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10" windowWidth="27495" windowHeight="14760" activeTab="6"/>
  </bookViews>
  <sheets>
    <sheet name="Main" sheetId="1" r:id="rId1"/>
    <sheet name="Blocks" sheetId="2" r:id="rId2"/>
    <sheet name="Blocks B" sheetId="3" state="hidden" r:id="rId3"/>
    <sheet name="Blocks L" sheetId="4" state="hidden" r:id="rId4"/>
    <sheet name="Blocks S" sheetId="5" state="hidden" r:id="rId5"/>
    <sheet name="Assembly" sheetId="6" r:id="rId6"/>
    <sheet name="Refining" sheetId="7" r:id="rId7"/>
    <sheet name="Ores &amp; Ingots" sheetId="8" r:id="rId8"/>
    <sheet name="Thrust Calc" sheetId="9" r:id="rId9"/>
    <sheet name="S&amp;S Analysis How to Use" sheetId="10" r:id="rId10"/>
    <sheet name="S&amp;S Analysis" sheetId="11" r:id="rId11"/>
    <sheet name="Changelog" sheetId="12" r:id="rId12"/>
    <sheet name="Notes" sheetId="13" r:id="rId13"/>
  </sheets>
  <definedNames>
    <definedName name="_xlnm._FilterDatabase" localSheetId="3" hidden="1">'Blocks L'!$C$4:$C$280</definedName>
    <definedName name="_xlnm._FilterDatabase" localSheetId="4" hidden="1">'Blocks S'!$C$4:$C$280</definedName>
  </definedNames>
  <calcPr calcId="145621"/>
</workbook>
</file>

<file path=xl/calcChain.xml><?xml version="1.0" encoding="utf-8"?>
<calcChain xmlns="http://schemas.openxmlformats.org/spreadsheetml/2006/main">
  <c r="O20" i="6" l="1"/>
  <c r="X20" i="6"/>
  <c r="X18" i="6"/>
  <c r="R17" i="6"/>
  <c r="X13" i="6"/>
  <c r="X5" i="6"/>
  <c r="X6" i="6"/>
  <c r="X7" i="6"/>
  <c r="X8" i="6"/>
  <c r="X9" i="6"/>
  <c r="X10" i="6"/>
  <c r="X11" i="6"/>
  <c r="X12" i="6"/>
  <c r="X14" i="6"/>
  <c r="X15" i="6"/>
  <c r="X16" i="6"/>
  <c r="X17" i="6"/>
  <c r="X19" i="6"/>
  <c r="X21" i="6"/>
  <c r="X22" i="6"/>
  <c r="X23" i="6"/>
  <c r="X24" i="6"/>
  <c r="X25" i="6"/>
  <c r="X26" i="6"/>
  <c r="X27" i="6"/>
  <c r="X28" i="6"/>
  <c r="X29" i="6"/>
  <c r="X30" i="6"/>
  <c r="X31" i="6"/>
  <c r="X32" i="6"/>
  <c r="X33" i="6"/>
  <c r="X34" i="6"/>
  <c r="X35" i="6"/>
  <c r="X36" i="6"/>
  <c r="X37" i="6"/>
  <c r="X38" i="6"/>
  <c r="X39" i="6"/>
  <c r="X40" i="6"/>
  <c r="X41" i="6"/>
  <c r="X42" i="6"/>
  <c r="X43" i="6"/>
  <c r="X44" i="6"/>
  <c r="X45" i="6"/>
  <c r="X46" i="6"/>
  <c r="X4" i="6"/>
  <c r="M20" i="6"/>
  <c r="AD62" i="8"/>
  <c r="AC62" i="8"/>
  <c r="AB62" i="8"/>
  <c r="AA62" i="8"/>
  <c r="Z62" i="8"/>
  <c r="Y62" i="8"/>
  <c r="X62" i="8"/>
  <c r="W62" i="8"/>
  <c r="V62" i="8"/>
  <c r="U62" i="8"/>
  <c r="AD61" i="8"/>
  <c r="AC61" i="8"/>
  <c r="AB61" i="8"/>
  <c r="AA61" i="8"/>
  <c r="Z61" i="8"/>
  <c r="Y61" i="8"/>
  <c r="X61" i="8"/>
  <c r="W61" i="8"/>
  <c r="V61" i="8"/>
  <c r="U61" i="8"/>
  <c r="AD60" i="8"/>
  <c r="AC60" i="8"/>
  <c r="AB60" i="8"/>
  <c r="AA60" i="8"/>
  <c r="Z60" i="8"/>
  <c r="Y60" i="8"/>
  <c r="X60" i="8"/>
  <c r="W60" i="8"/>
  <c r="V60" i="8"/>
  <c r="U60" i="8"/>
  <c r="AD59" i="8"/>
  <c r="AC59" i="8"/>
  <c r="AB59" i="8"/>
  <c r="AA59" i="8"/>
  <c r="Z59" i="8"/>
  <c r="Y59" i="8"/>
  <c r="X59" i="8"/>
  <c r="W59" i="8"/>
  <c r="V59" i="8"/>
  <c r="U59" i="8"/>
  <c r="AD58" i="8"/>
  <c r="AC58" i="8"/>
  <c r="AB58" i="8"/>
  <c r="AA58" i="8"/>
  <c r="Z58" i="8"/>
  <c r="Y58" i="8"/>
  <c r="X58" i="8"/>
  <c r="W58" i="8"/>
  <c r="V58" i="8"/>
  <c r="U58" i="8"/>
  <c r="AD57" i="8"/>
  <c r="AC57" i="8"/>
  <c r="AB57" i="8"/>
  <c r="AA57" i="8"/>
  <c r="Z57" i="8"/>
  <c r="Y57" i="8"/>
  <c r="X57" i="8"/>
  <c r="W57" i="8"/>
  <c r="V57" i="8"/>
  <c r="U57" i="8"/>
  <c r="AD56" i="8"/>
  <c r="AC56" i="8"/>
  <c r="AB56" i="8"/>
  <c r="AA56" i="8"/>
  <c r="Z56" i="8"/>
  <c r="Y56" i="8"/>
  <c r="X56" i="8"/>
  <c r="W56" i="8"/>
  <c r="V56" i="8"/>
  <c r="U56" i="8"/>
  <c r="AD55" i="8"/>
  <c r="AC55" i="8"/>
  <c r="AB55" i="8"/>
  <c r="AA55" i="8"/>
  <c r="Z55" i="8"/>
  <c r="Y55" i="8"/>
  <c r="X55" i="8"/>
  <c r="W55" i="8"/>
  <c r="V55" i="8"/>
  <c r="U55" i="8"/>
  <c r="AD54" i="8"/>
  <c r="AC54" i="8"/>
  <c r="AB54" i="8"/>
  <c r="AA54" i="8"/>
  <c r="Z54" i="8"/>
  <c r="Y54" i="8"/>
  <c r="X54" i="8"/>
  <c r="W54" i="8"/>
  <c r="V54" i="8"/>
  <c r="U54" i="8"/>
  <c r="AD53" i="8"/>
  <c r="AC53" i="8"/>
  <c r="AB53" i="8"/>
  <c r="AA53" i="8"/>
  <c r="Z53" i="8"/>
  <c r="Y53" i="8"/>
  <c r="X53" i="8"/>
  <c r="W53" i="8"/>
  <c r="V53" i="8"/>
  <c r="U53" i="8"/>
  <c r="AD52" i="8"/>
  <c r="AC52" i="8"/>
  <c r="AB52" i="8"/>
  <c r="AA52" i="8"/>
  <c r="Z52" i="8"/>
  <c r="Y52" i="8"/>
  <c r="X52" i="8"/>
  <c r="W52" i="8"/>
  <c r="V52" i="8"/>
  <c r="U52" i="8"/>
  <c r="AD51" i="8"/>
  <c r="AC51" i="8"/>
  <c r="AB51" i="8"/>
  <c r="AA51" i="8"/>
  <c r="Z51" i="8"/>
  <c r="Y51" i="8"/>
  <c r="X51" i="8"/>
  <c r="W51" i="8"/>
  <c r="V51" i="8"/>
  <c r="U51" i="8"/>
  <c r="AD50" i="8"/>
  <c r="AC50" i="8"/>
  <c r="AB50" i="8"/>
  <c r="AA50" i="8"/>
  <c r="Z50" i="8"/>
  <c r="Y50" i="8"/>
  <c r="X50" i="8"/>
  <c r="W50" i="8"/>
  <c r="V50" i="8"/>
  <c r="U50" i="8"/>
  <c r="AD49" i="8"/>
  <c r="AC49" i="8"/>
  <c r="AB49" i="8"/>
  <c r="AA49" i="8"/>
  <c r="Z49" i="8"/>
  <c r="Y49" i="8"/>
  <c r="X49" i="8"/>
  <c r="W49" i="8"/>
  <c r="V49" i="8"/>
  <c r="U49" i="8"/>
  <c r="AD48" i="8"/>
  <c r="AC48" i="8"/>
  <c r="AB48" i="8"/>
  <c r="AA48" i="8"/>
  <c r="Z48" i="8"/>
  <c r="Y48" i="8"/>
  <c r="X48" i="8"/>
  <c r="W48" i="8"/>
  <c r="V48" i="8"/>
  <c r="U48" i="8"/>
  <c r="AD47" i="8"/>
  <c r="AC47" i="8"/>
  <c r="AB47" i="8"/>
  <c r="AA47" i="8"/>
  <c r="Z47" i="8"/>
  <c r="Y47" i="8"/>
  <c r="X47" i="8"/>
  <c r="W47" i="8"/>
  <c r="V47" i="8"/>
  <c r="U47" i="8"/>
  <c r="AD46" i="8"/>
  <c r="AC46" i="8"/>
  <c r="AB46" i="8"/>
  <c r="AA46" i="8"/>
  <c r="Z46" i="8"/>
  <c r="Y46" i="8"/>
  <c r="X46" i="8"/>
  <c r="W46" i="8"/>
  <c r="V46" i="8"/>
  <c r="U46" i="8"/>
  <c r="AD45" i="8"/>
  <c r="AC45" i="8"/>
  <c r="AB45" i="8"/>
  <c r="AA45" i="8"/>
  <c r="Z45" i="8"/>
  <c r="Y45" i="8"/>
  <c r="X45" i="8"/>
  <c r="W45" i="8"/>
  <c r="V45" i="8"/>
  <c r="U45" i="8"/>
  <c r="AD44" i="8"/>
  <c r="AC44" i="8"/>
  <c r="AB44" i="8"/>
  <c r="AA44" i="8"/>
  <c r="Z44" i="8"/>
  <c r="Y44" i="8"/>
  <c r="X44" i="8"/>
  <c r="W44" i="8"/>
  <c r="V44" i="8"/>
  <c r="U44" i="8"/>
  <c r="AD43" i="8"/>
  <c r="AC43" i="8"/>
  <c r="AB43" i="8"/>
  <c r="AA43" i="8"/>
  <c r="Z43" i="8"/>
  <c r="Y43" i="8"/>
  <c r="X43" i="8"/>
  <c r="W43" i="8"/>
  <c r="V43" i="8"/>
  <c r="U43" i="8"/>
  <c r="AD42" i="8"/>
  <c r="AC42" i="8"/>
  <c r="AB42" i="8"/>
  <c r="AA42" i="8"/>
  <c r="Z42" i="8"/>
  <c r="Y42" i="8"/>
  <c r="X42" i="8"/>
  <c r="W42" i="8"/>
  <c r="V42" i="8"/>
  <c r="U42" i="8"/>
  <c r="AD41" i="8"/>
  <c r="AC41" i="8"/>
  <c r="AB41" i="8"/>
  <c r="AA41" i="8"/>
  <c r="Z41" i="8"/>
  <c r="Y41" i="8"/>
  <c r="X41" i="8"/>
  <c r="W41" i="8"/>
  <c r="V41" i="8"/>
  <c r="U41" i="8"/>
  <c r="AD40" i="8"/>
  <c r="AC40" i="8"/>
  <c r="AB40" i="8"/>
  <c r="AA40" i="8"/>
  <c r="Z40" i="8"/>
  <c r="Y40" i="8"/>
  <c r="X40" i="8"/>
  <c r="W40" i="8"/>
  <c r="V40" i="8"/>
  <c r="U40" i="8"/>
  <c r="AD39" i="8"/>
  <c r="AC39" i="8"/>
  <c r="AB39" i="8"/>
  <c r="AA39" i="8"/>
  <c r="Z39" i="8"/>
  <c r="Y39" i="8"/>
  <c r="X39" i="8"/>
  <c r="W39" i="8"/>
  <c r="V39" i="8"/>
  <c r="U39" i="8"/>
  <c r="AD38" i="8"/>
  <c r="AC38" i="8"/>
  <c r="AB38" i="8"/>
  <c r="AA38" i="8"/>
  <c r="Z38" i="8"/>
  <c r="Y38" i="8"/>
  <c r="X38" i="8"/>
  <c r="W38" i="8"/>
  <c r="V38" i="8"/>
  <c r="U38" i="8"/>
  <c r="AD37" i="8"/>
  <c r="AC37" i="8"/>
  <c r="AB37" i="8"/>
  <c r="AA37" i="8"/>
  <c r="Z37" i="8"/>
  <c r="Y37" i="8"/>
  <c r="X37" i="8"/>
  <c r="W37" i="8"/>
  <c r="V37" i="8"/>
  <c r="U37" i="8"/>
  <c r="AD36" i="8"/>
  <c r="AC36" i="8"/>
  <c r="AB36" i="8"/>
  <c r="AA36" i="8"/>
  <c r="Z36" i="8"/>
  <c r="Y36" i="8"/>
  <c r="X36" i="8"/>
  <c r="W36" i="8"/>
  <c r="V36" i="8"/>
  <c r="U36" i="8"/>
  <c r="AD35" i="8"/>
  <c r="AC35" i="8"/>
  <c r="AB35" i="8"/>
  <c r="AA35" i="8"/>
  <c r="Z35" i="8"/>
  <c r="Y35" i="8"/>
  <c r="X35" i="8"/>
  <c r="W35" i="8"/>
  <c r="V35" i="8"/>
  <c r="U35" i="8"/>
  <c r="AD34" i="8"/>
  <c r="AC34" i="8"/>
  <c r="AB34" i="8"/>
  <c r="AA34" i="8"/>
  <c r="Z34" i="8"/>
  <c r="Y34" i="8"/>
  <c r="X34" i="8"/>
  <c r="W34" i="8"/>
  <c r="V34" i="8"/>
  <c r="U34" i="8"/>
  <c r="AD33" i="8"/>
  <c r="AC33" i="8"/>
  <c r="AB33" i="8"/>
  <c r="AA33" i="8"/>
  <c r="Z33" i="8"/>
  <c r="Y33" i="8"/>
  <c r="X33" i="8"/>
  <c r="W33" i="8"/>
  <c r="V33" i="8"/>
  <c r="U33" i="8"/>
  <c r="AD32" i="8"/>
  <c r="AC32" i="8"/>
  <c r="AB32" i="8"/>
  <c r="AA32" i="8"/>
  <c r="Z32" i="8"/>
  <c r="Y32" i="8"/>
  <c r="X32" i="8"/>
  <c r="W32" i="8"/>
  <c r="V32" i="8"/>
  <c r="U32" i="8"/>
  <c r="AD31" i="8"/>
  <c r="AC31" i="8"/>
  <c r="AB31" i="8"/>
  <c r="AA31" i="8"/>
  <c r="Z31" i="8"/>
  <c r="Y31" i="8"/>
  <c r="X31" i="8"/>
  <c r="W31" i="8"/>
  <c r="V31" i="8"/>
  <c r="U31" i="8"/>
  <c r="AD30" i="8"/>
  <c r="AC30" i="8"/>
  <c r="AB30" i="8"/>
  <c r="AA30" i="8"/>
  <c r="Z30" i="8"/>
  <c r="Y30" i="8"/>
  <c r="X30" i="8"/>
  <c r="W30" i="8"/>
  <c r="V30" i="8"/>
  <c r="U30" i="8"/>
  <c r="AD29" i="8"/>
  <c r="AC29" i="8"/>
  <c r="AB29" i="8"/>
  <c r="AA29" i="8"/>
  <c r="Z29" i="8"/>
  <c r="Y29" i="8"/>
  <c r="X29" i="8"/>
  <c r="W29" i="8"/>
  <c r="V29" i="8"/>
  <c r="U29" i="8"/>
  <c r="AD28" i="8"/>
  <c r="AC28" i="8"/>
  <c r="AB28" i="8"/>
  <c r="AA28" i="8"/>
  <c r="Z28" i="8"/>
  <c r="Y28" i="8"/>
  <c r="X28" i="8"/>
  <c r="W28" i="8"/>
  <c r="V28" i="8"/>
  <c r="U28" i="8"/>
  <c r="AD27" i="8"/>
  <c r="AC27" i="8"/>
  <c r="AB27" i="8"/>
  <c r="AA27" i="8"/>
  <c r="Z27" i="8"/>
  <c r="Y27" i="8"/>
  <c r="X27" i="8"/>
  <c r="W27" i="8"/>
  <c r="V27" i="8"/>
  <c r="U27" i="8"/>
  <c r="AD26" i="8"/>
  <c r="AC26" i="8"/>
  <c r="AB26" i="8"/>
  <c r="AA26" i="8"/>
  <c r="Z26" i="8"/>
  <c r="Y26" i="8"/>
  <c r="X26" i="8"/>
  <c r="W26" i="8"/>
  <c r="V26" i="8"/>
  <c r="U26" i="8"/>
  <c r="AD25" i="8"/>
  <c r="AC25" i="8"/>
  <c r="AB25" i="8"/>
  <c r="AA25" i="8"/>
  <c r="Z25" i="8"/>
  <c r="Y25" i="8"/>
  <c r="X25" i="8"/>
  <c r="W25" i="8"/>
  <c r="V25" i="8"/>
  <c r="U25" i="8"/>
  <c r="AD24" i="8"/>
  <c r="AC24" i="8"/>
  <c r="AB24" i="8"/>
  <c r="AA24" i="8"/>
  <c r="Z24" i="8"/>
  <c r="Y24" i="8"/>
  <c r="X24" i="8"/>
  <c r="W24" i="8"/>
  <c r="V24" i="8"/>
  <c r="U24" i="8"/>
  <c r="AD23" i="8"/>
  <c r="AC23" i="8"/>
  <c r="AB23" i="8"/>
  <c r="AA23" i="8"/>
  <c r="Z23" i="8"/>
  <c r="Y23" i="8"/>
  <c r="X23" i="8"/>
  <c r="W23" i="8"/>
  <c r="V23" i="8"/>
  <c r="U23" i="8"/>
  <c r="AD22" i="8"/>
  <c r="AC22" i="8"/>
  <c r="AB22" i="8"/>
  <c r="AA22" i="8"/>
  <c r="Z22" i="8"/>
  <c r="Y22" i="8"/>
  <c r="X22" i="8"/>
  <c r="W22" i="8"/>
  <c r="V22" i="8"/>
  <c r="U22" i="8"/>
  <c r="AD21" i="8"/>
  <c r="AC21" i="8"/>
  <c r="AB21" i="8"/>
  <c r="AA21" i="8"/>
  <c r="Z21" i="8"/>
  <c r="Y21" i="8"/>
  <c r="X21" i="8"/>
  <c r="W21" i="8"/>
  <c r="V21" i="8"/>
  <c r="U21" i="8"/>
  <c r="AD20" i="8"/>
  <c r="AC20" i="8"/>
  <c r="AB20" i="8"/>
  <c r="AA20" i="8"/>
  <c r="Z20" i="8"/>
  <c r="Y20" i="8"/>
  <c r="X20" i="8"/>
  <c r="W20" i="8"/>
  <c r="V20" i="8"/>
  <c r="U20" i="8"/>
  <c r="E18" i="7"/>
  <c r="E9" i="7"/>
  <c r="I9" i="7" s="1"/>
  <c r="D11" i="7"/>
  <c r="D8" i="7"/>
  <c r="D3" i="7"/>
  <c r="Q3" i="7" s="1"/>
  <c r="H4" i="8"/>
  <c r="H5" i="8"/>
  <c r="H6" i="8"/>
  <c r="H7" i="8"/>
  <c r="H8" i="8"/>
  <c r="H9" i="8"/>
  <c r="J10" i="8"/>
  <c r="H11" i="8"/>
  <c r="H12" i="8"/>
  <c r="H3" i="8"/>
  <c r="A2" i="12"/>
  <c r="G82" i="11"/>
  <c r="H82" i="11" s="1"/>
  <c r="G81" i="11"/>
  <c r="H81" i="11" s="1"/>
  <c r="G80" i="11"/>
  <c r="H80" i="11" s="1"/>
  <c r="G79" i="11"/>
  <c r="H79" i="11" s="1"/>
  <c r="G78" i="11"/>
  <c r="H78" i="11" s="1"/>
  <c r="G77" i="11"/>
  <c r="H77" i="11" s="1"/>
  <c r="G76" i="11"/>
  <c r="H76" i="11" s="1"/>
  <c r="G75" i="11"/>
  <c r="H75" i="11" s="1"/>
  <c r="G74" i="11"/>
  <c r="H74" i="11" s="1"/>
  <c r="G73" i="11"/>
  <c r="H73" i="11" s="1"/>
  <c r="G72" i="11"/>
  <c r="H72" i="11" s="1"/>
  <c r="G71" i="11"/>
  <c r="H71" i="11" s="1"/>
  <c r="G70" i="11"/>
  <c r="H70" i="11" s="1"/>
  <c r="G69" i="11"/>
  <c r="H69" i="11" s="1"/>
  <c r="G68" i="11"/>
  <c r="H68" i="11" s="1"/>
  <c r="G67" i="11"/>
  <c r="H67" i="11" s="1"/>
  <c r="G66" i="11"/>
  <c r="H66" i="11" s="1"/>
  <c r="G65" i="11"/>
  <c r="H65" i="11" s="1"/>
  <c r="G64" i="11"/>
  <c r="H64" i="11" s="1"/>
  <c r="G63" i="11"/>
  <c r="H63" i="11" s="1"/>
  <c r="G33" i="11"/>
  <c r="H33" i="11" s="1"/>
  <c r="G32" i="11"/>
  <c r="H32" i="11" s="1"/>
  <c r="G31" i="11"/>
  <c r="H31" i="11" s="1"/>
  <c r="G30" i="11"/>
  <c r="H30" i="11" s="1"/>
  <c r="G29" i="11"/>
  <c r="H29" i="11" s="1"/>
  <c r="G28" i="11"/>
  <c r="H28" i="11" s="1"/>
  <c r="G27" i="11"/>
  <c r="H27" i="11" s="1"/>
  <c r="G26" i="11"/>
  <c r="H26" i="11" s="1"/>
  <c r="G25" i="11"/>
  <c r="H25" i="11" s="1"/>
  <c r="G24" i="11"/>
  <c r="H24" i="11" s="1"/>
  <c r="G23" i="11"/>
  <c r="H23" i="11" s="1"/>
  <c r="G22" i="11"/>
  <c r="H22" i="11" s="1"/>
  <c r="G21" i="11"/>
  <c r="H21" i="11" s="1"/>
  <c r="G20" i="11"/>
  <c r="H20" i="11" s="1"/>
  <c r="G19" i="11"/>
  <c r="H19" i="11" s="1"/>
  <c r="G18" i="11"/>
  <c r="H18" i="11" s="1"/>
  <c r="G17" i="11"/>
  <c r="H17" i="11" s="1"/>
  <c r="G16" i="11"/>
  <c r="H16" i="11" s="1"/>
  <c r="G15" i="11"/>
  <c r="H15" i="11" s="1"/>
  <c r="G14" i="11"/>
  <c r="H14" i="11" s="1"/>
  <c r="K113" i="10"/>
  <c r="K112" i="10"/>
  <c r="K111" i="10"/>
  <c r="K110" i="10"/>
  <c r="K109" i="10"/>
  <c r="K108" i="10"/>
  <c r="K107" i="10"/>
  <c r="K106" i="10"/>
  <c r="K105" i="10"/>
  <c r="K104" i="10"/>
  <c r="K103" i="10"/>
  <c r="K102" i="10"/>
  <c r="K101" i="10"/>
  <c r="K100" i="10"/>
  <c r="K99" i="10"/>
  <c r="K98" i="10"/>
  <c r="K97" i="10"/>
  <c r="K96" i="10"/>
  <c r="K95" i="10"/>
  <c r="K94" i="10"/>
  <c r="K87" i="10"/>
  <c r="K86" i="10"/>
  <c r="K85" i="10"/>
  <c r="K84" i="10"/>
  <c r="K83" i="10"/>
  <c r="K82" i="10"/>
  <c r="K81" i="10"/>
  <c r="K80" i="10"/>
  <c r="K79" i="10"/>
  <c r="K78" i="10"/>
  <c r="K77" i="10"/>
  <c r="K76" i="10"/>
  <c r="K75" i="10"/>
  <c r="K74" i="10"/>
  <c r="K73" i="10"/>
  <c r="K72" i="10"/>
  <c r="K71" i="10"/>
  <c r="K70" i="10"/>
  <c r="K69" i="10"/>
  <c r="K68" i="10"/>
  <c r="A10" i="10"/>
  <c r="D46" i="9"/>
  <c r="D45" i="9"/>
  <c r="D44" i="9"/>
  <c r="D39" i="9"/>
  <c r="G10" i="9" s="1"/>
  <c r="D38" i="9"/>
  <c r="D37" i="9"/>
  <c r="G31" i="9"/>
  <c r="D30" i="9"/>
  <c r="D29" i="9"/>
  <c r="D28" i="9"/>
  <c r="D27" i="9"/>
  <c r="D26" i="9"/>
  <c r="D25" i="9"/>
  <c r="D24" i="9"/>
  <c r="D23" i="9"/>
  <c r="D22" i="9"/>
  <c r="G30" i="9" s="1"/>
  <c r="G32" i="9" s="1"/>
  <c r="D20" i="9"/>
  <c r="D19" i="9"/>
  <c r="D18" i="9"/>
  <c r="D17" i="9"/>
  <c r="D16" i="9"/>
  <c r="D15" i="9"/>
  <c r="D14" i="9"/>
  <c r="D13" i="9"/>
  <c r="D12" i="9"/>
  <c r="M20" i="7"/>
  <c r="L20" i="7"/>
  <c r="F19" i="7"/>
  <c r="E19" i="7"/>
  <c r="J18" i="7"/>
  <c r="H18" i="7"/>
  <c r="F18" i="7"/>
  <c r="G18" i="7" s="1"/>
  <c r="E17" i="7"/>
  <c r="K17" i="7" s="1"/>
  <c r="D17" i="7"/>
  <c r="F17" i="7" s="1"/>
  <c r="P16" i="7"/>
  <c r="E16" i="7"/>
  <c r="J16" i="7" s="1"/>
  <c r="D16" i="7"/>
  <c r="Q16" i="7" s="1"/>
  <c r="P15" i="7"/>
  <c r="E15" i="7"/>
  <c r="K15" i="7" s="1"/>
  <c r="D15" i="7"/>
  <c r="F15" i="7" s="1"/>
  <c r="P14" i="7"/>
  <c r="E14" i="7"/>
  <c r="I14" i="7" s="1"/>
  <c r="D14" i="7"/>
  <c r="E13" i="7"/>
  <c r="K13" i="7" s="1"/>
  <c r="D13" i="7"/>
  <c r="F13" i="7" s="1"/>
  <c r="P12" i="7"/>
  <c r="E12" i="7"/>
  <c r="K12" i="7" s="1"/>
  <c r="D12" i="7"/>
  <c r="Q12" i="7" s="1"/>
  <c r="P11" i="7"/>
  <c r="E11" i="7"/>
  <c r="J11" i="7" s="1"/>
  <c r="P10" i="7"/>
  <c r="E10" i="7"/>
  <c r="K10" i="7" s="1"/>
  <c r="D10" i="7"/>
  <c r="F10" i="7" s="1"/>
  <c r="P9" i="7"/>
  <c r="D9" i="7"/>
  <c r="C9" i="7"/>
  <c r="P8" i="7"/>
  <c r="E8" i="7"/>
  <c r="I8" i="7" s="1"/>
  <c r="C8" i="7"/>
  <c r="I18" i="7" s="1"/>
  <c r="P7" i="7"/>
  <c r="E7" i="7"/>
  <c r="I7" i="7" s="1"/>
  <c r="D7" i="7"/>
  <c r="P6" i="7"/>
  <c r="E6" i="7"/>
  <c r="H6" i="7" s="1"/>
  <c r="D6" i="7"/>
  <c r="F6" i="7" s="1"/>
  <c r="P5" i="7"/>
  <c r="E5" i="7"/>
  <c r="J5" i="7" s="1"/>
  <c r="D5" i="7"/>
  <c r="C5" i="7"/>
  <c r="O20" i="7" s="1"/>
  <c r="P4" i="7"/>
  <c r="E4" i="7"/>
  <c r="J4" i="7" s="1"/>
  <c r="D4" i="7"/>
  <c r="Q4" i="7" s="1"/>
  <c r="C4" i="7"/>
  <c r="P3" i="7"/>
  <c r="E3" i="7"/>
  <c r="J3" i="7" s="1"/>
  <c r="Y46" i="6"/>
  <c r="U46" i="6"/>
  <c r="T46" i="6"/>
  <c r="Q46" i="6"/>
  <c r="P46" i="6"/>
  <c r="N46" i="6"/>
  <c r="M46" i="6"/>
  <c r="Y45" i="6"/>
  <c r="P45" i="6"/>
  <c r="N45" i="6"/>
  <c r="M45" i="6"/>
  <c r="Y44" i="6"/>
  <c r="P44" i="6"/>
  <c r="N44" i="6"/>
  <c r="M44" i="6"/>
  <c r="Y43" i="6"/>
  <c r="R43" i="6"/>
  <c r="N43" i="6"/>
  <c r="M43" i="6"/>
  <c r="Y42" i="6"/>
  <c r="R42" i="6"/>
  <c r="N42" i="6"/>
  <c r="M42" i="6"/>
  <c r="Y41" i="6"/>
  <c r="T41" i="6"/>
  <c r="R41" i="6"/>
  <c r="N41" i="6"/>
  <c r="M41" i="6"/>
  <c r="Y40" i="6"/>
  <c r="N40" i="6"/>
  <c r="M40" i="6"/>
  <c r="Y39" i="6"/>
  <c r="O39" i="6"/>
  <c r="N39" i="6"/>
  <c r="M39" i="6"/>
  <c r="Y38" i="6"/>
  <c r="N38" i="6"/>
  <c r="M38" i="6"/>
  <c r="Y37" i="6"/>
  <c r="T37" i="6"/>
  <c r="Q37" i="6"/>
  <c r="N37" i="6"/>
  <c r="M37" i="6"/>
  <c r="Y36" i="6"/>
  <c r="R36" i="6"/>
  <c r="Q36" i="6"/>
  <c r="N36" i="6"/>
  <c r="M36" i="6"/>
  <c r="Y35" i="6"/>
  <c r="Q35" i="6"/>
  <c r="N35" i="6"/>
  <c r="M35" i="6"/>
  <c r="Y34" i="6"/>
  <c r="Q34" i="6"/>
  <c r="N34" i="6"/>
  <c r="M34" i="6"/>
  <c r="Y33" i="6"/>
  <c r="T33" i="6"/>
  <c r="Q33" i="6"/>
  <c r="O33" i="6"/>
  <c r="N33" i="6"/>
  <c r="M33" i="6"/>
  <c r="Y32" i="6"/>
  <c r="R32" i="6"/>
  <c r="Q32" i="6"/>
  <c r="O32" i="6"/>
  <c r="N32" i="6"/>
  <c r="M32" i="6"/>
  <c r="Y31" i="6"/>
  <c r="Q31" i="6"/>
  <c r="O31" i="6"/>
  <c r="N31" i="6"/>
  <c r="M31" i="6"/>
  <c r="Y30" i="6"/>
  <c r="Q30" i="6"/>
  <c r="O30" i="6"/>
  <c r="N30" i="6"/>
  <c r="M30" i="6"/>
  <c r="Y29" i="6"/>
  <c r="T29" i="6"/>
  <c r="O29" i="6"/>
  <c r="N29" i="6"/>
  <c r="M29" i="6"/>
  <c r="Y28" i="6"/>
  <c r="R28" i="6"/>
  <c r="O28" i="6"/>
  <c r="N28" i="6"/>
  <c r="M28" i="6"/>
  <c r="Y27" i="6"/>
  <c r="Q27" i="6"/>
  <c r="O27" i="6"/>
  <c r="N27" i="6"/>
  <c r="M27" i="6"/>
  <c r="Y26" i="6"/>
  <c r="O26" i="6"/>
  <c r="N26" i="6"/>
  <c r="M26" i="6"/>
  <c r="AF25" i="6"/>
  <c r="Y25" i="6"/>
  <c r="Q25" i="6"/>
  <c r="M25" i="6"/>
  <c r="AF24" i="6"/>
  <c r="Y24" i="6"/>
  <c r="Q24" i="6"/>
  <c r="P24" i="6"/>
  <c r="AF23" i="6"/>
  <c r="Y23" i="6"/>
  <c r="N23" i="6"/>
  <c r="M23" i="6"/>
  <c r="AF22" i="6"/>
  <c r="Y22" i="6"/>
  <c r="R22" i="6"/>
  <c r="N22" i="6"/>
  <c r="M22" i="6"/>
  <c r="AF21" i="6"/>
  <c r="Y21" i="6"/>
  <c r="Q21" i="6"/>
  <c r="M21" i="6"/>
  <c r="AF20" i="6"/>
  <c r="Y20" i="6"/>
  <c r="S20" i="6"/>
  <c r="R20" i="6"/>
  <c r="AF19" i="6"/>
  <c r="Y19" i="6"/>
  <c r="S19" i="6"/>
  <c r="M19" i="6"/>
  <c r="AF18" i="6"/>
  <c r="Y18" i="6"/>
  <c r="T18" i="6"/>
  <c r="S18" i="6"/>
  <c r="O18" i="6"/>
  <c r="M18" i="6"/>
  <c r="AF17" i="6"/>
  <c r="Y17" i="6"/>
  <c r="V17" i="6"/>
  <c r="M17" i="6"/>
  <c r="AF16" i="6"/>
  <c r="Y16" i="6"/>
  <c r="Q16" i="6"/>
  <c r="AF15" i="6"/>
  <c r="Y15" i="6"/>
  <c r="O15" i="6"/>
  <c r="N15" i="6"/>
  <c r="M15" i="6"/>
  <c r="AF14" i="6"/>
  <c r="Y14" i="6"/>
  <c r="Q14" i="6"/>
  <c r="N14" i="6"/>
  <c r="M14" i="6"/>
  <c r="AF13" i="6"/>
  <c r="Y13" i="6"/>
  <c r="Q13" i="6"/>
  <c r="N13" i="6"/>
  <c r="AF12" i="6"/>
  <c r="Y12" i="6"/>
  <c r="Q12" i="6"/>
  <c r="M12" i="6"/>
  <c r="AF11" i="6"/>
  <c r="Y11" i="6"/>
  <c r="Q11" i="6"/>
  <c r="M11" i="6"/>
  <c r="AF10" i="6"/>
  <c r="Y10" i="6"/>
  <c r="N10" i="6"/>
  <c r="M10" i="6"/>
  <c r="AF9" i="6"/>
  <c r="Y9" i="6"/>
  <c r="M9" i="6"/>
  <c r="AF8" i="6"/>
  <c r="Y8" i="6"/>
  <c r="M8" i="6"/>
  <c r="AF7" i="6"/>
  <c r="Y7" i="6"/>
  <c r="M7" i="6"/>
  <c r="AF6" i="6"/>
  <c r="Y6" i="6"/>
  <c r="M6" i="6"/>
  <c r="AF5" i="6"/>
  <c r="Y5" i="6"/>
  <c r="CL106" i="3"/>
  <c r="CA184" i="2"/>
  <c r="M5" i="6"/>
  <c r="AF4" i="6"/>
  <c r="Y4" i="6"/>
  <c r="CB148" i="4" s="1"/>
  <c r="CC148" i="4" s="1"/>
  <c r="CD148" i="4" s="1"/>
  <c r="CL143" i="3"/>
  <c r="CH237" i="4"/>
  <c r="M4" i="6"/>
  <c r="BS280" i="5"/>
  <c r="BR280" i="5"/>
  <c r="BQ280" i="5"/>
  <c r="BP280" i="5"/>
  <c r="BO280" i="5"/>
  <c r="BN280" i="5"/>
  <c r="BM280" i="5"/>
  <c r="BL280" i="5"/>
  <c r="BK280" i="5"/>
  <c r="BJ280" i="5"/>
  <c r="BI280" i="5"/>
  <c r="BH280" i="5"/>
  <c r="BG280" i="5"/>
  <c r="BF280" i="5"/>
  <c r="BE280" i="5"/>
  <c r="BD280" i="5"/>
  <c r="BC280" i="5"/>
  <c r="BB280" i="5"/>
  <c r="BA280" i="5"/>
  <c r="AZ280" i="5"/>
  <c r="AY280" i="5"/>
  <c r="L280" i="5"/>
  <c r="K280" i="5"/>
  <c r="J280" i="5"/>
  <c r="G280" i="5"/>
  <c r="BS279" i="5"/>
  <c r="BR279" i="5"/>
  <c r="BQ279" i="5"/>
  <c r="BP279" i="5"/>
  <c r="BO279" i="5"/>
  <c r="BN279" i="5"/>
  <c r="BM279" i="5"/>
  <c r="BL279" i="5"/>
  <c r="BK279" i="5"/>
  <c r="BJ279" i="5"/>
  <c r="BI279" i="5"/>
  <c r="BH279" i="5"/>
  <c r="BG279" i="5"/>
  <c r="BF279" i="5"/>
  <c r="BE279" i="5"/>
  <c r="BD279" i="5"/>
  <c r="BC279" i="5"/>
  <c r="BB279" i="5"/>
  <c r="BA279" i="5"/>
  <c r="AZ279" i="5"/>
  <c r="AY279" i="5"/>
  <c r="L279" i="5"/>
  <c r="K279" i="5"/>
  <c r="J279" i="5"/>
  <c r="G279" i="5"/>
  <c r="BS278" i="5"/>
  <c r="BR278" i="5"/>
  <c r="BQ278" i="5"/>
  <c r="BP278" i="5"/>
  <c r="BO278" i="5"/>
  <c r="BN278" i="5"/>
  <c r="BM278" i="5"/>
  <c r="BL278" i="5"/>
  <c r="BK278" i="5"/>
  <c r="BJ278" i="5"/>
  <c r="BI278" i="5"/>
  <c r="BH278" i="5"/>
  <c r="BG278" i="5"/>
  <c r="BF278" i="5"/>
  <c r="BE278" i="5"/>
  <c r="BD278" i="5"/>
  <c r="BC278" i="5"/>
  <c r="BB278" i="5"/>
  <c r="BA278" i="5"/>
  <c r="AZ278" i="5"/>
  <c r="AY278" i="5"/>
  <c r="L278" i="5"/>
  <c r="K278" i="5"/>
  <c r="J278" i="5"/>
  <c r="G278" i="5"/>
  <c r="BS277" i="5"/>
  <c r="BR277" i="5"/>
  <c r="BQ277" i="5"/>
  <c r="BP277" i="5"/>
  <c r="BO277" i="5"/>
  <c r="BN277" i="5"/>
  <c r="BM277" i="5"/>
  <c r="BL277" i="5"/>
  <c r="BK277" i="5"/>
  <c r="BJ277" i="5"/>
  <c r="BI277" i="5"/>
  <c r="BH277" i="5"/>
  <c r="BG277" i="5"/>
  <c r="BF277" i="5"/>
  <c r="BE277" i="5"/>
  <c r="BD277" i="5"/>
  <c r="BT277" i="5" s="1"/>
  <c r="BU277" i="5" s="1"/>
  <c r="BC277" i="5"/>
  <c r="BB277" i="5"/>
  <c r="BA277" i="5"/>
  <c r="AZ277" i="5"/>
  <c r="AY277" i="5"/>
  <c r="K277" i="5"/>
  <c r="J277" i="5"/>
  <c r="G277" i="5"/>
  <c r="CE276" i="5"/>
  <c r="BW276" i="5"/>
  <c r="BS276" i="5"/>
  <c r="BR276" i="5"/>
  <c r="BQ276" i="5"/>
  <c r="BP276" i="5"/>
  <c r="BO276" i="5"/>
  <c r="BN276" i="5"/>
  <c r="BM276" i="5"/>
  <c r="BL276" i="5"/>
  <c r="BK276" i="5"/>
  <c r="BJ276" i="5"/>
  <c r="BI276" i="5"/>
  <c r="BH276" i="5"/>
  <c r="BG276" i="5"/>
  <c r="BF276" i="5"/>
  <c r="BE276" i="5"/>
  <c r="BD276" i="5"/>
  <c r="BC276" i="5"/>
  <c r="BB276" i="5"/>
  <c r="BT276" i="5" s="1"/>
  <c r="BU276" i="5" s="1"/>
  <c r="BA276" i="5"/>
  <c r="AZ276" i="5"/>
  <c r="AY276" i="5"/>
  <c r="L276" i="5"/>
  <c r="K276" i="5"/>
  <c r="J276" i="5"/>
  <c r="G276" i="5"/>
  <c r="BS275" i="5"/>
  <c r="BR275" i="5"/>
  <c r="BQ275" i="5"/>
  <c r="BP275" i="5"/>
  <c r="BO275" i="5"/>
  <c r="BN275" i="5"/>
  <c r="BM275" i="5"/>
  <c r="BL275" i="5"/>
  <c r="BK275" i="5"/>
  <c r="BJ275" i="5"/>
  <c r="BI275" i="5"/>
  <c r="BH275" i="5"/>
  <c r="BG275" i="5"/>
  <c r="BF275" i="5"/>
  <c r="BE275" i="5"/>
  <c r="BD275" i="5"/>
  <c r="BC275" i="5"/>
  <c r="BB275" i="5"/>
  <c r="BA275" i="5"/>
  <c r="AZ275" i="5"/>
  <c r="AY275" i="5"/>
  <c r="K275" i="5"/>
  <c r="L275" i="5" s="1"/>
  <c r="J275" i="5"/>
  <c r="G275" i="5"/>
  <c r="BW274" i="5"/>
  <c r="BS274" i="5"/>
  <c r="BR274" i="5"/>
  <c r="BQ274" i="5"/>
  <c r="BP274" i="5"/>
  <c r="BO274" i="5"/>
  <c r="BN274" i="5"/>
  <c r="BM274" i="5"/>
  <c r="BL274" i="5"/>
  <c r="BK274" i="5"/>
  <c r="BJ274" i="5"/>
  <c r="BI274" i="5"/>
  <c r="BH274" i="5"/>
  <c r="BG274" i="5"/>
  <c r="BF274" i="5"/>
  <c r="BE274" i="5"/>
  <c r="BD274" i="5"/>
  <c r="BT274" i="5" s="1"/>
  <c r="BU274" i="5" s="1"/>
  <c r="BC274" i="5"/>
  <c r="BB274" i="5"/>
  <c r="BA274" i="5"/>
  <c r="AZ274" i="5"/>
  <c r="AY274" i="5"/>
  <c r="K274" i="5"/>
  <c r="J274" i="5"/>
  <c r="G274" i="5"/>
  <c r="BS273" i="5"/>
  <c r="BR273" i="5"/>
  <c r="BQ273" i="5"/>
  <c r="BP273" i="5"/>
  <c r="BO273" i="5"/>
  <c r="BN273" i="5"/>
  <c r="BM273" i="5"/>
  <c r="BL273" i="5"/>
  <c r="BK273" i="5"/>
  <c r="BJ273" i="5"/>
  <c r="BI273" i="5"/>
  <c r="BH273" i="5"/>
  <c r="BG273" i="5"/>
  <c r="BF273" i="5"/>
  <c r="BE273" i="5"/>
  <c r="BD273" i="5"/>
  <c r="BC273" i="5"/>
  <c r="BB273" i="5"/>
  <c r="BA273" i="5"/>
  <c r="AZ273" i="5"/>
  <c r="AY273" i="5"/>
  <c r="K273" i="5"/>
  <c r="L273" i="5" s="1"/>
  <c r="J273" i="5"/>
  <c r="G273" i="5"/>
  <c r="BS272" i="5"/>
  <c r="BR272" i="5"/>
  <c r="BQ272" i="5"/>
  <c r="BP272" i="5"/>
  <c r="BO272" i="5"/>
  <c r="BN272" i="5"/>
  <c r="BM272" i="5"/>
  <c r="BL272" i="5"/>
  <c r="BK272" i="5"/>
  <c r="BJ272" i="5"/>
  <c r="BI272" i="5"/>
  <c r="BH272" i="5"/>
  <c r="BG272" i="5"/>
  <c r="BF272" i="5"/>
  <c r="BE272" i="5"/>
  <c r="BD272" i="5"/>
  <c r="BC272" i="5"/>
  <c r="BB272" i="5"/>
  <c r="BA272" i="5"/>
  <c r="AZ272" i="5"/>
  <c r="AY272" i="5"/>
  <c r="L272" i="5"/>
  <c r="K272" i="5"/>
  <c r="J272" i="5"/>
  <c r="G272" i="5"/>
  <c r="BS271" i="5"/>
  <c r="BR271" i="5"/>
  <c r="BQ271" i="5"/>
  <c r="BP271" i="5"/>
  <c r="BO271" i="5"/>
  <c r="BN271" i="5"/>
  <c r="BM271" i="5"/>
  <c r="BL271" i="5"/>
  <c r="BK271" i="5"/>
  <c r="BJ271" i="5"/>
  <c r="BI271" i="5"/>
  <c r="BH271" i="5"/>
  <c r="BG271" i="5"/>
  <c r="BF271" i="5"/>
  <c r="BE271" i="5"/>
  <c r="BD271" i="5"/>
  <c r="BC271" i="5"/>
  <c r="BB271" i="5"/>
  <c r="BA271" i="5"/>
  <c r="AZ271" i="5"/>
  <c r="AY271" i="5"/>
  <c r="K271" i="5"/>
  <c r="L271" i="5" s="1"/>
  <c r="J271" i="5"/>
  <c r="G271" i="5"/>
  <c r="BS270" i="5"/>
  <c r="BR270" i="5"/>
  <c r="BQ270" i="5"/>
  <c r="BP270" i="5"/>
  <c r="BO270" i="5"/>
  <c r="BN270" i="5"/>
  <c r="BM270" i="5"/>
  <c r="BL270" i="5"/>
  <c r="BK270" i="5"/>
  <c r="BJ270" i="5"/>
  <c r="BI270" i="5"/>
  <c r="BH270" i="5"/>
  <c r="BG270" i="5"/>
  <c r="BF270" i="5"/>
  <c r="BE270" i="5"/>
  <c r="BD270" i="5"/>
  <c r="BC270" i="5"/>
  <c r="BB270" i="5"/>
  <c r="BA270" i="5"/>
  <c r="AZ270" i="5"/>
  <c r="AY270" i="5"/>
  <c r="K270" i="5"/>
  <c r="L270" i="5" s="1"/>
  <c r="J270" i="5"/>
  <c r="G270" i="5"/>
  <c r="CE269" i="5"/>
  <c r="BS269" i="5"/>
  <c r="BR269" i="5"/>
  <c r="BQ269" i="5"/>
  <c r="BP269" i="5"/>
  <c r="BO269" i="5"/>
  <c r="BN269" i="5"/>
  <c r="BM269" i="5"/>
  <c r="BL269" i="5"/>
  <c r="BK269" i="5"/>
  <c r="BJ269" i="5"/>
  <c r="BI269" i="5"/>
  <c r="BH269" i="5"/>
  <c r="BG269" i="5"/>
  <c r="BF269" i="5"/>
  <c r="BE269" i="5"/>
  <c r="BD269" i="5"/>
  <c r="BC269" i="5"/>
  <c r="BB269" i="5"/>
  <c r="BA269" i="5"/>
  <c r="AZ269" i="5"/>
  <c r="AY269" i="5"/>
  <c r="L269" i="5"/>
  <c r="K269" i="5"/>
  <c r="J269" i="5"/>
  <c r="G269" i="5"/>
  <c r="BS268" i="5"/>
  <c r="BR268" i="5"/>
  <c r="BQ268" i="5"/>
  <c r="BP268" i="5"/>
  <c r="BO268" i="5"/>
  <c r="BN268" i="5"/>
  <c r="BM268" i="5"/>
  <c r="BL268" i="5"/>
  <c r="BK268" i="5"/>
  <c r="BJ268" i="5"/>
  <c r="BI268" i="5"/>
  <c r="BH268" i="5"/>
  <c r="BG268" i="5"/>
  <c r="BF268" i="5"/>
  <c r="BE268" i="5"/>
  <c r="BD268" i="5"/>
  <c r="BC268" i="5"/>
  <c r="BB268" i="5"/>
  <c r="BA268" i="5"/>
  <c r="AZ268" i="5"/>
  <c r="AY268" i="5"/>
  <c r="L268" i="5"/>
  <c r="K268" i="5"/>
  <c r="J268" i="5"/>
  <c r="G268" i="5"/>
  <c r="BS267" i="5"/>
  <c r="BR267" i="5"/>
  <c r="BQ267" i="5"/>
  <c r="BP267" i="5"/>
  <c r="BO267" i="5"/>
  <c r="BN267" i="5"/>
  <c r="BM267" i="5"/>
  <c r="BL267" i="5"/>
  <c r="BK267" i="5"/>
  <c r="BJ267" i="5"/>
  <c r="BI267" i="5"/>
  <c r="BH267" i="5"/>
  <c r="BG267" i="5"/>
  <c r="BF267" i="5"/>
  <c r="BE267" i="5"/>
  <c r="BD267" i="5"/>
  <c r="BC267" i="5"/>
  <c r="BB267" i="5"/>
  <c r="BA267" i="5"/>
  <c r="AZ267" i="5"/>
  <c r="AY267" i="5"/>
  <c r="K267" i="5"/>
  <c r="L267" i="5" s="1"/>
  <c r="J267" i="5"/>
  <c r="G267" i="5"/>
  <c r="BS266" i="5"/>
  <c r="BR266" i="5"/>
  <c r="BQ266" i="5"/>
  <c r="BP266" i="5"/>
  <c r="BO266" i="5"/>
  <c r="BN266" i="5"/>
  <c r="BM266" i="5"/>
  <c r="BL266" i="5"/>
  <c r="BK266" i="5"/>
  <c r="BJ266" i="5"/>
  <c r="BI266" i="5"/>
  <c r="BH266" i="5"/>
  <c r="BG266" i="5"/>
  <c r="BF266" i="5"/>
  <c r="BE266" i="5"/>
  <c r="BD266" i="5"/>
  <c r="BC266" i="5"/>
  <c r="BB266" i="5"/>
  <c r="BA266" i="5"/>
  <c r="AZ266" i="5"/>
  <c r="AY266" i="5"/>
  <c r="L266" i="5"/>
  <c r="K266" i="5"/>
  <c r="J266" i="5"/>
  <c r="G266" i="5"/>
  <c r="BS265" i="5"/>
  <c r="BR265" i="5"/>
  <c r="BQ265" i="5"/>
  <c r="BP265" i="5"/>
  <c r="BO265" i="5"/>
  <c r="BN265" i="5"/>
  <c r="BM265" i="5"/>
  <c r="BL265" i="5"/>
  <c r="BK265" i="5"/>
  <c r="BJ265" i="5"/>
  <c r="BI265" i="5"/>
  <c r="BH265" i="5"/>
  <c r="BG265" i="5"/>
  <c r="BF265" i="5"/>
  <c r="BE265" i="5"/>
  <c r="BD265" i="5"/>
  <c r="BC265" i="5"/>
  <c r="BB265" i="5"/>
  <c r="BA265" i="5"/>
  <c r="AZ265" i="5"/>
  <c r="AY265" i="5"/>
  <c r="L265" i="5"/>
  <c r="K265" i="5"/>
  <c r="J265" i="5"/>
  <c r="G265" i="5"/>
  <c r="BS264" i="5"/>
  <c r="BR264" i="5"/>
  <c r="BQ264" i="5"/>
  <c r="BP264" i="5"/>
  <c r="BO264" i="5"/>
  <c r="BN264" i="5"/>
  <c r="BM264" i="5"/>
  <c r="BL264" i="5"/>
  <c r="BK264" i="5"/>
  <c r="BJ264" i="5"/>
  <c r="BI264" i="5"/>
  <c r="BH264" i="5"/>
  <c r="BG264" i="5"/>
  <c r="BF264" i="5"/>
  <c r="BE264" i="5"/>
  <c r="BD264" i="5"/>
  <c r="BC264" i="5"/>
  <c r="BB264" i="5"/>
  <c r="BA264" i="5"/>
  <c r="AZ264" i="5"/>
  <c r="AY264" i="5"/>
  <c r="L264" i="5"/>
  <c r="K264" i="5"/>
  <c r="J264" i="5"/>
  <c r="G264" i="5"/>
  <c r="BS263" i="5"/>
  <c r="BR263" i="5"/>
  <c r="BQ263" i="5"/>
  <c r="BP263" i="5"/>
  <c r="BO263" i="5"/>
  <c r="BN263" i="5"/>
  <c r="BM263" i="5"/>
  <c r="BL263" i="5"/>
  <c r="BK263" i="5"/>
  <c r="BJ263" i="5"/>
  <c r="BI263" i="5"/>
  <c r="BH263" i="5"/>
  <c r="BG263" i="5"/>
  <c r="BF263" i="5"/>
  <c r="BE263" i="5"/>
  <c r="BD263" i="5"/>
  <c r="BC263" i="5"/>
  <c r="BB263" i="5"/>
  <c r="BA263" i="5"/>
  <c r="AZ263" i="5"/>
  <c r="AY263" i="5"/>
  <c r="K263" i="5"/>
  <c r="J263" i="5"/>
  <c r="L263" i="5" s="1"/>
  <c r="G263" i="5"/>
  <c r="BS262" i="5"/>
  <c r="BR262" i="5"/>
  <c r="BQ262" i="5"/>
  <c r="BP262" i="5"/>
  <c r="BO262" i="5"/>
  <c r="BN262" i="5"/>
  <c r="BM262" i="5"/>
  <c r="BL262" i="5"/>
  <c r="BK262" i="5"/>
  <c r="BJ262" i="5"/>
  <c r="BI262" i="5"/>
  <c r="BH262" i="5"/>
  <c r="BG262" i="5"/>
  <c r="BF262" i="5"/>
  <c r="BE262" i="5"/>
  <c r="BD262" i="5"/>
  <c r="BC262" i="5"/>
  <c r="BB262" i="5"/>
  <c r="BA262" i="5"/>
  <c r="AZ262" i="5"/>
  <c r="AY262" i="5"/>
  <c r="K262" i="5"/>
  <c r="L262" i="5" s="1"/>
  <c r="J262" i="5"/>
  <c r="G262" i="5"/>
  <c r="BS261" i="5"/>
  <c r="BR261" i="5"/>
  <c r="BQ261" i="5"/>
  <c r="BP261" i="5"/>
  <c r="BO261" i="5"/>
  <c r="BN261" i="5"/>
  <c r="BM261" i="5"/>
  <c r="BL261" i="5"/>
  <c r="BK261" i="5"/>
  <c r="BJ261" i="5"/>
  <c r="BI261" i="5"/>
  <c r="BH261" i="5"/>
  <c r="BG261" i="5"/>
  <c r="BF261" i="5"/>
  <c r="BE261" i="5"/>
  <c r="BD261" i="5"/>
  <c r="BC261" i="5"/>
  <c r="BB261" i="5"/>
  <c r="BA261" i="5"/>
  <c r="AZ261" i="5"/>
  <c r="AY261" i="5"/>
  <c r="K261" i="5"/>
  <c r="J261" i="5"/>
  <c r="G261" i="5"/>
  <c r="BS260" i="5"/>
  <c r="BR260" i="5"/>
  <c r="BQ260" i="5"/>
  <c r="BP260" i="5"/>
  <c r="BO260" i="5"/>
  <c r="BN260" i="5"/>
  <c r="BM260" i="5"/>
  <c r="BL260" i="5"/>
  <c r="BK260" i="5"/>
  <c r="BJ260" i="5"/>
  <c r="BI260" i="5"/>
  <c r="BH260" i="5"/>
  <c r="BG260" i="5"/>
  <c r="BF260" i="5"/>
  <c r="BE260" i="5"/>
  <c r="BD260" i="5"/>
  <c r="BC260" i="5"/>
  <c r="BB260" i="5"/>
  <c r="BA260" i="5"/>
  <c r="AZ260" i="5"/>
  <c r="AY260" i="5"/>
  <c r="L260" i="5"/>
  <c r="K260" i="5"/>
  <c r="J260" i="5"/>
  <c r="G260" i="5"/>
  <c r="BS259" i="5"/>
  <c r="BR259" i="5"/>
  <c r="BQ259" i="5"/>
  <c r="BP259" i="5"/>
  <c r="BO259" i="5"/>
  <c r="BN259" i="5"/>
  <c r="BM259" i="5"/>
  <c r="BL259" i="5"/>
  <c r="BK259" i="5"/>
  <c r="BJ259" i="5"/>
  <c r="BI259" i="5"/>
  <c r="BH259" i="5"/>
  <c r="BG259" i="5"/>
  <c r="BF259" i="5"/>
  <c r="CE259" i="5" s="1"/>
  <c r="BE259" i="5"/>
  <c r="BD259" i="5"/>
  <c r="BC259" i="5"/>
  <c r="BB259" i="5"/>
  <c r="BA259" i="5"/>
  <c r="AZ259" i="5"/>
  <c r="AY259" i="5"/>
  <c r="L259" i="5"/>
  <c r="K259" i="5"/>
  <c r="J259" i="5"/>
  <c r="G259" i="5"/>
  <c r="BS258" i="5"/>
  <c r="BR258" i="5"/>
  <c r="BQ258" i="5"/>
  <c r="BP258" i="5"/>
  <c r="BO258" i="5"/>
  <c r="BN258" i="5"/>
  <c r="BM258" i="5"/>
  <c r="BL258" i="5"/>
  <c r="BK258" i="5"/>
  <c r="BJ258" i="5"/>
  <c r="BI258" i="5"/>
  <c r="BH258" i="5"/>
  <c r="BG258" i="5"/>
  <c r="BF258" i="5"/>
  <c r="BE258" i="5"/>
  <c r="BD258" i="5"/>
  <c r="BC258" i="5"/>
  <c r="BB258" i="5"/>
  <c r="BA258" i="5"/>
  <c r="AZ258" i="5"/>
  <c r="AY258" i="5"/>
  <c r="L258" i="5"/>
  <c r="K258" i="5"/>
  <c r="J258" i="5"/>
  <c r="G258" i="5"/>
  <c r="BW257" i="5"/>
  <c r="BS257" i="5"/>
  <c r="BR257" i="5"/>
  <c r="BQ257" i="5"/>
  <c r="BP257" i="5"/>
  <c r="BO257" i="5"/>
  <c r="BN257" i="5"/>
  <c r="BM257" i="5"/>
  <c r="BL257" i="5"/>
  <c r="BK257" i="5"/>
  <c r="BJ257" i="5"/>
  <c r="BI257" i="5"/>
  <c r="BH257" i="5"/>
  <c r="BG257" i="5"/>
  <c r="BF257" i="5"/>
  <c r="BE257" i="5"/>
  <c r="BD257" i="5"/>
  <c r="BC257" i="5"/>
  <c r="BB257" i="5"/>
  <c r="BA257" i="5"/>
  <c r="AZ257" i="5"/>
  <c r="AY257" i="5"/>
  <c r="L257" i="5"/>
  <c r="K257" i="5"/>
  <c r="J257" i="5"/>
  <c r="G257" i="5"/>
  <c r="BW256" i="5"/>
  <c r="BS256" i="5"/>
  <c r="BR256" i="5"/>
  <c r="BQ256" i="5"/>
  <c r="BP256" i="5"/>
  <c r="BO256" i="5"/>
  <c r="BN256" i="5"/>
  <c r="BM256" i="5"/>
  <c r="BL256" i="5"/>
  <c r="BK256" i="5"/>
  <c r="BJ256" i="5"/>
  <c r="BI256" i="5"/>
  <c r="BH256" i="5"/>
  <c r="BG256" i="5"/>
  <c r="BF256" i="5"/>
  <c r="BE256" i="5"/>
  <c r="BD256" i="5"/>
  <c r="BC256" i="5"/>
  <c r="BB256" i="5"/>
  <c r="BA256" i="5"/>
  <c r="AZ256" i="5"/>
  <c r="AY256" i="5"/>
  <c r="L256" i="5"/>
  <c r="K256" i="5"/>
  <c r="J256" i="5"/>
  <c r="G256" i="5"/>
  <c r="BS255" i="5"/>
  <c r="BR255" i="5"/>
  <c r="BQ255" i="5"/>
  <c r="BP255" i="5"/>
  <c r="BO255" i="5"/>
  <c r="BN255" i="5"/>
  <c r="BM255" i="5"/>
  <c r="BL255" i="5"/>
  <c r="BK255" i="5"/>
  <c r="BJ255" i="5"/>
  <c r="BI255" i="5"/>
  <c r="BH255" i="5"/>
  <c r="BG255" i="5"/>
  <c r="BF255" i="5"/>
  <c r="BE255" i="5"/>
  <c r="BD255" i="5"/>
  <c r="BC255" i="5"/>
  <c r="BB255" i="5"/>
  <c r="BA255" i="5"/>
  <c r="AZ255" i="5"/>
  <c r="AY255" i="5"/>
  <c r="L255" i="5"/>
  <c r="K255" i="5"/>
  <c r="J255" i="5"/>
  <c r="G255" i="5"/>
  <c r="BS254" i="5"/>
  <c r="BR254" i="5"/>
  <c r="BQ254" i="5"/>
  <c r="BP254" i="5"/>
  <c r="BO254" i="5"/>
  <c r="BN254" i="5"/>
  <c r="BM254" i="5"/>
  <c r="BL254" i="5"/>
  <c r="BK254" i="5"/>
  <c r="BJ254" i="5"/>
  <c r="BI254" i="5"/>
  <c r="BH254" i="5"/>
  <c r="BG254" i="5"/>
  <c r="BF254" i="5"/>
  <c r="BE254" i="5"/>
  <c r="BD254" i="5"/>
  <c r="BC254" i="5"/>
  <c r="BB254" i="5"/>
  <c r="BA254" i="5"/>
  <c r="AZ254" i="5"/>
  <c r="AY254" i="5"/>
  <c r="K254" i="5"/>
  <c r="L254" i="5" s="1"/>
  <c r="J254" i="5"/>
  <c r="G254" i="5"/>
  <c r="BS253" i="5"/>
  <c r="BR253" i="5"/>
  <c r="BQ253" i="5"/>
  <c r="BP253" i="5"/>
  <c r="BO253" i="5"/>
  <c r="BN253" i="5"/>
  <c r="BM253" i="5"/>
  <c r="BL253" i="5"/>
  <c r="BK253" i="5"/>
  <c r="BJ253" i="5"/>
  <c r="BI253" i="5"/>
  <c r="BH253" i="5"/>
  <c r="BG253" i="5"/>
  <c r="BF253" i="5"/>
  <c r="BE253" i="5"/>
  <c r="BD253" i="5"/>
  <c r="BC253" i="5"/>
  <c r="BB253" i="5"/>
  <c r="BA253" i="5"/>
  <c r="AZ253" i="5"/>
  <c r="AY253" i="5"/>
  <c r="K253" i="5"/>
  <c r="J253" i="5"/>
  <c r="L253" i="5" s="1"/>
  <c r="G253" i="5"/>
  <c r="BS252" i="5"/>
  <c r="BR252" i="5"/>
  <c r="BQ252" i="5"/>
  <c r="BP252" i="5"/>
  <c r="BO252" i="5"/>
  <c r="BN252" i="5"/>
  <c r="BM252" i="5"/>
  <c r="BL252" i="5"/>
  <c r="BK252" i="5"/>
  <c r="BJ252" i="5"/>
  <c r="BI252" i="5"/>
  <c r="BH252" i="5"/>
  <c r="BG252" i="5"/>
  <c r="BF252" i="5"/>
  <c r="BE252" i="5"/>
  <c r="BD252" i="5"/>
  <c r="BC252" i="5"/>
  <c r="BB252" i="5"/>
  <c r="BA252" i="5"/>
  <c r="AZ252" i="5"/>
  <c r="AY252" i="5"/>
  <c r="K252" i="5"/>
  <c r="J252" i="5"/>
  <c r="G252" i="5"/>
  <c r="BW251" i="5"/>
  <c r="BS251" i="5"/>
  <c r="BR251" i="5"/>
  <c r="BQ251" i="5"/>
  <c r="BP251" i="5"/>
  <c r="BO251" i="5"/>
  <c r="BN251" i="5"/>
  <c r="BM251" i="5"/>
  <c r="BL251" i="5"/>
  <c r="BK251" i="5"/>
  <c r="BJ251" i="5"/>
  <c r="BI251" i="5"/>
  <c r="BH251" i="5"/>
  <c r="BG251" i="5"/>
  <c r="BF251" i="5"/>
  <c r="BE251" i="5"/>
  <c r="BD251" i="5"/>
  <c r="BC251" i="5"/>
  <c r="BB251" i="5"/>
  <c r="BA251" i="5"/>
  <c r="AZ251" i="5"/>
  <c r="AY251" i="5"/>
  <c r="L251" i="5"/>
  <c r="K251" i="5"/>
  <c r="J251" i="5"/>
  <c r="G251" i="5"/>
  <c r="BS250" i="5"/>
  <c r="BR250" i="5"/>
  <c r="BQ250" i="5"/>
  <c r="BP250" i="5"/>
  <c r="BO250" i="5"/>
  <c r="BN250" i="5"/>
  <c r="BM250" i="5"/>
  <c r="BL250" i="5"/>
  <c r="BK250" i="5"/>
  <c r="BJ250" i="5"/>
  <c r="BI250" i="5"/>
  <c r="BH250" i="5"/>
  <c r="BG250" i="5"/>
  <c r="BF250" i="5"/>
  <c r="BE250" i="5"/>
  <c r="BD250" i="5"/>
  <c r="BC250" i="5"/>
  <c r="BB250" i="5"/>
  <c r="BA250" i="5"/>
  <c r="AZ250" i="5"/>
  <c r="AY250" i="5"/>
  <c r="K250" i="5"/>
  <c r="J250" i="5"/>
  <c r="L250" i="5" s="1"/>
  <c r="G250" i="5"/>
  <c r="CE249" i="5"/>
  <c r="BS249" i="5"/>
  <c r="BR249" i="5"/>
  <c r="BQ249" i="5"/>
  <c r="BP249" i="5"/>
  <c r="BO249" i="5"/>
  <c r="BN249" i="5"/>
  <c r="BM249" i="5"/>
  <c r="BL249" i="5"/>
  <c r="BK249" i="5"/>
  <c r="BJ249" i="5"/>
  <c r="BI249" i="5"/>
  <c r="BH249" i="5"/>
  <c r="BG249" i="5"/>
  <c r="BF249" i="5"/>
  <c r="BE249" i="5"/>
  <c r="BD249" i="5"/>
  <c r="BC249" i="5"/>
  <c r="BB249" i="5"/>
  <c r="BA249" i="5"/>
  <c r="AZ249" i="5"/>
  <c r="AY249" i="5"/>
  <c r="L249" i="5"/>
  <c r="K249" i="5"/>
  <c r="J249" i="5"/>
  <c r="G249" i="5"/>
  <c r="BS248" i="5"/>
  <c r="BR248" i="5"/>
  <c r="BQ248" i="5"/>
  <c r="BP248" i="5"/>
  <c r="BO248" i="5"/>
  <c r="BN248" i="5"/>
  <c r="BM248" i="5"/>
  <c r="BL248" i="5"/>
  <c r="BK248" i="5"/>
  <c r="BJ248" i="5"/>
  <c r="BI248" i="5"/>
  <c r="BH248" i="5"/>
  <c r="BG248" i="5"/>
  <c r="BF248" i="5"/>
  <c r="BE248" i="5"/>
  <c r="BD248" i="5"/>
  <c r="BC248" i="5"/>
  <c r="BB248" i="5"/>
  <c r="BA248" i="5"/>
  <c r="AZ248" i="5"/>
  <c r="AY248" i="5"/>
  <c r="L248" i="5"/>
  <c r="K248" i="5"/>
  <c r="J248" i="5"/>
  <c r="G248" i="5"/>
  <c r="BS247" i="5"/>
  <c r="BR247" i="5"/>
  <c r="BQ247" i="5"/>
  <c r="BP247" i="5"/>
  <c r="BO247" i="5"/>
  <c r="BN247" i="5"/>
  <c r="BM247" i="5"/>
  <c r="BL247" i="5"/>
  <c r="BK247" i="5"/>
  <c r="BJ247" i="5"/>
  <c r="BI247" i="5"/>
  <c r="BH247" i="5"/>
  <c r="BG247" i="5"/>
  <c r="BF247" i="5"/>
  <c r="BE247" i="5"/>
  <c r="BD247" i="5"/>
  <c r="BC247" i="5"/>
  <c r="CE247" i="5" s="1"/>
  <c r="BB247" i="5"/>
  <c r="BA247" i="5"/>
  <c r="AZ247" i="5"/>
  <c r="AY247" i="5"/>
  <c r="L247" i="5"/>
  <c r="K247" i="5"/>
  <c r="J247" i="5"/>
  <c r="G247" i="5"/>
  <c r="BS246" i="5"/>
  <c r="BR246" i="5"/>
  <c r="BQ246" i="5"/>
  <c r="BP246" i="5"/>
  <c r="BO246" i="5"/>
  <c r="BN246" i="5"/>
  <c r="BM246" i="5"/>
  <c r="BL246" i="5"/>
  <c r="BK246" i="5"/>
  <c r="BJ246" i="5"/>
  <c r="BI246" i="5"/>
  <c r="BH246" i="5"/>
  <c r="BG246" i="5"/>
  <c r="BF246" i="5"/>
  <c r="BE246" i="5"/>
  <c r="BD246" i="5"/>
  <c r="BC246" i="5"/>
  <c r="BB246" i="5"/>
  <c r="BA246" i="5"/>
  <c r="AZ246" i="5"/>
  <c r="AY246" i="5"/>
  <c r="K246" i="5"/>
  <c r="L246" i="5" s="1"/>
  <c r="J246" i="5"/>
  <c r="G246" i="5"/>
  <c r="BS245" i="5"/>
  <c r="BR245" i="5"/>
  <c r="BQ245" i="5"/>
  <c r="BP245" i="5"/>
  <c r="BO245" i="5"/>
  <c r="BN245" i="5"/>
  <c r="BM245" i="5"/>
  <c r="BL245" i="5"/>
  <c r="BK245" i="5"/>
  <c r="BJ245" i="5"/>
  <c r="BI245" i="5"/>
  <c r="BH245" i="5"/>
  <c r="BG245" i="5"/>
  <c r="BF245" i="5"/>
  <c r="BE245" i="5"/>
  <c r="BD245" i="5"/>
  <c r="BC245" i="5"/>
  <c r="BB245" i="5"/>
  <c r="BA245" i="5"/>
  <c r="AZ245" i="5"/>
  <c r="AY245" i="5"/>
  <c r="K245" i="5"/>
  <c r="L245" i="5" s="1"/>
  <c r="J245" i="5"/>
  <c r="G245" i="5"/>
  <c r="BS244" i="5"/>
  <c r="BR244" i="5"/>
  <c r="BQ244" i="5"/>
  <c r="BP244" i="5"/>
  <c r="BO244" i="5"/>
  <c r="BN244" i="5"/>
  <c r="BM244" i="5"/>
  <c r="BL244" i="5"/>
  <c r="BK244" i="5"/>
  <c r="BJ244" i="5"/>
  <c r="BI244" i="5"/>
  <c r="BH244" i="5"/>
  <c r="BG244" i="5"/>
  <c r="BF244" i="5"/>
  <c r="BE244" i="5"/>
  <c r="BD244" i="5"/>
  <c r="BC244" i="5"/>
  <c r="BB244" i="5"/>
  <c r="BA244" i="5"/>
  <c r="AZ244" i="5"/>
  <c r="AY244" i="5"/>
  <c r="K244" i="5"/>
  <c r="J244" i="5"/>
  <c r="G244" i="5"/>
  <c r="BS243" i="5"/>
  <c r="BR243" i="5"/>
  <c r="BQ243" i="5"/>
  <c r="BP243" i="5"/>
  <c r="BO243" i="5"/>
  <c r="BN243" i="5"/>
  <c r="BM243" i="5"/>
  <c r="BL243" i="5"/>
  <c r="BK243" i="5"/>
  <c r="BJ243" i="5"/>
  <c r="BI243" i="5"/>
  <c r="BH243" i="5"/>
  <c r="BG243" i="5"/>
  <c r="BF243" i="5"/>
  <c r="BE243" i="5"/>
  <c r="BD243" i="5"/>
  <c r="BC243" i="5"/>
  <c r="BB243" i="5"/>
  <c r="BA243" i="5"/>
  <c r="AZ243" i="5"/>
  <c r="AY243" i="5"/>
  <c r="K243" i="5"/>
  <c r="L243" i="5" s="1"/>
  <c r="J243" i="5"/>
  <c r="G243" i="5"/>
  <c r="BS242" i="5"/>
  <c r="BR242" i="5"/>
  <c r="BQ242" i="5"/>
  <c r="BP242" i="5"/>
  <c r="BO242" i="5"/>
  <c r="BN242" i="5"/>
  <c r="BM242" i="5"/>
  <c r="BL242" i="5"/>
  <c r="BK242" i="5"/>
  <c r="BJ242" i="5"/>
  <c r="BI242" i="5"/>
  <c r="BH242" i="5"/>
  <c r="BG242" i="5"/>
  <c r="BF242" i="5"/>
  <c r="BE242" i="5"/>
  <c r="BD242" i="5"/>
  <c r="BC242" i="5"/>
  <c r="BB242" i="5"/>
  <c r="BA242" i="5"/>
  <c r="CE242" i="5" s="1"/>
  <c r="AZ242" i="5"/>
  <c r="AY242" i="5"/>
  <c r="K242" i="5"/>
  <c r="L242" i="5" s="1"/>
  <c r="J242" i="5"/>
  <c r="G242" i="5"/>
  <c r="BS241" i="5"/>
  <c r="BR241" i="5"/>
  <c r="BQ241" i="5"/>
  <c r="BP241" i="5"/>
  <c r="BO241" i="5"/>
  <c r="BN241" i="5"/>
  <c r="BM241" i="5"/>
  <c r="BL241" i="5"/>
  <c r="BK241" i="5"/>
  <c r="BJ241" i="5"/>
  <c r="BI241" i="5"/>
  <c r="BH241" i="5"/>
  <c r="BG241" i="5"/>
  <c r="BF241" i="5"/>
  <c r="BE241" i="5"/>
  <c r="BD241" i="5"/>
  <c r="BC241" i="5"/>
  <c r="BB241" i="5"/>
  <c r="BA241" i="5"/>
  <c r="AZ241" i="5"/>
  <c r="AY241" i="5"/>
  <c r="K241" i="5"/>
  <c r="L241" i="5" s="1"/>
  <c r="J241" i="5"/>
  <c r="G241" i="5"/>
  <c r="CE240" i="5"/>
  <c r="BS240" i="5"/>
  <c r="BR240" i="5"/>
  <c r="BQ240" i="5"/>
  <c r="BP240" i="5"/>
  <c r="BO240" i="5"/>
  <c r="BN240" i="5"/>
  <c r="BM240" i="5"/>
  <c r="BL240" i="5"/>
  <c r="BK240" i="5"/>
  <c r="BJ240" i="5"/>
  <c r="BI240" i="5"/>
  <c r="BH240" i="5"/>
  <c r="BG240" i="5"/>
  <c r="BF240" i="5"/>
  <c r="BE240" i="5"/>
  <c r="BD240" i="5"/>
  <c r="BC240" i="5"/>
  <c r="BB240" i="5"/>
  <c r="BA240" i="5"/>
  <c r="AZ240" i="5"/>
  <c r="AY240" i="5"/>
  <c r="K240" i="5"/>
  <c r="J240" i="5"/>
  <c r="G240" i="5"/>
  <c r="BW239" i="5"/>
  <c r="BS239" i="5"/>
  <c r="BR239" i="5"/>
  <c r="BQ239" i="5"/>
  <c r="BP239" i="5"/>
  <c r="BO239" i="5"/>
  <c r="BN239" i="5"/>
  <c r="BM239" i="5"/>
  <c r="BL239" i="5"/>
  <c r="BK239" i="5"/>
  <c r="BJ239" i="5"/>
  <c r="BI239" i="5"/>
  <c r="BH239" i="5"/>
  <c r="BG239" i="5"/>
  <c r="BF239" i="5"/>
  <c r="BE239" i="5"/>
  <c r="BD239" i="5"/>
  <c r="BC239" i="5"/>
  <c r="BB239" i="5"/>
  <c r="BA239" i="5"/>
  <c r="AZ239" i="5"/>
  <c r="AY239" i="5"/>
  <c r="K239" i="5"/>
  <c r="L239" i="5" s="1"/>
  <c r="J239" i="5"/>
  <c r="G239" i="5"/>
  <c r="BS238" i="5"/>
  <c r="BR238" i="5"/>
  <c r="BQ238" i="5"/>
  <c r="BP238" i="5"/>
  <c r="BO238" i="5"/>
  <c r="BN238" i="5"/>
  <c r="BM238" i="5"/>
  <c r="BL238" i="5"/>
  <c r="BK238" i="5"/>
  <c r="BJ238" i="5"/>
  <c r="BI238" i="5"/>
  <c r="BH238" i="5"/>
  <c r="BG238" i="5"/>
  <c r="BF238" i="5"/>
  <c r="CE238" i="5" s="1"/>
  <c r="BE238" i="5"/>
  <c r="BD238" i="5"/>
  <c r="BC238" i="5"/>
  <c r="BB238" i="5"/>
  <c r="BA238" i="5"/>
  <c r="AZ238" i="5"/>
  <c r="AY238" i="5"/>
  <c r="L238" i="5"/>
  <c r="K238" i="5"/>
  <c r="J238" i="5"/>
  <c r="G238" i="5"/>
  <c r="BS237" i="5"/>
  <c r="BR237" i="5"/>
  <c r="BQ237" i="5"/>
  <c r="BP237" i="5"/>
  <c r="BO237" i="5"/>
  <c r="BN237" i="5"/>
  <c r="BM237" i="5"/>
  <c r="BL237" i="5"/>
  <c r="BK237" i="5"/>
  <c r="BJ237" i="5"/>
  <c r="BI237" i="5"/>
  <c r="BH237" i="5"/>
  <c r="BG237" i="5"/>
  <c r="BF237" i="5"/>
  <c r="BE237" i="5"/>
  <c r="BD237" i="5"/>
  <c r="BC237" i="5"/>
  <c r="BB237" i="5"/>
  <c r="BA237" i="5"/>
  <c r="AZ237" i="5"/>
  <c r="AY237" i="5"/>
  <c r="L237" i="5"/>
  <c r="K237" i="5"/>
  <c r="J237" i="5"/>
  <c r="G237" i="5"/>
  <c r="BS236" i="5"/>
  <c r="BR236" i="5"/>
  <c r="BQ236" i="5"/>
  <c r="BP236" i="5"/>
  <c r="BO236" i="5"/>
  <c r="BN236" i="5"/>
  <c r="BM236" i="5"/>
  <c r="BL236" i="5"/>
  <c r="BK236" i="5"/>
  <c r="BJ236" i="5"/>
  <c r="BI236" i="5"/>
  <c r="BH236" i="5"/>
  <c r="BG236" i="5"/>
  <c r="BF236" i="5"/>
  <c r="BE236" i="5"/>
  <c r="BD236" i="5"/>
  <c r="BC236" i="5"/>
  <c r="BT236" i="5" s="1"/>
  <c r="BU236" i="5" s="1"/>
  <c r="BB236" i="5"/>
  <c r="BA236" i="5"/>
  <c r="AZ236" i="5"/>
  <c r="AY236" i="5"/>
  <c r="K236" i="5"/>
  <c r="J236" i="5"/>
  <c r="G236" i="5"/>
  <c r="CE235" i="5"/>
  <c r="BS235" i="5"/>
  <c r="BR235" i="5"/>
  <c r="BQ235" i="5"/>
  <c r="BP235" i="5"/>
  <c r="BO235" i="5"/>
  <c r="BN235" i="5"/>
  <c r="BM235" i="5"/>
  <c r="BL235" i="5"/>
  <c r="BK235" i="5"/>
  <c r="BJ235" i="5"/>
  <c r="BI235" i="5"/>
  <c r="BH235" i="5"/>
  <c r="BG235" i="5"/>
  <c r="BF235" i="5"/>
  <c r="BE235" i="5"/>
  <c r="BD235" i="5"/>
  <c r="BC235" i="5"/>
  <c r="BB235" i="5"/>
  <c r="BA235" i="5"/>
  <c r="AZ235" i="5"/>
  <c r="AY235" i="5"/>
  <c r="K235" i="5"/>
  <c r="J235" i="5"/>
  <c r="G235" i="5"/>
  <c r="BS234" i="5"/>
  <c r="BR234" i="5"/>
  <c r="BQ234" i="5"/>
  <c r="BP234" i="5"/>
  <c r="BO234" i="5"/>
  <c r="BN234" i="5"/>
  <c r="BM234" i="5"/>
  <c r="BL234" i="5"/>
  <c r="BK234" i="5"/>
  <c r="BJ234" i="5"/>
  <c r="BI234" i="5"/>
  <c r="BH234" i="5"/>
  <c r="BG234" i="5"/>
  <c r="BF234" i="5"/>
  <c r="BE234" i="5"/>
  <c r="BD234" i="5"/>
  <c r="BC234" i="5"/>
  <c r="BB234" i="5"/>
  <c r="BA234" i="5"/>
  <c r="AZ234" i="5"/>
  <c r="AY234" i="5"/>
  <c r="K234" i="5"/>
  <c r="L234" i="5" s="1"/>
  <c r="J234" i="5"/>
  <c r="G234" i="5"/>
  <c r="BS233" i="5"/>
  <c r="BR233" i="5"/>
  <c r="BQ233" i="5"/>
  <c r="BP233" i="5"/>
  <c r="BO233" i="5"/>
  <c r="BN233" i="5"/>
  <c r="BM233" i="5"/>
  <c r="BL233" i="5"/>
  <c r="BK233" i="5"/>
  <c r="BJ233" i="5"/>
  <c r="BI233" i="5"/>
  <c r="BH233" i="5"/>
  <c r="BG233" i="5"/>
  <c r="BF233" i="5"/>
  <c r="BE233" i="5"/>
  <c r="BD233" i="5"/>
  <c r="BC233" i="5"/>
  <c r="BB233" i="5"/>
  <c r="BA233" i="5"/>
  <c r="AZ233" i="5"/>
  <c r="AY233" i="5"/>
  <c r="L233" i="5"/>
  <c r="K233" i="5"/>
  <c r="J233" i="5"/>
  <c r="G233" i="5"/>
  <c r="BS232" i="5"/>
  <c r="BR232" i="5"/>
  <c r="BQ232" i="5"/>
  <c r="BP232" i="5"/>
  <c r="BO232" i="5"/>
  <c r="BN232" i="5"/>
  <c r="BM232" i="5"/>
  <c r="BL232" i="5"/>
  <c r="BK232" i="5"/>
  <c r="BJ232" i="5"/>
  <c r="BI232" i="5"/>
  <c r="BH232" i="5"/>
  <c r="BG232" i="5"/>
  <c r="BF232" i="5"/>
  <c r="BE232" i="5"/>
  <c r="BD232" i="5"/>
  <c r="BC232" i="5"/>
  <c r="BB232" i="5"/>
  <c r="BA232" i="5"/>
  <c r="AZ232" i="5"/>
  <c r="AY232" i="5"/>
  <c r="K232" i="5"/>
  <c r="L232" i="5" s="1"/>
  <c r="J232" i="5"/>
  <c r="G232" i="5"/>
  <c r="BS231" i="5"/>
  <c r="BR231" i="5"/>
  <c r="BQ231" i="5"/>
  <c r="BP231" i="5"/>
  <c r="BO231" i="5"/>
  <c r="BN231" i="5"/>
  <c r="BM231" i="5"/>
  <c r="BL231" i="5"/>
  <c r="BK231" i="5"/>
  <c r="BJ231" i="5"/>
  <c r="BI231" i="5"/>
  <c r="BH231" i="5"/>
  <c r="BG231" i="5"/>
  <c r="BF231" i="5"/>
  <c r="BE231" i="5"/>
  <c r="BD231" i="5"/>
  <c r="BC231" i="5"/>
  <c r="BB231" i="5"/>
  <c r="BA231" i="5"/>
  <c r="AZ231" i="5"/>
  <c r="AY231" i="5"/>
  <c r="L231" i="5"/>
  <c r="K231" i="5"/>
  <c r="J231" i="5"/>
  <c r="G231" i="5"/>
  <c r="CE230" i="5"/>
  <c r="BS230" i="5"/>
  <c r="BR230" i="5"/>
  <c r="BQ230" i="5"/>
  <c r="BP230" i="5"/>
  <c r="BO230" i="5"/>
  <c r="BN230" i="5"/>
  <c r="BM230" i="5"/>
  <c r="BL230" i="5"/>
  <c r="BK230" i="5"/>
  <c r="BJ230" i="5"/>
  <c r="BI230" i="5"/>
  <c r="BH230" i="5"/>
  <c r="BG230" i="5"/>
  <c r="BF230" i="5"/>
  <c r="BE230" i="5"/>
  <c r="BD230" i="5"/>
  <c r="BC230" i="5"/>
  <c r="BB230" i="5"/>
  <c r="BA230" i="5"/>
  <c r="AZ230" i="5"/>
  <c r="AY230" i="5"/>
  <c r="L230" i="5"/>
  <c r="K230" i="5"/>
  <c r="J230" i="5"/>
  <c r="G230" i="5"/>
  <c r="BS229" i="5"/>
  <c r="BR229" i="5"/>
  <c r="BQ229" i="5"/>
  <c r="BP229" i="5"/>
  <c r="BO229" i="5"/>
  <c r="BN229" i="5"/>
  <c r="BM229" i="5"/>
  <c r="BL229" i="5"/>
  <c r="BK229" i="5"/>
  <c r="BJ229" i="5"/>
  <c r="BI229" i="5"/>
  <c r="BH229" i="5"/>
  <c r="BG229" i="5"/>
  <c r="BF229" i="5"/>
  <c r="BE229" i="5"/>
  <c r="BD229" i="5"/>
  <c r="BC229" i="5"/>
  <c r="BB229" i="5"/>
  <c r="BA229" i="5"/>
  <c r="AZ229" i="5"/>
  <c r="AY229" i="5"/>
  <c r="K229" i="5"/>
  <c r="J229" i="5"/>
  <c r="L229" i="5" s="1"/>
  <c r="G229" i="5"/>
  <c r="BS228" i="5"/>
  <c r="BR228" i="5"/>
  <c r="BQ228" i="5"/>
  <c r="BP228" i="5"/>
  <c r="BO228" i="5"/>
  <c r="BN228" i="5"/>
  <c r="BM228" i="5"/>
  <c r="BL228" i="5"/>
  <c r="BK228" i="5"/>
  <c r="BJ228" i="5"/>
  <c r="BI228" i="5"/>
  <c r="BH228" i="5"/>
  <c r="BG228" i="5"/>
  <c r="BF228" i="5"/>
  <c r="BE228" i="5"/>
  <c r="BD228" i="5"/>
  <c r="BC228" i="5"/>
  <c r="BB228" i="5"/>
  <c r="BA228" i="5"/>
  <c r="AZ228" i="5"/>
  <c r="AY228" i="5"/>
  <c r="K228" i="5"/>
  <c r="J228" i="5"/>
  <c r="G228" i="5"/>
  <c r="BS227" i="5"/>
  <c r="BR227" i="5"/>
  <c r="BQ227" i="5"/>
  <c r="BP227" i="5"/>
  <c r="BO227" i="5"/>
  <c r="BN227" i="5"/>
  <c r="BM227" i="5"/>
  <c r="BL227" i="5"/>
  <c r="BK227" i="5"/>
  <c r="BJ227" i="5"/>
  <c r="BI227" i="5"/>
  <c r="BH227" i="5"/>
  <c r="BG227" i="5"/>
  <c r="BF227" i="5"/>
  <c r="BE227" i="5"/>
  <c r="BD227" i="5"/>
  <c r="BC227" i="5"/>
  <c r="BB227" i="5"/>
  <c r="BA227" i="5"/>
  <c r="AZ227" i="5"/>
  <c r="AY227" i="5"/>
  <c r="L227" i="5"/>
  <c r="K227" i="5"/>
  <c r="J227" i="5"/>
  <c r="G227" i="5"/>
  <c r="BS226" i="5"/>
  <c r="BR226" i="5"/>
  <c r="BQ226" i="5"/>
  <c r="BP226" i="5"/>
  <c r="BO226" i="5"/>
  <c r="BN226" i="5"/>
  <c r="BM226" i="5"/>
  <c r="BL226" i="5"/>
  <c r="BK226" i="5"/>
  <c r="BJ226" i="5"/>
  <c r="BI226" i="5"/>
  <c r="BH226" i="5"/>
  <c r="BG226" i="5"/>
  <c r="BF226" i="5"/>
  <c r="BE226" i="5"/>
  <c r="BD226" i="5"/>
  <c r="BC226" i="5"/>
  <c r="BB226" i="5"/>
  <c r="BA226" i="5"/>
  <c r="AZ226" i="5"/>
  <c r="AY226" i="5"/>
  <c r="K226" i="5"/>
  <c r="L226" i="5" s="1"/>
  <c r="J226" i="5"/>
  <c r="G226" i="5"/>
  <c r="BW225" i="5"/>
  <c r="BS225" i="5"/>
  <c r="BR225" i="5"/>
  <c r="BQ225" i="5"/>
  <c r="BP225" i="5"/>
  <c r="BO225" i="5"/>
  <c r="BN225" i="5"/>
  <c r="BM225" i="5"/>
  <c r="BL225" i="5"/>
  <c r="BK225" i="5"/>
  <c r="BJ225" i="5"/>
  <c r="BI225" i="5"/>
  <c r="BH225" i="5"/>
  <c r="BG225" i="5"/>
  <c r="BF225" i="5"/>
  <c r="BE225" i="5"/>
  <c r="BD225" i="5"/>
  <c r="BC225" i="5"/>
  <c r="BB225" i="5"/>
  <c r="BA225" i="5"/>
  <c r="AZ225" i="5"/>
  <c r="AY225" i="5"/>
  <c r="K225" i="5"/>
  <c r="L225" i="5" s="1"/>
  <c r="J225" i="5"/>
  <c r="G225" i="5"/>
  <c r="BS224" i="5"/>
  <c r="BR224" i="5"/>
  <c r="BQ224" i="5"/>
  <c r="BP224" i="5"/>
  <c r="BO224" i="5"/>
  <c r="BN224" i="5"/>
  <c r="BM224" i="5"/>
  <c r="BL224" i="5"/>
  <c r="BK224" i="5"/>
  <c r="BJ224" i="5"/>
  <c r="BI224" i="5"/>
  <c r="BH224" i="5"/>
  <c r="BG224" i="5"/>
  <c r="BF224" i="5"/>
  <c r="BE224" i="5"/>
  <c r="BD224" i="5"/>
  <c r="BC224" i="5"/>
  <c r="BB224" i="5"/>
  <c r="BA224" i="5"/>
  <c r="AZ224" i="5"/>
  <c r="AY224" i="5"/>
  <c r="K224" i="5"/>
  <c r="L224" i="5" s="1"/>
  <c r="J224" i="5"/>
  <c r="G224" i="5"/>
  <c r="BS223" i="5"/>
  <c r="BR223" i="5"/>
  <c r="BQ223" i="5"/>
  <c r="BP223" i="5"/>
  <c r="BO223" i="5"/>
  <c r="BN223" i="5"/>
  <c r="BM223" i="5"/>
  <c r="BL223" i="5"/>
  <c r="BK223" i="5"/>
  <c r="BJ223" i="5"/>
  <c r="BI223" i="5"/>
  <c r="BH223" i="5"/>
  <c r="BG223" i="5"/>
  <c r="BF223" i="5"/>
  <c r="BE223" i="5"/>
  <c r="BD223" i="5"/>
  <c r="BC223" i="5"/>
  <c r="BB223" i="5"/>
  <c r="BA223" i="5"/>
  <c r="AZ223" i="5"/>
  <c r="AY223" i="5"/>
  <c r="K223" i="5"/>
  <c r="L223" i="5" s="1"/>
  <c r="J223" i="5"/>
  <c r="G223" i="5"/>
  <c r="BS222" i="5"/>
  <c r="BR222" i="5"/>
  <c r="BQ222" i="5"/>
  <c r="BP222" i="5"/>
  <c r="BO222" i="5"/>
  <c r="BN222" i="5"/>
  <c r="BM222" i="5"/>
  <c r="BL222" i="5"/>
  <c r="BK222" i="5"/>
  <c r="BJ222" i="5"/>
  <c r="BI222" i="5"/>
  <c r="BH222" i="5"/>
  <c r="BG222" i="5"/>
  <c r="BF222" i="5"/>
  <c r="BE222" i="5"/>
  <c r="BD222" i="5"/>
  <c r="BC222" i="5"/>
  <c r="BB222" i="5"/>
  <c r="BA222" i="5"/>
  <c r="AZ222" i="5"/>
  <c r="AY222" i="5"/>
  <c r="K222" i="5"/>
  <c r="L222" i="5" s="1"/>
  <c r="J222" i="5"/>
  <c r="G222" i="5"/>
  <c r="BW221" i="5"/>
  <c r="BS221" i="5"/>
  <c r="BR221" i="5"/>
  <c r="BQ221" i="5"/>
  <c r="BP221" i="5"/>
  <c r="BO221" i="5"/>
  <c r="BN221" i="5"/>
  <c r="BM221" i="5"/>
  <c r="BL221" i="5"/>
  <c r="BK221" i="5"/>
  <c r="BJ221" i="5"/>
  <c r="BI221" i="5"/>
  <c r="BH221" i="5"/>
  <c r="BG221" i="5"/>
  <c r="BF221" i="5"/>
  <c r="BE221" i="5"/>
  <c r="BD221" i="5"/>
  <c r="BC221" i="5"/>
  <c r="BB221" i="5"/>
  <c r="BA221" i="5"/>
  <c r="AZ221" i="5"/>
  <c r="AY221" i="5"/>
  <c r="L221" i="5"/>
  <c r="K221" i="5"/>
  <c r="J221" i="5"/>
  <c r="G221" i="5"/>
  <c r="BS220" i="5"/>
  <c r="BR220" i="5"/>
  <c r="BQ220" i="5"/>
  <c r="BP220" i="5"/>
  <c r="BO220" i="5"/>
  <c r="BN220" i="5"/>
  <c r="BM220" i="5"/>
  <c r="BL220" i="5"/>
  <c r="BK220" i="5"/>
  <c r="BJ220" i="5"/>
  <c r="BI220" i="5"/>
  <c r="BH220" i="5"/>
  <c r="BG220" i="5"/>
  <c r="BF220" i="5"/>
  <c r="BE220" i="5"/>
  <c r="BD220" i="5"/>
  <c r="BC220" i="5"/>
  <c r="BB220" i="5"/>
  <c r="BA220" i="5"/>
  <c r="AZ220" i="5"/>
  <c r="AY220" i="5"/>
  <c r="K220" i="5"/>
  <c r="L220" i="5" s="1"/>
  <c r="J220" i="5"/>
  <c r="G220" i="5"/>
  <c r="BS219" i="5"/>
  <c r="BR219" i="5"/>
  <c r="BQ219" i="5"/>
  <c r="BP219" i="5"/>
  <c r="BO219" i="5"/>
  <c r="BN219" i="5"/>
  <c r="BM219" i="5"/>
  <c r="BL219" i="5"/>
  <c r="BK219" i="5"/>
  <c r="BJ219" i="5"/>
  <c r="BI219" i="5"/>
  <c r="BH219" i="5"/>
  <c r="BG219" i="5"/>
  <c r="BF219" i="5"/>
  <c r="BE219" i="5"/>
  <c r="BD219" i="5"/>
  <c r="BC219" i="5"/>
  <c r="BB219" i="5"/>
  <c r="BA219" i="5"/>
  <c r="AZ219" i="5"/>
  <c r="AY219" i="5"/>
  <c r="K219" i="5"/>
  <c r="J219" i="5"/>
  <c r="G219" i="5"/>
  <c r="CE218" i="5"/>
  <c r="BS218" i="5"/>
  <c r="BR218" i="5"/>
  <c r="BQ218" i="5"/>
  <c r="BP218" i="5"/>
  <c r="BO218" i="5"/>
  <c r="BN218" i="5"/>
  <c r="BM218" i="5"/>
  <c r="BL218" i="5"/>
  <c r="BK218" i="5"/>
  <c r="BJ218" i="5"/>
  <c r="BI218" i="5"/>
  <c r="BH218" i="5"/>
  <c r="BG218" i="5"/>
  <c r="BF218" i="5"/>
  <c r="BE218" i="5"/>
  <c r="BD218" i="5"/>
  <c r="BC218" i="5"/>
  <c r="BB218" i="5"/>
  <c r="BA218" i="5"/>
  <c r="AZ218" i="5"/>
  <c r="AY218" i="5"/>
  <c r="L218" i="5"/>
  <c r="K218" i="5"/>
  <c r="J218" i="5"/>
  <c r="G218" i="5"/>
  <c r="BS217" i="5"/>
  <c r="BR217" i="5"/>
  <c r="BQ217" i="5"/>
  <c r="BP217" i="5"/>
  <c r="BO217" i="5"/>
  <c r="BN217" i="5"/>
  <c r="BM217" i="5"/>
  <c r="BL217" i="5"/>
  <c r="BK217" i="5"/>
  <c r="BJ217" i="5"/>
  <c r="BI217" i="5"/>
  <c r="BH217" i="5"/>
  <c r="BG217" i="5"/>
  <c r="BF217" i="5"/>
  <c r="BE217" i="5"/>
  <c r="BD217" i="5"/>
  <c r="BC217" i="5"/>
  <c r="BB217" i="5"/>
  <c r="BA217" i="5"/>
  <c r="AZ217" i="5"/>
  <c r="AY217" i="5"/>
  <c r="K217" i="5"/>
  <c r="J217" i="5"/>
  <c r="G217" i="5"/>
  <c r="BS216" i="5"/>
  <c r="BR216" i="5"/>
  <c r="BQ216" i="5"/>
  <c r="BP216" i="5"/>
  <c r="BO216" i="5"/>
  <c r="BN216" i="5"/>
  <c r="BM216" i="5"/>
  <c r="BL216" i="5"/>
  <c r="BK216" i="5"/>
  <c r="BJ216" i="5"/>
  <c r="BI216" i="5"/>
  <c r="BH216" i="5"/>
  <c r="BG216" i="5"/>
  <c r="BF216" i="5"/>
  <c r="BE216" i="5"/>
  <c r="BD216" i="5"/>
  <c r="BC216" i="5"/>
  <c r="BB216" i="5"/>
  <c r="BA216" i="5"/>
  <c r="AZ216" i="5"/>
  <c r="AY216" i="5"/>
  <c r="L216" i="5"/>
  <c r="K216" i="5"/>
  <c r="J216" i="5"/>
  <c r="G216" i="5"/>
  <c r="BS215" i="5"/>
  <c r="BR215" i="5"/>
  <c r="BQ215" i="5"/>
  <c r="BP215" i="5"/>
  <c r="BO215" i="5"/>
  <c r="BN215" i="5"/>
  <c r="BM215" i="5"/>
  <c r="BL215" i="5"/>
  <c r="BK215" i="5"/>
  <c r="BJ215" i="5"/>
  <c r="BI215" i="5"/>
  <c r="BH215" i="5"/>
  <c r="BG215" i="5"/>
  <c r="BF215" i="5"/>
  <c r="BE215" i="5"/>
  <c r="BD215" i="5"/>
  <c r="BC215" i="5"/>
  <c r="BB215" i="5"/>
  <c r="BA215" i="5"/>
  <c r="AZ215" i="5"/>
  <c r="AY215" i="5"/>
  <c r="K215" i="5"/>
  <c r="J215" i="5"/>
  <c r="G215" i="5"/>
  <c r="BS214" i="5"/>
  <c r="BR214" i="5"/>
  <c r="BQ214" i="5"/>
  <c r="BP214" i="5"/>
  <c r="BO214" i="5"/>
  <c r="BN214" i="5"/>
  <c r="BM214" i="5"/>
  <c r="BL214" i="5"/>
  <c r="BK214" i="5"/>
  <c r="BJ214" i="5"/>
  <c r="BI214" i="5"/>
  <c r="BH214" i="5"/>
  <c r="BG214" i="5"/>
  <c r="BF214" i="5"/>
  <c r="BE214" i="5"/>
  <c r="BD214" i="5"/>
  <c r="BC214" i="5"/>
  <c r="BB214" i="5"/>
  <c r="BA214" i="5"/>
  <c r="AZ214" i="5"/>
  <c r="AY214" i="5"/>
  <c r="K214" i="5"/>
  <c r="L214" i="5" s="1"/>
  <c r="J214" i="5"/>
  <c r="G214" i="5"/>
  <c r="BS213" i="5"/>
  <c r="BR213" i="5"/>
  <c r="BQ213" i="5"/>
  <c r="BP213" i="5"/>
  <c r="BO213" i="5"/>
  <c r="BN213" i="5"/>
  <c r="BM213" i="5"/>
  <c r="BL213" i="5"/>
  <c r="BK213" i="5"/>
  <c r="BJ213" i="5"/>
  <c r="BI213" i="5"/>
  <c r="BH213" i="5"/>
  <c r="BG213" i="5"/>
  <c r="BF213" i="5"/>
  <c r="BE213" i="5"/>
  <c r="BD213" i="5"/>
  <c r="BC213" i="5"/>
  <c r="BB213" i="5"/>
  <c r="BA213" i="5"/>
  <c r="AZ213" i="5"/>
  <c r="AY213" i="5"/>
  <c r="K213" i="5"/>
  <c r="L213" i="5" s="1"/>
  <c r="J213" i="5"/>
  <c r="G213" i="5"/>
  <c r="BS212" i="5"/>
  <c r="BR212" i="5"/>
  <c r="BQ212" i="5"/>
  <c r="BP212" i="5"/>
  <c r="BO212" i="5"/>
  <c r="BN212" i="5"/>
  <c r="BM212" i="5"/>
  <c r="BL212" i="5"/>
  <c r="BK212" i="5"/>
  <c r="BJ212" i="5"/>
  <c r="BI212" i="5"/>
  <c r="BH212" i="5"/>
  <c r="BG212" i="5"/>
  <c r="BF212" i="5"/>
  <c r="BE212" i="5"/>
  <c r="BD212" i="5"/>
  <c r="BC212" i="5"/>
  <c r="BB212" i="5"/>
  <c r="BA212" i="5"/>
  <c r="AZ212" i="5"/>
  <c r="AY212" i="5"/>
  <c r="K212" i="5"/>
  <c r="J212" i="5"/>
  <c r="G212" i="5"/>
  <c r="BS211" i="5"/>
  <c r="BR211" i="5"/>
  <c r="BQ211" i="5"/>
  <c r="BP211" i="5"/>
  <c r="BO211" i="5"/>
  <c r="BN211" i="5"/>
  <c r="BM211" i="5"/>
  <c r="BL211" i="5"/>
  <c r="BK211" i="5"/>
  <c r="BJ211" i="5"/>
  <c r="BI211" i="5"/>
  <c r="BH211" i="5"/>
  <c r="BG211" i="5"/>
  <c r="BF211" i="5"/>
  <c r="BE211" i="5"/>
  <c r="BD211" i="5"/>
  <c r="BC211" i="5"/>
  <c r="BB211" i="5"/>
  <c r="BA211" i="5"/>
  <c r="AZ211" i="5"/>
  <c r="AY211" i="5"/>
  <c r="L211" i="5"/>
  <c r="K211" i="5"/>
  <c r="J211" i="5"/>
  <c r="G211" i="5"/>
  <c r="BS210" i="5"/>
  <c r="BR210" i="5"/>
  <c r="BQ210" i="5"/>
  <c r="BP210" i="5"/>
  <c r="BO210" i="5"/>
  <c r="BN210" i="5"/>
  <c r="BM210" i="5"/>
  <c r="BL210" i="5"/>
  <c r="BK210" i="5"/>
  <c r="BJ210" i="5"/>
  <c r="BI210" i="5"/>
  <c r="BH210" i="5"/>
  <c r="BG210" i="5"/>
  <c r="BF210" i="5"/>
  <c r="BE210" i="5"/>
  <c r="BD210" i="5"/>
  <c r="BC210" i="5"/>
  <c r="BB210" i="5"/>
  <c r="BA210" i="5"/>
  <c r="AZ210" i="5"/>
  <c r="AY210" i="5"/>
  <c r="K210" i="5"/>
  <c r="L210" i="5" s="1"/>
  <c r="J210" i="5"/>
  <c r="G210" i="5"/>
  <c r="BS209" i="5"/>
  <c r="BR209" i="5"/>
  <c r="BQ209" i="5"/>
  <c r="BP209" i="5"/>
  <c r="BO209" i="5"/>
  <c r="BN209" i="5"/>
  <c r="BM209" i="5"/>
  <c r="BL209" i="5"/>
  <c r="BK209" i="5"/>
  <c r="BJ209" i="5"/>
  <c r="BI209" i="5"/>
  <c r="BH209" i="5"/>
  <c r="BG209" i="5"/>
  <c r="BF209" i="5"/>
  <c r="BW209" i="5" s="1"/>
  <c r="BE209" i="5"/>
  <c r="BD209" i="5"/>
  <c r="BC209" i="5"/>
  <c r="BB209" i="5"/>
  <c r="BA209" i="5"/>
  <c r="AZ209" i="5"/>
  <c r="CE209" i="5" s="1"/>
  <c r="AY209" i="5"/>
  <c r="L209" i="5"/>
  <c r="K209" i="5"/>
  <c r="J209" i="5"/>
  <c r="G209" i="5"/>
  <c r="BS208" i="5"/>
  <c r="BR208" i="5"/>
  <c r="BQ208" i="5"/>
  <c r="BP208" i="5"/>
  <c r="BO208" i="5"/>
  <c r="BN208" i="5"/>
  <c r="BM208" i="5"/>
  <c r="BL208" i="5"/>
  <c r="BK208" i="5"/>
  <c r="BJ208" i="5"/>
  <c r="BI208" i="5"/>
  <c r="BH208" i="5"/>
  <c r="BG208" i="5"/>
  <c r="BF208" i="5"/>
  <c r="BE208" i="5"/>
  <c r="BD208" i="5"/>
  <c r="BC208" i="5"/>
  <c r="BB208" i="5"/>
  <c r="BA208" i="5"/>
  <c r="AZ208" i="5"/>
  <c r="AY208" i="5"/>
  <c r="L208" i="5"/>
  <c r="K208" i="5"/>
  <c r="J208" i="5"/>
  <c r="G208" i="5"/>
  <c r="BS207" i="5"/>
  <c r="BR207" i="5"/>
  <c r="BQ207" i="5"/>
  <c r="BP207" i="5"/>
  <c r="BO207" i="5"/>
  <c r="BN207" i="5"/>
  <c r="BM207" i="5"/>
  <c r="BL207" i="5"/>
  <c r="BK207" i="5"/>
  <c r="BJ207" i="5"/>
  <c r="BI207" i="5"/>
  <c r="BH207" i="5"/>
  <c r="BG207" i="5"/>
  <c r="BF207" i="5"/>
  <c r="BE207" i="5"/>
  <c r="BD207" i="5"/>
  <c r="BC207" i="5"/>
  <c r="BB207" i="5"/>
  <c r="BA207" i="5"/>
  <c r="AZ207" i="5"/>
  <c r="AY207" i="5"/>
  <c r="K207" i="5"/>
  <c r="J207" i="5"/>
  <c r="L207" i="5" s="1"/>
  <c r="G207" i="5"/>
  <c r="BS206" i="5"/>
  <c r="BR206" i="5"/>
  <c r="BQ206" i="5"/>
  <c r="BP206" i="5"/>
  <c r="BO206" i="5"/>
  <c r="BN206" i="5"/>
  <c r="BM206" i="5"/>
  <c r="BL206" i="5"/>
  <c r="BK206" i="5"/>
  <c r="BJ206" i="5"/>
  <c r="BI206" i="5"/>
  <c r="BH206" i="5"/>
  <c r="BG206" i="5"/>
  <c r="BF206" i="5"/>
  <c r="BE206" i="5"/>
  <c r="BD206" i="5"/>
  <c r="BC206" i="5"/>
  <c r="BB206" i="5"/>
  <c r="BA206" i="5"/>
  <c r="AZ206" i="5"/>
  <c r="AY206" i="5"/>
  <c r="K206" i="5"/>
  <c r="L206" i="5" s="1"/>
  <c r="J206" i="5"/>
  <c r="G206" i="5"/>
  <c r="BS205" i="5"/>
  <c r="BR205" i="5"/>
  <c r="BQ205" i="5"/>
  <c r="BP205" i="5"/>
  <c r="BO205" i="5"/>
  <c r="BN205" i="5"/>
  <c r="BM205" i="5"/>
  <c r="BL205" i="5"/>
  <c r="BK205" i="5"/>
  <c r="BJ205" i="5"/>
  <c r="BI205" i="5"/>
  <c r="BH205" i="5"/>
  <c r="BG205" i="5"/>
  <c r="BF205" i="5"/>
  <c r="BE205" i="5"/>
  <c r="BD205" i="5"/>
  <c r="BC205" i="5"/>
  <c r="BB205" i="5"/>
  <c r="BA205" i="5"/>
  <c r="AZ205" i="5"/>
  <c r="AY205" i="5"/>
  <c r="K205" i="5"/>
  <c r="J205" i="5"/>
  <c r="G205" i="5"/>
  <c r="BS204" i="5"/>
  <c r="BR204" i="5"/>
  <c r="BQ204" i="5"/>
  <c r="BP204" i="5"/>
  <c r="BO204" i="5"/>
  <c r="BN204" i="5"/>
  <c r="BM204" i="5"/>
  <c r="BL204" i="5"/>
  <c r="BK204" i="5"/>
  <c r="BJ204" i="5"/>
  <c r="BI204" i="5"/>
  <c r="BH204" i="5"/>
  <c r="BG204" i="5"/>
  <c r="BF204" i="5"/>
  <c r="BE204" i="5"/>
  <c r="BD204" i="5"/>
  <c r="BC204" i="5"/>
  <c r="BB204" i="5"/>
  <c r="BA204" i="5"/>
  <c r="AZ204" i="5"/>
  <c r="AY204" i="5"/>
  <c r="K204" i="5"/>
  <c r="J204" i="5"/>
  <c r="G204" i="5"/>
  <c r="BS203" i="5"/>
  <c r="BR203" i="5"/>
  <c r="BQ203" i="5"/>
  <c r="BP203" i="5"/>
  <c r="BO203" i="5"/>
  <c r="BN203" i="5"/>
  <c r="BM203" i="5"/>
  <c r="BL203" i="5"/>
  <c r="BK203" i="5"/>
  <c r="BJ203" i="5"/>
  <c r="BI203" i="5"/>
  <c r="BH203" i="5"/>
  <c r="BG203" i="5"/>
  <c r="BF203" i="5"/>
  <c r="BE203" i="5"/>
  <c r="BD203" i="5"/>
  <c r="BC203" i="5"/>
  <c r="BB203" i="5"/>
  <c r="BA203" i="5"/>
  <c r="AZ203" i="5"/>
  <c r="AY203" i="5"/>
  <c r="L203" i="5"/>
  <c r="K203" i="5"/>
  <c r="J203" i="5"/>
  <c r="G203" i="5"/>
  <c r="BS202" i="5"/>
  <c r="BR202" i="5"/>
  <c r="BQ202" i="5"/>
  <c r="BP202" i="5"/>
  <c r="BO202" i="5"/>
  <c r="BN202" i="5"/>
  <c r="BM202" i="5"/>
  <c r="BL202" i="5"/>
  <c r="BK202" i="5"/>
  <c r="BJ202" i="5"/>
  <c r="BI202" i="5"/>
  <c r="BH202" i="5"/>
  <c r="BG202" i="5"/>
  <c r="BF202" i="5"/>
  <c r="BE202" i="5"/>
  <c r="BD202" i="5"/>
  <c r="BC202" i="5"/>
  <c r="BB202" i="5"/>
  <c r="BA202" i="5"/>
  <c r="AZ202" i="5"/>
  <c r="AY202" i="5"/>
  <c r="K202" i="5"/>
  <c r="L202" i="5" s="1"/>
  <c r="J202" i="5"/>
  <c r="G202" i="5"/>
  <c r="BW201" i="5"/>
  <c r="BS201" i="5"/>
  <c r="BR201" i="5"/>
  <c r="BQ201" i="5"/>
  <c r="BP201" i="5"/>
  <c r="BO201" i="5"/>
  <c r="BN201" i="5"/>
  <c r="BM201" i="5"/>
  <c r="BL201" i="5"/>
  <c r="BK201" i="5"/>
  <c r="BJ201" i="5"/>
  <c r="BI201" i="5"/>
  <c r="BH201" i="5"/>
  <c r="BG201" i="5"/>
  <c r="BF201" i="5"/>
  <c r="BE201" i="5"/>
  <c r="BD201" i="5"/>
  <c r="BC201" i="5"/>
  <c r="BB201" i="5"/>
  <c r="BA201" i="5"/>
  <c r="AZ201" i="5"/>
  <c r="AY201" i="5"/>
  <c r="K201" i="5"/>
  <c r="L201" i="5" s="1"/>
  <c r="J201" i="5"/>
  <c r="G201" i="5"/>
  <c r="BS200" i="5"/>
  <c r="BR200" i="5"/>
  <c r="BQ200" i="5"/>
  <c r="BP200" i="5"/>
  <c r="BO200" i="5"/>
  <c r="BN200" i="5"/>
  <c r="BM200" i="5"/>
  <c r="BL200" i="5"/>
  <c r="BK200" i="5"/>
  <c r="BJ200" i="5"/>
  <c r="BI200" i="5"/>
  <c r="BH200" i="5"/>
  <c r="BG200" i="5"/>
  <c r="BF200" i="5"/>
  <c r="BE200" i="5"/>
  <c r="BD200" i="5"/>
  <c r="BC200" i="5"/>
  <c r="BB200" i="5"/>
  <c r="BA200" i="5"/>
  <c r="AZ200" i="5"/>
  <c r="AY200" i="5"/>
  <c r="L200" i="5"/>
  <c r="K200" i="5"/>
  <c r="J200" i="5"/>
  <c r="G200" i="5"/>
  <c r="BS199" i="5"/>
  <c r="BR199" i="5"/>
  <c r="BQ199" i="5"/>
  <c r="BP199" i="5"/>
  <c r="BO199" i="5"/>
  <c r="BN199" i="5"/>
  <c r="BM199" i="5"/>
  <c r="BL199" i="5"/>
  <c r="BK199" i="5"/>
  <c r="BJ199" i="5"/>
  <c r="BI199" i="5"/>
  <c r="BH199" i="5"/>
  <c r="BG199" i="5"/>
  <c r="BF199" i="5"/>
  <c r="BE199" i="5"/>
  <c r="BD199" i="5"/>
  <c r="BC199" i="5"/>
  <c r="BB199" i="5"/>
  <c r="BA199" i="5"/>
  <c r="AZ199" i="5"/>
  <c r="AY199" i="5"/>
  <c r="K199" i="5"/>
  <c r="J199" i="5"/>
  <c r="G199" i="5"/>
  <c r="BS198" i="5"/>
  <c r="BR198" i="5"/>
  <c r="BQ198" i="5"/>
  <c r="BP198" i="5"/>
  <c r="BO198" i="5"/>
  <c r="BN198" i="5"/>
  <c r="BM198" i="5"/>
  <c r="BL198" i="5"/>
  <c r="BK198" i="5"/>
  <c r="BJ198" i="5"/>
  <c r="BI198" i="5"/>
  <c r="BH198" i="5"/>
  <c r="BG198" i="5"/>
  <c r="BF198" i="5"/>
  <c r="BE198" i="5"/>
  <c r="BD198" i="5"/>
  <c r="BC198" i="5"/>
  <c r="BB198" i="5"/>
  <c r="BA198" i="5"/>
  <c r="AZ198" i="5"/>
  <c r="AY198" i="5"/>
  <c r="L198" i="5"/>
  <c r="K198" i="5"/>
  <c r="J198" i="5"/>
  <c r="G198" i="5"/>
  <c r="BS197" i="5"/>
  <c r="BR197" i="5"/>
  <c r="BQ197" i="5"/>
  <c r="BP197" i="5"/>
  <c r="BO197" i="5"/>
  <c r="BN197" i="5"/>
  <c r="BM197" i="5"/>
  <c r="BL197" i="5"/>
  <c r="BK197" i="5"/>
  <c r="BJ197" i="5"/>
  <c r="BI197" i="5"/>
  <c r="BH197" i="5"/>
  <c r="BG197" i="5"/>
  <c r="BF197" i="5"/>
  <c r="BE197" i="5"/>
  <c r="BD197" i="5"/>
  <c r="BT197" i="5" s="1"/>
  <c r="BU197" i="5" s="1"/>
  <c r="BC197" i="5"/>
  <c r="BB197" i="5"/>
  <c r="BA197" i="5"/>
  <c r="AZ197" i="5"/>
  <c r="AY197" i="5"/>
  <c r="K197" i="5"/>
  <c r="J197" i="5"/>
  <c r="G197" i="5"/>
  <c r="BS196" i="5"/>
  <c r="BR196" i="5"/>
  <c r="BQ196" i="5"/>
  <c r="BP196" i="5"/>
  <c r="BO196" i="5"/>
  <c r="BN196" i="5"/>
  <c r="BM196" i="5"/>
  <c r="BL196" i="5"/>
  <c r="BK196" i="5"/>
  <c r="BJ196" i="5"/>
  <c r="BI196" i="5"/>
  <c r="BH196" i="5"/>
  <c r="BG196" i="5"/>
  <c r="BF196" i="5"/>
  <c r="BE196" i="5"/>
  <c r="BD196" i="5"/>
  <c r="BC196" i="5"/>
  <c r="BB196" i="5"/>
  <c r="BA196" i="5"/>
  <c r="AZ196" i="5"/>
  <c r="AY196" i="5"/>
  <c r="K196" i="5"/>
  <c r="J196" i="5"/>
  <c r="G196" i="5"/>
  <c r="BS195" i="5"/>
  <c r="BR195" i="5"/>
  <c r="BQ195" i="5"/>
  <c r="BP195" i="5"/>
  <c r="BO195" i="5"/>
  <c r="BN195" i="5"/>
  <c r="BM195" i="5"/>
  <c r="BL195" i="5"/>
  <c r="BK195" i="5"/>
  <c r="BJ195" i="5"/>
  <c r="BI195" i="5"/>
  <c r="BH195" i="5"/>
  <c r="BG195" i="5"/>
  <c r="BF195" i="5"/>
  <c r="BE195" i="5"/>
  <c r="BD195" i="5"/>
  <c r="BC195" i="5"/>
  <c r="BB195" i="5"/>
  <c r="BA195" i="5"/>
  <c r="AZ195" i="5"/>
  <c r="AY195" i="5"/>
  <c r="L195" i="5"/>
  <c r="K195" i="5"/>
  <c r="J195" i="5"/>
  <c r="G195" i="5"/>
  <c r="BS194" i="5"/>
  <c r="BR194" i="5"/>
  <c r="BQ194" i="5"/>
  <c r="BP194" i="5"/>
  <c r="BO194" i="5"/>
  <c r="BN194" i="5"/>
  <c r="BM194" i="5"/>
  <c r="BL194" i="5"/>
  <c r="BK194" i="5"/>
  <c r="BJ194" i="5"/>
  <c r="BI194" i="5"/>
  <c r="BH194" i="5"/>
  <c r="BG194" i="5"/>
  <c r="BF194" i="5"/>
  <c r="BE194" i="5"/>
  <c r="BD194" i="5"/>
  <c r="BC194" i="5"/>
  <c r="BB194" i="5"/>
  <c r="BA194" i="5"/>
  <c r="AZ194" i="5"/>
  <c r="AY194" i="5"/>
  <c r="K194" i="5"/>
  <c r="L194" i="5" s="1"/>
  <c r="J194" i="5"/>
  <c r="G194" i="5"/>
  <c r="CE193" i="5"/>
  <c r="BS193" i="5"/>
  <c r="BR193" i="5"/>
  <c r="BQ193" i="5"/>
  <c r="BP193" i="5"/>
  <c r="BO193" i="5"/>
  <c r="BN193" i="5"/>
  <c r="BM193" i="5"/>
  <c r="BL193" i="5"/>
  <c r="BK193" i="5"/>
  <c r="BJ193" i="5"/>
  <c r="BI193" i="5"/>
  <c r="BH193" i="5"/>
  <c r="BG193" i="5"/>
  <c r="BF193" i="5"/>
  <c r="BE193" i="5"/>
  <c r="BD193" i="5"/>
  <c r="BC193" i="5"/>
  <c r="BB193" i="5"/>
  <c r="BA193" i="5"/>
  <c r="AZ193" i="5"/>
  <c r="AY193" i="5"/>
  <c r="L193" i="5"/>
  <c r="K193" i="5"/>
  <c r="J193" i="5"/>
  <c r="G193" i="5"/>
  <c r="BS192" i="5"/>
  <c r="BR192" i="5"/>
  <c r="BQ192" i="5"/>
  <c r="BP192" i="5"/>
  <c r="BO192" i="5"/>
  <c r="BN192" i="5"/>
  <c r="BM192" i="5"/>
  <c r="BL192" i="5"/>
  <c r="BK192" i="5"/>
  <c r="BJ192" i="5"/>
  <c r="BI192" i="5"/>
  <c r="BH192" i="5"/>
  <c r="BG192" i="5"/>
  <c r="BF192" i="5"/>
  <c r="BE192" i="5"/>
  <c r="BD192" i="5"/>
  <c r="BC192" i="5"/>
  <c r="BB192" i="5"/>
  <c r="BA192" i="5"/>
  <c r="AZ192" i="5"/>
  <c r="AY192" i="5"/>
  <c r="L192" i="5"/>
  <c r="K192" i="5"/>
  <c r="J192" i="5"/>
  <c r="G192" i="5"/>
  <c r="BS191" i="5"/>
  <c r="BR191" i="5"/>
  <c r="BQ191" i="5"/>
  <c r="BP191" i="5"/>
  <c r="BO191" i="5"/>
  <c r="BN191" i="5"/>
  <c r="BM191" i="5"/>
  <c r="BL191" i="5"/>
  <c r="BK191" i="5"/>
  <c r="BJ191" i="5"/>
  <c r="BI191" i="5"/>
  <c r="BH191" i="5"/>
  <c r="BG191" i="5"/>
  <c r="BF191" i="5"/>
  <c r="BE191" i="5"/>
  <c r="BD191" i="5"/>
  <c r="BC191" i="5"/>
  <c r="BB191" i="5"/>
  <c r="BA191" i="5"/>
  <c r="AZ191" i="5"/>
  <c r="AY191" i="5"/>
  <c r="K191" i="5"/>
  <c r="J191" i="5"/>
  <c r="L191" i="5" s="1"/>
  <c r="G191" i="5"/>
  <c r="BS190" i="5"/>
  <c r="BR190" i="5"/>
  <c r="BQ190" i="5"/>
  <c r="BP190" i="5"/>
  <c r="BO190" i="5"/>
  <c r="BN190" i="5"/>
  <c r="BM190" i="5"/>
  <c r="BL190" i="5"/>
  <c r="BK190" i="5"/>
  <c r="BJ190" i="5"/>
  <c r="BI190" i="5"/>
  <c r="BH190" i="5"/>
  <c r="BG190" i="5"/>
  <c r="BF190" i="5"/>
  <c r="BE190" i="5"/>
  <c r="BD190" i="5"/>
  <c r="BC190" i="5"/>
  <c r="BB190" i="5"/>
  <c r="BA190" i="5"/>
  <c r="AZ190" i="5"/>
  <c r="AY190" i="5"/>
  <c r="K190" i="5"/>
  <c r="L190" i="5" s="1"/>
  <c r="J190" i="5"/>
  <c r="G190" i="5"/>
  <c r="BS189" i="5"/>
  <c r="BR189" i="5"/>
  <c r="BQ189" i="5"/>
  <c r="BP189" i="5"/>
  <c r="BO189" i="5"/>
  <c r="BN189" i="5"/>
  <c r="BM189" i="5"/>
  <c r="BL189" i="5"/>
  <c r="BK189" i="5"/>
  <c r="BJ189" i="5"/>
  <c r="BI189" i="5"/>
  <c r="BH189" i="5"/>
  <c r="BG189" i="5"/>
  <c r="BF189" i="5"/>
  <c r="BE189" i="5"/>
  <c r="BD189" i="5"/>
  <c r="BC189" i="5"/>
  <c r="BB189" i="5"/>
  <c r="BA189" i="5"/>
  <c r="AZ189" i="5"/>
  <c r="AY189" i="5"/>
  <c r="K189" i="5"/>
  <c r="L189" i="5" s="1"/>
  <c r="J189" i="5"/>
  <c r="G189" i="5"/>
  <c r="BS188" i="5"/>
  <c r="BR188" i="5"/>
  <c r="BQ188" i="5"/>
  <c r="BP188" i="5"/>
  <c r="BO188" i="5"/>
  <c r="BN188" i="5"/>
  <c r="BM188" i="5"/>
  <c r="BL188" i="5"/>
  <c r="BK188" i="5"/>
  <c r="BJ188" i="5"/>
  <c r="BI188" i="5"/>
  <c r="BH188" i="5"/>
  <c r="BG188" i="5"/>
  <c r="BF188" i="5"/>
  <c r="BE188" i="5"/>
  <c r="BD188" i="5"/>
  <c r="BC188" i="5"/>
  <c r="BB188" i="5"/>
  <c r="BA188" i="5"/>
  <c r="AZ188" i="5"/>
  <c r="AY188" i="5"/>
  <c r="K188" i="5"/>
  <c r="J188" i="5"/>
  <c r="G188" i="5"/>
  <c r="BS187" i="5"/>
  <c r="BR187" i="5"/>
  <c r="BQ187" i="5"/>
  <c r="BP187" i="5"/>
  <c r="BO187" i="5"/>
  <c r="BN187" i="5"/>
  <c r="BM187" i="5"/>
  <c r="BL187" i="5"/>
  <c r="BK187" i="5"/>
  <c r="BJ187" i="5"/>
  <c r="BI187" i="5"/>
  <c r="BH187" i="5"/>
  <c r="BG187" i="5"/>
  <c r="BF187" i="5"/>
  <c r="BE187" i="5"/>
  <c r="BD187" i="5"/>
  <c r="BC187" i="5"/>
  <c r="BB187" i="5"/>
  <c r="BA187" i="5"/>
  <c r="AZ187" i="5"/>
  <c r="AY187" i="5"/>
  <c r="K187" i="5"/>
  <c r="L187" i="5" s="1"/>
  <c r="J187" i="5"/>
  <c r="G187" i="5"/>
  <c r="BS186" i="5"/>
  <c r="BR186" i="5"/>
  <c r="BQ186" i="5"/>
  <c r="BP186" i="5"/>
  <c r="BO186" i="5"/>
  <c r="BN186" i="5"/>
  <c r="BM186" i="5"/>
  <c r="BL186" i="5"/>
  <c r="BK186" i="5"/>
  <c r="BJ186" i="5"/>
  <c r="BI186" i="5"/>
  <c r="BH186" i="5"/>
  <c r="BG186" i="5"/>
  <c r="BF186" i="5"/>
  <c r="BE186" i="5"/>
  <c r="BD186" i="5"/>
  <c r="BC186" i="5"/>
  <c r="BB186" i="5"/>
  <c r="BA186" i="5"/>
  <c r="AZ186" i="5"/>
  <c r="AY186" i="5"/>
  <c r="K186" i="5"/>
  <c r="L186" i="5" s="1"/>
  <c r="J186" i="5"/>
  <c r="G186" i="5"/>
  <c r="BS185" i="5"/>
  <c r="BR185" i="5"/>
  <c r="BQ185" i="5"/>
  <c r="BP185" i="5"/>
  <c r="BO185" i="5"/>
  <c r="BN185" i="5"/>
  <c r="BM185" i="5"/>
  <c r="BL185" i="5"/>
  <c r="BK185" i="5"/>
  <c r="BJ185" i="5"/>
  <c r="BI185" i="5"/>
  <c r="BH185" i="5"/>
  <c r="BG185" i="5"/>
  <c r="BF185" i="5"/>
  <c r="BE185" i="5"/>
  <c r="BD185" i="5"/>
  <c r="BC185" i="5"/>
  <c r="BB185" i="5"/>
  <c r="BA185" i="5"/>
  <c r="AZ185" i="5"/>
  <c r="AY185" i="5"/>
  <c r="L185" i="5"/>
  <c r="K185" i="5"/>
  <c r="J185" i="5"/>
  <c r="G185" i="5"/>
  <c r="CE184" i="5"/>
  <c r="BS184" i="5"/>
  <c r="BR184" i="5"/>
  <c r="BQ184" i="5"/>
  <c r="BP184" i="5"/>
  <c r="BO184" i="5"/>
  <c r="BN184" i="5"/>
  <c r="BM184" i="5"/>
  <c r="BL184" i="5"/>
  <c r="BK184" i="5"/>
  <c r="BJ184" i="5"/>
  <c r="BI184" i="5"/>
  <c r="BH184" i="5"/>
  <c r="BG184" i="5"/>
  <c r="BF184" i="5"/>
  <c r="BE184" i="5"/>
  <c r="BD184" i="5"/>
  <c r="BC184" i="5"/>
  <c r="BB184" i="5"/>
  <c r="BA184" i="5"/>
  <c r="AZ184" i="5"/>
  <c r="AY184" i="5"/>
  <c r="K184" i="5"/>
  <c r="L184" i="5" s="1"/>
  <c r="J184" i="5"/>
  <c r="G184" i="5"/>
  <c r="BS183" i="5"/>
  <c r="BR183" i="5"/>
  <c r="BQ183" i="5"/>
  <c r="BP183" i="5"/>
  <c r="BO183" i="5"/>
  <c r="BN183" i="5"/>
  <c r="BM183" i="5"/>
  <c r="BL183" i="5"/>
  <c r="BK183" i="5"/>
  <c r="BJ183" i="5"/>
  <c r="BI183" i="5"/>
  <c r="BH183" i="5"/>
  <c r="BG183" i="5"/>
  <c r="BF183" i="5"/>
  <c r="BE183" i="5"/>
  <c r="BD183" i="5"/>
  <c r="BC183" i="5"/>
  <c r="BB183" i="5"/>
  <c r="BA183" i="5"/>
  <c r="AZ183" i="5"/>
  <c r="AY183" i="5"/>
  <c r="K183" i="5"/>
  <c r="L183" i="5" s="1"/>
  <c r="J183" i="5"/>
  <c r="G183" i="5"/>
  <c r="BS182" i="5"/>
  <c r="BR182" i="5"/>
  <c r="BQ182" i="5"/>
  <c r="BP182" i="5"/>
  <c r="BO182" i="5"/>
  <c r="BN182" i="5"/>
  <c r="BM182" i="5"/>
  <c r="BL182" i="5"/>
  <c r="BK182" i="5"/>
  <c r="BJ182" i="5"/>
  <c r="BI182" i="5"/>
  <c r="BH182" i="5"/>
  <c r="BG182" i="5"/>
  <c r="BF182" i="5"/>
  <c r="BE182" i="5"/>
  <c r="BW182" i="5" s="1"/>
  <c r="BD182" i="5"/>
  <c r="BC182" i="5"/>
  <c r="BB182" i="5"/>
  <c r="BA182" i="5"/>
  <c r="AZ182" i="5"/>
  <c r="AY182" i="5"/>
  <c r="L182" i="5"/>
  <c r="K182" i="5"/>
  <c r="J182" i="5"/>
  <c r="G182" i="5"/>
  <c r="BS181" i="5"/>
  <c r="BR181" i="5"/>
  <c r="BQ181" i="5"/>
  <c r="BP181" i="5"/>
  <c r="BO181" i="5"/>
  <c r="BN181" i="5"/>
  <c r="BM181" i="5"/>
  <c r="BL181" i="5"/>
  <c r="BK181" i="5"/>
  <c r="BJ181" i="5"/>
  <c r="BI181" i="5"/>
  <c r="BH181" i="5"/>
  <c r="BG181" i="5"/>
  <c r="BF181" i="5"/>
  <c r="BE181" i="5"/>
  <c r="BD181" i="5"/>
  <c r="BC181" i="5"/>
  <c r="BB181" i="5"/>
  <c r="BA181" i="5"/>
  <c r="AZ181" i="5"/>
  <c r="AY181" i="5"/>
  <c r="L181" i="5"/>
  <c r="K181" i="5"/>
  <c r="J181" i="5"/>
  <c r="G181" i="5"/>
  <c r="BS180" i="5"/>
  <c r="BR180" i="5"/>
  <c r="BQ180" i="5"/>
  <c r="BP180" i="5"/>
  <c r="BO180" i="5"/>
  <c r="BN180" i="5"/>
  <c r="BM180" i="5"/>
  <c r="BL180" i="5"/>
  <c r="BK180" i="5"/>
  <c r="BJ180" i="5"/>
  <c r="BI180" i="5"/>
  <c r="BH180" i="5"/>
  <c r="BG180" i="5"/>
  <c r="BF180" i="5"/>
  <c r="BE180" i="5"/>
  <c r="BD180" i="5"/>
  <c r="BC180" i="5"/>
  <c r="BB180" i="5"/>
  <c r="BA180" i="5"/>
  <c r="AZ180" i="5"/>
  <c r="AY180" i="5"/>
  <c r="K180" i="5"/>
  <c r="J180" i="5"/>
  <c r="L180" i="5" s="1"/>
  <c r="G180" i="5"/>
  <c r="BS179" i="5"/>
  <c r="BR179" i="5"/>
  <c r="BQ179" i="5"/>
  <c r="BP179" i="5"/>
  <c r="BO179" i="5"/>
  <c r="BN179" i="5"/>
  <c r="BM179" i="5"/>
  <c r="BL179" i="5"/>
  <c r="BK179" i="5"/>
  <c r="BJ179" i="5"/>
  <c r="BI179" i="5"/>
  <c r="BH179" i="5"/>
  <c r="BG179" i="5"/>
  <c r="BF179" i="5"/>
  <c r="BE179" i="5"/>
  <c r="BD179" i="5"/>
  <c r="BC179" i="5"/>
  <c r="BB179" i="5"/>
  <c r="BA179" i="5"/>
  <c r="AZ179" i="5"/>
  <c r="AY179" i="5"/>
  <c r="L179" i="5"/>
  <c r="K179" i="5"/>
  <c r="J179" i="5"/>
  <c r="G179" i="5"/>
  <c r="BS178" i="5"/>
  <c r="BR178" i="5"/>
  <c r="BQ178" i="5"/>
  <c r="BP178" i="5"/>
  <c r="BO178" i="5"/>
  <c r="BN178" i="5"/>
  <c r="BM178" i="5"/>
  <c r="BL178" i="5"/>
  <c r="BK178" i="5"/>
  <c r="BJ178" i="5"/>
  <c r="BI178" i="5"/>
  <c r="BH178" i="5"/>
  <c r="BG178" i="5"/>
  <c r="BF178" i="5"/>
  <c r="BE178" i="5"/>
  <c r="BD178" i="5"/>
  <c r="BT178" i="5" s="1"/>
  <c r="BU178" i="5" s="1"/>
  <c r="BC178" i="5"/>
  <c r="BB178" i="5"/>
  <c r="BA178" i="5"/>
  <c r="AZ178" i="5"/>
  <c r="AY178" i="5"/>
  <c r="K178" i="5"/>
  <c r="J178" i="5"/>
  <c r="G178" i="5"/>
  <c r="BS177" i="5"/>
  <c r="BR177" i="5"/>
  <c r="BQ177" i="5"/>
  <c r="BP177" i="5"/>
  <c r="BO177" i="5"/>
  <c r="BN177" i="5"/>
  <c r="BM177" i="5"/>
  <c r="BL177" i="5"/>
  <c r="BK177" i="5"/>
  <c r="BJ177" i="5"/>
  <c r="BI177" i="5"/>
  <c r="BH177" i="5"/>
  <c r="BG177" i="5"/>
  <c r="BF177" i="5"/>
  <c r="BE177" i="5"/>
  <c r="BD177" i="5"/>
  <c r="BC177" i="5"/>
  <c r="BB177" i="5"/>
  <c r="BA177" i="5"/>
  <c r="AZ177" i="5"/>
  <c r="AY177" i="5"/>
  <c r="K177" i="5"/>
  <c r="L177" i="5" s="1"/>
  <c r="J177" i="5"/>
  <c r="G177" i="5"/>
  <c r="BS176" i="5"/>
  <c r="BR176" i="5"/>
  <c r="BQ176" i="5"/>
  <c r="BP176" i="5"/>
  <c r="BO176" i="5"/>
  <c r="BN176" i="5"/>
  <c r="BM176" i="5"/>
  <c r="BL176" i="5"/>
  <c r="BK176" i="5"/>
  <c r="BJ176" i="5"/>
  <c r="BI176" i="5"/>
  <c r="BH176" i="5"/>
  <c r="BG176" i="5"/>
  <c r="BF176" i="5"/>
  <c r="BE176" i="5"/>
  <c r="BD176" i="5"/>
  <c r="BC176" i="5"/>
  <c r="BB176" i="5"/>
  <c r="BA176" i="5"/>
  <c r="AZ176" i="5"/>
  <c r="AY176" i="5"/>
  <c r="L176" i="5"/>
  <c r="K176" i="5"/>
  <c r="J176" i="5"/>
  <c r="G176" i="5"/>
  <c r="BS175" i="5"/>
  <c r="BR175" i="5"/>
  <c r="BQ175" i="5"/>
  <c r="BP175" i="5"/>
  <c r="BO175" i="5"/>
  <c r="BN175" i="5"/>
  <c r="BM175" i="5"/>
  <c r="BL175" i="5"/>
  <c r="BK175" i="5"/>
  <c r="BJ175" i="5"/>
  <c r="BI175" i="5"/>
  <c r="BH175" i="5"/>
  <c r="BG175" i="5"/>
  <c r="BF175" i="5"/>
  <c r="BE175" i="5"/>
  <c r="BD175" i="5"/>
  <c r="BC175" i="5"/>
  <c r="BB175" i="5"/>
  <c r="BA175" i="5"/>
  <c r="AZ175" i="5"/>
  <c r="AY175" i="5"/>
  <c r="K175" i="5"/>
  <c r="L175" i="5" s="1"/>
  <c r="J175" i="5"/>
  <c r="G175" i="5"/>
  <c r="BS174" i="5"/>
  <c r="BR174" i="5"/>
  <c r="BQ174" i="5"/>
  <c r="BP174" i="5"/>
  <c r="BO174" i="5"/>
  <c r="BN174" i="5"/>
  <c r="BM174" i="5"/>
  <c r="BL174" i="5"/>
  <c r="BK174" i="5"/>
  <c r="BJ174" i="5"/>
  <c r="BI174" i="5"/>
  <c r="BH174" i="5"/>
  <c r="BG174" i="5"/>
  <c r="BF174" i="5"/>
  <c r="BE174" i="5"/>
  <c r="BW174" i="5" s="1"/>
  <c r="BD174" i="5"/>
  <c r="BC174" i="5"/>
  <c r="BB174" i="5"/>
  <c r="BA174" i="5"/>
  <c r="AZ174" i="5"/>
  <c r="AY174" i="5"/>
  <c r="L174" i="5"/>
  <c r="K174" i="5"/>
  <c r="J174" i="5"/>
  <c r="G174" i="5"/>
  <c r="BS173" i="5"/>
  <c r="BR173" i="5"/>
  <c r="BQ173" i="5"/>
  <c r="BP173" i="5"/>
  <c r="BO173" i="5"/>
  <c r="BN173" i="5"/>
  <c r="BM173" i="5"/>
  <c r="BL173" i="5"/>
  <c r="BK173" i="5"/>
  <c r="BJ173" i="5"/>
  <c r="BI173" i="5"/>
  <c r="BH173" i="5"/>
  <c r="BG173" i="5"/>
  <c r="BF173" i="5"/>
  <c r="BE173" i="5"/>
  <c r="BD173" i="5"/>
  <c r="BC173" i="5"/>
  <c r="BB173" i="5"/>
  <c r="BA173" i="5"/>
  <c r="AZ173" i="5"/>
  <c r="AY173" i="5"/>
  <c r="L173" i="5"/>
  <c r="K173" i="5"/>
  <c r="J173" i="5"/>
  <c r="G173" i="5"/>
  <c r="CE172" i="5"/>
  <c r="BS172" i="5"/>
  <c r="BR172" i="5"/>
  <c r="BQ172" i="5"/>
  <c r="BP172" i="5"/>
  <c r="BO172" i="5"/>
  <c r="BN172" i="5"/>
  <c r="BM172" i="5"/>
  <c r="BL172" i="5"/>
  <c r="BK172" i="5"/>
  <c r="BJ172" i="5"/>
  <c r="BI172" i="5"/>
  <c r="BH172" i="5"/>
  <c r="BG172" i="5"/>
  <c r="BF172" i="5"/>
  <c r="BE172" i="5"/>
  <c r="BD172" i="5"/>
  <c r="BC172" i="5"/>
  <c r="BB172" i="5"/>
  <c r="BA172" i="5"/>
  <c r="AZ172" i="5"/>
  <c r="AY172" i="5"/>
  <c r="L172" i="5"/>
  <c r="K172" i="5"/>
  <c r="J172" i="5"/>
  <c r="G172" i="5"/>
  <c r="BS171" i="5"/>
  <c r="BR171" i="5"/>
  <c r="BQ171" i="5"/>
  <c r="BP171" i="5"/>
  <c r="BO171" i="5"/>
  <c r="BN171" i="5"/>
  <c r="BM171" i="5"/>
  <c r="BL171" i="5"/>
  <c r="BK171" i="5"/>
  <c r="BJ171" i="5"/>
  <c r="BI171" i="5"/>
  <c r="BH171" i="5"/>
  <c r="BG171" i="5"/>
  <c r="BF171" i="5"/>
  <c r="BE171" i="5"/>
  <c r="BD171" i="5"/>
  <c r="BC171" i="5"/>
  <c r="BB171" i="5"/>
  <c r="BA171" i="5"/>
  <c r="AZ171" i="5"/>
  <c r="AY171" i="5"/>
  <c r="K171" i="5"/>
  <c r="J171" i="5"/>
  <c r="G171" i="5"/>
  <c r="BS170" i="5"/>
  <c r="BR170" i="5"/>
  <c r="BQ170" i="5"/>
  <c r="BP170" i="5"/>
  <c r="BO170" i="5"/>
  <c r="BN170" i="5"/>
  <c r="BM170" i="5"/>
  <c r="BL170" i="5"/>
  <c r="BK170" i="5"/>
  <c r="BJ170" i="5"/>
  <c r="BI170" i="5"/>
  <c r="BH170" i="5"/>
  <c r="BG170" i="5"/>
  <c r="BF170" i="5"/>
  <c r="BE170" i="5"/>
  <c r="BD170" i="5"/>
  <c r="BC170" i="5"/>
  <c r="BB170" i="5"/>
  <c r="BA170" i="5"/>
  <c r="AZ170" i="5"/>
  <c r="AY170" i="5"/>
  <c r="K170" i="5"/>
  <c r="J170" i="5"/>
  <c r="G170" i="5"/>
  <c r="BS169" i="5"/>
  <c r="BR169" i="5"/>
  <c r="BQ169" i="5"/>
  <c r="BP169" i="5"/>
  <c r="BO169" i="5"/>
  <c r="BN169" i="5"/>
  <c r="BM169" i="5"/>
  <c r="BL169" i="5"/>
  <c r="BK169" i="5"/>
  <c r="BJ169" i="5"/>
  <c r="BI169" i="5"/>
  <c r="BH169" i="5"/>
  <c r="BG169" i="5"/>
  <c r="BF169" i="5"/>
  <c r="BE169" i="5"/>
  <c r="BD169" i="5"/>
  <c r="BC169" i="5"/>
  <c r="BB169" i="5"/>
  <c r="BA169" i="5"/>
  <c r="AZ169" i="5"/>
  <c r="AY169" i="5"/>
  <c r="K169" i="5"/>
  <c r="L169" i="5" s="1"/>
  <c r="J169" i="5"/>
  <c r="G169" i="5"/>
  <c r="BW168" i="5"/>
  <c r="BS168" i="5"/>
  <c r="BR168" i="5"/>
  <c r="BQ168" i="5"/>
  <c r="BP168" i="5"/>
  <c r="BO168" i="5"/>
  <c r="BN168" i="5"/>
  <c r="BM168" i="5"/>
  <c r="BL168" i="5"/>
  <c r="BK168" i="5"/>
  <c r="BJ168" i="5"/>
  <c r="BI168" i="5"/>
  <c r="BH168" i="5"/>
  <c r="BG168" i="5"/>
  <c r="BF168" i="5"/>
  <c r="BE168" i="5"/>
  <c r="BD168" i="5"/>
  <c r="BC168" i="5"/>
  <c r="BB168" i="5"/>
  <c r="BA168" i="5"/>
  <c r="AZ168" i="5"/>
  <c r="AY168" i="5"/>
  <c r="K168" i="5"/>
  <c r="L168" i="5" s="1"/>
  <c r="J168" i="5"/>
  <c r="G168" i="5"/>
  <c r="BS167" i="5"/>
  <c r="BR167" i="5"/>
  <c r="BQ167" i="5"/>
  <c r="BP167" i="5"/>
  <c r="BO167" i="5"/>
  <c r="BN167" i="5"/>
  <c r="BM167" i="5"/>
  <c r="BL167" i="5"/>
  <c r="BK167" i="5"/>
  <c r="BJ167" i="5"/>
  <c r="BI167" i="5"/>
  <c r="BH167" i="5"/>
  <c r="BG167" i="5"/>
  <c r="BF167" i="5"/>
  <c r="BE167" i="5"/>
  <c r="BD167" i="5"/>
  <c r="BC167" i="5"/>
  <c r="BB167" i="5"/>
  <c r="BA167" i="5"/>
  <c r="AZ167" i="5"/>
  <c r="AY167" i="5"/>
  <c r="K167" i="5"/>
  <c r="L167" i="5" s="1"/>
  <c r="J167" i="5"/>
  <c r="G167" i="5"/>
  <c r="BS166" i="5"/>
  <c r="BR166" i="5"/>
  <c r="BQ166" i="5"/>
  <c r="BP166" i="5"/>
  <c r="BO166" i="5"/>
  <c r="BN166" i="5"/>
  <c r="BM166" i="5"/>
  <c r="BL166" i="5"/>
  <c r="BK166" i="5"/>
  <c r="BJ166" i="5"/>
  <c r="BI166" i="5"/>
  <c r="BH166" i="5"/>
  <c r="BG166" i="5"/>
  <c r="BF166" i="5"/>
  <c r="BE166" i="5"/>
  <c r="BD166" i="5"/>
  <c r="BC166" i="5"/>
  <c r="BB166" i="5"/>
  <c r="BA166" i="5"/>
  <c r="AZ166" i="5"/>
  <c r="AY166" i="5"/>
  <c r="K166" i="5"/>
  <c r="L166" i="5" s="1"/>
  <c r="J166" i="5"/>
  <c r="G166" i="5"/>
  <c r="BS165" i="5"/>
  <c r="BR165" i="5"/>
  <c r="BQ165" i="5"/>
  <c r="BP165" i="5"/>
  <c r="BO165" i="5"/>
  <c r="BN165" i="5"/>
  <c r="BM165" i="5"/>
  <c r="BL165" i="5"/>
  <c r="BK165" i="5"/>
  <c r="BJ165" i="5"/>
  <c r="BI165" i="5"/>
  <c r="BH165" i="5"/>
  <c r="BG165" i="5"/>
  <c r="BF165" i="5"/>
  <c r="BE165" i="5"/>
  <c r="CE165" i="5" s="1"/>
  <c r="BD165" i="5"/>
  <c r="BC165" i="5"/>
  <c r="BB165" i="5"/>
  <c r="BA165" i="5"/>
  <c r="AZ165" i="5"/>
  <c r="AY165" i="5"/>
  <c r="K165" i="5"/>
  <c r="L165" i="5" s="1"/>
  <c r="J165" i="5"/>
  <c r="G165" i="5"/>
  <c r="BV164" i="5"/>
  <c r="BS164" i="5"/>
  <c r="BR164" i="5"/>
  <c r="BQ164" i="5"/>
  <c r="BP164" i="5"/>
  <c r="BO164" i="5"/>
  <c r="BN164" i="5"/>
  <c r="BM164" i="5"/>
  <c r="BL164" i="5"/>
  <c r="BK164" i="5"/>
  <c r="BJ164" i="5"/>
  <c r="BI164" i="5"/>
  <c r="BH164" i="5"/>
  <c r="BG164" i="5"/>
  <c r="BF164" i="5"/>
  <c r="BE164" i="5"/>
  <c r="BD164" i="5"/>
  <c r="BC164" i="5"/>
  <c r="BB164" i="5"/>
  <c r="BA164" i="5"/>
  <c r="AZ164" i="5"/>
  <c r="AY164" i="5"/>
  <c r="K164" i="5"/>
  <c r="L164" i="5" s="1"/>
  <c r="J164" i="5"/>
  <c r="G164" i="5"/>
  <c r="BS163" i="5"/>
  <c r="BR163" i="5"/>
  <c r="BQ163" i="5"/>
  <c r="BP163" i="5"/>
  <c r="BO163" i="5"/>
  <c r="BN163" i="5"/>
  <c r="BM163" i="5"/>
  <c r="BL163" i="5"/>
  <c r="BK163" i="5"/>
  <c r="BJ163" i="5"/>
  <c r="BI163" i="5"/>
  <c r="BH163" i="5"/>
  <c r="BG163" i="5"/>
  <c r="BF163" i="5"/>
  <c r="BE163" i="5"/>
  <c r="BD163" i="5"/>
  <c r="BC163" i="5"/>
  <c r="BB163" i="5"/>
  <c r="BA163" i="5"/>
  <c r="AZ163" i="5"/>
  <c r="AY163" i="5"/>
  <c r="L163" i="5"/>
  <c r="K163" i="5"/>
  <c r="J163" i="5"/>
  <c r="G163" i="5"/>
  <c r="BV162" i="5"/>
  <c r="BS162" i="5"/>
  <c r="BR162" i="5"/>
  <c r="BQ162" i="5"/>
  <c r="BP162" i="5"/>
  <c r="BO162" i="5"/>
  <c r="BN162" i="5"/>
  <c r="BM162" i="5"/>
  <c r="BL162" i="5"/>
  <c r="BK162" i="5"/>
  <c r="BJ162" i="5"/>
  <c r="BI162" i="5"/>
  <c r="BH162" i="5"/>
  <c r="BG162" i="5"/>
  <c r="BF162" i="5"/>
  <c r="BE162" i="5"/>
  <c r="BD162" i="5"/>
  <c r="BC162" i="5"/>
  <c r="BB162" i="5"/>
  <c r="BA162" i="5"/>
  <c r="AZ162" i="5"/>
  <c r="AY162" i="5"/>
  <c r="K162" i="5"/>
  <c r="J162" i="5"/>
  <c r="G162" i="5"/>
  <c r="BW161" i="5"/>
  <c r="BS161" i="5"/>
  <c r="BR161" i="5"/>
  <c r="BQ161" i="5"/>
  <c r="BP161" i="5"/>
  <c r="BO161" i="5"/>
  <c r="BN161" i="5"/>
  <c r="BM161" i="5"/>
  <c r="BL161" i="5"/>
  <c r="BK161" i="5"/>
  <c r="BJ161" i="5"/>
  <c r="BI161" i="5"/>
  <c r="BH161" i="5"/>
  <c r="BG161" i="5"/>
  <c r="BF161" i="5"/>
  <c r="CE161" i="5" s="1"/>
  <c r="BE161" i="5"/>
  <c r="BD161" i="5"/>
  <c r="BC161" i="5"/>
  <c r="BB161" i="5"/>
  <c r="BA161" i="5"/>
  <c r="AZ161" i="5"/>
  <c r="AY161" i="5"/>
  <c r="L161" i="5"/>
  <c r="K161" i="5"/>
  <c r="J161" i="5"/>
  <c r="G161" i="5"/>
  <c r="BV160" i="5"/>
  <c r="BS160" i="5"/>
  <c r="BR160" i="5"/>
  <c r="BQ160" i="5"/>
  <c r="BP160" i="5"/>
  <c r="BO160" i="5"/>
  <c r="BN160" i="5"/>
  <c r="BM160" i="5"/>
  <c r="BL160" i="5"/>
  <c r="BK160" i="5"/>
  <c r="BJ160" i="5"/>
  <c r="BI160" i="5"/>
  <c r="BH160" i="5"/>
  <c r="BG160" i="5"/>
  <c r="BF160" i="5"/>
  <c r="BE160" i="5"/>
  <c r="BD160" i="5"/>
  <c r="BC160" i="5"/>
  <c r="BB160" i="5"/>
  <c r="BA160" i="5"/>
  <c r="AZ160" i="5"/>
  <c r="AY160" i="5"/>
  <c r="L160" i="5"/>
  <c r="K160" i="5"/>
  <c r="J160" i="5"/>
  <c r="G160" i="5"/>
  <c r="BS159" i="5"/>
  <c r="BR159" i="5"/>
  <c r="BQ159" i="5"/>
  <c r="BP159" i="5"/>
  <c r="BO159" i="5"/>
  <c r="BN159" i="5"/>
  <c r="BM159" i="5"/>
  <c r="BL159" i="5"/>
  <c r="BK159" i="5"/>
  <c r="BJ159" i="5"/>
  <c r="BI159" i="5"/>
  <c r="BH159" i="5"/>
  <c r="BG159" i="5"/>
  <c r="BF159" i="5"/>
  <c r="BE159" i="5"/>
  <c r="BD159" i="5"/>
  <c r="BC159" i="5"/>
  <c r="BB159" i="5"/>
  <c r="BA159" i="5"/>
  <c r="AZ159" i="5"/>
  <c r="AY159" i="5"/>
  <c r="L159" i="5"/>
  <c r="K159" i="5"/>
  <c r="J159" i="5"/>
  <c r="G159" i="5"/>
  <c r="BS158" i="5"/>
  <c r="BR158" i="5"/>
  <c r="BQ158" i="5"/>
  <c r="BP158" i="5"/>
  <c r="BO158" i="5"/>
  <c r="BN158" i="5"/>
  <c r="BM158" i="5"/>
  <c r="BL158" i="5"/>
  <c r="BK158" i="5"/>
  <c r="BJ158" i="5"/>
  <c r="BI158" i="5"/>
  <c r="BH158" i="5"/>
  <c r="BG158" i="5"/>
  <c r="BF158" i="5"/>
  <c r="BE158" i="5"/>
  <c r="BD158" i="5"/>
  <c r="BT158" i="5" s="1"/>
  <c r="BC158" i="5"/>
  <c r="BB158" i="5"/>
  <c r="BA158" i="5"/>
  <c r="AZ158" i="5"/>
  <c r="AY158" i="5"/>
  <c r="K158" i="5"/>
  <c r="L158" i="5" s="1"/>
  <c r="J158" i="5"/>
  <c r="G158" i="5"/>
  <c r="BV157" i="5"/>
  <c r="BS157" i="5"/>
  <c r="BR157" i="5"/>
  <c r="BQ157" i="5"/>
  <c r="BP157" i="5"/>
  <c r="BO157" i="5"/>
  <c r="BN157" i="5"/>
  <c r="BM157" i="5"/>
  <c r="BL157" i="5"/>
  <c r="BK157" i="5"/>
  <c r="BJ157" i="5"/>
  <c r="BI157" i="5"/>
  <c r="BH157" i="5"/>
  <c r="BG157" i="5"/>
  <c r="BF157" i="5"/>
  <c r="BE157" i="5"/>
  <c r="BD157" i="5"/>
  <c r="BC157" i="5"/>
  <c r="BB157" i="5"/>
  <c r="BA157" i="5"/>
  <c r="AZ157" i="5"/>
  <c r="AY157" i="5"/>
  <c r="L157" i="5"/>
  <c r="K157" i="5"/>
  <c r="J157" i="5"/>
  <c r="G157" i="5"/>
  <c r="BS156" i="5"/>
  <c r="BR156" i="5"/>
  <c r="BQ156" i="5"/>
  <c r="BP156" i="5"/>
  <c r="BO156" i="5"/>
  <c r="BN156" i="5"/>
  <c r="BM156" i="5"/>
  <c r="BL156" i="5"/>
  <c r="BK156" i="5"/>
  <c r="BJ156" i="5"/>
  <c r="BI156" i="5"/>
  <c r="BH156" i="5"/>
  <c r="BG156" i="5"/>
  <c r="BF156" i="5"/>
  <c r="BE156" i="5"/>
  <c r="BD156" i="5"/>
  <c r="BC156" i="5"/>
  <c r="BB156" i="5"/>
  <c r="BA156" i="5"/>
  <c r="AZ156" i="5"/>
  <c r="AY156" i="5"/>
  <c r="L156" i="5"/>
  <c r="K156" i="5"/>
  <c r="J156" i="5"/>
  <c r="G156" i="5"/>
  <c r="BV155" i="5"/>
  <c r="BS155" i="5"/>
  <c r="BR155" i="5"/>
  <c r="BQ155" i="5"/>
  <c r="BP155" i="5"/>
  <c r="BO155" i="5"/>
  <c r="BN155" i="5"/>
  <c r="BM155" i="5"/>
  <c r="BL155" i="5"/>
  <c r="BK155" i="5"/>
  <c r="BJ155" i="5"/>
  <c r="BI155" i="5"/>
  <c r="BH155" i="5"/>
  <c r="BG155" i="5"/>
  <c r="BF155" i="5"/>
  <c r="BE155" i="5"/>
  <c r="BD155" i="5"/>
  <c r="BC155" i="5"/>
  <c r="BB155" i="5"/>
  <c r="BA155" i="5"/>
  <c r="AZ155" i="5"/>
  <c r="AY155" i="5"/>
  <c r="L155" i="5"/>
  <c r="K155" i="5"/>
  <c r="J155" i="5"/>
  <c r="G155" i="5"/>
  <c r="BS154" i="5"/>
  <c r="BR154" i="5"/>
  <c r="BQ154" i="5"/>
  <c r="BP154" i="5"/>
  <c r="BO154" i="5"/>
  <c r="BN154" i="5"/>
  <c r="BM154" i="5"/>
  <c r="BL154" i="5"/>
  <c r="BK154" i="5"/>
  <c r="BJ154" i="5"/>
  <c r="BI154" i="5"/>
  <c r="BH154" i="5"/>
  <c r="BG154" i="5"/>
  <c r="BF154" i="5"/>
  <c r="BE154" i="5"/>
  <c r="BD154" i="5"/>
  <c r="BT154" i="5" s="1"/>
  <c r="BC154" i="5"/>
  <c r="BB154" i="5"/>
  <c r="BA154" i="5"/>
  <c r="AZ154" i="5"/>
  <c r="AY154" i="5"/>
  <c r="K154" i="5"/>
  <c r="L154" i="5" s="1"/>
  <c r="J154" i="5"/>
  <c r="G154" i="5"/>
  <c r="BS153" i="5"/>
  <c r="BR153" i="5"/>
  <c r="BQ153" i="5"/>
  <c r="BP153" i="5"/>
  <c r="BO153" i="5"/>
  <c r="BN153" i="5"/>
  <c r="BM153" i="5"/>
  <c r="BL153" i="5"/>
  <c r="BK153" i="5"/>
  <c r="BJ153" i="5"/>
  <c r="BI153" i="5"/>
  <c r="BH153" i="5"/>
  <c r="BG153" i="5"/>
  <c r="BF153" i="5"/>
  <c r="BE153" i="5"/>
  <c r="BD153" i="5"/>
  <c r="BC153" i="5"/>
  <c r="BB153" i="5"/>
  <c r="BA153" i="5"/>
  <c r="AZ153" i="5"/>
  <c r="AY153" i="5"/>
  <c r="L153" i="5"/>
  <c r="K153" i="5"/>
  <c r="J153" i="5"/>
  <c r="G153" i="5"/>
  <c r="BS152" i="5"/>
  <c r="BR152" i="5"/>
  <c r="BQ152" i="5"/>
  <c r="BP152" i="5"/>
  <c r="BO152" i="5"/>
  <c r="BN152" i="5"/>
  <c r="BM152" i="5"/>
  <c r="BL152" i="5"/>
  <c r="BK152" i="5"/>
  <c r="BJ152" i="5"/>
  <c r="BI152" i="5"/>
  <c r="BH152" i="5"/>
  <c r="BG152" i="5"/>
  <c r="BF152" i="5"/>
  <c r="BE152" i="5"/>
  <c r="BD152" i="5"/>
  <c r="BC152" i="5"/>
  <c r="BB152" i="5"/>
  <c r="BA152" i="5"/>
  <c r="AZ152" i="5"/>
  <c r="AY152" i="5"/>
  <c r="K152" i="5"/>
  <c r="L152" i="5" s="1"/>
  <c r="J152" i="5"/>
  <c r="G152" i="5"/>
  <c r="BS151" i="5"/>
  <c r="BR151" i="5"/>
  <c r="BQ151" i="5"/>
  <c r="BP151" i="5"/>
  <c r="BO151" i="5"/>
  <c r="BN151" i="5"/>
  <c r="BM151" i="5"/>
  <c r="BL151" i="5"/>
  <c r="BK151" i="5"/>
  <c r="BJ151" i="5"/>
  <c r="BI151" i="5"/>
  <c r="BH151" i="5"/>
  <c r="BG151" i="5"/>
  <c r="BF151" i="5"/>
  <c r="BE151" i="5"/>
  <c r="BD151" i="5"/>
  <c r="BC151" i="5"/>
  <c r="BB151" i="5"/>
  <c r="BA151" i="5"/>
  <c r="AZ151" i="5"/>
  <c r="AY151" i="5"/>
  <c r="L151" i="5"/>
  <c r="K151" i="5"/>
  <c r="J151" i="5"/>
  <c r="G151" i="5"/>
  <c r="BS150" i="5"/>
  <c r="BR150" i="5"/>
  <c r="BQ150" i="5"/>
  <c r="BP150" i="5"/>
  <c r="BO150" i="5"/>
  <c r="BN150" i="5"/>
  <c r="BM150" i="5"/>
  <c r="BL150" i="5"/>
  <c r="BK150" i="5"/>
  <c r="BJ150" i="5"/>
  <c r="BI150" i="5"/>
  <c r="BH150" i="5"/>
  <c r="BG150" i="5"/>
  <c r="BF150" i="5"/>
  <c r="BE150" i="5"/>
  <c r="BD150" i="5"/>
  <c r="BC150" i="5"/>
  <c r="BB150" i="5"/>
  <c r="BA150" i="5"/>
  <c r="AZ150" i="5"/>
  <c r="AY150" i="5"/>
  <c r="K150" i="5"/>
  <c r="J150" i="5"/>
  <c r="G150" i="5"/>
  <c r="BS149" i="5"/>
  <c r="BR149" i="5"/>
  <c r="BQ149" i="5"/>
  <c r="BP149" i="5"/>
  <c r="BO149" i="5"/>
  <c r="BN149" i="5"/>
  <c r="BM149" i="5"/>
  <c r="BL149" i="5"/>
  <c r="BK149" i="5"/>
  <c r="BJ149" i="5"/>
  <c r="BI149" i="5"/>
  <c r="BH149" i="5"/>
  <c r="BG149" i="5"/>
  <c r="BF149" i="5"/>
  <c r="BE149" i="5"/>
  <c r="BD149" i="5"/>
  <c r="BC149" i="5"/>
  <c r="BB149" i="5"/>
  <c r="BA149" i="5"/>
  <c r="AZ149" i="5"/>
  <c r="AY149" i="5"/>
  <c r="L149" i="5"/>
  <c r="K149" i="5"/>
  <c r="J149" i="5"/>
  <c r="G149" i="5"/>
  <c r="BS148" i="5"/>
  <c r="BR148" i="5"/>
  <c r="BQ148" i="5"/>
  <c r="BP148" i="5"/>
  <c r="BO148" i="5"/>
  <c r="BN148" i="5"/>
  <c r="BM148" i="5"/>
  <c r="BL148" i="5"/>
  <c r="BK148" i="5"/>
  <c r="BJ148" i="5"/>
  <c r="BI148" i="5"/>
  <c r="BH148" i="5"/>
  <c r="BG148" i="5"/>
  <c r="BF148" i="5"/>
  <c r="BE148" i="5"/>
  <c r="BD148" i="5"/>
  <c r="BC148" i="5"/>
  <c r="BB148" i="5"/>
  <c r="BA148" i="5"/>
  <c r="AZ148" i="5"/>
  <c r="AY148" i="5"/>
  <c r="K148" i="5"/>
  <c r="L148" i="5" s="1"/>
  <c r="J148" i="5"/>
  <c r="G148" i="5"/>
  <c r="BS147" i="5"/>
  <c r="BR147" i="5"/>
  <c r="BQ147" i="5"/>
  <c r="BP147" i="5"/>
  <c r="BO147" i="5"/>
  <c r="BN147" i="5"/>
  <c r="BM147" i="5"/>
  <c r="BL147" i="5"/>
  <c r="BK147" i="5"/>
  <c r="BJ147" i="5"/>
  <c r="BI147" i="5"/>
  <c r="BH147" i="5"/>
  <c r="BG147" i="5"/>
  <c r="BF147" i="5"/>
  <c r="BE147" i="5"/>
  <c r="BD147" i="5"/>
  <c r="BC147" i="5"/>
  <c r="BB147" i="5"/>
  <c r="BA147" i="5"/>
  <c r="AZ147" i="5"/>
  <c r="AY147" i="5"/>
  <c r="K147" i="5"/>
  <c r="L147" i="5" s="1"/>
  <c r="J147" i="5"/>
  <c r="G147" i="5"/>
  <c r="CE146" i="5"/>
  <c r="BS146" i="5"/>
  <c r="BR146" i="5"/>
  <c r="BQ146" i="5"/>
  <c r="BP146" i="5"/>
  <c r="BO146" i="5"/>
  <c r="BN146" i="5"/>
  <c r="BM146" i="5"/>
  <c r="BL146" i="5"/>
  <c r="BK146" i="5"/>
  <c r="BJ146" i="5"/>
  <c r="BI146" i="5"/>
  <c r="BH146" i="5"/>
  <c r="BG146" i="5"/>
  <c r="BF146" i="5"/>
  <c r="BE146" i="5"/>
  <c r="BD146" i="5"/>
  <c r="BC146" i="5"/>
  <c r="BB146" i="5"/>
  <c r="BA146" i="5"/>
  <c r="AZ146" i="5"/>
  <c r="AY146" i="5"/>
  <c r="K146" i="5"/>
  <c r="L146" i="5" s="1"/>
  <c r="J146" i="5"/>
  <c r="G146" i="5"/>
  <c r="BS145" i="5"/>
  <c r="BR145" i="5"/>
  <c r="BQ145" i="5"/>
  <c r="BP145" i="5"/>
  <c r="BO145" i="5"/>
  <c r="BN145" i="5"/>
  <c r="BM145" i="5"/>
  <c r="BL145" i="5"/>
  <c r="BK145" i="5"/>
  <c r="BJ145" i="5"/>
  <c r="BI145" i="5"/>
  <c r="BH145" i="5"/>
  <c r="BG145" i="5"/>
  <c r="BF145" i="5"/>
  <c r="BE145" i="5"/>
  <c r="BD145" i="5"/>
  <c r="BC145" i="5"/>
  <c r="BB145" i="5"/>
  <c r="BA145" i="5"/>
  <c r="AZ145" i="5"/>
  <c r="AY145" i="5"/>
  <c r="L145" i="5"/>
  <c r="K145" i="5"/>
  <c r="J145" i="5"/>
  <c r="G145" i="5"/>
  <c r="BS144" i="5"/>
  <c r="BR144" i="5"/>
  <c r="BQ144" i="5"/>
  <c r="BP144" i="5"/>
  <c r="BO144" i="5"/>
  <c r="BN144" i="5"/>
  <c r="BM144" i="5"/>
  <c r="BL144" i="5"/>
  <c r="BK144" i="5"/>
  <c r="BJ144" i="5"/>
  <c r="BI144" i="5"/>
  <c r="BH144" i="5"/>
  <c r="BG144" i="5"/>
  <c r="BF144" i="5"/>
  <c r="BE144" i="5"/>
  <c r="BD144" i="5"/>
  <c r="BC144" i="5"/>
  <c r="BB144" i="5"/>
  <c r="BA144" i="5"/>
  <c r="AZ144" i="5"/>
  <c r="AY144" i="5"/>
  <c r="L144" i="5"/>
  <c r="K144" i="5"/>
  <c r="J144" i="5"/>
  <c r="G144" i="5"/>
  <c r="BS143" i="5"/>
  <c r="BR143" i="5"/>
  <c r="BQ143" i="5"/>
  <c r="BP143" i="5"/>
  <c r="BO143" i="5"/>
  <c r="BN143" i="5"/>
  <c r="BM143" i="5"/>
  <c r="BL143" i="5"/>
  <c r="BK143" i="5"/>
  <c r="BJ143" i="5"/>
  <c r="BI143" i="5"/>
  <c r="BH143" i="5"/>
  <c r="BG143" i="5"/>
  <c r="BF143" i="5"/>
  <c r="BE143" i="5"/>
  <c r="BD143" i="5"/>
  <c r="BC143" i="5"/>
  <c r="BB143" i="5"/>
  <c r="BA143" i="5"/>
  <c r="AZ143" i="5"/>
  <c r="AY143" i="5"/>
  <c r="L143" i="5"/>
  <c r="K143" i="5"/>
  <c r="J143" i="5"/>
  <c r="G143" i="5"/>
  <c r="BS142" i="5"/>
  <c r="BR142" i="5"/>
  <c r="BQ142" i="5"/>
  <c r="BP142" i="5"/>
  <c r="BO142" i="5"/>
  <c r="BN142" i="5"/>
  <c r="BM142" i="5"/>
  <c r="BL142" i="5"/>
  <c r="BK142" i="5"/>
  <c r="BJ142" i="5"/>
  <c r="BI142" i="5"/>
  <c r="BH142" i="5"/>
  <c r="BG142" i="5"/>
  <c r="BF142" i="5"/>
  <c r="BE142" i="5"/>
  <c r="BD142" i="5"/>
  <c r="BC142" i="5"/>
  <c r="BB142" i="5"/>
  <c r="BA142" i="5"/>
  <c r="AZ142" i="5"/>
  <c r="AY142" i="5"/>
  <c r="K142" i="5"/>
  <c r="L142" i="5" s="1"/>
  <c r="J142" i="5"/>
  <c r="G142" i="5"/>
  <c r="BS141" i="5"/>
  <c r="BR141" i="5"/>
  <c r="BQ141" i="5"/>
  <c r="BP141" i="5"/>
  <c r="BO141" i="5"/>
  <c r="BN141" i="5"/>
  <c r="BM141" i="5"/>
  <c r="BL141" i="5"/>
  <c r="BK141" i="5"/>
  <c r="BJ141" i="5"/>
  <c r="BI141" i="5"/>
  <c r="BH141" i="5"/>
  <c r="BG141" i="5"/>
  <c r="BF141" i="5"/>
  <c r="BE141" i="5"/>
  <c r="BD141" i="5"/>
  <c r="BC141" i="5"/>
  <c r="BB141" i="5"/>
  <c r="BA141" i="5"/>
  <c r="AZ141" i="5"/>
  <c r="BT141" i="5" s="1"/>
  <c r="BU141" i="5" s="1"/>
  <c r="AY141" i="5"/>
  <c r="N141" i="5"/>
  <c r="K141" i="5"/>
  <c r="L141" i="5" s="1"/>
  <c r="J141" i="5"/>
  <c r="G141" i="5"/>
  <c r="BS140" i="5"/>
  <c r="BR140" i="5"/>
  <c r="BQ140" i="5"/>
  <c r="BP140" i="5"/>
  <c r="BO140" i="5"/>
  <c r="BN140" i="5"/>
  <c r="BM140" i="5"/>
  <c r="BL140" i="5"/>
  <c r="BK140" i="5"/>
  <c r="BJ140" i="5"/>
  <c r="BI140" i="5"/>
  <c r="BH140" i="5"/>
  <c r="BG140" i="5"/>
  <c r="BF140" i="5"/>
  <c r="BE140" i="5"/>
  <c r="BD140" i="5"/>
  <c r="BC140" i="5"/>
  <c r="BB140" i="5"/>
  <c r="BA140" i="5"/>
  <c r="AZ140" i="5"/>
  <c r="AY140" i="5"/>
  <c r="N140" i="5"/>
  <c r="K140" i="5"/>
  <c r="J140" i="5"/>
  <c r="G140" i="5"/>
  <c r="BS139" i="5"/>
  <c r="BR139" i="5"/>
  <c r="BQ139" i="5"/>
  <c r="BP139" i="5"/>
  <c r="BO139" i="5"/>
  <c r="BN139" i="5"/>
  <c r="BM139" i="5"/>
  <c r="BL139" i="5"/>
  <c r="BK139" i="5"/>
  <c r="BJ139" i="5"/>
  <c r="BI139" i="5"/>
  <c r="BH139" i="5"/>
  <c r="BG139" i="5"/>
  <c r="BF139" i="5"/>
  <c r="BE139" i="5"/>
  <c r="BD139" i="5"/>
  <c r="BC139" i="5"/>
  <c r="BB139" i="5"/>
  <c r="BA139" i="5"/>
  <c r="AZ139" i="5"/>
  <c r="AY139" i="5"/>
  <c r="N139" i="5"/>
  <c r="K139" i="5"/>
  <c r="L139" i="5" s="1"/>
  <c r="J139" i="5"/>
  <c r="G139" i="5"/>
  <c r="BS138" i="5"/>
  <c r="BR138" i="5"/>
  <c r="BQ138" i="5"/>
  <c r="BP138" i="5"/>
  <c r="BO138" i="5"/>
  <c r="BN138" i="5"/>
  <c r="BM138" i="5"/>
  <c r="BL138" i="5"/>
  <c r="BK138" i="5"/>
  <c r="BJ138" i="5"/>
  <c r="BI138" i="5"/>
  <c r="BH138" i="5"/>
  <c r="BG138" i="5"/>
  <c r="BF138" i="5"/>
  <c r="BE138" i="5"/>
  <c r="BD138" i="5"/>
  <c r="BC138" i="5"/>
  <c r="BB138" i="5"/>
  <c r="BA138" i="5"/>
  <c r="AZ138" i="5"/>
  <c r="AY138" i="5"/>
  <c r="K138" i="5"/>
  <c r="J138" i="5"/>
  <c r="G138" i="5"/>
  <c r="BS137" i="5"/>
  <c r="BR137" i="5"/>
  <c r="BQ137" i="5"/>
  <c r="BP137" i="5"/>
  <c r="BO137" i="5"/>
  <c r="BN137" i="5"/>
  <c r="BM137" i="5"/>
  <c r="BL137" i="5"/>
  <c r="BK137" i="5"/>
  <c r="BJ137" i="5"/>
  <c r="BI137" i="5"/>
  <c r="BH137" i="5"/>
  <c r="BG137" i="5"/>
  <c r="BF137" i="5"/>
  <c r="BE137" i="5"/>
  <c r="BD137" i="5"/>
  <c r="BC137" i="5"/>
  <c r="BB137" i="5"/>
  <c r="BA137" i="5"/>
  <c r="AZ137" i="5"/>
  <c r="AY137" i="5"/>
  <c r="R137" i="5"/>
  <c r="L137" i="5"/>
  <c r="K137" i="5"/>
  <c r="J137" i="5"/>
  <c r="G137" i="5"/>
  <c r="BS136" i="5"/>
  <c r="BR136" i="5"/>
  <c r="BQ136" i="5"/>
  <c r="BP136" i="5"/>
  <c r="BO136" i="5"/>
  <c r="BN136" i="5"/>
  <c r="BM136" i="5"/>
  <c r="BL136" i="5"/>
  <c r="BK136" i="5"/>
  <c r="BJ136" i="5"/>
  <c r="BI136" i="5"/>
  <c r="BH136" i="5"/>
  <c r="BG136" i="5"/>
  <c r="BF136" i="5"/>
  <c r="BE136" i="5"/>
  <c r="BD136" i="5"/>
  <c r="BC136" i="5"/>
  <c r="BB136" i="5"/>
  <c r="BA136" i="5"/>
  <c r="AZ136" i="5"/>
  <c r="AY136" i="5"/>
  <c r="R136" i="5"/>
  <c r="L136" i="5"/>
  <c r="K136" i="5"/>
  <c r="J136" i="5"/>
  <c r="G136" i="5"/>
  <c r="BS135" i="5"/>
  <c r="BR135" i="5"/>
  <c r="BQ135" i="5"/>
  <c r="BP135" i="5"/>
  <c r="BO135" i="5"/>
  <c r="BN135" i="5"/>
  <c r="BM135" i="5"/>
  <c r="BL135" i="5"/>
  <c r="BK135" i="5"/>
  <c r="BJ135" i="5"/>
  <c r="BI135" i="5"/>
  <c r="BH135" i="5"/>
  <c r="BG135" i="5"/>
  <c r="BF135" i="5"/>
  <c r="BE135" i="5"/>
  <c r="BD135" i="5"/>
  <c r="BC135" i="5"/>
  <c r="BB135" i="5"/>
  <c r="BA135" i="5"/>
  <c r="AZ135" i="5"/>
  <c r="AY135" i="5"/>
  <c r="R135" i="5"/>
  <c r="L135" i="5"/>
  <c r="K135" i="5"/>
  <c r="J135" i="5"/>
  <c r="G135" i="5"/>
  <c r="BS134" i="5"/>
  <c r="BR134" i="5"/>
  <c r="BQ134" i="5"/>
  <c r="BP134" i="5"/>
  <c r="BO134" i="5"/>
  <c r="BN134" i="5"/>
  <c r="BM134" i="5"/>
  <c r="BL134" i="5"/>
  <c r="BK134" i="5"/>
  <c r="BJ134" i="5"/>
  <c r="BI134" i="5"/>
  <c r="BH134" i="5"/>
  <c r="BG134" i="5"/>
  <c r="BF134" i="5"/>
  <c r="BE134" i="5"/>
  <c r="BD134" i="5"/>
  <c r="BC134" i="5"/>
  <c r="BB134" i="5"/>
  <c r="BA134" i="5"/>
  <c r="AZ134" i="5"/>
  <c r="AY134" i="5"/>
  <c r="R134" i="5"/>
  <c r="K134" i="5"/>
  <c r="L134" i="5" s="1"/>
  <c r="J134" i="5"/>
  <c r="G134" i="5"/>
  <c r="BS133" i="5"/>
  <c r="BR133" i="5"/>
  <c r="BQ133" i="5"/>
  <c r="BP133" i="5"/>
  <c r="BO133" i="5"/>
  <c r="BN133" i="5"/>
  <c r="BM133" i="5"/>
  <c r="BL133" i="5"/>
  <c r="BK133" i="5"/>
  <c r="BJ133" i="5"/>
  <c r="BI133" i="5"/>
  <c r="BH133" i="5"/>
  <c r="BG133" i="5"/>
  <c r="BF133" i="5"/>
  <c r="BE133" i="5"/>
  <c r="BD133" i="5"/>
  <c r="BC133" i="5"/>
  <c r="BB133" i="5"/>
  <c r="BA133" i="5"/>
  <c r="AZ133" i="5"/>
  <c r="AY133" i="5"/>
  <c r="R133" i="5"/>
  <c r="K133" i="5"/>
  <c r="L133" i="5" s="1"/>
  <c r="J133" i="5"/>
  <c r="G133" i="5"/>
  <c r="BS132" i="5"/>
  <c r="BR132" i="5"/>
  <c r="BQ132" i="5"/>
  <c r="BP132" i="5"/>
  <c r="BO132" i="5"/>
  <c r="BN132" i="5"/>
  <c r="BM132" i="5"/>
  <c r="BL132" i="5"/>
  <c r="BK132" i="5"/>
  <c r="BJ132" i="5"/>
  <c r="BI132" i="5"/>
  <c r="BH132" i="5"/>
  <c r="BG132" i="5"/>
  <c r="BF132" i="5"/>
  <c r="BE132" i="5"/>
  <c r="BD132" i="5"/>
  <c r="BC132" i="5"/>
  <c r="BB132" i="5"/>
  <c r="BA132" i="5"/>
  <c r="AZ132" i="5"/>
  <c r="AY132" i="5"/>
  <c r="K132" i="5"/>
  <c r="L132" i="5" s="1"/>
  <c r="J132" i="5"/>
  <c r="G132" i="5"/>
  <c r="BS131" i="5"/>
  <c r="BR131" i="5"/>
  <c r="BQ131" i="5"/>
  <c r="BP131" i="5"/>
  <c r="BO131" i="5"/>
  <c r="BN131" i="5"/>
  <c r="BM131" i="5"/>
  <c r="BL131" i="5"/>
  <c r="BK131" i="5"/>
  <c r="BJ131" i="5"/>
  <c r="BI131" i="5"/>
  <c r="BH131" i="5"/>
  <c r="BG131" i="5"/>
  <c r="BF131" i="5"/>
  <c r="BE131" i="5"/>
  <c r="BD131" i="5"/>
  <c r="BC131" i="5"/>
  <c r="BW131" i="5" s="1"/>
  <c r="BY131" i="5" s="1"/>
  <c r="BB131" i="5"/>
  <c r="BA131" i="5"/>
  <c r="AZ131" i="5"/>
  <c r="AY131" i="5"/>
  <c r="L131" i="5"/>
  <c r="K131" i="5"/>
  <c r="J131" i="5"/>
  <c r="G131" i="5"/>
  <c r="BS130" i="5"/>
  <c r="BR130" i="5"/>
  <c r="BQ130" i="5"/>
  <c r="BP130" i="5"/>
  <c r="BO130" i="5"/>
  <c r="BN130" i="5"/>
  <c r="BM130" i="5"/>
  <c r="BL130" i="5"/>
  <c r="BK130" i="5"/>
  <c r="BJ130" i="5"/>
  <c r="BI130" i="5"/>
  <c r="BH130" i="5"/>
  <c r="BG130" i="5"/>
  <c r="BF130" i="5"/>
  <c r="BE130" i="5"/>
  <c r="BD130" i="5"/>
  <c r="BC130" i="5"/>
  <c r="BB130" i="5"/>
  <c r="BA130" i="5"/>
  <c r="AZ130" i="5"/>
  <c r="AY130" i="5"/>
  <c r="K130" i="5"/>
  <c r="L130" i="5" s="1"/>
  <c r="J130" i="5"/>
  <c r="G130" i="5"/>
  <c r="BS129" i="5"/>
  <c r="BR129" i="5"/>
  <c r="BQ129" i="5"/>
  <c r="BP129" i="5"/>
  <c r="BO129" i="5"/>
  <c r="BN129" i="5"/>
  <c r="BM129" i="5"/>
  <c r="BL129" i="5"/>
  <c r="BK129" i="5"/>
  <c r="BJ129" i="5"/>
  <c r="BI129" i="5"/>
  <c r="BH129" i="5"/>
  <c r="BG129" i="5"/>
  <c r="BF129" i="5"/>
  <c r="BE129" i="5"/>
  <c r="BD129" i="5"/>
  <c r="BC129" i="5"/>
  <c r="BB129" i="5"/>
  <c r="BA129" i="5"/>
  <c r="AZ129" i="5"/>
  <c r="AY129" i="5"/>
  <c r="K129" i="5"/>
  <c r="L129" i="5" s="1"/>
  <c r="J129" i="5"/>
  <c r="G129" i="5"/>
  <c r="BS128" i="5"/>
  <c r="BR128" i="5"/>
  <c r="BQ128" i="5"/>
  <c r="BP128" i="5"/>
  <c r="BO128" i="5"/>
  <c r="BN128" i="5"/>
  <c r="BM128" i="5"/>
  <c r="BL128" i="5"/>
  <c r="BK128" i="5"/>
  <c r="BJ128" i="5"/>
  <c r="BI128" i="5"/>
  <c r="BH128" i="5"/>
  <c r="BG128" i="5"/>
  <c r="BF128" i="5"/>
  <c r="BE128" i="5"/>
  <c r="BD128" i="5"/>
  <c r="BC128" i="5"/>
  <c r="BB128" i="5"/>
  <c r="BA128" i="5"/>
  <c r="AZ128" i="5"/>
  <c r="AY128" i="5"/>
  <c r="K128" i="5"/>
  <c r="L128" i="5" s="1"/>
  <c r="J128" i="5"/>
  <c r="G128" i="5"/>
  <c r="CE127" i="5"/>
  <c r="BS127" i="5"/>
  <c r="BR127" i="5"/>
  <c r="BQ127" i="5"/>
  <c r="BP127" i="5"/>
  <c r="BO127" i="5"/>
  <c r="BN127" i="5"/>
  <c r="BM127" i="5"/>
  <c r="BL127" i="5"/>
  <c r="BK127" i="5"/>
  <c r="BJ127" i="5"/>
  <c r="BI127" i="5"/>
  <c r="BH127" i="5"/>
  <c r="BG127" i="5"/>
  <c r="BF127" i="5"/>
  <c r="BE127" i="5"/>
  <c r="BD127" i="5"/>
  <c r="BT127" i="5" s="1"/>
  <c r="BU127" i="5" s="1"/>
  <c r="BC127" i="5"/>
  <c r="BB127" i="5"/>
  <c r="BA127" i="5"/>
  <c r="AZ127" i="5"/>
  <c r="AY127" i="5"/>
  <c r="K127" i="5"/>
  <c r="J127" i="5"/>
  <c r="L127" i="5" s="1"/>
  <c r="G127" i="5"/>
  <c r="BS126" i="5"/>
  <c r="BR126" i="5"/>
  <c r="BQ126" i="5"/>
  <c r="BP126" i="5"/>
  <c r="BO126" i="5"/>
  <c r="BN126" i="5"/>
  <c r="BM126" i="5"/>
  <c r="BL126" i="5"/>
  <c r="BK126" i="5"/>
  <c r="BJ126" i="5"/>
  <c r="BI126" i="5"/>
  <c r="BH126" i="5"/>
  <c r="BG126" i="5"/>
  <c r="BF126" i="5"/>
  <c r="BE126" i="5"/>
  <c r="BD126" i="5"/>
  <c r="BC126" i="5"/>
  <c r="BB126" i="5"/>
  <c r="BA126" i="5"/>
  <c r="AZ126" i="5"/>
  <c r="AY126" i="5"/>
  <c r="L126" i="5"/>
  <c r="K126" i="5"/>
  <c r="J126" i="5"/>
  <c r="G126" i="5"/>
  <c r="CE125" i="5"/>
  <c r="BS125" i="5"/>
  <c r="BR125" i="5"/>
  <c r="BQ125" i="5"/>
  <c r="BP125" i="5"/>
  <c r="BO125" i="5"/>
  <c r="BN125" i="5"/>
  <c r="BM125" i="5"/>
  <c r="BL125" i="5"/>
  <c r="BK125" i="5"/>
  <c r="BJ125" i="5"/>
  <c r="BI125" i="5"/>
  <c r="BH125" i="5"/>
  <c r="BG125" i="5"/>
  <c r="BF125" i="5"/>
  <c r="BE125" i="5"/>
  <c r="BD125" i="5"/>
  <c r="BC125" i="5"/>
  <c r="BB125" i="5"/>
  <c r="BA125" i="5"/>
  <c r="AZ125" i="5"/>
  <c r="AY125" i="5"/>
  <c r="K125" i="5"/>
  <c r="L125" i="5" s="1"/>
  <c r="J125" i="5"/>
  <c r="G125" i="5"/>
  <c r="BS124" i="5"/>
  <c r="BR124" i="5"/>
  <c r="BQ124" i="5"/>
  <c r="BP124" i="5"/>
  <c r="BO124" i="5"/>
  <c r="BN124" i="5"/>
  <c r="BM124" i="5"/>
  <c r="BL124" i="5"/>
  <c r="BK124" i="5"/>
  <c r="BJ124" i="5"/>
  <c r="BI124" i="5"/>
  <c r="BH124" i="5"/>
  <c r="BG124" i="5"/>
  <c r="BF124" i="5"/>
  <c r="BE124" i="5"/>
  <c r="BD124" i="5"/>
  <c r="BC124" i="5"/>
  <c r="BB124" i="5"/>
  <c r="BA124" i="5"/>
  <c r="AZ124" i="5"/>
  <c r="AY124" i="5"/>
  <c r="L124" i="5"/>
  <c r="K124" i="5"/>
  <c r="J124" i="5"/>
  <c r="G124" i="5"/>
  <c r="BS123" i="5"/>
  <c r="BR123" i="5"/>
  <c r="BQ123" i="5"/>
  <c r="BP123" i="5"/>
  <c r="BO123" i="5"/>
  <c r="BN123" i="5"/>
  <c r="BM123" i="5"/>
  <c r="BL123" i="5"/>
  <c r="BK123" i="5"/>
  <c r="BJ123" i="5"/>
  <c r="BI123" i="5"/>
  <c r="BH123" i="5"/>
  <c r="BG123" i="5"/>
  <c r="BF123" i="5"/>
  <c r="BE123" i="5"/>
  <c r="BD123" i="5"/>
  <c r="BC123" i="5"/>
  <c r="BB123" i="5"/>
  <c r="BA123" i="5"/>
  <c r="AZ123" i="5"/>
  <c r="AY123" i="5"/>
  <c r="K123" i="5"/>
  <c r="J123" i="5"/>
  <c r="G123" i="5"/>
  <c r="BW122" i="5"/>
  <c r="BS122" i="5"/>
  <c r="BR122" i="5"/>
  <c r="BQ122" i="5"/>
  <c r="BP122" i="5"/>
  <c r="BO122" i="5"/>
  <c r="BN122" i="5"/>
  <c r="BM122" i="5"/>
  <c r="BL122" i="5"/>
  <c r="BK122" i="5"/>
  <c r="BJ122" i="5"/>
  <c r="BI122" i="5"/>
  <c r="BH122" i="5"/>
  <c r="BG122" i="5"/>
  <c r="BF122" i="5"/>
  <c r="BE122" i="5"/>
  <c r="CE122" i="5" s="1"/>
  <c r="BD122" i="5"/>
  <c r="BC122" i="5"/>
  <c r="BB122" i="5"/>
  <c r="BA122" i="5"/>
  <c r="AZ122" i="5"/>
  <c r="AY122" i="5"/>
  <c r="K122" i="5"/>
  <c r="L122" i="5" s="1"/>
  <c r="J122" i="5"/>
  <c r="G122" i="5"/>
  <c r="BS121" i="5"/>
  <c r="BR121" i="5"/>
  <c r="BQ121" i="5"/>
  <c r="BP121" i="5"/>
  <c r="BO121" i="5"/>
  <c r="BN121" i="5"/>
  <c r="BM121" i="5"/>
  <c r="BL121" i="5"/>
  <c r="BK121" i="5"/>
  <c r="BJ121" i="5"/>
  <c r="BI121" i="5"/>
  <c r="BH121" i="5"/>
  <c r="BG121" i="5"/>
  <c r="BF121" i="5"/>
  <c r="BE121" i="5"/>
  <c r="BD121" i="5"/>
  <c r="BC121" i="5"/>
  <c r="BB121" i="5"/>
  <c r="BA121" i="5"/>
  <c r="AZ121" i="5"/>
  <c r="AY121" i="5"/>
  <c r="L121" i="5"/>
  <c r="K121" i="5"/>
  <c r="J121" i="5"/>
  <c r="G121" i="5"/>
  <c r="BS120" i="5"/>
  <c r="BR120" i="5"/>
  <c r="BQ120" i="5"/>
  <c r="BP120" i="5"/>
  <c r="BO120" i="5"/>
  <c r="BN120" i="5"/>
  <c r="BM120" i="5"/>
  <c r="BL120" i="5"/>
  <c r="BK120" i="5"/>
  <c r="BJ120" i="5"/>
  <c r="BI120" i="5"/>
  <c r="BH120" i="5"/>
  <c r="BG120" i="5"/>
  <c r="BF120" i="5"/>
  <c r="BE120" i="5"/>
  <c r="BD120" i="5"/>
  <c r="BC120" i="5"/>
  <c r="BB120" i="5"/>
  <c r="BA120" i="5"/>
  <c r="AZ120" i="5"/>
  <c r="AY120" i="5"/>
  <c r="K120" i="5"/>
  <c r="J120" i="5"/>
  <c r="G120" i="5"/>
  <c r="CE119" i="5"/>
  <c r="BS119" i="5"/>
  <c r="BR119" i="5"/>
  <c r="BQ119" i="5"/>
  <c r="BP119" i="5"/>
  <c r="BO119" i="5"/>
  <c r="BN119" i="5"/>
  <c r="BM119" i="5"/>
  <c r="BL119" i="5"/>
  <c r="BK119" i="5"/>
  <c r="BJ119" i="5"/>
  <c r="BI119" i="5"/>
  <c r="BH119" i="5"/>
  <c r="BG119" i="5"/>
  <c r="BF119" i="5"/>
  <c r="BE119" i="5"/>
  <c r="BD119" i="5"/>
  <c r="BC119" i="5"/>
  <c r="BB119" i="5"/>
  <c r="BA119" i="5"/>
  <c r="AZ119" i="5"/>
  <c r="AY119" i="5"/>
  <c r="L119" i="5"/>
  <c r="K119" i="5"/>
  <c r="J119" i="5"/>
  <c r="G119" i="5"/>
  <c r="BS118" i="5"/>
  <c r="BR118" i="5"/>
  <c r="BQ118" i="5"/>
  <c r="BP118" i="5"/>
  <c r="BO118" i="5"/>
  <c r="BN118" i="5"/>
  <c r="BM118" i="5"/>
  <c r="BL118" i="5"/>
  <c r="BK118" i="5"/>
  <c r="BJ118" i="5"/>
  <c r="BI118" i="5"/>
  <c r="BH118" i="5"/>
  <c r="BG118" i="5"/>
  <c r="BF118" i="5"/>
  <c r="BE118" i="5"/>
  <c r="BD118" i="5"/>
  <c r="BC118" i="5"/>
  <c r="BB118" i="5"/>
  <c r="BA118" i="5"/>
  <c r="AZ118" i="5"/>
  <c r="AY118" i="5"/>
  <c r="K118" i="5"/>
  <c r="L118" i="5" s="1"/>
  <c r="J118" i="5"/>
  <c r="G118" i="5"/>
  <c r="BS117" i="5"/>
  <c r="BR117" i="5"/>
  <c r="BQ117" i="5"/>
  <c r="BP117" i="5"/>
  <c r="BO117" i="5"/>
  <c r="BN117" i="5"/>
  <c r="BM117" i="5"/>
  <c r="BL117" i="5"/>
  <c r="BK117" i="5"/>
  <c r="BJ117" i="5"/>
  <c r="BI117" i="5"/>
  <c r="BH117" i="5"/>
  <c r="BG117" i="5"/>
  <c r="BF117" i="5"/>
  <c r="BE117" i="5"/>
  <c r="BD117" i="5"/>
  <c r="BC117" i="5"/>
  <c r="BB117" i="5"/>
  <c r="BA117" i="5"/>
  <c r="AZ117" i="5"/>
  <c r="AY117" i="5"/>
  <c r="K117" i="5"/>
  <c r="J117" i="5"/>
  <c r="G117" i="5"/>
  <c r="BS116" i="5"/>
  <c r="BR116" i="5"/>
  <c r="BQ116" i="5"/>
  <c r="BP116" i="5"/>
  <c r="BO116" i="5"/>
  <c r="BN116" i="5"/>
  <c r="BM116" i="5"/>
  <c r="BL116" i="5"/>
  <c r="BK116" i="5"/>
  <c r="BJ116" i="5"/>
  <c r="BI116" i="5"/>
  <c r="BH116" i="5"/>
  <c r="BG116" i="5"/>
  <c r="BF116" i="5"/>
  <c r="BE116" i="5"/>
  <c r="BD116" i="5"/>
  <c r="BC116" i="5"/>
  <c r="BB116" i="5"/>
  <c r="BA116" i="5"/>
  <c r="AZ116" i="5"/>
  <c r="AY116" i="5"/>
  <c r="K116" i="5"/>
  <c r="L116" i="5" s="1"/>
  <c r="J116" i="5"/>
  <c r="G116" i="5"/>
  <c r="BS115" i="5"/>
  <c r="BR115" i="5"/>
  <c r="BQ115" i="5"/>
  <c r="BP115" i="5"/>
  <c r="BO115" i="5"/>
  <c r="BN115" i="5"/>
  <c r="BM115" i="5"/>
  <c r="BL115" i="5"/>
  <c r="BK115" i="5"/>
  <c r="BJ115" i="5"/>
  <c r="BI115" i="5"/>
  <c r="BH115" i="5"/>
  <c r="BG115" i="5"/>
  <c r="BF115" i="5"/>
  <c r="BE115" i="5"/>
  <c r="BD115" i="5"/>
  <c r="BC115" i="5"/>
  <c r="BB115" i="5"/>
  <c r="BA115" i="5"/>
  <c r="AZ115" i="5"/>
  <c r="AY115" i="5"/>
  <c r="L115" i="5"/>
  <c r="K115" i="5"/>
  <c r="J115" i="5"/>
  <c r="G115" i="5"/>
  <c r="BS114" i="5"/>
  <c r="BR114" i="5"/>
  <c r="BQ114" i="5"/>
  <c r="BP114" i="5"/>
  <c r="BO114" i="5"/>
  <c r="BN114" i="5"/>
  <c r="BM114" i="5"/>
  <c r="BL114" i="5"/>
  <c r="BK114" i="5"/>
  <c r="BJ114" i="5"/>
  <c r="BI114" i="5"/>
  <c r="BH114" i="5"/>
  <c r="BG114" i="5"/>
  <c r="BF114" i="5"/>
  <c r="BE114" i="5"/>
  <c r="BD114" i="5"/>
  <c r="BC114" i="5"/>
  <c r="BB114" i="5"/>
  <c r="BA114" i="5"/>
  <c r="AZ114" i="5"/>
  <c r="AY114" i="5"/>
  <c r="L114" i="5"/>
  <c r="K114" i="5"/>
  <c r="J114" i="5"/>
  <c r="G114" i="5"/>
  <c r="BW113" i="5"/>
  <c r="BS113" i="5"/>
  <c r="BR113" i="5"/>
  <c r="BQ113" i="5"/>
  <c r="BP113" i="5"/>
  <c r="BO113" i="5"/>
  <c r="BN113" i="5"/>
  <c r="BM113" i="5"/>
  <c r="BL113" i="5"/>
  <c r="BK113" i="5"/>
  <c r="BJ113" i="5"/>
  <c r="BI113" i="5"/>
  <c r="BH113" i="5"/>
  <c r="BG113" i="5"/>
  <c r="BF113" i="5"/>
  <c r="BE113" i="5"/>
  <c r="BD113" i="5"/>
  <c r="BC113" i="5"/>
  <c r="BB113" i="5"/>
  <c r="BA113" i="5"/>
  <c r="AZ113" i="5"/>
  <c r="AY113" i="5"/>
  <c r="K113" i="5"/>
  <c r="L113" i="5" s="1"/>
  <c r="J113" i="5"/>
  <c r="G113" i="5"/>
  <c r="BS112" i="5"/>
  <c r="BR112" i="5"/>
  <c r="BQ112" i="5"/>
  <c r="BP112" i="5"/>
  <c r="BO112" i="5"/>
  <c r="BN112" i="5"/>
  <c r="BM112" i="5"/>
  <c r="BL112" i="5"/>
  <c r="BK112" i="5"/>
  <c r="BJ112" i="5"/>
  <c r="BI112" i="5"/>
  <c r="BH112" i="5"/>
  <c r="BG112" i="5"/>
  <c r="BF112" i="5"/>
  <c r="BE112" i="5"/>
  <c r="BD112" i="5"/>
  <c r="BT112" i="5" s="1"/>
  <c r="BU112" i="5" s="1"/>
  <c r="BC112" i="5"/>
  <c r="BB112" i="5"/>
  <c r="BA112" i="5"/>
  <c r="AZ112" i="5"/>
  <c r="AY112" i="5"/>
  <c r="K112" i="5"/>
  <c r="L112" i="5" s="1"/>
  <c r="J112" i="5"/>
  <c r="G112" i="5"/>
  <c r="BS111" i="5"/>
  <c r="BR111" i="5"/>
  <c r="BQ111" i="5"/>
  <c r="BP111" i="5"/>
  <c r="BO111" i="5"/>
  <c r="BN111" i="5"/>
  <c r="BM111" i="5"/>
  <c r="BL111" i="5"/>
  <c r="BK111" i="5"/>
  <c r="BJ111" i="5"/>
  <c r="BI111" i="5"/>
  <c r="BH111" i="5"/>
  <c r="BG111" i="5"/>
  <c r="BF111" i="5"/>
  <c r="BE111" i="5"/>
  <c r="BD111" i="5"/>
  <c r="BC111" i="5"/>
  <c r="BB111" i="5"/>
  <c r="BA111" i="5"/>
  <c r="AZ111" i="5"/>
  <c r="AY111" i="5"/>
  <c r="L111" i="5"/>
  <c r="K111" i="5"/>
  <c r="J111" i="5"/>
  <c r="G111" i="5"/>
  <c r="BW110" i="5"/>
  <c r="BS110" i="5"/>
  <c r="BR110" i="5"/>
  <c r="BQ110" i="5"/>
  <c r="BP110" i="5"/>
  <c r="BO110" i="5"/>
  <c r="BN110" i="5"/>
  <c r="BM110" i="5"/>
  <c r="BL110" i="5"/>
  <c r="BK110" i="5"/>
  <c r="BJ110" i="5"/>
  <c r="BI110" i="5"/>
  <c r="BH110" i="5"/>
  <c r="BG110" i="5"/>
  <c r="BF110" i="5"/>
  <c r="BE110" i="5"/>
  <c r="BD110" i="5"/>
  <c r="BC110" i="5"/>
  <c r="BB110" i="5"/>
  <c r="BA110" i="5"/>
  <c r="AZ110" i="5"/>
  <c r="AY110" i="5"/>
  <c r="K110" i="5"/>
  <c r="L110" i="5" s="1"/>
  <c r="J110" i="5"/>
  <c r="G110" i="5"/>
  <c r="BS109" i="5"/>
  <c r="BR109" i="5"/>
  <c r="BQ109" i="5"/>
  <c r="BP109" i="5"/>
  <c r="BO109" i="5"/>
  <c r="BN109" i="5"/>
  <c r="BM109" i="5"/>
  <c r="BL109" i="5"/>
  <c r="BK109" i="5"/>
  <c r="BJ109" i="5"/>
  <c r="BI109" i="5"/>
  <c r="BH109" i="5"/>
  <c r="BG109" i="5"/>
  <c r="BF109" i="5"/>
  <c r="BE109" i="5"/>
  <c r="BD109" i="5"/>
  <c r="BC109" i="5"/>
  <c r="BB109" i="5"/>
  <c r="BA109" i="5"/>
  <c r="AZ109" i="5"/>
  <c r="AY109" i="5"/>
  <c r="K109" i="5"/>
  <c r="J109" i="5"/>
  <c r="G109" i="5"/>
  <c r="BS108" i="5"/>
  <c r="BR108" i="5"/>
  <c r="BQ108" i="5"/>
  <c r="BP108" i="5"/>
  <c r="BO108" i="5"/>
  <c r="BN108" i="5"/>
  <c r="BM108" i="5"/>
  <c r="BL108" i="5"/>
  <c r="BK108" i="5"/>
  <c r="BJ108" i="5"/>
  <c r="BI108" i="5"/>
  <c r="BH108" i="5"/>
  <c r="BG108" i="5"/>
  <c r="BF108" i="5"/>
  <c r="BE108" i="5"/>
  <c r="BD108" i="5"/>
  <c r="BC108" i="5"/>
  <c r="BB108" i="5"/>
  <c r="BA108" i="5"/>
  <c r="AZ108" i="5"/>
  <c r="AY108" i="5"/>
  <c r="R108" i="5"/>
  <c r="K108" i="5"/>
  <c r="J108" i="5"/>
  <c r="G108" i="5"/>
  <c r="BS107" i="5"/>
  <c r="BR107" i="5"/>
  <c r="BQ107" i="5"/>
  <c r="BP107" i="5"/>
  <c r="BO107" i="5"/>
  <c r="BN107" i="5"/>
  <c r="BM107" i="5"/>
  <c r="BL107" i="5"/>
  <c r="BK107" i="5"/>
  <c r="BJ107" i="5"/>
  <c r="BI107" i="5"/>
  <c r="BH107" i="5"/>
  <c r="BG107" i="5"/>
  <c r="BF107" i="5"/>
  <c r="BE107" i="5"/>
  <c r="BD107" i="5"/>
  <c r="BC107" i="5"/>
  <c r="BB107" i="5"/>
  <c r="BA107" i="5"/>
  <c r="AZ107" i="5"/>
  <c r="AY107" i="5"/>
  <c r="R107" i="5"/>
  <c r="L107" i="5"/>
  <c r="K107" i="5"/>
  <c r="J107" i="5"/>
  <c r="G107" i="5"/>
  <c r="BS106" i="5"/>
  <c r="BR106" i="5"/>
  <c r="BQ106" i="5"/>
  <c r="BP106" i="5"/>
  <c r="BO106" i="5"/>
  <c r="BN106" i="5"/>
  <c r="BM106" i="5"/>
  <c r="BL106" i="5"/>
  <c r="BK106" i="5"/>
  <c r="BJ106" i="5"/>
  <c r="BI106" i="5"/>
  <c r="BH106" i="5"/>
  <c r="BG106" i="5"/>
  <c r="BF106" i="5"/>
  <c r="BE106" i="5"/>
  <c r="BD106" i="5"/>
  <c r="BC106" i="5"/>
  <c r="BB106" i="5"/>
  <c r="BA106" i="5"/>
  <c r="AZ106" i="5"/>
  <c r="AY106" i="5"/>
  <c r="R106" i="5"/>
  <c r="L106" i="5"/>
  <c r="K106" i="5"/>
  <c r="J106" i="5"/>
  <c r="G106" i="5"/>
  <c r="BS105" i="5"/>
  <c r="BR105" i="5"/>
  <c r="BQ105" i="5"/>
  <c r="BP105" i="5"/>
  <c r="BO105" i="5"/>
  <c r="BN105" i="5"/>
  <c r="BM105" i="5"/>
  <c r="BL105" i="5"/>
  <c r="BK105" i="5"/>
  <c r="BJ105" i="5"/>
  <c r="BI105" i="5"/>
  <c r="BH105" i="5"/>
  <c r="BG105" i="5"/>
  <c r="BF105" i="5"/>
  <c r="BE105" i="5"/>
  <c r="BD105" i="5"/>
  <c r="BC105" i="5"/>
  <c r="BB105" i="5"/>
  <c r="BA105" i="5"/>
  <c r="AZ105" i="5"/>
  <c r="AY105" i="5"/>
  <c r="R105" i="5"/>
  <c r="K105" i="5"/>
  <c r="L105" i="5" s="1"/>
  <c r="J105" i="5"/>
  <c r="G105" i="5"/>
  <c r="CE104" i="5"/>
  <c r="BW104" i="5"/>
  <c r="BS104" i="5"/>
  <c r="BR104" i="5"/>
  <c r="BQ104" i="5"/>
  <c r="BP104" i="5"/>
  <c r="BO104" i="5"/>
  <c r="BN104" i="5"/>
  <c r="BM104" i="5"/>
  <c r="BL104" i="5"/>
  <c r="BK104" i="5"/>
  <c r="BJ104" i="5"/>
  <c r="BI104" i="5"/>
  <c r="BH104" i="5"/>
  <c r="BG104" i="5"/>
  <c r="BF104" i="5"/>
  <c r="BE104" i="5"/>
  <c r="BD104" i="5"/>
  <c r="BC104" i="5"/>
  <c r="BB104" i="5"/>
  <c r="BA104" i="5"/>
  <c r="AZ104" i="5"/>
  <c r="AY104" i="5"/>
  <c r="R104" i="5"/>
  <c r="K104" i="5"/>
  <c r="J104" i="5"/>
  <c r="G104" i="5"/>
  <c r="BS103" i="5"/>
  <c r="BR103" i="5"/>
  <c r="BQ103" i="5"/>
  <c r="BP103" i="5"/>
  <c r="BO103" i="5"/>
  <c r="BN103" i="5"/>
  <c r="BM103" i="5"/>
  <c r="BL103" i="5"/>
  <c r="BK103" i="5"/>
  <c r="BJ103" i="5"/>
  <c r="BI103" i="5"/>
  <c r="BH103" i="5"/>
  <c r="BG103" i="5"/>
  <c r="BF103" i="5"/>
  <c r="BE103" i="5"/>
  <c r="BD103" i="5"/>
  <c r="BC103" i="5"/>
  <c r="BB103" i="5"/>
  <c r="BA103" i="5"/>
  <c r="AZ103" i="5"/>
  <c r="AY103" i="5"/>
  <c r="R103" i="5"/>
  <c r="K103" i="5"/>
  <c r="L103" i="5" s="1"/>
  <c r="J103" i="5"/>
  <c r="G103" i="5"/>
  <c r="BW102" i="5"/>
  <c r="BS102" i="5"/>
  <c r="BR102" i="5"/>
  <c r="BQ102" i="5"/>
  <c r="BP102" i="5"/>
  <c r="BO102" i="5"/>
  <c r="BN102" i="5"/>
  <c r="BM102" i="5"/>
  <c r="BL102" i="5"/>
  <c r="BK102" i="5"/>
  <c r="BJ102" i="5"/>
  <c r="BI102" i="5"/>
  <c r="BH102" i="5"/>
  <c r="BG102" i="5"/>
  <c r="BF102" i="5"/>
  <c r="BE102" i="5"/>
  <c r="BD102" i="5"/>
  <c r="BC102" i="5"/>
  <c r="BB102" i="5"/>
  <c r="BA102" i="5"/>
  <c r="AZ102" i="5"/>
  <c r="AY102" i="5"/>
  <c r="R102" i="5"/>
  <c r="K102" i="5"/>
  <c r="J102" i="5"/>
  <c r="G102" i="5"/>
  <c r="BS101" i="5"/>
  <c r="BR101" i="5"/>
  <c r="BQ101" i="5"/>
  <c r="BP101" i="5"/>
  <c r="BO101" i="5"/>
  <c r="BN101" i="5"/>
  <c r="BM101" i="5"/>
  <c r="BL101" i="5"/>
  <c r="BK101" i="5"/>
  <c r="BJ101" i="5"/>
  <c r="BI101" i="5"/>
  <c r="BH101" i="5"/>
  <c r="BG101" i="5"/>
  <c r="BF101" i="5"/>
  <c r="BE101" i="5"/>
  <c r="BD101" i="5"/>
  <c r="BC101" i="5"/>
  <c r="BB101" i="5"/>
  <c r="BA101" i="5"/>
  <c r="AZ101" i="5"/>
  <c r="AY101" i="5"/>
  <c r="R101" i="5"/>
  <c r="K101" i="5"/>
  <c r="J101" i="5"/>
  <c r="G101" i="5"/>
  <c r="BS100" i="5"/>
  <c r="BR100" i="5"/>
  <c r="BQ100" i="5"/>
  <c r="BP100" i="5"/>
  <c r="BO100" i="5"/>
  <c r="BN100" i="5"/>
  <c r="BM100" i="5"/>
  <c r="BL100" i="5"/>
  <c r="BK100" i="5"/>
  <c r="BJ100" i="5"/>
  <c r="BI100" i="5"/>
  <c r="BH100" i="5"/>
  <c r="BG100" i="5"/>
  <c r="BF100" i="5"/>
  <c r="BE100" i="5"/>
  <c r="BD100" i="5"/>
  <c r="BC100" i="5"/>
  <c r="BB100" i="5"/>
  <c r="BA100" i="5"/>
  <c r="AZ100" i="5"/>
  <c r="AY100" i="5"/>
  <c r="R100" i="5"/>
  <c r="K100" i="5"/>
  <c r="J100" i="5"/>
  <c r="G100" i="5"/>
  <c r="BS99" i="5"/>
  <c r="BR99" i="5"/>
  <c r="BQ99" i="5"/>
  <c r="BP99" i="5"/>
  <c r="BO99" i="5"/>
  <c r="BN99" i="5"/>
  <c r="BM99" i="5"/>
  <c r="BL99" i="5"/>
  <c r="BK99" i="5"/>
  <c r="BJ99" i="5"/>
  <c r="BI99" i="5"/>
  <c r="BH99" i="5"/>
  <c r="BG99" i="5"/>
  <c r="BF99" i="5"/>
  <c r="BE99" i="5"/>
  <c r="BD99" i="5"/>
  <c r="BC99" i="5"/>
  <c r="BB99" i="5"/>
  <c r="BA99" i="5"/>
  <c r="AZ99" i="5"/>
  <c r="AY99" i="5"/>
  <c r="R99" i="5"/>
  <c r="L99" i="5"/>
  <c r="K99" i="5"/>
  <c r="J99" i="5"/>
  <c r="G99" i="5"/>
  <c r="BS98" i="5"/>
  <c r="BR98" i="5"/>
  <c r="BQ98" i="5"/>
  <c r="BP98" i="5"/>
  <c r="BO98" i="5"/>
  <c r="BN98" i="5"/>
  <c r="BM98" i="5"/>
  <c r="BL98" i="5"/>
  <c r="BK98" i="5"/>
  <c r="BJ98" i="5"/>
  <c r="BI98" i="5"/>
  <c r="BH98" i="5"/>
  <c r="BG98" i="5"/>
  <c r="BF98" i="5"/>
  <c r="BE98" i="5"/>
  <c r="BD98" i="5"/>
  <c r="BC98" i="5"/>
  <c r="BB98" i="5"/>
  <c r="BA98" i="5"/>
  <c r="AZ98" i="5"/>
  <c r="AY98" i="5"/>
  <c r="R98" i="5"/>
  <c r="K98" i="5"/>
  <c r="J98" i="5"/>
  <c r="G98" i="5"/>
  <c r="BS97" i="5"/>
  <c r="BR97" i="5"/>
  <c r="BQ97" i="5"/>
  <c r="BP97" i="5"/>
  <c r="BO97" i="5"/>
  <c r="BN97" i="5"/>
  <c r="BM97" i="5"/>
  <c r="BL97" i="5"/>
  <c r="BK97" i="5"/>
  <c r="BJ97" i="5"/>
  <c r="BI97" i="5"/>
  <c r="BH97" i="5"/>
  <c r="BG97" i="5"/>
  <c r="BF97" i="5"/>
  <c r="BE97" i="5"/>
  <c r="BD97" i="5"/>
  <c r="BC97" i="5"/>
  <c r="BB97" i="5"/>
  <c r="BA97" i="5"/>
  <c r="AZ97" i="5"/>
  <c r="AY97" i="5"/>
  <c r="K97" i="5"/>
  <c r="L97" i="5" s="1"/>
  <c r="J97" i="5"/>
  <c r="G97" i="5"/>
  <c r="BW96" i="5"/>
  <c r="BS96" i="5"/>
  <c r="BR96" i="5"/>
  <c r="BQ96" i="5"/>
  <c r="BP96" i="5"/>
  <c r="BO96" i="5"/>
  <c r="BN96" i="5"/>
  <c r="BM96" i="5"/>
  <c r="BL96" i="5"/>
  <c r="BK96" i="5"/>
  <c r="BJ96" i="5"/>
  <c r="BI96" i="5"/>
  <c r="BH96" i="5"/>
  <c r="BG96" i="5"/>
  <c r="BF96" i="5"/>
  <c r="BE96" i="5"/>
  <c r="BD96" i="5"/>
  <c r="BC96" i="5"/>
  <c r="BB96" i="5"/>
  <c r="BA96" i="5"/>
  <c r="AZ96" i="5"/>
  <c r="AY96" i="5"/>
  <c r="K96" i="5"/>
  <c r="J96" i="5"/>
  <c r="G96" i="5"/>
  <c r="BS95" i="5"/>
  <c r="BR95" i="5"/>
  <c r="BQ95" i="5"/>
  <c r="BP95" i="5"/>
  <c r="BO95" i="5"/>
  <c r="BN95" i="5"/>
  <c r="BM95" i="5"/>
  <c r="BL95" i="5"/>
  <c r="BK95" i="5"/>
  <c r="BJ95" i="5"/>
  <c r="BI95" i="5"/>
  <c r="BH95" i="5"/>
  <c r="BG95" i="5"/>
  <c r="BF95" i="5"/>
  <c r="BE95" i="5"/>
  <c r="BD95" i="5"/>
  <c r="BC95" i="5"/>
  <c r="BB95" i="5"/>
  <c r="BA95" i="5"/>
  <c r="AZ95" i="5"/>
  <c r="AY95" i="5"/>
  <c r="L95" i="5"/>
  <c r="K95" i="5"/>
  <c r="J95" i="5"/>
  <c r="G95" i="5"/>
  <c r="BS94" i="5"/>
  <c r="BR94" i="5"/>
  <c r="BQ94" i="5"/>
  <c r="BP94" i="5"/>
  <c r="BO94" i="5"/>
  <c r="BN94" i="5"/>
  <c r="BM94" i="5"/>
  <c r="BL94" i="5"/>
  <c r="BK94" i="5"/>
  <c r="BJ94" i="5"/>
  <c r="BI94" i="5"/>
  <c r="BH94" i="5"/>
  <c r="BG94" i="5"/>
  <c r="BF94" i="5"/>
  <c r="BE94" i="5"/>
  <c r="BD94" i="5"/>
  <c r="BC94" i="5"/>
  <c r="BB94" i="5"/>
  <c r="BA94" i="5"/>
  <c r="AZ94" i="5"/>
  <c r="AY94" i="5"/>
  <c r="K94" i="5"/>
  <c r="L94" i="5" s="1"/>
  <c r="J94" i="5"/>
  <c r="G94" i="5"/>
  <c r="BS93" i="5"/>
  <c r="BR93" i="5"/>
  <c r="BQ93" i="5"/>
  <c r="BP93" i="5"/>
  <c r="BO93" i="5"/>
  <c r="BN93" i="5"/>
  <c r="BM93" i="5"/>
  <c r="BL93" i="5"/>
  <c r="BK93" i="5"/>
  <c r="BJ93" i="5"/>
  <c r="BI93" i="5"/>
  <c r="BH93" i="5"/>
  <c r="BG93" i="5"/>
  <c r="BF93" i="5"/>
  <c r="BE93" i="5"/>
  <c r="BD93" i="5"/>
  <c r="BC93" i="5"/>
  <c r="BB93" i="5"/>
  <c r="BA93" i="5"/>
  <c r="AZ93" i="5"/>
  <c r="AY93" i="5"/>
  <c r="K93" i="5"/>
  <c r="L93" i="5" s="1"/>
  <c r="J93" i="5"/>
  <c r="G93" i="5"/>
  <c r="BS92" i="5"/>
  <c r="BR92" i="5"/>
  <c r="BQ92" i="5"/>
  <c r="BP92" i="5"/>
  <c r="BO92" i="5"/>
  <c r="BN92" i="5"/>
  <c r="BM92" i="5"/>
  <c r="BL92" i="5"/>
  <c r="BK92" i="5"/>
  <c r="BJ92" i="5"/>
  <c r="BI92" i="5"/>
  <c r="BH92" i="5"/>
  <c r="BG92" i="5"/>
  <c r="BF92" i="5"/>
  <c r="BE92" i="5"/>
  <c r="BD92" i="5"/>
  <c r="BC92" i="5"/>
  <c r="BB92" i="5"/>
  <c r="BA92" i="5"/>
  <c r="AZ92" i="5"/>
  <c r="AY92" i="5"/>
  <c r="L92" i="5"/>
  <c r="K92" i="5"/>
  <c r="J92" i="5"/>
  <c r="G92" i="5"/>
  <c r="BS91" i="5"/>
  <c r="BR91" i="5"/>
  <c r="BQ91" i="5"/>
  <c r="BP91" i="5"/>
  <c r="BO91" i="5"/>
  <c r="BN91" i="5"/>
  <c r="BM91" i="5"/>
  <c r="BL91" i="5"/>
  <c r="BK91" i="5"/>
  <c r="BJ91" i="5"/>
  <c r="BI91" i="5"/>
  <c r="BH91" i="5"/>
  <c r="BG91" i="5"/>
  <c r="BF91" i="5"/>
  <c r="BE91" i="5"/>
  <c r="BD91" i="5"/>
  <c r="BC91" i="5"/>
  <c r="BB91" i="5"/>
  <c r="BA91" i="5"/>
  <c r="AZ91" i="5"/>
  <c r="AY91" i="5"/>
  <c r="K91" i="5"/>
  <c r="L91" i="5" s="1"/>
  <c r="J91" i="5"/>
  <c r="G91" i="5"/>
  <c r="BW90" i="5"/>
  <c r="BS90" i="5"/>
  <c r="BR90" i="5"/>
  <c r="BQ90" i="5"/>
  <c r="BP90" i="5"/>
  <c r="BO90" i="5"/>
  <c r="BN90" i="5"/>
  <c r="BM90" i="5"/>
  <c r="BL90" i="5"/>
  <c r="BK90" i="5"/>
  <c r="BJ90" i="5"/>
  <c r="BI90" i="5"/>
  <c r="BH90" i="5"/>
  <c r="BG90" i="5"/>
  <c r="BF90" i="5"/>
  <c r="BE90" i="5"/>
  <c r="BD90" i="5"/>
  <c r="BC90" i="5"/>
  <c r="BB90" i="5"/>
  <c r="BA90" i="5"/>
  <c r="AZ90" i="5"/>
  <c r="AY90" i="5"/>
  <c r="L90" i="5"/>
  <c r="K90" i="5"/>
  <c r="J90" i="5"/>
  <c r="G90" i="5"/>
  <c r="BS89" i="5"/>
  <c r="BR89" i="5"/>
  <c r="BQ89" i="5"/>
  <c r="BP89" i="5"/>
  <c r="BO89" i="5"/>
  <c r="BN89" i="5"/>
  <c r="BM89" i="5"/>
  <c r="BL89" i="5"/>
  <c r="BK89" i="5"/>
  <c r="BJ89" i="5"/>
  <c r="BI89" i="5"/>
  <c r="BH89" i="5"/>
  <c r="BG89" i="5"/>
  <c r="BF89" i="5"/>
  <c r="BE89" i="5"/>
  <c r="BD89" i="5"/>
  <c r="BC89" i="5"/>
  <c r="BB89" i="5"/>
  <c r="BA89" i="5"/>
  <c r="AZ89" i="5"/>
  <c r="AY89" i="5"/>
  <c r="K89" i="5"/>
  <c r="L89" i="5" s="1"/>
  <c r="J89" i="5"/>
  <c r="G89" i="5"/>
  <c r="BS88" i="5"/>
  <c r="BR88" i="5"/>
  <c r="BQ88" i="5"/>
  <c r="BP88" i="5"/>
  <c r="BO88" i="5"/>
  <c r="BN88" i="5"/>
  <c r="BM88" i="5"/>
  <c r="BL88" i="5"/>
  <c r="BK88" i="5"/>
  <c r="BJ88" i="5"/>
  <c r="BI88" i="5"/>
  <c r="BH88" i="5"/>
  <c r="BG88" i="5"/>
  <c r="BF88" i="5"/>
  <c r="BE88" i="5"/>
  <c r="BD88" i="5"/>
  <c r="BC88" i="5"/>
  <c r="BB88" i="5"/>
  <c r="BA88" i="5"/>
  <c r="AZ88" i="5"/>
  <c r="AY88" i="5"/>
  <c r="K88" i="5"/>
  <c r="L88" i="5" s="1"/>
  <c r="J88" i="5"/>
  <c r="G88" i="5"/>
  <c r="BS87" i="5"/>
  <c r="BR87" i="5"/>
  <c r="BQ87" i="5"/>
  <c r="BP87" i="5"/>
  <c r="BO87" i="5"/>
  <c r="BN87" i="5"/>
  <c r="BM87" i="5"/>
  <c r="BL87" i="5"/>
  <c r="BK87" i="5"/>
  <c r="BJ87" i="5"/>
  <c r="BI87" i="5"/>
  <c r="BH87" i="5"/>
  <c r="BG87" i="5"/>
  <c r="BF87" i="5"/>
  <c r="BE87" i="5"/>
  <c r="BD87" i="5"/>
  <c r="BC87" i="5"/>
  <c r="BB87" i="5"/>
  <c r="BA87" i="5"/>
  <c r="AZ87" i="5"/>
  <c r="AY87" i="5"/>
  <c r="L87" i="5"/>
  <c r="K87" i="5"/>
  <c r="J87" i="5"/>
  <c r="G87" i="5"/>
  <c r="BS86" i="5"/>
  <c r="BR86" i="5"/>
  <c r="BQ86" i="5"/>
  <c r="BP86" i="5"/>
  <c r="BO86" i="5"/>
  <c r="BN86" i="5"/>
  <c r="BM86" i="5"/>
  <c r="BL86" i="5"/>
  <c r="BK86" i="5"/>
  <c r="BJ86" i="5"/>
  <c r="BI86" i="5"/>
  <c r="BH86" i="5"/>
  <c r="BG86" i="5"/>
  <c r="BF86" i="5"/>
  <c r="BE86" i="5"/>
  <c r="BD86" i="5"/>
  <c r="BC86" i="5"/>
  <c r="BB86" i="5"/>
  <c r="BA86" i="5"/>
  <c r="AZ86" i="5"/>
  <c r="AY86" i="5"/>
  <c r="CE86" i="5" s="1"/>
  <c r="K86" i="5"/>
  <c r="L86" i="5" s="1"/>
  <c r="J86" i="5"/>
  <c r="G86" i="5"/>
  <c r="BS85" i="5"/>
  <c r="BR85" i="5"/>
  <c r="BQ85" i="5"/>
  <c r="BP85" i="5"/>
  <c r="BO85" i="5"/>
  <c r="BN85" i="5"/>
  <c r="BM85" i="5"/>
  <c r="BL85" i="5"/>
  <c r="BK85" i="5"/>
  <c r="BJ85" i="5"/>
  <c r="BI85" i="5"/>
  <c r="BH85" i="5"/>
  <c r="BG85" i="5"/>
  <c r="BF85" i="5"/>
  <c r="BE85" i="5"/>
  <c r="BD85" i="5"/>
  <c r="BT85" i="5" s="1"/>
  <c r="BU85" i="5" s="1"/>
  <c r="BC85" i="5"/>
  <c r="BB85" i="5"/>
  <c r="BA85" i="5"/>
  <c r="AZ85" i="5"/>
  <c r="AY85" i="5"/>
  <c r="K85" i="5"/>
  <c r="J85" i="5"/>
  <c r="G85" i="5"/>
  <c r="BS84" i="5"/>
  <c r="BR84" i="5"/>
  <c r="BQ84" i="5"/>
  <c r="BP84" i="5"/>
  <c r="BO84" i="5"/>
  <c r="BN84" i="5"/>
  <c r="BM84" i="5"/>
  <c r="BL84" i="5"/>
  <c r="BK84" i="5"/>
  <c r="BJ84" i="5"/>
  <c r="BI84" i="5"/>
  <c r="BH84" i="5"/>
  <c r="BG84" i="5"/>
  <c r="BF84" i="5"/>
  <c r="BE84" i="5"/>
  <c r="BD84" i="5"/>
  <c r="BC84" i="5"/>
  <c r="BB84" i="5"/>
  <c r="BA84" i="5"/>
  <c r="AZ84" i="5"/>
  <c r="AY84" i="5"/>
  <c r="K84" i="5"/>
  <c r="J84" i="5"/>
  <c r="G84" i="5"/>
  <c r="BW83" i="5"/>
  <c r="BS83" i="5"/>
  <c r="BR83" i="5"/>
  <c r="BQ83" i="5"/>
  <c r="BP83" i="5"/>
  <c r="BO83" i="5"/>
  <c r="BN83" i="5"/>
  <c r="BM83" i="5"/>
  <c r="BL83" i="5"/>
  <c r="BK83" i="5"/>
  <c r="BJ83" i="5"/>
  <c r="BI83" i="5"/>
  <c r="BH83" i="5"/>
  <c r="BG83" i="5"/>
  <c r="BF83" i="5"/>
  <c r="BE83" i="5"/>
  <c r="BD83" i="5"/>
  <c r="BC83" i="5"/>
  <c r="BB83" i="5"/>
  <c r="BA83" i="5"/>
  <c r="AZ83" i="5"/>
  <c r="AY83" i="5"/>
  <c r="L83" i="5"/>
  <c r="K83" i="5"/>
  <c r="J83" i="5"/>
  <c r="G83" i="5"/>
  <c r="CB82" i="5"/>
  <c r="CC82" i="5" s="1"/>
  <c r="CD82" i="5" s="1"/>
  <c r="BS82" i="5"/>
  <c r="BR82" i="5"/>
  <c r="BQ82" i="5"/>
  <c r="BP82" i="5"/>
  <c r="BO82" i="5"/>
  <c r="BN82" i="5"/>
  <c r="BM82" i="5"/>
  <c r="BL82" i="5"/>
  <c r="BK82" i="5"/>
  <c r="BJ82" i="5"/>
  <c r="BI82" i="5"/>
  <c r="BH82" i="5"/>
  <c r="BG82" i="5"/>
  <c r="BF82" i="5"/>
  <c r="BE82" i="5"/>
  <c r="BD82" i="5"/>
  <c r="BC82" i="5"/>
  <c r="BB82" i="5"/>
  <c r="BA82" i="5"/>
  <c r="AZ82" i="5"/>
  <c r="AY82" i="5"/>
  <c r="K82" i="5"/>
  <c r="L82" i="5" s="1"/>
  <c r="J82" i="5"/>
  <c r="G82" i="5"/>
  <c r="BS81" i="5"/>
  <c r="BR81" i="5"/>
  <c r="BQ81" i="5"/>
  <c r="BP81" i="5"/>
  <c r="BO81" i="5"/>
  <c r="BN81" i="5"/>
  <c r="BM81" i="5"/>
  <c r="BL81" i="5"/>
  <c r="BK81" i="5"/>
  <c r="BJ81" i="5"/>
  <c r="BI81" i="5"/>
  <c r="BH81" i="5"/>
  <c r="BG81" i="5"/>
  <c r="BF81" i="5"/>
  <c r="BE81" i="5"/>
  <c r="BD81" i="5"/>
  <c r="BC81" i="5"/>
  <c r="BB81" i="5"/>
  <c r="BA81" i="5"/>
  <c r="AZ81" i="5"/>
  <c r="CE81" i="5" s="1"/>
  <c r="AY81" i="5"/>
  <c r="K81" i="5"/>
  <c r="J81" i="5"/>
  <c r="G81" i="5"/>
  <c r="BS80" i="5"/>
  <c r="BR80" i="5"/>
  <c r="BQ80" i="5"/>
  <c r="BP80" i="5"/>
  <c r="BO80" i="5"/>
  <c r="BN80" i="5"/>
  <c r="BM80" i="5"/>
  <c r="BL80" i="5"/>
  <c r="BK80" i="5"/>
  <c r="BJ80" i="5"/>
  <c r="BI80" i="5"/>
  <c r="BH80" i="5"/>
  <c r="BG80" i="5"/>
  <c r="BF80" i="5"/>
  <c r="BE80" i="5"/>
  <c r="BD80" i="5"/>
  <c r="BC80" i="5"/>
  <c r="BB80" i="5"/>
  <c r="BA80" i="5"/>
  <c r="AZ80" i="5"/>
  <c r="AY80" i="5"/>
  <c r="K80" i="5"/>
  <c r="L80" i="5" s="1"/>
  <c r="J80" i="5"/>
  <c r="G80" i="5"/>
  <c r="BW79" i="5"/>
  <c r="BS79" i="5"/>
  <c r="BR79" i="5"/>
  <c r="BQ79" i="5"/>
  <c r="BP79" i="5"/>
  <c r="BO79" i="5"/>
  <c r="BN79" i="5"/>
  <c r="BM79" i="5"/>
  <c r="BL79" i="5"/>
  <c r="BK79" i="5"/>
  <c r="BJ79" i="5"/>
  <c r="BI79" i="5"/>
  <c r="BH79" i="5"/>
  <c r="BG79" i="5"/>
  <c r="BF79" i="5"/>
  <c r="BE79" i="5"/>
  <c r="BD79" i="5"/>
  <c r="BT79" i="5" s="1"/>
  <c r="BU79" i="5" s="1"/>
  <c r="BC79" i="5"/>
  <c r="BB79" i="5"/>
  <c r="BA79" i="5"/>
  <c r="AZ79" i="5"/>
  <c r="AY79" i="5"/>
  <c r="K79" i="5"/>
  <c r="J79" i="5"/>
  <c r="G79" i="5"/>
  <c r="BS78" i="5"/>
  <c r="BR78" i="5"/>
  <c r="BQ78" i="5"/>
  <c r="BP78" i="5"/>
  <c r="BO78" i="5"/>
  <c r="BN78" i="5"/>
  <c r="BM78" i="5"/>
  <c r="BL78" i="5"/>
  <c r="BK78" i="5"/>
  <c r="BJ78" i="5"/>
  <c r="BI78" i="5"/>
  <c r="BH78" i="5"/>
  <c r="BG78" i="5"/>
  <c r="BF78" i="5"/>
  <c r="BE78" i="5"/>
  <c r="BD78" i="5"/>
  <c r="BC78" i="5"/>
  <c r="BB78" i="5"/>
  <c r="BA78" i="5"/>
  <c r="AZ78" i="5"/>
  <c r="AY78" i="5"/>
  <c r="L78" i="5"/>
  <c r="K78" i="5"/>
  <c r="J78" i="5"/>
  <c r="G78" i="5"/>
  <c r="BS77" i="5"/>
  <c r="BR77" i="5"/>
  <c r="BQ77" i="5"/>
  <c r="BP77" i="5"/>
  <c r="BO77" i="5"/>
  <c r="BN77" i="5"/>
  <c r="BM77" i="5"/>
  <c r="BL77" i="5"/>
  <c r="BK77" i="5"/>
  <c r="BJ77" i="5"/>
  <c r="BI77" i="5"/>
  <c r="BH77" i="5"/>
  <c r="BG77" i="5"/>
  <c r="BF77" i="5"/>
  <c r="BE77" i="5"/>
  <c r="BD77" i="5"/>
  <c r="BT77" i="5" s="1"/>
  <c r="BU77" i="5" s="1"/>
  <c r="BC77" i="5"/>
  <c r="BB77" i="5"/>
  <c r="BA77" i="5"/>
  <c r="AZ77" i="5"/>
  <c r="AY77" i="5"/>
  <c r="K77" i="5"/>
  <c r="J77" i="5"/>
  <c r="L77" i="5" s="1"/>
  <c r="G77" i="5"/>
  <c r="BS76" i="5"/>
  <c r="BR76" i="5"/>
  <c r="BQ76" i="5"/>
  <c r="BP76" i="5"/>
  <c r="BO76" i="5"/>
  <c r="BN76" i="5"/>
  <c r="BM76" i="5"/>
  <c r="BL76" i="5"/>
  <c r="BK76" i="5"/>
  <c r="BJ76" i="5"/>
  <c r="BI76" i="5"/>
  <c r="BH76" i="5"/>
  <c r="BG76" i="5"/>
  <c r="BF76" i="5"/>
  <c r="BE76" i="5"/>
  <c r="BD76" i="5"/>
  <c r="BT76" i="5" s="1"/>
  <c r="BU76" i="5" s="1"/>
  <c r="BC76" i="5"/>
  <c r="BB76" i="5"/>
  <c r="BA76" i="5"/>
  <c r="AZ76" i="5"/>
  <c r="AY76" i="5"/>
  <c r="K76" i="5"/>
  <c r="L76" i="5" s="1"/>
  <c r="J76" i="5"/>
  <c r="G76" i="5"/>
  <c r="BW75" i="5"/>
  <c r="BS75" i="5"/>
  <c r="BR75" i="5"/>
  <c r="BQ75" i="5"/>
  <c r="BP75" i="5"/>
  <c r="BO75" i="5"/>
  <c r="BN75" i="5"/>
  <c r="BM75" i="5"/>
  <c r="BL75" i="5"/>
  <c r="BK75" i="5"/>
  <c r="BJ75" i="5"/>
  <c r="BI75" i="5"/>
  <c r="BH75" i="5"/>
  <c r="BG75" i="5"/>
  <c r="BF75" i="5"/>
  <c r="BE75" i="5"/>
  <c r="BD75" i="5"/>
  <c r="BC75" i="5"/>
  <c r="BB75" i="5"/>
  <c r="BA75" i="5"/>
  <c r="AZ75" i="5"/>
  <c r="AY75" i="5"/>
  <c r="K75" i="5"/>
  <c r="J75" i="5"/>
  <c r="L75" i="5" s="1"/>
  <c r="G75" i="5"/>
  <c r="BS74" i="5"/>
  <c r="BR74" i="5"/>
  <c r="BQ74" i="5"/>
  <c r="BP74" i="5"/>
  <c r="BO74" i="5"/>
  <c r="BN74" i="5"/>
  <c r="BM74" i="5"/>
  <c r="BL74" i="5"/>
  <c r="BK74" i="5"/>
  <c r="BJ74" i="5"/>
  <c r="BI74" i="5"/>
  <c r="BH74" i="5"/>
  <c r="BG74" i="5"/>
  <c r="BF74" i="5"/>
  <c r="BE74" i="5"/>
  <c r="BD74" i="5"/>
  <c r="BC74" i="5"/>
  <c r="BB74" i="5"/>
  <c r="BA74" i="5"/>
  <c r="AZ74" i="5"/>
  <c r="AY74" i="5"/>
  <c r="K74" i="5"/>
  <c r="L74" i="5" s="1"/>
  <c r="J74" i="5"/>
  <c r="G74" i="5"/>
  <c r="BS73" i="5"/>
  <c r="BR73" i="5"/>
  <c r="BQ73" i="5"/>
  <c r="BP73" i="5"/>
  <c r="BO73" i="5"/>
  <c r="BN73" i="5"/>
  <c r="BM73" i="5"/>
  <c r="BL73" i="5"/>
  <c r="BK73" i="5"/>
  <c r="BJ73" i="5"/>
  <c r="BI73" i="5"/>
  <c r="BH73" i="5"/>
  <c r="BG73" i="5"/>
  <c r="BF73" i="5"/>
  <c r="BE73" i="5"/>
  <c r="BD73" i="5"/>
  <c r="BC73" i="5"/>
  <c r="BB73" i="5"/>
  <c r="BA73" i="5"/>
  <c r="AZ73" i="5"/>
  <c r="AY73" i="5"/>
  <c r="K73" i="5"/>
  <c r="L73" i="5" s="1"/>
  <c r="J73" i="5"/>
  <c r="G73" i="5"/>
  <c r="BS72" i="5"/>
  <c r="BR72" i="5"/>
  <c r="BQ72" i="5"/>
  <c r="BP72" i="5"/>
  <c r="BO72" i="5"/>
  <c r="BN72" i="5"/>
  <c r="BM72" i="5"/>
  <c r="BL72" i="5"/>
  <c r="BK72" i="5"/>
  <c r="BJ72" i="5"/>
  <c r="BI72" i="5"/>
  <c r="BH72" i="5"/>
  <c r="BG72" i="5"/>
  <c r="BF72" i="5"/>
  <c r="BE72" i="5"/>
  <c r="BD72" i="5"/>
  <c r="BC72" i="5"/>
  <c r="BB72" i="5"/>
  <c r="BA72" i="5"/>
  <c r="AZ72" i="5"/>
  <c r="AY72" i="5"/>
  <c r="K72" i="5"/>
  <c r="L72" i="5" s="1"/>
  <c r="J72" i="5"/>
  <c r="G72" i="5"/>
  <c r="BW71" i="5"/>
  <c r="BS71" i="5"/>
  <c r="BR71" i="5"/>
  <c r="BQ71" i="5"/>
  <c r="BP71" i="5"/>
  <c r="BO71" i="5"/>
  <c r="BN71" i="5"/>
  <c r="BM71" i="5"/>
  <c r="BL71" i="5"/>
  <c r="BK71" i="5"/>
  <c r="BJ71" i="5"/>
  <c r="BI71" i="5"/>
  <c r="BH71" i="5"/>
  <c r="BG71" i="5"/>
  <c r="BF71" i="5"/>
  <c r="BE71" i="5"/>
  <c r="BD71" i="5"/>
  <c r="BT71" i="5" s="1"/>
  <c r="BU71" i="5" s="1"/>
  <c r="BC71" i="5"/>
  <c r="BB71" i="5"/>
  <c r="BA71" i="5"/>
  <c r="AZ71" i="5"/>
  <c r="AY71" i="5"/>
  <c r="K71" i="5"/>
  <c r="J71" i="5"/>
  <c r="G71" i="5"/>
  <c r="BS70" i="5"/>
  <c r="BR70" i="5"/>
  <c r="BQ70" i="5"/>
  <c r="BP70" i="5"/>
  <c r="BO70" i="5"/>
  <c r="BN70" i="5"/>
  <c r="BM70" i="5"/>
  <c r="BL70" i="5"/>
  <c r="BK70" i="5"/>
  <c r="BJ70" i="5"/>
  <c r="BI70" i="5"/>
  <c r="BH70" i="5"/>
  <c r="BG70" i="5"/>
  <c r="BF70" i="5"/>
  <c r="BE70" i="5"/>
  <c r="BD70" i="5"/>
  <c r="BC70" i="5"/>
  <c r="BB70" i="5"/>
  <c r="BA70" i="5"/>
  <c r="AZ70" i="5"/>
  <c r="AY70" i="5"/>
  <c r="K70" i="5"/>
  <c r="L70" i="5" s="1"/>
  <c r="J70" i="5"/>
  <c r="G70" i="5"/>
  <c r="BW69" i="5"/>
  <c r="BS69" i="5"/>
  <c r="BR69" i="5"/>
  <c r="BQ69" i="5"/>
  <c r="BP69" i="5"/>
  <c r="BO69" i="5"/>
  <c r="BN69" i="5"/>
  <c r="BM69" i="5"/>
  <c r="BL69" i="5"/>
  <c r="BK69" i="5"/>
  <c r="BJ69" i="5"/>
  <c r="BI69" i="5"/>
  <c r="BH69" i="5"/>
  <c r="BG69" i="5"/>
  <c r="BF69" i="5"/>
  <c r="BE69" i="5"/>
  <c r="BD69" i="5"/>
  <c r="BC69" i="5"/>
  <c r="BB69" i="5"/>
  <c r="BA69" i="5"/>
  <c r="AZ69" i="5"/>
  <c r="AY69" i="5"/>
  <c r="K69" i="5"/>
  <c r="J69" i="5"/>
  <c r="G69" i="5"/>
  <c r="BS68" i="5"/>
  <c r="BR68" i="5"/>
  <c r="BQ68" i="5"/>
  <c r="BP68" i="5"/>
  <c r="BO68" i="5"/>
  <c r="BN68" i="5"/>
  <c r="BM68" i="5"/>
  <c r="BL68" i="5"/>
  <c r="BK68" i="5"/>
  <c r="BJ68" i="5"/>
  <c r="BI68" i="5"/>
  <c r="BH68" i="5"/>
  <c r="BG68" i="5"/>
  <c r="BF68" i="5"/>
  <c r="BE68" i="5"/>
  <c r="BD68" i="5"/>
  <c r="BC68" i="5"/>
  <c r="BB68" i="5"/>
  <c r="BA68" i="5"/>
  <c r="AZ68" i="5"/>
  <c r="AY68" i="5"/>
  <c r="K68" i="5"/>
  <c r="J68" i="5"/>
  <c r="G68" i="5"/>
  <c r="BS67" i="5"/>
  <c r="BR67" i="5"/>
  <c r="BQ67" i="5"/>
  <c r="BP67" i="5"/>
  <c r="BO67" i="5"/>
  <c r="BN67" i="5"/>
  <c r="BM67" i="5"/>
  <c r="BL67" i="5"/>
  <c r="BK67" i="5"/>
  <c r="BJ67" i="5"/>
  <c r="BI67" i="5"/>
  <c r="BH67" i="5"/>
  <c r="BG67" i="5"/>
  <c r="BF67" i="5"/>
  <c r="BE67" i="5"/>
  <c r="BD67" i="5"/>
  <c r="BC67" i="5"/>
  <c r="BB67" i="5"/>
  <c r="BA67" i="5"/>
  <c r="AZ67" i="5"/>
  <c r="AY67" i="5"/>
  <c r="L67" i="5"/>
  <c r="K67" i="5"/>
  <c r="J67" i="5"/>
  <c r="G67" i="5"/>
  <c r="BS66" i="5"/>
  <c r="BR66" i="5"/>
  <c r="BQ66" i="5"/>
  <c r="BP66" i="5"/>
  <c r="BO66" i="5"/>
  <c r="BN66" i="5"/>
  <c r="BM66" i="5"/>
  <c r="BL66" i="5"/>
  <c r="BK66" i="5"/>
  <c r="BJ66" i="5"/>
  <c r="BI66" i="5"/>
  <c r="BH66" i="5"/>
  <c r="BG66" i="5"/>
  <c r="BF66" i="5"/>
  <c r="BE66" i="5"/>
  <c r="BD66" i="5"/>
  <c r="BC66" i="5"/>
  <c r="BB66" i="5"/>
  <c r="BA66" i="5"/>
  <c r="AZ66" i="5"/>
  <c r="AY66" i="5"/>
  <c r="K66" i="5"/>
  <c r="L66" i="5" s="1"/>
  <c r="J66" i="5"/>
  <c r="G66" i="5"/>
  <c r="BS65" i="5"/>
  <c r="BR65" i="5"/>
  <c r="BQ65" i="5"/>
  <c r="BP65" i="5"/>
  <c r="BO65" i="5"/>
  <c r="BN65" i="5"/>
  <c r="BM65" i="5"/>
  <c r="BL65" i="5"/>
  <c r="BK65" i="5"/>
  <c r="BJ65" i="5"/>
  <c r="BI65" i="5"/>
  <c r="BH65" i="5"/>
  <c r="BG65" i="5"/>
  <c r="BF65" i="5"/>
  <c r="BE65" i="5"/>
  <c r="BD65" i="5"/>
  <c r="BC65" i="5"/>
  <c r="BB65" i="5"/>
  <c r="BA65" i="5"/>
  <c r="AZ65" i="5"/>
  <c r="AY65" i="5"/>
  <c r="K65" i="5"/>
  <c r="L65" i="5" s="1"/>
  <c r="J65" i="5"/>
  <c r="G65" i="5"/>
  <c r="BS64" i="5"/>
  <c r="BR64" i="5"/>
  <c r="BQ64" i="5"/>
  <c r="BP64" i="5"/>
  <c r="BO64" i="5"/>
  <c r="BN64" i="5"/>
  <c r="BM64" i="5"/>
  <c r="BL64" i="5"/>
  <c r="BK64" i="5"/>
  <c r="BJ64" i="5"/>
  <c r="BI64" i="5"/>
  <c r="BH64" i="5"/>
  <c r="BG64" i="5"/>
  <c r="BF64" i="5"/>
  <c r="BE64" i="5"/>
  <c r="BD64" i="5"/>
  <c r="BC64" i="5"/>
  <c r="BB64" i="5"/>
  <c r="BA64" i="5"/>
  <c r="AZ64" i="5"/>
  <c r="AY64" i="5"/>
  <c r="K64" i="5"/>
  <c r="L64" i="5" s="1"/>
  <c r="J64" i="5"/>
  <c r="G64" i="5"/>
  <c r="BS63" i="5"/>
  <c r="BR63" i="5"/>
  <c r="BQ63" i="5"/>
  <c r="BP63" i="5"/>
  <c r="BO63" i="5"/>
  <c r="BN63" i="5"/>
  <c r="BM63" i="5"/>
  <c r="BL63" i="5"/>
  <c r="BK63" i="5"/>
  <c r="BJ63" i="5"/>
  <c r="BI63" i="5"/>
  <c r="BH63" i="5"/>
  <c r="BG63" i="5"/>
  <c r="BF63" i="5"/>
  <c r="BE63" i="5"/>
  <c r="BD63" i="5"/>
  <c r="BC63" i="5"/>
  <c r="BB63" i="5"/>
  <c r="BA63" i="5"/>
  <c r="AZ63" i="5"/>
  <c r="AY63" i="5"/>
  <c r="L63" i="5"/>
  <c r="K63" i="5"/>
  <c r="J63" i="5"/>
  <c r="G63" i="5"/>
  <c r="BW62" i="5"/>
  <c r="BS62" i="5"/>
  <c r="BR62" i="5"/>
  <c r="BQ62" i="5"/>
  <c r="BP62" i="5"/>
  <c r="BO62" i="5"/>
  <c r="BN62" i="5"/>
  <c r="BM62" i="5"/>
  <c r="BL62" i="5"/>
  <c r="BK62" i="5"/>
  <c r="BJ62" i="5"/>
  <c r="BI62" i="5"/>
  <c r="BH62" i="5"/>
  <c r="BG62" i="5"/>
  <c r="BF62" i="5"/>
  <c r="BE62" i="5"/>
  <c r="BD62" i="5"/>
  <c r="BC62" i="5"/>
  <c r="BB62" i="5"/>
  <c r="BA62" i="5"/>
  <c r="AZ62" i="5"/>
  <c r="AY62" i="5"/>
  <c r="L62" i="5"/>
  <c r="K62" i="5"/>
  <c r="J62" i="5"/>
  <c r="G62" i="5"/>
  <c r="BS61" i="5"/>
  <c r="BR61" i="5"/>
  <c r="BQ61" i="5"/>
  <c r="BP61" i="5"/>
  <c r="BO61" i="5"/>
  <c r="BN61" i="5"/>
  <c r="BM61" i="5"/>
  <c r="BL61" i="5"/>
  <c r="BK61" i="5"/>
  <c r="BJ61" i="5"/>
  <c r="BI61" i="5"/>
  <c r="BH61" i="5"/>
  <c r="BG61" i="5"/>
  <c r="BF61" i="5"/>
  <c r="BE61" i="5"/>
  <c r="BD61" i="5"/>
  <c r="BC61" i="5"/>
  <c r="BB61" i="5"/>
  <c r="BA61" i="5"/>
  <c r="AZ61" i="5"/>
  <c r="AY61" i="5"/>
  <c r="L61" i="5"/>
  <c r="K61" i="5"/>
  <c r="J61" i="5"/>
  <c r="G61" i="5"/>
  <c r="BS60" i="5"/>
  <c r="BR60" i="5"/>
  <c r="BQ60" i="5"/>
  <c r="BP60" i="5"/>
  <c r="BO60" i="5"/>
  <c r="BN60" i="5"/>
  <c r="BM60" i="5"/>
  <c r="BL60" i="5"/>
  <c r="BK60" i="5"/>
  <c r="BJ60" i="5"/>
  <c r="BI60" i="5"/>
  <c r="BH60" i="5"/>
  <c r="BG60" i="5"/>
  <c r="BF60" i="5"/>
  <c r="BE60" i="5"/>
  <c r="BD60" i="5"/>
  <c r="BC60" i="5"/>
  <c r="BB60" i="5"/>
  <c r="BA60" i="5"/>
  <c r="AZ60" i="5"/>
  <c r="AY60" i="5"/>
  <c r="K60" i="5"/>
  <c r="L60" i="5" s="1"/>
  <c r="J60" i="5"/>
  <c r="G60" i="5"/>
  <c r="BS59" i="5"/>
  <c r="BR59" i="5"/>
  <c r="BQ59" i="5"/>
  <c r="BP59" i="5"/>
  <c r="BO59" i="5"/>
  <c r="BN59" i="5"/>
  <c r="BM59" i="5"/>
  <c r="BL59" i="5"/>
  <c r="BK59" i="5"/>
  <c r="BJ59" i="5"/>
  <c r="BI59" i="5"/>
  <c r="BH59" i="5"/>
  <c r="BG59" i="5"/>
  <c r="BF59" i="5"/>
  <c r="BE59" i="5"/>
  <c r="BD59" i="5"/>
  <c r="BC59" i="5"/>
  <c r="BB59" i="5"/>
  <c r="BA59" i="5"/>
  <c r="AZ59" i="5"/>
  <c r="AY59" i="5"/>
  <c r="L59" i="5"/>
  <c r="K59" i="5"/>
  <c r="J59" i="5"/>
  <c r="G59" i="5"/>
  <c r="BS58" i="5"/>
  <c r="BR58" i="5"/>
  <c r="BQ58" i="5"/>
  <c r="BP58" i="5"/>
  <c r="BO58" i="5"/>
  <c r="BN58" i="5"/>
  <c r="BM58" i="5"/>
  <c r="BL58" i="5"/>
  <c r="BK58" i="5"/>
  <c r="BJ58" i="5"/>
  <c r="BI58" i="5"/>
  <c r="BH58" i="5"/>
  <c r="BG58" i="5"/>
  <c r="BF58" i="5"/>
  <c r="BE58" i="5"/>
  <c r="BD58" i="5"/>
  <c r="BC58" i="5"/>
  <c r="BB58" i="5"/>
  <c r="BA58" i="5"/>
  <c r="AZ58" i="5"/>
  <c r="AY58" i="5"/>
  <c r="K58" i="5"/>
  <c r="L58" i="5" s="1"/>
  <c r="J58" i="5"/>
  <c r="G58" i="5"/>
  <c r="BS57" i="5"/>
  <c r="BR57" i="5"/>
  <c r="BQ57" i="5"/>
  <c r="BP57" i="5"/>
  <c r="BO57" i="5"/>
  <c r="BN57" i="5"/>
  <c r="BM57" i="5"/>
  <c r="BL57" i="5"/>
  <c r="BK57" i="5"/>
  <c r="BJ57" i="5"/>
  <c r="BI57" i="5"/>
  <c r="BH57" i="5"/>
  <c r="BG57" i="5"/>
  <c r="BF57" i="5"/>
  <c r="BE57" i="5"/>
  <c r="BD57" i="5"/>
  <c r="BC57" i="5"/>
  <c r="BB57" i="5"/>
  <c r="BA57" i="5"/>
  <c r="AZ57" i="5"/>
  <c r="AY57" i="5"/>
  <c r="K57" i="5"/>
  <c r="J57" i="5"/>
  <c r="L57" i="5" s="1"/>
  <c r="G57" i="5"/>
  <c r="BS56" i="5"/>
  <c r="BR56" i="5"/>
  <c r="BQ56" i="5"/>
  <c r="BP56" i="5"/>
  <c r="BO56" i="5"/>
  <c r="BN56" i="5"/>
  <c r="BM56" i="5"/>
  <c r="BL56" i="5"/>
  <c r="BK56" i="5"/>
  <c r="BJ56" i="5"/>
  <c r="BI56" i="5"/>
  <c r="BH56" i="5"/>
  <c r="BG56" i="5"/>
  <c r="BF56" i="5"/>
  <c r="BE56" i="5"/>
  <c r="BD56" i="5"/>
  <c r="BC56" i="5"/>
  <c r="BB56" i="5"/>
  <c r="BA56" i="5"/>
  <c r="AZ56" i="5"/>
  <c r="AY56" i="5"/>
  <c r="L56" i="5"/>
  <c r="K56" i="5"/>
  <c r="J56" i="5"/>
  <c r="G56" i="5"/>
  <c r="BS55" i="5"/>
  <c r="BR55" i="5"/>
  <c r="BQ55" i="5"/>
  <c r="BP55" i="5"/>
  <c r="BO55" i="5"/>
  <c r="BN55" i="5"/>
  <c r="BM55" i="5"/>
  <c r="BL55" i="5"/>
  <c r="BK55" i="5"/>
  <c r="BJ55" i="5"/>
  <c r="BI55" i="5"/>
  <c r="BH55" i="5"/>
  <c r="BG55" i="5"/>
  <c r="BF55" i="5"/>
  <c r="BE55" i="5"/>
  <c r="BD55" i="5"/>
  <c r="BT55" i="5" s="1"/>
  <c r="BU55" i="5" s="1"/>
  <c r="BC55" i="5"/>
  <c r="BB55" i="5"/>
  <c r="BA55" i="5"/>
  <c r="AZ55" i="5"/>
  <c r="AY55" i="5"/>
  <c r="K55" i="5"/>
  <c r="L55" i="5" s="1"/>
  <c r="J55" i="5"/>
  <c r="G55" i="5"/>
  <c r="BS54" i="5"/>
  <c r="BR54" i="5"/>
  <c r="BQ54" i="5"/>
  <c r="BP54" i="5"/>
  <c r="BO54" i="5"/>
  <c r="BN54" i="5"/>
  <c r="BM54" i="5"/>
  <c r="BL54" i="5"/>
  <c r="BK54" i="5"/>
  <c r="BJ54" i="5"/>
  <c r="BI54" i="5"/>
  <c r="BH54" i="5"/>
  <c r="BG54" i="5"/>
  <c r="BF54" i="5"/>
  <c r="BE54" i="5"/>
  <c r="BD54" i="5"/>
  <c r="BC54" i="5"/>
  <c r="BB54" i="5"/>
  <c r="BA54" i="5"/>
  <c r="AZ54" i="5"/>
  <c r="AY54" i="5"/>
  <c r="K54" i="5"/>
  <c r="J54" i="5"/>
  <c r="L54" i="5" s="1"/>
  <c r="G54" i="5"/>
  <c r="BS53" i="5"/>
  <c r="BR53" i="5"/>
  <c r="BQ53" i="5"/>
  <c r="BP53" i="5"/>
  <c r="BO53" i="5"/>
  <c r="BN53" i="5"/>
  <c r="BM53" i="5"/>
  <c r="BL53" i="5"/>
  <c r="BK53" i="5"/>
  <c r="BJ53" i="5"/>
  <c r="BI53" i="5"/>
  <c r="BH53" i="5"/>
  <c r="BG53" i="5"/>
  <c r="BF53" i="5"/>
  <c r="BE53" i="5"/>
  <c r="BD53" i="5"/>
  <c r="BC53" i="5"/>
  <c r="BB53" i="5"/>
  <c r="BA53" i="5"/>
  <c r="AZ53" i="5"/>
  <c r="AY53" i="5"/>
  <c r="L53" i="5"/>
  <c r="K53" i="5"/>
  <c r="J53" i="5"/>
  <c r="G53" i="5"/>
  <c r="BV52" i="5"/>
  <c r="BS52" i="5"/>
  <c r="BR52" i="5"/>
  <c r="BQ52" i="5"/>
  <c r="BP52" i="5"/>
  <c r="BO52" i="5"/>
  <c r="BN52" i="5"/>
  <c r="BM52" i="5"/>
  <c r="BL52" i="5"/>
  <c r="BK52" i="5"/>
  <c r="BJ52" i="5"/>
  <c r="BI52" i="5"/>
  <c r="BH52" i="5"/>
  <c r="BG52" i="5"/>
  <c r="BF52" i="5"/>
  <c r="BE52" i="5"/>
  <c r="BD52" i="5"/>
  <c r="BC52" i="5"/>
  <c r="BB52" i="5"/>
  <c r="BA52" i="5"/>
  <c r="AZ52" i="5"/>
  <c r="AY52" i="5"/>
  <c r="K52" i="5"/>
  <c r="J52" i="5"/>
  <c r="G52" i="5"/>
  <c r="CE51" i="5"/>
  <c r="BV51" i="5"/>
  <c r="BS51" i="5"/>
  <c r="BR51" i="5"/>
  <c r="BQ51" i="5"/>
  <c r="BP51" i="5"/>
  <c r="BO51" i="5"/>
  <c r="BN51" i="5"/>
  <c r="BM51" i="5"/>
  <c r="BL51" i="5"/>
  <c r="BK51" i="5"/>
  <c r="BJ51" i="5"/>
  <c r="BI51" i="5"/>
  <c r="BH51" i="5"/>
  <c r="BG51" i="5"/>
  <c r="BF51" i="5"/>
  <c r="BE51" i="5"/>
  <c r="BD51" i="5"/>
  <c r="BC51" i="5"/>
  <c r="BB51" i="5"/>
  <c r="BA51" i="5"/>
  <c r="AZ51" i="5"/>
  <c r="AY51" i="5"/>
  <c r="K51" i="5"/>
  <c r="J51" i="5"/>
  <c r="G51" i="5"/>
  <c r="BV50" i="5"/>
  <c r="BS50" i="5"/>
  <c r="BR50" i="5"/>
  <c r="BQ50" i="5"/>
  <c r="BP50" i="5"/>
  <c r="BO50" i="5"/>
  <c r="BN50" i="5"/>
  <c r="BM50" i="5"/>
  <c r="BL50" i="5"/>
  <c r="BK50" i="5"/>
  <c r="BJ50" i="5"/>
  <c r="BI50" i="5"/>
  <c r="BH50" i="5"/>
  <c r="BG50" i="5"/>
  <c r="BF50" i="5"/>
  <c r="BE50" i="5"/>
  <c r="BD50" i="5"/>
  <c r="BC50" i="5"/>
  <c r="BB50" i="5"/>
  <c r="BA50" i="5"/>
  <c r="AZ50" i="5"/>
  <c r="AY50" i="5"/>
  <c r="K50" i="5"/>
  <c r="J50" i="5"/>
  <c r="G50" i="5"/>
  <c r="BW49" i="5"/>
  <c r="BV49" i="5"/>
  <c r="BS49" i="5"/>
  <c r="BR49" i="5"/>
  <c r="BQ49" i="5"/>
  <c r="BP49" i="5"/>
  <c r="BO49" i="5"/>
  <c r="BN49" i="5"/>
  <c r="BM49" i="5"/>
  <c r="BL49" i="5"/>
  <c r="BK49" i="5"/>
  <c r="BJ49" i="5"/>
  <c r="BI49" i="5"/>
  <c r="BH49" i="5"/>
  <c r="BG49" i="5"/>
  <c r="BF49" i="5"/>
  <c r="BE49" i="5"/>
  <c r="BD49" i="5"/>
  <c r="BC49" i="5"/>
  <c r="BB49" i="5"/>
  <c r="BA49" i="5"/>
  <c r="AZ49" i="5"/>
  <c r="AY49" i="5"/>
  <c r="L49" i="5"/>
  <c r="K49" i="5"/>
  <c r="J49" i="5"/>
  <c r="G49" i="5"/>
  <c r="BV48" i="5"/>
  <c r="BS48" i="5"/>
  <c r="BR48" i="5"/>
  <c r="BQ48" i="5"/>
  <c r="BP48" i="5"/>
  <c r="BO48" i="5"/>
  <c r="BN48" i="5"/>
  <c r="BM48" i="5"/>
  <c r="BL48" i="5"/>
  <c r="BK48" i="5"/>
  <c r="BJ48" i="5"/>
  <c r="BI48" i="5"/>
  <c r="BH48" i="5"/>
  <c r="BG48" i="5"/>
  <c r="BF48" i="5"/>
  <c r="BE48" i="5"/>
  <c r="BD48" i="5"/>
  <c r="BT48" i="5" s="1"/>
  <c r="BU48" i="5" s="1"/>
  <c r="BC48" i="5"/>
  <c r="BB48" i="5"/>
  <c r="BA48" i="5"/>
  <c r="AZ48" i="5"/>
  <c r="AY48" i="5"/>
  <c r="K48" i="5"/>
  <c r="L48" i="5" s="1"/>
  <c r="J48" i="5"/>
  <c r="G48" i="5"/>
  <c r="BV47" i="5"/>
  <c r="BS47" i="5"/>
  <c r="BR47" i="5"/>
  <c r="BQ47" i="5"/>
  <c r="BP47" i="5"/>
  <c r="BO47" i="5"/>
  <c r="BN47" i="5"/>
  <c r="BM47" i="5"/>
  <c r="BL47" i="5"/>
  <c r="BK47" i="5"/>
  <c r="BJ47" i="5"/>
  <c r="BI47" i="5"/>
  <c r="BH47" i="5"/>
  <c r="BG47" i="5"/>
  <c r="BF47" i="5"/>
  <c r="BE47" i="5"/>
  <c r="BD47" i="5"/>
  <c r="BC47" i="5"/>
  <c r="BB47" i="5"/>
  <c r="BA47" i="5"/>
  <c r="AZ47" i="5"/>
  <c r="AY47" i="5"/>
  <c r="L47" i="5"/>
  <c r="K47" i="5"/>
  <c r="J47" i="5"/>
  <c r="G47" i="5"/>
  <c r="BS46" i="5"/>
  <c r="BR46" i="5"/>
  <c r="BQ46" i="5"/>
  <c r="BP46" i="5"/>
  <c r="BO46" i="5"/>
  <c r="BN46" i="5"/>
  <c r="BM46" i="5"/>
  <c r="BL46" i="5"/>
  <c r="BK46" i="5"/>
  <c r="BJ46" i="5"/>
  <c r="BI46" i="5"/>
  <c r="BH46" i="5"/>
  <c r="BG46" i="5"/>
  <c r="BF46" i="5"/>
  <c r="BE46" i="5"/>
  <c r="BD46" i="5"/>
  <c r="BC46" i="5"/>
  <c r="BB46" i="5"/>
  <c r="BA46" i="5"/>
  <c r="AZ46" i="5"/>
  <c r="AY46" i="5"/>
  <c r="R46" i="5"/>
  <c r="K46" i="5"/>
  <c r="L46" i="5" s="1"/>
  <c r="J46" i="5"/>
  <c r="G46" i="5"/>
  <c r="BS45" i="5"/>
  <c r="BR45" i="5"/>
  <c r="BQ45" i="5"/>
  <c r="BP45" i="5"/>
  <c r="BO45" i="5"/>
  <c r="BN45" i="5"/>
  <c r="BM45" i="5"/>
  <c r="BL45" i="5"/>
  <c r="BK45" i="5"/>
  <c r="BJ45" i="5"/>
  <c r="BI45" i="5"/>
  <c r="BH45" i="5"/>
  <c r="BG45" i="5"/>
  <c r="BF45" i="5"/>
  <c r="BE45" i="5"/>
  <c r="BD45" i="5"/>
  <c r="BC45" i="5"/>
  <c r="BB45" i="5"/>
  <c r="BA45" i="5"/>
  <c r="AZ45" i="5"/>
  <c r="AY45" i="5"/>
  <c r="R45" i="5"/>
  <c r="L45" i="5"/>
  <c r="K45" i="5"/>
  <c r="J45" i="5"/>
  <c r="G45" i="5"/>
  <c r="CE44" i="5"/>
  <c r="BS44" i="5"/>
  <c r="BR44" i="5"/>
  <c r="BQ44" i="5"/>
  <c r="BP44" i="5"/>
  <c r="BO44" i="5"/>
  <c r="BN44" i="5"/>
  <c r="BM44" i="5"/>
  <c r="BL44" i="5"/>
  <c r="BK44" i="5"/>
  <c r="BJ44" i="5"/>
  <c r="BI44" i="5"/>
  <c r="BH44" i="5"/>
  <c r="BG44" i="5"/>
  <c r="BF44" i="5"/>
  <c r="BE44" i="5"/>
  <c r="BD44" i="5"/>
  <c r="BC44" i="5"/>
  <c r="BB44" i="5"/>
  <c r="BA44" i="5"/>
  <c r="AZ44" i="5"/>
  <c r="AY44" i="5"/>
  <c r="R44" i="5"/>
  <c r="K44" i="5"/>
  <c r="J44" i="5"/>
  <c r="G44" i="5"/>
  <c r="BS43" i="5"/>
  <c r="BR43" i="5"/>
  <c r="BQ43" i="5"/>
  <c r="BP43" i="5"/>
  <c r="BO43" i="5"/>
  <c r="BN43" i="5"/>
  <c r="BM43" i="5"/>
  <c r="BL43" i="5"/>
  <c r="BK43" i="5"/>
  <c r="BJ43" i="5"/>
  <c r="BI43" i="5"/>
  <c r="BH43" i="5"/>
  <c r="BG43" i="5"/>
  <c r="BF43" i="5"/>
  <c r="BE43" i="5"/>
  <c r="BD43" i="5"/>
  <c r="BC43" i="5"/>
  <c r="BB43" i="5"/>
  <c r="BA43" i="5"/>
  <c r="AZ43" i="5"/>
  <c r="AY43" i="5"/>
  <c r="L43" i="5"/>
  <c r="K43" i="5"/>
  <c r="J43" i="5"/>
  <c r="G43" i="5"/>
  <c r="BS42" i="5"/>
  <c r="BR42" i="5"/>
  <c r="BQ42" i="5"/>
  <c r="BP42" i="5"/>
  <c r="BO42" i="5"/>
  <c r="BN42" i="5"/>
  <c r="BM42" i="5"/>
  <c r="BL42" i="5"/>
  <c r="BK42" i="5"/>
  <c r="BJ42" i="5"/>
  <c r="BI42" i="5"/>
  <c r="BH42" i="5"/>
  <c r="BG42" i="5"/>
  <c r="BF42" i="5"/>
  <c r="BE42" i="5"/>
  <c r="BD42" i="5"/>
  <c r="BC42" i="5"/>
  <c r="BB42" i="5"/>
  <c r="BA42" i="5"/>
  <c r="AZ42" i="5"/>
  <c r="AY42" i="5"/>
  <c r="K42" i="5"/>
  <c r="L42" i="5" s="1"/>
  <c r="J42" i="5"/>
  <c r="G42" i="5"/>
  <c r="BS41" i="5"/>
  <c r="BR41" i="5"/>
  <c r="BQ41" i="5"/>
  <c r="BP41" i="5"/>
  <c r="BO41" i="5"/>
  <c r="BN41" i="5"/>
  <c r="BM41" i="5"/>
  <c r="BL41" i="5"/>
  <c r="BK41" i="5"/>
  <c r="BJ41" i="5"/>
  <c r="BI41" i="5"/>
  <c r="BH41" i="5"/>
  <c r="BG41" i="5"/>
  <c r="BF41" i="5"/>
  <c r="BE41" i="5"/>
  <c r="BD41" i="5"/>
  <c r="BC41" i="5"/>
  <c r="BB41" i="5"/>
  <c r="BA41" i="5"/>
  <c r="AZ41" i="5"/>
  <c r="AY41" i="5"/>
  <c r="K41" i="5"/>
  <c r="J41" i="5"/>
  <c r="G41" i="5"/>
  <c r="CE40" i="5"/>
  <c r="BS40" i="5"/>
  <c r="BR40" i="5"/>
  <c r="BQ40" i="5"/>
  <c r="BP40" i="5"/>
  <c r="BO40" i="5"/>
  <c r="BN40" i="5"/>
  <c r="BM40" i="5"/>
  <c r="BL40" i="5"/>
  <c r="BK40" i="5"/>
  <c r="BJ40" i="5"/>
  <c r="BI40" i="5"/>
  <c r="BH40" i="5"/>
  <c r="BG40" i="5"/>
  <c r="BF40" i="5"/>
  <c r="BE40" i="5"/>
  <c r="BD40" i="5"/>
  <c r="BC40" i="5"/>
  <c r="BB40" i="5"/>
  <c r="BA40" i="5"/>
  <c r="AZ40" i="5"/>
  <c r="BT40" i="5" s="1"/>
  <c r="BU40" i="5" s="1"/>
  <c r="AY40" i="5"/>
  <c r="K40" i="5"/>
  <c r="J40" i="5"/>
  <c r="L40" i="5" s="1"/>
  <c r="G40" i="5"/>
  <c r="BS39" i="5"/>
  <c r="BR39" i="5"/>
  <c r="BQ39" i="5"/>
  <c r="BP39" i="5"/>
  <c r="BO39" i="5"/>
  <c r="BN39" i="5"/>
  <c r="BM39" i="5"/>
  <c r="BL39" i="5"/>
  <c r="BK39" i="5"/>
  <c r="BJ39" i="5"/>
  <c r="BI39" i="5"/>
  <c r="BH39" i="5"/>
  <c r="BG39" i="5"/>
  <c r="BF39" i="5"/>
  <c r="BE39" i="5"/>
  <c r="BD39" i="5"/>
  <c r="BC39" i="5"/>
  <c r="BB39" i="5"/>
  <c r="BA39" i="5"/>
  <c r="AZ39" i="5"/>
  <c r="AY39" i="5"/>
  <c r="R39" i="5"/>
  <c r="K39" i="5"/>
  <c r="J39" i="5"/>
  <c r="G39" i="5"/>
  <c r="BS38" i="5"/>
  <c r="BR38" i="5"/>
  <c r="BQ38" i="5"/>
  <c r="BP38" i="5"/>
  <c r="BO38" i="5"/>
  <c r="BN38" i="5"/>
  <c r="BM38" i="5"/>
  <c r="BL38" i="5"/>
  <c r="BK38" i="5"/>
  <c r="BJ38" i="5"/>
  <c r="BI38" i="5"/>
  <c r="BH38" i="5"/>
  <c r="BG38" i="5"/>
  <c r="BF38" i="5"/>
  <c r="BE38" i="5"/>
  <c r="BD38" i="5"/>
  <c r="BC38" i="5"/>
  <c r="BB38" i="5"/>
  <c r="BA38" i="5"/>
  <c r="AZ38" i="5"/>
  <c r="AY38" i="5"/>
  <c r="R38" i="5"/>
  <c r="L38" i="5"/>
  <c r="K38" i="5"/>
  <c r="J38" i="5"/>
  <c r="G38" i="5"/>
  <c r="BS37" i="5"/>
  <c r="BR37" i="5"/>
  <c r="BQ37" i="5"/>
  <c r="BP37" i="5"/>
  <c r="BO37" i="5"/>
  <c r="BN37" i="5"/>
  <c r="BM37" i="5"/>
  <c r="BL37" i="5"/>
  <c r="BK37" i="5"/>
  <c r="BJ37" i="5"/>
  <c r="BI37" i="5"/>
  <c r="BH37" i="5"/>
  <c r="BG37" i="5"/>
  <c r="BF37" i="5"/>
  <c r="BE37" i="5"/>
  <c r="BD37" i="5"/>
  <c r="BT37" i="5" s="1"/>
  <c r="BU37" i="5" s="1"/>
  <c r="BC37" i="5"/>
  <c r="BB37" i="5"/>
  <c r="BA37" i="5"/>
  <c r="AZ37" i="5"/>
  <c r="AY37" i="5"/>
  <c r="R37" i="5"/>
  <c r="K37" i="5"/>
  <c r="L37" i="5" s="1"/>
  <c r="J37" i="5"/>
  <c r="G37" i="5"/>
  <c r="BS36" i="5"/>
  <c r="BR36" i="5"/>
  <c r="BQ36" i="5"/>
  <c r="BP36" i="5"/>
  <c r="BO36" i="5"/>
  <c r="BN36" i="5"/>
  <c r="BM36" i="5"/>
  <c r="BL36" i="5"/>
  <c r="BK36" i="5"/>
  <c r="BJ36" i="5"/>
  <c r="BI36" i="5"/>
  <c r="BH36" i="5"/>
  <c r="BG36" i="5"/>
  <c r="BF36" i="5"/>
  <c r="BE36" i="5"/>
  <c r="BD36" i="5"/>
  <c r="BC36" i="5"/>
  <c r="BB36" i="5"/>
  <c r="BA36" i="5"/>
  <c r="AZ36" i="5"/>
  <c r="AY36" i="5"/>
  <c r="BW36" i="5" s="1"/>
  <c r="R36" i="5"/>
  <c r="K36" i="5"/>
  <c r="J36" i="5"/>
  <c r="L36" i="5" s="1"/>
  <c r="G36" i="5"/>
  <c r="BS35" i="5"/>
  <c r="BR35" i="5"/>
  <c r="BQ35" i="5"/>
  <c r="BP35" i="5"/>
  <c r="BO35" i="5"/>
  <c r="BN35" i="5"/>
  <c r="BM35" i="5"/>
  <c r="BL35" i="5"/>
  <c r="BK35" i="5"/>
  <c r="BJ35" i="5"/>
  <c r="BI35" i="5"/>
  <c r="BH35" i="5"/>
  <c r="BG35" i="5"/>
  <c r="BF35" i="5"/>
  <c r="BE35" i="5"/>
  <c r="BD35" i="5"/>
  <c r="BC35" i="5"/>
  <c r="BB35" i="5"/>
  <c r="BA35" i="5"/>
  <c r="AZ35" i="5"/>
  <c r="AY35" i="5"/>
  <c r="R35" i="5"/>
  <c r="K35" i="5"/>
  <c r="J35" i="5"/>
  <c r="G35" i="5"/>
  <c r="BS34" i="5"/>
  <c r="BR34" i="5"/>
  <c r="BQ34" i="5"/>
  <c r="BP34" i="5"/>
  <c r="BO34" i="5"/>
  <c r="BN34" i="5"/>
  <c r="BM34" i="5"/>
  <c r="BL34" i="5"/>
  <c r="BK34" i="5"/>
  <c r="BJ34" i="5"/>
  <c r="BI34" i="5"/>
  <c r="BH34" i="5"/>
  <c r="BG34" i="5"/>
  <c r="BF34" i="5"/>
  <c r="BE34" i="5"/>
  <c r="BD34" i="5"/>
  <c r="BT34" i="5" s="1"/>
  <c r="BU34" i="5" s="1"/>
  <c r="BC34" i="5"/>
  <c r="BB34" i="5"/>
  <c r="BA34" i="5"/>
  <c r="AZ34" i="5"/>
  <c r="AY34" i="5"/>
  <c r="R34" i="5"/>
  <c r="K34" i="5"/>
  <c r="L34" i="5" s="1"/>
  <c r="J34" i="5"/>
  <c r="G34" i="5"/>
  <c r="BS33" i="5"/>
  <c r="BR33" i="5"/>
  <c r="BQ33" i="5"/>
  <c r="BP33" i="5"/>
  <c r="BO33" i="5"/>
  <c r="BN33" i="5"/>
  <c r="BM33" i="5"/>
  <c r="BL33" i="5"/>
  <c r="BK33" i="5"/>
  <c r="BJ33" i="5"/>
  <c r="BI33" i="5"/>
  <c r="BH33" i="5"/>
  <c r="BG33" i="5"/>
  <c r="BF33" i="5"/>
  <c r="BE33" i="5"/>
  <c r="BD33" i="5"/>
  <c r="BC33" i="5"/>
  <c r="BB33" i="5"/>
  <c r="BA33" i="5"/>
  <c r="AZ33" i="5"/>
  <c r="AY33" i="5"/>
  <c r="R33" i="5"/>
  <c r="L33" i="5"/>
  <c r="K33" i="5"/>
  <c r="J33" i="5"/>
  <c r="G33" i="5"/>
  <c r="BS32" i="5"/>
  <c r="BR32" i="5"/>
  <c r="BQ32" i="5"/>
  <c r="BP32" i="5"/>
  <c r="BO32" i="5"/>
  <c r="BN32" i="5"/>
  <c r="BM32" i="5"/>
  <c r="BL32" i="5"/>
  <c r="BK32" i="5"/>
  <c r="BJ32" i="5"/>
  <c r="BI32" i="5"/>
  <c r="BH32" i="5"/>
  <c r="BG32" i="5"/>
  <c r="BF32" i="5"/>
  <c r="BE32" i="5"/>
  <c r="BD32" i="5"/>
  <c r="BC32" i="5"/>
  <c r="BB32" i="5"/>
  <c r="BA32" i="5"/>
  <c r="AZ32" i="5"/>
  <c r="AY32" i="5"/>
  <c r="R32" i="5"/>
  <c r="L32" i="5"/>
  <c r="K32" i="5"/>
  <c r="J32" i="5"/>
  <c r="G32" i="5"/>
  <c r="BS31" i="5"/>
  <c r="BR31" i="5"/>
  <c r="BQ31" i="5"/>
  <c r="BP31" i="5"/>
  <c r="BO31" i="5"/>
  <c r="BN31" i="5"/>
  <c r="BM31" i="5"/>
  <c r="BL31" i="5"/>
  <c r="BK31" i="5"/>
  <c r="BJ31" i="5"/>
  <c r="BI31" i="5"/>
  <c r="BH31" i="5"/>
  <c r="BG31" i="5"/>
  <c r="BF31" i="5"/>
  <c r="BE31" i="5"/>
  <c r="BD31" i="5"/>
  <c r="BC31" i="5"/>
  <c r="BB31" i="5"/>
  <c r="BA31" i="5"/>
  <c r="AZ31" i="5"/>
  <c r="AY31" i="5"/>
  <c r="R31" i="5"/>
  <c r="K31" i="5"/>
  <c r="J31" i="5"/>
  <c r="G31" i="5"/>
  <c r="BS30" i="5"/>
  <c r="BR30" i="5"/>
  <c r="BQ30" i="5"/>
  <c r="BP30" i="5"/>
  <c r="BO30" i="5"/>
  <c r="BN30" i="5"/>
  <c r="BM30" i="5"/>
  <c r="BL30" i="5"/>
  <c r="BK30" i="5"/>
  <c r="BJ30" i="5"/>
  <c r="BI30" i="5"/>
  <c r="BH30" i="5"/>
  <c r="BG30" i="5"/>
  <c r="BF30" i="5"/>
  <c r="BE30" i="5"/>
  <c r="BD30" i="5"/>
  <c r="BC30" i="5"/>
  <c r="BB30" i="5"/>
  <c r="BA30" i="5"/>
  <c r="AZ30" i="5"/>
  <c r="AY30" i="5"/>
  <c r="K30" i="5"/>
  <c r="J30" i="5"/>
  <c r="G30" i="5"/>
  <c r="BS29" i="5"/>
  <c r="BR29" i="5"/>
  <c r="BQ29" i="5"/>
  <c r="BP29" i="5"/>
  <c r="BO29" i="5"/>
  <c r="BN29" i="5"/>
  <c r="BM29" i="5"/>
  <c r="BL29" i="5"/>
  <c r="BK29" i="5"/>
  <c r="BJ29" i="5"/>
  <c r="BI29" i="5"/>
  <c r="BH29" i="5"/>
  <c r="BG29" i="5"/>
  <c r="BF29" i="5"/>
  <c r="BE29" i="5"/>
  <c r="BD29" i="5"/>
  <c r="BT29" i="5" s="1"/>
  <c r="BC29" i="5"/>
  <c r="BB29" i="5"/>
  <c r="BA29" i="5"/>
  <c r="AZ29" i="5"/>
  <c r="AY29" i="5"/>
  <c r="K29" i="5"/>
  <c r="J29" i="5"/>
  <c r="G29" i="5"/>
  <c r="BW28" i="5"/>
  <c r="BS28" i="5"/>
  <c r="BR28" i="5"/>
  <c r="BQ28" i="5"/>
  <c r="BP28" i="5"/>
  <c r="BO28" i="5"/>
  <c r="BN28" i="5"/>
  <c r="BM28" i="5"/>
  <c r="BL28" i="5"/>
  <c r="BK28" i="5"/>
  <c r="BJ28" i="5"/>
  <c r="BI28" i="5"/>
  <c r="BH28" i="5"/>
  <c r="BG28" i="5"/>
  <c r="BF28" i="5"/>
  <c r="BE28" i="5"/>
  <c r="BD28" i="5"/>
  <c r="BC28" i="5"/>
  <c r="BB28" i="5"/>
  <c r="BA28" i="5"/>
  <c r="AZ28" i="5"/>
  <c r="AY28" i="5"/>
  <c r="K28" i="5"/>
  <c r="J28" i="5"/>
  <c r="G28" i="5"/>
  <c r="BS27" i="5"/>
  <c r="BR27" i="5"/>
  <c r="BQ27" i="5"/>
  <c r="BP27" i="5"/>
  <c r="BO27" i="5"/>
  <c r="BN27" i="5"/>
  <c r="BM27" i="5"/>
  <c r="BL27" i="5"/>
  <c r="BK27" i="5"/>
  <c r="BJ27" i="5"/>
  <c r="BI27" i="5"/>
  <c r="BH27" i="5"/>
  <c r="BG27" i="5"/>
  <c r="BF27" i="5"/>
  <c r="BE27" i="5"/>
  <c r="BD27" i="5"/>
  <c r="BC27" i="5"/>
  <c r="BB27" i="5"/>
  <c r="BA27" i="5"/>
  <c r="AZ27" i="5"/>
  <c r="AY27" i="5"/>
  <c r="K27" i="5"/>
  <c r="J27" i="5"/>
  <c r="G27" i="5"/>
  <c r="BS26" i="5"/>
  <c r="BR26" i="5"/>
  <c r="BQ26" i="5"/>
  <c r="BP26" i="5"/>
  <c r="BO26" i="5"/>
  <c r="BN26" i="5"/>
  <c r="BM26" i="5"/>
  <c r="BL26" i="5"/>
  <c r="BK26" i="5"/>
  <c r="BJ26" i="5"/>
  <c r="BI26" i="5"/>
  <c r="BH26" i="5"/>
  <c r="BG26" i="5"/>
  <c r="BF26" i="5"/>
  <c r="BE26" i="5"/>
  <c r="BD26" i="5"/>
  <c r="BC26" i="5"/>
  <c r="BB26" i="5"/>
  <c r="BA26" i="5"/>
  <c r="AZ26" i="5"/>
  <c r="AY26" i="5"/>
  <c r="K26" i="5"/>
  <c r="J26" i="5"/>
  <c r="G26" i="5"/>
  <c r="BS25" i="5"/>
  <c r="BR25" i="5"/>
  <c r="BQ25" i="5"/>
  <c r="BP25" i="5"/>
  <c r="BO25" i="5"/>
  <c r="BN25" i="5"/>
  <c r="BM25" i="5"/>
  <c r="BL25" i="5"/>
  <c r="BK25" i="5"/>
  <c r="BJ25" i="5"/>
  <c r="BI25" i="5"/>
  <c r="BH25" i="5"/>
  <c r="BG25" i="5"/>
  <c r="BF25" i="5"/>
  <c r="BE25" i="5"/>
  <c r="BD25" i="5"/>
  <c r="BC25" i="5"/>
  <c r="BB25" i="5"/>
  <c r="BA25" i="5"/>
  <c r="AZ25" i="5"/>
  <c r="AY25" i="5"/>
  <c r="K25" i="5"/>
  <c r="J25" i="5"/>
  <c r="G25" i="5"/>
  <c r="BS24" i="5"/>
  <c r="BR24" i="5"/>
  <c r="BQ24" i="5"/>
  <c r="BP24" i="5"/>
  <c r="BO24" i="5"/>
  <c r="BN24" i="5"/>
  <c r="BM24" i="5"/>
  <c r="BL24" i="5"/>
  <c r="BK24" i="5"/>
  <c r="BJ24" i="5"/>
  <c r="BI24" i="5"/>
  <c r="BH24" i="5"/>
  <c r="BG24" i="5"/>
  <c r="BF24" i="5"/>
  <c r="BE24" i="5"/>
  <c r="BD24" i="5"/>
  <c r="BC24" i="5"/>
  <c r="BB24" i="5"/>
  <c r="BA24" i="5"/>
  <c r="AZ24" i="5"/>
  <c r="AY24" i="5"/>
  <c r="K24" i="5"/>
  <c r="J24" i="5"/>
  <c r="G24" i="5"/>
  <c r="BS23" i="5"/>
  <c r="BR23" i="5"/>
  <c r="BQ23" i="5"/>
  <c r="BP23" i="5"/>
  <c r="BO23" i="5"/>
  <c r="BN23" i="5"/>
  <c r="BM23" i="5"/>
  <c r="BL23" i="5"/>
  <c r="BK23" i="5"/>
  <c r="BJ23" i="5"/>
  <c r="BI23" i="5"/>
  <c r="BH23" i="5"/>
  <c r="BG23" i="5"/>
  <c r="BF23" i="5"/>
  <c r="BE23" i="5"/>
  <c r="BD23" i="5"/>
  <c r="BC23" i="5"/>
  <c r="BB23" i="5"/>
  <c r="BA23" i="5"/>
  <c r="AZ23" i="5"/>
  <c r="AY23" i="5"/>
  <c r="K23" i="5"/>
  <c r="J23" i="5"/>
  <c r="G23" i="5"/>
  <c r="BS22" i="5"/>
  <c r="BR22" i="5"/>
  <c r="BQ22" i="5"/>
  <c r="BP22" i="5"/>
  <c r="BO22" i="5"/>
  <c r="BN22" i="5"/>
  <c r="BM22" i="5"/>
  <c r="BL22" i="5"/>
  <c r="BK22" i="5"/>
  <c r="BJ22" i="5"/>
  <c r="BI22" i="5"/>
  <c r="BH22" i="5"/>
  <c r="BG22" i="5"/>
  <c r="BF22" i="5"/>
  <c r="BE22" i="5"/>
  <c r="BD22" i="5"/>
  <c r="BC22" i="5"/>
  <c r="BB22" i="5"/>
  <c r="BA22" i="5"/>
  <c r="AZ22" i="5"/>
  <c r="AY22" i="5"/>
  <c r="K22" i="5"/>
  <c r="J22" i="5"/>
  <c r="G22" i="5"/>
  <c r="BS21" i="5"/>
  <c r="BR21" i="5"/>
  <c r="BQ21" i="5"/>
  <c r="BP21" i="5"/>
  <c r="BO21" i="5"/>
  <c r="BN21" i="5"/>
  <c r="BM21" i="5"/>
  <c r="BL21" i="5"/>
  <c r="BK21" i="5"/>
  <c r="BJ21" i="5"/>
  <c r="BI21" i="5"/>
  <c r="BH21" i="5"/>
  <c r="BG21" i="5"/>
  <c r="BF21" i="5"/>
  <c r="BE21" i="5"/>
  <c r="BD21" i="5"/>
  <c r="BT21" i="5" s="1"/>
  <c r="BC21" i="5"/>
  <c r="BB21" i="5"/>
  <c r="BA21" i="5"/>
  <c r="AZ21" i="5"/>
  <c r="AY21" i="5"/>
  <c r="K21" i="5"/>
  <c r="J21" i="5"/>
  <c r="G21" i="5"/>
  <c r="BS20" i="5"/>
  <c r="BR20" i="5"/>
  <c r="BQ20" i="5"/>
  <c r="BP20" i="5"/>
  <c r="BO20" i="5"/>
  <c r="BN20" i="5"/>
  <c r="BM20" i="5"/>
  <c r="BL20" i="5"/>
  <c r="BK20" i="5"/>
  <c r="BJ20" i="5"/>
  <c r="BI20" i="5"/>
  <c r="BH20" i="5"/>
  <c r="BG20" i="5"/>
  <c r="BF20" i="5"/>
  <c r="BE20" i="5"/>
  <c r="BD20" i="5"/>
  <c r="BC20" i="5"/>
  <c r="BB20" i="5"/>
  <c r="BA20" i="5"/>
  <c r="AZ20" i="5"/>
  <c r="AY20" i="5"/>
  <c r="K20" i="5"/>
  <c r="J20" i="5"/>
  <c r="G20" i="5"/>
  <c r="BS19" i="5"/>
  <c r="BR19" i="5"/>
  <c r="BQ19" i="5"/>
  <c r="BP19" i="5"/>
  <c r="BO19" i="5"/>
  <c r="BN19" i="5"/>
  <c r="BM19" i="5"/>
  <c r="BL19" i="5"/>
  <c r="BK19" i="5"/>
  <c r="BJ19" i="5"/>
  <c r="BI19" i="5"/>
  <c r="BH19" i="5"/>
  <c r="BG19" i="5"/>
  <c r="BF19" i="5"/>
  <c r="BE19" i="5"/>
  <c r="BD19" i="5"/>
  <c r="BC19" i="5"/>
  <c r="BB19" i="5"/>
  <c r="BA19" i="5"/>
  <c r="AZ19" i="5"/>
  <c r="AY19" i="5"/>
  <c r="K19" i="5"/>
  <c r="J19" i="5"/>
  <c r="G19" i="5"/>
  <c r="BS18" i="5"/>
  <c r="BR18" i="5"/>
  <c r="BQ18" i="5"/>
  <c r="BP18" i="5"/>
  <c r="BO18" i="5"/>
  <c r="BN18" i="5"/>
  <c r="BM18" i="5"/>
  <c r="BL18" i="5"/>
  <c r="BK18" i="5"/>
  <c r="BJ18" i="5"/>
  <c r="BI18" i="5"/>
  <c r="BH18" i="5"/>
  <c r="BG18" i="5"/>
  <c r="BF18" i="5"/>
  <c r="BE18" i="5"/>
  <c r="BD18" i="5"/>
  <c r="BC18" i="5"/>
  <c r="BB18" i="5"/>
  <c r="BA18" i="5"/>
  <c r="AZ18" i="5"/>
  <c r="AY18" i="5"/>
  <c r="K18" i="5"/>
  <c r="J18" i="5"/>
  <c r="G18" i="5"/>
  <c r="BS17" i="5"/>
  <c r="BR17" i="5"/>
  <c r="BQ17" i="5"/>
  <c r="BP17" i="5"/>
  <c r="BO17" i="5"/>
  <c r="BN17" i="5"/>
  <c r="BM17" i="5"/>
  <c r="BL17" i="5"/>
  <c r="BK17" i="5"/>
  <c r="BJ17" i="5"/>
  <c r="BI17" i="5"/>
  <c r="BH17" i="5"/>
  <c r="BG17" i="5"/>
  <c r="BF17" i="5"/>
  <c r="BE17" i="5"/>
  <c r="BD17" i="5"/>
  <c r="BC17" i="5"/>
  <c r="BB17" i="5"/>
  <c r="BA17" i="5"/>
  <c r="AZ17" i="5"/>
  <c r="AY17" i="5"/>
  <c r="K17" i="5"/>
  <c r="J17" i="5"/>
  <c r="G17" i="5"/>
  <c r="BS16" i="5"/>
  <c r="BR16" i="5"/>
  <c r="BQ16" i="5"/>
  <c r="BP16" i="5"/>
  <c r="BO16" i="5"/>
  <c r="BN16" i="5"/>
  <c r="BM16" i="5"/>
  <c r="BL16" i="5"/>
  <c r="BK16" i="5"/>
  <c r="BJ16" i="5"/>
  <c r="BI16" i="5"/>
  <c r="BH16" i="5"/>
  <c r="BG16" i="5"/>
  <c r="BF16" i="5"/>
  <c r="BE16" i="5"/>
  <c r="BD16" i="5"/>
  <c r="BC16" i="5"/>
  <c r="BB16" i="5"/>
  <c r="BA16" i="5"/>
  <c r="AZ16" i="5"/>
  <c r="AY16" i="5"/>
  <c r="K16" i="5"/>
  <c r="J16" i="5"/>
  <c r="L16" i="5" s="1"/>
  <c r="G16" i="5"/>
  <c r="BS15" i="5"/>
  <c r="BR15" i="5"/>
  <c r="BQ15" i="5"/>
  <c r="BP15" i="5"/>
  <c r="BO15" i="5"/>
  <c r="BN15" i="5"/>
  <c r="BM15" i="5"/>
  <c r="BL15" i="5"/>
  <c r="BK15" i="5"/>
  <c r="BJ15" i="5"/>
  <c r="BI15" i="5"/>
  <c r="BH15" i="5"/>
  <c r="BG15" i="5"/>
  <c r="BF15" i="5"/>
  <c r="BE15" i="5"/>
  <c r="BD15" i="5"/>
  <c r="BC15" i="5"/>
  <c r="BB15" i="5"/>
  <c r="BA15" i="5"/>
  <c r="AZ15" i="5"/>
  <c r="AY15" i="5"/>
  <c r="K15" i="5"/>
  <c r="L15" i="5" s="1"/>
  <c r="J15" i="5"/>
  <c r="G15" i="5"/>
  <c r="BS14" i="5"/>
  <c r="BR14" i="5"/>
  <c r="BQ14" i="5"/>
  <c r="BP14" i="5"/>
  <c r="BO14" i="5"/>
  <c r="BN14" i="5"/>
  <c r="BM14" i="5"/>
  <c r="BL14" i="5"/>
  <c r="BK14" i="5"/>
  <c r="BJ14" i="5"/>
  <c r="BI14" i="5"/>
  <c r="BH14" i="5"/>
  <c r="BG14" i="5"/>
  <c r="BF14" i="5"/>
  <c r="BE14" i="5"/>
  <c r="BD14" i="5"/>
  <c r="BC14" i="5"/>
  <c r="BB14" i="5"/>
  <c r="BA14" i="5"/>
  <c r="AZ14" i="5"/>
  <c r="AY14" i="5"/>
  <c r="R14" i="5"/>
  <c r="K14" i="5"/>
  <c r="L14" i="5" s="1"/>
  <c r="J14" i="5"/>
  <c r="G14" i="5"/>
  <c r="CE13" i="5"/>
  <c r="BS13" i="5"/>
  <c r="BR13" i="5"/>
  <c r="BQ13" i="5"/>
  <c r="BP13" i="5"/>
  <c r="BO13" i="5"/>
  <c r="BN13" i="5"/>
  <c r="BM13" i="5"/>
  <c r="BL13" i="5"/>
  <c r="BK13" i="5"/>
  <c r="BJ13" i="5"/>
  <c r="BI13" i="5"/>
  <c r="BH13" i="5"/>
  <c r="BG13" i="5"/>
  <c r="BF13" i="5"/>
  <c r="BE13" i="5"/>
  <c r="BD13" i="5"/>
  <c r="BC13" i="5"/>
  <c r="BB13" i="5"/>
  <c r="BA13" i="5"/>
  <c r="AZ13" i="5"/>
  <c r="AY13" i="5"/>
  <c r="R13" i="5"/>
  <c r="L13" i="5"/>
  <c r="K13" i="5"/>
  <c r="J13" i="5"/>
  <c r="G13" i="5"/>
  <c r="BS12" i="5"/>
  <c r="BR12" i="5"/>
  <c r="BQ12" i="5"/>
  <c r="BP12" i="5"/>
  <c r="BO12" i="5"/>
  <c r="BN12" i="5"/>
  <c r="BM12" i="5"/>
  <c r="BL12" i="5"/>
  <c r="BK12" i="5"/>
  <c r="BJ12" i="5"/>
  <c r="BI12" i="5"/>
  <c r="BH12" i="5"/>
  <c r="BG12" i="5"/>
  <c r="BF12" i="5"/>
  <c r="BE12" i="5"/>
  <c r="BD12" i="5"/>
  <c r="BC12" i="5"/>
  <c r="BB12" i="5"/>
  <c r="BA12" i="5"/>
  <c r="AZ12" i="5"/>
  <c r="AY12" i="5"/>
  <c r="R12" i="5"/>
  <c r="K12" i="5"/>
  <c r="J12" i="5"/>
  <c r="G12" i="5"/>
  <c r="BS11" i="5"/>
  <c r="BR11" i="5"/>
  <c r="BQ11" i="5"/>
  <c r="BP11" i="5"/>
  <c r="BO11" i="5"/>
  <c r="BN11" i="5"/>
  <c r="BM11" i="5"/>
  <c r="BL11" i="5"/>
  <c r="BK11" i="5"/>
  <c r="BJ11" i="5"/>
  <c r="BI11" i="5"/>
  <c r="BH11" i="5"/>
  <c r="BG11" i="5"/>
  <c r="BF11" i="5"/>
  <c r="BE11" i="5"/>
  <c r="BD11" i="5"/>
  <c r="BC11" i="5"/>
  <c r="BB11" i="5"/>
  <c r="BA11" i="5"/>
  <c r="AZ11" i="5"/>
  <c r="AY11" i="5"/>
  <c r="R11" i="5"/>
  <c r="K11" i="5"/>
  <c r="J11" i="5"/>
  <c r="L11" i="5" s="1"/>
  <c r="G11" i="5"/>
  <c r="BS10" i="5"/>
  <c r="BR10" i="5"/>
  <c r="BQ10" i="5"/>
  <c r="BP10" i="5"/>
  <c r="BO10" i="5"/>
  <c r="BN10" i="5"/>
  <c r="BM10" i="5"/>
  <c r="BL10" i="5"/>
  <c r="BK10" i="5"/>
  <c r="BJ10" i="5"/>
  <c r="BI10" i="5"/>
  <c r="BH10" i="5"/>
  <c r="BG10" i="5"/>
  <c r="BF10" i="5"/>
  <c r="BE10" i="5"/>
  <c r="BD10" i="5"/>
  <c r="BT10" i="5" s="1"/>
  <c r="BU10" i="5" s="1"/>
  <c r="BC10" i="5"/>
  <c r="BB10" i="5"/>
  <c r="BA10" i="5"/>
  <c r="AZ10" i="5"/>
  <c r="AY10" i="5"/>
  <c r="K10" i="5"/>
  <c r="L10" i="5" s="1"/>
  <c r="J10" i="5"/>
  <c r="G10" i="5"/>
  <c r="CE9" i="5"/>
  <c r="BS9" i="5"/>
  <c r="BR9" i="5"/>
  <c r="BQ9" i="5"/>
  <c r="BP9" i="5"/>
  <c r="BO9" i="5"/>
  <c r="BN9" i="5"/>
  <c r="BM9" i="5"/>
  <c r="BL9" i="5"/>
  <c r="BK9" i="5"/>
  <c r="BJ9" i="5"/>
  <c r="BI9" i="5"/>
  <c r="BH9" i="5"/>
  <c r="BG9" i="5"/>
  <c r="BF9" i="5"/>
  <c r="BE9" i="5"/>
  <c r="BD9" i="5"/>
  <c r="BC9" i="5"/>
  <c r="BB9" i="5"/>
  <c r="BA9" i="5"/>
  <c r="AZ9" i="5"/>
  <c r="AY9" i="5"/>
  <c r="L9" i="5"/>
  <c r="K9" i="5"/>
  <c r="J9" i="5"/>
  <c r="G9" i="5"/>
  <c r="BS8" i="5"/>
  <c r="BR8" i="5"/>
  <c r="BQ8" i="5"/>
  <c r="BP8" i="5"/>
  <c r="BO8" i="5"/>
  <c r="BN8" i="5"/>
  <c r="BM8" i="5"/>
  <c r="BL8" i="5"/>
  <c r="BK8" i="5"/>
  <c r="BJ8" i="5"/>
  <c r="BI8" i="5"/>
  <c r="BH8" i="5"/>
  <c r="BG8" i="5"/>
  <c r="BF8" i="5"/>
  <c r="BE8" i="5"/>
  <c r="BD8" i="5"/>
  <c r="BC8" i="5"/>
  <c r="BB8" i="5"/>
  <c r="BA8" i="5"/>
  <c r="AZ8" i="5"/>
  <c r="AY8" i="5"/>
  <c r="K8" i="5"/>
  <c r="L8" i="5" s="1"/>
  <c r="J8" i="5"/>
  <c r="G8" i="5"/>
  <c r="BS7" i="5"/>
  <c r="BR7" i="5"/>
  <c r="BQ7" i="5"/>
  <c r="BP7" i="5"/>
  <c r="BO7" i="5"/>
  <c r="BN7" i="5"/>
  <c r="BM7" i="5"/>
  <c r="BL7" i="5"/>
  <c r="BK7" i="5"/>
  <c r="BJ7" i="5"/>
  <c r="BI7" i="5"/>
  <c r="BH7" i="5"/>
  <c r="BG7" i="5"/>
  <c r="BF7" i="5"/>
  <c r="BE7" i="5"/>
  <c r="BD7" i="5"/>
  <c r="BC7" i="5"/>
  <c r="BB7" i="5"/>
  <c r="BA7" i="5"/>
  <c r="AZ7" i="5"/>
  <c r="AY7" i="5"/>
  <c r="K7" i="5"/>
  <c r="L7" i="5" s="1"/>
  <c r="J7" i="5"/>
  <c r="G7" i="5"/>
  <c r="BS6" i="5"/>
  <c r="BR6" i="5"/>
  <c r="BQ6" i="5"/>
  <c r="BP6" i="5"/>
  <c r="BO6" i="5"/>
  <c r="BN6" i="5"/>
  <c r="BM6" i="5"/>
  <c r="BL6" i="5"/>
  <c r="BK6" i="5"/>
  <c r="BJ6" i="5"/>
  <c r="BI6" i="5"/>
  <c r="BH6" i="5"/>
  <c r="BG6" i="5"/>
  <c r="BF6" i="5"/>
  <c r="BE6" i="5"/>
  <c r="BD6" i="5"/>
  <c r="BC6" i="5"/>
  <c r="BB6" i="5"/>
  <c r="BA6" i="5"/>
  <c r="AZ6" i="5"/>
  <c r="AY6" i="5"/>
  <c r="K6" i="5"/>
  <c r="L6" i="5" s="1"/>
  <c r="J6" i="5"/>
  <c r="G6" i="5"/>
  <c r="CE5" i="5"/>
  <c r="BS5" i="5"/>
  <c r="BR5" i="5"/>
  <c r="BQ5" i="5"/>
  <c r="BP5" i="5"/>
  <c r="BO5" i="5"/>
  <c r="BN5" i="5"/>
  <c r="BM5" i="5"/>
  <c r="BL5" i="5"/>
  <c r="BK5" i="5"/>
  <c r="BJ5" i="5"/>
  <c r="BI5" i="5"/>
  <c r="BH5" i="5"/>
  <c r="BG5" i="5"/>
  <c r="BF5" i="5"/>
  <c r="BE5" i="5"/>
  <c r="BD5" i="5"/>
  <c r="BC5" i="5"/>
  <c r="BB5" i="5"/>
  <c r="BA5" i="5"/>
  <c r="AZ5" i="5"/>
  <c r="AY5" i="5"/>
  <c r="K5" i="5"/>
  <c r="J5" i="5"/>
  <c r="L5" i="5" s="1"/>
  <c r="G5" i="5"/>
  <c r="BS280" i="4"/>
  <c r="BR280" i="4"/>
  <c r="BQ280" i="4"/>
  <c r="BP280" i="4"/>
  <c r="BO280" i="4"/>
  <c r="BN280" i="4"/>
  <c r="BM280" i="4"/>
  <c r="BL280" i="4"/>
  <c r="BK280" i="4"/>
  <c r="BJ280" i="4"/>
  <c r="BI280" i="4"/>
  <c r="BH280" i="4"/>
  <c r="BG280" i="4"/>
  <c r="BF280" i="4"/>
  <c r="BE280" i="4"/>
  <c r="BD280" i="4"/>
  <c r="BC280" i="4"/>
  <c r="BB280" i="4"/>
  <c r="BA280" i="4"/>
  <c r="AZ280" i="4"/>
  <c r="AY280" i="4"/>
  <c r="L280" i="4"/>
  <c r="K280" i="4"/>
  <c r="J280" i="4"/>
  <c r="G280" i="4"/>
  <c r="BS279" i="4"/>
  <c r="BR279" i="4"/>
  <c r="BQ279" i="4"/>
  <c r="BP279" i="4"/>
  <c r="BO279" i="4"/>
  <c r="BN279" i="4"/>
  <c r="BM279" i="4"/>
  <c r="BL279" i="4"/>
  <c r="BK279" i="4"/>
  <c r="BJ279" i="4"/>
  <c r="BI279" i="4"/>
  <c r="BH279" i="4"/>
  <c r="BG279" i="4"/>
  <c r="BF279" i="4"/>
  <c r="BE279" i="4"/>
  <c r="BD279" i="4"/>
  <c r="BC279" i="4"/>
  <c r="BB279" i="4"/>
  <c r="BA279" i="4"/>
  <c r="AZ279" i="4"/>
  <c r="AY279" i="4"/>
  <c r="L279" i="4"/>
  <c r="K279" i="4"/>
  <c r="J279" i="4"/>
  <c r="G279" i="4"/>
  <c r="BS278" i="4"/>
  <c r="BR278" i="4"/>
  <c r="BQ278" i="4"/>
  <c r="BP278" i="4"/>
  <c r="BO278" i="4"/>
  <c r="BN278" i="4"/>
  <c r="BM278" i="4"/>
  <c r="BL278" i="4"/>
  <c r="BK278" i="4"/>
  <c r="BJ278" i="4"/>
  <c r="BI278" i="4"/>
  <c r="BH278" i="4"/>
  <c r="BG278" i="4"/>
  <c r="BF278" i="4"/>
  <c r="BE278" i="4"/>
  <c r="BD278" i="4"/>
  <c r="BC278" i="4"/>
  <c r="BB278" i="4"/>
  <c r="BA278" i="4"/>
  <c r="AZ278" i="4"/>
  <c r="AY278" i="4"/>
  <c r="K278" i="4"/>
  <c r="J278" i="4"/>
  <c r="G278" i="4"/>
  <c r="BS277" i="4"/>
  <c r="BR277" i="4"/>
  <c r="BQ277" i="4"/>
  <c r="BP277" i="4"/>
  <c r="BO277" i="4"/>
  <c r="BN277" i="4"/>
  <c r="BM277" i="4"/>
  <c r="BL277" i="4"/>
  <c r="BK277" i="4"/>
  <c r="BJ277" i="4"/>
  <c r="BI277" i="4"/>
  <c r="BH277" i="4"/>
  <c r="BG277" i="4"/>
  <c r="BF277" i="4"/>
  <c r="BE277" i="4"/>
  <c r="BD277" i="4"/>
  <c r="BC277" i="4"/>
  <c r="BB277" i="4"/>
  <c r="BA277" i="4"/>
  <c r="AZ277" i="4"/>
  <c r="AY277" i="4"/>
  <c r="K277" i="4"/>
  <c r="J277" i="4"/>
  <c r="L277" i="4" s="1"/>
  <c r="G277" i="4"/>
  <c r="BS276" i="4"/>
  <c r="BR276" i="4"/>
  <c r="BQ276" i="4"/>
  <c r="BP276" i="4"/>
  <c r="BO276" i="4"/>
  <c r="BN276" i="4"/>
  <c r="BM276" i="4"/>
  <c r="BL276" i="4"/>
  <c r="BK276" i="4"/>
  <c r="BJ276" i="4"/>
  <c r="BI276" i="4"/>
  <c r="BH276" i="4"/>
  <c r="BG276" i="4"/>
  <c r="BF276" i="4"/>
  <c r="BE276" i="4"/>
  <c r="BD276" i="4"/>
  <c r="BC276" i="4"/>
  <c r="BB276" i="4"/>
  <c r="BA276" i="4"/>
  <c r="AZ276" i="4"/>
  <c r="AY276" i="4"/>
  <c r="K276" i="4"/>
  <c r="L276" i="4" s="1"/>
  <c r="J276" i="4"/>
  <c r="G276" i="4"/>
  <c r="BS275" i="4"/>
  <c r="BR275" i="4"/>
  <c r="BQ275" i="4"/>
  <c r="BP275" i="4"/>
  <c r="BO275" i="4"/>
  <c r="BN275" i="4"/>
  <c r="BM275" i="4"/>
  <c r="BL275" i="4"/>
  <c r="BK275" i="4"/>
  <c r="BJ275" i="4"/>
  <c r="BI275" i="4"/>
  <c r="BH275" i="4"/>
  <c r="BG275" i="4"/>
  <c r="BF275" i="4"/>
  <c r="BW275" i="4" s="1"/>
  <c r="CA275" i="4" s="1"/>
  <c r="BE275" i="4"/>
  <c r="BD275" i="4"/>
  <c r="BT275" i="4" s="1"/>
  <c r="BU275" i="4" s="1"/>
  <c r="BC275" i="4"/>
  <c r="BB275" i="4"/>
  <c r="BA275" i="4"/>
  <c r="AZ275" i="4"/>
  <c r="AY275" i="4"/>
  <c r="L275" i="4"/>
  <c r="K275" i="4"/>
  <c r="J275" i="4"/>
  <c r="G275" i="4"/>
  <c r="BS274" i="4"/>
  <c r="BR274" i="4"/>
  <c r="BQ274" i="4"/>
  <c r="BP274" i="4"/>
  <c r="BO274" i="4"/>
  <c r="BN274" i="4"/>
  <c r="BM274" i="4"/>
  <c r="BL274" i="4"/>
  <c r="BK274" i="4"/>
  <c r="BJ274" i="4"/>
  <c r="BI274" i="4"/>
  <c r="BH274" i="4"/>
  <c r="BG274" i="4"/>
  <c r="BF274" i="4"/>
  <c r="BE274" i="4"/>
  <c r="BD274" i="4"/>
  <c r="BC274" i="4"/>
  <c r="BB274" i="4"/>
  <c r="BA274" i="4"/>
  <c r="AZ274" i="4"/>
  <c r="AY274" i="4"/>
  <c r="K274" i="4"/>
  <c r="L274" i="4" s="1"/>
  <c r="J274" i="4"/>
  <c r="G274" i="4"/>
  <c r="BS273" i="4"/>
  <c r="BR273" i="4"/>
  <c r="BQ273" i="4"/>
  <c r="BP273" i="4"/>
  <c r="BO273" i="4"/>
  <c r="BN273" i="4"/>
  <c r="BM273" i="4"/>
  <c r="BL273" i="4"/>
  <c r="BK273" i="4"/>
  <c r="BJ273" i="4"/>
  <c r="BI273" i="4"/>
  <c r="BH273" i="4"/>
  <c r="BG273" i="4"/>
  <c r="BF273" i="4"/>
  <c r="BE273" i="4"/>
  <c r="BD273" i="4"/>
  <c r="BC273" i="4"/>
  <c r="BB273" i="4"/>
  <c r="BA273" i="4"/>
  <c r="AZ273" i="4"/>
  <c r="AY273" i="4"/>
  <c r="L273" i="4"/>
  <c r="K273" i="4"/>
  <c r="J273" i="4"/>
  <c r="G273" i="4"/>
  <c r="BS272" i="4"/>
  <c r="BR272" i="4"/>
  <c r="BQ272" i="4"/>
  <c r="BP272" i="4"/>
  <c r="BO272" i="4"/>
  <c r="BN272" i="4"/>
  <c r="BM272" i="4"/>
  <c r="BL272" i="4"/>
  <c r="BK272" i="4"/>
  <c r="BJ272" i="4"/>
  <c r="BI272" i="4"/>
  <c r="BH272" i="4"/>
  <c r="BG272" i="4"/>
  <c r="BF272" i="4"/>
  <c r="BE272" i="4"/>
  <c r="BD272" i="4"/>
  <c r="BC272" i="4"/>
  <c r="BB272" i="4"/>
  <c r="BA272" i="4"/>
  <c r="AZ272" i="4"/>
  <c r="AY272" i="4"/>
  <c r="K272" i="4"/>
  <c r="L272" i="4" s="1"/>
  <c r="J272" i="4"/>
  <c r="G272" i="4"/>
  <c r="BW271" i="4"/>
  <c r="BS271" i="4"/>
  <c r="BR271" i="4"/>
  <c r="BQ271" i="4"/>
  <c r="BP271" i="4"/>
  <c r="BO271" i="4"/>
  <c r="BN271" i="4"/>
  <c r="BM271" i="4"/>
  <c r="BL271" i="4"/>
  <c r="BK271" i="4"/>
  <c r="BJ271" i="4"/>
  <c r="BI271" i="4"/>
  <c r="BH271" i="4"/>
  <c r="BG271" i="4"/>
  <c r="BF271" i="4"/>
  <c r="BE271" i="4"/>
  <c r="BD271" i="4"/>
  <c r="BT271" i="4" s="1"/>
  <c r="BU271" i="4" s="1"/>
  <c r="BZ271" i="4" s="1"/>
  <c r="BC271" i="4"/>
  <c r="BB271" i="4"/>
  <c r="BA271" i="4"/>
  <c r="CE271" i="4" s="1"/>
  <c r="AZ271" i="4"/>
  <c r="AY271" i="4"/>
  <c r="K271" i="4"/>
  <c r="J271" i="4"/>
  <c r="G271" i="4"/>
  <c r="BS270" i="4"/>
  <c r="BR270" i="4"/>
  <c r="BQ270" i="4"/>
  <c r="BP270" i="4"/>
  <c r="BO270" i="4"/>
  <c r="BN270" i="4"/>
  <c r="BM270" i="4"/>
  <c r="BL270" i="4"/>
  <c r="BK270" i="4"/>
  <c r="BJ270" i="4"/>
  <c r="BI270" i="4"/>
  <c r="BH270" i="4"/>
  <c r="BG270" i="4"/>
  <c r="BF270" i="4"/>
  <c r="BE270" i="4"/>
  <c r="BD270" i="4"/>
  <c r="BC270" i="4"/>
  <c r="BB270" i="4"/>
  <c r="BA270" i="4"/>
  <c r="AZ270" i="4"/>
  <c r="AY270" i="4"/>
  <c r="K270" i="4"/>
  <c r="L270" i="4" s="1"/>
  <c r="J270" i="4"/>
  <c r="G270" i="4"/>
  <c r="BS269" i="4"/>
  <c r="BR269" i="4"/>
  <c r="BQ269" i="4"/>
  <c r="BP269" i="4"/>
  <c r="BO269" i="4"/>
  <c r="BN269" i="4"/>
  <c r="BM269" i="4"/>
  <c r="BL269" i="4"/>
  <c r="BK269" i="4"/>
  <c r="BJ269" i="4"/>
  <c r="BI269" i="4"/>
  <c r="BH269" i="4"/>
  <c r="BG269" i="4"/>
  <c r="BF269" i="4"/>
  <c r="BE269" i="4"/>
  <c r="BD269" i="4"/>
  <c r="BC269" i="4"/>
  <c r="BB269" i="4"/>
  <c r="BA269" i="4"/>
  <c r="AZ269" i="4"/>
  <c r="AY269" i="4"/>
  <c r="L269" i="4"/>
  <c r="K269" i="4"/>
  <c r="J269" i="4"/>
  <c r="G269" i="4"/>
  <c r="BS268" i="4"/>
  <c r="BR268" i="4"/>
  <c r="BQ268" i="4"/>
  <c r="BP268" i="4"/>
  <c r="BO268" i="4"/>
  <c r="BN268" i="4"/>
  <c r="BM268" i="4"/>
  <c r="BL268" i="4"/>
  <c r="BK268" i="4"/>
  <c r="BJ268" i="4"/>
  <c r="BI268" i="4"/>
  <c r="BH268" i="4"/>
  <c r="BG268" i="4"/>
  <c r="BF268" i="4"/>
  <c r="BE268" i="4"/>
  <c r="BD268" i="4"/>
  <c r="BT268" i="4" s="1"/>
  <c r="BU268" i="4" s="1"/>
  <c r="BC268" i="4"/>
  <c r="BB268" i="4"/>
  <c r="BA268" i="4"/>
  <c r="AZ268" i="4"/>
  <c r="AY268" i="4"/>
  <c r="K268" i="4"/>
  <c r="L268" i="4" s="1"/>
  <c r="J268" i="4"/>
  <c r="G268" i="4"/>
  <c r="BW267" i="4"/>
  <c r="BS267" i="4"/>
  <c r="BR267" i="4"/>
  <c r="BQ267" i="4"/>
  <c r="BP267" i="4"/>
  <c r="BO267" i="4"/>
  <c r="BN267" i="4"/>
  <c r="BM267" i="4"/>
  <c r="BL267" i="4"/>
  <c r="BK267" i="4"/>
  <c r="BJ267" i="4"/>
  <c r="BI267" i="4"/>
  <c r="BH267" i="4"/>
  <c r="BG267" i="4"/>
  <c r="BF267" i="4"/>
  <c r="BE267" i="4"/>
  <c r="BD267" i="4"/>
  <c r="BC267" i="4"/>
  <c r="BB267" i="4"/>
  <c r="BA267" i="4"/>
  <c r="AZ267" i="4"/>
  <c r="AY267" i="4"/>
  <c r="K267" i="4"/>
  <c r="L267" i="4" s="1"/>
  <c r="J267" i="4"/>
  <c r="G267" i="4"/>
  <c r="BS266" i="4"/>
  <c r="BR266" i="4"/>
  <c r="BQ266" i="4"/>
  <c r="BP266" i="4"/>
  <c r="BO266" i="4"/>
  <c r="BN266" i="4"/>
  <c r="BM266" i="4"/>
  <c r="BL266" i="4"/>
  <c r="BK266" i="4"/>
  <c r="BJ266" i="4"/>
  <c r="BI266" i="4"/>
  <c r="BH266" i="4"/>
  <c r="BG266" i="4"/>
  <c r="BF266" i="4"/>
  <c r="BE266" i="4"/>
  <c r="BD266" i="4"/>
  <c r="BC266" i="4"/>
  <c r="BB266" i="4"/>
  <c r="BA266" i="4"/>
  <c r="AZ266" i="4"/>
  <c r="AY266" i="4"/>
  <c r="K266" i="4"/>
  <c r="L266" i="4" s="1"/>
  <c r="J266" i="4"/>
  <c r="G266" i="4"/>
  <c r="CE265" i="4"/>
  <c r="BS265" i="4"/>
  <c r="BR265" i="4"/>
  <c r="BQ265" i="4"/>
  <c r="BP265" i="4"/>
  <c r="BO265" i="4"/>
  <c r="BN265" i="4"/>
  <c r="BM265" i="4"/>
  <c r="BL265" i="4"/>
  <c r="BK265" i="4"/>
  <c r="BJ265" i="4"/>
  <c r="BI265" i="4"/>
  <c r="BH265" i="4"/>
  <c r="BG265" i="4"/>
  <c r="BF265" i="4"/>
  <c r="BE265" i="4"/>
  <c r="BD265" i="4"/>
  <c r="BT265" i="4" s="1"/>
  <c r="BU265" i="4" s="1"/>
  <c r="BC265" i="4"/>
  <c r="BB265" i="4"/>
  <c r="BA265" i="4"/>
  <c r="AZ265" i="4"/>
  <c r="AY265" i="4"/>
  <c r="K265" i="4"/>
  <c r="J265" i="4"/>
  <c r="G265" i="4"/>
  <c r="CH264" i="4"/>
  <c r="BS264" i="4"/>
  <c r="BR264" i="4"/>
  <c r="BQ264" i="4"/>
  <c r="BP264" i="4"/>
  <c r="BO264" i="4"/>
  <c r="BN264" i="4"/>
  <c r="BM264" i="4"/>
  <c r="BL264" i="4"/>
  <c r="BK264" i="4"/>
  <c r="BJ264" i="4"/>
  <c r="BI264" i="4"/>
  <c r="BH264" i="4"/>
  <c r="BG264" i="4"/>
  <c r="BF264" i="4"/>
  <c r="BE264" i="4"/>
  <c r="BD264" i="4"/>
  <c r="BC264" i="4"/>
  <c r="BB264" i="4"/>
  <c r="BA264" i="4"/>
  <c r="AZ264" i="4"/>
  <c r="AY264" i="4"/>
  <c r="L264" i="4"/>
  <c r="K264" i="4"/>
  <c r="J264" i="4"/>
  <c r="G264" i="4"/>
  <c r="BS263" i="4"/>
  <c r="BR263" i="4"/>
  <c r="BQ263" i="4"/>
  <c r="BP263" i="4"/>
  <c r="BO263" i="4"/>
  <c r="BN263" i="4"/>
  <c r="BM263" i="4"/>
  <c r="BL263" i="4"/>
  <c r="BK263" i="4"/>
  <c r="BJ263" i="4"/>
  <c r="BI263" i="4"/>
  <c r="BH263" i="4"/>
  <c r="BG263" i="4"/>
  <c r="BF263" i="4"/>
  <c r="BE263" i="4"/>
  <c r="BD263" i="4"/>
  <c r="BC263" i="4"/>
  <c r="BB263" i="4"/>
  <c r="BA263" i="4"/>
  <c r="AZ263" i="4"/>
  <c r="AY263" i="4"/>
  <c r="K263" i="4"/>
  <c r="J263" i="4"/>
  <c r="G263" i="4"/>
  <c r="BS262" i="4"/>
  <c r="BR262" i="4"/>
  <c r="BQ262" i="4"/>
  <c r="BP262" i="4"/>
  <c r="BO262" i="4"/>
  <c r="BN262" i="4"/>
  <c r="BM262" i="4"/>
  <c r="BL262" i="4"/>
  <c r="BK262" i="4"/>
  <c r="BJ262" i="4"/>
  <c r="BI262" i="4"/>
  <c r="BH262" i="4"/>
  <c r="BG262" i="4"/>
  <c r="BF262" i="4"/>
  <c r="BE262" i="4"/>
  <c r="BD262" i="4"/>
  <c r="BC262" i="4"/>
  <c r="BB262" i="4"/>
  <c r="BA262" i="4"/>
  <c r="AZ262" i="4"/>
  <c r="AY262" i="4"/>
  <c r="K262" i="4"/>
  <c r="L262" i="4" s="1"/>
  <c r="J262" i="4"/>
  <c r="G262" i="4"/>
  <c r="BW261" i="4"/>
  <c r="BS261" i="4"/>
  <c r="BR261" i="4"/>
  <c r="BQ261" i="4"/>
  <c r="BP261" i="4"/>
  <c r="BO261" i="4"/>
  <c r="BN261" i="4"/>
  <c r="BM261" i="4"/>
  <c r="BL261" i="4"/>
  <c r="BK261" i="4"/>
  <c r="BJ261" i="4"/>
  <c r="BI261" i="4"/>
  <c r="BH261" i="4"/>
  <c r="BG261" i="4"/>
  <c r="BF261" i="4"/>
  <c r="BE261" i="4"/>
  <c r="BD261" i="4"/>
  <c r="BC261" i="4"/>
  <c r="BB261" i="4"/>
  <c r="BA261" i="4"/>
  <c r="AZ261" i="4"/>
  <c r="AY261" i="4"/>
  <c r="L261" i="4"/>
  <c r="K261" i="4"/>
  <c r="J261" i="4"/>
  <c r="G261" i="4"/>
  <c r="BS260" i="4"/>
  <c r="BR260" i="4"/>
  <c r="BQ260" i="4"/>
  <c r="BP260" i="4"/>
  <c r="BO260" i="4"/>
  <c r="BN260" i="4"/>
  <c r="BM260" i="4"/>
  <c r="BL260" i="4"/>
  <c r="BK260" i="4"/>
  <c r="BJ260" i="4"/>
  <c r="BI260" i="4"/>
  <c r="BH260" i="4"/>
  <c r="BG260" i="4"/>
  <c r="BF260" i="4"/>
  <c r="BE260" i="4"/>
  <c r="BD260" i="4"/>
  <c r="BC260" i="4"/>
  <c r="BB260" i="4"/>
  <c r="BA260" i="4"/>
  <c r="AZ260" i="4"/>
  <c r="AY260" i="4"/>
  <c r="K260" i="4"/>
  <c r="L260" i="4" s="1"/>
  <c r="J260" i="4"/>
  <c r="G260" i="4"/>
  <c r="BS259" i="4"/>
  <c r="BR259" i="4"/>
  <c r="BQ259" i="4"/>
  <c r="BP259" i="4"/>
  <c r="BO259" i="4"/>
  <c r="BN259" i="4"/>
  <c r="BM259" i="4"/>
  <c r="BL259" i="4"/>
  <c r="BK259" i="4"/>
  <c r="BJ259" i="4"/>
  <c r="BI259" i="4"/>
  <c r="BH259" i="4"/>
  <c r="BG259" i="4"/>
  <c r="BF259" i="4"/>
  <c r="BE259" i="4"/>
  <c r="BD259" i="4"/>
  <c r="BC259" i="4"/>
  <c r="BB259" i="4"/>
  <c r="BA259" i="4"/>
  <c r="AZ259" i="4"/>
  <c r="AY259" i="4"/>
  <c r="L259" i="4"/>
  <c r="K259" i="4"/>
  <c r="J259" i="4"/>
  <c r="G259" i="4"/>
  <c r="BS258" i="4"/>
  <c r="BR258" i="4"/>
  <c r="BQ258" i="4"/>
  <c r="BP258" i="4"/>
  <c r="BO258" i="4"/>
  <c r="BN258" i="4"/>
  <c r="BM258" i="4"/>
  <c r="BL258" i="4"/>
  <c r="BK258" i="4"/>
  <c r="BJ258" i="4"/>
  <c r="BI258" i="4"/>
  <c r="BH258" i="4"/>
  <c r="BG258" i="4"/>
  <c r="BF258" i="4"/>
  <c r="BE258" i="4"/>
  <c r="BD258" i="4"/>
  <c r="BC258" i="4"/>
  <c r="BB258" i="4"/>
  <c r="BA258" i="4"/>
  <c r="AZ258" i="4"/>
  <c r="AY258" i="4"/>
  <c r="K258" i="4"/>
  <c r="L258" i="4" s="1"/>
  <c r="J258" i="4"/>
  <c r="G258" i="4"/>
  <c r="BW257" i="4"/>
  <c r="BS257" i="4"/>
  <c r="BR257" i="4"/>
  <c r="BQ257" i="4"/>
  <c r="BP257" i="4"/>
  <c r="BO257" i="4"/>
  <c r="BN257" i="4"/>
  <c r="BM257" i="4"/>
  <c r="BL257" i="4"/>
  <c r="BK257" i="4"/>
  <c r="BJ257" i="4"/>
  <c r="BI257" i="4"/>
  <c r="BH257" i="4"/>
  <c r="BG257" i="4"/>
  <c r="BF257" i="4"/>
  <c r="BE257" i="4"/>
  <c r="BD257" i="4"/>
  <c r="BC257" i="4"/>
  <c r="BB257" i="4"/>
  <c r="BA257" i="4"/>
  <c r="AZ257" i="4"/>
  <c r="AY257" i="4"/>
  <c r="L257" i="4"/>
  <c r="K257" i="4"/>
  <c r="J257" i="4"/>
  <c r="G257" i="4"/>
  <c r="BS256" i="4"/>
  <c r="BR256" i="4"/>
  <c r="BQ256" i="4"/>
  <c r="BP256" i="4"/>
  <c r="BO256" i="4"/>
  <c r="BN256" i="4"/>
  <c r="BM256" i="4"/>
  <c r="BL256" i="4"/>
  <c r="BK256" i="4"/>
  <c r="BJ256" i="4"/>
  <c r="BI256" i="4"/>
  <c r="BH256" i="4"/>
  <c r="BG256" i="4"/>
  <c r="BF256" i="4"/>
  <c r="BE256" i="4"/>
  <c r="BD256" i="4"/>
  <c r="BC256" i="4"/>
  <c r="BB256" i="4"/>
  <c r="BA256" i="4"/>
  <c r="AZ256" i="4"/>
  <c r="AY256" i="4"/>
  <c r="L256" i="4"/>
  <c r="K256" i="4"/>
  <c r="J256" i="4"/>
  <c r="G256" i="4"/>
  <c r="BS255" i="4"/>
  <c r="BR255" i="4"/>
  <c r="BQ255" i="4"/>
  <c r="BP255" i="4"/>
  <c r="BO255" i="4"/>
  <c r="BN255" i="4"/>
  <c r="BM255" i="4"/>
  <c r="BL255" i="4"/>
  <c r="BK255" i="4"/>
  <c r="BJ255" i="4"/>
  <c r="BI255" i="4"/>
  <c r="BH255" i="4"/>
  <c r="BG255" i="4"/>
  <c r="BF255" i="4"/>
  <c r="BE255" i="4"/>
  <c r="BD255" i="4"/>
  <c r="BC255" i="4"/>
  <c r="BB255" i="4"/>
  <c r="BA255" i="4"/>
  <c r="AZ255" i="4"/>
  <c r="AY255" i="4"/>
  <c r="L255" i="4"/>
  <c r="K255" i="4"/>
  <c r="J255" i="4"/>
  <c r="G255" i="4"/>
  <c r="BS254" i="4"/>
  <c r="BR254" i="4"/>
  <c r="BQ254" i="4"/>
  <c r="BP254" i="4"/>
  <c r="BO254" i="4"/>
  <c r="BN254" i="4"/>
  <c r="BM254" i="4"/>
  <c r="BL254" i="4"/>
  <c r="BK254" i="4"/>
  <c r="BJ254" i="4"/>
  <c r="BI254" i="4"/>
  <c r="BH254" i="4"/>
  <c r="BG254" i="4"/>
  <c r="BF254" i="4"/>
  <c r="BE254" i="4"/>
  <c r="BW254" i="4" s="1"/>
  <c r="BD254" i="4"/>
  <c r="BC254" i="4"/>
  <c r="BB254" i="4"/>
  <c r="BA254" i="4"/>
  <c r="AZ254" i="4"/>
  <c r="AY254" i="4"/>
  <c r="K254" i="4"/>
  <c r="L254" i="4" s="1"/>
  <c r="J254" i="4"/>
  <c r="G254" i="4"/>
  <c r="BS253" i="4"/>
  <c r="BR253" i="4"/>
  <c r="BQ253" i="4"/>
  <c r="BP253" i="4"/>
  <c r="BO253" i="4"/>
  <c r="BN253" i="4"/>
  <c r="BM253" i="4"/>
  <c r="BL253" i="4"/>
  <c r="BK253" i="4"/>
  <c r="BJ253" i="4"/>
  <c r="BI253" i="4"/>
  <c r="BH253" i="4"/>
  <c r="BG253" i="4"/>
  <c r="BF253" i="4"/>
  <c r="BE253" i="4"/>
  <c r="BD253" i="4"/>
  <c r="BC253" i="4"/>
  <c r="BB253" i="4"/>
  <c r="BA253" i="4"/>
  <c r="AZ253" i="4"/>
  <c r="AY253" i="4"/>
  <c r="L253" i="4"/>
  <c r="K253" i="4"/>
  <c r="J253" i="4"/>
  <c r="G253" i="4"/>
  <c r="BS252" i="4"/>
  <c r="BR252" i="4"/>
  <c r="BQ252" i="4"/>
  <c r="BP252" i="4"/>
  <c r="BO252" i="4"/>
  <c r="BN252" i="4"/>
  <c r="BM252" i="4"/>
  <c r="BL252" i="4"/>
  <c r="BK252" i="4"/>
  <c r="BJ252" i="4"/>
  <c r="BI252" i="4"/>
  <c r="BH252" i="4"/>
  <c r="BG252" i="4"/>
  <c r="BF252" i="4"/>
  <c r="BE252" i="4"/>
  <c r="BD252" i="4"/>
  <c r="BC252" i="4"/>
  <c r="BB252" i="4"/>
  <c r="BA252" i="4"/>
  <c r="AZ252" i="4"/>
  <c r="AY252" i="4"/>
  <c r="K252" i="4"/>
  <c r="J252" i="4"/>
  <c r="G252" i="4"/>
  <c r="BW251" i="4"/>
  <c r="BS251" i="4"/>
  <c r="BR251" i="4"/>
  <c r="BQ251" i="4"/>
  <c r="BP251" i="4"/>
  <c r="BO251" i="4"/>
  <c r="BN251" i="4"/>
  <c r="BM251" i="4"/>
  <c r="BL251" i="4"/>
  <c r="BK251" i="4"/>
  <c r="BJ251" i="4"/>
  <c r="BI251" i="4"/>
  <c r="BH251" i="4"/>
  <c r="BG251" i="4"/>
  <c r="BF251" i="4"/>
  <c r="CE251" i="4" s="1"/>
  <c r="BE251" i="4"/>
  <c r="BD251" i="4"/>
  <c r="BC251" i="4"/>
  <c r="BB251" i="4"/>
  <c r="BA251" i="4"/>
  <c r="AZ251" i="4"/>
  <c r="AY251" i="4"/>
  <c r="L251" i="4"/>
  <c r="K251" i="4"/>
  <c r="J251" i="4"/>
  <c r="G251" i="4"/>
  <c r="BS250" i="4"/>
  <c r="BR250" i="4"/>
  <c r="BQ250" i="4"/>
  <c r="BP250" i="4"/>
  <c r="BO250" i="4"/>
  <c r="BN250" i="4"/>
  <c r="BM250" i="4"/>
  <c r="BL250" i="4"/>
  <c r="BK250" i="4"/>
  <c r="BJ250" i="4"/>
  <c r="BI250" i="4"/>
  <c r="BH250" i="4"/>
  <c r="BG250" i="4"/>
  <c r="BF250" i="4"/>
  <c r="BE250" i="4"/>
  <c r="BD250" i="4"/>
  <c r="BC250" i="4"/>
  <c r="BB250" i="4"/>
  <c r="BA250" i="4"/>
  <c r="AZ250" i="4"/>
  <c r="AY250" i="4"/>
  <c r="K250" i="4"/>
  <c r="L250" i="4" s="1"/>
  <c r="J250" i="4"/>
  <c r="G250" i="4"/>
  <c r="BS249" i="4"/>
  <c r="BR249" i="4"/>
  <c r="BQ249" i="4"/>
  <c r="BP249" i="4"/>
  <c r="BO249" i="4"/>
  <c r="BN249" i="4"/>
  <c r="BM249" i="4"/>
  <c r="BL249" i="4"/>
  <c r="BK249" i="4"/>
  <c r="BJ249" i="4"/>
  <c r="BI249" i="4"/>
  <c r="BH249" i="4"/>
  <c r="BG249" i="4"/>
  <c r="BF249" i="4"/>
  <c r="BE249" i="4"/>
  <c r="BD249" i="4"/>
  <c r="BC249" i="4"/>
  <c r="BB249" i="4"/>
  <c r="BA249" i="4"/>
  <c r="AZ249" i="4"/>
  <c r="AY249" i="4"/>
  <c r="L249" i="4"/>
  <c r="K249" i="4"/>
  <c r="J249" i="4"/>
  <c r="G249" i="4"/>
  <c r="BS248" i="4"/>
  <c r="BR248" i="4"/>
  <c r="BQ248" i="4"/>
  <c r="BP248" i="4"/>
  <c r="BO248" i="4"/>
  <c r="BN248" i="4"/>
  <c r="BM248" i="4"/>
  <c r="BL248" i="4"/>
  <c r="BK248" i="4"/>
  <c r="BJ248" i="4"/>
  <c r="BI248" i="4"/>
  <c r="BH248" i="4"/>
  <c r="BG248" i="4"/>
  <c r="BF248" i="4"/>
  <c r="BE248" i="4"/>
  <c r="BD248" i="4"/>
  <c r="BC248" i="4"/>
  <c r="BB248" i="4"/>
  <c r="BA248" i="4"/>
  <c r="AZ248" i="4"/>
  <c r="AY248" i="4"/>
  <c r="K248" i="4"/>
  <c r="L248" i="4" s="1"/>
  <c r="J248" i="4"/>
  <c r="G248" i="4"/>
  <c r="BW247" i="4"/>
  <c r="BS247" i="4"/>
  <c r="BR247" i="4"/>
  <c r="BQ247" i="4"/>
  <c r="BP247" i="4"/>
  <c r="BO247" i="4"/>
  <c r="BN247" i="4"/>
  <c r="BM247" i="4"/>
  <c r="BL247" i="4"/>
  <c r="BK247" i="4"/>
  <c r="BJ247" i="4"/>
  <c r="BI247" i="4"/>
  <c r="BH247" i="4"/>
  <c r="BG247" i="4"/>
  <c r="BF247" i="4"/>
  <c r="BE247" i="4"/>
  <c r="BD247" i="4"/>
  <c r="BC247" i="4"/>
  <c r="BB247" i="4"/>
  <c r="BA247" i="4"/>
  <c r="AZ247" i="4"/>
  <c r="AY247" i="4"/>
  <c r="K247" i="4"/>
  <c r="J247" i="4"/>
  <c r="G247" i="4"/>
  <c r="BS246" i="4"/>
  <c r="BR246" i="4"/>
  <c r="BQ246" i="4"/>
  <c r="BP246" i="4"/>
  <c r="BO246" i="4"/>
  <c r="BN246" i="4"/>
  <c r="BM246" i="4"/>
  <c r="BL246" i="4"/>
  <c r="BK246" i="4"/>
  <c r="BJ246" i="4"/>
  <c r="BI246" i="4"/>
  <c r="BH246" i="4"/>
  <c r="BG246" i="4"/>
  <c r="BF246" i="4"/>
  <c r="BE246" i="4"/>
  <c r="BD246" i="4"/>
  <c r="BC246" i="4"/>
  <c r="BB246" i="4"/>
  <c r="BA246" i="4"/>
  <c r="AZ246" i="4"/>
  <c r="AY246" i="4"/>
  <c r="L246" i="4"/>
  <c r="K246" i="4"/>
  <c r="J246" i="4"/>
  <c r="G246" i="4"/>
  <c r="BS245" i="4"/>
  <c r="BR245" i="4"/>
  <c r="BQ245" i="4"/>
  <c r="BP245" i="4"/>
  <c r="BO245" i="4"/>
  <c r="BN245" i="4"/>
  <c r="BM245" i="4"/>
  <c r="BL245" i="4"/>
  <c r="BK245" i="4"/>
  <c r="BJ245" i="4"/>
  <c r="BI245" i="4"/>
  <c r="BH245" i="4"/>
  <c r="BG245" i="4"/>
  <c r="BF245" i="4"/>
  <c r="BE245" i="4"/>
  <c r="BD245" i="4"/>
  <c r="BC245" i="4"/>
  <c r="BB245" i="4"/>
  <c r="BA245" i="4"/>
  <c r="AZ245" i="4"/>
  <c r="AY245" i="4"/>
  <c r="L245" i="4"/>
  <c r="K245" i="4"/>
  <c r="J245" i="4"/>
  <c r="G245" i="4"/>
  <c r="BS244" i="4"/>
  <c r="BR244" i="4"/>
  <c r="BQ244" i="4"/>
  <c r="BP244" i="4"/>
  <c r="BO244" i="4"/>
  <c r="BN244" i="4"/>
  <c r="BM244" i="4"/>
  <c r="BL244" i="4"/>
  <c r="BK244" i="4"/>
  <c r="BJ244" i="4"/>
  <c r="BI244" i="4"/>
  <c r="BH244" i="4"/>
  <c r="BG244" i="4"/>
  <c r="BF244" i="4"/>
  <c r="BE244" i="4"/>
  <c r="BD244" i="4"/>
  <c r="BT244" i="4" s="1"/>
  <c r="BU244" i="4" s="1"/>
  <c r="BC244" i="4"/>
  <c r="BB244" i="4"/>
  <c r="BA244" i="4"/>
  <c r="AZ244" i="4"/>
  <c r="AY244" i="4"/>
  <c r="K244" i="4"/>
  <c r="J244" i="4"/>
  <c r="G244" i="4"/>
  <c r="BS243" i="4"/>
  <c r="BR243" i="4"/>
  <c r="BQ243" i="4"/>
  <c r="BP243" i="4"/>
  <c r="BO243" i="4"/>
  <c r="BN243" i="4"/>
  <c r="BM243" i="4"/>
  <c r="BL243" i="4"/>
  <c r="BK243" i="4"/>
  <c r="BJ243" i="4"/>
  <c r="BI243" i="4"/>
  <c r="BH243" i="4"/>
  <c r="BG243" i="4"/>
  <c r="BF243" i="4"/>
  <c r="BE243" i="4"/>
  <c r="BD243" i="4"/>
  <c r="BC243" i="4"/>
  <c r="BB243" i="4"/>
  <c r="BA243" i="4"/>
  <c r="AZ243" i="4"/>
  <c r="AY243" i="4"/>
  <c r="K243" i="4"/>
  <c r="J243" i="4"/>
  <c r="G243" i="4"/>
  <c r="CH242" i="4"/>
  <c r="BS242" i="4"/>
  <c r="BR242" i="4"/>
  <c r="BQ242" i="4"/>
  <c r="BP242" i="4"/>
  <c r="BO242" i="4"/>
  <c r="BN242" i="4"/>
  <c r="BM242" i="4"/>
  <c r="BL242" i="4"/>
  <c r="BK242" i="4"/>
  <c r="BJ242" i="4"/>
  <c r="BI242" i="4"/>
  <c r="BH242" i="4"/>
  <c r="BG242" i="4"/>
  <c r="BF242" i="4"/>
  <c r="BE242" i="4"/>
  <c r="BD242" i="4"/>
  <c r="BC242" i="4"/>
  <c r="BB242" i="4"/>
  <c r="BA242" i="4"/>
  <c r="AZ242" i="4"/>
  <c r="AY242" i="4"/>
  <c r="K242" i="4"/>
  <c r="L242" i="4" s="1"/>
  <c r="J242" i="4"/>
  <c r="G242" i="4"/>
  <c r="BS241" i="4"/>
  <c r="BR241" i="4"/>
  <c r="BQ241" i="4"/>
  <c r="BP241" i="4"/>
  <c r="BO241" i="4"/>
  <c r="BN241" i="4"/>
  <c r="BM241" i="4"/>
  <c r="BL241" i="4"/>
  <c r="BK241" i="4"/>
  <c r="BJ241" i="4"/>
  <c r="BI241" i="4"/>
  <c r="BH241" i="4"/>
  <c r="BG241" i="4"/>
  <c r="BF241" i="4"/>
  <c r="BE241" i="4"/>
  <c r="BD241" i="4"/>
  <c r="BC241" i="4"/>
  <c r="BB241" i="4"/>
  <c r="BA241" i="4"/>
  <c r="AZ241" i="4"/>
  <c r="AY241" i="4"/>
  <c r="K241" i="4"/>
  <c r="L241" i="4" s="1"/>
  <c r="J241" i="4"/>
  <c r="G241" i="4"/>
  <c r="BS240" i="4"/>
  <c r="BR240" i="4"/>
  <c r="BQ240" i="4"/>
  <c r="BP240" i="4"/>
  <c r="BO240" i="4"/>
  <c r="BN240" i="4"/>
  <c r="BM240" i="4"/>
  <c r="BL240" i="4"/>
  <c r="BK240" i="4"/>
  <c r="BJ240" i="4"/>
  <c r="BI240" i="4"/>
  <c r="BH240" i="4"/>
  <c r="BG240" i="4"/>
  <c r="BF240" i="4"/>
  <c r="BE240" i="4"/>
  <c r="BD240" i="4"/>
  <c r="BC240" i="4"/>
  <c r="BB240" i="4"/>
  <c r="BA240" i="4"/>
  <c r="AZ240" i="4"/>
  <c r="AY240" i="4"/>
  <c r="K240" i="4"/>
  <c r="L240" i="4" s="1"/>
  <c r="J240" i="4"/>
  <c r="G240" i="4"/>
  <c r="BS239" i="4"/>
  <c r="BR239" i="4"/>
  <c r="BQ239" i="4"/>
  <c r="BP239" i="4"/>
  <c r="BO239" i="4"/>
  <c r="BN239" i="4"/>
  <c r="BM239" i="4"/>
  <c r="BL239" i="4"/>
  <c r="BK239" i="4"/>
  <c r="BJ239" i="4"/>
  <c r="BI239" i="4"/>
  <c r="BH239" i="4"/>
  <c r="BG239" i="4"/>
  <c r="BF239" i="4"/>
  <c r="BE239" i="4"/>
  <c r="BD239" i="4"/>
  <c r="BT239" i="4" s="1"/>
  <c r="BU239" i="4" s="1"/>
  <c r="BC239" i="4"/>
  <c r="BB239" i="4"/>
  <c r="BA239" i="4"/>
  <c r="AZ239" i="4"/>
  <c r="AY239" i="4"/>
  <c r="K239" i="4"/>
  <c r="J239" i="4"/>
  <c r="L239" i="4" s="1"/>
  <c r="G239" i="4"/>
  <c r="BS238" i="4"/>
  <c r="BR238" i="4"/>
  <c r="BQ238" i="4"/>
  <c r="BP238" i="4"/>
  <c r="BO238" i="4"/>
  <c r="BN238" i="4"/>
  <c r="BM238" i="4"/>
  <c r="BL238" i="4"/>
  <c r="BK238" i="4"/>
  <c r="BJ238" i="4"/>
  <c r="BI238" i="4"/>
  <c r="BH238" i="4"/>
  <c r="BG238" i="4"/>
  <c r="BF238" i="4"/>
  <c r="BE238" i="4"/>
  <c r="BD238" i="4"/>
  <c r="BC238" i="4"/>
  <c r="BB238" i="4"/>
  <c r="BA238" i="4"/>
  <c r="AZ238" i="4"/>
  <c r="AY238" i="4"/>
  <c r="K238" i="4"/>
  <c r="L238" i="4" s="1"/>
  <c r="J238" i="4"/>
  <c r="G238" i="4"/>
  <c r="BS237" i="4"/>
  <c r="BR237" i="4"/>
  <c r="BQ237" i="4"/>
  <c r="BP237" i="4"/>
  <c r="BO237" i="4"/>
  <c r="BN237" i="4"/>
  <c r="BM237" i="4"/>
  <c r="BL237" i="4"/>
  <c r="BK237" i="4"/>
  <c r="BJ237" i="4"/>
  <c r="BI237" i="4"/>
  <c r="BH237" i="4"/>
  <c r="BG237" i="4"/>
  <c r="BF237" i="4"/>
  <c r="BE237" i="4"/>
  <c r="BD237" i="4"/>
  <c r="BC237" i="4"/>
  <c r="BB237" i="4"/>
  <c r="BA237" i="4"/>
  <c r="AZ237" i="4"/>
  <c r="AY237" i="4"/>
  <c r="K237" i="4"/>
  <c r="J237" i="4"/>
  <c r="L237" i="4" s="1"/>
  <c r="G237" i="4"/>
  <c r="BS236" i="4"/>
  <c r="BR236" i="4"/>
  <c r="BQ236" i="4"/>
  <c r="BP236" i="4"/>
  <c r="BO236" i="4"/>
  <c r="BN236" i="4"/>
  <c r="BM236" i="4"/>
  <c r="BL236" i="4"/>
  <c r="BK236" i="4"/>
  <c r="BJ236" i="4"/>
  <c r="BI236" i="4"/>
  <c r="BH236" i="4"/>
  <c r="BG236" i="4"/>
  <c r="BF236" i="4"/>
  <c r="BE236" i="4"/>
  <c r="BD236" i="4"/>
  <c r="BC236" i="4"/>
  <c r="BB236" i="4"/>
  <c r="BA236" i="4"/>
  <c r="AZ236" i="4"/>
  <c r="AY236" i="4"/>
  <c r="K236" i="4"/>
  <c r="L236" i="4" s="1"/>
  <c r="J236" i="4"/>
  <c r="G236" i="4"/>
  <c r="BS235" i="4"/>
  <c r="BR235" i="4"/>
  <c r="BQ235" i="4"/>
  <c r="BP235" i="4"/>
  <c r="BO235" i="4"/>
  <c r="BN235" i="4"/>
  <c r="BM235" i="4"/>
  <c r="BL235" i="4"/>
  <c r="BK235" i="4"/>
  <c r="BJ235" i="4"/>
  <c r="BI235" i="4"/>
  <c r="BH235" i="4"/>
  <c r="BG235" i="4"/>
  <c r="BF235" i="4"/>
  <c r="BE235" i="4"/>
  <c r="BD235" i="4"/>
  <c r="BT235" i="4" s="1"/>
  <c r="BU235" i="4" s="1"/>
  <c r="BC235" i="4"/>
  <c r="BB235" i="4"/>
  <c r="BA235" i="4"/>
  <c r="AZ235" i="4"/>
  <c r="AY235" i="4"/>
  <c r="K235" i="4"/>
  <c r="J235" i="4"/>
  <c r="G235" i="4"/>
  <c r="BS234" i="4"/>
  <c r="BR234" i="4"/>
  <c r="BQ234" i="4"/>
  <c r="BP234" i="4"/>
  <c r="BO234" i="4"/>
  <c r="BN234" i="4"/>
  <c r="BM234" i="4"/>
  <c r="BL234" i="4"/>
  <c r="BK234" i="4"/>
  <c r="BJ234" i="4"/>
  <c r="BI234" i="4"/>
  <c r="BH234" i="4"/>
  <c r="BG234" i="4"/>
  <c r="BF234" i="4"/>
  <c r="BE234" i="4"/>
  <c r="BD234" i="4"/>
  <c r="BC234" i="4"/>
  <c r="BB234" i="4"/>
  <c r="BA234" i="4"/>
  <c r="AZ234" i="4"/>
  <c r="AY234" i="4"/>
  <c r="K234" i="4"/>
  <c r="L234" i="4" s="1"/>
  <c r="J234" i="4"/>
  <c r="G234" i="4"/>
  <c r="BS233" i="4"/>
  <c r="BR233" i="4"/>
  <c r="BQ233" i="4"/>
  <c r="BP233" i="4"/>
  <c r="BO233" i="4"/>
  <c r="BN233" i="4"/>
  <c r="BM233" i="4"/>
  <c r="BL233" i="4"/>
  <c r="BK233" i="4"/>
  <c r="BJ233" i="4"/>
  <c r="BI233" i="4"/>
  <c r="BH233" i="4"/>
  <c r="BG233" i="4"/>
  <c r="BF233" i="4"/>
  <c r="BE233" i="4"/>
  <c r="BD233" i="4"/>
  <c r="BC233" i="4"/>
  <c r="BB233" i="4"/>
  <c r="BA233" i="4"/>
  <c r="AZ233" i="4"/>
  <c r="AY233" i="4"/>
  <c r="K233" i="4"/>
  <c r="L233" i="4" s="1"/>
  <c r="J233" i="4"/>
  <c r="G233" i="4"/>
  <c r="BS232" i="4"/>
  <c r="BR232" i="4"/>
  <c r="BQ232" i="4"/>
  <c r="BP232" i="4"/>
  <c r="BO232" i="4"/>
  <c r="BN232" i="4"/>
  <c r="BM232" i="4"/>
  <c r="BL232" i="4"/>
  <c r="BK232" i="4"/>
  <c r="BJ232" i="4"/>
  <c r="BI232" i="4"/>
  <c r="BH232" i="4"/>
  <c r="BG232" i="4"/>
  <c r="BF232" i="4"/>
  <c r="BE232" i="4"/>
  <c r="BD232" i="4"/>
  <c r="BC232" i="4"/>
  <c r="BB232" i="4"/>
  <c r="BA232" i="4"/>
  <c r="AZ232" i="4"/>
  <c r="AY232" i="4"/>
  <c r="L232" i="4"/>
  <c r="K232" i="4"/>
  <c r="J232" i="4"/>
  <c r="G232" i="4"/>
  <c r="BS231" i="4"/>
  <c r="BR231" i="4"/>
  <c r="BQ231" i="4"/>
  <c r="BP231" i="4"/>
  <c r="BO231" i="4"/>
  <c r="BN231" i="4"/>
  <c r="BM231" i="4"/>
  <c r="BL231" i="4"/>
  <c r="BK231" i="4"/>
  <c r="BJ231" i="4"/>
  <c r="BI231" i="4"/>
  <c r="BH231" i="4"/>
  <c r="BG231" i="4"/>
  <c r="BF231" i="4"/>
  <c r="BE231" i="4"/>
  <c r="BD231" i="4"/>
  <c r="BC231" i="4"/>
  <c r="BB231" i="4"/>
  <c r="BA231" i="4"/>
  <c r="AZ231" i="4"/>
  <c r="AY231" i="4"/>
  <c r="K231" i="4"/>
  <c r="J231" i="4"/>
  <c r="G231" i="4"/>
  <c r="BS230" i="4"/>
  <c r="BR230" i="4"/>
  <c r="BQ230" i="4"/>
  <c r="BP230" i="4"/>
  <c r="BO230" i="4"/>
  <c r="BN230" i="4"/>
  <c r="BM230" i="4"/>
  <c r="BL230" i="4"/>
  <c r="BK230" i="4"/>
  <c r="BJ230" i="4"/>
  <c r="BI230" i="4"/>
  <c r="BH230" i="4"/>
  <c r="BG230" i="4"/>
  <c r="BF230" i="4"/>
  <c r="BE230" i="4"/>
  <c r="BD230" i="4"/>
  <c r="BC230" i="4"/>
  <c r="BB230" i="4"/>
  <c r="BA230" i="4"/>
  <c r="AZ230" i="4"/>
  <c r="AY230" i="4"/>
  <c r="L230" i="4"/>
  <c r="K230" i="4"/>
  <c r="J230" i="4"/>
  <c r="G230" i="4"/>
  <c r="BS229" i="4"/>
  <c r="BR229" i="4"/>
  <c r="BQ229" i="4"/>
  <c r="BP229" i="4"/>
  <c r="BO229" i="4"/>
  <c r="BN229" i="4"/>
  <c r="BM229" i="4"/>
  <c r="BL229" i="4"/>
  <c r="BK229" i="4"/>
  <c r="BJ229" i="4"/>
  <c r="BI229" i="4"/>
  <c r="BH229" i="4"/>
  <c r="BG229" i="4"/>
  <c r="BF229" i="4"/>
  <c r="BE229" i="4"/>
  <c r="BD229" i="4"/>
  <c r="BC229" i="4"/>
  <c r="BB229" i="4"/>
  <c r="BA229" i="4"/>
  <c r="AZ229" i="4"/>
  <c r="AY229" i="4"/>
  <c r="L229" i="4"/>
  <c r="K229" i="4"/>
  <c r="J229" i="4"/>
  <c r="G229" i="4"/>
  <c r="BS228" i="4"/>
  <c r="BR228" i="4"/>
  <c r="BQ228" i="4"/>
  <c r="BP228" i="4"/>
  <c r="BO228" i="4"/>
  <c r="BN228" i="4"/>
  <c r="BM228" i="4"/>
  <c r="BL228" i="4"/>
  <c r="BK228" i="4"/>
  <c r="BJ228" i="4"/>
  <c r="BI228" i="4"/>
  <c r="BH228" i="4"/>
  <c r="BG228" i="4"/>
  <c r="BF228" i="4"/>
  <c r="BE228" i="4"/>
  <c r="BD228" i="4"/>
  <c r="BT228" i="4" s="1"/>
  <c r="BU228" i="4" s="1"/>
  <c r="BC228" i="4"/>
  <c r="BB228" i="4"/>
  <c r="BA228" i="4"/>
  <c r="AZ228" i="4"/>
  <c r="AY228" i="4"/>
  <c r="K228" i="4"/>
  <c r="J228" i="4"/>
  <c r="G228" i="4"/>
  <c r="BS227" i="4"/>
  <c r="BR227" i="4"/>
  <c r="BQ227" i="4"/>
  <c r="BP227" i="4"/>
  <c r="BO227" i="4"/>
  <c r="BN227" i="4"/>
  <c r="BM227" i="4"/>
  <c r="BL227" i="4"/>
  <c r="BK227" i="4"/>
  <c r="BJ227" i="4"/>
  <c r="BI227" i="4"/>
  <c r="BH227" i="4"/>
  <c r="BG227" i="4"/>
  <c r="BF227" i="4"/>
  <c r="BE227" i="4"/>
  <c r="BD227" i="4"/>
  <c r="BC227" i="4"/>
  <c r="BB227" i="4"/>
  <c r="BA227" i="4"/>
  <c r="AZ227" i="4"/>
  <c r="AY227" i="4"/>
  <c r="K227" i="4"/>
  <c r="L227" i="4" s="1"/>
  <c r="J227" i="4"/>
  <c r="G227" i="4"/>
  <c r="BS226" i="4"/>
  <c r="BR226" i="4"/>
  <c r="BQ226" i="4"/>
  <c r="BP226" i="4"/>
  <c r="BO226" i="4"/>
  <c r="BN226" i="4"/>
  <c r="BM226" i="4"/>
  <c r="BL226" i="4"/>
  <c r="BK226" i="4"/>
  <c r="BJ226" i="4"/>
  <c r="BI226" i="4"/>
  <c r="BH226" i="4"/>
  <c r="BG226" i="4"/>
  <c r="BF226" i="4"/>
  <c r="BE226" i="4"/>
  <c r="BD226" i="4"/>
  <c r="BC226" i="4"/>
  <c r="BB226" i="4"/>
  <c r="BA226" i="4"/>
  <c r="AZ226" i="4"/>
  <c r="AY226" i="4"/>
  <c r="K226" i="4"/>
  <c r="L226" i="4" s="1"/>
  <c r="J226" i="4"/>
  <c r="G226" i="4"/>
  <c r="BW225" i="4"/>
  <c r="BS225" i="4"/>
  <c r="BR225" i="4"/>
  <c r="BQ225" i="4"/>
  <c r="BP225" i="4"/>
  <c r="BO225" i="4"/>
  <c r="BN225" i="4"/>
  <c r="BM225" i="4"/>
  <c r="BL225" i="4"/>
  <c r="BK225" i="4"/>
  <c r="BJ225" i="4"/>
  <c r="BI225" i="4"/>
  <c r="BH225" i="4"/>
  <c r="BG225" i="4"/>
  <c r="BF225" i="4"/>
  <c r="BE225" i="4"/>
  <c r="BD225" i="4"/>
  <c r="BC225" i="4"/>
  <c r="BB225" i="4"/>
  <c r="BA225" i="4"/>
  <c r="AZ225" i="4"/>
  <c r="AY225" i="4"/>
  <c r="L225" i="4"/>
  <c r="K225" i="4"/>
  <c r="J225" i="4"/>
  <c r="G225" i="4"/>
  <c r="BS224" i="4"/>
  <c r="BR224" i="4"/>
  <c r="BQ224" i="4"/>
  <c r="BP224" i="4"/>
  <c r="BO224" i="4"/>
  <c r="BN224" i="4"/>
  <c r="BM224" i="4"/>
  <c r="BL224" i="4"/>
  <c r="BK224" i="4"/>
  <c r="BJ224" i="4"/>
  <c r="BI224" i="4"/>
  <c r="BH224" i="4"/>
  <c r="BG224" i="4"/>
  <c r="BF224" i="4"/>
  <c r="BE224" i="4"/>
  <c r="BD224" i="4"/>
  <c r="BC224" i="4"/>
  <c r="BB224" i="4"/>
  <c r="BA224" i="4"/>
  <c r="AZ224" i="4"/>
  <c r="AY224" i="4"/>
  <c r="K224" i="4"/>
  <c r="L224" i="4" s="1"/>
  <c r="J224" i="4"/>
  <c r="G224" i="4"/>
  <c r="BS223" i="4"/>
  <c r="BR223" i="4"/>
  <c r="BQ223" i="4"/>
  <c r="BP223" i="4"/>
  <c r="BO223" i="4"/>
  <c r="BN223" i="4"/>
  <c r="BM223" i="4"/>
  <c r="BL223" i="4"/>
  <c r="BK223" i="4"/>
  <c r="BJ223" i="4"/>
  <c r="BI223" i="4"/>
  <c r="BH223" i="4"/>
  <c r="BG223" i="4"/>
  <c r="BF223" i="4"/>
  <c r="BE223" i="4"/>
  <c r="BD223" i="4"/>
  <c r="BC223" i="4"/>
  <c r="BB223" i="4"/>
  <c r="BA223" i="4"/>
  <c r="AZ223" i="4"/>
  <c r="AY223" i="4"/>
  <c r="L223" i="4"/>
  <c r="K223" i="4"/>
  <c r="J223" i="4"/>
  <c r="G223" i="4"/>
  <c r="BS222" i="4"/>
  <c r="BR222" i="4"/>
  <c r="BQ222" i="4"/>
  <c r="BP222" i="4"/>
  <c r="BO222" i="4"/>
  <c r="BN222" i="4"/>
  <c r="BM222" i="4"/>
  <c r="BL222" i="4"/>
  <c r="BK222" i="4"/>
  <c r="BJ222" i="4"/>
  <c r="BI222" i="4"/>
  <c r="BH222" i="4"/>
  <c r="BG222" i="4"/>
  <c r="BF222" i="4"/>
  <c r="BE222" i="4"/>
  <c r="BD222" i="4"/>
  <c r="BC222" i="4"/>
  <c r="BB222" i="4"/>
  <c r="BA222" i="4"/>
  <c r="AZ222" i="4"/>
  <c r="AY222" i="4"/>
  <c r="K222" i="4"/>
  <c r="L222" i="4" s="1"/>
  <c r="J222" i="4"/>
  <c r="G222" i="4"/>
  <c r="BS221" i="4"/>
  <c r="BR221" i="4"/>
  <c r="BQ221" i="4"/>
  <c r="BP221" i="4"/>
  <c r="BO221" i="4"/>
  <c r="BN221" i="4"/>
  <c r="BM221" i="4"/>
  <c r="BL221" i="4"/>
  <c r="BK221" i="4"/>
  <c r="BJ221" i="4"/>
  <c r="BI221" i="4"/>
  <c r="BH221" i="4"/>
  <c r="BG221" i="4"/>
  <c r="BF221" i="4"/>
  <c r="BE221" i="4"/>
  <c r="BD221" i="4"/>
  <c r="BC221" i="4"/>
  <c r="BB221" i="4"/>
  <c r="BA221" i="4"/>
  <c r="AZ221" i="4"/>
  <c r="AY221" i="4"/>
  <c r="K221" i="4"/>
  <c r="L221" i="4" s="1"/>
  <c r="J221" i="4"/>
  <c r="G221" i="4"/>
  <c r="BW220" i="4"/>
  <c r="BS220" i="4"/>
  <c r="BR220" i="4"/>
  <c r="BQ220" i="4"/>
  <c r="BP220" i="4"/>
  <c r="BO220" i="4"/>
  <c r="BN220" i="4"/>
  <c r="BM220" i="4"/>
  <c r="BL220" i="4"/>
  <c r="BK220" i="4"/>
  <c r="BJ220" i="4"/>
  <c r="BI220" i="4"/>
  <c r="BH220" i="4"/>
  <c r="BG220" i="4"/>
  <c r="BF220" i="4"/>
  <c r="BE220" i="4"/>
  <c r="BD220" i="4"/>
  <c r="BC220" i="4"/>
  <c r="BB220" i="4"/>
  <c r="BA220" i="4"/>
  <c r="AZ220" i="4"/>
  <c r="AY220" i="4"/>
  <c r="K220" i="4"/>
  <c r="J220" i="4"/>
  <c r="G220" i="4"/>
  <c r="CE219" i="4"/>
  <c r="BW219" i="4"/>
  <c r="BS219" i="4"/>
  <c r="BR219" i="4"/>
  <c r="BQ219" i="4"/>
  <c r="BP219" i="4"/>
  <c r="BO219" i="4"/>
  <c r="BN219" i="4"/>
  <c r="BM219" i="4"/>
  <c r="BL219" i="4"/>
  <c r="BK219" i="4"/>
  <c r="BJ219" i="4"/>
  <c r="BI219" i="4"/>
  <c r="BH219" i="4"/>
  <c r="BG219" i="4"/>
  <c r="BF219" i="4"/>
  <c r="BE219" i="4"/>
  <c r="BD219" i="4"/>
  <c r="BC219" i="4"/>
  <c r="BB219" i="4"/>
  <c r="BA219" i="4"/>
  <c r="AZ219" i="4"/>
  <c r="AY219" i="4"/>
  <c r="L219" i="4"/>
  <c r="K219" i="4"/>
  <c r="J219" i="4"/>
  <c r="G219" i="4"/>
  <c r="BS218" i="4"/>
  <c r="BR218" i="4"/>
  <c r="BQ218" i="4"/>
  <c r="BP218" i="4"/>
  <c r="BO218" i="4"/>
  <c r="BN218" i="4"/>
  <c r="BM218" i="4"/>
  <c r="BL218" i="4"/>
  <c r="BK218" i="4"/>
  <c r="BJ218" i="4"/>
  <c r="BI218" i="4"/>
  <c r="BH218" i="4"/>
  <c r="BG218" i="4"/>
  <c r="BF218" i="4"/>
  <c r="BE218" i="4"/>
  <c r="BD218" i="4"/>
  <c r="BC218" i="4"/>
  <c r="BB218" i="4"/>
  <c r="BA218" i="4"/>
  <c r="AZ218" i="4"/>
  <c r="AY218" i="4"/>
  <c r="K218" i="4"/>
  <c r="L218" i="4" s="1"/>
  <c r="J218" i="4"/>
  <c r="G218" i="4"/>
  <c r="BS217" i="4"/>
  <c r="BR217" i="4"/>
  <c r="BQ217" i="4"/>
  <c r="BP217" i="4"/>
  <c r="BO217" i="4"/>
  <c r="BN217" i="4"/>
  <c r="BM217" i="4"/>
  <c r="BL217" i="4"/>
  <c r="BK217" i="4"/>
  <c r="BJ217" i="4"/>
  <c r="BI217" i="4"/>
  <c r="BH217" i="4"/>
  <c r="BG217" i="4"/>
  <c r="BF217" i="4"/>
  <c r="BE217" i="4"/>
  <c r="BD217" i="4"/>
  <c r="BC217" i="4"/>
  <c r="BB217" i="4"/>
  <c r="BA217" i="4"/>
  <c r="AZ217" i="4"/>
  <c r="AY217" i="4"/>
  <c r="K217" i="4"/>
  <c r="J217" i="4"/>
  <c r="G217" i="4"/>
  <c r="BS216" i="4"/>
  <c r="BR216" i="4"/>
  <c r="BQ216" i="4"/>
  <c r="BP216" i="4"/>
  <c r="BO216" i="4"/>
  <c r="BN216" i="4"/>
  <c r="BM216" i="4"/>
  <c r="BL216" i="4"/>
  <c r="BK216" i="4"/>
  <c r="BJ216" i="4"/>
  <c r="BI216" i="4"/>
  <c r="BH216" i="4"/>
  <c r="BG216" i="4"/>
  <c r="BF216" i="4"/>
  <c r="BE216" i="4"/>
  <c r="BD216" i="4"/>
  <c r="BC216" i="4"/>
  <c r="BB216" i="4"/>
  <c r="BA216" i="4"/>
  <c r="AZ216" i="4"/>
  <c r="AY216" i="4"/>
  <c r="L216" i="4"/>
  <c r="K216" i="4"/>
  <c r="J216" i="4"/>
  <c r="G216" i="4"/>
  <c r="BS215" i="4"/>
  <c r="BR215" i="4"/>
  <c r="BQ215" i="4"/>
  <c r="BP215" i="4"/>
  <c r="BO215" i="4"/>
  <c r="BN215" i="4"/>
  <c r="BM215" i="4"/>
  <c r="BL215" i="4"/>
  <c r="BK215" i="4"/>
  <c r="BJ215" i="4"/>
  <c r="BI215" i="4"/>
  <c r="BH215" i="4"/>
  <c r="BG215" i="4"/>
  <c r="BF215" i="4"/>
  <c r="BE215" i="4"/>
  <c r="BD215" i="4"/>
  <c r="BC215" i="4"/>
  <c r="BB215" i="4"/>
  <c r="BA215" i="4"/>
  <c r="AZ215" i="4"/>
  <c r="AY215" i="4"/>
  <c r="K215" i="4"/>
  <c r="L215" i="4" s="1"/>
  <c r="J215" i="4"/>
  <c r="G215" i="4"/>
  <c r="BS214" i="4"/>
  <c r="BR214" i="4"/>
  <c r="BQ214" i="4"/>
  <c r="BP214" i="4"/>
  <c r="BO214" i="4"/>
  <c r="BN214" i="4"/>
  <c r="BM214" i="4"/>
  <c r="BL214" i="4"/>
  <c r="BK214" i="4"/>
  <c r="BJ214" i="4"/>
  <c r="BI214" i="4"/>
  <c r="BH214" i="4"/>
  <c r="BG214" i="4"/>
  <c r="BF214" i="4"/>
  <c r="BE214" i="4"/>
  <c r="CE214" i="4" s="1"/>
  <c r="BD214" i="4"/>
  <c r="BC214" i="4"/>
  <c r="BB214" i="4"/>
  <c r="BA214" i="4"/>
  <c r="AZ214" i="4"/>
  <c r="AY214" i="4"/>
  <c r="L214" i="4"/>
  <c r="K214" i="4"/>
  <c r="J214" i="4"/>
  <c r="G214" i="4"/>
  <c r="BS213" i="4"/>
  <c r="BR213" i="4"/>
  <c r="BQ213" i="4"/>
  <c r="BP213" i="4"/>
  <c r="BO213" i="4"/>
  <c r="BN213" i="4"/>
  <c r="BM213" i="4"/>
  <c r="BL213" i="4"/>
  <c r="BK213" i="4"/>
  <c r="BJ213" i="4"/>
  <c r="BI213" i="4"/>
  <c r="BH213" i="4"/>
  <c r="BG213" i="4"/>
  <c r="BF213" i="4"/>
  <c r="BE213" i="4"/>
  <c r="BD213" i="4"/>
  <c r="BC213" i="4"/>
  <c r="BB213" i="4"/>
  <c r="BA213" i="4"/>
  <c r="AZ213" i="4"/>
  <c r="AY213" i="4"/>
  <c r="K213" i="4"/>
  <c r="L213" i="4" s="1"/>
  <c r="J213" i="4"/>
  <c r="G213" i="4"/>
  <c r="CE212" i="4"/>
  <c r="BS212" i="4"/>
  <c r="BR212" i="4"/>
  <c r="BQ212" i="4"/>
  <c r="BP212" i="4"/>
  <c r="BO212" i="4"/>
  <c r="BN212" i="4"/>
  <c r="BM212" i="4"/>
  <c r="BL212" i="4"/>
  <c r="BK212" i="4"/>
  <c r="BJ212" i="4"/>
  <c r="BI212" i="4"/>
  <c r="BH212" i="4"/>
  <c r="BG212" i="4"/>
  <c r="BF212" i="4"/>
  <c r="BE212" i="4"/>
  <c r="BD212" i="4"/>
  <c r="BC212" i="4"/>
  <c r="BB212" i="4"/>
  <c r="BA212" i="4"/>
  <c r="AZ212" i="4"/>
  <c r="AY212" i="4"/>
  <c r="K212" i="4"/>
  <c r="J212" i="4"/>
  <c r="L212" i="4" s="1"/>
  <c r="G212" i="4"/>
  <c r="BS211" i="4"/>
  <c r="BR211" i="4"/>
  <c r="BQ211" i="4"/>
  <c r="BP211" i="4"/>
  <c r="BO211" i="4"/>
  <c r="BN211" i="4"/>
  <c r="BM211" i="4"/>
  <c r="BL211" i="4"/>
  <c r="BK211" i="4"/>
  <c r="BJ211" i="4"/>
  <c r="BI211" i="4"/>
  <c r="BH211" i="4"/>
  <c r="BG211" i="4"/>
  <c r="BF211" i="4"/>
  <c r="BE211" i="4"/>
  <c r="BD211" i="4"/>
  <c r="BC211" i="4"/>
  <c r="BB211" i="4"/>
  <c r="BA211" i="4"/>
  <c r="AZ211" i="4"/>
  <c r="AY211" i="4"/>
  <c r="L211" i="4"/>
  <c r="K211" i="4"/>
  <c r="J211" i="4"/>
  <c r="G211" i="4"/>
  <c r="BS210" i="4"/>
  <c r="BR210" i="4"/>
  <c r="BQ210" i="4"/>
  <c r="BP210" i="4"/>
  <c r="BO210" i="4"/>
  <c r="BN210" i="4"/>
  <c r="BM210" i="4"/>
  <c r="BL210" i="4"/>
  <c r="BK210" i="4"/>
  <c r="BJ210" i="4"/>
  <c r="BI210" i="4"/>
  <c r="BH210" i="4"/>
  <c r="BG210" i="4"/>
  <c r="BF210" i="4"/>
  <c r="BE210" i="4"/>
  <c r="BD210" i="4"/>
  <c r="BC210" i="4"/>
  <c r="BB210" i="4"/>
  <c r="BA210" i="4"/>
  <c r="AZ210" i="4"/>
  <c r="AY210" i="4"/>
  <c r="K210" i="4"/>
  <c r="L210" i="4" s="1"/>
  <c r="J210" i="4"/>
  <c r="G210" i="4"/>
  <c r="BS209" i="4"/>
  <c r="BR209" i="4"/>
  <c r="BQ209" i="4"/>
  <c r="BP209" i="4"/>
  <c r="BO209" i="4"/>
  <c r="BN209" i="4"/>
  <c r="BM209" i="4"/>
  <c r="BL209" i="4"/>
  <c r="BK209" i="4"/>
  <c r="BJ209" i="4"/>
  <c r="BI209" i="4"/>
  <c r="BH209" i="4"/>
  <c r="BG209" i="4"/>
  <c r="BF209" i="4"/>
  <c r="BE209" i="4"/>
  <c r="BD209" i="4"/>
  <c r="BC209" i="4"/>
  <c r="BB209" i="4"/>
  <c r="BA209" i="4"/>
  <c r="AZ209" i="4"/>
  <c r="AY209" i="4"/>
  <c r="K209" i="4"/>
  <c r="L209" i="4" s="1"/>
  <c r="J209" i="4"/>
  <c r="G209" i="4"/>
  <c r="BS208" i="4"/>
  <c r="BR208" i="4"/>
  <c r="BQ208" i="4"/>
  <c r="BP208" i="4"/>
  <c r="BO208" i="4"/>
  <c r="BN208" i="4"/>
  <c r="BM208" i="4"/>
  <c r="BL208" i="4"/>
  <c r="BK208" i="4"/>
  <c r="BJ208" i="4"/>
  <c r="BI208" i="4"/>
  <c r="BH208" i="4"/>
  <c r="BG208" i="4"/>
  <c r="BF208" i="4"/>
  <c r="BE208" i="4"/>
  <c r="BD208" i="4"/>
  <c r="BC208" i="4"/>
  <c r="BB208" i="4"/>
  <c r="BA208" i="4"/>
  <c r="AZ208" i="4"/>
  <c r="AY208" i="4"/>
  <c r="L208" i="4"/>
  <c r="K208" i="4"/>
  <c r="J208" i="4"/>
  <c r="G208" i="4"/>
  <c r="CE207" i="4"/>
  <c r="BS207" i="4"/>
  <c r="BR207" i="4"/>
  <c r="BQ207" i="4"/>
  <c r="BP207" i="4"/>
  <c r="BO207" i="4"/>
  <c r="BN207" i="4"/>
  <c r="BM207" i="4"/>
  <c r="BL207" i="4"/>
  <c r="BK207" i="4"/>
  <c r="BJ207" i="4"/>
  <c r="BI207" i="4"/>
  <c r="BH207" i="4"/>
  <c r="BG207" i="4"/>
  <c r="BF207" i="4"/>
  <c r="BE207" i="4"/>
  <c r="BD207" i="4"/>
  <c r="BC207" i="4"/>
  <c r="BB207" i="4"/>
  <c r="BA207" i="4"/>
  <c r="AZ207" i="4"/>
  <c r="AY207" i="4"/>
  <c r="K207" i="4"/>
  <c r="L207" i="4" s="1"/>
  <c r="J207" i="4"/>
  <c r="G207" i="4"/>
  <c r="BS206" i="4"/>
  <c r="BR206" i="4"/>
  <c r="BQ206" i="4"/>
  <c r="BP206" i="4"/>
  <c r="BO206" i="4"/>
  <c r="BN206" i="4"/>
  <c r="BM206" i="4"/>
  <c r="BL206" i="4"/>
  <c r="BK206" i="4"/>
  <c r="BJ206" i="4"/>
  <c r="BI206" i="4"/>
  <c r="BH206" i="4"/>
  <c r="BG206" i="4"/>
  <c r="BF206" i="4"/>
  <c r="CL206" i="4" s="1"/>
  <c r="BE206" i="4"/>
  <c r="BD206" i="4"/>
  <c r="BC206" i="4"/>
  <c r="BB206" i="4"/>
  <c r="BA206" i="4"/>
  <c r="AZ206" i="4"/>
  <c r="AY206" i="4"/>
  <c r="L206" i="4"/>
  <c r="K206" i="4"/>
  <c r="J206" i="4"/>
  <c r="G206" i="4"/>
  <c r="BS205" i="4"/>
  <c r="BR205" i="4"/>
  <c r="BQ205" i="4"/>
  <c r="BP205" i="4"/>
  <c r="BO205" i="4"/>
  <c r="BN205" i="4"/>
  <c r="BM205" i="4"/>
  <c r="BL205" i="4"/>
  <c r="BK205" i="4"/>
  <c r="BJ205" i="4"/>
  <c r="BI205" i="4"/>
  <c r="BH205" i="4"/>
  <c r="BG205" i="4"/>
  <c r="BF205" i="4"/>
  <c r="BE205" i="4"/>
  <c r="BD205" i="4"/>
  <c r="BC205" i="4"/>
  <c r="BB205" i="4"/>
  <c r="BA205" i="4"/>
  <c r="AZ205" i="4"/>
  <c r="AY205" i="4"/>
  <c r="K205" i="4"/>
  <c r="J205" i="4"/>
  <c r="G205" i="4"/>
  <c r="CE204" i="4"/>
  <c r="BS204" i="4"/>
  <c r="BR204" i="4"/>
  <c r="BQ204" i="4"/>
  <c r="BP204" i="4"/>
  <c r="BO204" i="4"/>
  <c r="BN204" i="4"/>
  <c r="BM204" i="4"/>
  <c r="BL204" i="4"/>
  <c r="BK204" i="4"/>
  <c r="BJ204" i="4"/>
  <c r="BI204" i="4"/>
  <c r="BH204" i="4"/>
  <c r="BG204" i="4"/>
  <c r="BF204" i="4"/>
  <c r="BE204" i="4"/>
  <c r="BD204" i="4"/>
  <c r="BC204" i="4"/>
  <c r="BB204" i="4"/>
  <c r="BA204" i="4"/>
  <c r="AZ204" i="4"/>
  <c r="AY204" i="4"/>
  <c r="L204" i="4"/>
  <c r="K204" i="4"/>
  <c r="J204" i="4"/>
  <c r="G204" i="4"/>
  <c r="BS203" i="4"/>
  <c r="BR203" i="4"/>
  <c r="BQ203" i="4"/>
  <c r="BP203" i="4"/>
  <c r="BO203" i="4"/>
  <c r="BN203" i="4"/>
  <c r="BM203" i="4"/>
  <c r="BL203" i="4"/>
  <c r="BK203" i="4"/>
  <c r="BJ203" i="4"/>
  <c r="BI203" i="4"/>
  <c r="BH203" i="4"/>
  <c r="BG203" i="4"/>
  <c r="BF203" i="4"/>
  <c r="BE203" i="4"/>
  <c r="BD203" i="4"/>
  <c r="BC203" i="4"/>
  <c r="BB203" i="4"/>
  <c r="CE203" i="4" s="1"/>
  <c r="BA203" i="4"/>
  <c r="AZ203" i="4"/>
  <c r="AY203" i="4"/>
  <c r="L203" i="4"/>
  <c r="K203" i="4"/>
  <c r="J203" i="4"/>
  <c r="G203" i="4"/>
  <c r="BS202" i="4"/>
  <c r="BR202" i="4"/>
  <c r="BQ202" i="4"/>
  <c r="BP202" i="4"/>
  <c r="BO202" i="4"/>
  <c r="BN202" i="4"/>
  <c r="BM202" i="4"/>
  <c r="BL202" i="4"/>
  <c r="BK202" i="4"/>
  <c r="BJ202" i="4"/>
  <c r="BI202" i="4"/>
  <c r="BH202" i="4"/>
  <c r="BG202" i="4"/>
  <c r="BF202" i="4"/>
  <c r="BE202" i="4"/>
  <c r="BD202" i="4"/>
  <c r="BC202" i="4"/>
  <c r="BB202" i="4"/>
  <c r="CL202" i="4" s="1"/>
  <c r="BA202" i="4"/>
  <c r="AZ202" i="4"/>
  <c r="AY202" i="4"/>
  <c r="K202" i="4"/>
  <c r="J202" i="4"/>
  <c r="G202" i="4"/>
  <c r="BS201" i="4"/>
  <c r="BR201" i="4"/>
  <c r="BQ201" i="4"/>
  <c r="BP201" i="4"/>
  <c r="BO201" i="4"/>
  <c r="BN201" i="4"/>
  <c r="BM201" i="4"/>
  <c r="BL201" i="4"/>
  <c r="BK201" i="4"/>
  <c r="BJ201" i="4"/>
  <c r="BI201" i="4"/>
  <c r="BH201" i="4"/>
  <c r="BG201" i="4"/>
  <c r="BF201" i="4"/>
  <c r="BE201" i="4"/>
  <c r="BD201" i="4"/>
  <c r="BC201" i="4"/>
  <c r="BB201" i="4"/>
  <c r="BA201" i="4"/>
  <c r="AZ201" i="4"/>
  <c r="AY201" i="4"/>
  <c r="K201" i="4"/>
  <c r="J201" i="4"/>
  <c r="G201" i="4"/>
  <c r="BS200" i="4"/>
  <c r="BR200" i="4"/>
  <c r="BQ200" i="4"/>
  <c r="BP200" i="4"/>
  <c r="BO200" i="4"/>
  <c r="BN200" i="4"/>
  <c r="BM200" i="4"/>
  <c r="BL200" i="4"/>
  <c r="BK200" i="4"/>
  <c r="BJ200" i="4"/>
  <c r="BI200" i="4"/>
  <c r="BH200" i="4"/>
  <c r="BG200" i="4"/>
  <c r="BF200" i="4"/>
  <c r="BE200" i="4"/>
  <c r="BD200" i="4"/>
  <c r="BC200" i="4"/>
  <c r="BB200" i="4"/>
  <c r="BA200" i="4"/>
  <c r="AZ200" i="4"/>
  <c r="AY200" i="4"/>
  <c r="L200" i="4"/>
  <c r="K200" i="4"/>
  <c r="J200" i="4"/>
  <c r="G200" i="4"/>
  <c r="BS199" i="4"/>
  <c r="BR199" i="4"/>
  <c r="BQ199" i="4"/>
  <c r="BP199" i="4"/>
  <c r="BO199" i="4"/>
  <c r="BN199" i="4"/>
  <c r="BM199" i="4"/>
  <c r="BL199" i="4"/>
  <c r="BK199" i="4"/>
  <c r="BJ199" i="4"/>
  <c r="BI199" i="4"/>
  <c r="BH199" i="4"/>
  <c r="BG199" i="4"/>
  <c r="BF199" i="4"/>
  <c r="CE199" i="4" s="1"/>
  <c r="BE199" i="4"/>
  <c r="BD199" i="4"/>
  <c r="BC199" i="4"/>
  <c r="BB199" i="4"/>
  <c r="BA199" i="4"/>
  <c r="AZ199" i="4"/>
  <c r="AY199" i="4"/>
  <c r="L199" i="4"/>
  <c r="K199" i="4"/>
  <c r="J199" i="4"/>
  <c r="G199" i="4"/>
  <c r="CE198" i="4"/>
  <c r="BS198" i="4"/>
  <c r="BR198" i="4"/>
  <c r="BQ198" i="4"/>
  <c r="BP198" i="4"/>
  <c r="BO198" i="4"/>
  <c r="BN198" i="4"/>
  <c r="BM198" i="4"/>
  <c r="BL198" i="4"/>
  <c r="BK198" i="4"/>
  <c r="BJ198" i="4"/>
  <c r="BI198" i="4"/>
  <c r="BH198" i="4"/>
  <c r="BG198" i="4"/>
  <c r="BF198" i="4"/>
  <c r="BE198" i="4"/>
  <c r="BD198" i="4"/>
  <c r="BC198" i="4"/>
  <c r="BB198" i="4"/>
  <c r="BA198" i="4"/>
  <c r="AZ198" i="4"/>
  <c r="AY198" i="4"/>
  <c r="L198" i="4"/>
  <c r="K198" i="4"/>
  <c r="J198" i="4"/>
  <c r="G198" i="4"/>
  <c r="BS197" i="4"/>
  <c r="BR197" i="4"/>
  <c r="BQ197" i="4"/>
  <c r="BP197" i="4"/>
  <c r="BO197" i="4"/>
  <c r="BN197" i="4"/>
  <c r="BM197" i="4"/>
  <c r="BL197" i="4"/>
  <c r="BK197" i="4"/>
  <c r="BJ197" i="4"/>
  <c r="BI197" i="4"/>
  <c r="BH197" i="4"/>
  <c r="BG197" i="4"/>
  <c r="BF197" i="4"/>
  <c r="BE197" i="4"/>
  <c r="BD197" i="4"/>
  <c r="BC197" i="4"/>
  <c r="BB197" i="4"/>
  <c r="BA197" i="4"/>
  <c r="AZ197" i="4"/>
  <c r="AY197" i="4"/>
  <c r="K197" i="4"/>
  <c r="J197" i="4"/>
  <c r="G197" i="4"/>
  <c r="BS196" i="4"/>
  <c r="BR196" i="4"/>
  <c r="BQ196" i="4"/>
  <c r="BP196" i="4"/>
  <c r="BO196" i="4"/>
  <c r="BN196" i="4"/>
  <c r="BM196" i="4"/>
  <c r="BL196" i="4"/>
  <c r="BK196" i="4"/>
  <c r="BJ196" i="4"/>
  <c r="BI196" i="4"/>
  <c r="BH196" i="4"/>
  <c r="BG196" i="4"/>
  <c r="BF196" i="4"/>
  <c r="BE196" i="4"/>
  <c r="BD196" i="4"/>
  <c r="BC196" i="4"/>
  <c r="BB196" i="4"/>
  <c r="BA196" i="4"/>
  <c r="AZ196" i="4"/>
  <c r="AY196" i="4"/>
  <c r="K196" i="4"/>
  <c r="J196" i="4"/>
  <c r="G196" i="4"/>
  <c r="BS195" i="4"/>
  <c r="BR195" i="4"/>
  <c r="BQ195" i="4"/>
  <c r="BP195" i="4"/>
  <c r="BO195" i="4"/>
  <c r="BN195" i="4"/>
  <c r="BM195" i="4"/>
  <c r="BL195" i="4"/>
  <c r="BK195" i="4"/>
  <c r="BJ195" i="4"/>
  <c r="BI195" i="4"/>
  <c r="BH195" i="4"/>
  <c r="BG195" i="4"/>
  <c r="BF195" i="4"/>
  <c r="BE195" i="4"/>
  <c r="BD195" i="4"/>
  <c r="BC195" i="4"/>
  <c r="BB195" i="4"/>
  <c r="BA195" i="4"/>
  <c r="AZ195" i="4"/>
  <c r="AY195" i="4"/>
  <c r="BW195" i="4" s="1"/>
  <c r="L195" i="4"/>
  <c r="K195" i="4"/>
  <c r="J195" i="4"/>
  <c r="G195" i="4"/>
  <c r="BS194" i="4"/>
  <c r="BR194" i="4"/>
  <c r="BQ194" i="4"/>
  <c r="BP194" i="4"/>
  <c r="BO194" i="4"/>
  <c r="BN194" i="4"/>
  <c r="BM194" i="4"/>
  <c r="BL194" i="4"/>
  <c r="BK194" i="4"/>
  <c r="BJ194" i="4"/>
  <c r="BI194" i="4"/>
  <c r="BH194" i="4"/>
  <c r="BG194" i="4"/>
  <c r="BF194" i="4"/>
  <c r="BE194" i="4"/>
  <c r="BD194" i="4"/>
  <c r="BC194" i="4"/>
  <c r="BB194" i="4"/>
  <c r="BA194" i="4"/>
  <c r="AZ194" i="4"/>
  <c r="AY194" i="4"/>
  <c r="K194" i="4"/>
  <c r="L194" i="4" s="1"/>
  <c r="J194" i="4"/>
  <c r="G194" i="4"/>
  <c r="BS193" i="4"/>
  <c r="BR193" i="4"/>
  <c r="BQ193" i="4"/>
  <c r="BP193" i="4"/>
  <c r="BO193" i="4"/>
  <c r="BN193" i="4"/>
  <c r="BM193" i="4"/>
  <c r="BL193" i="4"/>
  <c r="BK193" i="4"/>
  <c r="BJ193" i="4"/>
  <c r="BI193" i="4"/>
  <c r="BH193" i="4"/>
  <c r="BG193" i="4"/>
  <c r="BF193" i="4"/>
  <c r="BE193" i="4"/>
  <c r="BD193" i="4"/>
  <c r="BC193" i="4"/>
  <c r="BB193" i="4"/>
  <c r="BA193" i="4"/>
  <c r="AZ193" i="4"/>
  <c r="AY193" i="4"/>
  <c r="K193" i="4"/>
  <c r="J193" i="4"/>
  <c r="G193" i="4"/>
  <c r="BS192" i="4"/>
  <c r="BR192" i="4"/>
  <c r="BQ192" i="4"/>
  <c r="BP192" i="4"/>
  <c r="BO192" i="4"/>
  <c r="BN192" i="4"/>
  <c r="BM192" i="4"/>
  <c r="BL192" i="4"/>
  <c r="BK192" i="4"/>
  <c r="BJ192" i="4"/>
  <c r="BI192" i="4"/>
  <c r="BH192" i="4"/>
  <c r="BG192" i="4"/>
  <c r="BF192" i="4"/>
  <c r="BE192" i="4"/>
  <c r="BD192" i="4"/>
  <c r="BC192" i="4"/>
  <c r="BB192" i="4"/>
  <c r="BA192" i="4"/>
  <c r="AZ192" i="4"/>
  <c r="AY192" i="4"/>
  <c r="L192" i="4"/>
  <c r="K192" i="4"/>
  <c r="J192" i="4"/>
  <c r="G192" i="4"/>
  <c r="BS191" i="4"/>
  <c r="BR191" i="4"/>
  <c r="BQ191" i="4"/>
  <c r="BP191" i="4"/>
  <c r="BO191" i="4"/>
  <c r="BN191" i="4"/>
  <c r="BM191" i="4"/>
  <c r="BL191" i="4"/>
  <c r="BK191" i="4"/>
  <c r="BJ191" i="4"/>
  <c r="BI191" i="4"/>
  <c r="BH191" i="4"/>
  <c r="BG191" i="4"/>
  <c r="BF191" i="4"/>
  <c r="BE191" i="4"/>
  <c r="BD191" i="4"/>
  <c r="BC191" i="4"/>
  <c r="BB191" i="4"/>
  <c r="BA191" i="4"/>
  <c r="AZ191" i="4"/>
  <c r="AY191" i="4"/>
  <c r="L191" i="4"/>
  <c r="K191" i="4"/>
  <c r="J191" i="4"/>
  <c r="G191" i="4"/>
  <c r="BS190" i="4"/>
  <c r="BR190" i="4"/>
  <c r="BQ190" i="4"/>
  <c r="BP190" i="4"/>
  <c r="BO190" i="4"/>
  <c r="BN190" i="4"/>
  <c r="BM190" i="4"/>
  <c r="BL190" i="4"/>
  <c r="BK190" i="4"/>
  <c r="BJ190" i="4"/>
  <c r="BI190" i="4"/>
  <c r="BH190" i="4"/>
  <c r="BG190" i="4"/>
  <c r="BF190" i="4"/>
  <c r="BE190" i="4"/>
  <c r="BD190" i="4"/>
  <c r="BC190" i="4"/>
  <c r="BB190" i="4"/>
  <c r="BA190" i="4"/>
  <c r="AZ190" i="4"/>
  <c r="AY190" i="4"/>
  <c r="K190" i="4"/>
  <c r="L190" i="4" s="1"/>
  <c r="J190" i="4"/>
  <c r="G190" i="4"/>
  <c r="BS189" i="4"/>
  <c r="BR189" i="4"/>
  <c r="BQ189" i="4"/>
  <c r="BP189" i="4"/>
  <c r="BO189" i="4"/>
  <c r="BN189" i="4"/>
  <c r="BM189" i="4"/>
  <c r="BL189" i="4"/>
  <c r="BK189" i="4"/>
  <c r="BJ189" i="4"/>
  <c r="BI189" i="4"/>
  <c r="BH189" i="4"/>
  <c r="BG189" i="4"/>
  <c r="BF189" i="4"/>
  <c r="BE189" i="4"/>
  <c r="BD189" i="4"/>
  <c r="BC189" i="4"/>
  <c r="BB189" i="4"/>
  <c r="BA189" i="4"/>
  <c r="AZ189" i="4"/>
  <c r="AY189" i="4"/>
  <c r="K189" i="4"/>
  <c r="L189" i="4" s="1"/>
  <c r="J189" i="4"/>
  <c r="G189" i="4"/>
  <c r="BS188" i="4"/>
  <c r="BR188" i="4"/>
  <c r="BQ188" i="4"/>
  <c r="BP188" i="4"/>
  <c r="BO188" i="4"/>
  <c r="BN188" i="4"/>
  <c r="BM188" i="4"/>
  <c r="BL188" i="4"/>
  <c r="BK188" i="4"/>
  <c r="BJ188" i="4"/>
  <c r="BI188" i="4"/>
  <c r="BH188" i="4"/>
  <c r="BG188" i="4"/>
  <c r="BF188" i="4"/>
  <c r="BE188" i="4"/>
  <c r="BD188" i="4"/>
  <c r="BT188" i="4" s="1"/>
  <c r="BU188" i="4" s="1"/>
  <c r="BC188" i="4"/>
  <c r="BB188" i="4"/>
  <c r="BA188" i="4"/>
  <c r="AZ188" i="4"/>
  <c r="AY188" i="4"/>
  <c r="K188" i="4"/>
  <c r="J188" i="4"/>
  <c r="G188" i="4"/>
  <c r="BS187" i="4"/>
  <c r="BR187" i="4"/>
  <c r="BQ187" i="4"/>
  <c r="BP187" i="4"/>
  <c r="BO187" i="4"/>
  <c r="BN187" i="4"/>
  <c r="BM187" i="4"/>
  <c r="BL187" i="4"/>
  <c r="BK187" i="4"/>
  <c r="BJ187" i="4"/>
  <c r="BI187" i="4"/>
  <c r="BH187" i="4"/>
  <c r="BG187" i="4"/>
  <c r="BF187" i="4"/>
  <c r="BE187" i="4"/>
  <c r="BD187" i="4"/>
  <c r="BC187" i="4"/>
  <c r="BB187" i="4"/>
  <c r="BA187" i="4"/>
  <c r="AZ187" i="4"/>
  <c r="AY187" i="4"/>
  <c r="L187" i="4"/>
  <c r="K187" i="4"/>
  <c r="J187" i="4"/>
  <c r="G187" i="4"/>
  <c r="BS186" i="4"/>
  <c r="BR186" i="4"/>
  <c r="BQ186" i="4"/>
  <c r="BP186" i="4"/>
  <c r="BO186" i="4"/>
  <c r="BN186" i="4"/>
  <c r="BM186" i="4"/>
  <c r="BL186" i="4"/>
  <c r="BK186" i="4"/>
  <c r="BJ186" i="4"/>
  <c r="BI186" i="4"/>
  <c r="BH186" i="4"/>
  <c r="BG186" i="4"/>
  <c r="BF186" i="4"/>
  <c r="BE186" i="4"/>
  <c r="BD186" i="4"/>
  <c r="BC186" i="4"/>
  <c r="BB186" i="4"/>
  <c r="BA186" i="4"/>
  <c r="AZ186" i="4"/>
  <c r="AY186" i="4"/>
  <c r="K186" i="4"/>
  <c r="L186" i="4" s="1"/>
  <c r="J186" i="4"/>
  <c r="G186" i="4"/>
  <c r="BS185" i="4"/>
  <c r="BR185" i="4"/>
  <c r="BQ185" i="4"/>
  <c r="BP185" i="4"/>
  <c r="BO185" i="4"/>
  <c r="BN185" i="4"/>
  <c r="BM185" i="4"/>
  <c r="BL185" i="4"/>
  <c r="BK185" i="4"/>
  <c r="BJ185" i="4"/>
  <c r="BI185" i="4"/>
  <c r="BH185" i="4"/>
  <c r="BG185" i="4"/>
  <c r="BF185" i="4"/>
  <c r="BE185" i="4"/>
  <c r="BD185" i="4"/>
  <c r="BC185" i="4"/>
  <c r="BB185" i="4"/>
  <c r="BA185" i="4"/>
  <c r="AZ185" i="4"/>
  <c r="AY185" i="4"/>
  <c r="K185" i="4"/>
  <c r="L185" i="4" s="1"/>
  <c r="J185" i="4"/>
  <c r="G185" i="4"/>
  <c r="BS184" i="4"/>
  <c r="BR184" i="4"/>
  <c r="BQ184" i="4"/>
  <c r="BP184" i="4"/>
  <c r="BO184" i="4"/>
  <c r="BN184" i="4"/>
  <c r="BM184" i="4"/>
  <c r="BL184" i="4"/>
  <c r="BK184" i="4"/>
  <c r="BJ184" i="4"/>
  <c r="BI184" i="4"/>
  <c r="BH184" i="4"/>
  <c r="BG184" i="4"/>
  <c r="BF184" i="4"/>
  <c r="BE184" i="4"/>
  <c r="BD184" i="4"/>
  <c r="BC184" i="4"/>
  <c r="BB184" i="4"/>
  <c r="BA184" i="4"/>
  <c r="AZ184" i="4"/>
  <c r="AY184" i="4"/>
  <c r="L184" i="4"/>
  <c r="K184" i="4"/>
  <c r="J184" i="4"/>
  <c r="G184" i="4"/>
  <c r="BS183" i="4"/>
  <c r="BR183" i="4"/>
  <c r="BQ183" i="4"/>
  <c r="BP183" i="4"/>
  <c r="BO183" i="4"/>
  <c r="BN183" i="4"/>
  <c r="BM183" i="4"/>
  <c r="BL183" i="4"/>
  <c r="BK183" i="4"/>
  <c r="BJ183" i="4"/>
  <c r="BI183" i="4"/>
  <c r="BH183" i="4"/>
  <c r="BG183" i="4"/>
  <c r="BF183" i="4"/>
  <c r="BE183" i="4"/>
  <c r="BD183" i="4"/>
  <c r="BC183" i="4"/>
  <c r="BB183" i="4"/>
  <c r="BA183" i="4"/>
  <c r="AZ183" i="4"/>
  <c r="AY183" i="4"/>
  <c r="K183" i="4"/>
  <c r="L183" i="4" s="1"/>
  <c r="J183" i="4"/>
  <c r="G183" i="4"/>
  <c r="BS182" i="4"/>
  <c r="BR182" i="4"/>
  <c r="BQ182" i="4"/>
  <c r="BP182" i="4"/>
  <c r="BO182" i="4"/>
  <c r="BN182" i="4"/>
  <c r="BM182" i="4"/>
  <c r="BL182" i="4"/>
  <c r="BK182" i="4"/>
  <c r="BJ182" i="4"/>
  <c r="BI182" i="4"/>
  <c r="BH182" i="4"/>
  <c r="BG182" i="4"/>
  <c r="BF182" i="4"/>
  <c r="BE182" i="4"/>
  <c r="BD182" i="4"/>
  <c r="BC182" i="4"/>
  <c r="BB182" i="4"/>
  <c r="BA182" i="4"/>
  <c r="AZ182" i="4"/>
  <c r="AY182" i="4"/>
  <c r="L182" i="4"/>
  <c r="K182" i="4"/>
  <c r="J182" i="4"/>
  <c r="G182" i="4"/>
  <c r="BS181" i="4"/>
  <c r="BR181" i="4"/>
  <c r="BQ181" i="4"/>
  <c r="BP181" i="4"/>
  <c r="BO181" i="4"/>
  <c r="BN181" i="4"/>
  <c r="BM181" i="4"/>
  <c r="BL181" i="4"/>
  <c r="BK181" i="4"/>
  <c r="BJ181" i="4"/>
  <c r="BI181" i="4"/>
  <c r="BH181" i="4"/>
  <c r="BG181" i="4"/>
  <c r="BF181" i="4"/>
  <c r="BE181" i="4"/>
  <c r="BD181" i="4"/>
  <c r="BC181" i="4"/>
  <c r="BB181" i="4"/>
  <c r="BA181" i="4"/>
  <c r="AZ181" i="4"/>
  <c r="AY181" i="4"/>
  <c r="K181" i="4"/>
  <c r="J181" i="4"/>
  <c r="G181" i="4"/>
  <c r="BS180" i="4"/>
  <c r="BR180" i="4"/>
  <c r="BQ180" i="4"/>
  <c r="BP180" i="4"/>
  <c r="BO180" i="4"/>
  <c r="BN180" i="4"/>
  <c r="BM180" i="4"/>
  <c r="BL180" i="4"/>
  <c r="BK180" i="4"/>
  <c r="BJ180" i="4"/>
  <c r="BI180" i="4"/>
  <c r="BH180" i="4"/>
  <c r="BG180" i="4"/>
  <c r="BF180" i="4"/>
  <c r="BE180" i="4"/>
  <c r="BD180" i="4"/>
  <c r="BC180" i="4"/>
  <c r="BB180" i="4"/>
  <c r="BA180" i="4"/>
  <c r="AZ180" i="4"/>
  <c r="AY180" i="4"/>
  <c r="K180" i="4"/>
  <c r="J180" i="4"/>
  <c r="G180" i="4"/>
  <c r="BS179" i="4"/>
  <c r="BR179" i="4"/>
  <c r="BQ179" i="4"/>
  <c r="BP179" i="4"/>
  <c r="BO179" i="4"/>
  <c r="BN179" i="4"/>
  <c r="BM179" i="4"/>
  <c r="BL179" i="4"/>
  <c r="BK179" i="4"/>
  <c r="BJ179" i="4"/>
  <c r="BI179" i="4"/>
  <c r="BH179" i="4"/>
  <c r="BG179" i="4"/>
  <c r="BF179" i="4"/>
  <c r="BE179" i="4"/>
  <c r="BD179" i="4"/>
  <c r="BC179" i="4"/>
  <c r="BB179" i="4"/>
  <c r="BA179" i="4"/>
  <c r="AZ179" i="4"/>
  <c r="AY179" i="4"/>
  <c r="L179" i="4"/>
  <c r="K179" i="4"/>
  <c r="J179" i="4"/>
  <c r="G179" i="4"/>
  <c r="BS178" i="4"/>
  <c r="BR178" i="4"/>
  <c r="BQ178" i="4"/>
  <c r="BP178" i="4"/>
  <c r="BO178" i="4"/>
  <c r="BN178" i="4"/>
  <c r="BM178" i="4"/>
  <c r="BL178" i="4"/>
  <c r="BK178" i="4"/>
  <c r="BJ178" i="4"/>
  <c r="BI178" i="4"/>
  <c r="BH178" i="4"/>
  <c r="BG178" i="4"/>
  <c r="BF178" i="4"/>
  <c r="BE178" i="4"/>
  <c r="BD178" i="4"/>
  <c r="BC178" i="4"/>
  <c r="BB178" i="4"/>
  <c r="BA178" i="4"/>
  <c r="AZ178" i="4"/>
  <c r="AY178" i="4"/>
  <c r="K178" i="4"/>
  <c r="L178" i="4" s="1"/>
  <c r="J178" i="4"/>
  <c r="G178" i="4"/>
  <c r="BS177" i="4"/>
  <c r="BR177" i="4"/>
  <c r="BQ177" i="4"/>
  <c r="BP177" i="4"/>
  <c r="BO177" i="4"/>
  <c r="BN177" i="4"/>
  <c r="BM177" i="4"/>
  <c r="BL177" i="4"/>
  <c r="BK177" i="4"/>
  <c r="BJ177" i="4"/>
  <c r="BI177" i="4"/>
  <c r="BH177" i="4"/>
  <c r="BG177" i="4"/>
  <c r="BF177" i="4"/>
  <c r="BE177" i="4"/>
  <c r="BD177" i="4"/>
  <c r="BC177" i="4"/>
  <c r="BB177" i="4"/>
  <c r="BA177" i="4"/>
  <c r="AZ177" i="4"/>
  <c r="AY177" i="4"/>
  <c r="K177" i="4"/>
  <c r="L177" i="4" s="1"/>
  <c r="J177" i="4"/>
  <c r="G177" i="4"/>
  <c r="BS176" i="4"/>
  <c r="BR176" i="4"/>
  <c r="BQ176" i="4"/>
  <c r="BP176" i="4"/>
  <c r="BO176" i="4"/>
  <c r="BN176" i="4"/>
  <c r="BM176" i="4"/>
  <c r="BL176" i="4"/>
  <c r="BK176" i="4"/>
  <c r="BJ176" i="4"/>
  <c r="BI176" i="4"/>
  <c r="BH176" i="4"/>
  <c r="BG176" i="4"/>
  <c r="BF176" i="4"/>
  <c r="BE176" i="4"/>
  <c r="BD176" i="4"/>
  <c r="BC176" i="4"/>
  <c r="BB176" i="4"/>
  <c r="BA176" i="4"/>
  <c r="AZ176" i="4"/>
  <c r="AY176" i="4"/>
  <c r="L176" i="4"/>
  <c r="K176" i="4"/>
  <c r="J176" i="4"/>
  <c r="G176" i="4"/>
  <c r="BS175" i="4"/>
  <c r="BR175" i="4"/>
  <c r="BQ175" i="4"/>
  <c r="BP175" i="4"/>
  <c r="BO175" i="4"/>
  <c r="BN175" i="4"/>
  <c r="BM175" i="4"/>
  <c r="BL175" i="4"/>
  <c r="BK175" i="4"/>
  <c r="BJ175" i="4"/>
  <c r="BI175" i="4"/>
  <c r="BH175" i="4"/>
  <c r="BG175" i="4"/>
  <c r="BF175" i="4"/>
  <c r="BE175" i="4"/>
  <c r="BD175" i="4"/>
  <c r="BC175" i="4"/>
  <c r="BB175" i="4"/>
  <c r="BA175" i="4"/>
  <c r="AZ175" i="4"/>
  <c r="AY175" i="4"/>
  <c r="K175" i="4"/>
  <c r="L175" i="4" s="1"/>
  <c r="J175" i="4"/>
  <c r="G175" i="4"/>
  <c r="BS174" i="4"/>
  <c r="BR174" i="4"/>
  <c r="BQ174" i="4"/>
  <c r="BP174" i="4"/>
  <c r="BO174" i="4"/>
  <c r="BN174" i="4"/>
  <c r="BM174" i="4"/>
  <c r="BL174" i="4"/>
  <c r="BK174" i="4"/>
  <c r="BJ174" i="4"/>
  <c r="BI174" i="4"/>
  <c r="BH174" i="4"/>
  <c r="BG174" i="4"/>
  <c r="BF174" i="4"/>
  <c r="BE174" i="4"/>
  <c r="BD174" i="4"/>
  <c r="BC174" i="4"/>
  <c r="BB174" i="4"/>
  <c r="BA174" i="4"/>
  <c r="AZ174" i="4"/>
  <c r="AY174" i="4"/>
  <c r="L174" i="4"/>
  <c r="K174" i="4"/>
  <c r="J174" i="4"/>
  <c r="G174" i="4"/>
  <c r="BS173" i="4"/>
  <c r="BR173" i="4"/>
  <c r="BQ173" i="4"/>
  <c r="BP173" i="4"/>
  <c r="BO173" i="4"/>
  <c r="BN173" i="4"/>
  <c r="BM173" i="4"/>
  <c r="BL173" i="4"/>
  <c r="BK173" i="4"/>
  <c r="BJ173" i="4"/>
  <c r="BI173" i="4"/>
  <c r="BH173" i="4"/>
  <c r="BG173" i="4"/>
  <c r="BF173" i="4"/>
  <c r="BE173" i="4"/>
  <c r="BD173" i="4"/>
  <c r="BC173" i="4"/>
  <c r="BB173" i="4"/>
  <c r="BA173" i="4"/>
  <c r="AZ173" i="4"/>
  <c r="AY173" i="4"/>
  <c r="K173" i="4"/>
  <c r="J173" i="4"/>
  <c r="G173" i="4"/>
  <c r="CE172" i="4"/>
  <c r="BS172" i="4"/>
  <c r="BR172" i="4"/>
  <c r="BQ172" i="4"/>
  <c r="BP172" i="4"/>
  <c r="BO172" i="4"/>
  <c r="BN172" i="4"/>
  <c r="BM172" i="4"/>
  <c r="BL172" i="4"/>
  <c r="BK172" i="4"/>
  <c r="BJ172" i="4"/>
  <c r="BI172" i="4"/>
  <c r="BH172" i="4"/>
  <c r="BG172" i="4"/>
  <c r="BF172" i="4"/>
  <c r="BE172" i="4"/>
  <c r="BD172" i="4"/>
  <c r="BT172" i="4" s="1"/>
  <c r="BU172" i="4" s="1"/>
  <c r="BC172" i="4"/>
  <c r="BB172" i="4"/>
  <c r="BA172" i="4"/>
  <c r="AZ172" i="4"/>
  <c r="AY172" i="4"/>
  <c r="K172" i="4"/>
  <c r="J172" i="4"/>
  <c r="G172" i="4"/>
  <c r="BS171" i="4"/>
  <c r="BR171" i="4"/>
  <c r="BQ171" i="4"/>
  <c r="BP171" i="4"/>
  <c r="BO171" i="4"/>
  <c r="BN171" i="4"/>
  <c r="BM171" i="4"/>
  <c r="BL171" i="4"/>
  <c r="BK171" i="4"/>
  <c r="BJ171" i="4"/>
  <c r="BI171" i="4"/>
  <c r="BH171" i="4"/>
  <c r="BG171" i="4"/>
  <c r="BF171" i="4"/>
  <c r="BE171" i="4"/>
  <c r="BD171" i="4"/>
  <c r="BC171" i="4"/>
  <c r="BB171" i="4"/>
  <c r="BA171" i="4"/>
  <c r="AZ171" i="4"/>
  <c r="AY171" i="4"/>
  <c r="L171" i="4"/>
  <c r="K171" i="4"/>
  <c r="J171" i="4"/>
  <c r="G171" i="4"/>
  <c r="BS170" i="4"/>
  <c r="BR170" i="4"/>
  <c r="BQ170" i="4"/>
  <c r="BP170" i="4"/>
  <c r="BO170" i="4"/>
  <c r="BN170" i="4"/>
  <c r="BM170" i="4"/>
  <c r="BL170" i="4"/>
  <c r="BK170" i="4"/>
  <c r="BJ170" i="4"/>
  <c r="BI170" i="4"/>
  <c r="BH170" i="4"/>
  <c r="BG170" i="4"/>
  <c r="BF170" i="4"/>
  <c r="BE170" i="4"/>
  <c r="BD170" i="4"/>
  <c r="BC170" i="4"/>
  <c r="BB170" i="4"/>
  <c r="BA170" i="4"/>
  <c r="AZ170" i="4"/>
  <c r="AY170" i="4"/>
  <c r="K170" i="4"/>
  <c r="L170" i="4" s="1"/>
  <c r="J170" i="4"/>
  <c r="G170" i="4"/>
  <c r="BS169" i="4"/>
  <c r="BR169" i="4"/>
  <c r="BQ169" i="4"/>
  <c r="BP169" i="4"/>
  <c r="BO169" i="4"/>
  <c r="BN169" i="4"/>
  <c r="BM169" i="4"/>
  <c r="BL169" i="4"/>
  <c r="BK169" i="4"/>
  <c r="BJ169" i="4"/>
  <c r="BI169" i="4"/>
  <c r="BH169" i="4"/>
  <c r="BG169" i="4"/>
  <c r="BF169" i="4"/>
  <c r="BE169" i="4"/>
  <c r="BD169" i="4"/>
  <c r="BC169" i="4"/>
  <c r="BB169" i="4"/>
  <c r="BA169" i="4"/>
  <c r="AZ169" i="4"/>
  <c r="AY169" i="4"/>
  <c r="K169" i="4"/>
  <c r="L169" i="4" s="1"/>
  <c r="J169" i="4"/>
  <c r="G169" i="4"/>
  <c r="BS168" i="4"/>
  <c r="BR168" i="4"/>
  <c r="BQ168" i="4"/>
  <c r="BP168" i="4"/>
  <c r="BO168" i="4"/>
  <c r="BN168" i="4"/>
  <c r="BM168" i="4"/>
  <c r="BL168" i="4"/>
  <c r="BK168" i="4"/>
  <c r="BJ168" i="4"/>
  <c r="BI168" i="4"/>
  <c r="BH168" i="4"/>
  <c r="BG168" i="4"/>
  <c r="BF168" i="4"/>
  <c r="BE168" i="4"/>
  <c r="BD168" i="4"/>
  <c r="BC168" i="4"/>
  <c r="BB168" i="4"/>
  <c r="BA168" i="4"/>
  <c r="AZ168" i="4"/>
  <c r="AY168" i="4"/>
  <c r="L168" i="4"/>
  <c r="K168" i="4"/>
  <c r="J168" i="4"/>
  <c r="G168" i="4"/>
  <c r="BW167" i="4"/>
  <c r="BS167" i="4"/>
  <c r="BR167" i="4"/>
  <c r="BQ167" i="4"/>
  <c r="BP167" i="4"/>
  <c r="BO167" i="4"/>
  <c r="BN167" i="4"/>
  <c r="BM167" i="4"/>
  <c r="BL167" i="4"/>
  <c r="BK167" i="4"/>
  <c r="BJ167" i="4"/>
  <c r="BI167" i="4"/>
  <c r="BH167" i="4"/>
  <c r="BG167" i="4"/>
  <c r="BF167" i="4"/>
  <c r="BE167" i="4"/>
  <c r="BD167" i="4"/>
  <c r="BC167" i="4"/>
  <c r="BB167" i="4"/>
  <c r="BA167" i="4"/>
  <c r="AZ167" i="4"/>
  <c r="AY167" i="4"/>
  <c r="K167" i="4"/>
  <c r="L167" i="4" s="1"/>
  <c r="J167" i="4"/>
  <c r="G167" i="4"/>
  <c r="BS166" i="4"/>
  <c r="BR166" i="4"/>
  <c r="BQ166" i="4"/>
  <c r="BP166" i="4"/>
  <c r="BO166" i="4"/>
  <c r="BN166" i="4"/>
  <c r="BM166" i="4"/>
  <c r="BL166" i="4"/>
  <c r="BK166" i="4"/>
  <c r="BJ166" i="4"/>
  <c r="BI166" i="4"/>
  <c r="BH166" i="4"/>
  <c r="BG166" i="4"/>
  <c r="BF166" i="4"/>
  <c r="BE166" i="4"/>
  <c r="BD166" i="4"/>
  <c r="BC166" i="4"/>
  <c r="BB166" i="4"/>
  <c r="BA166" i="4"/>
  <c r="AZ166" i="4"/>
  <c r="AY166" i="4"/>
  <c r="L166" i="4"/>
  <c r="K166" i="4"/>
  <c r="J166" i="4"/>
  <c r="G166" i="4"/>
  <c r="BS165" i="4"/>
  <c r="BR165" i="4"/>
  <c r="BQ165" i="4"/>
  <c r="BP165" i="4"/>
  <c r="BO165" i="4"/>
  <c r="BN165" i="4"/>
  <c r="BM165" i="4"/>
  <c r="BL165" i="4"/>
  <c r="BK165" i="4"/>
  <c r="BJ165" i="4"/>
  <c r="BI165" i="4"/>
  <c r="BH165" i="4"/>
  <c r="BG165" i="4"/>
  <c r="BF165" i="4"/>
  <c r="BE165" i="4"/>
  <c r="BD165" i="4"/>
  <c r="BC165" i="4"/>
  <c r="BB165" i="4"/>
  <c r="BA165" i="4"/>
  <c r="AZ165" i="4"/>
  <c r="AY165" i="4"/>
  <c r="K165" i="4"/>
  <c r="J165" i="4"/>
  <c r="G165" i="4"/>
  <c r="CE164" i="4"/>
  <c r="BV164" i="4"/>
  <c r="BS164" i="4"/>
  <c r="BR164" i="4"/>
  <c r="BQ164" i="4"/>
  <c r="BP164" i="4"/>
  <c r="BO164" i="4"/>
  <c r="BN164" i="4"/>
  <c r="BM164" i="4"/>
  <c r="BL164" i="4"/>
  <c r="BK164" i="4"/>
  <c r="BJ164" i="4"/>
  <c r="BI164" i="4"/>
  <c r="BH164" i="4"/>
  <c r="BG164" i="4"/>
  <c r="BF164" i="4"/>
  <c r="BE164" i="4"/>
  <c r="BD164" i="4"/>
  <c r="BC164" i="4"/>
  <c r="BB164" i="4"/>
  <c r="BA164" i="4"/>
  <c r="AZ164" i="4"/>
  <c r="BT164" i="4" s="1"/>
  <c r="BU164" i="4" s="1"/>
  <c r="AY164" i="4"/>
  <c r="L164" i="4"/>
  <c r="K164" i="4"/>
  <c r="J164" i="4"/>
  <c r="G164" i="4"/>
  <c r="BS163" i="4"/>
  <c r="BR163" i="4"/>
  <c r="BQ163" i="4"/>
  <c r="BP163" i="4"/>
  <c r="BO163" i="4"/>
  <c r="BN163" i="4"/>
  <c r="BM163" i="4"/>
  <c r="BL163" i="4"/>
  <c r="BK163" i="4"/>
  <c r="BJ163" i="4"/>
  <c r="BI163" i="4"/>
  <c r="BH163" i="4"/>
  <c r="BG163" i="4"/>
  <c r="BF163" i="4"/>
  <c r="BE163" i="4"/>
  <c r="BD163" i="4"/>
  <c r="BC163" i="4"/>
  <c r="BB163" i="4"/>
  <c r="BA163" i="4"/>
  <c r="AZ163" i="4"/>
  <c r="AY163" i="4"/>
  <c r="K163" i="4"/>
  <c r="L163" i="4" s="1"/>
  <c r="J163" i="4"/>
  <c r="G163" i="4"/>
  <c r="BV162" i="4"/>
  <c r="BS162" i="4"/>
  <c r="BR162" i="4"/>
  <c r="BQ162" i="4"/>
  <c r="BP162" i="4"/>
  <c r="BO162" i="4"/>
  <c r="BN162" i="4"/>
  <c r="BM162" i="4"/>
  <c r="BL162" i="4"/>
  <c r="BK162" i="4"/>
  <c r="BJ162" i="4"/>
  <c r="BI162" i="4"/>
  <c r="BH162" i="4"/>
  <c r="BG162" i="4"/>
  <c r="BF162" i="4"/>
  <c r="BE162" i="4"/>
  <c r="BD162" i="4"/>
  <c r="BC162" i="4"/>
  <c r="BB162" i="4"/>
  <c r="BA162" i="4"/>
  <c r="AZ162" i="4"/>
  <c r="AY162" i="4"/>
  <c r="K162" i="4"/>
  <c r="L162" i="4" s="1"/>
  <c r="J162" i="4"/>
  <c r="G162" i="4"/>
  <c r="CH161" i="4"/>
  <c r="BS161" i="4"/>
  <c r="BR161" i="4"/>
  <c r="BQ161" i="4"/>
  <c r="BP161" i="4"/>
  <c r="BO161" i="4"/>
  <c r="BN161" i="4"/>
  <c r="BM161" i="4"/>
  <c r="BL161" i="4"/>
  <c r="BK161" i="4"/>
  <c r="BJ161" i="4"/>
  <c r="BI161" i="4"/>
  <c r="BH161" i="4"/>
  <c r="BG161" i="4"/>
  <c r="BF161" i="4"/>
  <c r="BE161" i="4"/>
  <c r="BD161" i="4"/>
  <c r="BT161" i="4" s="1"/>
  <c r="BC161" i="4"/>
  <c r="BB161" i="4"/>
  <c r="BA161" i="4"/>
  <c r="AZ161" i="4"/>
  <c r="AY161" i="4"/>
  <c r="K161" i="4"/>
  <c r="J161" i="4"/>
  <c r="G161" i="4"/>
  <c r="BV160" i="4"/>
  <c r="BS160" i="4"/>
  <c r="BR160" i="4"/>
  <c r="BQ160" i="4"/>
  <c r="BP160" i="4"/>
  <c r="BO160" i="4"/>
  <c r="BN160" i="4"/>
  <c r="BM160" i="4"/>
  <c r="BL160" i="4"/>
  <c r="BK160" i="4"/>
  <c r="BJ160" i="4"/>
  <c r="BI160" i="4"/>
  <c r="BH160" i="4"/>
  <c r="BG160" i="4"/>
  <c r="BF160" i="4"/>
  <c r="BE160" i="4"/>
  <c r="BD160" i="4"/>
  <c r="BC160" i="4"/>
  <c r="BB160" i="4"/>
  <c r="BA160" i="4"/>
  <c r="AZ160" i="4"/>
  <c r="AY160" i="4"/>
  <c r="L160" i="4"/>
  <c r="K160" i="4"/>
  <c r="J160" i="4"/>
  <c r="G160" i="4"/>
  <c r="BS159" i="4"/>
  <c r="BR159" i="4"/>
  <c r="BQ159" i="4"/>
  <c r="BP159" i="4"/>
  <c r="BO159" i="4"/>
  <c r="BN159" i="4"/>
  <c r="BM159" i="4"/>
  <c r="BL159" i="4"/>
  <c r="BK159" i="4"/>
  <c r="BJ159" i="4"/>
  <c r="BI159" i="4"/>
  <c r="BH159" i="4"/>
  <c r="BG159" i="4"/>
  <c r="BF159" i="4"/>
  <c r="BE159" i="4"/>
  <c r="BD159" i="4"/>
  <c r="BC159" i="4"/>
  <c r="BB159" i="4"/>
  <c r="BA159" i="4"/>
  <c r="AZ159" i="4"/>
  <c r="AY159" i="4"/>
  <c r="K159" i="4"/>
  <c r="J159" i="4"/>
  <c r="G159" i="4"/>
  <c r="BS158" i="4"/>
  <c r="BR158" i="4"/>
  <c r="BQ158" i="4"/>
  <c r="BP158" i="4"/>
  <c r="BO158" i="4"/>
  <c r="BN158" i="4"/>
  <c r="BM158" i="4"/>
  <c r="BL158" i="4"/>
  <c r="BK158" i="4"/>
  <c r="BJ158" i="4"/>
  <c r="BI158" i="4"/>
  <c r="BH158" i="4"/>
  <c r="BG158" i="4"/>
  <c r="BF158" i="4"/>
  <c r="BE158" i="4"/>
  <c r="CE158" i="4" s="1"/>
  <c r="BD158" i="4"/>
  <c r="BC158" i="4"/>
  <c r="BB158" i="4"/>
  <c r="BA158" i="4"/>
  <c r="AZ158" i="4"/>
  <c r="AY158" i="4"/>
  <c r="K158" i="4"/>
  <c r="J158" i="4"/>
  <c r="G158" i="4"/>
  <c r="BV157" i="4"/>
  <c r="BS157" i="4"/>
  <c r="BR157" i="4"/>
  <c r="BQ157" i="4"/>
  <c r="BP157" i="4"/>
  <c r="BO157" i="4"/>
  <c r="BN157" i="4"/>
  <c r="BM157" i="4"/>
  <c r="BL157" i="4"/>
  <c r="BK157" i="4"/>
  <c r="BJ157" i="4"/>
  <c r="BI157" i="4"/>
  <c r="BH157" i="4"/>
  <c r="BG157" i="4"/>
  <c r="BF157" i="4"/>
  <c r="BE157" i="4"/>
  <c r="BD157" i="4"/>
  <c r="BC157" i="4"/>
  <c r="BB157" i="4"/>
  <c r="BA157" i="4"/>
  <c r="AZ157" i="4"/>
  <c r="AY157" i="4"/>
  <c r="K157" i="4"/>
  <c r="L157" i="4" s="1"/>
  <c r="J157" i="4"/>
  <c r="G157" i="4"/>
  <c r="BS156" i="4"/>
  <c r="BR156" i="4"/>
  <c r="BQ156" i="4"/>
  <c r="BP156" i="4"/>
  <c r="BO156" i="4"/>
  <c r="BN156" i="4"/>
  <c r="BM156" i="4"/>
  <c r="BL156" i="4"/>
  <c r="BK156" i="4"/>
  <c r="BJ156" i="4"/>
  <c r="BI156" i="4"/>
  <c r="BH156" i="4"/>
  <c r="BG156" i="4"/>
  <c r="BF156" i="4"/>
  <c r="BE156" i="4"/>
  <c r="BD156" i="4"/>
  <c r="BC156" i="4"/>
  <c r="BB156" i="4"/>
  <c r="BA156" i="4"/>
  <c r="AZ156" i="4"/>
  <c r="AY156" i="4"/>
  <c r="K156" i="4"/>
  <c r="L156" i="4" s="1"/>
  <c r="J156" i="4"/>
  <c r="G156" i="4"/>
  <c r="BW155" i="4"/>
  <c r="BV155" i="4"/>
  <c r="BS155" i="4"/>
  <c r="BR155" i="4"/>
  <c r="BQ155" i="4"/>
  <c r="BP155" i="4"/>
  <c r="BO155" i="4"/>
  <c r="BN155" i="4"/>
  <c r="BM155" i="4"/>
  <c r="BL155" i="4"/>
  <c r="BK155" i="4"/>
  <c r="BJ155" i="4"/>
  <c r="BI155" i="4"/>
  <c r="BH155" i="4"/>
  <c r="BG155" i="4"/>
  <c r="BF155" i="4"/>
  <c r="BE155" i="4"/>
  <c r="BD155" i="4"/>
  <c r="BC155" i="4"/>
  <c r="BB155" i="4"/>
  <c r="BA155" i="4"/>
  <c r="AZ155" i="4"/>
  <c r="AY155" i="4"/>
  <c r="K155" i="4"/>
  <c r="J155" i="4"/>
  <c r="G155" i="4"/>
  <c r="BS154" i="4"/>
  <c r="BR154" i="4"/>
  <c r="BQ154" i="4"/>
  <c r="BP154" i="4"/>
  <c r="BO154" i="4"/>
  <c r="BN154" i="4"/>
  <c r="BM154" i="4"/>
  <c r="BL154" i="4"/>
  <c r="BK154" i="4"/>
  <c r="BJ154" i="4"/>
  <c r="BI154" i="4"/>
  <c r="BH154" i="4"/>
  <c r="BG154" i="4"/>
  <c r="BF154" i="4"/>
  <c r="BE154" i="4"/>
  <c r="BD154" i="4"/>
  <c r="BC154" i="4"/>
  <c r="BB154" i="4"/>
  <c r="BA154" i="4"/>
  <c r="AZ154" i="4"/>
  <c r="AY154" i="4"/>
  <c r="K154" i="4"/>
  <c r="J154" i="4"/>
  <c r="L154" i="4" s="1"/>
  <c r="G154" i="4"/>
  <c r="BS153" i="4"/>
  <c r="BR153" i="4"/>
  <c r="BQ153" i="4"/>
  <c r="BP153" i="4"/>
  <c r="BO153" i="4"/>
  <c r="BN153" i="4"/>
  <c r="BM153" i="4"/>
  <c r="BL153" i="4"/>
  <c r="BK153" i="4"/>
  <c r="BJ153" i="4"/>
  <c r="BI153" i="4"/>
  <c r="BH153" i="4"/>
  <c r="BG153" i="4"/>
  <c r="BF153" i="4"/>
  <c r="BE153" i="4"/>
  <c r="BD153" i="4"/>
  <c r="BC153" i="4"/>
  <c r="BB153" i="4"/>
  <c r="BA153" i="4"/>
  <c r="CM153" i="4" s="1"/>
  <c r="AZ153" i="4"/>
  <c r="AY153" i="4"/>
  <c r="K153" i="4"/>
  <c r="J153" i="4"/>
  <c r="G153" i="4"/>
  <c r="CE152" i="4"/>
  <c r="BS152" i="4"/>
  <c r="BR152" i="4"/>
  <c r="BQ152" i="4"/>
  <c r="BP152" i="4"/>
  <c r="BO152" i="4"/>
  <c r="BN152" i="4"/>
  <c r="BM152" i="4"/>
  <c r="BL152" i="4"/>
  <c r="BK152" i="4"/>
  <c r="BJ152" i="4"/>
  <c r="BI152" i="4"/>
  <c r="BH152" i="4"/>
  <c r="BG152" i="4"/>
  <c r="BF152" i="4"/>
  <c r="BE152" i="4"/>
  <c r="BD152" i="4"/>
  <c r="BC152" i="4"/>
  <c r="BB152" i="4"/>
  <c r="BA152" i="4"/>
  <c r="AZ152" i="4"/>
  <c r="AY152" i="4"/>
  <c r="K152" i="4"/>
  <c r="L152" i="4" s="1"/>
  <c r="J152" i="4"/>
  <c r="G152" i="4"/>
  <c r="BS151" i="4"/>
  <c r="BR151" i="4"/>
  <c r="BQ151" i="4"/>
  <c r="BP151" i="4"/>
  <c r="BO151" i="4"/>
  <c r="BN151" i="4"/>
  <c r="BM151" i="4"/>
  <c r="BL151" i="4"/>
  <c r="BK151" i="4"/>
  <c r="BJ151" i="4"/>
  <c r="BI151" i="4"/>
  <c r="BH151" i="4"/>
  <c r="BG151" i="4"/>
  <c r="BF151" i="4"/>
  <c r="BE151" i="4"/>
  <c r="BD151" i="4"/>
  <c r="BC151" i="4"/>
  <c r="BB151" i="4"/>
  <c r="BA151" i="4"/>
  <c r="AZ151" i="4"/>
  <c r="AY151" i="4"/>
  <c r="L151" i="4"/>
  <c r="K151" i="4"/>
  <c r="J151" i="4"/>
  <c r="G151" i="4"/>
  <c r="BS150" i="4"/>
  <c r="BR150" i="4"/>
  <c r="BQ150" i="4"/>
  <c r="BP150" i="4"/>
  <c r="BO150" i="4"/>
  <c r="BN150" i="4"/>
  <c r="BM150" i="4"/>
  <c r="BL150" i="4"/>
  <c r="BK150" i="4"/>
  <c r="BJ150" i="4"/>
  <c r="BI150" i="4"/>
  <c r="BH150" i="4"/>
  <c r="BG150" i="4"/>
  <c r="BF150" i="4"/>
  <c r="BE150" i="4"/>
  <c r="BD150" i="4"/>
  <c r="BC150" i="4"/>
  <c r="BB150" i="4"/>
  <c r="BA150" i="4"/>
  <c r="AZ150" i="4"/>
  <c r="AY150" i="4"/>
  <c r="K150" i="4"/>
  <c r="J150" i="4"/>
  <c r="G150" i="4"/>
  <c r="BS149" i="4"/>
  <c r="BR149" i="4"/>
  <c r="BQ149" i="4"/>
  <c r="BP149" i="4"/>
  <c r="BO149" i="4"/>
  <c r="BN149" i="4"/>
  <c r="BM149" i="4"/>
  <c r="BL149" i="4"/>
  <c r="BK149" i="4"/>
  <c r="BJ149" i="4"/>
  <c r="BI149" i="4"/>
  <c r="BH149" i="4"/>
  <c r="BG149" i="4"/>
  <c r="BF149" i="4"/>
  <c r="BE149" i="4"/>
  <c r="BD149" i="4"/>
  <c r="BC149" i="4"/>
  <c r="BB149" i="4"/>
  <c r="BA149" i="4"/>
  <c r="AZ149" i="4"/>
  <c r="AY149" i="4"/>
  <c r="L149" i="4"/>
  <c r="K149" i="4"/>
  <c r="J149" i="4"/>
  <c r="G149" i="4"/>
  <c r="BS148" i="4"/>
  <c r="BR148" i="4"/>
  <c r="BQ148" i="4"/>
  <c r="BP148" i="4"/>
  <c r="BO148" i="4"/>
  <c r="BN148" i="4"/>
  <c r="BM148" i="4"/>
  <c r="BL148" i="4"/>
  <c r="BK148" i="4"/>
  <c r="BJ148" i="4"/>
  <c r="BI148" i="4"/>
  <c r="BH148" i="4"/>
  <c r="BG148" i="4"/>
  <c r="BF148" i="4"/>
  <c r="BE148" i="4"/>
  <c r="BD148" i="4"/>
  <c r="BC148" i="4"/>
  <c r="BB148" i="4"/>
  <c r="BA148" i="4"/>
  <c r="AZ148" i="4"/>
  <c r="AY148" i="4"/>
  <c r="L148" i="4"/>
  <c r="K148" i="4"/>
  <c r="J148" i="4"/>
  <c r="G148" i="4"/>
  <c r="BS147" i="4"/>
  <c r="BR147" i="4"/>
  <c r="BQ147" i="4"/>
  <c r="BP147" i="4"/>
  <c r="BO147" i="4"/>
  <c r="BN147" i="4"/>
  <c r="BM147" i="4"/>
  <c r="BL147" i="4"/>
  <c r="BK147" i="4"/>
  <c r="BJ147" i="4"/>
  <c r="BI147" i="4"/>
  <c r="BH147" i="4"/>
  <c r="BG147" i="4"/>
  <c r="BF147" i="4"/>
  <c r="BE147" i="4"/>
  <c r="BD147" i="4"/>
  <c r="BC147" i="4"/>
  <c r="BB147" i="4"/>
  <c r="BA147" i="4"/>
  <c r="AZ147" i="4"/>
  <c r="AY147" i="4"/>
  <c r="K147" i="4"/>
  <c r="L147" i="4" s="1"/>
  <c r="J147" i="4"/>
  <c r="G147" i="4"/>
  <c r="BS146" i="4"/>
  <c r="BR146" i="4"/>
  <c r="BQ146" i="4"/>
  <c r="BP146" i="4"/>
  <c r="BO146" i="4"/>
  <c r="BN146" i="4"/>
  <c r="BM146" i="4"/>
  <c r="BL146" i="4"/>
  <c r="BK146" i="4"/>
  <c r="BJ146" i="4"/>
  <c r="BI146" i="4"/>
  <c r="BH146" i="4"/>
  <c r="BG146" i="4"/>
  <c r="BF146" i="4"/>
  <c r="BE146" i="4"/>
  <c r="BD146" i="4"/>
  <c r="BC146" i="4"/>
  <c r="BB146" i="4"/>
  <c r="BA146" i="4"/>
  <c r="AZ146" i="4"/>
  <c r="AY146" i="4"/>
  <c r="K146" i="4"/>
  <c r="L146" i="4" s="1"/>
  <c r="J146" i="4"/>
  <c r="G146" i="4"/>
  <c r="BS145" i="4"/>
  <c r="BR145" i="4"/>
  <c r="BQ145" i="4"/>
  <c r="BP145" i="4"/>
  <c r="BO145" i="4"/>
  <c r="BN145" i="4"/>
  <c r="BM145" i="4"/>
  <c r="BL145" i="4"/>
  <c r="BK145" i="4"/>
  <c r="BJ145" i="4"/>
  <c r="BI145" i="4"/>
  <c r="BH145" i="4"/>
  <c r="BG145" i="4"/>
  <c r="BF145" i="4"/>
  <c r="BE145" i="4"/>
  <c r="BD145" i="4"/>
  <c r="BC145" i="4"/>
  <c r="BB145" i="4"/>
  <c r="BA145" i="4"/>
  <c r="AZ145" i="4"/>
  <c r="AY145" i="4"/>
  <c r="K145" i="4"/>
  <c r="J145" i="4"/>
  <c r="G145" i="4"/>
  <c r="BS144" i="4"/>
  <c r="BR144" i="4"/>
  <c r="BQ144" i="4"/>
  <c r="BP144" i="4"/>
  <c r="BO144" i="4"/>
  <c r="BN144" i="4"/>
  <c r="BM144" i="4"/>
  <c r="BL144" i="4"/>
  <c r="BK144" i="4"/>
  <c r="BJ144" i="4"/>
  <c r="BI144" i="4"/>
  <c r="BH144" i="4"/>
  <c r="BG144" i="4"/>
  <c r="BF144" i="4"/>
  <c r="BE144" i="4"/>
  <c r="BD144" i="4"/>
  <c r="BC144" i="4"/>
  <c r="BB144" i="4"/>
  <c r="BA144" i="4"/>
  <c r="AZ144" i="4"/>
  <c r="AY144" i="4"/>
  <c r="L144" i="4"/>
  <c r="K144" i="4"/>
  <c r="J144" i="4"/>
  <c r="G144" i="4"/>
  <c r="BS143" i="4"/>
  <c r="BR143" i="4"/>
  <c r="BQ143" i="4"/>
  <c r="BP143" i="4"/>
  <c r="BO143" i="4"/>
  <c r="BN143" i="4"/>
  <c r="BM143" i="4"/>
  <c r="BL143" i="4"/>
  <c r="BK143" i="4"/>
  <c r="BJ143" i="4"/>
  <c r="BI143" i="4"/>
  <c r="BH143" i="4"/>
  <c r="BG143" i="4"/>
  <c r="BF143" i="4"/>
  <c r="BE143" i="4"/>
  <c r="BD143" i="4"/>
  <c r="BC143" i="4"/>
  <c r="BB143" i="4"/>
  <c r="BA143" i="4"/>
  <c r="AZ143" i="4"/>
  <c r="AY143" i="4"/>
  <c r="L143" i="4"/>
  <c r="K143" i="4"/>
  <c r="J143" i="4"/>
  <c r="G143" i="4"/>
  <c r="BS142" i="4"/>
  <c r="BR142" i="4"/>
  <c r="BQ142" i="4"/>
  <c r="BP142" i="4"/>
  <c r="BO142" i="4"/>
  <c r="BN142" i="4"/>
  <c r="BM142" i="4"/>
  <c r="BL142" i="4"/>
  <c r="BK142" i="4"/>
  <c r="BJ142" i="4"/>
  <c r="BI142" i="4"/>
  <c r="BH142" i="4"/>
  <c r="BG142" i="4"/>
  <c r="BF142" i="4"/>
  <c r="BE142" i="4"/>
  <c r="BD142" i="4"/>
  <c r="BC142" i="4"/>
  <c r="BB142" i="4"/>
  <c r="BA142" i="4"/>
  <c r="AZ142" i="4"/>
  <c r="AY142" i="4"/>
  <c r="K142" i="4"/>
  <c r="J142" i="4"/>
  <c r="G142" i="4"/>
  <c r="BS141" i="4"/>
  <c r="BR141" i="4"/>
  <c r="BQ141" i="4"/>
  <c r="BP141" i="4"/>
  <c r="BO141" i="4"/>
  <c r="BN141" i="4"/>
  <c r="BM141" i="4"/>
  <c r="BL141" i="4"/>
  <c r="BK141" i="4"/>
  <c r="BJ141" i="4"/>
  <c r="BI141" i="4"/>
  <c r="BH141" i="4"/>
  <c r="BG141" i="4"/>
  <c r="BF141" i="4"/>
  <c r="BE141" i="4"/>
  <c r="BD141" i="4"/>
  <c r="BC141" i="4"/>
  <c r="BB141" i="4"/>
  <c r="BA141" i="4"/>
  <c r="AZ141" i="4"/>
  <c r="AY141" i="4"/>
  <c r="N141" i="4"/>
  <c r="L141" i="4"/>
  <c r="K141" i="4"/>
  <c r="J141" i="4"/>
  <c r="G141" i="4"/>
  <c r="BS140" i="4"/>
  <c r="BR140" i="4"/>
  <c r="BQ140" i="4"/>
  <c r="BP140" i="4"/>
  <c r="BO140" i="4"/>
  <c r="BN140" i="4"/>
  <c r="BM140" i="4"/>
  <c r="BL140" i="4"/>
  <c r="BK140" i="4"/>
  <c r="BJ140" i="4"/>
  <c r="BI140" i="4"/>
  <c r="BH140" i="4"/>
  <c r="BG140" i="4"/>
  <c r="BF140" i="4"/>
  <c r="BE140" i="4"/>
  <c r="BD140" i="4"/>
  <c r="BC140" i="4"/>
  <c r="BB140" i="4"/>
  <c r="BA140" i="4"/>
  <c r="AZ140" i="4"/>
  <c r="AY140" i="4"/>
  <c r="N140" i="4"/>
  <c r="L140" i="4"/>
  <c r="K140" i="4"/>
  <c r="J140" i="4"/>
  <c r="G140" i="4"/>
  <c r="BS139" i="4"/>
  <c r="BR139" i="4"/>
  <c r="BQ139" i="4"/>
  <c r="BP139" i="4"/>
  <c r="BO139" i="4"/>
  <c r="BN139" i="4"/>
  <c r="BM139" i="4"/>
  <c r="BL139" i="4"/>
  <c r="BK139" i="4"/>
  <c r="BJ139" i="4"/>
  <c r="BI139" i="4"/>
  <c r="BH139" i="4"/>
  <c r="BG139" i="4"/>
  <c r="BF139" i="4"/>
  <c r="CE139" i="4" s="1"/>
  <c r="BE139" i="4"/>
  <c r="BD139" i="4"/>
  <c r="BC139" i="4"/>
  <c r="BB139" i="4"/>
  <c r="BA139" i="4"/>
  <c r="AZ139" i="4"/>
  <c r="AY139" i="4"/>
  <c r="N139" i="4"/>
  <c r="L139" i="4"/>
  <c r="K139" i="4"/>
  <c r="J139" i="4"/>
  <c r="G139" i="4"/>
  <c r="BS138" i="4"/>
  <c r="BR138" i="4"/>
  <c r="BQ138" i="4"/>
  <c r="BP138" i="4"/>
  <c r="BO138" i="4"/>
  <c r="BN138" i="4"/>
  <c r="BM138" i="4"/>
  <c r="BL138" i="4"/>
  <c r="BK138" i="4"/>
  <c r="BJ138" i="4"/>
  <c r="BI138" i="4"/>
  <c r="BH138" i="4"/>
  <c r="BG138" i="4"/>
  <c r="BF138" i="4"/>
  <c r="BE138" i="4"/>
  <c r="BD138" i="4"/>
  <c r="BC138" i="4"/>
  <c r="BB138" i="4"/>
  <c r="BA138" i="4"/>
  <c r="AZ138" i="4"/>
  <c r="AY138" i="4"/>
  <c r="K138" i="4"/>
  <c r="J138" i="4"/>
  <c r="G138" i="4"/>
  <c r="BS137" i="4"/>
  <c r="BR137" i="4"/>
  <c r="BQ137" i="4"/>
  <c r="BP137" i="4"/>
  <c r="BO137" i="4"/>
  <c r="BN137" i="4"/>
  <c r="BM137" i="4"/>
  <c r="BL137" i="4"/>
  <c r="BK137" i="4"/>
  <c r="BJ137" i="4"/>
  <c r="BI137" i="4"/>
  <c r="BH137" i="4"/>
  <c r="BG137" i="4"/>
  <c r="BF137" i="4"/>
  <c r="BE137" i="4"/>
  <c r="BD137" i="4"/>
  <c r="BC137" i="4"/>
  <c r="BB137" i="4"/>
  <c r="BA137" i="4"/>
  <c r="AZ137" i="4"/>
  <c r="AY137" i="4"/>
  <c r="R137" i="4"/>
  <c r="K137" i="4"/>
  <c r="L137" i="4" s="1"/>
  <c r="J137" i="4"/>
  <c r="G137" i="4"/>
  <c r="BS136" i="4"/>
  <c r="BR136" i="4"/>
  <c r="BQ136" i="4"/>
  <c r="BP136" i="4"/>
  <c r="BO136" i="4"/>
  <c r="BN136" i="4"/>
  <c r="BM136" i="4"/>
  <c r="BL136" i="4"/>
  <c r="BK136" i="4"/>
  <c r="BJ136" i="4"/>
  <c r="BI136" i="4"/>
  <c r="BH136" i="4"/>
  <c r="BG136" i="4"/>
  <c r="BF136" i="4"/>
  <c r="BE136" i="4"/>
  <c r="BD136" i="4"/>
  <c r="BC136" i="4"/>
  <c r="BB136" i="4"/>
  <c r="BA136" i="4"/>
  <c r="AZ136" i="4"/>
  <c r="AY136" i="4"/>
  <c r="R136" i="4"/>
  <c r="L136" i="4"/>
  <c r="K136" i="4"/>
  <c r="J136" i="4"/>
  <c r="G136" i="4"/>
  <c r="BS135" i="4"/>
  <c r="BR135" i="4"/>
  <c r="BQ135" i="4"/>
  <c r="BP135" i="4"/>
  <c r="BO135" i="4"/>
  <c r="BN135" i="4"/>
  <c r="BM135" i="4"/>
  <c r="BL135" i="4"/>
  <c r="BK135" i="4"/>
  <c r="BJ135" i="4"/>
  <c r="BI135" i="4"/>
  <c r="BH135" i="4"/>
  <c r="BG135" i="4"/>
  <c r="BF135" i="4"/>
  <c r="BE135" i="4"/>
  <c r="BD135" i="4"/>
  <c r="BC135" i="4"/>
  <c r="BB135" i="4"/>
  <c r="BA135" i="4"/>
  <c r="AZ135" i="4"/>
  <c r="AY135" i="4"/>
  <c r="R135" i="4"/>
  <c r="L135" i="4"/>
  <c r="K135" i="4"/>
  <c r="J135" i="4"/>
  <c r="G135" i="4"/>
  <c r="CE134" i="4"/>
  <c r="BS134" i="4"/>
  <c r="BR134" i="4"/>
  <c r="BQ134" i="4"/>
  <c r="BP134" i="4"/>
  <c r="BO134" i="4"/>
  <c r="BN134" i="4"/>
  <c r="BM134" i="4"/>
  <c r="BL134" i="4"/>
  <c r="BK134" i="4"/>
  <c r="BJ134" i="4"/>
  <c r="BI134" i="4"/>
  <c r="BH134" i="4"/>
  <c r="BG134" i="4"/>
  <c r="BF134" i="4"/>
  <c r="BE134" i="4"/>
  <c r="BD134" i="4"/>
  <c r="BC134" i="4"/>
  <c r="BB134" i="4"/>
  <c r="BA134" i="4"/>
  <c r="AZ134" i="4"/>
  <c r="AY134" i="4"/>
  <c r="R134" i="4"/>
  <c r="K134" i="4"/>
  <c r="J134" i="4"/>
  <c r="G134" i="4"/>
  <c r="BS133" i="4"/>
  <c r="BR133" i="4"/>
  <c r="BQ133" i="4"/>
  <c r="BP133" i="4"/>
  <c r="BO133" i="4"/>
  <c r="BN133" i="4"/>
  <c r="BM133" i="4"/>
  <c r="BL133" i="4"/>
  <c r="BK133" i="4"/>
  <c r="BJ133" i="4"/>
  <c r="BI133" i="4"/>
  <c r="BH133" i="4"/>
  <c r="BG133" i="4"/>
  <c r="BF133" i="4"/>
  <c r="BE133" i="4"/>
  <c r="BD133" i="4"/>
  <c r="BC133" i="4"/>
  <c r="BB133" i="4"/>
  <c r="BA133" i="4"/>
  <c r="AZ133" i="4"/>
  <c r="AY133" i="4"/>
  <c r="R133" i="4"/>
  <c r="K133" i="4"/>
  <c r="L133" i="4" s="1"/>
  <c r="J133" i="4"/>
  <c r="G133" i="4"/>
  <c r="CE132" i="4"/>
  <c r="BS132" i="4"/>
  <c r="BR132" i="4"/>
  <c r="BQ132" i="4"/>
  <c r="BP132" i="4"/>
  <c r="BO132" i="4"/>
  <c r="BN132" i="4"/>
  <c r="BM132" i="4"/>
  <c r="BL132" i="4"/>
  <c r="BK132" i="4"/>
  <c r="BJ132" i="4"/>
  <c r="BI132" i="4"/>
  <c r="BH132" i="4"/>
  <c r="BG132" i="4"/>
  <c r="BF132" i="4"/>
  <c r="BE132" i="4"/>
  <c r="BD132" i="4"/>
  <c r="BC132" i="4"/>
  <c r="BB132" i="4"/>
  <c r="BA132" i="4"/>
  <c r="AZ132" i="4"/>
  <c r="AY132" i="4"/>
  <c r="K132" i="4"/>
  <c r="L132" i="4" s="1"/>
  <c r="J132" i="4"/>
  <c r="G132" i="4"/>
  <c r="BS131" i="4"/>
  <c r="BR131" i="4"/>
  <c r="BQ131" i="4"/>
  <c r="BP131" i="4"/>
  <c r="BO131" i="4"/>
  <c r="BN131" i="4"/>
  <c r="BM131" i="4"/>
  <c r="BL131" i="4"/>
  <c r="BK131" i="4"/>
  <c r="BJ131" i="4"/>
  <c r="BI131" i="4"/>
  <c r="BH131" i="4"/>
  <c r="BG131" i="4"/>
  <c r="BF131" i="4"/>
  <c r="BE131" i="4"/>
  <c r="BD131" i="4"/>
  <c r="BC131" i="4"/>
  <c r="BB131" i="4"/>
  <c r="BA131" i="4"/>
  <c r="AZ131" i="4"/>
  <c r="AY131" i="4"/>
  <c r="K131" i="4"/>
  <c r="J131" i="4"/>
  <c r="G131" i="4"/>
  <c r="BS130" i="4"/>
  <c r="BR130" i="4"/>
  <c r="BQ130" i="4"/>
  <c r="BP130" i="4"/>
  <c r="BO130" i="4"/>
  <c r="BN130" i="4"/>
  <c r="BM130" i="4"/>
  <c r="BL130" i="4"/>
  <c r="BK130" i="4"/>
  <c r="BJ130" i="4"/>
  <c r="BI130" i="4"/>
  <c r="BH130" i="4"/>
  <c r="BG130" i="4"/>
  <c r="BF130" i="4"/>
  <c r="BE130" i="4"/>
  <c r="BD130" i="4"/>
  <c r="BW130" i="4" s="1"/>
  <c r="BC130" i="4"/>
  <c r="BB130" i="4"/>
  <c r="BA130" i="4"/>
  <c r="AZ130" i="4"/>
  <c r="AY130" i="4"/>
  <c r="K130" i="4"/>
  <c r="J130" i="4"/>
  <c r="G130" i="4"/>
  <c r="BW129" i="4"/>
  <c r="BS129" i="4"/>
  <c r="BR129" i="4"/>
  <c r="BQ129" i="4"/>
  <c r="BP129" i="4"/>
  <c r="BO129" i="4"/>
  <c r="BN129" i="4"/>
  <c r="BM129" i="4"/>
  <c r="BL129" i="4"/>
  <c r="BK129" i="4"/>
  <c r="BJ129" i="4"/>
  <c r="BI129" i="4"/>
  <c r="BH129" i="4"/>
  <c r="BG129" i="4"/>
  <c r="BF129" i="4"/>
  <c r="BE129" i="4"/>
  <c r="BD129" i="4"/>
  <c r="BC129" i="4"/>
  <c r="BB129" i="4"/>
  <c r="BA129" i="4"/>
  <c r="AZ129" i="4"/>
  <c r="AY129" i="4"/>
  <c r="K129" i="4"/>
  <c r="L129" i="4" s="1"/>
  <c r="J129" i="4"/>
  <c r="G129" i="4"/>
  <c r="BS128" i="4"/>
  <c r="BR128" i="4"/>
  <c r="BQ128" i="4"/>
  <c r="BP128" i="4"/>
  <c r="BO128" i="4"/>
  <c r="BN128" i="4"/>
  <c r="BM128" i="4"/>
  <c r="BL128" i="4"/>
  <c r="BK128" i="4"/>
  <c r="BJ128" i="4"/>
  <c r="BI128" i="4"/>
  <c r="BH128" i="4"/>
  <c r="BG128" i="4"/>
  <c r="BF128" i="4"/>
  <c r="BE128" i="4"/>
  <c r="BD128" i="4"/>
  <c r="BC128" i="4"/>
  <c r="BB128" i="4"/>
  <c r="BA128" i="4"/>
  <c r="AZ128" i="4"/>
  <c r="AY128" i="4"/>
  <c r="K128" i="4"/>
  <c r="L128" i="4" s="1"/>
  <c r="J128" i="4"/>
  <c r="G128" i="4"/>
  <c r="BS127" i="4"/>
  <c r="BR127" i="4"/>
  <c r="BQ127" i="4"/>
  <c r="BP127" i="4"/>
  <c r="BO127" i="4"/>
  <c r="BN127" i="4"/>
  <c r="BM127" i="4"/>
  <c r="BL127" i="4"/>
  <c r="BK127" i="4"/>
  <c r="BJ127" i="4"/>
  <c r="BI127" i="4"/>
  <c r="BH127" i="4"/>
  <c r="BG127" i="4"/>
  <c r="BF127" i="4"/>
  <c r="BE127" i="4"/>
  <c r="BD127" i="4"/>
  <c r="BC127" i="4"/>
  <c r="BB127" i="4"/>
  <c r="BA127" i="4"/>
  <c r="AZ127" i="4"/>
  <c r="AY127" i="4"/>
  <c r="K127" i="4"/>
  <c r="J127" i="4"/>
  <c r="G127" i="4"/>
  <c r="BS126" i="4"/>
  <c r="BR126" i="4"/>
  <c r="BQ126" i="4"/>
  <c r="BP126" i="4"/>
  <c r="BO126" i="4"/>
  <c r="BN126" i="4"/>
  <c r="BM126" i="4"/>
  <c r="BL126" i="4"/>
  <c r="BK126" i="4"/>
  <c r="BJ126" i="4"/>
  <c r="BI126" i="4"/>
  <c r="BH126" i="4"/>
  <c r="BG126" i="4"/>
  <c r="BF126" i="4"/>
  <c r="BE126" i="4"/>
  <c r="BD126" i="4"/>
  <c r="BC126" i="4"/>
  <c r="BB126" i="4"/>
  <c r="BA126" i="4"/>
  <c r="AZ126" i="4"/>
  <c r="AY126" i="4"/>
  <c r="L126" i="4"/>
  <c r="K126" i="4"/>
  <c r="J126" i="4"/>
  <c r="G126" i="4"/>
  <c r="BS125" i="4"/>
  <c r="BR125" i="4"/>
  <c r="BQ125" i="4"/>
  <c r="BP125" i="4"/>
  <c r="BO125" i="4"/>
  <c r="BN125" i="4"/>
  <c r="BM125" i="4"/>
  <c r="BL125" i="4"/>
  <c r="BK125" i="4"/>
  <c r="BJ125" i="4"/>
  <c r="BI125" i="4"/>
  <c r="BH125" i="4"/>
  <c r="BG125" i="4"/>
  <c r="BF125" i="4"/>
  <c r="BE125" i="4"/>
  <c r="BD125" i="4"/>
  <c r="BC125" i="4"/>
  <c r="BB125" i="4"/>
  <c r="BA125" i="4"/>
  <c r="AZ125" i="4"/>
  <c r="AY125" i="4"/>
  <c r="K125" i="4"/>
  <c r="L125" i="4" s="1"/>
  <c r="J125" i="4"/>
  <c r="G125" i="4"/>
  <c r="BW124" i="4"/>
  <c r="BS124" i="4"/>
  <c r="BR124" i="4"/>
  <c r="BQ124" i="4"/>
  <c r="BP124" i="4"/>
  <c r="BO124" i="4"/>
  <c r="BN124" i="4"/>
  <c r="BM124" i="4"/>
  <c r="BL124" i="4"/>
  <c r="BK124" i="4"/>
  <c r="BJ124" i="4"/>
  <c r="BI124" i="4"/>
  <c r="BH124" i="4"/>
  <c r="BG124" i="4"/>
  <c r="BF124" i="4"/>
  <c r="BE124" i="4"/>
  <c r="BD124" i="4"/>
  <c r="BC124" i="4"/>
  <c r="BB124" i="4"/>
  <c r="BA124" i="4"/>
  <c r="AZ124" i="4"/>
  <c r="AY124" i="4"/>
  <c r="K124" i="4"/>
  <c r="L124" i="4" s="1"/>
  <c r="J124" i="4"/>
  <c r="G124" i="4"/>
  <c r="BS123" i="4"/>
  <c r="BR123" i="4"/>
  <c r="BQ123" i="4"/>
  <c r="BP123" i="4"/>
  <c r="BO123" i="4"/>
  <c r="BN123" i="4"/>
  <c r="BM123" i="4"/>
  <c r="BL123" i="4"/>
  <c r="BK123" i="4"/>
  <c r="BJ123" i="4"/>
  <c r="BI123" i="4"/>
  <c r="BH123" i="4"/>
  <c r="BG123" i="4"/>
  <c r="BF123" i="4"/>
  <c r="BE123" i="4"/>
  <c r="BD123" i="4"/>
  <c r="BC123" i="4"/>
  <c r="BB123" i="4"/>
  <c r="BA123" i="4"/>
  <c r="AZ123" i="4"/>
  <c r="AY123" i="4"/>
  <c r="K123" i="4"/>
  <c r="J123" i="4"/>
  <c r="G123" i="4"/>
  <c r="BS122" i="4"/>
  <c r="BR122" i="4"/>
  <c r="BQ122" i="4"/>
  <c r="BP122" i="4"/>
  <c r="BO122" i="4"/>
  <c r="BN122" i="4"/>
  <c r="BM122" i="4"/>
  <c r="BL122" i="4"/>
  <c r="BK122" i="4"/>
  <c r="BJ122" i="4"/>
  <c r="BI122" i="4"/>
  <c r="BH122" i="4"/>
  <c r="BG122" i="4"/>
  <c r="BF122" i="4"/>
  <c r="BE122" i="4"/>
  <c r="BD122" i="4"/>
  <c r="BC122" i="4"/>
  <c r="BB122" i="4"/>
  <c r="BA122" i="4"/>
  <c r="AZ122" i="4"/>
  <c r="AY122" i="4"/>
  <c r="L122" i="4"/>
  <c r="K122" i="4"/>
  <c r="J122" i="4"/>
  <c r="G122" i="4"/>
  <c r="BS121" i="4"/>
  <c r="BR121" i="4"/>
  <c r="BQ121" i="4"/>
  <c r="BP121" i="4"/>
  <c r="BO121" i="4"/>
  <c r="BN121" i="4"/>
  <c r="BM121" i="4"/>
  <c r="BL121" i="4"/>
  <c r="BK121" i="4"/>
  <c r="BJ121" i="4"/>
  <c r="BI121" i="4"/>
  <c r="BH121" i="4"/>
  <c r="BG121" i="4"/>
  <c r="BF121" i="4"/>
  <c r="BE121" i="4"/>
  <c r="BD121" i="4"/>
  <c r="BC121" i="4"/>
  <c r="BB121" i="4"/>
  <c r="BA121" i="4"/>
  <c r="AZ121" i="4"/>
  <c r="AY121" i="4"/>
  <c r="K121" i="4"/>
  <c r="L121" i="4" s="1"/>
  <c r="J121" i="4"/>
  <c r="G121" i="4"/>
  <c r="BS120" i="4"/>
  <c r="BR120" i="4"/>
  <c r="BQ120" i="4"/>
  <c r="BP120" i="4"/>
  <c r="BO120" i="4"/>
  <c r="BN120" i="4"/>
  <c r="BM120" i="4"/>
  <c r="BL120" i="4"/>
  <c r="BK120" i="4"/>
  <c r="BJ120" i="4"/>
  <c r="BI120" i="4"/>
  <c r="BH120" i="4"/>
  <c r="BG120" i="4"/>
  <c r="BF120" i="4"/>
  <c r="BE120" i="4"/>
  <c r="BD120" i="4"/>
  <c r="BC120" i="4"/>
  <c r="BB120" i="4"/>
  <c r="BA120" i="4"/>
  <c r="AZ120" i="4"/>
  <c r="AY120" i="4"/>
  <c r="K120" i="4"/>
  <c r="J120" i="4"/>
  <c r="G120" i="4"/>
  <c r="CL119" i="4"/>
  <c r="BS119" i="4"/>
  <c r="BR119" i="4"/>
  <c r="BQ119" i="4"/>
  <c r="BP119" i="4"/>
  <c r="BO119" i="4"/>
  <c r="BN119" i="4"/>
  <c r="BM119" i="4"/>
  <c r="BL119" i="4"/>
  <c r="BK119" i="4"/>
  <c r="BJ119" i="4"/>
  <c r="BI119" i="4"/>
  <c r="BH119" i="4"/>
  <c r="BG119" i="4"/>
  <c r="BF119" i="4"/>
  <c r="BE119" i="4"/>
  <c r="BD119" i="4"/>
  <c r="BC119" i="4"/>
  <c r="BB119" i="4"/>
  <c r="BA119" i="4"/>
  <c r="AZ119" i="4"/>
  <c r="AY119" i="4"/>
  <c r="K119" i="4"/>
  <c r="L119" i="4" s="1"/>
  <c r="J119" i="4"/>
  <c r="G119" i="4"/>
  <c r="BS118" i="4"/>
  <c r="BR118" i="4"/>
  <c r="BQ118" i="4"/>
  <c r="BP118" i="4"/>
  <c r="BO118" i="4"/>
  <c r="BN118" i="4"/>
  <c r="BM118" i="4"/>
  <c r="BL118" i="4"/>
  <c r="BK118" i="4"/>
  <c r="BJ118" i="4"/>
  <c r="BI118" i="4"/>
  <c r="BH118" i="4"/>
  <c r="BG118" i="4"/>
  <c r="BF118" i="4"/>
  <c r="BE118" i="4"/>
  <c r="BD118" i="4"/>
  <c r="BC118" i="4"/>
  <c r="BB118" i="4"/>
  <c r="BA118" i="4"/>
  <c r="AZ118" i="4"/>
  <c r="AY118" i="4"/>
  <c r="L118" i="4"/>
  <c r="K118" i="4"/>
  <c r="J118" i="4"/>
  <c r="G118" i="4"/>
  <c r="BS117" i="4"/>
  <c r="BR117" i="4"/>
  <c r="BQ117" i="4"/>
  <c r="BP117" i="4"/>
  <c r="BO117" i="4"/>
  <c r="BN117" i="4"/>
  <c r="BM117" i="4"/>
  <c r="BL117" i="4"/>
  <c r="BK117" i="4"/>
  <c r="BJ117" i="4"/>
  <c r="BI117" i="4"/>
  <c r="BH117" i="4"/>
  <c r="BG117" i="4"/>
  <c r="BF117" i="4"/>
  <c r="BE117" i="4"/>
  <c r="BD117" i="4"/>
  <c r="BC117" i="4"/>
  <c r="BB117" i="4"/>
  <c r="BA117" i="4"/>
  <c r="AZ117" i="4"/>
  <c r="AY117" i="4"/>
  <c r="K117" i="4"/>
  <c r="L117" i="4" s="1"/>
  <c r="J117" i="4"/>
  <c r="G117" i="4"/>
  <c r="CE116" i="4"/>
  <c r="BS116" i="4"/>
  <c r="BR116" i="4"/>
  <c r="BQ116" i="4"/>
  <c r="BP116" i="4"/>
  <c r="BO116" i="4"/>
  <c r="BN116" i="4"/>
  <c r="BM116" i="4"/>
  <c r="BL116" i="4"/>
  <c r="BK116" i="4"/>
  <c r="BJ116" i="4"/>
  <c r="BI116" i="4"/>
  <c r="BH116" i="4"/>
  <c r="BG116" i="4"/>
  <c r="BF116" i="4"/>
  <c r="BE116" i="4"/>
  <c r="BD116" i="4"/>
  <c r="BC116" i="4"/>
  <c r="BB116" i="4"/>
  <c r="BA116" i="4"/>
  <c r="AZ116" i="4"/>
  <c r="AY116" i="4"/>
  <c r="K116" i="4"/>
  <c r="L116" i="4" s="1"/>
  <c r="J116" i="4"/>
  <c r="G116" i="4"/>
  <c r="BS115" i="4"/>
  <c r="BR115" i="4"/>
  <c r="BQ115" i="4"/>
  <c r="BP115" i="4"/>
  <c r="BO115" i="4"/>
  <c r="BN115" i="4"/>
  <c r="BM115" i="4"/>
  <c r="BL115" i="4"/>
  <c r="BK115" i="4"/>
  <c r="BJ115" i="4"/>
  <c r="BI115" i="4"/>
  <c r="BH115" i="4"/>
  <c r="BG115" i="4"/>
  <c r="BF115" i="4"/>
  <c r="BE115" i="4"/>
  <c r="BD115" i="4"/>
  <c r="BC115" i="4"/>
  <c r="BB115" i="4"/>
  <c r="BA115" i="4"/>
  <c r="AZ115" i="4"/>
  <c r="AY115" i="4"/>
  <c r="K115" i="4"/>
  <c r="J115" i="4"/>
  <c r="G115" i="4"/>
  <c r="BS114" i="4"/>
  <c r="BR114" i="4"/>
  <c r="BQ114" i="4"/>
  <c r="BP114" i="4"/>
  <c r="BO114" i="4"/>
  <c r="BN114" i="4"/>
  <c r="BM114" i="4"/>
  <c r="BL114" i="4"/>
  <c r="BK114" i="4"/>
  <c r="BJ114" i="4"/>
  <c r="BI114" i="4"/>
  <c r="BH114" i="4"/>
  <c r="BG114" i="4"/>
  <c r="BF114" i="4"/>
  <c r="BE114" i="4"/>
  <c r="BD114" i="4"/>
  <c r="BC114" i="4"/>
  <c r="BB114" i="4"/>
  <c r="BA114" i="4"/>
  <c r="AZ114" i="4"/>
  <c r="AY114" i="4"/>
  <c r="K114" i="4"/>
  <c r="J114" i="4"/>
  <c r="G114" i="4"/>
  <c r="BS113" i="4"/>
  <c r="BR113" i="4"/>
  <c r="BQ113" i="4"/>
  <c r="BP113" i="4"/>
  <c r="BO113" i="4"/>
  <c r="BN113" i="4"/>
  <c r="BM113" i="4"/>
  <c r="BL113" i="4"/>
  <c r="BK113" i="4"/>
  <c r="BJ113" i="4"/>
  <c r="BI113" i="4"/>
  <c r="BH113" i="4"/>
  <c r="BG113" i="4"/>
  <c r="BF113" i="4"/>
  <c r="BE113" i="4"/>
  <c r="BD113" i="4"/>
  <c r="BC113" i="4"/>
  <c r="BB113" i="4"/>
  <c r="BA113" i="4"/>
  <c r="AZ113" i="4"/>
  <c r="AY113" i="4"/>
  <c r="L113" i="4"/>
  <c r="K113" i="4"/>
  <c r="J113" i="4"/>
  <c r="G113" i="4"/>
  <c r="BS112" i="4"/>
  <c r="BR112" i="4"/>
  <c r="BQ112" i="4"/>
  <c r="BP112" i="4"/>
  <c r="BO112" i="4"/>
  <c r="BN112" i="4"/>
  <c r="BM112" i="4"/>
  <c r="BL112" i="4"/>
  <c r="BK112" i="4"/>
  <c r="BJ112" i="4"/>
  <c r="BI112" i="4"/>
  <c r="BH112" i="4"/>
  <c r="BG112" i="4"/>
  <c r="BF112" i="4"/>
  <c r="BE112" i="4"/>
  <c r="BD112" i="4"/>
  <c r="BC112" i="4"/>
  <c r="BB112" i="4"/>
  <c r="BA112" i="4"/>
  <c r="AZ112" i="4"/>
  <c r="AY112" i="4"/>
  <c r="K112" i="4"/>
  <c r="L112" i="4" s="1"/>
  <c r="J112" i="4"/>
  <c r="G112" i="4"/>
  <c r="BS111" i="4"/>
  <c r="BR111" i="4"/>
  <c r="BQ111" i="4"/>
  <c r="BP111" i="4"/>
  <c r="BO111" i="4"/>
  <c r="BN111" i="4"/>
  <c r="BM111" i="4"/>
  <c r="BL111" i="4"/>
  <c r="BK111" i="4"/>
  <c r="BJ111" i="4"/>
  <c r="BI111" i="4"/>
  <c r="BH111" i="4"/>
  <c r="BG111" i="4"/>
  <c r="BF111" i="4"/>
  <c r="BE111" i="4"/>
  <c r="BD111" i="4"/>
  <c r="BC111" i="4"/>
  <c r="BB111" i="4"/>
  <c r="BA111" i="4"/>
  <c r="AZ111" i="4"/>
  <c r="AY111" i="4"/>
  <c r="K111" i="4"/>
  <c r="J111" i="4"/>
  <c r="G111" i="4"/>
  <c r="BS110" i="4"/>
  <c r="BR110" i="4"/>
  <c r="BQ110" i="4"/>
  <c r="BP110" i="4"/>
  <c r="BO110" i="4"/>
  <c r="BN110" i="4"/>
  <c r="BM110" i="4"/>
  <c r="BL110" i="4"/>
  <c r="BK110" i="4"/>
  <c r="BJ110" i="4"/>
  <c r="BI110" i="4"/>
  <c r="BH110" i="4"/>
  <c r="BG110" i="4"/>
  <c r="BF110" i="4"/>
  <c r="BE110" i="4"/>
  <c r="BD110" i="4"/>
  <c r="BC110" i="4"/>
  <c r="BB110" i="4"/>
  <c r="BA110" i="4"/>
  <c r="AZ110" i="4"/>
  <c r="CE110" i="4" s="1"/>
  <c r="AY110" i="4"/>
  <c r="L110" i="4"/>
  <c r="K110" i="4"/>
  <c r="J110" i="4"/>
  <c r="G110" i="4"/>
  <c r="BS109" i="4"/>
  <c r="BR109" i="4"/>
  <c r="BQ109" i="4"/>
  <c r="BP109" i="4"/>
  <c r="BO109" i="4"/>
  <c r="BN109" i="4"/>
  <c r="BM109" i="4"/>
  <c r="BL109" i="4"/>
  <c r="BK109" i="4"/>
  <c r="BJ109" i="4"/>
  <c r="BI109" i="4"/>
  <c r="BH109" i="4"/>
  <c r="BG109" i="4"/>
  <c r="BF109" i="4"/>
  <c r="BE109" i="4"/>
  <c r="BD109" i="4"/>
  <c r="BC109" i="4"/>
  <c r="BB109" i="4"/>
  <c r="BA109" i="4"/>
  <c r="AZ109" i="4"/>
  <c r="AY109" i="4"/>
  <c r="K109" i="4"/>
  <c r="L109" i="4" s="1"/>
  <c r="J109" i="4"/>
  <c r="G109" i="4"/>
  <c r="BS108" i="4"/>
  <c r="BR108" i="4"/>
  <c r="BQ108" i="4"/>
  <c r="BP108" i="4"/>
  <c r="BO108" i="4"/>
  <c r="BN108" i="4"/>
  <c r="BM108" i="4"/>
  <c r="BL108" i="4"/>
  <c r="BK108" i="4"/>
  <c r="BJ108" i="4"/>
  <c r="BI108" i="4"/>
  <c r="BH108" i="4"/>
  <c r="BG108" i="4"/>
  <c r="BF108" i="4"/>
  <c r="BE108" i="4"/>
  <c r="BD108" i="4"/>
  <c r="BC108" i="4"/>
  <c r="BB108" i="4"/>
  <c r="BA108" i="4"/>
  <c r="BW108" i="4" s="1"/>
  <c r="AZ108" i="4"/>
  <c r="AY108" i="4"/>
  <c r="R108" i="4"/>
  <c r="L108" i="4"/>
  <c r="K108" i="4"/>
  <c r="J108" i="4"/>
  <c r="G108" i="4"/>
  <c r="BS107" i="4"/>
  <c r="BR107" i="4"/>
  <c r="BQ107" i="4"/>
  <c r="BP107" i="4"/>
  <c r="BO107" i="4"/>
  <c r="BN107" i="4"/>
  <c r="BM107" i="4"/>
  <c r="BL107" i="4"/>
  <c r="BK107" i="4"/>
  <c r="BJ107" i="4"/>
  <c r="BI107" i="4"/>
  <c r="BH107" i="4"/>
  <c r="BG107" i="4"/>
  <c r="BF107" i="4"/>
  <c r="BE107" i="4"/>
  <c r="BD107" i="4"/>
  <c r="BC107" i="4"/>
  <c r="BB107" i="4"/>
  <c r="BA107" i="4"/>
  <c r="AZ107" i="4"/>
  <c r="AY107" i="4"/>
  <c r="R107" i="4"/>
  <c r="K107" i="4"/>
  <c r="L107" i="4" s="1"/>
  <c r="J107" i="4"/>
  <c r="G107" i="4"/>
  <c r="BW106" i="4"/>
  <c r="BY106" i="4" s="1"/>
  <c r="BS106" i="4"/>
  <c r="BR106" i="4"/>
  <c r="BQ106" i="4"/>
  <c r="BP106" i="4"/>
  <c r="BO106" i="4"/>
  <c r="BN106" i="4"/>
  <c r="BM106" i="4"/>
  <c r="BL106" i="4"/>
  <c r="BK106" i="4"/>
  <c r="BJ106" i="4"/>
  <c r="BI106" i="4"/>
  <c r="BH106" i="4"/>
  <c r="BG106" i="4"/>
  <c r="BF106" i="4"/>
  <c r="BE106" i="4"/>
  <c r="BD106" i="4"/>
  <c r="BC106" i="4"/>
  <c r="BB106" i="4"/>
  <c r="BA106" i="4"/>
  <c r="AZ106" i="4"/>
  <c r="CE106" i="4" s="1"/>
  <c r="AY106" i="4"/>
  <c r="R106" i="4"/>
  <c r="K106" i="4"/>
  <c r="J106" i="4"/>
  <c r="G106" i="4"/>
  <c r="BS105" i="4"/>
  <c r="BR105" i="4"/>
  <c r="BQ105" i="4"/>
  <c r="BP105" i="4"/>
  <c r="BO105" i="4"/>
  <c r="BN105" i="4"/>
  <c r="BM105" i="4"/>
  <c r="BL105" i="4"/>
  <c r="BK105" i="4"/>
  <c r="BJ105" i="4"/>
  <c r="BI105" i="4"/>
  <c r="BH105" i="4"/>
  <c r="BG105" i="4"/>
  <c r="BF105" i="4"/>
  <c r="BE105" i="4"/>
  <c r="BD105" i="4"/>
  <c r="BC105" i="4"/>
  <c r="BB105" i="4"/>
  <c r="BA105" i="4"/>
  <c r="AZ105" i="4"/>
  <c r="AY105" i="4"/>
  <c r="R105" i="4"/>
  <c r="L105" i="4"/>
  <c r="K105" i="4"/>
  <c r="J105" i="4"/>
  <c r="G105" i="4"/>
  <c r="BS104" i="4"/>
  <c r="BR104" i="4"/>
  <c r="BQ104" i="4"/>
  <c r="BP104" i="4"/>
  <c r="BO104" i="4"/>
  <c r="BN104" i="4"/>
  <c r="BM104" i="4"/>
  <c r="BL104" i="4"/>
  <c r="BK104" i="4"/>
  <c r="BJ104" i="4"/>
  <c r="BI104" i="4"/>
  <c r="BH104" i="4"/>
  <c r="BG104" i="4"/>
  <c r="BF104" i="4"/>
  <c r="BE104" i="4"/>
  <c r="BD104" i="4"/>
  <c r="BC104" i="4"/>
  <c r="BB104" i="4"/>
  <c r="BA104" i="4"/>
  <c r="AZ104" i="4"/>
  <c r="AY104" i="4"/>
  <c r="R104" i="4"/>
  <c r="K104" i="4"/>
  <c r="J104" i="4"/>
  <c r="G104" i="4"/>
  <c r="BS103" i="4"/>
  <c r="BR103" i="4"/>
  <c r="BQ103" i="4"/>
  <c r="BP103" i="4"/>
  <c r="BO103" i="4"/>
  <c r="BN103" i="4"/>
  <c r="BM103" i="4"/>
  <c r="BL103" i="4"/>
  <c r="BK103" i="4"/>
  <c r="BJ103" i="4"/>
  <c r="BI103" i="4"/>
  <c r="BH103" i="4"/>
  <c r="BG103" i="4"/>
  <c r="BF103" i="4"/>
  <c r="BE103" i="4"/>
  <c r="BD103" i="4"/>
  <c r="BC103" i="4"/>
  <c r="BB103" i="4"/>
  <c r="BA103" i="4"/>
  <c r="AZ103" i="4"/>
  <c r="AY103" i="4"/>
  <c r="R103" i="4"/>
  <c r="K103" i="4"/>
  <c r="J103" i="4"/>
  <c r="L103" i="4" s="1"/>
  <c r="G103" i="4"/>
  <c r="BS102" i="4"/>
  <c r="BR102" i="4"/>
  <c r="BQ102" i="4"/>
  <c r="BP102" i="4"/>
  <c r="BO102" i="4"/>
  <c r="BN102" i="4"/>
  <c r="BM102" i="4"/>
  <c r="BL102" i="4"/>
  <c r="BK102" i="4"/>
  <c r="BJ102" i="4"/>
  <c r="BI102" i="4"/>
  <c r="BH102" i="4"/>
  <c r="BG102" i="4"/>
  <c r="BF102" i="4"/>
  <c r="BE102" i="4"/>
  <c r="BD102" i="4"/>
  <c r="BC102" i="4"/>
  <c r="BB102" i="4"/>
  <c r="BA102" i="4"/>
  <c r="AZ102" i="4"/>
  <c r="AY102" i="4"/>
  <c r="R102" i="4"/>
  <c r="K102" i="4"/>
  <c r="J102" i="4"/>
  <c r="G102" i="4"/>
  <c r="BS101" i="4"/>
  <c r="BR101" i="4"/>
  <c r="BQ101" i="4"/>
  <c r="BP101" i="4"/>
  <c r="BO101" i="4"/>
  <c r="BN101" i="4"/>
  <c r="BM101" i="4"/>
  <c r="BL101" i="4"/>
  <c r="BK101" i="4"/>
  <c r="BJ101" i="4"/>
  <c r="BI101" i="4"/>
  <c r="BH101" i="4"/>
  <c r="BG101" i="4"/>
  <c r="BF101" i="4"/>
  <c r="BE101" i="4"/>
  <c r="BD101" i="4"/>
  <c r="BT101" i="4" s="1"/>
  <c r="BU101" i="4" s="1"/>
  <c r="BC101" i="4"/>
  <c r="BB101" i="4"/>
  <c r="BA101" i="4"/>
  <c r="AZ101" i="4"/>
  <c r="AY101" i="4"/>
  <c r="R101" i="4"/>
  <c r="K101" i="4"/>
  <c r="L101" i="4" s="1"/>
  <c r="J101" i="4"/>
  <c r="G101" i="4"/>
  <c r="BS100" i="4"/>
  <c r="BR100" i="4"/>
  <c r="BQ100" i="4"/>
  <c r="BP100" i="4"/>
  <c r="BO100" i="4"/>
  <c r="BN100" i="4"/>
  <c r="BM100" i="4"/>
  <c r="BL100" i="4"/>
  <c r="BK100" i="4"/>
  <c r="BJ100" i="4"/>
  <c r="BI100" i="4"/>
  <c r="BH100" i="4"/>
  <c r="BG100" i="4"/>
  <c r="BF100" i="4"/>
  <c r="BE100" i="4"/>
  <c r="BD100" i="4"/>
  <c r="BC100" i="4"/>
  <c r="BB100" i="4"/>
  <c r="BA100" i="4"/>
  <c r="AZ100" i="4"/>
  <c r="AY100" i="4"/>
  <c r="R100" i="4"/>
  <c r="L100" i="4"/>
  <c r="K100" i="4"/>
  <c r="J100" i="4"/>
  <c r="G100" i="4"/>
  <c r="BS99" i="4"/>
  <c r="BR99" i="4"/>
  <c r="BQ99" i="4"/>
  <c r="BP99" i="4"/>
  <c r="BO99" i="4"/>
  <c r="BN99" i="4"/>
  <c r="BM99" i="4"/>
  <c r="BL99" i="4"/>
  <c r="BK99" i="4"/>
  <c r="BJ99" i="4"/>
  <c r="BI99" i="4"/>
  <c r="BH99" i="4"/>
  <c r="BG99" i="4"/>
  <c r="BF99" i="4"/>
  <c r="BE99" i="4"/>
  <c r="BD99" i="4"/>
  <c r="BC99" i="4"/>
  <c r="BB99" i="4"/>
  <c r="BA99" i="4"/>
  <c r="AZ99" i="4"/>
  <c r="AY99" i="4"/>
  <c r="R99" i="4"/>
  <c r="K99" i="4"/>
  <c r="L99" i="4" s="1"/>
  <c r="J99" i="4"/>
  <c r="G99" i="4"/>
  <c r="BW98" i="4"/>
  <c r="BS98" i="4"/>
  <c r="BR98" i="4"/>
  <c r="BQ98" i="4"/>
  <c r="BP98" i="4"/>
  <c r="BO98" i="4"/>
  <c r="BN98" i="4"/>
  <c r="BM98" i="4"/>
  <c r="BL98" i="4"/>
  <c r="BK98" i="4"/>
  <c r="BJ98" i="4"/>
  <c r="BI98" i="4"/>
  <c r="BH98" i="4"/>
  <c r="BG98" i="4"/>
  <c r="BF98" i="4"/>
  <c r="BE98" i="4"/>
  <c r="BD98" i="4"/>
  <c r="BC98" i="4"/>
  <c r="BB98" i="4"/>
  <c r="BA98" i="4"/>
  <c r="AZ98" i="4"/>
  <c r="CE98" i="4" s="1"/>
  <c r="AY98" i="4"/>
  <c r="R98" i="4"/>
  <c r="K98" i="4"/>
  <c r="J98" i="4"/>
  <c r="G98" i="4"/>
  <c r="BS97" i="4"/>
  <c r="BR97" i="4"/>
  <c r="BQ97" i="4"/>
  <c r="BP97" i="4"/>
  <c r="BO97" i="4"/>
  <c r="BN97" i="4"/>
  <c r="BM97" i="4"/>
  <c r="BL97" i="4"/>
  <c r="BK97" i="4"/>
  <c r="BJ97" i="4"/>
  <c r="BI97" i="4"/>
  <c r="BH97" i="4"/>
  <c r="BG97" i="4"/>
  <c r="BF97" i="4"/>
  <c r="BE97" i="4"/>
  <c r="BD97" i="4"/>
  <c r="BC97" i="4"/>
  <c r="BB97" i="4"/>
  <c r="BA97" i="4"/>
  <c r="AZ97" i="4"/>
  <c r="AY97" i="4"/>
  <c r="K97" i="4"/>
  <c r="L97" i="4" s="1"/>
  <c r="J97" i="4"/>
  <c r="G97" i="4"/>
  <c r="BS96" i="4"/>
  <c r="BR96" i="4"/>
  <c r="BQ96" i="4"/>
  <c r="BP96" i="4"/>
  <c r="BO96" i="4"/>
  <c r="BN96" i="4"/>
  <c r="BM96" i="4"/>
  <c r="BL96" i="4"/>
  <c r="BK96" i="4"/>
  <c r="BJ96" i="4"/>
  <c r="BI96" i="4"/>
  <c r="BH96" i="4"/>
  <c r="BG96" i="4"/>
  <c r="BF96" i="4"/>
  <c r="BE96" i="4"/>
  <c r="BD96" i="4"/>
  <c r="BC96" i="4"/>
  <c r="BB96" i="4"/>
  <c r="BA96" i="4"/>
  <c r="AZ96" i="4"/>
  <c r="AY96" i="4"/>
  <c r="L96" i="4"/>
  <c r="K96" i="4"/>
  <c r="J96" i="4"/>
  <c r="G96" i="4"/>
  <c r="BS95" i="4"/>
  <c r="BR95" i="4"/>
  <c r="BQ95" i="4"/>
  <c r="BP95" i="4"/>
  <c r="BO95" i="4"/>
  <c r="BN95" i="4"/>
  <c r="BM95" i="4"/>
  <c r="BL95" i="4"/>
  <c r="BK95" i="4"/>
  <c r="BJ95" i="4"/>
  <c r="BI95" i="4"/>
  <c r="BH95" i="4"/>
  <c r="BG95" i="4"/>
  <c r="BF95" i="4"/>
  <c r="BE95" i="4"/>
  <c r="BD95" i="4"/>
  <c r="BC95" i="4"/>
  <c r="BB95" i="4"/>
  <c r="BA95" i="4"/>
  <c r="AZ95" i="4"/>
  <c r="AY95" i="4"/>
  <c r="K95" i="4"/>
  <c r="L95" i="4" s="1"/>
  <c r="J95" i="4"/>
  <c r="G95" i="4"/>
  <c r="BS94" i="4"/>
  <c r="BR94" i="4"/>
  <c r="BQ94" i="4"/>
  <c r="BP94" i="4"/>
  <c r="BO94" i="4"/>
  <c r="BN94" i="4"/>
  <c r="BM94" i="4"/>
  <c r="BL94" i="4"/>
  <c r="BK94" i="4"/>
  <c r="BJ94" i="4"/>
  <c r="BI94" i="4"/>
  <c r="BH94" i="4"/>
  <c r="BG94" i="4"/>
  <c r="BF94" i="4"/>
  <c r="BE94" i="4"/>
  <c r="BD94" i="4"/>
  <c r="BC94" i="4"/>
  <c r="BB94" i="4"/>
  <c r="BA94" i="4"/>
  <c r="AZ94" i="4"/>
  <c r="AY94" i="4"/>
  <c r="K94" i="4"/>
  <c r="L94" i="4" s="1"/>
  <c r="J94" i="4"/>
  <c r="G94" i="4"/>
  <c r="BS93" i="4"/>
  <c r="BR93" i="4"/>
  <c r="BQ93" i="4"/>
  <c r="BP93" i="4"/>
  <c r="BO93" i="4"/>
  <c r="BN93" i="4"/>
  <c r="BM93" i="4"/>
  <c r="BL93" i="4"/>
  <c r="BK93" i="4"/>
  <c r="BJ93" i="4"/>
  <c r="BI93" i="4"/>
  <c r="BH93" i="4"/>
  <c r="BG93" i="4"/>
  <c r="BF93" i="4"/>
  <c r="BE93" i="4"/>
  <c r="BD93" i="4"/>
  <c r="BC93" i="4"/>
  <c r="BB93" i="4"/>
  <c r="BA93" i="4"/>
  <c r="AZ93" i="4"/>
  <c r="AY93" i="4"/>
  <c r="K93" i="4"/>
  <c r="J93" i="4"/>
  <c r="G93" i="4"/>
  <c r="BS92" i="4"/>
  <c r="BR92" i="4"/>
  <c r="BQ92" i="4"/>
  <c r="BP92" i="4"/>
  <c r="BO92" i="4"/>
  <c r="BN92" i="4"/>
  <c r="BM92" i="4"/>
  <c r="BL92" i="4"/>
  <c r="BK92" i="4"/>
  <c r="BJ92" i="4"/>
  <c r="BI92" i="4"/>
  <c r="BH92" i="4"/>
  <c r="BG92" i="4"/>
  <c r="BF92" i="4"/>
  <c r="BE92" i="4"/>
  <c r="BD92" i="4"/>
  <c r="BC92" i="4"/>
  <c r="BB92" i="4"/>
  <c r="BA92" i="4"/>
  <c r="AZ92" i="4"/>
  <c r="AY92" i="4"/>
  <c r="K92" i="4"/>
  <c r="J92" i="4"/>
  <c r="G92" i="4"/>
  <c r="CE91" i="4"/>
  <c r="BW91" i="4"/>
  <c r="BY91" i="4" s="1"/>
  <c r="BS91" i="4"/>
  <c r="BR91" i="4"/>
  <c r="BQ91" i="4"/>
  <c r="BP91" i="4"/>
  <c r="BO91" i="4"/>
  <c r="BN91" i="4"/>
  <c r="BM91" i="4"/>
  <c r="BL91" i="4"/>
  <c r="BK91" i="4"/>
  <c r="BJ91" i="4"/>
  <c r="BI91" i="4"/>
  <c r="BH91" i="4"/>
  <c r="BG91" i="4"/>
  <c r="BF91" i="4"/>
  <c r="BE91" i="4"/>
  <c r="BD91" i="4"/>
  <c r="BC91" i="4"/>
  <c r="BB91" i="4"/>
  <c r="BA91" i="4"/>
  <c r="AZ91" i="4"/>
  <c r="AY91" i="4"/>
  <c r="K91" i="4"/>
  <c r="J91" i="4"/>
  <c r="L91" i="4" s="1"/>
  <c r="G91" i="4"/>
  <c r="BW90" i="4"/>
  <c r="CA90" i="4" s="1"/>
  <c r="BS90" i="4"/>
  <c r="BR90" i="4"/>
  <c r="BQ90" i="4"/>
  <c r="BP90" i="4"/>
  <c r="BO90" i="4"/>
  <c r="BN90" i="4"/>
  <c r="BM90" i="4"/>
  <c r="BL90" i="4"/>
  <c r="BK90" i="4"/>
  <c r="BJ90" i="4"/>
  <c r="BI90" i="4"/>
  <c r="BH90" i="4"/>
  <c r="BG90" i="4"/>
  <c r="BF90" i="4"/>
  <c r="BE90" i="4"/>
  <c r="BD90" i="4"/>
  <c r="BC90" i="4"/>
  <c r="BB90" i="4"/>
  <c r="BA90" i="4"/>
  <c r="AZ90" i="4"/>
  <c r="AY90" i="4"/>
  <c r="L90" i="4"/>
  <c r="K90" i="4"/>
  <c r="J90" i="4"/>
  <c r="G90" i="4"/>
  <c r="CE89" i="4"/>
  <c r="BS89" i="4"/>
  <c r="BR89" i="4"/>
  <c r="BQ89" i="4"/>
  <c r="BP89" i="4"/>
  <c r="BO89" i="4"/>
  <c r="BN89" i="4"/>
  <c r="BM89" i="4"/>
  <c r="BL89" i="4"/>
  <c r="BK89" i="4"/>
  <c r="BJ89" i="4"/>
  <c r="BI89" i="4"/>
  <c r="BH89" i="4"/>
  <c r="BG89" i="4"/>
  <c r="BF89" i="4"/>
  <c r="BE89" i="4"/>
  <c r="BD89" i="4"/>
  <c r="BC89" i="4"/>
  <c r="BB89" i="4"/>
  <c r="BA89" i="4"/>
  <c r="AZ89" i="4"/>
  <c r="AY89" i="4"/>
  <c r="L89" i="4"/>
  <c r="K89" i="4"/>
  <c r="J89" i="4"/>
  <c r="G89" i="4"/>
  <c r="BS88" i="4"/>
  <c r="BR88" i="4"/>
  <c r="BQ88" i="4"/>
  <c r="BP88" i="4"/>
  <c r="BO88" i="4"/>
  <c r="BN88" i="4"/>
  <c r="BM88" i="4"/>
  <c r="BL88" i="4"/>
  <c r="BK88" i="4"/>
  <c r="BJ88" i="4"/>
  <c r="BI88" i="4"/>
  <c r="BH88" i="4"/>
  <c r="BG88" i="4"/>
  <c r="BF88" i="4"/>
  <c r="BE88" i="4"/>
  <c r="BD88" i="4"/>
  <c r="BC88" i="4"/>
  <c r="BB88" i="4"/>
  <c r="BA88" i="4"/>
  <c r="AZ88" i="4"/>
  <c r="AY88" i="4"/>
  <c r="K88" i="4"/>
  <c r="J88" i="4"/>
  <c r="G88" i="4"/>
  <c r="BS87" i="4"/>
  <c r="BR87" i="4"/>
  <c r="BQ87" i="4"/>
  <c r="BP87" i="4"/>
  <c r="BO87" i="4"/>
  <c r="BN87" i="4"/>
  <c r="BM87" i="4"/>
  <c r="BL87" i="4"/>
  <c r="BK87" i="4"/>
  <c r="BJ87" i="4"/>
  <c r="BI87" i="4"/>
  <c r="BH87" i="4"/>
  <c r="BG87" i="4"/>
  <c r="BF87" i="4"/>
  <c r="BE87" i="4"/>
  <c r="BD87" i="4"/>
  <c r="BT87" i="4" s="1"/>
  <c r="BU87" i="4" s="1"/>
  <c r="BC87" i="4"/>
  <c r="BB87" i="4"/>
  <c r="BA87" i="4"/>
  <c r="AZ87" i="4"/>
  <c r="AY87" i="4"/>
  <c r="K87" i="4"/>
  <c r="J87" i="4"/>
  <c r="G87" i="4"/>
  <c r="BS86" i="4"/>
  <c r="BR86" i="4"/>
  <c r="BQ86" i="4"/>
  <c r="BP86" i="4"/>
  <c r="BO86" i="4"/>
  <c r="BN86" i="4"/>
  <c r="BM86" i="4"/>
  <c r="BL86" i="4"/>
  <c r="BK86" i="4"/>
  <c r="BJ86" i="4"/>
  <c r="BI86" i="4"/>
  <c r="BH86" i="4"/>
  <c r="BG86" i="4"/>
  <c r="BF86" i="4"/>
  <c r="BE86" i="4"/>
  <c r="BD86" i="4"/>
  <c r="BC86" i="4"/>
  <c r="BB86" i="4"/>
  <c r="BA86" i="4"/>
  <c r="AZ86" i="4"/>
  <c r="AY86" i="4"/>
  <c r="L86" i="4"/>
  <c r="K86" i="4"/>
  <c r="J86" i="4"/>
  <c r="G86" i="4"/>
  <c r="BS85" i="4"/>
  <c r="BR85" i="4"/>
  <c r="BQ85" i="4"/>
  <c r="BP85" i="4"/>
  <c r="BO85" i="4"/>
  <c r="BN85" i="4"/>
  <c r="BM85" i="4"/>
  <c r="BL85" i="4"/>
  <c r="BK85" i="4"/>
  <c r="BJ85" i="4"/>
  <c r="BI85" i="4"/>
  <c r="BH85" i="4"/>
  <c r="BG85" i="4"/>
  <c r="BF85" i="4"/>
  <c r="BE85" i="4"/>
  <c r="BD85" i="4"/>
  <c r="BC85" i="4"/>
  <c r="BB85" i="4"/>
  <c r="BA85" i="4"/>
  <c r="AZ85" i="4"/>
  <c r="AY85" i="4"/>
  <c r="K85" i="4"/>
  <c r="L85" i="4" s="1"/>
  <c r="J85" i="4"/>
  <c r="G85" i="4"/>
  <c r="BS84" i="4"/>
  <c r="BR84" i="4"/>
  <c r="BQ84" i="4"/>
  <c r="BP84" i="4"/>
  <c r="BO84" i="4"/>
  <c r="BN84" i="4"/>
  <c r="BM84" i="4"/>
  <c r="BL84" i="4"/>
  <c r="BK84" i="4"/>
  <c r="BJ84" i="4"/>
  <c r="BI84" i="4"/>
  <c r="BH84" i="4"/>
  <c r="BG84" i="4"/>
  <c r="BF84" i="4"/>
  <c r="BE84" i="4"/>
  <c r="BD84" i="4"/>
  <c r="BC84" i="4"/>
  <c r="BB84" i="4"/>
  <c r="BA84" i="4"/>
  <c r="AZ84" i="4"/>
  <c r="AY84" i="4"/>
  <c r="L84" i="4"/>
  <c r="K84" i="4"/>
  <c r="J84" i="4"/>
  <c r="G84" i="4"/>
  <c r="BS83" i="4"/>
  <c r="BR83" i="4"/>
  <c r="BQ83" i="4"/>
  <c r="BP83" i="4"/>
  <c r="BO83" i="4"/>
  <c r="BN83" i="4"/>
  <c r="BM83" i="4"/>
  <c r="BL83" i="4"/>
  <c r="BK83" i="4"/>
  <c r="BJ83" i="4"/>
  <c r="BI83" i="4"/>
  <c r="BH83" i="4"/>
  <c r="BG83" i="4"/>
  <c r="BF83" i="4"/>
  <c r="BE83" i="4"/>
  <c r="BD83" i="4"/>
  <c r="BC83" i="4"/>
  <c r="BB83" i="4"/>
  <c r="BA83" i="4"/>
  <c r="AZ83" i="4"/>
  <c r="AY83" i="4"/>
  <c r="K83" i="4"/>
  <c r="J83" i="4"/>
  <c r="G83" i="4"/>
  <c r="BS82" i="4"/>
  <c r="BR82" i="4"/>
  <c r="BQ82" i="4"/>
  <c r="BP82" i="4"/>
  <c r="BO82" i="4"/>
  <c r="BN82" i="4"/>
  <c r="BM82" i="4"/>
  <c r="BL82" i="4"/>
  <c r="BK82" i="4"/>
  <c r="BJ82" i="4"/>
  <c r="BI82" i="4"/>
  <c r="BH82" i="4"/>
  <c r="BG82" i="4"/>
  <c r="BF82" i="4"/>
  <c r="BE82" i="4"/>
  <c r="BD82" i="4"/>
  <c r="BC82" i="4"/>
  <c r="BB82" i="4"/>
  <c r="BA82" i="4"/>
  <c r="AZ82" i="4"/>
  <c r="AY82" i="4"/>
  <c r="K82" i="4"/>
  <c r="J82" i="4"/>
  <c r="L82" i="4" s="1"/>
  <c r="G82" i="4"/>
  <c r="BS81" i="4"/>
  <c r="BR81" i="4"/>
  <c r="BQ81" i="4"/>
  <c r="BP81" i="4"/>
  <c r="BO81" i="4"/>
  <c r="BN81" i="4"/>
  <c r="BM81" i="4"/>
  <c r="BL81" i="4"/>
  <c r="BK81" i="4"/>
  <c r="BJ81" i="4"/>
  <c r="BI81" i="4"/>
  <c r="BH81" i="4"/>
  <c r="BG81" i="4"/>
  <c r="BF81" i="4"/>
  <c r="BE81" i="4"/>
  <c r="BD81" i="4"/>
  <c r="BC81" i="4"/>
  <c r="BB81" i="4"/>
  <c r="BA81" i="4"/>
  <c r="AZ81" i="4"/>
  <c r="AY81" i="4"/>
  <c r="K81" i="4"/>
  <c r="L81" i="4" s="1"/>
  <c r="J81" i="4"/>
  <c r="G81" i="4"/>
  <c r="BS80" i="4"/>
  <c r="BR80" i="4"/>
  <c r="BQ80" i="4"/>
  <c r="BP80" i="4"/>
  <c r="BO80" i="4"/>
  <c r="BN80" i="4"/>
  <c r="BM80" i="4"/>
  <c r="BL80" i="4"/>
  <c r="BK80" i="4"/>
  <c r="BJ80" i="4"/>
  <c r="BI80" i="4"/>
  <c r="BH80" i="4"/>
  <c r="BG80" i="4"/>
  <c r="BF80" i="4"/>
  <c r="BE80" i="4"/>
  <c r="BD80" i="4"/>
  <c r="BC80" i="4"/>
  <c r="BB80" i="4"/>
  <c r="BA80" i="4"/>
  <c r="AZ80" i="4"/>
  <c r="AY80" i="4"/>
  <c r="K80" i="4"/>
  <c r="L80" i="4" s="1"/>
  <c r="J80" i="4"/>
  <c r="G80" i="4"/>
  <c r="BS79" i="4"/>
  <c r="BR79" i="4"/>
  <c r="BQ79" i="4"/>
  <c r="BP79" i="4"/>
  <c r="BO79" i="4"/>
  <c r="BN79" i="4"/>
  <c r="BM79" i="4"/>
  <c r="BL79" i="4"/>
  <c r="BK79" i="4"/>
  <c r="BJ79" i="4"/>
  <c r="BI79" i="4"/>
  <c r="BH79" i="4"/>
  <c r="BG79" i="4"/>
  <c r="BF79" i="4"/>
  <c r="BE79" i="4"/>
  <c r="BD79" i="4"/>
  <c r="BC79" i="4"/>
  <c r="BB79" i="4"/>
  <c r="BA79" i="4"/>
  <c r="AZ79" i="4"/>
  <c r="AY79" i="4"/>
  <c r="K79" i="4"/>
  <c r="L79" i="4" s="1"/>
  <c r="J79" i="4"/>
  <c r="G79" i="4"/>
  <c r="CE78" i="4"/>
  <c r="BS78" i="4"/>
  <c r="BR78" i="4"/>
  <c r="BQ78" i="4"/>
  <c r="BP78" i="4"/>
  <c r="BO78" i="4"/>
  <c r="BN78" i="4"/>
  <c r="BM78" i="4"/>
  <c r="BL78" i="4"/>
  <c r="BK78" i="4"/>
  <c r="BJ78" i="4"/>
  <c r="BI78" i="4"/>
  <c r="BH78" i="4"/>
  <c r="BG78" i="4"/>
  <c r="BF78" i="4"/>
  <c r="BE78" i="4"/>
  <c r="BD78" i="4"/>
  <c r="BC78" i="4"/>
  <c r="BB78" i="4"/>
  <c r="BA78" i="4"/>
  <c r="AZ78" i="4"/>
  <c r="AY78" i="4"/>
  <c r="L78" i="4"/>
  <c r="K78" i="4"/>
  <c r="J78" i="4"/>
  <c r="G78" i="4"/>
  <c r="BS77" i="4"/>
  <c r="BR77" i="4"/>
  <c r="BQ77" i="4"/>
  <c r="BP77" i="4"/>
  <c r="BO77" i="4"/>
  <c r="BN77" i="4"/>
  <c r="BM77" i="4"/>
  <c r="BL77" i="4"/>
  <c r="BK77" i="4"/>
  <c r="BJ77" i="4"/>
  <c r="BI77" i="4"/>
  <c r="BH77" i="4"/>
  <c r="BG77" i="4"/>
  <c r="BF77" i="4"/>
  <c r="BE77" i="4"/>
  <c r="BD77" i="4"/>
  <c r="BC77" i="4"/>
  <c r="BB77" i="4"/>
  <c r="BA77" i="4"/>
  <c r="AZ77" i="4"/>
  <c r="AY77" i="4"/>
  <c r="L77" i="4"/>
  <c r="K77" i="4"/>
  <c r="J77" i="4"/>
  <c r="G77" i="4"/>
  <c r="BS76" i="4"/>
  <c r="BR76" i="4"/>
  <c r="BQ76" i="4"/>
  <c r="BP76" i="4"/>
  <c r="BO76" i="4"/>
  <c r="BN76" i="4"/>
  <c r="BM76" i="4"/>
  <c r="BL76" i="4"/>
  <c r="BK76" i="4"/>
  <c r="BJ76" i="4"/>
  <c r="BI76" i="4"/>
  <c r="BH76" i="4"/>
  <c r="BG76" i="4"/>
  <c r="BF76" i="4"/>
  <c r="BE76" i="4"/>
  <c r="BD76" i="4"/>
  <c r="BC76" i="4"/>
  <c r="BB76" i="4"/>
  <c r="BA76" i="4"/>
  <c r="AZ76" i="4"/>
  <c r="AY76" i="4"/>
  <c r="L76" i="4"/>
  <c r="K76" i="4"/>
  <c r="J76" i="4"/>
  <c r="G76" i="4"/>
  <c r="BS75" i="4"/>
  <c r="BR75" i="4"/>
  <c r="BQ75" i="4"/>
  <c r="BP75" i="4"/>
  <c r="BO75" i="4"/>
  <c r="BN75" i="4"/>
  <c r="BM75" i="4"/>
  <c r="BL75" i="4"/>
  <c r="BK75" i="4"/>
  <c r="BJ75" i="4"/>
  <c r="BI75" i="4"/>
  <c r="BH75" i="4"/>
  <c r="BG75" i="4"/>
  <c r="BF75" i="4"/>
  <c r="BE75" i="4"/>
  <c r="BD75" i="4"/>
  <c r="BC75" i="4"/>
  <c r="BB75" i="4"/>
  <c r="BA75" i="4"/>
  <c r="AZ75" i="4"/>
  <c r="AY75" i="4"/>
  <c r="K75" i="4"/>
  <c r="J75" i="4"/>
  <c r="G75" i="4"/>
  <c r="BS74" i="4"/>
  <c r="BR74" i="4"/>
  <c r="BQ74" i="4"/>
  <c r="BP74" i="4"/>
  <c r="BO74" i="4"/>
  <c r="BN74" i="4"/>
  <c r="BM74" i="4"/>
  <c r="BL74" i="4"/>
  <c r="BK74" i="4"/>
  <c r="BJ74" i="4"/>
  <c r="BI74" i="4"/>
  <c r="BH74" i="4"/>
  <c r="BG74" i="4"/>
  <c r="BF74" i="4"/>
  <c r="BE74" i="4"/>
  <c r="BD74" i="4"/>
  <c r="BC74" i="4"/>
  <c r="BB74" i="4"/>
  <c r="BA74" i="4"/>
  <c r="AZ74" i="4"/>
  <c r="AY74" i="4"/>
  <c r="K74" i="4"/>
  <c r="J74" i="4"/>
  <c r="L74" i="4" s="1"/>
  <c r="G74" i="4"/>
  <c r="BS73" i="4"/>
  <c r="BR73" i="4"/>
  <c r="BQ73" i="4"/>
  <c r="BP73" i="4"/>
  <c r="BO73" i="4"/>
  <c r="BN73" i="4"/>
  <c r="BM73" i="4"/>
  <c r="BL73" i="4"/>
  <c r="BK73" i="4"/>
  <c r="BJ73" i="4"/>
  <c r="BI73" i="4"/>
  <c r="BH73" i="4"/>
  <c r="BG73" i="4"/>
  <c r="BF73" i="4"/>
  <c r="BE73" i="4"/>
  <c r="BD73" i="4"/>
  <c r="BC73" i="4"/>
  <c r="BB73" i="4"/>
  <c r="CE73" i="4" s="1"/>
  <c r="BA73" i="4"/>
  <c r="AZ73" i="4"/>
  <c r="AY73" i="4"/>
  <c r="L73" i="4"/>
  <c r="K73" i="4"/>
  <c r="J73" i="4"/>
  <c r="G73" i="4"/>
  <c r="BS72" i="4"/>
  <c r="BR72" i="4"/>
  <c r="BQ72" i="4"/>
  <c r="BP72" i="4"/>
  <c r="BO72" i="4"/>
  <c r="BN72" i="4"/>
  <c r="BM72" i="4"/>
  <c r="BL72" i="4"/>
  <c r="BK72" i="4"/>
  <c r="BJ72" i="4"/>
  <c r="BI72" i="4"/>
  <c r="BH72" i="4"/>
  <c r="BG72" i="4"/>
  <c r="BF72" i="4"/>
  <c r="BE72" i="4"/>
  <c r="BD72" i="4"/>
  <c r="BC72" i="4"/>
  <c r="BB72" i="4"/>
  <c r="BA72" i="4"/>
  <c r="AZ72" i="4"/>
  <c r="AY72" i="4"/>
  <c r="K72" i="4"/>
  <c r="L72" i="4" s="1"/>
  <c r="J72" i="4"/>
  <c r="G72" i="4"/>
  <c r="BS71" i="4"/>
  <c r="BR71" i="4"/>
  <c r="BQ71" i="4"/>
  <c r="BP71" i="4"/>
  <c r="BO71" i="4"/>
  <c r="BN71" i="4"/>
  <c r="BM71" i="4"/>
  <c r="BL71" i="4"/>
  <c r="BK71" i="4"/>
  <c r="BJ71" i="4"/>
  <c r="BI71" i="4"/>
  <c r="BH71" i="4"/>
  <c r="BG71" i="4"/>
  <c r="BF71" i="4"/>
  <c r="BE71" i="4"/>
  <c r="BD71" i="4"/>
  <c r="BC71" i="4"/>
  <c r="BB71" i="4"/>
  <c r="BA71" i="4"/>
  <c r="AZ71" i="4"/>
  <c r="AY71" i="4"/>
  <c r="K71" i="4"/>
  <c r="L71" i="4" s="1"/>
  <c r="J71" i="4"/>
  <c r="G71" i="4"/>
  <c r="BS70" i="4"/>
  <c r="BR70" i="4"/>
  <c r="BQ70" i="4"/>
  <c r="BP70" i="4"/>
  <c r="BO70" i="4"/>
  <c r="BN70" i="4"/>
  <c r="BM70" i="4"/>
  <c r="BL70" i="4"/>
  <c r="BK70" i="4"/>
  <c r="BJ70" i="4"/>
  <c r="BI70" i="4"/>
  <c r="BH70" i="4"/>
  <c r="BG70" i="4"/>
  <c r="BF70" i="4"/>
  <c r="BE70" i="4"/>
  <c r="BD70" i="4"/>
  <c r="BC70" i="4"/>
  <c r="BB70" i="4"/>
  <c r="BA70" i="4"/>
  <c r="AZ70" i="4"/>
  <c r="AY70" i="4"/>
  <c r="L70" i="4"/>
  <c r="K70" i="4"/>
  <c r="J70" i="4"/>
  <c r="G70" i="4"/>
  <c r="BS69" i="4"/>
  <c r="BR69" i="4"/>
  <c r="BQ69" i="4"/>
  <c r="BP69" i="4"/>
  <c r="BO69" i="4"/>
  <c r="BN69" i="4"/>
  <c r="BM69" i="4"/>
  <c r="BL69" i="4"/>
  <c r="BK69" i="4"/>
  <c r="BJ69" i="4"/>
  <c r="BI69" i="4"/>
  <c r="BH69" i="4"/>
  <c r="BG69" i="4"/>
  <c r="BF69" i="4"/>
  <c r="BE69" i="4"/>
  <c r="BD69" i="4"/>
  <c r="BC69" i="4"/>
  <c r="BB69" i="4"/>
  <c r="BA69" i="4"/>
  <c r="AZ69" i="4"/>
  <c r="AY69" i="4"/>
  <c r="L69" i="4"/>
  <c r="K69" i="4"/>
  <c r="J69" i="4"/>
  <c r="G69" i="4"/>
  <c r="BS68" i="4"/>
  <c r="BR68" i="4"/>
  <c r="BQ68" i="4"/>
  <c r="BP68" i="4"/>
  <c r="BO68" i="4"/>
  <c r="BN68" i="4"/>
  <c r="BM68" i="4"/>
  <c r="BL68" i="4"/>
  <c r="BK68" i="4"/>
  <c r="BJ68" i="4"/>
  <c r="BI68" i="4"/>
  <c r="BH68" i="4"/>
  <c r="BG68" i="4"/>
  <c r="BF68" i="4"/>
  <c r="BE68" i="4"/>
  <c r="BW68" i="4" s="1"/>
  <c r="BD68" i="4"/>
  <c r="BC68" i="4"/>
  <c r="BB68" i="4"/>
  <c r="BA68" i="4"/>
  <c r="AZ68" i="4"/>
  <c r="AY68" i="4"/>
  <c r="K68" i="4"/>
  <c r="L68" i="4" s="1"/>
  <c r="J68" i="4"/>
  <c r="G68" i="4"/>
  <c r="BS67" i="4"/>
  <c r="BR67" i="4"/>
  <c r="BQ67" i="4"/>
  <c r="BP67" i="4"/>
  <c r="BO67" i="4"/>
  <c r="BN67" i="4"/>
  <c r="BM67" i="4"/>
  <c r="BL67" i="4"/>
  <c r="BK67" i="4"/>
  <c r="BJ67" i="4"/>
  <c r="BI67" i="4"/>
  <c r="BH67" i="4"/>
  <c r="BG67" i="4"/>
  <c r="BF67" i="4"/>
  <c r="BE67" i="4"/>
  <c r="BD67" i="4"/>
  <c r="BC67" i="4"/>
  <c r="BB67" i="4"/>
  <c r="BA67" i="4"/>
  <c r="AZ67" i="4"/>
  <c r="AY67" i="4"/>
  <c r="L67" i="4"/>
  <c r="K67" i="4"/>
  <c r="J67" i="4"/>
  <c r="G67" i="4"/>
  <c r="BW66" i="4"/>
  <c r="BS66" i="4"/>
  <c r="BR66" i="4"/>
  <c r="BQ66" i="4"/>
  <c r="BP66" i="4"/>
  <c r="BO66" i="4"/>
  <c r="BN66" i="4"/>
  <c r="BM66" i="4"/>
  <c r="BL66" i="4"/>
  <c r="BK66" i="4"/>
  <c r="BJ66" i="4"/>
  <c r="BI66" i="4"/>
  <c r="BH66" i="4"/>
  <c r="BG66" i="4"/>
  <c r="BF66" i="4"/>
  <c r="BE66" i="4"/>
  <c r="BD66" i="4"/>
  <c r="BC66" i="4"/>
  <c r="BB66" i="4"/>
  <c r="BA66" i="4"/>
  <c r="AZ66" i="4"/>
  <c r="AY66" i="4"/>
  <c r="K66" i="4"/>
  <c r="J66" i="4"/>
  <c r="L66" i="4" s="1"/>
  <c r="G66" i="4"/>
  <c r="BS65" i="4"/>
  <c r="BR65" i="4"/>
  <c r="BQ65" i="4"/>
  <c r="BP65" i="4"/>
  <c r="BO65" i="4"/>
  <c r="BN65" i="4"/>
  <c r="BM65" i="4"/>
  <c r="BL65" i="4"/>
  <c r="BK65" i="4"/>
  <c r="BJ65" i="4"/>
  <c r="BI65" i="4"/>
  <c r="BH65" i="4"/>
  <c r="BG65" i="4"/>
  <c r="BF65" i="4"/>
  <c r="BE65" i="4"/>
  <c r="BD65" i="4"/>
  <c r="BC65" i="4"/>
  <c r="BB65" i="4"/>
  <c r="BA65" i="4"/>
  <c r="AZ65" i="4"/>
  <c r="AY65" i="4"/>
  <c r="K65" i="4"/>
  <c r="L65" i="4" s="1"/>
  <c r="J65" i="4"/>
  <c r="G65" i="4"/>
  <c r="BS64" i="4"/>
  <c r="BR64" i="4"/>
  <c r="BQ64" i="4"/>
  <c r="BP64" i="4"/>
  <c r="BO64" i="4"/>
  <c r="BN64" i="4"/>
  <c r="BM64" i="4"/>
  <c r="BL64" i="4"/>
  <c r="BK64" i="4"/>
  <c r="BJ64" i="4"/>
  <c r="BI64" i="4"/>
  <c r="BH64" i="4"/>
  <c r="BG64" i="4"/>
  <c r="BF64" i="4"/>
  <c r="BE64" i="4"/>
  <c r="BD64" i="4"/>
  <c r="BC64" i="4"/>
  <c r="BB64" i="4"/>
  <c r="BA64" i="4"/>
  <c r="AZ64" i="4"/>
  <c r="AY64" i="4"/>
  <c r="K64" i="4"/>
  <c r="L64" i="4" s="1"/>
  <c r="J64" i="4"/>
  <c r="G64" i="4"/>
  <c r="CE63" i="4"/>
  <c r="BS63" i="4"/>
  <c r="BR63" i="4"/>
  <c r="BQ63" i="4"/>
  <c r="BP63" i="4"/>
  <c r="BO63" i="4"/>
  <c r="BN63" i="4"/>
  <c r="BM63" i="4"/>
  <c r="BL63" i="4"/>
  <c r="BK63" i="4"/>
  <c r="BJ63" i="4"/>
  <c r="BI63" i="4"/>
  <c r="BH63" i="4"/>
  <c r="BG63" i="4"/>
  <c r="BF63" i="4"/>
  <c r="BE63" i="4"/>
  <c r="BD63" i="4"/>
  <c r="BC63" i="4"/>
  <c r="BB63" i="4"/>
  <c r="BA63" i="4"/>
  <c r="AZ63" i="4"/>
  <c r="AY63" i="4"/>
  <c r="K63" i="4"/>
  <c r="L63" i="4" s="1"/>
  <c r="J63" i="4"/>
  <c r="G63" i="4"/>
  <c r="BS62" i="4"/>
  <c r="BR62" i="4"/>
  <c r="BQ62" i="4"/>
  <c r="BP62" i="4"/>
  <c r="BO62" i="4"/>
  <c r="BN62" i="4"/>
  <c r="BM62" i="4"/>
  <c r="BL62" i="4"/>
  <c r="BK62" i="4"/>
  <c r="BJ62" i="4"/>
  <c r="BI62" i="4"/>
  <c r="BH62" i="4"/>
  <c r="BG62" i="4"/>
  <c r="BF62" i="4"/>
  <c r="BE62" i="4"/>
  <c r="BD62" i="4"/>
  <c r="BC62" i="4"/>
  <c r="BB62" i="4"/>
  <c r="BA62" i="4"/>
  <c r="AZ62" i="4"/>
  <c r="AY62" i="4"/>
  <c r="K62" i="4"/>
  <c r="L62" i="4" s="1"/>
  <c r="J62" i="4"/>
  <c r="G62" i="4"/>
  <c r="BS61" i="4"/>
  <c r="BR61" i="4"/>
  <c r="BQ61" i="4"/>
  <c r="BP61" i="4"/>
  <c r="BO61" i="4"/>
  <c r="BN61" i="4"/>
  <c r="BM61" i="4"/>
  <c r="BL61" i="4"/>
  <c r="BK61" i="4"/>
  <c r="BJ61" i="4"/>
  <c r="BI61" i="4"/>
  <c r="BH61" i="4"/>
  <c r="BG61" i="4"/>
  <c r="BF61" i="4"/>
  <c r="BE61" i="4"/>
  <c r="BD61" i="4"/>
  <c r="BC61" i="4"/>
  <c r="BB61" i="4"/>
  <c r="BA61" i="4"/>
  <c r="AZ61" i="4"/>
  <c r="AY61" i="4"/>
  <c r="L61" i="4"/>
  <c r="K61" i="4"/>
  <c r="J61" i="4"/>
  <c r="G61" i="4"/>
  <c r="CE60" i="4"/>
  <c r="BS60" i="4"/>
  <c r="BR60" i="4"/>
  <c r="BQ60" i="4"/>
  <c r="BP60" i="4"/>
  <c r="BO60" i="4"/>
  <c r="BN60" i="4"/>
  <c r="BM60" i="4"/>
  <c r="BL60" i="4"/>
  <c r="BK60" i="4"/>
  <c r="BJ60" i="4"/>
  <c r="BI60" i="4"/>
  <c r="BH60" i="4"/>
  <c r="BG60" i="4"/>
  <c r="BF60" i="4"/>
  <c r="BE60" i="4"/>
  <c r="BD60" i="4"/>
  <c r="BC60" i="4"/>
  <c r="BB60" i="4"/>
  <c r="BA60" i="4"/>
  <c r="AZ60" i="4"/>
  <c r="AY60" i="4"/>
  <c r="K60" i="4"/>
  <c r="L60" i="4" s="1"/>
  <c r="J60" i="4"/>
  <c r="G60" i="4"/>
  <c r="CE59" i="4"/>
  <c r="BS59" i="4"/>
  <c r="BR59" i="4"/>
  <c r="BQ59" i="4"/>
  <c r="BP59" i="4"/>
  <c r="BO59" i="4"/>
  <c r="BN59" i="4"/>
  <c r="BM59" i="4"/>
  <c r="BL59" i="4"/>
  <c r="BK59" i="4"/>
  <c r="BJ59" i="4"/>
  <c r="BI59" i="4"/>
  <c r="BH59" i="4"/>
  <c r="BG59" i="4"/>
  <c r="BF59" i="4"/>
  <c r="BE59" i="4"/>
  <c r="BD59" i="4"/>
  <c r="BC59" i="4"/>
  <c r="BB59" i="4"/>
  <c r="BA59" i="4"/>
  <c r="AZ59" i="4"/>
  <c r="AY59" i="4"/>
  <c r="K59" i="4"/>
  <c r="J59" i="4"/>
  <c r="G59" i="4"/>
  <c r="BW58" i="4"/>
  <c r="BS58" i="4"/>
  <c r="BR58" i="4"/>
  <c r="BQ58" i="4"/>
  <c r="BP58" i="4"/>
  <c r="BO58" i="4"/>
  <c r="BN58" i="4"/>
  <c r="BM58" i="4"/>
  <c r="BL58" i="4"/>
  <c r="BK58" i="4"/>
  <c r="BJ58" i="4"/>
  <c r="BI58" i="4"/>
  <c r="BH58" i="4"/>
  <c r="BG58" i="4"/>
  <c r="BF58" i="4"/>
  <c r="BE58" i="4"/>
  <c r="BD58" i="4"/>
  <c r="BC58" i="4"/>
  <c r="BB58" i="4"/>
  <c r="BA58" i="4"/>
  <c r="AZ58" i="4"/>
  <c r="AY58" i="4"/>
  <c r="L58" i="4"/>
  <c r="K58" i="4"/>
  <c r="J58" i="4"/>
  <c r="G58" i="4"/>
  <c r="BS57" i="4"/>
  <c r="BR57" i="4"/>
  <c r="BQ57" i="4"/>
  <c r="BP57" i="4"/>
  <c r="BO57" i="4"/>
  <c r="BN57" i="4"/>
  <c r="BM57" i="4"/>
  <c r="BL57" i="4"/>
  <c r="BK57" i="4"/>
  <c r="BJ57" i="4"/>
  <c r="BI57" i="4"/>
  <c r="BH57" i="4"/>
  <c r="BG57" i="4"/>
  <c r="BF57" i="4"/>
  <c r="BE57" i="4"/>
  <c r="BD57" i="4"/>
  <c r="BC57" i="4"/>
  <c r="BB57" i="4"/>
  <c r="BA57" i="4"/>
  <c r="AZ57" i="4"/>
  <c r="AY57" i="4"/>
  <c r="K57" i="4"/>
  <c r="L57" i="4" s="1"/>
  <c r="J57" i="4"/>
  <c r="G57" i="4"/>
  <c r="BS56" i="4"/>
  <c r="BR56" i="4"/>
  <c r="BQ56" i="4"/>
  <c r="BP56" i="4"/>
  <c r="BO56" i="4"/>
  <c r="BN56" i="4"/>
  <c r="BM56" i="4"/>
  <c r="BL56" i="4"/>
  <c r="BK56" i="4"/>
  <c r="BJ56" i="4"/>
  <c r="BI56" i="4"/>
  <c r="BH56" i="4"/>
  <c r="BG56" i="4"/>
  <c r="BF56" i="4"/>
  <c r="BE56" i="4"/>
  <c r="BD56" i="4"/>
  <c r="BC56" i="4"/>
  <c r="BB56" i="4"/>
  <c r="BA56" i="4"/>
  <c r="AZ56" i="4"/>
  <c r="AY56" i="4"/>
  <c r="K56" i="4"/>
  <c r="L56" i="4" s="1"/>
  <c r="J56" i="4"/>
  <c r="G56" i="4"/>
  <c r="BS55" i="4"/>
  <c r="BR55" i="4"/>
  <c r="BQ55" i="4"/>
  <c r="BP55" i="4"/>
  <c r="BO55" i="4"/>
  <c r="BN55" i="4"/>
  <c r="BM55" i="4"/>
  <c r="BL55" i="4"/>
  <c r="BK55" i="4"/>
  <c r="BJ55" i="4"/>
  <c r="BI55" i="4"/>
  <c r="BH55" i="4"/>
  <c r="BG55" i="4"/>
  <c r="BF55" i="4"/>
  <c r="BE55" i="4"/>
  <c r="BD55" i="4"/>
  <c r="BC55" i="4"/>
  <c r="BB55" i="4"/>
  <c r="BA55" i="4"/>
  <c r="AZ55" i="4"/>
  <c r="AY55" i="4"/>
  <c r="K55" i="4"/>
  <c r="L55" i="4" s="1"/>
  <c r="J55" i="4"/>
  <c r="G55" i="4"/>
  <c r="BS54" i="4"/>
  <c r="BR54" i="4"/>
  <c r="BQ54" i="4"/>
  <c r="BP54" i="4"/>
  <c r="BO54" i="4"/>
  <c r="BN54" i="4"/>
  <c r="BM54" i="4"/>
  <c r="BL54" i="4"/>
  <c r="BK54" i="4"/>
  <c r="BJ54" i="4"/>
  <c r="BI54" i="4"/>
  <c r="BH54" i="4"/>
  <c r="BG54" i="4"/>
  <c r="BF54" i="4"/>
  <c r="BE54" i="4"/>
  <c r="BD54" i="4"/>
  <c r="BC54" i="4"/>
  <c r="BB54" i="4"/>
  <c r="BA54" i="4"/>
  <c r="AZ54" i="4"/>
  <c r="AY54" i="4"/>
  <c r="L54" i="4"/>
  <c r="K54" i="4"/>
  <c r="J54" i="4"/>
  <c r="G54" i="4"/>
  <c r="BS53" i="4"/>
  <c r="BR53" i="4"/>
  <c r="BQ53" i="4"/>
  <c r="BP53" i="4"/>
  <c r="BO53" i="4"/>
  <c r="BN53" i="4"/>
  <c r="BM53" i="4"/>
  <c r="BL53" i="4"/>
  <c r="BK53" i="4"/>
  <c r="BJ53" i="4"/>
  <c r="BI53" i="4"/>
  <c r="BH53" i="4"/>
  <c r="BG53" i="4"/>
  <c r="BF53" i="4"/>
  <c r="BE53" i="4"/>
  <c r="BD53" i="4"/>
  <c r="BC53" i="4"/>
  <c r="BT53" i="4" s="1"/>
  <c r="BU53" i="4" s="1"/>
  <c r="BB53" i="4"/>
  <c r="BA53" i="4"/>
  <c r="AZ53" i="4"/>
  <c r="AY53" i="4"/>
  <c r="K53" i="4"/>
  <c r="J53" i="4"/>
  <c r="G53" i="4"/>
  <c r="BV52" i="4"/>
  <c r="BS52" i="4"/>
  <c r="BR52" i="4"/>
  <c r="BQ52" i="4"/>
  <c r="BP52" i="4"/>
  <c r="BO52" i="4"/>
  <c r="BN52" i="4"/>
  <c r="BM52" i="4"/>
  <c r="BL52" i="4"/>
  <c r="BK52" i="4"/>
  <c r="BJ52" i="4"/>
  <c r="BI52" i="4"/>
  <c r="BH52" i="4"/>
  <c r="BG52" i="4"/>
  <c r="BF52" i="4"/>
  <c r="BE52" i="4"/>
  <c r="BD52" i="4"/>
  <c r="BC52" i="4"/>
  <c r="BB52" i="4"/>
  <c r="BA52" i="4"/>
  <c r="AZ52" i="4"/>
  <c r="AY52" i="4"/>
  <c r="K52" i="4"/>
  <c r="L52" i="4" s="1"/>
  <c r="J52" i="4"/>
  <c r="G52" i="4"/>
  <c r="CE51" i="4"/>
  <c r="BW51" i="4"/>
  <c r="BV51" i="4"/>
  <c r="BS51" i="4"/>
  <c r="BR51" i="4"/>
  <c r="BQ51" i="4"/>
  <c r="BP51" i="4"/>
  <c r="BO51" i="4"/>
  <c r="BN51" i="4"/>
  <c r="BM51" i="4"/>
  <c r="BL51" i="4"/>
  <c r="BK51" i="4"/>
  <c r="BJ51" i="4"/>
  <c r="BI51" i="4"/>
  <c r="BH51" i="4"/>
  <c r="BG51" i="4"/>
  <c r="BF51" i="4"/>
  <c r="BE51" i="4"/>
  <c r="BD51" i="4"/>
  <c r="BC51" i="4"/>
  <c r="BB51" i="4"/>
  <c r="BA51" i="4"/>
  <c r="AZ51" i="4"/>
  <c r="AY51" i="4"/>
  <c r="K51" i="4"/>
  <c r="J51" i="4"/>
  <c r="G51" i="4"/>
  <c r="BV50" i="4"/>
  <c r="BS50" i="4"/>
  <c r="BR50" i="4"/>
  <c r="BQ50" i="4"/>
  <c r="BP50" i="4"/>
  <c r="BO50" i="4"/>
  <c r="BN50" i="4"/>
  <c r="BM50" i="4"/>
  <c r="BL50" i="4"/>
  <c r="BK50" i="4"/>
  <c r="BJ50" i="4"/>
  <c r="BI50" i="4"/>
  <c r="BH50" i="4"/>
  <c r="BG50" i="4"/>
  <c r="BF50" i="4"/>
  <c r="BE50" i="4"/>
  <c r="BD50" i="4"/>
  <c r="BC50" i="4"/>
  <c r="BB50" i="4"/>
  <c r="BA50" i="4"/>
  <c r="AZ50" i="4"/>
  <c r="AY50" i="4"/>
  <c r="K50" i="4"/>
  <c r="L50" i="4" s="1"/>
  <c r="J50" i="4"/>
  <c r="G50" i="4"/>
  <c r="BV49" i="4"/>
  <c r="BS49" i="4"/>
  <c r="BR49" i="4"/>
  <c r="BQ49" i="4"/>
  <c r="BP49" i="4"/>
  <c r="BO49" i="4"/>
  <c r="BN49" i="4"/>
  <c r="BM49" i="4"/>
  <c r="BL49" i="4"/>
  <c r="BK49" i="4"/>
  <c r="BJ49" i="4"/>
  <c r="BI49" i="4"/>
  <c r="BH49" i="4"/>
  <c r="BG49" i="4"/>
  <c r="BF49" i="4"/>
  <c r="BE49" i="4"/>
  <c r="BD49" i="4"/>
  <c r="BT49" i="4" s="1"/>
  <c r="BU49" i="4" s="1"/>
  <c r="BC49" i="4"/>
  <c r="BB49" i="4"/>
  <c r="BA49" i="4"/>
  <c r="AZ49" i="4"/>
  <c r="AY49" i="4"/>
  <c r="K49" i="4"/>
  <c r="J49" i="4"/>
  <c r="G49" i="4"/>
  <c r="BV48" i="4"/>
  <c r="BS48" i="4"/>
  <c r="BR48" i="4"/>
  <c r="BQ48" i="4"/>
  <c r="BP48" i="4"/>
  <c r="BO48" i="4"/>
  <c r="BN48" i="4"/>
  <c r="BM48" i="4"/>
  <c r="BL48" i="4"/>
  <c r="BK48" i="4"/>
  <c r="BJ48" i="4"/>
  <c r="BI48" i="4"/>
  <c r="BH48" i="4"/>
  <c r="BG48" i="4"/>
  <c r="BF48" i="4"/>
  <c r="BE48" i="4"/>
  <c r="BD48" i="4"/>
  <c r="BC48" i="4"/>
  <c r="BB48" i="4"/>
  <c r="BA48" i="4"/>
  <c r="AZ48" i="4"/>
  <c r="AY48" i="4"/>
  <c r="K48" i="4"/>
  <c r="L48" i="4" s="1"/>
  <c r="J48" i="4"/>
  <c r="G48" i="4"/>
  <c r="BV47" i="4"/>
  <c r="BS47" i="4"/>
  <c r="BR47" i="4"/>
  <c r="BQ47" i="4"/>
  <c r="BP47" i="4"/>
  <c r="BO47" i="4"/>
  <c r="BN47" i="4"/>
  <c r="BM47" i="4"/>
  <c r="BL47" i="4"/>
  <c r="BK47" i="4"/>
  <c r="BJ47" i="4"/>
  <c r="BI47" i="4"/>
  <c r="BH47" i="4"/>
  <c r="BG47" i="4"/>
  <c r="BF47" i="4"/>
  <c r="BE47" i="4"/>
  <c r="BD47" i="4"/>
  <c r="BC47" i="4"/>
  <c r="BB47" i="4"/>
  <c r="BA47" i="4"/>
  <c r="AZ47" i="4"/>
  <c r="AY47" i="4"/>
  <c r="K47" i="4"/>
  <c r="L47" i="4" s="1"/>
  <c r="J47" i="4"/>
  <c r="G47" i="4"/>
  <c r="CE46" i="4"/>
  <c r="BS46" i="4"/>
  <c r="BR46" i="4"/>
  <c r="BQ46" i="4"/>
  <c r="BP46" i="4"/>
  <c r="BO46" i="4"/>
  <c r="BN46" i="4"/>
  <c r="BM46" i="4"/>
  <c r="BL46" i="4"/>
  <c r="BK46" i="4"/>
  <c r="BJ46" i="4"/>
  <c r="BI46" i="4"/>
  <c r="BH46" i="4"/>
  <c r="BG46" i="4"/>
  <c r="BF46" i="4"/>
  <c r="BE46" i="4"/>
  <c r="BD46" i="4"/>
  <c r="BC46" i="4"/>
  <c r="BB46" i="4"/>
  <c r="BA46" i="4"/>
  <c r="AZ46" i="4"/>
  <c r="AY46" i="4"/>
  <c r="R46" i="4"/>
  <c r="K46" i="4"/>
  <c r="J46" i="4"/>
  <c r="L46" i="4" s="1"/>
  <c r="G46" i="4"/>
  <c r="BS45" i="4"/>
  <c r="BR45" i="4"/>
  <c r="BQ45" i="4"/>
  <c r="BP45" i="4"/>
  <c r="BO45" i="4"/>
  <c r="BN45" i="4"/>
  <c r="BM45" i="4"/>
  <c r="BL45" i="4"/>
  <c r="BK45" i="4"/>
  <c r="BJ45" i="4"/>
  <c r="BI45" i="4"/>
  <c r="BH45" i="4"/>
  <c r="BG45" i="4"/>
  <c r="BF45" i="4"/>
  <c r="BE45" i="4"/>
  <c r="BD45" i="4"/>
  <c r="BC45" i="4"/>
  <c r="BB45" i="4"/>
  <c r="BA45" i="4"/>
  <c r="AZ45" i="4"/>
  <c r="AY45" i="4"/>
  <c r="R45" i="4"/>
  <c r="L45" i="4"/>
  <c r="K45" i="4"/>
  <c r="J45" i="4"/>
  <c r="G45" i="4"/>
  <c r="BS44" i="4"/>
  <c r="BR44" i="4"/>
  <c r="BQ44" i="4"/>
  <c r="BP44" i="4"/>
  <c r="BO44" i="4"/>
  <c r="BN44" i="4"/>
  <c r="BM44" i="4"/>
  <c r="BL44" i="4"/>
  <c r="BK44" i="4"/>
  <c r="BJ44" i="4"/>
  <c r="BI44" i="4"/>
  <c r="BH44" i="4"/>
  <c r="BG44" i="4"/>
  <c r="BF44" i="4"/>
  <c r="BE44" i="4"/>
  <c r="BD44" i="4"/>
  <c r="BC44" i="4"/>
  <c r="BB44" i="4"/>
  <c r="BA44" i="4"/>
  <c r="AZ44" i="4"/>
  <c r="AY44" i="4"/>
  <c r="R44" i="4"/>
  <c r="K44" i="4"/>
  <c r="L44" i="4" s="1"/>
  <c r="J44" i="4"/>
  <c r="G44" i="4"/>
  <c r="BS43" i="4"/>
  <c r="BR43" i="4"/>
  <c r="BQ43" i="4"/>
  <c r="BP43" i="4"/>
  <c r="BO43" i="4"/>
  <c r="BN43" i="4"/>
  <c r="BM43" i="4"/>
  <c r="BL43" i="4"/>
  <c r="BK43" i="4"/>
  <c r="BJ43" i="4"/>
  <c r="BI43" i="4"/>
  <c r="BH43" i="4"/>
  <c r="BG43" i="4"/>
  <c r="BF43" i="4"/>
  <c r="BE43" i="4"/>
  <c r="BW43" i="4" s="1"/>
  <c r="BD43" i="4"/>
  <c r="BC43" i="4"/>
  <c r="BB43" i="4"/>
  <c r="BA43" i="4"/>
  <c r="AZ43" i="4"/>
  <c r="AY43" i="4"/>
  <c r="K43" i="4"/>
  <c r="L43" i="4" s="1"/>
  <c r="J43" i="4"/>
  <c r="G43" i="4"/>
  <c r="BW42" i="4"/>
  <c r="BY42" i="4" s="1"/>
  <c r="BS42" i="4"/>
  <c r="BR42" i="4"/>
  <c r="BQ42" i="4"/>
  <c r="BP42" i="4"/>
  <c r="BO42" i="4"/>
  <c r="BN42" i="4"/>
  <c r="BM42" i="4"/>
  <c r="BL42" i="4"/>
  <c r="BK42" i="4"/>
  <c r="BJ42" i="4"/>
  <c r="BI42" i="4"/>
  <c r="BH42" i="4"/>
  <c r="BG42" i="4"/>
  <c r="BF42" i="4"/>
  <c r="BE42" i="4"/>
  <c r="BD42" i="4"/>
  <c r="BC42" i="4"/>
  <c r="BB42" i="4"/>
  <c r="BA42" i="4"/>
  <c r="AZ42" i="4"/>
  <c r="AY42" i="4"/>
  <c r="L42" i="4"/>
  <c r="K42" i="4"/>
  <c r="J42" i="4"/>
  <c r="G42" i="4"/>
  <c r="BS41" i="4"/>
  <c r="BR41" i="4"/>
  <c r="BQ41" i="4"/>
  <c r="BP41" i="4"/>
  <c r="BO41" i="4"/>
  <c r="BN41" i="4"/>
  <c r="BM41" i="4"/>
  <c r="BL41" i="4"/>
  <c r="BK41" i="4"/>
  <c r="BJ41" i="4"/>
  <c r="BI41" i="4"/>
  <c r="BH41" i="4"/>
  <c r="BG41" i="4"/>
  <c r="BF41" i="4"/>
  <c r="BE41" i="4"/>
  <c r="BD41" i="4"/>
  <c r="BC41" i="4"/>
  <c r="BB41" i="4"/>
  <c r="BA41" i="4"/>
  <c r="AZ41" i="4"/>
  <c r="AY41" i="4"/>
  <c r="K41" i="4"/>
  <c r="L41" i="4" s="1"/>
  <c r="J41" i="4"/>
  <c r="G41" i="4"/>
  <c r="BS40" i="4"/>
  <c r="BR40" i="4"/>
  <c r="BQ40" i="4"/>
  <c r="BP40" i="4"/>
  <c r="BO40" i="4"/>
  <c r="BN40" i="4"/>
  <c r="BM40" i="4"/>
  <c r="BL40" i="4"/>
  <c r="BK40" i="4"/>
  <c r="BJ40" i="4"/>
  <c r="BI40" i="4"/>
  <c r="BH40" i="4"/>
  <c r="BG40" i="4"/>
  <c r="BF40" i="4"/>
  <c r="BE40" i="4"/>
  <c r="BD40" i="4"/>
  <c r="BC40" i="4"/>
  <c r="BB40" i="4"/>
  <c r="BA40" i="4"/>
  <c r="AZ40" i="4"/>
  <c r="AY40" i="4"/>
  <c r="L40" i="4"/>
  <c r="K40" i="4"/>
  <c r="J40" i="4"/>
  <c r="G40" i="4"/>
  <c r="BS39" i="4"/>
  <c r="BR39" i="4"/>
  <c r="BQ39" i="4"/>
  <c r="BP39" i="4"/>
  <c r="BO39" i="4"/>
  <c r="BN39" i="4"/>
  <c r="BM39" i="4"/>
  <c r="BL39" i="4"/>
  <c r="BK39" i="4"/>
  <c r="BJ39" i="4"/>
  <c r="BI39" i="4"/>
  <c r="BH39" i="4"/>
  <c r="BG39" i="4"/>
  <c r="BF39" i="4"/>
  <c r="BE39" i="4"/>
  <c r="BD39" i="4"/>
  <c r="BC39" i="4"/>
  <c r="BB39" i="4"/>
  <c r="BA39" i="4"/>
  <c r="AZ39" i="4"/>
  <c r="AY39" i="4"/>
  <c r="R39" i="4"/>
  <c r="K39" i="4"/>
  <c r="J39" i="4"/>
  <c r="G39" i="4"/>
  <c r="BS38" i="4"/>
  <c r="BR38" i="4"/>
  <c r="BQ38" i="4"/>
  <c r="BP38" i="4"/>
  <c r="BO38" i="4"/>
  <c r="BN38" i="4"/>
  <c r="BM38" i="4"/>
  <c r="BL38" i="4"/>
  <c r="BK38" i="4"/>
  <c r="BJ38" i="4"/>
  <c r="BI38" i="4"/>
  <c r="BH38" i="4"/>
  <c r="BG38" i="4"/>
  <c r="BF38" i="4"/>
  <c r="BE38" i="4"/>
  <c r="BD38" i="4"/>
  <c r="BC38" i="4"/>
  <c r="BB38" i="4"/>
  <c r="BA38" i="4"/>
  <c r="AZ38" i="4"/>
  <c r="AY38" i="4"/>
  <c r="R38" i="4"/>
  <c r="L38" i="4"/>
  <c r="K38" i="4"/>
  <c r="J38" i="4"/>
  <c r="G38" i="4"/>
  <c r="BS37" i="4"/>
  <c r="BR37" i="4"/>
  <c r="BQ37" i="4"/>
  <c r="BP37" i="4"/>
  <c r="BO37" i="4"/>
  <c r="BN37" i="4"/>
  <c r="BM37" i="4"/>
  <c r="BL37" i="4"/>
  <c r="BK37" i="4"/>
  <c r="BJ37" i="4"/>
  <c r="BI37" i="4"/>
  <c r="BH37" i="4"/>
  <c r="BG37" i="4"/>
  <c r="BF37" i="4"/>
  <c r="BE37" i="4"/>
  <c r="BD37" i="4"/>
  <c r="BC37" i="4"/>
  <c r="BB37" i="4"/>
  <c r="BA37" i="4"/>
  <c r="AZ37" i="4"/>
  <c r="AY37" i="4"/>
  <c r="R37" i="4"/>
  <c r="K37" i="4"/>
  <c r="L37" i="4" s="1"/>
  <c r="J37" i="4"/>
  <c r="G37" i="4"/>
  <c r="BS36" i="4"/>
  <c r="BR36" i="4"/>
  <c r="BQ36" i="4"/>
  <c r="BP36" i="4"/>
  <c r="BO36" i="4"/>
  <c r="BN36" i="4"/>
  <c r="BM36" i="4"/>
  <c r="BL36" i="4"/>
  <c r="BK36" i="4"/>
  <c r="BJ36" i="4"/>
  <c r="BI36" i="4"/>
  <c r="BH36" i="4"/>
  <c r="BG36" i="4"/>
  <c r="BF36" i="4"/>
  <c r="BE36" i="4"/>
  <c r="BD36" i="4"/>
  <c r="BC36" i="4"/>
  <c r="BB36" i="4"/>
  <c r="BA36" i="4"/>
  <c r="AZ36" i="4"/>
  <c r="AY36" i="4"/>
  <c r="R36" i="4"/>
  <c r="L36" i="4"/>
  <c r="K36" i="4"/>
  <c r="J36" i="4"/>
  <c r="G36" i="4"/>
  <c r="BW35" i="4"/>
  <c r="BS35" i="4"/>
  <c r="BR35" i="4"/>
  <c r="BQ35" i="4"/>
  <c r="BP35" i="4"/>
  <c r="BO35" i="4"/>
  <c r="BN35" i="4"/>
  <c r="BM35" i="4"/>
  <c r="BL35" i="4"/>
  <c r="BK35" i="4"/>
  <c r="BJ35" i="4"/>
  <c r="BI35" i="4"/>
  <c r="BH35" i="4"/>
  <c r="BG35" i="4"/>
  <c r="BF35" i="4"/>
  <c r="BE35" i="4"/>
  <c r="BD35" i="4"/>
  <c r="BC35" i="4"/>
  <c r="BB35" i="4"/>
  <c r="BA35" i="4"/>
  <c r="AZ35" i="4"/>
  <c r="AY35" i="4"/>
  <c r="R35" i="4"/>
  <c r="K35" i="4"/>
  <c r="J35" i="4"/>
  <c r="G35" i="4"/>
  <c r="BS34" i="4"/>
  <c r="BR34" i="4"/>
  <c r="BQ34" i="4"/>
  <c r="BP34" i="4"/>
  <c r="BO34" i="4"/>
  <c r="BN34" i="4"/>
  <c r="BM34" i="4"/>
  <c r="BL34" i="4"/>
  <c r="BK34" i="4"/>
  <c r="BJ34" i="4"/>
  <c r="BI34" i="4"/>
  <c r="BH34" i="4"/>
  <c r="BG34" i="4"/>
  <c r="BF34" i="4"/>
  <c r="BE34" i="4"/>
  <c r="BD34" i="4"/>
  <c r="BC34" i="4"/>
  <c r="BB34" i="4"/>
  <c r="BA34" i="4"/>
  <c r="AZ34" i="4"/>
  <c r="AY34" i="4"/>
  <c r="R34" i="4"/>
  <c r="K34" i="4"/>
  <c r="J34" i="4"/>
  <c r="G34" i="4"/>
  <c r="BS33" i="4"/>
  <c r="BR33" i="4"/>
  <c r="BQ33" i="4"/>
  <c r="BP33" i="4"/>
  <c r="BO33" i="4"/>
  <c r="BN33" i="4"/>
  <c r="BM33" i="4"/>
  <c r="BL33" i="4"/>
  <c r="BK33" i="4"/>
  <c r="BJ33" i="4"/>
  <c r="BI33" i="4"/>
  <c r="BH33" i="4"/>
  <c r="BG33" i="4"/>
  <c r="BF33" i="4"/>
  <c r="BE33" i="4"/>
  <c r="BD33" i="4"/>
  <c r="BC33" i="4"/>
  <c r="BB33" i="4"/>
  <c r="BA33" i="4"/>
  <c r="AZ33" i="4"/>
  <c r="AY33" i="4"/>
  <c r="R33" i="4"/>
  <c r="K33" i="4"/>
  <c r="J33" i="4"/>
  <c r="G33" i="4"/>
  <c r="BS32" i="4"/>
  <c r="BR32" i="4"/>
  <c r="BQ32" i="4"/>
  <c r="BP32" i="4"/>
  <c r="BO32" i="4"/>
  <c r="BN32" i="4"/>
  <c r="BM32" i="4"/>
  <c r="BL32" i="4"/>
  <c r="BK32" i="4"/>
  <c r="BJ32" i="4"/>
  <c r="BI32" i="4"/>
  <c r="BH32" i="4"/>
  <c r="BG32" i="4"/>
  <c r="BF32" i="4"/>
  <c r="BE32" i="4"/>
  <c r="BD32" i="4"/>
  <c r="BC32" i="4"/>
  <c r="BB32" i="4"/>
  <c r="BA32" i="4"/>
  <c r="AZ32" i="4"/>
  <c r="AY32" i="4"/>
  <c r="R32" i="4"/>
  <c r="L32" i="4"/>
  <c r="K32" i="4"/>
  <c r="J32" i="4"/>
  <c r="G32" i="4"/>
  <c r="BS31" i="4"/>
  <c r="BR31" i="4"/>
  <c r="BQ31" i="4"/>
  <c r="BP31" i="4"/>
  <c r="BO31" i="4"/>
  <c r="BN31" i="4"/>
  <c r="BM31" i="4"/>
  <c r="BL31" i="4"/>
  <c r="BK31" i="4"/>
  <c r="BJ31" i="4"/>
  <c r="BI31" i="4"/>
  <c r="BH31" i="4"/>
  <c r="BG31" i="4"/>
  <c r="BF31" i="4"/>
  <c r="BE31" i="4"/>
  <c r="BD31" i="4"/>
  <c r="BT31" i="4" s="1"/>
  <c r="BC31" i="4"/>
  <c r="BB31" i="4"/>
  <c r="BA31" i="4"/>
  <c r="AZ31" i="4"/>
  <c r="AY31" i="4"/>
  <c r="R31" i="4"/>
  <c r="K31" i="4"/>
  <c r="J31" i="4"/>
  <c r="G31" i="4"/>
  <c r="BS30" i="4"/>
  <c r="BR30" i="4"/>
  <c r="BQ30" i="4"/>
  <c r="BP30" i="4"/>
  <c r="BO30" i="4"/>
  <c r="BN30" i="4"/>
  <c r="BM30" i="4"/>
  <c r="BL30" i="4"/>
  <c r="BK30" i="4"/>
  <c r="BJ30" i="4"/>
  <c r="BI30" i="4"/>
  <c r="BH30" i="4"/>
  <c r="BG30" i="4"/>
  <c r="BF30" i="4"/>
  <c r="BE30" i="4"/>
  <c r="BD30" i="4"/>
  <c r="BC30" i="4"/>
  <c r="BB30" i="4"/>
  <c r="BA30" i="4"/>
  <c r="AZ30" i="4"/>
  <c r="AY30" i="4"/>
  <c r="K30" i="4"/>
  <c r="L30" i="4" s="1"/>
  <c r="J30" i="4"/>
  <c r="G30" i="4"/>
  <c r="BS29" i="4"/>
  <c r="BR29" i="4"/>
  <c r="BQ29" i="4"/>
  <c r="BP29" i="4"/>
  <c r="BO29" i="4"/>
  <c r="BN29" i="4"/>
  <c r="BM29" i="4"/>
  <c r="BL29" i="4"/>
  <c r="BK29" i="4"/>
  <c r="BJ29" i="4"/>
  <c r="BI29" i="4"/>
  <c r="BH29" i="4"/>
  <c r="BG29" i="4"/>
  <c r="BF29" i="4"/>
  <c r="BE29" i="4"/>
  <c r="BD29" i="4"/>
  <c r="BC29" i="4"/>
  <c r="BB29" i="4"/>
  <c r="BA29" i="4"/>
  <c r="AZ29" i="4"/>
  <c r="AY29" i="4"/>
  <c r="K29" i="4"/>
  <c r="L29" i="4" s="1"/>
  <c r="J29" i="4"/>
  <c r="G29" i="4"/>
  <c r="BS28" i="4"/>
  <c r="BR28" i="4"/>
  <c r="BQ28" i="4"/>
  <c r="BP28" i="4"/>
  <c r="BO28" i="4"/>
  <c r="BN28" i="4"/>
  <c r="BM28" i="4"/>
  <c r="BL28" i="4"/>
  <c r="BK28" i="4"/>
  <c r="BJ28" i="4"/>
  <c r="BI28" i="4"/>
  <c r="BH28" i="4"/>
  <c r="BG28" i="4"/>
  <c r="BF28" i="4"/>
  <c r="BE28" i="4"/>
  <c r="BD28" i="4"/>
  <c r="BC28" i="4"/>
  <c r="BB28" i="4"/>
  <c r="BA28" i="4"/>
  <c r="AZ28" i="4"/>
  <c r="AY28" i="4"/>
  <c r="K28" i="4"/>
  <c r="L28" i="4" s="1"/>
  <c r="J28" i="4"/>
  <c r="G28" i="4"/>
  <c r="BS27" i="4"/>
  <c r="BR27" i="4"/>
  <c r="BQ27" i="4"/>
  <c r="BP27" i="4"/>
  <c r="BO27" i="4"/>
  <c r="BN27" i="4"/>
  <c r="BM27" i="4"/>
  <c r="BL27" i="4"/>
  <c r="BK27" i="4"/>
  <c r="BJ27" i="4"/>
  <c r="BI27" i="4"/>
  <c r="BH27" i="4"/>
  <c r="BG27" i="4"/>
  <c r="BF27" i="4"/>
  <c r="BE27" i="4"/>
  <c r="BD27" i="4"/>
  <c r="BC27" i="4"/>
  <c r="BB27" i="4"/>
  <c r="BA27" i="4"/>
  <c r="AZ27" i="4"/>
  <c r="AY27" i="4"/>
  <c r="K27" i="4"/>
  <c r="L27" i="4" s="1"/>
  <c r="J27" i="4"/>
  <c r="G27" i="4"/>
  <c r="BS26" i="4"/>
  <c r="BR26" i="4"/>
  <c r="BQ26" i="4"/>
  <c r="BP26" i="4"/>
  <c r="BO26" i="4"/>
  <c r="BN26" i="4"/>
  <c r="BM26" i="4"/>
  <c r="BL26" i="4"/>
  <c r="BK26" i="4"/>
  <c r="BJ26" i="4"/>
  <c r="BI26" i="4"/>
  <c r="BH26" i="4"/>
  <c r="BG26" i="4"/>
  <c r="BF26" i="4"/>
  <c r="BE26" i="4"/>
  <c r="BD26" i="4"/>
  <c r="BC26" i="4"/>
  <c r="BB26" i="4"/>
  <c r="BA26" i="4"/>
  <c r="AZ26" i="4"/>
  <c r="BW26" i="4" s="1"/>
  <c r="AY26" i="4"/>
  <c r="K26" i="4"/>
  <c r="J26" i="4"/>
  <c r="G26" i="4"/>
  <c r="BS25" i="4"/>
  <c r="BR25" i="4"/>
  <c r="BQ25" i="4"/>
  <c r="BP25" i="4"/>
  <c r="BO25" i="4"/>
  <c r="BN25" i="4"/>
  <c r="BM25" i="4"/>
  <c r="BL25" i="4"/>
  <c r="BK25" i="4"/>
  <c r="BJ25" i="4"/>
  <c r="BI25" i="4"/>
  <c r="BH25" i="4"/>
  <c r="BG25" i="4"/>
  <c r="BF25" i="4"/>
  <c r="BE25" i="4"/>
  <c r="BD25" i="4"/>
  <c r="BC25" i="4"/>
  <c r="BB25" i="4"/>
  <c r="BA25" i="4"/>
  <c r="AZ25" i="4"/>
  <c r="AY25" i="4"/>
  <c r="K25" i="4"/>
  <c r="L25" i="4" s="1"/>
  <c r="J25" i="4"/>
  <c r="G25" i="4"/>
  <c r="BW24" i="4"/>
  <c r="BS24" i="4"/>
  <c r="BR24" i="4"/>
  <c r="BQ24" i="4"/>
  <c r="BP24" i="4"/>
  <c r="BO24" i="4"/>
  <c r="BN24" i="4"/>
  <c r="BM24" i="4"/>
  <c r="BL24" i="4"/>
  <c r="BK24" i="4"/>
  <c r="BJ24" i="4"/>
  <c r="BI24" i="4"/>
  <c r="BH24" i="4"/>
  <c r="BG24" i="4"/>
  <c r="BF24" i="4"/>
  <c r="BE24" i="4"/>
  <c r="BD24" i="4"/>
  <c r="BC24" i="4"/>
  <c r="BB24" i="4"/>
  <c r="BA24" i="4"/>
  <c r="AZ24" i="4"/>
  <c r="AY24" i="4"/>
  <c r="K24" i="4"/>
  <c r="L24" i="4" s="1"/>
  <c r="J24" i="4"/>
  <c r="G24" i="4"/>
  <c r="BS23" i="4"/>
  <c r="BR23" i="4"/>
  <c r="BQ23" i="4"/>
  <c r="BP23" i="4"/>
  <c r="BO23" i="4"/>
  <c r="BN23" i="4"/>
  <c r="BM23" i="4"/>
  <c r="BL23" i="4"/>
  <c r="BK23" i="4"/>
  <c r="BJ23" i="4"/>
  <c r="BI23" i="4"/>
  <c r="BH23" i="4"/>
  <c r="BG23" i="4"/>
  <c r="BF23" i="4"/>
  <c r="BE23" i="4"/>
  <c r="BD23" i="4"/>
  <c r="BC23" i="4"/>
  <c r="BB23" i="4"/>
  <c r="BA23" i="4"/>
  <c r="AZ23" i="4"/>
  <c r="AY23" i="4"/>
  <c r="L23" i="4"/>
  <c r="K23" i="4"/>
  <c r="J23" i="4"/>
  <c r="G23" i="4"/>
  <c r="CE22" i="4"/>
  <c r="BS22" i="4"/>
  <c r="BR22" i="4"/>
  <c r="BQ22" i="4"/>
  <c r="BP22" i="4"/>
  <c r="BO22" i="4"/>
  <c r="BN22" i="4"/>
  <c r="BM22" i="4"/>
  <c r="BL22" i="4"/>
  <c r="BK22" i="4"/>
  <c r="BJ22" i="4"/>
  <c r="BI22" i="4"/>
  <c r="BH22" i="4"/>
  <c r="BG22" i="4"/>
  <c r="BF22" i="4"/>
  <c r="BE22" i="4"/>
  <c r="BD22" i="4"/>
  <c r="BC22" i="4"/>
  <c r="BB22" i="4"/>
  <c r="BA22" i="4"/>
  <c r="AZ22" i="4"/>
  <c r="AY22" i="4"/>
  <c r="K22" i="4"/>
  <c r="J22" i="4"/>
  <c r="G22" i="4"/>
  <c r="BW21" i="4"/>
  <c r="BS21" i="4"/>
  <c r="BR21" i="4"/>
  <c r="BQ21" i="4"/>
  <c r="BP21" i="4"/>
  <c r="BO21" i="4"/>
  <c r="BN21" i="4"/>
  <c r="BM21" i="4"/>
  <c r="BL21" i="4"/>
  <c r="BK21" i="4"/>
  <c r="BJ21" i="4"/>
  <c r="BI21" i="4"/>
  <c r="BH21" i="4"/>
  <c r="BG21" i="4"/>
  <c r="BF21" i="4"/>
  <c r="BE21" i="4"/>
  <c r="BD21" i="4"/>
  <c r="BC21" i="4"/>
  <c r="BB21" i="4"/>
  <c r="BA21" i="4"/>
  <c r="AZ21" i="4"/>
  <c r="AY21" i="4"/>
  <c r="K21" i="4"/>
  <c r="L21" i="4" s="1"/>
  <c r="J21" i="4"/>
  <c r="G21" i="4"/>
  <c r="BS20" i="4"/>
  <c r="BR20" i="4"/>
  <c r="BQ20" i="4"/>
  <c r="BP20" i="4"/>
  <c r="BO20" i="4"/>
  <c r="BN20" i="4"/>
  <c r="BM20" i="4"/>
  <c r="BL20" i="4"/>
  <c r="BK20" i="4"/>
  <c r="BJ20" i="4"/>
  <c r="BI20" i="4"/>
  <c r="BH20" i="4"/>
  <c r="BG20" i="4"/>
  <c r="BF20" i="4"/>
  <c r="BE20" i="4"/>
  <c r="BD20" i="4"/>
  <c r="BC20" i="4"/>
  <c r="BB20" i="4"/>
  <c r="BA20" i="4"/>
  <c r="AZ20" i="4"/>
  <c r="AY20" i="4"/>
  <c r="K20" i="4"/>
  <c r="J20" i="4"/>
  <c r="G20" i="4"/>
  <c r="BS19" i="4"/>
  <c r="BR19" i="4"/>
  <c r="BQ19" i="4"/>
  <c r="BP19" i="4"/>
  <c r="BO19" i="4"/>
  <c r="BN19" i="4"/>
  <c r="BM19" i="4"/>
  <c r="BL19" i="4"/>
  <c r="BK19" i="4"/>
  <c r="BJ19" i="4"/>
  <c r="BI19" i="4"/>
  <c r="BH19" i="4"/>
  <c r="BG19" i="4"/>
  <c r="BF19" i="4"/>
  <c r="BE19" i="4"/>
  <c r="BD19" i="4"/>
  <c r="BC19" i="4"/>
  <c r="BB19" i="4"/>
  <c r="BA19" i="4"/>
  <c r="AZ19" i="4"/>
  <c r="AY19" i="4"/>
  <c r="K19" i="4"/>
  <c r="L19" i="4" s="1"/>
  <c r="J19" i="4"/>
  <c r="G19" i="4"/>
  <c r="BS18" i="4"/>
  <c r="BR18" i="4"/>
  <c r="BQ18" i="4"/>
  <c r="BP18" i="4"/>
  <c r="BO18" i="4"/>
  <c r="BN18" i="4"/>
  <c r="BM18" i="4"/>
  <c r="BL18" i="4"/>
  <c r="BK18" i="4"/>
  <c r="BJ18" i="4"/>
  <c r="BI18" i="4"/>
  <c r="BH18" i="4"/>
  <c r="BG18" i="4"/>
  <c r="BF18" i="4"/>
  <c r="BE18" i="4"/>
  <c r="BD18" i="4"/>
  <c r="BC18" i="4"/>
  <c r="BB18" i="4"/>
  <c r="BA18" i="4"/>
  <c r="AZ18" i="4"/>
  <c r="AY18" i="4"/>
  <c r="K18" i="4"/>
  <c r="J18" i="4"/>
  <c r="G18" i="4"/>
  <c r="BS17" i="4"/>
  <c r="BR17" i="4"/>
  <c r="BQ17" i="4"/>
  <c r="BP17" i="4"/>
  <c r="BO17" i="4"/>
  <c r="BN17" i="4"/>
  <c r="BM17" i="4"/>
  <c r="BL17" i="4"/>
  <c r="BK17" i="4"/>
  <c r="BJ17" i="4"/>
  <c r="BI17" i="4"/>
  <c r="BH17" i="4"/>
  <c r="BG17" i="4"/>
  <c r="BF17" i="4"/>
  <c r="BE17" i="4"/>
  <c r="BD17" i="4"/>
  <c r="BC17" i="4"/>
  <c r="BB17" i="4"/>
  <c r="BA17" i="4"/>
  <c r="AZ17" i="4"/>
  <c r="AY17" i="4"/>
  <c r="L17" i="4"/>
  <c r="K17" i="4"/>
  <c r="J17" i="4"/>
  <c r="G17" i="4"/>
  <c r="BS16" i="4"/>
  <c r="BR16" i="4"/>
  <c r="BQ16" i="4"/>
  <c r="BP16" i="4"/>
  <c r="BO16" i="4"/>
  <c r="BN16" i="4"/>
  <c r="BM16" i="4"/>
  <c r="BL16" i="4"/>
  <c r="BK16" i="4"/>
  <c r="BJ16" i="4"/>
  <c r="BI16" i="4"/>
  <c r="BH16" i="4"/>
  <c r="BG16" i="4"/>
  <c r="BF16" i="4"/>
  <c r="BE16" i="4"/>
  <c r="BD16" i="4"/>
  <c r="BC16" i="4"/>
  <c r="BB16" i="4"/>
  <c r="BA16" i="4"/>
  <c r="AZ16" i="4"/>
  <c r="AY16" i="4"/>
  <c r="K16" i="4"/>
  <c r="L16" i="4" s="1"/>
  <c r="J16" i="4"/>
  <c r="G16" i="4"/>
  <c r="BW15" i="4"/>
  <c r="BS15" i="4"/>
  <c r="BR15" i="4"/>
  <c r="BQ15" i="4"/>
  <c r="BP15" i="4"/>
  <c r="BO15" i="4"/>
  <c r="BN15" i="4"/>
  <c r="BM15" i="4"/>
  <c r="BL15" i="4"/>
  <c r="BK15" i="4"/>
  <c r="BJ15" i="4"/>
  <c r="BI15" i="4"/>
  <c r="BH15" i="4"/>
  <c r="BG15" i="4"/>
  <c r="BF15" i="4"/>
  <c r="BE15" i="4"/>
  <c r="BD15" i="4"/>
  <c r="BC15" i="4"/>
  <c r="BB15" i="4"/>
  <c r="BA15" i="4"/>
  <c r="AZ15" i="4"/>
  <c r="AY15" i="4"/>
  <c r="K15" i="4"/>
  <c r="L15" i="4" s="1"/>
  <c r="J15" i="4"/>
  <c r="G15" i="4"/>
  <c r="BS14" i="4"/>
  <c r="BR14" i="4"/>
  <c r="BQ14" i="4"/>
  <c r="BP14" i="4"/>
  <c r="BO14" i="4"/>
  <c r="BN14" i="4"/>
  <c r="BM14" i="4"/>
  <c r="BL14" i="4"/>
  <c r="BK14" i="4"/>
  <c r="BJ14" i="4"/>
  <c r="BI14" i="4"/>
  <c r="BH14" i="4"/>
  <c r="BG14" i="4"/>
  <c r="BF14" i="4"/>
  <c r="BE14" i="4"/>
  <c r="BD14" i="4"/>
  <c r="BC14" i="4"/>
  <c r="BB14" i="4"/>
  <c r="BA14" i="4"/>
  <c r="AZ14" i="4"/>
  <c r="AY14" i="4"/>
  <c r="R14" i="4"/>
  <c r="L14" i="4"/>
  <c r="K14" i="4"/>
  <c r="J14" i="4"/>
  <c r="G14" i="4"/>
  <c r="BW13" i="4"/>
  <c r="BS13" i="4"/>
  <c r="BR13" i="4"/>
  <c r="BQ13" i="4"/>
  <c r="BP13" i="4"/>
  <c r="BO13" i="4"/>
  <c r="BN13" i="4"/>
  <c r="BM13" i="4"/>
  <c r="BL13" i="4"/>
  <c r="BK13" i="4"/>
  <c r="BJ13" i="4"/>
  <c r="BI13" i="4"/>
  <c r="BH13" i="4"/>
  <c r="BG13" i="4"/>
  <c r="BF13" i="4"/>
  <c r="BE13" i="4"/>
  <c r="BD13" i="4"/>
  <c r="BC13" i="4"/>
  <c r="BB13" i="4"/>
  <c r="BA13" i="4"/>
  <c r="AZ13" i="4"/>
  <c r="AY13" i="4"/>
  <c r="R13" i="4"/>
  <c r="K13" i="4"/>
  <c r="L13" i="4" s="1"/>
  <c r="J13" i="4"/>
  <c r="G13" i="4"/>
  <c r="CH12" i="4"/>
  <c r="BS12" i="4"/>
  <c r="BR12" i="4"/>
  <c r="BQ12" i="4"/>
  <c r="BP12" i="4"/>
  <c r="BO12" i="4"/>
  <c r="BN12" i="4"/>
  <c r="BM12" i="4"/>
  <c r="BL12" i="4"/>
  <c r="BK12" i="4"/>
  <c r="BJ12" i="4"/>
  <c r="BI12" i="4"/>
  <c r="BH12" i="4"/>
  <c r="BG12" i="4"/>
  <c r="BF12" i="4"/>
  <c r="BE12" i="4"/>
  <c r="BD12" i="4"/>
  <c r="BC12" i="4"/>
  <c r="BB12" i="4"/>
  <c r="BA12" i="4"/>
  <c r="AZ12" i="4"/>
  <c r="AY12" i="4"/>
  <c r="R12" i="4"/>
  <c r="K12" i="4"/>
  <c r="L12" i="4" s="1"/>
  <c r="J12" i="4"/>
  <c r="G12" i="4"/>
  <c r="BS11" i="4"/>
  <c r="BR11" i="4"/>
  <c r="BQ11" i="4"/>
  <c r="BP11" i="4"/>
  <c r="BO11" i="4"/>
  <c r="BN11" i="4"/>
  <c r="BM11" i="4"/>
  <c r="BL11" i="4"/>
  <c r="BK11" i="4"/>
  <c r="BJ11" i="4"/>
  <c r="BI11" i="4"/>
  <c r="BH11" i="4"/>
  <c r="BG11" i="4"/>
  <c r="BF11" i="4"/>
  <c r="BE11" i="4"/>
  <c r="BD11" i="4"/>
  <c r="BC11" i="4"/>
  <c r="BB11" i="4"/>
  <c r="BA11" i="4"/>
  <c r="AZ11" i="4"/>
  <c r="AY11" i="4"/>
  <c r="R11" i="4"/>
  <c r="K11" i="4"/>
  <c r="J11" i="4"/>
  <c r="G11" i="4"/>
  <c r="BS10" i="4"/>
  <c r="BR10" i="4"/>
  <c r="BQ10" i="4"/>
  <c r="BP10" i="4"/>
  <c r="BO10" i="4"/>
  <c r="BN10" i="4"/>
  <c r="BM10" i="4"/>
  <c r="BL10" i="4"/>
  <c r="BK10" i="4"/>
  <c r="BJ10" i="4"/>
  <c r="BI10" i="4"/>
  <c r="BH10" i="4"/>
  <c r="BG10" i="4"/>
  <c r="BF10" i="4"/>
  <c r="BE10" i="4"/>
  <c r="BD10" i="4"/>
  <c r="BC10" i="4"/>
  <c r="BB10" i="4"/>
  <c r="BA10" i="4"/>
  <c r="AZ10" i="4"/>
  <c r="AY10" i="4"/>
  <c r="L10" i="4"/>
  <c r="K10" i="4"/>
  <c r="J10" i="4"/>
  <c r="G10" i="4"/>
  <c r="BW9" i="4"/>
  <c r="BS9" i="4"/>
  <c r="BR9" i="4"/>
  <c r="BQ9" i="4"/>
  <c r="BP9" i="4"/>
  <c r="BO9" i="4"/>
  <c r="BN9" i="4"/>
  <c r="BM9" i="4"/>
  <c r="BL9" i="4"/>
  <c r="BK9" i="4"/>
  <c r="BJ9" i="4"/>
  <c r="BI9" i="4"/>
  <c r="BH9" i="4"/>
  <c r="BG9" i="4"/>
  <c r="BF9" i="4"/>
  <c r="BE9" i="4"/>
  <c r="BD9" i="4"/>
  <c r="BC9" i="4"/>
  <c r="BB9" i="4"/>
  <c r="BA9" i="4"/>
  <c r="AZ9" i="4"/>
  <c r="AY9" i="4"/>
  <c r="K9" i="4"/>
  <c r="L9" i="4" s="1"/>
  <c r="J9" i="4"/>
  <c r="G9" i="4"/>
  <c r="CE8" i="4"/>
  <c r="BS8" i="4"/>
  <c r="BR8" i="4"/>
  <c r="BQ8" i="4"/>
  <c r="BP8" i="4"/>
  <c r="BO8" i="4"/>
  <c r="BN8" i="4"/>
  <c r="BM8" i="4"/>
  <c r="BL8" i="4"/>
  <c r="BK8" i="4"/>
  <c r="BJ8" i="4"/>
  <c r="BI8" i="4"/>
  <c r="BH8" i="4"/>
  <c r="BG8" i="4"/>
  <c r="BF8" i="4"/>
  <c r="BE8" i="4"/>
  <c r="BD8" i="4"/>
  <c r="BT8" i="4" s="1"/>
  <c r="BU8" i="4" s="1"/>
  <c r="BC8" i="4"/>
  <c r="BB8" i="4"/>
  <c r="BA8" i="4"/>
  <c r="AZ8" i="4"/>
  <c r="AY8" i="4"/>
  <c r="K8" i="4"/>
  <c r="L8" i="4" s="1"/>
  <c r="J8" i="4"/>
  <c r="G8" i="4"/>
  <c r="BS7" i="4"/>
  <c r="BR7" i="4"/>
  <c r="BQ7" i="4"/>
  <c r="BP7" i="4"/>
  <c r="BO7" i="4"/>
  <c r="BN7" i="4"/>
  <c r="BM7" i="4"/>
  <c r="BL7" i="4"/>
  <c r="BK7" i="4"/>
  <c r="BJ7" i="4"/>
  <c r="BI7" i="4"/>
  <c r="BH7" i="4"/>
  <c r="BG7" i="4"/>
  <c r="BF7" i="4"/>
  <c r="BE7" i="4"/>
  <c r="BD7" i="4"/>
  <c r="BC7" i="4"/>
  <c r="BB7" i="4"/>
  <c r="BA7" i="4"/>
  <c r="AZ7" i="4"/>
  <c r="AY7" i="4"/>
  <c r="L7" i="4"/>
  <c r="K7" i="4"/>
  <c r="J7" i="4"/>
  <c r="G7" i="4"/>
  <c r="BW6" i="4"/>
  <c r="BS6" i="4"/>
  <c r="BR6" i="4"/>
  <c r="BQ6" i="4"/>
  <c r="BP6" i="4"/>
  <c r="BO6" i="4"/>
  <c r="BN6" i="4"/>
  <c r="BM6" i="4"/>
  <c r="BL6" i="4"/>
  <c r="BK6" i="4"/>
  <c r="BJ6" i="4"/>
  <c r="BI6" i="4"/>
  <c r="BH6" i="4"/>
  <c r="BG6" i="4"/>
  <c r="BF6" i="4"/>
  <c r="BE6" i="4"/>
  <c r="BD6" i="4"/>
  <c r="BC6" i="4"/>
  <c r="BB6" i="4"/>
  <c r="BA6" i="4"/>
  <c r="AZ6" i="4"/>
  <c r="AY6" i="4"/>
  <c r="K6" i="4"/>
  <c r="J6" i="4"/>
  <c r="G6" i="4"/>
  <c r="CE5" i="4"/>
  <c r="BS5" i="4"/>
  <c r="BR5" i="4"/>
  <c r="BQ5" i="4"/>
  <c r="BP5" i="4"/>
  <c r="BO5" i="4"/>
  <c r="BN5" i="4"/>
  <c r="BM5" i="4"/>
  <c r="BL5" i="4"/>
  <c r="BK5" i="4"/>
  <c r="BJ5" i="4"/>
  <c r="BI5" i="4"/>
  <c r="BH5" i="4"/>
  <c r="BG5" i="4"/>
  <c r="BF5" i="4"/>
  <c r="BE5" i="4"/>
  <c r="BD5" i="4"/>
  <c r="BC5" i="4"/>
  <c r="BB5" i="4"/>
  <c r="BA5" i="4"/>
  <c r="AZ5" i="4"/>
  <c r="AY5" i="4"/>
  <c r="K5" i="4"/>
  <c r="L5" i="4" s="1"/>
  <c r="J5" i="4"/>
  <c r="G5" i="4"/>
  <c r="BS280" i="3"/>
  <c r="BR280" i="3"/>
  <c r="BQ280" i="3"/>
  <c r="BP280" i="3"/>
  <c r="BO280" i="3"/>
  <c r="BN280" i="3"/>
  <c r="BM280" i="3"/>
  <c r="BL280" i="3"/>
  <c r="BK280" i="3"/>
  <c r="BJ280" i="3"/>
  <c r="BI280" i="3"/>
  <c r="BH280" i="3"/>
  <c r="BG280" i="3"/>
  <c r="BF280" i="3"/>
  <c r="BE280" i="3"/>
  <c r="BD280" i="3"/>
  <c r="BC280" i="3"/>
  <c r="BB280" i="3"/>
  <c r="BA280" i="3"/>
  <c r="AZ280" i="3"/>
  <c r="AY280" i="3"/>
  <c r="L280" i="3"/>
  <c r="K280" i="3"/>
  <c r="J280" i="3"/>
  <c r="G280" i="3"/>
  <c r="BS279" i="3"/>
  <c r="BR279" i="3"/>
  <c r="BQ279" i="3"/>
  <c r="BP279" i="3"/>
  <c r="BO279" i="3"/>
  <c r="BN279" i="3"/>
  <c r="BM279" i="3"/>
  <c r="BL279" i="3"/>
  <c r="BK279" i="3"/>
  <c r="BJ279" i="3"/>
  <c r="BI279" i="3"/>
  <c r="BH279" i="3"/>
  <c r="BG279" i="3"/>
  <c r="BF279" i="3"/>
  <c r="BE279" i="3"/>
  <c r="BD279" i="3"/>
  <c r="BT279" i="3" s="1"/>
  <c r="BU279" i="3" s="1"/>
  <c r="BC279" i="3"/>
  <c r="BB279" i="3"/>
  <c r="BA279" i="3"/>
  <c r="AZ279" i="3"/>
  <c r="AY279" i="3"/>
  <c r="K279" i="3"/>
  <c r="L279" i="3" s="1"/>
  <c r="J279" i="3"/>
  <c r="G279" i="3"/>
  <c r="BS278" i="3"/>
  <c r="BR278" i="3"/>
  <c r="BQ278" i="3"/>
  <c r="BP278" i="3"/>
  <c r="BO278" i="3"/>
  <c r="BN278" i="3"/>
  <c r="BM278" i="3"/>
  <c r="BL278" i="3"/>
  <c r="BK278" i="3"/>
  <c r="BJ278" i="3"/>
  <c r="BI278" i="3"/>
  <c r="BH278" i="3"/>
  <c r="BG278" i="3"/>
  <c r="BF278" i="3"/>
  <c r="BE278" i="3"/>
  <c r="BD278" i="3"/>
  <c r="BC278" i="3"/>
  <c r="BB278" i="3"/>
  <c r="BA278" i="3"/>
  <c r="AZ278" i="3"/>
  <c r="AY278" i="3"/>
  <c r="K278" i="3"/>
  <c r="L278" i="3" s="1"/>
  <c r="J278" i="3"/>
  <c r="G278" i="3"/>
  <c r="BS277" i="3"/>
  <c r="BR277" i="3"/>
  <c r="BQ277" i="3"/>
  <c r="BP277" i="3"/>
  <c r="BO277" i="3"/>
  <c r="BN277" i="3"/>
  <c r="BM277" i="3"/>
  <c r="BL277" i="3"/>
  <c r="BK277" i="3"/>
  <c r="BJ277" i="3"/>
  <c r="BI277" i="3"/>
  <c r="BH277" i="3"/>
  <c r="BG277" i="3"/>
  <c r="BF277" i="3"/>
  <c r="BE277" i="3"/>
  <c r="BD277" i="3"/>
  <c r="BC277" i="3"/>
  <c r="BB277" i="3"/>
  <c r="BA277" i="3"/>
  <c r="AZ277" i="3"/>
  <c r="AY277" i="3"/>
  <c r="L277" i="3"/>
  <c r="K277" i="3"/>
  <c r="J277" i="3"/>
  <c r="G277" i="3"/>
  <c r="CE276" i="3"/>
  <c r="BS276" i="3"/>
  <c r="BR276" i="3"/>
  <c r="BQ276" i="3"/>
  <c r="BP276" i="3"/>
  <c r="BO276" i="3"/>
  <c r="BN276" i="3"/>
  <c r="BM276" i="3"/>
  <c r="BL276" i="3"/>
  <c r="BK276" i="3"/>
  <c r="BJ276" i="3"/>
  <c r="BI276" i="3"/>
  <c r="BH276" i="3"/>
  <c r="BG276" i="3"/>
  <c r="BF276" i="3"/>
  <c r="BE276" i="3"/>
  <c r="BD276" i="3"/>
  <c r="BC276" i="3"/>
  <c r="BB276" i="3"/>
  <c r="BA276" i="3"/>
  <c r="AZ276" i="3"/>
  <c r="AY276" i="3"/>
  <c r="K276" i="3"/>
  <c r="L276" i="3" s="1"/>
  <c r="J276" i="3"/>
  <c r="G276" i="3"/>
  <c r="BW275" i="3"/>
  <c r="BS275" i="3"/>
  <c r="BR275" i="3"/>
  <c r="BQ275" i="3"/>
  <c r="BP275" i="3"/>
  <c r="BO275" i="3"/>
  <c r="BN275" i="3"/>
  <c r="BM275" i="3"/>
  <c r="BL275" i="3"/>
  <c r="BK275" i="3"/>
  <c r="BJ275" i="3"/>
  <c r="BI275" i="3"/>
  <c r="BH275" i="3"/>
  <c r="BG275" i="3"/>
  <c r="BF275" i="3"/>
  <c r="BE275" i="3"/>
  <c r="BD275" i="3"/>
  <c r="BC275" i="3"/>
  <c r="BB275" i="3"/>
  <c r="BA275" i="3"/>
  <c r="AZ275" i="3"/>
  <c r="AY275" i="3"/>
  <c r="K275" i="3"/>
  <c r="J275" i="3"/>
  <c r="G275" i="3"/>
  <c r="BS274" i="3"/>
  <c r="BR274" i="3"/>
  <c r="BQ274" i="3"/>
  <c r="BP274" i="3"/>
  <c r="BO274" i="3"/>
  <c r="BN274" i="3"/>
  <c r="BM274" i="3"/>
  <c r="BL274" i="3"/>
  <c r="BK274" i="3"/>
  <c r="BJ274" i="3"/>
  <c r="BI274" i="3"/>
  <c r="BH274" i="3"/>
  <c r="BG274" i="3"/>
  <c r="BF274" i="3"/>
  <c r="BE274" i="3"/>
  <c r="BD274" i="3"/>
  <c r="BC274" i="3"/>
  <c r="BB274" i="3"/>
  <c r="BA274" i="3"/>
  <c r="AZ274" i="3"/>
  <c r="AY274" i="3"/>
  <c r="L274" i="3"/>
  <c r="K274" i="3"/>
  <c r="J274" i="3"/>
  <c r="G274" i="3"/>
  <c r="BS273" i="3"/>
  <c r="BR273" i="3"/>
  <c r="BQ273" i="3"/>
  <c r="BP273" i="3"/>
  <c r="BO273" i="3"/>
  <c r="BN273" i="3"/>
  <c r="BM273" i="3"/>
  <c r="BL273" i="3"/>
  <c r="BK273" i="3"/>
  <c r="BJ273" i="3"/>
  <c r="BI273" i="3"/>
  <c r="BH273" i="3"/>
  <c r="BG273" i="3"/>
  <c r="BF273" i="3"/>
  <c r="BE273" i="3"/>
  <c r="BD273" i="3"/>
  <c r="BC273" i="3"/>
  <c r="BB273" i="3"/>
  <c r="BA273" i="3"/>
  <c r="AZ273" i="3"/>
  <c r="AY273" i="3"/>
  <c r="K273" i="3"/>
  <c r="L273" i="3" s="1"/>
  <c r="J273" i="3"/>
  <c r="G273" i="3"/>
  <c r="BS272" i="3"/>
  <c r="BR272" i="3"/>
  <c r="BQ272" i="3"/>
  <c r="BP272" i="3"/>
  <c r="BO272" i="3"/>
  <c r="BN272" i="3"/>
  <c r="BM272" i="3"/>
  <c r="BL272" i="3"/>
  <c r="BK272" i="3"/>
  <c r="BJ272" i="3"/>
  <c r="BI272" i="3"/>
  <c r="BH272" i="3"/>
  <c r="BG272" i="3"/>
  <c r="BF272" i="3"/>
  <c r="BE272" i="3"/>
  <c r="BD272" i="3"/>
  <c r="BC272" i="3"/>
  <c r="BB272" i="3"/>
  <c r="BA272" i="3"/>
  <c r="AZ272" i="3"/>
  <c r="AY272" i="3"/>
  <c r="K272" i="3"/>
  <c r="L272" i="3" s="1"/>
  <c r="J272" i="3"/>
  <c r="G272" i="3"/>
  <c r="BS271" i="3"/>
  <c r="BR271" i="3"/>
  <c r="BQ271" i="3"/>
  <c r="BP271" i="3"/>
  <c r="BO271" i="3"/>
  <c r="BN271" i="3"/>
  <c r="BM271" i="3"/>
  <c r="BL271" i="3"/>
  <c r="BK271" i="3"/>
  <c r="BJ271" i="3"/>
  <c r="BI271" i="3"/>
  <c r="BH271" i="3"/>
  <c r="BG271" i="3"/>
  <c r="BF271" i="3"/>
  <c r="BE271" i="3"/>
  <c r="BD271" i="3"/>
  <c r="BC271" i="3"/>
  <c r="BB271" i="3"/>
  <c r="BA271" i="3"/>
  <c r="AZ271" i="3"/>
  <c r="AY271" i="3"/>
  <c r="K271" i="3"/>
  <c r="L271" i="3" s="1"/>
  <c r="J271" i="3"/>
  <c r="G271" i="3"/>
  <c r="BS270" i="3"/>
  <c r="BR270" i="3"/>
  <c r="BQ270" i="3"/>
  <c r="BP270" i="3"/>
  <c r="BO270" i="3"/>
  <c r="BN270" i="3"/>
  <c r="BM270" i="3"/>
  <c r="BL270" i="3"/>
  <c r="BK270" i="3"/>
  <c r="BJ270" i="3"/>
  <c r="BI270" i="3"/>
  <c r="BH270" i="3"/>
  <c r="BG270" i="3"/>
  <c r="BF270" i="3"/>
  <c r="BE270" i="3"/>
  <c r="BD270" i="3"/>
  <c r="BC270" i="3"/>
  <c r="BB270" i="3"/>
  <c r="BA270" i="3"/>
  <c r="AZ270" i="3"/>
  <c r="AY270" i="3"/>
  <c r="K270" i="3"/>
  <c r="L270" i="3" s="1"/>
  <c r="J270" i="3"/>
  <c r="G270" i="3"/>
  <c r="BS269" i="3"/>
  <c r="BR269" i="3"/>
  <c r="BQ269" i="3"/>
  <c r="BP269" i="3"/>
  <c r="BO269" i="3"/>
  <c r="BN269" i="3"/>
  <c r="BM269" i="3"/>
  <c r="BL269" i="3"/>
  <c r="BK269" i="3"/>
  <c r="BJ269" i="3"/>
  <c r="BI269" i="3"/>
  <c r="BH269" i="3"/>
  <c r="BG269" i="3"/>
  <c r="BF269" i="3"/>
  <c r="BE269" i="3"/>
  <c r="BD269" i="3"/>
  <c r="BC269" i="3"/>
  <c r="BB269" i="3"/>
  <c r="BA269" i="3"/>
  <c r="AZ269" i="3"/>
  <c r="AY269" i="3"/>
  <c r="K269" i="3"/>
  <c r="L269" i="3" s="1"/>
  <c r="J269" i="3"/>
  <c r="G269" i="3"/>
  <c r="BS268" i="3"/>
  <c r="BR268" i="3"/>
  <c r="BQ268" i="3"/>
  <c r="BP268" i="3"/>
  <c r="BO268" i="3"/>
  <c r="BN268" i="3"/>
  <c r="BM268" i="3"/>
  <c r="BL268" i="3"/>
  <c r="BK268" i="3"/>
  <c r="BJ268" i="3"/>
  <c r="BI268" i="3"/>
  <c r="BH268" i="3"/>
  <c r="BG268" i="3"/>
  <c r="BF268" i="3"/>
  <c r="BE268" i="3"/>
  <c r="BD268" i="3"/>
  <c r="BC268" i="3"/>
  <c r="BB268" i="3"/>
  <c r="BA268" i="3"/>
  <c r="AZ268" i="3"/>
  <c r="AY268" i="3"/>
  <c r="L268" i="3"/>
  <c r="K268" i="3"/>
  <c r="J268" i="3"/>
  <c r="G268" i="3"/>
  <c r="CE267" i="3"/>
  <c r="BS267" i="3"/>
  <c r="BR267" i="3"/>
  <c r="BQ267" i="3"/>
  <c r="BP267" i="3"/>
  <c r="BO267" i="3"/>
  <c r="BN267" i="3"/>
  <c r="BM267" i="3"/>
  <c r="BL267" i="3"/>
  <c r="BK267" i="3"/>
  <c r="BJ267" i="3"/>
  <c r="BI267" i="3"/>
  <c r="BH267" i="3"/>
  <c r="BG267" i="3"/>
  <c r="BF267" i="3"/>
  <c r="BE267" i="3"/>
  <c r="BD267" i="3"/>
  <c r="BC267" i="3"/>
  <c r="BB267" i="3"/>
  <c r="BA267" i="3"/>
  <c r="AZ267" i="3"/>
  <c r="AY267" i="3"/>
  <c r="K267" i="3"/>
  <c r="L267" i="3" s="1"/>
  <c r="J267" i="3"/>
  <c r="G267" i="3"/>
  <c r="BW266" i="3"/>
  <c r="BS266" i="3"/>
  <c r="BR266" i="3"/>
  <c r="BQ266" i="3"/>
  <c r="BP266" i="3"/>
  <c r="BO266" i="3"/>
  <c r="BN266" i="3"/>
  <c r="BM266" i="3"/>
  <c r="BL266" i="3"/>
  <c r="BK266" i="3"/>
  <c r="BJ266" i="3"/>
  <c r="BI266" i="3"/>
  <c r="BH266" i="3"/>
  <c r="BG266" i="3"/>
  <c r="BF266" i="3"/>
  <c r="BE266" i="3"/>
  <c r="BD266" i="3"/>
  <c r="BC266" i="3"/>
  <c r="BB266" i="3"/>
  <c r="BA266" i="3"/>
  <c r="AZ266" i="3"/>
  <c r="AY266" i="3"/>
  <c r="K266" i="3"/>
  <c r="J266" i="3"/>
  <c r="G266" i="3"/>
  <c r="BS265" i="3"/>
  <c r="BR265" i="3"/>
  <c r="BQ265" i="3"/>
  <c r="BP265" i="3"/>
  <c r="BO265" i="3"/>
  <c r="BN265" i="3"/>
  <c r="BM265" i="3"/>
  <c r="BL265" i="3"/>
  <c r="BK265" i="3"/>
  <c r="BJ265" i="3"/>
  <c r="BI265" i="3"/>
  <c r="BH265" i="3"/>
  <c r="BG265" i="3"/>
  <c r="BF265" i="3"/>
  <c r="BE265" i="3"/>
  <c r="BD265" i="3"/>
  <c r="BC265" i="3"/>
  <c r="BB265" i="3"/>
  <c r="BA265" i="3"/>
  <c r="AZ265" i="3"/>
  <c r="AY265" i="3"/>
  <c r="L265" i="3"/>
  <c r="K265" i="3"/>
  <c r="J265" i="3"/>
  <c r="G265" i="3"/>
  <c r="BS264" i="3"/>
  <c r="BR264" i="3"/>
  <c r="BQ264" i="3"/>
  <c r="BP264" i="3"/>
  <c r="BO264" i="3"/>
  <c r="BN264" i="3"/>
  <c r="BM264" i="3"/>
  <c r="BL264" i="3"/>
  <c r="BK264" i="3"/>
  <c r="BJ264" i="3"/>
  <c r="BI264" i="3"/>
  <c r="BH264" i="3"/>
  <c r="BG264" i="3"/>
  <c r="BF264" i="3"/>
  <c r="BE264" i="3"/>
  <c r="BD264" i="3"/>
  <c r="BC264" i="3"/>
  <c r="BB264" i="3"/>
  <c r="BA264" i="3"/>
  <c r="AZ264" i="3"/>
  <c r="AY264" i="3"/>
  <c r="K264" i="3"/>
  <c r="L264" i="3" s="1"/>
  <c r="J264" i="3"/>
  <c r="G264" i="3"/>
  <c r="BS263" i="3"/>
  <c r="BR263" i="3"/>
  <c r="BQ263" i="3"/>
  <c r="BP263" i="3"/>
  <c r="BO263" i="3"/>
  <c r="BN263" i="3"/>
  <c r="BM263" i="3"/>
  <c r="BL263" i="3"/>
  <c r="BK263" i="3"/>
  <c r="BJ263" i="3"/>
  <c r="BI263" i="3"/>
  <c r="BH263" i="3"/>
  <c r="BG263" i="3"/>
  <c r="BF263" i="3"/>
  <c r="BE263" i="3"/>
  <c r="BD263" i="3"/>
  <c r="BC263" i="3"/>
  <c r="BB263" i="3"/>
  <c r="BA263" i="3"/>
  <c r="AZ263" i="3"/>
  <c r="AY263" i="3"/>
  <c r="K263" i="3"/>
  <c r="J263" i="3"/>
  <c r="G263" i="3"/>
  <c r="BS262" i="3"/>
  <c r="BR262" i="3"/>
  <c r="BQ262" i="3"/>
  <c r="BP262" i="3"/>
  <c r="BO262" i="3"/>
  <c r="BN262" i="3"/>
  <c r="BM262" i="3"/>
  <c r="BL262" i="3"/>
  <c r="BK262" i="3"/>
  <c r="BJ262" i="3"/>
  <c r="BI262" i="3"/>
  <c r="BH262" i="3"/>
  <c r="BG262" i="3"/>
  <c r="BF262" i="3"/>
  <c r="BE262" i="3"/>
  <c r="BD262" i="3"/>
  <c r="BC262" i="3"/>
  <c r="BB262" i="3"/>
  <c r="BA262" i="3"/>
  <c r="AZ262" i="3"/>
  <c r="AY262" i="3"/>
  <c r="L262" i="3"/>
  <c r="K262" i="3"/>
  <c r="J262" i="3"/>
  <c r="G262" i="3"/>
  <c r="BS261" i="3"/>
  <c r="BR261" i="3"/>
  <c r="BQ261" i="3"/>
  <c r="BP261" i="3"/>
  <c r="BO261" i="3"/>
  <c r="BN261" i="3"/>
  <c r="BM261" i="3"/>
  <c r="BL261" i="3"/>
  <c r="BK261" i="3"/>
  <c r="BJ261" i="3"/>
  <c r="BI261" i="3"/>
  <c r="BH261" i="3"/>
  <c r="BG261" i="3"/>
  <c r="BF261" i="3"/>
  <c r="BE261" i="3"/>
  <c r="BD261" i="3"/>
  <c r="BC261" i="3"/>
  <c r="BB261" i="3"/>
  <c r="BA261" i="3"/>
  <c r="AZ261" i="3"/>
  <c r="AY261" i="3"/>
  <c r="K261" i="3"/>
  <c r="L261" i="3" s="1"/>
  <c r="J261" i="3"/>
  <c r="G261" i="3"/>
  <c r="BS260" i="3"/>
  <c r="BR260" i="3"/>
  <c r="BQ260" i="3"/>
  <c r="BP260" i="3"/>
  <c r="BO260" i="3"/>
  <c r="BN260" i="3"/>
  <c r="BM260" i="3"/>
  <c r="BL260" i="3"/>
  <c r="BK260" i="3"/>
  <c r="BJ260" i="3"/>
  <c r="BI260" i="3"/>
  <c r="BH260" i="3"/>
  <c r="BG260" i="3"/>
  <c r="BF260" i="3"/>
  <c r="BE260" i="3"/>
  <c r="CE260" i="3" s="1"/>
  <c r="BD260" i="3"/>
  <c r="BC260" i="3"/>
  <c r="BB260" i="3"/>
  <c r="BA260" i="3"/>
  <c r="AZ260" i="3"/>
  <c r="AY260" i="3"/>
  <c r="K260" i="3"/>
  <c r="J260" i="3"/>
  <c r="G260" i="3"/>
  <c r="BS259" i="3"/>
  <c r="BR259" i="3"/>
  <c r="BQ259" i="3"/>
  <c r="BP259" i="3"/>
  <c r="BO259" i="3"/>
  <c r="BN259" i="3"/>
  <c r="BM259" i="3"/>
  <c r="BL259" i="3"/>
  <c r="BK259" i="3"/>
  <c r="BJ259" i="3"/>
  <c r="BI259" i="3"/>
  <c r="BH259" i="3"/>
  <c r="BG259" i="3"/>
  <c r="BF259" i="3"/>
  <c r="BE259" i="3"/>
  <c r="BD259" i="3"/>
  <c r="BC259" i="3"/>
  <c r="BB259" i="3"/>
  <c r="BA259" i="3"/>
  <c r="AZ259" i="3"/>
  <c r="AY259" i="3"/>
  <c r="K259" i="3"/>
  <c r="L259" i="3" s="1"/>
  <c r="J259" i="3"/>
  <c r="G259" i="3"/>
  <c r="BS258" i="3"/>
  <c r="BR258" i="3"/>
  <c r="BQ258" i="3"/>
  <c r="BP258" i="3"/>
  <c r="BO258" i="3"/>
  <c r="BN258" i="3"/>
  <c r="BM258" i="3"/>
  <c r="BL258" i="3"/>
  <c r="BK258" i="3"/>
  <c r="BJ258" i="3"/>
  <c r="BI258" i="3"/>
  <c r="BH258" i="3"/>
  <c r="BG258" i="3"/>
  <c r="BF258" i="3"/>
  <c r="BE258" i="3"/>
  <c r="BD258" i="3"/>
  <c r="BC258" i="3"/>
  <c r="BB258" i="3"/>
  <c r="BA258" i="3"/>
  <c r="AZ258" i="3"/>
  <c r="AY258" i="3"/>
  <c r="K258" i="3"/>
  <c r="L258" i="3" s="1"/>
  <c r="J258" i="3"/>
  <c r="G258" i="3"/>
  <c r="CH257" i="3"/>
  <c r="BS257" i="3"/>
  <c r="BR257" i="3"/>
  <c r="BQ257" i="3"/>
  <c r="BP257" i="3"/>
  <c r="BO257" i="3"/>
  <c r="BN257" i="3"/>
  <c r="BM257" i="3"/>
  <c r="BL257" i="3"/>
  <c r="BK257" i="3"/>
  <c r="BJ257" i="3"/>
  <c r="BI257" i="3"/>
  <c r="BH257" i="3"/>
  <c r="BG257" i="3"/>
  <c r="BF257" i="3"/>
  <c r="BE257" i="3"/>
  <c r="BD257" i="3"/>
  <c r="BC257" i="3"/>
  <c r="BB257" i="3"/>
  <c r="BA257" i="3"/>
  <c r="AZ257" i="3"/>
  <c r="AY257" i="3"/>
  <c r="L257" i="3"/>
  <c r="K257" i="3"/>
  <c r="J257" i="3"/>
  <c r="G257" i="3"/>
  <c r="BS256" i="3"/>
  <c r="BR256" i="3"/>
  <c r="BQ256" i="3"/>
  <c r="BP256" i="3"/>
  <c r="BO256" i="3"/>
  <c r="BN256" i="3"/>
  <c r="BM256" i="3"/>
  <c r="BL256" i="3"/>
  <c r="BK256" i="3"/>
  <c r="BJ256" i="3"/>
  <c r="BI256" i="3"/>
  <c r="BH256" i="3"/>
  <c r="BG256" i="3"/>
  <c r="BF256" i="3"/>
  <c r="BE256" i="3"/>
  <c r="BD256" i="3"/>
  <c r="BT256" i="3" s="1"/>
  <c r="BU256" i="3" s="1"/>
  <c r="BC256" i="3"/>
  <c r="BB256" i="3"/>
  <c r="BA256" i="3"/>
  <c r="AZ256" i="3"/>
  <c r="AY256" i="3"/>
  <c r="K256" i="3"/>
  <c r="J256" i="3"/>
  <c r="G256" i="3"/>
  <c r="BS255" i="3"/>
  <c r="BR255" i="3"/>
  <c r="BQ255" i="3"/>
  <c r="BP255" i="3"/>
  <c r="BO255" i="3"/>
  <c r="BN255" i="3"/>
  <c r="BM255" i="3"/>
  <c r="BL255" i="3"/>
  <c r="BK255" i="3"/>
  <c r="BJ255" i="3"/>
  <c r="BI255" i="3"/>
  <c r="BH255" i="3"/>
  <c r="BG255" i="3"/>
  <c r="BF255" i="3"/>
  <c r="BE255" i="3"/>
  <c r="BD255" i="3"/>
  <c r="BC255" i="3"/>
  <c r="BB255" i="3"/>
  <c r="BA255" i="3"/>
  <c r="BW255" i="3" s="1"/>
  <c r="AZ255" i="3"/>
  <c r="AY255" i="3"/>
  <c r="L255" i="3"/>
  <c r="K255" i="3"/>
  <c r="J255" i="3"/>
  <c r="G255" i="3"/>
  <c r="BS254" i="3"/>
  <c r="BR254" i="3"/>
  <c r="BQ254" i="3"/>
  <c r="BP254" i="3"/>
  <c r="BO254" i="3"/>
  <c r="BN254" i="3"/>
  <c r="BM254" i="3"/>
  <c r="BL254" i="3"/>
  <c r="BK254" i="3"/>
  <c r="BJ254" i="3"/>
  <c r="BI254" i="3"/>
  <c r="BH254" i="3"/>
  <c r="BG254" i="3"/>
  <c r="BF254" i="3"/>
  <c r="BE254" i="3"/>
  <c r="BD254" i="3"/>
  <c r="BC254" i="3"/>
  <c r="BB254" i="3"/>
  <c r="BA254" i="3"/>
  <c r="AZ254" i="3"/>
  <c r="AY254" i="3"/>
  <c r="K254" i="3"/>
  <c r="L254" i="3" s="1"/>
  <c r="J254" i="3"/>
  <c r="G254" i="3"/>
  <c r="BS253" i="3"/>
  <c r="BR253" i="3"/>
  <c r="BQ253" i="3"/>
  <c r="BP253" i="3"/>
  <c r="BO253" i="3"/>
  <c r="BN253" i="3"/>
  <c r="BM253" i="3"/>
  <c r="BL253" i="3"/>
  <c r="BK253" i="3"/>
  <c r="BJ253" i="3"/>
  <c r="BI253" i="3"/>
  <c r="BH253" i="3"/>
  <c r="BG253" i="3"/>
  <c r="BF253" i="3"/>
  <c r="BE253" i="3"/>
  <c r="BD253" i="3"/>
  <c r="BC253" i="3"/>
  <c r="BB253" i="3"/>
  <c r="BA253" i="3"/>
  <c r="AZ253" i="3"/>
  <c r="AY253" i="3"/>
  <c r="K253" i="3"/>
  <c r="J253" i="3"/>
  <c r="G253" i="3"/>
  <c r="BS252" i="3"/>
  <c r="BR252" i="3"/>
  <c r="BQ252" i="3"/>
  <c r="BP252" i="3"/>
  <c r="BO252" i="3"/>
  <c r="BN252" i="3"/>
  <c r="BM252" i="3"/>
  <c r="BL252" i="3"/>
  <c r="BK252" i="3"/>
  <c r="BJ252" i="3"/>
  <c r="BI252" i="3"/>
  <c r="BH252" i="3"/>
  <c r="BG252" i="3"/>
  <c r="BF252" i="3"/>
  <c r="BE252" i="3"/>
  <c r="BD252" i="3"/>
  <c r="BC252" i="3"/>
  <c r="BB252" i="3"/>
  <c r="BA252" i="3"/>
  <c r="AZ252" i="3"/>
  <c r="AY252" i="3"/>
  <c r="L252" i="3"/>
  <c r="K252" i="3"/>
  <c r="J252" i="3"/>
  <c r="G252" i="3"/>
  <c r="BS251" i="3"/>
  <c r="BR251" i="3"/>
  <c r="BQ251" i="3"/>
  <c r="BP251" i="3"/>
  <c r="BO251" i="3"/>
  <c r="BN251" i="3"/>
  <c r="BM251" i="3"/>
  <c r="BL251" i="3"/>
  <c r="BK251" i="3"/>
  <c r="BJ251" i="3"/>
  <c r="BI251" i="3"/>
  <c r="BH251" i="3"/>
  <c r="BG251" i="3"/>
  <c r="BF251" i="3"/>
  <c r="BE251" i="3"/>
  <c r="BD251" i="3"/>
  <c r="BC251" i="3"/>
  <c r="BB251" i="3"/>
  <c r="BA251" i="3"/>
  <c r="AZ251" i="3"/>
  <c r="AY251" i="3"/>
  <c r="K251" i="3"/>
  <c r="L251" i="3" s="1"/>
  <c r="J251" i="3"/>
  <c r="G251" i="3"/>
  <c r="BS250" i="3"/>
  <c r="BR250" i="3"/>
  <c r="BQ250" i="3"/>
  <c r="BP250" i="3"/>
  <c r="BO250" i="3"/>
  <c r="BN250" i="3"/>
  <c r="BM250" i="3"/>
  <c r="BL250" i="3"/>
  <c r="BK250" i="3"/>
  <c r="BJ250" i="3"/>
  <c r="BI250" i="3"/>
  <c r="BH250" i="3"/>
  <c r="BG250" i="3"/>
  <c r="BF250" i="3"/>
  <c r="BE250" i="3"/>
  <c r="BD250" i="3"/>
  <c r="BC250" i="3"/>
  <c r="BB250" i="3"/>
  <c r="BA250" i="3"/>
  <c r="AZ250" i="3"/>
  <c r="AY250" i="3"/>
  <c r="K250" i="3"/>
  <c r="L250" i="3" s="1"/>
  <c r="J250" i="3"/>
  <c r="G250" i="3"/>
  <c r="BS249" i="3"/>
  <c r="BR249" i="3"/>
  <c r="BQ249" i="3"/>
  <c r="BP249" i="3"/>
  <c r="BO249" i="3"/>
  <c r="BN249" i="3"/>
  <c r="BM249" i="3"/>
  <c r="BL249" i="3"/>
  <c r="BK249" i="3"/>
  <c r="BJ249" i="3"/>
  <c r="BI249" i="3"/>
  <c r="BH249" i="3"/>
  <c r="BG249" i="3"/>
  <c r="BF249" i="3"/>
  <c r="BE249" i="3"/>
  <c r="BD249" i="3"/>
  <c r="BC249" i="3"/>
  <c r="BB249" i="3"/>
  <c r="BA249" i="3"/>
  <c r="AZ249" i="3"/>
  <c r="AY249" i="3"/>
  <c r="L249" i="3"/>
  <c r="K249" i="3"/>
  <c r="J249" i="3"/>
  <c r="G249" i="3"/>
  <c r="BS248" i="3"/>
  <c r="BR248" i="3"/>
  <c r="BQ248" i="3"/>
  <c r="BP248" i="3"/>
  <c r="BO248" i="3"/>
  <c r="BN248" i="3"/>
  <c r="BM248" i="3"/>
  <c r="BL248" i="3"/>
  <c r="BK248" i="3"/>
  <c r="BJ248" i="3"/>
  <c r="BI248" i="3"/>
  <c r="BH248" i="3"/>
  <c r="BG248" i="3"/>
  <c r="BF248" i="3"/>
  <c r="BE248" i="3"/>
  <c r="BD248" i="3"/>
  <c r="BC248" i="3"/>
  <c r="BB248" i="3"/>
  <c r="BA248" i="3"/>
  <c r="AZ248" i="3"/>
  <c r="AY248" i="3"/>
  <c r="K248" i="3"/>
  <c r="J248" i="3"/>
  <c r="L248" i="3" s="1"/>
  <c r="G248" i="3"/>
  <c r="BS247" i="3"/>
  <c r="BR247" i="3"/>
  <c r="BQ247" i="3"/>
  <c r="BP247" i="3"/>
  <c r="BO247" i="3"/>
  <c r="BN247" i="3"/>
  <c r="BM247" i="3"/>
  <c r="BL247" i="3"/>
  <c r="BK247" i="3"/>
  <c r="BJ247" i="3"/>
  <c r="BI247" i="3"/>
  <c r="BH247" i="3"/>
  <c r="BG247" i="3"/>
  <c r="BF247" i="3"/>
  <c r="BE247" i="3"/>
  <c r="BD247" i="3"/>
  <c r="BC247" i="3"/>
  <c r="BB247" i="3"/>
  <c r="BA247" i="3"/>
  <c r="CE247" i="3" s="1"/>
  <c r="AZ247" i="3"/>
  <c r="AY247" i="3"/>
  <c r="L247" i="3"/>
  <c r="K247" i="3"/>
  <c r="J247" i="3"/>
  <c r="G247" i="3"/>
  <c r="BS246" i="3"/>
  <c r="BR246" i="3"/>
  <c r="BQ246" i="3"/>
  <c r="BP246" i="3"/>
  <c r="BO246" i="3"/>
  <c r="BN246" i="3"/>
  <c r="BM246" i="3"/>
  <c r="BL246" i="3"/>
  <c r="BK246" i="3"/>
  <c r="BJ246" i="3"/>
  <c r="BI246" i="3"/>
  <c r="BH246" i="3"/>
  <c r="BG246" i="3"/>
  <c r="BF246" i="3"/>
  <c r="BE246" i="3"/>
  <c r="BD246" i="3"/>
  <c r="BC246" i="3"/>
  <c r="BB246" i="3"/>
  <c r="BA246" i="3"/>
  <c r="AZ246" i="3"/>
  <c r="AY246" i="3"/>
  <c r="K246" i="3"/>
  <c r="J246" i="3"/>
  <c r="G246" i="3"/>
  <c r="BS245" i="3"/>
  <c r="BR245" i="3"/>
  <c r="BQ245" i="3"/>
  <c r="BP245" i="3"/>
  <c r="BO245" i="3"/>
  <c r="BN245" i="3"/>
  <c r="BM245" i="3"/>
  <c r="BL245" i="3"/>
  <c r="BK245" i="3"/>
  <c r="BJ245" i="3"/>
  <c r="BI245" i="3"/>
  <c r="BH245" i="3"/>
  <c r="BG245" i="3"/>
  <c r="BF245" i="3"/>
  <c r="BE245" i="3"/>
  <c r="BD245" i="3"/>
  <c r="BC245" i="3"/>
  <c r="BB245" i="3"/>
  <c r="BA245" i="3"/>
  <c r="AZ245" i="3"/>
  <c r="AY245" i="3"/>
  <c r="K245" i="3"/>
  <c r="L245" i="3" s="1"/>
  <c r="J245" i="3"/>
  <c r="G245" i="3"/>
  <c r="BS244" i="3"/>
  <c r="BR244" i="3"/>
  <c r="BQ244" i="3"/>
  <c r="BP244" i="3"/>
  <c r="BO244" i="3"/>
  <c r="BN244" i="3"/>
  <c r="BM244" i="3"/>
  <c r="BL244" i="3"/>
  <c r="BK244" i="3"/>
  <c r="BJ244" i="3"/>
  <c r="BI244" i="3"/>
  <c r="BH244" i="3"/>
  <c r="BG244" i="3"/>
  <c r="BF244" i="3"/>
  <c r="BE244" i="3"/>
  <c r="BD244" i="3"/>
  <c r="BC244" i="3"/>
  <c r="BB244" i="3"/>
  <c r="BA244" i="3"/>
  <c r="AZ244" i="3"/>
  <c r="AY244" i="3"/>
  <c r="L244" i="3"/>
  <c r="K244" i="3"/>
  <c r="J244" i="3"/>
  <c r="G244" i="3"/>
  <c r="BS243" i="3"/>
  <c r="BR243" i="3"/>
  <c r="BQ243" i="3"/>
  <c r="BP243" i="3"/>
  <c r="BO243" i="3"/>
  <c r="BN243" i="3"/>
  <c r="BM243" i="3"/>
  <c r="BL243" i="3"/>
  <c r="BK243" i="3"/>
  <c r="BJ243" i="3"/>
  <c r="BI243" i="3"/>
  <c r="BH243" i="3"/>
  <c r="BG243" i="3"/>
  <c r="BF243" i="3"/>
  <c r="BE243" i="3"/>
  <c r="BD243" i="3"/>
  <c r="BC243" i="3"/>
  <c r="BB243" i="3"/>
  <c r="BA243" i="3"/>
  <c r="AZ243" i="3"/>
  <c r="AY243" i="3"/>
  <c r="K243" i="3"/>
  <c r="L243" i="3" s="1"/>
  <c r="J243" i="3"/>
  <c r="G243" i="3"/>
  <c r="BS242" i="3"/>
  <c r="BR242" i="3"/>
  <c r="BQ242" i="3"/>
  <c r="BP242" i="3"/>
  <c r="BO242" i="3"/>
  <c r="BN242" i="3"/>
  <c r="BM242" i="3"/>
  <c r="BL242" i="3"/>
  <c r="BK242" i="3"/>
  <c r="BJ242" i="3"/>
  <c r="BI242" i="3"/>
  <c r="BH242" i="3"/>
  <c r="BG242" i="3"/>
  <c r="BF242" i="3"/>
  <c r="BE242" i="3"/>
  <c r="BD242" i="3"/>
  <c r="BC242" i="3"/>
  <c r="BB242" i="3"/>
  <c r="BA242" i="3"/>
  <c r="AZ242" i="3"/>
  <c r="AY242" i="3"/>
  <c r="L242" i="3"/>
  <c r="K242" i="3"/>
  <c r="J242" i="3"/>
  <c r="G242" i="3"/>
  <c r="BS241" i="3"/>
  <c r="BR241" i="3"/>
  <c r="BQ241" i="3"/>
  <c r="BP241" i="3"/>
  <c r="BO241" i="3"/>
  <c r="BN241" i="3"/>
  <c r="BM241" i="3"/>
  <c r="BL241" i="3"/>
  <c r="BK241" i="3"/>
  <c r="BJ241" i="3"/>
  <c r="BI241" i="3"/>
  <c r="BH241" i="3"/>
  <c r="BG241" i="3"/>
  <c r="BF241" i="3"/>
  <c r="BE241" i="3"/>
  <c r="BD241" i="3"/>
  <c r="BC241" i="3"/>
  <c r="BB241" i="3"/>
  <c r="BA241" i="3"/>
  <c r="AZ241" i="3"/>
  <c r="AY241" i="3"/>
  <c r="L241" i="3"/>
  <c r="K241" i="3"/>
  <c r="J241" i="3"/>
  <c r="G241" i="3"/>
  <c r="CE240" i="3"/>
  <c r="BW240" i="3"/>
  <c r="BS240" i="3"/>
  <c r="BR240" i="3"/>
  <c r="BQ240" i="3"/>
  <c r="BP240" i="3"/>
  <c r="BO240" i="3"/>
  <c r="BN240" i="3"/>
  <c r="BM240" i="3"/>
  <c r="BL240" i="3"/>
  <c r="BK240" i="3"/>
  <c r="BJ240" i="3"/>
  <c r="BI240" i="3"/>
  <c r="BH240" i="3"/>
  <c r="BG240" i="3"/>
  <c r="BF240" i="3"/>
  <c r="BE240" i="3"/>
  <c r="BD240" i="3"/>
  <c r="BC240" i="3"/>
  <c r="BB240" i="3"/>
  <c r="BA240" i="3"/>
  <c r="AZ240" i="3"/>
  <c r="AY240" i="3"/>
  <c r="L240" i="3"/>
  <c r="K240" i="3"/>
  <c r="J240" i="3"/>
  <c r="G240" i="3"/>
  <c r="BS239" i="3"/>
  <c r="BR239" i="3"/>
  <c r="BQ239" i="3"/>
  <c r="BP239" i="3"/>
  <c r="BO239" i="3"/>
  <c r="BN239" i="3"/>
  <c r="BM239" i="3"/>
  <c r="BL239" i="3"/>
  <c r="BK239" i="3"/>
  <c r="BJ239" i="3"/>
  <c r="BI239" i="3"/>
  <c r="BH239" i="3"/>
  <c r="BG239" i="3"/>
  <c r="BF239" i="3"/>
  <c r="BE239" i="3"/>
  <c r="BD239" i="3"/>
  <c r="BC239" i="3"/>
  <c r="BB239" i="3"/>
  <c r="BA239" i="3"/>
  <c r="AZ239" i="3"/>
  <c r="AY239" i="3"/>
  <c r="CE239" i="3" s="1"/>
  <c r="L239" i="3"/>
  <c r="K239" i="3"/>
  <c r="J239" i="3"/>
  <c r="G239" i="3"/>
  <c r="BS238" i="3"/>
  <c r="BR238" i="3"/>
  <c r="BQ238" i="3"/>
  <c r="BP238" i="3"/>
  <c r="BO238" i="3"/>
  <c r="BN238" i="3"/>
  <c r="BM238" i="3"/>
  <c r="BL238" i="3"/>
  <c r="BK238" i="3"/>
  <c r="BJ238" i="3"/>
  <c r="BI238" i="3"/>
  <c r="BH238" i="3"/>
  <c r="BG238" i="3"/>
  <c r="BF238" i="3"/>
  <c r="BE238" i="3"/>
  <c r="BD238" i="3"/>
  <c r="BC238" i="3"/>
  <c r="BB238" i="3"/>
  <c r="BA238" i="3"/>
  <c r="AZ238" i="3"/>
  <c r="AY238" i="3"/>
  <c r="K238" i="3"/>
  <c r="J238" i="3"/>
  <c r="G238" i="3"/>
  <c r="BS237" i="3"/>
  <c r="BR237" i="3"/>
  <c r="BQ237" i="3"/>
  <c r="BP237" i="3"/>
  <c r="BO237" i="3"/>
  <c r="BN237" i="3"/>
  <c r="BM237" i="3"/>
  <c r="BL237" i="3"/>
  <c r="BK237" i="3"/>
  <c r="BJ237" i="3"/>
  <c r="BI237" i="3"/>
  <c r="BH237" i="3"/>
  <c r="BG237" i="3"/>
  <c r="BF237" i="3"/>
  <c r="BE237" i="3"/>
  <c r="BD237" i="3"/>
  <c r="BC237" i="3"/>
  <c r="BB237" i="3"/>
  <c r="BA237" i="3"/>
  <c r="AZ237" i="3"/>
  <c r="AY237" i="3"/>
  <c r="K237" i="3"/>
  <c r="J237" i="3"/>
  <c r="G237" i="3"/>
  <c r="BW236" i="3"/>
  <c r="CA236" i="3" s="1"/>
  <c r="BS236" i="3"/>
  <c r="BR236" i="3"/>
  <c r="BQ236" i="3"/>
  <c r="BP236" i="3"/>
  <c r="BO236" i="3"/>
  <c r="BN236" i="3"/>
  <c r="BM236" i="3"/>
  <c r="BL236" i="3"/>
  <c r="BK236" i="3"/>
  <c r="BJ236" i="3"/>
  <c r="BI236" i="3"/>
  <c r="BH236" i="3"/>
  <c r="BG236" i="3"/>
  <c r="BF236" i="3"/>
  <c r="BE236" i="3"/>
  <c r="BD236" i="3"/>
  <c r="BC236" i="3"/>
  <c r="BB236" i="3"/>
  <c r="BA236" i="3"/>
  <c r="AZ236" i="3"/>
  <c r="AY236" i="3"/>
  <c r="L236" i="3"/>
  <c r="K236" i="3"/>
  <c r="J236" i="3"/>
  <c r="G236" i="3"/>
  <c r="BS235" i="3"/>
  <c r="BR235" i="3"/>
  <c r="BQ235" i="3"/>
  <c r="BP235" i="3"/>
  <c r="BO235" i="3"/>
  <c r="BN235" i="3"/>
  <c r="BM235" i="3"/>
  <c r="BL235" i="3"/>
  <c r="BK235" i="3"/>
  <c r="BJ235" i="3"/>
  <c r="BI235" i="3"/>
  <c r="BH235" i="3"/>
  <c r="BG235" i="3"/>
  <c r="BF235" i="3"/>
  <c r="BE235" i="3"/>
  <c r="CB235" i="3" s="1"/>
  <c r="CC235" i="3" s="1"/>
  <c r="CD235" i="3" s="1"/>
  <c r="BD235" i="3"/>
  <c r="BC235" i="3"/>
  <c r="BB235" i="3"/>
  <c r="BA235" i="3"/>
  <c r="AZ235" i="3"/>
  <c r="AY235" i="3"/>
  <c r="K235" i="3"/>
  <c r="L235" i="3" s="1"/>
  <c r="J235" i="3"/>
  <c r="G235" i="3"/>
  <c r="BS234" i="3"/>
  <c r="BR234" i="3"/>
  <c r="BQ234" i="3"/>
  <c r="BP234" i="3"/>
  <c r="BO234" i="3"/>
  <c r="BN234" i="3"/>
  <c r="BM234" i="3"/>
  <c r="BL234" i="3"/>
  <c r="BK234" i="3"/>
  <c r="BJ234" i="3"/>
  <c r="BI234" i="3"/>
  <c r="BH234" i="3"/>
  <c r="BG234" i="3"/>
  <c r="BF234" i="3"/>
  <c r="BE234" i="3"/>
  <c r="BD234" i="3"/>
  <c r="BC234" i="3"/>
  <c r="BB234" i="3"/>
  <c r="BA234" i="3"/>
  <c r="AZ234" i="3"/>
  <c r="AY234" i="3"/>
  <c r="L234" i="3"/>
  <c r="K234" i="3"/>
  <c r="J234" i="3"/>
  <c r="G234" i="3"/>
  <c r="BS233" i="3"/>
  <c r="BR233" i="3"/>
  <c r="BQ233" i="3"/>
  <c r="BP233" i="3"/>
  <c r="BO233" i="3"/>
  <c r="BN233" i="3"/>
  <c r="BM233" i="3"/>
  <c r="BL233" i="3"/>
  <c r="BK233" i="3"/>
  <c r="BJ233" i="3"/>
  <c r="BI233" i="3"/>
  <c r="BH233" i="3"/>
  <c r="BG233" i="3"/>
  <c r="BF233" i="3"/>
  <c r="BE233" i="3"/>
  <c r="BD233" i="3"/>
  <c r="BC233" i="3"/>
  <c r="BB233" i="3"/>
  <c r="BA233" i="3"/>
  <c r="AZ233" i="3"/>
  <c r="AY233" i="3"/>
  <c r="L233" i="3"/>
  <c r="K233" i="3"/>
  <c r="J233" i="3"/>
  <c r="G233" i="3"/>
  <c r="BS232" i="3"/>
  <c r="BR232" i="3"/>
  <c r="BQ232" i="3"/>
  <c r="BP232" i="3"/>
  <c r="BO232" i="3"/>
  <c r="BN232" i="3"/>
  <c r="BM232" i="3"/>
  <c r="BL232" i="3"/>
  <c r="BK232" i="3"/>
  <c r="BJ232" i="3"/>
  <c r="BI232" i="3"/>
  <c r="BH232" i="3"/>
  <c r="BG232" i="3"/>
  <c r="BF232" i="3"/>
  <c r="BE232" i="3"/>
  <c r="BD232" i="3"/>
  <c r="BC232" i="3"/>
  <c r="BB232" i="3"/>
  <c r="BA232" i="3"/>
  <c r="AZ232" i="3"/>
  <c r="AY232" i="3"/>
  <c r="K232" i="3"/>
  <c r="J232" i="3"/>
  <c r="G232" i="3"/>
  <c r="BS231" i="3"/>
  <c r="BR231" i="3"/>
  <c r="BQ231" i="3"/>
  <c r="BP231" i="3"/>
  <c r="BO231" i="3"/>
  <c r="BN231" i="3"/>
  <c r="BM231" i="3"/>
  <c r="BL231" i="3"/>
  <c r="BK231" i="3"/>
  <c r="BJ231" i="3"/>
  <c r="BI231" i="3"/>
  <c r="BH231" i="3"/>
  <c r="BG231" i="3"/>
  <c r="BF231" i="3"/>
  <c r="BE231" i="3"/>
  <c r="BD231" i="3"/>
  <c r="BC231" i="3"/>
  <c r="BB231" i="3"/>
  <c r="BA231" i="3"/>
  <c r="AZ231" i="3"/>
  <c r="AY231" i="3"/>
  <c r="L231" i="3"/>
  <c r="K231" i="3"/>
  <c r="J231" i="3"/>
  <c r="G231" i="3"/>
  <c r="BS230" i="3"/>
  <c r="BR230" i="3"/>
  <c r="BQ230" i="3"/>
  <c r="BP230" i="3"/>
  <c r="BO230" i="3"/>
  <c r="BN230" i="3"/>
  <c r="BM230" i="3"/>
  <c r="BL230" i="3"/>
  <c r="BK230" i="3"/>
  <c r="BJ230" i="3"/>
  <c r="BI230" i="3"/>
  <c r="BH230" i="3"/>
  <c r="BG230" i="3"/>
  <c r="BF230" i="3"/>
  <c r="BE230" i="3"/>
  <c r="BD230" i="3"/>
  <c r="BC230" i="3"/>
  <c r="BB230" i="3"/>
  <c r="BA230" i="3"/>
  <c r="AZ230" i="3"/>
  <c r="AY230" i="3"/>
  <c r="K230" i="3"/>
  <c r="L230" i="3" s="1"/>
  <c r="J230" i="3"/>
  <c r="G230" i="3"/>
  <c r="BS229" i="3"/>
  <c r="BR229" i="3"/>
  <c r="BQ229" i="3"/>
  <c r="BP229" i="3"/>
  <c r="BO229" i="3"/>
  <c r="BN229" i="3"/>
  <c r="BM229" i="3"/>
  <c r="BL229" i="3"/>
  <c r="BK229" i="3"/>
  <c r="BJ229" i="3"/>
  <c r="BI229" i="3"/>
  <c r="BH229" i="3"/>
  <c r="BG229" i="3"/>
  <c r="BF229" i="3"/>
  <c r="BE229" i="3"/>
  <c r="BD229" i="3"/>
  <c r="BC229" i="3"/>
  <c r="BB229" i="3"/>
  <c r="BA229" i="3"/>
  <c r="AZ229" i="3"/>
  <c r="AY229" i="3"/>
  <c r="K229" i="3"/>
  <c r="J229" i="3"/>
  <c r="G229" i="3"/>
  <c r="CE228" i="3"/>
  <c r="BS228" i="3"/>
  <c r="BR228" i="3"/>
  <c r="BQ228" i="3"/>
  <c r="BP228" i="3"/>
  <c r="BO228" i="3"/>
  <c r="BN228" i="3"/>
  <c r="BM228" i="3"/>
  <c r="BL228" i="3"/>
  <c r="BK228" i="3"/>
  <c r="BJ228" i="3"/>
  <c r="BI228" i="3"/>
  <c r="BH228" i="3"/>
  <c r="BG228" i="3"/>
  <c r="BF228" i="3"/>
  <c r="BE228" i="3"/>
  <c r="BD228" i="3"/>
  <c r="BC228" i="3"/>
  <c r="BB228" i="3"/>
  <c r="BA228" i="3"/>
  <c r="AZ228" i="3"/>
  <c r="BW228" i="3" s="1"/>
  <c r="AY228" i="3"/>
  <c r="L228" i="3"/>
  <c r="K228" i="3"/>
  <c r="J228" i="3"/>
  <c r="G228" i="3"/>
  <c r="BS227" i="3"/>
  <c r="BR227" i="3"/>
  <c r="BQ227" i="3"/>
  <c r="BP227" i="3"/>
  <c r="BO227" i="3"/>
  <c r="BN227" i="3"/>
  <c r="BM227" i="3"/>
  <c r="BL227" i="3"/>
  <c r="BK227" i="3"/>
  <c r="BJ227" i="3"/>
  <c r="BI227" i="3"/>
  <c r="BH227" i="3"/>
  <c r="BG227" i="3"/>
  <c r="BF227" i="3"/>
  <c r="BE227" i="3"/>
  <c r="BD227" i="3"/>
  <c r="BC227" i="3"/>
  <c r="BB227" i="3"/>
  <c r="BA227" i="3"/>
  <c r="AZ227" i="3"/>
  <c r="AY227" i="3"/>
  <c r="K227" i="3"/>
  <c r="L227" i="3" s="1"/>
  <c r="J227" i="3"/>
  <c r="G227" i="3"/>
  <c r="BS226" i="3"/>
  <c r="BR226" i="3"/>
  <c r="BQ226" i="3"/>
  <c r="BP226" i="3"/>
  <c r="BO226" i="3"/>
  <c r="BN226" i="3"/>
  <c r="BM226" i="3"/>
  <c r="BL226" i="3"/>
  <c r="BK226" i="3"/>
  <c r="BJ226" i="3"/>
  <c r="BI226" i="3"/>
  <c r="BH226" i="3"/>
  <c r="BG226" i="3"/>
  <c r="BF226" i="3"/>
  <c r="BE226" i="3"/>
  <c r="BD226" i="3"/>
  <c r="BT226" i="3" s="1"/>
  <c r="BU226" i="3" s="1"/>
  <c r="BC226" i="3"/>
  <c r="BB226" i="3"/>
  <c r="BA226" i="3"/>
  <c r="AZ226" i="3"/>
  <c r="AY226" i="3"/>
  <c r="K226" i="3"/>
  <c r="J226" i="3"/>
  <c r="G226" i="3"/>
  <c r="BS225" i="3"/>
  <c r="BR225" i="3"/>
  <c r="BQ225" i="3"/>
  <c r="BP225" i="3"/>
  <c r="BO225" i="3"/>
  <c r="BN225" i="3"/>
  <c r="BM225" i="3"/>
  <c r="BL225" i="3"/>
  <c r="BK225" i="3"/>
  <c r="BJ225" i="3"/>
  <c r="BI225" i="3"/>
  <c r="BH225" i="3"/>
  <c r="BG225" i="3"/>
  <c r="BF225" i="3"/>
  <c r="BE225" i="3"/>
  <c r="BD225" i="3"/>
  <c r="BC225" i="3"/>
  <c r="BB225" i="3"/>
  <c r="BA225" i="3"/>
  <c r="AZ225" i="3"/>
  <c r="AY225" i="3"/>
  <c r="L225" i="3"/>
  <c r="K225" i="3"/>
  <c r="J225" i="3"/>
  <c r="G225" i="3"/>
  <c r="BS224" i="3"/>
  <c r="BR224" i="3"/>
  <c r="BQ224" i="3"/>
  <c r="BP224" i="3"/>
  <c r="BO224" i="3"/>
  <c r="BN224" i="3"/>
  <c r="BM224" i="3"/>
  <c r="BL224" i="3"/>
  <c r="BK224" i="3"/>
  <c r="BJ224" i="3"/>
  <c r="BI224" i="3"/>
  <c r="BH224" i="3"/>
  <c r="BG224" i="3"/>
  <c r="BF224" i="3"/>
  <c r="BE224" i="3"/>
  <c r="BD224" i="3"/>
  <c r="BC224" i="3"/>
  <c r="BB224" i="3"/>
  <c r="BA224" i="3"/>
  <c r="AZ224" i="3"/>
  <c r="AY224" i="3"/>
  <c r="L224" i="3"/>
  <c r="K224" i="3"/>
  <c r="J224" i="3"/>
  <c r="G224" i="3"/>
  <c r="BS223" i="3"/>
  <c r="BR223" i="3"/>
  <c r="BQ223" i="3"/>
  <c r="BP223" i="3"/>
  <c r="BO223" i="3"/>
  <c r="BN223" i="3"/>
  <c r="BM223" i="3"/>
  <c r="BL223" i="3"/>
  <c r="BK223" i="3"/>
  <c r="BJ223" i="3"/>
  <c r="BI223" i="3"/>
  <c r="BH223" i="3"/>
  <c r="BG223" i="3"/>
  <c r="BF223" i="3"/>
  <c r="BE223" i="3"/>
  <c r="CE223" i="3" s="1"/>
  <c r="BD223" i="3"/>
  <c r="BC223" i="3"/>
  <c r="BB223" i="3"/>
  <c r="BA223" i="3"/>
  <c r="AZ223" i="3"/>
  <c r="AY223" i="3"/>
  <c r="K223" i="3"/>
  <c r="L223" i="3" s="1"/>
  <c r="J223" i="3"/>
  <c r="G223" i="3"/>
  <c r="BS222" i="3"/>
  <c r="BR222" i="3"/>
  <c r="BQ222" i="3"/>
  <c r="BP222" i="3"/>
  <c r="BO222" i="3"/>
  <c r="BN222" i="3"/>
  <c r="BM222" i="3"/>
  <c r="BL222" i="3"/>
  <c r="BK222" i="3"/>
  <c r="BJ222" i="3"/>
  <c r="BI222" i="3"/>
  <c r="BH222" i="3"/>
  <c r="BG222" i="3"/>
  <c r="BF222" i="3"/>
  <c r="BE222" i="3"/>
  <c r="BD222" i="3"/>
  <c r="BC222" i="3"/>
  <c r="BB222" i="3"/>
  <c r="BA222" i="3"/>
  <c r="AZ222" i="3"/>
  <c r="AY222" i="3"/>
  <c r="K222" i="3"/>
  <c r="J222" i="3"/>
  <c r="G222" i="3"/>
  <c r="BS221" i="3"/>
  <c r="BR221" i="3"/>
  <c r="BQ221" i="3"/>
  <c r="BP221" i="3"/>
  <c r="BO221" i="3"/>
  <c r="BN221" i="3"/>
  <c r="BM221" i="3"/>
  <c r="BL221" i="3"/>
  <c r="BK221" i="3"/>
  <c r="BJ221" i="3"/>
  <c r="BI221" i="3"/>
  <c r="BH221" i="3"/>
  <c r="BG221" i="3"/>
  <c r="BF221" i="3"/>
  <c r="BE221" i="3"/>
  <c r="BD221" i="3"/>
  <c r="BC221" i="3"/>
  <c r="BB221" i="3"/>
  <c r="BA221" i="3"/>
  <c r="AZ221" i="3"/>
  <c r="AY221" i="3"/>
  <c r="K221" i="3"/>
  <c r="J221" i="3"/>
  <c r="G221" i="3"/>
  <c r="BS220" i="3"/>
  <c r="BR220" i="3"/>
  <c r="BQ220" i="3"/>
  <c r="BP220" i="3"/>
  <c r="BO220" i="3"/>
  <c r="BN220" i="3"/>
  <c r="BM220" i="3"/>
  <c r="BL220" i="3"/>
  <c r="BK220" i="3"/>
  <c r="BJ220" i="3"/>
  <c r="BI220" i="3"/>
  <c r="BH220" i="3"/>
  <c r="BG220" i="3"/>
  <c r="BF220" i="3"/>
  <c r="BE220" i="3"/>
  <c r="BD220" i="3"/>
  <c r="BC220" i="3"/>
  <c r="BB220" i="3"/>
  <c r="BA220" i="3"/>
  <c r="AZ220" i="3"/>
  <c r="AY220" i="3"/>
  <c r="L220" i="3"/>
  <c r="K220" i="3"/>
  <c r="J220" i="3"/>
  <c r="G220" i="3"/>
  <c r="BS219" i="3"/>
  <c r="BR219" i="3"/>
  <c r="BQ219" i="3"/>
  <c r="BP219" i="3"/>
  <c r="BO219" i="3"/>
  <c r="BN219" i="3"/>
  <c r="BM219" i="3"/>
  <c r="BL219" i="3"/>
  <c r="BK219" i="3"/>
  <c r="BJ219" i="3"/>
  <c r="BI219" i="3"/>
  <c r="BH219" i="3"/>
  <c r="BG219" i="3"/>
  <c r="BF219" i="3"/>
  <c r="BE219" i="3"/>
  <c r="BD219" i="3"/>
  <c r="BC219" i="3"/>
  <c r="BB219" i="3"/>
  <c r="BA219" i="3"/>
  <c r="AZ219" i="3"/>
  <c r="AY219" i="3"/>
  <c r="K219" i="3"/>
  <c r="L219" i="3" s="1"/>
  <c r="J219" i="3"/>
  <c r="G219" i="3"/>
  <c r="CE218" i="3"/>
  <c r="BS218" i="3"/>
  <c r="BR218" i="3"/>
  <c r="BQ218" i="3"/>
  <c r="BP218" i="3"/>
  <c r="BO218" i="3"/>
  <c r="BN218" i="3"/>
  <c r="BM218" i="3"/>
  <c r="BL218" i="3"/>
  <c r="BK218" i="3"/>
  <c r="BJ218" i="3"/>
  <c r="BI218" i="3"/>
  <c r="BH218" i="3"/>
  <c r="BG218" i="3"/>
  <c r="BF218" i="3"/>
  <c r="BE218" i="3"/>
  <c r="BD218" i="3"/>
  <c r="BC218" i="3"/>
  <c r="BB218" i="3"/>
  <c r="BA218" i="3"/>
  <c r="AZ218" i="3"/>
  <c r="AY218" i="3"/>
  <c r="K218" i="3"/>
  <c r="L218" i="3" s="1"/>
  <c r="J218" i="3"/>
  <c r="G218" i="3"/>
  <c r="BS217" i="3"/>
  <c r="BR217" i="3"/>
  <c r="BQ217" i="3"/>
  <c r="BP217" i="3"/>
  <c r="BO217" i="3"/>
  <c r="BN217" i="3"/>
  <c r="BM217" i="3"/>
  <c r="BL217" i="3"/>
  <c r="BK217" i="3"/>
  <c r="BJ217" i="3"/>
  <c r="BI217" i="3"/>
  <c r="BH217" i="3"/>
  <c r="BG217" i="3"/>
  <c r="BF217" i="3"/>
  <c r="BE217" i="3"/>
  <c r="BD217" i="3"/>
  <c r="BC217" i="3"/>
  <c r="BB217" i="3"/>
  <c r="BA217" i="3"/>
  <c r="AZ217" i="3"/>
  <c r="AY217" i="3"/>
  <c r="L217" i="3"/>
  <c r="K217" i="3"/>
  <c r="J217" i="3"/>
  <c r="G217" i="3"/>
  <c r="BW216" i="3"/>
  <c r="BS216" i="3"/>
  <c r="BR216" i="3"/>
  <c r="BQ216" i="3"/>
  <c r="BP216" i="3"/>
  <c r="BO216" i="3"/>
  <c r="BN216" i="3"/>
  <c r="BM216" i="3"/>
  <c r="BL216" i="3"/>
  <c r="BK216" i="3"/>
  <c r="BJ216" i="3"/>
  <c r="BI216" i="3"/>
  <c r="BH216" i="3"/>
  <c r="BG216" i="3"/>
  <c r="BF216" i="3"/>
  <c r="BE216" i="3"/>
  <c r="BD216" i="3"/>
  <c r="BC216" i="3"/>
  <c r="BB216" i="3"/>
  <c r="BA216" i="3"/>
  <c r="AZ216" i="3"/>
  <c r="AY216" i="3"/>
  <c r="K216" i="3"/>
  <c r="J216" i="3"/>
  <c r="G216" i="3"/>
  <c r="BS215" i="3"/>
  <c r="BR215" i="3"/>
  <c r="BQ215" i="3"/>
  <c r="BP215" i="3"/>
  <c r="BO215" i="3"/>
  <c r="BN215" i="3"/>
  <c r="BM215" i="3"/>
  <c r="BL215" i="3"/>
  <c r="BK215" i="3"/>
  <c r="BJ215" i="3"/>
  <c r="BI215" i="3"/>
  <c r="BH215" i="3"/>
  <c r="BG215" i="3"/>
  <c r="BF215" i="3"/>
  <c r="BE215" i="3"/>
  <c r="BD215" i="3"/>
  <c r="BC215" i="3"/>
  <c r="BB215" i="3"/>
  <c r="BA215" i="3"/>
  <c r="AZ215" i="3"/>
  <c r="AY215" i="3"/>
  <c r="L215" i="3"/>
  <c r="K215" i="3"/>
  <c r="J215" i="3"/>
  <c r="G215" i="3"/>
  <c r="BS214" i="3"/>
  <c r="BR214" i="3"/>
  <c r="BQ214" i="3"/>
  <c r="BP214" i="3"/>
  <c r="BO214" i="3"/>
  <c r="BN214" i="3"/>
  <c r="BM214" i="3"/>
  <c r="BL214" i="3"/>
  <c r="BK214" i="3"/>
  <c r="BJ214" i="3"/>
  <c r="BI214" i="3"/>
  <c r="BH214" i="3"/>
  <c r="BG214" i="3"/>
  <c r="BF214" i="3"/>
  <c r="BE214" i="3"/>
  <c r="BD214" i="3"/>
  <c r="BT214" i="3" s="1"/>
  <c r="BU214" i="3" s="1"/>
  <c r="BC214" i="3"/>
  <c r="BB214" i="3"/>
  <c r="BA214" i="3"/>
  <c r="AZ214" i="3"/>
  <c r="AY214" i="3"/>
  <c r="K214" i="3"/>
  <c r="J214" i="3"/>
  <c r="G214" i="3"/>
  <c r="BS213" i="3"/>
  <c r="BR213" i="3"/>
  <c r="BQ213" i="3"/>
  <c r="BP213" i="3"/>
  <c r="BO213" i="3"/>
  <c r="BN213" i="3"/>
  <c r="BM213" i="3"/>
  <c r="BL213" i="3"/>
  <c r="BK213" i="3"/>
  <c r="BJ213" i="3"/>
  <c r="BI213" i="3"/>
  <c r="BH213" i="3"/>
  <c r="BG213" i="3"/>
  <c r="BF213" i="3"/>
  <c r="BE213" i="3"/>
  <c r="BD213" i="3"/>
  <c r="BT213" i="3" s="1"/>
  <c r="BU213" i="3" s="1"/>
  <c r="BC213" i="3"/>
  <c r="BB213" i="3"/>
  <c r="BA213" i="3"/>
  <c r="AZ213" i="3"/>
  <c r="AY213" i="3"/>
  <c r="K213" i="3"/>
  <c r="L213" i="3" s="1"/>
  <c r="J213" i="3"/>
  <c r="G213" i="3"/>
  <c r="BS212" i="3"/>
  <c r="BR212" i="3"/>
  <c r="BQ212" i="3"/>
  <c r="BP212" i="3"/>
  <c r="BO212" i="3"/>
  <c r="BN212" i="3"/>
  <c r="BM212" i="3"/>
  <c r="BL212" i="3"/>
  <c r="BK212" i="3"/>
  <c r="BJ212" i="3"/>
  <c r="BI212" i="3"/>
  <c r="BH212" i="3"/>
  <c r="BG212" i="3"/>
  <c r="BF212" i="3"/>
  <c r="BE212" i="3"/>
  <c r="BD212" i="3"/>
  <c r="BC212" i="3"/>
  <c r="BB212" i="3"/>
  <c r="BA212" i="3"/>
  <c r="AZ212" i="3"/>
  <c r="AY212" i="3"/>
  <c r="L212" i="3"/>
  <c r="K212" i="3"/>
  <c r="J212" i="3"/>
  <c r="G212" i="3"/>
  <c r="BS211" i="3"/>
  <c r="BR211" i="3"/>
  <c r="BQ211" i="3"/>
  <c r="BP211" i="3"/>
  <c r="BO211" i="3"/>
  <c r="BN211" i="3"/>
  <c r="BM211" i="3"/>
  <c r="BL211" i="3"/>
  <c r="BK211" i="3"/>
  <c r="BJ211" i="3"/>
  <c r="BI211" i="3"/>
  <c r="BH211" i="3"/>
  <c r="BG211" i="3"/>
  <c r="BF211" i="3"/>
  <c r="BE211" i="3"/>
  <c r="BD211" i="3"/>
  <c r="BC211" i="3"/>
  <c r="BB211" i="3"/>
  <c r="BA211" i="3"/>
  <c r="AZ211" i="3"/>
  <c r="AY211" i="3"/>
  <c r="K211" i="3"/>
  <c r="L211" i="3" s="1"/>
  <c r="J211" i="3"/>
  <c r="G211" i="3"/>
  <c r="CE210" i="3"/>
  <c r="BS210" i="3"/>
  <c r="BR210" i="3"/>
  <c r="BQ210" i="3"/>
  <c r="BP210" i="3"/>
  <c r="BO210" i="3"/>
  <c r="BN210" i="3"/>
  <c r="BM210" i="3"/>
  <c r="BL210" i="3"/>
  <c r="BK210" i="3"/>
  <c r="BJ210" i="3"/>
  <c r="BI210" i="3"/>
  <c r="BH210" i="3"/>
  <c r="BG210" i="3"/>
  <c r="BF210" i="3"/>
  <c r="BE210" i="3"/>
  <c r="BD210" i="3"/>
  <c r="BC210" i="3"/>
  <c r="BB210" i="3"/>
  <c r="BA210" i="3"/>
  <c r="AZ210" i="3"/>
  <c r="AY210" i="3"/>
  <c r="L210" i="3"/>
  <c r="K210" i="3"/>
  <c r="J210" i="3"/>
  <c r="G210" i="3"/>
  <c r="BS209" i="3"/>
  <c r="BR209" i="3"/>
  <c r="BQ209" i="3"/>
  <c r="BP209" i="3"/>
  <c r="BO209" i="3"/>
  <c r="BN209" i="3"/>
  <c r="BM209" i="3"/>
  <c r="BL209" i="3"/>
  <c r="BK209" i="3"/>
  <c r="BJ209" i="3"/>
  <c r="BI209" i="3"/>
  <c r="BH209" i="3"/>
  <c r="BG209" i="3"/>
  <c r="BF209" i="3"/>
  <c r="BE209" i="3"/>
  <c r="BD209" i="3"/>
  <c r="BC209" i="3"/>
  <c r="BB209" i="3"/>
  <c r="BA209" i="3"/>
  <c r="AZ209" i="3"/>
  <c r="AY209" i="3"/>
  <c r="L209" i="3"/>
  <c r="K209" i="3"/>
  <c r="J209" i="3"/>
  <c r="G209" i="3"/>
  <c r="BS208" i="3"/>
  <c r="BR208" i="3"/>
  <c r="BQ208" i="3"/>
  <c r="BP208" i="3"/>
  <c r="BO208" i="3"/>
  <c r="BN208" i="3"/>
  <c r="BM208" i="3"/>
  <c r="BL208" i="3"/>
  <c r="BK208" i="3"/>
  <c r="BJ208" i="3"/>
  <c r="BI208" i="3"/>
  <c r="BH208" i="3"/>
  <c r="BG208" i="3"/>
  <c r="BF208" i="3"/>
  <c r="BE208" i="3"/>
  <c r="BD208" i="3"/>
  <c r="BC208" i="3"/>
  <c r="BB208" i="3"/>
  <c r="BA208" i="3"/>
  <c r="AZ208" i="3"/>
  <c r="AY208" i="3"/>
  <c r="K208" i="3"/>
  <c r="J208" i="3"/>
  <c r="L208" i="3" s="1"/>
  <c r="G208" i="3"/>
  <c r="BS207" i="3"/>
  <c r="BR207" i="3"/>
  <c r="BQ207" i="3"/>
  <c r="BP207" i="3"/>
  <c r="BO207" i="3"/>
  <c r="BN207" i="3"/>
  <c r="BM207" i="3"/>
  <c r="BL207" i="3"/>
  <c r="BK207" i="3"/>
  <c r="BJ207" i="3"/>
  <c r="BI207" i="3"/>
  <c r="BH207" i="3"/>
  <c r="BG207" i="3"/>
  <c r="BF207" i="3"/>
  <c r="BE207" i="3"/>
  <c r="BD207" i="3"/>
  <c r="BC207" i="3"/>
  <c r="BB207" i="3"/>
  <c r="BA207" i="3"/>
  <c r="AZ207" i="3"/>
  <c r="AY207" i="3"/>
  <c r="K207" i="3"/>
  <c r="L207" i="3" s="1"/>
  <c r="J207" i="3"/>
  <c r="G207" i="3"/>
  <c r="BS206" i="3"/>
  <c r="BR206" i="3"/>
  <c r="BQ206" i="3"/>
  <c r="BP206" i="3"/>
  <c r="BO206" i="3"/>
  <c r="BN206" i="3"/>
  <c r="BM206" i="3"/>
  <c r="BL206" i="3"/>
  <c r="BK206" i="3"/>
  <c r="BJ206" i="3"/>
  <c r="BI206" i="3"/>
  <c r="BH206" i="3"/>
  <c r="BG206" i="3"/>
  <c r="BF206" i="3"/>
  <c r="BE206" i="3"/>
  <c r="BD206" i="3"/>
  <c r="BC206" i="3"/>
  <c r="BB206" i="3"/>
  <c r="BA206" i="3"/>
  <c r="AZ206" i="3"/>
  <c r="AY206" i="3"/>
  <c r="K206" i="3"/>
  <c r="L206" i="3" s="1"/>
  <c r="J206" i="3"/>
  <c r="G206" i="3"/>
  <c r="BS205" i="3"/>
  <c r="BR205" i="3"/>
  <c r="BQ205" i="3"/>
  <c r="BP205" i="3"/>
  <c r="BO205" i="3"/>
  <c r="BN205" i="3"/>
  <c r="BM205" i="3"/>
  <c r="BL205" i="3"/>
  <c r="BK205" i="3"/>
  <c r="BJ205" i="3"/>
  <c r="BI205" i="3"/>
  <c r="BH205" i="3"/>
  <c r="BG205" i="3"/>
  <c r="BF205" i="3"/>
  <c r="BE205" i="3"/>
  <c r="BD205" i="3"/>
  <c r="BC205" i="3"/>
  <c r="BB205" i="3"/>
  <c r="BA205" i="3"/>
  <c r="AZ205" i="3"/>
  <c r="AY205" i="3"/>
  <c r="K205" i="3"/>
  <c r="L205" i="3" s="1"/>
  <c r="J205" i="3"/>
  <c r="G205" i="3"/>
  <c r="CE204" i="3"/>
  <c r="BS204" i="3"/>
  <c r="BR204" i="3"/>
  <c r="BQ204" i="3"/>
  <c r="BP204" i="3"/>
  <c r="BO204" i="3"/>
  <c r="BN204" i="3"/>
  <c r="BM204" i="3"/>
  <c r="BL204" i="3"/>
  <c r="BK204" i="3"/>
  <c r="BJ204" i="3"/>
  <c r="BI204" i="3"/>
  <c r="BH204" i="3"/>
  <c r="BG204" i="3"/>
  <c r="BF204" i="3"/>
  <c r="BE204" i="3"/>
  <c r="BD204" i="3"/>
  <c r="BC204" i="3"/>
  <c r="BB204" i="3"/>
  <c r="BA204" i="3"/>
  <c r="AZ204" i="3"/>
  <c r="AY204" i="3"/>
  <c r="L204" i="3"/>
  <c r="K204" i="3"/>
  <c r="J204" i="3"/>
  <c r="G204" i="3"/>
  <c r="BS203" i="3"/>
  <c r="BR203" i="3"/>
  <c r="BQ203" i="3"/>
  <c r="BP203" i="3"/>
  <c r="BO203" i="3"/>
  <c r="BN203" i="3"/>
  <c r="BM203" i="3"/>
  <c r="BL203" i="3"/>
  <c r="BK203" i="3"/>
  <c r="BJ203" i="3"/>
  <c r="BI203" i="3"/>
  <c r="BH203" i="3"/>
  <c r="BG203" i="3"/>
  <c r="BF203" i="3"/>
  <c r="BE203" i="3"/>
  <c r="BD203" i="3"/>
  <c r="BC203" i="3"/>
  <c r="BB203" i="3"/>
  <c r="BA203" i="3"/>
  <c r="AZ203" i="3"/>
  <c r="AY203" i="3"/>
  <c r="K203" i="3"/>
  <c r="L203" i="3" s="1"/>
  <c r="J203" i="3"/>
  <c r="G203" i="3"/>
  <c r="BS202" i="3"/>
  <c r="BR202" i="3"/>
  <c r="BQ202" i="3"/>
  <c r="BP202" i="3"/>
  <c r="BO202" i="3"/>
  <c r="BN202" i="3"/>
  <c r="BM202" i="3"/>
  <c r="BL202" i="3"/>
  <c r="BK202" i="3"/>
  <c r="BJ202" i="3"/>
  <c r="BI202" i="3"/>
  <c r="BH202" i="3"/>
  <c r="BG202" i="3"/>
  <c r="BF202" i="3"/>
  <c r="BE202" i="3"/>
  <c r="BD202" i="3"/>
  <c r="BC202" i="3"/>
  <c r="BB202" i="3"/>
  <c r="BA202" i="3"/>
  <c r="AZ202" i="3"/>
  <c r="AY202" i="3"/>
  <c r="K202" i="3"/>
  <c r="L202" i="3" s="1"/>
  <c r="J202" i="3"/>
  <c r="G202" i="3"/>
  <c r="BS201" i="3"/>
  <c r="BR201" i="3"/>
  <c r="BQ201" i="3"/>
  <c r="BP201" i="3"/>
  <c r="BO201" i="3"/>
  <c r="BN201" i="3"/>
  <c r="BM201" i="3"/>
  <c r="BL201" i="3"/>
  <c r="BK201" i="3"/>
  <c r="BJ201" i="3"/>
  <c r="BI201" i="3"/>
  <c r="BH201" i="3"/>
  <c r="BG201" i="3"/>
  <c r="BF201" i="3"/>
  <c r="BE201" i="3"/>
  <c r="BD201" i="3"/>
  <c r="BC201" i="3"/>
  <c r="BB201" i="3"/>
  <c r="BA201" i="3"/>
  <c r="AZ201" i="3"/>
  <c r="AY201" i="3"/>
  <c r="L201" i="3"/>
  <c r="K201" i="3"/>
  <c r="J201" i="3"/>
  <c r="G201" i="3"/>
  <c r="BS200" i="3"/>
  <c r="BR200" i="3"/>
  <c r="BQ200" i="3"/>
  <c r="BP200" i="3"/>
  <c r="BO200" i="3"/>
  <c r="BN200" i="3"/>
  <c r="BM200" i="3"/>
  <c r="BL200" i="3"/>
  <c r="BK200" i="3"/>
  <c r="BJ200" i="3"/>
  <c r="BI200" i="3"/>
  <c r="BH200" i="3"/>
  <c r="BG200" i="3"/>
  <c r="BF200" i="3"/>
  <c r="BE200" i="3"/>
  <c r="BD200" i="3"/>
  <c r="BC200" i="3"/>
  <c r="BB200" i="3"/>
  <c r="BA200" i="3"/>
  <c r="AZ200" i="3"/>
  <c r="AY200" i="3"/>
  <c r="L200" i="3"/>
  <c r="K200" i="3"/>
  <c r="J200" i="3"/>
  <c r="G200" i="3"/>
  <c r="BS199" i="3"/>
  <c r="BR199" i="3"/>
  <c r="BQ199" i="3"/>
  <c r="BP199" i="3"/>
  <c r="BO199" i="3"/>
  <c r="BN199" i="3"/>
  <c r="BM199" i="3"/>
  <c r="BL199" i="3"/>
  <c r="BK199" i="3"/>
  <c r="BJ199" i="3"/>
  <c r="BI199" i="3"/>
  <c r="BH199" i="3"/>
  <c r="BG199" i="3"/>
  <c r="BF199" i="3"/>
  <c r="BE199" i="3"/>
  <c r="BD199" i="3"/>
  <c r="BC199" i="3"/>
  <c r="BB199" i="3"/>
  <c r="BA199" i="3"/>
  <c r="AZ199" i="3"/>
  <c r="AY199" i="3"/>
  <c r="K199" i="3"/>
  <c r="L199" i="3" s="1"/>
  <c r="J199" i="3"/>
  <c r="G199" i="3"/>
  <c r="BS198" i="3"/>
  <c r="BR198" i="3"/>
  <c r="BQ198" i="3"/>
  <c r="BP198" i="3"/>
  <c r="BO198" i="3"/>
  <c r="BN198" i="3"/>
  <c r="BM198" i="3"/>
  <c r="BL198" i="3"/>
  <c r="BK198" i="3"/>
  <c r="BJ198" i="3"/>
  <c r="BI198" i="3"/>
  <c r="BH198" i="3"/>
  <c r="BG198" i="3"/>
  <c r="BF198" i="3"/>
  <c r="BE198" i="3"/>
  <c r="BD198" i="3"/>
  <c r="BC198" i="3"/>
  <c r="BB198" i="3"/>
  <c r="BA198" i="3"/>
  <c r="AZ198" i="3"/>
  <c r="AY198" i="3"/>
  <c r="K198" i="3"/>
  <c r="L198" i="3" s="1"/>
  <c r="J198" i="3"/>
  <c r="G198" i="3"/>
  <c r="BS197" i="3"/>
  <c r="BR197" i="3"/>
  <c r="BQ197" i="3"/>
  <c r="BP197" i="3"/>
  <c r="BO197" i="3"/>
  <c r="BN197" i="3"/>
  <c r="BM197" i="3"/>
  <c r="BL197" i="3"/>
  <c r="BK197" i="3"/>
  <c r="BJ197" i="3"/>
  <c r="BI197" i="3"/>
  <c r="BH197" i="3"/>
  <c r="BG197" i="3"/>
  <c r="BF197" i="3"/>
  <c r="BE197" i="3"/>
  <c r="BD197" i="3"/>
  <c r="BC197" i="3"/>
  <c r="BB197" i="3"/>
  <c r="BA197" i="3"/>
  <c r="AZ197" i="3"/>
  <c r="AY197" i="3"/>
  <c r="K197" i="3"/>
  <c r="J197" i="3"/>
  <c r="G197" i="3"/>
  <c r="CE196" i="3"/>
  <c r="BW196" i="3"/>
  <c r="BS196" i="3"/>
  <c r="BR196" i="3"/>
  <c r="BQ196" i="3"/>
  <c r="BP196" i="3"/>
  <c r="BO196" i="3"/>
  <c r="BN196" i="3"/>
  <c r="BM196" i="3"/>
  <c r="BL196" i="3"/>
  <c r="BK196" i="3"/>
  <c r="BJ196" i="3"/>
  <c r="BI196" i="3"/>
  <c r="BH196" i="3"/>
  <c r="BG196" i="3"/>
  <c r="BF196" i="3"/>
  <c r="BE196" i="3"/>
  <c r="BD196" i="3"/>
  <c r="BC196" i="3"/>
  <c r="BB196" i="3"/>
  <c r="BA196" i="3"/>
  <c r="AZ196" i="3"/>
  <c r="AY196" i="3"/>
  <c r="L196" i="3"/>
  <c r="K196" i="3"/>
  <c r="J196" i="3"/>
  <c r="G196" i="3"/>
  <c r="BS195" i="3"/>
  <c r="BR195" i="3"/>
  <c r="BQ195" i="3"/>
  <c r="BP195" i="3"/>
  <c r="BO195" i="3"/>
  <c r="BN195" i="3"/>
  <c r="BM195" i="3"/>
  <c r="BL195" i="3"/>
  <c r="BK195" i="3"/>
  <c r="BJ195" i="3"/>
  <c r="BI195" i="3"/>
  <c r="BH195" i="3"/>
  <c r="BG195" i="3"/>
  <c r="BF195" i="3"/>
  <c r="BE195" i="3"/>
  <c r="BD195" i="3"/>
  <c r="BC195" i="3"/>
  <c r="BB195" i="3"/>
  <c r="BA195" i="3"/>
  <c r="AZ195" i="3"/>
  <c r="AY195" i="3"/>
  <c r="K195" i="3"/>
  <c r="L195" i="3" s="1"/>
  <c r="J195" i="3"/>
  <c r="G195" i="3"/>
  <c r="CE194" i="3"/>
  <c r="BS194" i="3"/>
  <c r="BR194" i="3"/>
  <c r="BQ194" i="3"/>
  <c r="BP194" i="3"/>
  <c r="BO194" i="3"/>
  <c r="BN194" i="3"/>
  <c r="BM194" i="3"/>
  <c r="BL194" i="3"/>
  <c r="BK194" i="3"/>
  <c r="BJ194" i="3"/>
  <c r="BI194" i="3"/>
  <c r="BH194" i="3"/>
  <c r="BG194" i="3"/>
  <c r="BF194" i="3"/>
  <c r="BE194" i="3"/>
  <c r="BD194" i="3"/>
  <c r="BC194" i="3"/>
  <c r="BB194" i="3"/>
  <c r="BA194" i="3"/>
  <c r="AZ194" i="3"/>
  <c r="AY194" i="3"/>
  <c r="K194" i="3"/>
  <c r="L194" i="3" s="1"/>
  <c r="J194" i="3"/>
  <c r="G194" i="3"/>
  <c r="BS193" i="3"/>
  <c r="BR193" i="3"/>
  <c r="BQ193" i="3"/>
  <c r="BP193" i="3"/>
  <c r="BO193" i="3"/>
  <c r="BN193" i="3"/>
  <c r="BM193" i="3"/>
  <c r="BL193" i="3"/>
  <c r="BK193" i="3"/>
  <c r="BJ193" i="3"/>
  <c r="BI193" i="3"/>
  <c r="BH193" i="3"/>
  <c r="BG193" i="3"/>
  <c r="BF193" i="3"/>
  <c r="BE193" i="3"/>
  <c r="BD193" i="3"/>
  <c r="BC193" i="3"/>
  <c r="BB193" i="3"/>
  <c r="BA193" i="3"/>
  <c r="AZ193" i="3"/>
  <c r="AY193" i="3"/>
  <c r="L193" i="3"/>
  <c r="K193" i="3"/>
  <c r="J193" i="3"/>
  <c r="G193" i="3"/>
  <c r="BS192" i="3"/>
  <c r="BR192" i="3"/>
  <c r="BQ192" i="3"/>
  <c r="BP192" i="3"/>
  <c r="BO192" i="3"/>
  <c r="BN192" i="3"/>
  <c r="BM192" i="3"/>
  <c r="BL192" i="3"/>
  <c r="BK192" i="3"/>
  <c r="BJ192" i="3"/>
  <c r="BI192" i="3"/>
  <c r="BH192" i="3"/>
  <c r="BG192" i="3"/>
  <c r="BF192" i="3"/>
  <c r="BE192" i="3"/>
  <c r="BD192" i="3"/>
  <c r="BC192" i="3"/>
  <c r="BB192" i="3"/>
  <c r="BA192" i="3"/>
  <c r="AZ192" i="3"/>
  <c r="AY192" i="3"/>
  <c r="K192" i="3"/>
  <c r="J192" i="3"/>
  <c r="G192" i="3"/>
  <c r="BS191" i="3"/>
  <c r="BR191" i="3"/>
  <c r="BQ191" i="3"/>
  <c r="BP191" i="3"/>
  <c r="BO191" i="3"/>
  <c r="BN191" i="3"/>
  <c r="BM191" i="3"/>
  <c r="BL191" i="3"/>
  <c r="BK191" i="3"/>
  <c r="BJ191" i="3"/>
  <c r="BI191" i="3"/>
  <c r="BH191" i="3"/>
  <c r="BG191" i="3"/>
  <c r="BF191" i="3"/>
  <c r="BE191" i="3"/>
  <c r="BD191" i="3"/>
  <c r="BC191" i="3"/>
  <c r="BB191" i="3"/>
  <c r="BA191" i="3"/>
  <c r="AZ191" i="3"/>
  <c r="AY191" i="3"/>
  <c r="L191" i="3"/>
  <c r="K191" i="3"/>
  <c r="J191" i="3"/>
  <c r="G191" i="3"/>
  <c r="BS190" i="3"/>
  <c r="BR190" i="3"/>
  <c r="BQ190" i="3"/>
  <c r="BP190" i="3"/>
  <c r="BO190" i="3"/>
  <c r="BN190" i="3"/>
  <c r="BM190" i="3"/>
  <c r="BL190" i="3"/>
  <c r="BK190" i="3"/>
  <c r="BJ190" i="3"/>
  <c r="BI190" i="3"/>
  <c r="BH190" i="3"/>
  <c r="BG190" i="3"/>
  <c r="BF190" i="3"/>
  <c r="BE190" i="3"/>
  <c r="BD190" i="3"/>
  <c r="BC190" i="3"/>
  <c r="BB190" i="3"/>
  <c r="BA190" i="3"/>
  <c r="AZ190" i="3"/>
  <c r="AY190" i="3"/>
  <c r="K190" i="3"/>
  <c r="L190" i="3" s="1"/>
  <c r="J190" i="3"/>
  <c r="G190" i="3"/>
  <c r="BS189" i="3"/>
  <c r="BR189" i="3"/>
  <c r="BQ189" i="3"/>
  <c r="BP189" i="3"/>
  <c r="BO189" i="3"/>
  <c r="BN189" i="3"/>
  <c r="BM189" i="3"/>
  <c r="BL189" i="3"/>
  <c r="BK189" i="3"/>
  <c r="BJ189" i="3"/>
  <c r="BI189" i="3"/>
  <c r="BH189" i="3"/>
  <c r="BG189" i="3"/>
  <c r="BF189" i="3"/>
  <c r="BE189" i="3"/>
  <c r="BD189" i="3"/>
  <c r="BC189" i="3"/>
  <c r="BB189" i="3"/>
  <c r="BA189" i="3"/>
  <c r="AZ189" i="3"/>
  <c r="AY189" i="3"/>
  <c r="K189" i="3"/>
  <c r="J189" i="3"/>
  <c r="G189" i="3"/>
  <c r="BS188" i="3"/>
  <c r="BR188" i="3"/>
  <c r="BQ188" i="3"/>
  <c r="BP188" i="3"/>
  <c r="BO188" i="3"/>
  <c r="BN188" i="3"/>
  <c r="BM188" i="3"/>
  <c r="BL188" i="3"/>
  <c r="BK188" i="3"/>
  <c r="BJ188" i="3"/>
  <c r="BI188" i="3"/>
  <c r="BH188" i="3"/>
  <c r="BG188" i="3"/>
  <c r="BF188" i="3"/>
  <c r="BE188" i="3"/>
  <c r="BD188" i="3"/>
  <c r="BC188" i="3"/>
  <c r="BB188" i="3"/>
  <c r="BA188" i="3"/>
  <c r="AZ188" i="3"/>
  <c r="AY188" i="3"/>
  <c r="L188" i="3"/>
  <c r="K188" i="3"/>
  <c r="J188" i="3"/>
  <c r="G188" i="3"/>
  <c r="BS187" i="3"/>
  <c r="BR187" i="3"/>
  <c r="BQ187" i="3"/>
  <c r="BP187" i="3"/>
  <c r="BO187" i="3"/>
  <c r="BN187" i="3"/>
  <c r="BM187" i="3"/>
  <c r="BL187" i="3"/>
  <c r="BK187" i="3"/>
  <c r="BJ187" i="3"/>
  <c r="BI187" i="3"/>
  <c r="BH187" i="3"/>
  <c r="BG187" i="3"/>
  <c r="BF187" i="3"/>
  <c r="BE187" i="3"/>
  <c r="BD187" i="3"/>
  <c r="BC187" i="3"/>
  <c r="BB187" i="3"/>
  <c r="BA187" i="3"/>
  <c r="AZ187" i="3"/>
  <c r="AY187" i="3"/>
  <c r="K187" i="3"/>
  <c r="L187" i="3" s="1"/>
  <c r="J187" i="3"/>
  <c r="G187" i="3"/>
  <c r="CE186" i="3"/>
  <c r="BS186" i="3"/>
  <c r="BR186" i="3"/>
  <c r="BQ186" i="3"/>
  <c r="BP186" i="3"/>
  <c r="BO186" i="3"/>
  <c r="BN186" i="3"/>
  <c r="BM186" i="3"/>
  <c r="BL186" i="3"/>
  <c r="BK186" i="3"/>
  <c r="BJ186" i="3"/>
  <c r="BI186" i="3"/>
  <c r="BH186" i="3"/>
  <c r="BG186" i="3"/>
  <c r="BF186" i="3"/>
  <c r="BE186" i="3"/>
  <c r="BD186" i="3"/>
  <c r="BC186" i="3"/>
  <c r="BB186" i="3"/>
  <c r="BA186" i="3"/>
  <c r="AZ186" i="3"/>
  <c r="AY186" i="3"/>
  <c r="L186" i="3"/>
  <c r="K186" i="3"/>
  <c r="J186" i="3"/>
  <c r="G186" i="3"/>
  <c r="BW185" i="3"/>
  <c r="BS185" i="3"/>
  <c r="BR185" i="3"/>
  <c r="BQ185" i="3"/>
  <c r="BP185" i="3"/>
  <c r="BO185" i="3"/>
  <c r="BN185" i="3"/>
  <c r="BM185" i="3"/>
  <c r="BL185" i="3"/>
  <c r="BK185" i="3"/>
  <c r="BJ185" i="3"/>
  <c r="BI185" i="3"/>
  <c r="BH185" i="3"/>
  <c r="BG185" i="3"/>
  <c r="BF185" i="3"/>
  <c r="BE185" i="3"/>
  <c r="BD185" i="3"/>
  <c r="BC185" i="3"/>
  <c r="BB185" i="3"/>
  <c r="BA185" i="3"/>
  <c r="AZ185" i="3"/>
  <c r="AY185" i="3"/>
  <c r="L185" i="3"/>
  <c r="K185" i="3"/>
  <c r="J185" i="3"/>
  <c r="G185" i="3"/>
  <c r="BS184" i="3"/>
  <c r="BR184" i="3"/>
  <c r="BQ184" i="3"/>
  <c r="BP184" i="3"/>
  <c r="BO184" i="3"/>
  <c r="BN184" i="3"/>
  <c r="BM184" i="3"/>
  <c r="BL184" i="3"/>
  <c r="BK184" i="3"/>
  <c r="BJ184" i="3"/>
  <c r="BI184" i="3"/>
  <c r="BH184" i="3"/>
  <c r="BG184" i="3"/>
  <c r="BF184" i="3"/>
  <c r="BE184" i="3"/>
  <c r="BD184" i="3"/>
  <c r="BC184" i="3"/>
  <c r="BB184" i="3"/>
  <c r="BA184" i="3"/>
  <c r="AZ184" i="3"/>
  <c r="AY184" i="3"/>
  <c r="L184" i="3"/>
  <c r="K184" i="3"/>
  <c r="J184" i="3"/>
  <c r="G184" i="3"/>
  <c r="BS183" i="3"/>
  <c r="BR183" i="3"/>
  <c r="BQ183" i="3"/>
  <c r="BP183" i="3"/>
  <c r="BO183" i="3"/>
  <c r="BN183" i="3"/>
  <c r="BM183" i="3"/>
  <c r="BL183" i="3"/>
  <c r="BK183" i="3"/>
  <c r="BJ183" i="3"/>
  <c r="BI183" i="3"/>
  <c r="BH183" i="3"/>
  <c r="BG183" i="3"/>
  <c r="BF183" i="3"/>
  <c r="BE183" i="3"/>
  <c r="BD183" i="3"/>
  <c r="BC183" i="3"/>
  <c r="BB183" i="3"/>
  <c r="BA183" i="3"/>
  <c r="AZ183" i="3"/>
  <c r="AY183" i="3"/>
  <c r="K183" i="3"/>
  <c r="L183" i="3" s="1"/>
  <c r="J183" i="3"/>
  <c r="G183" i="3"/>
  <c r="BS182" i="3"/>
  <c r="BR182" i="3"/>
  <c r="BQ182" i="3"/>
  <c r="BP182" i="3"/>
  <c r="BO182" i="3"/>
  <c r="BN182" i="3"/>
  <c r="BM182" i="3"/>
  <c r="BL182" i="3"/>
  <c r="BK182" i="3"/>
  <c r="BJ182" i="3"/>
  <c r="BI182" i="3"/>
  <c r="BH182" i="3"/>
  <c r="BG182" i="3"/>
  <c r="BF182" i="3"/>
  <c r="BE182" i="3"/>
  <c r="BD182" i="3"/>
  <c r="BC182" i="3"/>
  <c r="BB182" i="3"/>
  <c r="BA182" i="3"/>
  <c r="AZ182" i="3"/>
  <c r="AY182" i="3"/>
  <c r="K182" i="3"/>
  <c r="L182" i="3" s="1"/>
  <c r="J182" i="3"/>
  <c r="G182" i="3"/>
  <c r="BS181" i="3"/>
  <c r="BR181" i="3"/>
  <c r="BQ181" i="3"/>
  <c r="BP181" i="3"/>
  <c r="BO181" i="3"/>
  <c r="BN181" i="3"/>
  <c r="BM181" i="3"/>
  <c r="BL181" i="3"/>
  <c r="BK181" i="3"/>
  <c r="BJ181" i="3"/>
  <c r="BI181" i="3"/>
  <c r="BH181" i="3"/>
  <c r="BG181" i="3"/>
  <c r="BF181" i="3"/>
  <c r="BE181" i="3"/>
  <c r="BD181" i="3"/>
  <c r="BC181" i="3"/>
  <c r="BB181" i="3"/>
  <c r="BA181" i="3"/>
  <c r="AZ181" i="3"/>
  <c r="AY181" i="3"/>
  <c r="K181" i="3"/>
  <c r="L181" i="3" s="1"/>
  <c r="J181" i="3"/>
  <c r="G181" i="3"/>
  <c r="BS180" i="3"/>
  <c r="BR180" i="3"/>
  <c r="BQ180" i="3"/>
  <c r="BP180" i="3"/>
  <c r="BO180" i="3"/>
  <c r="BN180" i="3"/>
  <c r="BM180" i="3"/>
  <c r="BL180" i="3"/>
  <c r="BK180" i="3"/>
  <c r="BJ180" i="3"/>
  <c r="BI180" i="3"/>
  <c r="BH180" i="3"/>
  <c r="BG180" i="3"/>
  <c r="BF180" i="3"/>
  <c r="BE180" i="3"/>
  <c r="BD180" i="3"/>
  <c r="BC180" i="3"/>
  <c r="BB180" i="3"/>
  <c r="BA180" i="3"/>
  <c r="AZ180" i="3"/>
  <c r="AY180" i="3"/>
  <c r="L180" i="3"/>
  <c r="K180" i="3"/>
  <c r="J180" i="3"/>
  <c r="G180" i="3"/>
  <c r="BS179" i="3"/>
  <c r="BR179" i="3"/>
  <c r="BQ179" i="3"/>
  <c r="BP179" i="3"/>
  <c r="BO179" i="3"/>
  <c r="BN179" i="3"/>
  <c r="BM179" i="3"/>
  <c r="BL179" i="3"/>
  <c r="BK179" i="3"/>
  <c r="BJ179" i="3"/>
  <c r="BI179" i="3"/>
  <c r="BH179" i="3"/>
  <c r="BG179" i="3"/>
  <c r="BF179" i="3"/>
  <c r="BE179" i="3"/>
  <c r="BD179" i="3"/>
  <c r="BC179" i="3"/>
  <c r="BB179" i="3"/>
  <c r="BA179" i="3"/>
  <c r="AZ179" i="3"/>
  <c r="AY179" i="3"/>
  <c r="K179" i="3"/>
  <c r="L179" i="3" s="1"/>
  <c r="J179" i="3"/>
  <c r="G179" i="3"/>
  <c r="BS178" i="3"/>
  <c r="BR178" i="3"/>
  <c r="BQ178" i="3"/>
  <c r="BP178" i="3"/>
  <c r="BO178" i="3"/>
  <c r="BN178" i="3"/>
  <c r="BM178" i="3"/>
  <c r="BL178" i="3"/>
  <c r="BK178" i="3"/>
  <c r="BJ178" i="3"/>
  <c r="BI178" i="3"/>
  <c r="BH178" i="3"/>
  <c r="BG178" i="3"/>
  <c r="BF178" i="3"/>
  <c r="BE178" i="3"/>
  <c r="BD178" i="3"/>
  <c r="BC178" i="3"/>
  <c r="BB178" i="3"/>
  <c r="BA178" i="3"/>
  <c r="AZ178" i="3"/>
  <c r="AY178" i="3"/>
  <c r="K178" i="3"/>
  <c r="L178" i="3" s="1"/>
  <c r="J178" i="3"/>
  <c r="G178" i="3"/>
  <c r="BS177" i="3"/>
  <c r="BR177" i="3"/>
  <c r="BQ177" i="3"/>
  <c r="BP177" i="3"/>
  <c r="BO177" i="3"/>
  <c r="BN177" i="3"/>
  <c r="BM177" i="3"/>
  <c r="BL177" i="3"/>
  <c r="BK177" i="3"/>
  <c r="BJ177" i="3"/>
  <c r="BI177" i="3"/>
  <c r="BH177" i="3"/>
  <c r="BG177" i="3"/>
  <c r="BF177" i="3"/>
  <c r="BE177" i="3"/>
  <c r="BD177" i="3"/>
  <c r="BC177" i="3"/>
  <c r="BB177" i="3"/>
  <c r="BA177" i="3"/>
  <c r="AZ177" i="3"/>
  <c r="AY177" i="3"/>
  <c r="L177" i="3"/>
  <c r="K177" i="3"/>
  <c r="J177" i="3"/>
  <c r="G177" i="3"/>
  <c r="BS176" i="3"/>
  <c r="BR176" i="3"/>
  <c r="BQ176" i="3"/>
  <c r="BP176" i="3"/>
  <c r="BO176" i="3"/>
  <c r="BN176" i="3"/>
  <c r="BM176" i="3"/>
  <c r="BL176" i="3"/>
  <c r="BK176" i="3"/>
  <c r="BJ176" i="3"/>
  <c r="BI176" i="3"/>
  <c r="BH176" i="3"/>
  <c r="BG176" i="3"/>
  <c r="BF176" i="3"/>
  <c r="BE176" i="3"/>
  <c r="BD176" i="3"/>
  <c r="BC176" i="3"/>
  <c r="BB176" i="3"/>
  <c r="BA176" i="3"/>
  <c r="AZ176" i="3"/>
  <c r="AY176" i="3"/>
  <c r="K176" i="3"/>
  <c r="J176" i="3"/>
  <c r="G176" i="3"/>
  <c r="BS175" i="3"/>
  <c r="BR175" i="3"/>
  <c r="BQ175" i="3"/>
  <c r="BP175" i="3"/>
  <c r="BO175" i="3"/>
  <c r="BN175" i="3"/>
  <c r="BM175" i="3"/>
  <c r="BL175" i="3"/>
  <c r="BK175" i="3"/>
  <c r="BJ175" i="3"/>
  <c r="BI175" i="3"/>
  <c r="BH175" i="3"/>
  <c r="BG175" i="3"/>
  <c r="BF175" i="3"/>
  <c r="BE175" i="3"/>
  <c r="BD175" i="3"/>
  <c r="BC175" i="3"/>
  <c r="BB175" i="3"/>
  <c r="BA175" i="3"/>
  <c r="AZ175" i="3"/>
  <c r="AY175" i="3"/>
  <c r="K175" i="3"/>
  <c r="J175" i="3"/>
  <c r="G175" i="3"/>
  <c r="BS174" i="3"/>
  <c r="BR174" i="3"/>
  <c r="BQ174" i="3"/>
  <c r="BP174" i="3"/>
  <c r="BO174" i="3"/>
  <c r="BN174" i="3"/>
  <c r="BM174" i="3"/>
  <c r="BL174" i="3"/>
  <c r="BK174" i="3"/>
  <c r="BJ174" i="3"/>
  <c r="BI174" i="3"/>
  <c r="BH174" i="3"/>
  <c r="BG174" i="3"/>
  <c r="BF174" i="3"/>
  <c r="BE174" i="3"/>
  <c r="BD174" i="3"/>
  <c r="BC174" i="3"/>
  <c r="BB174" i="3"/>
  <c r="BA174" i="3"/>
  <c r="AZ174" i="3"/>
  <c r="AY174" i="3"/>
  <c r="K174" i="3"/>
  <c r="L174" i="3" s="1"/>
  <c r="J174" i="3"/>
  <c r="G174" i="3"/>
  <c r="CE173" i="3"/>
  <c r="BS173" i="3"/>
  <c r="BR173" i="3"/>
  <c r="BQ173" i="3"/>
  <c r="BP173" i="3"/>
  <c r="BO173" i="3"/>
  <c r="BN173" i="3"/>
  <c r="BM173" i="3"/>
  <c r="BL173" i="3"/>
  <c r="BK173" i="3"/>
  <c r="BJ173" i="3"/>
  <c r="BI173" i="3"/>
  <c r="BH173" i="3"/>
  <c r="BG173" i="3"/>
  <c r="BF173" i="3"/>
  <c r="BE173" i="3"/>
  <c r="BD173" i="3"/>
  <c r="BT173" i="3" s="1"/>
  <c r="BU173" i="3" s="1"/>
  <c r="BC173" i="3"/>
  <c r="BB173" i="3"/>
  <c r="BA173" i="3"/>
  <c r="AZ173" i="3"/>
  <c r="AY173" i="3"/>
  <c r="K173" i="3"/>
  <c r="L173" i="3" s="1"/>
  <c r="J173" i="3"/>
  <c r="G173" i="3"/>
  <c r="BS172" i="3"/>
  <c r="BR172" i="3"/>
  <c r="BQ172" i="3"/>
  <c r="BP172" i="3"/>
  <c r="BO172" i="3"/>
  <c r="BN172" i="3"/>
  <c r="BM172" i="3"/>
  <c r="BL172" i="3"/>
  <c r="BK172" i="3"/>
  <c r="BJ172" i="3"/>
  <c r="BI172" i="3"/>
  <c r="BH172" i="3"/>
  <c r="BG172" i="3"/>
  <c r="BF172" i="3"/>
  <c r="BE172" i="3"/>
  <c r="BD172" i="3"/>
  <c r="BC172" i="3"/>
  <c r="BB172" i="3"/>
  <c r="BA172" i="3"/>
  <c r="AZ172" i="3"/>
  <c r="AY172" i="3"/>
  <c r="L172" i="3"/>
  <c r="K172" i="3"/>
  <c r="J172" i="3"/>
  <c r="G172" i="3"/>
  <c r="BS171" i="3"/>
  <c r="BR171" i="3"/>
  <c r="BQ171" i="3"/>
  <c r="BP171" i="3"/>
  <c r="BO171" i="3"/>
  <c r="BN171" i="3"/>
  <c r="BM171" i="3"/>
  <c r="BL171" i="3"/>
  <c r="BK171" i="3"/>
  <c r="BJ171" i="3"/>
  <c r="BI171" i="3"/>
  <c r="BH171" i="3"/>
  <c r="BG171" i="3"/>
  <c r="BF171" i="3"/>
  <c r="BE171" i="3"/>
  <c r="BD171" i="3"/>
  <c r="BC171" i="3"/>
  <c r="BB171" i="3"/>
  <c r="BA171" i="3"/>
  <c r="AZ171" i="3"/>
  <c r="AY171" i="3"/>
  <c r="K171" i="3"/>
  <c r="L171" i="3" s="1"/>
  <c r="J171" i="3"/>
  <c r="G171" i="3"/>
  <c r="BS170" i="3"/>
  <c r="BR170" i="3"/>
  <c r="BQ170" i="3"/>
  <c r="BP170" i="3"/>
  <c r="BO170" i="3"/>
  <c r="BN170" i="3"/>
  <c r="BM170" i="3"/>
  <c r="BL170" i="3"/>
  <c r="BK170" i="3"/>
  <c r="BJ170" i="3"/>
  <c r="BI170" i="3"/>
  <c r="BH170" i="3"/>
  <c r="BG170" i="3"/>
  <c r="BF170" i="3"/>
  <c r="BE170" i="3"/>
  <c r="BD170" i="3"/>
  <c r="BC170" i="3"/>
  <c r="BB170" i="3"/>
  <c r="BA170" i="3"/>
  <c r="AZ170" i="3"/>
  <c r="AY170" i="3"/>
  <c r="L170" i="3"/>
  <c r="K170" i="3"/>
  <c r="J170" i="3"/>
  <c r="G170" i="3"/>
  <c r="BS169" i="3"/>
  <c r="BR169" i="3"/>
  <c r="BQ169" i="3"/>
  <c r="BP169" i="3"/>
  <c r="BO169" i="3"/>
  <c r="BN169" i="3"/>
  <c r="BM169" i="3"/>
  <c r="BL169" i="3"/>
  <c r="BK169" i="3"/>
  <c r="BJ169" i="3"/>
  <c r="BI169" i="3"/>
  <c r="BH169" i="3"/>
  <c r="BG169" i="3"/>
  <c r="BF169" i="3"/>
  <c r="BE169" i="3"/>
  <c r="BD169" i="3"/>
  <c r="BC169" i="3"/>
  <c r="BB169" i="3"/>
  <c r="BA169" i="3"/>
  <c r="AZ169" i="3"/>
  <c r="AY169" i="3"/>
  <c r="L169" i="3"/>
  <c r="K169" i="3"/>
  <c r="J169" i="3"/>
  <c r="G169" i="3"/>
  <c r="BS168" i="3"/>
  <c r="BR168" i="3"/>
  <c r="BQ168" i="3"/>
  <c r="BP168" i="3"/>
  <c r="BO168" i="3"/>
  <c r="BN168" i="3"/>
  <c r="BM168" i="3"/>
  <c r="BL168" i="3"/>
  <c r="BK168" i="3"/>
  <c r="BJ168" i="3"/>
  <c r="BI168" i="3"/>
  <c r="BH168" i="3"/>
  <c r="BG168" i="3"/>
  <c r="BF168" i="3"/>
  <c r="BE168" i="3"/>
  <c r="BD168" i="3"/>
  <c r="BC168" i="3"/>
  <c r="BB168" i="3"/>
  <c r="BA168" i="3"/>
  <c r="AZ168" i="3"/>
  <c r="AY168" i="3"/>
  <c r="K168" i="3"/>
  <c r="J168" i="3"/>
  <c r="G168" i="3"/>
  <c r="BW167" i="3"/>
  <c r="BS167" i="3"/>
  <c r="BR167" i="3"/>
  <c r="BQ167" i="3"/>
  <c r="BP167" i="3"/>
  <c r="BO167" i="3"/>
  <c r="BN167" i="3"/>
  <c r="BM167" i="3"/>
  <c r="BL167" i="3"/>
  <c r="BK167" i="3"/>
  <c r="BJ167" i="3"/>
  <c r="BI167" i="3"/>
  <c r="BH167" i="3"/>
  <c r="BG167" i="3"/>
  <c r="BF167" i="3"/>
  <c r="BE167" i="3"/>
  <c r="BD167" i="3"/>
  <c r="BC167" i="3"/>
  <c r="BB167" i="3"/>
  <c r="BA167" i="3"/>
  <c r="AZ167" i="3"/>
  <c r="AY167" i="3"/>
  <c r="L167" i="3"/>
  <c r="K167" i="3"/>
  <c r="J167" i="3"/>
  <c r="G167" i="3"/>
  <c r="BS166" i="3"/>
  <c r="BR166" i="3"/>
  <c r="BQ166" i="3"/>
  <c r="BP166" i="3"/>
  <c r="BO166" i="3"/>
  <c r="BN166" i="3"/>
  <c r="BM166" i="3"/>
  <c r="BL166" i="3"/>
  <c r="BK166" i="3"/>
  <c r="BJ166" i="3"/>
  <c r="BI166" i="3"/>
  <c r="BH166" i="3"/>
  <c r="BG166" i="3"/>
  <c r="BF166" i="3"/>
  <c r="BE166" i="3"/>
  <c r="BD166" i="3"/>
  <c r="BC166" i="3"/>
  <c r="BB166" i="3"/>
  <c r="BA166" i="3"/>
  <c r="AZ166" i="3"/>
  <c r="AY166" i="3"/>
  <c r="K166" i="3"/>
  <c r="J166" i="3"/>
  <c r="G166" i="3"/>
  <c r="CE165" i="3"/>
  <c r="BS165" i="3"/>
  <c r="BR165" i="3"/>
  <c r="BQ165" i="3"/>
  <c r="BP165" i="3"/>
  <c r="BO165" i="3"/>
  <c r="BN165" i="3"/>
  <c r="BM165" i="3"/>
  <c r="BL165" i="3"/>
  <c r="BK165" i="3"/>
  <c r="BJ165" i="3"/>
  <c r="BI165" i="3"/>
  <c r="BH165" i="3"/>
  <c r="BG165" i="3"/>
  <c r="BF165" i="3"/>
  <c r="BE165" i="3"/>
  <c r="BD165" i="3"/>
  <c r="BC165" i="3"/>
  <c r="BB165" i="3"/>
  <c r="BA165" i="3"/>
  <c r="AZ165" i="3"/>
  <c r="AY165" i="3"/>
  <c r="L165" i="3"/>
  <c r="K165" i="3"/>
  <c r="J165" i="3"/>
  <c r="G165" i="3"/>
  <c r="BW164" i="3"/>
  <c r="BV164" i="3"/>
  <c r="BS164" i="3"/>
  <c r="BR164" i="3"/>
  <c r="BQ164" i="3"/>
  <c r="BP164" i="3"/>
  <c r="BO164" i="3"/>
  <c r="BN164" i="3"/>
  <c r="BM164" i="3"/>
  <c r="BL164" i="3"/>
  <c r="BK164" i="3"/>
  <c r="BJ164" i="3"/>
  <c r="BI164" i="3"/>
  <c r="BH164" i="3"/>
  <c r="BG164" i="3"/>
  <c r="BF164" i="3"/>
  <c r="BE164" i="3"/>
  <c r="BD164" i="3"/>
  <c r="BC164" i="3"/>
  <c r="BB164" i="3"/>
  <c r="BA164" i="3"/>
  <c r="AZ164" i="3"/>
  <c r="AY164" i="3"/>
  <c r="L164" i="3"/>
  <c r="K164" i="3"/>
  <c r="J164" i="3"/>
  <c r="G164" i="3"/>
  <c r="BS163" i="3"/>
  <c r="BR163" i="3"/>
  <c r="BQ163" i="3"/>
  <c r="BP163" i="3"/>
  <c r="BO163" i="3"/>
  <c r="BN163" i="3"/>
  <c r="BM163" i="3"/>
  <c r="BL163" i="3"/>
  <c r="BK163" i="3"/>
  <c r="BJ163" i="3"/>
  <c r="BI163" i="3"/>
  <c r="BH163" i="3"/>
  <c r="BG163" i="3"/>
  <c r="BF163" i="3"/>
  <c r="BE163" i="3"/>
  <c r="BD163" i="3"/>
  <c r="BC163" i="3"/>
  <c r="BB163" i="3"/>
  <c r="BA163" i="3"/>
  <c r="AZ163" i="3"/>
  <c r="AY163" i="3"/>
  <c r="K163" i="3"/>
  <c r="J163" i="3"/>
  <c r="G163" i="3"/>
  <c r="BV162" i="3"/>
  <c r="BS162" i="3"/>
  <c r="BR162" i="3"/>
  <c r="BQ162" i="3"/>
  <c r="BP162" i="3"/>
  <c r="BO162" i="3"/>
  <c r="BN162" i="3"/>
  <c r="BM162" i="3"/>
  <c r="BL162" i="3"/>
  <c r="BK162" i="3"/>
  <c r="BJ162" i="3"/>
  <c r="BI162" i="3"/>
  <c r="BH162" i="3"/>
  <c r="BG162" i="3"/>
  <c r="BF162" i="3"/>
  <c r="CE162" i="3" s="1"/>
  <c r="BE162" i="3"/>
  <c r="BD162" i="3"/>
  <c r="BC162" i="3"/>
  <c r="BB162" i="3"/>
  <c r="BA162" i="3"/>
  <c r="AZ162" i="3"/>
  <c r="AY162" i="3"/>
  <c r="L162" i="3"/>
  <c r="K162" i="3"/>
  <c r="J162" i="3"/>
  <c r="G162" i="3"/>
  <c r="BS161" i="3"/>
  <c r="BR161" i="3"/>
  <c r="BQ161" i="3"/>
  <c r="BP161" i="3"/>
  <c r="BO161" i="3"/>
  <c r="BN161" i="3"/>
  <c r="BM161" i="3"/>
  <c r="BL161" i="3"/>
  <c r="BK161" i="3"/>
  <c r="BJ161" i="3"/>
  <c r="BI161" i="3"/>
  <c r="BH161" i="3"/>
  <c r="BG161" i="3"/>
  <c r="BF161" i="3"/>
  <c r="BE161" i="3"/>
  <c r="BD161" i="3"/>
  <c r="BC161" i="3"/>
  <c r="BB161" i="3"/>
  <c r="BA161" i="3"/>
  <c r="AZ161" i="3"/>
  <c r="AY161" i="3"/>
  <c r="L161" i="3"/>
  <c r="K161" i="3"/>
  <c r="J161" i="3"/>
  <c r="G161" i="3"/>
  <c r="BV160" i="3"/>
  <c r="BS160" i="3"/>
  <c r="BR160" i="3"/>
  <c r="BQ160" i="3"/>
  <c r="BP160" i="3"/>
  <c r="BO160" i="3"/>
  <c r="BN160" i="3"/>
  <c r="BM160" i="3"/>
  <c r="BL160" i="3"/>
  <c r="BK160" i="3"/>
  <c r="BJ160" i="3"/>
  <c r="BI160" i="3"/>
  <c r="BH160" i="3"/>
  <c r="BG160" i="3"/>
  <c r="BF160" i="3"/>
  <c r="BE160" i="3"/>
  <c r="BD160" i="3"/>
  <c r="BC160" i="3"/>
  <c r="BB160" i="3"/>
  <c r="BA160" i="3"/>
  <c r="AZ160" i="3"/>
  <c r="AY160" i="3"/>
  <c r="L160" i="3"/>
  <c r="K160" i="3"/>
  <c r="J160" i="3"/>
  <c r="G160" i="3"/>
  <c r="BS159" i="3"/>
  <c r="BR159" i="3"/>
  <c r="BQ159" i="3"/>
  <c r="BP159" i="3"/>
  <c r="BO159" i="3"/>
  <c r="BN159" i="3"/>
  <c r="BM159" i="3"/>
  <c r="BL159" i="3"/>
  <c r="BK159" i="3"/>
  <c r="BJ159" i="3"/>
  <c r="BI159" i="3"/>
  <c r="BH159" i="3"/>
  <c r="BG159" i="3"/>
  <c r="BF159" i="3"/>
  <c r="BE159" i="3"/>
  <c r="BD159" i="3"/>
  <c r="BC159" i="3"/>
  <c r="BB159" i="3"/>
  <c r="BA159" i="3"/>
  <c r="AZ159" i="3"/>
  <c r="AY159" i="3"/>
  <c r="K159" i="3"/>
  <c r="L159" i="3" s="1"/>
  <c r="J159" i="3"/>
  <c r="G159" i="3"/>
  <c r="BS158" i="3"/>
  <c r="BR158" i="3"/>
  <c r="BQ158" i="3"/>
  <c r="BP158" i="3"/>
  <c r="BO158" i="3"/>
  <c r="BN158" i="3"/>
  <c r="BM158" i="3"/>
  <c r="BL158" i="3"/>
  <c r="BK158" i="3"/>
  <c r="BJ158" i="3"/>
  <c r="BI158" i="3"/>
  <c r="BH158" i="3"/>
  <c r="BG158" i="3"/>
  <c r="BF158" i="3"/>
  <c r="BE158" i="3"/>
  <c r="BD158" i="3"/>
  <c r="BC158" i="3"/>
  <c r="BB158" i="3"/>
  <c r="BA158" i="3"/>
  <c r="AZ158" i="3"/>
  <c r="AY158" i="3"/>
  <c r="L158" i="3"/>
  <c r="K158" i="3"/>
  <c r="J158" i="3"/>
  <c r="G158" i="3"/>
  <c r="BV157" i="3"/>
  <c r="BS157" i="3"/>
  <c r="BR157" i="3"/>
  <c r="BQ157" i="3"/>
  <c r="BP157" i="3"/>
  <c r="BO157" i="3"/>
  <c r="BN157" i="3"/>
  <c r="BM157" i="3"/>
  <c r="BL157" i="3"/>
  <c r="BK157" i="3"/>
  <c r="BJ157" i="3"/>
  <c r="BI157" i="3"/>
  <c r="BH157" i="3"/>
  <c r="BG157" i="3"/>
  <c r="BF157" i="3"/>
  <c r="BE157" i="3"/>
  <c r="BD157" i="3"/>
  <c r="BC157" i="3"/>
  <c r="BB157" i="3"/>
  <c r="BA157" i="3"/>
  <c r="AZ157" i="3"/>
  <c r="AY157" i="3"/>
  <c r="K157" i="3"/>
  <c r="J157" i="3"/>
  <c r="G157" i="3"/>
  <c r="BS156" i="3"/>
  <c r="BR156" i="3"/>
  <c r="BQ156" i="3"/>
  <c r="BP156" i="3"/>
  <c r="BO156" i="3"/>
  <c r="BN156" i="3"/>
  <c r="BM156" i="3"/>
  <c r="BL156" i="3"/>
  <c r="BK156" i="3"/>
  <c r="BJ156" i="3"/>
  <c r="BI156" i="3"/>
  <c r="BH156" i="3"/>
  <c r="BG156" i="3"/>
  <c r="BF156" i="3"/>
  <c r="BE156" i="3"/>
  <c r="BD156" i="3"/>
  <c r="BC156" i="3"/>
  <c r="BB156" i="3"/>
  <c r="BA156" i="3"/>
  <c r="AZ156" i="3"/>
  <c r="AY156" i="3"/>
  <c r="L156" i="3"/>
  <c r="K156" i="3"/>
  <c r="J156" i="3"/>
  <c r="G156" i="3"/>
  <c r="BV155" i="3"/>
  <c r="BS155" i="3"/>
  <c r="BR155" i="3"/>
  <c r="BQ155" i="3"/>
  <c r="BP155" i="3"/>
  <c r="BO155" i="3"/>
  <c r="BN155" i="3"/>
  <c r="BM155" i="3"/>
  <c r="BL155" i="3"/>
  <c r="BK155" i="3"/>
  <c r="BJ155" i="3"/>
  <c r="BI155" i="3"/>
  <c r="BH155" i="3"/>
  <c r="BG155" i="3"/>
  <c r="BF155" i="3"/>
  <c r="BE155" i="3"/>
  <c r="BD155" i="3"/>
  <c r="BC155" i="3"/>
  <c r="BB155" i="3"/>
  <c r="BA155" i="3"/>
  <c r="AZ155" i="3"/>
  <c r="AY155" i="3"/>
  <c r="K155" i="3"/>
  <c r="J155" i="3"/>
  <c r="G155" i="3"/>
  <c r="BS154" i="3"/>
  <c r="BR154" i="3"/>
  <c r="BQ154" i="3"/>
  <c r="BP154" i="3"/>
  <c r="BO154" i="3"/>
  <c r="BN154" i="3"/>
  <c r="BM154" i="3"/>
  <c r="BL154" i="3"/>
  <c r="BK154" i="3"/>
  <c r="BJ154" i="3"/>
  <c r="BI154" i="3"/>
  <c r="BH154" i="3"/>
  <c r="BG154" i="3"/>
  <c r="BF154" i="3"/>
  <c r="BE154" i="3"/>
  <c r="BD154" i="3"/>
  <c r="BC154" i="3"/>
  <c r="BB154" i="3"/>
  <c r="BA154" i="3"/>
  <c r="AZ154" i="3"/>
  <c r="AY154" i="3"/>
  <c r="L154" i="3"/>
  <c r="K154" i="3"/>
  <c r="J154" i="3"/>
  <c r="G154" i="3"/>
  <c r="BS153" i="3"/>
  <c r="BR153" i="3"/>
  <c r="BQ153" i="3"/>
  <c r="BP153" i="3"/>
  <c r="BO153" i="3"/>
  <c r="BN153" i="3"/>
  <c r="BM153" i="3"/>
  <c r="BL153" i="3"/>
  <c r="BK153" i="3"/>
  <c r="BJ153" i="3"/>
  <c r="BI153" i="3"/>
  <c r="BH153" i="3"/>
  <c r="BG153" i="3"/>
  <c r="BF153" i="3"/>
  <c r="BE153" i="3"/>
  <c r="BD153" i="3"/>
  <c r="BC153" i="3"/>
  <c r="BB153" i="3"/>
  <c r="BA153" i="3"/>
  <c r="AZ153" i="3"/>
  <c r="AY153" i="3"/>
  <c r="BW153" i="3" s="1"/>
  <c r="L153" i="3"/>
  <c r="K153" i="3"/>
  <c r="J153" i="3"/>
  <c r="G153" i="3"/>
  <c r="BS152" i="3"/>
  <c r="BR152" i="3"/>
  <c r="BQ152" i="3"/>
  <c r="BP152" i="3"/>
  <c r="BO152" i="3"/>
  <c r="BN152" i="3"/>
  <c r="BM152" i="3"/>
  <c r="BL152" i="3"/>
  <c r="BK152" i="3"/>
  <c r="BJ152" i="3"/>
  <c r="BI152" i="3"/>
  <c r="BH152" i="3"/>
  <c r="BG152" i="3"/>
  <c r="BF152" i="3"/>
  <c r="BE152" i="3"/>
  <c r="BD152" i="3"/>
  <c r="BC152" i="3"/>
  <c r="BB152" i="3"/>
  <c r="BA152" i="3"/>
  <c r="AZ152" i="3"/>
  <c r="AY152" i="3"/>
  <c r="K152" i="3"/>
  <c r="L152" i="3" s="1"/>
  <c r="J152" i="3"/>
  <c r="G152" i="3"/>
  <c r="BS151" i="3"/>
  <c r="BR151" i="3"/>
  <c r="BQ151" i="3"/>
  <c r="BP151" i="3"/>
  <c r="BO151" i="3"/>
  <c r="BN151" i="3"/>
  <c r="BM151" i="3"/>
  <c r="BL151" i="3"/>
  <c r="BK151" i="3"/>
  <c r="BJ151" i="3"/>
  <c r="BI151" i="3"/>
  <c r="BH151" i="3"/>
  <c r="BG151" i="3"/>
  <c r="BF151" i="3"/>
  <c r="BE151" i="3"/>
  <c r="BD151" i="3"/>
  <c r="BC151" i="3"/>
  <c r="BB151" i="3"/>
  <c r="BA151" i="3"/>
  <c r="AZ151" i="3"/>
  <c r="AY151" i="3"/>
  <c r="K151" i="3"/>
  <c r="J151" i="3"/>
  <c r="G151" i="3"/>
  <c r="BS150" i="3"/>
  <c r="BR150" i="3"/>
  <c r="BQ150" i="3"/>
  <c r="BP150" i="3"/>
  <c r="BO150" i="3"/>
  <c r="BN150" i="3"/>
  <c r="BM150" i="3"/>
  <c r="BL150" i="3"/>
  <c r="BK150" i="3"/>
  <c r="BJ150" i="3"/>
  <c r="BI150" i="3"/>
  <c r="BH150" i="3"/>
  <c r="BG150" i="3"/>
  <c r="BF150" i="3"/>
  <c r="BE150" i="3"/>
  <c r="BD150" i="3"/>
  <c r="BC150" i="3"/>
  <c r="BB150" i="3"/>
  <c r="BA150" i="3"/>
  <c r="AZ150" i="3"/>
  <c r="AY150" i="3"/>
  <c r="L150" i="3"/>
  <c r="K150" i="3"/>
  <c r="J150" i="3"/>
  <c r="G150" i="3"/>
  <c r="CE149" i="3"/>
  <c r="BS149" i="3"/>
  <c r="BR149" i="3"/>
  <c r="BQ149" i="3"/>
  <c r="BP149" i="3"/>
  <c r="BO149" i="3"/>
  <c r="BN149" i="3"/>
  <c r="BM149" i="3"/>
  <c r="BL149" i="3"/>
  <c r="BK149" i="3"/>
  <c r="BJ149" i="3"/>
  <c r="BI149" i="3"/>
  <c r="BH149" i="3"/>
  <c r="BG149" i="3"/>
  <c r="BF149" i="3"/>
  <c r="BE149" i="3"/>
  <c r="BD149" i="3"/>
  <c r="BC149" i="3"/>
  <c r="BB149" i="3"/>
  <c r="BA149" i="3"/>
  <c r="AZ149" i="3"/>
  <c r="AY149" i="3"/>
  <c r="L149" i="3"/>
  <c r="K149" i="3"/>
  <c r="J149" i="3"/>
  <c r="G149" i="3"/>
  <c r="BS148" i="3"/>
  <c r="BR148" i="3"/>
  <c r="BQ148" i="3"/>
  <c r="BP148" i="3"/>
  <c r="BO148" i="3"/>
  <c r="BN148" i="3"/>
  <c r="BM148" i="3"/>
  <c r="BL148" i="3"/>
  <c r="BK148" i="3"/>
  <c r="BJ148" i="3"/>
  <c r="BI148" i="3"/>
  <c r="BH148" i="3"/>
  <c r="BG148" i="3"/>
  <c r="BF148" i="3"/>
  <c r="BE148" i="3"/>
  <c r="BD148" i="3"/>
  <c r="BC148" i="3"/>
  <c r="BB148" i="3"/>
  <c r="BA148" i="3"/>
  <c r="AZ148" i="3"/>
  <c r="AY148" i="3"/>
  <c r="K148" i="3"/>
  <c r="L148" i="3" s="1"/>
  <c r="J148" i="3"/>
  <c r="G148" i="3"/>
  <c r="BS147" i="3"/>
  <c r="BR147" i="3"/>
  <c r="BQ147" i="3"/>
  <c r="BP147" i="3"/>
  <c r="BO147" i="3"/>
  <c r="BN147" i="3"/>
  <c r="BM147" i="3"/>
  <c r="BL147" i="3"/>
  <c r="BK147" i="3"/>
  <c r="BJ147" i="3"/>
  <c r="BI147" i="3"/>
  <c r="BH147" i="3"/>
  <c r="BG147" i="3"/>
  <c r="BF147" i="3"/>
  <c r="BE147" i="3"/>
  <c r="BD147" i="3"/>
  <c r="BC147" i="3"/>
  <c r="BB147" i="3"/>
  <c r="BA147" i="3"/>
  <c r="AZ147" i="3"/>
  <c r="AY147" i="3"/>
  <c r="K147" i="3"/>
  <c r="J147" i="3"/>
  <c r="L147" i="3" s="1"/>
  <c r="G147" i="3"/>
  <c r="BS146" i="3"/>
  <c r="BR146" i="3"/>
  <c r="BQ146" i="3"/>
  <c r="BP146" i="3"/>
  <c r="BO146" i="3"/>
  <c r="BN146" i="3"/>
  <c r="BM146" i="3"/>
  <c r="BL146" i="3"/>
  <c r="BK146" i="3"/>
  <c r="BJ146" i="3"/>
  <c r="BI146" i="3"/>
  <c r="BH146" i="3"/>
  <c r="BG146" i="3"/>
  <c r="BF146" i="3"/>
  <c r="BE146" i="3"/>
  <c r="BD146" i="3"/>
  <c r="BC146" i="3"/>
  <c r="BB146" i="3"/>
  <c r="BA146" i="3"/>
  <c r="AZ146" i="3"/>
  <c r="AY146" i="3"/>
  <c r="K146" i="3"/>
  <c r="L146" i="3" s="1"/>
  <c r="J146" i="3"/>
  <c r="G146" i="3"/>
  <c r="BS145" i="3"/>
  <c r="BR145" i="3"/>
  <c r="BQ145" i="3"/>
  <c r="BP145" i="3"/>
  <c r="BO145" i="3"/>
  <c r="BN145" i="3"/>
  <c r="BM145" i="3"/>
  <c r="BL145" i="3"/>
  <c r="BK145" i="3"/>
  <c r="BJ145" i="3"/>
  <c r="BI145" i="3"/>
  <c r="BH145" i="3"/>
  <c r="BG145" i="3"/>
  <c r="BF145" i="3"/>
  <c r="BE145" i="3"/>
  <c r="BD145" i="3"/>
  <c r="BC145" i="3"/>
  <c r="BB145" i="3"/>
  <c r="BA145" i="3"/>
  <c r="AZ145" i="3"/>
  <c r="AY145" i="3"/>
  <c r="K145" i="3"/>
  <c r="L145" i="3" s="1"/>
  <c r="J145" i="3"/>
  <c r="G145" i="3"/>
  <c r="CE144" i="3"/>
  <c r="BS144" i="3"/>
  <c r="BR144" i="3"/>
  <c r="BQ144" i="3"/>
  <c r="BP144" i="3"/>
  <c r="BO144" i="3"/>
  <c r="BN144" i="3"/>
  <c r="BM144" i="3"/>
  <c r="BL144" i="3"/>
  <c r="BK144" i="3"/>
  <c r="BJ144" i="3"/>
  <c r="BI144" i="3"/>
  <c r="BH144" i="3"/>
  <c r="BG144" i="3"/>
  <c r="BF144" i="3"/>
  <c r="BE144" i="3"/>
  <c r="BD144" i="3"/>
  <c r="BC144" i="3"/>
  <c r="BB144" i="3"/>
  <c r="BA144" i="3"/>
  <c r="AZ144" i="3"/>
  <c r="AY144" i="3"/>
  <c r="L144" i="3"/>
  <c r="K144" i="3"/>
  <c r="J144" i="3"/>
  <c r="G144" i="3"/>
  <c r="BS143" i="3"/>
  <c r="BR143" i="3"/>
  <c r="BQ143" i="3"/>
  <c r="BP143" i="3"/>
  <c r="BO143" i="3"/>
  <c r="BN143" i="3"/>
  <c r="BM143" i="3"/>
  <c r="BL143" i="3"/>
  <c r="BK143" i="3"/>
  <c r="BJ143" i="3"/>
  <c r="BI143" i="3"/>
  <c r="BH143" i="3"/>
  <c r="BG143" i="3"/>
  <c r="BF143" i="3"/>
  <c r="BE143" i="3"/>
  <c r="BD143" i="3"/>
  <c r="BC143" i="3"/>
  <c r="BB143" i="3"/>
  <c r="BA143" i="3"/>
  <c r="AZ143" i="3"/>
  <c r="AY143" i="3"/>
  <c r="K143" i="3"/>
  <c r="L143" i="3" s="1"/>
  <c r="J143" i="3"/>
  <c r="G143" i="3"/>
  <c r="BS142" i="3"/>
  <c r="BR142" i="3"/>
  <c r="BQ142" i="3"/>
  <c r="BP142" i="3"/>
  <c r="BO142" i="3"/>
  <c r="BN142" i="3"/>
  <c r="BM142" i="3"/>
  <c r="BL142" i="3"/>
  <c r="BK142" i="3"/>
  <c r="BJ142" i="3"/>
  <c r="BI142" i="3"/>
  <c r="BH142" i="3"/>
  <c r="BG142" i="3"/>
  <c r="BF142" i="3"/>
  <c r="BE142" i="3"/>
  <c r="BD142" i="3"/>
  <c r="BC142" i="3"/>
  <c r="BB142" i="3"/>
  <c r="BA142" i="3"/>
  <c r="AZ142" i="3"/>
  <c r="AY142" i="3"/>
  <c r="K142" i="3"/>
  <c r="J142" i="3"/>
  <c r="G142" i="3"/>
  <c r="BS141" i="3"/>
  <c r="BR141" i="3"/>
  <c r="BQ141" i="3"/>
  <c r="BP141" i="3"/>
  <c r="BO141" i="3"/>
  <c r="BN141" i="3"/>
  <c r="BM141" i="3"/>
  <c r="BL141" i="3"/>
  <c r="BK141" i="3"/>
  <c r="BJ141" i="3"/>
  <c r="BI141" i="3"/>
  <c r="BH141" i="3"/>
  <c r="BG141" i="3"/>
  <c r="BF141" i="3"/>
  <c r="BE141" i="3"/>
  <c r="BD141" i="3"/>
  <c r="BC141" i="3"/>
  <c r="BB141" i="3"/>
  <c r="BA141" i="3"/>
  <c r="AZ141" i="3"/>
  <c r="AY141" i="3"/>
  <c r="N141" i="3"/>
  <c r="K141" i="3"/>
  <c r="L141" i="3" s="1"/>
  <c r="J141" i="3"/>
  <c r="G141" i="3"/>
  <c r="BS140" i="3"/>
  <c r="BR140" i="3"/>
  <c r="BQ140" i="3"/>
  <c r="BP140" i="3"/>
  <c r="BO140" i="3"/>
  <c r="BN140" i="3"/>
  <c r="BM140" i="3"/>
  <c r="BL140" i="3"/>
  <c r="BK140" i="3"/>
  <c r="BJ140" i="3"/>
  <c r="BI140" i="3"/>
  <c r="BH140" i="3"/>
  <c r="BG140" i="3"/>
  <c r="BF140" i="3"/>
  <c r="BE140" i="3"/>
  <c r="BD140" i="3"/>
  <c r="BC140" i="3"/>
  <c r="BB140" i="3"/>
  <c r="BA140" i="3"/>
  <c r="AZ140" i="3"/>
  <c r="AY140" i="3"/>
  <c r="N140" i="3"/>
  <c r="K140" i="3"/>
  <c r="J140" i="3"/>
  <c r="G140" i="3"/>
  <c r="BS139" i="3"/>
  <c r="BR139" i="3"/>
  <c r="BQ139" i="3"/>
  <c r="BP139" i="3"/>
  <c r="BO139" i="3"/>
  <c r="BN139" i="3"/>
  <c r="BM139" i="3"/>
  <c r="BL139" i="3"/>
  <c r="BK139" i="3"/>
  <c r="BJ139" i="3"/>
  <c r="BI139" i="3"/>
  <c r="BH139" i="3"/>
  <c r="BG139" i="3"/>
  <c r="BF139" i="3"/>
  <c r="BE139" i="3"/>
  <c r="BD139" i="3"/>
  <c r="BC139" i="3"/>
  <c r="BB139" i="3"/>
  <c r="BA139" i="3"/>
  <c r="AZ139" i="3"/>
  <c r="AY139" i="3"/>
  <c r="N139" i="3"/>
  <c r="K139" i="3"/>
  <c r="L139" i="3" s="1"/>
  <c r="J139" i="3"/>
  <c r="G139" i="3"/>
  <c r="BS138" i="3"/>
  <c r="BR138" i="3"/>
  <c r="BQ138" i="3"/>
  <c r="BP138" i="3"/>
  <c r="BO138" i="3"/>
  <c r="BN138" i="3"/>
  <c r="BM138" i="3"/>
  <c r="BL138" i="3"/>
  <c r="BK138" i="3"/>
  <c r="BJ138" i="3"/>
  <c r="BI138" i="3"/>
  <c r="BH138" i="3"/>
  <c r="BG138" i="3"/>
  <c r="BF138" i="3"/>
  <c r="BE138" i="3"/>
  <c r="BD138" i="3"/>
  <c r="BC138" i="3"/>
  <c r="BB138" i="3"/>
  <c r="BA138" i="3"/>
  <c r="AZ138" i="3"/>
  <c r="AY138" i="3"/>
  <c r="K138" i="3"/>
  <c r="L138" i="3" s="1"/>
  <c r="J138" i="3"/>
  <c r="G138" i="3"/>
  <c r="CE137" i="3"/>
  <c r="BW137" i="3"/>
  <c r="BY137" i="3" s="1"/>
  <c r="BS137" i="3"/>
  <c r="BR137" i="3"/>
  <c r="BQ137" i="3"/>
  <c r="BP137" i="3"/>
  <c r="BO137" i="3"/>
  <c r="BN137" i="3"/>
  <c r="BM137" i="3"/>
  <c r="BL137" i="3"/>
  <c r="BK137" i="3"/>
  <c r="BJ137" i="3"/>
  <c r="BI137" i="3"/>
  <c r="BH137" i="3"/>
  <c r="BG137" i="3"/>
  <c r="BF137" i="3"/>
  <c r="BE137" i="3"/>
  <c r="BD137" i="3"/>
  <c r="BC137" i="3"/>
  <c r="BB137" i="3"/>
  <c r="BA137" i="3"/>
  <c r="AZ137" i="3"/>
  <c r="AY137" i="3"/>
  <c r="R137" i="3"/>
  <c r="K137" i="3"/>
  <c r="L137" i="3" s="1"/>
  <c r="J137" i="3"/>
  <c r="G137" i="3"/>
  <c r="BS136" i="3"/>
  <c r="BR136" i="3"/>
  <c r="BQ136" i="3"/>
  <c r="BP136" i="3"/>
  <c r="BO136" i="3"/>
  <c r="BN136" i="3"/>
  <c r="BM136" i="3"/>
  <c r="BL136" i="3"/>
  <c r="BK136" i="3"/>
  <c r="BJ136" i="3"/>
  <c r="BI136" i="3"/>
  <c r="BH136" i="3"/>
  <c r="BG136" i="3"/>
  <c r="BF136" i="3"/>
  <c r="BE136" i="3"/>
  <c r="BD136" i="3"/>
  <c r="BC136" i="3"/>
  <c r="BB136" i="3"/>
  <c r="BA136" i="3"/>
  <c r="AZ136" i="3"/>
  <c r="AY136" i="3"/>
  <c r="R136" i="3"/>
  <c r="K136" i="3"/>
  <c r="L136" i="3" s="1"/>
  <c r="J136" i="3"/>
  <c r="G136" i="3"/>
  <c r="BS135" i="3"/>
  <c r="BR135" i="3"/>
  <c r="BQ135" i="3"/>
  <c r="BP135" i="3"/>
  <c r="BO135" i="3"/>
  <c r="BN135" i="3"/>
  <c r="BM135" i="3"/>
  <c r="BL135" i="3"/>
  <c r="BK135" i="3"/>
  <c r="BJ135" i="3"/>
  <c r="BI135" i="3"/>
  <c r="BH135" i="3"/>
  <c r="BG135" i="3"/>
  <c r="BF135" i="3"/>
  <c r="BE135" i="3"/>
  <c r="BD135" i="3"/>
  <c r="BC135" i="3"/>
  <c r="BB135" i="3"/>
  <c r="BA135" i="3"/>
  <c r="AZ135" i="3"/>
  <c r="AY135" i="3"/>
  <c r="R135" i="3"/>
  <c r="K135" i="3"/>
  <c r="J135" i="3"/>
  <c r="G135" i="3"/>
  <c r="BS134" i="3"/>
  <c r="BR134" i="3"/>
  <c r="BQ134" i="3"/>
  <c r="BP134" i="3"/>
  <c r="BO134" i="3"/>
  <c r="BN134" i="3"/>
  <c r="BM134" i="3"/>
  <c r="BL134" i="3"/>
  <c r="BK134" i="3"/>
  <c r="BJ134" i="3"/>
  <c r="BI134" i="3"/>
  <c r="BH134" i="3"/>
  <c r="BG134" i="3"/>
  <c r="BF134" i="3"/>
  <c r="BE134" i="3"/>
  <c r="BD134" i="3"/>
  <c r="BC134" i="3"/>
  <c r="BB134" i="3"/>
  <c r="BA134" i="3"/>
  <c r="AZ134" i="3"/>
  <c r="AY134" i="3"/>
  <c r="R134" i="3"/>
  <c r="L134" i="3"/>
  <c r="K134" i="3"/>
  <c r="J134" i="3"/>
  <c r="G134" i="3"/>
  <c r="BS133" i="3"/>
  <c r="BR133" i="3"/>
  <c r="BQ133" i="3"/>
  <c r="BP133" i="3"/>
  <c r="BO133" i="3"/>
  <c r="BN133" i="3"/>
  <c r="BM133" i="3"/>
  <c r="BL133" i="3"/>
  <c r="BK133" i="3"/>
  <c r="BJ133" i="3"/>
  <c r="BI133" i="3"/>
  <c r="BH133" i="3"/>
  <c r="BG133" i="3"/>
  <c r="BF133" i="3"/>
  <c r="BE133" i="3"/>
  <c r="BD133" i="3"/>
  <c r="BT133" i="3" s="1"/>
  <c r="BU133" i="3" s="1"/>
  <c r="BC133" i="3"/>
  <c r="BB133" i="3"/>
  <c r="BA133" i="3"/>
  <c r="AZ133" i="3"/>
  <c r="AY133" i="3"/>
  <c r="R133" i="3"/>
  <c r="K133" i="3"/>
  <c r="J133" i="3"/>
  <c r="G133" i="3"/>
  <c r="BS132" i="3"/>
  <c r="BR132" i="3"/>
  <c r="BQ132" i="3"/>
  <c r="BP132" i="3"/>
  <c r="BO132" i="3"/>
  <c r="BN132" i="3"/>
  <c r="BM132" i="3"/>
  <c r="BL132" i="3"/>
  <c r="BK132" i="3"/>
  <c r="BJ132" i="3"/>
  <c r="BI132" i="3"/>
  <c r="BH132" i="3"/>
  <c r="BG132" i="3"/>
  <c r="BF132" i="3"/>
  <c r="BE132" i="3"/>
  <c r="BD132" i="3"/>
  <c r="BC132" i="3"/>
  <c r="BB132" i="3"/>
  <c r="BA132" i="3"/>
  <c r="AZ132" i="3"/>
  <c r="AY132" i="3"/>
  <c r="L132" i="3"/>
  <c r="K132" i="3"/>
  <c r="J132" i="3"/>
  <c r="G132" i="3"/>
  <c r="BS131" i="3"/>
  <c r="BR131" i="3"/>
  <c r="BQ131" i="3"/>
  <c r="BP131" i="3"/>
  <c r="BO131" i="3"/>
  <c r="BN131" i="3"/>
  <c r="BM131" i="3"/>
  <c r="BL131" i="3"/>
  <c r="BK131" i="3"/>
  <c r="BJ131" i="3"/>
  <c r="BI131" i="3"/>
  <c r="BH131" i="3"/>
  <c r="BG131" i="3"/>
  <c r="BF131" i="3"/>
  <c r="BE131" i="3"/>
  <c r="BD131" i="3"/>
  <c r="BC131" i="3"/>
  <c r="BB131" i="3"/>
  <c r="BA131" i="3"/>
  <c r="AZ131" i="3"/>
  <c r="AY131" i="3"/>
  <c r="L131" i="3"/>
  <c r="K131" i="3"/>
  <c r="J131" i="3"/>
  <c r="G131" i="3"/>
  <c r="CE130" i="3"/>
  <c r="BS130" i="3"/>
  <c r="BR130" i="3"/>
  <c r="BQ130" i="3"/>
  <c r="BP130" i="3"/>
  <c r="BO130" i="3"/>
  <c r="BN130" i="3"/>
  <c r="BM130" i="3"/>
  <c r="BL130" i="3"/>
  <c r="BK130" i="3"/>
  <c r="BJ130" i="3"/>
  <c r="BI130" i="3"/>
  <c r="BH130" i="3"/>
  <c r="BG130" i="3"/>
  <c r="BF130" i="3"/>
  <c r="BE130" i="3"/>
  <c r="BD130" i="3"/>
  <c r="BC130" i="3"/>
  <c r="BB130" i="3"/>
  <c r="BA130" i="3"/>
  <c r="AZ130" i="3"/>
  <c r="AY130" i="3"/>
  <c r="L130" i="3"/>
  <c r="K130" i="3"/>
  <c r="J130" i="3"/>
  <c r="G130" i="3"/>
  <c r="BS129" i="3"/>
  <c r="BR129" i="3"/>
  <c r="BQ129" i="3"/>
  <c r="BP129" i="3"/>
  <c r="BO129" i="3"/>
  <c r="BN129" i="3"/>
  <c r="BM129" i="3"/>
  <c r="BL129" i="3"/>
  <c r="BK129" i="3"/>
  <c r="BJ129" i="3"/>
  <c r="BI129" i="3"/>
  <c r="BH129" i="3"/>
  <c r="BG129" i="3"/>
  <c r="BF129" i="3"/>
  <c r="BE129" i="3"/>
  <c r="BD129" i="3"/>
  <c r="BC129" i="3"/>
  <c r="BB129" i="3"/>
  <c r="BA129" i="3"/>
  <c r="AZ129" i="3"/>
  <c r="AY129" i="3"/>
  <c r="K129" i="3"/>
  <c r="L129" i="3" s="1"/>
  <c r="J129" i="3"/>
  <c r="G129" i="3"/>
  <c r="BS128" i="3"/>
  <c r="BR128" i="3"/>
  <c r="BQ128" i="3"/>
  <c r="BP128" i="3"/>
  <c r="BO128" i="3"/>
  <c r="BN128" i="3"/>
  <c r="BM128" i="3"/>
  <c r="BL128" i="3"/>
  <c r="BK128" i="3"/>
  <c r="BJ128" i="3"/>
  <c r="BI128" i="3"/>
  <c r="BH128" i="3"/>
  <c r="BG128" i="3"/>
  <c r="BF128" i="3"/>
  <c r="BE128" i="3"/>
  <c r="BD128" i="3"/>
  <c r="BC128" i="3"/>
  <c r="BB128" i="3"/>
  <c r="BA128" i="3"/>
  <c r="AZ128" i="3"/>
  <c r="AY128" i="3"/>
  <c r="K128" i="3"/>
  <c r="L128" i="3" s="1"/>
  <c r="J128" i="3"/>
  <c r="G128" i="3"/>
  <c r="BS127" i="3"/>
  <c r="BR127" i="3"/>
  <c r="BQ127" i="3"/>
  <c r="BP127" i="3"/>
  <c r="BO127" i="3"/>
  <c r="BN127" i="3"/>
  <c r="BM127" i="3"/>
  <c r="BL127" i="3"/>
  <c r="BK127" i="3"/>
  <c r="BJ127" i="3"/>
  <c r="BI127" i="3"/>
  <c r="BH127" i="3"/>
  <c r="BG127" i="3"/>
  <c r="BF127" i="3"/>
  <c r="BE127" i="3"/>
  <c r="BD127" i="3"/>
  <c r="BC127" i="3"/>
  <c r="BB127" i="3"/>
  <c r="BA127" i="3"/>
  <c r="AZ127" i="3"/>
  <c r="AY127" i="3"/>
  <c r="L127" i="3"/>
  <c r="K127" i="3"/>
  <c r="J127" i="3"/>
  <c r="G127" i="3"/>
  <c r="BS126" i="3"/>
  <c r="BR126" i="3"/>
  <c r="BQ126" i="3"/>
  <c r="BP126" i="3"/>
  <c r="BO126" i="3"/>
  <c r="BN126" i="3"/>
  <c r="BM126" i="3"/>
  <c r="BL126" i="3"/>
  <c r="BK126" i="3"/>
  <c r="BJ126" i="3"/>
  <c r="BI126" i="3"/>
  <c r="BH126" i="3"/>
  <c r="BG126" i="3"/>
  <c r="BF126" i="3"/>
  <c r="BE126" i="3"/>
  <c r="BD126" i="3"/>
  <c r="BC126" i="3"/>
  <c r="BB126" i="3"/>
  <c r="BA126" i="3"/>
  <c r="AZ126" i="3"/>
  <c r="AY126" i="3"/>
  <c r="K126" i="3"/>
  <c r="L126" i="3" s="1"/>
  <c r="J126" i="3"/>
  <c r="G126" i="3"/>
  <c r="BS125" i="3"/>
  <c r="BR125" i="3"/>
  <c r="BQ125" i="3"/>
  <c r="BP125" i="3"/>
  <c r="BO125" i="3"/>
  <c r="BN125" i="3"/>
  <c r="BM125" i="3"/>
  <c r="BL125" i="3"/>
  <c r="BK125" i="3"/>
  <c r="BJ125" i="3"/>
  <c r="BI125" i="3"/>
  <c r="BH125" i="3"/>
  <c r="BG125" i="3"/>
  <c r="BF125" i="3"/>
  <c r="BE125" i="3"/>
  <c r="BD125" i="3"/>
  <c r="BC125" i="3"/>
  <c r="BB125" i="3"/>
  <c r="BA125" i="3"/>
  <c r="AZ125" i="3"/>
  <c r="CE125" i="3" s="1"/>
  <c r="AY125" i="3"/>
  <c r="K125" i="3"/>
  <c r="J125" i="3"/>
  <c r="G125" i="3"/>
  <c r="BS124" i="3"/>
  <c r="BR124" i="3"/>
  <c r="BQ124" i="3"/>
  <c r="BP124" i="3"/>
  <c r="BO124" i="3"/>
  <c r="BN124" i="3"/>
  <c r="BM124" i="3"/>
  <c r="BL124" i="3"/>
  <c r="BK124" i="3"/>
  <c r="BJ124" i="3"/>
  <c r="BI124" i="3"/>
  <c r="BH124" i="3"/>
  <c r="BG124" i="3"/>
  <c r="BF124" i="3"/>
  <c r="BE124" i="3"/>
  <c r="BD124" i="3"/>
  <c r="BC124" i="3"/>
  <c r="BB124" i="3"/>
  <c r="BA124" i="3"/>
  <c r="AZ124" i="3"/>
  <c r="AY124" i="3"/>
  <c r="L124" i="3"/>
  <c r="K124" i="3"/>
  <c r="J124" i="3"/>
  <c r="G124" i="3"/>
  <c r="BS123" i="3"/>
  <c r="BR123" i="3"/>
  <c r="BQ123" i="3"/>
  <c r="BP123" i="3"/>
  <c r="BO123" i="3"/>
  <c r="BN123" i="3"/>
  <c r="BM123" i="3"/>
  <c r="BL123" i="3"/>
  <c r="BK123" i="3"/>
  <c r="BJ123" i="3"/>
  <c r="BI123" i="3"/>
  <c r="BH123" i="3"/>
  <c r="BG123" i="3"/>
  <c r="BF123" i="3"/>
  <c r="BE123" i="3"/>
  <c r="BD123" i="3"/>
  <c r="BC123" i="3"/>
  <c r="BB123" i="3"/>
  <c r="BA123" i="3"/>
  <c r="AZ123" i="3"/>
  <c r="AY123" i="3"/>
  <c r="K123" i="3"/>
  <c r="J123" i="3"/>
  <c r="G123" i="3"/>
  <c r="BS122" i="3"/>
  <c r="BR122" i="3"/>
  <c r="BQ122" i="3"/>
  <c r="BP122" i="3"/>
  <c r="BO122" i="3"/>
  <c r="BN122" i="3"/>
  <c r="BM122" i="3"/>
  <c r="BL122" i="3"/>
  <c r="BK122" i="3"/>
  <c r="BJ122" i="3"/>
  <c r="BI122" i="3"/>
  <c r="BH122" i="3"/>
  <c r="BG122" i="3"/>
  <c r="BF122" i="3"/>
  <c r="BE122" i="3"/>
  <c r="BD122" i="3"/>
  <c r="BC122" i="3"/>
  <c r="BB122" i="3"/>
  <c r="BA122" i="3"/>
  <c r="AZ122" i="3"/>
  <c r="AY122" i="3"/>
  <c r="L122" i="3"/>
  <c r="K122" i="3"/>
  <c r="J122" i="3"/>
  <c r="G122" i="3"/>
  <c r="BS121" i="3"/>
  <c r="BR121" i="3"/>
  <c r="BQ121" i="3"/>
  <c r="BP121" i="3"/>
  <c r="BO121" i="3"/>
  <c r="BN121" i="3"/>
  <c r="BM121" i="3"/>
  <c r="BL121" i="3"/>
  <c r="BK121" i="3"/>
  <c r="BJ121" i="3"/>
  <c r="BI121" i="3"/>
  <c r="BH121" i="3"/>
  <c r="BG121" i="3"/>
  <c r="BF121" i="3"/>
  <c r="BE121" i="3"/>
  <c r="BD121" i="3"/>
  <c r="BC121" i="3"/>
  <c r="BB121" i="3"/>
  <c r="BA121" i="3"/>
  <c r="AZ121" i="3"/>
  <c r="AY121" i="3"/>
  <c r="K121" i="3"/>
  <c r="L121" i="3" s="1"/>
  <c r="J121" i="3"/>
  <c r="G121" i="3"/>
  <c r="BS120" i="3"/>
  <c r="BR120" i="3"/>
  <c r="BQ120" i="3"/>
  <c r="BP120" i="3"/>
  <c r="BO120" i="3"/>
  <c r="BN120" i="3"/>
  <c r="BM120" i="3"/>
  <c r="BL120" i="3"/>
  <c r="BK120" i="3"/>
  <c r="BJ120" i="3"/>
  <c r="BI120" i="3"/>
  <c r="BH120" i="3"/>
  <c r="BG120" i="3"/>
  <c r="BF120" i="3"/>
  <c r="BE120" i="3"/>
  <c r="BD120" i="3"/>
  <c r="BC120" i="3"/>
  <c r="BB120" i="3"/>
  <c r="BA120" i="3"/>
  <c r="AZ120" i="3"/>
  <c r="AY120" i="3"/>
  <c r="K120" i="3"/>
  <c r="J120" i="3"/>
  <c r="G120" i="3"/>
  <c r="BS119" i="3"/>
  <c r="BR119" i="3"/>
  <c r="BQ119" i="3"/>
  <c r="BP119" i="3"/>
  <c r="BO119" i="3"/>
  <c r="BN119" i="3"/>
  <c r="BM119" i="3"/>
  <c r="BL119" i="3"/>
  <c r="BK119" i="3"/>
  <c r="BJ119" i="3"/>
  <c r="BI119" i="3"/>
  <c r="BH119" i="3"/>
  <c r="BG119" i="3"/>
  <c r="BF119" i="3"/>
  <c r="BE119" i="3"/>
  <c r="BD119" i="3"/>
  <c r="BC119" i="3"/>
  <c r="BB119" i="3"/>
  <c r="BA119" i="3"/>
  <c r="AZ119" i="3"/>
  <c r="AY119" i="3"/>
  <c r="L119" i="3"/>
  <c r="K119" i="3"/>
  <c r="J119" i="3"/>
  <c r="G119" i="3"/>
  <c r="CL118" i="3"/>
  <c r="BS118" i="3"/>
  <c r="BR118" i="3"/>
  <c r="BQ118" i="3"/>
  <c r="BP118" i="3"/>
  <c r="BO118" i="3"/>
  <c r="BN118" i="3"/>
  <c r="BM118" i="3"/>
  <c r="BL118" i="3"/>
  <c r="BK118" i="3"/>
  <c r="BJ118" i="3"/>
  <c r="BI118" i="3"/>
  <c r="BH118" i="3"/>
  <c r="BG118" i="3"/>
  <c r="BF118" i="3"/>
  <c r="BE118" i="3"/>
  <c r="BD118" i="3"/>
  <c r="BC118" i="3"/>
  <c r="BB118" i="3"/>
  <c r="BA118" i="3"/>
  <c r="AZ118" i="3"/>
  <c r="AY118" i="3"/>
  <c r="K118" i="3"/>
  <c r="L118" i="3" s="1"/>
  <c r="J118" i="3"/>
  <c r="G118" i="3"/>
  <c r="BS117" i="3"/>
  <c r="BR117" i="3"/>
  <c r="BQ117" i="3"/>
  <c r="BP117" i="3"/>
  <c r="BO117" i="3"/>
  <c r="BN117" i="3"/>
  <c r="BM117" i="3"/>
  <c r="BL117" i="3"/>
  <c r="BK117" i="3"/>
  <c r="BJ117" i="3"/>
  <c r="BI117" i="3"/>
  <c r="BH117" i="3"/>
  <c r="BG117" i="3"/>
  <c r="BF117" i="3"/>
  <c r="BE117" i="3"/>
  <c r="BD117" i="3"/>
  <c r="BC117" i="3"/>
  <c r="BB117" i="3"/>
  <c r="BA117" i="3"/>
  <c r="AZ117" i="3"/>
  <c r="AY117" i="3"/>
  <c r="K117" i="3"/>
  <c r="L117" i="3" s="1"/>
  <c r="J117" i="3"/>
  <c r="G117" i="3"/>
  <c r="BS116" i="3"/>
  <c r="BR116" i="3"/>
  <c r="BQ116" i="3"/>
  <c r="BP116" i="3"/>
  <c r="BO116" i="3"/>
  <c r="BN116" i="3"/>
  <c r="BM116" i="3"/>
  <c r="BL116" i="3"/>
  <c r="BK116" i="3"/>
  <c r="BJ116" i="3"/>
  <c r="BI116" i="3"/>
  <c r="BH116" i="3"/>
  <c r="BG116" i="3"/>
  <c r="BF116" i="3"/>
  <c r="BE116" i="3"/>
  <c r="BD116" i="3"/>
  <c r="BC116" i="3"/>
  <c r="BB116" i="3"/>
  <c r="BA116" i="3"/>
  <c r="AZ116" i="3"/>
  <c r="AY116" i="3"/>
  <c r="L116" i="3"/>
  <c r="K116" i="3"/>
  <c r="J116" i="3"/>
  <c r="G116" i="3"/>
  <c r="BS115" i="3"/>
  <c r="BR115" i="3"/>
  <c r="BQ115" i="3"/>
  <c r="BP115" i="3"/>
  <c r="BO115" i="3"/>
  <c r="BN115" i="3"/>
  <c r="BM115" i="3"/>
  <c r="BL115" i="3"/>
  <c r="BK115" i="3"/>
  <c r="BJ115" i="3"/>
  <c r="BI115" i="3"/>
  <c r="BH115" i="3"/>
  <c r="BG115" i="3"/>
  <c r="BF115" i="3"/>
  <c r="BE115" i="3"/>
  <c r="BD115" i="3"/>
  <c r="BC115" i="3"/>
  <c r="BB115" i="3"/>
  <c r="BA115" i="3"/>
  <c r="AZ115" i="3"/>
  <c r="AY115" i="3"/>
  <c r="K115" i="3"/>
  <c r="J115" i="3"/>
  <c r="L115" i="3" s="1"/>
  <c r="G115" i="3"/>
  <c r="BS114" i="3"/>
  <c r="BR114" i="3"/>
  <c r="BQ114" i="3"/>
  <c r="BP114" i="3"/>
  <c r="BO114" i="3"/>
  <c r="BN114" i="3"/>
  <c r="BM114" i="3"/>
  <c r="BL114" i="3"/>
  <c r="BK114" i="3"/>
  <c r="BJ114" i="3"/>
  <c r="BI114" i="3"/>
  <c r="BH114" i="3"/>
  <c r="BG114" i="3"/>
  <c r="BF114" i="3"/>
  <c r="BE114" i="3"/>
  <c r="BD114" i="3"/>
  <c r="BC114" i="3"/>
  <c r="BB114" i="3"/>
  <c r="BA114" i="3"/>
  <c r="CE114" i="3" s="1"/>
  <c r="AZ114" i="3"/>
  <c r="AY114" i="3"/>
  <c r="L114" i="3"/>
  <c r="K114" i="3"/>
  <c r="J114" i="3"/>
  <c r="G114" i="3"/>
  <c r="CO113" i="3"/>
  <c r="DI113" i="3" s="1"/>
  <c r="BS113" i="3"/>
  <c r="BR113" i="3"/>
  <c r="BQ113" i="3"/>
  <c r="BP113" i="3"/>
  <c r="BO113" i="3"/>
  <c r="BN113" i="3"/>
  <c r="BM113" i="3"/>
  <c r="BL113" i="3"/>
  <c r="BK113" i="3"/>
  <c r="BJ113" i="3"/>
  <c r="BI113" i="3"/>
  <c r="BH113" i="3"/>
  <c r="BG113" i="3"/>
  <c r="BF113" i="3"/>
  <c r="BE113" i="3"/>
  <c r="BD113" i="3"/>
  <c r="BT113" i="3" s="1"/>
  <c r="BU113" i="3" s="1"/>
  <c r="BC113" i="3"/>
  <c r="BB113" i="3"/>
  <c r="BA113" i="3"/>
  <c r="AZ113" i="3"/>
  <c r="AY113" i="3"/>
  <c r="K113" i="3"/>
  <c r="L113" i="3" s="1"/>
  <c r="J113" i="3"/>
  <c r="G113" i="3"/>
  <c r="BS112" i="3"/>
  <c r="BR112" i="3"/>
  <c r="BQ112" i="3"/>
  <c r="BP112" i="3"/>
  <c r="BO112" i="3"/>
  <c r="BN112" i="3"/>
  <c r="BM112" i="3"/>
  <c r="BL112" i="3"/>
  <c r="BK112" i="3"/>
  <c r="BJ112" i="3"/>
  <c r="BI112" i="3"/>
  <c r="BH112" i="3"/>
  <c r="BG112" i="3"/>
  <c r="BF112" i="3"/>
  <c r="BE112" i="3"/>
  <c r="BD112" i="3"/>
  <c r="BC112" i="3"/>
  <c r="BB112" i="3"/>
  <c r="BA112" i="3"/>
  <c r="AZ112" i="3"/>
  <c r="AY112" i="3"/>
  <c r="K112" i="3"/>
  <c r="L112" i="3" s="1"/>
  <c r="J112" i="3"/>
  <c r="G112" i="3"/>
  <c r="BS111" i="3"/>
  <c r="BR111" i="3"/>
  <c r="BQ111" i="3"/>
  <c r="BP111" i="3"/>
  <c r="BO111" i="3"/>
  <c r="BN111" i="3"/>
  <c r="BM111" i="3"/>
  <c r="BL111" i="3"/>
  <c r="BK111" i="3"/>
  <c r="BJ111" i="3"/>
  <c r="BI111" i="3"/>
  <c r="BH111" i="3"/>
  <c r="BG111" i="3"/>
  <c r="BF111" i="3"/>
  <c r="BE111" i="3"/>
  <c r="BD111" i="3"/>
  <c r="BC111" i="3"/>
  <c r="BB111" i="3"/>
  <c r="BA111" i="3"/>
  <c r="AZ111" i="3"/>
  <c r="AY111" i="3"/>
  <c r="L111" i="3"/>
  <c r="K111" i="3"/>
  <c r="J111" i="3"/>
  <c r="G111" i="3"/>
  <c r="BS110" i="3"/>
  <c r="BR110" i="3"/>
  <c r="BQ110" i="3"/>
  <c r="BP110" i="3"/>
  <c r="BO110" i="3"/>
  <c r="BN110" i="3"/>
  <c r="BM110" i="3"/>
  <c r="BL110" i="3"/>
  <c r="BK110" i="3"/>
  <c r="BJ110" i="3"/>
  <c r="BI110" i="3"/>
  <c r="BH110" i="3"/>
  <c r="BG110" i="3"/>
  <c r="BF110" i="3"/>
  <c r="BE110" i="3"/>
  <c r="BD110" i="3"/>
  <c r="BC110" i="3"/>
  <c r="BB110" i="3"/>
  <c r="BA110" i="3"/>
  <c r="AZ110" i="3"/>
  <c r="AY110" i="3"/>
  <c r="K110" i="3"/>
  <c r="L110" i="3" s="1"/>
  <c r="J110" i="3"/>
  <c r="G110" i="3"/>
  <c r="BS109" i="3"/>
  <c r="BR109" i="3"/>
  <c r="BQ109" i="3"/>
  <c r="BP109" i="3"/>
  <c r="BO109" i="3"/>
  <c r="BN109" i="3"/>
  <c r="BM109" i="3"/>
  <c r="BL109" i="3"/>
  <c r="BK109" i="3"/>
  <c r="BJ109" i="3"/>
  <c r="BI109" i="3"/>
  <c r="BH109" i="3"/>
  <c r="BG109" i="3"/>
  <c r="BF109" i="3"/>
  <c r="BE109" i="3"/>
  <c r="BD109" i="3"/>
  <c r="BC109" i="3"/>
  <c r="BB109" i="3"/>
  <c r="BA109" i="3"/>
  <c r="AZ109" i="3"/>
  <c r="AY109" i="3"/>
  <c r="L109" i="3"/>
  <c r="K109" i="3"/>
  <c r="J109" i="3"/>
  <c r="G109" i="3"/>
  <c r="BS108" i="3"/>
  <c r="BR108" i="3"/>
  <c r="BQ108" i="3"/>
  <c r="BP108" i="3"/>
  <c r="BO108" i="3"/>
  <c r="BN108" i="3"/>
  <c r="BM108" i="3"/>
  <c r="BL108" i="3"/>
  <c r="BK108" i="3"/>
  <c r="BJ108" i="3"/>
  <c r="BI108" i="3"/>
  <c r="BH108" i="3"/>
  <c r="BG108" i="3"/>
  <c r="BF108" i="3"/>
  <c r="BE108" i="3"/>
  <c r="BD108" i="3"/>
  <c r="BC108" i="3"/>
  <c r="BB108" i="3"/>
  <c r="BA108" i="3"/>
  <c r="AZ108" i="3"/>
  <c r="AY108" i="3"/>
  <c r="R108" i="3"/>
  <c r="K108" i="3"/>
  <c r="L108" i="3" s="1"/>
  <c r="J108" i="3"/>
  <c r="G108" i="3"/>
  <c r="BS107" i="3"/>
  <c r="BR107" i="3"/>
  <c r="BQ107" i="3"/>
  <c r="BP107" i="3"/>
  <c r="BO107" i="3"/>
  <c r="BN107" i="3"/>
  <c r="BM107" i="3"/>
  <c r="BL107" i="3"/>
  <c r="BK107" i="3"/>
  <c r="BJ107" i="3"/>
  <c r="BI107" i="3"/>
  <c r="BH107" i="3"/>
  <c r="BG107" i="3"/>
  <c r="BF107" i="3"/>
  <c r="BE107" i="3"/>
  <c r="BD107" i="3"/>
  <c r="BC107" i="3"/>
  <c r="BB107" i="3"/>
  <c r="BA107" i="3"/>
  <c r="AZ107" i="3"/>
  <c r="AY107" i="3"/>
  <c r="R107" i="3"/>
  <c r="L107" i="3"/>
  <c r="K107" i="3"/>
  <c r="J107" i="3"/>
  <c r="G107" i="3"/>
  <c r="BS106" i="3"/>
  <c r="BR106" i="3"/>
  <c r="BQ106" i="3"/>
  <c r="BP106" i="3"/>
  <c r="BO106" i="3"/>
  <c r="BN106" i="3"/>
  <c r="BM106" i="3"/>
  <c r="BL106" i="3"/>
  <c r="BK106" i="3"/>
  <c r="BJ106" i="3"/>
  <c r="BI106" i="3"/>
  <c r="BH106" i="3"/>
  <c r="BG106" i="3"/>
  <c r="BF106" i="3"/>
  <c r="BE106" i="3"/>
  <c r="BD106" i="3"/>
  <c r="BC106" i="3"/>
  <c r="BB106" i="3"/>
  <c r="BA106" i="3"/>
  <c r="AZ106" i="3"/>
  <c r="AY106" i="3"/>
  <c r="R106" i="3"/>
  <c r="K106" i="3"/>
  <c r="L106" i="3" s="1"/>
  <c r="J106" i="3"/>
  <c r="G106" i="3"/>
  <c r="BS105" i="3"/>
  <c r="BR105" i="3"/>
  <c r="BQ105" i="3"/>
  <c r="BP105" i="3"/>
  <c r="BO105" i="3"/>
  <c r="BN105" i="3"/>
  <c r="BM105" i="3"/>
  <c r="BL105" i="3"/>
  <c r="BK105" i="3"/>
  <c r="BJ105" i="3"/>
  <c r="BI105" i="3"/>
  <c r="BH105" i="3"/>
  <c r="BG105" i="3"/>
  <c r="BF105" i="3"/>
  <c r="BE105" i="3"/>
  <c r="BD105" i="3"/>
  <c r="BC105" i="3"/>
  <c r="BB105" i="3"/>
  <c r="BA105" i="3"/>
  <c r="AZ105" i="3"/>
  <c r="BW105" i="3" s="1"/>
  <c r="AY105" i="3"/>
  <c r="R105" i="3"/>
  <c r="K105" i="3"/>
  <c r="L105" i="3" s="1"/>
  <c r="J105" i="3"/>
  <c r="G105" i="3"/>
  <c r="BS104" i="3"/>
  <c r="BR104" i="3"/>
  <c r="BQ104" i="3"/>
  <c r="BP104" i="3"/>
  <c r="BO104" i="3"/>
  <c r="BN104" i="3"/>
  <c r="BM104" i="3"/>
  <c r="BL104" i="3"/>
  <c r="BK104" i="3"/>
  <c r="BJ104" i="3"/>
  <c r="BI104" i="3"/>
  <c r="BH104" i="3"/>
  <c r="BG104" i="3"/>
  <c r="BF104" i="3"/>
  <c r="BE104" i="3"/>
  <c r="BD104" i="3"/>
  <c r="BC104" i="3"/>
  <c r="BB104" i="3"/>
  <c r="BA104" i="3"/>
  <c r="AZ104" i="3"/>
  <c r="AY104" i="3"/>
  <c r="R104" i="3"/>
  <c r="K104" i="3"/>
  <c r="L104" i="3" s="1"/>
  <c r="J104" i="3"/>
  <c r="G104" i="3"/>
  <c r="BS103" i="3"/>
  <c r="BR103" i="3"/>
  <c r="BQ103" i="3"/>
  <c r="BP103" i="3"/>
  <c r="BO103" i="3"/>
  <c r="BN103" i="3"/>
  <c r="BM103" i="3"/>
  <c r="BL103" i="3"/>
  <c r="BK103" i="3"/>
  <c r="BJ103" i="3"/>
  <c r="BI103" i="3"/>
  <c r="BH103" i="3"/>
  <c r="BG103" i="3"/>
  <c r="BF103" i="3"/>
  <c r="BE103" i="3"/>
  <c r="BD103" i="3"/>
  <c r="BC103" i="3"/>
  <c r="BB103" i="3"/>
  <c r="BA103" i="3"/>
  <c r="AZ103" i="3"/>
  <c r="AY103" i="3"/>
  <c r="R103" i="3"/>
  <c r="L103" i="3"/>
  <c r="K103" i="3"/>
  <c r="J103" i="3"/>
  <c r="G103" i="3"/>
  <c r="BS102" i="3"/>
  <c r="BR102" i="3"/>
  <c r="BQ102" i="3"/>
  <c r="BP102" i="3"/>
  <c r="BO102" i="3"/>
  <c r="BN102" i="3"/>
  <c r="BM102" i="3"/>
  <c r="BL102" i="3"/>
  <c r="BK102" i="3"/>
  <c r="BJ102" i="3"/>
  <c r="BI102" i="3"/>
  <c r="BH102" i="3"/>
  <c r="BG102" i="3"/>
  <c r="BF102" i="3"/>
  <c r="BE102" i="3"/>
  <c r="BD102" i="3"/>
  <c r="BC102" i="3"/>
  <c r="BB102" i="3"/>
  <c r="BA102" i="3"/>
  <c r="AZ102" i="3"/>
  <c r="AY102" i="3"/>
  <c r="R102" i="3"/>
  <c r="L102" i="3"/>
  <c r="K102" i="3"/>
  <c r="J102" i="3"/>
  <c r="G102" i="3"/>
  <c r="BS101" i="3"/>
  <c r="BR101" i="3"/>
  <c r="BQ101" i="3"/>
  <c r="BP101" i="3"/>
  <c r="BO101" i="3"/>
  <c r="BN101" i="3"/>
  <c r="BM101" i="3"/>
  <c r="BL101" i="3"/>
  <c r="BK101" i="3"/>
  <c r="BJ101" i="3"/>
  <c r="BI101" i="3"/>
  <c r="BH101" i="3"/>
  <c r="BG101" i="3"/>
  <c r="BF101" i="3"/>
  <c r="BE101" i="3"/>
  <c r="BD101" i="3"/>
  <c r="BC101" i="3"/>
  <c r="BB101" i="3"/>
  <c r="BA101" i="3"/>
  <c r="AZ101" i="3"/>
  <c r="AY101" i="3"/>
  <c r="R101" i="3"/>
  <c r="L101" i="3"/>
  <c r="K101" i="3"/>
  <c r="J101" i="3"/>
  <c r="G101" i="3"/>
  <c r="BS100" i="3"/>
  <c r="BR100" i="3"/>
  <c r="BQ100" i="3"/>
  <c r="BP100" i="3"/>
  <c r="BO100" i="3"/>
  <c r="BN100" i="3"/>
  <c r="BM100" i="3"/>
  <c r="BL100" i="3"/>
  <c r="BK100" i="3"/>
  <c r="BJ100" i="3"/>
  <c r="BI100" i="3"/>
  <c r="BH100" i="3"/>
  <c r="BG100" i="3"/>
  <c r="BF100" i="3"/>
  <c r="BE100" i="3"/>
  <c r="BD100" i="3"/>
  <c r="BC100" i="3"/>
  <c r="BB100" i="3"/>
  <c r="BA100" i="3"/>
  <c r="AZ100" i="3"/>
  <c r="AY100" i="3"/>
  <c r="R100" i="3"/>
  <c r="K100" i="3"/>
  <c r="L100" i="3" s="1"/>
  <c r="J100" i="3"/>
  <c r="G100" i="3"/>
  <c r="BS99" i="3"/>
  <c r="BR99" i="3"/>
  <c r="BQ99" i="3"/>
  <c r="BP99" i="3"/>
  <c r="BO99" i="3"/>
  <c r="BN99" i="3"/>
  <c r="BM99" i="3"/>
  <c r="BL99" i="3"/>
  <c r="BK99" i="3"/>
  <c r="BJ99" i="3"/>
  <c r="BI99" i="3"/>
  <c r="BH99" i="3"/>
  <c r="BG99" i="3"/>
  <c r="BF99" i="3"/>
  <c r="BE99" i="3"/>
  <c r="BD99" i="3"/>
  <c r="BC99" i="3"/>
  <c r="BB99" i="3"/>
  <c r="BA99" i="3"/>
  <c r="AZ99" i="3"/>
  <c r="AY99" i="3"/>
  <c r="R99" i="3"/>
  <c r="L99" i="3"/>
  <c r="K99" i="3"/>
  <c r="J99" i="3"/>
  <c r="G99" i="3"/>
  <c r="BS98" i="3"/>
  <c r="BR98" i="3"/>
  <c r="BQ98" i="3"/>
  <c r="BP98" i="3"/>
  <c r="BO98" i="3"/>
  <c r="BN98" i="3"/>
  <c r="BM98" i="3"/>
  <c r="BL98" i="3"/>
  <c r="BK98" i="3"/>
  <c r="BJ98" i="3"/>
  <c r="BI98" i="3"/>
  <c r="BH98" i="3"/>
  <c r="BG98" i="3"/>
  <c r="BF98" i="3"/>
  <c r="BE98" i="3"/>
  <c r="BD98" i="3"/>
  <c r="BC98" i="3"/>
  <c r="BB98" i="3"/>
  <c r="BA98" i="3"/>
  <c r="AZ98" i="3"/>
  <c r="AY98" i="3"/>
  <c r="R98" i="3"/>
  <c r="K98" i="3"/>
  <c r="J98" i="3"/>
  <c r="G98" i="3"/>
  <c r="BS97" i="3"/>
  <c r="BR97" i="3"/>
  <c r="BQ97" i="3"/>
  <c r="BP97" i="3"/>
  <c r="BO97" i="3"/>
  <c r="BN97" i="3"/>
  <c r="BM97" i="3"/>
  <c r="BL97" i="3"/>
  <c r="BK97" i="3"/>
  <c r="BJ97" i="3"/>
  <c r="BI97" i="3"/>
  <c r="BH97" i="3"/>
  <c r="BG97" i="3"/>
  <c r="BF97" i="3"/>
  <c r="BE97" i="3"/>
  <c r="BD97" i="3"/>
  <c r="BC97" i="3"/>
  <c r="BB97" i="3"/>
  <c r="BA97" i="3"/>
  <c r="CE97" i="3" s="1"/>
  <c r="AZ97" i="3"/>
  <c r="AY97" i="3"/>
  <c r="L97" i="3"/>
  <c r="K97" i="3"/>
  <c r="J97" i="3"/>
  <c r="G97" i="3"/>
  <c r="BS96" i="3"/>
  <c r="BR96" i="3"/>
  <c r="BQ96" i="3"/>
  <c r="BP96" i="3"/>
  <c r="BO96" i="3"/>
  <c r="BN96" i="3"/>
  <c r="BM96" i="3"/>
  <c r="BL96" i="3"/>
  <c r="BK96" i="3"/>
  <c r="BJ96" i="3"/>
  <c r="BI96" i="3"/>
  <c r="BH96" i="3"/>
  <c r="BG96" i="3"/>
  <c r="BF96" i="3"/>
  <c r="BE96" i="3"/>
  <c r="BD96" i="3"/>
  <c r="BC96" i="3"/>
  <c r="BB96" i="3"/>
  <c r="BA96" i="3"/>
  <c r="AZ96" i="3"/>
  <c r="AY96" i="3"/>
  <c r="K96" i="3"/>
  <c r="L96" i="3" s="1"/>
  <c r="J96" i="3"/>
  <c r="G96" i="3"/>
  <c r="BS95" i="3"/>
  <c r="BR95" i="3"/>
  <c r="BQ95" i="3"/>
  <c r="BP95" i="3"/>
  <c r="BO95" i="3"/>
  <c r="BN95" i="3"/>
  <c r="BM95" i="3"/>
  <c r="BL95" i="3"/>
  <c r="BK95" i="3"/>
  <c r="BJ95" i="3"/>
  <c r="BI95" i="3"/>
  <c r="BH95" i="3"/>
  <c r="BG95" i="3"/>
  <c r="BF95" i="3"/>
  <c r="BE95" i="3"/>
  <c r="BD95" i="3"/>
  <c r="BC95" i="3"/>
  <c r="BB95" i="3"/>
  <c r="BA95" i="3"/>
  <c r="AZ95" i="3"/>
  <c r="AY95" i="3"/>
  <c r="L95" i="3"/>
  <c r="K95" i="3"/>
  <c r="J95" i="3"/>
  <c r="G95" i="3"/>
  <c r="BS94" i="3"/>
  <c r="BR94" i="3"/>
  <c r="BQ94" i="3"/>
  <c r="BP94" i="3"/>
  <c r="BO94" i="3"/>
  <c r="BN94" i="3"/>
  <c r="BM94" i="3"/>
  <c r="BL94" i="3"/>
  <c r="BK94" i="3"/>
  <c r="BJ94" i="3"/>
  <c r="BI94" i="3"/>
  <c r="BH94" i="3"/>
  <c r="BG94" i="3"/>
  <c r="BF94" i="3"/>
  <c r="BE94" i="3"/>
  <c r="BD94" i="3"/>
  <c r="BC94" i="3"/>
  <c r="BB94" i="3"/>
  <c r="BA94" i="3"/>
  <c r="AZ94" i="3"/>
  <c r="AY94" i="3"/>
  <c r="L94" i="3"/>
  <c r="K94" i="3"/>
  <c r="J94" i="3"/>
  <c r="G94" i="3"/>
  <c r="CE93" i="3"/>
  <c r="BS93" i="3"/>
  <c r="BR93" i="3"/>
  <c r="BQ93" i="3"/>
  <c r="BP93" i="3"/>
  <c r="BO93" i="3"/>
  <c r="BN93" i="3"/>
  <c r="BM93" i="3"/>
  <c r="BL93" i="3"/>
  <c r="BK93" i="3"/>
  <c r="BJ93" i="3"/>
  <c r="BI93" i="3"/>
  <c r="BH93" i="3"/>
  <c r="BG93" i="3"/>
  <c r="BF93" i="3"/>
  <c r="BE93" i="3"/>
  <c r="BD93" i="3"/>
  <c r="BC93" i="3"/>
  <c r="BB93" i="3"/>
  <c r="BA93" i="3"/>
  <c r="AZ93" i="3"/>
  <c r="AY93" i="3"/>
  <c r="L93" i="3"/>
  <c r="K93" i="3"/>
  <c r="J93" i="3"/>
  <c r="G93" i="3"/>
  <c r="BW92" i="3"/>
  <c r="BS92" i="3"/>
  <c r="BR92" i="3"/>
  <c r="BQ92" i="3"/>
  <c r="BP92" i="3"/>
  <c r="BO92" i="3"/>
  <c r="BN92" i="3"/>
  <c r="BM92" i="3"/>
  <c r="BL92" i="3"/>
  <c r="BK92" i="3"/>
  <c r="BJ92" i="3"/>
  <c r="BI92" i="3"/>
  <c r="BH92" i="3"/>
  <c r="BG92" i="3"/>
  <c r="BF92" i="3"/>
  <c r="BE92" i="3"/>
  <c r="BD92" i="3"/>
  <c r="BC92" i="3"/>
  <c r="BB92" i="3"/>
  <c r="BA92" i="3"/>
  <c r="AZ92" i="3"/>
  <c r="AY92" i="3"/>
  <c r="L92" i="3"/>
  <c r="K92" i="3"/>
  <c r="J92" i="3"/>
  <c r="G92" i="3"/>
  <c r="BS91" i="3"/>
  <c r="BR91" i="3"/>
  <c r="BQ91" i="3"/>
  <c r="BP91" i="3"/>
  <c r="BO91" i="3"/>
  <c r="BN91" i="3"/>
  <c r="BM91" i="3"/>
  <c r="BL91" i="3"/>
  <c r="BK91" i="3"/>
  <c r="BJ91" i="3"/>
  <c r="BI91" i="3"/>
  <c r="BH91" i="3"/>
  <c r="BG91" i="3"/>
  <c r="BF91" i="3"/>
  <c r="BE91" i="3"/>
  <c r="BD91" i="3"/>
  <c r="BC91" i="3"/>
  <c r="BB91" i="3"/>
  <c r="BA91" i="3"/>
  <c r="AZ91" i="3"/>
  <c r="AY91" i="3"/>
  <c r="K91" i="3"/>
  <c r="J91" i="3"/>
  <c r="G91" i="3"/>
  <c r="BS90" i="3"/>
  <c r="BR90" i="3"/>
  <c r="BQ90" i="3"/>
  <c r="BP90" i="3"/>
  <c r="BO90" i="3"/>
  <c r="BN90" i="3"/>
  <c r="BM90" i="3"/>
  <c r="BL90" i="3"/>
  <c r="BK90" i="3"/>
  <c r="BJ90" i="3"/>
  <c r="BI90" i="3"/>
  <c r="BH90" i="3"/>
  <c r="BG90" i="3"/>
  <c r="BF90" i="3"/>
  <c r="BE90" i="3"/>
  <c r="BD90" i="3"/>
  <c r="BC90" i="3"/>
  <c r="BB90" i="3"/>
  <c r="BA90" i="3"/>
  <c r="AZ90" i="3"/>
  <c r="AY90" i="3"/>
  <c r="L90" i="3"/>
  <c r="K90" i="3"/>
  <c r="J90" i="3"/>
  <c r="G90" i="3"/>
  <c r="BS89" i="3"/>
  <c r="BR89" i="3"/>
  <c r="BQ89" i="3"/>
  <c r="BP89" i="3"/>
  <c r="BO89" i="3"/>
  <c r="BN89" i="3"/>
  <c r="BM89" i="3"/>
  <c r="BL89" i="3"/>
  <c r="BK89" i="3"/>
  <c r="BJ89" i="3"/>
  <c r="BI89" i="3"/>
  <c r="BH89" i="3"/>
  <c r="BG89" i="3"/>
  <c r="BF89" i="3"/>
  <c r="BE89" i="3"/>
  <c r="BD89" i="3"/>
  <c r="BT89" i="3" s="1"/>
  <c r="BU89" i="3" s="1"/>
  <c r="BC89" i="3"/>
  <c r="BB89" i="3"/>
  <c r="BA89" i="3"/>
  <c r="AZ89" i="3"/>
  <c r="AY89" i="3"/>
  <c r="K89" i="3"/>
  <c r="L89" i="3" s="1"/>
  <c r="J89" i="3"/>
  <c r="G89" i="3"/>
  <c r="BS88" i="3"/>
  <c r="BR88" i="3"/>
  <c r="BQ88" i="3"/>
  <c r="BP88" i="3"/>
  <c r="BO88" i="3"/>
  <c r="BN88" i="3"/>
  <c r="BM88" i="3"/>
  <c r="BL88" i="3"/>
  <c r="BK88" i="3"/>
  <c r="BJ88" i="3"/>
  <c r="BI88" i="3"/>
  <c r="BH88" i="3"/>
  <c r="BG88" i="3"/>
  <c r="BF88" i="3"/>
  <c r="BE88" i="3"/>
  <c r="BD88" i="3"/>
  <c r="BC88" i="3"/>
  <c r="BB88" i="3"/>
  <c r="BA88" i="3"/>
  <c r="AZ88" i="3"/>
  <c r="AY88" i="3"/>
  <c r="L88" i="3"/>
  <c r="K88" i="3"/>
  <c r="J88" i="3"/>
  <c r="G88" i="3"/>
  <c r="BS87" i="3"/>
  <c r="BR87" i="3"/>
  <c r="BQ87" i="3"/>
  <c r="BP87" i="3"/>
  <c r="BO87" i="3"/>
  <c r="BN87" i="3"/>
  <c r="BM87" i="3"/>
  <c r="BL87" i="3"/>
  <c r="BK87" i="3"/>
  <c r="BJ87" i="3"/>
  <c r="BI87" i="3"/>
  <c r="BH87" i="3"/>
  <c r="BG87" i="3"/>
  <c r="BF87" i="3"/>
  <c r="BE87" i="3"/>
  <c r="BD87" i="3"/>
  <c r="BC87" i="3"/>
  <c r="BB87" i="3"/>
  <c r="BA87" i="3"/>
  <c r="AZ87" i="3"/>
  <c r="AY87" i="3"/>
  <c r="CH87" i="3" s="1"/>
  <c r="DB87" i="3" s="1"/>
  <c r="L87" i="3"/>
  <c r="K87" i="3"/>
  <c r="J87" i="3"/>
  <c r="G87" i="3"/>
  <c r="BS86" i="3"/>
  <c r="BR86" i="3"/>
  <c r="BQ86" i="3"/>
  <c r="BP86" i="3"/>
  <c r="BO86" i="3"/>
  <c r="BN86" i="3"/>
  <c r="BM86" i="3"/>
  <c r="BL86" i="3"/>
  <c r="BK86" i="3"/>
  <c r="BJ86" i="3"/>
  <c r="BI86" i="3"/>
  <c r="BH86" i="3"/>
  <c r="BG86" i="3"/>
  <c r="BF86" i="3"/>
  <c r="BE86" i="3"/>
  <c r="BD86" i="3"/>
  <c r="BC86" i="3"/>
  <c r="BB86" i="3"/>
  <c r="BA86" i="3"/>
  <c r="AZ86" i="3"/>
  <c r="AY86" i="3"/>
  <c r="K86" i="3"/>
  <c r="J86" i="3"/>
  <c r="G86" i="3"/>
  <c r="BS85" i="3"/>
  <c r="BR85" i="3"/>
  <c r="BQ85" i="3"/>
  <c r="BP85" i="3"/>
  <c r="BO85" i="3"/>
  <c r="BN85" i="3"/>
  <c r="BM85" i="3"/>
  <c r="BL85" i="3"/>
  <c r="BK85" i="3"/>
  <c r="BJ85" i="3"/>
  <c r="BI85" i="3"/>
  <c r="BH85" i="3"/>
  <c r="BG85" i="3"/>
  <c r="BF85" i="3"/>
  <c r="BE85" i="3"/>
  <c r="BD85" i="3"/>
  <c r="BC85" i="3"/>
  <c r="BB85" i="3"/>
  <c r="BA85" i="3"/>
  <c r="AZ85" i="3"/>
  <c r="AY85" i="3"/>
  <c r="L85" i="3"/>
  <c r="K85" i="3"/>
  <c r="J85" i="3"/>
  <c r="G85" i="3"/>
  <c r="BS84" i="3"/>
  <c r="BR84" i="3"/>
  <c r="BQ84" i="3"/>
  <c r="BP84" i="3"/>
  <c r="BO84" i="3"/>
  <c r="BN84" i="3"/>
  <c r="BM84" i="3"/>
  <c r="BL84" i="3"/>
  <c r="BK84" i="3"/>
  <c r="BJ84" i="3"/>
  <c r="BI84" i="3"/>
  <c r="BH84" i="3"/>
  <c r="BG84" i="3"/>
  <c r="BF84" i="3"/>
  <c r="BE84" i="3"/>
  <c r="BD84" i="3"/>
  <c r="BC84" i="3"/>
  <c r="BB84" i="3"/>
  <c r="BA84" i="3"/>
  <c r="AZ84" i="3"/>
  <c r="AY84" i="3"/>
  <c r="L84" i="3"/>
  <c r="K84" i="3"/>
  <c r="J84" i="3"/>
  <c r="G84" i="3"/>
  <c r="BS83" i="3"/>
  <c r="BR83" i="3"/>
  <c r="BQ83" i="3"/>
  <c r="BP83" i="3"/>
  <c r="BO83" i="3"/>
  <c r="BN83" i="3"/>
  <c r="BM83" i="3"/>
  <c r="BL83" i="3"/>
  <c r="BK83" i="3"/>
  <c r="BJ83" i="3"/>
  <c r="BI83" i="3"/>
  <c r="BH83" i="3"/>
  <c r="BG83" i="3"/>
  <c r="BF83" i="3"/>
  <c r="BE83" i="3"/>
  <c r="BD83" i="3"/>
  <c r="BC83" i="3"/>
  <c r="BB83" i="3"/>
  <c r="BA83" i="3"/>
  <c r="AZ83" i="3"/>
  <c r="AY83" i="3"/>
  <c r="K83" i="3"/>
  <c r="L83" i="3" s="1"/>
  <c r="J83" i="3"/>
  <c r="G83" i="3"/>
  <c r="BS82" i="3"/>
  <c r="BR82" i="3"/>
  <c r="BQ82" i="3"/>
  <c r="BP82" i="3"/>
  <c r="BO82" i="3"/>
  <c r="BN82" i="3"/>
  <c r="BM82" i="3"/>
  <c r="BL82" i="3"/>
  <c r="BK82" i="3"/>
  <c r="BJ82" i="3"/>
  <c r="BI82" i="3"/>
  <c r="BH82" i="3"/>
  <c r="BG82" i="3"/>
  <c r="BF82" i="3"/>
  <c r="BE82" i="3"/>
  <c r="BD82" i="3"/>
  <c r="BC82" i="3"/>
  <c r="BB82" i="3"/>
  <c r="BA82" i="3"/>
  <c r="AZ82" i="3"/>
  <c r="AY82" i="3"/>
  <c r="K82" i="3"/>
  <c r="J82" i="3"/>
  <c r="G82" i="3"/>
  <c r="BS81" i="3"/>
  <c r="BR81" i="3"/>
  <c r="BQ81" i="3"/>
  <c r="BP81" i="3"/>
  <c r="BO81" i="3"/>
  <c r="BN81" i="3"/>
  <c r="BM81" i="3"/>
  <c r="BL81" i="3"/>
  <c r="BK81" i="3"/>
  <c r="BJ81" i="3"/>
  <c r="BI81" i="3"/>
  <c r="BH81" i="3"/>
  <c r="BG81" i="3"/>
  <c r="BF81" i="3"/>
  <c r="BE81" i="3"/>
  <c r="BD81" i="3"/>
  <c r="BC81" i="3"/>
  <c r="BB81" i="3"/>
  <c r="BA81" i="3"/>
  <c r="AZ81" i="3"/>
  <c r="AY81" i="3"/>
  <c r="K81" i="3"/>
  <c r="L81" i="3" s="1"/>
  <c r="J81" i="3"/>
  <c r="G81" i="3"/>
  <c r="BS80" i="3"/>
  <c r="BR80" i="3"/>
  <c r="BQ80" i="3"/>
  <c r="BP80" i="3"/>
  <c r="BO80" i="3"/>
  <c r="BN80" i="3"/>
  <c r="BM80" i="3"/>
  <c r="BL80" i="3"/>
  <c r="BK80" i="3"/>
  <c r="BJ80" i="3"/>
  <c r="BI80" i="3"/>
  <c r="BH80" i="3"/>
  <c r="BG80" i="3"/>
  <c r="BF80" i="3"/>
  <c r="BE80" i="3"/>
  <c r="BD80" i="3"/>
  <c r="BC80" i="3"/>
  <c r="BB80" i="3"/>
  <c r="BA80" i="3"/>
  <c r="AZ80" i="3"/>
  <c r="AY80" i="3"/>
  <c r="K80" i="3"/>
  <c r="J80" i="3"/>
  <c r="G80" i="3"/>
  <c r="BS79" i="3"/>
  <c r="BR79" i="3"/>
  <c r="BQ79" i="3"/>
  <c r="BP79" i="3"/>
  <c r="BO79" i="3"/>
  <c r="BN79" i="3"/>
  <c r="BM79" i="3"/>
  <c r="BL79" i="3"/>
  <c r="BK79" i="3"/>
  <c r="BJ79" i="3"/>
  <c r="BI79" i="3"/>
  <c r="BH79" i="3"/>
  <c r="BG79" i="3"/>
  <c r="BF79" i="3"/>
  <c r="CE79" i="3" s="1"/>
  <c r="BE79" i="3"/>
  <c r="BD79" i="3"/>
  <c r="BC79" i="3"/>
  <c r="BB79" i="3"/>
  <c r="BA79" i="3"/>
  <c r="AZ79" i="3"/>
  <c r="AY79" i="3"/>
  <c r="L79" i="3"/>
  <c r="K79" i="3"/>
  <c r="J79" i="3"/>
  <c r="G79" i="3"/>
  <c r="BS78" i="3"/>
  <c r="BR78" i="3"/>
  <c r="BQ78" i="3"/>
  <c r="BP78" i="3"/>
  <c r="BO78" i="3"/>
  <c r="BN78" i="3"/>
  <c r="BM78" i="3"/>
  <c r="BL78" i="3"/>
  <c r="BK78" i="3"/>
  <c r="BJ78" i="3"/>
  <c r="BI78" i="3"/>
  <c r="BH78" i="3"/>
  <c r="BG78" i="3"/>
  <c r="BF78" i="3"/>
  <c r="BE78" i="3"/>
  <c r="BD78" i="3"/>
  <c r="BC78" i="3"/>
  <c r="BB78" i="3"/>
  <c r="BA78" i="3"/>
  <c r="AZ78" i="3"/>
  <c r="AY78" i="3"/>
  <c r="K78" i="3"/>
  <c r="J78" i="3"/>
  <c r="G78" i="3"/>
  <c r="BS77" i="3"/>
  <c r="BR77" i="3"/>
  <c r="BQ77" i="3"/>
  <c r="BP77" i="3"/>
  <c r="BO77" i="3"/>
  <c r="BN77" i="3"/>
  <c r="BM77" i="3"/>
  <c r="BL77" i="3"/>
  <c r="BK77" i="3"/>
  <c r="BJ77" i="3"/>
  <c r="BI77" i="3"/>
  <c r="BH77" i="3"/>
  <c r="BG77" i="3"/>
  <c r="BF77" i="3"/>
  <c r="BE77" i="3"/>
  <c r="BD77" i="3"/>
  <c r="BC77" i="3"/>
  <c r="BB77" i="3"/>
  <c r="BA77" i="3"/>
  <c r="AZ77" i="3"/>
  <c r="AY77" i="3"/>
  <c r="L77" i="3"/>
  <c r="K77" i="3"/>
  <c r="J77" i="3"/>
  <c r="G77" i="3"/>
  <c r="BS76" i="3"/>
  <c r="BR76" i="3"/>
  <c r="BQ76" i="3"/>
  <c r="BP76" i="3"/>
  <c r="BO76" i="3"/>
  <c r="BN76" i="3"/>
  <c r="BM76" i="3"/>
  <c r="BL76" i="3"/>
  <c r="BK76" i="3"/>
  <c r="BJ76" i="3"/>
  <c r="BI76" i="3"/>
  <c r="BH76" i="3"/>
  <c r="BG76" i="3"/>
  <c r="BF76" i="3"/>
  <c r="BE76" i="3"/>
  <c r="BD76" i="3"/>
  <c r="BC76" i="3"/>
  <c r="BB76" i="3"/>
  <c r="BA76" i="3"/>
  <c r="AZ76" i="3"/>
  <c r="AY76" i="3"/>
  <c r="L76" i="3"/>
  <c r="K76" i="3"/>
  <c r="J76" i="3"/>
  <c r="G76" i="3"/>
  <c r="BS75" i="3"/>
  <c r="BR75" i="3"/>
  <c r="BQ75" i="3"/>
  <c r="BP75" i="3"/>
  <c r="BO75" i="3"/>
  <c r="BN75" i="3"/>
  <c r="BM75" i="3"/>
  <c r="BL75" i="3"/>
  <c r="BK75" i="3"/>
  <c r="BJ75" i="3"/>
  <c r="BI75" i="3"/>
  <c r="BH75" i="3"/>
  <c r="BG75" i="3"/>
  <c r="BF75" i="3"/>
  <c r="BE75" i="3"/>
  <c r="BD75" i="3"/>
  <c r="CE75" i="3" s="1"/>
  <c r="BC75" i="3"/>
  <c r="BB75" i="3"/>
  <c r="BA75" i="3"/>
  <c r="AZ75" i="3"/>
  <c r="AY75" i="3"/>
  <c r="K75" i="3"/>
  <c r="L75" i="3" s="1"/>
  <c r="J75" i="3"/>
  <c r="G75" i="3"/>
  <c r="BW74" i="3"/>
  <c r="BS74" i="3"/>
  <c r="BR74" i="3"/>
  <c r="BQ74" i="3"/>
  <c r="BP74" i="3"/>
  <c r="BO74" i="3"/>
  <c r="BN74" i="3"/>
  <c r="BM74" i="3"/>
  <c r="BL74" i="3"/>
  <c r="BK74" i="3"/>
  <c r="BJ74" i="3"/>
  <c r="BI74" i="3"/>
  <c r="BH74" i="3"/>
  <c r="BG74" i="3"/>
  <c r="BF74" i="3"/>
  <c r="BE74" i="3"/>
  <c r="BD74" i="3"/>
  <c r="BC74" i="3"/>
  <c r="BB74" i="3"/>
  <c r="BA74" i="3"/>
  <c r="AZ74" i="3"/>
  <c r="AY74" i="3"/>
  <c r="L74" i="3"/>
  <c r="K74" i="3"/>
  <c r="J74" i="3"/>
  <c r="G74" i="3"/>
  <c r="BS73" i="3"/>
  <c r="BR73" i="3"/>
  <c r="BQ73" i="3"/>
  <c r="BP73" i="3"/>
  <c r="BO73" i="3"/>
  <c r="BN73" i="3"/>
  <c r="BM73" i="3"/>
  <c r="BL73" i="3"/>
  <c r="BK73" i="3"/>
  <c r="BJ73" i="3"/>
  <c r="BI73" i="3"/>
  <c r="BH73" i="3"/>
  <c r="BG73" i="3"/>
  <c r="BF73" i="3"/>
  <c r="BE73" i="3"/>
  <c r="BD73" i="3"/>
  <c r="BC73" i="3"/>
  <c r="BB73" i="3"/>
  <c r="BA73" i="3"/>
  <c r="AZ73" i="3"/>
  <c r="AY73" i="3"/>
  <c r="K73" i="3"/>
  <c r="L73" i="3" s="1"/>
  <c r="J73" i="3"/>
  <c r="G73" i="3"/>
  <c r="BS72" i="3"/>
  <c r="BR72" i="3"/>
  <c r="BQ72" i="3"/>
  <c r="BP72" i="3"/>
  <c r="BO72" i="3"/>
  <c r="BN72" i="3"/>
  <c r="BM72" i="3"/>
  <c r="BL72" i="3"/>
  <c r="BK72" i="3"/>
  <c r="BJ72" i="3"/>
  <c r="BI72" i="3"/>
  <c r="BH72" i="3"/>
  <c r="BG72" i="3"/>
  <c r="BF72" i="3"/>
  <c r="BE72" i="3"/>
  <c r="BD72" i="3"/>
  <c r="BC72" i="3"/>
  <c r="BB72" i="3"/>
  <c r="BA72" i="3"/>
  <c r="AZ72" i="3"/>
  <c r="AY72" i="3"/>
  <c r="K72" i="3"/>
  <c r="J72" i="3"/>
  <c r="G72" i="3"/>
  <c r="BS71" i="3"/>
  <c r="BR71" i="3"/>
  <c r="BQ71" i="3"/>
  <c r="BP71" i="3"/>
  <c r="BO71" i="3"/>
  <c r="BN71" i="3"/>
  <c r="BM71" i="3"/>
  <c r="BL71" i="3"/>
  <c r="BK71" i="3"/>
  <c r="BJ71" i="3"/>
  <c r="BI71" i="3"/>
  <c r="BH71" i="3"/>
  <c r="BG71" i="3"/>
  <c r="BF71" i="3"/>
  <c r="BE71" i="3"/>
  <c r="BW71" i="3" s="1"/>
  <c r="BD71" i="3"/>
  <c r="BC71" i="3"/>
  <c r="BB71" i="3"/>
  <c r="BA71" i="3"/>
  <c r="AZ71" i="3"/>
  <c r="AY71" i="3"/>
  <c r="L71" i="3"/>
  <c r="K71" i="3"/>
  <c r="J71" i="3"/>
  <c r="G71" i="3"/>
  <c r="BS70" i="3"/>
  <c r="BR70" i="3"/>
  <c r="BQ70" i="3"/>
  <c r="BP70" i="3"/>
  <c r="BO70" i="3"/>
  <c r="BN70" i="3"/>
  <c r="BM70" i="3"/>
  <c r="BL70" i="3"/>
  <c r="BK70" i="3"/>
  <c r="BJ70" i="3"/>
  <c r="BI70" i="3"/>
  <c r="BH70" i="3"/>
  <c r="BG70" i="3"/>
  <c r="BF70" i="3"/>
  <c r="BE70" i="3"/>
  <c r="BD70" i="3"/>
  <c r="BC70" i="3"/>
  <c r="BB70" i="3"/>
  <c r="BA70" i="3"/>
  <c r="AZ70" i="3"/>
  <c r="AY70" i="3"/>
  <c r="K70" i="3"/>
  <c r="L70" i="3" s="1"/>
  <c r="J70" i="3"/>
  <c r="G70" i="3"/>
  <c r="BS69" i="3"/>
  <c r="BR69" i="3"/>
  <c r="BQ69" i="3"/>
  <c r="BP69" i="3"/>
  <c r="BO69" i="3"/>
  <c r="BN69" i="3"/>
  <c r="BM69" i="3"/>
  <c r="BL69" i="3"/>
  <c r="BK69" i="3"/>
  <c r="BJ69" i="3"/>
  <c r="BI69" i="3"/>
  <c r="BH69" i="3"/>
  <c r="BG69" i="3"/>
  <c r="BF69" i="3"/>
  <c r="BE69" i="3"/>
  <c r="BD69" i="3"/>
  <c r="BC69" i="3"/>
  <c r="BB69" i="3"/>
  <c r="BA69" i="3"/>
  <c r="AZ69" i="3"/>
  <c r="AY69" i="3"/>
  <c r="K69" i="3"/>
  <c r="L69" i="3" s="1"/>
  <c r="J69" i="3"/>
  <c r="G69" i="3"/>
  <c r="BW68" i="3"/>
  <c r="BS68" i="3"/>
  <c r="BR68" i="3"/>
  <c r="BQ68" i="3"/>
  <c r="BP68" i="3"/>
  <c r="BO68" i="3"/>
  <c r="BN68" i="3"/>
  <c r="BM68" i="3"/>
  <c r="BL68" i="3"/>
  <c r="BK68" i="3"/>
  <c r="BJ68" i="3"/>
  <c r="BI68" i="3"/>
  <c r="BH68" i="3"/>
  <c r="BG68" i="3"/>
  <c r="BF68" i="3"/>
  <c r="BE68" i="3"/>
  <c r="BD68" i="3"/>
  <c r="BC68" i="3"/>
  <c r="BB68" i="3"/>
  <c r="BA68" i="3"/>
  <c r="AZ68" i="3"/>
  <c r="AY68" i="3"/>
  <c r="L68" i="3"/>
  <c r="K68" i="3"/>
  <c r="J68" i="3"/>
  <c r="G68" i="3"/>
  <c r="BW67" i="3"/>
  <c r="BS67" i="3"/>
  <c r="BR67" i="3"/>
  <c r="BQ67" i="3"/>
  <c r="BP67" i="3"/>
  <c r="BO67" i="3"/>
  <c r="BN67" i="3"/>
  <c r="BM67" i="3"/>
  <c r="BL67" i="3"/>
  <c r="BK67" i="3"/>
  <c r="BJ67" i="3"/>
  <c r="BI67" i="3"/>
  <c r="BH67" i="3"/>
  <c r="BG67" i="3"/>
  <c r="BF67" i="3"/>
  <c r="CB67" i="3" s="1"/>
  <c r="BE67" i="3"/>
  <c r="BD67" i="3"/>
  <c r="BC67" i="3"/>
  <c r="BB67" i="3"/>
  <c r="BA67" i="3"/>
  <c r="AZ67" i="3"/>
  <c r="AY67" i="3"/>
  <c r="L67" i="3"/>
  <c r="K67" i="3"/>
  <c r="J67" i="3"/>
  <c r="G67" i="3"/>
  <c r="BS66" i="3"/>
  <c r="BR66" i="3"/>
  <c r="BQ66" i="3"/>
  <c r="BP66" i="3"/>
  <c r="BO66" i="3"/>
  <c r="BN66" i="3"/>
  <c r="BM66" i="3"/>
  <c r="BL66" i="3"/>
  <c r="BK66" i="3"/>
  <c r="BJ66" i="3"/>
  <c r="BI66" i="3"/>
  <c r="BH66" i="3"/>
  <c r="BG66" i="3"/>
  <c r="BF66" i="3"/>
  <c r="BE66" i="3"/>
  <c r="BD66" i="3"/>
  <c r="BC66" i="3"/>
  <c r="BB66" i="3"/>
  <c r="BA66" i="3"/>
  <c r="AZ66" i="3"/>
  <c r="CE66" i="3" s="1"/>
  <c r="AY66" i="3"/>
  <c r="K66" i="3"/>
  <c r="J66" i="3"/>
  <c r="G66" i="3"/>
  <c r="BS65" i="3"/>
  <c r="BR65" i="3"/>
  <c r="BQ65" i="3"/>
  <c r="BP65" i="3"/>
  <c r="BO65" i="3"/>
  <c r="BN65" i="3"/>
  <c r="BM65" i="3"/>
  <c r="BL65" i="3"/>
  <c r="BK65" i="3"/>
  <c r="BJ65" i="3"/>
  <c r="BI65" i="3"/>
  <c r="BH65" i="3"/>
  <c r="BG65" i="3"/>
  <c r="BF65" i="3"/>
  <c r="BE65" i="3"/>
  <c r="BD65" i="3"/>
  <c r="BC65" i="3"/>
  <c r="BB65" i="3"/>
  <c r="BA65" i="3"/>
  <c r="AZ65" i="3"/>
  <c r="AY65" i="3"/>
  <c r="K65" i="3"/>
  <c r="L65" i="3" s="1"/>
  <c r="J65" i="3"/>
  <c r="G65" i="3"/>
  <c r="BS64" i="3"/>
  <c r="BR64" i="3"/>
  <c r="BQ64" i="3"/>
  <c r="BP64" i="3"/>
  <c r="BO64" i="3"/>
  <c r="BN64" i="3"/>
  <c r="BM64" i="3"/>
  <c r="BL64" i="3"/>
  <c r="BK64" i="3"/>
  <c r="BJ64" i="3"/>
  <c r="BI64" i="3"/>
  <c r="BH64" i="3"/>
  <c r="BG64" i="3"/>
  <c r="BF64" i="3"/>
  <c r="BE64" i="3"/>
  <c r="BD64" i="3"/>
  <c r="BC64" i="3"/>
  <c r="BB64" i="3"/>
  <c r="BA64" i="3"/>
  <c r="AZ64" i="3"/>
  <c r="AY64" i="3"/>
  <c r="K64" i="3"/>
  <c r="J64" i="3"/>
  <c r="L64" i="3" s="1"/>
  <c r="G64" i="3"/>
  <c r="BS63" i="3"/>
  <c r="BR63" i="3"/>
  <c r="BQ63" i="3"/>
  <c r="BP63" i="3"/>
  <c r="BO63" i="3"/>
  <c r="BN63" i="3"/>
  <c r="BM63" i="3"/>
  <c r="BL63" i="3"/>
  <c r="BK63" i="3"/>
  <c r="BJ63" i="3"/>
  <c r="BI63" i="3"/>
  <c r="BH63" i="3"/>
  <c r="BG63" i="3"/>
  <c r="BF63" i="3"/>
  <c r="BE63" i="3"/>
  <c r="BD63" i="3"/>
  <c r="BC63" i="3"/>
  <c r="BB63" i="3"/>
  <c r="BA63" i="3"/>
  <c r="AZ63" i="3"/>
  <c r="AY63" i="3"/>
  <c r="CL63" i="3" s="1"/>
  <c r="L63" i="3"/>
  <c r="K63" i="3"/>
  <c r="J63" i="3"/>
  <c r="G63" i="3"/>
  <c r="BS62" i="3"/>
  <c r="BR62" i="3"/>
  <c r="BQ62" i="3"/>
  <c r="BP62" i="3"/>
  <c r="BO62" i="3"/>
  <c r="BN62" i="3"/>
  <c r="BM62" i="3"/>
  <c r="BL62" i="3"/>
  <c r="BK62" i="3"/>
  <c r="BJ62" i="3"/>
  <c r="BI62" i="3"/>
  <c r="BH62" i="3"/>
  <c r="BG62" i="3"/>
  <c r="BF62" i="3"/>
  <c r="BE62" i="3"/>
  <c r="BD62" i="3"/>
  <c r="BC62" i="3"/>
  <c r="BB62" i="3"/>
  <c r="BA62" i="3"/>
  <c r="AZ62" i="3"/>
  <c r="AY62" i="3"/>
  <c r="K62" i="3"/>
  <c r="L62" i="3" s="1"/>
  <c r="J62" i="3"/>
  <c r="G62" i="3"/>
  <c r="BS61" i="3"/>
  <c r="BR61" i="3"/>
  <c r="BQ61" i="3"/>
  <c r="BP61" i="3"/>
  <c r="BO61" i="3"/>
  <c r="BN61" i="3"/>
  <c r="BM61" i="3"/>
  <c r="BL61" i="3"/>
  <c r="BK61" i="3"/>
  <c r="BJ61" i="3"/>
  <c r="BI61" i="3"/>
  <c r="BH61" i="3"/>
  <c r="BG61" i="3"/>
  <c r="BF61" i="3"/>
  <c r="BE61" i="3"/>
  <c r="BD61" i="3"/>
  <c r="BC61" i="3"/>
  <c r="BB61" i="3"/>
  <c r="BA61" i="3"/>
  <c r="AZ61" i="3"/>
  <c r="CE61" i="3" s="1"/>
  <c r="AY61" i="3"/>
  <c r="K61" i="3"/>
  <c r="L61" i="3" s="1"/>
  <c r="J61" i="3"/>
  <c r="G61" i="3"/>
  <c r="BS60" i="3"/>
  <c r="BR60" i="3"/>
  <c r="BQ60" i="3"/>
  <c r="BP60" i="3"/>
  <c r="BO60" i="3"/>
  <c r="BN60" i="3"/>
  <c r="BM60" i="3"/>
  <c r="BL60" i="3"/>
  <c r="BK60" i="3"/>
  <c r="BJ60" i="3"/>
  <c r="BI60" i="3"/>
  <c r="BH60" i="3"/>
  <c r="BG60" i="3"/>
  <c r="BF60" i="3"/>
  <c r="BE60" i="3"/>
  <c r="BD60" i="3"/>
  <c r="BC60" i="3"/>
  <c r="BB60" i="3"/>
  <c r="BA60" i="3"/>
  <c r="AZ60" i="3"/>
  <c r="AY60" i="3"/>
  <c r="L60" i="3"/>
  <c r="K60" i="3"/>
  <c r="J60" i="3"/>
  <c r="G60" i="3"/>
  <c r="BS59" i="3"/>
  <c r="BR59" i="3"/>
  <c r="BQ59" i="3"/>
  <c r="BP59" i="3"/>
  <c r="BO59" i="3"/>
  <c r="BN59" i="3"/>
  <c r="BM59" i="3"/>
  <c r="BL59" i="3"/>
  <c r="BK59" i="3"/>
  <c r="BJ59" i="3"/>
  <c r="BI59" i="3"/>
  <c r="BH59" i="3"/>
  <c r="BG59" i="3"/>
  <c r="BF59" i="3"/>
  <c r="BE59" i="3"/>
  <c r="BD59" i="3"/>
  <c r="BC59" i="3"/>
  <c r="BB59" i="3"/>
  <c r="BA59" i="3"/>
  <c r="AZ59" i="3"/>
  <c r="AY59" i="3"/>
  <c r="K59" i="3"/>
  <c r="L59" i="3" s="1"/>
  <c r="J59" i="3"/>
  <c r="G59" i="3"/>
  <c r="BW58" i="3"/>
  <c r="BS58" i="3"/>
  <c r="BR58" i="3"/>
  <c r="BQ58" i="3"/>
  <c r="BP58" i="3"/>
  <c r="BO58" i="3"/>
  <c r="BN58" i="3"/>
  <c r="BM58" i="3"/>
  <c r="BL58" i="3"/>
  <c r="BK58" i="3"/>
  <c r="BJ58" i="3"/>
  <c r="BI58" i="3"/>
  <c r="BH58" i="3"/>
  <c r="BG58" i="3"/>
  <c r="BF58" i="3"/>
  <c r="BE58" i="3"/>
  <c r="BD58" i="3"/>
  <c r="BC58" i="3"/>
  <c r="BB58" i="3"/>
  <c r="BA58" i="3"/>
  <c r="AZ58" i="3"/>
  <c r="AY58" i="3"/>
  <c r="L58" i="3"/>
  <c r="K58" i="3"/>
  <c r="J58" i="3"/>
  <c r="G58" i="3"/>
  <c r="CL57" i="3"/>
  <c r="BS57" i="3"/>
  <c r="BR57" i="3"/>
  <c r="BQ57" i="3"/>
  <c r="BP57" i="3"/>
  <c r="BO57" i="3"/>
  <c r="BN57" i="3"/>
  <c r="BM57" i="3"/>
  <c r="BL57" i="3"/>
  <c r="BK57" i="3"/>
  <c r="BJ57" i="3"/>
  <c r="BI57" i="3"/>
  <c r="BH57" i="3"/>
  <c r="BG57" i="3"/>
  <c r="BF57" i="3"/>
  <c r="BE57" i="3"/>
  <c r="BD57" i="3"/>
  <c r="BC57" i="3"/>
  <c r="BB57" i="3"/>
  <c r="BA57" i="3"/>
  <c r="AZ57" i="3"/>
  <c r="AY57" i="3"/>
  <c r="K57" i="3"/>
  <c r="L57" i="3" s="1"/>
  <c r="J57" i="3"/>
  <c r="G57" i="3"/>
  <c r="BS56" i="3"/>
  <c r="BR56" i="3"/>
  <c r="BQ56" i="3"/>
  <c r="BP56" i="3"/>
  <c r="BO56" i="3"/>
  <c r="BN56" i="3"/>
  <c r="BM56" i="3"/>
  <c r="BL56" i="3"/>
  <c r="BK56" i="3"/>
  <c r="BJ56" i="3"/>
  <c r="BI56" i="3"/>
  <c r="BH56" i="3"/>
  <c r="BG56" i="3"/>
  <c r="BF56" i="3"/>
  <c r="BE56" i="3"/>
  <c r="BD56" i="3"/>
  <c r="BC56" i="3"/>
  <c r="BB56" i="3"/>
  <c r="BA56" i="3"/>
  <c r="AZ56" i="3"/>
  <c r="AY56" i="3"/>
  <c r="K56" i="3"/>
  <c r="L56" i="3" s="1"/>
  <c r="J56" i="3"/>
  <c r="G56" i="3"/>
  <c r="BS55" i="3"/>
  <c r="BR55" i="3"/>
  <c r="BQ55" i="3"/>
  <c r="BP55" i="3"/>
  <c r="BO55" i="3"/>
  <c r="BN55" i="3"/>
  <c r="BM55" i="3"/>
  <c r="BL55" i="3"/>
  <c r="BK55" i="3"/>
  <c r="BJ55" i="3"/>
  <c r="BI55" i="3"/>
  <c r="BH55" i="3"/>
  <c r="BG55" i="3"/>
  <c r="BF55" i="3"/>
  <c r="BE55" i="3"/>
  <c r="BD55" i="3"/>
  <c r="BC55" i="3"/>
  <c r="BB55" i="3"/>
  <c r="BA55" i="3"/>
  <c r="AZ55" i="3"/>
  <c r="AY55" i="3"/>
  <c r="BW55" i="3" s="1"/>
  <c r="K55" i="3"/>
  <c r="L55" i="3" s="1"/>
  <c r="J55" i="3"/>
  <c r="G55" i="3"/>
  <c r="BW54" i="3"/>
  <c r="BY54" i="3" s="1"/>
  <c r="BS54" i="3"/>
  <c r="BR54" i="3"/>
  <c r="BQ54" i="3"/>
  <c r="BP54" i="3"/>
  <c r="BO54" i="3"/>
  <c r="BN54" i="3"/>
  <c r="BM54" i="3"/>
  <c r="BL54" i="3"/>
  <c r="BK54" i="3"/>
  <c r="BJ54" i="3"/>
  <c r="BI54" i="3"/>
  <c r="BH54" i="3"/>
  <c r="BG54" i="3"/>
  <c r="BF54" i="3"/>
  <c r="BE54" i="3"/>
  <c r="BD54" i="3"/>
  <c r="BC54" i="3"/>
  <c r="BB54" i="3"/>
  <c r="BA54" i="3"/>
  <c r="AZ54" i="3"/>
  <c r="AY54" i="3"/>
  <c r="L54" i="3"/>
  <c r="K54" i="3"/>
  <c r="J54" i="3"/>
  <c r="G54" i="3"/>
  <c r="BS53" i="3"/>
  <c r="BR53" i="3"/>
  <c r="BQ53" i="3"/>
  <c r="BP53" i="3"/>
  <c r="BO53" i="3"/>
  <c r="BN53" i="3"/>
  <c r="BM53" i="3"/>
  <c r="BL53" i="3"/>
  <c r="BK53" i="3"/>
  <c r="BJ53" i="3"/>
  <c r="BI53" i="3"/>
  <c r="BH53" i="3"/>
  <c r="BG53" i="3"/>
  <c r="BF53" i="3"/>
  <c r="BE53" i="3"/>
  <c r="BD53" i="3"/>
  <c r="BC53" i="3"/>
  <c r="BB53" i="3"/>
  <c r="BA53" i="3"/>
  <c r="AZ53" i="3"/>
  <c r="AY53" i="3"/>
  <c r="K53" i="3"/>
  <c r="L53" i="3" s="1"/>
  <c r="J53" i="3"/>
  <c r="G53" i="3"/>
  <c r="BV52" i="3"/>
  <c r="BS52" i="3"/>
  <c r="BR52" i="3"/>
  <c r="BQ52" i="3"/>
  <c r="BP52" i="3"/>
  <c r="BO52" i="3"/>
  <c r="BN52" i="3"/>
  <c r="BM52" i="3"/>
  <c r="BL52" i="3"/>
  <c r="BK52" i="3"/>
  <c r="BJ52" i="3"/>
  <c r="BI52" i="3"/>
  <c r="BH52" i="3"/>
  <c r="BG52" i="3"/>
  <c r="BF52" i="3"/>
  <c r="BE52" i="3"/>
  <c r="BD52" i="3"/>
  <c r="BC52" i="3"/>
  <c r="BB52" i="3"/>
  <c r="BA52" i="3"/>
  <c r="AZ52" i="3"/>
  <c r="AY52" i="3"/>
  <c r="K52" i="3"/>
  <c r="J52" i="3"/>
  <c r="G52" i="3"/>
  <c r="BV51" i="3"/>
  <c r="BS51" i="3"/>
  <c r="BR51" i="3"/>
  <c r="BQ51" i="3"/>
  <c r="BP51" i="3"/>
  <c r="BO51" i="3"/>
  <c r="BN51" i="3"/>
  <c r="BM51" i="3"/>
  <c r="BL51" i="3"/>
  <c r="BK51" i="3"/>
  <c r="BJ51" i="3"/>
  <c r="BI51" i="3"/>
  <c r="BH51" i="3"/>
  <c r="BG51" i="3"/>
  <c r="BF51" i="3"/>
  <c r="BE51" i="3"/>
  <c r="BD51" i="3"/>
  <c r="BC51" i="3"/>
  <c r="BB51" i="3"/>
  <c r="BA51" i="3"/>
  <c r="CL51" i="3" s="1"/>
  <c r="AZ51" i="3"/>
  <c r="AY51" i="3"/>
  <c r="K51" i="3"/>
  <c r="J51" i="3"/>
  <c r="L51" i="3" s="1"/>
  <c r="G51" i="3"/>
  <c r="BV50" i="3"/>
  <c r="BS50" i="3"/>
  <c r="BR50" i="3"/>
  <c r="BQ50" i="3"/>
  <c r="BP50" i="3"/>
  <c r="BO50" i="3"/>
  <c r="BN50" i="3"/>
  <c r="BM50" i="3"/>
  <c r="BL50" i="3"/>
  <c r="BK50" i="3"/>
  <c r="BJ50" i="3"/>
  <c r="BI50" i="3"/>
  <c r="BH50" i="3"/>
  <c r="BG50" i="3"/>
  <c r="BF50" i="3"/>
  <c r="BE50" i="3"/>
  <c r="BD50" i="3"/>
  <c r="BC50" i="3"/>
  <c r="BB50" i="3"/>
  <c r="BA50" i="3"/>
  <c r="AZ50" i="3"/>
  <c r="BT50" i="3" s="1"/>
  <c r="BU50" i="3" s="1"/>
  <c r="AY50" i="3"/>
  <c r="K50" i="3"/>
  <c r="L50" i="3" s="1"/>
  <c r="J50" i="3"/>
  <c r="G50" i="3"/>
  <c r="BV49" i="3"/>
  <c r="BS49" i="3"/>
  <c r="BR49" i="3"/>
  <c r="BQ49" i="3"/>
  <c r="BP49" i="3"/>
  <c r="BO49" i="3"/>
  <c r="BN49" i="3"/>
  <c r="BM49" i="3"/>
  <c r="BL49" i="3"/>
  <c r="BK49" i="3"/>
  <c r="BJ49" i="3"/>
  <c r="BI49" i="3"/>
  <c r="BH49" i="3"/>
  <c r="BG49" i="3"/>
  <c r="BF49" i="3"/>
  <c r="BE49" i="3"/>
  <c r="BD49" i="3"/>
  <c r="BC49" i="3"/>
  <c r="BB49" i="3"/>
  <c r="BA49" i="3"/>
  <c r="AZ49" i="3"/>
  <c r="AY49" i="3"/>
  <c r="L49" i="3"/>
  <c r="K49" i="3"/>
  <c r="J49" i="3"/>
  <c r="G49" i="3"/>
  <c r="BW48" i="3"/>
  <c r="BV48" i="3"/>
  <c r="BS48" i="3"/>
  <c r="BR48" i="3"/>
  <c r="BQ48" i="3"/>
  <c r="BP48" i="3"/>
  <c r="BO48" i="3"/>
  <c r="BN48" i="3"/>
  <c r="BM48" i="3"/>
  <c r="BL48" i="3"/>
  <c r="BK48" i="3"/>
  <c r="BJ48" i="3"/>
  <c r="BI48" i="3"/>
  <c r="BH48" i="3"/>
  <c r="BG48" i="3"/>
  <c r="BF48" i="3"/>
  <c r="BE48" i="3"/>
  <c r="BD48" i="3"/>
  <c r="BC48" i="3"/>
  <c r="BB48" i="3"/>
  <c r="BA48" i="3"/>
  <c r="AZ48" i="3"/>
  <c r="AY48" i="3"/>
  <c r="K48" i="3"/>
  <c r="J48" i="3"/>
  <c r="G48" i="3"/>
  <c r="BV47" i="3"/>
  <c r="BS47" i="3"/>
  <c r="BR47" i="3"/>
  <c r="BQ47" i="3"/>
  <c r="BP47" i="3"/>
  <c r="BO47" i="3"/>
  <c r="BN47" i="3"/>
  <c r="BM47" i="3"/>
  <c r="BL47" i="3"/>
  <c r="BK47" i="3"/>
  <c r="BJ47" i="3"/>
  <c r="BI47" i="3"/>
  <c r="BH47" i="3"/>
  <c r="BG47" i="3"/>
  <c r="BF47" i="3"/>
  <c r="BE47" i="3"/>
  <c r="BD47" i="3"/>
  <c r="BC47" i="3"/>
  <c r="BB47" i="3"/>
  <c r="BA47" i="3"/>
  <c r="AZ47" i="3"/>
  <c r="AY47" i="3"/>
  <c r="L47" i="3"/>
  <c r="K47" i="3"/>
  <c r="J47" i="3"/>
  <c r="G47" i="3"/>
  <c r="BS46" i="3"/>
  <c r="BR46" i="3"/>
  <c r="BQ46" i="3"/>
  <c r="BP46" i="3"/>
  <c r="BO46" i="3"/>
  <c r="BN46" i="3"/>
  <c r="BM46" i="3"/>
  <c r="BL46" i="3"/>
  <c r="BK46" i="3"/>
  <c r="BJ46" i="3"/>
  <c r="BI46" i="3"/>
  <c r="BH46" i="3"/>
  <c r="BG46" i="3"/>
  <c r="BF46" i="3"/>
  <c r="BE46" i="3"/>
  <c r="BD46" i="3"/>
  <c r="BC46" i="3"/>
  <c r="BB46" i="3"/>
  <c r="BA46" i="3"/>
  <c r="AZ46" i="3"/>
  <c r="AY46" i="3"/>
  <c r="R46" i="3"/>
  <c r="K46" i="3"/>
  <c r="L46" i="3" s="1"/>
  <c r="J46" i="3"/>
  <c r="G46" i="3"/>
  <c r="BS45" i="3"/>
  <c r="BR45" i="3"/>
  <c r="BQ45" i="3"/>
  <c r="BP45" i="3"/>
  <c r="BO45" i="3"/>
  <c r="BN45" i="3"/>
  <c r="BM45" i="3"/>
  <c r="BL45" i="3"/>
  <c r="BK45" i="3"/>
  <c r="BJ45" i="3"/>
  <c r="BI45" i="3"/>
  <c r="BH45" i="3"/>
  <c r="BG45" i="3"/>
  <c r="BF45" i="3"/>
  <c r="BE45" i="3"/>
  <c r="BD45" i="3"/>
  <c r="BC45" i="3"/>
  <c r="BB45" i="3"/>
  <c r="BA45" i="3"/>
  <c r="AZ45" i="3"/>
  <c r="AY45" i="3"/>
  <c r="R45" i="3"/>
  <c r="L45" i="3"/>
  <c r="K45" i="3"/>
  <c r="J45" i="3"/>
  <c r="G45" i="3"/>
  <c r="BS44" i="3"/>
  <c r="BR44" i="3"/>
  <c r="BQ44" i="3"/>
  <c r="BP44" i="3"/>
  <c r="BO44" i="3"/>
  <c r="BN44" i="3"/>
  <c r="BM44" i="3"/>
  <c r="BL44" i="3"/>
  <c r="BK44" i="3"/>
  <c r="BJ44" i="3"/>
  <c r="BI44" i="3"/>
  <c r="BH44" i="3"/>
  <c r="BG44" i="3"/>
  <c r="BF44" i="3"/>
  <c r="BE44" i="3"/>
  <c r="BD44" i="3"/>
  <c r="BC44" i="3"/>
  <c r="BB44" i="3"/>
  <c r="BA44" i="3"/>
  <c r="AZ44" i="3"/>
  <c r="AY44" i="3"/>
  <c r="R44" i="3"/>
  <c r="K44" i="3"/>
  <c r="J44" i="3"/>
  <c r="G44" i="3"/>
  <c r="BS43" i="3"/>
  <c r="BR43" i="3"/>
  <c r="BQ43" i="3"/>
  <c r="BP43" i="3"/>
  <c r="BO43" i="3"/>
  <c r="BN43" i="3"/>
  <c r="BM43" i="3"/>
  <c r="BL43" i="3"/>
  <c r="BK43" i="3"/>
  <c r="BJ43" i="3"/>
  <c r="BI43" i="3"/>
  <c r="BH43" i="3"/>
  <c r="BG43" i="3"/>
  <c r="BF43" i="3"/>
  <c r="BE43" i="3"/>
  <c r="BD43" i="3"/>
  <c r="BC43" i="3"/>
  <c r="BB43" i="3"/>
  <c r="BA43" i="3"/>
  <c r="AZ43" i="3"/>
  <c r="AY43" i="3"/>
  <c r="L43" i="3"/>
  <c r="K43" i="3"/>
  <c r="J43" i="3"/>
  <c r="G43" i="3"/>
  <c r="BS42" i="3"/>
  <c r="BR42" i="3"/>
  <c r="BQ42" i="3"/>
  <c r="BP42" i="3"/>
  <c r="BO42" i="3"/>
  <c r="BN42" i="3"/>
  <c r="BM42" i="3"/>
  <c r="BL42" i="3"/>
  <c r="BK42" i="3"/>
  <c r="BJ42" i="3"/>
  <c r="BI42" i="3"/>
  <c r="BH42" i="3"/>
  <c r="BG42" i="3"/>
  <c r="BF42" i="3"/>
  <c r="BE42" i="3"/>
  <c r="BD42" i="3"/>
  <c r="BC42" i="3"/>
  <c r="BB42" i="3"/>
  <c r="BA42" i="3"/>
  <c r="AZ42" i="3"/>
  <c r="AY42" i="3"/>
  <c r="K42" i="3"/>
  <c r="L42" i="3" s="1"/>
  <c r="J42" i="3"/>
  <c r="G42" i="3"/>
  <c r="BS41" i="3"/>
  <c r="BR41" i="3"/>
  <c r="BQ41" i="3"/>
  <c r="BP41" i="3"/>
  <c r="BO41" i="3"/>
  <c r="BN41" i="3"/>
  <c r="BM41" i="3"/>
  <c r="BL41" i="3"/>
  <c r="BK41" i="3"/>
  <c r="BJ41" i="3"/>
  <c r="BI41" i="3"/>
  <c r="BH41" i="3"/>
  <c r="BG41" i="3"/>
  <c r="BF41" i="3"/>
  <c r="BE41" i="3"/>
  <c r="BW41" i="3" s="1"/>
  <c r="BD41" i="3"/>
  <c r="BC41" i="3"/>
  <c r="BB41" i="3"/>
  <c r="BA41" i="3"/>
  <c r="AZ41" i="3"/>
  <c r="AY41" i="3"/>
  <c r="K41" i="3"/>
  <c r="L41" i="3" s="1"/>
  <c r="J41" i="3"/>
  <c r="G41" i="3"/>
  <c r="BS40" i="3"/>
  <c r="BR40" i="3"/>
  <c r="BQ40" i="3"/>
  <c r="BP40" i="3"/>
  <c r="BO40" i="3"/>
  <c r="BN40" i="3"/>
  <c r="BM40" i="3"/>
  <c r="BL40" i="3"/>
  <c r="BK40" i="3"/>
  <c r="BJ40" i="3"/>
  <c r="BI40" i="3"/>
  <c r="BH40" i="3"/>
  <c r="BG40" i="3"/>
  <c r="BF40" i="3"/>
  <c r="BE40" i="3"/>
  <c r="BD40" i="3"/>
  <c r="BC40" i="3"/>
  <c r="BB40" i="3"/>
  <c r="BA40" i="3"/>
  <c r="AZ40" i="3"/>
  <c r="AY40" i="3"/>
  <c r="L40" i="3"/>
  <c r="K40" i="3"/>
  <c r="J40" i="3"/>
  <c r="G40" i="3"/>
  <c r="BS39" i="3"/>
  <c r="BR39" i="3"/>
  <c r="BQ39" i="3"/>
  <c r="BP39" i="3"/>
  <c r="BO39" i="3"/>
  <c r="BN39" i="3"/>
  <c r="BM39" i="3"/>
  <c r="BL39" i="3"/>
  <c r="BK39" i="3"/>
  <c r="BJ39" i="3"/>
  <c r="BI39" i="3"/>
  <c r="BH39" i="3"/>
  <c r="BG39" i="3"/>
  <c r="BF39" i="3"/>
  <c r="BE39" i="3"/>
  <c r="BD39" i="3"/>
  <c r="BC39" i="3"/>
  <c r="BB39" i="3"/>
  <c r="BA39" i="3"/>
  <c r="AZ39" i="3"/>
  <c r="AY39" i="3"/>
  <c r="R39" i="3"/>
  <c r="L39" i="3"/>
  <c r="K39" i="3"/>
  <c r="J39" i="3"/>
  <c r="G39" i="3"/>
  <c r="BS38" i="3"/>
  <c r="BR38" i="3"/>
  <c r="BQ38" i="3"/>
  <c r="BP38" i="3"/>
  <c r="BO38" i="3"/>
  <c r="BN38" i="3"/>
  <c r="BM38" i="3"/>
  <c r="BL38" i="3"/>
  <c r="BK38" i="3"/>
  <c r="BJ38" i="3"/>
  <c r="BI38" i="3"/>
  <c r="BH38" i="3"/>
  <c r="BG38" i="3"/>
  <c r="BF38" i="3"/>
  <c r="BE38" i="3"/>
  <c r="BD38" i="3"/>
  <c r="BT38" i="3" s="1"/>
  <c r="BU38" i="3" s="1"/>
  <c r="BC38" i="3"/>
  <c r="BB38" i="3"/>
  <c r="BA38" i="3"/>
  <c r="AZ38" i="3"/>
  <c r="AY38" i="3"/>
  <c r="R38" i="3"/>
  <c r="K38" i="3"/>
  <c r="L38" i="3" s="1"/>
  <c r="J38" i="3"/>
  <c r="G38" i="3"/>
  <c r="BS37" i="3"/>
  <c r="BR37" i="3"/>
  <c r="BQ37" i="3"/>
  <c r="BP37" i="3"/>
  <c r="BO37" i="3"/>
  <c r="BN37" i="3"/>
  <c r="BM37" i="3"/>
  <c r="BL37" i="3"/>
  <c r="BK37" i="3"/>
  <c r="BJ37" i="3"/>
  <c r="BI37" i="3"/>
  <c r="BH37" i="3"/>
  <c r="BG37" i="3"/>
  <c r="BF37" i="3"/>
  <c r="BE37" i="3"/>
  <c r="BD37" i="3"/>
  <c r="BC37" i="3"/>
  <c r="BB37" i="3"/>
  <c r="BA37" i="3"/>
  <c r="AZ37" i="3"/>
  <c r="AY37" i="3"/>
  <c r="R37" i="3"/>
  <c r="L37" i="3"/>
  <c r="K37" i="3"/>
  <c r="J37" i="3"/>
  <c r="G37" i="3"/>
  <c r="BS36" i="3"/>
  <c r="BR36" i="3"/>
  <c r="BQ36" i="3"/>
  <c r="BP36" i="3"/>
  <c r="BO36" i="3"/>
  <c r="BN36" i="3"/>
  <c r="BM36" i="3"/>
  <c r="BL36" i="3"/>
  <c r="BK36" i="3"/>
  <c r="BJ36" i="3"/>
  <c r="BI36" i="3"/>
  <c r="BH36" i="3"/>
  <c r="BG36" i="3"/>
  <c r="BF36" i="3"/>
  <c r="BE36" i="3"/>
  <c r="BD36" i="3"/>
  <c r="BC36" i="3"/>
  <c r="BB36" i="3"/>
  <c r="BA36" i="3"/>
  <c r="AZ36" i="3"/>
  <c r="AY36" i="3"/>
  <c r="R36" i="3"/>
  <c r="K36" i="3"/>
  <c r="J36" i="3"/>
  <c r="G36" i="3"/>
  <c r="BS35" i="3"/>
  <c r="BR35" i="3"/>
  <c r="BQ35" i="3"/>
  <c r="BP35" i="3"/>
  <c r="BO35" i="3"/>
  <c r="BN35" i="3"/>
  <c r="BM35" i="3"/>
  <c r="BL35" i="3"/>
  <c r="BK35" i="3"/>
  <c r="BJ35" i="3"/>
  <c r="BI35" i="3"/>
  <c r="BH35" i="3"/>
  <c r="BG35" i="3"/>
  <c r="BF35" i="3"/>
  <c r="BE35" i="3"/>
  <c r="BD35" i="3"/>
  <c r="BC35" i="3"/>
  <c r="BW35" i="3" s="1"/>
  <c r="CA35" i="3" s="1"/>
  <c r="BB35" i="3"/>
  <c r="BA35" i="3"/>
  <c r="AZ35" i="3"/>
  <c r="AY35" i="3"/>
  <c r="R35" i="3"/>
  <c r="K35" i="3"/>
  <c r="J35" i="3"/>
  <c r="L35" i="3" s="1"/>
  <c r="G35" i="3"/>
  <c r="BS34" i="3"/>
  <c r="BR34" i="3"/>
  <c r="BQ34" i="3"/>
  <c r="BP34" i="3"/>
  <c r="BO34" i="3"/>
  <c r="BN34" i="3"/>
  <c r="BM34" i="3"/>
  <c r="BL34" i="3"/>
  <c r="BK34" i="3"/>
  <c r="BJ34" i="3"/>
  <c r="BI34" i="3"/>
  <c r="BH34" i="3"/>
  <c r="BG34" i="3"/>
  <c r="BF34" i="3"/>
  <c r="BE34" i="3"/>
  <c r="BD34" i="3"/>
  <c r="BC34" i="3"/>
  <c r="BB34" i="3"/>
  <c r="BA34" i="3"/>
  <c r="AZ34" i="3"/>
  <c r="AY34" i="3"/>
  <c r="R34" i="3"/>
  <c r="L34" i="3"/>
  <c r="K34" i="3"/>
  <c r="J34" i="3"/>
  <c r="G34" i="3"/>
  <c r="BS33" i="3"/>
  <c r="BR33" i="3"/>
  <c r="BQ33" i="3"/>
  <c r="BP33" i="3"/>
  <c r="BO33" i="3"/>
  <c r="BN33" i="3"/>
  <c r="BM33" i="3"/>
  <c r="BL33" i="3"/>
  <c r="BK33" i="3"/>
  <c r="BJ33" i="3"/>
  <c r="BI33" i="3"/>
  <c r="BH33" i="3"/>
  <c r="BG33" i="3"/>
  <c r="BF33" i="3"/>
  <c r="BE33" i="3"/>
  <c r="BD33" i="3"/>
  <c r="BC33" i="3"/>
  <c r="BB33" i="3"/>
  <c r="BA33" i="3"/>
  <c r="AZ33" i="3"/>
  <c r="AY33" i="3"/>
  <c r="R33" i="3"/>
  <c r="K33" i="3"/>
  <c r="J33" i="3"/>
  <c r="G33" i="3"/>
  <c r="BS32" i="3"/>
  <c r="BR32" i="3"/>
  <c r="BQ32" i="3"/>
  <c r="BP32" i="3"/>
  <c r="BO32" i="3"/>
  <c r="BN32" i="3"/>
  <c r="BM32" i="3"/>
  <c r="BL32" i="3"/>
  <c r="BK32" i="3"/>
  <c r="BJ32" i="3"/>
  <c r="BI32" i="3"/>
  <c r="BH32" i="3"/>
  <c r="BG32" i="3"/>
  <c r="BF32" i="3"/>
  <c r="BE32" i="3"/>
  <c r="BD32" i="3"/>
  <c r="BC32" i="3"/>
  <c r="BB32" i="3"/>
  <c r="BA32" i="3"/>
  <c r="AZ32" i="3"/>
  <c r="AY32" i="3"/>
  <c r="R32" i="3"/>
  <c r="L32" i="3"/>
  <c r="K32" i="3"/>
  <c r="J32" i="3"/>
  <c r="G32" i="3"/>
  <c r="CE31" i="3"/>
  <c r="BS31" i="3"/>
  <c r="BR31" i="3"/>
  <c r="BQ31" i="3"/>
  <c r="BP31" i="3"/>
  <c r="BO31" i="3"/>
  <c r="BN31" i="3"/>
  <c r="BM31" i="3"/>
  <c r="BL31" i="3"/>
  <c r="BK31" i="3"/>
  <c r="BJ31" i="3"/>
  <c r="BI31" i="3"/>
  <c r="BH31" i="3"/>
  <c r="BG31" i="3"/>
  <c r="BF31" i="3"/>
  <c r="BE31" i="3"/>
  <c r="BW31" i="3" s="1"/>
  <c r="BD31" i="3"/>
  <c r="BC31" i="3"/>
  <c r="BB31" i="3"/>
  <c r="BA31" i="3"/>
  <c r="AZ31" i="3"/>
  <c r="AY31" i="3"/>
  <c r="R31" i="3"/>
  <c r="L31" i="3"/>
  <c r="K31" i="3"/>
  <c r="J31" i="3"/>
  <c r="G31" i="3"/>
  <c r="BS30" i="3"/>
  <c r="BR30" i="3"/>
  <c r="BQ30" i="3"/>
  <c r="BP30" i="3"/>
  <c r="BO30" i="3"/>
  <c r="BN30" i="3"/>
  <c r="BM30" i="3"/>
  <c r="BL30" i="3"/>
  <c r="BK30" i="3"/>
  <c r="BJ30" i="3"/>
  <c r="BI30" i="3"/>
  <c r="BH30" i="3"/>
  <c r="BG30" i="3"/>
  <c r="BF30" i="3"/>
  <c r="BE30" i="3"/>
  <c r="BD30" i="3"/>
  <c r="BC30" i="3"/>
  <c r="BB30" i="3"/>
  <c r="BA30" i="3"/>
  <c r="AZ30" i="3"/>
  <c r="AY30" i="3"/>
  <c r="K30" i="3"/>
  <c r="J30" i="3"/>
  <c r="G30" i="3"/>
  <c r="BS29" i="3"/>
  <c r="BR29" i="3"/>
  <c r="BQ29" i="3"/>
  <c r="BP29" i="3"/>
  <c r="BO29" i="3"/>
  <c r="BN29" i="3"/>
  <c r="BM29" i="3"/>
  <c r="BL29" i="3"/>
  <c r="BK29" i="3"/>
  <c r="BJ29" i="3"/>
  <c r="BI29" i="3"/>
  <c r="BH29" i="3"/>
  <c r="BG29" i="3"/>
  <c r="BF29" i="3"/>
  <c r="BE29" i="3"/>
  <c r="BD29" i="3"/>
  <c r="BC29" i="3"/>
  <c r="BB29" i="3"/>
  <c r="BA29" i="3"/>
  <c r="AZ29" i="3"/>
  <c r="AY29" i="3"/>
  <c r="K29" i="3"/>
  <c r="J29" i="3"/>
  <c r="G29" i="3"/>
  <c r="BS28" i="3"/>
  <c r="BR28" i="3"/>
  <c r="BQ28" i="3"/>
  <c r="BP28" i="3"/>
  <c r="BO28" i="3"/>
  <c r="BN28" i="3"/>
  <c r="BM28" i="3"/>
  <c r="BL28" i="3"/>
  <c r="BK28" i="3"/>
  <c r="BJ28" i="3"/>
  <c r="BI28" i="3"/>
  <c r="BH28" i="3"/>
  <c r="BG28" i="3"/>
  <c r="BF28" i="3"/>
  <c r="BE28" i="3"/>
  <c r="BD28" i="3"/>
  <c r="BC28" i="3"/>
  <c r="BB28" i="3"/>
  <c r="BA28" i="3"/>
  <c r="AZ28" i="3"/>
  <c r="AY28" i="3"/>
  <c r="K28" i="3"/>
  <c r="J28" i="3"/>
  <c r="G28" i="3"/>
  <c r="BS27" i="3"/>
  <c r="BR27" i="3"/>
  <c r="BQ27" i="3"/>
  <c r="BP27" i="3"/>
  <c r="BO27" i="3"/>
  <c r="BN27" i="3"/>
  <c r="BM27" i="3"/>
  <c r="BL27" i="3"/>
  <c r="BK27" i="3"/>
  <c r="BJ27" i="3"/>
  <c r="BI27" i="3"/>
  <c r="BH27" i="3"/>
  <c r="BG27" i="3"/>
  <c r="BF27" i="3"/>
  <c r="BE27" i="3"/>
  <c r="BD27" i="3"/>
  <c r="BC27" i="3"/>
  <c r="BB27" i="3"/>
  <c r="BA27" i="3"/>
  <c r="AZ27" i="3"/>
  <c r="AY27" i="3"/>
  <c r="K27" i="3"/>
  <c r="L27" i="3" s="1"/>
  <c r="J27" i="3"/>
  <c r="G27" i="3"/>
  <c r="BS26" i="3"/>
  <c r="BR26" i="3"/>
  <c r="BQ26" i="3"/>
  <c r="BP26" i="3"/>
  <c r="BO26" i="3"/>
  <c r="BN26" i="3"/>
  <c r="BM26" i="3"/>
  <c r="BL26" i="3"/>
  <c r="BK26" i="3"/>
  <c r="BJ26" i="3"/>
  <c r="BI26" i="3"/>
  <c r="BH26" i="3"/>
  <c r="BG26" i="3"/>
  <c r="BF26" i="3"/>
  <c r="BE26" i="3"/>
  <c r="BD26" i="3"/>
  <c r="BC26" i="3"/>
  <c r="BB26" i="3"/>
  <c r="BA26" i="3"/>
  <c r="AZ26" i="3"/>
  <c r="AY26" i="3"/>
  <c r="K26" i="3"/>
  <c r="J26" i="3"/>
  <c r="G26" i="3"/>
  <c r="BS25" i="3"/>
  <c r="BR25" i="3"/>
  <c r="BQ25" i="3"/>
  <c r="BP25" i="3"/>
  <c r="BO25" i="3"/>
  <c r="BN25" i="3"/>
  <c r="BM25" i="3"/>
  <c r="BL25" i="3"/>
  <c r="BK25" i="3"/>
  <c r="BJ25" i="3"/>
  <c r="BI25" i="3"/>
  <c r="BH25" i="3"/>
  <c r="BG25" i="3"/>
  <c r="BF25" i="3"/>
  <c r="BE25" i="3"/>
  <c r="BD25" i="3"/>
  <c r="BC25" i="3"/>
  <c r="BB25" i="3"/>
  <c r="BA25" i="3"/>
  <c r="AZ25" i="3"/>
  <c r="AY25" i="3"/>
  <c r="L25" i="3"/>
  <c r="K25" i="3"/>
  <c r="J25" i="3"/>
  <c r="G25" i="3"/>
  <c r="BS24" i="3"/>
  <c r="BR24" i="3"/>
  <c r="BQ24" i="3"/>
  <c r="BP24" i="3"/>
  <c r="BO24" i="3"/>
  <c r="BN24" i="3"/>
  <c r="BM24" i="3"/>
  <c r="BL24" i="3"/>
  <c r="BK24" i="3"/>
  <c r="BJ24" i="3"/>
  <c r="BI24" i="3"/>
  <c r="BH24" i="3"/>
  <c r="BG24" i="3"/>
  <c r="BF24" i="3"/>
  <c r="BE24" i="3"/>
  <c r="BD24" i="3"/>
  <c r="BT24" i="3" s="1"/>
  <c r="BC24" i="3"/>
  <c r="BB24" i="3"/>
  <c r="BA24" i="3"/>
  <c r="AZ24" i="3"/>
  <c r="CB24" i="3" s="1"/>
  <c r="CC24" i="3" s="1"/>
  <c r="CD24" i="3" s="1"/>
  <c r="AY24" i="3"/>
  <c r="K24" i="3"/>
  <c r="J24" i="3"/>
  <c r="G24" i="3"/>
  <c r="BS23" i="3"/>
  <c r="BR23" i="3"/>
  <c r="BQ23" i="3"/>
  <c r="BP23" i="3"/>
  <c r="BO23" i="3"/>
  <c r="BN23" i="3"/>
  <c r="BM23" i="3"/>
  <c r="BL23" i="3"/>
  <c r="BK23" i="3"/>
  <c r="BJ23" i="3"/>
  <c r="BI23" i="3"/>
  <c r="BH23" i="3"/>
  <c r="BG23" i="3"/>
  <c r="BF23" i="3"/>
  <c r="BE23" i="3"/>
  <c r="BD23" i="3"/>
  <c r="BC23" i="3"/>
  <c r="BB23" i="3"/>
  <c r="BA23" i="3"/>
  <c r="AZ23" i="3"/>
  <c r="AY23" i="3"/>
  <c r="K23" i="3"/>
  <c r="J23" i="3"/>
  <c r="G23" i="3"/>
  <c r="BS22" i="3"/>
  <c r="BR22" i="3"/>
  <c r="BQ22" i="3"/>
  <c r="BP22" i="3"/>
  <c r="BO22" i="3"/>
  <c r="BN22" i="3"/>
  <c r="BM22" i="3"/>
  <c r="BL22" i="3"/>
  <c r="BK22" i="3"/>
  <c r="BJ22" i="3"/>
  <c r="BI22" i="3"/>
  <c r="BH22" i="3"/>
  <c r="BG22" i="3"/>
  <c r="BF22" i="3"/>
  <c r="BE22" i="3"/>
  <c r="BD22" i="3"/>
  <c r="BC22" i="3"/>
  <c r="BB22" i="3"/>
  <c r="BA22" i="3"/>
  <c r="AZ22" i="3"/>
  <c r="AY22" i="3"/>
  <c r="K22" i="3"/>
  <c r="J22" i="3"/>
  <c r="G22" i="3"/>
  <c r="BS21" i="3"/>
  <c r="BR21" i="3"/>
  <c r="BQ21" i="3"/>
  <c r="BP21" i="3"/>
  <c r="BO21" i="3"/>
  <c r="BN21" i="3"/>
  <c r="BM21" i="3"/>
  <c r="BL21" i="3"/>
  <c r="BK21" i="3"/>
  <c r="BJ21" i="3"/>
  <c r="BI21" i="3"/>
  <c r="BH21" i="3"/>
  <c r="BG21" i="3"/>
  <c r="BF21" i="3"/>
  <c r="BE21" i="3"/>
  <c r="BD21" i="3"/>
  <c r="BC21" i="3"/>
  <c r="BB21" i="3"/>
  <c r="BA21" i="3"/>
  <c r="AZ21" i="3"/>
  <c r="AY21" i="3"/>
  <c r="K21" i="3"/>
  <c r="L21" i="3" s="1"/>
  <c r="J21" i="3"/>
  <c r="G21" i="3"/>
  <c r="BS20" i="3"/>
  <c r="BR20" i="3"/>
  <c r="BQ20" i="3"/>
  <c r="BP20" i="3"/>
  <c r="BO20" i="3"/>
  <c r="BN20" i="3"/>
  <c r="BM20" i="3"/>
  <c r="BL20" i="3"/>
  <c r="BK20" i="3"/>
  <c r="BJ20" i="3"/>
  <c r="BI20" i="3"/>
  <c r="BH20" i="3"/>
  <c r="BG20" i="3"/>
  <c r="BF20" i="3"/>
  <c r="BE20" i="3"/>
  <c r="BD20" i="3"/>
  <c r="BC20" i="3"/>
  <c r="BB20" i="3"/>
  <c r="BA20" i="3"/>
  <c r="AZ20" i="3"/>
  <c r="AY20" i="3"/>
  <c r="K20" i="3"/>
  <c r="J20" i="3"/>
  <c r="G20" i="3"/>
  <c r="BS19" i="3"/>
  <c r="BR19" i="3"/>
  <c r="BQ19" i="3"/>
  <c r="BP19" i="3"/>
  <c r="BO19" i="3"/>
  <c r="BN19" i="3"/>
  <c r="BM19" i="3"/>
  <c r="BL19" i="3"/>
  <c r="BK19" i="3"/>
  <c r="BJ19" i="3"/>
  <c r="BI19" i="3"/>
  <c r="BH19" i="3"/>
  <c r="BG19" i="3"/>
  <c r="BF19" i="3"/>
  <c r="BE19" i="3"/>
  <c r="BD19" i="3"/>
  <c r="BC19" i="3"/>
  <c r="BB19" i="3"/>
  <c r="BA19" i="3"/>
  <c r="AZ19" i="3"/>
  <c r="AY19" i="3"/>
  <c r="K19" i="3"/>
  <c r="L19" i="3" s="1"/>
  <c r="J19" i="3"/>
  <c r="G19" i="3"/>
  <c r="BS18" i="3"/>
  <c r="BR18" i="3"/>
  <c r="BQ18" i="3"/>
  <c r="BP18" i="3"/>
  <c r="BO18" i="3"/>
  <c r="BN18" i="3"/>
  <c r="BM18" i="3"/>
  <c r="BL18" i="3"/>
  <c r="BK18" i="3"/>
  <c r="BJ18" i="3"/>
  <c r="BI18" i="3"/>
  <c r="BH18" i="3"/>
  <c r="BG18" i="3"/>
  <c r="BF18" i="3"/>
  <c r="BE18" i="3"/>
  <c r="BD18" i="3"/>
  <c r="BT18" i="3" s="1"/>
  <c r="BC18" i="3"/>
  <c r="BB18" i="3"/>
  <c r="BA18" i="3"/>
  <c r="AZ18" i="3"/>
  <c r="AY18" i="3"/>
  <c r="K18" i="3"/>
  <c r="J18" i="3"/>
  <c r="G18" i="3"/>
  <c r="BS17" i="3"/>
  <c r="BR17" i="3"/>
  <c r="BQ17" i="3"/>
  <c r="BP17" i="3"/>
  <c r="BO17" i="3"/>
  <c r="BN17" i="3"/>
  <c r="BM17" i="3"/>
  <c r="BL17" i="3"/>
  <c r="BK17" i="3"/>
  <c r="BJ17" i="3"/>
  <c r="BI17" i="3"/>
  <c r="BH17" i="3"/>
  <c r="BG17" i="3"/>
  <c r="BF17" i="3"/>
  <c r="BE17" i="3"/>
  <c r="BD17" i="3"/>
  <c r="BC17" i="3"/>
  <c r="BB17" i="3"/>
  <c r="BA17" i="3"/>
  <c r="AZ17" i="3"/>
  <c r="AY17" i="3"/>
  <c r="L17" i="3"/>
  <c r="K17" i="3"/>
  <c r="J17" i="3"/>
  <c r="G17" i="3"/>
  <c r="BS16" i="3"/>
  <c r="BR16" i="3"/>
  <c r="BQ16" i="3"/>
  <c r="BP16" i="3"/>
  <c r="BO16" i="3"/>
  <c r="BN16" i="3"/>
  <c r="BM16" i="3"/>
  <c r="BL16" i="3"/>
  <c r="BK16" i="3"/>
  <c r="BJ16" i="3"/>
  <c r="BI16" i="3"/>
  <c r="BH16" i="3"/>
  <c r="BG16" i="3"/>
  <c r="BF16" i="3"/>
  <c r="BE16" i="3"/>
  <c r="BD16" i="3"/>
  <c r="BC16" i="3"/>
  <c r="BB16" i="3"/>
  <c r="BA16" i="3"/>
  <c r="AZ16" i="3"/>
  <c r="AY16" i="3"/>
  <c r="K16" i="3"/>
  <c r="J16" i="3"/>
  <c r="G16" i="3"/>
  <c r="BS15" i="3"/>
  <c r="BR15" i="3"/>
  <c r="BQ15" i="3"/>
  <c r="BP15" i="3"/>
  <c r="BO15" i="3"/>
  <c r="BN15" i="3"/>
  <c r="BM15" i="3"/>
  <c r="BL15" i="3"/>
  <c r="BK15" i="3"/>
  <c r="BJ15" i="3"/>
  <c r="BI15" i="3"/>
  <c r="BH15" i="3"/>
  <c r="BG15" i="3"/>
  <c r="BF15" i="3"/>
  <c r="BE15" i="3"/>
  <c r="BD15" i="3"/>
  <c r="BC15" i="3"/>
  <c r="BB15" i="3"/>
  <c r="BA15" i="3"/>
  <c r="AZ15" i="3"/>
  <c r="AY15" i="3"/>
  <c r="K15" i="3"/>
  <c r="J15" i="3"/>
  <c r="G15" i="3"/>
  <c r="BS14" i="3"/>
  <c r="BR14" i="3"/>
  <c r="BQ14" i="3"/>
  <c r="BP14" i="3"/>
  <c r="BO14" i="3"/>
  <c r="BN14" i="3"/>
  <c r="BM14" i="3"/>
  <c r="BL14" i="3"/>
  <c r="BK14" i="3"/>
  <c r="BJ14" i="3"/>
  <c r="BI14" i="3"/>
  <c r="BH14" i="3"/>
  <c r="BG14" i="3"/>
  <c r="BF14" i="3"/>
  <c r="BE14" i="3"/>
  <c r="BD14" i="3"/>
  <c r="BC14" i="3"/>
  <c r="BB14" i="3"/>
  <c r="BA14" i="3"/>
  <c r="AZ14" i="3"/>
  <c r="AY14" i="3"/>
  <c r="R14" i="3"/>
  <c r="K14" i="3"/>
  <c r="L14" i="3" s="1"/>
  <c r="J14" i="3"/>
  <c r="G14" i="3"/>
  <c r="BS13" i="3"/>
  <c r="BR13" i="3"/>
  <c r="BQ13" i="3"/>
  <c r="BP13" i="3"/>
  <c r="BO13" i="3"/>
  <c r="BN13" i="3"/>
  <c r="BM13" i="3"/>
  <c r="BL13" i="3"/>
  <c r="BK13" i="3"/>
  <c r="BJ13" i="3"/>
  <c r="BI13" i="3"/>
  <c r="BH13" i="3"/>
  <c r="BG13" i="3"/>
  <c r="BF13" i="3"/>
  <c r="BE13" i="3"/>
  <c r="BD13" i="3"/>
  <c r="BC13" i="3"/>
  <c r="BB13" i="3"/>
  <c r="BA13" i="3"/>
  <c r="AZ13" i="3"/>
  <c r="AY13" i="3"/>
  <c r="R13" i="3"/>
  <c r="L13" i="3"/>
  <c r="K13" i="3"/>
  <c r="J13" i="3"/>
  <c r="G13" i="3"/>
  <c r="BS12" i="3"/>
  <c r="BR12" i="3"/>
  <c r="BQ12" i="3"/>
  <c r="BP12" i="3"/>
  <c r="BO12" i="3"/>
  <c r="BN12" i="3"/>
  <c r="BM12" i="3"/>
  <c r="BL12" i="3"/>
  <c r="BK12" i="3"/>
  <c r="BJ12" i="3"/>
  <c r="BI12" i="3"/>
  <c r="BH12" i="3"/>
  <c r="BG12" i="3"/>
  <c r="BF12" i="3"/>
  <c r="BE12" i="3"/>
  <c r="BD12" i="3"/>
  <c r="BT12" i="3" s="1"/>
  <c r="BC12" i="3"/>
  <c r="BB12" i="3"/>
  <c r="BA12" i="3"/>
  <c r="AZ12" i="3"/>
  <c r="AY12" i="3"/>
  <c r="R12" i="3"/>
  <c r="K12" i="3"/>
  <c r="J12" i="3"/>
  <c r="G12" i="3"/>
  <c r="BS11" i="3"/>
  <c r="BR11" i="3"/>
  <c r="BQ11" i="3"/>
  <c r="BP11" i="3"/>
  <c r="BO11" i="3"/>
  <c r="BN11" i="3"/>
  <c r="BM11" i="3"/>
  <c r="BL11" i="3"/>
  <c r="BK11" i="3"/>
  <c r="BJ11" i="3"/>
  <c r="BI11" i="3"/>
  <c r="BH11" i="3"/>
  <c r="BG11" i="3"/>
  <c r="BF11" i="3"/>
  <c r="BE11" i="3"/>
  <c r="BD11" i="3"/>
  <c r="BC11" i="3"/>
  <c r="BB11" i="3"/>
  <c r="BA11" i="3"/>
  <c r="AZ11" i="3"/>
  <c r="AY11" i="3"/>
  <c r="R11" i="3"/>
  <c r="K11" i="3"/>
  <c r="J11" i="3"/>
  <c r="L11" i="3" s="1"/>
  <c r="G11" i="3"/>
  <c r="BS10" i="3"/>
  <c r="BR10" i="3"/>
  <c r="BQ10" i="3"/>
  <c r="BP10" i="3"/>
  <c r="BO10" i="3"/>
  <c r="BN10" i="3"/>
  <c r="BM10" i="3"/>
  <c r="BL10" i="3"/>
  <c r="BK10" i="3"/>
  <c r="BJ10" i="3"/>
  <c r="BI10" i="3"/>
  <c r="BH10" i="3"/>
  <c r="BG10" i="3"/>
  <c r="BF10" i="3"/>
  <c r="BE10" i="3"/>
  <c r="BD10" i="3"/>
  <c r="BC10" i="3"/>
  <c r="BB10" i="3"/>
  <c r="BA10" i="3"/>
  <c r="AZ10" i="3"/>
  <c r="AY10" i="3"/>
  <c r="K10" i="3"/>
  <c r="J10" i="3"/>
  <c r="G10" i="3"/>
  <c r="BS9" i="3"/>
  <c r="BR9" i="3"/>
  <c r="BQ9" i="3"/>
  <c r="BP9" i="3"/>
  <c r="BO9" i="3"/>
  <c r="BN9" i="3"/>
  <c r="BM9" i="3"/>
  <c r="BL9" i="3"/>
  <c r="BK9" i="3"/>
  <c r="BJ9" i="3"/>
  <c r="BI9" i="3"/>
  <c r="BH9" i="3"/>
  <c r="BG9" i="3"/>
  <c r="BF9" i="3"/>
  <c r="BE9" i="3"/>
  <c r="BD9" i="3"/>
  <c r="BC9" i="3"/>
  <c r="BB9" i="3"/>
  <c r="BA9" i="3"/>
  <c r="AZ9" i="3"/>
  <c r="AY9" i="3"/>
  <c r="L9" i="3"/>
  <c r="K9" i="3"/>
  <c r="J9" i="3"/>
  <c r="G9" i="3"/>
  <c r="BS8" i="3"/>
  <c r="BR8" i="3"/>
  <c r="BQ8" i="3"/>
  <c r="BP8" i="3"/>
  <c r="BO8" i="3"/>
  <c r="BN8" i="3"/>
  <c r="BM8" i="3"/>
  <c r="BL8" i="3"/>
  <c r="BK8" i="3"/>
  <c r="BJ8" i="3"/>
  <c r="BI8" i="3"/>
  <c r="BH8" i="3"/>
  <c r="BG8" i="3"/>
  <c r="BF8" i="3"/>
  <c r="BE8" i="3"/>
  <c r="BD8" i="3"/>
  <c r="BC8" i="3"/>
  <c r="BB8" i="3"/>
  <c r="BA8" i="3"/>
  <c r="AZ8" i="3"/>
  <c r="AY8" i="3"/>
  <c r="K8" i="3"/>
  <c r="L8" i="3" s="1"/>
  <c r="J8" i="3"/>
  <c r="G8" i="3"/>
  <c r="BS7" i="3"/>
  <c r="BR7" i="3"/>
  <c r="BQ7" i="3"/>
  <c r="BP7" i="3"/>
  <c r="BO7" i="3"/>
  <c r="BN7" i="3"/>
  <c r="BM7" i="3"/>
  <c r="BL7" i="3"/>
  <c r="BK7" i="3"/>
  <c r="BJ7" i="3"/>
  <c r="BI7" i="3"/>
  <c r="BH7" i="3"/>
  <c r="BG7" i="3"/>
  <c r="BF7" i="3"/>
  <c r="BE7" i="3"/>
  <c r="BD7" i="3"/>
  <c r="BC7" i="3"/>
  <c r="BB7" i="3"/>
  <c r="BA7" i="3"/>
  <c r="AZ7" i="3"/>
  <c r="AY7" i="3"/>
  <c r="K7" i="3"/>
  <c r="L7" i="3" s="1"/>
  <c r="J7" i="3"/>
  <c r="G7" i="3"/>
  <c r="BS6" i="3"/>
  <c r="BR6" i="3"/>
  <c r="BQ6" i="3"/>
  <c r="BP6" i="3"/>
  <c r="BO6" i="3"/>
  <c r="BN6" i="3"/>
  <c r="BM6" i="3"/>
  <c r="BL6" i="3"/>
  <c r="BK6" i="3"/>
  <c r="BJ6" i="3"/>
  <c r="BI6" i="3"/>
  <c r="BH6" i="3"/>
  <c r="BG6" i="3"/>
  <c r="BF6" i="3"/>
  <c r="BE6" i="3"/>
  <c r="BD6" i="3"/>
  <c r="BC6" i="3"/>
  <c r="BB6" i="3"/>
  <c r="BA6" i="3"/>
  <c r="AZ6" i="3"/>
  <c r="AY6" i="3"/>
  <c r="L6" i="3"/>
  <c r="K6" i="3"/>
  <c r="J6" i="3"/>
  <c r="G6" i="3"/>
  <c r="BS5" i="3"/>
  <c r="BR5" i="3"/>
  <c r="BQ5" i="3"/>
  <c r="BP5" i="3"/>
  <c r="BO5" i="3"/>
  <c r="BN5" i="3"/>
  <c r="BM5" i="3"/>
  <c r="BL5" i="3"/>
  <c r="BK5" i="3"/>
  <c r="BJ5" i="3"/>
  <c r="BI5" i="3"/>
  <c r="BH5" i="3"/>
  <c r="BG5" i="3"/>
  <c r="BF5" i="3"/>
  <c r="BE5" i="3"/>
  <c r="BD5" i="3"/>
  <c r="BC5" i="3"/>
  <c r="BB5" i="3"/>
  <c r="BA5" i="3"/>
  <c r="AZ5" i="3"/>
  <c r="AY5" i="3"/>
  <c r="K5" i="3"/>
  <c r="J5" i="3"/>
  <c r="G5" i="3"/>
  <c r="BY276" i="2"/>
  <c r="BM276" i="2"/>
  <c r="BL276" i="2"/>
  <c r="BK276" i="2"/>
  <c r="BJ276" i="2"/>
  <c r="BI276" i="2"/>
  <c r="BH276" i="2"/>
  <c r="BG276" i="2"/>
  <c r="BF276" i="2"/>
  <c r="BE276" i="2"/>
  <c r="BD276" i="2"/>
  <c r="BC276" i="2"/>
  <c r="BB276" i="2"/>
  <c r="BA276" i="2"/>
  <c r="AZ276" i="2"/>
  <c r="AY276" i="2"/>
  <c r="AX276" i="2"/>
  <c r="AW276" i="2"/>
  <c r="AV276" i="2"/>
  <c r="AU276" i="2"/>
  <c r="AT276" i="2"/>
  <c r="AS276" i="2"/>
  <c r="L276" i="2"/>
  <c r="K276" i="2"/>
  <c r="J276" i="2"/>
  <c r="G276" i="2"/>
  <c r="BM275" i="2"/>
  <c r="BL275" i="2"/>
  <c r="BK275" i="2"/>
  <c r="BJ275" i="2"/>
  <c r="BI275" i="2"/>
  <c r="BH275" i="2"/>
  <c r="BG275" i="2"/>
  <c r="BF275" i="2"/>
  <c r="BE275" i="2"/>
  <c r="BD275" i="2"/>
  <c r="BC275" i="2"/>
  <c r="BB275" i="2"/>
  <c r="BA275" i="2"/>
  <c r="AZ275" i="2"/>
  <c r="AY275" i="2"/>
  <c r="AX275" i="2"/>
  <c r="AW275" i="2"/>
  <c r="AV275" i="2"/>
  <c r="AU275" i="2"/>
  <c r="AT275" i="2"/>
  <c r="AS275" i="2"/>
  <c r="K275" i="2"/>
  <c r="J275" i="2"/>
  <c r="G275" i="2"/>
  <c r="BQ274" i="2"/>
  <c r="BM274" i="2"/>
  <c r="BL274" i="2"/>
  <c r="BK274" i="2"/>
  <c r="BJ274" i="2"/>
  <c r="BI274" i="2"/>
  <c r="BH274" i="2"/>
  <c r="BG274" i="2"/>
  <c r="BF274" i="2"/>
  <c r="BE274" i="2"/>
  <c r="BD274" i="2"/>
  <c r="BC274" i="2"/>
  <c r="BB274" i="2"/>
  <c r="BA274" i="2"/>
  <c r="AZ274" i="2"/>
  <c r="AY274" i="2"/>
  <c r="AX274" i="2"/>
  <c r="AW274" i="2"/>
  <c r="AV274" i="2"/>
  <c r="AU274" i="2"/>
  <c r="AT274" i="2"/>
  <c r="AS274" i="2"/>
  <c r="L274" i="2"/>
  <c r="K274" i="2"/>
  <c r="J274" i="2"/>
  <c r="G274" i="2"/>
  <c r="BM273" i="2"/>
  <c r="BL273" i="2"/>
  <c r="BK273" i="2"/>
  <c r="BJ273" i="2"/>
  <c r="BI273" i="2"/>
  <c r="BH273" i="2"/>
  <c r="BG273" i="2"/>
  <c r="BF273" i="2"/>
  <c r="BE273" i="2"/>
  <c r="BD273" i="2"/>
  <c r="BC273" i="2"/>
  <c r="BB273" i="2"/>
  <c r="BA273" i="2"/>
  <c r="AZ273" i="2"/>
  <c r="AY273" i="2"/>
  <c r="AX273" i="2"/>
  <c r="AW273" i="2"/>
  <c r="AV273" i="2"/>
  <c r="AU273" i="2"/>
  <c r="AT273" i="2"/>
  <c r="AS273" i="2"/>
  <c r="L273" i="2"/>
  <c r="K273" i="2"/>
  <c r="J273" i="2"/>
  <c r="G273" i="2"/>
  <c r="BM272" i="2"/>
  <c r="BL272" i="2"/>
  <c r="BK272" i="2"/>
  <c r="BJ272" i="2"/>
  <c r="BI272" i="2"/>
  <c r="BH272" i="2"/>
  <c r="BG272" i="2"/>
  <c r="BF272" i="2"/>
  <c r="BE272" i="2"/>
  <c r="BD272" i="2"/>
  <c r="BC272" i="2"/>
  <c r="BB272" i="2"/>
  <c r="BA272" i="2"/>
  <c r="AZ272" i="2"/>
  <c r="AY272" i="2"/>
  <c r="AX272" i="2"/>
  <c r="AW272" i="2"/>
  <c r="AV272" i="2"/>
  <c r="AU272" i="2"/>
  <c r="AT272" i="2"/>
  <c r="AS272" i="2"/>
  <c r="L272" i="2"/>
  <c r="K272" i="2"/>
  <c r="J272" i="2"/>
  <c r="G272" i="2"/>
  <c r="BM271" i="2"/>
  <c r="BL271" i="2"/>
  <c r="BK271" i="2"/>
  <c r="BJ271" i="2"/>
  <c r="BI271" i="2"/>
  <c r="BH271" i="2"/>
  <c r="BG271" i="2"/>
  <c r="BF271" i="2"/>
  <c r="BE271" i="2"/>
  <c r="BD271" i="2"/>
  <c r="BC271" i="2"/>
  <c r="BB271" i="2"/>
  <c r="BA271" i="2"/>
  <c r="AZ271" i="2"/>
  <c r="AY271" i="2"/>
  <c r="AX271" i="2"/>
  <c r="AW271" i="2"/>
  <c r="AV271" i="2"/>
  <c r="AU271" i="2"/>
  <c r="AT271" i="2"/>
  <c r="AS271" i="2"/>
  <c r="L271" i="2"/>
  <c r="K271" i="2"/>
  <c r="J271" i="2"/>
  <c r="G271" i="2"/>
  <c r="BM270" i="2"/>
  <c r="BL270" i="2"/>
  <c r="BK270" i="2"/>
  <c r="BJ270" i="2"/>
  <c r="BI270" i="2"/>
  <c r="BH270" i="2"/>
  <c r="BG270" i="2"/>
  <c r="BF270" i="2"/>
  <c r="BE270" i="2"/>
  <c r="BD270" i="2"/>
  <c r="BC270" i="2"/>
  <c r="BB270" i="2"/>
  <c r="BA270" i="2"/>
  <c r="AZ270" i="2"/>
  <c r="AY270" i="2"/>
  <c r="AX270" i="2"/>
  <c r="AW270" i="2"/>
  <c r="AV270" i="2"/>
  <c r="AU270" i="2"/>
  <c r="AT270" i="2"/>
  <c r="AS270" i="2"/>
  <c r="L270" i="2"/>
  <c r="K270" i="2"/>
  <c r="J270" i="2"/>
  <c r="G270" i="2"/>
  <c r="BM269" i="2"/>
  <c r="BL269" i="2"/>
  <c r="BK269" i="2"/>
  <c r="BJ269" i="2"/>
  <c r="BI269" i="2"/>
  <c r="BH269" i="2"/>
  <c r="BG269" i="2"/>
  <c r="BF269" i="2"/>
  <c r="BE269" i="2"/>
  <c r="BD269" i="2"/>
  <c r="BC269" i="2"/>
  <c r="BB269" i="2"/>
  <c r="BA269" i="2"/>
  <c r="AZ269" i="2"/>
  <c r="AY269" i="2"/>
  <c r="AX269" i="2"/>
  <c r="AW269" i="2"/>
  <c r="BN269" i="2" s="1"/>
  <c r="AV269" i="2"/>
  <c r="AU269" i="2"/>
  <c r="AT269" i="2"/>
  <c r="AS269" i="2"/>
  <c r="K269" i="2"/>
  <c r="J269" i="2"/>
  <c r="G269" i="2"/>
  <c r="BM268" i="2"/>
  <c r="BL268" i="2"/>
  <c r="BK268" i="2"/>
  <c r="BJ268" i="2"/>
  <c r="BI268" i="2"/>
  <c r="BH268" i="2"/>
  <c r="BG268" i="2"/>
  <c r="BF268" i="2"/>
  <c r="BE268" i="2"/>
  <c r="BD268" i="2"/>
  <c r="BC268" i="2"/>
  <c r="BB268" i="2"/>
  <c r="BA268" i="2"/>
  <c r="AZ268" i="2"/>
  <c r="AY268" i="2"/>
  <c r="AX268" i="2"/>
  <c r="AW268" i="2"/>
  <c r="AV268" i="2"/>
  <c r="AU268" i="2"/>
  <c r="AT268" i="2"/>
  <c r="AS268" i="2"/>
  <c r="L268" i="2"/>
  <c r="K268" i="2"/>
  <c r="J268" i="2"/>
  <c r="G268" i="2"/>
  <c r="BM267" i="2"/>
  <c r="BL267" i="2"/>
  <c r="BK267" i="2"/>
  <c r="BJ267" i="2"/>
  <c r="BI267" i="2"/>
  <c r="BH267" i="2"/>
  <c r="BG267" i="2"/>
  <c r="BF267" i="2"/>
  <c r="BE267" i="2"/>
  <c r="BD267" i="2"/>
  <c r="BC267" i="2"/>
  <c r="BB267" i="2"/>
  <c r="BA267" i="2"/>
  <c r="AZ267" i="2"/>
  <c r="AY267" i="2"/>
  <c r="AX267" i="2"/>
  <c r="AW267" i="2"/>
  <c r="BQ267" i="2" s="1"/>
  <c r="AV267" i="2"/>
  <c r="AU267" i="2"/>
  <c r="AT267" i="2"/>
  <c r="AS267" i="2"/>
  <c r="K267" i="2"/>
  <c r="J267" i="2"/>
  <c r="G267" i="2"/>
  <c r="BM266" i="2"/>
  <c r="BL266" i="2"/>
  <c r="BK266" i="2"/>
  <c r="BJ266" i="2"/>
  <c r="BI266" i="2"/>
  <c r="BH266" i="2"/>
  <c r="BG266" i="2"/>
  <c r="BF266" i="2"/>
  <c r="BE266" i="2"/>
  <c r="BD266" i="2"/>
  <c r="BC266" i="2"/>
  <c r="BB266" i="2"/>
  <c r="BA266" i="2"/>
  <c r="AZ266" i="2"/>
  <c r="AY266" i="2"/>
  <c r="AX266" i="2"/>
  <c r="AW266" i="2"/>
  <c r="AV266" i="2"/>
  <c r="AU266" i="2"/>
  <c r="AT266" i="2"/>
  <c r="AS266" i="2"/>
  <c r="L266" i="2"/>
  <c r="K266" i="2"/>
  <c r="J266" i="2"/>
  <c r="G266" i="2"/>
  <c r="BM265" i="2"/>
  <c r="BL265" i="2"/>
  <c r="BK265" i="2"/>
  <c r="BJ265" i="2"/>
  <c r="BI265" i="2"/>
  <c r="BH265" i="2"/>
  <c r="BG265" i="2"/>
  <c r="BF265" i="2"/>
  <c r="BE265" i="2"/>
  <c r="BD265" i="2"/>
  <c r="BC265" i="2"/>
  <c r="BB265" i="2"/>
  <c r="BA265" i="2"/>
  <c r="AZ265" i="2"/>
  <c r="AY265" i="2"/>
  <c r="AX265" i="2"/>
  <c r="BY265" i="2" s="1"/>
  <c r="AW265" i="2"/>
  <c r="AV265" i="2"/>
  <c r="AU265" i="2"/>
  <c r="AT265" i="2"/>
  <c r="AS265" i="2"/>
  <c r="K265" i="2"/>
  <c r="J265" i="2"/>
  <c r="G265" i="2"/>
  <c r="BM264" i="2"/>
  <c r="BL264" i="2"/>
  <c r="BK264" i="2"/>
  <c r="BJ264" i="2"/>
  <c r="BI264" i="2"/>
  <c r="BH264" i="2"/>
  <c r="BG264" i="2"/>
  <c r="BF264" i="2"/>
  <c r="BE264" i="2"/>
  <c r="BD264" i="2"/>
  <c r="BC264" i="2"/>
  <c r="BB264" i="2"/>
  <c r="BA264" i="2"/>
  <c r="AZ264" i="2"/>
  <c r="AY264" i="2"/>
  <c r="AX264" i="2"/>
  <c r="AW264" i="2"/>
  <c r="AV264" i="2"/>
  <c r="AU264" i="2"/>
  <c r="AT264" i="2"/>
  <c r="AS264" i="2"/>
  <c r="L264" i="2"/>
  <c r="K264" i="2"/>
  <c r="J264" i="2"/>
  <c r="G264" i="2"/>
  <c r="BY263" i="2"/>
  <c r="BQ263" i="2"/>
  <c r="BM263" i="2"/>
  <c r="BL263" i="2"/>
  <c r="BK263" i="2"/>
  <c r="BJ263" i="2"/>
  <c r="BI263" i="2"/>
  <c r="BH263" i="2"/>
  <c r="BG263" i="2"/>
  <c r="BF263" i="2"/>
  <c r="BE263" i="2"/>
  <c r="BD263" i="2"/>
  <c r="BC263" i="2"/>
  <c r="BB263" i="2"/>
  <c r="BA263" i="2"/>
  <c r="AZ263" i="2"/>
  <c r="AY263" i="2"/>
  <c r="AX263" i="2"/>
  <c r="AW263" i="2"/>
  <c r="AV263" i="2"/>
  <c r="AU263" i="2"/>
  <c r="CB263" i="2" s="1"/>
  <c r="AT263" i="2"/>
  <c r="AS263" i="2"/>
  <c r="L263" i="2"/>
  <c r="K263" i="2"/>
  <c r="J263" i="2"/>
  <c r="G263" i="2"/>
  <c r="BY262" i="2"/>
  <c r="BM262" i="2"/>
  <c r="BL262" i="2"/>
  <c r="BK262" i="2"/>
  <c r="BJ262" i="2"/>
  <c r="BI262" i="2"/>
  <c r="BH262" i="2"/>
  <c r="BG262" i="2"/>
  <c r="BF262" i="2"/>
  <c r="BE262" i="2"/>
  <c r="BD262" i="2"/>
  <c r="BC262" i="2"/>
  <c r="BB262" i="2"/>
  <c r="BA262" i="2"/>
  <c r="AZ262" i="2"/>
  <c r="AY262" i="2"/>
  <c r="AX262" i="2"/>
  <c r="AW262" i="2"/>
  <c r="AV262" i="2"/>
  <c r="AU262" i="2"/>
  <c r="AT262" i="2"/>
  <c r="AS262" i="2"/>
  <c r="L262" i="2"/>
  <c r="K262" i="2"/>
  <c r="J262" i="2"/>
  <c r="G262" i="2"/>
  <c r="BQ261" i="2"/>
  <c r="BU261" i="2" s="1"/>
  <c r="BM261" i="2"/>
  <c r="BL261" i="2"/>
  <c r="BK261" i="2"/>
  <c r="BJ261" i="2"/>
  <c r="BI261" i="2"/>
  <c r="BH261" i="2"/>
  <c r="BG261" i="2"/>
  <c r="BF261" i="2"/>
  <c r="BE261" i="2"/>
  <c r="BD261" i="2"/>
  <c r="BC261" i="2"/>
  <c r="BB261" i="2"/>
  <c r="BA261" i="2"/>
  <c r="AZ261" i="2"/>
  <c r="AY261" i="2"/>
  <c r="AX261" i="2"/>
  <c r="AW261" i="2"/>
  <c r="AV261" i="2"/>
  <c r="AU261" i="2"/>
  <c r="AT261" i="2"/>
  <c r="AS261" i="2"/>
  <c r="L261" i="2"/>
  <c r="K261" i="2"/>
  <c r="J261" i="2"/>
  <c r="G261" i="2"/>
  <c r="BM260" i="2"/>
  <c r="BL260" i="2"/>
  <c r="BK260" i="2"/>
  <c r="BJ260" i="2"/>
  <c r="BI260" i="2"/>
  <c r="BH260" i="2"/>
  <c r="BG260" i="2"/>
  <c r="BF260" i="2"/>
  <c r="BE260" i="2"/>
  <c r="BD260" i="2"/>
  <c r="BC260" i="2"/>
  <c r="BB260" i="2"/>
  <c r="BA260" i="2"/>
  <c r="AZ260" i="2"/>
  <c r="AY260" i="2"/>
  <c r="AX260" i="2"/>
  <c r="AW260" i="2"/>
  <c r="AV260" i="2"/>
  <c r="AU260" i="2"/>
  <c r="AT260" i="2"/>
  <c r="AS260" i="2"/>
  <c r="L260" i="2"/>
  <c r="K260" i="2"/>
  <c r="J260" i="2"/>
  <c r="G260" i="2"/>
  <c r="BM259" i="2"/>
  <c r="BL259" i="2"/>
  <c r="BK259" i="2"/>
  <c r="BJ259" i="2"/>
  <c r="BI259" i="2"/>
  <c r="BH259" i="2"/>
  <c r="BG259" i="2"/>
  <c r="BF259" i="2"/>
  <c r="BE259" i="2"/>
  <c r="BD259" i="2"/>
  <c r="BC259" i="2"/>
  <c r="BB259" i="2"/>
  <c r="BA259" i="2"/>
  <c r="AZ259" i="2"/>
  <c r="AY259" i="2"/>
  <c r="AX259" i="2"/>
  <c r="AW259" i="2"/>
  <c r="AV259" i="2"/>
  <c r="AU259" i="2"/>
  <c r="AT259" i="2"/>
  <c r="AS259" i="2"/>
  <c r="K259" i="2"/>
  <c r="J259" i="2"/>
  <c r="G259" i="2"/>
  <c r="BM258" i="2"/>
  <c r="BL258" i="2"/>
  <c r="BK258" i="2"/>
  <c r="BJ258" i="2"/>
  <c r="BI258" i="2"/>
  <c r="BH258" i="2"/>
  <c r="BG258" i="2"/>
  <c r="BF258" i="2"/>
  <c r="BE258" i="2"/>
  <c r="BD258" i="2"/>
  <c r="BC258" i="2"/>
  <c r="BB258" i="2"/>
  <c r="BA258" i="2"/>
  <c r="AZ258" i="2"/>
  <c r="AY258" i="2"/>
  <c r="AX258" i="2"/>
  <c r="AW258" i="2"/>
  <c r="AV258" i="2"/>
  <c r="AU258" i="2"/>
  <c r="AT258" i="2"/>
  <c r="AS258" i="2"/>
  <c r="L258" i="2"/>
  <c r="K258" i="2"/>
  <c r="J258" i="2"/>
  <c r="G258" i="2"/>
  <c r="BM257" i="2"/>
  <c r="BL257" i="2"/>
  <c r="BK257" i="2"/>
  <c r="BJ257" i="2"/>
  <c r="BI257" i="2"/>
  <c r="BH257" i="2"/>
  <c r="BG257" i="2"/>
  <c r="BF257" i="2"/>
  <c r="BE257" i="2"/>
  <c r="BD257" i="2"/>
  <c r="BC257" i="2"/>
  <c r="BB257" i="2"/>
  <c r="BA257" i="2"/>
  <c r="AZ257" i="2"/>
  <c r="AY257" i="2"/>
  <c r="AX257" i="2"/>
  <c r="AW257" i="2"/>
  <c r="AV257" i="2"/>
  <c r="AU257" i="2"/>
  <c r="AT257" i="2"/>
  <c r="AS257" i="2"/>
  <c r="L257" i="2"/>
  <c r="K257" i="2"/>
  <c r="J257" i="2"/>
  <c r="G257" i="2"/>
  <c r="BQ256" i="2"/>
  <c r="BS256" i="2" s="1"/>
  <c r="BM256" i="2"/>
  <c r="BL256" i="2"/>
  <c r="BK256" i="2"/>
  <c r="BJ256" i="2"/>
  <c r="BI256" i="2"/>
  <c r="BH256" i="2"/>
  <c r="BG256" i="2"/>
  <c r="BF256" i="2"/>
  <c r="BE256" i="2"/>
  <c r="BD256" i="2"/>
  <c r="BC256" i="2"/>
  <c r="BB256" i="2"/>
  <c r="BA256" i="2"/>
  <c r="AZ256" i="2"/>
  <c r="AY256" i="2"/>
  <c r="AX256" i="2"/>
  <c r="AW256" i="2"/>
  <c r="AV256" i="2"/>
  <c r="AU256" i="2"/>
  <c r="AT256" i="2"/>
  <c r="AS256" i="2"/>
  <c r="L256" i="2"/>
  <c r="K256" i="2"/>
  <c r="J256" i="2"/>
  <c r="G256" i="2"/>
  <c r="BM255" i="2"/>
  <c r="BL255" i="2"/>
  <c r="BK255" i="2"/>
  <c r="BJ255" i="2"/>
  <c r="BI255" i="2"/>
  <c r="BH255" i="2"/>
  <c r="BG255" i="2"/>
  <c r="BF255" i="2"/>
  <c r="BE255" i="2"/>
  <c r="BD255" i="2"/>
  <c r="BC255" i="2"/>
  <c r="BB255" i="2"/>
  <c r="BA255" i="2"/>
  <c r="AZ255" i="2"/>
  <c r="AY255" i="2"/>
  <c r="AX255" i="2"/>
  <c r="AW255" i="2"/>
  <c r="AV255" i="2"/>
  <c r="AU255" i="2"/>
  <c r="AT255" i="2"/>
  <c r="AS255" i="2"/>
  <c r="K255" i="2"/>
  <c r="J255" i="2"/>
  <c r="G255" i="2"/>
  <c r="CG254" i="2"/>
  <c r="DA254" i="2" s="1"/>
  <c r="BM254" i="2"/>
  <c r="BL254" i="2"/>
  <c r="BK254" i="2"/>
  <c r="BJ254" i="2"/>
  <c r="BI254" i="2"/>
  <c r="BH254" i="2"/>
  <c r="BG254" i="2"/>
  <c r="BF254" i="2"/>
  <c r="BE254" i="2"/>
  <c r="BD254" i="2"/>
  <c r="BC254" i="2"/>
  <c r="BB254" i="2"/>
  <c r="BA254" i="2"/>
  <c r="AZ254" i="2"/>
  <c r="AY254" i="2"/>
  <c r="AX254" i="2"/>
  <c r="AW254" i="2"/>
  <c r="AV254" i="2"/>
  <c r="AU254" i="2"/>
  <c r="AT254" i="2"/>
  <c r="BY254" i="2" s="1"/>
  <c r="AS254" i="2"/>
  <c r="L254" i="2"/>
  <c r="K254" i="2"/>
  <c r="J254" i="2"/>
  <c r="G254" i="2"/>
  <c r="BM253" i="2"/>
  <c r="BL253" i="2"/>
  <c r="BK253" i="2"/>
  <c r="BJ253" i="2"/>
  <c r="BI253" i="2"/>
  <c r="BH253" i="2"/>
  <c r="BG253" i="2"/>
  <c r="BF253" i="2"/>
  <c r="BE253" i="2"/>
  <c r="BD253" i="2"/>
  <c r="BC253" i="2"/>
  <c r="BB253" i="2"/>
  <c r="BA253" i="2"/>
  <c r="AZ253" i="2"/>
  <c r="AY253" i="2"/>
  <c r="AX253" i="2"/>
  <c r="AW253" i="2"/>
  <c r="BY253" i="2" s="1"/>
  <c r="AV253" i="2"/>
  <c r="AU253" i="2"/>
  <c r="AT253" i="2"/>
  <c r="AS253" i="2"/>
  <c r="L253" i="2"/>
  <c r="K253" i="2"/>
  <c r="J253" i="2"/>
  <c r="G253" i="2"/>
  <c r="BM252" i="2"/>
  <c r="BL252" i="2"/>
  <c r="BK252" i="2"/>
  <c r="BJ252" i="2"/>
  <c r="BI252" i="2"/>
  <c r="BH252" i="2"/>
  <c r="BG252" i="2"/>
  <c r="BF252" i="2"/>
  <c r="BE252" i="2"/>
  <c r="BD252" i="2"/>
  <c r="BC252" i="2"/>
  <c r="BB252" i="2"/>
  <c r="BA252" i="2"/>
  <c r="AZ252" i="2"/>
  <c r="AY252" i="2"/>
  <c r="AX252" i="2"/>
  <c r="AW252" i="2"/>
  <c r="AV252" i="2"/>
  <c r="AU252" i="2"/>
  <c r="AT252" i="2"/>
  <c r="AS252" i="2"/>
  <c r="L252" i="2"/>
  <c r="K252" i="2"/>
  <c r="J252" i="2"/>
  <c r="G252" i="2"/>
  <c r="BM251" i="2"/>
  <c r="BL251" i="2"/>
  <c r="BK251" i="2"/>
  <c r="BJ251" i="2"/>
  <c r="BI251" i="2"/>
  <c r="BH251" i="2"/>
  <c r="BG251" i="2"/>
  <c r="BF251" i="2"/>
  <c r="BE251" i="2"/>
  <c r="BD251" i="2"/>
  <c r="BC251" i="2"/>
  <c r="BB251" i="2"/>
  <c r="BA251" i="2"/>
  <c r="AZ251" i="2"/>
  <c r="AY251" i="2"/>
  <c r="AX251" i="2"/>
  <c r="AW251" i="2"/>
  <c r="AV251" i="2"/>
  <c r="AU251" i="2"/>
  <c r="AT251" i="2"/>
  <c r="AS251" i="2"/>
  <c r="K251" i="2"/>
  <c r="J251" i="2"/>
  <c r="G251" i="2"/>
  <c r="BM250" i="2"/>
  <c r="BL250" i="2"/>
  <c r="BK250" i="2"/>
  <c r="BJ250" i="2"/>
  <c r="BI250" i="2"/>
  <c r="BH250" i="2"/>
  <c r="BG250" i="2"/>
  <c r="BF250" i="2"/>
  <c r="BE250" i="2"/>
  <c r="BD250" i="2"/>
  <c r="BC250" i="2"/>
  <c r="BB250" i="2"/>
  <c r="BA250" i="2"/>
  <c r="AZ250" i="2"/>
  <c r="AY250" i="2"/>
  <c r="AX250" i="2"/>
  <c r="AW250" i="2"/>
  <c r="AV250" i="2"/>
  <c r="AU250" i="2"/>
  <c r="AT250" i="2"/>
  <c r="AS250" i="2"/>
  <c r="L250" i="2"/>
  <c r="K250" i="2"/>
  <c r="J250" i="2"/>
  <c r="G250" i="2"/>
  <c r="BY249" i="2"/>
  <c r="BM249" i="2"/>
  <c r="BL249" i="2"/>
  <c r="BK249" i="2"/>
  <c r="BJ249" i="2"/>
  <c r="BI249" i="2"/>
  <c r="BH249" i="2"/>
  <c r="BG249" i="2"/>
  <c r="BF249" i="2"/>
  <c r="BE249" i="2"/>
  <c r="BD249" i="2"/>
  <c r="BC249" i="2"/>
  <c r="BB249" i="2"/>
  <c r="BA249" i="2"/>
  <c r="AZ249" i="2"/>
  <c r="AY249" i="2"/>
  <c r="AX249" i="2"/>
  <c r="BN249" i="2" s="1"/>
  <c r="AW249" i="2"/>
  <c r="AV249" i="2"/>
  <c r="AU249" i="2"/>
  <c r="AT249" i="2"/>
  <c r="AS249" i="2"/>
  <c r="K249" i="2"/>
  <c r="J249" i="2"/>
  <c r="G249" i="2"/>
  <c r="BM248" i="2"/>
  <c r="BL248" i="2"/>
  <c r="BK248" i="2"/>
  <c r="BJ248" i="2"/>
  <c r="BI248" i="2"/>
  <c r="BH248" i="2"/>
  <c r="BG248" i="2"/>
  <c r="BF248" i="2"/>
  <c r="BE248" i="2"/>
  <c r="BD248" i="2"/>
  <c r="BC248" i="2"/>
  <c r="BB248" i="2"/>
  <c r="BA248" i="2"/>
  <c r="AZ248" i="2"/>
  <c r="AY248" i="2"/>
  <c r="AX248" i="2"/>
  <c r="AW248" i="2"/>
  <c r="AV248" i="2"/>
  <c r="AU248" i="2"/>
  <c r="AT248" i="2"/>
  <c r="AS248" i="2"/>
  <c r="L248" i="2"/>
  <c r="K248" i="2"/>
  <c r="J248" i="2"/>
  <c r="G248" i="2"/>
  <c r="BY247" i="2"/>
  <c r="BQ247" i="2"/>
  <c r="BU247" i="2" s="1"/>
  <c r="BM247" i="2"/>
  <c r="BL247" i="2"/>
  <c r="BK247" i="2"/>
  <c r="BJ247" i="2"/>
  <c r="BI247" i="2"/>
  <c r="BH247" i="2"/>
  <c r="BG247" i="2"/>
  <c r="BF247" i="2"/>
  <c r="BE247" i="2"/>
  <c r="BD247" i="2"/>
  <c r="BC247" i="2"/>
  <c r="BB247" i="2"/>
  <c r="BA247" i="2"/>
  <c r="AZ247" i="2"/>
  <c r="AY247" i="2"/>
  <c r="AX247" i="2"/>
  <c r="AW247" i="2"/>
  <c r="AV247" i="2"/>
  <c r="AU247" i="2"/>
  <c r="AT247" i="2"/>
  <c r="AS247" i="2"/>
  <c r="L247" i="2"/>
  <c r="K247" i="2"/>
  <c r="J247" i="2"/>
  <c r="G247" i="2"/>
  <c r="BM246" i="2"/>
  <c r="BL246" i="2"/>
  <c r="BK246" i="2"/>
  <c r="BJ246" i="2"/>
  <c r="BI246" i="2"/>
  <c r="BH246" i="2"/>
  <c r="BG246" i="2"/>
  <c r="BF246" i="2"/>
  <c r="BE246" i="2"/>
  <c r="BD246" i="2"/>
  <c r="BC246" i="2"/>
  <c r="BB246" i="2"/>
  <c r="BA246" i="2"/>
  <c r="AZ246" i="2"/>
  <c r="AY246" i="2"/>
  <c r="AX246" i="2"/>
  <c r="AW246" i="2"/>
  <c r="AV246" i="2"/>
  <c r="AU246" i="2"/>
  <c r="AT246" i="2"/>
  <c r="AS246" i="2"/>
  <c r="L246" i="2"/>
  <c r="K246" i="2"/>
  <c r="J246" i="2"/>
  <c r="G246" i="2"/>
  <c r="BM245" i="2"/>
  <c r="BL245" i="2"/>
  <c r="BK245" i="2"/>
  <c r="BJ245" i="2"/>
  <c r="BI245" i="2"/>
  <c r="BH245" i="2"/>
  <c r="BG245" i="2"/>
  <c r="BF245" i="2"/>
  <c r="BE245" i="2"/>
  <c r="BD245" i="2"/>
  <c r="BC245" i="2"/>
  <c r="BB245" i="2"/>
  <c r="BA245" i="2"/>
  <c r="AZ245" i="2"/>
  <c r="AY245" i="2"/>
  <c r="AX245" i="2"/>
  <c r="AW245" i="2"/>
  <c r="AV245" i="2"/>
  <c r="AU245" i="2"/>
  <c r="AT245" i="2"/>
  <c r="AS245" i="2"/>
  <c r="K245" i="2"/>
  <c r="J245" i="2"/>
  <c r="G245" i="2"/>
  <c r="BY244" i="2"/>
  <c r="BM244" i="2"/>
  <c r="BL244" i="2"/>
  <c r="BK244" i="2"/>
  <c r="BJ244" i="2"/>
  <c r="BI244" i="2"/>
  <c r="BH244" i="2"/>
  <c r="BG244" i="2"/>
  <c r="BF244" i="2"/>
  <c r="BE244" i="2"/>
  <c r="BD244" i="2"/>
  <c r="BC244" i="2"/>
  <c r="BB244" i="2"/>
  <c r="BA244" i="2"/>
  <c r="AZ244" i="2"/>
  <c r="AY244" i="2"/>
  <c r="AX244" i="2"/>
  <c r="AW244" i="2"/>
  <c r="AV244" i="2"/>
  <c r="AU244" i="2"/>
  <c r="AT244" i="2"/>
  <c r="AS244" i="2"/>
  <c r="L244" i="2"/>
  <c r="K244" i="2"/>
  <c r="J244" i="2"/>
  <c r="G244" i="2"/>
  <c r="BV243" i="2"/>
  <c r="BW243" i="2" s="1"/>
  <c r="BX243" i="2" s="1"/>
  <c r="BM243" i="2"/>
  <c r="BL243" i="2"/>
  <c r="BK243" i="2"/>
  <c r="BJ243" i="2"/>
  <c r="BI243" i="2"/>
  <c r="BH243" i="2"/>
  <c r="BG243" i="2"/>
  <c r="BF243" i="2"/>
  <c r="BE243" i="2"/>
  <c r="BD243" i="2"/>
  <c r="BC243" i="2"/>
  <c r="BB243" i="2"/>
  <c r="BA243" i="2"/>
  <c r="AZ243" i="2"/>
  <c r="AY243" i="2"/>
  <c r="AX243" i="2"/>
  <c r="AW243" i="2"/>
  <c r="AV243" i="2"/>
  <c r="AU243" i="2"/>
  <c r="AT243" i="2"/>
  <c r="AS243" i="2"/>
  <c r="K243" i="2"/>
  <c r="J243" i="2"/>
  <c r="G243" i="2"/>
  <c r="BQ242" i="2"/>
  <c r="BM242" i="2"/>
  <c r="BL242" i="2"/>
  <c r="BK242" i="2"/>
  <c r="BJ242" i="2"/>
  <c r="BI242" i="2"/>
  <c r="BH242" i="2"/>
  <c r="BG242" i="2"/>
  <c r="BF242" i="2"/>
  <c r="BE242" i="2"/>
  <c r="BD242" i="2"/>
  <c r="BC242" i="2"/>
  <c r="BB242" i="2"/>
  <c r="BA242" i="2"/>
  <c r="AZ242" i="2"/>
  <c r="AY242" i="2"/>
  <c r="AX242" i="2"/>
  <c r="AW242" i="2"/>
  <c r="AV242" i="2"/>
  <c r="AU242" i="2"/>
  <c r="AT242" i="2"/>
  <c r="AS242" i="2"/>
  <c r="L242" i="2"/>
  <c r="K242" i="2"/>
  <c r="J242" i="2"/>
  <c r="G242" i="2"/>
  <c r="BN241" i="2"/>
  <c r="BM241" i="2"/>
  <c r="BL241" i="2"/>
  <c r="BK241" i="2"/>
  <c r="BJ241" i="2"/>
  <c r="BI241" i="2"/>
  <c r="BH241" i="2"/>
  <c r="BG241" i="2"/>
  <c r="BF241" i="2"/>
  <c r="BE241" i="2"/>
  <c r="BD241" i="2"/>
  <c r="BC241" i="2"/>
  <c r="BB241" i="2"/>
  <c r="BA241" i="2"/>
  <c r="AZ241" i="2"/>
  <c r="AY241" i="2"/>
  <c r="AX241" i="2"/>
  <c r="AW241" i="2"/>
  <c r="AV241" i="2"/>
  <c r="AU241" i="2"/>
  <c r="AT241" i="2"/>
  <c r="AS241" i="2"/>
  <c r="K241" i="2"/>
  <c r="J241" i="2"/>
  <c r="G241" i="2"/>
  <c r="BM240" i="2"/>
  <c r="BL240" i="2"/>
  <c r="BK240" i="2"/>
  <c r="BJ240" i="2"/>
  <c r="BI240" i="2"/>
  <c r="BH240" i="2"/>
  <c r="BG240" i="2"/>
  <c r="BF240" i="2"/>
  <c r="BE240" i="2"/>
  <c r="BD240" i="2"/>
  <c r="BC240" i="2"/>
  <c r="BB240" i="2"/>
  <c r="BA240" i="2"/>
  <c r="AZ240" i="2"/>
  <c r="AY240" i="2"/>
  <c r="AX240" i="2"/>
  <c r="AW240" i="2"/>
  <c r="AV240" i="2"/>
  <c r="AU240" i="2"/>
  <c r="AT240" i="2"/>
  <c r="AS240" i="2"/>
  <c r="L240" i="2"/>
  <c r="K240" i="2"/>
  <c r="J240" i="2"/>
  <c r="G240" i="2"/>
  <c r="BY239" i="2"/>
  <c r="BM239" i="2"/>
  <c r="BL239" i="2"/>
  <c r="BK239" i="2"/>
  <c r="BJ239" i="2"/>
  <c r="BI239" i="2"/>
  <c r="BH239" i="2"/>
  <c r="BG239" i="2"/>
  <c r="BF239" i="2"/>
  <c r="BE239" i="2"/>
  <c r="BD239" i="2"/>
  <c r="BC239" i="2"/>
  <c r="BB239" i="2"/>
  <c r="BA239" i="2"/>
  <c r="AZ239" i="2"/>
  <c r="AY239" i="2"/>
  <c r="AX239" i="2"/>
  <c r="BN239" i="2" s="1"/>
  <c r="AW239" i="2"/>
  <c r="AV239" i="2"/>
  <c r="AU239" i="2"/>
  <c r="AT239" i="2"/>
  <c r="AS239" i="2"/>
  <c r="K239" i="2"/>
  <c r="J239" i="2"/>
  <c r="G239" i="2"/>
  <c r="BM238" i="2"/>
  <c r="BL238" i="2"/>
  <c r="BK238" i="2"/>
  <c r="BJ238" i="2"/>
  <c r="BI238" i="2"/>
  <c r="BH238" i="2"/>
  <c r="BG238" i="2"/>
  <c r="BF238" i="2"/>
  <c r="BE238" i="2"/>
  <c r="BD238" i="2"/>
  <c r="BC238" i="2"/>
  <c r="BB238" i="2"/>
  <c r="BA238" i="2"/>
  <c r="AZ238" i="2"/>
  <c r="AY238" i="2"/>
  <c r="AX238" i="2"/>
  <c r="AW238" i="2"/>
  <c r="AV238" i="2"/>
  <c r="AU238" i="2"/>
  <c r="AT238" i="2"/>
  <c r="AS238" i="2"/>
  <c r="L238" i="2"/>
  <c r="K238" i="2"/>
  <c r="J238" i="2"/>
  <c r="G238" i="2"/>
  <c r="BQ237" i="2"/>
  <c r="BU237" i="2" s="1"/>
  <c r="BM237" i="2"/>
  <c r="BL237" i="2"/>
  <c r="BK237" i="2"/>
  <c r="BJ237" i="2"/>
  <c r="BI237" i="2"/>
  <c r="BH237" i="2"/>
  <c r="BG237" i="2"/>
  <c r="BF237" i="2"/>
  <c r="BE237" i="2"/>
  <c r="BD237" i="2"/>
  <c r="BC237" i="2"/>
  <c r="BB237" i="2"/>
  <c r="BA237" i="2"/>
  <c r="AZ237" i="2"/>
  <c r="AY237" i="2"/>
  <c r="AX237" i="2"/>
  <c r="AW237" i="2"/>
  <c r="AV237" i="2"/>
  <c r="AU237" i="2"/>
  <c r="AT237" i="2"/>
  <c r="AS237" i="2"/>
  <c r="L237" i="2"/>
  <c r="K237" i="2"/>
  <c r="J237" i="2"/>
  <c r="G237" i="2"/>
  <c r="BY236" i="2"/>
  <c r="BM236" i="2"/>
  <c r="BL236" i="2"/>
  <c r="BK236" i="2"/>
  <c r="BJ236" i="2"/>
  <c r="BI236" i="2"/>
  <c r="BH236" i="2"/>
  <c r="BG236" i="2"/>
  <c r="BF236" i="2"/>
  <c r="BE236" i="2"/>
  <c r="BD236" i="2"/>
  <c r="BC236" i="2"/>
  <c r="BB236" i="2"/>
  <c r="BA236" i="2"/>
  <c r="AZ236" i="2"/>
  <c r="AY236" i="2"/>
  <c r="AX236" i="2"/>
  <c r="AW236" i="2"/>
  <c r="AV236" i="2"/>
  <c r="AU236" i="2"/>
  <c r="AT236" i="2"/>
  <c r="AS236" i="2"/>
  <c r="L236" i="2"/>
  <c r="K236" i="2"/>
  <c r="J236" i="2"/>
  <c r="G236" i="2"/>
  <c r="BM235" i="2"/>
  <c r="BL235" i="2"/>
  <c r="BK235" i="2"/>
  <c r="BJ235" i="2"/>
  <c r="BI235" i="2"/>
  <c r="BH235" i="2"/>
  <c r="BG235" i="2"/>
  <c r="BF235" i="2"/>
  <c r="BE235" i="2"/>
  <c r="BD235" i="2"/>
  <c r="BC235" i="2"/>
  <c r="BB235" i="2"/>
  <c r="BA235" i="2"/>
  <c r="AZ235" i="2"/>
  <c r="AY235" i="2"/>
  <c r="AX235" i="2"/>
  <c r="AW235" i="2"/>
  <c r="AV235" i="2"/>
  <c r="AU235" i="2"/>
  <c r="AT235" i="2"/>
  <c r="AS235" i="2"/>
  <c r="L235" i="2"/>
  <c r="K235" i="2"/>
  <c r="J235" i="2"/>
  <c r="G235" i="2"/>
  <c r="BM234" i="2"/>
  <c r="BL234" i="2"/>
  <c r="BK234" i="2"/>
  <c r="BJ234" i="2"/>
  <c r="BI234" i="2"/>
  <c r="BH234" i="2"/>
  <c r="BG234" i="2"/>
  <c r="BF234" i="2"/>
  <c r="BE234" i="2"/>
  <c r="BD234" i="2"/>
  <c r="BC234" i="2"/>
  <c r="BB234" i="2"/>
  <c r="BA234" i="2"/>
  <c r="AZ234" i="2"/>
  <c r="AY234" i="2"/>
  <c r="AX234" i="2"/>
  <c r="AW234" i="2"/>
  <c r="AV234" i="2"/>
  <c r="AU234" i="2"/>
  <c r="AT234" i="2"/>
  <c r="BY234" i="2" s="1"/>
  <c r="AS234" i="2"/>
  <c r="L234" i="2"/>
  <c r="K234" i="2"/>
  <c r="J234" i="2"/>
  <c r="G234" i="2"/>
  <c r="BM233" i="2"/>
  <c r="BL233" i="2"/>
  <c r="BK233" i="2"/>
  <c r="BJ233" i="2"/>
  <c r="BI233" i="2"/>
  <c r="BH233" i="2"/>
  <c r="BG233" i="2"/>
  <c r="BF233" i="2"/>
  <c r="BE233" i="2"/>
  <c r="BD233" i="2"/>
  <c r="BC233" i="2"/>
  <c r="BB233" i="2"/>
  <c r="BA233" i="2"/>
  <c r="AZ233" i="2"/>
  <c r="AY233" i="2"/>
  <c r="AX233" i="2"/>
  <c r="AW233" i="2"/>
  <c r="BY233" i="2" s="1"/>
  <c r="AV233" i="2"/>
  <c r="AU233" i="2"/>
  <c r="AT233" i="2"/>
  <c r="AS233" i="2"/>
  <c r="L233" i="2"/>
  <c r="K233" i="2"/>
  <c r="J233" i="2"/>
  <c r="G233" i="2"/>
  <c r="BM232" i="2"/>
  <c r="BL232" i="2"/>
  <c r="BK232" i="2"/>
  <c r="BJ232" i="2"/>
  <c r="BI232" i="2"/>
  <c r="BH232" i="2"/>
  <c r="BG232" i="2"/>
  <c r="BF232" i="2"/>
  <c r="BE232" i="2"/>
  <c r="BD232" i="2"/>
  <c r="BC232" i="2"/>
  <c r="BB232" i="2"/>
  <c r="BA232" i="2"/>
  <c r="AZ232" i="2"/>
  <c r="AY232" i="2"/>
  <c r="AX232" i="2"/>
  <c r="AW232" i="2"/>
  <c r="AV232" i="2"/>
  <c r="AU232" i="2"/>
  <c r="AT232" i="2"/>
  <c r="AS232" i="2"/>
  <c r="L232" i="2"/>
  <c r="K232" i="2"/>
  <c r="J232" i="2"/>
  <c r="G232" i="2"/>
  <c r="BQ231" i="2"/>
  <c r="BM231" i="2"/>
  <c r="BL231" i="2"/>
  <c r="BK231" i="2"/>
  <c r="BJ231" i="2"/>
  <c r="BI231" i="2"/>
  <c r="BH231" i="2"/>
  <c r="BG231" i="2"/>
  <c r="BF231" i="2"/>
  <c r="BE231" i="2"/>
  <c r="BD231" i="2"/>
  <c r="BC231" i="2"/>
  <c r="BB231" i="2"/>
  <c r="BA231" i="2"/>
  <c r="AZ231" i="2"/>
  <c r="AY231" i="2"/>
  <c r="AX231" i="2"/>
  <c r="BN231" i="2" s="1"/>
  <c r="AW231" i="2"/>
  <c r="AV231" i="2"/>
  <c r="BY231" i="2" s="1"/>
  <c r="AU231" i="2"/>
  <c r="AT231" i="2"/>
  <c r="AS231" i="2"/>
  <c r="K231" i="2"/>
  <c r="J231" i="2"/>
  <c r="G231" i="2"/>
  <c r="BM230" i="2"/>
  <c r="BL230" i="2"/>
  <c r="BK230" i="2"/>
  <c r="BJ230" i="2"/>
  <c r="BI230" i="2"/>
  <c r="BH230" i="2"/>
  <c r="BG230" i="2"/>
  <c r="BF230" i="2"/>
  <c r="BE230" i="2"/>
  <c r="BD230" i="2"/>
  <c r="BC230" i="2"/>
  <c r="BB230" i="2"/>
  <c r="BA230" i="2"/>
  <c r="AZ230" i="2"/>
  <c r="AY230" i="2"/>
  <c r="AX230" i="2"/>
  <c r="AW230" i="2"/>
  <c r="AV230" i="2"/>
  <c r="AU230" i="2"/>
  <c r="AT230" i="2"/>
  <c r="AS230" i="2"/>
  <c r="L230" i="2"/>
  <c r="K230" i="2"/>
  <c r="J230" i="2"/>
  <c r="G230" i="2"/>
  <c r="BY229" i="2"/>
  <c r="BQ229" i="2"/>
  <c r="BM229" i="2"/>
  <c r="BL229" i="2"/>
  <c r="BK229" i="2"/>
  <c r="BJ229" i="2"/>
  <c r="BI229" i="2"/>
  <c r="BH229" i="2"/>
  <c r="BG229" i="2"/>
  <c r="BF229" i="2"/>
  <c r="BE229" i="2"/>
  <c r="BD229" i="2"/>
  <c r="BC229" i="2"/>
  <c r="BB229" i="2"/>
  <c r="BA229" i="2"/>
  <c r="AZ229" i="2"/>
  <c r="AY229" i="2"/>
  <c r="AX229" i="2"/>
  <c r="AW229" i="2"/>
  <c r="AV229" i="2"/>
  <c r="AU229" i="2"/>
  <c r="AT229" i="2"/>
  <c r="AS229" i="2"/>
  <c r="K229" i="2"/>
  <c r="J229" i="2"/>
  <c r="G229" i="2"/>
  <c r="BQ228" i="2"/>
  <c r="BU228" i="2" s="1"/>
  <c r="BM228" i="2"/>
  <c r="BL228" i="2"/>
  <c r="BK228" i="2"/>
  <c r="BJ228" i="2"/>
  <c r="BI228" i="2"/>
  <c r="BH228" i="2"/>
  <c r="BG228" i="2"/>
  <c r="BF228" i="2"/>
  <c r="BE228" i="2"/>
  <c r="BD228" i="2"/>
  <c r="BC228" i="2"/>
  <c r="BB228" i="2"/>
  <c r="BA228" i="2"/>
  <c r="AZ228" i="2"/>
  <c r="AY228" i="2"/>
  <c r="AX228" i="2"/>
  <c r="AW228" i="2"/>
  <c r="AV228" i="2"/>
  <c r="AU228" i="2"/>
  <c r="AT228" i="2"/>
  <c r="AS228" i="2"/>
  <c r="L228" i="2"/>
  <c r="K228" i="2"/>
  <c r="J228" i="2"/>
  <c r="G228" i="2"/>
  <c r="BM227" i="2"/>
  <c r="BL227" i="2"/>
  <c r="BK227" i="2"/>
  <c r="BJ227" i="2"/>
  <c r="BI227" i="2"/>
  <c r="BH227" i="2"/>
  <c r="BG227" i="2"/>
  <c r="BF227" i="2"/>
  <c r="BE227" i="2"/>
  <c r="BD227" i="2"/>
  <c r="BC227" i="2"/>
  <c r="BB227" i="2"/>
  <c r="BA227" i="2"/>
  <c r="AZ227" i="2"/>
  <c r="AY227" i="2"/>
  <c r="AX227" i="2"/>
  <c r="AW227" i="2"/>
  <c r="AV227" i="2"/>
  <c r="AU227" i="2"/>
  <c r="AT227" i="2"/>
  <c r="AS227" i="2"/>
  <c r="L227" i="2"/>
  <c r="K227" i="2"/>
  <c r="J227" i="2"/>
  <c r="G227" i="2"/>
  <c r="BY226" i="2"/>
  <c r="BQ226" i="2"/>
  <c r="BM226" i="2"/>
  <c r="BL226" i="2"/>
  <c r="BK226" i="2"/>
  <c r="BJ226" i="2"/>
  <c r="BI226" i="2"/>
  <c r="BH226" i="2"/>
  <c r="BG226" i="2"/>
  <c r="BF226" i="2"/>
  <c r="BE226" i="2"/>
  <c r="BD226" i="2"/>
  <c r="BC226" i="2"/>
  <c r="BB226" i="2"/>
  <c r="BA226" i="2"/>
  <c r="AZ226" i="2"/>
  <c r="AY226" i="2"/>
  <c r="AX226" i="2"/>
  <c r="AW226" i="2"/>
  <c r="AV226" i="2"/>
  <c r="AU226" i="2"/>
  <c r="AT226" i="2"/>
  <c r="AS226" i="2"/>
  <c r="L226" i="2"/>
  <c r="K226" i="2"/>
  <c r="J226" i="2"/>
  <c r="G226" i="2"/>
  <c r="BM225" i="2"/>
  <c r="BL225" i="2"/>
  <c r="BK225" i="2"/>
  <c r="BJ225" i="2"/>
  <c r="BI225" i="2"/>
  <c r="BH225" i="2"/>
  <c r="BG225" i="2"/>
  <c r="BF225" i="2"/>
  <c r="BE225" i="2"/>
  <c r="BD225" i="2"/>
  <c r="BC225" i="2"/>
  <c r="BB225" i="2"/>
  <c r="BA225" i="2"/>
  <c r="AZ225" i="2"/>
  <c r="AY225" i="2"/>
  <c r="AX225" i="2"/>
  <c r="AW225" i="2"/>
  <c r="AV225" i="2"/>
  <c r="BY225" i="2" s="1"/>
  <c r="AU225" i="2"/>
  <c r="AT225" i="2"/>
  <c r="AS225" i="2"/>
  <c r="K225" i="2"/>
  <c r="J225" i="2"/>
  <c r="G225" i="2"/>
  <c r="BM224" i="2"/>
  <c r="BL224" i="2"/>
  <c r="BK224" i="2"/>
  <c r="BJ224" i="2"/>
  <c r="BI224" i="2"/>
  <c r="BH224" i="2"/>
  <c r="BG224" i="2"/>
  <c r="BF224" i="2"/>
  <c r="BE224" i="2"/>
  <c r="BD224" i="2"/>
  <c r="BC224" i="2"/>
  <c r="BB224" i="2"/>
  <c r="BA224" i="2"/>
  <c r="AZ224" i="2"/>
  <c r="AY224" i="2"/>
  <c r="AX224" i="2"/>
  <c r="AW224" i="2"/>
  <c r="AV224" i="2"/>
  <c r="AU224" i="2"/>
  <c r="AT224" i="2"/>
  <c r="AS224" i="2"/>
  <c r="L224" i="2"/>
  <c r="K224" i="2"/>
  <c r="J224" i="2"/>
  <c r="G224" i="2"/>
  <c r="BM223" i="2"/>
  <c r="BL223" i="2"/>
  <c r="BK223" i="2"/>
  <c r="BJ223" i="2"/>
  <c r="BI223" i="2"/>
  <c r="BH223" i="2"/>
  <c r="BG223" i="2"/>
  <c r="BF223" i="2"/>
  <c r="BE223" i="2"/>
  <c r="BD223" i="2"/>
  <c r="BC223" i="2"/>
  <c r="BB223" i="2"/>
  <c r="BA223" i="2"/>
  <c r="AZ223" i="2"/>
  <c r="AY223" i="2"/>
  <c r="AX223" i="2"/>
  <c r="AW223" i="2"/>
  <c r="AV223" i="2"/>
  <c r="AU223" i="2"/>
  <c r="AT223" i="2"/>
  <c r="AS223" i="2"/>
  <c r="K223" i="2"/>
  <c r="J223" i="2"/>
  <c r="G223" i="2"/>
  <c r="BM222" i="2"/>
  <c r="BL222" i="2"/>
  <c r="BK222" i="2"/>
  <c r="BJ222" i="2"/>
  <c r="BI222" i="2"/>
  <c r="BH222" i="2"/>
  <c r="BG222" i="2"/>
  <c r="BF222" i="2"/>
  <c r="BE222" i="2"/>
  <c r="BD222" i="2"/>
  <c r="BC222" i="2"/>
  <c r="BB222" i="2"/>
  <c r="BA222" i="2"/>
  <c r="AZ222" i="2"/>
  <c r="AY222" i="2"/>
  <c r="AX222" i="2"/>
  <c r="AW222" i="2"/>
  <c r="AV222" i="2"/>
  <c r="AU222" i="2"/>
  <c r="AT222" i="2"/>
  <c r="BY222" i="2" s="1"/>
  <c r="AS222" i="2"/>
  <c r="L222" i="2"/>
  <c r="K222" i="2"/>
  <c r="J222" i="2"/>
  <c r="G222" i="2"/>
  <c r="BM221" i="2"/>
  <c r="BL221" i="2"/>
  <c r="BK221" i="2"/>
  <c r="BJ221" i="2"/>
  <c r="BI221" i="2"/>
  <c r="BH221" i="2"/>
  <c r="BG221" i="2"/>
  <c r="BF221" i="2"/>
  <c r="BE221" i="2"/>
  <c r="BD221" i="2"/>
  <c r="BC221" i="2"/>
  <c r="BB221" i="2"/>
  <c r="BA221" i="2"/>
  <c r="AZ221" i="2"/>
  <c r="AY221" i="2"/>
  <c r="AX221" i="2"/>
  <c r="AW221" i="2"/>
  <c r="AV221" i="2"/>
  <c r="AU221" i="2"/>
  <c r="AT221" i="2"/>
  <c r="AS221" i="2"/>
  <c r="L221" i="2"/>
  <c r="K221" i="2"/>
  <c r="J221" i="2"/>
  <c r="G221" i="2"/>
  <c r="BM220" i="2"/>
  <c r="BL220" i="2"/>
  <c r="BK220" i="2"/>
  <c r="BJ220" i="2"/>
  <c r="BI220" i="2"/>
  <c r="BH220" i="2"/>
  <c r="BG220" i="2"/>
  <c r="BF220" i="2"/>
  <c r="BE220" i="2"/>
  <c r="BD220" i="2"/>
  <c r="BC220" i="2"/>
  <c r="BB220" i="2"/>
  <c r="BA220" i="2"/>
  <c r="AZ220" i="2"/>
  <c r="AY220" i="2"/>
  <c r="AX220" i="2"/>
  <c r="AW220" i="2"/>
  <c r="AV220" i="2"/>
  <c r="AU220" i="2"/>
  <c r="AT220" i="2"/>
  <c r="BY220" i="2" s="1"/>
  <c r="AS220" i="2"/>
  <c r="L220" i="2"/>
  <c r="K220" i="2"/>
  <c r="J220" i="2"/>
  <c r="G220" i="2"/>
  <c r="BM219" i="2"/>
  <c r="BL219" i="2"/>
  <c r="BK219" i="2"/>
  <c r="BJ219" i="2"/>
  <c r="BI219" i="2"/>
  <c r="BH219" i="2"/>
  <c r="BG219" i="2"/>
  <c r="BF219" i="2"/>
  <c r="BE219" i="2"/>
  <c r="BD219" i="2"/>
  <c r="BC219" i="2"/>
  <c r="BB219" i="2"/>
  <c r="BA219" i="2"/>
  <c r="AZ219" i="2"/>
  <c r="AY219" i="2"/>
  <c r="AX219" i="2"/>
  <c r="AW219" i="2"/>
  <c r="AV219" i="2"/>
  <c r="AU219" i="2"/>
  <c r="AT219" i="2"/>
  <c r="AS219" i="2"/>
  <c r="L219" i="2"/>
  <c r="K219" i="2"/>
  <c r="J219" i="2"/>
  <c r="G219" i="2"/>
  <c r="BY218" i="2"/>
  <c r="BQ218" i="2"/>
  <c r="BM218" i="2"/>
  <c r="BL218" i="2"/>
  <c r="BK218" i="2"/>
  <c r="BJ218" i="2"/>
  <c r="BI218" i="2"/>
  <c r="BH218" i="2"/>
  <c r="BG218" i="2"/>
  <c r="BF218" i="2"/>
  <c r="BE218" i="2"/>
  <c r="BD218" i="2"/>
  <c r="BC218" i="2"/>
  <c r="BB218" i="2"/>
  <c r="BA218" i="2"/>
  <c r="AZ218" i="2"/>
  <c r="AY218" i="2"/>
  <c r="AX218" i="2"/>
  <c r="AW218" i="2"/>
  <c r="AV218" i="2"/>
  <c r="AU218" i="2"/>
  <c r="AT218" i="2"/>
  <c r="AS218" i="2"/>
  <c r="L218" i="2"/>
  <c r="K218" i="2"/>
  <c r="J218" i="2"/>
  <c r="G218" i="2"/>
  <c r="BM217" i="2"/>
  <c r="BL217" i="2"/>
  <c r="BK217" i="2"/>
  <c r="BJ217" i="2"/>
  <c r="BI217" i="2"/>
  <c r="BH217" i="2"/>
  <c r="BG217" i="2"/>
  <c r="BF217" i="2"/>
  <c r="BE217" i="2"/>
  <c r="BD217" i="2"/>
  <c r="BC217" i="2"/>
  <c r="BB217" i="2"/>
  <c r="BA217" i="2"/>
  <c r="AZ217" i="2"/>
  <c r="AY217" i="2"/>
  <c r="AX217" i="2"/>
  <c r="AW217" i="2"/>
  <c r="BY217" i="2" s="1"/>
  <c r="AV217" i="2"/>
  <c r="AU217" i="2"/>
  <c r="AT217" i="2"/>
  <c r="AS217" i="2"/>
  <c r="L217" i="2"/>
  <c r="K217" i="2"/>
  <c r="J217" i="2"/>
  <c r="G217" i="2"/>
  <c r="BM216" i="2"/>
  <c r="BL216" i="2"/>
  <c r="BK216" i="2"/>
  <c r="BJ216" i="2"/>
  <c r="BI216" i="2"/>
  <c r="BH216" i="2"/>
  <c r="BG216" i="2"/>
  <c r="BF216" i="2"/>
  <c r="BE216" i="2"/>
  <c r="BD216" i="2"/>
  <c r="BC216" i="2"/>
  <c r="BB216" i="2"/>
  <c r="BA216" i="2"/>
  <c r="AZ216" i="2"/>
  <c r="AY216" i="2"/>
  <c r="AX216" i="2"/>
  <c r="AW216" i="2"/>
  <c r="AV216" i="2"/>
  <c r="AU216" i="2"/>
  <c r="AT216" i="2"/>
  <c r="BY216" i="2" s="1"/>
  <c r="AS216" i="2"/>
  <c r="L216" i="2"/>
  <c r="K216" i="2"/>
  <c r="J216" i="2"/>
  <c r="G216" i="2"/>
  <c r="BM215" i="2"/>
  <c r="BL215" i="2"/>
  <c r="BK215" i="2"/>
  <c r="BJ215" i="2"/>
  <c r="BI215" i="2"/>
  <c r="BH215" i="2"/>
  <c r="BG215" i="2"/>
  <c r="BF215" i="2"/>
  <c r="BE215" i="2"/>
  <c r="BD215" i="2"/>
  <c r="BC215" i="2"/>
  <c r="BB215" i="2"/>
  <c r="BA215" i="2"/>
  <c r="AZ215" i="2"/>
  <c r="AY215" i="2"/>
  <c r="AX215" i="2"/>
  <c r="BQ215" i="2" s="1"/>
  <c r="AW215" i="2"/>
  <c r="AV215" i="2"/>
  <c r="BY215" i="2" s="1"/>
  <c r="AU215" i="2"/>
  <c r="AT215" i="2"/>
  <c r="AS215" i="2"/>
  <c r="K215" i="2"/>
  <c r="J215" i="2"/>
  <c r="G215" i="2"/>
  <c r="BM214" i="2"/>
  <c r="BL214" i="2"/>
  <c r="BK214" i="2"/>
  <c r="BJ214" i="2"/>
  <c r="BI214" i="2"/>
  <c r="BH214" i="2"/>
  <c r="BG214" i="2"/>
  <c r="BF214" i="2"/>
  <c r="BE214" i="2"/>
  <c r="BD214" i="2"/>
  <c r="BC214" i="2"/>
  <c r="BB214" i="2"/>
  <c r="BA214" i="2"/>
  <c r="AZ214" i="2"/>
  <c r="AY214" i="2"/>
  <c r="AX214" i="2"/>
  <c r="AW214" i="2"/>
  <c r="AV214" i="2"/>
  <c r="AU214" i="2"/>
  <c r="AT214" i="2"/>
  <c r="AS214" i="2"/>
  <c r="L214" i="2"/>
  <c r="K214" i="2"/>
  <c r="J214" i="2"/>
  <c r="G214" i="2"/>
  <c r="BM213" i="2"/>
  <c r="BL213" i="2"/>
  <c r="BK213" i="2"/>
  <c r="BJ213" i="2"/>
  <c r="BI213" i="2"/>
  <c r="BH213" i="2"/>
  <c r="BG213" i="2"/>
  <c r="BF213" i="2"/>
  <c r="BE213" i="2"/>
  <c r="BD213" i="2"/>
  <c r="BC213" i="2"/>
  <c r="BB213" i="2"/>
  <c r="BA213" i="2"/>
  <c r="AZ213" i="2"/>
  <c r="AY213" i="2"/>
  <c r="AX213" i="2"/>
  <c r="AW213" i="2"/>
  <c r="AV213" i="2"/>
  <c r="AU213" i="2"/>
  <c r="AT213" i="2"/>
  <c r="AS213" i="2"/>
  <c r="K213" i="2"/>
  <c r="J213" i="2"/>
  <c r="G213" i="2"/>
  <c r="BM212" i="2"/>
  <c r="BL212" i="2"/>
  <c r="BK212" i="2"/>
  <c r="BJ212" i="2"/>
  <c r="BI212" i="2"/>
  <c r="BH212" i="2"/>
  <c r="BG212" i="2"/>
  <c r="BF212" i="2"/>
  <c r="BE212" i="2"/>
  <c r="BD212" i="2"/>
  <c r="BC212" i="2"/>
  <c r="BB212" i="2"/>
  <c r="BA212" i="2"/>
  <c r="AZ212" i="2"/>
  <c r="AY212" i="2"/>
  <c r="AX212" i="2"/>
  <c r="AW212" i="2"/>
  <c r="AV212" i="2"/>
  <c r="AU212" i="2"/>
  <c r="AT212" i="2"/>
  <c r="AS212" i="2"/>
  <c r="L212" i="2"/>
  <c r="K212" i="2"/>
  <c r="J212" i="2"/>
  <c r="G212" i="2"/>
  <c r="BM211" i="2"/>
  <c r="BL211" i="2"/>
  <c r="BK211" i="2"/>
  <c r="BJ211" i="2"/>
  <c r="BI211" i="2"/>
  <c r="BH211" i="2"/>
  <c r="BG211" i="2"/>
  <c r="BF211" i="2"/>
  <c r="BE211" i="2"/>
  <c r="BD211" i="2"/>
  <c r="BC211" i="2"/>
  <c r="BB211" i="2"/>
  <c r="BA211" i="2"/>
  <c r="AZ211" i="2"/>
  <c r="AY211" i="2"/>
  <c r="AX211" i="2"/>
  <c r="AW211" i="2"/>
  <c r="AV211" i="2"/>
  <c r="AU211" i="2"/>
  <c r="AT211" i="2"/>
  <c r="AS211" i="2"/>
  <c r="L211" i="2"/>
  <c r="K211" i="2"/>
  <c r="J211" i="2"/>
  <c r="G211" i="2"/>
  <c r="BM210" i="2"/>
  <c r="BL210" i="2"/>
  <c r="BK210" i="2"/>
  <c r="BJ210" i="2"/>
  <c r="BI210" i="2"/>
  <c r="BH210" i="2"/>
  <c r="BG210" i="2"/>
  <c r="BF210" i="2"/>
  <c r="BE210" i="2"/>
  <c r="BD210" i="2"/>
  <c r="BC210" i="2"/>
  <c r="BB210" i="2"/>
  <c r="BA210" i="2"/>
  <c r="AZ210" i="2"/>
  <c r="AY210" i="2"/>
  <c r="AX210" i="2"/>
  <c r="AW210" i="2"/>
  <c r="AV210" i="2"/>
  <c r="AU210" i="2"/>
  <c r="AT210" i="2"/>
  <c r="AS210" i="2"/>
  <c r="L210" i="2"/>
  <c r="K210" i="2"/>
  <c r="J210" i="2"/>
  <c r="G210" i="2"/>
  <c r="BM209" i="2"/>
  <c r="BL209" i="2"/>
  <c r="BK209" i="2"/>
  <c r="BJ209" i="2"/>
  <c r="BI209" i="2"/>
  <c r="BH209" i="2"/>
  <c r="BG209" i="2"/>
  <c r="BF209" i="2"/>
  <c r="BE209" i="2"/>
  <c r="BD209" i="2"/>
  <c r="BC209" i="2"/>
  <c r="BB209" i="2"/>
  <c r="BA209" i="2"/>
  <c r="AZ209" i="2"/>
  <c r="AY209" i="2"/>
  <c r="AX209" i="2"/>
  <c r="AW209" i="2"/>
  <c r="AV209" i="2"/>
  <c r="BY209" i="2" s="1"/>
  <c r="AU209" i="2"/>
  <c r="AT209" i="2"/>
  <c r="AS209" i="2"/>
  <c r="K209" i="2"/>
  <c r="J209" i="2"/>
  <c r="G209" i="2"/>
  <c r="BM208" i="2"/>
  <c r="BL208" i="2"/>
  <c r="BK208" i="2"/>
  <c r="BJ208" i="2"/>
  <c r="BI208" i="2"/>
  <c r="BH208" i="2"/>
  <c r="BG208" i="2"/>
  <c r="BF208" i="2"/>
  <c r="BE208" i="2"/>
  <c r="BD208" i="2"/>
  <c r="BC208" i="2"/>
  <c r="BB208" i="2"/>
  <c r="BA208" i="2"/>
  <c r="AZ208" i="2"/>
  <c r="AY208" i="2"/>
  <c r="AX208" i="2"/>
  <c r="AW208" i="2"/>
  <c r="AV208" i="2"/>
  <c r="AU208" i="2"/>
  <c r="AT208" i="2"/>
  <c r="AS208" i="2"/>
  <c r="L208" i="2"/>
  <c r="K208" i="2"/>
  <c r="J208" i="2"/>
  <c r="G208" i="2"/>
  <c r="BM207" i="2"/>
  <c r="BL207" i="2"/>
  <c r="BK207" i="2"/>
  <c r="BJ207" i="2"/>
  <c r="BI207" i="2"/>
  <c r="BH207" i="2"/>
  <c r="BG207" i="2"/>
  <c r="BF207" i="2"/>
  <c r="BE207" i="2"/>
  <c r="BD207" i="2"/>
  <c r="BC207" i="2"/>
  <c r="BB207" i="2"/>
  <c r="BA207" i="2"/>
  <c r="AZ207" i="2"/>
  <c r="AY207" i="2"/>
  <c r="AX207" i="2"/>
  <c r="AW207" i="2"/>
  <c r="AV207" i="2"/>
  <c r="AU207" i="2"/>
  <c r="CB207" i="2" s="1"/>
  <c r="AT207" i="2"/>
  <c r="AS207" i="2"/>
  <c r="K207" i="2"/>
  <c r="J207" i="2"/>
  <c r="G207" i="2"/>
  <c r="BM206" i="2"/>
  <c r="BL206" i="2"/>
  <c r="BK206" i="2"/>
  <c r="BJ206" i="2"/>
  <c r="BI206" i="2"/>
  <c r="BH206" i="2"/>
  <c r="BG206" i="2"/>
  <c r="BF206" i="2"/>
  <c r="BE206" i="2"/>
  <c r="BD206" i="2"/>
  <c r="BC206" i="2"/>
  <c r="BB206" i="2"/>
  <c r="BA206" i="2"/>
  <c r="AZ206" i="2"/>
  <c r="AY206" i="2"/>
  <c r="AX206" i="2"/>
  <c r="AW206" i="2"/>
  <c r="AV206" i="2"/>
  <c r="AU206" i="2"/>
  <c r="AT206" i="2"/>
  <c r="AS206" i="2"/>
  <c r="L206" i="2"/>
  <c r="K206" i="2"/>
  <c r="J206" i="2"/>
  <c r="G206" i="2"/>
  <c r="BQ205" i="2"/>
  <c r="BU205" i="2" s="1"/>
  <c r="BM205" i="2"/>
  <c r="BL205" i="2"/>
  <c r="BK205" i="2"/>
  <c r="BJ205" i="2"/>
  <c r="BI205" i="2"/>
  <c r="BH205" i="2"/>
  <c r="BG205" i="2"/>
  <c r="BF205" i="2"/>
  <c r="BE205" i="2"/>
  <c r="BD205" i="2"/>
  <c r="BC205" i="2"/>
  <c r="BB205" i="2"/>
  <c r="BA205" i="2"/>
  <c r="AZ205" i="2"/>
  <c r="AY205" i="2"/>
  <c r="AX205" i="2"/>
  <c r="AW205" i="2"/>
  <c r="AV205" i="2"/>
  <c r="AU205" i="2"/>
  <c r="AT205" i="2"/>
  <c r="AS205" i="2"/>
  <c r="L205" i="2"/>
  <c r="K205" i="2"/>
  <c r="J205" i="2"/>
  <c r="G205" i="2"/>
  <c r="BM204" i="2"/>
  <c r="BL204" i="2"/>
  <c r="BK204" i="2"/>
  <c r="BJ204" i="2"/>
  <c r="BI204" i="2"/>
  <c r="BH204" i="2"/>
  <c r="BG204" i="2"/>
  <c r="BF204" i="2"/>
  <c r="BE204" i="2"/>
  <c r="BD204" i="2"/>
  <c r="BC204" i="2"/>
  <c r="BB204" i="2"/>
  <c r="BA204" i="2"/>
  <c r="AZ204" i="2"/>
  <c r="AY204" i="2"/>
  <c r="AX204" i="2"/>
  <c r="AW204" i="2"/>
  <c r="AV204" i="2"/>
  <c r="AU204" i="2"/>
  <c r="AT204" i="2"/>
  <c r="AS204" i="2"/>
  <c r="L204" i="2"/>
  <c r="K204" i="2"/>
  <c r="J204" i="2"/>
  <c r="G204" i="2"/>
  <c r="BM203" i="2"/>
  <c r="BL203" i="2"/>
  <c r="BK203" i="2"/>
  <c r="BJ203" i="2"/>
  <c r="BI203" i="2"/>
  <c r="BH203" i="2"/>
  <c r="BG203" i="2"/>
  <c r="BF203" i="2"/>
  <c r="BE203" i="2"/>
  <c r="BD203" i="2"/>
  <c r="BC203" i="2"/>
  <c r="BB203" i="2"/>
  <c r="BA203" i="2"/>
  <c r="AZ203" i="2"/>
  <c r="AY203" i="2"/>
  <c r="AX203" i="2"/>
  <c r="AW203" i="2"/>
  <c r="AV203" i="2"/>
  <c r="AU203" i="2"/>
  <c r="AT203" i="2"/>
  <c r="AS203" i="2"/>
  <c r="L203" i="2"/>
  <c r="K203" i="2"/>
  <c r="J203" i="2"/>
  <c r="G203" i="2"/>
  <c r="BY202" i="2"/>
  <c r="BQ202" i="2"/>
  <c r="BM202" i="2"/>
  <c r="BL202" i="2"/>
  <c r="BK202" i="2"/>
  <c r="BJ202" i="2"/>
  <c r="BI202" i="2"/>
  <c r="BH202" i="2"/>
  <c r="BG202" i="2"/>
  <c r="BF202" i="2"/>
  <c r="BE202" i="2"/>
  <c r="BD202" i="2"/>
  <c r="BC202" i="2"/>
  <c r="BB202" i="2"/>
  <c r="BA202" i="2"/>
  <c r="AZ202" i="2"/>
  <c r="AY202" i="2"/>
  <c r="AX202" i="2"/>
  <c r="AW202" i="2"/>
  <c r="AV202" i="2"/>
  <c r="AU202" i="2"/>
  <c r="AT202" i="2"/>
  <c r="CG202" i="2" s="1"/>
  <c r="AS202" i="2"/>
  <c r="L202" i="2"/>
  <c r="K202" i="2"/>
  <c r="J202" i="2"/>
  <c r="G202" i="2"/>
  <c r="BM201" i="2"/>
  <c r="BL201" i="2"/>
  <c r="BK201" i="2"/>
  <c r="BJ201" i="2"/>
  <c r="BI201" i="2"/>
  <c r="BH201" i="2"/>
  <c r="BG201" i="2"/>
  <c r="BF201" i="2"/>
  <c r="BE201" i="2"/>
  <c r="BD201" i="2"/>
  <c r="BC201" i="2"/>
  <c r="BB201" i="2"/>
  <c r="BA201" i="2"/>
  <c r="AZ201" i="2"/>
  <c r="AY201" i="2"/>
  <c r="AX201" i="2"/>
  <c r="AW201" i="2"/>
  <c r="BY201" i="2" s="1"/>
  <c r="AV201" i="2"/>
  <c r="AU201" i="2"/>
  <c r="AT201" i="2"/>
  <c r="AS201" i="2"/>
  <c r="L201" i="2"/>
  <c r="K201" i="2"/>
  <c r="J201" i="2"/>
  <c r="G201" i="2"/>
  <c r="BM200" i="2"/>
  <c r="BL200" i="2"/>
  <c r="BK200" i="2"/>
  <c r="BJ200" i="2"/>
  <c r="BI200" i="2"/>
  <c r="BH200" i="2"/>
  <c r="BG200" i="2"/>
  <c r="BF200" i="2"/>
  <c r="BE200" i="2"/>
  <c r="BD200" i="2"/>
  <c r="BC200" i="2"/>
  <c r="BB200" i="2"/>
  <c r="BA200" i="2"/>
  <c r="AZ200" i="2"/>
  <c r="AY200" i="2"/>
  <c r="AX200" i="2"/>
  <c r="AW200" i="2"/>
  <c r="AV200" i="2"/>
  <c r="AU200" i="2"/>
  <c r="AT200" i="2"/>
  <c r="BY200" i="2" s="1"/>
  <c r="AS200" i="2"/>
  <c r="L200" i="2"/>
  <c r="K200" i="2"/>
  <c r="J200" i="2"/>
  <c r="G200" i="2"/>
  <c r="BM199" i="2"/>
  <c r="BL199" i="2"/>
  <c r="BK199" i="2"/>
  <c r="BJ199" i="2"/>
  <c r="BI199" i="2"/>
  <c r="BH199" i="2"/>
  <c r="BG199" i="2"/>
  <c r="BF199" i="2"/>
  <c r="BE199" i="2"/>
  <c r="BD199" i="2"/>
  <c r="BC199" i="2"/>
  <c r="BB199" i="2"/>
  <c r="BA199" i="2"/>
  <c r="AZ199" i="2"/>
  <c r="AY199" i="2"/>
  <c r="AX199" i="2"/>
  <c r="AW199" i="2"/>
  <c r="AV199" i="2"/>
  <c r="AU199" i="2"/>
  <c r="AT199" i="2"/>
  <c r="AS199" i="2"/>
  <c r="K199" i="2"/>
  <c r="J199" i="2"/>
  <c r="G199" i="2"/>
  <c r="BM198" i="2"/>
  <c r="BL198" i="2"/>
  <c r="BK198" i="2"/>
  <c r="BJ198" i="2"/>
  <c r="BI198" i="2"/>
  <c r="BH198" i="2"/>
  <c r="BG198" i="2"/>
  <c r="BF198" i="2"/>
  <c r="BE198" i="2"/>
  <c r="BD198" i="2"/>
  <c r="BC198" i="2"/>
  <c r="BB198" i="2"/>
  <c r="BA198" i="2"/>
  <c r="AZ198" i="2"/>
  <c r="AY198" i="2"/>
  <c r="AX198" i="2"/>
  <c r="AW198" i="2"/>
  <c r="AV198" i="2"/>
  <c r="AU198" i="2"/>
  <c r="AT198" i="2"/>
  <c r="AS198" i="2"/>
  <c r="L198" i="2"/>
  <c r="K198" i="2"/>
  <c r="J198" i="2"/>
  <c r="G198" i="2"/>
  <c r="BY197" i="2"/>
  <c r="BQ197" i="2"/>
  <c r="BM197" i="2"/>
  <c r="BL197" i="2"/>
  <c r="BK197" i="2"/>
  <c r="BJ197" i="2"/>
  <c r="BI197" i="2"/>
  <c r="BH197" i="2"/>
  <c r="BG197" i="2"/>
  <c r="BF197" i="2"/>
  <c r="BE197" i="2"/>
  <c r="BD197" i="2"/>
  <c r="BC197" i="2"/>
  <c r="BB197" i="2"/>
  <c r="BA197" i="2"/>
  <c r="AZ197" i="2"/>
  <c r="AY197" i="2"/>
  <c r="AX197" i="2"/>
  <c r="AW197" i="2"/>
  <c r="AV197" i="2"/>
  <c r="AU197" i="2"/>
  <c r="AT197" i="2"/>
  <c r="AS197" i="2"/>
  <c r="K197" i="2"/>
  <c r="J197" i="2"/>
  <c r="G197" i="2"/>
  <c r="BQ196" i="2"/>
  <c r="BU196" i="2" s="1"/>
  <c r="BM196" i="2"/>
  <c r="BL196" i="2"/>
  <c r="BK196" i="2"/>
  <c r="BJ196" i="2"/>
  <c r="BI196" i="2"/>
  <c r="BH196" i="2"/>
  <c r="BG196" i="2"/>
  <c r="BF196" i="2"/>
  <c r="BE196" i="2"/>
  <c r="BD196" i="2"/>
  <c r="BC196" i="2"/>
  <c r="BB196" i="2"/>
  <c r="BA196" i="2"/>
  <c r="AZ196" i="2"/>
  <c r="AY196" i="2"/>
  <c r="AX196" i="2"/>
  <c r="AW196" i="2"/>
  <c r="AV196" i="2"/>
  <c r="AU196" i="2"/>
  <c r="AT196" i="2"/>
  <c r="AS196" i="2"/>
  <c r="L196" i="2"/>
  <c r="K196" i="2"/>
  <c r="J196" i="2"/>
  <c r="G196" i="2"/>
  <c r="BM195" i="2"/>
  <c r="BL195" i="2"/>
  <c r="BK195" i="2"/>
  <c r="BJ195" i="2"/>
  <c r="BI195" i="2"/>
  <c r="BH195" i="2"/>
  <c r="BG195" i="2"/>
  <c r="BF195" i="2"/>
  <c r="BE195" i="2"/>
  <c r="BD195" i="2"/>
  <c r="BC195" i="2"/>
  <c r="BB195" i="2"/>
  <c r="BA195" i="2"/>
  <c r="AZ195" i="2"/>
  <c r="AY195" i="2"/>
  <c r="AX195" i="2"/>
  <c r="AW195" i="2"/>
  <c r="AV195" i="2"/>
  <c r="AU195" i="2"/>
  <c r="AT195" i="2"/>
  <c r="AS195" i="2"/>
  <c r="L195" i="2"/>
  <c r="K195" i="2"/>
  <c r="J195" i="2"/>
  <c r="G195" i="2"/>
  <c r="BY194" i="2"/>
  <c r="BQ194" i="2"/>
  <c r="BM194" i="2"/>
  <c r="BL194" i="2"/>
  <c r="BK194" i="2"/>
  <c r="BJ194" i="2"/>
  <c r="BI194" i="2"/>
  <c r="BH194" i="2"/>
  <c r="BG194" i="2"/>
  <c r="BF194" i="2"/>
  <c r="BE194" i="2"/>
  <c r="BD194" i="2"/>
  <c r="BC194" i="2"/>
  <c r="BB194" i="2"/>
  <c r="BA194" i="2"/>
  <c r="AZ194" i="2"/>
  <c r="AY194" i="2"/>
  <c r="AX194" i="2"/>
  <c r="AW194" i="2"/>
  <c r="AV194" i="2"/>
  <c r="AU194" i="2"/>
  <c r="AT194" i="2"/>
  <c r="AS194" i="2"/>
  <c r="L194" i="2"/>
  <c r="K194" i="2"/>
  <c r="J194" i="2"/>
  <c r="G194" i="2"/>
  <c r="BM193" i="2"/>
  <c r="BL193" i="2"/>
  <c r="BK193" i="2"/>
  <c r="BJ193" i="2"/>
  <c r="BI193" i="2"/>
  <c r="BH193" i="2"/>
  <c r="BG193" i="2"/>
  <c r="BF193" i="2"/>
  <c r="BE193" i="2"/>
  <c r="BD193" i="2"/>
  <c r="BC193" i="2"/>
  <c r="BB193" i="2"/>
  <c r="BA193" i="2"/>
  <c r="AZ193" i="2"/>
  <c r="AY193" i="2"/>
  <c r="AX193" i="2"/>
  <c r="AW193" i="2"/>
  <c r="BN193" i="2" s="1"/>
  <c r="AV193" i="2"/>
  <c r="AU193" i="2"/>
  <c r="AT193" i="2"/>
  <c r="AS193" i="2"/>
  <c r="K193" i="2"/>
  <c r="J193" i="2"/>
  <c r="G193" i="2"/>
  <c r="BM192" i="2"/>
  <c r="BL192" i="2"/>
  <c r="BK192" i="2"/>
  <c r="BJ192" i="2"/>
  <c r="BI192" i="2"/>
  <c r="BH192" i="2"/>
  <c r="BG192" i="2"/>
  <c r="BF192" i="2"/>
  <c r="BE192" i="2"/>
  <c r="BD192" i="2"/>
  <c r="BC192" i="2"/>
  <c r="BB192" i="2"/>
  <c r="BA192" i="2"/>
  <c r="AZ192" i="2"/>
  <c r="AY192" i="2"/>
  <c r="AX192" i="2"/>
  <c r="AW192" i="2"/>
  <c r="AV192" i="2"/>
  <c r="AU192" i="2"/>
  <c r="AT192" i="2"/>
  <c r="AS192" i="2"/>
  <c r="L192" i="2"/>
  <c r="K192" i="2"/>
  <c r="J192" i="2"/>
  <c r="G192" i="2"/>
  <c r="BY191" i="2"/>
  <c r="BM191" i="2"/>
  <c r="BL191" i="2"/>
  <c r="BK191" i="2"/>
  <c r="BJ191" i="2"/>
  <c r="BI191" i="2"/>
  <c r="BH191" i="2"/>
  <c r="BG191" i="2"/>
  <c r="BF191" i="2"/>
  <c r="BE191" i="2"/>
  <c r="BD191" i="2"/>
  <c r="BC191" i="2"/>
  <c r="BB191" i="2"/>
  <c r="BA191" i="2"/>
  <c r="AZ191" i="2"/>
  <c r="AY191" i="2"/>
  <c r="AX191" i="2"/>
  <c r="BN191" i="2" s="1"/>
  <c r="AW191" i="2"/>
  <c r="AV191" i="2"/>
  <c r="AU191" i="2"/>
  <c r="CB191" i="2" s="1"/>
  <c r="AT191" i="2"/>
  <c r="AS191" i="2"/>
  <c r="K191" i="2"/>
  <c r="J191" i="2"/>
  <c r="G191" i="2"/>
  <c r="BM190" i="2"/>
  <c r="BL190" i="2"/>
  <c r="BK190" i="2"/>
  <c r="BJ190" i="2"/>
  <c r="BI190" i="2"/>
  <c r="BH190" i="2"/>
  <c r="BG190" i="2"/>
  <c r="BF190" i="2"/>
  <c r="BE190" i="2"/>
  <c r="BD190" i="2"/>
  <c r="BC190" i="2"/>
  <c r="BB190" i="2"/>
  <c r="BA190" i="2"/>
  <c r="AZ190" i="2"/>
  <c r="AY190" i="2"/>
  <c r="AX190" i="2"/>
  <c r="AW190" i="2"/>
  <c r="AV190" i="2"/>
  <c r="AU190" i="2"/>
  <c r="AT190" i="2"/>
  <c r="AS190" i="2"/>
  <c r="L190" i="2"/>
  <c r="K190" i="2"/>
  <c r="J190" i="2"/>
  <c r="G190" i="2"/>
  <c r="BM189" i="2"/>
  <c r="BL189" i="2"/>
  <c r="BK189" i="2"/>
  <c r="BJ189" i="2"/>
  <c r="BI189" i="2"/>
  <c r="BH189" i="2"/>
  <c r="BG189" i="2"/>
  <c r="BF189" i="2"/>
  <c r="BE189" i="2"/>
  <c r="BD189" i="2"/>
  <c r="BC189" i="2"/>
  <c r="BB189" i="2"/>
  <c r="BA189" i="2"/>
  <c r="AZ189" i="2"/>
  <c r="AY189" i="2"/>
  <c r="AX189" i="2"/>
  <c r="AW189" i="2"/>
  <c r="AV189" i="2"/>
  <c r="AU189" i="2"/>
  <c r="AT189" i="2"/>
  <c r="AS189" i="2"/>
  <c r="L189" i="2"/>
  <c r="K189" i="2"/>
  <c r="J189" i="2"/>
  <c r="G189" i="2"/>
  <c r="BY188" i="2"/>
  <c r="BM188" i="2"/>
  <c r="BL188" i="2"/>
  <c r="BK188" i="2"/>
  <c r="BJ188" i="2"/>
  <c r="BI188" i="2"/>
  <c r="BH188" i="2"/>
  <c r="BG188" i="2"/>
  <c r="BF188" i="2"/>
  <c r="BE188" i="2"/>
  <c r="BD188" i="2"/>
  <c r="BC188" i="2"/>
  <c r="BB188" i="2"/>
  <c r="BA188" i="2"/>
  <c r="AZ188" i="2"/>
  <c r="AY188" i="2"/>
  <c r="AX188" i="2"/>
  <c r="AW188" i="2"/>
  <c r="AV188" i="2"/>
  <c r="AU188" i="2"/>
  <c r="AT188" i="2"/>
  <c r="AS188" i="2"/>
  <c r="L188" i="2"/>
  <c r="K188" i="2"/>
  <c r="J188" i="2"/>
  <c r="G188" i="2"/>
  <c r="BM187" i="2"/>
  <c r="BL187" i="2"/>
  <c r="BK187" i="2"/>
  <c r="BJ187" i="2"/>
  <c r="BI187" i="2"/>
  <c r="BH187" i="2"/>
  <c r="BG187" i="2"/>
  <c r="BF187" i="2"/>
  <c r="BE187" i="2"/>
  <c r="BD187" i="2"/>
  <c r="BC187" i="2"/>
  <c r="BB187" i="2"/>
  <c r="BA187" i="2"/>
  <c r="AZ187" i="2"/>
  <c r="AY187" i="2"/>
  <c r="AX187" i="2"/>
  <c r="AW187" i="2"/>
  <c r="AV187" i="2"/>
  <c r="AU187" i="2"/>
  <c r="AT187" i="2"/>
  <c r="AS187" i="2"/>
  <c r="L187" i="2"/>
  <c r="K187" i="2"/>
  <c r="J187" i="2"/>
  <c r="G187" i="2"/>
  <c r="BM186" i="2"/>
  <c r="BL186" i="2"/>
  <c r="BK186" i="2"/>
  <c r="BJ186" i="2"/>
  <c r="BI186" i="2"/>
  <c r="BH186" i="2"/>
  <c r="BG186" i="2"/>
  <c r="BF186" i="2"/>
  <c r="BE186" i="2"/>
  <c r="BD186" i="2"/>
  <c r="BC186" i="2"/>
  <c r="BB186" i="2"/>
  <c r="BA186" i="2"/>
  <c r="AZ186" i="2"/>
  <c r="AY186" i="2"/>
  <c r="AX186" i="2"/>
  <c r="AW186" i="2"/>
  <c r="AV186" i="2"/>
  <c r="AU186" i="2"/>
  <c r="AT186" i="2"/>
  <c r="AS186" i="2"/>
  <c r="L186" i="2"/>
  <c r="K186" i="2"/>
  <c r="J186" i="2"/>
  <c r="G186" i="2"/>
  <c r="BM185" i="2"/>
  <c r="BL185" i="2"/>
  <c r="BK185" i="2"/>
  <c r="BJ185" i="2"/>
  <c r="BI185" i="2"/>
  <c r="BH185" i="2"/>
  <c r="BG185" i="2"/>
  <c r="BF185" i="2"/>
  <c r="BE185" i="2"/>
  <c r="BD185" i="2"/>
  <c r="BC185" i="2"/>
  <c r="BB185" i="2"/>
  <c r="BA185" i="2"/>
  <c r="AZ185" i="2"/>
  <c r="AY185" i="2"/>
  <c r="AX185" i="2"/>
  <c r="AW185" i="2"/>
  <c r="AV185" i="2"/>
  <c r="AU185" i="2"/>
  <c r="AT185" i="2"/>
  <c r="AS185" i="2"/>
  <c r="L185" i="2"/>
  <c r="K185" i="2"/>
  <c r="J185" i="2"/>
  <c r="G185" i="2"/>
  <c r="BY184" i="2"/>
  <c r="BM184" i="2"/>
  <c r="BL184" i="2"/>
  <c r="BK184" i="2"/>
  <c r="BJ184" i="2"/>
  <c r="BI184" i="2"/>
  <c r="BH184" i="2"/>
  <c r="BG184" i="2"/>
  <c r="BF184" i="2"/>
  <c r="BE184" i="2"/>
  <c r="BD184" i="2"/>
  <c r="BC184" i="2"/>
  <c r="BB184" i="2"/>
  <c r="BA184" i="2"/>
  <c r="AZ184" i="2"/>
  <c r="AY184" i="2"/>
  <c r="AX184" i="2"/>
  <c r="AW184" i="2"/>
  <c r="AV184" i="2"/>
  <c r="AU184" i="2"/>
  <c r="AT184" i="2"/>
  <c r="AS184" i="2"/>
  <c r="L184" i="2"/>
  <c r="K184" i="2"/>
  <c r="J184" i="2"/>
  <c r="G184" i="2"/>
  <c r="BM183" i="2"/>
  <c r="BL183" i="2"/>
  <c r="BK183" i="2"/>
  <c r="BJ183" i="2"/>
  <c r="BI183" i="2"/>
  <c r="BH183" i="2"/>
  <c r="BG183" i="2"/>
  <c r="BF183" i="2"/>
  <c r="BE183" i="2"/>
  <c r="BD183" i="2"/>
  <c r="BC183" i="2"/>
  <c r="BB183" i="2"/>
  <c r="BA183" i="2"/>
  <c r="AZ183" i="2"/>
  <c r="AY183" i="2"/>
  <c r="AX183" i="2"/>
  <c r="AW183" i="2"/>
  <c r="AV183" i="2"/>
  <c r="BY183" i="2" s="1"/>
  <c r="AU183" i="2"/>
  <c r="AT183" i="2"/>
  <c r="AS183" i="2"/>
  <c r="K183" i="2"/>
  <c r="J183" i="2"/>
  <c r="G183" i="2"/>
  <c r="BM182" i="2"/>
  <c r="BL182" i="2"/>
  <c r="BK182" i="2"/>
  <c r="BJ182" i="2"/>
  <c r="BI182" i="2"/>
  <c r="BH182" i="2"/>
  <c r="BG182" i="2"/>
  <c r="BF182" i="2"/>
  <c r="BE182" i="2"/>
  <c r="BD182" i="2"/>
  <c r="BC182" i="2"/>
  <c r="BB182" i="2"/>
  <c r="BA182" i="2"/>
  <c r="AZ182" i="2"/>
  <c r="AY182" i="2"/>
  <c r="AX182" i="2"/>
  <c r="AW182" i="2"/>
  <c r="AV182" i="2"/>
  <c r="AU182" i="2"/>
  <c r="AT182" i="2"/>
  <c r="AS182" i="2"/>
  <c r="L182" i="2"/>
  <c r="K182" i="2"/>
  <c r="J182" i="2"/>
  <c r="G182" i="2"/>
  <c r="BM181" i="2"/>
  <c r="BL181" i="2"/>
  <c r="BK181" i="2"/>
  <c r="BJ181" i="2"/>
  <c r="BI181" i="2"/>
  <c r="BH181" i="2"/>
  <c r="BG181" i="2"/>
  <c r="BF181" i="2"/>
  <c r="BE181" i="2"/>
  <c r="BD181" i="2"/>
  <c r="BC181" i="2"/>
  <c r="BB181" i="2"/>
  <c r="BA181" i="2"/>
  <c r="AZ181" i="2"/>
  <c r="AY181" i="2"/>
  <c r="AX181" i="2"/>
  <c r="AW181" i="2"/>
  <c r="AV181" i="2"/>
  <c r="AU181" i="2"/>
  <c r="AT181" i="2"/>
  <c r="AS181" i="2"/>
  <c r="K181" i="2"/>
  <c r="J181" i="2"/>
  <c r="G181" i="2"/>
  <c r="BQ180" i="2"/>
  <c r="BM180" i="2"/>
  <c r="BL180" i="2"/>
  <c r="BK180" i="2"/>
  <c r="BJ180" i="2"/>
  <c r="BI180" i="2"/>
  <c r="BH180" i="2"/>
  <c r="BG180" i="2"/>
  <c r="BF180" i="2"/>
  <c r="BE180" i="2"/>
  <c r="BD180" i="2"/>
  <c r="BC180" i="2"/>
  <c r="BB180" i="2"/>
  <c r="BA180" i="2"/>
  <c r="AZ180" i="2"/>
  <c r="AY180" i="2"/>
  <c r="AX180" i="2"/>
  <c r="AW180" i="2"/>
  <c r="AV180" i="2"/>
  <c r="AU180" i="2"/>
  <c r="AT180" i="2"/>
  <c r="AS180" i="2"/>
  <c r="L180" i="2"/>
  <c r="K180" i="2"/>
  <c r="J180" i="2"/>
  <c r="G180" i="2"/>
  <c r="BM179" i="2"/>
  <c r="BL179" i="2"/>
  <c r="BK179" i="2"/>
  <c r="BJ179" i="2"/>
  <c r="BI179" i="2"/>
  <c r="BH179" i="2"/>
  <c r="BG179" i="2"/>
  <c r="BF179" i="2"/>
  <c r="BE179" i="2"/>
  <c r="BD179" i="2"/>
  <c r="BC179" i="2"/>
  <c r="BB179" i="2"/>
  <c r="BA179" i="2"/>
  <c r="AZ179" i="2"/>
  <c r="BQ179" i="2" s="1"/>
  <c r="AY179" i="2"/>
  <c r="AX179" i="2"/>
  <c r="AW179" i="2"/>
  <c r="AV179" i="2"/>
  <c r="AU179" i="2"/>
  <c r="AT179" i="2"/>
  <c r="AS179" i="2"/>
  <c r="L179" i="2"/>
  <c r="K179" i="2"/>
  <c r="J179" i="2"/>
  <c r="G179" i="2"/>
  <c r="BM178" i="2"/>
  <c r="BL178" i="2"/>
  <c r="BK178" i="2"/>
  <c r="BJ178" i="2"/>
  <c r="BI178" i="2"/>
  <c r="BH178" i="2"/>
  <c r="BG178" i="2"/>
  <c r="BF178" i="2"/>
  <c r="BE178" i="2"/>
  <c r="BD178" i="2"/>
  <c r="BC178" i="2"/>
  <c r="BB178" i="2"/>
  <c r="BA178" i="2"/>
  <c r="AZ178" i="2"/>
  <c r="AY178" i="2"/>
  <c r="AX178" i="2"/>
  <c r="AW178" i="2"/>
  <c r="AV178" i="2"/>
  <c r="AU178" i="2"/>
  <c r="AT178" i="2"/>
  <c r="AS178" i="2"/>
  <c r="BQ178" i="2" s="1"/>
  <c r="L178" i="2"/>
  <c r="K178" i="2"/>
  <c r="J178" i="2"/>
  <c r="G178" i="2"/>
  <c r="BY177" i="2"/>
  <c r="BM177" i="2"/>
  <c r="BL177" i="2"/>
  <c r="BK177" i="2"/>
  <c r="BJ177" i="2"/>
  <c r="BI177" i="2"/>
  <c r="BH177" i="2"/>
  <c r="BG177" i="2"/>
  <c r="BF177" i="2"/>
  <c r="BE177" i="2"/>
  <c r="BD177" i="2"/>
  <c r="BC177" i="2"/>
  <c r="BB177" i="2"/>
  <c r="BA177" i="2"/>
  <c r="AZ177" i="2"/>
  <c r="AY177" i="2"/>
  <c r="AX177" i="2"/>
  <c r="BN177" i="2" s="1"/>
  <c r="AW177" i="2"/>
  <c r="AV177" i="2"/>
  <c r="AU177" i="2"/>
  <c r="AT177" i="2"/>
  <c r="AS177" i="2"/>
  <c r="K177" i="2"/>
  <c r="L177" i="2" s="1"/>
  <c r="J177" i="2"/>
  <c r="G177" i="2"/>
  <c r="BM176" i="2"/>
  <c r="BL176" i="2"/>
  <c r="BK176" i="2"/>
  <c r="BJ176" i="2"/>
  <c r="BI176" i="2"/>
  <c r="BH176" i="2"/>
  <c r="BG176" i="2"/>
  <c r="BF176" i="2"/>
  <c r="BE176" i="2"/>
  <c r="BD176" i="2"/>
  <c r="BC176" i="2"/>
  <c r="BB176" i="2"/>
  <c r="BA176" i="2"/>
  <c r="AZ176" i="2"/>
  <c r="AY176" i="2"/>
  <c r="AX176" i="2"/>
  <c r="AW176" i="2"/>
  <c r="AV176" i="2"/>
  <c r="AU176" i="2"/>
  <c r="AT176" i="2"/>
  <c r="AS176" i="2"/>
  <c r="L176" i="2"/>
  <c r="K176" i="2"/>
  <c r="J176" i="2"/>
  <c r="G176" i="2"/>
  <c r="BM175" i="2"/>
  <c r="BL175" i="2"/>
  <c r="BK175" i="2"/>
  <c r="BJ175" i="2"/>
  <c r="BI175" i="2"/>
  <c r="BH175" i="2"/>
  <c r="BG175" i="2"/>
  <c r="BF175" i="2"/>
  <c r="BE175" i="2"/>
  <c r="BD175" i="2"/>
  <c r="BC175" i="2"/>
  <c r="BB175" i="2"/>
  <c r="BA175" i="2"/>
  <c r="AZ175" i="2"/>
  <c r="AY175" i="2"/>
  <c r="AX175" i="2"/>
  <c r="AW175" i="2"/>
  <c r="AV175" i="2"/>
  <c r="BQ175" i="2" s="1"/>
  <c r="AU175" i="2"/>
  <c r="AT175" i="2"/>
  <c r="AS175" i="2"/>
  <c r="L175" i="2"/>
  <c r="K175" i="2"/>
  <c r="J175" i="2"/>
  <c r="G175" i="2"/>
  <c r="BM174" i="2"/>
  <c r="BL174" i="2"/>
  <c r="BK174" i="2"/>
  <c r="BJ174" i="2"/>
  <c r="BI174" i="2"/>
  <c r="BH174" i="2"/>
  <c r="BG174" i="2"/>
  <c r="BF174" i="2"/>
  <c r="BE174" i="2"/>
  <c r="BD174" i="2"/>
  <c r="BC174" i="2"/>
  <c r="BB174" i="2"/>
  <c r="BA174" i="2"/>
  <c r="AZ174" i="2"/>
  <c r="AY174" i="2"/>
  <c r="AX174" i="2"/>
  <c r="AW174" i="2"/>
  <c r="AV174" i="2"/>
  <c r="AU174" i="2"/>
  <c r="AT174" i="2"/>
  <c r="AS174" i="2"/>
  <c r="L174" i="2"/>
  <c r="K174" i="2"/>
  <c r="J174" i="2"/>
  <c r="G174" i="2"/>
  <c r="BM173" i="2"/>
  <c r="BL173" i="2"/>
  <c r="BK173" i="2"/>
  <c r="BJ173" i="2"/>
  <c r="BI173" i="2"/>
  <c r="BH173" i="2"/>
  <c r="BG173" i="2"/>
  <c r="BF173" i="2"/>
  <c r="BE173" i="2"/>
  <c r="BD173" i="2"/>
  <c r="BC173" i="2"/>
  <c r="BB173" i="2"/>
  <c r="BA173" i="2"/>
  <c r="AZ173" i="2"/>
  <c r="AY173" i="2"/>
  <c r="AX173" i="2"/>
  <c r="AW173" i="2"/>
  <c r="AV173" i="2"/>
  <c r="AU173" i="2"/>
  <c r="AT173" i="2"/>
  <c r="AS173" i="2"/>
  <c r="K173" i="2"/>
  <c r="J173" i="2"/>
  <c r="G173" i="2"/>
  <c r="BM172" i="2"/>
  <c r="BL172" i="2"/>
  <c r="BK172" i="2"/>
  <c r="BJ172" i="2"/>
  <c r="BI172" i="2"/>
  <c r="BH172" i="2"/>
  <c r="BG172" i="2"/>
  <c r="BF172" i="2"/>
  <c r="BE172" i="2"/>
  <c r="BD172" i="2"/>
  <c r="BC172" i="2"/>
  <c r="BB172" i="2"/>
  <c r="BA172" i="2"/>
  <c r="AZ172" i="2"/>
  <c r="AY172" i="2"/>
  <c r="AX172" i="2"/>
  <c r="AW172" i="2"/>
  <c r="AV172" i="2"/>
  <c r="AU172" i="2"/>
  <c r="BY172" i="2" s="1"/>
  <c r="AT172" i="2"/>
  <c r="AS172" i="2"/>
  <c r="L172" i="2"/>
  <c r="K172" i="2"/>
  <c r="J172" i="2"/>
  <c r="G172" i="2"/>
  <c r="BM171" i="2"/>
  <c r="BL171" i="2"/>
  <c r="BK171" i="2"/>
  <c r="BJ171" i="2"/>
  <c r="BI171" i="2"/>
  <c r="BH171" i="2"/>
  <c r="BG171" i="2"/>
  <c r="BF171" i="2"/>
  <c r="BE171" i="2"/>
  <c r="BD171" i="2"/>
  <c r="BC171" i="2"/>
  <c r="BB171" i="2"/>
  <c r="BA171" i="2"/>
  <c r="AZ171" i="2"/>
  <c r="AY171" i="2"/>
  <c r="BQ171" i="2" s="1"/>
  <c r="AX171" i="2"/>
  <c r="AW171" i="2"/>
  <c r="AV171" i="2"/>
  <c r="AU171" i="2"/>
  <c r="AT171" i="2"/>
  <c r="AS171" i="2"/>
  <c r="K171" i="2"/>
  <c r="L171" i="2" s="1"/>
  <c r="J171" i="2"/>
  <c r="G171" i="2"/>
  <c r="BM170" i="2"/>
  <c r="BL170" i="2"/>
  <c r="BK170" i="2"/>
  <c r="BJ170" i="2"/>
  <c r="BI170" i="2"/>
  <c r="BH170" i="2"/>
  <c r="BG170" i="2"/>
  <c r="BF170" i="2"/>
  <c r="BE170" i="2"/>
  <c r="BD170" i="2"/>
  <c r="BC170" i="2"/>
  <c r="BB170" i="2"/>
  <c r="BA170" i="2"/>
  <c r="AZ170" i="2"/>
  <c r="AY170" i="2"/>
  <c r="AX170" i="2"/>
  <c r="AW170" i="2"/>
  <c r="AV170" i="2"/>
  <c r="AU170" i="2"/>
  <c r="AT170" i="2"/>
  <c r="AS170" i="2"/>
  <c r="L170" i="2"/>
  <c r="K170" i="2"/>
  <c r="J170" i="2"/>
  <c r="G170" i="2"/>
  <c r="BM169" i="2"/>
  <c r="BL169" i="2"/>
  <c r="BK169" i="2"/>
  <c r="BJ169" i="2"/>
  <c r="BI169" i="2"/>
  <c r="BH169" i="2"/>
  <c r="BG169" i="2"/>
  <c r="BF169" i="2"/>
  <c r="BE169" i="2"/>
  <c r="BD169" i="2"/>
  <c r="BC169" i="2"/>
  <c r="BB169" i="2"/>
  <c r="BA169" i="2"/>
  <c r="AZ169" i="2"/>
  <c r="AY169" i="2"/>
  <c r="AX169" i="2"/>
  <c r="AW169" i="2"/>
  <c r="AV169" i="2"/>
  <c r="AU169" i="2"/>
  <c r="AT169" i="2"/>
  <c r="AS169" i="2"/>
  <c r="K169" i="2"/>
  <c r="J169" i="2"/>
  <c r="G169" i="2"/>
  <c r="BM168" i="2"/>
  <c r="BL168" i="2"/>
  <c r="BK168" i="2"/>
  <c r="BJ168" i="2"/>
  <c r="BI168" i="2"/>
  <c r="BH168" i="2"/>
  <c r="BG168" i="2"/>
  <c r="BF168" i="2"/>
  <c r="BE168" i="2"/>
  <c r="BD168" i="2"/>
  <c r="BC168" i="2"/>
  <c r="BB168" i="2"/>
  <c r="BA168" i="2"/>
  <c r="AZ168" i="2"/>
  <c r="AY168" i="2"/>
  <c r="AX168" i="2"/>
  <c r="AW168" i="2"/>
  <c r="AV168" i="2"/>
  <c r="AU168" i="2"/>
  <c r="AT168" i="2"/>
  <c r="AS168" i="2"/>
  <c r="L168" i="2"/>
  <c r="K168" i="2"/>
  <c r="J168" i="2"/>
  <c r="G168" i="2"/>
  <c r="BM167" i="2"/>
  <c r="BL167" i="2"/>
  <c r="BK167" i="2"/>
  <c r="BJ167" i="2"/>
  <c r="BI167" i="2"/>
  <c r="BH167" i="2"/>
  <c r="BG167" i="2"/>
  <c r="BF167" i="2"/>
  <c r="BE167" i="2"/>
  <c r="BD167" i="2"/>
  <c r="BC167" i="2"/>
  <c r="BB167" i="2"/>
  <c r="BA167" i="2"/>
  <c r="AZ167" i="2"/>
  <c r="AY167" i="2"/>
  <c r="AX167" i="2"/>
  <c r="AW167" i="2"/>
  <c r="AV167" i="2"/>
  <c r="AU167" i="2"/>
  <c r="AT167" i="2"/>
  <c r="AS167" i="2"/>
  <c r="L167" i="2"/>
  <c r="K167" i="2"/>
  <c r="J167" i="2"/>
  <c r="G167" i="2"/>
  <c r="BQ166" i="2"/>
  <c r="BU166" i="2" s="1"/>
  <c r="BM166" i="2"/>
  <c r="BL166" i="2"/>
  <c r="BK166" i="2"/>
  <c r="BJ166" i="2"/>
  <c r="BI166" i="2"/>
  <c r="BH166" i="2"/>
  <c r="BG166" i="2"/>
  <c r="BF166" i="2"/>
  <c r="BE166" i="2"/>
  <c r="BD166" i="2"/>
  <c r="BC166" i="2"/>
  <c r="BB166" i="2"/>
  <c r="BA166" i="2"/>
  <c r="AZ166" i="2"/>
  <c r="AY166" i="2"/>
  <c r="AX166" i="2"/>
  <c r="AW166" i="2"/>
  <c r="AV166" i="2"/>
  <c r="AU166" i="2"/>
  <c r="AT166" i="2"/>
  <c r="AS166" i="2"/>
  <c r="L166" i="2"/>
  <c r="K166" i="2"/>
  <c r="J166" i="2"/>
  <c r="G166" i="2"/>
  <c r="BM165" i="2"/>
  <c r="BL165" i="2"/>
  <c r="BK165" i="2"/>
  <c r="BJ165" i="2"/>
  <c r="BI165" i="2"/>
  <c r="BH165" i="2"/>
  <c r="BG165" i="2"/>
  <c r="BF165" i="2"/>
  <c r="BE165" i="2"/>
  <c r="BD165" i="2"/>
  <c r="BC165" i="2"/>
  <c r="BB165" i="2"/>
  <c r="BA165" i="2"/>
  <c r="AZ165" i="2"/>
  <c r="AY165" i="2"/>
  <c r="AX165" i="2"/>
  <c r="AW165" i="2"/>
  <c r="AV165" i="2"/>
  <c r="AU165" i="2"/>
  <c r="AT165" i="2"/>
  <c r="AS165" i="2"/>
  <c r="K165" i="2"/>
  <c r="J165" i="2"/>
  <c r="G165" i="2"/>
  <c r="BM164" i="2"/>
  <c r="BL164" i="2"/>
  <c r="BK164" i="2"/>
  <c r="BJ164" i="2"/>
  <c r="BI164" i="2"/>
  <c r="BH164" i="2"/>
  <c r="BG164" i="2"/>
  <c r="BF164" i="2"/>
  <c r="BE164" i="2"/>
  <c r="BD164" i="2"/>
  <c r="BC164" i="2"/>
  <c r="BB164" i="2"/>
  <c r="BA164" i="2"/>
  <c r="AZ164" i="2"/>
  <c r="AY164" i="2"/>
  <c r="AX164" i="2"/>
  <c r="AW164" i="2"/>
  <c r="AV164" i="2"/>
  <c r="BY164" i="2" s="1"/>
  <c r="AU164" i="2"/>
  <c r="AT164" i="2"/>
  <c r="AS164" i="2"/>
  <c r="L164" i="2"/>
  <c r="K164" i="2"/>
  <c r="J164" i="2"/>
  <c r="G164" i="2"/>
  <c r="BM163" i="2"/>
  <c r="BL163" i="2"/>
  <c r="BK163" i="2"/>
  <c r="BJ163" i="2"/>
  <c r="BI163" i="2"/>
  <c r="BH163" i="2"/>
  <c r="BG163" i="2"/>
  <c r="BF163" i="2"/>
  <c r="BE163" i="2"/>
  <c r="BD163" i="2"/>
  <c r="BC163" i="2"/>
  <c r="BB163" i="2"/>
  <c r="BA163" i="2"/>
  <c r="AZ163" i="2"/>
  <c r="AY163" i="2"/>
  <c r="AX163" i="2"/>
  <c r="AW163" i="2"/>
  <c r="AV163" i="2"/>
  <c r="AU163" i="2"/>
  <c r="AT163" i="2"/>
  <c r="AS163" i="2"/>
  <c r="K163" i="2"/>
  <c r="L163" i="2" s="1"/>
  <c r="J163" i="2"/>
  <c r="G163" i="2"/>
  <c r="BQ162" i="2"/>
  <c r="BM162" i="2"/>
  <c r="BL162" i="2"/>
  <c r="BK162" i="2"/>
  <c r="BJ162" i="2"/>
  <c r="BI162" i="2"/>
  <c r="BH162" i="2"/>
  <c r="BG162" i="2"/>
  <c r="BF162" i="2"/>
  <c r="BE162" i="2"/>
  <c r="BD162" i="2"/>
  <c r="BC162" i="2"/>
  <c r="BB162" i="2"/>
  <c r="BA162" i="2"/>
  <c r="AZ162" i="2"/>
  <c r="AY162" i="2"/>
  <c r="AX162" i="2"/>
  <c r="AW162" i="2"/>
  <c r="AV162" i="2"/>
  <c r="AU162" i="2"/>
  <c r="AT162" i="2"/>
  <c r="AS162" i="2"/>
  <c r="L162" i="2"/>
  <c r="K162" i="2"/>
  <c r="J162" i="2"/>
  <c r="G162" i="2"/>
  <c r="BM161" i="2"/>
  <c r="BL161" i="2"/>
  <c r="BK161" i="2"/>
  <c r="BJ161" i="2"/>
  <c r="BI161" i="2"/>
  <c r="BH161" i="2"/>
  <c r="BG161" i="2"/>
  <c r="BF161" i="2"/>
  <c r="BE161" i="2"/>
  <c r="BD161" i="2"/>
  <c r="BC161" i="2"/>
  <c r="BB161" i="2"/>
  <c r="BA161" i="2"/>
  <c r="AZ161" i="2"/>
  <c r="AY161" i="2"/>
  <c r="AX161" i="2"/>
  <c r="AW161" i="2"/>
  <c r="AV161" i="2"/>
  <c r="AU161" i="2"/>
  <c r="AT161" i="2"/>
  <c r="AS161" i="2"/>
  <c r="K161" i="2"/>
  <c r="L161" i="2" s="1"/>
  <c r="J161" i="2"/>
  <c r="G161" i="2"/>
  <c r="BM160" i="2"/>
  <c r="BL160" i="2"/>
  <c r="BK160" i="2"/>
  <c r="BJ160" i="2"/>
  <c r="BI160" i="2"/>
  <c r="BH160" i="2"/>
  <c r="BG160" i="2"/>
  <c r="BF160" i="2"/>
  <c r="BE160" i="2"/>
  <c r="BD160" i="2"/>
  <c r="BC160" i="2"/>
  <c r="BB160" i="2"/>
  <c r="BA160" i="2"/>
  <c r="AZ160" i="2"/>
  <c r="AY160" i="2"/>
  <c r="AX160" i="2"/>
  <c r="AW160" i="2"/>
  <c r="AV160" i="2"/>
  <c r="AU160" i="2"/>
  <c r="AT160" i="2"/>
  <c r="AS160" i="2"/>
  <c r="L160" i="2"/>
  <c r="K160" i="2"/>
  <c r="J160" i="2"/>
  <c r="G160" i="2"/>
  <c r="BQ159" i="2"/>
  <c r="BM159" i="2"/>
  <c r="BL159" i="2"/>
  <c r="BK159" i="2"/>
  <c r="BJ159" i="2"/>
  <c r="BI159" i="2"/>
  <c r="BH159" i="2"/>
  <c r="BG159" i="2"/>
  <c r="BF159" i="2"/>
  <c r="BE159" i="2"/>
  <c r="BD159" i="2"/>
  <c r="BC159" i="2"/>
  <c r="BB159" i="2"/>
  <c r="BA159" i="2"/>
  <c r="AZ159" i="2"/>
  <c r="AY159" i="2"/>
  <c r="AX159" i="2"/>
  <c r="AW159" i="2"/>
  <c r="AV159" i="2"/>
  <c r="AU159" i="2"/>
  <c r="AT159" i="2"/>
  <c r="AS159" i="2"/>
  <c r="BY159" i="2" s="1"/>
  <c r="K159" i="2"/>
  <c r="J159" i="2"/>
  <c r="G159" i="2"/>
  <c r="BM158" i="2"/>
  <c r="BL158" i="2"/>
  <c r="BK158" i="2"/>
  <c r="BJ158" i="2"/>
  <c r="BI158" i="2"/>
  <c r="BH158" i="2"/>
  <c r="BG158" i="2"/>
  <c r="BF158" i="2"/>
  <c r="BE158" i="2"/>
  <c r="BD158" i="2"/>
  <c r="BC158" i="2"/>
  <c r="BB158" i="2"/>
  <c r="BA158" i="2"/>
  <c r="AZ158" i="2"/>
  <c r="AY158" i="2"/>
  <c r="AX158" i="2"/>
  <c r="AW158" i="2"/>
  <c r="AV158" i="2"/>
  <c r="AU158" i="2"/>
  <c r="AT158" i="2"/>
  <c r="AS158" i="2"/>
  <c r="K158" i="2"/>
  <c r="L158" i="2" s="1"/>
  <c r="J158" i="2"/>
  <c r="G158" i="2"/>
  <c r="BM157" i="2"/>
  <c r="BL157" i="2"/>
  <c r="BK157" i="2"/>
  <c r="BJ157" i="2"/>
  <c r="BI157" i="2"/>
  <c r="BH157" i="2"/>
  <c r="BG157" i="2"/>
  <c r="BF157" i="2"/>
  <c r="BE157" i="2"/>
  <c r="BD157" i="2"/>
  <c r="BC157" i="2"/>
  <c r="BB157" i="2"/>
  <c r="BA157" i="2"/>
  <c r="AZ157" i="2"/>
  <c r="AY157" i="2"/>
  <c r="AX157" i="2"/>
  <c r="AW157" i="2"/>
  <c r="AV157" i="2"/>
  <c r="AU157" i="2"/>
  <c r="AT157" i="2"/>
  <c r="AS157" i="2"/>
  <c r="L157" i="2"/>
  <c r="K157" i="2"/>
  <c r="J157" i="2"/>
  <c r="G157" i="2"/>
  <c r="BY156" i="2"/>
  <c r="BM156" i="2"/>
  <c r="BL156" i="2"/>
  <c r="BK156" i="2"/>
  <c r="BJ156" i="2"/>
  <c r="BI156" i="2"/>
  <c r="BH156" i="2"/>
  <c r="BG156" i="2"/>
  <c r="BF156" i="2"/>
  <c r="BE156" i="2"/>
  <c r="BD156" i="2"/>
  <c r="BC156" i="2"/>
  <c r="BB156" i="2"/>
  <c r="BA156" i="2"/>
  <c r="AZ156" i="2"/>
  <c r="AY156" i="2"/>
  <c r="AX156" i="2"/>
  <c r="BN156" i="2" s="1"/>
  <c r="AW156" i="2"/>
  <c r="AV156" i="2"/>
  <c r="AU156" i="2"/>
  <c r="AT156" i="2"/>
  <c r="AS156" i="2"/>
  <c r="K156" i="2"/>
  <c r="L156" i="2" s="1"/>
  <c r="J156" i="2"/>
  <c r="G156" i="2"/>
  <c r="BM155" i="2"/>
  <c r="BL155" i="2"/>
  <c r="BK155" i="2"/>
  <c r="BJ155" i="2"/>
  <c r="BI155" i="2"/>
  <c r="BH155" i="2"/>
  <c r="BG155" i="2"/>
  <c r="BF155" i="2"/>
  <c r="BE155" i="2"/>
  <c r="BD155" i="2"/>
  <c r="BC155" i="2"/>
  <c r="BB155" i="2"/>
  <c r="BA155" i="2"/>
  <c r="AZ155" i="2"/>
  <c r="AY155" i="2"/>
  <c r="AX155" i="2"/>
  <c r="AW155" i="2"/>
  <c r="AV155" i="2"/>
  <c r="AU155" i="2"/>
  <c r="AT155" i="2"/>
  <c r="AS155" i="2"/>
  <c r="K155" i="2"/>
  <c r="J155" i="2"/>
  <c r="L155" i="2" s="1"/>
  <c r="G155" i="2"/>
  <c r="BY154" i="2"/>
  <c r="BQ154" i="2"/>
  <c r="BM154" i="2"/>
  <c r="BL154" i="2"/>
  <c r="BK154" i="2"/>
  <c r="BJ154" i="2"/>
  <c r="BI154" i="2"/>
  <c r="BH154" i="2"/>
  <c r="BG154" i="2"/>
  <c r="BF154" i="2"/>
  <c r="BE154" i="2"/>
  <c r="BD154" i="2"/>
  <c r="BC154" i="2"/>
  <c r="BB154" i="2"/>
  <c r="BA154" i="2"/>
  <c r="AZ154" i="2"/>
  <c r="AY154" i="2"/>
  <c r="AX154" i="2"/>
  <c r="AW154" i="2"/>
  <c r="AV154" i="2"/>
  <c r="AU154" i="2"/>
  <c r="AT154" i="2"/>
  <c r="AS154" i="2"/>
  <c r="L154" i="2"/>
  <c r="K154" i="2"/>
  <c r="J154" i="2"/>
  <c r="G154" i="2"/>
  <c r="BM153" i="2"/>
  <c r="BL153" i="2"/>
  <c r="BK153" i="2"/>
  <c r="BJ153" i="2"/>
  <c r="BI153" i="2"/>
  <c r="BH153" i="2"/>
  <c r="BG153" i="2"/>
  <c r="BF153" i="2"/>
  <c r="BE153" i="2"/>
  <c r="BD153" i="2"/>
  <c r="BC153" i="2"/>
  <c r="BB153" i="2"/>
  <c r="BA153" i="2"/>
  <c r="AZ153" i="2"/>
  <c r="AY153" i="2"/>
  <c r="AX153" i="2"/>
  <c r="AW153" i="2"/>
  <c r="AV153" i="2"/>
  <c r="AU153" i="2"/>
  <c r="AT153" i="2"/>
  <c r="AS153" i="2"/>
  <c r="K153" i="2"/>
  <c r="J153" i="2"/>
  <c r="G153" i="2"/>
  <c r="BQ152" i="2"/>
  <c r="BS152" i="2" s="1"/>
  <c r="BM152" i="2"/>
  <c r="BL152" i="2"/>
  <c r="BK152" i="2"/>
  <c r="BJ152" i="2"/>
  <c r="BI152" i="2"/>
  <c r="BH152" i="2"/>
  <c r="BG152" i="2"/>
  <c r="BF152" i="2"/>
  <c r="BE152" i="2"/>
  <c r="BD152" i="2"/>
  <c r="BC152" i="2"/>
  <c r="BB152" i="2"/>
  <c r="BA152" i="2"/>
  <c r="AZ152" i="2"/>
  <c r="AY152" i="2"/>
  <c r="AX152" i="2"/>
  <c r="AW152" i="2"/>
  <c r="AV152" i="2"/>
  <c r="AU152" i="2"/>
  <c r="AT152" i="2"/>
  <c r="AS152" i="2"/>
  <c r="L152" i="2"/>
  <c r="K152" i="2"/>
  <c r="J152" i="2"/>
  <c r="G152" i="2"/>
  <c r="BM151" i="2"/>
  <c r="BL151" i="2"/>
  <c r="BK151" i="2"/>
  <c r="BJ151" i="2"/>
  <c r="BI151" i="2"/>
  <c r="BH151" i="2"/>
  <c r="BG151" i="2"/>
  <c r="BF151" i="2"/>
  <c r="BE151" i="2"/>
  <c r="BD151" i="2"/>
  <c r="BC151" i="2"/>
  <c r="BB151" i="2"/>
  <c r="BA151" i="2"/>
  <c r="AZ151" i="2"/>
  <c r="AY151" i="2"/>
  <c r="AX151" i="2"/>
  <c r="AW151" i="2"/>
  <c r="AV151" i="2"/>
  <c r="AU151" i="2"/>
  <c r="AT151" i="2"/>
  <c r="AS151" i="2"/>
  <c r="K151" i="2"/>
  <c r="J151" i="2"/>
  <c r="G151" i="2"/>
  <c r="BY150" i="2"/>
  <c r="BM150" i="2"/>
  <c r="BL150" i="2"/>
  <c r="BK150" i="2"/>
  <c r="BJ150" i="2"/>
  <c r="BI150" i="2"/>
  <c r="BH150" i="2"/>
  <c r="BG150" i="2"/>
  <c r="BF150" i="2"/>
  <c r="BE150" i="2"/>
  <c r="BD150" i="2"/>
  <c r="BC150" i="2"/>
  <c r="BB150" i="2"/>
  <c r="BA150" i="2"/>
  <c r="AZ150" i="2"/>
  <c r="AY150" i="2"/>
  <c r="AX150" i="2"/>
  <c r="AW150" i="2"/>
  <c r="AV150" i="2"/>
  <c r="AU150" i="2"/>
  <c r="AT150" i="2"/>
  <c r="AS150" i="2"/>
  <c r="K150" i="2"/>
  <c r="J150" i="2"/>
  <c r="G150" i="2"/>
  <c r="BM149" i="2"/>
  <c r="BL149" i="2"/>
  <c r="BK149" i="2"/>
  <c r="BJ149" i="2"/>
  <c r="BI149" i="2"/>
  <c r="BH149" i="2"/>
  <c r="BG149" i="2"/>
  <c r="BF149" i="2"/>
  <c r="BE149" i="2"/>
  <c r="BD149" i="2"/>
  <c r="BC149" i="2"/>
  <c r="BB149" i="2"/>
  <c r="BA149" i="2"/>
  <c r="AZ149" i="2"/>
  <c r="AY149" i="2"/>
  <c r="AX149" i="2"/>
  <c r="AW149" i="2"/>
  <c r="AV149" i="2"/>
  <c r="AU149" i="2"/>
  <c r="AT149" i="2"/>
  <c r="AS149" i="2"/>
  <c r="K149" i="2"/>
  <c r="J149" i="2"/>
  <c r="L149" i="2" s="1"/>
  <c r="G149" i="2"/>
  <c r="BM148" i="2"/>
  <c r="BL148" i="2"/>
  <c r="BK148" i="2"/>
  <c r="BJ148" i="2"/>
  <c r="BI148" i="2"/>
  <c r="BH148" i="2"/>
  <c r="BG148" i="2"/>
  <c r="BF148" i="2"/>
  <c r="BE148" i="2"/>
  <c r="BD148" i="2"/>
  <c r="BC148" i="2"/>
  <c r="BB148" i="2"/>
  <c r="BA148" i="2"/>
  <c r="AZ148" i="2"/>
  <c r="AY148" i="2"/>
  <c r="AX148" i="2"/>
  <c r="AW148" i="2"/>
  <c r="AV148" i="2"/>
  <c r="AU148" i="2"/>
  <c r="AT148" i="2"/>
  <c r="AS148" i="2"/>
  <c r="K148" i="2"/>
  <c r="L148" i="2" s="1"/>
  <c r="J148" i="2"/>
  <c r="G148" i="2"/>
  <c r="BM147" i="2"/>
  <c r="BL147" i="2"/>
  <c r="BK147" i="2"/>
  <c r="BJ147" i="2"/>
  <c r="BI147" i="2"/>
  <c r="BH147" i="2"/>
  <c r="BG147" i="2"/>
  <c r="BF147" i="2"/>
  <c r="BE147" i="2"/>
  <c r="BD147" i="2"/>
  <c r="BC147" i="2"/>
  <c r="BB147" i="2"/>
  <c r="BA147" i="2"/>
  <c r="AZ147" i="2"/>
  <c r="AY147" i="2"/>
  <c r="AX147" i="2"/>
  <c r="AW147" i="2"/>
  <c r="AV147" i="2"/>
  <c r="AU147" i="2"/>
  <c r="AT147" i="2"/>
  <c r="AS147" i="2"/>
  <c r="BN147" i="2" s="1"/>
  <c r="K147" i="2"/>
  <c r="J147" i="2"/>
  <c r="G147" i="2"/>
  <c r="BQ146" i="2"/>
  <c r="BM146" i="2"/>
  <c r="BL146" i="2"/>
  <c r="BK146" i="2"/>
  <c r="BJ146" i="2"/>
  <c r="BI146" i="2"/>
  <c r="BH146" i="2"/>
  <c r="BG146" i="2"/>
  <c r="BF146" i="2"/>
  <c r="BE146" i="2"/>
  <c r="BD146" i="2"/>
  <c r="BC146" i="2"/>
  <c r="BB146" i="2"/>
  <c r="BA146" i="2"/>
  <c r="AZ146" i="2"/>
  <c r="AY146" i="2"/>
  <c r="AX146" i="2"/>
  <c r="AW146" i="2"/>
  <c r="AV146" i="2"/>
  <c r="AU146" i="2"/>
  <c r="AT146" i="2"/>
  <c r="AS146" i="2"/>
  <c r="K146" i="2"/>
  <c r="L146" i="2" s="1"/>
  <c r="J146" i="2"/>
  <c r="G146" i="2"/>
  <c r="BM145" i="2"/>
  <c r="BL145" i="2"/>
  <c r="BK145" i="2"/>
  <c r="BJ145" i="2"/>
  <c r="BI145" i="2"/>
  <c r="BH145" i="2"/>
  <c r="BG145" i="2"/>
  <c r="BF145" i="2"/>
  <c r="BE145" i="2"/>
  <c r="BD145" i="2"/>
  <c r="BC145" i="2"/>
  <c r="BB145" i="2"/>
  <c r="BA145" i="2"/>
  <c r="AZ145" i="2"/>
  <c r="AY145" i="2"/>
  <c r="AX145" i="2"/>
  <c r="AW145" i="2"/>
  <c r="AV145" i="2"/>
  <c r="AU145" i="2"/>
  <c r="AT145" i="2"/>
  <c r="AS145" i="2"/>
  <c r="K145" i="2"/>
  <c r="L145" i="2" s="1"/>
  <c r="J145" i="2"/>
  <c r="G145" i="2"/>
  <c r="BM144" i="2"/>
  <c r="BL144" i="2"/>
  <c r="BK144" i="2"/>
  <c r="BJ144" i="2"/>
  <c r="BI144" i="2"/>
  <c r="BH144" i="2"/>
  <c r="BG144" i="2"/>
  <c r="BF144" i="2"/>
  <c r="BE144" i="2"/>
  <c r="BD144" i="2"/>
  <c r="BC144" i="2"/>
  <c r="BB144" i="2"/>
  <c r="BA144" i="2"/>
  <c r="AZ144" i="2"/>
  <c r="AY144" i="2"/>
  <c r="AX144" i="2"/>
  <c r="AW144" i="2"/>
  <c r="AV144" i="2"/>
  <c r="AU144" i="2"/>
  <c r="AT144" i="2"/>
  <c r="AS144" i="2"/>
  <c r="K144" i="2"/>
  <c r="L144" i="2" s="1"/>
  <c r="J144" i="2"/>
  <c r="G144" i="2"/>
  <c r="BM143" i="2"/>
  <c r="BL143" i="2"/>
  <c r="BK143" i="2"/>
  <c r="BJ143" i="2"/>
  <c r="BI143" i="2"/>
  <c r="BH143" i="2"/>
  <c r="BG143" i="2"/>
  <c r="BF143" i="2"/>
  <c r="BE143" i="2"/>
  <c r="BD143" i="2"/>
  <c r="BC143" i="2"/>
  <c r="BB143" i="2"/>
  <c r="BA143" i="2"/>
  <c r="AZ143" i="2"/>
  <c r="AY143" i="2"/>
  <c r="AX143" i="2"/>
  <c r="AW143" i="2"/>
  <c r="AV143" i="2"/>
  <c r="AU143" i="2"/>
  <c r="AT143" i="2"/>
  <c r="AS143" i="2"/>
  <c r="N143" i="2"/>
  <c r="K143" i="2"/>
  <c r="L143" i="2" s="1"/>
  <c r="J143" i="2"/>
  <c r="G143" i="2"/>
  <c r="BM142" i="2"/>
  <c r="BL142" i="2"/>
  <c r="BK142" i="2"/>
  <c r="BJ142" i="2"/>
  <c r="BI142" i="2"/>
  <c r="BH142" i="2"/>
  <c r="BG142" i="2"/>
  <c r="BF142" i="2"/>
  <c r="BE142" i="2"/>
  <c r="BD142" i="2"/>
  <c r="BC142" i="2"/>
  <c r="BB142" i="2"/>
  <c r="BA142" i="2"/>
  <c r="AZ142" i="2"/>
  <c r="AY142" i="2"/>
  <c r="AX142" i="2"/>
  <c r="AW142" i="2"/>
  <c r="AV142" i="2"/>
  <c r="AU142" i="2"/>
  <c r="CG142" i="2" s="1"/>
  <c r="AT142" i="2"/>
  <c r="AS142" i="2"/>
  <c r="N142" i="2"/>
  <c r="L142" i="2"/>
  <c r="K142" i="2"/>
  <c r="J142" i="2"/>
  <c r="G142" i="2"/>
  <c r="BM141" i="2"/>
  <c r="BL141" i="2"/>
  <c r="BK141" i="2"/>
  <c r="BJ141" i="2"/>
  <c r="BI141" i="2"/>
  <c r="BH141" i="2"/>
  <c r="BG141" i="2"/>
  <c r="BF141" i="2"/>
  <c r="BE141" i="2"/>
  <c r="BD141" i="2"/>
  <c r="BC141" i="2"/>
  <c r="BB141" i="2"/>
  <c r="BA141" i="2"/>
  <c r="AZ141" i="2"/>
  <c r="AY141" i="2"/>
  <c r="AX141" i="2"/>
  <c r="AW141" i="2"/>
  <c r="AV141" i="2"/>
  <c r="AU141" i="2"/>
  <c r="AT141" i="2"/>
  <c r="AS141" i="2"/>
  <c r="N141" i="2"/>
  <c r="L141" i="2"/>
  <c r="K141" i="2"/>
  <c r="J141" i="2"/>
  <c r="G141" i="2"/>
  <c r="BY140" i="2"/>
  <c r="BM140" i="2"/>
  <c r="BL140" i="2"/>
  <c r="BK140" i="2"/>
  <c r="BJ140" i="2"/>
  <c r="BI140" i="2"/>
  <c r="BH140" i="2"/>
  <c r="BG140" i="2"/>
  <c r="BF140" i="2"/>
  <c r="BE140" i="2"/>
  <c r="BD140" i="2"/>
  <c r="BC140" i="2"/>
  <c r="BB140" i="2"/>
  <c r="BA140" i="2"/>
  <c r="AZ140" i="2"/>
  <c r="AY140" i="2"/>
  <c r="AX140" i="2"/>
  <c r="AW140" i="2"/>
  <c r="AV140" i="2"/>
  <c r="AU140" i="2"/>
  <c r="AT140" i="2"/>
  <c r="AS140" i="2"/>
  <c r="L140" i="2"/>
  <c r="K140" i="2"/>
  <c r="J140" i="2"/>
  <c r="G140" i="2"/>
  <c r="BM139" i="2"/>
  <c r="BL139" i="2"/>
  <c r="BK139" i="2"/>
  <c r="BJ139" i="2"/>
  <c r="BI139" i="2"/>
  <c r="BH139" i="2"/>
  <c r="BG139" i="2"/>
  <c r="BF139" i="2"/>
  <c r="BE139" i="2"/>
  <c r="BD139" i="2"/>
  <c r="BC139" i="2"/>
  <c r="BB139" i="2"/>
  <c r="BA139" i="2"/>
  <c r="AZ139" i="2"/>
  <c r="AY139" i="2"/>
  <c r="AX139" i="2"/>
  <c r="AW139" i="2"/>
  <c r="AV139" i="2"/>
  <c r="AU139" i="2"/>
  <c r="AT139" i="2"/>
  <c r="AS139" i="2"/>
  <c r="BY139" i="2" s="1"/>
  <c r="Q139" i="2"/>
  <c r="L139" i="2"/>
  <c r="K139" i="2"/>
  <c r="J139" i="2"/>
  <c r="G139" i="2"/>
  <c r="BM138" i="2"/>
  <c r="BL138" i="2"/>
  <c r="BK138" i="2"/>
  <c r="BJ138" i="2"/>
  <c r="BI138" i="2"/>
  <c r="BH138" i="2"/>
  <c r="BG138" i="2"/>
  <c r="BF138" i="2"/>
  <c r="BE138" i="2"/>
  <c r="BD138" i="2"/>
  <c r="BC138" i="2"/>
  <c r="BB138" i="2"/>
  <c r="BA138" i="2"/>
  <c r="AZ138" i="2"/>
  <c r="AY138" i="2"/>
  <c r="AX138" i="2"/>
  <c r="AW138" i="2"/>
  <c r="AV138" i="2"/>
  <c r="AU138" i="2"/>
  <c r="AT138" i="2"/>
  <c r="AS138" i="2"/>
  <c r="Q138" i="2"/>
  <c r="K138" i="2"/>
  <c r="J138" i="2"/>
  <c r="G138" i="2"/>
  <c r="BM137" i="2"/>
  <c r="BL137" i="2"/>
  <c r="BK137" i="2"/>
  <c r="BJ137" i="2"/>
  <c r="BI137" i="2"/>
  <c r="BH137" i="2"/>
  <c r="BG137" i="2"/>
  <c r="BF137" i="2"/>
  <c r="BE137" i="2"/>
  <c r="BD137" i="2"/>
  <c r="BC137" i="2"/>
  <c r="BB137" i="2"/>
  <c r="BA137" i="2"/>
  <c r="AZ137" i="2"/>
  <c r="AY137" i="2"/>
  <c r="AX137" i="2"/>
  <c r="AW137" i="2"/>
  <c r="AV137" i="2"/>
  <c r="AU137" i="2"/>
  <c r="AT137" i="2"/>
  <c r="AS137" i="2"/>
  <c r="Q137" i="2"/>
  <c r="K137" i="2"/>
  <c r="L137" i="2" s="1"/>
  <c r="J137" i="2"/>
  <c r="G137" i="2"/>
  <c r="BM136" i="2"/>
  <c r="BL136" i="2"/>
  <c r="BK136" i="2"/>
  <c r="BJ136" i="2"/>
  <c r="BI136" i="2"/>
  <c r="BH136" i="2"/>
  <c r="BG136" i="2"/>
  <c r="BF136" i="2"/>
  <c r="BE136" i="2"/>
  <c r="BD136" i="2"/>
  <c r="BC136" i="2"/>
  <c r="BB136" i="2"/>
  <c r="BA136" i="2"/>
  <c r="AZ136" i="2"/>
  <c r="AY136" i="2"/>
  <c r="AX136" i="2"/>
  <c r="AW136" i="2"/>
  <c r="AV136" i="2"/>
  <c r="AU136" i="2"/>
  <c r="AT136" i="2"/>
  <c r="AS136" i="2"/>
  <c r="Q136" i="2"/>
  <c r="L136" i="2"/>
  <c r="K136" i="2"/>
  <c r="J136" i="2"/>
  <c r="G136" i="2"/>
  <c r="BM135" i="2"/>
  <c r="BL135" i="2"/>
  <c r="BK135" i="2"/>
  <c r="BJ135" i="2"/>
  <c r="BI135" i="2"/>
  <c r="BH135" i="2"/>
  <c r="BG135" i="2"/>
  <c r="BF135" i="2"/>
  <c r="BE135" i="2"/>
  <c r="BD135" i="2"/>
  <c r="BC135" i="2"/>
  <c r="BB135" i="2"/>
  <c r="BA135" i="2"/>
  <c r="AZ135" i="2"/>
  <c r="AY135" i="2"/>
  <c r="AX135" i="2"/>
  <c r="AW135" i="2"/>
  <c r="AV135" i="2"/>
  <c r="AU135" i="2"/>
  <c r="AT135" i="2"/>
  <c r="AS135" i="2"/>
  <c r="Q135" i="2"/>
  <c r="L135" i="2"/>
  <c r="K135" i="2"/>
  <c r="J135" i="2"/>
  <c r="G135" i="2"/>
  <c r="BM134" i="2"/>
  <c r="BL134" i="2"/>
  <c r="BK134" i="2"/>
  <c r="BJ134" i="2"/>
  <c r="BI134" i="2"/>
  <c r="BH134" i="2"/>
  <c r="BG134" i="2"/>
  <c r="BF134" i="2"/>
  <c r="BE134" i="2"/>
  <c r="BD134" i="2"/>
  <c r="BC134" i="2"/>
  <c r="BB134" i="2"/>
  <c r="BA134" i="2"/>
  <c r="AZ134" i="2"/>
  <c r="AY134" i="2"/>
  <c r="AX134" i="2"/>
  <c r="AW134" i="2"/>
  <c r="AV134" i="2"/>
  <c r="AU134" i="2"/>
  <c r="AT134" i="2"/>
  <c r="AS134" i="2"/>
  <c r="K134" i="2"/>
  <c r="L134" i="2" s="1"/>
  <c r="J134" i="2"/>
  <c r="G134" i="2"/>
  <c r="BM133" i="2"/>
  <c r="BL133" i="2"/>
  <c r="BK133" i="2"/>
  <c r="BJ133" i="2"/>
  <c r="BI133" i="2"/>
  <c r="BH133" i="2"/>
  <c r="BG133" i="2"/>
  <c r="BF133" i="2"/>
  <c r="BE133" i="2"/>
  <c r="BD133" i="2"/>
  <c r="BC133" i="2"/>
  <c r="BB133" i="2"/>
  <c r="BA133" i="2"/>
  <c r="AZ133" i="2"/>
  <c r="AY133" i="2"/>
  <c r="AX133" i="2"/>
  <c r="AW133" i="2"/>
  <c r="AV133" i="2"/>
  <c r="AU133" i="2"/>
  <c r="AT133" i="2"/>
  <c r="AS133" i="2"/>
  <c r="K133" i="2"/>
  <c r="J133" i="2"/>
  <c r="L133" i="2" s="1"/>
  <c r="G133" i="2"/>
  <c r="BM132" i="2"/>
  <c r="BL132" i="2"/>
  <c r="BK132" i="2"/>
  <c r="BJ132" i="2"/>
  <c r="BI132" i="2"/>
  <c r="BH132" i="2"/>
  <c r="BG132" i="2"/>
  <c r="BF132" i="2"/>
  <c r="BE132" i="2"/>
  <c r="BD132" i="2"/>
  <c r="BC132" i="2"/>
  <c r="BB132" i="2"/>
  <c r="BA132" i="2"/>
  <c r="AZ132" i="2"/>
  <c r="AY132" i="2"/>
  <c r="AX132" i="2"/>
  <c r="AW132" i="2"/>
  <c r="AV132" i="2"/>
  <c r="AU132" i="2"/>
  <c r="AT132" i="2"/>
  <c r="AS132" i="2"/>
  <c r="K132" i="2"/>
  <c r="J132" i="2"/>
  <c r="G132" i="2"/>
  <c r="BM131" i="2"/>
  <c r="BL131" i="2"/>
  <c r="BK131" i="2"/>
  <c r="BJ131" i="2"/>
  <c r="BI131" i="2"/>
  <c r="BH131" i="2"/>
  <c r="BG131" i="2"/>
  <c r="BF131" i="2"/>
  <c r="BE131" i="2"/>
  <c r="BD131" i="2"/>
  <c r="BC131" i="2"/>
  <c r="BB131" i="2"/>
  <c r="BA131" i="2"/>
  <c r="AZ131" i="2"/>
  <c r="AY131" i="2"/>
  <c r="AX131" i="2"/>
  <c r="AW131" i="2"/>
  <c r="AV131" i="2"/>
  <c r="AU131" i="2"/>
  <c r="AT131" i="2"/>
  <c r="AS131" i="2"/>
  <c r="K131" i="2"/>
  <c r="L131" i="2" s="1"/>
  <c r="J131" i="2"/>
  <c r="G131" i="2"/>
  <c r="BM130" i="2"/>
  <c r="BL130" i="2"/>
  <c r="BK130" i="2"/>
  <c r="BJ130" i="2"/>
  <c r="BI130" i="2"/>
  <c r="BH130" i="2"/>
  <c r="BG130" i="2"/>
  <c r="BF130" i="2"/>
  <c r="BE130" i="2"/>
  <c r="BD130" i="2"/>
  <c r="BC130" i="2"/>
  <c r="BB130" i="2"/>
  <c r="BA130" i="2"/>
  <c r="AZ130" i="2"/>
  <c r="AY130" i="2"/>
  <c r="AX130" i="2"/>
  <c r="AW130" i="2"/>
  <c r="AV130" i="2"/>
  <c r="AU130" i="2"/>
  <c r="AT130" i="2"/>
  <c r="AS130" i="2"/>
  <c r="K130" i="2"/>
  <c r="J130" i="2"/>
  <c r="G130" i="2"/>
  <c r="BM129" i="2"/>
  <c r="BL129" i="2"/>
  <c r="BK129" i="2"/>
  <c r="BJ129" i="2"/>
  <c r="BI129" i="2"/>
  <c r="BH129" i="2"/>
  <c r="BG129" i="2"/>
  <c r="BF129" i="2"/>
  <c r="BE129" i="2"/>
  <c r="BD129" i="2"/>
  <c r="BC129" i="2"/>
  <c r="BB129" i="2"/>
  <c r="BA129" i="2"/>
  <c r="AZ129" i="2"/>
  <c r="AY129" i="2"/>
  <c r="AX129" i="2"/>
  <c r="AW129" i="2"/>
  <c r="AV129" i="2"/>
  <c r="AU129" i="2"/>
  <c r="AT129" i="2"/>
  <c r="BN129" i="2" s="1"/>
  <c r="AS129" i="2"/>
  <c r="K129" i="2"/>
  <c r="L129" i="2" s="1"/>
  <c r="J129" i="2"/>
  <c r="G129" i="2"/>
  <c r="BM128" i="2"/>
  <c r="BL128" i="2"/>
  <c r="BK128" i="2"/>
  <c r="BJ128" i="2"/>
  <c r="BI128" i="2"/>
  <c r="BH128" i="2"/>
  <c r="BG128" i="2"/>
  <c r="BF128" i="2"/>
  <c r="BE128" i="2"/>
  <c r="BD128" i="2"/>
  <c r="BC128" i="2"/>
  <c r="BB128" i="2"/>
  <c r="BA128" i="2"/>
  <c r="AZ128" i="2"/>
  <c r="AY128" i="2"/>
  <c r="AX128" i="2"/>
  <c r="AW128" i="2"/>
  <c r="AV128" i="2"/>
  <c r="AU128" i="2"/>
  <c r="AT128" i="2"/>
  <c r="AS128" i="2"/>
  <c r="K128" i="2"/>
  <c r="L128" i="2" s="1"/>
  <c r="J128" i="2"/>
  <c r="G128" i="2"/>
  <c r="BM127" i="2"/>
  <c r="BL127" i="2"/>
  <c r="BK127" i="2"/>
  <c r="BJ127" i="2"/>
  <c r="BI127" i="2"/>
  <c r="BH127" i="2"/>
  <c r="BG127" i="2"/>
  <c r="BF127" i="2"/>
  <c r="BE127" i="2"/>
  <c r="BD127" i="2"/>
  <c r="BC127" i="2"/>
  <c r="BB127" i="2"/>
  <c r="BA127" i="2"/>
  <c r="AZ127" i="2"/>
  <c r="AY127" i="2"/>
  <c r="AX127" i="2"/>
  <c r="AW127" i="2"/>
  <c r="AV127" i="2"/>
  <c r="AU127" i="2"/>
  <c r="BQ127" i="2" s="1"/>
  <c r="AT127" i="2"/>
  <c r="AS127" i="2"/>
  <c r="L127" i="2"/>
  <c r="K127" i="2"/>
  <c r="J127" i="2"/>
  <c r="G127" i="2"/>
  <c r="BM126" i="2"/>
  <c r="BL126" i="2"/>
  <c r="BK126" i="2"/>
  <c r="BJ126" i="2"/>
  <c r="BI126" i="2"/>
  <c r="BH126" i="2"/>
  <c r="BG126" i="2"/>
  <c r="BF126" i="2"/>
  <c r="BE126" i="2"/>
  <c r="BD126" i="2"/>
  <c r="BC126" i="2"/>
  <c r="BB126" i="2"/>
  <c r="BA126" i="2"/>
  <c r="AZ126" i="2"/>
  <c r="AY126" i="2"/>
  <c r="AX126" i="2"/>
  <c r="AW126" i="2"/>
  <c r="AV126" i="2"/>
  <c r="AU126" i="2"/>
  <c r="AT126" i="2"/>
  <c r="AS126" i="2"/>
  <c r="K126" i="2"/>
  <c r="J126" i="2"/>
  <c r="G126" i="2"/>
  <c r="BM125" i="2"/>
  <c r="BL125" i="2"/>
  <c r="BK125" i="2"/>
  <c r="BJ125" i="2"/>
  <c r="BI125" i="2"/>
  <c r="BH125" i="2"/>
  <c r="BG125" i="2"/>
  <c r="BF125" i="2"/>
  <c r="BE125" i="2"/>
  <c r="BD125" i="2"/>
  <c r="BC125" i="2"/>
  <c r="BB125" i="2"/>
  <c r="BA125" i="2"/>
  <c r="AZ125" i="2"/>
  <c r="AY125" i="2"/>
  <c r="AX125" i="2"/>
  <c r="AW125" i="2"/>
  <c r="AV125" i="2"/>
  <c r="AU125" i="2"/>
  <c r="AT125" i="2"/>
  <c r="AS125" i="2"/>
  <c r="K125" i="2"/>
  <c r="J125" i="2"/>
  <c r="L125" i="2" s="1"/>
  <c r="G125" i="2"/>
  <c r="BM124" i="2"/>
  <c r="BL124" i="2"/>
  <c r="BK124" i="2"/>
  <c r="BJ124" i="2"/>
  <c r="BI124" i="2"/>
  <c r="BH124" i="2"/>
  <c r="BG124" i="2"/>
  <c r="BF124" i="2"/>
  <c r="BE124" i="2"/>
  <c r="BD124" i="2"/>
  <c r="BC124" i="2"/>
  <c r="BB124" i="2"/>
  <c r="BA124" i="2"/>
  <c r="AZ124" i="2"/>
  <c r="AY124" i="2"/>
  <c r="AX124" i="2"/>
  <c r="AW124" i="2"/>
  <c r="AV124" i="2"/>
  <c r="AU124" i="2"/>
  <c r="AT124" i="2"/>
  <c r="AS124" i="2"/>
  <c r="K124" i="2"/>
  <c r="J124" i="2"/>
  <c r="G124" i="2"/>
  <c r="CB123" i="2"/>
  <c r="CV123" i="2" s="1"/>
  <c r="BM123" i="2"/>
  <c r="BL123" i="2"/>
  <c r="BK123" i="2"/>
  <c r="BJ123" i="2"/>
  <c r="BI123" i="2"/>
  <c r="BH123" i="2"/>
  <c r="BG123" i="2"/>
  <c r="BF123" i="2"/>
  <c r="BE123" i="2"/>
  <c r="BD123" i="2"/>
  <c r="BC123" i="2"/>
  <c r="BB123" i="2"/>
  <c r="BA123" i="2"/>
  <c r="AZ123" i="2"/>
  <c r="AY123" i="2"/>
  <c r="AX123" i="2"/>
  <c r="AW123" i="2"/>
  <c r="AV123" i="2"/>
  <c r="AU123" i="2"/>
  <c r="AT123" i="2"/>
  <c r="AS123" i="2"/>
  <c r="BQ123" i="2" s="1"/>
  <c r="L123" i="2"/>
  <c r="K123" i="2"/>
  <c r="J123" i="2"/>
  <c r="G123" i="2"/>
  <c r="BM122" i="2"/>
  <c r="BL122" i="2"/>
  <c r="BK122" i="2"/>
  <c r="BJ122" i="2"/>
  <c r="BI122" i="2"/>
  <c r="BH122" i="2"/>
  <c r="BG122" i="2"/>
  <c r="BF122" i="2"/>
  <c r="BE122" i="2"/>
  <c r="BD122" i="2"/>
  <c r="BC122" i="2"/>
  <c r="BB122" i="2"/>
  <c r="BA122" i="2"/>
  <c r="AZ122" i="2"/>
  <c r="AY122" i="2"/>
  <c r="AX122" i="2"/>
  <c r="AW122" i="2"/>
  <c r="AV122" i="2"/>
  <c r="AU122" i="2"/>
  <c r="AT122" i="2"/>
  <c r="AS122" i="2"/>
  <c r="K122" i="2"/>
  <c r="J122" i="2"/>
  <c r="G122" i="2"/>
  <c r="BM121" i="2"/>
  <c r="BL121" i="2"/>
  <c r="BK121" i="2"/>
  <c r="BJ121" i="2"/>
  <c r="BI121" i="2"/>
  <c r="BH121" i="2"/>
  <c r="BG121" i="2"/>
  <c r="BF121" i="2"/>
  <c r="BE121" i="2"/>
  <c r="BD121" i="2"/>
  <c r="BC121" i="2"/>
  <c r="BB121" i="2"/>
  <c r="BA121" i="2"/>
  <c r="AZ121" i="2"/>
  <c r="AY121" i="2"/>
  <c r="AX121" i="2"/>
  <c r="BN121" i="2" s="1"/>
  <c r="AW121" i="2"/>
  <c r="AV121" i="2"/>
  <c r="AU121" i="2"/>
  <c r="AT121" i="2"/>
  <c r="AS121" i="2"/>
  <c r="K121" i="2"/>
  <c r="J121" i="2"/>
  <c r="G121" i="2"/>
  <c r="BM120" i="2"/>
  <c r="BL120" i="2"/>
  <c r="BK120" i="2"/>
  <c r="BJ120" i="2"/>
  <c r="BI120" i="2"/>
  <c r="BH120" i="2"/>
  <c r="BG120" i="2"/>
  <c r="BF120" i="2"/>
  <c r="BE120" i="2"/>
  <c r="BD120" i="2"/>
  <c r="BC120" i="2"/>
  <c r="BB120" i="2"/>
  <c r="BA120" i="2"/>
  <c r="AZ120" i="2"/>
  <c r="AY120" i="2"/>
  <c r="AX120" i="2"/>
  <c r="AW120" i="2"/>
  <c r="AV120" i="2"/>
  <c r="AU120" i="2"/>
  <c r="AT120" i="2"/>
  <c r="AS120" i="2"/>
  <c r="K120" i="2"/>
  <c r="L120" i="2" s="1"/>
  <c r="J120" i="2"/>
  <c r="G120" i="2"/>
  <c r="BM119" i="2"/>
  <c r="BL119" i="2"/>
  <c r="BK119" i="2"/>
  <c r="BJ119" i="2"/>
  <c r="BI119" i="2"/>
  <c r="BH119" i="2"/>
  <c r="BG119" i="2"/>
  <c r="BF119" i="2"/>
  <c r="BE119" i="2"/>
  <c r="BD119" i="2"/>
  <c r="BC119" i="2"/>
  <c r="BB119" i="2"/>
  <c r="BA119" i="2"/>
  <c r="AZ119" i="2"/>
  <c r="AY119" i="2"/>
  <c r="AX119" i="2"/>
  <c r="AW119" i="2"/>
  <c r="AV119" i="2"/>
  <c r="AU119" i="2"/>
  <c r="AT119" i="2"/>
  <c r="AS119" i="2"/>
  <c r="L119" i="2"/>
  <c r="K119" i="2"/>
  <c r="J119" i="2"/>
  <c r="G119" i="2"/>
  <c r="BM118" i="2"/>
  <c r="BL118" i="2"/>
  <c r="BK118" i="2"/>
  <c r="BJ118" i="2"/>
  <c r="BI118" i="2"/>
  <c r="BH118" i="2"/>
  <c r="BG118" i="2"/>
  <c r="BF118" i="2"/>
  <c r="BE118" i="2"/>
  <c r="BD118" i="2"/>
  <c r="BC118" i="2"/>
  <c r="BB118" i="2"/>
  <c r="BA118" i="2"/>
  <c r="AZ118" i="2"/>
  <c r="AY118" i="2"/>
  <c r="AX118" i="2"/>
  <c r="AW118" i="2"/>
  <c r="AV118" i="2"/>
  <c r="AU118" i="2"/>
  <c r="AT118" i="2"/>
  <c r="AS118" i="2"/>
  <c r="K118" i="2"/>
  <c r="L118" i="2" s="1"/>
  <c r="J118" i="2"/>
  <c r="G118" i="2"/>
  <c r="BM117" i="2"/>
  <c r="BL117" i="2"/>
  <c r="BK117" i="2"/>
  <c r="BJ117" i="2"/>
  <c r="BI117" i="2"/>
  <c r="BH117" i="2"/>
  <c r="BG117" i="2"/>
  <c r="BF117" i="2"/>
  <c r="BE117" i="2"/>
  <c r="BD117" i="2"/>
  <c r="BC117" i="2"/>
  <c r="BB117" i="2"/>
  <c r="BA117" i="2"/>
  <c r="AZ117" i="2"/>
  <c r="AY117" i="2"/>
  <c r="AX117" i="2"/>
  <c r="AW117" i="2"/>
  <c r="AV117" i="2"/>
  <c r="AU117" i="2"/>
  <c r="AT117" i="2"/>
  <c r="AS117" i="2"/>
  <c r="K117" i="2"/>
  <c r="J117" i="2"/>
  <c r="L117" i="2" s="1"/>
  <c r="G117" i="2"/>
  <c r="BM116" i="2"/>
  <c r="BL116" i="2"/>
  <c r="BK116" i="2"/>
  <c r="BJ116" i="2"/>
  <c r="BI116" i="2"/>
  <c r="BH116" i="2"/>
  <c r="BG116" i="2"/>
  <c r="BF116" i="2"/>
  <c r="BE116" i="2"/>
  <c r="BD116" i="2"/>
  <c r="BC116" i="2"/>
  <c r="BB116" i="2"/>
  <c r="BA116" i="2"/>
  <c r="AZ116" i="2"/>
  <c r="BV116" i="2" s="1"/>
  <c r="BW116" i="2" s="1"/>
  <c r="BX116" i="2" s="1"/>
  <c r="AY116" i="2"/>
  <c r="AX116" i="2"/>
  <c r="AW116" i="2"/>
  <c r="AV116" i="2"/>
  <c r="AU116" i="2"/>
  <c r="AT116" i="2"/>
  <c r="AS116" i="2"/>
  <c r="L116" i="2"/>
  <c r="K116" i="2"/>
  <c r="J116" i="2"/>
  <c r="G116" i="2"/>
  <c r="BY115" i="2"/>
  <c r="BM115" i="2"/>
  <c r="BL115" i="2"/>
  <c r="BK115" i="2"/>
  <c r="BJ115" i="2"/>
  <c r="BI115" i="2"/>
  <c r="BH115" i="2"/>
  <c r="BG115" i="2"/>
  <c r="BF115" i="2"/>
  <c r="BE115" i="2"/>
  <c r="BD115" i="2"/>
  <c r="BC115" i="2"/>
  <c r="BB115" i="2"/>
  <c r="BA115" i="2"/>
  <c r="AZ115" i="2"/>
  <c r="AY115" i="2"/>
  <c r="AX115" i="2"/>
  <c r="AW115" i="2"/>
  <c r="AV115" i="2"/>
  <c r="AU115" i="2"/>
  <c r="AT115" i="2"/>
  <c r="AS115" i="2"/>
  <c r="L115" i="2"/>
  <c r="K115" i="2"/>
  <c r="J115" i="2"/>
  <c r="G115" i="2"/>
  <c r="BM114" i="2"/>
  <c r="BL114" i="2"/>
  <c r="BK114" i="2"/>
  <c r="BJ114" i="2"/>
  <c r="BI114" i="2"/>
  <c r="BH114" i="2"/>
  <c r="BG114" i="2"/>
  <c r="BF114" i="2"/>
  <c r="BE114" i="2"/>
  <c r="BD114" i="2"/>
  <c r="BC114" i="2"/>
  <c r="BB114" i="2"/>
  <c r="BA114" i="2"/>
  <c r="AZ114" i="2"/>
  <c r="AY114" i="2"/>
  <c r="AX114" i="2"/>
  <c r="AW114" i="2"/>
  <c r="AV114" i="2"/>
  <c r="BQ114" i="2" s="1"/>
  <c r="AU114" i="2"/>
  <c r="BV114" i="2" s="1"/>
  <c r="BW114" i="2" s="1"/>
  <c r="BX114" i="2" s="1"/>
  <c r="AT114" i="2"/>
  <c r="AS114" i="2"/>
  <c r="L114" i="2"/>
  <c r="K114" i="2"/>
  <c r="J114" i="2"/>
  <c r="G114" i="2"/>
  <c r="BM113" i="2"/>
  <c r="BL113" i="2"/>
  <c r="BK113" i="2"/>
  <c r="BJ113" i="2"/>
  <c r="BI113" i="2"/>
  <c r="BH113" i="2"/>
  <c r="BG113" i="2"/>
  <c r="BF113" i="2"/>
  <c r="BE113" i="2"/>
  <c r="BD113" i="2"/>
  <c r="BC113" i="2"/>
  <c r="BB113" i="2"/>
  <c r="BA113" i="2"/>
  <c r="AZ113" i="2"/>
  <c r="AY113" i="2"/>
  <c r="AX113" i="2"/>
  <c r="AW113" i="2"/>
  <c r="AV113" i="2"/>
  <c r="AU113" i="2"/>
  <c r="AT113" i="2"/>
  <c r="AS113" i="2"/>
  <c r="K113" i="2"/>
  <c r="L113" i="2" s="1"/>
  <c r="J113" i="2"/>
  <c r="G113" i="2"/>
  <c r="BY112" i="2"/>
  <c r="BV112" i="2"/>
  <c r="BW112" i="2" s="1"/>
  <c r="BX112" i="2" s="1"/>
  <c r="BM112" i="2"/>
  <c r="BL112" i="2"/>
  <c r="BK112" i="2"/>
  <c r="BJ112" i="2"/>
  <c r="BI112" i="2"/>
  <c r="BH112" i="2"/>
  <c r="BG112" i="2"/>
  <c r="BF112" i="2"/>
  <c r="BE112" i="2"/>
  <c r="BD112" i="2"/>
  <c r="BC112" i="2"/>
  <c r="BB112" i="2"/>
  <c r="BA112" i="2"/>
  <c r="AZ112" i="2"/>
  <c r="AY112" i="2"/>
  <c r="AX112" i="2"/>
  <c r="AW112" i="2"/>
  <c r="AV112" i="2"/>
  <c r="AU112" i="2"/>
  <c r="AT112" i="2"/>
  <c r="AS112" i="2"/>
  <c r="L112" i="2"/>
  <c r="K112" i="2"/>
  <c r="J112" i="2"/>
  <c r="G112" i="2"/>
  <c r="BM111" i="2"/>
  <c r="BL111" i="2"/>
  <c r="BK111" i="2"/>
  <c r="BJ111" i="2"/>
  <c r="BI111" i="2"/>
  <c r="BH111" i="2"/>
  <c r="BG111" i="2"/>
  <c r="BF111" i="2"/>
  <c r="BE111" i="2"/>
  <c r="BD111" i="2"/>
  <c r="BC111" i="2"/>
  <c r="BB111" i="2"/>
  <c r="BA111" i="2"/>
  <c r="AZ111" i="2"/>
  <c r="AY111" i="2"/>
  <c r="AX111" i="2"/>
  <c r="AW111" i="2"/>
  <c r="AV111" i="2"/>
  <c r="BY111" i="2" s="1"/>
  <c r="AU111" i="2"/>
  <c r="AT111" i="2"/>
  <c r="AS111" i="2"/>
  <c r="L111" i="2"/>
  <c r="K111" i="2"/>
  <c r="J111" i="2"/>
  <c r="G111" i="2"/>
  <c r="BQ110" i="2"/>
  <c r="BM110" i="2"/>
  <c r="BL110" i="2"/>
  <c r="BK110" i="2"/>
  <c r="BJ110" i="2"/>
  <c r="BI110" i="2"/>
  <c r="BH110" i="2"/>
  <c r="BG110" i="2"/>
  <c r="BF110" i="2"/>
  <c r="BE110" i="2"/>
  <c r="BD110" i="2"/>
  <c r="BC110" i="2"/>
  <c r="BB110" i="2"/>
  <c r="BA110" i="2"/>
  <c r="AZ110" i="2"/>
  <c r="BY110" i="2" s="1"/>
  <c r="AY110" i="2"/>
  <c r="AX110" i="2"/>
  <c r="AW110" i="2"/>
  <c r="AV110" i="2"/>
  <c r="AU110" i="2"/>
  <c r="AT110" i="2"/>
  <c r="AS110" i="2"/>
  <c r="L110" i="2"/>
  <c r="K110" i="2"/>
  <c r="J110" i="2"/>
  <c r="G110" i="2"/>
  <c r="BM109" i="2"/>
  <c r="BL109" i="2"/>
  <c r="BK109" i="2"/>
  <c r="BJ109" i="2"/>
  <c r="BI109" i="2"/>
  <c r="BH109" i="2"/>
  <c r="BG109" i="2"/>
  <c r="BF109" i="2"/>
  <c r="BE109" i="2"/>
  <c r="BD109" i="2"/>
  <c r="BC109" i="2"/>
  <c r="BB109" i="2"/>
  <c r="BA109" i="2"/>
  <c r="AZ109" i="2"/>
  <c r="AY109" i="2"/>
  <c r="AX109" i="2"/>
  <c r="AW109" i="2"/>
  <c r="AV109" i="2"/>
  <c r="AU109" i="2"/>
  <c r="AT109" i="2"/>
  <c r="AS109" i="2"/>
  <c r="K109" i="2"/>
  <c r="L109" i="2" s="1"/>
  <c r="J109" i="2"/>
  <c r="G109" i="2"/>
  <c r="BM108" i="2"/>
  <c r="BL108" i="2"/>
  <c r="BK108" i="2"/>
  <c r="BJ108" i="2"/>
  <c r="BI108" i="2"/>
  <c r="BH108" i="2"/>
  <c r="BG108" i="2"/>
  <c r="BF108" i="2"/>
  <c r="BE108" i="2"/>
  <c r="BD108" i="2"/>
  <c r="BC108" i="2"/>
  <c r="BB108" i="2"/>
  <c r="BA108" i="2"/>
  <c r="AZ108" i="2"/>
  <c r="AY108" i="2"/>
  <c r="AX108" i="2"/>
  <c r="AW108" i="2"/>
  <c r="AV108" i="2"/>
  <c r="AU108" i="2"/>
  <c r="AT108" i="2"/>
  <c r="AS108" i="2"/>
  <c r="Q108" i="2"/>
  <c r="K108" i="2"/>
  <c r="J108" i="2"/>
  <c r="G108" i="2"/>
  <c r="BM107" i="2"/>
  <c r="BL107" i="2"/>
  <c r="BK107" i="2"/>
  <c r="BJ107" i="2"/>
  <c r="BI107" i="2"/>
  <c r="BH107" i="2"/>
  <c r="BG107" i="2"/>
  <c r="BF107" i="2"/>
  <c r="BE107" i="2"/>
  <c r="BD107" i="2"/>
  <c r="BC107" i="2"/>
  <c r="BB107" i="2"/>
  <c r="BA107" i="2"/>
  <c r="AZ107" i="2"/>
  <c r="AY107" i="2"/>
  <c r="BQ107" i="2" s="1"/>
  <c r="AX107" i="2"/>
  <c r="AW107" i="2"/>
  <c r="AV107" i="2"/>
  <c r="AU107" i="2"/>
  <c r="AT107" i="2"/>
  <c r="AS107" i="2"/>
  <c r="BY107" i="2" s="1"/>
  <c r="Q107" i="2"/>
  <c r="L107" i="2"/>
  <c r="K107" i="2"/>
  <c r="J107" i="2"/>
  <c r="G107" i="2"/>
  <c r="BM106" i="2"/>
  <c r="BL106" i="2"/>
  <c r="BK106" i="2"/>
  <c r="BJ106" i="2"/>
  <c r="BI106" i="2"/>
  <c r="BH106" i="2"/>
  <c r="BG106" i="2"/>
  <c r="BF106" i="2"/>
  <c r="BE106" i="2"/>
  <c r="BY106" i="2" s="1"/>
  <c r="BD106" i="2"/>
  <c r="BC106" i="2"/>
  <c r="BB106" i="2"/>
  <c r="BA106" i="2"/>
  <c r="AZ106" i="2"/>
  <c r="AY106" i="2"/>
  <c r="AX106" i="2"/>
  <c r="AW106" i="2"/>
  <c r="AV106" i="2"/>
  <c r="AU106" i="2"/>
  <c r="AT106" i="2"/>
  <c r="AS106" i="2"/>
  <c r="Q106" i="2"/>
  <c r="K106" i="2"/>
  <c r="J106" i="2"/>
  <c r="L106" i="2" s="1"/>
  <c r="G106" i="2"/>
  <c r="BM105" i="2"/>
  <c r="BL105" i="2"/>
  <c r="BK105" i="2"/>
  <c r="BJ105" i="2"/>
  <c r="BI105" i="2"/>
  <c r="BH105" i="2"/>
  <c r="BG105" i="2"/>
  <c r="BF105" i="2"/>
  <c r="BE105" i="2"/>
  <c r="BD105" i="2"/>
  <c r="BC105" i="2"/>
  <c r="BB105" i="2"/>
  <c r="BA105" i="2"/>
  <c r="AZ105" i="2"/>
  <c r="AY105" i="2"/>
  <c r="AX105" i="2"/>
  <c r="AW105" i="2"/>
  <c r="AV105" i="2"/>
  <c r="AU105" i="2"/>
  <c r="AT105" i="2"/>
  <c r="AS105" i="2"/>
  <c r="Q105" i="2"/>
  <c r="K105" i="2"/>
  <c r="J105" i="2"/>
  <c r="L105" i="2" s="1"/>
  <c r="G105" i="2"/>
  <c r="BM104" i="2"/>
  <c r="BL104" i="2"/>
  <c r="BK104" i="2"/>
  <c r="BJ104" i="2"/>
  <c r="BI104" i="2"/>
  <c r="BH104" i="2"/>
  <c r="BG104" i="2"/>
  <c r="BF104" i="2"/>
  <c r="BE104" i="2"/>
  <c r="BD104" i="2"/>
  <c r="BC104" i="2"/>
  <c r="BB104" i="2"/>
  <c r="BA104" i="2"/>
  <c r="AZ104" i="2"/>
  <c r="AY104" i="2"/>
  <c r="AX104" i="2"/>
  <c r="AW104" i="2"/>
  <c r="BQ104" i="2" s="1"/>
  <c r="AV104" i="2"/>
  <c r="AU104" i="2"/>
  <c r="AT104" i="2"/>
  <c r="AS104" i="2"/>
  <c r="Q104" i="2"/>
  <c r="K104" i="2"/>
  <c r="J104" i="2"/>
  <c r="G104" i="2"/>
  <c r="BM103" i="2"/>
  <c r="BL103" i="2"/>
  <c r="BK103" i="2"/>
  <c r="BJ103" i="2"/>
  <c r="BI103" i="2"/>
  <c r="BH103" i="2"/>
  <c r="BG103" i="2"/>
  <c r="BF103" i="2"/>
  <c r="BE103" i="2"/>
  <c r="BD103" i="2"/>
  <c r="BC103" i="2"/>
  <c r="BB103" i="2"/>
  <c r="BA103" i="2"/>
  <c r="AZ103" i="2"/>
  <c r="AY103" i="2"/>
  <c r="AX103" i="2"/>
  <c r="AW103" i="2"/>
  <c r="AV103" i="2"/>
  <c r="AU103" i="2"/>
  <c r="AT103" i="2"/>
  <c r="AS103" i="2"/>
  <c r="Q103" i="2"/>
  <c r="L103" i="2"/>
  <c r="K103" i="2"/>
  <c r="J103" i="2"/>
  <c r="G103" i="2"/>
  <c r="BM102" i="2"/>
  <c r="BL102" i="2"/>
  <c r="BK102" i="2"/>
  <c r="BJ102" i="2"/>
  <c r="BI102" i="2"/>
  <c r="BH102" i="2"/>
  <c r="BG102" i="2"/>
  <c r="BF102" i="2"/>
  <c r="BE102" i="2"/>
  <c r="BD102" i="2"/>
  <c r="BC102" i="2"/>
  <c r="BB102" i="2"/>
  <c r="BA102" i="2"/>
  <c r="AZ102" i="2"/>
  <c r="AY102" i="2"/>
  <c r="AX102" i="2"/>
  <c r="AW102" i="2"/>
  <c r="AV102" i="2"/>
  <c r="AU102" i="2"/>
  <c r="AT102" i="2"/>
  <c r="AS102" i="2"/>
  <c r="Q102" i="2"/>
  <c r="K102" i="2"/>
  <c r="J102" i="2"/>
  <c r="G102" i="2"/>
  <c r="BM101" i="2"/>
  <c r="BL101" i="2"/>
  <c r="BK101" i="2"/>
  <c r="BJ101" i="2"/>
  <c r="BI101" i="2"/>
  <c r="BH101" i="2"/>
  <c r="BG101" i="2"/>
  <c r="BF101" i="2"/>
  <c r="BE101" i="2"/>
  <c r="BD101" i="2"/>
  <c r="BC101" i="2"/>
  <c r="BB101" i="2"/>
  <c r="BA101" i="2"/>
  <c r="AZ101" i="2"/>
  <c r="AY101" i="2"/>
  <c r="AX101" i="2"/>
  <c r="AW101" i="2"/>
  <c r="AV101" i="2"/>
  <c r="AU101" i="2"/>
  <c r="AT101" i="2"/>
  <c r="AS101" i="2"/>
  <c r="Q101" i="2"/>
  <c r="K101" i="2"/>
  <c r="L101" i="2" s="1"/>
  <c r="J101" i="2"/>
  <c r="G101" i="2"/>
  <c r="BM100" i="2"/>
  <c r="BL100" i="2"/>
  <c r="BK100" i="2"/>
  <c r="BJ100" i="2"/>
  <c r="BI100" i="2"/>
  <c r="BH100" i="2"/>
  <c r="BG100" i="2"/>
  <c r="BF100" i="2"/>
  <c r="BE100" i="2"/>
  <c r="BD100" i="2"/>
  <c r="BC100" i="2"/>
  <c r="BB100" i="2"/>
  <c r="BA100" i="2"/>
  <c r="AZ100" i="2"/>
  <c r="AY100" i="2"/>
  <c r="AX100" i="2"/>
  <c r="AW100" i="2"/>
  <c r="AV100" i="2"/>
  <c r="AU100" i="2"/>
  <c r="AT100" i="2"/>
  <c r="AS100" i="2"/>
  <c r="Q100" i="2"/>
  <c r="K100" i="2"/>
  <c r="J100" i="2"/>
  <c r="G100" i="2"/>
  <c r="BM99" i="2"/>
  <c r="BL99" i="2"/>
  <c r="BK99" i="2"/>
  <c r="BJ99" i="2"/>
  <c r="BI99" i="2"/>
  <c r="BH99" i="2"/>
  <c r="BG99" i="2"/>
  <c r="BF99" i="2"/>
  <c r="BE99" i="2"/>
  <c r="BD99" i="2"/>
  <c r="BC99" i="2"/>
  <c r="BB99" i="2"/>
  <c r="BA99" i="2"/>
  <c r="AZ99" i="2"/>
  <c r="AY99" i="2"/>
  <c r="AX99" i="2"/>
  <c r="AW99" i="2"/>
  <c r="AV99" i="2"/>
  <c r="AU99" i="2"/>
  <c r="AT99" i="2"/>
  <c r="AS99" i="2"/>
  <c r="Q99" i="2"/>
  <c r="L99" i="2"/>
  <c r="K99" i="2"/>
  <c r="J99" i="2"/>
  <c r="G99" i="2"/>
  <c r="BM98" i="2"/>
  <c r="BL98" i="2"/>
  <c r="BK98" i="2"/>
  <c r="BJ98" i="2"/>
  <c r="BI98" i="2"/>
  <c r="BH98" i="2"/>
  <c r="BG98" i="2"/>
  <c r="BF98" i="2"/>
  <c r="BE98" i="2"/>
  <c r="BD98" i="2"/>
  <c r="BC98" i="2"/>
  <c r="BB98" i="2"/>
  <c r="BA98" i="2"/>
  <c r="AZ98" i="2"/>
  <c r="AY98" i="2"/>
  <c r="AX98" i="2"/>
  <c r="AW98" i="2"/>
  <c r="AV98" i="2"/>
  <c r="AU98" i="2"/>
  <c r="AT98" i="2"/>
  <c r="BY98" i="2" s="1"/>
  <c r="AS98" i="2"/>
  <c r="Q98" i="2"/>
  <c r="L98" i="2"/>
  <c r="K98" i="2"/>
  <c r="J98" i="2"/>
  <c r="G98" i="2"/>
  <c r="BM97" i="2"/>
  <c r="BL97" i="2"/>
  <c r="BK97" i="2"/>
  <c r="BJ97" i="2"/>
  <c r="BI97" i="2"/>
  <c r="BH97" i="2"/>
  <c r="BG97" i="2"/>
  <c r="BF97" i="2"/>
  <c r="BE97" i="2"/>
  <c r="BD97" i="2"/>
  <c r="BC97" i="2"/>
  <c r="BB97" i="2"/>
  <c r="BA97" i="2"/>
  <c r="AZ97" i="2"/>
  <c r="AY97" i="2"/>
  <c r="AX97" i="2"/>
  <c r="AW97" i="2"/>
  <c r="AV97" i="2"/>
  <c r="AU97" i="2"/>
  <c r="AT97" i="2"/>
  <c r="AS97" i="2"/>
  <c r="K97" i="2"/>
  <c r="L97" i="2" s="1"/>
  <c r="J97" i="2"/>
  <c r="G97" i="2"/>
  <c r="BM96" i="2"/>
  <c r="BL96" i="2"/>
  <c r="BK96" i="2"/>
  <c r="BJ96" i="2"/>
  <c r="BI96" i="2"/>
  <c r="BH96" i="2"/>
  <c r="BG96" i="2"/>
  <c r="BF96" i="2"/>
  <c r="BE96" i="2"/>
  <c r="BD96" i="2"/>
  <c r="BC96" i="2"/>
  <c r="BB96" i="2"/>
  <c r="BA96" i="2"/>
  <c r="AZ96" i="2"/>
  <c r="AY96" i="2"/>
  <c r="AX96" i="2"/>
  <c r="AW96" i="2"/>
  <c r="AV96" i="2"/>
  <c r="AU96" i="2"/>
  <c r="AT96" i="2"/>
  <c r="AS96" i="2"/>
  <c r="K96" i="2"/>
  <c r="J96" i="2"/>
  <c r="G96" i="2"/>
  <c r="BM95" i="2"/>
  <c r="BL95" i="2"/>
  <c r="BK95" i="2"/>
  <c r="BJ95" i="2"/>
  <c r="BI95" i="2"/>
  <c r="BH95" i="2"/>
  <c r="BG95" i="2"/>
  <c r="BF95" i="2"/>
  <c r="BE95" i="2"/>
  <c r="BD95" i="2"/>
  <c r="BC95" i="2"/>
  <c r="BB95" i="2"/>
  <c r="BA95" i="2"/>
  <c r="AZ95" i="2"/>
  <c r="AY95" i="2"/>
  <c r="AX95" i="2"/>
  <c r="AW95" i="2"/>
  <c r="AV95" i="2"/>
  <c r="AU95" i="2"/>
  <c r="AT95" i="2"/>
  <c r="AS95" i="2"/>
  <c r="L95" i="2"/>
  <c r="K95" i="2"/>
  <c r="J95" i="2"/>
  <c r="G95" i="2"/>
  <c r="BM94" i="2"/>
  <c r="BL94" i="2"/>
  <c r="BK94" i="2"/>
  <c r="BJ94" i="2"/>
  <c r="BI94" i="2"/>
  <c r="BH94" i="2"/>
  <c r="BG94" i="2"/>
  <c r="BF94" i="2"/>
  <c r="BE94" i="2"/>
  <c r="BD94" i="2"/>
  <c r="BC94" i="2"/>
  <c r="BB94" i="2"/>
  <c r="BA94" i="2"/>
  <c r="AZ94" i="2"/>
  <c r="AY94" i="2"/>
  <c r="AX94" i="2"/>
  <c r="AW94" i="2"/>
  <c r="AV94" i="2"/>
  <c r="AU94" i="2"/>
  <c r="BY94" i="2" s="1"/>
  <c r="AT94" i="2"/>
  <c r="AS94" i="2"/>
  <c r="K94" i="2"/>
  <c r="J94" i="2"/>
  <c r="L94" i="2" s="1"/>
  <c r="G94" i="2"/>
  <c r="BM93" i="2"/>
  <c r="BL93" i="2"/>
  <c r="BK93" i="2"/>
  <c r="BJ93" i="2"/>
  <c r="BI93" i="2"/>
  <c r="BH93" i="2"/>
  <c r="BG93" i="2"/>
  <c r="BF93" i="2"/>
  <c r="BE93" i="2"/>
  <c r="BD93" i="2"/>
  <c r="BC93" i="2"/>
  <c r="BB93" i="2"/>
  <c r="BA93" i="2"/>
  <c r="AZ93" i="2"/>
  <c r="AY93" i="2"/>
  <c r="AX93" i="2"/>
  <c r="AW93" i="2"/>
  <c r="BY93" i="2" s="1"/>
  <c r="AV93" i="2"/>
  <c r="AU93" i="2"/>
  <c r="AT93" i="2"/>
  <c r="AS93" i="2"/>
  <c r="K93" i="2"/>
  <c r="L93" i="2" s="1"/>
  <c r="J93" i="2"/>
  <c r="G93" i="2"/>
  <c r="BM92" i="2"/>
  <c r="BL92" i="2"/>
  <c r="BK92" i="2"/>
  <c r="BJ92" i="2"/>
  <c r="BI92" i="2"/>
  <c r="BH92" i="2"/>
  <c r="BG92" i="2"/>
  <c r="BF92" i="2"/>
  <c r="BE92" i="2"/>
  <c r="BD92" i="2"/>
  <c r="BC92" i="2"/>
  <c r="BB92" i="2"/>
  <c r="BA92" i="2"/>
  <c r="AZ92" i="2"/>
  <c r="AY92" i="2"/>
  <c r="AX92" i="2"/>
  <c r="AW92" i="2"/>
  <c r="AV92" i="2"/>
  <c r="AU92" i="2"/>
  <c r="AT92" i="2"/>
  <c r="AS92" i="2"/>
  <c r="K92" i="2"/>
  <c r="L92" i="2" s="1"/>
  <c r="J92" i="2"/>
  <c r="G92" i="2"/>
  <c r="BM91" i="2"/>
  <c r="BL91" i="2"/>
  <c r="BK91" i="2"/>
  <c r="BJ91" i="2"/>
  <c r="BI91" i="2"/>
  <c r="BH91" i="2"/>
  <c r="BG91" i="2"/>
  <c r="BF91" i="2"/>
  <c r="BE91" i="2"/>
  <c r="BD91" i="2"/>
  <c r="BC91" i="2"/>
  <c r="BB91" i="2"/>
  <c r="BA91" i="2"/>
  <c r="AZ91" i="2"/>
  <c r="AY91" i="2"/>
  <c r="AX91" i="2"/>
  <c r="AW91" i="2"/>
  <c r="AV91" i="2"/>
  <c r="AU91" i="2"/>
  <c r="AT91" i="2"/>
  <c r="AS91" i="2"/>
  <c r="K91" i="2"/>
  <c r="L91" i="2" s="1"/>
  <c r="J91" i="2"/>
  <c r="G91" i="2"/>
  <c r="BM90" i="2"/>
  <c r="BL90" i="2"/>
  <c r="BK90" i="2"/>
  <c r="BJ90" i="2"/>
  <c r="BI90" i="2"/>
  <c r="BH90" i="2"/>
  <c r="BG90" i="2"/>
  <c r="BF90" i="2"/>
  <c r="BE90" i="2"/>
  <c r="BD90" i="2"/>
  <c r="BC90" i="2"/>
  <c r="BB90" i="2"/>
  <c r="BA90" i="2"/>
  <c r="AZ90" i="2"/>
  <c r="AY90" i="2"/>
  <c r="AX90" i="2"/>
  <c r="AW90" i="2"/>
  <c r="AV90" i="2"/>
  <c r="AU90" i="2"/>
  <c r="AT90" i="2"/>
  <c r="AS90" i="2"/>
  <c r="L90" i="2"/>
  <c r="K90" i="2"/>
  <c r="J90" i="2"/>
  <c r="G90" i="2"/>
  <c r="BM89" i="2"/>
  <c r="BL89" i="2"/>
  <c r="BK89" i="2"/>
  <c r="BJ89" i="2"/>
  <c r="BI89" i="2"/>
  <c r="BH89" i="2"/>
  <c r="BG89" i="2"/>
  <c r="BF89" i="2"/>
  <c r="BE89" i="2"/>
  <c r="BD89" i="2"/>
  <c r="BC89" i="2"/>
  <c r="BB89" i="2"/>
  <c r="BA89" i="2"/>
  <c r="AZ89" i="2"/>
  <c r="AY89" i="2"/>
  <c r="AX89" i="2"/>
  <c r="AW89" i="2"/>
  <c r="AV89" i="2"/>
  <c r="AU89" i="2"/>
  <c r="AT89" i="2"/>
  <c r="AS89" i="2"/>
  <c r="K89" i="2"/>
  <c r="L89" i="2" s="1"/>
  <c r="J89" i="2"/>
  <c r="G89" i="2"/>
  <c r="BM88" i="2"/>
  <c r="BL88" i="2"/>
  <c r="BK88" i="2"/>
  <c r="BJ88" i="2"/>
  <c r="BI88" i="2"/>
  <c r="BH88" i="2"/>
  <c r="BG88" i="2"/>
  <c r="BF88" i="2"/>
  <c r="BE88" i="2"/>
  <c r="BD88" i="2"/>
  <c r="BC88" i="2"/>
  <c r="BB88" i="2"/>
  <c r="BA88" i="2"/>
  <c r="AZ88" i="2"/>
  <c r="AY88" i="2"/>
  <c r="AX88" i="2"/>
  <c r="AW88" i="2"/>
  <c r="AV88" i="2"/>
  <c r="AU88" i="2"/>
  <c r="AT88" i="2"/>
  <c r="AS88" i="2"/>
  <c r="L88" i="2"/>
  <c r="K88" i="2"/>
  <c r="J88" i="2"/>
  <c r="G88" i="2"/>
  <c r="BM87" i="2"/>
  <c r="BL87" i="2"/>
  <c r="BK87" i="2"/>
  <c r="BJ87" i="2"/>
  <c r="BI87" i="2"/>
  <c r="BH87" i="2"/>
  <c r="BG87" i="2"/>
  <c r="BF87" i="2"/>
  <c r="BE87" i="2"/>
  <c r="BD87" i="2"/>
  <c r="BC87" i="2"/>
  <c r="BB87" i="2"/>
  <c r="BA87" i="2"/>
  <c r="AZ87" i="2"/>
  <c r="AY87" i="2"/>
  <c r="AX87" i="2"/>
  <c r="AW87" i="2"/>
  <c r="AV87" i="2"/>
  <c r="AU87" i="2"/>
  <c r="AT87" i="2"/>
  <c r="AS87" i="2"/>
  <c r="K87" i="2"/>
  <c r="J87" i="2"/>
  <c r="G87" i="2"/>
  <c r="BQ86" i="2"/>
  <c r="BU86" i="2" s="1"/>
  <c r="BM86" i="2"/>
  <c r="BL86" i="2"/>
  <c r="BK86" i="2"/>
  <c r="BJ86" i="2"/>
  <c r="BI86" i="2"/>
  <c r="BH86" i="2"/>
  <c r="BG86" i="2"/>
  <c r="BF86" i="2"/>
  <c r="BE86" i="2"/>
  <c r="BD86" i="2"/>
  <c r="BC86" i="2"/>
  <c r="BB86" i="2"/>
  <c r="BA86" i="2"/>
  <c r="AZ86" i="2"/>
  <c r="AY86" i="2"/>
  <c r="AX86" i="2"/>
  <c r="AW86" i="2"/>
  <c r="AV86" i="2"/>
  <c r="AU86" i="2"/>
  <c r="AT86" i="2"/>
  <c r="AS86" i="2"/>
  <c r="L86" i="2"/>
  <c r="K86" i="2"/>
  <c r="J86" i="2"/>
  <c r="G86" i="2"/>
  <c r="BM85" i="2"/>
  <c r="BL85" i="2"/>
  <c r="BK85" i="2"/>
  <c r="BJ85" i="2"/>
  <c r="BI85" i="2"/>
  <c r="BH85" i="2"/>
  <c r="BG85" i="2"/>
  <c r="BF85" i="2"/>
  <c r="BE85" i="2"/>
  <c r="BD85" i="2"/>
  <c r="BC85" i="2"/>
  <c r="BB85" i="2"/>
  <c r="BA85" i="2"/>
  <c r="AZ85" i="2"/>
  <c r="AY85" i="2"/>
  <c r="AX85" i="2"/>
  <c r="AW85" i="2"/>
  <c r="AV85" i="2"/>
  <c r="AU85" i="2"/>
  <c r="AT85" i="2"/>
  <c r="AS85" i="2"/>
  <c r="K85" i="2"/>
  <c r="L85" i="2" s="1"/>
  <c r="J85" i="2"/>
  <c r="G85" i="2"/>
  <c r="BM84" i="2"/>
  <c r="BL84" i="2"/>
  <c r="BK84" i="2"/>
  <c r="BJ84" i="2"/>
  <c r="BI84" i="2"/>
  <c r="BH84" i="2"/>
  <c r="BG84" i="2"/>
  <c r="BF84" i="2"/>
  <c r="BE84" i="2"/>
  <c r="BD84" i="2"/>
  <c r="BC84" i="2"/>
  <c r="BB84" i="2"/>
  <c r="BA84" i="2"/>
  <c r="AZ84" i="2"/>
  <c r="AY84" i="2"/>
  <c r="AX84" i="2"/>
  <c r="AW84" i="2"/>
  <c r="AV84" i="2"/>
  <c r="AU84" i="2"/>
  <c r="AT84" i="2"/>
  <c r="AS84" i="2"/>
  <c r="K84" i="2"/>
  <c r="J84" i="2"/>
  <c r="G84" i="2"/>
  <c r="BM83" i="2"/>
  <c r="BL83" i="2"/>
  <c r="BK83" i="2"/>
  <c r="BJ83" i="2"/>
  <c r="BI83" i="2"/>
  <c r="BH83" i="2"/>
  <c r="BG83" i="2"/>
  <c r="BF83" i="2"/>
  <c r="BE83" i="2"/>
  <c r="BD83" i="2"/>
  <c r="BC83" i="2"/>
  <c r="BB83" i="2"/>
  <c r="BA83" i="2"/>
  <c r="AZ83" i="2"/>
  <c r="AY83" i="2"/>
  <c r="AX83" i="2"/>
  <c r="AW83" i="2"/>
  <c r="AV83" i="2"/>
  <c r="AU83" i="2"/>
  <c r="AT83" i="2"/>
  <c r="BN83" i="2" s="1"/>
  <c r="AS83" i="2"/>
  <c r="K83" i="2"/>
  <c r="J83" i="2"/>
  <c r="L83" i="2" s="1"/>
  <c r="G83" i="2"/>
  <c r="BM82" i="2"/>
  <c r="BL82" i="2"/>
  <c r="BK82" i="2"/>
  <c r="BJ82" i="2"/>
  <c r="BI82" i="2"/>
  <c r="BH82" i="2"/>
  <c r="BG82" i="2"/>
  <c r="BF82" i="2"/>
  <c r="BE82" i="2"/>
  <c r="BD82" i="2"/>
  <c r="BC82" i="2"/>
  <c r="BB82" i="2"/>
  <c r="BA82" i="2"/>
  <c r="AZ82" i="2"/>
  <c r="AY82" i="2"/>
  <c r="AX82" i="2"/>
  <c r="AW82" i="2"/>
  <c r="BN82" i="2" s="1"/>
  <c r="AV82" i="2"/>
  <c r="AU82" i="2"/>
  <c r="AT82" i="2"/>
  <c r="AS82" i="2"/>
  <c r="K82" i="2"/>
  <c r="J82" i="2"/>
  <c r="L82" i="2" s="1"/>
  <c r="G82" i="2"/>
  <c r="BM81" i="2"/>
  <c r="BL81" i="2"/>
  <c r="BK81" i="2"/>
  <c r="BJ81" i="2"/>
  <c r="BI81" i="2"/>
  <c r="BH81" i="2"/>
  <c r="BG81" i="2"/>
  <c r="BF81" i="2"/>
  <c r="BE81" i="2"/>
  <c r="BD81" i="2"/>
  <c r="BC81" i="2"/>
  <c r="BB81" i="2"/>
  <c r="BA81" i="2"/>
  <c r="AZ81" i="2"/>
  <c r="AY81" i="2"/>
  <c r="AX81" i="2"/>
  <c r="AW81" i="2"/>
  <c r="AV81" i="2"/>
  <c r="AU81" i="2"/>
  <c r="AT81" i="2"/>
  <c r="AS81" i="2"/>
  <c r="K81" i="2"/>
  <c r="L81" i="2" s="1"/>
  <c r="J81" i="2"/>
  <c r="G81" i="2"/>
  <c r="BM80" i="2"/>
  <c r="BL80" i="2"/>
  <c r="BK80" i="2"/>
  <c r="BJ80" i="2"/>
  <c r="BI80" i="2"/>
  <c r="BH80" i="2"/>
  <c r="BG80" i="2"/>
  <c r="BF80" i="2"/>
  <c r="BE80" i="2"/>
  <c r="BD80" i="2"/>
  <c r="BC80" i="2"/>
  <c r="BB80" i="2"/>
  <c r="BA80" i="2"/>
  <c r="AZ80" i="2"/>
  <c r="AY80" i="2"/>
  <c r="AX80" i="2"/>
  <c r="AW80" i="2"/>
  <c r="AV80" i="2"/>
  <c r="BY80" i="2" s="1"/>
  <c r="AU80" i="2"/>
  <c r="AT80" i="2"/>
  <c r="AS80" i="2"/>
  <c r="K80" i="2"/>
  <c r="J80" i="2"/>
  <c r="G80" i="2"/>
  <c r="BM79" i="2"/>
  <c r="BL79" i="2"/>
  <c r="BK79" i="2"/>
  <c r="BJ79" i="2"/>
  <c r="BI79" i="2"/>
  <c r="BH79" i="2"/>
  <c r="BG79" i="2"/>
  <c r="BF79" i="2"/>
  <c r="BE79" i="2"/>
  <c r="BD79" i="2"/>
  <c r="BC79" i="2"/>
  <c r="BB79" i="2"/>
  <c r="BA79" i="2"/>
  <c r="AZ79" i="2"/>
  <c r="BQ79" i="2" s="1"/>
  <c r="AY79" i="2"/>
  <c r="AX79" i="2"/>
  <c r="AW79" i="2"/>
  <c r="AV79" i="2"/>
  <c r="AU79" i="2"/>
  <c r="AT79" i="2"/>
  <c r="AS79" i="2"/>
  <c r="L79" i="2"/>
  <c r="K79" i="2"/>
  <c r="J79" i="2"/>
  <c r="G79" i="2"/>
  <c r="BM78" i="2"/>
  <c r="BL78" i="2"/>
  <c r="BK78" i="2"/>
  <c r="BJ78" i="2"/>
  <c r="BI78" i="2"/>
  <c r="BH78" i="2"/>
  <c r="BG78" i="2"/>
  <c r="BF78" i="2"/>
  <c r="BE78" i="2"/>
  <c r="BD78" i="2"/>
  <c r="BC78" i="2"/>
  <c r="BB78" i="2"/>
  <c r="BA78" i="2"/>
  <c r="AZ78" i="2"/>
  <c r="AY78" i="2"/>
  <c r="AX78" i="2"/>
  <c r="AW78" i="2"/>
  <c r="AV78" i="2"/>
  <c r="AU78" i="2"/>
  <c r="BY78" i="2" s="1"/>
  <c r="AT78" i="2"/>
  <c r="AS78" i="2"/>
  <c r="K78" i="2"/>
  <c r="J78" i="2"/>
  <c r="G78" i="2"/>
  <c r="BM77" i="2"/>
  <c r="BL77" i="2"/>
  <c r="BK77" i="2"/>
  <c r="BJ77" i="2"/>
  <c r="BI77" i="2"/>
  <c r="BH77" i="2"/>
  <c r="BG77" i="2"/>
  <c r="BF77" i="2"/>
  <c r="BE77" i="2"/>
  <c r="BD77" i="2"/>
  <c r="BC77" i="2"/>
  <c r="BB77" i="2"/>
  <c r="BA77" i="2"/>
  <c r="AZ77" i="2"/>
  <c r="AY77" i="2"/>
  <c r="BQ77" i="2" s="1"/>
  <c r="AX77" i="2"/>
  <c r="AW77" i="2"/>
  <c r="AV77" i="2"/>
  <c r="AU77" i="2"/>
  <c r="AT77" i="2"/>
  <c r="AS77" i="2"/>
  <c r="K77" i="2"/>
  <c r="L77" i="2" s="1"/>
  <c r="J77" i="2"/>
  <c r="G77" i="2"/>
  <c r="BM76" i="2"/>
  <c r="BL76" i="2"/>
  <c r="BK76" i="2"/>
  <c r="BJ76" i="2"/>
  <c r="BI76" i="2"/>
  <c r="BH76" i="2"/>
  <c r="BG76" i="2"/>
  <c r="BF76" i="2"/>
  <c r="BE76" i="2"/>
  <c r="BD76" i="2"/>
  <c r="BC76" i="2"/>
  <c r="BB76" i="2"/>
  <c r="BA76" i="2"/>
  <c r="AZ76" i="2"/>
  <c r="AY76" i="2"/>
  <c r="AX76" i="2"/>
  <c r="AW76" i="2"/>
  <c r="AV76" i="2"/>
  <c r="AU76" i="2"/>
  <c r="AT76" i="2"/>
  <c r="AS76" i="2"/>
  <c r="K76" i="2"/>
  <c r="J76" i="2"/>
  <c r="L76" i="2" s="1"/>
  <c r="G76" i="2"/>
  <c r="BM75" i="2"/>
  <c r="BL75" i="2"/>
  <c r="BK75" i="2"/>
  <c r="BJ75" i="2"/>
  <c r="BI75" i="2"/>
  <c r="BH75" i="2"/>
  <c r="BG75" i="2"/>
  <c r="BF75" i="2"/>
  <c r="BE75" i="2"/>
  <c r="BD75" i="2"/>
  <c r="BC75" i="2"/>
  <c r="BB75" i="2"/>
  <c r="BA75" i="2"/>
  <c r="AZ75" i="2"/>
  <c r="AY75" i="2"/>
  <c r="AX75" i="2"/>
  <c r="BY75" i="2" s="1"/>
  <c r="AW75" i="2"/>
  <c r="AV75" i="2"/>
  <c r="AU75" i="2"/>
  <c r="AT75" i="2"/>
  <c r="AS75" i="2"/>
  <c r="K75" i="2"/>
  <c r="L75" i="2" s="1"/>
  <c r="J75" i="2"/>
  <c r="G75" i="2"/>
  <c r="BM74" i="2"/>
  <c r="BL74" i="2"/>
  <c r="BK74" i="2"/>
  <c r="BJ74" i="2"/>
  <c r="BI74" i="2"/>
  <c r="BH74" i="2"/>
  <c r="BG74" i="2"/>
  <c r="BF74" i="2"/>
  <c r="BE74" i="2"/>
  <c r="BD74" i="2"/>
  <c r="BC74" i="2"/>
  <c r="BB74" i="2"/>
  <c r="BA74" i="2"/>
  <c r="AZ74" i="2"/>
  <c r="AY74" i="2"/>
  <c r="AX74" i="2"/>
  <c r="AW74" i="2"/>
  <c r="AV74" i="2"/>
  <c r="AU74" i="2"/>
  <c r="AT74" i="2"/>
  <c r="AS74" i="2"/>
  <c r="L74" i="2"/>
  <c r="K74" i="2"/>
  <c r="J74" i="2"/>
  <c r="G74" i="2"/>
  <c r="BM73" i="2"/>
  <c r="BL73" i="2"/>
  <c r="BK73" i="2"/>
  <c r="BJ73" i="2"/>
  <c r="BI73" i="2"/>
  <c r="BH73" i="2"/>
  <c r="BG73" i="2"/>
  <c r="BF73" i="2"/>
  <c r="BE73" i="2"/>
  <c r="BD73" i="2"/>
  <c r="BC73" i="2"/>
  <c r="BB73" i="2"/>
  <c r="BA73" i="2"/>
  <c r="AZ73" i="2"/>
  <c r="AY73" i="2"/>
  <c r="AX73" i="2"/>
  <c r="BY73" i="2" s="1"/>
  <c r="AW73" i="2"/>
  <c r="AV73" i="2"/>
  <c r="AU73" i="2"/>
  <c r="AT73" i="2"/>
  <c r="AS73" i="2"/>
  <c r="K73" i="2"/>
  <c r="L73" i="2" s="1"/>
  <c r="J73" i="2"/>
  <c r="G73" i="2"/>
  <c r="BM72" i="2"/>
  <c r="BL72" i="2"/>
  <c r="BK72" i="2"/>
  <c r="BJ72" i="2"/>
  <c r="BI72" i="2"/>
  <c r="BH72" i="2"/>
  <c r="BG72" i="2"/>
  <c r="BF72" i="2"/>
  <c r="BE72" i="2"/>
  <c r="BD72" i="2"/>
  <c r="BC72" i="2"/>
  <c r="BB72" i="2"/>
  <c r="BA72" i="2"/>
  <c r="AZ72" i="2"/>
  <c r="AY72" i="2"/>
  <c r="AX72" i="2"/>
  <c r="AW72" i="2"/>
  <c r="AV72" i="2"/>
  <c r="AU72" i="2"/>
  <c r="AT72" i="2"/>
  <c r="AS72" i="2"/>
  <c r="L72" i="2"/>
  <c r="K72" i="2"/>
  <c r="J72" i="2"/>
  <c r="G72" i="2"/>
  <c r="BM71" i="2"/>
  <c r="BL71" i="2"/>
  <c r="BK71" i="2"/>
  <c r="BJ71" i="2"/>
  <c r="BI71" i="2"/>
  <c r="BH71" i="2"/>
  <c r="BG71" i="2"/>
  <c r="BF71" i="2"/>
  <c r="BE71" i="2"/>
  <c r="BD71" i="2"/>
  <c r="BC71" i="2"/>
  <c r="BB71" i="2"/>
  <c r="BA71" i="2"/>
  <c r="AZ71" i="2"/>
  <c r="AY71" i="2"/>
  <c r="AX71" i="2"/>
  <c r="AW71" i="2"/>
  <c r="AV71" i="2"/>
  <c r="AU71" i="2"/>
  <c r="AT71" i="2"/>
  <c r="AS71" i="2"/>
  <c r="K71" i="2"/>
  <c r="J71" i="2"/>
  <c r="G71" i="2"/>
  <c r="BQ70" i="2"/>
  <c r="BM70" i="2"/>
  <c r="BL70" i="2"/>
  <c r="BK70" i="2"/>
  <c r="BJ70" i="2"/>
  <c r="BI70" i="2"/>
  <c r="BH70" i="2"/>
  <c r="BG70" i="2"/>
  <c r="BF70" i="2"/>
  <c r="BE70" i="2"/>
  <c r="BD70" i="2"/>
  <c r="BC70" i="2"/>
  <c r="BB70" i="2"/>
  <c r="BA70" i="2"/>
  <c r="AZ70" i="2"/>
  <c r="AY70" i="2"/>
  <c r="AX70" i="2"/>
  <c r="AW70" i="2"/>
  <c r="AV70" i="2"/>
  <c r="AU70" i="2"/>
  <c r="AT70" i="2"/>
  <c r="AS70" i="2"/>
  <c r="L70" i="2"/>
  <c r="K70" i="2"/>
  <c r="J70" i="2"/>
  <c r="G70" i="2"/>
  <c r="BM69" i="2"/>
  <c r="BL69" i="2"/>
  <c r="BK69" i="2"/>
  <c r="BJ69" i="2"/>
  <c r="BI69" i="2"/>
  <c r="BH69" i="2"/>
  <c r="BG69" i="2"/>
  <c r="BF69" i="2"/>
  <c r="BE69" i="2"/>
  <c r="BD69" i="2"/>
  <c r="BC69" i="2"/>
  <c r="BB69" i="2"/>
  <c r="BA69" i="2"/>
  <c r="AZ69" i="2"/>
  <c r="AY69" i="2"/>
  <c r="AX69" i="2"/>
  <c r="AW69" i="2"/>
  <c r="AV69" i="2"/>
  <c r="AU69" i="2"/>
  <c r="AT69" i="2"/>
  <c r="AS69" i="2"/>
  <c r="K69" i="2"/>
  <c r="L69" i="2" s="1"/>
  <c r="J69" i="2"/>
  <c r="G69" i="2"/>
  <c r="BM68" i="2"/>
  <c r="BL68" i="2"/>
  <c r="BK68" i="2"/>
  <c r="BJ68" i="2"/>
  <c r="BI68" i="2"/>
  <c r="BH68" i="2"/>
  <c r="BG68" i="2"/>
  <c r="BF68" i="2"/>
  <c r="BE68" i="2"/>
  <c r="BD68" i="2"/>
  <c r="BC68" i="2"/>
  <c r="BB68" i="2"/>
  <c r="BA68" i="2"/>
  <c r="AZ68" i="2"/>
  <c r="AY68" i="2"/>
  <c r="AX68" i="2"/>
  <c r="AW68" i="2"/>
  <c r="AV68" i="2"/>
  <c r="AU68" i="2"/>
  <c r="AT68" i="2"/>
  <c r="AS68" i="2"/>
  <c r="K68" i="2"/>
  <c r="J68" i="2"/>
  <c r="G68" i="2"/>
  <c r="BM67" i="2"/>
  <c r="BL67" i="2"/>
  <c r="BK67" i="2"/>
  <c r="BJ67" i="2"/>
  <c r="BI67" i="2"/>
  <c r="BH67" i="2"/>
  <c r="BG67" i="2"/>
  <c r="BF67" i="2"/>
  <c r="BE67" i="2"/>
  <c r="BD67" i="2"/>
  <c r="BC67" i="2"/>
  <c r="BB67" i="2"/>
  <c r="BA67" i="2"/>
  <c r="AZ67" i="2"/>
  <c r="AY67" i="2"/>
  <c r="AX67" i="2"/>
  <c r="AW67" i="2"/>
  <c r="AV67" i="2"/>
  <c r="AU67" i="2"/>
  <c r="AT67" i="2"/>
  <c r="BN67" i="2" s="1"/>
  <c r="AS67" i="2"/>
  <c r="K67" i="2"/>
  <c r="J67" i="2"/>
  <c r="L67" i="2" s="1"/>
  <c r="G67" i="2"/>
  <c r="BM66" i="2"/>
  <c r="BL66" i="2"/>
  <c r="BK66" i="2"/>
  <c r="BJ66" i="2"/>
  <c r="BI66" i="2"/>
  <c r="BH66" i="2"/>
  <c r="BG66" i="2"/>
  <c r="BF66" i="2"/>
  <c r="BE66" i="2"/>
  <c r="BD66" i="2"/>
  <c r="BC66" i="2"/>
  <c r="BB66" i="2"/>
  <c r="BA66" i="2"/>
  <c r="AZ66" i="2"/>
  <c r="AY66" i="2"/>
  <c r="AX66" i="2"/>
  <c r="AW66" i="2"/>
  <c r="BQ66" i="2" s="1"/>
  <c r="AV66" i="2"/>
  <c r="AU66" i="2"/>
  <c r="AT66" i="2"/>
  <c r="AS66" i="2"/>
  <c r="K66" i="2"/>
  <c r="J66" i="2"/>
  <c r="G66" i="2"/>
  <c r="BM65" i="2"/>
  <c r="BL65" i="2"/>
  <c r="BK65" i="2"/>
  <c r="BJ65" i="2"/>
  <c r="BI65" i="2"/>
  <c r="BH65" i="2"/>
  <c r="BG65" i="2"/>
  <c r="BF65" i="2"/>
  <c r="BE65" i="2"/>
  <c r="BD65" i="2"/>
  <c r="BC65" i="2"/>
  <c r="BB65" i="2"/>
  <c r="BA65" i="2"/>
  <c r="AZ65" i="2"/>
  <c r="AY65" i="2"/>
  <c r="AX65" i="2"/>
  <c r="AW65" i="2"/>
  <c r="AV65" i="2"/>
  <c r="AU65" i="2"/>
  <c r="AT65" i="2"/>
  <c r="AS65" i="2"/>
  <c r="K65" i="2"/>
  <c r="L65" i="2" s="1"/>
  <c r="J65" i="2"/>
  <c r="G65" i="2"/>
  <c r="BM64" i="2"/>
  <c r="BL64" i="2"/>
  <c r="BK64" i="2"/>
  <c r="BJ64" i="2"/>
  <c r="BI64" i="2"/>
  <c r="BH64" i="2"/>
  <c r="BG64" i="2"/>
  <c r="BF64" i="2"/>
  <c r="BE64" i="2"/>
  <c r="BD64" i="2"/>
  <c r="BC64" i="2"/>
  <c r="BB64" i="2"/>
  <c r="BA64" i="2"/>
  <c r="AZ64" i="2"/>
  <c r="AY64" i="2"/>
  <c r="AX64" i="2"/>
  <c r="AW64" i="2"/>
  <c r="AV64" i="2"/>
  <c r="BY64" i="2" s="1"/>
  <c r="AU64" i="2"/>
  <c r="AT64" i="2"/>
  <c r="AS64" i="2"/>
  <c r="K64" i="2"/>
  <c r="J64" i="2"/>
  <c r="G64" i="2"/>
  <c r="BQ63" i="2"/>
  <c r="BU63" i="2" s="1"/>
  <c r="BM63" i="2"/>
  <c r="BL63" i="2"/>
  <c r="BK63" i="2"/>
  <c r="BJ63" i="2"/>
  <c r="BI63" i="2"/>
  <c r="BH63" i="2"/>
  <c r="BG63" i="2"/>
  <c r="BF63" i="2"/>
  <c r="BE63" i="2"/>
  <c r="BD63" i="2"/>
  <c r="BC63" i="2"/>
  <c r="BB63" i="2"/>
  <c r="BA63" i="2"/>
  <c r="AZ63" i="2"/>
  <c r="AY63" i="2"/>
  <c r="AX63" i="2"/>
  <c r="AW63" i="2"/>
  <c r="AV63" i="2"/>
  <c r="AU63" i="2"/>
  <c r="AT63" i="2"/>
  <c r="AS63" i="2"/>
  <c r="L63" i="2"/>
  <c r="K63" i="2"/>
  <c r="J63" i="2"/>
  <c r="G63" i="2"/>
  <c r="BM62" i="2"/>
  <c r="BL62" i="2"/>
  <c r="BK62" i="2"/>
  <c r="BJ62" i="2"/>
  <c r="BI62" i="2"/>
  <c r="BH62" i="2"/>
  <c r="BG62" i="2"/>
  <c r="BF62" i="2"/>
  <c r="BE62" i="2"/>
  <c r="BD62" i="2"/>
  <c r="BC62" i="2"/>
  <c r="BB62" i="2"/>
  <c r="BA62" i="2"/>
  <c r="AZ62" i="2"/>
  <c r="AY62" i="2"/>
  <c r="AX62" i="2"/>
  <c r="AW62" i="2"/>
  <c r="AV62" i="2"/>
  <c r="AU62" i="2"/>
  <c r="AT62" i="2"/>
  <c r="AS62" i="2"/>
  <c r="K62" i="2"/>
  <c r="J62" i="2"/>
  <c r="G62" i="2"/>
  <c r="BM61" i="2"/>
  <c r="BL61" i="2"/>
  <c r="BK61" i="2"/>
  <c r="BJ61" i="2"/>
  <c r="BI61" i="2"/>
  <c r="BH61" i="2"/>
  <c r="BG61" i="2"/>
  <c r="BF61" i="2"/>
  <c r="BE61" i="2"/>
  <c r="BD61" i="2"/>
  <c r="BC61" i="2"/>
  <c r="BB61" i="2"/>
  <c r="BA61" i="2"/>
  <c r="AZ61" i="2"/>
  <c r="AY61" i="2"/>
  <c r="BQ61" i="2" s="1"/>
  <c r="AX61" i="2"/>
  <c r="AW61" i="2"/>
  <c r="AV61" i="2"/>
  <c r="AU61" i="2"/>
  <c r="AT61" i="2"/>
  <c r="AS61" i="2"/>
  <c r="K61" i="2"/>
  <c r="L61" i="2" s="1"/>
  <c r="J61" i="2"/>
  <c r="G61" i="2"/>
  <c r="BM60" i="2"/>
  <c r="BL60" i="2"/>
  <c r="BK60" i="2"/>
  <c r="BJ60" i="2"/>
  <c r="BI60" i="2"/>
  <c r="BH60" i="2"/>
  <c r="BG60" i="2"/>
  <c r="BF60" i="2"/>
  <c r="BE60" i="2"/>
  <c r="BD60" i="2"/>
  <c r="BC60" i="2"/>
  <c r="BB60" i="2"/>
  <c r="BA60" i="2"/>
  <c r="AZ60" i="2"/>
  <c r="AY60" i="2"/>
  <c r="AX60" i="2"/>
  <c r="AW60" i="2"/>
  <c r="AV60" i="2"/>
  <c r="AU60" i="2"/>
  <c r="AT60" i="2"/>
  <c r="AS60" i="2"/>
  <c r="K60" i="2"/>
  <c r="J60" i="2"/>
  <c r="G60" i="2"/>
  <c r="BM59" i="2"/>
  <c r="BL59" i="2"/>
  <c r="BK59" i="2"/>
  <c r="BJ59" i="2"/>
  <c r="BI59" i="2"/>
  <c r="BH59" i="2"/>
  <c r="BG59" i="2"/>
  <c r="BF59" i="2"/>
  <c r="BE59" i="2"/>
  <c r="BD59" i="2"/>
  <c r="BC59" i="2"/>
  <c r="BB59" i="2"/>
  <c r="BA59" i="2"/>
  <c r="AZ59" i="2"/>
  <c r="AY59" i="2"/>
  <c r="AX59" i="2"/>
  <c r="BQ59" i="2" s="1"/>
  <c r="AW59" i="2"/>
  <c r="AV59" i="2"/>
  <c r="AU59" i="2"/>
  <c r="AT59" i="2"/>
  <c r="AS59" i="2"/>
  <c r="K59" i="2"/>
  <c r="L59" i="2" s="1"/>
  <c r="J59" i="2"/>
  <c r="G59" i="2"/>
  <c r="BM58" i="2"/>
  <c r="BL58" i="2"/>
  <c r="BK58" i="2"/>
  <c r="BJ58" i="2"/>
  <c r="BI58" i="2"/>
  <c r="BH58" i="2"/>
  <c r="BG58" i="2"/>
  <c r="BF58" i="2"/>
  <c r="BE58" i="2"/>
  <c r="BD58" i="2"/>
  <c r="BC58" i="2"/>
  <c r="BB58" i="2"/>
  <c r="BA58" i="2"/>
  <c r="AZ58" i="2"/>
  <c r="AY58" i="2"/>
  <c r="AX58" i="2"/>
  <c r="AW58" i="2"/>
  <c r="AV58" i="2"/>
  <c r="AU58" i="2"/>
  <c r="AT58" i="2"/>
  <c r="AS58" i="2"/>
  <c r="L58" i="2"/>
  <c r="K58" i="2"/>
  <c r="J58" i="2"/>
  <c r="G58" i="2"/>
  <c r="BM57" i="2"/>
  <c r="BL57" i="2"/>
  <c r="BK57" i="2"/>
  <c r="BJ57" i="2"/>
  <c r="BI57" i="2"/>
  <c r="BH57" i="2"/>
  <c r="BG57" i="2"/>
  <c r="BF57" i="2"/>
  <c r="BE57" i="2"/>
  <c r="BD57" i="2"/>
  <c r="BC57" i="2"/>
  <c r="BB57" i="2"/>
  <c r="BA57" i="2"/>
  <c r="AZ57" i="2"/>
  <c r="AY57" i="2"/>
  <c r="AX57" i="2"/>
  <c r="BN57" i="2" s="1"/>
  <c r="AW57" i="2"/>
  <c r="AV57" i="2"/>
  <c r="AU57" i="2"/>
  <c r="AT57" i="2"/>
  <c r="AS57" i="2"/>
  <c r="K57" i="2"/>
  <c r="L57" i="2" s="1"/>
  <c r="J57" i="2"/>
  <c r="G57" i="2"/>
  <c r="BM56" i="2"/>
  <c r="BL56" i="2"/>
  <c r="BK56" i="2"/>
  <c r="BJ56" i="2"/>
  <c r="BI56" i="2"/>
  <c r="BH56" i="2"/>
  <c r="BG56" i="2"/>
  <c r="BF56" i="2"/>
  <c r="BE56" i="2"/>
  <c r="BD56" i="2"/>
  <c r="BC56" i="2"/>
  <c r="BB56" i="2"/>
  <c r="BA56" i="2"/>
  <c r="AZ56" i="2"/>
  <c r="AY56" i="2"/>
  <c r="AX56" i="2"/>
  <c r="AW56" i="2"/>
  <c r="AV56" i="2"/>
  <c r="AU56" i="2"/>
  <c r="AT56" i="2"/>
  <c r="AS56" i="2"/>
  <c r="L56" i="2"/>
  <c r="K56" i="2"/>
  <c r="J56" i="2"/>
  <c r="G56" i="2"/>
  <c r="BM55" i="2"/>
  <c r="BL55" i="2"/>
  <c r="BK55" i="2"/>
  <c r="BJ55" i="2"/>
  <c r="BI55" i="2"/>
  <c r="BH55" i="2"/>
  <c r="BG55" i="2"/>
  <c r="BF55" i="2"/>
  <c r="BE55" i="2"/>
  <c r="BD55" i="2"/>
  <c r="BC55" i="2"/>
  <c r="BB55" i="2"/>
  <c r="BA55" i="2"/>
  <c r="AZ55" i="2"/>
  <c r="AY55" i="2"/>
  <c r="AX55" i="2"/>
  <c r="AW55" i="2"/>
  <c r="AV55" i="2"/>
  <c r="BN55" i="2" s="1"/>
  <c r="AU55" i="2"/>
  <c r="AT55" i="2"/>
  <c r="AS55" i="2"/>
  <c r="K55" i="2"/>
  <c r="J55" i="2"/>
  <c r="G55" i="2"/>
  <c r="BQ54" i="2"/>
  <c r="BU54" i="2" s="1"/>
  <c r="BM54" i="2"/>
  <c r="BL54" i="2"/>
  <c r="BK54" i="2"/>
  <c r="BJ54" i="2"/>
  <c r="BI54" i="2"/>
  <c r="BH54" i="2"/>
  <c r="BG54" i="2"/>
  <c r="BF54" i="2"/>
  <c r="BE54" i="2"/>
  <c r="BD54" i="2"/>
  <c r="BC54" i="2"/>
  <c r="BB54" i="2"/>
  <c r="BA54" i="2"/>
  <c r="AZ54" i="2"/>
  <c r="AY54" i="2"/>
  <c r="AX54" i="2"/>
  <c r="AW54" i="2"/>
  <c r="AV54" i="2"/>
  <c r="AU54" i="2"/>
  <c r="AT54" i="2"/>
  <c r="AS54" i="2"/>
  <c r="L54" i="2"/>
  <c r="K54" i="2"/>
  <c r="J54" i="2"/>
  <c r="G54" i="2"/>
  <c r="BM53" i="2"/>
  <c r="BL53" i="2"/>
  <c r="BK53" i="2"/>
  <c r="BJ53" i="2"/>
  <c r="BI53" i="2"/>
  <c r="BH53" i="2"/>
  <c r="BG53" i="2"/>
  <c r="BF53" i="2"/>
  <c r="BE53" i="2"/>
  <c r="BD53" i="2"/>
  <c r="BC53" i="2"/>
  <c r="BB53" i="2"/>
  <c r="BA53" i="2"/>
  <c r="AZ53" i="2"/>
  <c r="AY53" i="2"/>
  <c r="AX53" i="2"/>
  <c r="AW53" i="2"/>
  <c r="AV53" i="2"/>
  <c r="AU53" i="2"/>
  <c r="AT53" i="2"/>
  <c r="AS53" i="2"/>
  <c r="K53" i="2"/>
  <c r="L53" i="2" s="1"/>
  <c r="J53" i="2"/>
  <c r="G53" i="2"/>
  <c r="BP52" i="2"/>
  <c r="BM52" i="2"/>
  <c r="BL52" i="2"/>
  <c r="BK52" i="2"/>
  <c r="BJ52" i="2"/>
  <c r="BI52" i="2"/>
  <c r="BH52" i="2"/>
  <c r="BG52" i="2"/>
  <c r="BF52" i="2"/>
  <c r="BE52" i="2"/>
  <c r="BD52" i="2"/>
  <c r="BC52" i="2"/>
  <c r="BB52" i="2"/>
  <c r="BA52" i="2"/>
  <c r="AZ52" i="2"/>
  <c r="AY52" i="2"/>
  <c r="AX52" i="2"/>
  <c r="AW52" i="2"/>
  <c r="AV52" i="2"/>
  <c r="AU52" i="2"/>
  <c r="AT52" i="2"/>
  <c r="AS52" i="2"/>
  <c r="K52" i="2"/>
  <c r="L52" i="2" s="1"/>
  <c r="J52" i="2"/>
  <c r="G52" i="2"/>
  <c r="BP51" i="2"/>
  <c r="BM51" i="2"/>
  <c r="BL51" i="2"/>
  <c r="BK51" i="2"/>
  <c r="BJ51" i="2"/>
  <c r="BI51" i="2"/>
  <c r="BH51" i="2"/>
  <c r="BG51" i="2"/>
  <c r="BF51" i="2"/>
  <c r="BE51" i="2"/>
  <c r="BD51" i="2"/>
  <c r="BC51" i="2"/>
  <c r="BB51" i="2"/>
  <c r="BA51" i="2"/>
  <c r="AZ51" i="2"/>
  <c r="AY51" i="2"/>
  <c r="AX51" i="2"/>
  <c r="AW51" i="2"/>
  <c r="AV51" i="2"/>
  <c r="AU51" i="2"/>
  <c r="AT51" i="2"/>
  <c r="AS51" i="2"/>
  <c r="K51" i="2"/>
  <c r="J51" i="2"/>
  <c r="L51" i="2" s="1"/>
  <c r="G51" i="2"/>
  <c r="BP50" i="2"/>
  <c r="BM50" i="2"/>
  <c r="BL50" i="2"/>
  <c r="BK50" i="2"/>
  <c r="BJ50" i="2"/>
  <c r="BI50" i="2"/>
  <c r="BH50" i="2"/>
  <c r="BG50" i="2"/>
  <c r="BF50" i="2"/>
  <c r="BE50" i="2"/>
  <c r="BD50" i="2"/>
  <c r="BC50" i="2"/>
  <c r="BB50" i="2"/>
  <c r="BA50" i="2"/>
  <c r="AZ50" i="2"/>
  <c r="AY50" i="2"/>
  <c r="AX50" i="2"/>
  <c r="AW50" i="2"/>
  <c r="AV50" i="2"/>
  <c r="AU50" i="2"/>
  <c r="AT50" i="2"/>
  <c r="AS50" i="2"/>
  <c r="L50" i="2"/>
  <c r="K50" i="2"/>
  <c r="J50" i="2"/>
  <c r="G50" i="2"/>
  <c r="BP49" i="2"/>
  <c r="BM49" i="2"/>
  <c r="BL49" i="2"/>
  <c r="BK49" i="2"/>
  <c r="BJ49" i="2"/>
  <c r="BI49" i="2"/>
  <c r="BH49" i="2"/>
  <c r="BG49" i="2"/>
  <c r="BF49" i="2"/>
  <c r="BE49" i="2"/>
  <c r="BD49" i="2"/>
  <c r="BC49" i="2"/>
  <c r="BB49" i="2"/>
  <c r="BA49" i="2"/>
  <c r="AZ49" i="2"/>
  <c r="AY49" i="2"/>
  <c r="AX49" i="2"/>
  <c r="AW49" i="2"/>
  <c r="AV49" i="2"/>
  <c r="AU49" i="2"/>
  <c r="AT49" i="2"/>
  <c r="AS49" i="2"/>
  <c r="K49" i="2"/>
  <c r="J49" i="2"/>
  <c r="L49" i="2" s="1"/>
  <c r="G49" i="2"/>
  <c r="BP48" i="2"/>
  <c r="BM48" i="2"/>
  <c r="BL48" i="2"/>
  <c r="BK48" i="2"/>
  <c r="BJ48" i="2"/>
  <c r="BI48" i="2"/>
  <c r="BH48" i="2"/>
  <c r="BG48" i="2"/>
  <c r="BF48" i="2"/>
  <c r="BE48" i="2"/>
  <c r="BD48" i="2"/>
  <c r="BC48" i="2"/>
  <c r="BB48" i="2"/>
  <c r="BA48" i="2"/>
  <c r="AZ48" i="2"/>
  <c r="AY48" i="2"/>
  <c r="AX48" i="2"/>
  <c r="AW48" i="2"/>
  <c r="AV48" i="2"/>
  <c r="AU48" i="2"/>
  <c r="AT48" i="2"/>
  <c r="AS48" i="2"/>
  <c r="K48" i="2"/>
  <c r="L48" i="2" s="1"/>
  <c r="J48" i="2"/>
  <c r="G48" i="2"/>
  <c r="BP47" i="2"/>
  <c r="BM47" i="2"/>
  <c r="BL47" i="2"/>
  <c r="BK47" i="2"/>
  <c r="BJ47" i="2"/>
  <c r="BI47" i="2"/>
  <c r="BH47" i="2"/>
  <c r="BG47" i="2"/>
  <c r="BF47" i="2"/>
  <c r="BE47" i="2"/>
  <c r="BD47" i="2"/>
  <c r="BC47" i="2"/>
  <c r="BB47" i="2"/>
  <c r="BA47" i="2"/>
  <c r="AZ47" i="2"/>
  <c r="AY47" i="2"/>
  <c r="AX47" i="2"/>
  <c r="AW47" i="2"/>
  <c r="AV47" i="2"/>
  <c r="AU47" i="2"/>
  <c r="AT47" i="2"/>
  <c r="AS47" i="2"/>
  <c r="K47" i="2"/>
  <c r="L47" i="2" s="1"/>
  <c r="J47" i="2"/>
  <c r="G47" i="2"/>
  <c r="BM46" i="2"/>
  <c r="BL46" i="2"/>
  <c r="BK46" i="2"/>
  <c r="BJ46" i="2"/>
  <c r="BI46" i="2"/>
  <c r="BH46" i="2"/>
  <c r="BG46" i="2"/>
  <c r="BF46" i="2"/>
  <c r="BE46" i="2"/>
  <c r="BD46" i="2"/>
  <c r="BC46" i="2"/>
  <c r="BB46" i="2"/>
  <c r="BA46" i="2"/>
  <c r="AZ46" i="2"/>
  <c r="AY46" i="2"/>
  <c r="BQ46" i="2" s="1"/>
  <c r="AX46" i="2"/>
  <c r="AW46" i="2"/>
  <c r="AV46" i="2"/>
  <c r="AU46" i="2"/>
  <c r="AT46" i="2"/>
  <c r="AS46" i="2"/>
  <c r="Q46" i="2"/>
  <c r="L46" i="2"/>
  <c r="K46" i="2"/>
  <c r="J46" i="2"/>
  <c r="G46" i="2"/>
  <c r="BM45" i="2"/>
  <c r="BL45" i="2"/>
  <c r="BK45" i="2"/>
  <c r="BJ45" i="2"/>
  <c r="BI45" i="2"/>
  <c r="BH45" i="2"/>
  <c r="BG45" i="2"/>
  <c r="BF45" i="2"/>
  <c r="BE45" i="2"/>
  <c r="BD45" i="2"/>
  <c r="BC45" i="2"/>
  <c r="BB45" i="2"/>
  <c r="BA45" i="2"/>
  <c r="AZ45" i="2"/>
  <c r="AY45" i="2"/>
  <c r="AX45" i="2"/>
  <c r="AW45" i="2"/>
  <c r="AV45" i="2"/>
  <c r="AU45" i="2"/>
  <c r="AT45" i="2"/>
  <c r="AS45" i="2"/>
  <c r="Q45" i="2"/>
  <c r="K45" i="2"/>
  <c r="J45" i="2"/>
  <c r="L45" i="2" s="1"/>
  <c r="G45" i="2"/>
  <c r="BM44" i="2"/>
  <c r="BL44" i="2"/>
  <c r="BK44" i="2"/>
  <c r="BJ44" i="2"/>
  <c r="BI44" i="2"/>
  <c r="BH44" i="2"/>
  <c r="BG44" i="2"/>
  <c r="BF44" i="2"/>
  <c r="BE44" i="2"/>
  <c r="BD44" i="2"/>
  <c r="BC44" i="2"/>
  <c r="BB44" i="2"/>
  <c r="BA44" i="2"/>
  <c r="AZ44" i="2"/>
  <c r="AY44" i="2"/>
  <c r="AX44" i="2"/>
  <c r="AW44" i="2"/>
  <c r="AV44" i="2"/>
  <c r="AU44" i="2"/>
  <c r="AT44" i="2"/>
  <c r="AS44" i="2"/>
  <c r="BY44" i="2" s="1"/>
  <c r="Q44" i="2"/>
  <c r="K44" i="2"/>
  <c r="J44" i="2"/>
  <c r="L44" i="2" s="1"/>
  <c r="G44" i="2"/>
  <c r="BM43" i="2"/>
  <c r="BL43" i="2"/>
  <c r="BK43" i="2"/>
  <c r="BJ43" i="2"/>
  <c r="BI43" i="2"/>
  <c r="BH43" i="2"/>
  <c r="BG43" i="2"/>
  <c r="BF43" i="2"/>
  <c r="BE43" i="2"/>
  <c r="BD43" i="2"/>
  <c r="BC43" i="2"/>
  <c r="BB43" i="2"/>
  <c r="BA43" i="2"/>
  <c r="AZ43" i="2"/>
  <c r="AY43" i="2"/>
  <c r="AX43" i="2"/>
  <c r="AW43" i="2"/>
  <c r="BQ43" i="2" s="1"/>
  <c r="AV43" i="2"/>
  <c r="AU43" i="2"/>
  <c r="AT43" i="2"/>
  <c r="AS43" i="2"/>
  <c r="K43" i="2"/>
  <c r="J43" i="2"/>
  <c r="L43" i="2" s="1"/>
  <c r="G43" i="2"/>
  <c r="BM42" i="2"/>
  <c r="BL42" i="2"/>
  <c r="BK42" i="2"/>
  <c r="BJ42" i="2"/>
  <c r="BI42" i="2"/>
  <c r="BH42" i="2"/>
  <c r="BG42" i="2"/>
  <c r="BF42" i="2"/>
  <c r="BE42" i="2"/>
  <c r="BD42" i="2"/>
  <c r="BC42" i="2"/>
  <c r="BB42" i="2"/>
  <c r="BA42" i="2"/>
  <c r="AZ42" i="2"/>
  <c r="AY42" i="2"/>
  <c r="AX42" i="2"/>
  <c r="AW42" i="2"/>
  <c r="AV42" i="2"/>
  <c r="AU42" i="2"/>
  <c r="AT42" i="2"/>
  <c r="AS42" i="2"/>
  <c r="K42" i="2"/>
  <c r="L42" i="2" s="1"/>
  <c r="J42" i="2"/>
  <c r="G42" i="2"/>
  <c r="BM41" i="2"/>
  <c r="BL41" i="2"/>
  <c r="BK41" i="2"/>
  <c r="BJ41" i="2"/>
  <c r="BI41" i="2"/>
  <c r="BH41" i="2"/>
  <c r="BG41" i="2"/>
  <c r="BF41" i="2"/>
  <c r="BE41" i="2"/>
  <c r="BD41" i="2"/>
  <c r="BC41" i="2"/>
  <c r="BB41" i="2"/>
  <c r="BA41" i="2"/>
  <c r="AZ41" i="2"/>
  <c r="AY41" i="2"/>
  <c r="AX41" i="2"/>
  <c r="AW41" i="2"/>
  <c r="AV41" i="2"/>
  <c r="AU41" i="2"/>
  <c r="AT41" i="2"/>
  <c r="AS41" i="2"/>
  <c r="K41" i="2"/>
  <c r="J41" i="2"/>
  <c r="L41" i="2" s="1"/>
  <c r="G41" i="2"/>
  <c r="BM40" i="2"/>
  <c r="BL40" i="2"/>
  <c r="BK40" i="2"/>
  <c r="BJ40" i="2"/>
  <c r="BI40" i="2"/>
  <c r="BH40" i="2"/>
  <c r="BG40" i="2"/>
  <c r="BF40" i="2"/>
  <c r="BE40" i="2"/>
  <c r="BD40" i="2"/>
  <c r="BC40" i="2"/>
  <c r="BB40" i="2"/>
  <c r="BA40" i="2"/>
  <c r="AZ40" i="2"/>
  <c r="AY40" i="2"/>
  <c r="AX40" i="2"/>
  <c r="AW40" i="2"/>
  <c r="AV40" i="2"/>
  <c r="AU40" i="2"/>
  <c r="AT40" i="2"/>
  <c r="AS40" i="2"/>
  <c r="L40" i="2"/>
  <c r="K40" i="2"/>
  <c r="J40" i="2"/>
  <c r="G40" i="2"/>
  <c r="BM39" i="2"/>
  <c r="BL39" i="2"/>
  <c r="BK39" i="2"/>
  <c r="BJ39" i="2"/>
  <c r="BI39" i="2"/>
  <c r="BH39" i="2"/>
  <c r="BG39" i="2"/>
  <c r="BF39" i="2"/>
  <c r="BE39" i="2"/>
  <c r="BD39" i="2"/>
  <c r="BC39" i="2"/>
  <c r="BB39" i="2"/>
  <c r="BA39" i="2"/>
  <c r="AZ39" i="2"/>
  <c r="AY39" i="2"/>
  <c r="AX39" i="2"/>
  <c r="AW39" i="2"/>
  <c r="AV39" i="2"/>
  <c r="BQ39" i="2" s="1"/>
  <c r="AU39" i="2"/>
  <c r="AT39" i="2"/>
  <c r="AS39" i="2"/>
  <c r="Q39" i="2"/>
  <c r="K39" i="2"/>
  <c r="L39" i="2" s="1"/>
  <c r="J39" i="2"/>
  <c r="G39" i="2"/>
  <c r="BM38" i="2"/>
  <c r="BL38" i="2"/>
  <c r="BK38" i="2"/>
  <c r="BJ38" i="2"/>
  <c r="BI38" i="2"/>
  <c r="BH38" i="2"/>
  <c r="BG38" i="2"/>
  <c r="BF38" i="2"/>
  <c r="BE38" i="2"/>
  <c r="BD38" i="2"/>
  <c r="BC38" i="2"/>
  <c r="BB38" i="2"/>
  <c r="BA38" i="2"/>
  <c r="AZ38" i="2"/>
  <c r="AY38" i="2"/>
  <c r="AX38" i="2"/>
  <c r="AW38" i="2"/>
  <c r="AV38" i="2"/>
  <c r="AU38" i="2"/>
  <c r="AT38" i="2"/>
  <c r="AS38" i="2"/>
  <c r="Q38" i="2"/>
  <c r="L38" i="2"/>
  <c r="K38" i="2"/>
  <c r="J38" i="2"/>
  <c r="G38" i="2"/>
  <c r="BM37" i="2"/>
  <c r="BL37" i="2"/>
  <c r="BK37" i="2"/>
  <c r="BJ37" i="2"/>
  <c r="BI37" i="2"/>
  <c r="BH37" i="2"/>
  <c r="BG37" i="2"/>
  <c r="BF37" i="2"/>
  <c r="BE37" i="2"/>
  <c r="BD37" i="2"/>
  <c r="BC37" i="2"/>
  <c r="BB37" i="2"/>
  <c r="BA37" i="2"/>
  <c r="AZ37" i="2"/>
  <c r="AY37" i="2"/>
  <c r="AX37" i="2"/>
  <c r="AW37" i="2"/>
  <c r="BY37" i="2" s="1"/>
  <c r="AV37" i="2"/>
  <c r="AU37" i="2"/>
  <c r="AT37" i="2"/>
  <c r="AS37" i="2"/>
  <c r="Q37" i="2"/>
  <c r="K37" i="2"/>
  <c r="J37" i="2"/>
  <c r="G37" i="2"/>
  <c r="BM36" i="2"/>
  <c r="BL36" i="2"/>
  <c r="BK36" i="2"/>
  <c r="BJ36" i="2"/>
  <c r="BI36" i="2"/>
  <c r="BH36" i="2"/>
  <c r="BG36" i="2"/>
  <c r="BF36" i="2"/>
  <c r="BE36" i="2"/>
  <c r="BD36" i="2"/>
  <c r="BC36" i="2"/>
  <c r="BB36" i="2"/>
  <c r="BA36" i="2"/>
  <c r="AZ36" i="2"/>
  <c r="AY36" i="2"/>
  <c r="AX36" i="2"/>
  <c r="AW36" i="2"/>
  <c r="AV36" i="2"/>
  <c r="AU36" i="2"/>
  <c r="AT36" i="2"/>
  <c r="AS36" i="2"/>
  <c r="Q36" i="2"/>
  <c r="K36" i="2"/>
  <c r="J36" i="2"/>
  <c r="L36" i="2" s="1"/>
  <c r="G36" i="2"/>
  <c r="BQ35" i="2"/>
  <c r="BM35" i="2"/>
  <c r="BL35" i="2"/>
  <c r="BK35" i="2"/>
  <c r="BJ35" i="2"/>
  <c r="BI35" i="2"/>
  <c r="BH35" i="2"/>
  <c r="BG35" i="2"/>
  <c r="BF35" i="2"/>
  <c r="BE35" i="2"/>
  <c r="BD35" i="2"/>
  <c r="BC35" i="2"/>
  <c r="BB35" i="2"/>
  <c r="BA35" i="2"/>
  <c r="AZ35" i="2"/>
  <c r="AY35" i="2"/>
  <c r="AX35" i="2"/>
  <c r="AW35" i="2"/>
  <c r="AV35" i="2"/>
  <c r="AU35" i="2"/>
  <c r="AT35" i="2"/>
  <c r="AS35" i="2"/>
  <c r="Q35" i="2"/>
  <c r="K35" i="2"/>
  <c r="L35" i="2" s="1"/>
  <c r="J35" i="2"/>
  <c r="G35" i="2"/>
  <c r="BM34" i="2"/>
  <c r="BL34" i="2"/>
  <c r="BK34" i="2"/>
  <c r="BJ34" i="2"/>
  <c r="BI34" i="2"/>
  <c r="BH34" i="2"/>
  <c r="BG34" i="2"/>
  <c r="BF34" i="2"/>
  <c r="BE34" i="2"/>
  <c r="BD34" i="2"/>
  <c r="BC34" i="2"/>
  <c r="BB34" i="2"/>
  <c r="BA34" i="2"/>
  <c r="AZ34" i="2"/>
  <c r="AY34" i="2"/>
  <c r="AX34" i="2"/>
  <c r="AW34" i="2"/>
  <c r="AV34" i="2"/>
  <c r="AU34" i="2"/>
  <c r="AT34" i="2"/>
  <c r="AS34" i="2"/>
  <c r="Q34" i="2"/>
  <c r="K34" i="2"/>
  <c r="J34" i="2"/>
  <c r="G34" i="2"/>
  <c r="BM33" i="2"/>
  <c r="BL33" i="2"/>
  <c r="BK33" i="2"/>
  <c r="BJ33" i="2"/>
  <c r="BI33" i="2"/>
  <c r="BH33" i="2"/>
  <c r="BG33" i="2"/>
  <c r="BF33" i="2"/>
  <c r="BE33" i="2"/>
  <c r="BD33" i="2"/>
  <c r="BC33" i="2"/>
  <c r="BB33" i="2"/>
  <c r="BA33" i="2"/>
  <c r="AZ33" i="2"/>
  <c r="AY33" i="2"/>
  <c r="AX33" i="2"/>
  <c r="AW33" i="2"/>
  <c r="AV33" i="2"/>
  <c r="AU33" i="2"/>
  <c r="AT33" i="2"/>
  <c r="AS33" i="2"/>
  <c r="Q33" i="2"/>
  <c r="K33" i="2"/>
  <c r="J33" i="2"/>
  <c r="L33" i="2" s="1"/>
  <c r="G33" i="2"/>
  <c r="BM32" i="2"/>
  <c r="BL32" i="2"/>
  <c r="BK32" i="2"/>
  <c r="BJ32" i="2"/>
  <c r="BI32" i="2"/>
  <c r="BH32" i="2"/>
  <c r="BG32" i="2"/>
  <c r="BF32" i="2"/>
  <c r="BE32" i="2"/>
  <c r="BD32" i="2"/>
  <c r="BC32" i="2"/>
  <c r="BB32" i="2"/>
  <c r="BA32" i="2"/>
  <c r="AZ32" i="2"/>
  <c r="AY32" i="2"/>
  <c r="BY32" i="2" s="1"/>
  <c r="AX32" i="2"/>
  <c r="AW32" i="2"/>
  <c r="AV32" i="2"/>
  <c r="AU32" i="2"/>
  <c r="AT32" i="2"/>
  <c r="AS32" i="2"/>
  <c r="Q32" i="2"/>
  <c r="L32" i="2"/>
  <c r="K32" i="2"/>
  <c r="J32" i="2"/>
  <c r="G32" i="2"/>
  <c r="BM31" i="2"/>
  <c r="BL31" i="2"/>
  <c r="BK31" i="2"/>
  <c r="BJ31" i="2"/>
  <c r="BI31" i="2"/>
  <c r="BH31" i="2"/>
  <c r="BG31" i="2"/>
  <c r="BF31" i="2"/>
  <c r="BE31" i="2"/>
  <c r="BD31" i="2"/>
  <c r="BC31" i="2"/>
  <c r="BB31" i="2"/>
  <c r="BA31" i="2"/>
  <c r="AZ31" i="2"/>
  <c r="AY31" i="2"/>
  <c r="AX31" i="2"/>
  <c r="AW31" i="2"/>
  <c r="AV31" i="2"/>
  <c r="AU31" i="2"/>
  <c r="AT31" i="2"/>
  <c r="AS31" i="2"/>
  <c r="Q31" i="2"/>
  <c r="K31" i="2"/>
  <c r="L31" i="2" s="1"/>
  <c r="J31" i="2"/>
  <c r="G31" i="2"/>
  <c r="BM30" i="2"/>
  <c r="BL30" i="2"/>
  <c r="BK30" i="2"/>
  <c r="BJ30" i="2"/>
  <c r="BI30" i="2"/>
  <c r="BH30" i="2"/>
  <c r="BG30" i="2"/>
  <c r="BF30" i="2"/>
  <c r="BE30" i="2"/>
  <c r="BD30" i="2"/>
  <c r="BC30" i="2"/>
  <c r="BB30" i="2"/>
  <c r="BA30" i="2"/>
  <c r="AZ30" i="2"/>
  <c r="AY30" i="2"/>
  <c r="AX30" i="2"/>
  <c r="AW30" i="2"/>
  <c r="AV30" i="2"/>
  <c r="AU30" i="2"/>
  <c r="AT30" i="2"/>
  <c r="AS30" i="2"/>
  <c r="K30" i="2"/>
  <c r="L30" i="2" s="1"/>
  <c r="J30" i="2"/>
  <c r="G30" i="2"/>
  <c r="BM29" i="2"/>
  <c r="BL29" i="2"/>
  <c r="BK29" i="2"/>
  <c r="BJ29" i="2"/>
  <c r="BI29" i="2"/>
  <c r="BH29" i="2"/>
  <c r="BG29" i="2"/>
  <c r="BF29" i="2"/>
  <c r="BE29" i="2"/>
  <c r="BD29" i="2"/>
  <c r="BC29" i="2"/>
  <c r="BB29" i="2"/>
  <c r="BA29" i="2"/>
  <c r="AZ29" i="2"/>
  <c r="AY29" i="2"/>
  <c r="AX29" i="2"/>
  <c r="AW29" i="2"/>
  <c r="AV29" i="2"/>
  <c r="AU29" i="2"/>
  <c r="AT29" i="2"/>
  <c r="AS29" i="2"/>
  <c r="K29" i="2"/>
  <c r="J29" i="2"/>
  <c r="L29" i="2" s="1"/>
  <c r="G29" i="2"/>
  <c r="BQ28" i="2"/>
  <c r="BM28" i="2"/>
  <c r="BL28" i="2"/>
  <c r="BK28" i="2"/>
  <c r="BJ28" i="2"/>
  <c r="BI28" i="2"/>
  <c r="BH28" i="2"/>
  <c r="BG28" i="2"/>
  <c r="BF28" i="2"/>
  <c r="BE28" i="2"/>
  <c r="BD28" i="2"/>
  <c r="BC28" i="2"/>
  <c r="BB28" i="2"/>
  <c r="BA28" i="2"/>
  <c r="AZ28" i="2"/>
  <c r="AY28" i="2"/>
  <c r="AX28" i="2"/>
  <c r="AW28" i="2"/>
  <c r="AV28" i="2"/>
  <c r="AU28" i="2"/>
  <c r="AT28" i="2"/>
  <c r="AS28" i="2"/>
  <c r="K28" i="2"/>
  <c r="L28" i="2" s="1"/>
  <c r="J28" i="2"/>
  <c r="G28" i="2"/>
  <c r="BM27" i="2"/>
  <c r="BL27" i="2"/>
  <c r="BK27" i="2"/>
  <c r="BJ27" i="2"/>
  <c r="BI27" i="2"/>
  <c r="BH27" i="2"/>
  <c r="BG27" i="2"/>
  <c r="BF27" i="2"/>
  <c r="BE27" i="2"/>
  <c r="BD27" i="2"/>
  <c r="BC27" i="2"/>
  <c r="BB27" i="2"/>
  <c r="BA27" i="2"/>
  <c r="AZ27" i="2"/>
  <c r="AY27" i="2"/>
  <c r="AX27" i="2"/>
  <c r="AW27" i="2"/>
  <c r="AV27" i="2"/>
  <c r="AU27" i="2"/>
  <c r="AT27" i="2"/>
  <c r="AS27" i="2"/>
  <c r="K27" i="2"/>
  <c r="J27" i="2"/>
  <c r="L27" i="2" s="1"/>
  <c r="G27" i="2"/>
  <c r="BM26" i="2"/>
  <c r="BL26" i="2"/>
  <c r="BK26" i="2"/>
  <c r="BJ26" i="2"/>
  <c r="BI26" i="2"/>
  <c r="BH26" i="2"/>
  <c r="BG26" i="2"/>
  <c r="BF26" i="2"/>
  <c r="BE26" i="2"/>
  <c r="BD26" i="2"/>
  <c r="BC26" i="2"/>
  <c r="BB26" i="2"/>
  <c r="BA26" i="2"/>
  <c r="AZ26" i="2"/>
  <c r="AY26" i="2"/>
  <c r="AX26" i="2"/>
  <c r="AW26" i="2"/>
  <c r="AV26" i="2"/>
  <c r="AU26" i="2"/>
  <c r="AT26" i="2"/>
  <c r="AS26" i="2"/>
  <c r="L26" i="2"/>
  <c r="K26" i="2"/>
  <c r="J26" i="2"/>
  <c r="G26" i="2"/>
  <c r="BM25" i="2"/>
  <c r="BL25" i="2"/>
  <c r="BK25" i="2"/>
  <c r="BJ25" i="2"/>
  <c r="BI25" i="2"/>
  <c r="BH25" i="2"/>
  <c r="BG25" i="2"/>
  <c r="BF25" i="2"/>
  <c r="BE25" i="2"/>
  <c r="BD25" i="2"/>
  <c r="BC25" i="2"/>
  <c r="BB25" i="2"/>
  <c r="BA25" i="2"/>
  <c r="AZ25" i="2"/>
  <c r="AY25" i="2"/>
  <c r="AX25" i="2"/>
  <c r="AW25" i="2"/>
  <c r="AV25" i="2"/>
  <c r="AU25" i="2"/>
  <c r="AT25" i="2"/>
  <c r="AS25" i="2"/>
  <c r="K25" i="2"/>
  <c r="J25" i="2"/>
  <c r="L25" i="2" s="1"/>
  <c r="G25" i="2"/>
  <c r="BM24" i="2"/>
  <c r="BL24" i="2"/>
  <c r="BK24" i="2"/>
  <c r="BJ24" i="2"/>
  <c r="BI24" i="2"/>
  <c r="BH24" i="2"/>
  <c r="BG24" i="2"/>
  <c r="BF24" i="2"/>
  <c r="BE24" i="2"/>
  <c r="BD24" i="2"/>
  <c r="BC24" i="2"/>
  <c r="BB24" i="2"/>
  <c r="BA24" i="2"/>
  <c r="AZ24" i="2"/>
  <c r="AY24" i="2"/>
  <c r="AX24" i="2"/>
  <c r="AW24" i="2"/>
  <c r="AV24" i="2"/>
  <c r="AU24" i="2"/>
  <c r="AT24" i="2"/>
  <c r="AS24" i="2"/>
  <c r="K24" i="2"/>
  <c r="L24" i="2" s="1"/>
  <c r="J24" i="2"/>
  <c r="G24" i="2"/>
  <c r="BM23" i="2"/>
  <c r="BL23" i="2"/>
  <c r="BK23" i="2"/>
  <c r="BJ23" i="2"/>
  <c r="BI23" i="2"/>
  <c r="BH23" i="2"/>
  <c r="BG23" i="2"/>
  <c r="BF23" i="2"/>
  <c r="BE23" i="2"/>
  <c r="BD23" i="2"/>
  <c r="BC23" i="2"/>
  <c r="BB23" i="2"/>
  <c r="BA23" i="2"/>
  <c r="AZ23" i="2"/>
  <c r="AY23" i="2"/>
  <c r="AX23" i="2"/>
  <c r="AW23" i="2"/>
  <c r="AV23" i="2"/>
  <c r="AU23" i="2"/>
  <c r="AT23" i="2"/>
  <c r="AS23" i="2"/>
  <c r="K23" i="2"/>
  <c r="L23" i="2" s="1"/>
  <c r="J23" i="2"/>
  <c r="G23" i="2"/>
  <c r="BM22" i="2"/>
  <c r="BL22" i="2"/>
  <c r="BK22" i="2"/>
  <c r="BJ22" i="2"/>
  <c r="BI22" i="2"/>
  <c r="BH22" i="2"/>
  <c r="BG22" i="2"/>
  <c r="BF22" i="2"/>
  <c r="BE22" i="2"/>
  <c r="BD22" i="2"/>
  <c r="BC22" i="2"/>
  <c r="BB22" i="2"/>
  <c r="BA22" i="2"/>
  <c r="AZ22" i="2"/>
  <c r="AY22" i="2"/>
  <c r="AX22" i="2"/>
  <c r="AW22" i="2"/>
  <c r="AV22" i="2"/>
  <c r="AU22" i="2"/>
  <c r="AT22" i="2"/>
  <c r="AS22" i="2"/>
  <c r="K22" i="2"/>
  <c r="L22" i="2" s="1"/>
  <c r="J22" i="2"/>
  <c r="G22" i="2"/>
  <c r="BM21" i="2"/>
  <c r="BL21" i="2"/>
  <c r="BK21" i="2"/>
  <c r="BJ21" i="2"/>
  <c r="BI21" i="2"/>
  <c r="BH21" i="2"/>
  <c r="BG21" i="2"/>
  <c r="BF21" i="2"/>
  <c r="BE21" i="2"/>
  <c r="BD21" i="2"/>
  <c r="BC21" i="2"/>
  <c r="BB21" i="2"/>
  <c r="BA21" i="2"/>
  <c r="AZ21" i="2"/>
  <c r="AY21" i="2"/>
  <c r="AX21" i="2"/>
  <c r="AW21" i="2"/>
  <c r="AV21" i="2"/>
  <c r="AU21" i="2"/>
  <c r="AT21" i="2"/>
  <c r="AS21" i="2"/>
  <c r="BY21" i="2" s="1"/>
  <c r="K21" i="2"/>
  <c r="J21" i="2"/>
  <c r="L21" i="2" s="1"/>
  <c r="G21" i="2"/>
  <c r="BM20" i="2"/>
  <c r="BL20" i="2"/>
  <c r="BK20" i="2"/>
  <c r="BJ20" i="2"/>
  <c r="BI20" i="2"/>
  <c r="BH20" i="2"/>
  <c r="BG20" i="2"/>
  <c r="BF20" i="2"/>
  <c r="BE20" i="2"/>
  <c r="BD20" i="2"/>
  <c r="BC20" i="2"/>
  <c r="BB20" i="2"/>
  <c r="BA20" i="2"/>
  <c r="AZ20" i="2"/>
  <c r="AY20" i="2"/>
  <c r="AX20" i="2"/>
  <c r="BY20" i="2" s="1"/>
  <c r="AW20" i="2"/>
  <c r="AV20" i="2"/>
  <c r="AU20" i="2"/>
  <c r="AT20" i="2"/>
  <c r="AS20" i="2"/>
  <c r="K20" i="2"/>
  <c r="J20" i="2"/>
  <c r="G20" i="2"/>
  <c r="BM19" i="2"/>
  <c r="BL19" i="2"/>
  <c r="BK19" i="2"/>
  <c r="BJ19" i="2"/>
  <c r="BI19" i="2"/>
  <c r="BH19" i="2"/>
  <c r="BG19" i="2"/>
  <c r="BF19" i="2"/>
  <c r="BE19" i="2"/>
  <c r="BD19" i="2"/>
  <c r="BC19" i="2"/>
  <c r="BB19" i="2"/>
  <c r="BA19" i="2"/>
  <c r="AZ19" i="2"/>
  <c r="AY19" i="2"/>
  <c r="AX19" i="2"/>
  <c r="AW19" i="2"/>
  <c r="AV19" i="2"/>
  <c r="AU19" i="2"/>
  <c r="AT19" i="2"/>
  <c r="AS19" i="2"/>
  <c r="L19" i="2"/>
  <c r="K19" i="2"/>
  <c r="J19" i="2"/>
  <c r="G19" i="2"/>
  <c r="BM18" i="2"/>
  <c r="BL18" i="2"/>
  <c r="BK18" i="2"/>
  <c r="BJ18" i="2"/>
  <c r="BI18" i="2"/>
  <c r="BH18" i="2"/>
  <c r="BG18" i="2"/>
  <c r="BF18" i="2"/>
  <c r="BE18" i="2"/>
  <c r="BD18" i="2"/>
  <c r="BC18" i="2"/>
  <c r="BB18" i="2"/>
  <c r="BA18" i="2"/>
  <c r="AZ18" i="2"/>
  <c r="AY18" i="2"/>
  <c r="AX18" i="2"/>
  <c r="AW18" i="2"/>
  <c r="AV18" i="2"/>
  <c r="AU18" i="2"/>
  <c r="AT18" i="2"/>
  <c r="AS18" i="2"/>
  <c r="K18" i="2"/>
  <c r="L18" i="2" s="1"/>
  <c r="J18" i="2"/>
  <c r="G18" i="2"/>
  <c r="BM17" i="2"/>
  <c r="BL17" i="2"/>
  <c r="BK17" i="2"/>
  <c r="BJ17" i="2"/>
  <c r="BI17" i="2"/>
  <c r="BH17" i="2"/>
  <c r="BG17" i="2"/>
  <c r="BF17" i="2"/>
  <c r="BE17" i="2"/>
  <c r="BD17" i="2"/>
  <c r="BC17" i="2"/>
  <c r="BB17" i="2"/>
  <c r="BA17" i="2"/>
  <c r="AZ17" i="2"/>
  <c r="AY17" i="2"/>
  <c r="AX17" i="2"/>
  <c r="AW17" i="2"/>
  <c r="AV17" i="2"/>
  <c r="AU17" i="2"/>
  <c r="AT17" i="2"/>
  <c r="AS17" i="2"/>
  <c r="L17" i="2"/>
  <c r="K17" i="2"/>
  <c r="J17" i="2"/>
  <c r="G17" i="2"/>
  <c r="BM16" i="2"/>
  <c r="BL16" i="2"/>
  <c r="BK16" i="2"/>
  <c r="BJ16" i="2"/>
  <c r="BI16" i="2"/>
  <c r="BH16" i="2"/>
  <c r="BG16" i="2"/>
  <c r="BF16" i="2"/>
  <c r="BE16" i="2"/>
  <c r="BD16" i="2"/>
  <c r="BC16" i="2"/>
  <c r="BB16" i="2"/>
  <c r="BA16" i="2"/>
  <c r="AZ16" i="2"/>
  <c r="AY16" i="2"/>
  <c r="AX16" i="2"/>
  <c r="AW16" i="2"/>
  <c r="AV16" i="2"/>
  <c r="AU16" i="2"/>
  <c r="AT16" i="2"/>
  <c r="AS16" i="2"/>
  <c r="K16" i="2"/>
  <c r="L16" i="2" s="1"/>
  <c r="J16" i="2"/>
  <c r="G16" i="2"/>
  <c r="BM15" i="2"/>
  <c r="BL15" i="2"/>
  <c r="BK15" i="2"/>
  <c r="BJ15" i="2"/>
  <c r="BI15" i="2"/>
  <c r="BH15" i="2"/>
  <c r="BG15" i="2"/>
  <c r="BF15" i="2"/>
  <c r="BE15" i="2"/>
  <c r="BD15" i="2"/>
  <c r="BC15" i="2"/>
  <c r="BB15" i="2"/>
  <c r="BA15" i="2"/>
  <c r="AZ15" i="2"/>
  <c r="AY15" i="2"/>
  <c r="AX15" i="2"/>
  <c r="AW15" i="2"/>
  <c r="AV15" i="2"/>
  <c r="AU15" i="2"/>
  <c r="AT15" i="2"/>
  <c r="AS15" i="2"/>
  <c r="K15" i="2"/>
  <c r="L15" i="2" s="1"/>
  <c r="J15" i="2"/>
  <c r="G15" i="2"/>
  <c r="BM14" i="2"/>
  <c r="BL14" i="2"/>
  <c r="BK14" i="2"/>
  <c r="BJ14" i="2"/>
  <c r="BI14" i="2"/>
  <c r="BH14" i="2"/>
  <c r="BG14" i="2"/>
  <c r="BF14" i="2"/>
  <c r="BE14" i="2"/>
  <c r="BD14" i="2"/>
  <c r="BC14" i="2"/>
  <c r="BB14" i="2"/>
  <c r="BA14" i="2"/>
  <c r="AZ14" i="2"/>
  <c r="AY14" i="2"/>
  <c r="AX14" i="2"/>
  <c r="AW14" i="2"/>
  <c r="AV14" i="2"/>
  <c r="AU14" i="2"/>
  <c r="AT14" i="2"/>
  <c r="AS14" i="2"/>
  <c r="Q14" i="2"/>
  <c r="K14" i="2"/>
  <c r="J14" i="2"/>
  <c r="G14" i="2"/>
  <c r="BM13" i="2"/>
  <c r="BL13" i="2"/>
  <c r="BK13" i="2"/>
  <c r="BJ13" i="2"/>
  <c r="BI13" i="2"/>
  <c r="BH13" i="2"/>
  <c r="BG13" i="2"/>
  <c r="BF13" i="2"/>
  <c r="BE13" i="2"/>
  <c r="BD13" i="2"/>
  <c r="BC13" i="2"/>
  <c r="BB13" i="2"/>
  <c r="BA13" i="2"/>
  <c r="AZ13" i="2"/>
  <c r="AY13" i="2"/>
  <c r="AX13" i="2"/>
  <c r="AW13" i="2"/>
  <c r="AV13" i="2"/>
  <c r="AU13" i="2"/>
  <c r="AT13" i="2"/>
  <c r="AS13" i="2"/>
  <c r="Q13" i="2"/>
  <c r="K13" i="2"/>
  <c r="J13" i="2"/>
  <c r="L13" i="2" s="1"/>
  <c r="G13" i="2"/>
  <c r="BM12" i="2"/>
  <c r="BL12" i="2"/>
  <c r="BK12" i="2"/>
  <c r="BJ12" i="2"/>
  <c r="BI12" i="2"/>
  <c r="BH12" i="2"/>
  <c r="BG12" i="2"/>
  <c r="BF12" i="2"/>
  <c r="BE12" i="2"/>
  <c r="BD12" i="2"/>
  <c r="BC12" i="2"/>
  <c r="BB12" i="2"/>
  <c r="BA12" i="2"/>
  <c r="AZ12" i="2"/>
  <c r="AY12" i="2"/>
  <c r="AX12" i="2"/>
  <c r="AW12" i="2"/>
  <c r="AV12" i="2"/>
  <c r="AU12" i="2"/>
  <c r="AT12" i="2"/>
  <c r="AS12" i="2"/>
  <c r="Q12" i="2"/>
  <c r="L12" i="2"/>
  <c r="K12" i="2"/>
  <c r="J12" i="2"/>
  <c r="G12" i="2"/>
  <c r="BM11" i="2"/>
  <c r="BL11" i="2"/>
  <c r="BK11" i="2"/>
  <c r="BJ11" i="2"/>
  <c r="BI11" i="2"/>
  <c r="BH11" i="2"/>
  <c r="BG11" i="2"/>
  <c r="BF11" i="2"/>
  <c r="BE11" i="2"/>
  <c r="BD11" i="2"/>
  <c r="BC11" i="2"/>
  <c r="BB11" i="2"/>
  <c r="BA11" i="2"/>
  <c r="AZ11" i="2"/>
  <c r="AY11" i="2"/>
  <c r="AX11" i="2"/>
  <c r="AW11" i="2"/>
  <c r="AV11" i="2"/>
  <c r="AU11" i="2"/>
  <c r="AT11" i="2"/>
  <c r="AS11" i="2"/>
  <c r="Q11" i="2"/>
  <c r="K11" i="2"/>
  <c r="L11" i="2" s="1"/>
  <c r="J11" i="2"/>
  <c r="G11" i="2"/>
  <c r="BM10" i="2"/>
  <c r="BL10" i="2"/>
  <c r="BK10" i="2"/>
  <c r="BJ10" i="2"/>
  <c r="BI10" i="2"/>
  <c r="BH10" i="2"/>
  <c r="BG10" i="2"/>
  <c r="BF10" i="2"/>
  <c r="BE10" i="2"/>
  <c r="BD10" i="2"/>
  <c r="BC10" i="2"/>
  <c r="BB10" i="2"/>
  <c r="BA10" i="2"/>
  <c r="AZ10" i="2"/>
  <c r="AY10" i="2"/>
  <c r="AX10" i="2"/>
  <c r="AW10" i="2"/>
  <c r="AV10" i="2"/>
  <c r="AU10" i="2"/>
  <c r="AT10" i="2"/>
  <c r="AS10" i="2"/>
  <c r="L10" i="2"/>
  <c r="K10" i="2"/>
  <c r="J10" i="2"/>
  <c r="G10" i="2"/>
  <c r="BM9" i="2"/>
  <c r="BL9" i="2"/>
  <c r="BK9" i="2"/>
  <c r="BJ9" i="2"/>
  <c r="BI9" i="2"/>
  <c r="BH9" i="2"/>
  <c r="BG9" i="2"/>
  <c r="BF9" i="2"/>
  <c r="BE9" i="2"/>
  <c r="BD9" i="2"/>
  <c r="BC9" i="2"/>
  <c r="BB9" i="2"/>
  <c r="BA9" i="2"/>
  <c r="AZ9" i="2"/>
  <c r="AY9" i="2"/>
  <c r="AX9" i="2"/>
  <c r="AW9" i="2"/>
  <c r="AV9" i="2"/>
  <c r="BY9" i="2" s="1"/>
  <c r="AU9" i="2"/>
  <c r="AT9" i="2"/>
  <c r="AS9" i="2"/>
  <c r="K9" i="2"/>
  <c r="J9" i="2"/>
  <c r="L9" i="2" s="1"/>
  <c r="G9" i="2"/>
  <c r="BQ8" i="2"/>
  <c r="BS8" i="2" s="1"/>
  <c r="BM8" i="2"/>
  <c r="BL8" i="2"/>
  <c r="BK8" i="2"/>
  <c r="BJ8" i="2"/>
  <c r="BI8" i="2"/>
  <c r="BH8" i="2"/>
  <c r="BG8" i="2"/>
  <c r="BF8" i="2"/>
  <c r="BE8" i="2"/>
  <c r="BD8" i="2"/>
  <c r="BC8" i="2"/>
  <c r="BB8" i="2"/>
  <c r="BA8" i="2"/>
  <c r="AZ8" i="2"/>
  <c r="AY8" i="2"/>
  <c r="AX8" i="2"/>
  <c r="AW8" i="2"/>
  <c r="AV8" i="2"/>
  <c r="AU8" i="2"/>
  <c r="AT8" i="2"/>
  <c r="AS8" i="2"/>
  <c r="L8" i="2"/>
  <c r="K8" i="2"/>
  <c r="J8" i="2"/>
  <c r="G8" i="2"/>
  <c r="BM7" i="2"/>
  <c r="BL7" i="2"/>
  <c r="BK7" i="2"/>
  <c r="BJ7" i="2"/>
  <c r="BI7" i="2"/>
  <c r="BH7" i="2"/>
  <c r="BG7" i="2"/>
  <c r="BF7" i="2"/>
  <c r="BE7" i="2"/>
  <c r="BD7" i="2"/>
  <c r="BC7" i="2"/>
  <c r="BB7" i="2"/>
  <c r="BA7" i="2"/>
  <c r="AZ7" i="2"/>
  <c r="AY7" i="2"/>
  <c r="AX7" i="2"/>
  <c r="AW7" i="2"/>
  <c r="AV7" i="2"/>
  <c r="AU7" i="2"/>
  <c r="AT7" i="2"/>
  <c r="AS7" i="2"/>
  <c r="K7" i="2"/>
  <c r="L7" i="2" s="1"/>
  <c r="J7" i="2"/>
  <c r="G7" i="2"/>
  <c r="BN6" i="2"/>
  <c r="BO6" i="2" s="1"/>
  <c r="BM6" i="2"/>
  <c r="BL6" i="2"/>
  <c r="BK6" i="2"/>
  <c r="BJ6" i="2"/>
  <c r="BI6" i="2"/>
  <c r="BH6" i="2"/>
  <c r="BG6" i="2"/>
  <c r="BF6" i="2"/>
  <c r="BE6" i="2"/>
  <c r="BD6" i="2"/>
  <c r="BC6" i="2"/>
  <c r="BB6" i="2"/>
  <c r="BA6" i="2"/>
  <c r="AZ6" i="2"/>
  <c r="AY6" i="2"/>
  <c r="AX6" i="2"/>
  <c r="AW6" i="2"/>
  <c r="AV6" i="2"/>
  <c r="AU6" i="2"/>
  <c r="AT6" i="2"/>
  <c r="AS6" i="2"/>
  <c r="K6" i="2"/>
  <c r="J6" i="2"/>
  <c r="G6" i="2"/>
  <c r="BM5" i="2"/>
  <c r="BL5" i="2"/>
  <c r="BK5" i="2"/>
  <c r="BJ5" i="2"/>
  <c r="BI5" i="2"/>
  <c r="BH5" i="2"/>
  <c r="BG5" i="2"/>
  <c r="BF5" i="2"/>
  <c r="BE5" i="2"/>
  <c r="BD5" i="2"/>
  <c r="BC5" i="2"/>
  <c r="BB5" i="2"/>
  <c r="BA5" i="2"/>
  <c r="AZ5" i="2"/>
  <c r="AY5" i="2"/>
  <c r="AX5" i="2"/>
  <c r="AW5" i="2"/>
  <c r="AV5" i="2"/>
  <c r="AU5" i="2"/>
  <c r="AT5" i="2"/>
  <c r="AS5" i="2"/>
  <c r="K5" i="2"/>
  <c r="J5" i="2"/>
  <c r="G5" i="2"/>
  <c r="H26" i="1"/>
  <c r="H25" i="1"/>
  <c r="H24" i="1"/>
  <c r="H23" i="1"/>
  <c r="H22" i="1"/>
  <c r="A3" i="1"/>
  <c r="H29" i="1"/>
  <c r="CB136" i="2" l="1"/>
  <c r="CL17" i="3"/>
  <c r="DF17" i="3" s="1"/>
  <c r="CH24" i="3"/>
  <c r="CH52" i="3"/>
  <c r="DB52" i="3" s="1"/>
  <c r="CB80" i="3"/>
  <c r="CC80" i="3" s="1"/>
  <c r="CD80" i="3" s="1"/>
  <c r="CL156" i="3"/>
  <c r="DF156" i="3" s="1"/>
  <c r="CH179" i="3"/>
  <c r="DB179" i="3" s="1"/>
  <c r="CL226" i="3"/>
  <c r="DF226" i="3" s="1"/>
  <c r="CB259" i="3"/>
  <c r="CH271" i="3"/>
  <c r="DB271" i="3" s="1"/>
  <c r="CB42" i="4"/>
  <c r="CH53" i="4"/>
  <c r="DB53" i="4" s="1"/>
  <c r="CL76" i="4"/>
  <c r="DF76" i="4" s="1"/>
  <c r="CL190" i="4"/>
  <c r="DF190" i="4" s="1"/>
  <c r="CB200" i="4"/>
  <c r="CH224" i="4"/>
  <c r="DB224" i="4" s="1"/>
  <c r="CL228" i="4"/>
  <c r="CB8" i="2"/>
  <c r="CF105" i="2"/>
  <c r="CZ105" i="2" s="1"/>
  <c r="BV247" i="2"/>
  <c r="BW247" i="2" s="1"/>
  <c r="BX247" i="2" s="1"/>
  <c r="CB18" i="3"/>
  <c r="CC18" i="3" s="1"/>
  <c r="CD18" i="3" s="1"/>
  <c r="CB22" i="3"/>
  <c r="CC22" i="3" s="1"/>
  <c r="CD22" i="3" s="1"/>
  <c r="CH103" i="3"/>
  <c r="DB103" i="3" s="1"/>
  <c r="CG111" i="3"/>
  <c r="DA111" i="3" s="1"/>
  <c r="CL153" i="3"/>
  <c r="DF153" i="3" s="1"/>
  <c r="CB179" i="3"/>
  <c r="CC179" i="3" s="1"/>
  <c r="CD179" i="3" s="1"/>
  <c r="CB216" i="3"/>
  <c r="CC216" i="3" s="1"/>
  <c r="CD216" i="3" s="1"/>
  <c r="CH247" i="3"/>
  <c r="DB247" i="3" s="1"/>
  <c r="CH260" i="3"/>
  <c r="DB260" i="3" s="1"/>
  <c r="CH272" i="3"/>
  <c r="DB272" i="3" s="1"/>
  <c r="CL109" i="4"/>
  <c r="DF109" i="4" s="1"/>
  <c r="CL191" i="4"/>
  <c r="DF191" i="4" s="1"/>
  <c r="CB232" i="5"/>
  <c r="CH266" i="5"/>
  <c r="CF25" i="3"/>
  <c r="CL247" i="3"/>
  <c r="DF247" i="3" s="1"/>
  <c r="BV108" i="2"/>
  <c r="BW108" i="2" s="1"/>
  <c r="BX108" i="2" s="1"/>
  <c r="CB16" i="3"/>
  <c r="CC16" i="3" s="1"/>
  <c r="CD16" i="3" s="1"/>
  <c r="CH33" i="3"/>
  <c r="DB33" i="3" s="1"/>
  <c r="CB205" i="3"/>
  <c r="CC205" i="3" s="1"/>
  <c r="CD205" i="3" s="1"/>
  <c r="CL25" i="4"/>
  <c r="CB53" i="5"/>
  <c r="CF53" i="2"/>
  <c r="CZ53" i="2" s="1"/>
  <c r="CB99" i="2"/>
  <c r="CV99" i="2" s="1"/>
  <c r="BV177" i="2"/>
  <c r="BW177" i="2" s="1"/>
  <c r="BX177" i="2" s="1"/>
  <c r="CB30" i="3"/>
  <c r="CC30" i="3" s="1"/>
  <c r="CD30" i="3" s="1"/>
  <c r="CH96" i="3"/>
  <c r="DB96" i="3" s="1"/>
  <c r="CB195" i="3"/>
  <c r="CC195" i="3" s="1"/>
  <c r="CD195" i="3" s="1"/>
  <c r="CH26" i="4"/>
  <c r="CH101" i="4"/>
  <c r="CB172" i="5"/>
  <c r="CO176" i="5"/>
  <c r="DI176" i="5" s="1"/>
  <c r="CG242" i="2"/>
  <c r="CC86" i="2"/>
  <c r="CW86" i="2" s="1"/>
  <c r="CH18" i="3"/>
  <c r="DB18" i="3" s="1"/>
  <c r="CL71" i="3"/>
  <c r="DF71" i="3" s="1"/>
  <c r="CG151" i="3"/>
  <c r="CH267" i="3"/>
  <c r="CB105" i="4"/>
  <c r="CC105" i="4" s="1"/>
  <c r="CD105" i="4" s="1"/>
  <c r="CB45" i="5"/>
  <c r="CH69" i="5"/>
  <c r="DB69" i="5" s="1"/>
  <c r="CF101" i="2"/>
  <c r="CZ101" i="2" s="1"/>
  <c r="BV104" i="2"/>
  <c r="BW104" i="2" s="1"/>
  <c r="BX104" i="2" s="1"/>
  <c r="CF126" i="2"/>
  <c r="CZ126" i="2" s="1"/>
  <c r="CF165" i="2"/>
  <c r="CB73" i="3"/>
  <c r="CC73" i="3" s="1"/>
  <c r="CD73" i="3" s="1"/>
  <c r="CL264" i="3"/>
  <c r="DF264" i="3" s="1"/>
  <c r="CL105" i="4"/>
  <c r="DF105" i="4" s="1"/>
  <c r="CL178" i="4"/>
  <c r="DF178" i="4" s="1"/>
  <c r="CB60" i="5"/>
  <c r="CC60" i="5" s="1"/>
  <c r="CD60" i="5" s="1"/>
  <c r="CH184" i="4"/>
  <c r="DB184" i="4" s="1"/>
  <c r="CG164" i="2"/>
  <c r="DA164" i="2" s="1"/>
  <c r="BV227" i="2"/>
  <c r="BW227" i="2" s="1"/>
  <c r="BX227" i="2" s="1"/>
  <c r="CB229" i="2"/>
  <c r="BV237" i="2"/>
  <c r="BW237" i="2" s="1"/>
  <c r="BX237" i="2" s="1"/>
  <c r="BV275" i="2"/>
  <c r="BW275" i="2" s="1"/>
  <c r="BX275" i="2" s="1"/>
  <c r="CL70" i="3"/>
  <c r="DF70" i="3" s="1"/>
  <c r="CB116" i="3"/>
  <c r="CB240" i="3"/>
  <c r="CC240" i="3" s="1"/>
  <c r="CD240" i="3" s="1"/>
  <c r="CH32" i="5"/>
  <c r="DB32" i="5" s="1"/>
  <c r="CB146" i="5"/>
  <c r="CC146" i="5" s="1"/>
  <c r="CD146" i="5" s="1"/>
  <c r="CH162" i="5"/>
  <c r="CE7" i="2"/>
  <c r="CB49" i="2"/>
  <c r="CV49" i="2" s="1"/>
  <c r="CF55" i="2"/>
  <c r="CZ55" i="2" s="1"/>
  <c r="CI89" i="2"/>
  <c r="DC89" i="2" s="1"/>
  <c r="BV156" i="2"/>
  <c r="BW156" i="2" s="1"/>
  <c r="BX156" i="2" s="1"/>
  <c r="CB170" i="2"/>
  <c r="CV170" i="2" s="1"/>
  <c r="CH190" i="5"/>
  <c r="DB190" i="5" s="1"/>
  <c r="CL207" i="4"/>
  <c r="CB25" i="2"/>
  <c r="CI26" i="2"/>
  <c r="DC26" i="2" s="1"/>
  <c r="CA27" i="2"/>
  <c r="CU27" i="2" s="1"/>
  <c r="CI28" i="2"/>
  <c r="DC28" i="2" s="1"/>
  <c r="CA86" i="2"/>
  <c r="CU86" i="2" s="1"/>
  <c r="CC255" i="2"/>
  <c r="CB54" i="3"/>
  <c r="CC54" i="3" s="1"/>
  <c r="CD54" i="3" s="1"/>
  <c r="CL67" i="3"/>
  <c r="DF67" i="3" s="1"/>
  <c r="CB91" i="3"/>
  <c r="CC91" i="3" s="1"/>
  <c r="CD91" i="3" s="1"/>
  <c r="CL117" i="3"/>
  <c r="DF117" i="3" s="1"/>
  <c r="CB118" i="3"/>
  <c r="CC118" i="3" s="1"/>
  <c r="CD118" i="3" s="1"/>
  <c r="CL130" i="3"/>
  <c r="DF130" i="3" s="1"/>
  <c r="CB187" i="3"/>
  <c r="CC187" i="3" s="1"/>
  <c r="CD187" i="3" s="1"/>
  <c r="CB221" i="3"/>
  <c r="CC221" i="3" s="1"/>
  <c r="CD221" i="3" s="1"/>
  <c r="CB224" i="3"/>
  <c r="CH235" i="3"/>
  <c r="CB20" i="4"/>
  <c r="CC20" i="4" s="1"/>
  <c r="CD20" i="4" s="1"/>
  <c r="CL73" i="4"/>
  <c r="DF73" i="4" s="1"/>
  <c r="CB119" i="4"/>
  <c r="CC119" i="4" s="1"/>
  <c r="CD119" i="4" s="1"/>
  <c r="CN165" i="3"/>
  <c r="DH165" i="3" s="1"/>
  <c r="CH57" i="2"/>
  <c r="DB57" i="2" s="1"/>
  <c r="CH192" i="2"/>
  <c r="DB192" i="2" s="1"/>
  <c r="CN110" i="4"/>
  <c r="DH110" i="4" s="1"/>
  <c r="CJ175" i="5"/>
  <c r="DD175" i="5" s="1"/>
  <c r="CF266" i="3"/>
  <c r="CZ266" i="3" s="1"/>
  <c r="CK21" i="5"/>
  <c r="DE21" i="5" s="1"/>
  <c r="CE103" i="2"/>
  <c r="CY103" i="2" s="1"/>
  <c r="CA63" i="2"/>
  <c r="CU63" i="2" s="1"/>
  <c r="CA134" i="2"/>
  <c r="CU134" i="2" s="1"/>
  <c r="CA200" i="2"/>
  <c r="CU200" i="2" s="1"/>
  <c r="CI192" i="2"/>
  <c r="CI252" i="2"/>
  <c r="DC252" i="2" s="1"/>
  <c r="CO260" i="3"/>
  <c r="DI260" i="3" s="1"/>
  <c r="CI254" i="2"/>
  <c r="DC254" i="2" s="1"/>
  <c r="CA268" i="2"/>
  <c r="CU268" i="2" s="1"/>
  <c r="CO13" i="3"/>
  <c r="DI13" i="3" s="1"/>
  <c r="CG84" i="4"/>
  <c r="DA84" i="4" s="1"/>
  <c r="CG165" i="4"/>
  <c r="DA165" i="4" s="1"/>
  <c r="CN74" i="4"/>
  <c r="CA12" i="2"/>
  <c r="CU12" i="2" s="1"/>
  <c r="CK89" i="3"/>
  <c r="DE89" i="3" s="1"/>
  <c r="CO94" i="3"/>
  <c r="DI94" i="3" s="1"/>
  <c r="CD205" i="2"/>
  <c r="CX205" i="2" s="1"/>
  <c r="CE215" i="2"/>
  <c r="CY215" i="2" s="1"/>
  <c r="CE239" i="2"/>
  <c r="CY239" i="2" s="1"/>
  <c r="CF85" i="3"/>
  <c r="CZ85" i="3" s="1"/>
  <c r="CN86" i="3"/>
  <c r="DH86" i="3" s="1"/>
  <c r="CA8" i="2"/>
  <c r="CU8" i="2" s="1"/>
  <c r="CI20" i="2"/>
  <c r="DC20" i="2" s="1"/>
  <c r="BZ23" i="2"/>
  <c r="CT23" i="2" s="1"/>
  <c r="CI6" i="2"/>
  <c r="DC6" i="2" s="1"/>
  <c r="CD18" i="2"/>
  <c r="BZ200" i="2"/>
  <c r="CT200" i="2" s="1"/>
  <c r="CK17" i="3"/>
  <c r="DE17" i="3" s="1"/>
  <c r="CF79" i="3"/>
  <c r="CZ79" i="3" s="1"/>
  <c r="CK145" i="3"/>
  <c r="DE145" i="3" s="1"/>
  <c r="CF85" i="2"/>
  <c r="CZ85" i="2" s="1"/>
  <c r="BV93" i="2"/>
  <c r="BW93" i="2" s="1"/>
  <c r="BX93" i="2" s="1"/>
  <c r="CB105" i="2"/>
  <c r="CV105" i="2" s="1"/>
  <c r="CF115" i="2"/>
  <c r="CZ115" i="2" s="1"/>
  <c r="BV130" i="2"/>
  <c r="BW130" i="2" s="1"/>
  <c r="BX130" i="2" s="1"/>
  <c r="CD135" i="2"/>
  <c r="CX135" i="2" s="1"/>
  <c r="BV195" i="2"/>
  <c r="BW195" i="2" s="1"/>
  <c r="BX195" i="2" s="1"/>
  <c r="CB197" i="2"/>
  <c r="CV197" i="2" s="1"/>
  <c r="CI231" i="2"/>
  <c r="DC231" i="2" s="1"/>
  <c r="CA266" i="2"/>
  <c r="CB19" i="3"/>
  <c r="CC19" i="3" s="1"/>
  <c r="CD19" i="3" s="1"/>
  <c r="CL45" i="3"/>
  <c r="DF45" i="3" s="1"/>
  <c r="CL155" i="3"/>
  <c r="DF155" i="3" s="1"/>
  <c r="CL160" i="3"/>
  <c r="DF160" i="3" s="1"/>
  <c r="CH164" i="3"/>
  <c r="DB164" i="3" s="1"/>
  <c r="CL188" i="3"/>
  <c r="DF188" i="3" s="1"/>
  <c r="CB123" i="4"/>
  <c r="CC123" i="4" s="1"/>
  <c r="CD123" i="4" s="1"/>
  <c r="CL280" i="4"/>
  <c r="DF280" i="4" s="1"/>
  <c r="CH171" i="5"/>
  <c r="DB171" i="5" s="1"/>
  <c r="CH184" i="5"/>
  <c r="DB184" i="5" s="1"/>
  <c r="CM148" i="3"/>
  <c r="CW148" i="3" s="1"/>
  <c r="DQ148" i="3" s="1"/>
  <c r="CF16" i="2"/>
  <c r="CZ16" i="2" s="1"/>
  <c r="CB38" i="2"/>
  <c r="CV38" i="2" s="1"/>
  <c r="CB68" i="2"/>
  <c r="CV68" i="2" s="1"/>
  <c r="CF69" i="2"/>
  <c r="CZ69" i="2" s="1"/>
  <c r="CF71" i="2"/>
  <c r="CZ71" i="2" s="1"/>
  <c r="CF73" i="2"/>
  <c r="CZ73" i="2" s="1"/>
  <c r="CF87" i="2"/>
  <c r="CZ87" i="2" s="1"/>
  <c r="CD110" i="2"/>
  <c r="CX110" i="2" s="1"/>
  <c r="CH112" i="2"/>
  <c r="DB112" i="2" s="1"/>
  <c r="CH113" i="2"/>
  <c r="DB113" i="2" s="1"/>
  <c r="CF116" i="2"/>
  <c r="CZ116" i="2" s="1"/>
  <c r="CB117" i="2"/>
  <c r="CV117" i="2" s="1"/>
  <c r="CD118" i="2"/>
  <c r="CX118" i="2" s="1"/>
  <c r="CI136" i="2"/>
  <c r="DC136" i="2" s="1"/>
  <c r="BV138" i="2"/>
  <c r="BW138" i="2" s="1"/>
  <c r="BX138" i="2" s="1"/>
  <c r="CC140" i="2"/>
  <c r="CM140" i="2" s="1"/>
  <c r="DG140" i="2" s="1"/>
  <c r="CB153" i="2"/>
  <c r="CV153" i="2" s="1"/>
  <c r="CI183" i="2"/>
  <c r="BV185" i="2"/>
  <c r="BW185" i="2" s="1"/>
  <c r="BX185" i="2" s="1"/>
  <c r="BV189" i="2"/>
  <c r="BW189" i="2" s="1"/>
  <c r="BX189" i="2" s="1"/>
  <c r="CB237" i="2"/>
  <c r="CV237" i="2" s="1"/>
  <c r="BV241" i="2"/>
  <c r="BW241" i="2" s="1"/>
  <c r="BX241" i="2" s="1"/>
  <c r="CC271" i="2"/>
  <c r="CM271" i="2" s="1"/>
  <c r="DG271" i="2" s="1"/>
  <c r="CB15" i="3"/>
  <c r="CC15" i="3" s="1"/>
  <c r="CD15" i="3" s="1"/>
  <c r="CB17" i="3"/>
  <c r="CC17" i="3" s="1"/>
  <c r="CD17" i="3" s="1"/>
  <c r="CB34" i="3"/>
  <c r="CC34" i="3" s="1"/>
  <c r="CD34" i="3" s="1"/>
  <c r="CH74" i="3"/>
  <c r="DB74" i="3" s="1"/>
  <c r="CB89" i="3"/>
  <c r="CC89" i="3" s="1"/>
  <c r="CD89" i="3" s="1"/>
  <c r="CL90" i="3"/>
  <c r="DF90" i="3" s="1"/>
  <c r="CB103" i="3"/>
  <c r="CC103" i="3" s="1"/>
  <c r="CD103" i="3" s="1"/>
  <c r="CH114" i="3"/>
  <c r="DB114" i="3" s="1"/>
  <c r="CB145" i="3"/>
  <c r="CC145" i="3" s="1"/>
  <c r="CD145" i="3" s="1"/>
  <c r="CB155" i="3"/>
  <c r="CC155" i="3" s="1"/>
  <c r="CD155" i="3" s="1"/>
  <c r="CH162" i="3"/>
  <c r="CL164" i="3"/>
  <c r="CL218" i="3"/>
  <c r="CG233" i="3"/>
  <c r="DA233" i="3" s="1"/>
  <c r="CI234" i="3"/>
  <c r="DC234" i="3" s="1"/>
  <c r="CN235" i="3"/>
  <c r="DH235" i="3" s="1"/>
  <c r="CH243" i="3"/>
  <c r="DB243" i="3" s="1"/>
  <c r="CB251" i="3"/>
  <c r="CC251" i="3" s="1"/>
  <c r="CD251" i="3" s="1"/>
  <c r="CH266" i="3"/>
  <c r="DB266" i="3" s="1"/>
  <c r="CL267" i="3"/>
  <c r="CL276" i="3"/>
  <c r="DF276" i="3" s="1"/>
  <c r="CL9" i="4"/>
  <c r="DF9" i="4" s="1"/>
  <c r="CL21" i="4"/>
  <c r="DF21" i="4" s="1"/>
  <c r="CH68" i="4"/>
  <c r="DB68" i="4" s="1"/>
  <c r="CH115" i="4"/>
  <c r="DB115" i="4" s="1"/>
  <c r="CB162" i="4"/>
  <c r="CC162" i="4" s="1"/>
  <c r="CD162" i="4" s="1"/>
  <c r="CH168" i="4"/>
  <c r="DB168" i="4" s="1"/>
  <c r="CH179" i="4"/>
  <c r="DB179" i="4" s="1"/>
  <c r="CB64" i="5"/>
  <c r="CC64" i="5" s="1"/>
  <c r="CD64" i="5" s="1"/>
  <c r="CH76" i="5"/>
  <c r="DB76" i="5" s="1"/>
  <c r="CH210" i="5"/>
  <c r="DB210" i="5" s="1"/>
  <c r="CF66" i="5"/>
  <c r="CZ66" i="5" s="1"/>
  <c r="CN23" i="3"/>
  <c r="DH23" i="3" s="1"/>
  <c r="CJ26" i="4"/>
  <c r="DD26" i="4" s="1"/>
  <c r="CA70" i="2"/>
  <c r="CU70" i="2" s="1"/>
  <c r="CB108" i="2"/>
  <c r="CV108" i="2" s="1"/>
  <c r="CB27" i="4"/>
  <c r="CC27" i="4" s="1"/>
  <c r="CD27" i="4" s="1"/>
  <c r="CL54" i="5"/>
  <c r="DF54" i="5" s="1"/>
  <c r="CL110" i="5"/>
  <c r="DF110" i="5" s="1"/>
  <c r="CI126" i="3"/>
  <c r="DC126" i="3" s="1"/>
  <c r="CB6" i="2"/>
  <c r="CV6" i="2" s="1"/>
  <c r="BV7" i="2"/>
  <c r="BW7" i="2" s="1"/>
  <c r="BX7" i="2" s="1"/>
  <c r="CG14" i="2"/>
  <c r="DA14" i="2" s="1"/>
  <c r="CB15" i="2"/>
  <c r="CG17" i="2"/>
  <c r="DA17" i="2" s="1"/>
  <c r="CA22" i="2"/>
  <c r="CU22" i="2" s="1"/>
  <c r="CB54" i="2"/>
  <c r="CV54" i="2" s="1"/>
  <c r="CF58" i="2"/>
  <c r="CZ58" i="2" s="1"/>
  <c r="CF60" i="2"/>
  <c r="CZ60" i="2" s="1"/>
  <c r="CB94" i="2"/>
  <c r="CV94" i="2" s="1"/>
  <c r="CF125" i="2"/>
  <c r="CB175" i="2"/>
  <c r="CV175" i="2" s="1"/>
  <c r="CI177" i="2"/>
  <c r="DC177" i="2" s="1"/>
  <c r="BV205" i="2"/>
  <c r="BW205" i="2" s="1"/>
  <c r="BX205" i="2" s="1"/>
  <c r="CE207" i="2"/>
  <c r="CY207" i="2" s="1"/>
  <c r="BV221" i="2"/>
  <c r="BW221" i="2" s="1"/>
  <c r="BX221" i="2" s="1"/>
  <c r="BV257" i="2"/>
  <c r="BW257" i="2" s="1"/>
  <c r="BX257" i="2" s="1"/>
  <c r="CL13" i="3"/>
  <c r="DF13" i="3" s="1"/>
  <c r="CL15" i="3"/>
  <c r="DF15" i="3" s="1"/>
  <c r="CB26" i="3"/>
  <c r="CC26" i="3" s="1"/>
  <c r="CD26" i="3" s="1"/>
  <c r="CB40" i="3"/>
  <c r="CC40" i="3" s="1"/>
  <c r="CD40" i="3" s="1"/>
  <c r="CB47" i="3"/>
  <c r="CC47" i="3" s="1"/>
  <c r="CD47" i="3" s="1"/>
  <c r="CB53" i="3"/>
  <c r="CC53" i="3" s="1"/>
  <c r="CD53" i="3" s="1"/>
  <c r="CH60" i="3"/>
  <c r="DB60" i="3" s="1"/>
  <c r="CH67" i="3"/>
  <c r="DB67" i="3" s="1"/>
  <c r="CB69" i="3"/>
  <c r="CC69" i="3" s="1"/>
  <c r="CD69" i="3" s="1"/>
  <c r="CL79" i="3"/>
  <c r="CH92" i="3"/>
  <c r="DB92" i="3" s="1"/>
  <c r="CB94" i="3"/>
  <c r="CL114" i="3"/>
  <c r="DF114" i="3" s="1"/>
  <c r="CL120" i="3"/>
  <c r="DF120" i="3" s="1"/>
  <c r="CL148" i="3"/>
  <c r="DF148" i="3" s="1"/>
  <c r="CH219" i="3"/>
  <c r="DB219" i="3" s="1"/>
  <c r="CB225" i="3"/>
  <c r="CC225" i="3" s="1"/>
  <c r="CD225" i="3" s="1"/>
  <c r="CH230" i="3"/>
  <c r="CB237" i="3"/>
  <c r="CC237" i="3" s="1"/>
  <c r="CD237" i="3" s="1"/>
  <c r="CH240" i="3"/>
  <c r="DB240" i="3" s="1"/>
  <c r="CB261" i="3"/>
  <c r="CC261" i="3" s="1"/>
  <c r="CD261" i="3" s="1"/>
  <c r="CB267" i="3"/>
  <c r="CC267" i="3" s="1"/>
  <c r="CD267" i="3" s="1"/>
  <c r="CL13" i="4"/>
  <c r="DF13" i="4" s="1"/>
  <c r="CL31" i="4"/>
  <c r="DF31" i="4" s="1"/>
  <c r="CB78" i="4"/>
  <c r="CC78" i="4" s="1"/>
  <c r="CD78" i="4" s="1"/>
  <c r="CH104" i="4"/>
  <c r="DB104" i="4" s="1"/>
  <c r="CH146" i="4"/>
  <c r="DB146" i="4" s="1"/>
  <c r="CH173" i="4"/>
  <c r="CB270" i="4"/>
  <c r="CC270" i="4" s="1"/>
  <c r="CD270" i="4" s="1"/>
  <c r="CH42" i="5"/>
  <c r="DB42" i="5" s="1"/>
  <c r="CL59" i="5"/>
  <c r="DF59" i="5" s="1"/>
  <c r="CL62" i="5"/>
  <c r="DF62" i="5" s="1"/>
  <c r="CL76" i="5"/>
  <c r="DF76" i="5" s="1"/>
  <c r="CH124" i="5"/>
  <c r="CH200" i="5"/>
  <c r="CB204" i="5"/>
  <c r="CC204" i="5" s="1"/>
  <c r="CD204" i="5" s="1"/>
  <c r="CB19" i="2"/>
  <c r="CV19" i="2" s="1"/>
  <c r="CD144" i="2"/>
  <c r="CX144" i="2" s="1"/>
  <c r="CA145" i="2"/>
  <c r="CU145" i="2" s="1"/>
  <c r="CB96" i="3"/>
  <c r="CC96" i="3" s="1"/>
  <c r="CD96" i="3" s="1"/>
  <c r="CH143" i="4"/>
  <c r="DB143" i="4" s="1"/>
  <c r="CF74" i="2"/>
  <c r="CZ74" i="2" s="1"/>
  <c r="CF76" i="2"/>
  <c r="CZ76" i="2" s="1"/>
  <c r="CF79" i="2"/>
  <c r="CZ79" i="2" s="1"/>
  <c r="CB86" i="2"/>
  <c r="CV86" i="2" s="1"/>
  <c r="CA87" i="2"/>
  <c r="CU87" i="2" s="1"/>
  <c r="CF90" i="2"/>
  <c r="CZ90" i="2" s="1"/>
  <c r="BV122" i="2"/>
  <c r="BW122" i="2" s="1"/>
  <c r="BX122" i="2" s="1"/>
  <c r="CG173" i="2"/>
  <c r="DA173" i="2" s="1"/>
  <c r="BV209" i="2"/>
  <c r="BW209" i="2" s="1"/>
  <c r="BX209" i="2" s="1"/>
  <c r="CB213" i="2"/>
  <c r="CV213" i="2" s="1"/>
  <c r="CG244" i="2"/>
  <c r="CH16" i="3"/>
  <c r="DB16" i="3" s="1"/>
  <c r="CL25" i="3"/>
  <c r="DF25" i="3" s="1"/>
  <c r="CH32" i="3"/>
  <c r="DB32" i="3" s="1"/>
  <c r="CI36" i="3"/>
  <c r="DC36" i="3" s="1"/>
  <c r="CL47" i="3"/>
  <c r="DF47" i="3" s="1"/>
  <c r="CB76" i="3"/>
  <c r="CC76" i="3" s="1"/>
  <c r="CD76" i="3" s="1"/>
  <c r="CB108" i="3"/>
  <c r="CC108" i="3" s="1"/>
  <c r="CD108" i="3" s="1"/>
  <c r="CB126" i="3"/>
  <c r="CC126" i="3" s="1"/>
  <c r="CD126" i="3" s="1"/>
  <c r="CH130" i="3"/>
  <c r="DB130" i="3" s="1"/>
  <c r="CH139" i="3"/>
  <c r="DB139" i="3" s="1"/>
  <c r="CL152" i="3"/>
  <c r="DF152" i="3" s="1"/>
  <c r="CH155" i="3"/>
  <c r="DB155" i="3" s="1"/>
  <c r="CH156" i="3"/>
  <c r="DB156" i="3" s="1"/>
  <c r="CB166" i="3"/>
  <c r="CC166" i="3" s="1"/>
  <c r="CD166" i="3" s="1"/>
  <c r="CB173" i="3"/>
  <c r="CC173" i="3" s="1"/>
  <c r="CD173" i="3" s="1"/>
  <c r="CH193" i="3"/>
  <c r="DB193" i="3" s="1"/>
  <c r="CL202" i="3"/>
  <c r="DF202" i="3" s="1"/>
  <c r="CB211" i="3"/>
  <c r="CC211" i="3" s="1"/>
  <c r="CD211" i="3" s="1"/>
  <c r="CL211" i="3"/>
  <c r="DF211" i="3" s="1"/>
  <c r="CB245" i="3"/>
  <c r="CC245" i="3" s="1"/>
  <c r="CD245" i="3" s="1"/>
  <c r="CL259" i="3"/>
  <c r="DF259" i="3" s="1"/>
  <c r="CL261" i="3"/>
  <c r="DF261" i="3" s="1"/>
  <c r="CL270" i="3"/>
  <c r="DF270" i="3" s="1"/>
  <c r="CB9" i="4"/>
  <c r="CC9" i="4" s="1"/>
  <c r="CD9" i="4" s="1"/>
  <c r="CH22" i="4"/>
  <c r="DB22" i="4" s="1"/>
  <c r="CH99" i="4"/>
  <c r="DB99" i="4" s="1"/>
  <c r="CB117" i="4"/>
  <c r="CH171" i="4"/>
  <c r="DB171" i="4" s="1"/>
  <c r="CO178" i="4"/>
  <c r="DI178" i="4" s="1"/>
  <c r="CL95" i="5"/>
  <c r="CB154" i="5"/>
  <c r="CC154" i="5" s="1"/>
  <c r="CD154" i="5" s="1"/>
  <c r="CL182" i="5"/>
  <c r="DF182" i="5" s="1"/>
  <c r="CE29" i="2"/>
  <c r="CY29" i="2" s="1"/>
  <c r="CE39" i="2"/>
  <c r="CY39" i="2" s="1"/>
  <c r="CB84" i="2"/>
  <c r="CV84" i="2" s="1"/>
  <c r="BV261" i="2"/>
  <c r="BW261" i="2" s="1"/>
  <c r="BX261" i="2" s="1"/>
  <c r="CH63" i="3"/>
  <c r="DB63" i="3" s="1"/>
  <c r="CH124" i="3"/>
  <c r="DB124" i="3" s="1"/>
  <c r="CL260" i="3"/>
  <c r="DF260" i="3" s="1"/>
  <c r="CB262" i="3"/>
  <c r="CC262" i="3" s="1"/>
  <c r="CD262" i="3" s="1"/>
  <c r="CF7" i="2"/>
  <c r="CZ7" i="2" s="1"/>
  <c r="CB10" i="2"/>
  <c r="CV10" i="2" s="1"/>
  <c r="CB28" i="2"/>
  <c r="CV28" i="2" s="1"/>
  <c r="CB62" i="2"/>
  <c r="CV62" i="2" s="1"/>
  <c r="CF9" i="2"/>
  <c r="CZ9" i="2" s="1"/>
  <c r="CB14" i="2"/>
  <c r="CV14" i="2" s="1"/>
  <c r="CB30" i="2"/>
  <c r="CV30" i="2" s="1"/>
  <c r="CB31" i="2"/>
  <c r="CV31" i="2" s="1"/>
  <c r="CB35" i="2"/>
  <c r="CV35" i="2" s="1"/>
  <c r="CD47" i="2"/>
  <c r="CX47" i="2" s="1"/>
  <c r="CB70" i="2"/>
  <c r="CV70" i="2" s="1"/>
  <c r="CI84" i="2"/>
  <c r="DC84" i="2" s="1"/>
  <c r="CA95" i="2"/>
  <c r="CU95" i="2" s="1"/>
  <c r="CI96" i="2"/>
  <c r="CE128" i="2"/>
  <c r="CY128" i="2" s="1"/>
  <c r="CI133" i="2"/>
  <c r="DC133" i="2" s="1"/>
  <c r="CF139" i="2"/>
  <c r="CZ139" i="2" s="1"/>
  <c r="BV143" i="2"/>
  <c r="BW143" i="2" s="1"/>
  <c r="BX143" i="2" s="1"/>
  <c r="BV151" i="2"/>
  <c r="BW151" i="2" s="1"/>
  <c r="BX151" i="2" s="1"/>
  <c r="CB189" i="2"/>
  <c r="CV189" i="2" s="1"/>
  <c r="CE237" i="2"/>
  <c r="CY237" i="2" s="1"/>
  <c r="CI238" i="2"/>
  <c r="DC238" i="2" s="1"/>
  <c r="CC239" i="2"/>
  <c r="CW239" i="2" s="1"/>
  <c r="CB249" i="2"/>
  <c r="CV249" i="2" s="1"/>
  <c r="CG256" i="2"/>
  <c r="CL12" i="3"/>
  <c r="DF12" i="3" s="1"/>
  <c r="CK13" i="3"/>
  <c r="DE13" i="3" s="1"/>
  <c r="CI15" i="3"/>
  <c r="CS15" i="3" s="1"/>
  <c r="DM15" i="3" s="1"/>
  <c r="CL27" i="3"/>
  <c r="DF27" i="3" s="1"/>
  <c r="CH71" i="3"/>
  <c r="CH79" i="3"/>
  <c r="DB79" i="3" s="1"/>
  <c r="CL138" i="3"/>
  <c r="DF138" i="3" s="1"/>
  <c r="CF160" i="3"/>
  <c r="CZ160" i="3" s="1"/>
  <c r="CL163" i="3"/>
  <c r="DF163" i="3" s="1"/>
  <c r="CB163" i="3"/>
  <c r="CC163" i="3" s="1"/>
  <c r="CD163" i="3" s="1"/>
  <c r="CH185" i="3"/>
  <c r="DB185" i="3" s="1"/>
  <c r="CK202" i="3"/>
  <c r="DE202" i="3" s="1"/>
  <c r="CH203" i="3"/>
  <c r="CB209" i="3"/>
  <c r="CO225" i="3"/>
  <c r="DI225" i="3" s="1"/>
  <c r="CK274" i="3"/>
  <c r="DE274" i="3" s="1"/>
  <c r="CL279" i="3"/>
  <c r="DF279" i="3" s="1"/>
  <c r="CL60" i="4"/>
  <c r="DF60" i="4" s="1"/>
  <c r="CN63" i="4"/>
  <c r="DH63" i="4" s="1"/>
  <c r="CH83" i="4"/>
  <c r="DB83" i="4" s="1"/>
  <c r="CB102" i="4"/>
  <c r="CC102" i="4" s="1"/>
  <c r="CD102" i="4" s="1"/>
  <c r="CB150" i="4"/>
  <c r="CC150" i="4" s="1"/>
  <c r="CD150" i="4" s="1"/>
  <c r="BX276" i="5"/>
  <c r="BZ53" i="2"/>
  <c r="CT53" i="2" s="1"/>
  <c r="CD80" i="2"/>
  <c r="CX80" i="2" s="1"/>
  <c r="CD86" i="2"/>
  <c r="CX86" i="2" s="1"/>
  <c r="CH90" i="2"/>
  <c r="DB90" i="2" s="1"/>
  <c r="CD105" i="2"/>
  <c r="CX105" i="2" s="1"/>
  <c r="CH143" i="2"/>
  <c r="DB143" i="2" s="1"/>
  <c r="CD156" i="2"/>
  <c r="CX156" i="2" s="1"/>
  <c r="CH195" i="2"/>
  <c r="DB195" i="2" s="1"/>
  <c r="CC196" i="2"/>
  <c r="CD203" i="2"/>
  <c r="CX203" i="2" s="1"/>
  <c r="BZ224" i="2"/>
  <c r="CT224" i="2" s="1"/>
  <c r="CD225" i="2"/>
  <c r="CX225" i="2" s="1"/>
  <c r="CC227" i="2"/>
  <c r="CC268" i="2"/>
  <c r="CM268" i="2" s="1"/>
  <c r="DG268" i="2" s="1"/>
  <c r="CN55" i="3"/>
  <c r="DH55" i="3" s="1"/>
  <c r="CF59" i="3"/>
  <c r="CZ59" i="3" s="1"/>
  <c r="CI63" i="3"/>
  <c r="CI68" i="3"/>
  <c r="CM75" i="3"/>
  <c r="CW75" i="3" s="1"/>
  <c r="DQ75" i="3" s="1"/>
  <c r="CN76" i="3"/>
  <c r="DH76" i="3" s="1"/>
  <c r="CN130" i="3"/>
  <c r="DH130" i="3" s="1"/>
  <c r="CM152" i="3"/>
  <c r="DG152" i="3" s="1"/>
  <c r="CJ219" i="3"/>
  <c r="DD219" i="3" s="1"/>
  <c r="CN264" i="3"/>
  <c r="DH264" i="3" s="1"/>
  <c r="CN269" i="3"/>
  <c r="DH269" i="3" s="1"/>
  <c r="CJ31" i="4"/>
  <c r="DD31" i="4" s="1"/>
  <c r="CI98" i="5"/>
  <c r="CS98" i="5" s="1"/>
  <c r="DM98" i="5" s="1"/>
  <c r="CK150" i="4"/>
  <c r="DE150" i="4" s="1"/>
  <c r="CK15" i="5"/>
  <c r="DE15" i="5" s="1"/>
  <c r="CK226" i="3"/>
  <c r="DE226" i="3" s="1"/>
  <c r="CK128" i="3"/>
  <c r="DE128" i="3" s="1"/>
  <c r="CE191" i="2"/>
  <c r="CY191" i="2" s="1"/>
  <c r="CE175" i="2"/>
  <c r="CY175" i="2" s="1"/>
  <c r="CE105" i="2"/>
  <c r="CY105" i="2" s="1"/>
  <c r="CE47" i="2"/>
  <c r="CY47" i="2" s="1"/>
  <c r="CK13" i="4"/>
  <c r="DE13" i="4" s="1"/>
  <c r="CE231" i="2"/>
  <c r="CY231" i="2" s="1"/>
  <c r="CE209" i="2"/>
  <c r="CY209" i="2" s="1"/>
  <c r="AA9" i="6"/>
  <c r="AB9" i="6" s="1"/>
  <c r="CG16" i="5"/>
  <c r="DA16" i="5" s="1"/>
  <c r="CG119" i="3"/>
  <c r="DA119" i="3" s="1"/>
  <c r="CG54" i="3"/>
  <c r="DA54" i="3" s="1"/>
  <c r="CG20" i="3"/>
  <c r="DA20" i="3" s="1"/>
  <c r="CA206" i="2"/>
  <c r="CU206" i="2" s="1"/>
  <c r="CA118" i="2"/>
  <c r="CU118" i="2" s="1"/>
  <c r="CG38" i="5"/>
  <c r="DA38" i="5" s="1"/>
  <c r="CG176" i="4"/>
  <c r="CG244" i="3"/>
  <c r="CG92" i="3"/>
  <c r="DA92" i="3" s="1"/>
  <c r="CA124" i="2"/>
  <c r="CU124" i="2" s="1"/>
  <c r="CG81" i="5"/>
  <c r="DA81" i="5" s="1"/>
  <c r="CG184" i="4"/>
  <c r="CG168" i="4"/>
  <c r="DA168" i="4" s="1"/>
  <c r="CG218" i="3"/>
  <c r="CA143" i="2"/>
  <c r="CU143" i="2" s="1"/>
  <c r="CA52" i="2"/>
  <c r="CU52" i="2" s="1"/>
  <c r="CG137" i="4"/>
  <c r="DA137" i="4" s="1"/>
  <c r="CG51" i="3"/>
  <c r="DA51" i="3" s="1"/>
  <c r="CO32" i="4"/>
  <c r="DI32" i="4" s="1"/>
  <c r="CO257" i="3"/>
  <c r="DI257" i="3" s="1"/>
  <c r="CI270" i="2"/>
  <c r="DC270" i="2" s="1"/>
  <c r="CO108" i="4"/>
  <c r="DI108" i="4" s="1"/>
  <c r="CO212" i="3"/>
  <c r="DI212" i="3" s="1"/>
  <c r="CO42" i="4"/>
  <c r="DI42" i="4" s="1"/>
  <c r="CO141" i="3"/>
  <c r="DI141" i="3" s="1"/>
  <c r="CI268" i="2"/>
  <c r="DC268" i="2" s="1"/>
  <c r="CI240" i="2"/>
  <c r="DC240" i="2" s="1"/>
  <c r="CO135" i="5"/>
  <c r="DI135" i="5" s="1"/>
  <c r="CO106" i="4"/>
  <c r="DI106" i="4" s="1"/>
  <c r="CO84" i="4"/>
  <c r="DI84" i="4" s="1"/>
  <c r="CI272" i="2"/>
  <c r="DC272" i="2" s="1"/>
  <c r="CI154" i="2"/>
  <c r="DC154" i="2" s="1"/>
  <c r="AA17" i="6"/>
  <c r="AB17" i="6" s="1"/>
  <c r="CI10" i="2"/>
  <c r="DC10" i="2" s="1"/>
  <c r="CE17" i="2"/>
  <c r="CY17" i="2" s="1"/>
  <c r="CE23" i="2"/>
  <c r="CY23" i="2" s="1"/>
  <c r="CH27" i="2"/>
  <c r="DB27" i="2" s="1"/>
  <c r="CI30" i="2"/>
  <c r="DC30" i="2" s="1"/>
  <c r="CI40" i="2"/>
  <c r="DC40" i="2" s="1"/>
  <c r="BZ42" i="2"/>
  <c r="CT42" i="2" s="1"/>
  <c r="BZ47" i="2"/>
  <c r="CT47" i="2" s="1"/>
  <c r="CA50" i="2"/>
  <c r="CU50" i="2" s="1"/>
  <c r="CI82" i="2"/>
  <c r="DC82" i="2" s="1"/>
  <c r="CG91" i="2"/>
  <c r="DA91" i="2" s="1"/>
  <c r="CG92" i="2"/>
  <c r="CG93" i="2"/>
  <c r="DA93" i="2" s="1"/>
  <c r="CE98" i="2"/>
  <c r="CY98" i="2" s="1"/>
  <c r="CA100" i="2"/>
  <c r="CE101" i="2"/>
  <c r="CY101" i="2" s="1"/>
  <c r="CG102" i="2"/>
  <c r="CH124" i="2"/>
  <c r="DB124" i="2" s="1"/>
  <c r="CD149" i="2"/>
  <c r="CX149" i="2" s="1"/>
  <c r="CA174" i="2"/>
  <c r="CU174" i="2" s="1"/>
  <c r="BZ184" i="2"/>
  <c r="CT184" i="2" s="1"/>
  <c r="CC188" i="2"/>
  <c r="CA210" i="2"/>
  <c r="CG215" i="2"/>
  <c r="CC216" i="2"/>
  <c r="CD219" i="2"/>
  <c r="CX219" i="2" s="1"/>
  <c r="CD233" i="2"/>
  <c r="CX233" i="2" s="1"/>
  <c r="CC248" i="2"/>
  <c r="CK7" i="3"/>
  <c r="DE7" i="3" s="1"/>
  <c r="CN9" i="3"/>
  <c r="DH9" i="3" s="1"/>
  <c r="CG14" i="3"/>
  <c r="CN17" i="3"/>
  <c r="DH17" i="3" s="1"/>
  <c r="CN54" i="3"/>
  <c r="DH54" i="3" s="1"/>
  <c r="CI57" i="3"/>
  <c r="DC57" i="3" s="1"/>
  <c r="CK74" i="3"/>
  <c r="DE74" i="3" s="1"/>
  <c r="CO175" i="3"/>
  <c r="DI175" i="3" s="1"/>
  <c r="CJ178" i="3"/>
  <c r="DD178" i="3" s="1"/>
  <c r="CG214" i="3"/>
  <c r="DA214" i="3" s="1"/>
  <c r="CO218" i="3"/>
  <c r="DI218" i="3" s="1"/>
  <c r="CN279" i="3"/>
  <c r="DH279" i="3" s="1"/>
  <c r="CF26" i="4"/>
  <c r="CZ26" i="4" s="1"/>
  <c r="CG52" i="4"/>
  <c r="CQ52" i="4" s="1"/>
  <c r="DK52" i="4" s="1"/>
  <c r="CG106" i="4"/>
  <c r="CF123" i="4"/>
  <c r="CZ123" i="4" s="1"/>
  <c r="CO132" i="4"/>
  <c r="DI132" i="4" s="1"/>
  <c r="CM174" i="4"/>
  <c r="CM90" i="5"/>
  <c r="CW90" i="5" s="1"/>
  <c r="DQ90" i="5" s="1"/>
  <c r="CO226" i="5"/>
  <c r="DI226" i="5" s="1"/>
  <c r="CD5" i="2"/>
  <c r="CX5" i="2" s="1"/>
  <c r="CD41" i="2"/>
  <c r="CX41" i="2" s="1"/>
  <c r="BZ69" i="2"/>
  <c r="CT69" i="2" s="1"/>
  <c r="CJ216" i="3"/>
  <c r="DD216" i="3" s="1"/>
  <c r="CN56" i="4"/>
  <c r="DH56" i="4" s="1"/>
  <c r="CN120" i="4"/>
  <c r="DH120" i="4" s="1"/>
  <c r="CN126" i="4"/>
  <c r="DH126" i="4" s="1"/>
  <c r="CJ199" i="5"/>
  <c r="DD199" i="5" s="1"/>
  <c r="CI251" i="4"/>
  <c r="CI64" i="4"/>
  <c r="CS64" i="4" s="1"/>
  <c r="DM64" i="4" s="1"/>
  <c r="CI243" i="3"/>
  <c r="CI49" i="3"/>
  <c r="CI171" i="4"/>
  <c r="CS171" i="4" s="1"/>
  <c r="DM171" i="4" s="1"/>
  <c r="CI271" i="3"/>
  <c r="CI259" i="3"/>
  <c r="CI195" i="3"/>
  <c r="DC195" i="3" s="1"/>
  <c r="CI153" i="3"/>
  <c r="CS153" i="3" s="1"/>
  <c r="DM153" i="3" s="1"/>
  <c r="CI40" i="4"/>
  <c r="DC40" i="4" s="1"/>
  <c r="CI175" i="5"/>
  <c r="CS175" i="5" s="1"/>
  <c r="DM175" i="5" s="1"/>
  <c r="CI165" i="3"/>
  <c r="CI143" i="3"/>
  <c r="CI115" i="3"/>
  <c r="CI84" i="3"/>
  <c r="DC84" i="3" s="1"/>
  <c r="CI106" i="5"/>
  <c r="CI158" i="4"/>
  <c r="CC254" i="2"/>
  <c r="CM254" i="2" s="1"/>
  <c r="DG254" i="2" s="1"/>
  <c r="CC249" i="2"/>
  <c r="CM249" i="2" s="1"/>
  <c r="DG249" i="2" s="1"/>
  <c r="CC197" i="2"/>
  <c r="CI126" i="4"/>
  <c r="CS126" i="4" s="1"/>
  <c r="DM126" i="4" s="1"/>
  <c r="CI21" i="4"/>
  <c r="DC21" i="4" s="1"/>
  <c r="CC263" i="2"/>
  <c r="CW263" i="2" s="1"/>
  <c r="CC236" i="2"/>
  <c r="CM236" i="2" s="1"/>
  <c r="DG236" i="2" s="1"/>
  <c r="CC212" i="2"/>
  <c r="CM212" i="2" s="1"/>
  <c r="DG212" i="2" s="1"/>
  <c r="CI94" i="5"/>
  <c r="CS94" i="5" s="1"/>
  <c r="DM94" i="5" s="1"/>
  <c r="CI234" i="4"/>
  <c r="CS234" i="4" s="1"/>
  <c r="DM234" i="4" s="1"/>
  <c r="CI56" i="4"/>
  <c r="CC228" i="2"/>
  <c r="CC220" i="2"/>
  <c r="CC156" i="2"/>
  <c r="CW156" i="2" s="1"/>
  <c r="CI179" i="4"/>
  <c r="DC179" i="4" s="1"/>
  <c r="CI99" i="4"/>
  <c r="CI30" i="4"/>
  <c r="DC30" i="4" s="1"/>
  <c r="CI103" i="3"/>
  <c r="DC103" i="3" s="1"/>
  <c r="CC262" i="2"/>
  <c r="CC203" i="2"/>
  <c r="CM203" i="2" s="1"/>
  <c r="DG203" i="2" s="1"/>
  <c r="CC177" i="2"/>
  <c r="BZ19" i="2"/>
  <c r="CT19" i="2" s="1"/>
  <c r="CH89" i="2"/>
  <c r="DB89" i="2" s="1"/>
  <c r="CH136" i="2"/>
  <c r="DB136" i="2" s="1"/>
  <c r="CD209" i="2"/>
  <c r="CG229" i="2"/>
  <c r="CQ229" i="2" s="1"/>
  <c r="DK229" i="2" s="1"/>
  <c r="CN30" i="3"/>
  <c r="DH30" i="3" s="1"/>
  <c r="CI158" i="3"/>
  <c r="CI168" i="4"/>
  <c r="CM190" i="4"/>
  <c r="CF260" i="5"/>
  <c r="CZ260" i="5" s="1"/>
  <c r="CJ84" i="5"/>
  <c r="DD84" i="5" s="1"/>
  <c r="CJ68" i="5"/>
  <c r="DD68" i="5" s="1"/>
  <c r="CJ229" i="5"/>
  <c r="DD229" i="5" s="1"/>
  <c r="CJ224" i="5"/>
  <c r="DD224" i="5" s="1"/>
  <c r="CJ147" i="5"/>
  <c r="DD147" i="5" s="1"/>
  <c r="CJ125" i="5"/>
  <c r="DD125" i="5" s="1"/>
  <c r="CJ256" i="4"/>
  <c r="DD256" i="4" s="1"/>
  <c r="CJ221" i="5"/>
  <c r="DD221" i="5" s="1"/>
  <c r="CJ15" i="5"/>
  <c r="DD15" i="5" s="1"/>
  <c r="CJ242" i="5"/>
  <c r="DD242" i="5" s="1"/>
  <c r="CJ164" i="5"/>
  <c r="DD164" i="5" s="1"/>
  <c r="CJ254" i="4"/>
  <c r="DD254" i="4" s="1"/>
  <c r="CJ213" i="4"/>
  <c r="DD213" i="4" s="1"/>
  <c r="CJ257" i="5"/>
  <c r="CJ249" i="5"/>
  <c r="DD249" i="5" s="1"/>
  <c r="CJ183" i="5"/>
  <c r="DD183" i="5" s="1"/>
  <c r="CJ154" i="4"/>
  <c r="DD154" i="4" s="1"/>
  <c r="CJ143" i="4"/>
  <c r="DD143" i="4" s="1"/>
  <c r="CJ42" i="4"/>
  <c r="DD42" i="4" s="1"/>
  <c r="CJ79" i="5"/>
  <c r="DD79" i="5" s="1"/>
  <c r="CJ197" i="4"/>
  <c r="DD197" i="4" s="1"/>
  <c r="CJ130" i="4"/>
  <c r="DD130" i="4" s="1"/>
  <c r="CJ92" i="4"/>
  <c r="DD92" i="4" s="1"/>
  <c r="CJ30" i="4"/>
  <c r="DD30" i="4" s="1"/>
  <c r="CJ165" i="5"/>
  <c r="DD165" i="5" s="1"/>
  <c r="CJ122" i="4"/>
  <c r="DD122" i="4" s="1"/>
  <c r="CJ271" i="3"/>
  <c r="DD271" i="3" s="1"/>
  <c r="CJ153" i="3"/>
  <c r="DD153" i="3" s="1"/>
  <c r="CJ53" i="3"/>
  <c r="DD53" i="3" s="1"/>
  <c r="CJ22" i="3"/>
  <c r="DD22" i="3" s="1"/>
  <c r="CJ115" i="4"/>
  <c r="DD115" i="4" s="1"/>
  <c r="CJ213" i="3"/>
  <c r="DD213" i="3" s="1"/>
  <c r="CJ161" i="3"/>
  <c r="DD161" i="3" s="1"/>
  <c r="CJ140" i="3"/>
  <c r="DD140" i="3" s="1"/>
  <c r="CJ67" i="3"/>
  <c r="DD67" i="3" s="1"/>
  <c r="CJ239" i="5"/>
  <c r="DD239" i="5" s="1"/>
  <c r="CJ169" i="5"/>
  <c r="DD169" i="5" s="1"/>
  <c r="CJ119" i="5"/>
  <c r="DD119" i="5" s="1"/>
  <c r="CJ101" i="4"/>
  <c r="DD101" i="4" s="1"/>
  <c r="CJ21" i="4"/>
  <c r="DD21" i="4" s="1"/>
  <c r="CJ139" i="3"/>
  <c r="DD139" i="3" s="1"/>
  <c r="CJ89" i="3"/>
  <c r="DD89" i="3" s="1"/>
  <c r="CJ137" i="5"/>
  <c r="DD137" i="5" s="1"/>
  <c r="CJ64" i="4"/>
  <c r="DD64" i="4" s="1"/>
  <c r="CJ106" i="3"/>
  <c r="DD106" i="3" s="1"/>
  <c r="CD245" i="2"/>
  <c r="CX245" i="2" s="1"/>
  <c r="CD171" i="2"/>
  <c r="CX171" i="2" s="1"/>
  <c r="CJ273" i="3"/>
  <c r="DD273" i="3" s="1"/>
  <c r="CJ257" i="3"/>
  <c r="DD257" i="3" s="1"/>
  <c r="CJ101" i="3"/>
  <c r="DD101" i="3" s="1"/>
  <c r="CJ26" i="3"/>
  <c r="DD26" i="3" s="1"/>
  <c r="CJ5" i="3"/>
  <c r="DD5" i="3" s="1"/>
  <c r="CD90" i="2"/>
  <c r="CX90" i="2" s="1"/>
  <c r="CD58" i="2"/>
  <c r="CX58" i="2" s="1"/>
  <c r="CJ12" i="4"/>
  <c r="DD12" i="4" s="1"/>
  <c r="CJ241" i="3"/>
  <c r="DD241" i="3" s="1"/>
  <c r="CD275" i="2"/>
  <c r="CX275" i="2" s="1"/>
  <c r="AA41" i="6"/>
  <c r="AB41" i="6" s="1"/>
  <c r="CE11" i="2"/>
  <c r="CY11" i="2" s="1"/>
  <c r="CD12" i="2"/>
  <c r="CX12" i="2" s="1"/>
  <c r="CH58" i="2"/>
  <c r="DB58" i="2" s="1"/>
  <c r="CE106" i="2"/>
  <c r="CY106" i="2" s="1"/>
  <c r="CA123" i="2"/>
  <c r="CU123" i="2" s="1"/>
  <c r="CD124" i="2"/>
  <c r="CX124" i="2" s="1"/>
  <c r="CG161" i="2"/>
  <c r="CC168" i="2"/>
  <c r="CM168" i="2" s="1"/>
  <c r="DG168" i="2" s="1"/>
  <c r="CG197" i="2"/>
  <c r="CC206" i="2"/>
  <c r="CC211" i="2"/>
  <c r="CW211" i="2" s="1"/>
  <c r="CI215" i="2"/>
  <c r="DC215" i="2" s="1"/>
  <c r="CA216" i="2"/>
  <c r="CU216" i="2" s="1"/>
  <c r="CG226" i="2"/>
  <c r="CQ226" i="2" s="1"/>
  <c r="DK226" i="2" s="1"/>
  <c r="CH233" i="2"/>
  <c r="DB233" i="2" s="1"/>
  <c r="CG249" i="2"/>
  <c r="CQ249" i="2" s="1"/>
  <c r="DK249" i="2" s="1"/>
  <c r="CH250" i="2"/>
  <c r="DB250" i="2" s="1"/>
  <c r="CH253" i="2"/>
  <c r="DB253" i="2" s="1"/>
  <c r="CG255" i="2"/>
  <c r="CC264" i="2"/>
  <c r="CE265" i="2"/>
  <c r="CY265" i="2" s="1"/>
  <c r="BZ270" i="2"/>
  <c r="CT270" i="2" s="1"/>
  <c r="CI33" i="3"/>
  <c r="DC33" i="3" s="1"/>
  <c r="CF35" i="3"/>
  <c r="CZ35" i="3" s="1"/>
  <c r="CM58" i="3"/>
  <c r="CW58" i="3" s="1"/>
  <c r="DQ58" i="3" s="1"/>
  <c r="CG60" i="3"/>
  <c r="DA60" i="3" s="1"/>
  <c r="CO76" i="3"/>
  <c r="DI76" i="3" s="1"/>
  <c r="CJ104" i="3"/>
  <c r="DD104" i="3" s="1"/>
  <c r="CO139" i="3"/>
  <c r="DI139" i="3" s="1"/>
  <c r="CO246" i="3"/>
  <c r="DI246" i="3" s="1"/>
  <c r="CO259" i="3"/>
  <c r="DI259" i="3" s="1"/>
  <c r="CF106" i="4"/>
  <c r="CZ106" i="4" s="1"/>
  <c r="BZ34" i="2"/>
  <c r="CT34" i="2" s="1"/>
  <c r="CD74" i="2"/>
  <c r="CX74" i="2" s="1"/>
  <c r="CD243" i="2"/>
  <c r="CX243" i="2" s="1"/>
  <c r="CN50" i="3"/>
  <c r="DH50" i="3" s="1"/>
  <c r="CN75" i="4"/>
  <c r="DH75" i="4" s="1"/>
  <c r="CM108" i="4"/>
  <c r="CW108" i="4" s="1"/>
  <c r="DQ108" i="4" s="1"/>
  <c r="CM117" i="3"/>
  <c r="CM55" i="3"/>
  <c r="DG55" i="3" s="1"/>
  <c r="CM221" i="5"/>
  <c r="DG221" i="5" s="1"/>
  <c r="CM9" i="4"/>
  <c r="CM255" i="3"/>
  <c r="DG255" i="3" s="1"/>
  <c r="CM226" i="3"/>
  <c r="CM199" i="5"/>
  <c r="CW199" i="5" s="1"/>
  <c r="DQ199" i="5" s="1"/>
  <c r="CM70" i="5"/>
  <c r="CM129" i="4"/>
  <c r="DG129" i="4" s="1"/>
  <c r="CM266" i="3"/>
  <c r="DG266" i="3" s="1"/>
  <c r="CM216" i="3"/>
  <c r="CM52" i="3"/>
  <c r="CM106" i="4"/>
  <c r="CM272" i="3"/>
  <c r="CM236" i="3"/>
  <c r="DG236" i="3" s="1"/>
  <c r="CM204" i="4"/>
  <c r="DG204" i="4" s="1"/>
  <c r="CM5" i="4"/>
  <c r="CG274" i="2"/>
  <c r="DA274" i="2" s="1"/>
  <c r="CG165" i="2"/>
  <c r="CG146" i="2"/>
  <c r="DA146" i="2" s="1"/>
  <c r="CM271" i="4"/>
  <c r="CM35" i="3"/>
  <c r="DG35" i="3" s="1"/>
  <c r="CG231" i="2"/>
  <c r="CG194" i="2"/>
  <c r="DA194" i="2" s="1"/>
  <c r="CG156" i="2"/>
  <c r="CG110" i="2"/>
  <c r="CQ110" i="2" s="1"/>
  <c r="DK110" i="2" s="1"/>
  <c r="CG186" i="2"/>
  <c r="CG183" i="2"/>
  <c r="CQ183" i="2" s="1"/>
  <c r="DK183" i="2" s="1"/>
  <c r="CG168" i="2"/>
  <c r="DA168" i="2" s="1"/>
  <c r="CM210" i="3"/>
  <c r="CW210" i="3" s="1"/>
  <c r="DQ210" i="3" s="1"/>
  <c r="CM83" i="3"/>
  <c r="CW83" i="3" s="1"/>
  <c r="DQ83" i="3" s="1"/>
  <c r="CG218" i="2"/>
  <c r="CG172" i="2"/>
  <c r="AA30" i="6"/>
  <c r="AB30" i="6" s="1"/>
  <c r="AA36" i="6"/>
  <c r="AB36" i="6" s="1"/>
  <c r="AA38" i="6"/>
  <c r="AB38" i="6" s="1"/>
  <c r="AA44" i="6"/>
  <c r="AB44" i="6" s="1"/>
  <c r="AA46" i="6"/>
  <c r="AB46" i="6" s="1"/>
  <c r="CC15" i="2"/>
  <c r="CD72" i="2"/>
  <c r="CX72" i="2" s="1"/>
  <c r="CH138" i="2"/>
  <c r="DB138" i="2" s="1"/>
  <c r="CC190" i="2"/>
  <c r="CM190" i="2" s="1"/>
  <c r="DG190" i="2" s="1"/>
  <c r="BZ216" i="2"/>
  <c r="CT216" i="2" s="1"/>
  <c r="CH257" i="2"/>
  <c r="DB257" i="2" s="1"/>
  <c r="CG260" i="2"/>
  <c r="CJ118" i="3"/>
  <c r="DD118" i="3" s="1"/>
  <c r="CF245" i="3"/>
  <c r="CZ245" i="3" s="1"/>
  <c r="CN259" i="3"/>
  <c r="DH259" i="3" s="1"/>
  <c r="CN219" i="4"/>
  <c r="DH219" i="4" s="1"/>
  <c r="CM96" i="5"/>
  <c r="DG96" i="5" s="1"/>
  <c r="CJ279" i="5"/>
  <c r="DD279" i="5" s="1"/>
  <c r="CF100" i="5"/>
  <c r="CZ100" i="5" s="1"/>
  <c r="CF96" i="5"/>
  <c r="CZ96" i="5" s="1"/>
  <c r="CF72" i="5"/>
  <c r="CF224" i="4"/>
  <c r="CZ224" i="4" s="1"/>
  <c r="CF276" i="5"/>
  <c r="CZ276" i="5" s="1"/>
  <c r="CF258" i="5"/>
  <c r="CZ258" i="5" s="1"/>
  <c r="CF211" i="5"/>
  <c r="CF208" i="5"/>
  <c r="CZ208" i="5" s="1"/>
  <c r="CF161" i="5"/>
  <c r="CZ161" i="5" s="1"/>
  <c r="CF276" i="4"/>
  <c r="CZ276" i="4" s="1"/>
  <c r="CF271" i="5"/>
  <c r="CF247" i="5"/>
  <c r="CZ247" i="5" s="1"/>
  <c r="CF232" i="5"/>
  <c r="CZ232" i="5" s="1"/>
  <c r="CF39" i="5"/>
  <c r="CZ39" i="5" s="1"/>
  <c r="CF35" i="5"/>
  <c r="CZ35" i="5" s="1"/>
  <c r="CF17" i="5"/>
  <c r="CZ17" i="5" s="1"/>
  <c r="CF268" i="4"/>
  <c r="CZ268" i="4" s="1"/>
  <c r="CF198" i="5"/>
  <c r="CZ198" i="5" s="1"/>
  <c r="CF165" i="5"/>
  <c r="CF145" i="5"/>
  <c r="CZ145" i="5" s="1"/>
  <c r="CF109" i="5"/>
  <c r="CZ109" i="5" s="1"/>
  <c r="CF69" i="5"/>
  <c r="CZ69" i="5" s="1"/>
  <c r="CF59" i="5"/>
  <c r="CZ59" i="5" s="1"/>
  <c r="CF236" i="4"/>
  <c r="CZ236" i="4" s="1"/>
  <c r="CF141" i="5"/>
  <c r="CZ141" i="5" s="1"/>
  <c r="CF131" i="5"/>
  <c r="CZ131" i="5" s="1"/>
  <c r="CF86" i="5"/>
  <c r="CZ86" i="5" s="1"/>
  <c r="CF192" i="4"/>
  <c r="CZ192" i="4" s="1"/>
  <c r="CF162" i="4"/>
  <c r="CZ162" i="4" s="1"/>
  <c r="CF177" i="5"/>
  <c r="CZ177" i="5" s="1"/>
  <c r="CF95" i="5"/>
  <c r="CZ95" i="5" s="1"/>
  <c r="CF208" i="4"/>
  <c r="CZ208" i="4" s="1"/>
  <c r="CF126" i="4"/>
  <c r="CZ126" i="4" s="1"/>
  <c r="CF159" i="4"/>
  <c r="CZ159" i="4" s="1"/>
  <c r="CF78" i="4"/>
  <c r="CZ78" i="4" s="1"/>
  <c r="CF137" i="5"/>
  <c r="CF119" i="5"/>
  <c r="CZ119" i="5" s="1"/>
  <c r="CF29" i="5"/>
  <c r="CZ29" i="5" s="1"/>
  <c r="CF16" i="5"/>
  <c r="CZ16" i="5" s="1"/>
  <c r="CF155" i="4"/>
  <c r="CZ155" i="4" s="1"/>
  <c r="CF96" i="4"/>
  <c r="CZ96" i="4" s="1"/>
  <c r="CF56" i="4"/>
  <c r="CZ56" i="4" s="1"/>
  <c r="CF58" i="4"/>
  <c r="CZ58" i="4" s="1"/>
  <c r="CF52" i="4"/>
  <c r="CF13" i="4"/>
  <c r="CZ13" i="4" s="1"/>
  <c r="CF5" i="4"/>
  <c r="CZ5" i="4" s="1"/>
  <c r="CF82" i="3"/>
  <c r="CZ82" i="3" s="1"/>
  <c r="CF34" i="5"/>
  <c r="CZ34" i="5" s="1"/>
  <c r="CF251" i="4"/>
  <c r="CZ251" i="4" s="1"/>
  <c r="CF220" i="3"/>
  <c r="CZ220" i="3" s="1"/>
  <c r="CF130" i="3"/>
  <c r="CZ130" i="3" s="1"/>
  <c r="CF87" i="3"/>
  <c r="CZ87" i="3" s="1"/>
  <c r="CF55" i="3"/>
  <c r="CZ55" i="3" s="1"/>
  <c r="CF144" i="4"/>
  <c r="CZ144" i="4" s="1"/>
  <c r="CF213" i="3"/>
  <c r="CZ213" i="3" s="1"/>
  <c r="CF201" i="3"/>
  <c r="CZ201" i="3" s="1"/>
  <c r="CF116" i="3"/>
  <c r="CZ116" i="3" s="1"/>
  <c r="CF90" i="3"/>
  <c r="CZ90" i="3" s="1"/>
  <c r="CF21" i="5"/>
  <c r="CZ21" i="5" s="1"/>
  <c r="CF154" i="3"/>
  <c r="CZ154" i="3" s="1"/>
  <c r="CF112" i="3"/>
  <c r="CZ112" i="3" s="1"/>
  <c r="CF183" i="3"/>
  <c r="CZ183" i="3" s="1"/>
  <c r="BZ226" i="2"/>
  <c r="CT226" i="2" s="1"/>
  <c r="CF212" i="4"/>
  <c r="CZ212" i="4" s="1"/>
  <c r="CF204" i="3"/>
  <c r="CZ204" i="3" s="1"/>
  <c r="CF119" i="3"/>
  <c r="CZ119" i="3" s="1"/>
  <c r="BZ256" i="2"/>
  <c r="CT256" i="2" s="1"/>
  <c r="BZ254" i="2"/>
  <c r="CT254" i="2" s="1"/>
  <c r="BZ194" i="2"/>
  <c r="CT194" i="2" s="1"/>
  <c r="CF17" i="3"/>
  <c r="CZ17" i="3" s="1"/>
  <c r="BZ258" i="2"/>
  <c r="CT258" i="2" s="1"/>
  <c r="BZ123" i="2"/>
  <c r="CT123" i="2" s="1"/>
  <c r="BZ98" i="2"/>
  <c r="CT98" i="2" s="1"/>
  <c r="BZ22" i="2"/>
  <c r="CT22" i="2" s="1"/>
  <c r="CG11" i="2"/>
  <c r="DA11" i="2" s="1"/>
  <c r="CC17" i="2"/>
  <c r="CM17" i="2" s="1"/>
  <c r="DG17" i="2" s="1"/>
  <c r="CD21" i="2"/>
  <c r="CX21" i="2" s="1"/>
  <c r="CI22" i="2"/>
  <c r="DC22" i="2" s="1"/>
  <c r="CD23" i="2"/>
  <c r="CE24" i="2"/>
  <c r="CY24" i="2" s="1"/>
  <c r="CA48" i="2"/>
  <c r="CU48" i="2" s="1"/>
  <c r="BZ51" i="2"/>
  <c r="CT51" i="2" s="1"/>
  <c r="CA53" i="2"/>
  <c r="CU53" i="2" s="1"/>
  <c r="CH59" i="2"/>
  <c r="DB59" i="2" s="1"/>
  <c r="CC62" i="2"/>
  <c r="CH63" i="2"/>
  <c r="DB63" i="2" s="1"/>
  <c r="CG72" i="2"/>
  <c r="CQ72" i="2" s="1"/>
  <c r="DK72" i="2" s="1"/>
  <c r="CH74" i="2"/>
  <c r="DB74" i="2" s="1"/>
  <c r="CC102" i="2"/>
  <c r="CD147" i="2"/>
  <c r="CX147" i="2" s="1"/>
  <c r="CE154" i="2"/>
  <c r="CY154" i="2" s="1"/>
  <c r="CG174" i="2"/>
  <c r="CI182" i="2"/>
  <c r="DC182" i="2" s="1"/>
  <c r="CD199" i="2"/>
  <c r="CX199" i="2" s="1"/>
  <c r="CC200" i="2"/>
  <c r="CM200" i="2" s="1"/>
  <c r="DG200" i="2" s="1"/>
  <c r="CH201" i="2"/>
  <c r="DB201" i="2" s="1"/>
  <c r="BZ208" i="2"/>
  <c r="CT208" i="2" s="1"/>
  <c r="CA222" i="2"/>
  <c r="CU222" i="2" s="1"/>
  <c r="CI226" i="2"/>
  <c r="DC226" i="2" s="1"/>
  <c r="CA230" i="2"/>
  <c r="CU230" i="2" s="1"/>
  <c r="CD231" i="2"/>
  <c r="CX231" i="2" s="1"/>
  <c r="CC247" i="2"/>
  <c r="CI253" i="2"/>
  <c r="DC253" i="2" s="1"/>
  <c r="CI263" i="2"/>
  <c r="DC263" i="2" s="1"/>
  <c r="CG268" i="2"/>
  <c r="CC273" i="2"/>
  <c r="CW273" i="2" s="1"/>
  <c r="CJ24" i="3"/>
  <c r="DD24" i="3" s="1"/>
  <c r="CG26" i="3"/>
  <c r="DA26" i="3" s="1"/>
  <c r="CK47" i="3"/>
  <c r="DE47" i="3" s="1"/>
  <c r="CO107" i="3"/>
  <c r="DI107" i="3" s="1"/>
  <c r="CO110" i="3"/>
  <c r="DI110" i="3" s="1"/>
  <c r="CO195" i="3"/>
  <c r="DI195" i="3" s="1"/>
  <c r="CO196" i="3"/>
  <c r="DI196" i="3" s="1"/>
  <c r="CM240" i="3"/>
  <c r="CM256" i="3"/>
  <c r="CW256" i="3" s="1"/>
  <c r="DQ256" i="3" s="1"/>
  <c r="CI12" i="4"/>
  <c r="CS12" i="4" s="1"/>
  <c r="DM12" i="4" s="1"/>
  <c r="CJ23" i="4"/>
  <c r="DD23" i="4" s="1"/>
  <c r="CJ68" i="4"/>
  <c r="DD68" i="4" s="1"/>
  <c r="CO91" i="4"/>
  <c r="DI91" i="4" s="1"/>
  <c r="CI92" i="4"/>
  <c r="CS92" i="4" s="1"/>
  <c r="DM92" i="4" s="1"/>
  <c r="CO186" i="4"/>
  <c r="DI186" i="4" s="1"/>
  <c r="CI276" i="4"/>
  <c r="DC276" i="4" s="1"/>
  <c r="CO165" i="5"/>
  <c r="DI165" i="5" s="1"/>
  <c r="BZ24" i="2"/>
  <c r="CT24" i="2" s="1"/>
  <c r="BZ46" i="2"/>
  <c r="CT46" i="2" s="1"/>
  <c r="CD137" i="2"/>
  <c r="CX137" i="2" s="1"/>
  <c r="CJ84" i="3"/>
  <c r="DD84" i="3" s="1"/>
  <c r="CH16" i="2"/>
  <c r="DB16" i="2" s="1"/>
  <c r="CG115" i="2"/>
  <c r="CQ115" i="2" s="1"/>
  <c r="DK115" i="2" s="1"/>
  <c r="CG189" i="2"/>
  <c r="CQ189" i="2" s="1"/>
  <c r="DK189" i="2" s="1"/>
  <c r="CH275" i="2"/>
  <c r="DB275" i="2" s="1"/>
  <c r="CN141" i="3"/>
  <c r="DH141" i="3" s="1"/>
  <c r="CM151" i="4"/>
  <c r="CM220" i="4"/>
  <c r="CW220" i="4" s="1"/>
  <c r="DQ220" i="4" s="1"/>
  <c r="CI187" i="5"/>
  <c r="CS187" i="5" s="1"/>
  <c r="DM187" i="5" s="1"/>
  <c r="CN276" i="5"/>
  <c r="DH276" i="5" s="1"/>
  <c r="CN273" i="5"/>
  <c r="DH273" i="5" s="1"/>
  <c r="CN24" i="5"/>
  <c r="DH24" i="5" s="1"/>
  <c r="CN14" i="5"/>
  <c r="DH14" i="5" s="1"/>
  <c r="CN218" i="5"/>
  <c r="DH218" i="5" s="1"/>
  <c r="CN190" i="5"/>
  <c r="DH190" i="5" s="1"/>
  <c r="CN184" i="5"/>
  <c r="DH184" i="5" s="1"/>
  <c r="CN171" i="5"/>
  <c r="DH171" i="5" s="1"/>
  <c r="CN80" i="5"/>
  <c r="DH80" i="5" s="1"/>
  <c r="CN22" i="5"/>
  <c r="DH22" i="5" s="1"/>
  <c r="CN177" i="5"/>
  <c r="DH177" i="5" s="1"/>
  <c r="CN40" i="5"/>
  <c r="DH40" i="5" s="1"/>
  <c r="CN224" i="4"/>
  <c r="DH224" i="4" s="1"/>
  <c r="CN27" i="5"/>
  <c r="DH27" i="5" s="1"/>
  <c r="CN269" i="4"/>
  <c r="DH269" i="4" s="1"/>
  <c r="CN166" i="4"/>
  <c r="DH166" i="4" s="1"/>
  <c r="CN240" i="5"/>
  <c r="DH240" i="5" s="1"/>
  <c r="CN74" i="5"/>
  <c r="DH74" i="5" s="1"/>
  <c r="CN176" i="4"/>
  <c r="DH176" i="4" s="1"/>
  <c r="CN159" i="4"/>
  <c r="DH159" i="4" s="1"/>
  <c r="CN123" i="5"/>
  <c r="DH123" i="5" s="1"/>
  <c r="CN31" i="5"/>
  <c r="DH31" i="5" s="1"/>
  <c r="CN185" i="4"/>
  <c r="DH185" i="4" s="1"/>
  <c r="CN168" i="4"/>
  <c r="DH168" i="4" s="1"/>
  <c r="CN57" i="4"/>
  <c r="DH57" i="4" s="1"/>
  <c r="CN45" i="4"/>
  <c r="DH45" i="4" s="1"/>
  <c r="CN230" i="5"/>
  <c r="DH230" i="5" s="1"/>
  <c r="CN270" i="4"/>
  <c r="DH270" i="4" s="1"/>
  <c r="CN174" i="4"/>
  <c r="DH174" i="4" s="1"/>
  <c r="CN222" i="5"/>
  <c r="DH222" i="5" s="1"/>
  <c r="CN115" i="4"/>
  <c r="DH115" i="4" s="1"/>
  <c r="CN181" i="3"/>
  <c r="DH181" i="3" s="1"/>
  <c r="CN87" i="3"/>
  <c r="DH87" i="3" s="1"/>
  <c r="CN61" i="3"/>
  <c r="DH61" i="3" s="1"/>
  <c r="CN25" i="3"/>
  <c r="DH25" i="3" s="1"/>
  <c r="CN240" i="4"/>
  <c r="DH240" i="4" s="1"/>
  <c r="CN200" i="4"/>
  <c r="DH200" i="4" s="1"/>
  <c r="CN195" i="4"/>
  <c r="DH195" i="4" s="1"/>
  <c r="CN184" i="4"/>
  <c r="DH184" i="4" s="1"/>
  <c r="CN129" i="4"/>
  <c r="DH129" i="4" s="1"/>
  <c r="CN31" i="4"/>
  <c r="DH31" i="4" s="1"/>
  <c r="CN137" i="3"/>
  <c r="DH137" i="3" s="1"/>
  <c r="CN134" i="3"/>
  <c r="DH134" i="3" s="1"/>
  <c r="CN52" i="3"/>
  <c r="DH52" i="3" s="1"/>
  <c r="CN149" i="5"/>
  <c r="DH149" i="5" s="1"/>
  <c r="CN119" i="4"/>
  <c r="DH119" i="4" s="1"/>
  <c r="CN105" i="3"/>
  <c r="DH105" i="3" s="1"/>
  <c r="CN206" i="5"/>
  <c r="DH206" i="5" s="1"/>
  <c r="CN211" i="4"/>
  <c r="DH211" i="4" s="1"/>
  <c r="CN182" i="4"/>
  <c r="DH182" i="4" s="1"/>
  <c r="CN97" i="4"/>
  <c r="DH97" i="4" s="1"/>
  <c r="CN20" i="4"/>
  <c r="DH20" i="4" s="1"/>
  <c r="CN267" i="3"/>
  <c r="DH267" i="3" s="1"/>
  <c r="CN24" i="3"/>
  <c r="DH24" i="3" s="1"/>
  <c r="CN213" i="3"/>
  <c r="DH213" i="3" s="1"/>
  <c r="CN172" i="3"/>
  <c r="DH172" i="3" s="1"/>
  <c r="CN138" i="3"/>
  <c r="DH138" i="3" s="1"/>
  <c r="CH73" i="2"/>
  <c r="DB73" i="2" s="1"/>
  <c r="CN208" i="5"/>
  <c r="DH208" i="5" s="1"/>
  <c r="CN196" i="4"/>
  <c r="DH196" i="4" s="1"/>
  <c r="CN261" i="3"/>
  <c r="DH261" i="3" s="1"/>
  <c r="CN114" i="3"/>
  <c r="DH114" i="3" s="1"/>
  <c r="CN245" i="5"/>
  <c r="DH245" i="5" s="1"/>
  <c r="CN162" i="4"/>
  <c r="DH162" i="4" s="1"/>
  <c r="CN272" i="3"/>
  <c r="DH272" i="3" s="1"/>
  <c r="CN247" i="3"/>
  <c r="DH247" i="3" s="1"/>
  <c r="CH216" i="2"/>
  <c r="DB216" i="2" s="1"/>
  <c r="CN213" i="5"/>
  <c r="DH213" i="5" s="1"/>
  <c r="CN126" i="5"/>
  <c r="DH126" i="5" s="1"/>
  <c r="CN59" i="4"/>
  <c r="DH59" i="4" s="1"/>
  <c r="CH182" i="2"/>
  <c r="DB182" i="2" s="1"/>
  <c r="CD7" i="2"/>
  <c r="CE8" i="2"/>
  <c r="CY8" i="2" s="1"/>
  <c r="CI15" i="2"/>
  <c r="DC15" i="2" s="1"/>
  <c r="CG18" i="2"/>
  <c r="DA18" i="2" s="1"/>
  <c r="CA26" i="2"/>
  <c r="CU26" i="2" s="1"/>
  <c r="BZ33" i="2"/>
  <c r="CT33" i="2" s="1"/>
  <c r="CI46" i="2"/>
  <c r="DC46" i="2" s="1"/>
  <c r="CA71" i="2"/>
  <c r="CU71" i="2" s="1"/>
  <c r="CI118" i="2"/>
  <c r="DC118" i="2" s="1"/>
  <c r="CH154" i="2"/>
  <c r="DB154" i="2" s="1"/>
  <c r="CE171" i="2"/>
  <c r="CY171" i="2" s="1"/>
  <c r="CG177" i="2"/>
  <c r="DA177" i="2" s="1"/>
  <c r="CG180" i="2"/>
  <c r="CD183" i="2"/>
  <c r="CX183" i="2" s="1"/>
  <c r="CE183" i="2"/>
  <c r="CY183" i="2" s="1"/>
  <c r="CI207" i="2"/>
  <c r="DC207" i="2" s="1"/>
  <c r="CH209" i="2"/>
  <c r="DB209" i="2" s="1"/>
  <c r="CI222" i="2"/>
  <c r="DC222" i="2" s="1"/>
  <c r="CA226" i="2"/>
  <c r="CU226" i="2" s="1"/>
  <c r="CG247" i="2"/>
  <c r="CQ247" i="2" s="1"/>
  <c r="DK247" i="2" s="1"/>
  <c r="CJ8" i="3"/>
  <c r="DD8" i="3" s="1"/>
  <c r="CO45" i="3"/>
  <c r="DI45" i="3" s="1"/>
  <c r="CK48" i="3"/>
  <c r="DE48" i="3" s="1"/>
  <c r="CJ103" i="3"/>
  <c r="DD103" i="3" s="1"/>
  <c r="CI135" i="3"/>
  <c r="DC135" i="3" s="1"/>
  <c r="CK279" i="3"/>
  <c r="DE279" i="3" s="1"/>
  <c r="CF19" i="4"/>
  <c r="CZ19" i="4" s="1"/>
  <c r="CM20" i="4"/>
  <c r="CG132" i="4"/>
  <c r="DA132" i="4" s="1"/>
  <c r="CI192" i="4"/>
  <c r="CF114" i="5"/>
  <c r="CZ114" i="5" s="1"/>
  <c r="CK205" i="5"/>
  <c r="DE205" i="5" s="1"/>
  <c r="CH25" i="2"/>
  <c r="DB25" i="2" s="1"/>
  <c r="CG34" i="2"/>
  <c r="CE35" i="2"/>
  <c r="CY35" i="2" s="1"/>
  <c r="CA40" i="2"/>
  <c r="CG48" i="2"/>
  <c r="CD54" i="2"/>
  <c r="CX54" i="2" s="1"/>
  <c r="CE61" i="2"/>
  <c r="CY61" i="2" s="1"/>
  <c r="BZ85" i="2"/>
  <c r="CT85" i="2" s="1"/>
  <c r="CA92" i="2"/>
  <c r="CD95" i="2"/>
  <c r="CX95" i="2" s="1"/>
  <c r="CI117" i="2"/>
  <c r="DC117" i="2" s="1"/>
  <c r="CE124" i="2"/>
  <c r="CY124" i="2" s="1"/>
  <c r="CG131" i="2"/>
  <c r="CG140" i="2"/>
  <c r="CG141" i="2"/>
  <c r="CG154" i="2"/>
  <c r="CH168" i="2"/>
  <c r="DB168" i="2" s="1"/>
  <c r="CH171" i="2"/>
  <c r="DB171" i="2" s="1"/>
  <c r="CI184" i="2"/>
  <c r="DC184" i="2" s="1"/>
  <c r="CD189" i="2"/>
  <c r="CX189" i="2" s="1"/>
  <c r="BZ192" i="2"/>
  <c r="CT192" i="2" s="1"/>
  <c r="CC195" i="2"/>
  <c r="CE199" i="2"/>
  <c r="CY199" i="2" s="1"/>
  <c r="CI201" i="2"/>
  <c r="DC201" i="2" s="1"/>
  <c r="CC222" i="2"/>
  <c r="CM222" i="2" s="1"/>
  <c r="DG222" i="2" s="1"/>
  <c r="CE223" i="2"/>
  <c r="CY223" i="2" s="1"/>
  <c r="CC235" i="2"/>
  <c r="CM235" i="2" s="1"/>
  <c r="DG235" i="2" s="1"/>
  <c r="CI249" i="2"/>
  <c r="DC249" i="2" s="1"/>
  <c r="CG251" i="2"/>
  <c r="CC257" i="2"/>
  <c r="CW257" i="2" s="1"/>
  <c r="CG264" i="2"/>
  <c r="CQ264" i="2" s="1"/>
  <c r="DK264" i="2" s="1"/>
  <c r="CE273" i="2"/>
  <c r="CY273" i="2" s="1"/>
  <c r="CI180" i="3"/>
  <c r="DC180" i="3" s="1"/>
  <c r="CJ211" i="3"/>
  <c r="DD211" i="3" s="1"/>
  <c r="CK222" i="3"/>
  <c r="DE222" i="3" s="1"/>
  <c r="CG238" i="3"/>
  <c r="CJ261" i="3"/>
  <c r="CO29" i="4"/>
  <c r="DI29" i="4" s="1"/>
  <c r="CI63" i="4"/>
  <c r="DC63" i="4" s="1"/>
  <c r="CM81" i="4"/>
  <c r="CW81" i="4" s="1"/>
  <c r="DQ81" i="4" s="1"/>
  <c r="CN254" i="4"/>
  <c r="DH254" i="4" s="1"/>
  <c r="CK58" i="5"/>
  <c r="DE58" i="5" s="1"/>
  <c r="CO172" i="5"/>
  <c r="DI172" i="5" s="1"/>
  <c r="CF219" i="5"/>
  <c r="CZ219" i="5" s="1"/>
  <c r="CA24" i="2"/>
  <c r="CU24" i="2" s="1"/>
  <c r="CA36" i="2"/>
  <c r="CU36" i="2" s="1"/>
  <c r="CI43" i="2"/>
  <c r="DC43" i="2" s="1"/>
  <c r="CA45" i="2"/>
  <c r="CU45" i="2" s="1"/>
  <c r="CC49" i="2"/>
  <c r="CW49" i="2" s="1"/>
  <c r="CI50" i="2"/>
  <c r="DC50" i="2" s="1"/>
  <c r="CA54" i="2"/>
  <c r="CU54" i="2" s="1"/>
  <c r="CD56" i="2"/>
  <c r="CX56" i="2" s="1"/>
  <c r="BZ67" i="2"/>
  <c r="CT67" i="2" s="1"/>
  <c r="CA69" i="2"/>
  <c r="CU69" i="2" s="1"/>
  <c r="CD88" i="2"/>
  <c r="CX88" i="2" s="1"/>
  <c r="CH106" i="2"/>
  <c r="DB106" i="2" s="1"/>
  <c r="CI112" i="2"/>
  <c r="DC112" i="2" s="1"/>
  <c r="CE121" i="2"/>
  <c r="CY121" i="2" s="1"/>
  <c r="CI134" i="2"/>
  <c r="DC134" i="2" s="1"/>
  <c r="CG148" i="2"/>
  <c r="DA148" i="2" s="1"/>
  <c r="CE165" i="2"/>
  <c r="CY165" i="2" s="1"/>
  <c r="CG166" i="2"/>
  <c r="CE167" i="2"/>
  <c r="CY167" i="2" s="1"/>
  <c r="CD169" i="2"/>
  <c r="CX169" i="2" s="1"/>
  <c r="CD185" i="2"/>
  <c r="CX185" i="2" s="1"/>
  <c r="CE205" i="2"/>
  <c r="CY205" i="2" s="1"/>
  <c r="CI206" i="2"/>
  <c r="DC206" i="2" s="1"/>
  <c r="CI224" i="2"/>
  <c r="DC224" i="2" s="1"/>
  <c r="CC229" i="2"/>
  <c r="CE241" i="2"/>
  <c r="CY241" i="2" s="1"/>
  <c r="CH243" i="2"/>
  <c r="DB243" i="2" s="1"/>
  <c r="CG258" i="2"/>
  <c r="CE261" i="2"/>
  <c r="CY261" i="2" s="1"/>
  <c r="CG272" i="2"/>
  <c r="DA272" i="2" s="1"/>
  <c r="CI17" i="3"/>
  <c r="CF43" i="3"/>
  <c r="CZ43" i="3" s="1"/>
  <c r="CG71" i="3"/>
  <c r="DA71" i="3" s="1"/>
  <c r="CN72" i="3"/>
  <c r="DH72" i="3" s="1"/>
  <c r="CN166" i="3"/>
  <c r="DH166" i="3" s="1"/>
  <c r="CF177" i="3"/>
  <c r="CZ177" i="3" s="1"/>
  <c r="CN230" i="3"/>
  <c r="DH230" i="3" s="1"/>
  <c r="CF247" i="3"/>
  <c r="CZ247" i="3" s="1"/>
  <c r="CI90" i="4"/>
  <c r="DC90" i="4" s="1"/>
  <c r="CI176" i="4"/>
  <c r="CO218" i="4"/>
  <c r="DI218" i="4" s="1"/>
  <c r="CI35" i="5"/>
  <c r="CS35" i="5" s="1"/>
  <c r="DM35" i="5" s="1"/>
  <c r="CF90" i="5"/>
  <c r="CZ90" i="5" s="1"/>
  <c r="CI183" i="5"/>
  <c r="DC183" i="5" s="1"/>
  <c r="CI197" i="5"/>
  <c r="DC197" i="5" s="1"/>
  <c r="CG117" i="5"/>
  <c r="DA117" i="5" s="1"/>
  <c r="CG112" i="5"/>
  <c r="DA112" i="5" s="1"/>
  <c r="CG108" i="5"/>
  <c r="DA108" i="5" s="1"/>
  <c r="CG6" i="5"/>
  <c r="DA6" i="5" s="1"/>
  <c r="CG263" i="4"/>
  <c r="DA263" i="4" s="1"/>
  <c r="CG239" i="4"/>
  <c r="DA239" i="4" s="1"/>
  <c r="CG232" i="5"/>
  <c r="DA232" i="5" s="1"/>
  <c r="CG166" i="5"/>
  <c r="DA166" i="5" s="1"/>
  <c r="CG138" i="5"/>
  <c r="DA138" i="5" s="1"/>
  <c r="CG77" i="5"/>
  <c r="DA77" i="5" s="1"/>
  <c r="CG271" i="4"/>
  <c r="DA271" i="4" s="1"/>
  <c r="CG261" i="4"/>
  <c r="DA261" i="4" s="1"/>
  <c r="CG226" i="5"/>
  <c r="CG185" i="5"/>
  <c r="DA185" i="5" s="1"/>
  <c r="CG94" i="5"/>
  <c r="DA94" i="5" s="1"/>
  <c r="CG34" i="5"/>
  <c r="DA34" i="5" s="1"/>
  <c r="CG21" i="5"/>
  <c r="DA21" i="5" s="1"/>
  <c r="CG257" i="4"/>
  <c r="CG229" i="4"/>
  <c r="DA229" i="4" s="1"/>
  <c r="CG65" i="5"/>
  <c r="CG59" i="5"/>
  <c r="DA59" i="5" s="1"/>
  <c r="CG126" i="4"/>
  <c r="DA126" i="4" s="1"/>
  <c r="CG209" i="5"/>
  <c r="CQ209" i="5" s="1"/>
  <c r="DK209" i="5" s="1"/>
  <c r="CG22" i="5"/>
  <c r="DA22" i="5" s="1"/>
  <c r="CG213" i="4"/>
  <c r="CG116" i="4"/>
  <c r="DA116" i="4" s="1"/>
  <c r="CG110" i="4"/>
  <c r="DA110" i="4" s="1"/>
  <c r="CG170" i="5"/>
  <c r="DA170" i="5" s="1"/>
  <c r="CG98" i="4"/>
  <c r="CG270" i="5"/>
  <c r="DA270" i="5" s="1"/>
  <c r="CG231" i="4"/>
  <c r="DA231" i="4" s="1"/>
  <c r="CG128" i="4"/>
  <c r="CG101" i="4"/>
  <c r="DA101" i="4" s="1"/>
  <c r="CG68" i="4"/>
  <c r="DA68" i="4" s="1"/>
  <c r="CG216" i="4"/>
  <c r="DA216" i="4" s="1"/>
  <c r="CG135" i="4"/>
  <c r="DA135" i="4" s="1"/>
  <c r="CG88" i="4"/>
  <c r="DA88" i="4" s="1"/>
  <c r="CG202" i="3"/>
  <c r="DA202" i="3" s="1"/>
  <c r="CG43" i="3"/>
  <c r="DA43" i="3" s="1"/>
  <c r="CG259" i="5"/>
  <c r="DA259" i="5" s="1"/>
  <c r="CG46" i="4"/>
  <c r="DA46" i="4" s="1"/>
  <c r="CG90" i="3"/>
  <c r="CG267" i="5"/>
  <c r="DA267" i="5" s="1"/>
  <c r="CG189" i="5"/>
  <c r="DA189" i="5" s="1"/>
  <c r="CG29" i="5"/>
  <c r="CG234" i="3"/>
  <c r="CG166" i="3"/>
  <c r="DA166" i="3" s="1"/>
  <c r="CG164" i="3"/>
  <c r="DA164" i="3" s="1"/>
  <c r="CG46" i="3"/>
  <c r="DA46" i="3" s="1"/>
  <c r="CG237" i="5"/>
  <c r="DA237" i="5" s="1"/>
  <c r="CG165" i="5"/>
  <c r="DA165" i="5" s="1"/>
  <c r="CG133" i="4"/>
  <c r="DA133" i="4" s="1"/>
  <c r="CG56" i="4"/>
  <c r="DA56" i="4" s="1"/>
  <c r="CG28" i="4"/>
  <c r="CO197" i="5"/>
  <c r="DI197" i="5" s="1"/>
  <c r="CO166" i="5"/>
  <c r="DI166" i="5" s="1"/>
  <c r="CO90" i="5"/>
  <c r="DI90" i="5" s="1"/>
  <c r="CO58" i="5"/>
  <c r="DI58" i="5" s="1"/>
  <c r="CO249" i="4"/>
  <c r="DI249" i="4" s="1"/>
  <c r="CO116" i="5"/>
  <c r="DI116" i="5" s="1"/>
  <c r="CO71" i="5"/>
  <c r="CO30" i="5"/>
  <c r="DI30" i="5" s="1"/>
  <c r="CO22" i="5"/>
  <c r="DI22" i="5" s="1"/>
  <c r="CO240" i="5"/>
  <c r="DI240" i="5" s="1"/>
  <c r="CO200" i="5"/>
  <c r="DI200" i="5" s="1"/>
  <c r="CO42" i="5"/>
  <c r="DI42" i="5" s="1"/>
  <c r="CO243" i="4"/>
  <c r="DI243" i="4" s="1"/>
  <c r="CO182" i="5"/>
  <c r="DI182" i="5" s="1"/>
  <c r="CO113" i="5"/>
  <c r="DI113" i="5" s="1"/>
  <c r="CO269" i="4"/>
  <c r="DI269" i="4" s="1"/>
  <c r="CO257" i="5"/>
  <c r="CO79" i="5"/>
  <c r="DI79" i="5" s="1"/>
  <c r="CO40" i="5"/>
  <c r="DI40" i="5" s="1"/>
  <c r="CO14" i="5"/>
  <c r="DI14" i="5" s="1"/>
  <c r="CO239" i="4"/>
  <c r="DI239" i="4" s="1"/>
  <c r="CO227" i="5"/>
  <c r="DI227" i="5" s="1"/>
  <c r="CO237" i="4"/>
  <c r="DI237" i="4" s="1"/>
  <c r="CO169" i="4"/>
  <c r="DI169" i="4" s="1"/>
  <c r="CO138" i="4"/>
  <c r="DI138" i="4" s="1"/>
  <c r="CO120" i="4"/>
  <c r="DI120" i="4" s="1"/>
  <c r="CO171" i="4"/>
  <c r="DI171" i="4" s="1"/>
  <c r="CO245" i="5"/>
  <c r="DI245" i="5" s="1"/>
  <c r="CO221" i="5"/>
  <c r="DI221" i="5" s="1"/>
  <c r="CO240" i="4"/>
  <c r="DI240" i="4" s="1"/>
  <c r="CO88" i="4"/>
  <c r="DI88" i="4" s="1"/>
  <c r="CO51" i="4"/>
  <c r="DI51" i="4" s="1"/>
  <c r="CO96" i="5"/>
  <c r="DI96" i="5" s="1"/>
  <c r="CO275" i="3"/>
  <c r="DI275" i="3" s="1"/>
  <c r="CO137" i="3"/>
  <c r="DI137" i="3" s="1"/>
  <c r="CO267" i="5"/>
  <c r="DI267" i="5" s="1"/>
  <c r="CO157" i="5"/>
  <c r="DI157" i="5" s="1"/>
  <c r="CO166" i="4"/>
  <c r="DI166" i="4" s="1"/>
  <c r="CO101" i="4"/>
  <c r="DI101" i="4" s="1"/>
  <c r="CO16" i="4"/>
  <c r="DI16" i="4" s="1"/>
  <c r="CO266" i="3"/>
  <c r="DI266" i="3" s="1"/>
  <c r="CO201" i="3"/>
  <c r="DI201" i="3" s="1"/>
  <c r="CO105" i="3"/>
  <c r="DI105" i="3" s="1"/>
  <c r="CO178" i="5"/>
  <c r="DI178" i="5" s="1"/>
  <c r="CO206" i="4"/>
  <c r="DI206" i="4" s="1"/>
  <c r="CO98" i="4"/>
  <c r="DI98" i="4" s="1"/>
  <c r="CO79" i="3"/>
  <c r="DI79" i="3" s="1"/>
  <c r="CO40" i="3"/>
  <c r="DI40" i="3" s="1"/>
  <c r="CO269" i="5"/>
  <c r="DI269" i="5" s="1"/>
  <c r="CO174" i="4"/>
  <c r="DI174" i="4" s="1"/>
  <c r="CO75" i="4"/>
  <c r="DI75" i="4" s="1"/>
  <c r="CO13" i="4"/>
  <c r="DI13" i="4" s="1"/>
  <c r="CO178" i="3"/>
  <c r="DI178" i="3" s="1"/>
  <c r="CO103" i="3"/>
  <c r="DI103" i="3" s="1"/>
  <c r="CO65" i="3"/>
  <c r="DI65" i="3" s="1"/>
  <c r="CK213" i="5"/>
  <c r="DE213" i="5" s="1"/>
  <c r="CK144" i="5"/>
  <c r="DE144" i="5" s="1"/>
  <c r="CK228" i="4"/>
  <c r="DE228" i="4" s="1"/>
  <c r="CK247" i="5"/>
  <c r="DE247" i="5" s="1"/>
  <c r="CK197" i="5"/>
  <c r="DE197" i="5" s="1"/>
  <c r="CK158" i="5"/>
  <c r="DE158" i="5" s="1"/>
  <c r="CK132" i="5"/>
  <c r="DE132" i="5" s="1"/>
  <c r="CK17" i="5"/>
  <c r="DE17" i="5" s="1"/>
  <c r="CK252" i="5"/>
  <c r="DE252" i="5" s="1"/>
  <c r="CK143" i="5"/>
  <c r="DE143" i="5" s="1"/>
  <c r="CK71" i="5"/>
  <c r="DE71" i="5" s="1"/>
  <c r="CK13" i="5"/>
  <c r="DE13" i="5" s="1"/>
  <c r="CK233" i="4"/>
  <c r="DE233" i="4" s="1"/>
  <c r="CK230" i="5"/>
  <c r="DE230" i="5" s="1"/>
  <c r="CK178" i="5"/>
  <c r="DE178" i="5" s="1"/>
  <c r="CK160" i="5"/>
  <c r="DE160" i="5" s="1"/>
  <c r="CK76" i="4"/>
  <c r="DE76" i="4" s="1"/>
  <c r="CK72" i="4"/>
  <c r="DE72" i="4" s="1"/>
  <c r="CK42" i="4"/>
  <c r="DE42" i="4" s="1"/>
  <c r="CK108" i="5"/>
  <c r="DE108" i="5" s="1"/>
  <c r="CK33" i="4"/>
  <c r="DE33" i="4" s="1"/>
  <c r="CK233" i="5"/>
  <c r="DE233" i="5" s="1"/>
  <c r="CK34" i="5"/>
  <c r="DE34" i="5" s="1"/>
  <c r="CK7" i="5"/>
  <c r="DE7" i="5" s="1"/>
  <c r="CK251" i="4"/>
  <c r="DE251" i="4" s="1"/>
  <c r="CK212" i="4"/>
  <c r="DE212" i="4" s="1"/>
  <c r="CK148" i="4"/>
  <c r="DE148" i="4" s="1"/>
  <c r="CK120" i="4"/>
  <c r="DE120" i="4" s="1"/>
  <c r="CK52" i="4"/>
  <c r="DE52" i="4" s="1"/>
  <c r="CK76" i="5"/>
  <c r="DE76" i="5" s="1"/>
  <c r="CK63" i="4"/>
  <c r="DE63" i="4" s="1"/>
  <c r="CK196" i="4"/>
  <c r="DE196" i="4" s="1"/>
  <c r="CK256" i="3"/>
  <c r="DE256" i="3" s="1"/>
  <c r="CK213" i="3"/>
  <c r="DE213" i="3" s="1"/>
  <c r="CK173" i="3"/>
  <c r="DE173" i="3" s="1"/>
  <c r="CK37" i="3"/>
  <c r="DE37" i="3" s="1"/>
  <c r="CK29" i="5"/>
  <c r="DE29" i="5" s="1"/>
  <c r="CK181" i="3"/>
  <c r="DE181" i="3" s="1"/>
  <c r="CK242" i="3"/>
  <c r="DE242" i="3" s="1"/>
  <c r="CK98" i="3"/>
  <c r="DE98" i="3" s="1"/>
  <c r="CK54" i="3"/>
  <c r="DE54" i="3" s="1"/>
  <c r="CK25" i="3"/>
  <c r="DE25" i="3" s="1"/>
  <c r="CK19" i="3"/>
  <c r="DE19" i="3" s="1"/>
  <c r="CK137" i="5"/>
  <c r="DE137" i="5" s="1"/>
  <c r="CK214" i="3"/>
  <c r="DE214" i="3" s="1"/>
  <c r="AA12" i="6"/>
  <c r="AB12" i="6" s="1"/>
  <c r="BZ29" i="2"/>
  <c r="CT29" i="2" s="1"/>
  <c r="CA37" i="2"/>
  <c r="CU37" i="2" s="1"/>
  <c r="CC41" i="2"/>
  <c r="CM41" i="2" s="1"/>
  <c r="DG41" i="2" s="1"/>
  <c r="CA51" i="2"/>
  <c r="CU51" i="2" s="1"/>
  <c r="CA57" i="2"/>
  <c r="CU57" i="2" s="1"/>
  <c r="CD64" i="2"/>
  <c r="CX64" i="2" s="1"/>
  <c r="CG68" i="2"/>
  <c r="CC70" i="2"/>
  <c r="CW70" i="2" s="1"/>
  <c r="CE89" i="2"/>
  <c r="CY89" i="2" s="1"/>
  <c r="CE96" i="2"/>
  <c r="CY96" i="2" s="1"/>
  <c r="CI100" i="2"/>
  <c r="DC100" i="2" s="1"/>
  <c r="CC112" i="2"/>
  <c r="CW112" i="2" s="1"/>
  <c r="CH119" i="2"/>
  <c r="DB119" i="2" s="1"/>
  <c r="CE133" i="2"/>
  <c r="CY133" i="2" s="1"/>
  <c r="CI147" i="2"/>
  <c r="DC147" i="2" s="1"/>
  <c r="CA154" i="2"/>
  <c r="CU154" i="2" s="1"/>
  <c r="CG169" i="2"/>
  <c r="CI172" i="2"/>
  <c r="DC172" i="2" s="1"/>
  <c r="CG176" i="2"/>
  <c r="CI194" i="2"/>
  <c r="DC194" i="2" s="1"/>
  <c r="CA214" i="2"/>
  <c r="CU214" i="2" s="1"/>
  <c r="CI216" i="2"/>
  <c r="CC232" i="2"/>
  <c r="CI239" i="2"/>
  <c r="DC239" i="2" s="1"/>
  <c r="CI247" i="2"/>
  <c r="DC247" i="2" s="1"/>
  <c r="CI251" i="2"/>
  <c r="DC251" i="2" s="1"/>
  <c r="CG261" i="2"/>
  <c r="CQ261" i="2" s="1"/>
  <c r="DK261" i="2" s="1"/>
  <c r="CC272" i="2"/>
  <c r="CM272" i="2" s="1"/>
  <c r="DG272" i="2" s="1"/>
  <c r="CJ6" i="3"/>
  <c r="DD6" i="3" s="1"/>
  <c r="CN12" i="3"/>
  <c r="DH12" i="3" s="1"/>
  <c r="CJ15" i="3"/>
  <c r="DD15" i="3" s="1"/>
  <c r="CJ19" i="3"/>
  <c r="DD19" i="3" s="1"/>
  <c r="CK33" i="3"/>
  <c r="DE33" i="3" s="1"/>
  <c r="CO67" i="3"/>
  <c r="DI67" i="3" s="1"/>
  <c r="CF68" i="3"/>
  <c r="CZ68" i="3" s="1"/>
  <c r="CI72" i="3"/>
  <c r="CF94" i="3"/>
  <c r="CZ94" i="3" s="1"/>
  <c r="CM100" i="3"/>
  <c r="CW100" i="3" s="1"/>
  <c r="DQ100" i="3" s="1"/>
  <c r="CF114" i="3"/>
  <c r="CZ114" i="3" s="1"/>
  <c r="CN118" i="3"/>
  <c r="DH118" i="3" s="1"/>
  <c r="CO126" i="3"/>
  <c r="DI126" i="3" s="1"/>
  <c r="CG142" i="3"/>
  <c r="DA142" i="3" s="1"/>
  <c r="CI174" i="3"/>
  <c r="CN201" i="3"/>
  <c r="DH201" i="3" s="1"/>
  <c r="CG222" i="3"/>
  <c r="DA222" i="3" s="1"/>
  <c r="CG120" i="4"/>
  <c r="DA120" i="4" s="1"/>
  <c r="CG151" i="4"/>
  <c r="DA151" i="4" s="1"/>
  <c r="CN152" i="4"/>
  <c r="DH152" i="4" s="1"/>
  <c r="CM158" i="4"/>
  <c r="CO23" i="5"/>
  <c r="CG37" i="5"/>
  <c r="DA37" i="5" s="1"/>
  <c r="CK70" i="5"/>
  <c r="DE70" i="5" s="1"/>
  <c r="CE31" i="2"/>
  <c r="CY31" i="2" s="1"/>
  <c r="CG32" i="2"/>
  <c r="CQ32" i="2" s="1"/>
  <c r="DK32" i="2" s="1"/>
  <c r="CG36" i="2"/>
  <c r="CH45" i="2"/>
  <c r="DB45" i="2" s="1"/>
  <c r="CG52" i="2"/>
  <c r="DA52" i="2" s="1"/>
  <c r="CI66" i="2"/>
  <c r="DC66" i="2" s="1"/>
  <c r="CH75" i="2"/>
  <c r="DB75" i="2" s="1"/>
  <c r="CC78" i="2"/>
  <c r="BZ81" i="2"/>
  <c r="CT81" i="2" s="1"/>
  <c r="BZ83" i="2"/>
  <c r="CT83" i="2" s="1"/>
  <c r="CA85" i="2"/>
  <c r="CU85" i="2" s="1"/>
  <c r="BZ91" i="2"/>
  <c r="CT91" i="2" s="1"/>
  <c r="CG109" i="2"/>
  <c r="CQ109" i="2" s="1"/>
  <c r="DK109" i="2" s="1"/>
  <c r="CI138" i="2"/>
  <c r="DC138" i="2" s="1"/>
  <c r="CG152" i="2"/>
  <c r="DA152" i="2" s="1"/>
  <c r="CH155" i="2"/>
  <c r="DB155" i="2" s="1"/>
  <c r="CI158" i="2"/>
  <c r="DC158" i="2" s="1"/>
  <c r="CE163" i="2"/>
  <c r="CY163" i="2" s="1"/>
  <c r="CA194" i="2"/>
  <c r="CU194" i="2" s="1"/>
  <c r="CH240" i="2"/>
  <c r="DB240" i="2" s="1"/>
  <c r="CG246" i="2"/>
  <c r="DA246" i="2" s="1"/>
  <c r="CC265" i="2"/>
  <c r="CW265" i="2" s="1"/>
  <c r="BZ268" i="2"/>
  <c r="CT268" i="2" s="1"/>
  <c r="CG276" i="2"/>
  <c r="CJ25" i="3"/>
  <c r="DD25" i="3" s="1"/>
  <c r="CO66" i="3"/>
  <c r="DI66" i="3" s="1"/>
  <c r="CN90" i="3"/>
  <c r="DH90" i="3" s="1"/>
  <c r="CI106" i="3"/>
  <c r="CK138" i="3"/>
  <c r="DE138" i="3" s="1"/>
  <c r="CG167" i="3"/>
  <c r="DA167" i="3" s="1"/>
  <c r="CJ193" i="3"/>
  <c r="DD193" i="3" s="1"/>
  <c r="CN195" i="3"/>
  <c r="DH195" i="3" s="1"/>
  <c r="CN30" i="4"/>
  <c r="DH30" i="4" s="1"/>
  <c r="CN66" i="4"/>
  <c r="DH66" i="4" s="1"/>
  <c r="CF110" i="4"/>
  <c r="CZ110" i="4" s="1"/>
  <c r="CI143" i="4"/>
  <c r="CJ257" i="4"/>
  <c r="DD257" i="4" s="1"/>
  <c r="CO108" i="5"/>
  <c r="DI108" i="5" s="1"/>
  <c r="CN205" i="5"/>
  <c r="DH205" i="5" s="1"/>
  <c r="CI47" i="3"/>
  <c r="CS47" i="3" s="1"/>
  <c r="DM47" i="3" s="1"/>
  <c r="CI60" i="3"/>
  <c r="DC60" i="3" s="1"/>
  <c r="CF71" i="3"/>
  <c r="CZ71" i="3" s="1"/>
  <c r="CK99" i="3"/>
  <c r="DE99" i="3" s="1"/>
  <c r="CJ108" i="3"/>
  <c r="DD108" i="3" s="1"/>
  <c r="CK109" i="3"/>
  <c r="DE109" i="3" s="1"/>
  <c r="CK115" i="3"/>
  <c r="DE115" i="3" s="1"/>
  <c r="CK117" i="3"/>
  <c r="DE117" i="3" s="1"/>
  <c r="CN126" i="3"/>
  <c r="DH126" i="3" s="1"/>
  <c r="CJ136" i="3"/>
  <c r="DD136" i="3" s="1"/>
  <c r="CK142" i="3"/>
  <c r="DE142" i="3" s="1"/>
  <c r="CM144" i="3"/>
  <c r="CN152" i="3"/>
  <c r="DH152" i="3" s="1"/>
  <c r="CM186" i="3"/>
  <c r="CI200" i="3"/>
  <c r="DC200" i="3" s="1"/>
  <c r="CI202" i="3"/>
  <c r="CJ203" i="3"/>
  <c r="DD203" i="3" s="1"/>
  <c r="CO206" i="3"/>
  <c r="DI206" i="3" s="1"/>
  <c r="CI216" i="3"/>
  <c r="DC216" i="3" s="1"/>
  <c r="CO240" i="3"/>
  <c r="DI240" i="3" s="1"/>
  <c r="CK248" i="3"/>
  <c r="DE248" i="3" s="1"/>
  <c r="CM278" i="3"/>
  <c r="CO9" i="4"/>
  <c r="CF17" i="4"/>
  <c r="CZ17" i="4" s="1"/>
  <c r="CI57" i="4"/>
  <c r="CF73" i="4"/>
  <c r="CZ73" i="4" s="1"/>
  <c r="CJ90" i="4"/>
  <c r="DD90" i="4" s="1"/>
  <c r="CK138" i="4"/>
  <c r="DE138" i="4" s="1"/>
  <c r="CM166" i="4"/>
  <c r="CO167" i="4"/>
  <c r="DI167" i="4" s="1"/>
  <c r="CN34" i="5"/>
  <c r="DH34" i="5" s="1"/>
  <c r="CM100" i="5"/>
  <c r="CW100" i="5" s="1"/>
  <c r="DQ100" i="5" s="1"/>
  <c r="CO146" i="5"/>
  <c r="DI146" i="5" s="1"/>
  <c r="CN172" i="5"/>
  <c r="DH172" i="5" s="1"/>
  <c r="CM174" i="5"/>
  <c r="DG174" i="5" s="1"/>
  <c r="CK207" i="5"/>
  <c r="DE207" i="5" s="1"/>
  <c r="CF218" i="5"/>
  <c r="CZ218" i="5" s="1"/>
  <c r="CM17" i="5"/>
  <c r="CW17" i="5" s="1"/>
  <c r="DQ17" i="5" s="1"/>
  <c r="CM50" i="5"/>
  <c r="CM35" i="5"/>
  <c r="CW35" i="5" s="1"/>
  <c r="DQ35" i="5" s="1"/>
  <c r="CM261" i="4"/>
  <c r="CM227" i="4"/>
  <c r="DG227" i="4" s="1"/>
  <c r="CM171" i="5"/>
  <c r="DG171" i="5" s="1"/>
  <c r="CM131" i="5"/>
  <c r="CM55" i="5"/>
  <c r="CW55" i="5" s="1"/>
  <c r="DQ55" i="5" s="1"/>
  <c r="CM225" i="4"/>
  <c r="CM233" i="5"/>
  <c r="DG233" i="5" s="1"/>
  <c r="CM254" i="4"/>
  <c r="DG254" i="4" s="1"/>
  <c r="CM219" i="4"/>
  <c r="CM149" i="4"/>
  <c r="CW149" i="4" s="1"/>
  <c r="DQ149" i="4" s="1"/>
  <c r="CM143" i="4"/>
  <c r="CM98" i="4"/>
  <c r="CM86" i="4"/>
  <c r="CM53" i="4"/>
  <c r="CM118" i="5"/>
  <c r="CW118" i="5" s="1"/>
  <c r="DQ118" i="5" s="1"/>
  <c r="CM79" i="5"/>
  <c r="DG79" i="5" s="1"/>
  <c r="CM273" i="4"/>
  <c r="CM246" i="4"/>
  <c r="DG246" i="4" s="1"/>
  <c r="CM92" i="4"/>
  <c r="DG92" i="4" s="1"/>
  <c r="CM260" i="5"/>
  <c r="CW260" i="5" s="1"/>
  <c r="DQ260" i="5" s="1"/>
  <c r="CI242" i="5"/>
  <c r="DC242" i="5" s="1"/>
  <c r="CI271" i="4"/>
  <c r="CI268" i="4"/>
  <c r="CI262" i="5"/>
  <c r="CI229" i="5"/>
  <c r="CI180" i="5"/>
  <c r="DC180" i="5" s="1"/>
  <c r="CI115" i="5"/>
  <c r="CS115" i="5" s="1"/>
  <c r="DM115" i="5" s="1"/>
  <c r="CI95" i="5"/>
  <c r="DC95" i="5" s="1"/>
  <c r="CI214" i="5"/>
  <c r="DC214" i="5" s="1"/>
  <c r="CI168" i="5"/>
  <c r="DC168" i="5" s="1"/>
  <c r="CI134" i="5"/>
  <c r="CI81" i="5"/>
  <c r="DC81" i="5" s="1"/>
  <c r="CI51" i="5"/>
  <c r="CI110" i="4"/>
  <c r="CS110" i="4" s="1"/>
  <c r="DM110" i="4" s="1"/>
  <c r="CI8" i="5"/>
  <c r="DC8" i="5" s="1"/>
  <c r="CI225" i="4"/>
  <c r="DC225" i="4" s="1"/>
  <c r="CI107" i="4"/>
  <c r="CI98" i="4"/>
  <c r="CI86" i="4"/>
  <c r="CS86" i="4" s="1"/>
  <c r="DM86" i="4" s="1"/>
  <c r="CI78" i="4"/>
  <c r="DC78" i="4" s="1"/>
  <c r="CI237" i="4"/>
  <c r="CI191" i="4"/>
  <c r="DC191" i="4" s="1"/>
  <c r="CI50" i="4"/>
  <c r="CS50" i="4" s="1"/>
  <c r="DM50" i="4" s="1"/>
  <c r="CI42" i="5"/>
  <c r="CI263" i="4"/>
  <c r="CI211" i="4"/>
  <c r="DC211" i="4" s="1"/>
  <c r="CI106" i="4"/>
  <c r="DC106" i="4" s="1"/>
  <c r="CL209" i="5"/>
  <c r="DF209" i="5" s="1"/>
  <c r="CL186" i="4"/>
  <c r="DF186" i="4" s="1"/>
  <c r="CL116" i="4"/>
  <c r="DF116" i="4" s="1"/>
  <c r="CL107" i="4"/>
  <c r="DF107" i="4" s="1"/>
  <c r="CL94" i="4"/>
  <c r="DF94" i="4" s="1"/>
  <c r="CL70" i="4"/>
  <c r="DF70" i="4" s="1"/>
  <c r="CL53" i="4"/>
  <c r="DF53" i="4" s="1"/>
  <c r="CL84" i="5"/>
  <c r="DF84" i="5" s="1"/>
  <c r="CL246" i="4"/>
  <c r="DF246" i="4" s="1"/>
  <c r="CL138" i="4"/>
  <c r="DF138" i="4" s="1"/>
  <c r="CL99" i="4"/>
  <c r="DF99" i="4" s="1"/>
  <c r="CL37" i="4"/>
  <c r="DF37" i="4" s="1"/>
  <c r="CL206" i="5"/>
  <c r="DF206" i="5" s="1"/>
  <c r="CL170" i="4"/>
  <c r="DF170" i="4" s="1"/>
  <c r="CL150" i="4"/>
  <c r="DF150" i="4" s="1"/>
  <c r="CL132" i="4"/>
  <c r="DF132" i="4" s="1"/>
  <c r="CH100" i="5"/>
  <c r="DB100" i="5" s="1"/>
  <c r="CH45" i="5"/>
  <c r="DB45" i="5" s="1"/>
  <c r="CH81" i="4"/>
  <c r="DB81" i="4" s="1"/>
  <c r="CH66" i="4"/>
  <c r="DB66" i="4" s="1"/>
  <c r="CH31" i="4"/>
  <c r="DB31" i="4" s="1"/>
  <c r="CH262" i="5"/>
  <c r="DB262" i="5" s="1"/>
  <c r="CH155" i="5"/>
  <c r="CH181" i="4"/>
  <c r="DB181" i="4" s="1"/>
  <c r="CH131" i="4"/>
  <c r="DB131" i="4" s="1"/>
  <c r="CH76" i="4"/>
  <c r="DB76" i="4" s="1"/>
  <c r="CH176" i="4"/>
  <c r="DB176" i="4" s="1"/>
  <c r="CH165" i="4"/>
  <c r="DB165" i="4" s="1"/>
  <c r="CH107" i="4"/>
  <c r="DB107" i="4" s="1"/>
  <c r="CH187" i="4"/>
  <c r="DB187" i="4" s="1"/>
  <c r="CH73" i="4"/>
  <c r="DB73" i="4" s="1"/>
  <c r="CB184" i="5"/>
  <c r="CC184" i="5" s="1"/>
  <c r="CD184" i="5" s="1"/>
  <c r="CB178" i="4"/>
  <c r="CC178" i="4" s="1"/>
  <c r="CD178" i="4" s="1"/>
  <c r="CB170" i="4"/>
  <c r="CC170" i="4" s="1"/>
  <c r="CD170" i="4" s="1"/>
  <c r="CB86" i="5"/>
  <c r="CC86" i="5" s="1"/>
  <c r="CD86" i="5" s="1"/>
  <c r="CB63" i="5"/>
  <c r="CB186" i="4"/>
  <c r="CC186" i="4" s="1"/>
  <c r="CD186" i="4" s="1"/>
  <c r="CB66" i="4"/>
  <c r="CC66" i="4" s="1"/>
  <c r="CD66" i="4" s="1"/>
  <c r="CB63" i="4"/>
  <c r="CC63" i="4" s="1"/>
  <c r="CD63" i="4" s="1"/>
  <c r="CB183" i="5"/>
  <c r="CC183" i="5" s="1"/>
  <c r="CD183" i="5" s="1"/>
  <c r="CB273" i="4"/>
  <c r="CC273" i="4" s="1"/>
  <c r="CD273" i="4" s="1"/>
  <c r="CB257" i="4"/>
  <c r="CC257" i="4" s="1"/>
  <c r="CD257" i="4" s="1"/>
  <c r="CB215" i="4"/>
  <c r="CB43" i="4"/>
  <c r="CC43" i="4" s="1"/>
  <c r="CD43" i="4" s="1"/>
  <c r="CM18" i="3"/>
  <c r="CM31" i="3"/>
  <c r="CW31" i="3" s="1"/>
  <c r="DQ31" i="3" s="1"/>
  <c r="CI35" i="3"/>
  <c r="CS35" i="3" s="1"/>
  <c r="DM35" i="3" s="1"/>
  <c r="CF38" i="3"/>
  <c r="CZ38" i="3" s="1"/>
  <c r="CN43" i="3"/>
  <c r="DH43" i="3" s="1"/>
  <c r="CN44" i="3"/>
  <c r="DH44" i="3" s="1"/>
  <c r="CG73" i="3"/>
  <c r="DA73" i="3" s="1"/>
  <c r="CI101" i="3"/>
  <c r="CN143" i="3"/>
  <c r="DH143" i="3" s="1"/>
  <c r="CI149" i="3"/>
  <c r="CS149" i="3" s="1"/>
  <c r="DM149" i="3" s="1"/>
  <c r="CM178" i="3"/>
  <c r="CM196" i="3"/>
  <c r="CW196" i="3" s="1"/>
  <c r="DQ196" i="3" s="1"/>
  <c r="CO211" i="3"/>
  <c r="DI211" i="3" s="1"/>
  <c r="CN231" i="3"/>
  <c r="DH231" i="3" s="1"/>
  <c r="CJ240" i="3"/>
  <c r="DD240" i="3" s="1"/>
  <c r="CI256" i="3"/>
  <c r="CS256" i="3" s="1"/>
  <c r="DM256" i="3" s="1"/>
  <c r="CK260" i="3"/>
  <c r="DE260" i="3" s="1"/>
  <c r="CG261" i="3"/>
  <c r="DA261" i="3" s="1"/>
  <c r="CK267" i="3"/>
  <c r="DE267" i="3" s="1"/>
  <c r="CF24" i="4"/>
  <c r="CZ24" i="4" s="1"/>
  <c r="CM70" i="4"/>
  <c r="CW70" i="4" s="1"/>
  <c r="DQ70" i="4" s="1"/>
  <c r="CO94" i="4"/>
  <c r="DI94" i="4" s="1"/>
  <c r="CN125" i="4"/>
  <c r="DH125" i="4" s="1"/>
  <c r="CF127" i="4"/>
  <c r="CZ127" i="4" s="1"/>
  <c r="CJ140" i="4"/>
  <c r="DD140" i="4" s="1"/>
  <c r="CK198" i="4"/>
  <c r="DE198" i="4" s="1"/>
  <c r="CN204" i="4"/>
  <c r="DH204" i="4" s="1"/>
  <c r="CO209" i="4"/>
  <c r="DI209" i="4" s="1"/>
  <c r="CN244" i="4"/>
  <c r="DH244" i="4" s="1"/>
  <c r="CO6" i="5"/>
  <c r="DI6" i="5" s="1"/>
  <c r="CO53" i="5"/>
  <c r="DI53" i="5" s="1"/>
  <c r="CG66" i="5"/>
  <c r="DA66" i="5" s="1"/>
  <c r="CJ70" i="5"/>
  <c r="DD70" i="5" s="1"/>
  <c r="CG110" i="5"/>
  <c r="DA110" i="5" s="1"/>
  <c r="CF148" i="5"/>
  <c r="CZ148" i="5" s="1"/>
  <c r="CG193" i="5"/>
  <c r="DA193" i="5" s="1"/>
  <c r="CI268" i="5"/>
  <c r="CS268" i="5" s="1"/>
  <c r="DM268" i="5" s="1"/>
  <c r="CM41" i="3"/>
  <c r="CO58" i="3"/>
  <c r="DI58" i="3" s="1"/>
  <c r="CK65" i="3"/>
  <c r="DE65" i="3" s="1"/>
  <c r="CM68" i="3"/>
  <c r="CG74" i="3"/>
  <c r="DA74" i="3" s="1"/>
  <c r="CO96" i="3"/>
  <c r="DI96" i="3" s="1"/>
  <c r="CF139" i="3"/>
  <c r="CZ139" i="3" s="1"/>
  <c r="CM145" i="3"/>
  <c r="CM207" i="3"/>
  <c r="CI211" i="3"/>
  <c r="DC211" i="3" s="1"/>
  <c r="CG212" i="3"/>
  <c r="DA212" i="3" s="1"/>
  <c r="CN215" i="3"/>
  <c r="DH215" i="3" s="1"/>
  <c r="CN219" i="3"/>
  <c r="DH219" i="3" s="1"/>
  <c r="CM223" i="3"/>
  <c r="CF257" i="3"/>
  <c r="CZ257" i="3" s="1"/>
  <c r="CI261" i="3"/>
  <c r="CI268" i="3"/>
  <c r="CO278" i="3"/>
  <c r="DI278" i="3" s="1"/>
  <c r="CM13" i="4"/>
  <c r="CG181" i="4"/>
  <c r="DA181" i="4" s="1"/>
  <c r="CO197" i="4"/>
  <c r="DI197" i="4" s="1"/>
  <c r="CJ216" i="4"/>
  <c r="DD216" i="4" s="1"/>
  <c r="CN119" i="5"/>
  <c r="DH119" i="5" s="1"/>
  <c r="CJ266" i="5"/>
  <c r="DD266" i="5" s="1"/>
  <c r="CN21" i="3"/>
  <c r="DH21" i="3" s="1"/>
  <c r="CI25" i="3"/>
  <c r="DC25" i="3" s="1"/>
  <c r="CF32" i="3"/>
  <c r="CZ32" i="3" s="1"/>
  <c r="CN33" i="3"/>
  <c r="DH33" i="3" s="1"/>
  <c r="CN34" i="3"/>
  <c r="DH34" i="3" s="1"/>
  <c r="CM61" i="3"/>
  <c r="CO62" i="3"/>
  <c r="DI62" i="3" s="1"/>
  <c r="CN65" i="3"/>
  <c r="DH65" i="3" s="1"/>
  <c r="CN68" i="3"/>
  <c r="DH68" i="3" s="1"/>
  <c r="CO82" i="3"/>
  <c r="DI82" i="3" s="1"/>
  <c r="CG103" i="3"/>
  <c r="DA103" i="3" s="1"/>
  <c r="CM114" i="3"/>
  <c r="CO117" i="3"/>
  <c r="DI117" i="3" s="1"/>
  <c r="CF132" i="3"/>
  <c r="CZ132" i="3" s="1"/>
  <c r="CM137" i="3"/>
  <c r="DG137" i="3" s="1"/>
  <c r="CJ143" i="3"/>
  <c r="DD143" i="3" s="1"/>
  <c r="CO162" i="3"/>
  <c r="DI162" i="3" s="1"/>
  <c r="CJ163" i="3"/>
  <c r="DD163" i="3" s="1"/>
  <c r="CF164" i="3"/>
  <c r="CZ164" i="3" s="1"/>
  <c r="CN169" i="3"/>
  <c r="DH169" i="3" s="1"/>
  <c r="CI173" i="3"/>
  <c r="DC173" i="3" s="1"/>
  <c r="CO200" i="3"/>
  <c r="CO219" i="3"/>
  <c r="DI219" i="3" s="1"/>
  <c r="CK240" i="3"/>
  <c r="DE240" i="3" s="1"/>
  <c r="CM247" i="3"/>
  <c r="CN257" i="3"/>
  <c r="DH257" i="3" s="1"/>
  <c r="CG8" i="4"/>
  <c r="DA8" i="4" s="1"/>
  <c r="CG21" i="4"/>
  <c r="DA21" i="4" s="1"/>
  <c r="CJ33" i="4"/>
  <c r="DD33" i="4" s="1"/>
  <c r="CG35" i="4"/>
  <c r="DA35" i="4" s="1"/>
  <c r="CI109" i="4"/>
  <c r="CS109" i="4" s="1"/>
  <c r="DM109" i="4" s="1"/>
  <c r="CJ162" i="4"/>
  <c r="DD162" i="4" s="1"/>
  <c r="CO170" i="4"/>
  <c r="DI170" i="4" s="1"/>
  <c r="CJ192" i="4"/>
  <c r="DD192" i="4" s="1"/>
  <c r="CJ24" i="5"/>
  <c r="DD24" i="5" s="1"/>
  <c r="CM27" i="5"/>
  <c r="CO77" i="5"/>
  <c r="CG97" i="5"/>
  <c r="DA97" i="5" s="1"/>
  <c r="CG161" i="5"/>
  <c r="DA161" i="5" s="1"/>
  <c r="CO224" i="5"/>
  <c r="DI224" i="5" s="1"/>
  <c r="CM247" i="5"/>
  <c r="CI249" i="5"/>
  <c r="DC249" i="5" s="1"/>
  <c r="CJ258" i="5"/>
  <c r="DD258" i="5" s="1"/>
  <c r="CH39" i="4"/>
  <c r="DB39" i="4" s="1"/>
  <c r="CL45" i="4"/>
  <c r="CI70" i="4"/>
  <c r="CI76" i="4"/>
  <c r="CF98" i="4"/>
  <c r="CZ98" i="4" s="1"/>
  <c r="CO110" i="4"/>
  <c r="DI110" i="4" s="1"/>
  <c r="CO116" i="4"/>
  <c r="DI116" i="4" s="1"/>
  <c r="CO126" i="4"/>
  <c r="DI126" i="4" s="1"/>
  <c r="CN149" i="4"/>
  <c r="DH149" i="4" s="1"/>
  <c r="CB159" i="4"/>
  <c r="CC159" i="4" s="1"/>
  <c r="CD159" i="4" s="1"/>
  <c r="CN161" i="4"/>
  <c r="DH161" i="4" s="1"/>
  <c r="CI184" i="4"/>
  <c r="DC184" i="4" s="1"/>
  <c r="CF193" i="4"/>
  <c r="CZ193" i="4" s="1"/>
  <c r="CB197" i="4"/>
  <c r="CC197" i="4" s="1"/>
  <c r="CD197" i="4" s="1"/>
  <c r="CI207" i="4"/>
  <c r="CS207" i="4" s="1"/>
  <c r="DM207" i="4" s="1"/>
  <c r="CN213" i="4"/>
  <c r="DH213" i="4" s="1"/>
  <c r="CI218" i="4"/>
  <c r="CS218" i="4" s="1"/>
  <c r="DM218" i="4" s="1"/>
  <c r="CB231" i="4"/>
  <c r="CC231" i="4" s="1"/>
  <c r="CD231" i="4" s="1"/>
  <c r="CB16" i="5"/>
  <c r="CC16" i="5" s="1"/>
  <c r="CD16" i="5" s="1"/>
  <c r="CB28" i="5"/>
  <c r="CC28" i="5" s="1"/>
  <c r="CD28" i="5" s="1"/>
  <c r="CM31" i="5"/>
  <c r="CL32" i="5"/>
  <c r="DF32" i="5" s="1"/>
  <c r="CJ38" i="5"/>
  <c r="DD38" i="5" s="1"/>
  <c r="CJ40" i="5"/>
  <c r="DD40" i="5" s="1"/>
  <c r="CO106" i="5"/>
  <c r="DI106" i="5" s="1"/>
  <c r="CL107" i="5"/>
  <c r="DF107" i="5" s="1"/>
  <c r="CK123" i="5"/>
  <c r="DE123" i="5" s="1"/>
  <c r="CN139" i="5"/>
  <c r="DH139" i="5" s="1"/>
  <c r="CL143" i="5"/>
  <c r="DF143" i="5" s="1"/>
  <c r="CJ154" i="5"/>
  <c r="DD154" i="5" s="1"/>
  <c r="CI199" i="5"/>
  <c r="DC199" i="5" s="1"/>
  <c r="CI207" i="5"/>
  <c r="CS207" i="5" s="1"/>
  <c r="DM207" i="5" s="1"/>
  <c r="CI244" i="5"/>
  <c r="CL268" i="5"/>
  <c r="DF268" i="5" s="1"/>
  <c r="CL224" i="5"/>
  <c r="DF224" i="5" s="1"/>
  <c r="CL161" i="5"/>
  <c r="DF161" i="5" s="1"/>
  <c r="CL238" i="5"/>
  <c r="DF238" i="5" s="1"/>
  <c r="CL166" i="5"/>
  <c r="DF166" i="5" s="1"/>
  <c r="CL33" i="5"/>
  <c r="DF33" i="5" s="1"/>
  <c r="CL249" i="4"/>
  <c r="DF249" i="4" s="1"/>
  <c r="CL190" i="5"/>
  <c r="DF190" i="5" s="1"/>
  <c r="CL146" i="5"/>
  <c r="DF146" i="5" s="1"/>
  <c r="CL120" i="5"/>
  <c r="DF120" i="5" s="1"/>
  <c r="CL111" i="5"/>
  <c r="DF111" i="5" s="1"/>
  <c r="CL50" i="5"/>
  <c r="DF50" i="5" s="1"/>
  <c r="CL238" i="4"/>
  <c r="DF238" i="4" s="1"/>
  <c r="CL222" i="4"/>
  <c r="DF222" i="4" s="1"/>
  <c r="CL275" i="5"/>
  <c r="DF275" i="5" s="1"/>
  <c r="CL242" i="5"/>
  <c r="DF242" i="5" s="1"/>
  <c r="CL239" i="5"/>
  <c r="DF239" i="5" s="1"/>
  <c r="CL7" i="5"/>
  <c r="DF7" i="5" s="1"/>
  <c r="CL276" i="4"/>
  <c r="DF276" i="4" s="1"/>
  <c r="CB36" i="4"/>
  <c r="CC36" i="4" s="1"/>
  <c r="CD36" i="4" s="1"/>
  <c r="CL63" i="4"/>
  <c r="DF63" i="4" s="1"/>
  <c r="CM68" i="4"/>
  <c r="DG68" i="4" s="1"/>
  <c r="CI84" i="4"/>
  <c r="DC84" i="4" s="1"/>
  <c r="CK90" i="4"/>
  <c r="DE90" i="4" s="1"/>
  <c r="CB97" i="4"/>
  <c r="CC97" i="4" s="1"/>
  <c r="CD97" i="4" s="1"/>
  <c r="CN101" i="4"/>
  <c r="DH101" i="4" s="1"/>
  <c r="CJ109" i="4"/>
  <c r="DD109" i="4" s="1"/>
  <c r="CI120" i="4"/>
  <c r="CH123" i="4"/>
  <c r="DB123" i="4" s="1"/>
  <c r="CN131" i="4"/>
  <c r="DH131" i="4" s="1"/>
  <c r="CJ184" i="4"/>
  <c r="DD184" i="4" s="1"/>
  <c r="CH186" i="4"/>
  <c r="DB186" i="4" s="1"/>
  <c r="CG192" i="4"/>
  <c r="DA192" i="4" s="1"/>
  <c r="CK201" i="4"/>
  <c r="DE201" i="4" s="1"/>
  <c r="CN227" i="4"/>
  <c r="DH227" i="4" s="1"/>
  <c r="CG7" i="5"/>
  <c r="DA7" i="5" s="1"/>
  <c r="CN11" i="5"/>
  <c r="DH11" i="5" s="1"/>
  <c r="CG51" i="5"/>
  <c r="CM125" i="5"/>
  <c r="CW125" i="5" s="1"/>
  <c r="DQ125" i="5" s="1"/>
  <c r="CL142" i="5"/>
  <c r="DF142" i="5" s="1"/>
  <c r="CM143" i="5"/>
  <c r="DG143" i="5" s="1"/>
  <c r="CN200" i="5"/>
  <c r="DH200" i="5" s="1"/>
  <c r="CJ256" i="5"/>
  <c r="DD256" i="5" s="1"/>
  <c r="CG278" i="5"/>
  <c r="DA278" i="5" s="1"/>
  <c r="CH208" i="5"/>
  <c r="DB208" i="5" s="1"/>
  <c r="CH202" i="5"/>
  <c r="DB202" i="5" s="1"/>
  <c r="CH164" i="5"/>
  <c r="DB164" i="5" s="1"/>
  <c r="CH126" i="5"/>
  <c r="DB126" i="5" s="1"/>
  <c r="CH276" i="4"/>
  <c r="DB276" i="4" s="1"/>
  <c r="CH254" i="4"/>
  <c r="DB254" i="4" s="1"/>
  <c r="CH244" i="4"/>
  <c r="DB244" i="4" s="1"/>
  <c r="CH234" i="4"/>
  <c r="DB234" i="4" s="1"/>
  <c r="CH242" i="5"/>
  <c r="DB242" i="5" s="1"/>
  <c r="CH138" i="5"/>
  <c r="DB138" i="5" s="1"/>
  <c r="CH84" i="5"/>
  <c r="DB84" i="5" s="1"/>
  <c r="CH61" i="5"/>
  <c r="DB61" i="5" s="1"/>
  <c r="CH39" i="5"/>
  <c r="DB39" i="5" s="1"/>
  <c r="CH271" i="4"/>
  <c r="DB271" i="4" s="1"/>
  <c r="CH224" i="5"/>
  <c r="CH218" i="5"/>
  <c r="DB218" i="5" s="1"/>
  <c r="CH158" i="5"/>
  <c r="DB158" i="5" s="1"/>
  <c r="CH154" i="5"/>
  <c r="DB154" i="5" s="1"/>
  <c r="CH80" i="5"/>
  <c r="DB80" i="5" s="1"/>
  <c r="CH66" i="5"/>
  <c r="DB66" i="5" s="1"/>
  <c r="CH205" i="5"/>
  <c r="DB205" i="5" s="1"/>
  <c r="CB136" i="5"/>
  <c r="CC136" i="5" s="1"/>
  <c r="CD136" i="5" s="1"/>
  <c r="CB47" i="5"/>
  <c r="CC47" i="5" s="1"/>
  <c r="CD47" i="5" s="1"/>
  <c r="CB40" i="5"/>
  <c r="CC40" i="5" s="1"/>
  <c r="CD40" i="5" s="1"/>
  <c r="CB268" i="5"/>
  <c r="CB177" i="5"/>
  <c r="CC177" i="5" s="1"/>
  <c r="CD177" i="5" s="1"/>
  <c r="CB164" i="5"/>
  <c r="CB244" i="4"/>
  <c r="CC244" i="4" s="1"/>
  <c r="CD244" i="4" s="1"/>
  <c r="CB239" i="4"/>
  <c r="CC239" i="4" s="1"/>
  <c r="CD239" i="4" s="1"/>
  <c r="CB10" i="5"/>
  <c r="CC10" i="5" s="1"/>
  <c r="CD10" i="5" s="1"/>
  <c r="CB269" i="5"/>
  <c r="CC269" i="5" s="1"/>
  <c r="CD269" i="5" s="1"/>
  <c r="CB192" i="5"/>
  <c r="CC192" i="5" s="1"/>
  <c r="CD192" i="5" s="1"/>
  <c r="CB162" i="5"/>
  <c r="CC162" i="5" s="1"/>
  <c r="CD162" i="5" s="1"/>
  <c r="CB150" i="5"/>
  <c r="CC150" i="5" s="1"/>
  <c r="CD150" i="5" s="1"/>
  <c r="CB79" i="5"/>
  <c r="CC79" i="5" s="1"/>
  <c r="CD79" i="5" s="1"/>
  <c r="CB12" i="5"/>
  <c r="CC12" i="5" s="1"/>
  <c r="CD12" i="5" s="1"/>
  <c r="CK27" i="4"/>
  <c r="DE27" i="4" s="1"/>
  <c r="CM78" i="4"/>
  <c r="CW78" i="4" s="1"/>
  <c r="DQ78" i="4" s="1"/>
  <c r="CH85" i="4"/>
  <c r="CI88" i="4"/>
  <c r="DC88" i="4" s="1"/>
  <c r="CB92" i="4"/>
  <c r="CC92" i="4" s="1"/>
  <c r="CD92" i="4" s="1"/>
  <c r="CF101" i="4"/>
  <c r="CZ101" i="4" s="1"/>
  <c r="CH105" i="4"/>
  <c r="DB105" i="4" s="1"/>
  <c r="CG112" i="4"/>
  <c r="DA112" i="4" s="1"/>
  <c r="CF115" i="4"/>
  <c r="CZ115" i="4" s="1"/>
  <c r="CJ168" i="4"/>
  <c r="DD168" i="4" s="1"/>
  <c r="CH170" i="4"/>
  <c r="CH178" i="4"/>
  <c r="DB178" i="4" s="1"/>
  <c r="CN212" i="4"/>
  <c r="DH212" i="4" s="1"/>
  <c r="CK271" i="4"/>
  <c r="DE271" i="4" s="1"/>
  <c r="CB276" i="4"/>
  <c r="CC276" i="4" s="1"/>
  <c r="CD276" i="4" s="1"/>
  <c r="CH10" i="5"/>
  <c r="DB10" i="5" s="1"/>
  <c r="CM21" i="5"/>
  <c r="CW21" i="5" s="1"/>
  <c r="DQ21" i="5" s="1"/>
  <c r="CJ90" i="5"/>
  <c r="DD90" i="5" s="1"/>
  <c r="CJ109" i="5"/>
  <c r="DD109" i="5" s="1"/>
  <c r="CB112" i="5"/>
  <c r="CC112" i="5" s="1"/>
  <c r="CD112" i="5" s="1"/>
  <c r="CO158" i="5"/>
  <c r="DI158" i="5" s="1"/>
  <c r="CO161" i="5"/>
  <c r="DI161" i="5" s="1"/>
  <c r="CM182" i="5"/>
  <c r="DG182" i="5" s="1"/>
  <c r="CH197" i="5"/>
  <c r="DB197" i="5" s="1"/>
  <c r="CO209" i="5"/>
  <c r="DI209" i="5" s="1"/>
  <c r="CI213" i="5"/>
  <c r="CS213" i="5" s="1"/>
  <c r="DM213" i="5" s="1"/>
  <c r="CL225" i="5"/>
  <c r="DF225" i="5" s="1"/>
  <c r="CO237" i="5"/>
  <c r="DI237" i="5" s="1"/>
  <c r="CB273" i="5"/>
  <c r="CC273" i="5" s="1"/>
  <c r="CD273" i="5" s="1"/>
  <c r="CN50" i="4"/>
  <c r="DH50" i="4" s="1"/>
  <c r="CM90" i="4"/>
  <c r="DG90" i="4" s="1"/>
  <c r="CO148" i="4"/>
  <c r="DI148" i="4" s="1"/>
  <c r="CO155" i="4"/>
  <c r="DI155" i="4" s="1"/>
  <c r="CL162" i="4"/>
  <c r="DF162" i="4" s="1"/>
  <c r="CJ176" i="4"/>
  <c r="DD176" i="4" s="1"/>
  <c r="CJ191" i="4"/>
  <c r="DD191" i="4" s="1"/>
  <c r="CG222" i="4"/>
  <c r="DA222" i="4" s="1"/>
  <c r="CH8" i="5"/>
  <c r="DB8" i="5" s="1"/>
  <c r="CN21" i="5"/>
  <c r="DH21" i="5" s="1"/>
  <c r="CK25" i="5"/>
  <c r="DE25" i="5" s="1"/>
  <c r="CI32" i="5"/>
  <c r="DC32" i="5" s="1"/>
  <c r="CM34" i="5"/>
  <c r="CI44" i="5"/>
  <c r="CG49" i="5"/>
  <c r="DA49" i="5" s="1"/>
  <c r="CN79" i="5"/>
  <c r="DH79" i="5" s="1"/>
  <c r="CL159" i="5"/>
  <c r="DF159" i="5" s="1"/>
  <c r="CH161" i="5"/>
  <c r="DB161" i="5" s="1"/>
  <c r="CN168" i="5"/>
  <c r="DH168" i="5" s="1"/>
  <c r="CH180" i="5"/>
  <c r="DB180" i="5" s="1"/>
  <c r="CN182" i="5"/>
  <c r="DH182" i="5" s="1"/>
  <c r="CG248" i="5"/>
  <c r="DA248" i="5" s="1"/>
  <c r="CM257" i="5"/>
  <c r="CW257" i="5" s="1"/>
  <c r="DQ257" i="5" s="1"/>
  <c r="CH271" i="5"/>
  <c r="DB271" i="5" s="1"/>
  <c r="CL225" i="4"/>
  <c r="DF225" i="4" s="1"/>
  <c r="CH246" i="4"/>
  <c r="DB246" i="4" s="1"/>
  <c r="CB250" i="4"/>
  <c r="CC250" i="4" s="1"/>
  <c r="CD250" i="4" s="1"/>
  <c r="CK253" i="4"/>
  <c r="DE253" i="4" s="1"/>
  <c r="CO261" i="4"/>
  <c r="DI261" i="4" s="1"/>
  <c r="CO264" i="4"/>
  <c r="DI264" i="4" s="1"/>
  <c r="CJ276" i="4"/>
  <c r="DD276" i="4" s="1"/>
  <c r="CB20" i="5"/>
  <c r="CC20" i="5" s="1"/>
  <c r="CD20" i="5" s="1"/>
  <c r="CI29" i="5"/>
  <c r="CS29" i="5" s="1"/>
  <c r="DM29" i="5" s="1"/>
  <c r="CG56" i="5"/>
  <c r="DA56" i="5" s="1"/>
  <c r="CM65" i="5"/>
  <c r="CW65" i="5" s="1"/>
  <c r="DQ65" i="5" s="1"/>
  <c r="CI71" i="5"/>
  <c r="DC71" i="5" s="1"/>
  <c r="CI83" i="5"/>
  <c r="CS83" i="5" s="1"/>
  <c r="DM83" i="5" s="1"/>
  <c r="CK87" i="5"/>
  <c r="DE87" i="5" s="1"/>
  <c r="CG96" i="5"/>
  <c r="DA96" i="5" s="1"/>
  <c r="CO98" i="5"/>
  <c r="DI98" i="5" s="1"/>
  <c r="CN101" i="5"/>
  <c r="DH101" i="5" s="1"/>
  <c r="CJ118" i="5"/>
  <c r="DD118" i="5" s="1"/>
  <c r="CF121" i="5"/>
  <c r="CZ121" i="5" s="1"/>
  <c r="CG125" i="5"/>
  <c r="DA125" i="5" s="1"/>
  <c r="CI170" i="5"/>
  <c r="CH175" i="5"/>
  <c r="DB175" i="5" s="1"/>
  <c r="CL183" i="5"/>
  <c r="DF183" i="5" s="1"/>
  <c r="CL184" i="5"/>
  <c r="DF184" i="5" s="1"/>
  <c r="CJ187" i="5"/>
  <c r="DD187" i="5" s="1"/>
  <c r="CG195" i="5"/>
  <c r="CQ195" i="5" s="1"/>
  <c r="DK195" i="5" s="1"/>
  <c r="CN197" i="5"/>
  <c r="DH197" i="5" s="1"/>
  <c r="CK199" i="5"/>
  <c r="DE199" i="5" s="1"/>
  <c r="CO208" i="5"/>
  <c r="DI208" i="5" s="1"/>
  <c r="CN242" i="5"/>
  <c r="DH242" i="5" s="1"/>
  <c r="CF262" i="5"/>
  <c r="CZ262" i="5" s="1"/>
  <c r="AA21" i="6"/>
  <c r="AB21" i="6" s="1"/>
  <c r="AA25" i="6"/>
  <c r="AB25" i="6" s="1"/>
  <c r="AA33" i="6"/>
  <c r="AB33" i="6" s="1"/>
  <c r="CI219" i="4"/>
  <c r="DC219" i="4" s="1"/>
  <c r="CG233" i="4"/>
  <c r="DA233" i="4" s="1"/>
  <c r="CO234" i="4"/>
  <c r="DI234" i="4" s="1"/>
  <c r="CN237" i="4"/>
  <c r="DH237" i="4" s="1"/>
  <c r="CF240" i="4"/>
  <c r="CZ240" i="4" s="1"/>
  <c r="CO241" i="4"/>
  <c r="DI241" i="4" s="1"/>
  <c r="CM257" i="4"/>
  <c r="DG257" i="4" s="1"/>
  <c r="CN273" i="4"/>
  <c r="DH273" i="4" s="1"/>
  <c r="CK279" i="4"/>
  <c r="DE279" i="4" s="1"/>
  <c r="CB5" i="5"/>
  <c r="CC5" i="5" s="1"/>
  <c r="CD5" i="5" s="1"/>
  <c r="CL15" i="5"/>
  <c r="DF15" i="5" s="1"/>
  <c r="CM29" i="5"/>
  <c r="CM36" i="5"/>
  <c r="CH44" i="5"/>
  <c r="DB44" i="5" s="1"/>
  <c r="CF54" i="5"/>
  <c r="CZ54" i="5" s="1"/>
  <c r="CN69" i="5"/>
  <c r="DH69" i="5" s="1"/>
  <c r="CJ93" i="5"/>
  <c r="DD93" i="5" s="1"/>
  <c r="CO100" i="5"/>
  <c r="DI100" i="5" s="1"/>
  <c r="CN102" i="5"/>
  <c r="DH102" i="5" s="1"/>
  <c r="CL119" i="5"/>
  <c r="DF119" i="5" s="1"/>
  <c r="CN124" i="5"/>
  <c r="DH124" i="5" s="1"/>
  <c r="CO126" i="5"/>
  <c r="DI126" i="5" s="1"/>
  <c r="CG131" i="5"/>
  <c r="DA131" i="5" s="1"/>
  <c r="CL141" i="5"/>
  <c r="DF141" i="5" s="1"/>
  <c r="CK169" i="5"/>
  <c r="DE169" i="5" s="1"/>
  <c r="CK174" i="5"/>
  <c r="DE174" i="5" s="1"/>
  <c r="CN183" i="5"/>
  <c r="DH183" i="5" s="1"/>
  <c r="CF190" i="5"/>
  <c r="CZ190" i="5" s="1"/>
  <c r="CI209" i="5"/>
  <c r="DC209" i="5" s="1"/>
  <c r="CJ210" i="5"/>
  <c r="DD210" i="5" s="1"/>
  <c r="CL214" i="5"/>
  <c r="DF214" i="5" s="1"/>
  <c r="CI256" i="5"/>
  <c r="DC256" i="5" s="1"/>
  <c r="AA28" i="6"/>
  <c r="AB28" i="6" s="1"/>
  <c r="CH225" i="4"/>
  <c r="DB225" i="4" s="1"/>
  <c r="CB240" i="4"/>
  <c r="CC240" i="4" s="1"/>
  <c r="CD240" i="4" s="1"/>
  <c r="CI258" i="4"/>
  <c r="CS258" i="4" s="1"/>
  <c r="DM258" i="4" s="1"/>
  <c r="CM264" i="4"/>
  <c r="CG273" i="4"/>
  <c r="CQ273" i="4" s="1"/>
  <c r="DK273" i="4" s="1"/>
  <c r="CF23" i="5"/>
  <c r="CZ23" i="5" s="1"/>
  <c r="CN29" i="5"/>
  <c r="DH29" i="5" s="1"/>
  <c r="CN84" i="5"/>
  <c r="DH84" i="5" s="1"/>
  <c r="CJ88" i="5"/>
  <c r="DD88" i="5" s="1"/>
  <c r="CN95" i="5"/>
  <c r="CB110" i="5"/>
  <c r="CC110" i="5" s="1"/>
  <c r="CD110" i="5" s="1"/>
  <c r="CB124" i="5"/>
  <c r="CC124" i="5" s="1"/>
  <c r="CD124" i="5" s="1"/>
  <c r="CO143" i="5"/>
  <c r="DI143" i="5" s="1"/>
  <c r="CK146" i="5"/>
  <c r="DE146" i="5" s="1"/>
  <c r="CB167" i="5"/>
  <c r="CC167" i="5" s="1"/>
  <c r="CD167" i="5" s="1"/>
  <c r="CI191" i="5"/>
  <c r="CF192" i="5"/>
  <c r="CZ192" i="5" s="1"/>
  <c r="CO199" i="5"/>
  <c r="DI199" i="5" s="1"/>
  <c r="CL226" i="5"/>
  <c r="DF226" i="5" s="1"/>
  <c r="CL233" i="5"/>
  <c r="DF233" i="5" s="1"/>
  <c r="CI239" i="5"/>
  <c r="DC239" i="5" s="1"/>
  <c r="AA8" i="6"/>
  <c r="AB8" i="6" s="1"/>
  <c r="AA10" i="6"/>
  <c r="AB10" i="6" s="1"/>
  <c r="AA16" i="6"/>
  <c r="AB16" i="6" s="1"/>
  <c r="AA32" i="6"/>
  <c r="AB32" i="6" s="1"/>
  <c r="AA40" i="6"/>
  <c r="AB40" i="6" s="1"/>
  <c r="CB220" i="4"/>
  <c r="CC220" i="4" s="1"/>
  <c r="CD220" i="4" s="1"/>
  <c r="CG225" i="4"/>
  <c r="DA225" i="4" s="1"/>
  <c r="CI242" i="4"/>
  <c r="DC242" i="4" s="1"/>
  <c r="CO266" i="4"/>
  <c r="DI266" i="4" s="1"/>
  <c r="CN271" i="4"/>
  <c r="DH271" i="4" s="1"/>
  <c r="CL13" i="5"/>
  <c r="DF13" i="5" s="1"/>
  <c r="CI21" i="5"/>
  <c r="CI34" i="5"/>
  <c r="CS34" i="5" s="1"/>
  <c r="DM34" i="5" s="1"/>
  <c r="CN71" i="5"/>
  <c r="DH71" i="5" s="1"/>
  <c r="CN125" i="5"/>
  <c r="DH125" i="5" s="1"/>
  <c r="CK135" i="5"/>
  <c r="DE135" i="5" s="1"/>
  <c r="CO142" i="5"/>
  <c r="DI142" i="5" s="1"/>
  <c r="CB143" i="5"/>
  <c r="CC143" i="5" s="1"/>
  <c r="CD143" i="5" s="1"/>
  <c r="CM149" i="5"/>
  <c r="CW149" i="5" s="1"/>
  <c r="DQ149" i="5" s="1"/>
  <c r="CO175" i="5"/>
  <c r="CF179" i="5"/>
  <c r="CZ179" i="5" s="1"/>
  <c r="CH183" i="5"/>
  <c r="DB183" i="5" s="1"/>
  <c r="CM190" i="5"/>
  <c r="CW190" i="5" s="1"/>
  <c r="DQ190" i="5" s="1"/>
  <c r="CH199" i="5"/>
  <c r="DB199" i="5" s="1"/>
  <c r="CM219" i="5"/>
  <c r="DG219" i="5" s="1"/>
  <c r="CN226" i="5"/>
  <c r="DH226" i="5" s="1"/>
  <c r="CN237" i="5"/>
  <c r="DH237" i="5" s="1"/>
  <c r="CM240" i="5"/>
  <c r="CW240" i="5" s="1"/>
  <c r="DQ240" i="5" s="1"/>
  <c r="CF246" i="5"/>
  <c r="CZ246" i="5" s="1"/>
  <c r="CL254" i="5"/>
  <c r="DF254" i="5" s="1"/>
  <c r="AA7" i="6"/>
  <c r="AB7" i="6" s="1"/>
  <c r="AA24" i="6"/>
  <c r="AB24" i="6" s="1"/>
  <c r="AA26" i="6"/>
  <c r="AB26" i="6" s="1"/>
  <c r="AA34" i="6"/>
  <c r="AB34" i="6" s="1"/>
  <c r="AA42" i="6"/>
  <c r="AB42" i="6" s="1"/>
  <c r="G10" i="7"/>
  <c r="M10" i="7" s="1"/>
  <c r="R16" i="7"/>
  <c r="R3" i="7"/>
  <c r="F5" i="7"/>
  <c r="F12" i="7"/>
  <c r="CS192" i="2" s="1"/>
  <c r="DM192" i="2" s="1"/>
  <c r="R4" i="7"/>
  <c r="Q5" i="7"/>
  <c r="R5" i="7" s="1"/>
  <c r="F4" i="7"/>
  <c r="F16" i="7"/>
  <c r="G16" i="7" s="1"/>
  <c r="Q6" i="7"/>
  <c r="R6" i="7" s="1"/>
  <c r="Q10" i="7"/>
  <c r="R10" i="7" s="1"/>
  <c r="Q15" i="7"/>
  <c r="R15" i="7" s="1"/>
  <c r="CQ254" i="2"/>
  <c r="DK254" i="2" s="1"/>
  <c r="F3" i="7"/>
  <c r="R12" i="7"/>
  <c r="H8" i="7"/>
  <c r="J8" i="7"/>
  <c r="K6" i="7"/>
  <c r="G17" i="7"/>
  <c r="M17" i="7" s="1"/>
  <c r="H14" i="7"/>
  <c r="K14" i="7"/>
  <c r="H5" i="7"/>
  <c r="K7" i="7"/>
  <c r="I5" i="7"/>
  <c r="J9" i="7"/>
  <c r="J14" i="7"/>
  <c r="I3" i="7"/>
  <c r="K5" i="7"/>
  <c r="K9" i="7"/>
  <c r="K4" i="7"/>
  <c r="I6" i="7"/>
  <c r="H7" i="7"/>
  <c r="H3" i="7"/>
  <c r="J6" i="7"/>
  <c r="J7" i="7"/>
  <c r="K8" i="7"/>
  <c r="K3" i="7"/>
  <c r="H4" i="7"/>
  <c r="H13" i="7"/>
  <c r="I4" i="7"/>
  <c r="G13" i="7"/>
  <c r="M13" i="7" s="1"/>
  <c r="G6" i="7"/>
  <c r="M6" i="7" s="1"/>
  <c r="H9" i="7"/>
  <c r="BO147" i="2"/>
  <c r="CY7" i="2"/>
  <c r="DC96" i="2"/>
  <c r="BU104" i="2"/>
  <c r="BS104" i="2"/>
  <c r="BO129" i="2"/>
  <c r="BS175" i="2"/>
  <c r="BU175" i="2"/>
  <c r="CX7" i="2"/>
  <c r="BO67" i="2"/>
  <c r="BS79" i="2"/>
  <c r="BU79" i="2"/>
  <c r="BO191" i="2"/>
  <c r="BO231" i="2"/>
  <c r="BT231" i="2" s="1"/>
  <c r="BP156" i="2"/>
  <c r="BO156" i="2"/>
  <c r="BU77" i="2"/>
  <c r="BR77" i="2"/>
  <c r="BS77" i="2"/>
  <c r="BU107" i="2"/>
  <c r="BS107" i="2"/>
  <c r="BO239" i="2"/>
  <c r="BU127" i="2"/>
  <c r="BS127" i="2"/>
  <c r="CX23" i="2"/>
  <c r="BU43" i="2"/>
  <c r="BS43" i="2"/>
  <c r="BU12" i="3"/>
  <c r="BV12" i="3"/>
  <c r="CQ14" i="2"/>
  <c r="DK14" i="2" s="1"/>
  <c r="CV15" i="2"/>
  <c r="CX18" i="2"/>
  <c r="BO55" i="2"/>
  <c r="BU61" i="2"/>
  <c r="BS61" i="2"/>
  <c r="BO83" i="2"/>
  <c r="DA142" i="2"/>
  <c r="CQ142" i="2"/>
  <c r="DK142" i="2" s="1"/>
  <c r="BO82" i="2"/>
  <c r="CQ202" i="2"/>
  <c r="DK202" i="2" s="1"/>
  <c r="DA202" i="2"/>
  <c r="BU39" i="2"/>
  <c r="BS39" i="2"/>
  <c r="BU123" i="2"/>
  <c r="BS123" i="2"/>
  <c r="BS59" i="2"/>
  <c r="BU59" i="2"/>
  <c r="CZ165" i="2"/>
  <c r="CV25" i="2"/>
  <c r="BU66" i="2"/>
  <c r="BS66" i="2"/>
  <c r="BO121" i="2"/>
  <c r="BS171" i="2"/>
  <c r="BU171" i="2"/>
  <c r="BO177" i="2"/>
  <c r="BS215" i="2"/>
  <c r="BU215" i="2"/>
  <c r="BO249" i="2"/>
  <c r="BO57" i="2"/>
  <c r="CU100" i="2"/>
  <c r="BU46" i="2"/>
  <c r="BS46" i="2"/>
  <c r="CU92" i="2"/>
  <c r="BS114" i="2"/>
  <c r="BU114" i="2"/>
  <c r="CZ125" i="2"/>
  <c r="BS178" i="2"/>
  <c r="BU178" i="2"/>
  <c r="BS179" i="2"/>
  <c r="BU179" i="2"/>
  <c r="BO193" i="2"/>
  <c r="BO269" i="2"/>
  <c r="BV11" i="2"/>
  <c r="BW11" i="2" s="1"/>
  <c r="BX11" i="2" s="1"/>
  <c r="BY12" i="2"/>
  <c r="CD13" i="2"/>
  <c r="BV13" i="2"/>
  <c r="BN13" i="2"/>
  <c r="CB13" i="2"/>
  <c r="CC13" i="2"/>
  <c r="CH14" i="2"/>
  <c r="BV29" i="2"/>
  <c r="CH37" i="2"/>
  <c r="BQ40" i="2"/>
  <c r="CI41" i="2"/>
  <c r="BY43" i="2"/>
  <c r="CC44" i="2"/>
  <c r="CI64" i="2"/>
  <c r="CD65" i="2"/>
  <c r="BV65" i="2"/>
  <c r="CB65" i="2"/>
  <c r="BY66" i="2"/>
  <c r="CE67" i="2"/>
  <c r="BN68" i="2"/>
  <c r="CA68" i="2"/>
  <c r="BZ77" i="2"/>
  <c r="BV78" i="2"/>
  <c r="BW78" i="2" s="1"/>
  <c r="BX78" i="2" s="1"/>
  <c r="BN91" i="2"/>
  <c r="CC95" i="2"/>
  <c r="BY96" i="2"/>
  <c r="CG97" i="2"/>
  <c r="BQ97" i="2"/>
  <c r="BY97" i="2"/>
  <c r="BV97" i="2"/>
  <c r="BW97" i="2" s="1"/>
  <c r="BX97" i="2" s="1"/>
  <c r="BN100" i="2"/>
  <c r="CI121" i="2"/>
  <c r="CV136" i="2"/>
  <c r="BY137" i="2"/>
  <c r="BQ141" i="2"/>
  <c r="CE142" i="2"/>
  <c r="CE157" i="2"/>
  <c r="CD157" i="2"/>
  <c r="BV157" i="2"/>
  <c r="BN157" i="2"/>
  <c r="CC157" i="2"/>
  <c r="CF157" i="2"/>
  <c r="CB157" i="2"/>
  <c r="BQ157" i="2"/>
  <c r="BZ157" i="2"/>
  <c r="BY157" i="2"/>
  <c r="CE158" i="2"/>
  <c r="BZ178" i="2"/>
  <c r="CF181" i="2"/>
  <c r="BV181" i="2"/>
  <c r="BW181" i="2" s="1"/>
  <c r="BX181" i="2" s="1"/>
  <c r="CE181" i="2"/>
  <c r="BN181" i="2"/>
  <c r="CD181" i="2"/>
  <c r="CX209" i="2"/>
  <c r="BO241" i="2"/>
  <c r="CA6" i="2"/>
  <c r="CI11" i="2"/>
  <c r="BY14" i="2"/>
  <c r="BY16" i="2"/>
  <c r="CD17" i="2"/>
  <c r="BY18" i="2"/>
  <c r="CE21" i="2"/>
  <c r="BV23" i="2"/>
  <c r="CG27" i="2"/>
  <c r="CF36" i="2"/>
  <c r="CF38" i="2"/>
  <c r="CD38" i="2"/>
  <c r="BV38" i="2"/>
  <c r="BN38" i="2"/>
  <c r="BP38" i="2" s="1"/>
  <c r="BY41" i="2"/>
  <c r="BN43" i="2"/>
  <c r="BV49" i="2"/>
  <c r="CB52" i="2"/>
  <c r="CC54" i="2"/>
  <c r="CH56" i="2"/>
  <c r="CI57" i="2"/>
  <c r="CE58" i="2"/>
  <c r="CA77" i="2"/>
  <c r="CE90" i="2"/>
  <c r="BQ93" i="2"/>
  <c r="CH94" i="2"/>
  <c r="CC98" i="2"/>
  <c r="CC100" i="2"/>
  <c r="CF103" i="2"/>
  <c r="CD103" i="2"/>
  <c r="BV103" i="2"/>
  <c r="BN103" i="2"/>
  <c r="BP103" i="2" s="1"/>
  <c r="CC103" i="2"/>
  <c r="CD114" i="2"/>
  <c r="CG127" i="2"/>
  <c r="BQ131" i="2"/>
  <c r="CD134" i="2"/>
  <c r="CB134" i="2"/>
  <c r="CG136" i="2"/>
  <c r="CB137" i="2"/>
  <c r="CE148" i="2"/>
  <c r="CB149" i="2"/>
  <c r="CE150" i="2"/>
  <c r="BQ150" i="2"/>
  <c r="BZ150" i="2"/>
  <c r="CA153" i="2"/>
  <c r="CI153" i="2"/>
  <c r="CE153" i="2"/>
  <c r="CC153" i="2"/>
  <c r="CA157" i="2"/>
  <c r="L159" i="2"/>
  <c r="CF160" i="2"/>
  <c r="CE160" i="2"/>
  <c r="CD160" i="2"/>
  <c r="BV160" i="2"/>
  <c r="BN160" i="2"/>
  <c r="CB160" i="2"/>
  <c r="BQ160" i="2"/>
  <c r="CA160" i="2"/>
  <c r="BY160" i="2"/>
  <c r="CI160" i="2"/>
  <c r="CF161" i="2"/>
  <c r="BQ161" i="2"/>
  <c r="CE161" i="2"/>
  <c r="CA164" i="2"/>
  <c r="BY167" i="2"/>
  <c r="BN199" i="2"/>
  <c r="BN223" i="2"/>
  <c r="BS229" i="2"/>
  <c r="BU229" i="2"/>
  <c r="L241" i="2"/>
  <c r="CK77" i="3"/>
  <c r="CJ77" i="3"/>
  <c r="CB77" i="3"/>
  <c r="CK122" i="3"/>
  <c r="BT122" i="3"/>
  <c r="BU122" i="3" s="1"/>
  <c r="CJ122" i="3"/>
  <c r="CB122" i="3"/>
  <c r="CI122" i="3"/>
  <c r="CO122" i="3"/>
  <c r="CG122" i="3"/>
  <c r="CL122" i="3"/>
  <c r="CH122" i="3"/>
  <c r="CF122" i="3"/>
  <c r="CN122" i="3"/>
  <c r="CM122" i="3"/>
  <c r="CE122" i="3"/>
  <c r="BW122" i="3"/>
  <c r="CB171" i="3"/>
  <c r="CC171" i="3" s="1"/>
  <c r="CD171" i="3" s="1"/>
  <c r="CL171" i="3"/>
  <c r="CJ171" i="3"/>
  <c r="CI171" i="3"/>
  <c r="BN11" i="2"/>
  <c r="BZ16" i="2"/>
  <c r="CA18" i="2"/>
  <c r="BQ20" i="2"/>
  <c r="CB22" i="2"/>
  <c r="BN29" i="2"/>
  <c r="CC32" i="2"/>
  <c r="CF33" i="2"/>
  <c r="CD35" i="2"/>
  <c r="BZ37" i="2"/>
  <c r="CE38" i="2"/>
  <c r="CA41" i="2"/>
  <c r="CF42" i="2"/>
  <c r="CB43" i="2"/>
  <c r="CB46" i="2"/>
  <c r="CC52" i="2"/>
  <c r="CF56" i="2"/>
  <c r="BZ57" i="2"/>
  <c r="BV58" i="2"/>
  <c r="BW58" i="2" s="1"/>
  <c r="BX58" i="2" s="1"/>
  <c r="CA59" i="2"/>
  <c r="CI60" i="2"/>
  <c r="CF65" i="2"/>
  <c r="CD70" i="2"/>
  <c r="BY71" i="2"/>
  <c r="CA75" i="2"/>
  <c r="CD77" i="2"/>
  <c r="BV77" i="2"/>
  <c r="CB77" i="2"/>
  <c r="BQ82" i="2"/>
  <c r="CC84" i="2"/>
  <c r="CF88" i="2"/>
  <c r="BV90" i="2"/>
  <c r="BW90" i="2" s="1"/>
  <c r="BX90" i="2" s="1"/>
  <c r="CD93" i="2"/>
  <c r="CI99" i="2"/>
  <c r="CH103" i="2"/>
  <c r="L104" i="2"/>
  <c r="CG114" i="2"/>
  <c r="BZ115" i="2"/>
  <c r="CF117" i="2"/>
  <c r="CC118" i="2"/>
  <c r="L121" i="2"/>
  <c r="CD130" i="2"/>
  <c r="CC130" i="2"/>
  <c r="CA130" i="2"/>
  <c r="BN130" i="2"/>
  <c r="CH163" i="2"/>
  <c r="CI164" i="2"/>
  <c r="BV169" i="2"/>
  <c r="BW169" i="2" s="1"/>
  <c r="BX169" i="2" s="1"/>
  <c r="CU184" i="2"/>
  <c r="BV217" i="2"/>
  <c r="BW217" i="2" s="1"/>
  <c r="BX217" i="2" s="1"/>
  <c r="CG221" i="2"/>
  <c r="L223" i="2"/>
  <c r="CH224" i="2"/>
  <c r="CF236" i="2"/>
  <c r="CE236" i="2"/>
  <c r="BN236" i="2"/>
  <c r="CD236" i="2"/>
  <c r="BV236" i="2"/>
  <c r="CB236" i="2"/>
  <c r="CI236" i="2"/>
  <c r="CH236" i="2"/>
  <c r="CG236" i="2"/>
  <c r="BQ236" i="2"/>
  <c r="CA236" i="2"/>
  <c r="BZ236" i="2"/>
  <c r="CD241" i="2"/>
  <c r="CF259" i="2"/>
  <c r="CC259" i="2"/>
  <c r="BY259" i="2"/>
  <c r="BQ259" i="2"/>
  <c r="CG259" i="2"/>
  <c r="BN259" i="2"/>
  <c r="CF260" i="2"/>
  <c r="CE260" i="2"/>
  <c r="BN260" i="2"/>
  <c r="CD260" i="2"/>
  <c r="BV260" i="2"/>
  <c r="CB260" i="2"/>
  <c r="CC260" i="2"/>
  <c r="CA260" i="2"/>
  <c r="BZ260" i="2"/>
  <c r="BY260" i="2"/>
  <c r="CI260" i="2"/>
  <c r="CH260" i="2"/>
  <c r="BN265" i="2"/>
  <c r="BV267" i="2"/>
  <c r="BW267" i="2" s="1"/>
  <c r="BX267" i="2" s="1"/>
  <c r="CD267" i="2"/>
  <c r="BN267" i="2"/>
  <c r="BR267" i="2" s="1"/>
  <c r="L269" i="2"/>
  <c r="BY271" i="2"/>
  <c r="CF6" i="3"/>
  <c r="CM9" i="3"/>
  <c r="CI9" i="3"/>
  <c r="BT21" i="3"/>
  <c r="CN27" i="3"/>
  <c r="CF27" i="3"/>
  <c r="CK27" i="3"/>
  <c r="CJ27" i="3"/>
  <c r="CB27" i="3"/>
  <c r="CC27" i="3" s="1"/>
  <c r="CD27" i="3" s="1"/>
  <c r="CG28" i="3"/>
  <c r="CF28" i="3"/>
  <c r="CO28" i="3"/>
  <c r="CN28" i="3"/>
  <c r="L33" i="3"/>
  <c r="CA41" i="3"/>
  <c r="BY41" i="3"/>
  <c r="CE41" i="3"/>
  <c r="CA58" i="3"/>
  <c r="BY58" i="3"/>
  <c r="L135" i="3"/>
  <c r="CB192" i="3"/>
  <c r="CC192" i="3" s="1"/>
  <c r="CD192" i="3" s="1"/>
  <c r="BW192" i="3"/>
  <c r="BT192" i="3"/>
  <c r="BU192" i="3" s="1"/>
  <c r="CK192" i="3"/>
  <c r="CJ192" i="3"/>
  <c r="CM192" i="3"/>
  <c r="DB203" i="3"/>
  <c r="CI227" i="3"/>
  <c r="CL227" i="3"/>
  <c r="CJ227" i="3"/>
  <c r="CA228" i="3"/>
  <c r="BY228" i="3"/>
  <c r="CJ251" i="3"/>
  <c r="CL251" i="3"/>
  <c r="CL11" i="4"/>
  <c r="CB11" i="4"/>
  <c r="CC11" i="4" s="1"/>
  <c r="CD11" i="4" s="1"/>
  <c r="CO11" i="4"/>
  <c r="BW11" i="4"/>
  <c r="CN11" i="4"/>
  <c r="CH11" i="4"/>
  <c r="CF11" i="4"/>
  <c r="CM11" i="4"/>
  <c r="CE11" i="4"/>
  <c r="BT11" i="4"/>
  <c r="CI5" i="2"/>
  <c r="CF6" i="2"/>
  <c r="CD6" i="2"/>
  <c r="BV6" i="2"/>
  <c r="BW6" i="2" s="1"/>
  <c r="BX6" i="2" s="1"/>
  <c r="CC6" i="2"/>
  <c r="BN7" i="2"/>
  <c r="BY7" i="2"/>
  <c r="CA9" i="2"/>
  <c r="CG10" i="2"/>
  <c r="CA11" i="2"/>
  <c r="CG13" i="2"/>
  <c r="L14" i="2"/>
  <c r="BQ14" i="2"/>
  <c r="CA14" i="2"/>
  <c r="BV15" i="2"/>
  <c r="CF15" i="2"/>
  <c r="BQ16" i="2"/>
  <c r="CA16" i="2"/>
  <c r="BV17" i="2"/>
  <c r="CH17" i="2"/>
  <c r="CB18" i="2"/>
  <c r="CH18" i="2"/>
  <c r="BZ18" i="2"/>
  <c r="BQ18" i="2"/>
  <c r="CC18" i="2"/>
  <c r="BV19" i="2"/>
  <c r="CG19" i="2"/>
  <c r="CH20" i="2"/>
  <c r="BZ20" i="2"/>
  <c r="CF20" i="2"/>
  <c r="CC20" i="2"/>
  <c r="CG21" i="2"/>
  <c r="CF22" i="2"/>
  <c r="CD22" i="2"/>
  <c r="BV22" i="2"/>
  <c r="BN22" i="2"/>
  <c r="CC22" i="2"/>
  <c r="BN23" i="2"/>
  <c r="BN25" i="2"/>
  <c r="BZ25" i="2"/>
  <c r="CE26" i="2"/>
  <c r="BN27" i="2"/>
  <c r="BY27" i="2"/>
  <c r="CI27" i="2"/>
  <c r="BU28" i="2"/>
  <c r="CE28" i="2"/>
  <c r="BY29" i="2"/>
  <c r="CG30" i="2"/>
  <c r="CA31" i="2"/>
  <c r="CD32" i="2"/>
  <c r="CG33" i="2"/>
  <c r="L34" i="2"/>
  <c r="BQ34" i="2"/>
  <c r="CA34" i="2"/>
  <c r="BU35" i="2"/>
  <c r="BN36" i="2"/>
  <c r="BP36" i="2" s="1"/>
  <c r="CI36" i="2"/>
  <c r="BQ37" i="2"/>
  <c r="CG38" i="2"/>
  <c r="CA39" i="2"/>
  <c r="CF40" i="2"/>
  <c r="BQ41" i="2"/>
  <c r="CB41" i="2"/>
  <c r="CG42" i="2"/>
  <c r="CC43" i="2"/>
  <c r="BV44" i="2"/>
  <c r="BW44" i="2" s="1"/>
  <c r="BX44" i="2" s="1"/>
  <c r="CF44" i="2"/>
  <c r="BY45" i="2"/>
  <c r="CI45" i="2"/>
  <c r="CF46" i="2"/>
  <c r="CD46" i="2"/>
  <c r="BV46" i="2"/>
  <c r="BN46" i="2"/>
  <c r="BR46" i="2" s="1"/>
  <c r="CC46" i="2"/>
  <c r="BN47" i="2"/>
  <c r="CE48" i="2"/>
  <c r="BN49" i="2"/>
  <c r="BZ49" i="2"/>
  <c r="CE50" i="2"/>
  <c r="BN51" i="2"/>
  <c r="BY51" i="2"/>
  <c r="CI51" i="2"/>
  <c r="CD52" i="2"/>
  <c r="BN53" i="2"/>
  <c r="BY53" i="2"/>
  <c r="CI53" i="2"/>
  <c r="CF54" i="2"/>
  <c r="CE54" i="2"/>
  <c r="BZ55" i="2"/>
  <c r="BV56" i="2"/>
  <c r="BW56" i="2" s="1"/>
  <c r="BX56" i="2" s="1"/>
  <c r="CG56" i="2"/>
  <c r="BQ57" i="2"/>
  <c r="CI58" i="2"/>
  <c r="CD59" i="2"/>
  <c r="BV59" i="2"/>
  <c r="BW59" i="2" s="1"/>
  <c r="BX59" i="2" s="1"/>
  <c r="CB59" i="2"/>
  <c r="CC59" i="2"/>
  <c r="BY60" i="2"/>
  <c r="BN62" i="2"/>
  <c r="CA62" i="2"/>
  <c r="CF63" i="2"/>
  <c r="BQ64" i="2"/>
  <c r="CB64" i="2"/>
  <c r="CG65" i="2"/>
  <c r="L66" i="2"/>
  <c r="CC66" i="2"/>
  <c r="CH67" i="2"/>
  <c r="CH68" i="2"/>
  <c r="CD68" i="2"/>
  <c r="BN69" i="2"/>
  <c r="BY69" i="2"/>
  <c r="CI69" i="2"/>
  <c r="CF70" i="2"/>
  <c r="BU70" i="2"/>
  <c r="CE70" i="2"/>
  <c r="BZ71" i="2"/>
  <c r="BV72" i="2"/>
  <c r="BW72" i="2" s="1"/>
  <c r="BX72" i="2" s="1"/>
  <c r="BQ73" i="2"/>
  <c r="CA73" i="2"/>
  <c r="CI74" i="2"/>
  <c r="CD75" i="2"/>
  <c r="BV75" i="2"/>
  <c r="BW75" i="2" s="1"/>
  <c r="BX75" i="2" s="1"/>
  <c r="CB75" i="2"/>
  <c r="CC75" i="2"/>
  <c r="BY76" i="2"/>
  <c r="CE77" i="2"/>
  <c r="BN78" i="2"/>
  <c r="CA78" i="2"/>
  <c r="BQ80" i="2"/>
  <c r="CB80" i="2"/>
  <c r="CG81" i="2"/>
  <c r="CC82" i="2"/>
  <c r="CH83" i="2"/>
  <c r="CH84" i="2"/>
  <c r="CD84" i="2"/>
  <c r="BN85" i="2"/>
  <c r="BY85" i="2"/>
  <c r="CI85" i="2"/>
  <c r="CF86" i="2"/>
  <c r="CE86" i="2"/>
  <c r="BZ87" i="2"/>
  <c r="BV88" i="2"/>
  <c r="BW88" i="2" s="1"/>
  <c r="BX88" i="2" s="1"/>
  <c r="CG88" i="2"/>
  <c r="BQ89" i="2"/>
  <c r="CA89" i="2"/>
  <c r="CI90" i="2"/>
  <c r="CC91" i="2"/>
  <c r="CI91" i="2"/>
  <c r="CA91" i="2"/>
  <c r="BQ91" i="2"/>
  <c r="CB91" i="2"/>
  <c r="BY92" i="2"/>
  <c r="CI92" i="2"/>
  <c r="CE93" i="2"/>
  <c r="BN94" i="2"/>
  <c r="BZ94" i="2"/>
  <c r="BV95" i="2"/>
  <c r="BW95" i="2" s="1"/>
  <c r="BX95" i="2" s="1"/>
  <c r="CF95" i="2"/>
  <c r="BQ96" i="2"/>
  <c r="CB96" i="2"/>
  <c r="CA97" i="2"/>
  <c r="CD98" i="2"/>
  <c r="BV98" i="2"/>
  <c r="BN98" i="2"/>
  <c r="CB98" i="2"/>
  <c r="CA98" i="2"/>
  <c r="CI98" i="2"/>
  <c r="CF98" i="2"/>
  <c r="BY99" i="2"/>
  <c r="CH100" i="2"/>
  <c r="BZ100" i="2"/>
  <c r="CF100" i="2"/>
  <c r="CE100" i="2"/>
  <c r="CG100" i="2"/>
  <c r="BQ102" i="2"/>
  <c r="CE102" i="2"/>
  <c r="CI103" i="2"/>
  <c r="CD104" i="2"/>
  <c r="CC106" i="2"/>
  <c r="CH107" i="2"/>
  <c r="L108" i="2"/>
  <c r="BQ108" i="2"/>
  <c r="CC108" i="2"/>
  <c r="BZ109" i="2"/>
  <c r="CH110" i="2"/>
  <c r="BV110" i="2"/>
  <c r="BW110" i="2" s="1"/>
  <c r="BX110" i="2" s="1"/>
  <c r="BQ111" i="2"/>
  <c r="CG111" i="2"/>
  <c r="CC115" i="2"/>
  <c r="CC116" i="2"/>
  <c r="CA116" i="2"/>
  <c r="BN117" i="2"/>
  <c r="CF118" i="2"/>
  <c r="CE119" i="2"/>
  <c r="CA119" i="2"/>
  <c r="CH120" i="2"/>
  <c r="CG123" i="2"/>
  <c r="CF124" i="2"/>
  <c r="BY125" i="2"/>
  <c r="BV126" i="2"/>
  <c r="BW126" i="2" s="1"/>
  <c r="BX126" i="2" s="1"/>
  <c r="CH129" i="2"/>
  <c r="CE130" i="2"/>
  <c r="CD131" i="2"/>
  <c r="BV131" i="2"/>
  <c r="CC131" i="2"/>
  <c r="CI131" i="2"/>
  <c r="BY131" i="2"/>
  <c r="BN131" i="2"/>
  <c r="CH131" i="2"/>
  <c r="CF131" i="2"/>
  <c r="CE131" i="2"/>
  <c r="BN133" i="2"/>
  <c r="CF134" i="2"/>
  <c r="BZ135" i="2"/>
  <c r="BV135" i="2"/>
  <c r="CE138" i="2"/>
  <c r="CC138" i="2"/>
  <c r="BQ139" i="2"/>
  <c r="CH140" i="2"/>
  <c r="CB141" i="2"/>
  <c r="CC143" i="2"/>
  <c r="CG150" i="2"/>
  <c r="CD152" i="2"/>
  <c r="BV152" i="2"/>
  <c r="CC152" i="2"/>
  <c r="CB152" i="2"/>
  <c r="CA152" i="2"/>
  <c r="BZ152" i="2"/>
  <c r="BN152" i="2"/>
  <c r="CI152" i="2"/>
  <c r="CH152" i="2"/>
  <c r="BY152" i="2"/>
  <c r="BU154" i="2"/>
  <c r="BS154" i="2"/>
  <c r="CG155" i="2"/>
  <c r="CA155" i="2"/>
  <c r="CH157" i="2"/>
  <c r="CG160" i="2"/>
  <c r="BU162" i="2"/>
  <c r="CD163" i="2"/>
  <c r="CC164" i="2"/>
  <c r="CB164" i="2"/>
  <c r="BQ164" i="2"/>
  <c r="L165" i="2"/>
  <c r="CA166" i="2"/>
  <c r="CB167" i="2"/>
  <c r="BY169" i="2"/>
  <c r="CC171" i="2"/>
  <c r="BN171" i="2"/>
  <c r="BR171" i="2" s="1"/>
  <c r="BY171" i="2"/>
  <c r="BV171" i="2"/>
  <c r="BW171" i="2" s="1"/>
  <c r="BX171" i="2" s="1"/>
  <c r="CG171" i="2"/>
  <c r="CF171" i="2"/>
  <c r="CH173" i="2"/>
  <c r="CC174" i="2"/>
  <c r="CD177" i="2"/>
  <c r="CG179" i="2"/>
  <c r="CA180" i="2"/>
  <c r="BV183" i="2"/>
  <c r="BW183" i="2" s="1"/>
  <c r="BX183" i="2" s="1"/>
  <c r="CG184" i="2"/>
  <c r="BQ184" i="2"/>
  <c r="CC184" i="2"/>
  <c r="CH184" i="2"/>
  <c r="CH185" i="2"/>
  <c r="CF188" i="2"/>
  <c r="CE188" i="2"/>
  <c r="BN188" i="2"/>
  <c r="CD188" i="2"/>
  <c r="BV188" i="2"/>
  <c r="CB188" i="2"/>
  <c r="CI188" i="2"/>
  <c r="CH188" i="2"/>
  <c r="CG188" i="2"/>
  <c r="BQ188" i="2"/>
  <c r="CA188" i="2"/>
  <c r="BZ188" i="2"/>
  <c r="CI191" i="2"/>
  <c r="CD193" i="2"/>
  <c r="CF195" i="2"/>
  <c r="CG195" i="2"/>
  <c r="BQ195" i="2"/>
  <c r="CE195" i="2"/>
  <c r="BN195" i="2"/>
  <c r="CD195" i="2"/>
  <c r="BY195" i="2"/>
  <c r="CI200" i="2"/>
  <c r="CH200" i="2"/>
  <c r="BV211" i="2"/>
  <c r="BW211" i="2" s="1"/>
  <c r="BX211" i="2" s="1"/>
  <c r="CC218" i="2"/>
  <c r="CI218" i="2"/>
  <c r="CH218" i="2"/>
  <c r="CF219" i="2"/>
  <c r="BY219" i="2"/>
  <c r="BV219" i="2"/>
  <c r="BW219" i="2" s="1"/>
  <c r="BX219" i="2" s="1"/>
  <c r="CG219" i="2"/>
  <c r="BQ219" i="2"/>
  <c r="BN219" i="2"/>
  <c r="CE219" i="2"/>
  <c r="BZ222" i="2"/>
  <c r="CH222" i="2"/>
  <c r="CG222" i="2"/>
  <c r="BQ222" i="2"/>
  <c r="BY223" i="2"/>
  <c r="BN225" i="2"/>
  <c r="BZ232" i="2"/>
  <c r="CI233" i="2"/>
  <c r="CD237" i="2"/>
  <c r="CA238" i="2"/>
  <c r="CB239" i="2"/>
  <c r="CH241" i="2"/>
  <c r="CC246" i="2"/>
  <c r="CA250" i="2"/>
  <c r="CE251" i="2"/>
  <c r="CH252" i="2"/>
  <c r="BQ252" i="2"/>
  <c r="BY252" i="2"/>
  <c r="CA252" i="2"/>
  <c r="BQ255" i="2"/>
  <c r="CI256" i="2"/>
  <c r="CF257" i="2"/>
  <c r="CD257" i="2"/>
  <c r="BQ257" i="2"/>
  <c r="CG257" i="2"/>
  <c r="BN257" i="2"/>
  <c r="CE257" i="2"/>
  <c r="BY257" i="2"/>
  <c r="BS261" i="2"/>
  <c r="CF262" i="2"/>
  <c r="CE262" i="2"/>
  <c r="BN262" i="2"/>
  <c r="CD262" i="2"/>
  <c r="BV262" i="2"/>
  <c r="CB262" i="2"/>
  <c r="CI262" i="2"/>
  <c r="CH262" i="2"/>
  <c r="BQ262" i="2"/>
  <c r="CG262" i="2"/>
  <c r="CA262" i="2"/>
  <c r="BZ262" i="2"/>
  <c r="L265" i="2"/>
  <c r="BQ265" i="2"/>
  <c r="L267" i="2"/>
  <c r="CE269" i="2"/>
  <c r="CE271" i="2"/>
  <c r="CN6" i="3"/>
  <c r="CK23" i="3"/>
  <c r="CL23" i="3"/>
  <c r="CJ23" i="3"/>
  <c r="CF23" i="3"/>
  <c r="CB23" i="3"/>
  <c r="CC23" i="3" s="1"/>
  <c r="CD23" i="3" s="1"/>
  <c r="DB24" i="3"/>
  <c r="BY31" i="3"/>
  <c r="CA31" i="3"/>
  <c r="BY35" i="3"/>
  <c r="CB39" i="3"/>
  <c r="CN42" i="3"/>
  <c r="CB46" i="3"/>
  <c r="CC46" i="3" s="1"/>
  <c r="CD46" i="3" s="1"/>
  <c r="CO53" i="3"/>
  <c r="CN58" i="3"/>
  <c r="CB62" i="3"/>
  <c r="CC62" i="3" s="1"/>
  <c r="CD62" i="3" s="1"/>
  <c r="CC67" i="3"/>
  <c r="CD67" i="3" s="1"/>
  <c r="CN102" i="3"/>
  <c r="DF118" i="3"/>
  <c r="CO123" i="3"/>
  <c r="CG39" i="2"/>
  <c r="CF49" i="2"/>
  <c r="CF51" i="2"/>
  <c r="CG55" i="2"/>
  <c r="CC56" i="2"/>
  <c r="BZ61" i="2"/>
  <c r="BV62" i="2"/>
  <c r="BW62" i="2" s="1"/>
  <c r="BX62" i="2" s="1"/>
  <c r="CC65" i="2"/>
  <c r="CG71" i="2"/>
  <c r="CC72" i="2"/>
  <c r="CI75" i="2"/>
  <c r="CA79" i="2"/>
  <c r="CC81" i="2"/>
  <c r="BY82" i="2"/>
  <c r="CH91" i="2"/>
  <c r="CE92" i="2"/>
  <c r="BQ95" i="2"/>
  <c r="BY102" i="2"/>
  <c r="CA104" i="2"/>
  <c r="CB107" i="2"/>
  <c r="BS110" i="2"/>
  <c r="BZ111" i="2"/>
  <c r="CF137" i="2"/>
  <c r="CE137" i="2"/>
  <c r="CA137" i="2"/>
  <c r="BQ137" i="2"/>
  <c r="BZ137" i="2"/>
  <c r="BN137" i="2"/>
  <c r="BP137" i="2" s="1"/>
  <c r="CH137" i="2"/>
  <c r="BV137" i="2"/>
  <c r="CG137" i="2"/>
  <c r="CI148" i="2"/>
  <c r="BY148" i="2"/>
  <c r="BN148" i="2"/>
  <c r="CH148" i="2"/>
  <c r="BZ148" i="2"/>
  <c r="CG149" i="2"/>
  <c r="BY149" i="2"/>
  <c r="BQ149" i="2"/>
  <c r="CF149" i="2"/>
  <c r="CA149" i="2"/>
  <c r="BN149" i="2"/>
  <c r="BZ149" i="2"/>
  <c r="CH149" i="2"/>
  <c r="BV149" i="2"/>
  <c r="BW149" i="2" s="1"/>
  <c r="BX149" i="2" s="1"/>
  <c r="CE149" i="2"/>
  <c r="BU159" i="2"/>
  <c r="BS159" i="2"/>
  <c r="BQ163" i="2"/>
  <c r="BZ164" i="2"/>
  <c r="BN169" i="2"/>
  <c r="CF204" i="2"/>
  <c r="CE204" i="2"/>
  <c r="BN204" i="2"/>
  <c r="CD204" i="2"/>
  <c r="BV204" i="2"/>
  <c r="CB204" i="2"/>
  <c r="CI204" i="2"/>
  <c r="CH204" i="2"/>
  <c r="CG204" i="2"/>
  <c r="BQ204" i="2"/>
  <c r="CA204" i="2"/>
  <c r="BZ204" i="2"/>
  <c r="CH234" i="2"/>
  <c r="BU256" i="2"/>
  <c r="L23" i="3"/>
  <c r="CA92" i="3"/>
  <c r="BY92" i="3"/>
  <c r="CJ95" i="3"/>
  <c r="CB95" i="3"/>
  <c r="CI95" i="3"/>
  <c r="CH95" i="3"/>
  <c r="CG95" i="3"/>
  <c r="CF95" i="3"/>
  <c r="BT95" i="3"/>
  <c r="BU95" i="3" s="1"/>
  <c r="CE95" i="3"/>
  <c r="CN95" i="3"/>
  <c r="CM95" i="3"/>
  <c r="CL95" i="3"/>
  <c r="CK95" i="3"/>
  <c r="BW95" i="3"/>
  <c r="CH97" i="3"/>
  <c r="BW97" i="3"/>
  <c r="CG97" i="3"/>
  <c r="CF97" i="3"/>
  <c r="CI97" i="3"/>
  <c r="CN124" i="3"/>
  <c r="CO124" i="3"/>
  <c r="CJ124" i="3"/>
  <c r="CG124" i="3"/>
  <c r="CG14" i="4"/>
  <c r="BW14" i="4"/>
  <c r="CJ14" i="4"/>
  <c r="CH14" i="4"/>
  <c r="CO14" i="4"/>
  <c r="BV5" i="2"/>
  <c r="BW5" i="2" s="1"/>
  <c r="BX5" i="2" s="1"/>
  <c r="BQ6" i="2"/>
  <c r="CG7" i="2"/>
  <c r="CE13" i="2"/>
  <c r="CI14" i="2"/>
  <c r="CD15" i="2"/>
  <c r="CI16" i="2"/>
  <c r="CA20" i="2"/>
  <c r="BQ22" i="2"/>
  <c r="CF23" i="2"/>
  <c r="CC26" i="2"/>
  <c r="CG29" i="2"/>
  <c r="CC30" i="2"/>
  <c r="CI31" i="2"/>
  <c r="CA32" i="2"/>
  <c r="CH35" i="2"/>
  <c r="BZ35" i="2"/>
  <c r="CF35" i="2"/>
  <c r="BS35" i="2"/>
  <c r="BV36" i="2"/>
  <c r="BW36" i="2" s="1"/>
  <c r="BX36" i="2" s="1"/>
  <c r="CI37" i="2"/>
  <c r="CA43" i="2"/>
  <c r="CG45" i="2"/>
  <c r="CA46" i="2"/>
  <c r="CF47" i="2"/>
  <c r="BQ48" i="2"/>
  <c r="CH49" i="2"/>
  <c r="CC50" i="2"/>
  <c r="CG51" i="2"/>
  <c r="CG53" i="2"/>
  <c r="BS54" i="2"/>
  <c r="BY57" i="2"/>
  <c r="BV60" i="2"/>
  <c r="BW60" i="2" s="1"/>
  <c r="BX60" i="2" s="1"/>
  <c r="CA61" i="2"/>
  <c r="CE65" i="2"/>
  <c r="CF67" i="2"/>
  <c r="BQ68" i="2"/>
  <c r="BS70" i="2"/>
  <c r="BN73" i="2"/>
  <c r="BZ75" i="2"/>
  <c r="CG76" i="2"/>
  <c r="CD79" i="2"/>
  <c r="BV79" i="2"/>
  <c r="BW79" i="2" s="1"/>
  <c r="BX79" i="2" s="1"/>
  <c r="CB79" i="2"/>
  <c r="CH87" i="2"/>
  <c r="CH88" i="2"/>
  <c r="BN89" i="2"/>
  <c r="BY91" i="2"/>
  <c r="BZ96" i="2"/>
  <c r="CE107" i="2"/>
  <c r="CE117" i="2"/>
  <c r="CB118" i="2"/>
  <c r="CI122" i="2"/>
  <c r="CF142" i="2"/>
  <c r="CC144" i="2"/>
  <c r="CB144" i="2"/>
  <c r="CF144" i="2"/>
  <c r="BV144" i="2"/>
  <c r="BW144" i="2" s="1"/>
  <c r="BX144" i="2" s="1"/>
  <c r="CE144" i="2"/>
  <c r="CA144" i="2"/>
  <c r="BQ144" i="2"/>
  <c r="BZ144" i="2"/>
  <c r="CG178" i="2"/>
  <c r="BV179" i="2"/>
  <c r="BW179" i="2" s="1"/>
  <c r="BX179" i="2" s="1"/>
  <c r="CC186" i="2"/>
  <c r="CI186" i="2"/>
  <c r="CH186" i="2"/>
  <c r="CF187" i="2"/>
  <c r="BY187" i="2"/>
  <c r="BV187" i="2"/>
  <c r="BW187" i="2" s="1"/>
  <c r="BX187" i="2" s="1"/>
  <c r="CG187" i="2"/>
  <c r="BQ187" i="2"/>
  <c r="CE187" i="2"/>
  <c r="BN187" i="2"/>
  <c r="BU226" i="2"/>
  <c r="BS226" i="2"/>
  <c r="BS267" i="2"/>
  <c r="BU267" i="2"/>
  <c r="CO11" i="3"/>
  <c r="BW11" i="3"/>
  <c r="CE11" i="3"/>
  <c r="CA55" i="3"/>
  <c r="BY55" i="3"/>
  <c r="BY67" i="3"/>
  <c r="CA67" i="3"/>
  <c r="CO265" i="3"/>
  <c r="CG265" i="3"/>
  <c r="CN265" i="3"/>
  <c r="CE265" i="3"/>
  <c r="CM265" i="3"/>
  <c r="BT265" i="3"/>
  <c r="BU265" i="3" s="1"/>
  <c r="CL265" i="3"/>
  <c r="CJ265" i="3"/>
  <c r="BW265" i="3"/>
  <c r="CK265" i="3"/>
  <c r="CI265" i="3"/>
  <c r="CF265" i="3"/>
  <c r="CB265" i="3"/>
  <c r="CH265" i="3"/>
  <c r="L6" i="2"/>
  <c r="CF8" i="2"/>
  <c r="CD8" i="2"/>
  <c r="BV8" i="2"/>
  <c r="BW8" i="2" s="1"/>
  <c r="BX8" i="2" s="1"/>
  <c r="CC8" i="2"/>
  <c r="BY11" i="2"/>
  <c r="CB12" i="2"/>
  <c r="CH12" i="2"/>
  <c r="BZ12" i="2"/>
  <c r="CC12" i="2"/>
  <c r="CF13" i="2"/>
  <c r="L20" i="2"/>
  <c r="BV21" i="2"/>
  <c r="CD24" i="2"/>
  <c r="BV24" i="2"/>
  <c r="BN24" i="2"/>
  <c r="CB24" i="2"/>
  <c r="CI25" i="2"/>
  <c r="CD26" i="2"/>
  <c r="CD28" i="2"/>
  <c r="CE30" i="2"/>
  <c r="BY31" i="2"/>
  <c r="BQ32" i="2"/>
  <c r="BY39" i="2"/>
  <c r="BN41" i="2"/>
  <c r="CE44" i="2"/>
  <c r="CH47" i="2"/>
  <c r="CH51" i="2"/>
  <c r="CH53" i="2"/>
  <c r="BY55" i="2"/>
  <c r="CE56" i="2"/>
  <c r="CD61" i="2"/>
  <c r="BV61" i="2"/>
  <c r="CB61" i="2"/>
  <c r="CC61" i="2"/>
  <c r="BY62" i="2"/>
  <c r="CE63" i="2"/>
  <c r="CA64" i="2"/>
  <c r="CC68" i="2"/>
  <c r="CH69" i="2"/>
  <c r="CF72" i="2"/>
  <c r="CE72" i="2"/>
  <c r="BZ73" i="2"/>
  <c r="BV74" i="2"/>
  <c r="BW74" i="2" s="1"/>
  <c r="BX74" i="2" s="1"/>
  <c r="CC77" i="2"/>
  <c r="CA80" i="2"/>
  <c r="CF81" i="2"/>
  <c r="CG83" i="2"/>
  <c r="CH86" i="2"/>
  <c r="CI87" i="2"/>
  <c r="CE88" i="2"/>
  <c r="CG90" i="2"/>
  <c r="CH92" i="2"/>
  <c r="CB93" i="2"/>
  <c r="BN96" i="2"/>
  <c r="BQ98" i="2"/>
  <c r="BP100" i="2"/>
  <c r="L102" i="2"/>
  <c r="CC104" i="2"/>
  <c r="CF111" i="2"/>
  <c r="CF112" i="2"/>
  <c r="CE112" i="2"/>
  <c r="BN112" i="2"/>
  <c r="CB112" i="2"/>
  <c r="CE113" i="2"/>
  <c r="BN113" i="2"/>
  <c r="CD113" i="2"/>
  <c r="BV113" i="2"/>
  <c r="CB113" i="2"/>
  <c r="CA113" i="2"/>
  <c r="CI113" i="2"/>
  <c r="L126" i="2"/>
  <c r="CB130" i="2"/>
  <c r="CF133" i="2"/>
  <c r="CC134" i="2"/>
  <c r="CC137" i="2"/>
  <c r="CB143" i="2"/>
  <c r="BY144" i="2"/>
  <c r="CG145" i="2"/>
  <c r="BY145" i="2"/>
  <c r="BQ145" i="2"/>
  <c r="CF145" i="2"/>
  <c r="CC145" i="2"/>
  <c r="CB145" i="2"/>
  <c r="BZ145" i="2"/>
  <c r="CI145" i="2"/>
  <c r="CA150" i="2"/>
  <c r="CD153" i="2"/>
  <c r="CG157" i="2"/>
  <c r="CC159" i="2"/>
  <c r="CB159" i="2"/>
  <c r="CI159" i="2"/>
  <c r="CA159" i="2"/>
  <c r="CG159" i="2"/>
  <c r="BV159" i="2"/>
  <c r="BW159" i="2" s="1"/>
  <c r="BX159" i="2" s="1"/>
  <c r="CF159" i="2"/>
  <c r="CD159" i="2"/>
  <c r="BZ159" i="2"/>
  <c r="CC160" i="2"/>
  <c r="BN165" i="2"/>
  <c r="L169" i="2"/>
  <c r="CF170" i="2"/>
  <c r="CE170" i="2"/>
  <c r="BN170" i="2"/>
  <c r="CD170" i="2"/>
  <c r="BV170" i="2"/>
  <c r="CG170" i="2"/>
  <c r="CC170" i="2"/>
  <c r="CA170" i="2"/>
  <c r="BZ170" i="2"/>
  <c r="BY170" i="2"/>
  <c r="L193" i="2"/>
  <c r="BV193" i="2"/>
  <c r="BW193" i="2" s="1"/>
  <c r="BX193" i="2" s="1"/>
  <c r="L199" i="2"/>
  <c r="BQ199" i="2"/>
  <c r="BS205" i="2"/>
  <c r="CF212" i="2"/>
  <c r="CE212" i="2"/>
  <c r="BN212" i="2"/>
  <c r="CD212" i="2"/>
  <c r="BV212" i="2"/>
  <c r="CB212" i="2"/>
  <c r="CA212" i="2"/>
  <c r="BZ212" i="2"/>
  <c r="BY212" i="2"/>
  <c r="CI212" i="2"/>
  <c r="CH212" i="2"/>
  <c r="CG212" i="2"/>
  <c r="CF213" i="2"/>
  <c r="BV213" i="2"/>
  <c r="BW213" i="2" s="1"/>
  <c r="BX213" i="2" s="1"/>
  <c r="CE213" i="2"/>
  <c r="BN213" i="2"/>
  <c r="CD213" i="2"/>
  <c r="CH227" i="2"/>
  <c r="BY5" i="2"/>
  <c r="CE6" i="2"/>
  <c r="BU8" i="2"/>
  <c r="BQ9" i="2"/>
  <c r="CB11" i="2"/>
  <c r="CE12" i="2"/>
  <c r="CC16" i="2"/>
  <c r="BN21" i="2"/>
  <c r="CH21" i="2"/>
  <c r="CF24" i="2"/>
  <c r="CF26" i="2"/>
  <c r="BZ27" i="2"/>
  <c r="BV28" i="2"/>
  <c r="BW28" i="2" s="1"/>
  <c r="BX28" i="2" s="1"/>
  <c r="BQ31" i="2"/>
  <c r="CB34" i="2"/>
  <c r="BV35" i="2"/>
  <c r="BW35" i="2" s="1"/>
  <c r="BX35" i="2" s="1"/>
  <c r="BY36" i="2"/>
  <c r="CD37" i="2"/>
  <c r="BV37" i="2"/>
  <c r="BW37" i="2" s="1"/>
  <c r="BX37" i="2" s="1"/>
  <c r="BN37" i="2"/>
  <c r="CB37" i="2"/>
  <c r="CC37" i="2"/>
  <c r="CB39" i="2"/>
  <c r="CH42" i="2"/>
  <c r="CD43" i="2"/>
  <c r="CG44" i="2"/>
  <c r="BZ45" i="2"/>
  <c r="CA49" i="2"/>
  <c r="L55" i="2"/>
  <c r="BQ55" i="2"/>
  <c r="CI56" i="2"/>
  <c r="CD57" i="2"/>
  <c r="BV57" i="2"/>
  <c r="BW57" i="2" s="1"/>
  <c r="BX57" i="2" s="1"/>
  <c r="CB57" i="2"/>
  <c r="CC57" i="2"/>
  <c r="CA60" i="2"/>
  <c r="CF61" i="2"/>
  <c r="BQ62" i="2"/>
  <c r="CH65" i="2"/>
  <c r="CD66" i="2"/>
  <c r="CI67" i="2"/>
  <c r="BV70" i="2"/>
  <c r="BW70" i="2" s="1"/>
  <c r="BX70" i="2" s="1"/>
  <c r="BQ71" i="2"/>
  <c r="BY74" i="2"/>
  <c r="CA76" i="2"/>
  <c r="CF77" i="2"/>
  <c r="BQ78" i="2"/>
  <c r="L80" i="2"/>
  <c r="CC80" i="2"/>
  <c r="CD82" i="2"/>
  <c r="CI83" i="2"/>
  <c r="CE84" i="2"/>
  <c r="BV86" i="2"/>
  <c r="BW86" i="2" s="1"/>
  <c r="BX86" i="2" s="1"/>
  <c r="L87" i="2"/>
  <c r="BQ87" i="2"/>
  <c r="CI88" i="2"/>
  <c r="BZ92" i="2"/>
  <c r="CF93" i="2"/>
  <c r="BQ94" i="2"/>
  <c r="BN97" i="2"/>
  <c r="BZ99" i="2"/>
  <c r="CA101" i="2"/>
  <c r="CF102" i="2"/>
  <c r="BQ106" i="2"/>
  <c r="CI107" i="2"/>
  <c r="CC109" i="2"/>
  <c r="CD112" i="2"/>
  <c r="BN118" i="2"/>
  <c r="CB120" i="2"/>
  <c r="CA120" i="2"/>
  <c r="BN120" i="2"/>
  <c r="CI120" i="2"/>
  <c r="BV120" i="2"/>
  <c r="BW120" i="2" s="1"/>
  <c r="BX120" i="2" s="1"/>
  <c r="CF120" i="2"/>
  <c r="CC120" i="2"/>
  <c r="CC124" i="2"/>
  <c r="CB124" i="2"/>
  <c r="CI124" i="2"/>
  <c r="CB125" i="2"/>
  <c r="CI126" i="2"/>
  <c r="CI129" i="2"/>
  <c r="CF130" i="2"/>
  <c r="BN134" i="2"/>
  <c r="CI137" i="2"/>
  <c r="CC141" i="2"/>
  <c r="CC146" i="2"/>
  <c r="CB146" i="2"/>
  <c r="CI146" i="2"/>
  <c r="BY146" i="2"/>
  <c r="BN146" i="2"/>
  <c r="CH146" i="2"/>
  <c r="CF146" i="2"/>
  <c r="BV146" i="2"/>
  <c r="CE146" i="2"/>
  <c r="CE159" i="2"/>
  <c r="BV161" i="2"/>
  <c r="BW161" i="2" s="1"/>
  <c r="BX161" i="2" s="1"/>
  <c r="CF162" i="2"/>
  <c r="CE162" i="2"/>
  <c r="BN162" i="2"/>
  <c r="BR162" i="2" s="1"/>
  <c r="CD162" i="2"/>
  <c r="BV162" i="2"/>
  <c r="CG162" i="2"/>
  <c r="CC162" i="2"/>
  <c r="CA162" i="2"/>
  <c r="BZ162" i="2"/>
  <c r="BY162" i="2"/>
  <c r="BV165" i="2"/>
  <c r="BW165" i="2" s="1"/>
  <c r="BX165" i="2" s="1"/>
  <c r="CB166" i="2"/>
  <c r="CG167" i="2"/>
  <c r="BV167" i="2"/>
  <c r="BW167" i="2" s="1"/>
  <c r="BX167" i="2" s="1"/>
  <c r="CF167" i="2"/>
  <c r="CD167" i="2"/>
  <c r="CC167" i="2"/>
  <c r="BN167" i="2"/>
  <c r="CI169" i="2"/>
  <c r="CI173" i="2"/>
  <c r="CI174" i="2"/>
  <c r="CC180" i="2"/>
  <c r="BN183" i="2"/>
  <c r="CV191" i="2"/>
  <c r="CH193" i="2"/>
  <c r="CE193" i="2"/>
  <c r="BY205" i="2"/>
  <c r="CD217" i="2"/>
  <c r="BS231" i="2"/>
  <c r="BR231" i="2"/>
  <c r="BU231" i="2"/>
  <c r="CA232" i="2"/>
  <c r="BQ234" i="2"/>
  <c r="BS242" i="2"/>
  <c r="CF245" i="2"/>
  <c r="BY245" i="2"/>
  <c r="BV245" i="2"/>
  <c r="BW245" i="2" s="1"/>
  <c r="BX245" i="2" s="1"/>
  <c r="CG245" i="2"/>
  <c r="BN245" i="2"/>
  <c r="CE245" i="2"/>
  <c r="BN251" i="2"/>
  <c r="BY264" i="2"/>
  <c r="BS274" i="2"/>
  <c r="CL5" i="3"/>
  <c r="CE5" i="3"/>
  <c r="CB5" i="3"/>
  <c r="CC5" i="3" s="1"/>
  <c r="CD5" i="3" s="1"/>
  <c r="CM5" i="3"/>
  <c r="BT5" i="3"/>
  <c r="BU5" i="3" s="1"/>
  <c r="CK5" i="3"/>
  <c r="CK10" i="3"/>
  <c r="CJ10" i="3"/>
  <c r="CK29" i="3"/>
  <c r="CJ29" i="3"/>
  <c r="CF29" i="3"/>
  <c r="CK39" i="3"/>
  <c r="CJ39" i="3"/>
  <c r="CN46" i="3"/>
  <c r="CJ46" i="3"/>
  <c r="CM56" i="3"/>
  <c r="BT56" i="3"/>
  <c r="BU56" i="3" s="1"/>
  <c r="CJ56" i="3"/>
  <c r="CL56" i="3"/>
  <c r="CK56" i="3"/>
  <c r="CE56" i="3"/>
  <c r="CB56" i="3"/>
  <c r="CC56" i="3" s="1"/>
  <c r="CD56" i="3" s="1"/>
  <c r="DF63" i="3"/>
  <c r="BW64" i="3"/>
  <c r="CF64" i="3"/>
  <c r="CI64" i="3"/>
  <c r="CE64" i="3"/>
  <c r="BT64" i="3"/>
  <c r="BU64" i="3" s="1"/>
  <c r="DA151" i="3"/>
  <c r="BT151" i="3"/>
  <c r="BU151" i="3" s="1"/>
  <c r="CH171" i="3"/>
  <c r="CO190" i="3"/>
  <c r="CK190" i="3"/>
  <c r="BT190" i="3"/>
  <c r="BU190" i="3" s="1"/>
  <c r="CH190" i="3"/>
  <c r="CI190" i="3"/>
  <c r="CG190" i="3"/>
  <c r="CO217" i="3"/>
  <c r="CH217" i="3"/>
  <c r="CN217" i="3"/>
  <c r="CJ217" i="3"/>
  <c r="CF223" i="3"/>
  <c r="CH223" i="3"/>
  <c r="BW223" i="3"/>
  <c r="BU31" i="4"/>
  <c r="BV31" i="4"/>
  <c r="CA5" i="2"/>
  <c r="CG6" i="2"/>
  <c r="BQ7" i="2"/>
  <c r="CC7" i="2"/>
  <c r="CH8" i="2"/>
  <c r="CB9" i="2"/>
  <c r="CD9" i="2"/>
  <c r="BY10" i="2"/>
  <c r="CH11" i="2"/>
  <c r="BZ11" i="2"/>
  <c r="CF11" i="2"/>
  <c r="CC11" i="2"/>
  <c r="BV12" i="2"/>
  <c r="BW12" i="2" s="1"/>
  <c r="BX12" i="2" s="1"/>
  <c r="CF12" i="2"/>
  <c r="BY13" i="2"/>
  <c r="CI13" i="2"/>
  <c r="CF14" i="2"/>
  <c r="CD14" i="2"/>
  <c r="BV14" i="2"/>
  <c r="BW14" i="2" s="1"/>
  <c r="BX14" i="2" s="1"/>
  <c r="BN14" i="2"/>
  <c r="CC14" i="2"/>
  <c r="BN15" i="2"/>
  <c r="CE16" i="2"/>
  <c r="BN17" i="2"/>
  <c r="BZ17" i="2"/>
  <c r="CE18" i="2"/>
  <c r="BN19" i="2"/>
  <c r="BY19" i="2"/>
  <c r="CI19" i="2"/>
  <c r="CE20" i="2"/>
  <c r="CG22" i="2"/>
  <c r="CB23" i="2"/>
  <c r="CG24" i="2"/>
  <c r="CG26" i="2"/>
  <c r="BQ27" i="2"/>
  <c r="CC29" i="2"/>
  <c r="CI29" i="2"/>
  <c r="CA29" i="2"/>
  <c r="BQ29" i="2"/>
  <c r="CB29" i="2"/>
  <c r="BY30" i="2"/>
  <c r="CH31" i="2"/>
  <c r="BZ31" i="2"/>
  <c r="CF31" i="2"/>
  <c r="CC31" i="2"/>
  <c r="BV32" i="2"/>
  <c r="BW32" i="2" s="1"/>
  <c r="BX32" i="2" s="1"/>
  <c r="CF32" i="2"/>
  <c r="BY33" i="2"/>
  <c r="CI33" i="2"/>
  <c r="CF34" i="2"/>
  <c r="CD34" i="2"/>
  <c r="BV34" i="2"/>
  <c r="BW34" i="2" s="1"/>
  <c r="BX34" i="2" s="1"/>
  <c r="BN34" i="2"/>
  <c r="CC34" i="2"/>
  <c r="CI35" i="2"/>
  <c r="CE37" i="2"/>
  <c r="BY38" i="2"/>
  <c r="CI38" i="2"/>
  <c r="CH39" i="2"/>
  <c r="BZ39" i="2"/>
  <c r="CF39" i="2"/>
  <c r="CC39" i="2"/>
  <c r="CH40" i="2"/>
  <c r="CH41" i="2"/>
  <c r="BN42" i="2"/>
  <c r="BY42" i="2"/>
  <c r="CI42" i="2"/>
  <c r="CF43" i="2"/>
  <c r="CE43" i="2"/>
  <c r="BN44" i="2"/>
  <c r="BP44" i="2" s="1"/>
  <c r="CI44" i="2"/>
  <c r="BQ45" i="2"/>
  <c r="CG46" i="2"/>
  <c r="CB47" i="2"/>
  <c r="CG50" i="2"/>
  <c r="BQ51" i="2"/>
  <c r="BV52" i="2"/>
  <c r="BW52" i="2" s="1"/>
  <c r="BX52" i="2" s="1"/>
  <c r="BQ53" i="2"/>
  <c r="CI54" i="2"/>
  <c r="CD55" i="2"/>
  <c r="BV55" i="2"/>
  <c r="BW55" i="2" s="1"/>
  <c r="BX55" i="2" s="1"/>
  <c r="CB55" i="2"/>
  <c r="CC55" i="2"/>
  <c r="BY56" i="2"/>
  <c r="CE57" i="2"/>
  <c r="BN58" i="2"/>
  <c r="CA58" i="2"/>
  <c r="CF59" i="2"/>
  <c r="BQ60" i="2"/>
  <c r="CB60" i="2"/>
  <c r="CG61" i="2"/>
  <c r="L62" i="2"/>
  <c r="CH64" i="2"/>
  <c r="BN65" i="2"/>
  <c r="BY65" i="2"/>
  <c r="CI65" i="2"/>
  <c r="CF66" i="2"/>
  <c r="CE66" i="2"/>
  <c r="BV68" i="2"/>
  <c r="BW68" i="2" s="1"/>
  <c r="BX68" i="2" s="1"/>
  <c r="BQ69" i="2"/>
  <c r="CI70" i="2"/>
  <c r="CD71" i="2"/>
  <c r="BV71" i="2"/>
  <c r="BW71" i="2" s="1"/>
  <c r="BX71" i="2" s="1"/>
  <c r="CB71" i="2"/>
  <c r="CC71" i="2"/>
  <c r="BY72" i="2"/>
  <c r="CE73" i="2"/>
  <c r="BN74" i="2"/>
  <c r="CA74" i="2"/>
  <c r="CF75" i="2"/>
  <c r="BQ76" i="2"/>
  <c r="CB76" i="2"/>
  <c r="CG77" i="2"/>
  <c r="L78" i="2"/>
  <c r="CH79" i="2"/>
  <c r="CH80" i="2"/>
  <c r="BN81" i="2"/>
  <c r="BY81" i="2"/>
  <c r="CI81" i="2"/>
  <c r="CF82" i="2"/>
  <c r="CE82" i="2"/>
  <c r="BV84" i="2"/>
  <c r="BW84" i="2" s="1"/>
  <c r="BX84" i="2" s="1"/>
  <c r="CG84" i="2"/>
  <c r="BQ85" i="2"/>
  <c r="CI86" i="2"/>
  <c r="CD87" i="2"/>
  <c r="BV87" i="2"/>
  <c r="BW87" i="2" s="1"/>
  <c r="BX87" i="2" s="1"/>
  <c r="CB87" i="2"/>
  <c r="CC87" i="2"/>
  <c r="BY88" i="2"/>
  <c r="BN90" i="2"/>
  <c r="CA90" i="2"/>
  <c r="CE91" i="2"/>
  <c r="BQ92" i="2"/>
  <c r="CI95" i="2"/>
  <c r="CF96" i="2"/>
  <c r="CD96" i="2"/>
  <c r="BV96" i="2"/>
  <c r="BW96" i="2" s="1"/>
  <c r="BX96" i="2" s="1"/>
  <c r="CC96" i="2"/>
  <c r="CG96" i="2"/>
  <c r="CD97" i="2"/>
  <c r="CH98" i="2"/>
  <c r="CA99" i="2"/>
  <c r="BV100" i="2"/>
  <c r="BW100" i="2" s="1"/>
  <c r="BX100" i="2" s="1"/>
  <c r="CC101" i="2"/>
  <c r="BZ103" i="2"/>
  <c r="CI104" i="2"/>
  <c r="BN105" i="2"/>
  <c r="CA105" i="2"/>
  <c r="CD106" i="2"/>
  <c r="BV106" i="2"/>
  <c r="BN106" i="2"/>
  <c r="CB106" i="2"/>
  <c r="CI106" i="2"/>
  <c r="CA106" i="2"/>
  <c r="CF106" i="2"/>
  <c r="CH108" i="2"/>
  <c r="BZ108" i="2"/>
  <c r="CF108" i="2"/>
  <c r="CE108" i="2"/>
  <c r="CG108" i="2"/>
  <c r="CF109" i="2"/>
  <c r="CF110" i="2"/>
  <c r="BN110" i="2"/>
  <c r="CE110" i="2"/>
  <c r="CB110" i="2"/>
  <c r="CE111" i="2"/>
  <c r="BN111" i="2"/>
  <c r="CD111" i="2"/>
  <c r="BV111" i="2"/>
  <c r="CB111" i="2"/>
  <c r="CI111" i="2"/>
  <c r="CA111" i="2"/>
  <c r="BQ112" i="2"/>
  <c r="CG112" i="2"/>
  <c r="BZ113" i="2"/>
  <c r="CH114" i="2"/>
  <c r="BQ115" i="2"/>
  <c r="CE116" i="2"/>
  <c r="CG119" i="2"/>
  <c r="CD120" i="2"/>
  <c r="BZ121" i="2"/>
  <c r="CE125" i="2"/>
  <c r="CD126" i="2"/>
  <c r="CB126" i="2"/>
  <c r="CI130" i="2"/>
  <c r="CA131" i="2"/>
  <c r="CH132" i="2"/>
  <c r="CE141" i="2"/>
  <c r="CD141" i="2"/>
  <c r="BN143" i="2"/>
  <c r="CH144" i="2"/>
  <c r="CE145" i="2"/>
  <c r="BZ146" i="2"/>
  <c r="BN150" i="2"/>
  <c r="CF152" i="2"/>
  <c r="BN153" i="2"/>
  <c r="CG158" i="2"/>
  <c r="CH159" i="2"/>
  <c r="BY161" i="2"/>
  <c r="CB162" i="2"/>
  <c r="CC163" i="2"/>
  <c r="BN163" i="2"/>
  <c r="BY163" i="2"/>
  <c r="CG163" i="2"/>
  <c r="BV163" i="2"/>
  <c r="BW163" i="2" s="1"/>
  <c r="BX163" i="2" s="1"/>
  <c r="CF163" i="2"/>
  <c r="CH165" i="2"/>
  <c r="CC166" i="2"/>
  <c r="CI170" i="2"/>
  <c r="CB173" i="2"/>
  <c r="CF173" i="2"/>
  <c r="CF176" i="2"/>
  <c r="CE176" i="2"/>
  <c r="BN176" i="2"/>
  <c r="CD176" i="2"/>
  <c r="BV176" i="2"/>
  <c r="CB176" i="2"/>
  <c r="BQ176" i="2"/>
  <c r="CA176" i="2"/>
  <c r="BY176" i="2"/>
  <c r="CI176" i="2"/>
  <c r="BZ176" i="2"/>
  <c r="CF177" i="2"/>
  <c r="CE177" i="2"/>
  <c r="BQ177" i="2"/>
  <c r="CF179" i="2"/>
  <c r="CE179" i="2"/>
  <c r="BN179" i="2"/>
  <c r="CD179" i="2"/>
  <c r="BY179" i="2"/>
  <c r="CC181" i="2"/>
  <c r="L183" i="2"/>
  <c r="BQ183" i="2"/>
  <c r="BQ186" i="2"/>
  <c r="CD187" i="2"/>
  <c r="CE189" i="2"/>
  <c r="BQ189" i="2"/>
  <c r="CC191" i="2"/>
  <c r="CF196" i="2"/>
  <c r="CE196" i="2"/>
  <c r="BN196" i="2"/>
  <c r="BR196" i="2" s="1"/>
  <c r="CD196" i="2"/>
  <c r="BV196" i="2"/>
  <c r="CB196" i="2"/>
  <c r="CA196" i="2"/>
  <c r="BZ196" i="2"/>
  <c r="BY196" i="2"/>
  <c r="CI196" i="2"/>
  <c r="CH196" i="2"/>
  <c r="CG196" i="2"/>
  <c r="CF197" i="2"/>
  <c r="BV197" i="2"/>
  <c r="BW197" i="2" s="1"/>
  <c r="BX197" i="2" s="1"/>
  <c r="CE197" i="2"/>
  <c r="BN197" i="2"/>
  <c r="BR197" i="2" s="1"/>
  <c r="CD197" i="2"/>
  <c r="CI199" i="2"/>
  <c r="CG199" i="2"/>
  <c r="BV201" i="2"/>
  <c r="BW201" i="2" s="1"/>
  <c r="BX201" i="2" s="1"/>
  <c r="CG205" i="2"/>
  <c r="L207" i="2"/>
  <c r="CH208" i="2"/>
  <c r="BQ209" i="2"/>
  <c r="CG209" i="2"/>
  <c r="BY210" i="2"/>
  <c r="CH211" i="2"/>
  <c r="BY213" i="2"/>
  <c r="CF214" i="2"/>
  <c r="CE214" i="2"/>
  <c r="BN214" i="2"/>
  <c r="CD214" i="2"/>
  <c r="BV214" i="2"/>
  <c r="CB214" i="2"/>
  <c r="CH214" i="2"/>
  <c r="CG214" i="2"/>
  <c r="BQ214" i="2"/>
  <c r="CC214" i="2"/>
  <c r="BZ214" i="2"/>
  <c r="BY214" i="2"/>
  <c r="CI214" i="2"/>
  <c r="CD215" i="2"/>
  <c r="CH217" i="2"/>
  <c r="CF220" i="2"/>
  <c r="CE220" i="2"/>
  <c r="BN220" i="2"/>
  <c r="CD220" i="2"/>
  <c r="BV220" i="2"/>
  <c r="CB220" i="2"/>
  <c r="CI220" i="2"/>
  <c r="CH220" i="2"/>
  <c r="CG220" i="2"/>
  <c r="BQ220" i="2"/>
  <c r="CA220" i="2"/>
  <c r="BZ220" i="2"/>
  <c r="CI223" i="2"/>
  <c r="CF227" i="2"/>
  <c r="CG227" i="2"/>
  <c r="BQ227" i="2"/>
  <c r="CE227" i="2"/>
  <c r="BN227" i="2"/>
  <c r="CD227" i="2"/>
  <c r="BY227" i="2"/>
  <c r="CI232" i="2"/>
  <c r="CH232" i="2"/>
  <c r="BU242" i="2"/>
  <c r="CF243" i="2"/>
  <c r="BQ243" i="2"/>
  <c r="CG243" i="2"/>
  <c r="BN243" i="2"/>
  <c r="CE243" i="2"/>
  <c r="CC243" i="2"/>
  <c r="BY243" i="2"/>
  <c r="BS247" i="2"/>
  <c r="CF248" i="2"/>
  <c r="CE248" i="2"/>
  <c r="BN248" i="2"/>
  <c r="CD248" i="2"/>
  <c r="BV248" i="2"/>
  <c r="CB248" i="2"/>
  <c r="BZ248" i="2"/>
  <c r="CI248" i="2"/>
  <c r="CH248" i="2"/>
  <c r="BQ248" i="2"/>
  <c r="CG248" i="2"/>
  <c r="CA248" i="2"/>
  <c r="BY248" i="2"/>
  <c r="L251" i="2"/>
  <c r="BQ251" i="2"/>
  <c r="CG252" i="2"/>
  <c r="L255" i="2"/>
  <c r="BV255" i="2"/>
  <c r="BW255" i="2" s="1"/>
  <c r="BX255" i="2" s="1"/>
  <c r="CD259" i="2"/>
  <c r="CC261" i="2"/>
  <c r="CG265" i="2"/>
  <c r="CG267" i="2"/>
  <c r="BQ272" i="2"/>
  <c r="BU274" i="2"/>
  <c r="CF275" i="2"/>
  <c r="BQ275" i="2"/>
  <c r="CG275" i="2"/>
  <c r="BN275" i="2"/>
  <c r="CE275" i="2"/>
  <c r="CC275" i="2"/>
  <c r="BY275" i="2"/>
  <c r="CG6" i="3"/>
  <c r="CG11" i="3"/>
  <c r="CN16" i="3"/>
  <c r="CJ16" i="3"/>
  <c r="CF34" i="3"/>
  <c r="CL44" i="3"/>
  <c r="CK53" i="3"/>
  <c r="DF57" i="3"/>
  <c r="CK64" i="3"/>
  <c r="L66" i="3"/>
  <c r="CO95" i="3"/>
  <c r="CF99" i="3"/>
  <c r="CE99" i="3"/>
  <c r="BW99" i="3"/>
  <c r="CO99" i="3"/>
  <c r="CN100" i="3"/>
  <c r="CG100" i="3"/>
  <c r="CK157" i="3"/>
  <c r="CE157" i="3"/>
  <c r="CB157" i="3"/>
  <c r="CC157" i="3" s="1"/>
  <c r="CD157" i="3" s="1"/>
  <c r="CM157" i="3"/>
  <c r="BT157" i="3"/>
  <c r="BU157" i="3" s="1"/>
  <c r="CL157" i="3"/>
  <c r="CH157" i="3"/>
  <c r="CK191" i="3"/>
  <c r="BT191" i="3"/>
  <c r="BU191" i="3" s="1"/>
  <c r="CJ191" i="3"/>
  <c r="CB191" i="3"/>
  <c r="CI191" i="3"/>
  <c r="CO191" i="3"/>
  <c r="CG191" i="3"/>
  <c r="CL191" i="3"/>
  <c r="CH191" i="3"/>
  <c r="CF191" i="3"/>
  <c r="BW191" i="3"/>
  <c r="CM191" i="3"/>
  <c r="CE191" i="3"/>
  <c r="CN191" i="3"/>
  <c r="CA196" i="3"/>
  <c r="BY196" i="3"/>
  <c r="CC224" i="3"/>
  <c r="CD224" i="3" s="1"/>
  <c r="CK34" i="4"/>
  <c r="CO34" i="4"/>
  <c r="CE34" i="4"/>
  <c r="CB34" i="4"/>
  <c r="CN34" i="4"/>
  <c r="BT34" i="4"/>
  <c r="BU34" i="4" s="1"/>
  <c r="CL34" i="4"/>
  <c r="CM34" i="4"/>
  <c r="CF34" i="4"/>
  <c r="CL183" i="4"/>
  <c r="CK183" i="4"/>
  <c r="CJ183" i="4"/>
  <c r="BW183" i="4"/>
  <c r="CE5" i="2"/>
  <c r="BZ6" i="2"/>
  <c r="CF25" i="2"/>
  <c r="CF27" i="2"/>
  <c r="CF29" i="2"/>
  <c r="CG31" i="2"/>
  <c r="CC33" i="2"/>
  <c r="CH34" i="2"/>
  <c r="CE36" i="2"/>
  <c r="BV39" i="2"/>
  <c r="BW39" i="2" s="1"/>
  <c r="BX39" i="2" s="1"/>
  <c r="BZ48" i="2"/>
  <c r="BN75" i="2"/>
  <c r="CI80" i="2"/>
  <c r="CE83" i="2"/>
  <c r="BN84" i="2"/>
  <c r="CA84" i="2"/>
  <c r="CA93" i="2"/>
  <c r="CG94" i="2"/>
  <c r="CI97" i="2"/>
  <c r="CG99" i="2"/>
  <c r="BY108" i="2"/>
  <c r="BQ113" i="2"/>
  <c r="BZ127" i="2"/>
  <c r="CI127" i="2"/>
  <c r="BN127" i="2"/>
  <c r="BR127" i="2" s="1"/>
  <c r="BY127" i="2"/>
  <c r="CF127" i="2"/>
  <c r="BY129" i="2"/>
  <c r="CC132" i="2"/>
  <c r="CB132" i="2"/>
  <c r="CI132" i="2"/>
  <c r="CB133" i="2"/>
  <c r="BS166" i="2"/>
  <c r="BN173" i="2"/>
  <c r="BZ238" i="2"/>
  <c r="CH238" i="2"/>
  <c r="BQ238" i="2"/>
  <c r="CG238" i="2"/>
  <c r="CA246" i="2"/>
  <c r="CH246" i="2"/>
  <c r="BQ246" i="2"/>
  <c r="CV8" i="2"/>
  <c r="CF10" i="2"/>
  <c r="CD10" i="2"/>
  <c r="BV10" i="2"/>
  <c r="CC10" i="2"/>
  <c r="BQ24" i="2"/>
  <c r="BV25" i="2"/>
  <c r="BQ26" i="2"/>
  <c r="CH28" i="2"/>
  <c r="BZ28" i="2"/>
  <c r="CF28" i="2"/>
  <c r="BS28" i="2"/>
  <c r="CF30" i="2"/>
  <c r="CD30" i="2"/>
  <c r="BV30" i="2"/>
  <c r="BN30" i="2"/>
  <c r="CE33" i="2"/>
  <c r="BY34" i="2"/>
  <c r="CC35" i="2"/>
  <c r="CI39" i="2"/>
  <c r="CC40" i="2"/>
  <c r="CD44" i="2"/>
  <c r="BV47" i="2"/>
  <c r="BQ50" i="2"/>
  <c r="BV51" i="2"/>
  <c r="CH52" i="2"/>
  <c r="BZ52" i="2"/>
  <c r="CF52" i="2"/>
  <c r="BQ52" i="2"/>
  <c r="CH55" i="2"/>
  <c r="BZ59" i="2"/>
  <c r="CD63" i="2"/>
  <c r="BV63" i="2"/>
  <c r="BW63" i="2" s="1"/>
  <c r="BX63" i="2" s="1"/>
  <c r="CB63" i="2"/>
  <c r="CA66" i="2"/>
  <c r="CG69" i="2"/>
  <c r="CH72" i="2"/>
  <c r="CI73" i="2"/>
  <c r="BV76" i="2"/>
  <c r="BW76" i="2" s="1"/>
  <c r="BX76" i="2" s="1"/>
  <c r="CE81" i="2"/>
  <c r="CA82" i="2"/>
  <c r="BQ84" i="2"/>
  <c r="CG85" i="2"/>
  <c r="BS86" i="2"/>
  <c r="BY89" i="2"/>
  <c r="CC93" i="2"/>
  <c r="BQ100" i="2"/>
  <c r="BV101" i="2"/>
  <c r="BW101" i="2" s="1"/>
  <c r="BX101" i="2" s="1"/>
  <c r="BZ102" i="2"/>
  <c r="CG103" i="2"/>
  <c r="BN104" i="2"/>
  <c r="BP104" i="2" s="1"/>
  <c r="CB104" i="2"/>
  <c r="CA108" i="2"/>
  <c r="CC111" i="2"/>
  <c r="BZ129" i="2"/>
  <c r="CA140" i="2"/>
  <c r="BQ140" i="2"/>
  <c r="BZ140" i="2"/>
  <c r="CB140" i="2"/>
  <c r="BZ160" i="2"/>
  <c r="CC172" i="2"/>
  <c r="BQ172" i="2"/>
  <c r="CB172" i="2"/>
  <c r="L173" i="2"/>
  <c r="BS180" i="2"/>
  <c r="BZ190" i="2"/>
  <c r="CH190" i="2"/>
  <c r="BQ190" i="2"/>
  <c r="CG190" i="2"/>
  <c r="CV207" i="2"/>
  <c r="CV263" i="2"/>
  <c r="BV271" i="2"/>
  <c r="BW271" i="2" s="1"/>
  <c r="BX271" i="2" s="1"/>
  <c r="CO14" i="3"/>
  <c r="BT14" i="3"/>
  <c r="CB14" i="3"/>
  <c r="CC14" i="3" s="1"/>
  <c r="CD14" i="3" s="1"/>
  <c r="L16" i="3"/>
  <c r="BN9" i="2"/>
  <c r="CE10" i="2"/>
  <c r="BQ12" i="2"/>
  <c r="CE15" i="2"/>
  <c r="CF17" i="2"/>
  <c r="CB20" i="2"/>
  <c r="CF21" i="2"/>
  <c r="CH23" i="2"/>
  <c r="L37" i="2"/>
  <c r="BN39" i="2"/>
  <c r="BP39" i="2" s="1"/>
  <c r="CE40" i="2"/>
  <c r="CD48" i="2"/>
  <c r="BV48" i="2"/>
  <c r="BN48" i="2"/>
  <c r="CB48" i="2"/>
  <c r="CC48" i="2"/>
  <c r="CI49" i="2"/>
  <c r="CD50" i="2"/>
  <c r="CI55" i="2"/>
  <c r="BS63" i="2"/>
  <c r="BN64" i="2"/>
  <c r="CB66" i="2"/>
  <c r="CI71" i="2"/>
  <c r="BQ75" i="2"/>
  <c r="CE79" i="2"/>
  <c r="BN80" i="2"/>
  <c r="CB82" i="2"/>
  <c r="L84" i="2"/>
  <c r="CH85" i="2"/>
  <c r="BN87" i="2"/>
  <c r="BZ89" i="2"/>
  <c r="CI94" i="2"/>
  <c r="CE95" i="2"/>
  <c r="CD100" i="2"/>
  <c r="BV105" i="2"/>
  <c r="BW105" i="2" s="1"/>
  <c r="BX105" i="2" s="1"/>
  <c r="BZ106" i="2"/>
  <c r="CF107" i="2"/>
  <c r="CD107" i="2"/>
  <c r="BV107" i="2"/>
  <c r="BN107" i="2"/>
  <c r="CC107" i="2"/>
  <c r="CG107" i="2"/>
  <c r="BN108" i="2"/>
  <c r="BY109" i="2"/>
  <c r="CE129" i="2"/>
  <c r="BN132" i="2"/>
  <c r="CI141" i="2"/>
  <c r="BV145" i="2"/>
  <c r="CF148" i="2"/>
  <c r="CC149" i="2"/>
  <c r="BV173" i="2"/>
  <c r="BW173" i="2" s="1"/>
  <c r="BX173" i="2" s="1"/>
  <c r="CB174" i="2"/>
  <c r="BS196" i="2"/>
  <c r="CG225" i="2"/>
  <c r="BQ225" i="2"/>
  <c r="BN5" i="2"/>
  <c r="CG8" i="2"/>
  <c r="CC9" i="2"/>
  <c r="CH10" i="2"/>
  <c r="BQ11" i="2"/>
  <c r="CH13" i="2"/>
  <c r="CH15" i="2"/>
  <c r="CH19" i="2"/>
  <c r="CD20" i="2"/>
  <c r="CE22" i="2"/>
  <c r="CA25" i="2"/>
  <c r="CH30" i="2"/>
  <c r="CE32" i="2"/>
  <c r="CG40" i="2"/>
  <c r="CE46" i="2"/>
  <c r="CF48" i="2"/>
  <c r="BV50" i="2"/>
  <c r="BW50" i="2" s="1"/>
  <c r="BX50" i="2" s="1"/>
  <c r="CE52" i="2"/>
  <c r="CG54" i="2"/>
  <c r="CA55" i="2"/>
  <c r="BY58" i="2"/>
  <c r="BN60" i="2"/>
  <c r="CG63" i="2"/>
  <c r="L64" i="2"/>
  <c r="CC64" i="2"/>
  <c r="BY67" i="2"/>
  <c r="CF68" i="2"/>
  <c r="CE68" i="2"/>
  <c r="CE75" i="2"/>
  <c r="CB78" i="2"/>
  <c r="CG79" i="2"/>
  <c r="CH82" i="2"/>
  <c r="BY83" i="2"/>
  <c r="CG86" i="2"/>
  <c r="CD89" i="2"/>
  <c r="BV89" i="2"/>
  <c r="BW89" i="2" s="1"/>
  <c r="BX89" i="2" s="1"/>
  <c r="CB89" i="2"/>
  <c r="CC89" i="2"/>
  <c r="BY90" i="2"/>
  <c r="CD91" i="2"/>
  <c r="CA94" i="2"/>
  <c r="L96" i="2"/>
  <c r="CC97" i="2"/>
  <c r="CG98" i="2"/>
  <c r="CD102" i="2"/>
  <c r="BV102" i="2"/>
  <c r="BW102" i="2" s="1"/>
  <c r="BX102" i="2" s="1"/>
  <c r="BN102" i="2"/>
  <c r="CB102" i="2"/>
  <c r="CI102" i="2"/>
  <c r="CA102" i="2"/>
  <c r="CD108" i="2"/>
  <c r="CH111" i="2"/>
  <c r="CA126" i="2"/>
  <c r="CH135" i="2"/>
  <c r="BN135" i="2"/>
  <c r="CG135" i="2"/>
  <c r="BY135" i="2"/>
  <c r="CB138" i="2"/>
  <c r="CA138" i="2"/>
  <c r="CF138" i="2"/>
  <c r="CB139" i="2"/>
  <c r="CI139" i="2"/>
  <c r="CA139" i="2"/>
  <c r="CH139" i="2"/>
  <c r="BN139" i="2"/>
  <c r="CG139" i="2"/>
  <c r="CE139" i="2"/>
  <c r="CD139" i="2"/>
  <c r="BV139" i="2"/>
  <c r="BY141" i="2"/>
  <c r="CD145" i="2"/>
  <c r="CE152" i="2"/>
  <c r="CC155" i="2"/>
  <c r="CB155" i="2"/>
  <c r="BN155" i="2"/>
  <c r="BZ155" i="2"/>
  <c r="BV155" i="2"/>
  <c r="CC169" i="2"/>
  <c r="CH170" i="2"/>
  <c r="CC173" i="2"/>
  <c r="BY181" i="2"/>
  <c r="CI185" i="2"/>
  <c r="CC187" i="2"/>
  <c r="BQ210" i="2"/>
  <c r="BQ213" i="2"/>
  <c r="BS228" i="2"/>
  <c r="L231" i="2"/>
  <c r="CC238" i="2"/>
  <c r="CC250" i="2"/>
  <c r="BS263" i="2"/>
  <c r="BU263" i="2"/>
  <c r="CO6" i="3"/>
  <c r="CK8" i="3"/>
  <c r="BT8" i="3"/>
  <c r="BU8" i="3" s="1"/>
  <c r="CL8" i="3"/>
  <c r="CI8" i="3"/>
  <c r="CH8" i="3"/>
  <c r="CB8" i="3"/>
  <c r="CC8" i="3" s="1"/>
  <c r="CD8" i="3" s="1"/>
  <c r="BT10" i="3"/>
  <c r="BU10" i="3" s="1"/>
  <c r="BQ5" i="2"/>
  <c r="CH6" i="2"/>
  <c r="CI8" i="2"/>
  <c r="BN10" i="2"/>
  <c r="BZ10" i="2"/>
  <c r="CD11" i="2"/>
  <c r="CG12" i="2"/>
  <c r="BZ13" i="2"/>
  <c r="CE14" i="2"/>
  <c r="BZ15" i="2"/>
  <c r="CA17" i="2"/>
  <c r="BV18" i="2"/>
  <c r="BW18" i="2" s="1"/>
  <c r="BX18" i="2" s="1"/>
  <c r="CF18" i="2"/>
  <c r="BV20" i="2"/>
  <c r="BW20" i="2" s="1"/>
  <c r="BX20" i="2" s="1"/>
  <c r="CG20" i="2"/>
  <c r="BZ21" i="2"/>
  <c r="CH22" i="2"/>
  <c r="CI23" i="2"/>
  <c r="CC23" i="2"/>
  <c r="CH24" i="2"/>
  <c r="CG25" i="2"/>
  <c r="CC25" i="2"/>
  <c r="BN26" i="2"/>
  <c r="CE27" i="2"/>
  <c r="CC27" i="2"/>
  <c r="CB27" i="2"/>
  <c r="BN28" i="2"/>
  <c r="BY28" i="2"/>
  <c r="CD29" i="2"/>
  <c r="BZ30" i="2"/>
  <c r="CD31" i="2"/>
  <c r="CE34" i="2"/>
  <c r="BN35" i="2"/>
  <c r="BR35" i="2" s="1"/>
  <c r="BY35" i="2"/>
  <c r="CB36" i="2"/>
  <c r="CH36" i="2"/>
  <c r="BZ36" i="2"/>
  <c r="BQ36" i="2"/>
  <c r="CC36" i="2"/>
  <c r="CF37" i="2"/>
  <c r="BZ38" i="2"/>
  <c r="CD39" i="2"/>
  <c r="BN40" i="2"/>
  <c r="BY40" i="2"/>
  <c r="CF41" i="2"/>
  <c r="CE41" i="2"/>
  <c r="BV43" i="2"/>
  <c r="BW43" i="2" s="1"/>
  <c r="BX43" i="2" s="1"/>
  <c r="CG43" i="2"/>
  <c r="CD45" i="2"/>
  <c r="BV45" i="2"/>
  <c r="BN45" i="2"/>
  <c r="CB45" i="2"/>
  <c r="CC45" i="2"/>
  <c r="CH46" i="2"/>
  <c r="CI47" i="2"/>
  <c r="CC47" i="2"/>
  <c r="CH48" i="2"/>
  <c r="CG49" i="2"/>
  <c r="BN50" i="2"/>
  <c r="CE51" i="2"/>
  <c r="CC51" i="2"/>
  <c r="CB51" i="2"/>
  <c r="BN52" i="2"/>
  <c r="CI52" i="2"/>
  <c r="CD53" i="2"/>
  <c r="BV53" i="2"/>
  <c r="CB53" i="2"/>
  <c r="CC53" i="2"/>
  <c r="BY54" i="2"/>
  <c r="CE55" i="2"/>
  <c r="BN56" i="2"/>
  <c r="CA56" i="2"/>
  <c r="CF57" i="2"/>
  <c r="BQ58" i="2"/>
  <c r="CB58" i="2"/>
  <c r="CG59" i="2"/>
  <c r="L60" i="2"/>
  <c r="CC60" i="2"/>
  <c r="CH61" i="2"/>
  <c r="CH62" i="2"/>
  <c r="CD62" i="2"/>
  <c r="BN63" i="2"/>
  <c r="BY63" i="2"/>
  <c r="CI63" i="2"/>
  <c r="CF64" i="2"/>
  <c r="CE64" i="2"/>
  <c r="BZ65" i="2"/>
  <c r="BV66" i="2"/>
  <c r="BW66" i="2" s="1"/>
  <c r="BX66" i="2" s="1"/>
  <c r="CG66" i="2"/>
  <c r="BQ67" i="2"/>
  <c r="CA67" i="2"/>
  <c r="CI68" i="2"/>
  <c r="CD69" i="2"/>
  <c r="BV69" i="2"/>
  <c r="CB69" i="2"/>
  <c r="CC69" i="2"/>
  <c r="BY70" i="2"/>
  <c r="CE71" i="2"/>
  <c r="BN72" i="2"/>
  <c r="CA72" i="2"/>
  <c r="BQ74" i="2"/>
  <c r="CB74" i="2"/>
  <c r="CG75" i="2"/>
  <c r="CC76" i="2"/>
  <c r="CH77" i="2"/>
  <c r="CH78" i="2"/>
  <c r="CD78" i="2"/>
  <c r="BN79" i="2"/>
  <c r="BY79" i="2"/>
  <c r="CI79" i="2"/>
  <c r="CF80" i="2"/>
  <c r="CE80" i="2"/>
  <c r="BV82" i="2"/>
  <c r="BW82" i="2" s="1"/>
  <c r="BX82" i="2" s="1"/>
  <c r="CG82" i="2"/>
  <c r="BQ83" i="2"/>
  <c r="CA83" i="2"/>
  <c r="CD85" i="2"/>
  <c r="BV85" i="2"/>
  <c r="CB85" i="2"/>
  <c r="CC85" i="2"/>
  <c r="BY86" i="2"/>
  <c r="CE87" i="2"/>
  <c r="BN88" i="2"/>
  <c r="CA88" i="2"/>
  <c r="CF89" i="2"/>
  <c r="BQ90" i="2"/>
  <c r="CB90" i="2"/>
  <c r="BV91" i="2"/>
  <c r="BW91" i="2" s="1"/>
  <c r="BX91" i="2" s="1"/>
  <c r="CF91" i="2"/>
  <c r="CB92" i="2"/>
  <c r="CI93" i="2"/>
  <c r="CF94" i="2"/>
  <c r="CD94" i="2"/>
  <c r="BV94" i="2"/>
  <c r="CC94" i="2"/>
  <c r="BN95" i="2"/>
  <c r="BY95" i="2"/>
  <c r="CH96" i="2"/>
  <c r="CE97" i="2"/>
  <c r="BQ99" i="2"/>
  <c r="BY100" i="2"/>
  <c r="CD101" i="2"/>
  <c r="CH102" i="2"/>
  <c r="CA103" i="2"/>
  <c r="CC105" i="2"/>
  <c r="CG106" i="2"/>
  <c r="BZ107" i="2"/>
  <c r="CI108" i="2"/>
  <c r="BQ109" i="2"/>
  <c r="CC110" i="2"/>
  <c r="CC113" i="2"/>
  <c r="CI114" i="2"/>
  <c r="BY114" i="2"/>
  <c r="CH115" i="2"/>
  <c r="CD117" i="2"/>
  <c r="BV117" i="2"/>
  <c r="CC117" i="2"/>
  <c r="CA117" i="2"/>
  <c r="BQ117" i="2"/>
  <c r="BZ117" i="2"/>
  <c r="CH117" i="2"/>
  <c r="CG117" i="2"/>
  <c r="CE120" i="2"/>
  <c r="CD122" i="2"/>
  <c r="CC122" i="2"/>
  <c r="CA122" i="2"/>
  <c r="BN122" i="2"/>
  <c r="CB122" i="2"/>
  <c r="BN124" i="2"/>
  <c r="CC126" i="2"/>
  <c r="CB131" i="2"/>
  <c r="CE132" i="2"/>
  <c r="CA132" i="2"/>
  <c r="CD133" i="2"/>
  <c r="BV133" i="2"/>
  <c r="CC133" i="2"/>
  <c r="CA133" i="2"/>
  <c r="BQ133" i="2"/>
  <c r="BZ133" i="2"/>
  <c r="CH133" i="2"/>
  <c r="CG133" i="2"/>
  <c r="CE135" i="2"/>
  <c r="CD136" i="2"/>
  <c r="BV136" i="2"/>
  <c r="BN136" i="2"/>
  <c r="CC136" i="2"/>
  <c r="CF136" i="2"/>
  <c r="CE136" i="2"/>
  <c r="CA136" i="2"/>
  <c r="BQ136" i="2"/>
  <c r="BZ136" i="2"/>
  <c r="BN138" i="2"/>
  <c r="BP138" i="2" s="1"/>
  <c r="BZ139" i="2"/>
  <c r="CA142" i="2"/>
  <c r="BN144" i="2"/>
  <c r="CI144" i="2"/>
  <c r="CH145" i="2"/>
  <c r="CA146" i="2"/>
  <c r="CG147" i="2"/>
  <c r="BY147" i="2"/>
  <c r="BQ147" i="2"/>
  <c r="CF147" i="2"/>
  <c r="CH147" i="2"/>
  <c r="BV147" i="2"/>
  <c r="CE147" i="2"/>
  <c r="CC147" i="2"/>
  <c r="CB147" i="2"/>
  <c r="BZ147" i="2"/>
  <c r="BV148" i="2"/>
  <c r="CA151" i="2"/>
  <c r="CI155" i="2"/>
  <c r="CC158" i="2"/>
  <c r="CI161" i="2"/>
  <c r="CC161" i="2"/>
  <c r="CH162" i="2"/>
  <c r="CI165" i="2"/>
  <c r="CC165" i="2"/>
  <c r="CI166" i="2"/>
  <c r="BQ167" i="2"/>
  <c r="BZ172" i="2"/>
  <c r="CE173" i="2"/>
  <c r="BQ174" i="2"/>
  <c r="CC176" i="2"/>
  <c r="CI181" i="2"/>
  <c r="CG181" i="2"/>
  <c r="DC183" i="2"/>
  <c r="CI190" i="2"/>
  <c r="CC202" i="2"/>
  <c r="CI202" i="2"/>
  <c r="CH202" i="2"/>
  <c r="CF203" i="2"/>
  <c r="BY203" i="2"/>
  <c r="BV203" i="2"/>
  <c r="BW203" i="2" s="1"/>
  <c r="BX203" i="2" s="1"/>
  <c r="CG203" i="2"/>
  <c r="BQ203" i="2"/>
  <c r="BN203" i="2"/>
  <c r="CE203" i="2"/>
  <c r="BY204" i="2"/>
  <c r="BZ206" i="2"/>
  <c r="CH206" i="2"/>
  <c r="CG206" i="2"/>
  <c r="BQ206" i="2"/>
  <c r="BY207" i="2"/>
  <c r="CI208" i="2"/>
  <c r="BN209" i="2"/>
  <c r="BZ210" i="2"/>
  <c r="CC213" i="2"/>
  <c r="BN215" i="2"/>
  <c r="CI217" i="2"/>
  <c r="CC219" i="2"/>
  <c r="CD221" i="2"/>
  <c r="CB223" i="2"/>
  <c r="CH225" i="2"/>
  <c r="CE225" i="2"/>
  <c r="CV229" i="2"/>
  <c r="BY232" i="2"/>
  <c r="BY237" i="2"/>
  <c r="BY238" i="2"/>
  <c r="BZ240" i="2"/>
  <c r="BY241" i="2"/>
  <c r="CF244" i="2"/>
  <c r="CE244" i="2"/>
  <c r="BN244" i="2"/>
  <c r="CD244" i="2"/>
  <c r="BV244" i="2"/>
  <c r="CB244" i="2"/>
  <c r="CC244" i="2"/>
  <c r="CI244" i="2"/>
  <c r="CH244" i="2"/>
  <c r="BQ244" i="2"/>
  <c r="CA244" i="2"/>
  <c r="BZ244" i="2"/>
  <c r="BQ245" i="2"/>
  <c r="BZ246" i="2"/>
  <c r="L249" i="2"/>
  <c r="BZ250" i="2"/>
  <c r="CE255" i="2"/>
  <c r="CE259" i="2"/>
  <c r="CA264" i="2"/>
  <c r="CI264" i="2"/>
  <c r="CH264" i="2"/>
  <c r="BQ264" i="2"/>
  <c r="CI265" i="2"/>
  <c r="CI267" i="2"/>
  <c r="BZ272" i="2"/>
  <c r="CF276" i="2"/>
  <c r="CE276" i="2"/>
  <c r="BN276" i="2"/>
  <c r="CD276" i="2"/>
  <c r="BV276" i="2"/>
  <c r="CB276" i="2"/>
  <c r="CC276" i="2"/>
  <c r="CI276" i="2"/>
  <c r="CH276" i="2"/>
  <c r="BQ276" i="2"/>
  <c r="CA276" i="2"/>
  <c r="BZ276" i="2"/>
  <c r="BW5" i="3"/>
  <c r="CH6" i="3"/>
  <c r="BW9" i="3"/>
  <c r="BV18" i="3"/>
  <c r="BU18" i="3"/>
  <c r="CL21" i="3"/>
  <c r="CB21" i="3"/>
  <c r="CC21" i="3" s="1"/>
  <c r="CD21" i="3" s="1"/>
  <c r="CK21" i="3"/>
  <c r="CJ21" i="3"/>
  <c r="CF21" i="3"/>
  <c r="BV24" i="3"/>
  <c r="BU24" i="3"/>
  <c r="BT27" i="3"/>
  <c r="L28" i="3"/>
  <c r="CH28" i="3"/>
  <c r="CI38" i="3"/>
  <c r="CO38" i="3"/>
  <c r="CG38" i="3"/>
  <c r="CN38" i="3"/>
  <c r="CJ38" i="3"/>
  <c r="CH38" i="3"/>
  <c r="CB38" i="3"/>
  <c r="CC38" i="3" s="1"/>
  <c r="CD38" i="3" s="1"/>
  <c r="CL42" i="3"/>
  <c r="CB44" i="3"/>
  <c r="CC44" i="3" s="1"/>
  <c r="CD44" i="3" s="1"/>
  <c r="CJ44" i="3"/>
  <c r="CI44" i="3"/>
  <c r="BT44" i="3"/>
  <c r="BY48" i="3"/>
  <c r="CA48" i="3"/>
  <c r="CB59" i="3"/>
  <c r="CC59" i="3" s="1"/>
  <c r="CD59" i="3" s="1"/>
  <c r="CN59" i="3"/>
  <c r="CL59" i="3"/>
  <c r="CA71" i="3"/>
  <c r="BY71" i="3"/>
  <c r="CL77" i="3"/>
  <c r="CL78" i="3"/>
  <c r="CB78" i="3"/>
  <c r="CC78" i="3" s="1"/>
  <c r="CD78" i="3" s="1"/>
  <c r="CJ78" i="3"/>
  <c r="CI78" i="3"/>
  <c r="CH78" i="3"/>
  <c r="L80" i="3"/>
  <c r="CI86" i="3"/>
  <c r="CH86" i="3"/>
  <c r="CG86" i="3"/>
  <c r="BT86" i="3"/>
  <c r="BU86" i="3" s="1"/>
  <c r="CJ86" i="3"/>
  <c r="CC94" i="3"/>
  <c r="CD94" i="3" s="1"/>
  <c r="L125" i="3"/>
  <c r="CO192" i="3"/>
  <c r="BT248" i="3"/>
  <c r="BU248" i="3" s="1"/>
  <c r="CA266" i="3"/>
  <c r="BY266" i="3"/>
  <c r="CG9" i="2"/>
  <c r="BN18" i="2"/>
  <c r="CI18" i="2"/>
  <c r="CE19" i="2"/>
  <c r="CC19" i="2"/>
  <c r="BN20" i="2"/>
  <c r="BV31" i="2"/>
  <c r="BW31" i="2" s="1"/>
  <c r="BX31" i="2" s="1"/>
  <c r="CD33" i="2"/>
  <c r="BV33" i="2"/>
  <c r="BN33" i="2"/>
  <c r="CB33" i="2"/>
  <c r="CD42" i="2"/>
  <c r="BV42" i="2"/>
  <c r="CB42" i="2"/>
  <c r="CC42" i="2"/>
  <c r="CB44" i="2"/>
  <c r="CH44" i="2"/>
  <c r="BZ44" i="2"/>
  <c r="BQ44" i="2"/>
  <c r="CF45" i="2"/>
  <c r="BN59" i="2"/>
  <c r="BR59" i="2" s="1"/>
  <c r="BY59" i="2"/>
  <c r="CI59" i="2"/>
  <c r="CE60" i="2"/>
  <c r="CG62" i="2"/>
  <c r="CE76" i="2"/>
  <c r="CG78" i="2"/>
  <c r="CD81" i="2"/>
  <c r="BV81" i="2"/>
  <c r="CB81" i="2"/>
  <c r="CG87" i="2"/>
  <c r="CC88" i="2"/>
  <c r="CF99" i="2"/>
  <c r="CD99" i="2"/>
  <c r="BV99" i="2"/>
  <c r="BN99" i="2"/>
  <c r="CC99" i="2"/>
  <c r="CB100" i="2"/>
  <c r="CE109" i="2"/>
  <c r="BN109" i="2"/>
  <c r="CD109" i="2"/>
  <c r="BV109" i="2"/>
  <c r="CB109" i="2"/>
  <c r="CI109" i="2"/>
  <c r="CA109" i="2"/>
  <c r="CG113" i="2"/>
  <c r="CC114" i="2"/>
  <c r="CF122" i="2"/>
  <c r="BN126" i="2"/>
  <c r="CB128" i="2"/>
  <c r="CA128" i="2"/>
  <c r="BN128" i="2"/>
  <c r="CI128" i="2"/>
  <c r="CF128" i="2"/>
  <c r="BV128" i="2"/>
  <c r="BW128" i="2" s="1"/>
  <c r="BX128" i="2" s="1"/>
  <c r="CC128" i="2"/>
  <c r="BQ129" i="2"/>
  <c r="CA129" i="2"/>
  <c r="BU152" i="2"/>
  <c r="CH176" i="2"/>
  <c r="CF178" i="2"/>
  <c r="CE178" i="2"/>
  <c r="BN178" i="2"/>
  <c r="BR178" i="2" s="1"/>
  <c r="CD178" i="2"/>
  <c r="BV178" i="2"/>
  <c r="CB178" i="2"/>
  <c r="CI178" i="2"/>
  <c r="CH178" i="2"/>
  <c r="CC178" i="2"/>
  <c r="CA178" i="2"/>
  <c r="L191" i="2"/>
  <c r="BQ193" i="2"/>
  <c r="CG193" i="2"/>
  <c r="CF198" i="2"/>
  <c r="CE198" i="2"/>
  <c r="BN198" i="2"/>
  <c r="CD198" i="2"/>
  <c r="BV198" i="2"/>
  <c r="CB198" i="2"/>
  <c r="CH198" i="2"/>
  <c r="CG198" i="2"/>
  <c r="BQ198" i="2"/>
  <c r="CC198" i="2"/>
  <c r="BZ198" i="2"/>
  <c r="BY198" i="2"/>
  <c r="CI198" i="2"/>
  <c r="CF211" i="2"/>
  <c r="CG211" i="2"/>
  <c r="BQ211" i="2"/>
  <c r="CE211" i="2"/>
  <c r="BN211" i="2"/>
  <c r="CD211" i="2"/>
  <c r="BY211" i="2"/>
  <c r="CC234" i="2"/>
  <c r="CI234" i="2"/>
  <c r="CF235" i="2"/>
  <c r="BY235" i="2"/>
  <c r="BV235" i="2"/>
  <c r="BW235" i="2" s="1"/>
  <c r="BX235" i="2" s="1"/>
  <c r="CG235" i="2"/>
  <c r="BQ235" i="2"/>
  <c r="BN235" i="2"/>
  <c r="CE235" i="2"/>
  <c r="CM7" i="3"/>
  <c r="BW7" i="3"/>
  <c r="CO7" i="3"/>
  <c r="CL7" i="3"/>
  <c r="BT7" i="3"/>
  <c r="BU7" i="3" s="1"/>
  <c r="CG7" i="3"/>
  <c r="CE7" i="3"/>
  <c r="CF5" i="2"/>
  <c r="CI9" i="2"/>
  <c r="CD19" i="2"/>
  <c r="CB26" i="2"/>
  <c r="CH26" i="2"/>
  <c r="BZ26" i="2"/>
  <c r="BV27" i="2"/>
  <c r="CC28" i="2"/>
  <c r="CI34" i="2"/>
  <c r="CC38" i="2"/>
  <c r="CD40" i="2"/>
  <c r="BV40" i="2"/>
  <c r="BW40" i="2" s="1"/>
  <c r="BX40" i="2" s="1"/>
  <c r="CB40" i="2"/>
  <c r="CE42" i="2"/>
  <c r="CB50" i="2"/>
  <c r="CH50" i="2"/>
  <c r="BZ50" i="2"/>
  <c r="CG60" i="2"/>
  <c r="CI62" i="2"/>
  <c r="CC63" i="2"/>
  <c r="BN66" i="2"/>
  <c r="CH71" i="2"/>
  <c r="CE74" i="2"/>
  <c r="CI78" i="2"/>
  <c r="CC79" i="2"/>
  <c r="CF83" i="2"/>
  <c r="CB95" i="2"/>
  <c r="CH99" i="2"/>
  <c r="L100" i="2"/>
  <c r="CI101" i="2"/>
  <c r="CD128" i="2"/>
  <c r="BS162" i="2"/>
  <c r="DC192" i="2"/>
  <c r="BY221" i="2"/>
  <c r="CL131" i="3"/>
  <c r="CM131" i="3"/>
  <c r="BW131" i="3"/>
  <c r="CK131" i="3"/>
  <c r="BT131" i="3"/>
  <c r="BU131" i="3" s="1"/>
  <c r="CJ131" i="3"/>
  <c r="CE131" i="3"/>
  <c r="CI131" i="3"/>
  <c r="CB131" i="3"/>
  <c r="CG5" i="2"/>
  <c r="CI7" i="2"/>
  <c r="BZ14" i="2"/>
  <c r="CF19" i="2"/>
  <c r="CC24" i="2"/>
  <c r="CH29" i="2"/>
  <c r="BN31" i="2"/>
  <c r="BP31" i="2" s="1"/>
  <c r="CB32" i="2"/>
  <c r="CH32" i="2"/>
  <c r="BZ32" i="2"/>
  <c r="CH54" i="2"/>
  <c r="CG58" i="2"/>
  <c r="CG67" i="2"/>
  <c r="L68" i="2"/>
  <c r="CH70" i="2"/>
  <c r="BN71" i="2"/>
  <c r="CG74" i="2"/>
  <c r="CI76" i="2"/>
  <c r="BY87" i="2"/>
  <c r="CA96" i="2"/>
  <c r="CI105" i="2"/>
  <c r="BU110" i="2"/>
  <c r="CD125" i="2"/>
  <c r="BV125" i="2"/>
  <c r="BW125" i="2" s="1"/>
  <c r="BX125" i="2" s="1"/>
  <c r="CC125" i="2"/>
  <c r="CA125" i="2"/>
  <c r="BQ125" i="2"/>
  <c r="BZ125" i="2"/>
  <c r="CH125" i="2"/>
  <c r="CG125" i="2"/>
  <c r="CH127" i="2"/>
  <c r="BU146" i="2"/>
  <c r="BS146" i="2"/>
  <c r="BN161" i="2"/>
  <c r="CG175" i="2"/>
  <c r="BV175" i="2"/>
  <c r="BW175" i="2" s="1"/>
  <c r="BX175" i="2" s="1"/>
  <c r="CF175" i="2"/>
  <c r="CD175" i="2"/>
  <c r="BN175" i="2"/>
  <c r="CC175" i="2"/>
  <c r="CH179" i="2"/>
  <c r="CC179" i="2"/>
  <c r="BU180" i="2"/>
  <c r="BQ181" i="2"/>
  <c r="BU202" i="2"/>
  <c r="BS202" i="2"/>
  <c r="CF230" i="2"/>
  <c r="CE230" i="2"/>
  <c r="BN230" i="2"/>
  <c r="CD230" i="2"/>
  <c r="BV230" i="2"/>
  <c r="CB230" i="2"/>
  <c r="CH230" i="2"/>
  <c r="CG230" i="2"/>
  <c r="BQ230" i="2"/>
  <c r="CC230" i="2"/>
  <c r="BZ230" i="2"/>
  <c r="BY230" i="2"/>
  <c r="CI230" i="2"/>
  <c r="CA7" i="2"/>
  <c r="CD16" i="2"/>
  <c r="BV16" i="2"/>
  <c r="BN16" i="2"/>
  <c r="CB16" i="2"/>
  <c r="CI17" i="2"/>
  <c r="BV26" i="2"/>
  <c r="BW26" i="2" s="1"/>
  <c r="BX26" i="2" s="1"/>
  <c r="CG28" i="2"/>
  <c r="CH33" i="2"/>
  <c r="CG35" i="2"/>
  <c r="CH38" i="2"/>
  <c r="CH43" i="2"/>
  <c r="CF50" i="2"/>
  <c r="BV54" i="2"/>
  <c r="BW54" i="2" s="1"/>
  <c r="BX54" i="2" s="1"/>
  <c r="CE59" i="2"/>
  <c r="CH66" i="2"/>
  <c r="CG70" i="2"/>
  <c r="L71" i="2"/>
  <c r="CI72" i="2"/>
  <c r="CD73" i="2"/>
  <c r="BV73" i="2"/>
  <c r="BW73" i="2" s="1"/>
  <c r="BX73" i="2" s="1"/>
  <c r="CB73" i="2"/>
  <c r="CC73" i="2"/>
  <c r="BN76" i="2"/>
  <c r="CH81" i="2"/>
  <c r="CF84" i="2"/>
  <c r="CG95" i="2"/>
  <c r="BN101" i="2"/>
  <c r="BP101" i="2" s="1"/>
  <c r="BY103" i="2"/>
  <c r="CH104" i="2"/>
  <c r="BZ104" i="2"/>
  <c r="CF104" i="2"/>
  <c r="CE104" i="2"/>
  <c r="CG104" i="2"/>
  <c r="CI110" i="2"/>
  <c r="BY113" i="2"/>
  <c r="CI116" i="2"/>
  <c r="BZ116" i="2"/>
  <c r="CH116" i="2"/>
  <c r="BN116" i="2"/>
  <c r="CD116" i="2"/>
  <c r="BZ119" i="2"/>
  <c r="CI119" i="2"/>
  <c r="BN119" i="2"/>
  <c r="BY119" i="2"/>
  <c r="CF119" i="2"/>
  <c r="CA121" i="2"/>
  <c r="BQ121" i="2"/>
  <c r="BY121" i="2"/>
  <c r="BZ131" i="2"/>
  <c r="CI140" i="2"/>
  <c r="CG144" i="2"/>
  <c r="CI149" i="2"/>
  <c r="CD155" i="2"/>
  <c r="CI157" i="2"/>
  <c r="CH160" i="2"/>
  <c r="CF180" i="2"/>
  <c r="CE180" i="2"/>
  <c r="BN180" i="2"/>
  <c r="BR180" i="2" s="1"/>
  <c r="CD180" i="2"/>
  <c r="BV180" i="2"/>
  <c r="CB180" i="2"/>
  <c r="BZ180" i="2"/>
  <c r="BY180" i="2"/>
  <c r="CI180" i="2"/>
  <c r="CH180" i="2"/>
  <c r="CA190" i="2"/>
  <c r="BY206" i="2"/>
  <c r="BN207" i="2"/>
  <c r="CB221" i="2"/>
  <c r="L225" i="2"/>
  <c r="BV225" i="2"/>
  <c r="BW225" i="2" s="1"/>
  <c r="BX225" i="2" s="1"/>
  <c r="CD235" i="2"/>
  <c r="BS237" i="2"/>
  <c r="BV253" i="2"/>
  <c r="BW253" i="2" s="1"/>
  <c r="BX253" i="2" s="1"/>
  <c r="CC253" i="2"/>
  <c r="BN255" i="2"/>
  <c r="CF258" i="2"/>
  <c r="CE258" i="2"/>
  <c r="BN258" i="2"/>
  <c r="CD258" i="2"/>
  <c r="BV258" i="2"/>
  <c r="CB258" i="2"/>
  <c r="BY258" i="2"/>
  <c r="CI258" i="2"/>
  <c r="CH258" i="2"/>
  <c r="BQ258" i="2"/>
  <c r="CC258" i="2"/>
  <c r="CA258" i="2"/>
  <c r="BV259" i="2"/>
  <c r="BW259" i="2" s="1"/>
  <c r="BX259" i="2" s="1"/>
  <c r="BY267" i="2"/>
  <c r="CH269" i="2"/>
  <c r="CH271" i="2"/>
  <c r="CE39" i="3"/>
  <c r="L5" i="2"/>
  <c r="CC5" i="2"/>
  <c r="CB7" i="2"/>
  <c r="BY8" i="2"/>
  <c r="CE9" i="2"/>
  <c r="CB5" i="2"/>
  <c r="BY6" i="2"/>
  <c r="BN8" i="2"/>
  <c r="BZ8" i="2"/>
  <c r="BV9" i="2"/>
  <c r="BW9" i="2" s="1"/>
  <c r="BX9" i="2" s="1"/>
  <c r="BQ10" i="2"/>
  <c r="CA10" i="2"/>
  <c r="BN12" i="2"/>
  <c r="CI12" i="2"/>
  <c r="BQ13" i="2"/>
  <c r="CA13" i="2"/>
  <c r="CG16" i="2"/>
  <c r="CB17" i="2"/>
  <c r="BQ19" i="2"/>
  <c r="CA19" i="2"/>
  <c r="CC21" i="2"/>
  <c r="CI21" i="2"/>
  <c r="CA21" i="2"/>
  <c r="BQ21" i="2"/>
  <c r="CB21" i="2"/>
  <c r="BY22" i="2"/>
  <c r="BY24" i="2"/>
  <c r="CI24" i="2"/>
  <c r="CE25" i="2"/>
  <c r="CD25" i="2"/>
  <c r="BY26" i="2"/>
  <c r="CD27" i="2"/>
  <c r="CA28" i="2"/>
  <c r="BQ30" i="2"/>
  <c r="CA30" i="2"/>
  <c r="BN32" i="2"/>
  <c r="BP32" i="2" s="1"/>
  <c r="CI32" i="2"/>
  <c r="BQ33" i="2"/>
  <c r="CA33" i="2"/>
  <c r="CA35" i="2"/>
  <c r="CD36" i="2"/>
  <c r="CG37" i="2"/>
  <c r="BQ38" i="2"/>
  <c r="CA38" i="2"/>
  <c r="BZ40" i="2"/>
  <c r="BV41" i="2"/>
  <c r="BW41" i="2" s="1"/>
  <c r="BX41" i="2" s="1"/>
  <c r="CG41" i="2"/>
  <c r="BQ42" i="2"/>
  <c r="CA42" i="2"/>
  <c r="CA44" i="2"/>
  <c r="CE45" i="2"/>
  <c r="BY46" i="2"/>
  <c r="BY48" i="2"/>
  <c r="CI48" i="2"/>
  <c r="CE49" i="2"/>
  <c r="CD49" i="2"/>
  <c r="BY50" i="2"/>
  <c r="CD51" i="2"/>
  <c r="BY52" i="2"/>
  <c r="CE53" i="2"/>
  <c r="BN54" i="2"/>
  <c r="BQ56" i="2"/>
  <c r="CB56" i="2"/>
  <c r="CG57" i="2"/>
  <c r="CC58" i="2"/>
  <c r="CH60" i="2"/>
  <c r="CD60" i="2"/>
  <c r="BN61" i="2"/>
  <c r="BY61" i="2"/>
  <c r="CI61" i="2"/>
  <c r="CF62" i="2"/>
  <c r="CE62" i="2"/>
  <c r="BZ63" i="2"/>
  <c r="BV64" i="2"/>
  <c r="BW64" i="2" s="1"/>
  <c r="BX64" i="2" s="1"/>
  <c r="CG64" i="2"/>
  <c r="BQ65" i="2"/>
  <c r="CA65" i="2"/>
  <c r="CD67" i="2"/>
  <c r="BV67" i="2"/>
  <c r="CB67" i="2"/>
  <c r="CC67" i="2"/>
  <c r="BY68" i="2"/>
  <c r="CE69" i="2"/>
  <c r="BN70" i="2"/>
  <c r="BR70" i="2" s="1"/>
  <c r="BQ72" i="2"/>
  <c r="CB72" i="2"/>
  <c r="CG73" i="2"/>
  <c r="CC74" i="2"/>
  <c r="CH76" i="2"/>
  <c r="CD76" i="2"/>
  <c r="BN77" i="2"/>
  <c r="BY77" i="2"/>
  <c r="CI77" i="2"/>
  <c r="CF78" i="2"/>
  <c r="CE78" i="2"/>
  <c r="BZ79" i="2"/>
  <c r="BV80" i="2"/>
  <c r="BW80" i="2" s="1"/>
  <c r="BX80" i="2" s="1"/>
  <c r="CG80" i="2"/>
  <c r="BQ81" i="2"/>
  <c r="CA81" i="2"/>
  <c r="CD83" i="2"/>
  <c r="BV83" i="2"/>
  <c r="CB83" i="2"/>
  <c r="CC83" i="2"/>
  <c r="BY84" i="2"/>
  <c r="CE85" i="2"/>
  <c r="BN86" i="2"/>
  <c r="BR86" i="2" s="1"/>
  <c r="BQ88" i="2"/>
  <c r="CB88" i="2"/>
  <c r="CG89" i="2"/>
  <c r="CC90" i="2"/>
  <c r="CF92" i="2"/>
  <c r="CD92" i="2"/>
  <c r="BV92" i="2"/>
  <c r="BN92" i="2"/>
  <c r="CC92" i="2"/>
  <c r="BN93" i="2"/>
  <c r="CE94" i="2"/>
  <c r="CB97" i="2"/>
  <c r="CF97" i="2"/>
  <c r="CE99" i="2"/>
  <c r="CB101" i="2"/>
  <c r="BQ103" i="2"/>
  <c r="CB103" i="2"/>
  <c r="BY104" i="2"/>
  <c r="CA107" i="2"/>
  <c r="CH109" i="2"/>
  <c r="CF113" i="2"/>
  <c r="CF114" i="2"/>
  <c r="BN114" i="2"/>
  <c r="BR114" i="2" s="1"/>
  <c r="CE114" i="2"/>
  <c r="CB114" i="2"/>
  <c r="CE115" i="2"/>
  <c r="BN115" i="2"/>
  <c r="CD115" i="2"/>
  <c r="BV115" i="2"/>
  <c r="CB115" i="2"/>
  <c r="CI115" i="2"/>
  <c r="CA115" i="2"/>
  <c r="BY117" i="2"/>
  <c r="BV118" i="2"/>
  <c r="BW118" i="2" s="1"/>
  <c r="BX118" i="2" s="1"/>
  <c r="BQ119" i="2"/>
  <c r="CH121" i="2"/>
  <c r="CE122" i="2"/>
  <c r="CD123" i="2"/>
  <c r="BV123" i="2"/>
  <c r="CC123" i="2"/>
  <c r="CI123" i="2"/>
  <c r="BY123" i="2"/>
  <c r="BN123" i="2"/>
  <c r="BR123" i="2" s="1"/>
  <c r="CH123" i="2"/>
  <c r="CF123" i="2"/>
  <c r="CE123" i="2"/>
  <c r="BN125" i="2"/>
  <c r="CI125" i="2"/>
  <c r="CE127" i="2"/>
  <c r="CA127" i="2"/>
  <c r="CH128" i="2"/>
  <c r="CF132" i="2"/>
  <c r="CD132" i="2"/>
  <c r="BY133" i="2"/>
  <c r="BV134" i="2"/>
  <c r="BW134" i="2" s="1"/>
  <c r="BX134" i="2" s="1"/>
  <c r="CF135" i="2"/>
  <c r="BY136" i="2"/>
  <c r="L138" i="2"/>
  <c r="CC139" i="2"/>
  <c r="BV140" i="2"/>
  <c r="CI142" i="2"/>
  <c r="BY142" i="2"/>
  <c r="BN142" i="2"/>
  <c r="CH142" i="2"/>
  <c r="BZ142" i="2"/>
  <c r="BN145" i="2"/>
  <c r="CD146" i="2"/>
  <c r="CA147" i="2"/>
  <c r="CA148" i="2"/>
  <c r="L150" i="2"/>
  <c r="CI151" i="2"/>
  <c r="CE151" i="2"/>
  <c r="CC151" i="2"/>
  <c r="BN151" i="2"/>
  <c r="CB151" i="2"/>
  <c r="CD151" i="2"/>
  <c r="BV153" i="2"/>
  <c r="BW153" i="2" s="1"/>
  <c r="BX153" i="2" s="1"/>
  <c r="CB158" i="2"/>
  <c r="CD158" i="2"/>
  <c r="BN159" i="2"/>
  <c r="CD161" i="2"/>
  <c r="CI162" i="2"/>
  <c r="CB165" i="2"/>
  <c r="CF168" i="2"/>
  <c r="CE168" i="2"/>
  <c r="BN168" i="2"/>
  <c r="CD168" i="2"/>
  <c r="BV168" i="2"/>
  <c r="CB168" i="2"/>
  <c r="BQ168" i="2"/>
  <c r="CA168" i="2"/>
  <c r="BY168" i="2"/>
  <c r="CI168" i="2"/>
  <c r="BZ168" i="2"/>
  <c r="CF169" i="2"/>
  <c r="BQ169" i="2"/>
  <c r="CE169" i="2"/>
  <c r="BQ170" i="2"/>
  <c r="CA172" i="2"/>
  <c r="BY175" i="2"/>
  <c r="BY178" i="2"/>
  <c r="CB181" i="2"/>
  <c r="CF182" i="2"/>
  <c r="CE182" i="2"/>
  <c r="BN182" i="2"/>
  <c r="CD182" i="2"/>
  <c r="BV182" i="2"/>
  <c r="CB182" i="2"/>
  <c r="CG182" i="2"/>
  <c r="BQ182" i="2"/>
  <c r="CC182" i="2"/>
  <c r="BZ182" i="2"/>
  <c r="BY182" i="2"/>
  <c r="CA182" i="2"/>
  <c r="BY185" i="2"/>
  <c r="BY186" i="2"/>
  <c r="BY189" i="2"/>
  <c r="BY190" i="2"/>
  <c r="BY193" i="2"/>
  <c r="BU194" i="2"/>
  <c r="BS194" i="2"/>
  <c r="BS197" i="2"/>
  <c r="BU197" i="2"/>
  <c r="CA198" i="2"/>
  <c r="BY199" i="2"/>
  <c r="CD201" i="2"/>
  <c r="CC204" i="2"/>
  <c r="CB205" i="2"/>
  <c r="L209" i="2"/>
  <c r="CI210" i="2"/>
  <c r="CG210" i="2"/>
  <c r="BQ212" i="2"/>
  <c r="CG213" i="2"/>
  <c r="L215" i="2"/>
  <c r="BU218" i="2"/>
  <c r="BS218" i="2"/>
  <c r="CE221" i="2"/>
  <c r="BQ221" i="2"/>
  <c r="CC223" i="2"/>
  <c r="CF228" i="2"/>
  <c r="CE228" i="2"/>
  <c r="BN228" i="2"/>
  <c r="BR228" i="2" s="1"/>
  <c r="CD228" i="2"/>
  <c r="BV228" i="2"/>
  <c r="CB228" i="2"/>
  <c r="CA228" i="2"/>
  <c r="BZ228" i="2"/>
  <c r="BY228" i="2"/>
  <c r="CI228" i="2"/>
  <c r="CH228" i="2"/>
  <c r="CG228" i="2"/>
  <c r="CF229" i="2"/>
  <c r="BV229" i="2"/>
  <c r="BW229" i="2" s="1"/>
  <c r="BX229" i="2" s="1"/>
  <c r="CE229" i="2"/>
  <c r="BN229" i="2"/>
  <c r="BR229" i="2" s="1"/>
  <c r="CD229" i="2"/>
  <c r="BV233" i="2"/>
  <c r="BW233" i="2" s="1"/>
  <c r="BX233" i="2" s="1"/>
  <c r="CG234" i="2"/>
  <c r="CG237" i="2"/>
  <c r="L239" i="2"/>
  <c r="BQ241" i="2"/>
  <c r="CG241" i="2"/>
  <c r="CF242" i="2"/>
  <c r="CE242" i="2"/>
  <c r="BN242" i="2"/>
  <c r="BR242" i="2" s="1"/>
  <c r="CD242" i="2"/>
  <c r="BV242" i="2"/>
  <c r="CB242" i="2"/>
  <c r="BY242" i="2"/>
  <c r="CC242" i="2"/>
  <c r="CA242" i="2"/>
  <c r="BZ242" i="2"/>
  <c r="CI242" i="2"/>
  <c r="CH242" i="2"/>
  <c r="CC245" i="2"/>
  <c r="CE253" i="2"/>
  <c r="CH255" i="2"/>
  <c r="BQ260" i="2"/>
  <c r="CB267" i="2"/>
  <c r="CC269" i="2"/>
  <c r="CA272" i="2"/>
  <c r="CF273" i="2"/>
  <c r="CD273" i="2"/>
  <c r="BY273" i="2"/>
  <c r="BV273" i="2"/>
  <c r="BW273" i="2" s="1"/>
  <c r="BX273" i="2" s="1"/>
  <c r="BQ273" i="2"/>
  <c r="BN273" i="2"/>
  <c r="CG273" i="2"/>
  <c r="CF274" i="2"/>
  <c r="CE274" i="2"/>
  <c r="BN274" i="2"/>
  <c r="BR274" i="2" s="1"/>
  <c r="CD274" i="2"/>
  <c r="BV274" i="2"/>
  <c r="CB274" i="2"/>
  <c r="BY274" i="2"/>
  <c r="CC274" i="2"/>
  <c r="CA274" i="2"/>
  <c r="BZ274" i="2"/>
  <c r="CI274" i="2"/>
  <c r="CH274" i="2"/>
  <c r="CI5" i="3"/>
  <c r="CJ7" i="3"/>
  <c r="CF9" i="3"/>
  <c r="CB10" i="3"/>
  <c r="CC10" i="3" s="1"/>
  <c r="CD10" i="3" s="1"/>
  <c r="BT23" i="3"/>
  <c r="CB29" i="3"/>
  <c r="CC29" i="3" s="1"/>
  <c r="CD29" i="3" s="1"/>
  <c r="CG50" i="3"/>
  <c r="CB50" i="3"/>
  <c r="CC50" i="3" s="1"/>
  <c r="CD50" i="3" s="1"/>
  <c r="CM50" i="3"/>
  <c r="CK50" i="3"/>
  <c r="CE50" i="3"/>
  <c r="DF51" i="3"/>
  <c r="CN56" i="3"/>
  <c r="CE59" i="3"/>
  <c r="CA68" i="3"/>
  <c r="BY68" i="3"/>
  <c r="CK81" i="3"/>
  <c r="CJ81" i="3"/>
  <c r="CJ121" i="3"/>
  <c r="CB121" i="3"/>
  <c r="CC121" i="3" s="1"/>
  <c r="CD121" i="3" s="1"/>
  <c r="CO121" i="3"/>
  <c r="CK121" i="3"/>
  <c r="BT121" i="3"/>
  <c r="BU121" i="3" s="1"/>
  <c r="CH121" i="3"/>
  <c r="CI121" i="3"/>
  <c r="CG121" i="3"/>
  <c r="CB123" i="3"/>
  <c r="CC123" i="3" s="1"/>
  <c r="CD123" i="3" s="1"/>
  <c r="BW123" i="3"/>
  <c r="CM123" i="3"/>
  <c r="CK123" i="3"/>
  <c r="CJ123" i="3"/>
  <c r="BT123" i="3"/>
  <c r="BU123" i="3" s="1"/>
  <c r="CO129" i="3"/>
  <c r="CK129" i="3"/>
  <c r="CI129" i="3"/>
  <c r="BT129" i="3"/>
  <c r="BU129" i="3" s="1"/>
  <c r="CH129" i="3"/>
  <c r="CG182" i="3"/>
  <c r="CH182" i="3"/>
  <c r="CF182" i="3"/>
  <c r="BT182" i="3"/>
  <c r="BU182" i="3" s="1"/>
  <c r="CO198" i="3"/>
  <c r="CK198" i="3"/>
  <c r="CI198" i="3"/>
  <c r="CH198" i="3"/>
  <c r="BT198" i="3"/>
  <c r="BU198" i="3" s="1"/>
  <c r="L12" i="3"/>
  <c r="CG13" i="3"/>
  <c r="BT15" i="3"/>
  <c r="CN15" i="3"/>
  <c r="BT19" i="3"/>
  <c r="CL19" i="3"/>
  <c r="CJ20" i="3"/>
  <c r="BT20" i="3"/>
  <c r="CH20" i="3"/>
  <c r="CZ25" i="3"/>
  <c r="CM26" i="3"/>
  <c r="CI30" i="3"/>
  <c r="CH30" i="3"/>
  <c r="CF30" i="3"/>
  <c r="CM32" i="3"/>
  <c r="CN35" i="3"/>
  <c r="CK36" i="3"/>
  <c r="CL36" i="3"/>
  <c r="CJ36" i="3"/>
  <c r="CJ37" i="3"/>
  <c r="CB37" i="3"/>
  <c r="BT37" i="3"/>
  <c r="BU37" i="3" s="1"/>
  <c r="CI37" i="3"/>
  <c r="CH37" i="3"/>
  <c r="CN37" i="3"/>
  <c r="CF37" i="3"/>
  <c r="CL37" i="3"/>
  <c r="CM40" i="3"/>
  <c r="CE40" i="3"/>
  <c r="BW40" i="3"/>
  <c r="CL40" i="3"/>
  <c r="CK40" i="3"/>
  <c r="BT40" i="3"/>
  <c r="BU40" i="3" s="1"/>
  <c r="CI40" i="3"/>
  <c r="CF40" i="3"/>
  <c r="CN40" i="3"/>
  <c r="CG40" i="3"/>
  <c r="CM43" i="3"/>
  <c r="CO44" i="3"/>
  <c r="CL48" i="3"/>
  <c r="CI48" i="3"/>
  <c r="CH48" i="3"/>
  <c r="CG48" i="3"/>
  <c r="CN48" i="3"/>
  <c r="CE48" i="3"/>
  <c r="CJ48" i="3"/>
  <c r="BT48" i="3"/>
  <c r="BU48" i="3" s="1"/>
  <c r="BZ48" i="3" s="1"/>
  <c r="CB48" i="3"/>
  <c r="CC48" i="3" s="1"/>
  <c r="CD48" i="3" s="1"/>
  <c r="CH49" i="3"/>
  <c r="CN49" i="3"/>
  <c r="CE49" i="3"/>
  <c r="CM49" i="3"/>
  <c r="CL49" i="3"/>
  <c r="BT49" i="3"/>
  <c r="BU49" i="3" s="1"/>
  <c r="CJ49" i="3"/>
  <c r="CB49" i="3"/>
  <c r="CK49" i="3"/>
  <c r="CI51" i="3"/>
  <c r="CN63" i="3"/>
  <c r="CN80" i="3"/>
  <c r="CK80" i="3"/>
  <c r="CE80" i="3"/>
  <c r="BT80" i="3"/>
  <c r="BU80" i="3" s="1"/>
  <c r="BT82" i="3"/>
  <c r="BU82" i="3" s="1"/>
  <c r="CM93" i="3"/>
  <c r="CB93" i="3"/>
  <c r="CC93" i="3" s="1"/>
  <c r="CD93" i="3" s="1"/>
  <c r="CL93" i="3"/>
  <c r="CJ93" i="3"/>
  <c r="CK93" i="3"/>
  <c r="CI93" i="3"/>
  <c r="BW93" i="3"/>
  <c r="BT93" i="3"/>
  <c r="BU93" i="3" s="1"/>
  <c r="CB98" i="3"/>
  <c r="CC98" i="3" s="1"/>
  <c r="CD98" i="3" s="1"/>
  <c r="CL98" i="3"/>
  <c r="CA105" i="3"/>
  <c r="DF106" i="3"/>
  <c r="CF120" i="3"/>
  <c r="CO127" i="3"/>
  <c r="CN127" i="3"/>
  <c r="BT136" i="3"/>
  <c r="DF143" i="3"/>
  <c r="CO144" i="3"/>
  <c r="CF144" i="3"/>
  <c r="CH144" i="3"/>
  <c r="CF147" i="3"/>
  <c r="CG147" i="3"/>
  <c r="BW147" i="3"/>
  <c r="BT147" i="3"/>
  <c r="BU147" i="3" s="1"/>
  <c r="CI150" i="3"/>
  <c r="CH150" i="3"/>
  <c r="CO150" i="3"/>
  <c r="CE150" i="3"/>
  <c r="BT150" i="3"/>
  <c r="BU150" i="3" s="1"/>
  <c r="CN150" i="3"/>
  <c r="CM150" i="3"/>
  <c r="CK150" i="3"/>
  <c r="CL150" i="3"/>
  <c r="CJ150" i="3"/>
  <c r="CF150" i="3"/>
  <c r="CB150" i="3"/>
  <c r="CG154" i="3"/>
  <c r="BW154" i="3"/>
  <c r="CO154" i="3"/>
  <c r="CH154" i="3"/>
  <c r="CN154" i="3"/>
  <c r="CN170" i="3"/>
  <c r="CL170" i="3"/>
  <c r="CK170" i="3"/>
  <c r="CG172" i="3"/>
  <c r="BW172" i="3"/>
  <c r="CO172" i="3"/>
  <c r="CH172" i="3"/>
  <c r="CE172" i="3"/>
  <c r="L175" i="3"/>
  <c r="CC209" i="3"/>
  <c r="CD209" i="3" s="1"/>
  <c r="CM249" i="3"/>
  <c r="CE249" i="3"/>
  <c r="BW249" i="3"/>
  <c r="CL249" i="3"/>
  <c r="CK249" i="3"/>
  <c r="BT249" i="3"/>
  <c r="BU249" i="3" s="1"/>
  <c r="CI249" i="3"/>
  <c r="CO249" i="3"/>
  <c r="CN249" i="3"/>
  <c r="CJ249" i="3"/>
  <c r="CG249" i="3"/>
  <c r="CB249" i="3"/>
  <c r="CH249" i="3"/>
  <c r="CF249" i="3"/>
  <c r="L266" i="3"/>
  <c r="DF25" i="4"/>
  <c r="CM38" i="4"/>
  <c r="CN38" i="4"/>
  <c r="CA43" i="4"/>
  <c r="BY43" i="4"/>
  <c r="CF43" i="4"/>
  <c r="CE62" i="4"/>
  <c r="BW62" i="4"/>
  <c r="CA155" i="4"/>
  <c r="BY155" i="4"/>
  <c r="BQ101" i="2"/>
  <c r="BY105" i="2"/>
  <c r="CG143" i="2"/>
  <c r="BY143" i="2"/>
  <c r="BQ143" i="2"/>
  <c r="CF143" i="2"/>
  <c r="L153" i="2"/>
  <c r="BZ154" i="2"/>
  <c r="CB156" i="2"/>
  <c r="CI156" i="2"/>
  <c r="CA156" i="2"/>
  <c r="CH156" i="2"/>
  <c r="BZ156" i="2"/>
  <c r="CE156" i="2"/>
  <c r="CI171" i="2"/>
  <c r="CH189" i="2"/>
  <c r="CF192" i="2"/>
  <c r="CE192" i="2"/>
  <c r="BN192" i="2"/>
  <c r="CD192" i="2"/>
  <c r="BV192" i="2"/>
  <c r="CB192" i="2"/>
  <c r="CI195" i="2"/>
  <c r="CF207" i="2"/>
  <c r="CF224" i="2"/>
  <c r="CE224" i="2"/>
  <c r="BN224" i="2"/>
  <c r="CD224" i="2"/>
  <c r="BV224" i="2"/>
  <c r="CB224" i="2"/>
  <c r="CI227" i="2"/>
  <c r="CF240" i="2"/>
  <c r="CE240" i="2"/>
  <c r="BN240" i="2"/>
  <c r="CD240" i="2"/>
  <c r="BV240" i="2"/>
  <c r="CB240" i="2"/>
  <c r="CI243" i="2"/>
  <c r="CF249" i="2"/>
  <c r="BV249" i="2"/>
  <c r="BW249" i="2" s="1"/>
  <c r="BX249" i="2" s="1"/>
  <c r="CD249" i="2"/>
  <c r="CB253" i="2"/>
  <c r="CI257" i="2"/>
  <c r="CF266" i="2"/>
  <c r="CE266" i="2"/>
  <c r="BN266" i="2"/>
  <c r="CD266" i="2"/>
  <c r="BV266" i="2"/>
  <c r="CB266" i="2"/>
  <c r="CG266" i="2"/>
  <c r="BQ266" i="2"/>
  <c r="BY266" i="2"/>
  <c r="CB271" i="2"/>
  <c r="CI275" i="2"/>
  <c r="CG30" i="3"/>
  <c r="CF47" i="3"/>
  <c r="CF49" i="3"/>
  <c r="BT58" i="3"/>
  <c r="BU58" i="3" s="1"/>
  <c r="BZ58" i="3" s="1"/>
  <c r="BT61" i="3"/>
  <c r="BU61" i="3" s="1"/>
  <c r="CH62" i="3"/>
  <c r="CH65" i="3"/>
  <c r="BT65" i="3"/>
  <c r="BU65" i="3" s="1"/>
  <c r="CF65" i="3"/>
  <c r="CO69" i="3"/>
  <c r="CE69" i="3"/>
  <c r="BT69" i="3"/>
  <c r="BU69" i="3" s="1"/>
  <c r="CM69" i="3"/>
  <c r="BT72" i="3"/>
  <c r="BU72" i="3" s="1"/>
  <c r="BT73" i="3"/>
  <c r="BU73" i="3" s="1"/>
  <c r="BT75" i="3"/>
  <c r="BU75" i="3" s="1"/>
  <c r="CO87" i="3"/>
  <c r="CE87" i="3"/>
  <c r="CM87" i="3"/>
  <c r="CL87" i="3"/>
  <c r="BW88" i="3"/>
  <c r="CK88" i="3"/>
  <c r="CK91" i="3"/>
  <c r="CJ91" i="3"/>
  <c r="CI91" i="3"/>
  <c r="BT91" i="3"/>
  <c r="CL91" i="3"/>
  <c r="CH91" i="3"/>
  <c r="L98" i="3"/>
  <c r="CK110" i="3"/>
  <c r="BT110" i="3"/>
  <c r="BU110" i="3" s="1"/>
  <c r="CB110" i="3"/>
  <c r="CC110" i="3" s="1"/>
  <c r="CD110" i="3" s="1"/>
  <c r="CJ110" i="3"/>
  <c r="CI110" i="3"/>
  <c r="CH110" i="3"/>
  <c r="CL111" i="3"/>
  <c r="CK111" i="3"/>
  <c r="BT111" i="3"/>
  <c r="BU111" i="3" s="1"/>
  <c r="CJ111" i="3"/>
  <c r="CB111" i="3"/>
  <c r="CH111" i="3"/>
  <c r="CN111" i="3"/>
  <c r="CM111" i="3"/>
  <c r="BW111" i="3"/>
  <c r="CI111" i="3"/>
  <c r="CF111" i="3"/>
  <c r="CO111" i="3"/>
  <c r="CI112" i="3"/>
  <c r="CH112" i="3"/>
  <c r="CO112" i="3"/>
  <c r="CG112" i="3"/>
  <c r="CM112" i="3"/>
  <c r="CE112" i="3"/>
  <c r="BW112" i="3"/>
  <c r="CL112" i="3"/>
  <c r="CK112" i="3"/>
  <c r="BT112" i="3"/>
  <c r="BU112" i="3" s="1"/>
  <c r="CJ112" i="3"/>
  <c r="CN112" i="3"/>
  <c r="CB112" i="3"/>
  <c r="CC112" i="3" s="1"/>
  <c r="CD112" i="3" s="1"/>
  <c r="CB136" i="3"/>
  <c r="CI140" i="3"/>
  <c r="CH140" i="3"/>
  <c r="CO140" i="3"/>
  <c r="CG140" i="3"/>
  <c r="CM140" i="3"/>
  <c r="CE140" i="3"/>
  <c r="BW140" i="3"/>
  <c r="CN140" i="3"/>
  <c r="CL140" i="3"/>
  <c r="CK140" i="3"/>
  <c r="BT140" i="3"/>
  <c r="BU140" i="3" s="1"/>
  <c r="CF140" i="3"/>
  <c r="CB140" i="3"/>
  <c r="CC140" i="3" s="1"/>
  <c r="CD140" i="3" s="1"/>
  <c r="L142" i="3"/>
  <c r="CL142" i="3"/>
  <c r="CK147" i="3"/>
  <c r="CL184" i="3"/>
  <c r="CI184" i="3"/>
  <c r="BT184" i="3"/>
  <c r="BU184" i="3" s="1"/>
  <c r="CH184" i="3"/>
  <c r="CE184" i="3"/>
  <c r="CB184" i="3"/>
  <c r="CJ184" i="3"/>
  <c r="BW184" i="3"/>
  <c r="CA185" i="3"/>
  <c r="BY185" i="3"/>
  <c r="CE32" i="4"/>
  <c r="BW32" i="4"/>
  <c r="CN65" i="4"/>
  <c r="CK65" i="4"/>
  <c r="CF65" i="4"/>
  <c r="BW65" i="4"/>
  <c r="CE65" i="4"/>
  <c r="BT65" i="4"/>
  <c r="BU65" i="4" s="1"/>
  <c r="BY101" i="2"/>
  <c r="CG101" i="2"/>
  <c r="BQ105" i="2"/>
  <c r="CG105" i="2"/>
  <c r="CH118" i="2"/>
  <c r="CH126" i="2"/>
  <c r="CH134" i="2"/>
  <c r="CD143" i="2"/>
  <c r="BN154" i="2"/>
  <c r="BQ156" i="2"/>
  <c r="CH158" i="2"/>
  <c r="CI163" i="2"/>
  <c r="CI179" i="2"/>
  <c r="CB185" i="2"/>
  <c r="CF191" i="2"/>
  <c r="CB201" i="2"/>
  <c r="CH205" i="2"/>
  <c r="CC207" i="2"/>
  <c r="CF208" i="2"/>
  <c r="CE208" i="2"/>
  <c r="BN208" i="2"/>
  <c r="CD208" i="2"/>
  <c r="BV208" i="2"/>
  <c r="CB208" i="2"/>
  <c r="CI211" i="2"/>
  <c r="CB217" i="2"/>
  <c r="CH221" i="2"/>
  <c r="CF223" i="2"/>
  <c r="CB233" i="2"/>
  <c r="CH237" i="2"/>
  <c r="CF239" i="2"/>
  <c r="CH261" i="2"/>
  <c r="CF263" i="2"/>
  <c r="CE263" i="2"/>
  <c r="BN263" i="2"/>
  <c r="BR263" i="2" s="1"/>
  <c r="CD263" i="2"/>
  <c r="CF270" i="2"/>
  <c r="CE270" i="2"/>
  <c r="BN270" i="2"/>
  <c r="CD270" i="2"/>
  <c r="BV270" i="2"/>
  <c r="CB270" i="2"/>
  <c r="CA270" i="2"/>
  <c r="CN20" i="3"/>
  <c r="CI22" i="3"/>
  <c r="CH22" i="3"/>
  <c r="CF22" i="3"/>
  <c r="CI26" i="3"/>
  <c r="CF26" i="3"/>
  <c r="CN26" i="3"/>
  <c r="CN32" i="3"/>
  <c r="CI34" i="3"/>
  <c r="CE37" i="3"/>
  <c r="CH40" i="3"/>
  <c r="BZ5" i="2"/>
  <c r="CH5" i="2"/>
  <c r="BZ7" i="2"/>
  <c r="CH7" i="2"/>
  <c r="BZ9" i="2"/>
  <c r="CH9" i="2"/>
  <c r="BQ15" i="2"/>
  <c r="BY15" i="2"/>
  <c r="CG15" i="2"/>
  <c r="BQ23" i="2"/>
  <c r="BY23" i="2"/>
  <c r="CG23" i="2"/>
  <c r="BQ47" i="2"/>
  <c r="BY47" i="2"/>
  <c r="CG47" i="2"/>
  <c r="BZ93" i="2"/>
  <c r="CH93" i="2"/>
  <c r="BZ95" i="2"/>
  <c r="CH95" i="2"/>
  <c r="BZ97" i="2"/>
  <c r="CH97" i="2"/>
  <c r="BZ101" i="2"/>
  <c r="CH101" i="2"/>
  <c r="BZ105" i="2"/>
  <c r="CH105" i="2"/>
  <c r="CE118" i="2"/>
  <c r="CD121" i="2"/>
  <c r="BV121" i="2"/>
  <c r="BW121" i="2" s="1"/>
  <c r="BX121" i="2" s="1"/>
  <c r="CC121" i="2"/>
  <c r="CB121" i="2"/>
  <c r="L124" i="2"/>
  <c r="CE126" i="2"/>
  <c r="CD129" i="2"/>
  <c r="BV129" i="2"/>
  <c r="BW129" i="2" s="1"/>
  <c r="BX129" i="2" s="1"/>
  <c r="CC129" i="2"/>
  <c r="CB129" i="2"/>
  <c r="L132" i="2"/>
  <c r="CE134" i="2"/>
  <c r="BV141" i="2"/>
  <c r="BW141" i="2" s="1"/>
  <c r="BX141" i="2" s="1"/>
  <c r="CF141" i="2"/>
  <c r="CE143" i="2"/>
  <c r="L147" i="2"/>
  <c r="CD150" i="2"/>
  <c r="BV150" i="2"/>
  <c r="BW150" i="2" s="1"/>
  <c r="BX150" i="2" s="1"/>
  <c r="CC150" i="2"/>
  <c r="CB150" i="2"/>
  <c r="CF150" i="2"/>
  <c r="CH153" i="2"/>
  <c r="CF156" i="2"/>
  <c r="BV158" i="2"/>
  <c r="BW158" i="2" s="1"/>
  <c r="BX158" i="2" s="1"/>
  <c r="CH161" i="2"/>
  <c r="CB163" i="2"/>
  <c r="BY165" i="2"/>
  <c r="CF166" i="2"/>
  <c r="CE166" i="2"/>
  <c r="BN166" i="2"/>
  <c r="BR166" i="2" s="1"/>
  <c r="CD166" i="2"/>
  <c r="BV166" i="2"/>
  <c r="CH166" i="2"/>
  <c r="CH169" i="2"/>
  <c r="CB171" i="2"/>
  <c r="BY173" i="2"/>
  <c r="CF174" i="2"/>
  <c r="CE174" i="2"/>
  <c r="BN174" i="2"/>
  <c r="CD174" i="2"/>
  <c r="BV174" i="2"/>
  <c r="CH174" i="2"/>
  <c r="CH177" i="2"/>
  <c r="CB179" i="2"/>
  <c r="CH183" i="2"/>
  <c r="CF185" i="2"/>
  <c r="CC185" i="2"/>
  <c r="CF186" i="2"/>
  <c r="CE186" i="2"/>
  <c r="BN186" i="2"/>
  <c r="CD186" i="2"/>
  <c r="BV186" i="2"/>
  <c r="CB186" i="2"/>
  <c r="CI189" i="2"/>
  <c r="CD191" i="2"/>
  <c r="BY192" i="2"/>
  <c r="CC194" i="2"/>
  <c r="CB195" i="2"/>
  <c r="CH199" i="2"/>
  <c r="BV199" i="2"/>
  <c r="BW199" i="2" s="1"/>
  <c r="BX199" i="2" s="1"/>
  <c r="BQ200" i="2"/>
  <c r="CG200" i="2"/>
  <c r="CF201" i="2"/>
  <c r="CC201" i="2"/>
  <c r="CF202" i="2"/>
  <c r="CE202" i="2"/>
  <c r="BN202" i="2"/>
  <c r="BR202" i="2" s="1"/>
  <c r="CD202" i="2"/>
  <c r="BV202" i="2"/>
  <c r="CB202" i="2"/>
  <c r="CI205" i="2"/>
  <c r="CD207" i="2"/>
  <c r="BY208" i="2"/>
  <c r="CC210" i="2"/>
  <c r="CB211" i="2"/>
  <c r="CH215" i="2"/>
  <c r="BV215" i="2"/>
  <c r="BW215" i="2" s="1"/>
  <c r="BX215" i="2" s="1"/>
  <c r="BQ216" i="2"/>
  <c r="CG216" i="2"/>
  <c r="CF217" i="2"/>
  <c r="CC217" i="2"/>
  <c r="CF218" i="2"/>
  <c r="CE218" i="2"/>
  <c r="BN218" i="2"/>
  <c r="CD218" i="2"/>
  <c r="BV218" i="2"/>
  <c r="CB218" i="2"/>
  <c r="CI221" i="2"/>
  <c r="CD223" i="2"/>
  <c r="BY224" i="2"/>
  <c r="CC226" i="2"/>
  <c r="CB227" i="2"/>
  <c r="CH231" i="2"/>
  <c r="BV231" i="2"/>
  <c r="BW231" i="2" s="1"/>
  <c r="BX231" i="2" s="1"/>
  <c r="BQ232" i="2"/>
  <c r="CG232" i="2"/>
  <c r="CF233" i="2"/>
  <c r="CC233" i="2"/>
  <c r="CF234" i="2"/>
  <c r="CE234" i="2"/>
  <c r="BN234" i="2"/>
  <c r="CD234" i="2"/>
  <c r="BV234" i="2"/>
  <c r="CB234" i="2"/>
  <c r="CI237" i="2"/>
  <c r="CD239" i="2"/>
  <c r="BY240" i="2"/>
  <c r="CB243" i="2"/>
  <c r="CH247" i="2"/>
  <c r="CE249" i="2"/>
  <c r="CI250" i="2"/>
  <c r="CH251" i="2"/>
  <c r="BV251" i="2"/>
  <c r="BW251" i="2" s="1"/>
  <c r="BX251" i="2" s="1"/>
  <c r="BZ252" i="2"/>
  <c r="CF253" i="2"/>
  <c r="CG253" i="2"/>
  <c r="BQ253" i="2"/>
  <c r="CD253" i="2"/>
  <c r="BQ254" i="2"/>
  <c r="CH254" i="2"/>
  <c r="CF256" i="2"/>
  <c r="CE256" i="2"/>
  <c r="BN256" i="2"/>
  <c r="CD256" i="2"/>
  <c r="BV256" i="2"/>
  <c r="CB256" i="2"/>
  <c r="CH256" i="2"/>
  <c r="BY256" i="2"/>
  <c r="CB257" i="2"/>
  <c r="L259" i="2"/>
  <c r="CI261" i="2"/>
  <c r="CG263" i="2"/>
  <c r="BZ266" i="2"/>
  <c r="CE267" i="2"/>
  <c r="BQ268" i="2"/>
  <c r="CH268" i="2"/>
  <c r="BV269" i="2"/>
  <c r="BW269" i="2" s="1"/>
  <c r="BX269" i="2" s="1"/>
  <c r="BY270" i="2"/>
  <c r="CF271" i="2"/>
  <c r="CD271" i="2"/>
  <c r="CB275" i="2"/>
  <c r="CL10" i="3"/>
  <c r="CI11" i="3"/>
  <c r="CF11" i="3"/>
  <c r="CM12" i="3"/>
  <c r="CB12" i="3"/>
  <c r="CC12" i="3" s="1"/>
  <c r="CD12" i="3" s="1"/>
  <c r="CI14" i="3"/>
  <c r="CH14" i="3"/>
  <c r="CF14" i="3"/>
  <c r="L15" i="3"/>
  <c r="BT16" i="3"/>
  <c r="CI18" i="3"/>
  <c r="CN18" i="3"/>
  <c r="CF18" i="3"/>
  <c r="CG18" i="3"/>
  <c r="CO20" i="3"/>
  <c r="CG22" i="3"/>
  <c r="CI23" i="3"/>
  <c r="L24" i="3"/>
  <c r="CH26" i="3"/>
  <c r="BT29" i="3"/>
  <c r="CN29" i="3"/>
  <c r="CJ30" i="3"/>
  <c r="CH31" i="3"/>
  <c r="CO31" i="3"/>
  <c r="CG31" i="3"/>
  <c r="CN31" i="3"/>
  <c r="CF31" i="3"/>
  <c r="CL31" i="3"/>
  <c r="CJ31" i="3"/>
  <c r="BT31" i="3"/>
  <c r="BU31" i="3" s="1"/>
  <c r="BZ31" i="3" s="1"/>
  <c r="CB31" i="3"/>
  <c r="CC31" i="3" s="1"/>
  <c r="CD31" i="3" s="1"/>
  <c r="BW32" i="3"/>
  <c r="CL34" i="3"/>
  <c r="BT36" i="3"/>
  <c r="BU36" i="3" s="1"/>
  <c r="CG37" i="3"/>
  <c r="CM38" i="3"/>
  <c r="BT39" i="3"/>
  <c r="CM39" i="3"/>
  <c r="CJ40" i="3"/>
  <c r="CO41" i="3"/>
  <c r="CG41" i="3"/>
  <c r="CB42" i="3"/>
  <c r="CC42" i="3" s="1"/>
  <c r="CD42" i="3" s="1"/>
  <c r="BW43" i="3"/>
  <c r="CO43" i="3"/>
  <c r="CJ45" i="3"/>
  <c r="CB45" i="3"/>
  <c r="BT45" i="3"/>
  <c r="CI45" i="3"/>
  <c r="CH45" i="3"/>
  <c r="CN45" i="3"/>
  <c r="CF45" i="3"/>
  <c r="CM45" i="3"/>
  <c r="BW45" i="3"/>
  <c r="CE45" i="3"/>
  <c r="BT46" i="3"/>
  <c r="CO46" i="3"/>
  <c r="CJ47" i="3"/>
  <c r="CF48" i="3"/>
  <c r="CG49" i="3"/>
  <c r="CO54" i="3"/>
  <c r="CE54" i="3"/>
  <c r="CM54" i="3"/>
  <c r="BT54" i="3"/>
  <c r="CL54" i="3"/>
  <c r="CJ54" i="3"/>
  <c r="CI54" i="3"/>
  <c r="CH54" i="3"/>
  <c r="CO55" i="3"/>
  <c r="CM57" i="3"/>
  <c r="CE57" i="3"/>
  <c r="BW57" i="3"/>
  <c r="CG57" i="3"/>
  <c r="CO57" i="3"/>
  <c r="CF57" i="3"/>
  <c r="CN57" i="3"/>
  <c r="BT57" i="3"/>
  <c r="BU57" i="3" s="1"/>
  <c r="CK57" i="3"/>
  <c r="CB57" i="3"/>
  <c r="CC57" i="3" s="1"/>
  <c r="CD57" i="3" s="1"/>
  <c r="CH57" i="3"/>
  <c r="CJ57" i="3"/>
  <c r="CK59" i="3"/>
  <c r="BT66" i="3"/>
  <c r="BU66" i="3" s="1"/>
  <c r="L72" i="3"/>
  <c r="BW72" i="3"/>
  <c r="CA74" i="3"/>
  <c r="L82" i="3"/>
  <c r="CE82" i="3"/>
  <c r="CN92" i="3"/>
  <c r="CL92" i="3"/>
  <c r="CL96" i="3"/>
  <c r="CK96" i="3"/>
  <c r="CJ96" i="3"/>
  <c r="BT96" i="3"/>
  <c r="BU96" i="3" s="1"/>
  <c r="CO97" i="3"/>
  <c r="CN99" i="3"/>
  <c r="BT104" i="3"/>
  <c r="BT108" i="3"/>
  <c r="BT115" i="3"/>
  <c r="BU115" i="3" s="1"/>
  <c r="CG129" i="3"/>
  <c r="CB133" i="3"/>
  <c r="CC133" i="3" s="1"/>
  <c r="CD133" i="3" s="1"/>
  <c r="CK133" i="3"/>
  <c r="CM133" i="3"/>
  <c r="CE133" i="3"/>
  <c r="BW133" i="3"/>
  <c r="CM135" i="3"/>
  <c r="CO142" i="3"/>
  <c r="CO147" i="3"/>
  <c r="CJ151" i="3"/>
  <c r="CE154" i="3"/>
  <c r="L155" i="3"/>
  <c r="L157" i="3"/>
  <c r="CF162" i="3"/>
  <c r="BW169" i="3"/>
  <c r="CO169" i="3"/>
  <c r="CF172" i="3"/>
  <c r="CE183" i="3"/>
  <c r="BT183" i="3"/>
  <c r="BU183" i="3" s="1"/>
  <c r="CN183" i="3"/>
  <c r="CM183" i="3"/>
  <c r="CH199" i="3"/>
  <c r="CF199" i="3"/>
  <c r="CE199" i="3"/>
  <c r="BW242" i="3"/>
  <c r="CM242" i="3"/>
  <c r="CG242" i="3"/>
  <c r="CE242" i="3"/>
  <c r="CN255" i="3"/>
  <c r="DB257" i="3"/>
  <c r="DB267" i="3"/>
  <c r="CG268" i="3"/>
  <c r="CI278" i="3"/>
  <c r="CN278" i="3"/>
  <c r="CF278" i="3"/>
  <c r="CE278" i="3"/>
  <c r="BW19" i="4"/>
  <c r="CH65" i="4"/>
  <c r="CA68" i="4"/>
  <c r="BY68" i="4"/>
  <c r="CJ111" i="4"/>
  <c r="CF111" i="4"/>
  <c r="CL111" i="4"/>
  <c r="CA124" i="4"/>
  <c r="BY124" i="4"/>
  <c r="CJ147" i="4"/>
  <c r="CH147" i="4"/>
  <c r="CE147" i="4"/>
  <c r="CN147" i="4"/>
  <c r="BW147" i="4"/>
  <c r="CE232" i="3"/>
  <c r="CB232" i="3"/>
  <c r="CC232" i="3" s="1"/>
  <c r="CD232" i="3" s="1"/>
  <c r="CM232" i="3"/>
  <c r="BW232" i="3"/>
  <c r="CJ232" i="3"/>
  <c r="CI232" i="3"/>
  <c r="BT232" i="3"/>
  <c r="BU232" i="3" s="1"/>
  <c r="DB235" i="3"/>
  <c r="CO250" i="3"/>
  <c r="CL250" i="3"/>
  <c r="CM250" i="3"/>
  <c r="BW250" i="3"/>
  <c r="CA35" i="4"/>
  <c r="BY35" i="4"/>
  <c r="DF45" i="4"/>
  <c r="CE121" i="4"/>
  <c r="CM121" i="4"/>
  <c r="BW121" i="4"/>
  <c r="CF121" i="4"/>
  <c r="CH121" i="4"/>
  <c r="CA15" i="2"/>
  <c r="BQ17" i="2"/>
  <c r="BY17" i="2"/>
  <c r="CA23" i="2"/>
  <c r="BQ25" i="2"/>
  <c r="BY25" i="2"/>
  <c r="BZ41" i="2"/>
  <c r="BZ43" i="2"/>
  <c r="CA47" i="2"/>
  <c r="BQ49" i="2"/>
  <c r="BY49" i="2"/>
  <c r="BZ54" i="2"/>
  <c r="BZ56" i="2"/>
  <c r="BZ58" i="2"/>
  <c r="BZ60" i="2"/>
  <c r="BZ62" i="2"/>
  <c r="BZ64" i="2"/>
  <c r="BZ66" i="2"/>
  <c r="BZ68" i="2"/>
  <c r="BZ70" i="2"/>
  <c r="BZ72" i="2"/>
  <c r="BZ74" i="2"/>
  <c r="BZ76" i="2"/>
  <c r="BZ78" i="2"/>
  <c r="BZ80" i="2"/>
  <c r="BZ82" i="2"/>
  <c r="BZ84" i="2"/>
  <c r="BZ86" i="2"/>
  <c r="BZ88" i="2"/>
  <c r="BZ90" i="2"/>
  <c r="BZ110" i="2"/>
  <c r="BZ112" i="2"/>
  <c r="BZ114" i="2"/>
  <c r="CG116" i="2"/>
  <c r="BY116" i="2"/>
  <c r="BQ116" i="2"/>
  <c r="CB116" i="2"/>
  <c r="CD119" i="2"/>
  <c r="BV119" i="2"/>
  <c r="CC119" i="2"/>
  <c r="CB119" i="2"/>
  <c r="CF121" i="2"/>
  <c r="L122" i="2"/>
  <c r="CD127" i="2"/>
  <c r="BV127" i="2"/>
  <c r="CC127" i="2"/>
  <c r="CB127" i="2"/>
  <c r="CF129" i="2"/>
  <c r="L130" i="2"/>
  <c r="CD138" i="2"/>
  <c r="BQ142" i="2"/>
  <c r="CI143" i="2"/>
  <c r="BQ148" i="2"/>
  <c r="CH150" i="2"/>
  <c r="L151" i="2"/>
  <c r="CD154" i="2"/>
  <c r="BV154" i="2"/>
  <c r="CC154" i="2"/>
  <c r="CB154" i="2"/>
  <c r="CF154" i="2"/>
  <c r="CA158" i="2"/>
  <c r="CB161" i="2"/>
  <c r="CF164" i="2"/>
  <c r="CE164" i="2"/>
  <c r="BN164" i="2"/>
  <c r="CD164" i="2"/>
  <c r="BV164" i="2"/>
  <c r="CH164" i="2"/>
  <c r="CD165" i="2"/>
  <c r="BY166" i="2"/>
  <c r="CH167" i="2"/>
  <c r="CB169" i="2"/>
  <c r="CF172" i="2"/>
  <c r="CE172" i="2"/>
  <c r="BN172" i="2"/>
  <c r="CD172" i="2"/>
  <c r="BV172" i="2"/>
  <c r="CH172" i="2"/>
  <c r="CD173" i="2"/>
  <c r="BY174" i="2"/>
  <c r="CH175" i="2"/>
  <c r="CB177" i="2"/>
  <c r="L181" i="2"/>
  <c r="CB183" i="2"/>
  <c r="BN185" i="2"/>
  <c r="CE185" i="2"/>
  <c r="BZ186" i="2"/>
  <c r="CH187" i="2"/>
  <c r="CF189" i="2"/>
  <c r="CC189" i="2"/>
  <c r="CF190" i="2"/>
  <c r="CE190" i="2"/>
  <c r="BN190" i="2"/>
  <c r="CD190" i="2"/>
  <c r="BV190" i="2"/>
  <c r="CB190" i="2"/>
  <c r="BQ191" i="2"/>
  <c r="CG191" i="2"/>
  <c r="CA192" i="2"/>
  <c r="CI193" i="2"/>
  <c r="CH194" i="2"/>
  <c r="L197" i="2"/>
  <c r="CB199" i="2"/>
  <c r="BN201" i="2"/>
  <c r="CE201" i="2"/>
  <c r="BZ202" i="2"/>
  <c r="CH203" i="2"/>
  <c r="CF205" i="2"/>
  <c r="CC205" i="2"/>
  <c r="CF206" i="2"/>
  <c r="CE206" i="2"/>
  <c r="BN206" i="2"/>
  <c r="CD206" i="2"/>
  <c r="BV206" i="2"/>
  <c r="CB206" i="2"/>
  <c r="BQ207" i="2"/>
  <c r="CG207" i="2"/>
  <c r="CA208" i="2"/>
  <c r="CI209" i="2"/>
  <c r="CH210" i="2"/>
  <c r="L213" i="2"/>
  <c r="CB215" i="2"/>
  <c r="BN217" i="2"/>
  <c r="CE217" i="2"/>
  <c r="BZ218" i="2"/>
  <c r="CH219" i="2"/>
  <c r="CF221" i="2"/>
  <c r="CC221" i="2"/>
  <c r="CF222" i="2"/>
  <c r="CE222" i="2"/>
  <c r="BN222" i="2"/>
  <c r="CD222" i="2"/>
  <c r="BV222" i="2"/>
  <c r="CB222" i="2"/>
  <c r="BQ223" i="2"/>
  <c r="CG223" i="2"/>
  <c r="CA224" i="2"/>
  <c r="CI225" i="2"/>
  <c r="CH226" i="2"/>
  <c r="L229" i="2"/>
  <c r="CB231" i="2"/>
  <c r="BN233" i="2"/>
  <c r="CE233" i="2"/>
  <c r="BZ234" i="2"/>
  <c r="CH235" i="2"/>
  <c r="CF237" i="2"/>
  <c r="CC237" i="2"/>
  <c r="CF238" i="2"/>
  <c r="CE238" i="2"/>
  <c r="BN238" i="2"/>
  <c r="CD238" i="2"/>
  <c r="BV238" i="2"/>
  <c r="CB238" i="2"/>
  <c r="BQ239" i="2"/>
  <c r="CG239" i="2"/>
  <c r="CA240" i="2"/>
  <c r="CI241" i="2"/>
  <c r="L245" i="2"/>
  <c r="CF246" i="2"/>
  <c r="CE246" i="2"/>
  <c r="BN246" i="2"/>
  <c r="CD246" i="2"/>
  <c r="BV246" i="2"/>
  <c r="CB246" i="2"/>
  <c r="CI246" i="2"/>
  <c r="BY246" i="2"/>
  <c r="CB247" i="2"/>
  <c r="BQ249" i="2"/>
  <c r="CB251" i="2"/>
  <c r="BY251" i="2"/>
  <c r="CC252" i="2"/>
  <c r="BN253" i="2"/>
  <c r="BY255" i="2"/>
  <c r="CA256" i="2"/>
  <c r="CH259" i="2"/>
  <c r="CF261" i="2"/>
  <c r="BY261" i="2"/>
  <c r="CD261" i="2"/>
  <c r="CF264" i="2"/>
  <c r="CE264" i="2"/>
  <c r="BN264" i="2"/>
  <c r="CD264" i="2"/>
  <c r="BV264" i="2"/>
  <c r="CB264" i="2"/>
  <c r="BZ264" i="2"/>
  <c r="CB265" i="2"/>
  <c r="CC266" i="2"/>
  <c r="CI269" i="2"/>
  <c r="BY269" i="2"/>
  <c r="CC270" i="2"/>
  <c r="BN271" i="2"/>
  <c r="CG271" i="2"/>
  <c r="CH273" i="2"/>
  <c r="L5" i="3"/>
  <c r="CM11" i="3"/>
  <c r="CO12" i="3"/>
  <c r="CI12" i="3"/>
  <c r="CJ14" i="3"/>
  <c r="CK15" i="3"/>
  <c r="CJ17" i="3"/>
  <c r="CJ18" i="3"/>
  <c r="CF19" i="3"/>
  <c r="CN19" i="3"/>
  <c r="L20" i="3"/>
  <c r="CN22" i="3"/>
  <c r="CM24" i="3"/>
  <c r="CO26" i="3"/>
  <c r="L29" i="3"/>
  <c r="BT30" i="3"/>
  <c r="CO30" i="3"/>
  <c r="CI31" i="3"/>
  <c r="CJ34" i="3"/>
  <c r="CL35" i="3"/>
  <c r="CK35" i="3"/>
  <c r="CJ35" i="3"/>
  <c r="CB35" i="3"/>
  <c r="CC35" i="3" s="1"/>
  <c r="CD35" i="3" s="1"/>
  <c r="BT35" i="3"/>
  <c r="CH35" i="3"/>
  <c r="CO35" i="3"/>
  <c r="CG35" i="3"/>
  <c r="CE35" i="3"/>
  <c r="CM37" i="3"/>
  <c r="BW39" i="3"/>
  <c r="CK41" i="3"/>
  <c r="CO42" i="3"/>
  <c r="CI42" i="3"/>
  <c r="L44" i="3"/>
  <c r="CG45" i="3"/>
  <c r="BT47" i="3"/>
  <c r="BU47" i="3" s="1"/>
  <c r="CN47" i="3"/>
  <c r="CM48" i="3"/>
  <c r="CO49" i="3"/>
  <c r="CL52" i="3"/>
  <c r="CK52" i="3"/>
  <c r="CB52" i="3"/>
  <c r="CC52" i="3" s="1"/>
  <c r="CD52" i="3" s="1"/>
  <c r="BT52" i="3"/>
  <c r="BU52" i="3" s="1"/>
  <c r="CJ52" i="3"/>
  <c r="CI52" i="3"/>
  <c r="CG52" i="3"/>
  <c r="CO52" i="3"/>
  <c r="BW52" i="3"/>
  <c r="CF52" i="3"/>
  <c r="CO56" i="3"/>
  <c r="CE58" i="3"/>
  <c r="CF69" i="3"/>
  <c r="CJ70" i="3"/>
  <c r="CE72" i="3"/>
  <c r="CI73" i="3"/>
  <c r="BY74" i="3"/>
  <c r="CH75" i="3"/>
  <c r="CE76" i="3"/>
  <c r="L78" i="3"/>
  <c r="BW82" i="3"/>
  <c r="CG82" i="3"/>
  <c r="CK82" i="3"/>
  <c r="CB85" i="3"/>
  <c r="CB88" i="3"/>
  <c r="CI96" i="3"/>
  <c r="CN98" i="3"/>
  <c r="CJ100" i="3"/>
  <c r="CI100" i="3"/>
  <c r="CH100" i="3"/>
  <c r="BT100" i="3"/>
  <c r="BU100" i="3" s="1"/>
  <c r="CF100" i="3"/>
  <c r="CO100" i="3"/>
  <c r="CB100" i="3"/>
  <c r="CC100" i="3" s="1"/>
  <c r="CD100" i="3" s="1"/>
  <c r="BT101" i="3"/>
  <c r="BU101" i="3" s="1"/>
  <c r="CM102" i="3"/>
  <c r="CG109" i="3"/>
  <c r="BW109" i="3"/>
  <c r="CC116" i="3"/>
  <c r="CD116" i="3" s="1"/>
  <c r="BW127" i="3"/>
  <c r="CN128" i="3"/>
  <c r="CL128" i="3"/>
  <c r="BT128" i="3"/>
  <c r="BU128" i="3" s="1"/>
  <c r="CN132" i="3"/>
  <c r="CI133" i="3"/>
  <c r="CN136" i="3"/>
  <c r="CL136" i="3"/>
  <c r="CK136" i="3"/>
  <c r="CF136" i="3"/>
  <c r="CE147" i="3"/>
  <c r="BY153" i="3"/>
  <c r="CA153" i="3"/>
  <c r="CK158" i="3"/>
  <c r="CJ158" i="3"/>
  <c r="CB158" i="3"/>
  <c r="BT158" i="3"/>
  <c r="CG158" i="3"/>
  <c r="BW158" i="3"/>
  <c r="CF158" i="3"/>
  <c r="CO158" i="3"/>
  <c r="CE158" i="3"/>
  <c r="CM158" i="3"/>
  <c r="CN158" i="3"/>
  <c r="CL158" i="3"/>
  <c r="CH158" i="3"/>
  <c r="CO161" i="3"/>
  <c r="CG161" i="3"/>
  <c r="CN161" i="3"/>
  <c r="CF161" i="3"/>
  <c r="CE161" i="3"/>
  <c r="BT161" i="3"/>
  <c r="CM161" i="3"/>
  <c r="CK161" i="3"/>
  <c r="BW161" i="3"/>
  <c r="CL161" i="3"/>
  <c r="CI161" i="3"/>
  <c r="CH161" i="3"/>
  <c r="CB161" i="3"/>
  <c r="DB162" i="3"/>
  <c r="DF164" i="3"/>
  <c r="CE168" i="3"/>
  <c r="BT168" i="3"/>
  <c r="BU168" i="3" s="1"/>
  <c r="CM176" i="3"/>
  <c r="CJ176" i="3"/>
  <c r="CI176" i="3"/>
  <c r="CB176" i="3"/>
  <c r="CC176" i="3" s="1"/>
  <c r="CD176" i="3" s="1"/>
  <c r="BW176" i="3"/>
  <c r="CK176" i="3"/>
  <c r="BT176" i="3"/>
  <c r="BU176" i="3" s="1"/>
  <c r="CK184" i="3"/>
  <c r="CN197" i="3"/>
  <c r="CL197" i="3"/>
  <c r="CK197" i="3"/>
  <c r="BT197" i="3"/>
  <c r="BU197" i="3" s="1"/>
  <c r="DI200" i="3"/>
  <c r="L221" i="3"/>
  <c r="CH248" i="3"/>
  <c r="CJ258" i="3"/>
  <c r="CB258" i="3"/>
  <c r="CC258" i="3" s="1"/>
  <c r="CD258" i="3" s="1"/>
  <c r="CO258" i="3"/>
  <c r="CM258" i="3"/>
  <c r="BW258" i="3"/>
  <c r="CL258" i="3"/>
  <c r="CG258" i="3"/>
  <c r="BT258" i="3"/>
  <c r="BU258" i="3" s="1"/>
  <c r="CK258" i="3"/>
  <c r="CE258" i="3"/>
  <c r="CC259" i="3"/>
  <c r="CD259" i="3" s="1"/>
  <c r="CA15" i="4"/>
  <c r="BY15" i="4"/>
  <c r="CI17" i="4"/>
  <c r="CH23" i="4"/>
  <c r="CG23" i="4"/>
  <c r="CF23" i="4"/>
  <c r="CO23" i="4"/>
  <c r="CE23" i="4"/>
  <c r="CN23" i="4"/>
  <c r="BT23" i="4"/>
  <c r="CL23" i="4"/>
  <c r="CB23" i="4"/>
  <c r="CC23" i="4" s="1"/>
  <c r="CD23" i="4" s="1"/>
  <c r="BW23" i="4"/>
  <c r="CM23" i="4"/>
  <c r="CK23" i="4"/>
  <c r="CI23" i="4"/>
  <c r="CA24" i="4"/>
  <c r="BY24" i="4"/>
  <c r="CA110" i="2"/>
  <c r="CA112" i="2"/>
  <c r="CA114" i="2"/>
  <c r="CG121" i="2"/>
  <c r="CH122" i="2"/>
  <c r="BV124" i="2"/>
  <c r="BW124" i="2" s="1"/>
  <c r="BX124" i="2" s="1"/>
  <c r="CG129" i="2"/>
  <c r="CH130" i="2"/>
  <c r="BV132" i="2"/>
  <c r="BW132" i="2" s="1"/>
  <c r="BX132" i="2" s="1"/>
  <c r="CB135" i="2"/>
  <c r="CI135" i="2"/>
  <c r="CA135" i="2"/>
  <c r="BQ135" i="2"/>
  <c r="CC135" i="2"/>
  <c r="CF140" i="2"/>
  <c r="CE140" i="2"/>
  <c r="BN140" i="2"/>
  <c r="CD140" i="2"/>
  <c r="BN141" i="2"/>
  <c r="CD142" i="2"/>
  <c r="BV142" i="2"/>
  <c r="CC142" i="2"/>
  <c r="CB142" i="2"/>
  <c r="BZ143" i="2"/>
  <c r="CC148" i="2"/>
  <c r="CB148" i="2"/>
  <c r="CD148" i="2"/>
  <c r="CI150" i="2"/>
  <c r="CH151" i="2"/>
  <c r="BN158" i="2"/>
  <c r="BQ165" i="2"/>
  <c r="BZ166" i="2"/>
  <c r="CI167" i="2"/>
  <c r="BQ173" i="2"/>
  <c r="BZ174" i="2"/>
  <c r="CI175" i="2"/>
  <c r="CH181" i="2"/>
  <c r="CF183" i="2"/>
  <c r="CC183" i="2"/>
  <c r="CF184" i="2"/>
  <c r="CE184" i="2"/>
  <c r="BN184" i="2"/>
  <c r="CD184" i="2"/>
  <c r="BV184" i="2"/>
  <c r="CB184" i="2"/>
  <c r="BQ185" i="2"/>
  <c r="CG185" i="2"/>
  <c r="CA186" i="2"/>
  <c r="CI187" i="2"/>
  <c r="CC192" i="2"/>
  <c r="CB193" i="2"/>
  <c r="CH197" i="2"/>
  <c r="CF199" i="2"/>
  <c r="CC199" i="2"/>
  <c r="CF200" i="2"/>
  <c r="CE200" i="2"/>
  <c r="BN200" i="2"/>
  <c r="CD200" i="2"/>
  <c r="BV200" i="2"/>
  <c r="CB200" i="2"/>
  <c r="BQ201" i="2"/>
  <c r="CG201" i="2"/>
  <c r="CA202" i="2"/>
  <c r="CI203" i="2"/>
  <c r="CC208" i="2"/>
  <c r="CB209" i="2"/>
  <c r="CH213" i="2"/>
  <c r="CF215" i="2"/>
  <c r="CC215" i="2"/>
  <c r="CF216" i="2"/>
  <c r="CE216" i="2"/>
  <c r="BN216" i="2"/>
  <c r="CD216" i="2"/>
  <c r="BV216" i="2"/>
  <c r="CB216" i="2"/>
  <c r="BQ217" i="2"/>
  <c r="CG217" i="2"/>
  <c r="CA218" i="2"/>
  <c r="CI219" i="2"/>
  <c r="CC224" i="2"/>
  <c r="CB225" i="2"/>
  <c r="CH229" i="2"/>
  <c r="CF231" i="2"/>
  <c r="CC231" i="2"/>
  <c r="CF232" i="2"/>
  <c r="CE232" i="2"/>
  <c r="BN232" i="2"/>
  <c r="CD232" i="2"/>
  <c r="BV232" i="2"/>
  <c r="CB232" i="2"/>
  <c r="BQ233" i="2"/>
  <c r="CG233" i="2"/>
  <c r="CA234" i="2"/>
  <c r="CI235" i="2"/>
  <c r="CC240" i="2"/>
  <c r="CB241" i="2"/>
  <c r="CH245" i="2"/>
  <c r="CF247" i="2"/>
  <c r="CE247" i="2"/>
  <c r="BN247" i="2"/>
  <c r="BR247" i="2" s="1"/>
  <c r="CD247" i="2"/>
  <c r="CF250" i="2"/>
  <c r="CE250" i="2"/>
  <c r="BN250" i="2"/>
  <c r="CD250" i="2"/>
  <c r="BV250" i="2"/>
  <c r="CB250" i="2"/>
  <c r="CG250" i="2"/>
  <c r="BQ250" i="2"/>
  <c r="BY250" i="2"/>
  <c r="CD251" i="2"/>
  <c r="CF254" i="2"/>
  <c r="CE254" i="2"/>
  <c r="BN254" i="2"/>
  <c r="CD254" i="2"/>
  <c r="BV254" i="2"/>
  <c r="CB254" i="2"/>
  <c r="CA254" i="2"/>
  <c r="CB255" i="2"/>
  <c r="CC256" i="2"/>
  <c r="CI259" i="2"/>
  <c r="BV263" i="2"/>
  <c r="BW263" i="2" s="1"/>
  <c r="BX263" i="2" s="1"/>
  <c r="CF265" i="2"/>
  <c r="BV265" i="2"/>
  <c r="BW265" i="2" s="1"/>
  <c r="BX265" i="2" s="1"/>
  <c r="CD265" i="2"/>
  <c r="CH266" i="2"/>
  <c r="BY268" i="2"/>
  <c r="CB269" i="2"/>
  <c r="CG270" i="2"/>
  <c r="BQ271" i="2"/>
  <c r="CI273" i="2"/>
  <c r="CN5" i="3"/>
  <c r="CN8" i="3"/>
  <c r="CN11" i="3"/>
  <c r="CJ12" i="3"/>
  <c r="CN14" i="3"/>
  <c r="CF15" i="3"/>
  <c r="CM16" i="3"/>
  <c r="CO18" i="3"/>
  <c r="BT22" i="3"/>
  <c r="CO22" i="3"/>
  <c r="CI24" i="3"/>
  <c r="CO24" i="3"/>
  <c r="CG24" i="3"/>
  <c r="CF24" i="3"/>
  <c r="BT26" i="3"/>
  <c r="CM28" i="3"/>
  <c r="CI29" i="3"/>
  <c r="L30" i="3"/>
  <c r="CK31" i="3"/>
  <c r="CK32" i="3"/>
  <c r="CJ32" i="3"/>
  <c r="CB32" i="3"/>
  <c r="BT32" i="3"/>
  <c r="BU32" i="3" s="1"/>
  <c r="CI32" i="3"/>
  <c r="CO32" i="3"/>
  <c r="CG32" i="3"/>
  <c r="CL32" i="3"/>
  <c r="CE32" i="3"/>
  <c r="CK34" i="3"/>
  <c r="CM36" i="3"/>
  <c r="CB36" i="3"/>
  <c r="CC36" i="3" s="1"/>
  <c r="CD36" i="3" s="1"/>
  <c r="CO37" i="3"/>
  <c r="CL41" i="3"/>
  <c r="CJ42" i="3"/>
  <c r="CE43" i="3"/>
  <c r="CK45" i="3"/>
  <c r="CO48" i="3"/>
  <c r="CE52" i="3"/>
  <c r="CM53" i="3"/>
  <c r="BT53" i="3"/>
  <c r="BU53" i="3" s="1"/>
  <c r="CE53" i="3"/>
  <c r="CN53" i="3"/>
  <c r="CL53" i="3"/>
  <c r="CI56" i="3"/>
  <c r="CH58" i="3"/>
  <c r="CF58" i="3"/>
  <c r="CO61" i="3"/>
  <c r="BW61" i="3"/>
  <c r="CF61" i="3"/>
  <c r="CH61" i="3"/>
  <c r="CG65" i="3"/>
  <c r="CG66" i="3"/>
  <c r="CG68" i="3"/>
  <c r="CL69" i="3"/>
  <c r="CN70" i="3"/>
  <c r="DB71" i="3"/>
  <c r="CF73" i="3"/>
  <c r="CN73" i="3"/>
  <c r="CK73" i="3"/>
  <c r="CO73" i="3"/>
  <c r="CJ75" i="3"/>
  <c r="CM76" i="3"/>
  <c r="CI80" i="3"/>
  <c r="CL80" i="3"/>
  <c r="CI81" i="3"/>
  <c r="CL88" i="3"/>
  <c r="CE101" i="3"/>
  <c r="CL104" i="3"/>
  <c r="BY105" i="3"/>
  <c r="BT106" i="3"/>
  <c r="CE109" i="3"/>
  <c r="BW117" i="3"/>
  <c r="CM119" i="3"/>
  <c r="BW119" i="3"/>
  <c r="CN119" i="3"/>
  <c r="CI119" i="3"/>
  <c r="CE127" i="3"/>
  <c r="CO132" i="3"/>
  <c r="CJ133" i="3"/>
  <c r="CH135" i="3"/>
  <c r="BW150" i="3"/>
  <c r="CG156" i="3"/>
  <c r="BW156" i="3"/>
  <c r="CM160" i="3"/>
  <c r="CM169" i="3"/>
  <c r="CJ170" i="3"/>
  <c r="L176" i="3"/>
  <c r="CG177" i="3"/>
  <c r="BW177" i="3"/>
  <c r="CH177" i="3"/>
  <c r="CM184" i="3"/>
  <c r="CL199" i="3"/>
  <c r="CB208" i="3"/>
  <c r="CK208" i="3"/>
  <c r="BT208" i="3"/>
  <c r="BU208" i="3" s="1"/>
  <c r="CM208" i="3"/>
  <c r="CJ208" i="3"/>
  <c r="CI208" i="3"/>
  <c r="BW208" i="3"/>
  <c r="CE208" i="3"/>
  <c r="CJ210" i="3"/>
  <c r="CB210" i="3"/>
  <c r="CL210" i="3"/>
  <c r="CK210" i="3"/>
  <c r="BT210" i="3"/>
  <c r="BU210" i="3" s="1"/>
  <c r="CG210" i="3"/>
  <c r="BW210" i="3"/>
  <c r="CO210" i="3"/>
  <c r="CK232" i="3"/>
  <c r="CO233" i="3"/>
  <c r="CO263" i="3"/>
  <c r="CI263" i="3"/>
  <c r="CG263" i="3"/>
  <c r="CF263" i="3"/>
  <c r="DF267" i="3"/>
  <c r="CL274" i="3"/>
  <c r="CO274" i="3"/>
  <c r="CF274" i="3"/>
  <c r="BW274" i="3"/>
  <c r="CN274" i="3"/>
  <c r="CE274" i="3"/>
  <c r="BT274" i="3"/>
  <c r="BU274" i="3" s="1"/>
  <c r="CM274" i="3"/>
  <c r="CJ274" i="3"/>
  <c r="CI274" i="3"/>
  <c r="CH274" i="3"/>
  <c r="CG274" i="3"/>
  <c r="CB274" i="3"/>
  <c r="CB277" i="3"/>
  <c r="CG277" i="3"/>
  <c r="BY6" i="4"/>
  <c r="CA6" i="4"/>
  <c r="CN17" i="4"/>
  <c r="BT39" i="4"/>
  <c r="BU39" i="4" s="1"/>
  <c r="CH41" i="4"/>
  <c r="CN41" i="4"/>
  <c r="CE41" i="4"/>
  <c r="CC42" i="4"/>
  <c r="CD42" i="4" s="1"/>
  <c r="CO55" i="4"/>
  <c r="CK55" i="4"/>
  <c r="CG55" i="4"/>
  <c r="CB187" i="2"/>
  <c r="BN189" i="2"/>
  <c r="CH191" i="2"/>
  <c r="BV191" i="2"/>
  <c r="BW191" i="2" s="1"/>
  <c r="BX191" i="2" s="1"/>
  <c r="BQ192" i="2"/>
  <c r="CG192" i="2"/>
  <c r="CF193" i="2"/>
  <c r="CC193" i="2"/>
  <c r="CF194" i="2"/>
  <c r="CE194" i="2"/>
  <c r="BN194" i="2"/>
  <c r="CD194" i="2"/>
  <c r="BV194" i="2"/>
  <c r="CB194" i="2"/>
  <c r="CI197" i="2"/>
  <c r="CB203" i="2"/>
  <c r="BN205" i="2"/>
  <c r="BR205" i="2" s="1"/>
  <c r="CH207" i="2"/>
  <c r="BV207" i="2"/>
  <c r="BW207" i="2" s="1"/>
  <c r="BX207" i="2" s="1"/>
  <c r="BQ208" i="2"/>
  <c r="CG208" i="2"/>
  <c r="CF209" i="2"/>
  <c r="CC209" i="2"/>
  <c r="CF210" i="2"/>
  <c r="CE210" i="2"/>
  <c r="BN210" i="2"/>
  <c r="CD210" i="2"/>
  <c r="BV210" i="2"/>
  <c r="CB210" i="2"/>
  <c r="CI213" i="2"/>
  <c r="CB219" i="2"/>
  <c r="BN221" i="2"/>
  <c r="CH223" i="2"/>
  <c r="BV223" i="2"/>
  <c r="BW223" i="2" s="1"/>
  <c r="BX223" i="2" s="1"/>
  <c r="BQ224" i="2"/>
  <c r="CG224" i="2"/>
  <c r="CF225" i="2"/>
  <c r="CC225" i="2"/>
  <c r="CF226" i="2"/>
  <c r="CE226" i="2"/>
  <c r="BN226" i="2"/>
  <c r="CD226" i="2"/>
  <c r="BV226" i="2"/>
  <c r="CB226" i="2"/>
  <c r="CI229" i="2"/>
  <c r="CB235" i="2"/>
  <c r="BN237" i="2"/>
  <c r="CH239" i="2"/>
  <c r="BV239" i="2"/>
  <c r="BW239" i="2" s="1"/>
  <c r="BX239" i="2" s="1"/>
  <c r="BQ240" i="2"/>
  <c r="CG240" i="2"/>
  <c r="CF241" i="2"/>
  <c r="CC241" i="2"/>
  <c r="L243" i="2"/>
  <c r="CI245" i="2"/>
  <c r="CF255" i="2"/>
  <c r="CD255" i="2"/>
  <c r="CB259" i="2"/>
  <c r="BN261" i="2"/>
  <c r="BR261" i="2" s="1"/>
  <c r="CH263" i="2"/>
  <c r="CI266" i="2"/>
  <c r="CH267" i="2"/>
  <c r="CF269" i="2"/>
  <c r="CG269" i="2"/>
  <c r="BQ269" i="2"/>
  <c r="CD269" i="2"/>
  <c r="BQ270" i="2"/>
  <c r="CH270" i="2"/>
  <c r="CF272" i="2"/>
  <c r="CE272" i="2"/>
  <c r="BN272" i="2"/>
  <c r="CD272" i="2"/>
  <c r="BV272" i="2"/>
  <c r="CB272" i="2"/>
  <c r="CH272" i="2"/>
  <c r="BY272" i="2"/>
  <c r="CB273" i="2"/>
  <c r="L275" i="2"/>
  <c r="CO5" i="3"/>
  <c r="CL9" i="3"/>
  <c r="CK9" i="3"/>
  <c r="BT9" i="3"/>
  <c r="BU9" i="3" s="1"/>
  <c r="CJ9" i="3"/>
  <c r="CB9" i="3"/>
  <c r="CH9" i="3"/>
  <c r="CG9" i="3"/>
  <c r="CO9" i="3"/>
  <c r="CE9" i="3"/>
  <c r="CI10" i="3"/>
  <c r="CH10" i="3"/>
  <c r="CO10" i="3"/>
  <c r="CG10" i="3"/>
  <c r="CM10" i="3"/>
  <c r="CE10" i="3"/>
  <c r="BW10" i="3"/>
  <c r="CF10" i="3"/>
  <c r="CN10" i="3"/>
  <c r="CJ13" i="3"/>
  <c r="CB13" i="3"/>
  <c r="BT13" i="3"/>
  <c r="CI13" i="3"/>
  <c r="CH13" i="3"/>
  <c r="CN13" i="3"/>
  <c r="CF13" i="3"/>
  <c r="CE13" i="3"/>
  <c r="CM13" i="3"/>
  <c r="BW13" i="3"/>
  <c r="CI16" i="3"/>
  <c r="CG16" i="3"/>
  <c r="CO16" i="3"/>
  <c r="CF16" i="3"/>
  <c r="CM20" i="3"/>
  <c r="CF20" i="3"/>
  <c r="CI21" i="3"/>
  <c r="L22" i="3"/>
  <c r="CL29" i="3"/>
  <c r="CM33" i="3"/>
  <c r="BT34" i="3"/>
  <c r="BU34" i="3" s="1"/>
  <c r="CN36" i="3"/>
  <c r="CH36" i="3"/>
  <c r="BW37" i="3"/>
  <c r="BT41" i="3"/>
  <c r="BU41" i="3" s="1"/>
  <c r="BZ41" i="3" s="1"/>
  <c r="CM44" i="3"/>
  <c r="CI46" i="3"/>
  <c r="CH46" i="3"/>
  <c r="CF46" i="3"/>
  <c r="BW49" i="3"/>
  <c r="CN51" i="3"/>
  <c r="CA54" i="3"/>
  <c r="CK55" i="3"/>
  <c r="BT55" i="3"/>
  <c r="BU55" i="3" s="1"/>
  <c r="BZ55" i="3" s="1"/>
  <c r="CL55" i="3"/>
  <c r="CB55" i="3"/>
  <c r="CJ55" i="3"/>
  <c r="CI55" i="3"/>
  <c r="CG55" i="3"/>
  <c r="CH55" i="3"/>
  <c r="CE55" i="3"/>
  <c r="CI65" i="3"/>
  <c r="CN66" i="3"/>
  <c r="CM66" i="3"/>
  <c r="CL66" i="3"/>
  <c r="CK66" i="3"/>
  <c r="CK69" i="3"/>
  <c r="CN69" i="3"/>
  <c r="CM70" i="3"/>
  <c r="CE70" i="3"/>
  <c r="BW70" i="3"/>
  <c r="CI70" i="3"/>
  <c r="CH70" i="3"/>
  <c r="CG70" i="3"/>
  <c r="BT70" i="3"/>
  <c r="BU70" i="3" s="1"/>
  <c r="CO70" i="3"/>
  <c r="CB70" i="3"/>
  <c r="CC70" i="3" s="1"/>
  <c r="CD70" i="3" s="1"/>
  <c r="CK70" i="3"/>
  <c r="CL75" i="3"/>
  <c r="CI76" i="3"/>
  <c r="DF79" i="3"/>
  <c r="CM80" i="3"/>
  <c r="CK83" i="3"/>
  <c r="CJ83" i="3"/>
  <c r="CI83" i="3"/>
  <c r="BW83" i="3"/>
  <c r="CE83" i="3"/>
  <c r="BT83" i="3"/>
  <c r="BU83" i="3" s="1"/>
  <c r="CB83" i="3"/>
  <c r="CC83" i="3" s="1"/>
  <c r="CD83" i="3" s="1"/>
  <c r="CL83" i="3"/>
  <c r="CH83" i="3"/>
  <c r="CI85" i="3"/>
  <c r="CH85" i="3"/>
  <c r="CO85" i="3"/>
  <c r="CE85" i="3"/>
  <c r="BT85" i="3"/>
  <c r="BU85" i="3" s="1"/>
  <c r="CN85" i="3"/>
  <c r="CM85" i="3"/>
  <c r="CK85" i="3"/>
  <c r="CJ85" i="3"/>
  <c r="CG85" i="3"/>
  <c r="BW85" i="3"/>
  <c r="CL85" i="3"/>
  <c r="CO86" i="3"/>
  <c r="CM88" i="3"/>
  <c r="CG99" i="3"/>
  <c r="CF104" i="3"/>
  <c r="CB104" i="3"/>
  <c r="CI108" i="3"/>
  <c r="CH108" i="3"/>
  <c r="CG108" i="3"/>
  <c r="CF108" i="3"/>
  <c r="CO108" i="3"/>
  <c r="CN108" i="3"/>
  <c r="CM109" i="3"/>
  <c r="CL110" i="3"/>
  <c r="CE111" i="3"/>
  <c r="CM127" i="3"/>
  <c r="CO135" i="3"/>
  <c r="CK135" i="3"/>
  <c r="CG150" i="3"/>
  <c r="CA167" i="3"/>
  <c r="BY167" i="3"/>
  <c r="CK175" i="3"/>
  <c r="CO186" i="3"/>
  <c r="CL186" i="3"/>
  <c r="CJ186" i="3"/>
  <c r="BW186" i="3"/>
  <c r="BT186" i="3"/>
  <c r="BU186" i="3" s="1"/>
  <c r="CK186" i="3"/>
  <c r="CG186" i="3"/>
  <c r="CN189" i="3"/>
  <c r="CK189" i="3"/>
  <c r="BT189" i="3"/>
  <c r="BU189" i="3" s="1"/>
  <c r="CL189" i="3"/>
  <c r="CJ189" i="3"/>
  <c r="CF189" i="3"/>
  <c r="CN193" i="3"/>
  <c r="CO193" i="3"/>
  <c r="CG193" i="3"/>
  <c r="CG198" i="3"/>
  <c r="BY216" i="3"/>
  <c r="CA216" i="3"/>
  <c r="CJ224" i="3"/>
  <c r="CE224" i="3"/>
  <c r="CI228" i="3"/>
  <c r="CG228" i="3"/>
  <c r="CM228" i="3"/>
  <c r="CF228" i="3"/>
  <c r="CF229" i="3"/>
  <c r="CK229" i="3"/>
  <c r="BT229" i="3"/>
  <c r="BU229" i="3" s="1"/>
  <c r="L232" i="3"/>
  <c r="CJ233" i="3"/>
  <c r="CF233" i="3"/>
  <c r="CN233" i="3"/>
  <c r="CH233" i="3"/>
  <c r="CK237" i="3"/>
  <c r="CM241" i="3"/>
  <c r="CE241" i="3"/>
  <c r="BW241" i="3"/>
  <c r="CL241" i="3"/>
  <c r="CK241" i="3"/>
  <c r="BT241" i="3"/>
  <c r="BU241" i="3" s="1"/>
  <c r="CI241" i="3"/>
  <c r="CH241" i="3"/>
  <c r="CG241" i="3"/>
  <c r="CF241" i="3"/>
  <c r="CB241" i="3"/>
  <c r="CO241" i="3"/>
  <c r="CN241" i="3"/>
  <c r="CN253" i="3"/>
  <c r="CK253" i="3"/>
  <c r="BT253" i="3"/>
  <c r="BU253" i="3" s="1"/>
  <c r="CL253" i="3"/>
  <c r="CJ253" i="3"/>
  <c r="CF253" i="3"/>
  <c r="CA255" i="3"/>
  <c r="BY255" i="3"/>
  <c r="CJ280" i="3"/>
  <c r="CB280" i="3"/>
  <c r="CO280" i="3"/>
  <c r="CF280" i="3"/>
  <c r="BW280" i="3"/>
  <c r="CN280" i="3"/>
  <c r="CE280" i="3"/>
  <c r="CM280" i="3"/>
  <c r="BT280" i="3"/>
  <c r="BU280" i="3" s="1"/>
  <c r="CK280" i="3"/>
  <c r="CL280" i="3"/>
  <c r="CI280" i="3"/>
  <c r="CG280" i="3"/>
  <c r="CH280" i="3"/>
  <c r="DI9" i="4"/>
  <c r="CL28" i="4"/>
  <c r="CI28" i="4"/>
  <c r="CO28" i="4"/>
  <c r="CE28" i="4"/>
  <c r="BT28" i="4"/>
  <c r="CN28" i="4"/>
  <c r="CM28" i="4"/>
  <c r="CB28" i="4"/>
  <c r="CC28" i="4" s="1"/>
  <c r="CD28" i="4" s="1"/>
  <c r="CJ28" i="4"/>
  <c r="CK28" i="4"/>
  <c r="CH28" i="4"/>
  <c r="CF28" i="4"/>
  <c r="BW28" i="4"/>
  <c r="BT29" i="4"/>
  <c r="CO67" i="4"/>
  <c r="CM67" i="4"/>
  <c r="DB101" i="4"/>
  <c r="CO8" i="3"/>
  <c r="L10" i="3"/>
  <c r="CK12" i="3"/>
  <c r="CH12" i="3"/>
  <c r="BT17" i="3"/>
  <c r="CI19" i="3"/>
  <c r="CM22" i="3"/>
  <c r="CB25" i="3"/>
  <c r="CC25" i="3" s="1"/>
  <c r="CD25" i="3" s="1"/>
  <c r="L26" i="3"/>
  <c r="CI28" i="3"/>
  <c r="CB28" i="3"/>
  <c r="CC28" i="3" s="1"/>
  <c r="CD28" i="3" s="1"/>
  <c r="CJ33" i="3"/>
  <c r="CB33" i="3"/>
  <c r="CC33" i="3" s="1"/>
  <c r="CD33" i="3" s="1"/>
  <c r="BT33" i="3"/>
  <c r="BU33" i="3" s="1"/>
  <c r="CG33" i="3"/>
  <c r="CO36" i="3"/>
  <c r="CH39" i="3"/>
  <c r="CO39" i="3"/>
  <c r="CG39" i="3"/>
  <c r="CN39" i="3"/>
  <c r="CF39" i="3"/>
  <c r="CL39" i="3"/>
  <c r="CK42" i="3"/>
  <c r="BT42" i="3"/>
  <c r="BU42" i="3" s="1"/>
  <c r="CH42" i="3"/>
  <c r="CL43" i="3"/>
  <c r="CK43" i="3"/>
  <c r="BT43" i="3"/>
  <c r="BU43" i="3" s="1"/>
  <c r="CJ43" i="3"/>
  <c r="CB43" i="3"/>
  <c r="CH43" i="3"/>
  <c r="CM46" i="3"/>
  <c r="CK51" i="3"/>
  <c r="CB51" i="3"/>
  <c r="CL60" i="3"/>
  <c r="CO60" i="3"/>
  <c r="CF60" i="3"/>
  <c r="BW60" i="3"/>
  <c r="CN60" i="3"/>
  <c r="CE60" i="3"/>
  <c r="BT60" i="3"/>
  <c r="BU60" i="3" s="1"/>
  <c r="CM60" i="3"/>
  <c r="CJ60" i="3"/>
  <c r="CB60" i="3"/>
  <c r="CH68" i="3"/>
  <c r="CO68" i="3"/>
  <c r="CM74" i="3"/>
  <c r="CI75" i="3"/>
  <c r="BW75" i="3"/>
  <c r="CF76" i="3"/>
  <c r="CG76" i="3"/>
  <c r="CI77" i="3"/>
  <c r="CH77" i="3"/>
  <c r="CG77" i="3"/>
  <c r="BW77" i="3"/>
  <c r="CF77" i="3"/>
  <c r="CO77" i="3"/>
  <c r="CE77" i="3"/>
  <c r="BT77" i="3"/>
  <c r="BU77" i="3" s="1"/>
  <c r="CM77" i="3"/>
  <c r="CN78" i="3"/>
  <c r="CO81" i="3"/>
  <c r="CI88" i="3"/>
  <c r="CH88" i="3"/>
  <c r="CO88" i="3"/>
  <c r="CG88" i="3"/>
  <c r="CJ88" i="3"/>
  <c r="CF88" i="3"/>
  <c r="BT88" i="3"/>
  <c r="BU88" i="3" s="1"/>
  <c r="CE88" i="3"/>
  <c r="CN88" i="3"/>
  <c r="CH90" i="3"/>
  <c r="CO98" i="3"/>
  <c r="BV102" i="3"/>
  <c r="CN103" i="3"/>
  <c r="CE105" i="3"/>
  <c r="CH115" i="3"/>
  <c r="CM116" i="3"/>
  <c r="CE116" i="3"/>
  <c r="BW116" i="3"/>
  <c r="CL116" i="3"/>
  <c r="CK116" i="3"/>
  <c r="BT116" i="3"/>
  <c r="BU116" i="3" s="1"/>
  <c r="CI116" i="3"/>
  <c r="CO116" i="3"/>
  <c r="CN116" i="3"/>
  <c r="CJ116" i="3"/>
  <c r="CG116" i="3"/>
  <c r="CH116" i="3"/>
  <c r="CK120" i="3"/>
  <c r="BT120" i="3"/>
  <c r="BU120" i="3" s="1"/>
  <c r="CO131" i="3"/>
  <c r="L133" i="3"/>
  <c r="CA137" i="3"/>
  <c r="BT138" i="3"/>
  <c r="BU138" i="3" s="1"/>
  <c r="CN139" i="3"/>
  <c r="CF141" i="3"/>
  <c r="CJ142" i="3"/>
  <c r="CG143" i="3"/>
  <c r="CE145" i="3"/>
  <c r="CH153" i="3"/>
  <c r="CA164" i="3"/>
  <c r="BY164" i="3"/>
  <c r="CJ181" i="3"/>
  <c r="CI181" i="3"/>
  <c r="CB181" i="3"/>
  <c r="CC181" i="3" s="1"/>
  <c r="CD181" i="3" s="1"/>
  <c r="BT181" i="3"/>
  <c r="BU181" i="3" s="1"/>
  <c r="CK182" i="3"/>
  <c r="CO202" i="3"/>
  <c r="CI203" i="3"/>
  <c r="CG209" i="3"/>
  <c r="CG217" i="3"/>
  <c r="CL220" i="3"/>
  <c r="CK220" i="3"/>
  <c r="BT220" i="3"/>
  <c r="BU220" i="3" s="1"/>
  <c r="CJ220" i="3"/>
  <c r="CB220" i="3"/>
  <c r="CH220" i="3"/>
  <c r="CM220" i="3"/>
  <c r="BW220" i="3"/>
  <c r="CI220" i="3"/>
  <c r="CG220" i="3"/>
  <c r="CE220" i="3"/>
  <c r="CN220" i="3"/>
  <c r="CO220" i="3"/>
  <c r="CI221" i="3"/>
  <c r="CH221" i="3"/>
  <c r="CO221" i="3"/>
  <c r="CG221" i="3"/>
  <c r="CM221" i="3"/>
  <c r="CE221" i="3"/>
  <c r="BW221" i="3"/>
  <c r="CK221" i="3"/>
  <c r="BT221" i="3"/>
  <c r="BU221" i="3" s="1"/>
  <c r="CJ221" i="3"/>
  <c r="CF221" i="3"/>
  <c r="CL221" i="3"/>
  <c r="CN221" i="3"/>
  <c r="CO238" i="3"/>
  <c r="CI254" i="3"/>
  <c r="CJ6" i="4"/>
  <c r="CL16" i="4"/>
  <c r="CN16" i="4"/>
  <c r="CE16" i="4"/>
  <c r="CH16" i="4"/>
  <c r="CG16" i="4"/>
  <c r="BW16" i="4"/>
  <c r="CF16" i="4"/>
  <c r="BT16" i="4"/>
  <c r="CM16" i="4"/>
  <c r="CB16" i="4"/>
  <c r="CK16" i="4"/>
  <c r="CJ16" i="4"/>
  <c r="CI16" i="4"/>
  <c r="CI18" i="4"/>
  <c r="CH18" i="4"/>
  <c r="BW18" i="4"/>
  <c r="CF18" i="4"/>
  <c r="CN18" i="4"/>
  <c r="CO18" i="4"/>
  <c r="BT18" i="4"/>
  <c r="CK18" i="4"/>
  <c r="CM18" i="4"/>
  <c r="CJ18" i="4"/>
  <c r="CE18" i="4"/>
  <c r="CN22" i="4"/>
  <c r="CO22" i="4"/>
  <c r="CF22" i="4"/>
  <c r="BT22" i="4"/>
  <c r="CA26" i="4"/>
  <c r="BY26" i="4"/>
  <c r="CO36" i="4"/>
  <c r="CE67" i="4"/>
  <c r="L104" i="4"/>
  <c r="CM114" i="4"/>
  <c r="CK114" i="4"/>
  <c r="CB114" i="4"/>
  <c r="CC114" i="4" s="1"/>
  <c r="CD114" i="4" s="1"/>
  <c r="BW114" i="4"/>
  <c r="CJ114" i="4"/>
  <c r="BT114" i="4"/>
  <c r="BU114" i="4" s="1"/>
  <c r="CI142" i="4"/>
  <c r="CL84" i="3"/>
  <c r="CK84" i="3"/>
  <c r="BT84" i="3"/>
  <c r="BU84" i="3" s="1"/>
  <c r="CH84" i="3"/>
  <c r="CG84" i="3"/>
  <c r="BW84" i="3"/>
  <c r="CF84" i="3"/>
  <c r="CN84" i="3"/>
  <c r="CB84" i="3"/>
  <c r="CE84" i="3"/>
  <c r="CE90" i="3"/>
  <c r="CO91" i="3"/>
  <c r="CM94" i="3"/>
  <c r="CE94" i="3"/>
  <c r="BW94" i="3"/>
  <c r="CL94" i="3"/>
  <c r="CK94" i="3"/>
  <c r="BT94" i="3"/>
  <c r="BU94" i="3" s="1"/>
  <c r="CN94" i="3"/>
  <c r="CJ94" i="3"/>
  <c r="CI94" i="3"/>
  <c r="CG94" i="3"/>
  <c r="CH94" i="3"/>
  <c r="CM97" i="3"/>
  <c r="CJ98" i="3"/>
  <c r="CK102" i="3"/>
  <c r="CJ102" i="3"/>
  <c r="CB102" i="3"/>
  <c r="BT102" i="3"/>
  <c r="BU102" i="3" s="1"/>
  <c r="CI102" i="3"/>
  <c r="CL102" i="3"/>
  <c r="CH102" i="3"/>
  <c r="BW102" i="3"/>
  <c r="CG102" i="3"/>
  <c r="CE102" i="3"/>
  <c r="CF102" i="3"/>
  <c r="CM105" i="3"/>
  <c r="CN106" i="3"/>
  <c r="CO109" i="3"/>
  <c r="CL115" i="3"/>
  <c r="CB115" i="3"/>
  <c r="CM115" i="3"/>
  <c r="BW115" i="3"/>
  <c r="CJ115" i="3"/>
  <c r="CJ117" i="3"/>
  <c r="CE123" i="3"/>
  <c r="CF124" i="3"/>
  <c r="CO125" i="3"/>
  <c r="CM125" i="3"/>
  <c r="BW125" i="3"/>
  <c r="CL125" i="3"/>
  <c r="CG125" i="3"/>
  <c r="CK125" i="3"/>
  <c r="BV133" i="3"/>
  <c r="CK148" i="3"/>
  <c r="CJ148" i="3"/>
  <c r="CI148" i="3"/>
  <c r="BW148" i="3"/>
  <c r="CE148" i="3"/>
  <c r="BT148" i="3"/>
  <c r="BU148" i="3" s="1"/>
  <c r="CB148" i="3"/>
  <c r="CC148" i="3" s="1"/>
  <c r="CD148" i="3" s="1"/>
  <c r="CJ159" i="3"/>
  <c r="CH159" i="3"/>
  <c r="CE159" i="3"/>
  <c r="BT159" i="3"/>
  <c r="BT163" i="3"/>
  <c r="CJ168" i="3"/>
  <c r="CB170" i="3"/>
  <c r="CE175" i="3"/>
  <c r="CH176" i="3"/>
  <c r="CK180" i="3"/>
  <c r="BT180" i="3"/>
  <c r="BU180" i="3" s="1"/>
  <c r="CJ180" i="3"/>
  <c r="CB180" i="3"/>
  <c r="CH180" i="3"/>
  <c r="CG180" i="3"/>
  <c r="CF180" i="3"/>
  <c r="CE180" i="3"/>
  <c r="CN180" i="3"/>
  <c r="BW180" i="3"/>
  <c r="CO180" i="3"/>
  <c r="CL180" i="3"/>
  <c r="CM180" i="3"/>
  <c r="CK183" i="3"/>
  <c r="CH208" i="3"/>
  <c r="CI210" i="3"/>
  <c r="BW212" i="3"/>
  <c r="CM212" i="3"/>
  <c r="CI212" i="3"/>
  <c r="L226" i="3"/>
  <c r="BY236" i="3"/>
  <c r="BT237" i="3"/>
  <c r="BU237" i="3" s="1"/>
  <c r="BT246" i="3"/>
  <c r="BU246" i="3" s="1"/>
  <c r="CM252" i="3"/>
  <c r="BW252" i="3"/>
  <c r="CN252" i="3"/>
  <c r="CI252" i="3"/>
  <c r="CF252" i="3"/>
  <c r="CM6" i="4"/>
  <c r="CK6" i="4"/>
  <c r="CB6" i="4"/>
  <c r="CC6" i="4" s="1"/>
  <c r="CD6" i="4" s="1"/>
  <c r="BY9" i="4"/>
  <c r="CA9" i="4"/>
  <c r="CJ39" i="4"/>
  <c r="CM44" i="4"/>
  <c r="CK44" i="4"/>
  <c r="BW44" i="4"/>
  <c r="CJ44" i="4"/>
  <c r="CG44" i="4"/>
  <c r="CB44" i="4"/>
  <c r="CC44" i="4" s="1"/>
  <c r="CD44" i="4" s="1"/>
  <c r="BT44" i="4"/>
  <c r="BU44" i="4" s="1"/>
  <c r="CO44" i="4"/>
  <c r="CE44" i="4"/>
  <c r="CO48" i="4"/>
  <c r="CH48" i="4"/>
  <c r="BW48" i="4"/>
  <c r="CI48" i="4"/>
  <c r="CF48" i="4"/>
  <c r="CE48" i="4"/>
  <c r="CM50" i="4"/>
  <c r="CE50" i="4"/>
  <c r="BW50" i="4"/>
  <c r="CL50" i="4"/>
  <c r="CJ50" i="4"/>
  <c r="CB50" i="4"/>
  <c r="BT50" i="4"/>
  <c r="BU50" i="4" s="1"/>
  <c r="CF50" i="4"/>
  <c r="CH50" i="4"/>
  <c r="CG50" i="4"/>
  <c r="CO50" i="4"/>
  <c r="CK50" i="4"/>
  <c r="CF55" i="4"/>
  <c r="CB245" i="2"/>
  <c r="CH249" i="2"/>
  <c r="CF251" i="2"/>
  <c r="CC251" i="2"/>
  <c r="CF252" i="2"/>
  <c r="CE252" i="2"/>
  <c r="BN252" i="2"/>
  <c r="CD252" i="2"/>
  <c r="BV252" i="2"/>
  <c r="CB252" i="2"/>
  <c r="CI255" i="2"/>
  <c r="CB261" i="2"/>
  <c r="CH265" i="2"/>
  <c r="CF267" i="2"/>
  <c r="CC267" i="2"/>
  <c r="CF268" i="2"/>
  <c r="CE268" i="2"/>
  <c r="BN268" i="2"/>
  <c r="CD268" i="2"/>
  <c r="BV268" i="2"/>
  <c r="CB268" i="2"/>
  <c r="CI271" i="2"/>
  <c r="CH5" i="3"/>
  <c r="CM6" i="3"/>
  <c r="CE6" i="3"/>
  <c r="BW6" i="3"/>
  <c r="CL6" i="3"/>
  <c r="CK6" i="3"/>
  <c r="BT6" i="3"/>
  <c r="BU6" i="3" s="1"/>
  <c r="CI6" i="3"/>
  <c r="CB6" i="3"/>
  <c r="CL11" i="3"/>
  <c r="CK11" i="3"/>
  <c r="CJ11" i="3"/>
  <c r="CB11" i="3"/>
  <c r="BT11" i="3"/>
  <c r="CH11" i="3"/>
  <c r="CM14" i="3"/>
  <c r="L18" i="3"/>
  <c r="CI20" i="3"/>
  <c r="CB20" i="3"/>
  <c r="CC20" i="3" s="1"/>
  <c r="CD20" i="3" s="1"/>
  <c r="BT25" i="3"/>
  <c r="CI27" i="3"/>
  <c r="BT28" i="3"/>
  <c r="CJ28" i="3"/>
  <c r="CM30" i="3"/>
  <c r="CO33" i="3"/>
  <c r="L36" i="3"/>
  <c r="BV38" i="3"/>
  <c r="CI39" i="3"/>
  <c r="CJ41" i="3"/>
  <c r="CI43" i="3"/>
  <c r="CK44" i="3"/>
  <c r="CH44" i="3"/>
  <c r="BT51" i="3"/>
  <c r="BU51" i="3" s="1"/>
  <c r="CJ51" i="3"/>
  <c r="L52" i="3"/>
  <c r="CH53" i="3"/>
  <c r="CI59" i="3"/>
  <c r="CM59" i="3"/>
  <c r="BT59" i="3"/>
  <c r="BU59" i="3" s="1"/>
  <c r="CJ59" i="3"/>
  <c r="CK60" i="3"/>
  <c r="CJ62" i="3"/>
  <c r="CE68" i="3"/>
  <c r="CL72" i="3"/>
  <c r="CB72" i="3"/>
  <c r="CC72" i="3" s="1"/>
  <c r="CD72" i="3" s="1"/>
  <c r="CK72" i="3"/>
  <c r="CF72" i="3"/>
  <c r="CM72" i="3"/>
  <c r="CJ74" i="3"/>
  <c r="CB74" i="3"/>
  <c r="CI74" i="3"/>
  <c r="CF74" i="3"/>
  <c r="CO74" i="3"/>
  <c r="CE74" i="3"/>
  <c r="BT74" i="3"/>
  <c r="CN74" i="3"/>
  <c r="CL74" i="3"/>
  <c r="CO75" i="3"/>
  <c r="BW76" i="3"/>
  <c r="CN77" i="3"/>
  <c r="CM79" i="3"/>
  <c r="CM81" i="3"/>
  <c r="CE81" i="3"/>
  <c r="BW81" i="3"/>
  <c r="CL81" i="3"/>
  <c r="CH81" i="3"/>
  <c r="CG81" i="3"/>
  <c r="BT81" i="3"/>
  <c r="BU81" i="3" s="1"/>
  <c r="CF81" i="3"/>
  <c r="CN81" i="3"/>
  <c r="CB81" i="3"/>
  <c r="CC81" i="3" s="1"/>
  <c r="CD81" i="3" s="1"/>
  <c r="CM84" i="3"/>
  <c r="CO90" i="3"/>
  <c r="CL101" i="3"/>
  <c r="CO102" i="3"/>
  <c r="CK103" i="3"/>
  <c r="BT103" i="3"/>
  <c r="BU103" i="3" s="1"/>
  <c r="CB106" i="3"/>
  <c r="CC106" i="3" s="1"/>
  <c r="CD106" i="3" s="1"/>
  <c r="CJ113" i="3"/>
  <c r="CB113" i="3"/>
  <c r="CC113" i="3" s="1"/>
  <c r="CD113" i="3" s="1"/>
  <c r="CI113" i="3"/>
  <c r="CH113" i="3"/>
  <c r="CG113" i="3"/>
  <c r="CK113" i="3"/>
  <c r="CO119" i="3"/>
  <c r="CN120" i="3"/>
  <c r="CJ120" i="3"/>
  <c r="L123" i="3"/>
  <c r="CG139" i="3"/>
  <c r="L140" i="3"/>
  <c r="CB143" i="3"/>
  <c r="CC143" i="3" s="1"/>
  <c r="CD143" i="3" s="1"/>
  <c r="CF156" i="3"/>
  <c r="CH163" i="3"/>
  <c r="CI166" i="3"/>
  <c r="L168" i="3"/>
  <c r="CM177" i="3"/>
  <c r="CO214" i="3"/>
  <c r="CI214" i="3"/>
  <c r="CH214" i="3"/>
  <c r="CJ226" i="3"/>
  <c r="CB226" i="3"/>
  <c r="CC226" i="3" s="1"/>
  <c r="CD226" i="3" s="1"/>
  <c r="CG226" i="3"/>
  <c r="CE226" i="3"/>
  <c r="CO226" i="3"/>
  <c r="BW226" i="3"/>
  <c r="CH238" i="3"/>
  <c r="CL244" i="3"/>
  <c r="CK244" i="3"/>
  <c r="BT244" i="3"/>
  <c r="BU244" i="3" s="1"/>
  <c r="CJ244" i="3"/>
  <c r="CB244" i="3"/>
  <c r="CH244" i="3"/>
  <c r="CN244" i="3"/>
  <c r="CM244" i="3"/>
  <c r="BW244" i="3"/>
  <c r="CI244" i="3"/>
  <c r="CF244" i="3"/>
  <c r="CO244" i="3"/>
  <c r="CE244" i="3"/>
  <c r="CI245" i="3"/>
  <c r="CH245" i="3"/>
  <c r="CO245" i="3"/>
  <c r="CG245" i="3"/>
  <c r="CM245" i="3"/>
  <c r="CE245" i="3"/>
  <c r="BW245" i="3"/>
  <c r="CL245" i="3"/>
  <c r="CK245" i="3"/>
  <c r="BT245" i="3"/>
  <c r="BU245" i="3" s="1"/>
  <c r="CJ245" i="3"/>
  <c r="CN245" i="3"/>
  <c r="CB248" i="3"/>
  <c r="CM248" i="3"/>
  <c r="BW248" i="3"/>
  <c r="CJ248" i="3"/>
  <c r="CI248" i="3"/>
  <c r="CE248" i="3"/>
  <c r="CI250" i="3"/>
  <c r="CG252" i="3"/>
  <c r="CJ256" i="3"/>
  <c r="DD261" i="3"/>
  <c r="CN268" i="3"/>
  <c r="CI273" i="3"/>
  <c r="CF273" i="3"/>
  <c r="BW273" i="3"/>
  <c r="CM273" i="3"/>
  <c r="BT273" i="3"/>
  <c r="BU273" i="3" s="1"/>
  <c r="CN273" i="3"/>
  <c r="CL273" i="3"/>
  <c r="CK273" i="3"/>
  <c r="CE273" i="3"/>
  <c r="CB273" i="3"/>
  <c r="CC273" i="3" s="1"/>
  <c r="CD273" i="3" s="1"/>
  <c r="CO276" i="3"/>
  <c r="CB276" i="3"/>
  <c r="CC276" i="3" s="1"/>
  <c r="CD276" i="3" s="1"/>
  <c r="CO6" i="4"/>
  <c r="DB12" i="4"/>
  <c r="CB18" i="4"/>
  <c r="CC18" i="4" s="1"/>
  <c r="CD18" i="4" s="1"/>
  <c r="DB26" i="4"/>
  <c r="CN32" i="4"/>
  <c r="CI32" i="4"/>
  <c r="CG32" i="4"/>
  <c r="CF32" i="4"/>
  <c r="CH44" i="4"/>
  <c r="CK47" i="4"/>
  <c r="BW47" i="4"/>
  <c r="CI47" i="4"/>
  <c r="CJ47" i="4"/>
  <c r="CE47" i="4"/>
  <c r="CG47" i="4"/>
  <c r="L102" i="4"/>
  <c r="CA129" i="4"/>
  <c r="BY129" i="4"/>
  <c r="CG142" i="4"/>
  <c r="CK142" i="4"/>
  <c r="CM142" i="4"/>
  <c r="BT142" i="4"/>
  <c r="BU142" i="4" s="1"/>
  <c r="CH145" i="4"/>
  <c r="CF145" i="4"/>
  <c r="CN145" i="4"/>
  <c r="BT145" i="4"/>
  <c r="BU145" i="4" s="1"/>
  <c r="CG62" i="3"/>
  <c r="BT62" i="3"/>
  <c r="BU62" i="3" s="1"/>
  <c r="CL62" i="3"/>
  <c r="CK63" i="3"/>
  <c r="BT63" i="3"/>
  <c r="BU63" i="3" s="1"/>
  <c r="CJ63" i="3"/>
  <c r="CB63" i="3"/>
  <c r="CG63" i="3"/>
  <c r="BW63" i="3"/>
  <c r="CF63" i="3"/>
  <c r="CO63" i="3"/>
  <c r="CE63" i="3"/>
  <c r="CM63" i="3"/>
  <c r="CE67" i="3"/>
  <c r="BT67" i="3"/>
  <c r="BU67" i="3" s="1"/>
  <c r="BZ67" i="3" s="1"/>
  <c r="CM67" i="3"/>
  <c r="CK67" i="3"/>
  <c r="CI67" i="3"/>
  <c r="CG69" i="3"/>
  <c r="CG79" i="3"/>
  <c r="BW79" i="3"/>
  <c r="CN79" i="3"/>
  <c r="CO84" i="3"/>
  <c r="CL86" i="3"/>
  <c r="CH89" i="3"/>
  <c r="CG89" i="3"/>
  <c r="CO89" i="3"/>
  <c r="CI89" i="3"/>
  <c r="L91" i="3"/>
  <c r="CM99" i="3"/>
  <c r="CJ107" i="3"/>
  <c r="CB107" i="3"/>
  <c r="BT107" i="3"/>
  <c r="CI107" i="3"/>
  <c r="CH107" i="3"/>
  <c r="CN107" i="3"/>
  <c r="CF107" i="3"/>
  <c r="CM107" i="3"/>
  <c r="BW107" i="3"/>
  <c r="CL107" i="3"/>
  <c r="CK107" i="3"/>
  <c r="CE107" i="3"/>
  <c r="CG107" i="3"/>
  <c r="CL109" i="3"/>
  <c r="BT109" i="3"/>
  <c r="BU109" i="3" s="1"/>
  <c r="CE115" i="3"/>
  <c r="CI118" i="3"/>
  <c r="CE119" i="3"/>
  <c r="CN121" i="3"/>
  <c r="BT125" i="3"/>
  <c r="BU125" i="3" s="1"/>
  <c r="CK134" i="3"/>
  <c r="CJ134" i="3"/>
  <c r="CB134" i="3"/>
  <c r="BT134" i="3"/>
  <c r="BU134" i="3" s="1"/>
  <c r="CI134" i="3"/>
  <c r="CO134" i="3"/>
  <c r="CG134" i="3"/>
  <c r="CM134" i="3"/>
  <c r="BW134" i="3"/>
  <c r="CL134" i="3"/>
  <c r="CH134" i="3"/>
  <c r="CE134" i="3"/>
  <c r="CF134" i="3"/>
  <c r="CE142" i="3"/>
  <c r="CM142" i="3"/>
  <c r="BW142" i="3"/>
  <c r="BT142" i="3"/>
  <c r="BU142" i="3" s="1"/>
  <c r="CH143" i="3"/>
  <c r="BT145" i="3"/>
  <c r="BU145" i="3" s="1"/>
  <c r="CM146" i="3"/>
  <c r="CE146" i="3"/>
  <c r="BW146" i="3"/>
  <c r="CL146" i="3"/>
  <c r="CH146" i="3"/>
  <c r="CG146" i="3"/>
  <c r="BT146" i="3"/>
  <c r="BU146" i="3" s="1"/>
  <c r="CF146" i="3"/>
  <c r="CN146" i="3"/>
  <c r="CB146" i="3"/>
  <c r="CC146" i="3" s="1"/>
  <c r="CD146" i="3" s="1"/>
  <c r="CK146" i="3"/>
  <c r="CJ146" i="3"/>
  <c r="CI146" i="3"/>
  <c r="CO146" i="3"/>
  <c r="CH148" i="3"/>
  <c r="CL149" i="3"/>
  <c r="CK149" i="3"/>
  <c r="BT149" i="3"/>
  <c r="BU149" i="3" s="1"/>
  <c r="CH149" i="3"/>
  <c r="CG149" i="3"/>
  <c r="BW149" i="3"/>
  <c r="CF149" i="3"/>
  <c r="CN149" i="3"/>
  <c r="CB149" i="3"/>
  <c r="CO149" i="3"/>
  <c r="CJ149" i="3"/>
  <c r="CM149" i="3"/>
  <c r="CO160" i="3"/>
  <c r="CE160" i="3"/>
  <c r="CN160" i="3"/>
  <c r="CF166" i="3"/>
  <c r="BT166" i="3"/>
  <c r="BU166" i="3" s="1"/>
  <c r="CO166" i="3"/>
  <c r="CK166" i="3"/>
  <c r="CE169" i="3"/>
  <c r="CG175" i="3"/>
  <c r="CF175" i="3"/>
  <c r="BW175" i="3"/>
  <c r="BT175" i="3"/>
  <c r="BU175" i="3" s="1"/>
  <c r="CN179" i="3"/>
  <c r="CG187" i="3"/>
  <c r="CM200" i="3"/>
  <c r="BW200" i="3"/>
  <c r="CK200" i="3"/>
  <c r="BT200" i="3"/>
  <c r="BU200" i="3" s="1"/>
  <c r="CJ200" i="3"/>
  <c r="CE200" i="3"/>
  <c r="CB200" i="3"/>
  <c r="DF218" i="3"/>
  <c r="CO222" i="3"/>
  <c r="CI222" i="3"/>
  <c r="BT222" i="3"/>
  <c r="BU222" i="3" s="1"/>
  <c r="CM224" i="3"/>
  <c r="DB230" i="3"/>
  <c r="CM231" i="3"/>
  <c r="CL235" i="3"/>
  <c r="CJ235" i="3"/>
  <c r="CI235" i="3"/>
  <c r="BY240" i="3"/>
  <c r="CA240" i="3"/>
  <c r="CB243" i="3"/>
  <c r="CC243" i="3" s="1"/>
  <c r="CD243" i="3" s="1"/>
  <c r="CJ243" i="3"/>
  <c r="CL243" i="3"/>
  <c r="CO268" i="3"/>
  <c r="CE268" i="3"/>
  <c r="CM268" i="3"/>
  <c r="BT268" i="3"/>
  <c r="BU268" i="3" s="1"/>
  <c r="CL268" i="3"/>
  <c r="CJ268" i="3"/>
  <c r="BW268" i="3"/>
  <c r="CK268" i="3"/>
  <c r="CH268" i="3"/>
  <c r="CB268" i="3"/>
  <c r="CA275" i="3"/>
  <c r="BY275" i="3"/>
  <c r="CN25" i="4"/>
  <c r="CK25" i="4"/>
  <c r="BT25" i="4"/>
  <c r="CO33" i="4"/>
  <c r="CF33" i="4"/>
  <c r="CH33" i="4"/>
  <c r="CG33" i="4"/>
  <c r="BT33" i="4"/>
  <c r="BU33" i="4" s="1"/>
  <c r="CL33" i="4"/>
  <c r="CB33" i="4"/>
  <c r="CC33" i="4" s="1"/>
  <c r="CD33" i="4" s="1"/>
  <c r="CN33" i="4"/>
  <c r="CI33" i="4"/>
  <c r="CJ37" i="4"/>
  <c r="BW37" i="4"/>
  <c r="BT37" i="4"/>
  <c r="CL40" i="4"/>
  <c r="CJ40" i="4"/>
  <c r="CB40" i="4"/>
  <c r="CC40" i="4" s="1"/>
  <c r="CD40" i="4" s="1"/>
  <c r="CM40" i="4"/>
  <c r="CG40" i="4"/>
  <c r="BT40" i="4"/>
  <c r="BU40" i="4" s="1"/>
  <c r="CF40" i="4"/>
  <c r="CE40" i="4"/>
  <c r="CN40" i="4"/>
  <c r="BW40" i="4"/>
  <c r="CO40" i="4"/>
  <c r="CK40" i="4"/>
  <c r="CH40" i="4"/>
  <c r="CK54" i="4"/>
  <c r="BT54" i="4"/>
  <c r="BU54" i="4" s="1"/>
  <c r="CG54" i="4"/>
  <c r="CO54" i="4"/>
  <c r="CF54" i="4"/>
  <c r="BW54" i="4"/>
  <c r="CM54" i="4"/>
  <c r="CE54" i="4"/>
  <c r="CN54" i="4"/>
  <c r="CL54" i="4"/>
  <c r="CI54" i="4"/>
  <c r="CB54" i="4"/>
  <c r="CJ54" i="4"/>
  <c r="CH54" i="4"/>
  <c r="CF7" i="3"/>
  <c r="CN7" i="3"/>
  <c r="BW15" i="3"/>
  <c r="CE15" i="3"/>
  <c r="CM15" i="3"/>
  <c r="BW17" i="3"/>
  <c r="CE17" i="3"/>
  <c r="CM17" i="3"/>
  <c r="BW19" i="3"/>
  <c r="CE19" i="3"/>
  <c r="CM19" i="3"/>
  <c r="BW21" i="3"/>
  <c r="CE21" i="3"/>
  <c r="CM21" i="3"/>
  <c r="BW23" i="3"/>
  <c r="CE23" i="3"/>
  <c r="CM23" i="3"/>
  <c r="BW25" i="3"/>
  <c r="CE25" i="3"/>
  <c r="CM25" i="3"/>
  <c r="BW27" i="3"/>
  <c r="CE27" i="3"/>
  <c r="CM27" i="3"/>
  <c r="BW29" i="3"/>
  <c r="CE29" i="3"/>
  <c r="CM29" i="3"/>
  <c r="BW34" i="3"/>
  <c r="CE34" i="3"/>
  <c r="CM34" i="3"/>
  <c r="CF41" i="3"/>
  <c r="CN41" i="3"/>
  <c r="BW47" i="3"/>
  <c r="CE47" i="3"/>
  <c r="CM47" i="3"/>
  <c r="L48" i="3"/>
  <c r="CL50" i="3"/>
  <c r="BW50" i="3"/>
  <c r="CF50" i="3"/>
  <c r="CO50" i="3"/>
  <c r="CJ58" i="3"/>
  <c r="CB58" i="3"/>
  <c r="CC58" i="3" s="1"/>
  <c r="CD58" i="3" s="1"/>
  <c r="CG58" i="3"/>
  <c r="CI61" i="3"/>
  <c r="CG61" i="3"/>
  <c r="CH64" i="3"/>
  <c r="CO64" i="3"/>
  <c r="CG64" i="3"/>
  <c r="CJ64" i="3"/>
  <c r="CK71" i="3"/>
  <c r="BT71" i="3"/>
  <c r="BU71" i="3" s="1"/>
  <c r="BZ71" i="3" s="1"/>
  <c r="CJ71" i="3"/>
  <c r="CB71" i="3"/>
  <c r="CI71" i="3"/>
  <c r="CM78" i="3"/>
  <c r="CE78" i="3"/>
  <c r="BW78" i="3"/>
  <c r="CK78" i="3"/>
  <c r="CJ82" i="3"/>
  <c r="CB82" i="3"/>
  <c r="CC82" i="3" s="1"/>
  <c r="CD82" i="3" s="1"/>
  <c r="CI82" i="3"/>
  <c r="CH82" i="3"/>
  <c r="L86" i="3"/>
  <c r="CN89" i="3"/>
  <c r="BW90" i="3"/>
  <c r="CK92" i="3"/>
  <c r="CJ92" i="3"/>
  <c r="CB92" i="3"/>
  <c r="BT92" i="3"/>
  <c r="BX92" i="3" s="1"/>
  <c r="CI92" i="3"/>
  <c r="CM92" i="3"/>
  <c r="CN96" i="3"/>
  <c r="CH101" i="3"/>
  <c r="CO101" i="3"/>
  <c r="CG101" i="3"/>
  <c r="CN101" i="3"/>
  <c r="CF101" i="3"/>
  <c r="BW101" i="3"/>
  <c r="CK101" i="3"/>
  <c r="CM103" i="3"/>
  <c r="CL105" i="3"/>
  <c r="CK105" i="3"/>
  <c r="CJ105" i="3"/>
  <c r="CB105" i="3"/>
  <c r="CC105" i="3" s="1"/>
  <c r="CD105" i="3" s="1"/>
  <c r="BT105" i="3"/>
  <c r="CH105" i="3"/>
  <c r="CM108" i="3"/>
  <c r="CN113" i="3"/>
  <c r="BW114" i="3"/>
  <c r="CK126" i="3"/>
  <c r="BT126" i="3"/>
  <c r="BU126" i="3" s="1"/>
  <c r="CH126" i="3"/>
  <c r="CL127" i="3"/>
  <c r="CK127" i="3"/>
  <c r="BT127" i="3"/>
  <c r="BU127" i="3" s="1"/>
  <c r="CJ127" i="3"/>
  <c r="CB127" i="3"/>
  <c r="CH127" i="3"/>
  <c r="CI128" i="3"/>
  <c r="CH128" i="3"/>
  <c r="CO128" i="3"/>
  <c r="CG128" i="3"/>
  <c r="CM128" i="3"/>
  <c r="CE128" i="3"/>
  <c r="BW128" i="3"/>
  <c r="CB128" i="3"/>
  <c r="CC128" i="3" s="1"/>
  <c r="CD128" i="3" s="1"/>
  <c r="CH131" i="3"/>
  <c r="CM132" i="3"/>
  <c r="CE132" i="3"/>
  <c r="BW132" i="3"/>
  <c r="CL132" i="3"/>
  <c r="CK132" i="3"/>
  <c r="BT132" i="3"/>
  <c r="BU132" i="3" s="1"/>
  <c r="CI132" i="3"/>
  <c r="CB132" i="3"/>
  <c r="CL137" i="3"/>
  <c r="CK137" i="3"/>
  <c r="CJ137" i="3"/>
  <c r="CB137" i="3"/>
  <c r="BT137" i="3"/>
  <c r="CH137" i="3"/>
  <c r="CI138" i="3"/>
  <c r="CH138" i="3"/>
  <c r="CO138" i="3"/>
  <c r="CG138" i="3"/>
  <c r="CM138" i="3"/>
  <c r="CE138" i="3"/>
  <c r="BW138" i="3"/>
  <c r="CB138" i="3"/>
  <c r="CC138" i="3" s="1"/>
  <c r="CD138" i="3" s="1"/>
  <c r="CM141" i="3"/>
  <c r="CE141" i="3"/>
  <c r="BW141" i="3"/>
  <c r="CL141" i="3"/>
  <c r="CK141" i="3"/>
  <c r="BT141" i="3"/>
  <c r="BU141" i="3" s="1"/>
  <c r="CI141" i="3"/>
  <c r="CB141" i="3"/>
  <c r="CC141" i="3" s="1"/>
  <c r="CD141" i="3" s="1"/>
  <c r="CI145" i="3"/>
  <c r="CN151" i="3"/>
  <c r="CM154" i="3"/>
  <c r="L163" i="3"/>
  <c r="CL165" i="3"/>
  <c r="CB165" i="3"/>
  <c r="CC165" i="3" s="1"/>
  <c r="CD165" i="3" s="1"/>
  <c r="CF165" i="3"/>
  <c r="CM165" i="3"/>
  <c r="CJ167" i="3"/>
  <c r="CB167" i="3"/>
  <c r="CI167" i="3"/>
  <c r="CF167" i="3"/>
  <c r="CO167" i="3"/>
  <c r="CE167" i="3"/>
  <c r="BT167" i="3"/>
  <c r="CN167" i="3"/>
  <c r="CL167" i="3"/>
  <c r="CO168" i="3"/>
  <c r="CM172" i="3"/>
  <c r="CM174" i="3"/>
  <c r="CE174" i="3"/>
  <c r="BW174" i="3"/>
  <c r="CL174" i="3"/>
  <c r="CH174" i="3"/>
  <c r="CG174" i="3"/>
  <c r="BT174" i="3"/>
  <c r="BU174" i="3" s="1"/>
  <c r="CF174" i="3"/>
  <c r="CN174" i="3"/>
  <c r="CB174" i="3"/>
  <c r="CC174" i="3" s="1"/>
  <c r="CD174" i="3" s="1"/>
  <c r="CG178" i="3"/>
  <c r="BT178" i="3"/>
  <c r="BU178" i="3" s="1"/>
  <c r="CL185" i="3"/>
  <c r="CK185" i="3"/>
  <c r="BT185" i="3"/>
  <c r="BU185" i="3" s="1"/>
  <c r="BZ185" i="3" s="1"/>
  <c r="CI185" i="3"/>
  <c r="CF185" i="3"/>
  <c r="CE185" i="3"/>
  <c r="CO185" i="3"/>
  <c r="CB185" i="3"/>
  <c r="CM185" i="3"/>
  <c r="CG185" i="3"/>
  <c r="CK188" i="3"/>
  <c r="BT188" i="3"/>
  <c r="BU188" i="3" s="1"/>
  <c r="CJ188" i="3"/>
  <c r="CB188" i="3"/>
  <c r="CH188" i="3"/>
  <c r="CI188" i="3"/>
  <c r="BW188" i="3"/>
  <c r="CG188" i="3"/>
  <c r="CF188" i="3"/>
  <c r="CO188" i="3"/>
  <c r="CE188" i="3"/>
  <c r="CI192" i="3"/>
  <c r="CF193" i="3"/>
  <c r="CJ194" i="3"/>
  <c r="CB194" i="3"/>
  <c r="CC194" i="3" s="1"/>
  <c r="CD194" i="3" s="1"/>
  <c r="CO194" i="3"/>
  <c r="CM194" i="3"/>
  <c r="BW194" i="3"/>
  <c r="CL194" i="3"/>
  <c r="CG194" i="3"/>
  <c r="CK194" i="3"/>
  <c r="L197" i="3"/>
  <c r="BW207" i="3"/>
  <c r="BT216" i="3"/>
  <c r="BU216" i="3" s="1"/>
  <c r="BZ216" i="3" s="1"/>
  <c r="CL219" i="3"/>
  <c r="CI219" i="3"/>
  <c r="CN222" i="3"/>
  <c r="CH227" i="3"/>
  <c r="CO228" i="3"/>
  <c r="CN229" i="3"/>
  <c r="BW231" i="3"/>
  <c r="CJ234" i="3"/>
  <c r="CB234" i="3"/>
  <c r="CM234" i="3"/>
  <c r="BW234" i="3"/>
  <c r="CL234" i="3"/>
  <c r="CK234" i="3"/>
  <c r="BT234" i="3"/>
  <c r="BU234" i="3" s="1"/>
  <c r="CE234" i="3"/>
  <c r="CO234" i="3"/>
  <c r="CL236" i="3"/>
  <c r="CK236" i="3"/>
  <c r="BT236" i="3"/>
  <c r="CJ236" i="3"/>
  <c r="CB236" i="3"/>
  <c r="CH236" i="3"/>
  <c r="CG236" i="3"/>
  <c r="CF236" i="3"/>
  <c r="CE236" i="3"/>
  <c r="CO236" i="3"/>
  <c r="CI236" i="3"/>
  <c r="CI237" i="3"/>
  <c r="CH237" i="3"/>
  <c r="CO237" i="3"/>
  <c r="CG237" i="3"/>
  <c r="CM237" i="3"/>
  <c r="CE237" i="3"/>
  <c r="BW237" i="3"/>
  <c r="CF237" i="3"/>
  <c r="CN237" i="3"/>
  <c r="CJ237" i="3"/>
  <c r="CO243" i="3"/>
  <c r="L246" i="3"/>
  <c r="CN251" i="3"/>
  <c r="CN263" i="3"/>
  <c r="CF269" i="3"/>
  <c r="CO269" i="3"/>
  <c r="BW269" i="3"/>
  <c r="CN270" i="3"/>
  <c r="CE270" i="3"/>
  <c r="CB270" i="3"/>
  <c r="CC270" i="3" s="1"/>
  <c r="CD270" i="3" s="1"/>
  <c r="CE275" i="3"/>
  <c r="CN275" i="3"/>
  <c r="BT275" i="3"/>
  <c r="BU275" i="3" s="1"/>
  <c r="BZ275" i="3" s="1"/>
  <c r="CH10" i="4"/>
  <c r="CO10" i="4"/>
  <c r="CF10" i="4"/>
  <c r="BW10" i="4"/>
  <c r="CN10" i="4"/>
  <c r="CE10" i="4"/>
  <c r="CM10" i="4"/>
  <c r="BT10" i="4"/>
  <c r="BU10" i="4" s="1"/>
  <c r="CK10" i="4"/>
  <c r="CB10" i="4"/>
  <c r="CL10" i="4"/>
  <c r="CJ10" i="4"/>
  <c r="CG10" i="4"/>
  <c r="CI10" i="4"/>
  <c r="BT24" i="4"/>
  <c r="BX24" i="4" s="1"/>
  <c r="CL29" i="4"/>
  <c r="CG29" i="4"/>
  <c r="CB29" i="4"/>
  <c r="CL46" i="4"/>
  <c r="CJ46" i="4"/>
  <c r="CB46" i="4"/>
  <c r="CC46" i="4" s="1"/>
  <c r="CD46" i="4" s="1"/>
  <c r="BT46" i="4"/>
  <c r="BU46" i="4" s="1"/>
  <c r="CH46" i="4"/>
  <c r="CI46" i="4"/>
  <c r="BW46" i="4"/>
  <c r="CN46" i="4"/>
  <c r="CM46" i="4"/>
  <c r="CK46" i="4"/>
  <c r="CF46" i="4"/>
  <c r="CO46" i="4"/>
  <c r="CA51" i="4"/>
  <c r="BY51" i="4"/>
  <c r="CO61" i="4"/>
  <c r="CE61" i="4"/>
  <c r="CM61" i="4"/>
  <c r="BT61" i="4"/>
  <c r="BU61" i="4" s="1"/>
  <c r="CL61" i="4"/>
  <c r="CJ61" i="4"/>
  <c r="CB61" i="4"/>
  <c r="CH61" i="4"/>
  <c r="CG61" i="4"/>
  <c r="CI61" i="4"/>
  <c r="BW61" i="4"/>
  <c r="CH77" i="4"/>
  <c r="CI77" i="4"/>
  <c r="CL77" i="4"/>
  <c r="CL80" i="4"/>
  <c r="CO80" i="4"/>
  <c r="CN82" i="4"/>
  <c r="CB82" i="4"/>
  <c r="CF82" i="4"/>
  <c r="BW82" i="4"/>
  <c r="CE82" i="4"/>
  <c r="CK113" i="4"/>
  <c r="BT113" i="4"/>
  <c r="BU113" i="4" s="1"/>
  <c r="CJ113" i="4"/>
  <c r="CB113" i="4"/>
  <c r="CI113" i="4"/>
  <c r="CO113" i="4"/>
  <c r="CG113" i="4"/>
  <c r="CL113" i="4"/>
  <c r="CH113" i="4"/>
  <c r="CF113" i="4"/>
  <c r="CN113" i="4"/>
  <c r="CM113" i="4"/>
  <c r="BW113" i="4"/>
  <c r="CE113" i="4"/>
  <c r="CC215" i="4"/>
  <c r="CD215" i="4" s="1"/>
  <c r="BQ118" i="2"/>
  <c r="BY118" i="2"/>
  <c r="CG118" i="2"/>
  <c r="BQ120" i="2"/>
  <c r="BY120" i="2"/>
  <c r="CG120" i="2"/>
  <c r="BQ122" i="2"/>
  <c r="BY122" i="2"/>
  <c r="CG122" i="2"/>
  <c r="BQ124" i="2"/>
  <c r="BY124" i="2"/>
  <c r="CG124" i="2"/>
  <c r="BQ126" i="2"/>
  <c r="BY126" i="2"/>
  <c r="CG126" i="2"/>
  <c r="BQ128" i="2"/>
  <c r="BY128" i="2"/>
  <c r="CG128" i="2"/>
  <c r="BQ130" i="2"/>
  <c r="BY130" i="2"/>
  <c r="CG130" i="2"/>
  <c r="BQ132" i="2"/>
  <c r="BY132" i="2"/>
  <c r="CG132" i="2"/>
  <c r="BQ134" i="2"/>
  <c r="BY134" i="2"/>
  <c r="CG134" i="2"/>
  <c r="BQ138" i="2"/>
  <c r="BY138" i="2"/>
  <c r="CG138" i="2"/>
  <c r="BZ141" i="2"/>
  <c r="CH141" i="2"/>
  <c r="CF151" i="2"/>
  <c r="CF153" i="2"/>
  <c r="CE155" i="2"/>
  <c r="CF158" i="2"/>
  <c r="BZ161" i="2"/>
  <c r="BZ163" i="2"/>
  <c r="BZ165" i="2"/>
  <c r="BZ167" i="2"/>
  <c r="BZ169" i="2"/>
  <c r="BZ171" i="2"/>
  <c r="BZ173" i="2"/>
  <c r="BZ175" i="2"/>
  <c r="BZ177" i="2"/>
  <c r="BZ179" i="2"/>
  <c r="BZ181" i="2"/>
  <c r="BZ183" i="2"/>
  <c r="BZ185" i="2"/>
  <c r="BZ187" i="2"/>
  <c r="BZ189" i="2"/>
  <c r="BZ191" i="2"/>
  <c r="BZ193" i="2"/>
  <c r="BZ195" i="2"/>
  <c r="BZ197" i="2"/>
  <c r="BZ199" i="2"/>
  <c r="BZ201" i="2"/>
  <c r="BZ203" i="2"/>
  <c r="BZ205" i="2"/>
  <c r="BZ207" i="2"/>
  <c r="BZ209" i="2"/>
  <c r="BZ211" i="2"/>
  <c r="BZ213" i="2"/>
  <c r="BZ215" i="2"/>
  <c r="BZ217" i="2"/>
  <c r="BZ219" i="2"/>
  <c r="BZ221" i="2"/>
  <c r="BZ223" i="2"/>
  <c r="BZ225" i="2"/>
  <c r="BZ227" i="2"/>
  <c r="BZ229" i="2"/>
  <c r="BZ231" i="2"/>
  <c r="BZ233" i="2"/>
  <c r="BZ235" i="2"/>
  <c r="BZ237" i="2"/>
  <c r="BZ239" i="2"/>
  <c r="BZ241" i="2"/>
  <c r="BZ243" i="2"/>
  <c r="BZ245" i="2"/>
  <c r="BZ247" i="2"/>
  <c r="BZ249" i="2"/>
  <c r="BZ251" i="2"/>
  <c r="BZ253" i="2"/>
  <c r="BZ255" i="2"/>
  <c r="BZ257" i="2"/>
  <c r="BZ259" i="2"/>
  <c r="BZ261" i="2"/>
  <c r="BZ263" i="2"/>
  <c r="BZ265" i="2"/>
  <c r="BZ267" i="2"/>
  <c r="BZ269" i="2"/>
  <c r="BZ271" i="2"/>
  <c r="BZ273" i="2"/>
  <c r="BZ275" i="2"/>
  <c r="CF5" i="3"/>
  <c r="CH7" i="3"/>
  <c r="BW8" i="3"/>
  <c r="CE8" i="3"/>
  <c r="CM8" i="3"/>
  <c r="BW12" i="3"/>
  <c r="CE12" i="3"/>
  <c r="CK14" i="3"/>
  <c r="CG15" i="3"/>
  <c r="CO15" i="3"/>
  <c r="CK16" i="3"/>
  <c r="CG17" i="3"/>
  <c r="CO17" i="3"/>
  <c r="CK18" i="3"/>
  <c r="CG19" i="3"/>
  <c r="CO19" i="3"/>
  <c r="CK20" i="3"/>
  <c r="CG21" i="3"/>
  <c r="CO21" i="3"/>
  <c r="CK22" i="3"/>
  <c r="CG23" i="3"/>
  <c r="CO23" i="3"/>
  <c r="CK24" i="3"/>
  <c r="CG25" i="3"/>
  <c r="CO25" i="3"/>
  <c r="CK26" i="3"/>
  <c r="CG27" i="3"/>
  <c r="CO27" i="3"/>
  <c r="CK28" i="3"/>
  <c r="CG29" i="3"/>
  <c r="CO29" i="3"/>
  <c r="CK30" i="3"/>
  <c r="CL33" i="3"/>
  <c r="CG34" i="3"/>
  <c r="CO34" i="3"/>
  <c r="BW36" i="3"/>
  <c r="CE36" i="3"/>
  <c r="CK38" i="3"/>
  <c r="CH41" i="3"/>
  <c r="BW42" i="3"/>
  <c r="CE42" i="3"/>
  <c r="CM42" i="3"/>
  <c r="BW44" i="3"/>
  <c r="CE44" i="3"/>
  <c r="CK46" i="3"/>
  <c r="CG47" i="3"/>
  <c r="CO47" i="3"/>
  <c r="CH50" i="3"/>
  <c r="CM51" i="3"/>
  <c r="BW53" i="3"/>
  <c r="CF53" i="3"/>
  <c r="BW56" i="3"/>
  <c r="CF56" i="3"/>
  <c r="CI58" i="3"/>
  <c r="BW59" i="3"/>
  <c r="CJ61" i="3"/>
  <c r="CI62" i="3"/>
  <c r="CB64" i="3"/>
  <c r="CL64" i="3"/>
  <c r="CM65" i="3"/>
  <c r="CE65" i="3"/>
  <c r="BW65" i="3"/>
  <c r="CL65" i="3"/>
  <c r="CJ65" i="3"/>
  <c r="CF66" i="3"/>
  <c r="CL68" i="3"/>
  <c r="CK68" i="3"/>
  <c r="BT68" i="3"/>
  <c r="CJ68" i="3"/>
  <c r="BW69" i="3"/>
  <c r="CM71" i="3"/>
  <c r="CH72" i="3"/>
  <c r="CO72" i="3"/>
  <c r="CG72" i="3"/>
  <c r="CJ72" i="3"/>
  <c r="CH73" i="3"/>
  <c r="CK75" i="3"/>
  <c r="CH76" i="3"/>
  <c r="CO78" i="3"/>
  <c r="CK79" i="3"/>
  <c r="BT79" i="3"/>
  <c r="BU79" i="3" s="1"/>
  <c r="CJ79" i="3"/>
  <c r="CB79" i="3"/>
  <c r="CI79" i="3"/>
  <c r="CF80" i="3"/>
  <c r="CL82" i="3"/>
  <c r="CM86" i="3"/>
  <c r="CE86" i="3"/>
  <c r="BW86" i="3"/>
  <c r="CK86" i="3"/>
  <c r="BW87" i="3"/>
  <c r="CG87" i="3"/>
  <c r="CK90" i="3"/>
  <c r="BT90" i="3"/>
  <c r="BU90" i="3" s="1"/>
  <c r="CJ90" i="3"/>
  <c r="CB90" i="3"/>
  <c r="CI90" i="3"/>
  <c r="CM90" i="3"/>
  <c r="CO92" i="3"/>
  <c r="CO93" i="3"/>
  <c r="BT98" i="3"/>
  <c r="BU98" i="3" s="1"/>
  <c r="CH98" i="3"/>
  <c r="CJ99" i="3"/>
  <c r="CB99" i="3"/>
  <c r="BT99" i="3"/>
  <c r="BU99" i="3" s="1"/>
  <c r="CI99" i="3"/>
  <c r="CH99" i="3"/>
  <c r="CL99" i="3"/>
  <c r="CB101" i="3"/>
  <c r="CC101" i="3" s="1"/>
  <c r="CD101" i="3" s="1"/>
  <c r="CM101" i="3"/>
  <c r="CK104" i="3"/>
  <c r="CF105" i="3"/>
  <c r="CJ109" i="3"/>
  <c r="CK114" i="3"/>
  <c r="BT114" i="3"/>
  <c r="BU114" i="3" s="1"/>
  <c r="CJ114" i="3"/>
  <c r="CB114" i="3"/>
  <c r="CI114" i="3"/>
  <c r="CO114" i="3"/>
  <c r="CG114" i="3"/>
  <c r="CE117" i="3"/>
  <c r="CO118" i="3"/>
  <c r="L120" i="3"/>
  <c r="CJ126" i="3"/>
  <c r="CF127" i="3"/>
  <c r="CN129" i="3"/>
  <c r="BW130" i="3"/>
  <c r="CM130" i="3"/>
  <c r="CG132" i="3"/>
  <c r="CH133" i="3"/>
  <c r="CO133" i="3"/>
  <c r="CG133" i="3"/>
  <c r="CN133" i="3"/>
  <c r="CF133" i="3"/>
  <c r="CL133" i="3"/>
  <c r="CN135" i="3"/>
  <c r="CF137" i="3"/>
  <c r="CG141" i="3"/>
  <c r="CG144" i="3"/>
  <c r="BW144" i="3"/>
  <c r="CN144" i="3"/>
  <c r="CH151" i="3"/>
  <c r="CH152" i="3"/>
  <c r="CM155" i="3"/>
  <c r="CJ155" i="3"/>
  <c r="CM162" i="3"/>
  <c r="BT165" i="3"/>
  <c r="BU165" i="3" s="1"/>
  <c r="CH167" i="3"/>
  <c r="CL168" i="3"/>
  <c r="CH168" i="3"/>
  <c r="CB169" i="3"/>
  <c r="CN173" i="3"/>
  <c r="CL173" i="3"/>
  <c r="CJ174" i="3"/>
  <c r="CE177" i="3"/>
  <c r="CM179" i="3"/>
  <c r="CE179" i="3"/>
  <c r="BW179" i="3"/>
  <c r="CK179" i="3"/>
  <c r="BT179" i="3"/>
  <c r="BU179" i="3" s="1"/>
  <c r="CL179" i="3"/>
  <c r="CJ179" i="3"/>
  <c r="CI179" i="3"/>
  <c r="CG179" i="3"/>
  <c r="CO179" i="3"/>
  <c r="CJ185" i="3"/>
  <c r="CM188" i="3"/>
  <c r="CL195" i="3"/>
  <c r="CL204" i="3"/>
  <c r="CK204" i="3"/>
  <c r="BT204" i="3"/>
  <c r="BU204" i="3" s="1"/>
  <c r="CJ204" i="3"/>
  <c r="CB204" i="3"/>
  <c r="CH204" i="3"/>
  <c r="CO204" i="3"/>
  <c r="CN204" i="3"/>
  <c r="CM204" i="3"/>
  <c r="BW204" i="3"/>
  <c r="CG204" i="3"/>
  <c r="CI204" i="3"/>
  <c r="CI205" i="3"/>
  <c r="CH205" i="3"/>
  <c r="CO205" i="3"/>
  <c r="CG205" i="3"/>
  <c r="CM205" i="3"/>
  <c r="CE205" i="3"/>
  <c r="BW205" i="3"/>
  <c r="CN205" i="3"/>
  <c r="CL205" i="3"/>
  <c r="CK205" i="3"/>
  <c r="BT205" i="3"/>
  <c r="BU205" i="3" s="1"/>
  <c r="CF205" i="3"/>
  <c r="CJ205" i="3"/>
  <c r="CN206" i="3"/>
  <c r="CG206" i="3"/>
  <c r="CK207" i="3"/>
  <c r="BT207" i="3"/>
  <c r="BU207" i="3" s="1"/>
  <c r="CJ207" i="3"/>
  <c r="CB207" i="3"/>
  <c r="CI207" i="3"/>
  <c r="CO207" i="3"/>
  <c r="CG207" i="3"/>
  <c r="CF207" i="3"/>
  <c r="CE207" i="3"/>
  <c r="CN207" i="3"/>
  <c r="CH207" i="3"/>
  <c r="CF209" i="3"/>
  <c r="CF212" i="3"/>
  <c r="CN212" i="3"/>
  <c r="CK215" i="3"/>
  <c r="BT215" i="3"/>
  <c r="BU215" i="3" s="1"/>
  <c r="CJ215" i="3"/>
  <c r="CB215" i="3"/>
  <c r="CI215" i="3"/>
  <c r="CO215" i="3"/>
  <c r="CG215" i="3"/>
  <c r="CM215" i="3"/>
  <c r="BW215" i="3"/>
  <c r="CL215" i="3"/>
  <c r="CH215" i="3"/>
  <c r="CE215" i="3"/>
  <c r="CF215" i="3"/>
  <c r="L216" i="3"/>
  <c r="CK218" i="3"/>
  <c r="CO224" i="3"/>
  <c r="CO230" i="3"/>
  <c r="CK230" i="3"/>
  <c r="BT230" i="3"/>
  <c r="BU230" i="3" s="1"/>
  <c r="CI230" i="3"/>
  <c r="CG230" i="3"/>
  <c r="CN236" i="3"/>
  <c r="CL237" i="3"/>
  <c r="CI238" i="3"/>
  <c r="CI246" i="3"/>
  <c r="CH246" i="3"/>
  <c r="CG246" i="3"/>
  <c r="CK246" i="3"/>
  <c r="CH251" i="3"/>
  <c r="CG254" i="3"/>
  <c r="L256" i="3"/>
  <c r="BW256" i="3"/>
  <c r="CM260" i="3"/>
  <c r="BT260" i="3"/>
  <c r="BU260" i="3" s="1"/>
  <c r="CJ270" i="3"/>
  <c r="CL271" i="3"/>
  <c r="L275" i="3"/>
  <c r="CF275" i="3"/>
  <c r="CI276" i="3"/>
  <c r="CK277" i="3"/>
  <c r="BT277" i="3"/>
  <c r="BU277" i="3" s="1"/>
  <c r="CO277" i="3"/>
  <c r="CF277" i="3"/>
  <c r="BW277" i="3"/>
  <c r="CN277" i="3"/>
  <c r="CE277" i="3"/>
  <c r="CM277" i="3"/>
  <c r="CJ277" i="3"/>
  <c r="CL277" i="3"/>
  <c r="CH277" i="3"/>
  <c r="CI277" i="3"/>
  <c r="CB279" i="3"/>
  <c r="CC279" i="3" s="1"/>
  <c r="CD279" i="3" s="1"/>
  <c r="BW5" i="4"/>
  <c r="CN5" i="4"/>
  <c r="CI5" i="4"/>
  <c r="BT5" i="4"/>
  <c r="BU5" i="4" s="1"/>
  <c r="CL12" i="4"/>
  <c r="BT12" i="4"/>
  <c r="CK20" i="4"/>
  <c r="CF20" i="4"/>
  <c r="CE27" i="4"/>
  <c r="BW29" i="4"/>
  <c r="CK31" i="4"/>
  <c r="CI31" i="4"/>
  <c r="CE31" i="4"/>
  <c r="CB31" i="4"/>
  <c r="CC31" i="4" s="1"/>
  <c r="CD31" i="4" s="1"/>
  <c r="CM31" i="4"/>
  <c r="CM36" i="4"/>
  <c r="CI36" i="4"/>
  <c r="BW36" i="4"/>
  <c r="CG36" i="4"/>
  <c r="BT36" i="4"/>
  <c r="BU36" i="4" s="1"/>
  <c r="CH36" i="4"/>
  <c r="CE36" i="4"/>
  <c r="CH37" i="4"/>
  <c r="CI51" i="4"/>
  <c r="CH51" i="4"/>
  <c r="CN51" i="4"/>
  <c r="CF51" i="4"/>
  <c r="CL51" i="4"/>
  <c r="CK51" i="4"/>
  <c r="CB51" i="4"/>
  <c r="CC51" i="4" s="1"/>
  <c r="CD51" i="4" s="1"/>
  <c r="CM51" i="4"/>
  <c r="BT51" i="4"/>
  <c r="BU51" i="4" s="1"/>
  <c r="BZ51" i="4" s="1"/>
  <c r="CJ51" i="4"/>
  <c r="CG51" i="4"/>
  <c r="CL59" i="4"/>
  <c r="CK59" i="4"/>
  <c r="CB59" i="4"/>
  <c r="CC59" i="4" s="1"/>
  <c r="CD59" i="4" s="1"/>
  <c r="CJ59" i="4"/>
  <c r="CI59" i="4"/>
  <c r="CG59" i="4"/>
  <c r="CF59" i="4"/>
  <c r="CM59" i="4"/>
  <c r="BW59" i="4"/>
  <c r="BT59" i="4"/>
  <c r="BU59" i="4" s="1"/>
  <c r="CO59" i="4"/>
  <c r="CH59" i="4"/>
  <c r="CK60" i="4"/>
  <c r="CM64" i="4"/>
  <c r="CE64" i="4"/>
  <c r="BW64" i="4"/>
  <c r="CG64" i="4"/>
  <c r="CO64" i="4"/>
  <c r="CF64" i="4"/>
  <c r="CN64" i="4"/>
  <c r="BT64" i="4"/>
  <c r="BU64" i="4" s="1"/>
  <c r="CK64" i="4"/>
  <c r="CB64" i="4"/>
  <c r="CC64" i="4" s="1"/>
  <c r="CD64" i="4" s="1"/>
  <c r="CH64" i="4"/>
  <c r="CL64" i="4"/>
  <c r="CG69" i="4"/>
  <c r="CO69" i="4"/>
  <c r="CI69" i="4"/>
  <c r="CE69" i="4"/>
  <c r="CH71" i="4"/>
  <c r="CM71" i="4"/>
  <c r="CE71" i="4"/>
  <c r="BW71" i="4"/>
  <c r="CI71" i="4"/>
  <c r="CG71" i="4"/>
  <c r="CF71" i="4"/>
  <c r="BT71" i="4"/>
  <c r="BU71" i="4" s="1"/>
  <c r="CN71" i="4"/>
  <c r="CL71" i="4"/>
  <c r="CO71" i="4"/>
  <c r="CK71" i="4"/>
  <c r="CJ71" i="4"/>
  <c r="CB71" i="4"/>
  <c r="CC71" i="4" s="1"/>
  <c r="CD71" i="4" s="1"/>
  <c r="CE77" i="4"/>
  <c r="CB79" i="4"/>
  <c r="CC79" i="4" s="1"/>
  <c r="CD79" i="4" s="1"/>
  <c r="BT79" i="4"/>
  <c r="BU79" i="4" s="1"/>
  <c r="CO79" i="4"/>
  <c r="CN79" i="4"/>
  <c r="CG79" i="4"/>
  <c r="CJ82" i="4"/>
  <c r="CO83" i="4"/>
  <c r="CK87" i="4"/>
  <c r="CC117" i="4"/>
  <c r="CD117" i="4" s="1"/>
  <c r="CL124" i="4"/>
  <c r="CO124" i="4"/>
  <c r="CM124" i="4"/>
  <c r="CL137" i="4"/>
  <c r="CN137" i="4"/>
  <c r="CE137" i="4"/>
  <c r="CI141" i="4"/>
  <c r="CM141" i="4"/>
  <c r="BT141" i="4"/>
  <c r="BU141" i="4" s="1"/>
  <c r="CL141" i="4"/>
  <c r="CK141" i="4"/>
  <c r="CB141" i="4"/>
  <c r="CH141" i="4"/>
  <c r="CO141" i="4"/>
  <c r="BW141" i="4"/>
  <c r="CN141" i="4"/>
  <c r="CJ141" i="4"/>
  <c r="CF141" i="4"/>
  <c r="CE141" i="4"/>
  <c r="CG141" i="4"/>
  <c r="BZ118" i="2"/>
  <c r="BZ120" i="2"/>
  <c r="BZ122" i="2"/>
  <c r="BZ124" i="2"/>
  <c r="BZ126" i="2"/>
  <c r="BZ128" i="2"/>
  <c r="BZ130" i="2"/>
  <c r="BZ132" i="2"/>
  <c r="BZ134" i="2"/>
  <c r="BZ138" i="2"/>
  <c r="CA141" i="2"/>
  <c r="BQ151" i="2"/>
  <c r="BY151" i="2"/>
  <c r="CG151" i="2"/>
  <c r="BQ153" i="2"/>
  <c r="BY153" i="2"/>
  <c r="CG153" i="2"/>
  <c r="CF155" i="2"/>
  <c r="BQ158" i="2"/>
  <c r="BY158" i="2"/>
  <c r="CA161" i="2"/>
  <c r="CA163" i="2"/>
  <c r="CA165" i="2"/>
  <c r="CA167" i="2"/>
  <c r="CA169" i="2"/>
  <c r="CA171" i="2"/>
  <c r="CA173" i="2"/>
  <c r="CA175" i="2"/>
  <c r="CA177" i="2"/>
  <c r="CA179" i="2"/>
  <c r="CA181" i="2"/>
  <c r="CA183" i="2"/>
  <c r="CA185" i="2"/>
  <c r="CA187" i="2"/>
  <c r="CA189" i="2"/>
  <c r="CA191" i="2"/>
  <c r="CA193" i="2"/>
  <c r="CA195" i="2"/>
  <c r="CA197" i="2"/>
  <c r="CA199" i="2"/>
  <c r="CA201" i="2"/>
  <c r="CA203" i="2"/>
  <c r="CA205" i="2"/>
  <c r="CA207" i="2"/>
  <c r="CA209" i="2"/>
  <c r="CA211" i="2"/>
  <c r="CA213" i="2"/>
  <c r="CA215" i="2"/>
  <c r="CA217" i="2"/>
  <c r="CA219" i="2"/>
  <c r="CA221" i="2"/>
  <c r="CA223" i="2"/>
  <c r="CA225" i="2"/>
  <c r="CA227" i="2"/>
  <c r="CA229" i="2"/>
  <c r="CA231" i="2"/>
  <c r="CA233" i="2"/>
  <c r="CA235" i="2"/>
  <c r="CA237" i="2"/>
  <c r="CA239" i="2"/>
  <c r="CA241" i="2"/>
  <c r="CA243" i="2"/>
  <c r="CA245" i="2"/>
  <c r="CA247" i="2"/>
  <c r="CA249" i="2"/>
  <c r="CA251" i="2"/>
  <c r="CA253" i="2"/>
  <c r="CA255" i="2"/>
  <c r="CA257" i="2"/>
  <c r="CA259" i="2"/>
  <c r="CA261" i="2"/>
  <c r="CA263" i="2"/>
  <c r="CA265" i="2"/>
  <c r="CA267" i="2"/>
  <c r="CA269" i="2"/>
  <c r="CA271" i="2"/>
  <c r="CA273" i="2"/>
  <c r="CA275" i="2"/>
  <c r="CG5" i="3"/>
  <c r="CI7" i="3"/>
  <c r="CF8" i="3"/>
  <c r="CF12" i="3"/>
  <c r="CL14" i="3"/>
  <c r="CH15" i="3"/>
  <c r="CL16" i="3"/>
  <c r="CH17" i="3"/>
  <c r="CL18" i="3"/>
  <c r="CH19" i="3"/>
  <c r="CL20" i="3"/>
  <c r="CH21" i="3"/>
  <c r="CL22" i="3"/>
  <c r="CH23" i="3"/>
  <c r="CL24" i="3"/>
  <c r="CH25" i="3"/>
  <c r="CL26" i="3"/>
  <c r="CH27" i="3"/>
  <c r="CL28" i="3"/>
  <c r="CH29" i="3"/>
  <c r="CL30" i="3"/>
  <c r="BW33" i="3"/>
  <c r="CE33" i="3"/>
  <c r="CH34" i="3"/>
  <c r="CF36" i="3"/>
  <c r="CL38" i="3"/>
  <c r="CI41" i="3"/>
  <c r="CF42" i="3"/>
  <c r="CF44" i="3"/>
  <c r="CL46" i="3"/>
  <c r="CH47" i="3"/>
  <c r="CI50" i="3"/>
  <c r="CE51" i="3"/>
  <c r="CI53" i="3"/>
  <c r="CG53" i="3"/>
  <c r="CH56" i="3"/>
  <c r="CG56" i="3"/>
  <c r="CK58" i="3"/>
  <c r="CO59" i="3"/>
  <c r="CG59" i="3"/>
  <c r="CH59" i="3"/>
  <c r="CB61" i="3"/>
  <c r="CC61" i="3" s="1"/>
  <c r="CD61" i="3" s="1"/>
  <c r="CK61" i="3"/>
  <c r="CN62" i="3"/>
  <c r="CM64" i="3"/>
  <c r="BW66" i="3"/>
  <c r="CI69" i="3"/>
  <c r="CH69" i="3"/>
  <c r="CJ69" i="3"/>
  <c r="CN71" i="3"/>
  <c r="CB75" i="3"/>
  <c r="CC75" i="3" s="1"/>
  <c r="CD75" i="3" s="1"/>
  <c r="BW80" i="3"/>
  <c r="CM82" i="3"/>
  <c r="CO83" i="3"/>
  <c r="CB86" i="3"/>
  <c r="CC86" i="3" s="1"/>
  <c r="CD86" i="3" s="1"/>
  <c r="CE92" i="3"/>
  <c r="CL97" i="3"/>
  <c r="CK97" i="3"/>
  <c r="BT97" i="3"/>
  <c r="BU97" i="3" s="1"/>
  <c r="CJ97" i="3"/>
  <c r="CB97" i="3"/>
  <c r="CN97" i="3"/>
  <c r="CI98" i="3"/>
  <c r="CG105" i="3"/>
  <c r="CO106" i="3"/>
  <c r="CG117" i="3"/>
  <c r="CK118" i="3"/>
  <c r="BT118" i="3"/>
  <c r="BU118" i="3" s="1"/>
  <c r="CH118" i="3"/>
  <c r="CL119" i="3"/>
  <c r="CK119" i="3"/>
  <c r="BT119" i="3"/>
  <c r="BU119" i="3" s="1"/>
  <c r="CJ119" i="3"/>
  <c r="CB119" i="3"/>
  <c r="CH119" i="3"/>
  <c r="CI120" i="3"/>
  <c r="CH120" i="3"/>
  <c r="CO120" i="3"/>
  <c r="CG120" i="3"/>
  <c r="CM120" i="3"/>
  <c r="CE120" i="3"/>
  <c r="BW120" i="3"/>
  <c r="CB120" i="3"/>
  <c r="CC120" i="3" s="1"/>
  <c r="CD120" i="3" s="1"/>
  <c r="CH123" i="3"/>
  <c r="CM124" i="3"/>
  <c r="CE124" i="3"/>
  <c r="BW124" i="3"/>
  <c r="CL124" i="3"/>
  <c r="CK124" i="3"/>
  <c r="BT124" i="3"/>
  <c r="BU124" i="3" s="1"/>
  <c r="CI124" i="3"/>
  <c r="CB124" i="3"/>
  <c r="CL126" i="3"/>
  <c r="CG127" i="3"/>
  <c r="CF128" i="3"/>
  <c r="CJ129" i="3"/>
  <c r="CB129" i="3"/>
  <c r="CC129" i="3" s="1"/>
  <c r="CD129" i="3" s="1"/>
  <c r="CH132" i="3"/>
  <c r="CJ135" i="3"/>
  <c r="CB135" i="3"/>
  <c r="CC135" i="3" s="1"/>
  <c r="CD135" i="3" s="1"/>
  <c r="BT135" i="3"/>
  <c r="BU135" i="3" s="1"/>
  <c r="CG135" i="3"/>
  <c r="CG137" i="3"/>
  <c r="CF138" i="3"/>
  <c r="CM139" i="3"/>
  <c r="CE139" i="3"/>
  <c r="BW139" i="3"/>
  <c r="CL139" i="3"/>
  <c r="CK139" i="3"/>
  <c r="BT139" i="3"/>
  <c r="BU139" i="3" s="1"/>
  <c r="CI139" i="3"/>
  <c r="CB139" i="3"/>
  <c r="CC139" i="3" s="1"/>
  <c r="CD139" i="3" s="1"/>
  <c r="CH141" i="3"/>
  <c r="CN145" i="3"/>
  <c r="CL145" i="3"/>
  <c r="CO151" i="3"/>
  <c r="CO152" i="3"/>
  <c r="CE152" i="3"/>
  <c r="CF152" i="3"/>
  <c r="CK155" i="3"/>
  <c r="CG162" i="3"/>
  <c r="BW162" i="3"/>
  <c r="CN162" i="3"/>
  <c r="BW165" i="3"/>
  <c r="CK167" i="3"/>
  <c r="CM168" i="3"/>
  <c r="CI169" i="3"/>
  <c r="CM173" i="3"/>
  <c r="CK174" i="3"/>
  <c r="CI182" i="3"/>
  <c r="CO184" i="3"/>
  <c r="CN185" i="3"/>
  <c r="CM187" i="3"/>
  <c r="CE187" i="3"/>
  <c r="BW187" i="3"/>
  <c r="CK187" i="3"/>
  <c r="BT187" i="3"/>
  <c r="BU187" i="3" s="1"/>
  <c r="CO187" i="3"/>
  <c r="CL187" i="3"/>
  <c r="CJ187" i="3"/>
  <c r="CH187" i="3"/>
  <c r="CI187" i="3"/>
  <c r="CN188" i="3"/>
  <c r="L192" i="3"/>
  <c r="CN196" i="3"/>
  <c r="CB203" i="3"/>
  <c r="CC203" i="3" s="1"/>
  <c r="CD203" i="3" s="1"/>
  <c r="CL203" i="3"/>
  <c r="CK206" i="3"/>
  <c r="CL207" i="3"/>
  <c r="CL213" i="3"/>
  <c r="CB219" i="3"/>
  <c r="CC219" i="3" s="1"/>
  <c r="CD219" i="3" s="1"/>
  <c r="CH222" i="3"/>
  <c r="CN223" i="3"/>
  <c r="CL223" i="3"/>
  <c r="CM225" i="3"/>
  <c r="CE225" i="3"/>
  <c r="BW225" i="3"/>
  <c r="CL225" i="3"/>
  <c r="CK225" i="3"/>
  <c r="BT225" i="3"/>
  <c r="BU225" i="3" s="1"/>
  <c r="CI225" i="3"/>
  <c r="CN225" i="3"/>
  <c r="CJ225" i="3"/>
  <c r="CH225" i="3"/>
  <c r="CF225" i="3"/>
  <c r="CG225" i="3"/>
  <c r="CL231" i="3"/>
  <c r="CK239" i="3"/>
  <c r="BT239" i="3"/>
  <c r="BU239" i="3" s="1"/>
  <c r="CJ239" i="3"/>
  <c r="CB239" i="3"/>
  <c r="CI239" i="3"/>
  <c r="CO239" i="3"/>
  <c r="CG239" i="3"/>
  <c r="CN239" i="3"/>
  <c r="CM239" i="3"/>
  <c r="BW239" i="3"/>
  <c r="CL239" i="3"/>
  <c r="CF239" i="3"/>
  <c r="CH239" i="3"/>
  <c r="CO242" i="3"/>
  <c r="CL242" i="3"/>
  <c r="BT242" i="3"/>
  <c r="BU242" i="3" s="1"/>
  <c r="CI251" i="3"/>
  <c r="CE252" i="3"/>
  <c r="CN254" i="3"/>
  <c r="CB256" i="3"/>
  <c r="CC256" i="3" s="1"/>
  <c r="CD256" i="3" s="1"/>
  <c r="CI264" i="3"/>
  <c r="CH269" i="3"/>
  <c r="CF272" i="3"/>
  <c r="CO272" i="3"/>
  <c r="BW272" i="3"/>
  <c r="BT272" i="3"/>
  <c r="BU272" i="3" s="1"/>
  <c r="CH275" i="3"/>
  <c r="CK276" i="3"/>
  <c r="CI7" i="4"/>
  <c r="CO7" i="4"/>
  <c r="CF7" i="4"/>
  <c r="BW7" i="4"/>
  <c r="CN7" i="4"/>
  <c r="CE7" i="4"/>
  <c r="CM7" i="4"/>
  <c r="BT7" i="4"/>
  <c r="BU7" i="4" s="1"/>
  <c r="CK7" i="4"/>
  <c r="CB7" i="4"/>
  <c r="CL7" i="4"/>
  <c r="CJ7" i="4"/>
  <c r="CG7" i="4"/>
  <c r="CH7" i="4"/>
  <c r="CL8" i="4"/>
  <c r="CK8" i="4"/>
  <c r="CB8" i="4"/>
  <c r="CC8" i="4" s="1"/>
  <c r="CD8" i="4" s="1"/>
  <c r="CJ8" i="4"/>
  <c r="CH8" i="4"/>
  <c r="BW8" i="4"/>
  <c r="CO8" i="4"/>
  <c r="CI8" i="4"/>
  <c r="CM8" i="4"/>
  <c r="CJ9" i="4"/>
  <c r="BT13" i="4"/>
  <c r="BX13" i="4" s="1"/>
  <c r="CE17" i="4"/>
  <c r="CO17" i="4"/>
  <c r="BT17" i="4"/>
  <c r="CI25" i="4"/>
  <c r="CO26" i="4"/>
  <c r="CG27" i="4"/>
  <c r="CH30" i="4"/>
  <c r="CM65" i="4"/>
  <c r="CM75" i="4"/>
  <c r="CE75" i="4"/>
  <c r="BW75" i="4"/>
  <c r="CL75" i="4"/>
  <c r="CI75" i="4"/>
  <c r="CK75" i="4"/>
  <c r="CJ75" i="4"/>
  <c r="CH75" i="4"/>
  <c r="BT75" i="4"/>
  <c r="BU75" i="4" s="1"/>
  <c r="CF75" i="4"/>
  <c r="CB75" i="4"/>
  <c r="CC75" i="4" s="1"/>
  <c r="CD75" i="4" s="1"/>
  <c r="CG75" i="4"/>
  <c r="CJ127" i="4"/>
  <c r="CO136" i="4"/>
  <c r="CF136" i="4"/>
  <c r="CB136" i="4"/>
  <c r="CC136" i="4" s="1"/>
  <c r="CD136" i="4" s="1"/>
  <c r="CN136" i="4"/>
  <c r="CJ136" i="4"/>
  <c r="CK136" i="4"/>
  <c r="CI136" i="4"/>
  <c r="BZ151" i="2"/>
  <c r="BZ153" i="2"/>
  <c r="BQ155" i="2"/>
  <c r="BY155" i="2"/>
  <c r="BZ158" i="2"/>
  <c r="CB7" i="3"/>
  <c r="CG8" i="3"/>
  <c r="CG12" i="3"/>
  <c r="BW14" i="3"/>
  <c r="CE14" i="3"/>
  <c r="BW16" i="3"/>
  <c r="CE16" i="3"/>
  <c r="BW18" i="3"/>
  <c r="CE18" i="3"/>
  <c r="BW20" i="3"/>
  <c r="CE20" i="3"/>
  <c r="BW22" i="3"/>
  <c r="CE22" i="3"/>
  <c r="BW24" i="3"/>
  <c r="CE24" i="3"/>
  <c r="BW26" i="3"/>
  <c r="CE26" i="3"/>
  <c r="BW28" i="3"/>
  <c r="CE28" i="3"/>
  <c r="BW30" i="3"/>
  <c r="CE30" i="3"/>
  <c r="CF33" i="3"/>
  <c r="CG36" i="3"/>
  <c r="BW38" i="3"/>
  <c r="CE38" i="3"/>
  <c r="CB41" i="3"/>
  <c r="CC41" i="3" s="1"/>
  <c r="CD41" i="3" s="1"/>
  <c r="CG42" i="3"/>
  <c r="CG44" i="3"/>
  <c r="BW46" i="3"/>
  <c r="CE46" i="3"/>
  <c r="CJ50" i="3"/>
  <c r="CH51" i="3"/>
  <c r="BW51" i="3"/>
  <c r="CF51" i="3"/>
  <c r="CO51" i="3"/>
  <c r="CL58" i="3"/>
  <c r="CL61" i="3"/>
  <c r="CM62" i="3"/>
  <c r="CE62" i="3"/>
  <c r="BW62" i="3"/>
  <c r="CK62" i="3"/>
  <c r="CN64" i="3"/>
  <c r="CB65" i="3"/>
  <c r="CC65" i="3" s="1"/>
  <c r="CD65" i="3" s="1"/>
  <c r="CJ66" i="3"/>
  <c r="CB66" i="3"/>
  <c r="CC66" i="3" s="1"/>
  <c r="CD66" i="3" s="1"/>
  <c r="CI66" i="3"/>
  <c r="CH66" i="3"/>
  <c r="CB68" i="3"/>
  <c r="CE71" i="3"/>
  <c r="CO71" i="3"/>
  <c r="CM73" i="3"/>
  <c r="CE73" i="3"/>
  <c r="BW73" i="3"/>
  <c r="CL73" i="3"/>
  <c r="CJ73" i="3"/>
  <c r="CL76" i="3"/>
  <c r="CK76" i="3"/>
  <c r="BT76" i="3"/>
  <c r="BU76" i="3" s="1"/>
  <c r="CJ76" i="3"/>
  <c r="BT78" i="3"/>
  <c r="BU78" i="3" s="1"/>
  <c r="CG78" i="3"/>
  <c r="CH80" i="3"/>
  <c r="CO80" i="3"/>
  <c r="CG80" i="3"/>
  <c r="CJ80" i="3"/>
  <c r="CN82" i="3"/>
  <c r="CK87" i="3"/>
  <c r="BT87" i="3"/>
  <c r="BU87" i="3" s="1"/>
  <c r="CJ87" i="3"/>
  <c r="CB87" i="3"/>
  <c r="CI87" i="3"/>
  <c r="CN91" i="3"/>
  <c r="CF92" i="3"/>
  <c r="CH93" i="3"/>
  <c r="BV100" i="3"/>
  <c r="CI104" i="3"/>
  <c r="CH104" i="3"/>
  <c r="CO104" i="3"/>
  <c r="CG104" i="3"/>
  <c r="CM104" i="3"/>
  <c r="CE104" i="3"/>
  <c r="BW104" i="3"/>
  <c r="CN104" i="3"/>
  <c r="CI105" i="3"/>
  <c r="CK106" i="3"/>
  <c r="CH106" i="3"/>
  <c r="CN110" i="3"/>
  <c r="CO115" i="3"/>
  <c r="BT117" i="3"/>
  <c r="BU117" i="3" s="1"/>
  <c r="CL123" i="3"/>
  <c r="CI123" i="3"/>
  <c r="CJ125" i="3"/>
  <c r="CI127" i="3"/>
  <c r="CJ128" i="3"/>
  <c r="CK130" i="3"/>
  <c r="BT130" i="3"/>
  <c r="BU130" i="3" s="1"/>
  <c r="CJ130" i="3"/>
  <c r="CB130" i="3"/>
  <c r="CI130" i="3"/>
  <c r="CO130" i="3"/>
  <c r="CG130" i="3"/>
  <c r="CJ132" i="3"/>
  <c r="CI136" i="3"/>
  <c r="CI137" i="3"/>
  <c r="CJ138" i="3"/>
  <c r="CJ141" i="3"/>
  <c r="CI151" i="3"/>
  <c r="CO153" i="3"/>
  <c r="CG153" i="3"/>
  <c r="CN153" i="3"/>
  <c r="CF153" i="3"/>
  <c r="CE153" i="3"/>
  <c r="BT153" i="3"/>
  <c r="CM153" i="3"/>
  <c r="CK153" i="3"/>
  <c r="CB153" i="3"/>
  <c r="BT155" i="3"/>
  <c r="BU155" i="3" s="1"/>
  <c r="CH160" i="3"/>
  <c r="CM163" i="3"/>
  <c r="CK163" i="3"/>
  <c r="CM167" i="3"/>
  <c r="CI168" i="3"/>
  <c r="BW168" i="3"/>
  <c r="CF169" i="3"/>
  <c r="CG169" i="3"/>
  <c r="CI170" i="3"/>
  <c r="CH170" i="3"/>
  <c r="CG170" i="3"/>
  <c r="BW170" i="3"/>
  <c r="CF170" i="3"/>
  <c r="CO170" i="3"/>
  <c r="CE170" i="3"/>
  <c r="BT170" i="3"/>
  <c r="BU170" i="3" s="1"/>
  <c r="CM170" i="3"/>
  <c r="CN171" i="3"/>
  <c r="CO174" i="3"/>
  <c r="CJ177" i="3"/>
  <c r="CE178" i="3"/>
  <c r="CN190" i="3"/>
  <c r="BT194" i="3"/>
  <c r="BU194" i="3" s="1"/>
  <c r="CN199" i="3"/>
  <c r="CE202" i="3"/>
  <c r="CM202" i="3"/>
  <c r="BW202" i="3"/>
  <c r="BT202" i="3"/>
  <c r="BU202" i="3" s="1"/>
  <c r="CM209" i="3"/>
  <c r="CE209" i="3"/>
  <c r="BW209" i="3"/>
  <c r="CL209" i="3"/>
  <c r="CK209" i="3"/>
  <c r="BT209" i="3"/>
  <c r="BU209" i="3" s="1"/>
  <c r="CI209" i="3"/>
  <c r="CO209" i="3"/>
  <c r="CN209" i="3"/>
  <c r="CH209" i="3"/>
  <c r="CJ209" i="3"/>
  <c r="CK216" i="3"/>
  <c r="CH224" i="3"/>
  <c r="CJ229" i="3"/>
  <c r="CK238" i="3"/>
  <c r="BT238" i="3"/>
  <c r="BU238" i="3" s="1"/>
  <c r="CO254" i="3"/>
  <c r="CK254" i="3"/>
  <c r="BT254" i="3"/>
  <c r="BU254" i="3" s="1"/>
  <c r="CH254" i="3"/>
  <c r="CK255" i="3"/>
  <c r="BT255" i="3"/>
  <c r="BU255" i="3" s="1"/>
  <c r="BZ255" i="3" s="1"/>
  <c r="CJ255" i="3"/>
  <c r="CB255" i="3"/>
  <c r="CI255" i="3"/>
  <c r="CO255" i="3"/>
  <c r="CG255" i="3"/>
  <c r="CL255" i="3"/>
  <c r="CH255" i="3"/>
  <c r="CF255" i="3"/>
  <c r="CE255" i="3"/>
  <c r="CO256" i="3"/>
  <c r="CG257" i="3"/>
  <c r="CH262" i="3"/>
  <c r="CN262" i="3"/>
  <c r="CE262" i="3"/>
  <c r="CM262" i="3"/>
  <c r="BT262" i="3"/>
  <c r="BU262" i="3" s="1"/>
  <c r="CL262" i="3"/>
  <c r="CJ262" i="3"/>
  <c r="CO262" i="3"/>
  <c r="BW262" i="3"/>
  <c r="CK262" i="3"/>
  <c r="CI262" i="3"/>
  <c r="CF262" i="3"/>
  <c r="CG262" i="3"/>
  <c r="CK264" i="3"/>
  <c r="CE266" i="3"/>
  <c r="CN266" i="3"/>
  <c r="BT266" i="3"/>
  <c r="BU266" i="3" s="1"/>
  <c r="BZ266" i="3" s="1"/>
  <c r="CM269" i="3"/>
  <c r="CM275" i="3"/>
  <c r="CA13" i="4"/>
  <c r="BY13" i="4"/>
  <c r="CH15" i="4"/>
  <c r="CG15" i="4"/>
  <c r="CL15" i="4"/>
  <c r="CB15" i="4"/>
  <c r="CC15" i="4" s="1"/>
  <c r="CD15" i="4" s="1"/>
  <c r="CK15" i="4"/>
  <c r="CJ15" i="4"/>
  <c r="CF15" i="4"/>
  <c r="CO15" i="4"/>
  <c r="CN15" i="4"/>
  <c r="BT15" i="4"/>
  <c r="CM15" i="4"/>
  <c r="CE15" i="4"/>
  <c r="CI15" i="4"/>
  <c r="CO27" i="4"/>
  <c r="CM27" i="4"/>
  <c r="CJ27" i="4"/>
  <c r="CM29" i="4"/>
  <c r="CM41" i="4"/>
  <c r="CB41" i="4"/>
  <c r="CL41" i="4"/>
  <c r="CK41" i="4"/>
  <c r="BW41" i="4"/>
  <c r="CF41" i="4"/>
  <c r="BT41" i="4"/>
  <c r="BU41" i="4" s="1"/>
  <c r="CH43" i="4"/>
  <c r="CE43" i="4"/>
  <c r="CK61" i="4"/>
  <c r="DH74" i="4"/>
  <c r="DG153" i="4"/>
  <c r="CW153" i="4"/>
  <c r="DQ153" i="4" s="1"/>
  <c r="CH18" i="5"/>
  <c r="CL18" i="5"/>
  <c r="CG18" i="5"/>
  <c r="BW18" i="5"/>
  <c r="CF18" i="5"/>
  <c r="CO18" i="5"/>
  <c r="CE18" i="5"/>
  <c r="BT18" i="5"/>
  <c r="CM18" i="5"/>
  <c r="CB18" i="5"/>
  <c r="CK18" i="5"/>
  <c r="CI18" i="5"/>
  <c r="CJ18" i="5"/>
  <c r="CN18" i="5"/>
  <c r="CF109" i="3"/>
  <c r="CN109" i="3"/>
  <c r="CF117" i="3"/>
  <c r="CN117" i="3"/>
  <c r="CF125" i="3"/>
  <c r="CN125" i="3"/>
  <c r="BW136" i="3"/>
  <c r="CE136" i="3"/>
  <c r="CM136" i="3"/>
  <c r="CF142" i="3"/>
  <c r="CN142" i="3"/>
  <c r="CK143" i="3"/>
  <c r="CJ147" i="3"/>
  <c r="CB147" i="3"/>
  <c r="CC147" i="3" s="1"/>
  <c r="CD147" i="3" s="1"/>
  <c r="CI147" i="3"/>
  <c r="CH147" i="3"/>
  <c r="L151" i="3"/>
  <c r="CK156" i="3"/>
  <c r="CJ156" i="3"/>
  <c r="CB156" i="3"/>
  <c r="BT156" i="3"/>
  <c r="CI156" i="3"/>
  <c r="CO159" i="3"/>
  <c r="CG159" i="3"/>
  <c r="CN159" i="3"/>
  <c r="CF159" i="3"/>
  <c r="BW159" i="3"/>
  <c r="CI159" i="3"/>
  <c r="CK164" i="3"/>
  <c r="CJ164" i="3"/>
  <c r="CB164" i="3"/>
  <c r="BT164" i="3"/>
  <c r="BU164" i="3" s="1"/>
  <c r="BZ164" i="3" s="1"/>
  <c r="CI164" i="3"/>
  <c r="CM171" i="3"/>
  <c r="CE171" i="3"/>
  <c r="BW171" i="3"/>
  <c r="CK171" i="3"/>
  <c r="CJ175" i="3"/>
  <c r="CB175" i="3"/>
  <c r="CC175" i="3" s="1"/>
  <c r="CD175" i="3" s="1"/>
  <c r="CI175" i="3"/>
  <c r="CH175" i="3"/>
  <c r="CO176" i="3"/>
  <c r="CH181" i="3"/>
  <c r="CO181" i="3"/>
  <c r="CG181" i="3"/>
  <c r="CM181" i="3"/>
  <c r="CE181" i="3"/>
  <c r="BW181" i="3"/>
  <c r="CL181" i="3"/>
  <c r="CH195" i="3"/>
  <c r="CL196" i="3"/>
  <c r="CK196" i="3"/>
  <c r="BT196" i="3"/>
  <c r="BU196" i="3" s="1"/>
  <c r="BZ196" i="3" s="1"/>
  <c r="CJ196" i="3"/>
  <c r="CB196" i="3"/>
  <c r="CH196" i="3"/>
  <c r="CI197" i="3"/>
  <c r="CH197" i="3"/>
  <c r="CO197" i="3"/>
  <c r="CG197" i="3"/>
  <c r="CM197" i="3"/>
  <c r="CE197" i="3"/>
  <c r="BW197" i="3"/>
  <c r="CB197" i="3"/>
  <c r="CC197" i="3" s="1"/>
  <c r="CD197" i="3" s="1"/>
  <c r="CH200" i="3"/>
  <c r="CM201" i="3"/>
  <c r="CE201" i="3"/>
  <c r="BW201" i="3"/>
  <c r="CL201" i="3"/>
  <c r="CK201" i="3"/>
  <c r="BT201" i="3"/>
  <c r="BU201" i="3" s="1"/>
  <c r="CI201" i="3"/>
  <c r="CB201" i="3"/>
  <c r="CN211" i="3"/>
  <c r="CO216" i="3"/>
  <c r="BT218" i="3"/>
  <c r="BU218" i="3" s="1"/>
  <c r="L222" i="3"/>
  <c r="CI224" i="3"/>
  <c r="CI226" i="3"/>
  <c r="CK231" i="3"/>
  <c r="BT231" i="3"/>
  <c r="BU231" i="3" s="1"/>
  <c r="CJ231" i="3"/>
  <c r="CB231" i="3"/>
  <c r="CI231" i="3"/>
  <c r="CO231" i="3"/>
  <c r="CG231" i="3"/>
  <c r="CO235" i="3"/>
  <c r="L237" i="3"/>
  <c r="CN246" i="3"/>
  <c r="BW247" i="3"/>
  <c r="CJ250" i="3"/>
  <c r="CB250" i="3"/>
  <c r="CC250" i="3" s="1"/>
  <c r="CD250" i="3" s="1"/>
  <c r="CH259" i="3"/>
  <c r="BT263" i="3"/>
  <c r="BU263" i="3" s="1"/>
  <c r="CI270" i="3"/>
  <c r="BT278" i="3"/>
  <c r="BU278" i="3" s="1"/>
  <c r="CL5" i="4"/>
  <c r="CN19" i="4"/>
  <c r="CE19" i="4"/>
  <c r="CA21" i="4"/>
  <c r="CL24" i="4"/>
  <c r="CN24" i="4"/>
  <c r="CE24" i="4"/>
  <c r="CM24" i="4"/>
  <c r="CB24" i="4"/>
  <c r="CK24" i="4"/>
  <c r="CJ24" i="4"/>
  <c r="CH24" i="4"/>
  <c r="BT26" i="4"/>
  <c r="CK35" i="4"/>
  <c r="CN35" i="4"/>
  <c r="CE35" i="4"/>
  <c r="CF35" i="4"/>
  <c r="BT35" i="4"/>
  <c r="CO35" i="4"/>
  <c r="CM35" i="4"/>
  <c r="CB35" i="4"/>
  <c r="CC35" i="4" s="1"/>
  <c r="CD35" i="4" s="1"/>
  <c r="CJ35" i="4"/>
  <c r="CA42" i="4"/>
  <c r="CH49" i="4"/>
  <c r="CN49" i="4"/>
  <c r="CF49" i="4"/>
  <c r="CG49" i="4"/>
  <c r="CL49" i="4"/>
  <c r="CO49" i="4"/>
  <c r="CB49" i="4"/>
  <c r="CC49" i="4" s="1"/>
  <c r="CD49" i="4" s="1"/>
  <c r="CM49" i="4"/>
  <c r="CJ49" i="4"/>
  <c r="BW49" i="4"/>
  <c r="BY58" i="4"/>
  <c r="CA58" i="4"/>
  <c r="CK62" i="4"/>
  <c r="BT62" i="4"/>
  <c r="BU62" i="4" s="1"/>
  <c r="CL62" i="4"/>
  <c r="CB62" i="4"/>
  <c r="CJ62" i="4"/>
  <c r="CI62" i="4"/>
  <c r="CG62" i="4"/>
  <c r="CH62" i="4"/>
  <c r="CN62" i="4"/>
  <c r="CM62" i="4"/>
  <c r="CF62" i="4"/>
  <c r="CO62" i="4"/>
  <c r="BY66" i="4"/>
  <c r="CA66" i="4"/>
  <c r="BT83" i="4"/>
  <c r="BU83" i="4" s="1"/>
  <c r="CJ93" i="4"/>
  <c r="CH93" i="4"/>
  <c r="CL100" i="4"/>
  <c r="BW100" i="4"/>
  <c r="CA108" i="4"/>
  <c r="BY108" i="4"/>
  <c r="CI112" i="4"/>
  <c r="L114" i="4"/>
  <c r="CH122" i="4"/>
  <c r="CN127" i="4"/>
  <c r="CK177" i="4"/>
  <c r="BW177" i="4"/>
  <c r="CG177" i="4"/>
  <c r="CE177" i="4"/>
  <c r="CN177" i="4"/>
  <c r="CO177" i="4"/>
  <c r="CI205" i="4"/>
  <c r="CJ205" i="4"/>
  <c r="CH205" i="4"/>
  <c r="CG205" i="4"/>
  <c r="CB205" i="4"/>
  <c r="CC205" i="4" s="1"/>
  <c r="CD205" i="4" s="1"/>
  <c r="BT205" i="4"/>
  <c r="BU205" i="4" s="1"/>
  <c r="CO205" i="4"/>
  <c r="CK205" i="4"/>
  <c r="CM226" i="4"/>
  <c r="CE226" i="4"/>
  <c r="BW226" i="4"/>
  <c r="CK226" i="4"/>
  <c r="BT226" i="4"/>
  <c r="BU226" i="4" s="1"/>
  <c r="CF226" i="4"/>
  <c r="CO226" i="4"/>
  <c r="CN226" i="4"/>
  <c r="CB226" i="4"/>
  <c r="CC226" i="4" s="1"/>
  <c r="CD226" i="4" s="1"/>
  <c r="CI226" i="4"/>
  <c r="CJ226" i="4"/>
  <c r="CH226" i="4"/>
  <c r="CG226" i="4"/>
  <c r="CL226" i="4"/>
  <c r="BW241" i="4"/>
  <c r="CF67" i="3"/>
  <c r="CN67" i="3"/>
  <c r="CF75" i="3"/>
  <c r="CN75" i="3"/>
  <c r="CF83" i="3"/>
  <c r="CN83" i="3"/>
  <c r="CL89" i="3"/>
  <c r="BW91" i="3"/>
  <c r="CE91" i="3"/>
  <c r="CM91" i="3"/>
  <c r="CF93" i="3"/>
  <c r="CN93" i="3"/>
  <c r="BW96" i="3"/>
  <c r="CE96" i="3"/>
  <c r="CM96" i="3"/>
  <c r="BW98" i="3"/>
  <c r="CE98" i="3"/>
  <c r="CM98" i="3"/>
  <c r="CK100" i="3"/>
  <c r="CL103" i="3"/>
  <c r="BW106" i="3"/>
  <c r="CE106" i="3"/>
  <c r="CM106" i="3"/>
  <c r="CK108" i="3"/>
  <c r="CH109" i="3"/>
  <c r="BW110" i="3"/>
  <c r="CE110" i="3"/>
  <c r="CM110" i="3"/>
  <c r="CL113" i="3"/>
  <c r="CF115" i="3"/>
  <c r="CN115" i="3"/>
  <c r="CH117" i="3"/>
  <c r="BW118" i="3"/>
  <c r="CE118" i="3"/>
  <c r="CM118" i="3"/>
  <c r="CL121" i="3"/>
  <c r="CF123" i="3"/>
  <c r="CN123" i="3"/>
  <c r="CH125" i="3"/>
  <c r="BW126" i="3"/>
  <c r="CE126" i="3"/>
  <c r="CM126" i="3"/>
  <c r="CL129" i="3"/>
  <c r="CF131" i="3"/>
  <c r="CN131" i="3"/>
  <c r="CL135" i="3"/>
  <c r="CG136" i="3"/>
  <c r="CO136" i="3"/>
  <c r="CH142" i="3"/>
  <c r="CO143" i="3"/>
  <c r="CK144" i="3"/>
  <c r="BT144" i="3"/>
  <c r="BU144" i="3" s="1"/>
  <c r="CJ144" i="3"/>
  <c r="CB144" i="3"/>
  <c r="CI144" i="3"/>
  <c r="CF145" i="3"/>
  <c r="CL147" i="3"/>
  <c r="CM151" i="3"/>
  <c r="CE151" i="3"/>
  <c r="BW151" i="3"/>
  <c r="CK151" i="3"/>
  <c r="BW152" i="3"/>
  <c r="CG152" i="3"/>
  <c r="CK154" i="3"/>
  <c r="CJ154" i="3"/>
  <c r="CB154" i="3"/>
  <c r="BT154" i="3"/>
  <c r="CI154" i="3"/>
  <c r="CE155" i="3"/>
  <c r="CM156" i="3"/>
  <c r="CO157" i="3"/>
  <c r="CG157" i="3"/>
  <c r="CN157" i="3"/>
  <c r="CF157" i="3"/>
  <c r="BW157" i="3"/>
  <c r="CI157" i="3"/>
  <c r="CK159" i="3"/>
  <c r="BW160" i="3"/>
  <c r="CG160" i="3"/>
  <c r="CK162" i="3"/>
  <c r="CJ162" i="3"/>
  <c r="CB162" i="3"/>
  <c r="BT162" i="3"/>
  <c r="BU162" i="3" s="1"/>
  <c r="CI162" i="3"/>
  <c r="CE163" i="3"/>
  <c r="CM164" i="3"/>
  <c r="CH165" i="3"/>
  <c r="CO165" i="3"/>
  <c r="CG165" i="3"/>
  <c r="CJ165" i="3"/>
  <c r="CH166" i="3"/>
  <c r="CK168" i="3"/>
  <c r="CH169" i="3"/>
  <c r="CO171" i="3"/>
  <c r="CK172" i="3"/>
  <c r="BT172" i="3"/>
  <c r="BU172" i="3" s="1"/>
  <c r="CJ172" i="3"/>
  <c r="CB172" i="3"/>
  <c r="CI172" i="3"/>
  <c r="CF173" i="3"/>
  <c r="CL175" i="3"/>
  <c r="CL176" i="3"/>
  <c r="CL177" i="3"/>
  <c r="CK177" i="3"/>
  <c r="BT177" i="3"/>
  <c r="BU177" i="3" s="1"/>
  <c r="CI177" i="3"/>
  <c r="CN177" i="3"/>
  <c r="BW178" i="3"/>
  <c r="CK178" i="3"/>
  <c r="CM182" i="3"/>
  <c r="CE182" i="3"/>
  <c r="BW182" i="3"/>
  <c r="CL182" i="3"/>
  <c r="CJ182" i="3"/>
  <c r="CB182" i="3"/>
  <c r="CC182" i="3" s="1"/>
  <c r="CD182" i="3" s="1"/>
  <c r="CN182" i="3"/>
  <c r="CH183" i="3"/>
  <c r="CI186" i="3"/>
  <c r="L189" i="3"/>
  <c r="CJ195" i="3"/>
  <c r="CF196" i="3"/>
  <c r="CN198" i="3"/>
  <c r="BW199" i="3"/>
  <c r="CM199" i="3"/>
  <c r="CG201" i="3"/>
  <c r="CJ202" i="3"/>
  <c r="CB202" i="3"/>
  <c r="CC202" i="3" s="1"/>
  <c r="CD202" i="3" s="1"/>
  <c r="CH206" i="3"/>
  <c r="CH211" i="3"/>
  <c r="CL212" i="3"/>
  <c r="CK212" i="3"/>
  <c r="BT212" i="3"/>
  <c r="BU212" i="3" s="1"/>
  <c r="CJ212" i="3"/>
  <c r="CB212" i="3"/>
  <c r="CH212" i="3"/>
  <c r="CI213" i="3"/>
  <c r="CH213" i="3"/>
  <c r="CO213" i="3"/>
  <c r="CG213" i="3"/>
  <c r="CM213" i="3"/>
  <c r="CE213" i="3"/>
  <c r="BW213" i="3"/>
  <c r="CB213" i="3"/>
  <c r="CC213" i="3" s="1"/>
  <c r="CD213" i="3" s="1"/>
  <c r="CH216" i="3"/>
  <c r="CE216" i="3"/>
  <c r="CM217" i="3"/>
  <c r="CE217" i="3"/>
  <c r="BW217" i="3"/>
  <c r="CL217" i="3"/>
  <c r="CK217" i="3"/>
  <c r="BT217" i="3"/>
  <c r="BU217" i="3" s="1"/>
  <c r="CI217" i="3"/>
  <c r="CB217" i="3"/>
  <c r="BW218" i="3"/>
  <c r="CM218" i="3"/>
  <c r="BT224" i="3"/>
  <c r="BU224" i="3" s="1"/>
  <c r="CK224" i="3"/>
  <c r="CN227" i="3"/>
  <c r="CB227" i="3"/>
  <c r="CC227" i="3" s="1"/>
  <c r="CD227" i="3" s="1"/>
  <c r="CN228" i="3"/>
  <c r="CL229" i="3"/>
  <c r="CE231" i="3"/>
  <c r="CO232" i="3"/>
  <c r="L238" i="3"/>
  <c r="CI240" i="3"/>
  <c r="CI242" i="3"/>
  <c r="CK247" i="3"/>
  <c r="BT247" i="3"/>
  <c r="BU247" i="3" s="1"/>
  <c r="CJ247" i="3"/>
  <c r="CB247" i="3"/>
  <c r="CI247" i="3"/>
  <c r="CO247" i="3"/>
  <c r="CG247" i="3"/>
  <c r="CE250" i="3"/>
  <c r="CO251" i="3"/>
  <c r="CO252" i="3"/>
  <c r="L253" i="3"/>
  <c r="CJ259" i="3"/>
  <c r="L260" i="3"/>
  <c r="CE261" i="3"/>
  <c r="L263" i="3"/>
  <c r="CH264" i="3"/>
  <c r="CE264" i="3"/>
  <c r="CJ267" i="3"/>
  <c r="CK269" i="3"/>
  <c r="BT269" i="3"/>
  <c r="BU269" i="3" s="1"/>
  <c r="CL269" i="3"/>
  <c r="CB269" i="3"/>
  <c r="CJ269" i="3"/>
  <c r="CI269" i="3"/>
  <c r="CG269" i="3"/>
  <c r="CK270" i="3"/>
  <c r="CL272" i="3"/>
  <c r="CJ276" i="3"/>
  <c r="BW278" i="3"/>
  <c r="L11" i="4"/>
  <c r="CI13" i="4"/>
  <c r="CJ13" i="4"/>
  <c r="CH13" i="4"/>
  <c r="CG13" i="4"/>
  <c r="CN13" i="4"/>
  <c r="CE13" i="4"/>
  <c r="CB13" i="4"/>
  <c r="CL14" i="4"/>
  <c r="CN14" i="4"/>
  <c r="CE14" i="4"/>
  <c r="CM14" i="4"/>
  <c r="BT14" i="4"/>
  <c r="CK14" i="4"/>
  <c r="CB14" i="4"/>
  <c r="CI14" i="4"/>
  <c r="CG19" i="4"/>
  <c r="BY21" i="4"/>
  <c r="CG24" i="4"/>
  <c r="CF25" i="4"/>
  <c r="CB25" i="4"/>
  <c r="L26" i="4"/>
  <c r="L31" i="4"/>
  <c r="L33" i="4"/>
  <c r="CH35" i="4"/>
  <c r="CF37" i="4"/>
  <c r="CL38" i="4"/>
  <c r="CJ38" i="4"/>
  <c r="CB38" i="4"/>
  <c r="BT38" i="4"/>
  <c r="BU38" i="4" s="1"/>
  <c r="CK38" i="4"/>
  <c r="CH38" i="4"/>
  <c r="BW38" i="4"/>
  <c r="CG38" i="4"/>
  <c r="CF38" i="4"/>
  <c r="CO38" i="4"/>
  <c r="CE38" i="4"/>
  <c r="CO43" i="4"/>
  <c r="CB45" i="4"/>
  <c r="CE49" i="4"/>
  <c r="CN52" i="4"/>
  <c r="CI52" i="4"/>
  <c r="CO60" i="4"/>
  <c r="CB70" i="4"/>
  <c r="CI81" i="4"/>
  <c r="CN85" i="4"/>
  <c r="CL86" i="4"/>
  <c r="CK86" i="4"/>
  <c r="BT86" i="4"/>
  <c r="BU86" i="4" s="1"/>
  <c r="CJ86" i="4"/>
  <c r="CB86" i="4"/>
  <c r="CH86" i="4"/>
  <c r="CG86" i="4"/>
  <c r="CF86" i="4"/>
  <c r="CE86" i="4"/>
  <c r="CO86" i="4"/>
  <c r="BW86" i="4"/>
  <c r="CN86" i="4"/>
  <c r="CN93" i="4"/>
  <c r="CA98" i="4"/>
  <c r="BY98" i="4"/>
  <c r="CM100" i="4"/>
  <c r="BV101" i="4"/>
  <c r="CM103" i="4"/>
  <c r="BW103" i="4"/>
  <c r="CH114" i="4"/>
  <c r="CL125" i="4"/>
  <c r="CJ125" i="4"/>
  <c r="CB125" i="4"/>
  <c r="CI130" i="4"/>
  <c r="CK133" i="4"/>
  <c r="CO133" i="4"/>
  <c r="CJ133" i="4"/>
  <c r="BT133" i="4"/>
  <c r="CH133" i="4"/>
  <c r="CF133" i="4"/>
  <c r="CB133" i="4"/>
  <c r="CC200" i="4"/>
  <c r="CD200" i="4" s="1"/>
  <c r="CF54" i="3"/>
  <c r="CF62" i="3"/>
  <c r="CG67" i="3"/>
  <c r="CF70" i="3"/>
  <c r="CG75" i="3"/>
  <c r="CF78" i="3"/>
  <c r="CG83" i="3"/>
  <c r="CF86" i="3"/>
  <c r="BW89" i="3"/>
  <c r="CE89" i="3"/>
  <c r="CM89" i="3"/>
  <c r="CF91" i="3"/>
  <c r="CG93" i="3"/>
  <c r="CF96" i="3"/>
  <c r="CF98" i="3"/>
  <c r="CL100" i="3"/>
  <c r="BW103" i="3"/>
  <c r="CE103" i="3"/>
  <c r="CF106" i="3"/>
  <c r="CL108" i="3"/>
  <c r="CI109" i="3"/>
  <c r="CF110" i="3"/>
  <c r="BW113" i="3"/>
  <c r="CE113" i="3"/>
  <c r="CM113" i="3"/>
  <c r="CG115" i="3"/>
  <c r="CI117" i="3"/>
  <c r="CF118" i="3"/>
  <c r="BW121" i="3"/>
  <c r="CE121" i="3"/>
  <c r="CM121" i="3"/>
  <c r="CG123" i="3"/>
  <c r="CI125" i="3"/>
  <c r="CF126" i="3"/>
  <c r="BW129" i="3"/>
  <c r="CE129" i="3"/>
  <c r="CM129" i="3"/>
  <c r="CG131" i="3"/>
  <c r="BW135" i="3"/>
  <c r="CE135" i="3"/>
  <c r="CH136" i="3"/>
  <c r="CI142" i="3"/>
  <c r="CL144" i="3"/>
  <c r="BW145" i="3"/>
  <c r="CM147" i="3"/>
  <c r="CO148" i="3"/>
  <c r="CB151" i="3"/>
  <c r="CC151" i="3" s="1"/>
  <c r="CD151" i="3" s="1"/>
  <c r="CL151" i="3"/>
  <c r="CL154" i="3"/>
  <c r="CN156" i="3"/>
  <c r="CJ157" i="3"/>
  <c r="CB159" i="3"/>
  <c r="CC159" i="3" s="1"/>
  <c r="CD159" i="3" s="1"/>
  <c r="CL159" i="3"/>
  <c r="CL162" i="3"/>
  <c r="CN164" i="3"/>
  <c r="CK165" i="3"/>
  <c r="L166" i="3"/>
  <c r="CB168" i="3"/>
  <c r="CC168" i="3" s="1"/>
  <c r="CD168" i="3" s="1"/>
  <c r="CL172" i="3"/>
  <c r="BW173" i="3"/>
  <c r="CM175" i="3"/>
  <c r="CE176" i="3"/>
  <c r="CB177" i="3"/>
  <c r="CO177" i="3"/>
  <c r="CI178" i="3"/>
  <c r="CL178" i="3"/>
  <c r="CO182" i="3"/>
  <c r="BW183" i="3"/>
  <c r="CB186" i="3"/>
  <c r="CC186" i="3" s="1"/>
  <c r="CD186" i="3" s="1"/>
  <c r="CI189" i="3"/>
  <c r="CH189" i="3"/>
  <c r="CO189" i="3"/>
  <c r="CG189" i="3"/>
  <c r="CM189" i="3"/>
  <c r="CE189" i="3"/>
  <c r="BW189" i="3"/>
  <c r="CB189" i="3"/>
  <c r="CC189" i="3" s="1"/>
  <c r="CD189" i="3" s="1"/>
  <c r="CH192" i="3"/>
  <c r="CE192" i="3"/>
  <c r="CM193" i="3"/>
  <c r="CE193" i="3"/>
  <c r="BW193" i="3"/>
  <c r="CL193" i="3"/>
  <c r="CK193" i="3"/>
  <c r="BT193" i="3"/>
  <c r="BU193" i="3" s="1"/>
  <c r="CI193" i="3"/>
  <c r="CB193" i="3"/>
  <c r="CG196" i="3"/>
  <c r="CF197" i="3"/>
  <c r="CH201" i="3"/>
  <c r="CN203" i="3"/>
  <c r="CI206" i="3"/>
  <c r="CO208" i="3"/>
  <c r="CE212" i="3"/>
  <c r="L214" i="3"/>
  <c r="CF217" i="3"/>
  <c r="CI218" i="3"/>
  <c r="CK223" i="3"/>
  <c r="BT223" i="3"/>
  <c r="BU223" i="3" s="1"/>
  <c r="CJ223" i="3"/>
  <c r="CB223" i="3"/>
  <c r="CI223" i="3"/>
  <c r="CO223" i="3"/>
  <c r="CG223" i="3"/>
  <c r="BW224" i="3"/>
  <c r="CO227" i="3"/>
  <c r="L229" i="3"/>
  <c r="CF231" i="3"/>
  <c r="CN238" i="3"/>
  <c r="CJ242" i="3"/>
  <c r="CB242" i="3"/>
  <c r="CG250" i="3"/>
  <c r="CL252" i="3"/>
  <c r="CK252" i="3"/>
  <c r="BT252" i="3"/>
  <c r="BU252" i="3" s="1"/>
  <c r="CJ252" i="3"/>
  <c r="CB252" i="3"/>
  <c r="CH252" i="3"/>
  <c r="CI253" i="3"/>
  <c r="CH253" i="3"/>
  <c r="CO253" i="3"/>
  <c r="CG253" i="3"/>
  <c r="CM253" i="3"/>
  <c r="CE253" i="3"/>
  <c r="BW253" i="3"/>
  <c r="CB253" i="3"/>
  <c r="CC253" i="3" s="1"/>
  <c r="CD253" i="3" s="1"/>
  <c r="CH256" i="3"/>
  <c r="CE256" i="3"/>
  <c r="CM257" i="3"/>
  <c r="CE257" i="3"/>
  <c r="BW257" i="3"/>
  <c r="CL257" i="3"/>
  <c r="CK257" i="3"/>
  <c r="BT257" i="3"/>
  <c r="BU257" i="3" s="1"/>
  <c r="CI257" i="3"/>
  <c r="CB257" i="3"/>
  <c r="CN260" i="3"/>
  <c r="CL266" i="3"/>
  <c r="CK266" i="3"/>
  <c r="CB266" i="3"/>
  <c r="CC266" i="3" s="1"/>
  <c r="CD266" i="3" s="1"/>
  <c r="CJ266" i="3"/>
  <c r="CI266" i="3"/>
  <c r="CG266" i="3"/>
  <c r="CE269" i="3"/>
  <c r="CE272" i="3"/>
  <c r="CL275" i="3"/>
  <c r="CJ279" i="3"/>
  <c r="CG279" i="3"/>
  <c r="CI6" i="4"/>
  <c r="CF6" i="4"/>
  <c r="CI9" i="4"/>
  <c r="CF9" i="4"/>
  <c r="CO12" i="4"/>
  <c r="CF14" i="4"/>
  <c r="CM17" i="4"/>
  <c r="CJ19" i="4"/>
  <c r="CJ20" i="4"/>
  <c r="CH21" i="4"/>
  <c r="CN21" i="4"/>
  <c r="CE21" i="4"/>
  <c r="CF21" i="4"/>
  <c r="CO21" i="4"/>
  <c r="BT21" i="4"/>
  <c r="CM21" i="4"/>
  <c r="CK21" i="4"/>
  <c r="CB21" i="4"/>
  <c r="CC21" i="4" s="1"/>
  <c r="CD21" i="4" s="1"/>
  <c r="CI24" i="4"/>
  <c r="CK29" i="4"/>
  <c r="CL30" i="4"/>
  <c r="CK30" i="4"/>
  <c r="CB30" i="4"/>
  <c r="CG30" i="4"/>
  <c r="BW30" i="4"/>
  <c r="CF30" i="4"/>
  <c r="CO30" i="4"/>
  <c r="CE30" i="4"/>
  <c r="BT30" i="4"/>
  <c r="CM30" i="4"/>
  <c r="L34" i="4"/>
  <c r="CI35" i="4"/>
  <c r="CI38" i="4"/>
  <c r="CN39" i="4"/>
  <c r="CB39" i="4"/>
  <c r="CC39" i="4" s="1"/>
  <c r="CD39" i="4" s="1"/>
  <c r="CK39" i="4"/>
  <c r="CI39" i="4"/>
  <c r="CI45" i="4"/>
  <c r="CO45" i="4"/>
  <c r="CG45" i="4"/>
  <c r="CM45" i="4"/>
  <c r="CE45" i="4"/>
  <c r="BT45" i="4"/>
  <c r="BU45" i="4" s="1"/>
  <c r="CK45" i="4"/>
  <c r="BW45" i="4"/>
  <c r="CJ45" i="4"/>
  <c r="CH45" i="4"/>
  <c r="CF45" i="4"/>
  <c r="CI49" i="4"/>
  <c r="CO58" i="4"/>
  <c r="CG58" i="4"/>
  <c r="CN58" i="4"/>
  <c r="CE58" i="4"/>
  <c r="CM58" i="4"/>
  <c r="BT58" i="4"/>
  <c r="CL58" i="4"/>
  <c r="CJ58" i="4"/>
  <c r="CK58" i="4"/>
  <c r="CI58" i="4"/>
  <c r="CH58" i="4"/>
  <c r="CB58" i="4"/>
  <c r="CG76" i="4"/>
  <c r="BT76" i="4"/>
  <c r="BU76" i="4" s="1"/>
  <c r="CE76" i="4"/>
  <c r="BW76" i="4"/>
  <c r="CO76" i="4"/>
  <c r="CM95" i="4"/>
  <c r="CE95" i="4"/>
  <c r="BW95" i="4"/>
  <c r="CL95" i="4"/>
  <c r="CI95" i="4"/>
  <c r="CH95" i="4"/>
  <c r="CJ95" i="4"/>
  <c r="CB95" i="4"/>
  <c r="CL108" i="4"/>
  <c r="DA128" i="4"/>
  <c r="CM130" i="4"/>
  <c r="CB134" i="4"/>
  <c r="CC134" i="4" s="1"/>
  <c r="CD134" i="4" s="1"/>
  <c r="CN134" i="4"/>
  <c r="CK134" i="4"/>
  <c r="CJ134" i="4"/>
  <c r="BT134" i="4"/>
  <c r="BU134" i="4" s="1"/>
  <c r="CL134" i="4"/>
  <c r="CJ139" i="4"/>
  <c r="CG139" i="4"/>
  <c r="CN139" i="4"/>
  <c r="CO139" i="4"/>
  <c r="BW139" i="4"/>
  <c r="CG157" i="4"/>
  <c r="CM157" i="4"/>
  <c r="CI157" i="4"/>
  <c r="CH157" i="4"/>
  <c r="CH160" i="4"/>
  <c r="CO160" i="4"/>
  <c r="CG160" i="4"/>
  <c r="CE160" i="4"/>
  <c r="CN160" i="4"/>
  <c r="BT160" i="4"/>
  <c r="BU160" i="4" s="1"/>
  <c r="CM160" i="4"/>
  <c r="CK160" i="4"/>
  <c r="CL160" i="4"/>
  <c r="CJ160" i="4"/>
  <c r="CF160" i="4"/>
  <c r="BW160" i="4"/>
  <c r="CB160" i="4"/>
  <c r="CI160" i="4"/>
  <c r="CO163" i="4"/>
  <c r="CN163" i="4"/>
  <c r="CB232" i="4"/>
  <c r="CM232" i="4"/>
  <c r="CN232" i="4"/>
  <c r="CC63" i="5"/>
  <c r="CD63" i="5" s="1"/>
  <c r="CF89" i="3"/>
  <c r="CG91" i="3"/>
  <c r="CG96" i="3"/>
  <c r="CG98" i="3"/>
  <c r="BW100" i="3"/>
  <c r="CE100" i="3"/>
  <c r="CF103" i="3"/>
  <c r="CG106" i="3"/>
  <c r="BW108" i="3"/>
  <c r="CE108" i="3"/>
  <c r="CB109" i="3"/>
  <c r="CG110" i="3"/>
  <c r="CF113" i="3"/>
  <c r="CB117" i="3"/>
  <c r="CC117" i="3" s="1"/>
  <c r="CD117" i="3" s="1"/>
  <c r="CG118" i="3"/>
  <c r="CF121" i="3"/>
  <c r="CB125" i="3"/>
  <c r="CC125" i="3" s="1"/>
  <c r="CD125" i="3" s="1"/>
  <c r="CG126" i="3"/>
  <c r="CF129" i="3"/>
  <c r="CF135" i="3"/>
  <c r="CB142" i="3"/>
  <c r="CC142" i="3" s="1"/>
  <c r="CD142" i="3" s="1"/>
  <c r="BT143" i="3"/>
  <c r="BU143" i="3" s="1"/>
  <c r="CH145" i="3"/>
  <c r="CO145" i="3"/>
  <c r="CG145" i="3"/>
  <c r="CJ145" i="3"/>
  <c r="CN147" i="3"/>
  <c r="CK152" i="3"/>
  <c r="BT152" i="3"/>
  <c r="BU152" i="3" s="1"/>
  <c r="CJ152" i="3"/>
  <c r="CB152" i="3"/>
  <c r="CI152" i="3"/>
  <c r="CO155" i="3"/>
  <c r="CG155" i="3"/>
  <c r="CN155" i="3"/>
  <c r="CF155" i="3"/>
  <c r="BW155" i="3"/>
  <c r="CI155" i="3"/>
  <c r="CE156" i="3"/>
  <c r="CO156" i="3"/>
  <c r="CM159" i="3"/>
  <c r="CK160" i="3"/>
  <c r="CJ160" i="3"/>
  <c r="CB160" i="3"/>
  <c r="BT160" i="3"/>
  <c r="BU160" i="3" s="1"/>
  <c r="CI160" i="3"/>
  <c r="CO163" i="3"/>
  <c r="CG163" i="3"/>
  <c r="CN163" i="3"/>
  <c r="CF163" i="3"/>
  <c r="BW163" i="3"/>
  <c r="CI163" i="3"/>
  <c r="CE164" i="3"/>
  <c r="CO164" i="3"/>
  <c r="CM166" i="3"/>
  <c r="CE166" i="3"/>
  <c r="BW166" i="3"/>
  <c r="CL166" i="3"/>
  <c r="CJ166" i="3"/>
  <c r="CL169" i="3"/>
  <c r="CK169" i="3"/>
  <c r="BT169" i="3"/>
  <c r="BU169" i="3" s="1"/>
  <c r="CJ169" i="3"/>
  <c r="BT171" i="3"/>
  <c r="BU171" i="3" s="1"/>
  <c r="CG171" i="3"/>
  <c r="CH173" i="3"/>
  <c r="CO173" i="3"/>
  <c r="CG173" i="3"/>
  <c r="CJ173" i="3"/>
  <c r="CN175" i="3"/>
  <c r="CB178" i="3"/>
  <c r="CF181" i="3"/>
  <c r="CJ183" i="3"/>
  <c r="CB183" i="3"/>
  <c r="CI183" i="3"/>
  <c r="CO183" i="3"/>
  <c r="CG183" i="3"/>
  <c r="CL183" i="3"/>
  <c r="CN187" i="3"/>
  <c r="CI194" i="3"/>
  <c r="CI196" i="3"/>
  <c r="CJ197" i="3"/>
  <c r="CK199" i="3"/>
  <c r="BT199" i="3"/>
  <c r="BU199" i="3" s="1"/>
  <c r="CJ199" i="3"/>
  <c r="CB199" i="3"/>
  <c r="CI199" i="3"/>
  <c r="CO199" i="3"/>
  <c r="CG199" i="3"/>
  <c r="CJ201" i="3"/>
  <c r="CO203" i="3"/>
  <c r="BT206" i="3"/>
  <c r="BU206" i="3" s="1"/>
  <c r="CN214" i="3"/>
  <c r="CJ218" i="3"/>
  <c r="CB218" i="3"/>
  <c r="CL228" i="3"/>
  <c r="CK228" i="3"/>
  <c r="BT228" i="3"/>
  <c r="BU228" i="3" s="1"/>
  <c r="BZ228" i="3" s="1"/>
  <c r="CJ228" i="3"/>
  <c r="CB228" i="3"/>
  <c r="CH228" i="3"/>
  <c r="CI229" i="3"/>
  <c r="CH229" i="3"/>
  <c r="CO229" i="3"/>
  <c r="CG229" i="3"/>
  <c r="CM229" i="3"/>
  <c r="CE229" i="3"/>
  <c r="BW229" i="3"/>
  <c r="CB229" i="3"/>
  <c r="CC229" i="3" s="1"/>
  <c r="CD229" i="3" s="1"/>
  <c r="CH231" i="3"/>
  <c r="CH232" i="3"/>
  <c r="CM233" i="3"/>
  <c r="CE233" i="3"/>
  <c r="BW233" i="3"/>
  <c r="CL233" i="3"/>
  <c r="CK233" i="3"/>
  <c r="BT233" i="3"/>
  <c r="BU233" i="3" s="1"/>
  <c r="CI233" i="3"/>
  <c r="CB233" i="3"/>
  <c r="BT240" i="3"/>
  <c r="BU240" i="3" s="1"/>
  <c r="BZ240" i="3" s="1"/>
  <c r="CN243" i="3"/>
  <c r="CO248" i="3"/>
  <c r="BT250" i="3"/>
  <c r="BU250" i="3" s="1"/>
  <c r="CK250" i="3"/>
  <c r="CI258" i="3"/>
  <c r="CJ260" i="3"/>
  <c r="CL263" i="3"/>
  <c r="CM271" i="3"/>
  <c r="CE271" i="3"/>
  <c r="BW271" i="3"/>
  <c r="CG271" i="3"/>
  <c r="CO271" i="3"/>
  <c r="CF271" i="3"/>
  <c r="CN271" i="3"/>
  <c r="BT271" i="3"/>
  <c r="BU271" i="3" s="1"/>
  <c r="CK271" i="3"/>
  <c r="CB271" i="3"/>
  <c r="CC271" i="3" s="1"/>
  <c r="CD271" i="3" s="1"/>
  <c r="CL278" i="3"/>
  <c r="CO19" i="4"/>
  <c r="CL22" i="4"/>
  <c r="CK22" i="4"/>
  <c r="CB22" i="4"/>
  <c r="CC22" i="4" s="1"/>
  <c r="CD22" i="4" s="1"/>
  <c r="CM22" i="4"/>
  <c r="CJ22" i="4"/>
  <c r="CI22" i="4"/>
  <c r="CG22" i="4"/>
  <c r="BW22" i="4"/>
  <c r="CO24" i="4"/>
  <c r="CN26" i="4"/>
  <c r="CM26" i="4"/>
  <c r="CB26" i="4"/>
  <c r="CC26" i="4" s="1"/>
  <c r="CD26" i="4" s="1"/>
  <c r="CK26" i="4"/>
  <c r="CI26" i="4"/>
  <c r="CE26" i="4"/>
  <c r="CM33" i="4"/>
  <c r="CL35" i="4"/>
  <c r="CL42" i="4"/>
  <c r="CG42" i="4"/>
  <c r="BT42" i="4"/>
  <c r="BU42" i="4" s="1"/>
  <c r="BZ42" i="4" s="1"/>
  <c r="CH42" i="4"/>
  <c r="CE42" i="4"/>
  <c r="CM42" i="4"/>
  <c r="CI42" i="4"/>
  <c r="CK49" i="4"/>
  <c r="CN60" i="4"/>
  <c r="CJ60" i="4"/>
  <c r="CB60" i="4"/>
  <c r="CK79" i="4"/>
  <c r="CN80" i="4"/>
  <c r="CK81" i="4"/>
  <c r="BT81" i="4"/>
  <c r="BU81" i="4" s="1"/>
  <c r="CJ81" i="4"/>
  <c r="CB81" i="4"/>
  <c r="CO81" i="4"/>
  <c r="CG81" i="4"/>
  <c r="CE81" i="4"/>
  <c r="CN81" i="4"/>
  <c r="CL81" i="4"/>
  <c r="CF81" i="4"/>
  <c r="BW81" i="4"/>
  <c r="CF83" i="4"/>
  <c r="CB83" i="4"/>
  <c r="CC83" i="4" s="1"/>
  <c r="CD83" i="4" s="1"/>
  <c r="CO100" i="4"/>
  <c r="CO104" i="4"/>
  <c r="CM122" i="4"/>
  <c r="BW122" i="4"/>
  <c r="CB122" i="4"/>
  <c r="CE122" i="4"/>
  <c r="BY130" i="4"/>
  <c r="CA130" i="4"/>
  <c r="BT130" i="4"/>
  <c r="BU130" i="4" s="1"/>
  <c r="BZ130" i="4" s="1"/>
  <c r="DB170" i="4"/>
  <c r="DF228" i="4"/>
  <c r="BV37" i="5"/>
  <c r="CF178" i="3"/>
  <c r="CN178" i="3"/>
  <c r="CF186" i="3"/>
  <c r="CN186" i="3"/>
  <c r="CB190" i="3"/>
  <c r="CC190" i="3" s="1"/>
  <c r="CD190" i="3" s="1"/>
  <c r="CJ190" i="3"/>
  <c r="CL192" i="3"/>
  <c r="CF194" i="3"/>
  <c r="CN194" i="3"/>
  <c r="BT195" i="3"/>
  <c r="BU195" i="3" s="1"/>
  <c r="CK195" i="3"/>
  <c r="CB198" i="3"/>
  <c r="CC198" i="3" s="1"/>
  <c r="CD198" i="3" s="1"/>
  <c r="CJ198" i="3"/>
  <c r="CL200" i="3"/>
  <c r="CF202" i="3"/>
  <c r="CN202" i="3"/>
  <c r="BT203" i="3"/>
  <c r="BU203" i="3" s="1"/>
  <c r="CK203" i="3"/>
  <c r="CB206" i="3"/>
  <c r="CC206" i="3" s="1"/>
  <c r="CD206" i="3" s="1"/>
  <c r="CJ206" i="3"/>
  <c r="CL208" i="3"/>
  <c r="CF210" i="3"/>
  <c r="CN210" i="3"/>
  <c r="BT211" i="3"/>
  <c r="BU211" i="3" s="1"/>
  <c r="CK211" i="3"/>
  <c r="CB214" i="3"/>
  <c r="CC214" i="3" s="1"/>
  <c r="CD214" i="3" s="1"/>
  <c r="CJ214" i="3"/>
  <c r="CL216" i="3"/>
  <c r="CF218" i="3"/>
  <c r="CN218" i="3"/>
  <c r="BT219" i="3"/>
  <c r="BU219" i="3" s="1"/>
  <c r="CK219" i="3"/>
  <c r="CB222" i="3"/>
  <c r="CC222" i="3" s="1"/>
  <c r="CD222" i="3" s="1"/>
  <c r="CJ222" i="3"/>
  <c r="CL224" i="3"/>
  <c r="CF226" i="3"/>
  <c r="CN226" i="3"/>
  <c r="BT227" i="3"/>
  <c r="BU227" i="3" s="1"/>
  <c r="CK227" i="3"/>
  <c r="CB230" i="3"/>
  <c r="CC230" i="3" s="1"/>
  <c r="CD230" i="3" s="1"/>
  <c r="CJ230" i="3"/>
  <c r="CL232" i="3"/>
  <c r="CF234" i="3"/>
  <c r="CN234" i="3"/>
  <c r="BT235" i="3"/>
  <c r="BU235" i="3" s="1"/>
  <c r="CK235" i="3"/>
  <c r="CB238" i="3"/>
  <c r="CC238" i="3" s="1"/>
  <c r="CD238" i="3" s="1"/>
  <c r="CJ238" i="3"/>
  <c r="CL240" i="3"/>
  <c r="CF242" i="3"/>
  <c r="CN242" i="3"/>
  <c r="BT243" i="3"/>
  <c r="BU243" i="3" s="1"/>
  <c r="CK243" i="3"/>
  <c r="CB246" i="3"/>
  <c r="CC246" i="3" s="1"/>
  <c r="CD246" i="3" s="1"/>
  <c r="CJ246" i="3"/>
  <c r="CL248" i="3"/>
  <c r="CF250" i="3"/>
  <c r="CN250" i="3"/>
  <c r="BT251" i="3"/>
  <c r="BU251" i="3" s="1"/>
  <c r="CK251" i="3"/>
  <c r="CB254" i="3"/>
  <c r="CC254" i="3" s="1"/>
  <c r="CD254" i="3" s="1"/>
  <c r="CJ254" i="3"/>
  <c r="CL256" i="3"/>
  <c r="CF258" i="3"/>
  <c r="CN258" i="3"/>
  <c r="BT259" i="3"/>
  <c r="BU259" i="3" s="1"/>
  <c r="CK259" i="3"/>
  <c r="BW260" i="3"/>
  <c r="CG260" i="3"/>
  <c r="CM261" i="3"/>
  <c r="CM263" i="3"/>
  <c r="CE263" i="3"/>
  <c r="BW263" i="3"/>
  <c r="CH263" i="3"/>
  <c r="BT264" i="3"/>
  <c r="BU264" i="3" s="1"/>
  <c r="CM264" i="3"/>
  <c r="BT267" i="3"/>
  <c r="BU267" i="3" s="1"/>
  <c r="CM267" i="3"/>
  <c r="BT270" i="3"/>
  <c r="BU270" i="3" s="1"/>
  <c r="CM270" i="3"/>
  <c r="CJ272" i="3"/>
  <c r="CB272" i="3"/>
  <c r="CC272" i="3" s="1"/>
  <c r="CD272" i="3" s="1"/>
  <c r="CG272" i="3"/>
  <c r="CI275" i="3"/>
  <c r="CG275" i="3"/>
  <c r="BT276" i="3"/>
  <c r="BU276" i="3" s="1"/>
  <c r="CM276" i="3"/>
  <c r="CH278" i="3"/>
  <c r="CG278" i="3"/>
  <c r="CF279" i="3"/>
  <c r="CO279" i="3"/>
  <c r="CO5" i="4"/>
  <c r="CG5" i="4"/>
  <c r="CH5" i="4"/>
  <c r="BT6" i="4"/>
  <c r="BU6" i="4" s="1"/>
  <c r="BZ6" i="4" s="1"/>
  <c r="CE6" i="4"/>
  <c r="CN6" i="4"/>
  <c r="CN8" i="4"/>
  <c r="CE9" i="4"/>
  <c r="CN9" i="4"/>
  <c r="CK11" i="4"/>
  <c r="CG11" i="4"/>
  <c r="CB12" i="4"/>
  <c r="CK12" i="4"/>
  <c r="CH17" i="4"/>
  <c r="CJ17" i="4"/>
  <c r="BW17" i="4"/>
  <c r="CG17" i="4"/>
  <c r="CH19" i="4"/>
  <c r="CL19" i="4"/>
  <c r="BT19" i="4"/>
  <c r="CI19" i="4"/>
  <c r="BT20" i="4"/>
  <c r="CE20" i="4"/>
  <c r="CO20" i="4"/>
  <c r="L22" i="4"/>
  <c r="CM25" i="4"/>
  <c r="CN27" i="4"/>
  <c r="CF29" i="4"/>
  <c r="CJ32" i="4"/>
  <c r="CB32" i="4"/>
  <c r="CC32" i="4" s="1"/>
  <c r="CD32" i="4" s="1"/>
  <c r="BT32" i="4"/>
  <c r="CK32" i="4"/>
  <c r="CH32" i="4"/>
  <c r="CI37" i="4"/>
  <c r="CO37" i="4"/>
  <c r="CG37" i="4"/>
  <c r="CE37" i="4"/>
  <c r="CK37" i="4"/>
  <c r="L39" i="4"/>
  <c r="CN42" i="4"/>
  <c r="CG43" i="4"/>
  <c r="L49" i="4"/>
  <c r="L51" i="4"/>
  <c r="CO63" i="4"/>
  <c r="CJ63" i="4"/>
  <c r="CI66" i="4"/>
  <c r="CE66" i="4"/>
  <c r="CE68" i="4"/>
  <c r="BT68" i="4"/>
  <c r="BU68" i="4" s="1"/>
  <c r="BZ68" i="4" s="1"/>
  <c r="CO68" i="4"/>
  <c r="CB68" i="4"/>
  <c r="CC68" i="4" s="1"/>
  <c r="CD68" i="4" s="1"/>
  <c r="CL68" i="4"/>
  <c r="CE74" i="4"/>
  <c r="CI74" i="4"/>
  <c r="CB77" i="4"/>
  <c r="CO78" i="4"/>
  <c r="BW78" i="4"/>
  <c r="BY90" i="4"/>
  <c r="CI91" i="4"/>
  <c r="CG91" i="4"/>
  <c r="CN91" i="4"/>
  <c r="CM91" i="4"/>
  <c r="CL96" i="4"/>
  <c r="CK96" i="4"/>
  <c r="BT96" i="4"/>
  <c r="BU96" i="4" s="1"/>
  <c r="CJ96" i="4"/>
  <c r="CB96" i="4"/>
  <c r="CH96" i="4"/>
  <c r="CM96" i="4"/>
  <c r="BW96" i="4"/>
  <c r="CI96" i="4"/>
  <c r="CG96" i="4"/>
  <c r="CE96" i="4"/>
  <c r="CO96" i="4"/>
  <c r="CN96" i="4"/>
  <c r="CG104" i="4"/>
  <c r="CK124" i="4"/>
  <c r="L130" i="4"/>
  <c r="CM133" i="4"/>
  <c r="CF135" i="4"/>
  <c r="CN135" i="4"/>
  <c r="CO145" i="4"/>
  <c r="DB161" i="4"/>
  <c r="BY167" i="4"/>
  <c r="CA167" i="4"/>
  <c r="BT180" i="4"/>
  <c r="BU180" i="4" s="1"/>
  <c r="CI278" i="4"/>
  <c r="CO278" i="4"/>
  <c r="CG278" i="4"/>
  <c r="CM278" i="4"/>
  <c r="CE278" i="4"/>
  <c r="BW278" i="4"/>
  <c r="CK278" i="4"/>
  <c r="CJ278" i="4"/>
  <c r="CH278" i="4"/>
  <c r="BT278" i="4"/>
  <c r="BU278" i="4" s="1"/>
  <c r="CN278" i="4"/>
  <c r="CL278" i="4"/>
  <c r="CB278" i="4"/>
  <c r="CC278" i="4" s="1"/>
  <c r="CD278" i="4" s="1"/>
  <c r="CF278" i="4"/>
  <c r="CC53" i="5"/>
  <c r="CD53" i="5" s="1"/>
  <c r="BW143" i="3"/>
  <c r="CE143" i="3"/>
  <c r="CM143" i="3"/>
  <c r="CF148" i="3"/>
  <c r="CN148" i="3"/>
  <c r="CF168" i="3"/>
  <c r="CN168" i="3"/>
  <c r="CF176" i="3"/>
  <c r="CN176" i="3"/>
  <c r="CH178" i="3"/>
  <c r="CF184" i="3"/>
  <c r="CN184" i="3"/>
  <c r="CH186" i="3"/>
  <c r="CL190" i="3"/>
  <c r="CF192" i="3"/>
  <c r="CN192" i="3"/>
  <c r="CH194" i="3"/>
  <c r="BW195" i="3"/>
  <c r="CE195" i="3"/>
  <c r="CM195" i="3"/>
  <c r="CL198" i="3"/>
  <c r="CF200" i="3"/>
  <c r="CN200" i="3"/>
  <c r="CH202" i="3"/>
  <c r="BW203" i="3"/>
  <c r="CE203" i="3"/>
  <c r="CM203" i="3"/>
  <c r="CL206" i="3"/>
  <c r="CF208" i="3"/>
  <c r="CN208" i="3"/>
  <c r="CH210" i="3"/>
  <c r="BW211" i="3"/>
  <c r="CE211" i="3"/>
  <c r="CM211" i="3"/>
  <c r="CL214" i="3"/>
  <c r="CF216" i="3"/>
  <c r="CN216" i="3"/>
  <c r="CH218" i="3"/>
  <c r="BW219" i="3"/>
  <c r="CE219" i="3"/>
  <c r="CM219" i="3"/>
  <c r="CL222" i="3"/>
  <c r="CF224" i="3"/>
  <c r="CN224" i="3"/>
  <c r="CH226" i="3"/>
  <c r="BW227" i="3"/>
  <c r="CE227" i="3"/>
  <c r="CM227" i="3"/>
  <c r="CL230" i="3"/>
  <c r="CF232" i="3"/>
  <c r="CN232" i="3"/>
  <c r="CH234" i="3"/>
  <c r="BW235" i="3"/>
  <c r="CE235" i="3"/>
  <c r="CM235" i="3"/>
  <c r="CL238" i="3"/>
  <c r="CF240" i="3"/>
  <c r="CN240" i="3"/>
  <c r="CH242" i="3"/>
  <c r="BW243" i="3"/>
  <c r="CE243" i="3"/>
  <c r="CM243" i="3"/>
  <c r="CL246" i="3"/>
  <c r="CF248" i="3"/>
  <c r="CN248" i="3"/>
  <c r="CH250" i="3"/>
  <c r="BW251" i="3"/>
  <c r="CE251" i="3"/>
  <c r="CM251" i="3"/>
  <c r="CL254" i="3"/>
  <c r="CF256" i="3"/>
  <c r="CN256" i="3"/>
  <c r="CH258" i="3"/>
  <c r="BW259" i="3"/>
  <c r="CE259" i="3"/>
  <c r="CM259" i="3"/>
  <c r="CI260" i="3"/>
  <c r="BW261" i="3"/>
  <c r="CF261" i="3"/>
  <c r="CO261" i="3"/>
  <c r="CJ263" i="3"/>
  <c r="BW264" i="3"/>
  <c r="CF264" i="3"/>
  <c r="CO264" i="3"/>
  <c r="BW267" i="3"/>
  <c r="CF267" i="3"/>
  <c r="CO267" i="3"/>
  <c r="BW270" i="3"/>
  <c r="CF270" i="3"/>
  <c r="CO270" i="3"/>
  <c r="CI272" i="3"/>
  <c r="CJ275" i="3"/>
  <c r="BW276" i="3"/>
  <c r="CG276" i="3"/>
  <c r="CJ278" i="3"/>
  <c r="CM279" i="3"/>
  <c r="CE279" i="3"/>
  <c r="BW279" i="3"/>
  <c r="CH279" i="3"/>
  <c r="CJ5" i="4"/>
  <c r="L6" i="4"/>
  <c r="CG6" i="4"/>
  <c r="CG9" i="4"/>
  <c r="CI11" i="4"/>
  <c r="CM12" i="4"/>
  <c r="CK17" i="4"/>
  <c r="CK19" i="4"/>
  <c r="L20" i="4"/>
  <c r="BW20" i="4"/>
  <c r="CG20" i="4"/>
  <c r="CE25" i="4"/>
  <c r="CO25" i="4"/>
  <c r="CF27" i="4"/>
  <c r="CH29" i="4"/>
  <c r="CN29" i="4"/>
  <c r="CE29" i="4"/>
  <c r="CI29" i="4"/>
  <c r="CL32" i="4"/>
  <c r="CH34" i="4"/>
  <c r="CI34" i="4"/>
  <c r="BW34" i="4"/>
  <c r="CG34" i="4"/>
  <c r="CB37" i="4"/>
  <c r="CM37" i="4"/>
  <c r="CO39" i="4"/>
  <c r="CJ43" i="4"/>
  <c r="CL48" i="4"/>
  <c r="CJ48" i="4"/>
  <c r="CB48" i="4"/>
  <c r="BT48" i="4"/>
  <c r="BU48" i="4" s="1"/>
  <c r="CK48" i="4"/>
  <c r="CG48" i="4"/>
  <c r="CM48" i="4"/>
  <c r="CI53" i="4"/>
  <c r="CE53" i="4"/>
  <c r="CB55" i="4"/>
  <c r="CL56" i="4"/>
  <c r="CO57" i="4"/>
  <c r="CE57" i="4"/>
  <c r="CB67" i="4"/>
  <c r="BT74" i="4"/>
  <c r="BU74" i="4" s="1"/>
  <c r="CJ87" i="4"/>
  <c r="CK88" i="4"/>
  <c r="CB90" i="4"/>
  <c r="BW92" i="4"/>
  <c r="CI105" i="4"/>
  <c r="CO105" i="4"/>
  <c r="CG105" i="4"/>
  <c r="CK105" i="4"/>
  <c r="CJ105" i="4"/>
  <c r="BT105" i="4"/>
  <c r="CF105" i="4"/>
  <c r="CN105" i="4"/>
  <c r="CN109" i="4"/>
  <c r="CN111" i="4"/>
  <c r="CO118" i="4"/>
  <c r="CN118" i="4"/>
  <c r="BT120" i="4"/>
  <c r="BU120" i="4" s="1"/>
  <c r="CL128" i="4"/>
  <c r="CO128" i="4"/>
  <c r="CK128" i="4"/>
  <c r="BT128" i="4"/>
  <c r="BU128" i="4" s="1"/>
  <c r="CH128" i="4"/>
  <c r="CI128" i="4"/>
  <c r="CK129" i="4"/>
  <c r="BT129" i="4"/>
  <c r="BU129" i="4" s="1"/>
  <c r="BZ129" i="4" s="1"/>
  <c r="CJ129" i="4"/>
  <c r="CB129" i="4"/>
  <c r="CI129" i="4"/>
  <c r="CO129" i="4"/>
  <c r="CG129" i="4"/>
  <c r="CL129" i="4"/>
  <c r="CH129" i="4"/>
  <c r="CF129" i="4"/>
  <c r="CE129" i="4"/>
  <c r="CJ131" i="4"/>
  <c r="CM146" i="4"/>
  <c r="CK146" i="4"/>
  <c r="BT146" i="4"/>
  <c r="BU146" i="4" s="1"/>
  <c r="CF156" i="4"/>
  <c r="CL156" i="4"/>
  <c r="CK156" i="4"/>
  <c r="CE156" i="4"/>
  <c r="CB156" i="4"/>
  <c r="CM156" i="4"/>
  <c r="CM182" i="4"/>
  <c r="CF143" i="3"/>
  <c r="CG148" i="3"/>
  <c r="CF151" i="3"/>
  <c r="CG168" i="3"/>
  <c r="CF171" i="3"/>
  <c r="CG176" i="3"/>
  <c r="CF179" i="3"/>
  <c r="CG184" i="3"/>
  <c r="CF187" i="3"/>
  <c r="BW190" i="3"/>
  <c r="CE190" i="3"/>
  <c r="CM190" i="3"/>
  <c r="CG192" i="3"/>
  <c r="CF195" i="3"/>
  <c r="BW198" i="3"/>
  <c r="CE198" i="3"/>
  <c r="CM198" i="3"/>
  <c r="CG200" i="3"/>
  <c r="CF203" i="3"/>
  <c r="BW206" i="3"/>
  <c r="CE206" i="3"/>
  <c r="CM206" i="3"/>
  <c r="CG208" i="3"/>
  <c r="CF211" i="3"/>
  <c r="BW214" i="3"/>
  <c r="CE214" i="3"/>
  <c r="CM214" i="3"/>
  <c r="CG216" i="3"/>
  <c r="CF219" i="3"/>
  <c r="BW222" i="3"/>
  <c r="CE222" i="3"/>
  <c r="CM222" i="3"/>
  <c r="CG224" i="3"/>
  <c r="CF227" i="3"/>
  <c r="BW230" i="3"/>
  <c r="CE230" i="3"/>
  <c r="CM230" i="3"/>
  <c r="CG232" i="3"/>
  <c r="CF235" i="3"/>
  <c r="BW238" i="3"/>
  <c r="CE238" i="3"/>
  <c r="CM238" i="3"/>
  <c r="CG240" i="3"/>
  <c r="CF243" i="3"/>
  <c r="BW246" i="3"/>
  <c r="CE246" i="3"/>
  <c r="CM246" i="3"/>
  <c r="CG248" i="3"/>
  <c r="CF251" i="3"/>
  <c r="BW254" i="3"/>
  <c r="CE254" i="3"/>
  <c r="CM254" i="3"/>
  <c r="CG256" i="3"/>
  <c r="CF259" i="3"/>
  <c r="CB263" i="3"/>
  <c r="CC263" i="3" s="1"/>
  <c r="CD263" i="3" s="1"/>
  <c r="CK263" i="3"/>
  <c r="CJ264" i="3"/>
  <c r="CB264" i="3"/>
  <c r="CC264" i="3" s="1"/>
  <c r="CD264" i="3" s="1"/>
  <c r="CG264" i="3"/>
  <c r="CI267" i="3"/>
  <c r="CG267" i="3"/>
  <c r="CH270" i="3"/>
  <c r="CG270" i="3"/>
  <c r="CK272" i="3"/>
  <c r="CO273" i="3"/>
  <c r="CG273" i="3"/>
  <c r="CH273" i="3"/>
  <c r="CB275" i="3"/>
  <c r="CC275" i="3" s="1"/>
  <c r="CD275" i="3" s="1"/>
  <c r="CK275" i="3"/>
  <c r="CN276" i="3"/>
  <c r="CH276" i="3"/>
  <c r="CB278" i="3"/>
  <c r="CC278" i="3" s="1"/>
  <c r="CD278" i="3" s="1"/>
  <c r="CK278" i="3"/>
  <c r="CI279" i="3"/>
  <c r="CB5" i="4"/>
  <c r="CC5" i="4" s="1"/>
  <c r="CD5" i="4" s="1"/>
  <c r="CK5" i="4"/>
  <c r="CL6" i="4"/>
  <c r="CH6" i="4"/>
  <c r="CK9" i="4"/>
  <c r="BT9" i="4"/>
  <c r="BU9" i="4" s="1"/>
  <c r="BZ9" i="4" s="1"/>
  <c r="CH9" i="4"/>
  <c r="CJ11" i="4"/>
  <c r="CE12" i="4"/>
  <c r="CB17" i="4"/>
  <c r="CC17" i="4" s="1"/>
  <c r="CD17" i="4" s="1"/>
  <c r="CL17" i="4"/>
  <c r="L18" i="4"/>
  <c r="CB19" i="4"/>
  <c r="CM19" i="4"/>
  <c r="CL20" i="4"/>
  <c r="CI20" i="4"/>
  <c r="CH20" i="4"/>
  <c r="BW27" i="4"/>
  <c r="CJ29" i="4"/>
  <c r="CM32" i="4"/>
  <c r="CJ34" i="4"/>
  <c r="CN36" i="4"/>
  <c r="CF36" i="4"/>
  <c r="CL36" i="4"/>
  <c r="CK36" i="4"/>
  <c r="CJ36" i="4"/>
  <c r="CN37" i="4"/>
  <c r="CF39" i="4"/>
  <c r="CL39" i="4"/>
  <c r="CK43" i="4"/>
  <c r="BT43" i="4"/>
  <c r="BU43" i="4" s="1"/>
  <c r="BZ43" i="4" s="1"/>
  <c r="CI43" i="4"/>
  <c r="CN43" i="4"/>
  <c r="CL43" i="4"/>
  <c r="CM43" i="4"/>
  <c r="CH47" i="4"/>
  <c r="CN47" i="4"/>
  <c r="CF47" i="4"/>
  <c r="CO47" i="4"/>
  <c r="BT47" i="4"/>
  <c r="BU47" i="4" s="1"/>
  <c r="CM47" i="4"/>
  <c r="CB47" i="4"/>
  <c r="CL47" i="4"/>
  <c r="CN48" i="4"/>
  <c r="CM52" i="4"/>
  <c r="CJ53" i="4"/>
  <c r="CH55" i="4"/>
  <c r="CM55" i="4"/>
  <c r="BT55" i="4"/>
  <c r="BU55" i="4" s="1"/>
  <c r="CL55" i="4"/>
  <c r="CJ55" i="4"/>
  <c r="CI55" i="4"/>
  <c r="CN55" i="4"/>
  <c r="BW55" i="4"/>
  <c r="CE55" i="4"/>
  <c r="BT56" i="4"/>
  <c r="BU56" i="4" s="1"/>
  <c r="CO56" i="4"/>
  <c r="CH57" i="4"/>
  <c r="CJ69" i="4"/>
  <c r="CB74" i="4"/>
  <c r="CM85" i="4"/>
  <c r="CE85" i="4"/>
  <c r="BW85" i="4"/>
  <c r="CL85" i="4"/>
  <c r="CJ85" i="4"/>
  <c r="CI85" i="4"/>
  <c r="CB85" i="4"/>
  <c r="CH88" i="4"/>
  <c r="CH90" i="4"/>
  <c r="CE90" i="4"/>
  <c r="L92" i="4"/>
  <c r="CF93" i="4"/>
  <c r="CH103" i="4"/>
  <c r="CF103" i="4"/>
  <c r="CN103" i="4"/>
  <c r="CL103" i="4"/>
  <c r="CM117" i="4"/>
  <c r="CE117" i="4"/>
  <c r="BW117" i="4"/>
  <c r="CL117" i="4"/>
  <c r="CI117" i="4"/>
  <c r="CJ117" i="4"/>
  <c r="CH117" i="4"/>
  <c r="DF119" i="4"/>
  <c r="CE135" i="4"/>
  <c r="CH144" i="4"/>
  <c r="CM144" i="4"/>
  <c r="BT144" i="4"/>
  <c r="BU144" i="4" s="1"/>
  <c r="CL144" i="4"/>
  <c r="CK144" i="4"/>
  <c r="CB144" i="4"/>
  <c r="CI144" i="4"/>
  <c r="CN144" i="4"/>
  <c r="CJ144" i="4"/>
  <c r="CG144" i="4"/>
  <c r="CE144" i="4"/>
  <c r="BW144" i="4"/>
  <c r="CO144" i="4"/>
  <c r="CB223" i="4"/>
  <c r="CI223" i="4"/>
  <c r="CE235" i="4"/>
  <c r="CF235" i="4"/>
  <c r="CO235" i="4"/>
  <c r="CN235" i="4"/>
  <c r="CG235" i="4"/>
  <c r="CF190" i="3"/>
  <c r="CG195" i="3"/>
  <c r="CF198" i="3"/>
  <c r="CG203" i="3"/>
  <c r="CF206" i="3"/>
  <c r="CG211" i="3"/>
  <c r="CF214" i="3"/>
  <c r="CG219" i="3"/>
  <c r="CF222" i="3"/>
  <c r="CG227" i="3"/>
  <c r="CF230" i="3"/>
  <c r="CG235" i="3"/>
  <c r="CF238" i="3"/>
  <c r="CG243" i="3"/>
  <c r="CF246" i="3"/>
  <c r="CG251" i="3"/>
  <c r="CF254" i="3"/>
  <c r="CG259" i="3"/>
  <c r="CB260" i="3"/>
  <c r="CC260" i="3" s="1"/>
  <c r="CD260" i="3" s="1"/>
  <c r="CK261" i="3"/>
  <c r="BT261" i="3"/>
  <c r="BU261" i="3" s="1"/>
  <c r="CH261" i="3"/>
  <c r="CN12" i="4"/>
  <c r="CF12" i="4"/>
  <c r="BW12" i="4"/>
  <c r="CG12" i="4"/>
  <c r="CH25" i="4"/>
  <c r="CJ25" i="4"/>
  <c r="BW25" i="4"/>
  <c r="CG25" i="4"/>
  <c r="CH27" i="4"/>
  <c r="CL27" i="4"/>
  <c r="BT27" i="4"/>
  <c r="CI27" i="4"/>
  <c r="CO53" i="4"/>
  <c r="CB53" i="4"/>
  <c r="CK53" i="4"/>
  <c r="CL57" i="4"/>
  <c r="CK57" i="4"/>
  <c r="L59" i="4"/>
  <c r="CN61" i="4"/>
  <c r="CL67" i="4"/>
  <c r="CI67" i="4"/>
  <c r="CH67" i="4"/>
  <c r="CG67" i="4"/>
  <c r="BW67" i="4"/>
  <c r="CF67" i="4"/>
  <c r="BT67" i="4"/>
  <c r="BU67" i="4" s="1"/>
  <c r="CN67" i="4"/>
  <c r="CJ67" i="4"/>
  <c r="CK67" i="4"/>
  <c r="CM69" i="4"/>
  <c r="CN72" i="4"/>
  <c r="CF72" i="4"/>
  <c r="CM72" i="4"/>
  <c r="CE72" i="4"/>
  <c r="BW72" i="4"/>
  <c r="CJ72" i="4"/>
  <c r="CB72" i="4"/>
  <c r="CC72" i="4" s="1"/>
  <c r="CD72" i="4" s="1"/>
  <c r="CH72" i="4"/>
  <c r="BT72" i="4"/>
  <c r="BU72" i="4" s="1"/>
  <c r="CG72" i="4"/>
  <c r="CO72" i="4"/>
  <c r="CL72" i="4"/>
  <c r="CI72" i="4"/>
  <c r="CK83" i="4"/>
  <c r="CI87" i="4"/>
  <c r="CH87" i="4"/>
  <c r="CO87" i="4"/>
  <c r="CG87" i="4"/>
  <c r="CM87" i="4"/>
  <c r="CE87" i="4"/>
  <c r="BW87" i="4"/>
  <c r="CF87" i="4"/>
  <c r="CN87" i="4"/>
  <c r="CB87" i="4"/>
  <c r="CC87" i="4" s="1"/>
  <c r="CD87" i="4" s="1"/>
  <c r="CL87" i="4"/>
  <c r="CA91" i="4"/>
  <c r="CG93" i="4"/>
  <c r="CG94" i="4"/>
  <c r="CE94" i="4"/>
  <c r="CO95" i="4"/>
  <c r="CI97" i="4"/>
  <c r="CH97" i="4"/>
  <c r="CO97" i="4"/>
  <c r="CG97" i="4"/>
  <c r="CM97" i="4"/>
  <c r="CE97" i="4"/>
  <c r="BW97" i="4"/>
  <c r="CK97" i="4"/>
  <c r="BT97" i="4"/>
  <c r="BU97" i="4" s="1"/>
  <c r="CJ97" i="4"/>
  <c r="CF97" i="4"/>
  <c r="CL97" i="4"/>
  <c r="CH102" i="4"/>
  <c r="CO102" i="4"/>
  <c r="CG102" i="4"/>
  <c r="CN102" i="4"/>
  <c r="CF102" i="4"/>
  <c r="CL102" i="4"/>
  <c r="CM102" i="4"/>
  <c r="BW102" i="4"/>
  <c r="CK102" i="4"/>
  <c r="CJ102" i="4"/>
  <c r="BT102" i="4"/>
  <c r="BU102" i="4" s="1"/>
  <c r="CE102" i="4"/>
  <c r="CI102" i="4"/>
  <c r="CL104" i="4"/>
  <c r="CK104" i="4"/>
  <c r="CI104" i="4"/>
  <c r="CA106" i="4"/>
  <c r="CK122" i="4"/>
  <c r="CH154" i="4"/>
  <c r="CO154" i="4"/>
  <c r="CG154" i="4"/>
  <c r="CF154" i="4"/>
  <c r="CE154" i="4"/>
  <c r="CN154" i="4"/>
  <c r="BT154" i="4"/>
  <c r="CL154" i="4"/>
  <c r="CB154" i="4"/>
  <c r="BW154" i="4"/>
  <c r="CM154" i="4"/>
  <c r="CK154" i="4"/>
  <c r="CI154" i="4"/>
  <c r="DF207" i="4"/>
  <c r="CI255" i="4"/>
  <c r="BW255" i="4"/>
  <c r="CJ258" i="4"/>
  <c r="CM258" i="4"/>
  <c r="CH258" i="4"/>
  <c r="CH52" i="4"/>
  <c r="CO52" i="4"/>
  <c r="L53" i="4"/>
  <c r="CH60" i="4"/>
  <c r="CN70" i="4"/>
  <c r="CF70" i="4"/>
  <c r="CN73" i="4"/>
  <c r="CJ84" i="4"/>
  <c r="CB84" i="4"/>
  <c r="CH84" i="4"/>
  <c r="CM84" i="4"/>
  <c r="BW84" i="4"/>
  <c r="CL84" i="4"/>
  <c r="CK84" i="4"/>
  <c r="BT84" i="4"/>
  <c r="BU84" i="4" s="1"/>
  <c r="CE84" i="4"/>
  <c r="CK89" i="4"/>
  <c r="BT89" i="4"/>
  <c r="BU89" i="4" s="1"/>
  <c r="CJ89" i="4"/>
  <c r="CB89" i="4"/>
  <c r="CI89" i="4"/>
  <c r="CO89" i="4"/>
  <c r="CG89" i="4"/>
  <c r="CN89" i="4"/>
  <c r="CM89" i="4"/>
  <c r="BW89" i="4"/>
  <c r="CL89" i="4"/>
  <c r="CF89" i="4"/>
  <c r="CH89" i="4"/>
  <c r="CK92" i="4"/>
  <c r="BT92" i="4"/>
  <c r="CN95" i="4"/>
  <c r="CB109" i="4"/>
  <c r="CN112" i="4"/>
  <c r="CH120" i="4"/>
  <c r="CI124" i="4"/>
  <c r="CH130" i="4"/>
  <c r="CK130" i="4"/>
  <c r="CF131" i="4"/>
  <c r="CB140" i="4"/>
  <c r="CC140" i="4" s="1"/>
  <c r="CD140" i="4" s="1"/>
  <c r="L142" i="4"/>
  <c r="CO150" i="4"/>
  <c r="CK151" i="4"/>
  <c r="BT151" i="4"/>
  <c r="BU151" i="4" s="1"/>
  <c r="CJ151" i="4"/>
  <c r="CB151" i="4"/>
  <c r="CF151" i="4"/>
  <c r="CO151" i="4"/>
  <c r="CE151" i="4"/>
  <c r="CN151" i="4"/>
  <c r="CL151" i="4"/>
  <c r="BW151" i="4"/>
  <c r="CI151" i="4"/>
  <c r="CH151" i="4"/>
  <c r="CB153" i="4"/>
  <c r="CC153" i="4" s="1"/>
  <c r="CD153" i="4" s="1"/>
  <c r="CG179" i="4"/>
  <c r="CE179" i="4"/>
  <c r="BW179" i="4"/>
  <c r="CM179" i="4"/>
  <c r="CO179" i="4"/>
  <c r="CK185" i="4"/>
  <c r="BW185" i="4"/>
  <c r="CG185" i="4"/>
  <c r="CE185" i="4"/>
  <c r="CO185" i="4"/>
  <c r="CG187" i="4"/>
  <c r="CE187" i="4"/>
  <c r="BW187" i="4"/>
  <c r="CM187" i="4"/>
  <c r="CO187" i="4"/>
  <c r="CI187" i="4"/>
  <c r="CN193" i="4"/>
  <c r="CL194" i="4"/>
  <c r="CI194" i="4"/>
  <c r="CH194" i="4"/>
  <c r="CO198" i="4"/>
  <c r="CM198" i="4"/>
  <c r="BW198" i="4"/>
  <c r="CL198" i="4"/>
  <c r="CG198" i="4"/>
  <c r="CH198" i="4"/>
  <c r="CH238" i="4"/>
  <c r="CJ238" i="4"/>
  <c r="CF238" i="4"/>
  <c r="CE238" i="4"/>
  <c r="BW238" i="4"/>
  <c r="DI71" i="5"/>
  <c r="CL112" i="4"/>
  <c r="CO112" i="4"/>
  <c r="CK112" i="4"/>
  <c r="BT112" i="4"/>
  <c r="BU112" i="4" s="1"/>
  <c r="CH112" i="4"/>
  <c r="CN117" i="4"/>
  <c r="CM123" i="4"/>
  <c r="CE123" i="4"/>
  <c r="BW123" i="4"/>
  <c r="CL123" i="4"/>
  <c r="CK123" i="4"/>
  <c r="BT123" i="4"/>
  <c r="BU123" i="4" s="1"/>
  <c r="CI123" i="4"/>
  <c r="CO123" i="4"/>
  <c r="CN123" i="4"/>
  <c r="CJ123" i="4"/>
  <c r="CG123" i="4"/>
  <c r="CL127" i="4"/>
  <c r="CG131" i="4"/>
  <c r="BT137" i="4"/>
  <c r="BU137" i="4" s="1"/>
  <c r="CG149" i="4"/>
  <c r="CE149" i="4"/>
  <c r="BW149" i="4"/>
  <c r="CO149" i="4"/>
  <c r="BT149" i="4"/>
  <c r="BU149" i="4" s="1"/>
  <c r="CH152" i="4"/>
  <c r="CO152" i="4"/>
  <c r="CG152" i="4"/>
  <c r="CM152" i="4"/>
  <c r="CL152" i="4"/>
  <c r="CB152" i="4"/>
  <c r="CC152" i="4" s="1"/>
  <c r="CD152" i="4" s="1"/>
  <c r="CK152" i="4"/>
  <c r="CI152" i="4"/>
  <c r="BW152" i="4"/>
  <c r="BT152" i="4"/>
  <c r="BU152" i="4" s="1"/>
  <c r="CJ152" i="4"/>
  <c r="CF152" i="4"/>
  <c r="CO183" i="4"/>
  <c r="CJ221" i="4"/>
  <c r="CH221" i="4"/>
  <c r="CK221" i="4"/>
  <c r="BT221" i="4"/>
  <c r="BU221" i="4" s="1"/>
  <c r="CF248" i="4"/>
  <c r="CB248" i="4"/>
  <c r="CO248" i="4"/>
  <c r="CH248" i="4"/>
  <c r="DG21" i="5"/>
  <c r="CN121" i="4"/>
  <c r="CB130" i="4"/>
  <c r="CC130" i="4" s="1"/>
  <c r="CD130" i="4" s="1"/>
  <c r="CO135" i="4"/>
  <c r="CG140" i="4"/>
  <c r="CO140" i="4"/>
  <c r="CL140" i="4"/>
  <c r="CK140" i="4"/>
  <c r="CF140" i="4"/>
  <c r="CJ142" i="4"/>
  <c r="CI146" i="4"/>
  <c r="CH153" i="4"/>
  <c r="BW153" i="4"/>
  <c r="CO153" i="4"/>
  <c r="CN153" i="4"/>
  <c r="CG153" i="4"/>
  <c r="CE153" i="4"/>
  <c r="CH159" i="4"/>
  <c r="CL167" i="4"/>
  <c r="CK167" i="4"/>
  <c r="CJ167" i="4"/>
  <c r="CI180" i="4"/>
  <c r="CH180" i="4"/>
  <c r="CO180" i="4"/>
  <c r="CG180" i="4"/>
  <c r="CN180" i="4"/>
  <c r="CM180" i="4"/>
  <c r="CB180" i="4"/>
  <c r="CC180" i="4" s="1"/>
  <c r="CD180" i="4" s="1"/>
  <c r="CK180" i="4"/>
  <c r="BW180" i="4"/>
  <c r="CL180" i="4"/>
  <c r="CJ180" i="4"/>
  <c r="CF180" i="4"/>
  <c r="CE180" i="4"/>
  <c r="CI189" i="4"/>
  <c r="CO189" i="4"/>
  <c r="CK189" i="4"/>
  <c r="BT189" i="4"/>
  <c r="BU189" i="4" s="1"/>
  <c r="CJ189" i="4"/>
  <c r="CG189" i="4"/>
  <c r="CH189" i="4"/>
  <c r="CB189" i="4"/>
  <c r="CC189" i="4" s="1"/>
  <c r="CD189" i="4" s="1"/>
  <c r="L196" i="4"/>
  <c r="CH197" i="4"/>
  <c r="CG197" i="4"/>
  <c r="CO199" i="4"/>
  <c r="CS211" i="4"/>
  <c r="DM211" i="4" s="1"/>
  <c r="CL214" i="4"/>
  <c r="CG214" i="4"/>
  <c r="BW214" i="4"/>
  <c r="CM214" i="4"/>
  <c r="CO214" i="4"/>
  <c r="CM215" i="4"/>
  <c r="BW215" i="4"/>
  <c r="CJ215" i="4"/>
  <c r="CJ259" i="4"/>
  <c r="CB259" i="4"/>
  <c r="CH259" i="4"/>
  <c r="CF259" i="4"/>
  <c r="CO259" i="4"/>
  <c r="CE259" i="4"/>
  <c r="BT259" i="4"/>
  <c r="BU259" i="4" s="1"/>
  <c r="CN259" i="4"/>
  <c r="CL259" i="4"/>
  <c r="CK259" i="4"/>
  <c r="CI259" i="4"/>
  <c r="CG259" i="4"/>
  <c r="BW259" i="4"/>
  <c r="CM259" i="4"/>
  <c r="CH103" i="5"/>
  <c r="CG103" i="5"/>
  <c r="CF103" i="5"/>
  <c r="BT103" i="5"/>
  <c r="CN103" i="5"/>
  <c r="CB103" i="5"/>
  <c r="CC103" i="5" s="1"/>
  <c r="CD103" i="5" s="1"/>
  <c r="CL103" i="5"/>
  <c r="CJ103" i="5"/>
  <c r="CI103" i="5"/>
  <c r="CO103" i="5"/>
  <c r="CM152" i="5"/>
  <c r="CE152" i="5"/>
  <c r="BW152" i="5"/>
  <c r="CI152" i="5"/>
  <c r="BT152" i="5"/>
  <c r="BU152" i="5" s="1"/>
  <c r="CH152" i="5"/>
  <c r="CL152" i="5"/>
  <c r="CB152" i="5"/>
  <c r="CC152" i="5" s="1"/>
  <c r="CD152" i="5" s="1"/>
  <c r="CK152" i="5"/>
  <c r="CJ152" i="5"/>
  <c r="CG159" i="4"/>
  <c r="BW159" i="4"/>
  <c r="BT159" i="4"/>
  <c r="CM159" i="4"/>
  <c r="CJ159" i="4"/>
  <c r="BV161" i="4"/>
  <c r="BU161" i="4"/>
  <c r="CF163" i="4"/>
  <c r="CM164" i="4"/>
  <c r="CB164" i="4"/>
  <c r="CC164" i="4" s="1"/>
  <c r="CD164" i="4" s="1"/>
  <c r="CL164" i="4"/>
  <c r="CJ164" i="4"/>
  <c r="CF164" i="4"/>
  <c r="CK173" i="4"/>
  <c r="CJ173" i="4"/>
  <c r="CG173" i="4"/>
  <c r="CL175" i="4"/>
  <c r="CK175" i="4"/>
  <c r="CJ175" i="4"/>
  <c r="BW175" i="4"/>
  <c r="CK181" i="4"/>
  <c r="CJ181" i="4"/>
  <c r="CO182" i="4"/>
  <c r="CI188" i="4"/>
  <c r="CH188" i="4"/>
  <c r="CO188" i="4"/>
  <c r="CG188" i="4"/>
  <c r="CN188" i="4"/>
  <c r="CM188" i="4"/>
  <c r="CB188" i="4"/>
  <c r="CC188" i="4" s="1"/>
  <c r="CD188" i="4" s="1"/>
  <c r="CK188" i="4"/>
  <c r="BW188" i="4"/>
  <c r="CL188" i="4"/>
  <c r="CJ188" i="4"/>
  <c r="CF188" i="4"/>
  <c r="CE188" i="4"/>
  <c r="BT193" i="4"/>
  <c r="BU193" i="4" s="1"/>
  <c r="CN217" i="4"/>
  <c r="CL217" i="4"/>
  <c r="CF217" i="4"/>
  <c r="CG217" i="4"/>
  <c r="CA220" i="4"/>
  <c r="BY220" i="4"/>
  <c r="CI230" i="4"/>
  <c r="CO230" i="4"/>
  <c r="CG230" i="4"/>
  <c r="CM230" i="4"/>
  <c r="CL230" i="4"/>
  <c r="CB230" i="4"/>
  <c r="CC230" i="4" s="1"/>
  <c r="CD230" i="4" s="1"/>
  <c r="CK230" i="4"/>
  <c r="CF230" i="4"/>
  <c r="BT230" i="4"/>
  <c r="BU230" i="4" s="1"/>
  <c r="CN230" i="4"/>
  <c r="CJ230" i="4"/>
  <c r="CE230" i="4"/>
  <c r="BW230" i="4"/>
  <c r="CH230" i="4"/>
  <c r="L231" i="4"/>
  <c r="CI236" i="4"/>
  <c r="CO236" i="4"/>
  <c r="CG236" i="4"/>
  <c r="CM236" i="4"/>
  <c r="CE236" i="4"/>
  <c r="BW236" i="4"/>
  <c r="CK236" i="4"/>
  <c r="CJ236" i="4"/>
  <c r="CH236" i="4"/>
  <c r="BT236" i="4"/>
  <c r="BU236" i="4" s="1"/>
  <c r="CN236" i="4"/>
  <c r="CL236" i="4"/>
  <c r="CB236" i="4"/>
  <c r="CC236" i="4" s="1"/>
  <c r="CD236" i="4" s="1"/>
  <c r="CH245" i="4"/>
  <c r="BT245" i="4"/>
  <c r="BU245" i="4" s="1"/>
  <c r="CG245" i="4"/>
  <c r="CE245" i="4"/>
  <c r="CM245" i="4"/>
  <c r="BW245" i="4"/>
  <c r="CK245" i="4"/>
  <c r="CO245" i="4"/>
  <c r="CI245" i="4"/>
  <c r="CG248" i="4"/>
  <c r="CM137" i="4"/>
  <c r="CF138" i="4"/>
  <c r="CN148" i="4"/>
  <c r="BT148" i="4"/>
  <c r="BU148" i="4" s="1"/>
  <c r="CM148" i="4"/>
  <c r="CG148" i="4"/>
  <c r="BW157" i="4"/>
  <c r="CH202" i="4"/>
  <c r="CE206" i="4"/>
  <c r="CL215" i="4"/>
  <c r="CO216" i="4"/>
  <c r="L220" i="4"/>
  <c r="BW229" i="4"/>
  <c r="CM229" i="4"/>
  <c r="CH229" i="4"/>
  <c r="CK229" i="4"/>
  <c r="CF243" i="4"/>
  <c r="CG243" i="4"/>
  <c r="CE243" i="4"/>
  <c r="BT243" i="4"/>
  <c r="BU243" i="4" s="1"/>
  <c r="CI243" i="4"/>
  <c r="BW243" i="4"/>
  <c r="CJ247" i="4"/>
  <c r="CE247" i="4"/>
  <c r="CI247" i="4"/>
  <c r="BT247" i="4"/>
  <c r="BU247" i="4" s="1"/>
  <c r="BZ247" i="4" s="1"/>
  <c r="BY261" i="4"/>
  <c r="CA261" i="4"/>
  <c r="CA267" i="4"/>
  <c r="BY267" i="4"/>
  <c r="CL12" i="5"/>
  <c r="CJ12" i="5"/>
  <c r="BT12" i="5"/>
  <c r="CO26" i="5"/>
  <c r="CG26" i="5"/>
  <c r="CB26" i="5"/>
  <c r="CC26" i="5" s="1"/>
  <c r="CD26" i="5" s="1"/>
  <c r="CL67" i="5"/>
  <c r="CM67" i="5"/>
  <c r="CI67" i="5"/>
  <c r="CG67" i="5"/>
  <c r="BW67" i="5"/>
  <c r="BY122" i="5"/>
  <c r="CA122" i="5"/>
  <c r="BY251" i="5"/>
  <c r="CA251" i="5"/>
  <c r="CH190" i="4"/>
  <c r="CG190" i="4"/>
  <c r="CE190" i="4"/>
  <c r="BW190" i="4"/>
  <c r="CO190" i="4"/>
  <c r="CJ196" i="4"/>
  <c r="CF196" i="4"/>
  <c r="BT196" i="4"/>
  <c r="BU196" i="4" s="1"/>
  <c r="CH199" i="4"/>
  <c r="CB208" i="4"/>
  <c r="CA225" i="4"/>
  <c r="BY225" i="4"/>
  <c r="BT231" i="4"/>
  <c r="BU231" i="4" s="1"/>
  <c r="DB237" i="4"/>
  <c r="L247" i="4"/>
  <c r="CA247" i="4"/>
  <c r="BY247" i="4"/>
  <c r="CO274" i="4"/>
  <c r="CN274" i="4"/>
  <c r="CL274" i="4"/>
  <c r="CF19" i="5"/>
  <c r="CN19" i="5"/>
  <c r="CK19" i="5"/>
  <c r="CA49" i="5"/>
  <c r="BY49" i="5"/>
  <c r="BX71" i="5"/>
  <c r="BY71" i="5"/>
  <c r="BZ71" i="5"/>
  <c r="CA71" i="5"/>
  <c r="BY83" i="5"/>
  <c r="CA83" i="5"/>
  <c r="DH95" i="5"/>
  <c r="CL18" i="4"/>
  <c r="CG18" i="4"/>
  <c r="CL26" i="4"/>
  <c r="CG26" i="4"/>
  <c r="CO31" i="4"/>
  <c r="CG31" i="4"/>
  <c r="BW31" i="4"/>
  <c r="CF31" i="4"/>
  <c r="L35" i="4"/>
  <c r="CI41" i="4"/>
  <c r="CO41" i="4"/>
  <c r="CG41" i="4"/>
  <c r="CJ41" i="4"/>
  <c r="CN44" i="4"/>
  <c r="CF44" i="4"/>
  <c r="CL44" i="4"/>
  <c r="CI44" i="4"/>
  <c r="BV46" i="4"/>
  <c r="CN53" i="4"/>
  <c r="CK56" i="4"/>
  <c r="CB56" i="4"/>
  <c r="CC56" i="4" s="1"/>
  <c r="CD56" i="4" s="1"/>
  <c r="CK66" i="4"/>
  <c r="CM66" i="4"/>
  <c r="CI68" i="4"/>
  <c r="CK74" i="4"/>
  <c r="CI80" i="4"/>
  <c r="CH80" i="4"/>
  <c r="BT80" i="4"/>
  <c r="BU80" i="4" s="1"/>
  <c r="CG80" i="4"/>
  <c r="CK80" i="4"/>
  <c r="CK82" i="4"/>
  <c r="CB99" i="4"/>
  <c r="CC99" i="4" s="1"/>
  <c r="CD99" i="4" s="1"/>
  <c r="CJ99" i="4"/>
  <c r="BT99" i="4"/>
  <c r="CJ100" i="4"/>
  <c r="CB100" i="4"/>
  <c r="BT100" i="4"/>
  <c r="CI100" i="4"/>
  <c r="CH100" i="4"/>
  <c r="CN100" i="4"/>
  <c r="CF100" i="4"/>
  <c r="CK100" i="4"/>
  <c r="CG100" i="4"/>
  <c r="CE100" i="4"/>
  <c r="CB107" i="4"/>
  <c r="CC107" i="4" s="1"/>
  <c r="CD107" i="4" s="1"/>
  <c r="CJ107" i="4"/>
  <c r="BT107" i="4"/>
  <c r="CJ108" i="4"/>
  <c r="CB108" i="4"/>
  <c r="BT108" i="4"/>
  <c r="CI108" i="4"/>
  <c r="CH108" i="4"/>
  <c r="CN108" i="4"/>
  <c r="CF108" i="4"/>
  <c r="CK108" i="4"/>
  <c r="CG108" i="4"/>
  <c r="CE108" i="4"/>
  <c r="CI114" i="4"/>
  <c r="CG115" i="4"/>
  <c r="CO117" i="4"/>
  <c r="CL118" i="4"/>
  <c r="CK118" i="4"/>
  <c r="BT118" i="4"/>
  <c r="BU118" i="4" s="1"/>
  <c r="CJ118" i="4"/>
  <c r="CB118" i="4"/>
  <c r="CH118" i="4"/>
  <c r="CM118" i="4"/>
  <c r="BW118" i="4"/>
  <c r="CI118" i="4"/>
  <c r="CG118" i="4"/>
  <c r="CE118" i="4"/>
  <c r="CF118" i="4"/>
  <c r="CI119" i="4"/>
  <c r="CH119" i="4"/>
  <c r="CO119" i="4"/>
  <c r="CG119" i="4"/>
  <c r="CM119" i="4"/>
  <c r="CE119" i="4"/>
  <c r="BW119" i="4"/>
  <c r="CK119" i="4"/>
  <c r="BT119" i="4"/>
  <c r="BU119" i="4" s="1"/>
  <c r="CJ119" i="4"/>
  <c r="CF119" i="4"/>
  <c r="CI125" i="4"/>
  <c r="CE126" i="4"/>
  <c r="CN128" i="4"/>
  <c r="CH142" i="4"/>
  <c r="CB142" i="4"/>
  <c r="CC142" i="4" s="1"/>
  <c r="CD142" i="4" s="1"/>
  <c r="BW142" i="4"/>
  <c r="CL142" i="4"/>
  <c r="CE148" i="4"/>
  <c r="L155" i="4"/>
  <c r="BW158" i="4"/>
  <c r="CK165" i="4"/>
  <c r="CJ165" i="4"/>
  <c r="CK169" i="4"/>
  <c r="BW169" i="4"/>
  <c r="CG169" i="4"/>
  <c r="CE169" i="4"/>
  <c r="CN169" i="4"/>
  <c r="CG171" i="4"/>
  <c r="CE171" i="4"/>
  <c r="BW171" i="4"/>
  <c r="CM171" i="4"/>
  <c r="CI172" i="4"/>
  <c r="CH172" i="4"/>
  <c r="CO172" i="4"/>
  <c r="CG172" i="4"/>
  <c r="CN172" i="4"/>
  <c r="CM172" i="4"/>
  <c r="CB172" i="4"/>
  <c r="CC172" i="4" s="1"/>
  <c r="CD172" i="4" s="1"/>
  <c r="CK172" i="4"/>
  <c r="BW172" i="4"/>
  <c r="CL172" i="4"/>
  <c r="CJ172" i="4"/>
  <c r="CF172" i="4"/>
  <c r="CO175" i="4"/>
  <c r="BY195" i="4"/>
  <c r="CA195" i="4"/>
  <c r="CI202" i="4"/>
  <c r="CG206" i="4"/>
  <c r="CE211" i="4"/>
  <c r="CM211" i="4"/>
  <c r="BW211" i="4"/>
  <c r="CH211" i="4"/>
  <c r="CF211" i="4"/>
  <c r="CI213" i="4"/>
  <c r="CO213" i="4"/>
  <c r="CK213" i="4"/>
  <c r="BT213" i="4"/>
  <c r="BU213" i="4" s="1"/>
  <c r="CH213" i="4"/>
  <c r="CB213" i="4"/>
  <c r="CC213" i="4" s="1"/>
  <c r="CD213" i="4" s="1"/>
  <c r="CK214" i="4"/>
  <c r="CO215" i="4"/>
  <c r="CG221" i="4"/>
  <c r="CO222" i="4"/>
  <c r="CM222" i="4"/>
  <c r="BW222" i="4"/>
  <c r="CH222" i="4"/>
  <c r="CE222" i="4"/>
  <c r="CO223" i="4"/>
  <c r="CI224" i="4"/>
  <c r="CM247" i="4"/>
  <c r="CI256" i="4"/>
  <c r="CM256" i="4"/>
  <c r="BT256" i="4"/>
  <c r="BU256" i="4" s="1"/>
  <c r="CL256" i="4"/>
  <c r="CK256" i="4"/>
  <c r="CB256" i="4"/>
  <c r="CH256" i="4"/>
  <c r="CG256" i="4"/>
  <c r="CF256" i="4"/>
  <c r="CE256" i="4"/>
  <c r="CO256" i="4"/>
  <c r="BW256" i="4"/>
  <c r="CN256" i="4"/>
  <c r="CL262" i="4"/>
  <c r="CN262" i="4"/>
  <c r="CK262" i="4"/>
  <c r="CJ262" i="4"/>
  <c r="CE263" i="4"/>
  <c r="CO263" i="4"/>
  <c r="CM263" i="4"/>
  <c r="CB263" i="4"/>
  <c r="CC263" i="4" s="1"/>
  <c r="CD263" i="4" s="1"/>
  <c r="CJ263" i="4"/>
  <c r="BW263" i="4"/>
  <c r="BT263" i="4"/>
  <c r="BU263" i="4" s="1"/>
  <c r="CH263" i="4"/>
  <c r="CK263" i="4"/>
  <c r="CO46" i="5"/>
  <c r="CG46" i="5"/>
  <c r="CM46" i="5"/>
  <c r="CL46" i="5"/>
  <c r="BT46" i="5"/>
  <c r="CH46" i="5"/>
  <c r="CF46" i="5"/>
  <c r="CE46" i="5"/>
  <c r="CB46" i="5"/>
  <c r="CC46" i="5" s="1"/>
  <c r="CD46" i="5" s="1"/>
  <c r="CN46" i="5"/>
  <c r="BW46" i="5"/>
  <c r="CK46" i="5"/>
  <c r="CJ46" i="5"/>
  <c r="CI46" i="5"/>
  <c r="BW199" i="4"/>
  <c r="CM199" i="4"/>
  <c r="CB199" i="4"/>
  <c r="CO201" i="4"/>
  <c r="BT201" i="4"/>
  <c r="BU201" i="4" s="1"/>
  <c r="DF202" i="4"/>
  <c r="CI204" i="4"/>
  <c r="CH204" i="4"/>
  <c r="CO204" i="4"/>
  <c r="CG204" i="4"/>
  <c r="CL204" i="4"/>
  <c r="CK204" i="4"/>
  <c r="BT204" i="4"/>
  <c r="BU204" i="4" s="1"/>
  <c r="CJ204" i="4"/>
  <c r="CF204" i="4"/>
  <c r="CB204" i="4"/>
  <c r="BW204" i="4"/>
  <c r="DF206" i="4"/>
  <c r="CH206" i="4"/>
  <c r="CL210" i="4"/>
  <c r="CK210" i="4"/>
  <c r="BT210" i="4"/>
  <c r="BU210" i="4" s="1"/>
  <c r="CO224" i="4"/>
  <c r="BW224" i="4"/>
  <c r="CE224" i="4"/>
  <c r="CL227" i="4"/>
  <c r="CO227" i="4"/>
  <c r="CE227" i="4"/>
  <c r="BT227" i="4"/>
  <c r="BU227" i="4" s="1"/>
  <c r="CF227" i="4"/>
  <c r="CG227" i="4"/>
  <c r="BW227" i="4"/>
  <c r="DB242" i="4"/>
  <c r="DB264" i="4"/>
  <c r="CA36" i="5"/>
  <c r="BY36" i="5"/>
  <c r="BW39" i="4"/>
  <c r="CE39" i="4"/>
  <c r="CM39" i="4"/>
  <c r="BT52" i="4"/>
  <c r="BU52" i="4" s="1"/>
  <c r="CB52" i="4"/>
  <c r="CJ52" i="4"/>
  <c r="BW53" i="4"/>
  <c r="CG53" i="4"/>
  <c r="CM56" i="4"/>
  <c r="CE56" i="4"/>
  <c r="BW56" i="4"/>
  <c r="CH56" i="4"/>
  <c r="BT57" i="4"/>
  <c r="BU57" i="4" s="1"/>
  <c r="CM57" i="4"/>
  <c r="BT60" i="4"/>
  <c r="BU60" i="4" s="1"/>
  <c r="CM60" i="4"/>
  <c r="BT63" i="4"/>
  <c r="BU63" i="4" s="1"/>
  <c r="CM63" i="4"/>
  <c r="CJ65" i="4"/>
  <c r="CB65" i="4"/>
  <c r="CC65" i="4" s="1"/>
  <c r="CD65" i="4" s="1"/>
  <c r="CO65" i="4"/>
  <c r="CG65" i="4"/>
  <c r="CI65" i="4"/>
  <c r="BT66" i="4"/>
  <c r="BU66" i="4" s="1"/>
  <c r="BZ66" i="4" s="1"/>
  <c r="CF66" i="4"/>
  <c r="CK68" i="4"/>
  <c r="BW69" i="4"/>
  <c r="CH69" i="4"/>
  <c r="CE70" i="4"/>
  <c r="CO70" i="4"/>
  <c r="BW73" i="4"/>
  <c r="CI73" i="4"/>
  <c r="CF74" i="4"/>
  <c r="CJ76" i="4"/>
  <c r="CB76" i="4"/>
  <c r="CM76" i="4"/>
  <c r="BW77" i="4"/>
  <c r="CJ77" i="4"/>
  <c r="CG78" i="4"/>
  <c r="CF79" i="4"/>
  <c r="BT82" i="4"/>
  <c r="BU82" i="4" s="1"/>
  <c r="CI82" i="4"/>
  <c r="CG83" i="4"/>
  <c r="CO85" i="4"/>
  <c r="L87" i="4"/>
  <c r="BT88" i="4"/>
  <c r="BU88" i="4" s="1"/>
  <c r="CL91" i="4"/>
  <c r="CK91" i="4"/>
  <c r="CJ91" i="4"/>
  <c r="CB91" i="4"/>
  <c r="BT91" i="4"/>
  <c r="CH91" i="4"/>
  <c r="CH92" i="4"/>
  <c r="CO92" i="4"/>
  <c r="CG92" i="4"/>
  <c r="CN92" i="4"/>
  <c r="CF92" i="4"/>
  <c r="CL92" i="4"/>
  <c r="CO93" i="4"/>
  <c r="BT94" i="4"/>
  <c r="BU94" i="4" s="1"/>
  <c r="CK94" i="4"/>
  <c r="L98" i="4"/>
  <c r="CN98" i="4"/>
  <c r="CK103" i="4"/>
  <c r="CJ103" i="4"/>
  <c r="CB103" i="4"/>
  <c r="BT103" i="4"/>
  <c r="CI103" i="4"/>
  <c r="CO103" i="4"/>
  <c r="CG103" i="4"/>
  <c r="L106" i="4"/>
  <c r="CN106" i="4"/>
  <c r="BW110" i="4"/>
  <c r="CM110" i="4"/>
  <c r="BT111" i="4"/>
  <c r="BU111" i="4" s="1"/>
  <c r="CK111" i="4"/>
  <c r="CO115" i="4"/>
  <c r="BT116" i="4"/>
  <c r="BU116" i="4" s="1"/>
  <c r="CK116" i="4"/>
  <c r="L120" i="4"/>
  <c r="CL121" i="4"/>
  <c r="CI122" i="4"/>
  <c r="CJ124" i="4"/>
  <c r="CB124" i="4"/>
  <c r="CC124" i="4" s="1"/>
  <c r="CD124" i="4" s="1"/>
  <c r="CH124" i="4"/>
  <c r="BW126" i="4"/>
  <c r="CM126" i="4"/>
  <c r="BT127" i="4"/>
  <c r="BU127" i="4" s="1"/>
  <c r="CK127" i="4"/>
  <c r="CO131" i="4"/>
  <c r="BT132" i="4"/>
  <c r="BU132" i="4" s="1"/>
  <c r="CK132" i="4"/>
  <c r="CI135" i="4"/>
  <c r="CB138" i="4"/>
  <c r="CC138" i="4" s="1"/>
  <c r="CD138" i="4" s="1"/>
  <c r="CI139" i="4"/>
  <c r="CM139" i="4"/>
  <c r="BT139" i="4"/>
  <c r="BU139" i="4" s="1"/>
  <c r="CL139" i="4"/>
  <c r="CK139" i="4"/>
  <c r="CB139" i="4"/>
  <c r="CH139" i="4"/>
  <c r="CI140" i="4"/>
  <c r="CL145" i="4"/>
  <c r="CO147" i="4"/>
  <c r="CG147" i="4"/>
  <c r="CM147" i="4"/>
  <c r="BT147" i="4"/>
  <c r="BU147" i="4" s="1"/>
  <c r="CL147" i="4"/>
  <c r="CK147" i="4"/>
  <c r="CB147" i="4"/>
  <c r="CI147" i="4"/>
  <c r="BT150" i="4"/>
  <c r="BU150" i="4" s="1"/>
  <c r="CJ153" i="4"/>
  <c r="CN155" i="4"/>
  <c r="CB155" i="4"/>
  <c r="CC155" i="4" s="1"/>
  <c r="CD155" i="4" s="1"/>
  <c r="CJ155" i="4"/>
  <c r="CE155" i="4"/>
  <c r="BT158" i="4"/>
  <c r="CN158" i="4"/>
  <c r="CM161" i="4"/>
  <c r="CE161" i="4"/>
  <c r="BW161" i="4"/>
  <c r="CL161" i="4"/>
  <c r="CK161" i="4"/>
  <c r="CF161" i="4"/>
  <c r="CB161" i="4"/>
  <c r="CC161" i="4" s="1"/>
  <c r="CD161" i="4" s="1"/>
  <c r="CO161" i="4"/>
  <c r="CJ161" i="4"/>
  <c r="CG161" i="4"/>
  <c r="CM162" i="4"/>
  <c r="CB165" i="4"/>
  <c r="CC165" i="4" s="1"/>
  <c r="CD165" i="4" s="1"/>
  <c r="CN170" i="4"/>
  <c r="L172" i="4"/>
  <c r="CB173" i="4"/>
  <c r="CC173" i="4" s="1"/>
  <c r="CD173" i="4" s="1"/>
  <c r="CN178" i="4"/>
  <c r="L180" i="4"/>
  <c r="CB181" i="4"/>
  <c r="CC181" i="4" s="1"/>
  <c r="CD181" i="4" s="1"/>
  <c r="CN186" i="4"/>
  <c r="L188" i="4"/>
  <c r="CM200" i="4"/>
  <c r="CE200" i="4"/>
  <c r="BW200" i="4"/>
  <c r="CL200" i="4"/>
  <c r="CK200" i="4"/>
  <c r="BT200" i="4"/>
  <c r="BU200" i="4" s="1"/>
  <c r="CH200" i="4"/>
  <c r="CI200" i="4"/>
  <c r="CG200" i="4"/>
  <c r="CF200" i="4"/>
  <c r="CJ200" i="4"/>
  <c r="CJ201" i="4"/>
  <c r="CB201" i="4"/>
  <c r="CC201" i="4" s="1"/>
  <c r="CD201" i="4" s="1"/>
  <c r="CI201" i="4"/>
  <c r="CH201" i="4"/>
  <c r="CM201" i="4"/>
  <c r="CE201" i="4"/>
  <c r="BW201" i="4"/>
  <c r="CF201" i="4"/>
  <c r="CN201" i="4"/>
  <c r="CG201" i="4"/>
  <c r="CH214" i="4"/>
  <c r="CI216" i="4"/>
  <c r="BY219" i="4"/>
  <c r="CA219" i="4"/>
  <c r="BT220" i="4"/>
  <c r="BU220" i="4" s="1"/>
  <c r="BZ220" i="4" s="1"/>
  <c r="CB221" i="4"/>
  <c r="CC221" i="4" s="1"/>
  <c r="CD221" i="4" s="1"/>
  <c r="CF228" i="4"/>
  <c r="BT233" i="4"/>
  <c r="BU233" i="4" s="1"/>
  <c r="CO250" i="4"/>
  <c r="CG250" i="4"/>
  <c r="CM250" i="4"/>
  <c r="CE250" i="4"/>
  <c r="BW250" i="4"/>
  <c r="CK250" i="4"/>
  <c r="BT250" i="4"/>
  <c r="BU250" i="4" s="1"/>
  <c r="CH250" i="4"/>
  <c r="CF250" i="4"/>
  <c r="CL250" i="4"/>
  <c r="CN250" i="4"/>
  <c r="CI250" i="4"/>
  <c r="CJ250" i="4"/>
  <c r="CK267" i="4"/>
  <c r="CG267" i="4"/>
  <c r="CL269" i="4"/>
  <c r="CJ269" i="4"/>
  <c r="CB269" i="4"/>
  <c r="CH269" i="4"/>
  <c r="CK269" i="4"/>
  <c r="CI269" i="4"/>
  <c r="BW269" i="4"/>
  <c r="CG269" i="4"/>
  <c r="BT269" i="4"/>
  <c r="BU269" i="4" s="1"/>
  <c r="CE269" i="4"/>
  <c r="CM269" i="4"/>
  <c r="CF269" i="4"/>
  <c r="CO8" i="5"/>
  <c r="CG8" i="5"/>
  <c r="CM8" i="5"/>
  <c r="CE8" i="5"/>
  <c r="BW8" i="5"/>
  <c r="CK8" i="5"/>
  <c r="BT8" i="5"/>
  <c r="BU8" i="5" s="1"/>
  <c r="CF8" i="5"/>
  <c r="CB8" i="5"/>
  <c r="CC8" i="5" s="1"/>
  <c r="CD8" i="5" s="1"/>
  <c r="CL8" i="5"/>
  <c r="CN8" i="5"/>
  <c r="CJ8" i="5"/>
  <c r="CF260" i="3"/>
  <c r="CF268" i="3"/>
  <c r="CF276" i="3"/>
  <c r="CF8" i="4"/>
  <c r="BW33" i="4"/>
  <c r="CE33" i="4"/>
  <c r="CG39" i="4"/>
  <c r="CF42" i="4"/>
  <c r="CL52" i="4"/>
  <c r="CJ56" i="4"/>
  <c r="BW57" i="4"/>
  <c r="CF57" i="4"/>
  <c r="BW60" i="4"/>
  <c r="CF60" i="4"/>
  <c r="BW63" i="4"/>
  <c r="CF63" i="4"/>
  <c r="CL65" i="4"/>
  <c r="CN69" i="4"/>
  <c r="BW70" i="4"/>
  <c r="CG70" i="4"/>
  <c r="CK73" i="4"/>
  <c r="BT73" i="4"/>
  <c r="BU73" i="4" s="1"/>
  <c r="CJ73" i="4"/>
  <c r="CB73" i="4"/>
  <c r="CO73" i="4"/>
  <c r="CG73" i="4"/>
  <c r="CM73" i="4"/>
  <c r="BW74" i="4"/>
  <c r="CJ74" i="4"/>
  <c r="CN77" i="4"/>
  <c r="CM77" i="4"/>
  <c r="CJ78" i="4"/>
  <c r="CJ79" i="4"/>
  <c r="L83" i="4"/>
  <c r="CJ83" i="4"/>
  <c r="L88" i="4"/>
  <c r="CF91" i="4"/>
  <c r="CM93" i="4"/>
  <c r="CE93" i="4"/>
  <c r="BW93" i="4"/>
  <c r="CL93" i="4"/>
  <c r="CK93" i="4"/>
  <c r="BT93" i="4"/>
  <c r="BU93" i="4" s="1"/>
  <c r="CI93" i="4"/>
  <c r="CB93" i="4"/>
  <c r="CC93" i="4" s="1"/>
  <c r="CD93" i="4" s="1"/>
  <c r="BW94" i="4"/>
  <c r="CM94" i="4"/>
  <c r="CL98" i="4"/>
  <c r="CK98" i="4"/>
  <c r="CJ98" i="4"/>
  <c r="CB98" i="4"/>
  <c r="CC98" i="4" s="1"/>
  <c r="CD98" i="4" s="1"/>
  <c r="BT98" i="4"/>
  <c r="CH98" i="4"/>
  <c r="CM101" i="4"/>
  <c r="CE103" i="4"/>
  <c r="CL106" i="4"/>
  <c r="CK106" i="4"/>
  <c r="CJ106" i="4"/>
  <c r="CB106" i="4"/>
  <c r="CC106" i="4" s="1"/>
  <c r="CD106" i="4" s="1"/>
  <c r="BT106" i="4"/>
  <c r="BX106" i="4" s="1"/>
  <c r="CH106" i="4"/>
  <c r="CO109" i="4"/>
  <c r="L111" i="4"/>
  <c r="CM115" i="4"/>
  <c r="CE115" i="4"/>
  <c r="BW115" i="4"/>
  <c r="CL115" i="4"/>
  <c r="CK115" i="4"/>
  <c r="BT115" i="4"/>
  <c r="BU115" i="4" s="1"/>
  <c r="CI115" i="4"/>
  <c r="CB115" i="4"/>
  <c r="CC115" i="4" s="1"/>
  <c r="CD115" i="4" s="1"/>
  <c r="BW116" i="4"/>
  <c r="CM116" i="4"/>
  <c r="CL120" i="4"/>
  <c r="BT122" i="4"/>
  <c r="BU122" i="4" s="1"/>
  <c r="CE124" i="4"/>
  <c r="CO125" i="4"/>
  <c r="L127" i="4"/>
  <c r="CM131" i="4"/>
  <c r="CE131" i="4"/>
  <c r="BW131" i="4"/>
  <c r="CL131" i="4"/>
  <c r="CK131" i="4"/>
  <c r="BT131" i="4"/>
  <c r="BU131" i="4" s="1"/>
  <c r="CI131" i="4"/>
  <c r="CB131" i="4"/>
  <c r="CC131" i="4" s="1"/>
  <c r="CD131" i="4" s="1"/>
  <c r="BW132" i="4"/>
  <c r="CM132" i="4"/>
  <c r="L134" i="4"/>
  <c r="BW135" i="4"/>
  <c r="CI138" i="4"/>
  <c r="CF139" i="4"/>
  <c r="CK143" i="4"/>
  <c r="BT143" i="4"/>
  <c r="BU143" i="4" s="1"/>
  <c r="CG143" i="4"/>
  <c r="CO143" i="4"/>
  <c r="CF143" i="4"/>
  <c r="BW143" i="4"/>
  <c r="CN143" i="4"/>
  <c r="CE143" i="4"/>
  <c r="CL143" i="4"/>
  <c r="CB143" i="4"/>
  <c r="CO146" i="4"/>
  <c r="CF147" i="4"/>
  <c r="CF149" i="4"/>
  <c r="CG155" i="4"/>
  <c r="CJ156" i="4"/>
  <c r="CL157" i="4"/>
  <c r="CK157" i="4"/>
  <c r="CF157" i="4"/>
  <c r="CO157" i="4"/>
  <c r="CE157" i="4"/>
  <c r="BT157" i="4"/>
  <c r="BU157" i="4" s="1"/>
  <c r="CN157" i="4"/>
  <c r="CB157" i="4"/>
  <c r="CJ157" i="4"/>
  <c r="L158" i="4"/>
  <c r="CI161" i="4"/>
  <c r="CK170" i="4"/>
  <c r="CJ170" i="4"/>
  <c r="CI170" i="4"/>
  <c r="BT170" i="4"/>
  <c r="BU170" i="4" s="1"/>
  <c r="CK178" i="4"/>
  <c r="CJ178" i="4"/>
  <c r="CI178" i="4"/>
  <c r="BT178" i="4"/>
  <c r="BU178" i="4" s="1"/>
  <c r="CK186" i="4"/>
  <c r="CJ186" i="4"/>
  <c r="CI186" i="4"/>
  <c r="BT186" i="4"/>
  <c r="BU186" i="4" s="1"/>
  <c r="CK191" i="4"/>
  <c r="BT191" i="4"/>
  <c r="BU191" i="4" s="1"/>
  <c r="CE191" i="4"/>
  <c r="CB191" i="4"/>
  <c r="CM191" i="4"/>
  <c r="BW191" i="4"/>
  <c r="CO192" i="4"/>
  <c r="CN192" i="4"/>
  <c r="CL193" i="4"/>
  <c r="CK193" i="4"/>
  <c r="CN194" i="4"/>
  <c r="CO200" i="4"/>
  <c r="CL201" i="4"/>
  <c r="CH207" i="4"/>
  <c r="CM208" i="4"/>
  <c r="CE208" i="4"/>
  <c r="BW208" i="4"/>
  <c r="CL208" i="4"/>
  <c r="CK208" i="4"/>
  <c r="BT208" i="4"/>
  <c r="BU208" i="4" s="1"/>
  <c r="CH208" i="4"/>
  <c r="CO208" i="4"/>
  <c r="CN208" i="4"/>
  <c r="CJ208" i="4"/>
  <c r="CG208" i="4"/>
  <c r="CI208" i="4"/>
  <c r="CJ209" i="4"/>
  <c r="CB209" i="4"/>
  <c r="CC209" i="4" s="1"/>
  <c r="CD209" i="4" s="1"/>
  <c r="CI209" i="4"/>
  <c r="CH209" i="4"/>
  <c r="CM209" i="4"/>
  <c r="CE209" i="4"/>
  <c r="BW209" i="4"/>
  <c r="CL209" i="4"/>
  <c r="CK209" i="4"/>
  <c r="BT209" i="4"/>
  <c r="BU209" i="4" s="1"/>
  <c r="CG209" i="4"/>
  <c r="CF209" i="4"/>
  <c r="CM212" i="4"/>
  <c r="BW212" i="4"/>
  <c r="BT212" i="4"/>
  <c r="BU212" i="4" s="1"/>
  <c r="CE215" i="4"/>
  <c r="CF216" i="4"/>
  <c r="CK217" i="4"/>
  <c r="CN218" i="4"/>
  <c r="CK223" i="4"/>
  <c r="BT223" i="4"/>
  <c r="BU223" i="4" s="1"/>
  <c r="CM223" i="4"/>
  <c r="BW223" i="4"/>
  <c r="CL223" i="4"/>
  <c r="CJ223" i="4"/>
  <c r="CE223" i="4"/>
  <c r="CJ231" i="4"/>
  <c r="CI231" i="4"/>
  <c r="CH231" i="4"/>
  <c r="BW231" i="4"/>
  <c r="CO231" i="4"/>
  <c r="CM231" i="4"/>
  <c r="CK231" i="4"/>
  <c r="CE231" i="4"/>
  <c r="CJ233" i="4"/>
  <c r="CN234" i="4"/>
  <c r="CG237" i="4"/>
  <c r="CE237" i="4"/>
  <c r="CK237" i="4"/>
  <c r="BW237" i="4"/>
  <c r="BT237" i="4"/>
  <c r="BU237" i="4" s="1"/>
  <c r="CM237" i="4"/>
  <c r="CK249" i="4"/>
  <c r="BW249" i="4"/>
  <c r="CI260" i="4"/>
  <c r="CH260" i="4"/>
  <c r="CF260" i="4"/>
  <c r="CK260" i="4"/>
  <c r="BT260" i="4"/>
  <c r="BU260" i="4" s="1"/>
  <c r="CM275" i="4"/>
  <c r="DG17" i="5"/>
  <c r="BW20" i="5"/>
  <c r="BW41" i="5"/>
  <c r="CK41" i="5"/>
  <c r="CJ41" i="5"/>
  <c r="CH41" i="5"/>
  <c r="BT41" i="5"/>
  <c r="BU41" i="5" s="1"/>
  <c r="CO41" i="5"/>
  <c r="CG41" i="5"/>
  <c r="CL41" i="5"/>
  <c r="CB41" i="5"/>
  <c r="CC41" i="5" s="1"/>
  <c r="CD41" i="5" s="1"/>
  <c r="BW52" i="4"/>
  <c r="CE52" i="4"/>
  <c r="CJ57" i="4"/>
  <c r="CB57" i="4"/>
  <c r="CG57" i="4"/>
  <c r="CI60" i="4"/>
  <c r="CG60" i="4"/>
  <c r="CH63" i="4"/>
  <c r="CG63" i="4"/>
  <c r="CO66" i="4"/>
  <c r="CG66" i="4"/>
  <c r="CL66" i="4"/>
  <c r="CJ66" i="4"/>
  <c r="CK69" i="4"/>
  <c r="BT69" i="4"/>
  <c r="BU69" i="4" s="1"/>
  <c r="CL69" i="4"/>
  <c r="L75" i="4"/>
  <c r="CO77" i="4"/>
  <c r="CH82" i="4"/>
  <c r="CO82" i="4"/>
  <c r="CG82" i="4"/>
  <c r="CL82" i="4"/>
  <c r="CM82" i="4"/>
  <c r="CN88" i="4"/>
  <c r="CE92" i="4"/>
  <c r="CI94" i="4"/>
  <c r="CO99" i="4"/>
  <c r="CK101" i="4"/>
  <c r="CB101" i="4"/>
  <c r="CM104" i="4"/>
  <c r="CO107" i="4"/>
  <c r="CM109" i="4"/>
  <c r="CE109" i="4"/>
  <c r="BW109" i="4"/>
  <c r="CH109" i="4"/>
  <c r="CL110" i="4"/>
  <c r="CK110" i="4"/>
  <c r="BT110" i="4"/>
  <c r="BU110" i="4" s="1"/>
  <c r="CJ110" i="4"/>
  <c r="CB110" i="4"/>
  <c r="CH110" i="4"/>
  <c r="CI111" i="4"/>
  <c r="CH111" i="4"/>
  <c r="CO111" i="4"/>
  <c r="CG111" i="4"/>
  <c r="CM111" i="4"/>
  <c r="CE111" i="4"/>
  <c r="BW111" i="4"/>
  <c r="CB111" i="4"/>
  <c r="CC111" i="4" s="1"/>
  <c r="CD111" i="4" s="1"/>
  <c r="CE114" i="4"/>
  <c r="CI116" i="4"/>
  <c r="CK121" i="4"/>
  <c r="BT121" i="4"/>
  <c r="BU121" i="4" s="1"/>
  <c r="CJ121" i="4"/>
  <c r="CB121" i="4"/>
  <c r="CI121" i="4"/>
  <c r="CO121" i="4"/>
  <c r="CG121" i="4"/>
  <c r="CG124" i="4"/>
  <c r="CM125" i="4"/>
  <c r="CE125" i="4"/>
  <c r="BW125" i="4"/>
  <c r="CH125" i="4"/>
  <c r="CL126" i="4"/>
  <c r="CK126" i="4"/>
  <c r="BT126" i="4"/>
  <c r="BU126" i="4" s="1"/>
  <c r="CJ126" i="4"/>
  <c r="CB126" i="4"/>
  <c r="CH126" i="4"/>
  <c r="CI127" i="4"/>
  <c r="CH127" i="4"/>
  <c r="CO127" i="4"/>
  <c r="CG127" i="4"/>
  <c r="CM127" i="4"/>
  <c r="CE127" i="4"/>
  <c r="BW127" i="4"/>
  <c r="CB127" i="4"/>
  <c r="CC127" i="4" s="1"/>
  <c r="CD127" i="4" s="1"/>
  <c r="CE130" i="4"/>
  <c r="CI132" i="4"/>
  <c r="CK137" i="4"/>
  <c r="CB137" i="4"/>
  <c r="CI137" i="4"/>
  <c r="CG138" i="4"/>
  <c r="CJ138" i="4"/>
  <c r="CN146" i="4"/>
  <c r="CE146" i="4"/>
  <c r="CI155" i="4"/>
  <c r="CH158" i="4"/>
  <c r="CO158" i="4"/>
  <c r="CG158" i="4"/>
  <c r="CL158" i="4"/>
  <c r="CB158" i="4"/>
  <c r="CC158" i="4" s="1"/>
  <c r="CD158" i="4" s="1"/>
  <c r="CK158" i="4"/>
  <c r="CJ158" i="4"/>
  <c r="CF158" i="4"/>
  <c r="CM163" i="4"/>
  <c r="CH167" i="4"/>
  <c r="CH175" i="4"/>
  <c r="CH183" i="4"/>
  <c r="CO194" i="4"/>
  <c r="CL195" i="4"/>
  <c r="CK195" i="4"/>
  <c r="BT195" i="4"/>
  <c r="CJ195" i="4"/>
  <c r="CB195" i="4"/>
  <c r="CO195" i="4"/>
  <c r="CG195" i="4"/>
  <c r="CH195" i="4"/>
  <c r="CF195" i="4"/>
  <c r="CE195" i="4"/>
  <c r="CI195" i="4"/>
  <c r="CK207" i="4"/>
  <c r="BT207" i="4"/>
  <c r="BU207" i="4" s="1"/>
  <c r="CB207" i="4"/>
  <c r="CM207" i="4"/>
  <c r="BW207" i="4"/>
  <c r="CJ207" i="4"/>
  <c r="CN209" i="4"/>
  <c r="CO210" i="4"/>
  <c r="CI220" i="4"/>
  <c r="CH220" i="4"/>
  <c r="CO220" i="4"/>
  <c r="CG220" i="4"/>
  <c r="CL220" i="4"/>
  <c r="CF220" i="4"/>
  <c r="CE220" i="4"/>
  <c r="CN220" i="4"/>
  <c r="CJ220" i="4"/>
  <c r="CG234" i="4"/>
  <c r="CF234" i="4"/>
  <c r="CO242" i="4"/>
  <c r="CG242" i="4"/>
  <c r="CM242" i="4"/>
  <c r="CE242" i="4"/>
  <c r="BW242" i="4"/>
  <c r="CK242" i="4"/>
  <c r="BT242" i="4"/>
  <c r="BU242" i="4" s="1"/>
  <c r="CF242" i="4"/>
  <c r="CB242" i="4"/>
  <c r="CJ242" i="4"/>
  <c r="CL242" i="4"/>
  <c r="CN242" i="4"/>
  <c r="CH252" i="4"/>
  <c r="BT252" i="4"/>
  <c r="BU252" i="4" s="1"/>
  <c r="CI253" i="4"/>
  <c r="CA254" i="4"/>
  <c r="BY254" i="4"/>
  <c r="CE255" i="4"/>
  <c r="CB255" i="4"/>
  <c r="CC255" i="4" s="1"/>
  <c r="CD255" i="4" s="1"/>
  <c r="CK255" i="4"/>
  <c r="BT255" i="4"/>
  <c r="BU255" i="4" s="1"/>
  <c r="CM255" i="4"/>
  <c r="CJ255" i="4"/>
  <c r="L265" i="4"/>
  <c r="BZ275" i="4"/>
  <c r="BX275" i="4"/>
  <c r="BY275" i="4"/>
  <c r="CK277" i="4"/>
  <c r="CE277" i="4"/>
  <c r="CO277" i="4"/>
  <c r="CN277" i="4"/>
  <c r="CG277" i="4"/>
  <c r="BT277" i="4"/>
  <c r="BU277" i="4" s="1"/>
  <c r="BW9" i="5"/>
  <c r="CI9" i="5"/>
  <c r="CO9" i="5"/>
  <c r="CF9" i="5"/>
  <c r="DI23" i="5"/>
  <c r="CI24" i="5"/>
  <c r="CH24" i="5"/>
  <c r="CL24" i="5"/>
  <c r="CF24" i="5"/>
  <c r="BT24" i="5"/>
  <c r="CE24" i="5"/>
  <c r="CO24" i="5"/>
  <c r="CM24" i="5"/>
  <c r="BW24" i="5"/>
  <c r="CK24" i="5"/>
  <c r="CG24" i="5"/>
  <c r="CB24" i="5"/>
  <c r="CL52" i="5"/>
  <c r="CJ52" i="5"/>
  <c r="CI52" i="5"/>
  <c r="CE52" i="5"/>
  <c r="CM52" i="5"/>
  <c r="BT52" i="5"/>
  <c r="BU52" i="5" s="1"/>
  <c r="CI99" i="5"/>
  <c r="CO99" i="5"/>
  <c r="CG99" i="5"/>
  <c r="CF99" i="5"/>
  <c r="CE99" i="5"/>
  <c r="CN99" i="5"/>
  <c r="BT99" i="5"/>
  <c r="CL99" i="5"/>
  <c r="CB99" i="5"/>
  <c r="BW99" i="5"/>
  <c r="CM99" i="5"/>
  <c r="CH99" i="5"/>
  <c r="CJ99" i="5"/>
  <c r="CK99" i="5"/>
  <c r="CA113" i="5"/>
  <c r="BY113" i="5"/>
  <c r="CB69" i="4"/>
  <c r="CK70" i="4"/>
  <c r="BT70" i="4"/>
  <c r="BU70" i="4" s="1"/>
  <c r="CH70" i="4"/>
  <c r="CJ70" i="4"/>
  <c r="CH74" i="4"/>
  <c r="CO74" i="4"/>
  <c r="CG74" i="4"/>
  <c r="CL74" i="4"/>
  <c r="CM74" i="4"/>
  <c r="CL78" i="4"/>
  <c r="CK78" i="4"/>
  <c r="BT78" i="4"/>
  <c r="BU78" i="4" s="1"/>
  <c r="CH78" i="4"/>
  <c r="CN78" i="4"/>
  <c r="CI79" i="4"/>
  <c r="CH79" i="4"/>
  <c r="CM79" i="4"/>
  <c r="CE79" i="4"/>
  <c r="BW79" i="4"/>
  <c r="CL79" i="4"/>
  <c r="CM83" i="4"/>
  <c r="CE83" i="4"/>
  <c r="BW83" i="4"/>
  <c r="CL83" i="4"/>
  <c r="CI83" i="4"/>
  <c r="CN83" i="4"/>
  <c r="CL88" i="4"/>
  <c r="BT90" i="4"/>
  <c r="BU90" i="4" s="1"/>
  <c r="BZ90" i="4" s="1"/>
  <c r="CJ94" i="4"/>
  <c r="CB94" i="4"/>
  <c r="CH94" i="4"/>
  <c r="CN104" i="4"/>
  <c r="CJ116" i="4"/>
  <c r="CB116" i="4"/>
  <c r="CH116" i="4"/>
  <c r="BT124" i="4"/>
  <c r="BU124" i="4" s="1"/>
  <c r="BZ124" i="4" s="1"/>
  <c r="CJ132" i="4"/>
  <c r="CB132" i="4"/>
  <c r="CH132" i="4"/>
  <c r="CM134" i="4"/>
  <c r="CJ135" i="4"/>
  <c r="CB135" i="4"/>
  <c r="BT135" i="4"/>
  <c r="CM135" i="4"/>
  <c r="CL135" i="4"/>
  <c r="CK135" i="4"/>
  <c r="CH135" i="4"/>
  <c r="CH136" i="4"/>
  <c r="CM145" i="4"/>
  <c r="CE145" i="4"/>
  <c r="BW145" i="4"/>
  <c r="CK145" i="4"/>
  <c r="CB145" i="4"/>
  <c r="CC145" i="4" s="1"/>
  <c r="CD145" i="4" s="1"/>
  <c r="CJ145" i="4"/>
  <c r="CI145" i="4"/>
  <c r="CG145" i="4"/>
  <c r="CM150" i="4"/>
  <c r="CE150" i="4"/>
  <c r="BW150" i="4"/>
  <c r="CJ150" i="4"/>
  <c r="CI150" i="4"/>
  <c r="CH150" i="4"/>
  <c r="CG150" i="4"/>
  <c r="BT155" i="4"/>
  <c r="BU155" i="4" s="1"/>
  <c r="BZ155" i="4" s="1"/>
  <c r="CI163" i="4"/>
  <c r="CH163" i="4"/>
  <c r="BT163" i="4"/>
  <c r="CG163" i="4"/>
  <c r="CB163" i="4"/>
  <c r="CC163" i="4" s="1"/>
  <c r="CD163" i="4" s="1"/>
  <c r="CJ163" i="4"/>
  <c r="CK166" i="4"/>
  <c r="BT166" i="4"/>
  <c r="BU166" i="4" s="1"/>
  <c r="CJ166" i="4"/>
  <c r="CB166" i="4"/>
  <c r="CI166" i="4"/>
  <c r="CL166" i="4"/>
  <c r="CH166" i="4"/>
  <c r="BW166" i="4"/>
  <c r="CG166" i="4"/>
  <c r="CE166" i="4"/>
  <c r="CF166" i="4"/>
  <c r="CI167" i="4"/>
  <c r="CM169" i="4"/>
  <c r="CK174" i="4"/>
  <c r="BT174" i="4"/>
  <c r="BU174" i="4" s="1"/>
  <c r="CJ174" i="4"/>
  <c r="CB174" i="4"/>
  <c r="CI174" i="4"/>
  <c r="CL174" i="4"/>
  <c r="CH174" i="4"/>
  <c r="BW174" i="4"/>
  <c r="CG174" i="4"/>
  <c r="CE174" i="4"/>
  <c r="CF174" i="4"/>
  <c r="CI175" i="4"/>
  <c r="CM177" i="4"/>
  <c r="CK182" i="4"/>
  <c r="BT182" i="4"/>
  <c r="BU182" i="4" s="1"/>
  <c r="CJ182" i="4"/>
  <c r="CB182" i="4"/>
  <c r="CI182" i="4"/>
  <c r="CL182" i="4"/>
  <c r="CH182" i="4"/>
  <c r="BW182" i="4"/>
  <c r="CG182" i="4"/>
  <c r="CE182" i="4"/>
  <c r="CF182" i="4"/>
  <c r="CI183" i="4"/>
  <c r="CM185" i="4"/>
  <c r="CN189" i="4"/>
  <c r="CM195" i="4"/>
  <c r="CM196" i="4"/>
  <c r="CJ202" i="4"/>
  <c r="CB202" i="4"/>
  <c r="CC202" i="4" s="1"/>
  <c r="CD202" i="4" s="1"/>
  <c r="CK202" i="4"/>
  <c r="BT202" i="4"/>
  <c r="BU202" i="4" s="1"/>
  <c r="CL203" i="4"/>
  <c r="CK203" i="4"/>
  <c r="BT203" i="4"/>
  <c r="BU203" i="4" s="1"/>
  <c r="CJ203" i="4"/>
  <c r="CB203" i="4"/>
  <c r="CO203" i="4"/>
  <c r="CG203" i="4"/>
  <c r="CN203" i="4"/>
  <c r="CM203" i="4"/>
  <c r="BW203" i="4"/>
  <c r="CI203" i="4"/>
  <c r="CF203" i="4"/>
  <c r="CH203" i="4"/>
  <c r="L205" i="4"/>
  <c r="CJ218" i="4"/>
  <c r="CB218" i="4"/>
  <c r="CC218" i="4" s="1"/>
  <c r="CD218" i="4" s="1"/>
  <c r="CL218" i="4"/>
  <c r="CK218" i="4"/>
  <c r="BT218" i="4"/>
  <c r="BU218" i="4" s="1"/>
  <c r="CH218" i="4"/>
  <c r="CK220" i="4"/>
  <c r="CN228" i="4"/>
  <c r="CB228" i="4"/>
  <c r="CC228" i="4" s="1"/>
  <c r="CD228" i="4" s="1"/>
  <c r="L243" i="4"/>
  <c r="CL248" i="4"/>
  <c r="CM253" i="4"/>
  <c r="CA257" i="4"/>
  <c r="BY257" i="4"/>
  <c r="CM266" i="4"/>
  <c r="CE266" i="4"/>
  <c r="BW266" i="4"/>
  <c r="CK266" i="4"/>
  <c r="BT266" i="4"/>
  <c r="BU266" i="4" s="1"/>
  <c r="CH266" i="4"/>
  <c r="CG266" i="4"/>
  <c r="CF266" i="4"/>
  <c r="CN266" i="4"/>
  <c r="CB266" i="4"/>
  <c r="CL266" i="4"/>
  <c r="CJ266" i="4"/>
  <c r="CI266" i="4"/>
  <c r="BT5" i="5"/>
  <c r="BU5" i="5" s="1"/>
  <c r="CL11" i="5"/>
  <c r="CK11" i="5"/>
  <c r="CJ11" i="5"/>
  <c r="CB11" i="5"/>
  <c r="CC11" i="5" s="1"/>
  <c r="CD11" i="5" s="1"/>
  <c r="BT11" i="5"/>
  <c r="CH11" i="5"/>
  <c r="CM11" i="5"/>
  <c r="BW11" i="5"/>
  <c r="CI11" i="5"/>
  <c r="CG11" i="5"/>
  <c r="CE11" i="5"/>
  <c r="CO11" i="5"/>
  <c r="CF11" i="5"/>
  <c r="CN43" i="5"/>
  <c r="CB43" i="5"/>
  <c r="CJ43" i="5"/>
  <c r="BW43" i="5"/>
  <c r="CI43" i="5"/>
  <c r="CF43" i="5"/>
  <c r="CE43" i="5"/>
  <c r="CL43" i="5"/>
  <c r="CC45" i="5"/>
  <c r="CD45" i="5" s="1"/>
  <c r="CN53" i="5"/>
  <c r="CE53" i="5"/>
  <c r="BT53" i="5"/>
  <c r="BU53" i="5" s="1"/>
  <c r="CM53" i="5"/>
  <c r="CI53" i="5"/>
  <c r="CG53" i="5"/>
  <c r="CF53" i="5"/>
  <c r="BW53" i="5"/>
  <c r="CK53" i="5"/>
  <c r="CJ53" i="5"/>
  <c r="CF68" i="4"/>
  <c r="CN68" i="4"/>
  <c r="CF76" i="4"/>
  <c r="CN76" i="4"/>
  <c r="BT77" i="4"/>
  <c r="BU77" i="4" s="1"/>
  <c r="CK77" i="4"/>
  <c r="CB80" i="4"/>
  <c r="CC80" i="4" s="1"/>
  <c r="CD80" i="4" s="1"/>
  <c r="CJ80" i="4"/>
  <c r="CF84" i="4"/>
  <c r="CN84" i="4"/>
  <c r="BT85" i="4"/>
  <c r="BU85" i="4" s="1"/>
  <c r="CK85" i="4"/>
  <c r="CB88" i="4"/>
  <c r="CC88" i="4" s="1"/>
  <c r="CD88" i="4" s="1"/>
  <c r="CJ88" i="4"/>
  <c r="CL90" i="4"/>
  <c r="CF94" i="4"/>
  <c r="CN94" i="4"/>
  <c r="BT95" i="4"/>
  <c r="BU95" i="4" s="1"/>
  <c r="CK95" i="4"/>
  <c r="CK99" i="4"/>
  <c r="CI101" i="4"/>
  <c r="BT104" i="4"/>
  <c r="BU104" i="4" s="1"/>
  <c r="CB104" i="4"/>
  <c r="CC104" i="4" s="1"/>
  <c r="CD104" i="4" s="1"/>
  <c r="CJ104" i="4"/>
  <c r="BW105" i="4"/>
  <c r="CE105" i="4"/>
  <c r="CM105" i="4"/>
  <c r="CK107" i="4"/>
  <c r="BT109" i="4"/>
  <c r="BU109" i="4" s="1"/>
  <c r="CK109" i="4"/>
  <c r="CB112" i="4"/>
  <c r="CC112" i="4" s="1"/>
  <c r="CD112" i="4" s="1"/>
  <c r="CJ112" i="4"/>
  <c r="CL114" i="4"/>
  <c r="CF116" i="4"/>
  <c r="CN116" i="4"/>
  <c r="BT117" i="4"/>
  <c r="BU117" i="4" s="1"/>
  <c r="CK117" i="4"/>
  <c r="CB120" i="4"/>
  <c r="CC120" i="4" s="1"/>
  <c r="CD120" i="4" s="1"/>
  <c r="CJ120" i="4"/>
  <c r="CL122" i="4"/>
  <c r="CF124" i="4"/>
  <c r="CN124" i="4"/>
  <c r="BT125" i="4"/>
  <c r="BU125" i="4" s="1"/>
  <c r="CK125" i="4"/>
  <c r="CB128" i="4"/>
  <c r="CC128" i="4" s="1"/>
  <c r="CD128" i="4" s="1"/>
  <c r="CJ128" i="4"/>
  <c r="CL130" i="4"/>
  <c r="CF132" i="4"/>
  <c r="CN132" i="4"/>
  <c r="CI133" i="4"/>
  <c r="BT136" i="4"/>
  <c r="BU136" i="4" s="1"/>
  <c r="CL136" i="4"/>
  <c r="CH137" i="4"/>
  <c r="BW137" i="4"/>
  <c r="CF137" i="4"/>
  <c r="CO137" i="4"/>
  <c r="BT138" i="4"/>
  <c r="BU138" i="4" s="1"/>
  <c r="CN138" i="4"/>
  <c r="BT140" i="4"/>
  <c r="BU140" i="4" s="1"/>
  <c r="CN140" i="4"/>
  <c r="CE142" i="4"/>
  <c r="CO142" i="4"/>
  <c r="L145" i="4"/>
  <c r="CL146" i="4"/>
  <c r="BW148" i="4"/>
  <c r="CF148" i="4"/>
  <c r="BT153" i="4"/>
  <c r="CF153" i="4"/>
  <c r="CL155" i="4"/>
  <c r="CK155" i="4"/>
  <c r="CH155" i="4"/>
  <c r="BT156" i="4"/>
  <c r="CN156" i="4"/>
  <c r="CE159" i="4"/>
  <c r="CO159" i="4"/>
  <c r="L161" i="4"/>
  <c r="BT162" i="4"/>
  <c r="BU162" i="4" s="1"/>
  <c r="CE162" i="4"/>
  <c r="CI164" i="4"/>
  <c r="CH164" i="4"/>
  <c r="CO164" i="4"/>
  <c r="CG164" i="4"/>
  <c r="BW164" i="4"/>
  <c r="CK164" i="4"/>
  <c r="BT165" i="4"/>
  <c r="BU165" i="4" s="1"/>
  <c r="CI165" i="4"/>
  <c r="CB167" i="4"/>
  <c r="CM167" i="4"/>
  <c r="BT169" i="4"/>
  <c r="BU169" i="4" s="1"/>
  <c r="CF169" i="4"/>
  <c r="CL171" i="4"/>
  <c r="CK171" i="4"/>
  <c r="BT171" i="4"/>
  <c r="BU171" i="4" s="1"/>
  <c r="CJ171" i="4"/>
  <c r="CB171" i="4"/>
  <c r="CN171" i="4"/>
  <c r="BT173" i="4"/>
  <c r="BU173" i="4" s="1"/>
  <c r="CI173" i="4"/>
  <c r="CB175" i="4"/>
  <c r="CM175" i="4"/>
  <c r="BT177" i="4"/>
  <c r="BU177" i="4" s="1"/>
  <c r="CF177" i="4"/>
  <c r="CL179" i="4"/>
  <c r="CK179" i="4"/>
  <c r="BT179" i="4"/>
  <c r="BU179" i="4" s="1"/>
  <c r="CJ179" i="4"/>
  <c r="CB179" i="4"/>
  <c r="CN179" i="4"/>
  <c r="BT181" i="4"/>
  <c r="BU181" i="4" s="1"/>
  <c r="CI181" i="4"/>
  <c r="CB183" i="4"/>
  <c r="CM183" i="4"/>
  <c r="BT185" i="4"/>
  <c r="BU185" i="4" s="1"/>
  <c r="CF185" i="4"/>
  <c r="CL187" i="4"/>
  <c r="CK187" i="4"/>
  <c r="BT187" i="4"/>
  <c r="BU187" i="4" s="1"/>
  <c r="CJ187" i="4"/>
  <c r="CB187" i="4"/>
  <c r="CN187" i="4"/>
  <c r="CK190" i="4"/>
  <c r="CG193" i="4"/>
  <c r="CJ194" i="4"/>
  <c r="CB194" i="4"/>
  <c r="CC194" i="4" s="1"/>
  <c r="CD194" i="4" s="1"/>
  <c r="BW196" i="4"/>
  <c r="BT197" i="4"/>
  <c r="BU197" i="4" s="1"/>
  <c r="CK197" i="4"/>
  <c r="L201" i="4"/>
  <c r="CN205" i="4"/>
  <c r="BW206" i="4"/>
  <c r="CM206" i="4"/>
  <c r="CN210" i="4"/>
  <c r="CJ212" i="4"/>
  <c r="CN216" i="4"/>
  <c r="BT217" i="4"/>
  <c r="BU217" i="4" s="1"/>
  <c r="CL219" i="4"/>
  <c r="CK219" i="4"/>
  <c r="BT219" i="4"/>
  <c r="CJ219" i="4"/>
  <c r="CB219" i="4"/>
  <c r="CO219" i="4"/>
  <c r="CG219" i="4"/>
  <c r="CO221" i="4"/>
  <c r="CH223" i="4"/>
  <c r="CB225" i="4"/>
  <c r="CH239" i="4"/>
  <c r="CM239" i="4"/>
  <c r="CK239" i="4"/>
  <c r="CJ239" i="4"/>
  <c r="BW239" i="4"/>
  <c r="CE239" i="4"/>
  <c r="CI239" i="4"/>
  <c r="CK244" i="4"/>
  <c r="CF244" i="4"/>
  <c r="CO251" i="4"/>
  <c r="CG251" i="4"/>
  <c r="BT251" i="4"/>
  <c r="BU251" i="4" s="1"/>
  <c r="CN253" i="4"/>
  <c r="CE253" i="4"/>
  <c r="CF267" i="4"/>
  <c r="CJ272" i="4"/>
  <c r="CF272" i="4"/>
  <c r="CE272" i="4"/>
  <c r="CJ14" i="5"/>
  <c r="BT14" i="5"/>
  <c r="CH14" i="5"/>
  <c r="CG14" i="5"/>
  <c r="CF14" i="5"/>
  <c r="L51" i="5"/>
  <c r="CM57" i="5"/>
  <c r="CI57" i="5"/>
  <c r="CF57" i="5"/>
  <c r="CG57" i="5"/>
  <c r="BT57" i="5"/>
  <c r="BU57" i="5" s="1"/>
  <c r="DI77" i="5"/>
  <c r="BY96" i="5"/>
  <c r="CA96" i="5"/>
  <c r="CO151" i="5"/>
  <c r="CL151" i="5"/>
  <c r="CF90" i="4"/>
  <c r="CN90" i="4"/>
  <c r="BW99" i="4"/>
  <c r="CE99" i="4"/>
  <c r="CM99" i="4"/>
  <c r="BW107" i="4"/>
  <c r="CE107" i="4"/>
  <c r="CM107" i="4"/>
  <c r="CF114" i="4"/>
  <c r="CN114" i="4"/>
  <c r="CF122" i="4"/>
  <c r="CN122" i="4"/>
  <c r="CF130" i="4"/>
  <c r="CN130" i="4"/>
  <c r="CO134" i="4"/>
  <c r="CG134" i="4"/>
  <c r="BW134" i="4"/>
  <c r="CF134" i="4"/>
  <c r="L138" i="4"/>
  <c r="CN142" i="4"/>
  <c r="CL148" i="4"/>
  <c r="CH148" i="4"/>
  <c r="CI149" i="4"/>
  <c r="CH149" i="4"/>
  <c r="CJ149" i="4"/>
  <c r="L153" i="4"/>
  <c r="L165" i="4"/>
  <c r="CM168" i="4"/>
  <c r="CE168" i="4"/>
  <c r="BW168" i="4"/>
  <c r="CL168" i="4"/>
  <c r="CK168" i="4"/>
  <c r="BT168" i="4"/>
  <c r="BU168" i="4" s="1"/>
  <c r="CO168" i="4"/>
  <c r="L173" i="4"/>
  <c r="CM176" i="4"/>
  <c r="CE176" i="4"/>
  <c r="BW176" i="4"/>
  <c r="CL176" i="4"/>
  <c r="CK176" i="4"/>
  <c r="BT176" i="4"/>
  <c r="BU176" i="4" s="1"/>
  <c r="CO176" i="4"/>
  <c r="L181" i="4"/>
  <c r="CM184" i="4"/>
  <c r="CE184" i="4"/>
  <c r="BW184" i="4"/>
  <c r="CL184" i="4"/>
  <c r="CK184" i="4"/>
  <c r="BT184" i="4"/>
  <c r="BU184" i="4" s="1"/>
  <c r="CO184" i="4"/>
  <c r="CO191" i="4"/>
  <c r="CI196" i="4"/>
  <c r="CH196" i="4"/>
  <c r="CO196" i="4"/>
  <c r="CG196" i="4"/>
  <c r="CL196" i="4"/>
  <c r="CB196" i="4"/>
  <c r="CC196" i="4" s="1"/>
  <c r="CD196" i="4" s="1"/>
  <c r="L197" i="4"/>
  <c r="CK199" i="4"/>
  <c r="BT199" i="4"/>
  <c r="BU199" i="4" s="1"/>
  <c r="CI199" i="4"/>
  <c r="L202" i="4"/>
  <c r="CK206" i="4"/>
  <c r="CJ210" i="4"/>
  <c r="CB210" i="4"/>
  <c r="CC210" i="4" s="1"/>
  <c r="CD210" i="4" s="1"/>
  <c r="L217" i="4"/>
  <c r="CF219" i="4"/>
  <c r="CN221" i="4"/>
  <c r="CK232" i="4"/>
  <c r="BT232" i="4"/>
  <c r="BU232" i="4" s="1"/>
  <c r="CI232" i="4"/>
  <c r="CG232" i="4"/>
  <c r="BW232" i="4"/>
  <c r="CF232" i="4"/>
  <c r="CO232" i="4"/>
  <c r="CE232" i="4"/>
  <c r="CL232" i="4"/>
  <c r="CH233" i="4"/>
  <c r="CJ241" i="4"/>
  <c r="CB241" i="4"/>
  <c r="CH241" i="4"/>
  <c r="CG241" i="4"/>
  <c r="BT241" i="4"/>
  <c r="BU241" i="4" s="1"/>
  <c r="CE241" i="4"/>
  <c r="CL241" i="4"/>
  <c r="CI241" i="4"/>
  <c r="BZ251" i="4"/>
  <c r="CA251" i="4"/>
  <c r="BY251" i="4"/>
  <c r="CE261" i="4"/>
  <c r="CN261" i="4"/>
  <c r="CH265" i="4"/>
  <c r="CJ265" i="4"/>
  <c r="CI265" i="4"/>
  <c r="BW265" i="4"/>
  <c r="CG265" i="4"/>
  <c r="CO265" i="4"/>
  <c r="CM265" i="4"/>
  <c r="CL265" i="4"/>
  <c r="CK265" i="4"/>
  <c r="CB265" i="4"/>
  <c r="CC265" i="4" s="1"/>
  <c r="CD265" i="4" s="1"/>
  <c r="CL268" i="4"/>
  <c r="CH273" i="4"/>
  <c r="CL273" i="4"/>
  <c r="CK273" i="4"/>
  <c r="CJ273" i="4"/>
  <c r="BW273" i="4"/>
  <c r="CI273" i="4"/>
  <c r="BT273" i="4"/>
  <c r="BU273" i="4" s="1"/>
  <c r="CE273" i="4"/>
  <c r="CO273" i="4"/>
  <c r="CI279" i="4"/>
  <c r="CN280" i="4"/>
  <c r="CB280" i="4"/>
  <c r="CF280" i="4"/>
  <c r="CE280" i="4"/>
  <c r="BT25" i="5"/>
  <c r="CA28" i="5"/>
  <c r="BY28" i="5"/>
  <c r="BT54" i="5"/>
  <c r="BU54" i="5" s="1"/>
  <c r="CA62" i="5"/>
  <c r="BY62" i="5"/>
  <c r="BY75" i="5"/>
  <c r="CF212" i="5"/>
  <c r="BW212" i="5"/>
  <c r="CF53" i="4"/>
  <c r="CF61" i="4"/>
  <c r="CF69" i="4"/>
  <c r="CF77" i="4"/>
  <c r="BW80" i="4"/>
  <c r="CE80" i="4"/>
  <c r="CM80" i="4"/>
  <c r="CF85" i="4"/>
  <c r="BW88" i="4"/>
  <c r="CE88" i="4"/>
  <c r="CM88" i="4"/>
  <c r="CG90" i="4"/>
  <c r="CO90" i="4"/>
  <c r="CF95" i="4"/>
  <c r="CF99" i="4"/>
  <c r="CN99" i="4"/>
  <c r="CL101" i="4"/>
  <c r="BW104" i="4"/>
  <c r="CE104" i="4"/>
  <c r="CF107" i="4"/>
  <c r="CN107" i="4"/>
  <c r="CF109" i="4"/>
  <c r="BW112" i="4"/>
  <c r="CE112" i="4"/>
  <c r="CM112" i="4"/>
  <c r="CG114" i="4"/>
  <c r="CO114" i="4"/>
  <c r="CF117" i="4"/>
  <c r="BW120" i="4"/>
  <c r="CE120" i="4"/>
  <c r="CM120" i="4"/>
  <c r="CG122" i="4"/>
  <c r="CO122" i="4"/>
  <c r="CF125" i="4"/>
  <c r="BW128" i="4"/>
  <c r="CE128" i="4"/>
  <c r="CM128" i="4"/>
  <c r="CG130" i="4"/>
  <c r="CO130" i="4"/>
  <c r="CH134" i="4"/>
  <c r="CM136" i="4"/>
  <c r="CG136" i="4"/>
  <c r="CJ137" i="4"/>
  <c r="CM138" i="4"/>
  <c r="CE138" i="4"/>
  <c r="BW138" i="4"/>
  <c r="CH138" i="4"/>
  <c r="CM140" i="4"/>
  <c r="CE140" i="4"/>
  <c r="BW140" i="4"/>
  <c r="CH140" i="4"/>
  <c r="BW146" i="4"/>
  <c r="CF146" i="4"/>
  <c r="CI148" i="4"/>
  <c r="CK149" i="4"/>
  <c r="L150" i="4"/>
  <c r="CL153" i="4"/>
  <c r="CK153" i="4"/>
  <c r="CI153" i="4"/>
  <c r="CM155" i="4"/>
  <c r="CH156" i="4"/>
  <c r="CO156" i="4"/>
  <c r="CG156" i="4"/>
  <c r="BW156" i="4"/>
  <c r="CI156" i="4"/>
  <c r="L159" i="4"/>
  <c r="CI162" i="4"/>
  <c r="CH162" i="4"/>
  <c r="CO162" i="4"/>
  <c r="CG162" i="4"/>
  <c r="BW162" i="4"/>
  <c r="CK162" i="4"/>
  <c r="CN164" i="4"/>
  <c r="CN165" i="4"/>
  <c r="CO165" i="4"/>
  <c r="CE167" i="4"/>
  <c r="CB168" i="4"/>
  <c r="CJ169" i="4"/>
  <c r="CB169" i="4"/>
  <c r="CI169" i="4"/>
  <c r="CH169" i="4"/>
  <c r="CL169" i="4"/>
  <c r="CF171" i="4"/>
  <c r="CN173" i="4"/>
  <c r="CO173" i="4"/>
  <c r="CE175" i="4"/>
  <c r="CB176" i="4"/>
  <c r="CJ177" i="4"/>
  <c r="CB177" i="4"/>
  <c r="CI177" i="4"/>
  <c r="CH177" i="4"/>
  <c r="CL177" i="4"/>
  <c r="CF179" i="4"/>
  <c r="CN181" i="4"/>
  <c r="CO181" i="4"/>
  <c r="CE183" i="4"/>
  <c r="CB184" i="4"/>
  <c r="CJ185" i="4"/>
  <c r="CB185" i="4"/>
  <c r="CI185" i="4"/>
  <c r="CH185" i="4"/>
  <c r="CL185" i="4"/>
  <c r="CF187" i="4"/>
  <c r="L193" i="4"/>
  <c r="BT194" i="4"/>
  <c r="BU194" i="4" s="1"/>
  <c r="CK194" i="4"/>
  <c r="CN197" i="4"/>
  <c r="CJ199" i="4"/>
  <c r="CN202" i="4"/>
  <c r="CH210" i="4"/>
  <c r="CL211" i="4"/>
  <c r="CK211" i="4"/>
  <c r="BT211" i="4"/>
  <c r="BU211" i="4" s="1"/>
  <c r="CJ211" i="4"/>
  <c r="CB211" i="4"/>
  <c r="CO211" i="4"/>
  <c r="CG211" i="4"/>
  <c r="CH215" i="4"/>
  <c r="CM216" i="4"/>
  <c r="CE216" i="4"/>
  <c r="BW216" i="4"/>
  <c r="CL216" i="4"/>
  <c r="CK216" i="4"/>
  <c r="BT216" i="4"/>
  <c r="BU216" i="4" s="1"/>
  <c r="CH216" i="4"/>
  <c r="CB216" i="4"/>
  <c r="CJ217" i="4"/>
  <c r="CB217" i="4"/>
  <c r="CC217" i="4" s="1"/>
  <c r="CD217" i="4" s="1"/>
  <c r="CI217" i="4"/>
  <c r="CH217" i="4"/>
  <c r="CM217" i="4"/>
  <c r="CE217" i="4"/>
  <c r="BW217" i="4"/>
  <c r="CO217" i="4"/>
  <c r="CH219" i="4"/>
  <c r="CI221" i="4"/>
  <c r="CJ225" i="4"/>
  <c r="CH232" i="4"/>
  <c r="CO233" i="4"/>
  <c r="CM233" i="4"/>
  <c r="CL233" i="4"/>
  <c r="CB233" i="4"/>
  <c r="CI233" i="4"/>
  <c r="BW233" i="4"/>
  <c r="CE233" i="4"/>
  <c r="L235" i="4"/>
  <c r="CK241" i="4"/>
  <c r="CK246" i="4"/>
  <c r="BT246" i="4"/>
  <c r="BU246" i="4" s="1"/>
  <c r="CI246" i="4"/>
  <c r="CO246" i="4"/>
  <c r="CG246" i="4"/>
  <c r="CE246" i="4"/>
  <c r="CN246" i="4"/>
  <c r="CB246" i="4"/>
  <c r="CJ246" i="4"/>
  <c r="BW246" i="4"/>
  <c r="CF246" i="4"/>
  <c r="CG247" i="4"/>
  <c r="CN249" i="4"/>
  <c r="BX251" i="4"/>
  <c r="CN252" i="4"/>
  <c r="CB252" i="4"/>
  <c r="CC252" i="4" s="1"/>
  <c r="CD252" i="4" s="1"/>
  <c r="CK252" i="4"/>
  <c r="CF252" i="4"/>
  <c r="CJ252" i="4"/>
  <c r="BW272" i="4"/>
  <c r="CM6" i="5"/>
  <c r="CE6" i="5"/>
  <c r="BW6" i="5"/>
  <c r="CK6" i="5"/>
  <c r="BT6" i="5"/>
  <c r="BU6" i="5" s="1"/>
  <c r="CI6" i="5"/>
  <c r="CL6" i="5"/>
  <c r="CJ6" i="5"/>
  <c r="CH6" i="5"/>
  <c r="CF6" i="5"/>
  <c r="CB6" i="5"/>
  <c r="CN6" i="5"/>
  <c r="CE7" i="5"/>
  <c r="CI7" i="5"/>
  <c r="CO7" i="5"/>
  <c r="BW7" i="5"/>
  <c r="BT15" i="5"/>
  <c r="BT39" i="5"/>
  <c r="BU39" i="5" s="1"/>
  <c r="CJ39" i="5"/>
  <c r="CE39" i="5"/>
  <c r="CK47" i="5"/>
  <c r="CI47" i="5"/>
  <c r="CH47" i="5"/>
  <c r="CM47" i="5"/>
  <c r="BT47" i="5"/>
  <c r="BU47" i="5" s="1"/>
  <c r="CL47" i="5"/>
  <c r="BW47" i="5"/>
  <c r="CJ47" i="5"/>
  <c r="CG47" i="5"/>
  <c r="CE47" i="5"/>
  <c r="CO47" i="5"/>
  <c r="CN47" i="5"/>
  <c r="CF47" i="5"/>
  <c r="BW48" i="5"/>
  <c r="CK48" i="5"/>
  <c r="CH48" i="5"/>
  <c r="CF48" i="5"/>
  <c r="BT70" i="5"/>
  <c r="BU70" i="5" s="1"/>
  <c r="CA75" i="5"/>
  <c r="CG89" i="5"/>
  <c r="CB89" i="5"/>
  <c r="CG77" i="4"/>
  <c r="CF80" i="4"/>
  <c r="CG85" i="4"/>
  <c r="CF88" i="4"/>
  <c r="L93" i="4"/>
  <c r="CG95" i="4"/>
  <c r="CG99" i="4"/>
  <c r="BW101" i="4"/>
  <c r="CE101" i="4"/>
  <c r="CF104" i="4"/>
  <c r="CG107" i="4"/>
  <c r="CG109" i="4"/>
  <c r="CF112" i="4"/>
  <c r="L115" i="4"/>
  <c r="CG117" i="4"/>
  <c r="CF120" i="4"/>
  <c r="L123" i="4"/>
  <c r="CG125" i="4"/>
  <c r="CF128" i="4"/>
  <c r="L131" i="4"/>
  <c r="CL133" i="4"/>
  <c r="BW133" i="4"/>
  <c r="CE133" i="4"/>
  <c r="CN133" i="4"/>
  <c r="CI134" i="4"/>
  <c r="CJ146" i="4"/>
  <c r="CB146" i="4"/>
  <c r="CC146" i="4" s="1"/>
  <c r="CD146" i="4" s="1"/>
  <c r="CG146" i="4"/>
  <c r="CJ148" i="4"/>
  <c r="CB149" i="4"/>
  <c r="CC149" i="4" s="1"/>
  <c r="CD149" i="4" s="1"/>
  <c r="CL149" i="4"/>
  <c r="CN150" i="4"/>
  <c r="CL159" i="4"/>
  <c r="CK159" i="4"/>
  <c r="CI159" i="4"/>
  <c r="BT167" i="4"/>
  <c r="BU167" i="4" s="1"/>
  <c r="BZ167" i="4" s="1"/>
  <c r="CF168" i="4"/>
  <c r="BT175" i="4"/>
  <c r="BU175" i="4" s="1"/>
  <c r="CF176" i="4"/>
  <c r="BT183" i="4"/>
  <c r="BU183" i="4" s="1"/>
  <c r="CF184" i="4"/>
  <c r="CH191" i="4"/>
  <c r="CM192" i="4"/>
  <c r="CE192" i="4"/>
  <c r="BW192" i="4"/>
  <c r="CL192" i="4"/>
  <c r="CK192" i="4"/>
  <c r="BT192" i="4"/>
  <c r="BU192" i="4" s="1"/>
  <c r="CH192" i="4"/>
  <c r="CB192" i="4"/>
  <c r="CJ193" i="4"/>
  <c r="CB193" i="4"/>
  <c r="CC193" i="4" s="1"/>
  <c r="CD193" i="4" s="1"/>
  <c r="CI193" i="4"/>
  <c r="CH193" i="4"/>
  <c r="CM193" i="4"/>
  <c r="CE193" i="4"/>
  <c r="BW193" i="4"/>
  <c r="CO193" i="4"/>
  <c r="CE196" i="4"/>
  <c r="CI197" i="4"/>
  <c r="CL199" i="4"/>
  <c r="CO202" i="4"/>
  <c r="CO207" i="4"/>
  <c r="CI210" i="4"/>
  <c r="CI212" i="4"/>
  <c r="CH212" i="4"/>
  <c r="CO212" i="4"/>
  <c r="CG212" i="4"/>
  <c r="CL212" i="4"/>
  <c r="CB212" i="4"/>
  <c r="CC212" i="4" s="1"/>
  <c r="CD212" i="4" s="1"/>
  <c r="CK215" i="4"/>
  <c r="BT215" i="4"/>
  <c r="BU215" i="4" s="1"/>
  <c r="CI215" i="4"/>
  <c r="CK222" i="4"/>
  <c r="CK224" i="4"/>
  <c r="BT224" i="4"/>
  <c r="BU224" i="4" s="1"/>
  <c r="CM224" i="4"/>
  <c r="CL224" i="4"/>
  <c r="CB224" i="4"/>
  <c r="CJ224" i="4"/>
  <c r="CG224" i="4"/>
  <c r="CI228" i="4"/>
  <c r="CJ232" i="4"/>
  <c r="CK235" i="4"/>
  <c r="CM240" i="4"/>
  <c r="CE240" i="4"/>
  <c r="BW240" i="4"/>
  <c r="CK240" i="4"/>
  <c r="BT240" i="4"/>
  <c r="BU240" i="4" s="1"/>
  <c r="CI240" i="4"/>
  <c r="CL240" i="4"/>
  <c r="CJ240" i="4"/>
  <c r="CH240" i="4"/>
  <c r="CG240" i="4"/>
  <c r="CM241" i="4"/>
  <c r="CN243" i="4"/>
  <c r="CK254" i="4"/>
  <c r="BT254" i="4"/>
  <c r="CI254" i="4"/>
  <c r="CO254" i="4"/>
  <c r="CG254" i="4"/>
  <c r="CF254" i="4"/>
  <c r="CE254" i="4"/>
  <c r="CL254" i="4"/>
  <c r="CB254" i="4"/>
  <c r="CB262" i="4"/>
  <c r="CN264" i="4"/>
  <c r="CE264" i="4"/>
  <c r="CF264" i="4"/>
  <c r="CB274" i="4"/>
  <c r="CH280" i="4"/>
  <c r="CK9" i="5"/>
  <c r="CN15" i="5"/>
  <c r="CF15" i="5"/>
  <c r="BT16" i="5"/>
  <c r="CS32" i="5"/>
  <c r="DM32" i="5" s="1"/>
  <c r="CH63" i="5"/>
  <c r="BW63" i="5"/>
  <c r="CG63" i="5"/>
  <c r="BT63" i="5"/>
  <c r="BU63" i="5" s="1"/>
  <c r="CO63" i="5"/>
  <c r="CM63" i="5"/>
  <c r="CJ63" i="5"/>
  <c r="CE63" i="5"/>
  <c r="CI63" i="5"/>
  <c r="CH87" i="5"/>
  <c r="CL87" i="5"/>
  <c r="CI87" i="5"/>
  <c r="BT87" i="5"/>
  <c r="BU87" i="5" s="1"/>
  <c r="CG87" i="5"/>
  <c r="CE87" i="5"/>
  <c r="CM87" i="5"/>
  <c r="CB87" i="5"/>
  <c r="CJ87" i="5"/>
  <c r="BW87" i="5"/>
  <c r="CO87" i="5"/>
  <c r="CL116" i="5"/>
  <c r="CN116" i="5"/>
  <c r="BW116" i="5"/>
  <c r="CF190" i="4"/>
  <c r="CN190" i="4"/>
  <c r="CF198" i="4"/>
  <c r="CN198" i="4"/>
  <c r="CF206" i="4"/>
  <c r="CN206" i="4"/>
  <c r="CF214" i="4"/>
  <c r="CN214" i="4"/>
  <c r="CF222" i="4"/>
  <c r="CN222" i="4"/>
  <c r="CK225" i="4"/>
  <c r="CL229" i="4"/>
  <c r="CJ229" i="4"/>
  <c r="CB229" i="4"/>
  <c r="CI229" i="4"/>
  <c r="CN241" i="4"/>
  <c r="CN245" i="4"/>
  <c r="CJ249" i="4"/>
  <c r="CB249" i="4"/>
  <c r="CH249" i="4"/>
  <c r="CM249" i="4"/>
  <c r="CO253" i="4"/>
  <c r="CG264" i="4"/>
  <c r="BT267" i="4"/>
  <c r="CO267" i="4"/>
  <c r="CK268" i="4"/>
  <c r="CN268" i="4"/>
  <c r="CJ279" i="4"/>
  <c r="CB279" i="4"/>
  <c r="CG279" i="4"/>
  <c r="CE279" i="4"/>
  <c r="CM279" i="4"/>
  <c r="CH279" i="4"/>
  <c r="L12" i="5"/>
  <c r="CM13" i="5"/>
  <c r="BW13" i="5"/>
  <c r="CM14" i="5"/>
  <c r="CI15" i="5"/>
  <c r="CJ27" i="5"/>
  <c r="CI27" i="5"/>
  <c r="CG27" i="5"/>
  <c r="BT27" i="5"/>
  <c r="CB27" i="5"/>
  <c r="CC27" i="5" s="1"/>
  <c r="CD27" i="5" s="1"/>
  <c r="CO27" i="5"/>
  <c r="CI28" i="5"/>
  <c r="CH28" i="5"/>
  <c r="CL28" i="5"/>
  <c r="CF28" i="5"/>
  <c r="BT28" i="5"/>
  <c r="BX28" i="5" s="1"/>
  <c r="CE28" i="5"/>
  <c r="CO28" i="5"/>
  <c r="CM28" i="5"/>
  <c r="CK28" i="5"/>
  <c r="CJ28" i="5"/>
  <c r="CG28" i="5"/>
  <c r="CN28" i="5"/>
  <c r="BV29" i="5"/>
  <c r="BU29" i="5"/>
  <c r="CE30" i="5"/>
  <c r="CB30" i="5"/>
  <c r="CC30" i="5" s="1"/>
  <c r="CD30" i="5" s="1"/>
  <c r="CO49" i="5"/>
  <c r="CL49" i="5"/>
  <c r="CH49" i="5"/>
  <c r="CO65" i="5"/>
  <c r="BW65" i="5"/>
  <c r="CJ65" i="5"/>
  <c r="CB68" i="5"/>
  <c r="CC68" i="5" s="1"/>
  <c r="CD68" i="5" s="1"/>
  <c r="CL68" i="5"/>
  <c r="CK68" i="5"/>
  <c r="CH68" i="5"/>
  <c r="BT68" i="5"/>
  <c r="BU68" i="5" s="1"/>
  <c r="BY69" i="5"/>
  <c r="CA69" i="5"/>
  <c r="L71" i="5"/>
  <c r="CJ73" i="5"/>
  <c r="CB73" i="5"/>
  <c r="CL73" i="5"/>
  <c r="CK73" i="5"/>
  <c r="BW73" i="5"/>
  <c r="CI73" i="5"/>
  <c r="BT73" i="5"/>
  <c r="BU73" i="5" s="1"/>
  <c r="CM73" i="5"/>
  <c r="CE73" i="5"/>
  <c r="DB162" i="5"/>
  <c r="CK217" i="5"/>
  <c r="CH217" i="5"/>
  <c r="BW217" i="5"/>
  <c r="BT217" i="5"/>
  <c r="BU217" i="5" s="1"/>
  <c r="CK163" i="4"/>
  <c r="CL165" i="4"/>
  <c r="CF167" i="4"/>
  <c r="CN167" i="4"/>
  <c r="BW170" i="4"/>
  <c r="CE170" i="4"/>
  <c r="CM170" i="4"/>
  <c r="CL173" i="4"/>
  <c r="CF175" i="4"/>
  <c r="CN175" i="4"/>
  <c r="BW178" i="4"/>
  <c r="CE178" i="4"/>
  <c r="CM178" i="4"/>
  <c r="CL181" i="4"/>
  <c r="CF183" i="4"/>
  <c r="CN183" i="4"/>
  <c r="BW186" i="4"/>
  <c r="CE186" i="4"/>
  <c r="CM186" i="4"/>
  <c r="CL189" i="4"/>
  <c r="CI190" i="4"/>
  <c r="CF191" i="4"/>
  <c r="CN191" i="4"/>
  <c r="BW194" i="4"/>
  <c r="CE194" i="4"/>
  <c r="CM194" i="4"/>
  <c r="CL197" i="4"/>
  <c r="CI198" i="4"/>
  <c r="CF199" i="4"/>
  <c r="CN199" i="4"/>
  <c r="BW202" i="4"/>
  <c r="CE202" i="4"/>
  <c r="CM202" i="4"/>
  <c r="CL205" i="4"/>
  <c r="CI206" i="4"/>
  <c r="CF207" i="4"/>
  <c r="CN207" i="4"/>
  <c r="BW210" i="4"/>
  <c r="CE210" i="4"/>
  <c r="CM210" i="4"/>
  <c r="CL213" i="4"/>
  <c r="CI214" i="4"/>
  <c r="CF215" i="4"/>
  <c r="CN215" i="4"/>
  <c r="BW218" i="4"/>
  <c r="CE218" i="4"/>
  <c r="CM218" i="4"/>
  <c r="CL221" i="4"/>
  <c r="CI222" i="4"/>
  <c r="CF223" i="4"/>
  <c r="CN223" i="4"/>
  <c r="CO225" i="4"/>
  <c r="CJ227" i="4"/>
  <c r="CB227" i="4"/>
  <c r="CC227" i="4" s="1"/>
  <c r="CD227" i="4" s="1"/>
  <c r="CH227" i="4"/>
  <c r="CI227" i="4"/>
  <c r="CH228" i="4"/>
  <c r="CN229" i="4"/>
  <c r="CM234" i="4"/>
  <c r="CE234" i="4"/>
  <c r="BW234" i="4"/>
  <c r="CK234" i="4"/>
  <c r="BT234" i="4"/>
  <c r="BU234" i="4" s="1"/>
  <c r="CJ234" i="4"/>
  <c r="BW235" i="4"/>
  <c r="CI235" i="4"/>
  <c r="CK238" i="4"/>
  <c r="BT238" i="4"/>
  <c r="BU238" i="4" s="1"/>
  <c r="CI238" i="4"/>
  <c r="CO238" i="4"/>
  <c r="CG238" i="4"/>
  <c r="CM238" i="4"/>
  <c r="CK243" i="4"/>
  <c r="CJ244" i="4"/>
  <c r="CK247" i="4"/>
  <c r="CJ248" i="4"/>
  <c r="CE249" i="4"/>
  <c r="CL251" i="4"/>
  <c r="CJ251" i="4"/>
  <c r="CB251" i="4"/>
  <c r="CC251" i="4" s="1"/>
  <c r="CD251" i="4" s="1"/>
  <c r="CH251" i="4"/>
  <c r="CM251" i="4"/>
  <c r="L252" i="4"/>
  <c r="CG253" i="4"/>
  <c r="CN255" i="4"/>
  <c r="CK257" i="4"/>
  <c r="CI270" i="4"/>
  <c r="CO270" i="4"/>
  <c r="CG270" i="4"/>
  <c r="CM270" i="4"/>
  <c r="CE270" i="4"/>
  <c r="BW270" i="4"/>
  <c r="CJ270" i="4"/>
  <c r="CH270" i="4"/>
  <c r="BT270" i="4"/>
  <c r="BU270" i="4" s="1"/>
  <c r="CF270" i="4"/>
  <c r="CE275" i="4"/>
  <c r="CO275" i="4"/>
  <c r="CL275" i="4"/>
  <c r="CG275" i="4"/>
  <c r="CO279" i="4"/>
  <c r="CH5" i="5"/>
  <c r="CL5" i="5"/>
  <c r="CM5" i="5"/>
  <c r="CK5" i="5"/>
  <c r="CJ5" i="5"/>
  <c r="BW5" i="5"/>
  <c r="CG5" i="5"/>
  <c r="CI5" i="5"/>
  <c r="CJ10" i="5"/>
  <c r="CO12" i="5"/>
  <c r="CL16" i="5"/>
  <c r="CI16" i="5"/>
  <c r="CO16" i="5"/>
  <c r="CN16" i="5"/>
  <c r="CH16" i="5"/>
  <c r="CJ16" i="5"/>
  <c r="CM19" i="5"/>
  <c r="CJ37" i="5"/>
  <c r="CO45" i="5"/>
  <c r="CK45" i="5"/>
  <c r="CN50" i="5"/>
  <c r="CE50" i="5"/>
  <c r="CK50" i="5"/>
  <c r="CI50" i="5"/>
  <c r="CH50" i="5"/>
  <c r="BT50" i="5"/>
  <c r="BU50" i="5" s="1"/>
  <c r="CB50" i="5"/>
  <c r="CC50" i="5" s="1"/>
  <c r="CD50" i="5" s="1"/>
  <c r="CJ58" i="5"/>
  <c r="BT58" i="5"/>
  <c r="BU58" i="5" s="1"/>
  <c r="CN58" i="5"/>
  <c r="CF58" i="5"/>
  <c r="CB58" i="5"/>
  <c r="CC58" i="5" s="1"/>
  <c r="CD58" i="5" s="1"/>
  <c r="CL61" i="5"/>
  <c r="CJ61" i="5"/>
  <c r="CB61" i="5"/>
  <c r="CN61" i="5"/>
  <c r="CM61" i="5"/>
  <c r="CG61" i="5"/>
  <c r="BW61" i="5"/>
  <c r="CO61" i="5"/>
  <c r="CK61" i="5"/>
  <c r="BT61" i="5"/>
  <c r="BU61" i="5" s="1"/>
  <c r="CI61" i="5"/>
  <c r="CF61" i="5"/>
  <c r="CE61" i="5"/>
  <c r="CF62" i="5"/>
  <c r="CB62" i="5"/>
  <c r="CC62" i="5" s="1"/>
  <c r="CD62" i="5" s="1"/>
  <c r="CJ91" i="5"/>
  <c r="BT91" i="5"/>
  <c r="CN92" i="5"/>
  <c r="CF92" i="5"/>
  <c r="CG93" i="5"/>
  <c r="CN93" i="5"/>
  <c r="BT93" i="5"/>
  <c r="BU93" i="5" s="1"/>
  <c r="BW111" i="5"/>
  <c r="CM111" i="5"/>
  <c r="CM128" i="5"/>
  <c r="CE128" i="5"/>
  <c r="BW128" i="5"/>
  <c r="CL128" i="5"/>
  <c r="CH128" i="5"/>
  <c r="CG128" i="5"/>
  <c r="BT128" i="5"/>
  <c r="BU128" i="5" s="1"/>
  <c r="CF128" i="5"/>
  <c r="CN128" i="5"/>
  <c r="CB128" i="5"/>
  <c r="CC128" i="5" s="1"/>
  <c r="CD128" i="5" s="1"/>
  <c r="CK128" i="5"/>
  <c r="CJ128" i="5"/>
  <c r="CO128" i="5"/>
  <c r="CI128" i="5"/>
  <c r="BW136" i="4"/>
  <c r="CE136" i="4"/>
  <c r="CF142" i="4"/>
  <c r="CF150" i="4"/>
  <c r="CL163" i="4"/>
  <c r="BW165" i="4"/>
  <c r="CE165" i="4"/>
  <c r="CM165" i="4"/>
  <c r="CG167" i="4"/>
  <c r="CF170" i="4"/>
  <c r="BW173" i="4"/>
  <c r="CE173" i="4"/>
  <c r="CM173" i="4"/>
  <c r="CG175" i="4"/>
  <c r="CF178" i="4"/>
  <c r="BW181" i="4"/>
  <c r="CE181" i="4"/>
  <c r="CM181" i="4"/>
  <c r="CG183" i="4"/>
  <c r="CF186" i="4"/>
  <c r="BW189" i="4"/>
  <c r="CE189" i="4"/>
  <c r="CM189" i="4"/>
  <c r="CB190" i="4"/>
  <c r="CJ190" i="4"/>
  <c r="CG191" i="4"/>
  <c r="CF194" i="4"/>
  <c r="BW197" i="4"/>
  <c r="CE197" i="4"/>
  <c r="CM197" i="4"/>
  <c r="CB198" i="4"/>
  <c r="CJ198" i="4"/>
  <c r="CG199" i="4"/>
  <c r="CF202" i="4"/>
  <c r="BW205" i="4"/>
  <c r="CE205" i="4"/>
  <c r="CM205" i="4"/>
  <c r="CB206" i="4"/>
  <c r="CJ206" i="4"/>
  <c r="CG207" i="4"/>
  <c r="CF210" i="4"/>
  <c r="BW213" i="4"/>
  <c r="CE213" i="4"/>
  <c r="CM213" i="4"/>
  <c r="CB214" i="4"/>
  <c r="CJ214" i="4"/>
  <c r="CG215" i="4"/>
  <c r="CF218" i="4"/>
  <c r="BW221" i="4"/>
  <c r="CE221" i="4"/>
  <c r="CM221" i="4"/>
  <c r="CB222" i="4"/>
  <c r="CJ222" i="4"/>
  <c r="CG223" i="4"/>
  <c r="BT225" i="4"/>
  <c r="BU225" i="4" s="1"/>
  <c r="BZ225" i="4" s="1"/>
  <c r="CE225" i="4"/>
  <c r="CK227" i="4"/>
  <c r="L228" i="4"/>
  <c r="CE229" i="4"/>
  <c r="CO229" i="4"/>
  <c r="CL234" i="4"/>
  <c r="CB238" i="4"/>
  <c r="CN238" i="4"/>
  <c r="CL243" i="4"/>
  <c r="CJ243" i="4"/>
  <c r="CB243" i="4"/>
  <c r="CC243" i="4" s="1"/>
  <c r="CD243" i="4" s="1"/>
  <c r="CH243" i="4"/>
  <c r="CM243" i="4"/>
  <c r="L244" i="4"/>
  <c r="CN247" i="4"/>
  <c r="BT249" i="4"/>
  <c r="BU249" i="4" s="1"/>
  <c r="CG249" i="4"/>
  <c r="CN251" i="4"/>
  <c r="CI252" i="4"/>
  <c r="CO252" i="4"/>
  <c r="CG252" i="4"/>
  <c r="CM252" i="4"/>
  <c r="CE252" i="4"/>
  <c r="BW252" i="4"/>
  <c r="CL252" i="4"/>
  <c r="BT253" i="4"/>
  <c r="BU253" i="4" s="1"/>
  <c r="CH253" i="4"/>
  <c r="CH255" i="4"/>
  <c r="CL257" i="4"/>
  <c r="CL260" i="4"/>
  <c r="CN267" i="4"/>
  <c r="CM267" i="4"/>
  <c r="CL267" i="4"/>
  <c r="CE267" i="4"/>
  <c r="CK270" i="4"/>
  <c r="CL272" i="4"/>
  <c r="CI275" i="4"/>
  <c r="BT279" i="4"/>
  <c r="BU279" i="4" s="1"/>
  <c r="CO5" i="5"/>
  <c r="CJ7" i="5"/>
  <c r="CB17" i="5"/>
  <c r="CC17" i="5" s="1"/>
  <c r="CD17" i="5" s="1"/>
  <c r="CN17" i="5"/>
  <c r="CJ19" i="5"/>
  <c r="CI19" i="5"/>
  <c r="CG19" i="5"/>
  <c r="BT19" i="5"/>
  <c r="CB19" i="5"/>
  <c r="CC19" i="5" s="1"/>
  <c r="CD19" i="5" s="1"/>
  <c r="CO19" i="5"/>
  <c r="CI20" i="5"/>
  <c r="CH20" i="5"/>
  <c r="CL20" i="5"/>
  <c r="CF20" i="5"/>
  <c r="BT20" i="5"/>
  <c r="CE20" i="5"/>
  <c r="CO20" i="5"/>
  <c r="CM20" i="5"/>
  <c r="CK20" i="5"/>
  <c r="CJ20" i="5"/>
  <c r="CG20" i="5"/>
  <c r="CN20" i="5"/>
  <c r="BV21" i="5"/>
  <c r="BU21" i="5"/>
  <c r="CE22" i="5"/>
  <c r="CB22" i="5"/>
  <c r="CC22" i="5" s="1"/>
  <c r="CD22" i="5" s="1"/>
  <c r="CM23" i="5"/>
  <c r="CF27" i="5"/>
  <c r="CG30" i="5"/>
  <c r="CJ33" i="5"/>
  <c r="CB33" i="5"/>
  <c r="CC33" i="5" s="1"/>
  <c r="CD33" i="5" s="1"/>
  <c r="BT33" i="5"/>
  <c r="CI33" i="5"/>
  <c r="CK33" i="5"/>
  <c r="CH33" i="5"/>
  <c r="CG33" i="5"/>
  <c r="CO33" i="5"/>
  <c r="CN33" i="5"/>
  <c r="CF33" i="5"/>
  <c r="CJ35" i="5"/>
  <c r="BW35" i="5"/>
  <c r="CE35" i="5"/>
  <c r="CB35" i="5"/>
  <c r="BT35" i="5"/>
  <c r="BU35" i="5" s="1"/>
  <c r="CN35" i="5"/>
  <c r="CL36" i="5"/>
  <c r="CN38" i="5"/>
  <c r="CK38" i="5"/>
  <c r="BW38" i="5"/>
  <c r="CB39" i="5"/>
  <c r="CC39" i="5" s="1"/>
  <c r="CD39" i="5" s="1"/>
  <c r="CK42" i="5"/>
  <c r="BT42" i="5"/>
  <c r="BU42" i="5" s="1"/>
  <c r="CJ42" i="5"/>
  <c r="CB42" i="5"/>
  <c r="CG42" i="5"/>
  <c r="CE42" i="5"/>
  <c r="CM42" i="5"/>
  <c r="BW42" i="5"/>
  <c r="CL42" i="5"/>
  <c r="BT49" i="5"/>
  <c r="BU49" i="5" s="1"/>
  <c r="BZ49" i="5" s="1"/>
  <c r="CK52" i="5"/>
  <c r="CB56" i="5"/>
  <c r="CO59" i="5"/>
  <c r="CI59" i="5"/>
  <c r="BW59" i="5"/>
  <c r="CK59" i="5"/>
  <c r="CG73" i="5"/>
  <c r="CE78" i="5"/>
  <c r="CK105" i="5"/>
  <c r="CI105" i="5"/>
  <c r="CG105" i="5"/>
  <c r="BW105" i="5"/>
  <c r="CF105" i="5"/>
  <c r="CO105" i="5"/>
  <c r="CE105" i="5"/>
  <c r="BT105" i="5"/>
  <c r="CM105" i="5"/>
  <c r="CB105" i="5"/>
  <c r="CL105" i="5"/>
  <c r="CJ105" i="5"/>
  <c r="CH105" i="5"/>
  <c r="CN105" i="5"/>
  <c r="BW163" i="4"/>
  <c r="CE163" i="4"/>
  <c r="CF165" i="4"/>
  <c r="CG170" i="4"/>
  <c r="CF173" i="4"/>
  <c r="CG178" i="4"/>
  <c r="CF181" i="4"/>
  <c r="CG186" i="4"/>
  <c r="CF189" i="4"/>
  <c r="BT190" i="4"/>
  <c r="BU190" i="4" s="1"/>
  <c r="CG194" i="4"/>
  <c r="CF197" i="4"/>
  <c r="BT198" i="4"/>
  <c r="BU198" i="4" s="1"/>
  <c r="CG202" i="4"/>
  <c r="CF205" i="4"/>
  <c r="BT206" i="4"/>
  <c r="BU206" i="4" s="1"/>
  <c r="CG210" i="4"/>
  <c r="CF213" i="4"/>
  <c r="BT214" i="4"/>
  <c r="BU214" i="4" s="1"/>
  <c r="CG218" i="4"/>
  <c r="CF221" i="4"/>
  <c r="BT222" i="4"/>
  <c r="BU222" i="4" s="1"/>
  <c r="CO228" i="4"/>
  <c r="CG228" i="4"/>
  <c r="CM228" i="4"/>
  <c r="CE228" i="4"/>
  <c r="BW228" i="4"/>
  <c r="CJ228" i="4"/>
  <c r="BT229" i="4"/>
  <c r="BU229" i="4" s="1"/>
  <c r="CF229" i="4"/>
  <c r="CN231" i="4"/>
  <c r="CB234" i="4"/>
  <c r="CC234" i="4" s="1"/>
  <c r="CD234" i="4" s="1"/>
  <c r="CL235" i="4"/>
  <c r="CJ235" i="4"/>
  <c r="CB235" i="4"/>
  <c r="CC235" i="4" s="1"/>
  <c r="CD235" i="4" s="1"/>
  <c r="CH235" i="4"/>
  <c r="CM235" i="4"/>
  <c r="CN239" i="4"/>
  <c r="CI244" i="4"/>
  <c r="CO244" i="4"/>
  <c r="CG244" i="4"/>
  <c r="CM244" i="4"/>
  <c r="CE244" i="4"/>
  <c r="BW244" i="4"/>
  <c r="CL244" i="4"/>
  <c r="CH247" i="4"/>
  <c r="CB247" i="4"/>
  <c r="CC247" i="4" s="1"/>
  <c r="CD247" i="4" s="1"/>
  <c r="CO247" i="4"/>
  <c r="CM248" i="4"/>
  <c r="CE248" i="4"/>
  <c r="BW248" i="4"/>
  <c r="CK248" i="4"/>
  <c r="BT248" i="4"/>
  <c r="BU248" i="4" s="1"/>
  <c r="CI248" i="4"/>
  <c r="CN248" i="4"/>
  <c r="CI249" i="4"/>
  <c r="BW253" i="4"/>
  <c r="BT257" i="4"/>
  <c r="CK258" i="4"/>
  <c r="BT258" i="4"/>
  <c r="BU258" i="4" s="1"/>
  <c r="CG258" i="4"/>
  <c r="CO258" i="4"/>
  <c r="CF258" i="4"/>
  <c r="BW258" i="4"/>
  <c r="CN258" i="4"/>
  <c r="CE258" i="4"/>
  <c r="CL258" i="4"/>
  <c r="CB258" i="4"/>
  <c r="CN260" i="4"/>
  <c r="CH261" i="4"/>
  <c r="CI262" i="4"/>
  <c r="CO262" i="4"/>
  <c r="CG262" i="4"/>
  <c r="CH262" i="4"/>
  <c r="BW262" i="4"/>
  <c r="CF262" i="4"/>
  <c r="CE262" i="4"/>
  <c r="BT262" i="4"/>
  <c r="BU262" i="4" s="1"/>
  <c r="CM262" i="4"/>
  <c r="L263" i="4"/>
  <c r="CH268" i="4"/>
  <c r="CL270" i="4"/>
  <c r="L271" i="4"/>
  <c r="BX271" i="4"/>
  <c r="CA271" i="4"/>
  <c r="BY271" i="4"/>
  <c r="CM274" i="4"/>
  <c r="CE274" i="4"/>
  <c r="BW274" i="4"/>
  <c r="CK274" i="4"/>
  <c r="BT274" i="4"/>
  <c r="BU274" i="4" s="1"/>
  <c r="CI274" i="4"/>
  <c r="CJ274" i="4"/>
  <c r="CH274" i="4"/>
  <c r="CG274" i="4"/>
  <c r="CF274" i="4"/>
  <c r="CK275" i="4"/>
  <c r="CI277" i="4"/>
  <c r="BW279" i="4"/>
  <c r="CJ280" i="4"/>
  <c r="CM7" i="5"/>
  <c r="CK10" i="5"/>
  <c r="CN10" i="5"/>
  <c r="CI12" i="5"/>
  <c r="CB23" i="5"/>
  <c r="CC23" i="5" s="1"/>
  <c r="CD23" i="5" s="1"/>
  <c r="CI25" i="5"/>
  <c r="CG25" i="5"/>
  <c r="CF25" i="5"/>
  <c r="CN26" i="5"/>
  <c r="CK27" i="5"/>
  <c r="CN30" i="5"/>
  <c r="CB48" i="5"/>
  <c r="CC48" i="5" s="1"/>
  <c r="CD48" i="5" s="1"/>
  <c r="DA51" i="5"/>
  <c r="CF64" i="5"/>
  <c r="CO73" i="5"/>
  <c r="DC83" i="5"/>
  <c r="CA102" i="5"/>
  <c r="BY102" i="5"/>
  <c r="CA104" i="5"/>
  <c r="BY104" i="5"/>
  <c r="L108" i="5"/>
  <c r="CF225" i="4"/>
  <c r="CN225" i="4"/>
  <c r="CL231" i="4"/>
  <c r="CF233" i="4"/>
  <c r="CN233" i="4"/>
  <c r="CB237" i="4"/>
  <c r="CJ237" i="4"/>
  <c r="CL239" i="4"/>
  <c r="CF241" i="4"/>
  <c r="CB245" i="4"/>
  <c r="CJ245" i="4"/>
  <c r="CL247" i="4"/>
  <c r="CF249" i="4"/>
  <c r="CB253" i="4"/>
  <c r="CJ253" i="4"/>
  <c r="CL255" i="4"/>
  <c r="CE257" i="4"/>
  <c r="CO257" i="4"/>
  <c r="CO260" i="4"/>
  <c r="CG260" i="4"/>
  <c r="CM260" i="4"/>
  <c r="CE260" i="4"/>
  <c r="BW260" i="4"/>
  <c r="CJ260" i="4"/>
  <c r="BT261" i="4"/>
  <c r="BU261" i="4" s="1"/>
  <c r="BZ261" i="4" s="1"/>
  <c r="CF261" i="4"/>
  <c r="CN263" i="4"/>
  <c r="BW264" i="4"/>
  <c r="CJ267" i="4"/>
  <c r="CB267" i="4"/>
  <c r="CH267" i="4"/>
  <c r="CI267" i="4"/>
  <c r="CH272" i="4"/>
  <c r="CJ275" i="4"/>
  <c r="CF277" i="4"/>
  <c r="CN279" i="4"/>
  <c r="BW280" i="4"/>
  <c r="BT9" i="5"/>
  <c r="BU9" i="5" s="1"/>
  <c r="CG9" i="5"/>
  <c r="CF10" i="5"/>
  <c r="CM12" i="5"/>
  <c r="CG13" i="5"/>
  <c r="CL14" i="5"/>
  <c r="CI14" i="5"/>
  <c r="CB14" i="5"/>
  <c r="CC14" i="5" s="1"/>
  <c r="CD14" i="5" s="1"/>
  <c r="L20" i="5"/>
  <c r="CO21" i="5"/>
  <c r="CJ26" i="5"/>
  <c r="CE26" i="5"/>
  <c r="L28" i="5"/>
  <c r="CO29" i="5"/>
  <c r="CO32" i="5"/>
  <c r="CG32" i="5"/>
  <c r="CN32" i="5"/>
  <c r="CF32" i="5"/>
  <c r="CJ32" i="5"/>
  <c r="CB32" i="5"/>
  <c r="CC32" i="5" s="1"/>
  <c r="CD32" i="5" s="1"/>
  <c r="BT32" i="5"/>
  <c r="CM32" i="5"/>
  <c r="CK32" i="5"/>
  <c r="BW32" i="5"/>
  <c r="CE32" i="5"/>
  <c r="CM33" i="5"/>
  <c r="CO34" i="5"/>
  <c r="CI38" i="5"/>
  <c r="CH38" i="5"/>
  <c r="CL38" i="5"/>
  <c r="CF38" i="5"/>
  <c r="BT38" i="5"/>
  <c r="BU38" i="5" s="1"/>
  <c r="CE38" i="5"/>
  <c r="CO38" i="5"/>
  <c r="CM38" i="5"/>
  <c r="CB38" i="5"/>
  <c r="CN41" i="5"/>
  <c r="CN45" i="5"/>
  <c r="CM51" i="5"/>
  <c r="L52" i="5"/>
  <c r="CN56" i="5"/>
  <c r="CE56" i="5"/>
  <c r="CM56" i="5"/>
  <c r="CL56" i="5"/>
  <c r="CJ56" i="5"/>
  <c r="BW56" i="5"/>
  <c r="CI56" i="5"/>
  <c r="CF56" i="5"/>
  <c r="CO56" i="5"/>
  <c r="CO60" i="5"/>
  <c r="CG60" i="5"/>
  <c r="CM60" i="5"/>
  <c r="CE60" i="5"/>
  <c r="BW60" i="5"/>
  <c r="CH60" i="5"/>
  <c r="CF60" i="5"/>
  <c r="BT60" i="5"/>
  <c r="BU60" i="5" s="1"/>
  <c r="CK60" i="5"/>
  <c r="CN60" i="5"/>
  <c r="CL60" i="5"/>
  <c r="CJ60" i="5"/>
  <c r="CI60" i="5"/>
  <c r="CG69" i="5"/>
  <c r="CM71" i="5"/>
  <c r="CL72" i="5"/>
  <c r="CJ72" i="5"/>
  <c r="CG72" i="5"/>
  <c r="CF82" i="5"/>
  <c r="CA90" i="5"/>
  <c r="BY90" i="5"/>
  <c r="CO92" i="5"/>
  <c r="CA110" i="5"/>
  <c r="BY110" i="5"/>
  <c r="CF231" i="4"/>
  <c r="CL237" i="4"/>
  <c r="CF239" i="4"/>
  <c r="CL245" i="4"/>
  <c r="CF247" i="4"/>
  <c r="CL253" i="4"/>
  <c r="CF255" i="4"/>
  <c r="CN257" i="4"/>
  <c r="CH257" i="4"/>
  <c r="CB260" i="4"/>
  <c r="CC260" i="4" s="1"/>
  <c r="CD260" i="4" s="1"/>
  <c r="CK264" i="4"/>
  <c r="BT264" i="4"/>
  <c r="BU264" i="4" s="1"/>
  <c r="CI264" i="4"/>
  <c r="CJ264" i="4"/>
  <c r="CO268" i="4"/>
  <c r="CG268" i="4"/>
  <c r="CM268" i="4"/>
  <c r="CE268" i="4"/>
  <c r="BW268" i="4"/>
  <c r="CJ268" i="4"/>
  <c r="CJ271" i="4"/>
  <c r="CB271" i="4"/>
  <c r="CC271" i="4" s="1"/>
  <c r="CD271" i="4" s="1"/>
  <c r="CO271" i="4"/>
  <c r="CO276" i="4"/>
  <c r="CG276" i="4"/>
  <c r="CM276" i="4"/>
  <c r="CE276" i="4"/>
  <c r="BW276" i="4"/>
  <c r="CK276" i="4"/>
  <c r="BT276" i="4"/>
  <c r="BU276" i="4" s="1"/>
  <c r="CN276" i="4"/>
  <c r="BW277" i="4"/>
  <c r="CK280" i="4"/>
  <c r="BT280" i="4"/>
  <c r="BU280" i="4" s="1"/>
  <c r="CI280" i="4"/>
  <c r="CO280" i="4"/>
  <c r="CG280" i="4"/>
  <c r="CM280" i="4"/>
  <c r="CH15" i="5"/>
  <c r="CB15" i="5"/>
  <c r="CC15" i="5" s="1"/>
  <c r="CD15" i="5" s="1"/>
  <c r="CJ23" i="5"/>
  <c r="CI23" i="5"/>
  <c r="CG23" i="5"/>
  <c r="BT23" i="5"/>
  <c r="CK23" i="5"/>
  <c r="CM25" i="5"/>
  <c r="CL31" i="5"/>
  <c r="CK31" i="5"/>
  <c r="CO31" i="5"/>
  <c r="CG31" i="5"/>
  <c r="CI31" i="5"/>
  <c r="BW31" i="5"/>
  <c r="CH31" i="5"/>
  <c r="BT31" i="5"/>
  <c r="BU31" i="5" s="1"/>
  <c r="CF31" i="5"/>
  <c r="CB31" i="5"/>
  <c r="CE31" i="5"/>
  <c r="CO37" i="5"/>
  <c r="CG45" i="5"/>
  <c r="BT45" i="5"/>
  <c r="CL45" i="5"/>
  <c r="CJ45" i="5"/>
  <c r="CM54" i="5"/>
  <c r="CG54" i="5"/>
  <c r="CH54" i="5"/>
  <c r="CL57" i="5"/>
  <c r="CN62" i="5"/>
  <c r="CH65" i="5"/>
  <c r="CI66" i="5"/>
  <c r="CB66" i="5"/>
  <c r="CC66" i="5" s="1"/>
  <c r="CD66" i="5" s="1"/>
  <c r="CL66" i="5"/>
  <c r="CN66" i="5"/>
  <c r="CN67" i="5"/>
  <c r="CL75" i="5"/>
  <c r="CJ75" i="5"/>
  <c r="CB75" i="5"/>
  <c r="CH75" i="5"/>
  <c r="CF75" i="5"/>
  <c r="CE75" i="5"/>
  <c r="CO75" i="5"/>
  <c r="CK75" i="5"/>
  <c r="BT75" i="5"/>
  <c r="CN75" i="5"/>
  <c r="CM75" i="5"/>
  <c r="CG75" i="5"/>
  <c r="CI75" i="5"/>
  <c r="BT84" i="5"/>
  <c r="BU84" i="5" s="1"/>
  <c r="CE85" i="5"/>
  <c r="CK86" i="5"/>
  <c r="BT86" i="5"/>
  <c r="BU86" i="5" s="1"/>
  <c r="CI86" i="5"/>
  <c r="CO86" i="5"/>
  <c r="CG86" i="5"/>
  <c r="CL86" i="5"/>
  <c r="CJ86" i="5"/>
  <c r="BW86" i="5"/>
  <c r="CH86" i="5"/>
  <c r="CM86" i="5"/>
  <c r="CN86" i="5"/>
  <c r="CO134" i="5"/>
  <c r="CG134" i="5"/>
  <c r="CN134" i="5"/>
  <c r="CF134" i="5"/>
  <c r="CK134" i="5"/>
  <c r="CH134" i="5"/>
  <c r="BT134" i="5"/>
  <c r="BU134" i="5" s="1"/>
  <c r="CE134" i="5"/>
  <c r="CM134" i="5"/>
  <c r="BW134" i="5"/>
  <c r="CJ134" i="5"/>
  <c r="CB134" i="5"/>
  <c r="CL134" i="5"/>
  <c r="BW148" i="5"/>
  <c r="CG255" i="4"/>
  <c r="CO255" i="4"/>
  <c r="CI257" i="4"/>
  <c r="CL261" i="4"/>
  <c r="CJ261" i="4"/>
  <c r="CB261" i="4"/>
  <c r="CI261" i="4"/>
  <c r="CL264" i="4"/>
  <c r="CK272" i="4"/>
  <c r="BT272" i="4"/>
  <c r="BU272" i="4" s="1"/>
  <c r="CI272" i="4"/>
  <c r="CO272" i="4"/>
  <c r="CG272" i="4"/>
  <c r="CM272" i="4"/>
  <c r="CL9" i="5"/>
  <c r="CJ9" i="5"/>
  <c r="CB9" i="5"/>
  <c r="CH9" i="5"/>
  <c r="CM9" i="5"/>
  <c r="CH12" i="5"/>
  <c r="CN23" i="5"/>
  <c r="CN25" i="5"/>
  <c r="CJ31" i="5"/>
  <c r="CK36" i="5"/>
  <c r="CJ36" i="5"/>
  <c r="CB36" i="5"/>
  <c r="BT36" i="5"/>
  <c r="BU36" i="5" s="1"/>
  <c r="BZ36" i="5" s="1"/>
  <c r="CN36" i="5"/>
  <c r="CF36" i="5"/>
  <c r="CH36" i="5"/>
  <c r="CG36" i="5"/>
  <c r="CE36" i="5"/>
  <c r="CO36" i="5"/>
  <c r="CL37" i="5"/>
  <c r="CH37" i="5"/>
  <c r="CL44" i="5"/>
  <c r="CG44" i="5"/>
  <c r="CO44" i="5"/>
  <c r="CH55" i="5"/>
  <c r="CG55" i="5"/>
  <c r="BW55" i="5"/>
  <c r="CK55" i="5"/>
  <c r="CB55" i="5"/>
  <c r="CC55" i="5" s="1"/>
  <c r="CD55" i="5" s="1"/>
  <c r="CI55" i="5"/>
  <c r="CE55" i="5"/>
  <c r="CO55" i="5"/>
  <c r="CJ55" i="5"/>
  <c r="CL58" i="5"/>
  <c r="CN63" i="5"/>
  <c r="CK64" i="5"/>
  <c r="BT64" i="5"/>
  <c r="BU64" i="5" s="1"/>
  <c r="CI64" i="5"/>
  <c r="CO64" i="5"/>
  <c r="CE64" i="5"/>
  <c r="CN64" i="5"/>
  <c r="CH64" i="5"/>
  <c r="CM64" i="5"/>
  <c r="BW64" i="5"/>
  <c r="CL64" i="5"/>
  <c r="CG64" i="5"/>
  <c r="CJ64" i="5"/>
  <c r="CL65" i="5"/>
  <c r="CF68" i="5"/>
  <c r="CM69" i="5"/>
  <c r="BT69" i="5"/>
  <c r="CK78" i="5"/>
  <c r="BT78" i="5"/>
  <c r="BU78" i="5" s="1"/>
  <c r="CI78" i="5"/>
  <c r="CO78" i="5"/>
  <c r="CG78" i="5"/>
  <c r="CJ78" i="5"/>
  <c r="BW78" i="5"/>
  <c r="CH78" i="5"/>
  <c r="CF78" i="5"/>
  <c r="CN78" i="5"/>
  <c r="CB78" i="5"/>
  <c r="CL78" i="5"/>
  <c r="CM78" i="5"/>
  <c r="BZ79" i="5"/>
  <c r="BX79" i="5"/>
  <c r="BY79" i="5"/>
  <c r="CA79" i="5"/>
  <c r="CG83" i="5"/>
  <c r="BT83" i="5"/>
  <c r="BU83" i="5" s="1"/>
  <c r="BZ83" i="5" s="1"/>
  <c r="CF83" i="5"/>
  <c r="CE83" i="5"/>
  <c r="CO83" i="5"/>
  <c r="CN83" i="5"/>
  <c r="CK83" i="5"/>
  <c r="CH85" i="5"/>
  <c r="BW85" i="5"/>
  <c r="CF89" i="5"/>
  <c r="CL97" i="5"/>
  <c r="CH97" i="5"/>
  <c r="CM102" i="5"/>
  <c r="CO129" i="5"/>
  <c r="CF237" i="4"/>
  <c r="CF245" i="4"/>
  <c r="CF253" i="4"/>
  <c r="CK261" i="4"/>
  <c r="CB264" i="4"/>
  <c r="CN265" i="4"/>
  <c r="CB268" i="4"/>
  <c r="CC268" i="4" s="1"/>
  <c r="CD268" i="4" s="1"/>
  <c r="CB272" i="4"/>
  <c r="CN272" i="4"/>
  <c r="CL277" i="4"/>
  <c r="CJ277" i="4"/>
  <c r="CB277" i="4"/>
  <c r="CC277" i="4" s="1"/>
  <c r="CD277" i="4" s="1"/>
  <c r="CH277" i="4"/>
  <c r="CM277" i="4"/>
  <c r="L278" i="4"/>
  <c r="CN5" i="5"/>
  <c r="BT7" i="5"/>
  <c r="BU7" i="5" s="1"/>
  <c r="CN9" i="5"/>
  <c r="CI10" i="5"/>
  <c r="CO10" i="5"/>
  <c r="CG10" i="5"/>
  <c r="CM10" i="5"/>
  <c r="CE10" i="5"/>
  <c r="BW10" i="5"/>
  <c r="CL10" i="5"/>
  <c r="CJ13" i="5"/>
  <c r="CB13" i="5"/>
  <c r="BT13" i="5"/>
  <c r="CI13" i="5"/>
  <c r="CH13" i="5"/>
  <c r="CN13" i="5"/>
  <c r="CF13" i="5"/>
  <c r="CO13" i="5"/>
  <c r="CM16" i="5"/>
  <c r="CG17" i="5"/>
  <c r="CJ22" i="5"/>
  <c r="L24" i="5"/>
  <c r="CO25" i="5"/>
  <c r="CJ30" i="5"/>
  <c r="CI36" i="5"/>
  <c r="CK40" i="5"/>
  <c r="CF40" i="5"/>
  <c r="CG40" i="5"/>
  <c r="CJ50" i="5"/>
  <c r="CN52" i="5"/>
  <c r="CL55" i="5"/>
  <c r="CM62" i="5"/>
  <c r="CE70" i="5"/>
  <c r="CN70" i="5"/>
  <c r="L79" i="5"/>
  <c r="CH91" i="5"/>
  <c r="DF95" i="5"/>
  <c r="L98" i="5"/>
  <c r="CN107" i="5"/>
  <c r="CK107" i="5"/>
  <c r="CB107" i="5"/>
  <c r="CN114" i="5"/>
  <c r="CE114" i="5"/>
  <c r="CL114" i="5"/>
  <c r="BW114" i="5"/>
  <c r="CK114" i="5"/>
  <c r="BT114" i="5"/>
  <c r="BU114" i="5" s="1"/>
  <c r="CI114" i="5"/>
  <c r="CB114" i="5"/>
  <c r="CC114" i="5" s="1"/>
  <c r="CD114" i="5" s="1"/>
  <c r="CM114" i="5"/>
  <c r="CM129" i="5"/>
  <c r="CL129" i="5"/>
  <c r="CL153" i="5"/>
  <c r="CH153" i="5"/>
  <c r="CF153" i="5"/>
  <c r="CE153" i="5"/>
  <c r="BW153" i="5"/>
  <c r="CF275" i="4"/>
  <c r="CN275" i="4"/>
  <c r="CF7" i="5"/>
  <c r="CN7" i="5"/>
  <c r="CK12" i="5"/>
  <c r="BW15" i="5"/>
  <c r="CE15" i="5"/>
  <c r="CM15" i="5"/>
  <c r="BT17" i="5"/>
  <c r="CE17" i="5"/>
  <c r="CO17" i="5"/>
  <c r="L21" i="5"/>
  <c r="CJ21" i="5"/>
  <c r="BT22" i="5"/>
  <c r="CF22" i="5"/>
  <c r="L25" i="5"/>
  <c r="CJ25" i="5"/>
  <c r="BT26" i="5"/>
  <c r="CF26" i="5"/>
  <c r="L29" i="5"/>
  <c r="CJ29" i="5"/>
  <c r="BT30" i="5"/>
  <c r="CF30" i="5"/>
  <c r="BV34" i="5"/>
  <c r="CJ34" i="5"/>
  <c r="L39" i="5"/>
  <c r="BW39" i="5"/>
  <c r="CI39" i="5"/>
  <c r="CN42" i="5"/>
  <c r="CJ48" i="5"/>
  <c r="CK49" i="5"/>
  <c r="CJ49" i="5"/>
  <c r="CI49" i="5"/>
  <c r="CN49" i="5"/>
  <c r="CE49" i="5"/>
  <c r="CM49" i="5"/>
  <c r="BT51" i="5"/>
  <c r="BU51" i="5" s="1"/>
  <c r="CH51" i="5"/>
  <c r="BW57" i="5"/>
  <c r="CE62" i="5"/>
  <c r="CI65" i="5"/>
  <c r="CM80" i="5"/>
  <c r="CE80" i="5"/>
  <c r="BW80" i="5"/>
  <c r="CK80" i="5"/>
  <c r="BT80" i="5"/>
  <c r="BU80" i="5" s="1"/>
  <c r="CI80" i="5"/>
  <c r="CF80" i="5"/>
  <c r="CO80" i="5"/>
  <c r="CB80" i="5"/>
  <c r="CJ80" i="5"/>
  <c r="CG80" i="5"/>
  <c r="CL81" i="5"/>
  <c r="CK81" i="5"/>
  <c r="BW81" i="5"/>
  <c r="CO81" i="5"/>
  <c r="L85" i="5"/>
  <c r="CN88" i="5"/>
  <c r="CF88" i="5"/>
  <c r="CG88" i="5"/>
  <c r="BW88" i="5"/>
  <c r="CM88" i="5"/>
  <c r="BT88" i="5"/>
  <c r="BU88" i="5" s="1"/>
  <c r="CK88" i="5"/>
  <c r="CB88" i="5"/>
  <c r="CI88" i="5"/>
  <c r="CH88" i="5"/>
  <c r="CE88" i="5"/>
  <c r="CO88" i="5"/>
  <c r="BW92" i="5"/>
  <c r="CJ94" i="5"/>
  <c r="CB94" i="5"/>
  <c r="CO94" i="5"/>
  <c r="CF94" i="5"/>
  <c r="BW94" i="5"/>
  <c r="CN94" i="5"/>
  <c r="CE94" i="5"/>
  <c r="CM94" i="5"/>
  <c r="BT94" i="5"/>
  <c r="BU94" i="5" s="1"/>
  <c r="CK94" i="5"/>
  <c r="CH94" i="5"/>
  <c r="CL94" i="5"/>
  <c r="L101" i="5"/>
  <c r="CM115" i="5"/>
  <c r="CF115" i="5"/>
  <c r="CI118" i="5"/>
  <c r="CH118" i="5"/>
  <c r="BW118" i="5"/>
  <c r="CO118" i="5"/>
  <c r="CN121" i="5"/>
  <c r="CO140" i="5"/>
  <c r="CK140" i="5"/>
  <c r="CB140" i="5"/>
  <c r="CC140" i="5" s="1"/>
  <c r="CD140" i="5" s="1"/>
  <c r="CJ140" i="5"/>
  <c r="BT140" i="5"/>
  <c r="BU140" i="5" s="1"/>
  <c r="DB155" i="5"/>
  <c r="CF257" i="4"/>
  <c r="CL263" i="4"/>
  <c r="CF265" i="4"/>
  <c r="CL271" i="4"/>
  <c r="CF273" i="4"/>
  <c r="CH275" i="4"/>
  <c r="CL279" i="4"/>
  <c r="CF5" i="5"/>
  <c r="CH7" i="5"/>
  <c r="BW12" i="5"/>
  <c r="CE12" i="5"/>
  <c r="CK14" i="5"/>
  <c r="CG15" i="5"/>
  <c r="CO15" i="5"/>
  <c r="CK16" i="5"/>
  <c r="L17" i="5"/>
  <c r="BW17" i="5"/>
  <c r="L22" i="5"/>
  <c r="BW22" i="5"/>
  <c r="L26" i="5"/>
  <c r="BW26" i="5"/>
  <c r="L30" i="5"/>
  <c r="BW30" i="5"/>
  <c r="L35" i="5"/>
  <c r="CN37" i="5"/>
  <c r="CK37" i="5"/>
  <c r="CL39" i="5"/>
  <c r="CK39" i="5"/>
  <c r="CO39" i="5"/>
  <c r="CG39" i="5"/>
  <c r="CM39" i="5"/>
  <c r="BW40" i="5"/>
  <c r="CH43" i="5"/>
  <c r="CO43" i="5"/>
  <c r="CG43" i="5"/>
  <c r="CK43" i="5"/>
  <c r="BT43" i="5"/>
  <c r="BU43" i="5" s="1"/>
  <c r="CM43" i="5"/>
  <c r="L44" i="5"/>
  <c r="BW44" i="5"/>
  <c r="CO48" i="5"/>
  <c r="CG48" i="5"/>
  <c r="CN48" i="5"/>
  <c r="CE48" i="5"/>
  <c r="CM48" i="5"/>
  <c r="CI48" i="5"/>
  <c r="CL48" i="5"/>
  <c r="CB49" i="5"/>
  <c r="BW54" i="5"/>
  <c r="CH57" i="5"/>
  <c r="CK57" i="5"/>
  <c r="CB57" i="5"/>
  <c r="CJ57" i="5"/>
  <c r="CN57" i="5"/>
  <c r="CE57" i="5"/>
  <c r="CO57" i="5"/>
  <c r="CG58" i="5"/>
  <c r="CH62" i="5"/>
  <c r="CO68" i="5"/>
  <c r="CG68" i="5"/>
  <c r="CM68" i="5"/>
  <c r="CE68" i="5"/>
  <c r="BW68" i="5"/>
  <c r="CN68" i="5"/>
  <c r="CI68" i="5"/>
  <c r="L69" i="5"/>
  <c r="CI70" i="5"/>
  <c r="CO70" i="5"/>
  <c r="CG70" i="5"/>
  <c r="CH70" i="5"/>
  <c r="BW70" i="5"/>
  <c r="CF70" i="5"/>
  <c r="CL70" i="5"/>
  <c r="CB70" i="5"/>
  <c r="CC70" i="5" s="1"/>
  <c r="CD70" i="5" s="1"/>
  <c r="CH71" i="5"/>
  <c r="CL71" i="5"/>
  <c r="CE71" i="5"/>
  <c r="CJ71" i="5"/>
  <c r="CB71" i="5"/>
  <c r="CC71" i="5" s="1"/>
  <c r="CD71" i="5" s="1"/>
  <c r="CH72" i="5"/>
  <c r="CM77" i="5"/>
  <c r="CK77" i="5"/>
  <c r="CI77" i="5"/>
  <c r="BW77" i="5"/>
  <c r="CE77" i="5"/>
  <c r="CH77" i="5"/>
  <c r="CL80" i="5"/>
  <c r="BT81" i="5"/>
  <c r="BU81" i="5" s="1"/>
  <c r="CL88" i="5"/>
  <c r="CB90" i="5"/>
  <c r="CC90" i="5" s="1"/>
  <c r="CD90" i="5" s="1"/>
  <c r="CM92" i="5"/>
  <c r="CI92" i="5"/>
  <c r="BT98" i="5"/>
  <c r="BU98" i="5" s="1"/>
  <c r="CH104" i="5"/>
  <c r="CN104" i="5"/>
  <c r="CF104" i="5"/>
  <c r="CL104" i="5"/>
  <c r="CB104" i="5"/>
  <c r="CC104" i="5" s="1"/>
  <c r="CD104" i="5" s="1"/>
  <c r="CK104" i="5"/>
  <c r="CJ104" i="5"/>
  <c r="CG104" i="5"/>
  <c r="CO104" i="5"/>
  <c r="BT104" i="5"/>
  <c r="BU104" i="5" s="1"/>
  <c r="BZ104" i="5" s="1"/>
  <c r="CM104" i="5"/>
  <c r="CI104" i="5"/>
  <c r="CE106" i="5"/>
  <c r="BT106" i="5"/>
  <c r="CK109" i="5"/>
  <c r="CH115" i="5"/>
  <c r="CH120" i="5"/>
  <c r="DB124" i="5"/>
  <c r="CZ137" i="5"/>
  <c r="CW143" i="5"/>
  <c r="DQ143" i="5" s="1"/>
  <c r="CB156" i="5"/>
  <c r="CC156" i="5" s="1"/>
  <c r="CD156" i="5" s="1"/>
  <c r="CL156" i="5"/>
  <c r="CK156" i="5"/>
  <c r="CH156" i="5"/>
  <c r="BT156" i="5"/>
  <c r="CJ156" i="5"/>
  <c r="CI156" i="5"/>
  <c r="CF12" i="5"/>
  <c r="CN12" i="5"/>
  <c r="CL17" i="5"/>
  <c r="CH17" i="5"/>
  <c r="CI17" i="5"/>
  <c r="CB21" i="5"/>
  <c r="CC21" i="5" s="1"/>
  <c r="CD21" i="5" s="1"/>
  <c r="CI22" i="5"/>
  <c r="CH22" i="5"/>
  <c r="CL22" i="5"/>
  <c r="CK22" i="5"/>
  <c r="CB25" i="5"/>
  <c r="CC25" i="5" s="1"/>
  <c r="CD25" i="5" s="1"/>
  <c r="CI26" i="5"/>
  <c r="CH26" i="5"/>
  <c r="CL26" i="5"/>
  <c r="CK26" i="5"/>
  <c r="CB29" i="5"/>
  <c r="CC29" i="5" s="1"/>
  <c r="CD29" i="5" s="1"/>
  <c r="CI30" i="5"/>
  <c r="CH30" i="5"/>
  <c r="CL30" i="5"/>
  <c r="CK30" i="5"/>
  <c r="CB34" i="5"/>
  <c r="CC34" i="5" s="1"/>
  <c r="CD34" i="5" s="1"/>
  <c r="CN39" i="5"/>
  <c r="CK51" i="5"/>
  <c r="CL51" i="5"/>
  <c r="CB51" i="5"/>
  <c r="CC51" i="5" s="1"/>
  <c r="CD51" i="5" s="1"/>
  <c r="CJ51" i="5"/>
  <c r="CO51" i="5"/>
  <c r="CF51" i="5"/>
  <c r="BW51" i="5"/>
  <c r="CN51" i="5"/>
  <c r="BT62" i="5"/>
  <c r="BU62" i="5" s="1"/>
  <c r="BZ62" i="5" s="1"/>
  <c r="CO69" i="5"/>
  <c r="CG71" i="5"/>
  <c r="CO74" i="5"/>
  <c r="CG74" i="5"/>
  <c r="CM74" i="5"/>
  <c r="CE74" i="5"/>
  <c r="BW74" i="5"/>
  <c r="CK74" i="5"/>
  <c r="BT74" i="5"/>
  <c r="BU74" i="5" s="1"/>
  <c r="CJ74" i="5"/>
  <c r="CI74" i="5"/>
  <c r="CH74" i="5"/>
  <c r="CB74" i="5"/>
  <c r="CC74" i="5" s="1"/>
  <c r="CD74" i="5" s="1"/>
  <c r="CF74" i="5"/>
  <c r="CO82" i="5"/>
  <c r="CG82" i="5"/>
  <c r="CM82" i="5"/>
  <c r="CE82" i="5"/>
  <c r="BW82" i="5"/>
  <c r="CK82" i="5"/>
  <c r="BT82" i="5"/>
  <c r="BU82" i="5" s="1"/>
  <c r="CL82" i="5"/>
  <c r="CJ82" i="5"/>
  <c r="CI82" i="5"/>
  <c r="CH82" i="5"/>
  <c r="CO85" i="5"/>
  <c r="CK93" i="5"/>
  <c r="CM95" i="5"/>
  <c r="CJ97" i="5"/>
  <c r="CM101" i="5"/>
  <c r="CF120" i="5"/>
  <c r="CN120" i="5"/>
  <c r="BT120" i="5"/>
  <c r="BU120" i="5" s="1"/>
  <c r="CL122" i="5"/>
  <c r="CH122" i="5"/>
  <c r="CF122" i="5"/>
  <c r="CJ123" i="5"/>
  <c r="CO123" i="5"/>
  <c r="CF123" i="5"/>
  <c r="BW123" i="5"/>
  <c r="CI123" i="5"/>
  <c r="CG123" i="5"/>
  <c r="CE123" i="5"/>
  <c r="CB123" i="5"/>
  <c r="CC123" i="5" s="1"/>
  <c r="CD123" i="5" s="1"/>
  <c r="BT123" i="5"/>
  <c r="BU123" i="5" s="1"/>
  <c r="CM123" i="5"/>
  <c r="CH135" i="5"/>
  <c r="CE135" i="5"/>
  <c r="BV158" i="5"/>
  <c r="BU158" i="5"/>
  <c r="CA201" i="5"/>
  <c r="BY201" i="5"/>
  <c r="CF263" i="4"/>
  <c r="CF271" i="4"/>
  <c r="CB275" i="4"/>
  <c r="CC275" i="4" s="1"/>
  <c r="CD275" i="4" s="1"/>
  <c r="CF279" i="4"/>
  <c r="CB7" i="5"/>
  <c r="CG12" i="5"/>
  <c r="BW14" i="5"/>
  <c r="CE14" i="5"/>
  <c r="BW16" i="5"/>
  <c r="CE16" i="5"/>
  <c r="CJ17" i="5"/>
  <c r="L18" i="5"/>
  <c r="L19" i="5"/>
  <c r="CM22" i="5"/>
  <c r="L23" i="5"/>
  <c r="CM26" i="5"/>
  <c r="L27" i="5"/>
  <c r="CM30" i="5"/>
  <c r="L31" i="5"/>
  <c r="CH35" i="5"/>
  <c r="CO35" i="5"/>
  <c r="CG35" i="5"/>
  <c r="CK35" i="5"/>
  <c r="CL35" i="5"/>
  <c r="CB37" i="5"/>
  <c r="CI40" i="5"/>
  <c r="CH40" i="5"/>
  <c r="CL40" i="5"/>
  <c r="CM40" i="5"/>
  <c r="L41" i="5"/>
  <c r="CK44" i="5"/>
  <c r="CJ44" i="5"/>
  <c r="CB44" i="5"/>
  <c r="BT44" i="5"/>
  <c r="CN44" i="5"/>
  <c r="CF44" i="5"/>
  <c r="CM44" i="5"/>
  <c r="CF49" i="5"/>
  <c r="L50" i="5"/>
  <c r="CI54" i="5"/>
  <c r="CK54" i="5"/>
  <c r="CB54" i="5"/>
  <c r="CJ54" i="5"/>
  <c r="CN54" i="5"/>
  <c r="CE54" i="5"/>
  <c r="CO54" i="5"/>
  <c r="CJ59" i="5"/>
  <c r="CB59" i="5"/>
  <c r="CN59" i="5"/>
  <c r="CE59" i="5"/>
  <c r="CM59" i="5"/>
  <c r="BT59" i="5"/>
  <c r="BU59" i="5" s="1"/>
  <c r="CH59" i="5"/>
  <c r="CO66" i="5"/>
  <c r="CJ67" i="5"/>
  <c r="CB67" i="5"/>
  <c r="CC67" i="5" s="1"/>
  <c r="CD67" i="5" s="1"/>
  <c r="CH67" i="5"/>
  <c r="CF67" i="5"/>
  <c r="CO67" i="5"/>
  <c r="CE67" i="5"/>
  <c r="BT67" i="5"/>
  <c r="BU67" i="5" s="1"/>
  <c r="CK67" i="5"/>
  <c r="CL74" i="5"/>
  <c r="CI76" i="5"/>
  <c r="CO76" i="5"/>
  <c r="CG76" i="5"/>
  <c r="CM76" i="5"/>
  <c r="CE76" i="5"/>
  <c r="BW76" i="5"/>
  <c r="CN76" i="5"/>
  <c r="CB76" i="5"/>
  <c r="CC76" i="5" s="1"/>
  <c r="CD76" i="5" s="1"/>
  <c r="CJ76" i="5"/>
  <c r="CF76" i="5"/>
  <c r="CH79" i="5"/>
  <c r="CL79" i="5"/>
  <c r="CG79" i="5"/>
  <c r="CE79" i="5"/>
  <c r="CK79" i="5"/>
  <c r="CI79" i="5"/>
  <c r="L81" i="5"/>
  <c r="CN82" i="5"/>
  <c r="CI84" i="5"/>
  <c r="CO84" i="5"/>
  <c r="CG84" i="5"/>
  <c r="CM84" i="5"/>
  <c r="CE84" i="5"/>
  <c r="BW84" i="5"/>
  <c r="CF84" i="5"/>
  <c r="CK84" i="5"/>
  <c r="CB84" i="5"/>
  <c r="CC84" i="5" s="1"/>
  <c r="CD84" i="5" s="1"/>
  <c r="CM85" i="5"/>
  <c r="CK85" i="5"/>
  <c r="CI85" i="5"/>
  <c r="CM89" i="5"/>
  <c r="CN89" i="5"/>
  <c r="CL89" i="5"/>
  <c r="BW89" i="5"/>
  <c r="CI89" i="5"/>
  <c r="CE89" i="5"/>
  <c r="CO89" i="5"/>
  <c r="CO91" i="5"/>
  <c r="CF91" i="5"/>
  <c r="BW91" i="5"/>
  <c r="CI91" i="5"/>
  <c r="CM91" i="5"/>
  <c r="CL93" i="5"/>
  <c r="CE95" i="5"/>
  <c r="BW95" i="5"/>
  <c r="CG102" i="5"/>
  <c r="CE102" i="5"/>
  <c r="CO102" i="5"/>
  <c r="CG106" i="5"/>
  <c r="CF108" i="5"/>
  <c r="CE108" i="5"/>
  <c r="CO115" i="5"/>
  <c r="CJ120" i="5"/>
  <c r="CI127" i="5"/>
  <c r="BW127" i="5"/>
  <c r="CN127" i="5"/>
  <c r="CB127" i="5"/>
  <c r="CM127" i="5"/>
  <c r="CL127" i="5"/>
  <c r="CK127" i="5"/>
  <c r="CL133" i="5"/>
  <c r="CK133" i="5"/>
  <c r="CH133" i="5"/>
  <c r="CJ133" i="5"/>
  <c r="CI133" i="5"/>
  <c r="BW133" i="5"/>
  <c r="CG133" i="5"/>
  <c r="BT133" i="5"/>
  <c r="BU133" i="5" s="1"/>
  <c r="CE133" i="5"/>
  <c r="CO133" i="5"/>
  <c r="CN133" i="5"/>
  <c r="CM133" i="5"/>
  <c r="CB133" i="5"/>
  <c r="CF133" i="5"/>
  <c r="CB138" i="5"/>
  <c r="CC138" i="5" s="1"/>
  <c r="CD138" i="5" s="1"/>
  <c r="CK138" i="5"/>
  <c r="BT138" i="5"/>
  <c r="BU138" i="5" s="1"/>
  <c r="CO138" i="5"/>
  <c r="CJ138" i="5"/>
  <c r="CN140" i="5"/>
  <c r="CH19" i="5"/>
  <c r="CH21" i="5"/>
  <c r="CH23" i="5"/>
  <c r="CH25" i="5"/>
  <c r="CH27" i="5"/>
  <c r="CH29" i="5"/>
  <c r="BW33" i="5"/>
  <c r="CE33" i="5"/>
  <c r="CH34" i="5"/>
  <c r="CI37" i="5"/>
  <c r="CI41" i="5"/>
  <c r="CF42" i="5"/>
  <c r="CI45" i="5"/>
  <c r="CB52" i="5"/>
  <c r="CC52" i="5" s="1"/>
  <c r="CD52" i="5" s="1"/>
  <c r="CL53" i="5"/>
  <c r="CH53" i="5"/>
  <c r="CK56" i="5"/>
  <c r="BT56" i="5"/>
  <c r="BU56" i="5" s="1"/>
  <c r="CH56" i="5"/>
  <c r="CL63" i="5"/>
  <c r="CK63" i="5"/>
  <c r="BT65" i="5"/>
  <c r="BU65" i="5" s="1"/>
  <c r="CE65" i="5"/>
  <c r="L68" i="5"/>
  <c r="CE69" i="5"/>
  <c r="CL83" i="5"/>
  <c r="CJ83" i="5"/>
  <c r="CB83" i="5"/>
  <c r="CH83" i="5"/>
  <c r="CM83" i="5"/>
  <c r="L84" i="5"/>
  <c r="CG85" i="5"/>
  <c r="CN87" i="5"/>
  <c r="CB93" i="5"/>
  <c r="CC93" i="5" s="1"/>
  <c r="CD93" i="5" s="1"/>
  <c r="BT95" i="5"/>
  <c r="BU95" i="5" s="1"/>
  <c r="CB96" i="5"/>
  <c r="CC96" i="5" s="1"/>
  <c r="CD96" i="5" s="1"/>
  <c r="CE100" i="5"/>
  <c r="L102" i="5"/>
  <c r="CI107" i="5"/>
  <c r="CO107" i="5"/>
  <c r="CG107" i="5"/>
  <c r="CM107" i="5"/>
  <c r="CE107" i="5"/>
  <c r="BW107" i="5"/>
  <c r="CJ107" i="5"/>
  <c r="CH107" i="5"/>
  <c r="CF107" i="5"/>
  <c r="BT107" i="5"/>
  <c r="CO110" i="5"/>
  <c r="CJ111" i="5"/>
  <c r="CN111" i="5"/>
  <c r="CE111" i="5"/>
  <c r="CI111" i="5"/>
  <c r="CF111" i="5"/>
  <c r="CO111" i="5"/>
  <c r="CB111" i="5"/>
  <c r="CC111" i="5" s="1"/>
  <c r="CD111" i="5" s="1"/>
  <c r="CK111" i="5"/>
  <c r="CJ117" i="5"/>
  <c r="CH117" i="5"/>
  <c r="CO117" i="5"/>
  <c r="CE117" i="5"/>
  <c r="CB117" i="5"/>
  <c r="CC117" i="5" s="1"/>
  <c r="CD117" i="5" s="1"/>
  <c r="CM117" i="5"/>
  <c r="CL117" i="5"/>
  <c r="BW117" i="5"/>
  <c r="CI117" i="5"/>
  <c r="CK117" i="5"/>
  <c r="CG132" i="5"/>
  <c r="CF132" i="5"/>
  <c r="BT132" i="5"/>
  <c r="BU132" i="5" s="1"/>
  <c r="CN155" i="5"/>
  <c r="CM155" i="5"/>
  <c r="CK163" i="5"/>
  <c r="CI163" i="5"/>
  <c r="CO186" i="5"/>
  <c r="BW186" i="5"/>
  <c r="CM186" i="5"/>
  <c r="CH186" i="5"/>
  <c r="CN186" i="5"/>
  <c r="CM72" i="5"/>
  <c r="CE72" i="5"/>
  <c r="BW72" i="5"/>
  <c r="CK72" i="5"/>
  <c r="BT72" i="5"/>
  <c r="BU72" i="5" s="1"/>
  <c r="CI72" i="5"/>
  <c r="CN72" i="5"/>
  <c r="CK90" i="5"/>
  <c r="CH92" i="5"/>
  <c r="CL92" i="5"/>
  <c r="BT92" i="5"/>
  <c r="CK92" i="5"/>
  <c r="CB92" i="5"/>
  <c r="CC92" i="5" s="1"/>
  <c r="CD92" i="5" s="1"/>
  <c r="CJ92" i="5"/>
  <c r="CG92" i="5"/>
  <c r="CJ96" i="5"/>
  <c r="CN98" i="5"/>
  <c r="CF98" i="5"/>
  <c r="CL98" i="5"/>
  <c r="CM98" i="5"/>
  <c r="CB98" i="5"/>
  <c r="CC98" i="5" s="1"/>
  <c r="CD98" i="5" s="1"/>
  <c r="CK98" i="5"/>
  <c r="CJ98" i="5"/>
  <c r="CH98" i="5"/>
  <c r="BW98" i="5"/>
  <c r="CN100" i="5"/>
  <c r="CO101" i="5"/>
  <c r="CG101" i="5"/>
  <c r="CH101" i="5"/>
  <c r="CF101" i="5"/>
  <c r="BT101" i="5"/>
  <c r="BU101" i="5" s="1"/>
  <c r="CL101" i="5"/>
  <c r="CB101" i="5"/>
  <c r="CC101" i="5" s="1"/>
  <c r="CD101" i="5" s="1"/>
  <c r="CI101" i="5"/>
  <c r="CE110" i="5"/>
  <c r="CL112" i="5"/>
  <c r="CN112" i="5"/>
  <c r="CK112" i="5"/>
  <c r="CI112" i="5"/>
  <c r="CJ112" i="5"/>
  <c r="CJ113" i="5"/>
  <c r="CB113" i="5"/>
  <c r="CM113" i="5"/>
  <c r="BT113" i="5"/>
  <c r="CK113" i="5"/>
  <c r="CH113" i="5"/>
  <c r="CF113" i="5"/>
  <c r="CE113" i="5"/>
  <c r="CN113" i="5"/>
  <c r="CG113" i="5"/>
  <c r="CL121" i="5"/>
  <c r="CK121" i="5"/>
  <c r="BW121" i="5"/>
  <c r="CI121" i="5"/>
  <c r="BT121" i="5"/>
  <c r="BU121" i="5" s="1"/>
  <c r="CH121" i="5"/>
  <c r="CM121" i="5"/>
  <c r="CO124" i="5"/>
  <c r="CL124" i="5"/>
  <c r="CM124" i="5"/>
  <c r="CK124" i="5"/>
  <c r="BW124" i="5"/>
  <c r="CJ124" i="5"/>
  <c r="BT124" i="5"/>
  <c r="BU124" i="5" s="1"/>
  <c r="CF124" i="5"/>
  <c r="CL125" i="5"/>
  <c r="BW125" i="5"/>
  <c r="CO125" i="5"/>
  <c r="CH125" i="5"/>
  <c r="CF126" i="5"/>
  <c r="CE126" i="5"/>
  <c r="CL130" i="5"/>
  <c r="CJ130" i="5"/>
  <c r="CI130" i="5"/>
  <c r="BW130" i="5"/>
  <c r="CO144" i="5"/>
  <c r="CG144" i="5"/>
  <c r="BW144" i="5"/>
  <c r="CE144" i="5"/>
  <c r="CM144" i="5"/>
  <c r="BT144" i="5"/>
  <c r="BU144" i="5" s="1"/>
  <c r="CJ144" i="5"/>
  <c r="CB144" i="5"/>
  <c r="CL144" i="5"/>
  <c r="CI144" i="5"/>
  <c r="CH144" i="5"/>
  <c r="CO159" i="5"/>
  <c r="CN159" i="5"/>
  <c r="CG159" i="5"/>
  <c r="CF159" i="5"/>
  <c r="CC172" i="5"/>
  <c r="CD172" i="5" s="1"/>
  <c r="CL19" i="5"/>
  <c r="CL21" i="5"/>
  <c r="CL23" i="5"/>
  <c r="CL25" i="5"/>
  <c r="CL27" i="5"/>
  <c r="CL29" i="5"/>
  <c r="CL34" i="5"/>
  <c r="BW37" i="5"/>
  <c r="CE37" i="5"/>
  <c r="CM37" i="5"/>
  <c r="CE41" i="5"/>
  <c r="CM41" i="5"/>
  <c r="BW45" i="5"/>
  <c r="CE45" i="5"/>
  <c r="CM45" i="5"/>
  <c r="CO52" i="5"/>
  <c r="CG52" i="5"/>
  <c r="BW52" i="5"/>
  <c r="CF52" i="5"/>
  <c r="CM58" i="5"/>
  <c r="CE58" i="5"/>
  <c r="BW58" i="5"/>
  <c r="CH58" i="5"/>
  <c r="CI62" i="5"/>
  <c r="CO62" i="5"/>
  <c r="CG62" i="5"/>
  <c r="CJ62" i="5"/>
  <c r="CK65" i="5"/>
  <c r="CL69" i="5"/>
  <c r="CJ69" i="5"/>
  <c r="CB69" i="5"/>
  <c r="CC69" i="5" s="1"/>
  <c r="CD69" i="5" s="1"/>
  <c r="CI69" i="5"/>
  <c r="CB72" i="5"/>
  <c r="CO72" i="5"/>
  <c r="CH81" i="5"/>
  <c r="CN85" i="5"/>
  <c r="CL90" i="5"/>
  <c r="CK96" i="5"/>
  <c r="CE98" i="5"/>
  <c r="CJ101" i="5"/>
  <c r="CL102" i="5"/>
  <c r="CN106" i="5"/>
  <c r="CF106" i="5"/>
  <c r="CL106" i="5"/>
  <c r="CM106" i="5"/>
  <c r="CB106" i="5"/>
  <c r="CC106" i="5" s="1"/>
  <c r="CD106" i="5" s="1"/>
  <c r="CK106" i="5"/>
  <c r="CJ106" i="5"/>
  <c r="CH106" i="5"/>
  <c r="BW106" i="5"/>
  <c r="CF110" i="5"/>
  <c r="BT111" i="5"/>
  <c r="BU111" i="5" s="1"/>
  <c r="CI113" i="5"/>
  <c r="CI116" i="5"/>
  <c r="CM116" i="5"/>
  <c r="BT116" i="5"/>
  <c r="BU116" i="5" s="1"/>
  <c r="CK116" i="5"/>
  <c r="CB116" i="5"/>
  <c r="CH116" i="5"/>
  <c r="CJ116" i="5"/>
  <c r="CG116" i="5"/>
  <c r="CF116" i="5"/>
  <c r="CE116" i="5"/>
  <c r="BT117" i="5"/>
  <c r="BU117" i="5" s="1"/>
  <c r="CO121" i="5"/>
  <c r="CN122" i="5"/>
  <c r="CB130" i="5"/>
  <c r="CO136" i="5"/>
  <c r="CK136" i="5"/>
  <c r="CJ136" i="5"/>
  <c r="BT136" i="5"/>
  <c r="BU136" i="5" s="1"/>
  <c r="CG136" i="5"/>
  <c r="CH136" i="5"/>
  <c r="CI137" i="5"/>
  <c r="CH137" i="5"/>
  <c r="CO137" i="5"/>
  <c r="CG137" i="5"/>
  <c r="CL137" i="5"/>
  <c r="CE137" i="5"/>
  <c r="CB137" i="5"/>
  <c r="CM137" i="5"/>
  <c r="BW137" i="5"/>
  <c r="BT137" i="5"/>
  <c r="BU137" i="5" s="1"/>
  <c r="CN137" i="5"/>
  <c r="L140" i="5"/>
  <c r="CK142" i="5"/>
  <c r="BT142" i="5"/>
  <c r="BU142" i="5" s="1"/>
  <c r="CH142" i="5"/>
  <c r="CI145" i="5"/>
  <c r="CO145" i="5"/>
  <c r="CH145" i="5"/>
  <c r="CE145" i="5"/>
  <c r="CK157" i="5"/>
  <c r="CJ157" i="5"/>
  <c r="CB157" i="5"/>
  <c r="BT157" i="5"/>
  <c r="BU157" i="5" s="1"/>
  <c r="CI157" i="5"/>
  <c r="CH157" i="5"/>
  <c r="BW157" i="5"/>
  <c r="CG157" i="5"/>
  <c r="CF157" i="5"/>
  <c r="CN157" i="5"/>
  <c r="CM157" i="5"/>
  <c r="CL157" i="5"/>
  <c r="CE157" i="5"/>
  <c r="BW163" i="5"/>
  <c r="CJ194" i="5"/>
  <c r="CB194" i="5"/>
  <c r="CC194" i="5" s="1"/>
  <c r="CD194" i="5" s="1"/>
  <c r="CL194" i="5"/>
  <c r="BW19" i="5"/>
  <c r="CE19" i="5"/>
  <c r="BW21" i="5"/>
  <c r="CE21" i="5"/>
  <c r="BW23" i="5"/>
  <c r="CE23" i="5"/>
  <c r="BW25" i="5"/>
  <c r="CE25" i="5"/>
  <c r="BW27" i="5"/>
  <c r="CE27" i="5"/>
  <c r="BW29" i="5"/>
  <c r="CE29" i="5"/>
  <c r="BW34" i="5"/>
  <c r="CE34" i="5"/>
  <c r="CF37" i="5"/>
  <c r="CF41" i="5"/>
  <c r="CF45" i="5"/>
  <c r="CO50" i="5"/>
  <c r="CG50" i="5"/>
  <c r="BW50" i="5"/>
  <c r="CF50" i="5"/>
  <c r="CH52" i="5"/>
  <c r="CN55" i="5"/>
  <c r="CI58" i="5"/>
  <c r="CK62" i="5"/>
  <c r="CB65" i="5"/>
  <c r="CM66" i="5"/>
  <c r="CE66" i="5"/>
  <c r="BW66" i="5"/>
  <c r="CK66" i="5"/>
  <c r="BT66" i="5"/>
  <c r="BU66" i="5" s="1"/>
  <c r="CJ66" i="5"/>
  <c r="CK69" i="5"/>
  <c r="CH73" i="5"/>
  <c r="CN77" i="5"/>
  <c r="CJ81" i="5"/>
  <c r="CB81" i="5"/>
  <c r="CC81" i="5" s="1"/>
  <c r="CD81" i="5" s="1"/>
  <c r="CM81" i="5"/>
  <c r="BT90" i="5"/>
  <c r="BU90" i="5" s="1"/>
  <c r="BZ90" i="5" s="1"/>
  <c r="CN91" i="5"/>
  <c r="CE92" i="5"/>
  <c r="CI97" i="5"/>
  <c r="CO97" i="5"/>
  <c r="CF97" i="5"/>
  <c r="BW97" i="5"/>
  <c r="CN97" i="5"/>
  <c r="CE97" i="5"/>
  <c r="CM97" i="5"/>
  <c r="BT97" i="5"/>
  <c r="BU97" i="5" s="1"/>
  <c r="CK97" i="5"/>
  <c r="CB97" i="5"/>
  <c r="CG98" i="5"/>
  <c r="L100" i="5"/>
  <c r="CK101" i="5"/>
  <c r="CM103" i="5"/>
  <c r="L104" i="5"/>
  <c r="CL113" i="5"/>
  <c r="L117" i="5"/>
  <c r="L123" i="5"/>
  <c r="CK129" i="5"/>
  <c r="BW129" i="5"/>
  <c r="CH129" i="5"/>
  <c r="CG129" i="5"/>
  <c r="BT129" i="5"/>
  <c r="BU129" i="5" s="1"/>
  <c r="CE129" i="5"/>
  <c r="CA131" i="5"/>
  <c r="BV154" i="5"/>
  <c r="BU154" i="5"/>
  <c r="CG155" i="5"/>
  <c r="CF65" i="5"/>
  <c r="CN65" i="5"/>
  <c r="CF73" i="5"/>
  <c r="CN73" i="5"/>
  <c r="CB77" i="5"/>
  <c r="CJ77" i="5"/>
  <c r="CF81" i="5"/>
  <c r="CN81" i="5"/>
  <c r="CB85" i="5"/>
  <c r="CC85" i="5" s="1"/>
  <c r="CD85" i="5" s="1"/>
  <c r="CJ85" i="5"/>
  <c r="CK89" i="5"/>
  <c r="BT89" i="5"/>
  <c r="BU89" i="5" s="1"/>
  <c r="CH89" i="5"/>
  <c r="CE90" i="5"/>
  <c r="CN90" i="5"/>
  <c r="CB91" i="5"/>
  <c r="CK91" i="5"/>
  <c r="CF93" i="5"/>
  <c r="CO93" i="5"/>
  <c r="CO95" i="5"/>
  <c r="CG95" i="5"/>
  <c r="CH95" i="5"/>
  <c r="BT96" i="5"/>
  <c r="BU96" i="5" s="1"/>
  <c r="BZ96" i="5" s="1"/>
  <c r="CE96" i="5"/>
  <c r="CN96" i="5"/>
  <c r="BW100" i="5"/>
  <c r="CG100" i="5"/>
  <c r="CF102" i="5"/>
  <c r="BW108" i="5"/>
  <c r="CI108" i="5"/>
  <c r="BT109" i="5"/>
  <c r="BU109" i="5" s="1"/>
  <c r="CH109" i="5"/>
  <c r="CI110" i="5"/>
  <c r="CJ114" i="5"/>
  <c r="BW115" i="5"/>
  <c r="CJ115" i="5"/>
  <c r="CK118" i="5"/>
  <c r="BT118" i="5"/>
  <c r="BU118" i="5" s="1"/>
  <c r="CG118" i="5"/>
  <c r="CN118" i="5"/>
  <c r="CE118" i="5"/>
  <c r="CL118" i="5"/>
  <c r="CB118" i="5"/>
  <c r="CG119" i="5"/>
  <c r="CM120" i="5"/>
  <c r="CE120" i="5"/>
  <c r="BW120" i="5"/>
  <c r="CK120" i="5"/>
  <c r="CB120" i="5"/>
  <c r="CC120" i="5" s="1"/>
  <c r="CD120" i="5" s="1"/>
  <c r="CI120" i="5"/>
  <c r="CG120" i="5"/>
  <c r="CO120" i="5"/>
  <c r="CJ122" i="5"/>
  <c r="CE131" i="5"/>
  <c r="CI131" i="5"/>
  <c r="CJ139" i="5"/>
  <c r="CB139" i="5"/>
  <c r="CC139" i="5" s="1"/>
  <c r="CD139" i="5" s="1"/>
  <c r="CI139" i="5"/>
  <c r="CH139" i="5"/>
  <c r="CM139" i="5"/>
  <c r="CE139" i="5"/>
  <c r="BW139" i="5"/>
  <c r="CL139" i="5"/>
  <c r="CK139" i="5"/>
  <c r="BT139" i="5"/>
  <c r="BU139" i="5" s="1"/>
  <c r="CG139" i="5"/>
  <c r="CF139" i="5"/>
  <c r="CI148" i="5"/>
  <c r="CL149" i="5"/>
  <c r="CB149" i="5"/>
  <c r="CC149" i="5" s="1"/>
  <c r="CD149" i="5" s="1"/>
  <c r="CI149" i="5"/>
  <c r="CF149" i="5"/>
  <c r="BW149" i="5"/>
  <c r="CO152" i="5"/>
  <c r="BW155" i="5"/>
  <c r="CA161" i="5"/>
  <c r="BY161" i="5"/>
  <c r="CB169" i="5"/>
  <c r="CC169" i="5" s="1"/>
  <c r="CD169" i="5" s="1"/>
  <c r="L170" i="5"/>
  <c r="CO203" i="5"/>
  <c r="CM203" i="5"/>
  <c r="CF203" i="5"/>
  <c r="CB234" i="5"/>
  <c r="CC234" i="5" s="1"/>
  <c r="CD234" i="5" s="1"/>
  <c r="CL234" i="5"/>
  <c r="CN234" i="5"/>
  <c r="CH234" i="5"/>
  <c r="CJ234" i="5"/>
  <c r="CF55" i="5"/>
  <c r="CF63" i="5"/>
  <c r="CF71" i="5"/>
  <c r="CL77" i="5"/>
  <c r="CF79" i="5"/>
  <c r="CL85" i="5"/>
  <c r="CF87" i="5"/>
  <c r="CJ89" i="5"/>
  <c r="CH90" i="5"/>
  <c r="CG90" i="5"/>
  <c r="CE91" i="5"/>
  <c r="CM93" i="5"/>
  <c r="CE93" i="5"/>
  <c r="BW93" i="5"/>
  <c r="CH93" i="5"/>
  <c r="CJ95" i="5"/>
  <c r="L96" i="5"/>
  <c r="CL100" i="5"/>
  <c r="CJ100" i="5"/>
  <c r="CB100" i="5"/>
  <c r="CC100" i="5" s="1"/>
  <c r="CD100" i="5" s="1"/>
  <c r="BT100" i="5"/>
  <c r="BU100" i="5" s="1"/>
  <c r="CI100" i="5"/>
  <c r="CJ102" i="5"/>
  <c r="CB102" i="5"/>
  <c r="CC102" i="5" s="1"/>
  <c r="CD102" i="5" s="1"/>
  <c r="BT102" i="5"/>
  <c r="CH102" i="5"/>
  <c r="CI102" i="5"/>
  <c r="CL108" i="5"/>
  <c r="CJ108" i="5"/>
  <c r="CB108" i="5"/>
  <c r="CC108" i="5" s="1"/>
  <c r="CD108" i="5" s="1"/>
  <c r="BT108" i="5"/>
  <c r="CH108" i="5"/>
  <c r="CM108" i="5"/>
  <c r="L109" i="5"/>
  <c r="CN110" i="5"/>
  <c r="CF118" i="5"/>
  <c r="BW119" i="5"/>
  <c r="CO139" i="5"/>
  <c r="CI166" i="5"/>
  <c r="BW166" i="5"/>
  <c r="CE166" i="5"/>
  <c r="CM166" i="5"/>
  <c r="BT166" i="5"/>
  <c r="BU166" i="5" s="1"/>
  <c r="CB166" i="5"/>
  <c r="CC166" i="5" s="1"/>
  <c r="CD166" i="5" s="1"/>
  <c r="CA168" i="5"/>
  <c r="BY168" i="5"/>
  <c r="CB185" i="5"/>
  <c r="CI185" i="5"/>
  <c r="CG203" i="5"/>
  <c r="CI216" i="5"/>
  <c r="CO216" i="5"/>
  <c r="CG216" i="5"/>
  <c r="CH216" i="5"/>
  <c r="BW216" i="5"/>
  <c r="CF216" i="5"/>
  <c r="CE216" i="5"/>
  <c r="BT216" i="5"/>
  <c r="BU216" i="5" s="1"/>
  <c r="CM216" i="5"/>
  <c r="CK216" i="5"/>
  <c r="CN216" i="5"/>
  <c r="CJ216" i="5"/>
  <c r="CL216" i="5"/>
  <c r="CB216" i="5"/>
  <c r="CI90" i="5"/>
  <c r="CI93" i="5"/>
  <c r="CB95" i="5"/>
  <c r="CC95" i="5" s="1"/>
  <c r="CD95" i="5" s="1"/>
  <c r="CK95" i="5"/>
  <c r="CL96" i="5"/>
  <c r="CH96" i="5"/>
  <c r="CK100" i="5"/>
  <c r="CK102" i="5"/>
  <c r="CN108" i="5"/>
  <c r="CI109" i="5"/>
  <c r="CO109" i="5"/>
  <c r="CG109" i="5"/>
  <c r="CM109" i="5"/>
  <c r="CE109" i="5"/>
  <c r="BW109" i="5"/>
  <c r="CL109" i="5"/>
  <c r="CL115" i="5"/>
  <c r="CG115" i="5"/>
  <c r="CN115" i="5"/>
  <c r="CE115" i="5"/>
  <c r="BT115" i="5"/>
  <c r="BU115" i="5" s="1"/>
  <c r="CK115" i="5"/>
  <c r="CB115" i="5"/>
  <c r="CO122" i="5"/>
  <c r="CG122" i="5"/>
  <c r="CM122" i="5"/>
  <c r="BT122" i="5"/>
  <c r="BU122" i="5" s="1"/>
  <c r="BZ122" i="5" s="1"/>
  <c r="CK122" i="5"/>
  <c r="CB122" i="5"/>
  <c r="CI122" i="5"/>
  <c r="CM136" i="5"/>
  <c r="CH140" i="5"/>
  <c r="CG145" i="5"/>
  <c r="CI150" i="5"/>
  <c r="CI160" i="5"/>
  <c r="CH160" i="5"/>
  <c r="BT160" i="5"/>
  <c r="BU160" i="5" s="1"/>
  <c r="CL160" i="5"/>
  <c r="CJ160" i="5"/>
  <c r="CB160" i="5"/>
  <c r="CC160" i="5" s="1"/>
  <c r="CD160" i="5" s="1"/>
  <c r="CK162" i="5"/>
  <c r="CI162" i="5"/>
  <c r="BT162" i="5"/>
  <c r="BU162" i="5" s="1"/>
  <c r="CL162" i="5"/>
  <c r="CC164" i="5"/>
  <c r="CD164" i="5" s="1"/>
  <c r="CZ165" i="5"/>
  <c r="CH169" i="5"/>
  <c r="CO169" i="5"/>
  <c r="CG169" i="5"/>
  <c r="CM169" i="5"/>
  <c r="CE169" i="5"/>
  <c r="BW169" i="5"/>
  <c r="CF169" i="5"/>
  <c r="CN169" i="5"/>
  <c r="CL169" i="5"/>
  <c r="BT169" i="5"/>
  <c r="BU169" i="5" s="1"/>
  <c r="CI169" i="5"/>
  <c r="CN173" i="5"/>
  <c r="CO173" i="5"/>
  <c r="CM179" i="5"/>
  <c r="CH179" i="5"/>
  <c r="CN179" i="5"/>
  <c r="CA182" i="5"/>
  <c r="BY182" i="5"/>
  <c r="CF77" i="5"/>
  <c r="CF85" i="5"/>
  <c r="CL91" i="5"/>
  <c r="CG91" i="5"/>
  <c r="CI96" i="5"/>
  <c r="CB109" i="5"/>
  <c r="CC109" i="5" s="1"/>
  <c r="CD109" i="5" s="1"/>
  <c r="CN109" i="5"/>
  <c r="CO112" i="5"/>
  <c r="CH119" i="5"/>
  <c r="CM119" i="5"/>
  <c r="BT119" i="5"/>
  <c r="BU119" i="5" s="1"/>
  <c r="CK119" i="5"/>
  <c r="CB119" i="5"/>
  <c r="CI119" i="5"/>
  <c r="CO119" i="5"/>
  <c r="CM126" i="5"/>
  <c r="CF127" i="5"/>
  <c r="CJ129" i="5"/>
  <c r="CH130" i="5"/>
  <c r="CO132" i="5"/>
  <c r="CN136" i="5"/>
  <c r="CN141" i="5"/>
  <c r="CG141" i="5"/>
  <c r="CK141" i="5"/>
  <c r="CN142" i="5"/>
  <c r="CN143" i="5"/>
  <c r="CF143" i="5"/>
  <c r="CE143" i="5"/>
  <c r="CI147" i="5"/>
  <c r="CH147" i="5"/>
  <c r="CG147" i="5"/>
  <c r="BT147" i="5"/>
  <c r="BU147" i="5" s="1"/>
  <c r="CL147" i="5"/>
  <c r="CB147" i="5"/>
  <c r="CC147" i="5" s="1"/>
  <c r="CD147" i="5" s="1"/>
  <c r="CO147" i="5"/>
  <c r="CK147" i="5"/>
  <c r="CH150" i="5"/>
  <c r="CA174" i="5"/>
  <c r="BY174" i="5"/>
  <c r="DI175" i="5"/>
  <c r="L178" i="5"/>
  <c r="DC213" i="5"/>
  <c r="CK110" i="5"/>
  <c r="BT110" i="5"/>
  <c r="BU110" i="5" s="1"/>
  <c r="BZ110" i="5" s="1"/>
  <c r="CH110" i="5"/>
  <c r="L120" i="5"/>
  <c r="CI125" i="5"/>
  <c r="BW126" i="5"/>
  <c r="CG126" i="5"/>
  <c r="CO130" i="5"/>
  <c r="CM130" i="5"/>
  <c r="CJ131" i="5"/>
  <c r="CJ132" i="5"/>
  <c r="CG135" i="5"/>
  <c r="CJ143" i="5"/>
  <c r="CN145" i="5"/>
  <c r="CF146" i="5"/>
  <c r="CN147" i="5"/>
  <c r="CK148" i="5"/>
  <c r="BT148" i="5"/>
  <c r="BU148" i="5" s="1"/>
  <c r="CJ148" i="5"/>
  <c r="CB148" i="5"/>
  <c r="CO148" i="5"/>
  <c r="CE148" i="5"/>
  <c r="CN148" i="5"/>
  <c r="CM148" i="5"/>
  <c r="CH148" i="5"/>
  <c r="CJ151" i="5"/>
  <c r="CB151" i="5"/>
  <c r="CC151" i="5" s="1"/>
  <c r="CD151" i="5" s="1"/>
  <c r="CI151" i="5"/>
  <c r="CH151" i="5"/>
  <c r="CK151" i="5"/>
  <c r="BW151" i="5"/>
  <c r="CG151" i="5"/>
  <c r="CF151" i="5"/>
  <c r="BT151" i="5"/>
  <c r="BU151" i="5" s="1"/>
  <c r="CN151" i="5"/>
  <c r="CE151" i="5"/>
  <c r="CL154" i="5"/>
  <c r="CI158" i="5"/>
  <c r="CJ162" i="5"/>
  <c r="CM164" i="5"/>
  <c r="CI164" i="5"/>
  <c r="CK164" i="5"/>
  <c r="CO167" i="5"/>
  <c r="CK170" i="5"/>
  <c r="CH170" i="5"/>
  <c r="BT170" i="5"/>
  <c r="BU170" i="5" s="1"/>
  <c r="L171" i="5"/>
  <c r="CL179" i="5"/>
  <c r="CB180" i="5"/>
  <c r="CC180" i="5" s="1"/>
  <c r="CD180" i="5" s="1"/>
  <c r="CM180" i="5"/>
  <c r="BW180" i="5"/>
  <c r="BT180" i="5"/>
  <c r="BU180" i="5" s="1"/>
  <c r="CJ180" i="5"/>
  <c r="CF181" i="5"/>
  <c r="CK196" i="5"/>
  <c r="CN196" i="5"/>
  <c r="CJ196" i="5"/>
  <c r="CF196" i="5"/>
  <c r="DB200" i="5"/>
  <c r="CM201" i="5"/>
  <c r="CE201" i="5"/>
  <c r="CB202" i="5"/>
  <c r="CC202" i="5" s="1"/>
  <c r="CD202" i="5" s="1"/>
  <c r="CJ202" i="5"/>
  <c r="CL202" i="5"/>
  <c r="CI202" i="5"/>
  <c r="BW101" i="5"/>
  <c r="CE101" i="5"/>
  <c r="CK103" i="5"/>
  <c r="CJ110" i="5"/>
  <c r="CH111" i="5"/>
  <c r="CG111" i="5"/>
  <c r="CF112" i="5"/>
  <c r="CO114" i="5"/>
  <c r="CG114" i="5"/>
  <c r="CH114" i="5"/>
  <c r="CN117" i="5"/>
  <c r="CE121" i="5"/>
  <c r="CL123" i="5"/>
  <c r="CH123" i="5"/>
  <c r="CE124" i="5"/>
  <c r="CB125" i="5"/>
  <c r="CK125" i="5"/>
  <c r="CK126" i="5"/>
  <c r="BT126" i="5"/>
  <c r="BU126" i="5" s="1"/>
  <c r="CJ126" i="5"/>
  <c r="CB126" i="5"/>
  <c r="CI126" i="5"/>
  <c r="CK130" i="5"/>
  <c r="BT130" i="5"/>
  <c r="BU130" i="5" s="1"/>
  <c r="CL131" i="5"/>
  <c r="CK131" i="5"/>
  <c r="BT131" i="5"/>
  <c r="BU131" i="5" s="1"/>
  <c r="BZ131" i="5" s="1"/>
  <c r="CH131" i="5"/>
  <c r="CN131" i="5"/>
  <c r="CI132" i="5"/>
  <c r="CH132" i="5"/>
  <c r="CM132" i="5"/>
  <c r="CE132" i="5"/>
  <c r="BW132" i="5"/>
  <c r="CL132" i="5"/>
  <c r="BW135" i="5"/>
  <c r="L138" i="5"/>
  <c r="CI142" i="5"/>
  <c r="CM146" i="5"/>
  <c r="CG148" i="5"/>
  <c r="CE149" i="5"/>
  <c r="CF150" i="5"/>
  <c r="CM151" i="5"/>
  <c r="CG153" i="5"/>
  <c r="CK154" i="5"/>
  <c r="CB158" i="5"/>
  <c r="CC158" i="5" s="1"/>
  <c r="CD158" i="5" s="1"/>
  <c r="CL158" i="5"/>
  <c r="CH165" i="5"/>
  <c r="CO168" i="5"/>
  <c r="CM168" i="5"/>
  <c r="CF170" i="5"/>
  <c r="CE180" i="5"/>
  <c r="CG187" i="5"/>
  <c r="CM191" i="5"/>
  <c r="CK191" i="5"/>
  <c r="BT191" i="5"/>
  <c r="BU191" i="5" s="1"/>
  <c r="BW191" i="5"/>
  <c r="L215" i="5"/>
  <c r="CJ231" i="5"/>
  <c r="BT231" i="5"/>
  <c r="BU231" i="5" s="1"/>
  <c r="CB231" i="5"/>
  <c r="BW231" i="5"/>
  <c r="CK231" i="5"/>
  <c r="CI231" i="5"/>
  <c r="CG231" i="5"/>
  <c r="CO231" i="5"/>
  <c r="CE231" i="5"/>
  <c r="CO235" i="5"/>
  <c r="CI235" i="5"/>
  <c r="CK235" i="5"/>
  <c r="BT235" i="5"/>
  <c r="BU235" i="5" s="1"/>
  <c r="CL126" i="5"/>
  <c r="CE130" i="5"/>
  <c r="CB131" i="5"/>
  <c r="CO131" i="5"/>
  <c r="CB132" i="5"/>
  <c r="CC132" i="5" s="1"/>
  <c r="CD132" i="5" s="1"/>
  <c r="CN132" i="5"/>
  <c r="CJ135" i="5"/>
  <c r="CB135" i="5"/>
  <c r="BT135" i="5"/>
  <c r="CI135" i="5"/>
  <c r="CN135" i="5"/>
  <c r="CF135" i="5"/>
  <c r="CL135" i="5"/>
  <c r="CN138" i="5"/>
  <c r="CG140" i="5"/>
  <c r="BT146" i="5"/>
  <c r="BU146" i="5" s="1"/>
  <c r="CN150" i="5"/>
  <c r="CO160" i="5"/>
  <c r="CG174" i="5"/>
  <c r="CI188" i="5"/>
  <c r="CF188" i="5"/>
  <c r="CN188" i="5"/>
  <c r="CB188" i="5"/>
  <c r="CC188" i="5" s="1"/>
  <c r="CD188" i="5" s="1"/>
  <c r="CA209" i="5"/>
  <c r="BY209" i="5"/>
  <c r="BW103" i="5"/>
  <c r="CE103" i="5"/>
  <c r="CM110" i="5"/>
  <c r="CM112" i="5"/>
  <c r="CE112" i="5"/>
  <c r="BW112" i="5"/>
  <c r="CH112" i="5"/>
  <c r="CJ121" i="5"/>
  <c r="CB121" i="5"/>
  <c r="CC121" i="5" s="1"/>
  <c r="CD121" i="5" s="1"/>
  <c r="CG121" i="5"/>
  <c r="CI124" i="5"/>
  <c r="CG124" i="5"/>
  <c r="BT125" i="5"/>
  <c r="BU125" i="5" s="1"/>
  <c r="CH127" i="5"/>
  <c r="CO127" i="5"/>
  <c r="CG127" i="5"/>
  <c r="CJ127" i="5"/>
  <c r="CM135" i="5"/>
  <c r="CJ141" i="5"/>
  <c r="CB141" i="5"/>
  <c r="CC141" i="5" s="1"/>
  <c r="CD141" i="5" s="1"/>
  <c r="CI141" i="5"/>
  <c r="CH141" i="5"/>
  <c r="CM141" i="5"/>
  <c r="CE141" i="5"/>
  <c r="BW141" i="5"/>
  <c r="CO141" i="5"/>
  <c r="BW143" i="5"/>
  <c r="CN144" i="5"/>
  <c r="CL148" i="5"/>
  <c r="CO153" i="5"/>
  <c r="CK155" i="5"/>
  <c r="CJ155" i="5"/>
  <c r="CB155" i="5"/>
  <c r="BT155" i="5"/>
  <c r="BU155" i="5" s="1"/>
  <c r="CI155" i="5"/>
  <c r="CF155" i="5"/>
  <c r="CE155" i="5"/>
  <c r="CO155" i="5"/>
  <c r="CL155" i="5"/>
  <c r="L162" i="5"/>
  <c r="CJ163" i="5"/>
  <c r="CB163" i="5"/>
  <c r="BT163" i="5"/>
  <c r="CN163" i="5"/>
  <c r="CE163" i="5"/>
  <c r="CM163" i="5"/>
  <c r="CL163" i="5"/>
  <c r="CH163" i="5"/>
  <c r="CG163" i="5"/>
  <c r="CF163" i="5"/>
  <c r="CO163" i="5"/>
  <c r="BW164" i="5"/>
  <c r="BW165" i="5"/>
  <c r="CG176" i="5"/>
  <c r="CK180" i="5"/>
  <c r="CN185" i="5"/>
  <c r="CI204" i="5"/>
  <c r="CH204" i="5"/>
  <c r="CO204" i="5"/>
  <c r="CG204" i="5"/>
  <c r="CM204" i="5"/>
  <c r="CE204" i="5"/>
  <c r="BW204" i="5"/>
  <c r="CJ204" i="5"/>
  <c r="CL204" i="5"/>
  <c r="BT204" i="5"/>
  <c r="BU204" i="5" s="1"/>
  <c r="CK204" i="5"/>
  <c r="CF204" i="5"/>
  <c r="CN204" i="5"/>
  <c r="CZ211" i="5"/>
  <c r="CA225" i="5"/>
  <c r="BY225" i="5"/>
  <c r="CF129" i="5"/>
  <c r="CN129" i="5"/>
  <c r="CI136" i="5"/>
  <c r="CI138" i="5"/>
  <c r="CI140" i="5"/>
  <c r="CB142" i="5"/>
  <c r="CC142" i="5" s="1"/>
  <c r="CD142" i="5" s="1"/>
  <c r="CJ142" i="5"/>
  <c r="BT143" i="5"/>
  <c r="BU143" i="5" s="1"/>
  <c r="BW145" i="5"/>
  <c r="CN146" i="5"/>
  <c r="BT149" i="5"/>
  <c r="BU149" i="5" s="1"/>
  <c r="CG150" i="5"/>
  <c r="CN152" i="5"/>
  <c r="CJ158" i="5"/>
  <c r="CE159" i="5"/>
  <c r="CL168" i="5"/>
  <c r="BT171" i="5"/>
  <c r="BU171" i="5" s="1"/>
  <c r="CH172" i="5"/>
  <c r="CK172" i="5"/>
  <c r="BT172" i="5"/>
  <c r="BU172" i="5" s="1"/>
  <c r="CJ172" i="5"/>
  <c r="CI172" i="5"/>
  <c r="CM172" i="5"/>
  <c r="CE174" i="5"/>
  <c r="CB175" i="5"/>
  <c r="CL175" i="5"/>
  <c r="CI177" i="5"/>
  <c r="CH177" i="5"/>
  <c r="CO177" i="5"/>
  <c r="CG177" i="5"/>
  <c r="CM177" i="5"/>
  <c r="CE177" i="5"/>
  <c r="BW177" i="5"/>
  <c r="CL177" i="5"/>
  <c r="CK177" i="5"/>
  <c r="BT177" i="5"/>
  <c r="BU177" i="5" s="1"/>
  <c r="CJ177" i="5"/>
  <c r="BW179" i="5"/>
  <c r="CO180" i="5"/>
  <c r="CO185" i="5"/>
  <c r="CE185" i="5"/>
  <c r="CM185" i="5"/>
  <c r="BT185" i="5"/>
  <c r="BU185" i="5" s="1"/>
  <c r="CL185" i="5"/>
  <c r="CJ185" i="5"/>
  <c r="BW185" i="5"/>
  <c r="CK185" i="5"/>
  <c r="CH185" i="5"/>
  <c r="CI189" i="5"/>
  <c r="CO189" i="5"/>
  <c r="BT189" i="5"/>
  <c r="BU189" i="5" s="1"/>
  <c r="CH189" i="5"/>
  <c r="CK189" i="5"/>
  <c r="L204" i="5"/>
  <c r="CH215" i="5"/>
  <c r="CO215" i="5"/>
  <c r="CM215" i="5"/>
  <c r="BT215" i="5"/>
  <c r="BU215" i="5" s="1"/>
  <c r="CI129" i="5"/>
  <c r="CF130" i="5"/>
  <c r="CN130" i="5"/>
  <c r="CL136" i="5"/>
  <c r="CL138" i="5"/>
  <c r="CL140" i="5"/>
  <c r="BW142" i="5"/>
  <c r="CE142" i="5"/>
  <c r="CM142" i="5"/>
  <c r="CI143" i="5"/>
  <c r="CG143" i="5"/>
  <c r="CL145" i="5"/>
  <c r="CK145" i="5"/>
  <c r="BT145" i="5"/>
  <c r="BU145" i="5" s="1"/>
  <c r="CJ145" i="5"/>
  <c r="BW146" i="5"/>
  <c r="CG146" i="5"/>
  <c r="CH149" i="5"/>
  <c r="CO149" i="5"/>
  <c r="CG149" i="5"/>
  <c r="CJ149" i="5"/>
  <c r="L150" i="5"/>
  <c r="CJ150" i="5"/>
  <c r="CK153" i="5"/>
  <c r="CJ153" i="5"/>
  <c r="CB153" i="5"/>
  <c r="BT153" i="5"/>
  <c r="CI153" i="5"/>
  <c r="CM153" i="5"/>
  <c r="CI154" i="5"/>
  <c r="CO156" i="5"/>
  <c r="BW159" i="5"/>
  <c r="CH159" i="5"/>
  <c r="CK161" i="5"/>
  <c r="CJ161" i="5"/>
  <c r="CB161" i="5"/>
  <c r="BT161" i="5"/>
  <c r="CI161" i="5"/>
  <c r="CM161" i="5"/>
  <c r="CN167" i="5"/>
  <c r="CF167" i="5"/>
  <c r="CM167" i="5"/>
  <c r="CE167" i="5"/>
  <c r="BW167" i="5"/>
  <c r="CK167" i="5"/>
  <c r="BT167" i="5"/>
  <c r="BU167" i="5" s="1"/>
  <c r="CL167" i="5"/>
  <c r="CJ167" i="5"/>
  <c r="CI167" i="5"/>
  <c r="CG167" i="5"/>
  <c r="CK171" i="5"/>
  <c r="BW172" i="5"/>
  <c r="CM173" i="5"/>
  <c r="CE173" i="5"/>
  <c r="BW173" i="5"/>
  <c r="CL173" i="5"/>
  <c r="CK173" i="5"/>
  <c r="BT173" i="5"/>
  <c r="BU173" i="5" s="1"/>
  <c r="CI173" i="5"/>
  <c r="CH173" i="5"/>
  <c r="CG173" i="5"/>
  <c r="CF173" i="5"/>
  <c r="CB173" i="5"/>
  <c r="CL174" i="5"/>
  <c r="CE176" i="5"/>
  <c r="CB181" i="5"/>
  <c r="CK187" i="5"/>
  <c r="BT187" i="5"/>
  <c r="BU187" i="5" s="1"/>
  <c r="CH187" i="5"/>
  <c r="CF187" i="5"/>
  <c r="CE187" i="5"/>
  <c r="CO187" i="5"/>
  <c r="CN187" i="5"/>
  <c r="CB187" i="5"/>
  <c r="CL187" i="5"/>
  <c r="BW187" i="5"/>
  <c r="CM187" i="5"/>
  <c r="CE206" i="5"/>
  <c r="CM206" i="5"/>
  <c r="CH206" i="5"/>
  <c r="CF206" i="5"/>
  <c r="BW206" i="5"/>
  <c r="CJ213" i="5"/>
  <c r="CL213" i="5"/>
  <c r="CE213" i="5"/>
  <c r="CB213" i="5"/>
  <c r="CC213" i="5" s="1"/>
  <c r="CD213" i="5" s="1"/>
  <c r="CS214" i="5"/>
  <c r="DM214" i="5" s="1"/>
  <c r="L217" i="5"/>
  <c r="CJ225" i="5"/>
  <c r="CN225" i="5"/>
  <c r="CF117" i="5"/>
  <c r="CF125" i="5"/>
  <c r="CB129" i="5"/>
  <c r="CG130" i="5"/>
  <c r="BW136" i="5"/>
  <c r="CE136" i="5"/>
  <c r="BW138" i="5"/>
  <c r="CE138" i="5"/>
  <c r="CM138" i="5"/>
  <c r="BW140" i="5"/>
  <c r="CE140" i="5"/>
  <c r="CM140" i="5"/>
  <c r="CF142" i="5"/>
  <c r="CH143" i="5"/>
  <c r="CM145" i="5"/>
  <c r="CI146" i="5"/>
  <c r="CH146" i="5"/>
  <c r="CJ146" i="5"/>
  <c r="CK149" i="5"/>
  <c r="CN153" i="5"/>
  <c r="CN161" i="5"/>
  <c r="CN164" i="5"/>
  <c r="CF164" i="5"/>
  <c r="CL164" i="5"/>
  <c r="CG164" i="5"/>
  <c r="CE164" i="5"/>
  <c r="CO164" i="5"/>
  <c r="BT164" i="5"/>
  <c r="BU164" i="5" s="1"/>
  <c r="CK165" i="5"/>
  <c r="BT165" i="5"/>
  <c r="BU165" i="5" s="1"/>
  <c r="CI165" i="5"/>
  <c r="CN165" i="5"/>
  <c r="CM165" i="5"/>
  <c r="CB165" i="5"/>
  <c r="CL165" i="5"/>
  <c r="CK166" i="5"/>
  <c r="CH167" i="5"/>
  <c r="CE171" i="5"/>
  <c r="CJ173" i="5"/>
  <c r="CL176" i="5"/>
  <c r="CK176" i="5"/>
  <c r="BT176" i="5"/>
  <c r="BU176" i="5" s="1"/>
  <c r="CJ176" i="5"/>
  <c r="CB176" i="5"/>
  <c r="CH176" i="5"/>
  <c r="CN176" i="5"/>
  <c r="CM176" i="5"/>
  <c r="BW176" i="5"/>
  <c r="CI176" i="5"/>
  <c r="CF176" i="5"/>
  <c r="CN178" i="5"/>
  <c r="BT207" i="5"/>
  <c r="BU207" i="5" s="1"/>
  <c r="CL211" i="5"/>
  <c r="CK211" i="5"/>
  <c r="BT211" i="5"/>
  <c r="BU211" i="5" s="1"/>
  <c r="CJ211" i="5"/>
  <c r="CB211" i="5"/>
  <c r="CH211" i="5"/>
  <c r="CM211" i="5"/>
  <c r="BW211" i="5"/>
  <c r="CO211" i="5"/>
  <c r="CN211" i="5"/>
  <c r="CI211" i="5"/>
  <c r="CG211" i="5"/>
  <c r="CE211" i="5"/>
  <c r="CE215" i="5"/>
  <c r="CF136" i="5"/>
  <c r="CF138" i="5"/>
  <c r="CF140" i="5"/>
  <c r="CG142" i="5"/>
  <c r="CB145" i="5"/>
  <c r="CM150" i="5"/>
  <c r="CE150" i="5"/>
  <c r="BW150" i="5"/>
  <c r="CL150" i="5"/>
  <c r="CK150" i="5"/>
  <c r="BT150" i="5"/>
  <c r="BU150" i="5" s="1"/>
  <c r="CO150" i="5"/>
  <c r="CO154" i="5"/>
  <c r="CK159" i="5"/>
  <c r="CJ159" i="5"/>
  <c r="CB159" i="5"/>
  <c r="BT159" i="5"/>
  <c r="CI159" i="5"/>
  <c r="CM159" i="5"/>
  <c r="CO162" i="5"/>
  <c r="CK168" i="5"/>
  <c r="BT168" i="5"/>
  <c r="BU168" i="5" s="1"/>
  <c r="BZ168" i="5" s="1"/>
  <c r="CJ168" i="5"/>
  <c r="CB168" i="5"/>
  <c r="CH168" i="5"/>
  <c r="CG168" i="5"/>
  <c r="CF168" i="5"/>
  <c r="CE168" i="5"/>
  <c r="CF171" i="5"/>
  <c r="CO174" i="5"/>
  <c r="BT174" i="5"/>
  <c r="BU174" i="5" s="1"/>
  <c r="BZ174" i="5" s="1"/>
  <c r="CI178" i="5"/>
  <c r="CH178" i="5"/>
  <c r="CG178" i="5"/>
  <c r="CM181" i="5"/>
  <c r="CE181" i="5"/>
  <c r="BW181" i="5"/>
  <c r="CL181" i="5"/>
  <c r="CK181" i="5"/>
  <c r="BT181" i="5"/>
  <c r="BU181" i="5" s="1"/>
  <c r="CI181" i="5"/>
  <c r="CO181" i="5"/>
  <c r="CN181" i="5"/>
  <c r="CJ181" i="5"/>
  <c r="CG181" i="5"/>
  <c r="CH181" i="5"/>
  <c r="CN194" i="5"/>
  <c r="CL195" i="5"/>
  <c r="CK195" i="5"/>
  <c r="BT195" i="5"/>
  <c r="BU195" i="5" s="1"/>
  <c r="CJ195" i="5"/>
  <c r="CB195" i="5"/>
  <c r="CH195" i="5"/>
  <c r="CE195" i="5"/>
  <c r="CN195" i="5"/>
  <c r="BW195" i="5"/>
  <c r="CM195" i="5"/>
  <c r="CI195" i="5"/>
  <c r="CF195" i="5"/>
  <c r="CO195" i="5"/>
  <c r="CK198" i="5"/>
  <c r="BT198" i="5"/>
  <c r="BU198" i="5" s="1"/>
  <c r="CJ198" i="5"/>
  <c r="CB198" i="5"/>
  <c r="CI198" i="5"/>
  <c r="CO198" i="5"/>
  <c r="CG198" i="5"/>
  <c r="CL198" i="5"/>
  <c r="CN198" i="5"/>
  <c r="BW198" i="5"/>
  <c r="CM198" i="5"/>
  <c r="CH198" i="5"/>
  <c r="CE198" i="5"/>
  <c r="BW228" i="5"/>
  <c r="CM228" i="5"/>
  <c r="CN228" i="5"/>
  <c r="BT228" i="5"/>
  <c r="BU228" i="5" s="1"/>
  <c r="CJ182" i="5"/>
  <c r="CB182" i="5"/>
  <c r="CI182" i="5"/>
  <c r="CH182" i="5"/>
  <c r="CO184" i="5"/>
  <c r="CN189" i="5"/>
  <c r="CL196" i="5"/>
  <c r="CL201" i="5"/>
  <c r="CG205" i="5"/>
  <c r="CO205" i="5"/>
  <c r="BT205" i="5"/>
  <c r="BU205" i="5" s="1"/>
  <c r="CI205" i="5"/>
  <c r="CB210" i="5"/>
  <c r="CC210" i="5" s="1"/>
  <c r="CD210" i="5" s="1"/>
  <c r="CO219" i="5"/>
  <c r="CM223" i="5"/>
  <c r="CB223" i="5"/>
  <c r="CC223" i="5" s="1"/>
  <c r="CD223" i="5" s="1"/>
  <c r="CO223" i="5"/>
  <c r="CL223" i="5"/>
  <c r="BW223" i="5"/>
  <c r="CI223" i="5"/>
  <c r="BT223" i="5"/>
  <c r="BU223" i="5" s="1"/>
  <c r="CG223" i="5"/>
  <c r="CE223" i="5"/>
  <c r="BW154" i="5"/>
  <c r="CE154" i="5"/>
  <c r="CM154" i="5"/>
  <c r="BW156" i="5"/>
  <c r="CE156" i="5"/>
  <c r="CM156" i="5"/>
  <c r="BW158" i="5"/>
  <c r="CE158" i="5"/>
  <c r="CM158" i="5"/>
  <c r="BW160" i="5"/>
  <c r="CE160" i="5"/>
  <c r="CM160" i="5"/>
  <c r="BW162" i="5"/>
  <c r="CE162" i="5"/>
  <c r="CM162" i="5"/>
  <c r="CM170" i="5"/>
  <c r="CE170" i="5"/>
  <c r="BW170" i="5"/>
  <c r="CL170" i="5"/>
  <c r="CJ170" i="5"/>
  <c r="CB170" i="5"/>
  <c r="CC170" i="5" s="1"/>
  <c r="CD170" i="5" s="1"/>
  <c r="CN170" i="5"/>
  <c r="CN174" i="5"/>
  <c r="CK179" i="5"/>
  <c r="BT179" i="5"/>
  <c r="BU179" i="5" s="1"/>
  <c r="CJ179" i="5"/>
  <c r="CB179" i="5"/>
  <c r="CI179" i="5"/>
  <c r="CO179" i="5"/>
  <c r="CG179" i="5"/>
  <c r="CE182" i="5"/>
  <c r="CO183" i="5"/>
  <c r="CJ184" i="5"/>
  <c r="CK186" i="5"/>
  <c r="BT186" i="5"/>
  <c r="BU186" i="5" s="1"/>
  <c r="CL186" i="5"/>
  <c r="CB186" i="5"/>
  <c r="CJ186" i="5"/>
  <c r="CI186" i="5"/>
  <c r="CG186" i="5"/>
  <c r="CB199" i="5"/>
  <c r="CC199" i="5" s="1"/>
  <c r="CD199" i="5" s="1"/>
  <c r="BW199" i="5"/>
  <c r="BT199" i="5"/>
  <c r="BU199" i="5" s="1"/>
  <c r="CN203" i="5"/>
  <c r="CN207" i="5"/>
  <c r="CN210" i="5"/>
  <c r="BT219" i="5"/>
  <c r="BU219" i="5" s="1"/>
  <c r="CI220" i="5"/>
  <c r="CK220" i="5"/>
  <c r="CN220" i="5"/>
  <c r="CB220" i="5"/>
  <c r="CC220" i="5" s="1"/>
  <c r="CD220" i="5" s="1"/>
  <c r="CA221" i="5"/>
  <c r="BY221" i="5"/>
  <c r="CW233" i="5"/>
  <c r="DQ233" i="5" s="1"/>
  <c r="CF144" i="5"/>
  <c r="BW147" i="5"/>
  <c r="CE147" i="5"/>
  <c r="CM147" i="5"/>
  <c r="CF152" i="5"/>
  <c r="CF154" i="5"/>
  <c r="CN154" i="5"/>
  <c r="CF156" i="5"/>
  <c r="CN156" i="5"/>
  <c r="CF158" i="5"/>
  <c r="CN158" i="5"/>
  <c r="CF160" i="5"/>
  <c r="CN160" i="5"/>
  <c r="CF162" i="5"/>
  <c r="CN162" i="5"/>
  <c r="CH166" i="5"/>
  <c r="CJ166" i="5"/>
  <c r="CO170" i="5"/>
  <c r="BW171" i="5"/>
  <c r="CJ174" i="5"/>
  <c r="CB174" i="5"/>
  <c r="CI174" i="5"/>
  <c r="CH174" i="5"/>
  <c r="CG182" i="5"/>
  <c r="CK184" i="5"/>
  <c r="CE186" i="5"/>
  <c r="CJ188" i="5"/>
  <c r="BW190" i="5"/>
  <c r="CM192" i="5"/>
  <c r="CE192" i="5"/>
  <c r="BW192" i="5"/>
  <c r="CL192" i="5"/>
  <c r="CK192" i="5"/>
  <c r="BT192" i="5"/>
  <c r="BU192" i="5" s="1"/>
  <c r="CI192" i="5"/>
  <c r="CO192" i="5"/>
  <c r="CN192" i="5"/>
  <c r="CJ192" i="5"/>
  <c r="CG192" i="5"/>
  <c r="CH192" i="5"/>
  <c r="L199" i="5"/>
  <c r="CJ200" i="5"/>
  <c r="CN202" i="5"/>
  <c r="CE203" i="5"/>
  <c r="CK212" i="5"/>
  <c r="BT212" i="5"/>
  <c r="BU212" i="5" s="1"/>
  <c r="CL212" i="5"/>
  <c r="CB212" i="5"/>
  <c r="CC212" i="5" s="1"/>
  <c r="CD212" i="5" s="1"/>
  <c r="CJ212" i="5"/>
  <c r="CI212" i="5"/>
  <c r="CG212" i="5"/>
  <c r="CN212" i="5"/>
  <c r="CO212" i="5"/>
  <c r="CM212" i="5"/>
  <c r="CH212" i="5"/>
  <c r="CE212" i="5"/>
  <c r="CJ223" i="5"/>
  <c r="CF147" i="5"/>
  <c r="CG152" i="5"/>
  <c r="CG154" i="5"/>
  <c r="CG156" i="5"/>
  <c r="CG158" i="5"/>
  <c r="CG160" i="5"/>
  <c r="CG162" i="5"/>
  <c r="CJ171" i="5"/>
  <c r="CB171" i="5"/>
  <c r="CC171" i="5" s="1"/>
  <c r="CD171" i="5" s="1"/>
  <c r="CI171" i="5"/>
  <c r="CO171" i="5"/>
  <c r="CG171" i="5"/>
  <c r="CL171" i="5"/>
  <c r="CN175" i="5"/>
  <c r="CE179" i="5"/>
  <c r="CN180" i="5"/>
  <c r="BT182" i="5"/>
  <c r="CK182" i="5"/>
  <c r="CF186" i="5"/>
  <c r="CL188" i="5"/>
  <c r="CJ193" i="5"/>
  <c r="CB193" i="5"/>
  <c r="CK193" i="5"/>
  <c r="BT193" i="5"/>
  <c r="BU193" i="5" s="1"/>
  <c r="CO193" i="5"/>
  <c r="BW193" i="5"/>
  <c r="CL193" i="5"/>
  <c r="CM193" i="5"/>
  <c r="L197" i="5"/>
  <c r="CE199" i="5"/>
  <c r="CO202" i="5"/>
  <c r="CL210" i="5"/>
  <c r="CI210" i="5"/>
  <c r="CJ220" i="5"/>
  <c r="CF166" i="5"/>
  <c r="CN166" i="5"/>
  <c r="CL172" i="5"/>
  <c r="CF174" i="5"/>
  <c r="BT175" i="5"/>
  <c r="BU175" i="5" s="1"/>
  <c r="CK175" i="5"/>
  <c r="CB178" i="5"/>
  <c r="CC178" i="5" s="1"/>
  <c r="CD178" i="5" s="1"/>
  <c r="CJ178" i="5"/>
  <c r="CL180" i="5"/>
  <c r="CF182" i="5"/>
  <c r="BT183" i="5"/>
  <c r="BU183" i="5" s="1"/>
  <c r="CK183" i="5"/>
  <c r="BT184" i="5"/>
  <c r="BU184" i="5" s="1"/>
  <c r="CM184" i="5"/>
  <c r="BT188" i="5"/>
  <c r="BU188" i="5" s="1"/>
  <c r="CG188" i="5"/>
  <c r="BT196" i="5"/>
  <c r="BU196" i="5" s="1"/>
  <c r="CJ201" i="5"/>
  <c r="CB201" i="5"/>
  <c r="CO201" i="5"/>
  <c r="BW203" i="5"/>
  <c r="CB207" i="5"/>
  <c r="CC207" i="5" s="1"/>
  <c r="CD207" i="5" s="1"/>
  <c r="CK209" i="5"/>
  <c r="BW215" i="5"/>
  <c r="CM218" i="5"/>
  <c r="CO218" i="5"/>
  <c r="CJ228" i="5"/>
  <c r="CB241" i="5"/>
  <c r="CC241" i="5" s="1"/>
  <c r="CD241" i="5" s="1"/>
  <c r="CL241" i="5"/>
  <c r="CF172" i="5"/>
  <c r="BW175" i="5"/>
  <c r="CE175" i="5"/>
  <c r="CM175" i="5"/>
  <c r="CL178" i="5"/>
  <c r="CF180" i="5"/>
  <c r="BW183" i="5"/>
  <c r="CE183" i="5"/>
  <c r="CM183" i="5"/>
  <c r="BW184" i="5"/>
  <c r="CF184" i="5"/>
  <c r="L188" i="5"/>
  <c r="CO191" i="5"/>
  <c r="CE191" i="5"/>
  <c r="CO194" i="5"/>
  <c r="L196" i="5"/>
  <c r="CG197" i="5"/>
  <c r="CM200" i="5"/>
  <c r="CE200" i="5"/>
  <c r="BW200" i="5"/>
  <c r="CL200" i="5"/>
  <c r="CK200" i="5"/>
  <c r="BT200" i="5"/>
  <c r="BU200" i="5" s="1"/>
  <c r="CI200" i="5"/>
  <c r="CF200" i="5"/>
  <c r="CB200" i="5"/>
  <c r="CG201" i="5"/>
  <c r="CO207" i="5"/>
  <c r="CE207" i="5"/>
  <c r="BT209" i="5"/>
  <c r="BU209" i="5" s="1"/>
  <c r="BZ209" i="5" s="1"/>
  <c r="CM209" i="5"/>
  <c r="CI219" i="5"/>
  <c r="CL219" i="5"/>
  <c r="CK219" i="5"/>
  <c r="BW219" i="5"/>
  <c r="CH219" i="5"/>
  <c r="CE219" i="5"/>
  <c r="CN219" i="5"/>
  <c r="L228" i="5"/>
  <c r="CF229" i="5"/>
  <c r="CM229" i="5"/>
  <c r="BW229" i="5"/>
  <c r="BT229" i="5"/>
  <c r="BU229" i="5" s="1"/>
  <c r="CG229" i="5"/>
  <c r="CG172" i="5"/>
  <c r="CF175" i="5"/>
  <c r="BW178" i="5"/>
  <c r="CE178" i="5"/>
  <c r="CM178" i="5"/>
  <c r="CG180" i="5"/>
  <c r="CF183" i="5"/>
  <c r="CI184" i="5"/>
  <c r="CG184" i="5"/>
  <c r="CH188" i="5"/>
  <c r="CM188" i="5"/>
  <c r="CE188" i="5"/>
  <c r="BW188" i="5"/>
  <c r="CO188" i="5"/>
  <c r="CK188" i="5"/>
  <c r="CK190" i="5"/>
  <c r="BT190" i="5"/>
  <c r="BU190" i="5" s="1"/>
  <c r="CJ190" i="5"/>
  <c r="CB190" i="5"/>
  <c r="CI190" i="5"/>
  <c r="CO190" i="5"/>
  <c r="CG190" i="5"/>
  <c r="CE190" i="5"/>
  <c r="CH191" i="5"/>
  <c r="CI194" i="5"/>
  <c r="CH194" i="5"/>
  <c r="CI196" i="5"/>
  <c r="CH196" i="5"/>
  <c r="CO196" i="5"/>
  <c r="CG196" i="5"/>
  <c r="CM196" i="5"/>
  <c r="CE196" i="5"/>
  <c r="BW196" i="5"/>
  <c r="CB196" i="5"/>
  <c r="CC196" i="5" s="1"/>
  <c r="CD196" i="5" s="1"/>
  <c r="CG200" i="5"/>
  <c r="CK201" i="5"/>
  <c r="CL203" i="5"/>
  <c r="CK203" i="5"/>
  <c r="BT203" i="5"/>
  <c r="BU203" i="5" s="1"/>
  <c r="CJ203" i="5"/>
  <c r="CB203" i="5"/>
  <c r="CH203" i="5"/>
  <c r="CI203" i="5"/>
  <c r="L205" i="5"/>
  <c r="CH207" i="5"/>
  <c r="CL215" i="5"/>
  <c r="CN215" i="5"/>
  <c r="CF215" i="5"/>
  <c r="CI217" i="5"/>
  <c r="CG175" i="5"/>
  <c r="CF178" i="5"/>
  <c r="CG183" i="5"/>
  <c r="CB191" i="5"/>
  <c r="CJ191" i="5"/>
  <c r="CI193" i="5"/>
  <c r="CN199" i="5"/>
  <c r="BT201" i="5"/>
  <c r="BU201" i="5" s="1"/>
  <c r="BZ201" i="5" s="1"/>
  <c r="CM207" i="5"/>
  <c r="BW207" i="5"/>
  <c r="CJ207" i="5"/>
  <c r="CM208" i="5"/>
  <c r="CE208" i="5"/>
  <c r="BW208" i="5"/>
  <c r="CL208" i="5"/>
  <c r="CK208" i="5"/>
  <c r="BT208" i="5"/>
  <c r="BU208" i="5" s="1"/>
  <c r="CI208" i="5"/>
  <c r="CG208" i="5"/>
  <c r="CJ208" i="5"/>
  <c r="CB208" i="5"/>
  <c r="CM214" i="5"/>
  <c r="CE214" i="5"/>
  <c r="BW214" i="5"/>
  <c r="CG214" i="5"/>
  <c r="CO214" i="5"/>
  <c r="CF214" i="5"/>
  <c r="CN214" i="5"/>
  <c r="BT214" i="5"/>
  <c r="BU214" i="5" s="1"/>
  <c r="CK214" i="5"/>
  <c r="CB214" i="5"/>
  <c r="CC214" i="5" s="1"/>
  <c r="CD214" i="5" s="1"/>
  <c r="CJ214" i="5"/>
  <c r="CH214" i="5"/>
  <c r="DB224" i="5"/>
  <c r="CF185" i="5"/>
  <c r="CN191" i="5"/>
  <c r="CI201" i="5"/>
  <c r="CK206" i="5"/>
  <c r="BT206" i="5"/>
  <c r="BU206" i="5" s="1"/>
  <c r="CJ206" i="5"/>
  <c r="CB206" i="5"/>
  <c r="CI206" i="5"/>
  <c r="CO206" i="5"/>
  <c r="CG206" i="5"/>
  <c r="CO210" i="5"/>
  <c r="L212" i="5"/>
  <c r="CL218" i="5"/>
  <c r="CM232" i="5"/>
  <c r="CE232" i="5"/>
  <c r="BW232" i="5"/>
  <c r="CK232" i="5"/>
  <c r="BT232" i="5"/>
  <c r="BU232" i="5" s="1"/>
  <c r="CI232" i="5"/>
  <c r="CL232" i="5"/>
  <c r="CJ232" i="5"/>
  <c r="CO232" i="5"/>
  <c r="CH232" i="5"/>
  <c r="CN232" i="5"/>
  <c r="CE272" i="5"/>
  <c r="BT272" i="5"/>
  <c r="BU272" i="5" s="1"/>
  <c r="CN272" i="5"/>
  <c r="BW272" i="5"/>
  <c r="CK272" i="5"/>
  <c r="CH272" i="5"/>
  <c r="CF272" i="5"/>
  <c r="CF224" i="5"/>
  <c r="CC232" i="5"/>
  <c r="CD232" i="5" s="1"/>
  <c r="CG233" i="5"/>
  <c r="BT233" i="5"/>
  <c r="BU233" i="5" s="1"/>
  <c r="CI233" i="5"/>
  <c r="CO233" i="5"/>
  <c r="BW233" i="5"/>
  <c r="CE233" i="5"/>
  <c r="CI234" i="5"/>
  <c r="DD257" i="5"/>
  <c r="CJ209" i="5"/>
  <c r="CB209" i="5"/>
  <c r="CC209" i="5" s="1"/>
  <c r="CD209" i="5" s="1"/>
  <c r="CO213" i="5"/>
  <c r="CE217" i="5"/>
  <c r="CO217" i="5"/>
  <c r="CM217" i="5"/>
  <c r="CB217" i="5"/>
  <c r="CC217" i="5" s="1"/>
  <c r="CD217" i="5" s="1"/>
  <c r="CJ217" i="5"/>
  <c r="CG217" i="5"/>
  <c r="L219" i="5"/>
  <c r="CI222" i="5"/>
  <c r="CK222" i="5"/>
  <c r="CB222" i="5"/>
  <c r="CG222" i="5"/>
  <c r="BW222" i="5"/>
  <c r="CO222" i="5"/>
  <c r="CE222" i="5"/>
  <c r="BT222" i="5"/>
  <c r="BU222" i="5" s="1"/>
  <c r="CM222" i="5"/>
  <c r="CL222" i="5"/>
  <c r="CJ222" i="5"/>
  <c r="CF222" i="5"/>
  <c r="CH222" i="5"/>
  <c r="CH225" i="5"/>
  <c r="CK225" i="5"/>
  <c r="CB225" i="5"/>
  <c r="CO225" i="5"/>
  <c r="CE225" i="5"/>
  <c r="BT225" i="5"/>
  <c r="BU225" i="5" s="1"/>
  <c r="BZ225" i="5" s="1"/>
  <c r="CM225" i="5"/>
  <c r="CI225" i="5"/>
  <c r="CG225" i="5"/>
  <c r="CF225" i="5"/>
  <c r="CJ227" i="5"/>
  <c r="CB227" i="5"/>
  <c r="CN227" i="5"/>
  <c r="CE227" i="5"/>
  <c r="CM227" i="5"/>
  <c r="CG227" i="5"/>
  <c r="BW227" i="5"/>
  <c r="CL227" i="5"/>
  <c r="CK227" i="5"/>
  <c r="CI227" i="5"/>
  <c r="BT227" i="5"/>
  <c r="BU227" i="5" s="1"/>
  <c r="CF227" i="5"/>
  <c r="CH227" i="5"/>
  <c r="CN243" i="5"/>
  <c r="CL243" i="5"/>
  <c r="CO243" i="5"/>
  <c r="L252" i="5"/>
  <c r="CB189" i="5"/>
  <c r="CC189" i="5" s="1"/>
  <c r="CD189" i="5" s="1"/>
  <c r="CJ189" i="5"/>
  <c r="CL191" i="5"/>
  <c r="CF193" i="5"/>
  <c r="CN193" i="5"/>
  <c r="BT194" i="5"/>
  <c r="BU194" i="5" s="1"/>
  <c r="CK194" i="5"/>
  <c r="CB197" i="5"/>
  <c r="CC197" i="5" s="1"/>
  <c r="CD197" i="5" s="1"/>
  <c r="CJ197" i="5"/>
  <c r="CL199" i="5"/>
  <c r="CF201" i="5"/>
  <c r="CN201" i="5"/>
  <c r="BT202" i="5"/>
  <c r="BU202" i="5" s="1"/>
  <c r="CK202" i="5"/>
  <c r="CB205" i="5"/>
  <c r="CC205" i="5" s="1"/>
  <c r="CD205" i="5" s="1"/>
  <c r="CJ205" i="5"/>
  <c r="CL207" i="5"/>
  <c r="CF209" i="5"/>
  <c r="CN209" i="5"/>
  <c r="BT210" i="5"/>
  <c r="BU210" i="5" s="1"/>
  <c r="CK210" i="5"/>
  <c r="BT213" i="5"/>
  <c r="BU213" i="5" s="1"/>
  <c r="CM213" i="5"/>
  <c r="CJ215" i="5"/>
  <c r="CB215" i="5"/>
  <c r="CC215" i="5" s="1"/>
  <c r="CD215" i="5" s="1"/>
  <c r="CG215" i="5"/>
  <c r="CN217" i="5"/>
  <c r="BW218" i="5"/>
  <c r="CG218" i="5"/>
  <c r="CO220" i="5"/>
  <c r="CG220" i="5"/>
  <c r="CF220" i="5"/>
  <c r="BW220" i="5"/>
  <c r="CM220" i="5"/>
  <c r="BT220" i="5"/>
  <c r="BU220" i="5" s="1"/>
  <c r="CL220" i="5"/>
  <c r="CL221" i="5"/>
  <c r="CN221" i="5"/>
  <c r="CE221" i="5"/>
  <c r="BT221" i="5"/>
  <c r="BU221" i="5" s="1"/>
  <c r="BZ221" i="5" s="1"/>
  <c r="CK221" i="5"/>
  <c r="CI221" i="5"/>
  <c r="CB221" i="5"/>
  <c r="CM224" i="5"/>
  <c r="CF226" i="5"/>
  <c r="BW235" i="5"/>
  <c r="CO248" i="5"/>
  <c r="CE248" i="5"/>
  <c r="CN248" i="5"/>
  <c r="CM248" i="5"/>
  <c r="BT248" i="5"/>
  <c r="BU248" i="5" s="1"/>
  <c r="CH248" i="5"/>
  <c r="CB248" i="5"/>
  <c r="CC248" i="5" s="1"/>
  <c r="CD248" i="5" s="1"/>
  <c r="CK248" i="5"/>
  <c r="CF248" i="5"/>
  <c r="CL189" i="5"/>
  <c r="CF191" i="5"/>
  <c r="CH193" i="5"/>
  <c r="BW194" i="5"/>
  <c r="CE194" i="5"/>
  <c r="CM194" i="5"/>
  <c r="CL197" i="5"/>
  <c r="CF199" i="5"/>
  <c r="CH201" i="5"/>
  <c r="BW202" i="5"/>
  <c r="CE202" i="5"/>
  <c r="CM202" i="5"/>
  <c r="CL205" i="5"/>
  <c r="CF207" i="5"/>
  <c r="CH209" i="5"/>
  <c r="BW210" i="5"/>
  <c r="CE210" i="5"/>
  <c r="CM210" i="5"/>
  <c r="BW213" i="5"/>
  <c r="CF213" i="5"/>
  <c r="CI215" i="5"/>
  <c r="CK218" i="5"/>
  <c r="BT218" i="5"/>
  <c r="BU218" i="5" s="1"/>
  <c r="CI218" i="5"/>
  <c r="CJ218" i="5"/>
  <c r="CF221" i="5"/>
  <c r="CK224" i="5"/>
  <c r="BT224" i="5"/>
  <c r="BU224" i="5" s="1"/>
  <c r="CN224" i="5"/>
  <c r="CE224" i="5"/>
  <c r="CI224" i="5"/>
  <c r="CG224" i="5"/>
  <c r="BW224" i="5"/>
  <c r="CB224" i="5"/>
  <c r="BT226" i="5"/>
  <c r="BU226" i="5" s="1"/>
  <c r="CH226" i="5"/>
  <c r="CL228" i="5"/>
  <c r="CH228" i="5"/>
  <c r="CE228" i="5"/>
  <c r="BW189" i="5"/>
  <c r="CE189" i="5"/>
  <c r="CM189" i="5"/>
  <c r="CG191" i="5"/>
  <c r="CF194" i="5"/>
  <c r="BW197" i="5"/>
  <c r="CE197" i="5"/>
  <c r="CM197" i="5"/>
  <c r="CG199" i="5"/>
  <c r="CF202" i="5"/>
  <c r="BW205" i="5"/>
  <c r="CE205" i="5"/>
  <c r="CM205" i="5"/>
  <c r="CG207" i="5"/>
  <c r="CF210" i="5"/>
  <c r="CH213" i="5"/>
  <c r="CG213" i="5"/>
  <c r="CK215" i="5"/>
  <c r="CE220" i="5"/>
  <c r="CG221" i="5"/>
  <c r="CK226" i="5"/>
  <c r="CF228" i="5"/>
  <c r="CO229" i="5"/>
  <c r="CE229" i="5"/>
  <c r="CN229" i="5"/>
  <c r="CB229" i="5"/>
  <c r="CC229" i="5" s="1"/>
  <c r="CD229" i="5" s="1"/>
  <c r="CK229" i="5"/>
  <c r="CB236" i="5"/>
  <c r="CC236" i="5" s="1"/>
  <c r="CD236" i="5" s="1"/>
  <c r="CN236" i="5"/>
  <c r="CF236" i="5"/>
  <c r="CK236" i="5"/>
  <c r="CJ236" i="5"/>
  <c r="CH236" i="5"/>
  <c r="CF189" i="5"/>
  <c r="CG194" i="5"/>
  <c r="CF197" i="5"/>
  <c r="CG202" i="5"/>
  <c r="CF205" i="5"/>
  <c r="CG210" i="5"/>
  <c r="CB218" i="5"/>
  <c r="CH220" i="5"/>
  <c r="CH221" i="5"/>
  <c r="CI230" i="5"/>
  <c r="CO230" i="5"/>
  <c r="CG230" i="5"/>
  <c r="CF230" i="5"/>
  <c r="CH230" i="5"/>
  <c r="BT230" i="5"/>
  <c r="BU230" i="5" s="1"/>
  <c r="CM230" i="5"/>
  <c r="CB230" i="5"/>
  <c r="CL230" i="5"/>
  <c r="BW230" i="5"/>
  <c r="CJ230" i="5"/>
  <c r="CH263" i="5"/>
  <c r="BW263" i="5"/>
  <c r="CL263" i="5"/>
  <c r="CN263" i="5"/>
  <c r="CE263" i="5"/>
  <c r="CK263" i="5"/>
  <c r="BT263" i="5"/>
  <c r="BU263" i="5" s="1"/>
  <c r="CL217" i="5"/>
  <c r="CJ219" i="5"/>
  <c r="CB219" i="5"/>
  <c r="CC219" i="5" s="1"/>
  <c r="CD219" i="5" s="1"/>
  <c r="CG219" i="5"/>
  <c r="CH223" i="5"/>
  <c r="CK223" i="5"/>
  <c r="CM226" i="5"/>
  <c r="CE226" i="5"/>
  <c r="BW226" i="5"/>
  <c r="CI226" i="5"/>
  <c r="CJ226" i="5"/>
  <c r="L235" i="5"/>
  <c r="CJ238" i="5"/>
  <c r="CB238" i="5"/>
  <c r="CC238" i="5" s="1"/>
  <c r="CD238" i="5" s="1"/>
  <c r="CM238" i="5"/>
  <c r="BT238" i="5"/>
  <c r="BU238" i="5" s="1"/>
  <c r="CK238" i="5"/>
  <c r="CH238" i="5"/>
  <c r="CG238" i="5"/>
  <c r="CF238" i="5"/>
  <c r="CO238" i="5"/>
  <c r="BW238" i="5"/>
  <c r="CN238" i="5"/>
  <c r="CI238" i="5"/>
  <c r="CH241" i="5"/>
  <c r="BW241" i="5"/>
  <c r="CF241" i="5"/>
  <c r="CO241" i="5"/>
  <c r="CE241" i="5"/>
  <c r="BT241" i="5"/>
  <c r="BU241" i="5" s="1"/>
  <c r="CM241" i="5"/>
  <c r="CN241" i="5"/>
  <c r="CK241" i="5"/>
  <c r="CJ241" i="5"/>
  <c r="CB243" i="5"/>
  <c r="CF217" i="5"/>
  <c r="CB226" i="5"/>
  <c r="CC226" i="5" s="1"/>
  <c r="CD226" i="5" s="1"/>
  <c r="CL235" i="5"/>
  <c r="CJ235" i="5"/>
  <c r="CB235" i="5"/>
  <c r="CC235" i="5" s="1"/>
  <c r="CD235" i="5" s="1"/>
  <c r="CH235" i="5"/>
  <c r="CN235" i="5"/>
  <c r="CG235" i="5"/>
  <c r="CF235" i="5"/>
  <c r="CM235" i="5"/>
  <c r="CK237" i="5"/>
  <c r="CI237" i="5"/>
  <c r="CK244" i="5"/>
  <c r="CG244" i="5"/>
  <c r="BT244" i="5"/>
  <c r="BU244" i="5" s="1"/>
  <c r="CE237" i="5"/>
  <c r="CM237" i="5"/>
  <c r="BY239" i="5"/>
  <c r="CA239" i="5"/>
  <c r="BT240" i="5"/>
  <c r="BU240" i="5" s="1"/>
  <c r="CH240" i="5"/>
  <c r="CF240" i="5"/>
  <c r="CJ246" i="5"/>
  <c r="CB246" i="5"/>
  <c r="CO246" i="5"/>
  <c r="CG246" i="5"/>
  <c r="CE246" i="5"/>
  <c r="BT246" i="5"/>
  <c r="BU246" i="5" s="1"/>
  <c r="CM246" i="5"/>
  <c r="CK246" i="5"/>
  <c r="CN246" i="5"/>
  <c r="BW246" i="5"/>
  <c r="CL246" i="5"/>
  <c r="CH246" i="5"/>
  <c r="CI246" i="5"/>
  <c r="CM254" i="5"/>
  <c r="BW254" i="5"/>
  <c r="CL261" i="5"/>
  <c r="CO261" i="5"/>
  <c r="CI261" i="5"/>
  <c r="CG261" i="5"/>
  <c r="CO228" i="5"/>
  <c r="CG228" i="5"/>
  <c r="CK228" i="5"/>
  <c r="CB228" i="5"/>
  <c r="CC228" i="5" s="1"/>
  <c r="CD228" i="5" s="1"/>
  <c r="CI228" i="5"/>
  <c r="CH231" i="5"/>
  <c r="CL231" i="5"/>
  <c r="CM231" i="5"/>
  <c r="CJ233" i="5"/>
  <c r="BW237" i="5"/>
  <c r="CH239" i="5"/>
  <c r="CJ251" i="5"/>
  <c r="CG251" i="5"/>
  <c r="CG253" i="5"/>
  <c r="BW253" i="5"/>
  <c r="CO253" i="5"/>
  <c r="CE253" i="5"/>
  <c r="CK253" i="5"/>
  <c r="CB253" i="5"/>
  <c r="CL253" i="5"/>
  <c r="CI253" i="5"/>
  <c r="BT253" i="5"/>
  <c r="BU253" i="5" s="1"/>
  <c r="CM253" i="5"/>
  <c r="CH253" i="5"/>
  <c r="CO244" i="5"/>
  <c r="CO234" i="5"/>
  <c r="CG234" i="5"/>
  <c r="CM234" i="5"/>
  <c r="CE234" i="5"/>
  <c r="BW234" i="5"/>
  <c r="CK234" i="5"/>
  <c r="BT234" i="5"/>
  <c r="BU234" i="5" s="1"/>
  <c r="CF234" i="5"/>
  <c r="L236" i="5"/>
  <c r="CH237" i="5"/>
  <c r="BT237" i="5"/>
  <c r="BU237" i="5" s="1"/>
  <c r="L244" i="5"/>
  <c r="CH245" i="5"/>
  <c r="CL245" i="5"/>
  <c r="CG249" i="5"/>
  <c r="CO249" i="5"/>
  <c r="CL249" i="5"/>
  <c r="CB249" i="5"/>
  <c r="CM249" i="5"/>
  <c r="BW249" i="5"/>
  <c r="CK249" i="5"/>
  <c r="BT249" i="5"/>
  <c r="BU249" i="5" s="1"/>
  <c r="CH249" i="5"/>
  <c r="CF250" i="5"/>
  <c r="BT250" i="5"/>
  <c r="BU250" i="5" s="1"/>
  <c r="CM250" i="5"/>
  <c r="CJ250" i="5"/>
  <c r="CH250" i="5"/>
  <c r="CJ253" i="5"/>
  <c r="L274" i="5"/>
  <c r="CO252" i="5"/>
  <c r="CG252" i="5"/>
  <c r="BT252" i="5"/>
  <c r="BU252" i="5" s="1"/>
  <c r="CF265" i="5"/>
  <c r="CH265" i="5"/>
  <c r="CB264" i="5"/>
  <c r="CC264" i="5" s="1"/>
  <c r="CD264" i="5" s="1"/>
  <c r="CI264" i="5"/>
  <c r="DB266" i="5"/>
  <c r="BW255" i="5"/>
  <c r="CK255" i="5"/>
  <c r="BY256" i="5"/>
  <c r="CA256" i="5"/>
  <c r="CC268" i="5"/>
  <c r="CD268" i="5" s="1"/>
  <c r="CN223" i="5"/>
  <c r="CL229" i="5"/>
  <c r="CH229" i="5"/>
  <c r="CN231" i="5"/>
  <c r="CI236" i="5"/>
  <c r="CO236" i="5"/>
  <c r="CG236" i="5"/>
  <c r="CM236" i="5"/>
  <c r="CE236" i="5"/>
  <c r="BW236" i="5"/>
  <c r="CL236" i="5"/>
  <c r="CO239" i="5"/>
  <c r="CG239" i="5"/>
  <c r="CM239" i="5"/>
  <c r="BT239" i="5"/>
  <c r="BU239" i="5" s="1"/>
  <c r="BZ239" i="5" s="1"/>
  <c r="CF239" i="5"/>
  <c r="CE239" i="5"/>
  <c r="CN239" i="5"/>
  <c r="CK239" i="5"/>
  <c r="CB239" i="5"/>
  <c r="CF244" i="5"/>
  <c r="CG245" i="5"/>
  <c r="CF252" i="5"/>
  <c r="CB252" i="5"/>
  <c r="CC252" i="5" s="1"/>
  <c r="CD252" i="5" s="1"/>
  <c r="CM252" i="5"/>
  <c r="CH254" i="5"/>
  <c r="CI254" i="5"/>
  <c r="CG254" i="5"/>
  <c r="CO255" i="5"/>
  <c r="CF256" i="5"/>
  <c r="CM258" i="5"/>
  <c r="CB258" i="5"/>
  <c r="CG258" i="5"/>
  <c r="BT258" i="5"/>
  <c r="BU258" i="5" s="1"/>
  <c r="CO258" i="5"/>
  <c r="BW258" i="5"/>
  <c r="CK258" i="5"/>
  <c r="L240" i="5"/>
  <c r="CK243" i="5"/>
  <c r="BT243" i="5"/>
  <c r="BU243" i="5" s="1"/>
  <c r="CM243" i="5"/>
  <c r="CJ243" i="5"/>
  <c r="CI243" i="5"/>
  <c r="CH243" i="5"/>
  <c r="BW243" i="5"/>
  <c r="CG243" i="5"/>
  <c r="CE243" i="5"/>
  <c r="CF243" i="5"/>
  <c r="CN244" i="5"/>
  <c r="CK245" i="5"/>
  <c r="BY257" i="5"/>
  <c r="CA257" i="5"/>
  <c r="BX257" i="5"/>
  <c r="CF233" i="5"/>
  <c r="CN233" i="5"/>
  <c r="CB237" i="5"/>
  <c r="CJ237" i="5"/>
  <c r="BW240" i="5"/>
  <c r="CG240" i="5"/>
  <c r="CK242" i="5"/>
  <c r="CH247" i="5"/>
  <c r="BW247" i="5"/>
  <c r="CI247" i="5"/>
  <c r="CF251" i="5"/>
  <c r="CO251" i="5"/>
  <c r="CM251" i="5"/>
  <c r="CE251" i="5"/>
  <c r="CK264" i="5"/>
  <c r="BZ274" i="5"/>
  <c r="BX274" i="5"/>
  <c r="CA274" i="5"/>
  <c r="BY274" i="5"/>
  <c r="CF277" i="5"/>
  <c r="CF223" i="5"/>
  <c r="CF231" i="5"/>
  <c r="CH233" i="5"/>
  <c r="CL237" i="5"/>
  <c r="CL240" i="5"/>
  <c r="CJ240" i="5"/>
  <c r="CI240" i="5"/>
  <c r="CG242" i="5"/>
  <c r="BW242" i="5"/>
  <c r="CM242" i="5"/>
  <c r="BT242" i="5"/>
  <c r="BU242" i="5" s="1"/>
  <c r="CB242" i="5"/>
  <c r="CO242" i="5"/>
  <c r="CL244" i="5"/>
  <c r="CB244" i="5"/>
  <c r="CC244" i="5" s="1"/>
  <c r="CD244" i="5" s="1"/>
  <c r="CF245" i="5"/>
  <c r="BT247" i="5"/>
  <c r="BU247" i="5" s="1"/>
  <c r="CN247" i="5"/>
  <c r="CI251" i="5"/>
  <c r="CM259" i="5"/>
  <c r="CO265" i="5"/>
  <c r="Q11" i="7"/>
  <c r="R11" i="7" s="1"/>
  <c r="F11" i="7"/>
  <c r="CR113" i="2" s="1"/>
  <c r="DL113" i="2" s="1"/>
  <c r="CK240" i="5"/>
  <c r="CI250" i="5"/>
  <c r="CZ271" i="5"/>
  <c r="CB233" i="5"/>
  <c r="CF237" i="5"/>
  <c r="CB240" i="5"/>
  <c r="CC240" i="5" s="1"/>
  <c r="CD240" i="5" s="1"/>
  <c r="BT245" i="5"/>
  <c r="BU245" i="5" s="1"/>
  <c r="BT251" i="5"/>
  <c r="BU251" i="5" s="1"/>
  <c r="BZ251" i="5" s="1"/>
  <c r="CN251" i="5"/>
  <c r="CJ252" i="5"/>
  <c r="CM256" i="5"/>
  <c r="CH256" i="5"/>
  <c r="BT256" i="5"/>
  <c r="BU256" i="5" s="1"/>
  <c r="BZ256" i="5" s="1"/>
  <c r="CE257" i="5"/>
  <c r="BT266" i="5"/>
  <c r="BU266" i="5" s="1"/>
  <c r="CJ255" i="5"/>
  <c r="CB255" i="5"/>
  <c r="CH255" i="5"/>
  <c r="CN255" i="5"/>
  <c r="CE255" i="5"/>
  <c r="CG255" i="5"/>
  <c r="BT255" i="5"/>
  <c r="BU255" i="5" s="1"/>
  <c r="CF255" i="5"/>
  <c r="CM255" i="5"/>
  <c r="CN259" i="5"/>
  <c r="CK260" i="5"/>
  <c r="BT260" i="5"/>
  <c r="BU260" i="5" s="1"/>
  <c r="CH260" i="5"/>
  <c r="CG260" i="5"/>
  <c r="BW260" i="5"/>
  <c r="CO260" i="5"/>
  <c r="CE260" i="5"/>
  <c r="CL260" i="5"/>
  <c r="CB260" i="5"/>
  <c r="CN260" i="5"/>
  <c r="CI260" i="5"/>
  <c r="CJ260" i="5"/>
  <c r="CB261" i="5"/>
  <c r="CC261" i="5" s="1"/>
  <c r="CD261" i="5" s="1"/>
  <c r="CI267" i="5"/>
  <c r="CN267" i="5"/>
  <c r="CE267" i="5"/>
  <c r="CL267" i="5"/>
  <c r="CH267" i="5"/>
  <c r="CM267" i="5"/>
  <c r="CK267" i="5"/>
  <c r="BW267" i="5"/>
  <c r="CJ267" i="5"/>
  <c r="BT267" i="5"/>
  <c r="BU267" i="5" s="1"/>
  <c r="CF267" i="5"/>
  <c r="CB267" i="5"/>
  <c r="BW268" i="5"/>
  <c r="CM268" i="5"/>
  <c r="CI241" i="5"/>
  <c r="CG241" i="5"/>
  <c r="CH244" i="5"/>
  <c r="CM244" i="5"/>
  <c r="CE244" i="5"/>
  <c r="BW244" i="5"/>
  <c r="CJ244" i="5"/>
  <c r="CO247" i="5"/>
  <c r="CG247" i="5"/>
  <c r="CL247" i="5"/>
  <c r="CJ247" i="5"/>
  <c r="BW248" i="5"/>
  <c r="BW250" i="5"/>
  <c r="BW252" i="5"/>
  <c r="CE254" i="5"/>
  <c r="CO254" i="5"/>
  <c r="CJ254" i="5"/>
  <c r="CB254" i="5"/>
  <c r="CC254" i="5" s="1"/>
  <c r="CD254" i="5" s="1"/>
  <c r="CI255" i="5"/>
  <c r="CG257" i="5"/>
  <c r="BT257" i="5"/>
  <c r="BU257" i="5" s="1"/>
  <c r="BZ257" i="5" s="1"/>
  <c r="CI257" i="5"/>
  <c r="CJ259" i="5"/>
  <c r="CL259" i="5"/>
  <c r="CK269" i="5"/>
  <c r="BT269" i="5"/>
  <c r="BU269" i="5" s="1"/>
  <c r="CH269" i="5"/>
  <c r="CN269" i="5"/>
  <c r="CL269" i="5"/>
  <c r="CG269" i="5"/>
  <c r="BW269" i="5"/>
  <c r="CJ269" i="5"/>
  <c r="CI269" i="5"/>
  <c r="CF269" i="5"/>
  <c r="CM269" i="5"/>
  <c r="CG271" i="5"/>
  <c r="CM245" i="5"/>
  <c r="CE245" i="5"/>
  <c r="BW245" i="5"/>
  <c r="CJ245" i="5"/>
  <c r="CB245" i="5"/>
  <c r="CC245" i="5" s="1"/>
  <c r="CD245" i="5" s="1"/>
  <c r="CI245" i="5"/>
  <c r="CB247" i="5"/>
  <c r="CC247" i="5" s="1"/>
  <c r="CD247" i="5" s="1"/>
  <c r="CL248" i="5"/>
  <c r="CI248" i="5"/>
  <c r="CJ248" i="5"/>
  <c r="CO250" i="5"/>
  <c r="CG250" i="5"/>
  <c r="CN250" i="5"/>
  <c r="CE250" i="5"/>
  <c r="CK250" i="5"/>
  <c r="CB250" i="5"/>
  <c r="CC250" i="5" s="1"/>
  <c r="CD250" i="5" s="1"/>
  <c r="CL250" i="5"/>
  <c r="CI252" i="5"/>
  <c r="CH252" i="5"/>
  <c r="CN252" i="5"/>
  <c r="CE252" i="5"/>
  <c r="CL252" i="5"/>
  <c r="CN253" i="5"/>
  <c r="CL255" i="5"/>
  <c r="CF264" i="5"/>
  <c r="BT264" i="5"/>
  <c r="BU264" i="5" s="1"/>
  <c r="CE264" i="5"/>
  <c r="CN264" i="5"/>
  <c r="BW264" i="5"/>
  <c r="CM264" i="5"/>
  <c r="CH264" i="5"/>
  <c r="BT265" i="5"/>
  <c r="BU265" i="5" s="1"/>
  <c r="CO271" i="5"/>
  <c r="BT271" i="5"/>
  <c r="BU271" i="5" s="1"/>
  <c r="CK271" i="5"/>
  <c r="CF249" i="5"/>
  <c r="CN249" i="5"/>
  <c r="CL251" i="5"/>
  <c r="CH251" i="5"/>
  <c r="CN254" i="5"/>
  <c r="CK257" i="5"/>
  <c r="CB257" i="5"/>
  <c r="CN257" i="5"/>
  <c r="CK259" i="5"/>
  <c r="BT259" i="5"/>
  <c r="BU259" i="5" s="1"/>
  <c r="CH259" i="5"/>
  <c r="BW259" i="5"/>
  <c r="CO259" i="5"/>
  <c r="CB259" i="5"/>
  <c r="CC259" i="5" s="1"/>
  <c r="CD259" i="5" s="1"/>
  <c r="CK261" i="5"/>
  <c r="BT262" i="5"/>
  <c r="BU262" i="5" s="1"/>
  <c r="CO262" i="5"/>
  <c r="CL265" i="5"/>
  <c r="CI265" i="5"/>
  <c r="CN265" i="5"/>
  <c r="CM265" i="5"/>
  <c r="CB265" i="5"/>
  <c r="CK265" i="5"/>
  <c r="CG265" i="5"/>
  <c r="BW265" i="5"/>
  <c r="CE265" i="5"/>
  <c r="CL266" i="5"/>
  <c r="CO266" i="5"/>
  <c r="CF266" i="5"/>
  <c r="BW266" i="5"/>
  <c r="CK266" i="5"/>
  <c r="CB266" i="5"/>
  <c r="CC266" i="5" s="1"/>
  <c r="CD266" i="5" s="1"/>
  <c r="CE266" i="5"/>
  <c r="CN266" i="5"/>
  <c r="CI266" i="5"/>
  <c r="CG266" i="5"/>
  <c r="CL270" i="5"/>
  <c r="CB270" i="5"/>
  <c r="CC270" i="5" s="1"/>
  <c r="CD270" i="5" s="1"/>
  <c r="BT270" i="5"/>
  <c r="BU270" i="5" s="1"/>
  <c r="CN270" i="5"/>
  <c r="CK270" i="5"/>
  <c r="CI270" i="5"/>
  <c r="CO270" i="5"/>
  <c r="CJ274" i="5"/>
  <c r="CG274" i="5"/>
  <c r="CF242" i="5"/>
  <c r="CB251" i="5"/>
  <c r="CC251" i="5" s="1"/>
  <c r="CD251" i="5" s="1"/>
  <c r="CK251" i="5"/>
  <c r="CO256" i="5"/>
  <c r="CG256" i="5"/>
  <c r="CN256" i="5"/>
  <c r="CE256" i="5"/>
  <c r="CK256" i="5"/>
  <c r="CB256" i="5"/>
  <c r="CL256" i="5"/>
  <c r="CF257" i="5"/>
  <c r="CI258" i="5"/>
  <c r="CH258" i="5"/>
  <c r="CN258" i="5"/>
  <c r="CE258" i="5"/>
  <c r="CL258" i="5"/>
  <c r="CI259" i="5"/>
  <c r="L261" i="5"/>
  <c r="CM262" i="5"/>
  <c r="CE262" i="5"/>
  <c r="BW262" i="5"/>
  <c r="CJ262" i="5"/>
  <c r="CB262" i="5"/>
  <c r="CC262" i="5" s="1"/>
  <c r="CD262" i="5" s="1"/>
  <c r="CN262" i="5"/>
  <c r="CL262" i="5"/>
  <c r="CK262" i="5"/>
  <c r="CG262" i="5"/>
  <c r="CJ265" i="5"/>
  <c r="CM266" i="5"/>
  <c r="CK274" i="5"/>
  <c r="CG280" i="5"/>
  <c r="CO280" i="5"/>
  <c r="CO274" i="5"/>
  <c r="CI277" i="5"/>
  <c r="CO277" i="5"/>
  <c r="CG277" i="5"/>
  <c r="CM277" i="5"/>
  <c r="CE277" i="5"/>
  <c r="BW277" i="5"/>
  <c r="CL277" i="5"/>
  <c r="CJ277" i="5"/>
  <c r="CN277" i="5"/>
  <c r="CK277" i="5"/>
  <c r="CH277" i="5"/>
  <c r="CB277" i="5"/>
  <c r="CC277" i="5" s="1"/>
  <c r="CD277" i="5" s="1"/>
  <c r="CM279" i="5"/>
  <c r="CM280" i="5"/>
  <c r="CJ280" i="5"/>
  <c r="BW280" i="5"/>
  <c r="CL279" i="5"/>
  <c r="CL274" i="5"/>
  <c r="CL272" i="5"/>
  <c r="CL271" i="5"/>
  <c r="CF261" i="5"/>
  <c r="BT261" i="5"/>
  <c r="BU261" i="5" s="1"/>
  <c r="CN261" i="5"/>
  <c r="CF263" i="5"/>
  <c r="O13" i="7"/>
  <c r="CF253" i="5"/>
  <c r="BT254" i="5"/>
  <c r="BU254" i="5" s="1"/>
  <c r="CK254" i="5"/>
  <c r="CL257" i="5"/>
  <c r="CH257" i="5"/>
  <c r="CH261" i="5"/>
  <c r="CM261" i="5"/>
  <c r="CE261" i="5"/>
  <c r="BW261" i="5"/>
  <c r="CJ261" i="5"/>
  <c r="CM263" i="5"/>
  <c r="CO264" i="5"/>
  <c r="CG264" i="5"/>
  <c r="CL264" i="5"/>
  <c r="CJ264" i="5"/>
  <c r="CF254" i="5"/>
  <c r="BT268" i="5"/>
  <c r="BU268" i="5" s="1"/>
  <c r="CG268" i="5"/>
  <c r="CO268" i="5"/>
  <c r="CJ268" i="5"/>
  <c r="CE268" i="5"/>
  <c r="BZ276" i="5"/>
  <c r="BY276" i="5"/>
  <c r="CA276" i="5"/>
  <c r="CB280" i="5"/>
  <c r="AA18" i="6"/>
  <c r="AB18" i="6" s="1"/>
  <c r="CH268" i="5"/>
  <c r="CM273" i="5"/>
  <c r="CE273" i="5"/>
  <c r="BW273" i="5"/>
  <c r="CK273" i="5"/>
  <c r="BT273" i="5"/>
  <c r="BU273" i="5" s="1"/>
  <c r="CI273" i="5"/>
  <c r="CJ273" i="5"/>
  <c r="CF273" i="5"/>
  <c r="CO273" i="5"/>
  <c r="CL273" i="5"/>
  <c r="CG273" i="5"/>
  <c r="CI274" i="5"/>
  <c r="AA4" i="6"/>
  <c r="AB4" i="6" s="1"/>
  <c r="CF270" i="5"/>
  <c r="O18" i="7"/>
  <c r="N18" i="7"/>
  <c r="M18" i="7"/>
  <c r="L18" i="7"/>
  <c r="G37" i="9"/>
  <c r="G39" i="9"/>
  <c r="G34" i="9"/>
  <c r="CJ263" i="5"/>
  <c r="CB263" i="5"/>
  <c r="CO263" i="5"/>
  <c r="CG263" i="5"/>
  <c r="CI263" i="5"/>
  <c r="CH273" i="5"/>
  <c r="CO275" i="5"/>
  <c r="CG275" i="5"/>
  <c r="CM275" i="5"/>
  <c r="CE275" i="5"/>
  <c r="BW275" i="5"/>
  <c r="CK275" i="5"/>
  <c r="BT275" i="5"/>
  <c r="BU275" i="5" s="1"/>
  <c r="CJ275" i="5"/>
  <c r="CB275" i="5"/>
  <c r="CC275" i="5" s="1"/>
  <c r="CD275" i="5" s="1"/>
  <c r="CF275" i="5"/>
  <c r="CN275" i="5"/>
  <c r="CH275" i="5"/>
  <c r="CI275" i="5"/>
  <c r="BW279" i="5"/>
  <c r="CE279" i="5"/>
  <c r="CN268" i="5"/>
  <c r="CN271" i="5"/>
  <c r="CJ272" i="5"/>
  <c r="CB272" i="5"/>
  <c r="CO272" i="5"/>
  <c r="CG272" i="5"/>
  <c r="CI272" i="5"/>
  <c r="CE274" i="5"/>
  <c r="BW278" i="5"/>
  <c r="CI280" i="5"/>
  <c r="CH279" i="5"/>
  <c r="CB278" i="5"/>
  <c r="CC278" i="5" s="1"/>
  <c r="CD278" i="5" s="1"/>
  <c r="CB279" i="5"/>
  <c r="AA6" i="6"/>
  <c r="AB6" i="6" s="1"/>
  <c r="AA22" i="6"/>
  <c r="AB22" i="6" s="1"/>
  <c r="CF259" i="5"/>
  <c r="CH270" i="5"/>
  <c r="CM270" i="5"/>
  <c r="CE270" i="5"/>
  <c r="BW270" i="5"/>
  <c r="CJ270" i="5"/>
  <c r="CM272" i="5"/>
  <c r="CI276" i="5"/>
  <c r="CN278" i="5"/>
  <c r="CK280" i="5"/>
  <c r="CM276" i="5"/>
  <c r="CI278" i="5"/>
  <c r="CO278" i="5"/>
  <c r="BT278" i="5"/>
  <c r="BU278" i="5" s="1"/>
  <c r="CE278" i="5"/>
  <c r="CH278" i="5"/>
  <c r="CM271" i="5"/>
  <c r="CE271" i="5"/>
  <c r="BW271" i="5"/>
  <c r="CJ271" i="5"/>
  <c r="CB271" i="5"/>
  <c r="CC271" i="5" s="1"/>
  <c r="CD271" i="5" s="1"/>
  <c r="CI271" i="5"/>
  <c r="CM278" i="5"/>
  <c r="CH280" i="5"/>
  <c r="AA14" i="6"/>
  <c r="AB14" i="6" s="1"/>
  <c r="K19" i="7"/>
  <c r="J19" i="7"/>
  <c r="I19" i="7"/>
  <c r="G19" i="7"/>
  <c r="H19" i="7"/>
  <c r="CK268" i="5"/>
  <c r="CM274" i="5"/>
  <c r="CK276" i="5"/>
  <c r="CK279" i="5"/>
  <c r="CF268" i="5"/>
  <c r="CL276" i="5"/>
  <c r="CJ276" i="5"/>
  <c r="CB276" i="5"/>
  <c r="CH276" i="5"/>
  <c r="CO276" i="5"/>
  <c r="CG276" i="5"/>
  <c r="L277" i="5"/>
  <c r="CK278" i="5"/>
  <c r="BT280" i="5"/>
  <c r="BU280" i="5" s="1"/>
  <c r="CE280" i="5"/>
  <c r="CJ278" i="5"/>
  <c r="AA13" i="6"/>
  <c r="AB13" i="6" s="1"/>
  <c r="AA20" i="6"/>
  <c r="AB20" i="6" s="1"/>
  <c r="K16" i="7"/>
  <c r="I16" i="7"/>
  <c r="H16" i="7"/>
  <c r="AA5" i="6"/>
  <c r="AB5" i="6" s="1"/>
  <c r="Q9" i="7"/>
  <c r="R9" i="7" s="1"/>
  <c r="F9" i="7"/>
  <c r="CP165" i="2" s="1"/>
  <c r="DJ165" i="2" s="1"/>
  <c r="L10" i="7"/>
  <c r="CL278" i="5"/>
  <c r="Q8" i="7"/>
  <c r="R8" i="7" s="1"/>
  <c r="F8" i="7"/>
  <c r="J15" i="7"/>
  <c r="H15" i="7"/>
  <c r="I15" i="7"/>
  <c r="CF279" i="5"/>
  <c r="CN279" i="5"/>
  <c r="AA27" i="6"/>
  <c r="AB27" i="6" s="1"/>
  <c r="AA29" i="6"/>
  <c r="AB29" i="6" s="1"/>
  <c r="AA31" i="6"/>
  <c r="AB31" i="6" s="1"/>
  <c r="AA35" i="6"/>
  <c r="AB35" i="6" s="1"/>
  <c r="AA37" i="6"/>
  <c r="AB37" i="6" s="1"/>
  <c r="AA39" i="6"/>
  <c r="AB39" i="6" s="1"/>
  <c r="AA43" i="6"/>
  <c r="AB43" i="6" s="1"/>
  <c r="AA45" i="6"/>
  <c r="AB45" i="6" s="1"/>
  <c r="J10" i="7"/>
  <c r="H10" i="7"/>
  <c r="K11" i="7"/>
  <c r="I11" i="7"/>
  <c r="H11" i="7"/>
  <c r="CF274" i="5"/>
  <c r="CN274" i="5"/>
  <c r="CG279" i="5"/>
  <c r="CO279" i="5"/>
  <c r="CL280" i="5"/>
  <c r="AA11" i="6"/>
  <c r="AB11" i="6" s="1"/>
  <c r="AA19" i="6"/>
  <c r="AB19" i="6" s="1"/>
  <c r="I10" i="7"/>
  <c r="J12" i="7"/>
  <c r="I12" i="7"/>
  <c r="H12" i="7"/>
  <c r="Q14" i="7"/>
  <c r="R14" i="7" s="1"/>
  <c r="F14" i="7"/>
  <c r="G14" i="7" s="1"/>
  <c r="G15" i="7"/>
  <c r="G9" i="9"/>
  <c r="G11" i="9" s="1"/>
  <c r="CH274" i="5"/>
  <c r="CI279" i="5"/>
  <c r="CF280" i="5"/>
  <c r="CN280" i="5"/>
  <c r="J17" i="7"/>
  <c r="I17" i="7"/>
  <c r="H17" i="7"/>
  <c r="CB274" i="5"/>
  <c r="CC274" i="5" s="1"/>
  <c r="CD274" i="5" s="1"/>
  <c r="CF278" i="5"/>
  <c r="BT279" i="5"/>
  <c r="BU279" i="5" s="1"/>
  <c r="AA15" i="6"/>
  <c r="AB15" i="6" s="1"/>
  <c r="AA23" i="6"/>
  <c r="AB23" i="6" s="1"/>
  <c r="Q7" i="7"/>
  <c r="R7" i="7" s="1"/>
  <c r="F7" i="7"/>
  <c r="K18" i="7"/>
  <c r="I13" i="7"/>
  <c r="N20" i="7"/>
  <c r="J13" i="7"/>
  <c r="H59" i="11"/>
  <c r="I59" i="11"/>
  <c r="M59" i="11"/>
  <c r="D59" i="11"/>
  <c r="G10" i="11"/>
  <c r="M10" i="11"/>
  <c r="J10" i="11"/>
  <c r="O10" i="11"/>
  <c r="B10" i="11"/>
  <c r="S59" i="11"/>
  <c r="E10" i="11"/>
  <c r="F59" i="11"/>
  <c r="O59" i="11"/>
  <c r="Q10" i="11"/>
  <c r="T59" i="11"/>
  <c r="S10" i="11"/>
  <c r="G59" i="11"/>
  <c r="F10" i="11"/>
  <c r="T10" i="11"/>
  <c r="C59" i="11"/>
  <c r="K10" i="11"/>
  <c r="L59" i="11"/>
  <c r="N10" i="11"/>
  <c r="A59" i="11"/>
  <c r="P59" i="11"/>
  <c r="L10" i="11"/>
  <c r="D10" i="11"/>
  <c r="R59" i="11"/>
  <c r="A10" i="11"/>
  <c r="P10" i="11"/>
  <c r="J59" i="11"/>
  <c r="Q59" i="11"/>
  <c r="R10" i="11"/>
  <c r="H10" i="11"/>
  <c r="E59" i="11"/>
  <c r="B59" i="11"/>
  <c r="K59" i="11"/>
  <c r="N59" i="11"/>
  <c r="I10" i="11"/>
  <c r="C10" i="11"/>
  <c r="DC98" i="5" l="1"/>
  <c r="CS25" i="3"/>
  <c r="DM25" i="3" s="1"/>
  <c r="CS197" i="5"/>
  <c r="DM197" i="5" s="1"/>
  <c r="CS60" i="3"/>
  <c r="DM60" i="3" s="1"/>
  <c r="DC207" i="4"/>
  <c r="DG210" i="3"/>
  <c r="CK123" i="2"/>
  <c r="DE123" i="2" s="1"/>
  <c r="DA72" i="2"/>
  <c r="CS135" i="3"/>
  <c r="DM135" i="3" s="1"/>
  <c r="DC29" i="5"/>
  <c r="CS211" i="3"/>
  <c r="DM211" i="3" s="1"/>
  <c r="DC64" i="4"/>
  <c r="CS180" i="3"/>
  <c r="DM180" i="3" s="1"/>
  <c r="CW254" i="2"/>
  <c r="CS249" i="5"/>
  <c r="DM249" i="5" s="1"/>
  <c r="CS126" i="3"/>
  <c r="DM126" i="3" s="1"/>
  <c r="CS191" i="4"/>
  <c r="DM191" i="4" s="1"/>
  <c r="DC110" i="4"/>
  <c r="CS40" i="4"/>
  <c r="DM40" i="4" s="1"/>
  <c r="CS30" i="4"/>
  <c r="DM30" i="4" s="1"/>
  <c r="CW271" i="2"/>
  <c r="CM49" i="2"/>
  <c r="DG49" i="2" s="1"/>
  <c r="DC94" i="5"/>
  <c r="CS57" i="3"/>
  <c r="DM57" i="3" s="1"/>
  <c r="CW222" i="2"/>
  <c r="CS199" i="5"/>
  <c r="DM199" i="5" s="1"/>
  <c r="DC187" i="5"/>
  <c r="CW200" i="2"/>
  <c r="CW168" i="2"/>
  <c r="CW190" i="2"/>
  <c r="CM86" i="2"/>
  <c r="DG86" i="2" s="1"/>
  <c r="CS180" i="5"/>
  <c r="DM180" i="5" s="1"/>
  <c r="CS158" i="2"/>
  <c r="DM158" i="2" s="1"/>
  <c r="CW219" i="5"/>
  <c r="DQ219" i="5" s="1"/>
  <c r="DG149" i="4"/>
  <c r="CW55" i="3"/>
  <c r="DQ55" i="3" s="1"/>
  <c r="DG75" i="3"/>
  <c r="CW246" i="4"/>
  <c r="DQ246" i="4" s="1"/>
  <c r="CW68" i="4"/>
  <c r="DQ68" i="4" s="1"/>
  <c r="CW227" i="4"/>
  <c r="DQ227" i="4" s="1"/>
  <c r="CQ274" i="2"/>
  <c r="DK274" i="2" s="1"/>
  <c r="DA110" i="2"/>
  <c r="DA249" i="2"/>
  <c r="CW257" i="4"/>
  <c r="DQ257" i="4" s="1"/>
  <c r="CW266" i="3"/>
  <c r="DQ266" i="3" s="1"/>
  <c r="CW96" i="5"/>
  <c r="DQ96" i="5" s="1"/>
  <c r="CS103" i="3"/>
  <c r="DM103" i="3" s="1"/>
  <c r="DC15" i="3"/>
  <c r="CS84" i="4"/>
  <c r="DM84" i="4" s="1"/>
  <c r="CS88" i="4"/>
  <c r="DM88" i="4" s="1"/>
  <c r="CW79" i="5"/>
  <c r="DQ79" i="5" s="1"/>
  <c r="DG190" i="5"/>
  <c r="CW171" i="5"/>
  <c r="DQ171" i="5" s="1"/>
  <c r="DC115" i="5"/>
  <c r="CS36" i="3"/>
  <c r="DM36" i="3" s="1"/>
  <c r="CQ173" i="2"/>
  <c r="DK173" i="2" s="1"/>
  <c r="DC175" i="5"/>
  <c r="CW249" i="2"/>
  <c r="DC207" i="5"/>
  <c r="CU142" i="3"/>
  <c r="DO142" i="3" s="1"/>
  <c r="CS183" i="5"/>
  <c r="DM183" i="5" s="1"/>
  <c r="CS8" i="5"/>
  <c r="DM8" i="5" s="1"/>
  <c r="DC234" i="4"/>
  <c r="DA229" i="2"/>
  <c r="CW140" i="2"/>
  <c r="DC92" i="4"/>
  <c r="CW221" i="5"/>
  <c r="DQ221" i="5" s="1"/>
  <c r="CY269" i="5"/>
  <c r="DS269" i="5" s="1"/>
  <c r="DG125" i="5"/>
  <c r="CW204" i="4"/>
  <c r="DQ204" i="4" s="1"/>
  <c r="DG70" i="4"/>
  <c r="CW254" i="4"/>
  <c r="DQ254" i="4" s="1"/>
  <c r="CW92" i="4"/>
  <c r="DQ92" i="4" s="1"/>
  <c r="DG100" i="3"/>
  <c r="CN118" i="2"/>
  <c r="DH118" i="2" s="1"/>
  <c r="CM112" i="2"/>
  <c r="DG112" i="2" s="1"/>
  <c r="DC258" i="4"/>
  <c r="CS239" i="5"/>
  <c r="DM239" i="5" s="1"/>
  <c r="CS209" i="5"/>
  <c r="DM209" i="5" s="1"/>
  <c r="CS106" i="4"/>
  <c r="DM106" i="4" s="1"/>
  <c r="CW212" i="2"/>
  <c r="CS242" i="4"/>
  <c r="DM242" i="4" s="1"/>
  <c r="CS33" i="3"/>
  <c r="DM33" i="3" s="1"/>
  <c r="CW41" i="2"/>
  <c r="CM263" i="2"/>
  <c r="DG263" i="2" s="1"/>
  <c r="CR114" i="3"/>
  <c r="DL114" i="3" s="1"/>
  <c r="DA195" i="5"/>
  <c r="DA273" i="4"/>
  <c r="DA52" i="4"/>
  <c r="DG18" i="3"/>
  <c r="CW18" i="3"/>
  <c r="DQ18" i="3" s="1"/>
  <c r="DG144" i="3"/>
  <c r="CW144" i="3"/>
  <c r="DQ144" i="3" s="1"/>
  <c r="CM206" i="2"/>
  <c r="DG206" i="2" s="1"/>
  <c r="CW206" i="2"/>
  <c r="CW262" i="2"/>
  <c r="CM262" i="2"/>
  <c r="DG262" i="2" s="1"/>
  <c r="CS56" i="4"/>
  <c r="DM56" i="4" s="1"/>
  <c r="DC56" i="4"/>
  <c r="CW197" i="2"/>
  <c r="CM197" i="2"/>
  <c r="DG197" i="2" s="1"/>
  <c r="DC49" i="3"/>
  <c r="CS49" i="3"/>
  <c r="DM49" i="3" s="1"/>
  <c r="DA92" i="2"/>
  <c r="CQ92" i="2"/>
  <c r="DK92" i="2" s="1"/>
  <c r="CW227" i="2"/>
  <c r="CM227" i="2"/>
  <c r="DG227" i="2" s="1"/>
  <c r="CW255" i="2"/>
  <c r="CM255" i="2"/>
  <c r="DG255" i="2" s="1"/>
  <c r="DC244" i="5"/>
  <c r="CS244" i="5"/>
  <c r="DM244" i="5" s="1"/>
  <c r="CW68" i="3"/>
  <c r="DQ68" i="3" s="1"/>
  <c r="DG68" i="3"/>
  <c r="DG131" i="5"/>
  <c r="CW131" i="5"/>
  <c r="DQ131" i="5" s="1"/>
  <c r="CW9" i="4"/>
  <c r="DQ9" i="4" s="1"/>
  <c r="DG9" i="4"/>
  <c r="BV136" i="5"/>
  <c r="DG65" i="5"/>
  <c r="BU99" i="5"/>
  <c r="BZ99" i="5" s="1"/>
  <c r="BV99" i="5"/>
  <c r="CQ164" i="2"/>
  <c r="DK164" i="2" s="1"/>
  <c r="CK54" i="2"/>
  <c r="DE54" i="2" s="1"/>
  <c r="DG41" i="3"/>
  <c r="CW41" i="3"/>
  <c r="DQ41" i="3" s="1"/>
  <c r="DC51" i="5"/>
  <c r="CS51" i="5"/>
  <c r="DM51" i="5" s="1"/>
  <c r="CW219" i="4"/>
  <c r="DQ219" i="4" s="1"/>
  <c r="DG219" i="4"/>
  <c r="DC57" i="4"/>
  <c r="CS57" i="4"/>
  <c r="DM57" i="4" s="1"/>
  <c r="DA258" i="2"/>
  <c r="CQ258" i="2"/>
  <c r="DK258" i="2" s="1"/>
  <c r="CW117" i="3"/>
  <c r="DQ117" i="3" s="1"/>
  <c r="DG117" i="3"/>
  <c r="CM216" i="2"/>
  <c r="DG216" i="2" s="1"/>
  <c r="CW216" i="2"/>
  <c r="CS68" i="3"/>
  <c r="DM68" i="3" s="1"/>
  <c r="DC68" i="3"/>
  <c r="CQ242" i="2"/>
  <c r="DK242" i="2" s="1"/>
  <c r="DA242" i="2"/>
  <c r="DG260" i="5"/>
  <c r="CS219" i="4"/>
  <c r="DM219" i="4" s="1"/>
  <c r="DG220" i="4"/>
  <c r="CW129" i="4"/>
  <c r="DQ129" i="4" s="1"/>
  <c r="DA183" i="2"/>
  <c r="DC47" i="3"/>
  <c r="CW264" i="4"/>
  <c r="DQ264" i="4" s="1"/>
  <c r="DG264" i="4"/>
  <c r="CR126" i="5"/>
  <c r="DL126" i="5" s="1"/>
  <c r="CW247" i="5"/>
  <c r="DQ247" i="5" s="1"/>
  <c r="DG247" i="5"/>
  <c r="DG247" i="3"/>
  <c r="CW247" i="3"/>
  <c r="DQ247" i="3" s="1"/>
  <c r="CS268" i="3"/>
  <c r="DM268" i="3" s="1"/>
  <c r="DC268" i="3"/>
  <c r="CS229" i="5"/>
  <c r="DM229" i="5" s="1"/>
  <c r="DC229" i="5"/>
  <c r="CW261" i="4"/>
  <c r="DQ261" i="4" s="1"/>
  <c r="DG261" i="4"/>
  <c r="CW78" i="2"/>
  <c r="CM78" i="2"/>
  <c r="DG78" i="2" s="1"/>
  <c r="DC72" i="3"/>
  <c r="CS72" i="3"/>
  <c r="DM72" i="3" s="1"/>
  <c r="DI257" i="5"/>
  <c r="CY257" i="5"/>
  <c r="DS257" i="5" s="1"/>
  <c r="DA154" i="2"/>
  <c r="CQ154" i="2"/>
  <c r="DK154" i="2" s="1"/>
  <c r="CQ172" i="2"/>
  <c r="DK172" i="2" s="1"/>
  <c r="DA172" i="2"/>
  <c r="DC99" i="4"/>
  <c r="CS99" i="4"/>
  <c r="DM99" i="4" s="1"/>
  <c r="CQ102" i="2"/>
  <c r="DK102" i="2" s="1"/>
  <c r="DA102" i="2"/>
  <c r="CQ232" i="5"/>
  <c r="DK232" i="5" s="1"/>
  <c r="DG81" i="4"/>
  <c r="DA209" i="5"/>
  <c r="DC153" i="3"/>
  <c r="CW272" i="2"/>
  <c r="CS234" i="3"/>
  <c r="DM234" i="3" s="1"/>
  <c r="BV136" i="4"/>
  <c r="DG207" i="3"/>
  <c r="CW207" i="3"/>
  <c r="DQ207" i="3" s="1"/>
  <c r="CS237" i="4"/>
  <c r="DM237" i="4" s="1"/>
  <c r="DC237" i="4"/>
  <c r="CW273" i="4"/>
  <c r="DQ273" i="4" s="1"/>
  <c r="DG273" i="4"/>
  <c r="DA276" i="2"/>
  <c r="CQ276" i="2"/>
  <c r="DK276" i="2" s="1"/>
  <c r="CM247" i="2"/>
  <c r="DG247" i="2" s="1"/>
  <c r="CW247" i="2"/>
  <c r="DG5" i="4"/>
  <c r="CW5" i="4"/>
  <c r="DQ5" i="4" s="1"/>
  <c r="CQ161" i="2"/>
  <c r="DK161" i="2" s="1"/>
  <c r="DA161" i="2"/>
  <c r="DC251" i="4"/>
  <c r="CS251" i="4"/>
  <c r="DM251" i="4" s="1"/>
  <c r="CS95" i="5"/>
  <c r="DM95" i="5" s="1"/>
  <c r="CS78" i="4"/>
  <c r="DM78" i="4" s="1"/>
  <c r="BX124" i="4"/>
  <c r="CQ272" i="2"/>
  <c r="DK272" i="2" s="1"/>
  <c r="DC256" i="3"/>
  <c r="DG58" i="3"/>
  <c r="CS256" i="5"/>
  <c r="DM256" i="5" s="1"/>
  <c r="CW182" i="5"/>
  <c r="DQ182" i="5" s="1"/>
  <c r="DC50" i="4"/>
  <c r="DG148" i="3"/>
  <c r="CS179" i="4"/>
  <c r="DM179" i="4" s="1"/>
  <c r="CW174" i="5"/>
  <c r="DQ174" i="5" s="1"/>
  <c r="DG100" i="5"/>
  <c r="BV36" i="4"/>
  <c r="CS195" i="3"/>
  <c r="DM195" i="3" s="1"/>
  <c r="CW236" i="2"/>
  <c r="N10" i="7"/>
  <c r="CQ166" i="5"/>
  <c r="DK166" i="5" s="1"/>
  <c r="CQ168" i="4"/>
  <c r="DK168" i="4" s="1"/>
  <c r="CR271" i="5"/>
  <c r="DL271" i="5" s="1"/>
  <c r="CQ22" i="5"/>
  <c r="DK22" i="5" s="1"/>
  <c r="CQ222" i="3"/>
  <c r="DK222" i="3" s="1"/>
  <c r="CQ29" i="5"/>
  <c r="DK29" i="5" s="1"/>
  <c r="CQ226" i="5"/>
  <c r="DK226" i="5" s="1"/>
  <c r="CQ214" i="3"/>
  <c r="DK214" i="3" s="1"/>
  <c r="CK143" i="2"/>
  <c r="DE143" i="2" s="1"/>
  <c r="CQ218" i="3"/>
  <c r="DK218" i="3" s="1"/>
  <c r="CR242" i="4"/>
  <c r="DL242" i="4" s="1"/>
  <c r="CR81" i="4"/>
  <c r="DL81" i="4" s="1"/>
  <c r="CK50" i="2"/>
  <c r="DE50" i="2" s="1"/>
  <c r="CK40" i="2"/>
  <c r="DE40" i="2" s="1"/>
  <c r="CQ84" i="4"/>
  <c r="DK84" i="4" s="1"/>
  <c r="CK95" i="2"/>
  <c r="DE95" i="2" s="1"/>
  <c r="CR155" i="5"/>
  <c r="DL155" i="5" s="1"/>
  <c r="CP72" i="5"/>
  <c r="DJ72" i="5" s="1"/>
  <c r="CR123" i="4"/>
  <c r="DL123" i="4" s="1"/>
  <c r="CQ231" i="4"/>
  <c r="DK231" i="4" s="1"/>
  <c r="CQ151" i="3"/>
  <c r="DK151" i="3" s="1"/>
  <c r="CR33" i="3"/>
  <c r="DL33" i="3" s="1"/>
  <c r="L13" i="7"/>
  <c r="N13" i="7"/>
  <c r="CQ234" i="3"/>
  <c r="DK234" i="3" s="1"/>
  <c r="CK48" i="2"/>
  <c r="DE48" i="2" s="1"/>
  <c r="CL94" i="2"/>
  <c r="DF94" i="2" s="1"/>
  <c r="CL105" i="2"/>
  <c r="DF105" i="2" s="1"/>
  <c r="CR271" i="3"/>
  <c r="DL271" i="3" s="1"/>
  <c r="CQ8" i="4"/>
  <c r="DK8" i="4" s="1"/>
  <c r="CQ212" i="3"/>
  <c r="DK212" i="3" s="1"/>
  <c r="CQ66" i="5"/>
  <c r="DK66" i="5" s="1"/>
  <c r="O10" i="7"/>
  <c r="DG29" i="5"/>
  <c r="CW29" i="5"/>
  <c r="DQ29" i="5" s="1"/>
  <c r="DC268" i="4"/>
  <c r="CS268" i="4"/>
  <c r="DM268" i="4" s="1"/>
  <c r="DA98" i="4"/>
  <c r="CQ98" i="4"/>
  <c r="DK98" i="4" s="1"/>
  <c r="DA166" i="2"/>
  <c r="CQ166" i="2"/>
  <c r="DK166" i="2" s="1"/>
  <c r="DA174" i="2"/>
  <c r="CQ174" i="2"/>
  <c r="DK174" i="2" s="1"/>
  <c r="CW15" i="2"/>
  <c r="CM15" i="2"/>
  <c r="DG15" i="2" s="1"/>
  <c r="DG257" i="5"/>
  <c r="DG240" i="5"/>
  <c r="DA226" i="5"/>
  <c r="DC35" i="5"/>
  <c r="DC34" i="5"/>
  <c r="DC109" i="4"/>
  <c r="BU39" i="3"/>
  <c r="BV39" i="3"/>
  <c r="BU136" i="3"/>
  <c r="BV136" i="3"/>
  <c r="CS84" i="3"/>
  <c r="DM84" i="3" s="1"/>
  <c r="CM156" i="2"/>
  <c r="DG156" i="2" s="1"/>
  <c r="DA226" i="2"/>
  <c r="CM257" i="2"/>
  <c r="DG257" i="2" s="1"/>
  <c r="CM273" i="2"/>
  <c r="DG273" i="2" s="1"/>
  <c r="CW236" i="3"/>
  <c r="DQ236" i="3" s="1"/>
  <c r="CW36" i="5"/>
  <c r="DQ36" i="5" s="1"/>
  <c r="DG36" i="5"/>
  <c r="CS120" i="4"/>
  <c r="DM120" i="4" s="1"/>
  <c r="DC120" i="4"/>
  <c r="DG31" i="5"/>
  <c r="CW31" i="5"/>
  <c r="DQ31" i="5" s="1"/>
  <c r="CS261" i="3"/>
  <c r="DM261" i="3" s="1"/>
  <c r="DC261" i="3"/>
  <c r="DG145" i="3"/>
  <c r="CW145" i="3"/>
  <c r="DQ145" i="3" s="1"/>
  <c r="CS202" i="3"/>
  <c r="DM202" i="3" s="1"/>
  <c r="DC202" i="3"/>
  <c r="CS174" i="3"/>
  <c r="DM174" i="3" s="1"/>
  <c r="DC174" i="3"/>
  <c r="CQ176" i="2"/>
  <c r="DK176" i="2" s="1"/>
  <c r="DA176" i="2"/>
  <c r="DA28" i="4"/>
  <c r="CQ28" i="4"/>
  <c r="DK28" i="4" s="1"/>
  <c r="CQ141" i="2"/>
  <c r="DK141" i="2" s="1"/>
  <c r="DA141" i="2"/>
  <c r="DG151" i="4"/>
  <c r="CW151" i="4"/>
  <c r="DQ151" i="4" s="1"/>
  <c r="CW62" i="2"/>
  <c r="CM62" i="2"/>
  <c r="DG62" i="2" s="1"/>
  <c r="DA218" i="2"/>
  <c r="CQ218" i="2"/>
  <c r="DK218" i="2" s="1"/>
  <c r="CW70" i="5"/>
  <c r="DQ70" i="5" s="1"/>
  <c r="DG70" i="5"/>
  <c r="DC106" i="5"/>
  <c r="CS106" i="5"/>
  <c r="DM106" i="5" s="1"/>
  <c r="CQ215" i="2"/>
  <c r="DK215" i="2" s="1"/>
  <c r="DA215" i="2"/>
  <c r="DC63" i="3"/>
  <c r="CS63" i="3"/>
  <c r="DM63" i="3" s="1"/>
  <c r="CW196" i="2"/>
  <c r="CM196" i="2"/>
  <c r="DG196" i="2" s="1"/>
  <c r="DA256" i="2"/>
  <c r="CQ256" i="2"/>
  <c r="DK256" i="2" s="1"/>
  <c r="CU266" i="2"/>
  <c r="CK266" i="2"/>
  <c r="DE266" i="2" s="1"/>
  <c r="CW50" i="5"/>
  <c r="DQ50" i="5" s="1"/>
  <c r="DG50" i="5"/>
  <c r="DC259" i="3"/>
  <c r="CS259" i="3"/>
  <c r="DM259" i="3" s="1"/>
  <c r="DC70" i="4"/>
  <c r="CS70" i="4"/>
  <c r="DM70" i="4" s="1"/>
  <c r="DG178" i="3"/>
  <c r="CW178" i="3"/>
  <c r="DQ178" i="3" s="1"/>
  <c r="CM229" i="2"/>
  <c r="DG229" i="2" s="1"/>
  <c r="CW229" i="2"/>
  <c r="CW272" i="3"/>
  <c r="DQ272" i="3" s="1"/>
  <c r="DG272" i="3"/>
  <c r="BX174" i="5"/>
  <c r="DG118" i="5"/>
  <c r="CZ72" i="5"/>
  <c r="DA29" i="5"/>
  <c r="DG90" i="5"/>
  <c r="BV34" i="4"/>
  <c r="CQ194" i="2"/>
  <c r="DK194" i="2" s="1"/>
  <c r="DG83" i="3"/>
  <c r="DA234" i="3"/>
  <c r="DA261" i="2"/>
  <c r="CS191" i="5"/>
  <c r="DM191" i="5" s="1"/>
  <c r="DC191" i="5"/>
  <c r="CQ260" i="2"/>
  <c r="DK260" i="2" s="1"/>
  <c r="DA260" i="2"/>
  <c r="CS143" i="3"/>
  <c r="DM143" i="3" s="1"/>
  <c r="DC143" i="3"/>
  <c r="DB85" i="4"/>
  <c r="CR85" i="4"/>
  <c r="DL85" i="4" s="1"/>
  <c r="CS76" i="4"/>
  <c r="DM76" i="4" s="1"/>
  <c r="DC76" i="4"/>
  <c r="DC134" i="5"/>
  <c r="CS134" i="5"/>
  <c r="DM134" i="5" s="1"/>
  <c r="CM195" i="2"/>
  <c r="DG195" i="2" s="1"/>
  <c r="CW195" i="2"/>
  <c r="DC192" i="4"/>
  <c r="CS192" i="4"/>
  <c r="DM192" i="4" s="1"/>
  <c r="CP52" i="4"/>
  <c r="DJ52" i="4" s="1"/>
  <c r="CZ52" i="4"/>
  <c r="DG190" i="4"/>
  <c r="CW190" i="4"/>
  <c r="DQ190" i="4" s="1"/>
  <c r="CK210" i="2"/>
  <c r="DE210" i="2" s="1"/>
  <c r="CU210" i="2"/>
  <c r="DA244" i="2"/>
  <c r="CQ244" i="2"/>
  <c r="DK244" i="2" s="1"/>
  <c r="DB173" i="4"/>
  <c r="CR173" i="4"/>
  <c r="DL173" i="4" s="1"/>
  <c r="BU104" i="3"/>
  <c r="BZ104" i="3" s="1"/>
  <c r="BV104" i="3"/>
  <c r="CS21" i="5"/>
  <c r="DM21" i="5" s="1"/>
  <c r="DC21" i="5"/>
  <c r="CW225" i="4"/>
  <c r="DQ225" i="4" s="1"/>
  <c r="DG225" i="4"/>
  <c r="DA65" i="5"/>
  <c r="CQ65" i="5"/>
  <c r="DK65" i="5" s="1"/>
  <c r="DA251" i="2"/>
  <c r="CQ251" i="2"/>
  <c r="DK251" i="2" s="1"/>
  <c r="CQ48" i="2"/>
  <c r="DK48" i="2" s="1"/>
  <c r="DA48" i="2"/>
  <c r="CQ180" i="2"/>
  <c r="DK180" i="2" s="1"/>
  <c r="DA180" i="2"/>
  <c r="DC168" i="4"/>
  <c r="CS168" i="4"/>
  <c r="DM168" i="4" s="1"/>
  <c r="DC271" i="3"/>
  <c r="CS271" i="3"/>
  <c r="DM271" i="3" s="1"/>
  <c r="CW174" i="4"/>
  <c r="DQ174" i="4" s="1"/>
  <c r="DG174" i="4"/>
  <c r="DA176" i="4"/>
  <c r="CQ176" i="4"/>
  <c r="DK176" i="4" s="1"/>
  <c r="DC268" i="5"/>
  <c r="DG199" i="5"/>
  <c r="CS168" i="5"/>
  <c r="DM168" i="5" s="1"/>
  <c r="DG35" i="5"/>
  <c r="BU32" i="4"/>
  <c r="BZ32" i="4" s="1"/>
  <c r="BV32" i="4"/>
  <c r="BU133" i="4"/>
  <c r="BZ133" i="4" s="1"/>
  <c r="BV133" i="4"/>
  <c r="CQ126" i="4"/>
  <c r="DK126" i="4" s="1"/>
  <c r="DC12" i="4"/>
  <c r="CW137" i="3"/>
  <c r="DQ137" i="3" s="1"/>
  <c r="CM265" i="2"/>
  <c r="DG265" i="2" s="1"/>
  <c r="DG196" i="3"/>
  <c r="CQ152" i="2"/>
  <c r="DK152" i="2" s="1"/>
  <c r="CS81" i="5"/>
  <c r="DM81" i="5" s="1"/>
  <c r="CQ17" i="2"/>
  <c r="DK17" i="2" s="1"/>
  <c r="CM239" i="2"/>
  <c r="DG239" i="2" s="1"/>
  <c r="DC44" i="5"/>
  <c r="CS44" i="5"/>
  <c r="DM44" i="5" s="1"/>
  <c r="DA140" i="2"/>
  <c r="CQ140" i="2"/>
  <c r="DK140" i="2" s="1"/>
  <c r="DA231" i="2"/>
  <c r="CQ231" i="2"/>
  <c r="DK231" i="2" s="1"/>
  <c r="DA14" i="3"/>
  <c r="CQ14" i="3"/>
  <c r="DK14" i="3" s="1"/>
  <c r="CQ244" i="3"/>
  <c r="DK244" i="3" s="1"/>
  <c r="DA244" i="3"/>
  <c r="CS184" i="4"/>
  <c r="DM184" i="4" s="1"/>
  <c r="DC86" i="4"/>
  <c r="DA264" i="2"/>
  <c r="CS63" i="4"/>
  <c r="DM63" i="4" s="1"/>
  <c r="BX239" i="5"/>
  <c r="BU182" i="5"/>
  <c r="BZ182" i="5" s="1"/>
  <c r="BX182" i="5"/>
  <c r="BX247" i="4"/>
  <c r="DG108" i="4"/>
  <c r="CW17" i="2"/>
  <c r="CS200" i="3"/>
  <c r="DM200" i="3" s="1"/>
  <c r="BX43" i="4"/>
  <c r="BX240" i="3"/>
  <c r="BX130" i="4"/>
  <c r="CS96" i="2"/>
  <c r="DM96" i="2" s="1"/>
  <c r="CS71" i="5"/>
  <c r="DM71" i="5" s="1"/>
  <c r="BV137" i="5"/>
  <c r="BU69" i="5"/>
  <c r="BZ69" i="5" s="1"/>
  <c r="BX69" i="5"/>
  <c r="BU75" i="5"/>
  <c r="BZ75" i="5" s="1"/>
  <c r="BX75" i="5"/>
  <c r="DC218" i="4"/>
  <c r="CS276" i="4"/>
  <c r="DM276" i="4" s="1"/>
  <c r="CW255" i="3"/>
  <c r="DQ255" i="3" s="1"/>
  <c r="DC149" i="3"/>
  <c r="DA189" i="2"/>
  <c r="DA247" i="2"/>
  <c r="CW203" i="2"/>
  <c r="CQ18" i="2"/>
  <c r="DK18" i="2" s="1"/>
  <c r="DA32" i="2"/>
  <c r="CM211" i="2"/>
  <c r="DG211" i="2" s="1"/>
  <c r="CS216" i="3"/>
  <c r="DM216" i="3" s="1"/>
  <c r="CS21" i="4"/>
  <c r="DM21" i="4" s="1"/>
  <c r="CS225" i="4"/>
  <c r="DM225" i="4" s="1"/>
  <c r="CS263" i="4"/>
  <c r="DM263" i="4" s="1"/>
  <c r="DC263" i="4"/>
  <c r="CW166" i="4"/>
  <c r="DQ166" i="4" s="1"/>
  <c r="DG166" i="4"/>
  <c r="CS143" i="4"/>
  <c r="DM143" i="4" s="1"/>
  <c r="DC143" i="4"/>
  <c r="DC176" i="4"/>
  <c r="CS176" i="4"/>
  <c r="DM176" i="4" s="1"/>
  <c r="CW106" i="4"/>
  <c r="DQ106" i="4" s="1"/>
  <c r="DG106" i="4"/>
  <c r="CQ255" i="2"/>
  <c r="DK255" i="2" s="1"/>
  <c r="DA255" i="2"/>
  <c r="CM228" i="2"/>
  <c r="DG228" i="2" s="1"/>
  <c r="CW228" i="2"/>
  <c r="BU113" i="5"/>
  <c r="BZ113" i="5" s="1"/>
  <c r="BX113" i="5"/>
  <c r="BV98" i="5"/>
  <c r="CR276" i="4"/>
  <c r="DL276" i="4" s="1"/>
  <c r="BX51" i="4"/>
  <c r="CS173" i="3"/>
  <c r="DM173" i="3" s="1"/>
  <c r="DC170" i="5"/>
  <c r="CS170" i="5"/>
  <c r="DM170" i="5" s="1"/>
  <c r="DG34" i="5"/>
  <c r="CW34" i="5"/>
  <c r="DQ34" i="5" s="1"/>
  <c r="DG61" i="3"/>
  <c r="CW61" i="3"/>
  <c r="DQ61" i="3" s="1"/>
  <c r="CW223" i="3"/>
  <c r="DQ223" i="3" s="1"/>
  <c r="DG223" i="3"/>
  <c r="CS98" i="4"/>
  <c r="DM98" i="4" s="1"/>
  <c r="DC98" i="4"/>
  <c r="CS271" i="4"/>
  <c r="DM271" i="4" s="1"/>
  <c r="DC271" i="4"/>
  <c r="DG53" i="4"/>
  <c r="CW53" i="4"/>
  <c r="DQ53" i="4" s="1"/>
  <c r="DG278" i="3"/>
  <c r="CW278" i="3"/>
  <c r="DQ278" i="3" s="1"/>
  <c r="CW186" i="3"/>
  <c r="DQ186" i="3" s="1"/>
  <c r="DG186" i="3"/>
  <c r="DG158" i="4"/>
  <c r="CW158" i="4"/>
  <c r="DQ158" i="4" s="1"/>
  <c r="DA169" i="2"/>
  <c r="CQ169" i="2"/>
  <c r="DK169" i="2" s="1"/>
  <c r="CQ131" i="2"/>
  <c r="DK131" i="2" s="1"/>
  <c r="DA131" i="2"/>
  <c r="DG226" i="3"/>
  <c r="CW226" i="3"/>
  <c r="DQ226" i="3" s="1"/>
  <c r="CM264" i="2"/>
  <c r="DG264" i="2" s="1"/>
  <c r="CW264" i="2"/>
  <c r="CW177" i="2"/>
  <c r="CM177" i="2"/>
  <c r="DG177" i="2" s="1"/>
  <c r="CM220" i="2"/>
  <c r="DG220" i="2" s="1"/>
  <c r="CW220" i="2"/>
  <c r="DC115" i="3"/>
  <c r="CS115" i="3"/>
  <c r="DM115" i="3" s="1"/>
  <c r="CM188" i="2"/>
  <c r="DG188" i="2" s="1"/>
  <c r="CW188" i="2"/>
  <c r="BU98" i="4"/>
  <c r="BZ98" i="4" s="1"/>
  <c r="BV98" i="4"/>
  <c r="CS158" i="3"/>
  <c r="DM158" i="3" s="1"/>
  <c r="DC158" i="3"/>
  <c r="CQ216" i="4"/>
  <c r="DK216" i="4" s="1"/>
  <c r="BU58" i="4"/>
  <c r="BZ58" i="4" s="1"/>
  <c r="BX58" i="4"/>
  <c r="DC126" i="4"/>
  <c r="BX9" i="4"/>
  <c r="CW268" i="2"/>
  <c r="CK222" i="2"/>
  <c r="DE222" i="2" s="1"/>
  <c r="DG31" i="3"/>
  <c r="CU40" i="2"/>
  <c r="DA109" i="2"/>
  <c r="CQ11" i="2"/>
  <c r="DK11" i="2" s="1"/>
  <c r="DG27" i="5"/>
  <c r="CW27" i="5"/>
  <c r="DQ27" i="5" s="1"/>
  <c r="DG114" i="3"/>
  <c r="CW114" i="3"/>
  <c r="DQ114" i="3" s="1"/>
  <c r="DC42" i="5"/>
  <c r="CS42" i="5"/>
  <c r="DM42" i="5" s="1"/>
  <c r="DG98" i="4"/>
  <c r="CW98" i="4"/>
  <c r="DQ98" i="4" s="1"/>
  <c r="DA36" i="2"/>
  <c r="CQ36" i="2"/>
  <c r="DK36" i="2" s="1"/>
  <c r="CM232" i="2"/>
  <c r="DG232" i="2" s="1"/>
  <c r="CW232" i="2"/>
  <c r="DA68" i="2"/>
  <c r="CQ68" i="2"/>
  <c r="DK68" i="2" s="1"/>
  <c r="DA90" i="3"/>
  <c r="CQ90" i="3"/>
  <c r="DK90" i="3" s="1"/>
  <c r="DA257" i="4"/>
  <c r="CQ257" i="4"/>
  <c r="DK257" i="4" s="1"/>
  <c r="CS17" i="3"/>
  <c r="DM17" i="3" s="1"/>
  <c r="DC17" i="3"/>
  <c r="DA268" i="2"/>
  <c r="CQ268" i="2"/>
  <c r="DK268" i="2" s="1"/>
  <c r="CW102" i="2"/>
  <c r="CM102" i="2"/>
  <c r="DG102" i="2" s="1"/>
  <c r="DG52" i="3"/>
  <c r="CW52" i="3"/>
  <c r="DQ52" i="3" s="1"/>
  <c r="DC165" i="3"/>
  <c r="CS165" i="3"/>
  <c r="DM165" i="3" s="1"/>
  <c r="CW248" i="2"/>
  <c r="CM248" i="2"/>
  <c r="DG248" i="2" s="1"/>
  <c r="DC35" i="3"/>
  <c r="BP46" i="2"/>
  <c r="DA115" i="2"/>
  <c r="CS90" i="4"/>
  <c r="DM90" i="4" s="1"/>
  <c r="CQ177" i="2"/>
  <c r="DK177" i="2" s="1"/>
  <c r="CW13" i="4"/>
  <c r="DQ13" i="4" s="1"/>
  <c r="DG13" i="4"/>
  <c r="DC101" i="3"/>
  <c r="CS101" i="3"/>
  <c r="DM101" i="3" s="1"/>
  <c r="CW143" i="4"/>
  <c r="DQ143" i="4" s="1"/>
  <c r="DG143" i="4"/>
  <c r="CS216" i="2"/>
  <c r="DM216" i="2" s="1"/>
  <c r="DC216" i="2"/>
  <c r="CQ213" i="4"/>
  <c r="DK213" i="4" s="1"/>
  <c r="DA213" i="4"/>
  <c r="DA34" i="2"/>
  <c r="CQ34" i="2"/>
  <c r="DK34" i="2" s="1"/>
  <c r="DA186" i="2"/>
  <c r="CQ186" i="2"/>
  <c r="DK186" i="2" s="1"/>
  <c r="CQ165" i="2"/>
  <c r="DK165" i="2" s="1"/>
  <c r="DA165" i="2"/>
  <c r="DG216" i="3"/>
  <c r="CW216" i="3"/>
  <c r="DQ216" i="3" s="1"/>
  <c r="CQ197" i="2"/>
  <c r="DK197" i="2" s="1"/>
  <c r="DA197" i="2"/>
  <c r="DC243" i="3"/>
  <c r="CS243" i="3"/>
  <c r="DM243" i="3" s="1"/>
  <c r="CQ106" i="4"/>
  <c r="DK106" i="4" s="1"/>
  <c r="DA106" i="4"/>
  <c r="CQ184" i="4"/>
  <c r="DK184" i="4" s="1"/>
  <c r="DA184" i="4"/>
  <c r="CQ238" i="3"/>
  <c r="DK238" i="3" s="1"/>
  <c r="DA238" i="3"/>
  <c r="CW240" i="3"/>
  <c r="DQ240" i="3" s="1"/>
  <c r="DG240" i="3"/>
  <c r="DG55" i="5"/>
  <c r="CS242" i="5"/>
  <c r="DM242" i="5" s="1"/>
  <c r="BU267" i="4"/>
  <c r="BZ267" i="4" s="1"/>
  <c r="BX267" i="4"/>
  <c r="CQ110" i="4"/>
  <c r="DK110" i="4" s="1"/>
  <c r="BU54" i="3"/>
  <c r="BZ54" i="3" s="1"/>
  <c r="BX54" i="3"/>
  <c r="BU46" i="3"/>
  <c r="BV46" i="3"/>
  <c r="CQ125" i="5"/>
  <c r="DK125" i="5" s="1"/>
  <c r="BX62" i="5"/>
  <c r="DC171" i="4"/>
  <c r="DG78" i="4"/>
  <c r="BU35" i="4"/>
  <c r="BZ35" i="4" s="1"/>
  <c r="BX35" i="4"/>
  <c r="BV35" i="4"/>
  <c r="BU68" i="3"/>
  <c r="BZ68" i="3" s="1"/>
  <c r="BX68" i="3"/>
  <c r="DG256" i="3"/>
  <c r="BX155" i="4"/>
  <c r="BX196" i="3"/>
  <c r="BX31" i="3"/>
  <c r="CQ93" i="2"/>
  <c r="DK93" i="2" s="1"/>
  <c r="CQ52" i="2"/>
  <c r="DK52" i="2" s="1"/>
  <c r="CW235" i="2"/>
  <c r="CQ148" i="2"/>
  <c r="DK148" i="2" s="1"/>
  <c r="CQ91" i="2"/>
  <c r="DK91" i="2" s="1"/>
  <c r="CW35" i="3"/>
  <c r="DQ35" i="3" s="1"/>
  <c r="CW90" i="4"/>
  <c r="DQ90" i="4" s="1"/>
  <c r="CQ77" i="5"/>
  <c r="DK77" i="5" s="1"/>
  <c r="CS107" i="4"/>
  <c r="DM107" i="4" s="1"/>
  <c r="DC107" i="4"/>
  <c r="CW86" i="4"/>
  <c r="DQ86" i="4" s="1"/>
  <c r="DG86" i="4"/>
  <c r="DC106" i="3"/>
  <c r="CS106" i="3"/>
  <c r="DM106" i="3" s="1"/>
  <c r="DG20" i="4"/>
  <c r="CW20" i="4"/>
  <c r="DQ20" i="4" s="1"/>
  <c r="CW271" i="4"/>
  <c r="DQ271" i="4" s="1"/>
  <c r="DG271" i="4"/>
  <c r="BU102" i="5"/>
  <c r="BZ102" i="5" s="1"/>
  <c r="BX102" i="5"/>
  <c r="DG149" i="5"/>
  <c r="BX98" i="4"/>
  <c r="DA218" i="3"/>
  <c r="CW152" i="3"/>
  <c r="DQ152" i="3" s="1"/>
  <c r="CP198" i="5"/>
  <c r="DJ198" i="5" s="1"/>
  <c r="BV133" i="5"/>
  <c r="BV100" i="5"/>
  <c r="BU257" i="4"/>
  <c r="BZ257" i="4" s="1"/>
  <c r="BX257" i="4"/>
  <c r="BU254" i="4"/>
  <c r="BZ254" i="4" s="1"/>
  <c r="BX254" i="4"/>
  <c r="BV134" i="4"/>
  <c r="BV39" i="5"/>
  <c r="BU35" i="3"/>
  <c r="BZ35" i="3" s="1"/>
  <c r="BV35" i="3"/>
  <c r="CQ146" i="2"/>
  <c r="DK146" i="2" s="1"/>
  <c r="CQ168" i="2"/>
  <c r="DK168" i="2" s="1"/>
  <c r="CQ246" i="2"/>
  <c r="DK246" i="2" s="1"/>
  <c r="CM70" i="2"/>
  <c r="DG70" i="2" s="1"/>
  <c r="CK24" i="2"/>
  <c r="DE24" i="2" s="1"/>
  <c r="BX49" i="5"/>
  <c r="BX71" i="3"/>
  <c r="CJ69" i="2"/>
  <c r="DD69" i="2" s="1"/>
  <c r="CQ156" i="2"/>
  <c r="DK156" i="2" s="1"/>
  <c r="DA156" i="2"/>
  <c r="CS158" i="4"/>
  <c r="DM158" i="4" s="1"/>
  <c r="DC158" i="4"/>
  <c r="BV135" i="3"/>
  <c r="BX275" i="3"/>
  <c r="BX129" i="4"/>
  <c r="BX58" i="3"/>
  <c r="DC262" i="5"/>
  <c r="CS262" i="5"/>
  <c r="DM262" i="5" s="1"/>
  <c r="CR190" i="5"/>
  <c r="DL190" i="5" s="1"/>
  <c r="CR138" i="5"/>
  <c r="DL138" i="5" s="1"/>
  <c r="CL54" i="2"/>
  <c r="DF54" i="2" s="1"/>
  <c r="CL68" i="2"/>
  <c r="DF68" i="2" s="1"/>
  <c r="CY226" i="5"/>
  <c r="DS226" i="5" s="1"/>
  <c r="CP271" i="5"/>
  <c r="DJ271" i="5" s="1"/>
  <c r="CR266" i="5"/>
  <c r="DL266" i="5" s="1"/>
  <c r="CR184" i="5"/>
  <c r="DL184" i="5" s="1"/>
  <c r="CR264" i="4"/>
  <c r="DL264" i="4" s="1"/>
  <c r="CR84" i="5"/>
  <c r="DL84" i="5" s="1"/>
  <c r="CP192" i="4"/>
  <c r="DJ192" i="4" s="1"/>
  <c r="CY157" i="5"/>
  <c r="DS157" i="5" s="1"/>
  <c r="CS89" i="2"/>
  <c r="DM89" i="2" s="1"/>
  <c r="CY135" i="5"/>
  <c r="DS135" i="5" s="1"/>
  <c r="CQ165" i="5"/>
  <c r="DK165" i="5" s="1"/>
  <c r="CQ96" i="5"/>
  <c r="DK96" i="5" s="1"/>
  <c r="CQ94" i="5"/>
  <c r="DK94" i="5" s="1"/>
  <c r="CQ97" i="5"/>
  <c r="DK97" i="5" s="1"/>
  <c r="CQ108" i="5"/>
  <c r="DK108" i="5" s="1"/>
  <c r="CQ49" i="5"/>
  <c r="DK49" i="5" s="1"/>
  <c r="CY240" i="3"/>
  <c r="DS240" i="3" s="1"/>
  <c r="CQ46" i="3"/>
  <c r="DK46" i="3" s="1"/>
  <c r="CQ26" i="3"/>
  <c r="DK26" i="3" s="1"/>
  <c r="CK71" i="2"/>
  <c r="DE71" i="2" s="1"/>
  <c r="L17" i="7"/>
  <c r="CQ185" i="5"/>
  <c r="DK185" i="5" s="1"/>
  <c r="CR271" i="4"/>
  <c r="DL271" i="4" s="1"/>
  <c r="CQ59" i="5"/>
  <c r="DK59" i="5" s="1"/>
  <c r="CR225" i="4"/>
  <c r="DL225" i="4" s="1"/>
  <c r="CQ37" i="5"/>
  <c r="DK37" i="5" s="1"/>
  <c r="CR39" i="5"/>
  <c r="DL39" i="5" s="1"/>
  <c r="CR165" i="4"/>
  <c r="DL165" i="4" s="1"/>
  <c r="CQ101" i="4"/>
  <c r="DK101" i="4" s="1"/>
  <c r="CQ38" i="5"/>
  <c r="DK38" i="5" s="1"/>
  <c r="CR181" i="4"/>
  <c r="DL181" i="4" s="1"/>
  <c r="CR66" i="4"/>
  <c r="DL66" i="4" s="1"/>
  <c r="CQ164" i="3"/>
  <c r="DK164" i="3" s="1"/>
  <c r="CK206" i="2"/>
  <c r="DE206" i="2" s="1"/>
  <c r="CS251" i="2"/>
  <c r="DM251" i="2" s="1"/>
  <c r="CS270" i="2"/>
  <c r="DM270" i="2" s="1"/>
  <c r="CK8" i="2"/>
  <c r="DE8" i="2" s="1"/>
  <c r="CS10" i="2"/>
  <c r="DM10" i="2" s="1"/>
  <c r="CK36" i="2"/>
  <c r="DE36" i="2" s="1"/>
  <c r="CR143" i="2"/>
  <c r="DL143" i="2" s="1"/>
  <c r="CK87" i="2"/>
  <c r="DE87" i="2" s="1"/>
  <c r="CK26" i="2"/>
  <c r="DE26" i="2" s="1"/>
  <c r="CK51" i="2"/>
  <c r="DE51" i="2" s="1"/>
  <c r="CS22" i="2"/>
  <c r="DM22" i="2" s="1"/>
  <c r="G4" i="7"/>
  <c r="O4" i="7" s="1"/>
  <c r="CK134" i="2"/>
  <c r="DE134" i="2" s="1"/>
  <c r="CQ161" i="5"/>
  <c r="DK161" i="5" s="1"/>
  <c r="CQ192" i="4"/>
  <c r="DK192" i="4" s="1"/>
  <c r="CQ222" i="4"/>
  <c r="DK222" i="4" s="1"/>
  <c r="CQ54" i="3"/>
  <c r="DK54" i="3" s="1"/>
  <c r="CQ21" i="4"/>
  <c r="DK21" i="4" s="1"/>
  <c r="CK226" i="2"/>
  <c r="DE226" i="2" s="1"/>
  <c r="CY40" i="3"/>
  <c r="DS40" i="3" s="1"/>
  <c r="CQ43" i="3"/>
  <c r="DK43" i="3" s="1"/>
  <c r="O6" i="7"/>
  <c r="CR208" i="5"/>
  <c r="DL208" i="5" s="1"/>
  <c r="CR202" i="5"/>
  <c r="DL202" i="5" s="1"/>
  <c r="CR175" i="5"/>
  <c r="DL175" i="5" s="1"/>
  <c r="CQ189" i="5"/>
  <c r="DK189" i="5" s="1"/>
  <c r="CR205" i="5"/>
  <c r="DL205" i="5" s="1"/>
  <c r="CQ51" i="5"/>
  <c r="DK51" i="5" s="1"/>
  <c r="CQ6" i="5"/>
  <c r="DK6" i="5" s="1"/>
  <c r="CQ271" i="4"/>
  <c r="DK271" i="4" s="1"/>
  <c r="CY58" i="5"/>
  <c r="DS58" i="5" s="1"/>
  <c r="CQ132" i="4"/>
  <c r="DK132" i="4" s="1"/>
  <c r="CQ135" i="4"/>
  <c r="DK135" i="4" s="1"/>
  <c r="CR115" i="4"/>
  <c r="DL115" i="4" s="1"/>
  <c r="CY106" i="4"/>
  <c r="DS106" i="4" s="1"/>
  <c r="CQ128" i="4"/>
  <c r="DK128" i="4" s="1"/>
  <c r="CQ74" i="3"/>
  <c r="DK74" i="3" s="1"/>
  <c r="CQ46" i="4"/>
  <c r="DK46" i="4" s="1"/>
  <c r="CQ68" i="4"/>
  <c r="DK68" i="4" s="1"/>
  <c r="CR164" i="3"/>
  <c r="DL164" i="3" s="1"/>
  <c r="CQ181" i="4"/>
  <c r="DK181" i="4" s="1"/>
  <c r="CQ71" i="3"/>
  <c r="DK71" i="3" s="1"/>
  <c r="CL249" i="2"/>
  <c r="DF249" i="2" s="1"/>
  <c r="CQ233" i="3"/>
  <c r="DK233" i="3" s="1"/>
  <c r="CK52" i="2"/>
  <c r="DE52" i="2" s="1"/>
  <c r="CL28" i="2"/>
  <c r="DF28" i="2" s="1"/>
  <c r="CY212" i="3"/>
  <c r="DS212" i="3" s="1"/>
  <c r="CQ20" i="3"/>
  <c r="DK20" i="3" s="1"/>
  <c r="CQ73" i="3"/>
  <c r="DK73" i="3" s="1"/>
  <c r="CQ111" i="3"/>
  <c r="DK111" i="3" s="1"/>
  <c r="CK69" i="2"/>
  <c r="DE69" i="2" s="1"/>
  <c r="CK214" i="2"/>
  <c r="DE214" i="2" s="1"/>
  <c r="CK86" i="2"/>
  <c r="DE86" i="2" s="1"/>
  <c r="CQ237" i="5"/>
  <c r="DK237" i="5" s="1"/>
  <c r="CY175" i="5"/>
  <c r="DS175" i="5" s="1"/>
  <c r="CQ16" i="5"/>
  <c r="DK16" i="5" s="1"/>
  <c r="CQ60" i="3"/>
  <c r="DK60" i="3" s="1"/>
  <c r="CQ278" i="5"/>
  <c r="DK278" i="5" s="1"/>
  <c r="CQ270" i="5"/>
  <c r="DK270" i="5" s="1"/>
  <c r="CQ267" i="5"/>
  <c r="DK267" i="5" s="1"/>
  <c r="CQ248" i="5"/>
  <c r="DK248" i="5" s="1"/>
  <c r="CR199" i="5"/>
  <c r="DL199" i="5" s="1"/>
  <c r="CQ193" i="5"/>
  <c r="DK193" i="5" s="1"/>
  <c r="CR158" i="5"/>
  <c r="DL158" i="5" s="1"/>
  <c r="CQ112" i="5"/>
  <c r="DK112" i="5" s="1"/>
  <c r="CQ225" i="4"/>
  <c r="DK225" i="4" s="1"/>
  <c r="CR42" i="5"/>
  <c r="DL42" i="5" s="1"/>
  <c r="CQ34" i="5"/>
  <c r="DK34" i="5" s="1"/>
  <c r="CQ21" i="5"/>
  <c r="DK21" i="5" s="1"/>
  <c r="CR107" i="4"/>
  <c r="DL107" i="4" s="1"/>
  <c r="CQ229" i="4"/>
  <c r="DK229" i="4" s="1"/>
  <c r="CY138" i="4"/>
  <c r="DS138" i="4" s="1"/>
  <c r="CR26" i="4"/>
  <c r="DL26" i="4" s="1"/>
  <c r="CY257" i="3"/>
  <c r="DS257" i="3" s="1"/>
  <c r="CR53" i="4"/>
  <c r="DL53" i="4" s="1"/>
  <c r="CY275" i="3"/>
  <c r="DS275" i="3" s="1"/>
  <c r="CR131" i="4"/>
  <c r="DL131" i="4" s="1"/>
  <c r="CR272" i="3"/>
  <c r="DL272" i="3" s="1"/>
  <c r="CL86" i="2"/>
  <c r="DF86" i="2" s="1"/>
  <c r="CL229" i="2"/>
  <c r="DF229" i="2" s="1"/>
  <c r="CL153" i="2"/>
  <c r="DF153" i="2" s="1"/>
  <c r="CR52" i="3"/>
  <c r="DL52" i="3" s="1"/>
  <c r="CK145" i="2"/>
  <c r="DE145" i="2" s="1"/>
  <c r="CK27" i="2"/>
  <c r="DE27" i="2" s="1"/>
  <c r="CS50" i="2"/>
  <c r="DM50" i="2" s="1"/>
  <c r="CY84" i="4"/>
  <c r="DS84" i="4" s="1"/>
  <c r="CR130" i="3"/>
  <c r="DL130" i="3" s="1"/>
  <c r="CQ259" i="5"/>
  <c r="DK259" i="5" s="1"/>
  <c r="CQ7" i="5"/>
  <c r="DK7" i="5" s="1"/>
  <c r="O17" i="7"/>
  <c r="CQ170" i="5"/>
  <c r="DK170" i="5" s="1"/>
  <c r="CQ110" i="5"/>
  <c r="DK110" i="5" s="1"/>
  <c r="CQ138" i="5"/>
  <c r="DK138" i="5" s="1"/>
  <c r="CY100" i="5"/>
  <c r="DS100" i="5" s="1"/>
  <c r="CQ117" i="5"/>
  <c r="DK117" i="5" s="1"/>
  <c r="CY113" i="5"/>
  <c r="DS113" i="5" s="1"/>
  <c r="CQ131" i="5"/>
  <c r="DK131" i="5" s="1"/>
  <c r="CQ56" i="5"/>
  <c r="DK56" i="5" s="1"/>
  <c r="CQ263" i="4"/>
  <c r="DK263" i="4" s="1"/>
  <c r="CR179" i="4"/>
  <c r="DL179" i="4" s="1"/>
  <c r="CY116" i="4"/>
  <c r="DS116" i="4" s="1"/>
  <c r="CQ261" i="3"/>
  <c r="DK261" i="3" s="1"/>
  <c r="CQ88" i="4"/>
  <c r="DK88" i="4" s="1"/>
  <c r="CQ137" i="4"/>
  <c r="DK137" i="4" s="1"/>
  <c r="CR73" i="4"/>
  <c r="DL73" i="4" s="1"/>
  <c r="CQ151" i="4"/>
  <c r="DK151" i="4" s="1"/>
  <c r="CY195" i="3"/>
  <c r="DS195" i="3" s="1"/>
  <c r="CQ112" i="4"/>
  <c r="DK112" i="4" s="1"/>
  <c r="CR243" i="3"/>
  <c r="DL243" i="3" s="1"/>
  <c r="CR71" i="3"/>
  <c r="DL71" i="3" s="1"/>
  <c r="CY178" i="3"/>
  <c r="DS178" i="3" s="1"/>
  <c r="CQ92" i="3"/>
  <c r="DK92" i="3" s="1"/>
  <c r="CY13" i="3"/>
  <c r="DS13" i="3" s="1"/>
  <c r="CK194" i="2"/>
  <c r="DE194" i="2" s="1"/>
  <c r="CK184" i="2"/>
  <c r="DE184" i="2" s="1"/>
  <c r="CK268" i="2"/>
  <c r="DE268" i="2" s="1"/>
  <c r="CK100" i="2"/>
  <c r="DE100" i="2" s="1"/>
  <c r="CK70" i="2"/>
  <c r="DE70" i="2" s="1"/>
  <c r="CK12" i="2"/>
  <c r="DE12" i="2" s="1"/>
  <c r="CR171" i="5"/>
  <c r="DL171" i="5" s="1"/>
  <c r="CR192" i="2"/>
  <c r="DL192" i="2" s="1"/>
  <c r="CV153" i="3"/>
  <c r="DP153" i="3" s="1"/>
  <c r="CV12" i="3"/>
  <c r="DP12" i="3" s="1"/>
  <c r="CY186" i="4"/>
  <c r="DS186" i="4" s="1"/>
  <c r="CP132" i="3"/>
  <c r="DJ132" i="3" s="1"/>
  <c r="CV120" i="3"/>
  <c r="DP120" i="3" s="1"/>
  <c r="CV13" i="3"/>
  <c r="DP13" i="3" s="1"/>
  <c r="CS134" i="2"/>
  <c r="DM134" i="2" s="1"/>
  <c r="CS226" i="2"/>
  <c r="DM226" i="2" s="1"/>
  <c r="CV152" i="3"/>
  <c r="DP152" i="3" s="1"/>
  <c r="CS194" i="2"/>
  <c r="DM194" i="2" s="1"/>
  <c r="CS238" i="2"/>
  <c r="DM238" i="2" s="1"/>
  <c r="CS28" i="2"/>
  <c r="DM28" i="2" s="1"/>
  <c r="CS46" i="2"/>
  <c r="DM46" i="2" s="1"/>
  <c r="CP16" i="2"/>
  <c r="DJ16" i="2" s="1"/>
  <c r="CV246" i="4"/>
  <c r="DP246" i="4" s="1"/>
  <c r="CY267" i="5"/>
  <c r="DS267" i="5" s="1"/>
  <c r="CY209" i="5"/>
  <c r="DS209" i="5" s="1"/>
  <c r="CV224" i="5"/>
  <c r="DP224" i="5" s="1"/>
  <c r="CY197" i="5"/>
  <c r="DS197" i="5" s="1"/>
  <c r="CY178" i="5"/>
  <c r="DS178" i="5" s="1"/>
  <c r="CY116" i="5"/>
  <c r="DS116" i="5" s="1"/>
  <c r="CY266" i="4"/>
  <c r="DS266" i="4" s="1"/>
  <c r="CV170" i="4"/>
  <c r="DP170" i="4" s="1"/>
  <c r="CP123" i="4"/>
  <c r="DJ123" i="4" s="1"/>
  <c r="CY132" i="4"/>
  <c r="DS132" i="4" s="1"/>
  <c r="CV105" i="4"/>
  <c r="DP105" i="4" s="1"/>
  <c r="CY13" i="4"/>
  <c r="DS13" i="4" s="1"/>
  <c r="CY117" i="3"/>
  <c r="DS117" i="3" s="1"/>
  <c r="CV106" i="3"/>
  <c r="DP106" i="3" s="1"/>
  <c r="CY65" i="3"/>
  <c r="DS65" i="3" s="1"/>
  <c r="CP112" i="3"/>
  <c r="DJ112" i="3" s="1"/>
  <c r="CP126" i="2"/>
  <c r="DJ126" i="2" s="1"/>
  <c r="CS133" i="2"/>
  <c r="DM133" i="2" s="1"/>
  <c r="CS20" i="2"/>
  <c r="DM20" i="2" s="1"/>
  <c r="CS147" i="2"/>
  <c r="DM147" i="2" s="1"/>
  <c r="G12" i="7"/>
  <c r="L12" i="7" s="1"/>
  <c r="CQ56" i="4"/>
  <c r="DK56" i="4" s="1"/>
  <c r="CK63" i="2"/>
  <c r="DE63" i="2" s="1"/>
  <c r="CQ166" i="3"/>
  <c r="DK166" i="3" s="1"/>
  <c r="CP76" i="2"/>
  <c r="DJ76" i="2" s="1"/>
  <c r="CV226" i="3"/>
  <c r="DP226" i="3" s="1"/>
  <c r="CY259" i="3"/>
  <c r="DS259" i="3" s="1"/>
  <c r="CP208" i="5"/>
  <c r="DJ208" i="5" s="1"/>
  <c r="CV62" i="5"/>
  <c r="DP62" i="5" s="1"/>
  <c r="CV190" i="4"/>
  <c r="DP190" i="4" s="1"/>
  <c r="CY240" i="4"/>
  <c r="DS240" i="4" s="1"/>
  <c r="CV207" i="4"/>
  <c r="DP207" i="4" s="1"/>
  <c r="CR235" i="3"/>
  <c r="DL235" i="3" s="1"/>
  <c r="CR68" i="4"/>
  <c r="DL68" i="4" s="1"/>
  <c r="CR267" i="3"/>
  <c r="DL267" i="3" s="1"/>
  <c r="CQ167" i="3"/>
  <c r="DK167" i="3" s="1"/>
  <c r="CY211" i="3"/>
  <c r="DS211" i="3" s="1"/>
  <c r="CR67" i="3"/>
  <c r="DL67" i="3" s="1"/>
  <c r="CK216" i="2"/>
  <c r="DE216" i="2" s="1"/>
  <c r="CK174" i="2"/>
  <c r="DE174" i="2" s="1"/>
  <c r="CY175" i="3"/>
  <c r="DS175" i="3" s="1"/>
  <c r="CY82" i="3"/>
  <c r="DS82" i="3" s="1"/>
  <c r="CQ202" i="3"/>
  <c r="DK202" i="3" s="1"/>
  <c r="CK230" i="2"/>
  <c r="DE230" i="2" s="1"/>
  <c r="CK200" i="2"/>
  <c r="DE200" i="2" s="1"/>
  <c r="CV47" i="3"/>
  <c r="DP47" i="3" s="1"/>
  <c r="CL237" i="2"/>
  <c r="DF237" i="2" s="1"/>
  <c r="CK53" i="2"/>
  <c r="DE53" i="2" s="1"/>
  <c r="CP116" i="2"/>
  <c r="DJ116" i="2" s="1"/>
  <c r="CK85" i="2"/>
  <c r="DE85" i="2" s="1"/>
  <c r="CK37" i="2"/>
  <c r="DE37" i="2" s="1"/>
  <c r="CK45" i="2"/>
  <c r="DE45" i="2" s="1"/>
  <c r="CQ239" i="4"/>
  <c r="DK239" i="4" s="1"/>
  <c r="CK118" i="2"/>
  <c r="DE118" i="2" s="1"/>
  <c r="CK124" i="2"/>
  <c r="DE124" i="2" s="1"/>
  <c r="CP139" i="3"/>
  <c r="DJ139" i="3" s="1"/>
  <c r="CL19" i="2"/>
  <c r="DF19" i="2" s="1"/>
  <c r="CY103" i="3"/>
  <c r="DS103" i="3" s="1"/>
  <c r="CL175" i="2"/>
  <c r="DF175" i="2" s="1"/>
  <c r="CX102" i="5"/>
  <c r="DR102" i="5" s="1"/>
  <c r="CX68" i="3"/>
  <c r="DR68" i="3" s="1"/>
  <c r="CY237" i="5"/>
  <c r="DS237" i="5" s="1"/>
  <c r="CY240" i="5"/>
  <c r="DS240" i="5" s="1"/>
  <c r="CY146" i="5"/>
  <c r="DS146" i="5" s="1"/>
  <c r="CY143" i="5"/>
  <c r="DS143" i="5" s="1"/>
  <c r="CY208" i="5"/>
  <c r="DS208" i="5" s="1"/>
  <c r="CY90" i="5"/>
  <c r="DS90" i="5" s="1"/>
  <c r="CV270" i="3"/>
  <c r="DP270" i="3" s="1"/>
  <c r="CQ103" i="3"/>
  <c r="DK103" i="3" s="1"/>
  <c r="CQ116" i="4"/>
  <c r="DK116" i="4" s="1"/>
  <c r="CV90" i="3"/>
  <c r="DP90" i="3" s="1"/>
  <c r="CY201" i="3"/>
  <c r="DS201" i="3" s="1"/>
  <c r="CQ119" i="3"/>
  <c r="DK119" i="3" s="1"/>
  <c r="CQ142" i="3"/>
  <c r="DK142" i="3" s="1"/>
  <c r="CL263" i="2"/>
  <c r="DF263" i="2" s="1"/>
  <c r="CV63" i="3"/>
  <c r="DP63" i="3" s="1"/>
  <c r="CR112" i="2"/>
  <c r="DL112" i="2" s="1"/>
  <c r="CQ51" i="3"/>
  <c r="DK51" i="3" s="1"/>
  <c r="CS268" i="2"/>
  <c r="DM268" i="2" s="1"/>
  <c r="CK154" i="2"/>
  <c r="DE154" i="2" s="1"/>
  <c r="CS272" i="2"/>
  <c r="DM272" i="2" s="1"/>
  <c r="CS182" i="2"/>
  <c r="DM182" i="2" s="1"/>
  <c r="CK92" i="2"/>
  <c r="DE92" i="2" s="1"/>
  <c r="CL10" i="2"/>
  <c r="DF10" i="2" s="1"/>
  <c r="CK22" i="2"/>
  <c r="DE22" i="2" s="1"/>
  <c r="CS30" i="2"/>
  <c r="DM30" i="2" s="1"/>
  <c r="CK57" i="2"/>
  <c r="DE57" i="2" s="1"/>
  <c r="CJ34" i="2"/>
  <c r="DD34" i="2" s="1"/>
  <c r="CJ208" i="2"/>
  <c r="DD208" i="2" s="1"/>
  <c r="CJ24" i="2"/>
  <c r="DD24" i="2" s="1"/>
  <c r="CP19" i="4"/>
  <c r="DJ19" i="4" s="1"/>
  <c r="CP208" i="4"/>
  <c r="DJ208" i="4" s="1"/>
  <c r="CP220" i="3"/>
  <c r="DJ220" i="3" s="1"/>
  <c r="CP159" i="4"/>
  <c r="DJ159" i="4" s="1"/>
  <c r="CP35" i="5"/>
  <c r="DJ35" i="5" s="1"/>
  <c r="CP95" i="5"/>
  <c r="DJ95" i="5" s="1"/>
  <c r="CP109" i="5"/>
  <c r="DJ109" i="5" s="1"/>
  <c r="CP165" i="5"/>
  <c r="DJ165" i="5" s="1"/>
  <c r="CP211" i="5"/>
  <c r="DJ211" i="5" s="1"/>
  <c r="CP190" i="5"/>
  <c r="DJ190" i="5" s="1"/>
  <c r="CP38" i="3"/>
  <c r="DJ38" i="3" s="1"/>
  <c r="CJ46" i="2"/>
  <c r="DD46" i="2" s="1"/>
  <c r="CP87" i="3"/>
  <c r="DJ87" i="3" s="1"/>
  <c r="CP177" i="3"/>
  <c r="DJ177" i="3" s="1"/>
  <c r="CP154" i="3"/>
  <c r="DJ154" i="3" s="1"/>
  <c r="CP17" i="3"/>
  <c r="DJ17" i="3" s="1"/>
  <c r="CP71" i="3"/>
  <c r="DJ71" i="3" s="1"/>
  <c r="CP17" i="4"/>
  <c r="DJ17" i="4" s="1"/>
  <c r="CP131" i="5"/>
  <c r="DJ131" i="5" s="1"/>
  <c r="CP193" i="4"/>
  <c r="DJ193" i="4" s="1"/>
  <c r="CP114" i="5"/>
  <c r="DJ114" i="5" s="1"/>
  <c r="CP90" i="5"/>
  <c r="DJ90" i="5" s="1"/>
  <c r="CP24" i="4"/>
  <c r="DJ24" i="4" s="1"/>
  <c r="CP192" i="5"/>
  <c r="DJ192" i="5" s="1"/>
  <c r="CJ53" i="2"/>
  <c r="DD53" i="2" s="1"/>
  <c r="CJ85" i="2"/>
  <c r="DD85" i="2" s="1"/>
  <c r="CJ194" i="2"/>
  <c r="DD194" i="2" s="1"/>
  <c r="CP85" i="3"/>
  <c r="DJ85" i="3" s="1"/>
  <c r="CP245" i="3"/>
  <c r="DJ245" i="3" s="1"/>
  <c r="CP73" i="4"/>
  <c r="DJ73" i="4" s="1"/>
  <c r="CP224" i="4"/>
  <c r="DJ224" i="4" s="1"/>
  <c r="CP29" i="5"/>
  <c r="DJ29" i="5" s="1"/>
  <c r="CP66" i="5"/>
  <c r="DJ66" i="5" s="1"/>
  <c r="CP219" i="5"/>
  <c r="DJ219" i="5" s="1"/>
  <c r="CJ83" i="2"/>
  <c r="DD83" i="2" s="1"/>
  <c r="CJ224" i="2"/>
  <c r="DD224" i="2" s="1"/>
  <c r="CP58" i="4"/>
  <c r="DJ58" i="4" s="1"/>
  <c r="CP212" i="4"/>
  <c r="DJ212" i="4" s="1"/>
  <c r="CP276" i="4"/>
  <c r="DJ276" i="4" s="1"/>
  <c r="CP161" i="5"/>
  <c r="DJ161" i="5" s="1"/>
  <c r="CP96" i="5"/>
  <c r="DJ96" i="5" s="1"/>
  <c r="CP126" i="4"/>
  <c r="DJ126" i="4" s="1"/>
  <c r="CP144" i="4"/>
  <c r="DJ144" i="4" s="1"/>
  <c r="CP116" i="3"/>
  <c r="DJ116" i="3" s="1"/>
  <c r="CX247" i="3"/>
  <c r="DR247" i="3" s="1"/>
  <c r="CP55" i="3"/>
  <c r="DJ55" i="3" s="1"/>
  <c r="CR90" i="2"/>
  <c r="DL90" i="2" s="1"/>
  <c r="CX184" i="5"/>
  <c r="DR184" i="5" s="1"/>
  <c r="CP86" i="5"/>
  <c r="DJ86" i="5" s="1"/>
  <c r="CJ33" i="2"/>
  <c r="DD33" i="2" s="1"/>
  <c r="CX40" i="5"/>
  <c r="DR40" i="5" s="1"/>
  <c r="CP268" i="4"/>
  <c r="DJ268" i="4" s="1"/>
  <c r="CP56" i="4"/>
  <c r="DJ56" i="4" s="1"/>
  <c r="CX31" i="4"/>
  <c r="DR31" i="4" s="1"/>
  <c r="CX90" i="3"/>
  <c r="DR90" i="3" s="1"/>
  <c r="CY79" i="3"/>
  <c r="DS79" i="3" s="1"/>
  <c r="CY221" i="5"/>
  <c r="DS221" i="5" s="1"/>
  <c r="CY218" i="4"/>
  <c r="DS218" i="4" s="1"/>
  <c r="CS254" i="2"/>
  <c r="DM254" i="2" s="1"/>
  <c r="CY167" i="4"/>
  <c r="DS167" i="4" s="1"/>
  <c r="CY110" i="4"/>
  <c r="DS110" i="4" s="1"/>
  <c r="CS177" i="2"/>
  <c r="DM177" i="2" s="1"/>
  <c r="CY200" i="3"/>
  <c r="DS200" i="3" s="1"/>
  <c r="CS100" i="2"/>
  <c r="DM100" i="2" s="1"/>
  <c r="CS138" i="2"/>
  <c r="DM138" i="2" s="1"/>
  <c r="CS66" i="2"/>
  <c r="DM66" i="2" s="1"/>
  <c r="CS253" i="2"/>
  <c r="DM253" i="2" s="1"/>
  <c r="CS184" i="2"/>
  <c r="DM184" i="2" s="1"/>
  <c r="CY162" i="3"/>
  <c r="DS162" i="3" s="1"/>
  <c r="CS252" i="2"/>
  <c r="DM252" i="2" s="1"/>
  <c r="CS263" i="2"/>
  <c r="DM263" i="2" s="1"/>
  <c r="CY141" i="3"/>
  <c r="DS141" i="3" s="1"/>
  <c r="CY266" i="3"/>
  <c r="DS266" i="3" s="1"/>
  <c r="CY91" i="4"/>
  <c r="DS91" i="4" s="1"/>
  <c r="CY96" i="3"/>
  <c r="DS96" i="3" s="1"/>
  <c r="CY9" i="4"/>
  <c r="DS9" i="4" s="1"/>
  <c r="CY196" i="3"/>
  <c r="DS196" i="3" s="1"/>
  <c r="CY166" i="4"/>
  <c r="DS166" i="4" s="1"/>
  <c r="CY249" i="4"/>
  <c r="DS249" i="4" s="1"/>
  <c r="CY101" i="4"/>
  <c r="DS101" i="4" s="1"/>
  <c r="CY237" i="4"/>
  <c r="DS237" i="4" s="1"/>
  <c r="CY53" i="5"/>
  <c r="DS53" i="5" s="1"/>
  <c r="CY71" i="5"/>
  <c r="DS71" i="5" s="1"/>
  <c r="CY243" i="4"/>
  <c r="DS243" i="4" s="1"/>
  <c r="CY171" i="4"/>
  <c r="DS171" i="4" s="1"/>
  <c r="CY22" i="5"/>
  <c r="DS22" i="5" s="1"/>
  <c r="CY108" i="5"/>
  <c r="DS108" i="5" s="1"/>
  <c r="CY42" i="5"/>
  <c r="DS42" i="5" s="1"/>
  <c r="CY165" i="5"/>
  <c r="DS165" i="5" s="1"/>
  <c r="CY172" i="5"/>
  <c r="DS172" i="5" s="1"/>
  <c r="CY245" i="5"/>
  <c r="DS245" i="5" s="1"/>
  <c r="CS136" i="2"/>
  <c r="DM136" i="2" s="1"/>
  <c r="CS15" i="2"/>
  <c r="DM15" i="2" s="1"/>
  <c r="CY107" i="3"/>
  <c r="DS107" i="3" s="1"/>
  <c r="CY278" i="3"/>
  <c r="DS278" i="3" s="1"/>
  <c r="CY158" i="5"/>
  <c r="DS158" i="5" s="1"/>
  <c r="CS239" i="2"/>
  <c r="DM239" i="2" s="1"/>
  <c r="CS207" i="2"/>
  <c r="DM207" i="2" s="1"/>
  <c r="CS82" i="2"/>
  <c r="DM82" i="2" s="1"/>
  <c r="CY94" i="3"/>
  <c r="DS94" i="3" s="1"/>
  <c r="CS112" i="2"/>
  <c r="DM112" i="2" s="1"/>
  <c r="CS154" i="2"/>
  <c r="DM154" i="2" s="1"/>
  <c r="CS249" i="2"/>
  <c r="DM249" i="2" s="1"/>
  <c r="CY58" i="3"/>
  <c r="DS58" i="3" s="1"/>
  <c r="CY110" i="3"/>
  <c r="DS110" i="3" s="1"/>
  <c r="CY218" i="3"/>
  <c r="DS218" i="3" s="1"/>
  <c r="CY42" i="4"/>
  <c r="DS42" i="4" s="1"/>
  <c r="CY126" i="3"/>
  <c r="DS126" i="3" s="1"/>
  <c r="CY260" i="3"/>
  <c r="DS260" i="3" s="1"/>
  <c r="CY225" i="3"/>
  <c r="DS225" i="3" s="1"/>
  <c r="CY51" i="4"/>
  <c r="DS51" i="4" s="1"/>
  <c r="CY241" i="4"/>
  <c r="DS241" i="4" s="1"/>
  <c r="CY120" i="4"/>
  <c r="DS120" i="4" s="1"/>
  <c r="CY148" i="4"/>
  <c r="DS148" i="4" s="1"/>
  <c r="CY14" i="5"/>
  <c r="DS14" i="5" s="1"/>
  <c r="CY155" i="4"/>
  <c r="DS155" i="4" s="1"/>
  <c r="CY169" i="4"/>
  <c r="DS169" i="4" s="1"/>
  <c r="CY6" i="5"/>
  <c r="DS6" i="5" s="1"/>
  <c r="CY239" i="4"/>
  <c r="DS239" i="4" s="1"/>
  <c r="CY142" i="5"/>
  <c r="DS142" i="5" s="1"/>
  <c r="CY126" i="5"/>
  <c r="DS126" i="5" s="1"/>
  <c r="CY224" i="5"/>
  <c r="DS224" i="5" s="1"/>
  <c r="CS206" i="2"/>
  <c r="DM206" i="2" s="1"/>
  <c r="CY66" i="3"/>
  <c r="DS66" i="3" s="1"/>
  <c r="CY16" i="4"/>
  <c r="DS16" i="4" s="1"/>
  <c r="CY206" i="3"/>
  <c r="DS206" i="3" s="1"/>
  <c r="CY206" i="4"/>
  <c r="DS206" i="4" s="1"/>
  <c r="CY96" i="5"/>
  <c r="DS96" i="5" s="1"/>
  <c r="CS215" i="2"/>
  <c r="DM215" i="2" s="1"/>
  <c r="CY29" i="4"/>
  <c r="DS29" i="4" s="1"/>
  <c r="CS247" i="2"/>
  <c r="DM247" i="2" s="1"/>
  <c r="CY98" i="5"/>
  <c r="DS98" i="5" s="1"/>
  <c r="CS183" i="2"/>
  <c r="DM183" i="2" s="1"/>
  <c r="CS40" i="2"/>
  <c r="DM40" i="2" s="1"/>
  <c r="CS224" i="2"/>
  <c r="DM224" i="2" s="1"/>
  <c r="CY62" i="3"/>
  <c r="DS62" i="3" s="1"/>
  <c r="CS118" i="2"/>
  <c r="DM118" i="2" s="1"/>
  <c r="CY32" i="4"/>
  <c r="DS32" i="4" s="1"/>
  <c r="CS240" i="2"/>
  <c r="DM240" i="2" s="1"/>
  <c r="CS172" i="2"/>
  <c r="DM172" i="2" s="1"/>
  <c r="CS222" i="2"/>
  <c r="DM222" i="2" s="1"/>
  <c r="CY219" i="3"/>
  <c r="DS219" i="3" s="1"/>
  <c r="CY88" i="4"/>
  <c r="DS88" i="4" s="1"/>
  <c r="CY170" i="4"/>
  <c r="DS170" i="4" s="1"/>
  <c r="CY269" i="4"/>
  <c r="DS269" i="4" s="1"/>
  <c r="CY79" i="5"/>
  <c r="DS79" i="5" s="1"/>
  <c r="CY176" i="5"/>
  <c r="DS176" i="5" s="1"/>
  <c r="CY166" i="5"/>
  <c r="DS166" i="5" s="1"/>
  <c r="CY246" i="3"/>
  <c r="DS246" i="3" s="1"/>
  <c r="CS117" i="2"/>
  <c r="DM117" i="2" s="1"/>
  <c r="CY108" i="4"/>
  <c r="DS108" i="4" s="1"/>
  <c r="CY197" i="4"/>
  <c r="DS197" i="4" s="1"/>
  <c r="CY113" i="3"/>
  <c r="DS113" i="3" s="1"/>
  <c r="CY209" i="4"/>
  <c r="DS209" i="4" s="1"/>
  <c r="CS231" i="2"/>
  <c r="DM231" i="2" s="1"/>
  <c r="CS6" i="2"/>
  <c r="DM6" i="2" s="1"/>
  <c r="CS43" i="2"/>
  <c r="DM43" i="2" s="1"/>
  <c r="CS84" i="2"/>
  <c r="DM84" i="2" s="1"/>
  <c r="CS26" i="2"/>
  <c r="DM26" i="2" s="1"/>
  <c r="CY76" i="3"/>
  <c r="DS76" i="3" s="1"/>
  <c r="CY139" i="3"/>
  <c r="DS139" i="3" s="1"/>
  <c r="CY45" i="3"/>
  <c r="DS45" i="3" s="1"/>
  <c r="CY105" i="3"/>
  <c r="DS105" i="3" s="1"/>
  <c r="CY67" i="3"/>
  <c r="DS67" i="3" s="1"/>
  <c r="CY137" i="3"/>
  <c r="DS137" i="3" s="1"/>
  <c r="CY94" i="4"/>
  <c r="DS94" i="4" s="1"/>
  <c r="CY126" i="4"/>
  <c r="DS126" i="4" s="1"/>
  <c r="CY98" i="4"/>
  <c r="DS98" i="4" s="1"/>
  <c r="CY174" i="4"/>
  <c r="DS174" i="4" s="1"/>
  <c r="CY30" i="5"/>
  <c r="DS30" i="5" s="1"/>
  <c r="CY178" i="4"/>
  <c r="DS178" i="4" s="1"/>
  <c r="CY234" i="4"/>
  <c r="DS234" i="4" s="1"/>
  <c r="CY261" i="4"/>
  <c r="DS261" i="4" s="1"/>
  <c r="CY23" i="5"/>
  <c r="DS23" i="5" s="1"/>
  <c r="CY40" i="5"/>
  <c r="DS40" i="5" s="1"/>
  <c r="CY264" i="4"/>
  <c r="DS264" i="4" s="1"/>
  <c r="CY106" i="5"/>
  <c r="DS106" i="5" s="1"/>
  <c r="CY227" i="5"/>
  <c r="DS227" i="5" s="1"/>
  <c r="CY182" i="5"/>
  <c r="DS182" i="5" s="1"/>
  <c r="CY199" i="5"/>
  <c r="DS199" i="5" s="1"/>
  <c r="CY161" i="5"/>
  <c r="DS161" i="5" s="1"/>
  <c r="CY200" i="5"/>
  <c r="DS200" i="5" s="1"/>
  <c r="CY75" i="4"/>
  <c r="DS75" i="4" s="1"/>
  <c r="CY77" i="5"/>
  <c r="DS77" i="5" s="1"/>
  <c r="CR119" i="2"/>
  <c r="DL119" i="2" s="1"/>
  <c r="CR89" i="2"/>
  <c r="DL89" i="2" s="1"/>
  <c r="CR275" i="2"/>
  <c r="DL275" i="2" s="1"/>
  <c r="CX166" i="3"/>
  <c r="DR166" i="3" s="1"/>
  <c r="CX34" i="3"/>
  <c r="DR34" i="3" s="1"/>
  <c r="CX52" i="3"/>
  <c r="DR52" i="3" s="1"/>
  <c r="CX130" i="3"/>
  <c r="DR130" i="3" s="1"/>
  <c r="CX27" i="5"/>
  <c r="DR27" i="5" s="1"/>
  <c r="CX270" i="4"/>
  <c r="DR270" i="4" s="1"/>
  <c r="CX206" i="5"/>
  <c r="DR206" i="5" s="1"/>
  <c r="CX201" i="3"/>
  <c r="DR201" i="3" s="1"/>
  <c r="CR63" i="2"/>
  <c r="DL63" i="2" s="1"/>
  <c r="CR182" i="2"/>
  <c r="DL182" i="2" s="1"/>
  <c r="CX66" i="4"/>
  <c r="DR66" i="4" s="1"/>
  <c r="CX168" i="4"/>
  <c r="DR168" i="4" s="1"/>
  <c r="CX213" i="4"/>
  <c r="DR213" i="4" s="1"/>
  <c r="CX123" i="5"/>
  <c r="DR123" i="5" s="1"/>
  <c r="CX171" i="5"/>
  <c r="DR171" i="5" s="1"/>
  <c r="CR16" i="2"/>
  <c r="DL16" i="2" s="1"/>
  <c r="CX259" i="3"/>
  <c r="DR259" i="3" s="1"/>
  <c r="CX11" i="5"/>
  <c r="DR11" i="5" s="1"/>
  <c r="CX74" i="5"/>
  <c r="DR74" i="5" s="1"/>
  <c r="CX177" i="5"/>
  <c r="DR177" i="5" s="1"/>
  <c r="CX226" i="5"/>
  <c r="DR226" i="5" s="1"/>
  <c r="CX219" i="4"/>
  <c r="DR219" i="4" s="1"/>
  <c r="CX271" i="4"/>
  <c r="DR271" i="4" s="1"/>
  <c r="CR25" i="2"/>
  <c r="DL25" i="2" s="1"/>
  <c r="CR257" i="2"/>
  <c r="DL257" i="2" s="1"/>
  <c r="CX50" i="4"/>
  <c r="DR50" i="4" s="1"/>
  <c r="CX119" i="4"/>
  <c r="DR119" i="4" s="1"/>
  <c r="CX79" i="5"/>
  <c r="DR79" i="5" s="1"/>
  <c r="CR250" i="2"/>
  <c r="DL250" i="2" s="1"/>
  <c r="CX213" i="3"/>
  <c r="DR213" i="3" s="1"/>
  <c r="CX212" i="4"/>
  <c r="DR212" i="4" s="1"/>
  <c r="CX141" i="3"/>
  <c r="DR141" i="3" s="1"/>
  <c r="CJ256" i="2"/>
  <c r="DD256" i="2" s="1"/>
  <c r="CX276" i="5"/>
  <c r="DR276" i="5" s="1"/>
  <c r="CP260" i="5"/>
  <c r="DJ260" i="5" s="1"/>
  <c r="CP246" i="5"/>
  <c r="DJ246" i="5" s="1"/>
  <c r="CP177" i="5"/>
  <c r="DJ177" i="5" s="1"/>
  <c r="CX149" i="5"/>
  <c r="DR149" i="5" s="1"/>
  <c r="CP34" i="5"/>
  <c r="DJ34" i="5" s="1"/>
  <c r="CP5" i="4"/>
  <c r="DJ5" i="4" s="1"/>
  <c r="CX215" i="3"/>
  <c r="DR215" i="3" s="1"/>
  <c r="CP204" i="3"/>
  <c r="DJ204" i="3" s="1"/>
  <c r="CX181" i="3"/>
  <c r="DR181" i="3" s="1"/>
  <c r="CP201" i="3"/>
  <c r="DJ201" i="3" s="1"/>
  <c r="CJ184" i="2"/>
  <c r="DD184" i="2" s="1"/>
  <c r="CR219" i="3"/>
  <c r="DL219" i="3" s="1"/>
  <c r="CR183" i="5"/>
  <c r="DL183" i="5" s="1"/>
  <c r="CR234" i="4"/>
  <c r="DL234" i="4" s="1"/>
  <c r="CR10" i="5"/>
  <c r="DL10" i="5" s="1"/>
  <c r="CR87" i="3"/>
  <c r="DL87" i="3" s="1"/>
  <c r="CR179" i="3"/>
  <c r="DL179" i="3" s="1"/>
  <c r="CR178" i="4"/>
  <c r="DL178" i="4" s="1"/>
  <c r="CL62" i="2"/>
  <c r="DF62" i="2" s="1"/>
  <c r="CL25" i="2"/>
  <c r="DF25" i="2" s="1"/>
  <c r="CR124" i="3"/>
  <c r="DL124" i="3" s="1"/>
  <c r="CR16" i="3"/>
  <c r="DL16" i="3" s="1"/>
  <c r="CR24" i="3"/>
  <c r="DL24" i="3" s="1"/>
  <c r="CL70" i="2"/>
  <c r="DF70" i="2" s="1"/>
  <c r="CL8" i="2"/>
  <c r="DF8" i="2" s="1"/>
  <c r="CL38" i="2"/>
  <c r="DF38" i="2" s="1"/>
  <c r="CL189" i="2"/>
  <c r="DF189" i="2" s="1"/>
  <c r="CR92" i="3"/>
  <c r="DL92" i="3" s="1"/>
  <c r="CR101" i="4"/>
  <c r="DL101" i="4" s="1"/>
  <c r="CR143" i="4"/>
  <c r="DL143" i="4" s="1"/>
  <c r="CR187" i="4"/>
  <c r="DL187" i="4" s="1"/>
  <c r="CR161" i="5"/>
  <c r="DL161" i="5" s="1"/>
  <c r="CR45" i="5"/>
  <c r="DL45" i="5" s="1"/>
  <c r="CR80" i="5"/>
  <c r="DL80" i="5" s="1"/>
  <c r="CR124" i="5"/>
  <c r="DL124" i="5" s="1"/>
  <c r="CR200" i="5"/>
  <c r="DL200" i="5" s="1"/>
  <c r="CR224" i="5"/>
  <c r="DL224" i="5" s="1"/>
  <c r="CR242" i="5"/>
  <c r="DL242" i="5" s="1"/>
  <c r="CR156" i="3"/>
  <c r="DL156" i="3" s="1"/>
  <c r="CR185" i="3"/>
  <c r="DL185" i="3" s="1"/>
  <c r="CR61" i="5"/>
  <c r="DL61" i="5" s="1"/>
  <c r="CL123" i="2"/>
  <c r="DF123" i="2" s="1"/>
  <c r="CR247" i="3"/>
  <c r="DL247" i="3" s="1"/>
  <c r="CR162" i="3"/>
  <c r="DL162" i="3" s="1"/>
  <c r="CL99" i="2"/>
  <c r="DF99" i="2" s="1"/>
  <c r="CL84" i="2"/>
  <c r="DF84" i="2" s="1"/>
  <c r="CL14" i="2"/>
  <c r="DF14" i="2" s="1"/>
  <c r="CL108" i="2"/>
  <c r="DF108" i="2" s="1"/>
  <c r="CR203" i="3"/>
  <c r="DL203" i="3" s="1"/>
  <c r="CL35" i="2"/>
  <c r="DF35" i="2" s="1"/>
  <c r="CL191" i="2"/>
  <c r="DF191" i="2" s="1"/>
  <c r="CR103" i="3"/>
  <c r="DL103" i="3" s="1"/>
  <c r="CL207" i="2"/>
  <c r="DF207" i="2" s="1"/>
  <c r="CL30" i="2"/>
  <c r="DF30" i="2" s="1"/>
  <c r="CR31" i="4"/>
  <c r="DL31" i="4" s="1"/>
  <c r="CR240" i="3"/>
  <c r="DL240" i="3" s="1"/>
  <c r="CR22" i="4"/>
  <c r="DL22" i="4" s="1"/>
  <c r="CR12" i="4"/>
  <c r="DL12" i="4" s="1"/>
  <c r="CR171" i="4"/>
  <c r="DL171" i="4" s="1"/>
  <c r="CR99" i="4"/>
  <c r="DL99" i="4" s="1"/>
  <c r="CR76" i="4"/>
  <c r="DL76" i="4" s="1"/>
  <c r="CR66" i="5"/>
  <c r="DL66" i="5" s="1"/>
  <c r="CR180" i="5"/>
  <c r="DL180" i="5" s="1"/>
  <c r="CR197" i="5"/>
  <c r="DL197" i="5" s="1"/>
  <c r="CL49" i="2"/>
  <c r="DF49" i="2" s="1"/>
  <c r="CL136" i="2"/>
  <c r="DF136" i="2" s="1"/>
  <c r="CR176" i="4"/>
  <c r="DL176" i="4" s="1"/>
  <c r="CR168" i="4"/>
  <c r="DL168" i="4" s="1"/>
  <c r="CR69" i="5"/>
  <c r="DL69" i="5" s="1"/>
  <c r="CR79" i="3"/>
  <c r="DL79" i="3" s="1"/>
  <c r="CL15" i="2"/>
  <c r="DF15" i="2" s="1"/>
  <c r="CR18" i="3"/>
  <c r="DL18" i="3" s="1"/>
  <c r="CR63" i="3"/>
  <c r="DL63" i="3" s="1"/>
  <c r="CL197" i="2"/>
  <c r="DF197" i="2" s="1"/>
  <c r="CR96" i="3"/>
  <c r="DL96" i="3" s="1"/>
  <c r="CR257" i="3"/>
  <c r="DL257" i="3" s="1"/>
  <c r="CR139" i="3"/>
  <c r="DL139" i="3" s="1"/>
  <c r="CR39" i="4"/>
  <c r="DL39" i="4" s="1"/>
  <c r="CR146" i="4"/>
  <c r="DL146" i="4" s="1"/>
  <c r="CR83" i="4"/>
  <c r="DL83" i="4" s="1"/>
  <c r="CR170" i="4"/>
  <c r="DL170" i="4" s="1"/>
  <c r="CR244" i="4"/>
  <c r="DL244" i="4" s="1"/>
  <c r="CR44" i="5"/>
  <c r="DL44" i="5" s="1"/>
  <c r="CR237" i="4"/>
  <c r="DL237" i="4" s="1"/>
  <c r="CR100" i="5"/>
  <c r="DL100" i="5" s="1"/>
  <c r="CR32" i="5"/>
  <c r="DL32" i="5" s="1"/>
  <c r="CR76" i="5"/>
  <c r="DL76" i="5" s="1"/>
  <c r="CR154" i="5"/>
  <c r="DL154" i="5" s="1"/>
  <c r="CR210" i="5"/>
  <c r="DL210" i="5" s="1"/>
  <c r="CR262" i="5"/>
  <c r="DL262" i="5" s="1"/>
  <c r="G5" i="7"/>
  <c r="N5" i="7" s="1"/>
  <c r="CR254" i="4"/>
  <c r="DL254" i="4" s="1"/>
  <c r="CR186" i="4"/>
  <c r="DL186" i="4" s="1"/>
  <c r="CL117" i="2"/>
  <c r="DF117" i="2" s="1"/>
  <c r="CL170" i="2"/>
  <c r="DF170" i="2" s="1"/>
  <c r="CL31" i="2"/>
  <c r="DF31" i="2" s="1"/>
  <c r="CL6" i="2"/>
  <c r="DF6" i="2" s="1"/>
  <c r="CR60" i="3"/>
  <c r="DL60" i="3" s="1"/>
  <c r="CL213" i="2"/>
  <c r="DF213" i="2" s="1"/>
  <c r="CR32" i="3"/>
  <c r="DL32" i="3" s="1"/>
  <c r="CR193" i="3"/>
  <c r="DL193" i="3" s="1"/>
  <c r="CR260" i="3"/>
  <c r="DL260" i="3" s="1"/>
  <c r="CR74" i="3"/>
  <c r="DL74" i="3" s="1"/>
  <c r="CR266" i="3"/>
  <c r="DL266" i="3" s="1"/>
  <c r="CR155" i="3"/>
  <c r="DL155" i="3" s="1"/>
  <c r="CR230" i="3"/>
  <c r="DL230" i="3" s="1"/>
  <c r="CR105" i="4"/>
  <c r="DL105" i="4" s="1"/>
  <c r="CR224" i="4"/>
  <c r="DL224" i="4" s="1"/>
  <c r="CR8" i="5"/>
  <c r="DL8" i="5" s="1"/>
  <c r="CR184" i="4"/>
  <c r="DL184" i="4" s="1"/>
  <c r="CR162" i="5"/>
  <c r="DL162" i="5" s="1"/>
  <c r="CR164" i="5"/>
  <c r="DL164" i="5" s="1"/>
  <c r="CR218" i="5"/>
  <c r="DL218" i="5" s="1"/>
  <c r="CR104" i="4"/>
  <c r="DL104" i="4" s="1"/>
  <c r="CR161" i="4"/>
  <c r="DL161" i="4" s="1"/>
  <c r="CR246" i="4"/>
  <c r="DL246" i="4" s="1"/>
  <c r="CJ23" i="2"/>
  <c r="DD23" i="2" s="1"/>
  <c r="CJ42" i="2"/>
  <c r="DD42" i="2" s="1"/>
  <c r="CJ22" i="2"/>
  <c r="DD22" i="2" s="1"/>
  <c r="G3" i="7"/>
  <c r="N3" i="7" s="1"/>
  <c r="CS201" i="2"/>
  <c r="DM201" i="2" s="1"/>
  <c r="CV76" i="4"/>
  <c r="DP76" i="4" s="1"/>
  <c r="CV76" i="5"/>
  <c r="DP76" i="5" s="1"/>
  <c r="CV249" i="4"/>
  <c r="DP249" i="4" s="1"/>
  <c r="CV218" i="3"/>
  <c r="DP218" i="3" s="1"/>
  <c r="CV267" i="3"/>
  <c r="DP267" i="3" s="1"/>
  <c r="CV233" i="5"/>
  <c r="DP233" i="5" s="1"/>
  <c r="CV119" i="5"/>
  <c r="DP119" i="5" s="1"/>
  <c r="CV107" i="5"/>
  <c r="DP107" i="5" s="1"/>
  <c r="CV279" i="3"/>
  <c r="DP279" i="3" s="1"/>
  <c r="CV27" i="3"/>
  <c r="DP27" i="3" s="1"/>
  <c r="CP276" i="5"/>
  <c r="DJ276" i="5" s="1"/>
  <c r="CV225" i="5"/>
  <c r="DP225" i="5" s="1"/>
  <c r="CX183" i="5"/>
  <c r="DR183" i="5" s="1"/>
  <c r="CP119" i="5"/>
  <c r="DJ119" i="5" s="1"/>
  <c r="CV238" i="5"/>
  <c r="DP238" i="5" s="1"/>
  <c r="CV95" i="5"/>
  <c r="DP95" i="5" s="1"/>
  <c r="CX84" i="5"/>
  <c r="DR84" i="5" s="1"/>
  <c r="CP17" i="5"/>
  <c r="DJ17" i="5" s="1"/>
  <c r="CP121" i="5"/>
  <c r="DJ121" i="5" s="1"/>
  <c r="CP240" i="4"/>
  <c r="DJ240" i="4" s="1"/>
  <c r="CX240" i="4"/>
  <c r="DR240" i="4" s="1"/>
  <c r="CP98" i="4"/>
  <c r="DJ98" i="4" s="1"/>
  <c r="CP110" i="4"/>
  <c r="DJ110" i="4" s="1"/>
  <c r="CV109" i="4"/>
  <c r="DP109" i="4" s="1"/>
  <c r="CV99" i="4"/>
  <c r="DP99" i="4" s="1"/>
  <c r="CP127" i="4"/>
  <c r="DJ127" i="4" s="1"/>
  <c r="CX59" i="4"/>
  <c r="DR59" i="4" s="1"/>
  <c r="CX75" i="4"/>
  <c r="DR75" i="4" s="1"/>
  <c r="CX120" i="4"/>
  <c r="DR120" i="4" s="1"/>
  <c r="CX269" i="3"/>
  <c r="DR269" i="3" s="1"/>
  <c r="CV9" i="4"/>
  <c r="DP9" i="4" s="1"/>
  <c r="CX264" i="3"/>
  <c r="DR264" i="3" s="1"/>
  <c r="CX235" i="3"/>
  <c r="DR235" i="3" s="1"/>
  <c r="CP183" i="3"/>
  <c r="DJ183" i="3" s="1"/>
  <c r="CV7" i="5"/>
  <c r="DP7" i="5" s="1"/>
  <c r="CP164" i="3"/>
  <c r="DJ164" i="3" s="1"/>
  <c r="CP90" i="3"/>
  <c r="DJ90" i="3" s="1"/>
  <c r="CP266" i="3"/>
  <c r="DJ266" i="3" s="1"/>
  <c r="CX169" i="3"/>
  <c r="DR169" i="3" s="1"/>
  <c r="CV51" i="3"/>
  <c r="DP51" i="3" s="1"/>
  <c r="CJ123" i="2"/>
  <c r="DD123" i="2" s="1"/>
  <c r="CR216" i="2"/>
  <c r="DL216" i="2" s="1"/>
  <c r="CP53" i="2"/>
  <c r="DJ53" i="2" s="1"/>
  <c r="CP82" i="3"/>
  <c r="DJ82" i="3" s="1"/>
  <c r="CX25" i="3"/>
  <c r="DR25" i="3" s="1"/>
  <c r="CP59" i="3"/>
  <c r="DJ59" i="3" s="1"/>
  <c r="CR57" i="2"/>
  <c r="DL57" i="2" s="1"/>
  <c r="CP9" i="2"/>
  <c r="DJ9" i="2" s="1"/>
  <c r="CJ19" i="2"/>
  <c r="DD19" i="2" s="1"/>
  <c r="CJ67" i="2"/>
  <c r="DD67" i="2" s="1"/>
  <c r="CP87" i="2"/>
  <c r="DJ87" i="2" s="1"/>
  <c r="CP79" i="3"/>
  <c r="DJ79" i="3" s="1"/>
  <c r="CP218" i="5"/>
  <c r="DJ218" i="5" s="1"/>
  <c r="CP258" i="5"/>
  <c r="DJ258" i="5" s="1"/>
  <c r="CP68" i="3"/>
  <c r="DJ68" i="3" s="1"/>
  <c r="CX245" i="5"/>
  <c r="DR245" i="5" s="1"/>
  <c r="CX208" i="5"/>
  <c r="DR208" i="5" s="1"/>
  <c r="CP141" i="5"/>
  <c r="DJ141" i="5" s="1"/>
  <c r="CP137" i="5"/>
  <c r="DJ137" i="5" s="1"/>
  <c r="CV110" i="5"/>
  <c r="DP110" i="5" s="1"/>
  <c r="CP145" i="5"/>
  <c r="DJ145" i="5" s="1"/>
  <c r="CV111" i="5"/>
  <c r="DP111" i="5" s="1"/>
  <c r="CP69" i="5"/>
  <c r="DJ69" i="5" s="1"/>
  <c r="CP39" i="5"/>
  <c r="DJ39" i="5" s="1"/>
  <c r="CP251" i="4"/>
  <c r="DJ251" i="4" s="1"/>
  <c r="CV13" i="5"/>
  <c r="DP13" i="5" s="1"/>
  <c r="CP23" i="5"/>
  <c r="DJ23" i="5" s="1"/>
  <c r="CX149" i="4"/>
  <c r="DR149" i="4" s="1"/>
  <c r="CP106" i="4"/>
  <c r="DJ106" i="4" s="1"/>
  <c r="CV70" i="4"/>
  <c r="DP70" i="4" s="1"/>
  <c r="CP78" i="4"/>
  <c r="DJ78" i="4" s="1"/>
  <c r="CX159" i="4"/>
  <c r="DR159" i="4" s="1"/>
  <c r="CV264" i="3"/>
  <c r="DP264" i="3" s="1"/>
  <c r="CV260" i="3"/>
  <c r="DP260" i="3" s="1"/>
  <c r="CV21" i="4"/>
  <c r="DP21" i="4" s="1"/>
  <c r="CX230" i="3"/>
  <c r="DR230" i="3" s="1"/>
  <c r="CP114" i="3"/>
  <c r="DJ114" i="3" s="1"/>
  <c r="CP13" i="4"/>
  <c r="DJ13" i="4" s="1"/>
  <c r="CP32" i="3"/>
  <c r="DJ32" i="3" s="1"/>
  <c r="CX24" i="3"/>
  <c r="DR24" i="3" s="1"/>
  <c r="CV148" i="3"/>
  <c r="DP148" i="3" s="1"/>
  <c r="CV70" i="3"/>
  <c r="DP70" i="3" s="1"/>
  <c r="CJ254" i="2"/>
  <c r="DD254" i="2" s="1"/>
  <c r="CR209" i="2"/>
  <c r="DL209" i="2" s="1"/>
  <c r="CV118" i="3"/>
  <c r="DP118" i="3" s="1"/>
  <c r="CP43" i="3"/>
  <c r="DJ43" i="3" s="1"/>
  <c r="CX44" i="3"/>
  <c r="DR44" i="3" s="1"/>
  <c r="CJ258" i="2"/>
  <c r="DD258" i="2" s="1"/>
  <c r="CR171" i="2"/>
  <c r="DL171" i="2" s="1"/>
  <c r="CJ91" i="2"/>
  <c r="DD91" i="2" s="1"/>
  <c r="CR45" i="2"/>
  <c r="DL45" i="2" s="1"/>
  <c r="CJ47" i="2"/>
  <c r="DD47" i="2" s="1"/>
  <c r="CJ270" i="2"/>
  <c r="DD270" i="2" s="1"/>
  <c r="CR59" i="2"/>
  <c r="DL59" i="2" s="1"/>
  <c r="CP115" i="4"/>
  <c r="DJ115" i="4" s="1"/>
  <c r="CX125" i="5"/>
  <c r="DR125" i="5" s="1"/>
  <c r="CP100" i="5"/>
  <c r="DJ100" i="5" s="1"/>
  <c r="CV280" i="4"/>
  <c r="DP280" i="4" s="1"/>
  <c r="CV222" i="4"/>
  <c r="DP222" i="4" s="1"/>
  <c r="CX129" i="4"/>
  <c r="DR129" i="4" s="1"/>
  <c r="CP26" i="4"/>
  <c r="DJ26" i="4" s="1"/>
  <c r="CP247" i="3"/>
  <c r="DJ247" i="3" s="1"/>
  <c r="CX126" i="3"/>
  <c r="DR126" i="3" s="1"/>
  <c r="CX125" i="4"/>
  <c r="DR125" i="4" s="1"/>
  <c r="CV37" i="4"/>
  <c r="DP37" i="4" s="1"/>
  <c r="CV211" i="3"/>
  <c r="DP211" i="3" s="1"/>
  <c r="CV25" i="4"/>
  <c r="DP25" i="4" s="1"/>
  <c r="CV276" i="3"/>
  <c r="DP276" i="3" s="1"/>
  <c r="CX33" i="3"/>
  <c r="DR33" i="3" s="1"/>
  <c r="CV114" i="3"/>
  <c r="DP114" i="3" s="1"/>
  <c r="CR154" i="2"/>
  <c r="DL154" i="2" s="1"/>
  <c r="CP60" i="2"/>
  <c r="DJ60" i="2" s="1"/>
  <c r="CJ268" i="2"/>
  <c r="DD268" i="2" s="1"/>
  <c r="CJ226" i="2"/>
  <c r="DD226" i="2" s="1"/>
  <c r="CX86" i="3"/>
  <c r="DR86" i="3" s="1"/>
  <c r="CV17" i="3"/>
  <c r="DP17" i="3" s="1"/>
  <c r="CP74" i="2"/>
  <c r="DJ74" i="2" s="1"/>
  <c r="CJ51" i="2"/>
  <c r="DD51" i="2" s="1"/>
  <c r="CP55" i="2"/>
  <c r="DJ55" i="2" s="1"/>
  <c r="CP262" i="5"/>
  <c r="DJ262" i="5" s="1"/>
  <c r="CP247" i="5"/>
  <c r="DJ247" i="5" s="1"/>
  <c r="CX237" i="5"/>
  <c r="DR237" i="5" s="1"/>
  <c r="CP232" i="5"/>
  <c r="DJ232" i="5" s="1"/>
  <c r="CV226" i="5"/>
  <c r="DP226" i="5" s="1"/>
  <c r="CV209" i="5"/>
  <c r="DP209" i="5" s="1"/>
  <c r="CV190" i="5"/>
  <c r="DP190" i="5" s="1"/>
  <c r="CX124" i="5"/>
  <c r="DR124" i="5" s="1"/>
  <c r="CP148" i="5"/>
  <c r="DJ148" i="5" s="1"/>
  <c r="CV143" i="5"/>
  <c r="DP143" i="5" s="1"/>
  <c r="CP179" i="5"/>
  <c r="DJ179" i="5" s="1"/>
  <c r="CP21" i="5"/>
  <c r="DJ21" i="5" s="1"/>
  <c r="CV32" i="5"/>
  <c r="DP32" i="5" s="1"/>
  <c r="CP59" i="5"/>
  <c r="DJ59" i="5" s="1"/>
  <c r="CP54" i="5"/>
  <c r="DJ54" i="5" s="1"/>
  <c r="CP16" i="5"/>
  <c r="DJ16" i="5" s="1"/>
  <c r="CP162" i="4"/>
  <c r="DJ162" i="4" s="1"/>
  <c r="CX161" i="4"/>
  <c r="DR161" i="4" s="1"/>
  <c r="CP236" i="4"/>
  <c r="DJ236" i="4" s="1"/>
  <c r="CV228" i="4"/>
  <c r="DP228" i="4" s="1"/>
  <c r="CP155" i="4"/>
  <c r="DJ155" i="4" s="1"/>
  <c r="CV116" i="4"/>
  <c r="DP116" i="4" s="1"/>
  <c r="CP213" i="3"/>
  <c r="DJ213" i="3" s="1"/>
  <c r="CP257" i="3"/>
  <c r="DJ257" i="3" s="1"/>
  <c r="CP96" i="4"/>
  <c r="DJ96" i="4" s="1"/>
  <c r="CV94" i="4"/>
  <c r="DP94" i="4" s="1"/>
  <c r="CP130" i="3"/>
  <c r="DJ130" i="3" s="1"/>
  <c r="CP94" i="3"/>
  <c r="DJ94" i="3" s="1"/>
  <c r="CX65" i="3"/>
  <c r="DR65" i="3" s="1"/>
  <c r="CP25" i="3"/>
  <c r="DJ25" i="3" s="1"/>
  <c r="CX172" i="3"/>
  <c r="DR172" i="3" s="1"/>
  <c r="CP35" i="3"/>
  <c r="DJ35" i="3" s="1"/>
  <c r="CJ98" i="2"/>
  <c r="DD98" i="2" s="1"/>
  <c r="CP119" i="3"/>
  <c r="DJ119" i="3" s="1"/>
  <c r="CJ216" i="2"/>
  <c r="DD216" i="2" s="1"/>
  <c r="CJ200" i="2"/>
  <c r="DD200" i="2" s="1"/>
  <c r="CX43" i="3"/>
  <c r="DR43" i="3" s="1"/>
  <c r="CP160" i="3"/>
  <c r="DJ160" i="3" s="1"/>
  <c r="CP105" i="2"/>
  <c r="DJ105" i="2" s="1"/>
  <c r="CV160" i="3"/>
  <c r="DP160" i="3" s="1"/>
  <c r="CX17" i="3"/>
  <c r="DR17" i="3" s="1"/>
  <c r="CP101" i="2"/>
  <c r="DJ101" i="2" s="1"/>
  <c r="CP125" i="2"/>
  <c r="DJ125" i="2" s="1"/>
  <c r="CP71" i="2"/>
  <c r="DJ71" i="2" s="1"/>
  <c r="CP115" i="2"/>
  <c r="DJ115" i="2" s="1"/>
  <c r="CR27" i="2"/>
  <c r="DL27" i="2" s="1"/>
  <c r="CJ81" i="2"/>
  <c r="DD81" i="2" s="1"/>
  <c r="CR136" i="2"/>
  <c r="DL136" i="2" s="1"/>
  <c r="CJ192" i="2"/>
  <c r="DD192" i="2" s="1"/>
  <c r="CJ29" i="2"/>
  <c r="DD29" i="2" s="1"/>
  <c r="CQ233" i="4"/>
  <c r="DK233" i="4" s="1"/>
  <c r="CQ165" i="4"/>
  <c r="DK165" i="4" s="1"/>
  <c r="CQ81" i="5"/>
  <c r="DK81" i="5" s="1"/>
  <c r="CQ120" i="4"/>
  <c r="DK120" i="4" s="1"/>
  <c r="CQ35" i="4"/>
  <c r="DK35" i="4" s="1"/>
  <c r="CQ261" i="4"/>
  <c r="DK261" i="4" s="1"/>
  <c r="CQ133" i="4"/>
  <c r="DK133" i="4" s="1"/>
  <c r="CP101" i="4"/>
  <c r="DJ101" i="4" s="1"/>
  <c r="N17" i="7"/>
  <c r="N6" i="7"/>
  <c r="L6" i="7"/>
  <c r="A109" i="11"/>
  <c r="AK10" i="11"/>
  <c r="AC10" i="11"/>
  <c r="U10" i="11"/>
  <c r="U109" i="11" s="1"/>
  <c r="AJ10" i="11"/>
  <c r="AB10" i="11"/>
  <c r="AI10" i="11"/>
  <c r="AA10" i="11"/>
  <c r="AA109" i="11" s="1"/>
  <c r="AH10" i="11"/>
  <c r="AG10" i="11"/>
  <c r="AF10" i="11"/>
  <c r="X10" i="11"/>
  <c r="AE10" i="11"/>
  <c r="AD10" i="11"/>
  <c r="V10" i="11"/>
  <c r="G110" i="11"/>
  <c r="J110" i="11"/>
  <c r="F109" i="11"/>
  <c r="Q109" i="11"/>
  <c r="L109" i="11"/>
  <c r="L110" i="11"/>
  <c r="H110" i="11"/>
  <c r="C110" i="11"/>
  <c r="S109" i="11"/>
  <c r="I109" i="11"/>
  <c r="D109" i="11"/>
  <c r="D110" i="11"/>
  <c r="O110" i="11"/>
  <c r="R110" i="11"/>
  <c r="N109" i="11"/>
  <c r="B109" i="11"/>
  <c r="T109" i="11"/>
  <c r="T110" i="11"/>
  <c r="P110" i="11"/>
  <c r="K110" i="11"/>
  <c r="G109" i="11"/>
  <c r="J109" i="11"/>
  <c r="E109" i="11"/>
  <c r="E110" i="11"/>
  <c r="S110" i="11"/>
  <c r="AI59" i="11"/>
  <c r="AA59" i="11"/>
  <c r="AA110" i="11" s="1"/>
  <c r="AH59" i="11"/>
  <c r="A110" i="11"/>
  <c r="AG59" i="11"/>
  <c r="AF59" i="11"/>
  <c r="X59" i="11"/>
  <c r="AE59" i="11"/>
  <c r="AD59" i="11"/>
  <c r="V59" i="11"/>
  <c r="AK59" i="11"/>
  <c r="AC59" i="11"/>
  <c r="U59" i="11"/>
  <c r="U110" i="11" s="1"/>
  <c r="AJ59" i="11"/>
  <c r="AB59" i="11"/>
  <c r="O109" i="11"/>
  <c r="R109" i="11"/>
  <c r="M109" i="11"/>
  <c r="M110" i="11"/>
  <c r="H109" i="11"/>
  <c r="C109" i="11"/>
  <c r="F110" i="11"/>
  <c r="Q110" i="11"/>
  <c r="I110" i="11"/>
  <c r="P109" i="11"/>
  <c r="K109" i="11"/>
  <c r="N110" i="11"/>
  <c r="B110" i="11"/>
  <c r="CP279" i="5"/>
  <c r="DJ279" i="5" s="1"/>
  <c r="CZ279" i="5"/>
  <c r="BY271" i="5"/>
  <c r="BX271" i="5"/>
  <c r="CA271" i="5"/>
  <c r="BZ271" i="5"/>
  <c r="CC272" i="5"/>
  <c r="CD272" i="5" s="1"/>
  <c r="CS274" i="5"/>
  <c r="DM274" i="5" s="1"/>
  <c r="DC274" i="5"/>
  <c r="BZ261" i="5"/>
  <c r="BY261" i="5"/>
  <c r="CA261" i="5"/>
  <c r="BX261" i="5"/>
  <c r="CA277" i="5"/>
  <c r="BY277" i="5"/>
  <c r="BZ277" i="5"/>
  <c r="BX277" i="5"/>
  <c r="DF256" i="5"/>
  <c r="CV256" i="5"/>
  <c r="DP256" i="5" s="1"/>
  <c r="DE265" i="5"/>
  <c r="CU265" i="5"/>
  <c r="DO265" i="5" s="1"/>
  <c r="CC257" i="5"/>
  <c r="CD257" i="5" s="1"/>
  <c r="CT248" i="5"/>
  <c r="DN248" i="5" s="1"/>
  <c r="DD248" i="5"/>
  <c r="DD269" i="5"/>
  <c r="CT269" i="5"/>
  <c r="DN269" i="5" s="1"/>
  <c r="CY254" i="5"/>
  <c r="DS254" i="5" s="1"/>
  <c r="DI254" i="5"/>
  <c r="DC241" i="5"/>
  <c r="CS241" i="5"/>
  <c r="DM241" i="5" s="1"/>
  <c r="CS267" i="5"/>
  <c r="DM267" i="5" s="1"/>
  <c r="DC267" i="5"/>
  <c r="CZ255" i="5"/>
  <c r="CP255" i="5"/>
  <c r="DJ255" i="5" s="1"/>
  <c r="CW259" i="5"/>
  <c r="DQ259" i="5" s="1"/>
  <c r="DG259" i="5"/>
  <c r="DC240" i="5"/>
  <c r="CS240" i="5"/>
  <c r="DM240" i="5" s="1"/>
  <c r="CP243" i="5"/>
  <c r="DJ243" i="5" s="1"/>
  <c r="CZ243" i="5"/>
  <c r="CC258" i="5"/>
  <c r="CD258" i="5" s="1"/>
  <c r="CZ239" i="5"/>
  <c r="CP239" i="5"/>
  <c r="DJ239" i="5" s="1"/>
  <c r="CP265" i="5"/>
  <c r="DJ265" i="5" s="1"/>
  <c r="CZ265" i="5"/>
  <c r="DI249" i="5"/>
  <c r="CY249" i="5"/>
  <c r="DS249" i="5" s="1"/>
  <c r="CQ253" i="5"/>
  <c r="DK253" i="5" s="1"/>
  <c r="DA253" i="5"/>
  <c r="DI261" i="5"/>
  <c r="CY261" i="5"/>
  <c r="DS261" i="5" s="1"/>
  <c r="BY246" i="5"/>
  <c r="BZ246" i="5"/>
  <c r="BX246" i="5"/>
  <c r="CA246" i="5"/>
  <c r="DH235" i="5"/>
  <c r="CX235" i="5"/>
  <c r="DR235" i="5" s="1"/>
  <c r="CA241" i="5"/>
  <c r="BX241" i="5"/>
  <c r="BZ241" i="5"/>
  <c r="BY241" i="5"/>
  <c r="CT226" i="5"/>
  <c r="DN226" i="5" s="1"/>
  <c r="DD226" i="5"/>
  <c r="CV263" i="5"/>
  <c r="DP263" i="5" s="1"/>
  <c r="DF263" i="5"/>
  <c r="DB221" i="5"/>
  <c r="CR221" i="5"/>
  <c r="DL221" i="5" s="1"/>
  <c r="BX197" i="5"/>
  <c r="BZ197" i="5"/>
  <c r="CA197" i="5"/>
  <c r="BY197" i="5"/>
  <c r="DH224" i="5"/>
  <c r="CX224" i="5"/>
  <c r="DR224" i="5" s="1"/>
  <c r="CV205" i="5"/>
  <c r="DP205" i="5" s="1"/>
  <c r="DF205" i="5"/>
  <c r="DB248" i="5"/>
  <c r="CR248" i="5"/>
  <c r="DL248" i="5" s="1"/>
  <c r="DF221" i="5"/>
  <c r="CV221" i="5"/>
  <c r="DP221" i="5" s="1"/>
  <c r="DE210" i="5"/>
  <c r="CU210" i="5"/>
  <c r="DO210" i="5" s="1"/>
  <c r="DH193" i="5"/>
  <c r="CX193" i="5"/>
  <c r="DR193" i="5" s="1"/>
  <c r="CW227" i="5"/>
  <c r="DQ227" i="5" s="1"/>
  <c r="DG227" i="5"/>
  <c r="CZ222" i="5"/>
  <c r="CP222" i="5"/>
  <c r="DJ222" i="5" s="1"/>
  <c r="CT257" i="5"/>
  <c r="DN257" i="5" s="1"/>
  <c r="BY272" i="5"/>
  <c r="BX272" i="5"/>
  <c r="BZ272" i="5"/>
  <c r="CA272" i="5"/>
  <c r="DF218" i="5"/>
  <c r="CV218" i="5"/>
  <c r="DP218" i="5" s="1"/>
  <c r="CS193" i="5"/>
  <c r="DM193" i="5" s="1"/>
  <c r="DC193" i="5"/>
  <c r="DA200" i="5"/>
  <c r="CQ200" i="5"/>
  <c r="DK200" i="5" s="1"/>
  <c r="CC190" i="5"/>
  <c r="CD190" i="5" s="1"/>
  <c r="CS219" i="5"/>
  <c r="DM219" i="5" s="1"/>
  <c r="DC219" i="5"/>
  <c r="DA197" i="5"/>
  <c r="CQ197" i="5"/>
  <c r="DK197" i="5" s="1"/>
  <c r="CP172" i="5"/>
  <c r="DJ172" i="5" s="1"/>
  <c r="CZ172" i="5"/>
  <c r="CP166" i="5"/>
  <c r="DJ166" i="5" s="1"/>
  <c r="CZ166" i="5"/>
  <c r="DI212" i="5"/>
  <c r="CY212" i="5"/>
  <c r="DS212" i="5" s="1"/>
  <c r="DB192" i="5"/>
  <c r="CR192" i="5"/>
  <c r="DL192" i="5" s="1"/>
  <c r="CQ182" i="5"/>
  <c r="DK182" i="5" s="1"/>
  <c r="DA182" i="5"/>
  <c r="DH156" i="5"/>
  <c r="CX156" i="5"/>
  <c r="DR156" i="5" s="1"/>
  <c r="DA186" i="5"/>
  <c r="CQ186" i="5"/>
  <c r="DK186" i="5" s="1"/>
  <c r="DE179" i="5"/>
  <c r="CU179" i="5"/>
  <c r="DO179" i="5" s="1"/>
  <c r="DD182" i="5"/>
  <c r="CT182" i="5"/>
  <c r="DN182" i="5" s="1"/>
  <c r="CC198" i="5"/>
  <c r="CD198" i="5" s="1"/>
  <c r="DA178" i="5"/>
  <c r="CQ178" i="5"/>
  <c r="DK178" i="5" s="1"/>
  <c r="CS159" i="5"/>
  <c r="DM159" i="5" s="1"/>
  <c r="DC159" i="5"/>
  <c r="CP138" i="5"/>
  <c r="DJ138" i="5" s="1"/>
  <c r="CZ138" i="5"/>
  <c r="CC176" i="5"/>
  <c r="CD176" i="5" s="1"/>
  <c r="DH164" i="5"/>
  <c r="CX164" i="5"/>
  <c r="DR164" i="5" s="1"/>
  <c r="CA206" i="5"/>
  <c r="BY206" i="5"/>
  <c r="BZ206" i="5"/>
  <c r="BX206" i="5"/>
  <c r="CZ173" i="5"/>
  <c r="CP173" i="5"/>
  <c r="DJ173" i="5" s="1"/>
  <c r="DC154" i="5"/>
  <c r="CS154" i="5"/>
  <c r="DM154" i="5" s="1"/>
  <c r="BY142" i="5"/>
  <c r="BX142" i="5"/>
  <c r="CA142" i="5"/>
  <c r="BZ142" i="5"/>
  <c r="CU205" i="5"/>
  <c r="DO205" i="5" s="1"/>
  <c r="CV175" i="5"/>
  <c r="DP175" i="5" s="1"/>
  <c r="DF175" i="5"/>
  <c r="DC136" i="5"/>
  <c r="CS136" i="5"/>
  <c r="DM136" i="5" s="1"/>
  <c r="CQ204" i="5"/>
  <c r="DK204" i="5" s="1"/>
  <c r="DA204" i="5"/>
  <c r="DH163" i="5"/>
  <c r="CX163" i="5"/>
  <c r="DR163" i="5" s="1"/>
  <c r="DG110" i="5"/>
  <c r="CW110" i="5"/>
  <c r="DQ110" i="5" s="1"/>
  <c r="DI131" i="5"/>
  <c r="CY131" i="5"/>
  <c r="DS131" i="5" s="1"/>
  <c r="DE191" i="5"/>
  <c r="CU191" i="5"/>
  <c r="DO191" i="5" s="1"/>
  <c r="CZ150" i="5"/>
  <c r="CP150" i="5"/>
  <c r="DJ150" i="5" s="1"/>
  <c r="CX117" i="5"/>
  <c r="DR117" i="5" s="1"/>
  <c r="DH117" i="5"/>
  <c r="DC202" i="5"/>
  <c r="CS202" i="5"/>
  <c r="DM202" i="5" s="1"/>
  <c r="DF179" i="5"/>
  <c r="CV179" i="5"/>
  <c r="DP179" i="5" s="1"/>
  <c r="DC158" i="5"/>
  <c r="CS158" i="5"/>
  <c r="DM158" i="5" s="1"/>
  <c r="CW130" i="5"/>
  <c r="DQ130" i="5" s="1"/>
  <c r="DG130" i="5"/>
  <c r="CU147" i="5"/>
  <c r="DO147" i="5" s="1"/>
  <c r="DE147" i="5"/>
  <c r="DC119" i="5"/>
  <c r="CS119" i="5"/>
  <c r="DM119" i="5" s="1"/>
  <c r="DH179" i="5"/>
  <c r="CX179" i="5"/>
  <c r="DR179" i="5" s="1"/>
  <c r="DC162" i="5"/>
  <c r="CS162" i="5"/>
  <c r="DM162" i="5" s="1"/>
  <c r="CW122" i="5"/>
  <c r="DQ122" i="5" s="1"/>
  <c r="DG122" i="5"/>
  <c r="CQ109" i="5"/>
  <c r="DK109" i="5" s="1"/>
  <c r="DA109" i="5"/>
  <c r="DE216" i="5"/>
  <c r="CU216" i="5"/>
  <c r="DO216" i="5" s="1"/>
  <c r="BV108" i="5"/>
  <c r="BU108" i="5"/>
  <c r="BZ108" i="5" s="1"/>
  <c r="DD95" i="5"/>
  <c r="CT95" i="5"/>
  <c r="DN95" i="5" s="1"/>
  <c r="DD234" i="5"/>
  <c r="CT234" i="5"/>
  <c r="DN234" i="5" s="1"/>
  <c r="BZ149" i="5"/>
  <c r="BY149" i="5"/>
  <c r="CA149" i="5"/>
  <c r="BX149" i="5"/>
  <c r="CR139" i="5"/>
  <c r="DL139" i="5" s="1"/>
  <c r="DB139" i="5"/>
  <c r="CC118" i="5"/>
  <c r="CD118" i="5" s="1"/>
  <c r="CQ100" i="5"/>
  <c r="DK100" i="5" s="1"/>
  <c r="DA100" i="5"/>
  <c r="DB89" i="5"/>
  <c r="CR89" i="5"/>
  <c r="DL89" i="5" s="1"/>
  <c r="CQ129" i="5"/>
  <c r="DK129" i="5" s="1"/>
  <c r="DA129" i="5"/>
  <c r="CY97" i="5"/>
  <c r="DS97" i="5" s="1"/>
  <c r="DI97" i="5"/>
  <c r="BZ66" i="5"/>
  <c r="BY66" i="5"/>
  <c r="CA66" i="5"/>
  <c r="BX66" i="5"/>
  <c r="CV194" i="5"/>
  <c r="DP194" i="5" s="1"/>
  <c r="DF194" i="5"/>
  <c r="DI145" i="5"/>
  <c r="CY145" i="5"/>
  <c r="DS145" i="5" s="1"/>
  <c r="CA137" i="5"/>
  <c r="BZ137" i="5"/>
  <c r="BY137" i="5"/>
  <c r="BX137" i="5"/>
  <c r="CX122" i="5"/>
  <c r="DR122" i="5" s="1"/>
  <c r="DH122" i="5"/>
  <c r="DC116" i="5"/>
  <c r="CS116" i="5"/>
  <c r="DM116" i="5" s="1"/>
  <c r="CS69" i="5"/>
  <c r="DM69" i="5" s="1"/>
  <c r="DC69" i="5"/>
  <c r="DI52" i="5"/>
  <c r="CY52" i="5"/>
  <c r="DS52" i="5" s="1"/>
  <c r="CZ159" i="5"/>
  <c r="CP159" i="5"/>
  <c r="DJ159" i="5" s="1"/>
  <c r="BX144" i="5"/>
  <c r="CA144" i="5"/>
  <c r="BZ144" i="5"/>
  <c r="BY144" i="5"/>
  <c r="CV125" i="5"/>
  <c r="DP125" i="5" s="1"/>
  <c r="DF125" i="5"/>
  <c r="DF121" i="5"/>
  <c r="CV121" i="5"/>
  <c r="DP121" i="5" s="1"/>
  <c r="CU112" i="5"/>
  <c r="DO112" i="5" s="1"/>
  <c r="DE112" i="5"/>
  <c r="DD98" i="5"/>
  <c r="CT98" i="5"/>
  <c r="DN98" i="5" s="1"/>
  <c r="DH72" i="5"/>
  <c r="CX72" i="5"/>
  <c r="DR72" i="5" s="1"/>
  <c r="CP107" i="5"/>
  <c r="DJ107" i="5" s="1"/>
  <c r="CZ107" i="5"/>
  <c r="CV63" i="5"/>
  <c r="DP63" i="5" s="1"/>
  <c r="DF63" i="5"/>
  <c r="DB25" i="5"/>
  <c r="CR25" i="5"/>
  <c r="DL25" i="5" s="1"/>
  <c r="CW133" i="5"/>
  <c r="DQ133" i="5" s="1"/>
  <c r="DG133" i="5"/>
  <c r="CW127" i="5"/>
  <c r="DQ127" i="5" s="1"/>
  <c r="DG127" i="5"/>
  <c r="CX89" i="5"/>
  <c r="DR89" i="5" s="1"/>
  <c r="DH89" i="5"/>
  <c r="DD76" i="5"/>
  <c r="CT76" i="5"/>
  <c r="DN76" i="5" s="1"/>
  <c r="DE54" i="5"/>
  <c r="CU54" i="5"/>
  <c r="DO54" i="5" s="1"/>
  <c r="CC37" i="5"/>
  <c r="CD37" i="5" s="1"/>
  <c r="CZ263" i="4"/>
  <c r="CP263" i="4"/>
  <c r="DJ263" i="4" s="1"/>
  <c r="CW101" i="5"/>
  <c r="DQ101" i="5" s="1"/>
  <c r="DG101" i="5"/>
  <c r="BY74" i="5"/>
  <c r="BX74" i="5"/>
  <c r="BZ74" i="5"/>
  <c r="CA74" i="5"/>
  <c r="DF17" i="5"/>
  <c r="CV17" i="5"/>
  <c r="DP17" i="5" s="1"/>
  <c r="CV88" i="5"/>
  <c r="DP88" i="5" s="1"/>
  <c r="DF88" i="5"/>
  <c r="CX48" i="5"/>
  <c r="DR48" i="5" s="1"/>
  <c r="DH48" i="5"/>
  <c r="CV39" i="5"/>
  <c r="DP39" i="5" s="1"/>
  <c r="DF39" i="5"/>
  <c r="CU140" i="5"/>
  <c r="DO140" i="5" s="1"/>
  <c r="DE140" i="5"/>
  <c r="DG94" i="5"/>
  <c r="CW94" i="5"/>
  <c r="DQ94" i="5" s="1"/>
  <c r="CW88" i="5"/>
  <c r="DQ88" i="5" s="1"/>
  <c r="DG88" i="5"/>
  <c r="DC80" i="5"/>
  <c r="CS80" i="5"/>
  <c r="DM80" i="5" s="1"/>
  <c r="CS49" i="5"/>
  <c r="DM49" i="5" s="1"/>
  <c r="DC49" i="5"/>
  <c r="CT25" i="5"/>
  <c r="DN25" i="5" s="1"/>
  <c r="DD25" i="5"/>
  <c r="CZ275" i="4"/>
  <c r="CP275" i="4"/>
  <c r="DJ275" i="4" s="1"/>
  <c r="CT30" i="5"/>
  <c r="DN30" i="5" s="1"/>
  <c r="DD30" i="5"/>
  <c r="DH9" i="5"/>
  <c r="CX9" i="5"/>
  <c r="DR9" i="5" s="1"/>
  <c r="CZ253" i="4"/>
  <c r="CP253" i="4"/>
  <c r="DJ253" i="4" s="1"/>
  <c r="DH83" i="5"/>
  <c r="CX83" i="5"/>
  <c r="DR83" i="5" s="1"/>
  <c r="DF64" i="5"/>
  <c r="CV64" i="5"/>
  <c r="DP64" i="5" s="1"/>
  <c r="CX25" i="5"/>
  <c r="DR25" i="5" s="1"/>
  <c r="DH25" i="5"/>
  <c r="CU123" i="5"/>
  <c r="DO123" i="5" s="1"/>
  <c r="CT90" i="5"/>
  <c r="DN90" i="5" s="1"/>
  <c r="DB54" i="5"/>
  <c r="CR54" i="5"/>
  <c r="DL54" i="5" s="1"/>
  <c r="CR15" i="5"/>
  <c r="DL15" i="5" s="1"/>
  <c r="DB15" i="5"/>
  <c r="DI276" i="4"/>
  <c r="CY276" i="4"/>
  <c r="DS276" i="4" s="1"/>
  <c r="CX257" i="4"/>
  <c r="DR257" i="4" s="1"/>
  <c r="DH257" i="4"/>
  <c r="DA72" i="5"/>
  <c r="CQ72" i="5"/>
  <c r="DK72" i="5" s="1"/>
  <c r="DA60" i="5"/>
  <c r="CQ60" i="5"/>
  <c r="DK60" i="5" s="1"/>
  <c r="CS38" i="5"/>
  <c r="DM38" i="5" s="1"/>
  <c r="DC38" i="5"/>
  <c r="CZ277" i="4"/>
  <c r="CP277" i="4"/>
  <c r="DJ277" i="4" s="1"/>
  <c r="CW260" i="4"/>
  <c r="DQ260" i="4" s="1"/>
  <c r="DG260" i="4"/>
  <c r="CX233" i="4"/>
  <c r="DR233" i="4" s="1"/>
  <c r="DH233" i="4"/>
  <c r="DC25" i="5"/>
  <c r="CS25" i="5"/>
  <c r="DM25" i="5" s="1"/>
  <c r="DC274" i="4"/>
  <c r="CS274" i="4"/>
  <c r="DM274" i="4" s="1"/>
  <c r="DH260" i="4"/>
  <c r="CX260" i="4"/>
  <c r="DR260" i="4" s="1"/>
  <c r="DC248" i="4"/>
  <c r="CS248" i="4"/>
  <c r="DM248" i="4" s="1"/>
  <c r="CX239" i="4"/>
  <c r="DR239" i="4" s="1"/>
  <c r="DH239" i="4"/>
  <c r="CQ178" i="4"/>
  <c r="DK178" i="4" s="1"/>
  <c r="DA178" i="4"/>
  <c r="CA105" i="5"/>
  <c r="BY105" i="5"/>
  <c r="BX105" i="5"/>
  <c r="BX42" i="5"/>
  <c r="BZ42" i="5"/>
  <c r="BY42" i="5"/>
  <c r="CA42" i="5"/>
  <c r="CQ19" i="5"/>
  <c r="DK19" i="5" s="1"/>
  <c r="DA19" i="5"/>
  <c r="CT276" i="4"/>
  <c r="DN276" i="4" s="1"/>
  <c r="CC238" i="4"/>
  <c r="CD238" i="4" s="1"/>
  <c r="DA215" i="4"/>
  <c r="CQ215" i="4"/>
  <c r="DK215" i="4" s="1"/>
  <c r="CC198" i="4"/>
  <c r="CD198" i="4" s="1"/>
  <c r="CP178" i="4"/>
  <c r="DJ178" i="4" s="1"/>
  <c r="CZ178" i="4"/>
  <c r="BX128" i="5"/>
  <c r="CA128" i="5"/>
  <c r="BZ128" i="5"/>
  <c r="BY128" i="5"/>
  <c r="DI12" i="5"/>
  <c r="CY12" i="5"/>
  <c r="DS12" i="5" s="1"/>
  <c r="DG251" i="4"/>
  <c r="CW251" i="4"/>
  <c r="DQ251" i="4" s="1"/>
  <c r="DE238" i="4"/>
  <c r="CU238" i="4"/>
  <c r="DO238" i="4" s="1"/>
  <c r="CY225" i="4"/>
  <c r="DS225" i="4" s="1"/>
  <c r="DI225" i="4"/>
  <c r="CP207" i="4"/>
  <c r="DJ207" i="4" s="1"/>
  <c r="CZ207" i="4"/>
  <c r="CV189" i="4"/>
  <c r="DP189" i="4" s="1"/>
  <c r="DF189" i="4"/>
  <c r="CX167" i="4"/>
  <c r="DR167" i="4" s="1"/>
  <c r="DH167" i="4"/>
  <c r="CT38" i="5"/>
  <c r="DN38" i="5" s="1"/>
  <c r="CP28" i="5"/>
  <c r="DJ28" i="5" s="1"/>
  <c r="CZ28" i="5"/>
  <c r="CW279" i="4"/>
  <c r="DQ279" i="4" s="1"/>
  <c r="DG279" i="4"/>
  <c r="CR249" i="4"/>
  <c r="DL249" i="4" s="1"/>
  <c r="DB249" i="4"/>
  <c r="DH198" i="4"/>
  <c r="CX198" i="4"/>
  <c r="DR198" i="4" s="1"/>
  <c r="DF87" i="5"/>
  <c r="CV87" i="5"/>
  <c r="DP87" i="5" s="1"/>
  <c r="DB63" i="5"/>
  <c r="CR63" i="5"/>
  <c r="DL63" i="5" s="1"/>
  <c r="DA254" i="4"/>
  <c r="CQ254" i="4"/>
  <c r="DK254" i="4" s="1"/>
  <c r="DG240" i="4"/>
  <c r="CW240" i="4"/>
  <c r="DQ240" i="4" s="1"/>
  <c r="CP184" i="4"/>
  <c r="DJ184" i="4" s="1"/>
  <c r="CZ184" i="4"/>
  <c r="DD146" i="4"/>
  <c r="CT146" i="4"/>
  <c r="DN146" i="4" s="1"/>
  <c r="CZ104" i="4"/>
  <c r="CP104" i="4"/>
  <c r="DJ104" i="4" s="1"/>
  <c r="CR6" i="5"/>
  <c r="DL6" i="5" s="1"/>
  <c r="DB6" i="5"/>
  <c r="DE252" i="4"/>
  <c r="CU252" i="4"/>
  <c r="DO252" i="4" s="1"/>
  <c r="DE246" i="4"/>
  <c r="CU246" i="4"/>
  <c r="DO246" i="4" s="1"/>
  <c r="CA217" i="4"/>
  <c r="BZ217" i="4"/>
  <c r="BY217" i="4"/>
  <c r="BX217" i="4"/>
  <c r="CR210" i="4"/>
  <c r="DL210" i="4" s="1"/>
  <c r="DB210" i="4"/>
  <c r="CT177" i="4"/>
  <c r="DN177" i="4" s="1"/>
  <c r="DD177" i="4"/>
  <c r="CX164" i="4"/>
  <c r="DR164" i="4" s="1"/>
  <c r="DH164" i="4"/>
  <c r="DF153" i="4"/>
  <c r="CV153" i="4"/>
  <c r="DP153" i="4" s="1"/>
  <c r="DG136" i="4"/>
  <c r="CW136" i="4"/>
  <c r="DQ136" i="4" s="1"/>
  <c r="DG112" i="4"/>
  <c r="CW112" i="4"/>
  <c r="DQ112" i="4" s="1"/>
  <c r="BX88" i="4"/>
  <c r="CA88" i="4"/>
  <c r="BZ88" i="4"/>
  <c r="BY88" i="4"/>
  <c r="DB273" i="4"/>
  <c r="CR273" i="4"/>
  <c r="DL273" i="4" s="1"/>
  <c r="CQ241" i="4"/>
  <c r="DK241" i="4" s="1"/>
  <c r="DA241" i="4"/>
  <c r="CS199" i="4"/>
  <c r="DM199" i="4" s="1"/>
  <c r="DC199" i="4"/>
  <c r="CA184" i="4"/>
  <c r="BY184" i="4"/>
  <c r="BX184" i="4"/>
  <c r="BZ184" i="4"/>
  <c r="CA168" i="4"/>
  <c r="BY168" i="4"/>
  <c r="BX168" i="4"/>
  <c r="BZ168" i="4"/>
  <c r="DI134" i="4"/>
  <c r="CY134" i="4"/>
  <c r="DS134" i="4" s="1"/>
  <c r="CY151" i="5"/>
  <c r="DS151" i="5" s="1"/>
  <c r="DI151" i="5"/>
  <c r="CT14" i="5"/>
  <c r="DN14" i="5" s="1"/>
  <c r="DD14" i="5"/>
  <c r="DE239" i="4"/>
  <c r="CU239" i="4"/>
  <c r="DO239" i="4" s="1"/>
  <c r="CX216" i="4"/>
  <c r="DR216" i="4" s="1"/>
  <c r="DH216" i="4"/>
  <c r="CT187" i="4"/>
  <c r="DN187" i="4" s="1"/>
  <c r="DD187" i="4"/>
  <c r="CZ177" i="4"/>
  <c r="CP177" i="4"/>
  <c r="DJ177" i="4" s="1"/>
  <c r="DC165" i="4"/>
  <c r="CS165" i="4"/>
  <c r="DM165" i="4" s="1"/>
  <c r="DE155" i="4"/>
  <c r="CU155" i="4"/>
  <c r="DO155" i="4" s="1"/>
  <c r="BZ137" i="4"/>
  <c r="CA137" i="4"/>
  <c r="BY137" i="4"/>
  <c r="BX137" i="4"/>
  <c r="DE77" i="4"/>
  <c r="CU77" i="4"/>
  <c r="DO77" i="4" s="1"/>
  <c r="CU266" i="4"/>
  <c r="DO266" i="4" s="1"/>
  <c r="DE266" i="4"/>
  <c r="DD218" i="4"/>
  <c r="CT218" i="4"/>
  <c r="DN218" i="4" s="1"/>
  <c r="DE202" i="4"/>
  <c r="CU202" i="4"/>
  <c r="DO202" i="4" s="1"/>
  <c r="DD182" i="4"/>
  <c r="CT182" i="4"/>
  <c r="DN182" i="4" s="1"/>
  <c r="DG169" i="4"/>
  <c r="CW169" i="4"/>
  <c r="DQ169" i="4" s="1"/>
  <c r="BV163" i="4"/>
  <c r="BU163" i="4"/>
  <c r="CA145" i="4"/>
  <c r="BZ145" i="4"/>
  <c r="BX145" i="4"/>
  <c r="BY145" i="4"/>
  <c r="DD94" i="4"/>
  <c r="CT94" i="4"/>
  <c r="DN94" i="4" s="1"/>
  <c r="CX78" i="4"/>
  <c r="DR78" i="4" s="1"/>
  <c r="DH78" i="4"/>
  <c r="CC99" i="5"/>
  <c r="CD99" i="5" s="1"/>
  <c r="DE24" i="5"/>
  <c r="CU24" i="5"/>
  <c r="DO24" i="5" s="1"/>
  <c r="DC9" i="5"/>
  <c r="CS9" i="5"/>
  <c r="DM9" i="5" s="1"/>
  <c r="CP242" i="4"/>
  <c r="DJ242" i="4" s="1"/>
  <c r="CZ242" i="4"/>
  <c r="CQ220" i="4"/>
  <c r="DK220" i="4" s="1"/>
  <c r="DA220" i="4"/>
  <c r="CZ195" i="4"/>
  <c r="CP195" i="4"/>
  <c r="DJ195" i="4" s="1"/>
  <c r="CP158" i="4"/>
  <c r="DJ158" i="4" s="1"/>
  <c r="CZ158" i="4"/>
  <c r="DC137" i="4"/>
  <c r="CS137" i="4"/>
  <c r="DM137" i="4" s="1"/>
  <c r="CT126" i="4"/>
  <c r="DN126" i="4" s="1"/>
  <c r="DD126" i="4"/>
  <c r="CY111" i="4"/>
  <c r="DS111" i="4" s="1"/>
  <c r="DI111" i="4"/>
  <c r="CU101" i="4"/>
  <c r="DO101" i="4" s="1"/>
  <c r="DE101" i="4"/>
  <c r="CU69" i="4"/>
  <c r="DO69" i="4" s="1"/>
  <c r="DE69" i="4"/>
  <c r="CY41" i="5"/>
  <c r="DS41" i="5" s="1"/>
  <c r="DI41" i="5"/>
  <c r="CA20" i="5"/>
  <c r="BY20" i="5"/>
  <c r="BX20" i="5"/>
  <c r="BX237" i="4"/>
  <c r="BY237" i="4"/>
  <c r="BZ237" i="4"/>
  <c r="CA237" i="4"/>
  <c r="DD223" i="4"/>
  <c r="CT223" i="4"/>
  <c r="DN223" i="4" s="1"/>
  <c r="CC191" i="4"/>
  <c r="CD191" i="4" s="1"/>
  <c r="DC161" i="4"/>
  <c r="CS161" i="4"/>
  <c r="DM161" i="4" s="1"/>
  <c r="DA143" i="4"/>
  <c r="CQ143" i="4"/>
  <c r="DK143" i="4" s="1"/>
  <c r="DG115" i="4"/>
  <c r="CW115" i="4"/>
  <c r="DQ115" i="4" s="1"/>
  <c r="CT98" i="4"/>
  <c r="DN98" i="4" s="1"/>
  <c r="DD98" i="4"/>
  <c r="DA70" i="4"/>
  <c r="CQ70" i="4"/>
  <c r="DK70" i="4" s="1"/>
  <c r="CZ8" i="4"/>
  <c r="CP8" i="4"/>
  <c r="DJ8" i="4" s="1"/>
  <c r="DA8" i="5"/>
  <c r="CQ8" i="5"/>
  <c r="DK8" i="5" s="1"/>
  <c r="CT250" i="4"/>
  <c r="DN250" i="4" s="1"/>
  <c r="DD250" i="4"/>
  <c r="CR214" i="4"/>
  <c r="DL214" i="4" s="1"/>
  <c r="DB214" i="4"/>
  <c r="DA200" i="4"/>
  <c r="CQ200" i="4"/>
  <c r="DK200" i="4" s="1"/>
  <c r="CX170" i="4"/>
  <c r="DR170" i="4" s="1"/>
  <c r="DH170" i="4"/>
  <c r="CT155" i="4"/>
  <c r="DN155" i="4" s="1"/>
  <c r="DD155" i="4"/>
  <c r="CR139" i="4"/>
  <c r="DL139" i="4" s="1"/>
  <c r="DB139" i="4"/>
  <c r="BZ126" i="4"/>
  <c r="CA126" i="4"/>
  <c r="BY126" i="4"/>
  <c r="BX126" i="4"/>
  <c r="DH106" i="4"/>
  <c r="CX106" i="4"/>
  <c r="DR106" i="4" s="1"/>
  <c r="DF92" i="4"/>
  <c r="CV92" i="4"/>
  <c r="DP92" i="4" s="1"/>
  <c r="DC82" i="4"/>
  <c r="CS82" i="4"/>
  <c r="DM82" i="4" s="1"/>
  <c r="CU68" i="4"/>
  <c r="DO68" i="4" s="1"/>
  <c r="DE68" i="4"/>
  <c r="CY227" i="4"/>
  <c r="DS227" i="4" s="1"/>
  <c r="DI227" i="4"/>
  <c r="DE204" i="4"/>
  <c r="CU204" i="4"/>
  <c r="DO204" i="4" s="1"/>
  <c r="DE46" i="5"/>
  <c r="CU46" i="5"/>
  <c r="DO46" i="5" s="1"/>
  <c r="CU263" i="4"/>
  <c r="DO263" i="4" s="1"/>
  <c r="DE263" i="4"/>
  <c r="CR222" i="4"/>
  <c r="DL222" i="4" s="1"/>
  <c r="DB222" i="4"/>
  <c r="CW211" i="4"/>
  <c r="DQ211" i="4" s="1"/>
  <c r="DG211" i="4"/>
  <c r="CY172" i="4"/>
  <c r="DS172" i="4" s="1"/>
  <c r="DI172" i="4"/>
  <c r="CQ119" i="4"/>
  <c r="DK119" i="4" s="1"/>
  <c r="DA119" i="4"/>
  <c r="DI117" i="4"/>
  <c r="CY117" i="4"/>
  <c r="DS117" i="4" s="1"/>
  <c r="CU80" i="4"/>
  <c r="DO80" i="4" s="1"/>
  <c r="DE80" i="4"/>
  <c r="CX44" i="4"/>
  <c r="DR44" i="4" s="1"/>
  <c r="DH44" i="4"/>
  <c r="CQ67" i="5"/>
  <c r="DK67" i="5" s="1"/>
  <c r="DA67" i="5"/>
  <c r="DG229" i="4"/>
  <c r="CW229" i="4"/>
  <c r="DQ229" i="4" s="1"/>
  <c r="CT176" i="4"/>
  <c r="DN176" i="4" s="1"/>
  <c r="CZ138" i="4"/>
  <c r="CP138" i="4"/>
  <c r="DJ138" i="4" s="1"/>
  <c r="DE230" i="4"/>
  <c r="CU230" i="4"/>
  <c r="DO230" i="4" s="1"/>
  <c r="DG188" i="4"/>
  <c r="CW188" i="4"/>
  <c r="DQ188" i="4" s="1"/>
  <c r="DG164" i="4"/>
  <c r="CW164" i="4"/>
  <c r="DQ164" i="4" s="1"/>
  <c r="CU189" i="4"/>
  <c r="DO189" i="4" s="1"/>
  <c r="DE189" i="4"/>
  <c r="DF167" i="4"/>
  <c r="CV167" i="4"/>
  <c r="DP167" i="4" s="1"/>
  <c r="CZ140" i="4"/>
  <c r="CP140" i="4"/>
  <c r="DJ140" i="4" s="1"/>
  <c r="DI183" i="4"/>
  <c r="CY183" i="4"/>
  <c r="DS183" i="4" s="1"/>
  <c r="CW152" i="4"/>
  <c r="DQ152" i="4" s="1"/>
  <c r="DG152" i="4"/>
  <c r="DI123" i="4"/>
  <c r="CY123" i="4"/>
  <c r="DS123" i="4" s="1"/>
  <c r="DI198" i="4"/>
  <c r="CY198" i="4"/>
  <c r="DS198" i="4" s="1"/>
  <c r="CA185" i="4"/>
  <c r="BZ185" i="4"/>
  <c r="BY185" i="4"/>
  <c r="BX185" i="4"/>
  <c r="CX95" i="4"/>
  <c r="DR95" i="4" s="1"/>
  <c r="DH95" i="4"/>
  <c r="CY52" i="4"/>
  <c r="DS52" i="4" s="1"/>
  <c r="DI52" i="4"/>
  <c r="BY154" i="4"/>
  <c r="CA154" i="4"/>
  <c r="BX154" i="4"/>
  <c r="CU104" i="4"/>
  <c r="DO104" i="4" s="1"/>
  <c r="DE104" i="4"/>
  <c r="CQ87" i="4"/>
  <c r="DK87" i="4" s="1"/>
  <c r="DA87" i="4"/>
  <c r="DE67" i="4"/>
  <c r="CU67" i="4"/>
  <c r="DO67" i="4" s="1"/>
  <c r="CC53" i="4"/>
  <c r="CD53" i="4" s="1"/>
  <c r="CA25" i="4"/>
  <c r="BX25" i="4"/>
  <c r="BY25" i="4"/>
  <c r="CZ238" i="3"/>
  <c r="CP238" i="3"/>
  <c r="DJ238" i="3" s="1"/>
  <c r="CT256" i="4"/>
  <c r="DN256" i="4" s="1"/>
  <c r="CC144" i="4"/>
  <c r="CD144" i="4" s="1"/>
  <c r="CZ103" i="4"/>
  <c r="CP103" i="4"/>
  <c r="DJ103" i="4" s="1"/>
  <c r="CC74" i="4"/>
  <c r="CD74" i="4" s="1"/>
  <c r="DH48" i="4"/>
  <c r="CX48" i="4"/>
  <c r="DR48" i="4" s="1"/>
  <c r="CV39" i="4"/>
  <c r="DP39" i="4" s="1"/>
  <c r="DF39" i="4"/>
  <c r="CC19" i="4"/>
  <c r="CD19" i="4" s="1"/>
  <c r="CR276" i="3"/>
  <c r="DL276" i="3" s="1"/>
  <c r="DB276" i="3"/>
  <c r="CQ248" i="3"/>
  <c r="DK248" i="3" s="1"/>
  <c r="DA248" i="3"/>
  <c r="CW222" i="3"/>
  <c r="DQ222" i="3" s="1"/>
  <c r="DG222" i="3"/>
  <c r="CP156" i="4"/>
  <c r="DJ156" i="4" s="1"/>
  <c r="CZ156" i="4"/>
  <c r="CU128" i="4"/>
  <c r="DO128" i="4" s="1"/>
  <c r="DE128" i="4"/>
  <c r="BU105" i="4"/>
  <c r="BZ105" i="4" s="1"/>
  <c r="BV105" i="4"/>
  <c r="CC55" i="4"/>
  <c r="CD55" i="4" s="1"/>
  <c r="DA34" i="4"/>
  <c r="CQ34" i="4"/>
  <c r="DK34" i="4" s="1"/>
  <c r="CU19" i="4"/>
  <c r="DO19" i="4" s="1"/>
  <c r="DE19" i="4"/>
  <c r="DD275" i="3"/>
  <c r="CT275" i="3"/>
  <c r="DN275" i="3" s="1"/>
  <c r="DG259" i="3"/>
  <c r="CW259" i="3"/>
  <c r="DQ259" i="3" s="1"/>
  <c r="BY243" i="3"/>
  <c r="BX243" i="3"/>
  <c r="CA243" i="3"/>
  <c r="BZ243" i="3"/>
  <c r="CX224" i="3"/>
  <c r="DR224" i="3" s="1"/>
  <c r="DH224" i="3"/>
  <c r="CV206" i="3"/>
  <c r="DP206" i="3" s="1"/>
  <c r="DF206" i="3"/>
  <c r="DH184" i="3"/>
  <c r="CX184" i="3"/>
  <c r="DR184" i="3" s="1"/>
  <c r="CV278" i="4"/>
  <c r="DP278" i="4" s="1"/>
  <c r="DF278" i="4"/>
  <c r="DH135" i="4"/>
  <c r="CX135" i="4"/>
  <c r="DR135" i="4" s="1"/>
  <c r="DH91" i="4"/>
  <c r="CX91" i="4"/>
  <c r="DR91" i="4" s="1"/>
  <c r="DE32" i="4"/>
  <c r="CU32" i="4"/>
  <c r="DO32" i="4" s="1"/>
  <c r="CA17" i="4"/>
  <c r="BY17" i="4"/>
  <c r="BX17" i="4"/>
  <c r="DI279" i="3"/>
  <c r="CY279" i="3"/>
  <c r="DS279" i="3" s="1"/>
  <c r="DG264" i="3"/>
  <c r="CW264" i="3"/>
  <c r="DQ264" i="3" s="1"/>
  <c r="CZ226" i="3"/>
  <c r="CP226" i="3"/>
  <c r="DJ226" i="3" s="1"/>
  <c r="DD206" i="3"/>
  <c r="CT206" i="3"/>
  <c r="DN206" i="3" s="1"/>
  <c r="CX186" i="3"/>
  <c r="DR186" i="3" s="1"/>
  <c r="DH186" i="3"/>
  <c r="CU79" i="4"/>
  <c r="DO79" i="4" s="1"/>
  <c r="DE79" i="4"/>
  <c r="DG33" i="4"/>
  <c r="CW33" i="4"/>
  <c r="DQ33" i="4" s="1"/>
  <c r="DF22" i="4"/>
  <c r="CV22" i="4"/>
  <c r="DP22" i="4" s="1"/>
  <c r="DC258" i="3"/>
  <c r="CS258" i="3"/>
  <c r="DM258" i="3" s="1"/>
  <c r="CR231" i="3"/>
  <c r="DL231" i="3" s="1"/>
  <c r="DB231" i="3"/>
  <c r="CC218" i="3"/>
  <c r="CD218" i="3" s="1"/>
  <c r="DC194" i="3"/>
  <c r="CS194" i="3"/>
  <c r="DM194" i="3" s="1"/>
  <c r="DA171" i="3"/>
  <c r="CQ171" i="3"/>
  <c r="DK171" i="3" s="1"/>
  <c r="DH163" i="3"/>
  <c r="CX163" i="3"/>
  <c r="DR163" i="3" s="1"/>
  <c r="DI155" i="3"/>
  <c r="CY155" i="3"/>
  <c r="DS155" i="3" s="1"/>
  <c r="DA126" i="3"/>
  <c r="CQ126" i="3"/>
  <c r="DK126" i="3" s="1"/>
  <c r="CQ91" i="3"/>
  <c r="DK91" i="3" s="1"/>
  <c r="DA91" i="3"/>
  <c r="DI160" i="4"/>
  <c r="CY160" i="4"/>
  <c r="DS160" i="4" s="1"/>
  <c r="CQ76" i="4"/>
  <c r="DK76" i="4" s="1"/>
  <c r="DA76" i="4"/>
  <c r="DI58" i="4"/>
  <c r="CY58" i="4"/>
  <c r="DS58" i="4" s="1"/>
  <c r="DC24" i="4"/>
  <c r="CS24" i="4"/>
  <c r="DM24" i="4" s="1"/>
  <c r="CS9" i="4"/>
  <c r="DM9" i="4" s="1"/>
  <c r="DC9" i="4"/>
  <c r="DC257" i="3"/>
  <c r="CS257" i="3"/>
  <c r="DM257" i="3" s="1"/>
  <c r="CR253" i="3"/>
  <c r="DL253" i="3" s="1"/>
  <c r="DB253" i="3"/>
  <c r="DA223" i="3"/>
  <c r="CQ223" i="3"/>
  <c r="DK223" i="3" s="1"/>
  <c r="DB201" i="3"/>
  <c r="CR201" i="3"/>
  <c r="DL201" i="3" s="1"/>
  <c r="BZ173" i="3"/>
  <c r="BY173" i="3"/>
  <c r="BX173" i="3"/>
  <c r="CA173" i="3"/>
  <c r="BZ145" i="3"/>
  <c r="BY145" i="3"/>
  <c r="BX145" i="3"/>
  <c r="CA145" i="3"/>
  <c r="CP118" i="3"/>
  <c r="DJ118" i="3" s="1"/>
  <c r="CZ118" i="3"/>
  <c r="CZ91" i="3"/>
  <c r="CP91" i="3"/>
  <c r="DJ91" i="3" s="1"/>
  <c r="CZ133" i="4"/>
  <c r="CP133" i="4"/>
  <c r="DJ133" i="4" s="1"/>
  <c r="DI86" i="4"/>
  <c r="CY86" i="4"/>
  <c r="DS86" i="4" s="1"/>
  <c r="DB38" i="4"/>
  <c r="CR38" i="4"/>
  <c r="DL38" i="4" s="1"/>
  <c r="DF14" i="4"/>
  <c r="CV14" i="4"/>
  <c r="DP14" i="4" s="1"/>
  <c r="DI247" i="3"/>
  <c r="CY247" i="3"/>
  <c r="DS247" i="3" s="1"/>
  <c r="CX227" i="3"/>
  <c r="DR227" i="3" s="1"/>
  <c r="DH227" i="3"/>
  <c r="DB212" i="3"/>
  <c r="CR212" i="3"/>
  <c r="DL212" i="3" s="1"/>
  <c r="CU177" i="3"/>
  <c r="DO177" i="3" s="1"/>
  <c r="DE177" i="3"/>
  <c r="CQ165" i="3"/>
  <c r="DK165" i="3" s="1"/>
  <c r="DA165" i="3"/>
  <c r="CX157" i="3"/>
  <c r="DR157" i="3" s="1"/>
  <c r="DH157" i="3"/>
  <c r="DF147" i="3"/>
  <c r="CV147" i="3"/>
  <c r="DP147" i="3" s="1"/>
  <c r="CR109" i="3"/>
  <c r="DL109" i="3" s="1"/>
  <c r="DB109" i="3"/>
  <c r="DC226" i="4"/>
  <c r="CS226" i="4"/>
  <c r="DM226" i="4" s="1"/>
  <c r="CQ205" i="4"/>
  <c r="DK205" i="4" s="1"/>
  <c r="DA205" i="4"/>
  <c r="DC112" i="4"/>
  <c r="CS112" i="4"/>
  <c r="DM112" i="4" s="1"/>
  <c r="DD49" i="4"/>
  <c r="CT49" i="4"/>
  <c r="DN49" i="4" s="1"/>
  <c r="CZ35" i="4"/>
  <c r="CP35" i="4"/>
  <c r="DJ35" i="4" s="1"/>
  <c r="CX19" i="4"/>
  <c r="DR19" i="4" s="1"/>
  <c r="DH19" i="4"/>
  <c r="CS231" i="3"/>
  <c r="DM231" i="3" s="1"/>
  <c r="DC231" i="3"/>
  <c r="CA197" i="3"/>
  <c r="BZ197" i="3"/>
  <c r="BY197" i="3"/>
  <c r="BX197" i="3"/>
  <c r="DC175" i="3"/>
  <c r="CS175" i="3"/>
  <c r="DM175" i="3" s="1"/>
  <c r="DA159" i="3"/>
  <c r="CQ159" i="3"/>
  <c r="DK159" i="3" s="1"/>
  <c r="DI18" i="5"/>
  <c r="CY18" i="5"/>
  <c r="DS18" i="5" s="1"/>
  <c r="CZ41" i="4"/>
  <c r="CP41" i="4"/>
  <c r="DJ41" i="4" s="1"/>
  <c r="CQ15" i="4"/>
  <c r="DK15" i="4" s="1"/>
  <c r="DA15" i="4"/>
  <c r="CW269" i="3"/>
  <c r="DQ269" i="3" s="1"/>
  <c r="DG269" i="3"/>
  <c r="CX262" i="3"/>
  <c r="DR262" i="3" s="1"/>
  <c r="DH262" i="3"/>
  <c r="CC255" i="3"/>
  <c r="CD255" i="3" s="1"/>
  <c r="CA209" i="3"/>
  <c r="BZ209" i="3"/>
  <c r="BY209" i="3"/>
  <c r="BX209" i="3"/>
  <c r="CZ169" i="3"/>
  <c r="CP169" i="3"/>
  <c r="DJ169" i="3" s="1"/>
  <c r="DI153" i="3"/>
  <c r="CY153" i="3"/>
  <c r="DS153" i="3" s="1"/>
  <c r="CR106" i="3"/>
  <c r="DL106" i="3" s="1"/>
  <c r="DB106" i="3"/>
  <c r="CS87" i="3"/>
  <c r="DM87" i="3" s="1"/>
  <c r="DC87" i="3"/>
  <c r="DF76" i="3"/>
  <c r="CV76" i="3"/>
  <c r="DP76" i="3" s="1"/>
  <c r="BX62" i="3"/>
  <c r="CA62" i="3"/>
  <c r="BZ62" i="3"/>
  <c r="BY62" i="3"/>
  <c r="CA38" i="3"/>
  <c r="BY38" i="3"/>
  <c r="BZ38" i="3"/>
  <c r="BX38" i="3"/>
  <c r="CA18" i="3"/>
  <c r="BX18" i="3"/>
  <c r="BZ18" i="3"/>
  <c r="BY18" i="3"/>
  <c r="CJ158" i="2"/>
  <c r="DD158" i="2" s="1"/>
  <c r="CT158" i="2"/>
  <c r="CY26" i="4"/>
  <c r="DS26" i="4" s="1"/>
  <c r="DI26" i="4"/>
  <c r="DE7" i="4"/>
  <c r="CU7" i="4"/>
  <c r="DO7" i="4" s="1"/>
  <c r="CZ272" i="3"/>
  <c r="CP272" i="3"/>
  <c r="DJ272" i="3" s="1"/>
  <c r="CA239" i="3"/>
  <c r="BY239" i="3"/>
  <c r="BX239" i="3"/>
  <c r="BZ239" i="3"/>
  <c r="DC225" i="3"/>
  <c r="CS225" i="3"/>
  <c r="DM225" i="3" s="1"/>
  <c r="DI184" i="3"/>
  <c r="CY184" i="3"/>
  <c r="DS184" i="3" s="1"/>
  <c r="DF145" i="3"/>
  <c r="CV145" i="3"/>
  <c r="DP145" i="3" s="1"/>
  <c r="DB123" i="3"/>
  <c r="CR123" i="3"/>
  <c r="DL123" i="3" s="1"/>
  <c r="CR118" i="3"/>
  <c r="DL118" i="3" s="1"/>
  <c r="DB118" i="3"/>
  <c r="DG82" i="3"/>
  <c r="CW82" i="3"/>
  <c r="DQ82" i="3" s="1"/>
  <c r="CU58" i="3"/>
  <c r="DO58" i="3" s="1"/>
  <c r="DE58" i="3"/>
  <c r="CV24" i="3"/>
  <c r="DP24" i="3" s="1"/>
  <c r="DF24" i="3"/>
  <c r="CK273" i="2"/>
  <c r="DE273" i="2" s="1"/>
  <c r="CU273" i="2"/>
  <c r="CK241" i="2"/>
  <c r="DE241" i="2" s="1"/>
  <c r="CU241" i="2"/>
  <c r="CK209" i="2"/>
  <c r="DE209" i="2" s="1"/>
  <c r="CU209" i="2"/>
  <c r="CK177" i="2"/>
  <c r="DE177" i="2" s="1"/>
  <c r="CU177" i="2"/>
  <c r="CZ141" i="4"/>
  <c r="CP141" i="4"/>
  <c r="DJ141" i="4" s="1"/>
  <c r="DG124" i="4"/>
  <c r="CW124" i="4"/>
  <c r="DQ124" i="4" s="1"/>
  <c r="CU71" i="4"/>
  <c r="DO71" i="4" s="1"/>
  <c r="DE71" i="4"/>
  <c r="CY59" i="4"/>
  <c r="DS59" i="4" s="1"/>
  <c r="DI59" i="4"/>
  <c r="CP51" i="4"/>
  <c r="DJ51" i="4" s="1"/>
  <c r="CZ51" i="4"/>
  <c r="DC31" i="4"/>
  <c r="CS31" i="4"/>
  <c r="DM31" i="4" s="1"/>
  <c r="DF277" i="3"/>
  <c r="CV277" i="3"/>
  <c r="DP277" i="3" s="1"/>
  <c r="DB246" i="3"/>
  <c r="CR246" i="3"/>
  <c r="DL246" i="3" s="1"/>
  <c r="DF215" i="3"/>
  <c r="CV215" i="3"/>
  <c r="DP215" i="3" s="1"/>
  <c r="CZ207" i="3"/>
  <c r="CP207" i="3"/>
  <c r="DJ207" i="3" s="1"/>
  <c r="CA205" i="3"/>
  <c r="BZ205" i="3"/>
  <c r="BY205" i="3"/>
  <c r="BX205" i="3"/>
  <c r="CW179" i="3"/>
  <c r="DQ179" i="3" s="1"/>
  <c r="DG179" i="3"/>
  <c r="DB151" i="3"/>
  <c r="CR151" i="3"/>
  <c r="DL151" i="3" s="1"/>
  <c r="CA130" i="3"/>
  <c r="BY130" i="3"/>
  <c r="BZ130" i="3"/>
  <c r="BX130" i="3"/>
  <c r="CZ105" i="3"/>
  <c r="CP105" i="3"/>
  <c r="DJ105" i="3" s="1"/>
  <c r="CS90" i="3"/>
  <c r="DM90" i="3" s="1"/>
  <c r="DC90" i="3"/>
  <c r="DF68" i="3"/>
  <c r="CV68" i="3"/>
  <c r="DP68" i="3" s="1"/>
  <c r="CA53" i="3"/>
  <c r="BY53" i="3"/>
  <c r="BX53" i="3"/>
  <c r="BZ53" i="3"/>
  <c r="CQ34" i="3"/>
  <c r="DK34" i="3" s="1"/>
  <c r="DA34" i="3"/>
  <c r="CQ21" i="3"/>
  <c r="DK21" i="3" s="1"/>
  <c r="DA21" i="3"/>
  <c r="CR7" i="3"/>
  <c r="DL7" i="3" s="1"/>
  <c r="DB7" i="3"/>
  <c r="CJ247" i="2"/>
  <c r="DD247" i="2" s="1"/>
  <c r="CT247" i="2"/>
  <c r="CJ215" i="2"/>
  <c r="DD215" i="2" s="1"/>
  <c r="CT215" i="2"/>
  <c r="CJ183" i="2"/>
  <c r="DD183" i="2" s="1"/>
  <c r="CT183" i="2"/>
  <c r="DB141" i="2"/>
  <c r="CR141" i="2"/>
  <c r="DL141" i="2" s="1"/>
  <c r="BR128" i="2"/>
  <c r="BU128" i="2"/>
  <c r="BS128" i="2"/>
  <c r="CV113" i="4"/>
  <c r="DP113" i="4" s="1"/>
  <c r="DF113" i="4"/>
  <c r="CV61" i="4"/>
  <c r="DP61" i="4" s="1"/>
  <c r="DF61" i="4"/>
  <c r="CC10" i="4"/>
  <c r="CD10" i="4" s="1"/>
  <c r="DI269" i="3"/>
  <c r="CY269" i="3"/>
  <c r="DS269" i="3" s="1"/>
  <c r="CR237" i="3"/>
  <c r="DL237" i="3" s="1"/>
  <c r="DB237" i="3"/>
  <c r="CU234" i="3"/>
  <c r="DO234" i="3" s="1"/>
  <c r="DE234" i="3"/>
  <c r="CQ194" i="3"/>
  <c r="DK194" i="3" s="1"/>
  <c r="DA194" i="3"/>
  <c r="CC188" i="3"/>
  <c r="CD188" i="3" s="1"/>
  <c r="CQ178" i="3"/>
  <c r="DK178" i="3" s="1"/>
  <c r="DA178" i="3"/>
  <c r="CA138" i="3"/>
  <c r="BZ138" i="3"/>
  <c r="BY138" i="3"/>
  <c r="BX138" i="3"/>
  <c r="DB127" i="3"/>
  <c r="CR127" i="3"/>
  <c r="DL127" i="3" s="1"/>
  <c r="CU105" i="3"/>
  <c r="DO105" i="3" s="1"/>
  <c r="DE105" i="3"/>
  <c r="DE92" i="3"/>
  <c r="CU92" i="3"/>
  <c r="DO92" i="3" s="1"/>
  <c r="DE71" i="3"/>
  <c r="CU71" i="3"/>
  <c r="DO71" i="3" s="1"/>
  <c r="CA34" i="3"/>
  <c r="BZ34" i="3"/>
  <c r="BY34" i="3"/>
  <c r="BX34" i="3"/>
  <c r="DG19" i="3"/>
  <c r="CW19" i="3"/>
  <c r="DQ19" i="3" s="1"/>
  <c r="DH54" i="4"/>
  <c r="CX54" i="4"/>
  <c r="DR54" i="4" s="1"/>
  <c r="CZ33" i="4"/>
  <c r="CP33" i="4"/>
  <c r="DJ33" i="4" s="1"/>
  <c r="CV268" i="3"/>
  <c r="DP268" i="3" s="1"/>
  <c r="DF268" i="3"/>
  <c r="BZ200" i="3"/>
  <c r="BY200" i="3"/>
  <c r="BX200" i="3"/>
  <c r="CA200" i="3"/>
  <c r="CZ166" i="3"/>
  <c r="CP166" i="3"/>
  <c r="DJ166" i="3" s="1"/>
  <c r="CU149" i="3"/>
  <c r="DO149" i="3" s="1"/>
  <c r="DE149" i="3"/>
  <c r="DG146" i="3"/>
  <c r="CW146" i="3"/>
  <c r="DQ146" i="3" s="1"/>
  <c r="DE134" i="3"/>
  <c r="CU134" i="3"/>
  <c r="DO134" i="3" s="1"/>
  <c r="CR107" i="3"/>
  <c r="DL107" i="3" s="1"/>
  <c r="DB107" i="3"/>
  <c r="CC63" i="3"/>
  <c r="CD63" i="3" s="1"/>
  <c r="CU47" i="4"/>
  <c r="DO47" i="4" s="1"/>
  <c r="DE47" i="4"/>
  <c r="DC248" i="3"/>
  <c r="CS248" i="3"/>
  <c r="DM248" i="3" s="1"/>
  <c r="CY245" i="3"/>
  <c r="DS245" i="3" s="1"/>
  <c r="DI245" i="3"/>
  <c r="DB238" i="3"/>
  <c r="CR238" i="3"/>
  <c r="DL238" i="3" s="1"/>
  <c r="DD120" i="3"/>
  <c r="CT120" i="3"/>
  <c r="DN120" i="3" s="1"/>
  <c r="DI90" i="3"/>
  <c r="CY90" i="3"/>
  <c r="DS90" i="3" s="1"/>
  <c r="DF74" i="3"/>
  <c r="CV74" i="3"/>
  <c r="DP74" i="3" s="1"/>
  <c r="DE60" i="3"/>
  <c r="CU60" i="3"/>
  <c r="DO60" i="3" s="1"/>
  <c r="CC11" i="3"/>
  <c r="CD11" i="3" s="1"/>
  <c r="CN268" i="2"/>
  <c r="DH268" i="2" s="1"/>
  <c r="CX268" i="2"/>
  <c r="CW251" i="2"/>
  <c r="CM251" i="2"/>
  <c r="DG251" i="2" s="1"/>
  <c r="DG180" i="3"/>
  <c r="CW180" i="3"/>
  <c r="DQ180" i="3" s="1"/>
  <c r="CV102" i="3"/>
  <c r="DP102" i="3" s="1"/>
  <c r="DF102" i="3"/>
  <c r="BZ94" i="3"/>
  <c r="BY94" i="3"/>
  <c r="BX94" i="3"/>
  <c r="CA94" i="3"/>
  <c r="CW114" i="4"/>
  <c r="DQ114" i="4" s="1"/>
  <c r="DG114" i="4"/>
  <c r="DH18" i="4"/>
  <c r="CX18" i="4"/>
  <c r="DR18" i="4" s="1"/>
  <c r="DH16" i="4"/>
  <c r="CX16" i="4"/>
  <c r="DR16" i="4" s="1"/>
  <c r="CU279" i="3"/>
  <c r="DO279" i="3" s="1"/>
  <c r="CQ221" i="3"/>
  <c r="DK221" i="3" s="1"/>
  <c r="DA221" i="3"/>
  <c r="DF220" i="3"/>
  <c r="CV220" i="3"/>
  <c r="DP220" i="3" s="1"/>
  <c r="CA116" i="3"/>
  <c r="BY116" i="3"/>
  <c r="BX116" i="3"/>
  <c r="BZ116" i="3"/>
  <c r="DG60" i="3"/>
  <c r="CW60" i="3"/>
  <c r="DQ60" i="3" s="1"/>
  <c r="CX39" i="3"/>
  <c r="DR39" i="3" s="1"/>
  <c r="DH39" i="3"/>
  <c r="BV17" i="3"/>
  <c r="BU17" i="3"/>
  <c r="DF28" i="4"/>
  <c r="CV28" i="4"/>
  <c r="DP28" i="4" s="1"/>
  <c r="CA280" i="3"/>
  <c r="BX280" i="3"/>
  <c r="BZ280" i="3"/>
  <c r="BY280" i="3"/>
  <c r="CP189" i="3"/>
  <c r="DJ189" i="3" s="1"/>
  <c r="CZ189" i="3"/>
  <c r="DB108" i="3"/>
  <c r="CR108" i="3"/>
  <c r="DL108" i="3" s="1"/>
  <c r="CR83" i="3"/>
  <c r="DL83" i="3" s="1"/>
  <c r="DB83" i="3"/>
  <c r="DC70" i="3"/>
  <c r="CS70" i="3"/>
  <c r="DM70" i="3" s="1"/>
  <c r="CS55" i="3"/>
  <c r="DM55" i="3" s="1"/>
  <c r="DC55" i="3"/>
  <c r="DC16" i="3"/>
  <c r="CS16" i="3"/>
  <c r="DM16" i="3" s="1"/>
  <c r="DG10" i="3"/>
  <c r="CW10" i="3"/>
  <c r="DQ10" i="3" s="1"/>
  <c r="CO272" i="2"/>
  <c r="DI272" i="2" s="1"/>
  <c r="CY272" i="2"/>
  <c r="CS245" i="2"/>
  <c r="DM245" i="2" s="1"/>
  <c r="DC245" i="2"/>
  <c r="BO226" i="2"/>
  <c r="BT226" i="2" s="1"/>
  <c r="BO210" i="2"/>
  <c r="BT210" i="2" s="1"/>
  <c r="BO194" i="2"/>
  <c r="BT194" i="2" s="1"/>
  <c r="DB274" i="3"/>
  <c r="CR274" i="3"/>
  <c r="DL274" i="3" s="1"/>
  <c r="DI263" i="3"/>
  <c r="CY263" i="3"/>
  <c r="DS263" i="3" s="1"/>
  <c r="DI73" i="3"/>
  <c r="CY73" i="3"/>
  <c r="DS73" i="3" s="1"/>
  <c r="CR58" i="3"/>
  <c r="DL58" i="3" s="1"/>
  <c r="DB58" i="3"/>
  <c r="DC29" i="3"/>
  <c r="CS29" i="3"/>
  <c r="DM29" i="3" s="1"/>
  <c r="CX5" i="3"/>
  <c r="DR5" i="3" s="1"/>
  <c r="DH5" i="3"/>
  <c r="CV254" i="2"/>
  <c r="CL254" i="2"/>
  <c r="DF254" i="2" s="1"/>
  <c r="CX247" i="2"/>
  <c r="CN247" i="2"/>
  <c r="DH247" i="2" s="1"/>
  <c r="CZ232" i="2"/>
  <c r="CP232" i="2"/>
  <c r="DJ232" i="2" s="1"/>
  <c r="CZ216" i="2"/>
  <c r="CP216" i="2"/>
  <c r="DJ216" i="2" s="1"/>
  <c r="CZ200" i="2"/>
  <c r="CP200" i="2"/>
  <c r="DJ200" i="2" s="1"/>
  <c r="CZ184" i="2"/>
  <c r="CP184" i="2"/>
  <c r="DJ184" i="2" s="1"/>
  <c r="BO141" i="2"/>
  <c r="BT141" i="2" s="1"/>
  <c r="DA121" i="2"/>
  <c r="CQ121" i="2"/>
  <c r="DK121" i="2" s="1"/>
  <c r="CU27" i="4"/>
  <c r="DO27" i="4" s="1"/>
  <c r="DI23" i="4"/>
  <c r="CY23" i="4"/>
  <c r="DS23" i="4" s="1"/>
  <c r="DF197" i="3"/>
  <c r="CV197" i="3"/>
  <c r="DP197" i="3" s="1"/>
  <c r="DE161" i="3"/>
  <c r="CU161" i="3"/>
  <c r="DO161" i="3" s="1"/>
  <c r="DA158" i="3"/>
  <c r="CQ158" i="3"/>
  <c r="DK158" i="3" s="1"/>
  <c r="BZ127" i="3"/>
  <c r="CA127" i="3"/>
  <c r="BY127" i="3"/>
  <c r="BX127" i="3"/>
  <c r="CU82" i="3"/>
  <c r="DO82" i="3" s="1"/>
  <c r="DE82" i="3"/>
  <c r="CY52" i="3"/>
  <c r="DS52" i="3" s="1"/>
  <c r="DI52" i="3"/>
  <c r="DA35" i="3"/>
  <c r="CQ35" i="3"/>
  <c r="DK35" i="3" s="1"/>
  <c r="CT18" i="3"/>
  <c r="DN18" i="3" s="1"/>
  <c r="DD18" i="3"/>
  <c r="CZ264" i="2"/>
  <c r="CP264" i="2"/>
  <c r="DJ264" i="2" s="1"/>
  <c r="CU240" i="2"/>
  <c r="CK240" i="2"/>
  <c r="DE240" i="2" s="1"/>
  <c r="CV231" i="2"/>
  <c r="CL231" i="2"/>
  <c r="DF231" i="2" s="1"/>
  <c r="CT218" i="2"/>
  <c r="CJ218" i="2"/>
  <c r="DD218" i="2" s="1"/>
  <c r="CZ206" i="2"/>
  <c r="CP206" i="2"/>
  <c r="DJ206" i="2" s="1"/>
  <c r="BW190" i="2"/>
  <c r="BX190" i="2" s="1"/>
  <c r="CL169" i="2"/>
  <c r="DF169" i="2" s="1"/>
  <c r="CV169" i="2"/>
  <c r="CN154" i="2"/>
  <c r="DH154" i="2" s="1"/>
  <c r="CX154" i="2"/>
  <c r="CT114" i="2"/>
  <c r="CJ114" i="2"/>
  <c r="DD114" i="2" s="1"/>
  <c r="CJ64" i="2"/>
  <c r="DD64" i="2" s="1"/>
  <c r="CT64" i="2"/>
  <c r="CU15" i="2"/>
  <c r="CK15" i="2"/>
  <c r="DE15" i="2" s="1"/>
  <c r="CX147" i="4"/>
  <c r="DR147" i="4" s="1"/>
  <c r="DH147" i="4"/>
  <c r="CA19" i="4"/>
  <c r="BX19" i="4"/>
  <c r="BY19" i="4"/>
  <c r="DH255" i="3"/>
  <c r="CX255" i="3"/>
  <c r="DR255" i="3" s="1"/>
  <c r="CW135" i="3"/>
  <c r="DQ135" i="3" s="1"/>
  <c r="DG135" i="3"/>
  <c r="DI54" i="3"/>
  <c r="CY54" i="3"/>
  <c r="DS54" i="3" s="1"/>
  <c r="CW39" i="3"/>
  <c r="DQ39" i="3" s="1"/>
  <c r="DG39" i="3"/>
  <c r="DB31" i="3"/>
  <c r="CR31" i="3"/>
  <c r="DL31" i="3" s="1"/>
  <c r="CP14" i="3"/>
  <c r="DJ14" i="3" s="1"/>
  <c r="CZ14" i="3"/>
  <c r="CY267" i="2"/>
  <c r="CO267" i="2"/>
  <c r="DI267" i="2" s="1"/>
  <c r="BU254" i="2"/>
  <c r="BS254" i="2"/>
  <c r="BR254" i="2"/>
  <c r="CV234" i="2"/>
  <c r="CL234" i="2"/>
  <c r="DF234" i="2" s="1"/>
  <c r="CX223" i="2"/>
  <c r="CN223" i="2"/>
  <c r="DH223" i="2" s="1"/>
  <c r="CY202" i="2"/>
  <c r="CO202" i="2"/>
  <c r="DI202" i="2" s="1"/>
  <c r="CV179" i="2"/>
  <c r="CL179" i="2"/>
  <c r="DF179" i="2" s="1"/>
  <c r="CP166" i="2"/>
  <c r="DJ166" i="2" s="1"/>
  <c r="CZ166" i="2"/>
  <c r="CO134" i="2"/>
  <c r="DI134" i="2" s="1"/>
  <c r="CY134" i="2"/>
  <c r="CJ101" i="2"/>
  <c r="DD101" i="2" s="1"/>
  <c r="CT101" i="2"/>
  <c r="DB22" i="3"/>
  <c r="CR22" i="3"/>
  <c r="DL22" i="3" s="1"/>
  <c r="CZ263" i="2"/>
  <c r="CP263" i="2"/>
  <c r="DJ263" i="2" s="1"/>
  <c r="CR205" i="2"/>
  <c r="DL205" i="2" s="1"/>
  <c r="DB205" i="2"/>
  <c r="CR118" i="2"/>
  <c r="DL118" i="2" s="1"/>
  <c r="DB118" i="2"/>
  <c r="CU147" i="3"/>
  <c r="DO147" i="3" s="1"/>
  <c r="DE147" i="3"/>
  <c r="DB140" i="3"/>
  <c r="CR140" i="3"/>
  <c r="DL140" i="3" s="1"/>
  <c r="DG112" i="3"/>
  <c r="CW112" i="3"/>
  <c r="DQ112" i="3" s="1"/>
  <c r="DF111" i="3"/>
  <c r="CV111" i="3"/>
  <c r="DP111" i="3" s="1"/>
  <c r="CA88" i="3"/>
  <c r="BZ88" i="3"/>
  <c r="BY88" i="3"/>
  <c r="BX88" i="3"/>
  <c r="DB65" i="3"/>
  <c r="CR65" i="3"/>
  <c r="DL65" i="3" s="1"/>
  <c r="DA266" i="2"/>
  <c r="CQ266" i="2"/>
  <c r="DK266" i="2" s="1"/>
  <c r="BO240" i="2"/>
  <c r="BT240" i="2" s="1"/>
  <c r="BW192" i="2"/>
  <c r="BX192" i="2" s="1"/>
  <c r="CZ143" i="2"/>
  <c r="CP143" i="2"/>
  <c r="DJ143" i="2" s="1"/>
  <c r="CZ249" i="3"/>
  <c r="CP249" i="3"/>
  <c r="DJ249" i="3" s="1"/>
  <c r="CA172" i="3"/>
  <c r="BZ172" i="3"/>
  <c r="BY172" i="3"/>
  <c r="BX172" i="3"/>
  <c r="DF150" i="3"/>
  <c r="CV150" i="3"/>
  <c r="DP150" i="3" s="1"/>
  <c r="CZ144" i="3"/>
  <c r="CP144" i="3"/>
  <c r="DJ144" i="3" s="1"/>
  <c r="DI127" i="3"/>
  <c r="CY127" i="3"/>
  <c r="DS127" i="3" s="1"/>
  <c r="CU117" i="3"/>
  <c r="DO117" i="3" s="1"/>
  <c r="DF93" i="3"/>
  <c r="CV93" i="3"/>
  <c r="DP93" i="3" s="1"/>
  <c r="DG43" i="3"/>
  <c r="CW43" i="3"/>
  <c r="DQ43" i="3" s="1"/>
  <c r="DB20" i="3"/>
  <c r="CR20" i="3"/>
  <c r="DL20" i="3" s="1"/>
  <c r="CU121" i="3"/>
  <c r="DO121" i="3" s="1"/>
  <c r="DE121" i="3"/>
  <c r="CQ273" i="2"/>
  <c r="DK273" i="2" s="1"/>
  <c r="DA273" i="2"/>
  <c r="CM245" i="2"/>
  <c r="DG245" i="2" s="1"/>
  <c r="CW245" i="2"/>
  <c r="CY229" i="2"/>
  <c r="CO229" i="2"/>
  <c r="DI229" i="2" s="1"/>
  <c r="BS221" i="2"/>
  <c r="BR221" i="2"/>
  <c r="BU221" i="2"/>
  <c r="DC168" i="2"/>
  <c r="CS168" i="2"/>
  <c r="DM168" i="2" s="1"/>
  <c r="CW151" i="2"/>
  <c r="CM151" i="2"/>
  <c r="DG151" i="2" s="1"/>
  <c r="DB121" i="2"/>
  <c r="CR121" i="2"/>
  <c r="DL121" i="2" s="1"/>
  <c r="DB109" i="2"/>
  <c r="CR109" i="2"/>
  <c r="DL109" i="2" s="1"/>
  <c r="CN92" i="2"/>
  <c r="DH92" i="2" s="1"/>
  <c r="CX92" i="2"/>
  <c r="DA80" i="2"/>
  <c r="CQ80" i="2"/>
  <c r="DK80" i="2" s="1"/>
  <c r="BO61" i="2"/>
  <c r="BT61" i="2" s="1"/>
  <c r="CO49" i="2"/>
  <c r="DI49" i="2" s="1"/>
  <c r="CY49" i="2"/>
  <c r="CK33" i="2"/>
  <c r="DE33" i="2" s="1"/>
  <c r="CU33" i="2"/>
  <c r="BU21" i="2"/>
  <c r="BS21" i="2"/>
  <c r="BR21" i="2"/>
  <c r="BO8" i="2"/>
  <c r="BT8" i="2" s="1"/>
  <c r="CW253" i="2"/>
  <c r="CM253" i="2"/>
  <c r="DG253" i="2" s="1"/>
  <c r="DA104" i="2"/>
  <c r="CQ104" i="2"/>
  <c r="DK104" i="2" s="1"/>
  <c r="CS72" i="2"/>
  <c r="DM72" i="2" s="1"/>
  <c r="DC72" i="2"/>
  <c r="CL16" i="2"/>
  <c r="DF16" i="2" s="1"/>
  <c r="CV16" i="2"/>
  <c r="CN230" i="2"/>
  <c r="DH230" i="2" s="1"/>
  <c r="CX230" i="2"/>
  <c r="CW125" i="2"/>
  <c r="CM125" i="2"/>
  <c r="DG125" i="2" s="1"/>
  <c r="CP19" i="2"/>
  <c r="DJ19" i="2" s="1"/>
  <c r="CZ19" i="2"/>
  <c r="CJ50" i="2"/>
  <c r="DD50" i="2" s="1"/>
  <c r="CT50" i="2"/>
  <c r="CS9" i="2"/>
  <c r="DM9" i="2" s="1"/>
  <c r="DC9" i="2"/>
  <c r="CY235" i="2"/>
  <c r="CO235" i="2"/>
  <c r="DI235" i="2" s="1"/>
  <c r="CQ211" i="2"/>
  <c r="DK211" i="2" s="1"/>
  <c r="DA211" i="2"/>
  <c r="CZ198" i="2"/>
  <c r="CP198" i="2"/>
  <c r="DJ198" i="2" s="1"/>
  <c r="CZ178" i="2"/>
  <c r="CP178" i="2"/>
  <c r="DJ178" i="2" s="1"/>
  <c r="CM114" i="2"/>
  <c r="DG114" i="2" s="1"/>
  <c r="CW114" i="2"/>
  <c r="CP99" i="2"/>
  <c r="DJ99" i="2" s="1"/>
  <c r="CZ99" i="2"/>
  <c r="CS59" i="2"/>
  <c r="DM59" i="2" s="1"/>
  <c r="DC59" i="2"/>
  <c r="CL33" i="2"/>
  <c r="DF33" i="2" s="1"/>
  <c r="CV33" i="2"/>
  <c r="DD86" i="3"/>
  <c r="CT86" i="3"/>
  <c r="DN86" i="3" s="1"/>
  <c r="DB276" i="2"/>
  <c r="CR276" i="2"/>
  <c r="DL276" i="2" s="1"/>
  <c r="BU264" i="2"/>
  <c r="BR264" i="2"/>
  <c r="BS264" i="2"/>
  <c r="CY244" i="2"/>
  <c r="CO244" i="2"/>
  <c r="DI244" i="2" s="1"/>
  <c r="BO215" i="2"/>
  <c r="BT215" i="2" s="1"/>
  <c r="BW147" i="2"/>
  <c r="BX147" i="2" s="1"/>
  <c r="CK136" i="2"/>
  <c r="DE136" i="2" s="1"/>
  <c r="CU136" i="2"/>
  <c r="CU132" i="2"/>
  <c r="CK132" i="2"/>
  <c r="DE132" i="2" s="1"/>
  <c r="CK117" i="2"/>
  <c r="DE117" i="2" s="1"/>
  <c r="CU117" i="2"/>
  <c r="CX101" i="2"/>
  <c r="CN101" i="2"/>
  <c r="DH101" i="2" s="1"/>
  <c r="CV90" i="2"/>
  <c r="CL90" i="2"/>
  <c r="DF90" i="2" s="1"/>
  <c r="CO80" i="2"/>
  <c r="DI80" i="2" s="1"/>
  <c r="CY80" i="2"/>
  <c r="BO63" i="2"/>
  <c r="BT63" i="2" s="1"/>
  <c r="CL53" i="2"/>
  <c r="DF53" i="2" s="1"/>
  <c r="CV53" i="2"/>
  <c r="CL45" i="2"/>
  <c r="DF45" i="2" s="1"/>
  <c r="CV45" i="2"/>
  <c r="CR36" i="2"/>
  <c r="DL36" i="2" s="1"/>
  <c r="DB36" i="2"/>
  <c r="CW25" i="2"/>
  <c r="CM25" i="2"/>
  <c r="DG25" i="2" s="1"/>
  <c r="CT13" i="2"/>
  <c r="CJ13" i="2"/>
  <c r="DD13" i="2" s="1"/>
  <c r="DI6" i="3"/>
  <c r="CY6" i="3"/>
  <c r="DS6" i="3" s="1"/>
  <c r="CW169" i="2"/>
  <c r="CM169" i="2"/>
  <c r="DG169" i="2" s="1"/>
  <c r="CU139" i="2"/>
  <c r="CK139" i="2"/>
  <c r="DE139" i="2" s="1"/>
  <c r="BO135" i="2"/>
  <c r="BT135" i="2" s="1"/>
  <c r="CN91" i="2"/>
  <c r="DH91" i="2" s="1"/>
  <c r="CX91" i="2"/>
  <c r="DA8" i="2"/>
  <c r="CQ8" i="2"/>
  <c r="DK8" i="2" s="1"/>
  <c r="CO129" i="2"/>
  <c r="DI129" i="2" s="1"/>
  <c r="CY129" i="2"/>
  <c r="BO87" i="2"/>
  <c r="BT87" i="2" s="1"/>
  <c r="BO48" i="2"/>
  <c r="BT48" i="2" s="1"/>
  <c r="DI14" i="3"/>
  <c r="CY14" i="3"/>
  <c r="DS14" i="3" s="1"/>
  <c r="BU172" i="2"/>
  <c r="BR172" i="2"/>
  <c r="BS172" i="2"/>
  <c r="CV104" i="2"/>
  <c r="CL104" i="2"/>
  <c r="DF104" i="2" s="1"/>
  <c r="BR52" i="2"/>
  <c r="BU52" i="2"/>
  <c r="BS52" i="2"/>
  <c r="BW30" i="2"/>
  <c r="BX30" i="2" s="1"/>
  <c r="DB246" i="2"/>
  <c r="CR246" i="2"/>
  <c r="DL246" i="2" s="1"/>
  <c r="BS113" i="2"/>
  <c r="BU113" i="2"/>
  <c r="BR113" i="2"/>
  <c r="CW33" i="2"/>
  <c r="CM33" i="2"/>
  <c r="DG33" i="2" s="1"/>
  <c r="CA191" i="3"/>
  <c r="BY191" i="3"/>
  <c r="BZ191" i="3"/>
  <c r="BX191" i="3"/>
  <c r="DE53" i="3"/>
  <c r="CU53" i="3"/>
  <c r="DO53" i="3" s="1"/>
  <c r="CQ275" i="2"/>
  <c r="DK275" i="2" s="1"/>
  <c r="DA275" i="2"/>
  <c r="DA252" i="2"/>
  <c r="CQ252" i="2"/>
  <c r="DK252" i="2" s="1"/>
  <c r="CZ248" i="2"/>
  <c r="CP248" i="2"/>
  <c r="DJ248" i="2" s="1"/>
  <c r="DC214" i="2"/>
  <c r="CS214" i="2"/>
  <c r="DM214" i="2" s="1"/>
  <c r="CZ197" i="2"/>
  <c r="CP197" i="2"/>
  <c r="DJ197" i="2" s="1"/>
  <c r="CX187" i="2"/>
  <c r="CN187" i="2"/>
  <c r="DH187" i="2" s="1"/>
  <c r="DC176" i="2"/>
  <c r="CS176" i="2"/>
  <c r="DM176" i="2" s="1"/>
  <c r="CR165" i="2"/>
  <c r="DL165" i="2" s="1"/>
  <c r="DB165" i="2"/>
  <c r="CT121" i="2"/>
  <c r="CJ121" i="2"/>
  <c r="DD121" i="2" s="1"/>
  <c r="BO111" i="2"/>
  <c r="BT111" i="2" s="1"/>
  <c r="BP106" i="2"/>
  <c r="BO106" i="2"/>
  <c r="BT106" i="2" s="1"/>
  <c r="DB79" i="2"/>
  <c r="CR79" i="2"/>
  <c r="DL79" i="2" s="1"/>
  <c r="CY57" i="2"/>
  <c r="CO57" i="2"/>
  <c r="DI57" i="2" s="1"/>
  <c r="CO43" i="2"/>
  <c r="DI43" i="2" s="1"/>
  <c r="CY43" i="2"/>
  <c r="CM34" i="2"/>
  <c r="DG34" i="2" s="1"/>
  <c r="CW34" i="2"/>
  <c r="CK29" i="2"/>
  <c r="DE29" i="2" s="1"/>
  <c r="CU29" i="2"/>
  <c r="BP15" i="2"/>
  <c r="BO15" i="2"/>
  <c r="BT15" i="2" s="1"/>
  <c r="CV9" i="2"/>
  <c r="CL9" i="2"/>
  <c r="DF9" i="2" s="1"/>
  <c r="DE56" i="3"/>
  <c r="CU56" i="3"/>
  <c r="DO56" i="3" s="1"/>
  <c r="CW5" i="3"/>
  <c r="DQ5" i="3" s="1"/>
  <c r="DG5" i="3"/>
  <c r="BO167" i="2"/>
  <c r="BT167" i="2" s="1"/>
  <c r="CO162" i="2"/>
  <c r="DI162" i="2" s="1"/>
  <c r="CY162" i="2"/>
  <c r="DC137" i="2"/>
  <c r="CS137" i="2"/>
  <c r="DM137" i="2" s="1"/>
  <c r="BO118" i="2"/>
  <c r="BT118" i="2" s="1"/>
  <c r="BO97" i="2"/>
  <c r="BT97" i="2" s="1"/>
  <c r="CU49" i="2"/>
  <c r="CK49" i="2"/>
  <c r="DE49" i="2" s="1"/>
  <c r="CQ212" i="2"/>
  <c r="DK212" i="2" s="1"/>
  <c r="DA212" i="2"/>
  <c r="BO170" i="2"/>
  <c r="BT170" i="2" s="1"/>
  <c r="CX153" i="2"/>
  <c r="CN153" i="2"/>
  <c r="DH153" i="2" s="1"/>
  <c r="CL130" i="2"/>
  <c r="DF130" i="2" s="1"/>
  <c r="CV130" i="2"/>
  <c r="CP112" i="2"/>
  <c r="DJ112" i="2" s="1"/>
  <c r="CZ112" i="2"/>
  <c r="CK80" i="2"/>
  <c r="DE80" i="2" s="1"/>
  <c r="CU80" i="2"/>
  <c r="CX26" i="2"/>
  <c r="CN26" i="2"/>
  <c r="DH26" i="2" s="1"/>
  <c r="DF265" i="3"/>
  <c r="CV265" i="3"/>
  <c r="DP265" i="3" s="1"/>
  <c r="CQ187" i="2"/>
  <c r="DK187" i="2" s="1"/>
  <c r="DA187" i="2"/>
  <c r="CY144" i="2"/>
  <c r="CO144" i="2"/>
  <c r="DI144" i="2" s="1"/>
  <c r="BO89" i="2"/>
  <c r="CQ45" i="2"/>
  <c r="DK45" i="2" s="1"/>
  <c r="DA45" i="2"/>
  <c r="BU22" i="2"/>
  <c r="BR22" i="2"/>
  <c r="BS22" i="2"/>
  <c r="CZ97" i="3"/>
  <c r="CP97" i="3"/>
  <c r="DJ97" i="3" s="1"/>
  <c r="CT95" i="3"/>
  <c r="DN95" i="3" s="1"/>
  <c r="DD95" i="3"/>
  <c r="CU33" i="3"/>
  <c r="DO33" i="3" s="1"/>
  <c r="BO204" i="2"/>
  <c r="BT204" i="2" s="1"/>
  <c r="CU149" i="2"/>
  <c r="CK149" i="2"/>
  <c r="DE149" i="2" s="1"/>
  <c r="BU137" i="2"/>
  <c r="BS137" i="2"/>
  <c r="BR137" i="2"/>
  <c r="CR91" i="2"/>
  <c r="DL91" i="2" s="1"/>
  <c r="DB91" i="2"/>
  <c r="CY53" i="3"/>
  <c r="DS53" i="3" s="1"/>
  <c r="DI53" i="3"/>
  <c r="CY269" i="2"/>
  <c r="CO269" i="2"/>
  <c r="DI269" i="2" s="1"/>
  <c r="CZ257" i="2"/>
  <c r="CP257" i="2"/>
  <c r="DJ257" i="2" s="1"/>
  <c r="CU238" i="2"/>
  <c r="CK238" i="2"/>
  <c r="DE238" i="2" s="1"/>
  <c r="BS219" i="2"/>
  <c r="BR219" i="2"/>
  <c r="BU219" i="2"/>
  <c r="CS191" i="2"/>
  <c r="DM191" i="2" s="1"/>
  <c r="DC191" i="2"/>
  <c r="BU184" i="2"/>
  <c r="BS184" i="2"/>
  <c r="BR184" i="2"/>
  <c r="CV167" i="2"/>
  <c r="CL167" i="2"/>
  <c r="DF167" i="2" s="1"/>
  <c r="CJ135" i="2"/>
  <c r="DD135" i="2" s="1"/>
  <c r="CT135" i="2"/>
  <c r="CP124" i="2"/>
  <c r="DJ124" i="2" s="1"/>
  <c r="CZ124" i="2"/>
  <c r="CT109" i="2"/>
  <c r="CJ109" i="2"/>
  <c r="DD109" i="2" s="1"/>
  <c r="BO94" i="2"/>
  <c r="BT94" i="2" s="1"/>
  <c r="CP86" i="2"/>
  <c r="DJ86" i="2" s="1"/>
  <c r="CZ86" i="2"/>
  <c r="CW75" i="2"/>
  <c r="CM75" i="2"/>
  <c r="DG75" i="2" s="1"/>
  <c r="DB68" i="2"/>
  <c r="CR68" i="2"/>
  <c r="DL68" i="2" s="1"/>
  <c r="DC58" i="2"/>
  <c r="CS58" i="2"/>
  <c r="DM58" i="2" s="1"/>
  <c r="BO49" i="2"/>
  <c r="BT49" i="2" s="1"/>
  <c r="CZ40" i="2"/>
  <c r="CP40" i="2"/>
  <c r="DJ40" i="2" s="1"/>
  <c r="BU34" i="2"/>
  <c r="BR34" i="2"/>
  <c r="BS34" i="2"/>
  <c r="CT20" i="2"/>
  <c r="CJ20" i="2"/>
  <c r="DD20" i="2" s="1"/>
  <c r="BU14" i="2"/>
  <c r="BS14" i="2"/>
  <c r="BR14" i="2"/>
  <c r="DI11" i="4"/>
  <c r="CY11" i="4"/>
  <c r="DS11" i="4" s="1"/>
  <c r="DC227" i="3"/>
  <c r="CS227" i="3"/>
  <c r="DM227" i="3" s="1"/>
  <c r="DI28" i="3"/>
  <c r="CY28" i="3"/>
  <c r="DS28" i="3" s="1"/>
  <c r="CT260" i="2"/>
  <c r="CJ260" i="2"/>
  <c r="DD260" i="2" s="1"/>
  <c r="CV236" i="2"/>
  <c r="CL236" i="2"/>
  <c r="DF236" i="2" s="1"/>
  <c r="CW84" i="2"/>
  <c r="CM84" i="2"/>
  <c r="DG84" i="2" s="1"/>
  <c r="CZ33" i="2"/>
  <c r="CP33" i="2"/>
  <c r="DJ33" i="2" s="1"/>
  <c r="CU77" i="3"/>
  <c r="DO77" i="3" s="1"/>
  <c r="DE77" i="3"/>
  <c r="BU160" i="2"/>
  <c r="BS160" i="2"/>
  <c r="BR160" i="2"/>
  <c r="CO150" i="2"/>
  <c r="DI150" i="2" s="1"/>
  <c r="CY150" i="2"/>
  <c r="CU77" i="2"/>
  <c r="CK77" i="2"/>
  <c r="DE77" i="2" s="1"/>
  <c r="DA27" i="2"/>
  <c r="CQ27" i="2"/>
  <c r="DK27" i="2" s="1"/>
  <c r="BR8" i="2"/>
  <c r="CN209" i="2"/>
  <c r="DH209" i="2" s="1"/>
  <c r="CO158" i="2"/>
  <c r="DI158" i="2" s="1"/>
  <c r="CY158" i="2"/>
  <c r="BR97" i="2"/>
  <c r="BU97" i="2"/>
  <c r="BS97" i="2"/>
  <c r="BW13" i="2"/>
  <c r="BX13" i="2" s="1"/>
  <c r="CO128" i="2"/>
  <c r="DI128" i="2" s="1"/>
  <c r="BR61" i="2"/>
  <c r="CO96" i="2"/>
  <c r="DI96" i="2" s="1"/>
  <c r="CN64" i="2"/>
  <c r="DH64" i="2" s="1"/>
  <c r="CS279" i="5"/>
  <c r="DM279" i="5" s="1"/>
  <c r="DC279" i="5"/>
  <c r="DE276" i="5"/>
  <c r="CU276" i="5"/>
  <c r="DO276" i="5" s="1"/>
  <c r="CU280" i="5"/>
  <c r="DO280" i="5" s="1"/>
  <c r="DE280" i="5"/>
  <c r="CS280" i="5"/>
  <c r="DM280" i="5" s="1"/>
  <c r="DC280" i="5"/>
  <c r="CA279" i="5"/>
  <c r="BY279" i="5"/>
  <c r="BX279" i="5"/>
  <c r="BZ279" i="5"/>
  <c r="CQ263" i="5"/>
  <c r="DK263" i="5" s="1"/>
  <c r="DA263" i="5"/>
  <c r="CA273" i="5"/>
  <c r="BX273" i="5"/>
  <c r="BY273" i="5"/>
  <c r="BZ273" i="5"/>
  <c r="CP261" i="5"/>
  <c r="DJ261" i="5" s="1"/>
  <c r="CZ261" i="5"/>
  <c r="DF262" i="5"/>
  <c r="CV262" i="5"/>
  <c r="DP262" i="5" s="1"/>
  <c r="CC256" i="5"/>
  <c r="CD256" i="5" s="1"/>
  <c r="CC265" i="5"/>
  <c r="CD265" i="5" s="1"/>
  <c r="CU257" i="5"/>
  <c r="DO257" i="5" s="1"/>
  <c r="DE257" i="5"/>
  <c r="CZ264" i="5"/>
  <c r="CP264" i="5"/>
  <c r="DJ264" i="5" s="1"/>
  <c r="DC248" i="5"/>
  <c r="CS248" i="5"/>
  <c r="DM248" i="5" s="1"/>
  <c r="BZ269" i="5"/>
  <c r="CA269" i="5"/>
  <c r="BY269" i="5"/>
  <c r="BX269" i="5"/>
  <c r="DC250" i="5"/>
  <c r="CS250" i="5"/>
  <c r="DM250" i="5" s="1"/>
  <c r="CY242" i="5"/>
  <c r="DS242" i="5" s="1"/>
  <c r="DI242" i="5"/>
  <c r="DG258" i="5"/>
  <c r="CW258" i="5"/>
  <c r="DQ258" i="5" s="1"/>
  <c r="CS264" i="5"/>
  <c r="DM264" i="5" s="1"/>
  <c r="DC264" i="5"/>
  <c r="DA249" i="5"/>
  <c r="CQ249" i="5"/>
  <c r="DK249" i="5" s="1"/>
  <c r="CW234" i="5"/>
  <c r="DQ234" i="5" s="1"/>
  <c r="DG234" i="5"/>
  <c r="CQ251" i="5"/>
  <c r="DK251" i="5" s="1"/>
  <c r="DA251" i="5"/>
  <c r="DF261" i="5"/>
  <c r="CV261" i="5"/>
  <c r="DP261" i="5" s="1"/>
  <c r="CT239" i="5"/>
  <c r="DN239" i="5" s="1"/>
  <c r="DD246" i="5"/>
  <c r="CT246" i="5"/>
  <c r="DN246" i="5" s="1"/>
  <c r="DB235" i="5"/>
  <c r="CR235" i="5"/>
  <c r="DL235" i="5" s="1"/>
  <c r="DB241" i="5"/>
  <c r="CR241" i="5"/>
  <c r="DL241" i="5" s="1"/>
  <c r="DC226" i="5"/>
  <c r="CS226" i="5"/>
  <c r="DM226" i="5" s="1"/>
  <c r="BY263" i="5"/>
  <c r="BX263" i="5"/>
  <c r="CA263" i="5"/>
  <c r="BZ263" i="5"/>
  <c r="CR220" i="5"/>
  <c r="DL220" i="5" s="1"/>
  <c r="DB220" i="5"/>
  <c r="CQ221" i="5"/>
  <c r="DK221" i="5" s="1"/>
  <c r="DA221" i="5"/>
  <c r="CZ194" i="5"/>
  <c r="CP194" i="5"/>
  <c r="DJ194" i="5" s="1"/>
  <c r="CW202" i="5"/>
  <c r="DQ202" i="5" s="1"/>
  <c r="DG202" i="5"/>
  <c r="CA218" i="5"/>
  <c r="BZ218" i="5"/>
  <c r="BY218" i="5"/>
  <c r="BX218" i="5"/>
  <c r="DH201" i="5"/>
  <c r="CX201" i="5"/>
  <c r="DR201" i="5" s="1"/>
  <c r="CZ227" i="5"/>
  <c r="CP227" i="5"/>
  <c r="DJ227" i="5" s="1"/>
  <c r="CC222" i="5"/>
  <c r="CD222" i="5" s="1"/>
  <c r="DH272" i="5"/>
  <c r="CX272" i="5"/>
  <c r="DR272" i="5" s="1"/>
  <c r="DE206" i="5"/>
  <c r="CU206" i="5"/>
  <c r="DO206" i="5" s="1"/>
  <c r="CC208" i="5"/>
  <c r="CD208" i="5" s="1"/>
  <c r="DD191" i="5"/>
  <c r="CT191" i="5"/>
  <c r="DN191" i="5" s="1"/>
  <c r="DB203" i="5"/>
  <c r="CR203" i="5"/>
  <c r="DL203" i="5" s="1"/>
  <c r="DB194" i="5"/>
  <c r="CR194" i="5"/>
  <c r="DL194" i="5" s="1"/>
  <c r="CW188" i="5"/>
  <c r="DQ188" i="5" s="1"/>
  <c r="DG188" i="5"/>
  <c r="BY229" i="5"/>
  <c r="BZ229" i="5"/>
  <c r="CA229" i="5"/>
  <c r="BX229" i="5"/>
  <c r="DC200" i="5"/>
  <c r="CS200" i="5"/>
  <c r="DM200" i="5" s="1"/>
  <c r="DF241" i="5"/>
  <c r="CV241" i="5"/>
  <c r="DP241" i="5" s="1"/>
  <c r="CQ188" i="5"/>
  <c r="DK188" i="5" s="1"/>
  <c r="DA188" i="5"/>
  <c r="DD223" i="5"/>
  <c r="CT223" i="5"/>
  <c r="DN223" i="5" s="1"/>
  <c r="DA192" i="5"/>
  <c r="CQ192" i="5"/>
  <c r="DK192" i="5" s="1"/>
  <c r="CR174" i="5"/>
  <c r="DL174" i="5" s="1"/>
  <c r="DB174" i="5"/>
  <c r="CP156" i="5"/>
  <c r="DJ156" i="5" s="1"/>
  <c r="CZ156" i="5"/>
  <c r="CS186" i="5"/>
  <c r="DM186" i="5" s="1"/>
  <c r="DC186" i="5"/>
  <c r="DH174" i="5"/>
  <c r="CX174" i="5"/>
  <c r="DR174" i="5" s="1"/>
  <c r="BY158" i="5"/>
  <c r="BX158" i="5"/>
  <c r="CA158" i="5"/>
  <c r="BZ158" i="5"/>
  <c r="DD198" i="5"/>
  <c r="CT198" i="5"/>
  <c r="DN198" i="5" s="1"/>
  <c r="CU195" i="5"/>
  <c r="DO195" i="5" s="1"/>
  <c r="DE195" i="5"/>
  <c r="DB178" i="5"/>
  <c r="CR178" i="5"/>
  <c r="DL178" i="5" s="1"/>
  <c r="DF150" i="5"/>
  <c r="CV150" i="5"/>
  <c r="DP150" i="5" s="1"/>
  <c r="CZ136" i="5"/>
  <c r="CP136" i="5"/>
  <c r="DJ136" i="5" s="1"/>
  <c r="DH178" i="5"/>
  <c r="CX178" i="5"/>
  <c r="DR178" i="5" s="1"/>
  <c r="DB167" i="5"/>
  <c r="CR167" i="5"/>
  <c r="DL167" i="5" s="1"/>
  <c r="DH161" i="5"/>
  <c r="CX161" i="5"/>
  <c r="DR161" i="5" s="1"/>
  <c r="BX138" i="5"/>
  <c r="CA138" i="5"/>
  <c r="BZ138" i="5"/>
  <c r="BY138" i="5"/>
  <c r="CZ206" i="5"/>
  <c r="CP206" i="5"/>
  <c r="DJ206" i="5" s="1"/>
  <c r="DB187" i="5"/>
  <c r="CR187" i="5"/>
  <c r="DL187" i="5" s="1"/>
  <c r="DG173" i="5"/>
  <c r="CW173" i="5"/>
  <c r="DQ173" i="5" s="1"/>
  <c r="DG153" i="5"/>
  <c r="CW153" i="5"/>
  <c r="DQ153" i="5" s="1"/>
  <c r="DB185" i="5"/>
  <c r="CR185" i="5"/>
  <c r="DL185" i="5" s="1"/>
  <c r="CA177" i="5"/>
  <c r="BZ177" i="5"/>
  <c r="BY177" i="5"/>
  <c r="BX177" i="5"/>
  <c r="DH129" i="5"/>
  <c r="CX129" i="5"/>
  <c r="DR129" i="5" s="1"/>
  <c r="CY204" i="5"/>
  <c r="DS204" i="5" s="1"/>
  <c r="DI204" i="5"/>
  <c r="DI163" i="5"/>
  <c r="CY163" i="5"/>
  <c r="DS163" i="5" s="1"/>
  <c r="CZ155" i="5"/>
  <c r="CP155" i="5"/>
  <c r="DJ155" i="5" s="1"/>
  <c r="DG141" i="5"/>
  <c r="CW141" i="5"/>
  <c r="DQ141" i="5" s="1"/>
  <c r="DI160" i="5"/>
  <c r="CY160" i="5"/>
  <c r="DS160" i="5" s="1"/>
  <c r="CY231" i="5"/>
  <c r="DS231" i="5" s="1"/>
  <c r="DI231" i="5"/>
  <c r="CW191" i="5"/>
  <c r="DQ191" i="5" s="1"/>
  <c r="DG191" i="5"/>
  <c r="CU131" i="5"/>
  <c r="DO131" i="5" s="1"/>
  <c r="DE131" i="5"/>
  <c r="DB114" i="5"/>
  <c r="CR114" i="5"/>
  <c r="DL114" i="5" s="1"/>
  <c r="CV202" i="5"/>
  <c r="DP202" i="5" s="1"/>
  <c r="DF202" i="5"/>
  <c r="DI167" i="5"/>
  <c r="CY167" i="5"/>
  <c r="DS167" i="5" s="1"/>
  <c r="CR151" i="5"/>
  <c r="DL151" i="5" s="1"/>
  <c r="DB151" i="5"/>
  <c r="DI130" i="5"/>
  <c r="CY130" i="5"/>
  <c r="DS130" i="5" s="1"/>
  <c r="DI147" i="5"/>
  <c r="CY147" i="5"/>
  <c r="DS147" i="5" s="1"/>
  <c r="CC119" i="5"/>
  <c r="CD119" i="5" s="1"/>
  <c r="CR179" i="5"/>
  <c r="DL179" i="5" s="1"/>
  <c r="DB179" i="5"/>
  <c r="DE162" i="5"/>
  <c r="CU162" i="5"/>
  <c r="DO162" i="5" s="1"/>
  <c r="DA122" i="5"/>
  <c r="CQ122" i="5"/>
  <c r="DK122" i="5" s="1"/>
  <c r="CY109" i="5"/>
  <c r="DS109" i="5" s="1"/>
  <c r="DI109" i="5"/>
  <c r="DG216" i="5"/>
  <c r="CW216" i="5"/>
  <c r="DQ216" i="5" s="1"/>
  <c r="DG166" i="5"/>
  <c r="CW166" i="5"/>
  <c r="DQ166" i="5" s="1"/>
  <c r="DB93" i="5"/>
  <c r="CR93" i="5"/>
  <c r="DL93" i="5" s="1"/>
  <c r="CR234" i="5"/>
  <c r="DL234" i="5" s="1"/>
  <c r="DB234" i="5"/>
  <c r="CQ139" i="5"/>
  <c r="DK139" i="5" s="1"/>
  <c r="DA139" i="5"/>
  <c r="DC120" i="5"/>
  <c r="CS120" i="5"/>
  <c r="DM120" i="5" s="1"/>
  <c r="CT114" i="5"/>
  <c r="DN114" i="5" s="1"/>
  <c r="DD114" i="5"/>
  <c r="CA100" i="5"/>
  <c r="BZ100" i="5"/>
  <c r="BY100" i="5"/>
  <c r="BX100" i="5"/>
  <c r="CR129" i="5"/>
  <c r="DL129" i="5" s="1"/>
  <c r="DB129" i="5"/>
  <c r="DE97" i="5"/>
  <c r="CU97" i="5"/>
  <c r="DO97" i="5" s="1"/>
  <c r="DH77" i="5"/>
  <c r="CX77" i="5"/>
  <c r="DR77" i="5" s="1"/>
  <c r="CP50" i="5"/>
  <c r="DJ50" i="5" s="1"/>
  <c r="CZ50" i="5"/>
  <c r="CS157" i="5"/>
  <c r="DM157" i="5" s="1"/>
  <c r="DC157" i="5"/>
  <c r="DG137" i="5"/>
  <c r="CW137" i="5"/>
  <c r="DQ137" i="5" s="1"/>
  <c r="DI121" i="5"/>
  <c r="CY121" i="5"/>
  <c r="DS121" i="5" s="1"/>
  <c r="DC113" i="5"/>
  <c r="CS113" i="5"/>
  <c r="DM113" i="5" s="1"/>
  <c r="DE96" i="5"/>
  <c r="CU96" i="5"/>
  <c r="DO96" i="5" s="1"/>
  <c r="CR58" i="5"/>
  <c r="DL58" i="5" s="1"/>
  <c r="DB58" i="5"/>
  <c r="DF34" i="5"/>
  <c r="CV34" i="5"/>
  <c r="DP34" i="5" s="1"/>
  <c r="CS144" i="5"/>
  <c r="DM144" i="5" s="1"/>
  <c r="DC144" i="5"/>
  <c r="DD130" i="5"/>
  <c r="CT130" i="5"/>
  <c r="DN130" i="5" s="1"/>
  <c r="DE113" i="5"/>
  <c r="CU113" i="5"/>
  <c r="DO113" i="5" s="1"/>
  <c r="CZ101" i="5"/>
  <c r="CP101" i="5"/>
  <c r="DJ101" i="5" s="1"/>
  <c r="DD92" i="5"/>
  <c r="CT92" i="5"/>
  <c r="DN92" i="5" s="1"/>
  <c r="DH186" i="5"/>
  <c r="CX186" i="5"/>
  <c r="DR186" i="5" s="1"/>
  <c r="DB107" i="5"/>
  <c r="CR107" i="5"/>
  <c r="DL107" i="5" s="1"/>
  <c r="DB56" i="5"/>
  <c r="CR56" i="5"/>
  <c r="DL56" i="5" s="1"/>
  <c r="DD138" i="5"/>
  <c r="CT138" i="5"/>
  <c r="DN138" i="5" s="1"/>
  <c r="DB133" i="5"/>
  <c r="CR133" i="5"/>
  <c r="DL133" i="5" s="1"/>
  <c r="CP91" i="5"/>
  <c r="DJ91" i="5" s="1"/>
  <c r="CZ91" i="5"/>
  <c r="CS79" i="5"/>
  <c r="DM79" i="5" s="1"/>
  <c r="DC79" i="5"/>
  <c r="CV74" i="5"/>
  <c r="DP74" i="5" s="1"/>
  <c r="DF74" i="5"/>
  <c r="DD59" i="5"/>
  <c r="CT59" i="5"/>
  <c r="DN59" i="5" s="1"/>
  <c r="DD44" i="5"/>
  <c r="CT44" i="5"/>
  <c r="DN44" i="5" s="1"/>
  <c r="DG26" i="5"/>
  <c r="CW26" i="5"/>
  <c r="DQ26" i="5" s="1"/>
  <c r="CR135" i="5"/>
  <c r="DL135" i="5" s="1"/>
  <c r="DB135" i="5"/>
  <c r="CR122" i="5"/>
  <c r="DL122" i="5" s="1"/>
  <c r="DB122" i="5"/>
  <c r="DF22" i="5"/>
  <c r="CV22" i="5"/>
  <c r="DP22" i="5" s="1"/>
  <c r="CV156" i="5"/>
  <c r="DP156" i="5" s="1"/>
  <c r="DF156" i="5"/>
  <c r="DB104" i="5"/>
  <c r="CR104" i="5"/>
  <c r="DL104" i="5" s="1"/>
  <c r="CV70" i="5"/>
  <c r="DP70" i="5" s="1"/>
  <c r="DF70" i="5"/>
  <c r="DB62" i="5"/>
  <c r="CR62" i="5"/>
  <c r="DL62" i="5" s="1"/>
  <c r="DA48" i="5"/>
  <c r="CQ48" i="5"/>
  <c r="DK48" i="5" s="1"/>
  <c r="CU37" i="5"/>
  <c r="DO37" i="5" s="1"/>
  <c r="DE37" i="5"/>
  <c r="CV263" i="4"/>
  <c r="DP263" i="4" s="1"/>
  <c r="DF263" i="4"/>
  <c r="CY88" i="5"/>
  <c r="DS88" i="5" s="1"/>
  <c r="DI88" i="5"/>
  <c r="DE81" i="5"/>
  <c r="CU81" i="5"/>
  <c r="DO81" i="5" s="1"/>
  <c r="DG15" i="5"/>
  <c r="CW15" i="5"/>
  <c r="DQ15" i="5" s="1"/>
  <c r="CU158" i="5"/>
  <c r="DO158" i="5" s="1"/>
  <c r="CQ40" i="5"/>
  <c r="DK40" i="5" s="1"/>
  <c r="DA40" i="5"/>
  <c r="CV10" i="5"/>
  <c r="DP10" i="5" s="1"/>
  <c r="DF10" i="5"/>
  <c r="CX272" i="4"/>
  <c r="DR272" i="4" s="1"/>
  <c r="DH272" i="4"/>
  <c r="DF97" i="5"/>
  <c r="CV97" i="5"/>
  <c r="DP97" i="5" s="1"/>
  <c r="CA78" i="5"/>
  <c r="BY78" i="5"/>
  <c r="BX78" i="5"/>
  <c r="BZ78" i="5"/>
  <c r="DE64" i="5"/>
  <c r="CU64" i="5"/>
  <c r="DO64" i="5" s="1"/>
  <c r="CZ36" i="5"/>
  <c r="CP36" i="5"/>
  <c r="DJ36" i="5" s="1"/>
  <c r="DG272" i="4"/>
  <c r="CW272" i="4"/>
  <c r="DQ272" i="4" s="1"/>
  <c r="CR134" i="5"/>
  <c r="DL134" i="5" s="1"/>
  <c r="DB134" i="5"/>
  <c r="CT109" i="5"/>
  <c r="DN109" i="5" s="1"/>
  <c r="CS75" i="5"/>
  <c r="DM75" i="5" s="1"/>
  <c r="DC75" i="5"/>
  <c r="DH66" i="5"/>
  <c r="CX66" i="5"/>
  <c r="DR66" i="5" s="1"/>
  <c r="CQ45" i="5"/>
  <c r="DK45" i="5" s="1"/>
  <c r="DA45" i="5"/>
  <c r="CU23" i="5"/>
  <c r="DO23" i="5" s="1"/>
  <c r="DE23" i="5"/>
  <c r="CY271" i="4"/>
  <c r="DS271" i="4" s="1"/>
  <c r="DI271" i="4"/>
  <c r="CP255" i="4"/>
  <c r="DJ255" i="4" s="1"/>
  <c r="CZ255" i="4"/>
  <c r="BX90" i="5"/>
  <c r="DE60" i="5"/>
  <c r="CU60" i="5"/>
  <c r="DO60" i="5" s="1"/>
  <c r="DG38" i="5"/>
  <c r="CW38" i="5"/>
  <c r="DQ38" i="5" s="1"/>
  <c r="DD32" i="5"/>
  <c r="CT32" i="5"/>
  <c r="DN32" i="5" s="1"/>
  <c r="CW12" i="5"/>
  <c r="DQ12" i="5" s="1"/>
  <c r="DG12" i="5"/>
  <c r="CA264" i="4"/>
  <c r="BZ264" i="4"/>
  <c r="BY264" i="4"/>
  <c r="BX264" i="4"/>
  <c r="DF247" i="4"/>
  <c r="CV247" i="4"/>
  <c r="DP247" i="4" s="1"/>
  <c r="BX279" i="4"/>
  <c r="BZ279" i="4"/>
  <c r="BY279" i="4"/>
  <c r="CA279" i="4"/>
  <c r="CP262" i="4"/>
  <c r="DJ262" i="4" s="1"/>
  <c r="CZ262" i="4"/>
  <c r="CV244" i="4"/>
  <c r="DP244" i="4" s="1"/>
  <c r="DF244" i="4"/>
  <c r="DF105" i="5"/>
  <c r="CV105" i="5"/>
  <c r="DP105" i="5" s="1"/>
  <c r="BY59" i="5"/>
  <c r="CA59" i="5"/>
  <c r="BZ59" i="5"/>
  <c r="BX59" i="5"/>
  <c r="CC35" i="5"/>
  <c r="CD35" i="5" s="1"/>
  <c r="CX20" i="5"/>
  <c r="DR20" i="5" s="1"/>
  <c r="DH20" i="5"/>
  <c r="DC19" i="5"/>
  <c r="CS19" i="5"/>
  <c r="DM19" i="5" s="1"/>
  <c r="DF260" i="4"/>
  <c r="CV260" i="4"/>
  <c r="DP260" i="4" s="1"/>
  <c r="DD214" i="4"/>
  <c r="CT214" i="4"/>
  <c r="DN214" i="4" s="1"/>
  <c r="DG197" i="4"/>
  <c r="CW197" i="4"/>
  <c r="DQ197" i="4" s="1"/>
  <c r="DA175" i="4"/>
  <c r="CQ175" i="4"/>
  <c r="DK175" i="4" s="1"/>
  <c r="DA93" i="5"/>
  <c r="CQ93" i="5"/>
  <c r="DK93" i="5" s="1"/>
  <c r="DH61" i="5"/>
  <c r="CX61" i="5"/>
  <c r="DR61" i="5" s="1"/>
  <c r="DD10" i="5"/>
  <c r="CT10" i="5"/>
  <c r="DN10" i="5" s="1"/>
  <c r="CP270" i="4"/>
  <c r="DJ270" i="4" s="1"/>
  <c r="CZ270" i="4"/>
  <c r="DB251" i="4"/>
  <c r="CR251" i="4"/>
  <c r="DL251" i="4" s="1"/>
  <c r="DH229" i="4"/>
  <c r="CX229" i="4"/>
  <c r="DR229" i="4" s="1"/>
  <c r="CP215" i="4"/>
  <c r="DJ215" i="4" s="1"/>
  <c r="CZ215" i="4"/>
  <c r="CV197" i="4"/>
  <c r="DP197" i="4" s="1"/>
  <c r="DF197" i="4"/>
  <c r="BY178" i="4"/>
  <c r="BX178" i="4"/>
  <c r="BZ178" i="4"/>
  <c r="CA178" i="4"/>
  <c r="CU217" i="5"/>
  <c r="DO217" i="5" s="1"/>
  <c r="DE217" i="5"/>
  <c r="CR68" i="5"/>
  <c r="DL68" i="5" s="1"/>
  <c r="DB68" i="5"/>
  <c r="DF28" i="5"/>
  <c r="CV28" i="5"/>
  <c r="DP28" i="5" s="1"/>
  <c r="DC15" i="5"/>
  <c r="CS15" i="5"/>
  <c r="DM15" i="5" s="1"/>
  <c r="CY267" i="4"/>
  <c r="DS267" i="4" s="1"/>
  <c r="DI267" i="4"/>
  <c r="CU225" i="4"/>
  <c r="DO225" i="4" s="1"/>
  <c r="DE225" i="4"/>
  <c r="DB87" i="5"/>
  <c r="CR87" i="5"/>
  <c r="DL87" i="5" s="1"/>
  <c r="CU9" i="5"/>
  <c r="DO9" i="5" s="1"/>
  <c r="DE9" i="5"/>
  <c r="DI254" i="4"/>
  <c r="CY254" i="4"/>
  <c r="DS254" i="4" s="1"/>
  <c r="DE235" i="4"/>
  <c r="CU235" i="4"/>
  <c r="DO235" i="4" s="1"/>
  <c r="DF212" i="4"/>
  <c r="CV212" i="4"/>
  <c r="DP212" i="4" s="1"/>
  <c r="DG193" i="4"/>
  <c r="CW193" i="4"/>
  <c r="DQ193" i="4" s="1"/>
  <c r="CS134" i="4"/>
  <c r="DM134" i="4" s="1"/>
  <c r="DC134" i="4"/>
  <c r="DA77" i="4"/>
  <c r="CQ77" i="4"/>
  <c r="DK77" i="4" s="1"/>
  <c r="CW47" i="5"/>
  <c r="DQ47" i="5" s="1"/>
  <c r="DG47" i="5"/>
  <c r="CT6" i="5"/>
  <c r="DN6" i="5" s="1"/>
  <c r="DD6" i="5"/>
  <c r="CC246" i="4"/>
  <c r="CD246" i="4" s="1"/>
  <c r="DI233" i="4"/>
  <c r="CY233" i="4"/>
  <c r="DS233" i="4" s="1"/>
  <c r="DH202" i="4"/>
  <c r="CX202" i="4"/>
  <c r="DR202" i="4" s="1"/>
  <c r="DH181" i="4"/>
  <c r="CX181" i="4"/>
  <c r="DR181" i="4" s="1"/>
  <c r="DC169" i="4"/>
  <c r="CS169" i="4"/>
  <c r="DM169" i="4" s="1"/>
  <c r="BY156" i="4"/>
  <c r="BX156" i="4"/>
  <c r="CA156" i="4"/>
  <c r="CR134" i="4"/>
  <c r="DL134" i="4" s="1"/>
  <c r="DB134" i="4"/>
  <c r="DH99" i="4"/>
  <c r="CX99" i="4"/>
  <c r="DR99" i="4" s="1"/>
  <c r="CA212" i="5"/>
  <c r="BZ212" i="5"/>
  <c r="BX212" i="5"/>
  <c r="BY212" i="5"/>
  <c r="CT118" i="5"/>
  <c r="DN118" i="5" s="1"/>
  <c r="CQ265" i="4"/>
  <c r="DK265" i="4" s="1"/>
  <c r="DA265" i="4"/>
  <c r="CP232" i="4"/>
  <c r="DJ232" i="4" s="1"/>
  <c r="CZ232" i="4"/>
  <c r="CX130" i="4"/>
  <c r="DR130" i="4" s="1"/>
  <c r="DH130" i="4"/>
  <c r="DG57" i="5"/>
  <c r="CW57" i="5"/>
  <c r="DQ57" i="5" s="1"/>
  <c r="CY251" i="4"/>
  <c r="DS251" i="4" s="1"/>
  <c r="DI251" i="4"/>
  <c r="DI219" i="4"/>
  <c r="CY219" i="4"/>
  <c r="DS219" i="4" s="1"/>
  <c r="CA196" i="4"/>
  <c r="BZ196" i="4"/>
  <c r="BY196" i="4"/>
  <c r="BX196" i="4"/>
  <c r="DB137" i="4"/>
  <c r="CR137" i="4"/>
  <c r="DL137" i="4" s="1"/>
  <c r="DE117" i="4"/>
  <c r="CU117" i="4"/>
  <c r="DO117" i="4" s="1"/>
  <c r="CP43" i="5"/>
  <c r="DJ43" i="5" s="1"/>
  <c r="CZ43" i="5"/>
  <c r="DF266" i="4"/>
  <c r="CV266" i="4"/>
  <c r="DP266" i="4" s="1"/>
  <c r="DI203" i="4"/>
  <c r="CY203" i="4"/>
  <c r="DS203" i="4" s="1"/>
  <c r="CR174" i="4"/>
  <c r="DL174" i="4" s="1"/>
  <c r="DB174" i="4"/>
  <c r="CC166" i="4"/>
  <c r="CD166" i="4" s="1"/>
  <c r="CR116" i="4"/>
  <c r="DL116" i="4" s="1"/>
  <c r="DB116" i="4"/>
  <c r="DB78" i="4"/>
  <c r="CR78" i="4"/>
  <c r="DL78" i="4" s="1"/>
  <c r="CV99" i="5"/>
  <c r="DP99" i="5" s="1"/>
  <c r="DF99" i="5"/>
  <c r="CS24" i="5"/>
  <c r="DM24" i="5" s="1"/>
  <c r="DC24" i="5"/>
  <c r="DE277" i="4"/>
  <c r="CU277" i="4"/>
  <c r="DO277" i="4" s="1"/>
  <c r="DB252" i="4"/>
  <c r="CR252" i="4"/>
  <c r="DL252" i="4" s="1"/>
  <c r="DA234" i="4"/>
  <c r="CQ234" i="4"/>
  <c r="DK234" i="4" s="1"/>
  <c r="CC207" i="4"/>
  <c r="CD207" i="4" s="1"/>
  <c r="DD158" i="4"/>
  <c r="CT158" i="4"/>
  <c r="DN158" i="4" s="1"/>
  <c r="DG127" i="4"/>
  <c r="CW127" i="4"/>
  <c r="DQ127" i="4" s="1"/>
  <c r="DA121" i="4"/>
  <c r="CQ121" i="4"/>
  <c r="DK121" i="4" s="1"/>
  <c r="CR111" i="4"/>
  <c r="DL111" i="4" s="1"/>
  <c r="DB111" i="4"/>
  <c r="DI99" i="4"/>
  <c r="CY99" i="4"/>
  <c r="DS99" i="4" s="1"/>
  <c r="CT66" i="4"/>
  <c r="DN66" i="4" s="1"/>
  <c r="DD66" i="4"/>
  <c r="DE237" i="4"/>
  <c r="CU237" i="4"/>
  <c r="DO237" i="4" s="1"/>
  <c r="CV223" i="4"/>
  <c r="DP223" i="4" s="1"/>
  <c r="DF223" i="4"/>
  <c r="CU209" i="4"/>
  <c r="DO209" i="4" s="1"/>
  <c r="DE209" i="4"/>
  <c r="CU208" i="4"/>
  <c r="DO208" i="4" s="1"/>
  <c r="DE208" i="4"/>
  <c r="CU157" i="4"/>
  <c r="DO157" i="4" s="1"/>
  <c r="DE157" i="4"/>
  <c r="DG131" i="4"/>
  <c r="CW131" i="4"/>
  <c r="DQ131" i="4" s="1"/>
  <c r="CU98" i="4"/>
  <c r="DO98" i="4" s="1"/>
  <c r="DE98" i="4"/>
  <c r="CW73" i="4"/>
  <c r="DQ73" i="4" s="1"/>
  <c r="DG73" i="4"/>
  <c r="BY57" i="4"/>
  <c r="BX57" i="4"/>
  <c r="BZ57" i="4"/>
  <c r="CA57" i="4"/>
  <c r="CU269" i="4"/>
  <c r="DO269" i="4" s="1"/>
  <c r="DE269" i="4"/>
  <c r="DG201" i="4"/>
  <c r="CW201" i="4"/>
  <c r="DQ201" i="4" s="1"/>
  <c r="CC139" i="4"/>
  <c r="CD139" i="4" s="1"/>
  <c r="CR124" i="4"/>
  <c r="DL124" i="4" s="1"/>
  <c r="DB124" i="4"/>
  <c r="CP92" i="4"/>
  <c r="DJ92" i="4" s="1"/>
  <c r="CZ92" i="4"/>
  <c r="CP66" i="4"/>
  <c r="DJ66" i="4" s="1"/>
  <c r="CZ66" i="4"/>
  <c r="BY39" i="4"/>
  <c r="CA39" i="4"/>
  <c r="BZ39" i="4"/>
  <c r="BX39" i="4"/>
  <c r="CU17" i="5"/>
  <c r="DO17" i="5" s="1"/>
  <c r="DF204" i="4"/>
  <c r="CV204" i="4"/>
  <c r="DP204" i="4" s="1"/>
  <c r="BY46" i="5"/>
  <c r="BX46" i="5"/>
  <c r="CA46" i="5"/>
  <c r="DB263" i="4"/>
  <c r="CR263" i="4"/>
  <c r="DL263" i="4" s="1"/>
  <c r="CZ256" i="4"/>
  <c r="CP256" i="4"/>
  <c r="DJ256" i="4" s="1"/>
  <c r="CA222" i="4"/>
  <c r="BX222" i="4"/>
  <c r="BZ222" i="4"/>
  <c r="BY222" i="4"/>
  <c r="CR172" i="4"/>
  <c r="DL172" i="4" s="1"/>
  <c r="DB172" i="4"/>
  <c r="CV142" i="4"/>
  <c r="DP142" i="4" s="1"/>
  <c r="DF142" i="4"/>
  <c r="CY119" i="4"/>
  <c r="DS119" i="4" s="1"/>
  <c r="DI119" i="4"/>
  <c r="DA115" i="4"/>
  <c r="CQ115" i="4"/>
  <c r="DK115" i="4" s="1"/>
  <c r="CQ100" i="4"/>
  <c r="DK100" i="4" s="1"/>
  <c r="DA100" i="4"/>
  <c r="DA80" i="4"/>
  <c r="CQ80" i="4"/>
  <c r="DK80" i="4" s="1"/>
  <c r="DD41" i="4"/>
  <c r="CT41" i="4"/>
  <c r="DN41" i="4" s="1"/>
  <c r="DI190" i="4"/>
  <c r="CY190" i="4"/>
  <c r="DS190" i="4" s="1"/>
  <c r="CS247" i="4"/>
  <c r="DM247" i="4" s="1"/>
  <c r="DC247" i="4"/>
  <c r="BY229" i="4"/>
  <c r="BX229" i="4"/>
  <c r="CA229" i="4"/>
  <c r="BZ229" i="4"/>
  <c r="CR202" i="4"/>
  <c r="DL202" i="4" s="1"/>
  <c r="DB202" i="4"/>
  <c r="CU245" i="4"/>
  <c r="DO245" i="4" s="1"/>
  <c r="DE245" i="4"/>
  <c r="DG236" i="4"/>
  <c r="CW236" i="4"/>
  <c r="DQ236" i="4" s="1"/>
  <c r="BX220" i="4"/>
  <c r="CX188" i="4"/>
  <c r="DR188" i="4" s="1"/>
  <c r="DH188" i="4"/>
  <c r="CP163" i="4"/>
  <c r="DJ163" i="4" s="1"/>
  <c r="CZ163" i="4"/>
  <c r="DA214" i="4"/>
  <c r="CQ214" i="4"/>
  <c r="DK214" i="4" s="1"/>
  <c r="CT191" i="4"/>
  <c r="DN191" i="4" s="1"/>
  <c r="CU140" i="4"/>
  <c r="DO140" i="4" s="1"/>
  <c r="DE140" i="4"/>
  <c r="CZ248" i="4"/>
  <c r="CP248" i="4"/>
  <c r="DJ248" i="4" s="1"/>
  <c r="CQ152" i="4"/>
  <c r="DK152" i="4" s="1"/>
  <c r="DA152" i="4"/>
  <c r="DC123" i="4"/>
  <c r="CS123" i="4"/>
  <c r="DM123" i="4" s="1"/>
  <c r="CR194" i="4"/>
  <c r="DL194" i="4" s="1"/>
  <c r="DB194" i="4"/>
  <c r="DE185" i="4"/>
  <c r="CU185" i="4"/>
  <c r="DO185" i="4" s="1"/>
  <c r="CU151" i="4"/>
  <c r="DO151" i="4" s="1"/>
  <c r="DE151" i="4"/>
  <c r="DA89" i="4"/>
  <c r="CQ89" i="4"/>
  <c r="DK89" i="4" s="1"/>
  <c r="DH73" i="4"/>
  <c r="CX73" i="4"/>
  <c r="DR73" i="4" s="1"/>
  <c r="BZ255" i="4"/>
  <c r="BY255" i="4"/>
  <c r="BX255" i="4"/>
  <c r="CA255" i="4"/>
  <c r="DB154" i="4"/>
  <c r="CR154" i="4"/>
  <c r="DL154" i="4" s="1"/>
  <c r="DF102" i="4"/>
  <c r="CV102" i="4"/>
  <c r="DP102" i="4" s="1"/>
  <c r="DI95" i="4"/>
  <c r="CY95" i="4"/>
  <c r="DS95" i="4" s="1"/>
  <c r="CY87" i="4"/>
  <c r="DS87" i="4" s="1"/>
  <c r="DI87" i="4"/>
  <c r="BX72" i="4"/>
  <c r="CA72" i="4"/>
  <c r="BY72" i="4"/>
  <c r="BZ72" i="4"/>
  <c r="CV67" i="4"/>
  <c r="DP67" i="4" s="1"/>
  <c r="DF67" i="4"/>
  <c r="DD25" i="4"/>
  <c r="CT25" i="4"/>
  <c r="DN25" i="4" s="1"/>
  <c r="DA235" i="3"/>
  <c r="CQ235" i="3"/>
  <c r="DK235" i="3" s="1"/>
  <c r="CS223" i="4"/>
  <c r="DM223" i="4" s="1"/>
  <c r="DC223" i="4"/>
  <c r="DE144" i="4"/>
  <c r="CU144" i="4"/>
  <c r="DO144" i="4" s="1"/>
  <c r="CR103" i="4"/>
  <c r="DL103" i="4" s="1"/>
  <c r="DB103" i="4"/>
  <c r="CC85" i="4"/>
  <c r="CD85" i="4" s="1"/>
  <c r="DD55" i="4"/>
  <c r="CT55" i="4"/>
  <c r="DN55" i="4" s="1"/>
  <c r="BV44" i="4"/>
  <c r="CZ39" i="4"/>
  <c r="CP39" i="4"/>
  <c r="DJ39" i="4" s="1"/>
  <c r="DB6" i="4"/>
  <c r="CR6" i="4"/>
  <c r="DL6" i="4" s="1"/>
  <c r="DA270" i="3"/>
  <c r="CQ270" i="3"/>
  <c r="DK270" i="3" s="1"/>
  <c r="CW246" i="3"/>
  <c r="DQ246" i="3" s="1"/>
  <c r="DG246" i="3"/>
  <c r="CQ208" i="3"/>
  <c r="DK208" i="3" s="1"/>
  <c r="DA208" i="3"/>
  <c r="CP179" i="3"/>
  <c r="DJ179" i="3" s="1"/>
  <c r="CZ179" i="3"/>
  <c r="CC129" i="4"/>
  <c r="CD129" i="4" s="1"/>
  <c r="DI118" i="4"/>
  <c r="CY118" i="4"/>
  <c r="DS118" i="4" s="1"/>
  <c r="CU88" i="4"/>
  <c r="DO88" i="4" s="1"/>
  <c r="DE88" i="4"/>
  <c r="DF48" i="4"/>
  <c r="CV48" i="4"/>
  <c r="DP48" i="4" s="1"/>
  <c r="CP27" i="4"/>
  <c r="DJ27" i="4" s="1"/>
  <c r="CZ27" i="4"/>
  <c r="DC272" i="3"/>
  <c r="CS272" i="3"/>
  <c r="DM272" i="3" s="1"/>
  <c r="CR242" i="3"/>
  <c r="DL242" i="3" s="1"/>
  <c r="DB242" i="3"/>
  <c r="CP224" i="3"/>
  <c r="DJ224" i="3" s="1"/>
  <c r="CZ224" i="3"/>
  <c r="CW203" i="3"/>
  <c r="DQ203" i="3" s="1"/>
  <c r="DG203" i="3"/>
  <c r="CP184" i="3"/>
  <c r="DJ184" i="3" s="1"/>
  <c r="CZ184" i="3"/>
  <c r="CX278" i="4"/>
  <c r="DR278" i="4" s="1"/>
  <c r="DH278" i="4"/>
  <c r="CZ135" i="4"/>
  <c r="CP135" i="4"/>
  <c r="DJ135" i="4" s="1"/>
  <c r="CC96" i="4"/>
  <c r="CD96" i="4" s="1"/>
  <c r="CS74" i="4"/>
  <c r="DM74" i="4" s="1"/>
  <c r="DC74" i="4"/>
  <c r="CT17" i="4"/>
  <c r="DN17" i="4" s="1"/>
  <c r="DD17" i="4"/>
  <c r="CZ279" i="3"/>
  <c r="CP279" i="3"/>
  <c r="DJ279" i="3" s="1"/>
  <c r="CZ234" i="3"/>
  <c r="CP234" i="3"/>
  <c r="DJ234" i="3" s="1"/>
  <c r="DD214" i="3"/>
  <c r="CT214" i="3"/>
  <c r="DN214" i="3" s="1"/>
  <c r="DE195" i="3"/>
  <c r="CU195" i="3"/>
  <c r="DO195" i="3" s="1"/>
  <c r="DA81" i="4"/>
  <c r="CQ81" i="4"/>
  <c r="DK81" i="4" s="1"/>
  <c r="DI19" i="4"/>
  <c r="CY19" i="4"/>
  <c r="DS19" i="4" s="1"/>
  <c r="CU250" i="3"/>
  <c r="DO250" i="3" s="1"/>
  <c r="DE250" i="3"/>
  <c r="DC229" i="3"/>
  <c r="CS229" i="3"/>
  <c r="DM229" i="3" s="1"/>
  <c r="CX187" i="3"/>
  <c r="DR187" i="3" s="1"/>
  <c r="DH187" i="3"/>
  <c r="DA163" i="3"/>
  <c r="CQ163" i="3"/>
  <c r="DK163" i="3" s="1"/>
  <c r="CS152" i="3"/>
  <c r="DM152" i="3" s="1"/>
  <c r="DC152" i="3"/>
  <c r="CA108" i="3"/>
  <c r="BY108" i="3"/>
  <c r="BX108" i="3"/>
  <c r="DF160" i="4"/>
  <c r="CV160" i="4"/>
  <c r="DP160" i="4" s="1"/>
  <c r="CQ139" i="4"/>
  <c r="DK139" i="4" s="1"/>
  <c r="DA139" i="4"/>
  <c r="DD58" i="4"/>
  <c r="CT58" i="4"/>
  <c r="DN58" i="4" s="1"/>
  <c r="CX39" i="4"/>
  <c r="DR39" i="4" s="1"/>
  <c r="DH39" i="4"/>
  <c r="CZ6" i="4"/>
  <c r="CP6" i="4"/>
  <c r="DJ6" i="4" s="1"/>
  <c r="CC242" i="3"/>
  <c r="CD242" i="3" s="1"/>
  <c r="CP217" i="3"/>
  <c r="DJ217" i="3" s="1"/>
  <c r="CZ217" i="3"/>
  <c r="DF172" i="3"/>
  <c r="CV172" i="3"/>
  <c r="DP172" i="3" s="1"/>
  <c r="DF144" i="3"/>
  <c r="CV144" i="3"/>
  <c r="DP144" i="3" s="1"/>
  <c r="CS117" i="3"/>
  <c r="DM117" i="3" s="1"/>
  <c r="DC117" i="3"/>
  <c r="DG89" i="3"/>
  <c r="CW89" i="3"/>
  <c r="DQ89" i="3" s="1"/>
  <c r="DB133" i="4"/>
  <c r="CR133" i="4"/>
  <c r="DL133" i="4" s="1"/>
  <c r="DB114" i="4"/>
  <c r="CR114" i="4"/>
  <c r="DL114" i="4" s="1"/>
  <c r="CT101" i="4"/>
  <c r="DN101" i="4" s="1"/>
  <c r="DI43" i="4"/>
  <c r="CY43" i="4"/>
  <c r="DS43" i="4" s="1"/>
  <c r="CS14" i="4"/>
  <c r="DM14" i="4" s="1"/>
  <c r="DC14" i="4"/>
  <c r="BZ278" i="3"/>
  <c r="CA278" i="3"/>
  <c r="BX278" i="3"/>
  <c r="BY278" i="3"/>
  <c r="CS247" i="3"/>
  <c r="DM247" i="3" s="1"/>
  <c r="DC247" i="3"/>
  <c r="CV217" i="3"/>
  <c r="DP217" i="3" s="1"/>
  <c r="DF217" i="3"/>
  <c r="CC212" i="3"/>
  <c r="CD212" i="3" s="1"/>
  <c r="DE172" i="3"/>
  <c r="CU172" i="3"/>
  <c r="DO172" i="3" s="1"/>
  <c r="DE162" i="3"/>
  <c r="CU162" i="3"/>
  <c r="DO162" i="3" s="1"/>
  <c r="DE154" i="3"/>
  <c r="CU154" i="3"/>
  <c r="DO154" i="3" s="1"/>
  <c r="CY136" i="3"/>
  <c r="DS136" i="3" s="1"/>
  <c r="DI136" i="3"/>
  <c r="CR117" i="3"/>
  <c r="DL117" i="3" s="1"/>
  <c r="DB117" i="3"/>
  <c r="BY91" i="3"/>
  <c r="BX91" i="3"/>
  <c r="CA91" i="3"/>
  <c r="DB205" i="4"/>
  <c r="CR205" i="4"/>
  <c r="DL205" i="4" s="1"/>
  <c r="DB93" i="4"/>
  <c r="CR93" i="4"/>
  <c r="DL93" i="4" s="1"/>
  <c r="DA62" i="4"/>
  <c r="CQ62" i="4"/>
  <c r="DK62" i="4" s="1"/>
  <c r="DD250" i="3"/>
  <c r="CT250" i="3"/>
  <c r="DN250" i="3" s="1"/>
  <c r="CC164" i="3"/>
  <c r="CD164" i="3" s="1"/>
  <c r="DC147" i="3"/>
  <c r="CS147" i="3"/>
  <c r="DM147" i="3" s="1"/>
  <c r="CT18" i="5"/>
  <c r="DN18" i="5" s="1"/>
  <c r="DD18" i="5"/>
  <c r="CA41" i="4"/>
  <c r="BY41" i="4"/>
  <c r="BX41" i="4"/>
  <c r="BZ41" i="4"/>
  <c r="CX15" i="4"/>
  <c r="DR15" i="4" s="1"/>
  <c r="DH15" i="4"/>
  <c r="DB262" i="3"/>
  <c r="CR262" i="3"/>
  <c r="DL262" i="3" s="1"/>
  <c r="CT255" i="3"/>
  <c r="DN255" i="3" s="1"/>
  <c r="DD255" i="3"/>
  <c r="CY170" i="3"/>
  <c r="DS170" i="3" s="1"/>
  <c r="DI170" i="3"/>
  <c r="DE153" i="3"/>
  <c r="CU153" i="3"/>
  <c r="DO153" i="3" s="1"/>
  <c r="CS130" i="3"/>
  <c r="DM130" i="3" s="1"/>
  <c r="DC130" i="3"/>
  <c r="DE106" i="3"/>
  <c r="CU106" i="3"/>
  <c r="DO106" i="3" s="1"/>
  <c r="CC87" i="3"/>
  <c r="CD87" i="3" s="1"/>
  <c r="CT73" i="3"/>
  <c r="DN73" i="3" s="1"/>
  <c r="DD73" i="3"/>
  <c r="DA36" i="3"/>
  <c r="CQ36" i="3"/>
  <c r="DK36" i="3" s="1"/>
  <c r="CQ75" i="4"/>
  <c r="DK75" i="4" s="1"/>
  <c r="DA75" i="4"/>
  <c r="CS25" i="4"/>
  <c r="DM25" i="4" s="1"/>
  <c r="DC25" i="4"/>
  <c r="DE8" i="4"/>
  <c r="CU8" i="4"/>
  <c r="DO8" i="4" s="1"/>
  <c r="DB269" i="3"/>
  <c r="CR269" i="3"/>
  <c r="DL269" i="3" s="1"/>
  <c r="DG239" i="3"/>
  <c r="CW239" i="3"/>
  <c r="DQ239" i="3" s="1"/>
  <c r="DH196" i="3"/>
  <c r="CX196" i="3"/>
  <c r="DR196" i="3" s="1"/>
  <c r="DC182" i="3"/>
  <c r="CS182" i="3"/>
  <c r="DM182" i="3" s="1"/>
  <c r="CX145" i="3"/>
  <c r="DR145" i="3" s="1"/>
  <c r="DH145" i="3"/>
  <c r="DD135" i="3"/>
  <c r="CT135" i="3"/>
  <c r="DN135" i="3" s="1"/>
  <c r="DC120" i="3"/>
  <c r="CS120" i="3"/>
  <c r="DM120" i="3" s="1"/>
  <c r="CT97" i="3"/>
  <c r="DN97" i="3" s="1"/>
  <c r="DD97" i="3"/>
  <c r="CW64" i="3"/>
  <c r="DQ64" i="3" s="1"/>
  <c r="DG64" i="3"/>
  <c r="DB23" i="3"/>
  <c r="CR23" i="3"/>
  <c r="DL23" i="3" s="1"/>
  <c r="CK271" i="2"/>
  <c r="DE271" i="2" s="1"/>
  <c r="CU271" i="2"/>
  <c r="CU255" i="2"/>
  <c r="CK255" i="2"/>
  <c r="DE255" i="2" s="1"/>
  <c r="CK223" i="2"/>
  <c r="DE223" i="2" s="1"/>
  <c r="CU223" i="2"/>
  <c r="CK191" i="2"/>
  <c r="DE191" i="2" s="1"/>
  <c r="CU191" i="2"/>
  <c r="BR151" i="2"/>
  <c r="BU151" i="2"/>
  <c r="BS151" i="2"/>
  <c r="DD141" i="4"/>
  <c r="CT141" i="4"/>
  <c r="DN141" i="4" s="1"/>
  <c r="DI71" i="4"/>
  <c r="CY71" i="4"/>
  <c r="DS71" i="4" s="1"/>
  <c r="CQ51" i="4"/>
  <c r="DK51" i="4" s="1"/>
  <c r="DA51" i="4"/>
  <c r="DE31" i="4"/>
  <c r="CU31" i="4"/>
  <c r="DO31" i="4" s="1"/>
  <c r="DE277" i="3"/>
  <c r="CU277" i="3"/>
  <c r="DO277" i="3" s="1"/>
  <c r="DC246" i="3"/>
  <c r="CS246" i="3"/>
  <c r="DM246" i="3" s="1"/>
  <c r="DE215" i="3"/>
  <c r="CU215" i="3"/>
  <c r="DO215" i="3" s="1"/>
  <c r="DH206" i="3"/>
  <c r="CX206" i="3"/>
  <c r="DR206" i="3" s="1"/>
  <c r="BZ204" i="3"/>
  <c r="BY204" i="3"/>
  <c r="BX204" i="3"/>
  <c r="CA204" i="3"/>
  <c r="DC179" i="3"/>
  <c r="CS179" i="3"/>
  <c r="DM179" i="3" s="1"/>
  <c r="CR167" i="3"/>
  <c r="DL167" i="3" s="1"/>
  <c r="DB167" i="3"/>
  <c r="DH129" i="3"/>
  <c r="CX129" i="3"/>
  <c r="DR129" i="3" s="1"/>
  <c r="DE104" i="3"/>
  <c r="CU104" i="3"/>
  <c r="DO104" i="3" s="1"/>
  <c r="CC90" i="3"/>
  <c r="CD90" i="3" s="1"/>
  <c r="DE79" i="3"/>
  <c r="CU79" i="3"/>
  <c r="DO79" i="3" s="1"/>
  <c r="CZ66" i="3"/>
  <c r="CP66" i="3"/>
  <c r="DJ66" i="3" s="1"/>
  <c r="DG51" i="3"/>
  <c r="CW51" i="3"/>
  <c r="DQ51" i="3" s="1"/>
  <c r="CV33" i="3"/>
  <c r="DP33" i="3" s="1"/>
  <c r="DF33" i="3"/>
  <c r="CU20" i="3"/>
  <c r="DO20" i="3" s="1"/>
  <c r="DE20" i="3"/>
  <c r="CP5" i="3"/>
  <c r="DJ5" i="3" s="1"/>
  <c r="CZ5" i="3"/>
  <c r="CJ245" i="2"/>
  <c r="DD245" i="2" s="1"/>
  <c r="CT245" i="2"/>
  <c r="CJ213" i="2"/>
  <c r="DD213" i="2" s="1"/>
  <c r="CT213" i="2"/>
  <c r="CJ181" i="2"/>
  <c r="DD181" i="2" s="1"/>
  <c r="CT181" i="2"/>
  <c r="CT141" i="2"/>
  <c r="CJ141" i="2"/>
  <c r="DD141" i="2" s="1"/>
  <c r="DA126" i="2"/>
  <c r="CQ126" i="2"/>
  <c r="DK126" i="2" s="1"/>
  <c r="CV77" i="4"/>
  <c r="DP77" i="4" s="1"/>
  <c r="DF77" i="4"/>
  <c r="CS46" i="4"/>
  <c r="DM46" i="4" s="1"/>
  <c r="DC46" i="4"/>
  <c r="DB10" i="4"/>
  <c r="CR10" i="4"/>
  <c r="DL10" i="4" s="1"/>
  <c r="CX237" i="3"/>
  <c r="DR237" i="3" s="1"/>
  <c r="DH237" i="3"/>
  <c r="CT236" i="3"/>
  <c r="DN236" i="3" s="1"/>
  <c r="DD236" i="3"/>
  <c r="CR227" i="3"/>
  <c r="DL227" i="3" s="1"/>
  <c r="DB227" i="3"/>
  <c r="DF194" i="3"/>
  <c r="CV194" i="3"/>
  <c r="DP194" i="3" s="1"/>
  <c r="CT188" i="3"/>
  <c r="DN188" i="3" s="1"/>
  <c r="DD188" i="3"/>
  <c r="CY167" i="3"/>
  <c r="DS167" i="3" s="1"/>
  <c r="DI167" i="3"/>
  <c r="CU141" i="3"/>
  <c r="DO141" i="3" s="1"/>
  <c r="DE141" i="3"/>
  <c r="CU132" i="3"/>
  <c r="DO132" i="3" s="1"/>
  <c r="DE132" i="3"/>
  <c r="CC127" i="3"/>
  <c r="CD127" i="3" s="1"/>
  <c r="DF105" i="3"/>
  <c r="CV105" i="3"/>
  <c r="DP105" i="3" s="1"/>
  <c r="CA90" i="3"/>
  <c r="BZ90" i="3"/>
  <c r="BY90" i="3"/>
  <c r="BX90" i="3"/>
  <c r="CQ58" i="3"/>
  <c r="DK58" i="3" s="1"/>
  <c r="DA58" i="3"/>
  <c r="DG29" i="3"/>
  <c r="CW29" i="3"/>
  <c r="DQ29" i="3" s="1"/>
  <c r="CQ40" i="4"/>
  <c r="DK40" i="4" s="1"/>
  <c r="DA40" i="4"/>
  <c r="CY33" i="4"/>
  <c r="DS33" i="4" s="1"/>
  <c r="DI33" i="4"/>
  <c r="CV243" i="3"/>
  <c r="DP243" i="3" s="1"/>
  <c r="DF243" i="3"/>
  <c r="CA175" i="3"/>
  <c r="BZ175" i="3"/>
  <c r="BX175" i="3"/>
  <c r="BY175" i="3"/>
  <c r="CC149" i="3"/>
  <c r="CD149" i="3" s="1"/>
  <c r="CZ146" i="3"/>
  <c r="CP146" i="3"/>
  <c r="DJ146" i="3" s="1"/>
  <c r="DG134" i="3"/>
  <c r="CW134" i="3"/>
  <c r="DQ134" i="3" s="1"/>
  <c r="DH79" i="3"/>
  <c r="CX79" i="3"/>
  <c r="DR79" i="3" s="1"/>
  <c r="CT63" i="3"/>
  <c r="DN63" i="3" s="1"/>
  <c r="DD63" i="3"/>
  <c r="DI276" i="3"/>
  <c r="CY276" i="3"/>
  <c r="DS276" i="3" s="1"/>
  <c r="DD248" i="3"/>
  <c r="CT248" i="3"/>
  <c r="DN248" i="3" s="1"/>
  <c r="DB245" i="3"/>
  <c r="CR245" i="3"/>
  <c r="DL245" i="3" s="1"/>
  <c r="CA226" i="3"/>
  <c r="BZ226" i="3"/>
  <c r="BX226" i="3"/>
  <c r="BY226" i="3"/>
  <c r="BX81" i="3"/>
  <c r="BZ81" i="3"/>
  <c r="BY81" i="3"/>
  <c r="CA81" i="3"/>
  <c r="CW72" i="3"/>
  <c r="DQ72" i="3" s="1"/>
  <c r="DG72" i="3"/>
  <c r="CR44" i="3"/>
  <c r="DL44" i="3" s="1"/>
  <c r="DB44" i="3"/>
  <c r="CT11" i="3"/>
  <c r="DN11" i="3" s="1"/>
  <c r="DD11" i="3"/>
  <c r="BO268" i="2"/>
  <c r="BT268" i="2" s="1"/>
  <c r="CZ251" i="2"/>
  <c r="CP251" i="2"/>
  <c r="DJ251" i="2" s="1"/>
  <c r="CZ48" i="4"/>
  <c r="CP48" i="4"/>
  <c r="DJ48" i="4" s="1"/>
  <c r="CT39" i="4"/>
  <c r="DN39" i="4" s="1"/>
  <c r="DD39" i="4"/>
  <c r="DG212" i="3"/>
  <c r="CW212" i="3"/>
  <c r="DQ212" i="3" s="1"/>
  <c r="CC180" i="3"/>
  <c r="CD180" i="3" s="1"/>
  <c r="DE148" i="3"/>
  <c r="CU148" i="3"/>
  <c r="DO148" i="3" s="1"/>
  <c r="DD117" i="3"/>
  <c r="CT117" i="3"/>
  <c r="DN117" i="3" s="1"/>
  <c r="CS102" i="3"/>
  <c r="DM102" i="3" s="1"/>
  <c r="DC102" i="3"/>
  <c r="CT30" i="4"/>
  <c r="DN30" i="4" s="1"/>
  <c r="CP18" i="4"/>
  <c r="DJ18" i="4" s="1"/>
  <c r="CZ18" i="4"/>
  <c r="DF16" i="4"/>
  <c r="CV16" i="4"/>
  <c r="DP16" i="4" s="1"/>
  <c r="CY221" i="3"/>
  <c r="DS221" i="3" s="1"/>
  <c r="DI221" i="3"/>
  <c r="DC203" i="3"/>
  <c r="CS203" i="3"/>
  <c r="DM203" i="3" s="1"/>
  <c r="CT116" i="3"/>
  <c r="DN116" i="3" s="1"/>
  <c r="DD116" i="3"/>
  <c r="CY88" i="3"/>
  <c r="DS88" i="3" s="1"/>
  <c r="DI88" i="3"/>
  <c r="BY75" i="3"/>
  <c r="BX75" i="3"/>
  <c r="CA75" i="3"/>
  <c r="BZ75" i="3"/>
  <c r="DE43" i="3"/>
  <c r="CU43" i="3"/>
  <c r="DO43" i="3" s="1"/>
  <c r="DC280" i="3"/>
  <c r="CS280" i="3"/>
  <c r="DM280" i="3" s="1"/>
  <c r="CX241" i="3"/>
  <c r="DR241" i="3" s="1"/>
  <c r="DH241" i="3"/>
  <c r="DB233" i="3"/>
  <c r="CR233" i="3"/>
  <c r="DL233" i="3" s="1"/>
  <c r="DD189" i="3"/>
  <c r="CT189" i="3"/>
  <c r="DN189" i="3" s="1"/>
  <c r="DG85" i="3"/>
  <c r="CW85" i="3"/>
  <c r="DQ85" i="3" s="1"/>
  <c r="CW80" i="3"/>
  <c r="DQ80" i="3" s="1"/>
  <c r="DG80" i="3"/>
  <c r="DF66" i="3"/>
  <c r="CV66" i="3"/>
  <c r="DP66" i="3" s="1"/>
  <c r="CX51" i="3"/>
  <c r="DR51" i="3" s="1"/>
  <c r="DH51" i="3"/>
  <c r="CQ10" i="3"/>
  <c r="DK10" i="3" s="1"/>
  <c r="DA10" i="3"/>
  <c r="CC9" i="3"/>
  <c r="CD9" i="3" s="1"/>
  <c r="CZ272" i="2"/>
  <c r="CP272" i="2"/>
  <c r="DJ272" i="2" s="1"/>
  <c r="BO237" i="2"/>
  <c r="BT237" i="2" s="1"/>
  <c r="BO221" i="2"/>
  <c r="BT221" i="2" s="1"/>
  <c r="BO205" i="2"/>
  <c r="BT205" i="2" s="1"/>
  <c r="BO189" i="2"/>
  <c r="BT189" i="2" s="1"/>
  <c r="DC274" i="3"/>
  <c r="CS274" i="3"/>
  <c r="DM274" i="3" s="1"/>
  <c r="CC210" i="3"/>
  <c r="CD210" i="3" s="1"/>
  <c r="CS119" i="3"/>
  <c r="DM119" i="3" s="1"/>
  <c r="DC119" i="3"/>
  <c r="DC80" i="3"/>
  <c r="CS80" i="3"/>
  <c r="DM80" i="3" s="1"/>
  <c r="CQ66" i="3"/>
  <c r="DK66" i="3" s="1"/>
  <c r="DA66" i="3"/>
  <c r="DI18" i="3"/>
  <c r="CY18" i="3"/>
  <c r="DS18" i="3" s="1"/>
  <c r="CZ265" i="2"/>
  <c r="CP265" i="2"/>
  <c r="DJ265" i="2" s="1"/>
  <c r="CQ250" i="2"/>
  <c r="DK250" i="2" s="1"/>
  <c r="DA250" i="2"/>
  <c r="CQ233" i="2"/>
  <c r="DK233" i="2" s="1"/>
  <c r="DA233" i="2"/>
  <c r="CQ217" i="2"/>
  <c r="DK217" i="2" s="1"/>
  <c r="DA217" i="2"/>
  <c r="CQ201" i="2"/>
  <c r="DK201" i="2" s="1"/>
  <c r="DA201" i="2"/>
  <c r="CQ185" i="2"/>
  <c r="DK185" i="2" s="1"/>
  <c r="DA185" i="2"/>
  <c r="DC167" i="2"/>
  <c r="CS167" i="2"/>
  <c r="DM167" i="2" s="1"/>
  <c r="CN140" i="2"/>
  <c r="DH140" i="2" s="1"/>
  <c r="CX140" i="2"/>
  <c r="DG23" i="4"/>
  <c r="CW23" i="4"/>
  <c r="DQ23" i="4" s="1"/>
  <c r="DG258" i="3"/>
  <c r="CW258" i="3"/>
  <c r="DQ258" i="3" s="1"/>
  <c r="CS176" i="3"/>
  <c r="DM176" i="3" s="1"/>
  <c r="DC176" i="3"/>
  <c r="DF158" i="3"/>
  <c r="CV158" i="3"/>
  <c r="DP158" i="3" s="1"/>
  <c r="DG102" i="3"/>
  <c r="CW102" i="3"/>
  <c r="DQ102" i="3" s="1"/>
  <c r="CQ82" i="3"/>
  <c r="DK82" i="3" s="1"/>
  <c r="DA82" i="3"/>
  <c r="DA52" i="3"/>
  <c r="CQ52" i="3"/>
  <c r="DK52" i="3" s="1"/>
  <c r="DI42" i="3"/>
  <c r="CY42" i="3"/>
  <c r="DS42" i="3" s="1"/>
  <c r="DG24" i="3"/>
  <c r="CW24" i="3"/>
  <c r="DQ24" i="3" s="1"/>
  <c r="CR273" i="2"/>
  <c r="DL273" i="2" s="1"/>
  <c r="DB273" i="2"/>
  <c r="CX261" i="2"/>
  <c r="CN261" i="2"/>
  <c r="DH261" i="2" s="1"/>
  <c r="BW246" i="2"/>
  <c r="BX246" i="2" s="1"/>
  <c r="CM237" i="2"/>
  <c r="DG237" i="2" s="1"/>
  <c r="CW237" i="2"/>
  <c r="CY217" i="2"/>
  <c r="CO217" i="2"/>
  <c r="DI217" i="2" s="1"/>
  <c r="CM205" i="2"/>
  <c r="DG205" i="2" s="1"/>
  <c r="CW205" i="2"/>
  <c r="CY185" i="2"/>
  <c r="CO185" i="2"/>
  <c r="DI185" i="2" s="1"/>
  <c r="CR167" i="2"/>
  <c r="DL167" i="2" s="1"/>
  <c r="DB167" i="2"/>
  <c r="CZ129" i="2"/>
  <c r="CP129" i="2"/>
  <c r="DJ129" i="2" s="1"/>
  <c r="CJ112" i="2"/>
  <c r="DD112" i="2" s="1"/>
  <c r="CT112" i="2"/>
  <c r="CT62" i="2"/>
  <c r="CJ62" i="2"/>
  <c r="DD62" i="2" s="1"/>
  <c r="CA121" i="4"/>
  <c r="BY121" i="4"/>
  <c r="BZ121" i="4"/>
  <c r="BX121" i="4"/>
  <c r="BZ232" i="3"/>
  <c r="BY232" i="3"/>
  <c r="BX232" i="3"/>
  <c r="CA232" i="3"/>
  <c r="CP111" i="4"/>
  <c r="DJ111" i="4" s="1"/>
  <c r="CZ111" i="4"/>
  <c r="BZ72" i="3"/>
  <c r="BY72" i="3"/>
  <c r="CA72" i="3"/>
  <c r="BX72" i="3"/>
  <c r="DB54" i="3"/>
  <c r="CR54" i="3"/>
  <c r="DL54" i="3" s="1"/>
  <c r="DD45" i="3"/>
  <c r="CT45" i="3"/>
  <c r="DN45" i="3" s="1"/>
  <c r="CT30" i="3"/>
  <c r="DN30" i="3" s="1"/>
  <c r="DD30" i="3"/>
  <c r="DB14" i="3"/>
  <c r="CR14" i="3"/>
  <c r="DL14" i="3" s="1"/>
  <c r="CT266" i="2"/>
  <c r="CJ266" i="2"/>
  <c r="DD266" i="2" s="1"/>
  <c r="CX253" i="2"/>
  <c r="CN253" i="2"/>
  <c r="DH253" i="2" s="1"/>
  <c r="BW234" i="2"/>
  <c r="BX234" i="2" s="1"/>
  <c r="CS221" i="2"/>
  <c r="DM221" i="2" s="1"/>
  <c r="DC221" i="2"/>
  <c r="CV195" i="2"/>
  <c r="CL195" i="2"/>
  <c r="DF195" i="2" s="1"/>
  <c r="CR177" i="2"/>
  <c r="DL177" i="2" s="1"/>
  <c r="DB177" i="2"/>
  <c r="CW121" i="2"/>
  <c r="CM121" i="2"/>
  <c r="DG121" i="2" s="1"/>
  <c r="BS47" i="2"/>
  <c r="BU47" i="2"/>
  <c r="BR47" i="2"/>
  <c r="DC34" i="3"/>
  <c r="CS34" i="3"/>
  <c r="DM34" i="3" s="1"/>
  <c r="CN270" i="2"/>
  <c r="DH270" i="2" s="1"/>
  <c r="CX270" i="2"/>
  <c r="CV208" i="2"/>
  <c r="CL208" i="2"/>
  <c r="DF208" i="2" s="1"/>
  <c r="BT156" i="2"/>
  <c r="BS156" i="2"/>
  <c r="BR156" i="2"/>
  <c r="BU156" i="2"/>
  <c r="DF142" i="3"/>
  <c r="CV142" i="3"/>
  <c r="DP142" i="3" s="1"/>
  <c r="DC140" i="3"/>
  <c r="CS140" i="3"/>
  <c r="DM140" i="3" s="1"/>
  <c r="CQ112" i="3"/>
  <c r="DK112" i="3" s="1"/>
  <c r="DA112" i="3"/>
  <c r="CR110" i="3"/>
  <c r="DL110" i="3" s="1"/>
  <c r="DB110" i="3"/>
  <c r="CV87" i="3"/>
  <c r="DP87" i="3" s="1"/>
  <c r="DF87" i="3"/>
  <c r="DB62" i="3"/>
  <c r="CR62" i="3"/>
  <c r="DL62" i="3" s="1"/>
  <c r="CV266" i="2"/>
  <c r="CL266" i="2"/>
  <c r="DF266" i="2" s="1"/>
  <c r="CO240" i="2"/>
  <c r="DI240" i="2" s="1"/>
  <c r="CY240" i="2"/>
  <c r="CN192" i="2"/>
  <c r="DH192" i="2" s="1"/>
  <c r="CX192" i="2"/>
  <c r="BU143" i="2"/>
  <c r="BS143" i="2"/>
  <c r="BR143" i="2"/>
  <c r="DG38" i="4"/>
  <c r="CW38" i="4"/>
  <c r="DQ38" i="4" s="1"/>
  <c r="CU249" i="3"/>
  <c r="DO249" i="3" s="1"/>
  <c r="DE249" i="3"/>
  <c r="DE150" i="3"/>
  <c r="CU150" i="3"/>
  <c r="DO150" i="3" s="1"/>
  <c r="CP120" i="3"/>
  <c r="DJ120" i="3" s="1"/>
  <c r="CZ120" i="3"/>
  <c r="DA40" i="3"/>
  <c r="CQ40" i="3"/>
  <c r="DK40" i="3" s="1"/>
  <c r="CC37" i="3"/>
  <c r="CD37" i="3" s="1"/>
  <c r="BV20" i="3"/>
  <c r="BU20" i="3"/>
  <c r="BZ20" i="3" s="1"/>
  <c r="DB198" i="3"/>
  <c r="CR198" i="3"/>
  <c r="DL198" i="3" s="1"/>
  <c r="CW123" i="3"/>
  <c r="DQ123" i="3" s="1"/>
  <c r="DG123" i="3"/>
  <c r="BU23" i="3"/>
  <c r="BV23" i="3"/>
  <c r="CZ9" i="3"/>
  <c r="CP9" i="3"/>
  <c r="DJ9" i="3" s="1"/>
  <c r="BO273" i="2"/>
  <c r="BT273" i="2" s="1"/>
  <c r="CN242" i="2"/>
  <c r="DH242" i="2" s="1"/>
  <c r="CX242" i="2"/>
  <c r="CY221" i="2"/>
  <c r="CO221" i="2"/>
  <c r="DI221" i="2" s="1"/>
  <c r="CM204" i="2"/>
  <c r="DG204" i="2" s="1"/>
  <c r="CW204" i="2"/>
  <c r="BR194" i="2"/>
  <c r="BW182" i="2"/>
  <c r="BX182" i="2" s="1"/>
  <c r="CO151" i="2"/>
  <c r="DI151" i="2" s="1"/>
  <c r="CY151" i="2"/>
  <c r="DB128" i="2"/>
  <c r="CR128" i="2"/>
  <c r="DL128" i="2" s="1"/>
  <c r="BU119" i="2"/>
  <c r="BS119" i="2"/>
  <c r="BR119" i="2"/>
  <c r="CK107" i="2"/>
  <c r="DE107" i="2" s="1"/>
  <c r="CU107" i="2"/>
  <c r="CZ92" i="2"/>
  <c r="CP92" i="2"/>
  <c r="DJ92" i="2" s="1"/>
  <c r="CY69" i="2"/>
  <c r="CO69" i="2"/>
  <c r="DI69" i="2" s="1"/>
  <c r="CS48" i="2"/>
  <c r="DM48" i="2" s="1"/>
  <c r="DC48" i="2"/>
  <c r="BU33" i="2"/>
  <c r="BS33" i="2"/>
  <c r="BR33" i="2"/>
  <c r="CK21" i="2"/>
  <c r="DE21" i="2" s="1"/>
  <c r="CU21" i="2"/>
  <c r="DC157" i="2"/>
  <c r="CS157" i="2"/>
  <c r="DM157" i="2" s="1"/>
  <c r="BO116" i="2"/>
  <c r="BT116" i="2" s="1"/>
  <c r="DB81" i="2"/>
  <c r="CR81" i="2"/>
  <c r="DL81" i="2" s="1"/>
  <c r="CT230" i="2"/>
  <c r="CJ230" i="2"/>
  <c r="DD230" i="2" s="1"/>
  <c r="CX175" i="2"/>
  <c r="CN175" i="2"/>
  <c r="DH175" i="2" s="1"/>
  <c r="CQ74" i="2"/>
  <c r="DK74" i="2" s="1"/>
  <c r="DA74" i="2"/>
  <c r="CT14" i="2"/>
  <c r="CJ14" i="2"/>
  <c r="DD14" i="2" s="1"/>
  <c r="CO265" i="2"/>
  <c r="DI265" i="2" s="1"/>
  <c r="CY74" i="2"/>
  <c r="CO74" i="2"/>
  <c r="DI74" i="2" s="1"/>
  <c r="CW28" i="2"/>
  <c r="CM28" i="2"/>
  <c r="DG28" i="2" s="1"/>
  <c r="CA7" i="3"/>
  <c r="BZ7" i="3"/>
  <c r="BX7" i="3"/>
  <c r="BY7" i="3"/>
  <c r="CZ211" i="2"/>
  <c r="CP211" i="2"/>
  <c r="DJ211" i="2" s="1"/>
  <c r="CQ193" i="2"/>
  <c r="DK193" i="2" s="1"/>
  <c r="DA193" i="2"/>
  <c r="DB176" i="2"/>
  <c r="CR176" i="2"/>
  <c r="DL176" i="2" s="1"/>
  <c r="CN147" i="2"/>
  <c r="DH147" i="2" s="1"/>
  <c r="CQ113" i="2"/>
  <c r="DK113" i="2" s="1"/>
  <c r="DA113" i="2"/>
  <c r="DA78" i="2"/>
  <c r="CQ78" i="2"/>
  <c r="DK78" i="2" s="1"/>
  <c r="CV44" i="2"/>
  <c r="CL44" i="2"/>
  <c r="DF44" i="2" s="1"/>
  <c r="BP33" i="2"/>
  <c r="BO33" i="2"/>
  <c r="BT33" i="2" s="1"/>
  <c r="CV42" i="3"/>
  <c r="DP42" i="3" s="1"/>
  <c r="DF42" i="3"/>
  <c r="DC276" i="2"/>
  <c r="CS276" i="2"/>
  <c r="DM276" i="2" s="1"/>
  <c r="CT250" i="2"/>
  <c r="CJ250" i="2"/>
  <c r="DD250" i="2" s="1"/>
  <c r="CZ244" i="2"/>
  <c r="CP244" i="2"/>
  <c r="DJ244" i="2" s="1"/>
  <c r="CO231" i="2"/>
  <c r="DI231" i="2" s="1"/>
  <c r="CT206" i="2"/>
  <c r="CJ206" i="2"/>
  <c r="DD206" i="2" s="1"/>
  <c r="CQ181" i="2"/>
  <c r="DK181" i="2" s="1"/>
  <c r="DA181" i="2"/>
  <c r="CU151" i="2"/>
  <c r="CK151" i="2"/>
  <c r="DE151" i="2" s="1"/>
  <c r="BO144" i="2"/>
  <c r="BT144" i="2" s="1"/>
  <c r="DB133" i="2"/>
  <c r="CR133" i="2"/>
  <c r="DL133" i="2" s="1"/>
  <c r="CW122" i="2"/>
  <c r="CM122" i="2"/>
  <c r="DG122" i="2" s="1"/>
  <c r="BS109" i="2"/>
  <c r="BR109" i="2"/>
  <c r="BU109" i="2"/>
  <c r="BW94" i="2"/>
  <c r="BX94" i="2" s="1"/>
  <c r="CL85" i="2"/>
  <c r="DF85" i="2" s="1"/>
  <c r="CV85" i="2"/>
  <c r="CQ75" i="2"/>
  <c r="DK75" i="2" s="1"/>
  <c r="DA75" i="2"/>
  <c r="CZ57" i="2"/>
  <c r="CP57" i="2"/>
  <c r="DJ57" i="2" s="1"/>
  <c r="BP45" i="2"/>
  <c r="BO45" i="2"/>
  <c r="CV36" i="2"/>
  <c r="CL36" i="2"/>
  <c r="DF36" i="2" s="1"/>
  <c r="DA25" i="2"/>
  <c r="CQ25" i="2"/>
  <c r="DK25" i="2" s="1"/>
  <c r="DA12" i="2"/>
  <c r="CQ12" i="2"/>
  <c r="DK12" i="2" s="1"/>
  <c r="BW155" i="2"/>
  <c r="BX155" i="2" s="1"/>
  <c r="DC139" i="2"/>
  <c r="CS139" i="2"/>
  <c r="DM139" i="2" s="1"/>
  <c r="BO102" i="2"/>
  <c r="BP102" i="2"/>
  <c r="CQ79" i="2"/>
  <c r="DK79" i="2" s="1"/>
  <c r="DA79" i="2"/>
  <c r="CZ48" i="2"/>
  <c r="CP48" i="2"/>
  <c r="DJ48" i="2" s="1"/>
  <c r="BO5" i="2"/>
  <c r="BT5" i="2" s="1"/>
  <c r="CZ107" i="2"/>
  <c r="CP107" i="2"/>
  <c r="DJ107" i="2" s="1"/>
  <c r="BO64" i="2"/>
  <c r="CP21" i="2"/>
  <c r="DJ21" i="2" s="1"/>
  <c r="CZ21" i="2"/>
  <c r="CM172" i="2"/>
  <c r="DG172" i="2" s="1"/>
  <c r="CW172" i="2"/>
  <c r="BO104" i="2"/>
  <c r="BT104" i="2" s="1"/>
  <c r="CU66" i="2"/>
  <c r="CK66" i="2"/>
  <c r="DE66" i="2" s="1"/>
  <c r="CM40" i="2"/>
  <c r="DG40" i="2" s="1"/>
  <c r="CW40" i="2"/>
  <c r="BU24" i="2"/>
  <c r="BR24" i="2"/>
  <c r="BS24" i="2"/>
  <c r="CT5" i="3"/>
  <c r="DN5" i="3" s="1"/>
  <c r="CZ127" i="2"/>
  <c r="CP127" i="2"/>
  <c r="DJ127" i="2" s="1"/>
  <c r="BO84" i="2"/>
  <c r="BT84" i="2" s="1"/>
  <c r="CY5" i="2"/>
  <c r="CO5" i="2"/>
  <c r="DI5" i="2" s="1"/>
  <c r="CZ191" i="3"/>
  <c r="CP191" i="3"/>
  <c r="DJ191" i="3" s="1"/>
  <c r="DE157" i="3"/>
  <c r="CU157" i="3"/>
  <c r="DO157" i="3" s="1"/>
  <c r="BS275" i="2"/>
  <c r="BR275" i="2"/>
  <c r="BU275" i="2"/>
  <c r="BS251" i="2"/>
  <c r="BR251" i="2"/>
  <c r="BU251" i="2"/>
  <c r="CX227" i="2"/>
  <c r="CN227" i="2"/>
  <c r="DH227" i="2" s="1"/>
  <c r="BW220" i="2"/>
  <c r="BX220" i="2" s="1"/>
  <c r="CN214" i="2"/>
  <c r="DH214" i="2" s="1"/>
  <c r="CX214" i="2"/>
  <c r="CQ196" i="2"/>
  <c r="DK196" i="2" s="1"/>
  <c r="DA196" i="2"/>
  <c r="BU186" i="2"/>
  <c r="BS186" i="2"/>
  <c r="BR186" i="2"/>
  <c r="CZ163" i="2"/>
  <c r="CP163" i="2"/>
  <c r="DJ163" i="2" s="1"/>
  <c r="CJ146" i="2"/>
  <c r="DD146" i="2" s="1"/>
  <c r="CT146" i="2"/>
  <c r="CX120" i="2"/>
  <c r="CN120" i="2"/>
  <c r="DH120" i="2" s="1"/>
  <c r="CY111" i="2"/>
  <c r="CO111" i="2"/>
  <c r="DI111" i="2" s="1"/>
  <c r="BW106" i="2"/>
  <c r="BX106" i="2" s="1"/>
  <c r="CN96" i="2"/>
  <c r="DH96" i="2" s="1"/>
  <c r="CX96" i="2"/>
  <c r="BU51" i="2"/>
  <c r="BS51" i="2"/>
  <c r="BR51" i="2"/>
  <c r="BO34" i="2"/>
  <c r="BT34" i="2" s="1"/>
  <c r="CS29" i="2"/>
  <c r="DM29" i="2" s="1"/>
  <c r="DC29" i="2"/>
  <c r="DC19" i="2"/>
  <c r="CS19" i="2"/>
  <c r="DM19" i="2" s="1"/>
  <c r="DB8" i="2"/>
  <c r="CR8" i="2"/>
  <c r="DL8" i="2" s="1"/>
  <c r="CZ162" i="2"/>
  <c r="CP162" i="2"/>
  <c r="DJ162" i="2" s="1"/>
  <c r="BO134" i="2"/>
  <c r="BT134" i="2" s="1"/>
  <c r="CX112" i="2"/>
  <c r="CN112" i="2"/>
  <c r="DH112" i="2" s="1"/>
  <c r="BS94" i="2"/>
  <c r="BR94" i="2"/>
  <c r="BU94" i="2"/>
  <c r="BU71" i="2"/>
  <c r="BS71" i="2"/>
  <c r="BR71" i="2"/>
  <c r="CT45" i="2"/>
  <c r="CJ45" i="2"/>
  <c r="DD45" i="2" s="1"/>
  <c r="CV11" i="2"/>
  <c r="CL11" i="2"/>
  <c r="DF11" i="2" s="1"/>
  <c r="BO212" i="2"/>
  <c r="CO170" i="2"/>
  <c r="DI170" i="2" s="1"/>
  <c r="CY170" i="2"/>
  <c r="CK150" i="2"/>
  <c r="DE150" i="2" s="1"/>
  <c r="CU150" i="2"/>
  <c r="CX113" i="2"/>
  <c r="CN113" i="2"/>
  <c r="DH113" i="2" s="1"/>
  <c r="CM68" i="2"/>
  <c r="DG68" i="2" s="1"/>
  <c r="CW68" i="2"/>
  <c r="CY44" i="2"/>
  <c r="CO44" i="2"/>
  <c r="DI44" i="2" s="1"/>
  <c r="BX67" i="3"/>
  <c r="CN275" i="2"/>
  <c r="DH275" i="2" s="1"/>
  <c r="CO117" i="2"/>
  <c r="DI117" i="2" s="1"/>
  <c r="CY117" i="2"/>
  <c r="CQ53" i="2"/>
  <c r="DK53" i="2" s="1"/>
  <c r="DA53" i="2"/>
  <c r="CU32" i="2"/>
  <c r="CK32" i="2"/>
  <c r="DE32" i="2" s="1"/>
  <c r="DA124" i="3"/>
  <c r="CQ124" i="3"/>
  <c r="DK124" i="3" s="1"/>
  <c r="CY204" i="2"/>
  <c r="CO204" i="2"/>
  <c r="DI204" i="2" s="1"/>
  <c r="CS148" i="2"/>
  <c r="DM148" i="2" s="1"/>
  <c r="DC148" i="2"/>
  <c r="CU104" i="2"/>
  <c r="CK104" i="2"/>
  <c r="DE104" i="2" s="1"/>
  <c r="CN90" i="2"/>
  <c r="DH90" i="2" s="1"/>
  <c r="CC39" i="3"/>
  <c r="CD39" i="3" s="1"/>
  <c r="CT262" i="2"/>
  <c r="CJ262" i="2"/>
  <c r="DD262" i="2" s="1"/>
  <c r="DC256" i="2"/>
  <c r="CS256" i="2"/>
  <c r="DM256" i="2" s="1"/>
  <c r="CY195" i="2"/>
  <c r="CO195" i="2"/>
  <c r="DI195" i="2" s="1"/>
  <c r="CN188" i="2"/>
  <c r="DH188" i="2" s="1"/>
  <c r="CX188" i="2"/>
  <c r="CZ171" i="2"/>
  <c r="CP171" i="2"/>
  <c r="DJ171" i="2" s="1"/>
  <c r="CT152" i="2"/>
  <c r="CJ152" i="2"/>
  <c r="DD152" i="2" s="1"/>
  <c r="CP134" i="2"/>
  <c r="DJ134" i="2" s="1"/>
  <c r="CZ134" i="2"/>
  <c r="DA123" i="2"/>
  <c r="CQ123" i="2"/>
  <c r="DK123" i="2" s="1"/>
  <c r="CM108" i="2"/>
  <c r="DG108" i="2" s="1"/>
  <c r="CW108" i="2"/>
  <c r="DB100" i="2"/>
  <c r="CR100" i="2"/>
  <c r="DL100" i="2" s="1"/>
  <c r="CY93" i="2"/>
  <c r="CO93" i="2"/>
  <c r="DI93" i="2" s="1"/>
  <c r="DC85" i="2"/>
  <c r="CS85" i="2"/>
  <c r="DM85" i="2" s="1"/>
  <c r="CL75" i="2"/>
  <c r="DF75" i="2" s="1"/>
  <c r="CV75" i="2"/>
  <c r="DB67" i="2"/>
  <c r="CR67" i="2"/>
  <c r="DL67" i="2" s="1"/>
  <c r="BT57" i="2"/>
  <c r="BR57" i="2"/>
  <c r="BU57" i="2"/>
  <c r="BS57" i="2"/>
  <c r="BO53" i="2"/>
  <c r="BT53" i="2" s="1"/>
  <c r="DC27" i="2"/>
  <c r="CS27" i="2"/>
  <c r="DM27" i="2" s="1"/>
  <c r="DB20" i="2"/>
  <c r="CR20" i="2"/>
  <c r="DL20" i="2" s="1"/>
  <c r="BU11" i="4"/>
  <c r="BZ11" i="4" s="1"/>
  <c r="BV11" i="4"/>
  <c r="DD192" i="3"/>
  <c r="CT192" i="3"/>
  <c r="DN192" i="3" s="1"/>
  <c r="CU54" i="3"/>
  <c r="DO54" i="3" s="1"/>
  <c r="CT25" i="3"/>
  <c r="DN25" i="3" s="1"/>
  <c r="CT15" i="3"/>
  <c r="DN15" i="3" s="1"/>
  <c r="BO259" i="2"/>
  <c r="BT259" i="2" s="1"/>
  <c r="BW236" i="2"/>
  <c r="BX236" i="2" s="1"/>
  <c r="BR82" i="2"/>
  <c r="BT82" i="2"/>
  <c r="BU82" i="2"/>
  <c r="BS82" i="2"/>
  <c r="CV46" i="2"/>
  <c r="CL46" i="2"/>
  <c r="DF46" i="2" s="1"/>
  <c r="CT122" i="3"/>
  <c r="DN122" i="3" s="1"/>
  <c r="DD122" i="3"/>
  <c r="CU164" i="2"/>
  <c r="CK164" i="2"/>
  <c r="DE164" i="2" s="1"/>
  <c r="CV149" i="2"/>
  <c r="CL149" i="2"/>
  <c r="DF149" i="2" s="1"/>
  <c r="CP103" i="2"/>
  <c r="DJ103" i="2" s="1"/>
  <c r="CZ103" i="2"/>
  <c r="BW23" i="2"/>
  <c r="BX23" i="2" s="1"/>
  <c r="CQ97" i="2"/>
  <c r="DK97" i="2" s="1"/>
  <c r="DA97" i="2"/>
  <c r="CN13" i="2"/>
  <c r="DH13" i="2" s="1"/>
  <c r="CX13" i="2"/>
  <c r="BR104" i="2"/>
  <c r="CR274" i="5"/>
  <c r="DL274" i="5" s="1"/>
  <c r="DB274" i="5"/>
  <c r="G9" i="7"/>
  <c r="CV161" i="5"/>
  <c r="DP161" i="5" s="1"/>
  <c r="CV141" i="5"/>
  <c r="DP141" i="5" s="1"/>
  <c r="CV25" i="3"/>
  <c r="DP25" i="3" s="1"/>
  <c r="CV247" i="3"/>
  <c r="DP247" i="3" s="1"/>
  <c r="CV71" i="3"/>
  <c r="DP71" i="3" s="1"/>
  <c r="CV15" i="3"/>
  <c r="DP15" i="3" s="1"/>
  <c r="DG274" i="5"/>
  <c r="CW274" i="5"/>
  <c r="DQ274" i="5" s="1"/>
  <c r="DG271" i="5"/>
  <c r="CW271" i="5"/>
  <c r="DQ271" i="5" s="1"/>
  <c r="DH278" i="5"/>
  <c r="CX278" i="5"/>
  <c r="DR278" i="5" s="1"/>
  <c r="DB270" i="5"/>
  <c r="CR270" i="5"/>
  <c r="DL270" i="5" s="1"/>
  <c r="BX278" i="5"/>
  <c r="CA278" i="5"/>
  <c r="BY278" i="5"/>
  <c r="BZ278" i="5"/>
  <c r="DH271" i="5"/>
  <c r="CX271" i="5"/>
  <c r="DR271" i="5" s="1"/>
  <c r="DC275" i="5"/>
  <c r="CS275" i="5"/>
  <c r="DM275" i="5" s="1"/>
  <c r="BY275" i="5"/>
  <c r="BZ275" i="5"/>
  <c r="BX275" i="5"/>
  <c r="CA275" i="5"/>
  <c r="DI263" i="5"/>
  <c r="CY263" i="5"/>
  <c r="DS263" i="5" s="1"/>
  <c r="DF273" i="5"/>
  <c r="CV273" i="5"/>
  <c r="DP273" i="5" s="1"/>
  <c r="DF264" i="5"/>
  <c r="CV264" i="5"/>
  <c r="DP264" i="5" s="1"/>
  <c r="CW261" i="5"/>
  <c r="DQ261" i="5" s="1"/>
  <c r="DG261" i="5"/>
  <c r="DF271" i="5"/>
  <c r="CV271" i="5"/>
  <c r="DP271" i="5" s="1"/>
  <c r="DG277" i="5"/>
  <c r="CW277" i="5"/>
  <c r="DQ277" i="5" s="1"/>
  <c r="DI280" i="5"/>
  <c r="CY280" i="5"/>
  <c r="DS280" i="5" s="1"/>
  <c r="DH262" i="5"/>
  <c r="CX262" i="5"/>
  <c r="DR262" i="5" s="1"/>
  <c r="DF258" i="5"/>
  <c r="CV258" i="5"/>
  <c r="DP258" i="5" s="1"/>
  <c r="DE256" i="5"/>
  <c r="CU256" i="5"/>
  <c r="DO256" i="5" s="1"/>
  <c r="DA274" i="5"/>
  <c r="CQ274" i="5"/>
  <c r="DK274" i="5" s="1"/>
  <c r="DF270" i="5"/>
  <c r="CV270" i="5"/>
  <c r="DP270" i="5" s="1"/>
  <c r="CP266" i="5"/>
  <c r="DJ266" i="5" s="1"/>
  <c r="CZ266" i="5"/>
  <c r="DG265" i="5"/>
  <c r="CW265" i="5"/>
  <c r="DQ265" i="5" s="1"/>
  <c r="DI259" i="5"/>
  <c r="CY259" i="5"/>
  <c r="DS259" i="5" s="1"/>
  <c r="CX254" i="5"/>
  <c r="DR254" i="5" s="1"/>
  <c r="DH254" i="5"/>
  <c r="DF255" i="5"/>
  <c r="CV255" i="5"/>
  <c r="DP255" i="5" s="1"/>
  <c r="DF248" i="5"/>
  <c r="CV248" i="5"/>
  <c r="DP248" i="5" s="1"/>
  <c r="DA269" i="5"/>
  <c r="CQ269" i="5"/>
  <c r="DK269" i="5" s="1"/>
  <c r="CS257" i="5"/>
  <c r="DM257" i="5" s="1"/>
  <c r="DC257" i="5"/>
  <c r="CA252" i="5"/>
  <c r="BY252" i="5"/>
  <c r="BZ252" i="5"/>
  <c r="BX252" i="5"/>
  <c r="CT244" i="5"/>
  <c r="DN244" i="5" s="1"/>
  <c r="DD244" i="5"/>
  <c r="CU267" i="5"/>
  <c r="DO267" i="5" s="1"/>
  <c r="DE267" i="5"/>
  <c r="CT260" i="5"/>
  <c r="DN260" i="5" s="1"/>
  <c r="DD260" i="5"/>
  <c r="DA260" i="5"/>
  <c r="CQ260" i="5"/>
  <c r="DK260" i="5" s="1"/>
  <c r="DA255" i="5"/>
  <c r="CQ255" i="5"/>
  <c r="DK255" i="5" s="1"/>
  <c r="DE240" i="5"/>
  <c r="CU240" i="5"/>
  <c r="DO240" i="5" s="1"/>
  <c r="CC242" i="5"/>
  <c r="CD242" i="5" s="1"/>
  <c r="DF240" i="5"/>
  <c r="CV240" i="5"/>
  <c r="DP240" i="5" s="1"/>
  <c r="DG251" i="5"/>
  <c r="CW251" i="5"/>
  <c r="DQ251" i="5" s="1"/>
  <c r="DA240" i="5"/>
  <c r="CQ240" i="5"/>
  <c r="DK240" i="5" s="1"/>
  <c r="DA243" i="5"/>
  <c r="CQ243" i="5"/>
  <c r="DK243" i="5" s="1"/>
  <c r="CZ256" i="5"/>
  <c r="CP256" i="5"/>
  <c r="DJ256" i="5" s="1"/>
  <c r="CQ245" i="5"/>
  <c r="DK245" i="5" s="1"/>
  <c r="DA245" i="5"/>
  <c r="CW239" i="5"/>
  <c r="DQ239" i="5" s="1"/>
  <c r="DG239" i="5"/>
  <c r="CY236" i="5"/>
  <c r="DS236" i="5" s="1"/>
  <c r="DI236" i="5"/>
  <c r="DE255" i="5"/>
  <c r="CU255" i="5"/>
  <c r="DO255" i="5" s="1"/>
  <c r="CV245" i="5"/>
  <c r="DP245" i="5" s="1"/>
  <c r="DF245" i="5"/>
  <c r="DB237" i="5"/>
  <c r="CR237" i="5"/>
  <c r="DL237" i="5" s="1"/>
  <c r="DA234" i="5"/>
  <c r="CQ234" i="5"/>
  <c r="DK234" i="5" s="1"/>
  <c r="CV253" i="5"/>
  <c r="DP253" i="5" s="1"/>
  <c r="DF253" i="5"/>
  <c r="CT251" i="5"/>
  <c r="DN251" i="5" s="1"/>
  <c r="DD251" i="5"/>
  <c r="DE246" i="5"/>
  <c r="CU246" i="5"/>
  <c r="DO246" i="5" s="1"/>
  <c r="CU244" i="5"/>
  <c r="DO244" i="5" s="1"/>
  <c r="DE244" i="5"/>
  <c r="DH241" i="5"/>
  <c r="CX241" i="5"/>
  <c r="DR241" i="5" s="1"/>
  <c r="DC238" i="5"/>
  <c r="CS238" i="5"/>
  <c r="DM238" i="5" s="1"/>
  <c r="BZ226" i="5"/>
  <c r="BY226" i="5"/>
  <c r="BX226" i="5"/>
  <c r="CA226" i="5"/>
  <c r="DD219" i="5"/>
  <c r="CT219" i="5"/>
  <c r="DN219" i="5" s="1"/>
  <c r="CR263" i="5"/>
  <c r="DL263" i="5" s="1"/>
  <c r="DB263" i="5"/>
  <c r="CC218" i="5"/>
  <c r="CD218" i="5" s="1"/>
  <c r="CV254" i="5"/>
  <c r="DP254" i="5" s="1"/>
  <c r="DA191" i="5"/>
  <c r="CQ191" i="5"/>
  <c r="DK191" i="5" s="1"/>
  <c r="CU224" i="5"/>
  <c r="DO224" i="5" s="1"/>
  <c r="DE224" i="5"/>
  <c r="BZ213" i="5"/>
  <c r="BY213" i="5"/>
  <c r="BX213" i="5"/>
  <c r="CA213" i="5"/>
  <c r="CR193" i="5"/>
  <c r="DL193" i="5" s="1"/>
  <c r="DB193" i="5"/>
  <c r="DG248" i="5"/>
  <c r="CW248" i="5"/>
  <c r="DQ248" i="5" s="1"/>
  <c r="CV239" i="5"/>
  <c r="DP239" i="5" s="1"/>
  <c r="CC221" i="5"/>
  <c r="CD221" i="5" s="1"/>
  <c r="DH217" i="5"/>
  <c r="CX217" i="5"/>
  <c r="DR217" i="5" s="1"/>
  <c r="DH209" i="5"/>
  <c r="CX209" i="5"/>
  <c r="DR209" i="5" s="1"/>
  <c r="CZ201" i="5"/>
  <c r="CP201" i="5"/>
  <c r="DJ201" i="5" s="1"/>
  <c r="DF191" i="5"/>
  <c r="CV191" i="5"/>
  <c r="DP191" i="5" s="1"/>
  <c r="CV243" i="5"/>
  <c r="DP243" i="5" s="1"/>
  <c r="DF243" i="5"/>
  <c r="DH227" i="5"/>
  <c r="CX227" i="5"/>
  <c r="DR227" i="5" s="1"/>
  <c r="DF222" i="5"/>
  <c r="CV222" i="5"/>
  <c r="DP222" i="5" s="1"/>
  <c r="CU222" i="5"/>
  <c r="DO222" i="5" s="1"/>
  <c r="DE222" i="5"/>
  <c r="DI217" i="5"/>
  <c r="CY217" i="5"/>
  <c r="DS217" i="5" s="1"/>
  <c r="DC234" i="5"/>
  <c r="CS234" i="5"/>
  <c r="DM234" i="5" s="1"/>
  <c r="DC232" i="5"/>
  <c r="CS232" i="5"/>
  <c r="DM232" i="5" s="1"/>
  <c r="DI210" i="5"/>
  <c r="CY210" i="5"/>
  <c r="DS210" i="5" s="1"/>
  <c r="CP214" i="5"/>
  <c r="DJ214" i="5" s="1"/>
  <c r="CZ214" i="5"/>
  <c r="CT208" i="5"/>
  <c r="DN208" i="5" s="1"/>
  <c r="DD208" i="5"/>
  <c r="DG208" i="5"/>
  <c r="CW208" i="5"/>
  <c r="DQ208" i="5" s="1"/>
  <c r="CC191" i="5"/>
  <c r="CD191" i="5" s="1"/>
  <c r="CZ215" i="5"/>
  <c r="CP215" i="5"/>
  <c r="DJ215" i="5" s="1"/>
  <c r="CC203" i="5"/>
  <c r="CD203" i="5" s="1"/>
  <c r="CA196" i="5"/>
  <c r="BZ196" i="5"/>
  <c r="BY196" i="5"/>
  <c r="BX196" i="5"/>
  <c r="DC194" i="5"/>
  <c r="CS194" i="5"/>
  <c r="DM194" i="5" s="1"/>
  <c r="DB188" i="5"/>
  <c r="CR188" i="5"/>
  <c r="DL188" i="5" s="1"/>
  <c r="CP175" i="5"/>
  <c r="DJ175" i="5" s="1"/>
  <c r="CZ175" i="5"/>
  <c r="CW229" i="5"/>
  <c r="DQ229" i="5" s="1"/>
  <c r="DG229" i="5"/>
  <c r="DH219" i="5"/>
  <c r="CX219" i="5"/>
  <c r="DR219" i="5" s="1"/>
  <c r="DI194" i="5"/>
  <c r="CY194" i="5"/>
  <c r="DS194" i="5" s="1"/>
  <c r="BY183" i="5"/>
  <c r="BX183" i="5"/>
  <c r="CA183" i="5"/>
  <c r="BZ183" i="5"/>
  <c r="CU209" i="5"/>
  <c r="DO209" i="5" s="1"/>
  <c r="DE209" i="5"/>
  <c r="CC193" i="5"/>
  <c r="CD193" i="5" s="1"/>
  <c r="CQ162" i="5"/>
  <c r="DK162" i="5" s="1"/>
  <c r="DA162" i="5"/>
  <c r="DA212" i="5"/>
  <c r="CQ212" i="5"/>
  <c r="DK212" i="5" s="1"/>
  <c r="CT192" i="5"/>
  <c r="DN192" i="5" s="1"/>
  <c r="DD192" i="5"/>
  <c r="CS174" i="5"/>
  <c r="DM174" i="5" s="1"/>
  <c r="DC174" i="5"/>
  <c r="CX162" i="5"/>
  <c r="DR162" i="5" s="1"/>
  <c r="DH162" i="5"/>
  <c r="CX154" i="5"/>
  <c r="DR154" i="5" s="1"/>
  <c r="DH154" i="5"/>
  <c r="DD186" i="5"/>
  <c r="CT186" i="5"/>
  <c r="DN186" i="5" s="1"/>
  <c r="DA179" i="5"/>
  <c r="CQ179" i="5"/>
  <c r="DK179" i="5" s="1"/>
  <c r="DH170" i="5"/>
  <c r="CX170" i="5"/>
  <c r="DR170" i="5" s="1"/>
  <c r="CW156" i="5"/>
  <c r="DQ156" i="5" s="1"/>
  <c r="DG156" i="5"/>
  <c r="CW223" i="5"/>
  <c r="DQ223" i="5" s="1"/>
  <c r="DG223" i="5"/>
  <c r="DF196" i="5"/>
  <c r="CV196" i="5"/>
  <c r="DP196" i="5" s="1"/>
  <c r="CX228" i="5"/>
  <c r="DR228" i="5" s="1"/>
  <c r="DH228" i="5"/>
  <c r="CA198" i="5"/>
  <c r="BY198" i="5"/>
  <c r="BZ198" i="5"/>
  <c r="BX198" i="5"/>
  <c r="BZ195" i="5"/>
  <c r="CA195" i="5"/>
  <c r="BY195" i="5"/>
  <c r="BX195" i="5"/>
  <c r="DF195" i="5"/>
  <c r="CV195" i="5"/>
  <c r="DP195" i="5" s="1"/>
  <c r="CU181" i="5"/>
  <c r="DO181" i="5" s="1"/>
  <c r="DE181" i="5"/>
  <c r="DC178" i="5"/>
  <c r="CS178" i="5"/>
  <c r="DM178" i="5" s="1"/>
  <c r="CC168" i="5"/>
  <c r="CD168" i="5" s="1"/>
  <c r="CC159" i="5"/>
  <c r="CD159" i="5" s="1"/>
  <c r="CA150" i="5"/>
  <c r="BZ150" i="5"/>
  <c r="BY150" i="5"/>
  <c r="BX150" i="5"/>
  <c r="DB211" i="5"/>
  <c r="CR211" i="5"/>
  <c r="DL211" i="5" s="1"/>
  <c r="CZ176" i="5"/>
  <c r="CP176" i="5"/>
  <c r="DJ176" i="5" s="1"/>
  <c r="CU166" i="5"/>
  <c r="DO166" i="5" s="1"/>
  <c r="DE166" i="5"/>
  <c r="DB143" i="5"/>
  <c r="CR143" i="5"/>
  <c r="DL143" i="5" s="1"/>
  <c r="CX225" i="5"/>
  <c r="DR225" i="5" s="1"/>
  <c r="DH225" i="5"/>
  <c r="DF213" i="5"/>
  <c r="CV213" i="5"/>
  <c r="DP213" i="5" s="1"/>
  <c r="CR206" i="5"/>
  <c r="DL206" i="5" s="1"/>
  <c r="DB206" i="5"/>
  <c r="BZ187" i="5"/>
  <c r="BY187" i="5"/>
  <c r="CA187" i="5"/>
  <c r="BX187" i="5"/>
  <c r="DB173" i="5"/>
  <c r="CR173" i="5"/>
  <c r="DL173" i="5" s="1"/>
  <c r="BZ172" i="5"/>
  <c r="BY172" i="5"/>
  <c r="BX172" i="5"/>
  <c r="CA172" i="5"/>
  <c r="BX167" i="5"/>
  <c r="BZ167" i="5"/>
  <c r="BY167" i="5"/>
  <c r="CA167" i="5"/>
  <c r="CC161" i="5"/>
  <c r="CD161" i="5" s="1"/>
  <c r="CS153" i="5"/>
  <c r="DM153" i="5" s="1"/>
  <c r="DC153" i="5"/>
  <c r="DD149" i="5"/>
  <c r="CT149" i="5"/>
  <c r="DN149" i="5" s="1"/>
  <c r="CU145" i="5"/>
  <c r="DO145" i="5" s="1"/>
  <c r="DE145" i="5"/>
  <c r="CV138" i="5"/>
  <c r="DP138" i="5" s="1"/>
  <c r="DF138" i="5"/>
  <c r="CT229" i="5"/>
  <c r="DN229" i="5" s="1"/>
  <c r="DE185" i="5"/>
  <c r="CU185" i="5"/>
  <c r="DO185" i="5" s="1"/>
  <c r="CV184" i="5"/>
  <c r="DP184" i="5" s="1"/>
  <c r="DF168" i="5"/>
  <c r="CV168" i="5"/>
  <c r="DP168" i="5" s="1"/>
  <c r="CA145" i="5"/>
  <c r="BZ145" i="5"/>
  <c r="BY145" i="5"/>
  <c r="BX145" i="5"/>
  <c r="CZ129" i="5"/>
  <c r="CP129" i="5"/>
  <c r="DJ129" i="5" s="1"/>
  <c r="DB204" i="5"/>
  <c r="CR204" i="5"/>
  <c r="DL204" i="5" s="1"/>
  <c r="CZ163" i="5"/>
  <c r="CP163" i="5"/>
  <c r="DJ163" i="5" s="1"/>
  <c r="CC163" i="5"/>
  <c r="CD163" i="5" s="1"/>
  <c r="CS155" i="5"/>
  <c r="DM155" i="5" s="1"/>
  <c r="DC155" i="5"/>
  <c r="CR141" i="5"/>
  <c r="DL141" i="5" s="1"/>
  <c r="DB141" i="5"/>
  <c r="DD127" i="5"/>
  <c r="CT127" i="5"/>
  <c r="DN127" i="5" s="1"/>
  <c r="BX103" i="5"/>
  <c r="CA103" i="5"/>
  <c r="BY103" i="5"/>
  <c r="DC188" i="5"/>
  <c r="CS188" i="5"/>
  <c r="DM188" i="5" s="1"/>
  <c r="CX150" i="5"/>
  <c r="DR150" i="5" s="1"/>
  <c r="DH150" i="5"/>
  <c r="DC135" i="5"/>
  <c r="CS135" i="5"/>
  <c r="DM135" i="5" s="1"/>
  <c r="CQ231" i="5"/>
  <c r="DK231" i="5" s="1"/>
  <c r="DA231" i="5"/>
  <c r="DA187" i="5"/>
  <c r="CQ187" i="5"/>
  <c r="DK187" i="5" s="1"/>
  <c r="CV158" i="5"/>
  <c r="DP158" i="5" s="1"/>
  <c r="DF158" i="5"/>
  <c r="DA148" i="5"/>
  <c r="CQ148" i="5"/>
  <c r="DK148" i="5" s="1"/>
  <c r="DF131" i="5"/>
  <c r="CV131" i="5"/>
  <c r="DP131" i="5" s="1"/>
  <c r="DE125" i="5"/>
  <c r="CU125" i="5"/>
  <c r="DO125" i="5" s="1"/>
  <c r="CQ114" i="5"/>
  <c r="DK114" i="5" s="1"/>
  <c r="DA114" i="5"/>
  <c r="DD202" i="5"/>
  <c r="CT202" i="5"/>
  <c r="DN202" i="5" s="1"/>
  <c r="CX196" i="5"/>
  <c r="DR196" i="5" s="1"/>
  <c r="DH196" i="5"/>
  <c r="CZ181" i="5"/>
  <c r="CP181" i="5"/>
  <c r="DJ181" i="5" s="1"/>
  <c r="CS151" i="5"/>
  <c r="DM151" i="5" s="1"/>
  <c r="DC151" i="5"/>
  <c r="CC148" i="5"/>
  <c r="CD148" i="5" s="1"/>
  <c r="DA126" i="5"/>
  <c r="CQ126" i="5"/>
  <c r="DK126" i="5" s="1"/>
  <c r="CY132" i="5"/>
  <c r="DS132" i="5" s="1"/>
  <c r="DI132" i="5"/>
  <c r="DE119" i="5"/>
  <c r="CU119" i="5"/>
  <c r="DO119" i="5" s="1"/>
  <c r="CQ91" i="5"/>
  <c r="DK91" i="5" s="1"/>
  <c r="DA91" i="5"/>
  <c r="CV182" i="5"/>
  <c r="DP182" i="5" s="1"/>
  <c r="DG179" i="5"/>
  <c r="CW179" i="5"/>
  <c r="DQ179" i="5" s="1"/>
  <c r="BZ169" i="5"/>
  <c r="BY169" i="5"/>
  <c r="BX169" i="5"/>
  <c r="CA169" i="5"/>
  <c r="DB140" i="5"/>
  <c r="CR140" i="5"/>
  <c r="DL140" i="5" s="1"/>
  <c r="CY122" i="5"/>
  <c r="DS122" i="5" s="1"/>
  <c r="DI122" i="5"/>
  <c r="DF115" i="5"/>
  <c r="CV115" i="5"/>
  <c r="DP115" i="5" s="1"/>
  <c r="DC109" i="5"/>
  <c r="CS109" i="5"/>
  <c r="DM109" i="5" s="1"/>
  <c r="DC93" i="5"/>
  <c r="CS93" i="5"/>
  <c r="DM93" i="5" s="1"/>
  <c r="DA203" i="5"/>
  <c r="CQ203" i="5"/>
  <c r="DK203" i="5" s="1"/>
  <c r="CX172" i="5"/>
  <c r="DR172" i="5" s="1"/>
  <c r="BZ119" i="5"/>
  <c r="BY119" i="5"/>
  <c r="CA119" i="5"/>
  <c r="BX119" i="5"/>
  <c r="CT108" i="5"/>
  <c r="DN108" i="5" s="1"/>
  <c r="DD108" i="5"/>
  <c r="DC100" i="5"/>
  <c r="CS100" i="5"/>
  <c r="DM100" i="5" s="1"/>
  <c r="CA93" i="5"/>
  <c r="BZ93" i="5"/>
  <c r="BY93" i="5"/>
  <c r="BX93" i="5"/>
  <c r="CV85" i="5"/>
  <c r="DP85" i="5" s="1"/>
  <c r="DF85" i="5"/>
  <c r="CX234" i="5"/>
  <c r="DR234" i="5" s="1"/>
  <c r="DH234" i="5"/>
  <c r="CT183" i="5"/>
  <c r="DN183" i="5" s="1"/>
  <c r="DC149" i="5"/>
  <c r="CS149" i="5"/>
  <c r="DM149" i="5" s="1"/>
  <c r="CS110" i="5"/>
  <c r="DM110" i="5" s="1"/>
  <c r="DC110" i="5"/>
  <c r="CZ93" i="5"/>
  <c r="CP93" i="5"/>
  <c r="DJ93" i="5" s="1"/>
  <c r="DE89" i="5"/>
  <c r="CU89" i="5"/>
  <c r="DO89" i="5" s="1"/>
  <c r="CZ73" i="5"/>
  <c r="CP73" i="5"/>
  <c r="DJ73" i="5" s="1"/>
  <c r="CA129" i="5"/>
  <c r="BX129" i="5"/>
  <c r="BZ129" i="5"/>
  <c r="BY129" i="5"/>
  <c r="DG66" i="5"/>
  <c r="CW66" i="5"/>
  <c r="DQ66" i="5" s="1"/>
  <c r="BY50" i="5"/>
  <c r="CA50" i="5"/>
  <c r="BZ50" i="5"/>
  <c r="BX50" i="5"/>
  <c r="DD194" i="5"/>
  <c r="CT194" i="5"/>
  <c r="DN194" i="5" s="1"/>
  <c r="CV157" i="5"/>
  <c r="DP157" i="5" s="1"/>
  <c r="DF157" i="5"/>
  <c r="CR142" i="5"/>
  <c r="DL142" i="5" s="1"/>
  <c r="DB142" i="5"/>
  <c r="CC137" i="5"/>
  <c r="CD137" i="5" s="1"/>
  <c r="CQ136" i="5"/>
  <c r="DK136" i="5" s="1"/>
  <c r="DA136" i="5"/>
  <c r="CT116" i="5"/>
  <c r="DN116" i="5" s="1"/>
  <c r="DD116" i="5"/>
  <c r="DG106" i="5"/>
  <c r="CW106" i="5"/>
  <c r="DQ106" i="5" s="1"/>
  <c r="DF90" i="5"/>
  <c r="CV90" i="5"/>
  <c r="DP90" i="5" s="1"/>
  <c r="CT69" i="5"/>
  <c r="DN69" i="5" s="1"/>
  <c r="DD69" i="5"/>
  <c r="BZ58" i="5"/>
  <c r="BY58" i="5"/>
  <c r="BX58" i="5"/>
  <c r="CA58" i="5"/>
  <c r="DF29" i="5"/>
  <c r="CV29" i="5"/>
  <c r="DP29" i="5" s="1"/>
  <c r="CU174" i="5"/>
  <c r="DO174" i="5" s="1"/>
  <c r="DH159" i="5"/>
  <c r="CX159" i="5"/>
  <c r="DR159" i="5" s="1"/>
  <c r="CV144" i="5"/>
  <c r="DP144" i="5" s="1"/>
  <c r="DF144" i="5"/>
  <c r="DI144" i="5"/>
  <c r="CY144" i="5"/>
  <c r="DS144" i="5" s="1"/>
  <c r="CV130" i="5"/>
  <c r="DP130" i="5" s="1"/>
  <c r="DF130" i="5"/>
  <c r="CW121" i="5"/>
  <c r="DQ121" i="5" s="1"/>
  <c r="DG121" i="5"/>
  <c r="CV112" i="5"/>
  <c r="DP112" i="5" s="1"/>
  <c r="DF112" i="5"/>
  <c r="DB101" i="5"/>
  <c r="CR101" i="5"/>
  <c r="DL101" i="5" s="1"/>
  <c r="DB186" i="5"/>
  <c r="CR186" i="5"/>
  <c r="DL186" i="5" s="1"/>
  <c r="CS163" i="5"/>
  <c r="DM163" i="5" s="1"/>
  <c r="DC163" i="5"/>
  <c r="CQ132" i="5"/>
  <c r="DK132" i="5" s="1"/>
  <c r="DA132" i="5"/>
  <c r="DI117" i="5"/>
  <c r="CY117" i="5"/>
  <c r="DS117" i="5" s="1"/>
  <c r="CT107" i="5"/>
  <c r="DN107" i="5" s="1"/>
  <c r="DD107" i="5"/>
  <c r="CX87" i="5"/>
  <c r="DR87" i="5" s="1"/>
  <c r="DH87" i="5"/>
  <c r="DC37" i="5"/>
  <c r="CS37" i="5"/>
  <c r="DM37" i="5" s="1"/>
  <c r="DB21" i="5"/>
  <c r="CR21" i="5"/>
  <c r="DL21" i="5" s="1"/>
  <c r="CY138" i="5"/>
  <c r="DS138" i="5" s="1"/>
  <c r="DI138" i="5"/>
  <c r="DI133" i="5"/>
  <c r="CY133" i="5"/>
  <c r="DS133" i="5" s="1"/>
  <c r="CU133" i="5"/>
  <c r="DO133" i="5" s="1"/>
  <c r="DE133" i="5"/>
  <c r="CX127" i="5"/>
  <c r="DR127" i="5" s="1"/>
  <c r="DH127" i="5"/>
  <c r="CZ108" i="5"/>
  <c r="CP108" i="5"/>
  <c r="DJ108" i="5" s="1"/>
  <c r="CY91" i="5"/>
  <c r="DS91" i="5" s="1"/>
  <c r="DI91" i="5"/>
  <c r="CS85" i="5"/>
  <c r="DM85" i="5" s="1"/>
  <c r="DC85" i="5"/>
  <c r="DG84" i="5"/>
  <c r="CW84" i="5"/>
  <c r="DQ84" i="5" s="1"/>
  <c r="DE79" i="5"/>
  <c r="CU79" i="5"/>
  <c r="DO79" i="5" s="1"/>
  <c r="CX76" i="5"/>
  <c r="DR76" i="5" s="1"/>
  <c r="DH76" i="5"/>
  <c r="DE67" i="5"/>
  <c r="CU67" i="5"/>
  <c r="DO67" i="5" s="1"/>
  <c r="DI66" i="5"/>
  <c r="CY66" i="5"/>
  <c r="DS66" i="5" s="1"/>
  <c r="DE44" i="5"/>
  <c r="CU44" i="5"/>
  <c r="DO44" i="5" s="1"/>
  <c r="DE35" i="5"/>
  <c r="CU35" i="5"/>
  <c r="DO35" i="5" s="1"/>
  <c r="CA14" i="5"/>
  <c r="BX14" i="5"/>
  <c r="BY14" i="5"/>
  <c r="BX201" i="5"/>
  <c r="CQ123" i="5"/>
  <c r="DK123" i="5" s="1"/>
  <c r="DA123" i="5"/>
  <c r="DF122" i="5"/>
  <c r="CV122" i="5"/>
  <c r="DP122" i="5" s="1"/>
  <c r="CW95" i="5"/>
  <c r="DQ95" i="5" s="1"/>
  <c r="DG95" i="5"/>
  <c r="DE82" i="5"/>
  <c r="CU82" i="5"/>
  <c r="DO82" i="5" s="1"/>
  <c r="CW74" i="5"/>
  <c r="DQ74" i="5" s="1"/>
  <c r="DG74" i="5"/>
  <c r="CA51" i="5"/>
  <c r="BZ51" i="5"/>
  <c r="BY51" i="5"/>
  <c r="BX51" i="5"/>
  <c r="DH39" i="5"/>
  <c r="CX39" i="5"/>
  <c r="DR39" i="5" s="1"/>
  <c r="DE26" i="5"/>
  <c r="CU26" i="5"/>
  <c r="DO26" i="5" s="1"/>
  <c r="DB22" i="5"/>
  <c r="CR22" i="5"/>
  <c r="DL22" i="5" s="1"/>
  <c r="CP12" i="5"/>
  <c r="DJ12" i="5" s="1"/>
  <c r="CZ12" i="5"/>
  <c r="CQ104" i="5"/>
  <c r="DK104" i="5" s="1"/>
  <c r="DA104" i="5"/>
  <c r="BV101" i="5"/>
  <c r="DB72" i="5"/>
  <c r="CR72" i="5"/>
  <c r="DL72" i="5" s="1"/>
  <c r="CZ70" i="5"/>
  <c r="CP70" i="5"/>
  <c r="DJ70" i="5" s="1"/>
  <c r="DH68" i="5"/>
  <c r="CX68" i="5"/>
  <c r="DR68" i="5" s="1"/>
  <c r="DA58" i="5"/>
  <c r="CQ58" i="5"/>
  <c r="DK58" i="5" s="1"/>
  <c r="CA54" i="5"/>
  <c r="BZ54" i="5"/>
  <c r="BY54" i="5"/>
  <c r="BX54" i="5"/>
  <c r="CY48" i="5"/>
  <c r="DS48" i="5" s="1"/>
  <c r="DI48" i="5"/>
  <c r="DB43" i="5"/>
  <c r="CR43" i="5"/>
  <c r="DL43" i="5" s="1"/>
  <c r="CX37" i="5"/>
  <c r="DR37" i="5" s="1"/>
  <c r="DH37" i="5"/>
  <c r="BY17" i="5"/>
  <c r="BX17" i="5"/>
  <c r="CA17" i="5"/>
  <c r="CR7" i="5"/>
  <c r="DL7" i="5" s="1"/>
  <c r="DB7" i="5"/>
  <c r="CZ257" i="4"/>
  <c r="CP257" i="4"/>
  <c r="DJ257" i="4" s="1"/>
  <c r="CT165" i="5"/>
  <c r="DN165" i="5" s="1"/>
  <c r="CX139" i="5"/>
  <c r="DR139" i="5" s="1"/>
  <c r="DH121" i="5"/>
  <c r="CX121" i="5"/>
  <c r="DR121" i="5" s="1"/>
  <c r="DH94" i="5"/>
  <c r="CX94" i="5"/>
  <c r="DR94" i="5" s="1"/>
  <c r="CQ88" i="5"/>
  <c r="DK88" i="5" s="1"/>
  <c r="DA88" i="5"/>
  <c r="DF81" i="5"/>
  <c r="CV81" i="5"/>
  <c r="DP81" i="5" s="1"/>
  <c r="CU80" i="5"/>
  <c r="DO80" i="5" s="1"/>
  <c r="DE80" i="5"/>
  <c r="BZ57" i="5"/>
  <c r="CA57" i="5"/>
  <c r="BY57" i="5"/>
  <c r="BX57" i="5"/>
  <c r="CU49" i="5"/>
  <c r="DO49" i="5" s="1"/>
  <c r="DE49" i="5"/>
  <c r="CP30" i="5"/>
  <c r="DJ30" i="5" s="1"/>
  <c r="CZ30" i="5"/>
  <c r="CP22" i="5"/>
  <c r="DJ22" i="5" s="1"/>
  <c r="CZ22" i="5"/>
  <c r="DE114" i="5"/>
  <c r="CU114" i="5"/>
  <c r="DO114" i="5" s="1"/>
  <c r="CP40" i="5"/>
  <c r="DJ40" i="5" s="1"/>
  <c r="CZ40" i="5"/>
  <c r="DI25" i="5"/>
  <c r="CY25" i="5"/>
  <c r="DS25" i="5" s="1"/>
  <c r="CZ13" i="5"/>
  <c r="CP13" i="5"/>
  <c r="DJ13" i="5" s="1"/>
  <c r="CA10" i="5"/>
  <c r="BY10" i="5"/>
  <c r="BZ10" i="5"/>
  <c r="BX10" i="5"/>
  <c r="CX5" i="5"/>
  <c r="DR5" i="5" s="1"/>
  <c r="DH5" i="5"/>
  <c r="CC272" i="4"/>
  <c r="CD272" i="4" s="1"/>
  <c r="CZ237" i="4"/>
  <c r="CP237" i="4"/>
  <c r="DJ237" i="4" s="1"/>
  <c r="CZ89" i="5"/>
  <c r="CP89" i="5"/>
  <c r="DJ89" i="5" s="1"/>
  <c r="CT78" i="5"/>
  <c r="DN78" i="5" s="1"/>
  <c r="DD78" i="5"/>
  <c r="DG64" i="5"/>
  <c r="CW64" i="5"/>
  <c r="DQ64" i="5" s="1"/>
  <c r="CX63" i="5"/>
  <c r="DR63" i="5" s="1"/>
  <c r="DH63" i="5"/>
  <c r="BX55" i="5"/>
  <c r="BY55" i="5"/>
  <c r="CA55" i="5"/>
  <c r="BZ55" i="5"/>
  <c r="DH36" i="5"/>
  <c r="CX36" i="5"/>
  <c r="DR36" i="5" s="1"/>
  <c r="DB12" i="5"/>
  <c r="CR12" i="5"/>
  <c r="DL12" i="5" s="1"/>
  <c r="DA272" i="4"/>
  <c r="CQ272" i="4"/>
  <c r="DK272" i="4" s="1"/>
  <c r="CT261" i="4"/>
  <c r="DN261" i="4" s="1"/>
  <c r="DD261" i="4"/>
  <c r="CV134" i="5"/>
  <c r="DP134" i="5" s="1"/>
  <c r="DF134" i="5"/>
  <c r="DE134" i="5"/>
  <c r="CU134" i="5"/>
  <c r="DO134" i="5" s="1"/>
  <c r="DI86" i="5"/>
  <c r="CY86" i="5"/>
  <c r="DS86" i="5" s="1"/>
  <c r="CQ75" i="5"/>
  <c r="DK75" i="5" s="1"/>
  <c r="DA75" i="5"/>
  <c r="DB75" i="5"/>
  <c r="CR75" i="5"/>
  <c r="DL75" i="5" s="1"/>
  <c r="DF66" i="5"/>
  <c r="CV66" i="5"/>
  <c r="DP66" i="5" s="1"/>
  <c r="DG54" i="5"/>
  <c r="CW54" i="5"/>
  <c r="DQ54" i="5" s="1"/>
  <c r="CY37" i="5"/>
  <c r="DS37" i="5" s="1"/>
  <c r="DI37" i="5"/>
  <c r="BY31" i="5"/>
  <c r="BZ31" i="5"/>
  <c r="BX31" i="5"/>
  <c r="CA31" i="5"/>
  <c r="BV23" i="5"/>
  <c r="BU23" i="5"/>
  <c r="BZ23" i="5" s="1"/>
  <c r="DG280" i="4"/>
  <c r="CW280" i="4"/>
  <c r="DQ280" i="4" s="1"/>
  <c r="DD264" i="4"/>
  <c r="CT264" i="4"/>
  <c r="DN264" i="4" s="1"/>
  <c r="CV253" i="4"/>
  <c r="DP253" i="4" s="1"/>
  <c r="DF253" i="4"/>
  <c r="BX110" i="5"/>
  <c r="CV72" i="5"/>
  <c r="DP72" i="5" s="1"/>
  <c r="DF72" i="5"/>
  <c r="DI56" i="5"/>
  <c r="CY56" i="5"/>
  <c r="DS56" i="5" s="1"/>
  <c r="CX56" i="5"/>
  <c r="DR56" i="5" s="1"/>
  <c r="DH56" i="5"/>
  <c r="CY38" i="5"/>
  <c r="DS38" i="5" s="1"/>
  <c r="DI38" i="5"/>
  <c r="DG33" i="5"/>
  <c r="CW33" i="5"/>
  <c r="DQ33" i="5" s="1"/>
  <c r="CZ32" i="5"/>
  <c r="CP32" i="5"/>
  <c r="DJ32" i="5" s="1"/>
  <c r="DD275" i="4"/>
  <c r="CT275" i="4"/>
  <c r="DN275" i="4" s="1"/>
  <c r="DH263" i="4"/>
  <c r="CX263" i="4"/>
  <c r="DR263" i="4" s="1"/>
  <c r="DI260" i="4"/>
  <c r="CY260" i="4"/>
  <c r="DS260" i="4" s="1"/>
  <c r="DD245" i="4"/>
  <c r="CT245" i="4"/>
  <c r="DN245" i="4" s="1"/>
  <c r="CV231" i="4"/>
  <c r="DP231" i="4" s="1"/>
  <c r="DF231" i="4"/>
  <c r="CY73" i="5"/>
  <c r="DS73" i="5" s="1"/>
  <c r="DI73" i="5"/>
  <c r="CX30" i="5"/>
  <c r="DR30" i="5" s="1"/>
  <c r="DH30" i="5"/>
  <c r="CS277" i="4"/>
  <c r="DM277" i="4" s="1"/>
  <c r="DC277" i="4"/>
  <c r="CU274" i="4"/>
  <c r="DO274" i="4" s="1"/>
  <c r="DE274" i="4"/>
  <c r="CA262" i="4"/>
  <c r="BY262" i="4"/>
  <c r="BZ262" i="4"/>
  <c r="BX262" i="4"/>
  <c r="DF258" i="4"/>
  <c r="CV258" i="4"/>
  <c r="DP258" i="4" s="1"/>
  <c r="CU258" i="4"/>
  <c r="DO258" i="4" s="1"/>
  <c r="DE258" i="4"/>
  <c r="CU248" i="4"/>
  <c r="DO248" i="4" s="1"/>
  <c r="DE248" i="4"/>
  <c r="CA244" i="4"/>
  <c r="BY244" i="4"/>
  <c r="BZ244" i="4"/>
  <c r="BX244" i="4"/>
  <c r="DB235" i="4"/>
  <c r="CR235" i="4"/>
  <c r="DL235" i="4" s="1"/>
  <c r="CT228" i="4"/>
  <c r="DN228" i="4" s="1"/>
  <c r="DD228" i="4"/>
  <c r="DA218" i="4"/>
  <c r="CQ218" i="4"/>
  <c r="DK218" i="4" s="1"/>
  <c r="CP197" i="4"/>
  <c r="DJ197" i="4" s="1"/>
  <c r="CZ197" i="4"/>
  <c r="CQ170" i="4"/>
  <c r="DK170" i="4" s="1"/>
  <c r="DA170" i="4"/>
  <c r="CC105" i="5"/>
  <c r="CD105" i="5" s="1"/>
  <c r="CS105" i="5"/>
  <c r="DM105" i="5" s="1"/>
  <c r="DC105" i="5"/>
  <c r="DC59" i="5"/>
  <c r="CS59" i="5"/>
  <c r="DM59" i="5" s="1"/>
  <c r="CA38" i="5"/>
  <c r="BZ38" i="5"/>
  <c r="BY38" i="5"/>
  <c r="BX38" i="5"/>
  <c r="CU33" i="5"/>
  <c r="DO33" i="5" s="1"/>
  <c r="DE33" i="5"/>
  <c r="CX29" i="5"/>
  <c r="DR29" i="5" s="1"/>
  <c r="CQ20" i="5"/>
  <c r="DK20" i="5" s="1"/>
  <c r="DA20" i="5"/>
  <c r="DF20" i="5"/>
  <c r="CV20" i="5"/>
  <c r="DP20" i="5" s="1"/>
  <c r="CT19" i="5"/>
  <c r="DN19" i="5" s="1"/>
  <c r="DD19" i="5"/>
  <c r="DF272" i="4"/>
  <c r="CV272" i="4"/>
  <c r="DP272" i="4" s="1"/>
  <c r="CV257" i="4"/>
  <c r="DP257" i="4" s="1"/>
  <c r="DF257" i="4"/>
  <c r="CQ252" i="4"/>
  <c r="DK252" i="4" s="1"/>
  <c r="DA252" i="4"/>
  <c r="CW243" i="4"/>
  <c r="DQ243" i="4" s="1"/>
  <c r="DG243" i="4"/>
  <c r="DF234" i="4"/>
  <c r="CV234" i="4"/>
  <c r="DP234" i="4" s="1"/>
  <c r="DD222" i="4"/>
  <c r="CT222" i="4"/>
  <c r="DN222" i="4" s="1"/>
  <c r="CC214" i="4"/>
  <c r="CD214" i="4" s="1"/>
  <c r="DG205" i="4"/>
  <c r="CW205" i="4"/>
  <c r="DQ205" i="4" s="1"/>
  <c r="BX189" i="4"/>
  <c r="CA189" i="4"/>
  <c r="BY189" i="4"/>
  <c r="BZ189" i="4"/>
  <c r="CW173" i="4"/>
  <c r="DQ173" i="4" s="1"/>
  <c r="DG173" i="4"/>
  <c r="CV163" i="4"/>
  <c r="DP163" i="4" s="1"/>
  <c r="DF163" i="4"/>
  <c r="DH128" i="5"/>
  <c r="CX128" i="5"/>
  <c r="DR128" i="5" s="1"/>
  <c r="CW128" i="5"/>
  <c r="DQ128" i="5" s="1"/>
  <c r="DG128" i="5"/>
  <c r="CP92" i="5"/>
  <c r="DJ92" i="5" s="1"/>
  <c r="CZ92" i="5"/>
  <c r="DC61" i="5"/>
  <c r="CS61" i="5"/>
  <c r="DM61" i="5" s="1"/>
  <c r="CC61" i="5"/>
  <c r="CD61" i="5" s="1"/>
  <c r="DH50" i="5"/>
  <c r="CX50" i="5"/>
  <c r="DR50" i="5" s="1"/>
  <c r="CT16" i="5"/>
  <c r="DN16" i="5" s="1"/>
  <c r="DD16" i="5"/>
  <c r="CS5" i="5"/>
  <c r="DM5" i="5" s="1"/>
  <c r="DC5" i="5"/>
  <c r="CY279" i="4"/>
  <c r="DS279" i="4" s="1"/>
  <c r="DI279" i="4"/>
  <c r="DC270" i="4"/>
  <c r="CS270" i="4"/>
  <c r="DM270" i="4" s="1"/>
  <c r="DE243" i="4"/>
  <c r="CU243" i="4"/>
  <c r="DO243" i="4" s="1"/>
  <c r="BZ235" i="4"/>
  <c r="BY235" i="4"/>
  <c r="BX235" i="4"/>
  <c r="CA235" i="4"/>
  <c r="DB228" i="4"/>
  <c r="CR228" i="4"/>
  <c r="DL228" i="4" s="1"/>
  <c r="CP223" i="4"/>
  <c r="DJ223" i="4" s="1"/>
  <c r="CZ223" i="4"/>
  <c r="CS214" i="4"/>
  <c r="DM214" i="4" s="1"/>
  <c r="DC214" i="4"/>
  <c r="CV205" i="4"/>
  <c r="DP205" i="4" s="1"/>
  <c r="DF205" i="4"/>
  <c r="CW194" i="4"/>
  <c r="DQ194" i="4" s="1"/>
  <c r="DG194" i="4"/>
  <c r="CX175" i="4"/>
  <c r="DR175" i="4" s="1"/>
  <c r="DH175" i="4"/>
  <c r="CV165" i="4"/>
  <c r="DP165" i="4" s="1"/>
  <c r="DF165" i="4"/>
  <c r="DE68" i="5"/>
  <c r="CU68" i="5"/>
  <c r="DO68" i="5" s="1"/>
  <c r="DB49" i="5"/>
  <c r="CR49" i="5"/>
  <c r="DL49" i="5" s="1"/>
  <c r="CX34" i="5"/>
  <c r="DR34" i="5" s="1"/>
  <c r="CT28" i="5"/>
  <c r="DN28" i="5" s="1"/>
  <c r="DD28" i="5"/>
  <c r="DB28" i="5"/>
  <c r="CR28" i="5"/>
  <c r="DL28" i="5" s="1"/>
  <c r="DG14" i="5"/>
  <c r="CW14" i="5"/>
  <c r="DQ14" i="5" s="1"/>
  <c r="CQ279" i="4"/>
  <c r="DK279" i="4" s="1"/>
  <c r="DA279" i="4"/>
  <c r="DD249" i="4"/>
  <c r="CT249" i="4"/>
  <c r="DN249" i="4" s="1"/>
  <c r="DH222" i="4"/>
  <c r="CX222" i="4"/>
  <c r="DR222" i="4" s="1"/>
  <c r="DH190" i="4"/>
  <c r="CX190" i="4"/>
  <c r="DR190" i="4" s="1"/>
  <c r="CC87" i="5"/>
  <c r="CD87" i="5" s="1"/>
  <c r="CV84" i="5"/>
  <c r="DP84" i="5" s="1"/>
  <c r="DD63" i="5"/>
  <c r="CT63" i="5"/>
  <c r="DN63" i="5" s="1"/>
  <c r="CX22" i="5"/>
  <c r="DR22" i="5" s="1"/>
  <c r="DB280" i="4"/>
  <c r="CR280" i="4"/>
  <c r="DL280" i="4" s="1"/>
  <c r="CC262" i="4"/>
  <c r="CD262" i="4" s="1"/>
  <c r="CS254" i="4"/>
  <c r="DM254" i="4" s="1"/>
  <c r="DC254" i="4"/>
  <c r="CV240" i="4"/>
  <c r="DP240" i="4" s="1"/>
  <c r="DF240" i="4"/>
  <c r="DD232" i="4"/>
  <c r="CT232" i="4"/>
  <c r="DN232" i="4" s="1"/>
  <c r="CQ212" i="4"/>
  <c r="DK212" i="4" s="1"/>
  <c r="DA212" i="4"/>
  <c r="DF199" i="4"/>
  <c r="CV199" i="4"/>
  <c r="DP199" i="4" s="1"/>
  <c r="CR193" i="4"/>
  <c r="DL193" i="4" s="1"/>
  <c r="DB193" i="4"/>
  <c r="DF192" i="4"/>
  <c r="CV192" i="4"/>
  <c r="DP192" i="4" s="1"/>
  <c r="CP176" i="4"/>
  <c r="DJ176" i="4" s="1"/>
  <c r="CZ176" i="4"/>
  <c r="CX150" i="4"/>
  <c r="DR150" i="4" s="1"/>
  <c r="DH150" i="4"/>
  <c r="CX133" i="4"/>
  <c r="DR133" i="4" s="1"/>
  <c r="DH133" i="4"/>
  <c r="CZ120" i="4"/>
  <c r="CP120" i="4"/>
  <c r="DJ120" i="4" s="1"/>
  <c r="CA101" i="4"/>
  <c r="BZ101" i="4"/>
  <c r="BX101" i="4"/>
  <c r="BY101" i="4"/>
  <c r="CT93" i="5"/>
  <c r="DN93" i="5" s="1"/>
  <c r="DI47" i="5"/>
  <c r="CY47" i="5"/>
  <c r="DS47" i="5" s="1"/>
  <c r="DB47" i="5"/>
  <c r="CR47" i="5"/>
  <c r="DL47" i="5" s="1"/>
  <c r="DI7" i="5"/>
  <c r="CY7" i="5"/>
  <c r="DS7" i="5" s="1"/>
  <c r="CV6" i="5"/>
  <c r="DP6" i="5" s="1"/>
  <c r="DF6" i="5"/>
  <c r="CA272" i="4"/>
  <c r="BY272" i="4"/>
  <c r="BZ272" i="4"/>
  <c r="BX272" i="4"/>
  <c r="CX252" i="4"/>
  <c r="DR252" i="4" s="1"/>
  <c r="DH252" i="4"/>
  <c r="DH246" i="4"/>
  <c r="CX246" i="4"/>
  <c r="DR246" i="4" s="1"/>
  <c r="CR232" i="4"/>
  <c r="DL232" i="4" s="1"/>
  <c r="DB232" i="4"/>
  <c r="DG217" i="4"/>
  <c r="CW217" i="4"/>
  <c r="DQ217" i="4" s="1"/>
  <c r="CU216" i="4"/>
  <c r="DO216" i="4" s="1"/>
  <c r="DE216" i="4"/>
  <c r="DI211" i="4"/>
  <c r="CY211" i="4"/>
  <c r="DS211" i="4" s="1"/>
  <c r="DD199" i="4"/>
  <c r="CT199" i="4"/>
  <c r="DN199" i="4" s="1"/>
  <c r="CR185" i="4"/>
  <c r="DL185" i="4" s="1"/>
  <c r="DB185" i="4"/>
  <c r="CZ179" i="4"/>
  <c r="CP179" i="4"/>
  <c r="DJ179" i="4" s="1"/>
  <c r="CC169" i="4"/>
  <c r="CD169" i="4" s="1"/>
  <c r="CA162" i="4"/>
  <c r="BZ162" i="4"/>
  <c r="BY162" i="4"/>
  <c r="BX162" i="4"/>
  <c r="DA156" i="4"/>
  <c r="CQ156" i="4"/>
  <c r="DK156" i="4" s="1"/>
  <c r="DE149" i="4"/>
  <c r="CU149" i="4"/>
  <c r="DO149" i="4" s="1"/>
  <c r="CR138" i="4"/>
  <c r="DL138" i="4" s="1"/>
  <c r="DB138" i="4"/>
  <c r="CY130" i="4"/>
  <c r="DS130" i="4" s="1"/>
  <c r="DI130" i="4"/>
  <c r="CW120" i="4"/>
  <c r="DQ120" i="4" s="1"/>
  <c r="DG120" i="4"/>
  <c r="BX112" i="4"/>
  <c r="BZ112" i="4"/>
  <c r="BY112" i="4"/>
  <c r="CA112" i="4"/>
  <c r="CP99" i="4"/>
  <c r="DJ99" i="4" s="1"/>
  <c r="CZ99" i="4"/>
  <c r="CW80" i="4"/>
  <c r="DQ80" i="4" s="1"/>
  <c r="DG80" i="4"/>
  <c r="CP212" i="5"/>
  <c r="DJ212" i="5" s="1"/>
  <c r="CZ212" i="5"/>
  <c r="BZ265" i="4"/>
  <c r="BX265" i="4"/>
  <c r="BY265" i="4"/>
  <c r="CA265" i="4"/>
  <c r="CC241" i="4"/>
  <c r="CD241" i="4" s="1"/>
  <c r="CA232" i="4"/>
  <c r="BZ232" i="4"/>
  <c r="BY232" i="4"/>
  <c r="BX232" i="4"/>
  <c r="CZ219" i="4"/>
  <c r="CP219" i="4"/>
  <c r="DJ219" i="4" s="1"/>
  <c r="DE199" i="4"/>
  <c r="CU199" i="4"/>
  <c r="DO199" i="4" s="1"/>
  <c r="CW184" i="4"/>
  <c r="DQ184" i="4" s="1"/>
  <c r="DG184" i="4"/>
  <c r="CW176" i="4"/>
  <c r="DQ176" i="4" s="1"/>
  <c r="DG176" i="4"/>
  <c r="CW168" i="4"/>
  <c r="DQ168" i="4" s="1"/>
  <c r="DG168" i="4"/>
  <c r="DF148" i="4"/>
  <c r="CV148" i="4"/>
  <c r="DP148" i="4" s="1"/>
  <c r="CP130" i="4"/>
  <c r="DJ130" i="4" s="1"/>
  <c r="CZ130" i="4"/>
  <c r="CW99" i="4"/>
  <c r="DQ99" i="4" s="1"/>
  <c r="DG99" i="4"/>
  <c r="BX96" i="5"/>
  <c r="CZ272" i="4"/>
  <c r="CP272" i="4"/>
  <c r="DJ272" i="4" s="1"/>
  <c r="CZ244" i="4"/>
  <c r="CP244" i="4"/>
  <c r="DJ244" i="4" s="1"/>
  <c r="DB239" i="4"/>
  <c r="CR239" i="4"/>
  <c r="DL239" i="4" s="1"/>
  <c r="CC219" i="4"/>
  <c r="CD219" i="4" s="1"/>
  <c r="DH210" i="4"/>
  <c r="CX210" i="4"/>
  <c r="DR210" i="4" s="1"/>
  <c r="CU187" i="4"/>
  <c r="DO187" i="4" s="1"/>
  <c r="DE187" i="4"/>
  <c r="DH179" i="4"/>
  <c r="CX179" i="4"/>
  <c r="DR179" i="4" s="1"/>
  <c r="CW175" i="4"/>
  <c r="DQ175" i="4" s="1"/>
  <c r="DG175" i="4"/>
  <c r="CU171" i="4"/>
  <c r="DO171" i="4" s="1"/>
  <c r="DE171" i="4"/>
  <c r="DE164" i="4"/>
  <c r="CU164" i="4"/>
  <c r="DO164" i="4" s="1"/>
  <c r="CZ153" i="4"/>
  <c r="CP153" i="4"/>
  <c r="DJ153" i="4" s="1"/>
  <c r="DH140" i="4"/>
  <c r="CX140" i="4"/>
  <c r="DR140" i="4" s="1"/>
  <c r="CV136" i="4"/>
  <c r="DP136" i="4" s="1"/>
  <c r="DF136" i="4"/>
  <c r="DE125" i="4"/>
  <c r="CU125" i="4"/>
  <c r="DO125" i="4" s="1"/>
  <c r="DE107" i="4"/>
  <c r="CU107" i="4"/>
  <c r="DO107" i="4" s="1"/>
  <c r="DE99" i="4"/>
  <c r="CU99" i="4"/>
  <c r="DO99" i="4" s="1"/>
  <c r="DE85" i="4"/>
  <c r="CU85" i="4"/>
  <c r="DO85" i="4" s="1"/>
  <c r="DH76" i="4"/>
  <c r="CX76" i="4"/>
  <c r="DR76" i="4" s="1"/>
  <c r="CT53" i="5"/>
  <c r="DN53" i="5" s="1"/>
  <c r="DD53" i="5"/>
  <c r="CS43" i="5"/>
  <c r="DM43" i="5" s="1"/>
  <c r="DC43" i="5"/>
  <c r="DA11" i="5"/>
  <c r="CQ11" i="5"/>
  <c r="DK11" i="5" s="1"/>
  <c r="CU11" i="5"/>
  <c r="DO11" i="5" s="1"/>
  <c r="DE11" i="5"/>
  <c r="CC266" i="4"/>
  <c r="CD266" i="4" s="1"/>
  <c r="DB203" i="4"/>
  <c r="CR203" i="4"/>
  <c r="DL203" i="4" s="1"/>
  <c r="CC203" i="4"/>
  <c r="CD203" i="4" s="1"/>
  <c r="DD202" i="4"/>
  <c r="CT202" i="4"/>
  <c r="DN202" i="4" s="1"/>
  <c r="DA182" i="4"/>
  <c r="CQ182" i="4"/>
  <c r="DK182" i="4" s="1"/>
  <c r="CU182" i="4"/>
  <c r="DO182" i="4" s="1"/>
  <c r="DE182" i="4"/>
  <c r="CV174" i="4"/>
  <c r="DP174" i="4" s="1"/>
  <c r="DF174" i="4"/>
  <c r="CZ166" i="4"/>
  <c r="CP166" i="4"/>
  <c r="DJ166" i="4" s="1"/>
  <c r="DD166" i="4"/>
  <c r="CT166" i="4"/>
  <c r="DN166" i="4" s="1"/>
  <c r="DC163" i="4"/>
  <c r="CS163" i="4"/>
  <c r="DM163" i="4" s="1"/>
  <c r="CW150" i="4"/>
  <c r="DQ150" i="4" s="1"/>
  <c r="DG150" i="4"/>
  <c r="DG145" i="4"/>
  <c r="CW145" i="4"/>
  <c r="DQ145" i="4" s="1"/>
  <c r="DD135" i="4"/>
  <c r="CT135" i="4"/>
  <c r="DN135" i="4" s="1"/>
  <c r="CC116" i="4"/>
  <c r="CD116" i="4" s="1"/>
  <c r="CV88" i="4"/>
  <c r="DP88" i="4" s="1"/>
  <c r="DF88" i="4"/>
  <c r="DF79" i="4"/>
  <c r="CV79" i="4"/>
  <c r="DP79" i="4" s="1"/>
  <c r="DD70" i="4"/>
  <c r="CT70" i="4"/>
  <c r="DN70" i="4" s="1"/>
  <c r="CU87" i="5"/>
  <c r="DO87" i="5" s="1"/>
  <c r="DG24" i="5"/>
  <c r="CW24" i="5"/>
  <c r="DQ24" i="5" s="1"/>
  <c r="DE242" i="4"/>
  <c r="CU242" i="4"/>
  <c r="DO242" i="4" s="1"/>
  <c r="CU233" i="4"/>
  <c r="DO233" i="4" s="1"/>
  <c r="DB220" i="4"/>
  <c r="CR220" i="4"/>
  <c r="DL220" i="4" s="1"/>
  <c r="DA195" i="4"/>
  <c r="CQ195" i="4"/>
  <c r="DK195" i="4" s="1"/>
  <c r="CR183" i="4"/>
  <c r="DL183" i="4" s="1"/>
  <c r="DB183" i="4"/>
  <c r="DE158" i="4"/>
  <c r="CU158" i="4"/>
  <c r="DO158" i="4" s="1"/>
  <c r="CU137" i="4"/>
  <c r="DO137" i="4" s="1"/>
  <c r="DE137" i="4"/>
  <c r="CQ127" i="4"/>
  <c r="DK127" i="4" s="1"/>
  <c r="DA127" i="4"/>
  <c r="CU126" i="4"/>
  <c r="DO126" i="4" s="1"/>
  <c r="DE126" i="4"/>
  <c r="DI121" i="4"/>
  <c r="CY121" i="4"/>
  <c r="DS121" i="4" s="1"/>
  <c r="DC111" i="4"/>
  <c r="CS111" i="4"/>
  <c r="DM111" i="4" s="1"/>
  <c r="BY109" i="4"/>
  <c r="BX109" i="4"/>
  <c r="CA109" i="4"/>
  <c r="BZ109" i="4"/>
  <c r="CS94" i="4"/>
  <c r="DM94" i="4" s="1"/>
  <c r="DC94" i="4"/>
  <c r="DI77" i="4"/>
  <c r="CY77" i="4"/>
  <c r="DS77" i="4" s="1"/>
  <c r="CV66" i="4"/>
  <c r="DP66" i="4" s="1"/>
  <c r="DF66" i="4"/>
  <c r="DA57" i="4"/>
  <c r="CQ57" i="4"/>
  <c r="DK57" i="4" s="1"/>
  <c r="CR41" i="5"/>
  <c r="DL41" i="5" s="1"/>
  <c r="DB41" i="5"/>
  <c r="DI231" i="4"/>
  <c r="CY231" i="4"/>
  <c r="DS231" i="4" s="1"/>
  <c r="BZ223" i="4"/>
  <c r="BY223" i="4"/>
  <c r="BX223" i="4"/>
  <c r="CA223" i="4"/>
  <c r="DF209" i="4"/>
  <c r="CV209" i="4"/>
  <c r="DP209" i="4" s="1"/>
  <c r="DC208" i="4"/>
  <c r="CS208" i="4"/>
  <c r="DM208" i="4" s="1"/>
  <c r="DF208" i="4"/>
  <c r="CV208" i="4"/>
  <c r="DP208" i="4" s="1"/>
  <c r="CU193" i="4"/>
  <c r="DO193" i="4" s="1"/>
  <c r="DE193" i="4"/>
  <c r="DD178" i="4"/>
  <c r="CT178" i="4"/>
  <c r="DN178" i="4" s="1"/>
  <c r="CT157" i="4"/>
  <c r="DN157" i="4" s="1"/>
  <c r="DD157" i="4"/>
  <c r="DF157" i="4"/>
  <c r="CV157" i="4"/>
  <c r="DP157" i="4" s="1"/>
  <c r="DF143" i="4"/>
  <c r="CV143" i="4"/>
  <c r="DP143" i="4" s="1"/>
  <c r="CU143" i="4"/>
  <c r="DO143" i="4" s="1"/>
  <c r="DE143" i="4"/>
  <c r="DC115" i="4"/>
  <c r="CS115" i="4"/>
  <c r="DM115" i="4" s="1"/>
  <c r="DI109" i="4"/>
  <c r="CY109" i="4"/>
  <c r="DS109" i="4" s="1"/>
  <c r="BV104" i="4"/>
  <c r="DF98" i="4"/>
  <c r="CV98" i="4"/>
  <c r="DP98" i="4" s="1"/>
  <c r="CA93" i="4"/>
  <c r="BY93" i="4"/>
  <c r="BX93" i="4"/>
  <c r="BZ93" i="4"/>
  <c r="DD79" i="4"/>
  <c r="CT79" i="4"/>
  <c r="DN79" i="4" s="1"/>
  <c r="DA73" i="4"/>
  <c r="CQ73" i="4"/>
  <c r="DK73" i="4" s="1"/>
  <c r="DH69" i="4"/>
  <c r="CX69" i="4"/>
  <c r="DR69" i="4" s="1"/>
  <c r="DD56" i="4"/>
  <c r="CT56" i="4"/>
  <c r="DN56" i="4" s="1"/>
  <c r="CP268" i="3"/>
  <c r="DJ268" i="3" s="1"/>
  <c r="CZ268" i="3"/>
  <c r="CP8" i="5"/>
  <c r="DJ8" i="5" s="1"/>
  <c r="CZ8" i="5"/>
  <c r="CZ269" i="4"/>
  <c r="CP269" i="4"/>
  <c r="DJ269" i="4" s="1"/>
  <c r="DB269" i="4"/>
  <c r="CR269" i="4"/>
  <c r="DL269" i="4" s="1"/>
  <c r="DH250" i="4"/>
  <c r="CX250" i="4"/>
  <c r="DR250" i="4" s="1"/>
  <c r="CW250" i="4"/>
  <c r="DQ250" i="4" s="1"/>
  <c r="DG250" i="4"/>
  <c r="CZ228" i="4"/>
  <c r="CP228" i="4"/>
  <c r="DJ228" i="4" s="1"/>
  <c r="CR201" i="4"/>
  <c r="DL201" i="4" s="1"/>
  <c r="DB201" i="4"/>
  <c r="DB200" i="4"/>
  <c r="CR200" i="4"/>
  <c r="DL200" i="4" s="1"/>
  <c r="CX186" i="4"/>
  <c r="DR186" i="4" s="1"/>
  <c r="DH186" i="4"/>
  <c r="DG162" i="4"/>
  <c r="CW162" i="4"/>
  <c r="DQ162" i="4" s="1"/>
  <c r="CA161" i="4"/>
  <c r="BY161" i="4"/>
  <c r="BX161" i="4"/>
  <c r="BZ161" i="4"/>
  <c r="DH155" i="4"/>
  <c r="CX155" i="4"/>
  <c r="DR155" i="4" s="1"/>
  <c r="CW147" i="4"/>
  <c r="DQ147" i="4" s="1"/>
  <c r="DG147" i="4"/>
  <c r="DE139" i="4"/>
  <c r="CU139" i="4"/>
  <c r="DO139" i="4" s="1"/>
  <c r="DA103" i="4"/>
  <c r="CQ103" i="4"/>
  <c r="DK103" i="4" s="1"/>
  <c r="DH98" i="4"/>
  <c r="CX98" i="4"/>
  <c r="DR98" i="4" s="1"/>
  <c r="CX92" i="4"/>
  <c r="DR92" i="4" s="1"/>
  <c r="DH92" i="4"/>
  <c r="CU91" i="4"/>
  <c r="DO91" i="4" s="1"/>
  <c r="DE91" i="4"/>
  <c r="CP79" i="4"/>
  <c r="DJ79" i="4" s="1"/>
  <c r="CZ79" i="4"/>
  <c r="CS73" i="4"/>
  <c r="DM73" i="4" s="1"/>
  <c r="DC73" i="4"/>
  <c r="DG60" i="4"/>
  <c r="CW60" i="4"/>
  <c r="DQ60" i="4" s="1"/>
  <c r="DA53" i="4"/>
  <c r="CQ53" i="4"/>
  <c r="DK53" i="4" s="1"/>
  <c r="CV206" i="4"/>
  <c r="DP206" i="4" s="1"/>
  <c r="CQ204" i="4"/>
  <c r="DK204" i="4" s="1"/>
  <c r="DA204" i="4"/>
  <c r="CC199" i="4"/>
  <c r="CD199" i="4" s="1"/>
  <c r="CX184" i="4"/>
  <c r="DR184" i="4" s="1"/>
  <c r="DH46" i="5"/>
  <c r="CX46" i="5"/>
  <c r="DR46" i="5" s="1"/>
  <c r="CQ46" i="5"/>
  <c r="DK46" i="5" s="1"/>
  <c r="DA46" i="5"/>
  <c r="DE262" i="4"/>
  <c r="CU262" i="4"/>
  <c r="DO262" i="4" s="1"/>
  <c r="CQ256" i="4"/>
  <c r="DK256" i="4" s="1"/>
  <c r="DA256" i="4"/>
  <c r="DG247" i="4"/>
  <c r="CW247" i="4"/>
  <c r="DQ247" i="4" s="1"/>
  <c r="DG222" i="4"/>
  <c r="CW222" i="4"/>
  <c r="DQ222" i="4" s="1"/>
  <c r="CU213" i="4"/>
  <c r="DO213" i="4" s="1"/>
  <c r="DE213" i="4"/>
  <c r="DA206" i="4"/>
  <c r="CQ206" i="4"/>
  <c r="DK206" i="4" s="1"/>
  <c r="CA172" i="4"/>
  <c r="BZ172" i="4"/>
  <c r="BY172" i="4"/>
  <c r="BX172" i="4"/>
  <c r="DC172" i="4"/>
  <c r="CS172" i="4"/>
  <c r="DM172" i="4" s="1"/>
  <c r="CA169" i="4"/>
  <c r="BZ169" i="4"/>
  <c r="BY169" i="4"/>
  <c r="BX169" i="4"/>
  <c r="BX142" i="4"/>
  <c r="CA142" i="4"/>
  <c r="BZ142" i="4"/>
  <c r="BY142" i="4"/>
  <c r="CT119" i="4"/>
  <c r="DN119" i="4" s="1"/>
  <c r="DD119" i="4"/>
  <c r="CR119" i="4"/>
  <c r="DL119" i="4" s="1"/>
  <c r="DB119" i="4"/>
  <c r="DB118" i="4"/>
  <c r="CR118" i="4"/>
  <c r="DL118" i="4" s="1"/>
  <c r="CS114" i="4"/>
  <c r="DM114" i="4" s="1"/>
  <c r="DC114" i="4"/>
  <c r="BU108" i="4"/>
  <c r="BZ108" i="4" s="1"/>
  <c r="BV108" i="4"/>
  <c r="CU100" i="4"/>
  <c r="DO100" i="4" s="1"/>
  <c r="DE100" i="4"/>
  <c r="BU99" i="4"/>
  <c r="BZ99" i="4" s="1"/>
  <c r="BV99" i="4"/>
  <c r="CU56" i="4"/>
  <c r="DO56" i="4" s="1"/>
  <c r="DE56" i="4"/>
  <c r="CQ41" i="4"/>
  <c r="DK41" i="4" s="1"/>
  <c r="DA41" i="4"/>
  <c r="DA26" i="4"/>
  <c r="CQ26" i="4"/>
  <c r="DK26" i="4" s="1"/>
  <c r="CA190" i="4"/>
  <c r="BX190" i="4"/>
  <c r="BZ190" i="4"/>
  <c r="BY190" i="4"/>
  <c r="DG67" i="5"/>
  <c r="CW67" i="5"/>
  <c r="DQ67" i="5" s="1"/>
  <c r="BX261" i="4"/>
  <c r="DA243" i="4"/>
  <c r="CQ243" i="4"/>
  <c r="DK243" i="4" s="1"/>
  <c r="CX200" i="4"/>
  <c r="DR200" i="4" s="1"/>
  <c r="DA148" i="4"/>
  <c r="CQ148" i="4"/>
  <c r="DK148" i="4" s="1"/>
  <c r="BX245" i="4"/>
  <c r="BZ245" i="4"/>
  <c r="BY245" i="4"/>
  <c r="CA245" i="4"/>
  <c r="CX236" i="4"/>
  <c r="DR236" i="4" s="1"/>
  <c r="DH236" i="4"/>
  <c r="CQ236" i="4"/>
  <c r="DK236" i="4" s="1"/>
  <c r="DA236" i="4"/>
  <c r="CA230" i="4"/>
  <c r="BY230" i="4"/>
  <c r="BZ230" i="4"/>
  <c r="BX230" i="4"/>
  <c r="CV230" i="4"/>
  <c r="DP230" i="4" s="1"/>
  <c r="DF230" i="4"/>
  <c r="CP188" i="4"/>
  <c r="DJ188" i="4" s="1"/>
  <c r="CZ188" i="4"/>
  <c r="CQ188" i="4"/>
  <c r="DK188" i="4" s="1"/>
  <c r="DA188" i="4"/>
  <c r="DI182" i="4"/>
  <c r="CY182" i="4"/>
  <c r="DS182" i="4" s="1"/>
  <c r="DF175" i="4"/>
  <c r="CV175" i="4"/>
  <c r="DP175" i="4" s="1"/>
  <c r="CV150" i="4"/>
  <c r="DP150" i="4" s="1"/>
  <c r="BY152" i="5"/>
  <c r="BX152" i="5"/>
  <c r="CA152" i="5"/>
  <c r="BZ152" i="5"/>
  <c r="DH103" i="5"/>
  <c r="CX103" i="5"/>
  <c r="DR103" i="5" s="1"/>
  <c r="BZ259" i="4"/>
  <c r="CA259" i="4"/>
  <c r="BX259" i="4"/>
  <c r="BY259" i="4"/>
  <c r="CY259" i="4"/>
  <c r="DS259" i="4" s="1"/>
  <c r="DI259" i="4"/>
  <c r="CV214" i="4"/>
  <c r="DP214" i="4" s="1"/>
  <c r="DF214" i="4"/>
  <c r="DI199" i="4"/>
  <c r="CY199" i="4"/>
  <c r="DS199" i="4" s="1"/>
  <c r="DC189" i="4"/>
  <c r="CS189" i="4"/>
  <c r="DM189" i="4" s="1"/>
  <c r="DG180" i="4"/>
  <c r="CW180" i="4"/>
  <c r="DQ180" i="4" s="1"/>
  <c r="BY153" i="4"/>
  <c r="BX153" i="4"/>
  <c r="CA153" i="4"/>
  <c r="DF140" i="4"/>
  <c r="CV140" i="4"/>
  <c r="DP140" i="4" s="1"/>
  <c r="DH121" i="4"/>
  <c r="CX121" i="4"/>
  <c r="DR121" i="4" s="1"/>
  <c r="DI152" i="4"/>
  <c r="CY152" i="4"/>
  <c r="DS152" i="4" s="1"/>
  <c r="CA238" i="4"/>
  <c r="BY238" i="4"/>
  <c r="BZ238" i="4"/>
  <c r="BX238" i="4"/>
  <c r="DC194" i="4"/>
  <c r="CS194" i="4"/>
  <c r="DM194" i="4" s="1"/>
  <c r="DA187" i="4"/>
  <c r="CQ187" i="4"/>
  <c r="DK187" i="4" s="1"/>
  <c r="DI179" i="4"/>
  <c r="CY179" i="4"/>
  <c r="DS179" i="4" s="1"/>
  <c r="DH151" i="4"/>
  <c r="CX151" i="4"/>
  <c r="DR151" i="4" s="1"/>
  <c r="CY150" i="4"/>
  <c r="DS150" i="4" s="1"/>
  <c r="DI150" i="4"/>
  <c r="CS124" i="4"/>
  <c r="DM124" i="4" s="1"/>
  <c r="DC124" i="4"/>
  <c r="DE92" i="4"/>
  <c r="CU92" i="4"/>
  <c r="DO92" i="4" s="1"/>
  <c r="DI89" i="4"/>
  <c r="CY89" i="4"/>
  <c r="DS89" i="4" s="1"/>
  <c r="CU84" i="4"/>
  <c r="DO84" i="4" s="1"/>
  <c r="DE84" i="4"/>
  <c r="CV54" i="5"/>
  <c r="DP54" i="5" s="1"/>
  <c r="CS255" i="4"/>
  <c r="DM255" i="4" s="1"/>
  <c r="DC255" i="4"/>
  <c r="DF154" i="4"/>
  <c r="CV154" i="4"/>
  <c r="DP154" i="4" s="1"/>
  <c r="CV138" i="4"/>
  <c r="DP138" i="4" s="1"/>
  <c r="DE122" i="4"/>
  <c r="CU122" i="4"/>
  <c r="DO122" i="4" s="1"/>
  <c r="DC102" i="4"/>
  <c r="CS102" i="4"/>
  <c r="DM102" i="4" s="1"/>
  <c r="CP102" i="4"/>
  <c r="DJ102" i="4" s="1"/>
  <c r="CZ102" i="4"/>
  <c r="CA97" i="4"/>
  <c r="BZ97" i="4"/>
  <c r="BY97" i="4"/>
  <c r="BX97" i="4"/>
  <c r="DB87" i="4"/>
  <c r="CR87" i="4"/>
  <c r="DL87" i="4" s="1"/>
  <c r="CV72" i="4"/>
  <c r="DP72" i="4" s="1"/>
  <c r="DF72" i="4"/>
  <c r="CX67" i="4"/>
  <c r="DR67" i="4" s="1"/>
  <c r="DH67" i="4"/>
  <c r="CX61" i="4"/>
  <c r="DR61" i="4" s="1"/>
  <c r="DH61" i="4"/>
  <c r="BV33" i="4"/>
  <c r="DB25" i="4"/>
  <c r="CR25" i="4"/>
  <c r="DL25" i="4" s="1"/>
  <c r="CZ230" i="3"/>
  <c r="CP230" i="3"/>
  <c r="DJ230" i="3" s="1"/>
  <c r="CZ198" i="3"/>
  <c r="CP198" i="3"/>
  <c r="DJ198" i="3" s="1"/>
  <c r="CQ235" i="4"/>
  <c r="DK235" i="4" s="1"/>
  <c r="DA235" i="4"/>
  <c r="CC223" i="4"/>
  <c r="CD223" i="4" s="1"/>
  <c r="BZ144" i="4"/>
  <c r="BY144" i="4"/>
  <c r="CA144" i="4"/>
  <c r="BX144" i="4"/>
  <c r="DF144" i="4"/>
  <c r="CV144" i="4"/>
  <c r="DP144" i="4" s="1"/>
  <c r="DC85" i="4"/>
  <c r="CS85" i="4"/>
  <c r="DM85" i="4" s="1"/>
  <c r="CR57" i="4"/>
  <c r="DL57" i="4" s="1"/>
  <c r="DB57" i="4"/>
  <c r="DF55" i="4"/>
  <c r="CV55" i="4"/>
  <c r="DP55" i="4" s="1"/>
  <c r="CC47" i="4"/>
  <c r="CD47" i="4" s="1"/>
  <c r="DG43" i="4"/>
  <c r="CW43" i="4"/>
  <c r="DQ43" i="4" s="1"/>
  <c r="DH37" i="4"/>
  <c r="CX37" i="4"/>
  <c r="DR37" i="4" s="1"/>
  <c r="DD29" i="4"/>
  <c r="CT29" i="4"/>
  <c r="DN29" i="4" s="1"/>
  <c r="DF17" i="4"/>
  <c r="CV17" i="4"/>
  <c r="DP17" i="4" s="1"/>
  <c r="DF6" i="4"/>
  <c r="CV6" i="4"/>
  <c r="DP6" i="4" s="1"/>
  <c r="CU275" i="3"/>
  <c r="DO275" i="3" s="1"/>
  <c r="DE275" i="3"/>
  <c r="CR270" i="3"/>
  <c r="DL270" i="3" s="1"/>
  <c r="DB270" i="3"/>
  <c r="CP259" i="3"/>
  <c r="DJ259" i="3" s="1"/>
  <c r="CZ259" i="3"/>
  <c r="DA232" i="3"/>
  <c r="CQ232" i="3"/>
  <c r="DK232" i="3" s="1"/>
  <c r="BX222" i="3"/>
  <c r="BZ222" i="3"/>
  <c r="BY222" i="3"/>
  <c r="CA222" i="3"/>
  <c r="DG206" i="3"/>
  <c r="CW206" i="3"/>
  <c r="DQ206" i="3" s="1"/>
  <c r="CP195" i="3"/>
  <c r="DJ195" i="3" s="1"/>
  <c r="CZ195" i="3"/>
  <c r="CQ176" i="3"/>
  <c r="DK176" i="3" s="1"/>
  <c r="DA176" i="3"/>
  <c r="DG182" i="4"/>
  <c r="CW182" i="4"/>
  <c r="DQ182" i="4" s="1"/>
  <c r="CX152" i="4"/>
  <c r="DR152" i="4" s="1"/>
  <c r="CT129" i="4"/>
  <c r="DN129" i="4" s="1"/>
  <c r="DD129" i="4"/>
  <c r="CV128" i="4"/>
  <c r="DP128" i="4" s="1"/>
  <c r="DF128" i="4"/>
  <c r="CX111" i="4"/>
  <c r="DR111" i="4" s="1"/>
  <c r="DH111" i="4"/>
  <c r="DE105" i="4"/>
  <c r="CU105" i="4"/>
  <c r="DO105" i="4" s="1"/>
  <c r="CT87" i="4"/>
  <c r="DN87" i="4" s="1"/>
  <c r="DD87" i="4"/>
  <c r="CS53" i="4"/>
  <c r="DM53" i="4" s="1"/>
  <c r="DC53" i="4"/>
  <c r="DC34" i="4"/>
  <c r="CS34" i="4"/>
  <c r="DM34" i="4" s="1"/>
  <c r="CY25" i="4"/>
  <c r="DS25" i="4" s="1"/>
  <c r="DI25" i="4"/>
  <c r="DE17" i="4"/>
  <c r="CU17" i="4"/>
  <c r="DO17" i="4" s="1"/>
  <c r="CA279" i="3"/>
  <c r="BZ279" i="3"/>
  <c r="BY279" i="3"/>
  <c r="BX279" i="3"/>
  <c r="DI270" i="3"/>
  <c r="CY270" i="3"/>
  <c r="DS270" i="3" s="1"/>
  <c r="BY264" i="3"/>
  <c r="BX264" i="3"/>
  <c r="CA264" i="3"/>
  <c r="BZ264" i="3"/>
  <c r="BY259" i="3"/>
  <c r="BX259" i="3"/>
  <c r="BZ259" i="3"/>
  <c r="CA259" i="3"/>
  <c r="CR250" i="3"/>
  <c r="DL250" i="3" s="1"/>
  <c r="DB250" i="3"/>
  <c r="CX240" i="3"/>
  <c r="DR240" i="3" s="1"/>
  <c r="DH240" i="3"/>
  <c r="CP232" i="3"/>
  <c r="DJ232" i="3" s="1"/>
  <c r="CZ232" i="3"/>
  <c r="CV222" i="3"/>
  <c r="DP222" i="3" s="1"/>
  <c r="DF222" i="3"/>
  <c r="CW211" i="3"/>
  <c r="DQ211" i="3" s="1"/>
  <c r="DG211" i="3"/>
  <c r="BY195" i="3"/>
  <c r="BX195" i="3"/>
  <c r="BZ195" i="3"/>
  <c r="CA195" i="3"/>
  <c r="DB178" i="3"/>
  <c r="CR178" i="3"/>
  <c r="DL178" i="3" s="1"/>
  <c r="CY278" i="4"/>
  <c r="DS278" i="4" s="1"/>
  <c r="DI278" i="4"/>
  <c r="CU196" i="4"/>
  <c r="DO196" i="4" s="1"/>
  <c r="CW133" i="4"/>
  <c r="DQ133" i="4" s="1"/>
  <c r="DG133" i="4"/>
  <c r="DI96" i="4"/>
  <c r="CY96" i="4"/>
  <c r="DS96" i="4" s="1"/>
  <c r="CT96" i="4"/>
  <c r="DN96" i="4" s="1"/>
  <c r="DD96" i="4"/>
  <c r="CS91" i="4"/>
  <c r="DM91" i="4" s="1"/>
  <c r="DC91" i="4"/>
  <c r="CT63" i="4"/>
  <c r="DN63" i="4" s="1"/>
  <c r="DD63" i="4"/>
  <c r="DE37" i="4"/>
  <c r="CU37" i="4"/>
  <c r="DO37" i="4" s="1"/>
  <c r="BV20" i="4"/>
  <c r="BU20" i="4"/>
  <c r="BZ20" i="4" s="1"/>
  <c r="DB17" i="4"/>
  <c r="CR17" i="4"/>
  <c r="DL17" i="4" s="1"/>
  <c r="DH6" i="4"/>
  <c r="CX6" i="4"/>
  <c r="DR6" i="4" s="1"/>
  <c r="DB263" i="3"/>
  <c r="CR263" i="3"/>
  <c r="DL263" i="3" s="1"/>
  <c r="DH250" i="3"/>
  <c r="CX250" i="3"/>
  <c r="DR250" i="3" s="1"/>
  <c r="CZ242" i="3"/>
  <c r="CP242" i="3"/>
  <c r="DJ242" i="3" s="1"/>
  <c r="DF232" i="3"/>
  <c r="CV232" i="3"/>
  <c r="DP232" i="3" s="1"/>
  <c r="DD222" i="3"/>
  <c r="CT222" i="3"/>
  <c r="DN222" i="3" s="1"/>
  <c r="DE203" i="3"/>
  <c r="CU203" i="3"/>
  <c r="DO203" i="3" s="1"/>
  <c r="CX178" i="3"/>
  <c r="DR178" i="3" s="1"/>
  <c r="DH178" i="3"/>
  <c r="CX101" i="4"/>
  <c r="DR101" i="4" s="1"/>
  <c r="DI81" i="4"/>
  <c r="CY81" i="4"/>
  <c r="DS81" i="4" s="1"/>
  <c r="DB42" i="4"/>
  <c r="CR42" i="4"/>
  <c r="DL42" i="4" s="1"/>
  <c r="DA22" i="4"/>
  <c r="CQ22" i="4"/>
  <c r="DK22" i="4" s="1"/>
  <c r="DA271" i="3"/>
  <c r="CQ271" i="3"/>
  <c r="DK271" i="3" s="1"/>
  <c r="CU233" i="3"/>
  <c r="DO233" i="3" s="1"/>
  <c r="DE233" i="3"/>
  <c r="DB228" i="3"/>
  <c r="CR228" i="3"/>
  <c r="DL228" i="3" s="1"/>
  <c r="DH214" i="3"/>
  <c r="CX214" i="3"/>
  <c r="DR214" i="3" s="1"/>
  <c r="DD199" i="3"/>
  <c r="CT199" i="3"/>
  <c r="DN199" i="3" s="1"/>
  <c r="CV183" i="3"/>
  <c r="DP183" i="3" s="1"/>
  <c r="DF183" i="3"/>
  <c r="DH175" i="3"/>
  <c r="CX175" i="3"/>
  <c r="DR175" i="3" s="1"/>
  <c r="CT169" i="3"/>
  <c r="DN169" i="3" s="1"/>
  <c r="DD169" i="3"/>
  <c r="CW166" i="3"/>
  <c r="DQ166" i="3" s="1"/>
  <c r="DG166" i="3"/>
  <c r="DI163" i="3"/>
  <c r="CY163" i="3"/>
  <c r="DS163" i="3" s="1"/>
  <c r="CC152" i="3"/>
  <c r="CD152" i="3" s="1"/>
  <c r="DI145" i="3"/>
  <c r="CY145" i="3"/>
  <c r="DS145" i="3" s="1"/>
  <c r="CZ121" i="3"/>
  <c r="CP121" i="3"/>
  <c r="DJ121" i="3" s="1"/>
  <c r="DA106" i="3"/>
  <c r="CQ106" i="3"/>
  <c r="DK106" i="3" s="1"/>
  <c r="DH163" i="4"/>
  <c r="CX163" i="4"/>
  <c r="DR163" i="4" s="1"/>
  <c r="DE160" i="4"/>
  <c r="CU160" i="4"/>
  <c r="DO160" i="4" s="1"/>
  <c r="DB157" i="4"/>
  <c r="CR157" i="4"/>
  <c r="DL157" i="4" s="1"/>
  <c r="DD139" i="4"/>
  <c r="CT139" i="4"/>
  <c r="DN139" i="4" s="1"/>
  <c r="DF58" i="4"/>
  <c r="CV58" i="4"/>
  <c r="DP58" i="4" s="1"/>
  <c r="DC49" i="4"/>
  <c r="CS49" i="4"/>
  <c r="DM49" i="4" s="1"/>
  <c r="DG45" i="4"/>
  <c r="CW45" i="4"/>
  <c r="DQ45" i="4" s="1"/>
  <c r="CS38" i="4"/>
  <c r="DM38" i="4" s="1"/>
  <c r="DC38" i="4"/>
  <c r="CA30" i="4"/>
  <c r="BX30" i="4"/>
  <c r="BY30" i="4"/>
  <c r="DE21" i="4"/>
  <c r="CU21" i="4"/>
  <c r="DO21" i="4" s="1"/>
  <c r="CT20" i="4"/>
  <c r="DN20" i="4" s="1"/>
  <c r="DD20" i="4"/>
  <c r="DC6" i="4"/>
  <c r="CS6" i="4"/>
  <c r="DM6" i="4" s="1"/>
  <c r="CT266" i="3"/>
  <c r="DN266" i="3" s="1"/>
  <c r="DD266" i="3"/>
  <c r="CU257" i="3"/>
  <c r="DO257" i="3" s="1"/>
  <c r="DE257" i="3"/>
  <c r="DB252" i="3"/>
  <c r="CR252" i="3"/>
  <c r="DL252" i="3" s="1"/>
  <c r="DD242" i="3"/>
  <c r="CT242" i="3"/>
  <c r="DN242" i="3" s="1"/>
  <c r="CS223" i="3"/>
  <c r="DM223" i="3" s="1"/>
  <c r="DC223" i="3"/>
  <c r="DA196" i="3"/>
  <c r="CQ196" i="3"/>
  <c r="DK196" i="3" s="1"/>
  <c r="DG193" i="3"/>
  <c r="CW193" i="3"/>
  <c r="DQ193" i="3" s="1"/>
  <c r="CQ189" i="3"/>
  <c r="DK189" i="3" s="1"/>
  <c r="DA189" i="3"/>
  <c r="DF178" i="3"/>
  <c r="CV178" i="3"/>
  <c r="DP178" i="3" s="1"/>
  <c r="DH156" i="3"/>
  <c r="CX156" i="3"/>
  <c r="DR156" i="3" s="1"/>
  <c r="DC142" i="3"/>
  <c r="CS142" i="3"/>
  <c r="DM142" i="3" s="1"/>
  <c r="CP126" i="3"/>
  <c r="DJ126" i="3" s="1"/>
  <c r="CZ126" i="3"/>
  <c r="CQ115" i="3"/>
  <c r="DK115" i="3" s="1"/>
  <c r="DA115" i="3"/>
  <c r="CP62" i="3"/>
  <c r="DJ62" i="3" s="1"/>
  <c r="CZ62" i="3"/>
  <c r="DD125" i="4"/>
  <c r="CT125" i="4"/>
  <c r="DN125" i="4" s="1"/>
  <c r="CX110" i="4"/>
  <c r="DR110" i="4" s="1"/>
  <c r="CT90" i="4"/>
  <c r="DN90" i="4" s="1"/>
  <c r="CZ86" i="4"/>
  <c r="CP86" i="4"/>
  <c r="DJ86" i="4" s="1"/>
  <c r="DH85" i="4"/>
  <c r="CX85" i="4"/>
  <c r="DR85" i="4" s="1"/>
  <c r="CC14" i="4"/>
  <c r="CD14" i="4" s="1"/>
  <c r="DD276" i="3"/>
  <c r="CT276" i="3"/>
  <c r="DN276" i="3" s="1"/>
  <c r="DD259" i="3"/>
  <c r="CT259" i="3"/>
  <c r="DN259" i="3" s="1"/>
  <c r="CC247" i="3"/>
  <c r="CD247" i="3" s="1"/>
  <c r="DI232" i="3"/>
  <c r="CY232" i="3"/>
  <c r="DS232" i="3" s="1"/>
  <c r="CA217" i="3"/>
  <c r="BY217" i="3"/>
  <c r="BZ217" i="3"/>
  <c r="BX217" i="3"/>
  <c r="CT212" i="3"/>
  <c r="DN212" i="3" s="1"/>
  <c r="DD212" i="3"/>
  <c r="DA201" i="3"/>
  <c r="CQ201" i="3"/>
  <c r="DK201" i="3" s="1"/>
  <c r="DC186" i="3"/>
  <c r="CS186" i="3"/>
  <c r="DM186" i="3" s="1"/>
  <c r="CW182" i="3"/>
  <c r="DQ182" i="3" s="1"/>
  <c r="DG182" i="3"/>
  <c r="CV176" i="3"/>
  <c r="DP176" i="3" s="1"/>
  <c r="DF176" i="3"/>
  <c r="DI171" i="3"/>
  <c r="CY171" i="3"/>
  <c r="DS171" i="3" s="1"/>
  <c r="DB165" i="3"/>
  <c r="CR165" i="3"/>
  <c r="DL165" i="3" s="1"/>
  <c r="DA160" i="3"/>
  <c r="CQ160" i="3"/>
  <c r="DK160" i="3" s="1"/>
  <c r="CY157" i="3"/>
  <c r="DS157" i="3" s="1"/>
  <c r="DI157" i="3"/>
  <c r="DA152" i="3"/>
  <c r="CQ152" i="3"/>
  <c r="DK152" i="3" s="1"/>
  <c r="CS144" i="3"/>
  <c r="DM144" i="3" s="1"/>
  <c r="DC144" i="3"/>
  <c r="CQ136" i="3"/>
  <c r="DK136" i="3" s="1"/>
  <c r="DA136" i="3"/>
  <c r="CR125" i="3"/>
  <c r="DL125" i="3" s="1"/>
  <c r="DB125" i="3"/>
  <c r="CX115" i="3"/>
  <c r="DR115" i="3" s="1"/>
  <c r="DH115" i="3"/>
  <c r="CW106" i="3"/>
  <c r="DQ106" i="3" s="1"/>
  <c r="DG106" i="3"/>
  <c r="CW96" i="3"/>
  <c r="DQ96" i="3" s="1"/>
  <c r="DG96" i="3"/>
  <c r="CV89" i="3"/>
  <c r="DP89" i="3" s="1"/>
  <c r="DF89" i="3"/>
  <c r="DH226" i="4"/>
  <c r="CX226" i="4"/>
  <c r="DR226" i="4" s="1"/>
  <c r="DD205" i="4"/>
  <c r="CT205" i="4"/>
  <c r="DN205" i="4" s="1"/>
  <c r="CA177" i="4"/>
  <c r="BZ177" i="4"/>
  <c r="BY177" i="4"/>
  <c r="BX177" i="4"/>
  <c r="CX131" i="4"/>
  <c r="DR131" i="4" s="1"/>
  <c r="BX108" i="4"/>
  <c r="CT93" i="4"/>
  <c r="DN93" i="4" s="1"/>
  <c r="DD93" i="4"/>
  <c r="CS62" i="4"/>
  <c r="DM62" i="4" s="1"/>
  <c r="DC62" i="4"/>
  <c r="BX42" i="4"/>
  <c r="DH35" i="4"/>
  <c r="CX35" i="4"/>
  <c r="DR35" i="4" s="1"/>
  <c r="DF5" i="4"/>
  <c r="CV5" i="4"/>
  <c r="DP5" i="4" s="1"/>
  <c r="CA247" i="3"/>
  <c r="BY247" i="3"/>
  <c r="BZ247" i="3"/>
  <c r="BX247" i="3"/>
  <c r="DD231" i="3"/>
  <c r="CT231" i="3"/>
  <c r="DN231" i="3" s="1"/>
  <c r="CY216" i="3"/>
  <c r="DS216" i="3" s="1"/>
  <c r="DI216" i="3"/>
  <c r="CA201" i="3"/>
  <c r="BX201" i="3"/>
  <c r="BZ201" i="3"/>
  <c r="BY201" i="3"/>
  <c r="DG197" i="3"/>
  <c r="CW197" i="3"/>
  <c r="DQ197" i="3" s="1"/>
  <c r="CW181" i="3"/>
  <c r="DQ181" i="3" s="1"/>
  <c r="DG181" i="3"/>
  <c r="DD175" i="3"/>
  <c r="CT175" i="3"/>
  <c r="DN175" i="3" s="1"/>
  <c r="CT164" i="3"/>
  <c r="DN164" i="3" s="1"/>
  <c r="DD164" i="3"/>
  <c r="CS156" i="3"/>
  <c r="DM156" i="3" s="1"/>
  <c r="DC156" i="3"/>
  <c r="DH125" i="3"/>
  <c r="CX125" i="3"/>
  <c r="DR125" i="3" s="1"/>
  <c r="DC18" i="5"/>
  <c r="CS18" i="5"/>
  <c r="DM18" i="5" s="1"/>
  <c r="CA18" i="5"/>
  <c r="BY18" i="5"/>
  <c r="BX18" i="5"/>
  <c r="CX45" i="4"/>
  <c r="DR45" i="4" s="1"/>
  <c r="DE41" i="4"/>
  <c r="CU41" i="4"/>
  <c r="DO41" i="4" s="1"/>
  <c r="DI27" i="4"/>
  <c r="CY27" i="4"/>
  <c r="DS27" i="4" s="1"/>
  <c r="DI15" i="4"/>
  <c r="CY15" i="4"/>
  <c r="DS15" i="4" s="1"/>
  <c r="DH266" i="3"/>
  <c r="CX266" i="3"/>
  <c r="DR266" i="3" s="1"/>
  <c r="CY262" i="3"/>
  <c r="DS262" i="3" s="1"/>
  <c r="DI262" i="3"/>
  <c r="CV261" i="3"/>
  <c r="DP261" i="3" s="1"/>
  <c r="CZ255" i="3"/>
  <c r="CP255" i="3"/>
  <c r="DJ255" i="3" s="1"/>
  <c r="CX209" i="3"/>
  <c r="DR209" i="3" s="1"/>
  <c r="DH209" i="3"/>
  <c r="DG209" i="3"/>
  <c r="CW209" i="3"/>
  <c r="DQ209" i="3" s="1"/>
  <c r="CP170" i="3"/>
  <c r="DJ170" i="3" s="1"/>
  <c r="CZ170" i="3"/>
  <c r="DC168" i="3"/>
  <c r="CS168" i="3"/>
  <c r="DM168" i="3" s="1"/>
  <c r="CW153" i="3"/>
  <c r="DQ153" i="3" s="1"/>
  <c r="DG153" i="3"/>
  <c r="CT141" i="3"/>
  <c r="DN141" i="3" s="1"/>
  <c r="DD141" i="3"/>
  <c r="CC130" i="3"/>
  <c r="CD130" i="3" s="1"/>
  <c r="CS123" i="3"/>
  <c r="DM123" i="3" s="1"/>
  <c r="DC123" i="3"/>
  <c r="CS105" i="3"/>
  <c r="DM105" i="3" s="1"/>
  <c r="DC105" i="3"/>
  <c r="DC104" i="3"/>
  <c r="CS104" i="3"/>
  <c r="DM104" i="3" s="1"/>
  <c r="DD87" i="3"/>
  <c r="CT87" i="3"/>
  <c r="DN87" i="3" s="1"/>
  <c r="DB80" i="3"/>
  <c r="CR80" i="3"/>
  <c r="DL80" i="3" s="1"/>
  <c r="DF73" i="3"/>
  <c r="CV73" i="3"/>
  <c r="DP73" i="3" s="1"/>
  <c r="DC66" i="3"/>
  <c r="CS66" i="3"/>
  <c r="DM66" i="3" s="1"/>
  <c r="DG62" i="3"/>
  <c r="CW62" i="3"/>
  <c r="DQ62" i="3" s="1"/>
  <c r="CZ33" i="3"/>
  <c r="CP33" i="3"/>
  <c r="DJ33" i="3" s="1"/>
  <c r="CA24" i="3"/>
  <c r="BY24" i="3"/>
  <c r="BX24" i="3"/>
  <c r="BZ24" i="3"/>
  <c r="CA16" i="3"/>
  <c r="BY16" i="3"/>
  <c r="BX16" i="3"/>
  <c r="BR155" i="2"/>
  <c r="BU155" i="2"/>
  <c r="BS155" i="2"/>
  <c r="CZ136" i="4"/>
  <c r="CP136" i="4"/>
  <c r="DJ136" i="4" s="1"/>
  <c r="CT122" i="4"/>
  <c r="DN122" i="4" s="1"/>
  <c r="CA75" i="4"/>
  <c r="BY75" i="4"/>
  <c r="BX75" i="4"/>
  <c r="BZ75" i="4"/>
  <c r="BU17" i="4"/>
  <c r="BZ17" i="4" s="1"/>
  <c r="BV17" i="4"/>
  <c r="DG8" i="4"/>
  <c r="CW8" i="4"/>
  <c r="DQ8" i="4" s="1"/>
  <c r="CV8" i="4"/>
  <c r="DP8" i="4" s="1"/>
  <c r="DF8" i="4"/>
  <c r="DG7" i="4"/>
  <c r="CW7" i="4"/>
  <c r="DQ7" i="4" s="1"/>
  <c r="DE276" i="3"/>
  <c r="CU276" i="3"/>
  <c r="DO276" i="3" s="1"/>
  <c r="DH239" i="3"/>
  <c r="CX239" i="3"/>
  <c r="DR239" i="3" s="1"/>
  <c r="CV231" i="3"/>
  <c r="DP231" i="3" s="1"/>
  <c r="DF231" i="3"/>
  <c r="CU225" i="3"/>
  <c r="DO225" i="3" s="1"/>
  <c r="DE225" i="3"/>
  <c r="CU174" i="3"/>
  <c r="DO174" i="3" s="1"/>
  <c r="DE174" i="3"/>
  <c r="DA162" i="3"/>
  <c r="CQ162" i="3"/>
  <c r="DK162" i="3" s="1"/>
  <c r="DB132" i="3"/>
  <c r="CR132" i="3"/>
  <c r="DL132" i="3" s="1"/>
  <c r="DB119" i="3"/>
  <c r="CR119" i="3"/>
  <c r="DL119" i="3" s="1"/>
  <c r="DE118" i="3"/>
  <c r="CU118" i="3"/>
  <c r="DO118" i="3" s="1"/>
  <c r="DH62" i="3"/>
  <c r="CX62" i="3"/>
  <c r="DR62" i="3" s="1"/>
  <c r="DA56" i="3"/>
  <c r="CQ56" i="3"/>
  <c r="DK56" i="3" s="1"/>
  <c r="CP44" i="3"/>
  <c r="DJ44" i="3" s="1"/>
  <c r="CZ44" i="3"/>
  <c r="DF30" i="3"/>
  <c r="CV30" i="3"/>
  <c r="DP30" i="3" s="1"/>
  <c r="DF22" i="3"/>
  <c r="CV22" i="3"/>
  <c r="DP22" i="3" s="1"/>
  <c r="DF14" i="3"/>
  <c r="CV14" i="3"/>
  <c r="DP14" i="3" s="1"/>
  <c r="CU269" i="2"/>
  <c r="CK269" i="2"/>
  <c r="DE269" i="2" s="1"/>
  <c r="CK253" i="2"/>
  <c r="DE253" i="2" s="1"/>
  <c r="CU253" i="2"/>
  <c r="CU237" i="2"/>
  <c r="CK237" i="2"/>
  <c r="DE237" i="2" s="1"/>
  <c r="CU221" i="2"/>
  <c r="CK221" i="2"/>
  <c r="DE221" i="2" s="1"/>
  <c r="CU205" i="2"/>
  <c r="CK205" i="2"/>
  <c r="DE205" i="2" s="1"/>
  <c r="CU189" i="2"/>
  <c r="CK189" i="2"/>
  <c r="DE189" i="2" s="1"/>
  <c r="CK173" i="2"/>
  <c r="DE173" i="2" s="1"/>
  <c r="CU173" i="2"/>
  <c r="BR158" i="2"/>
  <c r="BU158" i="2"/>
  <c r="BS158" i="2"/>
  <c r="CU141" i="2"/>
  <c r="CK141" i="2"/>
  <c r="DE141" i="2" s="1"/>
  <c r="CT122" i="2"/>
  <c r="CJ122" i="2"/>
  <c r="DD122" i="2" s="1"/>
  <c r="DH141" i="4"/>
  <c r="CX141" i="4"/>
  <c r="DR141" i="4" s="1"/>
  <c r="DG141" i="4"/>
  <c r="CW141" i="4"/>
  <c r="DQ141" i="4" s="1"/>
  <c r="DF124" i="4"/>
  <c r="CV124" i="4"/>
  <c r="DP124" i="4" s="1"/>
  <c r="CY79" i="4"/>
  <c r="DS79" i="4" s="1"/>
  <c r="DI79" i="4"/>
  <c r="DF71" i="4"/>
  <c r="CV71" i="4"/>
  <c r="DP71" i="4" s="1"/>
  <c r="DG71" i="4"/>
  <c r="CW71" i="4"/>
  <c r="DQ71" i="4" s="1"/>
  <c r="DF64" i="4"/>
  <c r="CV64" i="4"/>
  <c r="DP64" i="4" s="1"/>
  <c r="CQ64" i="4"/>
  <c r="DK64" i="4" s="1"/>
  <c r="DA64" i="4"/>
  <c r="CA59" i="4"/>
  <c r="BZ59" i="4"/>
  <c r="BX59" i="4"/>
  <c r="BY59" i="4"/>
  <c r="DF59" i="4"/>
  <c r="CV59" i="4"/>
  <c r="DP59" i="4" s="1"/>
  <c r="DD51" i="4"/>
  <c r="CT51" i="4"/>
  <c r="DN51" i="4" s="1"/>
  <c r="CR51" i="4"/>
  <c r="DL51" i="4" s="1"/>
  <c r="DB51" i="4"/>
  <c r="DC36" i="4"/>
  <c r="CS36" i="4"/>
  <c r="DM36" i="4" s="1"/>
  <c r="CA29" i="4"/>
  <c r="BY29" i="4"/>
  <c r="BX29" i="4"/>
  <c r="DC5" i="4"/>
  <c r="CS5" i="4"/>
  <c r="DM5" i="4" s="1"/>
  <c r="DG277" i="3"/>
  <c r="CW277" i="3"/>
  <c r="DQ277" i="3" s="1"/>
  <c r="DC276" i="3"/>
  <c r="CS276" i="3"/>
  <c r="DM276" i="3" s="1"/>
  <c r="DC238" i="3"/>
  <c r="CS238" i="3"/>
  <c r="DM238" i="3" s="1"/>
  <c r="CY224" i="3"/>
  <c r="DS224" i="3" s="1"/>
  <c r="DI224" i="3"/>
  <c r="DG215" i="3"/>
  <c r="CW215" i="3"/>
  <c r="DQ215" i="3" s="1"/>
  <c r="DH212" i="3"/>
  <c r="CX212" i="3"/>
  <c r="DR212" i="3" s="1"/>
  <c r="DI207" i="3"/>
  <c r="CY207" i="3"/>
  <c r="DS207" i="3" s="1"/>
  <c r="DD205" i="3"/>
  <c r="CT205" i="3"/>
  <c r="DN205" i="3" s="1"/>
  <c r="DG205" i="3"/>
  <c r="CW205" i="3"/>
  <c r="DQ205" i="3" s="1"/>
  <c r="CW204" i="3"/>
  <c r="DQ204" i="3" s="1"/>
  <c r="DG204" i="3"/>
  <c r="DF204" i="3"/>
  <c r="CV204" i="3"/>
  <c r="DP204" i="3" s="1"/>
  <c r="DD179" i="3"/>
  <c r="CT179" i="3"/>
  <c r="DN179" i="3" s="1"/>
  <c r="CT174" i="3"/>
  <c r="DN174" i="3" s="1"/>
  <c r="DD174" i="3"/>
  <c r="DH144" i="3"/>
  <c r="CX144" i="3"/>
  <c r="DR144" i="3" s="1"/>
  <c r="CX133" i="3"/>
  <c r="DR133" i="3" s="1"/>
  <c r="DH133" i="3"/>
  <c r="CZ127" i="3"/>
  <c r="CP127" i="3"/>
  <c r="DJ127" i="3" s="1"/>
  <c r="CC114" i="3"/>
  <c r="CD114" i="3" s="1"/>
  <c r="CW101" i="3"/>
  <c r="DQ101" i="3" s="1"/>
  <c r="DG101" i="3"/>
  <c r="DD99" i="3"/>
  <c r="CT99" i="3"/>
  <c r="DN99" i="3" s="1"/>
  <c r="DD90" i="3"/>
  <c r="CT90" i="3"/>
  <c r="DN90" i="3" s="1"/>
  <c r="DG86" i="3"/>
  <c r="CW86" i="3"/>
  <c r="DQ86" i="3" s="1"/>
  <c r="DI78" i="3"/>
  <c r="CY78" i="3"/>
  <c r="DS78" i="3" s="1"/>
  <c r="DB72" i="3"/>
  <c r="CR72" i="3"/>
  <c r="DL72" i="3" s="1"/>
  <c r="CT65" i="3"/>
  <c r="DN65" i="3" s="1"/>
  <c r="DD65" i="3"/>
  <c r="DD61" i="3"/>
  <c r="CT61" i="3"/>
  <c r="DN61" i="3" s="1"/>
  <c r="DB50" i="3"/>
  <c r="CR50" i="3"/>
  <c r="DL50" i="3" s="1"/>
  <c r="BY42" i="3"/>
  <c r="BX42" i="3"/>
  <c r="BZ42" i="3"/>
  <c r="CA42" i="3"/>
  <c r="CU30" i="3"/>
  <c r="DO30" i="3" s="1"/>
  <c r="DE30" i="3"/>
  <c r="CQ25" i="3"/>
  <c r="DK25" i="3" s="1"/>
  <c r="DA25" i="3"/>
  <c r="CY19" i="3"/>
  <c r="DS19" i="3" s="1"/>
  <c r="DI19" i="3"/>
  <c r="CU14" i="3"/>
  <c r="DO14" i="3" s="1"/>
  <c r="DE14" i="3"/>
  <c r="CJ275" i="2"/>
  <c r="DD275" i="2" s="1"/>
  <c r="CT275" i="2"/>
  <c r="CJ259" i="2"/>
  <c r="DD259" i="2" s="1"/>
  <c r="CT259" i="2"/>
  <c r="CJ243" i="2"/>
  <c r="DD243" i="2" s="1"/>
  <c r="CT243" i="2"/>
  <c r="CJ227" i="2"/>
  <c r="DD227" i="2" s="1"/>
  <c r="CT227" i="2"/>
  <c r="CJ211" i="2"/>
  <c r="DD211" i="2" s="1"/>
  <c r="CT211" i="2"/>
  <c r="CJ195" i="2"/>
  <c r="DD195" i="2" s="1"/>
  <c r="CT195" i="2"/>
  <c r="CJ179" i="2"/>
  <c r="DD179" i="2" s="1"/>
  <c r="CT179" i="2"/>
  <c r="CJ163" i="2"/>
  <c r="DD163" i="2" s="1"/>
  <c r="CT163" i="2"/>
  <c r="DA138" i="2"/>
  <c r="CQ138" i="2"/>
  <c r="DK138" i="2" s="1"/>
  <c r="BR132" i="2"/>
  <c r="BU132" i="2"/>
  <c r="BS132" i="2"/>
  <c r="DA120" i="2"/>
  <c r="CQ120" i="2"/>
  <c r="DK120" i="2" s="1"/>
  <c r="CX224" i="4"/>
  <c r="DR224" i="4" s="1"/>
  <c r="DI113" i="4"/>
  <c r="CY113" i="4"/>
  <c r="DS113" i="4" s="1"/>
  <c r="CS77" i="4"/>
  <c r="DM77" i="4" s="1"/>
  <c r="DC77" i="4"/>
  <c r="BX61" i="4"/>
  <c r="CA61" i="4"/>
  <c r="BZ61" i="4"/>
  <c r="BY61" i="4"/>
  <c r="DG61" i="4"/>
  <c r="CW61" i="4"/>
  <c r="DQ61" i="4" s="1"/>
  <c r="DB46" i="4"/>
  <c r="CR46" i="4"/>
  <c r="DL46" i="4" s="1"/>
  <c r="CT31" i="4"/>
  <c r="DN31" i="4" s="1"/>
  <c r="CT12" i="4"/>
  <c r="DN12" i="4" s="1"/>
  <c r="DH263" i="3"/>
  <c r="CX263" i="3"/>
  <c r="DR263" i="3" s="1"/>
  <c r="CP237" i="3"/>
  <c r="DJ237" i="3" s="1"/>
  <c r="CZ237" i="3"/>
  <c r="CS236" i="3"/>
  <c r="DM236" i="3" s="1"/>
  <c r="DC236" i="3"/>
  <c r="BU236" i="3"/>
  <c r="BZ236" i="3" s="1"/>
  <c r="BX236" i="3"/>
  <c r="CA234" i="3"/>
  <c r="BZ234" i="3"/>
  <c r="BX234" i="3"/>
  <c r="BY234" i="3"/>
  <c r="DH222" i="3"/>
  <c r="CX222" i="3"/>
  <c r="DR222" i="3" s="1"/>
  <c r="CA194" i="3"/>
  <c r="BZ194" i="3"/>
  <c r="BX194" i="3"/>
  <c r="BY194" i="3"/>
  <c r="DI188" i="3"/>
  <c r="CY188" i="3"/>
  <c r="DS188" i="3" s="1"/>
  <c r="CS185" i="3"/>
  <c r="DM185" i="3" s="1"/>
  <c r="DC185" i="3"/>
  <c r="DH174" i="3"/>
  <c r="CX174" i="3"/>
  <c r="DR174" i="3" s="1"/>
  <c r="DG174" i="3"/>
  <c r="CW174" i="3"/>
  <c r="DQ174" i="3" s="1"/>
  <c r="CZ167" i="3"/>
  <c r="CP167" i="3"/>
  <c r="DJ167" i="3" s="1"/>
  <c r="CV141" i="3"/>
  <c r="DP141" i="3" s="1"/>
  <c r="DF141" i="3"/>
  <c r="DG138" i="3"/>
  <c r="CW138" i="3"/>
  <c r="DQ138" i="3" s="1"/>
  <c r="CT137" i="3"/>
  <c r="DN137" i="3" s="1"/>
  <c r="DD137" i="3"/>
  <c r="CV132" i="3"/>
  <c r="DP132" i="3" s="1"/>
  <c r="DF132" i="3"/>
  <c r="CT127" i="3"/>
  <c r="DN127" i="3" s="1"/>
  <c r="DD127" i="3"/>
  <c r="DH113" i="3"/>
  <c r="CX113" i="3"/>
  <c r="DR113" i="3" s="1"/>
  <c r="CW103" i="3"/>
  <c r="DQ103" i="3" s="1"/>
  <c r="DG103" i="3"/>
  <c r="CX96" i="3"/>
  <c r="DR96" i="3" s="1"/>
  <c r="DH96" i="3"/>
  <c r="DH89" i="3"/>
  <c r="CX89" i="3"/>
  <c r="DR89" i="3" s="1"/>
  <c r="DD64" i="3"/>
  <c r="CT64" i="3"/>
  <c r="DN64" i="3" s="1"/>
  <c r="DG23" i="3"/>
  <c r="CW23" i="3"/>
  <c r="DQ23" i="3" s="1"/>
  <c r="CA19" i="3"/>
  <c r="BY19" i="3"/>
  <c r="BX19" i="3"/>
  <c r="CZ7" i="3"/>
  <c r="CP7" i="3"/>
  <c r="DJ7" i="3" s="1"/>
  <c r="DG54" i="4"/>
  <c r="CW54" i="4"/>
  <c r="DQ54" i="4" s="1"/>
  <c r="DE40" i="4"/>
  <c r="CU40" i="4"/>
  <c r="DO40" i="4" s="1"/>
  <c r="DG40" i="4"/>
  <c r="CW40" i="4"/>
  <c r="DQ40" i="4" s="1"/>
  <c r="CX33" i="4"/>
  <c r="DR33" i="4" s="1"/>
  <c r="DH33" i="4"/>
  <c r="DG268" i="3"/>
  <c r="CW268" i="3"/>
  <c r="DQ268" i="3" s="1"/>
  <c r="DD243" i="3"/>
  <c r="CT243" i="3"/>
  <c r="DN243" i="3" s="1"/>
  <c r="DC235" i="3"/>
  <c r="CS235" i="3"/>
  <c r="DM235" i="3" s="1"/>
  <c r="CW224" i="3"/>
  <c r="DQ224" i="3" s="1"/>
  <c r="DG224" i="3"/>
  <c r="CZ175" i="3"/>
  <c r="CP175" i="3"/>
  <c r="DJ175" i="3" s="1"/>
  <c r="DH149" i="3"/>
  <c r="CX149" i="3"/>
  <c r="DR149" i="3" s="1"/>
  <c r="DB148" i="3"/>
  <c r="CR148" i="3"/>
  <c r="DL148" i="3" s="1"/>
  <c r="CX137" i="3"/>
  <c r="DR137" i="3" s="1"/>
  <c r="DA134" i="3"/>
  <c r="CQ134" i="3"/>
  <c r="DK134" i="3" s="1"/>
  <c r="DH121" i="3"/>
  <c r="CX121" i="3"/>
  <c r="DR121" i="3" s="1"/>
  <c r="CU107" i="3"/>
  <c r="DO107" i="3" s="1"/>
  <c r="DE107" i="3"/>
  <c r="BV107" i="3"/>
  <c r="BU107" i="3"/>
  <c r="BZ107" i="3" s="1"/>
  <c r="DC89" i="3"/>
  <c r="CS89" i="3"/>
  <c r="DM89" i="3" s="1"/>
  <c r="CA79" i="3"/>
  <c r="BZ79" i="3"/>
  <c r="BY79" i="3"/>
  <c r="BX79" i="3"/>
  <c r="DG63" i="3"/>
  <c r="CW63" i="3"/>
  <c r="DQ63" i="3" s="1"/>
  <c r="DH145" i="4"/>
  <c r="CX145" i="4"/>
  <c r="DR145" i="4" s="1"/>
  <c r="CZ32" i="4"/>
  <c r="CP32" i="4"/>
  <c r="DJ32" i="4" s="1"/>
  <c r="BY273" i="3"/>
  <c r="BZ273" i="3"/>
  <c r="BX273" i="3"/>
  <c r="CA273" i="3"/>
  <c r="CV259" i="3"/>
  <c r="DP259" i="3" s="1"/>
  <c r="BZ248" i="3"/>
  <c r="BY248" i="3"/>
  <c r="BX248" i="3"/>
  <c r="CA248" i="3"/>
  <c r="DE245" i="3"/>
  <c r="CU245" i="3"/>
  <c r="DO245" i="3" s="1"/>
  <c r="DC245" i="3"/>
  <c r="CS245" i="3"/>
  <c r="DM245" i="3" s="1"/>
  <c r="DB244" i="3"/>
  <c r="CR244" i="3"/>
  <c r="DL244" i="3" s="1"/>
  <c r="CY226" i="3"/>
  <c r="DS226" i="3" s="1"/>
  <c r="DI226" i="3"/>
  <c r="DC166" i="3"/>
  <c r="CS166" i="3"/>
  <c r="DM166" i="3" s="1"/>
  <c r="DI119" i="3"/>
  <c r="CY119" i="3"/>
  <c r="DS119" i="3" s="1"/>
  <c r="BU74" i="3"/>
  <c r="BZ74" i="3" s="1"/>
  <c r="BX74" i="3"/>
  <c r="CP72" i="3"/>
  <c r="DJ72" i="3" s="1"/>
  <c r="CZ72" i="3"/>
  <c r="DE44" i="3"/>
  <c r="CU44" i="3"/>
  <c r="DO44" i="3" s="1"/>
  <c r="CY33" i="3"/>
  <c r="DS33" i="3" s="1"/>
  <c r="DI33" i="3"/>
  <c r="DC20" i="3"/>
  <c r="CS20" i="3"/>
  <c r="DM20" i="3" s="1"/>
  <c r="DE11" i="3"/>
  <c r="CU11" i="3"/>
  <c r="DO11" i="3" s="1"/>
  <c r="CO268" i="2"/>
  <c r="DI268" i="2" s="1"/>
  <c r="CY268" i="2"/>
  <c r="CV252" i="2"/>
  <c r="CL252" i="2"/>
  <c r="DF252" i="2" s="1"/>
  <c r="CR249" i="2"/>
  <c r="DL249" i="2" s="1"/>
  <c r="DB249" i="2"/>
  <c r="CV73" i="4"/>
  <c r="DP73" i="4" s="1"/>
  <c r="CC50" i="4"/>
  <c r="CD50" i="4" s="1"/>
  <c r="CS48" i="4"/>
  <c r="DM48" i="4" s="1"/>
  <c r="DC48" i="4"/>
  <c r="DA44" i="4"/>
  <c r="CQ44" i="4"/>
  <c r="DK44" i="4" s="1"/>
  <c r="CW6" i="4"/>
  <c r="DQ6" i="4" s="1"/>
  <c r="DG6" i="4"/>
  <c r="CX261" i="3"/>
  <c r="DR261" i="3" s="1"/>
  <c r="CZ252" i="3"/>
  <c r="CP252" i="3"/>
  <c r="DJ252" i="3" s="1"/>
  <c r="BZ212" i="3"/>
  <c r="CA212" i="3"/>
  <c r="BX212" i="3"/>
  <c r="BY212" i="3"/>
  <c r="DI180" i="3"/>
  <c r="CY180" i="3"/>
  <c r="DS180" i="3" s="1"/>
  <c r="CT180" i="3"/>
  <c r="DN180" i="3" s="1"/>
  <c r="DD180" i="3"/>
  <c r="DD168" i="3"/>
  <c r="CT168" i="3"/>
  <c r="DN168" i="3" s="1"/>
  <c r="CV155" i="3"/>
  <c r="DP155" i="3" s="1"/>
  <c r="CT143" i="3"/>
  <c r="DN143" i="3" s="1"/>
  <c r="CQ125" i="3"/>
  <c r="DK125" i="3" s="1"/>
  <c r="DA125" i="3"/>
  <c r="DD115" i="3"/>
  <c r="CT115" i="3"/>
  <c r="DN115" i="3" s="1"/>
  <c r="CW105" i="3"/>
  <c r="DQ105" i="3" s="1"/>
  <c r="DG105" i="3"/>
  <c r="DC94" i="3"/>
  <c r="CS94" i="3"/>
  <c r="DM94" i="3" s="1"/>
  <c r="CW94" i="3"/>
  <c r="DQ94" i="3" s="1"/>
  <c r="DG94" i="3"/>
  <c r="BX84" i="3"/>
  <c r="CA84" i="3"/>
  <c r="BY84" i="3"/>
  <c r="BZ84" i="3"/>
  <c r="CS142" i="4"/>
  <c r="DM142" i="4" s="1"/>
  <c r="DC142" i="4"/>
  <c r="BX18" i="4"/>
  <c r="BY18" i="4"/>
  <c r="CA18" i="4"/>
  <c r="BV16" i="4"/>
  <c r="BU16" i="4"/>
  <c r="BZ16" i="4" s="1"/>
  <c r="CV13" i="4"/>
  <c r="DP13" i="4" s="1"/>
  <c r="CT221" i="3"/>
  <c r="DN221" i="3" s="1"/>
  <c r="DD221" i="3"/>
  <c r="DB221" i="3"/>
  <c r="CR221" i="3"/>
  <c r="DL221" i="3" s="1"/>
  <c r="CW220" i="3"/>
  <c r="DQ220" i="3" s="1"/>
  <c r="DG220" i="3"/>
  <c r="CY202" i="3"/>
  <c r="DS202" i="3" s="1"/>
  <c r="DI202" i="3"/>
  <c r="CX165" i="3"/>
  <c r="DR165" i="3" s="1"/>
  <c r="CT142" i="3"/>
  <c r="DN142" i="3" s="1"/>
  <c r="DD142" i="3"/>
  <c r="CY131" i="3"/>
  <c r="DS131" i="3" s="1"/>
  <c r="DI131" i="3"/>
  <c r="CX116" i="3"/>
  <c r="DR116" i="3" s="1"/>
  <c r="DH116" i="3"/>
  <c r="DG116" i="3"/>
  <c r="CW116" i="3"/>
  <c r="DQ116" i="3" s="1"/>
  <c r="CR90" i="3"/>
  <c r="DL90" i="3" s="1"/>
  <c r="DB90" i="3"/>
  <c r="DB88" i="3"/>
  <c r="CR88" i="3"/>
  <c r="DL88" i="3" s="1"/>
  <c r="CP77" i="3"/>
  <c r="DJ77" i="3" s="1"/>
  <c r="CZ77" i="3"/>
  <c r="DC75" i="3"/>
  <c r="CS75" i="3"/>
  <c r="DM75" i="3" s="1"/>
  <c r="CC51" i="3"/>
  <c r="CD51" i="3" s="1"/>
  <c r="DF43" i="3"/>
  <c r="CV43" i="3"/>
  <c r="DP43" i="3" s="1"/>
  <c r="CY39" i="3"/>
  <c r="DS39" i="3" s="1"/>
  <c r="DI39" i="3"/>
  <c r="DC28" i="3"/>
  <c r="CS28" i="3"/>
  <c r="DM28" i="3" s="1"/>
  <c r="DB12" i="3"/>
  <c r="CR12" i="3"/>
  <c r="DL12" i="3" s="1"/>
  <c r="CX30" i="4"/>
  <c r="DR30" i="4" s="1"/>
  <c r="DG28" i="4"/>
  <c r="CW28" i="4"/>
  <c r="DQ28" i="4" s="1"/>
  <c r="DF280" i="3"/>
  <c r="CV280" i="3"/>
  <c r="DP280" i="3" s="1"/>
  <c r="DI280" i="3"/>
  <c r="CY280" i="3"/>
  <c r="DS280" i="3" s="1"/>
  <c r="DI241" i="3"/>
  <c r="CY241" i="3"/>
  <c r="DS241" i="3" s="1"/>
  <c r="CV241" i="3"/>
  <c r="DP241" i="3" s="1"/>
  <c r="DF241" i="3"/>
  <c r="DH233" i="3"/>
  <c r="CX233" i="3"/>
  <c r="DR233" i="3" s="1"/>
  <c r="CZ228" i="3"/>
  <c r="CP228" i="3"/>
  <c r="DJ228" i="3" s="1"/>
  <c r="BX216" i="3"/>
  <c r="DF189" i="3"/>
  <c r="CV189" i="3"/>
  <c r="DP189" i="3" s="1"/>
  <c r="DD186" i="3"/>
  <c r="CT186" i="3"/>
  <c r="DN186" i="3" s="1"/>
  <c r="CW127" i="3"/>
  <c r="DQ127" i="3" s="1"/>
  <c r="DG127" i="3"/>
  <c r="CV110" i="3"/>
  <c r="DP110" i="3" s="1"/>
  <c r="DF110" i="3"/>
  <c r="CX105" i="3"/>
  <c r="DR105" i="3" s="1"/>
  <c r="DG88" i="3"/>
  <c r="CW88" i="3"/>
  <c r="DQ88" i="3" s="1"/>
  <c r="CX85" i="3"/>
  <c r="DR85" i="3" s="1"/>
  <c r="DH85" i="3"/>
  <c r="CV79" i="3"/>
  <c r="DP79" i="3" s="1"/>
  <c r="CU70" i="3"/>
  <c r="DO70" i="3" s="1"/>
  <c r="DE70" i="3"/>
  <c r="DG66" i="3"/>
  <c r="CW66" i="3"/>
  <c r="DQ66" i="3" s="1"/>
  <c r="CC55" i="3"/>
  <c r="CD55" i="3" s="1"/>
  <c r="BZ49" i="3"/>
  <c r="CA49" i="3"/>
  <c r="BY49" i="3"/>
  <c r="BX49" i="3"/>
  <c r="DB36" i="3"/>
  <c r="CR36" i="3"/>
  <c r="DL36" i="3" s="1"/>
  <c r="DC21" i="3"/>
  <c r="CS21" i="3"/>
  <c r="DM21" i="3" s="1"/>
  <c r="CA13" i="3"/>
  <c r="BX13" i="3"/>
  <c r="BY13" i="3"/>
  <c r="CC13" i="3"/>
  <c r="CD13" i="3" s="1"/>
  <c r="CY10" i="3"/>
  <c r="DS10" i="3" s="1"/>
  <c r="DI10" i="3"/>
  <c r="CT9" i="3"/>
  <c r="DN9" i="3" s="1"/>
  <c r="DD9" i="3"/>
  <c r="DB270" i="2"/>
  <c r="CR270" i="2"/>
  <c r="DL270" i="2" s="1"/>
  <c r="CR263" i="2"/>
  <c r="DL263" i="2" s="1"/>
  <c r="DB263" i="2"/>
  <c r="CZ226" i="2"/>
  <c r="CP226" i="2"/>
  <c r="DJ226" i="2" s="1"/>
  <c r="CZ210" i="2"/>
  <c r="CP210" i="2"/>
  <c r="DJ210" i="2" s="1"/>
  <c r="CZ194" i="2"/>
  <c r="CP194" i="2"/>
  <c r="DJ194" i="2" s="1"/>
  <c r="CQ55" i="4"/>
  <c r="DK55" i="4" s="1"/>
  <c r="DA55" i="4"/>
  <c r="CX41" i="4"/>
  <c r="DR41" i="4" s="1"/>
  <c r="DH41" i="4"/>
  <c r="CT274" i="3"/>
  <c r="DN274" i="3" s="1"/>
  <c r="DD274" i="3"/>
  <c r="DF274" i="3"/>
  <c r="CV274" i="3"/>
  <c r="DP274" i="3" s="1"/>
  <c r="CU256" i="3"/>
  <c r="DO256" i="3" s="1"/>
  <c r="DD210" i="3"/>
  <c r="CT210" i="3"/>
  <c r="DN210" i="3" s="1"/>
  <c r="CC208" i="3"/>
  <c r="CD208" i="3" s="1"/>
  <c r="CT170" i="3"/>
  <c r="DN170" i="3" s="1"/>
  <c r="DD170" i="3"/>
  <c r="DH119" i="3"/>
  <c r="CX119" i="3"/>
  <c r="DR119" i="3" s="1"/>
  <c r="DH73" i="3"/>
  <c r="CX73" i="3"/>
  <c r="DR73" i="3" s="1"/>
  <c r="CQ65" i="3"/>
  <c r="DK65" i="3" s="1"/>
  <c r="DA65" i="3"/>
  <c r="CX55" i="3"/>
  <c r="DR55" i="3" s="1"/>
  <c r="DI48" i="3"/>
  <c r="CY48" i="3"/>
  <c r="DS48" i="3" s="1"/>
  <c r="DE34" i="3"/>
  <c r="CU34" i="3"/>
  <c r="DO34" i="3" s="1"/>
  <c r="CC32" i="3"/>
  <c r="CD32" i="3" s="1"/>
  <c r="BV26" i="3"/>
  <c r="BU26" i="3"/>
  <c r="BZ26" i="3" s="1"/>
  <c r="DG16" i="3"/>
  <c r="CW16" i="3"/>
  <c r="DQ16" i="3" s="1"/>
  <c r="BS271" i="2"/>
  <c r="BR271" i="2"/>
  <c r="BU271" i="2"/>
  <c r="CN254" i="2"/>
  <c r="DH254" i="2" s="1"/>
  <c r="CX254" i="2"/>
  <c r="CV250" i="2"/>
  <c r="CL250" i="2"/>
  <c r="DF250" i="2" s="1"/>
  <c r="CY247" i="2"/>
  <c r="CO247" i="2"/>
  <c r="DI247" i="2" s="1"/>
  <c r="BS233" i="2"/>
  <c r="BR233" i="2"/>
  <c r="BU233" i="2"/>
  <c r="CZ231" i="2"/>
  <c r="CP231" i="2"/>
  <c r="DJ231" i="2" s="1"/>
  <c r="BS217" i="2"/>
  <c r="BR217" i="2"/>
  <c r="BU217" i="2"/>
  <c r="CZ215" i="2"/>
  <c r="CP215" i="2"/>
  <c r="DJ215" i="2" s="1"/>
  <c r="BS201" i="2"/>
  <c r="BR201" i="2"/>
  <c r="BU201" i="2"/>
  <c r="CZ199" i="2"/>
  <c r="CP199" i="2"/>
  <c r="DJ199" i="2" s="1"/>
  <c r="BS185" i="2"/>
  <c r="BR185" i="2"/>
  <c r="BU185" i="2"/>
  <c r="CZ183" i="2"/>
  <c r="CP183" i="2"/>
  <c r="DJ183" i="2" s="1"/>
  <c r="CT166" i="2"/>
  <c r="CJ166" i="2"/>
  <c r="DD166" i="2" s="1"/>
  <c r="CW148" i="2"/>
  <c r="CM148" i="2"/>
  <c r="DG148" i="2" s="1"/>
  <c r="BO140" i="2"/>
  <c r="BT140" i="2" s="1"/>
  <c r="CU114" i="2"/>
  <c r="CK114" i="2"/>
  <c r="DE114" i="2" s="1"/>
  <c r="BX23" i="4"/>
  <c r="BY23" i="4"/>
  <c r="CA23" i="4"/>
  <c r="CQ23" i="4"/>
  <c r="DK23" i="4" s="1"/>
  <c r="DA23" i="4"/>
  <c r="CY258" i="3"/>
  <c r="DS258" i="3" s="1"/>
  <c r="DI258" i="3"/>
  <c r="DE184" i="3"/>
  <c r="CU184" i="3"/>
  <c r="DO184" i="3" s="1"/>
  <c r="DD176" i="3"/>
  <c r="CT176" i="3"/>
  <c r="DN176" i="3" s="1"/>
  <c r="BU161" i="3"/>
  <c r="BZ161" i="3" s="1"/>
  <c r="BV161" i="3"/>
  <c r="DH158" i="3"/>
  <c r="CX158" i="3"/>
  <c r="DR158" i="3" s="1"/>
  <c r="CC158" i="3"/>
  <c r="CD158" i="3" s="1"/>
  <c r="CX136" i="3"/>
  <c r="DR136" i="3" s="1"/>
  <c r="DH136" i="3"/>
  <c r="CX98" i="3"/>
  <c r="DR98" i="3" s="1"/>
  <c r="DH98" i="3"/>
  <c r="CA82" i="3"/>
  <c r="BZ82" i="3"/>
  <c r="BX82" i="3"/>
  <c r="BY82" i="3"/>
  <c r="CP69" i="3"/>
  <c r="DJ69" i="3" s="1"/>
  <c r="CZ69" i="3"/>
  <c r="DC52" i="3"/>
  <c r="CS52" i="3"/>
  <c r="DM52" i="3" s="1"/>
  <c r="CW48" i="3"/>
  <c r="DQ48" i="3" s="1"/>
  <c r="DG48" i="3"/>
  <c r="DE41" i="3"/>
  <c r="CU41" i="3"/>
  <c r="DO41" i="3" s="1"/>
  <c r="DB35" i="3"/>
  <c r="CR35" i="3"/>
  <c r="DL35" i="3" s="1"/>
  <c r="BV32" i="3"/>
  <c r="CX22" i="3"/>
  <c r="DR22" i="3" s="1"/>
  <c r="DH22" i="3"/>
  <c r="DE15" i="3"/>
  <c r="CU15" i="3"/>
  <c r="DO15" i="3" s="1"/>
  <c r="CQ271" i="2"/>
  <c r="DK271" i="2" s="1"/>
  <c r="DA271" i="2"/>
  <c r="CT264" i="2"/>
  <c r="CJ264" i="2"/>
  <c r="DD264" i="2" s="1"/>
  <c r="CN246" i="2"/>
  <c r="DH246" i="2" s="1"/>
  <c r="CX246" i="2"/>
  <c r="BT239" i="2"/>
  <c r="BS239" i="2"/>
  <c r="BR239" i="2"/>
  <c r="BU239" i="2"/>
  <c r="CZ237" i="2"/>
  <c r="CP237" i="2"/>
  <c r="DJ237" i="2" s="1"/>
  <c r="DB226" i="2"/>
  <c r="CR226" i="2"/>
  <c r="DL226" i="2" s="1"/>
  <c r="BO222" i="2"/>
  <c r="BT222" i="2" s="1"/>
  <c r="BO217" i="2"/>
  <c r="BT217" i="2" s="1"/>
  <c r="BS207" i="2"/>
  <c r="BR207" i="2"/>
  <c r="BU207" i="2"/>
  <c r="CZ205" i="2"/>
  <c r="CP205" i="2"/>
  <c r="DJ205" i="2" s="1"/>
  <c r="DB194" i="2"/>
  <c r="CR194" i="2"/>
  <c r="DL194" i="2" s="1"/>
  <c r="BO190" i="2"/>
  <c r="BT190" i="2" s="1"/>
  <c r="BO185" i="2"/>
  <c r="BT185" i="2" s="1"/>
  <c r="DB172" i="2"/>
  <c r="CR172" i="2"/>
  <c r="DL172" i="2" s="1"/>
  <c r="CL161" i="2"/>
  <c r="DF161" i="2" s="1"/>
  <c r="CV161" i="2"/>
  <c r="DB150" i="2"/>
  <c r="CR150" i="2"/>
  <c r="DL150" i="2" s="1"/>
  <c r="CL127" i="2"/>
  <c r="DF127" i="2" s="1"/>
  <c r="CV127" i="2"/>
  <c r="BW119" i="2"/>
  <c r="BX119" i="2" s="1"/>
  <c r="CT110" i="2"/>
  <c r="CJ110" i="2"/>
  <c r="DD110" i="2" s="1"/>
  <c r="CT76" i="2"/>
  <c r="CJ76" i="2"/>
  <c r="DD76" i="2" s="1"/>
  <c r="CT60" i="2"/>
  <c r="CJ60" i="2"/>
  <c r="DD60" i="2" s="1"/>
  <c r="CJ41" i="2"/>
  <c r="DD41" i="2" s="1"/>
  <c r="CT41" i="2"/>
  <c r="DG121" i="4"/>
  <c r="CW121" i="4"/>
  <c r="DQ121" i="4" s="1"/>
  <c r="DG250" i="3"/>
  <c r="CW250" i="3"/>
  <c r="DQ250" i="3" s="1"/>
  <c r="CT240" i="3"/>
  <c r="DN240" i="3" s="1"/>
  <c r="CW232" i="3"/>
  <c r="DQ232" i="3" s="1"/>
  <c r="DG232" i="3"/>
  <c r="CR147" i="4"/>
  <c r="DL147" i="4" s="1"/>
  <c r="DB147" i="4"/>
  <c r="DD111" i="4"/>
  <c r="CT111" i="4"/>
  <c r="DN111" i="4" s="1"/>
  <c r="CU13" i="4"/>
  <c r="DO13" i="4" s="1"/>
  <c r="DD96" i="3"/>
  <c r="CT96" i="3"/>
  <c r="DN96" i="3" s="1"/>
  <c r="CX87" i="3"/>
  <c r="DR87" i="3" s="1"/>
  <c r="DE59" i="3"/>
  <c r="CU59" i="3"/>
  <c r="DO59" i="3" s="1"/>
  <c r="CY57" i="3"/>
  <c r="DS57" i="3" s="1"/>
  <c r="DI57" i="3"/>
  <c r="CS54" i="3"/>
  <c r="DM54" i="3" s="1"/>
  <c r="DC54" i="3"/>
  <c r="CQ49" i="3"/>
  <c r="DK49" i="3" s="1"/>
  <c r="DA49" i="3"/>
  <c r="DG45" i="3"/>
  <c r="CW45" i="3"/>
  <c r="DQ45" i="3" s="1"/>
  <c r="DI43" i="3"/>
  <c r="CY43" i="3"/>
  <c r="DS43" i="3" s="1"/>
  <c r="DG38" i="3"/>
  <c r="CW38" i="3"/>
  <c r="DQ38" i="3" s="1"/>
  <c r="DD31" i="3"/>
  <c r="CT31" i="3"/>
  <c r="DN31" i="3" s="1"/>
  <c r="CX29" i="3"/>
  <c r="DR29" i="3" s="1"/>
  <c r="DH29" i="3"/>
  <c r="DA18" i="3"/>
  <c r="CQ18" i="3"/>
  <c r="DK18" i="3" s="1"/>
  <c r="DC14" i="3"/>
  <c r="CS14" i="3"/>
  <c r="DM14" i="3" s="1"/>
  <c r="CX271" i="2"/>
  <c r="CN271" i="2"/>
  <c r="DH271" i="2" s="1"/>
  <c r="CQ263" i="2"/>
  <c r="DK263" i="2" s="1"/>
  <c r="DA263" i="2"/>
  <c r="BW256" i="2"/>
  <c r="BX256" i="2" s="1"/>
  <c r="BS253" i="2"/>
  <c r="BR253" i="2"/>
  <c r="BU253" i="2"/>
  <c r="CR247" i="2"/>
  <c r="DL247" i="2" s="1"/>
  <c r="DB247" i="2"/>
  <c r="CN234" i="2"/>
  <c r="DH234" i="2" s="1"/>
  <c r="CX234" i="2"/>
  <c r="CV218" i="2"/>
  <c r="CL218" i="2"/>
  <c r="DF218" i="2" s="1"/>
  <c r="DA216" i="2"/>
  <c r="CQ216" i="2"/>
  <c r="DK216" i="2" s="1"/>
  <c r="CX207" i="2"/>
  <c r="CN207" i="2"/>
  <c r="DH207" i="2" s="1"/>
  <c r="CW201" i="2"/>
  <c r="CM201" i="2"/>
  <c r="DG201" i="2" s="1"/>
  <c r="CM194" i="2"/>
  <c r="DG194" i="2" s="1"/>
  <c r="CW194" i="2"/>
  <c r="CY186" i="2"/>
  <c r="CO186" i="2"/>
  <c r="DI186" i="2" s="1"/>
  <c r="DB174" i="2"/>
  <c r="CR174" i="2"/>
  <c r="DL174" i="2" s="1"/>
  <c r="CR169" i="2"/>
  <c r="DL169" i="2" s="1"/>
  <c r="DB169" i="2"/>
  <c r="CV163" i="2"/>
  <c r="CL163" i="2"/>
  <c r="DF163" i="2" s="1"/>
  <c r="CL129" i="2"/>
  <c r="DF129" i="2" s="1"/>
  <c r="CV129" i="2"/>
  <c r="CJ97" i="2"/>
  <c r="DD97" i="2" s="1"/>
  <c r="CT97" i="2"/>
  <c r="CQ23" i="2"/>
  <c r="DK23" i="2" s="1"/>
  <c r="DA23" i="2"/>
  <c r="CR7" i="2"/>
  <c r="DL7" i="2" s="1"/>
  <c r="DB7" i="2"/>
  <c r="DH32" i="3"/>
  <c r="CX32" i="3"/>
  <c r="DR32" i="3" s="1"/>
  <c r="DH20" i="3"/>
  <c r="CX20" i="3"/>
  <c r="DR20" i="3" s="1"/>
  <c r="BO270" i="2"/>
  <c r="CZ239" i="2"/>
  <c r="CP239" i="2"/>
  <c r="DJ239" i="2" s="1"/>
  <c r="BW208" i="2"/>
  <c r="BX208" i="2" s="1"/>
  <c r="CZ191" i="2"/>
  <c r="CP191" i="2"/>
  <c r="DJ191" i="2" s="1"/>
  <c r="BO154" i="2"/>
  <c r="BT154" i="2" s="1"/>
  <c r="CQ105" i="2"/>
  <c r="DK105" i="2" s="1"/>
  <c r="DA105" i="2"/>
  <c r="CA32" i="4"/>
  <c r="BX32" i="4"/>
  <c r="BY32" i="4"/>
  <c r="BY184" i="3"/>
  <c r="BX184" i="3"/>
  <c r="CA184" i="3"/>
  <c r="BZ184" i="3"/>
  <c r="CX140" i="3"/>
  <c r="DR140" i="3" s="1"/>
  <c r="DH140" i="3"/>
  <c r="CT112" i="3"/>
  <c r="DN112" i="3" s="1"/>
  <c r="DD112" i="3"/>
  <c r="CY112" i="3"/>
  <c r="DS112" i="3" s="1"/>
  <c r="DI112" i="3"/>
  <c r="DH111" i="3"/>
  <c r="CX111" i="3"/>
  <c r="DR111" i="3" s="1"/>
  <c r="DC110" i="3"/>
  <c r="CS110" i="3"/>
  <c r="DM110" i="3" s="1"/>
  <c r="DC91" i="3"/>
  <c r="CS91" i="3"/>
  <c r="DM91" i="3" s="1"/>
  <c r="CW87" i="3"/>
  <c r="DQ87" i="3" s="1"/>
  <c r="DG87" i="3"/>
  <c r="DG69" i="3"/>
  <c r="CW69" i="3"/>
  <c r="DQ69" i="3" s="1"/>
  <c r="CU25" i="3"/>
  <c r="DO25" i="3" s="1"/>
  <c r="BW266" i="2"/>
  <c r="BX266" i="2" s="1"/>
  <c r="CZ240" i="2"/>
  <c r="CP240" i="2"/>
  <c r="DJ240" i="2" s="1"/>
  <c r="CZ224" i="2"/>
  <c r="CP224" i="2"/>
  <c r="DJ224" i="2" s="1"/>
  <c r="BO192" i="2"/>
  <c r="CR156" i="2"/>
  <c r="DL156" i="2" s="1"/>
  <c r="DB156" i="2"/>
  <c r="CC249" i="3"/>
  <c r="CD249" i="3" s="1"/>
  <c r="DF249" i="3"/>
  <c r="CV249" i="3"/>
  <c r="DP249" i="3" s="1"/>
  <c r="CU170" i="3"/>
  <c r="DO170" i="3" s="1"/>
  <c r="DE170" i="3"/>
  <c r="DA154" i="3"/>
  <c r="CQ154" i="3"/>
  <c r="DK154" i="3" s="1"/>
  <c r="DG150" i="3"/>
  <c r="CW150" i="3"/>
  <c r="DQ150" i="3" s="1"/>
  <c r="CW93" i="3"/>
  <c r="DQ93" i="3" s="1"/>
  <c r="DG93" i="3"/>
  <c r="DC51" i="3"/>
  <c r="CS51" i="3"/>
  <c r="DM51" i="3" s="1"/>
  <c r="CX49" i="3"/>
  <c r="DR49" i="3" s="1"/>
  <c r="DH49" i="3"/>
  <c r="DB48" i="3"/>
  <c r="CR48" i="3"/>
  <c r="DL48" i="3" s="1"/>
  <c r="DH40" i="3"/>
  <c r="CX40" i="3"/>
  <c r="DR40" i="3" s="1"/>
  <c r="DG40" i="3"/>
  <c r="CW40" i="3"/>
  <c r="DQ40" i="3" s="1"/>
  <c r="DD37" i="3"/>
  <c r="CT37" i="3"/>
  <c r="DN37" i="3" s="1"/>
  <c r="DB30" i="3"/>
  <c r="CR30" i="3"/>
  <c r="DL30" i="3" s="1"/>
  <c r="CT20" i="3"/>
  <c r="DN20" i="3" s="1"/>
  <c r="DD20" i="3"/>
  <c r="DC198" i="3"/>
  <c r="CS198" i="3"/>
  <c r="DM198" i="3" s="1"/>
  <c r="BZ123" i="3"/>
  <c r="BY123" i="3"/>
  <c r="BX123" i="3"/>
  <c r="CA123" i="3"/>
  <c r="CU98" i="3"/>
  <c r="DO98" i="3" s="1"/>
  <c r="CU48" i="3"/>
  <c r="DO48" i="3" s="1"/>
  <c r="CU19" i="3"/>
  <c r="DO19" i="3" s="1"/>
  <c r="DD7" i="3"/>
  <c r="CT7" i="3"/>
  <c r="DN7" i="3" s="1"/>
  <c r="CV274" i="2"/>
  <c r="CL274" i="2"/>
  <c r="DF274" i="2" s="1"/>
  <c r="BS273" i="2"/>
  <c r="BR273" i="2"/>
  <c r="BU273" i="2"/>
  <c r="BS260" i="2"/>
  <c r="BR260" i="2"/>
  <c r="BU260" i="2"/>
  <c r="DC242" i="2"/>
  <c r="CS242" i="2"/>
  <c r="DM242" i="2" s="1"/>
  <c r="BO242" i="2"/>
  <c r="BT242" i="2" s="1"/>
  <c r="CQ234" i="2"/>
  <c r="DK234" i="2" s="1"/>
  <c r="DA234" i="2"/>
  <c r="CZ229" i="2"/>
  <c r="CP229" i="2"/>
  <c r="DJ229" i="2" s="1"/>
  <c r="BW228" i="2"/>
  <c r="BX228" i="2" s="1"/>
  <c r="BT212" i="2"/>
  <c r="BS212" i="2"/>
  <c r="BR212" i="2"/>
  <c r="BU212" i="2"/>
  <c r="CX201" i="2"/>
  <c r="CN201" i="2"/>
  <c r="DH201" i="2" s="1"/>
  <c r="CU182" i="2"/>
  <c r="CK182" i="2"/>
  <c r="DE182" i="2" s="1"/>
  <c r="CN182" i="2"/>
  <c r="DH182" i="2" s="1"/>
  <c r="CX182" i="2"/>
  <c r="CU172" i="2"/>
  <c r="CK172" i="2"/>
  <c r="DE172" i="2" s="1"/>
  <c r="CU168" i="2"/>
  <c r="CK168" i="2"/>
  <c r="DE168" i="2" s="1"/>
  <c r="CL165" i="2"/>
  <c r="DF165" i="2" s="1"/>
  <c r="CV165" i="2"/>
  <c r="CS151" i="2"/>
  <c r="DM151" i="2" s="1"/>
  <c r="DC151" i="2"/>
  <c r="DB142" i="2"/>
  <c r="CR142" i="2"/>
  <c r="DL142" i="2" s="1"/>
  <c r="CK127" i="2"/>
  <c r="DE127" i="2" s="1"/>
  <c r="CU127" i="2"/>
  <c r="CY115" i="2"/>
  <c r="CO115" i="2"/>
  <c r="DI115" i="2" s="1"/>
  <c r="CY94" i="2"/>
  <c r="CO94" i="2"/>
  <c r="DI94" i="2" s="1"/>
  <c r="CM90" i="2"/>
  <c r="DG90" i="2" s="1"/>
  <c r="CW90" i="2"/>
  <c r="CW83" i="2"/>
  <c r="CM83" i="2"/>
  <c r="DG83" i="2" s="1"/>
  <c r="CT79" i="2"/>
  <c r="CJ79" i="2"/>
  <c r="DD79" i="2" s="1"/>
  <c r="DB76" i="2"/>
  <c r="CR76" i="2"/>
  <c r="DL76" i="2" s="1"/>
  <c r="CX60" i="2"/>
  <c r="CN60" i="2"/>
  <c r="DH60" i="2" s="1"/>
  <c r="CY53" i="2"/>
  <c r="CO53" i="2"/>
  <c r="DI53" i="2" s="1"/>
  <c r="CT40" i="2"/>
  <c r="CJ40" i="2"/>
  <c r="DD40" i="2" s="1"/>
  <c r="DC32" i="2"/>
  <c r="CS32" i="2"/>
  <c r="DM32" i="2" s="1"/>
  <c r="CN25" i="2"/>
  <c r="DH25" i="2" s="1"/>
  <c r="CX25" i="2"/>
  <c r="CS21" i="2"/>
  <c r="DM21" i="2" s="1"/>
  <c r="DC21" i="2"/>
  <c r="DC12" i="2"/>
  <c r="CS12" i="2"/>
  <c r="DM12" i="2" s="1"/>
  <c r="CV5" i="2"/>
  <c r="CL5" i="2"/>
  <c r="DF5" i="2" s="1"/>
  <c r="BW258" i="2"/>
  <c r="BX258" i="2" s="1"/>
  <c r="BR237" i="2"/>
  <c r="CU190" i="2"/>
  <c r="CK190" i="2"/>
  <c r="DE190" i="2" s="1"/>
  <c r="CV180" i="2"/>
  <c r="CL180" i="2"/>
  <c r="DF180" i="2" s="1"/>
  <c r="CN155" i="2"/>
  <c r="DH155" i="2" s="1"/>
  <c r="CX155" i="2"/>
  <c r="CK121" i="2"/>
  <c r="DE121" i="2" s="1"/>
  <c r="CU121" i="2"/>
  <c r="CR116" i="2"/>
  <c r="DL116" i="2" s="1"/>
  <c r="DB116" i="2"/>
  <c r="CP104" i="2"/>
  <c r="DJ104" i="2" s="1"/>
  <c r="CZ104" i="2"/>
  <c r="BO76" i="2"/>
  <c r="BT76" i="2" s="1"/>
  <c r="DA70" i="2"/>
  <c r="CQ70" i="2"/>
  <c r="DK70" i="2" s="1"/>
  <c r="DA35" i="2"/>
  <c r="CQ35" i="2"/>
  <c r="DK35" i="2" s="1"/>
  <c r="BW16" i="2"/>
  <c r="BX16" i="2" s="1"/>
  <c r="CM230" i="2"/>
  <c r="DG230" i="2" s="1"/>
  <c r="CW230" i="2"/>
  <c r="CO230" i="2"/>
  <c r="DI230" i="2" s="1"/>
  <c r="CY230" i="2"/>
  <c r="CZ175" i="2"/>
  <c r="CP175" i="2"/>
  <c r="DJ175" i="2" s="1"/>
  <c r="DB127" i="2"/>
  <c r="CR127" i="2"/>
  <c r="DL127" i="2" s="1"/>
  <c r="CX125" i="2"/>
  <c r="CN125" i="2"/>
  <c r="DH125" i="2" s="1"/>
  <c r="BO71" i="2"/>
  <c r="BT71" i="2" s="1"/>
  <c r="CJ32" i="2"/>
  <c r="DD32" i="2" s="1"/>
  <c r="CT32" i="2"/>
  <c r="DB71" i="2"/>
  <c r="CR71" i="2"/>
  <c r="DL71" i="2" s="1"/>
  <c r="CV50" i="2"/>
  <c r="CL50" i="2"/>
  <c r="DF50" i="2" s="1"/>
  <c r="BW27" i="2"/>
  <c r="BX27" i="2" s="1"/>
  <c r="DG7" i="3"/>
  <c r="CW7" i="3"/>
  <c r="DQ7" i="3" s="1"/>
  <c r="BS235" i="2"/>
  <c r="BR235" i="2"/>
  <c r="BU235" i="2"/>
  <c r="DB198" i="2"/>
  <c r="CR198" i="2"/>
  <c r="DL198" i="2" s="1"/>
  <c r="BT193" i="2"/>
  <c r="BS193" i="2"/>
  <c r="BR193" i="2"/>
  <c r="BU193" i="2"/>
  <c r="DC178" i="2"/>
  <c r="CS178" i="2"/>
  <c r="DM178" i="2" s="1"/>
  <c r="BO128" i="2"/>
  <c r="BT128" i="2" s="1"/>
  <c r="CO105" i="2"/>
  <c r="DI105" i="2" s="1"/>
  <c r="CO76" i="2"/>
  <c r="DI76" i="2" s="1"/>
  <c r="CY76" i="2"/>
  <c r="BO59" i="2"/>
  <c r="BT59" i="2" s="1"/>
  <c r="CW42" i="2"/>
  <c r="CM42" i="2"/>
  <c r="DG42" i="2" s="1"/>
  <c r="BW33" i="2"/>
  <c r="BX33" i="2" s="1"/>
  <c r="CO19" i="2"/>
  <c r="DI19" i="2" s="1"/>
  <c r="CY19" i="2"/>
  <c r="DA86" i="3"/>
  <c r="CQ86" i="3"/>
  <c r="DK86" i="3" s="1"/>
  <c r="CR78" i="3"/>
  <c r="DL78" i="3" s="1"/>
  <c r="DB78" i="3"/>
  <c r="CT21" i="3"/>
  <c r="DN21" i="3" s="1"/>
  <c r="DD21" i="3"/>
  <c r="BZ9" i="3"/>
  <c r="BY9" i="3"/>
  <c r="CA9" i="3"/>
  <c r="BX9" i="3"/>
  <c r="CM276" i="2"/>
  <c r="DG276" i="2" s="1"/>
  <c r="CW276" i="2"/>
  <c r="DC264" i="2"/>
  <c r="CS264" i="2"/>
  <c r="DM264" i="2" s="1"/>
  <c r="DC244" i="2"/>
  <c r="CS244" i="2"/>
  <c r="DM244" i="2" s="1"/>
  <c r="CX221" i="2"/>
  <c r="CN221" i="2"/>
  <c r="DH221" i="2" s="1"/>
  <c r="CT210" i="2"/>
  <c r="CJ210" i="2"/>
  <c r="DD210" i="2" s="1"/>
  <c r="DB202" i="2"/>
  <c r="CR202" i="2"/>
  <c r="DL202" i="2" s="1"/>
  <c r="CS181" i="2"/>
  <c r="DM181" i="2" s="1"/>
  <c r="DC181" i="2"/>
  <c r="CS165" i="2"/>
  <c r="DM165" i="2" s="1"/>
  <c r="DC165" i="2"/>
  <c r="CP147" i="2"/>
  <c r="DJ147" i="2" s="1"/>
  <c r="CZ147" i="2"/>
  <c r="CK142" i="2"/>
  <c r="DE142" i="2" s="1"/>
  <c r="CU142" i="2"/>
  <c r="CZ136" i="2"/>
  <c r="CP136" i="2"/>
  <c r="DJ136" i="2" s="1"/>
  <c r="CT133" i="2"/>
  <c r="CJ133" i="2"/>
  <c r="DD133" i="2" s="1"/>
  <c r="CL131" i="2"/>
  <c r="DF131" i="2" s="1"/>
  <c r="CV131" i="2"/>
  <c r="CX122" i="2"/>
  <c r="CN122" i="2"/>
  <c r="DH122" i="2" s="1"/>
  <c r="BW117" i="2"/>
  <c r="BX117" i="2" s="1"/>
  <c r="DC108" i="2"/>
  <c r="CS108" i="2"/>
  <c r="DM108" i="2" s="1"/>
  <c r="BU99" i="2"/>
  <c r="BR99" i="2"/>
  <c r="BS99" i="2"/>
  <c r="CN94" i="2"/>
  <c r="DH94" i="2" s="1"/>
  <c r="CX94" i="2"/>
  <c r="CZ89" i="2"/>
  <c r="CP89" i="2"/>
  <c r="DJ89" i="2" s="1"/>
  <c r="BW85" i="2"/>
  <c r="BX85" i="2" s="1"/>
  <c r="DC79" i="2"/>
  <c r="CS79" i="2"/>
  <c r="DM79" i="2" s="1"/>
  <c r="CV74" i="2"/>
  <c r="CL74" i="2"/>
  <c r="DF74" i="2" s="1"/>
  <c r="CL69" i="2"/>
  <c r="DF69" i="2" s="1"/>
  <c r="CV69" i="2"/>
  <c r="CT65" i="2"/>
  <c r="CJ65" i="2"/>
  <c r="DD65" i="2" s="1"/>
  <c r="DB62" i="2"/>
  <c r="CR62" i="2"/>
  <c r="DL62" i="2" s="1"/>
  <c r="CU56" i="2"/>
  <c r="CK56" i="2"/>
  <c r="DE56" i="2" s="1"/>
  <c r="CX53" i="2"/>
  <c r="CN53" i="2"/>
  <c r="DH53" i="2" s="1"/>
  <c r="DA49" i="2"/>
  <c r="CQ49" i="2"/>
  <c r="DK49" i="2" s="1"/>
  <c r="BW45" i="2"/>
  <c r="BX45" i="2" s="1"/>
  <c r="CX39" i="2"/>
  <c r="CN39" i="2"/>
  <c r="DH39" i="2" s="1"/>
  <c r="BP28" i="2"/>
  <c r="BO28" i="2"/>
  <c r="BT28" i="2" s="1"/>
  <c r="DB24" i="2"/>
  <c r="CR24" i="2"/>
  <c r="DL24" i="2" s="1"/>
  <c r="CJ155" i="2"/>
  <c r="DD155" i="2" s="1"/>
  <c r="CT155" i="2"/>
  <c r="BW139" i="2"/>
  <c r="BX139" i="2" s="1"/>
  <c r="CV139" i="2"/>
  <c r="CL139" i="2"/>
  <c r="DF139" i="2" s="1"/>
  <c r="CU126" i="2"/>
  <c r="CK126" i="2"/>
  <c r="DE126" i="2" s="1"/>
  <c r="CW89" i="2"/>
  <c r="CM89" i="2"/>
  <c r="DG89" i="2" s="1"/>
  <c r="CV78" i="2"/>
  <c r="CL78" i="2"/>
  <c r="DF78" i="2" s="1"/>
  <c r="BO60" i="2"/>
  <c r="BT60" i="2" s="1"/>
  <c r="CY46" i="2"/>
  <c r="CO46" i="2"/>
  <c r="DI46" i="2" s="1"/>
  <c r="CR19" i="2"/>
  <c r="DL19" i="2" s="1"/>
  <c r="DB19" i="2"/>
  <c r="CT106" i="2"/>
  <c r="CJ106" i="2"/>
  <c r="DD106" i="2" s="1"/>
  <c r="CX48" i="2"/>
  <c r="CN48" i="2"/>
  <c r="DH48" i="2" s="1"/>
  <c r="CV20" i="2"/>
  <c r="CL20" i="2"/>
  <c r="DF20" i="2" s="1"/>
  <c r="CT140" i="3"/>
  <c r="DN140" i="3" s="1"/>
  <c r="CU13" i="3"/>
  <c r="DO13" i="3" s="1"/>
  <c r="CN171" i="2"/>
  <c r="DH171" i="2" s="1"/>
  <c r="DA103" i="2"/>
  <c r="CQ103" i="2"/>
  <c r="DK103" i="2" s="1"/>
  <c r="BR84" i="2"/>
  <c r="BU84" i="2"/>
  <c r="BS84" i="2"/>
  <c r="BR63" i="2"/>
  <c r="CT52" i="2"/>
  <c r="CJ52" i="2"/>
  <c r="DD52" i="2" s="1"/>
  <c r="DC39" i="2"/>
  <c r="CS39" i="2"/>
  <c r="DM39" i="2" s="1"/>
  <c r="CZ30" i="2"/>
  <c r="CP30" i="2"/>
  <c r="DJ30" i="2" s="1"/>
  <c r="CN245" i="2"/>
  <c r="DH245" i="2" s="1"/>
  <c r="CR195" i="2"/>
  <c r="DL195" i="2" s="1"/>
  <c r="CZ29" i="2"/>
  <c r="CP29" i="2"/>
  <c r="DJ29" i="2" s="1"/>
  <c r="CP34" i="4"/>
  <c r="DJ34" i="4" s="1"/>
  <c r="CZ34" i="4"/>
  <c r="DE34" i="4"/>
  <c r="CU34" i="4"/>
  <c r="DO34" i="4" s="1"/>
  <c r="CR191" i="3"/>
  <c r="DL191" i="3" s="1"/>
  <c r="DB191" i="3"/>
  <c r="DE191" i="3"/>
  <c r="CU191" i="3"/>
  <c r="DO191" i="3" s="1"/>
  <c r="CY99" i="3"/>
  <c r="DS99" i="3" s="1"/>
  <c r="DI99" i="3"/>
  <c r="DA11" i="3"/>
  <c r="CQ11" i="3"/>
  <c r="DK11" i="3" s="1"/>
  <c r="CZ275" i="2"/>
  <c r="CP275" i="2"/>
  <c r="DJ275" i="2" s="1"/>
  <c r="CW261" i="2"/>
  <c r="CM261" i="2"/>
  <c r="DG261" i="2" s="1"/>
  <c r="CT248" i="2"/>
  <c r="CJ248" i="2"/>
  <c r="DD248" i="2" s="1"/>
  <c r="CZ243" i="2"/>
  <c r="CP243" i="2"/>
  <c r="DJ243" i="2" s="1"/>
  <c r="BO227" i="2"/>
  <c r="CT220" i="2"/>
  <c r="CJ220" i="2"/>
  <c r="DD220" i="2" s="1"/>
  <c r="CN220" i="2"/>
  <c r="DH220" i="2" s="1"/>
  <c r="CX220" i="2"/>
  <c r="CT214" i="2"/>
  <c r="CJ214" i="2"/>
  <c r="DD214" i="2" s="1"/>
  <c r="BO214" i="2"/>
  <c r="CQ209" i="2"/>
  <c r="DK209" i="2" s="1"/>
  <c r="DA209" i="2"/>
  <c r="CS199" i="2"/>
  <c r="DM199" i="2" s="1"/>
  <c r="DC199" i="2"/>
  <c r="DB196" i="2"/>
  <c r="CR196" i="2"/>
  <c r="DL196" i="2" s="1"/>
  <c r="BO196" i="2"/>
  <c r="BT196" i="2" s="1"/>
  <c r="BS183" i="2"/>
  <c r="BR183" i="2"/>
  <c r="BU183" i="2"/>
  <c r="CZ179" i="2"/>
  <c r="CP179" i="2"/>
  <c r="DJ179" i="2" s="1"/>
  <c r="CU176" i="2"/>
  <c r="CK176" i="2"/>
  <c r="DE176" i="2" s="1"/>
  <c r="CR159" i="2"/>
  <c r="DL159" i="2" s="1"/>
  <c r="DB159" i="2"/>
  <c r="CO145" i="2"/>
  <c r="DI145" i="2" s="1"/>
  <c r="CY145" i="2"/>
  <c r="CK131" i="2"/>
  <c r="DE131" i="2" s="1"/>
  <c r="CU131" i="2"/>
  <c r="DA119" i="2"/>
  <c r="CQ119" i="2"/>
  <c r="DK119" i="2" s="1"/>
  <c r="CV110" i="2"/>
  <c r="CL110" i="2"/>
  <c r="DF110" i="2" s="1"/>
  <c r="CJ108" i="2"/>
  <c r="DD108" i="2" s="1"/>
  <c r="CT108" i="2"/>
  <c r="CN106" i="2"/>
  <c r="DH106" i="2" s="1"/>
  <c r="CX106" i="2"/>
  <c r="CK99" i="2"/>
  <c r="DE99" i="2" s="1"/>
  <c r="CU99" i="2"/>
  <c r="CZ96" i="2"/>
  <c r="CP96" i="2"/>
  <c r="DJ96" i="2" s="1"/>
  <c r="CM87" i="2"/>
  <c r="DG87" i="2" s="1"/>
  <c r="CW87" i="2"/>
  <c r="CO82" i="2"/>
  <c r="DI82" i="2" s="1"/>
  <c r="CY82" i="2"/>
  <c r="DA77" i="2"/>
  <c r="CQ77" i="2"/>
  <c r="DK77" i="2" s="1"/>
  <c r="CO66" i="2"/>
  <c r="DI66" i="2" s="1"/>
  <c r="CY66" i="2"/>
  <c r="CV60" i="2"/>
  <c r="CL60" i="2"/>
  <c r="DF60" i="2" s="1"/>
  <c r="CM55" i="2"/>
  <c r="DG55" i="2" s="1"/>
  <c r="CW55" i="2"/>
  <c r="CQ50" i="2"/>
  <c r="DK50" i="2" s="1"/>
  <c r="DA50" i="2"/>
  <c r="CS42" i="2"/>
  <c r="DM42" i="2" s="1"/>
  <c r="DC42" i="2"/>
  <c r="CR39" i="2"/>
  <c r="DL39" i="2" s="1"/>
  <c r="DB39" i="2"/>
  <c r="CP31" i="2"/>
  <c r="DJ31" i="2" s="1"/>
  <c r="CZ31" i="2"/>
  <c r="CW29" i="2"/>
  <c r="CM29" i="2"/>
  <c r="DG29" i="2" s="1"/>
  <c r="BP14" i="2"/>
  <c r="BO14" i="2"/>
  <c r="BT14" i="2" s="1"/>
  <c r="CW11" i="2"/>
  <c r="CM11" i="2"/>
  <c r="DG11" i="2" s="1"/>
  <c r="CW7" i="2"/>
  <c r="CM7" i="2"/>
  <c r="DG7" i="2" s="1"/>
  <c r="CA223" i="3"/>
  <c r="BY223" i="3"/>
  <c r="BZ223" i="3"/>
  <c r="BX223" i="3"/>
  <c r="DC190" i="3"/>
  <c r="CS190" i="3"/>
  <c r="DM190" i="3" s="1"/>
  <c r="CU65" i="3"/>
  <c r="DO65" i="3" s="1"/>
  <c r="DD56" i="3"/>
  <c r="CT56" i="3"/>
  <c r="DN56" i="3" s="1"/>
  <c r="DD39" i="3"/>
  <c r="CT39" i="3"/>
  <c r="DN39" i="3" s="1"/>
  <c r="CY245" i="2"/>
  <c r="CO245" i="2"/>
  <c r="DI245" i="2" s="1"/>
  <c r="BO183" i="2"/>
  <c r="BT183" i="2" s="1"/>
  <c r="CX167" i="2"/>
  <c r="CN167" i="2"/>
  <c r="DH167" i="2" s="1"/>
  <c r="CU162" i="2"/>
  <c r="CK162" i="2"/>
  <c r="DE162" i="2" s="1"/>
  <c r="CP130" i="2"/>
  <c r="DJ130" i="2" s="1"/>
  <c r="CZ130" i="2"/>
  <c r="CP120" i="2"/>
  <c r="DJ120" i="2" s="1"/>
  <c r="CZ120" i="2"/>
  <c r="CM109" i="2"/>
  <c r="DG109" i="2" s="1"/>
  <c r="CW109" i="2"/>
  <c r="CZ93" i="2"/>
  <c r="CP93" i="2"/>
  <c r="DJ93" i="2" s="1"/>
  <c r="CX82" i="2"/>
  <c r="CN82" i="2"/>
  <c r="DH82" i="2" s="1"/>
  <c r="CL57" i="2"/>
  <c r="DF57" i="2" s="1"/>
  <c r="CV57" i="2"/>
  <c r="DA44" i="2"/>
  <c r="CQ44" i="2"/>
  <c r="DK44" i="2" s="1"/>
  <c r="CZ26" i="2"/>
  <c r="CP26" i="2"/>
  <c r="DJ26" i="2" s="1"/>
  <c r="BR9" i="2"/>
  <c r="BU9" i="2"/>
  <c r="BS9" i="2"/>
  <c r="CR227" i="2"/>
  <c r="DL227" i="2" s="1"/>
  <c r="DB227" i="2"/>
  <c r="DC212" i="2"/>
  <c r="CS212" i="2"/>
  <c r="DM212" i="2" s="1"/>
  <c r="CO212" i="2"/>
  <c r="DI212" i="2" s="1"/>
  <c r="CY212" i="2"/>
  <c r="CT170" i="2"/>
  <c r="CJ170" i="2"/>
  <c r="DD170" i="2" s="1"/>
  <c r="CZ170" i="2"/>
  <c r="CP170" i="2"/>
  <c r="DJ170" i="2" s="1"/>
  <c r="DA159" i="2"/>
  <c r="CQ159" i="2"/>
  <c r="DK159" i="2" s="1"/>
  <c r="CS145" i="2"/>
  <c r="DM145" i="2" s="1"/>
  <c r="DC145" i="2"/>
  <c r="BO113" i="2"/>
  <c r="BT113" i="2" s="1"/>
  <c r="CM104" i="2"/>
  <c r="DG104" i="2" s="1"/>
  <c r="CW104" i="2"/>
  <c r="DA90" i="2"/>
  <c r="CQ90" i="2"/>
  <c r="DK90" i="2" s="1"/>
  <c r="CM77" i="2"/>
  <c r="DG77" i="2" s="1"/>
  <c r="CW77" i="2"/>
  <c r="CU64" i="2"/>
  <c r="CK64" i="2"/>
  <c r="DE64" i="2" s="1"/>
  <c r="CR58" i="2"/>
  <c r="DL58" i="2" s="1"/>
  <c r="BO41" i="2"/>
  <c r="BT41" i="2" s="1"/>
  <c r="CL24" i="2"/>
  <c r="DF24" i="2" s="1"/>
  <c r="CV24" i="2"/>
  <c r="CZ13" i="2"/>
  <c r="CP13" i="2"/>
  <c r="DJ13" i="2" s="1"/>
  <c r="CN8" i="2"/>
  <c r="DH8" i="2" s="1"/>
  <c r="CX8" i="2"/>
  <c r="CC265" i="3"/>
  <c r="CD265" i="3" s="1"/>
  <c r="CW265" i="3"/>
  <c r="DQ265" i="3" s="1"/>
  <c r="DG265" i="3"/>
  <c r="BR226" i="2"/>
  <c r="CQ178" i="2"/>
  <c r="DK178" i="2" s="1"/>
  <c r="DA178" i="2"/>
  <c r="CZ144" i="2"/>
  <c r="CP144" i="2"/>
  <c r="DJ144" i="2" s="1"/>
  <c r="DB87" i="2"/>
  <c r="CR87" i="2"/>
  <c r="DL87" i="2" s="1"/>
  <c r="BR68" i="2"/>
  <c r="BU68" i="2"/>
  <c r="BS68" i="2"/>
  <c r="DA51" i="2"/>
  <c r="CQ51" i="2"/>
  <c r="DK51" i="2" s="1"/>
  <c r="CS31" i="2"/>
  <c r="DM31" i="2" s="1"/>
  <c r="DC31" i="2"/>
  <c r="DC16" i="2"/>
  <c r="CS16" i="2"/>
  <c r="DM16" i="2" s="1"/>
  <c r="CT124" i="3"/>
  <c r="DN124" i="3" s="1"/>
  <c r="DD124" i="3"/>
  <c r="CA97" i="3"/>
  <c r="BZ97" i="3"/>
  <c r="BY97" i="3"/>
  <c r="BX97" i="3"/>
  <c r="CQ204" i="2"/>
  <c r="DK204" i="2" s="1"/>
  <c r="DA204" i="2"/>
  <c r="CZ204" i="2"/>
  <c r="CP204" i="2"/>
  <c r="DJ204" i="2" s="1"/>
  <c r="BU149" i="2"/>
  <c r="BS149" i="2"/>
  <c r="BR149" i="2"/>
  <c r="CO137" i="2"/>
  <c r="DI137" i="2" s="1"/>
  <c r="CY137" i="2"/>
  <c r="CW65" i="2"/>
  <c r="CM65" i="2"/>
  <c r="DG65" i="2" s="1"/>
  <c r="CZ51" i="2"/>
  <c r="CP51" i="2"/>
  <c r="DJ51" i="2" s="1"/>
  <c r="DH102" i="3"/>
  <c r="CX102" i="3"/>
  <c r="DR102" i="3" s="1"/>
  <c r="BX35" i="3"/>
  <c r="DD23" i="3"/>
  <c r="CT23" i="3"/>
  <c r="DN23" i="3" s="1"/>
  <c r="CU262" i="2"/>
  <c r="CK262" i="2"/>
  <c r="DE262" i="2" s="1"/>
  <c r="BO262" i="2"/>
  <c r="BT262" i="2" s="1"/>
  <c r="BS255" i="2"/>
  <c r="BR255" i="2"/>
  <c r="BU255" i="2"/>
  <c r="CS233" i="2"/>
  <c r="DM233" i="2" s="1"/>
  <c r="DC233" i="2"/>
  <c r="BU222" i="2"/>
  <c r="BR222" i="2"/>
  <c r="BS222" i="2"/>
  <c r="BS195" i="2"/>
  <c r="BR195" i="2"/>
  <c r="BU195" i="2"/>
  <c r="CU188" i="2"/>
  <c r="CK188" i="2"/>
  <c r="DE188" i="2" s="1"/>
  <c r="BO188" i="2"/>
  <c r="BT188" i="2" s="1"/>
  <c r="CQ171" i="2"/>
  <c r="DK171" i="2" s="1"/>
  <c r="DA171" i="2"/>
  <c r="DA160" i="2"/>
  <c r="CQ160" i="2"/>
  <c r="DK160" i="2" s="1"/>
  <c r="CK152" i="2"/>
  <c r="DE152" i="2" s="1"/>
  <c r="CU152" i="2"/>
  <c r="CL141" i="2"/>
  <c r="DF141" i="2" s="1"/>
  <c r="CV141" i="2"/>
  <c r="BO133" i="2"/>
  <c r="BT133" i="2" s="1"/>
  <c r="BW131" i="2"/>
  <c r="BX131" i="2" s="1"/>
  <c r="CM115" i="2"/>
  <c r="DG115" i="2" s="1"/>
  <c r="CW115" i="2"/>
  <c r="BR108" i="2"/>
  <c r="BU108" i="2"/>
  <c r="BS108" i="2"/>
  <c r="CY102" i="2"/>
  <c r="CO102" i="2"/>
  <c r="DI102" i="2" s="1"/>
  <c r="CK97" i="2"/>
  <c r="DE97" i="2" s="1"/>
  <c r="CU97" i="2"/>
  <c r="DC92" i="2"/>
  <c r="CS92" i="2"/>
  <c r="DM92" i="2" s="1"/>
  <c r="CU89" i="2"/>
  <c r="CK89" i="2"/>
  <c r="DE89" i="2" s="1"/>
  <c r="BR80" i="2"/>
  <c r="BU80" i="2"/>
  <c r="BS80" i="2"/>
  <c r="CW66" i="2"/>
  <c r="CM66" i="2"/>
  <c r="DG66" i="2" s="1"/>
  <c r="CQ56" i="2"/>
  <c r="DK56" i="2" s="1"/>
  <c r="DA56" i="2"/>
  <c r="CX52" i="2"/>
  <c r="CN52" i="2"/>
  <c r="DH52" i="2" s="1"/>
  <c r="BO47" i="2"/>
  <c r="BT47" i="2" s="1"/>
  <c r="CZ44" i="2"/>
  <c r="CP44" i="2"/>
  <c r="DJ44" i="2" s="1"/>
  <c r="DA38" i="2"/>
  <c r="CQ38" i="2"/>
  <c r="DK38" i="2" s="1"/>
  <c r="DA33" i="2"/>
  <c r="CQ33" i="2"/>
  <c r="DK33" i="2" s="1"/>
  <c r="BW22" i="2"/>
  <c r="BX22" i="2" s="1"/>
  <c r="DA19" i="2"/>
  <c r="CQ19" i="2"/>
  <c r="DK19" i="2" s="1"/>
  <c r="BW17" i="2"/>
  <c r="BX17" i="2" s="1"/>
  <c r="DA13" i="2"/>
  <c r="CQ13" i="2"/>
  <c r="DK13" i="2" s="1"/>
  <c r="CM6" i="2"/>
  <c r="DG6" i="2" s="1"/>
  <c r="CW6" i="2"/>
  <c r="DF11" i="4"/>
  <c r="CV11" i="4"/>
  <c r="DP11" i="4" s="1"/>
  <c r="BX228" i="3"/>
  <c r="DE192" i="3"/>
  <c r="CU192" i="3"/>
  <c r="DO192" i="3" s="1"/>
  <c r="DA28" i="3"/>
  <c r="CQ28" i="3"/>
  <c r="DK28" i="3" s="1"/>
  <c r="BO265" i="2"/>
  <c r="BT265" i="2" s="1"/>
  <c r="CM260" i="2"/>
  <c r="DG260" i="2" s="1"/>
  <c r="CW260" i="2"/>
  <c r="CQ259" i="2"/>
  <c r="DK259" i="2" s="1"/>
  <c r="DA259" i="2"/>
  <c r="CT236" i="2"/>
  <c r="CJ236" i="2"/>
  <c r="DD236" i="2" s="1"/>
  <c r="CN236" i="2"/>
  <c r="DH236" i="2" s="1"/>
  <c r="CX236" i="2"/>
  <c r="CQ221" i="2"/>
  <c r="DK221" i="2" s="1"/>
  <c r="DA221" i="2"/>
  <c r="CX130" i="2"/>
  <c r="CN130" i="2"/>
  <c r="DH130" i="2" s="1"/>
  <c r="DB103" i="2"/>
  <c r="CR103" i="2"/>
  <c r="DL103" i="2" s="1"/>
  <c r="CL77" i="2"/>
  <c r="DF77" i="2" s="1"/>
  <c r="CV77" i="2"/>
  <c r="CK59" i="2"/>
  <c r="DE59" i="2" s="1"/>
  <c r="CU59" i="2"/>
  <c r="CV43" i="2"/>
  <c r="CL43" i="2"/>
  <c r="DF43" i="2" s="1"/>
  <c r="BP29" i="2"/>
  <c r="BO29" i="2"/>
  <c r="BT29" i="2" s="1"/>
  <c r="DC171" i="3"/>
  <c r="CS171" i="3"/>
  <c r="DM171" i="3" s="1"/>
  <c r="CZ122" i="3"/>
  <c r="CP122" i="3"/>
  <c r="DJ122" i="3" s="1"/>
  <c r="CT26" i="3"/>
  <c r="DN26" i="3" s="1"/>
  <c r="CN205" i="2"/>
  <c r="DH205" i="2" s="1"/>
  <c r="CY161" i="2"/>
  <c r="CO161" i="2"/>
  <c r="DI161" i="2" s="1"/>
  <c r="BP160" i="2"/>
  <c r="BO160" i="2"/>
  <c r="BT160" i="2" s="1"/>
  <c r="CO153" i="2"/>
  <c r="DI153" i="2" s="1"/>
  <c r="CY153" i="2"/>
  <c r="CY148" i="2"/>
  <c r="CO148" i="2"/>
  <c r="DI148" i="2" s="1"/>
  <c r="CR124" i="2"/>
  <c r="DL124" i="2" s="1"/>
  <c r="CM100" i="2"/>
  <c r="DG100" i="2" s="1"/>
  <c r="CW100" i="2"/>
  <c r="CY21" i="2"/>
  <c r="CO21" i="2"/>
  <c r="DI21" i="2" s="1"/>
  <c r="CN199" i="2"/>
  <c r="DH199" i="2" s="1"/>
  <c r="CZ181" i="2"/>
  <c r="CP181" i="2"/>
  <c r="DJ181" i="2" s="1"/>
  <c r="CT157" i="2"/>
  <c r="CJ157" i="2"/>
  <c r="DD157" i="2" s="1"/>
  <c r="CY157" i="2"/>
  <c r="CO157" i="2"/>
  <c r="DI157" i="2" s="1"/>
  <c r="CS121" i="2"/>
  <c r="DM121" i="2" s="1"/>
  <c r="DC121" i="2"/>
  <c r="CR73" i="2"/>
  <c r="DL73" i="2" s="1"/>
  <c r="BW65" i="2"/>
  <c r="BX65" i="2" s="1"/>
  <c r="CS41" i="2"/>
  <c r="DM41" i="2" s="1"/>
  <c r="DC41" i="2"/>
  <c r="CO103" i="2"/>
  <c r="DI103" i="2" s="1"/>
  <c r="CX21" i="3"/>
  <c r="DR21" i="3" s="1"/>
  <c r="CO106" i="2"/>
  <c r="DI106" i="2" s="1"/>
  <c r="CN80" i="2"/>
  <c r="DH80" i="2" s="1"/>
  <c r="CN23" i="2"/>
  <c r="DH23" i="2" s="1"/>
  <c r="CO101" i="2"/>
  <c r="DI101" i="2" s="1"/>
  <c r="CN110" i="2"/>
  <c r="DH110" i="2" s="1"/>
  <c r="CO89" i="2"/>
  <c r="DI89" i="2" s="1"/>
  <c r="CN21" i="2"/>
  <c r="DH21" i="2" s="1"/>
  <c r="CO29" i="2"/>
  <c r="DI29" i="2" s="1"/>
  <c r="CP280" i="5"/>
  <c r="DJ280" i="5" s="1"/>
  <c r="CZ280" i="5"/>
  <c r="DE279" i="5"/>
  <c r="CU279" i="5"/>
  <c r="DO279" i="5" s="1"/>
  <c r="DC263" i="5"/>
  <c r="CS263" i="5"/>
  <c r="DM263" i="5" s="1"/>
  <c r="CU273" i="5"/>
  <c r="DO273" i="5" s="1"/>
  <c r="DE273" i="5"/>
  <c r="DG280" i="5"/>
  <c r="CW280" i="5"/>
  <c r="DQ280" i="5" s="1"/>
  <c r="CU262" i="5"/>
  <c r="DO262" i="5" s="1"/>
  <c r="DE262" i="5"/>
  <c r="CU266" i="5"/>
  <c r="DO266" i="5" s="1"/>
  <c r="DE266" i="5"/>
  <c r="CU261" i="5"/>
  <c r="DO261" i="5" s="1"/>
  <c r="DE261" i="5"/>
  <c r="CS252" i="5"/>
  <c r="DM252" i="5" s="1"/>
  <c r="DC252" i="5"/>
  <c r="CV259" i="5"/>
  <c r="DP259" i="5" s="1"/>
  <c r="DF259" i="5"/>
  <c r="DI247" i="5"/>
  <c r="CY247" i="5"/>
  <c r="DS247" i="5" s="1"/>
  <c r="DD267" i="5"/>
  <c r="CT267" i="5"/>
  <c r="DN267" i="5" s="1"/>
  <c r="DI260" i="5"/>
  <c r="CY260" i="5"/>
  <c r="DS260" i="5" s="1"/>
  <c r="CX251" i="5"/>
  <c r="DR251" i="5" s="1"/>
  <c r="DH251" i="5"/>
  <c r="DF244" i="5"/>
  <c r="CV244" i="5"/>
  <c r="DP244" i="5" s="1"/>
  <c r="DB247" i="5"/>
  <c r="CR247" i="5"/>
  <c r="DL247" i="5" s="1"/>
  <c r="DG236" i="5"/>
  <c r="CW236" i="5"/>
  <c r="DQ236" i="5" s="1"/>
  <c r="CZ250" i="5"/>
  <c r="CP250" i="5"/>
  <c r="DJ250" i="5" s="1"/>
  <c r="DB231" i="5"/>
  <c r="CR231" i="5"/>
  <c r="DL231" i="5" s="1"/>
  <c r="CC246" i="5"/>
  <c r="CD246" i="5" s="1"/>
  <c r="CT241" i="5"/>
  <c r="DN241" i="5" s="1"/>
  <c r="DD241" i="5"/>
  <c r="CR238" i="5"/>
  <c r="DL238" i="5" s="1"/>
  <c r="DB238" i="5"/>
  <c r="CQ219" i="5"/>
  <c r="DK219" i="5" s="1"/>
  <c r="DA219" i="5"/>
  <c r="CC230" i="5"/>
  <c r="CD230" i="5" s="1"/>
  <c r="CZ189" i="5"/>
  <c r="CP189" i="5"/>
  <c r="DJ189" i="5" s="1"/>
  <c r="DA207" i="5"/>
  <c r="CQ207" i="5"/>
  <c r="DK207" i="5" s="1"/>
  <c r="CV228" i="5"/>
  <c r="DP228" i="5" s="1"/>
  <c r="DF228" i="5"/>
  <c r="CS215" i="5"/>
  <c r="DM215" i="5" s="1"/>
  <c r="DC215" i="5"/>
  <c r="CW224" i="5"/>
  <c r="DQ224" i="5" s="1"/>
  <c r="DG224" i="5"/>
  <c r="DA218" i="5"/>
  <c r="CQ218" i="5"/>
  <c r="DK218" i="5" s="1"/>
  <c r="CR227" i="5"/>
  <c r="DL227" i="5" s="1"/>
  <c r="DB227" i="5"/>
  <c r="CW225" i="5"/>
  <c r="DQ225" i="5" s="1"/>
  <c r="DG225" i="5"/>
  <c r="CQ222" i="5"/>
  <c r="DK222" i="5" s="1"/>
  <c r="DA222" i="5"/>
  <c r="CQ233" i="5"/>
  <c r="DK233" i="5" s="1"/>
  <c r="DA233" i="5"/>
  <c r="DD232" i="5"/>
  <c r="CT232" i="5"/>
  <c r="DN232" i="5" s="1"/>
  <c r="CA208" i="5"/>
  <c r="BZ208" i="5"/>
  <c r="BY208" i="5"/>
  <c r="BX208" i="5"/>
  <c r="CS203" i="5"/>
  <c r="DM203" i="5" s="1"/>
  <c r="DC203" i="5"/>
  <c r="DC196" i="5"/>
  <c r="CS196" i="5"/>
  <c r="DM196" i="5" s="1"/>
  <c r="CZ200" i="5"/>
  <c r="CP200" i="5"/>
  <c r="DJ200" i="5" s="1"/>
  <c r="CW183" i="5"/>
  <c r="DQ183" i="5" s="1"/>
  <c r="DG183" i="5"/>
  <c r="DG218" i="5"/>
  <c r="CW218" i="5"/>
  <c r="DQ218" i="5" s="1"/>
  <c r="DF180" i="5"/>
  <c r="CV180" i="5"/>
  <c r="DP180" i="5" s="1"/>
  <c r="DI202" i="5"/>
  <c r="CY202" i="5"/>
  <c r="DS202" i="5" s="1"/>
  <c r="CX180" i="5"/>
  <c r="DR180" i="5" s="1"/>
  <c r="DH180" i="5"/>
  <c r="CP147" i="5"/>
  <c r="DJ147" i="5" s="1"/>
  <c r="CZ147" i="5"/>
  <c r="CU212" i="5"/>
  <c r="DO212" i="5" s="1"/>
  <c r="DE212" i="5"/>
  <c r="DF192" i="5"/>
  <c r="CV192" i="5"/>
  <c r="DP192" i="5" s="1"/>
  <c r="DD166" i="5"/>
  <c r="CT166" i="5"/>
  <c r="DN166" i="5" s="1"/>
  <c r="CZ144" i="5"/>
  <c r="CP144" i="5"/>
  <c r="DJ144" i="5" s="1"/>
  <c r="DI183" i="5"/>
  <c r="CY183" i="5"/>
  <c r="DS183" i="5" s="1"/>
  <c r="DG170" i="5"/>
  <c r="CW170" i="5"/>
  <c r="DQ170" i="5" s="1"/>
  <c r="DI223" i="5"/>
  <c r="CY223" i="5"/>
  <c r="DS223" i="5" s="1"/>
  <c r="CR198" i="5"/>
  <c r="DL198" i="5" s="1"/>
  <c r="DB198" i="5"/>
  <c r="CS195" i="5"/>
  <c r="DM195" i="5" s="1"/>
  <c r="DC195" i="5"/>
  <c r="DC181" i="5"/>
  <c r="CS181" i="5"/>
  <c r="DM181" i="5" s="1"/>
  <c r="DA168" i="5"/>
  <c r="CQ168" i="5"/>
  <c r="DK168" i="5" s="1"/>
  <c r="CU150" i="5"/>
  <c r="DO150" i="5" s="1"/>
  <c r="DE150" i="5"/>
  <c r="BZ211" i="5"/>
  <c r="BY211" i="5"/>
  <c r="BX211" i="5"/>
  <c r="CA211" i="5"/>
  <c r="DC146" i="5"/>
  <c r="CS146" i="5"/>
  <c r="DM146" i="5" s="1"/>
  <c r="CP187" i="5"/>
  <c r="DJ187" i="5" s="1"/>
  <c r="CZ187" i="5"/>
  <c r="CS161" i="5"/>
  <c r="DM161" i="5" s="1"/>
  <c r="DC161" i="5"/>
  <c r="CT145" i="5"/>
  <c r="DN145" i="5" s="1"/>
  <c r="DD145" i="5"/>
  <c r="DC189" i="5"/>
  <c r="CS189" i="5"/>
  <c r="DM189" i="5" s="1"/>
  <c r="DF177" i="5"/>
  <c r="CV177" i="5"/>
  <c r="DP177" i="5" s="1"/>
  <c r="DB172" i="5"/>
  <c r="CR172" i="5"/>
  <c r="DL172" i="5" s="1"/>
  <c r="CP204" i="5"/>
  <c r="DJ204" i="5" s="1"/>
  <c r="CZ204" i="5"/>
  <c r="BX164" i="5"/>
  <c r="CA164" i="5"/>
  <c r="BZ164" i="5"/>
  <c r="BY164" i="5"/>
  <c r="DI153" i="5"/>
  <c r="CY153" i="5"/>
  <c r="DS153" i="5" s="1"/>
  <c r="DC124" i="5"/>
  <c r="CS124" i="5"/>
  <c r="DM124" i="5" s="1"/>
  <c r="CX188" i="5"/>
  <c r="DR188" i="5" s="1"/>
  <c r="DH188" i="5"/>
  <c r="CZ135" i="5"/>
  <c r="CP135" i="5"/>
  <c r="DJ135" i="5" s="1"/>
  <c r="DD231" i="5"/>
  <c r="CT231" i="5"/>
  <c r="DN231" i="5" s="1"/>
  <c r="DI168" i="5"/>
  <c r="CY168" i="5"/>
  <c r="DS168" i="5" s="1"/>
  <c r="DF132" i="5"/>
  <c r="CV132" i="5"/>
  <c r="DP132" i="5" s="1"/>
  <c r="CT110" i="5"/>
  <c r="DN110" i="5" s="1"/>
  <c r="DD110" i="5"/>
  <c r="CP196" i="5"/>
  <c r="DJ196" i="5" s="1"/>
  <c r="CZ196" i="5"/>
  <c r="CU170" i="5"/>
  <c r="DO170" i="5" s="1"/>
  <c r="DE170" i="5"/>
  <c r="CU151" i="5"/>
  <c r="DO151" i="5" s="1"/>
  <c r="DE151" i="5"/>
  <c r="DH145" i="5"/>
  <c r="CX145" i="5"/>
  <c r="DR145" i="5" s="1"/>
  <c r="DE110" i="5"/>
  <c r="CU110" i="5"/>
  <c r="DO110" i="5" s="1"/>
  <c r="DH141" i="5"/>
  <c r="CX141" i="5"/>
  <c r="DR141" i="5" s="1"/>
  <c r="CX169" i="5"/>
  <c r="DR169" i="5" s="1"/>
  <c r="DH169" i="5"/>
  <c r="CR160" i="5"/>
  <c r="DL160" i="5" s="1"/>
  <c r="DB160" i="5"/>
  <c r="DH115" i="5"/>
  <c r="CX115" i="5"/>
  <c r="DR115" i="5" s="1"/>
  <c r="DE95" i="5"/>
  <c r="CU95" i="5"/>
  <c r="DO95" i="5" s="1"/>
  <c r="CY216" i="5"/>
  <c r="DS216" i="5" s="1"/>
  <c r="DI216" i="5"/>
  <c r="CY139" i="5"/>
  <c r="DS139" i="5" s="1"/>
  <c r="DI139" i="5"/>
  <c r="CT89" i="5"/>
  <c r="DN89" i="5" s="1"/>
  <c r="DD89" i="5"/>
  <c r="CZ139" i="5"/>
  <c r="CP139" i="5"/>
  <c r="DJ139" i="5" s="1"/>
  <c r="DA120" i="5"/>
  <c r="CQ120" i="5"/>
  <c r="DK120" i="5" s="1"/>
  <c r="BX115" i="5"/>
  <c r="CA115" i="5"/>
  <c r="BZ115" i="5"/>
  <c r="BY115" i="5"/>
  <c r="DI95" i="5"/>
  <c r="CY95" i="5"/>
  <c r="DS95" i="5" s="1"/>
  <c r="CC77" i="5"/>
  <c r="CD77" i="5" s="1"/>
  <c r="CC97" i="5"/>
  <c r="CD97" i="5" s="1"/>
  <c r="DD81" i="5"/>
  <c r="CT81" i="5"/>
  <c r="DN81" i="5" s="1"/>
  <c r="CR52" i="5"/>
  <c r="DL52" i="5" s="1"/>
  <c r="DB52" i="5"/>
  <c r="BY163" i="5"/>
  <c r="CA163" i="5"/>
  <c r="BX163" i="5"/>
  <c r="CR157" i="5"/>
  <c r="DL157" i="5" s="1"/>
  <c r="DB157" i="5"/>
  <c r="CS137" i="5"/>
  <c r="DM137" i="5" s="1"/>
  <c r="DC137" i="5"/>
  <c r="CP116" i="5"/>
  <c r="DJ116" i="5" s="1"/>
  <c r="CZ116" i="5"/>
  <c r="CU106" i="5"/>
  <c r="DO106" i="5" s="1"/>
  <c r="DE106" i="5"/>
  <c r="DC62" i="5"/>
  <c r="CS62" i="5"/>
  <c r="DM62" i="5" s="1"/>
  <c r="BX37" i="5"/>
  <c r="CA37" i="5"/>
  <c r="BZ37" i="5"/>
  <c r="BY37" i="5"/>
  <c r="CR144" i="5"/>
  <c r="DL144" i="5" s="1"/>
  <c r="DB144" i="5"/>
  <c r="CS130" i="5"/>
  <c r="DM130" i="5" s="1"/>
  <c r="DC130" i="5"/>
  <c r="CY124" i="5"/>
  <c r="DS124" i="5" s="1"/>
  <c r="DI124" i="5"/>
  <c r="CR113" i="5"/>
  <c r="DL113" i="5" s="1"/>
  <c r="DB113" i="5"/>
  <c r="CQ92" i="5"/>
  <c r="DK92" i="5" s="1"/>
  <c r="DA92" i="5"/>
  <c r="CP111" i="5"/>
  <c r="DJ111" i="5" s="1"/>
  <c r="CZ111" i="5"/>
  <c r="DC107" i="5"/>
  <c r="CS107" i="5"/>
  <c r="DM107" i="5" s="1"/>
  <c r="CT83" i="5"/>
  <c r="DN83" i="5" s="1"/>
  <c r="DD83" i="5"/>
  <c r="CZ42" i="5"/>
  <c r="CP42" i="5"/>
  <c r="DJ42" i="5" s="1"/>
  <c r="CX140" i="5"/>
  <c r="DR140" i="5" s="1"/>
  <c r="DH140" i="5"/>
  <c r="CT133" i="5"/>
  <c r="DN133" i="5" s="1"/>
  <c r="DD133" i="5"/>
  <c r="CY115" i="5"/>
  <c r="DS115" i="5" s="1"/>
  <c r="DI115" i="5"/>
  <c r="BX91" i="5"/>
  <c r="CA91" i="5"/>
  <c r="BY91" i="5"/>
  <c r="CA84" i="5"/>
  <c r="BY84" i="5"/>
  <c r="BX84" i="5"/>
  <c r="BZ84" i="5"/>
  <c r="DC76" i="5"/>
  <c r="CS76" i="5"/>
  <c r="DM76" i="5" s="1"/>
  <c r="CC59" i="5"/>
  <c r="CD59" i="5" s="1"/>
  <c r="CC44" i="5"/>
  <c r="CD44" i="5" s="1"/>
  <c r="CA16" i="5"/>
  <c r="BY16" i="5"/>
  <c r="BX16" i="5"/>
  <c r="CP122" i="5"/>
  <c r="DJ122" i="5" s="1"/>
  <c r="CZ122" i="5"/>
  <c r="CV82" i="5"/>
  <c r="DP82" i="5" s="1"/>
  <c r="DF82" i="5"/>
  <c r="CU51" i="5"/>
  <c r="DO51" i="5" s="1"/>
  <c r="DE51" i="5"/>
  <c r="DE22" i="5"/>
  <c r="CU22" i="5"/>
  <c r="DO22" i="5" s="1"/>
  <c r="DE156" i="5"/>
  <c r="CU156" i="5"/>
  <c r="DO156" i="5" s="1"/>
  <c r="CX104" i="5"/>
  <c r="DR104" i="5" s="1"/>
  <c r="DH104" i="5"/>
  <c r="DE77" i="5"/>
  <c r="CU77" i="5"/>
  <c r="DO77" i="5" s="1"/>
  <c r="DE57" i="5"/>
  <c r="CU57" i="5"/>
  <c r="DO57" i="5" s="1"/>
  <c r="DA43" i="5"/>
  <c r="CQ43" i="5"/>
  <c r="DK43" i="5" s="1"/>
  <c r="CA22" i="5"/>
  <c r="BY22" i="5"/>
  <c r="BX22" i="5"/>
  <c r="CP265" i="4"/>
  <c r="DJ265" i="4" s="1"/>
  <c r="CZ265" i="4"/>
  <c r="CW115" i="5"/>
  <c r="DQ115" i="5" s="1"/>
  <c r="DG115" i="5"/>
  <c r="CA92" i="5"/>
  <c r="BX92" i="5"/>
  <c r="BY92" i="5"/>
  <c r="BZ81" i="5"/>
  <c r="BX81" i="5"/>
  <c r="CA81" i="5"/>
  <c r="BY81" i="5"/>
  <c r="DC65" i="5"/>
  <c r="CS65" i="5"/>
  <c r="DM65" i="5" s="1"/>
  <c r="CT34" i="5"/>
  <c r="DN34" i="5" s="1"/>
  <c r="DD34" i="5"/>
  <c r="BV17" i="5"/>
  <c r="BU17" i="5"/>
  <c r="BZ17" i="5" s="1"/>
  <c r="CS114" i="5"/>
  <c r="DM114" i="5" s="1"/>
  <c r="DC114" i="5"/>
  <c r="DD50" i="5"/>
  <c r="CT50" i="5"/>
  <c r="DN50" i="5" s="1"/>
  <c r="DD13" i="5"/>
  <c r="CT13" i="5"/>
  <c r="DN13" i="5" s="1"/>
  <c r="DF277" i="4"/>
  <c r="CV277" i="4"/>
  <c r="DP277" i="4" s="1"/>
  <c r="CR97" i="5"/>
  <c r="DL97" i="5" s="1"/>
  <c r="DB97" i="5"/>
  <c r="DB78" i="5"/>
  <c r="CR78" i="5"/>
  <c r="DL78" i="5" s="1"/>
  <c r="CR36" i="5"/>
  <c r="DL36" i="5" s="1"/>
  <c r="DB36" i="5"/>
  <c r="CS261" i="4"/>
  <c r="DM261" i="4" s="1"/>
  <c r="DC261" i="4"/>
  <c r="CV86" i="5"/>
  <c r="DP86" i="5" s="1"/>
  <c r="DF86" i="5"/>
  <c r="DH67" i="5"/>
  <c r="CX67" i="5"/>
  <c r="DR67" i="5" s="1"/>
  <c r="BV45" i="5"/>
  <c r="BU45" i="5"/>
  <c r="BZ45" i="5" s="1"/>
  <c r="CW25" i="5"/>
  <c r="DQ25" i="5" s="1"/>
  <c r="DG25" i="5"/>
  <c r="BZ277" i="4"/>
  <c r="BY277" i="4"/>
  <c r="BX277" i="4"/>
  <c r="CA277" i="4"/>
  <c r="DA268" i="4"/>
  <c r="CQ268" i="4"/>
  <c r="DK268" i="4" s="1"/>
  <c r="DI92" i="5"/>
  <c r="CY92" i="5"/>
  <c r="DS92" i="5" s="1"/>
  <c r="CX60" i="5"/>
  <c r="DR60" i="5" s="1"/>
  <c r="DH60" i="5"/>
  <c r="CW56" i="5"/>
  <c r="DQ56" i="5" s="1"/>
  <c r="DG56" i="5"/>
  <c r="CC38" i="5"/>
  <c r="CD38" i="5" s="1"/>
  <c r="CQ13" i="5"/>
  <c r="DK13" i="5" s="1"/>
  <c r="DA13" i="5"/>
  <c r="DD267" i="4"/>
  <c r="CT267" i="4"/>
  <c r="DN267" i="4" s="1"/>
  <c r="CZ249" i="4"/>
  <c r="CP249" i="4"/>
  <c r="DJ249" i="4" s="1"/>
  <c r="DD280" i="4"/>
  <c r="CT280" i="4"/>
  <c r="DN280" i="4" s="1"/>
  <c r="DA258" i="4"/>
  <c r="CQ258" i="4"/>
  <c r="DK258" i="4" s="1"/>
  <c r="DB247" i="4"/>
  <c r="CR247" i="4"/>
  <c r="DL247" i="4" s="1"/>
  <c r="CZ229" i="4"/>
  <c r="CP229" i="4"/>
  <c r="DJ229" i="4" s="1"/>
  <c r="CQ202" i="4"/>
  <c r="DK202" i="4" s="1"/>
  <c r="DA202" i="4"/>
  <c r="DD105" i="5"/>
  <c r="CT105" i="5"/>
  <c r="DN105" i="5" s="1"/>
  <c r="DE59" i="5"/>
  <c r="CU59" i="5"/>
  <c r="DO59" i="5" s="1"/>
  <c r="CQ33" i="5"/>
  <c r="DK33" i="5" s="1"/>
  <c r="DA33" i="5"/>
  <c r="BV20" i="5"/>
  <c r="BU20" i="5"/>
  <c r="BZ20" i="5" s="1"/>
  <c r="DH267" i="4"/>
  <c r="CX267" i="4"/>
  <c r="DR267" i="4" s="1"/>
  <c r="CX247" i="4"/>
  <c r="DR247" i="4" s="1"/>
  <c r="DH247" i="4"/>
  <c r="DD206" i="4"/>
  <c r="CT206" i="4"/>
  <c r="DN206" i="4" s="1"/>
  <c r="DG189" i="4"/>
  <c r="CW189" i="4"/>
  <c r="DQ189" i="4" s="1"/>
  <c r="CU128" i="5"/>
  <c r="DO128" i="5" s="1"/>
  <c r="DE128" i="5"/>
  <c r="CX93" i="5"/>
  <c r="DR93" i="5" s="1"/>
  <c r="DH93" i="5"/>
  <c r="DG61" i="5"/>
  <c r="CW61" i="5"/>
  <c r="DQ61" i="5" s="1"/>
  <c r="DE50" i="5"/>
  <c r="CU50" i="5"/>
  <c r="DO50" i="5" s="1"/>
  <c r="DF5" i="5"/>
  <c r="CV5" i="5"/>
  <c r="DP5" i="5" s="1"/>
  <c r="CQ270" i="4"/>
  <c r="DK270" i="4" s="1"/>
  <c r="DA270" i="4"/>
  <c r="DD244" i="4"/>
  <c r="CT244" i="4"/>
  <c r="DN244" i="4" s="1"/>
  <c r="DG234" i="4"/>
  <c r="CW234" i="4"/>
  <c r="DQ234" i="4" s="1"/>
  <c r="CX215" i="4"/>
  <c r="DR215" i="4" s="1"/>
  <c r="DH215" i="4"/>
  <c r="CS198" i="4"/>
  <c r="DM198" i="4" s="1"/>
  <c r="DC198" i="4"/>
  <c r="DB217" i="5"/>
  <c r="CR217" i="5"/>
  <c r="DL217" i="5" s="1"/>
  <c r="DD73" i="5"/>
  <c r="CT73" i="5"/>
  <c r="DN73" i="5" s="1"/>
  <c r="CX28" i="5"/>
  <c r="DR28" i="5" s="1"/>
  <c r="DH28" i="5"/>
  <c r="DC27" i="5"/>
  <c r="CS27" i="5"/>
  <c r="DM27" i="5" s="1"/>
  <c r="DE268" i="4"/>
  <c r="CU268" i="4"/>
  <c r="DO268" i="4" s="1"/>
  <c r="DF229" i="4"/>
  <c r="CV229" i="4"/>
  <c r="DP229" i="4" s="1"/>
  <c r="BZ87" i="5"/>
  <c r="BX87" i="5"/>
  <c r="CA87" i="5"/>
  <c r="BY87" i="5"/>
  <c r="DC63" i="5"/>
  <c r="CS63" i="5"/>
  <c r="DM63" i="5" s="1"/>
  <c r="DB240" i="4"/>
  <c r="CR240" i="4"/>
  <c r="DL240" i="4" s="1"/>
  <c r="CV224" i="4"/>
  <c r="DP224" i="4" s="1"/>
  <c r="DF224" i="4"/>
  <c r="DI207" i="4"/>
  <c r="CY207" i="4"/>
  <c r="DS207" i="4" s="1"/>
  <c r="DE159" i="4"/>
  <c r="CU159" i="4"/>
  <c r="DO159" i="4" s="1"/>
  <c r="DA125" i="4"/>
  <c r="CQ125" i="4"/>
  <c r="DK125" i="4" s="1"/>
  <c r="CZ80" i="4"/>
  <c r="CP80" i="4"/>
  <c r="DJ80" i="4" s="1"/>
  <c r="CZ47" i="5"/>
  <c r="CP47" i="5"/>
  <c r="DJ47" i="5" s="1"/>
  <c r="BV15" i="5"/>
  <c r="BU15" i="5"/>
  <c r="BZ15" i="5" s="1"/>
  <c r="DG6" i="5"/>
  <c r="CW6" i="5"/>
  <c r="DQ6" i="5" s="1"/>
  <c r="DD246" i="4"/>
  <c r="CT246" i="4"/>
  <c r="DN246" i="4" s="1"/>
  <c r="CW233" i="4"/>
  <c r="DQ233" i="4" s="1"/>
  <c r="DG233" i="4"/>
  <c r="DB216" i="4"/>
  <c r="CR216" i="4"/>
  <c r="DL216" i="4" s="1"/>
  <c r="CY181" i="4"/>
  <c r="DS181" i="4" s="1"/>
  <c r="DI181" i="4"/>
  <c r="CR169" i="4"/>
  <c r="DL169" i="4" s="1"/>
  <c r="DB169" i="4"/>
  <c r="DC156" i="4"/>
  <c r="CS156" i="4"/>
  <c r="DM156" i="4" s="1"/>
  <c r="CY122" i="4"/>
  <c r="DS122" i="4" s="1"/>
  <c r="DI122" i="4"/>
  <c r="CV101" i="4"/>
  <c r="DP101" i="4" s="1"/>
  <c r="DF101" i="4"/>
  <c r="CP53" i="4"/>
  <c r="DJ53" i="4" s="1"/>
  <c r="CZ53" i="4"/>
  <c r="CY273" i="4"/>
  <c r="DS273" i="4" s="1"/>
  <c r="DI273" i="4"/>
  <c r="DI265" i="4"/>
  <c r="CY265" i="4"/>
  <c r="DS265" i="4" s="1"/>
  <c r="DI232" i="4"/>
  <c r="CY232" i="4"/>
  <c r="DS232" i="4" s="1"/>
  <c r="DB196" i="4"/>
  <c r="CR196" i="4"/>
  <c r="DL196" i="4" s="1"/>
  <c r="CA176" i="4"/>
  <c r="BY176" i="4"/>
  <c r="BX176" i="4"/>
  <c r="BZ176" i="4"/>
  <c r="DC149" i="4"/>
  <c r="CS149" i="4"/>
  <c r="DM149" i="4" s="1"/>
  <c r="DC57" i="5"/>
  <c r="CS57" i="5"/>
  <c r="DM57" i="5" s="1"/>
  <c r="DA251" i="4"/>
  <c r="CQ251" i="4"/>
  <c r="DK251" i="4" s="1"/>
  <c r="DA219" i="4"/>
  <c r="CQ219" i="4"/>
  <c r="DK219" i="4" s="1"/>
  <c r="DC181" i="4"/>
  <c r="CS181" i="4"/>
  <c r="DM181" i="4" s="1"/>
  <c r="CT171" i="4"/>
  <c r="DN171" i="4" s="1"/>
  <c r="DD171" i="4"/>
  <c r="DI142" i="4"/>
  <c r="CY142" i="4"/>
  <c r="DS142" i="4" s="1"/>
  <c r="DD128" i="4"/>
  <c r="CT128" i="4"/>
  <c r="DN128" i="4" s="1"/>
  <c r="DE109" i="4"/>
  <c r="CU109" i="4"/>
  <c r="DO109" i="4" s="1"/>
  <c r="DD88" i="4"/>
  <c r="CT88" i="4"/>
  <c r="DN88" i="4" s="1"/>
  <c r="CW53" i="5"/>
  <c r="DQ53" i="5" s="1"/>
  <c r="DG53" i="5"/>
  <c r="DI11" i="5"/>
  <c r="CY11" i="5"/>
  <c r="DS11" i="5" s="1"/>
  <c r="DD266" i="4"/>
  <c r="CT266" i="4"/>
  <c r="DN266" i="4" s="1"/>
  <c r="DE220" i="4"/>
  <c r="CU220" i="4"/>
  <c r="DO220" i="4" s="1"/>
  <c r="DA203" i="4"/>
  <c r="CQ203" i="4"/>
  <c r="DK203" i="4" s="1"/>
  <c r="CZ182" i="4"/>
  <c r="CP182" i="4"/>
  <c r="DJ182" i="4" s="1"/>
  <c r="CA174" i="4"/>
  <c r="BX174" i="4"/>
  <c r="BZ174" i="4"/>
  <c r="BY174" i="4"/>
  <c r="CS166" i="4"/>
  <c r="DM166" i="4" s="1"/>
  <c r="DC166" i="4"/>
  <c r="BX150" i="4"/>
  <c r="BZ150" i="4"/>
  <c r="BY150" i="4"/>
  <c r="CA150" i="4"/>
  <c r="BU135" i="4"/>
  <c r="BZ135" i="4" s="1"/>
  <c r="BV135" i="4"/>
  <c r="DG83" i="4"/>
  <c r="CW83" i="4"/>
  <c r="DQ83" i="4" s="1"/>
  <c r="CY74" i="4"/>
  <c r="DS74" i="4" s="1"/>
  <c r="DI74" i="4"/>
  <c r="CU135" i="5"/>
  <c r="DO135" i="5" s="1"/>
  <c r="CS99" i="5"/>
  <c r="DM99" i="5" s="1"/>
  <c r="DC99" i="5"/>
  <c r="DB24" i="5"/>
  <c r="CR24" i="5"/>
  <c r="DL24" i="5" s="1"/>
  <c r="CZ234" i="4"/>
  <c r="CP234" i="4"/>
  <c r="DJ234" i="4" s="1"/>
  <c r="CW207" i="4"/>
  <c r="DQ207" i="4" s="1"/>
  <c r="DG207" i="4"/>
  <c r="CV195" i="4"/>
  <c r="DP195" i="4" s="1"/>
  <c r="DF195" i="4"/>
  <c r="CS155" i="4"/>
  <c r="DM155" i="4" s="1"/>
  <c r="DC155" i="4"/>
  <c r="CQ124" i="4"/>
  <c r="DK124" i="4" s="1"/>
  <c r="DA124" i="4"/>
  <c r="CS116" i="4"/>
  <c r="DM116" i="4" s="1"/>
  <c r="DC116" i="4"/>
  <c r="DF110" i="4"/>
  <c r="CV110" i="4"/>
  <c r="DP110" i="4" s="1"/>
  <c r="CY82" i="4"/>
  <c r="DS82" i="4" s="1"/>
  <c r="DI82" i="4"/>
  <c r="CQ60" i="4"/>
  <c r="DK60" i="4" s="1"/>
  <c r="DA60" i="4"/>
  <c r="DB260" i="4"/>
  <c r="CR260" i="4"/>
  <c r="DL260" i="4" s="1"/>
  <c r="CU231" i="4"/>
  <c r="DO231" i="4" s="1"/>
  <c r="DE231" i="4"/>
  <c r="CU217" i="4"/>
  <c r="DO217" i="4" s="1"/>
  <c r="DE217" i="4"/>
  <c r="DI200" i="4"/>
  <c r="CY200" i="4"/>
  <c r="DS200" i="4" s="1"/>
  <c r="CZ157" i="4"/>
  <c r="CP157" i="4"/>
  <c r="DJ157" i="4" s="1"/>
  <c r="DG132" i="4"/>
  <c r="CW132" i="4"/>
  <c r="DQ132" i="4" s="1"/>
  <c r="CA116" i="4"/>
  <c r="BZ116" i="4"/>
  <c r="BX116" i="4"/>
  <c r="BY116" i="4"/>
  <c r="DF106" i="4"/>
  <c r="CV106" i="4"/>
  <c r="DP106" i="4" s="1"/>
  <c r="CU93" i="4"/>
  <c r="DO93" i="4" s="1"/>
  <c r="DE93" i="4"/>
  <c r="BZ74" i="4"/>
  <c r="BY74" i="4"/>
  <c r="CA74" i="4"/>
  <c r="BX74" i="4"/>
  <c r="CZ57" i="4"/>
  <c r="CP57" i="4"/>
  <c r="DJ57" i="4" s="1"/>
  <c r="DF8" i="5"/>
  <c r="CV8" i="5"/>
  <c r="DP8" i="5" s="1"/>
  <c r="CS269" i="4"/>
  <c r="DM269" i="4" s="1"/>
  <c r="DC269" i="4"/>
  <c r="BY250" i="4"/>
  <c r="BZ250" i="4"/>
  <c r="BX250" i="4"/>
  <c r="CA250" i="4"/>
  <c r="CW200" i="4"/>
  <c r="DQ200" i="4" s="1"/>
  <c r="DG200" i="4"/>
  <c r="CU161" i="4"/>
  <c r="DO161" i="4" s="1"/>
  <c r="DE161" i="4"/>
  <c r="DF147" i="4"/>
  <c r="CV147" i="4"/>
  <c r="DP147" i="4" s="1"/>
  <c r="DC135" i="4"/>
  <c r="CS135" i="4"/>
  <c r="DM135" i="4" s="1"/>
  <c r="DE103" i="4"/>
  <c r="CU103" i="4"/>
  <c r="DO103" i="4" s="1"/>
  <c r="CC91" i="4"/>
  <c r="CD91" i="4" s="1"/>
  <c r="DD76" i="4"/>
  <c r="CT76" i="4"/>
  <c r="DN76" i="4" s="1"/>
  <c r="CW63" i="4"/>
  <c r="DQ63" i="4" s="1"/>
  <c r="DG63" i="4"/>
  <c r="CU21" i="5"/>
  <c r="DO21" i="5" s="1"/>
  <c r="CR206" i="4"/>
  <c r="DL206" i="4" s="1"/>
  <c r="DB206" i="4"/>
  <c r="DF46" i="5"/>
  <c r="CV46" i="5"/>
  <c r="DP46" i="5" s="1"/>
  <c r="DG256" i="4"/>
  <c r="CW256" i="4"/>
  <c r="DQ256" i="4" s="1"/>
  <c r="DB213" i="4"/>
  <c r="CR213" i="4"/>
  <c r="DL213" i="4" s="1"/>
  <c r="CT172" i="4"/>
  <c r="DN172" i="4" s="1"/>
  <c r="DD172" i="4"/>
  <c r="DC125" i="4"/>
  <c r="CS125" i="4"/>
  <c r="DM125" i="4" s="1"/>
  <c r="BZ118" i="4"/>
  <c r="CA118" i="4"/>
  <c r="BX118" i="4"/>
  <c r="BY118" i="4"/>
  <c r="CR108" i="4"/>
  <c r="DL108" i="4" s="1"/>
  <c r="DB108" i="4"/>
  <c r="CC100" i="4"/>
  <c r="CD100" i="4" s="1"/>
  <c r="DE66" i="4"/>
  <c r="CU66" i="4"/>
  <c r="DO66" i="4" s="1"/>
  <c r="DA31" i="4"/>
  <c r="CQ31" i="4"/>
  <c r="DK31" i="4" s="1"/>
  <c r="CC208" i="4"/>
  <c r="CD208" i="4" s="1"/>
  <c r="CY26" i="5"/>
  <c r="DS26" i="5" s="1"/>
  <c r="DI26" i="5"/>
  <c r="DI216" i="4"/>
  <c r="CY216" i="4"/>
  <c r="DS216" i="4" s="1"/>
  <c r="BZ157" i="4"/>
  <c r="CA157" i="4"/>
  <c r="BY157" i="4"/>
  <c r="BX157" i="4"/>
  <c r="CY245" i="4"/>
  <c r="DS245" i="4" s="1"/>
  <c r="DI245" i="4"/>
  <c r="DH217" i="4"/>
  <c r="CX217" i="4"/>
  <c r="DR217" i="4" s="1"/>
  <c r="DD175" i="4"/>
  <c r="CT175" i="4"/>
  <c r="DN175" i="4" s="1"/>
  <c r="DA159" i="4"/>
  <c r="CQ159" i="4"/>
  <c r="DK159" i="4" s="1"/>
  <c r="CV103" i="5"/>
  <c r="DP103" i="5" s="1"/>
  <c r="DF103" i="5"/>
  <c r="CA214" i="4"/>
  <c r="BX214" i="4"/>
  <c r="BY214" i="4"/>
  <c r="BZ214" i="4"/>
  <c r="DE180" i="4"/>
  <c r="CU180" i="4"/>
  <c r="DO180" i="4" s="1"/>
  <c r="DH153" i="4"/>
  <c r="CX153" i="4"/>
  <c r="DR153" i="4" s="1"/>
  <c r="CC248" i="4"/>
  <c r="CD248" i="4" s="1"/>
  <c r="CP152" i="4"/>
  <c r="DJ152" i="4" s="1"/>
  <c r="CZ152" i="4"/>
  <c r="CQ149" i="4"/>
  <c r="DK149" i="4" s="1"/>
  <c r="DA149" i="4"/>
  <c r="DH117" i="4"/>
  <c r="CX117" i="4"/>
  <c r="DR117" i="4" s="1"/>
  <c r="BZ187" i="4"/>
  <c r="BY187" i="4"/>
  <c r="BX187" i="4"/>
  <c r="CA187" i="4"/>
  <c r="BZ151" i="4"/>
  <c r="BY151" i="4"/>
  <c r="BX151" i="4"/>
  <c r="CA151" i="4"/>
  <c r="DE130" i="4"/>
  <c r="CU130" i="4"/>
  <c r="DO130" i="4" s="1"/>
  <c r="DH89" i="4"/>
  <c r="CX89" i="4"/>
  <c r="DR89" i="4" s="1"/>
  <c r="DD84" i="4"/>
  <c r="CT84" i="4"/>
  <c r="DN84" i="4" s="1"/>
  <c r="DD258" i="4"/>
  <c r="CT258" i="4"/>
  <c r="DN258" i="4" s="1"/>
  <c r="DI154" i="4"/>
  <c r="CY154" i="4"/>
  <c r="DS154" i="4" s="1"/>
  <c r="CW102" i="4"/>
  <c r="DQ102" i="4" s="1"/>
  <c r="DG102" i="4"/>
  <c r="DC97" i="4"/>
  <c r="CS97" i="4"/>
  <c r="DM97" i="4" s="1"/>
  <c r="DD72" i="4"/>
  <c r="CT72" i="4"/>
  <c r="DN72" i="4" s="1"/>
  <c r="CS67" i="4"/>
  <c r="DM67" i="4" s="1"/>
  <c r="DC67" i="4"/>
  <c r="CZ206" i="3"/>
  <c r="CP206" i="3"/>
  <c r="DJ206" i="3" s="1"/>
  <c r="CV117" i="4"/>
  <c r="DP117" i="4" s="1"/>
  <c r="DF117" i="4"/>
  <c r="DB88" i="4"/>
  <c r="CR88" i="4"/>
  <c r="DL88" i="4" s="1"/>
  <c r="CS55" i="4"/>
  <c r="DM55" i="4" s="1"/>
  <c r="DC55" i="4"/>
  <c r="DB47" i="4"/>
  <c r="CR47" i="4"/>
  <c r="DL47" i="4" s="1"/>
  <c r="DD34" i="4"/>
  <c r="CT34" i="4"/>
  <c r="DN34" i="4" s="1"/>
  <c r="CU9" i="4"/>
  <c r="DO9" i="4" s="1"/>
  <c r="DE9" i="4"/>
  <c r="CU263" i="3"/>
  <c r="DO263" i="3" s="1"/>
  <c r="DE263" i="3"/>
  <c r="BX238" i="3"/>
  <c r="CA238" i="3"/>
  <c r="BZ238" i="3"/>
  <c r="BY238" i="3"/>
  <c r="CZ211" i="3"/>
  <c r="CP211" i="3"/>
  <c r="DJ211" i="3" s="1"/>
  <c r="DA184" i="3"/>
  <c r="CQ184" i="3"/>
  <c r="DK184" i="3" s="1"/>
  <c r="CS129" i="4"/>
  <c r="DM129" i="4" s="1"/>
  <c r="DC129" i="4"/>
  <c r="DH118" i="4"/>
  <c r="CX118" i="4"/>
  <c r="DR118" i="4" s="1"/>
  <c r="CC90" i="4"/>
  <c r="CD90" i="4" s="1"/>
  <c r="CT48" i="4"/>
  <c r="DN48" i="4" s="1"/>
  <c r="DD48" i="4"/>
  <c r="DB29" i="4"/>
  <c r="CR29" i="4"/>
  <c r="DL29" i="4" s="1"/>
  <c r="DD5" i="4"/>
  <c r="CT5" i="4"/>
  <c r="DN5" i="4" s="1"/>
  <c r="DI264" i="3"/>
  <c r="CY264" i="3"/>
  <c r="DS264" i="3" s="1"/>
  <c r="CR234" i="3"/>
  <c r="DL234" i="3" s="1"/>
  <c r="DB234" i="3"/>
  <c r="CP216" i="3"/>
  <c r="DJ216" i="3" s="1"/>
  <c r="CZ216" i="3"/>
  <c r="CW195" i="3"/>
  <c r="DQ195" i="3" s="1"/>
  <c r="DG195" i="3"/>
  <c r="CZ148" i="3"/>
  <c r="CP148" i="3"/>
  <c r="DJ148" i="3" s="1"/>
  <c r="DG278" i="4"/>
  <c r="CW278" i="4"/>
  <c r="DQ278" i="4" s="1"/>
  <c r="DB96" i="4"/>
  <c r="CR96" i="4"/>
  <c r="DL96" i="4" s="1"/>
  <c r="CC77" i="4"/>
  <c r="CD77" i="4" s="1"/>
  <c r="CX42" i="4"/>
  <c r="DR42" i="4" s="1"/>
  <c r="DH42" i="4"/>
  <c r="DI20" i="4"/>
  <c r="CY20" i="4"/>
  <c r="DS20" i="4" s="1"/>
  <c r="DC275" i="3"/>
  <c r="CS275" i="3"/>
  <c r="DM275" i="3" s="1"/>
  <c r="BX260" i="3"/>
  <c r="CA260" i="3"/>
  <c r="BZ260" i="3"/>
  <c r="BY260" i="3"/>
  <c r="DE251" i="3"/>
  <c r="CU251" i="3"/>
  <c r="DO251" i="3" s="1"/>
  <c r="DH234" i="3"/>
  <c r="CX234" i="3"/>
  <c r="DR234" i="3" s="1"/>
  <c r="DF216" i="3"/>
  <c r="CV216" i="3"/>
  <c r="DP216" i="3" s="1"/>
  <c r="DG42" i="4"/>
  <c r="CW42" i="4"/>
  <c r="DQ42" i="4" s="1"/>
  <c r="DI24" i="4"/>
  <c r="CY24" i="4"/>
  <c r="DS24" i="4" s="1"/>
  <c r="CP271" i="3"/>
  <c r="DJ271" i="3" s="1"/>
  <c r="CZ271" i="3"/>
  <c r="DC233" i="3"/>
  <c r="CS233" i="3"/>
  <c r="DM233" i="3" s="1"/>
  <c r="CR229" i="3"/>
  <c r="DL229" i="3" s="1"/>
  <c r="DB229" i="3"/>
  <c r="CS199" i="3"/>
  <c r="DM199" i="3" s="1"/>
  <c r="DC199" i="3"/>
  <c r="CP181" i="3"/>
  <c r="DJ181" i="3" s="1"/>
  <c r="CZ181" i="3"/>
  <c r="BZ166" i="3"/>
  <c r="BY166" i="3"/>
  <c r="BX166" i="3"/>
  <c r="CA166" i="3"/>
  <c r="CW159" i="3"/>
  <c r="DQ159" i="3" s="1"/>
  <c r="DG159" i="3"/>
  <c r="DD145" i="3"/>
  <c r="CT145" i="3"/>
  <c r="DN145" i="3" s="1"/>
  <c r="DD160" i="4"/>
  <c r="CT160" i="4"/>
  <c r="DN160" i="4" s="1"/>
  <c r="CX139" i="4"/>
  <c r="DR139" i="4" s="1"/>
  <c r="DH139" i="4"/>
  <c r="CV95" i="4"/>
  <c r="DP95" i="4" s="1"/>
  <c r="DF95" i="4"/>
  <c r="DE58" i="4"/>
  <c r="CU58" i="4"/>
  <c r="DO58" i="4" s="1"/>
  <c r="DI30" i="4"/>
  <c r="CY30" i="4"/>
  <c r="DS30" i="4" s="1"/>
  <c r="CX21" i="4"/>
  <c r="DR21" i="4" s="1"/>
  <c r="DH21" i="4"/>
  <c r="DA266" i="3"/>
  <c r="CQ266" i="3"/>
  <c r="DK266" i="3" s="1"/>
  <c r="DB256" i="3"/>
  <c r="CR256" i="3"/>
  <c r="DL256" i="3" s="1"/>
  <c r="CQ250" i="3"/>
  <c r="DK250" i="3" s="1"/>
  <c r="DA250" i="3"/>
  <c r="CS218" i="3"/>
  <c r="DM218" i="3" s="1"/>
  <c r="DC218" i="3"/>
  <c r="CA193" i="3"/>
  <c r="BZ193" i="3"/>
  <c r="BX193" i="3"/>
  <c r="BY193" i="3"/>
  <c r="CY182" i="3"/>
  <c r="DS182" i="3" s="1"/>
  <c r="DI182" i="3"/>
  <c r="CV108" i="3"/>
  <c r="DP108" i="3" s="1"/>
  <c r="DF108" i="3"/>
  <c r="CP70" i="3"/>
  <c r="DJ70" i="3" s="1"/>
  <c r="CZ70" i="3"/>
  <c r="CU86" i="4"/>
  <c r="DO86" i="4" s="1"/>
  <c r="DE86" i="4"/>
  <c r="BV45" i="4"/>
  <c r="CQ19" i="4"/>
  <c r="DK19" i="4" s="1"/>
  <c r="DA19" i="4"/>
  <c r="CC269" i="3"/>
  <c r="CD269" i="3" s="1"/>
  <c r="CS240" i="3"/>
  <c r="DM240" i="3" s="1"/>
  <c r="DC240" i="3"/>
  <c r="CU217" i="3"/>
  <c r="DO217" i="3" s="1"/>
  <c r="DE217" i="3"/>
  <c r="CA182" i="3"/>
  <c r="BZ182" i="3"/>
  <c r="BX182" i="3"/>
  <c r="BY182" i="3"/>
  <c r="DD162" i="3"/>
  <c r="CT162" i="3"/>
  <c r="DN162" i="3" s="1"/>
  <c r="CT154" i="3"/>
  <c r="DN154" i="3" s="1"/>
  <c r="DD154" i="3"/>
  <c r="DB142" i="3"/>
  <c r="CR142" i="3"/>
  <c r="DL142" i="3" s="1"/>
  <c r="BY118" i="3"/>
  <c r="BX118" i="3"/>
  <c r="CA118" i="3"/>
  <c r="BZ118" i="3"/>
  <c r="CZ67" i="3"/>
  <c r="CP67" i="3"/>
  <c r="DJ67" i="3" s="1"/>
  <c r="DB62" i="4"/>
  <c r="CR62" i="4"/>
  <c r="DL62" i="4" s="1"/>
  <c r="DB49" i="4"/>
  <c r="CR49" i="4"/>
  <c r="DL49" i="4" s="1"/>
  <c r="CC24" i="4"/>
  <c r="CD24" i="4" s="1"/>
  <c r="CU201" i="3"/>
  <c r="DO201" i="3" s="1"/>
  <c r="DE201" i="3"/>
  <c r="CC196" i="3"/>
  <c r="CD196" i="3" s="1"/>
  <c r="BZ181" i="3"/>
  <c r="BY181" i="3"/>
  <c r="CA181" i="3"/>
  <c r="BX181" i="3"/>
  <c r="CR147" i="3"/>
  <c r="DL147" i="3" s="1"/>
  <c r="DB147" i="3"/>
  <c r="CX18" i="5"/>
  <c r="DR18" i="5" s="1"/>
  <c r="DH18" i="5"/>
  <c r="DD27" i="4"/>
  <c r="CT27" i="4"/>
  <c r="DN27" i="4" s="1"/>
  <c r="BV15" i="4"/>
  <c r="BU15" i="4"/>
  <c r="BZ15" i="4" s="1"/>
  <c r="DE262" i="3"/>
  <c r="CU262" i="3"/>
  <c r="DO262" i="3" s="1"/>
  <c r="CY256" i="3"/>
  <c r="DS256" i="3" s="1"/>
  <c r="DI256" i="3"/>
  <c r="CT209" i="3"/>
  <c r="DN209" i="3" s="1"/>
  <c r="DD209" i="3"/>
  <c r="CC153" i="3"/>
  <c r="CD153" i="3" s="1"/>
  <c r="DI130" i="3"/>
  <c r="CY130" i="3"/>
  <c r="DS130" i="3" s="1"/>
  <c r="CY104" i="3"/>
  <c r="DS104" i="3" s="1"/>
  <c r="DI104" i="3"/>
  <c r="DA80" i="3"/>
  <c r="CQ80" i="3"/>
  <c r="DK80" i="3" s="1"/>
  <c r="CC68" i="3"/>
  <c r="CD68" i="3" s="1"/>
  <c r="DB51" i="3"/>
  <c r="CR51" i="3"/>
  <c r="DL51" i="3" s="1"/>
  <c r="CA26" i="3"/>
  <c r="BX26" i="3"/>
  <c r="BY26" i="3"/>
  <c r="DH136" i="4"/>
  <c r="CX136" i="4"/>
  <c r="DR136" i="4" s="1"/>
  <c r="DC75" i="4"/>
  <c r="CS75" i="4"/>
  <c r="DM75" i="4" s="1"/>
  <c r="DC7" i="4"/>
  <c r="CS7" i="4"/>
  <c r="DM7" i="4" s="1"/>
  <c r="DH223" i="3"/>
  <c r="CX223" i="3"/>
  <c r="DR223" i="3" s="1"/>
  <c r="CV187" i="3"/>
  <c r="DP187" i="3" s="1"/>
  <c r="DF187" i="3"/>
  <c r="DH162" i="3"/>
  <c r="CX162" i="3"/>
  <c r="DR162" i="3" s="1"/>
  <c r="CV139" i="3"/>
  <c r="DP139" i="3" s="1"/>
  <c r="DF139" i="3"/>
  <c r="CC124" i="3"/>
  <c r="CD124" i="3" s="1"/>
  <c r="CR120" i="3"/>
  <c r="DL120" i="3" s="1"/>
  <c r="DB120" i="3"/>
  <c r="CC97" i="3"/>
  <c r="CD97" i="3" s="1"/>
  <c r="CA66" i="3"/>
  <c r="BX66" i="3"/>
  <c r="BZ66" i="3"/>
  <c r="BY66" i="3"/>
  <c r="CR47" i="3"/>
  <c r="DL47" i="3" s="1"/>
  <c r="DB47" i="3"/>
  <c r="CV16" i="3"/>
  <c r="DP16" i="3" s="1"/>
  <c r="DF16" i="3"/>
  <c r="CK257" i="2"/>
  <c r="DE257" i="2" s="1"/>
  <c r="CU257" i="2"/>
  <c r="CK225" i="2"/>
  <c r="DE225" i="2" s="1"/>
  <c r="CU225" i="2"/>
  <c r="CK193" i="2"/>
  <c r="DE193" i="2" s="1"/>
  <c r="CU193" i="2"/>
  <c r="CK161" i="2"/>
  <c r="DE161" i="2" s="1"/>
  <c r="CU161" i="2"/>
  <c r="CT126" i="2"/>
  <c r="CJ126" i="2"/>
  <c r="DD126" i="2" s="1"/>
  <c r="CV141" i="4"/>
  <c r="DP141" i="4" s="1"/>
  <c r="DF141" i="4"/>
  <c r="CQ79" i="4"/>
  <c r="DK79" i="4" s="1"/>
  <c r="DA79" i="4"/>
  <c r="BZ71" i="4"/>
  <c r="BX71" i="4"/>
  <c r="CA71" i="4"/>
  <c r="BY71" i="4"/>
  <c r="CP64" i="4"/>
  <c r="DJ64" i="4" s="1"/>
  <c r="CZ64" i="4"/>
  <c r="DA36" i="4"/>
  <c r="CQ36" i="4"/>
  <c r="DK36" i="4" s="1"/>
  <c r="CV12" i="4"/>
  <c r="DP12" i="4" s="1"/>
  <c r="DF12" i="4"/>
  <c r="CW260" i="3"/>
  <c r="DQ260" i="3" s="1"/>
  <c r="DG260" i="3"/>
  <c r="CU230" i="3"/>
  <c r="DO230" i="3" s="1"/>
  <c r="DE230" i="3"/>
  <c r="DA206" i="3"/>
  <c r="CQ206" i="3"/>
  <c r="DK206" i="3" s="1"/>
  <c r="DA204" i="3"/>
  <c r="CQ204" i="3"/>
  <c r="DK204" i="3" s="1"/>
  <c r="DA179" i="3"/>
  <c r="CQ179" i="3"/>
  <c r="DK179" i="3" s="1"/>
  <c r="CV168" i="3"/>
  <c r="DP168" i="3" s="1"/>
  <c r="DF168" i="3"/>
  <c r="DF133" i="3"/>
  <c r="CV133" i="3"/>
  <c r="DP133" i="3" s="1"/>
  <c r="DI114" i="3"/>
  <c r="CY114" i="3"/>
  <c r="DS114" i="3" s="1"/>
  <c r="BX86" i="3"/>
  <c r="CA86" i="3"/>
  <c r="BY86" i="3"/>
  <c r="BZ86" i="3"/>
  <c r="CQ72" i="3"/>
  <c r="DK72" i="3" s="1"/>
  <c r="DA72" i="3"/>
  <c r="CC64" i="3"/>
  <c r="CD64" i="3" s="1"/>
  <c r="CW42" i="3"/>
  <c r="DQ42" i="3" s="1"/>
  <c r="DG42" i="3"/>
  <c r="CU26" i="3"/>
  <c r="DO26" i="3" s="1"/>
  <c r="DE26" i="3"/>
  <c r="CY15" i="3"/>
  <c r="DS15" i="3" s="1"/>
  <c r="DI15" i="3"/>
  <c r="CJ263" i="2"/>
  <c r="DD263" i="2" s="1"/>
  <c r="CT263" i="2"/>
  <c r="CJ231" i="2"/>
  <c r="DD231" i="2" s="1"/>
  <c r="CT231" i="2"/>
  <c r="CJ199" i="2"/>
  <c r="DD199" i="2" s="1"/>
  <c r="CT199" i="2"/>
  <c r="CJ167" i="2"/>
  <c r="DD167" i="2" s="1"/>
  <c r="CT167" i="2"/>
  <c r="DA132" i="2"/>
  <c r="CQ132" i="2"/>
  <c r="DK132" i="2" s="1"/>
  <c r="CV80" i="4"/>
  <c r="DP80" i="4" s="1"/>
  <c r="DF80" i="4"/>
  <c r="CT64" i="4"/>
  <c r="DN64" i="4" s="1"/>
  <c r="BX46" i="4"/>
  <c r="BZ46" i="4"/>
  <c r="BY46" i="4"/>
  <c r="CA46" i="4"/>
  <c r="CY10" i="4"/>
  <c r="DS10" i="4" s="1"/>
  <c r="DI10" i="4"/>
  <c r="CT237" i="3"/>
  <c r="DN237" i="3" s="1"/>
  <c r="DD237" i="3"/>
  <c r="CC236" i="3"/>
  <c r="CD236" i="3" s="1"/>
  <c r="DI228" i="3"/>
  <c r="CY228" i="3"/>
  <c r="DS228" i="3" s="1"/>
  <c r="CS192" i="3"/>
  <c r="DM192" i="3" s="1"/>
  <c r="DC192" i="3"/>
  <c r="BX174" i="3"/>
  <c r="BY174" i="3"/>
  <c r="CA174" i="3"/>
  <c r="BZ174" i="3"/>
  <c r="BU137" i="3"/>
  <c r="BZ137" i="3" s="1"/>
  <c r="BX137" i="3"/>
  <c r="DE126" i="3"/>
  <c r="CU126" i="3"/>
  <c r="DO126" i="3" s="1"/>
  <c r="CY101" i="3"/>
  <c r="DS101" i="3" s="1"/>
  <c r="DI101" i="3"/>
  <c r="CU78" i="3"/>
  <c r="DO78" i="3" s="1"/>
  <c r="DE78" i="3"/>
  <c r="DC61" i="3"/>
  <c r="CS61" i="3"/>
  <c r="DM61" i="3" s="1"/>
  <c r="CA15" i="3"/>
  <c r="BY15" i="3"/>
  <c r="BX15" i="3"/>
  <c r="DE54" i="4"/>
  <c r="CU54" i="4"/>
  <c r="DO54" i="4" s="1"/>
  <c r="DD37" i="4"/>
  <c r="CT37" i="4"/>
  <c r="DN37" i="4" s="1"/>
  <c r="CX25" i="4"/>
  <c r="DR25" i="4" s="1"/>
  <c r="DH25" i="4"/>
  <c r="CU240" i="3"/>
  <c r="DO240" i="3" s="1"/>
  <c r="DI149" i="3"/>
  <c r="CY149" i="3"/>
  <c r="DS149" i="3" s="1"/>
  <c r="DH146" i="3"/>
  <c r="CX146" i="3"/>
  <c r="DR146" i="3" s="1"/>
  <c r="CA134" i="3"/>
  <c r="BY134" i="3"/>
  <c r="BX134" i="3"/>
  <c r="BZ134" i="3"/>
  <c r="CQ107" i="3"/>
  <c r="DK107" i="3" s="1"/>
  <c r="DA107" i="3"/>
  <c r="DA142" i="4"/>
  <c r="CQ142" i="4"/>
  <c r="DK142" i="4" s="1"/>
  <c r="CT245" i="3"/>
  <c r="DN245" i="3" s="1"/>
  <c r="DD245" i="3"/>
  <c r="CW244" i="3"/>
  <c r="DQ244" i="3" s="1"/>
  <c r="DG244" i="3"/>
  <c r="DG177" i="3"/>
  <c r="CW177" i="3"/>
  <c r="DQ177" i="3" s="1"/>
  <c r="DD113" i="3"/>
  <c r="CT113" i="3"/>
  <c r="DN113" i="3" s="1"/>
  <c r="DF81" i="3"/>
  <c r="CV81" i="3"/>
  <c r="DP81" i="3" s="1"/>
  <c r="DD74" i="3"/>
  <c r="CT74" i="3"/>
  <c r="DN74" i="3" s="1"/>
  <c r="CV6" i="3"/>
  <c r="DP6" i="3" s="1"/>
  <c r="DF6" i="3"/>
  <c r="CV261" i="2"/>
  <c r="CL261" i="2"/>
  <c r="DF261" i="2" s="1"/>
  <c r="CZ50" i="4"/>
  <c r="CP50" i="4"/>
  <c r="DJ50" i="4" s="1"/>
  <c r="CS212" i="3"/>
  <c r="DM212" i="3" s="1"/>
  <c r="DC212" i="3"/>
  <c r="CR180" i="3"/>
  <c r="DL180" i="3" s="1"/>
  <c r="DB180" i="3"/>
  <c r="DD148" i="3"/>
  <c r="CT148" i="3"/>
  <c r="DN148" i="3" s="1"/>
  <c r="CY109" i="3"/>
  <c r="DS109" i="3" s="1"/>
  <c r="DI109" i="3"/>
  <c r="DB94" i="3"/>
  <c r="CR94" i="3"/>
  <c r="DL94" i="3" s="1"/>
  <c r="DH84" i="3"/>
  <c r="CX84" i="3"/>
  <c r="DR84" i="3" s="1"/>
  <c r="CY22" i="4"/>
  <c r="DS22" i="4" s="1"/>
  <c r="DI22" i="4"/>
  <c r="CC16" i="4"/>
  <c r="CD16" i="4" s="1"/>
  <c r="DF221" i="3"/>
  <c r="CV221" i="3"/>
  <c r="DP221" i="3" s="1"/>
  <c r="CS220" i="3"/>
  <c r="DM220" i="3" s="1"/>
  <c r="DC220" i="3"/>
  <c r="DD181" i="3"/>
  <c r="CT181" i="3"/>
  <c r="DN181" i="3" s="1"/>
  <c r="DA116" i="3"/>
  <c r="CQ116" i="3"/>
  <c r="DK116" i="3" s="1"/>
  <c r="CQ88" i="3"/>
  <c r="DK88" i="3" s="1"/>
  <c r="DA88" i="3"/>
  <c r="CZ76" i="3"/>
  <c r="CP76" i="3"/>
  <c r="DJ76" i="3" s="1"/>
  <c r="DD33" i="3"/>
  <c r="CT33" i="3"/>
  <c r="DN33" i="3" s="1"/>
  <c r="CT28" i="4"/>
  <c r="DN28" i="4" s="1"/>
  <c r="DD28" i="4"/>
  <c r="DA280" i="3"/>
  <c r="CQ280" i="3"/>
  <c r="DK280" i="3" s="1"/>
  <c r="CX253" i="3"/>
  <c r="DR253" i="3" s="1"/>
  <c r="DH253" i="3"/>
  <c r="DE229" i="3"/>
  <c r="CU229" i="3"/>
  <c r="DO229" i="3" s="1"/>
  <c r="CU222" i="3"/>
  <c r="DO222" i="3" s="1"/>
  <c r="CU128" i="3"/>
  <c r="DO128" i="3" s="1"/>
  <c r="DE85" i="3"/>
  <c r="CU85" i="3"/>
  <c r="DO85" i="3" s="1"/>
  <c r="DE83" i="3"/>
  <c r="CU83" i="3"/>
  <c r="DO83" i="3" s="1"/>
  <c r="CU66" i="3"/>
  <c r="DO66" i="3" s="1"/>
  <c r="DE66" i="3"/>
  <c r="DC13" i="3"/>
  <c r="CS13" i="3"/>
  <c r="DM13" i="3" s="1"/>
  <c r="DB9" i="3"/>
  <c r="CR9" i="3"/>
  <c r="DL9" i="3" s="1"/>
  <c r="CR267" i="2"/>
  <c r="DL267" i="2" s="1"/>
  <c r="DB267" i="2"/>
  <c r="CR239" i="2"/>
  <c r="DL239" i="2" s="1"/>
  <c r="DB239" i="2"/>
  <c r="CR223" i="2"/>
  <c r="DL223" i="2" s="1"/>
  <c r="DB223" i="2"/>
  <c r="CR207" i="2"/>
  <c r="DL207" i="2" s="1"/>
  <c r="DB207" i="2"/>
  <c r="CR191" i="2"/>
  <c r="DL191" i="2" s="1"/>
  <c r="DB191" i="2"/>
  <c r="CP274" i="3"/>
  <c r="DJ274" i="3" s="1"/>
  <c r="CZ274" i="3"/>
  <c r="DF210" i="3"/>
  <c r="CV210" i="3"/>
  <c r="DP210" i="3" s="1"/>
  <c r="CA150" i="3"/>
  <c r="BZ150" i="3"/>
  <c r="BY150" i="3"/>
  <c r="BX150" i="3"/>
  <c r="DF80" i="3"/>
  <c r="CV80" i="3"/>
  <c r="DP80" i="3" s="1"/>
  <c r="DA68" i="3"/>
  <c r="CQ68" i="3"/>
  <c r="DK68" i="3" s="1"/>
  <c r="DG53" i="3"/>
  <c r="CW53" i="3"/>
  <c r="DQ53" i="3" s="1"/>
  <c r="CS32" i="3"/>
  <c r="DM32" i="3" s="1"/>
  <c r="DC32" i="3"/>
  <c r="BV22" i="3"/>
  <c r="BU22" i="3"/>
  <c r="BU250" i="2"/>
  <c r="BR250" i="2"/>
  <c r="BS250" i="2"/>
  <c r="CU234" i="2"/>
  <c r="CK234" i="2"/>
  <c r="DE234" i="2" s="1"/>
  <c r="CU218" i="2"/>
  <c r="CK218" i="2"/>
  <c r="DE218" i="2" s="1"/>
  <c r="CU202" i="2"/>
  <c r="CK202" i="2"/>
  <c r="DE202" i="2" s="1"/>
  <c r="CU186" i="2"/>
  <c r="CK186" i="2"/>
  <c r="DE186" i="2" s="1"/>
  <c r="CX148" i="2"/>
  <c r="CN148" i="2"/>
  <c r="DH148" i="2" s="1"/>
  <c r="CS135" i="2"/>
  <c r="DM135" i="2" s="1"/>
  <c r="DC135" i="2"/>
  <c r="DE23" i="4"/>
  <c r="CU23" i="4"/>
  <c r="DO23" i="4" s="1"/>
  <c r="CA258" i="3"/>
  <c r="BZ258" i="3"/>
  <c r="BX258" i="3"/>
  <c r="BY258" i="3"/>
  <c r="CR158" i="3"/>
  <c r="DL158" i="3" s="1"/>
  <c r="DB158" i="3"/>
  <c r="DE136" i="3"/>
  <c r="CU136" i="3"/>
  <c r="DO136" i="3" s="1"/>
  <c r="DC100" i="3"/>
  <c r="CS100" i="3"/>
  <c r="DM100" i="3" s="1"/>
  <c r="DC42" i="3"/>
  <c r="CS42" i="3"/>
  <c r="DM42" i="3" s="1"/>
  <c r="CT34" i="3"/>
  <c r="DN34" i="3" s="1"/>
  <c r="DD34" i="3"/>
  <c r="CM266" i="2"/>
  <c r="DG266" i="2" s="1"/>
  <c r="CW266" i="2"/>
  <c r="CV246" i="2"/>
  <c r="CL246" i="2"/>
  <c r="DF246" i="2" s="1"/>
  <c r="CZ238" i="2"/>
  <c r="CP238" i="2"/>
  <c r="DJ238" i="2" s="1"/>
  <c r="BW222" i="2"/>
  <c r="BX222" i="2" s="1"/>
  <c r="CU208" i="2"/>
  <c r="CK208" i="2"/>
  <c r="DE208" i="2" s="1"/>
  <c r="CV199" i="2"/>
  <c r="CL199" i="2"/>
  <c r="DF199" i="2" s="1"/>
  <c r="CT186" i="2"/>
  <c r="CJ186" i="2"/>
  <c r="DD186" i="2" s="1"/>
  <c r="CO164" i="2"/>
  <c r="DI164" i="2" s="1"/>
  <c r="CY164" i="2"/>
  <c r="CL119" i="2"/>
  <c r="DF119" i="2" s="1"/>
  <c r="CV119" i="2"/>
  <c r="CT80" i="2"/>
  <c r="CJ80" i="2"/>
  <c r="DD80" i="2" s="1"/>
  <c r="CU47" i="2"/>
  <c r="CK47" i="2"/>
  <c r="DE47" i="2" s="1"/>
  <c r="CZ121" i="4"/>
  <c r="CP121" i="4"/>
  <c r="DJ121" i="4" s="1"/>
  <c r="DD232" i="3"/>
  <c r="CT232" i="3"/>
  <c r="DN232" i="3" s="1"/>
  <c r="DF111" i="4"/>
  <c r="CV111" i="4"/>
  <c r="DP111" i="4" s="1"/>
  <c r="DC278" i="3"/>
  <c r="CS278" i="3"/>
  <c r="DM278" i="3" s="1"/>
  <c r="DH183" i="3"/>
  <c r="CX183" i="3"/>
  <c r="DR183" i="3" s="1"/>
  <c r="DI97" i="3"/>
  <c r="CY97" i="3"/>
  <c r="DS97" i="3" s="1"/>
  <c r="DH57" i="3"/>
  <c r="CX57" i="3"/>
  <c r="DR57" i="3" s="1"/>
  <c r="CC45" i="3"/>
  <c r="CD45" i="3" s="1"/>
  <c r="DA22" i="3"/>
  <c r="CQ22" i="3"/>
  <c r="DK22" i="3" s="1"/>
  <c r="DB256" i="2"/>
  <c r="CR256" i="2"/>
  <c r="DL256" i="2" s="1"/>
  <c r="DC250" i="2"/>
  <c r="CS250" i="2"/>
  <c r="DM250" i="2" s="1"/>
  <c r="DA232" i="2"/>
  <c r="CQ232" i="2"/>
  <c r="DK232" i="2" s="1"/>
  <c r="CW217" i="2"/>
  <c r="CM217" i="2"/>
  <c r="DG217" i="2" s="1"/>
  <c r="CM210" i="2"/>
  <c r="DG210" i="2" s="1"/>
  <c r="CW210" i="2"/>
  <c r="CN186" i="2"/>
  <c r="DH186" i="2" s="1"/>
  <c r="CX186" i="2"/>
  <c r="CL150" i="2"/>
  <c r="DF150" i="2" s="1"/>
  <c r="CV150" i="2"/>
  <c r="CL121" i="2"/>
  <c r="DF121" i="2" s="1"/>
  <c r="CV121" i="2"/>
  <c r="CR9" i="2"/>
  <c r="DL9" i="2" s="1"/>
  <c r="DB9" i="2"/>
  <c r="BW270" i="2"/>
  <c r="BX270" i="2" s="1"/>
  <c r="DC211" i="2"/>
  <c r="CS211" i="2"/>
  <c r="DM211" i="2" s="1"/>
  <c r="DB158" i="2"/>
  <c r="CR158" i="2"/>
  <c r="DL158" i="2" s="1"/>
  <c r="CS184" i="3"/>
  <c r="DM184" i="3" s="1"/>
  <c r="DC184" i="3"/>
  <c r="DE140" i="3"/>
  <c r="CU140" i="3"/>
  <c r="DO140" i="3" s="1"/>
  <c r="BZ111" i="3"/>
  <c r="BX111" i="3"/>
  <c r="CA111" i="3"/>
  <c r="BY111" i="3"/>
  <c r="CV91" i="3"/>
  <c r="DP91" i="3" s="1"/>
  <c r="DF91" i="3"/>
  <c r="CP47" i="3"/>
  <c r="DJ47" i="3" s="1"/>
  <c r="CZ47" i="3"/>
  <c r="CV253" i="2"/>
  <c r="CL253" i="2"/>
  <c r="DF253" i="2" s="1"/>
  <c r="BO224" i="2"/>
  <c r="BT224" i="2" s="1"/>
  <c r="CY156" i="2"/>
  <c r="CO156" i="2"/>
  <c r="DI156" i="2" s="1"/>
  <c r="DH38" i="4"/>
  <c r="CX38" i="4"/>
  <c r="DR38" i="4" s="1"/>
  <c r="DI154" i="3"/>
  <c r="CY154" i="3"/>
  <c r="DS154" i="3" s="1"/>
  <c r="DC150" i="3"/>
  <c r="CS150" i="3"/>
  <c r="DM150" i="3" s="1"/>
  <c r="CV98" i="3"/>
  <c r="DP98" i="3" s="1"/>
  <c r="DF98" i="3"/>
  <c r="DG49" i="3"/>
  <c r="CW49" i="3"/>
  <c r="DQ49" i="3" s="1"/>
  <c r="DH48" i="3"/>
  <c r="CX48" i="3"/>
  <c r="DR48" i="3" s="1"/>
  <c r="CA40" i="3"/>
  <c r="BX40" i="3"/>
  <c r="BZ40" i="3"/>
  <c r="BY40" i="3"/>
  <c r="DG32" i="3"/>
  <c r="CW32" i="3"/>
  <c r="DQ32" i="3" s="1"/>
  <c r="DA182" i="3"/>
  <c r="CQ182" i="3"/>
  <c r="DK182" i="3" s="1"/>
  <c r="DE123" i="3"/>
  <c r="CU123" i="3"/>
  <c r="DO123" i="3" s="1"/>
  <c r="CT104" i="3"/>
  <c r="DN104" i="3" s="1"/>
  <c r="CT24" i="3"/>
  <c r="DN24" i="3" s="1"/>
  <c r="CM274" i="2"/>
  <c r="DG274" i="2" s="1"/>
  <c r="CW274" i="2"/>
  <c r="CW269" i="2"/>
  <c r="CM269" i="2"/>
  <c r="DG269" i="2" s="1"/>
  <c r="BW242" i="2"/>
  <c r="BX242" i="2" s="1"/>
  <c r="CU228" i="2"/>
  <c r="CK228" i="2"/>
  <c r="DE228" i="2" s="1"/>
  <c r="CV205" i="2"/>
  <c r="CL205" i="2"/>
  <c r="DF205" i="2" s="1"/>
  <c r="CV182" i="2"/>
  <c r="CL182" i="2"/>
  <c r="DF182" i="2" s="1"/>
  <c r="CO168" i="2"/>
  <c r="DI168" i="2" s="1"/>
  <c r="CY168" i="2"/>
  <c r="DB123" i="2"/>
  <c r="CR123" i="2"/>
  <c r="DL123" i="2" s="1"/>
  <c r="CN115" i="2"/>
  <c r="DH115" i="2" s="1"/>
  <c r="CX115" i="2"/>
  <c r="CZ97" i="2"/>
  <c r="CP97" i="2"/>
  <c r="DJ97" i="2" s="1"/>
  <c r="CY85" i="2"/>
  <c r="CO85" i="2"/>
  <c r="DI85" i="2" s="1"/>
  <c r="BS65" i="2"/>
  <c r="BU65" i="2"/>
  <c r="BR65" i="2"/>
  <c r="BO54" i="2"/>
  <c r="BT54" i="2" s="1"/>
  <c r="DA41" i="2"/>
  <c r="CQ41" i="2"/>
  <c r="DK41" i="2" s="1"/>
  <c r="CX27" i="2"/>
  <c r="CN27" i="2"/>
  <c r="DH27" i="2" s="1"/>
  <c r="CK13" i="2"/>
  <c r="DE13" i="2" s="1"/>
  <c r="CU13" i="2"/>
  <c r="DB160" i="2"/>
  <c r="CR160" i="2"/>
  <c r="DL160" i="2" s="1"/>
  <c r="CX116" i="2"/>
  <c r="CN116" i="2"/>
  <c r="DH116" i="2" s="1"/>
  <c r="CP84" i="2"/>
  <c r="DJ84" i="2" s="1"/>
  <c r="CZ84" i="2"/>
  <c r="DB43" i="2"/>
  <c r="CR43" i="2"/>
  <c r="DL43" i="2" s="1"/>
  <c r="BO175" i="2"/>
  <c r="BT175" i="2" s="1"/>
  <c r="DC76" i="2"/>
  <c r="CS76" i="2"/>
  <c r="DM76" i="2" s="1"/>
  <c r="DC78" i="2"/>
  <c r="CS78" i="2"/>
  <c r="DM78" i="2" s="1"/>
  <c r="DC34" i="2"/>
  <c r="CS34" i="2"/>
  <c r="DM34" i="2" s="1"/>
  <c r="CY7" i="3"/>
  <c r="DS7" i="3" s="1"/>
  <c r="DI7" i="3"/>
  <c r="CM234" i="2"/>
  <c r="DG234" i="2" s="1"/>
  <c r="CW234" i="2"/>
  <c r="BR198" i="2"/>
  <c r="BU198" i="2"/>
  <c r="BS198" i="2"/>
  <c r="CM178" i="2"/>
  <c r="DG178" i="2" s="1"/>
  <c r="CW178" i="2"/>
  <c r="CP128" i="2"/>
  <c r="DJ128" i="2" s="1"/>
  <c r="CZ128" i="2"/>
  <c r="BO109" i="2"/>
  <c r="BT109" i="2" s="1"/>
  <c r="CN81" i="2"/>
  <c r="DH81" i="2" s="1"/>
  <c r="CX81" i="2"/>
  <c r="CR44" i="2"/>
  <c r="DL44" i="2" s="1"/>
  <c r="DB44" i="2"/>
  <c r="BP20" i="2"/>
  <c r="BO20" i="2"/>
  <c r="BT20" i="2" s="1"/>
  <c r="DC38" i="3"/>
  <c r="CS38" i="3"/>
  <c r="DM38" i="3" s="1"/>
  <c r="CZ276" i="2"/>
  <c r="CP276" i="2"/>
  <c r="DJ276" i="2" s="1"/>
  <c r="BS244" i="2"/>
  <c r="BR244" i="2"/>
  <c r="BU244" i="2"/>
  <c r="DB206" i="2"/>
  <c r="CR206" i="2"/>
  <c r="DL206" i="2" s="1"/>
  <c r="DC166" i="2"/>
  <c r="CS166" i="2"/>
  <c r="DM166" i="2" s="1"/>
  <c r="CS144" i="2"/>
  <c r="DM144" i="2" s="1"/>
  <c r="DC144" i="2"/>
  <c r="DA133" i="2"/>
  <c r="CQ133" i="2"/>
  <c r="DK133" i="2" s="1"/>
  <c r="CU122" i="2"/>
  <c r="CK122" i="2"/>
  <c r="DE122" i="2" s="1"/>
  <c r="CM110" i="2"/>
  <c r="DG110" i="2" s="1"/>
  <c r="CW110" i="2"/>
  <c r="CM94" i="2"/>
  <c r="DG94" i="2" s="1"/>
  <c r="CW94" i="2"/>
  <c r="CW85" i="2"/>
  <c r="CM85" i="2"/>
  <c r="DG85" i="2" s="1"/>
  <c r="CM76" i="2"/>
  <c r="DG76" i="2" s="1"/>
  <c r="CW76" i="2"/>
  <c r="DA66" i="2"/>
  <c r="CQ66" i="2"/>
  <c r="DK66" i="2" s="1"/>
  <c r="BR58" i="2"/>
  <c r="BS58" i="2"/>
  <c r="BU58" i="2"/>
  <c r="BO50" i="2"/>
  <c r="BT50" i="2" s="1"/>
  <c r="CX29" i="2"/>
  <c r="CN29" i="2"/>
  <c r="DH29" i="2" s="1"/>
  <c r="DA20" i="2"/>
  <c r="CQ20" i="2"/>
  <c r="DK20" i="2" s="1"/>
  <c r="BR5" i="2"/>
  <c r="BS5" i="2"/>
  <c r="BU5" i="2"/>
  <c r="CM238" i="2"/>
  <c r="DG238" i="2" s="1"/>
  <c r="CW238" i="2"/>
  <c r="BS213" i="2"/>
  <c r="BR213" i="2"/>
  <c r="BU213" i="2"/>
  <c r="CN145" i="2"/>
  <c r="DH145" i="2" s="1"/>
  <c r="CX145" i="2"/>
  <c r="CL102" i="2"/>
  <c r="DF102" i="2" s="1"/>
  <c r="CV102" i="2"/>
  <c r="DB82" i="2"/>
  <c r="CR82" i="2"/>
  <c r="DL82" i="2" s="1"/>
  <c r="CY22" i="2"/>
  <c r="CO22" i="2"/>
  <c r="DI22" i="2" s="1"/>
  <c r="CQ225" i="2"/>
  <c r="DK225" i="2" s="1"/>
  <c r="DA225" i="2"/>
  <c r="CN107" i="2"/>
  <c r="DH107" i="2" s="1"/>
  <c r="CX107" i="2"/>
  <c r="CV66" i="2"/>
  <c r="CL66" i="2"/>
  <c r="DF66" i="2" s="1"/>
  <c r="CR23" i="2"/>
  <c r="DL23" i="2" s="1"/>
  <c r="DB23" i="2"/>
  <c r="DB190" i="2"/>
  <c r="CR190" i="2"/>
  <c r="DL190" i="2" s="1"/>
  <c r="CU140" i="2"/>
  <c r="CK140" i="2"/>
  <c r="DE140" i="2" s="1"/>
  <c r="DA69" i="2"/>
  <c r="CQ69" i="2"/>
  <c r="DK69" i="2" s="1"/>
  <c r="CX44" i="2"/>
  <c r="CN44" i="2"/>
  <c r="DH44" i="2" s="1"/>
  <c r="BW25" i="2"/>
  <c r="BX25" i="2" s="1"/>
  <c r="CU84" i="2"/>
  <c r="CK84" i="2"/>
  <c r="DE84" i="2" s="1"/>
  <c r="CT6" i="2"/>
  <c r="CJ6" i="2"/>
  <c r="DD6" i="2" s="1"/>
  <c r="CT191" i="3"/>
  <c r="DN191" i="3" s="1"/>
  <c r="DD191" i="3"/>
  <c r="DA100" i="3"/>
  <c r="CQ100" i="3"/>
  <c r="DK100" i="3" s="1"/>
  <c r="CP34" i="3"/>
  <c r="DJ34" i="3" s="1"/>
  <c r="CZ34" i="3"/>
  <c r="CQ265" i="2"/>
  <c r="DK265" i="2" s="1"/>
  <c r="DA265" i="2"/>
  <c r="DB248" i="2"/>
  <c r="CR248" i="2"/>
  <c r="DL248" i="2" s="1"/>
  <c r="CQ243" i="2"/>
  <c r="DK243" i="2" s="1"/>
  <c r="DA243" i="2"/>
  <c r="CV220" i="2"/>
  <c r="CL220" i="2"/>
  <c r="DF220" i="2" s="1"/>
  <c r="BW214" i="2"/>
  <c r="BX214" i="2" s="1"/>
  <c r="BW196" i="2"/>
  <c r="BX196" i="2" s="1"/>
  <c r="BO179" i="2"/>
  <c r="BT179" i="2" s="1"/>
  <c r="CO176" i="2"/>
  <c r="DI176" i="2" s="1"/>
  <c r="CY176" i="2"/>
  <c r="BO150" i="2"/>
  <c r="BT150" i="2" s="1"/>
  <c r="CQ112" i="2"/>
  <c r="DK112" i="2" s="1"/>
  <c r="DA112" i="2"/>
  <c r="CY108" i="2"/>
  <c r="CO108" i="2"/>
  <c r="DI108" i="2" s="1"/>
  <c r="CW101" i="2"/>
  <c r="CM101" i="2"/>
  <c r="DG101" i="2" s="1"/>
  <c r="CQ84" i="2"/>
  <c r="DK84" i="2" s="1"/>
  <c r="DA84" i="2"/>
  <c r="BS69" i="2"/>
  <c r="BR69" i="2"/>
  <c r="BU69" i="2"/>
  <c r="CP39" i="2"/>
  <c r="DJ39" i="2" s="1"/>
  <c r="CZ39" i="2"/>
  <c r="CO20" i="2"/>
  <c r="DI20" i="2" s="1"/>
  <c r="CY20" i="2"/>
  <c r="CZ12" i="2"/>
  <c r="CP12" i="2"/>
  <c r="DJ12" i="2" s="1"/>
  <c r="DI217" i="3"/>
  <c r="CY217" i="3"/>
  <c r="DS217" i="3" s="1"/>
  <c r="DE29" i="3"/>
  <c r="CU29" i="3"/>
  <c r="DO29" i="3" s="1"/>
  <c r="BO251" i="2"/>
  <c r="BT251" i="2" s="1"/>
  <c r="CR146" i="2"/>
  <c r="DL146" i="2" s="1"/>
  <c r="DB146" i="2"/>
  <c r="CW124" i="2"/>
  <c r="CM124" i="2"/>
  <c r="DG124" i="2" s="1"/>
  <c r="CY84" i="2"/>
  <c r="CO84" i="2"/>
  <c r="DI84" i="2" s="1"/>
  <c r="CK60" i="2"/>
  <c r="DE60" i="2" s="1"/>
  <c r="CU60" i="2"/>
  <c r="CL37" i="2"/>
  <c r="DF37" i="2" s="1"/>
  <c r="CV37" i="2"/>
  <c r="CO12" i="2"/>
  <c r="DI12" i="2" s="1"/>
  <c r="CY12" i="2"/>
  <c r="CN212" i="2"/>
  <c r="DH212" i="2" s="1"/>
  <c r="CX212" i="2"/>
  <c r="CZ159" i="2"/>
  <c r="CP159" i="2"/>
  <c r="DJ159" i="2" s="1"/>
  <c r="BW113" i="2"/>
  <c r="BX113" i="2" s="1"/>
  <c r="DB92" i="2"/>
  <c r="CR92" i="2"/>
  <c r="DL92" i="2" s="1"/>
  <c r="DB69" i="2"/>
  <c r="CR69" i="2"/>
  <c r="DL69" i="2" s="1"/>
  <c r="BW61" i="2"/>
  <c r="BX61" i="2" s="1"/>
  <c r="CW8" i="2"/>
  <c r="CM8" i="2"/>
  <c r="DG8" i="2" s="1"/>
  <c r="DI11" i="3"/>
  <c r="CY11" i="3"/>
  <c r="DS11" i="3" s="1"/>
  <c r="CN233" i="2"/>
  <c r="DH233" i="2" s="1"/>
  <c r="CV118" i="2"/>
  <c r="CL118" i="2"/>
  <c r="DF118" i="2" s="1"/>
  <c r="BO73" i="2"/>
  <c r="BT73" i="2" s="1"/>
  <c r="DB35" i="2"/>
  <c r="CR35" i="2"/>
  <c r="DL35" i="2" s="1"/>
  <c r="DH95" i="3"/>
  <c r="CX95" i="3"/>
  <c r="DR95" i="3" s="1"/>
  <c r="CU204" i="2"/>
  <c r="CK204" i="2"/>
  <c r="DE204" i="2" s="1"/>
  <c r="BO169" i="2"/>
  <c r="BT169" i="2" s="1"/>
  <c r="CV107" i="2"/>
  <c r="CL107" i="2"/>
  <c r="DF107" i="2" s="1"/>
  <c r="CW72" i="2"/>
  <c r="CM72" i="2"/>
  <c r="DG72" i="2" s="1"/>
  <c r="BW262" i="2"/>
  <c r="BX262" i="2" s="1"/>
  <c r="CU250" i="2"/>
  <c r="CK250" i="2"/>
  <c r="DE250" i="2" s="1"/>
  <c r="BO225" i="2"/>
  <c r="BO195" i="2"/>
  <c r="BT195" i="2" s="1"/>
  <c r="BW188" i="2"/>
  <c r="BX188" i="2" s="1"/>
  <c r="CR173" i="2"/>
  <c r="DL173" i="2" s="1"/>
  <c r="DB173" i="2"/>
  <c r="BO152" i="2"/>
  <c r="BT152" i="2" s="1"/>
  <c r="CS131" i="2"/>
  <c r="DM131" i="2" s="1"/>
  <c r="DC131" i="2"/>
  <c r="CU116" i="2"/>
  <c r="CK116" i="2"/>
  <c r="DE116" i="2" s="1"/>
  <c r="CJ100" i="2"/>
  <c r="DD100" i="2" s="1"/>
  <c r="CT100" i="2"/>
  <c r="BW98" i="2"/>
  <c r="BX98" i="2" s="1"/>
  <c r="CW91" i="2"/>
  <c r="CM91" i="2"/>
  <c r="DG91" i="2" s="1"/>
  <c r="DA81" i="2"/>
  <c r="CQ81" i="2"/>
  <c r="DK81" i="2" s="1"/>
  <c r="CT71" i="2"/>
  <c r="CJ71" i="2"/>
  <c r="DD71" i="2" s="1"/>
  <c r="CU62" i="2"/>
  <c r="CK62" i="2"/>
  <c r="DE62" i="2" s="1"/>
  <c r="DC45" i="2"/>
  <c r="CS45" i="2"/>
  <c r="DM45" i="2" s="1"/>
  <c r="CM22" i="2"/>
  <c r="DG22" i="2" s="1"/>
  <c r="CW22" i="2"/>
  <c r="CL18" i="2"/>
  <c r="DF18" i="2" s="1"/>
  <c r="CV18" i="2"/>
  <c r="BO7" i="2"/>
  <c r="BT7" i="2" s="1"/>
  <c r="DD251" i="3"/>
  <c r="CT251" i="3"/>
  <c r="DN251" i="3" s="1"/>
  <c r="CW192" i="3"/>
  <c r="DQ192" i="3" s="1"/>
  <c r="DG192" i="3"/>
  <c r="CT101" i="3"/>
  <c r="DN101" i="3" s="1"/>
  <c r="BX41" i="3"/>
  <c r="CX267" i="2"/>
  <c r="CN267" i="2"/>
  <c r="DH267" i="2" s="1"/>
  <c r="CZ260" i="2"/>
  <c r="CP260" i="2"/>
  <c r="DJ260" i="2" s="1"/>
  <c r="CU130" i="2"/>
  <c r="CK130" i="2"/>
  <c r="DE130" i="2" s="1"/>
  <c r="CZ65" i="2"/>
  <c r="CP65" i="2"/>
  <c r="DJ65" i="2" s="1"/>
  <c r="DG122" i="3"/>
  <c r="CW122" i="3"/>
  <c r="DQ122" i="3" s="1"/>
  <c r="CC122" i="3"/>
  <c r="CD122" i="3" s="1"/>
  <c r="CO209" i="2"/>
  <c r="DI209" i="2" s="1"/>
  <c r="CU157" i="2"/>
  <c r="CK157" i="2"/>
  <c r="DE157" i="2" s="1"/>
  <c r="BU131" i="2"/>
  <c r="BS131" i="2"/>
  <c r="BR131" i="2"/>
  <c r="CN103" i="2"/>
  <c r="DH103" i="2" s="1"/>
  <c r="CX103" i="2"/>
  <c r="BW49" i="2"/>
  <c r="BX49" i="2" s="1"/>
  <c r="CY181" i="2"/>
  <c r="CO181" i="2"/>
  <c r="DI181" i="2" s="1"/>
  <c r="BW157" i="2"/>
  <c r="BX157" i="2" s="1"/>
  <c r="CT77" i="2"/>
  <c r="CJ77" i="2"/>
  <c r="DD77" i="2" s="1"/>
  <c r="CW44" i="2"/>
  <c r="CM44" i="2"/>
  <c r="DG44" i="2" s="1"/>
  <c r="CO23" i="2"/>
  <c r="DI23" i="2" s="1"/>
  <c r="BR215" i="2"/>
  <c r="CN144" i="2"/>
  <c r="DH144" i="2" s="1"/>
  <c r="CT53" i="3"/>
  <c r="DN53" i="3" s="1"/>
  <c r="CU99" i="3"/>
  <c r="DO99" i="3" s="1"/>
  <c r="CO11" i="2"/>
  <c r="DI11" i="2" s="1"/>
  <c r="CO133" i="2"/>
  <c r="DI133" i="2" s="1"/>
  <c r="CN7" i="2"/>
  <c r="DH7" i="2" s="1"/>
  <c r="BR175" i="2"/>
  <c r="CN56" i="2"/>
  <c r="DH56" i="2" s="1"/>
  <c r="CN156" i="2"/>
  <c r="DH156" i="2" s="1"/>
  <c r="CN105" i="2"/>
  <c r="DH105" i="2" s="1"/>
  <c r="CZ278" i="5"/>
  <c r="CP278" i="5"/>
  <c r="DJ278" i="5" s="1"/>
  <c r="CZ274" i="5"/>
  <c r="CP274" i="5"/>
  <c r="DJ274" i="5" s="1"/>
  <c r="DF276" i="5"/>
  <c r="CV276" i="5"/>
  <c r="DP276" i="5" s="1"/>
  <c r="CW270" i="5"/>
  <c r="DQ270" i="5" s="1"/>
  <c r="DG270" i="5"/>
  <c r="DD272" i="5"/>
  <c r="CT272" i="5"/>
  <c r="DN272" i="5" s="1"/>
  <c r="DE275" i="5"/>
  <c r="CU275" i="5"/>
  <c r="DO275" i="5" s="1"/>
  <c r="DA273" i="5"/>
  <c r="CQ273" i="5"/>
  <c r="DK273" i="5" s="1"/>
  <c r="CT264" i="5"/>
  <c r="DN264" i="5" s="1"/>
  <c r="DD264" i="5"/>
  <c r="CP253" i="5"/>
  <c r="DJ253" i="5" s="1"/>
  <c r="CZ253" i="5"/>
  <c r="DG279" i="5"/>
  <c r="CW279" i="5"/>
  <c r="DQ279" i="5" s="1"/>
  <c r="CY274" i="5"/>
  <c r="DS274" i="5" s="1"/>
  <c r="DI274" i="5"/>
  <c r="CS259" i="5"/>
  <c r="DM259" i="5" s="1"/>
  <c r="DC259" i="5"/>
  <c r="CP242" i="5"/>
  <c r="DJ242" i="5" s="1"/>
  <c r="CZ242" i="5"/>
  <c r="CA266" i="5"/>
  <c r="BX266" i="5"/>
  <c r="BZ266" i="5"/>
  <c r="BY266" i="5"/>
  <c r="DI271" i="5"/>
  <c r="CY271" i="5"/>
  <c r="DS271" i="5" s="1"/>
  <c r="CV250" i="5"/>
  <c r="DP250" i="5" s="1"/>
  <c r="DF250" i="5"/>
  <c r="CW245" i="5"/>
  <c r="DQ245" i="5" s="1"/>
  <c r="DG245" i="5"/>
  <c r="DD259" i="5"/>
  <c r="CT259" i="5"/>
  <c r="DN259" i="5" s="1"/>
  <c r="CA267" i="5"/>
  <c r="BY267" i="5"/>
  <c r="BX267" i="5"/>
  <c r="BZ267" i="5"/>
  <c r="BZ260" i="5"/>
  <c r="CA260" i="5"/>
  <c r="BY260" i="5"/>
  <c r="BX260" i="5"/>
  <c r="DC251" i="5"/>
  <c r="CS251" i="5"/>
  <c r="DM251" i="5" s="1"/>
  <c r="CT240" i="5"/>
  <c r="DN240" i="5" s="1"/>
  <c r="DD240" i="5"/>
  <c r="CU242" i="5"/>
  <c r="DO242" i="5" s="1"/>
  <c r="DE242" i="5"/>
  <c r="DE243" i="5"/>
  <c r="CU243" i="5"/>
  <c r="DO243" i="5" s="1"/>
  <c r="CP252" i="5"/>
  <c r="DJ252" i="5" s="1"/>
  <c r="CZ252" i="5"/>
  <c r="CQ236" i="5"/>
  <c r="DK236" i="5" s="1"/>
  <c r="DA236" i="5"/>
  <c r="CR249" i="5"/>
  <c r="DL249" i="5" s="1"/>
  <c r="DB249" i="5"/>
  <c r="DC253" i="5"/>
  <c r="CS253" i="5"/>
  <c r="DM253" i="5" s="1"/>
  <c r="DC228" i="5"/>
  <c r="CS228" i="5"/>
  <c r="DM228" i="5" s="1"/>
  <c r="DH246" i="5"/>
  <c r="CX246" i="5"/>
  <c r="DR246" i="5" s="1"/>
  <c r="CQ244" i="5"/>
  <c r="DK244" i="5" s="1"/>
  <c r="DA244" i="5"/>
  <c r="CU241" i="5"/>
  <c r="DO241" i="5" s="1"/>
  <c r="DE241" i="5"/>
  <c r="DE238" i="5"/>
  <c r="CU238" i="5"/>
  <c r="DO238" i="5" s="1"/>
  <c r="DG230" i="5"/>
  <c r="CW230" i="5"/>
  <c r="DQ230" i="5" s="1"/>
  <c r="CU229" i="5"/>
  <c r="DO229" i="5" s="1"/>
  <c r="DE229" i="5"/>
  <c r="CW205" i="5"/>
  <c r="DQ205" i="5" s="1"/>
  <c r="DG205" i="5"/>
  <c r="CR226" i="5"/>
  <c r="DL226" i="5" s="1"/>
  <c r="DB226" i="5"/>
  <c r="CP213" i="5"/>
  <c r="DJ213" i="5" s="1"/>
  <c r="CZ213" i="5"/>
  <c r="BY194" i="5"/>
  <c r="BX194" i="5"/>
  <c r="CA194" i="5"/>
  <c r="BZ194" i="5"/>
  <c r="DF220" i="5"/>
  <c r="CV220" i="5"/>
  <c r="DP220" i="5" s="1"/>
  <c r="CZ193" i="5"/>
  <c r="CP193" i="5"/>
  <c r="DJ193" i="5" s="1"/>
  <c r="DI243" i="5"/>
  <c r="CY243" i="5"/>
  <c r="DS243" i="5" s="1"/>
  <c r="CT222" i="5"/>
  <c r="DN222" i="5" s="1"/>
  <c r="DD222" i="5"/>
  <c r="DG217" i="5"/>
  <c r="CW217" i="5"/>
  <c r="DQ217" i="5" s="1"/>
  <c r="DF232" i="5"/>
  <c r="CV232" i="5"/>
  <c r="DP232" i="5" s="1"/>
  <c r="DH214" i="5"/>
  <c r="CX214" i="5"/>
  <c r="DR214" i="5" s="1"/>
  <c r="DC217" i="5"/>
  <c r="CS217" i="5"/>
  <c r="DM217" i="5" s="1"/>
  <c r="CT190" i="5"/>
  <c r="DN190" i="5" s="1"/>
  <c r="DD190" i="5"/>
  <c r="BX178" i="5"/>
  <c r="CA178" i="5"/>
  <c r="BZ178" i="5"/>
  <c r="BY178" i="5"/>
  <c r="DG209" i="5"/>
  <c r="CW209" i="5"/>
  <c r="DQ209" i="5" s="1"/>
  <c r="CA215" i="5"/>
  <c r="BZ215" i="5"/>
  <c r="BX215" i="5"/>
  <c r="BY215" i="5"/>
  <c r="DD178" i="5"/>
  <c r="CT178" i="5"/>
  <c r="DN178" i="5" s="1"/>
  <c r="DE193" i="5"/>
  <c r="CU193" i="5"/>
  <c r="DO193" i="5" s="1"/>
  <c r="DD171" i="5"/>
  <c r="CT171" i="5"/>
  <c r="DN171" i="5" s="1"/>
  <c r="DH212" i="5"/>
  <c r="CX212" i="5"/>
  <c r="DR212" i="5" s="1"/>
  <c r="CA192" i="5"/>
  <c r="BY192" i="5"/>
  <c r="BX192" i="5"/>
  <c r="BZ192" i="5"/>
  <c r="CR166" i="5"/>
  <c r="DL166" i="5" s="1"/>
  <c r="DB166" i="5"/>
  <c r="DH210" i="5"/>
  <c r="CX210" i="5"/>
  <c r="DR210" i="5" s="1"/>
  <c r="CW162" i="5"/>
  <c r="DQ162" i="5" s="1"/>
  <c r="DG162" i="5"/>
  <c r="DG198" i="5"/>
  <c r="CW198" i="5"/>
  <c r="DQ198" i="5" s="1"/>
  <c r="CW195" i="5"/>
  <c r="DQ195" i="5" s="1"/>
  <c r="DG195" i="5"/>
  <c r="CR168" i="5"/>
  <c r="DL168" i="5" s="1"/>
  <c r="DB168" i="5"/>
  <c r="BU159" i="5"/>
  <c r="BZ159" i="5" s="1"/>
  <c r="BV159" i="5"/>
  <c r="DG211" i="5"/>
  <c r="CW211" i="5"/>
  <c r="DQ211" i="5" s="1"/>
  <c r="CT176" i="5"/>
  <c r="DN176" i="5" s="1"/>
  <c r="DD176" i="5"/>
  <c r="DE165" i="5"/>
  <c r="CU165" i="5"/>
  <c r="DO165" i="5" s="1"/>
  <c r="DG145" i="5"/>
  <c r="CW145" i="5"/>
  <c r="DQ145" i="5" s="1"/>
  <c r="CW187" i="5"/>
  <c r="DQ187" i="5" s="1"/>
  <c r="DG187" i="5"/>
  <c r="DA173" i="5"/>
  <c r="CQ173" i="5"/>
  <c r="DK173" i="5" s="1"/>
  <c r="CU167" i="5"/>
  <c r="DO167" i="5" s="1"/>
  <c r="DE167" i="5"/>
  <c r="BU161" i="5"/>
  <c r="BZ161" i="5" s="1"/>
  <c r="BV161" i="5"/>
  <c r="BX161" i="5"/>
  <c r="CV140" i="5"/>
  <c r="DP140" i="5" s="1"/>
  <c r="DF140" i="5"/>
  <c r="DI185" i="5"/>
  <c r="CY185" i="5"/>
  <c r="DS185" i="5" s="1"/>
  <c r="CC175" i="5"/>
  <c r="CD175" i="5" s="1"/>
  <c r="CX146" i="5"/>
  <c r="DR146" i="5" s="1"/>
  <c r="DH146" i="5"/>
  <c r="DE204" i="5"/>
  <c r="CU204" i="5"/>
  <c r="DO204" i="5" s="1"/>
  <c r="DE180" i="5"/>
  <c r="CU180" i="5"/>
  <c r="DO180" i="5" s="1"/>
  <c r="BV163" i="5"/>
  <c r="BU163" i="5"/>
  <c r="BZ163" i="5" s="1"/>
  <c r="DF148" i="5"/>
  <c r="CV148" i="5"/>
  <c r="DP148" i="5" s="1"/>
  <c r="DA121" i="5"/>
  <c r="CQ121" i="5"/>
  <c r="DK121" i="5" s="1"/>
  <c r="CP188" i="5"/>
  <c r="DJ188" i="5" s="1"/>
  <c r="CZ188" i="5"/>
  <c r="DH135" i="5"/>
  <c r="CX135" i="5"/>
  <c r="DR135" i="5" s="1"/>
  <c r="CC131" i="5"/>
  <c r="CD131" i="5" s="1"/>
  <c r="CR165" i="5"/>
  <c r="DL165" i="5" s="1"/>
  <c r="DB165" i="5"/>
  <c r="CA132" i="5"/>
  <c r="BZ132" i="5"/>
  <c r="BY132" i="5"/>
  <c r="BX132" i="5"/>
  <c r="DE126" i="5"/>
  <c r="CU126" i="5"/>
  <c r="DO126" i="5" s="1"/>
  <c r="CU103" i="5"/>
  <c r="DO103" i="5" s="1"/>
  <c r="DE103" i="5"/>
  <c r="CT196" i="5"/>
  <c r="DN196" i="5" s="1"/>
  <c r="DD196" i="5"/>
  <c r="CV154" i="5"/>
  <c r="DP154" i="5" s="1"/>
  <c r="DF154" i="5"/>
  <c r="DI148" i="5"/>
  <c r="CY148" i="5"/>
  <c r="DS148" i="5" s="1"/>
  <c r="DD143" i="5"/>
  <c r="CT143" i="5"/>
  <c r="DN143" i="5" s="1"/>
  <c r="DH136" i="5"/>
  <c r="CX136" i="5"/>
  <c r="DR136" i="5" s="1"/>
  <c r="DC96" i="5"/>
  <c r="CS96" i="5"/>
  <c r="DM96" i="5" s="1"/>
  <c r="CP169" i="5"/>
  <c r="DJ169" i="5" s="1"/>
  <c r="CZ169" i="5"/>
  <c r="DC160" i="5"/>
  <c r="CS160" i="5"/>
  <c r="DM160" i="5" s="1"/>
  <c r="CQ115" i="5"/>
  <c r="DK115" i="5" s="1"/>
  <c r="DA115" i="5"/>
  <c r="DC216" i="5"/>
  <c r="CS216" i="5"/>
  <c r="DM216" i="5" s="1"/>
  <c r="DD102" i="5"/>
  <c r="CT102" i="5"/>
  <c r="DN102" i="5" s="1"/>
  <c r="CP87" i="5"/>
  <c r="DJ87" i="5" s="1"/>
  <c r="CZ87" i="5"/>
  <c r="CP149" i="5"/>
  <c r="DJ149" i="5" s="1"/>
  <c r="CZ149" i="5"/>
  <c r="DC139" i="5"/>
  <c r="CS139" i="5"/>
  <c r="DM139" i="5" s="1"/>
  <c r="DF118" i="5"/>
  <c r="CV118" i="5"/>
  <c r="DP118" i="5" s="1"/>
  <c r="DI93" i="5"/>
  <c r="CY93" i="5"/>
  <c r="DS93" i="5" s="1"/>
  <c r="DH73" i="5"/>
  <c r="CX73" i="5"/>
  <c r="DR73" i="5" s="1"/>
  <c r="CT199" i="5"/>
  <c r="DN199" i="5" s="1"/>
  <c r="CV113" i="5"/>
  <c r="DP113" i="5" s="1"/>
  <c r="DF113" i="5"/>
  <c r="DC97" i="5"/>
  <c r="CS97" i="5"/>
  <c r="DM97" i="5" s="1"/>
  <c r="BZ34" i="5"/>
  <c r="CA34" i="5"/>
  <c r="BX34" i="5"/>
  <c r="BY34" i="5"/>
  <c r="BX23" i="5"/>
  <c r="BY23" i="5"/>
  <c r="CA23" i="5"/>
  <c r="CS145" i="5"/>
  <c r="DM145" i="5" s="1"/>
  <c r="DC145" i="5"/>
  <c r="DB136" i="5"/>
  <c r="CR136" i="5"/>
  <c r="DL136" i="5" s="1"/>
  <c r="CQ116" i="5"/>
  <c r="DK116" i="5" s="1"/>
  <c r="DA116" i="5"/>
  <c r="DG45" i="5"/>
  <c r="CW45" i="5"/>
  <c r="DQ45" i="5" s="1"/>
  <c r="DA159" i="5"/>
  <c r="CQ159" i="5"/>
  <c r="DK159" i="5" s="1"/>
  <c r="DA144" i="5"/>
  <c r="CQ144" i="5"/>
  <c r="DK144" i="5" s="1"/>
  <c r="CZ124" i="5"/>
  <c r="CP124" i="5"/>
  <c r="DJ124" i="5" s="1"/>
  <c r="CX112" i="5"/>
  <c r="DR112" i="5" s="1"/>
  <c r="DH112" i="5"/>
  <c r="CU98" i="5"/>
  <c r="DO98" i="5" s="1"/>
  <c r="DE98" i="5"/>
  <c r="DC72" i="5"/>
  <c r="CS72" i="5"/>
  <c r="DM72" i="5" s="1"/>
  <c r="CP132" i="5"/>
  <c r="DJ132" i="5" s="1"/>
  <c r="CZ132" i="5"/>
  <c r="CS111" i="5"/>
  <c r="DM111" i="5" s="1"/>
  <c r="DC111" i="5"/>
  <c r="DF83" i="5"/>
  <c r="CV83" i="5"/>
  <c r="DP83" i="5" s="1"/>
  <c r="DC41" i="5"/>
  <c r="CS41" i="5"/>
  <c r="DM41" i="5" s="1"/>
  <c r="DB23" i="5"/>
  <c r="CR23" i="5"/>
  <c r="DL23" i="5" s="1"/>
  <c r="CX133" i="5"/>
  <c r="DR133" i="5" s="1"/>
  <c r="DH133" i="5"/>
  <c r="CC127" i="5"/>
  <c r="CD127" i="5" s="1"/>
  <c r="DG89" i="5"/>
  <c r="CW89" i="5"/>
  <c r="DQ89" i="5" s="1"/>
  <c r="CT67" i="5"/>
  <c r="DN67" i="5" s="1"/>
  <c r="DD67" i="5"/>
  <c r="DC54" i="5"/>
  <c r="CS54" i="5"/>
  <c r="DM54" i="5" s="1"/>
  <c r="DF35" i="5"/>
  <c r="CV35" i="5"/>
  <c r="DP35" i="5" s="1"/>
  <c r="CT97" i="5"/>
  <c r="DN97" i="5" s="1"/>
  <c r="DD97" i="5"/>
  <c r="CP74" i="5"/>
  <c r="DJ74" i="5" s="1"/>
  <c r="CZ74" i="5"/>
  <c r="CX51" i="5"/>
  <c r="DR51" i="5" s="1"/>
  <c r="DH51" i="5"/>
  <c r="CX12" i="5"/>
  <c r="DR12" i="5" s="1"/>
  <c r="DH12" i="5"/>
  <c r="DI104" i="5"/>
  <c r="CY104" i="5"/>
  <c r="DS104" i="5" s="1"/>
  <c r="CW77" i="5"/>
  <c r="DQ77" i="5" s="1"/>
  <c r="DG77" i="5"/>
  <c r="DC68" i="5"/>
  <c r="CS68" i="5"/>
  <c r="DM68" i="5" s="1"/>
  <c r="DB57" i="5"/>
  <c r="CR57" i="5"/>
  <c r="DL57" i="5" s="1"/>
  <c r="DI43" i="5"/>
  <c r="CY43" i="5"/>
  <c r="DS43" i="5" s="1"/>
  <c r="BY12" i="5"/>
  <c r="BX12" i="5"/>
  <c r="CA12" i="5"/>
  <c r="CY140" i="5"/>
  <c r="DS140" i="5" s="1"/>
  <c r="DI140" i="5"/>
  <c r="BX88" i="5"/>
  <c r="BZ88" i="5"/>
  <c r="CA88" i="5"/>
  <c r="BY88" i="5"/>
  <c r="CT49" i="5"/>
  <c r="DN49" i="5" s="1"/>
  <c r="DD49" i="5"/>
  <c r="CU76" i="5"/>
  <c r="DO76" i="5" s="1"/>
  <c r="CY13" i="5"/>
  <c r="DS13" i="5" s="1"/>
  <c r="DI13" i="5"/>
  <c r="CZ245" i="4"/>
  <c r="CP245" i="4"/>
  <c r="DJ245" i="4" s="1"/>
  <c r="CY83" i="5"/>
  <c r="DS83" i="5" s="1"/>
  <c r="DI83" i="5"/>
  <c r="CA64" i="5"/>
  <c r="BX64" i="5"/>
  <c r="BY64" i="5"/>
  <c r="BZ64" i="5"/>
  <c r="CU55" i="5"/>
  <c r="DO55" i="5" s="1"/>
  <c r="DE55" i="5"/>
  <c r="CT40" i="5"/>
  <c r="DN40" i="5" s="1"/>
  <c r="CX23" i="5"/>
  <c r="DR23" i="5" s="1"/>
  <c r="DH23" i="5"/>
  <c r="CC261" i="4"/>
  <c r="CD261" i="4" s="1"/>
  <c r="DA86" i="5"/>
  <c r="CQ86" i="5"/>
  <c r="DK86" i="5" s="1"/>
  <c r="CZ75" i="5"/>
  <c r="CP75" i="5"/>
  <c r="DJ75" i="5" s="1"/>
  <c r="CQ54" i="5"/>
  <c r="DK54" i="5" s="1"/>
  <c r="DA54" i="5"/>
  <c r="DB31" i="5"/>
  <c r="CR31" i="5"/>
  <c r="DL31" i="5" s="1"/>
  <c r="CX276" i="4"/>
  <c r="DR276" i="4" s="1"/>
  <c r="DH276" i="4"/>
  <c r="CY268" i="4"/>
  <c r="DS268" i="4" s="1"/>
  <c r="DI268" i="4"/>
  <c r="DD72" i="5"/>
  <c r="CT72" i="5"/>
  <c r="DN72" i="5" s="1"/>
  <c r="CY60" i="5"/>
  <c r="DS60" i="5" s="1"/>
  <c r="DI60" i="5"/>
  <c r="DI34" i="5"/>
  <c r="CY34" i="5"/>
  <c r="DS34" i="5" s="1"/>
  <c r="CT26" i="5"/>
  <c r="DN26" i="5" s="1"/>
  <c r="DD26" i="5"/>
  <c r="DA260" i="4"/>
  <c r="CQ260" i="4"/>
  <c r="DK260" i="4" s="1"/>
  <c r="CP233" i="4"/>
  <c r="DJ233" i="4" s="1"/>
  <c r="CZ233" i="4"/>
  <c r="CC258" i="4"/>
  <c r="CD258" i="4" s="1"/>
  <c r="CW235" i="4"/>
  <c r="DQ235" i="4" s="1"/>
  <c r="DG235" i="4"/>
  <c r="CZ221" i="4"/>
  <c r="CP221" i="4"/>
  <c r="DJ221" i="4" s="1"/>
  <c r="CP173" i="4"/>
  <c r="DJ173" i="4" s="1"/>
  <c r="CZ173" i="4"/>
  <c r="DA105" i="5"/>
  <c r="CQ105" i="5"/>
  <c r="DK105" i="5" s="1"/>
  <c r="CW42" i="5"/>
  <c r="DQ42" i="5" s="1"/>
  <c r="DG42" i="5"/>
  <c r="CR33" i="5"/>
  <c r="DL33" i="5" s="1"/>
  <c r="DB33" i="5"/>
  <c r="CP20" i="5"/>
  <c r="DJ20" i="5" s="1"/>
  <c r="CZ20" i="5"/>
  <c r="CS275" i="4"/>
  <c r="DM275" i="4" s="1"/>
  <c r="DC275" i="4"/>
  <c r="DG252" i="4"/>
  <c r="CW252" i="4"/>
  <c r="DQ252" i="4" s="1"/>
  <c r="DA223" i="4"/>
  <c r="CQ223" i="4"/>
  <c r="DK223" i="4" s="1"/>
  <c r="CC206" i="4"/>
  <c r="CD206" i="4" s="1"/>
  <c r="BX165" i="4"/>
  <c r="CA165" i="4"/>
  <c r="BZ165" i="4"/>
  <c r="BY165" i="4"/>
  <c r="CZ61" i="5"/>
  <c r="CP61" i="5"/>
  <c r="DJ61" i="5" s="1"/>
  <c r="CT58" i="5"/>
  <c r="DN58" i="5" s="1"/>
  <c r="DD58" i="5"/>
  <c r="CW19" i="5"/>
  <c r="DQ19" i="5" s="1"/>
  <c r="DG19" i="5"/>
  <c r="DB5" i="5"/>
  <c r="CR5" i="5"/>
  <c r="DL5" i="5" s="1"/>
  <c r="CY270" i="4"/>
  <c r="DS270" i="4" s="1"/>
  <c r="DI270" i="4"/>
  <c r="DC235" i="4"/>
  <c r="CS235" i="4"/>
  <c r="DM235" i="4" s="1"/>
  <c r="DH223" i="4"/>
  <c r="CX223" i="4"/>
  <c r="DR223" i="4" s="1"/>
  <c r="CS206" i="4"/>
  <c r="DM206" i="4" s="1"/>
  <c r="DC206" i="4"/>
  <c r="CW186" i="4"/>
  <c r="DQ186" i="4" s="1"/>
  <c r="DG186" i="4"/>
  <c r="CP167" i="4"/>
  <c r="DJ167" i="4" s="1"/>
  <c r="CZ167" i="4"/>
  <c r="CW73" i="5"/>
  <c r="DQ73" i="5" s="1"/>
  <c r="DG73" i="5"/>
  <c r="CQ28" i="5"/>
  <c r="DK28" i="5" s="1"/>
  <c r="DA28" i="5"/>
  <c r="CT27" i="5"/>
  <c r="DN27" i="5" s="1"/>
  <c r="DD27" i="5"/>
  <c r="CC249" i="4"/>
  <c r="CD249" i="4" s="1"/>
  <c r="CZ198" i="4"/>
  <c r="CP198" i="4"/>
  <c r="DJ198" i="4" s="1"/>
  <c r="DD87" i="5"/>
  <c r="CT87" i="5"/>
  <c r="DN87" i="5" s="1"/>
  <c r="DH264" i="4"/>
  <c r="CX264" i="4"/>
  <c r="DR264" i="4" s="1"/>
  <c r="DD240" i="4"/>
  <c r="CT240" i="4"/>
  <c r="DN240" i="4" s="1"/>
  <c r="DG224" i="4"/>
  <c r="CW224" i="4"/>
  <c r="DQ224" i="4" s="1"/>
  <c r="DI202" i="4"/>
  <c r="CY202" i="4"/>
  <c r="DS202" i="4" s="1"/>
  <c r="CU192" i="4"/>
  <c r="DO192" i="4" s="1"/>
  <c r="DE192" i="4"/>
  <c r="CV159" i="4"/>
  <c r="DP159" i="4" s="1"/>
  <c r="DF159" i="4"/>
  <c r="CX47" i="5"/>
  <c r="DR47" i="5" s="1"/>
  <c r="DH47" i="5"/>
  <c r="BZ7" i="5"/>
  <c r="BX7" i="5"/>
  <c r="CA7" i="5"/>
  <c r="BY7" i="5"/>
  <c r="DE241" i="4"/>
  <c r="CU241" i="4"/>
  <c r="DO241" i="4" s="1"/>
  <c r="DA211" i="4"/>
  <c r="CQ211" i="4"/>
  <c r="DK211" i="4" s="1"/>
  <c r="DF185" i="4"/>
  <c r="CV185" i="4"/>
  <c r="DP185" i="4" s="1"/>
  <c r="CC176" i="4"/>
  <c r="CD176" i="4" s="1"/>
  <c r="DE162" i="4"/>
  <c r="CU162" i="4"/>
  <c r="DO162" i="4" s="1"/>
  <c r="CW140" i="4"/>
  <c r="DQ140" i="4" s="1"/>
  <c r="DG140" i="4"/>
  <c r="CQ122" i="4"/>
  <c r="DK122" i="4" s="1"/>
  <c r="DA122" i="4"/>
  <c r="CZ85" i="4"/>
  <c r="CP85" i="4"/>
  <c r="DJ85" i="4" s="1"/>
  <c r="CR241" i="4"/>
  <c r="DL241" i="4" s="1"/>
  <c r="DB241" i="4"/>
  <c r="DH221" i="4"/>
  <c r="CX221" i="4"/>
  <c r="DR221" i="4" s="1"/>
  <c r="CS196" i="4"/>
  <c r="DM196" i="4" s="1"/>
  <c r="DC196" i="4"/>
  <c r="DB148" i="4"/>
  <c r="CR148" i="4"/>
  <c r="DL148" i="4" s="1"/>
  <c r="BY107" i="4"/>
  <c r="BX107" i="4"/>
  <c r="CA107" i="4"/>
  <c r="CU71" i="5"/>
  <c r="DO71" i="5" s="1"/>
  <c r="CW239" i="4"/>
  <c r="DQ239" i="4" s="1"/>
  <c r="DG239" i="4"/>
  <c r="CT212" i="4"/>
  <c r="DN212" i="4" s="1"/>
  <c r="DD212" i="4"/>
  <c r="DF155" i="4"/>
  <c r="CV155" i="4"/>
  <c r="DP155" i="4" s="1"/>
  <c r="DC101" i="4"/>
  <c r="CS101" i="4"/>
  <c r="DM101" i="4" s="1"/>
  <c r="CT11" i="5"/>
  <c r="DN11" i="5" s="1"/>
  <c r="DD11" i="5"/>
  <c r="BX266" i="4"/>
  <c r="BZ266" i="4"/>
  <c r="CA266" i="4"/>
  <c r="BY266" i="4"/>
  <c r="CS167" i="4"/>
  <c r="DM167" i="4" s="1"/>
  <c r="DC167" i="4"/>
  <c r="DB163" i="4"/>
  <c r="CR163" i="4"/>
  <c r="DL163" i="4" s="1"/>
  <c r="CC135" i="4"/>
  <c r="CD135" i="4" s="1"/>
  <c r="DB74" i="4"/>
  <c r="CR74" i="4"/>
  <c r="DL74" i="4" s="1"/>
  <c r="CA24" i="5"/>
  <c r="BY24" i="5"/>
  <c r="BX24" i="5"/>
  <c r="BZ9" i="5"/>
  <c r="CA9" i="5"/>
  <c r="BY9" i="5"/>
  <c r="BX9" i="5"/>
  <c r="CY220" i="4"/>
  <c r="DS220" i="4" s="1"/>
  <c r="DI220" i="4"/>
  <c r="DB195" i="4"/>
  <c r="CR195" i="4"/>
  <c r="DL195" i="4" s="1"/>
  <c r="CY194" i="4"/>
  <c r="DS194" i="4" s="1"/>
  <c r="DI194" i="4"/>
  <c r="CC137" i="4"/>
  <c r="CD137" i="4" s="1"/>
  <c r="DB109" i="4"/>
  <c r="CR109" i="4"/>
  <c r="DL109" i="4" s="1"/>
  <c r="DB82" i="4"/>
  <c r="CR82" i="4"/>
  <c r="DL82" i="4" s="1"/>
  <c r="DC60" i="4"/>
  <c r="CS60" i="4"/>
  <c r="DM60" i="4" s="1"/>
  <c r="DC260" i="4"/>
  <c r="CS260" i="4"/>
  <c r="DM260" i="4" s="1"/>
  <c r="DG231" i="4"/>
  <c r="CW231" i="4"/>
  <c r="DQ231" i="4" s="1"/>
  <c r="CP216" i="4"/>
  <c r="DJ216" i="4" s="1"/>
  <c r="CZ216" i="4"/>
  <c r="CT209" i="4"/>
  <c r="DN209" i="4" s="1"/>
  <c r="DD209" i="4"/>
  <c r="DH194" i="4"/>
  <c r="CX194" i="4"/>
  <c r="DR194" i="4" s="1"/>
  <c r="DC178" i="4"/>
  <c r="CS178" i="4"/>
  <c r="DM178" i="4" s="1"/>
  <c r="CC143" i="4"/>
  <c r="CD143" i="4" s="1"/>
  <c r="CA132" i="4"/>
  <c r="BZ132" i="4"/>
  <c r="BX132" i="4"/>
  <c r="BY132" i="4"/>
  <c r="CV93" i="4"/>
  <c r="DP93" i="4" s="1"/>
  <c r="DF93" i="4"/>
  <c r="BZ70" i="4"/>
  <c r="BY70" i="4"/>
  <c r="BX70" i="4"/>
  <c r="CA70" i="4"/>
  <c r="CZ276" i="3"/>
  <c r="CP276" i="3"/>
  <c r="DJ276" i="3" s="1"/>
  <c r="DI8" i="5"/>
  <c r="CY8" i="5"/>
  <c r="DS8" i="5" s="1"/>
  <c r="DC250" i="4"/>
  <c r="CS250" i="4"/>
  <c r="DM250" i="4" s="1"/>
  <c r="DC200" i="4"/>
  <c r="CS200" i="4"/>
  <c r="DM200" i="4" s="1"/>
  <c r="DF161" i="4"/>
  <c r="CV161" i="4"/>
  <c r="DP161" i="4" s="1"/>
  <c r="DE132" i="4"/>
  <c r="CU132" i="4"/>
  <c r="DO132" i="4" s="1"/>
  <c r="DI115" i="4"/>
  <c r="CY115" i="4"/>
  <c r="DS115" i="4" s="1"/>
  <c r="CT91" i="4"/>
  <c r="DN91" i="4" s="1"/>
  <c r="DD91" i="4"/>
  <c r="CP74" i="4"/>
  <c r="DJ74" i="4" s="1"/>
  <c r="CZ74" i="4"/>
  <c r="DG56" i="4"/>
  <c r="CW56" i="4"/>
  <c r="DQ56" i="4" s="1"/>
  <c r="DF227" i="4"/>
  <c r="CV227" i="4"/>
  <c r="DP227" i="4" s="1"/>
  <c r="CY201" i="4"/>
  <c r="DS201" i="4" s="1"/>
  <c r="DI201" i="4"/>
  <c r="CW46" i="5"/>
  <c r="DQ46" i="5" s="1"/>
  <c r="DG46" i="5"/>
  <c r="DD262" i="4"/>
  <c r="CT262" i="4"/>
  <c r="DN262" i="4" s="1"/>
  <c r="DC256" i="4"/>
  <c r="CS256" i="4"/>
  <c r="DM256" i="4" s="1"/>
  <c r="DF172" i="4"/>
  <c r="CV172" i="4"/>
  <c r="DP172" i="4" s="1"/>
  <c r="CQ169" i="4"/>
  <c r="DK169" i="4" s="1"/>
  <c r="DA169" i="4"/>
  <c r="CP119" i="4"/>
  <c r="DJ119" i="4" s="1"/>
  <c r="CZ119" i="4"/>
  <c r="CW118" i="4"/>
  <c r="DQ118" i="4" s="1"/>
  <c r="DG118" i="4"/>
  <c r="CS108" i="4"/>
  <c r="DM108" i="4" s="1"/>
  <c r="DC108" i="4"/>
  <c r="DD100" i="4"/>
  <c r="CT100" i="4"/>
  <c r="DN100" i="4" s="1"/>
  <c r="CY31" i="4"/>
  <c r="DS31" i="4" s="1"/>
  <c r="DI31" i="4"/>
  <c r="BX83" i="5"/>
  <c r="CS67" i="5"/>
  <c r="DM67" i="5" s="1"/>
  <c r="DC67" i="5"/>
  <c r="DF215" i="4"/>
  <c r="CV215" i="4"/>
  <c r="DP215" i="4" s="1"/>
  <c r="DG137" i="4"/>
  <c r="CW137" i="4"/>
  <c r="DQ137" i="4" s="1"/>
  <c r="CV236" i="4"/>
  <c r="DP236" i="4" s="1"/>
  <c r="DF236" i="4"/>
  <c r="DB230" i="4"/>
  <c r="CR230" i="4"/>
  <c r="DL230" i="4" s="1"/>
  <c r="DE175" i="4"/>
  <c r="CU175" i="4"/>
  <c r="DO175" i="4" s="1"/>
  <c r="DC152" i="5"/>
  <c r="CS152" i="5"/>
  <c r="DM152" i="5" s="1"/>
  <c r="DG259" i="4"/>
  <c r="CW259" i="4"/>
  <c r="DQ259" i="4" s="1"/>
  <c r="CY189" i="4"/>
  <c r="DS189" i="4" s="1"/>
  <c r="DI189" i="4"/>
  <c r="DI153" i="4"/>
  <c r="CY153" i="4"/>
  <c r="DS153" i="4" s="1"/>
  <c r="CT152" i="4"/>
  <c r="DN152" i="4" s="1"/>
  <c r="DD152" i="4"/>
  <c r="DB112" i="4"/>
  <c r="CR112" i="4"/>
  <c r="DL112" i="4" s="1"/>
  <c r="DF151" i="4"/>
  <c r="CV151" i="4"/>
  <c r="DP151" i="4" s="1"/>
  <c r="DB130" i="4"/>
  <c r="CR130" i="4"/>
  <c r="DL130" i="4" s="1"/>
  <c r="BV92" i="4"/>
  <c r="BU92" i="4"/>
  <c r="DB52" i="4"/>
  <c r="CR52" i="4"/>
  <c r="DL52" i="4" s="1"/>
  <c r="CC154" i="4"/>
  <c r="CD154" i="4" s="1"/>
  <c r="CV104" i="4"/>
  <c r="DP104" i="4" s="1"/>
  <c r="DF104" i="4"/>
  <c r="DE97" i="4"/>
  <c r="CU97" i="4"/>
  <c r="DO97" i="4" s="1"/>
  <c r="DF87" i="4"/>
  <c r="CV87" i="4"/>
  <c r="DP87" i="4" s="1"/>
  <c r="DC72" i="4"/>
  <c r="CS72" i="4"/>
  <c r="DM72" i="4" s="1"/>
  <c r="CT67" i="4"/>
  <c r="DN67" i="4" s="1"/>
  <c r="DD67" i="4"/>
  <c r="CY53" i="4"/>
  <c r="DS53" i="4" s="1"/>
  <c r="DI53" i="4"/>
  <c r="DE261" i="3"/>
  <c r="CU261" i="3"/>
  <c r="DO261" i="3" s="1"/>
  <c r="DA203" i="3"/>
  <c r="CQ203" i="3"/>
  <c r="DK203" i="3" s="1"/>
  <c r="CY144" i="4"/>
  <c r="DS144" i="4" s="1"/>
  <c r="DI144" i="4"/>
  <c r="BY117" i="4"/>
  <c r="BX117" i="4"/>
  <c r="CA117" i="4"/>
  <c r="BZ117" i="4"/>
  <c r="DD69" i="4"/>
  <c r="CT69" i="4"/>
  <c r="DN69" i="4" s="1"/>
  <c r="DF47" i="4"/>
  <c r="CV47" i="4"/>
  <c r="DP47" i="4" s="1"/>
  <c r="DG32" i="4"/>
  <c r="CW32" i="4"/>
  <c r="DQ32" i="4" s="1"/>
  <c r="DH276" i="3"/>
  <c r="CX276" i="3"/>
  <c r="DR276" i="3" s="1"/>
  <c r="CZ235" i="3"/>
  <c r="CP235" i="3"/>
  <c r="DJ235" i="3" s="1"/>
  <c r="BX198" i="3"/>
  <c r="CA198" i="3"/>
  <c r="BY198" i="3"/>
  <c r="BZ198" i="3"/>
  <c r="CT131" i="4"/>
  <c r="DN131" i="4" s="1"/>
  <c r="DD131" i="4"/>
  <c r="DI128" i="4"/>
  <c r="CY128" i="4"/>
  <c r="DS128" i="4" s="1"/>
  <c r="DD105" i="4"/>
  <c r="CT105" i="4"/>
  <c r="DN105" i="4" s="1"/>
  <c r="BZ34" i="4"/>
  <c r="BY34" i="4"/>
  <c r="CA34" i="4"/>
  <c r="BX34" i="4"/>
  <c r="DB279" i="3"/>
  <c r="CR279" i="3"/>
  <c r="DL279" i="3" s="1"/>
  <c r="CZ264" i="3"/>
  <c r="CP264" i="3"/>
  <c r="DJ264" i="3" s="1"/>
  <c r="BY251" i="3"/>
  <c r="BX251" i="3"/>
  <c r="CA251" i="3"/>
  <c r="BZ251" i="3"/>
  <c r="CX232" i="3"/>
  <c r="DR232" i="3" s="1"/>
  <c r="DH232" i="3"/>
  <c r="CV214" i="3"/>
  <c r="DP214" i="3" s="1"/>
  <c r="DF214" i="3"/>
  <c r="DG143" i="3"/>
  <c r="CW143" i="3"/>
  <c r="DQ143" i="3" s="1"/>
  <c r="CQ278" i="4"/>
  <c r="DK278" i="4" s="1"/>
  <c r="DA278" i="4"/>
  <c r="CT168" i="4"/>
  <c r="DN168" i="4" s="1"/>
  <c r="DH96" i="4"/>
  <c r="CX96" i="4"/>
  <c r="DR96" i="4" s="1"/>
  <c r="DA91" i="4"/>
  <c r="CQ91" i="4"/>
  <c r="DK91" i="4" s="1"/>
  <c r="CS66" i="4"/>
  <c r="DM66" i="4" s="1"/>
  <c r="DC66" i="4"/>
  <c r="DH8" i="4"/>
  <c r="CX8" i="4"/>
  <c r="DR8" i="4" s="1"/>
  <c r="DA272" i="3"/>
  <c r="CQ272" i="3"/>
  <c r="DK272" i="3" s="1"/>
  <c r="DE259" i="3"/>
  <c r="CU259" i="3"/>
  <c r="DO259" i="3" s="1"/>
  <c r="DH242" i="3"/>
  <c r="CX242" i="3"/>
  <c r="DR242" i="3" s="1"/>
  <c r="DF224" i="3"/>
  <c r="CV224" i="3"/>
  <c r="DP224" i="3" s="1"/>
  <c r="CP186" i="3"/>
  <c r="DJ186" i="3" s="1"/>
  <c r="CZ186" i="3"/>
  <c r="CA22" i="4"/>
  <c r="BY22" i="4"/>
  <c r="BX22" i="4"/>
  <c r="CY271" i="3"/>
  <c r="DS271" i="3" s="1"/>
  <c r="DI271" i="3"/>
  <c r="DD218" i="3"/>
  <c r="CT218" i="3"/>
  <c r="DN218" i="3" s="1"/>
  <c r="CC199" i="3"/>
  <c r="CD199" i="3" s="1"/>
  <c r="CC178" i="3"/>
  <c r="CD178" i="3" s="1"/>
  <c r="DI156" i="3"/>
  <c r="CY156" i="3"/>
  <c r="DS156" i="3" s="1"/>
  <c r="DA145" i="3"/>
  <c r="CQ145" i="3"/>
  <c r="DK145" i="3" s="1"/>
  <c r="CZ89" i="3"/>
  <c r="CP89" i="3"/>
  <c r="DJ89" i="3" s="1"/>
  <c r="CR160" i="4"/>
  <c r="DL160" i="4" s="1"/>
  <c r="DB160" i="4"/>
  <c r="CW130" i="4"/>
  <c r="DQ130" i="4" s="1"/>
  <c r="DG130" i="4"/>
  <c r="BY95" i="4"/>
  <c r="BX95" i="4"/>
  <c r="CA95" i="4"/>
  <c r="BZ95" i="4"/>
  <c r="CZ30" i="4"/>
  <c r="CP30" i="4"/>
  <c r="DJ30" i="4" s="1"/>
  <c r="DB21" i="4"/>
  <c r="CR21" i="4"/>
  <c r="DL21" i="4" s="1"/>
  <c r="DC266" i="3"/>
  <c r="CS266" i="3"/>
  <c r="DM266" i="3" s="1"/>
  <c r="DC253" i="3"/>
  <c r="CS253" i="3"/>
  <c r="DM253" i="3" s="1"/>
  <c r="DI223" i="3"/>
  <c r="CY223" i="3"/>
  <c r="DS223" i="3" s="1"/>
  <c r="CP197" i="3"/>
  <c r="DJ197" i="3" s="1"/>
  <c r="CZ197" i="3"/>
  <c r="DG189" i="3"/>
  <c r="CW189" i="3"/>
  <c r="DQ189" i="3" s="1"/>
  <c r="DD157" i="3"/>
  <c r="CT157" i="3"/>
  <c r="DN157" i="3" s="1"/>
  <c r="BX129" i="3"/>
  <c r="CA129" i="3"/>
  <c r="BY129" i="3"/>
  <c r="BZ129" i="3"/>
  <c r="CP106" i="3"/>
  <c r="DJ106" i="3" s="1"/>
  <c r="CZ106" i="3"/>
  <c r="DA67" i="3"/>
  <c r="CQ67" i="3"/>
  <c r="DK67" i="3" s="1"/>
  <c r="CC125" i="4"/>
  <c r="CD125" i="4" s="1"/>
  <c r="DH93" i="4"/>
  <c r="CX93" i="4"/>
  <c r="DR93" i="4" s="1"/>
  <c r="DF86" i="4"/>
  <c r="CV86" i="4"/>
  <c r="DP86" i="4" s="1"/>
  <c r="CU38" i="4"/>
  <c r="DO38" i="4" s="1"/>
  <c r="DE38" i="4"/>
  <c r="CC13" i="4"/>
  <c r="CD13" i="4" s="1"/>
  <c r="CV269" i="3"/>
  <c r="DP269" i="3" s="1"/>
  <c r="DF269" i="3"/>
  <c r="DE224" i="3"/>
  <c r="CU224" i="3"/>
  <c r="DO224" i="3" s="1"/>
  <c r="CA213" i="3"/>
  <c r="BZ213" i="3"/>
  <c r="BY213" i="3"/>
  <c r="BX213" i="3"/>
  <c r="DD202" i="3"/>
  <c r="CT202" i="3"/>
  <c r="DN202" i="3" s="1"/>
  <c r="DF177" i="3"/>
  <c r="CV177" i="3"/>
  <c r="DP177" i="3" s="1"/>
  <c r="CY165" i="3"/>
  <c r="DS165" i="3" s="1"/>
  <c r="DI165" i="3"/>
  <c r="DA157" i="3"/>
  <c r="CQ157" i="3"/>
  <c r="DK157" i="3" s="1"/>
  <c r="CP145" i="3"/>
  <c r="DJ145" i="3" s="1"/>
  <c r="CZ145" i="3"/>
  <c r="BY126" i="3"/>
  <c r="BX126" i="3"/>
  <c r="BZ126" i="3"/>
  <c r="CA126" i="3"/>
  <c r="CU108" i="3"/>
  <c r="DO108" i="3" s="1"/>
  <c r="DE108" i="3"/>
  <c r="BY98" i="3"/>
  <c r="BX98" i="3"/>
  <c r="CA98" i="3"/>
  <c r="BZ98" i="3"/>
  <c r="BZ241" i="4"/>
  <c r="BX241" i="4"/>
  <c r="BY241" i="4"/>
  <c r="CA241" i="4"/>
  <c r="CW226" i="4"/>
  <c r="DQ226" i="4" s="1"/>
  <c r="DG226" i="4"/>
  <c r="CQ177" i="4"/>
  <c r="DK177" i="4" s="1"/>
  <c r="DA177" i="4"/>
  <c r="CW49" i="4"/>
  <c r="DQ49" i="4" s="1"/>
  <c r="DG49" i="4"/>
  <c r="CW24" i="4"/>
  <c r="DQ24" i="4" s="1"/>
  <c r="DG24" i="4"/>
  <c r="CC231" i="3"/>
  <c r="CD231" i="3" s="1"/>
  <c r="CV201" i="3"/>
  <c r="DP201" i="3" s="1"/>
  <c r="DF201" i="3"/>
  <c r="CT196" i="3"/>
  <c r="DN196" i="3" s="1"/>
  <c r="DD196" i="3"/>
  <c r="DI159" i="3"/>
  <c r="CY159" i="3"/>
  <c r="DS159" i="3" s="1"/>
  <c r="CA136" i="3"/>
  <c r="BZ136" i="3"/>
  <c r="BY136" i="3"/>
  <c r="BX136" i="3"/>
  <c r="CP18" i="5"/>
  <c r="DJ18" i="5" s="1"/>
  <c r="CZ18" i="5"/>
  <c r="CW27" i="4"/>
  <c r="DQ27" i="4" s="1"/>
  <c r="DG27" i="4"/>
  <c r="DB15" i="4"/>
  <c r="CR15" i="4"/>
  <c r="DL15" i="4" s="1"/>
  <c r="BZ262" i="3"/>
  <c r="CA262" i="3"/>
  <c r="BY262" i="3"/>
  <c r="BX262" i="3"/>
  <c r="DB209" i="3"/>
  <c r="CR209" i="3"/>
  <c r="DL209" i="3" s="1"/>
  <c r="DH190" i="3"/>
  <c r="CX190" i="3"/>
  <c r="DR190" i="3" s="1"/>
  <c r="BY168" i="3"/>
  <c r="BX168" i="3"/>
  <c r="CA168" i="3"/>
  <c r="BZ168" i="3"/>
  <c r="DC151" i="3"/>
  <c r="CS151" i="3"/>
  <c r="DM151" i="3" s="1"/>
  <c r="DD125" i="3"/>
  <c r="CT125" i="3"/>
  <c r="DN125" i="3" s="1"/>
  <c r="DB104" i="3"/>
  <c r="CR104" i="3"/>
  <c r="DL104" i="3" s="1"/>
  <c r="CY80" i="3"/>
  <c r="DS80" i="3" s="1"/>
  <c r="DI80" i="3"/>
  <c r="CR66" i="3"/>
  <c r="DL66" i="3" s="1"/>
  <c r="DB66" i="3"/>
  <c r="CT50" i="3"/>
  <c r="DN50" i="3" s="1"/>
  <c r="DD50" i="3"/>
  <c r="CV75" i="4"/>
  <c r="DP75" i="4" s="1"/>
  <c r="DF75" i="4"/>
  <c r="CT9" i="4"/>
  <c r="DN9" i="4" s="1"/>
  <c r="DD9" i="4"/>
  <c r="DC251" i="3"/>
  <c r="CS251" i="3"/>
  <c r="DM251" i="3" s="1"/>
  <c r="DE239" i="3"/>
  <c r="CU239" i="3"/>
  <c r="DO239" i="3" s="1"/>
  <c r="DB222" i="3"/>
  <c r="CR222" i="3"/>
  <c r="DL222" i="3" s="1"/>
  <c r="DI187" i="3"/>
  <c r="CY187" i="3"/>
  <c r="DS187" i="3" s="1"/>
  <c r="CA162" i="3"/>
  <c r="BZ162" i="3"/>
  <c r="BY162" i="3"/>
  <c r="BX162" i="3"/>
  <c r="CA139" i="3"/>
  <c r="BZ139" i="3"/>
  <c r="BX139" i="3"/>
  <c r="BY139" i="3"/>
  <c r="DC124" i="3"/>
  <c r="CS124" i="3"/>
  <c r="DM124" i="3" s="1"/>
  <c r="BZ80" i="3"/>
  <c r="BY80" i="3"/>
  <c r="BX80" i="3"/>
  <c r="CA80" i="3"/>
  <c r="DF46" i="3"/>
  <c r="CV46" i="3"/>
  <c r="DP46" i="3" s="1"/>
  <c r="BX33" i="3"/>
  <c r="BY33" i="3"/>
  <c r="CA33" i="3"/>
  <c r="BZ33" i="3"/>
  <c r="DB15" i="3"/>
  <c r="CR15" i="3"/>
  <c r="DL15" i="3" s="1"/>
  <c r="CK239" i="2"/>
  <c r="DE239" i="2" s="1"/>
  <c r="CU239" i="2"/>
  <c r="CK207" i="2"/>
  <c r="DE207" i="2" s="1"/>
  <c r="CU207" i="2"/>
  <c r="CU175" i="2"/>
  <c r="CK175" i="2"/>
  <c r="DE175" i="2" s="1"/>
  <c r="CJ124" i="2"/>
  <c r="DD124" i="2" s="1"/>
  <c r="CT124" i="2"/>
  <c r="CY124" i="4"/>
  <c r="DS124" i="4" s="1"/>
  <c r="DI124" i="4"/>
  <c r="CX79" i="4"/>
  <c r="DR79" i="4" s="1"/>
  <c r="DH79" i="4"/>
  <c r="CY64" i="4"/>
  <c r="DS64" i="4" s="1"/>
  <c r="DI64" i="4"/>
  <c r="CU59" i="4"/>
  <c r="DO59" i="4" s="1"/>
  <c r="DE59" i="4"/>
  <c r="CX51" i="4"/>
  <c r="DR51" i="4" s="1"/>
  <c r="DH51" i="4"/>
  <c r="BX36" i="4"/>
  <c r="CA36" i="4"/>
  <c r="BZ36" i="4"/>
  <c r="BY36" i="4"/>
  <c r="CT277" i="3"/>
  <c r="DN277" i="3" s="1"/>
  <c r="DD277" i="3"/>
  <c r="BZ256" i="3"/>
  <c r="BY256" i="3"/>
  <c r="BX256" i="3"/>
  <c r="CA256" i="3"/>
  <c r="CY230" i="3"/>
  <c r="DS230" i="3" s="1"/>
  <c r="DI230" i="3"/>
  <c r="CA215" i="3"/>
  <c r="BY215" i="3"/>
  <c r="BZ215" i="3"/>
  <c r="BX215" i="3"/>
  <c r="DA207" i="3"/>
  <c r="CQ207" i="3"/>
  <c r="DK207" i="3" s="1"/>
  <c r="DE204" i="3"/>
  <c r="CU204" i="3"/>
  <c r="DO204" i="3" s="1"/>
  <c r="CP133" i="3"/>
  <c r="DJ133" i="3" s="1"/>
  <c r="CZ133" i="3"/>
  <c r="CS114" i="3"/>
  <c r="DM114" i="3" s="1"/>
  <c r="DC114" i="3"/>
  <c r="CC99" i="3"/>
  <c r="CD99" i="3" s="1"/>
  <c r="DI72" i="3"/>
  <c r="CY72" i="3"/>
  <c r="DS72" i="3" s="1"/>
  <c r="DC62" i="3"/>
  <c r="CS62" i="3"/>
  <c r="DM62" i="3" s="1"/>
  <c r="CY25" i="3"/>
  <c r="DS25" i="3" s="1"/>
  <c r="DI25" i="3"/>
  <c r="CQ15" i="3"/>
  <c r="DK15" i="3" s="1"/>
  <c r="DA15" i="3"/>
  <c r="CJ261" i="2"/>
  <c r="DD261" i="2" s="1"/>
  <c r="CT261" i="2"/>
  <c r="CJ229" i="2"/>
  <c r="DD229" i="2" s="1"/>
  <c r="CT229" i="2"/>
  <c r="CJ197" i="2"/>
  <c r="DD197" i="2" s="1"/>
  <c r="CT197" i="2"/>
  <c r="CJ165" i="2"/>
  <c r="DD165" i="2" s="1"/>
  <c r="CT165" i="2"/>
  <c r="BR122" i="2"/>
  <c r="BS122" i="2"/>
  <c r="BU122" i="2"/>
  <c r="DA113" i="4"/>
  <c r="CQ113" i="4"/>
  <c r="DK113" i="4" s="1"/>
  <c r="DE10" i="4"/>
  <c r="CU10" i="4"/>
  <c r="DO10" i="4" s="1"/>
  <c r="CP269" i="3"/>
  <c r="DJ269" i="3" s="1"/>
  <c r="CZ269" i="3"/>
  <c r="DC237" i="3"/>
  <c r="CS237" i="3"/>
  <c r="DM237" i="3" s="1"/>
  <c r="DF234" i="3"/>
  <c r="CV234" i="3"/>
  <c r="DP234" i="3" s="1"/>
  <c r="CA207" i="3"/>
  <c r="BY207" i="3"/>
  <c r="BX207" i="3"/>
  <c r="BZ207" i="3"/>
  <c r="CP185" i="3"/>
  <c r="DJ185" i="3" s="1"/>
  <c r="CZ185" i="3"/>
  <c r="DF165" i="3"/>
  <c r="CV165" i="3"/>
  <c r="DP165" i="3" s="1"/>
  <c r="CC137" i="3"/>
  <c r="CD137" i="3" s="1"/>
  <c r="CA128" i="3"/>
  <c r="BZ128" i="3"/>
  <c r="BY128" i="3"/>
  <c r="BX128" i="3"/>
  <c r="CA114" i="3"/>
  <c r="BY114" i="3"/>
  <c r="BZ114" i="3"/>
  <c r="BX114" i="3"/>
  <c r="CR101" i="3"/>
  <c r="DL101" i="3" s="1"/>
  <c r="DB101" i="3"/>
  <c r="BX78" i="3"/>
  <c r="CA78" i="3"/>
  <c r="BY78" i="3"/>
  <c r="BZ78" i="3"/>
  <c r="DG47" i="3"/>
  <c r="CW47" i="3"/>
  <c r="DQ47" i="3" s="1"/>
  <c r="CA25" i="3"/>
  <c r="BY25" i="3"/>
  <c r="BX25" i="3"/>
  <c r="DH7" i="3"/>
  <c r="CX7" i="3"/>
  <c r="DR7" i="3" s="1"/>
  <c r="DB40" i="4"/>
  <c r="CR40" i="4"/>
  <c r="DL40" i="4" s="1"/>
  <c r="DC33" i="4"/>
  <c r="CS33" i="4"/>
  <c r="DM33" i="4" s="1"/>
  <c r="CW200" i="3"/>
  <c r="DQ200" i="3" s="1"/>
  <c r="DG200" i="3"/>
  <c r="DH160" i="3"/>
  <c r="CX160" i="3"/>
  <c r="DR160" i="3" s="1"/>
  <c r="CV149" i="3"/>
  <c r="DP149" i="3" s="1"/>
  <c r="DF149" i="3"/>
  <c r="DC107" i="3"/>
  <c r="CS107" i="3"/>
  <c r="DM107" i="3" s="1"/>
  <c r="DB44" i="4"/>
  <c r="CR44" i="4"/>
  <c r="DL44" i="4" s="1"/>
  <c r="CW273" i="3"/>
  <c r="DQ273" i="3" s="1"/>
  <c r="DG273" i="3"/>
  <c r="CT261" i="3"/>
  <c r="DN261" i="3" s="1"/>
  <c r="DH244" i="3"/>
  <c r="CX244" i="3"/>
  <c r="DR244" i="3" s="1"/>
  <c r="CX120" i="3"/>
  <c r="DR120" i="3" s="1"/>
  <c r="DH120" i="3"/>
  <c r="DG84" i="3"/>
  <c r="CW84" i="3"/>
  <c r="DQ84" i="3" s="1"/>
  <c r="DH74" i="3"/>
  <c r="CX74" i="3"/>
  <c r="DR74" i="3" s="1"/>
  <c r="DD59" i="3"/>
  <c r="CT59" i="3"/>
  <c r="DN59" i="3" s="1"/>
  <c r="CA6" i="3"/>
  <c r="BZ6" i="3"/>
  <c r="BY6" i="3"/>
  <c r="BX6" i="3"/>
  <c r="DC255" i="2"/>
  <c r="CS255" i="2"/>
  <c r="DM255" i="2" s="1"/>
  <c r="DE6" i="4"/>
  <c r="CU6" i="4"/>
  <c r="DO6" i="4" s="1"/>
  <c r="CU226" i="3"/>
  <c r="DO226" i="3" s="1"/>
  <c r="DF180" i="3"/>
  <c r="CV180" i="3"/>
  <c r="DP180" i="3" s="1"/>
  <c r="CC170" i="3"/>
  <c r="CD170" i="3" s="1"/>
  <c r="DE125" i="3"/>
  <c r="CU125" i="3"/>
  <c r="DO125" i="3" s="1"/>
  <c r="CX106" i="3"/>
  <c r="DR106" i="3" s="1"/>
  <c r="DH106" i="3"/>
  <c r="DA94" i="3"/>
  <c r="CQ94" i="3"/>
  <c r="DK94" i="3" s="1"/>
  <c r="CZ84" i="3"/>
  <c r="CP84" i="3"/>
  <c r="DJ84" i="3" s="1"/>
  <c r="CX22" i="4"/>
  <c r="DR22" i="4" s="1"/>
  <c r="DH22" i="4"/>
  <c r="CW16" i="4"/>
  <c r="DQ16" i="4" s="1"/>
  <c r="DG16" i="4"/>
  <c r="CP221" i="3"/>
  <c r="DJ221" i="3" s="1"/>
  <c r="CZ221" i="3"/>
  <c r="BZ220" i="3"/>
  <c r="BX220" i="3"/>
  <c r="BY220" i="3"/>
  <c r="CA220" i="3"/>
  <c r="DA143" i="3"/>
  <c r="CQ143" i="3"/>
  <c r="DK143" i="3" s="1"/>
  <c r="CY77" i="3"/>
  <c r="DS77" i="3" s="1"/>
  <c r="DI77" i="3"/>
  <c r="CQ39" i="3"/>
  <c r="DK39" i="3" s="1"/>
  <c r="DA39" i="3"/>
  <c r="CZ280" i="3"/>
  <c r="CP280" i="3"/>
  <c r="DJ280" i="3" s="1"/>
  <c r="CT273" i="3"/>
  <c r="DN273" i="3" s="1"/>
  <c r="CU241" i="3"/>
  <c r="DO241" i="3" s="1"/>
  <c r="DE241" i="3"/>
  <c r="CP229" i="3"/>
  <c r="DJ229" i="3" s="1"/>
  <c r="CZ229" i="3"/>
  <c r="CA186" i="3"/>
  <c r="BZ186" i="3"/>
  <c r="BX186" i="3"/>
  <c r="BY186" i="3"/>
  <c r="DC108" i="3"/>
  <c r="CS108" i="3"/>
  <c r="DM108" i="3" s="1"/>
  <c r="CV83" i="3"/>
  <c r="DP83" i="3" s="1"/>
  <c r="DF83" i="3"/>
  <c r="BX70" i="3"/>
  <c r="BY70" i="3"/>
  <c r="CA70" i="3"/>
  <c r="BZ70" i="3"/>
  <c r="DD55" i="3"/>
  <c r="CT55" i="3"/>
  <c r="DN55" i="3" s="1"/>
  <c r="CA37" i="3"/>
  <c r="BZ37" i="3"/>
  <c r="BX37" i="3"/>
  <c r="BY37" i="3"/>
  <c r="BV13" i="3"/>
  <c r="BU13" i="3"/>
  <c r="BZ13" i="3" s="1"/>
  <c r="CV273" i="2"/>
  <c r="CL273" i="2"/>
  <c r="DF273" i="2" s="1"/>
  <c r="DC266" i="2"/>
  <c r="CS266" i="2"/>
  <c r="DM266" i="2" s="1"/>
  <c r="CY226" i="2"/>
  <c r="CO226" i="2"/>
  <c r="DI226" i="2" s="1"/>
  <c r="CY210" i="2"/>
  <c r="CO210" i="2"/>
  <c r="DI210" i="2" s="1"/>
  <c r="CY194" i="2"/>
  <c r="CO194" i="2"/>
  <c r="DI194" i="2" s="1"/>
  <c r="DI274" i="3"/>
  <c r="CY274" i="3"/>
  <c r="DS274" i="3" s="1"/>
  <c r="DE208" i="3"/>
  <c r="CU208" i="3"/>
  <c r="DO208" i="3" s="1"/>
  <c r="DF104" i="3"/>
  <c r="CV104" i="3"/>
  <c r="DP104" i="3" s="1"/>
  <c r="CU73" i="3"/>
  <c r="DO73" i="3" s="1"/>
  <c r="DE73" i="3"/>
  <c r="CS56" i="3"/>
  <c r="DM56" i="3" s="1"/>
  <c r="DC56" i="3"/>
  <c r="CW36" i="3"/>
  <c r="DQ36" i="3" s="1"/>
  <c r="DG36" i="3"/>
  <c r="DG28" i="3"/>
  <c r="CW28" i="3"/>
  <c r="DQ28" i="3" s="1"/>
  <c r="CS273" i="2"/>
  <c r="DM273" i="2" s="1"/>
  <c r="DC273" i="2"/>
  <c r="BW254" i="2"/>
  <c r="BX254" i="2" s="1"/>
  <c r="BO247" i="2"/>
  <c r="BT247" i="2" s="1"/>
  <c r="CW231" i="2"/>
  <c r="CM231" i="2"/>
  <c r="DG231" i="2" s="1"/>
  <c r="CW215" i="2"/>
  <c r="CM215" i="2"/>
  <c r="DG215" i="2" s="1"/>
  <c r="CW199" i="2"/>
  <c r="CM199" i="2"/>
  <c r="DG199" i="2" s="1"/>
  <c r="CM183" i="2"/>
  <c r="DG183" i="2" s="1"/>
  <c r="CW183" i="2"/>
  <c r="CV148" i="2"/>
  <c r="CL148" i="2"/>
  <c r="DF148" i="2" s="1"/>
  <c r="CV135" i="2"/>
  <c r="CL135" i="2"/>
  <c r="DF135" i="2" s="1"/>
  <c r="CP23" i="4"/>
  <c r="DJ23" i="4" s="1"/>
  <c r="CZ23" i="4"/>
  <c r="CX197" i="3"/>
  <c r="DR197" i="3" s="1"/>
  <c r="DH197" i="3"/>
  <c r="CW161" i="3"/>
  <c r="DQ161" i="3" s="1"/>
  <c r="DG161" i="3"/>
  <c r="BU158" i="3"/>
  <c r="BZ158" i="3" s="1"/>
  <c r="BV158" i="3"/>
  <c r="DF136" i="3"/>
  <c r="CV136" i="3"/>
  <c r="DP136" i="3" s="1"/>
  <c r="CT100" i="3"/>
  <c r="DN100" i="3" s="1"/>
  <c r="DD100" i="3"/>
  <c r="DD70" i="3"/>
  <c r="CT70" i="3"/>
  <c r="DN70" i="3" s="1"/>
  <c r="CY49" i="3"/>
  <c r="DS49" i="3" s="1"/>
  <c r="DI49" i="3"/>
  <c r="DI35" i="3"/>
  <c r="CY35" i="3"/>
  <c r="DS35" i="3" s="1"/>
  <c r="CT17" i="3"/>
  <c r="DN17" i="3" s="1"/>
  <c r="DD17" i="3"/>
  <c r="CV265" i="2"/>
  <c r="CL265" i="2"/>
  <c r="DF265" i="2" s="1"/>
  <c r="CM252" i="2"/>
  <c r="DG252" i="2" s="1"/>
  <c r="CW252" i="2"/>
  <c r="CQ239" i="2"/>
  <c r="DK239" i="2" s="1"/>
  <c r="DA239" i="2"/>
  <c r="CN222" i="2"/>
  <c r="DH222" i="2" s="1"/>
  <c r="CX222" i="2"/>
  <c r="CQ207" i="2"/>
  <c r="DK207" i="2" s="1"/>
  <c r="DA207" i="2"/>
  <c r="CN190" i="2"/>
  <c r="DH190" i="2" s="1"/>
  <c r="CX190" i="2"/>
  <c r="CX173" i="2"/>
  <c r="CN173" i="2"/>
  <c r="DH173" i="2" s="1"/>
  <c r="CP164" i="2"/>
  <c r="DJ164" i="2" s="1"/>
  <c r="CZ164" i="2"/>
  <c r="CM119" i="2"/>
  <c r="DG119" i="2" s="1"/>
  <c r="CW119" i="2"/>
  <c r="CJ78" i="2"/>
  <c r="DD78" i="2" s="1"/>
  <c r="CT78" i="2"/>
  <c r="CJ43" i="2"/>
  <c r="DD43" i="2" s="1"/>
  <c r="CT43" i="2"/>
  <c r="CA250" i="3"/>
  <c r="BZ250" i="3"/>
  <c r="BX250" i="3"/>
  <c r="BY250" i="3"/>
  <c r="CT241" i="3"/>
  <c r="DN241" i="3" s="1"/>
  <c r="CQ268" i="3"/>
  <c r="DK268" i="3" s="1"/>
  <c r="DA268" i="3"/>
  <c r="BZ133" i="3"/>
  <c r="BY133" i="3"/>
  <c r="BX133" i="3"/>
  <c r="CA133" i="3"/>
  <c r="CP57" i="3"/>
  <c r="DJ57" i="3" s="1"/>
  <c r="CZ57" i="3"/>
  <c r="CA45" i="3"/>
  <c r="BX45" i="3"/>
  <c r="BY45" i="3"/>
  <c r="DI20" i="3"/>
  <c r="CY20" i="3"/>
  <c r="DS20" i="3" s="1"/>
  <c r="CV275" i="2"/>
  <c r="CL275" i="2"/>
  <c r="DF275" i="2" s="1"/>
  <c r="CV256" i="2"/>
  <c r="CL256" i="2"/>
  <c r="DF256" i="2" s="1"/>
  <c r="CY249" i="2"/>
  <c r="CO249" i="2"/>
  <c r="DI249" i="2" s="1"/>
  <c r="BU232" i="2"/>
  <c r="BS232" i="2"/>
  <c r="BR232" i="2"/>
  <c r="CZ217" i="2"/>
  <c r="CP217" i="2"/>
  <c r="DJ217" i="2" s="1"/>
  <c r="CZ202" i="2"/>
  <c r="CP202" i="2"/>
  <c r="DJ202" i="2" s="1"/>
  <c r="BO186" i="2"/>
  <c r="BT186" i="2" s="1"/>
  <c r="CV171" i="2"/>
  <c r="CL171" i="2"/>
  <c r="DF171" i="2" s="1"/>
  <c r="CW150" i="2"/>
  <c r="CM150" i="2"/>
  <c r="DG150" i="2" s="1"/>
  <c r="CR97" i="2"/>
  <c r="DL97" i="2" s="1"/>
  <c r="DB97" i="2"/>
  <c r="CJ9" i="2"/>
  <c r="DD9" i="2" s="1"/>
  <c r="CT9" i="2"/>
  <c r="DC22" i="3"/>
  <c r="CS22" i="3"/>
  <c r="DM22" i="3" s="1"/>
  <c r="CR261" i="2"/>
  <c r="DL261" i="2" s="1"/>
  <c r="DB261" i="2"/>
  <c r="CV201" i="2"/>
  <c r="CL201" i="2"/>
  <c r="DF201" i="2" s="1"/>
  <c r="CV184" i="3"/>
  <c r="DP184" i="3" s="1"/>
  <c r="DF184" i="3"/>
  <c r="DF140" i="3"/>
  <c r="CV140" i="3"/>
  <c r="DP140" i="3" s="1"/>
  <c r="CX112" i="3"/>
  <c r="DR112" i="3" s="1"/>
  <c r="DH112" i="3"/>
  <c r="DG111" i="3"/>
  <c r="CW111" i="3"/>
  <c r="DQ111" i="3" s="1"/>
  <c r="BV91" i="3"/>
  <c r="BU91" i="3"/>
  <c r="BZ91" i="3" s="1"/>
  <c r="DA30" i="3"/>
  <c r="CQ30" i="3"/>
  <c r="DK30" i="3" s="1"/>
  <c r="CX249" i="2"/>
  <c r="CN249" i="2"/>
  <c r="DH249" i="2" s="1"/>
  <c r="CO224" i="2"/>
  <c r="DI224" i="2" s="1"/>
  <c r="CY224" i="2"/>
  <c r="CJ156" i="2"/>
  <c r="DD156" i="2" s="1"/>
  <c r="CT156" i="2"/>
  <c r="CA62" i="4"/>
  <c r="BZ62" i="4"/>
  <c r="BX62" i="4"/>
  <c r="BY62" i="4"/>
  <c r="DB249" i="3"/>
  <c r="CR249" i="3"/>
  <c r="DL249" i="3" s="1"/>
  <c r="DA172" i="3"/>
  <c r="CQ172" i="3"/>
  <c r="DK172" i="3" s="1"/>
  <c r="CA154" i="3"/>
  <c r="BY154" i="3"/>
  <c r="BX154" i="3"/>
  <c r="DI144" i="3"/>
  <c r="CY144" i="3"/>
  <c r="DS144" i="3" s="1"/>
  <c r="DA48" i="3"/>
  <c r="CQ48" i="3"/>
  <c r="DK48" i="3" s="1"/>
  <c r="CP30" i="3"/>
  <c r="DJ30" i="3" s="1"/>
  <c r="CZ30" i="3"/>
  <c r="CQ13" i="3"/>
  <c r="DK13" i="3" s="1"/>
  <c r="DA13" i="3"/>
  <c r="DB129" i="3"/>
  <c r="CR129" i="3"/>
  <c r="DL129" i="3" s="1"/>
  <c r="CY121" i="3"/>
  <c r="DS121" i="3" s="1"/>
  <c r="DI121" i="3"/>
  <c r="CV267" i="2"/>
  <c r="CL267" i="2"/>
  <c r="DF267" i="2" s="1"/>
  <c r="DB242" i="2"/>
  <c r="CR242" i="2"/>
  <c r="DL242" i="2" s="1"/>
  <c r="CQ237" i="2"/>
  <c r="DK237" i="2" s="1"/>
  <c r="DA237" i="2"/>
  <c r="CV228" i="2"/>
  <c r="CL228" i="2"/>
  <c r="DF228" i="2" s="1"/>
  <c r="CQ213" i="2"/>
  <c r="DK213" i="2" s="1"/>
  <c r="DA213" i="2"/>
  <c r="CP168" i="2"/>
  <c r="DJ168" i="2" s="1"/>
  <c r="CZ168" i="2"/>
  <c r="CO154" i="2"/>
  <c r="DI154" i="2" s="1"/>
  <c r="CT142" i="2"/>
  <c r="CJ142" i="2"/>
  <c r="DD142" i="2" s="1"/>
  <c r="BO123" i="2"/>
  <c r="BT123" i="2" s="1"/>
  <c r="BO115" i="2"/>
  <c r="BT115" i="2" s="1"/>
  <c r="CV97" i="2"/>
  <c r="CL97" i="2"/>
  <c r="DF97" i="2" s="1"/>
  <c r="CX76" i="2"/>
  <c r="CN76" i="2"/>
  <c r="DH76" i="2" s="1"/>
  <c r="DA64" i="2"/>
  <c r="CQ64" i="2"/>
  <c r="DK64" i="2" s="1"/>
  <c r="BU13" i="2"/>
  <c r="BR13" i="2"/>
  <c r="BS13" i="2"/>
  <c r="CV258" i="2"/>
  <c r="CL258" i="2"/>
  <c r="DF258" i="2" s="1"/>
  <c r="CT180" i="2"/>
  <c r="CJ180" i="2"/>
  <c r="DD180" i="2" s="1"/>
  <c r="BU121" i="2"/>
  <c r="BT121" i="2"/>
  <c r="BR121" i="2"/>
  <c r="BS121" i="2"/>
  <c r="CY104" i="2"/>
  <c r="CO104" i="2"/>
  <c r="DI104" i="2" s="1"/>
  <c r="DB38" i="2"/>
  <c r="CR38" i="2"/>
  <c r="DL38" i="2" s="1"/>
  <c r="BO16" i="2"/>
  <c r="BP16" i="2"/>
  <c r="BO230" i="2"/>
  <c r="DD131" i="3"/>
  <c r="CT131" i="3"/>
  <c r="DN131" i="3" s="1"/>
  <c r="CS101" i="2"/>
  <c r="DM101" i="2" s="1"/>
  <c r="DC101" i="2"/>
  <c r="CR50" i="2"/>
  <c r="DL50" i="2" s="1"/>
  <c r="DB50" i="2"/>
  <c r="CZ5" i="2"/>
  <c r="CP5" i="2"/>
  <c r="DJ5" i="2" s="1"/>
  <c r="BO235" i="2"/>
  <c r="BT235" i="2" s="1"/>
  <c r="DA198" i="2"/>
  <c r="CQ198" i="2"/>
  <c r="DK198" i="2" s="1"/>
  <c r="DB178" i="2"/>
  <c r="CR178" i="2"/>
  <c r="DL178" i="2" s="1"/>
  <c r="DC128" i="2"/>
  <c r="CS128" i="2"/>
  <c r="DM128" i="2" s="1"/>
  <c r="CY109" i="2"/>
  <c r="CO109" i="2"/>
  <c r="DI109" i="2" s="1"/>
  <c r="CM19" i="2"/>
  <c r="DG19" i="2" s="1"/>
  <c r="CW19" i="2"/>
  <c r="BX266" i="3"/>
  <c r="BX48" i="3"/>
  <c r="CP21" i="3"/>
  <c r="DJ21" i="3" s="1"/>
  <c r="CZ21" i="3"/>
  <c r="DB264" i="2"/>
  <c r="CR264" i="2"/>
  <c r="DL264" i="2" s="1"/>
  <c r="DB244" i="2"/>
  <c r="CR244" i="2"/>
  <c r="DL244" i="2" s="1"/>
  <c r="CM213" i="2"/>
  <c r="DG213" i="2" s="1"/>
  <c r="CW213" i="2"/>
  <c r="CZ203" i="2"/>
  <c r="CP203" i="2"/>
  <c r="DJ203" i="2" s="1"/>
  <c r="CM165" i="2"/>
  <c r="DG165" i="2" s="1"/>
  <c r="CW165" i="2"/>
  <c r="DB147" i="2"/>
  <c r="CR147" i="2"/>
  <c r="DL147" i="2" s="1"/>
  <c r="CY136" i="2"/>
  <c r="CO136" i="2"/>
  <c r="DI136" i="2" s="1"/>
  <c r="CO132" i="2"/>
  <c r="DI132" i="2" s="1"/>
  <c r="CY132" i="2"/>
  <c r="CW117" i="2"/>
  <c r="CM117" i="2"/>
  <c r="DG117" i="2" s="1"/>
  <c r="BR90" i="2"/>
  <c r="BS90" i="2"/>
  <c r="BU90" i="2"/>
  <c r="CP80" i="2"/>
  <c r="DJ80" i="2" s="1"/>
  <c r="CZ80" i="2"/>
  <c r="CW69" i="2"/>
  <c r="CM69" i="2"/>
  <c r="DG69" i="2" s="1"/>
  <c r="CX62" i="2"/>
  <c r="CN62" i="2"/>
  <c r="DH62" i="2" s="1"/>
  <c r="BW53" i="2"/>
  <c r="BX53" i="2" s="1"/>
  <c r="BO40" i="2"/>
  <c r="BT40" i="2" s="1"/>
  <c r="BU210" i="2"/>
  <c r="BS210" i="2"/>
  <c r="BR210" i="2"/>
  <c r="CR135" i="2"/>
  <c r="DL135" i="2" s="1"/>
  <c r="DB135" i="2"/>
  <c r="CQ63" i="2"/>
  <c r="DK63" i="2" s="1"/>
  <c r="DA63" i="2"/>
  <c r="CX20" i="2"/>
  <c r="CN20" i="2"/>
  <c r="DH20" i="2" s="1"/>
  <c r="CV174" i="2"/>
  <c r="CL174" i="2"/>
  <c r="DF174" i="2" s="1"/>
  <c r="DB85" i="2"/>
  <c r="CR85" i="2"/>
  <c r="DL85" i="2" s="1"/>
  <c r="BW48" i="2"/>
  <c r="BX48" i="2" s="1"/>
  <c r="CT190" i="2"/>
  <c r="CJ190" i="2"/>
  <c r="DD190" i="2" s="1"/>
  <c r="CT129" i="2"/>
  <c r="CJ129" i="2"/>
  <c r="DD129" i="2" s="1"/>
  <c r="CQ85" i="2"/>
  <c r="DK85" i="2" s="1"/>
  <c r="DA85" i="2"/>
  <c r="CP52" i="2"/>
  <c r="DJ52" i="2" s="1"/>
  <c r="CZ52" i="2"/>
  <c r="CN30" i="2"/>
  <c r="DH30" i="2" s="1"/>
  <c r="CX30" i="2"/>
  <c r="CU246" i="2"/>
  <c r="CK246" i="2"/>
  <c r="DE246" i="2" s="1"/>
  <c r="DA31" i="2"/>
  <c r="CQ31" i="2"/>
  <c r="DK31" i="2" s="1"/>
  <c r="DI34" i="4"/>
  <c r="CY34" i="4"/>
  <c r="DS34" i="4" s="1"/>
  <c r="CX100" i="3"/>
  <c r="DR100" i="3" s="1"/>
  <c r="DH100" i="3"/>
  <c r="DC248" i="2"/>
  <c r="CS248" i="2"/>
  <c r="DM248" i="2" s="1"/>
  <c r="BS243" i="2"/>
  <c r="BR243" i="2"/>
  <c r="BU243" i="2"/>
  <c r="CS223" i="2"/>
  <c r="DM223" i="2" s="1"/>
  <c r="DC223" i="2"/>
  <c r="CQ199" i="2"/>
  <c r="DK199" i="2" s="1"/>
  <c r="DA199" i="2"/>
  <c r="CN196" i="2"/>
  <c r="DH196" i="2" s="1"/>
  <c r="CX196" i="2"/>
  <c r="CY179" i="2"/>
  <c r="CO179" i="2"/>
  <c r="DI179" i="2" s="1"/>
  <c r="CP176" i="2"/>
  <c r="DJ176" i="2" s="1"/>
  <c r="CZ176" i="2"/>
  <c r="DB132" i="2"/>
  <c r="CR132" i="2"/>
  <c r="DL132" i="2" s="1"/>
  <c r="BS112" i="2"/>
  <c r="BR112" i="2"/>
  <c r="BU112" i="2"/>
  <c r="CP108" i="2"/>
  <c r="DJ108" i="2" s="1"/>
  <c r="CZ108" i="2"/>
  <c r="CY73" i="2"/>
  <c r="CO73" i="2"/>
  <c r="DI73" i="2" s="1"/>
  <c r="DA61" i="2"/>
  <c r="CQ61" i="2"/>
  <c r="DK61" i="2" s="1"/>
  <c r="CP43" i="2"/>
  <c r="DJ43" i="2" s="1"/>
  <c r="CZ43" i="2"/>
  <c r="CJ39" i="2"/>
  <c r="DD39" i="2" s="1"/>
  <c r="CT39" i="2"/>
  <c r="CW31" i="2"/>
  <c r="CM31" i="2"/>
  <c r="DG31" i="2" s="1"/>
  <c r="CM14" i="2"/>
  <c r="DG14" i="2" s="1"/>
  <c r="CW14" i="2"/>
  <c r="DA190" i="3"/>
  <c r="CQ190" i="3"/>
  <c r="DK190" i="3" s="1"/>
  <c r="DB171" i="3"/>
  <c r="CR171" i="3"/>
  <c r="DL171" i="3" s="1"/>
  <c r="DF56" i="3"/>
  <c r="CV56" i="3"/>
  <c r="DP56" i="3" s="1"/>
  <c r="CW167" i="2"/>
  <c r="CM167" i="2"/>
  <c r="DG167" i="2" s="1"/>
  <c r="CT162" i="2"/>
  <c r="CJ162" i="2"/>
  <c r="DD162" i="2" s="1"/>
  <c r="BO146" i="2"/>
  <c r="BT146" i="2" s="1"/>
  <c r="CW120" i="2"/>
  <c r="CM120" i="2"/>
  <c r="DG120" i="2" s="1"/>
  <c r="DC83" i="2"/>
  <c r="CS83" i="2"/>
  <c r="DM83" i="2" s="1"/>
  <c r="CW57" i="2"/>
  <c r="CM57" i="2"/>
  <c r="DG57" i="2" s="1"/>
  <c r="BP37" i="2"/>
  <c r="BO37" i="2"/>
  <c r="CJ27" i="2"/>
  <c r="DD27" i="2" s="1"/>
  <c r="CT27" i="2"/>
  <c r="DB212" i="2"/>
  <c r="CR212" i="2"/>
  <c r="DL212" i="2" s="1"/>
  <c r="CQ145" i="2"/>
  <c r="DK145" i="2" s="1"/>
  <c r="DA145" i="2"/>
  <c r="CZ111" i="2"/>
  <c r="CP111" i="2"/>
  <c r="DJ111" i="2" s="1"/>
  <c r="CN61" i="2"/>
  <c r="DH61" i="2" s="1"/>
  <c r="CX61" i="2"/>
  <c r="DC25" i="2"/>
  <c r="CS25" i="2"/>
  <c r="DM25" i="2" s="1"/>
  <c r="DB265" i="3"/>
  <c r="CR265" i="3"/>
  <c r="DL265" i="3" s="1"/>
  <c r="DB88" i="2"/>
  <c r="CR88" i="2"/>
  <c r="DL88" i="2" s="1"/>
  <c r="CK43" i="2"/>
  <c r="DE43" i="2" s="1"/>
  <c r="CU43" i="2"/>
  <c r="CU20" i="2"/>
  <c r="CK20" i="2"/>
  <c r="DE20" i="2" s="1"/>
  <c r="DA97" i="3"/>
  <c r="CQ97" i="3"/>
  <c r="DK97" i="3" s="1"/>
  <c r="BS204" i="2"/>
  <c r="BR204" i="2"/>
  <c r="BU204" i="2"/>
  <c r="CP149" i="2"/>
  <c r="DJ149" i="2" s="1"/>
  <c r="CZ149" i="2"/>
  <c r="CU137" i="2"/>
  <c r="CK137" i="2"/>
  <c r="DE137" i="2" s="1"/>
  <c r="DA71" i="2"/>
  <c r="CQ71" i="2"/>
  <c r="DK71" i="2" s="1"/>
  <c r="BR54" i="2"/>
  <c r="CT203" i="3"/>
  <c r="DN203" i="3" s="1"/>
  <c r="CP23" i="3"/>
  <c r="DJ23" i="3" s="1"/>
  <c r="CZ23" i="3"/>
  <c r="CN262" i="2"/>
  <c r="DH262" i="2" s="1"/>
  <c r="CX262" i="2"/>
  <c r="CX237" i="2"/>
  <c r="CN237" i="2"/>
  <c r="DH237" i="2" s="1"/>
  <c r="CQ219" i="2"/>
  <c r="DK219" i="2" s="1"/>
  <c r="DA219" i="2"/>
  <c r="CT188" i="2"/>
  <c r="CJ188" i="2"/>
  <c r="DD188" i="2" s="1"/>
  <c r="DA184" i="2"/>
  <c r="CQ184" i="2"/>
  <c r="DK184" i="2" s="1"/>
  <c r="CU166" i="2"/>
  <c r="CK166" i="2"/>
  <c r="DE166" i="2" s="1"/>
  <c r="CW143" i="2"/>
  <c r="CM143" i="2"/>
  <c r="DG143" i="2" s="1"/>
  <c r="CM131" i="2"/>
  <c r="DG131" i="2" s="1"/>
  <c r="CW131" i="2"/>
  <c r="CW116" i="2"/>
  <c r="CM116" i="2"/>
  <c r="DG116" i="2" s="1"/>
  <c r="CS103" i="2"/>
  <c r="DM103" i="2" s="1"/>
  <c r="DC103" i="2"/>
  <c r="CX98" i="2"/>
  <c r="CN98" i="2"/>
  <c r="DH98" i="2" s="1"/>
  <c r="DC90" i="2"/>
  <c r="CS90" i="2"/>
  <c r="DM90" i="2" s="1"/>
  <c r="CV80" i="2"/>
  <c r="CL80" i="2"/>
  <c r="DF80" i="2" s="1"/>
  <c r="CO70" i="2"/>
  <c r="DI70" i="2" s="1"/>
  <c r="CY70" i="2"/>
  <c r="BO62" i="2"/>
  <c r="BT62" i="2" s="1"/>
  <c r="CY48" i="2"/>
  <c r="CO48" i="2"/>
  <c r="DI48" i="2" s="1"/>
  <c r="CU39" i="2"/>
  <c r="CK39" i="2"/>
  <c r="DE39" i="2" s="1"/>
  <c r="BP22" i="2"/>
  <c r="BO22" i="2"/>
  <c r="BT22" i="2" s="1"/>
  <c r="DB17" i="2"/>
  <c r="CR17" i="2"/>
  <c r="DL17" i="2" s="1"/>
  <c r="CZ28" i="3"/>
  <c r="CP28" i="3"/>
  <c r="DJ28" i="3" s="1"/>
  <c r="CU260" i="2"/>
  <c r="CK260" i="2"/>
  <c r="DE260" i="2" s="1"/>
  <c r="CX241" i="2"/>
  <c r="CN241" i="2"/>
  <c r="DH241" i="2" s="1"/>
  <c r="CW130" i="2"/>
  <c r="CM130" i="2"/>
  <c r="DG130" i="2" s="1"/>
  <c r="CS60" i="2"/>
  <c r="DM60" i="2" s="1"/>
  <c r="DC60" i="2"/>
  <c r="CM32" i="2"/>
  <c r="DG32" i="2" s="1"/>
  <c r="CW32" i="2"/>
  <c r="DH122" i="3"/>
  <c r="CX122" i="3"/>
  <c r="DR122" i="3" s="1"/>
  <c r="CV160" i="2"/>
  <c r="CL160" i="2"/>
  <c r="DF160" i="2" s="1"/>
  <c r="CW153" i="2"/>
  <c r="CM153" i="2"/>
  <c r="DG153" i="2" s="1"/>
  <c r="DA127" i="2"/>
  <c r="CQ127" i="2"/>
  <c r="DK127" i="2" s="1"/>
  <c r="BO43" i="2"/>
  <c r="BT43" i="2" s="1"/>
  <c r="CU6" i="2"/>
  <c r="CK6" i="2"/>
  <c r="DE6" i="2" s="1"/>
  <c r="CN157" i="2"/>
  <c r="DH157" i="2" s="1"/>
  <c r="CX157" i="2"/>
  <c r="CL65" i="2"/>
  <c r="DF65" i="2" s="1"/>
  <c r="CV65" i="2"/>
  <c r="CN12" i="2"/>
  <c r="DH12" i="2" s="1"/>
  <c r="CO241" i="2"/>
  <c r="DI241" i="2" s="1"/>
  <c r="CO223" i="2"/>
  <c r="DI223" i="2" s="1"/>
  <c r="CN137" i="2"/>
  <c r="DH137" i="2" s="1"/>
  <c r="CN169" i="2"/>
  <c r="DH169" i="2" s="1"/>
  <c r="CN219" i="2"/>
  <c r="DH219" i="2" s="1"/>
  <c r="DE278" i="5"/>
  <c r="CU278" i="5"/>
  <c r="DO278" i="5" s="1"/>
  <c r="DB280" i="5"/>
  <c r="CR280" i="5"/>
  <c r="DL280" i="5" s="1"/>
  <c r="G16" i="9"/>
  <c r="G18" i="9"/>
  <c r="G13" i="9"/>
  <c r="CZ268" i="5"/>
  <c r="CP268" i="5"/>
  <c r="DJ268" i="5" s="1"/>
  <c r="CU268" i="5"/>
  <c r="DO268" i="5" s="1"/>
  <c r="DE268" i="5"/>
  <c r="DG278" i="5"/>
  <c r="CW278" i="5"/>
  <c r="DQ278" i="5" s="1"/>
  <c r="DB278" i="5"/>
  <c r="CR278" i="5"/>
  <c r="DL278" i="5" s="1"/>
  <c r="CS276" i="5"/>
  <c r="DM276" i="5" s="1"/>
  <c r="DC276" i="5"/>
  <c r="CP259" i="5"/>
  <c r="DJ259" i="5" s="1"/>
  <c r="CZ259" i="5"/>
  <c r="CX268" i="5"/>
  <c r="DR268" i="5" s="1"/>
  <c r="DH268" i="5"/>
  <c r="CR275" i="5"/>
  <c r="DL275" i="5" s="1"/>
  <c r="DB275" i="5"/>
  <c r="CC263" i="5"/>
  <c r="CD263" i="5" s="1"/>
  <c r="DI273" i="5"/>
  <c r="CY273" i="5"/>
  <c r="DS273" i="5" s="1"/>
  <c r="DG273" i="5"/>
  <c r="CW273" i="5"/>
  <c r="DQ273" i="5" s="1"/>
  <c r="DD268" i="5"/>
  <c r="CT268" i="5"/>
  <c r="DN268" i="5" s="1"/>
  <c r="DA264" i="5"/>
  <c r="CQ264" i="5"/>
  <c r="DK264" i="5" s="1"/>
  <c r="CR261" i="5"/>
  <c r="DL261" i="5" s="1"/>
  <c r="DB261" i="5"/>
  <c r="DF272" i="5"/>
  <c r="CV272" i="5"/>
  <c r="DP272" i="5" s="1"/>
  <c r="DB277" i="5"/>
  <c r="CR277" i="5"/>
  <c r="DL277" i="5" s="1"/>
  <c r="CQ277" i="5"/>
  <c r="DK277" i="5" s="1"/>
  <c r="DA277" i="5"/>
  <c r="DA280" i="5"/>
  <c r="CQ280" i="5"/>
  <c r="DK280" i="5" s="1"/>
  <c r="DD274" i="5"/>
  <c r="CT274" i="5"/>
  <c r="DN274" i="5" s="1"/>
  <c r="CQ266" i="5"/>
  <c r="DK266" i="5" s="1"/>
  <c r="DA266" i="5"/>
  <c r="DI266" i="5"/>
  <c r="CY266" i="5"/>
  <c r="DS266" i="5" s="1"/>
  <c r="CX265" i="5"/>
  <c r="DR265" i="5" s="1"/>
  <c r="DH265" i="5"/>
  <c r="BX259" i="5"/>
  <c r="CA259" i="5"/>
  <c r="BZ259" i="5"/>
  <c r="BY259" i="5"/>
  <c r="DB251" i="5"/>
  <c r="CR251" i="5"/>
  <c r="DL251" i="5" s="1"/>
  <c r="DB264" i="5"/>
  <c r="CR264" i="5"/>
  <c r="DL264" i="5" s="1"/>
  <c r="DH253" i="5"/>
  <c r="CX253" i="5"/>
  <c r="DR253" i="5" s="1"/>
  <c r="DE250" i="5"/>
  <c r="CU250" i="5"/>
  <c r="DO250" i="5" s="1"/>
  <c r="CV275" i="5"/>
  <c r="DP275" i="5" s="1"/>
  <c r="DF269" i="5"/>
  <c r="CV269" i="5"/>
  <c r="DP269" i="5" s="1"/>
  <c r="BY250" i="5"/>
  <c r="BZ250" i="5"/>
  <c r="CA250" i="5"/>
  <c r="BX250" i="5"/>
  <c r="BZ244" i="5"/>
  <c r="BY244" i="5"/>
  <c r="BX244" i="5"/>
  <c r="CA244" i="5"/>
  <c r="CW268" i="5"/>
  <c r="DQ268" i="5" s="1"/>
  <c r="DG268" i="5"/>
  <c r="DG267" i="5"/>
  <c r="CW267" i="5"/>
  <c r="DQ267" i="5" s="1"/>
  <c r="CS260" i="5"/>
  <c r="DM260" i="5" s="1"/>
  <c r="DC260" i="5"/>
  <c r="CR260" i="5"/>
  <c r="DL260" i="5" s="1"/>
  <c r="DB260" i="5"/>
  <c r="G11" i="7"/>
  <c r="CX273" i="5"/>
  <c r="DR273" i="5" s="1"/>
  <c r="CX80" i="5"/>
  <c r="DR80" i="5" s="1"/>
  <c r="CX31" i="5"/>
  <c r="DR31" i="5" s="1"/>
  <c r="CX56" i="4"/>
  <c r="DR56" i="4" s="1"/>
  <c r="CX166" i="4"/>
  <c r="DR166" i="4" s="1"/>
  <c r="CX115" i="4"/>
  <c r="DR115" i="4" s="1"/>
  <c r="CX257" i="3"/>
  <c r="DR257" i="3" s="1"/>
  <c r="CR138" i="2"/>
  <c r="DL138" i="2" s="1"/>
  <c r="DH247" i="5"/>
  <c r="CX247" i="5"/>
  <c r="DR247" i="5" s="1"/>
  <c r="CV237" i="5"/>
  <c r="DP237" i="5" s="1"/>
  <c r="DF237" i="5"/>
  <c r="DI251" i="5"/>
  <c r="CY251" i="5"/>
  <c r="DS251" i="5" s="1"/>
  <c r="CA240" i="5"/>
  <c r="BZ240" i="5"/>
  <c r="BY240" i="5"/>
  <c r="BX240" i="5"/>
  <c r="CA243" i="5"/>
  <c r="BX243" i="5"/>
  <c r="BZ243" i="5"/>
  <c r="BY243" i="5"/>
  <c r="DE258" i="5"/>
  <c r="CU258" i="5"/>
  <c r="DO258" i="5" s="1"/>
  <c r="CY255" i="5"/>
  <c r="DS255" i="5" s="1"/>
  <c r="DI255" i="5"/>
  <c r="CP244" i="5"/>
  <c r="DJ244" i="5" s="1"/>
  <c r="CZ244" i="5"/>
  <c r="DA239" i="5"/>
  <c r="CQ239" i="5"/>
  <c r="DK239" i="5" s="1"/>
  <c r="DC236" i="5"/>
  <c r="CS236" i="5"/>
  <c r="DM236" i="5" s="1"/>
  <c r="CT266" i="5"/>
  <c r="DN266" i="5" s="1"/>
  <c r="BY255" i="5"/>
  <c r="CA255" i="5"/>
  <c r="BX255" i="5"/>
  <c r="BZ255" i="5"/>
  <c r="CQ252" i="5"/>
  <c r="DK252" i="5" s="1"/>
  <c r="DA252" i="5"/>
  <c r="DD253" i="5"/>
  <c r="CT253" i="5"/>
  <c r="DN253" i="5" s="1"/>
  <c r="DE249" i="5"/>
  <c r="CU249" i="5"/>
  <c r="DO249" i="5" s="1"/>
  <c r="CR245" i="5"/>
  <c r="DL245" i="5" s="1"/>
  <c r="DB245" i="5"/>
  <c r="DI234" i="5"/>
  <c r="CY234" i="5"/>
  <c r="DS234" i="5" s="1"/>
  <c r="DI244" i="5"/>
  <c r="CY244" i="5"/>
  <c r="DS244" i="5" s="1"/>
  <c r="CC253" i="5"/>
  <c r="CD253" i="5" s="1"/>
  <c r="DB239" i="5"/>
  <c r="CR239" i="5"/>
  <c r="DL239" i="5" s="1"/>
  <c r="DE228" i="5"/>
  <c r="CU228" i="5"/>
  <c r="DO228" i="5" s="1"/>
  <c r="CW246" i="5"/>
  <c r="DQ246" i="5" s="1"/>
  <c r="DG246" i="5"/>
  <c r="CS237" i="5"/>
  <c r="DM237" i="5" s="1"/>
  <c r="DC237" i="5"/>
  <c r="CT235" i="5"/>
  <c r="DN235" i="5" s="1"/>
  <c r="DD235" i="5"/>
  <c r="DG241" i="5"/>
  <c r="CW241" i="5"/>
  <c r="DQ241" i="5" s="1"/>
  <c r="DH238" i="5"/>
  <c r="CX238" i="5"/>
  <c r="DR238" i="5" s="1"/>
  <c r="CW238" i="5"/>
  <c r="DQ238" i="5" s="1"/>
  <c r="DG238" i="5"/>
  <c r="CV217" i="5"/>
  <c r="DP217" i="5" s="1"/>
  <c r="DF217" i="5"/>
  <c r="CR230" i="5"/>
  <c r="DL230" i="5" s="1"/>
  <c r="DB230" i="5"/>
  <c r="DA210" i="5"/>
  <c r="CQ210" i="5"/>
  <c r="DK210" i="5" s="1"/>
  <c r="DB236" i="5"/>
  <c r="CR236" i="5"/>
  <c r="DL236" i="5" s="1"/>
  <c r="DH229" i="5"/>
  <c r="CX229" i="5"/>
  <c r="DR229" i="5" s="1"/>
  <c r="DE215" i="5"/>
  <c r="CU215" i="5"/>
  <c r="DO215" i="5" s="1"/>
  <c r="BX205" i="5"/>
  <c r="BZ205" i="5"/>
  <c r="BY205" i="5"/>
  <c r="CA205" i="5"/>
  <c r="DG189" i="5"/>
  <c r="CW189" i="5"/>
  <c r="DQ189" i="5" s="1"/>
  <c r="CC224" i="5"/>
  <c r="CD224" i="5" s="1"/>
  <c r="CP221" i="5"/>
  <c r="DJ221" i="5" s="1"/>
  <c r="CZ221" i="5"/>
  <c r="CW210" i="5"/>
  <c r="DQ210" i="5" s="1"/>
  <c r="DG210" i="5"/>
  <c r="BY202" i="5"/>
  <c r="BX202" i="5"/>
  <c r="BZ202" i="5"/>
  <c r="CA202" i="5"/>
  <c r="CP191" i="5"/>
  <c r="DJ191" i="5" s="1"/>
  <c r="CZ191" i="5"/>
  <c r="DH248" i="5"/>
  <c r="CX248" i="5"/>
  <c r="DR248" i="5" s="1"/>
  <c r="CS221" i="5"/>
  <c r="DM221" i="5" s="1"/>
  <c r="DC221" i="5"/>
  <c r="CW220" i="5"/>
  <c r="DQ220" i="5" s="1"/>
  <c r="DG220" i="5"/>
  <c r="DA215" i="5"/>
  <c r="CQ215" i="5"/>
  <c r="DK215" i="5" s="1"/>
  <c r="CZ209" i="5"/>
  <c r="CP209" i="5"/>
  <c r="DJ209" i="5" s="1"/>
  <c r="DF199" i="5"/>
  <c r="CV199" i="5"/>
  <c r="DP199" i="5" s="1"/>
  <c r="DD189" i="5"/>
  <c r="CT189" i="5"/>
  <c r="DN189" i="5" s="1"/>
  <c r="DH243" i="5"/>
  <c r="CX243" i="5"/>
  <c r="DR243" i="5" s="1"/>
  <c r="CS227" i="5"/>
  <c r="DM227" i="5" s="1"/>
  <c r="DC227" i="5"/>
  <c r="CC227" i="5"/>
  <c r="CD227" i="5" s="1"/>
  <c r="DI225" i="5"/>
  <c r="CY225" i="5"/>
  <c r="DS225" i="5" s="1"/>
  <c r="DG222" i="5"/>
  <c r="CW222" i="5"/>
  <c r="DQ222" i="5" s="1"/>
  <c r="DC222" i="5"/>
  <c r="CS222" i="5"/>
  <c r="DM222" i="5" s="1"/>
  <c r="CX230" i="5"/>
  <c r="DR230" i="5" s="1"/>
  <c r="DA206" i="5"/>
  <c r="CQ206" i="5"/>
  <c r="DK206" i="5" s="1"/>
  <c r="DC201" i="5"/>
  <c r="CS201" i="5"/>
  <c r="DM201" i="5" s="1"/>
  <c r="CY214" i="5"/>
  <c r="DS214" i="5" s="1"/>
  <c r="DI214" i="5"/>
  <c r="DA208" i="5"/>
  <c r="CQ208" i="5"/>
  <c r="DK208" i="5" s="1"/>
  <c r="DD207" i="5"/>
  <c r="CT207" i="5"/>
  <c r="DN207" i="5" s="1"/>
  <c r="DA183" i="5"/>
  <c r="CQ183" i="5"/>
  <c r="DK183" i="5" s="1"/>
  <c r="DH215" i="5"/>
  <c r="CX215" i="5"/>
  <c r="DR215" i="5" s="1"/>
  <c r="CT203" i="5"/>
  <c r="DN203" i="5" s="1"/>
  <c r="DD203" i="5"/>
  <c r="DB191" i="5"/>
  <c r="CR191" i="5"/>
  <c r="DL191" i="5" s="1"/>
  <c r="DE190" i="5"/>
  <c r="CU190" i="5"/>
  <c r="DO190" i="5" s="1"/>
  <c r="CQ184" i="5"/>
  <c r="DK184" i="5" s="1"/>
  <c r="DA184" i="5"/>
  <c r="DA172" i="5"/>
  <c r="CQ172" i="5"/>
  <c r="DK172" i="5" s="1"/>
  <c r="CZ229" i="5"/>
  <c r="CP229" i="5"/>
  <c r="DJ229" i="5" s="1"/>
  <c r="CU200" i="5"/>
  <c r="DO200" i="5" s="1"/>
  <c r="DE200" i="5"/>
  <c r="CP180" i="5"/>
  <c r="DJ180" i="5" s="1"/>
  <c r="CZ180" i="5"/>
  <c r="CX240" i="5"/>
  <c r="DR240" i="5" s="1"/>
  <c r="DG184" i="5"/>
  <c r="CW184" i="5"/>
  <c r="DQ184" i="5" s="1"/>
  <c r="DE175" i="5"/>
  <c r="CU175" i="5"/>
  <c r="DO175" i="5" s="1"/>
  <c r="DD193" i="5"/>
  <c r="CT193" i="5"/>
  <c r="DN193" i="5" s="1"/>
  <c r="DH175" i="5"/>
  <c r="CX175" i="5"/>
  <c r="DR175" i="5" s="1"/>
  <c r="DA160" i="5"/>
  <c r="CQ160" i="5"/>
  <c r="DK160" i="5" s="1"/>
  <c r="CX218" i="5"/>
  <c r="DR218" i="5" s="1"/>
  <c r="CS212" i="5"/>
  <c r="DM212" i="5" s="1"/>
  <c r="DC212" i="5"/>
  <c r="DH192" i="5"/>
  <c r="CX192" i="5"/>
  <c r="DR192" i="5" s="1"/>
  <c r="DG192" i="5"/>
  <c r="CW192" i="5"/>
  <c r="DQ192" i="5" s="1"/>
  <c r="CC174" i="5"/>
  <c r="CD174" i="5" s="1"/>
  <c r="CZ162" i="5"/>
  <c r="CP162" i="5"/>
  <c r="DJ162" i="5" s="1"/>
  <c r="CZ154" i="5"/>
  <c r="CP154" i="5"/>
  <c r="DJ154" i="5" s="1"/>
  <c r="DH220" i="5"/>
  <c r="CX220" i="5"/>
  <c r="DR220" i="5" s="1"/>
  <c r="CX207" i="5"/>
  <c r="DR207" i="5" s="1"/>
  <c r="DH207" i="5"/>
  <c r="CC186" i="5"/>
  <c r="CD186" i="5" s="1"/>
  <c r="DI179" i="5"/>
  <c r="CY179" i="5"/>
  <c r="DS179" i="5" s="1"/>
  <c r="BY162" i="5"/>
  <c r="BX162" i="5"/>
  <c r="BZ162" i="5"/>
  <c r="CA162" i="5"/>
  <c r="CQ223" i="5"/>
  <c r="DK223" i="5" s="1"/>
  <c r="DA223" i="5"/>
  <c r="DI219" i="5"/>
  <c r="CY219" i="5"/>
  <c r="DS219" i="5" s="1"/>
  <c r="DC205" i="5"/>
  <c r="CS205" i="5"/>
  <c r="DM205" i="5" s="1"/>
  <c r="DH189" i="5"/>
  <c r="CX189" i="5"/>
  <c r="DR189" i="5" s="1"/>
  <c r="CW228" i="5"/>
  <c r="DQ228" i="5" s="1"/>
  <c r="DG228" i="5"/>
  <c r="CU213" i="5"/>
  <c r="DO213" i="5" s="1"/>
  <c r="DH198" i="5"/>
  <c r="CX198" i="5"/>
  <c r="DR198" i="5" s="1"/>
  <c r="DE198" i="5"/>
  <c r="CU198" i="5"/>
  <c r="DO198" i="5" s="1"/>
  <c r="DH195" i="5"/>
  <c r="CX195" i="5"/>
  <c r="DR195" i="5" s="1"/>
  <c r="CX194" i="5"/>
  <c r="DR194" i="5" s="1"/>
  <c r="DH194" i="5"/>
  <c r="DB181" i="5"/>
  <c r="CR181" i="5"/>
  <c r="DL181" i="5" s="1"/>
  <c r="CV181" i="5"/>
  <c r="DP181" i="5" s="1"/>
  <c r="DF181" i="5"/>
  <c r="CT168" i="5"/>
  <c r="DN168" i="5" s="1"/>
  <c r="DD168" i="5"/>
  <c r="DD159" i="5"/>
  <c r="CT159" i="5"/>
  <c r="DN159" i="5" s="1"/>
  <c r="CC211" i="5"/>
  <c r="CD211" i="5" s="1"/>
  <c r="CS176" i="5"/>
  <c r="DM176" i="5" s="1"/>
  <c r="DC176" i="5"/>
  <c r="DE176" i="5"/>
  <c r="CU176" i="5"/>
  <c r="DO176" i="5" s="1"/>
  <c r="DF165" i="5"/>
  <c r="CV165" i="5"/>
  <c r="DP165" i="5" s="1"/>
  <c r="DI164" i="5"/>
  <c r="CY164" i="5"/>
  <c r="DS164" i="5" s="1"/>
  <c r="DH153" i="5"/>
  <c r="CX153" i="5"/>
  <c r="DR153" i="5" s="1"/>
  <c r="CZ142" i="5"/>
  <c r="CP142" i="5"/>
  <c r="DJ142" i="5" s="1"/>
  <c r="BX136" i="5"/>
  <c r="CA136" i="5"/>
  <c r="BY136" i="5"/>
  <c r="BZ136" i="5"/>
  <c r="CT225" i="5"/>
  <c r="DN225" i="5" s="1"/>
  <c r="DD225" i="5"/>
  <c r="CT213" i="5"/>
  <c r="DN213" i="5" s="1"/>
  <c r="DD213" i="5"/>
  <c r="DG206" i="5"/>
  <c r="CW206" i="5"/>
  <c r="DQ206" i="5" s="1"/>
  <c r="DF187" i="5"/>
  <c r="CV187" i="5"/>
  <c r="DP187" i="5" s="1"/>
  <c r="CU187" i="5"/>
  <c r="DO187" i="5" s="1"/>
  <c r="DE187" i="5"/>
  <c r="DC173" i="5"/>
  <c r="CS173" i="5"/>
  <c r="DM173" i="5" s="1"/>
  <c r="DE171" i="5"/>
  <c r="CU171" i="5"/>
  <c r="DO171" i="5" s="1"/>
  <c r="DD161" i="5"/>
  <c r="CT161" i="5"/>
  <c r="DN161" i="5" s="1"/>
  <c r="BU153" i="5"/>
  <c r="BZ153" i="5" s="1"/>
  <c r="BV153" i="5"/>
  <c r="DA149" i="5"/>
  <c r="CQ149" i="5"/>
  <c r="DK149" i="5" s="1"/>
  <c r="DF145" i="5"/>
  <c r="CV145" i="5"/>
  <c r="DP145" i="5" s="1"/>
  <c r="CV136" i="5"/>
  <c r="DP136" i="5" s="1"/>
  <c r="DF136" i="5"/>
  <c r="BX185" i="5"/>
  <c r="CA185" i="5"/>
  <c r="BY185" i="5"/>
  <c r="BZ185" i="5"/>
  <c r="CY180" i="5"/>
  <c r="DS180" i="5" s="1"/>
  <c r="DI180" i="5"/>
  <c r="DG177" i="5"/>
  <c r="CW177" i="5"/>
  <c r="DQ177" i="5" s="1"/>
  <c r="CW172" i="5"/>
  <c r="DQ172" i="5" s="1"/>
  <c r="DG172" i="5"/>
  <c r="BX225" i="5"/>
  <c r="DF204" i="5"/>
  <c r="CV204" i="5"/>
  <c r="DP204" i="5" s="1"/>
  <c r="DC204" i="5"/>
  <c r="CS204" i="5"/>
  <c r="DM204" i="5" s="1"/>
  <c r="DA163" i="5"/>
  <c r="CQ163" i="5"/>
  <c r="DK163" i="5" s="1"/>
  <c r="DD163" i="5"/>
  <c r="CT163" i="5"/>
  <c r="DN163" i="5" s="1"/>
  <c r="CX144" i="5"/>
  <c r="DR144" i="5" s="1"/>
  <c r="DH144" i="5"/>
  <c r="DC141" i="5"/>
  <c r="CS141" i="5"/>
  <c r="DM141" i="5" s="1"/>
  <c r="CQ127" i="5"/>
  <c r="DK127" i="5" s="1"/>
  <c r="DA127" i="5"/>
  <c r="DD121" i="5"/>
  <c r="CT121" i="5"/>
  <c r="DN121" i="5" s="1"/>
  <c r="BU135" i="5"/>
  <c r="BZ135" i="5" s="1"/>
  <c r="BV135" i="5"/>
  <c r="DF126" i="5"/>
  <c r="CV126" i="5"/>
  <c r="DP126" i="5" s="1"/>
  <c r="CS231" i="5"/>
  <c r="DM231" i="5" s="1"/>
  <c r="DC231" i="5"/>
  <c r="CX200" i="5"/>
  <c r="DR200" i="5" s="1"/>
  <c r="DG146" i="5"/>
  <c r="CW146" i="5"/>
  <c r="DQ146" i="5" s="1"/>
  <c r="DG132" i="5"/>
  <c r="CW132" i="5"/>
  <c r="DQ132" i="5" s="1"/>
  <c r="CC125" i="5"/>
  <c r="CD125" i="5" s="1"/>
  <c r="DI114" i="5"/>
  <c r="CY114" i="5"/>
  <c r="DS114" i="5" s="1"/>
  <c r="BY101" i="5"/>
  <c r="BZ101" i="5"/>
  <c r="BX101" i="5"/>
  <c r="CA101" i="5"/>
  <c r="DE196" i="5"/>
  <c r="CU196" i="5"/>
  <c r="DO196" i="5" s="1"/>
  <c r="DD180" i="5"/>
  <c r="CT180" i="5"/>
  <c r="DN180" i="5" s="1"/>
  <c r="DH151" i="5"/>
  <c r="CX151" i="5"/>
  <c r="DR151" i="5" s="1"/>
  <c r="DD148" i="5"/>
  <c r="CT148" i="5"/>
  <c r="DN148" i="5" s="1"/>
  <c r="CA126" i="5"/>
  <c r="BZ126" i="5"/>
  <c r="BY126" i="5"/>
  <c r="BX126" i="5"/>
  <c r="CV147" i="5"/>
  <c r="DP147" i="5" s="1"/>
  <c r="DF147" i="5"/>
  <c r="CZ143" i="5"/>
  <c r="CP143" i="5"/>
  <c r="DJ143" i="5" s="1"/>
  <c r="CR130" i="5"/>
  <c r="DL130" i="5" s="1"/>
  <c r="DB130" i="5"/>
  <c r="DF91" i="5"/>
  <c r="CV91" i="5"/>
  <c r="DP91" i="5" s="1"/>
  <c r="DI173" i="5"/>
  <c r="CY173" i="5"/>
  <c r="DS173" i="5" s="1"/>
  <c r="DG136" i="5"/>
  <c r="CW136" i="5"/>
  <c r="DQ136" i="5" s="1"/>
  <c r="DH108" i="5"/>
  <c r="CX108" i="5"/>
  <c r="DR108" i="5" s="1"/>
  <c r="CS90" i="5"/>
  <c r="DM90" i="5" s="1"/>
  <c r="DC90" i="5"/>
  <c r="CT187" i="5"/>
  <c r="DN187" i="5" s="1"/>
  <c r="BX168" i="5"/>
  <c r="BZ166" i="5"/>
  <c r="BX166" i="5"/>
  <c r="CA166" i="5"/>
  <c r="BY166" i="5"/>
  <c r="CP118" i="5"/>
  <c r="DJ118" i="5" s="1"/>
  <c r="CZ118" i="5"/>
  <c r="DF108" i="5"/>
  <c r="CV108" i="5"/>
  <c r="DP108" i="5" s="1"/>
  <c r="CP79" i="5"/>
  <c r="DJ79" i="5" s="1"/>
  <c r="CZ79" i="5"/>
  <c r="DF234" i="5"/>
  <c r="CV234" i="5"/>
  <c r="DP234" i="5" s="1"/>
  <c r="CU139" i="5"/>
  <c r="DO139" i="5" s="1"/>
  <c r="DE139" i="5"/>
  <c r="CT139" i="5"/>
  <c r="DN139" i="5" s="1"/>
  <c r="DD139" i="5"/>
  <c r="CU120" i="5"/>
  <c r="DO120" i="5" s="1"/>
  <c r="DE120" i="5"/>
  <c r="DH118" i="5"/>
  <c r="CX118" i="5"/>
  <c r="DR118" i="5" s="1"/>
  <c r="CR109" i="5"/>
  <c r="DL109" i="5" s="1"/>
  <c r="DB109" i="5"/>
  <c r="DH96" i="5"/>
  <c r="CX96" i="5"/>
  <c r="DR96" i="5" s="1"/>
  <c r="DD85" i="5"/>
  <c r="CT85" i="5"/>
  <c r="DN85" i="5" s="1"/>
  <c r="CX65" i="5"/>
  <c r="DR65" i="5" s="1"/>
  <c r="DH65" i="5"/>
  <c r="BX131" i="5"/>
  <c r="CU129" i="5"/>
  <c r="DO129" i="5" s="1"/>
  <c r="DE129" i="5"/>
  <c r="CW103" i="5"/>
  <c r="DQ103" i="5" s="1"/>
  <c r="DG103" i="5"/>
  <c r="DG97" i="5"/>
  <c r="CW97" i="5"/>
  <c r="DQ97" i="5" s="1"/>
  <c r="DH91" i="5"/>
  <c r="CX91" i="5"/>
  <c r="DR91" i="5" s="1"/>
  <c r="CR73" i="5"/>
  <c r="DL73" i="5" s="1"/>
  <c r="DB73" i="5"/>
  <c r="CC65" i="5"/>
  <c r="CD65" i="5" s="1"/>
  <c r="DA50" i="5"/>
  <c r="CQ50" i="5"/>
  <c r="DK50" i="5" s="1"/>
  <c r="BZ29" i="5"/>
  <c r="CA29" i="5"/>
  <c r="BX29" i="5"/>
  <c r="BY29" i="5"/>
  <c r="BZ21" i="5"/>
  <c r="CA21" i="5"/>
  <c r="BX21" i="5"/>
  <c r="BY21" i="5"/>
  <c r="DG157" i="5"/>
  <c r="CW157" i="5"/>
  <c r="DQ157" i="5" s="1"/>
  <c r="CC157" i="5"/>
  <c r="CD157" i="5" s="1"/>
  <c r="CR116" i="5"/>
  <c r="DL116" i="5" s="1"/>
  <c r="DB116" i="5"/>
  <c r="CV106" i="5"/>
  <c r="DP106" i="5" s="1"/>
  <c r="DF106" i="5"/>
  <c r="DH85" i="5"/>
  <c r="CX85" i="5"/>
  <c r="DR85" i="5" s="1"/>
  <c r="DF69" i="5"/>
  <c r="CV69" i="5"/>
  <c r="DP69" i="5" s="1"/>
  <c r="BX45" i="5"/>
  <c r="CA45" i="5"/>
  <c r="BY45" i="5"/>
  <c r="DF27" i="5"/>
  <c r="CV27" i="5"/>
  <c r="DP27" i="5" s="1"/>
  <c r="DI159" i="5"/>
  <c r="CY159" i="5"/>
  <c r="DS159" i="5" s="1"/>
  <c r="CC144" i="5"/>
  <c r="CD144" i="5" s="1"/>
  <c r="CV142" i="5"/>
  <c r="DP142" i="5" s="1"/>
  <c r="DD124" i="5"/>
  <c r="CT124" i="5"/>
  <c r="DN124" i="5" s="1"/>
  <c r="CR121" i="5"/>
  <c r="DL121" i="5" s="1"/>
  <c r="DB121" i="5"/>
  <c r="CX119" i="5"/>
  <c r="DR119" i="5" s="1"/>
  <c r="DG113" i="5"/>
  <c r="CW113" i="5"/>
  <c r="DQ113" i="5" s="1"/>
  <c r="DA101" i="5"/>
  <c r="CQ101" i="5"/>
  <c r="DK101" i="5" s="1"/>
  <c r="DG98" i="5"/>
  <c r="CW98" i="5"/>
  <c r="DQ98" i="5" s="1"/>
  <c r="CU92" i="5"/>
  <c r="DO92" i="5" s="1"/>
  <c r="DE92" i="5"/>
  <c r="CU72" i="5"/>
  <c r="DO72" i="5" s="1"/>
  <c r="DE72" i="5"/>
  <c r="CW186" i="5"/>
  <c r="DQ186" i="5" s="1"/>
  <c r="DG186" i="5"/>
  <c r="DE163" i="5"/>
  <c r="CU163" i="5"/>
  <c r="DO163" i="5" s="1"/>
  <c r="DE117" i="5"/>
  <c r="CU117" i="5"/>
  <c r="DO117" i="5" s="1"/>
  <c r="DB117" i="5"/>
  <c r="CR117" i="5"/>
  <c r="DL117" i="5" s="1"/>
  <c r="CX111" i="5"/>
  <c r="DR111" i="5" s="1"/>
  <c r="DH111" i="5"/>
  <c r="CA107" i="5"/>
  <c r="BY107" i="5"/>
  <c r="BX107" i="5"/>
  <c r="DA85" i="5"/>
  <c r="CQ85" i="5"/>
  <c r="DK85" i="5" s="1"/>
  <c r="DE56" i="5"/>
  <c r="CU56" i="5"/>
  <c r="DO56" i="5" s="1"/>
  <c r="DB34" i="5"/>
  <c r="CR34" i="5"/>
  <c r="DL34" i="5" s="1"/>
  <c r="DB19" i="5"/>
  <c r="CR19" i="5"/>
  <c r="DL19" i="5" s="1"/>
  <c r="DF133" i="5"/>
  <c r="CV133" i="5"/>
  <c r="DP133" i="5" s="1"/>
  <c r="BZ127" i="5"/>
  <c r="BY127" i="5"/>
  <c r="BX127" i="5"/>
  <c r="CA127" i="5"/>
  <c r="DA106" i="5"/>
  <c r="CQ106" i="5"/>
  <c r="DK106" i="5" s="1"/>
  <c r="BY95" i="5"/>
  <c r="CA95" i="5"/>
  <c r="BX95" i="5"/>
  <c r="BZ95" i="5"/>
  <c r="DI89" i="5"/>
  <c r="CY89" i="5"/>
  <c r="DS89" i="5" s="1"/>
  <c r="DE85" i="5"/>
  <c r="CU85" i="5"/>
  <c r="DO85" i="5" s="1"/>
  <c r="CQ84" i="5"/>
  <c r="DK84" i="5" s="1"/>
  <c r="DA84" i="5"/>
  <c r="CA76" i="5"/>
  <c r="BY76" i="5"/>
  <c r="BZ76" i="5"/>
  <c r="BX76" i="5"/>
  <c r="CR59" i="5"/>
  <c r="DL59" i="5" s="1"/>
  <c r="DB59" i="5"/>
  <c r="CY54" i="5"/>
  <c r="DS54" i="5" s="1"/>
  <c r="DI54" i="5"/>
  <c r="CP49" i="5"/>
  <c r="DJ49" i="5" s="1"/>
  <c r="CZ49" i="5"/>
  <c r="DA35" i="5"/>
  <c r="CQ35" i="5"/>
  <c r="DK35" i="5" s="1"/>
  <c r="DG22" i="5"/>
  <c r="CW22" i="5"/>
  <c r="DQ22" i="5" s="1"/>
  <c r="DA12" i="5"/>
  <c r="CQ12" i="5"/>
  <c r="DK12" i="5" s="1"/>
  <c r="CU144" i="5"/>
  <c r="DO144" i="5" s="1"/>
  <c r="DC123" i="5"/>
  <c r="CS123" i="5"/>
  <c r="DM123" i="5" s="1"/>
  <c r="CU93" i="5"/>
  <c r="DO93" i="5" s="1"/>
  <c r="DE93" i="5"/>
  <c r="BY82" i="5"/>
  <c r="BZ82" i="5"/>
  <c r="BX82" i="5"/>
  <c r="CA82" i="5"/>
  <c r="DB74" i="5"/>
  <c r="CR74" i="5"/>
  <c r="DL74" i="5" s="1"/>
  <c r="DA74" i="5"/>
  <c r="CQ74" i="5"/>
  <c r="DK74" i="5" s="1"/>
  <c r="CP51" i="5"/>
  <c r="DJ51" i="5" s="1"/>
  <c r="CZ51" i="5"/>
  <c r="DF26" i="5"/>
  <c r="CV26" i="5"/>
  <c r="DP26" i="5" s="1"/>
  <c r="CS22" i="5"/>
  <c r="DM22" i="5" s="1"/>
  <c r="DC22" i="5"/>
  <c r="CV159" i="5"/>
  <c r="DP159" i="5" s="1"/>
  <c r="CU109" i="5"/>
  <c r="DO109" i="5" s="1"/>
  <c r="DE109" i="5"/>
  <c r="DD104" i="5"/>
  <c r="CT104" i="5"/>
  <c r="DN104" i="5" s="1"/>
  <c r="DF80" i="5"/>
  <c r="CV80" i="5"/>
  <c r="DP80" i="5" s="1"/>
  <c r="CA70" i="5"/>
  <c r="BY70" i="5"/>
  <c r="BX70" i="5"/>
  <c r="BZ70" i="5"/>
  <c r="BY68" i="5"/>
  <c r="BX68" i="5"/>
  <c r="CA68" i="5"/>
  <c r="BZ68" i="5"/>
  <c r="DI57" i="5"/>
  <c r="CY57" i="5"/>
  <c r="DS57" i="5" s="1"/>
  <c r="CC49" i="5"/>
  <c r="CD49" i="5" s="1"/>
  <c r="BX44" i="5"/>
  <c r="BY44" i="5"/>
  <c r="CA44" i="5"/>
  <c r="CA40" i="5"/>
  <c r="BZ40" i="5"/>
  <c r="BY40" i="5"/>
  <c r="BX40" i="5"/>
  <c r="CP5" i="5"/>
  <c r="DJ5" i="5" s="1"/>
  <c r="CZ5" i="5"/>
  <c r="CV214" i="5"/>
  <c r="DP214" i="5" s="1"/>
  <c r="DI118" i="5"/>
  <c r="CY118" i="5"/>
  <c r="DS118" i="5" s="1"/>
  <c r="CA94" i="5"/>
  <c r="BZ94" i="5"/>
  <c r="BY94" i="5"/>
  <c r="BX94" i="5"/>
  <c r="DB88" i="5"/>
  <c r="CR88" i="5"/>
  <c r="DL88" i="5" s="1"/>
  <c r="CP88" i="5"/>
  <c r="DJ88" i="5" s="1"/>
  <c r="CZ88" i="5"/>
  <c r="DA80" i="5"/>
  <c r="CQ80" i="5"/>
  <c r="DK80" i="5" s="1"/>
  <c r="CA80" i="5"/>
  <c r="BX80" i="5"/>
  <c r="BY80" i="5"/>
  <c r="BZ80" i="5"/>
  <c r="DB51" i="5"/>
  <c r="CR51" i="5"/>
  <c r="DL51" i="5" s="1"/>
  <c r="DD48" i="5"/>
  <c r="CT48" i="5"/>
  <c r="DN48" i="5" s="1"/>
  <c r="BV30" i="5"/>
  <c r="BU30" i="5"/>
  <c r="BZ30" i="5" s="1"/>
  <c r="BV22" i="5"/>
  <c r="BU22" i="5"/>
  <c r="BZ22" i="5" s="1"/>
  <c r="CA15" i="5"/>
  <c r="BY15" i="5"/>
  <c r="BX15" i="5"/>
  <c r="CA153" i="5"/>
  <c r="BY153" i="5"/>
  <c r="BX153" i="5"/>
  <c r="BY114" i="5"/>
  <c r="CA114" i="5"/>
  <c r="BX114" i="5"/>
  <c r="BZ114" i="5"/>
  <c r="DH70" i="5"/>
  <c r="CX70" i="5"/>
  <c r="DR70" i="5" s="1"/>
  <c r="DE40" i="5"/>
  <c r="CU40" i="5"/>
  <c r="DO40" i="5" s="1"/>
  <c r="DH13" i="5"/>
  <c r="CX13" i="5"/>
  <c r="DR13" i="5" s="1"/>
  <c r="BX85" i="5"/>
  <c r="CA85" i="5"/>
  <c r="BZ85" i="5"/>
  <c r="BY85" i="5"/>
  <c r="CZ83" i="5"/>
  <c r="CP83" i="5"/>
  <c r="DJ83" i="5" s="1"/>
  <c r="DG78" i="5"/>
  <c r="CW78" i="5"/>
  <c r="DQ78" i="5" s="1"/>
  <c r="DA78" i="5"/>
  <c r="CQ78" i="5"/>
  <c r="DK78" i="5" s="1"/>
  <c r="DG69" i="5"/>
  <c r="CW69" i="5"/>
  <c r="DQ69" i="5" s="1"/>
  <c r="CR64" i="5"/>
  <c r="DL64" i="5" s="1"/>
  <c r="DB64" i="5"/>
  <c r="CV58" i="5"/>
  <c r="DP58" i="5" s="1"/>
  <c r="DF58" i="5"/>
  <c r="CQ55" i="5"/>
  <c r="DK55" i="5" s="1"/>
  <c r="DA55" i="5"/>
  <c r="CR37" i="5"/>
  <c r="DL37" i="5" s="1"/>
  <c r="DB37" i="5"/>
  <c r="CW9" i="5"/>
  <c r="DQ9" i="5" s="1"/>
  <c r="DG9" i="5"/>
  <c r="DI272" i="4"/>
  <c r="CY272" i="4"/>
  <c r="DS272" i="4" s="1"/>
  <c r="DF261" i="4"/>
  <c r="CV261" i="4"/>
  <c r="DP261" i="4" s="1"/>
  <c r="CC134" i="5"/>
  <c r="CD134" i="5" s="1"/>
  <c r="CZ134" i="5"/>
  <c r="CP134" i="5"/>
  <c r="DJ134" i="5" s="1"/>
  <c r="CX101" i="5"/>
  <c r="DR101" i="5" s="1"/>
  <c r="CX86" i="5"/>
  <c r="DR86" i="5" s="1"/>
  <c r="DH86" i="5"/>
  <c r="CS86" i="5"/>
  <c r="DM86" i="5" s="1"/>
  <c r="DC86" i="5"/>
  <c r="CW75" i="5"/>
  <c r="DQ75" i="5" s="1"/>
  <c r="DG75" i="5"/>
  <c r="CC75" i="5"/>
  <c r="CD75" i="5" s="1"/>
  <c r="BV36" i="5"/>
  <c r="CS31" i="5"/>
  <c r="DM31" i="5" s="1"/>
  <c r="DC31" i="5"/>
  <c r="CQ23" i="5"/>
  <c r="DK23" i="5" s="1"/>
  <c r="DA23" i="5"/>
  <c r="DA280" i="4"/>
  <c r="CQ280" i="4"/>
  <c r="DK280" i="4" s="1"/>
  <c r="DE276" i="4"/>
  <c r="CU276" i="4"/>
  <c r="DO276" i="4" s="1"/>
  <c r="DD271" i="4"/>
  <c r="CT271" i="4"/>
  <c r="DN271" i="4" s="1"/>
  <c r="CS264" i="4"/>
  <c r="DM264" i="4" s="1"/>
  <c r="DC264" i="4"/>
  <c r="CP247" i="4"/>
  <c r="DJ247" i="4" s="1"/>
  <c r="CZ247" i="4"/>
  <c r="CW71" i="5"/>
  <c r="DQ71" i="5" s="1"/>
  <c r="DG71" i="5"/>
  <c r="CZ60" i="5"/>
  <c r="CP60" i="5"/>
  <c r="DJ60" i="5" s="1"/>
  <c r="CZ56" i="5"/>
  <c r="CP56" i="5"/>
  <c r="DJ56" i="5" s="1"/>
  <c r="DH32" i="5"/>
  <c r="CX32" i="5"/>
  <c r="DR32" i="5" s="1"/>
  <c r="DI21" i="5"/>
  <c r="CY21" i="5"/>
  <c r="DS21" i="5" s="1"/>
  <c r="CZ10" i="5"/>
  <c r="CP10" i="5"/>
  <c r="DJ10" i="5" s="1"/>
  <c r="DB272" i="4"/>
  <c r="CR272" i="4"/>
  <c r="DL272" i="4" s="1"/>
  <c r="CZ261" i="4"/>
  <c r="CP261" i="4"/>
  <c r="DJ261" i="4" s="1"/>
  <c r="DI257" i="4"/>
  <c r="CY257" i="4"/>
  <c r="DS257" i="4" s="1"/>
  <c r="CC245" i="4"/>
  <c r="CD245" i="4" s="1"/>
  <c r="CX225" i="4"/>
  <c r="DR225" i="4" s="1"/>
  <c r="DH225" i="4"/>
  <c r="CX69" i="5"/>
  <c r="DR69" i="5" s="1"/>
  <c r="DE275" i="4"/>
  <c r="CU275" i="4"/>
  <c r="DO275" i="4" s="1"/>
  <c r="CA274" i="4"/>
  <c r="BX274" i="4"/>
  <c r="BZ274" i="4"/>
  <c r="BY274" i="4"/>
  <c r="CV270" i="4"/>
  <c r="DP270" i="4" s="1"/>
  <c r="DF270" i="4"/>
  <c r="DB262" i="4"/>
  <c r="CR262" i="4"/>
  <c r="DL262" i="4" s="1"/>
  <c r="CA248" i="4"/>
  <c r="BZ248" i="4"/>
  <c r="BY248" i="4"/>
  <c r="BX248" i="4"/>
  <c r="BY228" i="4"/>
  <c r="BZ228" i="4"/>
  <c r="BX228" i="4"/>
  <c r="CA228" i="4"/>
  <c r="DA194" i="4"/>
  <c r="CQ194" i="4"/>
  <c r="DK194" i="4" s="1"/>
  <c r="CP165" i="4"/>
  <c r="DJ165" i="4" s="1"/>
  <c r="CZ165" i="4"/>
  <c r="DG105" i="5"/>
  <c r="CW105" i="5"/>
  <c r="DQ105" i="5" s="1"/>
  <c r="DE105" i="5"/>
  <c r="CU105" i="5"/>
  <c r="DO105" i="5" s="1"/>
  <c r="CQ73" i="5"/>
  <c r="DK73" i="5" s="1"/>
  <c r="DA73" i="5"/>
  <c r="CY59" i="5"/>
  <c r="DS59" i="5" s="1"/>
  <c r="DI59" i="5"/>
  <c r="DA42" i="5"/>
  <c r="CQ42" i="5"/>
  <c r="DK42" i="5" s="1"/>
  <c r="DE38" i="5"/>
  <c r="CU38" i="5"/>
  <c r="DO38" i="5" s="1"/>
  <c r="BZ35" i="5"/>
  <c r="BY35" i="5"/>
  <c r="BX35" i="5"/>
  <c r="CA35" i="5"/>
  <c r="DC33" i="5"/>
  <c r="CS33" i="5"/>
  <c r="DM33" i="5" s="1"/>
  <c r="CP27" i="5"/>
  <c r="DJ27" i="5" s="1"/>
  <c r="CZ27" i="5"/>
  <c r="CT20" i="5"/>
  <c r="DN20" i="5" s="1"/>
  <c r="DD20" i="5"/>
  <c r="DB20" i="5"/>
  <c r="CR20" i="5"/>
  <c r="DL20" i="5" s="1"/>
  <c r="CX17" i="5"/>
  <c r="DR17" i="5" s="1"/>
  <c r="DH17" i="5"/>
  <c r="CU271" i="4"/>
  <c r="DO271" i="4" s="1"/>
  <c r="DB255" i="4"/>
  <c r="CR255" i="4"/>
  <c r="DL255" i="4" s="1"/>
  <c r="CY252" i="4"/>
  <c r="DS252" i="4" s="1"/>
  <c r="DI252" i="4"/>
  <c r="DB243" i="4"/>
  <c r="CR243" i="4"/>
  <c r="DL243" i="4" s="1"/>
  <c r="CY229" i="4"/>
  <c r="DS229" i="4" s="1"/>
  <c r="DI229" i="4"/>
  <c r="CC222" i="4"/>
  <c r="CD222" i="4" s="1"/>
  <c r="DG213" i="4"/>
  <c r="CW213" i="4"/>
  <c r="DQ213" i="4" s="1"/>
  <c r="BX197" i="4"/>
  <c r="CA197" i="4"/>
  <c r="BZ197" i="4"/>
  <c r="BY197" i="4"/>
  <c r="CP186" i="4"/>
  <c r="DJ186" i="4" s="1"/>
  <c r="CZ186" i="4"/>
  <c r="CZ150" i="4"/>
  <c r="CP150" i="4"/>
  <c r="DJ150" i="4" s="1"/>
  <c r="CZ128" i="5"/>
  <c r="CP128" i="5"/>
  <c r="DJ128" i="5" s="1"/>
  <c r="CX92" i="5"/>
  <c r="DR92" i="5" s="1"/>
  <c r="DH92" i="5"/>
  <c r="CT61" i="5"/>
  <c r="DN61" i="5" s="1"/>
  <c r="DD61" i="5"/>
  <c r="CU45" i="5"/>
  <c r="DO45" i="5" s="1"/>
  <c r="DE45" i="5"/>
  <c r="CV33" i="5"/>
  <c r="DP33" i="5" s="1"/>
  <c r="DB16" i="5"/>
  <c r="CR16" i="5"/>
  <c r="DL16" i="5" s="1"/>
  <c r="CQ5" i="5"/>
  <c r="DK5" i="5" s="1"/>
  <c r="DA5" i="5"/>
  <c r="DB270" i="4"/>
  <c r="CR270" i="4"/>
  <c r="DL270" i="4" s="1"/>
  <c r="CT251" i="4"/>
  <c r="DN251" i="4" s="1"/>
  <c r="DD251" i="4"/>
  <c r="DG238" i="4"/>
  <c r="CW238" i="4"/>
  <c r="DQ238" i="4" s="1"/>
  <c r="CT234" i="4"/>
  <c r="DN234" i="4" s="1"/>
  <c r="DD234" i="4"/>
  <c r="CS222" i="4"/>
  <c r="DM222" i="4" s="1"/>
  <c r="DC222" i="4"/>
  <c r="CV213" i="4"/>
  <c r="DP213" i="4" s="1"/>
  <c r="DF213" i="4"/>
  <c r="CW202" i="4"/>
  <c r="DQ202" i="4" s="1"/>
  <c r="DG202" i="4"/>
  <c r="BY186" i="4"/>
  <c r="BX186" i="4"/>
  <c r="BZ186" i="4"/>
  <c r="CA186" i="4"/>
  <c r="CP175" i="4"/>
  <c r="DJ175" i="4" s="1"/>
  <c r="CZ175" i="4"/>
  <c r="CU163" i="4"/>
  <c r="DO163" i="4" s="1"/>
  <c r="DE163" i="4"/>
  <c r="DC73" i="5"/>
  <c r="CS73" i="5"/>
  <c r="DM73" i="5" s="1"/>
  <c r="CV68" i="5"/>
  <c r="DP68" i="5" s="1"/>
  <c r="DF68" i="5"/>
  <c r="DF49" i="5"/>
  <c r="CV49" i="5"/>
  <c r="DP49" i="5" s="1"/>
  <c r="BV31" i="5"/>
  <c r="DE28" i="5"/>
  <c r="CU28" i="5"/>
  <c r="DO28" i="5" s="1"/>
  <c r="CS28" i="5"/>
  <c r="DM28" i="5" s="1"/>
  <c r="DC28" i="5"/>
  <c r="CA13" i="5"/>
  <c r="BX13" i="5"/>
  <c r="BY13" i="5"/>
  <c r="CC279" i="4"/>
  <c r="CD279" i="4" s="1"/>
  <c r="DA264" i="4"/>
  <c r="CQ264" i="4"/>
  <c r="DK264" i="4" s="1"/>
  <c r="DH245" i="4"/>
  <c r="CX245" i="4"/>
  <c r="DR245" i="4" s="1"/>
  <c r="CZ222" i="4"/>
  <c r="CP222" i="4"/>
  <c r="DJ222" i="4" s="1"/>
  <c r="CZ190" i="4"/>
  <c r="CP190" i="4"/>
  <c r="DJ190" i="4" s="1"/>
  <c r="DG87" i="5"/>
  <c r="CW87" i="5"/>
  <c r="DQ87" i="5" s="1"/>
  <c r="DG63" i="5"/>
  <c r="CW63" i="5"/>
  <c r="DQ63" i="5" s="1"/>
  <c r="BV16" i="5"/>
  <c r="BU16" i="5"/>
  <c r="BZ16" i="5" s="1"/>
  <c r="DC240" i="4"/>
  <c r="CS240" i="4"/>
  <c r="DM240" i="4" s="1"/>
  <c r="DE224" i="4"/>
  <c r="CU224" i="4"/>
  <c r="DO224" i="4" s="1"/>
  <c r="CY212" i="4"/>
  <c r="DS212" i="4" s="1"/>
  <c r="DI212" i="4"/>
  <c r="DC197" i="4"/>
  <c r="CS197" i="4"/>
  <c r="DM197" i="4" s="1"/>
  <c r="DC193" i="4"/>
  <c r="CS193" i="4"/>
  <c r="DM193" i="4" s="1"/>
  <c r="BZ192" i="4"/>
  <c r="CA192" i="4"/>
  <c r="BY192" i="4"/>
  <c r="BX192" i="4"/>
  <c r="DF149" i="4"/>
  <c r="CV149" i="4"/>
  <c r="DP149" i="4" s="1"/>
  <c r="DA117" i="4"/>
  <c r="CQ117" i="4"/>
  <c r="DK117" i="4" s="1"/>
  <c r="DA99" i="4"/>
  <c r="CQ99" i="4"/>
  <c r="DK99" i="4" s="1"/>
  <c r="CV183" i="5"/>
  <c r="DP183" i="5" s="1"/>
  <c r="CV50" i="5"/>
  <c r="DP50" i="5" s="1"/>
  <c r="CS47" i="5"/>
  <c r="DM47" i="5" s="1"/>
  <c r="DC47" i="5"/>
  <c r="CS7" i="5"/>
  <c r="DM7" i="5" s="1"/>
  <c r="DC7" i="5"/>
  <c r="DC6" i="5"/>
  <c r="CS6" i="5"/>
  <c r="DM6" i="5" s="1"/>
  <c r="DD225" i="4"/>
  <c r="CT225" i="4"/>
  <c r="DN225" i="4" s="1"/>
  <c r="CR217" i="4"/>
  <c r="DL217" i="4" s="1"/>
  <c r="DB217" i="4"/>
  <c r="DF216" i="4"/>
  <c r="CV216" i="4"/>
  <c r="DP216" i="4" s="1"/>
  <c r="CC211" i="4"/>
  <c r="CD211" i="4" s="1"/>
  <c r="DH197" i="4"/>
  <c r="CX197" i="4"/>
  <c r="DR197" i="4" s="1"/>
  <c r="DC185" i="4"/>
  <c r="CS185" i="4"/>
  <c r="DM185" i="4" s="1"/>
  <c r="CY173" i="4"/>
  <c r="DS173" i="4" s="1"/>
  <c r="DI173" i="4"/>
  <c r="CT169" i="4"/>
  <c r="DN169" i="4" s="1"/>
  <c r="DD169" i="4"/>
  <c r="CQ162" i="4"/>
  <c r="DK162" i="4" s="1"/>
  <c r="DA162" i="4"/>
  <c r="DI156" i="4"/>
  <c r="CY156" i="4"/>
  <c r="DS156" i="4" s="1"/>
  <c r="DC148" i="4"/>
  <c r="CS148" i="4"/>
  <c r="DM148" i="4" s="1"/>
  <c r="BZ138" i="4"/>
  <c r="BY138" i="4"/>
  <c r="BX138" i="4"/>
  <c r="CA138" i="4"/>
  <c r="CQ130" i="4"/>
  <c r="DK130" i="4" s="1"/>
  <c r="DA130" i="4"/>
  <c r="CZ109" i="4"/>
  <c r="CP109" i="4"/>
  <c r="DJ109" i="4" s="1"/>
  <c r="CP95" i="4"/>
  <c r="DJ95" i="4" s="1"/>
  <c r="CZ95" i="4"/>
  <c r="CX71" i="5"/>
  <c r="DR71" i="5" s="1"/>
  <c r="CP280" i="4"/>
  <c r="DJ280" i="4" s="1"/>
  <c r="CZ280" i="4"/>
  <c r="CS273" i="4"/>
  <c r="DM273" i="4" s="1"/>
  <c r="DC273" i="4"/>
  <c r="CV268" i="4"/>
  <c r="DP268" i="4" s="1"/>
  <c r="DF268" i="4"/>
  <c r="DC265" i="4"/>
  <c r="CS265" i="4"/>
  <c r="DM265" i="4" s="1"/>
  <c r="DD241" i="4"/>
  <c r="CT241" i="4"/>
  <c r="DN241" i="4" s="1"/>
  <c r="DA232" i="4"/>
  <c r="CQ232" i="4"/>
  <c r="DK232" i="4" s="1"/>
  <c r="DI191" i="4"/>
  <c r="CY191" i="4"/>
  <c r="DS191" i="4" s="1"/>
  <c r="CX142" i="4"/>
  <c r="DR142" i="4" s="1"/>
  <c r="DH142" i="4"/>
  <c r="CX122" i="4"/>
  <c r="DR122" i="4" s="1"/>
  <c r="DH122" i="4"/>
  <c r="DD272" i="4"/>
  <c r="CT272" i="4"/>
  <c r="DN272" i="4" s="1"/>
  <c r="DE244" i="4"/>
  <c r="CU244" i="4"/>
  <c r="DO244" i="4" s="1"/>
  <c r="CT219" i="4"/>
  <c r="DN219" i="4" s="1"/>
  <c r="DD219" i="4"/>
  <c r="DG206" i="4"/>
  <c r="CW206" i="4"/>
  <c r="DQ206" i="4" s="1"/>
  <c r="DD194" i="4"/>
  <c r="CT194" i="4"/>
  <c r="DN194" i="4" s="1"/>
  <c r="DF187" i="4"/>
  <c r="CV187" i="4"/>
  <c r="DP187" i="4" s="1"/>
  <c r="CC179" i="4"/>
  <c r="CD179" i="4" s="1"/>
  <c r="CC175" i="4"/>
  <c r="CD175" i="4" s="1"/>
  <c r="DF171" i="4"/>
  <c r="CV171" i="4"/>
  <c r="DP171" i="4" s="1"/>
  <c r="CA164" i="4"/>
  <c r="BZ164" i="4"/>
  <c r="BY164" i="4"/>
  <c r="BX164" i="4"/>
  <c r="DI159" i="4"/>
  <c r="CY159" i="4"/>
  <c r="DS159" i="4" s="1"/>
  <c r="BV153" i="4"/>
  <c r="BU153" i="4"/>
  <c r="BZ153" i="4" s="1"/>
  <c r="DH116" i="4"/>
  <c r="CX116" i="4"/>
  <c r="DR116" i="4" s="1"/>
  <c r="DG105" i="4"/>
  <c r="CW105" i="4"/>
  <c r="DQ105" i="4" s="1"/>
  <c r="DE95" i="4"/>
  <c r="CU95" i="4"/>
  <c r="DO95" i="4" s="1"/>
  <c r="CZ76" i="4"/>
  <c r="CP76" i="4"/>
  <c r="DJ76" i="4" s="1"/>
  <c r="DE53" i="5"/>
  <c r="CU53" i="5"/>
  <c r="DO53" i="5" s="1"/>
  <c r="CX53" i="5"/>
  <c r="DR53" i="5" s="1"/>
  <c r="DH53" i="5"/>
  <c r="BZ43" i="5"/>
  <c r="BY43" i="5"/>
  <c r="CA43" i="5"/>
  <c r="BX43" i="5"/>
  <c r="CV15" i="5"/>
  <c r="DP15" i="5" s="1"/>
  <c r="CS11" i="5"/>
  <c r="DM11" i="5" s="1"/>
  <c r="DC11" i="5"/>
  <c r="DF11" i="5"/>
  <c r="CV11" i="5"/>
  <c r="DP11" i="5" s="1"/>
  <c r="DH266" i="4"/>
  <c r="CX266" i="4"/>
  <c r="DR266" i="4" s="1"/>
  <c r="DG266" i="4"/>
  <c r="CW266" i="4"/>
  <c r="DQ266" i="4" s="1"/>
  <c r="CT254" i="4"/>
  <c r="DN254" i="4" s="1"/>
  <c r="CR218" i="4"/>
  <c r="DL218" i="4" s="1"/>
  <c r="DB218" i="4"/>
  <c r="CZ203" i="4"/>
  <c r="CP203" i="4"/>
  <c r="DJ203" i="4" s="1"/>
  <c r="CT203" i="4"/>
  <c r="DN203" i="4" s="1"/>
  <c r="DD203" i="4"/>
  <c r="DG196" i="4"/>
  <c r="CW196" i="4"/>
  <c r="DQ196" i="4" s="1"/>
  <c r="CA182" i="4"/>
  <c r="BX182" i="4"/>
  <c r="BZ182" i="4"/>
  <c r="BY182" i="4"/>
  <c r="DG177" i="4"/>
  <c r="CW177" i="4"/>
  <c r="DQ177" i="4" s="1"/>
  <c r="CS174" i="4"/>
  <c r="DM174" i="4" s="1"/>
  <c r="DC174" i="4"/>
  <c r="DA145" i="4"/>
  <c r="CQ145" i="4"/>
  <c r="DK145" i="4" s="1"/>
  <c r="DB136" i="4"/>
  <c r="CR136" i="4"/>
  <c r="DL136" i="4" s="1"/>
  <c r="CW134" i="4"/>
  <c r="DQ134" i="4" s="1"/>
  <c r="DG134" i="4"/>
  <c r="DD116" i="4"/>
  <c r="CT116" i="4"/>
  <c r="DN116" i="4" s="1"/>
  <c r="CX83" i="4"/>
  <c r="DR83" i="4" s="1"/>
  <c r="DH83" i="4"/>
  <c r="CA79" i="4"/>
  <c r="BZ79" i="4"/>
  <c r="BY79" i="4"/>
  <c r="BX79" i="4"/>
  <c r="CU78" i="4"/>
  <c r="DO78" i="4" s="1"/>
  <c r="DE78" i="4"/>
  <c r="CR70" i="4"/>
  <c r="DL70" i="4" s="1"/>
  <c r="DB70" i="4"/>
  <c r="DE99" i="5"/>
  <c r="CU99" i="5"/>
  <c r="DO99" i="5" s="1"/>
  <c r="DH99" i="5"/>
  <c r="CX99" i="5"/>
  <c r="DR99" i="5" s="1"/>
  <c r="CW52" i="5"/>
  <c r="DQ52" i="5" s="1"/>
  <c r="DG52" i="5"/>
  <c r="CU34" i="5"/>
  <c r="DO34" i="5" s="1"/>
  <c r="CY24" i="5"/>
  <c r="DS24" i="5" s="1"/>
  <c r="DI24" i="5"/>
  <c r="CT255" i="4"/>
  <c r="DN255" i="4" s="1"/>
  <c r="DD255" i="4"/>
  <c r="BY242" i="4"/>
  <c r="BX242" i="4"/>
  <c r="BZ242" i="4"/>
  <c r="CA242" i="4"/>
  <c r="CT220" i="4"/>
  <c r="DN220" i="4" s="1"/>
  <c r="DD220" i="4"/>
  <c r="CS220" i="4"/>
  <c r="DM220" i="4" s="1"/>
  <c r="DC220" i="4"/>
  <c r="DE207" i="4"/>
  <c r="CU207" i="4"/>
  <c r="DO207" i="4" s="1"/>
  <c r="DI195" i="4"/>
  <c r="CY195" i="4"/>
  <c r="DS195" i="4" s="1"/>
  <c r="CR175" i="4"/>
  <c r="DL175" i="4" s="1"/>
  <c r="DB175" i="4"/>
  <c r="CS132" i="4"/>
  <c r="DM132" i="4" s="1"/>
  <c r="DC132" i="4"/>
  <c r="CY127" i="4"/>
  <c r="DS127" i="4" s="1"/>
  <c r="DI127" i="4"/>
  <c r="DF126" i="4"/>
  <c r="CV126" i="4"/>
  <c r="DP126" i="4" s="1"/>
  <c r="CS121" i="4"/>
  <c r="DM121" i="4" s="1"/>
  <c r="DC121" i="4"/>
  <c r="DB110" i="4"/>
  <c r="CR110" i="4"/>
  <c r="DL110" i="4" s="1"/>
  <c r="DA66" i="4"/>
  <c r="CQ66" i="4"/>
  <c r="DK66" i="4" s="1"/>
  <c r="CC57" i="4"/>
  <c r="CD57" i="4" s="1"/>
  <c r="DD41" i="5"/>
  <c r="CT41" i="5"/>
  <c r="DN41" i="5" s="1"/>
  <c r="CQ237" i="4"/>
  <c r="DK237" i="4" s="1"/>
  <c r="DA237" i="4"/>
  <c r="BX231" i="4"/>
  <c r="BZ231" i="4"/>
  <c r="BY231" i="4"/>
  <c r="CA231" i="4"/>
  <c r="DG223" i="4"/>
  <c r="CW223" i="4"/>
  <c r="DQ223" i="4" s="1"/>
  <c r="CA209" i="4"/>
  <c r="BZ209" i="4"/>
  <c r="BY209" i="4"/>
  <c r="BX209" i="4"/>
  <c r="DA208" i="4"/>
  <c r="CQ208" i="4"/>
  <c r="DK208" i="4" s="1"/>
  <c r="BZ208" i="4"/>
  <c r="BY208" i="4"/>
  <c r="BX208" i="4"/>
  <c r="CA208" i="4"/>
  <c r="DF193" i="4"/>
  <c r="CV193" i="4"/>
  <c r="DP193" i="4" s="1"/>
  <c r="DE191" i="4"/>
  <c r="CU191" i="4"/>
  <c r="DO191" i="4" s="1"/>
  <c r="DE178" i="4"/>
  <c r="CU178" i="4"/>
  <c r="DO178" i="4" s="1"/>
  <c r="CC157" i="4"/>
  <c r="CD157" i="4" s="1"/>
  <c r="DD156" i="4"/>
  <c r="CT156" i="4"/>
  <c r="DN156" i="4" s="1"/>
  <c r="CZ139" i="4"/>
  <c r="CP139" i="4"/>
  <c r="DJ139" i="4" s="1"/>
  <c r="DC131" i="4"/>
  <c r="CS131" i="4"/>
  <c r="DM131" i="4" s="1"/>
  <c r="DI125" i="4"/>
  <c r="CY125" i="4"/>
  <c r="DS125" i="4" s="1"/>
  <c r="DB106" i="4"/>
  <c r="CR106" i="4"/>
  <c r="DL106" i="4" s="1"/>
  <c r="DG94" i="4"/>
  <c r="CW94" i="4"/>
  <c r="DQ94" i="4" s="1"/>
  <c r="DI73" i="4"/>
  <c r="CY73" i="4"/>
  <c r="DS73" i="4" s="1"/>
  <c r="CV65" i="4"/>
  <c r="DP65" i="4" s="1"/>
  <c r="DF65" i="4"/>
  <c r="CV52" i="4"/>
  <c r="DP52" i="4" s="1"/>
  <c r="DF52" i="4"/>
  <c r="CP260" i="3"/>
  <c r="DJ260" i="3" s="1"/>
  <c r="CZ260" i="3"/>
  <c r="CT15" i="5"/>
  <c r="DN15" i="5" s="1"/>
  <c r="CW269" i="4"/>
  <c r="DQ269" i="4" s="1"/>
  <c r="DG269" i="4"/>
  <c r="CC269" i="4"/>
  <c r="CD269" i="4" s="1"/>
  <c r="DF250" i="4"/>
  <c r="CV250" i="4"/>
  <c r="DP250" i="4" s="1"/>
  <c r="DA250" i="4"/>
  <c r="CQ250" i="4"/>
  <c r="DK250" i="4" s="1"/>
  <c r="DC201" i="4"/>
  <c r="CS201" i="4"/>
  <c r="DM201" i="4" s="1"/>
  <c r="DA161" i="4"/>
  <c r="CQ161" i="4"/>
  <c r="DK161" i="4" s="1"/>
  <c r="CT153" i="4"/>
  <c r="DN153" i="4" s="1"/>
  <c r="DD153" i="4"/>
  <c r="DA147" i="4"/>
  <c r="CQ147" i="4"/>
  <c r="DK147" i="4" s="1"/>
  <c r="CV139" i="4"/>
  <c r="DP139" i="4" s="1"/>
  <c r="DF139" i="4"/>
  <c r="DI131" i="4"/>
  <c r="CY131" i="4"/>
  <c r="DS131" i="4" s="1"/>
  <c r="DD124" i="4"/>
  <c r="CT124" i="4"/>
  <c r="DN124" i="4" s="1"/>
  <c r="DE111" i="4"/>
  <c r="CU111" i="4"/>
  <c r="DO111" i="4" s="1"/>
  <c r="DI103" i="4"/>
  <c r="CY103" i="4"/>
  <c r="DS103" i="4" s="1"/>
  <c r="CQ92" i="4"/>
  <c r="DK92" i="4" s="1"/>
  <c r="DA92" i="4"/>
  <c r="DF91" i="4"/>
  <c r="CV91" i="4"/>
  <c r="DP91" i="4" s="1"/>
  <c r="DA78" i="4"/>
  <c r="CQ78" i="4"/>
  <c r="DK78" i="4" s="1"/>
  <c r="BY73" i="4"/>
  <c r="CA73" i="4"/>
  <c r="BZ73" i="4"/>
  <c r="BX73" i="4"/>
  <c r="DC65" i="4"/>
  <c r="CS65" i="4"/>
  <c r="DM65" i="4" s="1"/>
  <c r="BX53" i="4"/>
  <c r="CA53" i="4"/>
  <c r="BZ53" i="4"/>
  <c r="BY53" i="4"/>
  <c r="BX36" i="5"/>
  <c r="BZ227" i="4"/>
  <c r="CA227" i="4"/>
  <c r="BY227" i="4"/>
  <c r="BX227" i="4"/>
  <c r="CA224" i="4"/>
  <c r="BX224" i="4"/>
  <c r="BZ224" i="4"/>
  <c r="BY224" i="4"/>
  <c r="CA204" i="4"/>
  <c r="BZ204" i="4"/>
  <c r="BY204" i="4"/>
  <c r="BX204" i="4"/>
  <c r="CY204" i="4"/>
  <c r="DS204" i="4" s="1"/>
  <c r="DI204" i="4"/>
  <c r="CW199" i="4"/>
  <c r="DQ199" i="4" s="1"/>
  <c r="DG199" i="4"/>
  <c r="DI46" i="5"/>
  <c r="CY46" i="5"/>
  <c r="DS46" i="5" s="1"/>
  <c r="BX263" i="4"/>
  <c r="BZ263" i="4"/>
  <c r="BY263" i="4"/>
  <c r="CA263" i="4"/>
  <c r="CX262" i="4"/>
  <c r="DR262" i="4" s="1"/>
  <c r="DH262" i="4"/>
  <c r="CR256" i="4"/>
  <c r="DL256" i="4" s="1"/>
  <c r="DB256" i="4"/>
  <c r="DI222" i="4"/>
  <c r="CY222" i="4"/>
  <c r="DS222" i="4" s="1"/>
  <c r="CY213" i="4"/>
  <c r="DS213" i="4" s="1"/>
  <c r="DI213" i="4"/>
  <c r="DC202" i="4"/>
  <c r="CS202" i="4"/>
  <c r="DM202" i="4" s="1"/>
  <c r="CV178" i="4"/>
  <c r="DP178" i="4" s="1"/>
  <c r="DE172" i="4"/>
  <c r="CU172" i="4"/>
  <c r="DO172" i="4" s="1"/>
  <c r="CW171" i="4"/>
  <c r="DQ171" i="4" s="1"/>
  <c r="DG171" i="4"/>
  <c r="DE169" i="4"/>
  <c r="CU169" i="4"/>
  <c r="DO169" i="4" s="1"/>
  <c r="DC119" i="4"/>
  <c r="CS119" i="4"/>
  <c r="DM119" i="4" s="1"/>
  <c r="CC118" i="4"/>
  <c r="CD118" i="4" s="1"/>
  <c r="CC108" i="4"/>
  <c r="CD108" i="4" s="1"/>
  <c r="CZ100" i="4"/>
  <c r="CP100" i="4"/>
  <c r="DJ100" i="4" s="1"/>
  <c r="DD99" i="4"/>
  <c r="CT99" i="4"/>
  <c r="DN99" i="4" s="1"/>
  <c r="CR80" i="4"/>
  <c r="DL80" i="4" s="1"/>
  <c r="DB80" i="4"/>
  <c r="DH53" i="4"/>
  <c r="CX53" i="4"/>
  <c r="DR53" i="4" s="1"/>
  <c r="CY41" i="4"/>
  <c r="DS41" i="4" s="1"/>
  <c r="DI41" i="4"/>
  <c r="DF26" i="4"/>
  <c r="CV26" i="4"/>
  <c r="DP26" i="4" s="1"/>
  <c r="DB199" i="4"/>
  <c r="CR199" i="4"/>
  <c r="DL199" i="4" s="1"/>
  <c r="BX122" i="5"/>
  <c r="DF67" i="5"/>
  <c r="CV67" i="5"/>
  <c r="DP67" i="5" s="1"/>
  <c r="CT24" i="5"/>
  <c r="DN24" i="5" s="1"/>
  <c r="DD247" i="4"/>
  <c r="CT247" i="4"/>
  <c r="DN247" i="4" s="1"/>
  <c r="CZ243" i="4"/>
  <c r="CP243" i="4"/>
  <c r="DJ243" i="4" s="1"/>
  <c r="DG148" i="4"/>
  <c r="CW148" i="4"/>
  <c r="DQ148" i="4" s="1"/>
  <c r="DG245" i="4"/>
  <c r="CW245" i="4"/>
  <c r="DQ245" i="4" s="1"/>
  <c r="CY236" i="4"/>
  <c r="DS236" i="4" s="1"/>
  <c r="DI236" i="4"/>
  <c r="DG230" i="4"/>
  <c r="CW230" i="4"/>
  <c r="DQ230" i="4" s="1"/>
  <c r="DD188" i="4"/>
  <c r="CT188" i="4"/>
  <c r="DN188" i="4" s="1"/>
  <c r="CY188" i="4"/>
  <c r="DS188" i="4" s="1"/>
  <c r="DI188" i="4"/>
  <c r="DD181" i="4"/>
  <c r="CT181" i="4"/>
  <c r="DN181" i="4" s="1"/>
  <c r="DA173" i="4"/>
  <c r="CQ173" i="4"/>
  <c r="DK173" i="4" s="1"/>
  <c r="DD152" i="5"/>
  <c r="CT152" i="5"/>
  <c r="DN152" i="5" s="1"/>
  <c r="BU103" i="5"/>
  <c r="BZ103" i="5" s="1"/>
  <c r="BV103" i="5"/>
  <c r="CU15" i="5"/>
  <c r="DO15" i="5" s="1"/>
  <c r="CQ259" i="4"/>
  <c r="DK259" i="4" s="1"/>
  <c r="DA259" i="4"/>
  <c r="CZ259" i="4"/>
  <c r="CP259" i="4"/>
  <c r="DJ259" i="4" s="1"/>
  <c r="DD215" i="4"/>
  <c r="CT215" i="4"/>
  <c r="DN215" i="4" s="1"/>
  <c r="CQ197" i="4"/>
  <c r="DK197" i="4" s="1"/>
  <c r="DA197" i="4"/>
  <c r="CX180" i="4"/>
  <c r="DR180" i="4" s="1"/>
  <c r="DH180" i="4"/>
  <c r="DB153" i="4"/>
  <c r="CR153" i="4"/>
  <c r="DL153" i="4" s="1"/>
  <c r="DI140" i="4"/>
  <c r="CY140" i="4"/>
  <c r="DS140" i="4" s="1"/>
  <c r="CU221" i="4"/>
  <c r="DO221" i="4" s="1"/>
  <c r="DE221" i="4"/>
  <c r="BZ152" i="4"/>
  <c r="BY152" i="4"/>
  <c r="CA152" i="4"/>
  <c r="BX152" i="4"/>
  <c r="CR152" i="4"/>
  <c r="DL152" i="4" s="1"/>
  <c r="DB152" i="4"/>
  <c r="DA131" i="4"/>
  <c r="CQ131" i="4"/>
  <c r="DK131" i="4" s="1"/>
  <c r="CU123" i="4"/>
  <c r="DO123" i="4" s="1"/>
  <c r="DE123" i="4"/>
  <c r="CU112" i="4"/>
  <c r="DO112" i="4" s="1"/>
  <c r="DE112" i="4"/>
  <c r="CR198" i="4"/>
  <c r="DL198" i="4" s="1"/>
  <c r="DB198" i="4"/>
  <c r="CV194" i="4"/>
  <c r="DP194" i="4" s="1"/>
  <c r="DF194" i="4"/>
  <c r="CW179" i="4"/>
  <c r="DQ179" i="4" s="1"/>
  <c r="DG179" i="4"/>
  <c r="CT143" i="4"/>
  <c r="DN143" i="4" s="1"/>
  <c r="DB120" i="4"/>
  <c r="CR120" i="4"/>
  <c r="DL120" i="4" s="1"/>
  <c r="CR89" i="4"/>
  <c r="DL89" i="4" s="1"/>
  <c r="DB89" i="4"/>
  <c r="CS89" i="4"/>
  <c r="DM89" i="4" s="1"/>
  <c r="DC89" i="4"/>
  <c r="DF84" i="4"/>
  <c r="CV84" i="4"/>
  <c r="DP84" i="4" s="1"/>
  <c r="CP70" i="4"/>
  <c r="DJ70" i="4" s="1"/>
  <c r="CZ70" i="4"/>
  <c r="BV154" i="4"/>
  <c r="BU154" i="4"/>
  <c r="BZ154" i="4" s="1"/>
  <c r="CU120" i="4"/>
  <c r="DO120" i="4" s="1"/>
  <c r="CX102" i="4"/>
  <c r="DR102" i="4" s="1"/>
  <c r="DH102" i="4"/>
  <c r="CQ94" i="4"/>
  <c r="DK94" i="4" s="1"/>
  <c r="DA94" i="4"/>
  <c r="CX87" i="4"/>
  <c r="DR87" i="4" s="1"/>
  <c r="DH87" i="4"/>
  <c r="DC87" i="4"/>
  <c r="CS87" i="4"/>
  <c r="DM87" i="4" s="1"/>
  <c r="CY72" i="4"/>
  <c r="DS72" i="4" s="1"/>
  <c r="DI72" i="4"/>
  <c r="DG72" i="4"/>
  <c r="CW72" i="4"/>
  <c r="DQ72" i="4" s="1"/>
  <c r="DC27" i="4"/>
  <c r="CS27" i="4"/>
  <c r="DM27" i="4" s="1"/>
  <c r="DA12" i="4"/>
  <c r="CQ12" i="4"/>
  <c r="DK12" i="4" s="1"/>
  <c r="DA259" i="3"/>
  <c r="CQ259" i="3"/>
  <c r="DK259" i="3" s="1"/>
  <c r="DA227" i="3"/>
  <c r="CQ227" i="3"/>
  <c r="DK227" i="3" s="1"/>
  <c r="DA195" i="3"/>
  <c r="CQ195" i="3"/>
  <c r="DK195" i="3" s="1"/>
  <c r="DH235" i="4"/>
  <c r="CX235" i="4"/>
  <c r="DR235" i="4" s="1"/>
  <c r="CV119" i="4"/>
  <c r="DP119" i="4" s="1"/>
  <c r="CW117" i="4"/>
  <c r="DQ117" i="4" s="1"/>
  <c r="DG117" i="4"/>
  <c r="DD85" i="4"/>
  <c r="CT85" i="4"/>
  <c r="DN85" i="4" s="1"/>
  <c r="DI56" i="4"/>
  <c r="CY56" i="4"/>
  <c r="DS56" i="4" s="1"/>
  <c r="DG47" i="4"/>
  <c r="CW47" i="4"/>
  <c r="DQ47" i="4" s="1"/>
  <c r="DF43" i="4"/>
  <c r="CV43" i="4"/>
  <c r="DP43" i="4" s="1"/>
  <c r="DD36" i="4"/>
  <c r="CT36" i="4"/>
  <c r="DN36" i="4" s="1"/>
  <c r="BX27" i="4"/>
  <c r="BY27" i="4"/>
  <c r="CA27" i="4"/>
  <c r="DE5" i="4"/>
  <c r="CU5" i="4"/>
  <c r="DO5" i="4" s="1"/>
  <c r="CQ267" i="3"/>
  <c r="DK267" i="3" s="1"/>
  <c r="DA267" i="3"/>
  <c r="CQ256" i="3"/>
  <c r="DK256" i="3" s="1"/>
  <c r="DA256" i="3"/>
  <c r="BX246" i="3"/>
  <c r="CA246" i="3"/>
  <c r="BZ246" i="3"/>
  <c r="BY246" i="3"/>
  <c r="CW230" i="3"/>
  <c r="DQ230" i="3" s="1"/>
  <c r="DG230" i="3"/>
  <c r="CP219" i="3"/>
  <c r="DJ219" i="3" s="1"/>
  <c r="CZ219" i="3"/>
  <c r="CQ192" i="3"/>
  <c r="DK192" i="3" s="1"/>
  <c r="DA192" i="3"/>
  <c r="CZ171" i="3"/>
  <c r="CP171" i="3"/>
  <c r="DJ171" i="3" s="1"/>
  <c r="CW156" i="4"/>
  <c r="DQ156" i="4" s="1"/>
  <c r="DG156" i="4"/>
  <c r="CZ129" i="4"/>
  <c r="CP129" i="4"/>
  <c r="DJ129" i="4" s="1"/>
  <c r="CX126" i="4"/>
  <c r="DR126" i="4" s="1"/>
  <c r="CQ105" i="4"/>
  <c r="DK105" i="4" s="1"/>
  <c r="DA105" i="4"/>
  <c r="CW48" i="4"/>
  <c r="DQ48" i="4" s="1"/>
  <c r="DG48" i="4"/>
  <c r="DD43" i="4"/>
  <c r="CT43" i="4"/>
  <c r="DN43" i="4" s="1"/>
  <c r="CR34" i="4"/>
  <c r="DL34" i="4" s="1"/>
  <c r="DB34" i="4"/>
  <c r="DG12" i="4"/>
  <c r="CW12" i="4"/>
  <c r="DQ12" i="4" s="1"/>
  <c r="CP270" i="3"/>
  <c r="DJ270" i="3" s="1"/>
  <c r="CZ270" i="3"/>
  <c r="DD263" i="3"/>
  <c r="CT263" i="3"/>
  <c r="DN263" i="3" s="1"/>
  <c r="CR258" i="3"/>
  <c r="DL258" i="3" s="1"/>
  <c r="DB258" i="3"/>
  <c r="CX248" i="3"/>
  <c r="DR248" i="3" s="1"/>
  <c r="DH248" i="3"/>
  <c r="CP240" i="3"/>
  <c r="DJ240" i="3" s="1"/>
  <c r="CZ240" i="3"/>
  <c r="CV230" i="3"/>
  <c r="DP230" i="3" s="1"/>
  <c r="DF230" i="3"/>
  <c r="CW219" i="3"/>
  <c r="DQ219" i="3" s="1"/>
  <c r="DG219" i="3"/>
  <c r="BY203" i="3"/>
  <c r="BX203" i="3"/>
  <c r="CA203" i="3"/>
  <c r="BZ203" i="3"/>
  <c r="CR194" i="3"/>
  <c r="DL194" i="3" s="1"/>
  <c r="DB194" i="3"/>
  <c r="DH176" i="3"/>
  <c r="CX176" i="3"/>
  <c r="DR176" i="3" s="1"/>
  <c r="BX143" i="3"/>
  <c r="CA143" i="3"/>
  <c r="BZ143" i="3"/>
  <c r="BY143" i="3"/>
  <c r="CR278" i="4"/>
  <c r="DL278" i="4" s="1"/>
  <c r="DB278" i="4"/>
  <c r="DC278" i="4"/>
  <c r="CS278" i="4"/>
  <c r="DM278" i="4" s="1"/>
  <c r="BX167" i="4"/>
  <c r="BX90" i="4"/>
  <c r="CV68" i="4"/>
  <c r="DP68" i="4" s="1"/>
  <c r="DF68" i="4"/>
  <c r="DI63" i="4"/>
  <c r="CY63" i="4"/>
  <c r="DS63" i="4" s="1"/>
  <c r="CT32" i="4"/>
  <c r="DN32" i="4" s="1"/>
  <c r="DD32" i="4"/>
  <c r="DC19" i="4"/>
  <c r="CS19" i="4"/>
  <c r="DM19" i="4" s="1"/>
  <c r="CU12" i="4"/>
  <c r="DO12" i="4" s="1"/>
  <c r="DE12" i="4"/>
  <c r="CQ278" i="3"/>
  <c r="DK278" i="3" s="1"/>
  <c r="DA278" i="3"/>
  <c r="DD272" i="3"/>
  <c r="CT272" i="3"/>
  <c r="DN272" i="3" s="1"/>
  <c r="CA263" i="3"/>
  <c r="BY263" i="3"/>
  <c r="BZ263" i="3"/>
  <c r="BX263" i="3"/>
  <c r="DH258" i="3"/>
  <c r="CX258" i="3"/>
  <c r="DR258" i="3" s="1"/>
  <c r="CZ250" i="3"/>
  <c r="CP250" i="3"/>
  <c r="DJ250" i="3" s="1"/>
  <c r="DF240" i="3"/>
  <c r="CV240" i="3"/>
  <c r="DP240" i="3" s="1"/>
  <c r="DD230" i="3"/>
  <c r="CT230" i="3"/>
  <c r="DN230" i="3" s="1"/>
  <c r="DE211" i="3"/>
  <c r="CU211" i="3"/>
  <c r="DO211" i="3" s="1"/>
  <c r="DH194" i="3"/>
  <c r="CX194" i="3"/>
  <c r="DR194" i="3" s="1"/>
  <c r="CP178" i="3"/>
  <c r="DJ178" i="3" s="1"/>
  <c r="CZ178" i="3"/>
  <c r="CC122" i="4"/>
  <c r="CD122" i="4" s="1"/>
  <c r="CZ83" i="4"/>
  <c r="CP83" i="4"/>
  <c r="DJ83" i="4" s="1"/>
  <c r="CC81" i="4"/>
  <c r="CD81" i="4" s="1"/>
  <c r="CC60" i="4"/>
  <c r="CD60" i="4" s="1"/>
  <c r="CS26" i="4"/>
  <c r="DM26" i="4" s="1"/>
  <c r="DC26" i="4"/>
  <c r="CS22" i="4"/>
  <c r="DM22" i="4" s="1"/>
  <c r="DC22" i="4"/>
  <c r="DF278" i="3"/>
  <c r="CV278" i="3"/>
  <c r="DP278" i="3" s="1"/>
  <c r="BX271" i="3"/>
  <c r="CA271" i="3"/>
  <c r="BZ271" i="3"/>
  <c r="BY271" i="3"/>
  <c r="DI248" i="3"/>
  <c r="CY248" i="3"/>
  <c r="DS248" i="3" s="1"/>
  <c r="DF233" i="3"/>
  <c r="CV233" i="3"/>
  <c r="DP233" i="3" s="1"/>
  <c r="CA229" i="3"/>
  <c r="BZ229" i="3"/>
  <c r="BY229" i="3"/>
  <c r="BX229" i="3"/>
  <c r="CC228" i="3"/>
  <c r="CD228" i="3" s="1"/>
  <c r="CQ183" i="3"/>
  <c r="DK183" i="3" s="1"/>
  <c r="DA183" i="3"/>
  <c r="DI164" i="3"/>
  <c r="CY164" i="3"/>
  <c r="DS164" i="3" s="1"/>
  <c r="CS160" i="3"/>
  <c r="DM160" i="3" s="1"/>
  <c r="DC160" i="3"/>
  <c r="DC155" i="3"/>
  <c r="CS155" i="3"/>
  <c r="DM155" i="3" s="1"/>
  <c r="DD152" i="3"/>
  <c r="CT152" i="3"/>
  <c r="DN152" i="3" s="1"/>
  <c r="DB145" i="3"/>
  <c r="CR145" i="3"/>
  <c r="DL145" i="3" s="1"/>
  <c r="DA118" i="3"/>
  <c r="CQ118" i="3"/>
  <c r="DK118" i="3" s="1"/>
  <c r="CP103" i="3"/>
  <c r="DJ103" i="3" s="1"/>
  <c r="CZ103" i="3"/>
  <c r="DI163" i="4"/>
  <c r="CY163" i="4"/>
  <c r="DS163" i="4" s="1"/>
  <c r="CW160" i="4"/>
  <c r="DQ160" i="4" s="1"/>
  <c r="DG160" i="4"/>
  <c r="CS157" i="4"/>
  <c r="DM157" i="4" s="1"/>
  <c r="DC157" i="4"/>
  <c r="DF134" i="4"/>
  <c r="CV134" i="4"/>
  <c r="DP134" i="4" s="1"/>
  <c r="CW95" i="4"/>
  <c r="DQ95" i="4" s="1"/>
  <c r="DG95" i="4"/>
  <c r="CU63" i="4"/>
  <c r="DO63" i="4" s="1"/>
  <c r="CZ45" i="4"/>
  <c r="CP45" i="4"/>
  <c r="DJ45" i="4" s="1"/>
  <c r="CQ45" i="4"/>
  <c r="DK45" i="4" s="1"/>
  <c r="DA45" i="4"/>
  <c r="CS35" i="4"/>
  <c r="DM35" i="4" s="1"/>
  <c r="DC35" i="4"/>
  <c r="DA30" i="4"/>
  <c r="CQ30" i="4"/>
  <c r="DK30" i="4" s="1"/>
  <c r="DG21" i="4"/>
  <c r="CW21" i="4"/>
  <c r="DQ21" i="4" s="1"/>
  <c r="DD19" i="4"/>
  <c r="CT19" i="4"/>
  <c r="DN19" i="4" s="1"/>
  <c r="DA279" i="3"/>
  <c r="CQ279" i="3"/>
  <c r="DK279" i="3" s="1"/>
  <c r="CV257" i="3"/>
  <c r="DP257" i="3" s="1"/>
  <c r="DF257" i="3"/>
  <c r="CA253" i="3"/>
  <c r="BZ253" i="3"/>
  <c r="BY253" i="3"/>
  <c r="BX253" i="3"/>
  <c r="CC252" i="3"/>
  <c r="CD252" i="3" s="1"/>
  <c r="DH238" i="3"/>
  <c r="CX238" i="3"/>
  <c r="DR238" i="3" s="1"/>
  <c r="CC223" i="3"/>
  <c r="CD223" i="3" s="1"/>
  <c r="CC193" i="3"/>
  <c r="CD193" i="3" s="1"/>
  <c r="CY189" i="3"/>
  <c r="DS189" i="3" s="1"/>
  <c r="DI189" i="3"/>
  <c r="DC178" i="3"/>
  <c r="CS178" i="3"/>
  <c r="DM178" i="3" s="1"/>
  <c r="DF154" i="3"/>
  <c r="CV154" i="3"/>
  <c r="DP154" i="3" s="1"/>
  <c r="DB136" i="3"/>
  <c r="CR136" i="3"/>
  <c r="DL136" i="3" s="1"/>
  <c r="DC125" i="3"/>
  <c r="CS125" i="3"/>
  <c r="DM125" i="3" s="1"/>
  <c r="CW113" i="3"/>
  <c r="DQ113" i="3" s="1"/>
  <c r="DG113" i="3"/>
  <c r="BX103" i="3"/>
  <c r="BZ103" i="3"/>
  <c r="BY103" i="3"/>
  <c r="CA103" i="3"/>
  <c r="BX89" i="3"/>
  <c r="CA89" i="3"/>
  <c r="BZ89" i="3"/>
  <c r="BY89" i="3"/>
  <c r="CP54" i="3"/>
  <c r="DJ54" i="3" s="1"/>
  <c r="CZ54" i="3"/>
  <c r="CT133" i="4"/>
  <c r="DN133" i="4" s="1"/>
  <c r="DD133" i="4"/>
  <c r="CV125" i="4"/>
  <c r="DP125" i="4" s="1"/>
  <c r="DF125" i="4"/>
  <c r="DG100" i="4"/>
  <c r="CW100" i="4"/>
  <c r="DQ100" i="4" s="1"/>
  <c r="DA86" i="4"/>
  <c r="CQ86" i="4"/>
  <c r="DK86" i="4" s="1"/>
  <c r="CS81" i="4"/>
  <c r="DM81" i="4" s="1"/>
  <c r="DC81" i="4"/>
  <c r="CC38" i="4"/>
  <c r="CD38" i="4" s="1"/>
  <c r="CC25" i="4"/>
  <c r="CD25" i="4" s="1"/>
  <c r="DE14" i="4"/>
  <c r="CU14" i="4"/>
  <c r="DO14" i="4" s="1"/>
  <c r="DH13" i="4"/>
  <c r="CX13" i="4"/>
  <c r="DR13" i="4" s="1"/>
  <c r="CV272" i="3"/>
  <c r="DP272" i="3" s="1"/>
  <c r="DF272" i="3"/>
  <c r="CU269" i="3"/>
  <c r="DO269" i="3" s="1"/>
  <c r="DE269" i="3"/>
  <c r="CT247" i="3"/>
  <c r="DN247" i="3" s="1"/>
  <c r="DD247" i="3"/>
  <c r="DG218" i="3"/>
  <c r="CW218" i="3"/>
  <c r="DQ218" i="3" s="1"/>
  <c r="DG213" i="3"/>
  <c r="CW213" i="3"/>
  <c r="DQ213" i="3" s="1"/>
  <c r="DG199" i="3"/>
  <c r="CW199" i="3"/>
  <c r="DQ199" i="3" s="1"/>
  <c r="CR183" i="3"/>
  <c r="DL183" i="3" s="1"/>
  <c r="DB183" i="3"/>
  <c r="DE178" i="3"/>
  <c r="CU178" i="3"/>
  <c r="DO178" i="3" s="1"/>
  <c r="DF175" i="3"/>
  <c r="CV175" i="3"/>
  <c r="DP175" i="3" s="1"/>
  <c r="DB169" i="3"/>
  <c r="CR169" i="3"/>
  <c r="DL169" i="3" s="1"/>
  <c r="DG164" i="3"/>
  <c r="CW164" i="3"/>
  <c r="DQ164" i="3" s="1"/>
  <c r="BY160" i="3"/>
  <c r="BX160" i="3"/>
  <c r="CA160" i="3"/>
  <c r="BZ160" i="3"/>
  <c r="DG156" i="3"/>
  <c r="CW156" i="3"/>
  <c r="DQ156" i="3" s="1"/>
  <c r="BY152" i="3"/>
  <c r="BX152" i="3"/>
  <c r="BZ152" i="3"/>
  <c r="CA152" i="3"/>
  <c r="CC144" i="3"/>
  <c r="CD144" i="3" s="1"/>
  <c r="CV135" i="3"/>
  <c r="DP135" i="3" s="1"/>
  <c r="DF135" i="3"/>
  <c r="CX123" i="3"/>
  <c r="DR123" i="3" s="1"/>
  <c r="DH123" i="3"/>
  <c r="CP115" i="3"/>
  <c r="DJ115" i="3" s="1"/>
  <c r="CZ115" i="3"/>
  <c r="CX83" i="3"/>
  <c r="DR83" i="3" s="1"/>
  <c r="DH83" i="3"/>
  <c r="DI226" i="4"/>
  <c r="CY226" i="4"/>
  <c r="DS226" i="4" s="1"/>
  <c r="CT216" i="4"/>
  <c r="DN216" i="4" s="1"/>
  <c r="DC205" i="4"/>
  <c r="CS205" i="4"/>
  <c r="DM205" i="4" s="1"/>
  <c r="DE177" i="4"/>
  <c r="CU177" i="4"/>
  <c r="DO177" i="4" s="1"/>
  <c r="DD62" i="4"/>
  <c r="CT62" i="4"/>
  <c r="DN62" i="4" s="1"/>
  <c r="CY49" i="4"/>
  <c r="DS49" i="4" s="1"/>
  <c r="DI49" i="4"/>
  <c r="DD35" i="4"/>
  <c r="CT35" i="4"/>
  <c r="DN35" i="4" s="1"/>
  <c r="DE35" i="4"/>
  <c r="CU35" i="4"/>
  <c r="DO35" i="4" s="1"/>
  <c r="DH24" i="4"/>
  <c r="CX24" i="4"/>
  <c r="DR24" i="4" s="1"/>
  <c r="DH246" i="3"/>
  <c r="CX246" i="3"/>
  <c r="DR246" i="3" s="1"/>
  <c r="CQ197" i="3"/>
  <c r="DK197" i="3" s="1"/>
  <c r="DA197" i="3"/>
  <c r="DE196" i="3"/>
  <c r="CU196" i="3"/>
  <c r="DO196" i="3" s="1"/>
  <c r="CQ181" i="3"/>
  <c r="DK181" i="3" s="1"/>
  <c r="DA181" i="3"/>
  <c r="CU171" i="3"/>
  <c r="DO171" i="3" s="1"/>
  <c r="DE171" i="3"/>
  <c r="DE164" i="3"/>
  <c r="CU164" i="3"/>
  <c r="DO164" i="3" s="1"/>
  <c r="BU156" i="3"/>
  <c r="BZ156" i="3" s="1"/>
  <c r="BV156" i="3"/>
  <c r="DD147" i="3"/>
  <c r="CT147" i="3"/>
  <c r="DN147" i="3" s="1"/>
  <c r="CZ125" i="3"/>
  <c r="CP125" i="3"/>
  <c r="DJ125" i="3" s="1"/>
  <c r="CU18" i="5"/>
  <c r="DO18" i="5" s="1"/>
  <c r="DE18" i="5"/>
  <c r="DA18" i="5"/>
  <c r="CQ18" i="5"/>
  <c r="DK18" i="5" s="1"/>
  <c r="CX74" i="4"/>
  <c r="DR74" i="4" s="1"/>
  <c r="CV41" i="4"/>
  <c r="DP41" i="4" s="1"/>
  <c r="DF41" i="4"/>
  <c r="CP15" i="4"/>
  <c r="DJ15" i="4" s="1"/>
  <c r="CZ15" i="4"/>
  <c r="DD262" i="3"/>
  <c r="CT262" i="3"/>
  <c r="DN262" i="3" s="1"/>
  <c r="CR255" i="3"/>
  <c r="DL255" i="3" s="1"/>
  <c r="DB255" i="3"/>
  <c r="DE255" i="3"/>
  <c r="CU255" i="3"/>
  <c r="DO255" i="3" s="1"/>
  <c r="DI209" i="3"/>
  <c r="CY209" i="3"/>
  <c r="DS209" i="3" s="1"/>
  <c r="CT177" i="3"/>
  <c r="DN177" i="3" s="1"/>
  <c r="DD177" i="3"/>
  <c r="CA170" i="3"/>
  <c r="BZ170" i="3"/>
  <c r="BY170" i="3"/>
  <c r="BX170" i="3"/>
  <c r="DG167" i="3"/>
  <c r="CW167" i="3"/>
  <c r="DQ167" i="3" s="1"/>
  <c r="BU153" i="3"/>
  <c r="BZ153" i="3" s="1"/>
  <c r="BV153" i="3"/>
  <c r="CT138" i="3"/>
  <c r="DN138" i="3" s="1"/>
  <c r="DD138" i="3"/>
  <c r="DD130" i="3"/>
  <c r="CT130" i="3"/>
  <c r="DN130" i="3" s="1"/>
  <c r="DF123" i="3"/>
  <c r="CV123" i="3"/>
  <c r="DP123" i="3" s="1"/>
  <c r="CX104" i="3"/>
  <c r="DR104" i="3" s="1"/>
  <c r="DH104" i="3"/>
  <c r="DA78" i="3"/>
  <c r="CQ78" i="3"/>
  <c r="DK78" i="3" s="1"/>
  <c r="BZ73" i="3"/>
  <c r="BY73" i="3"/>
  <c r="BX73" i="3"/>
  <c r="CA73" i="3"/>
  <c r="DF61" i="3"/>
  <c r="CV61" i="3"/>
  <c r="DP61" i="3" s="1"/>
  <c r="CA46" i="3"/>
  <c r="BZ46" i="3"/>
  <c r="BY46" i="3"/>
  <c r="BX46" i="3"/>
  <c r="CT153" i="2"/>
  <c r="CJ153" i="2"/>
  <c r="DD153" i="2" s="1"/>
  <c r="DI136" i="4"/>
  <c r="CY136" i="4"/>
  <c r="DS136" i="4" s="1"/>
  <c r="CP75" i="4"/>
  <c r="DJ75" i="4" s="1"/>
  <c r="CZ75" i="4"/>
  <c r="CY17" i="4"/>
  <c r="DS17" i="4" s="1"/>
  <c r="DI17" i="4"/>
  <c r="DC8" i="4"/>
  <c r="CS8" i="4"/>
  <c r="DM8" i="4" s="1"/>
  <c r="DB7" i="4"/>
  <c r="CR7" i="4"/>
  <c r="DL7" i="4" s="1"/>
  <c r="DB275" i="3"/>
  <c r="CR275" i="3"/>
  <c r="DL275" i="3" s="1"/>
  <c r="DC264" i="3"/>
  <c r="CS264" i="3"/>
  <c r="DM264" i="3" s="1"/>
  <c r="DF242" i="3"/>
  <c r="CV242" i="3"/>
  <c r="DP242" i="3" s="1"/>
  <c r="DA239" i="3"/>
  <c r="CQ239" i="3"/>
  <c r="DK239" i="3" s="1"/>
  <c r="DA225" i="3"/>
  <c r="CQ225" i="3"/>
  <c r="DK225" i="3" s="1"/>
  <c r="CV225" i="3"/>
  <c r="DP225" i="3" s="1"/>
  <c r="DF225" i="3"/>
  <c r="DF213" i="3"/>
  <c r="CV213" i="3"/>
  <c r="DP213" i="3" s="1"/>
  <c r="CU187" i="3"/>
  <c r="DO187" i="3" s="1"/>
  <c r="DE187" i="3"/>
  <c r="CW173" i="3"/>
  <c r="DQ173" i="3" s="1"/>
  <c r="DG173" i="3"/>
  <c r="DE155" i="3"/>
  <c r="CU155" i="3"/>
  <c r="DO155" i="3" s="1"/>
  <c r="DB141" i="3"/>
  <c r="CR141" i="3"/>
  <c r="DL141" i="3" s="1"/>
  <c r="DG139" i="3"/>
  <c r="CW139" i="3"/>
  <c r="DQ139" i="3" s="1"/>
  <c r="CU124" i="3"/>
  <c r="DO124" i="3" s="1"/>
  <c r="DE124" i="3"/>
  <c r="CA120" i="3"/>
  <c r="BZ120" i="3"/>
  <c r="BY120" i="3"/>
  <c r="BX120" i="3"/>
  <c r="CC119" i="3"/>
  <c r="CD119" i="3" s="1"/>
  <c r="CQ117" i="3"/>
  <c r="DK117" i="3" s="1"/>
  <c r="DA117" i="3"/>
  <c r="CU97" i="3"/>
  <c r="DO97" i="3" s="1"/>
  <c r="DE97" i="3"/>
  <c r="DH71" i="3"/>
  <c r="CX71" i="3"/>
  <c r="DR71" i="3" s="1"/>
  <c r="CU61" i="3"/>
  <c r="DO61" i="3" s="1"/>
  <c r="DE61" i="3"/>
  <c r="CR56" i="3"/>
  <c r="DL56" i="3" s="1"/>
  <c r="DB56" i="3"/>
  <c r="CP42" i="3"/>
  <c r="DJ42" i="3" s="1"/>
  <c r="CZ42" i="3"/>
  <c r="DB29" i="3"/>
  <c r="CR29" i="3"/>
  <c r="DL29" i="3" s="1"/>
  <c r="DB21" i="3"/>
  <c r="CR21" i="3"/>
  <c r="DL21" i="3" s="1"/>
  <c r="CP12" i="3"/>
  <c r="DJ12" i="3" s="1"/>
  <c r="CZ12" i="3"/>
  <c r="CK267" i="2"/>
  <c r="DE267" i="2" s="1"/>
  <c r="CU267" i="2"/>
  <c r="CU251" i="2"/>
  <c r="CK251" i="2"/>
  <c r="DE251" i="2" s="1"/>
  <c r="CU235" i="2"/>
  <c r="CK235" i="2"/>
  <c r="DE235" i="2" s="1"/>
  <c r="CU219" i="2"/>
  <c r="CK219" i="2"/>
  <c r="DE219" i="2" s="1"/>
  <c r="CU203" i="2"/>
  <c r="CK203" i="2"/>
  <c r="DE203" i="2" s="1"/>
  <c r="CU187" i="2"/>
  <c r="CK187" i="2"/>
  <c r="DE187" i="2" s="1"/>
  <c r="CK171" i="2"/>
  <c r="DE171" i="2" s="1"/>
  <c r="CU171" i="2"/>
  <c r="CP155" i="2"/>
  <c r="DJ155" i="2" s="1"/>
  <c r="CZ155" i="2"/>
  <c r="CJ138" i="2"/>
  <c r="DD138" i="2" s="1"/>
  <c r="CT138" i="2"/>
  <c r="CJ120" i="2"/>
  <c r="DD120" i="2" s="1"/>
  <c r="CT120" i="2"/>
  <c r="CA141" i="4"/>
  <c r="BY141" i="4"/>
  <c r="BZ141" i="4"/>
  <c r="BX141" i="4"/>
  <c r="DC141" i="4"/>
  <c r="CS141" i="4"/>
  <c r="DM141" i="4" s="1"/>
  <c r="CX71" i="4"/>
  <c r="DR71" i="4" s="1"/>
  <c r="DH71" i="4"/>
  <c r="DB71" i="4"/>
  <c r="CR71" i="4"/>
  <c r="DL71" i="4" s="1"/>
  <c r="DB64" i="4"/>
  <c r="CR64" i="4"/>
  <c r="DL64" i="4" s="1"/>
  <c r="BX64" i="4"/>
  <c r="CA64" i="4"/>
  <c r="BZ64" i="4"/>
  <c r="BY64" i="4"/>
  <c r="DG59" i="4"/>
  <c r="CW59" i="4"/>
  <c r="DQ59" i="4" s="1"/>
  <c r="CX57" i="4"/>
  <c r="DR57" i="4" s="1"/>
  <c r="CS51" i="4"/>
  <c r="DM51" i="4" s="1"/>
  <c r="DC51" i="4"/>
  <c r="DG36" i="4"/>
  <c r="CW36" i="4"/>
  <c r="DQ36" i="4" s="1"/>
  <c r="DH5" i="4"/>
  <c r="CX5" i="4"/>
  <c r="DR5" i="4" s="1"/>
  <c r="CZ275" i="3"/>
  <c r="CP275" i="3"/>
  <c r="DJ275" i="3" s="1"/>
  <c r="DF237" i="3"/>
  <c r="CV237" i="3"/>
  <c r="DP237" i="3" s="1"/>
  <c r="DE218" i="3"/>
  <c r="CU218" i="3"/>
  <c r="DO218" i="3" s="1"/>
  <c r="DA215" i="3"/>
  <c r="CQ215" i="3"/>
  <c r="DK215" i="3" s="1"/>
  <c r="CZ212" i="3"/>
  <c r="CP212" i="3"/>
  <c r="DJ212" i="3" s="1"/>
  <c r="CS207" i="3"/>
  <c r="DM207" i="3" s="1"/>
  <c r="DC207" i="3"/>
  <c r="CP205" i="3"/>
  <c r="DJ205" i="3" s="1"/>
  <c r="CZ205" i="3"/>
  <c r="CQ205" i="3"/>
  <c r="DK205" i="3" s="1"/>
  <c r="DA205" i="3"/>
  <c r="DH204" i="3"/>
  <c r="CX204" i="3"/>
  <c r="DR204" i="3" s="1"/>
  <c r="CV195" i="3"/>
  <c r="DP195" i="3" s="1"/>
  <c r="DF195" i="3"/>
  <c r="CV179" i="3"/>
  <c r="DP179" i="3" s="1"/>
  <c r="DF179" i="3"/>
  <c r="DF173" i="3"/>
  <c r="CV173" i="3"/>
  <c r="DP173" i="3" s="1"/>
  <c r="CA144" i="3"/>
  <c r="BZ144" i="3"/>
  <c r="BY144" i="3"/>
  <c r="BX144" i="3"/>
  <c r="CQ133" i="3"/>
  <c r="DK133" i="3" s="1"/>
  <c r="DA133" i="3"/>
  <c r="DD126" i="3"/>
  <c r="CT126" i="3"/>
  <c r="DN126" i="3" s="1"/>
  <c r="CT114" i="3"/>
  <c r="DN114" i="3" s="1"/>
  <c r="DD114" i="3"/>
  <c r="DB98" i="3"/>
  <c r="CR98" i="3"/>
  <c r="DL98" i="3" s="1"/>
  <c r="DF82" i="3"/>
  <c r="CV82" i="3"/>
  <c r="DP82" i="3" s="1"/>
  <c r="DB76" i="3"/>
  <c r="CR76" i="3"/>
  <c r="DL76" i="3" s="1"/>
  <c r="DG71" i="3"/>
  <c r="CW71" i="3"/>
  <c r="DQ71" i="3" s="1"/>
  <c r="DF65" i="3"/>
  <c r="CV65" i="3"/>
  <c r="DP65" i="3" s="1"/>
  <c r="BY59" i="3"/>
  <c r="BZ59" i="3"/>
  <c r="BX59" i="3"/>
  <c r="CA59" i="3"/>
  <c r="CY47" i="3"/>
  <c r="DS47" i="3" s="1"/>
  <c r="DI47" i="3"/>
  <c r="CR41" i="3"/>
  <c r="DL41" i="3" s="1"/>
  <c r="DB41" i="3"/>
  <c r="CY29" i="3"/>
  <c r="DS29" i="3" s="1"/>
  <c r="DI29" i="3"/>
  <c r="CU24" i="3"/>
  <c r="DO24" i="3" s="1"/>
  <c r="DE24" i="3"/>
  <c r="CQ19" i="3"/>
  <c r="DK19" i="3" s="1"/>
  <c r="DA19" i="3"/>
  <c r="CJ273" i="2"/>
  <c r="DD273" i="2" s="1"/>
  <c r="CT273" i="2"/>
  <c r="CJ257" i="2"/>
  <c r="DD257" i="2" s="1"/>
  <c r="CT257" i="2"/>
  <c r="CJ241" i="2"/>
  <c r="DD241" i="2" s="1"/>
  <c r="CT241" i="2"/>
  <c r="CJ225" i="2"/>
  <c r="DD225" i="2" s="1"/>
  <c r="CT225" i="2"/>
  <c r="CJ209" i="2"/>
  <c r="DD209" i="2" s="1"/>
  <c r="CT209" i="2"/>
  <c r="CJ193" i="2"/>
  <c r="DD193" i="2" s="1"/>
  <c r="CT193" i="2"/>
  <c r="CJ177" i="2"/>
  <c r="DD177" i="2" s="1"/>
  <c r="CT177" i="2"/>
  <c r="CJ161" i="2"/>
  <c r="DD161" i="2" s="1"/>
  <c r="CT161" i="2"/>
  <c r="CQ130" i="2"/>
  <c r="DK130" i="2" s="1"/>
  <c r="DA130" i="2"/>
  <c r="BR126" i="2"/>
  <c r="BU126" i="2"/>
  <c r="BS126" i="2"/>
  <c r="CU138" i="4"/>
  <c r="DO138" i="4" s="1"/>
  <c r="CA113" i="4"/>
  <c r="BY113" i="4"/>
  <c r="BZ113" i="4"/>
  <c r="BX113" i="4"/>
  <c r="CS113" i="4"/>
  <c r="DM113" i="4" s="1"/>
  <c r="DC113" i="4"/>
  <c r="BZ82" i="4"/>
  <c r="BY82" i="4"/>
  <c r="CA82" i="4"/>
  <c r="BX82" i="4"/>
  <c r="DB77" i="4"/>
  <c r="CR77" i="4"/>
  <c r="DL77" i="4" s="1"/>
  <c r="CS61" i="4"/>
  <c r="DM61" i="4" s="1"/>
  <c r="DC61" i="4"/>
  <c r="CY46" i="4"/>
  <c r="DS46" i="4" s="1"/>
  <c r="DI46" i="4"/>
  <c r="DG10" i="4"/>
  <c r="CW10" i="4"/>
  <c r="DQ10" i="4" s="1"/>
  <c r="CA237" i="3"/>
  <c r="BZ237" i="3"/>
  <c r="BY237" i="3"/>
  <c r="BX237" i="3"/>
  <c r="DI236" i="3"/>
  <c r="CY236" i="3"/>
  <c r="DS236" i="3" s="1"/>
  <c r="CU236" i="3"/>
  <c r="DO236" i="3" s="1"/>
  <c r="DE236" i="3"/>
  <c r="DG234" i="3"/>
  <c r="CW234" i="3"/>
  <c r="DQ234" i="3" s="1"/>
  <c r="DC219" i="3"/>
  <c r="CS219" i="3"/>
  <c r="DM219" i="3" s="1"/>
  <c r="DG194" i="3"/>
  <c r="CW194" i="3"/>
  <c r="DQ194" i="3" s="1"/>
  <c r="CZ188" i="3"/>
  <c r="CP188" i="3"/>
  <c r="DJ188" i="3" s="1"/>
  <c r="CU188" i="3"/>
  <c r="DO188" i="3" s="1"/>
  <c r="DE188" i="3"/>
  <c r="CZ174" i="3"/>
  <c r="CP174" i="3"/>
  <c r="DJ174" i="3" s="1"/>
  <c r="DG172" i="3"/>
  <c r="CW172" i="3"/>
  <c r="DQ172" i="3" s="1"/>
  <c r="DC167" i="3"/>
  <c r="CS167" i="3"/>
  <c r="DM167" i="3" s="1"/>
  <c r="DG154" i="3"/>
  <c r="CW154" i="3"/>
  <c r="DQ154" i="3" s="1"/>
  <c r="CA141" i="3"/>
  <c r="BX141" i="3"/>
  <c r="BZ141" i="3"/>
  <c r="BY141" i="3"/>
  <c r="CQ138" i="3"/>
  <c r="DK138" i="3" s="1"/>
  <c r="DA138" i="3"/>
  <c r="DE137" i="3"/>
  <c r="CU137" i="3"/>
  <c r="DO137" i="3" s="1"/>
  <c r="CA132" i="3"/>
  <c r="BZ132" i="3"/>
  <c r="BX132" i="3"/>
  <c r="BY132" i="3"/>
  <c r="DG128" i="3"/>
  <c r="CW128" i="3"/>
  <c r="DQ128" i="3" s="1"/>
  <c r="DG108" i="3"/>
  <c r="CW108" i="3"/>
  <c r="DQ108" i="3" s="1"/>
  <c r="DE101" i="3"/>
  <c r="CU101" i="3"/>
  <c r="DO101" i="3" s="1"/>
  <c r="DG92" i="3"/>
  <c r="CW92" i="3"/>
  <c r="DQ92" i="3" s="1"/>
  <c r="DG78" i="3"/>
  <c r="CW78" i="3"/>
  <c r="DQ78" i="3" s="1"/>
  <c r="DA64" i="3"/>
  <c r="CQ64" i="3"/>
  <c r="DK64" i="3" s="1"/>
  <c r="DD58" i="3"/>
  <c r="CT58" i="3"/>
  <c r="DN58" i="3" s="1"/>
  <c r="CA47" i="3"/>
  <c r="BZ47" i="3"/>
  <c r="BY47" i="3"/>
  <c r="BX47" i="3"/>
  <c r="CA29" i="3"/>
  <c r="BY29" i="3"/>
  <c r="BX29" i="3"/>
  <c r="DG17" i="3"/>
  <c r="CW17" i="3"/>
  <c r="DQ17" i="3" s="1"/>
  <c r="CR54" i="4"/>
  <c r="DL54" i="4" s="1"/>
  <c r="DB54" i="4"/>
  <c r="BX54" i="4"/>
  <c r="BY54" i="4"/>
  <c r="BZ54" i="4"/>
  <c r="CA54" i="4"/>
  <c r="CY40" i="4"/>
  <c r="DS40" i="4" s="1"/>
  <c r="DI40" i="4"/>
  <c r="CT26" i="4"/>
  <c r="DN26" i="4" s="1"/>
  <c r="CC268" i="3"/>
  <c r="CD268" i="3" s="1"/>
  <c r="DD235" i="3"/>
  <c r="CT235" i="3"/>
  <c r="DN235" i="3" s="1"/>
  <c r="CC200" i="3"/>
  <c r="CD200" i="3" s="1"/>
  <c r="CQ175" i="3"/>
  <c r="DK175" i="3" s="1"/>
  <c r="DA175" i="3"/>
  <c r="DI160" i="3"/>
  <c r="CY160" i="3"/>
  <c r="DS160" i="3" s="1"/>
  <c r="CZ149" i="3"/>
  <c r="CP149" i="3"/>
  <c r="DJ149" i="3" s="1"/>
  <c r="DI146" i="3"/>
  <c r="CY146" i="3"/>
  <c r="DS146" i="3" s="1"/>
  <c r="DA146" i="3"/>
  <c r="CQ146" i="3"/>
  <c r="DK146" i="3" s="1"/>
  <c r="DI134" i="3"/>
  <c r="CY134" i="3"/>
  <c r="DS134" i="3" s="1"/>
  <c r="DF107" i="3"/>
  <c r="CV107" i="3"/>
  <c r="DP107" i="3" s="1"/>
  <c r="CC107" i="3"/>
  <c r="CD107" i="3" s="1"/>
  <c r="CY89" i="3"/>
  <c r="DS89" i="3" s="1"/>
  <c r="DI89" i="3"/>
  <c r="DA79" i="3"/>
  <c r="CQ79" i="3"/>
  <c r="DK79" i="3" s="1"/>
  <c r="DE63" i="3"/>
  <c r="CU63" i="3"/>
  <c r="DO63" i="3" s="1"/>
  <c r="CP145" i="4"/>
  <c r="DJ145" i="4" s="1"/>
  <c r="CZ145" i="4"/>
  <c r="DA47" i="4"/>
  <c r="CQ47" i="4"/>
  <c r="DK47" i="4" s="1"/>
  <c r="DA32" i="4"/>
  <c r="CQ32" i="4"/>
  <c r="DK32" i="4" s="1"/>
  <c r="DI6" i="4"/>
  <c r="CY6" i="4"/>
  <c r="DS6" i="4" s="1"/>
  <c r="CZ273" i="3"/>
  <c r="CP273" i="3"/>
  <c r="DJ273" i="3" s="1"/>
  <c r="CW248" i="3"/>
  <c r="DQ248" i="3" s="1"/>
  <c r="DG248" i="3"/>
  <c r="DF245" i="3"/>
  <c r="CV245" i="3"/>
  <c r="DP245" i="3" s="1"/>
  <c r="CC244" i="3"/>
  <c r="CD244" i="3" s="1"/>
  <c r="DB214" i="3"/>
  <c r="CR214" i="3"/>
  <c r="DL214" i="3" s="1"/>
  <c r="CU113" i="3"/>
  <c r="DO113" i="3" s="1"/>
  <c r="DE113" i="3"/>
  <c r="DH81" i="3"/>
  <c r="CX81" i="3"/>
  <c r="DR81" i="3" s="1"/>
  <c r="DG81" i="3"/>
  <c r="CW81" i="3"/>
  <c r="DQ81" i="3" s="1"/>
  <c r="DE72" i="3"/>
  <c r="CU72" i="3"/>
  <c r="DO72" i="3" s="1"/>
  <c r="CW59" i="3"/>
  <c r="DQ59" i="3" s="1"/>
  <c r="DG59" i="3"/>
  <c r="CS43" i="3"/>
  <c r="DM43" i="3" s="1"/>
  <c r="DC43" i="3"/>
  <c r="DG30" i="3"/>
  <c r="CW30" i="3"/>
  <c r="DQ30" i="3" s="1"/>
  <c r="DF11" i="3"/>
  <c r="CV11" i="3"/>
  <c r="DP11" i="3" s="1"/>
  <c r="DG6" i="3"/>
  <c r="CW6" i="3"/>
  <c r="DQ6" i="3" s="1"/>
  <c r="CZ268" i="2"/>
  <c r="CP268" i="2"/>
  <c r="DJ268" i="2" s="1"/>
  <c r="BW252" i="2"/>
  <c r="BX252" i="2" s="1"/>
  <c r="CP55" i="4"/>
  <c r="DJ55" i="4" s="1"/>
  <c r="CZ55" i="4"/>
  <c r="CT50" i="4"/>
  <c r="DN50" i="4" s="1"/>
  <c r="DD50" i="4"/>
  <c r="BZ48" i="4"/>
  <c r="CA48" i="4"/>
  <c r="BY48" i="4"/>
  <c r="BX48" i="4"/>
  <c r="DD44" i="4"/>
  <c r="CT44" i="4"/>
  <c r="DN44" i="4" s="1"/>
  <c r="CT271" i="3"/>
  <c r="DN271" i="3" s="1"/>
  <c r="CS252" i="3"/>
  <c r="DM252" i="3" s="1"/>
  <c r="DC252" i="3"/>
  <c r="DC210" i="3"/>
  <c r="CS210" i="3"/>
  <c r="DM210" i="3" s="1"/>
  <c r="BZ180" i="3"/>
  <c r="CA180" i="3"/>
  <c r="BX180" i="3"/>
  <c r="BY180" i="3"/>
  <c r="BV163" i="3"/>
  <c r="BU163" i="3"/>
  <c r="BZ163" i="3" s="1"/>
  <c r="DF125" i="3"/>
  <c r="CV125" i="3"/>
  <c r="DP125" i="3" s="1"/>
  <c r="BZ115" i="3"/>
  <c r="BY115" i="3"/>
  <c r="BX115" i="3"/>
  <c r="CA115" i="3"/>
  <c r="CZ102" i="3"/>
  <c r="CP102" i="3"/>
  <c r="DJ102" i="3" s="1"/>
  <c r="CC102" i="3"/>
  <c r="CD102" i="3" s="1"/>
  <c r="CT94" i="3"/>
  <c r="DN94" i="3" s="1"/>
  <c r="DD94" i="3"/>
  <c r="CY91" i="3"/>
  <c r="DS91" i="3" s="1"/>
  <c r="DI91" i="3"/>
  <c r="DA84" i="3"/>
  <c r="CQ84" i="3"/>
  <c r="DK84" i="3" s="1"/>
  <c r="CT18" i="4"/>
  <c r="DN18" i="4" s="1"/>
  <c r="DD18" i="4"/>
  <c r="DB18" i="4"/>
  <c r="CR18" i="4"/>
  <c r="DL18" i="4" s="1"/>
  <c r="CZ16" i="4"/>
  <c r="CP16" i="4"/>
  <c r="DJ16" i="4" s="1"/>
  <c r="DC221" i="3"/>
  <c r="CS221" i="3"/>
  <c r="DM221" i="3" s="1"/>
  <c r="DB220" i="3"/>
  <c r="CR220" i="3"/>
  <c r="DL220" i="3" s="1"/>
  <c r="DA217" i="3"/>
  <c r="CQ217" i="3"/>
  <c r="DK217" i="3" s="1"/>
  <c r="BX164" i="3"/>
  <c r="CZ141" i="3"/>
  <c r="CP141" i="3"/>
  <c r="DJ141" i="3" s="1"/>
  <c r="DI116" i="3"/>
  <c r="CY116" i="3"/>
  <c r="DS116" i="3" s="1"/>
  <c r="DB115" i="3"/>
  <c r="CR115" i="3"/>
  <c r="DL115" i="3" s="1"/>
  <c r="CX88" i="3"/>
  <c r="DR88" i="3" s="1"/>
  <c r="DH88" i="3"/>
  <c r="CS88" i="3"/>
  <c r="DM88" i="3" s="1"/>
  <c r="DC88" i="3"/>
  <c r="CA77" i="3"/>
  <c r="BZ77" i="3"/>
  <c r="BX77" i="3"/>
  <c r="BY77" i="3"/>
  <c r="DG74" i="3"/>
  <c r="CW74" i="3"/>
  <c r="DQ74" i="3" s="1"/>
  <c r="CX60" i="3"/>
  <c r="DR60" i="3" s="1"/>
  <c r="DH60" i="3"/>
  <c r="DE51" i="3"/>
  <c r="CU51" i="3"/>
  <c r="DO51" i="3" s="1"/>
  <c r="DB42" i="3"/>
  <c r="CR42" i="3"/>
  <c r="DL42" i="3" s="1"/>
  <c r="DB39" i="3"/>
  <c r="CR39" i="3"/>
  <c r="DL39" i="3" s="1"/>
  <c r="DE12" i="3"/>
  <c r="CU12" i="3"/>
  <c r="DO12" i="3" s="1"/>
  <c r="BV29" i="4"/>
  <c r="BU29" i="4"/>
  <c r="BZ29" i="4" s="1"/>
  <c r="DH28" i="4"/>
  <c r="CX28" i="4"/>
  <c r="DR28" i="4" s="1"/>
  <c r="DE280" i="3"/>
  <c r="CU280" i="3"/>
  <c r="DO280" i="3" s="1"/>
  <c r="CC280" i="3"/>
  <c r="CD280" i="3" s="1"/>
  <c r="CP253" i="3"/>
  <c r="DJ253" i="3" s="1"/>
  <c r="CZ253" i="3"/>
  <c r="CC241" i="3"/>
  <c r="CD241" i="3" s="1"/>
  <c r="CA241" i="3"/>
  <c r="BZ241" i="3"/>
  <c r="BY241" i="3"/>
  <c r="BX241" i="3"/>
  <c r="CP233" i="3"/>
  <c r="DJ233" i="3" s="1"/>
  <c r="CZ233" i="3"/>
  <c r="DG228" i="3"/>
  <c r="CW228" i="3"/>
  <c r="DQ228" i="3" s="1"/>
  <c r="CQ198" i="3"/>
  <c r="DK198" i="3" s="1"/>
  <c r="DA198" i="3"/>
  <c r="DF186" i="3"/>
  <c r="CV186" i="3"/>
  <c r="DP186" i="3" s="1"/>
  <c r="CQ150" i="3"/>
  <c r="DK150" i="3" s="1"/>
  <c r="DA150" i="3"/>
  <c r="DG109" i="3"/>
  <c r="CW109" i="3"/>
  <c r="DQ109" i="3" s="1"/>
  <c r="DI86" i="3"/>
  <c r="CY86" i="3"/>
  <c r="DS86" i="3" s="1"/>
  <c r="CW70" i="3"/>
  <c r="DQ70" i="3" s="1"/>
  <c r="DG70" i="3"/>
  <c r="DH66" i="3"/>
  <c r="CX66" i="3"/>
  <c r="DR66" i="3" s="1"/>
  <c r="DF55" i="3"/>
  <c r="CV55" i="3"/>
  <c r="DP55" i="3" s="1"/>
  <c r="CX36" i="3"/>
  <c r="DR36" i="3" s="1"/>
  <c r="DH36" i="3"/>
  <c r="CZ20" i="3"/>
  <c r="CP20" i="3"/>
  <c r="DJ20" i="3" s="1"/>
  <c r="DG13" i="3"/>
  <c r="CW13" i="3"/>
  <c r="DQ13" i="3" s="1"/>
  <c r="DD13" i="3"/>
  <c r="CT13" i="3"/>
  <c r="DN13" i="3" s="1"/>
  <c r="DB10" i="3"/>
  <c r="CR10" i="3"/>
  <c r="DL10" i="3" s="1"/>
  <c r="DB272" i="2"/>
  <c r="CR272" i="2"/>
  <c r="DL272" i="2" s="1"/>
  <c r="BT270" i="2"/>
  <c r="BU270" i="2"/>
  <c r="BS270" i="2"/>
  <c r="BR270" i="2"/>
  <c r="BO261" i="2"/>
  <c r="BT261" i="2" s="1"/>
  <c r="CM241" i="2"/>
  <c r="DG241" i="2" s="1"/>
  <c r="CW241" i="2"/>
  <c r="CV235" i="2"/>
  <c r="CL235" i="2"/>
  <c r="DF235" i="2" s="1"/>
  <c r="CM225" i="2"/>
  <c r="DG225" i="2" s="1"/>
  <c r="CW225" i="2"/>
  <c r="CV219" i="2"/>
  <c r="CL219" i="2"/>
  <c r="DF219" i="2" s="1"/>
  <c r="CM209" i="2"/>
  <c r="DG209" i="2" s="1"/>
  <c r="CW209" i="2"/>
  <c r="CV203" i="2"/>
  <c r="CL203" i="2"/>
  <c r="DF203" i="2" s="1"/>
  <c r="CM193" i="2"/>
  <c r="DG193" i="2" s="1"/>
  <c r="CW193" i="2"/>
  <c r="CV187" i="2"/>
  <c r="CL187" i="2"/>
  <c r="DF187" i="2" s="1"/>
  <c r="DE55" i="4"/>
  <c r="CU55" i="4"/>
  <c r="DO55" i="4" s="1"/>
  <c r="DB41" i="4"/>
  <c r="CR41" i="4"/>
  <c r="DL41" i="4" s="1"/>
  <c r="DG274" i="3"/>
  <c r="CW274" i="3"/>
  <c r="DQ274" i="3" s="1"/>
  <c r="CY210" i="3"/>
  <c r="DS210" i="3" s="1"/>
  <c r="DI210" i="3"/>
  <c r="DF199" i="3"/>
  <c r="CV199" i="3"/>
  <c r="DP199" i="3" s="1"/>
  <c r="CW169" i="3"/>
  <c r="DQ169" i="3" s="1"/>
  <c r="DG169" i="3"/>
  <c r="CV138" i="3"/>
  <c r="DP138" i="3" s="1"/>
  <c r="BZ119" i="3"/>
  <c r="CA119" i="3"/>
  <c r="BY119" i="3"/>
  <c r="BX119" i="3"/>
  <c r="CZ73" i="3"/>
  <c r="CP73" i="3"/>
  <c r="DJ73" i="3" s="1"/>
  <c r="DB61" i="3"/>
  <c r="CR61" i="3"/>
  <c r="DL61" i="3" s="1"/>
  <c r="CU45" i="3"/>
  <c r="DO45" i="3" s="1"/>
  <c r="DE45" i="3"/>
  <c r="BV33" i="3"/>
  <c r="CT32" i="3"/>
  <c r="DN32" i="3" s="1"/>
  <c r="DD32" i="3"/>
  <c r="CZ24" i="3"/>
  <c r="CP24" i="3"/>
  <c r="DJ24" i="3" s="1"/>
  <c r="CP15" i="3"/>
  <c r="DJ15" i="3" s="1"/>
  <c r="CZ15" i="3"/>
  <c r="CQ270" i="2"/>
  <c r="DK270" i="2" s="1"/>
  <c r="DA270" i="2"/>
  <c r="CS259" i="2"/>
  <c r="DM259" i="2" s="1"/>
  <c r="DC259" i="2"/>
  <c r="BO254" i="2"/>
  <c r="BT254" i="2" s="1"/>
  <c r="BW250" i="2"/>
  <c r="BX250" i="2" s="1"/>
  <c r="CZ247" i="2"/>
  <c r="CP247" i="2"/>
  <c r="DJ247" i="2" s="1"/>
  <c r="CV232" i="2"/>
  <c r="CL232" i="2"/>
  <c r="DF232" i="2" s="1"/>
  <c r="CR229" i="2"/>
  <c r="DL229" i="2" s="1"/>
  <c r="DB229" i="2"/>
  <c r="CV216" i="2"/>
  <c r="CL216" i="2"/>
  <c r="DF216" i="2" s="1"/>
  <c r="CR213" i="2"/>
  <c r="DL213" i="2" s="1"/>
  <c r="DB213" i="2"/>
  <c r="CV200" i="2"/>
  <c r="CL200" i="2"/>
  <c r="DF200" i="2" s="1"/>
  <c r="CR197" i="2"/>
  <c r="DL197" i="2" s="1"/>
  <c r="DB197" i="2"/>
  <c r="CV184" i="2"/>
  <c r="CL184" i="2"/>
  <c r="DF184" i="2" s="1"/>
  <c r="CR181" i="2"/>
  <c r="DL181" i="2" s="1"/>
  <c r="DB181" i="2"/>
  <c r="BS165" i="2"/>
  <c r="BR165" i="2"/>
  <c r="BU165" i="2"/>
  <c r="CT143" i="2"/>
  <c r="CJ143" i="2"/>
  <c r="DD143" i="2" s="1"/>
  <c r="CY140" i="2"/>
  <c r="CO140" i="2"/>
  <c r="DI140" i="2" s="1"/>
  <c r="DB130" i="2"/>
  <c r="CR130" i="2"/>
  <c r="DL130" i="2" s="1"/>
  <c r="CU112" i="2"/>
  <c r="CK112" i="2"/>
  <c r="DE112" i="2" s="1"/>
  <c r="BV38" i="4"/>
  <c r="DB23" i="4"/>
  <c r="CR23" i="4"/>
  <c r="DL23" i="4" s="1"/>
  <c r="CV202" i="3"/>
  <c r="DP202" i="3" s="1"/>
  <c r="CW176" i="3"/>
  <c r="DQ176" i="3" s="1"/>
  <c r="DG176" i="3"/>
  <c r="CC161" i="3"/>
  <c r="CD161" i="3" s="1"/>
  <c r="DG158" i="3"/>
  <c r="CW158" i="3"/>
  <c r="DQ158" i="3" s="1"/>
  <c r="CT158" i="3"/>
  <c r="DN158" i="3" s="1"/>
  <c r="DD158" i="3"/>
  <c r="CS133" i="3"/>
  <c r="DM133" i="3" s="1"/>
  <c r="DC133" i="3"/>
  <c r="CX114" i="3"/>
  <c r="DR114" i="3" s="1"/>
  <c r="DC96" i="3"/>
  <c r="CS96" i="3"/>
  <c r="DM96" i="3" s="1"/>
  <c r="CT52" i="3"/>
  <c r="DN52" i="3" s="1"/>
  <c r="DD52" i="3"/>
  <c r="CX47" i="3"/>
  <c r="DR47" i="3" s="1"/>
  <c r="DH47" i="3"/>
  <c r="BZ39" i="3"/>
  <c r="BY39" i="3"/>
  <c r="BX39" i="3"/>
  <c r="CA39" i="3"/>
  <c r="DC31" i="3"/>
  <c r="CS31" i="3"/>
  <c r="DM31" i="3" s="1"/>
  <c r="CT14" i="3"/>
  <c r="DN14" i="3" s="1"/>
  <c r="DD14" i="3"/>
  <c r="BO271" i="2"/>
  <c r="BT271" i="2" s="1"/>
  <c r="CV264" i="2"/>
  <c r="CL264" i="2"/>
  <c r="DF264" i="2" s="1"/>
  <c r="CZ261" i="2"/>
  <c r="CP261" i="2"/>
  <c r="DJ261" i="2" s="1"/>
  <c r="CV251" i="2"/>
  <c r="CL251" i="2"/>
  <c r="DF251" i="2" s="1"/>
  <c r="BO246" i="2"/>
  <c r="BT246" i="2" s="1"/>
  <c r="CV238" i="2"/>
  <c r="CL238" i="2"/>
  <c r="DF238" i="2" s="1"/>
  <c r="CR235" i="2"/>
  <c r="DL235" i="2" s="1"/>
  <c r="DB235" i="2"/>
  <c r="CS225" i="2"/>
  <c r="DM225" i="2" s="1"/>
  <c r="DC225" i="2"/>
  <c r="CO222" i="2"/>
  <c r="DI222" i="2" s="1"/>
  <c r="CY222" i="2"/>
  <c r="CV206" i="2"/>
  <c r="CL206" i="2"/>
  <c r="DF206" i="2" s="1"/>
  <c r="CR203" i="2"/>
  <c r="DL203" i="2" s="1"/>
  <c r="DB203" i="2"/>
  <c r="CS193" i="2"/>
  <c r="DM193" i="2" s="1"/>
  <c r="DC193" i="2"/>
  <c r="CO190" i="2"/>
  <c r="DI190" i="2" s="1"/>
  <c r="CY190" i="2"/>
  <c r="BW172" i="2"/>
  <c r="BX172" i="2" s="1"/>
  <c r="CX165" i="2"/>
  <c r="CN165" i="2"/>
  <c r="DH165" i="2" s="1"/>
  <c r="CU158" i="2"/>
  <c r="CK158" i="2"/>
  <c r="DE158" i="2" s="1"/>
  <c r="BU148" i="2"/>
  <c r="BR148" i="2"/>
  <c r="BS148" i="2"/>
  <c r="CW127" i="2"/>
  <c r="CM127" i="2"/>
  <c r="DG127" i="2" s="1"/>
  <c r="CX119" i="2"/>
  <c r="CN119" i="2"/>
  <c r="DH119" i="2" s="1"/>
  <c r="CT90" i="2"/>
  <c r="CJ90" i="2"/>
  <c r="DD90" i="2" s="1"/>
  <c r="CJ74" i="2"/>
  <c r="DD74" i="2" s="1"/>
  <c r="CT74" i="2"/>
  <c r="CJ58" i="2"/>
  <c r="DD58" i="2" s="1"/>
  <c r="CT58" i="2"/>
  <c r="CV45" i="4"/>
  <c r="DP45" i="4" s="1"/>
  <c r="DF250" i="3"/>
  <c r="CV250" i="3"/>
  <c r="DP250" i="3" s="1"/>
  <c r="DD147" i="4"/>
  <c r="CT147" i="4"/>
  <c r="DN147" i="4" s="1"/>
  <c r="BX68" i="4"/>
  <c r="CX219" i="3"/>
  <c r="DR219" i="3" s="1"/>
  <c r="CZ199" i="3"/>
  <c r="CP199" i="3"/>
  <c r="DJ199" i="3" s="1"/>
  <c r="CV164" i="3"/>
  <c r="DP164" i="3" s="1"/>
  <c r="DD151" i="3"/>
  <c r="CT151" i="3"/>
  <c r="DN151" i="3" s="1"/>
  <c r="CW133" i="3"/>
  <c r="DQ133" i="3" s="1"/>
  <c r="DG133" i="3"/>
  <c r="DE96" i="3"/>
  <c r="CU96" i="3"/>
  <c r="DO96" i="3" s="1"/>
  <c r="DD57" i="3"/>
  <c r="CT57" i="3"/>
  <c r="DN57" i="3" s="1"/>
  <c r="CQ57" i="3"/>
  <c r="DK57" i="3" s="1"/>
  <c r="DA57" i="3"/>
  <c r="DD54" i="3"/>
  <c r="CT54" i="3"/>
  <c r="DN54" i="3" s="1"/>
  <c r="CZ48" i="3"/>
  <c r="CP48" i="3"/>
  <c r="DJ48" i="3" s="1"/>
  <c r="CZ45" i="3"/>
  <c r="CP45" i="3"/>
  <c r="DJ45" i="3" s="1"/>
  <c r="BZ43" i="3"/>
  <c r="CA43" i="3"/>
  <c r="BY43" i="3"/>
  <c r="BX43" i="3"/>
  <c r="CQ37" i="3"/>
  <c r="DK37" i="3" s="1"/>
  <c r="DA37" i="3"/>
  <c r="DF31" i="3"/>
  <c r="CV31" i="3"/>
  <c r="DP31" i="3" s="1"/>
  <c r="BV29" i="3"/>
  <c r="BU29" i="3"/>
  <c r="BZ29" i="3" s="1"/>
  <c r="CP18" i="3"/>
  <c r="DJ18" i="3" s="1"/>
  <c r="CZ18" i="3"/>
  <c r="CZ271" i="2"/>
  <c r="CP271" i="2"/>
  <c r="DJ271" i="2" s="1"/>
  <c r="CS261" i="2"/>
  <c r="DM261" i="2" s="1"/>
  <c r="DC261" i="2"/>
  <c r="CN256" i="2"/>
  <c r="DH256" i="2" s="1"/>
  <c r="CX256" i="2"/>
  <c r="CQ253" i="2"/>
  <c r="DK253" i="2" s="1"/>
  <c r="DA253" i="2"/>
  <c r="BO234" i="2"/>
  <c r="BT234" i="2" s="1"/>
  <c r="CR231" i="2"/>
  <c r="DL231" i="2" s="1"/>
  <c r="DB231" i="2"/>
  <c r="BW218" i="2"/>
  <c r="BX218" i="2" s="1"/>
  <c r="BU216" i="2"/>
  <c r="BS216" i="2"/>
  <c r="BR216" i="2"/>
  <c r="CS205" i="2"/>
  <c r="DM205" i="2" s="1"/>
  <c r="DC205" i="2"/>
  <c r="CZ201" i="2"/>
  <c r="CP201" i="2"/>
  <c r="DJ201" i="2" s="1"/>
  <c r="CZ186" i="2"/>
  <c r="CP186" i="2"/>
  <c r="DJ186" i="2" s="1"/>
  <c r="BW174" i="2"/>
  <c r="BX174" i="2" s="1"/>
  <c r="DB166" i="2"/>
  <c r="CR166" i="2"/>
  <c r="DL166" i="2" s="1"/>
  <c r="CR161" i="2"/>
  <c r="DL161" i="2" s="1"/>
  <c r="DB161" i="2"/>
  <c r="CN150" i="2"/>
  <c r="DH150" i="2" s="1"/>
  <c r="CX150" i="2"/>
  <c r="CW129" i="2"/>
  <c r="CM129" i="2"/>
  <c r="DG129" i="2" s="1"/>
  <c r="CX121" i="2"/>
  <c r="CN121" i="2"/>
  <c r="DH121" i="2" s="1"/>
  <c r="CR95" i="2"/>
  <c r="DL95" i="2" s="1"/>
  <c r="DB95" i="2"/>
  <c r="CJ7" i="2"/>
  <c r="DD7" i="2" s="1"/>
  <c r="CT7" i="2"/>
  <c r="BV31" i="3"/>
  <c r="CY270" i="2"/>
  <c r="CO270" i="2"/>
  <c r="DI270" i="2" s="1"/>
  <c r="CR237" i="2"/>
  <c r="DL237" i="2" s="1"/>
  <c r="DB237" i="2"/>
  <c r="CN208" i="2"/>
  <c r="DH208" i="2" s="1"/>
  <c r="CX208" i="2"/>
  <c r="CN143" i="2"/>
  <c r="DH143" i="2" s="1"/>
  <c r="CX143" i="2"/>
  <c r="BR105" i="2"/>
  <c r="BU105" i="2"/>
  <c r="BS105" i="2"/>
  <c r="DD184" i="3"/>
  <c r="CT184" i="3"/>
  <c r="DN184" i="3" s="1"/>
  <c r="CA140" i="3"/>
  <c r="BZ140" i="3"/>
  <c r="BY140" i="3"/>
  <c r="BX140" i="3"/>
  <c r="CC136" i="3"/>
  <c r="CD136" i="3" s="1"/>
  <c r="DB112" i="3"/>
  <c r="CR112" i="3"/>
  <c r="DL112" i="3" s="1"/>
  <c r="DB111" i="3"/>
  <c r="CR111" i="3"/>
  <c r="DL111" i="3" s="1"/>
  <c r="DD110" i="3"/>
  <c r="CT110" i="3"/>
  <c r="DN110" i="3" s="1"/>
  <c r="DD91" i="3"/>
  <c r="CT91" i="3"/>
  <c r="DN91" i="3" s="1"/>
  <c r="CN266" i="2"/>
  <c r="DH266" i="2" s="1"/>
  <c r="CX266" i="2"/>
  <c r="CZ249" i="2"/>
  <c r="CP249" i="2"/>
  <c r="DJ249" i="2" s="1"/>
  <c r="CO192" i="2"/>
  <c r="DI192" i="2" s="1"/>
  <c r="CY192" i="2"/>
  <c r="CK156" i="2"/>
  <c r="DE156" i="2" s="1"/>
  <c r="CU156" i="2"/>
  <c r="DA143" i="2"/>
  <c r="CQ143" i="2"/>
  <c r="DK143" i="2" s="1"/>
  <c r="CZ43" i="4"/>
  <c r="CP43" i="4"/>
  <c r="DJ43" i="4" s="1"/>
  <c r="CT33" i="4"/>
  <c r="DN33" i="4" s="1"/>
  <c r="CX20" i="4"/>
  <c r="DR20" i="4" s="1"/>
  <c r="DA249" i="3"/>
  <c r="CQ249" i="3"/>
  <c r="DK249" i="3" s="1"/>
  <c r="CA249" i="3"/>
  <c r="BY249" i="3"/>
  <c r="BX249" i="3"/>
  <c r="BZ249" i="3"/>
  <c r="DF170" i="3"/>
  <c r="CV170" i="3"/>
  <c r="DP170" i="3" s="1"/>
  <c r="CX152" i="3"/>
  <c r="DR152" i="3" s="1"/>
  <c r="CX150" i="3"/>
  <c r="DR150" i="3" s="1"/>
  <c r="DH150" i="3"/>
  <c r="CV143" i="3"/>
  <c r="DP143" i="3" s="1"/>
  <c r="CX134" i="3"/>
  <c r="DR134" i="3" s="1"/>
  <c r="DE49" i="3"/>
  <c r="CU49" i="3"/>
  <c r="DO49" i="3" s="1"/>
  <c r="DB49" i="3"/>
  <c r="CR49" i="3"/>
  <c r="DL49" i="3" s="1"/>
  <c r="CS48" i="3"/>
  <c r="DM48" i="3" s="1"/>
  <c r="DC48" i="3"/>
  <c r="CP40" i="3"/>
  <c r="DJ40" i="3" s="1"/>
  <c r="CZ40" i="3"/>
  <c r="DF37" i="3"/>
  <c r="CV37" i="3"/>
  <c r="DP37" i="3" s="1"/>
  <c r="DD36" i="3"/>
  <c r="CT36" i="3"/>
  <c r="DN36" i="3" s="1"/>
  <c r="DC30" i="3"/>
  <c r="CS30" i="3"/>
  <c r="DM30" i="3" s="1"/>
  <c r="DF19" i="3"/>
  <c r="CV19" i="3"/>
  <c r="DP19" i="3" s="1"/>
  <c r="CU198" i="3"/>
  <c r="DO198" i="3" s="1"/>
  <c r="DE198" i="3"/>
  <c r="DC129" i="3"/>
  <c r="CS129" i="3"/>
  <c r="DM129" i="3" s="1"/>
  <c r="DD121" i="3"/>
  <c r="CT121" i="3"/>
  <c r="DN121" i="3" s="1"/>
  <c r="CU50" i="3"/>
  <c r="DO50" i="3" s="1"/>
  <c r="DE50" i="3"/>
  <c r="CS5" i="3"/>
  <c r="DM5" i="3" s="1"/>
  <c r="DC5" i="3"/>
  <c r="BW274" i="2"/>
  <c r="BX274" i="2" s="1"/>
  <c r="CR255" i="2"/>
  <c r="DL255" i="2" s="1"/>
  <c r="DB255" i="2"/>
  <c r="CT242" i="2"/>
  <c r="CJ242" i="2"/>
  <c r="DD242" i="2" s="1"/>
  <c r="CO242" i="2"/>
  <c r="DI242" i="2" s="1"/>
  <c r="CY242" i="2"/>
  <c r="CQ228" i="2"/>
  <c r="DK228" i="2" s="1"/>
  <c r="DA228" i="2"/>
  <c r="CN228" i="2"/>
  <c r="DH228" i="2" s="1"/>
  <c r="CX228" i="2"/>
  <c r="DA210" i="2"/>
  <c r="CQ210" i="2"/>
  <c r="DK210" i="2" s="1"/>
  <c r="BO182" i="2"/>
  <c r="BS170" i="2"/>
  <c r="BR170" i="2"/>
  <c r="BU170" i="2"/>
  <c r="BU168" i="2"/>
  <c r="BS168" i="2"/>
  <c r="BR168" i="2"/>
  <c r="DC162" i="2"/>
  <c r="CS162" i="2"/>
  <c r="DM162" i="2" s="1"/>
  <c r="BO142" i="2"/>
  <c r="BT142" i="2" s="1"/>
  <c r="CZ135" i="2"/>
  <c r="CP135" i="2"/>
  <c r="DJ135" i="2" s="1"/>
  <c r="CY127" i="2"/>
  <c r="CO127" i="2"/>
  <c r="DI127" i="2" s="1"/>
  <c r="CS123" i="2"/>
  <c r="DM123" i="2" s="1"/>
  <c r="DC123" i="2"/>
  <c r="CV114" i="2"/>
  <c r="CL114" i="2"/>
  <c r="DF114" i="2" s="1"/>
  <c r="CV103" i="2"/>
  <c r="CL103" i="2"/>
  <c r="DF103" i="2" s="1"/>
  <c r="BO93" i="2"/>
  <c r="BT93" i="2" s="1"/>
  <c r="CQ89" i="2"/>
  <c r="DK89" i="2" s="1"/>
  <c r="DA89" i="2"/>
  <c r="CL83" i="2"/>
  <c r="DF83" i="2" s="1"/>
  <c r="CV83" i="2"/>
  <c r="CO78" i="2"/>
  <c r="DI78" i="2" s="1"/>
  <c r="CY78" i="2"/>
  <c r="CM74" i="2"/>
  <c r="DG74" i="2" s="1"/>
  <c r="CW74" i="2"/>
  <c r="CW67" i="2"/>
  <c r="CM67" i="2"/>
  <c r="DG67" i="2" s="1"/>
  <c r="CT63" i="2"/>
  <c r="CJ63" i="2"/>
  <c r="DD63" i="2" s="1"/>
  <c r="CR60" i="2"/>
  <c r="DL60" i="2" s="1"/>
  <c r="DB60" i="2"/>
  <c r="CK38" i="2"/>
  <c r="DE38" i="2" s="1"/>
  <c r="CU38" i="2"/>
  <c r="BO32" i="2"/>
  <c r="BT32" i="2" s="1"/>
  <c r="CO25" i="2"/>
  <c r="DI25" i="2" s="1"/>
  <c r="CY25" i="2"/>
  <c r="CW21" i="2"/>
  <c r="CM21" i="2"/>
  <c r="DG21" i="2" s="1"/>
  <c r="BO12" i="2"/>
  <c r="BT12" i="2" s="1"/>
  <c r="BP12" i="2"/>
  <c r="CO9" i="2"/>
  <c r="DI9" i="2" s="1"/>
  <c r="CY9" i="2"/>
  <c r="CU258" i="2"/>
  <c r="CK258" i="2"/>
  <c r="DE258" i="2" s="1"/>
  <c r="CN258" i="2"/>
  <c r="DH258" i="2" s="1"/>
  <c r="CX258" i="2"/>
  <c r="CV221" i="2"/>
  <c r="CL221" i="2"/>
  <c r="DF221" i="2" s="1"/>
  <c r="BW180" i="2"/>
  <c r="BX180" i="2" s="1"/>
  <c r="CS149" i="2"/>
  <c r="DM149" i="2" s="1"/>
  <c r="DC149" i="2"/>
  <c r="CZ119" i="2"/>
  <c r="CP119" i="2"/>
  <c r="DJ119" i="2" s="1"/>
  <c r="CT116" i="2"/>
  <c r="CJ116" i="2"/>
  <c r="DD116" i="2" s="1"/>
  <c r="CJ104" i="2"/>
  <c r="DD104" i="2" s="1"/>
  <c r="CT104" i="2"/>
  <c r="DB66" i="2"/>
  <c r="CR66" i="2"/>
  <c r="DL66" i="2" s="1"/>
  <c r="BP34" i="2"/>
  <c r="CN16" i="2"/>
  <c r="DH16" i="2" s="1"/>
  <c r="CX16" i="2"/>
  <c r="BT230" i="2"/>
  <c r="BR230" i="2"/>
  <c r="BS230" i="2"/>
  <c r="BU230" i="2"/>
  <c r="CZ230" i="2"/>
  <c r="CP230" i="2"/>
  <c r="DJ230" i="2" s="1"/>
  <c r="BS181" i="2"/>
  <c r="BR181" i="2"/>
  <c r="BU181" i="2"/>
  <c r="DA125" i="2"/>
  <c r="CQ125" i="2"/>
  <c r="DK125" i="2" s="1"/>
  <c r="CR70" i="2"/>
  <c r="DL70" i="2" s="1"/>
  <c r="DB70" i="2"/>
  <c r="CR32" i="2"/>
  <c r="DL32" i="2" s="1"/>
  <c r="DB32" i="2"/>
  <c r="DC7" i="2"/>
  <c r="CS7" i="2"/>
  <c r="DM7" i="2" s="1"/>
  <c r="DE131" i="3"/>
  <c r="CU131" i="3"/>
  <c r="DO131" i="3" s="1"/>
  <c r="DB99" i="2"/>
  <c r="CR99" i="2"/>
  <c r="DL99" i="2" s="1"/>
  <c r="BO66" i="2"/>
  <c r="BT66" i="2" s="1"/>
  <c r="CY42" i="2"/>
  <c r="CO42" i="2"/>
  <c r="DI42" i="2" s="1"/>
  <c r="CJ26" i="2"/>
  <c r="DD26" i="2" s="1"/>
  <c r="CT26" i="2"/>
  <c r="CQ235" i="2"/>
  <c r="DK235" i="2" s="1"/>
  <c r="DA235" i="2"/>
  <c r="CV198" i="2"/>
  <c r="CL198" i="2"/>
  <c r="DF198" i="2" s="1"/>
  <c r="CV178" i="2"/>
  <c r="CL178" i="2"/>
  <c r="DF178" i="2" s="1"/>
  <c r="CU128" i="2"/>
  <c r="CK128" i="2"/>
  <c r="DE128" i="2" s="1"/>
  <c r="CU109" i="2"/>
  <c r="CK109" i="2"/>
  <c r="DE109" i="2" s="1"/>
  <c r="CV100" i="2"/>
  <c r="CL100" i="2"/>
  <c r="DF100" i="2" s="1"/>
  <c r="CW88" i="2"/>
  <c r="CM88" i="2"/>
  <c r="DG88" i="2" s="1"/>
  <c r="CN74" i="2"/>
  <c r="DH74" i="2" s="1"/>
  <c r="CN58" i="2"/>
  <c r="DH58" i="2" s="1"/>
  <c r="CL42" i="2"/>
  <c r="DF42" i="2" s="1"/>
  <c r="CV42" i="2"/>
  <c r="CX33" i="2"/>
  <c r="CN33" i="2"/>
  <c r="DH33" i="2" s="1"/>
  <c r="DC18" i="2"/>
  <c r="CS18" i="2"/>
  <c r="DM18" i="2" s="1"/>
  <c r="DB86" i="3"/>
  <c r="CR86" i="3"/>
  <c r="DL86" i="3" s="1"/>
  <c r="DC78" i="3"/>
  <c r="CS78" i="3"/>
  <c r="DM78" i="3" s="1"/>
  <c r="DF59" i="3"/>
  <c r="CV59" i="3"/>
  <c r="DP59" i="3" s="1"/>
  <c r="DB38" i="3"/>
  <c r="CR38" i="3"/>
  <c r="DL38" i="3" s="1"/>
  <c r="DB28" i="3"/>
  <c r="CR28" i="3"/>
  <c r="DL28" i="3" s="1"/>
  <c r="DE21" i="3"/>
  <c r="CU21" i="3"/>
  <c r="DO21" i="3" s="1"/>
  <c r="DB6" i="3"/>
  <c r="CR6" i="3"/>
  <c r="DL6" i="3" s="1"/>
  <c r="CV276" i="2"/>
  <c r="CL276" i="2"/>
  <c r="DF276" i="2" s="1"/>
  <c r="CU264" i="2"/>
  <c r="CK264" i="2"/>
  <c r="DE264" i="2" s="1"/>
  <c r="CM244" i="2"/>
  <c r="DG244" i="2" s="1"/>
  <c r="CW244" i="2"/>
  <c r="CM219" i="2"/>
  <c r="DG219" i="2" s="1"/>
  <c r="CW219" i="2"/>
  <c r="BO209" i="2"/>
  <c r="BT209" i="2" s="1"/>
  <c r="CY203" i="2"/>
  <c r="CO203" i="2"/>
  <c r="DI203" i="2" s="1"/>
  <c r="DC202" i="2"/>
  <c r="CS202" i="2"/>
  <c r="DM202" i="2" s="1"/>
  <c r="CM176" i="2"/>
  <c r="DG176" i="2" s="1"/>
  <c r="CW176" i="2"/>
  <c r="DB162" i="2"/>
  <c r="CR162" i="2"/>
  <c r="DL162" i="2" s="1"/>
  <c r="BW148" i="2"/>
  <c r="BX148" i="2" s="1"/>
  <c r="BU147" i="2"/>
  <c r="BS147" i="2"/>
  <c r="BR147" i="2"/>
  <c r="BT147" i="2"/>
  <c r="CJ139" i="2"/>
  <c r="DD139" i="2" s="1"/>
  <c r="CT139" i="2"/>
  <c r="CW136" i="2"/>
  <c r="CM136" i="2"/>
  <c r="DG136" i="2" s="1"/>
  <c r="BU133" i="2"/>
  <c r="BR133" i="2"/>
  <c r="BS133" i="2"/>
  <c r="CW126" i="2"/>
  <c r="CM126" i="2"/>
  <c r="DG126" i="2" s="1"/>
  <c r="CO120" i="2"/>
  <c r="DI120" i="2" s="1"/>
  <c r="CY120" i="2"/>
  <c r="CX117" i="2"/>
  <c r="CN117" i="2"/>
  <c r="DH117" i="2" s="1"/>
  <c r="CT107" i="2"/>
  <c r="CJ107" i="2"/>
  <c r="DD107" i="2" s="1"/>
  <c r="CO97" i="2"/>
  <c r="DI97" i="2" s="1"/>
  <c r="CY97" i="2"/>
  <c r="CZ94" i="2"/>
  <c r="CP94" i="2"/>
  <c r="DJ94" i="2" s="1"/>
  <c r="CU88" i="2"/>
  <c r="CK88" i="2"/>
  <c r="DE88" i="2" s="1"/>
  <c r="CX85" i="2"/>
  <c r="CN85" i="2"/>
  <c r="DH85" i="2" s="1"/>
  <c r="BR74" i="2"/>
  <c r="BS74" i="2"/>
  <c r="BU74" i="2"/>
  <c r="BW69" i="2"/>
  <c r="BX69" i="2" s="1"/>
  <c r="CO64" i="2"/>
  <c r="DI64" i="2" s="1"/>
  <c r="CY64" i="2"/>
  <c r="DB61" i="2"/>
  <c r="CR61" i="2"/>
  <c r="DL61" i="2" s="1"/>
  <c r="BO56" i="2"/>
  <c r="DC52" i="2"/>
  <c r="CS52" i="2"/>
  <c r="DM52" i="2" s="1"/>
  <c r="DB48" i="2"/>
  <c r="CR48" i="2"/>
  <c r="DL48" i="2" s="1"/>
  <c r="CX45" i="2"/>
  <c r="CN45" i="2"/>
  <c r="DH45" i="2" s="1"/>
  <c r="CT38" i="2"/>
  <c r="CJ38" i="2"/>
  <c r="DD38" i="2" s="1"/>
  <c r="BO35" i="2"/>
  <c r="BT35" i="2" s="1"/>
  <c r="CL27" i="2"/>
  <c r="DF27" i="2" s="1"/>
  <c r="CV27" i="2"/>
  <c r="CW23" i="2"/>
  <c r="CM23" i="2"/>
  <c r="DG23" i="2" s="1"/>
  <c r="CZ18" i="2"/>
  <c r="CP18" i="2"/>
  <c r="DJ18" i="2" s="1"/>
  <c r="CX11" i="2"/>
  <c r="CN11" i="2"/>
  <c r="DH11" i="2" s="1"/>
  <c r="DB8" i="3"/>
  <c r="CR8" i="3"/>
  <c r="DL8" i="3" s="1"/>
  <c r="CM187" i="2"/>
  <c r="DG187" i="2" s="1"/>
  <c r="CW187" i="2"/>
  <c r="BP155" i="2"/>
  <c r="BO155" i="2"/>
  <c r="BT155" i="2" s="1"/>
  <c r="CX139" i="2"/>
  <c r="CN139" i="2"/>
  <c r="DH139" i="2" s="1"/>
  <c r="CP138" i="2"/>
  <c r="DJ138" i="2" s="1"/>
  <c r="CZ138" i="2"/>
  <c r="CN102" i="2"/>
  <c r="DH102" i="2" s="1"/>
  <c r="CX102" i="2"/>
  <c r="CL89" i="2"/>
  <c r="DF89" i="2" s="1"/>
  <c r="CV89" i="2"/>
  <c r="CO75" i="2"/>
  <c r="DI75" i="2" s="1"/>
  <c r="CY75" i="2"/>
  <c r="CQ40" i="2"/>
  <c r="DK40" i="2" s="1"/>
  <c r="DA40" i="2"/>
  <c r="DB15" i="2"/>
  <c r="CR15" i="2"/>
  <c r="DL15" i="2" s="1"/>
  <c r="CW149" i="2"/>
  <c r="CM149" i="2"/>
  <c r="DG149" i="2" s="1"/>
  <c r="BP108" i="2"/>
  <c r="BO108" i="2"/>
  <c r="BT108" i="2" s="1"/>
  <c r="CV82" i="2"/>
  <c r="CL82" i="2"/>
  <c r="DF82" i="2" s="1"/>
  <c r="CS55" i="2"/>
  <c r="DM55" i="2" s="1"/>
  <c r="DC55" i="2"/>
  <c r="CZ17" i="2"/>
  <c r="CP17" i="2"/>
  <c r="DJ17" i="2" s="1"/>
  <c r="CX23" i="3"/>
  <c r="DR23" i="3" s="1"/>
  <c r="CT102" i="2"/>
  <c r="CJ102" i="2"/>
  <c r="DD102" i="2" s="1"/>
  <c r="CK82" i="2"/>
  <c r="DE82" i="2" s="1"/>
  <c r="CU82" i="2"/>
  <c r="CL63" i="2"/>
  <c r="DF63" i="2" s="1"/>
  <c r="CV63" i="2"/>
  <c r="DB52" i="2"/>
  <c r="CR52" i="2"/>
  <c r="DL52" i="2" s="1"/>
  <c r="BO127" i="2"/>
  <c r="BT127" i="2" s="1"/>
  <c r="DA99" i="2"/>
  <c r="CQ99" i="2"/>
  <c r="DK99" i="2" s="1"/>
  <c r="CY83" i="2"/>
  <c r="CO83" i="2"/>
  <c r="DI83" i="2" s="1"/>
  <c r="CT48" i="2"/>
  <c r="CJ48" i="2"/>
  <c r="DD48" i="2" s="1"/>
  <c r="DG34" i="4"/>
  <c r="CW34" i="4"/>
  <c r="DQ34" i="4" s="1"/>
  <c r="CX231" i="3"/>
  <c r="DR231" i="3" s="1"/>
  <c r="CV191" i="3"/>
  <c r="DP191" i="3" s="1"/>
  <c r="DF191" i="3"/>
  <c r="CU181" i="3"/>
  <c r="DO181" i="3" s="1"/>
  <c r="CR157" i="3"/>
  <c r="DL157" i="3" s="1"/>
  <c r="DB157" i="3"/>
  <c r="CA99" i="3"/>
  <c r="BZ99" i="3"/>
  <c r="BY99" i="3"/>
  <c r="BX99" i="3"/>
  <c r="DE64" i="3"/>
  <c r="CU64" i="3"/>
  <c r="DO64" i="3" s="1"/>
  <c r="CV44" i="3"/>
  <c r="DP44" i="3" s="1"/>
  <c r="DF44" i="3"/>
  <c r="DA6" i="3"/>
  <c r="CQ6" i="3"/>
  <c r="DK6" i="3" s="1"/>
  <c r="CX259" i="2"/>
  <c r="CN259" i="2"/>
  <c r="DH259" i="2" s="1"/>
  <c r="CV248" i="2"/>
  <c r="CL248" i="2"/>
  <c r="DF248" i="2" s="1"/>
  <c r="CY227" i="2"/>
  <c r="CO227" i="2"/>
  <c r="DI227" i="2" s="1"/>
  <c r="CU220" i="2"/>
  <c r="CK220" i="2"/>
  <c r="DE220" i="2" s="1"/>
  <c r="BO220" i="2"/>
  <c r="BT220" i="2" s="1"/>
  <c r="CM214" i="2"/>
  <c r="DG214" i="2" s="1"/>
  <c r="CW214" i="2"/>
  <c r="CO214" i="2"/>
  <c r="DI214" i="2" s="1"/>
  <c r="CY214" i="2"/>
  <c r="BS209" i="2"/>
  <c r="BR209" i="2"/>
  <c r="BU209" i="2"/>
  <c r="DC196" i="2"/>
  <c r="CS196" i="2"/>
  <c r="DM196" i="2" s="1"/>
  <c r="CO196" i="2"/>
  <c r="DI196" i="2" s="1"/>
  <c r="CY196" i="2"/>
  <c r="BU176" i="2"/>
  <c r="BR176" i="2"/>
  <c r="BS176" i="2"/>
  <c r="CZ173" i="2"/>
  <c r="CP173" i="2"/>
  <c r="DJ173" i="2" s="1"/>
  <c r="CQ163" i="2"/>
  <c r="DK163" i="2" s="1"/>
  <c r="DA163" i="2"/>
  <c r="DA158" i="2"/>
  <c r="CQ158" i="2"/>
  <c r="DK158" i="2" s="1"/>
  <c r="CR144" i="2"/>
  <c r="DL144" i="2" s="1"/>
  <c r="DB144" i="2"/>
  <c r="DC130" i="2"/>
  <c r="CS130" i="2"/>
  <c r="DM130" i="2" s="1"/>
  <c r="CU111" i="2"/>
  <c r="CK111" i="2"/>
  <c r="DE111" i="2" s="1"/>
  <c r="CY110" i="2"/>
  <c r="CO110" i="2"/>
  <c r="DI110" i="2" s="1"/>
  <c r="CR108" i="2"/>
  <c r="DL108" i="2" s="1"/>
  <c r="DB108" i="2"/>
  <c r="CU105" i="2"/>
  <c r="CK105" i="2"/>
  <c r="DE105" i="2" s="1"/>
  <c r="DB98" i="2"/>
  <c r="CR98" i="2"/>
  <c r="DL98" i="2" s="1"/>
  <c r="DC95" i="2"/>
  <c r="CS95" i="2"/>
  <c r="DM95" i="2" s="1"/>
  <c r="CL87" i="2"/>
  <c r="DF87" i="2" s="1"/>
  <c r="CV87" i="2"/>
  <c r="CP82" i="2"/>
  <c r="DJ82" i="2" s="1"/>
  <c r="CZ82" i="2"/>
  <c r="CV76" i="2"/>
  <c r="CL76" i="2"/>
  <c r="DF76" i="2" s="1"/>
  <c r="CW71" i="2"/>
  <c r="CM71" i="2"/>
  <c r="DG71" i="2" s="1"/>
  <c r="CP66" i="2"/>
  <c r="DJ66" i="2" s="1"/>
  <c r="CZ66" i="2"/>
  <c r="BR60" i="2"/>
  <c r="BS60" i="2"/>
  <c r="BU60" i="2"/>
  <c r="CL55" i="2"/>
  <c r="DF55" i="2" s="1"/>
  <c r="CV55" i="2"/>
  <c r="CV47" i="2"/>
  <c r="CL47" i="2"/>
  <c r="DF47" i="2" s="1"/>
  <c r="DC38" i="2"/>
  <c r="CS38" i="2"/>
  <c r="DM38" i="2" s="1"/>
  <c r="CN34" i="2"/>
  <c r="DH34" i="2" s="1"/>
  <c r="CX34" i="2"/>
  <c r="CT31" i="2"/>
  <c r="CJ31" i="2"/>
  <c r="DD31" i="2" s="1"/>
  <c r="BU27" i="2"/>
  <c r="BS27" i="2"/>
  <c r="BR27" i="2"/>
  <c r="BO19" i="2"/>
  <c r="BP19" i="2"/>
  <c r="CP11" i="2"/>
  <c r="DJ11" i="2" s="1"/>
  <c r="CZ11" i="2"/>
  <c r="BR7" i="2"/>
  <c r="BU7" i="2"/>
  <c r="BS7" i="2"/>
  <c r="CR223" i="3"/>
  <c r="DL223" i="3" s="1"/>
  <c r="DB223" i="3"/>
  <c r="DB190" i="3"/>
  <c r="CR190" i="3"/>
  <c r="DL190" i="3" s="1"/>
  <c r="DE39" i="3"/>
  <c r="CU39" i="3"/>
  <c r="DO39" i="3" s="1"/>
  <c r="DF5" i="3"/>
  <c r="CV5" i="3"/>
  <c r="DP5" i="3" s="1"/>
  <c r="BO245" i="2"/>
  <c r="BT245" i="2" s="1"/>
  <c r="BU234" i="2"/>
  <c r="BS234" i="2"/>
  <c r="BR234" i="2"/>
  <c r="CX217" i="2"/>
  <c r="CN217" i="2"/>
  <c r="DH217" i="2" s="1"/>
  <c r="CM180" i="2"/>
  <c r="DG180" i="2" s="1"/>
  <c r="CW180" i="2"/>
  <c r="CZ167" i="2"/>
  <c r="CP167" i="2"/>
  <c r="DJ167" i="2" s="1"/>
  <c r="CM162" i="2"/>
  <c r="DG162" i="2" s="1"/>
  <c r="CW162" i="2"/>
  <c r="CY159" i="2"/>
  <c r="CO159" i="2"/>
  <c r="DI159" i="2" s="1"/>
  <c r="CS146" i="2"/>
  <c r="DM146" i="2" s="1"/>
  <c r="DC146" i="2"/>
  <c r="CS129" i="2"/>
  <c r="DM129" i="2" s="1"/>
  <c r="DC129" i="2"/>
  <c r="CS107" i="2"/>
  <c r="DM107" i="2" s="1"/>
  <c r="DC107" i="2"/>
  <c r="CT92" i="2"/>
  <c r="CJ92" i="2"/>
  <c r="DD92" i="2" s="1"/>
  <c r="CM80" i="2"/>
  <c r="DG80" i="2" s="1"/>
  <c r="CW80" i="2"/>
  <c r="DC67" i="2"/>
  <c r="CS67" i="2"/>
  <c r="DM67" i="2" s="1"/>
  <c r="CX43" i="2"/>
  <c r="CN43" i="2"/>
  <c r="DH43" i="2" s="1"/>
  <c r="CX37" i="2"/>
  <c r="CN37" i="2"/>
  <c r="DH37" i="2" s="1"/>
  <c r="CZ24" i="2"/>
  <c r="CP24" i="2"/>
  <c r="DJ24" i="2" s="1"/>
  <c r="CX213" i="2"/>
  <c r="CN213" i="2"/>
  <c r="DH213" i="2" s="1"/>
  <c r="CZ212" i="2"/>
  <c r="CP212" i="2"/>
  <c r="DJ212" i="2" s="1"/>
  <c r="CU170" i="2"/>
  <c r="CK170" i="2"/>
  <c r="DE170" i="2" s="1"/>
  <c r="CK159" i="2"/>
  <c r="DE159" i="2" s="1"/>
  <c r="CU159" i="2"/>
  <c r="CT145" i="2"/>
  <c r="CJ145" i="2"/>
  <c r="DD145" i="2" s="1"/>
  <c r="CV143" i="2"/>
  <c r="CL143" i="2"/>
  <c r="DF143" i="2" s="1"/>
  <c r="CY113" i="2"/>
  <c r="CO113" i="2"/>
  <c r="DI113" i="2" s="1"/>
  <c r="CY88" i="2"/>
  <c r="CO88" i="2"/>
  <c r="DI88" i="2" s="1"/>
  <c r="CR74" i="2"/>
  <c r="DL74" i="2" s="1"/>
  <c r="CO56" i="2"/>
  <c r="DI56" i="2" s="1"/>
  <c r="CY56" i="2"/>
  <c r="BO24" i="2"/>
  <c r="BT24" i="2" s="1"/>
  <c r="BP24" i="2"/>
  <c r="CW12" i="2"/>
  <c r="CM12" i="2"/>
  <c r="DG12" i="2" s="1"/>
  <c r="CZ8" i="2"/>
  <c r="CP8" i="2"/>
  <c r="DJ8" i="2" s="1"/>
  <c r="CP265" i="3"/>
  <c r="DJ265" i="3" s="1"/>
  <c r="CZ265" i="3"/>
  <c r="CZ187" i="2"/>
  <c r="CP187" i="2"/>
  <c r="DJ187" i="2" s="1"/>
  <c r="CL144" i="2"/>
  <c r="DF144" i="2" s="1"/>
  <c r="CV144" i="2"/>
  <c r="CO107" i="2"/>
  <c r="DI107" i="2" s="1"/>
  <c r="CY107" i="2"/>
  <c r="CL79" i="2"/>
  <c r="DF79" i="2" s="1"/>
  <c r="CV79" i="2"/>
  <c r="CZ67" i="2"/>
  <c r="CP67" i="2"/>
  <c r="DJ67" i="2" s="1"/>
  <c r="CM50" i="2"/>
  <c r="DG50" i="2" s="1"/>
  <c r="CW50" i="2"/>
  <c r="DC37" i="2"/>
  <c r="CS37" i="2"/>
  <c r="DM37" i="2" s="1"/>
  <c r="CN15" i="2"/>
  <c r="DH15" i="2" s="1"/>
  <c r="CX15" i="2"/>
  <c r="CY14" i="4"/>
  <c r="DS14" i="4" s="1"/>
  <c r="DI14" i="4"/>
  <c r="DI124" i="3"/>
  <c r="CY124" i="3"/>
  <c r="DS124" i="3" s="1"/>
  <c r="DB97" i="3"/>
  <c r="CR97" i="3"/>
  <c r="DL97" i="3" s="1"/>
  <c r="CZ95" i="3"/>
  <c r="CP95" i="3"/>
  <c r="DJ95" i="3" s="1"/>
  <c r="DB204" i="2"/>
  <c r="CR204" i="2"/>
  <c r="DL204" i="2" s="1"/>
  <c r="CR201" i="2"/>
  <c r="DL201" i="2" s="1"/>
  <c r="CT164" i="2"/>
  <c r="CJ164" i="2"/>
  <c r="DD164" i="2" s="1"/>
  <c r="CO149" i="2"/>
  <c r="DI149" i="2" s="1"/>
  <c r="CY149" i="2"/>
  <c r="DA137" i="2"/>
  <c r="CQ137" i="2"/>
  <c r="DK137" i="2" s="1"/>
  <c r="CP137" i="2"/>
  <c r="DJ137" i="2" s="1"/>
  <c r="CZ137" i="2"/>
  <c r="CZ49" i="2"/>
  <c r="CP49" i="2"/>
  <c r="DJ49" i="2" s="1"/>
  <c r="CP7" i="2"/>
  <c r="DJ7" i="2" s="1"/>
  <c r="CT89" i="3"/>
  <c r="DN89" i="3" s="1"/>
  <c r="CV67" i="3"/>
  <c r="DP67" i="3" s="1"/>
  <c r="CX30" i="3"/>
  <c r="DR30" i="3" s="1"/>
  <c r="DF23" i="3"/>
  <c r="CV23" i="3"/>
  <c r="DP23" i="3" s="1"/>
  <c r="DA262" i="2"/>
  <c r="CQ262" i="2"/>
  <c r="DK262" i="2" s="1"/>
  <c r="CY262" i="2"/>
  <c r="CO262" i="2"/>
  <c r="DI262" i="2" s="1"/>
  <c r="CY257" i="2"/>
  <c r="CO257" i="2"/>
  <c r="DI257" i="2" s="1"/>
  <c r="CU252" i="2"/>
  <c r="CK252" i="2"/>
  <c r="DE252" i="2" s="1"/>
  <c r="CT232" i="2"/>
  <c r="CJ232" i="2"/>
  <c r="DD232" i="2" s="1"/>
  <c r="DA222" i="2"/>
  <c r="CQ222" i="2"/>
  <c r="DK222" i="2" s="1"/>
  <c r="CQ195" i="2"/>
  <c r="DK195" i="2" s="1"/>
  <c r="DA195" i="2"/>
  <c r="BS188" i="2"/>
  <c r="BR188" i="2"/>
  <c r="BU188" i="2"/>
  <c r="CY188" i="2"/>
  <c r="CO188" i="2"/>
  <c r="DI188" i="2" s="1"/>
  <c r="CU180" i="2"/>
  <c r="CK180" i="2"/>
  <c r="DE180" i="2" s="1"/>
  <c r="CL152" i="2"/>
  <c r="DF152" i="2" s="1"/>
  <c r="CV152" i="2"/>
  <c r="CR140" i="2"/>
  <c r="DL140" i="2" s="1"/>
  <c r="DB140" i="2"/>
  <c r="CY131" i="2"/>
  <c r="CO131" i="2"/>
  <c r="DI131" i="2" s="1"/>
  <c r="CX131" i="2"/>
  <c r="CN131" i="2"/>
  <c r="DH131" i="2" s="1"/>
  <c r="CR120" i="2"/>
  <c r="DL120" i="2" s="1"/>
  <c r="DB120" i="2"/>
  <c r="BT102" i="2"/>
  <c r="BS102" i="2"/>
  <c r="BR102" i="2"/>
  <c r="BU102" i="2"/>
  <c r="CZ98" i="2"/>
  <c r="CP98" i="2"/>
  <c r="DJ98" i="2" s="1"/>
  <c r="CV96" i="2"/>
  <c r="CL96" i="2"/>
  <c r="DF96" i="2" s="1"/>
  <c r="BT89" i="2"/>
  <c r="BU89" i="2"/>
  <c r="BS89" i="2"/>
  <c r="BR89" i="2"/>
  <c r="BO85" i="2"/>
  <c r="CU78" i="2"/>
  <c r="CK78" i="2"/>
  <c r="DE78" i="2" s="1"/>
  <c r="CX75" i="2"/>
  <c r="CN75" i="2"/>
  <c r="DH75" i="2" s="1"/>
  <c r="CP70" i="2"/>
  <c r="DJ70" i="2" s="1"/>
  <c r="CZ70" i="2"/>
  <c r="DC51" i="2"/>
  <c r="CS51" i="2"/>
  <c r="DM51" i="2" s="1"/>
  <c r="CW46" i="2"/>
  <c r="CM46" i="2"/>
  <c r="DG46" i="2" s="1"/>
  <c r="BT37" i="2"/>
  <c r="BR37" i="2"/>
  <c r="BU37" i="2"/>
  <c r="BS37" i="2"/>
  <c r="CX32" i="2"/>
  <c r="CN32" i="2"/>
  <c r="DH32" i="2" s="1"/>
  <c r="BO27" i="2"/>
  <c r="BT27" i="2" s="1"/>
  <c r="BP27" i="2"/>
  <c r="CN22" i="2"/>
  <c r="DH22" i="2" s="1"/>
  <c r="CX22" i="2"/>
  <c r="BW19" i="2"/>
  <c r="BX19" i="2" s="1"/>
  <c r="CK16" i="2"/>
  <c r="DE16" i="2" s="1"/>
  <c r="CU16" i="2"/>
  <c r="CU11" i="2"/>
  <c r="CK11" i="2"/>
  <c r="DE11" i="2" s="1"/>
  <c r="DG11" i="4"/>
  <c r="CW11" i="4"/>
  <c r="DQ11" i="4" s="1"/>
  <c r="CT22" i="3"/>
  <c r="DN22" i="3" s="1"/>
  <c r="CO261" i="2"/>
  <c r="DI261" i="2" s="1"/>
  <c r="CV260" i="2"/>
  <c r="CL260" i="2"/>
  <c r="DF260" i="2" s="1"/>
  <c r="BS259" i="2"/>
  <c r="BR259" i="2"/>
  <c r="BU259" i="2"/>
  <c r="CU236" i="2"/>
  <c r="CK236" i="2"/>
  <c r="DE236" i="2" s="1"/>
  <c r="BO236" i="2"/>
  <c r="BT236" i="2" s="1"/>
  <c r="CS99" i="2"/>
  <c r="DM99" i="2" s="1"/>
  <c r="DC99" i="2"/>
  <c r="BW77" i="2"/>
  <c r="BX77" i="2" s="1"/>
  <c r="CZ42" i="2"/>
  <c r="CP42" i="2"/>
  <c r="DJ42" i="2" s="1"/>
  <c r="CV22" i="2"/>
  <c r="CL22" i="2"/>
  <c r="DF22" i="2" s="1"/>
  <c r="DD171" i="3"/>
  <c r="CT171" i="3"/>
  <c r="DN171" i="3" s="1"/>
  <c r="CR122" i="3"/>
  <c r="DL122" i="3" s="1"/>
  <c r="DB122" i="3"/>
  <c r="DE122" i="3"/>
  <c r="CU122" i="3"/>
  <c r="DO122" i="3" s="1"/>
  <c r="BS161" i="2"/>
  <c r="BR161" i="2"/>
  <c r="BU161" i="2"/>
  <c r="BW160" i="2"/>
  <c r="BX160" i="2" s="1"/>
  <c r="CS153" i="2"/>
  <c r="DM153" i="2" s="1"/>
  <c r="DC153" i="2"/>
  <c r="CM98" i="2"/>
  <c r="DG98" i="2" s="1"/>
  <c r="CW98" i="2"/>
  <c r="CY58" i="2"/>
  <c r="CO58" i="2"/>
  <c r="DI58" i="2" s="1"/>
  <c r="BO38" i="2"/>
  <c r="BT38" i="2" s="1"/>
  <c r="CT178" i="2"/>
  <c r="CJ178" i="2"/>
  <c r="DD178" i="2" s="1"/>
  <c r="BU157" i="2"/>
  <c r="BR157" i="2"/>
  <c r="BS157" i="2"/>
  <c r="CO142" i="2"/>
  <c r="DI142" i="2" s="1"/>
  <c r="CY142" i="2"/>
  <c r="CM95" i="2"/>
  <c r="DG95" i="2" s="1"/>
  <c r="CW95" i="2"/>
  <c r="CN65" i="2"/>
  <c r="DH65" i="2" s="1"/>
  <c r="CX65" i="2"/>
  <c r="BS40" i="2"/>
  <c r="BR40" i="2"/>
  <c r="BU40" i="2"/>
  <c r="CO24" i="2"/>
  <c r="DI24" i="2" s="1"/>
  <c r="CN41" i="2"/>
  <c r="DH41" i="2" s="1"/>
  <c r="CO98" i="2"/>
  <c r="DI98" i="2" s="1"/>
  <c r="CO207" i="2"/>
  <c r="DI207" i="2" s="1"/>
  <c r="BR66" i="2"/>
  <c r="CO273" i="2"/>
  <c r="DI273" i="2" s="1"/>
  <c r="CN124" i="2"/>
  <c r="DH124" i="2" s="1"/>
  <c r="CO167" i="2"/>
  <c r="DI167" i="2" s="1"/>
  <c r="CT8" i="3"/>
  <c r="DN8" i="3" s="1"/>
  <c r="CN203" i="2"/>
  <c r="DH203" i="2" s="1"/>
  <c r="CW276" i="5"/>
  <c r="DQ276" i="5" s="1"/>
  <c r="DG276" i="5"/>
  <c r="CQ276" i="5"/>
  <c r="DK276" i="5" s="1"/>
  <c r="DA276" i="5"/>
  <c r="CW272" i="5"/>
  <c r="DQ272" i="5" s="1"/>
  <c r="DG272" i="5"/>
  <c r="DH275" i="5"/>
  <c r="CX275" i="5"/>
  <c r="DR275" i="5" s="1"/>
  <c r="CW275" i="5"/>
  <c r="DQ275" i="5" s="1"/>
  <c r="DG275" i="5"/>
  <c r="DD263" i="5"/>
  <c r="CT263" i="5"/>
  <c r="DN263" i="5" s="1"/>
  <c r="CZ273" i="5"/>
  <c r="CP273" i="5"/>
  <c r="DJ273" i="5" s="1"/>
  <c r="DB268" i="5"/>
  <c r="CR268" i="5"/>
  <c r="DL268" i="5" s="1"/>
  <c r="DI268" i="5"/>
  <c r="CY268" i="5"/>
  <c r="DS268" i="5" s="1"/>
  <c r="DI264" i="5"/>
  <c r="CY264" i="5"/>
  <c r="DS264" i="5" s="1"/>
  <c r="DB257" i="5"/>
  <c r="CR257" i="5"/>
  <c r="DL257" i="5" s="1"/>
  <c r="DF274" i="5"/>
  <c r="CV274" i="5"/>
  <c r="DP274" i="5" s="1"/>
  <c r="DE277" i="5"/>
  <c r="CU277" i="5"/>
  <c r="DO277" i="5" s="1"/>
  <c r="CY277" i="5"/>
  <c r="DS277" i="5" s="1"/>
  <c r="DI277" i="5"/>
  <c r="DE274" i="5"/>
  <c r="CU274" i="5"/>
  <c r="DO274" i="5" s="1"/>
  <c r="CT262" i="5"/>
  <c r="DN262" i="5" s="1"/>
  <c r="DD262" i="5"/>
  <c r="CX258" i="5"/>
  <c r="DR258" i="5" s="1"/>
  <c r="DH258" i="5"/>
  <c r="CX256" i="5"/>
  <c r="DR256" i="5" s="1"/>
  <c r="DH256" i="5"/>
  <c r="DI270" i="5"/>
  <c r="CY270" i="5"/>
  <c r="DS270" i="5" s="1"/>
  <c r="DC266" i="5"/>
  <c r="CS266" i="5"/>
  <c r="DM266" i="5" s="1"/>
  <c r="CV266" i="5"/>
  <c r="DP266" i="5" s="1"/>
  <c r="DF266" i="5"/>
  <c r="CR259" i="5"/>
  <c r="DL259" i="5" s="1"/>
  <c r="DB259" i="5"/>
  <c r="CW264" i="5"/>
  <c r="DQ264" i="5" s="1"/>
  <c r="DG264" i="5"/>
  <c r="CQ271" i="5"/>
  <c r="DK271" i="5" s="1"/>
  <c r="DA271" i="5"/>
  <c r="CQ257" i="5"/>
  <c r="DK257" i="5" s="1"/>
  <c r="DA257" i="5"/>
  <c r="CR267" i="5"/>
  <c r="DL267" i="5" s="1"/>
  <c r="DB267" i="5"/>
  <c r="CW242" i="5"/>
  <c r="DQ242" i="5" s="1"/>
  <c r="DG242" i="5"/>
  <c r="CZ251" i="5"/>
  <c r="CP251" i="5"/>
  <c r="DJ251" i="5" s="1"/>
  <c r="CR243" i="5"/>
  <c r="DL243" i="5" s="1"/>
  <c r="DB243" i="5"/>
  <c r="DA254" i="5"/>
  <c r="CQ254" i="5"/>
  <c r="DK254" i="5" s="1"/>
  <c r="DI239" i="5"/>
  <c r="CY239" i="5"/>
  <c r="DS239" i="5" s="1"/>
  <c r="CY252" i="5"/>
  <c r="DS252" i="5" s="1"/>
  <c r="DI252" i="5"/>
  <c r="CA249" i="5"/>
  <c r="BX249" i="5"/>
  <c r="BY249" i="5"/>
  <c r="BZ249" i="5"/>
  <c r="DE253" i="5"/>
  <c r="CU253" i="5"/>
  <c r="DO253" i="5" s="1"/>
  <c r="CQ228" i="5"/>
  <c r="DK228" i="5" s="1"/>
  <c r="DA228" i="5"/>
  <c r="CT258" i="5"/>
  <c r="DN258" i="5" s="1"/>
  <c r="DG237" i="5"/>
  <c r="CW237" i="5"/>
  <c r="DQ237" i="5" s="1"/>
  <c r="DF235" i="5"/>
  <c r="CV235" i="5"/>
  <c r="DP235" i="5" s="1"/>
  <c r="CA238" i="5"/>
  <c r="BY238" i="5"/>
  <c r="BX238" i="5"/>
  <c r="BZ238" i="5"/>
  <c r="DG226" i="5"/>
  <c r="CW226" i="5"/>
  <c r="DQ226" i="5" s="1"/>
  <c r="CZ230" i="5"/>
  <c r="CP230" i="5"/>
  <c r="DJ230" i="5" s="1"/>
  <c r="DD236" i="5"/>
  <c r="CT236" i="5"/>
  <c r="DN236" i="5" s="1"/>
  <c r="CP202" i="5"/>
  <c r="DJ202" i="5" s="1"/>
  <c r="CZ202" i="5"/>
  <c r="BY224" i="5"/>
  <c r="BZ224" i="5"/>
  <c r="BX224" i="5"/>
  <c r="CA224" i="5"/>
  <c r="CV189" i="5"/>
  <c r="DP189" i="5" s="1"/>
  <c r="DF189" i="5"/>
  <c r="CU221" i="5"/>
  <c r="DO221" i="5" s="1"/>
  <c r="DE221" i="5"/>
  <c r="DD197" i="5"/>
  <c r="CT197" i="5"/>
  <c r="DN197" i="5" s="1"/>
  <c r="DD227" i="5"/>
  <c r="CT227" i="5"/>
  <c r="DN227" i="5" s="1"/>
  <c r="BZ233" i="5"/>
  <c r="BX233" i="5"/>
  <c r="CA233" i="5"/>
  <c r="BY233" i="5"/>
  <c r="DI206" i="5"/>
  <c r="CY206" i="5"/>
  <c r="DS206" i="5" s="1"/>
  <c r="DB214" i="5"/>
  <c r="CR214" i="5"/>
  <c r="DL214" i="5" s="1"/>
  <c r="DC208" i="5"/>
  <c r="CS208" i="5"/>
  <c r="DM208" i="5" s="1"/>
  <c r="CZ178" i="5"/>
  <c r="CP178" i="5"/>
  <c r="DJ178" i="5" s="1"/>
  <c r="CR219" i="5"/>
  <c r="DL219" i="5" s="1"/>
  <c r="DB219" i="5"/>
  <c r="CV178" i="5"/>
  <c r="DP178" i="5" s="1"/>
  <c r="DF178" i="5"/>
  <c r="CU230" i="5"/>
  <c r="DO230" i="5" s="1"/>
  <c r="DG193" i="5"/>
  <c r="CW193" i="5"/>
  <c r="DQ193" i="5" s="1"/>
  <c r="CV171" i="5"/>
  <c r="DP171" i="5" s="1"/>
  <c r="DF171" i="5"/>
  <c r="DD212" i="5"/>
  <c r="CT212" i="5"/>
  <c r="DN212" i="5" s="1"/>
  <c r="DI192" i="5"/>
  <c r="CY192" i="5"/>
  <c r="DS192" i="5" s="1"/>
  <c r="DD174" i="5"/>
  <c r="CT174" i="5"/>
  <c r="DN174" i="5" s="1"/>
  <c r="CZ152" i="5"/>
  <c r="CP152" i="5"/>
  <c r="DJ152" i="5" s="1"/>
  <c r="DH203" i="5"/>
  <c r="CX203" i="5"/>
  <c r="DR203" i="5" s="1"/>
  <c r="CS179" i="5"/>
  <c r="DM179" i="5" s="1"/>
  <c r="DC179" i="5"/>
  <c r="CW160" i="5"/>
  <c r="DQ160" i="5" s="1"/>
  <c r="DG160" i="5"/>
  <c r="BY156" i="5"/>
  <c r="BX156" i="5"/>
  <c r="CA156" i="5"/>
  <c r="DF198" i="5"/>
  <c r="CV198" i="5"/>
  <c r="DP198" i="5" s="1"/>
  <c r="CA181" i="5"/>
  <c r="BY181" i="5"/>
  <c r="BX181" i="5"/>
  <c r="BZ181" i="5"/>
  <c r="DG150" i="5"/>
  <c r="CW150" i="5"/>
  <c r="DQ150" i="5" s="1"/>
  <c r="CT211" i="5"/>
  <c r="DN211" i="5" s="1"/>
  <c r="DD211" i="5"/>
  <c r="BZ176" i="5"/>
  <c r="BX176" i="5"/>
  <c r="BY176" i="5"/>
  <c r="CA176" i="5"/>
  <c r="CC165" i="5"/>
  <c r="CD165" i="5" s="1"/>
  <c r="DE149" i="5"/>
  <c r="CU149" i="5"/>
  <c r="DO149" i="5" s="1"/>
  <c r="DA130" i="5"/>
  <c r="CQ130" i="5"/>
  <c r="DK130" i="5" s="1"/>
  <c r="CC187" i="5"/>
  <c r="CD187" i="5" s="1"/>
  <c r="CW167" i="5"/>
  <c r="DQ167" i="5" s="1"/>
  <c r="DG167" i="5"/>
  <c r="CC153" i="5"/>
  <c r="CD153" i="5" s="1"/>
  <c r="CQ143" i="5"/>
  <c r="DK143" i="5" s="1"/>
  <c r="DA143" i="5"/>
  <c r="DG215" i="5"/>
  <c r="CW215" i="5"/>
  <c r="DQ215" i="5" s="1"/>
  <c r="DD185" i="5"/>
  <c r="CT185" i="5"/>
  <c r="DN185" i="5" s="1"/>
  <c r="CQ177" i="5"/>
  <c r="DK177" i="5" s="1"/>
  <c r="DA177" i="5"/>
  <c r="DD158" i="5"/>
  <c r="CT158" i="5"/>
  <c r="DN158" i="5" s="1"/>
  <c r="DD204" i="5"/>
  <c r="CT204" i="5"/>
  <c r="DN204" i="5" s="1"/>
  <c r="CR163" i="5"/>
  <c r="DL163" i="5" s="1"/>
  <c r="DB163" i="5"/>
  <c r="CA143" i="5"/>
  <c r="BZ143" i="5"/>
  <c r="BY143" i="5"/>
  <c r="BX143" i="5"/>
  <c r="CY127" i="5"/>
  <c r="DS127" i="5" s="1"/>
  <c r="DI127" i="5"/>
  <c r="CC135" i="5"/>
  <c r="CD135" i="5" s="1"/>
  <c r="CU231" i="5"/>
  <c r="DO231" i="5" s="1"/>
  <c r="DE231" i="5"/>
  <c r="DC142" i="5"/>
  <c r="CS142" i="5"/>
  <c r="DM142" i="5" s="1"/>
  <c r="DE130" i="5"/>
  <c r="CU130" i="5"/>
  <c r="DO130" i="5" s="1"/>
  <c r="CZ112" i="5"/>
  <c r="CP112" i="5"/>
  <c r="DJ112" i="5" s="1"/>
  <c r="DC125" i="5"/>
  <c r="CS125" i="5"/>
  <c r="DM125" i="5" s="1"/>
  <c r="DH143" i="5"/>
  <c r="CX143" i="5"/>
  <c r="DR143" i="5" s="1"/>
  <c r="CW119" i="5"/>
  <c r="DQ119" i="5" s="1"/>
  <c r="DG119" i="5"/>
  <c r="CX173" i="5"/>
  <c r="DR173" i="5" s="1"/>
  <c r="DH173" i="5"/>
  <c r="DC122" i="5"/>
  <c r="CS122" i="5"/>
  <c r="DM122" i="5" s="1"/>
  <c r="CC115" i="5"/>
  <c r="CD115" i="5" s="1"/>
  <c r="DE102" i="5"/>
  <c r="CU102" i="5"/>
  <c r="DO102" i="5" s="1"/>
  <c r="CP216" i="5"/>
  <c r="DJ216" i="5" s="1"/>
  <c r="CZ216" i="5"/>
  <c r="CX110" i="5"/>
  <c r="DR110" i="5" s="1"/>
  <c r="DH110" i="5"/>
  <c r="DG93" i="5"/>
  <c r="CW93" i="5"/>
  <c r="DQ93" i="5" s="1"/>
  <c r="DF139" i="5"/>
  <c r="CV139" i="5"/>
  <c r="DP139" i="5" s="1"/>
  <c r="BZ120" i="5"/>
  <c r="BX120" i="5"/>
  <c r="CA120" i="5"/>
  <c r="BY120" i="5"/>
  <c r="CU91" i="5"/>
  <c r="DO91" i="5" s="1"/>
  <c r="DE91" i="5"/>
  <c r="CP65" i="5"/>
  <c r="DJ65" i="5" s="1"/>
  <c r="CZ65" i="5"/>
  <c r="DE69" i="5"/>
  <c r="CU69" i="5"/>
  <c r="DO69" i="5" s="1"/>
  <c r="CY50" i="5"/>
  <c r="DS50" i="5" s="1"/>
  <c r="DI50" i="5"/>
  <c r="CT169" i="5"/>
  <c r="DN169" i="5" s="1"/>
  <c r="CT157" i="5"/>
  <c r="DN157" i="5" s="1"/>
  <c r="DD157" i="5"/>
  <c r="DF137" i="5"/>
  <c r="CV137" i="5"/>
  <c r="DP137" i="5" s="1"/>
  <c r="CC116" i="5"/>
  <c r="CD116" i="5" s="1"/>
  <c r="CZ106" i="5"/>
  <c r="CP106" i="5"/>
  <c r="DJ106" i="5" s="1"/>
  <c r="CW58" i="5"/>
  <c r="DQ58" i="5" s="1"/>
  <c r="DG58" i="5"/>
  <c r="DF25" i="5"/>
  <c r="CV25" i="5"/>
  <c r="DP25" i="5" s="1"/>
  <c r="CZ126" i="5"/>
  <c r="CP126" i="5"/>
  <c r="DJ126" i="5" s="1"/>
  <c r="CC113" i="5"/>
  <c r="CD113" i="5" s="1"/>
  <c r="CV98" i="5"/>
  <c r="DP98" i="5" s="1"/>
  <c r="DF98" i="5"/>
  <c r="CA72" i="5"/>
  <c r="BZ72" i="5"/>
  <c r="BY72" i="5"/>
  <c r="BX72" i="5"/>
  <c r="DG155" i="5"/>
  <c r="CW155" i="5"/>
  <c r="DQ155" i="5" s="1"/>
  <c r="DD117" i="5"/>
  <c r="CT117" i="5"/>
  <c r="DN117" i="5" s="1"/>
  <c r="DB53" i="5"/>
  <c r="CR53" i="5"/>
  <c r="DL53" i="5" s="1"/>
  <c r="CU138" i="5"/>
  <c r="DO138" i="5" s="1"/>
  <c r="DE138" i="5"/>
  <c r="DC127" i="5"/>
  <c r="CS127" i="5"/>
  <c r="DM127" i="5" s="1"/>
  <c r="DG85" i="5"/>
  <c r="CW85" i="5"/>
  <c r="DQ85" i="5" s="1"/>
  <c r="CQ79" i="5"/>
  <c r="DK79" i="5" s="1"/>
  <c r="DA79" i="5"/>
  <c r="CW44" i="5"/>
  <c r="DQ44" i="5" s="1"/>
  <c r="DG44" i="5"/>
  <c r="DI35" i="5"/>
  <c r="CY35" i="5"/>
  <c r="DS35" i="5" s="1"/>
  <c r="CA123" i="5"/>
  <c r="BY123" i="5"/>
  <c r="BZ123" i="5"/>
  <c r="BX123" i="5"/>
  <c r="CY85" i="5"/>
  <c r="DS85" i="5" s="1"/>
  <c r="DI85" i="5"/>
  <c r="DC74" i="5"/>
  <c r="CS74" i="5"/>
  <c r="DM74" i="5" s="1"/>
  <c r="DI51" i="5"/>
  <c r="CY51" i="5"/>
  <c r="DS51" i="5" s="1"/>
  <c r="DB26" i="5"/>
  <c r="CR26" i="5"/>
  <c r="DL26" i="5" s="1"/>
  <c r="CU104" i="5"/>
  <c r="DO104" i="5" s="1"/>
  <c r="DE104" i="5"/>
  <c r="DD71" i="5"/>
  <c r="CT71" i="5"/>
  <c r="DN71" i="5" s="1"/>
  <c r="DF48" i="5"/>
  <c r="CV48" i="5"/>
  <c r="DP48" i="5" s="1"/>
  <c r="CA30" i="5"/>
  <c r="BY30" i="5"/>
  <c r="BX30" i="5"/>
  <c r="CV279" i="4"/>
  <c r="DP279" i="4" s="1"/>
  <c r="DF279" i="4"/>
  <c r="BX118" i="5"/>
  <c r="CA118" i="5"/>
  <c r="BY118" i="5"/>
  <c r="BZ118" i="5"/>
  <c r="CZ94" i="5"/>
  <c r="CP94" i="5"/>
  <c r="DJ94" i="5" s="1"/>
  <c r="DH88" i="5"/>
  <c r="CX88" i="5"/>
  <c r="DR88" i="5" s="1"/>
  <c r="DH42" i="5"/>
  <c r="CX42" i="5"/>
  <c r="DR42" i="5" s="1"/>
  <c r="CT21" i="5"/>
  <c r="DN21" i="5" s="1"/>
  <c r="DD21" i="5"/>
  <c r="CV114" i="5"/>
  <c r="DP114" i="5" s="1"/>
  <c r="DF114" i="5"/>
  <c r="CS36" i="5"/>
  <c r="DM36" i="5" s="1"/>
  <c r="DC36" i="5"/>
  <c r="CR13" i="5"/>
  <c r="DL13" i="5" s="1"/>
  <c r="DB13" i="5"/>
  <c r="CW277" i="4"/>
  <c r="DQ277" i="4" s="1"/>
  <c r="DG277" i="4"/>
  <c r="DG102" i="5"/>
  <c r="CW102" i="5"/>
  <c r="DQ102" i="5" s="1"/>
  <c r="DI78" i="5"/>
  <c r="CY78" i="5"/>
  <c r="DS78" i="5" s="1"/>
  <c r="CX64" i="5"/>
  <c r="DR64" i="5" s="1"/>
  <c r="DH64" i="5"/>
  <c r="DB55" i="5"/>
  <c r="CR55" i="5"/>
  <c r="DL55" i="5" s="1"/>
  <c r="CC36" i="5"/>
  <c r="CD36" i="5" s="1"/>
  <c r="CS272" i="4"/>
  <c r="DM272" i="4" s="1"/>
  <c r="DC272" i="4"/>
  <c r="DD134" i="5"/>
  <c r="CT134" i="5"/>
  <c r="DN134" i="5" s="1"/>
  <c r="DG86" i="5"/>
  <c r="CW86" i="5"/>
  <c r="DQ86" i="5" s="1"/>
  <c r="DH75" i="5"/>
  <c r="CX75" i="5"/>
  <c r="DR75" i="5" s="1"/>
  <c r="DC66" i="5"/>
  <c r="CS66" i="5"/>
  <c r="DM66" i="5" s="1"/>
  <c r="DC23" i="5"/>
  <c r="CS23" i="5"/>
  <c r="DM23" i="5" s="1"/>
  <c r="BY276" i="4"/>
  <c r="CA276" i="4"/>
  <c r="BX276" i="4"/>
  <c r="BZ276" i="4"/>
  <c r="CQ69" i="5"/>
  <c r="DK69" i="5" s="1"/>
  <c r="DA69" i="5"/>
  <c r="CS56" i="5"/>
  <c r="DM56" i="5" s="1"/>
  <c r="DC56" i="5"/>
  <c r="BY32" i="5"/>
  <c r="BX32" i="5"/>
  <c r="CA32" i="5"/>
  <c r="DA9" i="5"/>
  <c r="CQ9" i="5"/>
  <c r="DK9" i="5" s="1"/>
  <c r="CP225" i="4"/>
  <c r="DJ225" i="4" s="1"/>
  <c r="CZ225" i="4"/>
  <c r="DC12" i="5"/>
  <c r="CS12" i="5"/>
  <c r="DM12" i="5" s="1"/>
  <c r="CQ262" i="4"/>
  <c r="DK262" i="4" s="1"/>
  <c r="DA262" i="4"/>
  <c r="CT235" i="4"/>
  <c r="DN235" i="4" s="1"/>
  <c r="DD235" i="4"/>
  <c r="CP213" i="4"/>
  <c r="DJ213" i="4" s="1"/>
  <c r="CZ213" i="4"/>
  <c r="CC56" i="5"/>
  <c r="CD56" i="5" s="1"/>
  <c r="CX38" i="5"/>
  <c r="DR38" i="5" s="1"/>
  <c r="DH38" i="5"/>
  <c r="BV33" i="5"/>
  <c r="BU33" i="5"/>
  <c r="BZ33" i="5" s="1"/>
  <c r="DE20" i="5"/>
  <c r="CU20" i="5"/>
  <c r="DO20" i="5" s="1"/>
  <c r="DB253" i="4"/>
  <c r="CR253" i="4"/>
  <c r="DL253" i="4" s="1"/>
  <c r="DG221" i="4"/>
  <c r="CW221" i="4"/>
  <c r="DQ221" i="4" s="1"/>
  <c r="BX205" i="4"/>
  <c r="CA205" i="4"/>
  <c r="BZ205" i="4"/>
  <c r="BY205" i="4"/>
  <c r="DA183" i="4"/>
  <c r="CQ183" i="4"/>
  <c r="DK183" i="4" s="1"/>
  <c r="CZ142" i="4"/>
  <c r="CP142" i="4"/>
  <c r="DJ142" i="4" s="1"/>
  <c r="BV91" i="5"/>
  <c r="BU91" i="5"/>
  <c r="BZ91" i="5" s="1"/>
  <c r="CV61" i="5"/>
  <c r="DP61" i="5" s="1"/>
  <c r="DF61" i="5"/>
  <c r="CY45" i="5"/>
  <c r="DS45" i="5" s="1"/>
  <c r="DI45" i="5"/>
  <c r="BZ5" i="5"/>
  <c r="BX5" i="5"/>
  <c r="CA5" i="5"/>
  <c r="BY5" i="5"/>
  <c r="CT270" i="4"/>
  <c r="DN270" i="4" s="1"/>
  <c r="DD270" i="4"/>
  <c r="DF251" i="4"/>
  <c r="CV251" i="4"/>
  <c r="DP251" i="4" s="1"/>
  <c r="CV221" i="4"/>
  <c r="DP221" i="4" s="1"/>
  <c r="DF221" i="4"/>
  <c r="CX183" i="4"/>
  <c r="DR183" i="4" s="1"/>
  <c r="DH183" i="4"/>
  <c r="BZ73" i="5"/>
  <c r="BX73" i="5"/>
  <c r="BY73" i="5"/>
  <c r="CA73" i="5"/>
  <c r="DI49" i="5"/>
  <c r="CY49" i="5"/>
  <c r="DS49" i="5" s="1"/>
  <c r="DG28" i="5"/>
  <c r="CW28" i="5"/>
  <c r="DQ28" i="5" s="1"/>
  <c r="DD279" i="4"/>
  <c r="CT279" i="4"/>
  <c r="DN279" i="4" s="1"/>
  <c r="DH214" i="4"/>
  <c r="CX214" i="4"/>
  <c r="DR214" i="4" s="1"/>
  <c r="CC254" i="4"/>
  <c r="CD254" i="4" s="1"/>
  <c r="DE222" i="4"/>
  <c r="CU222" i="4"/>
  <c r="DO222" i="4" s="1"/>
  <c r="CP168" i="4"/>
  <c r="DJ168" i="4" s="1"/>
  <c r="CZ168" i="4"/>
  <c r="CA133" i="4"/>
  <c r="BX133" i="4"/>
  <c r="BY133" i="4"/>
  <c r="CC89" i="5"/>
  <c r="CD89" i="5" s="1"/>
  <c r="DA47" i="5"/>
  <c r="CQ47" i="5"/>
  <c r="DK47" i="5" s="1"/>
  <c r="DH249" i="4"/>
  <c r="CX249" i="4"/>
  <c r="DR249" i="4" s="1"/>
  <c r="BZ233" i="4"/>
  <c r="BX233" i="4"/>
  <c r="CA233" i="4"/>
  <c r="BY233" i="4"/>
  <c r="DC217" i="4"/>
  <c r="CS217" i="4"/>
  <c r="DM217" i="4" s="1"/>
  <c r="CT211" i="4"/>
  <c r="DN211" i="4" s="1"/>
  <c r="DD211" i="4"/>
  <c r="CC185" i="4"/>
  <c r="CD185" i="4" s="1"/>
  <c r="DH173" i="4"/>
  <c r="CX173" i="4"/>
  <c r="DR173" i="4" s="1"/>
  <c r="CY162" i="4"/>
  <c r="DS162" i="4" s="1"/>
  <c r="DI162" i="4"/>
  <c r="CZ146" i="4"/>
  <c r="CP146" i="4"/>
  <c r="DJ146" i="4" s="1"/>
  <c r="DG128" i="4"/>
  <c r="CW128" i="4"/>
  <c r="DQ128" i="4" s="1"/>
  <c r="DH107" i="4"/>
  <c r="CX107" i="4"/>
  <c r="DR107" i="4" s="1"/>
  <c r="BX80" i="4"/>
  <c r="BZ80" i="4"/>
  <c r="BY80" i="4"/>
  <c r="CA80" i="4"/>
  <c r="CU70" i="5"/>
  <c r="DO70" i="5" s="1"/>
  <c r="BZ273" i="4"/>
  <c r="BX273" i="4"/>
  <c r="BY273" i="4"/>
  <c r="CA273" i="4"/>
  <c r="DD265" i="4"/>
  <c r="CT265" i="4"/>
  <c r="DN265" i="4" s="1"/>
  <c r="DI184" i="4"/>
  <c r="CY184" i="4"/>
  <c r="DS184" i="4" s="1"/>
  <c r="DI168" i="4"/>
  <c r="CY168" i="4"/>
  <c r="DS168" i="4" s="1"/>
  <c r="CP122" i="4"/>
  <c r="DJ122" i="4" s="1"/>
  <c r="CZ122" i="4"/>
  <c r="CZ14" i="5"/>
  <c r="CP14" i="5"/>
  <c r="DJ14" i="5" s="1"/>
  <c r="CS239" i="4"/>
  <c r="DM239" i="4" s="1"/>
  <c r="DC239" i="4"/>
  <c r="BU219" i="4"/>
  <c r="BZ219" i="4" s="1"/>
  <c r="BX219" i="4"/>
  <c r="CQ193" i="4"/>
  <c r="DK193" i="4" s="1"/>
  <c r="DA193" i="4"/>
  <c r="CT179" i="4"/>
  <c r="DN179" i="4" s="1"/>
  <c r="DD179" i="4"/>
  <c r="CQ164" i="4"/>
  <c r="DK164" i="4" s="1"/>
  <c r="DA164" i="4"/>
  <c r="DH138" i="4"/>
  <c r="CX138" i="4"/>
  <c r="DR138" i="4" s="1"/>
  <c r="DH124" i="4"/>
  <c r="CX124" i="4"/>
  <c r="DR124" i="4" s="1"/>
  <c r="CX68" i="4"/>
  <c r="DR68" i="4" s="1"/>
  <c r="DH68" i="4"/>
  <c r="DD43" i="5"/>
  <c r="CT43" i="5"/>
  <c r="DN43" i="5" s="1"/>
  <c r="CA11" i="5"/>
  <c r="BY11" i="5"/>
  <c r="BX11" i="5"/>
  <c r="CZ266" i="4"/>
  <c r="CP266" i="4"/>
  <c r="DJ266" i="4" s="1"/>
  <c r="CS203" i="4"/>
  <c r="DM203" i="4" s="1"/>
  <c r="DC203" i="4"/>
  <c r="CW195" i="4"/>
  <c r="DQ195" i="4" s="1"/>
  <c r="DG195" i="4"/>
  <c r="CS175" i="4"/>
  <c r="DM175" i="4" s="1"/>
  <c r="DC175" i="4"/>
  <c r="DA166" i="4"/>
  <c r="CQ166" i="4"/>
  <c r="DK166" i="4" s="1"/>
  <c r="DA150" i="4"/>
  <c r="CQ150" i="4"/>
  <c r="DK150" i="4" s="1"/>
  <c r="CR135" i="4"/>
  <c r="DL135" i="4" s="1"/>
  <c r="DB135" i="4"/>
  <c r="DH104" i="4"/>
  <c r="CX104" i="4"/>
  <c r="DR104" i="4" s="1"/>
  <c r="DG255" i="4"/>
  <c r="CW255" i="4"/>
  <c r="DQ255" i="4" s="1"/>
  <c r="CY210" i="4"/>
  <c r="DS210" i="4" s="1"/>
  <c r="DI210" i="4"/>
  <c r="CR167" i="4"/>
  <c r="DL167" i="4" s="1"/>
  <c r="DB167" i="4"/>
  <c r="DH146" i="4"/>
  <c r="CX146" i="4"/>
  <c r="DR146" i="4" s="1"/>
  <c r="CR127" i="4"/>
  <c r="DL127" i="4" s="1"/>
  <c r="DB127" i="4"/>
  <c r="CC121" i="4"/>
  <c r="CD121" i="4" s="1"/>
  <c r="CC110" i="4"/>
  <c r="CD110" i="4" s="1"/>
  <c r="DH88" i="4"/>
  <c r="CX88" i="4"/>
  <c r="DR88" i="4" s="1"/>
  <c r="DD57" i="4"/>
  <c r="CT57" i="4"/>
  <c r="DN57" i="4" s="1"/>
  <c r="DG275" i="4"/>
  <c r="CW275" i="4"/>
  <c r="DQ275" i="4" s="1"/>
  <c r="DB231" i="4"/>
  <c r="CR231" i="4"/>
  <c r="DL231" i="4" s="1"/>
  <c r="CA212" i="4"/>
  <c r="BZ212" i="4"/>
  <c r="BY212" i="4"/>
  <c r="BX212" i="4"/>
  <c r="CT208" i="4"/>
  <c r="DN208" i="4" s="1"/>
  <c r="DD208" i="4"/>
  <c r="CX192" i="4"/>
  <c r="DR192" i="4" s="1"/>
  <c r="DH192" i="4"/>
  <c r="DA155" i="4"/>
  <c r="CQ155" i="4"/>
  <c r="DK155" i="4" s="1"/>
  <c r="DC138" i="4"/>
  <c r="CS138" i="4"/>
  <c r="DM138" i="4" s="1"/>
  <c r="BV106" i="4"/>
  <c r="BU106" i="4"/>
  <c r="BZ106" i="4" s="1"/>
  <c r="CA94" i="4"/>
  <c r="BZ94" i="4"/>
  <c r="BX94" i="4"/>
  <c r="BY94" i="4"/>
  <c r="CT78" i="4"/>
  <c r="DN78" i="4" s="1"/>
  <c r="DD78" i="4"/>
  <c r="CP63" i="4"/>
  <c r="DJ63" i="4" s="1"/>
  <c r="CZ63" i="4"/>
  <c r="DE8" i="5"/>
  <c r="CU8" i="5"/>
  <c r="DO8" i="5" s="1"/>
  <c r="CT269" i="4"/>
  <c r="DN269" i="4" s="1"/>
  <c r="DD269" i="4"/>
  <c r="DI250" i="4"/>
  <c r="CY250" i="4"/>
  <c r="DS250" i="4" s="1"/>
  <c r="CQ201" i="4"/>
  <c r="DK201" i="4" s="1"/>
  <c r="DA201" i="4"/>
  <c r="CU200" i="4"/>
  <c r="DO200" i="4" s="1"/>
  <c r="DE200" i="4"/>
  <c r="CW161" i="4"/>
  <c r="DQ161" i="4" s="1"/>
  <c r="DG161" i="4"/>
  <c r="DE94" i="4"/>
  <c r="CU94" i="4"/>
  <c r="DO94" i="4" s="1"/>
  <c r="DD77" i="4"/>
  <c r="CT77" i="4"/>
  <c r="DN77" i="4" s="1"/>
  <c r="DA65" i="4"/>
  <c r="CQ65" i="4"/>
  <c r="DK65" i="4" s="1"/>
  <c r="DD52" i="4"/>
  <c r="CT52" i="4"/>
  <c r="DN52" i="4" s="1"/>
  <c r="DI224" i="4"/>
  <c r="CY224" i="4"/>
  <c r="DS224" i="4" s="1"/>
  <c r="DB204" i="4"/>
  <c r="CR204" i="4"/>
  <c r="DL204" i="4" s="1"/>
  <c r="CV262" i="4"/>
  <c r="DP262" i="4" s="1"/>
  <c r="DF262" i="4"/>
  <c r="CQ221" i="4"/>
  <c r="DK221" i="4" s="1"/>
  <c r="DA221" i="4"/>
  <c r="BZ171" i="4"/>
  <c r="BY171" i="4"/>
  <c r="BX171" i="4"/>
  <c r="CA171" i="4"/>
  <c r="DB142" i="4"/>
  <c r="CR142" i="4"/>
  <c r="DL142" i="4" s="1"/>
  <c r="CZ118" i="4"/>
  <c r="CP118" i="4"/>
  <c r="DJ118" i="4" s="1"/>
  <c r="CQ108" i="4"/>
  <c r="DK108" i="4" s="1"/>
  <c r="DA108" i="4"/>
  <c r="DH100" i="4"/>
  <c r="CX100" i="4"/>
  <c r="DR100" i="4" s="1"/>
  <c r="DC80" i="4"/>
  <c r="CS80" i="4"/>
  <c r="DM80" i="4" s="1"/>
  <c r="CU19" i="5"/>
  <c r="DO19" i="5" s="1"/>
  <c r="DE19" i="5"/>
  <c r="BU12" i="5"/>
  <c r="BZ12" i="5" s="1"/>
  <c r="BV12" i="5"/>
  <c r="DC236" i="4"/>
  <c r="CS236" i="4"/>
  <c r="DM236" i="4" s="1"/>
  <c r="CQ230" i="4"/>
  <c r="DK230" i="4" s="1"/>
  <c r="DA230" i="4"/>
  <c r="DF188" i="4"/>
  <c r="CV188" i="4"/>
  <c r="DP188" i="4" s="1"/>
  <c r="CU181" i="4"/>
  <c r="DO181" i="4" s="1"/>
  <c r="DE181" i="4"/>
  <c r="CP164" i="4"/>
  <c r="DJ164" i="4" s="1"/>
  <c r="CZ164" i="4"/>
  <c r="DE152" i="5"/>
  <c r="CU152" i="5"/>
  <c r="DO152" i="5" s="1"/>
  <c r="CZ103" i="5"/>
  <c r="CP103" i="5"/>
  <c r="DJ103" i="5" s="1"/>
  <c r="CR259" i="4"/>
  <c r="DL259" i="4" s="1"/>
  <c r="DB259" i="4"/>
  <c r="DB197" i="4"/>
  <c r="CR197" i="4"/>
  <c r="DL197" i="4" s="1"/>
  <c r="CP180" i="4"/>
  <c r="DJ180" i="4" s="1"/>
  <c r="CZ180" i="4"/>
  <c r="DA140" i="4"/>
  <c r="CQ140" i="4"/>
  <c r="DK140" i="4" s="1"/>
  <c r="CT125" i="5"/>
  <c r="DN125" i="5" s="1"/>
  <c r="DC152" i="4"/>
  <c r="CS152" i="4"/>
  <c r="DM152" i="4" s="1"/>
  <c r="DF127" i="4"/>
  <c r="CV127" i="4"/>
  <c r="DP127" i="4" s="1"/>
  <c r="CY112" i="4"/>
  <c r="DS112" i="4" s="1"/>
  <c r="DI112" i="4"/>
  <c r="DA198" i="4"/>
  <c r="CQ198" i="4"/>
  <c r="DK198" i="4" s="1"/>
  <c r="BZ179" i="4"/>
  <c r="BY179" i="4"/>
  <c r="BX179" i="4"/>
  <c r="CA179" i="4"/>
  <c r="DI151" i="4"/>
  <c r="CY151" i="4"/>
  <c r="DS151" i="4" s="1"/>
  <c r="CC89" i="4"/>
  <c r="CD89" i="4" s="1"/>
  <c r="CX70" i="4"/>
  <c r="DR70" i="4" s="1"/>
  <c r="DH70" i="4"/>
  <c r="DG97" i="4"/>
  <c r="CW97" i="4"/>
  <c r="DQ97" i="4" s="1"/>
  <c r="CQ72" i="4"/>
  <c r="DK72" i="4" s="1"/>
  <c r="DA72" i="4"/>
  <c r="CP67" i="4"/>
  <c r="DJ67" i="4" s="1"/>
  <c r="CZ67" i="4"/>
  <c r="BX12" i="4"/>
  <c r="CA12" i="4"/>
  <c r="BY12" i="4"/>
  <c r="CZ254" i="3"/>
  <c r="CP254" i="3"/>
  <c r="DJ254" i="3" s="1"/>
  <c r="CZ190" i="3"/>
  <c r="CP190" i="3"/>
  <c r="DJ190" i="3" s="1"/>
  <c r="DA144" i="4"/>
  <c r="CQ144" i="4"/>
  <c r="DK144" i="4" s="1"/>
  <c r="CZ93" i="4"/>
  <c r="CP93" i="4"/>
  <c r="DJ93" i="4" s="1"/>
  <c r="CU36" i="4"/>
  <c r="DO36" i="4" s="1"/>
  <c r="DE36" i="4"/>
  <c r="CR273" i="3"/>
  <c r="DL273" i="3" s="1"/>
  <c r="DB273" i="3"/>
  <c r="DG254" i="3"/>
  <c r="CW254" i="3"/>
  <c r="DQ254" i="3" s="1"/>
  <c r="BX206" i="3"/>
  <c r="BZ206" i="3"/>
  <c r="CA206" i="3"/>
  <c r="BY206" i="3"/>
  <c r="DA168" i="3"/>
  <c r="CQ168" i="3"/>
  <c r="DK168" i="3" s="1"/>
  <c r="CC156" i="4"/>
  <c r="CD156" i="4" s="1"/>
  <c r="DE129" i="4"/>
  <c r="CU129" i="4"/>
  <c r="DO129" i="4" s="1"/>
  <c r="CC67" i="4"/>
  <c r="CD67" i="4" s="1"/>
  <c r="CY39" i="4"/>
  <c r="DS39" i="4" s="1"/>
  <c r="DI39" i="4"/>
  <c r="CS11" i="4"/>
  <c r="DM11" i="4" s="1"/>
  <c r="DC11" i="4"/>
  <c r="BZ270" i="3"/>
  <c r="BY270" i="3"/>
  <c r="BX270" i="3"/>
  <c r="CA270" i="3"/>
  <c r="CX256" i="3"/>
  <c r="DR256" i="3" s="1"/>
  <c r="DH256" i="3"/>
  <c r="CV238" i="3"/>
  <c r="DP238" i="3" s="1"/>
  <c r="DF238" i="3"/>
  <c r="CR202" i="3"/>
  <c r="DL202" i="3" s="1"/>
  <c r="DB202" i="3"/>
  <c r="CZ176" i="3"/>
  <c r="CP176" i="3"/>
  <c r="DJ176" i="3" s="1"/>
  <c r="DA96" i="4"/>
  <c r="CQ96" i="4"/>
  <c r="DK96" i="4" s="1"/>
  <c r="CP29" i="4"/>
  <c r="DJ29" i="4" s="1"/>
  <c r="CZ29" i="4"/>
  <c r="CC12" i="4"/>
  <c r="CD12" i="4" s="1"/>
  <c r="DB278" i="3"/>
  <c r="CR278" i="3"/>
  <c r="DL278" i="3" s="1"/>
  <c r="DF248" i="3"/>
  <c r="CV248" i="3"/>
  <c r="DP248" i="3" s="1"/>
  <c r="CZ194" i="3"/>
  <c r="CP194" i="3"/>
  <c r="DJ194" i="3" s="1"/>
  <c r="BZ122" i="4"/>
  <c r="BY122" i="4"/>
  <c r="BX122" i="4"/>
  <c r="CA122" i="4"/>
  <c r="BY81" i="4"/>
  <c r="CA81" i="4"/>
  <c r="BX81" i="4"/>
  <c r="BZ81" i="4"/>
  <c r="DD60" i="4"/>
  <c r="CT60" i="4"/>
  <c r="DN60" i="4" s="1"/>
  <c r="CU26" i="4"/>
  <c r="DO26" i="4" s="1"/>
  <c r="DE26" i="4"/>
  <c r="DI203" i="3"/>
  <c r="CY203" i="3"/>
  <c r="DS203" i="3" s="1"/>
  <c r="DE199" i="3"/>
  <c r="CU199" i="3"/>
  <c r="DO199" i="3" s="1"/>
  <c r="DD173" i="3"/>
  <c r="CT173" i="3"/>
  <c r="DN173" i="3" s="1"/>
  <c r="BY155" i="3"/>
  <c r="BX155" i="3"/>
  <c r="CA155" i="3"/>
  <c r="BZ155" i="3"/>
  <c r="CY76" i="4"/>
  <c r="DS76" i="4" s="1"/>
  <c r="DI76" i="4"/>
  <c r="CR45" i="4"/>
  <c r="DL45" i="4" s="1"/>
  <c r="DB45" i="4"/>
  <c r="CC30" i="4"/>
  <c r="CD30" i="4" s="1"/>
  <c r="CW17" i="4"/>
  <c r="DQ17" i="4" s="1"/>
  <c r="DG17" i="4"/>
  <c r="CU266" i="3"/>
  <c r="DO266" i="3" s="1"/>
  <c r="DE266" i="3"/>
  <c r="CZ231" i="3"/>
  <c r="CP231" i="3"/>
  <c r="DJ231" i="3" s="1"/>
  <c r="DI208" i="3"/>
  <c r="CY208" i="3"/>
  <c r="DS208" i="3" s="1"/>
  <c r="DB192" i="3"/>
  <c r="CR192" i="3"/>
  <c r="DL192" i="3" s="1"/>
  <c r="DI177" i="3"/>
  <c r="CY177" i="3"/>
  <c r="DS177" i="3" s="1"/>
  <c r="CV151" i="3"/>
  <c r="DP151" i="3" s="1"/>
  <c r="DF151" i="3"/>
  <c r="CQ123" i="3"/>
  <c r="DK123" i="3" s="1"/>
  <c r="DA123" i="3"/>
  <c r="CV100" i="3"/>
  <c r="DP100" i="3" s="1"/>
  <c r="DF100" i="3"/>
  <c r="CY133" i="4"/>
  <c r="DS133" i="4" s="1"/>
  <c r="DI133" i="4"/>
  <c r="CS52" i="4"/>
  <c r="DM52" i="4" s="1"/>
  <c r="DC52" i="4"/>
  <c r="CT38" i="4"/>
  <c r="DN38" i="4" s="1"/>
  <c r="DD38" i="4"/>
  <c r="BV14" i="4"/>
  <c r="BU14" i="4"/>
  <c r="BZ14" i="4" s="1"/>
  <c r="DE270" i="3"/>
  <c r="CU270" i="3"/>
  <c r="DO270" i="3" s="1"/>
  <c r="DI252" i="3"/>
  <c r="CY252" i="3"/>
  <c r="DS252" i="3" s="1"/>
  <c r="DF229" i="3"/>
  <c r="CV229" i="3"/>
  <c r="DP229" i="3" s="1"/>
  <c r="DG217" i="3"/>
  <c r="CW217" i="3"/>
  <c r="DQ217" i="3" s="1"/>
  <c r="CU212" i="3"/>
  <c r="DO212" i="3" s="1"/>
  <c r="DE212" i="3"/>
  <c r="DH182" i="3"/>
  <c r="CX182" i="3"/>
  <c r="DR182" i="3" s="1"/>
  <c r="CP173" i="3"/>
  <c r="DJ173" i="3" s="1"/>
  <c r="CZ173" i="3"/>
  <c r="CT144" i="3"/>
  <c r="DN144" i="3" s="1"/>
  <c r="DD144" i="3"/>
  <c r="CP123" i="3"/>
  <c r="DJ123" i="3" s="1"/>
  <c r="CZ123" i="3"/>
  <c r="BY106" i="3"/>
  <c r="BX106" i="3"/>
  <c r="BZ106" i="3"/>
  <c r="CA106" i="3"/>
  <c r="CZ83" i="3"/>
  <c r="CP83" i="3"/>
  <c r="DJ83" i="3" s="1"/>
  <c r="CZ226" i="4"/>
  <c r="CP226" i="4"/>
  <c r="DJ226" i="4" s="1"/>
  <c r="CX127" i="4"/>
  <c r="DR127" i="4" s="1"/>
  <c r="DH127" i="4"/>
  <c r="CC62" i="4"/>
  <c r="CD62" i="4" s="1"/>
  <c r="BV26" i="4"/>
  <c r="BU26" i="4"/>
  <c r="BZ26" i="4" s="1"/>
  <c r="DE231" i="3"/>
  <c r="CU231" i="3"/>
  <c r="DO231" i="3" s="1"/>
  <c r="DG201" i="3"/>
  <c r="CW201" i="3"/>
  <c r="DQ201" i="3" s="1"/>
  <c r="DF196" i="3"/>
  <c r="CV196" i="3"/>
  <c r="DP196" i="3" s="1"/>
  <c r="BX171" i="3"/>
  <c r="CA171" i="3"/>
  <c r="BZ171" i="3"/>
  <c r="BY171" i="3"/>
  <c r="CC156" i="3"/>
  <c r="CD156" i="3" s="1"/>
  <c r="DH117" i="3"/>
  <c r="CX117" i="3"/>
  <c r="DR117" i="3" s="1"/>
  <c r="DF18" i="5"/>
  <c r="CV18" i="5"/>
  <c r="DP18" i="5" s="1"/>
  <c r="CT130" i="4"/>
  <c r="DN130" i="4" s="1"/>
  <c r="CC41" i="4"/>
  <c r="CD41" i="4" s="1"/>
  <c r="CT21" i="4"/>
  <c r="DN21" i="4" s="1"/>
  <c r="DE264" i="3"/>
  <c r="CU264" i="3"/>
  <c r="DO264" i="3" s="1"/>
  <c r="CV255" i="3"/>
  <c r="DP255" i="3" s="1"/>
  <c r="DF255" i="3"/>
  <c r="CU238" i="3"/>
  <c r="DO238" i="3" s="1"/>
  <c r="DE238" i="3"/>
  <c r="CA202" i="3"/>
  <c r="BZ202" i="3"/>
  <c r="BX202" i="3"/>
  <c r="BY202" i="3"/>
  <c r="CQ170" i="3"/>
  <c r="DK170" i="3" s="1"/>
  <c r="DA170" i="3"/>
  <c r="CA104" i="3"/>
  <c r="BY104" i="3"/>
  <c r="BX104" i="3"/>
  <c r="DD66" i="3"/>
  <c r="CT66" i="3"/>
  <c r="DN66" i="3" s="1"/>
  <c r="DA44" i="3"/>
  <c r="CQ44" i="3"/>
  <c r="DK44" i="3" s="1"/>
  <c r="CA22" i="3"/>
  <c r="BZ22" i="3"/>
  <c r="BX22" i="3"/>
  <c r="BY22" i="3"/>
  <c r="CA14" i="3"/>
  <c r="BY14" i="3"/>
  <c r="BX14" i="3"/>
  <c r="CQ7" i="4"/>
  <c r="DK7" i="4" s="1"/>
  <c r="DA7" i="4"/>
  <c r="CY242" i="3"/>
  <c r="DS242" i="3" s="1"/>
  <c r="DI242" i="3"/>
  <c r="CZ225" i="3"/>
  <c r="CP225" i="3"/>
  <c r="DJ225" i="3" s="1"/>
  <c r="DH188" i="3"/>
  <c r="CX188" i="3"/>
  <c r="DR188" i="3" s="1"/>
  <c r="CS169" i="3"/>
  <c r="DM169" i="3" s="1"/>
  <c r="DC169" i="3"/>
  <c r="DD129" i="3"/>
  <c r="CT129" i="3"/>
  <c r="DN129" i="3" s="1"/>
  <c r="DI106" i="3"/>
  <c r="CY106" i="3"/>
  <c r="DS106" i="3" s="1"/>
  <c r="DC41" i="3"/>
  <c r="CS41" i="3"/>
  <c r="DM41" i="3" s="1"/>
  <c r="CV20" i="3"/>
  <c r="DP20" i="3" s="1"/>
  <c r="DF20" i="3"/>
  <c r="CU265" i="2"/>
  <c r="CK265" i="2"/>
  <c r="DE265" i="2" s="1"/>
  <c r="CK233" i="2"/>
  <c r="DE233" i="2" s="1"/>
  <c r="CU233" i="2"/>
  <c r="CK201" i="2"/>
  <c r="DE201" i="2" s="1"/>
  <c r="CU201" i="2"/>
  <c r="CK169" i="2"/>
  <c r="DE169" i="2" s="1"/>
  <c r="CU169" i="2"/>
  <c r="CT134" i="2"/>
  <c r="CJ134" i="2"/>
  <c r="DD134" i="2" s="1"/>
  <c r="CY141" i="4"/>
  <c r="DS141" i="4" s="1"/>
  <c r="DI141" i="4"/>
  <c r="DG51" i="4"/>
  <c r="CW51" i="4"/>
  <c r="DQ51" i="4" s="1"/>
  <c r="BY5" i="4"/>
  <c r="CA5" i="4"/>
  <c r="BX5" i="4"/>
  <c r="BZ5" i="4"/>
  <c r="DA254" i="3"/>
  <c r="CQ254" i="3"/>
  <c r="DK254" i="3" s="1"/>
  <c r="DH236" i="3"/>
  <c r="CX236" i="3"/>
  <c r="DR236" i="3" s="1"/>
  <c r="CP209" i="3"/>
  <c r="DJ209" i="3" s="1"/>
  <c r="CZ209" i="3"/>
  <c r="DI204" i="3"/>
  <c r="CY204" i="3"/>
  <c r="DS204" i="3" s="1"/>
  <c r="DG162" i="3"/>
  <c r="CW162" i="3"/>
  <c r="DQ162" i="3" s="1"/>
  <c r="DI133" i="3"/>
  <c r="CY133" i="3"/>
  <c r="DS133" i="3" s="1"/>
  <c r="DE90" i="3"/>
  <c r="CU90" i="3"/>
  <c r="DO90" i="3" s="1"/>
  <c r="DE75" i="3"/>
  <c r="CU75" i="3"/>
  <c r="DO75" i="3" s="1"/>
  <c r="CA65" i="3"/>
  <c r="BZ65" i="3"/>
  <c r="BX65" i="3"/>
  <c r="BY65" i="3"/>
  <c r="CQ47" i="3"/>
  <c r="DK47" i="3" s="1"/>
  <c r="DA47" i="3"/>
  <c r="CQ29" i="3"/>
  <c r="DK29" i="3" s="1"/>
  <c r="DA29" i="3"/>
  <c r="CU18" i="3"/>
  <c r="DO18" i="3" s="1"/>
  <c r="DE18" i="3"/>
  <c r="CJ271" i="2"/>
  <c r="DD271" i="2" s="1"/>
  <c r="CT271" i="2"/>
  <c r="CJ239" i="2"/>
  <c r="DD239" i="2" s="1"/>
  <c r="CT239" i="2"/>
  <c r="CJ207" i="2"/>
  <c r="DD207" i="2" s="1"/>
  <c r="CT207" i="2"/>
  <c r="CJ175" i="2"/>
  <c r="DD175" i="2" s="1"/>
  <c r="CT175" i="2"/>
  <c r="BR138" i="2"/>
  <c r="BU138" i="2"/>
  <c r="BS138" i="2"/>
  <c r="DA124" i="2"/>
  <c r="CQ124" i="2"/>
  <c r="DK124" i="2" s="1"/>
  <c r="DG113" i="4"/>
  <c r="CW113" i="4"/>
  <c r="DQ113" i="4" s="1"/>
  <c r="CP82" i="4"/>
  <c r="DJ82" i="4" s="1"/>
  <c r="CZ82" i="4"/>
  <c r="CY61" i="4"/>
  <c r="DS61" i="4" s="1"/>
  <c r="DI61" i="4"/>
  <c r="DC10" i="4"/>
  <c r="CS10" i="4"/>
  <c r="DM10" i="4" s="1"/>
  <c r="DH275" i="3"/>
  <c r="CX275" i="3"/>
  <c r="DR275" i="3" s="1"/>
  <c r="CX251" i="3"/>
  <c r="DR251" i="3" s="1"/>
  <c r="DH251" i="3"/>
  <c r="CC234" i="3"/>
  <c r="CD234" i="3" s="1"/>
  <c r="CY194" i="3"/>
  <c r="DS194" i="3" s="1"/>
  <c r="DI194" i="3"/>
  <c r="DA185" i="3"/>
  <c r="CQ185" i="3"/>
  <c r="DK185" i="3" s="1"/>
  <c r="CC167" i="3"/>
  <c r="CD167" i="3" s="1"/>
  <c r="DF137" i="3"/>
  <c r="CV137" i="3"/>
  <c r="DP137" i="3" s="1"/>
  <c r="CQ128" i="3"/>
  <c r="DK128" i="3" s="1"/>
  <c r="DA128" i="3"/>
  <c r="DB105" i="3"/>
  <c r="CR105" i="3"/>
  <c r="DL105" i="3" s="1"/>
  <c r="CS92" i="3"/>
  <c r="DM92" i="3" s="1"/>
  <c r="DC92" i="3"/>
  <c r="CS71" i="3"/>
  <c r="DM71" i="3" s="1"/>
  <c r="DC71" i="3"/>
  <c r="DI50" i="3"/>
  <c r="CY50" i="3"/>
  <c r="DS50" i="3" s="1"/>
  <c r="DG27" i="3"/>
  <c r="CW27" i="3"/>
  <c r="DQ27" i="3" s="1"/>
  <c r="CT192" i="4"/>
  <c r="DN192" i="4" s="1"/>
  <c r="CP54" i="4"/>
  <c r="DJ54" i="4" s="1"/>
  <c r="CZ54" i="4"/>
  <c r="CT40" i="4"/>
  <c r="DN40" i="4" s="1"/>
  <c r="DD40" i="4"/>
  <c r="DB268" i="3"/>
  <c r="CR268" i="3"/>
  <c r="DL268" i="3" s="1"/>
  <c r="CV235" i="3"/>
  <c r="DP235" i="3" s="1"/>
  <c r="DF235" i="3"/>
  <c r="BX149" i="3"/>
  <c r="BZ149" i="3"/>
  <c r="BY149" i="3"/>
  <c r="CA149" i="3"/>
  <c r="DB146" i="3"/>
  <c r="CR146" i="3"/>
  <c r="DL146" i="3" s="1"/>
  <c r="CZ134" i="3"/>
  <c r="CP134" i="3"/>
  <c r="DJ134" i="3" s="1"/>
  <c r="DC118" i="3"/>
  <c r="CS118" i="3"/>
  <c r="DM118" i="3" s="1"/>
  <c r="DD107" i="3"/>
  <c r="CT107" i="3"/>
  <c r="DN107" i="3" s="1"/>
  <c r="CQ69" i="3"/>
  <c r="DK69" i="3" s="1"/>
  <c r="DA69" i="3"/>
  <c r="CV62" i="3"/>
  <c r="DP62" i="3" s="1"/>
  <c r="DF62" i="3"/>
  <c r="DC273" i="3"/>
  <c r="CS273" i="3"/>
  <c r="DM273" i="3" s="1"/>
  <c r="CC248" i="3"/>
  <c r="CD248" i="3" s="1"/>
  <c r="DI244" i="3"/>
  <c r="CY244" i="3"/>
  <c r="DS244" i="3" s="1"/>
  <c r="CQ226" i="3"/>
  <c r="DK226" i="3" s="1"/>
  <c r="DA226" i="3"/>
  <c r="DA139" i="3"/>
  <c r="CQ139" i="3"/>
  <c r="DK139" i="3" s="1"/>
  <c r="CU103" i="3"/>
  <c r="DO103" i="3" s="1"/>
  <c r="DE103" i="3"/>
  <c r="DG79" i="3"/>
  <c r="CW79" i="3"/>
  <c r="DQ79" i="3" s="1"/>
  <c r="CT28" i="3"/>
  <c r="DN28" i="3" s="1"/>
  <c r="DD28" i="3"/>
  <c r="CC6" i="3"/>
  <c r="CD6" i="3" s="1"/>
  <c r="CN252" i="2"/>
  <c r="DH252" i="2" s="1"/>
  <c r="CX252" i="2"/>
  <c r="CU50" i="4"/>
  <c r="DO50" i="4" s="1"/>
  <c r="DE50" i="4"/>
  <c r="DB48" i="4"/>
  <c r="CR48" i="4"/>
  <c r="DL48" i="4" s="1"/>
  <c r="DH252" i="3"/>
  <c r="CX252" i="3"/>
  <c r="DR252" i="3" s="1"/>
  <c r="DB208" i="3"/>
  <c r="CR208" i="3"/>
  <c r="DL208" i="3" s="1"/>
  <c r="CU180" i="3"/>
  <c r="DO180" i="3" s="1"/>
  <c r="DE180" i="3"/>
  <c r="BV159" i="3"/>
  <c r="BU159" i="3"/>
  <c r="BZ159" i="3" s="1"/>
  <c r="CA125" i="3"/>
  <c r="BZ125" i="3"/>
  <c r="BX125" i="3"/>
  <c r="BY125" i="3"/>
  <c r="CX94" i="3"/>
  <c r="DR94" i="3" s="1"/>
  <c r="DH94" i="3"/>
  <c r="DB84" i="3"/>
  <c r="CR84" i="3"/>
  <c r="DL84" i="3" s="1"/>
  <c r="CY36" i="4"/>
  <c r="DS36" i="4" s="1"/>
  <c r="DI36" i="4"/>
  <c r="CS18" i="4"/>
  <c r="DM18" i="4" s="1"/>
  <c r="DC18" i="4"/>
  <c r="DE221" i="3"/>
  <c r="CU221" i="3"/>
  <c r="DO221" i="3" s="1"/>
  <c r="CC220" i="3"/>
  <c r="CD220" i="3" s="1"/>
  <c r="DH139" i="3"/>
  <c r="CX139" i="3"/>
  <c r="DR139" i="3" s="1"/>
  <c r="DC116" i="3"/>
  <c r="CS116" i="3"/>
  <c r="DM116" i="3" s="1"/>
  <c r="CY81" i="3"/>
  <c r="DS81" i="3" s="1"/>
  <c r="DI81" i="3"/>
  <c r="DI68" i="3"/>
  <c r="CY68" i="3"/>
  <c r="DS68" i="3" s="1"/>
  <c r="DG46" i="3"/>
  <c r="CW46" i="3"/>
  <c r="DQ46" i="3" s="1"/>
  <c r="BY28" i="4"/>
  <c r="CA28" i="4"/>
  <c r="BX28" i="4"/>
  <c r="DD253" i="3"/>
  <c r="CT253" i="3"/>
  <c r="DN253" i="3" s="1"/>
  <c r="DA228" i="3"/>
  <c r="CQ228" i="3"/>
  <c r="DK228" i="3" s="1"/>
  <c r="CY186" i="3"/>
  <c r="DS186" i="3" s="1"/>
  <c r="DI186" i="3"/>
  <c r="CX108" i="3"/>
  <c r="DR108" i="3" s="1"/>
  <c r="DH108" i="3"/>
  <c r="DF85" i="3"/>
  <c r="CV85" i="3"/>
  <c r="DP85" i="3" s="1"/>
  <c r="DI70" i="3"/>
  <c r="CY70" i="3"/>
  <c r="DS70" i="3" s="1"/>
  <c r="DC65" i="3"/>
  <c r="CS65" i="3"/>
  <c r="DM65" i="3" s="1"/>
  <c r="CP46" i="3"/>
  <c r="DJ46" i="3" s="1"/>
  <c r="CZ46" i="3"/>
  <c r="CX10" i="3"/>
  <c r="DR10" i="3" s="1"/>
  <c r="DH10" i="3"/>
  <c r="DE9" i="3"/>
  <c r="CU9" i="3"/>
  <c r="DO9" i="3" s="1"/>
  <c r="CX269" i="2"/>
  <c r="CN269" i="2"/>
  <c r="DH269" i="2" s="1"/>
  <c r="DC229" i="2"/>
  <c r="CS229" i="2"/>
  <c r="DM229" i="2" s="1"/>
  <c r="DC213" i="2"/>
  <c r="CS213" i="2"/>
  <c r="DM213" i="2" s="1"/>
  <c r="DC197" i="2"/>
  <c r="CS197" i="2"/>
  <c r="DM197" i="2" s="1"/>
  <c r="CY55" i="4"/>
  <c r="DS55" i="4" s="1"/>
  <c r="DI55" i="4"/>
  <c r="DA277" i="3"/>
  <c r="CQ277" i="3"/>
  <c r="DK277" i="3" s="1"/>
  <c r="CA210" i="3"/>
  <c r="BZ210" i="3"/>
  <c r="BX210" i="3"/>
  <c r="BY210" i="3"/>
  <c r="CW184" i="3"/>
  <c r="DQ184" i="3" s="1"/>
  <c r="DG184" i="3"/>
  <c r="BU106" i="3"/>
  <c r="BV106" i="3"/>
  <c r="CZ61" i="3"/>
  <c r="CP61" i="3"/>
  <c r="DJ61" i="3" s="1"/>
  <c r="DE32" i="3"/>
  <c r="CU32" i="3"/>
  <c r="DO32" i="3" s="1"/>
  <c r="CX14" i="3"/>
  <c r="DR14" i="3" s="1"/>
  <c r="DH14" i="3"/>
  <c r="CO254" i="2"/>
  <c r="DI254" i="2" s="1"/>
  <c r="CY254" i="2"/>
  <c r="CR245" i="2"/>
  <c r="DL245" i="2" s="1"/>
  <c r="DB245" i="2"/>
  <c r="BW216" i="2"/>
  <c r="BX216" i="2" s="1"/>
  <c r="BW184" i="2"/>
  <c r="BX184" i="2" s="1"/>
  <c r="CZ140" i="2"/>
  <c r="CP140" i="2"/>
  <c r="DJ140" i="2" s="1"/>
  <c r="CU110" i="2"/>
  <c r="CK110" i="2"/>
  <c r="DE110" i="2" s="1"/>
  <c r="DF23" i="4"/>
  <c r="CV23" i="4"/>
  <c r="DP23" i="4" s="1"/>
  <c r="DD258" i="3"/>
  <c r="CT258" i="3"/>
  <c r="DN258" i="3" s="1"/>
  <c r="CZ161" i="3"/>
  <c r="CP161" i="3"/>
  <c r="DJ161" i="3" s="1"/>
  <c r="CX132" i="3"/>
  <c r="DR132" i="3" s="1"/>
  <c r="DH132" i="3"/>
  <c r="DI30" i="3"/>
  <c r="CY30" i="3"/>
  <c r="DS30" i="3" s="1"/>
  <c r="BW264" i="2"/>
  <c r="BX264" i="2" s="1"/>
  <c r="CY246" i="2"/>
  <c r="CO246" i="2"/>
  <c r="DI246" i="2" s="1"/>
  <c r="CT234" i="2"/>
  <c r="CJ234" i="2"/>
  <c r="DD234" i="2" s="1"/>
  <c r="CZ222" i="2"/>
  <c r="CP222" i="2"/>
  <c r="DJ222" i="2" s="1"/>
  <c r="BW206" i="2"/>
  <c r="BX206" i="2" s="1"/>
  <c r="CT202" i="2"/>
  <c r="CJ202" i="2"/>
  <c r="DD202" i="2" s="1"/>
  <c r="CZ190" i="2"/>
  <c r="CP190" i="2"/>
  <c r="DJ190" i="2" s="1"/>
  <c r="CN172" i="2"/>
  <c r="DH172" i="2" s="1"/>
  <c r="CX172" i="2"/>
  <c r="CZ154" i="2"/>
  <c r="CP154" i="2"/>
  <c r="DJ154" i="2" s="1"/>
  <c r="CL116" i="2"/>
  <c r="DF116" i="2" s="1"/>
  <c r="CV116" i="2"/>
  <c r="CT88" i="2"/>
  <c r="CJ88" i="2"/>
  <c r="DD88" i="2" s="1"/>
  <c r="CT56" i="2"/>
  <c r="CJ56" i="2"/>
  <c r="DD56" i="2" s="1"/>
  <c r="CY250" i="3"/>
  <c r="DS250" i="3" s="1"/>
  <c r="DI250" i="3"/>
  <c r="CQ242" i="3"/>
  <c r="DK242" i="3" s="1"/>
  <c r="DA242" i="3"/>
  <c r="DE133" i="3"/>
  <c r="CU133" i="3"/>
  <c r="DO133" i="3" s="1"/>
  <c r="BV108" i="3"/>
  <c r="BU108" i="3"/>
  <c r="BZ108" i="3" s="1"/>
  <c r="CR57" i="3"/>
  <c r="DL57" i="3" s="1"/>
  <c r="DB57" i="3"/>
  <c r="BX57" i="3"/>
  <c r="BZ57" i="3"/>
  <c r="BY57" i="3"/>
  <c r="CA57" i="3"/>
  <c r="CT47" i="3"/>
  <c r="DN47" i="3" s="1"/>
  <c r="DD47" i="3"/>
  <c r="CP31" i="3"/>
  <c r="DJ31" i="3" s="1"/>
  <c r="CZ31" i="3"/>
  <c r="DH18" i="3"/>
  <c r="CX18" i="3"/>
  <c r="DR18" i="3" s="1"/>
  <c r="CZ253" i="2"/>
  <c r="CP253" i="2"/>
  <c r="DJ253" i="2" s="1"/>
  <c r="CY234" i="2"/>
  <c r="CO234" i="2"/>
  <c r="DI234" i="2" s="1"/>
  <c r="DA200" i="2"/>
  <c r="CQ200" i="2"/>
  <c r="DK200" i="2" s="1"/>
  <c r="CW185" i="2"/>
  <c r="CM185" i="2"/>
  <c r="DG185" i="2" s="1"/>
  <c r="BW166" i="2"/>
  <c r="BX166" i="2" s="1"/>
  <c r="CJ95" i="2"/>
  <c r="DD95" i="2" s="1"/>
  <c r="CT95" i="2"/>
  <c r="CR5" i="2"/>
  <c r="DL5" i="2" s="1"/>
  <c r="DB5" i="2"/>
  <c r="CZ270" i="2"/>
  <c r="CP270" i="2"/>
  <c r="DJ270" i="2" s="1"/>
  <c r="BO208" i="2"/>
  <c r="BT208" i="2" s="1"/>
  <c r="CR134" i="2"/>
  <c r="DL134" i="2" s="1"/>
  <c r="DB134" i="2"/>
  <c r="BY65" i="4"/>
  <c r="CA65" i="4"/>
  <c r="BX65" i="4"/>
  <c r="BZ65" i="4"/>
  <c r="DE112" i="3"/>
  <c r="CU112" i="3"/>
  <c r="DO112" i="3" s="1"/>
  <c r="CC111" i="3"/>
  <c r="CD111" i="3" s="1"/>
  <c r="DE91" i="3"/>
  <c r="CU91" i="3"/>
  <c r="DO91" i="3" s="1"/>
  <c r="BO266" i="2"/>
  <c r="DC227" i="2"/>
  <c r="CS227" i="2"/>
  <c r="DM227" i="2" s="1"/>
  <c r="CZ192" i="2"/>
  <c r="CP192" i="2"/>
  <c r="DJ192" i="2" s="1"/>
  <c r="CX170" i="3"/>
  <c r="DR170" i="3" s="1"/>
  <c r="DH170" i="3"/>
  <c r="BZ93" i="3"/>
  <c r="BY93" i="3"/>
  <c r="BX93" i="3"/>
  <c r="CA93" i="3"/>
  <c r="CC49" i="3"/>
  <c r="CD49" i="3" s="1"/>
  <c r="DF48" i="3"/>
  <c r="CV48" i="3"/>
  <c r="DP48" i="3" s="1"/>
  <c r="CZ37" i="3"/>
  <c r="CP37" i="3"/>
  <c r="DJ37" i="3" s="1"/>
  <c r="DG26" i="3"/>
  <c r="CW26" i="3"/>
  <c r="DQ26" i="3" s="1"/>
  <c r="DI198" i="3"/>
  <c r="CY198" i="3"/>
  <c r="DS198" i="3" s="1"/>
  <c r="DA121" i="3"/>
  <c r="CQ121" i="3"/>
  <c r="DK121" i="3" s="1"/>
  <c r="DG50" i="3"/>
  <c r="CW50" i="3"/>
  <c r="DQ50" i="3" s="1"/>
  <c r="CN274" i="2"/>
  <c r="DH274" i="2" s="1"/>
  <c r="CX274" i="2"/>
  <c r="CU242" i="2"/>
  <c r="CK242" i="2"/>
  <c r="DE242" i="2" s="1"/>
  <c r="DB228" i="2"/>
  <c r="CR228" i="2"/>
  <c r="DL228" i="2" s="1"/>
  <c r="DC210" i="2"/>
  <c r="CS210" i="2"/>
  <c r="DM210" i="2" s="1"/>
  <c r="CT182" i="2"/>
  <c r="CJ182" i="2"/>
  <c r="DD182" i="2" s="1"/>
  <c r="CY169" i="2"/>
  <c r="CO169" i="2"/>
  <c r="DI169" i="2" s="1"/>
  <c r="CX161" i="2"/>
  <c r="CN161" i="2"/>
  <c r="DH161" i="2" s="1"/>
  <c r="CK148" i="2"/>
  <c r="DE148" i="2" s="1"/>
  <c r="CU148" i="2"/>
  <c r="CM123" i="2"/>
  <c r="DG123" i="2" s="1"/>
  <c r="CW123" i="2"/>
  <c r="CY114" i="2"/>
  <c r="CO114" i="2"/>
  <c r="DI114" i="2" s="1"/>
  <c r="CV88" i="2"/>
  <c r="CL88" i="2"/>
  <c r="DF88" i="2" s="1"/>
  <c r="CP78" i="2"/>
  <c r="DJ78" i="2" s="1"/>
  <c r="CZ78" i="2"/>
  <c r="CL67" i="2"/>
  <c r="DF67" i="2" s="1"/>
  <c r="CV67" i="2"/>
  <c r="CM58" i="2"/>
  <c r="DG58" i="2" s="1"/>
  <c r="CW58" i="2"/>
  <c r="BR38" i="2"/>
  <c r="BU38" i="2"/>
  <c r="BS38" i="2"/>
  <c r="CS24" i="2"/>
  <c r="DM24" i="2" s="1"/>
  <c r="DC24" i="2"/>
  <c r="CK10" i="2"/>
  <c r="DE10" i="2" s="1"/>
  <c r="CU10" i="2"/>
  <c r="CM258" i="2"/>
  <c r="DG258" i="2" s="1"/>
  <c r="CW258" i="2"/>
  <c r="CN180" i="2"/>
  <c r="DH180" i="2" s="1"/>
  <c r="CX180" i="2"/>
  <c r="DC116" i="2"/>
  <c r="CS116" i="2"/>
  <c r="DM116" i="2" s="1"/>
  <c r="CW73" i="2"/>
  <c r="CM73" i="2"/>
  <c r="DG73" i="2" s="1"/>
  <c r="DB33" i="2"/>
  <c r="CR33" i="2"/>
  <c r="DL33" i="2" s="1"/>
  <c r="CQ230" i="2"/>
  <c r="DK230" i="2" s="1"/>
  <c r="DA230" i="2"/>
  <c r="DB125" i="2"/>
  <c r="CR125" i="2"/>
  <c r="DL125" i="2" s="1"/>
  <c r="DA5" i="2"/>
  <c r="CQ5" i="2"/>
  <c r="DK5" i="2" s="1"/>
  <c r="CV95" i="2"/>
  <c r="CL95" i="2"/>
  <c r="DF95" i="2" s="1"/>
  <c r="CL40" i="2"/>
  <c r="DF40" i="2" s="1"/>
  <c r="CV40" i="2"/>
  <c r="CT6" i="3"/>
  <c r="DN6" i="3" s="1"/>
  <c r="CX211" i="2"/>
  <c r="CN211" i="2"/>
  <c r="DH211" i="2" s="1"/>
  <c r="BW198" i="2"/>
  <c r="BX198" i="2" s="1"/>
  <c r="CK129" i="2"/>
  <c r="DE129" i="2" s="1"/>
  <c r="CU129" i="2"/>
  <c r="DC109" i="2"/>
  <c r="CS109" i="2"/>
  <c r="DM109" i="2" s="1"/>
  <c r="DA87" i="2"/>
  <c r="CQ87" i="2"/>
  <c r="DK87" i="2" s="1"/>
  <c r="DD78" i="3"/>
  <c r="CT78" i="3"/>
  <c r="DN78" i="3" s="1"/>
  <c r="BU44" i="3"/>
  <c r="BZ44" i="3" s="1"/>
  <c r="BV44" i="3"/>
  <c r="BW276" i="2"/>
  <c r="BX276" i="2" s="1"/>
  <c r="CT246" i="2"/>
  <c r="CJ246" i="2"/>
  <c r="DD246" i="2" s="1"/>
  <c r="DC208" i="2"/>
  <c r="CS208" i="2"/>
  <c r="DM208" i="2" s="1"/>
  <c r="CM202" i="2"/>
  <c r="DG202" i="2" s="1"/>
  <c r="CW202" i="2"/>
  <c r="CW161" i="2"/>
  <c r="CM161" i="2"/>
  <c r="DG161" i="2" s="1"/>
  <c r="BP136" i="2"/>
  <c r="BO136" i="2"/>
  <c r="DA117" i="2"/>
  <c r="CQ117" i="2"/>
  <c r="DK117" i="2" s="1"/>
  <c r="CQ106" i="2"/>
  <c r="DK106" i="2" s="1"/>
  <c r="DA106" i="2"/>
  <c r="DC93" i="2"/>
  <c r="CS93" i="2"/>
  <c r="DM93" i="2" s="1"/>
  <c r="CU83" i="2"/>
  <c r="CK83" i="2"/>
  <c r="DE83" i="2" s="1"/>
  <c r="CU72" i="2"/>
  <c r="CK72" i="2"/>
  <c r="DE72" i="2" s="1"/>
  <c r="CP64" i="2"/>
  <c r="DJ64" i="2" s="1"/>
  <c r="CZ64" i="2"/>
  <c r="CW47" i="2"/>
  <c r="CM47" i="2"/>
  <c r="DG47" i="2" s="1"/>
  <c r="CZ37" i="2"/>
  <c r="CP37" i="2"/>
  <c r="DJ37" i="2" s="1"/>
  <c r="CM27" i="2"/>
  <c r="DG27" i="2" s="1"/>
  <c r="CW27" i="2"/>
  <c r="DC8" i="3"/>
  <c r="CS8" i="3"/>
  <c r="DM8" i="3" s="1"/>
  <c r="CV155" i="2"/>
  <c r="CL155" i="2"/>
  <c r="DF155" i="2" s="1"/>
  <c r="CK138" i="2"/>
  <c r="DE138" i="2" s="1"/>
  <c r="CU138" i="2"/>
  <c r="CQ98" i="2"/>
  <c r="DK98" i="2" s="1"/>
  <c r="DA98" i="2"/>
  <c r="CO68" i="2"/>
  <c r="DI68" i="2" s="1"/>
  <c r="CY68" i="2"/>
  <c r="CO32" i="2"/>
  <c r="DI32" i="2" s="1"/>
  <c r="CY32" i="2"/>
  <c r="CZ148" i="2"/>
  <c r="CP148" i="2"/>
  <c r="DJ148" i="2" s="1"/>
  <c r="CX100" i="2"/>
  <c r="CN100" i="2"/>
  <c r="DH100" i="2" s="1"/>
  <c r="CX50" i="2"/>
  <c r="CN50" i="2"/>
  <c r="DH50" i="2" s="1"/>
  <c r="CY15" i="2"/>
  <c r="CO15" i="2"/>
  <c r="DI15" i="2" s="1"/>
  <c r="CY81" i="2"/>
  <c r="CO81" i="2"/>
  <c r="DI81" i="2" s="1"/>
  <c r="BW51" i="2"/>
  <c r="BX51" i="2" s="1"/>
  <c r="CP28" i="2"/>
  <c r="DJ28" i="2" s="1"/>
  <c r="CZ28" i="2"/>
  <c r="DA238" i="2"/>
  <c r="CQ238" i="2"/>
  <c r="DK238" i="2" s="1"/>
  <c r="CL133" i="2"/>
  <c r="DF133" i="2" s="1"/>
  <c r="CV133" i="2"/>
  <c r="CS97" i="2"/>
  <c r="DM97" i="2" s="1"/>
  <c r="DC97" i="2"/>
  <c r="CZ27" i="2"/>
  <c r="CP27" i="2"/>
  <c r="DJ27" i="2" s="1"/>
  <c r="BZ183" i="4"/>
  <c r="BY183" i="4"/>
  <c r="BX183" i="4"/>
  <c r="CA183" i="4"/>
  <c r="CV157" i="3"/>
  <c r="DP157" i="3" s="1"/>
  <c r="DF157" i="3"/>
  <c r="DH274" i="5"/>
  <c r="CX274" i="5"/>
  <c r="DR274" i="5" s="1"/>
  <c r="CT276" i="5"/>
  <c r="DN276" i="5" s="1"/>
  <c r="DD276" i="5"/>
  <c r="DB279" i="5"/>
  <c r="CR279" i="5"/>
  <c r="DL279" i="5" s="1"/>
  <c r="G7" i="7"/>
  <c r="CT249" i="5"/>
  <c r="DN249" i="5" s="1"/>
  <c r="CT84" i="5"/>
  <c r="DN84" i="5" s="1"/>
  <c r="CT140" i="4"/>
  <c r="DN140" i="4" s="1"/>
  <c r="CT211" i="3"/>
  <c r="DN211" i="3" s="1"/>
  <c r="CT163" i="3"/>
  <c r="DN163" i="3" s="1"/>
  <c r="CT67" i="3"/>
  <c r="DN67" i="3" s="1"/>
  <c r="CT19" i="3"/>
  <c r="DN19" i="3" s="1"/>
  <c r="CT161" i="3"/>
  <c r="DN161" i="3" s="1"/>
  <c r="O15" i="7"/>
  <c r="N15" i="7"/>
  <c r="L15" i="7"/>
  <c r="M15" i="7"/>
  <c r="G8" i="7"/>
  <c r="CU207" i="5"/>
  <c r="DO207" i="5" s="1"/>
  <c r="CU7" i="5"/>
  <c r="DO7" i="5" s="1"/>
  <c r="CU90" i="4"/>
  <c r="DO90" i="4" s="1"/>
  <c r="CU148" i="4"/>
  <c r="DO148" i="4" s="1"/>
  <c r="CU173" i="3"/>
  <c r="DO173" i="3" s="1"/>
  <c r="CU145" i="3"/>
  <c r="DO145" i="3" s="1"/>
  <c r="CU74" i="3"/>
  <c r="DO74" i="3" s="1"/>
  <c r="CU13" i="5"/>
  <c r="DO13" i="5" s="1"/>
  <c r="CU109" i="3"/>
  <c r="DO109" i="3" s="1"/>
  <c r="CO237" i="2"/>
  <c r="DI237" i="2" s="1"/>
  <c r="DC265" i="5"/>
  <c r="CS265" i="5"/>
  <c r="DM265" i="5" s="1"/>
  <c r="DF251" i="5"/>
  <c r="CV251" i="5"/>
  <c r="DP251" i="5" s="1"/>
  <c r="DF252" i="5"/>
  <c r="CV252" i="5"/>
  <c r="DP252" i="5" s="1"/>
  <c r="DC245" i="5"/>
  <c r="CS245" i="5"/>
  <c r="DM245" i="5" s="1"/>
  <c r="CX269" i="5"/>
  <c r="DR269" i="5" s="1"/>
  <c r="DH269" i="5"/>
  <c r="CA248" i="5"/>
  <c r="BY248" i="5"/>
  <c r="BZ248" i="5"/>
  <c r="BX248" i="5"/>
  <c r="BX268" i="5"/>
  <c r="BZ268" i="5"/>
  <c r="BY268" i="5"/>
  <c r="CA268" i="5"/>
  <c r="CX260" i="5"/>
  <c r="DR260" i="5" s="1"/>
  <c r="DH260" i="5"/>
  <c r="DH255" i="5"/>
  <c r="CX255" i="5"/>
  <c r="DR255" i="5" s="1"/>
  <c r="CR233" i="5"/>
  <c r="DL233" i="5" s="1"/>
  <c r="DB233" i="5"/>
  <c r="DD237" i="5"/>
  <c r="CT237" i="5"/>
  <c r="DN237" i="5" s="1"/>
  <c r="CA258" i="5"/>
  <c r="BY258" i="5"/>
  <c r="BZ258" i="5"/>
  <c r="BX258" i="5"/>
  <c r="CC239" i="5"/>
  <c r="CD239" i="5" s="1"/>
  <c r="CX231" i="5"/>
  <c r="DR231" i="5" s="1"/>
  <c r="DH231" i="5"/>
  <c r="CR250" i="5"/>
  <c r="DL250" i="5" s="1"/>
  <c r="DB250" i="5"/>
  <c r="CP234" i="5"/>
  <c r="DJ234" i="5" s="1"/>
  <c r="CZ234" i="5"/>
  <c r="BX237" i="5"/>
  <c r="CA237" i="5"/>
  <c r="BZ237" i="5"/>
  <c r="BY237" i="5"/>
  <c r="CU237" i="5"/>
  <c r="DO237" i="5" s="1"/>
  <c r="DE237" i="5"/>
  <c r="CZ205" i="5"/>
  <c r="CP205" i="5"/>
  <c r="DJ205" i="5" s="1"/>
  <c r="DD218" i="5"/>
  <c r="CT218" i="5"/>
  <c r="DN218" i="5" s="1"/>
  <c r="CR201" i="5"/>
  <c r="DL201" i="5" s="1"/>
  <c r="DB201" i="5"/>
  <c r="BY220" i="5"/>
  <c r="CA220" i="5"/>
  <c r="BZ220" i="5"/>
  <c r="BX220" i="5"/>
  <c r="DF207" i="5"/>
  <c r="CV207" i="5"/>
  <c r="DP207" i="5" s="1"/>
  <c r="CU227" i="5"/>
  <c r="DO227" i="5" s="1"/>
  <c r="DE227" i="5"/>
  <c r="CC225" i="5"/>
  <c r="CD225" i="5" s="1"/>
  <c r="DI213" i="5"/>
  <c r="CY213" i="5"/>
  <c r="DS213" i="5" s="1"/>
  <c r="CU232" i="5"/>
  <c r="DO232" i="5" s="1"/>
  <c r="DE232" i="5"/>
  <c r="CX191" i="5"/>
  <c r="DR191" i="5" s="1"/>
  <c r="DH191" i="5"/>
  <c r="CQ214" i="5"/>
  <c r="DK214" i="5" s="1"/>
  <c r="DA214" i="5"/>
  <c r="BZ207" i="5"/>
  <c r="BY207" i="5"/>
  <c r="BX207" i="5"/>
  <c r="CA207" i="5"/>
  <c r="DF215" i="5"/>
  <c r="CV215" i="5"/>
  <c r="DP215" i="5" s="1"/>
  <c r="DG196" i="5"/>
  <c r="CW196" i="5"/>
  <c r="DQ196" i="5" s="1"/>
  <c r="DC184" i="5"/>
  <c r="CS184" i="5"/>
  <c r="DM184" i="5" s="1"/>
  <c r="CV200" i="5"/>
  <c r="DP200" i="5" s="1"/>
  <c r="DF200" i="5"/>
  <c r="CY191" i="5"/>
  <c r="DS191" i="5" s="1"/>
  <c r="DI191" i="5"/>
  <c r="BZ203" i="5"/>
  <c r="CA203" i="5"/>
  <c r="BY203" i="5"/>
  <c r="BX203" i="5"/>
  <c r="CT221" i="5"/>
  <c r="DN221" i="5" s="1"/>
  <c r="DF188" i="5"/>
  <c r="CV188" i="5"/>
  <c r="DP188" i="5" s="1"/>
  <c r="CQ158" i="5"/>
  <c r="DK158" i="5" s="1"/>
  <c r="DA158" i="5"/>
  <c r="DH202" i="5"/>
  <c r="CX202" i="5"/>
  <c r="DR202" i="5" s="1"/>
  <c r="CA190" i="5"/>
  <c r="BY190" i="5"/>
  <c r="BZ190" i="5"/>
  <c r="BX190" i="5"/>
  <c r="DH160" i="5"/>
  <c r="CX160" i="5"/>
  <c r="DR160" i="5" s="1"/>
  <c r="DE220" i="5"/>
  <c r="CU220" i="5"/>
  <c r="DO220" i="5" s="1"/>
  <c r="CV186" i="5"/>
  <c r="DP186" i="5" s="1"/>
  <c r="DF186" i="5"/>
  <c r="CT170" i="5"/>
  <c r="DN170" i="5" s="1"/>
  <c r="DD170" i="5"/>
  <c r="CY184" i="5"/>
  <c r="DS184" i="5" s="1"/>
  <c r="DI184" i="5"/>
  <c r="BY228" i="5"/>
  <c r="BX228" i="5"/>
  <c r="BZ228" i="5"/>
  <c r="CA228" i="5"/>
  <c r="DA181" i="5"/>
  <c r="CQ181" i="5"/>
  <c r="DK181" i="5" s="1"/>
  <c r="CY174" i="5"/>
  <c r="DS174" i="5" s="1"/>
  <c r="DI174" i="5"/>
  <c r="CU159" i="5"/>
  <c r="DO159" i="5" s="1"/>
  <c r="DE159" i="5"/>
  <c r="DA211" i="5"/>
  <c r="CQ211" i="5"/>
  <c r="DK211" i="5" s="1"/>
  <c r="DF176" i="5"/>
  <c r="CV176" i="5"/>
  <c r="DP176" i="5" s="1"/>
  <c r="DG140" i="5"/>
  <c r="CW140" i="5"/>
  <c r="DQ140" i="5" s="1"/>
  <c r="CC181" i="5"/>
  <c r="CD181" i="5" s="1"/>
  <c r="DA167" i="5"/>
  <c r="CQ167" i="5"/>
  <c r="DK167" i="5" s="1"/>
  <c r="CU161" i="5"/>
  <c r="DO161" i="5" s="1"/>
  <c r="DE161" i="5"/>
  <c r="DI149" i="5"/>
  <c r="CY149" i="5"/>
  <c r="DS149" i="5" s="1"/>
  <c r="DH130" i="5"/>
  <c r="CX130" i="5"/>
  <c r="DR130" i="5" s="1"/>
  <c r="CU189" i="5"/>
  <c r="DO189" i="5" s="1"/>
  <c r="DE189" i="5"/>
  <c r="CA179" i="5"/>
  <c r="BY179" i="5"/>
  <c r="BZ179" i="5"/>
  <c r="BX179" i="5"/>
  <c r="DC172" i="5"/>
  <c r="CS172" i="5"/>
  <c r="DM172" i="5" s="1"/>
  <c r="DD142" i="5"/>
  <c r="CT142" i="5"/>
  <c r="DN142" i="5" s="1"/>
  <c r="DA176" i="5"/>
  <c r="CQ176" i="5"/>
  <c r="DK176" i="5" s="1"/>
  <c r="CC155" i="5"/>
  <c r="CD155" i="5" s="1"/>
  <c r="DB112" i="5"/>
  <c r="CR112" i="5"/>
  <c r="DL112" i="5" s="1"/>
  <c r="DE154" i="5"/>
  <c r="CU154" i="5"/>
  <c r="DO154" i="5" s="1"/>
  <c r="DB132" i="5"/>
  <c r="CR132" i="5"/>
  <c r="DL132" i="5" s="1"/>
  <c r="DE164" i="5"/>
  <c r="CU164" i="5"/>
  <c r="DO164" i="5" s="1"/>
  <c r="CT151" i="5"/>
  <c r="DN151" i="5" s="1"/>
  <c r="DD151" i="5"/>
  <c r="CQ135" i="5"/>
  <c r="DK135" i="5" s="1"/>
  <c r="DA135" i="5"/>
  <c r="DD129" i="5"/>
  <c r="CT129" i="5"/>
  <c r="DN129" i="5" s="1"/>
  <c r="CZ85" i="5"/>
  <c r="CP85" i="5"/>
  <c r="DJ85" i="5" s="1"/>
  <c r="CW169" i="5"/>
  <c r="DQ169" i="5" s="1"/>
  <c r="DG169" i="5"/>
  <c r="DC150" i="5"/>
  <c r="CS150" i="5"/>
  <c r="DM150" i="5" s="1"/>
  <c r="DF109" i="5"/>
  <c r="CV109" i="5"/>
  <c r="DP109" i="5" s="1"/>
  <c r="CC216" i="5"/>
  <c r="CD216" i="5" s="1"/>
  <c r="DC166" i="5"/>
  <c r="CS166" i="5"/>
  <c r="DM166" i="5" s="1"/>
  <c r="CV77" i="5"/>
  <c r="DP77" i="5" s="1"/>
  <c r="DF77" i="5"/>
  <c r="DF149" i="5"/>
  <c r="CV149" i="5"/>
  <c r="DP149" i="5" s="1"/>
  <c r="CS131" i="5"/>
  <c r="DM131" i="5" s="1"/>
  <c r="DC131" i="5"/>
  <c r="DA118" i="5"/>
  <c r="CQ118" i="5"/>
  <c r="DK118" i="5" s="1"/>
  <c r="DE101" i="5"/>
  <c r="CU101" i="5"/>
  <c r="DO101" i="5" s="1"/>
  <c r="DE62" i="5"/>
  <c r="CU62" i="5"/>
  <c r="DO62" i="5" s="1"/>
  <c r="DH157" i="5"/>
  <c r="CX157" i="5"/>
  <c r="DR157" i="5" s="1"/>
  <c r="DE142" i="5"/>
  <c r="CU142" i="5"/>
  <c r="DO142" i="5" s="1"/>
  <c r="DD136" i="5"/>
  <c r="CT136" i="5"/>
  <c r="DN136" i="5" s="1"/>
  <c r="CZ110" i="5"/>
  <c r="CP110" i="5"/>
  <c r="DJ110" i="5" s="1"/>
  <c r="CU65" i="5"/>
  <c r="DO65" i="5" s="1"/>
  <c r="DE65" i="5"/>
  <c r="DG41" i="5"/>
  <c r="CW41" i="5"/>
  <c r="DQ41" i="5" s="1"/>
  <c r="DD144" i="5"/>
  <c r="CT144" i="5"/>
  <c r="DN144" i="5" s="1"/>
  <c r="CA124" i="5"/>
  <c r="BX124" i="5"/>
  <c r="BY124" i="5"/>
  <c r="BZ124" i="5"/>
  <c r="DA113" i="5"/>
  <c r="CQ113" i="5"/>
  <c r="DK113" i="5" s="1"/>
  <c r="CY101" i="5"/>
  <c r="DS101" i="5" s="1"/>
  <c r="DI101" i="5"/>
  <c r="BU92" i="5"/>
  <c r="BZ92" i="5" s="1"/>
  <c r="BV92" i="5"/>
  <c r="CA186" i="5"/>
  <c r="BZ186" i="5"/>
  <c r="BX186" i="5"/>
  <c r="BY186" i="5"/>
  <c r="CS117" i="5"/>
  <c r="DM117" i="5" s="1"/>
  <c r="DC117" i="5"/>
  <c r="CT111" i="5"/>
  <c r="DN111" i="5" s="1"/>
  <c r="DD111" i="5"/>
  <c r="CY102" i="5"/>
  <c r="DS102" i="5" s="1"/>
  <c r="DI102" i="5"/>
  <c r="CY84" i="5"/>
  <c r="DS84" i="5" s="1"/>
  <c r="DI84" i="5"/>
  <c r="DG40" i="5"/>
  <c r="CW40" i="5"/>
  <c r="DQ40" i="5" s="1"/>
  <c r="CC7" i="5"/>
  <c r="CD7" i="5" s="1"/>
  <c r="DH120" i="5"/>
  <c r="CX120" i="5"/>
  <c r="DR120" i="5" s="1"/>
  <c r="DI74" i="5"/>
  <c r="CY74" i="5"/>
  <c r="DS74" i="5" s="1"/>
  <c r="DE30" i="5"/>
  <c r="CU30" i="5"/>
  <c r="DO30" i="5" s="1"/>
  <c r="DC156" i="5"/>
  <c r="CS156" i="5"/>
  <c r="DM156" i="5" s="1"/>
  <c r="BV106" i="5"/>
  <c r="BU106" i="5"/>
  <c r="BZ106" i="5" s="1"/>
  <c r="DB77" i="5"/>
  <c r="CR77" i="5"/>
  <c r="DL77" i="5" s="1"/>
  <c r="DB70" i="5"/>
  <c r="CR70" i="5"/>
  <c r="DL70" i="5" s="1"/>
  <c r="CW39" i="5"/>
  <c r="DQ39" i="5" s="1"/>
  <c r="DG39" i="5"/>
  <c r="CU16" i="5"/>
  <c r="DO16" i="5" s="1"/>
  <c r="DE16" i="5"/>
  <c r="DF94" i="5"/>
  <c r="CV94" i="5"/>
  <c r="DP94" i="5" s="1"/>
  <c r="DC88" i="5"/>
  <c r="CS88" i="5"/>
  <c r="DM88" i="5" s="1"/>
  <c r="DD80" i="5"/>
  <c r="CT80" i="5"/>
  <c r="DN80" i="5" s="1"/>
  <c r="CT29" i="5"/>
  <c r="DN29" i="5" s="1"/>
  <c r="DD29" i="5"/>
  <c r="DE12" i="5"/>
  <c r="CU12" i="5"/>
  <c r="DO12" i="5" s="1"/>
  <c r="CV129" i="5"/>
  <c r="DP129" i="5" s="1"/>
  <c r="DF129" i="5"/>
  <c r="CT22" i="5"/>
  <c r="DN22" i="5" s="1"/>
  <c r="DD22" i="5"/>
  <c r="DG10" i="5"/>
  <c r="CW10" i="5"/>
  <c r="DQ10" i="5" s="1"/>
  <c r="DB85" i="5"/>
  <c r="CR85" i="5"/>
  <c r="DL85" i="5" s="1"/>
  <c r="CV78" i="5"/>
  <c r="DP78" i="5" s="1"/>
  <c r="DF78" i="5"/>
  <c r="CZ68" i="5"/>
  <c r="CP68" i="5"/>
  <c r="DJ68" i="5" s="1"/>
  <c r="DD55" i="5"/>
  <c r="CT55" i="5"/>
  <c r="DN55" i="5" s="1"/>
  <c r="CV37" i="5"/>
  <c r="DP37" i="5" s="1"/>
  <c r="DF37" i="5"/>
  <c r="DB9" i="5"/>
  <c r="CR9" i="5"/>
  <c r="DL9" i="5" s="1"/>
  <c r="CS257" i="4"/>
  <c r="DM257" i="4" s="1"/>
  <c r="DC257" i="4"/>
  <c r="CX134" i="5"/>
  <c r="DR134" i="5" s="1"/>
  <c r="DH134" i="5"/>
  <c r="CT75" i="5"/>
  <c r="DN75" i="5" s="1"/>
  <c r="DD75" i="5"/>
  <c r="DA31" i="5"/>
  <c r="CQ31" i="5"/>
  <c r="DK31" i="5" s="1"/>
  <c r="DI280" i="4"/>
  <c r="CY280" i="4"/>
  <c r="DS280" i="4" s="1"/>
  <c r="CT268" i="4"/>
  <c r="DN268" i="4" s="1"/>
  <c r="DD268" i="4"/>
  <c r="CV245" i="4"/>
  <c r="DP245" i="4" s="1"/>
  <c r="DF245" i="4"/>
  <c r="DB60" i="5"/>
  <c r="CR60" i="5"/>
  <c r="DL60" i="5" s="1"/>
  <c r="CQ32" i="5"/>
  <c r="DK32" i="5" s="1"/>
  <c r="DA32" i="5"/>
  <c r="CZ241" i="4"/>
  <c r="CP241" i="4"/>
  <c r="DJ241" i="4" s="1"/>
  <c r="CU27" i="5"/>
  <c r="DO27" i="5" s="1"/>
  <c r="DE27" i="5"/>
  <c r="CP274" i="4"/>
  <c r="DJ274" i="4" s="1"/>
  <c r="CZ274" i="4"/>
  <c r="DB268" i="4"/>
  <c r="CR268" i="4"/>
  <c r="DL268" i="4" s="1"/>
  <c r="DH258" i="4"/>
  <c r="CX258" i="4"/>
  <c r="DR258" i="4" s="1"/>
  <c r="DG244" i="4"/>
  <c r="CW244" i="4"/>
  <c r="DQ244" i="4" s="1"/>
  <c r="BU105" i="5"/>
  <c r="BZ105" i="5" s="1"/>
  <c r="BV105" i="5"/>
  <c r="CC42" i="5"/>
  <c r="CD42" i="5" s="1"/>
  <c r="DD35" i="5"/>
  <c r="CT35" i="5"/>
  <c r="DN35" i="5" s="1"/>
  <c r="CW23" i="5"/>
  <c r="DQ23" i="5" s="1"/>
  <c r="DG23" i="5"/>
  <c r="CS20" i="5"/>
  <c r="DM20" i="5" s="1"/>
  <c r="DC20" i="5"/>
  <c r="DE270" i="4"/>
  <c r="CU270" i="4"/>
  <c r="DO270" i="4" s="1"/>
  <c r="DC252" i="4"/>
  <c r="CS252" i="4"/>
  <c r="DM252" i="4" s="1"/>
  <c r="CZ194" i="4"/>
  <c r="CP194" i="4"/>
  <c r="DJ194" i="4" s="1"/>
  <c r="BX173" i="4"/>
  <c r="CA173" i="4"/>
  <c r="BZ173" i="4"/>
  <c r="BY173" i="4"/>
  <c r="DE61" i="5"/>
  <c r="CU61" i="5"/>
  <c r="DO61" i="5" s="1"/>
  <c r="DH16" i="5"/>
  <c r="CX16" i="5"/>
  <c r="DR16" i="5" s="1"/>
  <c r="DE257" i="4"/>
  <c r="CU257" i="4"/>
  <c r="DO257" i="4" s="1"/>
  <c r="DA238" i="4"/>
  <c r="CQ238" i="4"/>
  <c r="DK238" i="4" s="1"/>
  <c r="DC227" i="4"/>
  <c r="CS227" i="4"/>
  <c r="DM227" i="4" s="1"/>
  <c r="CW210" i="4"/>
  <c r="DQ210" i="4" s="1"/>
  <c r="DG210" i="4"/>
  <c r="BY194" i="4"/>
  <c r="BX194" i="4"/>
  <c r="CA194" i="4"/>
  <c r="BZ194" i="4"/>
  <c r="CV173" i="4"/>
  <c r="DP173" i="4" s="1"/>
  <c r="DF173" i="4"/>
  <c r="CT224" i="5"/>
  <c r="DN224" i="5" s="1"/>
  <c r="DI27" i="5"/>
  <c r="CY27" i="5"/>
  <c r="DS27" i="5" s="1"/>
  <c r="DG13" i="5"/>
  <c r="CW13" i="5"/>
  <c r="DQ13" i="5" s="1"/>
  <c r="DH241" i="4"/>
  <c r="CX241" i="4"/>
  <c r="DR241" i="4" s="1"/>
  <c r="CA116" i="5"/>
  <c r="BY116" i="5"/>
  <c r="BZ116" i="5"/>
  <c r="BX116" i="5"/>
  <c r="CT68" i="5"/>
  <c r="DN68" i="5" s="1"/>
  <c r="CY63" i="5"/>
  <c r="DS63" i="5" s="1"/>
  <c r="DI63" i="5"/>
  <c r="CC274" i="4"/>
  <c r="CD274" i="4" s="1"/>
  <c r="DE254" i="4"/>
  <c r="CU254" i="4"/>
  <c r="DO254" i="4" s="1"/>
  <c r="DC228" i="4"/>
  <c r="CS228" i="4"/>
  <c r="DM228" i="4" s="1"/>
  <c r="DB212" i="4"/>
  <c r="CR212" i="4"/>
  <c r="DL212" i="4" s="1"/>
  <c r="DA95" i="4"/>
  <c r="CQ95" i="4"/>
  <c r="DK95" i="4" s="1"/>
  <c r="CU169" i="5"/>
  <c r="DO169" i="5" s="1"/>
  <c r="CP48" i="5"/>
  <c r="DJ48" i="5" s="1"/>
  <c r="CZ48" i="5"/>
  <c r="DE47" i="5"/>
  <c r="CU47" i="5"/>
  <c r="DO47" i="5" s="1"/>
  <c r="DA246" i="4"/>
  <c r="CQ246" i="4"/>
  <c r="DK246" i="4" s="1"/>
  <c r="DC221" i="4"/>
  <c r="CS221" i="4"/>
  <c r="DM221" i="4" s="1"/>
  <c r="BZ216" i="4"/>
  <c r="CA216" i="4"/>
  <c r="BX216" i="4"/>
  <c r="BY216" i="4"/>
  <c r="DE194" i="4"/>
  <c r="CU194" i="4"/>
  <c r="DO194" i="4" s="1"/>
  <c r="DF177" i="4"/>
  <c r="CV177" i="4"/>
  <c r="DP177" i="4" s="1"/>
  <c r="CC168" i="4"/>
  <c r="CD168" i="4" s="1"/>
  <c r="DB156" i="4"/>
  <c r="CR156" i="4"/>
  <c r="DL156" i="4" s="1"/>
  <c r="BX120" i="4"/>
  <c r="BZ120" i="4"/>
  <c r="CA120" i="4"/>
  <c r="BY120" i="4"/>
  <c r="CY90" i="4"/>
  <c r="DS90" i="4" s="1"/>
  <c r="DI90" i="4"/>
  <c r="CC280" i="4"/>
  <c r="CD280" i="4" s="1"/>
  <c r="CS241" i="4"/>
  <c r="DM241" i="4" s="1"/>
  <c r="DC241" i="4"/>
  <c r="CS232" i="4"/>
  <c r="DM232" i="4" s="1"/>
  <c r="DC232" i="4"/>
  <c r="DI176" i="4"/>
  <c r="CY176" i="4"/>
  <c r="DS176" i="4" s="1"/>
  <c r="BY99" i="4"/>
  <c r="BX99" i="4"/>
  <c r="CA99" i="4"/>
  <c r="CZ267" i="4"/>
  <c r="CP267" i="4"/>
  <c r="DJ267" i="4" s="1"/>
  <c r="CC225" i="4"/>
  <c r="CD225" i="4" s="1"/>
  <c r="CA206" i="4"/>
  <c r="BX206" i="4"/>
  <c r="BZ206" i="4"/>
  <c r="BY206" i="4"/>
  <c r="CZ185" i="4"/>
  <c r="CP185" i="4"/>
  <c r="DJ185" i="4" s="1"/>
  <c r="DC173" i="4"/>
  <c r="CS173" i="4"/>
  <c r="DM173" i="4" s="1"/>
  <c r="CZ169" i="4"/>
  <c r="CP169" i="4"/>
  <c r="DJ169" i="4" s="1"/>
  <c r="CZ148" i="4"/>
  <c r="CP148" i="4"/>
  <c r="DJ148" i="4" s="1"/>
  <c r="DC133" i="4"/>
  <c r="CS133" i="4"/>
  <c r="DM133" i="4" s="1"/>
  <c r="CZ116" i="4"/>
  <c r="CP116" i="4"/>
  <c r="DJ116" i="4" s="1"/>
  <c r="DH84" i="4"/>
  <c r="CX84" i="4"/>
  <c r="DR84" i="4" s="1"/>
  <c r="BY53" i="5"/>
  <c r="CA53" i="5"/>
  <c r="BX53" i="5"/>
  <c r="BZ53" i="5"/>
  <c r="CW253" i="4"/>
  <c r="DQ253" i="4" s="1"/>
  <c r="DG253" i="4"/>
  <c r="CR182" i="4"/>
  <c r="DL182" i="4" s="1"/>
  <c r="DB182" i="4"/>
  <c r="CC174" i="4"/>
  <c r="CD174" i="4" s="1"/>
  <c r="CU166" i="4"/>
  <c r="DO166" i="4" s="1"/>
  <c r="DE166" i="4"/>
  <c r="DC145" i="4"/>
  <c r="CS145" i="4"/>
  <c r="DM145" i="4" s="1"/>
  <c r="CR132" i="4"/>
  <c r="DL132" i="4" s="1"/>
  <c r="DB132" i="4"/>
  <c r="DC83" i="4"/>
  <c r="CS83" i="4"/>
  <c r="DM83" i="4" s="1"/>
  <c r="DF78" i="4"/>
  <c r="CV78" i="4"/>
  <c r="DP78" i="4" s="1"/>
  <c r="CT99" i="5"/>
  <c r="DN99" i="5" s="1"/>
  <c r="DD99" i="5"/>
  <c r="CX242" i="4"/>
  <c r="DR242" i="4" s="1"/>
  <c r="DH242" i="4"/>
  <c r="CX220" i="4"/>
  <c r="DR220" i="4" s="1"/>
  <c r="DH220" i="4"/>
  <c r="CC195" i="4"/>
  <c r="CD195" i="4" s="1"/>
  <c r="DF158" i="4"/>
  <c r="CV158" i="4"/>
  <c r="DP158" i="4" s="1"/>
  <c r="CR125" i="4"/>
  <c r="DL125" i="4" s="1"/>
  <c r="DB125" i="4"/>
  <c r="CA111" i="4"/>
  <c r="BZ111" i="4"/>
  <c r="BY111" i="4"/>
  <c r="BX111" i="4"/>
  <c r="CW109" i="4"/>
  <c r="DQ109" i="4" s="1"/>
  <c r="DG109" i="4"/>
  <c r="DI66" i="4"/>
  <c r="CY66" i="4"/>
  <c r="DS66" i="4" s="1"/>
  <c r="CU41" i="5"/>
  <c r="DO41" i="5" s="1"/>
  <c r="DE41" i="5"/>
  <c r="BZ249" i="4"/>
  <c r="BX249" i="4"/>
  <c r="CA249" i="4"/>
  <c r="BY249" i="4"/>
  <c r="DH157" i="4"/>
  <c r="CX157" i="4"/>
  <c r="DR157" i="4" s="1"/>
  <c r="DH143" i="4"/>
  <c r="CX143" i="4"/>
  <c r="DR143" i="4" s="1"/>
  <c r="CU115" i="4"/>
  <c r="DO115" i="4" s="1"/>
  <c r="DE115" i="4"/>
  <c r="DG101" i="4"/>
  <c r="CW101" i="4"/>
  <c r="DQ101" i="4" s="1"/>
  <c r="DG93" i="4"/>
  <c r="CW93" i="4"/>
  <c r="DQ93" i="4" s="1"/>
  <c r="CC73" i="4"/>
  <c r="CD73" i="4" s="1"/>
  <c r="CP42" i="4"/>
  <c r="DJ42" i="4" s="1"/>
  <c r="CZ42" i="4"/>
  <c r="CP250" i="4"/>
  <c r="DJ250" i="4" s="1"/>
  <c r="CZ250" i="4"/>
  <c r="CT161" i="4"/>
  <c r="DN161" i="4" s="1"/>
  <c r="DD161" i="4"/>
  <c r="CY147" i="4"/>
  <c r="DS147" i="4" s="1"/>
  <c r="DI147" i="4"/>
  <c r="DC122" i="4"/>
  <c r="CS122" i="4"/>
  <c r="DM122" i="4" s="1"/>
  <c r="CS103" i="4"/>
  <c r="DM103" i="4" s="1"/>
  <c r="DC103" i="4"/>
  <c r="CY92" i="4"/>
  <c r="DS92" i="4" s="1"/>
  <c r="DI92" i="4"/>
  <c r="DI70" i="4"/>
  <c r="CY70" i="4"/>
  <c r="DS70" i="4" s="1"/>
  <c r="DG57" i="4"/>
  <c r="CW57" i="4"/>
  <c r="DQ57" i="4" s="1"/>
  <c r="DA227" i="4"/>
  <c r="CQ227" i="4"/>
  <c r="DK227" i="4" s="1"/>
  <c r="CC204" i="4"/>
  <c r="CD204" i="4" s="1"/>
  <c r="BZ199" i="4"/>
  <c r="BY199" i="4"/>
  <c r="BX199" i="4"/>
  <c r="CA199" i="4"/>
  <c r="CT184" i="4"/>
  <c r="DN184" i="4" s="1"/>
  <c r="DD263" i="4"/>
  <c r="CT263" i="4"/>
  <c r="DN263" i="4" s="1"/>
  <c r="CC256" i="4"/>
  <c r="CD256" i="4" s="1"/>
  <c r="DC213" i="4"/>
  <c r="CS213" i="4"/>
  <c r="DM213" i="4" s="1"/>
  <c r="DD165" i="4"/>
  <c r="CT165" i="4"/>
  <c r="DN165" i="4" s="1"/>
  <c r="DE119" i="4"/>
  <c r="CU119" i="4"/>
  <c r="DO119" i="4" s="1"/>
  <c r="CT118" i="4"/>
  <c r="DN118" i="4" s="1"/>
  <c r="DD118" i="4"/>
  <c r="DD108" i="4"/>
  <c r="CT108" i="4"/>
  <c r="DN108" i="4" s="1"/>
  <c r="CS41" i="4"/>
  <c r="DM41" i="4" s="1"/>
  <c r="DC41" i="4"/>
  <c r="DA18" i="4"/>
  <c r="CQ18" i="4"/>
  <c r="DK18" i="4" s="1"/>
  <c r="BX225" i="4"/>
  <c r="CT213" i="4"/>
  <c r="DN213" i="4" s="1"/>
  <c r="DA190" i="4"/>
  <c r="CQ190" i="4"/>
  <c r="DK190" i="4" s="1"/>
  <c r="DB236" i="4"/>
  <c r="CR236" i="4"/>
  <c r="DL236" i="4" s="1"/>
  <c r="DD230" i="4"/>
  <c r="CT230" i="4"/>
  <c r="DN230" i="4" s="1"/>
  <c r="DB188" i="4"/>
  <c r="CR188" i="4"/>
  <c r="DL188" i="4" s="1"/>
  <c r="DD173" i="4"/>
  <c r="CT173" i="4"/>
  <c r="DN173" i="4" s="1"/>
  <c r="CT159" i="4"/>
  <c r="DN159" i="4" s="1"/>
  <c r="DD159" i="4"/>
  <c r="CW152" i="5"/>
  <c r="DQ152" i="5" s="1"/>
  <c r="DG152" i="5"/>
  <c r="DC259" i="4"/>
  <c r="CS259" i="4"/>
  <c r="DM259" i="4" s="1"/>
  <c r="BZ215" i="4"/>
  <c r="BY215" i="4"/>
  <c r="BX215" i="4"/>
  <c r="CA215" i="4"/>
  <c r="DB189" i="4"/>
  <c r="CR189" i="4"/>
  <c r="DL189" i="4" s="1"/>
  <c r="CQ180" i="4"/>
  <c r="DK180" i="4" s="1"/>
  <c r="DA180" i="4"/>
  <c r="DB221" i="4"/>
  <c r="CR221" i="4"/>
  <c r="DL221" i="4" s="1"/>
  <c r="DF123" i="4"/>
  <c r="CV123" i="4"/>
  <c r="DP123" i="4" s="1"/>
  <c r="CP238" i="4"/>
  <c r="DJ238" i="4" s="1"/>
  <c r="CZ238" i="4"/>
  <c r="DH193" i="4"/>
  <c r="CX193" i="4"/>
  <c r="DR193" i="4" s="1"/>
  <c r="CZ89" i="4"/>
  <c r="CP89" i="4"/>
  <c r="DJ89" i="4" s="1"/>
  <c r="CA84" i="4"/>
  <c r="BZ84" i="4"/>
  <c r="BX84" i="4"/>
  <c r="BY84" i="4"/>
  <c r="CX154" i="4"/>
  <c r="DR154" i="4" s="1"/>
  <c r="DH154" i="4"/>
  <c r="DA102" i="4"/>
  <c r="CQ102" i="4"/>
  <c r="DK102" i="4" s="1"/>
  <c r="DA93" i="4"/>
  <c r="CQ93" i="4"/>
  <c r="DK93" i="4" s="1"/>
  <c r="CP87" i="4"/>
  <c r="DJ87" i="4" s="1"/>
  <c r="CZ87" i="4"/>
  <c r="CZ72" i="4"/>
  <c r="CP72" i="4"/>
  <c r="DJ72" i="4" s="1"/>
  <c r="BV27" i="4"/>
  <c r="BU27" i="4"/>
  <c r="BZ27" i="4" s="1"/>
  <c r="CZ222" i="3"/>
  <c r="CP222" i="3"/>
  <c r="DJ222" i="3" s="1"/>
  <c r="CY235" i="4"/>
  <c r="DS235" i="4" s="1"/>
  <c r="DI235" i="4"/>
  <c r="DG144" i="4"/>
  <c r="CW144" i="4"/>
  <c r="DQ144" i="4" s="1"/>
  <c r="CV85" i="4"/>
  <c r="DP85" i="4" s="1"/>
  <c r="DF85" i="4"/>
  <c r="CW55" i="4"/>
  <c r="DQ55" i="4" s="1"/>
  <c r="DG55" i="4"/>
  <c r="CX43" i="4"/>
  <c r="DR43" i="4" s="1"/>
  <c r="DH43" i="4"/>
  <c r="DB20" i="4"/>
  <c r="CR20" i="4"/>
  <c r="DL20" i="4" s="1"/>
  <c r="DC267" i="3"/>
  <c r="CS267" i="3"/>
  <c r="DM267" i="3" s="1"/>
  <c r="CP243" i="3"/>
  <c r="DJ243" i="3" s="1"/>
  <c r="CZ243" i="3"/>
  <c r="DA216" i="3"/>
  <c r="CQ216" i="3"/>
  <c r="DK216" i="3" s="1"/>
  <c r="DG190" i="3"/>
  <c r="CW190" i="3"/>
  <c r="DQ190" i="3" s="1"/>
  <c r="CR129" i="4"/>
  <c r="DL129" i="4" s="1"/>
  <c r="DB129" i="4"/>
  <c r="CY105" i="4"/>
  <c r="DS105" i="4" s="1"/>
  <c r="DI105" i="4"/>
  <c r="DA48" i="4"/>
  <c r="CQ48" i="4"/>
  <c r="DK48" i="4" s="1"/>
  <c r="DF32" i="4"/>
  <c r="CV32" i="4"/>
  <c r="DP32" i="4" s="1"/>
  <c r="DG279" i="3"/>
  <c r="CW279" i="3"/>
  <c r="DQ279" i="3" s="1"/>
  <c r="DI261" i="3"/>
  <c r="CY261" i="3"/>
  <c r="DS261" i="3" s="1"/>
  <c r="CP248" i="3"/>
  <c r="DJ248" i="3" s="1"/>
  <c r="CZ248" i="3"/>
  <c r="CW227" i="3"/>
  <c r="DQ227" i="3" s="1"/>
  <c r="DG227" i="3"/>
  <c r="BY211" i="3"/>
  <c r="BX211" i="3"/>
  <c r="CA211" i="3"/>
  <c r="BZ211" i="3"/>
  <c r="CX192" i="3"/>
  <c r="DR192" i="3" s="1"/>
  <c r="DH192" i="3"/>
  <c r="CT278" i="4"/>
  <c r="DN278" i="4" s="1"/>
  <c r="DD278" i="4"/>
  <c r="CU96" i="4"/>
  <c r="DO96" i="4" s="1"/>
  <c r="DE96" i="4"/>
  <c r="CQ37" i="4"/>
  <c r="DK37" i="4" s="1"/>
  <c r="DA37" i="4"/>
  <c r="BU19" i="4"/>
  <c r="BZ19" i="4" s="1"/>
  <c r="BV19" i="4"/>
  <c r="DG270" i="3"/>
  <c r="CW270" i="3"/>
  <c r="DQ270" i="3" s="1"/>
  <c r="CZ258" i="3"/>
  <c r="CP258" i="3"/>
  <c r="DJ258" i="3" s="1"/>
  <c r="DD238" i="3"/>
  <c r="CT238" i="3"/>
  <c r="DN238" i="3" s="1"/>
  <c r="DE219" i="3"/>
  <c r="CU219" i="3"/>
  <c r="DO219" i="3" s="1"/>
  <c r="DH202" i="3"/>
  <c r="CX202" i="3"/>
  <c r="DR202" i="3" s="1"/>
  <c r="CY100" i="4"/>
  <c r="DS100" i="4" s="1"/>
  <c r="DI100" i="4"/>
  <c r="DD81" i="4"/>
  <c r="CT81" i="4"/>
  <c r="DN81" i="4" s="1"/>
  <c r="DA42" i="4"/>
  <c r="CQ42" i="4"/>
  <c r="DK42" i="4" s="1"/>
  <c r="CT22" i="4"/>
  <c r="DN22" i="4" s="1"/>
  <c r="DD22" i="4"/>
  <c r="CA233" i="3"/>
  <c r="BZ233" i="3"/>
  <c r="BY233" i="3"/>
  <c r="BX233" i="3"/>
  <c r="CT228" i="3"/>
  <c r="DN228" i="3" s="1"/>
  <c r="DD228" i="3"/>
  <c r="CY183" i="3"/>
  <c r="DS183" i="3" s="1"/>
  <c r="DI183" i="3"/>
  <c r="DE169" i="3"/>
  <c r="CU169" i="3"/>
  <c r="DO169" i="3" s="1"/>
  <c r="CS160" i="4"/>
  <c r="DM160" i="4" s="1"/>
  <c r="DC160" i="4"/>
  <c r="CW157" i="4"/>
  <c r="DQ157" i="4" s="1"/>
  <c r="DG157" i="4"/>
  <c r="CC95" i="4"/>
  <c r="CD95" i="4" s="1"/>
  <c r="CW58" i="4"/>
  <c r="DQ58" i="4" s="1"/>
  <c r="DG58" i="4"/>
  <c r="CY45" i="4"/>
  <c r="DS45" i="4" s="1"/>
  <c r="DI45" i="4"/>
  <c r="BV21" i="4"/>
  <c r="BU21" i="4"/>
  <c r="BZ21" i="4" s="1"/>
  <c r="BX21" i="4"/>
  <c r="DD279" i="3"/>
  <c r="CT279" i="3"/>
  <c r="DN279" i="3" s="1"/>
  <c r="CA257" i="3"/>
  <c r="BZ257" i="3"/>
  <c r="BX257" i="3"/>
  <c r="BY257" i="3"/>
  <c r="CT252" i="3"/>
  <c r="DN252" i="3" s="1"/>
  <c r="DD252" i="3"/>
  <c r="CT223" i="3"/>
  <c r="DN223" i="3" s="1"/>
  <c r="DD223" i="3"/>
  <c r="DC193" i="3"/>
  <c r="CS193" i="3"/>
  <c r="DM193" i="3" s="1"/>
  <c r="CR189" i="3"/>
  <c r="DL189" i="3" s="1"/>
  <c r="DB189" i="3"/>
  <c r="DE165" i="3"/>
  <c r="CU165" i="3"/>
  <c r="DO165" i="3" s="1"/>
  <c r="CZ86" i="3"/>
  <c r="CP86" i="3"/>
  <c r="DJ86" i="3" s="1"/>
  <c r="DB86" i="4"/>
  <c r="CR86" i="4"/>
  <c r="DL86" i="4" s="1"/>
  <c r="DI38" i="4"/>
  <c r="CY38" i="4"/>
  <c r="DS38" i="4" s="1"/>
  <c r="CP25" i="4"/>
  <c r="DJ25" i="4" s="1"/>
  <c r="CZ25" i="4"/>
  <c r="CQ13" i="4"/>
  <c r="DK13" i="4" s="1"/>
  <c r="DA13" i="4"/>
  <c r="DD267" i="3"/>
  <c r="CT267" i="3"/>
  <c r="DN267" i="3" s="1"/>
  <c r="CA218" i="3"/>
  <c r="BZ218" i="3"/>
  <c r="BX218" i="3"/>
  <c r="BY218" i="3"/>
  <c r="CQ213" i="3"/>
  <c r="DK213" i="3" s="1"/>
  <c r="DA213" i="3"/>
  <c r="CA199" i="3"/>
  <c r="BY199" i="3"/>
  <c r="BZ199" i="3"/>
  <c r="BX199" i="3"/>
  <c r="CA178" i="3"/>
  <c r="BZ178" i="3"/>
  <c r="BX178" i="3"/>
  <c r="BY178" i="3"/>
  <c r="DE168" i="3"/>
  <c r="CU168" i="3"/>
  <c r="DO168" i="3" s="1"/>
  <c r="DE159" i="3"/>
  <c r="CU159" i="3"/>
  <c r="DO159" i="3" s="1"/>
  <c r="CU151" i="3"/>
  <c r="DO151" i="3" s="1"/>
  <c r="DE151" i="3"/>
  <c r="CX131" i="3"/>
  <c r="DR131" i="3" s="1"/>
  <c r="DH131" i="3"/>
  <c r="CV113" i="3"/>
  <c r="DP113" i="3" s="1"/>
  <c r="DF113" i="3"/>
  <c r="BY96" i="3"/>
  <c r="BX96" i="3"/>
  <c r="CA96" i="3"/>
  <c r="BZ96" i="3"/>
  <c r="DF226" i="4"/>
  <c r="CV226" i="4"/>
  <c r="DP226" i="4" s="1"/>
  <c r="CU205" i="4"/>
  <c r="DO205" i="4" s="1"/>
  <c r="DE205" i="4"/>
  <c r="CU198" i="4"/>
  <c r="DO198" i="4" s="1"/>
  <c r="DI62" i="4"/>
  <c r="CY62" i="4"/>
  <c r="DS62" i="4" s="1"/>
  <c r="DF49" i="4"/>
  <c r="CV49" i="4"/>
  <c r="DP49" i="4" s="1"/>
  <c r="DF24" i="4"/>
  <c r="CV24" i="4"/>
  <c r="DP24" i="4" s="1"/>
  <c r="CX211" i="3"/>
  <c r="DR211" i="3" s="1"/>
  <c r="DH211" i="3"/>
  <c r="CY197" i="3"/>
  <c r="DS197" i="3" s="1"/>
  <c r="DI197" i="3"/>
  <c r="DI181" i="3"/>
  <c r="CY181" i="3"/>
  <c r="DS181" i="3" s="1"/>
  <c r="DC159" i="3"/>
  <c r="CS159" i="3"/>
  <c r="DM159" i="3" s="1"/>
  <c r="CU143" i="3"/>
  <c r="DO143" i="3" s="1"/>
  <c r="DE143" i="3"/>
  <c r="CC18" i="5"/>
  <c r="CD18" i="5" s="1"/>
  <c r="DB43" i="4"/>
  <c r="CR43" i="4"/>
  <c r="DL43" i="4" s="1"/>
  <c r="DD15" i="4"/>
  <c r="CT15" i="4"/>
  <c r="DN15" i="4" s="1"/>
  <c r="DF262" i="3"/>
  <c r="CV262" i="3"/>
  <c r="DP262" i="3" s="1"/>
  <c r="DB254" i="3"/>
  <c r="CR254" i="3"/>
  <c r="DL254" i="3" s="1"/>
  <c r="DC209" i="3"/>
  <c r="CS209" i="3"/>
  <c r="DM209" i="3" s="1"/>
  <c r="DI174" i="3"/>
  <c r="CY174" i="3"/>
  <c r="DS174" i="3" s="1"/>
  <c r="DE163" i="3"/>
  <c r="CU163" i="3"/>
  <c r="DO163" i="3" s="1"/>
  <c r="CS137" i="3"/>
  <c r="DM137" i="3" s="1"/>
  <c r="DC137" i="3"/>
  <c r="DE87" i="3"/>
  <c r="CU87" i="3"/>
  <c r="DO87" i="3" s="1"/>
  <c r="CV58" i="3"/>
  <c r="DP58" i="3" s="1"/>
  <c r="DF58" i="3"/>
  <c r="CA30" i="3"/>
  <c r="BY30" i="3"/>
  <c r="BX30" i="3"/>
  <c r="CT151" i="2"/>
  <c r="CJ151" i="2"/>
  <c r="DD151" i="2" s="1"/>
  <c r="DG75" i="4"/>
  <c r="CW75" i="4"/>
  <c r="DQ75" i="4" s="1"/>
  <c r="DI8" i="4"/>
  <c r="CY8" i="4"/>
  <c r="DS8" i="4" s="1"/>
  <c r="DH7" i="4"/>
  <c r="CX7" i="4"/>
  <c r="DR7" i="4" s="1"/>
  <c r="DI239" i="3"/>
  <c r="CY239" i="3"/>
  <c r="DS239" i="3" s="1"/>
  <c r="CA225" i="3"/>
  <c r="BX225" i="3"/>
  <c r="BY225" i="3"/>
  <c r="BZ225" i="3"/>
  <c r="BX187" i="3"/>
  <c r="CA187" i="3"/>
  <c r="BZ187" i="3"/>
  <c r="BY187" i="3"/>
  <c r="CZ152" i="3"/>
  <c r="CP152" i="3"/>
  <c r="DJ152" i="3" s="1"/>
  <c r="CP138" i="3"/>
  <c r="DJ138" i="3" s="1"/>
  <c r="CZ138" i="3"/>
  <c r="CV124" i="3"/>
  <c r="DP124" i="3" s="1"/>
  <c r="DF124" i="3"/>
  <c r="CT119" i="3"/>
  <c r="DN119" i="3" s="1"/>
  <c r="DD119" i="3"/>
  <c r="CV97" i="3"/>
  <c r="DP97" i="3" s="1"/>
  <c r="DF97" i="3"/>
  <c r="CQ53" i="3"/>
  <c r="DK53" i="3" s="1"/>
  <c r="DA53" i="3"/>
  <c r="DF28" i="3"/>
  <c r="CV28" i="3"/>
  <c r="DP28" i="3" s="1"/>
  <c r="CZ8" i="3"/>
  <c r="CP8" i="3"/>
  <c r="DJ8" i="3" s="1"/>
  <c r="CK249" i="2"/>
  <c r="DE249" i="2" s="1"/>
  <c r="CU249" i="2"/>
  <c r="CK217" i="2"/>
  <c r="DE217" i="2" s="1"/>
  <c r="CU217" i="2"/>
  <c r="CK185" i="2"/>
  <c r="DE185" i="2" s="1"/>
  <c r="CU185" i="2"/>
  <c r="DA153" i="2"/>
  <c r="CQ153" i="2"/>
  <c r="DK153" i="2" s="1"/>
  <c r="CT118" i="2"/>
  <c r="CJ118" i="2"/>
  <c r="DD118" i="2" s="1"/>
  <c r="CP59" i="4"/>
  <c r="DJ59" i="4" s="1"/>
  <c r="CZ59" i="4"/>
  <c r="CR37" i="4"/>
  <c r="DL37" i="4" s="1"/>
  <c r="DB37" i="4"/>
  <c r="CX277" i="3"/>
  <c r="DR277" i="3" s="1"/>
  <c r="DH277" i="3"/>
  <c r="DI215" i="3"/>
  <c r="CY215" i="3"/>
  <c r="DS215" i="3" s="1"/>
  <c r="CC207" i="3"/>
  <c r="CD207" i="3" s="1"/>
  <c r="CY205" i="3"/>
  <c r="DS205" i="3" s="1"/>
  <c r="DI205" i="3"/>
  <c r="DG188" i="3"/>
  <c r="CW188" i="3"/>
  <c r="DQ188" i="3" s="1"/>
  <c r="CX173" i="3"/>
  <c r="DR173" i="3" s="1"/>
  <c r="DH173" i="3"/>
  <c r="DA144" i="3"/>
  <c r="CQ144" i="3"/>
  <c r="DK144" i="3" s="1"/>
  <c r="CP80" i="3"/>
  <c r="DJ80" i="3" s="1"/>
  <c r="CZ80" i="3"/>
  <c r="CA69" i="3"/>
  <c r="BZ69" i="3"/>
  <c r="BY69" i="3"/>
  <c r="BX69" i="3"/>
  <c r="DC58" i="3"/>
  <c r="CS58" i="3"/>
  <c r="DM58" i="3" s="1"/>
  <c r="CU38" i="3"/>
  <c r="DO38" i="3" s="1"/>
  <c r="DE38" i="3"/>
  <c r="CY23" i="3"/>
  <c r="DS23" i="3" s="1"/>
  <c r="DI23" i="3"/>
  <c r="BY12" i="3"/>
  <c r="BX12" i="3"/>
  <c r="BZ12" i="3"/>
  <c r="CA12" i="3"/>
  <c r="CJ255" i="2"/>
  <c r="DD255" i="2" s="1"/>
  <c r="CT255" i="2"/>
  <c r="CJ223" i="2"/>
  <c r="DD223" i="2" s="1"/>
  <c r="CT223" i="2"/>
  <c r="CJ191" i="2"/>
  <c r="DD191" i="2" s="1"/>
  <c r="CT191" i="2"/>
  <c r="CP158" i="2"/>
  <c r="DJ158" i="2" s="1"/>
  <c r="CZ158" i="2"/>
  <c r="BR120" i="2"/>
  <c r="BS120" i="2"/>
  <c r="BU120" i="2"/>
  <c r="CC113" i="4"/>
  <c r="CD113" i="4" s="1"/>
  <c r="DA61" i="4"/>
  <c r="CQ61" i="4"/>
  <c r="DK61" i="4" s="1"/>
  <c r="CZ46" i="4"/>
  <c r="CP46" i="4"/>
  <c r="DJ46" i="4" s="1"/>
  <c r="CC29" i="4"/>
  <c r="CD29" i="4" s="1"/>
  <c r="DF236" i="3"/>
  <c r="CV236" i="3"/>
  <c r="DP236" i="3" s="1"/>
  <c r="CV219" i="3"/>
  <c r="DP219" i="3" s="1"/>
  <c r="DF219" i="3"/>
  <c r="DA188" i="3"/>
  <c r="CQ188" i="3"/>
  <c r="DK188" i="3" s="1"/>
  <c r="DE185" i="3"/>
  <c r="CU185" i="3"/>
  <c r="DO185" i="3" s="1"/>
  <c r="DI168" i="3"/>
  <c r="CY168" i="3"/>
  <c r="DS168" i="3" s="1"/>
  <c r="DH151" i="3"/>
  <c r="CX151" i="3"/>
  <c r="DR151" i="3" s="1"/>
  <c r="CY138" i="3"/>
  <c r="DS138" i="3" s="1"/>
  <c r="DI138" i="3"/>
  <c r="DE127" i="3"/>
  <c r="CU127" i="3"/>
  <c r="DO127" i="3" s="1"/>
  <c r="BZ101" i="3"/>
  <c r="BY101" i="3"/>
  <c r="BX101" i="3"/>
  <c r="CA101" i="3"/>
  <c r="CR82" i="3"/>
  <c r="DL82" i="3" s="1"/>
  <c r="DB82" i="3"/>
  <c r="DI64" i="3"/>
  <c r="CY64" i="3"/>
  <c r="DS64" i="3" s="1"/>
  <c r="DH41" i="3"/>
  <c r="CX41" i="3"/>
  <c r="DR41" i="3" s="1"/>
  <c r="CA23" i="3"/>
  <c r="BZ23" i="3"/>
  <c r="BY23" i="3"/>
  <c r="BX23" i="3"/>
  <c r="CT54" i="4"/>
  <c r="DN54" i="4" s="1"/>
  <c r="DD54" i="4"/>
  <c r="CA40" i="4"/>
  <c r="BZ40" i="4"/>
  <c r="BY40" i="4"/>
  <c r="BX40" i="4"/>
  <c r="CV33" i="4"/>
  <c r="DP33" i="4" s="1"/>
  <c r="DF33" i="4"/>
  <c r="DI268" i="3"/>
  <c r="CY268" i="3"/>
  <c r="DS268" i="3" s="1"/>
  <c r="DC222" i="3"/>
  <c r="CS222" i="3"/>
  <c r="DM222" i="3" s="1"/>
  <c r="DC146" i="3"/>
  <c r="CS146" i="3"/>
  <c r="DM146" i="3" s="1"/>
  <c r="CR143" i="3"/>
  <c r="DL143" i="3" s="1"/>
  <c r="DB143" i="3"/>
  <c r="CS134" i="3"/>
  <c r="DM134" i="3" s="1"/>
  <c r="DC134" i="3"/>
  <c r="CA107" i="3"/>
  <c r="BX107" i="3"/>
  <c r="BY107" i="3"/>
  <c r="CQ89" i="3"/>
  <c r="DK89" i="3" s="1"/>
  <c r="DA89" i="3"/>
  <c r="DI63" i="3"/>
  <c r="CY63" i="3"/>
  <c r="DS63" i="3" s="1"/>
  <c r="DB145" i="4"/>
  <c r="CR145" i="4"/>
  <c r="DL145" i="4" s="1"/>
  <c r="DC32" i="4"/>
  <c r="CS32" i="4"/>
  <c r="DM32" i="4" s="1"/>
  <c r="DD256" i="3"/>
  <c r="CT256" i="3"/>
  <c r="DN256" i="3" s="1"/>
  <c r="CA245" i="3"/>
  <c r="BZ245" i="3"/>
  <c r="BY245" i="3"/>
  <c r="BX245" i="3"/>
  <c r="CT244" i="3"/>
  <c r="DN244" i="3" s="1"/>
  <c r="DD244" i="3"/>
  <c r="DC214" i="3"/>
  <c r="CS214" i="3"/>
  <c r="DM214" i="3" s="1"/>
  <c r="DB163" i="3"/>
  <c r="CR163" i="3"/>
  <c r="DL163" i="3" s="1"/>
  <c r="CQ113" i="3"/>
  <c r="DK113" i="3" s="1"/>
  <c r="DA113" i="3"/>
  <c r="CZ81" i="3"/>
  <c r="CP81" i="3"/>
  <c r="DJ81" i="3" s="1"/>
  <c r="CY74" i="3"/>
  <c r="DS74" i="3" s="1"/>
  <c r="DI74" i="3"/>
  <c r="DC59" i="3"/>
  <c r="CS59" i="3"/>
  <c r="DM59" i="3" s="1"/>
  <c r="DB5" i="3"/>
  <c r="CR5" i="3"/>
  <c r="DL5" i="3" s="1"/>
  <c r="CM267" i="2"/>
  <c r="DG267" i="2" s="1"/>
  <c r="CW267" i="2"/>
  <c r="CV245" i="2"/>
  <c r="CL245" i="2"/>
  <c r="DF245" i="2" s="1"/>
  <c r="CV50" i="4"/>
  <c r="DP50" i="4" s="1"/>
  <c r="DF50" i="4"/>
  <c r="BX44" i="4"/>
  <c r="BY44" i="4"/>
  <c r="BZ44" i="4"/>
  <c r="CA44" i="4"/>
  <c r="DH180" i="3"/>
  <c r="CX180" i="3"/>
  <c r="DR180" i="3" s="1"/>
  <c r="CW115" i="3"/>
  <c r="DQ115" i="3" s="1"/>
  <c r="DG115" i="3"/>
  <c r="DD102" i="3"/>
  <c r="CT102" i="3"/>
  <c r="DN102" i="3" s="1"/>
  <c r="DD114" i="4"/>
  <c r="CT114" i="4"/>
  <c r="DN114" i="4" s="1"/>
  <c r="DG18" i="4"/>
  <c r="CW18" i="4"/>
  <c r="DQ18" i="4" s="1"/>
  <c r="BX16" i="4"/>
  <c r="CA16" i="4"/>
  <c r="BY16" i="4"/>
  <c r="CT257" i="3"/>
  <c r="DN257" i="3" s="1"/>
  <c r="DI220" i="3"/>
  <c r="CY220" i="3"/>
  <c r="DS220" i="3" s="1"/>
  <c r="CU182" i="3"/>
  <c r="DO182" i="3" s="1"/>
  <c r="DE182" i="3"/>
  <c r="CQ77" i="3"/>
  <c r="DK77" i="3" s="1"/>
  <c r="DA77" i="3"/>
  <c r="CA60" i="3"/>
  <c r="BX60" i="3"/>
  <c r="BZ60" i="3"/>
  <c r="BY60" i="3"/>
  <c r="DI36" i="3"/>
  <c r="CY36" i="3"/>
  <c r="DS36" i="3" s="1"/>
  <c r="BV28" i="4"/>
  <c r="BU28" i="4"/>
  <c r="BZ28" i="4" s="1"/>
  <c r="CT280" i="3"/>
  <c r="DN280" i="3" s="1"/>
  <c r="DD280" i="3"/>
  <c r="CP241" i="3"/>
  <c r="DJ241" i="3" s="1"/>
  <c r="CZ241" i="3"/>
  <c r="CT233" i="3"/>
  <c r="DN233" i="3" s="1"/>
  <c r="DD233" i="3"/>
  <c r="DE189" i="3"/>
  <c r="CU189" i="3"/>
  <c r="DO189" i="3" s="1"/>
  <c r="CU135" i="3"/>
  <c r="DO135" i="3" s="1"/>
  <c r="DE135" i="3"/>
  <c r="CC104" i="3"/>
  <c r="CD104" i="3" s="1"/>
  <c r="CS76" i="3"/>
  <c r="DM76" i="3" s="1"/>
  <c r="DC76" i="3"/>
  <c r="CX69" i="3"/>
  <c r="DR69" i="3" s="1"/>
  <c r="DH69" i="3"/>
  <c r="DG20" i="3"/>
  <c r="CW20" i="3"/>
  <c r="DQ20" i="3" s="1"/>
  <c r="DC10" i="3"/>
  <c r="CS10" i="3"/>
  <c r="DM10" i="3" s="1"/>
  <c r="CV272" i="2"/>
  <c r="CL272" i="2"/>
  <c r="DF272" i="2" s="1"/>
  <c r="CZ241" i="2"/>
  <c r="CP241" i="2"/>
  <c r="DJ241" i="2" s="1"/>
  <c r="CZ225" i="2"/>
  <c r="CP225" i="2"/>
  <c r="DJ225" i="2" s="1"/>
  <c r="CZ209" i="2"/>
  <c r="CP209" i="2"/>
  <c r="DJ209" i="2" s="1"/>
  <c r="CZ193" i="2"/>
  <c r="CP193" i="2"/>
  <c r="DJ193" i="2" s="1"/>
  <c r="BZ208" i="3"/>
  <c r="BY208" i="3"/>
  <c r="BX208" i="3"/>
  <c r="CA208" i="3"/>
  <c r="DG119" i="3"/>
  <c r="CW119" i="3"/>
  <c r="DQ119" i="3" s="1"/>
  <c r="CW76" i="3"/>
  <c r="DQ76" i="3" s="1"/>
  <c r="DG76" i="3"/>
  <c r="CV53" i="3"/>
  <c r="DP53" i="3" s="1"/>
  <c r="DF53" i="3"/>
  <c r="DA24" i="3"/>
  <c r="CQ24" i="3"/>
  <c r="DK24" i="3" s="1"/>
  <c r="CV269" i="2"/>
  <c r="CL269" i="2"/>
  <c r="DF269" i="2" s="1"/>
  <c r="CN250" i="2"/>
  <c r="DH250" i="2" s="1"/>
  <c r="CX250" i="2"/>
  <c r="BW232" i="2"/>
  <c r="BX232" i="2" s="1"/>
  <c r="BW200" i="2"/>
  <c r="BX200" i="2" s="1"/>
  <c r="CL142" i="2"/>
  <c r="DF142" i="2" s="1"/>
  <c r="CV142" i="2"/>
  <c r="DA129" i="2"/>
  <c r="CQ129" i="2"/>
  <c r="DK129" i="2" s="1"/>
  <c r="CS17" i="4"/>
  <c r="DM17" i="4" s="1"/>
  <c r="DC17" i="4"/>
  <c r="DE258" i="3"/>
  <c r="CU258" i="3"/>
  <c r="DO258" i="3" s="1"/>
  <c r="CR161" i="3"/>
  <c r="DL161" i="3" s="1"/>
  <c r="DB161" i="3"/>
  <c r="CU158" i="3"/>
  <c r="DO158" i="3" s="1"/>
  <c r="DE158" i="3"/>
  <c r="CU138" i="3"/>
  <c r="DO138" i="3" s="1"/>
  <c r="DI100" i="3"/>
  <c r="CY100" i="3"/>
  <c r="DS100" i="3" s="1"/>
  <c r="DC12" i="3"/>
  <c r="CS12" i="3"/>
  <c r="DM12" i="3" s="1"/>
  <c r="CR259" i="2"/>
  <c r="DL259" i="2" s="1"/>
  <c r="DB259" i="2"/>
  <c r="BT249" i="2"/>
  <c r="BS249" i="2"/>
  <c r="BR249" i="2"/>
  <c r="BU249" i="2"/>
  <c r="BW238" i="2"/>
  <c r="BX238" i="2" s="1"/>
  <c r="CU224" i="2"/>
  <c r="CK224" i="2"/>
  <c r="DE224" i="2" s="1"/>
  <c r="CV215" i="2"/>
  <c r="CL215" i="2"/>
  <c r="DF215" i="2" s="1"/>
  <c r="CU192" i="2"/>
  <c r="CK192" i="2"/>
  <c r="DE192" i="2" s="1"/>
  <c r="CV183" i="2"/>
  <c r="CL183" i="2"/>
  <c r="DF183" i="2" s="1"/>
  <c r="DB164" i="2"/>
  <c r="CR164" i="2"/>
  <c r="DL164" i="2" s="1"/>
  <c r="DC143" i="2"/>
  <c r="CS143" i="2"/>
  <c r="DM143" i="2" s="1"/>
  <c r="BW127" i="2"/>
  <c r="BX127" i="2" s="1"/>
  <c r="CT72" i="2"/>
  <c r="CJ72" i="2"/>
  <c r="DD72" i="2" s="1"/>
  <c r="BS25" i="2"/>
  <c r="BU25" i="2"/>
  <c r="BR25" i="2"/>
  <c r="CR199" i="3"/>
  <c r="DL199" i="3" s="1"/>
  <c r="DB199" i="3"/>
  <c r="CY147" i="3"/>
  <c r="DS147" i="3" s="1"/>
  <c r="DI147" i="3"/>
  <c r="CV96" i="3"/>
  <c r="DP96" i="3" s="1"/>
  <c r="DF96" i="3"/>
  <c r="CV54" i="3"/>
  <c r="DP54" i="3" s="1"/>
  <c r="DF54" i="3"/>
  <c r="DH45" i="3"/>
  <c r="CX45" i="3"/>
  <c r="DR45" i="3" s="1"/>
  <c r="DB26" i="3"/>
  <c r="CR26" i="3"/>
  <c r="DL26" i="3" s="1"/>
  <c r="CW12" i="3"/>
  <c r="DQ12" i="3" s="1"/>
  <c r="DG12" i="3"/>
  <c r="BO256" i="2"/>
  <c r="BT256" i="2" s="1"/>
  <c r="CV243" i="2"/>
  <c r="CL243" i="2"/>
  <c r="DF243" i="2" s="1"/>
  <c r="CN218" i="2"/>
  <c r="DH218" i="2" s="1"/>
  <c r="CX218" i="2"/>
  <c r="CV202" i="2"/>
  <c r="CL202" i="2"/>
  <c r="DF202" i="2" s="1"/>
  <c r="CX191" i="2"/>
  <c r="CN191" i="2"/>
  <c r="DH191" i="2" s="1"/>
  <c r="CN174" i="2"/>
  <c r="DH174" i="2" s="1"/>
  <c r="CX174" i="2"/>
  <c r="CO118" i="2"/>
  <c r="DI118" i="2" s="1"/>
  <c r="CY118" i="2"/>
  <c r="BS23" i="2"/>
  <c r="BR23" i="2"/>
  <c r="BU23" i="2"/>
  <c r="DH26" i="3"/>
  <c r="CX26" i="3"/>
  <c r="DR26" i="3" s="1"/>
  <c r="CV233" i="2"/>
  <c r="CL233" i="2"/>
  <c r="DF233" i="2" s="1"/>
  <c r="CV185" i="2"/>
  <c r="CL185" i="2"/>
  <c r="DF185" i="2" s="1"/>
  <c r="DA101" i="2"/>
  <c r="CQ101" i="2"/>
  <c r="DK101" i="2" s="1"/>
  <c r="CC184" i="3"/>
  <c r="CD184" i="3" s="1"/>
  <c r="DC112" i="3"/>
  <c r="CS112" i="3"/>
  <c r="DM112" i="3" s="1"/>
  <c r="DI87" i="3"/>
  <c r="CY87" i="3"/>
  <c r="DS87" i="3" s="1"/>
  <c r="DC275" i="2"/>
  <c r="CS275" i="2"/>
  <c r="DM275" i="2" s="1"/>
  <c r="DC243" i="2"/>
  <c r="CS243" i="2"/>
  <c r="DM243" i="2" s="1"/>
  <c r="CZ207" i="2"/>
  <c r="CP207" i="2"/>
  <c r="DJ207" i="2" s="1"/>
  <c r="CS156" i="2"/>
  <c r="DM156" i="2" s="1"/>
  <c r="DC156" i="2"/>
  <c r="CT249" i="3"/>
  <c r="DN249" i="3" s="1"/>
  <c r="DD249" i="3"/>
  <c r="CA147" i="3"/>
  <c r="BZ147" i="3"/>
  <c r="BX147" i="3"/>
  <c r="BY147" i="3"/>
  <c r="DE80" i="3"/>
  <c r="CU80" i="3"/>
  <c r="DO80" i="3" s="1"/>
  <c r="DC40" i="3"/>
  <c r="CS40" i="3"/>
  <c r="DM40" i="3" s="1"/>
  <c r="CV36" i="3"/>
  <c r="DP36" i="3" s="1"/>
  <c r="DF36" i="3"/>
  <c r="BV19" i="3"/>
  <c r="BU19" i="3"/>
  <c r="BZ19" i="3" s="1"/>
  <c r="CU129" i="3"/>
  <c r="DO129" i="3" s="1"/>
  <c r="DE129" i="3"/>
  <c r="CT81" i="3"/>
  <c r="DN81" i="3" s="1"/>
  <c r="DD81" i="3"/>
  <c r="DB274" i="2"/>
  <c r="CR274" i="2"/>
  <c r="DL274" i="2" s="1"/>
  <c r="CZ242" i="2"/>
  <c r="CP242" i="2"/>
  <c r="DJ242" i="2" s="1"/>
  <c r="BO228" i="2"/>
  <c r="BT228" i="2" s="1"/>
  <c r="CU198" i="2"/>
  <c r="CK198" i="2"/>
  <c r="DE198" i="2" s="1"/>
  <c r="CO182" i="2"/>
  <c r="DI182" i="2" s="1"/>
  <c r="CY182" i="2"/>
  <c r="CV168" i="2"/>
  <c r="CL168" i="2"/>
  <c r="DF168" i="2" s="1"/>
  <c r="CS125" i="2"/>
  <c r="DM125" i="2" s="1"/>
  <c r="DC125" i="2"/>
  <c r="CU115" i="2"/>
  <c r="CK115" i="2"/>
  <c r="DE115" i="2" s="1"/>
  <c r="BU103" i="2"/>
  <c r="BS103" i="2"/>
  <c r="BR103" i="2"/>
  <c r="BW83" i="2"/>
  <c r="BX83" i="2" s="1"/>
  <c r="CQ73" i="2"/>
  <c r="DK73" i="2" s="1"/>
  <c r="DA73" i="2"/>
  <c r="CO62" i="2"/>
  <c r="DI62" i="2" s="1"/>
  <c r="CY62" i="2"/>
  <c r="CY45" i="2"/>
  <c r="CO45" i="2"/>
  <c r="DI45" i="2" s="1"/>
  <c r="CK30" i="2"/>
  <c r="DE30" i="2" s="1"/>
  <c r="CU30" i="2"/>
  <c r="CU19" i="2"/>
  <c r="CK19" i="2"/>
  <c r="DE19" i="2" s="1"/>
  <c r="BO258" i="2"/>
  <c r="BT258" i="2" s="1"/>
  <c r="CN189" i="2"/>
  <c r="DH189" i="2" s="1"/>
  <c r="DB104" i="2"/>
  <c r="CR104" i="2"/>
  <c r="DL104" i="2" s="1"/>
  <c r="CY59" i="2"/>
  <c r="CO59" i="2"/>
  <c r="DI59" i="2" s="1"/>
  <c r="CU7" i="2"/>
  <c r="CK7" i="2"/>
  <c r="DE7" i="2" s="1"/>
  <c r="CQ175" i="2"/>
  <c r="DK175" i="2" s="1"/>
  <c r="DA175" i="2"/>
  <c r="CV32" i="2"/>
  <c r="CL32" i="2"/>
  <c r="DF32" i="2" s="1"/>
  <c r="BZ131" i="3"/>
  <c r="BY131" i="3"/>
  <c r="BX131" i="3"/>
  <c r="CA131" i="3"/>
  <c r="CW63" i="2"/>
  <c r="CM63" i="2"/>
  <c r="DG63" i="2" s="1"/>
  <c r="CR26" i="2"/>
  <c r="DL26" i="2" s="1"/>
  <c r="DB26" i="2"/>
  <c r="DC198" i="2"/>
  <c r="CS198" i="2"/>
  <c r="DM198" i="2" s="1"/>
  <c r="BW178" i="2"/>
  <c r="BX178" i="2" s="1"/>
  <c r="CV128" i="2"/>
  <c r="CL128" i="2"/>
  <c r="DF128" i="2" s="1"/>
  <c r="CM99" i="2"/>
  <c r="DG99" i="2" s="1"/>
  <c r="CW99" i="2"/>
  <c r="BW42" i="2"/>
  <c r="BX42" i="2" s="1"/>
  <c r="BP18" i="2"/>
  <c r="BO18" i="2"/>
  <c r="BT18" i="2" s="1"/>
  <c r="DC86" i="3"/>
  <c r="CS86" i="3"/>
  <c r="DM86" i="3" s="1"/>
  <c r="DH59" i="3"/>
  <c r="CX59" i="3"/>
  <c r="DR59" i="3" s="1"/>
  <c r="CT38" i="3"/>
  <c r="DN38" i="3" s="1"/>
  <c r="DD38" i="3"/>
  <c r="BZ5" i="3"/>
  <c r="BY5" i="3"/>
  <c r="BX5" i="3"/>
  <c r="CA5" i="3"/>
  <c r="CT272" i="2"/>
  <c r="CJ272" i="2"/>
  <c r="DD272" i="2" s="1"/>
  <c r="CV244" i="2"/>
  <c r="CL244" i="2"/>
  <c r="DF244" i="2" s="1"/>
  <c r="CS217" i="2"/>
  <c r="DM217" i="2" s="1"/>
  <c r="DC217" i="2"/>
  <c r="BO203" i="2"/>
  <c r="BT203" i="2" s="1"/>
  <c r="BS174" i="2"/>
  <c r="BR174" i="2"/>
  <c r="BU174" i="2"/>
  <c r="CT147" i="2"/>
  <c r="CJ147" i="2"/>
  <c r="DD147" i="2" s="1"/>
  <c r="BO138" i="2"/>
  <c r="BT138" i="2" s="1"/>
  <c r="CK133" i="2"/>
  <c r="DE133" i="2" s="1"/>
  <c r="CU133" i="2"/>
  <c r="DB115" i="2"/>
  <c r="CR115" i="2"/>
  <c r="DL115" i="2" s="1"/>
  <c r="DB96" i="2"/>
  <c r="CR96" i="2"/>
  <c r="DL96" i="2" s="1"/>
  <c r="BO88" i="2"/>
  <c r="BT88" i="2" s="1"/>
  <c r="BO79" i="2"/>
  <c r="BT79" i="2" s="1"/>
  <c r="CX69" i="2"/>
  <c r="CN69" i="2"/>
  <c r="DH69" i="2" s="1"/>
  <c r="CM60" i="2"/>
  <c r="DG60" i="2" s="1"/>
  <c r="CW60" i="2"/>
  <c r="BO52" i="2"/>
  <c r="BT52" i="2" s="1"/>
  <c r="DA43" i="2"/>
  <c r="CQ43" i="2"/>
  <c r="DK43" i="2" s="1"/>
  <c r="CY34" i="2"/>
  <c r="CO34" i="2"/>
  <c r="DI34" i="2" s="1"/>
  <c r="DC23" i="2"/>
  <c r="CS23" i="2"/>
  <c r="DM23" i="2" s="1"/>
  <c r="CT10" i="2"/>
  <c r="CJ10" i="2"/>
  <c r="DD10" i="2" s="1"/>
  <c r="CS185" i="2"/>
  <c r="DM185" i="2" s="1"/>
  <c r="DC185" i="2"/>
  <c r="CY139" i="2"/>
  <c r="CO139" i="2"/>
  <c r="DI139" i="2" s="1"/>
  <c r="DB111" i="2"/>
  <c r="CR111" i="2"/>
  <c r="DL111" i="2" s="1"/>
  <c r="DB13" i="2"/>
  <c r="CR13" i="2"/>
  <c r="DL13" i="2" s="1"/>
  <c r="DA107" i="2"/>
  <c r="CQ107" i="2"/>
  <c r="DK107" i="2" s="1"/>
  <c r="BO80" i="2"/>
  <c r="BT80" i="2" s="1"/>
  <c r="CY40" i="2"/>
  <c r="CO40" i="2"/>
  <c r="DI40" i="2" s="1"/>
  <c r="CT160" i="2"/>
  <c r="CJ160" i="2"/>
  <c r="DD160" i="2" s="1"/>
  <c r="CM35" i="2"/>
  <c r="DG35" i="2" s="1"/>
  <c r="CW35" i="2"/>
  <c r="CW10" i="2"/>
  <c r="CM10" i="2"/>
  <c r="DG10" i="2" s="1"/>
  <c r="CS127" i="2"/>
  <c r="DM127" i="2" s="1"/>
  <c r="DC127" i="2"/>
  <c r="CS80" i="2"/>
  <c r="DM80" i="2" s="1"/>
  <c r="DC80" i="2"/>
  <c r="DF34" i="4"/>
  <c r="CV34" i="4"/>
  <c r="DP34" i="4" s="1"/>
  <c r="DA191" i="3"/>
  <c r="CQ191" i="3"/>
  <c r="DK191" i="3" s="1"/>
  <c r="BR272" i="2"/>
  <c r="BU272" i="2"/>
  <c r="BS272" i="2"/>
  <c r="BW248" i="2"/>
  <c r="BX248" i="2" s="1"/>
  <c r="BT227" i="2"/>
  <c r="BS227" i="2"/>
  <c r="BR227" i="2"/>
  <c r="BU227" i="2"/>
  <c r="CY220" i="2"/>
  <c r="CO220" i="2"/>
  <c r="DI220" i="2" s="1"/>
  <c r="CZ214" i="2"/>
  <c r="CP214" i="2"/>
  <c r="DJ214" i="2" s="1"/>
  <c r="CX197" i="2"/>
  <c r="CN197" i="2"/>
  <c r="DH197" i="2" s="1"/>
  <c r="CZ196" i="2"/>
  <c r="CP196" i="2"/>
  <c r="DJ196" i="2" s="1"/>
  <c r="CV176" i="2"/>
  <c r="CL176" i="2"/>
  <c r="DF176" i="2" s="1"/>
  <c r="CO116" i="2"/>
  <c r="DI116" i="2" s="1"/>
  <c r="CY116" i="2"/>
  <c r="BO110" i="2"/>
  <c r="BT110" i="2" s="1"/>
  <c r="BP105" i="2"/>
  <c r="BO105" i="2"/>
  <c r="BT105" i="2" s="1"/>
  <c r="BS92" i="2"/>
  <c r="BR92" i="2"/>
  <c r="BU92" i="2"/>
  <c r="CS81" i="2"/>
  <c r="DM81" i="2" s="1"/>
  <c r="DC81" i="2"/>
  <c r="CL71" i="2"/>
  <c r="DF71" i="2" s="1"/>
  <c r="CV71" i="2"/>
  <c r="CZ59" i="2"/>
  <c r="CP59" i="2"/>
  <c r="DJ59" i="2" s="1"/>
  <c r="DA46" i="2"/>
  <c r="CQ46" i="2"/>
  <c r="DK46" i="2" s="1"/>
  <c r="CR31" i="2"/>
  <c r="DL31" i="2" s="1"/>
  <c r="DB31" i="2"/>
  <c r="CY18" i="2"/>
  <c r="CO18" i="2"/>
  <c r="DI18" i="2" s="1"/>
  <c r="CT11" i="2"/>
  <c r="CJ11" i="2"/>
  <c r="DD11" i="2" s="1"/>
  <c r="CZ223" i="3"/>
  <c r="CP223" i="3"/>
  <c r="DJ223" i="3" s="1"/>
  <c r="DG56" i="3"/>
  <c r="CW56" i="3"/>
  <c r="DQ56" i="3" s="1"/>
  <c r="CQ245" i="2"/>
  <c r="DK245" i="2" s="1"/>
  <c r="DA245" i="2"/>
  <c r="CL146" i="2"/>
  <c r="DF146" i="2" s="1"/>
  <c r="CV146" i="2"/>
  <c r="DC120" i="2"/>
  <c r="CS120" i="2"/>
  <c r="DM120" i="2" s="1"/>
  <c r="CS88" i="2"/>
  <c r="DM88" i="2" s="1"/>
  <c r="DC88" i="2"/>
  <c r="CN57" i="2"/>
  <c r="DH57" i="2" s="1"/>
  <c r="CX57" i="2"/>
  <c r="CY6" i="2"/>
  <c r="CO6" i="2"/>
  <c r="DI6" i="2" s="1"/>
  <c r="CT212" i="2"/>
  <c r="CJ212" i="2"/>
  <c r="DD212" i="2" s="1"/>
  <c r="CM170" i="2"/>
  <c r="DG170" i="2" s="1"/>
  <c r="CW170" i="2"/>
  <c r="CS159" i="2"/>
  <c r="DM159" i="2" s="1"/>
  <c r="DC159" i="2"/>
  <c r="CM137" i="2"/>
  <c r="DG137" i="2" s="1"/>
  <c r="CW137" i="2"/>
  <c r="CO124" i="2"/>
  <c r="DI124" i="2" s="1"/>
  <c r="BW24" i="2"/>
  <c r="BX24" i="2" s="1"/>
  <c r="CS265" i="3"/>
  <c r="DM265" i="3" s="1"/>
  <c r="DC265" i="3"/>
  <c r="BX55" i="3"/>
  <c r="CW144" i="2"/>
  <c r="CM144" i="2"/>
  <c r="DG144" i="2" s="1"/>
  <c r="CO65" i="2"/>
  <c r="DI65" i="2" s="1"/>
  <c r="CY65" i="2"/>
  <c r="CS14" i="2"/>
  <c r="DM14" i="2" s="1"/>
  <c r="DC14" i="2"/>
  <c r="DH124" i="3"/>
  <c r="CX124" i="3"/>
  <c r="DR124" i="3" s="1"/>
  <c r="CA95" i="3"/>
  <c r="BZ95" i="3"/>
  <c r="BY95" i="3"/>
  <c r="BX95" i="3"/>
  <c r="DC204" i="2"/>
  <c r="CS204" i="2"/>
  <c r="DM204" i="2" s="1"/>
  <c r="BW137" i="2"/>
  <c r="BX137" i="2" s="1"/>
  <c r="BS262" i="2"/>
  <c r="BR262" i="2"/>
  <c r="BU262" i="2"/>
  <c r="BO257" i="2"/>
  <c r="BT257" i="2" s="1"/>
  <c r="CM246" i="2"/>
  <c r="DG246" i="2" s="1"/>
  <c r="CW246" i="2"/>
  <c r="CZ219" i="2"/>
  <c r="CP219" i="2"/>
  <c r="DJ219" i="2" s="1"/>
  <c r="CZ195" i="2"/>
  <c r="CP195" i="2"/>
  <c r="DJ195" i="2" s="1"/>
  <c r="CZ188" i="2"/>
  <c r="CP188" i="2"/>
  <c r="DJ188" i="2" s="1"/>
  <c r="DB157" i="2"/>
  <c r="CR157" i="2"/>
  <c r="DL157" i="2" s="1"/>
  <c r="BS139" i="2"/>
  <c r="BU139" i="2"/>
  <c r="BR139" i="2"/>
  <c r="CO130" i="2"/>
  <c r="DI130" i="2" s="1"/>
  <c r="CY130" i="2"/>
  <c r="CQ111" i="2"/>
  <c r="DK111" i="2" s="1"/>
  <c r="DA111" i="2"/>
  <c r="DC98" i="2"/>
  <c r="CS98" i="2"/>
  <c r="DM98" i="2" s="1"/>
  <c r="CV91" i="2"/>
  <c r="CL91" i="2"/>
  <c r="DF91" i="2" s="1"/>
  <c r="CX84" i="2"/>
  <c r="CN84" i="2"/>
  <c r="DH84" i="2" s="1"/>
  <c r="DC74" i="2"/>
  <c r="CS74" i="2"/>
  <c r="DM74" i="2" s="1"/>
  <c r="CQ65" i="2"/>
  <c r="DK65" i="2" s="1"/>
  <c r="DA65" i="2"/>
  <c r="CT55" i="2"/>
  <c r="CJ55" i="2"/>
  <c r="DD55" i="2" s="1"/>
  <c r="CW43" i="2"/>
  <c r="CM43" i="2"/>
  <c r="DG43" i="2" s="1"/>
  <c r="CU31" i="2"/>
  <c r="CK31" i="2"/>
  <c r="DE31" i="2" s="1"/>
  <c r="DD27" i="3"/>
  <c r="CT27" i="3"/>
  <c r="DN27" i="3" s="1"/>
  <c r="BW260" i="2"/>
  <c r="BX260" i="2" s="1"/>
  <c r="CY236" i="2"/>
  <c r="CO236" i="2"/>
  <c r="DI236" i="2" s="1"/>
  <c r="CX93" i="2"/>
  <c r="CN93" i="2"/>
  <c r="DH93" i="2" s="1"/>
  <c r="CT57" i="2"/>
  <c r="CJ57" i="2"/>
  <c r="DD57" i="2" s="1"/>
  <c r="CV171" i="3"/>
  <c r="DP171" i="3" s="1"/>
  <c r="DF171" i="3"/>
  <c r="BO199" i="2"/>
  <c r="BT199" i="2" s="1"/>
  <c r="CN160" i="2"/>
  <c r="DH160" i="2" s="1"/>
  <c r="CX160" i="2"/>
  <c r="CV137" i="2"/>
  <c r="CL137" i="2"/>
  <c r="DF137" i="2" s="1"/>
  <c r="DB94" i="2"/>
  <c r="CR94" i="2"/>
  <c r="DL94" i="2" s="1"/>
  <c r="BW38" i="2"/>
  <c r="BX38" i="2" s="1"/>
  <c r="CL157" i="2"/>
  <c r="DF157" i="2" s="1"/>
  <c r="CV157" i="2"/>
  <c r="BP91" i="2"/>
  <c r="BO91" i="2"/>
  <c r="BT91" i="2" s="1"/>
  <c r="DC64" i="2"/>
  <c r="CS64" i="2"/>
  <c r="DM64" i="2" s="1"/>
  <c r="DB14" i="2"/>
  <c r="CR14" i="2"/>
  <c r="DL14" i="2" s="1"/>
  <c r="DF280" i="5"/>
  <c r="CV280" i="5"/>
  <c r="DP280" i="5" s="1"/>
  <c r="DC271" i="5"/>
  <c r="CS271" i="5"/>
  <c r="DM271" i="5" s="1"/>
  <c r="DC272" i="5"/>
  <c r="CS272" i="5"/>
  <c r="DM272" i="5" s="1"/>
  <c r="DA275" i="5"/>
  <c r="CQ275" i="5"/>
  <c r="DK275" i="5" s="1"/>
  <c r="G38" i="9"/>
  <c r="G48" i="9"/>
  <c r="G43" i="9"/>
  <c r="G47" i="9"/>
  <c r="G42" i="9"/>
  <c r="G36" i="9"/>
  <c r="G44" i="9"/>
  <c r="G46" i="9"/>
  <c r="G45" i="9"/>
  <c r="G40" i="9"/>
  <c r="DA268" i="5"/>
  <c r="CQ268" i="5"/>
  <c r="DK268" i="5" s="1"/>
  <c r="DF257" i="5"/>
  <c r="CV257" i="5"/>
  <c r="DP257" i="5" s="1"/>
  <c r="DH277" i="5"/>
  <c r="CX277" i="5"/>
  <c r="DR277" i="5" s="1"/>
  <c r="DG266" i="5"/>
  <c r="CW266" i="5"/>
  <c r="DQ266" i="5" s="1"/>
  <c r="CR258" i="5"/>
  <c r="DL258" i="5" s="1"/>
  <c r="DB258" i="5"/>
  <c r="DC270" i="5"/>
  <c r="CS270" i="5"/>
  <c r="DM270" i="5" s="1"/>
  <c r="DF265" i="5"/>
  <c r="CV265" i="5"/>
  <c r="DP265" i="5" s="1"/>
  <c r="DH249" i="5"/>
  <c r="CX249" i="5"/>
  <c r="DR249" i="5" s="1"/>
  <c r="CR269" i="5"/>
  <c r="DL269" i="5" s="1"/>
  <c r="DB269" i="5"/>
  <c r="CT247" i="5"/>
  <c r="DN247" i="5" s="1"/>
  <c r="DD247" i="5"/>
  <c r="CC267" i="5"/>
  <c r="CD267" i="5" s="1"/>
  <c r="CC260" i="5"/>
  <c r="CD260" i="5" s="1"/>
  <c r="CR255" i="5"/>
  <c r="DL255" i="5" s="1"/>
  <c r="DB255" i="5"/>
  <c r="CZ237" i="5"/>
  <c r="CP237" i="5"/>
  <c r="DJ237" i="5" s="1"/>
  <c r="CP231" i="5"/>
  <c r="DJ231" i="5" s="1"/>
  <c r="CZ231" i="5"/>
  <c r="CS243" i="5"/>
  <c r="DM243" i="5" s="1"/>
  <c r="DC243" i="5"/>
  <c r="DC254" i="5"/>
  <c r="CS254" i="5"/>
  <c r="DM254" i="5" s="1"/>
  <c r="DF236" i="5"/>
  <c r="CV236" i="5"/>
  <c r="DP236" i="5" s="1"/>
  <c r="CT250" i="5"/>
  <c r="DN250" i="5" s="1"/>
  <c r="DD250" i="5"/>
  <c r="DD233" i="5"/>
  <c r="CT233" i="5"/>
  <c r="DN233" i="5" s="1"/>
  <c r="BX254" i="5"/>
  <c r="BZ254" i="5"/>
  <c r="BY254" i="5"/>
  <c r="CA254" i="5"/>
  <c r="DI238" i="5"/>
  <c r="CY238" i="5"/>
  <c r="DS238" i="5" s="1"/>
  <c r="CU223" i="5"/>
  <c r="DO223" i="5" s="1"/>
  <c r="DE223" i="5"/>
  <c r="CT230" i="5"/>
  <c r="DN230" i="5" s="1"/>
  <c r="DD230" i="5"/>
  <c r="DA202" i="5"/>
  <c r="CQ202" i="5"/>
  <c r="DK202" i="5" s="1"/>
  <c r="DI229" i="5"/>
  <c r="CY229" i="5"/>
  <c r="DS229" i="5" s="1"/>
  <c r="CQ199" i="5"/>
  <c r="DK199" i="5" s="1"/>
  <c r="DA199" i="5"/>
  <c r="DA224" i="5"/>
  <c r="CQ224" i="5"/>
  <c r="DK224" i="5" s="1"/>
  <c r="BY210" i="5"/>
  <c r="BX210" i="5"/>
  <c r="CA210" i="5"/>
  <c r="BZ210" i="5"/>
  <c r="CZ248" i="5"/>
  <c r="CP248" i="5"/>
  <c r="DJ248" i="5" s="1"/>
  <c r="CT215" i="5"/>
  <c r="DN215" i="5" s="1"/>
  <c r="DD215" i="5"/>
  <c r="CP225" i="5"/>
  <c r="DJ225" i="5" s="1"/>
  <c r="CZ225" i="5"/>
  <c r="DI233" i="5"/>
  <c r="CY233" i="5"/>
  <c r="DS233" i="5" s="1"/>
  <c r="CZ272" i="5"/>
  <c r="CP272" i="5"/>
  <c r="DJ272" i="5" s="1"/>
  <c r="CS206" i="5"/>
  <c r="DM206" i="5" s="1"/>
  <c r="DC206" i="5"/>
  <c r="CP185" i="5"/>
  <c r="DJ185" i="5" s="1"/>
  <c r="CZ185" i="5"/>
  <c r="BX214" i="5"/>
  <c r="BY214" i="5"/>
  <c r="CA214" i="5"/>
  <c r="BZ214" i="5"/>
  <c r="DA175" i="5"/>
  <c r="CQ175" i="5"/>
  <c r="DK175" i="5" s="1"/>
  <c r="CU203" i="5"/>
  <c r="DO203" i="5" s="1"/>
  <c r="DE203" i="5"/>
  <c r="DA190" i="5"/>
  <c r="CQ190" i="5"/>
  <c r="DK190" i="5" s="1"/>
  <c r="CZ183" i="5"/>
  <c r="CP183" i="5"/>
  <c r="DJ183" i="5" s="1"/>
  <c r="CY207" i="5"/>
  <c r="DS207" i="5" s="1"/>
  <c r="DI207" i="5"/>
  <c r="CW175" i="5"/>
  <c r="DQ175" i="5" s="1"/>
  <c r="DG175" i="5"/>
  <c r="DE183" i="5"/>
  <c r="CU183" i="5"/>
  <c r="DO183" i="5" s="1"/>
  <c r="CT220" i="5"/>
  <c r="DN220" i="5" s="1"/>
  <c r="DD220" i="5"/>
  <c r="CP186" i="5"/>
  <c r="DJ186" i="5" s="1"/>
  <c r="CZ186" i="5"/>
  <c r="DA156" i="5"/>
  <c r="CQ156" i="5"/>
  <c r="DK156" i="5" s="1"/>
  <c r="DC192" i="5"/>
  <c r="CS192" i="5"/>
  <c r="DM192" i="5" s="1"/>
  <c r="CA171" i="5"/>
  <c r="BY171" i="5"/>
  <c r="BX171" i="5"/>
  <c r="BZ171" i="5"/>
  <c r="CZ160" i="5"/>
  <c r="CP160" i="5"/>
  <c r="DJ160" i="5" s="1"/>
  <c r="CS220" i="5"/>
  <c r="DM220" i="5" s="1"/>
  <c r="DC220" i="5"/>
  <c r="DF170" i="5"/>
  <c r="CV170" i="5"/>
  <c r="DP170" i="5" s="1"/>
  <c r="CW154" i="5"/>
  <c r="DQ154" i="5" s="1"/>
  <c r="DG154" i="5"/>
  <c r="DI205" i="5"/>
  <c r="CY205" i="5"/>
  <c r="DS205" i="5" s="1"/>
  <c r="DB195" i="5"/>
  <c r="CR195" i="5"/>
  <c r="DL195" i="5" s="1"/>
  <c r="CU168" i="5"/>
  <c r="DO168" i="5" s="1"/>
  <c r="DE168" i="5"/>
  <c r="CC145" i="5"/>
  <c r="CD145" i="5" s="1"/>
  <c r="DG176" i="5"/>
  <c r="CW176" i="5"/>
  <c r="DQ176" i="5" s="1"/>
  <c r="DG165" i="5"/>
  <c r="CW165" i="5"/>
  <c r="DQ165" i="5" s="1"/>
  <c r="CX187" i="5"/>
  <c r="DR187" i="5" s="1"/>
  <c r="DH187" i="5"/>
  <c r="CU173" i="5"/>
  <c r="DO173" i="5" s="1"/>
  <c r="DE173" i="5"/>
  <c r="CZ167" i="5"/>
  <c r="CP167" i="5"/>
  <c r="DJ167" i="5" s="1"/>
  <c r="DD153" i="5"/>
  <c r="CT153" i="5"/>
  <c r="DN153" i="5" s="1"/>
  <c r="CS143" i="5"/>
  <c r="DM143" i="5" s="1"/>
  <c r="DC143" i="5"/>
  <c r="DB189" i="5"/>
  <c r="CR189" i="5"/>
  <c r="DL189" i="5" s="1"/>
  <c r="CT177" i="5"/>
  <c r="DN177" i="5" s="1"/>
  <c r="DD177" i="5"/>
  <c r="DD172" i="5"/>
  <c r="CT172" i="5"/>
  <c r="DN172" i="5" s="1"/>
  <c r="CA204" i="5"/>
  <c r="BZ204" i="5"/>
  <c r="BY204" i="5"/>
  <c r="BX204" i="5"/>
  <c r="CU197" i="5"/>
  <c r="DO197" i="5" s="1"/>
  <c r="DF163" i="5"/>
  <c r="CV163" i="5"/>
  <c r="DP163" i="5" s="1"/>
  <c r="DB127" i="5"/>
  <c r="CR127" i="5"/>
  <c r="DL127" i="5" s="1"/>
  <c r="CQ174" i="5"/>
  <c r="DK174" i="5" s="1"/>
  <c r="DA174" i="5"/>
  <c r="DD135" i="5"/>
  <c r="CT135" i="5"/>
  <c r="DN135" i="5" s="1"/>
  <c r="BZ231" i="5"/>
  <c r="BX231" i="5"/>
  <c r="CA231" i="5"/>
  <c r="BY231" i="5"/>
  <c r="DC132" i="5"/>
  <c r="CS132" i="5"/>
  <c r="DM132" i="5" s="1"/>
  <c r="DB123" i="5"/>
  <c r="CR123" i="5"/>
  <c r="DL123" i="5" s="1"/>
  <c r="CU233" i="5"/>
  <c r="DO233" i="5" s="1"/>
  <c r="CS164" i="5"/>
  <c r="DM164" i="5" s="1"/>
  <c r="DC164" i="5"/>
  <c r="CR148" i="5"/>
  <c r="DL148" i="5" s="1"/>
  <c r="DB148" i="5"/>
  <c r="DD132" i="5"/>
  <c r="CT132" i="5"/>
  <c r="DN132" i="5" s="1"/>
  <c r="DH142" i="5"/>
  <c r="CX142" i="5"/>
  <c r="DR142" i="5" s="1"/>
  <c r="CR119" i="5"/>
  <c r="DL119" i="5" s="1"/>
  <c r="DB119" i="5"/>
  <c r="DC169" i="5"/>
  <c r="CS169" i="5"/>
  <c r="DM169" i="5" s="1"/>
  <c r="DD160" i="5"/>
  <c r="CT160" i="5"/>
  <c r="DN160" i="5" s="1"/>
  <c r="CC122" i="5"/>
  <c r="CD122" i="5" s="1"/>
  <c r="CA109" i="5"/>
  <c r="BY109" i="5"/>
  <c r="BZ109" i="5"/>
  <c r="BX109" i="5"/>
  <c r="DF216" i="5"/>
  <c r="CV216" i="5"/>
  <c r="DP216" i="5" s="1"/>
  <c r="CS185" i="5"/>
  <c r="DM185" i="5" s="1"/>
  <c r="DC185" i="5"/>
  <c r="CT100" i="5"/>
  <c r="DN100" i="5" s="1"/>
  <c r="DD100" i="5"/>
  <c r="CP71" i="5"/>
  <c r="DJ71" i="5" s="1"/>
  <c r="CZ71" i="5"/>
  <c r="CS148" i="5"/>
  <c r="DM148" i="5" s="1"/>
  <c r="DC148" i="5"/>
  <c r="DH81" i="5"/>
  <c r="CX81" i="5"/>
  <c r="DR81" i="5" s="1"/>
  <c r="CT175" i="5"/>
  <c r="DN175" i="5" s="1"/>
  <c r="CT66" i="5"/>
  <c r="DN66" i="5" s="1"/>
  <c r="DD66" i="5"/>
  <c r="BX27" i="5"/>
  <c r="CA27" i="5"/>
  <c r="BY27" i="5"/>
  <c r="CZ157" i="5"/>
  <c r="CP157" i="5"/>
  <c r="DJ157" i="5" s="1"/>
  <c r="CQ137" i="5"/>
  <c r="DK137" i="5" s="1"/>
  <c r="DA137" i="5"/>
  <c r="DE116" i="5"/>
  <c r="CU116" i="5"/>
  <c r="DO116" i="5" s="1"/>
  <c r="DH106" i="5"/>
  <c r="CX106" i="5"/>
  <c r="DR106" i="5" s="1"/>
  <c r="DD62" i="5"/>
  <c r="CT62" i="5"/>
  <c r="DN62" i="5" s="1"/>
  <c r="CU137" i="5"/>
  <c r="DO137" i="5" s="1"/>
  <c r="CU124" i="5"/>
  <c r="DO124" i="5" s="1"/>
  <c r="DE124" i="5"/>
  <c r="DH113" i="5"/>
  <c r="CX113" i="5"/>
  <c r="DR113" i="5" s="1"/>
  <c r="DC101" i="5"/>
  <c r="CS101" i="5"/>
  <c r="DM101" i="5" s="1"/>
  <c r="CZ98" i="5"/>
  <c r="CP98" i="5"/>
  <c r="DJ98" i="5" s="1"/>
  <c r="DH155" i="5"/>
  <c r="CX155" i="5"/>
  <c r="DR155" i="5" s="1"/>
  <c r="CU111" i="5"/>
  <c r="DO111" i="5" s="1"/>
  <c r="DE111" i="5"/>
  <c r="DG107" i="5"/>
  <c r="CW107" i="5"/>
  <c r="DQ107" i="5" s="1"/>
  <c r="DG83" i="5"/>
  <c r="CW83" i="5"/>
  <c r="DQ83" i="5" s="1"/>
  <c r="DF53" i="5"/>
  <c r="CV53" i="5"/>
  <c r="DP53" i="5" s="1"/>
  <c r="DA133" i="5"/>
  <c r="CQ133" i="5"/>
  <c r="DK133" i="5" s="1"/>
  <c r="CU132" i="5"/>
  <c r="DO132" i="5" s="1"/>
  <c r="CS89" i="5"/>
  <c r="DM89" i="5" s="1"/>
  <c r="DC89" i="5"/>
  <c r="DC84" i="5"/>
  <c r="CS84" i="5"/>
  <c r="DM84" i="5" s="1"/>
  <c r="DG76" i="5"/>
  <c r="CW76" i="5"/>
  <c r="DQ76" i="5" s="1"/>
  <c r="CW59" i="5"/>
  <c r="DQ59" i="5" s="1"/>
  <c r="DG59" i="5"/>
  <c r="CZ44" i="5"/>
  <c r="CP44" i="5"/>
  <c r="DJ44" i="5" s="1"/>
  <c r="CR35" i="5"/>
  <c r="DL35" i="5" s="1"/>
  <c r="DB35" i="5"/>
  <c r="CZ123" i="5"/>
  <c r="CP123" i="5"/>
  <c r="DJ123" i="5" s="1"/>
  <c r="CR82" i="5"/>
  <c r="DL82" i="5" s="1"/>
  <c r="DB82" i="5"/>
  <c r="CT74" i="5"/>
  <c r="DN74" i="5" s="1"/>
  <c r="DD74" i="5"/>
  <c r="DD51" i="5"/>
  <c r="CT51" i="5"/>
  <c r="DN51" i="5" s="1"/>
  <c r="CS26" i="5"/>
  <c r="DM26" i="5" s="1"/>
  <c r="DC26" i="5"/>
  <c r="CR120" i="5"/>
  <c r="DL120" i="5" s="1"/>
  <c r="DB120" i="5"/>
  <c r="CQ70" i="5"/>
  <c r="DK70" i="5" s="1"/>
  <c r="DA70" i="5"/>
  <c r="CX57" i="5"/>
  <c r="DR57" i="5" s="1"/>
  <c r="DH57" i="5"/>
  <c r="CW43" i="5"/>
  <c r="DQ43" i="5" s="1"/>
  <c r="DG43" i="5"/>
  <c r="CY15" i="5"/>
  <c r="DS15" i="5" s="1"/>
  <c r="DI15" i="5"/>
  <c r="CR118" i="5"/>
  <c r="DL118" i="5" s="1"/>
  <c r="DB118" i="5"/>
  <c r="DI94" i="5"/>
  <c r="CY94" i="5"/>
  <c r="DS94" i="5" s="1"/>
  <c r="CC80" i="5"/>
  <c r="CD80" i="5" s="1"/>
  <c r="CW49" i="5"/>
  <c r="DQ49" i="5" s="1"/>
  <c r="DG49" i="5"/>
  <c r="DH7" i="5"/>
  <c r="CX7" i="5"/>
  <c r="DR7" i="5" s="1"/>
  <c r="DG129" i="5"/>
  <c r="CW129" i="5"/>
  <c r="DQ129" i="5" s="1"/>
  <c r="CC107" i="5"/>
  <c r="CD107" i="5" s="1"/>
  <c r="DC13" i="5"/>
  <c r="CS13" i="5"/>
  <c r="DM13" i="5" s="1"/>
  <c r="DB277" i="4"/>
  <c r="CR277" i="4"/>
  <c r="DL277" i="4" s="1"/>
  <c r="CQ83" i="5"/>
  <c r="DK83" i="5" s="1"/>
  <c r="DA83" i="5"/>
  <c r="CS78" i="5"/>
  <c r="DM78" i="5" s="1"/>
  <c r="DC78" i="5"/>
  <c r="DI44" i="5"/>
  <c r="CY44" i="5"/>
  <c r="DS44" i="5" s="1"/>
  <c r="DD36" i="5"/>
  <c r="CT36" i="5"/>
  <c r="DN36" i="5" s="1"/>
  <c r="BY134" i="5"/>
  <c r="BX134" i="5"/>
  <c r="CA134" i="5"/>
  <c r="BZ134" i="5"/>
  <c r="CR86" i="5"/>
  <c r="DL86" i="5" s="1"/>
  <c r="DB86" i="5"/>
  <c r="DF75" i="5"/>
  <c r="CV75" i="5"/>
  <c r="DP75" i="5" s="1"/>
  <c r="DI31" i="5"/>
  <c r="CY31" i="5"/>
  <c r="DS31" i="5" s="1"/>
  <c r="CS280" i="4"/>
  <c r="DM280" i="4" s="1"/>
  <c r="DC280" i="4"/>
  <c r="BY268" i="4"/>
  <c r="CA268" i="4"/>
  <c r="BZ268" i="4"/>
  <c r="BX268" i="4"/>
  <c r="CP239" i="4"/>
  <c r="DJ239" i="4" s="1"/>
  <c r="CZ239" i="4"/>
  <c r="DC60" i="5"/>
  <c r="CS60" i="5"/>
  <c r="DM60" i="5" s="1"/>
  <c r="BY56" i="5"/>
  <c r="BX56" i="5"/>
  <c r="BZ56" i="5"/>
  <c r="CA56" i="5"/>
  <c r="CP38" i="5"/>
  <c r="DJ38" i="5" s="1"/>
  <c r="CZ38" i="5"/>
  <c r="DI32" i="5"/>
  <c r="CY32" i="5"/>
  <c r="DS32" i="5" s="1"/>
  <c r="CT260" i="4"/>
  <c r="DN260" i="4" s="1"/>
  <c r="DD260" i="4"/>
  <c r="DF239" i="4"/>
  <c r="CV239" i="4"/>
  <c r="DP239" i="4" s="1"/>
  <c r="CX26" i="5"/>
  <c r="DR26" i="5" s="1"/>
  <c r="DH26" i="5"/>
  <c r="DA274" i="4"/>
  <c r="CQ274" i="4"/>
  <c r="DK274" i="4" s="1"/>
  <c r="CY262" i="4"/>
  <c r="DS262" i="4" s="1"/>
  <c r="DI262" i="4"/>
  <c r="BX253" i="4"/>
  <c r="CA253" i="4"/>
  <c r="BZ253" i="4"/>
  <c r="BY253" i="4"/>
  <c r="CQ244" i="4"/>
  <c r="DK244" i="4" s="1"/>
  <c r="DA244" i="4"/>
  <c r="CW228" i="4"/>
  <c r="DQ228" i="4" s="1"/>
  <c r="DG228" i="4"/>
  <c r="CZ189" i="4"/>
  <c r="CP189" i="4"/>
  <c r="DJ189" i="4" s="1"/>
  <c r="DD42" i="5"/>
  <c r="CT42" i="5"/>
  <c r="DN42" i="5" s="1"/>
  <c r="CZ33" i="5"/>
  <c r="CP33" i="5"/>
  <c r="DJ33" i="5" s="1"/>
  <c r="DI19" i="5"/>
  <c r="CY19" i="5"/>
  <c r="DS19" i="5" s="1"/>
  <c r="DH251" i="4"/>
  <c r="CX251" i="4"/>
  <c r="DR251" i="4" s="1"/>
  <c r="CZ202" i="4"/>
  <c r="CP202" i="4"/>
  <c r="DJ202" i="4" s="1"/>
  <c r="CW181" i="4"/>
  <c r="DQ181" i="4" s="1"/>
  <c r="DG181" i="4"/>
  <c r="DA128" i="5"/>
  <c r="CQ128" i="5"/>
  <c r="DK128" i="5" s="1"/>
  <c r="CT91" i="5"/>
  <c r="DN91" i="5" s="1"/>
  <c r="DD91" i="5"/>
  <c r="CY16" i="5"/>
  <c r="DS16" i="5" s="1"/>
  <c r="DI16" i="5"/>
  <c r="CQ275" i="4"/>
  <c r="DK275" i="4" s="1"/>
  <c r="DA275" i="4"/>
  <c r="DH255" i="4"/>
  <c r="CX255" i="4"/>
  <c r="DR255" i="4" s="1"/>
  <c r="DI238" i="4"/>
  <c r="CY238" i="4"/>
  <c r="DS238" i="4" s="1"/>
  <c r="CR227" i="4"/>
  <c r="DL227" i="4" s="1"/>
  <c r="DB227" i="4"/>
  <c r="CX191" i="4"/>
  <c r="DR191" i="4" s="1"/>
  <c r="DH191" i="4"/>
  <c r="CW170" i="4"/>
  <c r="DQ170" i="4" s="1"/>
  <c r="DG170" i="4"/>
  <c r="DD65" i="5"/>
  <c r="CT65" i="5"/>
  <c r="DN65" i="5" s="1"/>
  <c r="CY28" i="5"/>
  <c r="DS28" i="5" s="1"/>
  <c r="DI28" i="5"/>
  <c r="CS229" i="4"/>
  <c r="DM229" i="4" s="1"/>
  <c r="DC229" i="4"/>
  <c r="CX116" i="5"/>
  <c r="DR116" i="5" s="1"/>
  <c r="DH116" i="5"/>
  <c r="DH243" i="4"/>
  <c r="CX243" i="4"/>
  <c r="DR243" i="4" s="1"/>
  <c r="DA224" i="4"/>
  <c r="CQ224" i="4"/>
  <c r="DK224" i="4" s="1"/>
  <c r="DC212" i="4"/>
  <c r="CS212" i="4"/>
  <c r="DM212" i="4" s="1"/>
  <c r="DG192" i="4"/>
  <c r="CW192" i="4"/>
  <c r="DQ192" i="4" s="1"/>
  <c r="CT148" i="4"/>
  <c r="DN148" i="4" s="1"/>
  <c r="DD148" i="4"/>
  <c r="CZ112" i="4"/>
  <c r="CP112" i="4"/>
  <c r="DJ112" i="4" s="1"/>
  <c r="CR48" i="5"/>
  <c r="DL48" i="5" s="1"/>
  <c r="DB48" i="5"/>
  <c r="CU6" i="5"/>
  <c r="DO6" i="5" s="1"/>
  <c r="DE6" i="5"/>
  <c r="CT257" i="4"/>
  <c r="DN257" i="4" s="1"/>
  <c r="DI246" i="4"/>
  <c r="CY246" i="4"/>
  <c r="DS246" i="4" s="1"/>
  <c r="DB219" i="4"/>
  <c r="CR219" i="4"/>
  <c r="DL219" i="4" s="1"/>
  <c r="CR177" i="4"/>
  <c r="DL177" i="4" s="1"/>
  <c r="DB177" i="4"/>
  <c r="DG155" i="4"/>
  <c r="CW155" i="4"/>
  <c r="DQ155" i="4" s="1"/>
  <c r="CW138" i="4"/>
  <c r="DQ138" i="4" s="1"/>
  <c r="DG138" i="4"/>
  <c r="CP117" i="4"/>
  <c r="DJ117" i="4" s="1"/>
  <c r="CZ117" i="4"/>
  <c r="DA90" i="4"/>
  <c r="CQ90" i="4"/>
  <c r="DK90" i="4" s="1"/>
  <c r="CT88" i="5"/>
  <c r="DN88" i="5" s="1"/>
  <c r="CX280" i="4"/>
  <c r="DR280" i="4" s="1"/>
  <c r="DH280" i="4"/>
  <c r="DE265" i="4"/>
  <c r="CU265" i="4"/>
  <c r="DO265" i="4" s="1"/>
  <c r="DF241" i="4"/>
  <c r="CV241" i="4"/>
  <c r="DP241" i="4" s="1"/>
  <c r="DF196" i="4"/>
  <c r="CV196" i="4"/>
  <c r="DP196" i="4" s="1"/>
  <c r="CZ134" i="4"/>
  <c r="CP134" i="4"/>
  <c r="DJ134" i="4" s="1"/>
  <c r="CX90" i="4"/>
  <c r="DR90" i="4" s="1"/>
  <c r="DH90" i="4"/>
  <c r="DA14" i="5"/>
  <c r="CQ14" i="5"/>
  <c r="DK14" i="5" s="1"/>
  <c r="DE219" i="4"/>
  <c r="CU219" i="4"/>
  <c r="DO219" i="4" s="1"/>
  <c r="CU190" i="4"/>
  <c r="DO190" i="4" s="1"/>
  <c r="DE190" i="4"/>
  <c r="CY164" i="4"/>
  <c r="DS164" i="4" s="1"/>
  <c r="DI164" i="4"/>
  <c r="CA148" i="4"/>
  <c r="BZ148" i="4"/>
  <c r="BY148" i="4"/>
  <c r="BX148" i="4"/>
  <c r="DF114" i="4"/>
  <c r="CV114" i="4"/>
  <c r="DP114" i="4" s="1"/>
  <c r="CA105" i="4"/>
  <c r="BY105" i="4"/>
  <c r="BX105" i="4"/>
  <c r="CZ84" i="4"/>
  <c r="CP84" i="4"/>
  <c r="DJ84" i="4" s="1"/>
  <c r="CZ53" i="5"/>
  <c r="CP53" i="5"/>
  <c r="DJ53" i="5" s="1"/>
  <c r="CW11" i="5"/>
  <c r="DQ11" i="5" s="1"/>
  <c r="DG11" i="5"/>
  <c r="CU279" i="4"/>
  <c r="DO279" i="4" s="1"/>
  <c r="DE218" i="4"/>
  <c r="CU218" i="4"/>
  <c r="DO218" i="4" s="1"/>
  <c r="DE203" i="4"/>
  <c r="CU203" i="4"/>
  <c r="DO203" i="4" s="1"/>
  <c r="CV182" i="4"/>
  <c r="DP182" i="4" s="1"/>
  <c r="DF182" i="4"/>
  <c r="DD174" i="4"/>
  <c r="CT174" i="4"/>
  <c r="DN174" i="4" s="1"/>
  <c r="CT163" i="4"/>
  <c r="DN163" i="4" s="1"/>
  <c r="DD163" i="4"/>
  <c r="DD145" i="4"/>
  <c r="CT145" i="4"/>
  <c r="DN145" i="4" s="1"/>
  <c r="CC132" i="4"/>
  <c r="CD132" i="4" s="1"/>
  <c r="BV102" i="4"/>
  <c r="DG79" i="4"/>
  <c r="CW79" i="4"/>
  <c r="DQ79" i="4" s="1"/>
  <c r="DE70" i="4"/>
  <c r="CU70" i="4"/>
  <c r="DO70" i="4" s="1"/>
  <c r="CP99" i="5"/>
  <c r="DJ99" i="5" s="1"/>
  <c r="CZ99" i="5"/>
  <c r="BV24" i="5"/>
  <c r="BU24" i="5"/>
  <c r="BZ24" i="5" s="1"/>
  <c r="CW242" i="4"/>
  <c r="DQ242" i="4" s="1"/>
  <c r="DG242" i="4"/>
  <c r="DH209" i="4"/>
  <c r="CX209" i="4"/>
  <c r="DR209" i="4" s="1"/>
  <c r="CW163" i="4"/>
  <c r="DQ163" i="4" s="1"/>
  <c r="DG163" i="4"/>
  <c r="DC127" i="4"/>
  <c r="CS127" i="4"/>
  <c r="DM127" i="4" s="1"/>
  <c r="CT121" i="4"/>
  <c r="DN121" i="4" s="1"/>
  <c r="DD121" i="4"/>
  <c r="CT110" i="4"/>
  <c r="DN110" i="4" s="1"/>
  <c r="DD110" i="4"/>
  <c r="CW82" i="4"/>
  <c r="DQ82" i="4" s="1"/>
  <c r="DG82" i="4"/>
  <c r="DH234" i="4"/>
  <c r="CX234" i="4"/>
  <c r="DR234" i="4" s="1"/>
  <c r="DE223" i="4"/>
  <c r="CU223" i="4"/>
  <c r="DO223" i="4" s="1"/>
  <c r="DG209" i="4"/>
  <c r="CW209" i="4"/>
  <c r="DQ209" i="4" s="1"/>
  <c r="CW208" i="4"/>
  <c r="DQ208" i="4" s="1"/>
  <c r="DG208" i="4"/>
  <c r="DC186" i="4"/>
  <c r="CS186" i="4"/>
  <c r="DM186" i="4" s="1"/>
  <c r="CU131" i="4"/>
  <c r="DO131" i="4" s="1"/>
  <c r="DE131" i="4"/>
  <c r="DB98" i="4"/>
  <c r="CR98" i="4"/>
  <c r="DL98" i="4" s="1"/>
  <c r="CZ91" i="4"/>
  <c r="CP91" i="4"/>
  <c r="DJ91" i="4" s="1"/>
  <c r="CT73" i="4"/>
  <c r="DN73" i="4" s="1"/>
  <c r="DD73" i="4"/>
  <c r="DA39" i="4"/>
  <c r="CQ39" i="4"/>
  <c r="DK39" i="4" s="1"/>
  <c r="CR250" i="4"/>
  <c r="DL250" i="4" s="1"/>
  <c r="DB250" i="4"/>
  <c r="CT201" i="4"/>
  <c r="DN201" i="4" s="1"/>
  <c r="DD201" i="4"/>
  <c r="CX178" i="4"/>
  <c r="DR178" i="4" s="1"/>
  <c r="DH178" i="4"/>
  <c r="CX158" i="4"/>
  <c r="DR158" i="4" s="1"/>
  <c r="DH158" i="4"/>
  <c r="DG139" i="4"/>
  <c r="CW139" i="4"/>
  <c r="DQ139" i="4" s="1"/>
  <c r="DF121" i="4"/>
  <c r="CV121" i="4"/>
  <c r="DP121" i="4" s="1"/>
  <c r="BU103" i="4"/>
  <c r="BV103" i="4"/>
  <c r="DB92" i="4"/>
  <c r="CR92" i="4"/>
  <c r="DL92" i="4" s="1"/>
  <c r="CZ227" i="4"/>
  <c r="CP227" i="4"/>
  <c r="DJ227" i="4" s="1"/>
  <c r="CP204" i="4"/>
  <c r="DJ204" i="4" s="1"/>
  <c r="CZ204" i="4"/>
  <c r="DE256" i="4"/>
  <c r="CU256" i="4"/>
  <c r="DO256" i="4" s="1"/>
  <c r="DI215" i="4"/>
  <c r="CY215" i="4"/>
  <c r="DS215" i="4" s="1"/>
  <c r="DG172" i="4"/>
  <c r="CW172" i="4"/>
  <c r="DQ172" i="4" s="1"/>
  <c r="CA119" i="4"/>
  <c r="BZ119" i="4"/>
  <c r="BY119" i="4"/>
  <c r="BX119" i="4"/>
  <c r="CU108" i="4"/>
  <c r="DO108" i="4" s="1"/>
  <c r="DE108" i="4"/>
  <c r="CR100" i="4"/>
  <c r="DL100" i="4" s="1"/>
  <c r="DB100" i="4"/>
  <c r="CS44" i="4"/>
  <c r="DM44" i="4" s="1"/>
  <c r="DC44" i="4"/>
  <c r="CX19" i="5"/>
  <c r="DR19" i="5" s="1"/>
  <c r="DH19" i="5"/>
  <c r="CP196" i="4"/>
  <c r="DJ196" i="4" s="1"/>
  <c r="CZ196" i="4"/>
  <c r="DD12" i="5"/>
  <c r="CT12" i="5"/>
  <c r="DN12" i="5" s="1"/>
  <c r="CQ245" i="4"/>
  <c r="DK245" i="4" s="1"/>
  <c r="DA245" i="4"/>
  <c r="CX230" i="4"/>
  <c r="DR230" i="4" s="1"/>
  <c r="DH230" i="4"/>
  <c r="CQ217" i="4"/>
  <c r="DK217" i="4" s="1"/>
  <c r="DA217" i="4"/>
  <c r="DC188" i="4"/>
  <c r="CS188" i="4"/>
  <c r="DM188" i="4" s="1"/>
  <c r="CT164" i="4"/>
  <c r="DN164" i="4" s="1"/>
  <c r="DD164" i="4"/>
  <c r="DA103" i="5"/>
  <c r="CQ103" i="5"/>
  <c r="DK103" i="5" s="1"/>
  <c r="CW215" i="4"/>
  <c r="DQ215" i="4" s="1"/>
  <c r="DG215" i="4"/>
  <c r="DD180" i="4"/>
  <c r="CT180" i="4"/>
  <c r="DN180" i="4" s="1"/>
  <c r="DB159" i="4"/>
  <c r="CR159" i="4"/>
  <c r="DL159" i="4" s="1"/>
  <c r="CU150" i="4"/>
  <c r="DO150" i="4" s="1"/>
  <c r="DD221" i="4"/>
  <c r="CT221" i="4"/>
  <c r="DN221" i="4" s="1"/>
  <c r="DA123" i="4"/>
  <c r="CQ123" i="4"/>
  <c r="DK123" i="4" s="1"/>
  <c r="CV112" i="4"/>
  <c r="DP112" i="4" s="1"/>
  <c r="DF112" i="4"/>
  <c r="CV198" i="4"/>
  <c r="DP198" i="4" s="1"/>
  <c r="DF198" i="4"/>
  <c r="CY185" i="4"/>
  <c r="DS185" i="4" s="1"/>
  <c r="DI185" i="4"/>
  <c r="CZ151" i="4"/>
  <c r="CP151" i="4"/>
  <c r="DJ151" i="4" s="1"/>
  <c r="CV89" i="4"/>
  <c r="DP89" i="4" s="1"/>
  <c r="DF89" i="4"/>
  <c r="DG84" i="4"/>
  <c r="CW84" i="4"/>
  <c r="DQ84" i="4" s="1"/>
  <c r="CS154" i="4"/>
  <c r="DM154" i="4" s="1"/>
  <c r="DC154" i="4"/>
  <c r="DD102" i="4"/>
  <c r="CT102" i="4"/>
  <c r="DN102" i="4" s="1"/>
  <c r="DF97" i="4"/>
  <c r="CV97" i="4"/>
  <c r="DP97" i="4" s="1"/>
  <c r="CA87" i="4"/>
  <c r="BZ87" i="4"/>
  <c r="BY87" i="4"/>
  <c r="BX87" i="4"/>
  <c r="DH72" i="4"/>
  <c r="CX72" i="4"/>
  <c r="DR72" i="4" s="1"/>
  <c r="DE57" i="4"/>
  <c r="CU57" i="4"/>
  <c r="DO57" i="4" s="1"/>
  <c r="CP12" i="4"/>
  <c r="DJ12" i="4" s="1"/>
  <c r="CZ12" i="4"/>
  <c r="DA219" i="3"/>
  <c r="CQ219" i="3"/>
  <c r="DK219" i="3" s="1"/>
  <c r="BV104" i="5"/>
  <c r="DD144" i="4"/>
  <c r="CT144" i="4"/>
  <c r="DN144" i="4" s="1"/>
  <c r="DB117" i="4"/>
  <c r="CR117" i="4"/>
  <c r="DL117" i="4" s="1"/>
  <c r="CY47" i="4"/>
  <c r="DS47" i="4" s="1"/>
  <c r="DI47" i="4"/>
  <c r="CV36" i="4"/>
  <c r="DP36" i="4" s="1"/>
  <c r="DF36" i="4"/>
  <c r="DD11" i="4"/>
  <c r="CT11" i="4"/>
  <c r="DN11" i="4" s="1"/>
  <c r="DA273" i="3"/>
  <c r="CQ273" i="3"/>
  <c r="DK273" i="3" s="1"/>
  <c r="BX230" i="3"/>
  <c r="BY230" i="3"/>
  <c r="CA230" i="3"/>
  <c r="BZ230" i="3"/>
  <c r="CP203" i="3"/>
  <c r="DJ203" i="3" s="1"/>
  <c r="CZ203" i="3"/>
  <c r="CP151" i="3"/>
  <c r="DJ151" i="3" s="1"/>
  <c r="CZ151" i="3"/>
  <c r="CV129" i="4"/>
  <c r="DP129" i="4" s="1"/>
  <c r="DF129" i="4"/>
  <c r="DC105" i="4"/>
  <c r="CS105" i="4"/>
  <c r="DM105" i="4" s="1"/>
  <c r="DG37" i="4"/>
  <c r="CW37" i="4"/>
  <c r="DQ37" i="4" s="1"/>
  <c r="DA20" i="4"/>
  <c r="CQ20" i="4"/>
  <c r="DK20" i="4" s="1"/>
  <c r="CY267" i="3"/>
  <c r="DS267" i="3" s="1"/>
  <c r="DI267" i="3"/>
  <c r="CP256" i="3"/>
  <c r="DJ256" i="3" s="1"/>
  <c r="CZ256" i="3"/>
  <c r="CW235" i="3"/>
  <c r="DQ235" i="3" s="1"/>
  <c r="DG235" i="3"/>
  <c r="BY219" i="3"/>
  <c r="BX219" i="3"/>
  <c r="CA219" i="3"/>
  <c r="BZ219" i="3"/>
  <c r="CX200" i="3"/>
  <c r="DR200" i="3" s="1"/>
  <c r="DH200" i="3"/>
  <c r="DH168" i="3"/>
  <c r="CX168" i="3"/>
  <c r="DR168" i="3" s="1"/>
  <c r="CY145" i="4"/>
  <c r="DS145" i="4" s="1"/>
  <c r="DI145" i="4"/>
  <c r="CQ104" i="4"/>
  <c r="DK104" i="4" s="1"/>
  <c r="DA104" i="4"/>
  <c r="DF96" i="4"/>
  <c r="CV96" i="4"/>
  <c r="DP96" i="4" s="1"/>
  <c r="CY37" i="4"/>
  <c r="DS37" i="4" s="1"/>
  <c r="DI37" i="4"/>
  <c r="DF19" i="4"/>
  <c r="CV19" i="4"/>
  <c r="DP19" i="4" s="1"/>
  <c r="DB5" i="4"/>
  <c r="CR5" i="4"/>
  <c r="DL5" i="4" s="1"/>
  <c r="DF256" i="3"/>
  <c r="CV256" i="3"/>
  <c r="DP256" i="3" s="1"/>
  <c r="CZ202" i="3"/>
  <c r="CP202" i="3"/>
  <c r="DJ202" i="3" s="1"/>
  <c r="CZ81" i="4"/>
  <c r="CP81" i="4"/>
  <c r="DJ81" i="4" s="1"/>
  <c r="DH60" i="4"/>
  <c r="CX60" i="4"/>
  <c r="DR60" i="4" s="1"/>
  <c r="CU271" i="3"/>
  <c r="DO271" i="3" s="1"/>
  <c r="DE271" i="3"/>
  <c r="DH243" i="3"/>
  <c r="CX243" i="3"/>
  <c r="DR243" i="3" s="1"/>
  <c r="DG229" i="3"/>
  <c r="CW229" i="3"/>
  <c r="DQ229" i="3" s="1"/>
  <c r="CT201" i="3"/>
  <c r="DN201" i="3" s="1"/>
  <c r="DD201" i="3"/>
  <c r="CS183" i="3"/>
  <c r="DM183" i="3" s="1"/>
  <c r="DC183" i="3"/>
  <c r="DF169" i="3"/>
  <c r="CV169" i="3"/>
  <c r="DP169" i="3" s="1"/>
  <c r="CC160" i="3"/>
  <c r="CD160" i="3" s="1"/>
  <c r="DE152" i="3"/>
  <c r="CU152" i="3"/>
  <c r="DO152" i="3" s="1"/>
  <c r="CZ113" i="3"/>
  <c r="CP113" i="3"/>
  <c r="DJ113" i="3" s="1"/>
  <c r="CX232" i="4"/>
  <c r="DR232" i="4" s="1"/>
  <c r="DH232" i="4"/>
  <c r="CX160" i="4"/>
  <c r="DR160" i="4" s="1"/>
  <c r="DH160" i="4"/>
  <c r="CT134" i="4"/>
  <c r="DN134" i="4" s="1"/>
  <c r="DD134" i="4"/>
  <c r="DD95" i="4"/>
  <c r="CT95" i="4"/>
  <c r="DN95" i="4" s="1"/>
  <c r="CC58" i="4"/>
  <c r="CD58" i="4" s="1"/>
  <c r="DD45" i="4"/>
  <c r="CT45" i="4"/>
  <c r="DN45" i="4" s="1"/>
  <c r="DG30" i="4"/>
  <c r="CW30" i="4"/>
  <c r="DQ30" i="4" s="1"/>
  <c r="DI21" i="4"/>
  <c r="CY21" i="4"/>
  <c r="DS21" i="4" s="1"/>
  <c r="CV275" i="3"/>
  <c r="DP275" i="3" s="1"/>
  <c r="DF275" i="3"/>
  <c r="DC206" i="3"/>
  <c r="CS206" i="3"/>
  <c r="DM206" i="3" s="1"/>
  <c r="DC189" i="3"/>
  <c r="CS189" i="3"/>
  <c r="DM189" i="3" s="1"/>
  <c r="DH164" i="3"/>
  <c r="CX164" i="3"/>
  <c r="DR164" i="3" s="1"/>
  <c r="BX135" i="3"/>
  <c r="BZ135" i="3"/>
  <c r="BY135" i="3"/>
  <c r="CA135" i="3"/>
  <c r="BX113" i="3"/>
  <c r="CA113" i="3"/>
  <c r="BY113" i="3"/>
  <c r="BZ113" i="3"/>
  <c r="DA83" i="3"/>
  <c r="CQ83" i="3"/>
  <c r="DK83" i="3" s="1"/>
  <c r="DH52" i="4"/>
  <c r="CX52" i="4"/>
  <c r="DR52" i="4" s="1"/>
  <c r="DF38" i="4"/>
  <c r="CV38" i="4"/>
  <c r="DP38" i="4" s="1"/>
  <c r="CW14" i="4"/>
  <c r="DQ14" i="4" s="1"/>
  <c r="DG14" i="4"/>
  <c r="DA269" i="3"/>
  <c r="CQ269" i="3"/>
  <c r="DK269" i="3" s="1"/>
  <c r="DI251" i="3"/>
  <c r="CY251" i="3"/>
  <c r="DS251" i="3" s="1"/>
  <c r="CC217" i="3"/>
  <c r="CD217" i="3" s="1"/>
  <c r="CY213" i="3"/>
  <c r="DS213" i="3" s="1"/>
  <c r="DI213" i="3"/>
  <c r="DH198" i="3"/>
  <c r="CX198" i="3"/>
  <c r="DR198" i="3" s="1"/>
  <c r="DH177" i="3"/>
  <c r="CX177" i="3"/>
  <c r="DR177" i="3" s="1"/>
  <c r="DB166" i="3"/>
  <c r="CR166" i="3"/>
  <c r="DL166" i="3" s="1"/>
  <c r="DC157" i="3"/>
  <c r="CS157" i="3"/>
  <c r="DM157" i="3" s="1"/>
  <c r="BX151" i="3"/>
  <c r="CA151" i="3"/>
  <c r="BY151" i="3"/>
  <c r="BZ151" i="3"/>
  <c r="CP131" i="3"/>
  <c r="DJ131" i="3" s="1"/>
  <c r="CZ131" i="3"/>
  <c r="CW110" i="3"/>
  <c r="DQ110" i="3" s="1"/>
  <c r="DG110" i="3"/>
  <c r="CX93" i="3"/>
  <c r="DR93" i="3" s="1"/>
  <c r="DH93" i="3"/>
  <c r="DA226" i="4"/>
  <c r="CQ226" i="4"/>
  <c r="DK226" i="4" s="1"/>
  <c r="CY205" i="4"/>
  <c r="DS205" i="4" s="1"/>
  <c r="DI205" i="4"/>
  <c r="CA100" i="4"/>
  <c r="BX100" i="4"/>
  <c r="BY100" i="4"/>
  <c r="CV62" i="4"/>
  <c r="DP62" i="4" s="1"/>
  <c r="DF62" i="4"/>
  <c r="CW35" i="4"/>
  <c r="DQ35" i="4" s="1"/>
  <c r="DG35" i="4"/>
  <c r="DC270" i="3"/>
  <c r="CS270" i="3"/>
  <c r="DM270" i="3" s="1"/>
  <c r="CC201" i="3"/>
  <c r="CD201" i="3" s="1"/>
  <c r="CR197" i="3"/>
  <c r="DL197" i="3" s="1"/>
  <c r="DB197" i="3"/>
  <c r="CR181" i="3"/>
  <c r="DL181" i="3" s="1"/>
  <c r="DB181" i="3"/>
  <c r="BY159" i="3"/>
  <c r="BX159" i="3"/>
  <c r="CA159" i="3"/>
  <c r="CX142" i="3"/>
  <c r="DR142" i="3" s="1"/>
  <c r="DH142" i="3"/>
  <c r="CW18" i="5"/>
  <c r="DQ18" i="5" s="1"/>
  <c r="DG18" i="5"/>
  <c r="DG41" i="4"/>
  <c r="CW41" i="4"/>
  <c r="DQ41" i="4" s="1"/>
  <c r="DE15" i="4"/>
  <c r="CU15" i="4"/>
  <c r="DO15" i="4" s="1"/>
  <c r="CX171" i="3"/>
  <c r="DR171" i="3" s="1"/>
  <c r="DH171" i="3"/>
  <c r="CW163" i="3"/>
  <c r="DQ163" i="3" s="1"/>
  <c r="DG163" i="3"/>
  <c r="DC136" i="3"/>
  <c r="CS136" i="3"/>
  <c r="DM136" i="3" s="1"/>
  <c r="DI115" i="3"/>
  <c r="CY115" i="3"/>
  <c r="DS115" i="3" s="1"/>
  <c r="DB93" i="3"/>
  <c r="CR93" i="3"/>
  <c r="DL93" i="3" s="1"/>
  <c r="CT76" i="3"/>
  <c r="DN76" i="3" s="1"/>
  <c r="DD76" i="3"/>
  <c r="DA42" i="3"/>
  <c r="CQ42" i="3"/>
  <c r="DK42" i="3" s="1"/>
  <c r="DC136" i="4"/>
  <c r="CS136" i="4"/>
  <c r="DM136" i="4" s="1"/>
  <c r="CT7" i="4"/>
  <c r="DN7" i="4" s="1"/>
  <c r="DD7" i="4"/>
  <c r="CA7" i="4"/>
  <c r="BX7" i="4"/>
  <c r="BY7" i="4"/>
  <c r="BZ7" i="4"/>
  <c r="CR239" i="3"/>
  <c r="DL239" i="3" s="1"/>
  <c r="DB239" i="3"/>
  <c r="DB225" i="3"/>
  <c r="CR225" i="3"/>
  <c r="DL225" i="3" s="1"/>
  <c r="DC187" i="3"/>
  <c r="CS187" i="3"/>
  <c r="DM187" i="3" s="1"/>
  <c r="DC139" i="3"/>
  <c r="CS139" i="3"/>
  <c r="DM139" i="3" s="1"/>
  <c r="CP128" i="3"/>
  <c r="DJ128" i="3" s="1"/>
  <c r="CZ128" i="3"/>
  <c r="DG120" i="3"/>
  <c r="CW120" i="3"/>
  <c r="DQ120" i="3" s="1"/>
  <c r="DA105" i="3"/>
  <c r="CQ105" i="3"/>
  <c r="DK105" i="3" s="1"/>
  <c r="DD69" i="3"/>
  <c r="CT69" i="3"/>
  <c r="DN69" i="3" s="1"/>
  <c r="CS53" i="3"/>
  <c r="DM53" i="3" s="1"/>
  <c r="DC53" i="3"/>
  <c r="DB27" i="3"/>
  <c r="CR27" i="3"/>
  <c r="DL27" i="3" s="1"/>
  <c r="DC7" i="3"/>
  <c r="CS7" i="3"/>
  <c r="DM7" i="3" s="1"/>
  <c r="CU247" i="2"/>
  <c r="CK247" i="2"/>
  <c r="DE247" i="2" s="1"/>
  <c r="CK215" i="2"/>
  <c r="DE215" i="2" s="1"/>
  <c r="CU215" i="2"/>
  <c r="CK183" i="2"/>
  <c r="DE183" i="2" s="1"/>
  <c r="CU183" i="2"/>
  <c r="CR141" i="4"/>
  <c r="DL141" i="4" s="1"/>
  <c r="DB141" i="4"/>
  <c r="DE87" i="4"/>
  <c r="CU87" i="4"/>
  <c r="DO87" i="4" s="1"/>
  <c r="CP71" i="4"/>
  <c r="DJ71" i="4" s="1"/>
  <c r="CZ71" i="4"/>
  <c r="CU64" i="4"/>
  <c r="DO64" i="4" s="1"/>
  <c r="DE64" i="4"/>
  <c r="DA59" i="4"/>
  <c r="CQ59" i="4"/>
  <c r="DK59" i="4" s="1"/>
  <c r="CZ20" i="4"/>
  <c r="CP20" i="4"/>
  <c r="DJ20" i="4" s="1"/>
  <c r="CA277" i="3"/>
  <c r="BY277" i="3"/>
  <c r="BX277" i="3"/>
  <c r="BZ277" i="3"/>
  <c r="CR251" i="3"/>
  <c r="DL251" i="3" s="1"/>
  <c r="DB251" i="3"/>
  <c r="CZ215" i="3"/>
  <c r="CP215" i="3"/>
  <c r="DJ215" i="3" s="1"/>
  <c r="CR207" i="3"/>
  <c r="DL207" i="3" s="1"/>
  <c r="DB207" i="3"/>
  <c r="DE205" i="3"/>
  <c r="CU205" i="3"/>
  <c r="DO205" i="3" s="1"/>
  <c r="DB204" i="3"/>
  <c r="CR204" i="3"/>
  <c r="DL204" i="3" s="1"/>
  <c r="DD155" i="3"/>
  <c r="CT155" i="3"/>
  <c r="DN155" i="3" s="1"/>
  <c r="DB133" i="3"/>
  <c r="CR133" i="3"/>
  <c r="DL133" i="3" s="1"/>
  <c r="DE114" i="3"/>
  <c r="CU114" i="3"/>
  <c r="DO114" i="3" s="1"/>
  <c r="DI93" i="3"/>
  <c r="CY93" i="3"/>
  <c r="DS93" i="3" s="1"/>
  <c r="CS79" i="3"/>
  <c r="DM79" i="3" s="1"/>
  <c r="DC79" i="3"/>
  <c r="CT68" i="3"/>
  <c r="DN68" i="3" s="1"/>
  <c r="DD68" i="3"/>
  <c r="CP56" i="3"/>
  <c r="DJ56" i="3" s="1"/>
  <c r="CZ56" i="3"/>
  <c r="CQ23" i="3"/>
  <c r="DK23" i="3" s="1"/>
  <c r="DA23" i="3"/>
  <c r="CW8" i="3"/>
  <c r="DQ8" i="3" s="1"/>
  <c r="DG8" i="3"/>
  <c r="CJ253" i="2"/>
  <c r="DD253" i="2" s="1"/>
  <c r="CT253" i="2"/>
  <c r="CJ221" i="2"/>
  <c r="DD221" i="2" s="1"/>
  <c r="CT221" i="2"/>
  <c r="CJ189" i="2"/>
  <c r="DD189" i="2" s="1"/>
  <c r="CT189" i="2"/>
  <c r="CO155" i="2"/>
  <c r="DI155" i="2" s="1"/>
  <c r="CY155" i="2"/>
  <c r="BR130" i="2"/>
  <c r="BS130" i="2"/>
  <c r="BU130" i="2"/>
  <c r="DA118" i="2"/>
  <c r="CQ118" i="2"/>
  <c r="DK118" i="2" s="1"/>
  <c r="CT113" i="4"/>
  <c r="DN113" i="4" s="1"/>
  <c r="DD113" i="4"/>
  <c r="DB61" i="4"/>
  <c r="CR61" i="4"/>
  <c r="DL61" i="4" s="1"/>
  <c r="CT46" i="4"/>
  <c r="DN46" i="4" s="1"/>
  <c r="DD46" i="4"/>
  <c r="CQ10" i="4"/>
  <c r="DK10" i="4" s="1"/>
  <c r="DA10" i="4"/>
  <c r="CX270" i="3"/>
  <c r="DR270" i="3" s="1"/>
  <c r="DH270" i="3"/>
  <c r="CZ236" i="3"/>
  <c r="CP236" i="3"/>
  <c r="DJ236" i="3" s="1"/>
  <c r="DD234" i="3"/>
  <c r="CT234" i="3"/>
  <c r="DN234" i="3" s="1"/>
  <c r="DG185" i="3"/>
  <c r="CW185" i="3"/>
  <c r="DQ185" i="3" s="1"/>
  <c r="DA174" i="3"/>
  <c r="CQ174" i="3"/>
  <c r="DK174" i="3" s="1"/>
  <c r="DD167" i="3"/>
  <c r="CT167" i="3"/>
  <c r="DN167" i="3" s="1"/>
  <c r="DG141" i="3"/>
  <c r="CW141" i="3"/>
  <c r="DQ141" i="3" s="1"/>
  <c r="DG132" i="3"/>
  <c r="CW132" i="3"/>
  <c r="DQ132" i="3" s="1"/>
  <c r="DF127" i="3"/>
  <c r="CV127" i="3"/>
  <c r="DP127" i="3" s="1"/>
  <c r="CP101" i="3"/>
  <c r="DJ101" i="3" s="1"/>
  <c r="CZ101" i="3"/>
  <c r="CS82" i="3"/>
  <c r="DM82" i="3" s="1"/>
  <c r="DC82" i="3"/>
  <c r="CR64" i="3"/>
  <c r="DL64" i="3" s="1"/>
  <c r="DB64" i="3"/>
  <c r="CZ41" i="3"/>
  <c r="CP41" i="3"/>
  <c r="DJ41" i="3" s="1"/>
  <c r="DG21" i="3"/>
  <c r="CW21" i="3"/>
  <c r="DQ21" i="3" s="1"/>
  <c r="CC54" i="4"/>
  <c r="CD54" i="4" s="1"/>
  <c r="DH40" i="4"/>
  <c r="CX40" i="4"/>
  <c r="DR40" i="4" s="1"/>
  <c r="DG231" i="3"/>
  <c r="CW231" i="3"/>
  <c r="DQ231" i="3" s="1"/>
  <c r="DD200" i="3"/>
  <c r="CT200" i="3"/>
  <c r="DN200" i="3" s="1"/>
  <c r="DA149" i="3"/>
  <c r="CQ149" i="3"/>
  <c r="DK149" i="3" s="1"/>
  <c r="DF146" i="3"/>
  <c r="CV146" i="3"/>
  <c r="DP146" i="3" s="1"/>
  <c r="DG107" i="3"/>
  <c r="CW107" i="3"/>
  <c r="DQ107" i="3" s="1"/>
  <c r="DC67" i="3"/>
  <c r="CS67" i="3"/>
  <c r="DM67" i="3" s="1"/>
  <c r="DD47" i="4"/>
  <c r="CT47" i="4"/>
  <c r="DN47" i="4" s="1"/>
  <c r="DE273" i="3"/>
  <c r="CU273" i="3"/>
  <c r="DO273" i="3" s="1"/>
  <c r="DA252" i="3"/>
  <c r="CQ252" i="3"/>
  <c r="DK252" i="3" s="1"/>
  <c r="CZ244" i="3"/>
  <c r="CP244" i="3"/>
  <c r="DJ244" i="3" s="1"/>
  <c r="CZ156" i="3"/>
  <c r="CP156" i="3"/>
  <c r="DJ156" i="3" s="1"/>
  <c r="BV134" i="3"/>
  <c r="DI102" i="3"/>
  <c r="CY102" i="3"/>
  <c r="DS102" i="3" s="1"/>
  <c r="CX77" i="3"/>
  <c r="DR77" i="3" s="1"/>
  <c r="DH77" i="3"/>
  <c r="DF72" i="3"/>
  <c r="CV72" i="3"/>
  <c r="DP72" i="3" s="1"/>
  <c r="DD41" i="3"/>
  <c r="CT41" i="3"/>
  <c r="DN41" i="3" s="1"/>
  <c r="DG14" i="3"/>
  <c r="CW14" i="3"/>
  <c r="DQ14" i="3" s="1"/>
  <c r="DC271" i="2"/>
  <c r="CS271" i="2"/>
  <c r="DM271" i="2" s="1"/>
  <c r="BO252" i="2"/>
  <c r="BT252" i="2" s="1"/>
  <c r="CA50" i="4"/>
  <c r="BY50" i="4"/>
  <c r="BZ50" i="4"/>
  <c r="BX50" i="4"/>
  <c r="DE44" i="4"/>
  <c r="CU44" i="4"/>
  <c r="DO44" i="4" s="1"/>
  <c r="CT178" i="3"/>
  <c r="DN178" i="3" s="1"/>
  <c r="CC115" i="3"/>
  <c r="CD115" i="3" s="1"/>
  <c r="CU102" i="3"/>
  <c r="DO102" i="3" s="1"/>
  <c r="DE102" i="3"/>
  <c r="CU18" i="4"/>
  <c r="DO18" i="4" s="1"/>
  <c r="DE18" i="4"/>
  <c r="DA16" i="4"/>
  <c r="CQ16" i="4"/>
  <c r="DK16" i="4" s="1"/>
  <c r="CA221" i="3"/>
  <c r="BZ221" i="3"/>
  <c r="BY221" i="3"/>
  <c r="BX221" i="3"/>
  <c r="CT220" i="3"/>
  <c r="DN220" i="3" s="1"/>
  <c r="DD220" i="3"/>
  <c r="DB77" i="3"/>
  <c r="CR77" i="3"/>
  <c r="DL77" i="3" s="1"/>
  <c r="CP60" i="3"/>
  <c r="DJ60" i="3" s="1"/>
  <c r="CZ60" i="3"/>
  <c r="DE42" i="3"/>
  <c r="CU42" i="3"/>
  <c r="DO42" i="3" s="1"/>
  <c r="CP28" i="4"/>
  <c r="DJ28" i="4" s="1"/>
  <c r="CZ28" i="4"/>
  <c r="DG280" i="3"/>
  <c r="CW280" i="3"/>
  <c r="DQ280" i="3" s="1"/>
  <c r="DA241" i="3"/>
  <c r="CQ241" i="3"/>
  <c r="DK241" i="3" s="1"/>
  <c r="CS228" i="3"/>
  <c r="DM228" i="3" s="1"/>
  <c r="DC228" i="3"/>
  <c r="CX189" i="3"/>
  <c r="DR189" i="3" s="1"/>
  <c r="DH189" i="3"/>
  <c r="CT139" i="3"/>
  <c r="DN139" i="3" s="1"/>
  <c r="DI108" i="3"/>
  <c r="CY108" i="3"/>
  <c r="DS108" i="3" s="1"/>
  <c r="CA85" i="3"/>
  <c r="BZ85" i="3"/>
  <c r="BY85" i="3"/>
  <c r="BX85" i="3"/>
  <c r="BY83" i="3"/>
  <c r="BX83" i="3"/>
  <c r="CA83" i="3"/>
  <c r="BZ83" i="3"/>
  <c r="DB46" i="3"/>
  <c r="CR46" i="3"/>
  <c r="DL46" i="3" s="1"/>
  <c r="CZ16" i="3"/>
  <c r="CP16" i="3"/>
  <c r="DJ16" i="3" s="1"/>
  <c r="CP10" i="3"/>
  <c r="DJ10" i="3" s="1"/>
  <c r="CZ10" i="3"/>
  <c r="BW272" i="2"/>
  <c r="BX272" i="2" s="1"/>
  <c r="CV259" i="2"/>
  <c r="CL259" i="2"/>
  <c r="DF259" i="2" s="1"/>
  <c r="CV226" i="2"/>
  <c r="CL226" i="2"/>
  <c r="DF226" i="2" s="1"/>
  <c r="CV210" i="2"/>
  <c r="CL210" i="2"/>
  <c r="DF210" i="2" s="1"/>
  <c r="CV194" i="2"/>
  <c r="CL194" i="2"/>
  <c r="DF194" i="2" s="1"/>
  <c r="CU201" i="4"/>
  <c r="DO201" i="4" s="1"/>
  <c r="CX17" i="4"/>
  <c r="DR17" i="4" s="1"/>
  <c r="DH17" i="4"/>
  <c r="CQ210" i="3"/>
  <c r="DK210" i="3" s="1"/>
  <c r="DA210" i="3"/>
  <c r="DB177" i="3"/>
  <c r="CR177" i="3"/>
  <c r="DL177" i="3" s="1"/>
  <c r="DB135" i="3"/>
  <c r="CR135" i="3"/>
  <c r="DL135" i="3" s="1"/>
  <c r="DD75" i="3"/>
  <c r="CT75" i="3"/>
  <c r="DN75" i="3" s="1"/>
  <c r="DH53" i="3"/>
  <c r="CX53" i="3"/>
  <c r="DR53" i="3" s="1"/>
  <c r="CV32" i="3"/>
  <c r="DP32" i="3" s="1"/>
  <c r="DF32" i="3"/>
  <c r="DI24" i="3"/>
  <c r="CY24" i="3"/>
  <c r="DS24" i="3" s="1"/>
  <c r="CZ254" i="2"/>
  <c r="CP254" i="2"/>
  <c r="DJ254" i="2" s="1"/>
  <c r="CV241" i="2"/>
  <c r="CL241" i="2"/>
  <c r="DF241" i="2" s="1"/>
  <c r="CV225" i="2"/>
  <c r="CL225" i="2"/>
  <c r="DF225" i="2" s="1"/>
  <c r="CV209" i="2"/>
  <c r="CL209" i="2"/>
  <c r="DF209" i="2" s="1"/>
  <c r="CV193" i="2"/>
  <c r="CL193" i="2"/>
  <c r="DF193" i="2" s="1"/>
  <c r="DC175" i="2"/>
  <c r="CS175" i="2"/>
  <c r="DM175" i="2" s="1"/>
  <c r="CW142" i="2"/>
  <c r="CM142" i="2"/>
  <c r="DG142" i="2" s="1"/>
  <c r="BV23" i="4"/>
  <c r="BU23" i="4"/>
  <c r="BZ23" i="4" s="1"/>
  <c r="DB248" i="3"/>
  <c r="CR248" i="3"/>
  <c r="DL248" i="3" s="1"/>
  <c r="CS161" i="3"/>
  <c r="DM161" i="3" s="1"/>
  <c r="DC161" i="3"/>
  <c r="DI158" i="3"/>
  <c r="CY158" i="3"/>
  <c r="DS158" i="3" s="1"/>
  <c r="CA109" i="3"/>
  <c r="BZ109" i="3"/>
  <c r="BX109" i="3"/>
  <c r="BY109" i="3"/>
  <c r="DB75" i="3"/>
  <c r="CR75" i="3"/>
  <c r="DL75" i="3" s="1"/>
  <c r="DG37" i="3"/>
  <c r="CW37" i="3"/>
  <c r="DQ37" i="3" s="1"/>
  <c r="CL154" i="2"/>
  <c r="DF154" i="2" s="1"/>
  <c r="CV154" i="2"/>
  <c r="CX127" i="2"/>
  <c r="CN127" i="2"/>
  <c r="DH127" i="2" s="1"/>
  <c r="CT86" i="2"/>
  <c r="CJ86" i="2"/>
  <c r="DD86" i="2" s="1"/>
  <c r="CK23" i="2"/>
  <c r="DE23" i="2" s="1"/>
  <c r="CU23" i="2"/>
  <c r="CZ172" i="3"/>
  <c r="CP172" i="3"/>
  <c r="DJ172" i="3" s="1"/>
  <c r="DF92" i="3"/>
  <c r="CV92" i="3"/>
  <c r="DP92" i="3" s="1"/>
  <c r="DI46" i="3"/>
  <c r="CY46" i="3"/>
  <c r="DS46" i="3" s="1"/>
  <c r="CQ41" i="3"/>
  <c r="DK41" i="3" s="1"/>
  <c r="DA41" i="3"/>
  <c r="DC18" i="3"/>
  <c r="CS18" i="3"/>
  <c r="DM18" i="3" s="1"/>
  <c r="CT252" i="2"/>
  <c r="CJ252" i="2"/>
  <c r="DD252" i="2" s="1"/>
  <c r="CZ234" i="2"/>
  <c r="CP234" i="2"/>
  <c r="DJ234" i="2" s="1"/>
  <c r="BO218" i="2"/>
  <c r="BT218" i="2" s="1"/>
  <c r="BR218" i="2"/>
  <c r="BW202" i="2"/>
  <c r="BX202" i="2" s="1"/>
  <c r="CS189" i="2"/>
  <c r="DM189" i="2" s="1"/>
  <c r="DC189" i="2"/>
  <c r="BO174" i="2"/>
  <c r="BT174" i="2" s="1"/>
  <c r="CZ156" i="2"/>
  <c r="CP156" i="2"/>
  <c r="DJ156" i="2" s="1"/>
  <c r="CX129" i="2"/>
  <c r="CN129" i="2"/>
  <c r="DH129" i="2" s="1"/>
  <c r="CR93" i="2"/>
  <c r="DL93" i="2" s="1"/>
  <c r="DB93" i="2"/>
  <c r="CJ5" i="2"/>
  <c r="DD5" i="2" s="1"/>
  <c r="CT5" i="2"/>
  <c r="CX263" i="2"/>
  <c r="CN263" i="2"/>
  <c r="DH263" i="2" s="1"/>
  <c r="CO208" i="2"/>
  <c r="DI208" i="2" s="1"/>
  <c r="CY208" i="2"/>
  <c r="DG140" i="3"/>
  <c r="CW140" i="3"/>
  <c r="DQ140" i="3" s="1"/>
  <c r="DI111" i="3"/>
  <c r="CY111" i="3"/>
  <c r="DS111" i="3" s="1"/>
  <c r="CV271" i="2"/>
  <c r="CL271" i="2"/>
  <c r="DF271" i="2" s="1"/>
  <c r="CV240" i="2"/>
  <c r="CL240" i="2"/>
  <c r="DF240" i="2" s="1"/>
  <c r="CR189" i="2"/>
  <c r="DL189" i="2" s="1"/>
  <c r="DB189" i="2"/>
  <c r="BR101" i="2"/>
  <c r="BS101" i="2"/>
  <c r="BU101" i="2"/>
  <c r="DH249" i="3"/>
  <c r="CX249" i="3"/>
  <c r="DR249" i="3" s="1"/>
  <c r="CQ147" i="3"/>
  <c r="DK147" i="3" s="1"/>
  <c r="DA147" i="3"/>
  <c r="CX80" i="3"/>
  <c r="DR80" i="3" s="1"/>
  <c r="DH80" i="3"/>
  <c r="CU47" i="3"/>
  <c r="DO47" i="3" s="1"/>
  <c r="DH37" i="3"/>
  <c r="CX37" i="3"/>
  <c r="DR37" i="3" s="1"/>
  <c r="DC121" i="3"/>
  <c r="CS121" i="3"/>
  <c r="DM121" i="3" s="1"/>
  <c r="CX56" i="3"/>
  <c r="DR56" i="3" s="1"/>
  <c r="DH56" i="3"/>
  <c r="BO274" i="2"/>
  <c r="BT274" i="2" s="1"/>
  <c r="CY253" i="2"/>
  <c r="CO253" i="2"/>
  <c r="DI253" i="2" s="1"/>
  <c r="CQ241" i="2"/>
  <c r="DK241" i="2" s="1"/>
  <c r="DA241" i="2"/>
  <c r="CO228" i="2"/>
  <c r="DI228" i="2" s="1"/>
  <c r="CY228" i="2"/>
  <c r="CM182" i="2"/>
  <c r="DG182" i="2" s="1"/>
  <c r="CW182" i="2"/>
  <c r="BS169" i="2"/>
  <c r="BR169" i="2"/>
  <c r="BU169" i="2"/>
  <c r="BP159" i="2"/>
  <c r="BO159" i="2"/>
  <c r="BT159" i="2" s="1"/>
  <c r="CU147" i="2"/>
  <c r="CK147" i="2"/>
  <c r="DE147" i="2" s="1"/>
  <c r="BW123" i="2"/>
  <c r="BX123" i="2" s="1"/>
  <c r="BO114" i="2"/>
  <c r="BT114" i="2" s="1"/>
  <c r="CM92" i="2"/>
  <c r="DG92" i="2" s="1"/>
  <c r="CW92" i="2"/>
  <c r="CX83" i="2"/>
  <c r="CN83" i="2"/>
  <c r="DH83" i="2" s="1"/>
  <c r="CV72" i="2"/>
  <c r="CL72" i="2"/>
  <c r="DF72" i="2" s="1"/>
  <c r="CP62" i="2"/>
  <c r="DJ62" i="2" s="1"/>
  <c r="CZ62" i="2"/>
  <c r="CX51" i="2"/>
  <c r="CN51" i="2"/>
  <c r="DH51" i="2" s="1"/>
  <c r="CQ37" i="2"/>
  <c r="DK37" i="2" s="1"/>
  <c r="DA37" i="2"/>
  <c r="CV7" i="2"/>
  <c r="CL7" i="2"/>
  <c r="DF7" i="2" s="1"/>
  <c r="BS258" i="2"/>
  <c r="BR258" i="2"/>
  <c r="BU258" i="2"/>
  <c r="CX235" i="2"/>
  <c r="CN235" i="2"/>
  <c r="DH235" i="2" s="1"/>
  <c r="DA144" i="2"/>
  <c r="CQ144" i="2"/>
  <c r="DK144" i="2" s="1"/>
  <c r="CL73" i="2"/>
  <c r="DF73" i="2" s="1"/>
  <c r="CV73" i="2"/>
  <c r="DA28" i="2"/>
  <c r="CQ28" i="2"/>
  <c r="DK28" i="2" s="1"/>
  <c r="CM179" i="2"/>
  <c r="DG179" i="2" s="1"/>
  <c r="CW179" i="2"/>
  <c r="DC105" i="2"/>
  <c r="CS105" i="2"/>
  <c r="DM105" i="2" s="1"/>
  <c r="CW131" i="3"/>
  <c r="DQ131" i="3" s="1"/>
  <c r="DG131" i="3"/>
  <c r="CN243" i="2"/>
  <c r="DH243" i="2" s="1"/>
  <c r="CZ83" i="2"/>
  <c r="CP83" i="2"/>
  <c r="DJ83" i="2" s="1"/>
  <c r="CQ7" i="3"/>
  <c r="DK7" i="3" s="1"/>
  <c r="DA7" i="3"/>
  <c r="BO211" i="2"/>
  <c r="CN198" i="2"/>
  <c r="DH198" i="2" s="1"/>
  <c r="CX198" i="2"/>
  <c r="CO183" i="2"/>
  <c r="DI183" i="2" s="1"/>
  <c r="BU129" i="2"/>
  <c r="BT129" i="2"/>
  <c r="BR129" i="2"/>
  <c r="BS129" i="2"/>
  <c r="BO126" i="2"/>
  <c r="BT126" i="2" s="1"/>
  <c r="BO99" i="2"/>
  <c r="BT99" i="2" s="1"/>
  <c r="CN42" i="2"/>
  <c r="DH42" i="2" s="1"/>
  <c r="CX42" i="2"/>
  <c r="CY192" i="3"/>
  <c r="DS192" i="3" s="1"/>
  <c r="DI192" i="3"/>
  <c r="CT108" i="3"/>
  <c r="DN108" i="3" s="1"/>
  <c r="DH38" i="3"/>
  <c r="CX38" i="3"/>
  <c r="DR38" i="3" s="1"/>
  <c r="CN276" i="2"/>
  <c r="DH276" i="2" s="1"/>
  <c r="CX276" i="2"/>
  <c r="BS245" i="2"/>
  <c r="BR245" i="2"/>
  <c r="BU245" i="2"/>
  <c r="CT240" i="2"/>
  <c r="CJ240" i="2"/>
  <c r="DD240" i="2" s="1"/>
  <c r="BS203" i="2"/>
  <c r="BR203" i="2"/>
  <c r="BU203" i="2"/>
  <c r="CY173" i="2"/>
  <c r="CO173" i="2"/>
  <c r="DI173" i="2" s="1"/>
  <c r="CV147" i="2"/>
  <c r="CL147" i="2"/>
  <c r="DF147" i="2" s="1"/>
  <c r="BW136" i="2"/>
  <c r="BX136" i="2" s="1"/>
  <c r="BO124" i="2"/>
  <c r="BT124" i="2" s="1"/>
  <c r="BT83" i="2"/>
  <c r="BR83" i="2"/>
  <c r="BU83" i="2"/>
  <c r="BS83" i="2"/>
  <c r="BO72" i="2"/>
  <c r="BT72" i="2" s="1"/>
  <c r="CY55" i="2"/>
  <c r="CO55" i="2"/>
  <c r="DI55" i="2" s="1"/>
  <c r="CS47" i="2"/>
  <c r="DM47" i="2" s="1"/>
  <c r="DC47" i="2"/>
  <c r="CW36" i="2"/>
  <c r="CM36" i="2"/>
  <c r="DG36" i="2" s="1"/>
  <c r="CU17" i="2"/>
  <c r="CK17" i="2"/>
  <c r="DE17" i="2" s="1"/>
  <c r="CV8" i="3"/>
  <c r="DP8" i="3" s="1"/>
  <c r="DF8" i="3"/>
  <c r="CQ139" i="2"/>
  <c r="DK139" i="2" s="1"/>
  <c r="DA139" i="2"/>
  <c r="CX108" i="2"/>
  <c r="CN108" i="2"/>
  <c r="DH108" i="2" s="1"/>
  <c r="CN89" i="2"/>
  <c r="DH89" i="2" s="1"/>
  <c r="CX89" i="2"/>
  <c r="CU55" i="2"/>
  <c r="CK55" i="2"/>
  <c r="DE55" i="2" s="1"/>
  <c r="BW145" i="2"/>
  <c r="BX145" i="2" s="1"/>
  <c r="CY95" i="2"/>
  <c r="CO95" i="2"/>
  <c r="DI95" i="2" s="1"/>
  <c r="DC49" i="2"/>
  <c r="CS49" i="2"/>
  <c r="DM49" i="2" s="1"/>
  <c r="BR12" i="2"/>
  <c r="BU12" i="2"/>
  <c r="BS12" i="2"/>
  <c r="BR100" i="2"/>
  <c r="BU100" i="2"/>
  <c r="BS100" i="2"/>
  <c r="CX63" i="2"/>
  <c r="CN63" i="2"/>
  <c r="DH63" i="2" s="1"/>
  <c r="BW10" i="2"/>
  <c r="BX10" i="2" s="1"/>
  <c r="BO173" i="2"/>
  <c r="CT127" i="2"/>
  <c r="CJ127" i="2"/>
  <c r="DD127" i="2" s="1"/>
  <c r="BO75" i="2"/>
  <c r="CZ25" i="2"/>
  <c r="CP25" i="2"/>
  <c r="DJ25" i="2" s="1"/>
  <c r="DI191" i="3"/>
  <c r="CY191" i="3"/>
  <c r="DS191" i="3" s="1"/>
  <c r="CZ99" i="3"/>
  <c r="CP99" i="3"/>
  <c r="DJ99" i="3" s="1"/>
  <c r="CN248" i="2"/>
  <c r="DH248" i="2" s="1"/>
  <c r="CX248" i="2"/>
  <c r="CQ227" i="2"/>
  <c r="DK227" i="2" s="1"/>
  <c r="DA227" i="2"/>
  <c r="CZ220" i="2"/>
  <c r="CP220" i="2"/>
  <c r="DJ220" i="2" s="1"/>
  <c r="CT196" i="2"/>
  <c r="CJ196" i="2"/>
  <c r="DD196" i="2" s="1"/>
  <c r="CM181" i="2"/>
  <c r="DG181" i="2" s="1"/>
  <c r="CW181" i="2"/>
  <c r="BW176" i="2"/>
  <c r="BX176" i="2" s="1"/>
  <c r="CO171" i="2"/>
  <c r="DI171" i="2" s="1"/>
  <c r="CL126" i="2"/>
  <c r="DF126" i="2" s="1"/>
  <c r="CV126" i="2"/>
  <c r="CL111" i="2"/>
  <c r="DF111" i="2" s="1"/>
  <c r="CV111" i="2"/>
  <c r="CU106" i="2"/>
  <c r="CK106" i="2"/>
  <c r="DE106" i="2" s="1"/>
  <c r="CY91" i="2"/>
  <c r="CO91" i="2"/>
  <c r="DI91" i="2" s="1"/>
  <c r="CU58" i="2"/>
  <c r="CK58" i="2"/>
  <c r="DE58" i="2" s="1"/>
  <c r="DB41" i="2"/>
  <c r="CR41" i="2"/>
  <c r="DL41" i="2" s="1"/>
  <c r="CS33" i="2"/>
  <c r="DM33" i="2" s="1"/>
  <c r="DC33" i="2"/>
  <c r="CQ24" i="2"/>
  <c r="DK24" i="2" s="1"/>
  <c r="DA24" i="2"/>
  <c r="CZ14" i="2"/>
  <c r="CP14" i="2"/>
  <c r="DJ14" i="2" s="1"/>
  <c r="CK5" i="2"/>
  <c r="DE5" i="2" s="1"/>
  <c r="CU5" i="2"/>
  <c r="CU190" i="3"/>
  <c r="DO190" i="3" s="1"/>
  <c r="DE190" i="3"/>
  <c r="CS173" i="2"/>
  <c r="DM173" i="2" s="1"/>
  <c r="DC173" i="2"/>
  <c r="BW162" i="2"/>
  <c r="BX162" i="2" s="1"/>
  <c r="CW146" i="2"/>
  <c r="CM146" i="2"/>
  <c r="DG146" i="2" s="1"/>
  <c r="BO120" i="2"/>
  <c r="BT120" i="2" s="1"/>
  <c r="BU87" i="2"/>
  <c r="BS87" i="2"/>
  <c r="BR87" i="2"/>
  <c r="DB65" i="2"/>
  <c r="CR65" i="2"/>
  <c r="DL65" i="2" s="1"/>
  <c r="CV39" i="2"/>
  <c r="CL39" i="2"/>
  <c r="DF39" i="2" s="1"/>
  <c r="BP21" i="2"/>
  <c r="BO21" i="2"/>
  <c r="BT21" i="2" s="1"/>
  <c r="CY213" i="2"/>
  <c r="CO213" i="2"/>
  <c r="DI213" i="2" s="1"/>
  <c r="CQ170" i="2"/>
  <c r="DK170" i="2" s="1"/>
  <c r="DA170" i="2"/>
  <c r="CL159" i="2"/>
  <c r="DF159" i="2" s="1"/>
  <c r="CV159" i="2"/>
  <c r="BP135" i="2"/>
  <c r="CV112" i="2"/>
  <c r="CL112" i="2"/>
  <c r="DF112" i="2" s="1"/>
  <c r="CR86" i="2"/>
  <c r="DL86" i="2" s="1"/>
  <c r="DB86" i="2"/>
  <c r="CR12" i="2"/>
  <c r="DL12" i="2" s="1"/>
  <c r="DB12" i="2"/>
  <c r="DE265" i="3"/>
  <c r="CU265" i="3"/>
  <c r="DO265" i="3" s="1"/>
  <c r="DC186" i="2"/>
  <c r="CS186" i="2"/>
  <c r="DM186" i="2" s="1"/>
  <c r="CJ144" i="2"/>
  <c r="DD144" i="2" s="1"/>
  <c r="CT144" i="2"/>
  <c r="CX79" i="2"/>
  <c r="CN79" i="2"/>
  <c r="DH79" i="2" s="1"/>
  <c r="DA29" i="2"/>
  <c r="CQ29" i="2"/>
  <c r="DK29" i="2" s="1"/>
  <c r="CY13" i="2"/>
  <c r="CO13" i="2"/>
  <c r="DI13" i="2" s="1"/>
  <c r="CR95" i="3"/>
  <c r="DL95" i="3" s="1"/>
  <c r="DB95" i="3"/>
  <c r="DB149" i="2"/>
  <c r="CR149" i="2"/>
  <c r="DL149" i="2" s="1"/>
  <c r="CJ148" i="2"/>
  <c r="DD148" i="2" s="1"/>
  <c r="CT148" i="2"/>
  <c r="CT111" i="2"/>
  <c r="CJ111" i="2"/>
  <c r="DD111" i="2" s="1"/>
  <c r="DB262" i="2"/>
  <c r="CR262" i="2"/>
  <c r="DL262" i="2" s="1"/>
  <c r="BU252" i="2"/>
  <c r="BS252" i="2"/>
  <c r="BR252" i="2"/>
  <c r="CT222" i="2"/>
  <c r="CJ222" i="2"/>
  <c r="DD222" i="2" s="1"/>
  <c r="DC200" i="2"/>
  <c r="CS200" i="2"/>
  <c r="DM200" i="2" s="1"/>
  <c r="CR185" i="2"/>
  <c r="DL185" i="2" s="1"/>
  <c r="DB185" i="2"/>
  <c r="CV164" i="2"/>
  <c r="CL164" i="2"/>
  <c r="DF164" i="2" s="1"/>
  <c r="CW138" i="2"/>
  <c r="CM138" i="2"/>
  <c r="DG138" i="2" s="1"/>
  <c r="DB129" i="2"/>
  <c r="CR129" i="2"/>
  <c r="DL129" i="2" s="1"/>
  <c r="BS111" i="2"/>
  <c r="BR111" i="2"/>
  <c r="BU111" i="2"/>
  <c r="CQ100" i="2"/>
  <c r="DK100" i="2" s="1"/>
  <c r="DA100" i="2"/>
  <c r="CZ95" i="2"/>
  <c r="CP95" i="2"/>
  <c r="DJ95" i="2" s="1"/>
  <c r="CK73" i="2"/>
  <c r="DE73" i="2" s="1"/>
  <c r="CU73" i="2"/>
  <c r="CV64" i="2"/>
  <c r="CL64" i="2"/>
  <c r="DF64" i="2" s="1"/>
  <c r="CO54" i="2"/>
  <c r="DI54" i="2" s="1"/>
  <c r="CY54" i="2"/>
  <c r="DA42" i="2"/>
  <c r="CQ42" i="2"/>
  <c r="DK42" i="2" s="1"/>
  <c r="BO36" i="2"/>
  <c r="BT36" i="2" s="1"/>
  <c r="CT25" i="2"/>
  <c r="CJ25" i="2"/>
  <c r="DD25" i="2" s="1"/>
  <c r="BR18" i="2"/>
  <c r="BU18" i="2"/>
  <c r="BS18" i="2"/>
  <c r="CU9" i="2"/>
  <c r="CK9" i="2"/>
  <c r="DE9" i="2" s="1"/>
  <c r="DB11" i="4"/>
  <c r="CR11" i="4"/>
  <c r="DL11" i="4" s="1"/>
  <c r="DE27" i="3"/>
  <c r="CU27" i="3"/>
  <c r="DO27" i="3" s="1"/>
  <c r="DB260" i="2"/>
  <c r="CR260" i="2"/>
  <c r="DL260" i="2" s="1"/>
  <c r="CM259" i="2"/>
  <c r="DG259" i="2" s="1"/>
  <c r="CW259" i="2"/>
  <c r="CZ236" i="2"/>
  <c r="CP236" i="2"/>
  <c r="DJ236" i="2" s="1"/>
  <c r="CP117" i="2"/>
  <c r="DJ117" i="2" s="1"/>
  <c r="CZ117" i="2"/>
  <c r="CK75" i="2"/>
  <c r="DE75" i="2" s="1"/>
  <c r="CU75" i="2"/>
  <c r="CO38" i="2"/>
  <c r="DI38" i="2" s="1"/>
  <c r="CY38" i="2"/>
  <c r="DA122" i="3"/>
  <c r="CQ122" i="3"/>
  <c r="DK122" i="3" s="1"/>
  <c r="DC160" i="2"/>
  <c r="CS160" i="2"/>
  <c r="DM160" i="2" s="1"/>
  <c r="DA136" i="2"/>
  <c r="CQ136" i="2"/>
  <c r="DK136" i="2" s="1"/>
  <c r="BR93" i="2"/>
  <c r="BS93" i="2"/>
  <c r="BU93" i="2"/>
  <c r="CN38" i="2"/>
  <c r="DH38" i="2" s="1"/>
  <c r="CX38" i="2"/>
  <c r="CP157" i="2"/>
  <c r="DJ157" i="2" s="1"/>
  <c r="CZ157" i="2"/>
  <c r="CW13" i="2"/>
  <c r="CM13" i="2"/>
  <c r="DG13" i="2" s="1"/>
  <c r="CN183" i="2"/>
  <c r="DH183" i="2" s="1"/>
  <c r="CO7" i="2"/>
  <c r="DI7" i="2" s="1"/>
  <c r="DI279" i="5"/>
  <c r="CY279" i="5"/>
  <c r="DS279" i="5" s="1"/>
  <c r="DB276" i="5"/>
  <c r="CR276" i="5"/>
  <c r="DL276" i="5" s="1"/>
  <c r="CY278" i="5"/>
  <c r="DS278" i="5" s="1"/>
  <c r="DI278" i="5"/>
  <c r="CC279" i="5"/>
  <c r="CD279" i="5" s="1"/>
  <c r="CP270" i="5"/>
  <c r="DJ270" i="5" s="1"/>
  <c r="CZ270" i="5"/>
  <c r="CC280" i="5"/>
  <c r="CD280" i="5" s="1"/>
  <c r="DE254" i="5"/>
  <c r="CU254" i="5"/>
  <c r="DO254" i="5" s="1"/>
  <c r="BZ280" i="5"/>
  <c r="BX280" i="5"/>
  <c r="BY280" i="5"/>
  <c r="CA280" i="5"/>
  <c r="CT265" i="5"/>
  <c r="DN265" i="5" s="1"/>
  <c r="DD265" i="5"/>
  <c r="CS258" i="5"/>
  <c r="DM258" i="5" s="1"/>
  <c r="DC258" i="5"/>
  <c r="CU270" i="5"/>
  <c r="DO270" i="5" s="1"/>
  <c r="DE270" i="5"/>
  <c r="CA265" i="5"/>
  <c r="BZ265" i="5"/>
  <c r="BX265" i="5"/>
  <c r="BY265" i="5"/>
  <c r="CU259" i="5"/>
  <c r="DO259" i="5" s="1"/>
  <c r="DE259" i="5"/>
  <c r="CZ249" i="5"/>
  <c r="CP249" i="5"/>
  <c r="DJ249" i="5" s="1"/>
  <c r="DH264" i="5"/>
  <c r="CX264" i="5"/>
  <c r="DR264" i="5" s="1"/>
  <c r="CX252" i="5"/>
  <c r="DR252" i="5" s="1"/>
  <c r="DH252" i="5"/>
  <c r="DA250" i="5"/>
  <c r="CQ250" i="5"/>
  <c r="DK250" i="5" s="1"/>
  <c r="CT245" i="5"/>
  <c r="DN245" i="5" s="1"/>
  <c r="DD245" i="5"/>
  <c r="CP269" i="5"/>
  <c r="DJ269" i="5" s="1"/>
  <c r="CZ269" i="5"/>
  <c r="DF247" i="5"/>
  <c r="CV247" i="5"/>
  <c r="DP247" i="5" s="1"/>
  <c r="CR244" i="5"/>
  <c r="DL244" i="5" s="1"/>
  <c r="DB244" i="5"/>
  <c r="CZ267" i="5"/>
  <c r="CP267" i="5"/>
  <c r="DJ267" i="5" s="1"/>
  <c r="DF260" i="5"/>
  <c r="CV260" i="5"/>
  <c r="DP260" i="5" s="1"/>
  <c r="CX259" i="5"/>
  <c r="DR259" i="5" s="1"/>
  <c r="DH259" i="5"/>
  <c r="CC255" i="5"/>
  <c r="CD255" i="5" s="1"/>
  <c r="CW256" i="5"/>
  <c r="DQ256" i="5" s="1"/>
  <c r="DG256" i="5"/>
  <c r="CC233" i="5"/>
  <c r="CD233" i="5" s="1"/>
  <c r="CV268" i="5"/>
  <c r="DP268" i="5" s="1"/>
  <c r="CZ245" i="5"/>
  <c r="CP245" i="5"/>
  <c r="DJ245" i="5" s="1"/>
  <c r="CQ242" i="5"/>
  <c r="DK242" i="5" s="1"/>
  <c r="DA242" i="5"/>
  <c r="CZ223" i="5"/>
  <c r="CP223" i="5"/>
  <c r="DJ223" i="5" s="1"/>
  <c r="DE264" i="5"/>
  <c r="CU264" i="5"/>
  <c r="DO264" i="5" s="1"/>
  <c r="DC247" i="5"/>
  <c r="CS247" i="5"/>
  <c r="DM247" i="5" s="1"/>
  <c r="DH233" i="5"/>
  <c r="CX233" i="5"/>
  <c r="DR233" i="5" s="1"/>
  <c r="CU245" i="5"/>
  <c r="DO245" i="5" s="1"/>
  <c r="DE245" i="5"/>
  <c r="CT243" i="5"/>
  <c r="DN243" i="5" s="1"/>
  <c r="DD243" i="5"/>
  <c r="DB254" i="5"/>
  <c r="CR254" i="5"/>
  <c r="DL254" i="5" s="1"/>
  <c r="CX239" i="5"/>
  <c r="DR239" i="5" s="1"/>
  <c r="DH239" i="5"/>
  <c r="CA236" i="5"/>
  <c r="BY236" i="5"/>
  <c r="BZ236" i="5"/>
  <c r="BX236" i="5"/>
  <c r="DF229" i="5"/>
  <c r="CV229" i="5"/>
  <c r="DP229" i="5" s="1"/>
  <c r="BX256" i="5"/>
  <c r="CV242" i="5"/>
  <c r="DP242" i="5" s="1"/>
  <c r="CW250" i="5"/>
  <c r="DQ250" i="5" s="1"/>
  <c r="DG250" i="5"/>
  <c r="CC249" i="5"/>
  <c r="CD249" i="5" s="1"/>
  <c r="DE234" i="5"/>
  <c r="CU234" i="5"/>
  <c r="DO234" i="5" s="1"/>
  <c r="CR253" i="5"/>
  <c r="DL253" i="5" s="1"/>
  <c r="DB253" i="5"/>
  <c r="CY253" i="5"/>
  <c r="DS253" i="5" s="1"/>
  <c r="DI253" i="5"/>
  <c r="DG231" i="5"/>
  <c r="CW231" i="5"/>
  <c r="DQ231" i="5" s="1"/>
  <c r="DA261" i="5"/>
  <c r="CQ261" i="5"/>
  <c r="DK261" i="5" s="1"/>
  <c r="DG254" i="5"/>
  <c r="CW254" i="5"/>
  <c r="DQ254" i="5" s="1"/>
  <c r="CR246" i="5"/>
  <c r="DL246" i="5" s="1"/>
  <c r="DB246" i="5"/>
  <c r="DA246" i="5"/>
  <c r="CQ246" i="5"/>
  <c r="DK246" i="5" s="1"/>
  <c r="DB240" i="5"/>
  <c r="CR240" i="5"/>
  <c r="DL240" i="5" s="1"/>
  <c r="CZ235" i="5"/>
  <c r="CP235" i="5"/>
  <c r="DJ235" i="5" s="1"/>
  <c r="CZ217" i="5"/>
  <c r="CP217" i="5"/>
  <c r="DJ217" i="5" s="1"/>
  <c r="CY241" i="5"/>
  <c r="DS241" i="5" s="1"/>
  <c r="DI241" i="5"/>
  <c r="CZ238" i="5"/>
  <c r="CP238" i="5"/>
  <c r="DJ238" i="5" s="1"/>
  <c r="DB223" i="5"/>
  <c r="CR223" i="5"/>
  <c r="DL223" i="5" s="1"/>
  <c r="CA230" i="5"/>
  <c r="BY230" i="5"/>
  <c r="BZ230" i="5"/>
  <c r="BX230" i="5"/>
  <c r="DI230" i="5"/>
  <c r="CY230" i="5"/>
  <c r="DS230" i="5" s="1"/>
  <c r="CZ197" i="5"/>
  <c r="CP197" i="5"/>
  <c r="DJ197" i="5" s="1"/>
  <c r="CZ236" i="5"/>
  <c r="CP236" i="5"/>
  <c r="DJ236" i="5" s="1"/>
  <c r="CZ228" i="5"/>
  <c r="CP228" i="5"/>
  <c r="DJ228" i="5" s="1"/>
  <c r="CR213" i="5"/>
  <c r="DL213" i="5" s="1"/>
  <c r="DB213" i="5"/>
  <c r="DG197" i="5"/>
  <c r="CW197" i="5"/>
  <c r="DQ197" i="5" s="1"/>
  <c r="CS224" i="5"/>
  <c r="DM224" i="5" s="1"/>
  <c r="DC224" i="5"/>
  <c r="CR209" i="5"/>
  <c r="DL209" i="5" s="1"/>
  <c r="DB209" i="5"/>
  <c r="CV197" i="5"/>
  <c r="DP197" i="5" s="1"/>
  <c r="DF197" i="5"/>
  <c r="DE248" i="5"/>
  <c r="CU248" i="5"/>
  <c r="DO248" i="5" s="1"/>
  <c r="BZ235" i="5"/>
  <c r="CA235" i="5"/>
  <c r="BX235" i="5"/>
  <c r="BY235" i="5"/>
  <c r="CQ220" i="5"/>
  <c r="DK220" i="5" s="1"/>
  <c r="DA220" i="5"/>
  <c r="CW213" i="5"/>
  <c r="DQ213" i="5" s="1"/>
  <c r="DG213" i="5"/>
  <c r="DE194" i="5"/>
  <c r="CU194" i="5"/>
  <c r="DO194" i="5" s="1"/>
  <c r="CU252" i="5"/>
  <c r="DO252" i="5" s="1"/>
  <c r="BY227" i="5"/>
  <c r="BX227" i="5"/>
  <c r="CA227" i="5"/>
  <c r="BZ227" i="5"/>
  <c r="CQ225" i="5"/>
  <c r="DK225" i="5" s="1"/>
  <c r="DA225" i="5"/>
  <c r="DB225" i="5"/>
  <c r="CR225" i="5"/>
  <c r="DL225" i="5" s="1"/>
  <c r="CY222" i="5"/>
  <c r="DS222" i="5" s="1"/>
  <c r="DI222" i="5"/>
  <c r="DA217" i="5"/>
  <c r="CQ217" i="5"/>
  <c r="DK217" i="5" s="1"/>
  <c r="DD209" i="5"/>
  <c r="CT209" i="5"/>
  <c r="DN209" i="5" s="1"/>
  <c r="DC233" i="5"/>
  <c r="CS233" i="5"/>
  <c r="DM233" i="5" s="1"/>
  <c r="CR272" i="5"/>
  <c r="DL272" i="5" s="1"/>
  <c r="DB272" i="5"/>
  <c r="CR232" i="5"/>
  <c r="DL232" i="5" s="1"/>
  <c r="DB232" i="5"/>
  <c r="CC206" i="5"/>
  <c r="CD206" i="5" s="1"/>
  <c r="CU208" i="5"/>
  <c r="DO208" i="5" s="1"/>
  <c r="DE208" i="5"/>
  <c r="DF203" i="5"/>
  <c r="CV203" i="5"/>
  <c r="DP203" i="5" s="1"/>
  <c r="CY196" i="5"/>
  <c r="DS196" i="5" s="1"/>
  <c r="DI196" i="5"/>
  <c r="DI190" i="5"/>
  <c r="CY190" i="5"/>
  <c r="DS190" i="5" s="1"/>
  <c r="CY188" i="5"/>
  <c r="DS188" i="5" s="1"/>
  <c r="DI188" i="5"/>
  <c r="CQ180" i="5"/>
  <c r="DK180" i="5" s="1"/>
  <c r="DA180" i="5"/>
  <c r="CU219" i="5"/>
  <c r="DO219" i="5" s="1"/>
  <c r="DE219" i="5"/>
  <c r="CQ201" i="5"/>
  <c r="DK201" i="5" s="1"/>
  <c r="DA201" i="5"/>
  <c r="CZ184" i="5"/>
  <c r="CP184" i="5"/>
  <c r="DJ184" i="5" s="1"/>
  <c r="CT228" i="5"/>
  <c r="DN228" i="5" s="1"/>
  <c r="DD228" i="5"/>
  <c r="CC201" i="5"/>
  <c r="CD201" i="5" s="1"/>
  <c r="DF172" i="5"/>
  <c r="CV172" i="5"/>
  <c r="DP172" i="5" s="1"/>
  <c r="DC210" i="5"/>
  <c r="CS210" i="5"/>
  <c r="DM210" i="5" s="1"/>
  <c r="CA193" i="5"/>
  <c r="BZ193" i="5"/>
  <c r="BX193" i="5"/>
  <c r="BY193" i="5"/>
  <c r="CU182" i="5"/>
  <c r="DO182" i="5" s="1"/>
  <c r="DE182" i="5"/>
  <c r="CY171" i="5"/>
  <c r="DS171" i="5" s="1"/>
  <c r="DI171" i="5"/>
  <c r="CQ154" i="5"/>
  <c r="DK154" i="5" s="1"/>
  <c r="DA154" i="5"/>
  <c r="DB212" i="5"/>
  <c r="CR212" i="5"/>
  <c r="DL212" i="5" s="1"/>
  <c r="DF212" i="5"/>
  <c r="CV212" i="5"/>
  <c r="DP212" i="5" s="1"/>
  <c r="CY170" i="5"/>
  <c r="DS170" i="5" s="1"/>
  <c r="DI170" i="5"/>
  <c r="CX158" i="5"/>
  <c r="DR158" i="5" s="1"/>
  <c r="DH158" i="5"/>
  <c r="BZ199" i="5"/>
  <c r="BY199" i="5"/>
  <c r="BX199" i="5"/>
  <c r="CA199" i="5"/>
  <c r="CU186" i="5"/>
  <c r="DO186" i="5" s="1"/>
  <c r="DE186" i="5"/>
  <c r="CT179" i="5"/>
  <c r="DN179" i="5" s="1"/>
  <c r="DD179" i="5"/>
  <c r="CA170" i="5"/>
  <c r="BZ170" i="5"/>
  <c r="BY170" i="5"/>
  <c r="BX170" i="5"/>
  <c r="BY160" i="5"/>
  <c r="BX160" i="5"/>
  <c r="CA160" i="5"/>
  <c r="BZ160" i="5"/>
  <c r="BX223" i="5"/>
  <c r="BY223" i="5"/>
  <c r="CA223" i="5"/>
  <c r="BZ223" i="5"/>
  <c r="CQ205" i="5"/>
  <c r="DK205" i="5" s="1"/>
  <c r="DA205" i="5"/>
  <c r="CS182" i="5"/>
  <c r="DM182" i="5" s="1"/>
  <c r="DC182" i="5"/>
  <c r="DI198" i="5"/>
  <c r="CY198" i="5"/>
  <c r="DS198" i="5" s="1"/>
  <c r="DI195" i="5"/>
  <c r="CY195" i="5"/>
  <c r="DS195" i="5" s="1"/>
  <c r="CC195" i="5"/>
  <c r="CD195" i="5" s="1"/>
  <c r="DH181" i="5"/>
  <c r="CX181" i="5"/>
  <c r="DR181" i="5" s="1"/>
  <c r="DG181" i="5"/>
  <c r="CW181" i="5"/>
  <c r="DQ181" i="5" s="1"/>
  <c r="CY162" i="5"/>
  <c r="DS162" i="5" s="1"/>
  <c r="DI162" i="5"/>
  <c r="DI150" i="5"/>
  <c r="CY150" i="5"/>
  <c r="DS150" i="5" s="1"/>
  <c r="DA142" i="5"/>
  <c r="CQ142" i="5"/>
  <c r="DK142" i="5" s="1"/>
  <c r="DH211" i="5"/>
  <c r="CX211" i="5"/>
  <c r="DR211" i="5" s="1"/>
  <c r="DE211" i="5"/>
  <c r="CU211" i="5"/>
  <c r="DO211" i="5" s="1"/>
  <c r="CX197" i="5"/>
  <c r="DR197" i="5" s="1"/>
  <c r="DH176" i="5"/>
  <c r="CX176" i="5"/>
  <c r="DR176" i="5" s="1"/>
  <c r="CX165" i="5"/>
  <c r="DR165" i="5" s="1"/>
  <c r="DH165" i="5"/>
  <c r="CV164" i="5"/>
  <c r="DP164" i="5" s="1"/>
  <c r="DF164" i="5"/>
  <c r="DD146" i="5"/>
  <c r="CT146" i="5"/>
  <c r="DN146" i="5" s="1"/>
  <c r="BX140" i="5"/>
  <c r="CA140" i="5"/>
  <c r="BZ140" i="5"/>
  <c r="BY140" i="5"/>
  <c r="CP125" i="5"/>
  <c r="DJ125" i="5" s="1"/>
  <c r="CZ125" i="5"/>
  <c r="CT210" i="5"/>
  <c r="DN210" i="5" s="1"/>
  <c r="DI187" i="5"/>
  <c r="CY187" i="5"/>
  <c r="DS187" i="5" s="1"/>
  <c r="DF174" i="5"/>
  <c r="CV174" i="5"/>
  <c r="DP174" i="5" s="1"/>
  <c r="CV173" i="5"/>
  <c r="DP173" i="5" s="1"/>
  <c r="DF173" i="5"/>
  <c r="DD167" i="5"/>
  <c r="CT167" i="5"/>
  <c r="DN167" i="5" s="1"/>
  <c r="CX167" i="5"/>
  <c r="DR167" i="5" s="1"/>
  <c r="DH167" i="5"/>
  <c r="CA159" i="5"/>
  <c r="BY159" i="5"/>
  <c r="BX159" i="5"/>
  <c r="CU153" i="5"/>
  <c r="DO153" i="5" s="1"/>
  <c r="DE153" i="5"/>
  <c r="CQ146" i="5"/>
  <c r="DK146" i="5" s="1"/>
  <c r="DA146" i="5"/>
  <c r="CW142" i="5"/>
  <c r="DQ142" i="5" s="1"/>
  <c r="DG142" i="5"/>
  <c r="DC129" i="5"/>
  <c r="CS129" i="5"/>
  <c r="DM129" i="5" s="1"/>
  <c r="DB215" i="5"/>
  <c r="CR215" i="5"/>
  <c r="DL215" i="5" s="1"/>
  <c r="DB177" i="5"/>
  <c r="CR177" i="5"/>
  <c r="DL177" i="5" s="1"/>
  <c r="DH152" i="5"/>
  <c r="CX152" i="5"/>
  <c r="DR152" i="5" s="1"/>
  <c r="DC140" i="5"/>
  <c r="CS140" i="5"/>
  <c r="DM140" i="5" s="1"/>
  <c r="CX185" i="5"/>
  <c r="DR185" i="5" s="1"/>
  <c r="DH185" i="5"/>
  <c r="CW163" i="5"/>
  <c r="DQ163" i="5" s="1"/>
  <c r="DG163" i="5"/>
  <c r="CV155" i="5"/>
  <c r="DP155" i="5" s="1"/>
  <c r="DF155" i="5"/>
  <c r="DE155" i="5"/>
  <c r="CU155" i="5"/>
  <c r="DO155" i="5" s="1"/>
  <c r="CY141" i="5"/>
  <c r="DS141" i="5" s="1"/>
  <c r="DI141" i="5"/>
  <c r="BX209" i="5"/>
  <c r="DH138" i="5"/>
  <c r="CX138" i="5"/>
  <c r="DR138" i="5" s="1"/>
  <c r="CX132" i="5"/>
  <c r="DR132" i="5" s="1"/>
  <c r="DH132" i="5"/>
  <c r="DC235" i="5"/>
  <c r="CS235" i="5"/>
  <c r="DM235" i="5" s="1"/>
  <c r="CC231" i="5"/>
  <c r="CD231" i="5" s="1"/>
  <c r="CX213" i="5"/>
  <c r="DR213" i="5" s="1"/>
  <c r="BZ191" i="5"/>
  <c r="BY191" i="5"/>
  <c r="BX191" i="5"/>
  <c r="CA191" i="5"/>
  <c r="CZ170" i="5"/>
  <c r="CP170" i="5"/>
  <c r="DJ170" i="5" s="1"/>
  <c r="CX131" i="5"/>
  <c r="DR131" i="5" s="1"/>
  <c r="DH131" i="5"/>
  <c r="CC126" i="5"/>
  <c r="CD126" i="5" s="1"/>
  <c r="CV123" i="5"/>
  <c r="DP123" i="5" s="1"/>
  <c r="DF123" i="5"/>
  <c r="CQ111" i="5"/>
  <c r="DK111" i="5" s="1"/>
  <c r="DA111" i="5"/>
  <c r="CW180" i="5"/>
  <c r="DQ180" i="5" s="1"/>
  <c r="DG180" i="5"/>
  <c r="DG164" i="5"/>
  <c r="CW164" i="5"/>
  <c r="DQ164" i="5" s="1"/>
  <c r="CQ151" i="5"/>
  <c r="DK151" i="5" s="1"/>
  <c r="DA151" i="5"/>
  <c r="DG148" i="5"/>
  <c r="CW148" i="5"/>
  <c r="DQ148" i="5" s="1"/>
  <c r="DH147" i="5"/>
  <c r="CX147" i="5"/>
  <c r="DR147" i="5" s="1"/>
  <c r="DB110" i="5"/>
  <c r="CR110" i="5"/>
  <c r="DL110" i="5" s="1"/>
  <c r="CU178" i="5"/>
  <c r="DO178" i="5" s="1"/>
  <c r="DB150" i="5"/>
  <c r="CR150" i="5"/>
  <c r="DL150" i="5" s="1"/>
  <c r="DB147" i="5"/>
  <c r="CR147" i="5"/>
  <c r="DL147" i="5" s="1"/>
  <c r="CU141" i="5"/>
  <c r="DO141" i="5" s="1"/>
  <c r="DE141" i="5"/>
  <c r="DG126" i="5"/>
  <c r="CW126" i="5"/>
  <c r="DQ126" i="5" s="1"/>
  <c r="DI112" i="5"/>
  <c r="CY112" i="5"/>
  <c r="DS112" i="5" s="1"/>
  <c r="CX190" i="5"/>
  <c r="DR190" i="5" s="1"/>
  <c r="DI169" i="5"/>
  <c r="CY169" i="5"/>
  <c r="DS169" i="5" s="1"/>
  <c r="CV162" i="5"/>
  <c r="DP162" i="5" s="1"/>
  <c r="DF162" i="5"/>
  <c r="CV160" i="5"/>
  <c r="DP160" i="5" s="1"/>
  <c r="DF160" i="5"/>
  <c r="DE122" i="5"/>
  <c r="CU122" i="5"/>
  <c r="DO122" i="5" s="1"/>
  <c r="DB96" i="5"/>
  <c r="CR96" i="5"/>
  <c r="DL96" i="5" s="1"/>
  <c r="CT216" i="5"/>
  <c r="DN216" i="5" s="1"/>
  <c r="DD216" i="5"/>
  <c r="DB216" i="5"/>
  <c r="CR216" i="5"/>
  <c r="DL216" i="5" s="1"/>
  <c r="CC185" i="5"/>
  <c r="CD185" i="5" s="1"/>
  <c r="CW108" i="5"/>
  <c r="DQ108" i="5" s="1"/>
  <c r="DG108" i="5"/>
  <c r="CR102" i="5"/>
  <c r="DL102" i="5" s="1"/>
  <c r="DB102" i="5"/>
  <c r="DF100" i="5"/>
  <c r="CV100" i="5"/>
  <c r="DP100" i="5" s="1"/>
  <c r="DA90" i="5"/>
  <c r="CQ90" i="5"/>
  <c r="DK90" i="5" s="1"/>
  <c r="CZ63" i="5"/>
  <c r="CP63" i="5"/>
  <c r="DJ63" i="5" s="1"/>
  <c r="CW203" i="5"/>
  <c r="DQ203" i="5" s="1"/>
  <c r="DG203" i="5"/>
  <c r="CA155" i="5"/>
  <c r="BX155" i="5"/>
  <c r="BZ155" i="5"/>
  <c r="BY155" i="5"/>
  <c r="CU146" i="5"/>
  <c r="DO146" i="5" s="1"/>
  <c r="CT122" i="5"/>
  <c r="DN122" i="5" s="1"/>
  <c r="DD122" i="5"/>
  <c r="CW120" i="5"/>
  <c r="DQ120" i="5" s="1"/>
  <c r="DG120" i="5"/>
  <c r="CU118" i="5"/>
  <c r="DO118" i="5" s="1"/>
  <c r="DE118" i="5"/>
  <c r="CA108" i="5"/>
  <c r="BY108" i="5"/>
  <c r="BX108" i="5"/>
  <c r="DB95" i="5"/>
  <c r="CR95" i="5"/>
  <c r="DL95" i="5" s="1"/>
  <c r="CX90" i="5"/>
  <c r="DR90" i="5" s="1"/>
  <c r="DH90" i="5"/>
  <c r="CZ81" i="5"/>
  <c r="CP81" i="5"/>
  <c r="DJ81" i="5" s="1"/>
  <c r="CX222" i="5"/>
  <c r="DR222" i="5" s="1"/>
  <c r="CT119" i="5"/>
  <c r="DN119" i="5" s="1"/>
  <c r="CA97" i="5"/>
  <c r="BZ97" i="5"/>
  <c r="BY97" i="5"/>
  <c r="BX97" i="5"/>
  <c r="CW81" i="5"/>
  <c r="DQ81" i="5" s="1"/>
  <c r="DG81" i="5"/>
  <c r="DC58" i="5"/>
  <c r="CS58" i="5"/>
  <c r="DM58" i="5" s="1"/>
  <c r="CP41" i="5"/>
  <c r="DJ41" i="5" s="1"/>
  <c r="CZ41" i="5"/>
  <c r="CU199" i="5"/>
  <c r="DO199" i="5" s="1"/>
  <c r="CT164" i="5"/>
  <c r="DN164" i="5" s="1"/>
  <c r="DA157" i="5"/>
  <c r="CQ157" i="5"/>
  <c r="DK157" i="5" s="1"/>
  <c r="CX137" i="5"/>
  <c r="DR137" i="5" s="1"/>
  <c r="DH137" i="5"/>
  <c r="CY137" i="5"/>
  <c r="DS137" i="5" s="1"/>
  <c r="DI137" i="5"/>
  <c r="CY136" i="5"/>
  <c r="DS136" i="5" s="1"/>
  <c r="DI136" i="5"/>
  <c r="DB106" i="5"/>
  <c r="CR106" i="5"/>
  <c r="DL106" i="5" s="1"/>
  <c r="DF102" i="5"/>
  <c r="CV102" i="5"/>
  <c r="DP102" i="5" s="1"/>
  <c r="DI72" i="5"/>
  <c r="CY72" i="5"/>
  <c r="DS72" i="5" s="1"/>
  <c r="CQ62" i="5"/>
  <c r="DK62" i="5" s="1"/>
  <c r="DA62" i="5"/>
  <c r="BY52" i="5"/>
  <c r="BX52" i="5"/>
  <c r="CA52" i="5"/>
  <c r="BZ52" i="5"/>
  <c r="DG37" i="5"/>
  <c r="CW37" i="5"/>
  <c r="DQ37" i="5" s="1"/>
  <c r="DF21" i="5"/>
  <c r="CV21" i="5"/>
  <c r="DP21" i="5" s="1"/>
  <c r="CX168" i="5"/>
  <c r="DR168" i="5" s="1"/>
  <c r="CT154" i="5"/>
  <c r="DN154" i="5" s="1"/>
  <c r="CW144" i="5"/>
  <c r="DQ144" i="5" s="1"/>
  <c r="DG144" i="5"/>
  <c r="DI125" i="5"/>
  <c r="CY125" i="5"/>
  <c r="DS125" i="5" s="1"/>
  <c r="DG124" i="5"/>
  <c r="CW124" i="5"/>
  <c r="DQ124" i="5" s="1"/>
  <c r="BX121" i="5"/>
  <c r="BZ121" i="5"/>
  <c r="BY121" i="5"/>
  <c r="CA121" i="5"/>
  <c r="DD112" i="5"/>
  <c r="CT112" i="5"/>
  <c r="DN112" i="5" s="1"/>
  <c r="BX98" i="5"/>
  <c r="CA98" i="5"/>
  <c r="BZ98" i="5"/>
  <c r="BY98" i="5"/>
  <c r="DH98" i="5"/>
  <c r="CX98" i="5"/>
  <c r="DR98" i="5" s="1"/>
  <c r="DB92" i="5"/>
  <c r="CR92" i="5"/>
  <c r="DL92" i="5" s="1"/>
  <c r="DG72" i="5"/>
  <c r="CW72" i="5"/>
  <c r="DQ72" i="5" s="1"/>
  <c r="CV117" i="5"/>
  <c r="DP117" i="5" s="1"/>
  <c r="DF117" i="5"/>
  <c r="CQ107" i="5"/>
  <c r="DK107" i="5" s="1"/>
  <c r="DA107" i="5"/>
  <c r="DB83" i="5"/>
  <c r="CR83" i="5"/>
  <c r="DL83" i="5" s="1"/>
  <c r="DB29" i="5"/>
  <c r="CR29" i="5"/>
  <c r="DL29" i="5" s="1"/>
  <c r="CU160" i="5"/>
  <c r="DO160" i="5" s="1"/>
  <c r="CP133" i="5"/>
  <c r="DJ133" i="5" s="1"/>
  <c r="CZ133" i="5"/>
  <c r="BZ133" i="5"/>
  <c r="BX133" i="5"/>
  <c r="CA133" i="5"/>
  <c r="BY133" i="5"/>
  <c r="DE127" i="5"/>
  <c r="CU127" i="5"/>
  <c r="DO127" i="5" s="1"/>
  <c r="CQ102" i="5"/>
  <c r="DK102" i="5" s="1"/>
  <c r="DA102" i="5"/>
  <c r="DG91" i="5"/>
  <c r="CW91" i="5"/>
  <c r="DQ91" i="5" s="1"/>
  <c r="CA89" i="5"/>
  <c r="BY89" i="5"/>
  <c r="BX89" i="5"/>
  <c r="BZ89" i="5"/>
  <c r="DE84" i="5"/>
  <c r="CU84" i="5"/>
  <c r="DO84" i="5" s="1"/>
  <c r="CX82" i="5"/>
  <c r="DR82" i="5" s="1"/>
  <c r="DH82" i="5"/>
  <c r="DB79" i="5"/>
  <c r="CR79" i="5"/>
  <c r="DL79" i="5" s="1"/>
  <c r="CQ76" i="5"/>
  <c r="DK76" i="5" s="1"/>
  <c r="DA76" i="5"/>
  <c r="CZ67" i="5"/>
  <c r="CP67" i="5"/>
  <c r="DJ67" i="5" s="1"/>
  <c r="CT54" i="5"/>
  <c r="DN54" i="5" s="1"/>
  <c r="DD54" i="5"/>
  <c r="DH44" i="5"/>
  <c r="CX44" i="5"/>
  <c r="DR44" i="5" s="1"/>
  <c r="DB40" i="5"/>
  <c r="CR40" i="5"/>
  <c r="DL40" i="5" s="1"/>
  <c r="CT17" i="5"/>
  <c r="DN17" i="5" s="1"/>
  <c r="DD17" i="5"/>
  <c r="CT137" i="5"/>
  <c r="DN137" i="5" s="1"/>
  <c r="DG123" i="5"/>
  <c r="CW123" i="5"/>
  <c r="DQ123" i="5" s="1"/>
  <c r="DI123" i="5"/>
  <c r="CY123" i="5"/>
  <c r="DS123" i="5" s="1"/>
  <c r="DC82" i="5"/>
  <c r="CS82" i="5"/>
  <c r="DM82" i="5" s="1"/>
  <c r="DA82" i="5"/>
  <c r="CQ82" i="5"/>
  <c r="DK82" i="5" s="1"/>
  <c r="CY69" i="5"/>
  <c r="DS69" i="5" s="1"/>
  <c r="DI69" i="5"/>
  <c r="DB30" i="5"/>
  <c r="CR30" i="5"/>
  <c r="DL30" i="5" s="1"/>
  <c r="CS17" i="5"/>
  <c r="DM17" i="5" s="1"/>
  <c r="DC17" i="5"/>
  <c r="BV156" i="5"/>
  <c r="BU156" i="5"/>
  <c r="BZ156" i="5" s="1"/>
  <c r="DB115" i="5"/>
  <c r="CR115" i="5"/>
  <c r="DL115" i="5" s="1"/>
  <c r="CS104" i="5"/>
  <c r="DM104" i="5" s="1"/>
  <c r="DC104" i="5"/>
  <c r="DF104" i="5"/>
  <c r="CV104" i="5"/>
  <c r="DP104" i="5" s="1"/>
  <c r="CW92" i="5"/>
  <c r="DQ92" i="5" s="1"/>
  <c r="DG92" i="5"/>
  <c r="BX77" i="5"/>
  <c r="BZ77" i="5"/>
  <c r="BY77" i="5"/>
  <c r="CA77" i="5"/>
  <c r="DF71" i="5"/>
  <c r="CV71" i="5"/>
  <c r="DP71" i="5" s="1"/>
  <c r="CY70" i="5"/>
  <c r="DS70" i="5" s="1"/>
  <c r="DI70" i="5"/>
  <c r="CQ68" i="5"/>
  <c r="DK68" i="5" s="1"/>
  <c r="DA68" i="5"/>
  <c r="CT57" i="5"/>
  <c r="DN57" i="5" s="1"/>
  <c r="DD57" i="5"/>
  <c r="CW48" i="5"/>
  <c r="DQ48" i="5" s="1"/>
  <c r="DG48" i="5"/>
  <c r="DI39" i="5"/>
  <c r="CY39" i="5"/>
  <c r="DS39" i="5" s="1"/>
  <c r="CA26" i="5"/>
  <c r="BY26" i="5"/>
  <c r="BX26" i="5"/>
  <c r="CQ15" i="5"/>
  <c r="DK15" i="5" s="1"/>
  <c r="DA15" i="5"/>
  <c r="CP273" i="4"/>
  <c r="DJ273" i="4" s="1"/>
  <c r="CZ273" i="4"/>
  <c r="DD140" i="5"/>
  <c r="CT140" i="5"/>
  <c r="DN140" i="5" s="1"/>
  <c r="CS118" i="5"/>
  <c r="DM118" i="5" s="1"/>
  <c r="DC118" i="5"/>
  <c r="DE94" i="5"/>
  <c r="CU94" i="5"/>
  <c r="DO94" i="5" s="1"/>
  <c r="CC94" i="5"/>
  <c r="CD94" i="5" s="1"/>
  <c r="CU88" i="5"/>
  <c r="DO88" i="5" s="1"/>
  <c r="DE88" i="5"/>
  <c r="DI80" i="5"/>
  <c r="CY80" i="5"/>
  <c r="DS80" i="5" s="1"/>
  <c r="BY39" i="5"/>
  <c r="CA39" i="5"/>
  <c r="BZ39" i="5"/>
  <c r="BX39" i="5"/>
  <c r="CP26" i="5"/>
  <c r="DJ26" i="5" s="1"/>
  <c r="CZ26" i="5"/>
  <c r="CY17" i="5"/>
  <c r="DS17" i="5" s="1"/>
  <c r="DI17" i="5"/>
  <c r="CZ7" i="5"/>
  <c r="CP7" i="5"/>
  <c r="DJ7" i="5" s="1"/>
  <c r="CR153" i="5"/>
  <c r="DL153" i="5" s="1"/>
  <c r="DB153" i="5"/>
  <c r="CW114" i="5"/>
  <c r="DQ114" i="5" s="1"/>
  <c r="DG114" i="5"/>
  <c r="CX114" i="5"/>
  <c r="DR114" i="5" s="1"/>
  <c r="DH114" i="5"/>
  <c r="DE107" i="5"/>
  <c r="CU107" i="5"/>
  <c r="DO107" i="5" s="1"/>
  <c r="DB91" i="5"/>
  <c r="CR91" i="5"/>
  <c r="DL91" i="5" s="1"/>
  <c r="CV55" i="5"/>
  <c r="DP55" i="5" s="1"/>
  <c r="DF55" i="5"/>
  <c r="DA17" i="5"/>
  <c r="CQ17" i="5"/>
  <c r="DK17" i="5" s="1"/>
  <c r="BV13" i="5"/>
  <c r="BU13" i="5"/>
  <c r="BZ13" i="5" s="1"/>
  <c r="CY10" i="5"/>
  <c r="DS10" i="5" s="1"/>
  <c r="DI10" i="5"/>
  <c r="CC264" i="4"/>
  <c r="CD264" i="4" s="1"/>
  <c r="DH78" i="5"/>
  <c r="CX78" i="5"/>
  <c r="DR78" i="5" s="1"/>
  <c r="DD64" i="5"/>
  <c r="CT64" i="5"/>
  <c r="DN64" i="5" s="1"/>
  <c r="DI64" i="5"/>
  <c r="CY64" i="5"/>
  <c r="DS64" i="5" s="1"/>
  <c r="DA44" i="5"/>
  <c r="CQ44" i="5"/>
  <c r="DK44" i="5" s="1"/>
  <c r="CU36" i="5"/>
  <c r="DO36" i="5" s="1"/>
  <c r="DE36" i="5"/>
  <c r="CT9" i="5"/>
  <c r="DN9" i="5" s="1"/>
  <c r="DD9" i="5"/>
  <c r="DE272" i="4"/>
  <c r="CU272" i="4"/>
  <c r="DO272" i="4" s="1"/>
  <c r="CQ255" i="4"/>
  <c r="DK255" i="4" s="1"/>
  <c r="DA255" i="4"/>
  <c r="CW134" i="5"/>
  <c r="DQ134" i="5" s="1"/>
  <c r="DG134" i="5"/>
  <c r="DI134" i="5"/>
  <c r="CY134" i="5"/>
  <c r="DS134" i="5" s="1"/>
  <c r="CA86" i="5"/>
  <c r="BY86" i="5"/>
  <c r="BX86" i="5"/>
  <c r="BZ86" i="5"/>
  <c r="DE75" i="5"/>
  <c r="CU75" i="5"/>
  <c r="DO75" i="5" s="1"/>
  <c r="DH62" i="5"/>
  <c r="CX62" i="5"/>
  <c r="DR62" i="5" s="1"/>
  <c r="DD45" i="5"/>
  <c r="CT45" i="5"/>
  <c r="DN45" i="5" s="1"/>
  <c r="CC31" i="5"/>
  <c r="CD31" i="5" s="1"/>
  <c r="DE31" i="5"/>
  <c r="CU31" i="5"/>
  <c r="DO31" i="5" s="1"/>
  <c r="CW276" i="4"/>
  <c r="DQ276" i="4" s="1"/>
  <c r="DG276" i="4"/>
  <c r="CV237" i="4"/>
  <c r="DP237" i="4" s="1"/>
  <c r="DF237" i="4"/>
  <c r="DD60" i="5"/>
  <c r="CT60" i="5"/>
  <c r="DN60" i="5" s="1"/>
  <c r="CT56" i="5"/>
  <c r="DN56" i="5" s="1"/>
  <c r="DD56" i="5"/>
  <c r="CX45" i="5"/>
  <c r="DR45" i="5" s="1"/>
  <c r="DH45" i="5"/>
  <c r="DF38" i="5"/>
  <c r="CV38" i="5"/>
  <c r="DP38" i="5" s="1"/>
  <c r="CW32" i="5"/>
  <c r="DQ32" i="5" s="1"/>
  <c r="DG32" i="5"/>
  <c r="DI29" i="5"/>
  <c r="CY29" i="5"/>
  <c r="DS29" i="5" s="1"/>
  <c r="DC14" i="5"/>
  <c r="CS14" i="5"/>
  <c r="DM14" i="5" s="1"/>
  <c r="CA280" i="4"/>
  <c r="BY280" i="4"/>
  <c r="BZ280" i="4"/>
  <c r="BX280" i="4"/>
  <c r="CR267" i="4"/>
  <c r="DL267" i="4" s="1"/>
  <c r="DB267" i="4"/>
  <c r="BY260" i="4"/>
  <c r="BZ260" i="4"/>
  <c r="BX260" i="4"/>
  <c r="CA260" i="4"/>
  <c r="DD253" i="4"/>
  <c r="CT253" i="4"/>
  <c r="DN253" i="4" s="1"/>
  <c r="DD237" i="4"/>
  <c r="CT237" i="4"/>
  <c r="DN237" i="4" s="1"/>
  <c r="CP25" i="5"/>
  <c r="DJ25" i="5" s="1"/>
  <c r="CZ25" i="5"/>
  <c r="DE10" i="5"/>
  <c r="CU10" i="5"/>
  <c r="DO10" i="5" s="1"/>
  <c r="DB274" i="4"/>
  <c r="CR274" i="4"/>
  <c r="DL274" i="4" s="1"/>
  <c r="DG262" i="4"/>
  <c r="CW262" i="4"/>
  <c r="DQ262" i="4" s="1"/>
  <c r="DC262" i="4"/>
  <c r="CS262" i="4"/>
  <c r="DM262" i="4" s="1"/>
  <c r="CP258" i="4"/>
  <c r="DJ258" i="4" s="1"/>
  <c r="CZ258" i="4"/>
  <c r="CS249" i="4"/>
  <c r="DM249" i="4" s="1"/>
  <c r="DC249" i="4"/>
  <c r="CY247" i="4"/>
  <c r="DS247" i="4" s="1"/>
  <c r="DI247" i="4"/>
  <c r="CY244" i="4"/>
  <c r="DS244" i="4" s="1"/>
  <c r="DI244" i="4"/>
  <c r="DA228" i="4"/>
  <c r="CQ228" i="4"/>
  <c r="DK228" i="4" s="1"/>
  <c r="CQ186" i="4"/>
  <c r="DK186" i="4" s="1"/>
  <c r="DA186" i="4"/>
  <c r="DH105" i="5"/>
  <c r="CX105" i="5"/>
  <c r="DR105" i="5" s="1"/>
  <c r="DI105" i="5"/>
  <c r="CY105" i="5"/>
  <c r="DS105" i="5" s="1"/>
  <c r="DH33" i="5"/>
  <c r="CX33" i="5"/>
  <c r="DR33" i="5" s="1"/>
  <c r="CT33" i="5"/>
  <c r="DN33" i="5" s="1"/>
  <c r="DD33" i="5"/>
  <c r="CY20" i="5"/>
  <c r="DS20" i="5" s="1"/>
  <c r="DI20" i="5"/>
  <c r="CY5" i="5"/>
  <c r="DS5" i="5" s="1"/>
  <c r="DI5" i="5"/>
  <c r="DF267" i="4"/>
  <c r="CV267" i="4"/>
  <c r="DP267" i="4" s="1"/>
  <c r="DF252" i="4"/>
  <c r="CV252" i="4"/>
  <c r="DP252" i="4" s="1"/>
  <c r="DA249" i="4"/>
  <c r="CQ249" i="4"/>
  <c r="DK249" i="4" s="1"/>
  <c r="DF243" i="4"/>
  <c r="CV243" i="4"/>
  <c r="DP243" i="4" s="1"/>
  <c r="DE227" i="4"/>
  <c r="CU227" i="4"/>
  <c r="DO227" i="4" s="1"/>
  <c r="BX221" i="4"/>
  <c r="CA221" i="4"/>
  <c r="BY221" i="4"/>
  <c r="BZ221" i="4"/>
  <c r="CZ210" i="4"/>
  <c r="CP210" i="4"/>
  <c r="DJ210" i="4" s="1"/>
  <c r="DA199" i="4"/>
  <c r="CQ199" i="4"/>
  <c r="DK199" i="4" s="1"/>
  <c r="DD190" i="4"/>
  <c r="CT190" i="4"/>
  <c r="DN190" i="4" s="1"/>
  <c r="DA167" i="4"/>
  <c r="CQ167" i="4"/>
  <c r="DK167" i="4" s="1"/>
  <c r="BY136" i="4"/>
  <c r="BX136" i="4"/>
  <c r="CA136" i="4"/>
  <c r="BZ136" i="4"/>
  <c r="DI128" i="5"/>
  <c r="CY128" i="5"/>
  <c r="DS128" i="5" s="1"/>
  <c r="DB128" i="5"/>
  <c r="CR128" i="5"/>
  <c r="DL128" i="5" s="1"/>
  <c r="BZ111" i="5"/>
  <c r="CA111" i="5"/>
  <c r="BX111" i="5"/>
  <c r="BY111" i="5"/>
  <c r="CA61" i="5"/>
  <c r="BX61" i="5"/>
  <c r="BY61" i="5"/>
  <c r="BZ61" i="5"/>
  <c r="CZ58" i="5"/>
  <c r="CP58" i="5"/>
  <c r="DJ58" i="5" s="1"/>
  <c r="DB50" i="5"/>
  <c r="CR50" i="5"/>
  <c r="DL50" i="5" s="1"/>
  <c r="CU29" i="5"/>
  <c r="DO29" i="5" s="1"/>
  <c r="DC16" i="5"/>
  <c r="CS16" i="5"/>
  <c r="DM16" i="5" s="1"/>
  <c r="DE5" i="5"/>
  <c r="CU5" i="5"/>
  <c r="DO5" i="5" s="1"/>
  <c r="DF275" i="4"/>
  <c r="CV275" i="4"/>
  <c r="DP275" i="4" s="1"/>
  <c r="DA253" i="4"/>
  <c r="CQ253" i="4"/>
  <c r="DK253" i="4" s="1"/>
  <c r="DD248" i="4"/>
  <c r="CT248" i="4"/>
  <c r="DN248" i="4" s="1"/>
  <c r="CS238" i="4"/>
  <c r="DM238" i="4" s="1"/>
  <c r="DC238" i="4"/>
  <c r="CA234" i="4"/>
  <c r="BZ234" i="4"/>
  <c r="BY234" i="4"/>
  <c r="BX234" i="4"/>
  <c r="BY210" i="4"/>
  <c r="BX210" i="4"/>
  <c r="CA210" i="4"/>
  <c r="BZ210" i="4"/>
  <c r="CX199" i="4"/>
  <c r="DR199" i="4" s="1"/>
  <c r="DH199" i="4"/>
  <c r="CP191" i="4"/>
  <c r="DJ191" i="4" s="1"/>
  <c r="CZ191" i="4"/>
  <c r="CV181" i="4"/>
  <c r="DP181" i="4" s="1"/>
  <c r="DF181" i="4"/>
  <c r="CT79" i="5"/>
  <c r="DN79" i="5" s="1"/>
  <c r="DF73" i="5"/>
  <c r="CV73" i="5"/>
  <c r="DP73" i="5" s="1"/>
  <c r="BZ65" i="5"/>
  <c r="BX65" i="5"/>
  <c r="CA65" i="5"/>
  <c r="BY65" i="5"/>
  <c r="BV27" i="5"/>
  <c r="BU27" i="5"/>
  <c r="BZ27" i="5" s="1"/>
  <c r="CX21" i="5"/>
  <c r="DR21" i="5" s="1"/>
  <c r="DI253" i="4"/>
  <c r="CY253" i="4"/>
  <c r="DS253" i="4" s="1"/>
  <c r="CC229" i="4"/>
  <c r="CD229" i="4" s="1"/>
  <c r="DH206" i="4"/>
  <c r="CX206" i="4"/>
  <c r="DR206" i="4" s="1"/>
  <c r="CV116" i="5"/>
  <c r="DP116" i="5" s="1"/>
  <c r="DF116" i="5"/>
  <c r="DA63" i="5"/>
  <c r="CQ63" i="5"/>
  <c r="DK63" i="5" s="1"/>
  <c r="CP15" i="5"/>
  <c r="DJ15" i="5" s="1"/>
  <c r="CZ15" i="5"/>
  <c r="DG241" i="4"/>
  <c r="CW241" i="4"/>
  <c r="DQ241" i="4" s="1"/>
  <c r="CA240" i="4"/>
  <c r="BY240" i="4"/>
  <c r="BX240" i="4"/>
  <c r="BZ240" i="4"/>
  <c r="DD224" i="4"/>
  <c r="CT224" i="4"/>
  <c r="DN224" i="4" s="1"/>
  <c r="DC210" i="4"/>
  <c r="CS210" i="4"/>
  <c r="DM210" i="4" s="1"/>
  <c r="CY193" i="4"/>
  <c r="DS193" i="4" s="1"/>
  <c r="DI193" i="4"/>
  <c r="CC192" i="4"/>
  <c r="CD192" i="4" s="1"/>
  <c r="CR191" i="4"/>
  <c r="DL191" i="4" s="1"/>
  <c r="DB191" i="4"/>
  <c r="DA146" i="4"/>
  <c r="CQ146" i="4"/>
  <c r="DK146" i="4" s="1"/>
  <c r="DA109" i="4"/>
  <c r="CQ109" i="4"/>
  <c r="DK109" i="4" s="1"/>
  <c r="CZ88" i="4"/>
  <c r="CP88" i="4"/>
  <c r="DJ88" i="4" s="1"/>
  <c r="CU108" i="5"/>
  <c r="DO108" i="5" s="1"/>
  <c r="DE48" i="5"/>
  <c r="CU48" i="5"/>
  <c r="DO48" i="5" s="1"/>
  <c r="BZ47" i="5"/>
  <c r="BY47" i="5"/>
  <c r="CA47" i="5"/>
  <c r="BX47" i="5"/>
  <c r="CT39" i="5"/>
  <c r="DN39" i="5" s="1"/>
  <c r="DD39" i="5"/>
  <c r="CC6" i="5"/>
  <c r="CD6" i="5" s="1"/>
  <c r="CA6" i="5"/>
  <c r="BY6" i="5"/>
  <c r="BX6" i="5"/>
  <c r="BZ6" i="5"/>
  <c r="DD252" i="4"/>
  <c r="CT252" i="4"/>
  <c r="DN252" i="4" s="1"/>
  <c r="CP246" i="4"/>
  <c r="DJ246" i="4" s="1"/>
  <c r="CZ246" i="4"/>
  <c r="CS246" i="4"/>
  <c r="DM246" i="4" s="1"/>
  <c r="DC246" i="4"/>
  <c r="CC233" i="4"/>
  <c r="CD233" i="4" s="1"/>
  <c r="DD217" i="4"/>
  <c r="CT217" i="4"/>
  <c r="DN217" i="4" s="1"/>
  <c r="DG216" i="4"/>
  <c r="CW216" i="4"/>
  <c r="DQ216" i="4" s="1"/>
  <c r="DE211" i="4"/>
  <c r="CU211" i="4"/>
  <c r="DO211" i="4" s="1"/>
  <c r="CC184" i="4"/>
  <c r="CD184" i="4" s="1"/>
  <c r="DC177" i="4"/>
  <c r="CS177" i="4"/>
  <c r="DM177" i="4" s="1"/>
  <c r="CY165" i="4"/>
  <c r="DS165" i="4" s="1"/>
  <c r="DI165" i="4"/>
  <c r="CS162" i="4"/>
  <c r="DM162" i="4" s="1"/>
  <c r="DC162" i="4"/>
  <c r="CS153" i="4"/>
  <c r="DM153" i="4" s="1"/>
  <c r="DC153" i="4"/>
  <c r="CR140" i="4"/>
  <c r="DL140" i="4" s="1"/>
  <c r="DB140" i="4"/>
  <c r="CT137" i="4"/>
  <c r="DN137" i="4" s="1"/>
  <c r="DD137" i="4"/>
  <c r="BX128" i="4"/>
  <c r="BZ128" i="4"/>
  <c r="BY128" i="4"/>
  <c r="CA128" i="4"/>
  <c r="CY114" i="4"/>
  <c r="DS114" i="4" s="1"/>
  <c r="DI114" i="4"/>
  <c r="DG88" i="4"/>
  <c r="CW88" i="4"/>
  <c r="DQ88" i="4" s="1"/>
  <c r="CP69" i="4"/>
  <c r="DJ69" i="4" s="1"/>
  <c r="CZ69" i="4"/>
  <c r="CS279" i="4"/>
  <c r="DM279" i="4" s="1"/>
  <c r="DC279" i="4"/>
  <c r="CU273" i="4"/>
  <c r="DO273" i="4" s="1"/>
  <c r="DE273" i="4"/>
  <c r="DF265" i="4"/>
  <c r="CV265" i="4"/>
  <c r="DP265" i="4" s="1"/>
  <c r="DH261" i="4"/>
  <c r="CX261" i="4"/>
  <c r="DR261" i="4" s="1"/>
  <c r="DF232" i="4"/>
  <c r="CV232" i="4"/>
  <c r="DP232" i="4" s="1"/>
  <c r="DE232" i="4"/>
  <c r="CU232" i="4"/>
  <c r="DO232" i="4" s="1"/>
  <c r="CU206" i="4"/>
  <c r="DO206" i="4" s="1"/>
  <c r="DE206" i="4"/>
  <c r="CQ196" i="4"/>
  <c r="DK196" i="4" s="1"/>
  <c r="DA196" i="4"/>
  <c r="CU184" i="4"/>
  <c r="DO184" i="4" s="1"/>
  <c r="DE184" i="4"/>
  <c r="CU176" i="4"/>
  <c r="DO176" i="4" s="1"/>
  <c r="DE176" i="4"/>
  <c r="CU168" i="4"/>
  <c r="DO168" i="4" s="1"/>
  <c r="DE168" i="4"/>
  <c r="DD149" i="4"/>
  <c r="CT149" i="4"/>
  <c r="DN149" i="4" s="1"/>
  <c r="BY134" i="4"/>
  <c r="BZ134" i="4"/>
  <c r="BX134" i="4"/>
  <c r="CA134" i="4"/>
  <c r="CP114" i="4"/>
  <c r="DJ114" i="4" s="1"/>
  <c r="CZ114" i="4"/>
  <c r="CP90" i="4"/>
  <c r="DJ90" i="4" s="1"/>
  <c r="CZ90" i="4"/>
  <c r="CQ57" i="5"/>
  <c r="DK57" i="5" s="1"/>
  <c r="DA57" i="5"/>
  <c r="DB14" i="5"/>
  <c r="CR14" i="5"/>
  <c r="DL14" i="5" s="1"/>
  <c r="DH253" i="4"/>
  <c r="CX253" i="4"/>
  <c r="DR253" i="4" s="1"/>
  <c r="BZ239" i="4"/>
  <c r="BX239" i="4"/>
  <c r="CA239" i="4"/>
  <c r="BY239" i="4"/>
  <c r="CY221" i="4"/>
  <c r="DS221" i="4" s="1"/>
  <c r="DI221" i="4"/>
  <c r="CV219" i="4"/>
  <c r="DP219" i="4" s="1"/>
  <c r="DF219" i="4"/>
  <c r="DH187" i="4"/>
  <c r="CX187" i="4"/>
  <c r="DR187" i="4" s="1"/>
  <c r="CW183" i="4"/>
  <c r="DQ183" i="4" s="1"/>
  <c r="DG183" i="4"/>
  <c r="CU179" i="4"/>
  <c r="DO179" i="4" s="1"/>
  <c r="DE179" i="4"/>
  <c r="DH171" i="4"/>
  <c r="CX171" i="4"/>
  <c r="DR171" i="4" s="1"/>
  <c r="CW167" i="4"/>
  <c r="DQ167" i="4" s="1"/>
  <c r="DG167" i="4"/>
  <c r="CR164" i="4"/>
  <c r="DL164" i="4" s="1"/>
  <c r="DB164" i="4"/>
  <c r="BV156" i="4"/>
  <c r="BU156" i="4"/>
  <c r="BZ156" i="4" s="1"/>
  <c r="DF146" i="4"/>
  <c r="CV146" i="4"/>
  <c r="DP146" i="4" s="1"/>
  <c r="CY137" i="4"/>
  <c r="DS137" i="4" s="1"/>
  <c r="DI137" i="4"/>
  <c r="CZ132" i="4"/>
  <c r="CP132" i="4"/>
  <c r="DJ132" i="4" s="1"/>
  <c r="DF122" i="4"/>
  <c r="CV122" i="4"/>
  <c r="DP122" i="4" s="1"/>
  <c r="DD112" i="4"/>
  <c r="CT112" i="4"/>
  <c r="DN112" i="4" s="1"/>
  <c r="DD104" i="4"/>
  <c r="CT104" i="4"/>
  <c r="DN104" i="4" s="1"/>
  <c r="CZ94" i="4"/>
  <c r="CP94" i="4"/>
  <c r="DJ94" i="4" s="1"/>
  <c r="DD80" i="4"/>
  <c r="CT80" i="4"/>
  <c r="DN80" i="4" s="1"/>
  <c r="CQ53" i="5"/>
  <c r="DK53" i="5" s="1"/>
  <c r="DA53" i="5"/>
  <c r="CX43" i="5"/>
  <c r="DR43" i="5" s="1"/>
  <c r="DH43" i="5"/>
  <c r="CX14" i="5"/>
  <c r="DR14" i="5" s="1"/>
  <c r="DB11" i="5"/>
  <c r="CR11" i="5"/>
  <c r="DL11" i="5" s="1"/>
  <c r="CR266" i="4"/>
  <c r="DL266" i="4" s="1"/>
  <c r="DB266" i="4"/>
  <c r="CU251" i="4"/>
  <c r="DO251" i="4" s="1"/>
  <c r="CV218" i="4"/>
  <c r="DP218" i="4" s="1"/>
  <c r="DF218" i="4"/>
  <c r="CW203" i="4"/>
  <c r="DQ203" i="4" s="1"/>
  <c r="DG203" i="4"/>
  <c r="CV203" i="4"/>
  <c r="DP203" i="4" s="1"/>
  <c r="DF203" i="4"/>
  <c r="DG185" i="4"/>
  <c r="CW185" i="4"/>
  <c r="DQ185" i="4" s="1"/>
  <c r="CS182" i="4"/>
  <c r="DM182" i="4" s="1"/>
  <c r="DC182" i="4"/>
  <c r="CR166" i="4"/>
  <c r="DL166" i="4" s="1"/>
  <c r="DB166" i="4"/>
  <c r="DC150" i="4"/>
  <c r="CS150" i="4"/>
  <c r="DM150" i="4" s="1"/>
  <c r="CV135" i="4"/>
  <c r="DP135" i="4" s="1"/>
  <c r="DF135" i="4"/>
  <c r="DD132" i="4"/>
  <c r="CT132" i="4"/>
  <c r="DN132" i="4" s="1"/>
  <c r="CR94" i="4"/>
  <c r="DL94" i="4" s="1"/>
  <c r="DB94" i="4"/>
  <c r="CA83" i="4"/>
  <c r="BZ83" i="4"/>
  <c r="BY83" i="4"/>
  <c r="BX83" i="4"/>
  <c r="CR79" i="4"/>
  <c r="DL79" i="4" s="1"/>
  <c r="DB79" i="4"/>
  <c r="DF74" i="4"/>
  <c r="CV74" i="4"/>
  <c r="DP74" i="4" s="1"/>
  <c r="CC69" i="4"/>
  <c r="CD69" i="4" s="1"/>
  <c r="DG99" i="5"/>
  <c r="CW99" i="5"/>
  <c r="DQ99" i="5" s="1"/>
  <c r="CQ99" i="5"/>
  <c r="DK99" i="5" s="1"/>
  <c r="DA99" i="5"/>
  <c r="CT70" i="5"/>
  <c r="DN70" i="5" s="1"/>
  <c r="CT52" i="5"/>
  <c r="DN52" i="5" s="1"/>
  <c r="DD52" i="5"/>
  <c r="CC24" i="5"/>
  <c r="CD24" i="5" s="1"/>
  <c r="CP24" i="5"/>
  <c r="DJ24" i="5" s="1"/>
  <c r="CZ24" i="5"/>
  <c r="CZ9" i="5"/>
  <c r="CP9" i="5"/>
  <c r="DJ9" i="5" s="1"/>
  <c r="DH277" i="4"/>
  <c r="CX277" i="4"/>
  <c r="DR277" i="4" s="1"/>
  <c r="CU255" i="4"/>
  <c r="DO255" i="4" s="1"/>
  <c r="DE255" i="4"/>
  <c r="DD242" i="4"/>
  <c r="CT242" i="4"/>
  <c r="DN242" i="4" s="1"/>
  <c r="DA242" i="4"/>
  <c r="CQ242" i="4"/>
  <c r="DK242" i="4" s="1"/>
  <c r="CP220" i="4"/>
  <c r="DJ220" i="4" s="1"/>
  <c r="CZ220" i="4"/>
  <c r="DD207" i="4"/>
  <c r="CT207" i="4"/>
  <c r="DN207" i="4" s="1"/>
  <c r="CS195" i="4"/>
  <c r="DM195" i="4" s="1"/>
  <c r="DC195" i="4"/>
  <c r="BU195" i="4"/>
  <c r="BZ195" i="4" s="1"/>
  <c r="BX195" i="4"/>
  <c r="CT162" i="4"/>
  <c r="DN162" i="4" s="1"/>
  <c r="CY158" i="4"/>
  <c r="DS158" i="4" s="1"/>
  <c r="DI158" i="4"/>
  <c r="DD138" i="4"/>
  <c r="CT138" i="4"/>
  <c r="DN138" i="4" s="1"/>
  <c r="DB126" i="4"/>
  <c r="CR126" i="4"/>
  <c r="DL126" i="4" s="1"/>
  <c r="DG111" i="4"/>
  <c r="CW111" i="4"/>
  <c r="DQ111" i="4" s="1"/>
  <c r="DG104" i="4"/>
  <c r="CW104" i="4"/>
  <c r="DQ104" i="4" s="1"/>
  <c r="DF82" i="4"/>
  <c r="CV82" i="4"/>
  <c r="DP82" i="4" s="1"/>
  <c r="CV69" i="4"/>
  <c r="DP69" i="4" s="1"/>
  <c r="DF69" i="4"/>
  <c r="DA63" i="4"/>
  <c r="CQ63" i="4"/>
  <c r="DK63" i="4" s="1"/>
  <c r="BZ52" i="4"/>
  <c r="CA52" i="4"/>
  <c r="BY52" i="4"/>
  <c r="BX52" i="4"/>
  <c r="CV41" i="5"/>
  <c r="DP41" i="5" s="1"/>
  <c r="DF41" i="5"/>
  <c r="DE260" i="4"/>
  <c r="CU260" i="4"/>
  <c r="DO260" i="4" s="1"/>
  <c r="CW237" i="4"/>
  <c r="DQ237" i="4" s="1"/>
  <c r="DG237" i="4"/>
  <c r="DD233" i="4"/>
  <c r="CT233" i="4"/>
  <c r="DN233" i="4" s="1"/>
  <c r="DD231" i="4"/>
  <c r="CT231" i="4"/>
  <c r="DN231" i="4" s="1"/>
  <c r="CZ209" i="4"/>
  <c r="CP209" i="4"/>
  <c r="DJ209" i="4" s="1"/>
  <c r="CR209" i="4"/>
  <c r="DL209" i="4" s="1"/>
  <c r="DB209" i="4"/>
  <c r="DI208" i="4"/>
  <c r="CY208" i="4"/>
  <c r="DS208" i="4" s="1"/>
  <c r="CR207" i="4"/>
  <c r="DL207" i="4" s="1"/>
  <c r="DB207" i="4"/>
  <c r="BZ191" i="4"/>
  <c r="BY191" i="4"/>
  <c r="BX191" i="4"/>
  <c r="CA191" i="4"/>
  <c r="DD186" i="4"/>
  <c r="CT186" i="4"/>
  <c r="DN186" i="4" s="1"/>
  <c r="DD170" i="4"/>
  <c r="CT170" i="4"/>
  <c r="DN170" i="4" s="1"/>
  <c r="CZ147" i="4"/>
  <c r="CP147" i="4"/>
  <c r="DJ147" i="4" s="1"/>
  <c r="CP143" i="4"/>
  <c r="DJ143" i="4" s="1"/>
  <c r="CZ143" i="4"/>
  <c r="CA135" i="4"/>
  <c r="BY135" i="4"/>
  <c r="BX135" i="4"/>
  <c r="CV131" i="4"/>
  <c r="DP131" i="4" s="1"/>
  <c r="DF131" i="4"/>
  <c r="CV120" i="4"/>
  <c r="DP120" i="4" s="1"/>
  <c r="DF120" i="4"/>
  <c r="CA115" i="4"/>
  <c r="BY115" i="4"/>
  <c r="BX115" i="4"/>
  <c r="BZ115" i="4"/>
  <c r="CT106" i="4"/>
  <c r="DN106" i="4" s="1"/>
  <c r="DD106" i="4"/>
  <c r="DC93" i="4"/>
  <c r="CS93" i="4"/>
  <c r="DM93" i="4" s="1"/>
  <c r="CX77" i="4"/>
  <c r="DR77" i="4" s="1"/>
  <c r="DH77" i="4"/>
  <c r="CZ60" i="4"/>
  <c r="CP60" i="4"/>
  <c r="DJ60" i="4" s="1"/>
  <c r="DD8" i="5"/>
  <c r="CT8" i="5"/>
  <c r="DN8" i="5" s="1"/>
  <c r="CQ269" i="4"/>
  <c r="DK269" i="4" s="1"/>
  <c r="DA269" i="4"/>
  <c r="DA267" i="4"/>
  <c r="CQ267" i="4"/>
  <c r="DK267" i="4" s="1"/>
  <c r="CZ201" i="4"/>
  <c r="CP201" i="4"/>
  <c r="DJ201" i="4" s="1"/>
  <c r="CT200" i="4"/>
  <c r="DN200" i="4" s="1"/>
  <c r="DD200" i="4"/>
  <c r="BZ200" i="4"/>
  <c r="CA200" i="4"/>
  <c r="BX200" i="4"/>
  <c r="BY200" i="4"/>
  <c r="BV158" i="4"/>
  <c r="BU158" i="4"/>
  <c r="BZ158" i="4" s="1"/>
  <c r="CC147" i="4"/>
  <c r="CD147" i="4" s="1"/>
  <c r="CV145" i="4"/>
  <c r="DP145" i="4" s="1"/>
  <c r="DF145" i="4"/>
  <c r="DC139" i="4"/>
  <c r="CS139" i="4"/>
  <c r="DM139" i="4" s="1"/>
  <c r="BZ110" i="4"/>
  <c r="CA110" i="4"/>
  <c r="BY110" i="4"/>
  <c r="BX110" i="4"/>
  <c r="CC103" i="4"/>
  <c r="CD103" i="4" s="1"/>
  <c r="DI93" i="4"/>
  <c r="CY93" i="4"/>
  <c r="DS93" i="4" s="1"/>
  <c r="DB91" i="4"/>
  <c r="CR91" i="4"/>
  <c r="DL91" i="4" s="1"/>
  <c r="DI85" i="4"/>
  <c r="CY85" i="4"/>
  <c r="DS85" i="4" s="1"/>
  <c r="DG76" i="4"/>
  <c r="CW76" i="4"/>
  <c r="DQ76" i="4" s="1"/>
  <c r="CR69" i="4"/>
  <c r="DL69" i="4" s="1"/>
  <c r="DB69" i="4"/>
  <c r="DB56" i="4"/>
  <c r="CR56" i="4"/>
  <c r="DL56" i="4" s="1"/>
  <c r="DE210" i="4"/>
  <c r="CU210" i="4"/>
  <c r="DO210" i="4" s="1"/>
  <c r="CT204" i="4"/>
  <c r="DN204" i="4" s="1"/>
  <c r="DD204" i="4"/>
  <c r="CS46" i="5"/>
  <c r="DM46" i="5" s="1"/>
  <c r="DC46" i="5"/>
  <c r="CR46" i="5"/>
  <c r="DL46" i="5" s="1"/>
  <c r="DB46" i="5"/>
  <c r="DG263" i="4"/>
  <c r="CW263" i="4"/>
  <c r="DQ263" i="4" s="1"/>
  <c r="CA256" i="4"/>
  <c r="BY256" i="4"/>
  <c r="BZ256" i="4"/>
  <c r="BX256" i="4"/>
  <c r="CV256" i="4"/>
  <c r="DP256" i="4" s="1"/>
  <c r="DF256" i="4"/>
  <c r="CY223" i="4"/>
  <c r="DS223" i="4" s="1"/>
  <c r="DI223" i="4"/>
  <c r="CU214" i="4"/>
  <c r="DO214" i="4" s="1"/>
  <c r="DE214" i="4"/>
  <c r="DB211" i="4"/>
  <c r="CR211" i="4"/>
  <c r="DL211" i="4" s="1"/>
  <c r="DI175" i="4"/>
  <c r="CY175" i="4"/>
  <c r="DS175" i="4" s="1"/>
  <c r="CX172" i="4"/>
  <c r="DR172" i="4" s="1"/>
  <c r="DH172" i="4"/>
  <c r="DA171" i="4"/>
  <c r="CQ171" i="4"/>
  <c r="DK171" i="4" s="1"/>
  <c r="BY158" i="4"/>
  <c r="CA158" i="4"/>
  <c r="BX158" i="4"/>
  <c r="DH128" i="4"/>
  <c r="CX128" i="4"/>
  <c r="DR128" i="4" s="1"/>
  <c r="DA118" i="4"/>
  <c r="CQ118" i="4"/>
  <c r="DK118" i="4" s="1"/>
  <c r="CU118" i="4"/>
  <c r="DO118" i="4" s="1"/>
  <c r="DE118" i="4"/>
  <c r="CZ108" i="4"/>
  <c r="CP108" i="4"/>
  <c r="DJ108" i="4" s="1"/>
  <c r="DD107" i="4"/>
  <c r="CT107" i="4"/>
  <c r="DN107" i="4" s="1"/>
  <c r="CS100" i="4"/>
  <c r="DM100" i="4" s="1"/>
  <c r="DC100" i="4"/>
  <c r="DC68" i="4"/>
  <c r="CS68" i="4"/>
  <c r="DM68" i="4" s="1"/>
  <c r="CV44" i="4"/>
  <c r="DP44" i="4" s="1"/>
  <c r="DF44" i="4"/>
  <c r="CP31" i="4"/>
  <c r="DJ31" i="4" s="1"/>
  <c r="CZ31" i="4"/>
  <c r="CP19" i="5"/>
  <c r="DJ19" i="5" s="1"/>
  <c r="CZ19" i="5"/>
  <c r="DH274" i="4"/>
  <c r="CX274" i="4"/>
  <c r="DR274" i="4" s="1"/>
  <c r="CU212" i="4"/>
  <c r="DO212" i="4" s="1"/>
  <c r="CT196" i="4"/>
  <c r="DN196" i="4" s="1"/>
  <c r="DD196" i="4"/>
  <c r="CV12" i="5"/>
  <c r="DP12" i="5" s="1"/>
  <c r="DF12" i="5"/>
  <c r="BZ243" i="4"/>
  <c r="CA243" i="4"/>
  <c r="BY243" i="4"/>
  <c r="BX243" i="4"/>
  <c r="DE229" i="4"/>
  <c r="CU229" i="4"/>
  <c r="DO229" i="4" s="1"/>
  <c r="CX211" i="4"/>
  <c r="DR211" i="4" s="1"/>
  <c r="CX176" i="4"/>
  <c r="DR176" i="4" s="1"/>
  <c r="CV162" i="4"/>
  <c r="DP162" i="4" s="1"/>
  <c r="DA248" i="4"/>
  <c r="CQ248" i="4"/>
  <c r="DK248" i="4" s="1"/>
  <c r="DE236" i="4"/>
  <c r="CU236" i="4"/>
  <c r="DO236" i="4" s="1"/>
  <c r="CS230" i="4"/>
  <c r="DM230" i="4" s="1"/>
  <c r="DC230" i="4"/>
  <c r="CZ217" i="4"/>
  <c r="CP217" i="4"/>
  <c r="DJ217" i="4" s="1"/>
  <c r="DE188" i="4"/>
  <c r="CU188" i="4"/>
  <c r="DO188" i="4" s="1"/>
  <c r="DF164" i="4"/>
  <c r="CV164" i="4"/>
  <c r="DP164" i="4" s="1"/>
  <c r="BV159" i="4"/>
  <c r="BU159" i="4"/>
  <c r="CV152" i="5"/>
  <c r="DP152" i="5" s="1"/>
  <c r="DF152" i="5"/>
  <c r="DC103" i="5"/>
  <c r="CS103" i="5"/>
  <c r="DM103" i="5" s="1"/>
  <c r="CR103" i="5"/>
  <c r="DL103" i="5" s="1"/>
  <c r="DB103" i="5"/>
  <c r="DF259" i="4"/>
  <c r="CV259" i="4"/>
  <c r="DP259" i="4" s="1"/>
  <c r="DD259" i="4"/>
  <c r="CT259" i="4"/>
  <c r="DN259" i="4" s="1"/>
  <c r="DI214" i="4"/>
  <c r="CY214" i="4"/>
  <c r="DS214" i="4" s="1"/>
  <c r="CX196" i="4"/>
  <c r="DR196" i="4" s="1"/>
  <c r="DD189" i="4"/>
  <c r="CT189" i="4"/>
  <c r="DN189" i="4" s="1"/>
  <c r="DF180" i="4"/>
  <c r="CV180" i="4"/>
  <c r="DP180" i="4" s="1"/>
  <c r="CR180" i="4"/>
  <c r="DL180" i="4" s="1"/>
  <c r="DB180" i="4"/>
  <c r="DD167" i="4"/>
  <c r="CT167" i="4"/>
  <c r="DN167" i="4" s="1"/>
  <c r="CS146" i="4"/>
  <c r="DM146" i="4" s="1"/>
  <c r="DC146" i="4"/>
  <c r="CR248" i="4"/>
  <c r="DL248" i="4" s="1"/>
  <c r="DB248" i="4"/>
  <c r="CV238" i="4"/>
  <c r="DP238" i="4" s="1"/>
  <c r="CA149" i="4"/>
  <c r="BZ149" i="4"/>
  <c r="BY149" i="4"/>
  <c r="BX149" i="4"/>
  <c r="CT123" i="4"/>
  <c r="DN123" i="4" s="1"/>
  <c r="DD123" i="4"/>
  <c r="DB238" i="4"/>
  <c r="CR238" i="4"/>
  <c r="DL238" i="4" s="1"/>
  <c r="CA198" i="4"/>
  <c r="BX198" i="4"/>
  <c r="BY198" i="4"/>
  <c r="BZ198" i="4"/>
  <c r="DI187" i="4"/>
  <c r="CY187" i="4"/>
  <c r="DS187" i="4" s="1"/>
  <c r="DA179" i="4"/>
  <c r="CQ179" i="4"/>
  <c r="DK179" i="4" s="1"/>
  <c r="CR151" i="4"/>
  <c r="DL151" i="4" s="1"/>
  <c r="DB151" i="4"/>
  <c r="CC151" i="4"/>
  <c r="CD151" i="4" s="1"/>
  <c r="CA89" i="4"/>
  <c r="BY89" i="4"/>
  <c r="BX89" i="4"/>
  <c r="BZ89" i="4"/>
  <c r="CR84" i="4"/>
  <c r="DL84" i="4" s="1"/>
  <c r="DB84" i="4"/>
  <c r="CR258" i="4"/>
  <c r="DL258" i="4" s="1"/>
  <c r="DB258" i="4"/>
  <c r="DE154" i="4"/>
  <c r="CU154" i="4"/>
  <c r="DO154" i="4" s="1"/>
  <c r="CP154" i="4"/>
  <c r="DJ154" i="4" s="1"/>
  <c r="CZ154" i="4"/>
  <c r="CV132" i="4"/>
  <c r="DP132" i="4" s="1"/>
  <c r="CT115" i="4"/>
  <c r="DN115" i="4" s="1"/>
  <c r="DE102" i="4"/>
  <c r="CU102" i="4"/>
  <c r="DO102" i="4" s="1"/>
  <c r="DB102" i="4"/>
  <c r="CR102" i="4"/>
  <c r="DL102" i="4" s="1"/>
  <c r="CP97" i="4"/>
  <c r="DJ97" i="4" s="1"/>
  <c r="CZ97" i="4"/>
  <c r="CY97" i="4"/>
  <c r="DS97" i="4" s="1"/>
  <c r="DI97" i="4"/>
  <c r="CU83" i="4"/>
  <c r="DO83" i="4" s="1"/>
  <c r="DE83" i="4"/>
  <c r="CR72" i="4"/>
  <c r="DL72" i="4" s="1"/>
  <c r="DB72" i="4"/>
  <c r="DG69" i="4"/>
  <c r="CW69" i="4"/>
  <c r="DQ69" i="4" s="1"/>
  <c r="CQ67" i="4"/>
  <c r="DK67" i="4" s="1"/>
  <c r="DA67" i="4"/>
  <c r="CV57" i="4"/>
  <c r="DP57" i="4" s="1"/>
  <c r="DF57" i="4"/>
  <c r="DB27" i="4"/>
  <c r="CR27" i="4"/>
  <c r="DL27" i="4" s="1"/>
  <c r="DH12" i="4"/>
  <c r="CX12" i="4"/>
  <c r="DR12" i="4" s="1"/>
  <c r="CZ246" i="3"/>
  <c r="CP246" i="3"/>
  <c r="DJ246" i="3" s="1"/>
  <c r="CZ214" i="3"/>
  <c r="CP214" i="3"/>
  <c r="DJ214" i="3" s="1"/>
  <c r="CX144" i="4"/>
  <c r="DR144" i="4" s="1"/>
  <c r="DH144" i="4"/>
  <c r="DD117" i="4"/>
  <c r="CT117" i="4"/>
  <c r="DN117" i="4" s="1"/>
  <c r="CV103" i="4"/>
  <c r="DP103" i="4" s="1"/>
  <c r="DF103" i="4"/>
  <c r="BZ55" i="4"/>
  <c r="CA55" i="4"/>
  <c r="BX55" i="4"/>
  <c r="BY55" i="4"/>
  <c r="DD53" i="4"/>
  <c r="CT53" i="4"/>
  <c r="DN53" i="4" s="1"/>
  <c r="CP47" i="4"/>
  <c r="DJ47" i="4" s="1"/>
  <c r="CZ47" i="4"/>
  <c r="CZ36" i="4"/>
  <c r="CP36" i="4"/>
  <c r="DJ36" i="4" s="1"/>
  <c r="DF20" i="4"/>
  <c r="CV20" i="4"/>
  <c r="DP20" i="4" s="1"/>
  <c r="DB9" i="4"/>
  <c r="CR9" i="4"/>
  <c r="DL9" i="4" s="1"/>
  <c r="CU278" i="3"/>
  <c r="DO278" i="3" s="1"/>
  <c r="DE278" i="3"/>
  <c r="DI273" i="3"/>
  <c r="CY273" i="3"/>
  <c r="DS273" i="3" s="1"/>
  <c r="BX254" i="3"/>
  <c r="BZ254" i="3"/>
  <c r="BY254" i="3"/>
  <c r="CA254" i="3"/>
  <c r="DG238" i="3"/>
  <c r="CW238" i="3"/>
  <c r="DQ238" i="3" s="1"/>
  <c r="CP227" i="3"/>
  <c r="DJ227" i="3" s="1"/>
  <c r="CZ227" i="3"/>
  <c r="DA200" i="3"/>
  <c r="CQ200" i="3"/>
  <c r="DK200" i="3" s="1"/>
  <c r="BX190" i="3"/>
  <c r="BZ190" i="3"/>
  <c r="BY190" i="3"/>
  <c r="CA190" i="3"/>
  <c r="DA148" i="3"/>
  <c r="CQ148" i="3"/>
  <c r="DK148" i="3" s="1"/>
  <c r="DE156" i="4"/>
  <c r="CU156" i="4"/>
  <c r="DO156" i="4" s="1"/>
  <c r="CU146" i="4"/>
  <c r="DO146" i="4" s="1"/>
  <c r="DE146" i="4"/>
  <c r="DA129" i="4"/>
  <c r="CQ129" i="4"/>
  <c r="DK129" i="4" s="1"/>
  <c r="DB128" i="4"/>
  <c r="CR128" i="4"/>
  <c r="DL128" i="4" s="1"/>
  <c r="CX105" i="4"/>
  <c r="DR105" i="4" s="1"/>
  <c r="DH105" i="4"/>
  <c r="BZ92" i="4"/>
  <c r="BY92" i="4"/>
  <c r="BX92" i="4"/>
  <c r="CA92" i="4"/>
  <c r="DI57" i="4"/>
  <c r="CY57" i="4"/>
  <c r="DS57" i="4" s="1"/>
  <c r="CC37" i="4"/>
  <c r="CD37" i="4" s="1"/>
  <c r="BY20" i="4"/>
  <c r="BX20" i="4"/>
  <c r="CA20" i="4"/>
  <c r="DA6" i="4"/>
  <c r="CQ6" i="4"/>
  <c r="DK6" i="4" s="1"/>
  <c r="DA276" i="3"/>
  <c r="CQ276" i="3"/>
  <c r="DK276" i="3" s="1"/>
  <c r="CZ267" i="3"/>
  <c r="CP267" i="3"/>
  <c r="DJ267" i="3" s="1"/>
  <c r="BY261" i="3"/>
  <c r="BX261" i="3"/>
  <c r="CA261" i="3"/>
  <c r="BZ261" i="3"/>
  <c r="CV254" i="3"/>
  <c r="DP254" i="3" s="1"/>
  <c r="DF254" i="3"/>
  <c r="CW243" i="3"/>
  <c r="DQ243" i="3" s="1"/>
  <c r="DG243" i="3"/>
  <c r="BY227" i="3"/>
  <c r="BX227" i="3"/>
  <c r="BZ227" i="3"/>
  <c r="CA227" i="3"/>
  <c r="CR218" i="3"/>
  <c r="DL218" i="3" s="1"/>
  <c r="DB218" i="3"/>
  <c r="CX208" i="3"/>
  <c r="DR208" i="3" s="1"/>
  <c r="DH208" i="3"/>
  <c r="CP200" i="3"/>
  <c r="DJ200" i="3" s="1"/>
  <c r="CZ200" i="3"/>
  <c r="CV190" i="3"/>
  <c r="DP190" i="3" s="1"/>
  <c r="DF190" i="3"/>
  <c r="CP168" i="3"/>
  <c r="DJ168" i="3" s="1"/>
  <c r="CZ168" i="3"/>
  <c r="CP278" i="4"/>
  <c r="DJ278" i="4" s="1"/>
  <c r="CZ278" i="4"/>
  <c r="CA278" i="4"/>
  <c r="BY278" i="4"/>
  <c r="BX278" i="4"/>
  <c r="BZ278" i="4"/>
  <c r="CU228" i="4"/>
  <c r="DO228" i="4" s="1"/>
  <c r="CV186" i="4"/>
  <c r="DP186" i="4" s="1"/>
  <c r="BZ96" i="4"/>
  <c r="BY96" i="4"/>
  <c r="BX96" i="4"/>
  <c r="CA96" i="4"/>
  <c r="BZ78" i="4"/>
  <c r="CA78" i="4"/>
  <c r="BY78" i="4"/>
  <c r="BX78" i="4"/>
  <c r="DC37" i="4"/>
  <c r="CS37" i="4"/>
  <c r="DM37" i="4" s="1"/>
  <c r="CW25" i="4"/>
  <c r="DQ25" i="4" s="1"/>
  <c r="DG25" i="4"/>
  <c r="DB19" i="4"/>
  <c r="CR19" i="4"/>
  <c r="DL19" i="4" s="1"/>
  <c r="CU11" i="4"/>
  <c r="DO11" i="4" s="1"/>
  <c r="DE11" i="4"/>
  <c r="CQ5" i="4"/>
  <c r="DK5" i="4" s="1"/>
  <c r="DA5" i="4"/>
  <c r="DG267" i="3"/>
  <c r="CW267" i="3"/>
  <c r="DQ267" i="3" s="1"/>
  <c r="DG261" i="3"/>
  <c r="CW261" i="3"/>
  <c r="DQ261" i="3" s="1"/>
  <c r="DD254" i="3"/>
  <c r="CT254" i="3"/>
  <c r="DN254" i="3" s="1"/>
  <c r="DE235" i="3"/>
  <c r="CU235" i="3"/>
  <c r="DO235" i="3" s="1"/>
  <c r="DH218" i="3"/>
  <c r="CX218" i="3"/>
  <c r="DR218" i="3" s="1"/>
  <c r="CZ210" i="3"/>
  <c r="CP210" i="3"/>
  <c r="DJ210" i="3" s="1"/>
  <c r="DF200" i="3"/>
  <c r="CV200" i="3"/>
  <c r="DP200" i="3" s="1"/>
  <c r="DD190" i="3"/>
  <c r="CT190" i="3"/>
  <c r="DN190" i="3" s="1"/>
  <c r="DI104" i="4"/>
  <c r="CY104" i="4"/>
  <c r="DS104" i="4" s="1"/>
  <c r="DF81" i="4"/>
  <c r="CV81" i="4"/>
  <c r="DP81" i="4" s="1"/>
  <c r="DE81" i="4"/>
  <c r="CU81" i="4"/>
  <c r="DO81" i="4" s="1"/>
  <c r="DE49" i="4"/>
  <c r="CU49" i="4"/>
  <c r="DO49" i="4" s="1"/>
  <c r="DG26" i="4"/>
  <c r="CW26" i="4"/>
  <c r="DQ26" i="4" s="1"/>
  <c r="CV263" i="3"/>
  <c r="DP263" i="3" s="1"/>
  <c r="DF263" i="3"/>
  <c r="DG233" i="3"/>
  <c r="CW233" i="3"/>
  <c r="DQ233" i="3" s="1"/>
  <c r="CQ229" i="3"/>
  <c r="DK229" i="3" s="1"/>
  <c r="DA229" i="3"/>
  <c r="DE228" i="3"/>
  <c r="CU228" i="3"/>
  <c r="DO228" i="3" s="1"/>
  <c r="DA199" i="3"/>
  <c r="CQ199" i="3"/>
  <c r="DK199" i="3" s="1"/>
  <c r="CS196" i="3"/>
  <c r="DM196" i="3" s="1"/>
  <c r="DC196" i="3"/>
  <c r="CC183" i="3"/>
  <c r="CD183" i="3" s="1"/>
  <c r="DI173" i="3"/>
  <c r="CY173" i="3"/>
  <c r="DS173" i="3" s="1"/>
  <c r="CT166" i="3"/>
  <c r="DN166" i="3" s="1"/>
  <c r="DD166" i="3"/>
  <c r="BY163" i="3"/>
  <c r="BX163" i="3"/>
  <c r="CA163" i="3"/>
  <c r="DD160" i="3"/>
  <c r="CT160" i="3"/>
  <c r="DN160" i="3" s="1"/>
  <c r="DH155" i="3"/>
  <c r="CX155" i="3"/>
  <c r="DR155" i="3" s="1"/>
  <c r="DH147" i="3"/>
  <c r="CX147" i="3"/>
  <c r="DR147" i="3" s="1"/>
  <c r="CZ135" i="3"/>
  <c r="CP135" i="3"/>
  <c r="DJ135" i="3" s="1"/>
  <c r="DA110" i="3"/>
  <c r="CQ110" i="3"/>
  <c r="DK110" i="3" s="1"/>
  <c r="CQ98" i="3"/>
  <c r="DK98" i="3" s="1"/>
  <c r="DA98" i="3"/>
  <c r="DG232" i="4"/>
  <c r="CW232" i="4"/>
  <c r="DQ232" i="4" s="1"/>
  <c r="BZ160" i="4"/>
  <c r="BY160" i="4"/>
  <c r="CA160" i="4"/>
  <c r="BX160" i="4"/>
  <c r="CA139" i="4"/>
  <c r="BY139" i="4"/>
  <c r="BZ139" i="4"/>
  <c r="BX139" i="4"/>
  <c r="DE134" i="4"/>
  <c r="CU134" i="4"/>
  <c r="DO134" i="4" s="1"/>
  <c r="DB95" i="4"/>
  <c r="CR95" i="4"/>
  <c r="DL95" i="4" s="1"/>
  <c r="DB58" i="4"/>
  <c r="CR58" i="4"/>
  <c r="DL58" i="4" s="1"/>
  <c r="CX58" i="4"/>
  <c r="DR58" i="4" s="1"/>
  <c r="DH58" i="4"/>
  <c r="CA45" i="4"/>
  <c r="BY45" i="4"/>
  <c r="BX45" i="4"/>
  <c r="BZ45" i="4"/>
  <c r="DC39" i="4"/>
  <c r="CS39" i="4"/>
  <c r="DM39" i="4" s="1"/>
  <c r="BV30" i="4"/>
  <c r="BU30" i="4"/>
  <c r="BZ30" i="4" s="1"/>
  <c r="CV30" i="4"/>
  <c r="DP30" i="4" s="1"/>
  <c r="DF30" i="4"/>
  <c r="CP21" i="4"/>
  <c r="DJ21" i="4" s="1"/>
  <c r="CZ21" i="4"/>
  <c r="CY12" i="4"/>
  <c r="DS12" i="4" s="1"/>
  <c r="DI12" i="4"/>
  <c r="DH260" i="3"/>
  <c r="CX260" i="3"/>
  <c r="DR260" i="3" s="1"/>
  <c r="DG257" i="3"/>
  <c r="CW257" i="3"/>
  <c r="DQ257" i="3" s="1"/>
  <c r="CQ253" i="3"/>
  <c r="DK253" i="3" s="1"/>
  <c r="DA253" i="3"/>
  <c r="CU252" i="3"/>
  <c r="DO252" i="3" s="1"/>
  <c r="DE252" i="3"/>
  <c r="DI227" i="3"/>
  <c r="CY227" i="3"/>
  <c r="DS227" i="3" s="1"/>
  <c r="DE223" i="3"/>
  <c r="CU223" i="3"/>
  <c r="DO223" i="3" s="1"/>
  <c r="CU193" i="3"/>
  <c r="DO193" i="3" s="1"/>
  <c r="DE193" i="3"/>
  <c r="DF162" i="3"/>
  <c r="CV162" i="3"/>
  <c r="DP162" i="3" s="1"/>
  <c r="CY148" i="3"/>
  <c r="DS148" i="3" s="1"/>
  <c r="DI148" i="3"/>
  <c r="DA131" i="3"/>
  <c r="CQ131" i="3"/>
  <c r="DK131" i="3" s="1"/>
  <c r="CP110" i="3"/>
  <c r="DJ110" i="3" s="1"/>
  <c r="CZ110" i="3"/>
  <c r="CZ96" i="3"/>
  <c r="CP96" i="3"/>
  <c r="DJ96" i="3" s="1"/>
  <c r="CZ78" i="3"/>
  <c r="CP78" i="3"/>
  <c r="DJ78" i="3" s="1"/>
  <c r="CX269" i="4"/>
  <c r="DR269" i="4" s="1"/>
  <c r="CS130" i="4"/>
  <c r="DM130" i="4" s="1"/>
  <c r="DC130" i="4"/>
  <c r="CT109" i="4"/>
  <c r="DN109" i="4" s="1"/>
  <c r="CA103" i="4"/>
  <c r="BY103" i="4"/>
  <c r="BZ103" i="4"/>
  <c r="BX103" i="4"/>
  <c r="DH86" i="4"/>
  <c r="CX86" i="4"/>
  <c r="DR86" i="4" s="1"/>
  <c r="CT86" i="4"/>
  <c r="DN86" i="4" s="1"/>
  <c r="DD86" i="4"/>
  <c r="CC70" i="4"/>
  <c r="CD70" i="4" s="1"/>
  <c r="CQ38" i="4"/>
  <c r="DK38" i="4" s="1"/>
  <c r="DA38" i="4"/>
  <c r="CP37" i="4"/>
  <c r="DJ37" i="4" s="1"/>
  <c r="CZ37" i="4"/>
  <c r="CT13" i="4"/>
  <c r="DN13" i="4" s="1"/>
  <c r="DD13" i="4"/>
  <c r="CS269" i="3"/>
  <c r="DM269" i="3" s="1"/>
  <c r="DC269" i="3"/>
  <c r="CR264" i="3"/>
  <c r="DL264" i="3" s="1"/>
  <c r="DB264" i="3"/>
  <c r="DH228" i="3"/>
  <c r="CX228" i="3"/>
  <c r="DR228" i="3" s="1"/>
  <c r="DC217" i="3"/>
  <c r="CS217" i="3"/>
  <c r="DM217" i="3" s="1"/>
  <c r="DB216" i="3"/>
  <c r="CR216" i="3"/>
  <c r="DL216" i="3" s="1"/>
  <c r="CR213" i="3"/>
  <c r="DL213" i="3" s="1"/>
  <c r="DB213" i="3"/>
  <c r="CR211" i="3"/>
  <c r="DL211" i="3" s="1"/>
  <c r="DB211" i="3"/>
  <c r="CZ196" i="3"/>
  <c r="CP196" i="3"/>
  <c r="DJ196" i="3" s="1"/>
  <c r="CT182" i="3"/>
  <c r="DN182" i="3" s="1"/>
  <c r="DD182" i="3"/>
  <c r="CS177" i="3"/>
  <c r="DM177" i="3" s="1"/>
  <c r="DC177" i="3"/>
  <c r="CC172" i="3"/>
  <c r="CD172" i="3" s="1"/>
  <c r="BY157" i="3"/>
  <c r="BX157" i="3"/>
  <c r="CA157" i="3"/>
  <c r="BZ157" i="3"/>
  <c r="BU154" i="3"/>
  <c r="BZ154" i="3" s="1"/>
  <c r="BV154" i="3"/>
  <c r="DE144" i="3"/>
  <c r="CU144" i="3"/>
  <c r="DO144" i="3" s="1"/>
  <c r="CV129" i="3"/>
  <c r="DP129" i="3" s="1"/>
  <c r="DF129" i="3"/>
  <c r="CW118" i="3"/>
  <c r="DQ118" i="3" s="1"/>
  <c r="DG118" i="3"/>
  <c r="CU100" i="3"/>
  <c r="DO100" i="3" s="1"/>
  <c r="DE100" i="3"/>
  <c r="CP93" i="3"/>
  <c r="DJ93" i="3" s="1"/>
  <c r="CZ93" i="3"/>
  <c r="CZ75" i="3"/>
  <c r="CP75" i="3"/>
  <c r="DJ75" i="3" s="1"/>
  <c r="DB226" i="4"/>
  <c r="CR226" i="4"/>
  <c r="DL226" i="4" s="1"/>
  <c r="CU226" i="4"/>
  <c r="DO226" i="4" s="1"/>
  <c r="DE226" i="4"/>
  <c r="CY177" i="4"/>
  <c r="DS177" i="4" s="1"/>
  <c r="DI177" i="4"/>
  <c r="DF100" i="4"/>
  <c r="CV100" i="4"/>
  <c r="DP100" i="4" s="1"/>
  <c r="BX66" i="4"/>
  <c r="DG62" i="4"/>
  <c r="CW62" i="4"/>
  <c r="DQ62" i="4" s="1"/>
  <c r="CP49" i="4"/>
  <c r="DJ49" i="4" s="1"/>
  <c r="CZ49" i="4"/>
  <c r="DI35" i="4"/>
  <c r="CY35" i="4"/>
  <c r="DS35" i="4" s="1"/>
  <c r="CT24" i="4"/>
  <c r="DN24" i="4" s="1"/>
  <c r="DD24" i="4"/>
  <c r="DA231" i="3"/>
  <c r="CQ231" i="3"/>
  <c r="DK231" i="3" s="1"/>
  <c r="DC226" i="3"/>
  <c r="CS226" i="3"/>
  <c r="DM226" i="3" s="1"/>
  <c r="DC201" i="3"/>
  <c r="CS201" i="3"/>
  <c r="DM201" i="3" s="1"/>
  <c r="DC197" i="3"/>
  <c r="CS197" i="3"/>
  <c r="DM197" i="3" s="1"/>
  <c r="DI176" i="3"/>
  <c r="CY176" i="3"/>
  <c r="DS176" i="3" s="1"/>
  <c r="DG171" i="3"/>
  <c r="CW171" i="3"/>
  <c r="DQ171" i="3" s="1"/>
  <c r="CP159" i="3"/>
  <c r="DJ159" i="3" s="1"/>
  <c r="CZ159" i="3"/>
  <c r="DE156" i="3"/>
  <c r="CU156" i="3"/>
  <c r="DO156" i="3" s="1"/>
  <c r="CP142" i="3"/>
  <c r="DJ142" i="3" s="1"/>
  <c r="CZ142" i="3"/>
  <c r="DH109" i="3"/>
  <c r="CX109" i="3"/>
  <c r="DR109" i="3" s="1"/>
  <c r="BV18" i="5"/>
  <c r="BU18" i="5"/>
  <c r="BZ18" i="5" s="1"/>
  <c r="DE61" i="4"/>
  <c r="CU61" i="4"/>
  <c r="DO61" i="4" s="1"/>
  <c r="DG275" i="3"/>
  <c r="CW275" i="3"/>
  <c r="DQ275" i="3" s="1"/>
  <c r="CP262" i="3"/>
  <c r="DJ262" i="3" s="1"/>
  <c r="CZ262" i="3"/>
  <c r="DG262" i="3"/>
  <c r="CW262" i="3"/>
  <c r="DQ262" i="3" s="1"/>
  <c r="DI255" i="3"/>
  <c r="CY255" i="3"/>
  <c r="DS255" i="3" s="1"/>
  <c r="CU254" i="3"/>
  <c r="DO254" i="3" s="1"/>
  <c r="DE254" i="3"/>
  <c r="DB224" i="3"/>
  <c r="CR224" i="3"/>
  <c r="DL224" i="3" s="1"/>
  <c r="CU209" i="3"/>
  <c r="DO209" i="3" s="1"/>
  <c r="DE209" i="3"/>
  <c r="DG170" i="3"/>
  <c r="CW170" i="3"/>
  <c r="DQ170" i="3" s="1"/>
  <c r="DC170" i="3"/>
  <c r="CS170" i="3"/>
  <c r="DM170" i="3" s="1"/>
  <c r="CR160" i="3"/>
  <c r="DL160" i="3" s="1"/>
  <c r="DB160" i="3"/>
  <c r="CX153" i="3"/>
  <c r="DR153" i="3" s="1"/>
  <c r="DH153" i="3"/>
  <c r="CT132" i="3"/>
  <c r="DN132" i="3" s="1"/>
  <c r="DD132" i="3"/>
  <c r="CT128" i="3"/>
  <c r="DN128" i="3" s="1"/>
  <c r="DD128" i="3"/>
  <c r="DG104" i="3"/>
  <c r="CW104" i="3"/>
  <c r="DQ104" i="3" s="1"/>
  <c r="CZ92" i="3"/>
  <c r="CP92" i="3"/>
  <c r="DJ92" i="3" s="1"/>
  <c r="DI71" i="3"/>
  <c r="CY71" i="3"/>
  <c r="DS71" i="3" s="1"/>
  <c r="CX64" i="3"/>
  <c r="DR64" i="3" s="1"/>
  <c r="DH64" i="3"/>
  <c r="CP51" i="3"/>
  <c r="DJ51" i="3" s="1"/>
  <c r="CZ51" i="3"/>
  <c r="CA28" i="3"/>
  <c r="BX28" i="3"/>
  <c r="BY28" i="3"/>
  <c r="CA20" i="3"/>
  <c r="BY20" i="3"/>
  <c r="BX20" i="3"/>
  <c r="DA8" i="3"/>
  <c r="CQ8" i="3"/>
  <c r="DK8" i="3" s="1"/>
  <c r="CU136" i="4"/>
  <c r="DO136" i="4" s="1"/>
  <c r="DE136" i="4"/>
  <c r="DD127" i="4"/>
  <c r="CT127" i="4"/>
  <c r="DN127" i="4" s="1"/>
  <c r="CT75" i="4"/>
  <c r="DN75" i="4" s="1"/>
  <c r="DD75" i="4"/>
  <c r="DB30" i="4"/>
  <c r="CR30" i="4"/>
  <c r="DL30" i="4" s="1"/>
  <c r="BV13" i="4"/>
  <c r="BU13" i="4"/>
  <c r="BZ13" i="4" s="1"/>
  <c r="DB8" i="4"/>
  <c r="CR8" i="4"/>
  <c r="DL8" i="4" s="1"/>
  <c r="DF7" i="4"/>
  <c r="CV7" i="4"/>
  <c r="DP7" i="4" s="1"/>
  <c r="CP7" i="4"/>
  <c r="DJ7" i="4" s="1"/>
  <c r="CZ7" i="4"/>
  <c r="CA272" i="3"/>
  <c r="BZ272" i="3"/>
  <c r="BX272" i="3"/>
  <c r="BY272" i="3"/>
  <c r="CZ239" i="3"/>
  <c r="CP239" i="3"/>
  <c r="DJ239" i="3" s="1"/>
  <c r="CC239" i="3"/>
  <c r="CD239" i="3" s="1"/>
  <c r="CT225" i="3"/>
  <c r="DN225" i="3" s="1"/>
  <c r="DD225" i="3"/>
  <c r="DG225" i="3"/>
  <c r="CW225" i="3"/>
  <c r="DQ225" i="3" s="1"/>
  <c r="CU206" i="3"/>
  <c r="DO206" i="3" s="1"/>
  <c r="DE206" i="3"/>
  <c r="DB187" i="3"/>
  <c r="CR187" i="3"/>
  <c r="DL187" i="3" s="1"/>
  <c r="DG187" i="3"/>
  <c r="CW187" i="3"/>
  <c r="DQ187" i="3" s="1"/>
  <c r="DE167" i="3"/>
  <c r="CU167" i="3"/>
  <c r="DO167" i="3" s="1"/>
  <c r="DI152" i="3"/>
  <c r="CY152" i="3"/>
  <c r="DS152" i="3" s="1"/>
  <c r="DA135" i="3"/>
  <c r="CQ135" i="3"/>
  <c r="DK135" i="3" s="1"/>
  <c r="DA127" i="3"/>
  <c r="CQ127" i="3"/>
  <c r="DK127" i="3" s="1"/>
  <c r="CQ120" i="3"/>
  <c r="DK120" i="3" s="1"/>
  <c r="DA120" i="3"/>
  <c r="CU119" i="3"/>
  <c r="DO119" i="3" s="1"/>
  <c r="DE119" i="3"/>
  <c r="DC98" i="3"/>
  <c r="CS98" i="3"/>
  <c r="DM98" i="3" s="1"/>
  <c r="DB69" i="3"/>
  <c r="CR69" i="3"/>
  <c r="DL69" i="3" s="1"/>
  <c r="DA59" i="3"/>
  <c r="CQ59" i="3"/>
  <c r="DK59" i="3" s="1"/>
  <c r="CZ36" i="3"/>
  <c r="CP36" i="3"/>
  <c r="DJ36" i="3" s="1"/>
  <c r="CV26" i="3"/>
  <c r="DP26" i="3" s="1"/>
  <c r="DF26" i="3"/>
  <c r="CV18" i="3"/>
  <c r="DP18" i="3" s="1"/>
  <c r="DF18" i="3"/>
  <c r="CQ5" i="3"/>
  <c r="DK5" i="3" s="1"/>
  <c r="DA5" i="3"/>
  <c r="CU261" i="2"/>
  <c r="CK261" i="2"/>
  <c r="DE261" i="2" s="1"/>
  <c r="CK245" i="2"/>
  <c r="DE245" i="2" s="1"/>
  <c r="CU245" i="2"/>
  <c r="CK229" i="2"/>
  <c r="DE229" i="2" s="1"/>
  <c r="CU229" i="2"/>
  <c r="CK213" i="2"/>
  <c r="DE213" i="2" s="1"/>
  <c r="CU213" i="2"/>
  <c r="CK197" i="2"/>
  <c r="DE197" i="2" s="1"/>
  <c r="CU197" i="2"/>
  <c r="CK181" i="2"/>
  <c r="DE181" i="2" s="1"/>
  <c r="CU181" i="2"/>
  <c r="CK165" i="2"/>
  <c r="DE165" i="2" s="1"/>
  <c r="CU165" i="2"/>
  <c r="BR153" i="2"/>
  <c r="BU153" i="2"/>
  <c r="BS153" i="2"/>
  <c r="CJ130" i="2"/>
  <c r="DD130" i="2" s="1"/>
  <c r="CT130" i="2"/>
  <c r="CQ141" i="4"/>
  <c r="DK141" i="4" s="1"/>
  <c r="DA141" i="4"/>
  <c r="CC141" i="4"/>
  <c r="CD141" i="4" s="1"/>
  <c r="DF137" i="4"/>
  <c r="CV137" i="4"/>
  <c r="DP137" i="4" s="1"/>
  <c r="CY83" i="4"/>
  <c r="DS83" i="4" s="1"/>
  <c r="DI83" i="4"/>
  <c r="DA71" i="4"/>
  <c r="CQ71" i="4"/>
  <c r="DK71" i="4" s="1"/>
  <c r="DI69" i="4"/>
  <c r="CY69" i="4"/>
  <c r="DS69" i="4" s="1"/>
  <c r="DE60" i="4"/>
  <c r="CU60" i="4"/>
  <c r="DO60" i="4" s="1"/>
  <c r="DC59" i="4"/>
  <c r="CS59" i="4"/>
  <c r="DM59" i="4" s="1"/>
  <c r="CV53" i="4"/>
  <c r="DP53" i="4" s="1"/>
  <c r="CU51" i="4"/>
  <c r="DO51" i="4" s="1"/>
  <c r="DE51" i="4"/>
  <c r="DB36" i="4"/>
  <c r="CR36" i="4"/>
  <c r="DL36" i="4" s="1"/>
  <c r="DE20" i="4"/>
  <c r="CU20" i="4"/>
  <c r="DO20" i="4" s="1"/>
  <c r="CS277" i="3"/>
  <c r="DM277" i="3" s="1"/>
  <c r="DC277" i="3"/>
  <c r="CP277" i="3"/>
  <c r="DJ277" i="3" s="1"/>
  <c r="CZ277" i="3"/>
  <c r="DD270" i="3"/>
  <c r="CT270" i="3"/>
  <c r="DN270" i="3" s="1"/>
  <c r="CU246" i="3"/>
  <c r="DO246" i="3" s="1"/>
  <c r="DE246" i="3"/>
  <c r="DC230" i="3"/>
  <c r="CS230" i="3"/>
  <c r="DM230" i="3" s="1"/>
  <c r="CC215" i="3"/>
  <c r="CD215" i="3" s="1"/>
  <c r="DH207" i="3"/>
  <c r="CX207" i="3"/>
  <c r="DR207" i="3" s="1"/>
  <c r="DF205" i="3"/>
  <c r="CV205" i="3"/>
  <c r="DP205" i="3" s="1"/>
  <c r="DC205" i="3"/>
  <c r="CS205" i="3"/>
  <c r="DM205" i="3" s="1"/>
  <c r="CC204" i="3"/>
  <c r="CD204" i="3" s="1"/>
  <c r="CT185" i="3"/>
  <c r="DN185" i="3" s="1"/>
  <c r="DD185" i="3"/>
  <c r="BX179" i="3"/>
  <c r="BZ179" i="3"/>
  <c r="BY179" i="3"/>
  <c r="CA179" i="3"/>
  <c r="CC169" i="3"/>
  <c r="CD169" i="3" s="1"/>
  <c r="CW155" i="3"/>
  <c r="DQ155" i="3" s="1"/>
  <c r="DG155" i="3"/>
  <c r="CZ137" i="3"/>
  <c r="CP137" i="3"/>
  <c r="DJ137" i="3" s="1"/>
  <c r="DA132" i="3"/>
  <c r="CQ132" i="3"/>
  <c r="DK132" i="3" s="1"/>
  <c r="CR99" i="3"/>
  <c r="DL99" i="3" s="1"/>
  <c r="DB99" i="3"/>
  <c r="DI92" i="3"/>
  <c r="CY92" i="3"/>
  <c r="DS92" i="3" s="1"/>
  <c r="BY87" i="3"/>
  <c r="BX87" i="3"/>
  <c r="CA87" i="3"/>
  <c r="BZ87" i="3"/>
  <c r="CC79" i="3"/>
  <c r="CD79" i="3" s="1"/>
  <c r="DG65" i="3"/>
  <c r="CW65" i="3"/>
  <c r="DQ65" i="3" s="1"/>
  <c r="BZ56" i="3"/>
  <c r="BY56" i="3"/>
  <c r="BX56" i="3"/>
  <c r="CA56" i="3"/>
  <c r="BY36" i="3"/>
  <c r="BX36" i="3"/>
  <c r="CA36" i="3"/>
  <c r="BZ36" i="3"/>
  <c r="CY27" i="3"/>
  <c r="DS27" i="3" s="1"/>
  <c r="DI27" i="3"/>
  <c r="CU22" i="3"/>
  <c r="DO22" i="3" s="1"/>
  <c r="DE22" i="3"/>
  <c r="CQ17" i="3"/>
  <c r="DK17" i="3" s="1"/>
  <c r="DA17" i="3"/>
  <c r="CJ267" i="2"/>
  <c r="DD267" i="2" s="1"/>
  <c r="CT267" i="2"/>
  <c r="CJ251" i="2"/>
  <c r="DD251" i="2" s="1"/>
  <c r="CT251" i="2"/>
  <c r="CJ235" i="2"/>
  <c r="DD235" i="2" s="1"/>
  <c r="CT235" i="2"/>
  <c r="CJ219" i="2"/>
  <c r="DD219" i="2" s="1"/>
  <c r="CT219" i="2"/>
  <c r="CJ203" i="2"/>
  <c r="DD203" i="2" s="1"/>
  <c r="CT203" i="2"/>
  <c r="CJ187" i="2"/>
  <c r="DD187" i="2" s="1"/>
  <c r="CT187" i="2"/>
  <c r="CJ171" i="2"/>
  <c r="DD171" i="2" s="1"/>
  <c r="CT171" i="2"/>
  <c r="CP153" i="2"/>
  <c r="DJ153" i="2" s="1"/>
  <c r="CZ153" i="2"/>
  <c r="DA128" i="2"/>
  <c r="CQ128" i="2"/>
  <c r="DK128" i="2" s="1"/>
  <c r="BR124" i="2"/>
  <c r="BU124" i="2"/>
  <c r="BS124" i="2"/>
  <c r="CX195" i="4"/>
  <c r="DR195" i="4" s="1"/>
  <c r="CZ113" i="4"/>
  <c r="CP113" i="4"/>
  <c r="DJ113" i="4" s="1"/>
  <c r="CX82" i="4"/>
  <c r="DR82" i="4" s="1"/>
  <c r="DH82" i="4"/>
  <c r="CT68" i="4"/>
  <c r="DN68" i="4" s="1"/>
  <c r="CC61" i="4"/>
  <c r="CD61" i="4" s="1"/>
  <c r="DG46" i="4"/>
  <c r="CW46" i="4"/>
  <c r="DQ46" i="4" s="1"/>
  <c r="CV46" i="4"/>
  <c r="DP46" i="4" s="1"/>
  <c r="DF46" i="4"/>
  <c r="DF29" i="4"/>
  <c r="CV29" i="4"/>
  <c r="DP29" i="4" s="1"/>
  <c r="CT10" i="4"/>
  <c r="DN10" i="4" s="1"/>
  <c r="DD10" i="4"/>
  <c r="BZ10" i="4"/>
  <c r="BX10" i="4"/>
  <c r="BY10" i="4"/>
  <c r="CA10" i="4"/>
  <c r="DI243" i="3"/>
  <c r="CY243" i="3"/>
  <c r="DS243" i="3" s="1"/>
  <c r="CQ237" i="3"/>
  <c r="DK237" i="3" s="1"/>
  <c r="DA237" i="3"/>
  <c r="DA236" i="3"/>
  <c r="CQ236" i="3"/>
  <c r="DK236" i="3" s="1"/>
  <c r="CA231" i="3"/>
  <c r="BY231" i="3"/>
  <c r="BZ231" i="3"/>
  <c r="BX231" i="3"/>
  <c r="CX195" i="3"/>
  <c r="DR195" i="3" s="1"/>
  <c r="DD194" i="3"/>
  <c r="CT194" i="3"/>
  <c r="DN194" i="3" s="1"/>
  <c r="CS188" i="3"/>
  <c r="DM188" i="3" s="1"/>
  <c r="DC188" i="3"/>
  <c r="CC185" i="3"/>
  <c r="CD185" i="3" s="1"/>
  <c r="DB174" i="3"/>
  <c r="CR174" i="3"/>
  <c r="DL174" i="3" s="1"/>
  <c r="DH167" i="3"/>
  <c r="CX167" i="3"/>
  <c r="DR167" i="3" s="1"/>
  <c r="CW165" i="3"/>
  <c r="DQ165" i="3" s="1"/>
  <c r="DG165" i="3"/>
  <c r="DC138" i="3"/>
  <c r="CS138" i="3"/>
  <c r="DM138" i="3" s="1"/>
  <c r="CC132" i="3"/>
  <c r="CD132" i="3" s="1"/>
  <c r="DB131" i="3"/>
  <c r="CR131" i="3"/>
  <c r="DL131" i="3" s="1"/>
  <c r="CR128" i="3"/>
  <c r="DL128" i="3" s="1"/>
  <c r="DB128" i="3"/>
  <c r="DB126" i="3"/>
  <c r="CR126" i="3"/>
  <c r="DL126" i="3" s="1"/>
  <c r="CX101" i="3"/>
  <c r="DR101" i="3" s="1"/>
  <c r="DH101" i="3"/>
  <c r="CC92" i="3"/>
  <c r="CD92" i="3" s="1"/>
  <c r="DD71" i="3"/>
  <c r="CT71" i="3"/>
  <c r="DN71" i="3" s="1"/>
  <c r="CA50" i="3"/>
  <c r="BZ50" i="3"/>
  <c r="BY50" i="3"/>
  <c r="BX50" i="3"/>
  <c r="DG34" i="3"/>
  <c r="CW34" i="3"/>
  <c r="DQ34" i="3" s="1"/>
  <c r="CA27" i="3"/>
  <c r="BY27" i="3"/>
  <c r="BX27" i="3"/>
  <c r="DG15" i="3"/>
  <c r="CW15" i="3"/>
  <c r="DQ15" i="3" s="1"/>
  <c r="CS54" i="4"/>
  <c r="DM54" i="4" s="1"/>
  <c r="DC54" i="4"/>
  <c r="DA54" i="4"/>
  <c r="CQ54" i="4"/>
  <c r="DK54" i="4" s="1"/>
  <c r="BU37" i="4"/>
  <c r="BZ37" i="4" s="1"/>
  <c r="BV37" i="4"/>
  <c r="DA33" i="4"/>
  <c r="CQ33" i="4"/>
  <c r="DK33" i="4" s="1"/>
  <c r="BV25" i="4"/>
  <c r="BU25" i="4"/>
  <c r="BZ25" i="4" s="1"/>
  <c r="BX268" i="3"/>
  <c r="CA268" i="3"/>
  <c r="BY268" i="3"/>
  <c r="BZ268" i="3"/>
  <c r="CU260" i="3"/>
  <c r="DO260" i="3" s="1"/>
  <c r="CT219" i="3"/>
  <c r="DN219" i="3" s="1"/>
  <c r="DA187" i="3"/>
  <c r="CQ187" i="3"/>
  <c r="DK187" i="3" s="1"/>
  <c r="DI166" i="3"/>
  <c r="CY166" i="3"/>
  <c r="DS166" i="3" s="1"/>
  <c r="DG149" i="3"/>
  <c r="CW149" i="3"/>
  <c r="DQ149" i="3" s="1"/>
  <c r="DB149" i="3"/>
  <c r="CR149" i="3"/>
  <c r="DL149" i="3" s="1"/>
  <c r="CU146" i="3"/>
  <c r="DO146" i="3" s="1"/>
  <c r="DE146" i="3"/>
  <c r="BX146" i="3"/>
  <c r="CA146" i="3"/>
  <c r="BY146" i="3"/>
  <c r="BZ146" i="3"/>
  <c r="CA142" i="3"/>
  <c r="BZ142" i="3"/>
  <c r="BX142" i="3"/>
  <c r="BY142" i="3"/>
  <c r="CR134" i="3"/>
  <c r="DL134" i="3" s="1"/>
  <c r="DB134" i="3"/>
  <c r="CC134" i="3"/>
  <c r="CD134" i="3" s="1"/>
  <c r="CZ107" i="3"/>
  <c r="CP107" i="3"/>
  <c r="DJ107" i="3" s="1"/>
  <c r="DG99" i="3"/>
  <c r="CW99" i="3"/>
  <c r="DQ99" i="3" s="1"/>
  <c r="CV86" i="3"/>
  <c r="DP86" i="3" s="1"/>
  <c r="DF86" i="3"/>
  <c r="DE67" i="3"/>
  <c r="CU67" i="3"/>
  <c r="DO67" i="3" s="1"/>
  <c r="CA63" i="3"/>
  <c r="BZ63" i="3"/>
  <c r="BY63" i="3"/>
  <c r="BX63" i="3"/>
  <c r="DA62" i="3"/>
  <c r="CQ62" i="3"/>
  <c r="DK62" i="3" s="1"/>
  <c r="DG142" i="4"/>
  <c r="CW142" i="4"/>
  <c r="DQ142" i="4" s="1"/>
  <c r="DC47" i="4"/>
  <c r="CS47" i="4"/>
  <c r="DM47" i="4" s="1"/>
  <c r="DF273" i="3"/>
  <c r="CV273" i="3"/>
  <c r="DP273" i="3" s="1"/>
  <c r="CU267" i="3"/>
  <c r="DO267" i="3" s="1"/>
  <c r="CS250" i="3"/>
  <c r="DM250" i="3" s="1"/>
  <c r="DC250" i="3"/>
  <c r="DG245" i="3"/>
  <c r="CW245" i="3"/>
  <c r="DQ245" i="3" s="1"/>
  <c r="CS244" i="3"/>
  <c r="DM244" i="3" s="1"/>
  <c r="DC244" i="3"/>
  <c r="CU244" i="3"/>
  <c r="DO244" i="3" s="1"/>
  <c r="DE244" i="3"/>
  <c r="DD226" i="3"/>
  <c r="CT226" i="3"/>
  <c r="DN226" i="3" s="1"/>
  <c r="DC113" i="3"/>
  <c r="CS113" i="3"/>
  <c r="DM113" i="3" s="1"/>
  <c r="DF101" i="3"/>
  <c r="CV101" i="3"/>
  <c r="DP101" i="3" s="1"/>
  <c r="DA81" i="3"/>
  <c r="CQ81" i="3"/>
  <c r="DK81" i="3" s="1"/>
  <c r="BZ76" i="3"/>
  <c r="BY76" i="3"/>
  <c r="BX76" i="3"/>
  <c r="CA76" i="3"/>
  <c r="DC74" i="3"/>
  <c r="CS74" i="3"/>
  <c r="DM74" i="3" s="1"/>
  <c r="CS39" i="3"/>
  <c r="DM39" i="3" s="1"/>
  <c r="DC39" i="3"/>
  <c r="DC27" i="3"/>
  <c r="CS27" i="3"/>
  <c r="DM27" i="3" s="1"/>
  <c r="DB11" i="3"/>
  <c r="CR11" i="3"/>
  <c r="DL11" i="3" s="1"/>
  <c r="CV268" i="2"/>
  <c r="CL268" i="2"/>
  <c r="DF268" i="2" s="1"/>
  <c r="CR265" i="2"/>
  <c r="DL265" i="2" s="1"/>
  <c r="DB265" i="2"/>
  <c r="CY252" i="2"/>
  <c r="CO252" i="2"/>
  <c r="DI252" i="2" s="1"/>
  <c r="CQ50" i="4"/>
  <c r="DK50" i="4" s="1"/>
  <c r="DA50" i="4"/>
  <c r="CW44" i="4"/>
  <c r="DQ44" i="4" s="1"/>
  <c r="DG44" i="4"/>
  <c r="DG252" i="3"/>
  <c r="CW252" i="3"/>
  <c r="DQ252" i="3" s="1"/>
  <c r="CZ180" i="3"/>
  <c r="CP180" i="3"/>
  <c r="DJ180" i="3" s="1"/>
  <c r="DB159" i="3"/>
  <c r="CR159" i="3"/>
  <c r="DL159" i="3" s="1"/>
  <c r="BY148" i="3"/>
  <c r="BX148" i="3"/>
  <c r="CA148" i="3"/>
  <c r="BZ148" i="3"/>
  <c r="CY125" i="3"/>
  <c r="DS125" i="3" s="1"/>
  <c r="DI125" i="3"/>
  <c r="DF115" i="3"/>
  <c r="CV115" i="3"/>
  <c r="DP115" i="3" s="1"/>
  <c r="CA102" i="3"/>
  <c r="BX102" i="3"/>
  <c r="BY102" i="3"/>
  <c r="BZ102" i="3"/>
  <c r="DD98" i="3"/>
  <c r="CT98" i="3"/>
  <c r="DN98" i="3" s="1"/>
  <c r="CU94" i="3"/>
  <c r="DO94" i="3" s="1"/>
  <c r="DE94" i="3"/>
  <c r="DE84" i="3"/>
  <c r="CU84" i="3"/>
  <c r="DO84" i="3" s="1"/>
  <c r="CV31" i="4"/>
  <c r="DP31" i="4" s="1"/>
  <c r="BV22" i="4"/>
  <c r="BU22" i="4"/>
  <c r="BZ22" i="4" s="1"/>
  <c r="BV18" i="4"/>
  <c r="BU18" i="4"/>
  <c r="BZ18" i="4" s="1"/>
  <c r="CT16" i="4"/>
  <c r="DN16" i="4" s="1"/>
  <c r="DD16" i="4"/>
  <c r="DB16" i="4"/>
  <c r="CR16" i="4"/>
  <c r="DL16" i="4" s="1"/>
  <c r="CT6" i="4"/>
  <c r="DN6" i="4" s="1"/>
  <c r="DD6" i="4"/>
  <c r="DI238" i="3"/>
  <c r="CY238" i="3"/>
  <c r="DS238" i="3" s="1"/>
  <c r="DA209" i="3"/>
  <c r="CQ209" i="3"/>
  <c r="DK209" i="3" s="1"/>
  <c r="CU116" i="3"/>
  <c r="DO116" i="3" s="1"/>
  <c r="DE116" i="3"/>
  <c r="CP88" i="3"/>
  <c r="DJ88" i="3" s="1"/>
  <c r="CZ88" i="3"/>
  <c r="DG77" i="3"/>
  <c r="CW77" i="3"/>
  <c r="DQ77" i="3" s="1"/>
  <c r="DC77" i="3"/>
  <c r="CS77" i="3"/>
  <c r="DM77" i="3" s="1"/>
  <c r="CC60" i="3"/>
  <c r="CD60" i="3" s="1"/>
  <c r="DI60" i="3"/>
  <c r="CY60" i="3"/>
  <c r="DS60" i="3" s="1"/>
  <c r="CC43" i="3"/>
  <c r="CD43" i="3" s="1"/>
  <c r="DF39" i="3"/>
  <c r="CV39" i="3"/>
  <c r="DP39" i="3" s="1"/>
  <c r="DG22" i="3"/>
  <c r="CW22" i="3"/>
  <c r="DQ22" i="3" s="1"/>
  <c r="DG67" i="4"/>
  <c r="CW67" i="4"/>
  <c r="DQ67" i="4" s="1"/>
  <c r="DB28" i="4"/>
  <c r="CR28" i="4"/>
  <c r="DL28" i="4" s="1"/>
  <c r="DI28" i="4"/>
  <c r="CY28" i="4"/>
  <c r="DS28" i="4" s="1"/>
  <c r="DB241" i="3"/>
  <c r="CR241" i="3"/>
  <c r="DL241" i="3" s="1"/>
  <c r="DE237" i="3"/>
  <c r="CU237" i="3"/>
  <c r="DO237" i="3" s="1"/>
  <c r="CU214" i="3"/>
  <c r="DO214" i="3" s="1"/>
  <c r="DI193" i="3"/>
  <c r="CY193" i="3"/>
  <c r="DS193" i="3" s="1"/>
  <c r="CQ186" i="3"/>
  <c r="DK186" i="3" s="1"/>
  <c r="DA186" i="3"/>
  <c r="CP108" i="3"/>
  <c r="DJ108" i="3" s="1"/>
  <c r="CZ108" i="3"/>
  <c r="CQ99" i="3"/>
  <c r="DK99" i="3" s="1"/>
  <c r="DA99" i="3"/>
  <c r="CQ85" i="3"/>
  <c r="DK85" i="3" s="1"/>
  <c r="DA85" i="3"/>
  <c r="DB85" i="3"/>
  <c r="CR85" i="3"/>
  <c r="DL85" i="3" s="1"/>
  <c r="DC83" i="3"/>
  <c r="CS83" i="3"/>
  <c r="DM83" i="3" s="1"/>
  <c r="DA70" i="3"/>
  <c r="CQ70" i="3"/>
  <c r="DK70" i="3" s="1"/>
  <c r="DB55" i="3"/>
  <c r="CR55" i="3"/>
  <c r="DL55" i="3" s="1"/>
  <c r="DC46" i="3"/>
  <c r="CS46" i="3"/>
  <c r="DM46" i="3" s="1"/>
  <c r="CW33" i="3"/>
  <c r="DQ33" i="3" s="1"/>
  <c r="DG33" i="3"/>
  <c r="DI16" i="3"/>
  <c r="CY16" i="3"/>
  <c r="DS16" i="3" s="1"/>
  <c r="DH13" i="3"/>
  <c r="CX13" i="3"/>
  <c r="DR13" i="3" s="1"/>
  <c r="CA10" i="3"/>
  <c r="BZ10" i="3"/>
  <c r="BY10" i="3"/>
  <c r="BX10" i="3"/>
  <c r="DI9" i="3"/>
  <c r="CY9" i="3"/>
  <c r="DS9" i="3" s="1"/>
  <c r="CY5" i="3"/>
  <c r="DS5" i="3" s="1"/>
  <c r="DI5" i="3"/>
  <c r="CN272" i="2"/>
  <c r="DH272" i="2" s="1"/>
  <c r="CX272" i="2"/>
  <c r="CQ269" i="2"/>
  <c r="DK269" i="2" s="1"/>
  <c r="DA269" i="2"/>
  <c r="CX255" i="2"/>
  <c r="CN255" i="2"/>
  <c r="DH255" i="2" s="1"/>
  <c r="BU240" i="2"/>
  <c r="BR240" i="2"/>
  <c r="BS240" i="2"/>
  <c r="BW226" i="2"/>
  <c r="BX226" i="2" s="1"/>
  <c r="BU224" i="2"/>
  <c r="BR224" i="2"/>
  <c r="BS224" i="2"/>
  <c r="BW210" i="2"/>
  <c r="BX210" i="2" s="1"/>
  <c r="BU208" i="2"/>
  <c r="BR208" i="2"/>
  <c r="BS208" i="2"/>
  <c r="BW194" i="2"/>
  <c r="BX194" i="2" s="1"/>
  <c r="BT192" i="2"/>
  <c r="BU192" i="2"/>
  <c r="BS192" i="2"/>
  <c r="BR192" i="2"/>
  <c r="CX182" i="4"/>
  <c r="DR182" i="4" s="1"/>
  <c r="CC274" i="3"/>
  <c r="CD274" i="3" s="1"/>
  <c r="CX274" i="3"/>
  <c r="DR274" i="3" s="1"/>
  <c r="DH274" i="3"/>
  <c r="CQ263" i="3"/>
  <c r="DK263" i="3" s="1"/>
  <c r="DA263" i="3"/>
  <c r="DI233" i="3"/>
  <c r="CY233" i="3"/>
  <c r="DS233" i="3" s="1"/>
  <c r="DD208" i="3"/>
  <c r="CT208" i="3"/>
  <c r="DN208" i="3" s="1"/>
  <c r="CA177" i="3"/>
  <c r="BZ177" i="3"/>
  <c r="BX177" i="3"/>
  <c r="BY177" i="3"/>
  <c r="CA156" i="3"/>
  <c r="BY156" i="3"/>
  <c r="BX156" i="3"/>
  <c r="DD133" i="3"/>
  <c r="CT133" i="3"/>
  <c r="DN133" i="3" s="1"/>
  <c r="DF88" i="3"/>
  <c r="CV88" i="3"/>
  <c r="DP88" i="3" s="1"/>
  <c r="CX70" i="3"/>
  <c r="DR70" i="3" s="1"/>
  <c r="DH70" i="3"/>
  <c r="CY61" i="3"/>
  <c r="DS61" i="3" s="1"/>
  <c r="DI61" i="3"/>
  <c r="DF41" i="3"/>
  <c r="CV41" i="3"/>
  <c r="DP41" i="3" s="1"/>
  <c r="DA32" i="3"/>
  <c r="CQ32" i="3"/>
  <c r="DK32" i="3" s="1"/>
  <c r="DC24" i="3"/>
  <c r="CS24" i="3"/>
  <c r="DM24" i="3" s="1"/>
  <c r="DH11" i="3"/>
  <c r="CX11" i="3"/>
  <c r="DR11" i="3" s="1"/>
  <c r="DB266" i="2"/>
  <c r="CR266" i="2"/>
  <c r="DL266" i="2" s="1"/>
  <c r="CV255" i="2"/>
  <c r="CL255" i="2"/>
  <c r="DF255" i="2" s="1"/>
  <c r="CX251" i="2"/>
  <c r="CN251" i="2"/>
  <c r="DH251" i="2" s="1"/>
  <c r="CO250" i="2"/>
  <c r="DI250" i="2" s="1"/>
  <c r="CY250" i="2"/>
  <c r="CM240" i="2"/>
  <c r="DG240" i="2" s="1"/>
  <c r="CW240" i="2"/>
  <c r="BO232" i="2"/>
  <c r="BT232" i="2" s="1"/>
  <c r="CM224" i="2"/>
  <c r="DG224" i="2" s="1"/>
  <c r="CW224" i="2"/>
  <c r="BO216" i="2"/>
  <c r="BT216" i="2" s="1"/>
  <c r="CM208" i="2"/>
  <c r="DG208" i="2" s="1"/>
  <c r="CW208" i="2"/>
  <c r="BO200" i="2"/>
  <c r="BT200" i="2" s="1"/>
  <c r="CM192" i="2"/>
  <c r="DG192" i="2" s="1"/>
  <c r="CW192" i="2"/>
  <c r="BO184" i="2"/>
  <c r="BT184" i="2" s="1"/>
  <c r="CT174" i="2"/>
  <c r="CJ174" i="2"/>
  <c r="DD174" i="2" s="1"/>
  <c r="DB151" i="2"/>
  <c r="CR151" i="2"/>
  <c r="DL151" i="2" s="1"/>
  <c r="BW142" i="2"/>
  <c r="BX142" i="2" s="1"/>
  <c r="BS135" i="2"/>
  <c r="BR135" i="2"/>
  <c r="BU135" i="2"/>
  <c r="CU33" i="4"/>
  <c r="DO33" i="4" s="1"/>
  <c r="CX23" i="4"/>
  <c r="DR23" i="4" s="1"/>
  <c r="DH23" i="4"/>
  <c r="CQ258" i="3"/>
  <c r="DK258" i="3" s="1"/>
  <c r="DA258" i="3"/>
  <c r="DE176" i="3"/>
  <c r="CU176" i="3"/>
  <c r="DO176" i="3" s="1"/>
  <c r="CV161" i="3"/>
  <c r="DP161" i="3" s="1"/>
  <c r="DF161" i="3"/>
  <c r="DA161" i="3"/>
  <c r="CQ161" i="3"/>
  <c r="DK161" i="3" s="1"/>
  <c r="CZ158" i="3"/>
  <c r="CP158" i="3"/>
  <c r="DJ158" i="3" s="1"/>
  <c r="BV137" i="3"/>
  <c r="DF128" i="3"/>
  <c r="CV128" i="3"/>
  <c r="DP128" i="3" s="1"/>
  <c r="CQ109" i="3"/>
  <c r="DK109" i="3" s="1"/>
  <c r="DA109" i="3"/>
  <c r="CC88" i="3"/>
  <c r="CD88" i="3" s="1"/>
  <c r="CP52" i="3"/>
  <c r="DJ52" i="3" s="1"/>
  <c r="CZ52" i="3"/>
  <c r="CU52" i="3"/>
  <c r="DO52" i="3" s="1"/>
  <c r="DE52" i="3"/>
  <c r="CQ45" i="3"/>
  <c r="DK45" i="3" s="1"/>
  <c r="DA45" i="3"/>
  <c r="BV36" i="3"/>
  <c r="DE35" i="3"/>
  <c r="CU35" i="3"/>
  <c r="DO35" i="3" s="1"/>
  <c r="CX19" i="3"/>
  <c r="DR19" i="3" s="1"/>
  <c r="DH19" i="3"/>
  <c r="DG11" i="3"/>
  <c r="CW11" i="3"/>
  <c r="DQ11" i="3" s="1"/>
  <c r="BO264" i="2"/>
  <c r="BT264" i="2" s="1"/>
  <c r="BO238" i="2"/>
  <c r="BT238" i="2" s="1"/>
  <c r="BO233" i="2"/>
  <c r="BT233" i="2" s="1"/>
  <c r="BS223" i="2"/>
  <c r="BR223" i="2"/>
  <c r="BU223" i="2"/>
  <c r="CZ221" i="2"/>
  <c r="CP221" i="2"/>
  <c r="DJ221" i="2" s="1"/>
  <c r="DB210" i="2"/>
  <c r="CR210" i="2"/>
  <c r="DL210" i="2" s="1"/>
  <c r="BO206" i="2"/>
  <c r="BT206" i="2" s="1"/>
  <c r="BO201" i="2"/>
  <c r="BT201" i="2" s="1"/>
  <c r="BT191" i="2"/>
  <c r="BS191" i="2"/>
  <c r="BR191" i="2"/>
  <c r="BU191" i="2"/>
  <c r="CZ189" i="2"/>
  <c r="CP189" i="2"/>
  <c r="DJ189" i="2" s="1"/>
  <c r="CL177" i="2"/>
  <c r="DF177" i="2" s="1"/>
  <c r="CV177" i="2"/>
  <c r="CY172" i="2"/>
  <c r="CO172" i="2"/>
  <c r="DI172" i="2" s="1"/>
  <c r="CN164" i="2"/>
  <c r="DH164" i="2" s="1"/>
  <c r="CX164" i="2"/>
  <c r="CM154" i="2"/>
  <c r="DG154" i="2" s="1"/>
  <c r="CW154" i="2"/>
  <c r="CT84" i="2"/>
  <c r="CJ84" i="2"/>
  <c r="DD84" i="2" s="1"/>
  <c r="CT68" i="2"/>
  <c r="CJ68" i="2"/>
  <c r="DD68" i="2" s="1"/>
  <c r="CP278" i="3"/>
  <c r="DJ278" i="3" s="1"/>
  <c r="CZ278" i="3"/>
  <c r="CA242" i="3"/>
  <c r="BZ242" i="3"/>
  <c r="BX242" i="3"/>
  <c r="BY242" i="3"/>
  <c r="DI169" i="3"/>
  <c r="CY169" i="3"/>
  <c r="DS169" i="3" s="1"/>
  <c r="CZ162" i="3"/>
  <c r="CP162" i="3"/>
  <c r="DJ162" i="3" s="1"/>
  <c r="CX143" i="3"/>
  <c r="DR143" i="3" s="1"/>
  <c r="CV130" i="3"/>
  <c r="DP130" i="3" s="1"/>
  <c r="DH92" i="3"/>
  <c r="CX92" i="3"/>
  <c r="DR92" i="3" s="1"/>
  <c r="CU57" i="3"/>
  <c r="DO57" i="3" s="1"/>
  <c r="DE57" i="3"/>
  <c r="DG57" i="3"/>
  <c r="CW57" i="3"/>
  <c r="DQ57" i="3" s="1"/>
  <c r="DG54" i="3"/>
  <c r="CW54" i="3"/>
  <c r="DQ54" i="3" s="1"/>
  <c r="DC45" i="3"/>
  <c r="CS45" i="3"/>
  <c r="DM45" i="3" s="1"/>
  <c r="CY41" i="3"/>
  <c r="DS41" i="3" s="1"/>
  <c r="DI41" i="3"/>
  <c r="DF34" i="3"/>
  <c r="CV34" i="3"/>
  <c r="DP34" i="3" s="1"/>
  <c r="DA31" i="3"/>
  <c r="CQ31" i="3"/>
  <c r="DK31" i="3" s="1"/>
  <c r="BV16" i="3"/>
  <c r="BU16" i="3"/>
  <c r="BZ16" i="3" s="1"/>
  <c r="CS11" i="3"/>
  <c r="DM11" i="3" s="1"/>
  <c r="DC11" i="3"/>
  <c r="DB268" i="2"/>
  <c r="CR268" i="2"/>
  <c r="DL268" i="2" s="1"/>
  <c r="CV257" i="2"/>
  <c r="CL257" i="2"/>
  <c r="DF257" i="2" s="1"/>
  <c r="CZ256" i="2"/>
  <c r="CP256" i="2"/>
  <c r="DJ256" i="2" s="1"/>
  <c r="CX239" i="2"/>
  <c r="CN239" i="2"/>
  <c r="DH239" i="2" s="1"/>
  <c r="CW233" i="2"/>
  <c r="CM233" i="2"/>
  <c r="DG233" i="2" s="1"/>
  <c r="CM226" i="2"/>
  <c r="DG226" i="2" s="1"/>
  <c r="CW226" i="2"/>
  <c r="CY218" i="2"/>
  <c r="CO218" i="2"/>
  <c r="DI218" i="2" s="1"/>
  <c r="CN202" i="2"/>
  <c r="DH202" i="2" s="1"/>
  <c r="CX202" i="2"/>
  <c r="CV186" i="2"/>
  <c r="CL186" i="2"/>
  <c r="DF186" i="2" s="1"/>
  <c r="CR183" i="2"/>
  <c r="DL183" i="2" s="1"/>
  <c r="DB183" i="2"/>
  <c r="CY174" i="2"/>
  <c r="CO174" i="2"/>
  <c r="DI174" i="2" s="1"/>
  <c r="BO166" i="2"/>
  <c r="BT166" i="2" s="1"/>
  <c r="CR153" i="2"/>
  <c r="DL153" i="2" s="1"/>
  <c r="DB153" i="2"/>
  <c r="CP141" i="2"/>
  <c r="DJ141" i="2" s="1"/>
  <c r="CZ141" i="2"/>
  <c r="CO126" i="2"/>
  <c r="DI126" i="2" s="1"/>
  <c r="CY126" i="2"/>
  <c r="CJ105" i="2"/>
  <c r="DD105" i="2" s="1"/>
  <c r="CT105" i="2"/>
  <c r="CJ93" i="2"/>
  <c r="DD93" i="2" s="1"/>
  <c r="CT93" i="2"/>
  <c r="CX54" i="3"/>
  <c r="DR54" i="3" s="1"/>
  <c r="DC26" i="3"/>
  <c r="CS26" i="3"/>
  <c r="DM26" i="3" s="1"/>
  <c r="CU270" i="2"/>
  <c r="CK270" i="2"/>
  <c r="DE270" i="2" s="1"/>
  <c r="BO263" i="2"/>
  <c r="BT263" i="2" s="1"/>
  <c r="CR221" i="2"/>
  <c r="DL221" i="2" s="1"/>
  <c r="DB221" i="2"/>
  <c r="CZ208" i="2"/>
  <c r="CP208" i="2"/>
  <c r="DJ208" i="2" s="1"/>
  <c r="DB126" i="2"/>
  <c r="CR126" i="2"/>
  <c r="DL126" i="2" s="1"/>
  <c r="DE65" i="4"/>
  <c r="CU65" i="4"/>
  <c r="DO65" i="4" s="1"/>
  <c r="BX185" i="3"/>
  <c r="DB184" i="3"/>
  <c r="CR184" i="3"/>
  <c r="DL184" i="3" s="1"/>
  <c r="CP140" i="3"/>
  <c r="DJ140" i="3" s="1"/>
  <c r="CZ140" i="3"/>
  <c r="CQ140" i="3"/>
  <c r="DK140" i="3" s="1"/>
  <c r="DA140" i="3"/>
  <c r="CA112" i="3"/>
  <c r="BZ112" i="3"/>
  <c r="BY112" i="3"/>
  <c r="BX112" i="3"/>
  <c r="CZ111" i="3"/>
  <c r="CP111" i="3"/>
  <c r="DJ111" i="3" s="1"/>
  <c r="DE110" i="3"/>
  <c r="CU110" i="3"/>
  <c r="DO110" i="3" s="1"/>
  <c r="CT84" i="3"/>
  <c r="DN84" i="3" s="1"/>
  <c r="CP65" i="3"/>
  <c r="DJ65" i="3" s="1"/>
  <c r="CZ65" i="3"/>
  <c r="CZ266" i="2"/>
  <c r="CP266" i="2"/>
  <c r="DJ266" i="2" s="1"/>
  <c r="BW240" i="2"/>
  <c r="BX240" i="2" s="1"/>
  <c r="BW224" i="2"/>
  <c r="BX224" i="2" s="1"/>
  <c r="DC195" i="2"/>
  <c r="CS195" i="2"/>
  <c r="DM195" i="2" s="1"/>
  <c r="CS171" i="2"/>
  <c r="DM171" i="2" s="1"/>
  <c r="DC171" i="2"/>
  <c r="CT154" i="2"/>
  <c r="CJ154" i="2"/>
  <c r="DD154" i="2" s="1"/>
  <c r="DI249" i="3"/>
  <c r="CY249" i="3"/>
  <c r="DS249" i="3" s="1"/>
  <c r="CR172" i="3"/>
  <c r="DL172" i="3" s="1"/>
  <c r="DB172" i="3"/>
  <c r="DH154" i="3"/>
  <c r="CX154" i="3"/>
  <c r="DR154" i="3" s="1"/>
  <c r="CP150" i="3"/>
  <c r="DJ150" i="3" s="1"/>
  <c r="CZ150" i="3"/>
  <c r="CY150" i="3"/>
  <c r="DS150" i="3" s="1"/>
  <c r="DI150" i="3"/>
  <c r="CZ147" i="3"/>
  <c r="CP147" i="3"/>
  <c r="DJ147" i="3" s="1"/>
  <c r="CX118" i="3"/>
  <c r="DR118" i="3" s="1"/>
  <c r="DE93" i="3"/>
  <c r="CU93" i="3"/>
  <c r="DO93" i="3" s="1"/>
  <c r="CU89" i="3"/>
  <c r="DO89" i="3" s="1"/>
  <c r="DH63" i="3"/>
  <c r="CX63" i="3"/>
  <c r="DR63" i="3" s="1"/>
  <c r="CT48" i="3"/>
  <c r="DN48" i="3" s="1"/>
  <c r="DD48" i="3"/>
  <c r="CU40" i="3"/>
  <c r="DO40" i="3" s="1"/>
  <c r="DE40" i="3"/>
  <c r="CR37" i="3"/>
  <c r="DL37" i="3" s="1"/>
  <c r="DB37" i="3"/>
  <c r="DH35" i="3"/>
  <c r="CX35" i="3"/>
  <c r="DR35" i="3" s="1"/>
  <c r="CX15" i="3"/>
  <c r="DR15" i="3" s="1"/>
  <c r="DH15" i="3"/>
  <c r="CZ182" i="3"/>
  <c r="CP182" i="3"/>
  <c r="DJ182" i="3" s="1"/>
  <c r="CV156" i="3"/>
  <c r="DP156" i="3" s="1"/>
  <c r="DB121" i="3"/>
  <c r="CR121" i="3"/>
  <c r="DL121" i="3" s="1"/>
  <c r="DA50" i="3"/>
  <c r="CQ50" i="3"/>
  <c r="DK50" i="3" s="1"/>
  <c r="CT274" i="2"/>
  <c r="CJ274" i="2"/>
  <c r="DD274" i="2" s="1"/>
  <c r="CO274" i="2"/>
  <c r="DI274" i="2" s="1"/>
  <c r="CY274" i="2"/>
  <c r="CZ273" i="2"/>
  <c r="CP273" i="2"/>
  <c r="DJ273" i="2" s="1"/>
  <c r="BT241" i="2"/>
  <c r="BS241" i="2"/>
  <c r="BR241" i="2"/>
  <c r="BU241" i="2"/>
  <c r="CX229" i="2"/>
  <c r="CN229" i="2"/>
  <c r="DH229" i="2" s="1"/>
  <c r="CZ228" i="2"/>
  <c r="CP228" i="2"/>
  <c r="DJ228" i="2" s="1"/>
  <c r="BT182" i="2"/>
  <c r="BU182" i="2"/>
  <c r="BS182" i="2"/>
  <c r="BR182" i="2"/>
  <c r="CV181" i="2"/>
  <c r="CL181" i="2"/>
  <c r="DF181" i="2" s="1"/>
  <c r="CZ169" i="2"/>
  <c r="CP169" i="2"/>
  <c r="DJ169" i="2" s="1"/>
  <c r="CN168" i="2"/>
  <c r="DH168" i="2" s="1"/>
  <c r="CX168" i="2"/>
  <c r="CX158" i="2"/>
  <c r="CN158" i="2"/>
  <c r="DH158" i="2" s="1"/>
  <c r="CV151" i="2"/>
  <c r="CL151" i="2"/>
  <c r="DF151" i="2" s="1"/>
  <c r="CX146" i="2"/>
  <c r="CN146" i="2"/>
  <c r="DH146" i="2" s="1"/>
  <c r="BW140" i="2"/>
  <c r="BX140" i="2" s="1"/>
  <c r="CX132" i="2"/>
  <c r="CN132" i="2"/>
  <c r="DH132" i="2" s="1"/>
  <c r="CY123" i="2"/>
  <c r="CO123" i="2"/>
  <c r="DI123" i="2" s="1"/>
  <c r="CN123" i="2"/>
  <c r="DH123" i="2" s="1"/>
  <c r="CX123" i="2"/>
  <c r="CL115" i="2"/>
  <c r="DF115" i="2" s="1"/>
  <c r="CV115" i="2"/>
  <c r="CP114" i="2"/>
  <c r="DJ114" i="2" s="1"/>
  <c r="CZ114" i="2"/>
  <c r="CY99" i="2"/>
  <c r="CO99" i="2"/>
  <c r="DI99" i="2" s="1"/>
  <c r="BP92" i="2"/>
  <c r="BO92" i="2"/>
  <c r="BT92" i="2" s="1"/>
  <c r="BO86" i="2"/>
  <c r="BT86" i="2" s="1"/>
  <c r="CK81" i="2"/>
  <c r="DE81" i="2" s="1"/>
  <c r="CU81" i="2"/>
  <c r="BR72" i="2"/>
  <c r="BS72" i="2"/>
  <c r="BU72" i="2"/>
  <c r="CX67" i="2"/>
  <c r="CN67" i="2"/>
  <c r="DH67" i="2" s="1"/>
  <c r="CS61" i="2"/>
  <c r="DM61" i="2" s="1"/>
  <c r="DC61" i="2"/>
  <c r="CV56" i="2"/>
  <c r="CL56" i="2"/>
  <c r="DF56" i="2" s="1"/>
  <c r="CK42" i="2"/>
  <c r="DE42" i="2" s="1"/>
  <c r="CU42" i="2"/>
  <c r="CX36" i="2"/>
  <c r="CN36" i="2"/>
  <c r="DH36" i="2" s="1"/>
  <c r="CU28" i="2"/>
  <c r="CK28" i="2"/>
  <c r="DE28" i="2" s="1"/>
  <c r="CL17" i="2"/>
  <c r="DF17" i="2" s="1"/>
  <c r="CV17" i="2"/>
  <c r="CW5" i="2"/>
  <c r="CM5" i="2"/>
  <c r="DG5" i="2" s="1"/>
  <c r="CR269" i="2"/>
  <c r="DL269" i="2" s="1"/>
  <c r="DB269" i="2"/>
  <c r="DB258" i="2"/>
  <c r="CR258" i="2"/>
  <c r="DL258" i="2" s="1"/>
  <c r="CZ258" i="2"/>
  <c r="CP258" i="2"/>
  <c r="DJ258" i="2" s="1"/>
  <c r="BO207" i="2"/>
  <c r="BT207" i="2" s="1"/>
  <c r="DB180" i="2"/>
  <c r="CR180" i="2"/>
  <c r="DL180" i="2" s="1"/>
  <c r="CO180" i="2"/>
  <c r="DI180" i="2" s="1"/>
  <c r="CY180" i="2"/>
  <c r="DC140" i="2"/>
  <c r="CS140" i="2"/>
  <c r="DM140" i="2" s="1"/>
  <c r="CS119" i="2"/>
  <c r="DM119" i="2" s="1"/>
  <c r="DC119" i="2"/>
  <c r="DC110" i="2"/>
  <c r="CS110" i="2"/>
  <c r="DM110" i="2" s="1"/>
  <c r="BO101" i="2"/>
  <c r="BT101" i="2" s="1"/>
  <c r="CZ50" i="2"/>
  <c r="CP50" i="2"/>
  <c r="DJ50" i="2" s="1"/>
  <c r="CR243" i="2"/>
  <c r="DL243" i="2" s="1"/>
  <c r="CV230" i="2"/>
  <c r="CL230" i="2"/>
  <c r="DF230" i="2" s="1"/>
  <c r="CR179" i="2"/>
  <c r="DL179" i="2" s="1"/>
  <c r="DB179" i="2"/>
  <c r="BO161" i="2"/>
  <c r="BT161" i="2" s="1"/>
  <c r="BU125" i="2"/>
  <c r="BR125" i="2"/>
  <c r="BS125" i="2"/>
  <c r="CK96" i="2"/>
  <c r="DE96" i="2" s="1"/>
  <c r="CU96" i="2"/>
  <c r="DA58" i="2"/>
  <c r="CQ58" i="2"/>
  <c r="DK58" i="2" s="1"/>
  <c r="CR29" i="2"/>
  <c r="DL29" i="2" s="1"/>
  <c r="DB29" i="2"/>
  <c r="CC131" i="3"/>
  <c r="CD131" i="3" s="1"/>
  <c r="DF131" i="3"/>
  <c r="CV131" i="3"/>
  <c r="DP131" i="3" s="1"/>
  <c r="DA60" i="2"/>
  <c r="CQ60" i="2"/>
  <c r="DK60" i="2" s="1"/>
  <c r="CN40" i="2"/>
  <c r="DH40" i="2" s="1"/>
  <c r="CX40" i="2"/>
  <c r="CX19" i="2"/>
  <c r="CN19" i="2"/>
  <c r="DH19" i="2" s="1"/>
  <c r="CZ235" i="2"/>
  <c r="CP235" i="2"/>
  <c r="DJ235" i="2" s="1"/>
  <c r="CY211" i="2"/>
  <c r="CO211" i="2"/>
  <c r="DI211" i="2" s="1"/>
  <c r="CT198" i="2"/>
  <c r="CJ198" i="2"/>
  <c r="DD198" i="2" s="1"/>
  <c r="BO198" i="2"/>
  <c r="BT198" i="2" s="1"/>
  <c r="BO178" i="2"/>
  <c r="BT178" i="2" s="1"/>
  <c r="CW128" i="2"/>
  <c r="CM128" i="2"/>
  <c r="DG128" i="2" s="1"/>
  <c r="CP122" i="2"/>
  <c r="DJ122" i="2" s="1"/>
  <c r="CZ122" i="2"/>
  <c r="BW109" i="2"/>
  <c r="BX109" i="2" s="1"/>
  <c r="BW99" i="2"/>
  <c r="BX99" i="2" s="1"/>
  <c r="CL81" i="2"/>
  <c r="DF81" i="2" s="1"/>
  <c r="CV81" i="2"/>
  <c r="DA62" i="2"/>
  <c r="CQ62" i="2"/>
  <c r="DK62" i="2" s="1"/>
  <c r="BR44" i="2"/>
  <c r="BU44" i="2"/>
  <c r="BS44" i="2"/>
  <c r="CV188" i="3"/>
  <c r="DP188" i="3" s="1"/>
  <c r="CT136" i="3"/>
  <c r="DN136" i="3" s="1"/>
  <c r="CV78" i="3"/>
  <c r="DP78" i="3" s="1"/>
  <c r="DF78" i="3"/>
  <c r="DD44" i="3"/>
  <c r="CT44" i="3"/>
  <c r="DN44" i="3" s="1"/>
  <c r="DA38" i="3"/>
  <c r="CQ38" i="3"/>
  <c r="DK38" i="3" s="1"/>
  <c r="BV27" i="3"/>
  <c r="BU27" i="3"/>
  <c r="BZ27" i="3" s="1"/>
  <c r="CU276" i="2"/>
  <c r="CK276" i="2"/>
  <c r="DE276" i="2" s="1"/>
  <c r="BO276" i="2"/>
  <c r="BT276" i="2" s="1"/>
  <c r="CS267" i="2"/>
  <c r="DM267" i="2" s="1"/>
  <c r="DC267" i="2"/>
  <c r="CY259" i="2"/>
  <c r="CO259" i="2"/>
  <c r="DI259" i="2" s="1"/>
  <c r="CT244" i="2"/>
  <c r="CJ244" i="2"/>
  <c r="DD244" i="2" s="1"/>
  <c r="CN244" i="2"/>
  <c r="DH244" i="2" s="1"/>
  <c r="CX244" i="2"/>
  <c r="CR225" i="2"/>
  <c r="DL225" i="2" s="1"/>
  <c r="DB225" i="2"/>
  <c r="BU206" i="2"/>
  <c r="BR206" i="2"/>
  <c r="BS206" i="2"/>
  <c r="CQ203" i="2"/>
  <c r="DK203" i="2" s="1"/>
  <c r="DA203" i="2"/>
  <c r="CT172" i="2"/>
  <c r="CJ172" i="2"/>
  <c r="DD172" i="2" s="1"/>
  <c r="CW158" i="2"/>
  <c r="CM158" i="2"/>
  <c r="DG158" i="2" s="1"/>
  <c r="CW147" i="2"/>
  <c r="CM147" i="2"/>
  <c r="DG147" i="2" s="1"/>
  <c r="CK146" i="2"/>
  <c r="DE146" i="2" s="1"/>
  <c r="CU146" i="2"/>
  <c r="CT136" i="2"/>
  <c r="CJ136" i="2"/>
  <c r="DD136" i="2" s="1"/>
  <c r="CN136" i="2"/>
  <c r="DH136" i="2" s="1"/>
  <c r="CX136" i="2"/>
  <c r="BW133" i="2"/>
  <c r="BX133" i="2" s="1"/>
  <c r="CV122" i="2"/>
  <c r="CL122" i="2"/>
  <c r="DF122" i="2" s="1"/>
  <c r="CT117" i="2"/>
  <c r="CJ117" i="2"/>
  <c r="DD117" i="2" s="1"/>
  <c r="DC114" i="2"/>
  <c r="CS114" i="2"/>
  <c r="DM114" i="2" s="1"/>
  <c r="CK103" i="2"/>
  <c r="DE103" i="2" s="1"/>
  <c r="CU103" i="2"/>
  <c r="BO95" i="2"/>
  <c r="BT95" i="2" s="1"/>
  <c r="CP91" i="2"/>
  <c r="DJ91" i="2" s="1"/>
  <c r="CZ91" i="2"/>
  <c r="CY87" i="2"/>
  <c r="CO87" i="2"/>
  <c r="DI87" i="2" s="1"/>
  <c r="DA82" i="2"/>
  <c r="CQ82" i="2"/>
  <c r="DK82" i="2" s="1"/>
  <c r="DB78" i="2"/>
  <c r="CR78" i="2"/>
  <c r="DL78" i="2" s="1"/>
  <c r="CU67" i="2"/>
  <c r="CK67" i="2"/>
  <c r="DE67" i="2" s="1"/>
  <c r="CS63" i="2"/>
  <c r="DM63" i="2" s="1"/>
  <c r="DC63" i="2"/>
  <c r="CQ59" i="2"/>
  <c r="DK59" i="2" s="1"/>
  <c r="DA59" i="2"/>
  <c r="CM51" i="2"/>
  <c r="DG51" i="2" s="1"/>
  <c r="CW51" i="2"/>
  <c r="DB46" i="2"/>
  <c r="CR46" i="2"/>
  <c r="DL46" i="2" s="1"/>
  <c r="CY41" i="2"/>
  <c r="CO41" i="2"/>
  <c r="DI41" i="2" s="1"/>
  <c r="BR36" i="2"/>
  <c r="BS36" i="2"/>
  <c r="BU36" i="2"/>
  <c r="CX31" i="2"/>
  <c r="CN31" i="2"/>
  <c r="DH31" i="2" s="1"/>
  <c r="BO26" i="2"/>
  <c r="BP26" i="2"/>
  <c r="DB22" i="2"/>
  <c r="CR22" i="2"/>
  <c r="DL22" i="2" s="1"/>
  <c r="CT15" i="2"/>
  <c r="CJ15" i="2"/>
  <c r="DD15" i="2" s="1"/>
  <c r="CS8" i="2"/>
  <c r="DM8" i="2" s="1"/>
  <c r="DC8" i="2"/>
  <c r="CM173" i="2"/>
  <c r="DG173" i="2" s="1"/>
  <c r="CW173" i="2"/>
  <c r="CO152" i="2"/>
  <c r="DI152" i="2" s="1"/>
  <c r="CY152" i="2"/>
  <c r="BP139" i="2"/>
  <c r="BO139" i="2"/>
  <c r="BT139" i="2" s="1"/>
  <c r="CK102" i="2"/>
  <c r="DE102" i="2" s="1"/>
  <c r="CU102" i="2"/>
  <c r="DA86" i="2"/>
  <c r="CQ86" i="2"/>
  <c r="DK86" i="2" s="1"/>
  <c r="DA54" i="2"/>
  <c r="CQ54" i="2"/>
  <c r="DK54" i="2" s="1"/>
  <c r="DB30" i="2"/>
  <c r="CR30" i="2"/>
  <c r="DL30" i="2" s="1"/>
  <c r="DB10" i="2"/>
  <c r="CR10" i="2"/>
  <c r="DL10" i="2" s="1"/>
  <c r="DC141" i="2"/>
  <c r="CS141" i="2"/>
  <c r="DM141" i="2" s="1"/>
  <c r="BP107" i="2"/>
  <c r="BO107" i="2"/>
  <c r="BT107" i="2" s="1"/>
  <c r="DC94" i="2"/>
  <c r="CS94" i="2"/>
  <c r="DM94" i="2" s="1"/>
  <c r="BT75" i="2"/>
  <c r="BU75" i="2"/>
  <c r="BS75" i="2"/>
  <c r="BR75" i="2"/>
  <c r="CW48" i="2"/>
  <c r="CM48" i="2"/>
  <c r="DG48" i="2" s="1"/>
  <c r="CO10" i="2"/>
  <c r="DI10" i="2" s="1"/>
  <c r="CY10" i="2"/>
  <c r="CX61" i="3"/>
  <c r="DR61" i="3" s="1"/>
  <c r="DA190" i="2"/>
  <c r="CQ190" i="2"/>
  <c r="DK190" i="2" s="1"/>
  <c r="CT140" i="2"/>
  <c r="CJ140" i="2"/>
  <c r="DD140" i="2" s="1"/>
  <c r="CM111" i="2"/>
  <c r="DG111" i="2" s="1"/>
  <c r="CW111" i="2"/>
  <c r="CM93" i="2"/>
  <c r="DG93" i="2" s="1"/>
  <c r="CW93" i="2"/>
  <c r="DC73" i="2"/>
  <c r="CS73" i="2"/>
  <c r="DM73" i="2" s="1"/>
  <c r="CT59" i="2"/>
  <c r="CJ59" i="2"/>
  <c r="DD59" i="2" s="1"/>
  <c r="BW47" i="2"/>
  <c r="BX47" i="2" s="1"/>
  <c r="CY33" i="2"/>
  <c r="CO33" i="2"/>
  <c r="DI33" i="2" s="1"/>
  <c r="CR28" i="2"/>
  <c r="DL28" i="2" s="1"/>
  <c r="DB28" i="2"/>
  <c r="CN10" i="2"/>
  <c r="DH10" i="2" s="1"/>
  <c r="CX10" i="2"/>
  <c r="CV45" i="3"/>
  <c r="DP45" i="3" s="1"/>
  <c r="CR253" i="2"/>
  <c r="DL253" i="2" s="1"/>
  <c r="DB238" i="2"/>
  <c r="CR238" i="2"/>
  <c r="DL238" i="2" s="1"/>
  <c r="CV132" i="2"/>
  <c r="CL132" i="2"/>
  <c r="DF132" i="2" s="1"/>
  <c r="CU93" i="2"/>
  <c r="CK93" i="2"/>
  <c r="DE93" i="2" s="1"/>
  <c r="BP35" i="2"/>
  <c r="DE183" i="4"/>
  <c r="CU183" i="4"/>
  <c r="DO183" i="4" s="1"/>
  <c r="CX34" i="4"/>
  <c r="DR34" i="4" s="1"/>
  <c r="DH34" i="4"/>
  <c r="CS191" i="3"/>
  <c r="DM191" i="3" s="1"/>
  <c r="DC191" i="3"/>
  <c r="CW157" i="3"/>
  <c r="DQ157" i="3" s="1"/>
  <c r="DG157" i="3"/>
  <c r="BV99" i="3"/>
  <c r="CV57" i="3"/>
  <c r="DP57" i="3" s="1"/>
  <c r="CU37" i="3"/>
  <c r="DO37" i="3" s="1"/>
  <c r="CT16" i="3"/>
  <c r="DN16" i="3" s="1"/>
  <c r="DD16" i="3"/>
  <c r="CY275" i="2"/>
  <c r="CO275" i="2"/>
  <c r="DI275" i="2" s="1"/>
  <c r="DA248" i="2"/>
  <c r="CQ248" i="2"/>
  <c r="DK248" i="2" s="1"/>
  <c r="BO248" i="2"/>
  <c r="BT248" i="2" s="1"/>
  <c r="CY243" i="2"/>
  <c r="CO243" i="2"/>
  <c r="DI243" i="2" s="1"/>
  <c r="DB232" i="2"/>
  <c r="CR232" i="2"/>
  <c r="DL232" i="2" s="1"/>
  <c r="CZ227" i="2"/>
  <c r="CP227" i="2"/>
  <c r="DJ227" i="2" s="1"/>
  <c r="DB220" i="2"/>
  <c r="CR220" i="2"/>
  <c r="DL220" i="2" s="1"/>
  <c r="CR217" i="2"/>
  <c r="DL217" i="2" s="1"/>
  <c r="DB217" i="2"/>
  <c r="DB214" i="2"/>
  <c r="CR214" i="2"/>
  <c r="DL214" i="2" s="1"/>
  <c r="CY197" i="2"/>
  <c r="CO197" i="2"/>
  <c r="DI197" i="2" s="1"/>
  <c r="CU196" i="2"/>
  <c r="CK196" i="2"/>
  <c r="DE196" i="2" s="1"/>
  <c r="BS189" i="2"/>
  <c r="BR189" i="2"/>
  <c r="BU189" i="2"/>
  <c r="CZ177" i="2"/>
  <c r="CP177" i="2"/>
  <c r="DJ177" i="2" s="1"/>
  <c r="CN176" i="2"/>
  <c r="DH176" i="2" s="1"/>
  <c r="CX176" i="2"/>
  <c r="DC170" i="2"/>
  <c r="CS170" i="2"/>
  <c r="DM170" i="2" s="1"/>
  <c r="CM163" i="2"/>
  <c r="DG163" i="2" s="1"/>
  <c r="CW163" i="2"/>
  <c r="BO153" i="2"/>
  <c r="BT153" i="2" s="1"/>
  <c r="CX141" i="2"/>
  <c r="CN141" i="2"/>
  <c r="DH141" i="2" s="1"/>
  <c r="CX126" i="2"/>
  <c r="CN126" i="2"/>
  <c r="DH126" i="2" s="1"/>
  <c r="CR114" i="2"/>
  <c r="DL114" i="2" s="1"/>
  <c r="DB114" i="2"/>
  <c r="BW111" i="2"/>
  <c r="BX111" i="2" s="1"/>
  <c r="CZ109" i="2"/>
  <c r="CP109" i="2"/>
  <c r="DJ109" i="2" s="1"/>
  <c r="CS106" i="2"/>
  <c r="DM106" i="2" s="1"/>
  <c r="DC106" i="2"/>
  <c r="DA96" i="2"/>
  <c r="CQ96" i="2"/>
  <c r="DK96" i="2" s="1"/>
  <c r="CU90" i="2"/>
  <c r="CK90" i="2"/>
  <c r="DE90" i="2" s="1"/>
  <c r="DC86" i="2"/>
  <c r="CS86" i="2"/>
  <c r="DM86" i="2" s="1"/>
  <c r="BO81" i="2"/>
  <c r="BT81" i="2" s="1"/>
  <c r="CU74" i="2"/>
  <c r="CK74" i="2"/>
  <c r="DE74" i="2" s="1"/>
  <c r="CX71" i="2"/>
  <c r="CN71" i="2"/>
  <c r="DH71" i="2" s="1"/>
  <c r="BO65" i="2"/>
  <c r="BT65" i="2" s="1"/>
  <c r="BO58" i="2"/>
  <c r="BT58" i="2" s="1"/>
  <c r="DC54" i="2"/>
  <c r="CS54" i="2"/>
  <c r="DM54" i="2" s="1"/>
  <c r="CS44" i="2"/>
  <c r="DM44" i="2" s="1"/>
  <c r="DC44" i="2"/>
  <c r="DB40" i="2"/>
  <c r="CR40" i="2"/>
  <c r="DL40" i="2" s="1"/>
  <c r="DC35" i="2"/>
  <c r="CS35" i="2"/>
  <c r="DM35" i="2" s="1"/>
  <c r="CV29" i="2"/>
  <c r="CL29" i="2"/>
  <c r="DF29" i="2" s="1"/>
  <c r="CV23" i="2"/>
  <c r="CL23" i="2"/>
  <c r="DF23" i="2" s="1"/>
  <c r="BO17" i="2"/>
  <c r="BT17" i="2" s="1"/>
  <c r="BP17" i="2"/>
  <c r="CS13" i="2"/>
  <c r="DM13" i="2" s="1"/>
  <c r="DC13" i="2"/>
  <c r="DH217" i="3"/>
  <c r="CX217" i="3"/>
  <c r="DR217" i="3" s="1"/>
  <c r="DI190" i="3"/>
  <c r="CY190" i="3"/>
  <c r="DS190" i="3" s="1"/>
  <c r="CP64" i="3"/>
  <c r="DJ64" i="3" s="1"/>
  <c r="CZ64" i="3"/>
  <c r="CT46" i="3"/>
  <c r="DN46" i="3" s="1"/>
  <c r="DD46" i="3"/>
  <c r="CP29" i="3"/>
  <c r="DJ29" i="3" s="1"/>
  <c r="CZ29" i="3"/>
  <c r="DE5" i="3"/>
  <c r="CU5" i="3"/>
  <c r="DO5" i="3" s="1"/>
  <c r="CR193" i="2"/>
  <c r="DL193" i="2" s="1"/>
  <c r="DB193" i="2"/>
  <c r="CS169" i="2"/>
  <c r="DM169" i="2" s="1"/>
  <c r="DC169" i="2"/>
  <c r="CV166" i="2"/>
  <c r="CL166" i="2"/>
  <c r="DF166" i="2" s="1"/>
  <c r="CN162" i="2"/>
  <c r="DH162" i="2" s="1"/>
  <c r="CX162" i="2"/>
  <c r="BW146" i="2"/>
  <c r="BX146" i="2" s="1"/>
  <c r="CW141" i="2"/>
  <c r="CM141" i="2"/>
  <c r="DG141" i="2" s="1"/>
  <c r="DC124" i="2"/>
  <c r="CS124" i="2"/>
  <c r="DM124" i="2" s="1"/>
  <c r="CU120" i="2"/>
  <c r="CK120" i="2"/>
  <c r="DE120" i="2" s="1"/>
  <c r="CK101" i="2"/>
  <c r="DE101" i="2" s="1"/>
  <c r="CU101" i="2"/>
  <c r="CZ77" i="2"/>
  <c r="CP77" i="2"/>
  <c r="DJ77" i="2" s="1"/>
  <c r="BR62" i="2"/>
  <c r="BU62" i="2"/>
  <c r="BS62" i="2"/>
  <c r="BT55" i="2"/>
  <c r="BU55" i="2"/>
  <c r="BS55" i="2"/>
  <c r="BR55" i="2"/>
  <c r="CV34" i="2"/>
  <c r="CL34" i="2"/>
  <c r="DF34" i="2" s="1"/>
  <c r="CW16" i="2"/>
  <c r="CM16" i="2"/>
  <c r="DG16" i="2" s="1"/>
  <c r="CV212" i="2"/>
  <c r="CL212" i="2"/>
  <c r="DF212" i="2" s="1"/>
  <c r="BW170" i="2"/>
  <c r="BX170" i="2" s="1"/>
  <c r="CJ159" i="2"/>
  <c r="DD159" i="2" s="1"/>
  <c r="CT159" i="2"/>
  <c r="CM159" i="2"/>
  <c r="DG159" i="2" s="1"/>
  <c r="CW159" i="2"/>
  <c r="CZ145" i="2"/>
  <c r="CP145" i="2"/>
  <c r="DJ145" i="2" s="1"/>
  <c r="CW134" i="2"/>
  <c r="CM134" i="2"/>
  <c r="DG134" i="2" s="1"/>
  <c r="CU113" i="2"/>
  <c r="CK113" i="2"/>
  <c r="DE113" i="2" s="1"/>
  <c r="BO112" i="2"/>
  <c r="BT112" i="2" s="1"/>
  <c r="BO96" i="2"/>
  <c r="BT96" i="2" s="1"/>
  <c r="DA83" i="2"/>
  <c r="CQ83" i="2"/>
  <c r="DK83" i="2" s="1"/>
  <c r="CO72" i="2"/>
  <c r="DI72" i="2" s="1"/>
  <c r="CY72" i="2"/>
  <c r="CW61" i="2"/>
  <c r="CM61" i="2"/>
  <c r="DG61" i="2" s="1"/>
  <c r="CR51" i="2"/>
  <c r="DL51" i="2" s="1"/>
  <c r="DB51" i="2"/>
  <c r="CO30" i="2"/>
  <c r="DI30" i="2" s="1"/>
  <c r="CY30" i="2"/>
  <c r="CV12" i="2"/>
  <c r="CL12" i="2"/>
  <c r="DF12" i="2" s="1"/>
  <c r="BY265" i="3"/>
  <c r="CA265" i="3"/>
  <c r="BZ265" i="3"/>
  <c r="BX265" i="3"/>
  <c r="CY265" i="3"/>
  <c r="DS265" i="3" s="1"/>
  <c r="DI265" i="3"/>
  <c r="CO215" i="2"/>
  <c r="DI215" i="2" s="1"/>
  <c r="CY187" i="2"/>
  <c r="CO187" i="2"/>
  <c r="DI187" i="2" s="1"/>
  <c r="CM186" i="2"/>
  <c r="DG186" i="2" s="1"/>
  <c r="CW186" i="2"/>
  <c r="BU144" i="2"/>
  <c r="BS144" i="2"/>
  <c r="BR144" i="2"/>
  <c r="CT96" i="2"/>
  <c r="CJ96" i="2"/>
  <c r="DD96" i="2" s="1"/>
  <c r="CQ76" i="2"/>
  <c r="DK76" i="2" s="1"/>
  <c r="DA76" i="2"/>
  <c r="CZ47" i="2"/>
  <c r="CP47" i="2"/>
  <c r="DJ47" i="2" s="1"/>
  <c r="CP35" i="2"/>
  <c r="DJ35" i="2" s="1"/>
  <c r="CZ35" i="2"/>
  <c r="CM26" i="2"/>
  <c r="DG26" i="2" s="1"/>
  <c r="CW26" i="2"/>
  <c r="DA7" i="2"/>
  <c r="CQ7" i="2"/>
  <c r="DK7" i="2" s="1"/>
  <c r="CA14" i="4"/>
  <c r="BX14" i="4"/>
  <c r="BY14" i="4"/>
  <c r="CV163" i="3"/>
  <c r="DP163" i="3" s="1"/>
  <c r="DF95" i="3"/>
  <c r="CV95" i="3"/>
  <c r="DP95" i="3" s="1"/>
  <c r="CS95" i="3"/>
  <c r="DM95" i="3" s="1"/>
  <c r="DC95" i="3"/>
  <c r="BR256" i="2"/>
  <c r="BW204" i="2"/>
  <c r="BX204" i="2" s="1"/>
  <c r="CO175" i="2"/>
  <c r="DI175" i="2" s="1"/>
  <c r="CT149" i="2"/>
  <c r="CJ149" i="2"/>
  <c r="DD149" i="2" s="1"/>
  <c r="CR148" i="2"/>
  <c r="DL148" i="2" s="1"/>
  <c r="DB148" i="2"/>
  <c r="BO137" i="2"/>
  <c r="BT137" i="2" s="1"/>
  <c r="BR110" i="2"/>
  <c r="BR95" i="2"/>
  <c r="BU95" i="2"/>
  <c r="BS95" i="2"/>
  <c r="CK79" i="2"/>
  <c r="DE79" i="2" s="1"/>
  <c r="CU79" i="2"/>
  <c r="CW56" i="2"/>
  <c r="CM56" i="2"/>
  <c r="DG56" i="2" s="1"/>
  <c r="DA39" i="2"/>
  <c r="CQ39" i="2"/>
  <c r="DK39" i="2" s="1"/>
  <c r="CX42" i="3"/>
  <c r="DR42" i="3" s="1"/>
  <c r="DH42" i="3"/>
  <c r="DH6" i="3"/>
  <c r="CX6" i="3"/>
  <c r="DR6" i="3" s="1"/>
  <c r="BS265" i="2"/>
  <c r="BR265" i="2"/>
  <c r="BU265" i="2"/>
  <c r="DC262" i="2"/>
  <c r="CS262" i="2"/>
  <c r="DM262" i="2" s="1"/>
  <c r="BS257" i="2"/>
  <c r="BR257" i="2"/>
  <c r="BU257" i="2"/>
  <c r="DB252" i="2"/>
  <c r="CR252" i="2"/>
  <c r="DL252" i="2" s="1"/>
  <c r="CO239" i="2"/>
  <c r="DI239" i="2" s="1"/>
  <c r="CY219" i="2"/>
  <c r="CO219" i="2"/>
  <c r="DI219" i="2" s="1"/>
  <c r="DC218" i="2"/>
  <c r="CS218" i="2"/>
  <c r="DM218" i="2" s="1"/>
  <c r="DC188" i="2"/>
  <c r="CS188" i="2"/>
  <c r="DM188" i="2" s="1"/>
  <c r="DB184" i="2"/>
  <c r="CR184" i="2"/>
  <c r="DL184" i="2" s="1"/>
  <c r="CX177" i="2"/>
  <c r="CN177" i="2"/>
  <c r="DH177" i="2" s="1"/>
  <c r="CM171" i="2"/>
  <c r="DG171" i="2" s="1"/>
  <c r="CW171" i="2"/>
  <c r="CM164" i="2"/>
  <c r="DG164" i="2" s="1"/>
  <c r="CW164" i="2"/>
  <c r="CQ155" i="2"/>
  <c r="DK155" i="2" s="1"/>
  <c r="DA155" i="2"/>
  <c r="DB152" i="2"/>
  <c r="CR152" i="2"/>
  <c r="DL152" i="2" s="1"/>
  <c r="CN152" i="2"/>
  <c r="DH152" i="2" s="1"/>
  <c r="CX152" i="2"/>
  <c r="CO138" i="2"/>
  <c r="DI138" i="2" s="1"/>
  <c r="CY138" i="2"/>
  <c r="BO131" i="2"/>
  <c r="BT131" i="2" s="1"/>
  <c r="CP118" i="2"/>
  <c r="DJ118" i="2" s="1"/>
  <c r="CZ118" i="2"/>
  <c r="CY100" i="2"/>
  <c r="CO100" i="2"/>
  <c r="DI100" i="2" s="1"/>
  <c r="CL98" i="2"/>
  <c r="DF98" i="2" s="1"/>
  <c r="CV98" i="2"/>
  <c r="CK91" i="2"/>
  <c r="DE91" i="2" s="1"/>
  <c r="CU91" i="2"/>
  <c r="CT87" i="2"/>
  <c r="CJ87" i="2"/>
  <c r="DD87" i="2" s="1"/>
  <c r="DB83" i="2"/>
  <c r="CR83" i="2"/>
  <c r="DL83" i="2" s="1"/>
  <c r="CY77" i="2"/>
  <c r="CO77" i="2"/>
  <c r="DI77" i="2" s="1"/>
  <c r="BU73" i="2"/>
  <c r="BS73" i="2"/>
  <c r="BR73" i="2"/>
  <c r="BO69" i="2"/>
  <c r="BT69" i="2" s="1"/>
  <c r="BR64" i="2"/>
  <c r="BS64" i="2"/>
  <c r="BU64" i="2"/>
  <c r="BT64" i="2"/>
  <c r="CP54" i="2"/>
  <c r="DJ54" i="2" s="1"/>
  <c r="CZ54" i="2"/>
  <c r="CY50" i="2"/>
  <c r="CO50" i="2"/>
  <c r="DI50" i="2" s="1"/>
  <c r="CN46" i="2"/>
  <c r="DH46" i="2" s="1"/>
  <c r="CX46" i="2"/>
  <c r="CV41" i="2"/>
  <c r="CL41" i="2"/>
  <c r="DF41" i="2" s="1"/>
  <c r="BO25" i="2"/>
  <c r="BT25" i="2" s="1"/>
  <c r="BP25" i="2"/>
  <c r="CW20" i="2"/>
  <c r="CM20" i="2"/>
  <c r="DG20" i="2" s="1"/>
  <c r="CJ18" i="2"/>
  <c r="DD18" i="2" s="1"/>
  <c r="CT18" i="2"/>
  <c r="BW15" i="2"/>
  <c r="BX15" i="2" s="1"/>
  <c r="DC5" i="2"/>
  <c r="CS5" i="2"/>
  <c r="DM5" i="2" s="1"/>
  <c r="DH11" i="4"/>
  <c r="CX11" i="4"/>
  <c r="DR11" i="4" s="1"/>
  <c r="DD227" i="3"/>
  <c r="CT227" i="3"/>
  <c r="DN227" i="3" s="1"/>
  <c r="CT153" i="3"/>
  <c r="DN153" i="3" s="1"/>
  <c r="CT106" i="3"/>
  <c r="DN106" i="3" s="1"/>
  <c r="CP27" i="3"/>
  <c r="DJ27" i="3" s="1"/>
  <c r="CZ27" i="3"/>
  <c r="CW9" i="3"/>
  <c r="DQ9" i="3" s="1"/>
  <c r="DG9" i="3"/>
  <c r="DC260" i="2"/>
  <c r="CS260" i="2"/>
  <c r="DM260" i="2" s="1"/>
  <c r="BO260" i="2"/>
  <c r="BT260" i="2" s="1"/>
  <c r="CZ259" i="2"/>
  <c r="CP259" i="2"/>
  <c r="DJ259" i="2" s="1"/>
  <c r="DB236" i="2"/>
  <c r="CR236" i="2"/>
  <c r="DL236" i="2" s="1"/>
  <c r="CR233" i="2"/>
  <c r="DL233" i="2" s="1"/>
  <c r="CR163" i="2"/>
  <c r="DL163" i="2" s="1"/>
  <c r="DB163" i="2"/>
  <c r="CT115" i="2"/>
  <c r="CJ115" i="2"/>
  <c r="DD115" i="2" s="1"/>
  <c r="CP88" i="2"/>
  <c r="DJ88" i="2" s="1"/>
  <c r="CZ88" i="2"/>
  <c r="CT37" i="2"/>
  <c r="CJ37" i="2"/>
  <c r="DD37" i="2" s="1"/>
  <c r="CT16" i="2"/>
  <c r="CJ16" i="2"/>
  <c r="DD16" i="2" s="1"/>
  <c r="CA122" i="3"/>
  <c r="BY122" i="3"/>
  <c r="BZ122" i="3"/>
  <c r="BX122" i="3"/>
  <c r="DI122" i="3"/>
  <c r="CY122" i="3"/>
  <c r="DS122" i="3" s="1"/>
  <c r="CC77" i="3"/>
  <c r="CD77" i="3" s="1"/>
  <c r="CP160" i="2"/>
  <c r="DJ160" i="2" s="1"/>
  <c r="CZ160" i="2"/>
  <c r="CT150" i="2"/>
  <c r="CJ150" i="2"/>
  <c r="DD150" i="2" s="1"/>
  <c r="CV134" i="2"/>
  <c r="CL134" i="2"/>
  <c r="DF134" i="2" s="1"/>
  <c r="BO103" i="2"/>
  <c r="BT103" i="2" s="1"/>
  <c r="CY90" i="2"/>
  <c r="CO90" i="2"/>
  <c r="DI90" i="2" s="1"/>
  <c r="CM54" i="2"/>
  <c r="DG54" i="2" s="1"/>
  <c r="CW54" i="2"/>
  <c r="CP38" i="2"/>
  <c r="DJ38" i="2" s="1"/>
  <c r="CZ38" i="2"/>
  <c r="CX181" i="2"/>
  <c r="CN181" i="2"/>
  <c r="DH181" i="2" s="1"/>
  <c r="CO165" i="2"/>
  <c r="DI165" i="2" s="1"/>
  <c r="CM157" i="2"/>
  <c r="DG157" i="2" s="1"/>
  <c r="CW157" i="2"/>
  <c r="BW29" i="2"/>
  <c r="BX29" i="2" s="1"/>
  <c r="CL13" i="2"/>
  <c r="DF13" i="2" s="1"/>
  <c r="CV13" i="2"/>
  <c r="CR240" i="2"/>
  <c r="DL240" i="2" s="1"/>
  <c r="CO35" i="2"/>
  <c r="DI35" i="2" s="1"/>
  <c r="CN149" i="2"/>
  <c r="DH149" i="2" s="1"/>
  <c r="CN5" i="2"/>
  <c r="DH5" i="2" s="1"/>
  <c r="CR75" i="2"/>
  <c r="DL75" i="2" s="1"/>
  <c r="CN18" i="2"/>
  <c r="DH18" i="2" s="1"/>
  <c r="BR43" i="2"/>
  <c r="BR107" i="2"/>
  <c r="CN88" i="2"/>
  <c r="DH88" i="2" s="1"/>
  <c r="BS220" i="2"/>
  <c r="BR220" i="2"/>
  <c r="BU220" i="2"/>
  <c r="BT214" i="2"/>
  <c r="BR214" i="2"/>
  <c r="BS214" i="2"/>
  <c r="BU214" i="2"/>
  <c r="DB208" i="2"/>
  <c r="CR208" i="2"/>
  <c r="DL208" i="2" s="1"/>
  <c r="BT177" i="2"/>
  <c r="BS177" i="2"/>
  <c r="BR177" i="2"/>
  <c r="BU177" i="2"/>
  <c r="CL173" i="2"/>
  <c r="DF173" i="2" s="1"/>
  <c r="CV173" i="2"/>
  <c r="BO143" i="2"/>
  <c r="BT143" i="2" s="1"/>
  <c r="DC111" i="2"/>
  <c r="CS111" i="2"/>
  <c r="DM111" i="2" s="1"/>
  <c r="CZ106" i="2"/>
  <c r="CP106" i="2"/>
  <c r="DJ106" i="2" s="1"/>
  <c r="CX97" i="2"/>
  <c r="CN97" i="2"/>
  <c r="DH97" i="2" s="1"/>
  <c r="BR76" i="2"/>
  <c r="BS76" i="2"/>
  <c r="BU76" i="2"/>
  <c r="CS65" i="2"/>
  <c r="DM65" i="2" s="1"/>
  <c r="DC65" i="2"/>
  <c r="BO42" i="2"/>
  <c r="BT42" i="2" s="1"/>
  <c r="CZ34" i="2"/>
  <c r="CP34" i="2"/>
  <c r="DJ34" i="2" s="1"/>
  <c r="CQ26" i="2"/>
  <c r="DK26" i="2" s="1"/>
  <c r="DA26" i="2"/>
  <c r="CN14" i="2"/>
  <c r="DH14" i="2" s="1"/>
  <c r="CX14" i="2"/>
  <c r="DA6" i="2"/>
  <c r="CQ6" i="2"/>
  <c r="DK6" i="2" s="1"/>
  <c r="DD10" i="3"/>
  <c r="CT10" i="3"/>
  <c r="DN10" i="3" s="1"/>
  <c r="CU232" i="2"/>
  <c r="CK232" i="2"/>
  <c r="DE232" i="2" s="1"/>
  <c r="DC174" i="2"/>
  <c r="CS174" i="2"/>
  <c r="DM174" i="2" s="1"/>
  <c r="CQ162" i="2"/>
  <c r="DK162" i="2" s="1"/>
  <c r="DA162" i="2"/>
  <c r="DC126" i="2"/>
  <c r="CS126" i="2"/>
  <c r="DM126" i="2" s="1"/>
  <c r="BS106" i="2"/>
  <c r="BU106" i="2"/>
  <c r="BR106" i="2"/>
  <c r="CX66" i="2"/>
  <c r="CN66" i="2"/>
  <c r="DH66" i="2" s="1"/>
  <c r="DB42" i="2"/>
  <c r="CR42" i="2"/>
  <c r="DL42" i="2" s="1"/>
  <c r="DB21" i="2"/>
  <c r="CR21" i="2"/>
  <c r="DL21" i="2" s="1"/>
  <c r="BO213" i="2"/>
  <c r="BT213" i="2" s="1"/>
  <c r="BO165" i="2"/>
  <c r="BT165" i="2" s="1"/>
  <c r="CV145" i="2"/>
  <c r="CL145" i="2"/>
  <c r="DF145" i="2" s="1"/>
  <c r="DC87" i="2"/>
  <c r="CS87" i="2"/>
  <c r="DM87" i="2" s="1"/>
  <c r="CO63" i="2"/>
  <c r="DI63" i="2" s="1"/>
  <c r="CY63" i="2"/>
  <c r="BR32" i="2"/>
  <c r="BU32" i="2"/>
  <c r="BS32" i="2"/>
  <c r="CJ12" i="2"/>
  <c r="DD12" i="2" s="1"/>
  <c r="CT12" i="2"/>
  <c r="CX265" i="3"/>
  <c r="DR265" i="3" s="1"/>
  <c r="DH265" i="3"/>
  <c r="CU17" i="3"/>
  <c r="DO17" i="3" s="1"/>
  <c r="DB186" i="2"/>
  <c r="CR186" i="2"/>
  <c r="DL186" i="2" s="1"/>
  <c r="CR49" i="2"/>
  <c r="DL49" i="2" s="1"/>
  <c r="DB49" i="2"/>
  <c r="CW30" i="2"/>
  <c r="CM30" i="2"/>
  <c r="DG30" i="2" s="1"/>
  <c r="DB14" i="4"/>
  <c r="CR14" i="4"/>
  <c r="DL14" i="4" s="1"/>
  <c r="CQ95" i="3"/>
  <c r="DK95" i="3" s="1"/>
  <c r="DA95" i="3"/>
  <c r="DB234" i="2"/>
  <c r="CR234" i="2"/>
  <c r="DL234" i="2" s="1"/>
  <c r="BS163" i="2"/>
  <c r="BR163" i="2"/>
  <c r="BU163" i="2"/>
  <c r="DA149" i="2"/>
  <c r="CQ149" i="2"/>
  <c r="DK149" i="2" s="1"/>
  <c r="CT61" i="2"/>
  <c r="CJ61" i="2"/>
  <c r="DD61" i="2" s="1"/>
  <c r="CO47" i="2"/>
  <c r="DI47" i="2" s="1"/>
  <c r="DE23" i="3"/>
  <c r="CU23" i="3"/>
  <c r="DO23" i="3" s="1"/>
  <c r="CZ262" i="2"/>
  <c r="CP262" i="2"/>
  <c r="DJ262" i="2" s="1"/>
  <c r="DB222" i="2"/>
  <c r="CR222" i="2"/>
  <c r="DL222" i="2" s="1"/>
  <c r="DB200" i="2"/>
  <c r="CR200" i="2"/>
  <c r="DL200" i="2" s="1"/>
  <c r="CQ188" i="2"/>
  <c r="DK188" i="2" s="1"/>
  <c r="DA188" i="2"/>
  <c r="CQ179" i="2"/>
  <c r="DK179" i="2" s="1"/>
  <c r="DA179" i="2"/>
  <c r="BU164" i="2"/>
  <c r="BR164" i="2"/>
  <c r="BS164" i="2"/>
  <c r="CW152" i="2"/>
  <c r="CM152" i="2"/>
  <c r="DG152" i="2" s="1"/>
  <c r="CZ131" i="2"/>
  <c r="CP131" i="2"/>
  <c r="DJ131" i="2" s="1"/>
  <c r="CK119" i="2"/>
  <c r="DE119" i="2" s="1"/>
  <c r="CU119" i="2"/>
  <c r="DB107" i="2"/>
  <c r="CR107" i="2"/>
  <c r="DL107" i="2" s="1"/>
  <c r="BU96" i="2"/>
  <c r="BS96" i="2"/>
  <c r="BR96" i="2"/>
  <c r="CQ88" i="2"/>
  <c r="DK88" i="2" s="1"/>
  <c r="DA88" i="2"/>
  <c r="BO78" i="2"/>
  <c r="BT78" i="2" s="1"/>
  <c r="DC69" i="2"/>
  <c r="CS69" i="2"/>
  <c r="DM69" i="2" s="1"/>
  <c r="CW59" i="2"/>
  <c r="CM59" i="2"/>
  <c r="DG59" i="2" s="1"/>
  <c r="BO46" i="2"/>
  <c r="BT46" i="2" s="1"/>
  <c r="CS36" i="2"/>
  <c r="DM36" i="2" s="1"/>
  <c r="DC36" i="2"/>
  <c r="CO26" i="2"/>
  <c r="DI26" i="2" s="1"/>
  <c r="CY26" i="2"/>
  <c r="CP22" i="2"/>
  <c r="DJ22" i="2" s="1"/>
  <c r="CZ22" i="2"/>
  <c r="CW18" i="2"/>
  <c r="CM18" i="2"/>
  <c r="DG18" i="2" s="1"/>
  <c r="BT16" i="2"/>
  <c r="BR16" i="2"/>
  <c r="BU16" i="2"/>
  <c r="BS16" i="2"/>
  <c r="DA10" i="2"/>
  <c r="CQ10" i="2"/>
  <c r="DK10" i="2" s="1"/>
  <c r="CN6" i="2"/>
  <c r="DH6" i="2" s="1"/>
  <c r="CX6" i="2"/>
  <c r="CP11" i="4"/>
  <c r="DJ11" i="4" s="1"/>
  <c r="CZ11" i="4"/>
  <c r="BZ192" i="3"/>
  <c r="BY192" i="3"/>
  <c r="BX192" i="3"/>
  <c r="CA192" i="3"/>
  <c r="BV21" i="3"/>
  <c r="BU21" i="3"/>
  <c r="BZ21" i="3" s="1"/>
  <c r="BS236" i="2"/>
  <c r="BR236" i="2"/>
  <c r="BU236" i="2"/>
  <c r="CW118" i="2"/>
  <c r="CM118" i="2"/>
  <c r="DG118" i="2" s="1"/>
  <c r="CX77" i="2"/>
  <c r="CN77" i="2"/>
  <c r="DH77" i="2" s="1"/>
  <c r="CK41" i="2"/>
  <c r="DE41" i="2" s="1"/>
  <c r="CU41" i="2"/>
  <c r="BR20" i="2"/>
  <c r="BU20" i="2"/>
  <c r="BS20" i="2"/>
  <c r="CV122" i="3"/>
  <c r="DP122" i="3" s="1"/>
  <c r="DF122" i="3"/>
  <c r="CZ161" i="2"/>
  <c r="CP161" i="2"/>
  <c r="DJ161" i="2" s="1"/>
  <c r="CK153" i="2"/>
  <c r="DE153" i="2" s="1"/>
  <c r="CU153" i="2"/>
  <c r="CX114" i="2"/>
  <c r="CN114" i="2"/>
  <c r="DH114" i="2" s="1"/>
  <c r="DC57" i="2"/>
  <c r="CS57" i="2"/>
  <c r="DM57" i="2" s="1"/>
  <c r="CX17" i="2"/>
  <c r="CN17" i="2"/>
  <c r="DH17" i="2" s="1"/>
  <c r="BS141" i="2"/>
  <c r="BR141" i="2"/>
  <c r="BU141" i="2"/>
  <c r="CU68" i="2"/>
  <c r="CK68" i="2"/>
  <c r="DE68" i="2" s="1"/>
  <c r="DB37" i="2"/>
  <c r="CR37" i="2"/>
  <c r="DL37" i="2" s="1"/>
  <c r="CN72" i="2"/>
  <c r="DH72" i="2" s="1"/>
  <c r="CN86" i="2"/>
  <c r="DH86" i="2" s="1"/>
  <c r="O14" i="7"/>
  <c r="N14" i="7"/>
  <c r="M14" i="7"/>
  <c r="L14" i="7"/>
  <c r="DI276" i="5"/>
  <c r="CY276" i="5"/>
  <c r="DS276" i="5" s="1"/>
  <c r="N19" i="7"/>
  <c r="L19" i="7"/>
  <c r="O19" i="7"/>
  <c r="M19" i="7"/>
  <c r="CZ275" i="5"/>
  <c r="CP275" i="5"/>
  <c r="DJ275" i="5" s="1"/>
  <c r="DD273" i="5"/>
  <c r="CT273" i="5"/>
  <c r="DN273" i="5" s="1"/>
  <c r="CW263" i="5"/>
  <c r="DQ263" i="5" s="1"/>
  <c r="DG263" i="5"/>
  <c r="CV279" i="5"/>
  <c r="DP279" i="5" s="1"/>
  <c r="DF279" i="5"/>
  <c r="DC277" i="5"/>
  <c r="CS277" i="5"/>
  <c r="DM277" i="5" s="1"/>
  <c r="BZ262" i="5"/>
  <c r="CA262" i="5"/>
  <c r="BX262" i="5"/>
  <c r="BY262" i="5"/>
  <c r="CQ256" i="5"/>
  <c r="DK256" i="5" s="1"/>
  <c r="DA256" i="5"/>
  <c r="CX266" i="5"/>
  <c r="DR266" i="5" s="1"/>
  <c r="DH266" i="5"/>
  <c r="BY264" i="5"/>
  <c r="BZ264" i="5"/>
  <c r="BX264" i="5"/>
  <c r="CA264" i="5"/>
  <c r="CX250" i="5"/>
  <c r="DR250" i="5" s="1"/>
  <c r="DH250" i="5"/>
  <c r="DG269" i="5"/>
  <c r="CW269" i="5"/>
  <c r="DQ269" i="5" s="1"/>
  <c r="CS255" i="5"/>
  <c r="DM255" i="5" s="1"/>
  <c r="DC255" i="5"/>
  <c r="CW244" i="5"/>
  <c r="DQ244" i="5" s="1"/>
  <c r="DG244" i="5"/>
  <c r="DF267" i="5"/>
  <c r="CV267" i="5"/>
  <c r="DP267" i="5" s="1"/>
  <c r="DE260" i="5"/>
  <c r="CU260" i="5"/>
  <c r="DO260" i="5" s="1"/>
  <c r="CR256" i="5"/>
  <c r="DL256" i="5" s="1"/>
  <c r="DB256" i="5"/>
  <c r="BX242" i="5"/>
  <c r="BZ242" i="5"/>
  <c r="BY242" i="5"/>
  <c r="CA242" i="5"/>
  <c r="CC237" i="5"/>
  <c r="CD237" i="5" s="1"/>
  <c r="CT256" i="5"/>
  <c r="DN256" i="5" s="1"/>
  <c r="CY258" i="5"/>
  <c r="DS258" i="5" s="1"/>
  <c r="DI258" i="5"/>
  <c r="DE239" i="5"/>
  <c r="CU239" i="5"/>
  <c r="DO239" i="5" s="1"/>
  <c r="DB229" i="5"/>
  <c r="CR229" i="5"/>
  <c r="DL229" i="5" s="1"/>
  <c r="CW249" i="5"/>
  <c r="DQ249" i="5" s="1"/>
  <c r="DG249" i="5"/>
  <c r="CT242" i="5"/>
  <c r="DN242" i="5" s="1"/>
  <c r="DI228" i="5"/>
  <c r="CY228" i="5"/>
  <c r="DS228" i="5" s="1"/>
  <c r="DC246" i="5"/>
  <c r="CS246" i="5"/>
  <c r="DM246" i="5" s="1"/>
  <c r="CP240" i="5"/>
  <c r="DJ240" i="5" s="1"/>
  <c r="CZ240" i="5"/>
  <c r="CW235" i="5"/>
  <c r="DQ235" i="5" s="1"/>
  <c r="DG235" i="5"/>
  <c r="CT238" i="5"/>
  <c r="DN238" i="5" s="1"/>
  <c r="DD238" i="5"/>
  <c r="DE263" i="5"/>
  <c r="CU263" i="5"/>
  <c r="DO263" i="5" s="1"/>
  <c r="DA230" i="5"/>
  <c r="CQ230" i="5"/>
  <c r="DK230" i="5" s="1"/>
  <c r="DE236" i="5"/>
  <c r="CU236" i="5"/>
  <c r="DO236" i="5" s="1"/>
  <c r="DA213" i="5"/>
  <c r="CQ213" i="5"/>
  <c r="DK213" i="5" s="1"/>
  <c r="BX189" i="5"/>
  <c r="BZ189" i="5"/>
  <c r="BY189" i="5"/>
  <c r="CA189" i="5"/>
  <c r="CS218" i="5"/>
  <c r="DM218" i="5" s="1"/>
  <c r="DC218" i="5"/>
  <c r="CP199" i="5"/>
  <c r="DJ199" i="5" s="1"/>
  <c r="CZ199" i="5"/>
  <c r="CY248" i="5"/>
  <c r="DS248" i="5" s="1"/>
  <c r="DI248" i="5"/>
  <c r="CZ220" i="5"/>
  <c r="CP220" i="5"/>
  <c r="DJ220" i="5" s="1"/>
  <c r="DD205" i="5"/>
  <c r="CT205" i="5"/>
  <c r="DN205" i="5" s="1"/>
  <c r="DF227" i="5"/>
  <c r="CV227" i="5"/>
  <c r="DP227" i="5" s="1"/>
  <c r="CU225" i="5"/>
  <c r="DO225" i="5" s="1"/>
  <c r="DE225" i="5"/>
  <c r="CP224" i="5"/>
  <c r="DJ224" i="5" s="1"/>
  <c r="CZ224" i="5"/>
  <c r="CX232" i="5"/>
  <c r="DR232" i="5" s="1"/>
  <c r="DH232" i="5"/>
  <c r="CA232" i="5"/>
  <c r="BY232" i="5"/>
  <c r="BZ232" i="5"/>
  <c r="BX232" i="5"/>
  <c r="DD214" i="5"/>
  <c r="CT214" i="5"/>
  <c r="DN214" i="5" s="1"/>
  <c r="CW207" i="5"/>
  <c r="DQ207" i="5" s="1"/>
  <c r="DG207" i="5"/>
  <c r="DB207" i="5"/>
  <c r="CR207" i="5"/>
  <c r="DL207" i="5" s="1"/>
  <c r="CQ196" i="5"/>
  <c r="DK196" i="5" s="1"/>
  <c r="DA196" i="5"/>
  <c r="CU188" i="5"/>
  <c r="DO188" i="5" s="1"/>
  <c r="DE188" i="5"/>
  <c r="BZ219" i="5"/>
  <c r="BX219" i="5"/>
  <c r="BY219" i="5"/>
  <c r="CA219" i="5"/>
  <c r="CA200" i="5"/>
  <c r="BY200" i="5"/>
  <c r="BZ200" i="5"/>
  <c r="BX200" i="5"/>
  <c r="CY201" i="5"/>
  <c r="DS201" i="5" s="1"/>
  <c r="DI201" i="5"/>
  <c r="CZ174" i="5"/>
  <c r="CP174" i="5"/>
  <c r="DJ174" i="5" s="1"/>
  <c r="DF193" i="5"/>
  <c r="CV193" i="5"/>
  <c r="DP193" i="5" s="1"/>
  <c r="CQ171" i="5"/>
  <c r="DK171" i="5" s="1"/>
  <c r="DA171" i="5"/>
  <c r="CT200" i="5"/>
  <c r="DN200" i="5" s="1"/>
  <c r="DD200" i="5"/>
  <c r="DD188" i="5"/>
  <c r="CT188" i="5"/>
  <c r="DN188" i="5" s="1"/>
  <c r="DG147" i="5"/>
  <c r="CW147" i="5"/>
  <c r="DQ147" i="5" s="1"/>
  <c r="CC179" i="5"/>
  <c r="CD179" i="5" s="1"/>
  <c r="DC223" i="5"/>
  <c r="CS223" i="5"/>
  <c r="DM223" i="5" s="1"/>
  <c r="CR182" i="5"/>
  <c r="DL182" i="5" s="1"/>
  <c r="DB182" i="5"/>
  <c r="DA198" i="5"/>
  <c r="CQ198" i="5"/>
  <c r="DK198" i="5" s="1"/>
  <c r="CT181" i="5"/>
  <c r="DN181" i="5" s="1"/>
  <c r="DD181" i="5"/>
  <c r="CZ171" i="5"/>
  <c r="CP171" i="5"/>
  <c r="DJ171" i="5" s="1"/>
  <c r="CY154" i="5"/>
  <c r="DS154" i="5" s="1"/>
  <c r="DI154" i="5"/>
  <c r="CS211" i="5"/>
  <c r="DM211" i="5" s="1"/>
  <c r="DC211" i="5"/>
  <c r="CT173" i="5"/>
  <c r="DN173" i="5" s="1"/>
  <c r="DD173" i="5"/>
  <c r="DA164" i="5"/>
  <c r="CQ164" i="5"/>
  <c r="DK164" i="5" s="1"/>
  <c r="CC129" i="5"/>
  <c r="CD129" i="5" s="1"/>
  <c r="DC167" i="5"/>
  <c r="CS167" i="5"/>
  <c r="DM167" i="5" s="1"/>
  <c r="CR159" i="5"/>
  <c r="DL159" i="5" s="1"/>
  <c r="DB159" i="5"/>
  <c r="DB149" i="5"/>
  <c r="CR149" i="5"/>
  <c r="DL149" i="5" s="1"/>
  <c r="CZ130" i="5"/>
  <c r="CP130" i="5"/>
  <c r="DJ130" i="5" s="1"/>
  <c r="DI215" i="5"/>
  <c r="CY215" i="5"/>
  <c r="DS215" i="5" s="1"/>
  <c r="CV185" i="5"/>
  <c r="DP185" i="5" s="1"/>
  <c r="DF185" i="5"/>
  <c r="CY177" i="5"/>
  <c r="DS177" i="5" s="1"/>
  <c r="DI177" i="5"/>
  <c r="CT155" i="5"/>
  <c r="DN155" i="5" s="1"/>
  <c r="DD155" i="5"/>
  <c r="DD141" i="5"/>
  <c r="CT141" i="5"/>
  <c r="DN141" i="5" s="1"/>
  <c r="BY112" i="5"/>
  <c r="CA112" i="5"/>
  <c r="BZ112" i="5"/>
  <c r="BX112" i="5"/>
  <c r="CQ140" i="5"/>
  <c r="DK140" i="5" s="1"/>
  <c r="DA140" i="5"/>
  <c r="CU235" i="5"/>
  <c r="DO235" i="5" s="1"/>
  <c r="DE235" i="5"/>
  <c r="DA153" i="5"/>
  <c r="CQ153" i="5"/>
  <c r="DK153" i="5" s="1"/>
  <c r="CS126" i="5"/>
  <c r="DM126" i="5" s="1"/>
  <c r="DC126" i="5"/>
  <c r="DG201" i="5"/>
  <c r="CW201" i="5"/>
  <c r="DQ201" i="5" s="1"/>
  <c r="BZ180" i="5"/>
  <c r="BY180" i="5"/>
  <c r="BX180" i="5"/>
  <c r="CA180" i="5"/>
  <c r="CZ151" i="5"/>
  <c r="CP151" i="5"/>
  <c r="DJ151" i="5" s="1"/>
  <c r="DE148" i="5"/>
  <c r="CU148" i="5"/>
  <c r="DO148" i="5" s="1"/>
  <c r="DA147" i="5"/>
  <c r="CQ147" i="5"/>
  <c r="DK147" i="5" s="1"/>
  <c r="CP127" i="5"/>
  <c r="DJ127" i="5" s="1"/>
  <c r="CZ127" i="5"/>
  <c r="CZ77" i="5"/>
  <c r="CP77" i="5"/>
  <c r="DJ77" i="5" s="1"/>
  <c r="CQ169" i="5"/>
  <c r="DK169" i="5" s="1"/>
  <c r="DA169" i="5"/>
  <c r="DA145" i="5"/>
  <c r="CQ145" i="5"/>
  <c r="DK145" i="5" s="1"/>
  <c r="CU115" i="5"/>
  <c r="DO115" i="5" s="1"/>
  <c r="DE115" i="5"/>
  <c r="DE100" i="5"/>
  <c r="CU100" i="5"/>
  <c r="DO100" i="5" s="1"/>
  <c r="CA216" i="5"/>
  <c r="BY216" i="5"/>
  <c r="BX216" i="5"/>
  <c r="BZ216" i="5"/>
  <c r="DC102" i="5"/>
  <c r="CS102" i="5"/>
  <c r="DM102" i="5" s="1"/>
  <c r="CZ203" i="5"/>
  <c r="CP203" i="5"/>
  <c r="DJ203" i="5" s="1"/>
  <c r="CA139" i="5"/>
  <c r="BZ139" i="5"/>
  <c r="BY139" i="5"/>
  <c r="BX139" i="5"/>
  <c r="DC108" i="5"/>
  <c r="CS108" i="5"/>
  <c r="DM108" i="5" s="1"/>
  <c r="CC91" i="5"/>
  <c r="CD91" i="5" s="1"/>
  <c r="DH97" i="5"/>
  <c r="CX97" i="5"/>
  <c r="DR97" i="5" s="1"/>
  <c r="CP45" i="5"/>
  <c r="DJ45" i="5" s="1"/>
  <c r="CZ45" i="5"/>
  <c r="BX19" i="5"/>
  <c r="CA19" i="5"/>
  <c r="BY19" i="5"/>
  <c r="CU157" i="5"/>
  <c r="DO157" i="5" s="1"/>
  <c r="DE157" i="5"/>
  <c r="CU136" i="5"/>
  <c r="DO136" i="5" s="1"/>
  <c r="DE136" i="5"/>
  <c r="BX106" i="5"/>
  <c r="CA106" i="5"/>
  <c r="BY106" i="5"/>
  <c r="CR81" i="5"/>
  <c r="DL81" i="5" s="1"/>
  <c r="DB81" i="5"/>
  <c r="CZ52" i="5"/>
  <c r="CP52" i="5"/>
  <c r="DJ52" i="5" s="1"/>
  <c r="DF23" i="5"/>
  <c r="CV23" i="5"/>
  <c r="DP23" i="5" s="1"/>
  <c r="CR125" i="5"/>
  <c r="DL125" i="5" s="1"/>
  <c r="DB125" i="5"/>
  <c r="CS121" i="5"/>
  <c r="DM121" i="5" s="1"/>
  <c r="DC121" i="5"/>
  <c r="CT113" i="5"/>
  <c r="DN113" i="5" s="1"/>
  <c r="DD113" i="5"/>
  <c r="DH100" i="5"/>
  <c r="CX100" i="5"/>
  <c r="DR100" i="5" s="1"/>
  <c r="DF92" i="5"/>
  <c r="CV92" i="5"/>
  <c r="DP92" i="5" s="1"/>
  <c r="DI186" i="5"/>
  <c r="CY186" i="5"/>
  <c r="DS186" i="5" s="1"/>
  <c r="BX117" i="5"/>
  <c r="CA117" i="5"/>
  <c r="BY117" i="5"/>
  <c r="BZ117" i="5"/>
  <c r="DI110" i="5"/>
  <c r="CY110" i="5"/>
  <c r="DS110" i="5" s="1"/>
  <c r="CA33" i="5"/>
  <c r="BX33" i="5"/>
  <c r="BY33" i="5"/>
  <c r="CV93" i="5"/>
  <c r="DP93" i="5" s="1"/>
  <c r="DF93" i="5"/>
  <c r="DF79" i="5"/>
  <c r="CV79" i="5"/>
  <c r="DP79" i="5" s="1"/>
  <c r="DI67" i="5"/>
  <c r="CY67" i="5"/>
  <c r="DS67" i="5" s="1"/>
  <c r="DH54" i="5"/>
  <c r="CX54" i="5"/>
  <c r="DR54" i="5" s="1"/>
  <c r="DF40" i="5"/>
  <c r="CV40" i="5"/>
  <c r="DP40" i="5" s="1"/>
  <c r="CZ279" i="4"/>
  <c r="CP279" i="4"/>
  <c r="DJ279" i="4" s="1"/>
  <c r="CP120" i="5"/>
  <c r="DJ120" i="5" s="1"/>
  <c r="CZ120" i="5"/>
  <c r="CW82" i="5"/>
  <c r="DQ82" i="5" s="1"/>
  <c r="DG82" i="5"/>
  <c r="CQ71" i="5"/>
  <c r="DK71" i="5" s="1"/>
  <c r="DA71" i="5"/>
  <c r="DF30" i="5"/>
  <c r="CV30" i="5"/>
  <c r="DP30" i="5" s="1"/>
  <c r="DD156" i="5"/>
  <c r="CT156" i="5"/>
  <c r="DN156" i="5" s="1"/>
  <c r="DC92" i="5"/>
  <c r="CS92" i="5"/>
  <c r="DM92" i="5" s="1"/>
  <c r="CW68" i="5"/>
  <c r="DQ68" i="5" s="1"/>
  <c r="DG68" i="5"/>
  <c r="DC48" i="5"/>
  <c r="CS48" i="5"/>
  <c r="DM48" i="5" s="1"/>
  <c r="DA39" i="5"/>
  <c r="CQ39" i="5"/>
  <c r="DK39" i="5" s="1"/>
  <c r="CR275" i="4"/>
  <c r="DL275" i="4" s="1"/>
  <c r="DB275" i="4"/>
  <c r="CR94" i="5"/>
  <c r="DL94" i="5" s="1"/>
  <c r="DB94" i="5"/>
  <c r="CC88" i="5"/>
  <c r="CD88" i="5" s="1"/>
  <c r="DG80" i="5"/>
  <c r="CW80" i="5"/>
  <c r="DQ80" i="5" s="1"/>
  <c r="CS39" i="5"/>
  <c r="DM39" i="5" s="1"/>
  <c r="DC39" i="5"/>
  <c r="CZ153" i="5"/>
  <c r="CP153" i="5"/>
  <c r="DJ153" i="5" s="1"/>
  <c r="DG62" i="5"/>
  <c r="CW62" i="5"/>
  <c r="DQ62" i="5" s="1"/>
  <c r="BV35" i="5"/>
  <c r="CQ10" i="5"/>
  <c r="DK10" i="5" s="1"/>
  <c r="DA10" i="5"/>
  <c r="CX265" i="4"/>
  <c r="DR265" i="4" s="1"/>
  <c r="DH265" i="4"/>
  <c r="CU143" i="5"/>
  <c r="DO143" i="5" s="1"/>
  <c r="CC78" i="5"/>
  <c r="CD78" i="5" s="1"/>
  <c r="DF65" i="5"/>
  <c r="CV65" i="5"/>
  <c r="DP65" i="5" s="1"/>
  <c r="DI55" i="5"/>
  <c r="CY55" i="5"/>
  <c r="DS55" i="5" s="1"/>
  <c r="DI36" i="5"/>
  <c r="CY36" i="5"/>
  <c r="DS36" i="5" s="1"/>
  <c r="CC9" i="5"/>
  <c r="CD9" i="5" s="1"/>
  <c r="CY255" i="4"/>
  <c r="DS255" i="4" s="1"/>
  <c r="DI255" i="4"/>
  <c r="DA134" i="5"/>
  <c r="CQ134" i="5"/>
  <c r="DK134" i="5" s="1"/>
  <c r="DE86" i="5"/>
  <c r="CU86" i="5"/>
  <c r="DO86" i="5" s="1"/>
  <c r="CR65" i="5"/>
  <c r="DL65" i="5" s="1"/>
  <c r="DB65" i="5"/>
  <c r="CT23" i="5"/>
  <c r="DN23" i="5" s="1"/>
  <c r="DD23" i="5"/>
  <c r="DE264" i="4"/>
  <c r="CU264" i="4"/>
  <c r="DO264" i="4" s="1"/>
  <c r="CZ82" i="5"/>
  <c r="CP82" i="5"/>
  <c r="DJ82" i="5" s="1"/>
  <c r="BY60" i="5"/>
  <c r="CA60" i="5"/>
  <c r="BX60" i="5"/>
  <c r="BZ60" i="5"/>
  <c r="DG51" i="5"/>
  <c r="CW51" i="5"/>
  <c r="DQ51" i="5" s="1"/>
  <c r="DE32" i="5"/>
  <c r="CU32" i="5"/>
  <c r="DO32" i="5" s="1"/>
  <c r="CS267" i="4"/>
  <c r="DM267" i="4" s="1"/>
  <c r="DC267" i="4"/>
  <c r="DF255" i="4"/>
  <c r="CV255" i="4"/>
  <c r="DP255" i="4" s="1"/>
  <c r="CZ64" i="5"/>
  <c r="CP64" i="5"/>
  <c r="DJ64" i="5" s="1"/>
  <c r="BV38" i="5"/>
  <c r="CX10" i="5"/>
  <c r="DR10" i="5" s="1"/>
  <c r="DH10" i="5"/>
  <c r="DG274" i="4"/>
  <c r="CW274" i="4"/>
  <c r="DQ274" i="4" s="1"/>
  <c r="BX258" i="4"/>
  <c r="CA258" i="4"/>
  <c r="BZ258" i="4"/>
  <c r="BY258" i="4"/>
  <c r="DG248" i="4"/>
  <c r="CW248" i="4"/>
  <c r="DQ248" i="4" s="1"/>
  <c r="DF235" i="4"/>
  <c r="CV235" i="4"/>
  <c r="DP235" i="4" s="1"/>
  <c r="CQ210" i="4"/>
  <c r="DK210" i="4" s="1"/>
  <c r="DA210" i="4"/>
  <c r="BX163" i="4"/>
  <c r="CA163" i="4"/>
  <c r="BY163" i="4"/>
  <c r="BZ163" i="4"/>
  <c r="DE52" i="5"/>
  <c r="CU52" i="5"/>
  <c r="DO52" i="5" s="1"/>
  <c r="CV36" i="5"/>
  <c r="DP36" i="5" s="1"/>
  <c r="DF36" i="5"/>
  <c r="DG20" i="5"/>
  <c r="CW20" i="5"/>
  <c r="DQ20" i="5" s="1"/>
  <c r="DD7" i="5"/>
  <c r="CT7" i="5"/>
  <c r="DN7" i="5" s="1"/>
  <c r="CT243" i="4"/>
  <c r="DN243" i="4" s="1"/>
  <c r="DD243" i="4"/>
  <c r="BX213" i="4"/>
  <c r="CA213" i="4"/>
  <c r="BZ213" i="4"/>
  <c r="BY213" i="4"/>
  <c r="DA191" i="4"/>
  <c r="CQ191" i="4"/>
  <c r="DK191" i="4" s="1"/>
  <c r="CP170" i="4"/>
  <c r="DJ170" i="4" s="1"/>
  <c r="CZ170" i="4"/>
  <c r="DC128" i="5"/>
  <c r="CS128" i="5"/>
  <c r="DM128" i="5" s="1"/>
  <c r="DG111" i="5"/>
  <c r="CW111" i="5"/>
  <c r="DQ111" i="5" s="1"/>
  <c r="DI61" i="5"/>
  <c r="CY61" i="5"/>
  <c r="DS61" i="5" s="1"/>
  <c r="DD5" i="5"/>
  <c r="CT5" i="5"/>
  <c r="DN5" i="5" s="1"/>
  <c r="CA270" i="4"/>
  <c r="BY270" i="4"/>
  <c r="BX270" i="4"/>
  <c r="BZ270" i="4"/>
  <c r="CU234" i="4"/>
  <c r="DO234" i="4" s="1"/>
  <c r="DE234" i="4"/>
  <c r="CW218" i="4"/>
  <c r="DQ218" i="4" s="1"/>
  <c r="DG218" i="4"/>
  <c r="BY202" i="4"/>
  <c r="BX202" i="4"/>
  <c r="CA202" i="4"/>
  <c r="BZ202" i="4"/>
  <c r="CP183" i="4"/>
  <c r="DJ183" i="4" s="1"/>
  <c r="CZ183" i="4"/>
  <c r="CU73" i="5"/>
  <c r="DO73" i="5" s="1"/>
  <c r="DE73" i="5"/>
  <c r="CZ214" i="4"/>
  <c r="CP214" i="4"/>
  <c r="DJ214" i="4" s="1"/>
  <c r="DA87" i="5"/>
  <c r="CQ87" i="5"/>
  <c r="DK87" i="5" s="1"/>
  <c r="DF254" i="4"/>
  <c r="CV254" i="4"/>
  <c r="DP254" i="4" s="1"/>
  <c r="CU240" i="4"/>
  <c r="DO240" i="4" s="1"/>
  <c r="DE240" i="4"/>
  <c r="CS215" i="4"/>
  <c r="DM215" i="4" s="1"/>
  <c r="DC215" i="4"/>
  <c r="DD193" i="4"/>
  <c r="CT193" i="4"/>
  <c r="DN193" i="4" s="1"/>
  <c r="DF133" i="4"/>
  <c r="CV133" i="4"/>
  <c r="DP133" i="4" s="1"/>
  <c r="DA89" i="5"/>
  <c r="CQ89" i="5"/>
  <c r="DK89" i="5" s="1"/>
  <c r="CT47" i="5"/>
  <c r="DN47" i="5" s="1"/>
  <c r="DD47" i="5"/>
  <c r="CX6" i="5"/>
  <c r="DR6" i="5" s="1"/>
  <c r="DH6" i="5"/>
  <c r="DA247" i="4"/>
  <c r="CQ247" i="4"/>
  <c r="DK247" i="4" s="1"/>
  <c r="DC233" i="4"/>
  <c r="CS233" i="4"/>
  <c r="DM233" i="4" s="1"/>
  <c r="CT185" i="4"/>
  <c r="DN185" i="4" s="1"/>
  <c r="DD185" i="4"/>
  <c r="CZ171" i="4"/>
  <c r="CP171" i="4"/>
  <c r="DJ171" i="4" s="1"/>
  <c r="CR162" i="4"/>
  <c r="DL162" i="4" s="1"/>
  <c r="DB162" i="4"/>
  <c r="BX146" i="4"/>
  <c r="CA146" i="4"/>
  <c r="BY146" i="4"/>
  <c r="BZ146" i="4"/>
  <c r="CP107" i="4"/>
  <c r="DJ107" i="4" s="1"/>
  <c r="CZ107" i="4"/>
  <c r="CP77" i="4"/>
  <c r="DJ77" i="4" s="1"/>
  <c r="CZ77" i="4"/>
  <c r="BV25" i="5"/>
  <c r="BU25" i="5"/>
  <c r="BZ25" i="5" s="1"/>
  <c r="DD273" i="4"/>
  <c r="CT273" i="4"/>
  <c r="DN273" i="4" s="1"/>
  <c r="DB265" i="4"/>
  <c r="CR265" i="4"/>
  <c r="DL265" i="4" s="1"/>
  <c r="DB233" i="4"/>
  <c r="CR233" i="4"/>
  <c r="DL233" i="4" s="1"/>
  <c r="DD210" i="4"/>
  <c r="CT210" i="4"/>
  <c r="DN210" i="4" s="1"/>
  <c r="CX114" i="4"/>
  <c r="DR114" i="4" s="1"/>
  <c r="DH114" i="4"/>
  <c r="DB223" i="4"/>
  <c r="CR223" i="4"/>
  <c r="DL223" i="4" s="1"/>
  <c r="CX205" i="4"/>
  <c r="DR205" i="4" s="1"/>
  <c r="DH205" i="4"/>
  <c r="CX156" i="4"/>
  <c r="DR156" i="4" s="1"/>
  <c r="DH156" i="4"/>
  <c r="DH132" i="4"/>
  <c r="CX132" i="4"/>
  <c r="DR132" i="4" s="1"/>
  <c r="CZ124" i="4"/>
  <c r="CP124" i="4"/>
  <c r="DJ124" i="4" s="1"/>
  <c r="DH94" i="4"/>
  <c r="CX94" i="4"/>
  <c r="DR94" i="4" s="1"/>
  <c r="CP68" i="4"/>
  <c r="DJ68" i="4" s="1"/>
  <c r="CZ68" i="4"/>
  <c r="CC43" i="5"/>
  <c r="CD43" i="5" s="1"/>
  <c r="DA266" i="4"/>
  <c r="CQ266" i="4"/>
  <c r="DK266" i="4" s="1"/>
  <c r="CX228" i="4"/>
  <c r="DR228" i="4" s="1"/>
  <c r="DH228" i="4"/>
  <c r="BY203" i="4"/>
  <c r="BX203" i="4"/>
  <c r="CA203" i="4"/>
  <c r="BZ203" i="4"/>
  <c r="DH189" i="4"/>
  <c r="CX189" i="4"/>
  <c r="DR189" i="4" s="1"/>
  <c r="CZ174" i="4"/>
  <c r="CP174" i="4"/>
  <c r="DJ174" i="4" s="1"/>
  <c r="CA166" i="4"/>
  <c r="BX166" i="4"/>
  <c r="BZ166" i="4"/>
  <c r="BY166" i="4"/>
  <c r="DB150" i="4"/>
  <c r="CR150" i="4"/>
  <c r="DL150" i="4" s="1"/>
  <c r="DE135" i="4"/>
  <c r="CU135" i="4"/>
  <c r="DO135" i="4" s="1"/>
  <c r="DF83" i="4"/>
  <c r="CV83" i="4"/>
  <c r="DP83" i="4" s="1"/>
  <c r="CW74" i="4"/>
  <c r="DQ74" i="4" s="1"/>
  <c r="DG74" i="4"/>
  <c r="DB99" i="5"/>
  <c r="CR99" i="5"/>
  <c r="DL99" i="5" s="1"/>
  <c r="DC52" i="5"/>
  <c r="CS52" i="5"/>
  <c r="DM52" i="5" s="1"/>
  <c r="DA277" i="4"/>
  <c r="CQ277" i="4"/>
  <c r="DK277" i="4" s="1"/>
  <c r="DF242" i="4"/>
  <c r="CV242" i="4"/>
  <c r="DP242" i="4" s="1"/>
  <c r="CT195" i="4"/>
  <c r="DN195" i="4" s="1"/>
  <c r="DD195" i="4"/>
  <c r="CQ158" i="4"/>
  <c r="DK158" i="4" s="1"/>
  <c r="DA158" i="4"/>
  <c r="BY125" i="4"/>
  <c r="BX125" i="4"/>
  <c r="CA125" i="4"/>
  <c r="BZ125" i="4"/>
  <c r="DI107" i="4"/>
  <c r="CY107" i="4"/>
  <c r="DS107" i="4" s="1"/>
  <c r="BX41" i="5"/>
  <c r="CA41" i="5"/>
  <c r="BY41" i="5"/>
  <c r="BZ41" i="5"/>
  <c r="CU249" i="4"/>
  <c r="DO249" i="4" s="1"/>
  <c r="DE249" i="4"/>
  <c r="CS231" i="4"/>
  <c r="DM231" i="4" s="1"/>
  <c r="DC231" i="4"/>
  <c r="DG212" i="4"/>
  <c r="CW212" i="4"/>
  <c r="DQ212" i="4" s="1"/>
  <c r="CX208" i="4"/>
  <c r="DR208" i="4" s="1"/>
  <c r="DH208" i="4"/>
  <c r="DI192" i="4"/>
  <c r="CY192" i="4"/>
  <c r="DS192" i="4" s="1"/>
  <c r="DC170" i="4"/>
  <c r="CS170" i="4"/>
  <c r="DM170" i="4" s="1"/>
  <c r="CP149" i="4"/>
  <c r="DJ149" i="4" s="1"/>
  <c r="CZ149" i="4"/>
  <c r="BX143" i="4"/>
  <c r="BZ143" i="4"/>
  <c r="CA143" i="4"/>
  <c r="BY143" i="4"/>
  <c r="CV115" i="4"/>
  <c r="DP115" i="4" s="1"/>
  <c r="DF115" i="4"/>
  <c r="CW77" i="4"/>
  <c r="DQ77" i="4" s="1"/>
  <c r="DG77" i="4"/>
  <c r="BZ63" i="4"/>
  <c r="BY63" i="4"/>
  <c r="BX63" i="4"/>
  <c r="CA63" i="4"/>
  <c r="BY8" i="5"/>
  <c r="BZ8" i="5"/>
  <c r="CA8" i="5"/>
  <c r="BX8" i="5"/>
  <c r="DF269" i="4"/>
  <c r="CV269" i="4"/>
  <c r="DP269" i="4" s="1"/>
  <c r="DH201" i="4"/>
  <c r="CX201" i="4"/>
  <c r="DR201" i="4" s="1"/>
  <c r="DF200" i="4"/>
  <c r="CV200" i="4"/>
  <c r="DP200" i="4" s="1"/>
  <c r="DI161" i="4"/>
  <c r="CY161" i="4"/>
  <c r="DS161" i="4" s="1"/>
  <c r="DC147" i="4"/>
  <c r="CS147" i="4"/>
  <c r="DM147" i="4" s="1"/>
  <c r="DE127" i="4"/>
  <c r="CU127" i="4"/>
  <c r="DO127" i="4" s="1"/>
  <c r="DG110" i="4"/>
  <c r="CW110" i="4"/>
  <c r="DQ110" i="4" s="1"/>
  <c r="BY77" i="4"/>
  <c r="BX77" i="4"/>
  <c r="CA77" i="4"/>
  <c r="BZ77" i="4"/>
  <c r="CY65" i="4"/>
  <c r="DS65" i="4" s="1"/>
  <c r="DI65" i="4"/>
  <c r="CC52" i="4"/>
  <c r="CD52" i="4" s="1"/>
  <c r="CS204" i="4"/>
  <c r="DM204" i="4" s="1"/>
  <c r="DC204" i="4"/>
  <c r="CZ46" i="5"/>
  <c r="CP46" i="5"/>
  <c r="DJ46" i="5" s="1"/>
  <c r="CX256" i="4"/>
  <c r="DR256" i="4" s="1"/>
  <c r="DH256" i="4"/>
  <c r="CS224" i="4"/>
  <c r="DM224" i="4" s="1"/>
  <c r="DC224" i="4"/>
  <c r="CZ211" i="4"/>
  <c r="CP211" i="4"/>
  <c r="DJ211" i="4" s="1"/>
  <c r="CU165" i="4"/>
  <c r="DO165" i="4" s="1"/>
  <c r="DE165" i="4"/>
  <c r="BU107" i="4"/>
  <c r="BZ107" i="4" s="1"/>
  <c r="BV107" i="4"/>
  <c r="DE74" i="4"/>
  <c r="CU74" i="4"/>
  <c r="DO74" i="4" s="1"/>
  <c r="CV18" i="4"/>
  <c r="DP18" i="4" s="1"/>
  <c r="DF18" i="4"/>
  <c r="CV274" i="4"/>
  <c r="DP274" i="4" s="1"/>
  <c r="DF274" i="4"/>
  <c r="CU253" i="4"/>
  <c r="DO253" i="4" s="1"/>
  <c r="CR190" i="4"/>
  <c r="DL190" i="4" s="1"/>
  <c r="DB190" i="4"/>
  <c r="CX148" i="4"/>
  <c r="DR148" i="4" s="1"/>
  <c r="DH148" i="4"/>
  <c r="CT236" i="4"/>
  <c r="DN236" i="4" s="1"/>
  <c r="DD236" i="4"/>
  <c r="CY230" i="4"/>
  <c r="DS230" i="4" s="1"/>
  <c r="DI230" i="4"/>
  <c r="CA188" i="4"/>
  <c r="BZ188" i="4"/>
  <c r="BY188" i="4"/>
  <c r="BX188" i="4"/>
  <c r="CU173" i="4"/>
  <c r="DO173" i="4" s="1"/>
  <c r="DE173" i="4"/>
  <c r="CW159" i="4"/>
  <c r="DQ159" i="4" s="1"/>
  <c r="DG159" i="4"/>
  <c r="DI103" i="5"/>
  <c r="CY103" i="5"/>
  <c r="DS103" i="5" s="1"/>
  <c r="DE259" i="4"/>
  <c r="CU259" i="4"/>
  <c r="DO259" i="4" s="1"/>
  <c r="CC259" i="4"/>
  <c r="CD259" i="4" s="1"/>
  <c r="CQ189" i="4"/>
  <c r="DK189" i="4" s="1"/>
  <c r="DA189" i="4"/>
  <c r="CY180" i="4"/>
  <c r="DS180" i="4" s="1"/>
  <c r="DI180" i="4"/>
  <c r="DI135" i="4"/>
  <c r="CY135" i="4"/>
  <c r="DS135" i="4" s="1"/>
  <c r="DE152" i="4"/>
  <c r="CU152" i="4"/>
  <c r="DO152" i="4" s="1"/>
  <c r="CY149" i="4"/>
  <c r="DS149" i="4" s="1"/>
  <c r="DI149" i="4"/>
  <c r="CA123" i="4"/>
  <c r="BY123" i="4"/>
  <c r="BX123" i="4"/>
  <c r="BZ123" i="4"/>
  <c r="DD238" i="4"/>
  <c r="CT238" i="4"/>
  <c r="DN238" i="4" s="1"/>
  <c r="CS187" i="4"/>
  <c r="DM187" i="4" s="1"/>
  <c r="DC187" i="4"/>
  <c r="DH112" i="4"/>
  <c r="CX112" i="4"/>
  <c r="DR112" i="4" s="1"/>
  <c r="DD89" i="4"/>
  <c r="CT89" i="4"/>
  <c r="DN89" i="4" s="1"/>
  <c r="CR60" i="4"/>
  <c r="DL60" i="4" s="1"/>
  <c r="DB60" i="4"/>
  <c r="CY102" i="4"/>
  <c r="DS102" i="4" s="1"/>
  <c r="DI102" i="4"/>
  <c r="CQ97" i="4"/>
  <c r="DK97" i="4" s="1"/>
  <c r="DA97" i="4"/>
  <c r="CT92" i="4"/>
  <c r="DN92" i="4" s="1"/>
  <c r="CA67" i="4"/>
  <c r="BX67" i="4"/>
  <c r="BY67" i="4"/>
  <c r="BZ67" i="4"/>
  <c r="DF27" i="4"/>
  <c r="CV27" i="4"/>
  <c r="DP27" i="4" s="1"/>
  <c r="DA251" i="3"/>
  <c r="CQ251" i="3"/>
  <c r="DK251" i="3" s="1"/>
  <c r="CZ235" i="4"/>
  <c r="CP235" i="4"/>
  <c r="DJ235" i="4" s="1"/>
  <c r="CT197" i="4"/>
  <c r="DN197" i="4" s="1"/>
  <c r="CR144" i="4"/>
  <c r="DL144" i="4" s="1"/>
  <c r="DB144" i="4"/>
  <c r="BY85" i="4"/>
  <c r="BX85" i="4"/>
  <c r="CA85" i="4"/>
  <c r="BZ85" i="4"/>
  <c r="DB55" i="4"/>
  <c r="CR55" i="4"/>
  <c r="DL55" i="4" s="1"/>
  <c r="CS43" i="4"/>
  <c r="DM43" i="4" s="1"/>
  <c r="DC43" i="4"/>
  <c r="CS20" i="4"/>
  <c r="DM20" i="4" s="1"/>
  <c r="DC20" i="4"/>
  <c r="DC279" i="3"/>
  <c r="CS279" i="3"/>
  <c r="DM279" i="3" s="1"/>
  <c r="DA264" i="3"/>
  <c r="CQ264" i="3"/>
  <c r="DK264" i="3" s="1"/>
  <c r="DA240" i="3"/>
  <c r="CQ240" i="3"/>
  <c r="DK240" i="3" s="1"/>
  <c r="DG214" i="3"/>
  <c r="CW214" i="3"/>
  <c r="DQ214" i="3" s="1"/>
  <c r="DC128" i="4"/>
  <c r="CS128" i="4"/>
  <c r="DM128" i="4" s="1"/>
  <c r="CX109" i="4"/>
  <c r="DR109" i="4" s="1"/>
  <c r="DH109" i="4"/>
  <c r="DE48" i="4"/>
  <c r="CU48" i="4"/>
  <c r="DO48" i="4" s="1"/>
  <c r="DC29" i="4"/>
  <c r="CS29" i="4"/>
  <c r="DM29" i="4" s="1"/>
  <c r="DA9" i="4"/>
  <c r="CQ9" i="4"/>
  <c r="DK9" i="4" s="1"/>
  <c r="DD278" i="3"/>
  <c r="CT278" i="3"/>
  <c r="DN278" i="3" s="1"/>
  <c r="CZ261" i="3"/>
  <c r="CP261" i="3"/>
  <c r="DJ261" i="3" s="1"/>
  <c r="CV246" i="3"/>
  <c r="DP246" i="3" s="1"/>
  <c r="DF246" i="3"/>
  <c r="CR210" i="3"/>
  <c r="DL210" i="3" s="1"/>
  <c r="DB210" i="3"/>
  <c r="CP192" i="3"/>
  <c r="DJ192" i="3" s="1"/>
  <c r="CZ192" i="3"/>
  <c r="DE278" i="4"/>
  <c r="CU278" i="4"/>
  <c r="DO278" i="4" s="1"/>
  <c r="CS96" i="4"/>
  <c r="DM96" i="4" s="1"/>
  <c r="DC96" i="4"/>
  <c r="CY68" i="4"/>
  <c r="DS68" i="4" s="1"/>
  <c r="DI68" i="4"/>
  <c r="CX27" i="4"/>
  <c r="DR27" i="4" s="1"/>
  <c r="DH27" i="4"/>
  <c r="DA11" i="4"/>
  <c r="CQ11" i="4"/>
  <c r="DK11" i="4" s="1"/>
  <c r="CW276" i="3"/>
  <c r="DQ276" i="3" s="1"/>
  <c r="DG276" i="3"/>
  <c r="CW263" i="3"/>
  <c r="DQ263" i="3" s="1"/>
  <c r="DG263" i="3"/>
  <c r="DD246" i="3"/>
  <c r="CT246" i="3"/>
  <c r="DN246" i="3" s="1"/>
  <c r="DE227" i="3"/>
  <c r="CU227" i="3"/>
  <c r="DO227" i="3" s="1"/>
  <c r="DH210" i="3"/>
  <c r="CX210" i="3"/>
  <c r="DR210" i="3" s="1"/>
  <c r="DF192" i="3"/>
  <c r="CV192" i="3"/>
  <c r="DP192" i="3" s="1"/>
  <c r="CW122" i="4"/>
  <c r="DQ122" i="4" s="1"/>
  <c r="DG122" i="4"/>
  <c r="CV42" i="4"/>
  <c r="DP42" i="4" s="1"/>
  <c r="DF42" i="4"/>
  <c r="DG22" i="4"/>
  <c r="CW22" i="4"/>
  <c r="DQ22" i="4" s="1"/>
  <c r="DG271" i="3"/>
  <c r="CW271" i="3"/>
  <c r="DQ271" i="3" s="1"/>
  <c r="CT197" i="3"/>
  <c r="DN197" i="3" s="1"/>
  <c r="DD197" i="3"/>
  <c r="CQ173" i="3"/>
  <c r="DK173" i="3" s="1"/>
  <c r="DA173" i="3"/>
  <c r="DC163" i="3"/>
  <c r="CS163" i="3"/>
  <c r="DM163" i="3" s="1"/>
  <c r="CZ155" i="3"/>
  <c r="CP155" i="3"/>
  <c r="DJ155" i="3" s="1"/>
  <c r="BY100" i="3"/>
  <c r="BX100" i="3"/>
  <c r="CA100" i="3"/>
  <c r="BZ100" i="3"/>
  <c r="CC160" i="4"/>
  <c r="CD160" i="4" s="1"/>
  <c r="DA157" i="4"/>
  <c r="CQ157" i="4"/>
  <c r="DK157" i="4" s="1"/>
  <c r="DF108" i="4"/>
  <c r="CV108" i="4"/>
  <c r="DP108" i="4" s="1"/>
  <c r="CA76" i="4"/>
  <c r="BX76" i="4"/>
  <c r="BZ76" i="4"/>
  <c r="BY76" i="4"/>
  <c r="DC45" i="4"/>
  <c r="CS45" i="4"/>
  <c r="DM45" i="4" s="1"/>
  <c r="CU30" i="4"/>
  <c r="DO30" i="4" s="1"/>
  <c r="DE30" i="4"/>
  <c r="CP14" i="4"/>
  <c r="DJ14" i="4" s="1"/>
  <c r="CZ14" i="4"/>
  <c r="CV266" i="3"/>
  <c r="DP266" i="3" s="1"/>
  <c r="DF266" i="3"/>
  <c r="DG253" i="3"/>
  <c r="CW253" i="3"/>
  <c r="DQ253" i="3" s="1"/>
  <c r="CC177" i="3"/>
  <c r="CD177" i="3" s="1"/>
  <c r="CW121" i="3"/>
  <c r="DQ121" i="3" s="1"/>
  <c r="DG121" i="3"/>
  <c r="CZ98" i="3"/>
  <c r="CP98" i="3"/>
  <c r="DJ98" i="3" s="1"/>
  <c r="DE133" i="4"/>
  <c r="CU133" i="4"/>
  <c r="DO133" i="4" s="1"/>
  <c r="CC86" i="4"/>
  <c r="CD86" i="4" s="1"/>
  <c r="CZ38" i="4"/>
  <c r="CP38" i="4"/>
  <c r="DJ38" i="4" s="1"/>
  <c r="DA24" i="4"/>
  <c r="CQ24" i="4"/>
  <c r="DK24" i="4" s="1"/>
  <c r="DB13" i="4"/>
  <c r="CR13" i="4"/>
  <c r="DL13" i="4" s="1"/>
  <c r="DE247" i="3"/>
  <c r="CU247" i="3"/>
  <c r="DO247" i="3" s="1"/>
  <c r="DF212" i="3"/>
  <c r="CV212" i="3"/>
  <c r="DP212" i="3" s="1"/>
  <c r="CS172" i="3"/>
  <c r="DM172" i="3" s="1"/>
  <c r="DC172" i="3"/>
  <c r="CS162" i="3"/>
  <c r="DM162" i="3" s="1"/>
  <c r="DC162" i="3"/>
  <c r="CS154" i="3"/>
  <c r="DM154" i="3" s="1"/>
  <c r="DC154" i="3"/>
  <c r="CV121" i="3"/>
  <c r="DP121" i="3" s="1"/>
  <c r="DF121" i="3"/>
  <c r="CV103" i="3"/>
  <c r="DP103" i="3" s="1"/>
  <c r="DF103" i="3"/>
  <c r="DH75" i="3"/>
  <c r="CX75" i="3"/>
  <c r="DR75" i="3" s="1"/>
  <c r="DB122" i="4"/>
  <c r="CR122" i="4"/>
  <c r="DL122" i="4" s="1"/>
  <c r="CP62" i="4"/>
  <c r="DJ62" i="4" s="1"/>
  <c r="CZ62" i="4"/>
  <c r="CQ49" i="4"/>
  <c r="DK49" i="4" s="1"/>
  <c r="DA49" i="4"/>
  <c r="DB24" i="4"/>
  <c r="CR24" i="4"/>
  <c r="DL24" i="4" s="1"/>
  <c r="DI235" i="3"/>
  <c r="CY235" i="3"/>
  <c r="DS235" i="3" s="1"/>
  <c r="DB200" i="3"/>
  <c r="CR200" i="3"/>
  <c r="DL200" i="3" s="1"/>
  <c r="DB195" i="3"/>
  <c r="CR195" i="3"/>
  <c r="DL195" i="3" s="1"/>
  <c r="CT156" i="3"/>
  <c r="DN156" i="3" s="1"/>
  <c r="DD156" i="3"/>
  <c r="CZ117" i="3"/>
  <c r="CP117" i="3"/>
  <c r="DJ117" i="3" s="1"/>
  <c r="DB18" i="5"/>
  <c r="CR18" i="5"/>
  <c r="DL18" i="5" s="1"/>
  <c r="CU72" i="4"/>
  <c r="DO72" i="4" s="1"/>
  <c r="CT42" i="4"/>
  <c r="DN42" i="4" s="1"/>
  <c r="DC15" i="4"/>
  <c r="CS15" i="4"/>
  <c r="DM15" i="4" s="1"/>
  <c r="DA262" i="3"/>
  <c r="CQ262" i="3"/>
  <c r="DK262" i="3" s="1"/>
  <c r="DA255" i="3"/>
  <c r="CQ255" i="3"/>
  <c r="DK255" i="3" s="1"/>
  <c r="DD229" i="3"/>
  <c r="CT229" i="3"/>
  <c r="DN229" i="3" s="1"/>
  <c r="DG202" i="3"/>
  <c r="CW202" i="3"/>
  <c r="DQ202" i="3" s="1"/>
  <c r="DB170" i="3"/>
  <c r="CR170" i="3"/>
  <c r="DL170" i="3" s="1"/>
  <c r="CZ153" i="3"/>
  <c r="CP153" i="3"/>
  <c r="DJ153" i="3" s="1"/>
  <c r="DE130" i="3"/>
  <c r="CU130" i="3"/>
  <c r="DO130" i="3" s="1"/>
  <c r="DH82" i="3"/>
  <c r="CX82" i="3"/>
  <c r="DR82" i="3" s="1"/>
  <c r="DG73" i="3"/>
  <c r="CW73" i="3"/>
  <c r="DQ73" i="3" s="1"/>
  <c r="CY51" i="3"/>
  <c r="DS51" i="3" s="1"/>
  <c r="DI51" i="3"/>
  <c r="DA12" i="3"/>
  <c r="CQ12" i="3"/>
  <c r="DK12" i="3" s="1"/>
  <c r="DB75" i="4"/>
  <c r="CR75" i="4"/>
  <c r="DL75" i="4" s="1"/>
  <c r="BX8" i="4"/>
  <c r="CA8" i="4"/>
  <c r="BY8" i="4"/>
  <c r="BZ8" i="4"/>
  <c r="CS239" i="3"/>
  <c r="DM239" i="3" s="1"/>
  <c r="DC239" i="3"/>
  <c r="CV207" i="3"/>
  <c r="DP207" i="3" s="1"/>
  <c r="DF207" i="3"/>
  <c r="CW168" i="3"/>
  <c r="DQ168" i="3" s="1"/>
  <c r="DG168" i="3"/>
  <c r="DA137" i="3"/>
  <c r="CQ137" i="3"/>
  <c r="DK137" i="3" s="1"/>
  <c r="CA124" i="3"/>
  <c r="BZ124" i="3"/>
  <c r="BX124" i="3"/>
  <c r="BY124" i="3"/>
  <c r="CR59" i="3"/>
  <c r="DL59" i="3" s="1"/>
  <c r="DB59" i="3"/>
  <c r="DF38" i="3"/>
  <c r="CV38" i="3"/>
  <c r="DP38" i="3" s="1"/>
  <c r="DB19" i="3"/>
  <c r="CR19" i="3"/>
  <c r="DL19" i="3" s="1"/>
  <c r="CU263" i="2"/>
  <c r="CK263" i="2"/>
  <c r="DE263" i="2" s="1"/>
  <c r="CK231" i="2"/>
  <c r="DE231" i="2" s="1"/>
  <c r="CU231" i="2"/>
  <c r="CK199" i="2"/>
  <c r="DE199" i="2" s="1"/>
  <c r="CU199" i="2"/>
  <c r="CU167" i="2"/>
  <c r="CK167" i="2"/>
  <c r="DE167" i="2" s="1"/>
  <c r="CT132" i="2"/>
  <c r="CJ132" i="2"/>
  <c r="DD132" i="2" s="1"/>
  <c r="CX137" i="4"/>
  <c r="DR137" i="4" s="1"/>
  <c r="DH137" i="4"/>
  <c r="CS69" i="4"/>
  <c r="DM69" i="4" s="1"/>
  <c r="DC69" i="4"/>
  <c r="DG64" i="4"/>
  <c r="CW64" i="4"/>
  <c r="DQ64" i="4" s="1"/>
  <c r="CW31" i="4"/>
  <c r="DQ31" i="4" s="1"/>
  <c r="DG31" i="4"/>
  <c r="DF271" i="3"/>
  <c r="CV271" i="3"/>
  <c r="DP271" i="3" s="1"/>
  <c r="DA230" i="3"/>
  <c r="CQ230" i="3"/>
  <c r="DK230" i="3" s="1"/>
  <c r="CS215" i="3"/>
  <c r="DM215" i="3" s="1"/>
  <c r="DC215" i="3"/>
  <c r="CT207" i="3"/>
  <c r="DN207" i="3" s="1"/>
  <c r="DD207" i="3"/>
  <c r="DB205" i="3"/>
  <c r="CR205" i="3"/>
  <c r="DL205" i="3" s="1"/>
  <c r="CU179" i="3"/>
  <c r="DO179" i="3" s="1"/>
  <c r="DE179" i="3"/>
  <c r="DA141" i="3"/>
  <c r="CQ141" i="3"/>
  <c r="DK141" i="3" s="1"/>
  <c r="DI118" i="3"/>
  <c r="CY118" i="3"/>
  <c r="DS118" i="3" s="1"/>
  <c r="DF99" i="3"/>
  <c r="CV99" i="3"/>
  <c r="DP99" i="3" s="1"/>
  <c r="DA87" i="3"/>
  <c r="CQ87" i="3"/>
  <c r="DK87" i="3" s="1"/>
  <c r="DB73" i="3"/>
  <c r="CR73" i="3"/>
  <c r="DL73" i="3" s="1"/>
  <c r="CU46" i="3"/>
  <c r="DO46" i="3" s="1"/>
  <c r="DE46" i="3"/>
  <c r="CU28" i="3"/>
  <c r="DO28" i="3" s="1"/>
  <c r="DE28" i="3"/>
  <c r="CY17" i="3"/>
  <c r="DS17" i="3" s="1"/>
  <c r="DI17" i="3"/>
  <c r="CJ269" i="2"/>
  <c r="DD269" i="2" s="1"/>
  <c r="CT269" i="2"/>
  <c r="CJ237" i="2"/>
  <c r="DD237" i="2" s="1"/>
  <c r="CT237" i="2"/>
  <c r="CJ205" i="2"/>
  <c r="DD205" i="2" s="1"/>
  <c r="CT205" i="2"/>
  <c r="CJ173" i="2"/>
  <c r="DD173" i="2" s="1"/>
  <c r="CT173" i="2"/>
  <c r="DA134" i="2"/>
  <c r="CQ134" i="2"/>
  <c r="DK134" i="2" s="1"/>
  <c r="DH113" i="4"/>
  <c r="CX113" i="4"/>
  <c r="DR113" i="4" s="1"/>
  <c r="CC82" i="4"/>
  <c r="CD82" i="4" s="1"/>
  <c r="CU46" i="4"/>
  <c r="DO46" i="4" s="1"/>
  <c r="DE46" i="4"/>
  <c r="DA29" i="4"/>
  <c r="CQ29" i="4"/>
  <c r="DK29" i="4" s="1"/>
  <c r="CX10" i="4"/>
  <c r="DR10" i="4" s="1"/>
  <c r="DH10" i="4"/>
  <c r="DG237" i="3"/>
  <c r="CW237" i="3"/>
  <c r="DQ237" i="3" s="1"/>
  <c r="CY234" i="3"/>
  <c r="DS234" i="3" s="1"/>
  <c r="DI234" i="3"/>
  <c r="BZ188" i="3"/>
  <c r="BY188" i="3"/>
  <c r="BX188" i="3"/>
  <c r="CA188" i="3"/>
  <c r="DF185" i="3"/>
  <c r="CV185" i="3"/>
  <c r="DP185" i="3" s="1"/>
  <c r="DF167" i="3"/>
  <c r="CV167" i="3"/>
  <c r="DP167" i="3" s="1"/>
  <c r="DC145" i="3"/>
  <c r="CS145" i="3"/>
  <c r="DM145" i="3" s="1"/>
  <c r="CR138" i="3"/>
  <c r="DL138" i="3" s="1"/>
  <c r="DB138" i="3"/>
  <c r="CY128" i="3"/>
  <c r="DS128" i="3" s="1"/>
  <c r="DI128" i="3"/>
  <c r="BV105" i="3"/>
  <c r="BU105" i="3"/>
  <c r="BZ105" i="3" s="1"/>
  <c r="BU92" i="3"/>
  <c r="BZ92" i="3" s="1"/>
  <c r="BV92" i="3"/>
  <c r="CC71" i="3"/>
  <c r="CD71" i="3" s="1"/>
  <c r="CZ50" i="3"/>
  <c r="CP50" i="3"/>
  <c r="DJ50" i="3" s="1"/>
  <c r="CA17" i="3"/>
  <c r="BZ17" i="3"/>
  <c r="BY17" i="3"/>
  <c r="BX17" i="3"/>
  <c r="DI54" i="4"/>
  <c r="CY54" i="4"/>
  <c r="DS54" i="4" s="1"/>
  <c r="DF40" i="4"/>
  <c r="CV40" i="4"/>
  <c r="DP40" i="4" s="1"/>
  <c r="DE268" i="3"/>
  <c r="CU268" i="3"/>
  <c r="DO268" i="3" s="1"/>
  <c r="DI222" i="3"/>
  <c r="CY222" i="3"/>
  <c r="DS222" i="3" s="1"/>
  <c r="CU166" i="3"/>
  <c r="DO166" i="3" s="1"/>
  <c r="DE166" i="3"/>
  <c r="CT146" i="3"/>
  <c r="DN146" i="3" s="1"/>
  <c r="DD146" i="3"/>
  <c r="DB89" i="3"/>
  <c r="CR89" i="3"/>
  <c r="DL89" i="3" s="1"/>
  <c r="CZ63" i="3"/>
  <c r="CP63" i="3"/>
  <c r="DJ63" i="3" s="1"/>
  <c r="DH32" i="4"/>
  <c r="CX32" i="4"/>
  <c r="DR32" i="4" s="1"/>
  <c r="CX268" i="3"/>
  <c r="DR268" i="3" s="1"/>
  <c r="DH268" i="3"/>
  <c r="CY214" i="3"/>
  <c r="DS214" i="3" s="1"/>
  <c r="DI214" i="3"/>
  <c r="DB113" i="3"/>
  <c r="CR113" i="3"/>
  <c r="DL113" i="3" s="1"/>
  <c r="CZ74" i="3"/>
  <c r="CP74" i="3"/>
  <c r="DJ74" i="3" s="1"/>
  <c r="CR53" i="3"/>
  <c r="DL53" i="3" s="1"/>
  <c r="DB53" i="3"/>
  <c r="BV28" i="3"/>
  <c r="BU28" i="3"/>
  <c r="BZ28" i="3" s="1"/>
  <c r="DC6" i="3"/>
  <c r="CS6" i="3"/>
  <c r="DM6" i="3" s="1"/>
  <c r="CZ267" i="2"/>
  <c r="CP267" i="2"/>
  <c r="DJ267" i="2" s="1"/>
  <c r="DI50" i="4"/>
  <c r="CY50" i="4"/>
  <c r="DS50" i="4" s="1"/>
  <c r="CY48" i="4"/>
  <c r="DS48" i="4" s="1"/>
  <c r="DI48" i="4"/>
  <c r="BZ252" i="3"/>
  <c r="CA252" i="3"/>
  <c r="BY252" i="3"/>
  <c r="BX252" i="3"/>
  <c r="CT216" i="3"/>
  <c r="DN216" i="3" s="1"/>
  <c r="CU202" i="3"/>
  <c r="DO202" i="3" s="1"/>
  <c r="DG125" i="3"/>
  <c r="CW125" i="3"/>
  <c r="DQ125" i="3" s="1"/>
  <c r="DA102" i="3"/>
  <c r="CQ102" i="3"/>
  <c r="DK102" i="3" s="1"/>
  <c r="BZ114" i="4"/>
  <c r="BY114" i="4"/>
  <c r="BX114" i="4"/>
  <c r="CA114" i="4"/>
  <c r="BX26" i="4"/>
  <c r="DC16" i="4"/>
  <c r="CS16" i="4"/>
  <c r="DM16" i="4" s="1"/>
  <c r="DC254" i="3"/>
  <c r="CS254" i="3"/>
  <c r="DM254" i="3" s="1"/>
  <c r="DH220" i="3"/>
  <c r="CX220" i="3"/>
  <c r="DR220" i="3" s="1"/>
  <c r="DE120" i="3"/>
  <c r="CU120" i="3"/>
  <c r="DO120" i="3" s="1"/>
  <c r="DH103" i="3"/>
  <c r="CX103" i="3"/>
  <c r="DR103" i="3" s="1"/>
  <c r="DH78" i="3"/>
  <c r="CX78" i="3"/>
  <c r="DR78" i="3" s="1"/>
  <c r="DB68" i="3"/>
  <c r="CR68" i="3"/>
  <c r="DL68" i="3" s="1"/>
  <c r="DB43" i="3"/>
  <c r="CR43" i="3"/>
  <c r="DL43" i="3" s="1"/>
  <c r="DA33" i="3"/>
  <c r="CQ33" i="3"/>
  <c r="DK33" i="3" s="1"/>
  <c r="DI8" i="3"/>
  <c r="CY8" i="3"/>
  <c r="DS8" i="3" s="1"/>
  <c r="DF253" i="3"/>
  <c r="CV253" i="3"/>
  <c r="DP253" i="3" s="1"/>
  <c r="DG241" i="3"/>
  <c r="CW241" i="3"/>
  <c r="DQ241" i="3" s="1"/>
  <c r="DA193" i="3"/>
  <c r="CQ193" i="3"/>
  <c r="DK193" i="3" s="1"/>
  <c r="DI135" i="3"/>
  <c r="CY135" i="3"/>
  <c r="DS135" i="3" s="1"/>
  <c r="CT118" i="3"/>
  <c r="DN118" i="3" s="1"/>
  <c r="CP104" i="3"/>
  <c r="DJ104" i="3" s="1"/>
  <c r="CZ104" i="3"/>
  <c r="CY85" i="3"/>
  <c r="DS85" i="3" s="1"/>
  <c r="DI85" i="3"/>
  <c r="CV75" i="3"/>
  <c r="DP75" i="3" s="1"/>
  <c r="DF75" i="3"/>
  <c r="DE69" i="3"/>
  <c r="CU69" i="3"/>
  <c r="DO69" i="3" s="1"/>
  <c r="CU55" i="3"/>
  <c r="DO55" i="3" s="1"/>
  <c r="DE55" i="3"/>
  <c r="CZ13" i="3"/>
  <c r="CP13" i="3"/>
  <c r="DJ13" i="3" s="1"/>
  <c r="DF9" i="3"/>
  <c r="CV9" i="3"/>
  <c r="DP9" i="3" s="1"/>
  <c r="BT269" i="2"/>
  <c r="BS269" i="2"/>
  <c r="BR269" i="2"/>
  <c r="BU269" i="2"/>
  <c r="CQ240" i="2"/>
  <c r="DK240" i="2" s="1"/>
  <c r="DA240" i="2"/>
  <c r="CQ224" i="2"/>
  <c r="DK224" i="2" s="1"/>
  <c r="DA224" i="2"/>
  <c r="CQ208" i="2"/>
  <c r="DK208" i="2" s="1"/>
  <c r="DA208" i="2"/>
  <c r="CQ192" i="2"/>
  <c r="DK192" i="2" s="1"/>
  <c r="DA192" i="2"/>
  <c r="CC277" i="3"/>
  <c r="CD277" i="3" s="1"/>
  <c r="CZ263" i="3"/>
  <c r="CP263" i="3"/>
  <c r="DJ263" i="3" s="1"/>
  <c r="CS208" i="3"/>
  <c r="DM208" i="3" s="1"/>
  <c r="DC208" i="3"/>
  <c r="CW160" i="3"/>
  <c r="DQ160" i="3" s="1"/>
  <c r="DG160" i="3"/>
  <c r="CA117" i="3"/>
  <c r="BZ117" i="3"/>
  <c r="BX117" i="3"/>
  <c r="BY117" i="3"/>
  <c r="CA61" i="3"/>
  <c r="BZ61" i="3"/>
  <c r="BX61" i="3"/>
  <c r="BY61" i="3"/>
  <c r="DD42" i="3"/>
  <c r="CT42" i="3"/>
  <c r="DN42" i="3" s="1"/>
  <c r="DE31" i="3"/>
  <c r="CU31" i="3"/>
  <c r="DO31" i="3" s="1"/>
  <c r="DD12" i="3"/>
  <c r="CT12" i="3"/>
  <c r="DN12" i="3" s="1"/>
  <c r="CM256" i="2"/>
  <c r="DG256" i="2" s="1"/>
  <c r="CW256" i="2"/>
  <c r="BO250" i="2"/>
  <c r="BT250" i="2" s="1"/>
  <c r="CN232" i="2"/>
  <c r="DH232" i="2" s="1"/>
  <c r="CX232" i="2"/>
  <c r="CN216" i="2"/>
  <c r="DH216" i="2" s="1"/>
  <c r="CX216" i="2"/>
  <c r="CN200" i="2"/>
  <c r="DH200" i="2" s="1"/>
  <c r="CX200" i="2"/>
  <c r="CN184" i="2"/>
  <c r="DH184" i="2" s="1"/>
  <c r="CX184" i="2"/>
  <c r="BP158" i="2"/>
  <c r="BO158" i="2"/>
  <c r="BT158" i="2" s="1"/>
  <c r="CW135" i="2"/>
  <c r="CM135" i="2"/>
  <c r="DG135" i="2" s="1"/>
  <c r="DH161" i="3"/>
  <c r="CX161" i="3"/>
  <c r="DR161" i="3" s="1"/>
  <c r="CP100" i="3"/>
  <c r="DJ100" i="3" s="1"/>
  <c r="CZ100" i="3"/>
  <c r="DI56" i="3"/>
  <c r="CY56" i="3"/>
  <c r="DS56" i="3" s="1"/>
  <c r="CT35" i="3"/>
  <c r="DN35" i="3" s="1"/>
  <c r="DD35" i="3"/>
  <c r="BV30" i="3"/>
  <c r="BU30" i="3"/>
  <c r="BZ30" i="3" s="1"/>
  <c r="DI12" i="3"/>
  <c r="CY12" i="3"/>
  <c r="DS12" i="3" s="1"/>
  <c r="CM270" i="2"/>
  <c r="DG270" i="2" s="1"/>
  <c r="CW270" i="2"/>
  <c r="CN264" i="2"/>
  <c r="DH264" i="2" s="1"/>
  <c r="CX264" i="2"/>
  <c r="CU256" i="2"/>
  <c r="CK256" i="2"/>
  <c r="DE256" i="2" s="1"/>
  <c r="CV247" i="2"/>
  <c r="CL247" i="2"/>
  <c r="DF247" i="2" s="1"/>
  <c r="CZ246" i="2"/>
  <c r="CP246" i="2"/>
  <c r="DJ246" i="2" s="1"/>
  <c r="CN238" i="2"/>
  <c r="DH238" i="2" s="1"/>
  <c r="CX238" i="2"/>
  <c r="CY233" i="2"/>
  <c r="CO233" i="2"/>
  <c r="DI233" i="2" s="1"/>
  <c r="CQ223" i="2"/>
  <c r="DK223" i="2" s="1"/>
  <c r="DA223" i="2"/>
  <c r="CM221" i="2"/>
  <c r="DG221" i="2" s="1"/>
  <c r="CW221" i="2"/>
  <c r="CN206" i="2"/>
  <c r="DH206" i="2" s="1"/>
  <c r="CX206" i="2"/>
  <c r="CY201" i="2"/>
  <c r="CO201" i="2"/>
  <c r="DI201" i="2" s="1"/>
  <c r="CQ191" i="2"/>
  <c r="DK191" i="2" s="1"/>
  <c r="DA191" i="2"/>
  <c r="CM189" i="2"/>
  <c r="DG189" i="2" s="1"/>
  <c r="CW189" i="2"/>
  <c r="BO172" i="2"/>
  <c r="BT172" i="2" s="1"/>
  <c r="BW164" i="2"/>
  <c r="BX164" i="2" s="1"/>
  <c r="BU142" i="2"/>
  <c r="BR142" i="2"/>
  <c r="BS142" i="2"/>
  <c r="BS116" i="2"/>
  <c r="BR116" i="2"/>
  <c r="BU116" i="2"/>
  <c r="CT70" i="2"/>
  <c r="CJ70" i="2"/>
  <c r="DD70" i="2" s="1"/>
  <c r="CT54" i="2"/>
  <c r="CJ54" i="2"/>
  <c r="DD54" i="2" s="1"/>
  <c r="CR65" i="4"/>
  <c r="DL65" i="4" s="1"/>
  <c r="DB65" i="4"/>
  <c r="DG242" i="3"/>
  <c r="CW242" i="3"/>
  <c r="DQ242" i="3" s="1"/>
  <c r="CR45" i="3"/>
  <c r="DL45" i="3" s="1"/>
  <c r="DB45" i="3"/>
  <c r="CX31" i="3"/>
  <c r="DR31" i="3" s="1"/>
  <c r="DH31" i="3"/>
  <c r="CZ11" i="3"/>
  <c r="CP11" i="3"/>
  <c r="DJ11" i="3" s="1"/>
  <c r="CY256" i="2"/>
  <c r="CO256" i="2"/>
  <c r="DI256" i="2" s="1"/>
  <c r="CV227" i="2"/>
  <c r="CL227" i="2"/>
  <c r="DF227" i="2" s="1"/>
  <c r="CR215" i="2"/>
  <c r="DL215" i="2" s="1"/>
  <c r="DB215" i="2"/>
  <c r="BU200" i="2"/>
  <c r="BS200" i="2"/>
  <c r="BR200" i="2"/>
  <c r="CZ185" i="2"/>
  <c r="CP185" i="2"/>
  <c r="DJ185" i="2" s="1"/>
  <c r="CN166" i="2"/>
  <c r="DH166" i="2" s="1"/>
  <c r="CX166" i="2"/>
  <c r="CO143" i="2"/>
  <c r="DI143" i="2" s="1"/>
  <c r="CY143" i="2"/>
  <c r="CR105" i="2"/>
  <c r="DL105" i="2" s="1"/>
  <c r="DB105" i="2"/>
  <c r="CQ15" i="2"/>
  <c r="DK15" i="2" s="1"/>
  <c r="DA15" i="2"/>
  <c r="CP26" i="3"/>
  <c r="DJ26" i="3" s="1"/>
  <c r="CZ26" i="3"/>
  <c r="CZ223" i="2"/>
  <c r="CP223" i="2"/>
  <c r="DJ223" i="2" s="1"/>
  <c r="DC179" i="2"/>
  <c r="CS179" i="2"/>
  <c r="DM179" i="2" s="1"/>
  <c r="CZ65" i="4"/>
  <c r="CP65" i="4"/>
  <c r="DJ65" i="4" s="1"/>
  <c r="CT23" i="4"/>
  <c r="DN23" i="4" s="1"/>
  <c r="DF112" i="3"/>
  <c r="CV112" i="3"/>
  <c r="DP112" i="3" s="1"/>
  <c r="CT111" i="3"/>
  <c r="DN111" i="3" s="1"/>
  <c r="DD111" i="3"/>
  <c r="CY69" i="3"/>
  <c r="DS69" i="3" s="1"/>
  <c r="DI69" i="3"/>
  <c r="CY266" i="2"/>
  <c r="CO266" i="2"/>
  <c r="DI266" i="2" s="1"/>
  <c r="CV224" i="2"/>
  <c r="CL224" i="2"/>
  <c r="DF224" i="2" s="1"/>
  <c r="CL156" i="2"/>
  <c r="DF156" i="2" s="1"/>
  <c r="CV156" i="2"/>
  <c r="DG249" i="3"/>
  <c r="CW249" i="3"/>
  <c r="DQ249" i="3" s="1"/>
  <c r="CC150" i="3"/>
  <c r="CD150" i="3" s="1"/>
  <c r="DC93" i="3"/>
  <c r="CS93" i="3"/>
  <c r="DM93" i="3" s="1"/>
  <c r="DD49" i="3"/>
  <c r="CT49" i="3"/>
  <c r="DN49" i="3" s="1"/>
  <c r="DE36" i="3"/>
  <c r="CU36" i="3"/>
  <c r="DO36" i="3" s="1"/>
  <c r="DI129" i="3"/>
  <c r="CY129" i="3"/>
  <c r="DS129" i="3" s="1"/>
  <c r="CU81" i="3"/>
  <c r="DO81" i="3" s="1"/>
  <c r="DE81" i="3"/>
  <c r="DC274" i="2"/>
  <c r="CS274" i="2"/>
  <c r="DM274" i="2" s="1"/>
  <c r="CX273" i="2"/>
  <c r="CN273" i="2"/>
  <c r="DH273" i="2" s="1"/>
  <c r="CM242" i="2"/>
  <c r="DG242" i="2" s="1"/>
  <c r="CW242" i="2"/>
  <c r="DC228" i="2"/>
  <c r="CS228" i="2"/>
  <c r="DM228" i="2" s="1"/>
  <c r="CZ182" i="2"/>
  <c r="CP182" i="2"/>
  <c r="DJ182" i="2" s="1"/>
  <c r="BW168" i="2"/>
  <c r="BX168" i="2" s="1"/>
  <c r="CX151" i="2"/>
  <c r="CN151" i="2"/>
  <c r="DH151" i="2" s="1"/>
  <c r="CS142" i="2"/>
  <c r="DM142" i="2" s="1"/>
  <c r="DC142" i="2"/>
  <c r="BO125" i="2"/>
  <c r="BT125" i="2" s="1"/>
  <c r="DC115" i="2"/>
  <c r="CS115" i="2"/>
  <c r="DM115" i="2" s="1"/>
  <c r="CV101" i="2"/>
  <c r="CL101" i="2"/>
  <c r="DF101" i="2" s="1"/>
  <c r="BR88" i="2"/>
  <c r="BS88" i="2"/>
  <c r="BU88" i="2"/>
  <c r="CS77" i="2"/>
  <c r="DM77" i="2" s="1"/>
  <c r="DC77" i="2"/>
  <c r="BW67" i="2"/>
  <c r="BX67" i="2" s="1"/>
  <c r="CQ57" i="2"/>
  <c r="DK57" i="2" s="1"/>
  <c r="DA57" i="2"/>
  <c r="CU44" i="2"/>
  <c r="CK44" i="2"/>
  <c r="DE44" i="2" s="1"/>
  <c r="BS30" i="2"/>
  <c r="BR30" i="2"/>
  <c r="BU30" i="2"/>
  <c r="BU19" i="2"/>
  <c r="BR19" i="2"/>
  <c r="BT19" i="2"/>
  <c r="BS19" i="2"/>
  <c r="BR10" i="2"/>
  <c r="BS10" i="2"/>
  <c r="BU10" i="2"/>
  <c r="CR271" i="2"/>
  <c r="DL271" i="2" s="1"/>
  <c r="DB271" i="2"/>
  <c r="CO258" i="2"/>
  <c r="DI258" i="2" s="1"/>
  <c r="CY258" i="2"/>
  <c r="BO180" i="2"/>
  <c r="BT180" i="2" s="1"/>
  <c r="BO119" i="2"/>
  <c r="BT119" i="2" s="1"/>
  <c r="DB230" i="2"/>
  <c r="CR230" i="2"/>
  <c r="DL230" i="2" s="1"/>
  <c r="CT125" i="2"/>
  <c r="CJ125" i="2"/>
  <c r="DD125" i="2" s="1"/>
  <c r="DA67" i="2"/>
  <c r="CQ67" i="2"/>
  <c r="DK67" i="2" s="1"/>
  <c r="BO31" i="2"/>
  <c r="BT31" i="2" s="1"/>
  <c r="CX128" i="2"/>
  <c r="CN128" i="2"/>
  <c r="DH128" i="2" s="1"/>
  <c r="DC62" i="2"/>
  <c r="CS62" i="2"/>
  <c r="DM62" i="2" s="1"/>
  <c r="CV26" i="2"/>
  <c r="CL26" i="2"/>
  <c r="DF26" i="2" s="1"/>
  <c r="CU115" i="3"/>
  <c r="DO115" i="3" s="1"/>
  <c r="CN178" i="2"/>
  <c r="DH178" i="2" s="1"/>
  <c r="CX178" i="2"/>
  <c r="CL109" i="2"/>
  <c r="DF109" i="2" s="1"/>
  <c r="CV109" i="2"/>
  <c r="CZ45" i="2"/>
  <c r="CP45" i="2"/>
  <c r="DJ45" i="2" s="1"/>
  <c r="CQ9" i="2"/>
  <c r="DK9" i="2" s="1"/>
  <c r="DA9" i="2"/>
  <c r="CU248" i="3"/>
  <c r="DO248" i="3" s="1"/>
  <c r="DC44" i="3"/>
  <c r="CS44" i="3"/>
  <c r="DM44" i="3" s="1"/>
  <c r="DF21" i="3"/>
  <c r="CV21" i="3"/>
  <c r="DP21" i="3" s="1"/>
  <c r="CT276" i="2"/>
  <c r="CJ276" i="2"/>
  <c r="DD276" i="2" s="1"/>
  <c r="BW244" i="2"/>
  <c r="BX244" i="2" s="1"/>
  <c r="CY225" i="2"/>
  <c r="CO225" i="2"/>
  <c r="DI225" i="2" s="1"/>
  <c r="CS161" i="2"/>
  <c r="DM161" i="2" s="1"/>
  <c r="DC161" i="2"/>
  <c r="DA147" i="2"/>
  <c r="CQ147" i="2"/>
  <c r="DK147" i="2" s="1"/>
  <c r="CW133" i="2"/>
  <c r="CM133" i="2"/>
  <c r="DG133" i="2" s="1"/>
  <c r="DB117" i="2"/>
  <c r="CR117" i="2"/>
  <c r="DL117" i="2" s="1"/>
  <c r="CW105" i="2"/>
  <c r="CM105" i="2"/>
  <c r="DG105" i="2" s="1"/>
  <c r="CV92" i="2"/>
  <c r="CL92" i="2"/>
  <c r="DF92" i="2" s="1"/>
  <c r="CX78" i="2"/>
  <c r="CN78" i="2"/>
  <c r="DH78" i="2" s="1"/>
  <c r="DC68" i="2"/>
  <c r="CS68" i="2"/>
  <c r="DM68" i="2" s="1"/>
  <c r="CL51" i="2"/>
  <c r="DF51" i="2" s="1"/>
  <c r="CV51" i="2"/>
  <c r="CY27" i="2"/>
  <c r="CO27" i="2"/>
  <c r="DI27" i="2" s="1"/>
  <c r="BO10" i="2"/>
  <c r="BT10" i="2" s="1"/>
  <c r="CM250" i="2"/>
  <c r="DG250" i="2" s="1"/>
  <c r="CW250" i="2"/>
  <c r="CW155" i="2"/>
  <c r="CM155" i="2"/>
  <c r="DG155" i="2" s="1"/>
  <c r="CV138" i="2"/>
  <c r="CL138" i="2"/>
  <c r="DF138" i="2" s="1"/>
  <c r="CW97" i="2"/>
  <c r="CM97" i="2"/>
  <c r="DG97" i="2" s="1"/>
  <c r="CP68" i="2"/>
  <c r="DJ68" i="2" s="1"/>
  <c r="CZ68" i="2"/>
  <c r="BR11" i="2"/>
  <c r="BU11" i="2"/>
  <c r="BS11" i="2"/>
  <c r="CN231" i="2"/>
  <c r="DH231" i="2" s="1"/>
  <c r="CM107" i="2"/>
  <c r="DG107" i="2" s="1"/>
  <c r="CW107" i="2"/>
  <c r="CY79" i="2"/>
  <c r="CO79" i="2"/>
  <c r="DI79" i="2" s="1"/>
  <c r="BO39" i="2"/>
  <c r="BT39" i="2" s="1"/>
  <c r="CV140" i="2"/>
  <c r="CL140" i="2"/>
  <c r="DF140" i="2" s="1"/>
  <c r="BR50" i="2"/>
  <c r="BS50" i="2"/>
  <c r="BU50" i="2"/>
  <c r="CT28" i="2"/>
  <c r="CJ28" i="2"/>
  <c r="DD28" i="2" s="1"/>
  <c r="BU238" i="2"/>
  <c r="BR238" i="2"/>
  <c r="BS238" i="2"/>
  <c r="DC132" i="2"/>
  <c r="CS132" i="2"/>
  <c r="DM132" i="2" s="1"/>
  <c r="DA94" i="2"/>
  <c r="CQ94" i="2"/>
  <c r="DK94" i="2" s="1"/>
  <c r="CY36" i="2"/>
  <c r="CO36" i="2"/>
  <c r="DI36" i="2" s="1"/>
  <c r="DD183" i="4"/>
  <c r="CT183" i="4"/>
  <c r="DN183" i="4" s="1"/>
  <c r="DH191" i="3"/>
  <c r="CX191" i="3"/>
  <c r="DR191" i="3" s="1"/>
  <c r="CW275" i="2"/>
  <c r="CM275" i="2"/>
  <c r="DG275" i="2" s="1"/>
  <c r="CU248" i="2"/>
  <c r="CK248" i="2"/>
  <c r="DE248" i="2" s="1"/>
  <c r="CW243" i="2"/>
  <c r="CM243" i="2"/>
  <c r="DG243" i="2" s="1"/>
  <c r="CQ220" i="2"/>
  <c r="DK220" i="2" s="1"/>
  <c r="DA220" i="2"/>
  <c r="CQ214" i="2"/>
  <c r="DK214" i="2" s="1"/>
  <c r="DA214" i="2"/>
  <c r="BO197" i="2"/>
  <c r="BT197" i="2" s="1"/>
  <c r="CW191" i="2"/>
  <c r="CM191" i="2"/>
  <c r="DG191" i="2" s="1"/>
  <c r="CY177" i="2"/>
  <c r="CO177" i="2"/>
  <c r="DI177" i="2" s="1"/>
  <c r="BO163" i="2"/>
  <c r="BT163" i="2" s="1"/>
  <c r="BS115" i="2"/>
  <c r="BU115" i="2"/>
  <c r="BR115" i="2"/>
  <c r="CP110" i="2"/>
  <c r="DJ110" i="2" s="1"/>
  <c r="CZ110" i="2"/>
  <c r="DC104" i="2"/>
  <c r="CS104" i="2"/>
  <c r="DM104" i="2" s="1"/>
  <c r="CX87" i="2"/>
  <c r="CN87" i="2"/>
  <c r="DH87" i="2" s="1"/>
  <c r="CZ75" i="2"/>
  <c r="CP75" i="2"/>
  <c r="DJ75" i="2" s="1"/>
  <c r="CX55" i="2"/>
  <c r="CN55" i="2"/>
  <c r="DH55" i="2" s="1"/>
  <c r="BT45" i="2"/>
  <c r="BS45" i="2"/>
  <c r="BR45" i="2"/>
  <c r="BU45" i="2"/>
  <c r="CY37" i="2"/>
  <c r="CO37" i="2"/>
  <c r="DI37" i="2" s="1"/>
  <c r="CT17" i="2"/>
  <c r="CJ17" i="2"/>
  <c r="DD17" i="2" s="1"/>
  <c r="CR11" i="2"/>
  <c r="DL11" i="2" s="1"/>
  <c r="DB11" i="2"/>
  <c r="CT217" i="3"/>
  <c r="DN217" i="3" s="1"/>
  <c r="DD217" i="3"/>
  <c r="CS64" i="3"/>
  <c r="DM64" i="3" s="1"/>
  <c r="DC64" i="3"/>
  <c r="DE10" i="3"/>
  <c r="CU10" i="3"/>
  <c r="DO10" i="3" s="1"/>
  <c r="CY193" i="2"/>
  <c r="CO193" i="2"/>
  <c r="DI193" i="2" s="1"/>
  <c r="CQ167" i="2"/>
  <c r="DK167" i="2" s="1"/>
  <c r="DA167" i="2"/>
  <c r="CY146" i="2"/>
  <c r="CO146" i="2"/>
  <c r="DI146" i="2" s="1"/>
  <c r="CL125" i="2"/>
  <c r="DF125" i="2" s="1"/>
  <c r="CV125" i="2"/>
  <c r="CZ102" i="2"/>
  <c r="CP102" i="2"/>
  <c r="DJ102" i="2" s="1"/>
  <c r="BR78" i="2"/>
  <c r="BU78" i="2"/>
  <c r="BS78" i="2"/>
  <c r="DC56" i="2"/>
  <c r="CS56" i="2"/>
  <c r="DM56" i="2" s="1"/>
  <c r="CU212" i="2"/>
  <c r="CK212" i="2"/>
  <c r="DE212" i="2" s="1"/>
  <c r="CM160" i="2"/>
  <c r="DG160" i="2" s="1"/>
  <c r="CW160" i="2"/>
  <c r="CW145" i="2"/>
  <c r="CM145" i="2"/>
  <c r="DG145" i="2" s="1"/>
  <c r="DC113" i="2"/>
  <c r="CS113" i="2"/>
  <c r="DM113" i="2" s="1"/>
  <c r="BS98" i="2"/>
  <c r="BU98" i="2"/>
  <c r="BR98" i="2"/>
  <c r="CT73" i="2"/>
  <c r="CJ73" i="2"/>
  <c r="DD73" i="2" s="1"/>
  <c r="DB53" i="2"/>
  <c r="CR53" i="2"/>
  <c r="DL53" i="2" s="1"/>
  <c r="CX24" i="2"/>
  <c r="CN24" i="2"/>
  <c r="DH24" i="2" s="1"/>
  <c r="DA265" i="3"/>
  <c r="CQ265" i="3"/>
  <c r="DK265" i="3" s="1"/>
  <c r="BO187" i="2"/>
  <c r="BT187" i="2" s="1"/>
  <c r="CP142" i="2"/>
  <c r="DJ142" i="2" s="1"/>
  <c r="CZ142" i="2"/>
  <c r="CU61" i="2"/>
  <c r="CK61" i="2"/>
  <c r="DE61" i="2" s="1"/>
  <c r="BU48" i="2"/>
  <c r="BS48" i="2"/>
  <c r="BR48" i="2"/>
  <c r="CT14" i="4"/>
  <c r="DN14" i="4" s="1"/>
  <c r="DD14" i="4"/>
  <c r="CU95" i="3"/>
  <c r="DO95" i="3" s="1"/>
  <c r="DE95" i="3"/>
  <c r="CV204" i="2"/>
  <c r="CL204" i="2"/>
  <c r="DF204" i="2" s="1"/>
  <c r="BR159" i="2"/>
  <c r="DB137" i="2"/>
  <c r="CR137" i="2"/>
  <c r="DL137" i="2" s="1"/>
  <c r="CW81" i="2"/>
  <c r="CM81" i="2"/>
  <c r="DG81" i="2" s="1"/>
  <c r="CQ257" i="2"/>
  <c r="DK257" i="2" s="1"/>
  <c r="DA257" i="2"/>
  <c r="CR241" i="2"/>
  <c r="DL241" i="2" s="1"/>
  <c r="DB241" i="2"/>
  <c r="DB218" i="2"/>
  <c r="CR218" i="2"/>
  <c r="DL218" i="2" s="1"/>
  <c r="DB188" i="2"/>
  <c r="CR188" i="2"/>
  <c r="DL188" i="2" s="1"/>
  <c r="BO171" i="2"/>
  <c r="BT171" i="2" s="1"/>
  <c r="CU155" i="2"/>
  <c r="CK155" i="2"/>
  <c r="DE155" i="2" s="1"/>
  <c r="BW152" i="2"/>
  <c r="BX152" i="2" s="1"/>
  <c r="DB131" i="2"/>
  <c r="CR131" i="2"/>
  <c r="DL131" i="2" s="1"/>
  <c r="CY119" i="2"/>
  <c r="CO119" i="2"/>
  <c r="DI119" i="2" s="1"/>
  <c r="CW106" i="2"/>
  <c r="CM106" i="2"/>
  <c r="DG106" i="2" s="1"/>
  <c r="CK98" i="2"/>
  <c r="DE98" i="2" s="1"/>
  <c r="CU98" i="2"/>
  <c r="BU91" i="2"/>
  <c r="BS91" i="2"/>
  <c r="BR91" i="2"/>
  <c r="DB84" i="2"/>
  <c r="CR84" i="2"/>
  <c r="DL84" i="2" s="1"/>
  <c r="CL59" i="2"/>
  <c r="DF59" i="2" s="1"/>
  <c r="CV59" i="2"/>
  <c r="BO51" i="2"/>
  <c r="BT51" i="2" s="1"/>
  <c r="BW46" i="2"/>
  <c r="BX46" i="2" s="1"/>
  <c r="DA30" i="2"/>
  <c r="CQ30" i="2"/>
  <c r="DK30" i="2" s="1"/>
  <c r="DA21" i="2"/>
  <c r="CQ21" i="2"/>
  <c r="DK21" i="2" s="1"/>
  <c r="CP15" i="2"/>
  <c r="DJ15" i="2" s="1"/>
  <c r="CZ15" i="2"/>
  <c r="CZ6" i="2"/>
  <c r="CP6" i="2"/>
  <c r="DJ6" i="2" s="1"/>
  <c r="CS9" i="3"/>
  <c r="DM9" i="3" s="1"/>
  <c r="DC9" i="3"/>
  <c r="CN260" i="2"/>
  <c r="DH260" i="2" s="1"/>
  <c r="CX260" i="2"/>
  <c r="CQ236" i="2"/>
  <c r="DK236" i="2" s="1"/>
  <c r="DA236" i="2"/>
  <c r="DC164" i="2"/>
  <c r="CS164" i="2"/>
  <c r="DM164" i="2" s="1"/>
  <c r="CP56" i="2"/>
  <c r="DJ56" i="2" s="1"/>
  <c r="CZ56" i="2"/>
  <c r="CK18" i="2"/>
  <c r="DE18" i="2" s="1"/>
  <c r="CU18" i="2"/>
  <c r="CO160" i="2"/>
  <c r="DI160" i="2" s="1"/>
  <c r="CY160" i="2"/>
  <c r="BR152" i="2"/>
  <c r="CM103" i="2"/>
  <c r="DG103" i="2" s="1"/>
  <c r="CW103" i="2"/>
  <c r="DB56" i="2"/>
  <c r="CR56" i="2"/>
  <c r="DL56" i="2" s="1"/>
  <c r="BO100" i="2"/>
  <c r="BT100" i="2" s="1"/>
  <c r="BO68" i="2"/>
  <c r="BT68" i="2" s="1"/>
  <c r="CO61" i="2"/>
  <c r="DI61" i="2" s="1"/>
  <c r="BR39" i="2"/>
  <c r="CU7" i="3"/>
  <c r="DO7" i="3" s="1"/>
  <c r="CO163" i="2"/>
  <c r="DI163" i="2" s="1"/>
  <c r="CO199" i="2"/>
  <c r="DI199" i="2" s="1"/>
  <c r="O16" i="7"/>
  <c r="L16" i="7"/>
  <c r="N16" i="7"/>
  <c r="M16" i="7"/>
  <c r="CV278" i="5"/>
  <c r="DP278" i="5" s="1"/>
  <c r="DF278" i="5"/>
  <c r="CT270" i="5"/>
  <c r="DN270" i="5" s="1"/>
  <c r="DD270" i="5"/>
  <c r="DA272" i="5"/>
  <c r="CQ272" i="5"/>
  <c r="DK272" i="5" s="1"/>
  <c r="DI275" i="5"/>
  <c r="CY275" i="5"/>
  <c r="DS275" i="5" s="1"/>
  <c r="DC273" i="5"/>
  <c r="CS273" i="5"/>
  <c r="DM273" i="5" s="1"/>
  <c r="CZ263" i="5"/>
  <c r="CP263" i="5"/>
  <c r="DJ263" i="5" s="1"/>
  <c r="CT277" i="5"/>
  <c r="DN277" i="5" s="1"/>
  <c r="DD277" i="5"/>
  <c r="CY256" i="5"/>
  <c r="DS256" i="5" s="1"/>
  <c r="DI256" i="5"/>
  <c r="DI262" i="5"/>
  <c r="CY262" i="5"/>
  <c r="DS262" i="5" s="1"/>
  <c r="CX280" i="5"/>
  <c r="DR280" i="5" s="1"/>
  <c r="DH280" i="5"/>
  <c r="DA279" i="5"/>
  <c r="CQ279" i="5"/>
  <c r="DK279" i="5" s="1"/>
  <c r="CX279" i="5"/>
  <c r="DR279" i="5" s="1"/>
  <c r="DH279" i="5"/>
  <c r="DD278" i="5"/>
  <c r="CT278" i="5"/>
  <c r="DN278" i="5" s="1"/>
  <c r="CC276" i="5"/>
  <c r="CD276" i="5" s="1"/>
  <c r="CT271" i="5"/>
  <c r="DN271" i="5" s="1"/>
  <c r="DD271" i="5"/>
  <c r="CS278" i="5"/>
  <c r="DM278" i="5" s="1"/>
  <c r="DC278" i="5"/>
  <c r="BZ270" i="5"/>
  <c r="BY270" i="5"/>
  <c r="CA270" i="5"/>
  <c r="BX270" i="5"/>
  <c r="DI272" i="5"/>
  <c r="CY272" i="5"/>
  <c r="DS272" i="5" s="1"/>
  <c r="CT275" i="5"/>
  <c r="DN275" i="5" s="1"/>
  <c r="DD275" i="5"/>
  <c r="CR273" i="5"/>
  <c r="DL273" i="5" s="1"/>
  <c r="DB273" i="5"/>
  <c r="CZ254" i="5"/>
  <c r="CP254" i="5"/>
  <c r="DJ254" i="5" s="1"/>
  <c r="CT261" i="5"/>
  <c r="DN261" i="5" s="1"/>
  <c r="DD261" i="5"/>
  <c r="CX261" i="5"/>
  <c r="DR261" i="5" s="1"/>
  <c r="DH261" i="5"/>
  <c r="DD280" i="5"/>
  <c r="CT280" i="5"/>
  <c r="DN280" i="5" s="1"/>
  <c r="DF277" i="5"/>
  <c r="CV277" i="5"/>
  <c r="DP277" i="5" s="1"/>
  <c r="CQ262" i="5"/>
  <c r="DK262" i="5" s="1"/>
  <c r="DA262" i="5"/>
  <c r="DG262" i="5"/>
  <c r="CW262" i="5"/>
  <c r="DQ262" i="5" s="1"/>
  <c r="CZ257" i="5"/>
  <c r="CP257" i="5"/>
  <c r="DJ257" i="5" s="1"/>
  <c r="CU251" i="5"/>
  <c r="DO251" i="5" s="1"/>
  <c r="DE251" i="5"/>
  <c r="CX270" i="5"/>
  <c r="DR270" i="5" s="1"/>
  <c r="DH270" i="5"/>
  <c r="CQ265" i="5"/>
  <c r="DK265" i="5" s="1"/>
  <c r="DA265" i="5"/>
  <c r="DH257" i="5"/>
  <c r="CX257" i="5"/>
  <c r="DR257" i="5" s="1"/>
  <c r="CU271" i="5"/>
  <c r="DO271" i="5" s="1"/>
  <c r="DE271" i="5"/>
  <c r="CR252" i="5"/>
  <c r="DL252" i="5" s="1"/>
  <c r="DB252" i="5"/>
  <c r="CY250" i="5"/>
  <c r="DS250" i="5" s="1"/>
  <c r="DI250" i="5"/>
  <c r="BY245" i="5"/>
  <c r="CA245" i="5"/>
  <c r="BZ245" i="5"/>
  <c r="BX245" i="5"/>
  <c r="CS269" i="5"/>
  <c r="DM269" i="5" s="1"/>
  <c r="DC269" i="5"/>
  <c r="DE269" i="5"/>
  <c r="CU269" i="5"/>
  <c r="DO269" i="5" s="1"/>
  <c r="CT254" i="5"/>
  <c r="DN254" i="5" s="1"/>
  <c r="DD254" i="5"/>
  <c r="CQ247" i="5"/>
  <c r="DK247" i="5" s="1"/>
  <c r="DA247" i="5"/>
  <c r="CQ241" i="5"/>
  <c r="DK241" i="5" s="1"/>
  <c r="DA241" i="5"/>
  <c r="CX267" i="5"/>
  <c r="DR267" i="5" s="1"/>
  <c r="DH267" i="5"/>
  <c r="CW255" i="5"/>
  <c r="DQ255" i="5" s="1"/>
  <c r="DG255" i="5"/>
  <c r="CT255" i="5"/>
  <c r="DN255" i="5" s="1"/>
  <c r="DD255" i="5"/>
  <c r="DD252" i="5"/>
  <c r="CT252" i="5"/>
  <c r="DN252" i="5" s="1"/>
  <c r="CT279" i="5"/>
  <c r="DN279" i="5" s="1"/>
  <c r="CY265" i="5"/>
  <c r="DS265" i="5" s="1"/>
  <c r="DI265" i="5"/>
  <c r="CP277" i="5"/>
  <c r="DJ277" i="5" s="1"/>
  <c r="CZ277" i="5"/>
  <c r="BY247" i="5"/>
  <c r="BZ247" i="5"/>
  <c r="CA247" i="5"/>
  <c r="BX247" i="5"/>
  <c r="CZ233" i="5"/>
  <c r="CP233" i="5"/>
  <c r="DJ233" i="5" s="1"/>
  <c r="CX244" i="5"/>
  <c r="DR244" i="5" s="1"/>
  <c r="DH244" i="5"/>
  <c r="CW243" i="5"/>
  <c r="DQ243" i="5" s="1"/>
  <c r="DG243" i="5"/>
  <c r="CQ258" i="5"/>
  <c r="DK258" i="5" s="1"/>
  <c r="DA258" i="5"/>
  <c r="DG252" i="5"/>
  <c r="CW252" i="5"/>
  <c r="DQ252" i="5" s="1"/>
  <c r="DH223" i="5"/>
  <c r="CX223" i="5"/>
  <c r="DR223" i="5" s="1"/>
  <c r="DB265" i="5"/>
  <c r="CR265" i="5"/>
  <c r="DL265" i="5" s="1"/>
  <c r="DF249" i="5"/>
  <c r="CV249" i="5"/>
  <c r="DP249" i="5" s="1"/>
  <c r="CX242" i="5"/>
  <c r="DR242" i="5" s="1"/>
  <c r="BY234" i="5"/>
  <c r="CA234" i="5"/>
  <c r="BZ234" i="5"/>
  <c r="BX234" i="5"/>
  <c r="DG253" i="5"/>
  <c r="CW253" i="5"/>
  <c r="DQ253" i="5" s="1"/>
  <c r="BX253" i="5"/>
  <c r="CA253" i="5"/>
  <c r="BY253" i="5"/>
  <c r="BZ253" i="5"/>
  <c r="DF231" i="5"/>
  <c r="CV231" i="5"/>
  <c r="DP231" i="5" s="1"/>
  <c r="DC261" i="5"/>
  <c r="CS261" i="5"/>
  <c r="DM261" i="5" s="1"/>
  <c r="DF246" i="5"/>
  <c r="CV246" i="5"/>
  <c r="DP246" i="5" s="1"/>
  <c r="DI246" i="5"/>
  <c r="CY246" i="5"/>
  <c r="DS246" i="5" s="1"/>
  <c r="DA235" i="5"/>
  <c r="CQ235" i="5"/>
  <c r="DK235" i="5" s="1"/>
  <c r="CC243" i="5"/>
  <c r="CD243" i="5" s="1"/>
  <c r="CZ241" i="5"/>
  <c r="CP241" i="5"/>
  <c r="DJ241" i="5" s="1"/>
  <c r="DA238" i="5"/>
  <c r="CQ238" i="5"/>
  <c r="DK238" i="5" s="1"/>
  <c r="DH263" i="5"/>
  <c r="CX263" i="5"/>
  <c r="DR263" i="5" s="1"/>
  <c r="CV230" i="5"/>
  <c r="DP230" i="5" s="1"/>
  <c r="DF230" i="5"/>
  <c r="DC230" i="5"/>
  <c r="CS230" i="5"/>
  <c r="DM230" i="5" s="1"/>
  <c r="DA194" i="5"/>
  <c r="CQ194" i="5"/>
  <c r="DK194" i="5" s="1"/>
  <c r="DH236" i="5"/>
  <c r="CX236" i="5"/>
  <c r="DR236" i="5" s="1"/>
  <c r="CU226" i="5"/>
  <c r="DO226" i="5" s="1"/>
  <c r="DE226" i="5"/>
  <c r="CP210" i="5"/>
  <c r="DJ210" i="5" s="1"/>
  <c r="CZ210" i="5"/>
  <c r="DB228" i="5"/>
  <c r="CR228" i="5"/>
  <c r="DL228" i="5" s="1"/>
  <c r="DE218" i="5"/>
  <c r="CU218" i="5"/>
  <c r="DO218" i="5" s="1"/>
  <c r="CP207" i="5"/>
  <c r="DJ207" i="5" s="1"/>
  <c r="CZ207" i="5"/>
  <c r="CW194" i="5"/>
  <c r="DQ194" i="5" s="1"/>
  <c r="DG194" i="5"/>
  <c r="CZ226" i="5"/>
  <c r="CP226" i="5"/>
  <c r="DJ226" i="5" s="1"/>
  <c r="CX221" i="5"/>
  <c r="DR221" i="5" s="1"/>
  <c r="DH221" i="5"/>
  <c r="DI220" i="5"/>
  <c r="CY220" i="5"/>
  <c r="DS220" i="5" s="1"/>
  <c r="DE202" i="5"/>
  <c r="CU202" i="5"/>
  <c r="DO202" i="5" s="1"/>
  <c r="DA227" i="5"/>
  <c r="CQ227" i="5"/>
  <c r="DK227" i="5" s="1"/>
  <c r="DC225" i="5"/>
  <c r="CS225" i="5"/>
  <c r="DM225" i="5" s="1"/>
  <c r="DB222" i="5"/>
  <c r="CR222" i="5"/>
  <c r="DL222" i="5" s="1"/>
  <c r="CA222" i="5"/>
  <c r="BY222" i="5"/>
  <c r="BX222" i="5"/>
  <c r="BZ222" i="5"/>
  <c r="DD217" i="5"/>
  <c r="CT217" i="5"/>
  <c r="DN217" i="5" s="1"/>
  <c r="DE272" i="5"/>
  <c r="CU272" i="5"/>
  <c r="DO272" i="5" s="1"/>
  <c r="DI232" i="5"/>
  <c r="CY232" i="5"/>
  <c r="DS232" i="5" s="1"/>
  <c r="DG232" i="5"/>
  <c r="CW232" i="5"/>
  <c r="DQ232" i="5" s="1"/>
  <c r="CT206" i="5"/>
  <c r="DN206" i="5" s="1"/>
  <c r="DD206" i="5"/>
  <c r="CU214" i="5"/>
  <c r="DO214" i="5" s="1"/>
  <c r="DE214" i="5"/>
  <c r="DG214" i="5"/>
  <c r="CW214" i="5"/>
  <c r="DQ214" i="5" s="1"/>
  <c r="CV208" i="5"/>
  <c r="DP208" i="5" s="1"/>
  <c r="DF208" i="5"/>
  <c r="CX199" i="5"/>
  <c r="DR199" i="5" s="1"/>
  <c r="DH199" i="5"/>
  <c r="DE201" i="5"/>
  <c r="CU201" i="5"/>
  <c r="DO201" i="5" s="1"/>
  <c r="CR196" i="5"/>
  <c r="DL196" i="5" s="1"/>
  <c r="DB196" i="5"/>
  <c r="CS190" i="5"/>
  <c r="DM190" i="5" s="1"/>
  <c r="DC190" i="5"/>
  <c r="BZ188" i="5"/>
  <c r="CA188" i="5"/>
  <c r="BY188" i="5"/>
  <c r="BX188" i="5"/>
  <c r="CW178" i="5"/>
  <c r="DQ178" i="5" s="1"/>
  <c r="DG178" i="5"/>
  <c r="CQ229" i="5"/>
  <c r="DK229" i="5" s="1"/>
  <c r="DA229" i="5"/>
  <c r="CV219" i="5"/>
  <c r="DP219" i="5" s="1"/>
  <c r="DF219" i="5"/>
  <c r="CC200" i="5"/>
  <c r="CD200" i="5" s="1"/>
  <c r="DG200" i="5"/>
  <c r="CW200" i="5"/>
  <c r="DQ200" i="5" s="1"/>
  <c r="CA184" i="5"/>
  <c r="BY184" i="5"/>
  <c r="BX184" i="5"/>
  <c r="BZ184" i="5"/>
  <c r="BY175" i="5"/>
  <c r="BX175" i="5"/>
  <c r="CA175" i="5"/>
  <c r="BZ175" i="5"/>
  <c r="DI218" i="5"/>
  <c r="CY218" i="5"/>
  <c r="DS218" i="5" s="1"/>
  <c r="DD201" i="5"/>
  <c r="CT201" i="5"/>
  <c r="DN201" i="5" s="1"/>
  <c r="CZ182" i="5"/>
  <c r="CP182" i="5"/>
  <c r="DJ182" i="5" s="1"/>
  <c r="CX166" i="5"/>
  <c r="DR166" i="5" s="1"/>
  <c r="DH166" i="5"/>
  <c r="CV210" i="5"/>
  <c r="DP210" i="5" s="1"/>
  <c r="DF210" i="5"/>
  <c r="CY193" i="5"/>
  <c r="DS193" i="5" s="1"/>
  <c r="DI193" i="5"/>
  <c r="DC171" i="5"/>
  <c r="CS171" i="5"/>
  <c r="DM171" i="5" s="1"/>
  <c r="DA152" i="5"/>
  <c r="CQ152" i="5"/>
  <c r="DK152" i="5" s="1"/>
  <c r="DG212" i="5"/>
  <c r="CW212" i="5"/>
  <c r="DQ212" i="5" s="1"/>
  <c r="CU192" i="5"/>
  <c r="DO192" i="5" s="1"/>
  <c r="DE192" i="5"/>
  <c r="DE184" i="5"/>
  <c r="CU184" i="5"/>
  <c r="DO184" i="5" s="1"/>
  <c r="CP158" i="5"/>
  <c r="DJ158" i="5" s="1"/>
  <c r="CZ158" i="5"/>
  <c r="BX147" i="5"/>
  <c r="BY147" i="5"/>
  <c r="BZ147" i="5"/>
  <c r="CA147" i="5"/>
  <c r="BX221" i="5"/>
  <c r="DD184" i="5"/>
  <c r="CT184" i="5"/>
  <c r="DN184" i="5" s="1"/>
  <c r="CW158" i="5"/>
  <c r="DQ158" i="5" s="1"/>
  <c r="DG158" i="5"/>
  <c r="BY154" i="5"/>
  <c r="BX154" i="5"/>
  <c r="BZ154" i="5"/>
  <c r="CA154" i="5"/>
  <c r="CV223" i="5"/>
  <c r="DP223" i="5" s="1"/>
  <c r="DF223" i="5"/>
  <c r="DF201" i="5"/>
  <c r="CV201" i="5"/>
  <c r="DP201" i="5" s="1"/>
  <c r="CC182" i="5"/>
  <c r="CD182" i="5" s="1"/>
  <c r="CS198" i="5"/>
  <c r="DM198" i="5" s="1"/>
  <c r="DC198" i="5"/>
  <c r="CZ195" i="5"/>
  <c r="CP195" i="5"/>
  <c r="DJ195" i="5" s="1"/>
  <c r="CT195" i="5"/>
  <c r="DN195" i="5" s="1"/>
  <c r="DD195" i="5"/>
  <c r="DI181" i="5"/>
  <c r="CY181" i="5"/>
  <c r="DS181" i="5" s="1"/>
  <c r="CZ168" i="5"/>
  <c r="CP168" i="5"/>
  <c r="DJ168" i="5" s="1"/>
  <c r="DG159" i="5"/>
  <c r="CW159" i="5"/>
  <c r="DQ159" i="5" s="1"/>
  <c r="CP140" i="5"/>
  <c r="DJ140" i="5" s="1"/>
  <c r="CZ140" i="5"/>
  <c r="DI211" i="5"/>
  <c r="CY211" i="5"/>
  <c r="DS211" i="5" s="1"/>
  <c r="DF211" i="5"/>
  <c r="CV211" i="5"/>
  <c r="DP211" i="5" s="1"/>
  <c r="DB176" i="5"/>
  <c r="CR176" i="5"/>
  <c r="DL176" i="5" s="1"/>
  <c r="CS165" i="5"/>
  <c r="DM165" i="5" s="1"/>
  <c r="DC165" i="5"/>
  <c r="CZ164" i="5"/>
  <c r="CP164" i="5"/>
  <c r="DJ164" i="5" s="1"/>
  <c r="CR146" i="5"/>
  <c r="DL146" i="5" s="1"/>
  <c r="DB146" i="5"/>
  <c r="DG138" i="5"/>
  <c r="CW138" i="5"/>
  <c r="DQ138" i="5" s="1"/>
  <c r="CZ117" i="5"/>
  <c r="CP117" i="5"/>
  <c r="DJ117" i="5" s="1"/>
  <c r="CC173" i="5"/>
  <c r="CD173" i="5" s="1"/>
  <c r="CA173" i="5"/>
  <c r="BX173" i="5"/>
  <c r="BY173" i="5"/>
  <c r="BZ173" i="5"/>
  <c r="CV167" i="5"/>
  <c r="DP167" i="5" s="1"/>
  <c r="DF167" i="5"/>
  <c r="DG161" i="5"/>
  <c r="CW161" i="5"/>
  <c r="DQ161" i="5" s="1"/>
  <c r="CY156" i="5"/>
  <c r="DS156" i="5" s="1"/>
  <c r="DI156" i="5"/>
  <c r="CT150" i="5"/>
  <c r="DN150" i="5" s="1"/>
  <c r="DD150" i="5"/>
  <c r="CA146" i="5"/>
  <c r="BZ146" i="5"/>
  <c r="BY146" i="5"/>
  <c r="BX146" i="5"/>
  <c r="CU247" i="5"/>
  <c r="DO247" i="5" s="1"/>
  <c r="CY189" i="5"/>
  <c r="DS189" i="5" s="1"/>
  <c r="DI189" i="5"/>
  <c r="DG185" i="5"/>
  <c r="CW185" i="5"/>
  <c r="DQ185" i="5" s="1"/>
  <c r="DE177" i="5"/>
  <c r="CU177" i="5"/>
  <c r="DO177" i="5" s="1"/>
  <c r="DC177" i="5"/>
  <c r="CS177" i="5"/>
  <c r="DM177" i="5" s="1"/>
  <c r="DE172" i="5"/>
  <c r="CU172" i="5"/>
  <c r="DO172" i="5" s="1"/>
  <c r="DA150" i="5"/>
  <c r="CQ150" i="5"/>
  <c r="DK150" i="5" s="1"/>
  <c r="DC138" i="5"/>
  <c r="CS138" i="5"/>
  <c r="DM138" i="5" s="1"/>
  <c r="CX204" i="5"/>
  <c r="DR204" i="5" s="1"/>
  <c r="DH204" i="5"/>
  <c r="DG204" i="5"/>
  <c r="CW204" i="5"/>
  <c r="DQ204" i="5" s="1"/>
  <c r="CA165" i="5"/>
  <c r="BZ165" i="5"/>
  <c r="BY165" i="5"/>
  <c r="BX165" i="5"/>
  <c r="DI155" i="5"/>
  <c r="CY155" i="5"/>
  <c r="DS155" i="5" s="1"/>
  <c r="CA141" i="5"/>
  <c r="BZ141" i="5"/>
  <c r="BY141" i="5"/>
  <c r="BX141" i="5"/>
  <c r="DG135" i="5"/>
  <c r="CW135" i="5"/>
  <c r="DQ135" i="5" s="1"/>
  <c r="CQ124" i="5"/>
  <c r="DK124" i="5" s="1"/>
  <c r="DA124" i="5"/>
  <c r="DG112" i="5"/>
  <c r="CW112" i="5"/>
  <c r="DQ112" i="5" s="1"/>
  <c r="CV135" i="5"/>
  <c r="DP135" i="5" s="1"/>
  <c r="DF135" i="5"/>
  <c r="DI235" i="5"/>
  <c r="CY235" i="5"/>
  <c r="DS235" i="5" s="1"/>
  <c r="CV206" i="5"/>
  <c r="DP206" i="5" s="1"/>
  <c r="DG168" i="5"/>
  <c r="CW168" i="5"/>
  <c r="DQ168" i="5" s="1"/>
  <c r="DG151" i="5"/>
  <c r="CW151" i="5"/>
  <c r="DQ151" i="5" s="1"/>
  <c r="CA135" i="5"/>
  <c r="BX135" i="5"/>
  <c r="BY135" i="5"/>
  <c r="DB131" i="5"/>
  <c r="CR131" i="5"/>
  <c r="DL131" i="5" s="1"/>
  <c r="DD126" i="5"/>
  <c r="CT126" i="5"/>
  <c r="DN126" i="5" s="1"/>
  <c r="DB111" i="5"/>
  <c r="CR111" i="5"/>
  <c r="DL111" i="5" s="1"/>
  <c r="CX205" i="5"/>
  <c r="DR205" i="5" s="1"/>
  <c r="DB170" i="5"/>
  <c r="CR170" i="5"/>
  <c r="DL170" i="5" s="1"/>
  <c r="DD162" i="5"/>
  <c r="CT162" i="5"/>
  <c r="DN162" i="5" s="1"/>
  <c r="CA151" i="5"/>
  <c r="BZ151" i="5"/>
  <c r="BY151" i="5"/>
  <c r="BX151" i="5"/>
  <c r="DH148" i="5"/>
  <c r="CX148" i="5"/>
  <c r="DR148" i="5" s="1"/>
  <c r="CP146" i="5"/>
  <c r="DJ146" i="5" s="1"/>
  <c r="CZ146" i="5"/>
  <c r="CT131" i="5"/>
  <c r="DN131" i="5" s="1"/>
  <c r="DD131" i="5"/>
  <c r="CT147" i="5"/>
  <c r="DN147" i="5" s="1"/>
  <c r="DC147" i="5"/>
  <c r="CS147" i="5"/>
  <c r="DM147" i="5" s="1"/>
  <c r="CQ141" i="5"/>
  <c r="DK141" i="5" s="1"/>
  <c r="DA141" i="5"/>
  <c r="DI119" i="5"/>
  <c r="CY119" i="5"/>
  <c r="DS119" i="5" s="1"/>
  <c r="DH109" i="5"/>
  <c r="CX109" i="5"/>
  <c r="DR109" i="5" s="1"/>
  <c r="DF169" i="5"/>
  <c r="CV169" i="5"/>
  <c r="DP169" i="5" s="1"/>
  <c r="CR169" i="5"/>
  <c r="DL169" i="5" s="1"/>
  <c r="DB169" i="5"/>
  <c r="CW109" i="5"/>
  <c r="DQ109" i="5" s="1"/>
  <c r="DG109" i="5"/>
  <c r="DF96" i="5"/>
  <c r="CV96" i="5"/>
  <c r="DP96" i="5" s="1"/>
  <c r="CX216" i="5"/>
  <c r="DR216" i="5" s="1"/>
  <c r="DH216" i="5"/>
  <c r="CQ216" i="5"/>
  <c r="DK216" i="5" s="1"/>
  <c r="DA216" i="5"/>
  <c r="DB108" i="5"/>
  <c r="CR108" i="5"/>
  <c r="DL108" i="5" s="1"/>
  <c r="DB90" i="5"/>
  <c r="CR90" i="5"/>
  <c r="DL90" i="5" s="1"/>
  <c r="CZ55" i="5"/>
  <c r="CP55" i="5"/>
  <c r="DJ55" i="5" s="1"/>
  <c r="DI203" i="5"/>
  <c r="CY203" i="5"/>
  <c r="DS203" i="5" s="1"/>
  <c r="CY152" i="5"/>
  <c r="DS152" i="5" s="1"/>
  <c r="DI152" i="5"/>
  <c r="DG139" i="5"/>
  <c r="CW139" i="5"/>
  <c r="DQ139" i="5" s="1"/>
  <c r="CY120" i="5"/>
  <c r="DS120" i="5" s="1"/>
  <c r="DI120" i="5"/>
  <c r="DA119" i="5"/>
  <c r="CQ119" i="5"/>
  <c r="DK119" i="5" s="1"/>
  <c r="CT115" i="5"/>
  <c r="DN115" i="5" s="1"/>
  <c r="DD115" i="5"/>
  <c r="CZ102" i="5"/>
  <c r="CP102" i="5"/>
  <c r="DJ102" i="5" s="1"/>
  <c r="CQ95" i="5"/>
  <c r="DK95" i="5" s="1"/>
  <c r="DA95" i="5"/>
  <c r="DD77" i="5"/>
  <c r="CT77" i="5"/>
  <c r="DN77" i="5" s="1"/>
  <c r="DA155" i="5"/>
  <c r="CQ155" i="5"/>
  <c r="DK155" i="5" s="1"/>
  <c r="DA98" i="5"/>
  <c r="CQ98" i="5"/>
  <c r="DK98" i="5" s="1"/>
  <c r="CP97" i="5"/>
  <c r="DJ97" i="5" s="1"/>
  <c r="CZ97" i="5"/>
  <c r="CU66" i="5"/>
  <c r="DO66" i="5" s="1"/>
  <c r="DE66" i="5"/>
  <c r="DH55" i="5"/>
  <c r="CX55" i="5"/>
  <c r="DR55" i="5" s="1"/>
  <c r="CZ37" i="5"/>
  <c r="CP37" i="5"/>
  <c r="DJ37" i="5" s="1"/>
  <c r="CA25" i="5"/>
  <c r="BX25" i="5"/>
  <c r="BY25" i="5"/>
  <c r="CA157" i="5"/>
  <c r="BZ157" i="5"/>
  <c r="BY157" i="5"/>
  <c r="BX157" i="5"/>
  <c r="DB145" i="5"/>
  <c r="CR145" i="5"/>
  <c r="DL145" i="5" s="1"/>
  <c r="DB137" i="5"/>
  <c r="CR137" i="5"/>
  <c r="DL137" i="5" s="1"/>
  <c r="CC130" i="5"/>
  <c r="CD130" i="5" s="1"/>
  <c r="DG116" i="5"/>
  <c r="CW116" i="5"/>
  <c r="DQ116" i="5" s="1"/>
  <c r="DD106" i="5"/>
  <c r="CT106" i="5"/>
  <c r="DN106" i="5" s="1"/>
  <c r="DD101" i="5"/>
  <c r="CT101" i="5"/>
  <c r="DN101" i="5" s="1"/>
  <c r="CC72" i="5"/>
  <c r="CD72" i="5" s="1"/>
  <c r="CY62" i="5"/>
  <c r="DS62" i="5" s="1"/>
  <c r="DI62" i="5"/>
  <c r="CQ52" i="5"/>
  <c r="DK52" i="5" s="1"/>
  <c r="DA52" i="5"/>
  <c r="DF19" i="5"/>
  <c r="CV19" i="5"/>
  <c r="DP19" i="5" s="1"/>
  <c r="BY130" i="5"/>
  <c r="BX130" i="5"/>
  <c r="CA130" i="5"/>
  <c r="BZ130" i="5"/>
  <c r="BX125" i="5"/>
  <c r="BZ125" i="5"/>
  <c r="BY125" i="5"/>
  <c r="CA125" i="5"/>
  <c r="DF124" i="5"/>
  <c r="CV124" i="5"/>
  <c r="DP124" i="5" s="1"/>
  <c r="CU121" i="5"/>
  <c r="DO121" i="5" s="1"/>
  <c r="DE121" i="5"/>
  <c r="CZ113" i="5"/>
  <c r="CP113" i="5"/>
  <c r="DJ113" i="5" s="1"/>
  <c r="DC112" i="5"/>
  <c r="CS112" i="5"/>
  <c r="DM112" i="5" s="1"/>
  <c r="DF101" i="5"/>
  <c r="CV101" i="5"/>
  <c r="DP101" i="5" s="1"/>
  <c r="DB98" i="5"/>
  <c r="CR98" i="5"/>
  <c r="DL98" i="5" s="1"/>
  <c r="CT96" i="5"/>
  <c r="DN96" i="5" s="1"/>
  <c r="DD96" i="5"/>
  <c r="DE90" i="5"/>
  <c r="CU90" i="5"/>
  <c r="DO90" i="5" s="1"/>
  <c r="DG117" i="5"/>
  <c r="CW117" i="5"/>
  <c r="DQ117" i="5" s="1"/>
  <c r="DI111" i="5"/>
  <c r="CY111" i="5"/>
  <c r="DS111" i="5" s="1"/>
  <c r="BV107" i="5"/>
  <c r="BU107" i="5"/>
  <c r="BZ107" i="5" s="1"/>
  <c r="CY107" i="5"/>
  <c r="DS107" i="5" s="1"/>
  <c r="DI107" i="5"/>
  <c r="CC83" i="5"/>
  <c r="CD83" i="5" s="1"/>
  <c r="DE63" i="5"/>
  <c r="CU63" i="5"/>
  <c r="DO63" i="5" s="1"/>
  <c r="DC45" i="5"/>
  <c r="CS45" i="5"/>
  <c r="DM45" i="5" s="1"/>
  <c r="DB27" i="5"/>
  <c r="CR27" i="5"/>
  <c r="DL27" i="5" s="1"/>
  <c r="CC133" i="5"/>
  <c r="CD133" i="5" s="1"/>
  <c r="CS133" i="5"/>
  <c r="DM133" i="5" s="1"/>
  <c r="DC133" i="5"/>
  <c r="DF127" i="5"/>
  <c r="CV127" i="5"/>
  <c r="DP127" i="5" s="1"/>
  <c r="DD120" i="5"/>
  <c r="CT120" i="5"/>
  <c r="DN120" i="5" s="1"/>
  <c r="CS91" i="5"/>
  <c r="DM91" i="5" s="1"/>
  <c r="DC91" i="5"/>
  <c r="CV89" i="5"/>
  <c r="DP89" i="5" s="1"/>
  <c r="DF89" i="5"/>
  <c r="CP84" i="5"/>
  <c r="DJ84" i="5" s="1"/>
  <c r="CZ84" i="5"/>
  <c r="CP76" i="5"/>
  <c r="DJ76" i="5" s="1"/>
  <c r="CZ76" i="5"/>
  <c r="CY76" i="5"/>
  <c r="DS76" i="5" s="1"/>
  <c r="DI76" i="5"/>
  <c r="CR67" i="5"/>
  <c r="DL67" i="5" s="1"/>
  <c r="DB67" i="5"/>
  <c r="DH59" i="5"/>
  <c r="CX59" i="5"/>
  <c r="DR59" i="5" s="1"/>
  <c r="CC54" i="5"/>
  <c r="CD54" i="5" s="1"/>
  <c r="BU44" i="5"/>
  <c r="BZ44" i="5" s="1"/>
  <c r="BV44" i="5"/>
  <c r="CS40" i="5"/>
  <c r="DM40" i="5" s="1"/>
  <c r="DC40" i="5"/>
  <c r="DG30" i="5"/>
  <c r="CW30" i="5"/>
  <c r="DQ30" i="5" s="1"/>
  <c r="CZ271" i="4"/>
  <c r="CP271" i="4"/>
  <c r="DJ271" i="4" s="1"/>
  <c r="CV166" i="5"/>
  <c r="DP166" i="5" s="1"/>
  <c r="CT123" i="5"/>
  <c r="DN123" i="5" s="1"/>
  <c r="DD123" i="5"/>
  <c r="DD82" i="5"/>
  <c r="CT82" i="5"/>
  <c r="DN82" i="5" s="1"/>
  <c r="DI82" i="5"/>
  <c r="CY82" i="5"/>
  <c r="DS82" i="5" s="1"/>
  <c r="DE74" i="5"/>
  <c r="CU74" i="5"/>
  <c r="DO74" i="5" s="1"/>
  <c r="CV51" i="5"/>
  <c r="DP51" i="5" s="1"/>
  <c r="DF51" i="5"/>
  <c r="CS30" i="5"/>
  <c r="DM30" i="5" s="1"/>
  <c r="DC30" i="5"/>
  <c r="DB17" i="5"/>
  <c r="CR17" i="5"/>
  <c r="DL17" i="5" s="1"/>
  <c r="CR156" i="5"/>
  <c r="DL156" i="5" s="1"/>
  <c r="DB156" i="5"/>
  <c r="CW104" i="5"/>
  <c r="DQ104" i="5" s="1"/>
  <c r="DG104" i="5"/>
  <c r="CP104" i="5"/>
  <c r="DJ104" i="5" s="1"/>
  <c r="CZ104" i="5"/>
  <c r="DC77" i="5"/>
  <c r="CS77" i="5"/>
  <c r="DM77" i="5" s="1"/>
  <c r="DB71" i="5"/>
  <c r="CR71" i="5"/>
  <c r="DL71" i="5" s="1"/>
  <c r="DC70" i="5"/>
  <c r="CS70" i="5"/>
  <c r="DM70" i="5" s="1"/>
  <c r="DI68" i="5"/>
  <c r="CY68" i="5"/>
  <c r="DS68" i="5" s="1"/>
  <c r="CC57" i="5"/>
  <c r="CD57" i="5" s="1"/>
  <c r="DE43" i="5"/>
  <c r="CU43" i="5"/>
  <c r="DO43" i="5" s="1"/>
  <c r="DE39" i="5"/>
  <c r="CU39" i="5"/>
  <c r="DO39" i="5" s="1"/>
  <c r="CU14" i="5"/>
  <c r="DO14" i="5" s="1"/>
  <c r="DE14" i="5"/>
  <c r="CV271" i="4"/>
  <c r="DP271" i="4" s="1"/>
  <c r="DF271" i="4"/>
  <c r="BV134" i="5"/>
  <c r="CP115" i="5"/>
  <c r="DJ115" i="5" s="1"/>
  <c r="CZ115" i="5"/>
  <c r="CT94" i="5"/>
  <c r="DN94" i="5" s="1"/>
  <c r="DD94" i="5"/>
  <c r="CY81" i="5"/>
  <c r="DS81" i="5" s="1"/>
  <c r="DI81" i="5"/>
  <c r="CP80" i="5"/>
  <c r="DJ80" i="5" s="1"/>
  <c r="CZ80" i="5"/>
  <c r="DH49" i="5"/>
  <c r="CX49" i="5"/>
  <c r="DR49" i="5" s="1"/>
  <c r="BV26" i="5"/>
  <c r="BU26" i="5"/>
  <c r="BZ26" i="5" s="1"/>
  <c r="DH275" i="4"/>
  <c r="CX275" i="4"/>
  <c r="DR275" i="4" s="1"/>
  <c r="DF153" i="5"/>
  <c r="CV153" i="5"/>
  <c r="DP153" i="5" s="1"/>
  <c r="DH107" i="5"/>
  <c r="CX107" i="5"/>
  <c r="DR107" i="5" s="1"/>
  <c r="DH52" i="5"/>
  <c r="CX52" i="5"/>
  <c r="DR52" i="5" s="1"/>
  <c r="DG16" i="5"/>
  <c r="CW16" i="5"/>
  <c r="DQ16" i="5" s="1"/>
  <c r="CC13" i="5"/>
  <c r="CD13" i="5" s="1"/>
  <c r="DC10" i="5"/>
  <c r="CS10" i="5"/>
  <c r="DM10" i="5" s="1"/>
  <c r="CT277" i="4"/>
  <c r="DN277" i="4" s="1"/>
  <c r="DD277" i="4"/>
  <c r="DE261" i="4"/>
  <c r="CU261" i="4"/>
  <c r="DO261" i="4" s="1"/>
  <c r="CY129" i="5"/>
  <c r="DS129" i="5" s="1"/>
  <c r="DI129" i="5"/>
  <c r="BV102" i="5"/>
  <c r="CU83" i="5"/>
  <c r="DO83" i="5" s="1"/>
  <c r="DE83" i="5"/>
  <c r="CP78" i="5"/>
  <c r="DJ78" i="5" s="1"/>
  <c r="CZ78" i="5"/>
  <c r="DE78" i="5"/>
  <c r="CU78" i="5"/>
  <c r="DO78" i="5" s="1"/>
  <c r="DA64" i="5"/>
  <c r="CQ64" i="5"/>
  <c r="DK64" i="5" s="1"/>
  <c r="CS64" i="5"/>
  <c r="DM64" i="5" s="1"/>
  <c r="DC64" i="5"/>
  <c r="DC55" i="5"/>
  <c r="CS55" i="5"/>
  <c r="DM55" i="5" s="1"/>
  <c r="CV44" i="5"/>
  <c r="DP44" i="5" s="1"/>
  <c r="DF44" i="5"/>
  <c r="DA36" i="5"/>
  <c r="CQ36" i="5"/>
  <c r="DK36" i="5" s="1"/>
  <c r="CT31" i="5"/>
  <c r="DN31" i="5" s="1"/>
  <c r="DD31" i="5"/>
  <c r="DF9" i="5"/>
  <c r="CV9" i="5"/>
  <c r="DP9" i="5" s="1"/>
  <c r="DF264" i="4"/>
  <c r="CV264" i="4"/>
  <c r="DP264" i="4" s="1"/>
  <c r="CA148" i="5"/>
  <c r="BX148" i="5"/>
  <c r="BZ148" i="5"/>
  <c r="BY148" i="5"/>
  <c r="CT86" i="5"/>
  <c r="DN86" i="5" s="1"/>
  <c r="DD86" i="5"/>
  <c r="CY75" i="5"/>
  <c r="DS75" i="5" s="1"/>
  <c r="DI75" i="5"/>
  <c r="DF57" i="5"/>
  <c r="CV57" i="5"/>
  <c r="DP57" i="5" s="1"/>
  <c r="CV45" i="5"/>
  <c r="DP45" i="5" s="1"/>
  <c r="DF45" i="5"/>
  <c r="CP31" i="5"/>
  <c r="DJ31" i="5" s="1"/>
  <c r="CZ31" i="5"/>
  <c r="CV31" i="5"/>
  <c r="DP31" i="5" s="1"/>
  <c r="DF31" i="5"/>
  <c r="DE280" i="4"/>
  <c r="CU280" i="4"/>
  <c r="DO280" i="4" s="1"/>
  <c r="DA276" i="4"/>
  <c r="CQ276" i="4"/>
  <c r="DK276" i="4" s="1"/>
  <c r="CW268" i="4"/>
  <c r="DQ268" i="4" s="1"/>
  <c r="DG268" i="4"/>
  <c r="DB257" i="4"/>
  <c r="CR257" i="4"/>
  <c r="DL257" i="4" s="1"/>
  <c r="CP231" i="4"/>
  <c r="DJ231" i="4" s="1"/>
  <c r="CZ231" i="4"/>
  <c r="CV60" i="5"/>
  <c r="DP60" i="5" s="1"/>
  <c r="DF60" i="5"/>
  <c r="CW60" i="5"/>
  <c r="DQ60" i="5" s="1"/>
  <c r="DG60" i="5"/>
  <c r="DF56" i="5"/>
  <c r="CV56" i="5"/>
  <c r="DP56" i="5" s="1"/>
  <c r="CX41" i="5"/>
  <c r="DR41" i="5" s="1"/>
  <c r="DH41" i="5"/>
  <c r="DB38" i="5"/>
  <c r="CR38" i="5"/>
  <c r="DL38" i="5" s="1"/>
  <c r="BV32" i="5"/>
  <c r="BU32" i="5"/>
  <c r="BZ32" i="5" s="1"/>
  <c r="CV14" i="5"/>
  <c r="DP14" i="5" s="1"/>
  <c r="DF14" i="5"/>
  <c r="DH279" i="4"/>
  <c r="CX279" i="4"/>
  <c r="DR279" i="4" s="1"/>
  <c r="CC267" i="4"/>
  <c r="CD267" i="4" s="1"/>
  <c r="CC253" i="4"/>
  <c r="CD253" i="4" s="1"/>
  <c r="CC237" i="4"/>
  <c r="CD237" i="4" s="1"/>
  <c r="CX126" i="5"/>
  <c r="DR126" i="5" s="1"/>
  <c r="BX104" i="5"/>
  <c r="CQ25" i="5"/>
  <c r="DK25" i="5" s="1"/>
  <c r="DA25" i="5"/>
  <c r="DG7" i="5"/>
  <c r="CW7" i="5"/>
  <c r="DQ7" i="5" s="1"/>
  <c r="CT274" i="4"/>
  <c r="DN274" i="4" s="1"/>
  <c r="DD274" i="4"/>
  <c r="DB261" i="4"/>
  <c r="CR261" i="4"/>
  <c r="DL261" i="4" s="1"/>
  <c r="DI258" i="4"/>
  <c r="CY258" i="4"/>
  <c r="DS258" i="4" s="1"/>
  <c r="CX248" i="4"/>
  <c r="DR248" i="4" s="1"/>
  <c r="DH248" i="4"/>
  <c r="DC244" i="4"/>
  <c r="CS244" i="4"/>
  <c r="DM244" i="4" s="1"/>
  <c r="DH231" i="4"/>
  <c r="CX231" i="4"/>
  <c r="DR231" i="4" s="1"/>
  <c r="DI228" i="4"/>
  <c r="CY228" i="4"/>
  <c r="DS228" i="4" s="1"/>
  <c r="CZ205" i="4"/>
  <c r="CP205" i="4"/>
  <c r="DJ205" i="4" s="1"/>
  <c r="CP181" i="4"/>
  <c r="DJ181" i="4" s="1"/>
  <c r="CZ181" i="4"/>
  <c r="CR105" i="5"/>
  <c r="DL105" i="5" s="1"/>
  <c r="DB105" i="5"/>
  <c r="CP105" i="5"/>
  <c r="DJ105" i="5" s="1"/>
  <c r="CZ105" i="5"/>
  <c r="CV42" i="5"/>
  <c r="DP42" i="5" s="1"/>
  <c r="DF42" i="5"/>
  <c r="DE42" i="5"/>
  <c r="CU42" i="5"/>
  <c r="DO42" i="5" s="1"/>
  <c r="CX35" i="5"/>
  <c r="DR35" i="5" s="1"/>
  <c r="DH35" i="5"/>
  <c r="CY33" i="5"/>
  <c r="DS33" i="5" s="1"/>
  <c r="DI33" i="5"/>
  <c r="CQ30" i="5"/>
  <c r="DK30" i="5" s="1"/>
  <c r="DA30" i="5"/>
  <c r="BV19" i="5"/>
  <c r="BU19" i="5"/>
  <c r="BZ19" i="5" s="1"/>
  <c r="CW267" i="4"/>
  <c r="DQ267" i="4" s="1"/>
  <c r="DG267" i="4"/>
  <c r="CA252" i="4"/>
  <c r="BY252" i="4"/>
  <c r="BZ252" i="4"/>
  <c r="BX252" i="4"/>
  <c r="DH238" i="4"/>
  <c r="CX238" i="4"/>
  <c r="DR238" i="4" s="1"/>
  <c r="CZ218" i="4"/>
  <c r="CP218" i="4"/>
  <c r="DJ218" i="4" s="1"/>
  <c r="DA207" i="4"/>
  <c r="CQ207" i="4"/>
  <c r="DK207" i="4" s="1"/>
  <c r="DD198" i="4"/>
  <c r="CT198" i="4"/>
  <c r="DN198" i="4" s="1"/>
  <c r="CC190" i="4"/>
  <c r="CD190" i="4" s="1"/>
  <c r="BX181" i="4"/>
  <c r="CA181" i="4"/>
  <c r="BZ181" i="4"/>
  <c r="BY181" i="4"/>
  <c r="CW165" i="4"/>
  <c r="DQ165" i="4" s="1"/>
  <c r="DG165" i="4"/>
  <c r="CX182" i="5"/>
  <c r="DR182" i="5" s="1"/>
  <c r="CT128" i="5"/>
  <c r="DN128" i="5" s="1"/>
  <c r="DD128" i="5"/>
  <c r="CV128" i="5"/>
  <c r="DP128" i="5" s="1"/>
  <c r="DF128" i="5"/>
  <c r="CZ62" i="5"/>
  <c r="CP62" i="5"/>
  <c r="DJ62" i="5" s="1"/>
  <c r="CQ61" i="5"/>
  <c r="DK61" i="5" s="1"/>
  <c r="DA61" i="5"/>
  <c r="CX58" i="5"/>
  <c r="DR58" i="5" s="1"/>
  <c r="DH58" i="5"/>
  <c r="CS50" i="5"/>
  <c r="DM50" i="5" s="1"/>
  <c r="DC50" i="5"/>
  <c r="DD37" i="5"/>
  <c r="CT37" i="5"/>
  <c r="DN37" i="5" s="1"/>
  <c r="DF16" i="5"/>
  <c r="CV16" i="5"/>
  <c r="DP16" i="5" s="1"/>
  <c r="CW5" i="5"/>
  <c r="DQ5" i="5" s="1"/>
  <c r="DG5" i="5"/>
  <c r="CY275" i="4"/>
  <c r="DS275" i="4" s="1"/>
  <c r="DI275" i="4"/>
  <c r="DG270" i="4"/>
  <c r="CW270" i="4"/>
  <c r="DQ270" i="4" s="1"/>
  <c r="DE247" i="4"/>
  <c r="CU247" i="4"/>
  <c r="DO247" i="4" s="1"/>
  <c r="DD227" i="4"/>
  <c r="CT227" i="4"/>
  <c r="DN227" i="4" s="1"/>
  <c r="BY218" i="4"/>
  <c r="BX218" i="4"/>
  <c r="BZ218" i="4"/>
  <c r="CA218" i="4"/>
  <c r="CX207" i="4"/>
  <c r="DR207" i="4" s="1"/>
  <c r="DH207" i="4"/>
  <c r="CP199" i="4"/>
  <c r="DJ199" i="4" s="1"/>
  <c r="CZ199" i="4"/>
  <c r="CS190" i="4"/>
  <c r="DM190" i="4" s="1"/>
  <c r="DC190" i="4"/>
  <c r="CW178" i="4"/>
  <c r="DQ178" i="4" s="1"/>
  <c r="DG178" i="4"/>
  <c r="BY170" i="4"/>
  <c r="BX170" i="4"/>
  <c r="BZ170" i="4"/>
  <c r="CA170" i="4"/>
  <c r="BX217" i="5"/>
  <c r="BZ217" i="5"/>
  <c r="CA217" i="5"/>
  <c r="BY217" i="5"/>
  <c r="CV120" i="5"/>
  <c r="DP120" i="5" s="1"/>
  <c r="CC73" i="5"/>
  <c r="CD73" i="5" s="1"/>
  <c r="DI65" i="5"/>
  <c r="CY65" i="5"/>
  <c r="DS65" i="5" s="1"/>
  <c r="BV28" i="5"/>
  <c r="BU28" i="5"/>
  <c r="BZ28" i="5" s="1"/>
  <c r="CQ27" i="5"/>
  <c r="DK27" i="5" s="1"/>
  <c r="DA27" i="5"/>
  <c r="DB279" i="4"/>
  <c r="CR279" i="4"/>
  <c r="DL279" i="4" s="1"/>
  <c r="DH268" i="4"/>
  <c r="CX268" i="4"/>
  <c r="DR268" i="4" s="1"/>
  <c r="DG249" i="4"/>
  <c r="CW249" i="4"/>
  <c r="DQ249" i="4" s="1"/>
  <c r="CT229" i="4"/>
  <c r="DN229" i="4" s="1"/>
  <c r="DD229" i="4"/>
  <c r="CZ206" i="4"/>
  <c r="CP206" i="4"/>
  <c r="DJ206" i="4" s="1"/>
  <c r="CY87" i="5"/>
  <c r="DS87" i="5" s="1"/>
  <c r="DI87" i="5"/>
  <c r="CS87" i="5"/>
  <c r="DM87" i="5" s="1"/>
  <c r="DC87" i="5"/>
  <c r="BX63" i="5"/>
  <c r="CA63" i="5"/>
  <c r="BY63" i="5"/>
  <c r="BZ63" i="5"/>
  <c r="CX15" i="5"/>
  <c r="DR15" i="5" s="1"/>
  <c r="DH15" i="5"/>
  <c r="CP264" i="4"/>
  <c r="DJ264" i="4" s="1"/>
  <c r="CZ264" i="4"/>
  <c r="CP254" i="4"/>
  <c r="DJ254" i="4" s="1"/>
  <c r="CZ254" i="4"/>
  <c r="DA240" i="4"/>
  <c r="CQ240" i="4"/>
  <c r="DK240" i="4" s="1"/>
  <c r="CC224" i="4"/>
  <c r="CD224" i="4" s="1"/>
  <c r="DE215" i="4"/>
  <c r="CU215" i="4"/>
  <c r="DO215" i="4" s="1"/>
  <c r="CA193" i="4"/>
  <c r="BZ193" i="4"/>
  <c r="BY193" i="4"/>
  <c r="BX193" i="4"/>
  <c r="DB192" i="4"/>
  <c r="CR192" i="4"/>
  <c r="DL192" i="4" s="1"/>
  <c r="CS159" i="4"/>
  <c r="DM159" i="4" s="1"/>
  <c r="DC159" i="4"/>
  <c r="CZ128" i="4"/>
  <c r="CP128" i="4"/>
  <c r="DJ128" i="4" s="1"/>
  <c r="DA107" i="4"/>
  <c r="CQ107" i="4"/>
  <c r="DK107" i="4" s="1"/>
  <c r="DA85" i="4"/>
  <c r="CQ85" i="4"/>
  <c r="DK85" i="4" s="1"/>
  <c r="BY48" i="5"/>
  <c r="BZ48" i="5"/>
  <c r="CA48" i="5"/>
  <c r="BX48" i="5"/>
  <c r="CV47" i="5"/>
  <c r="DP47" i="5" s="1"/>
  <c r="DF47" i="5"/>
  <c r="CZ6" i="5"/>
  <c r="CP6" i="5"/>
  <c r="DJ6" i="5" s="1"/>
  <c r="CZ252" i="4"/>
  <c r="CP252" i="4"/>
  <c r="DJ252" i="4" s="1"/>
  <c r="CA246" i="4"/>
  <c r="BY246" i="4"/>
  <c r="BZ246" i="4"/>
  <c r="BX246" i="4"/>
  <c r="DF233" i="4"/>
  <c r="CV233" i="4"/>
  <c r="DP233" i="4" s="1"/>
  <c r="CY217" i="4"/>
  <c r="DS217" i="4" s="1"/>
  <c r="DI217" i="4"/>
  <c r="CC216" i="4"/>
  <c r="CD216" i="4" s="1"/>
  <c r="DB215" i="4"/>
  <c r="CR215" i="4"/>
  <c r="DL215" i="4" s="1"/>
  <c r="DF211" i="4"/>
  <c r="CV211" i="4"/>
  <c r="DP211" i="4" s="1"/>
  <c r="CZ187" i="4"/>
  <c r="CP187" i="4"/>
  <c r="DJ187" i="4" s="1"/>
  <c r="CC177" i="4"/>
  <c r="CD177" i="4" s="1"/>
  <c r="DF169" i="4"/>
  <c r="CV169" i="4"/>
  <c r="DP169" i="4" s="1"/>
  <c r="DH165" i="4"/>
  <c r="CX165" i="4"/>
  <c r="DR165" i="4" s="1"/>
  <c r="DE153" i="4"/>
  <c r="CU153" i="4"/>
  <c r="DO153" i="4" s="1"/>
  <c r="BZ140" i="4"/>
  <c r="BY140" i="4"/>
  <c r="BX140" i="4"/>
  <c r="CA140" i="4"/>
  <c r="CQ136" i="4"/>
  <c r="DK136" i="4" s="1"/>
  <c r="DA136" i="4"/>
  <c r="CP125" i="4"/>
  <c r="DJ125" i="4" s="1"/>
  <c r="CZ125" i="4"/>
  <c r="CQ114" i="4"/>
  <c r="DK114" i="4" s="1"/>
  <c r="DA114" i="4"/>
  <c r="BX104" i="4"/>
  <c r="CA104" i="4"/>
  <c r="BZ104" i="4"/>
  <c r="BY104" i="4"/>
  <c r="CZ61" i="4"/>
  <c r="CP61" i="4"/>
  <c r="DJ61" i="4" s="1"/>
  <c r="CU58" i="5"/>
  <c r="DO58" i="5" s="1"/>
  <c r="CU25" i="5"/>
  <c r="DO25" i="5" s="1"/>
  <c r="CV276" i="4"/>
  <c r="DP276" i="4" s="1"/>
  <c r="DF273" i="4"/>
  <c r="CV273" i="4"/>
  <c r="DP273" i="4" s="1"/>
  <c r="DG265" i="4"/>
  <c r="CW265" i="4"/>
  <c r="DQ265" i="4" s="1"/>
  <c r="CY196" i="4"/>
  <c r="DS196" i="4" s="1"/>
  <c r="DI196" i="4"/>
  <c r="CV184" i="4"/>
  <c r="DP184" i="4" s="1"/>
  <c r="DF184" i="4"/>
  <c r="CV176" i="4"/>
  <c r="DP176" i="4" s="1"/>
  <c r="DF176" i="4"/>
  <c r="CV168" i="4"/>
  <c r="DP168" i="4" s="1"/>
  <c r="DF168" i="4"/>
  <c r="DB149" i="4"/>
  <c r="CR149" i="4"/>
  <c r="DL149" i="4" s="1"/>
  <c r="DA134" i="4"/>
  <c r="CQ134" i="4"/>
  <c r="DK134" i="4" s="1"/>
  <c r="CW107" i="4"/>
  <c r="DQ107" i="4" s="1"/>
  <c r="DG107" i="4"/>
  <c r="DF151" i="5"/>
  <c r="CV151" i="5"/>
  <c r="DP151" i="5" s="1"/>
  <c r="CP57" i="5"/>
  <c r="DJ57" i="5" s="1"/>
  <c r="CZ57" i="5"/>
  <c r="BV14" i="5"/>
  <c r="BU14" i="5"/>
  <c r="BZ14" i="5" s="1"/>
  <c r="DD239" i="4"/>
  <c r="CT239" i="4"/>
  <c r="DN239" i="4" s="1"/>
  <c r="CU197" i="4"/>
  <c r="DO197" i="4" s="1"/>
  <c r="DE197" i="4"/>
  <c r="CC187" i="4"/>
  <c r="CD187" i="4" s="1"/>
  <c r="CC183" i="4"/>
  <c r="CD183" i="4" s="1"/>
  <c r="DF179" i="4"/>
  <c r="CV179" i="4"/>
  <c r="DP179" i="4" s="1"/>
  <c r="CC171" i="4"/>
  <c r="CD171" i="4" s="1"/>
  <c r="CC167" i="4"/>
  <c r="CD167" i="4" s="1"/>
  <c r="DC164" i="4"/>
  <c r="CS164" i="4"/>
  <c r="DM164" i="4" s="1"/>
  <c r="DB155" i="4"/>
  <c r="CR155" i="4"/>
  <c r="DL155" i="4" s="1"/>
  <c r="CP137" i="4"/>
  <c r="DJ137" i="4" s="1"/>
  <c r="CZ137" i="4"/>
  <c r="DF130" i="4"/>
  <c r="CV130" i="4"/>
  <c r="DP130" i="4" s="1"/>
  <c r="DD120" i="4"/>
  <c r="CT120" i="4"/>
  <c r="DN120" i="4" s="1"/>
  <c r="DF90" i="4"/>
  <c r="CV90" i="4"/>
  <c r="DP90" i="4" s="1"/>
  <c r="CS53" i="5"/>
  <c r="DM53" i="5" s="1"/>
  <c r="DC53" i="5"/>
  <c r="DF43" i="5"/>
  <c r="CV43" i="5"/>
  <c r="DP43" i="5" s="1"/>
  <c r="CZ11" i="5"/>
  <c r="CP11" i="5"/>
  <c r="DJ11" i="5" s="1"/>
  <c r="BV11" i="5"/>
  <c r="BU11" i="5"/>
  <c r="BZ11" i="5" s="1"/>
  <c r="DC266" i="4"/>
  <c r="CS266" i="4"/>
  <c r="DM266" i="4" s="1"/>
  <c r="CV248" i="4"/>
  <c r="DP248" i="4" s="1"/>
  <c r="DF248" i="4"/>
  <c r="DH203" i="4"/>
  <c r="CX203" i="4"/>
  <c r="DR203" i="4" s="1"/>
  <c r="CS183" i="4"/>
  <c r="DM183" i="4" s="1"/>
  <c r="DC183" i="4"/>
  <c r="CC182" i="4"/>
  <c r="CD182" i="4" s="1"/>
  <c r="DA174" i="4"/>
  <c r="CQ174" i="4"/>
  <c r="DK174" i="4" s="1"/>
  <c r="CU174" i="4"/>
  <c r="DO174" i="4" s="1"/>
  <c r="DE174" i="4"/>
  <c r="CV166" i="4"/>
  <c r="DP166" i="4" s="1"/>
  <c r="DF166" i="4"/>
  <c r="DA163" i="4"/>
  <c r="CQ163" i="4"/>
  <c r="DK163" i="4" s="1"/>
  <c r="DD150" i="4"/>
  <c r="CT150" i="4"/>
  <c r="DN150" i="4" s="1"/>
  <c r="CU145" i="4"/>
  <c r="DO145" i="4" s="1"/>
  <c r="DE145" i="4"/>
  <c r="DG135" i="4"/>
  <c r="CW135" i="4"/>
  <c r="DQ135" i="4" s="1"/>
  <c r="CC94" i="4"/>
  <c r="CD94" i="4" s="1"/>
  <c r="DC79" i="4"/>
  <c r="CS79" i="4"/>
  <c r="DM79" i="4" s="1"/>
  <c r="DA74" i="4"/>
  <c r="CQ74" i="4"/>
  <c r="DK74" i="4" s="1"/>
  <c r="CA99" i="5"/>
  <c r="BY99" i="5"/>
  <c r="BX99" i="5"/>
  <c r="CY99" i="5"/>
  <c r="DS99" i="5" s="1"/>
  <c r="DI99" i="5"/>
  <c r="DF52" i="5"/>
  <c r="CV52" i="5"/>
  <c r="DP52" i="5" s="1"/>
  <c r="CQ24" i="5"/>
  <c r="DK24" i="5" s="1"/>
  <c r="DA24" i="5"/>
  <c r="DF24" i="5"/>
  <c r="CV24" i="5"/>
  <c r="DP24" i="5" s="1"/>
  <c r="CY9" i="5"/>
  <c r="DS9" i="5" s="1"/>
  <c r="DI9" i="5"/>
  <c r="CY277" i="4"/>
  <c r="DS277" i="4" s="1"/>
  <c r="DI277" i="4"/>
  <c r="CS253" i="4"/>
  <c r="DM253" i="4" s="1"/>
  <c r="DC253" i="4"/>
  <c r="CC242" i="4"/>
  <c r="CD242" i="4" s="1"/>
  <c r="DI242" i="4"/>
  <c r="CY242" i="4"/>
  <c r="DS242" i="4" s="1"/>
  <c r="DF220" i="4"/>
  <c r="CV220" i="4"/>
  <c r="DP220" i="4" s="1"/>
  <c r="BZ207" i="4"/>
  <c r="BY207" i="4"/>
  <c r="BX207" i="4"/>
  <c r="CA207" i="4"/>
  <c r="DE195" i="4"/>
  <c r="CU195" i="4"/>
  <c r="DO195" i="4" s="1"/>
  <c r="DB158" i="4"/>
  <c r="CR158" i="4"/>
  <c r="DL158" i="4" s="1"/>
  <c r="DA138" i="4"/>
  <c r="CQ138" i="4"/>
  <c r="DK138" i="4" s="1"/>
  <c r="CA127" i="4"/>
  <c r="BZ127" i="4"/>
  <c r="BY127" i="4"/>
  <c r="BX127" i="4"/>
  <c r="CC126" i="4"/>
  <c r="CD126" i="4" s="1"/>
  <c r="CW125" i="4"/>
  <c r="DQ125" i="4" s="1"/>
  <c r="DG125" i="4"/>
  <c r="DE121" i="4"/>
  <c r="CU121" i="4"/>
  <c r="DO121" i="4" s="1"/>
  <c r="CQ111" i="4"/>
  <c r="DK111" i="4" s="1"/>
  <c r="DA111" i="4"/>
  <c r="CU110" i="4"/>
  <c r="DO110" i="4" s="1"/>
  <c r="DE110" i="4"/>
  <c r="CC101" i="4"/>
  <c r="CD101" i="4" s="1"/>
  <c r="DA82" i="4"/>
  <c r="CQ82" i="4"/>
  <c r="DK82" i="4" s="1"/>
  <c r="CR63" i="4"/>
  <c r="DL63" i="4" s="1"/>
  <c r="DB63" i="4"/>
  <c r="CV146" i="5"/>
  <c r="DP146" i="5" s="1"/>
  <c r="CQ41" i="5"/>
  <c r="DK41" i="5" s="1"/>
  <c r="DA41" i="5"/>
  <c r="CZ260" i="4"/>
  <c r="CP260" i="4"/>
  <c r="DJ260" i="4" s="1"/>
  <c r="DH218" i="4"/>
  <c r="CX218" i="4"/>
  <c r="DR218" i="4" s="1"/>
  <c r="CQ209" i="4"/>
  <c r="DK209" i="4" s="1"/>
  <c r="DA209" i="4"/>
  <c r="DC209" i="4"/>
  <c r="CS209" i="4"/>
  <c r="DM209" i="4" s="1"/>
  <c r="DB208" i="4"/>
  <c r="CR208" i="4"/>
  <c r="DL208" i="4" s="1"/>
  <c r="DF201" i="4"/>
  <c r="CV201" i="4"/>
  <c r="DP201" i="4" s="1"/>
  <c r="CW191" i="4"/>
  <c r="DQ191" i="4" s="1"/>
  <c r="DG191" i="4"/>
  <c r="DE186" i="4"/>
  <c r="CU186" i="4"/>
  <c r="DO186" i="4" s="1"/>
  <c r="DE170" i="4"/>
  <c r="CU170" i="4"/>
  <c r="DO170" i="4" s="1"/>
  <c r="DI157" i="4"/>
  <c r="CY157" i="4"/>
  <c r="DS157" i="4" s="1"/>
  <c r="DI146" i="4"/>
  <c r="CY146" i="4"/>
  <c r="DS146" i="4" s="1"/>
  <c r="DI143" i="4"/>
  <c r="CY143" i="4"/>
  <c r="DS143" i="4" s="1"/>
  <c r="CA131" i="4"/>
  <c r="BY131" i="4"/>
  <c r="BZ131" i="4"/>
  <c r="BX131" i="4"/>
  <c r="DG116" i="4"/>
  <c r="CW116" i="4"/>
  <c r="DQ116" i="4" s="1"/>
  <c r="CU106" i="4"/>
  <c r="DO106" i="4" s="1"/>
  <c r="DE106" i="4"/>
  <c r="CT83" i="4"/>
  <c r="DN83" i="4" s="1"/>
  <c r="DD83" i="4"/>
  <c r="CT74" i="4"/>
  <c r="DN74" i="4" s="1"/>
  <c r="DD74" i="4"/>
  <c r="DE73" i="4"/>
  <c r="CU73" i="4"/>
  <c r="DO73" i="4" s="1"/>
  <c r="CA60" i="4"/>
  <c r="BY60" i="4"/>
  <c r="BX60" i="4"/>
  <c r="BZ60" i="4"/>
  <c r="BX33" i="4"/>
  <c r="CA33" i="4"/>
  <c r="BZ33" i="4"/>
  <c r="BY33" i="4"/>
  <c r="DH8" i="5"/>
  <c r="CX8" i="5"/>
  <c r="DR8" i="5" s="1"/>
  <c r="CW8" i="5"/>
  <c r="DQ8" i="5" s="1"/>
  <c r="DG8" i="5"/>
  <c r="CX273" i="4"/>
  <c r="DR273" i="4" s="1"/>
  <c r="BZ269" i="4"/>
  <c r="BX269" i="4"/>
  <c r="CA269" i="4"/>
  <c r="BY269" i="4"/>
  <c r="CU267" i="4"/>
  <c r="DO267" i="4" s="1"/>
  <c r="DE267" i="4"/>
  <c r="DE250" i="4"/>
  <c r="CU250" i="4"/>
  <c r="DO250" i="4" s="1"/>
  <c r="DC216" i="4"/>
  <c r="CS216" i="4"/>
  <c r="DM216" i="4" s="1"/>
  <c r="CA201" i="4"/>
  <c r="BZ201" i="4"/>
  <c r="BX201" i="4"/>
  <c r="BY201" i="4"/>
  <c r="CP200" i="4"/>
  <c r="DJ200" i="4" s="1"/>
  <c r="CZ200" i="4"/>
  <c r="CP161" i="4"/>
  <c r="DJ161" i="4" s="1"/>
  <c r="CZ161" i="4"/>
  <c r="DE147" i="4"/>
  <c r="CU147" i="4"/>
  <c r="DO147" i="4" s="1"/>
  <c r="DC140" i="4"/>
  <c r="CS140" i="4"/>
  <c r="DM140" i="4" s="1"/>
  <c r="DG126" i="4"/>
  <c r="CW126" i="4"/>
  <c r="DQ126" i="4" s="1"/>
  <c r="DE116" i="4"/>
  <c r="CU116" i="4"/>
  <c r="DO116" i="4" s="1"/>
  <c r="DD103" i="4"/>
  <c r="CT103" i="4"/>
  <c r="DN103" i="4" s="1"/>
  <c r="BV91" i="4"/>
  <c r="BU91" i="4"/>
  <c r="BZ91" i="4" s="1"/>
  <c r="BX91" i="4"/>
  <c r="CQ83" i="4"/>
  <c r="DK83" i="4" s="1"/>
  <c r="DA83" i="4"/>
  <c r="CC76" i="4"/>
  <c r="CD76" i="4" s="1"/>
  <c r="BX69" i="4"/>
  <c r="CA69" i="4"/>
  <c r="BZ69" i="4"/>
  <c r="BY69" i="4"/>
  <c r="DD65" i="4"/>
  <c r="CT65" i="4"/>
  <c r="DN65" i="4" s="1"/>
  <c r="CA56" i="4"/>
  <c r="BY56" i="4"/>
  <c r="BX56" i="4"/>
  <c r="BZ56" i="4"/>
  <c r="CW39" i="4"/>
  <c r="DQ39" i="4" s="1"/>
  <c r="DG39" i="4"/>
  <c r="CX24" i="5"/>
  <c r="DR24" i="5" s="1"/>
  <c r="CV210" i="4"/>
  <c r="DP210" i="4" s="1"/>
  <c r="DF210" i="4"/>
  <c r="CV202" i="4"/>
  <c r="DP202" i="4" s="1"/>
  <c r="CV191" i="4"/>
  <c r="DP191" i="4" s="1"/>
  <c r="DD46" i="5"/>
  <c r="CT46" i="5"/>
  <c r="DN46" i="5" s="1"/>
  <c r="BU46" i="5"/>
  <c r="BZ46" i="5" s="1"/>
  <c r="BV46" i="5"/>
  <c r="DI263" i="4"/>
  <c r="CY263" i="4"/>
  <c r="DS263" i="4" s="1"/>
  <c r="CY256" i="4"/>
  <c r="DS256" i="4" s="1"/>
  <c r="DI256" i="4"/>
  <c r="BY211" i="4"/>
  <c r="CA211" i="4"/>
  <c r="BZ211" i="4"/>
  <c r="BX211" i="4"/>
  <c r="CP172" i="4"/>
  <c r="DJ172" i="4" s="1"/>
  <c r="CZ172" i="4"/>
  <c r="CQ172" i="4"/>
  <c r="DK172" i="4" s="1"/>
  <c r="DA172" i="4"/>
  <c r="DH169" i="4"/>
  <c r="CX169" i="4"/>
  <c r="DR169" i="4" s="1"/>
  <c r="DG119" i="4"/>
  <c r="CW119" i="4"/>
  <c r="DQ119" i="4" s="1"/>
  <c r="CS118" i="4"/>
  <c r="DM118" i="4" s="1"/>
  <c r="DC118" i="4"/>
  <c r="DF118" i="4"/>
  <c r="CV118" i="4"/>
  <c r="DP118" i="4" s="1"/>
  <c r="DH108" i="4"/>
  <c r="CX108" i="4"/>
  <c r="DR108" i="4" s="1"/>
  <c r="BU100" i="4"/>
  <c r="BZ100" i="4" s="1"/>
  <c r="BV100" i="4"/>
  <c r="DE82" i="4"/>
  <c r="CU82" i="4"/>
  <c r="DO82" i="4" s="1"/>
  <c r="CW66" i="4"/>
  <c r="DQ66" i="4" s="1"/>
  <c r="DG66" i="4"/>
  <c r="CP44" i="4"/>
  <c r="DJ44" i="4" s="1"/>
  <c r="CZ44" i="4"/>
  <c r="BY31" i="4"/>
  <c r="CA31" i="4"/>
  <c r="BZ31" i="4"/>
  <c r="BX31" i="4"/>
  <c r="CX95" i="5"/>
  <c r="DR95" i="5" s="1"/>
  <c r="DI274" i="4"/>
  <c r="CY274" i="4"/>
  <c r="DS274" i="4" s="1"/>
  <c r="BX251" i="5"/>
  <c r="BZ67" i="5"/>
  <c r="BY67" i="5"/>
  <c r="CA67" i="5"/>
  <c r="BX67" i="5"/>
  <c r="CQ26" i="5"/>
  <c r="DK26" i="5" s="1"/>
  <c r="DA26" i="5"/>
  <c r="CX254" i="4"/>
  <c r="DR254" i="4" s="1"/>
  <c r="CS243" i="4"/>
  <c r="DM243" i="4" s="1"/>
  <c r="DC243" i="4"/>
  <c r="DB229" i="4"/>
  <c r="CR229" i="4"/>
  <c r="DL229" i="4" s="1"/>
  <c r="CS245" i="4"/>
  <c r="DM245" i="4" s="1"/>
  <c r="DC245" i="4"/>
  <c r="DB245" i="4"/>
  <c r="CR245" i="4"/>
  <c r="DL245" i="4" s="1"/>
  <c r="CA236" i="4"/>
  <c r="BY236" i="4"/>
  <c r="BX236" i="4"/>
  <c r="BZ236" i="4"/>
  <c r="CP230" i="4"/>
  <c r="DJ230" i="4" s="1"/>
  <c r="CZ230" i="4"/>
  <c r="CX227" i="4"/>
  <c r="DR227" i="4" s="1"/>
  <c r="DF217" i="4"/>
  <c r="CV217" i="4"/>
  <c r="DP217" i="4" s="1"/>
  <c r="BZ175" i="4"/>
  <c r="BY175" i="4"/>
  <c r="BX175" i="4"/>
  <c r="CA175" i="4"/>
  <c r="BY159" i="4"/>
  <c r="BX159" i="4"/>
  <c r="CA159" i="4"/>
  <c r="BZ159" i="4"/>
  <c r="CR152" i="5"/>
  <c r="DL152" i="5" s="1"/>
  <c r="DB152" i="5"/>
  <c r="DD103" i="5"/>
  <c r="CT103" i="5"/>
  <c r="DN103" i="5" s="1"/>
  <c r="CV59" i="5"/>
  <c r="DP59" i="5" s="1"/>
  <c r="DH259" i="4"/>
  <c r="CX259" i="4"/>
  <c r="DR259" i="4" s="1"/>
  <c r="CV225" i="4"/>
  <c r="DP225" i="4" s="1"/>
  <c r="DG214" i="4"/>
  <c r="CW214" i="4"/>
  <c r="DQ214" i="4" s="1"/>
  <c r="CA180" i="4"/>
  <c r="BZ180" i="4"/>
  <c r="BY180" i="4"/>
  <c r="BX180" i="4"/>
  <c r="DC180" i="4"/>
  <c r="CS180" i="4"/>
  <c r="DM180" i="4" s="1"/>
  <c r="DE167" i="4"/>
  <c r="CU167" i="4"/>
  <c r="DO167" i="4" s="1"/>
  <c r="DA153" i="4"/>
  <c r="CQ153" i="4"/>
  <c r="DK153" i="4" s="1"/>
  <c r="DD142" i="4"/>
  <c r="CT142" i="4"/>
  <c r="DN142" i="4" s="1"/>
  <c r="DI248" i="4"/>
  <c r="CY248" i="4"/>
  <c r="DS248" i="4" s="1"/>
  <c r="DF152" i="4"/>
  <c r="CV152" i="4"/>
  <c r="DP152" i="4" s="1"/>
  <c r="CX123" i="4"/>
  <c r="DR123" i="4" s="1"/>
  <c r="DH123" i="4"/>
  <c r="DG123" i="4"/>
  <c r="CW123" i="4"/>
  <c r="DQ123" i="4" s="1"/>
  <c r="CX244" i="4"/>
  <c r="DR244" i="4" s="1"/>
  <c r="CX237" i="4"/>
  <c r="DR237" i="4" s="1"/>
  <c r="DG198" i="4"/>
  <c r="CW198" i="4"/>
  <c r="DQ198" i="4" s="1"/>
  <c r="CW187" i="4"/>
  <c r="DQ187" i="4" s="1"/>
  <c r="DG187" i="4"/>
  <c r="CQ185" i="4"/>
  <c r="DK185" i="4" s="1"/>
  <c r="DA185" i="4"/>
  <c r="CX174" i="4"/>
  <c r="DR174" i="4" s="1"/>
  <c r="CS151" i="4"/>
  <c r="DM151" i="4" s="1"/>
  <c r="DC151" i="4"/>
  <c r="CT151" i="4"/>
  <c r="DN151" i="4" s="1"/>
  <c r="DD151" i="4"/>
  <c r="CP131" i="4"/>
  <c r="DJ131" i="4" s="1"/>
  <c r="CZ131" i="4"/>
  <c r="CC109" i="4"/>
  <c r="CD109" i="4" s="1"/>
  <c r="DG89" i="4"/>
  <c r="CW89" i="4"/>
  <c r="DQ89" i="4" s="1"/>
  <c r="DE89" i="4"/>
  <c r="CU89" i="4"/>
  <c r="DO89" i="4" s="1"/>
  <c r="CC84" i="4"/>
  <c r="CD84" i="4" s="1"/>
  <c r="DG258" i="4"/>
  <c r="CW258" i="4"/>
  <c r="DQ258" i="4" s="1"/>
  <c r="CX185" i="4"/>
  <c r="DR185" i="4" s="1"/>
  <c r="CW154" i="4"/>
  <c r="DQ154" i="4" s="1"/>
  <c r="DG154" i="4"/>
  <c r="DA154" i="4"/>
  <c r="CQ154" i="4"/>
  <c r="DK154" i="4" s="1"/>
  <c r="DC104" i="4"/>
  <c r="CS104" i="4"/>
  <c r="DM104" i="4" s="1"/>
  <c r="BZ102" i="4"/>
  <c r="BY102" i="4"/>
  <c r="BX102" i="4"/>
  <c r="CA102" i="4"/>
  <c r="DD97" i="4"/>
  <c r="CT97" i="4"/>
  <c r="DN97" i="4" s="1"/>
  <c r="CR97" i="4"/>
  <c r="DL97" i="4" s="1"/>
  <c r="DB97" i="4"/>
  <c r="DG87" i="4"/>
  <c r="CW87" i="4"/>
  <c r="DQ87" i="4" s="1"/>
  <c r="DB67" i="4"/>
  <c r="CR67" i="4"/>
  <c r="DL67" i="4" s="1"/>
  <c r="DE53" i="4"/>
  <c r="CU53" i="4"/>
  <c r="DO53" i="4" s="1"/>
  <c r="DA25" i="4"/>
  <c r="CQ25" i="4"/>
  <c r="DK25" i="4" s="1"/>
  <c r="DB261" i="3"/>
  <c r="CR261" i="3"/>
  <c r="DL261" i="3" s="1"/>
  <c r="DA243" i="3"/>
  <c r="CQ243" i="3"/>
  <c r="DK243" i="3" s="1"/>
  <c r="DA211" i="3"/>
  <c r="CQ211" i="3"/>
  <c r="DK211" i="3" s="1"/>
  <c r="DC144" i="4"/>
  <c r="CS144" i="4"/>
  <c r="DM144" i="4" s="1"/>
  <c r="DC117" i="4"/>
  <c r="CS117" i="4"/>
  <c r="DM117" i="4" s="1"/>
  <c r="DH103" i="4"/>
  <c r="CX103" i="4"/>
  <c r="DR103" i="4" s="1"/>
  <c r="DB90" i="4"/>
  <c r="CR90" i="4"/>
  <c r="DL90" i="4" s="1"/>
  <c r="CW85" i="4"/>
  <c r="DQ85" i="4" s="1"/>
  <c r="DG85" i="4"/>
  <c r="CX55" i="4"/>
  <c r="DR55" i="4" s="1"/>
  <c r="DH55" i="4"/>
  <c r="DG52" i="4"/>
  <c r="CW52" i="4"/>
  <c r="DQ52" i="4" s="1"/>
  <c r="CX47" i="4"/>
  <c r="DR47" i="4" s="1"/>
  <c r="DH47" i="4"/>
  <c r="CU43" i="4"/>
  <c r="DO43" i="4" s="1"/>
  <c r="DE43" i="4"/>
  <c r="CX36" i="4"/>
  <c r="DR36" i="4" s="1"/>
  <c r="DH36" i="4"/>
  <c r="CW19" i="4"/>
  <c r="DQ19" i="4" s="1"/>
  <c r="DG19" i="4"/>
  <c r="CU272" i="3"/>
  <c r="DO272" i="3" s="1"/>
  <c r="DE272" i="3"/>
  <c r="CT264" i="3"/>
  <c r="DN264" i="3" s="1"/>
  <c r="DD264" i="3"/>
  <c r="CZ251" i="3"/>
  <c r="CP251" i="3"/>
  <c r="DJ251" i="3" s="1"/>
  <c r="CQ224" i="3"/>
  <c r="DK224" i="3" s="1"/>
  <c r="DA224" i="3"/>
  <c r="BX214" i="3"/>
  <c r="CA214" i="3"/>
  <c r="BZ214" i="3"/>
  <c r="BY214" i="3"/>
  <c r="CW198" i="3"/>
  <c r="DQ198" i="3" s="1"/>
  <c r="DG198" i="3"/>
  <c r="CZ187" i="3"/>
  <c r="CP187" i="3"/>
  <c r="DJ187" i="3" s="1"/>
  <c r="CZ143" i="3"/>
  <c r="CP143" i="3"/>
  <c r="DJ143" i="3" s="1"/>
  <c r="DF156" i="4"/>
  <c r="CV156" i="4"/>
  <c r="DP156" i="4" s="1"/>
  <c r="DG146" i="4"/>
  <c r="CW146" i="4"/>
  <c r="DQ146" i="4" s="1"/>
  <c r="DI129" i="4"/>
  <c r="CY129" i="4"/>
  <c r="DS129" i="4" s="1"/>
  <c r="CP105" i="4"/>
  <c r="DJ105" i="4" s="1"/>
  <c r="CZ105" i="4"/>
  <c r="DF56" i="4"/>
  <c r="CV56" i="4"/>
  <c r="DP56" i="4" s="1"/>
  <c r="CC48" i="4"/>
  <c r="CD48" i="4" s="1"/>
  <c r="CX29" i="4"/>
  <c r="DR29" i="4" s="1"/>
  <c r="DH29" i="4"/>
  <c r="BX276" i="3"/>
  <c r="BZ276" i="3"/>
  <c r="BY276" i="3"/>
  <c r="CA276" i="3"/>
  <c r="CA267" i="3"/>
  <c r="BY267" i="3"/>
  <c r="BX267" i="3"/>
  <c r="BZ267" i="3"/>
  <c r="DC260" i="3"/>
  <c r="CS260" i="3"/>
  <c r="DM260" i="3" s="1"/>
  <c r="CW251" i="3"/>
  <c r="DQ251" i="3" s="1"/>
  <c r="DG251" i="3"/>
  <c r="BY235" i="3"/>
  <c r="BX235" i="3"/>
  <c r="BZ235" i="3"/>
  <c r="CA235" i="3"/>
  <c r="CR226" i="3"/>
  <c r="DL226" i="3" s="1"/>
  <c r="DB226" i="3"/>
  <c r="CX216" i="3"/>
  <c r="DR216" i="3" s="1"/>
  <c r="DH216" i="3"/>
  <c r="CP208" i="3"/>
  <c r="DJ208" i="3" s="1"/>
  <c r="CZ208" i="3"/>
  <c r="CV198" i="3"/>
  <c r="DP198" i="3" s="1"/>
  <c r="DF198" i="3"/>
  <c r="DB186" i="3"/>
  <c r="CR186" i="3"/>
  <c r="DL186" i="3" s="1"/>
  <c r="CX148" i="3"/>
  <c r="DR148" i="3" s="1"/>
  <c r="DH148" i="3"/>
  <c r="CX162" i="4"/>
  <c r="DR162" i="4" s="1"/>
  <c r="CU124" i="4"/>
  <c r="DO124" i="4" s="1"/>
  <c r="DE124" i="4"/>
  <c r="CW96" i="4"/>
  <c r="DQ96" i="4" s="1"/>
  <c r="DG96" i="4"/>
  <c r="CW91" i="4"/>
  <c r="DQ91" i="4" s="1"/>
  <c r="DG91" i="4"/>
  <c r="DI78" i="4"/>
  <c r="CY78" i="4"/>
  <c r="DS78" i="4" s="1"/>
  <c r="DA43" i="4"/>
  <c r="CQ43" i="4"/>
  <c r="DK43" i="4" s="1"/>
  <c r="CR32" i="4"/>
  <c r="DL32" i="4" s="1"/>
  <c r="DB32" i="4"/>
  <c r="CQ17" i="4"/>
  <c r="DK17" i="4" s="1"/>
  <c r="DA17" i="4"/>
  <c r="DH9" i="4"/>
  <c r="CX9" i="4"/>
  <c r="DR9" i="4" s="1"/>
  <c r="DI5" i="4"/>
  <c r="CY5" i="4"/>
  <c r="DS5" i="4" s="1"/>
  <c r="CQ275" i="3"/>
  <c r="DK275" i="3" s="1"/>
  <c r="DA275" i="3"/>
  <c r="DA260" i="3"/>
  <c r="CQ260" i="3"/>
  <c r="DK260" i="3" s="1"/>
  <c r="DE243" i="3"/>
  <c r="CU243" i="3"/>
  <c r="DO243" i="3" s="1"/>
  <c r="DH226" i="3"/>
  <c r="CX226" i="3"/>
  <c r="DR226" i="3" s="1"/>
  <c r="CZ218" i="3"/>
  <c r="CP218" i="3"/>
  <c r="DJ218" i="3" s="1"/>
  <c r="DF208" i="3"/>
  <c r="CV208" i="3"/>
  <c r="DP208" i="3" s="1"/>
  <c r="DD198" i="3"/>
  <c r="CT198" i="3"/>
  <c r="DN198" i="3" s="1"/>
  <c r="CX97" i="4"/>
  <c r="DR97" i="4" s="1"/>
  <c r="DH81" i="4"/>
  <c r="CX81" i="4"/>
  <c r="DR81" i="4" s="1"/>
  <c r="DH80" i="4"/>
  <c r="CX80" i="4"/>
  <c r="DR80" i="4" s="1"/>
  <c r="CS42" i="4"/>
  <c r="DM42" i="4" s="1"/>
  <c r="DC42" i="4"/>
  <c r="DF35" i="4"/>
  <c r="CV35" i="4"/>
  <c r="DP35" i="4" s="1"/>
  <c r="DH26" i="4"/>
  <c r="CX26" i="4"/>
  <c r="DR26" i="4" s="1"/>
  <c r="CU22" i="4"/>
  <c r="DO22" i="4" s="1"/>
  <c r="DE22" i="4"/>
  <c r="DH271" i="3"/>
  <c r="CX271" i="3"/>
  <c r="DR271" i="3" s="1"/>
  <c r="DD260" i="3"/>
  <c r="CT260" i="3"/>
  <c r="DN260" i="3" s="1"/>
  <c r="CC233" i="3"/>
  <c r="CD233" i="3" s="1"/>
  <c r="DB232" i="3"/>
  <c r="CR232" i="3"/>
  <c r="DL232" i="3" s="1"/>
  <c r="CY229" i="3"/>
  <c r="DS229" i="3" s="1"/>
  <c r="DI229" i="3"/>
  <c r="DF228" i="3"/>
  <c r="CV228" i="3"/>
  <c r="DP228" i="3" s="1"/>
  <c r="DI199" i="3"/>
  <c r="CY199" i="3"/>
  <c r="DS199" i="3" s="1"/>
  <c r="DD183" i="3"/>
  <c r="CT183" i="3"/>
  <c r="DN183" i="3" s="1"/>
  <c r="DB173" i="3"/>
  <c r="CR173" i="3"/>
  <c r="DL173" i="3" s="1"/>
  <c r="DF166" i="3"/>
  <c r="CV166" i="3"/>
  <c r="DP166" i="3" s="1"/>
  <c r="CZ163" i="3"/>
  <c r="CP163" i="3"/>
  <c r="DJ163" i="3" s="1"/>
  <c r="DE160" i="3"/>
  <c r="CU160" i="3"/>
  <c r="DO160" i="3" s="1"/>
  <c r="DA155" i="3"/>
  <c r="CQ155" i="3"/>
  <c r="DK155" i="3" s="1"/>
  <c r="CZ129" i="3"/>
  <c r="CP129" i="3"/>
  <c r="DJ129" i="3" s="1"/>
  <c r="CC109" i="3"/>
  <c r="CD109" i="3" s="1"/>
  <c r="CQ96" i="3"/>
  <c r="DK96" i="3" s="1"/>
  <c r="DA96" i="3"/>
  <c r="CC232" i="4"/>
  <c r="CD232" i="4" s="1"/>
  <c r="CP160" i="4"/>
  <c r="DJ160" i="4" s="1"/>
  <c r="CZ160" i="4"/>
  <c r="DA160" i="4"/>
  <c r="CQ160" i="4"/>
  <c r="DK160" i="4" s="1"/>
  <c r="CY139" i="4"/>
  <c r="DS139" i="4" s="1"/>
  <c r="DI139" i="4"/>
  <c r="DH134" i="4"/>
  <c r="CX134" i="4"/>
  <c r="DR134" i="4" s="1"/>
  <c r="CV107" i="4"/>
  <c r="DP107" i="4" s="1"/>
  <c r="DC95" i="4"/>
  <c r="CS95" i="4"/>
  <c r="DM95" i="4" s="1"/>
  <c r="CS58" i="4"/>
  <c r="DM58" i="4" s="1"/>
  <c r="DC58" i="4"/>
  <c r="CQ58" i="4"/>
  <c r="DK58" i="4" s="1"/>
  <c r="DA58" i="4"/>
  <c r="DE45" i="4"/>
  <c r="CU45" i="4"/>
  <c r="DO45" i="4" s="1"/>
  <c r="DE39" i="4"/>
  <c r="CU39" i="4"/>
  <c r="DO39" i="4" s="1"/>
  <c r="DE29" i="4"/>
  <c r="CU29" i="4"/>
  <c r="DO29" i="4" s="1"/>
  <c r="CZ9" i="4"/>
  <c r="CP9" i="4"/>
  <c r="DJ9" i="4" s="1"/>
  <c r="CC257" i="3"/>
  <c r="CD257" i="3" s="1"/>
  <c r="CY253" i="3"/>
  <c r="DS253" i="3" s="1"/>
  <c r="DI253" i="3"/>
  <c r="DF252" i="3"/>
  <c r="CV252" i="3"/>
  <c r="DP252" i="3" s="1"/>
  <c r="BZ224" i="3"/>
  <c r="BY224" i="3"/>
  <c r="BX224" i="3"/>
  <c r="CA224" i="3"/>
  <c r="DH203" i="3"/>
  <c r="CX203" i="3"/>
  <c r="DR203" i="3" s="1"/>
  <c r="CV193" i="3"/>
  <c r="DP193" i="3" s="1"/>
  <c r="DF193" i="3"/>
  <c r="CA189" i="3"/>
  <c r="BZ189" i="3"/>
  <c r="BY189" i="3"/>
  <c r="BX189" i="3"/>
  <c r="CA183" i="3"/>
  <c r="BY183" i="3"/>
  <c r="BX183" i="3"/>
  <c r="BZ183" i="3"/>
  <c r="DG175" i="3"/>
  <c r="CW175" i="3"/>
  <c r="DQ175" i="3" s="1"/>
  <c r="CV159" i="3"/>
  <c r="DP159" i="3" s="1"/>
  <c r="DF159" i="3"/>
  <c r="DG147" i="3"/>
  <c r="CW147" i="3"/>
  <c r="DQ147" i="3" s="1"/>
  <c r="CW129" i="3"/>
  <c r="DQ129" i="3" s="1"/>
  <c r="DG129" i="3"/>
  <c r="BX121" i="3"/>
  <c r="BZ121" i="3"/>
  <c r="BY121" i="3"/>
  <c r="CA121" i="3"/>
  <c r="CS109" i="3"/>
  <c r="DM109" i="3" s="1"/>
  <c r="DC109" i="3"/>
  <c r="CQ93" i="3"/>
  <c r="DK93" i="3" s="1"/>
  <c r="DA93" i="3"/>
  <c r="DA75" i="3"/>
  <c r="CQ75" i="3"/>
  <c r="DK75" i="3" s="1"/>
  <c r="CC133" i="4"/>
  <c r="CD133" i="4" s="1"/>
  <c r="DG103" i="4"/>
  <c r="CW103" i="4"/>
  <c r="DQ103" i="4" s="1"/>
  <c r="BZ86" i="4"/>
  <c r="BY86" i="4"/>
  <c r="BX86" i="4"/>
  <c r="CA86" i="4"/>
  <c r="CY60" i="4"/>
  <c r="DS60" i="4" s="1"/>
  <c r="DI60" i="4"/>
  <c r="CC45" i="4"/>
  <c r="CD45" i="4" s="1"/>
  <c r="BZ38" i="4"/>
  <c r="BY38" i="4"/>
  <c r="CA38" i="4"/>
  <c r="BX38" i="4"/>
  <c r="DB35" i="4"/>
  <c r="CR35" i="4"/>
  <c r="DL35" i="4" s="1"/>
  <c r="CX14" i="4"/>
  <c r="DR14" i="4" s="1"/>
  <c r="DH14" i="4"/>
  <c r="CS13" i="4"/>
  <c r="DM13" i="4" s="1"/>
  <c r="DC13" i="4"/>
  <c r="DD269" i="3"/>
  <c r="CT269" i="3"/>
  <c r="DN269" i="3" s="1"/>
  <c r="DA247" i="3"/>
  <c r="CQ247" i="3"/>
  <c r="DK247" i="3" s="1"/>
  <c r="CS242" i="3"/>
  <c r="DM242" i="3" s="1"/>
  <c r="DC242" i="3"/>
  <c r="DC213" i="3"/>
  <c r="CS213" i="3"/>
  <c r="DM213" i="3" s="1"/>
  <c r="DB206" i="3"/>
  <c r="CR206" i="3"/>
  <c r="DL206" i="3" s="1"/>
  <c r="DD195" i="3"/>
  <c r="CT195" i="3"/>
  <c r="DN195" i="3" s="1"/>
  <c r="DF182" i="3"/>
  <c r="CV182" i="3"/>
  <c r="DP182" i="3" s="1"/>
  <c r="CT172" i="3"/>
  <c r="DN172" i="3" s="1"/>
  <c r="DD172" i="3"/>
  <c r="DD165" i="3"/>
  <c r="CT165" i="3"/>
  <c r="DN165" i="3" s="1"/>
  <c r="CC162" i="3"/>
  <c r="CD162" i="3" s="1"/>
  <c r="CZ157" i="3"/>
  <c r="CP157" i="3"/>
  <c r="DJ157" i="3" s="1"/>
  <c r="CC154" i="3"/>
  <c r="CD154" i="3" s="1"/>
  <c r="DG151" i="3"/>
  <c r="CW151" i="3"/>
  <c r="DQ151" i="3" s="1"/>
  <c r="DI143" i="3"/>
  <c r="CY143" i="3"/>
  <c r="DS143" i="3" s="1"/>
  <c r="CW126" i="3"/>
  <c r="DQ126" i="3" s="1"/>
  <c r="DG126" i="3"/>
  <c r="BY110" i="3"/>
  <c r="BX110" i="3"/>
  <c r="CA110" i="3"/>
  <c r="BZ110" i="3"/>
  <c r="CW98" i="3"/>
  <c r="DQ98" i="3" s="1"/>
  <c r="DG98" i="3"/>
  <c r="CW91" i="3"/>
  <c r="DQ91" i="3" s="1"/>
  <c r="DG91" i="3"/>
  <c r="DH67" i="3"/>
  <c r="CX67" i="3"/>
  <c r="DR67" i="3" s="1"/>
  <c r="CT226" i="4"/>
  <c r="DN226" i="4" s="1"/>
  <c r="DD226" i="4"/>
  <c r="BY226" i="4"/>
  <c r="BZ226" i="4"/>
  <c r="CA226" i="4"/>
  <c r="BX226" i="4"/>
  <c r="DH177" i="4"/>
  <c r="CX177" i="4"/>
  <c r="DR177" i="4" s="1"/>
  <c r="DH62" i="4"/>
  <c r="CX62" i="4"/>
  <c r="DR62" i="4" s="1"/>
  <c r="CU62" i="4"/>
  <c r="DO62" i="4" s="1"/>
  <c r="DE62" i="4"/>
  <c r="BZ49" i="4"/>
  <c r="BX49" i="4"/>
  <c r="CA49" i="4"/>
  <c r="BY49" i="4"/>
  <c r="CX49" i="4"/>
  <c r="DR49" i="4" s="1"/>
  <c r="DH49" i="4"/>
  <c r="DE24" i="4"/>
  <c r="CU24" i="4"/>
  <c r="DO24" i="4" s="1"/>
  <c r="DB259" i="3"/>
  <c r="CR259" i="3"/>
  <c r="DL259" i="3" s="1"/>
  <c r="DI231" i="3"/>
  <c r="CY231" i="3"/>
  <c r="DS231" i="3" s="1"/>
  <c r="DC224" i="3"/>
  <c r="CS224" i="3"/>
  <c r="DM224" i="3" s="1"/>
  <c r="DB196" i="3"/>
  <c r="CR196" i="3"/>
  <c r="DL196" i="3" s="1"/>
  <c r="DF181" i="3"/>
  <c r="CV181" i="3"/>
  <c r="DP181" i="3" s="1"/>
  <c r="CR175" i="3"/>
  <c r="DL175" i="3" s="1"/>
  <c r="DB175" i="3"/>
  <c r="CS164" i="3"/>
  <c r="DM164" i="3" s="1"/>
  <c r="DC164" i="3"/>
  <c r="DH159" i="3"/>
  <c r="CX159" i="3"/>
  <c r="DR159" i="3" s="1"/>
  <c r="DG136" i="3"/>
  <c r="CW136" i="3"/>
  <c r="DQ136" i="3" s="1"/>
  <c r="CZ109" i="3"/>
  <c r="CP109" i="3"/>
  <c r="DJ109" i="3" s="1"/>
  <c r="CX204" i="4"/>
  <c r="DR204" i="4" s="1"/>
  <c r="CU52" i="4"/>
  <c r="DO52" i="4" s="1"/>
  <c r="DG29" i="4"/>
  <c r="CW29" i="4"/>
  <c r="DQ29" i="4" s="1"/>
  <c r="DG15" i="4"/>
  <c r="CW15" i="4"/>
  <c r="DQ15" i="4" s="1"/>
  <c r="DF15" i="4"/>
  <c r="CV15" i="4"/>
  <c r="DP15" i="4" s="1"/>
  <c r="CS262" i="3"/>
  <c r="DM262" i="3" s="1"/>
  <c r="DC262" i="3"/>
  <c r="DA257" i="3"/>
  <c r="CQ257" i="3"/>
  <c r="DK257" i="3" s="1"/>
  <c r="CS255" i="3"/>
  <c r="DM255" i="3" s="1"/>
  <c r="DC255" i="3"/>
  <c r="DI254" i="3"/>
  <c r="CY254" i="3"/>
  <c r="DS254" i="3" s="1"/>
  <c r="DE216" i="3"/>
  <c r="CU216" i="3"/>
  <c r="DO216" i="3" s="1"/>
  <c r="DF209" i="3"/>
  <c r="CV209" i="3"/>
  <c r="DP209" i="3" s="1"/>
  <c r="DH199" i="3"/>
  <c r="CX199" i="3"/>
  <c r="DR199" i="3" s="1"/>
  <c r="DA169" i="3"/>
  <c r="CQ169" i="3"/>
  <c r="DK169" i="3" s="1"/>
  <c r="DA153" i="3"/>
  <c r="CQ153" i="3"/>
  <c r="DK153" i="3" s="1"/>
  <c r="DA130" i="3"/>
  <c r="CQ130" i="3"/>
  <c r="DK130" i="3" s="1"/>
  <c r="CS127" i="3"/>
  <c r="DM127" i="3" s="1"/>
  <c r="DC127" i="3"/>
  <c r="DH110" i="3"/>
  <c r="CX110" i="3"/>
  <c r="DR110" i="3" s="1"/>
  <c r="CQ104" i="3"/>
  <c r="DK104" i="3" s="1"/>
  <c r="DA104" i="3"/>
  <c r="CX91" i="3"/>
  <c r="DR91" i="3" s="1"/>
  <c r="DH91" i="3"/>
  <c r="DD80" i="3"/>
  <c r="CT80" i="3"/>
  <c r="DN80" i="3" s="1"/>
  <c r="DE76" i="3"/>
  <c r="CU76" i="3"/>
  <c r="DO76" i="3" s="1"/>
  <c r="CU62" i="3"/>
  <c r="DO62" i="3" s="1"/>
  <c r="DE62" i="3"/>
  <c r="BZ51" i="3"/>
  <c r="CA51" i="3"/>
  <c r="BY51" i="3"/>
  <c r="BX51" i="3"/>
  <c r="CC7" i="3"/>
  <c r="CD7" i="3" s="1"/>
  <c r="CT136" i="4"/>
  <c r="DN136" i="4" s="1"/>
  <c r="DD136" i="4"/>
  <c r="CU75" i="4"/>
  <c r="DO75" i="4" s="1"/>
  <c r="DE75" i="4"/>
  <c r="CW65" i="4"/>
  <c r="DQ65" i="4" s="1"/>
  <c r="DG65" i="4"/>
  <c r="DA27" i="4"/>
  <c r="CQ27" i="4"/>
  <c r="DK27" i="4" s="1"/>
  <c r="DD8" i="4"/>
  <c r="CT8" i="4"/>
  <c r="DN8" i="4" s="1"/>
  <c r="CC7" i="4"/>
  <c r="CD7" i="4" s="1"/>
  <c r="CY7" i="4"/>
  <c r="DS7" i="4" s="1"/>
  <c r="DI7" i="4"/>
  <c r="DI272" i="3"/>
  <c r="CY272" i="3"/>
  <c r="DS272" i="3" s="1"/>
  <c r="DH254" i="3"/>
  <c r="CX254" i="3"/>
  <c r="DR254" i="3" s="1"/>
  <c r="CV239" i="3"/>
  <c r="DP239" i="3" s="1"/>
  <c r="DF239" i="3"/>
  <c r="DD239" i="3"/>
  <c r="CT239" i="3"/>
  <c r="DN239" i="3" s="1"/>
  <c r="CX225" i="3"/>
  <c r="DR225" i="3" s="1"/>
  <c r="DH225" i="3"/>
  <c r="DF223" i="3"/>
  <c r="CV223" i="3"/>
  <c r="DP223" i="3" s="1"/>
  <c r="CV203" i="3"/>
  <c r="DP203" i="3" s="1"/>
  <c r="DF203" i="3"/>
  <c r="DD187" i="3"/>
  <c r="CT187" i="3"/>
  <c r="DN187" i="3" s="1"/>
  <c r="CX185" i="3"/>
  <c r="DR185" i="3" s="1"/>
  <c r="DH185" i="3"/>
  <c r="BZ165" i="3"/>
  <c r="BY165" i="3"/>
  <c r="CA165" i="3"/>
  <c r="BX165" i="3"/>
  <c r="DI151" i="3"/>
  <c r="CY151" i="3"/>
  <c r="DS151" i="3" s="1"/>
  <c r="CU139" i="3"/>
  <c r="DO139" i="3" s="1"/>
  <c r="DE139" i="3"/>
  <c r="CV126" i="3"/>
  <c r="DP126" i="3" s="1"/>
  <c r="DF126" i="3"/>
  <c r="DG124" i="3"/>
  <c r="CW124" i="3"/>
  <c r="DQ124" i="3" s="1"/>
  <c r="CY120" i="3"/>
  <c r="DS120" i="3" s="1"/>
  <c r="DI120" i="3"/>
  <c r="DF119" i="3"/>
  <c r="CV119" i="3"/>
  <c r="DP119" i="3" s="1"/>
  <c r="DH97" i="3"/>
  <c r="CX97" i="3"/>
  <c r="DR97" i="3" s="1"/>
  <c r="CY83" i="3"/>
  <c r="DS83" i="3" s="1"/>
  <c r="DI83" i="3"/>
  <c r="DC69" i="3"/>
  <c r="CS69" i="3"/>
  <c r="DM69" i="3" s="1"/>
  <c r="DI59" i="3"/>
  <c r="CY59" i="3"/>
  <c r="DS59" i="3" s="1"/>
  <c r="DC50" i="3"/>
  <c r="CS50" i="3"/>
  <c r="DM50" i="3" s="1"/>
  <c r="DB34" i="3"/>
  <c r="CR34" i="3"/>
  <c r="DL34" i="3" s="1"/>
  <c r="CR25" i="3"/>
  <c r="DL25" i="3" s="1"/>
  <c r="DB25" i="3"/>
  <c r="CR17" i="3"/>
  <c r="DL17" i="3" s="1"/>
  <c r="DB17" i="3"/>
  <c r="CK275" i="2"/>
  <c r="DE275" i="2" s="1"/>
  <c r="CU275" i="2"/>
  <c r="CK259" i="2"/>
  <c r="DE259" i="2" s="1"/>
  <c r="CU259" i="2"/>
  <c r="CK243" i="2"/>
  <c r="DE243" i="2" s="1"/>
  <c r="CU243" i="2"/>
  <c r="CU227" i="2"/>
  <c r="CK227" i="2"/>
  <c r="DE227" i="2" s="1"/>
  <c r="CU211" i="2"/>
  <c r="CK211" i="2"/>
  <c r="DE211" i="2" s="1"/>
  <c r="CU195" i="2"/>
  <c r="CK195" i="2"/>
  <c r="DE195" i="2" s="1"/>
  <c r="CU179" i="2"/>
  <c r="CK179" i="2"/>
  <c r="DE179" i="2" s="1"/>
  <c r="CK163" i="2"/>
  <c r="DE163" i="2" s="1"/>
  <c r="CU163" i="2"/>
  <c r="CQ151" i="2"/>
  <c r="DK151" i="2" s="1"/>
  <c r="DA151" i="2"/>
  <c r="CT128" i="2"/>
  <c r="CJ128" i="2"/>
  <c r="DD128" i="2" s="1"/>
  <c r="DE141" i="4"/>
  <c r="CU141" i="4"/>
  <c r="DO141" i="4" s="1"/>
  <c r="BV137" i="4"/>
  <c r="CT82" i="4"/>
  <c r="DN82" i="4" s="1"/>
  <c r="DD82" i="4"/>
  <c r="DD71" i="4"/>
  <c r="CT71" i="4"/>
  <c r="DN71" i="4" s="1"/>
  <c r="DC71" i="4"/>
  <c r="CS71" i="4"/>
  <c r="DM71" i="4" s="1"/>
  <c r="DA69" i="4"/>
  <c r="CQ69" i="4"/>
  <c r="DK69" i="4" s="1"/>
  <c r="DH64" i="4"/>
  <c r="CX64" i="4"/>
  <c r="DR64" i="4" s="1"/>
  <c r="DB59" i="4"/>
  <c r="CR59" i="4"/>
  <c r="DL59" i="4" s="1"/>
  <c r="CT59" i="4"/>
  <c r="DN59" i="4" s="1"/>
  <c r="DD59" i="4"/>
  <c r="DF51" i="4"/>
  <c r="CV51" i="4"/>
  <c r="DP51" i="4" s="1"/>
  <c r="BV12" i="4"/>
  <c r="BU12" i="4"/>
  <c r="BZ12" i="4" s="1"/>
  <c r="CR277" i="3"/>
  <c r="DL277" i="3" s="1"/>
  <c r="DB277" i="3"/>
  <c r="DI277" i="3"/>
  <c r="CY277" i="3"/>
  <c r="DS277" i="3" s="1"/>
  <c r="CQ246" i="3"/>
  <c r="DK246" i="3" s="1"/>
  <c r="DA246" i="3"/>
  <c r="CR215" i="3"/>
  <c r="DL215" i="3" s="1"/>
  <c r="DB215" i="3"/>
  <c r="CT215" i="3"/>
  <c r="DN215" i="3" s="1"/>
  <c r="DD215" i="3"/>
  <c r="DE207" i="3"/>
  <c r="CU207" i="3"/>
  <c r="DO207" i="3" s="1"/>
  <c r="CX205" i="3"/>
  <c r="DR205" i="3" s="1"/>
  <c r="DH205" i="3"/>
  <c r="CS204" i="3"/>
  <c r="DM204" i="3" s="1"/>
  <c r="DC204" i="3"/>
  <c r="CT204" i="3"/>
  <c r="DN204" i="3" s="1"/>
  <c r="DD204" i="3"/>
  <c r="DI179" i="3"/>
  <c r="CY179" i="3"/>
  <c r="DS179" i="3" s="1"/>
  <c r="DB168" i="3"/>
  <c r="CR168" i="3"/>
  <c r="DL168" i="3" s="1"/>
  <c r="CR152" i="3"/>
  <c r="DL152" i="3" s="1"/>
  <c r="DB152" i="3"/>
  <c r="DH135" i="3"/>
  <c r="CX135" i="3"/>
  <c r="DR135" i="3" s="1"/>
  <c r="DG130" i="3"/>
  <c r="CW130" i="3"/>
  <c r="DQ130" i="3" s="1"/>
  <c r="DA114" i="3"/>
  <c r="CQ114" i="3"/>
  <c r="DK114" i="3" s="1"/>
  <c r="DD109" i="3"/>
  <c r="CT109" i="3"/>
  <c r="DN109" i="3" s="1"/>
  <c r="CS99" i="3"/>
  <c r="DM99" i="3" s="1"/>
  <c r="DC99" i="3"/>
  <c r="DG90" i="3"/>
  <c r="CW90" i="3"/>
  <c r="DQ90" i="3" s="1"/>
  <c r="CU86" i="3"/>
  <c r="DO86" i="3" s="1"/>
  <c r="DE86" i="3"/>
  <c r="DD79" i="3"/>
  <c r="CT79" i="3"/>
  <c r="DN79" i="3" s="1"/>
  <c r="DD72" i="3"/>
  <c r="CT72" i="3"/>
  <c r="DN72" i="3" s="1"/>
  <c r="CU68" i="3"/>
  <c r="DO68" i="3" s="1"/>
  <c r="DE68" i="3"/>
  <c r="DF64" i="3"/>
  <c r="CV64" i="3"/>
  <c r="DP64" i="3" s="1"/>
  <c r="CZ53" i="3"/>
  <c r="CP53" i="3"/>
  <c r="DJ53" i="3" s="1"/>
  <c r="BY44" i="3"/>
  <c r="BX44" i="3"/>
  <c r="CA44" i="3"/>
  <c r="CY34" i="3"/>
  <c r="DS34" i="3" s="1"/>
  <c r="DI34" i="3"/>
  <c r="CQ27" i="3"/>
  <c r="DK27" i="3" s="1"/>
  <c r="DA27" i="3"/>
  <c r="CY21" i="3"/>
  <c r="DS21" i="3" s="1"/>
  <c r="DI21" i="3"/>
  <c r="CU16" i="3"/>
  <c r="DO16" i="3" s="1"/>
  <c r="DE16" i="3"/>
  <c r="BY8" i="3"/>
  <c r="BX8" i="3"/>
  <c r="BZ8" i="3"/>
  <c r="CA8" i="3"/>
  <c r="CJ265" i="2"/>
  <c r="DD265" i="2" s="1"/>
  <c r="CT265" i="2"/>
  <c r="CJ249" i="2"/>
  <c r="DD249" i="2" s="1"/>
  <c r="CT249" i="2"/>
  <c r="CJ233" i="2"/>
  <c r="DD233" i="2" s="1"/>
  <c r="CT233" i="2"/>
  <c r="CJ217" i="2"/>
  <c r="DD217" i="2" s="1"/>
  <c r="CT217" i="2"/>
  <c r="CJ201" i="2"/>
  <c r="DD201" i="2" s="1"/>
  <c r="CT201" i="2"/>
  <c r="CJ185" i="2"/>
  <c r="DD185" i="2" s="1"/>
  <c r="CT185" i="2"/>
  <c r="CJ169" i="2"/>
  <c r="DD169" i="2" s="1"/>
  <c r="CT169" i="2"/>
  <c r="CP151" i="2"/>
  <c r="DJ151" i="2" s="1"/>
  <c r="CZ151" i="2"/>
  <c r="BR134" i="2"/>
  <c r="BU134" i="2"/>
  <c r="BS134" i="2"/>
  <c r="DA122" i="2"/>
  <c r="CQ122" i="2"/>
  <c r="DK122" i="2" s="1"/>
  <c r="BR118" i="2"/>
  <c r="BU118" i="2"/>
  <c r="BS118" i="2"/>
  <c r="CR113" i="4"/>
  <c r="DL113" i="4" s="1"/>
  <c r="DB113" i="4"/>
  <c r="DE113" i="4"/>
  <c r="CU113" i="4"/>
  <c r="DO113" i="4" s="1"/>
  <c r="DI80" i="4"/>
  <c r="CY80" i="4"/>
  <c r="DS80" i="4" s="1"/>
  <c r="DD61" i="4"/>
  <c r="CT61" i="4"/>
  <c r="DN61" i="4" s="1"/>
  <c r="DH46" i="4"/>
  <c r="CX46" i="4"/>
  <c r="DR46" i="4" s="1"/>
  <c r="BV39" i="4"/>
  <c r="BV24" i="4"/>
  <c r="BU24" i="4"/>
  <c r="BZ24" i="4" s="1"/>
  <c r="DF10" i="4"/>
  <c r="CV10" i="4"/>
  <c r="DP10" i="4" s="1"/>
  <c r="CP10" i="4"/>
  <c r="DJ10" i="4" s="1"/>
  <c r="CZ10" i="4"/>
  <c r="CX272" i="3"/>
  <c r="DR272" i="3" s="1"/>
  <c r="CA269" i="3"/>
  <c r="BZ269" i="3"/>
  <c r="BX269" i="3"/>
  <c r="BY269" i="3"/>
  <c r="CY237" i="3"/>
  <c r="DS237" i="3" s="1"/>
  <c r="DI237" i="3"/>
  <c r="DB236" i="3"/>
  <c r="CR236" i="3"/>
  <c r="DL236" i="3" s="1"/>
  <c r="CX229" i="3"/>
  <c r="DR229" i="3" s="1"/>
  <c r="DH229" i="3"/>
  <c r="CU213" i="3"/>
  <c r="DO213" i="3" s="1"/>
  <c r="DE194" i="3"/>
  <c r="CU194" i="3"/>
  <c r="DO194" i="3" s="1"/>
  <c r="CP193" i="3"/>
  <c r="DJ193" i="3" s="1"/>
  <c r="CZ193" i="3"/>
  <c r="CR188" i="3"/>
  <c r="DL188" i="3" s="1"/>
  <c r="DB188" i="3"/>
  <c r="DI185" i="3"/>
  <c r="CY185" i="3"/>
  <c r="DS185" i="3" s="1"/>
  <c r="DF174" i="3"/>
  <c r="CV174" i="3"/>
  <c r="DP174" i="3" s="1"/>
  <c r="BU167" i="3"/>
  <c r="BZ167" i="3" s="1"/>
  <c r="BX167" i="3"/>
  <c r="CP165" i="3"/>
  <c r="DJ165" i="3" s="1"/>
  <c r="CZ165" i="3"/>
  <c r="DC141" i="3"/>
  <c r="CS141" i="3"/>
  <c r="DM141" i="3" s="1"/>
  <c r="DB137" i="3"/>
  <c r="CR137" i="3"/>
  <c r="DL137" i="3" s="1"/>
  <c r="DC132" i="3"/>
  <c r="CS132" i="3"/>
  <c r="DM132" i="3" s="1"/>
  <c r="DC128" i="3"/>
  <c r="CS128" i="3"/>
  <c r="DM128" i="3" s="1"/>
  <c r="CT105" i="3"/>
  <c r="DN105" i="3" s="1"/>
  <c r="DD105" i="3"/>
  <c r="CQ101" i="3"/>
  <c r="DK101" i="3" s="1"/>
  <c r="DA101" i="3"/>
  <c r="CT92" i="3"/>
  <c r="DN92" i="3" s="1"/>
  <c r="DD92" i="3"/>
  <c r="DD82" i="3"/>
  <c r="CT82" i="3"/>
  <c r="DN82" i="3" s="1"/>
  <c r="CQ61" i="3"/>
  <c r="DK61" i="3" s="1"/>
  <c r="DA61" i="3"/>
  <c r="CV50" i="3"/>
  <c r="DP50" i="3" s="1"/>
  <c r="DF50" i="3"/>
  <c r="DG25" i="3"/>
  <c r="CW25" i="3"/>
  <c r="DQ25" i="3" s="1"/>
  <c r="CA21" i="3"/>
  <c r="BY21" i="3"/>
  <c r="BX21" i="3"/>
  <c r="CV54" i="4"/>
  <c r="DP54" i="4" s="1"/>
  <c r="DF54" i="4"/>
  <c r="CZ40" i="4"/>
  <c r="CP40" i="4"/>
  <c r="DJ40" i="4" s="1"/>
  <c r="CA37" i="4"/>
  <c r="BY37" i="4"/>
  <c r="BX37" i="4"/>
  <c r="DB33" i="4"/>
  <c r="CR33" i="4"/>
  <c r="DL33" i="4" s="1"/>
  <c r="DE25" i="4"/>
  <c r="CU25" i="4"/>
  <c r="DO25" i="4" s="1"/>
  <c r="DD268" i="3"/>
  <c r="CT268" i="3"/>
  <c r="DN268" i="3" s="1"/>
  <c r="DE200" i="3"/>
  <c r="CU200" i="3"/>
  <c r="DO200" i="3" s="1"/>
  <c r="CX179" i="3"/>
  <c r="DR179" i="3" s="1"/>
  <c r="DH179" i="3"/>
  <c r="CT149" i="3"/>
  <c r="DN149" i="3" s="1"/>
  <c r="DD149" i="3"/>
  <c r="DG142" i="3"/>
  <c r="CW142" i="3"/>
  <c r="DQ142" i="3" s="1"/>
  <c r="CV134" i="3"/>
  <c r="DP134" i="3" s="1"/>
  <c r="DF134" i="3"/>
  <c r="CT134" i="3"/>
  <c r="DN134" i="3" s="1"/>
  <c r="DD134" i="3"/>
  <c r="DF109" i="3"/>
  <c r="CV109" i="3"/>
  <c r="DP109" i="3" s="1"/>
  <c r="DH107" i="3"/>
  <c r="CX107" i="3"/>
  <c r="DR107" i="3" s="1"/>
  <c r="BV98" i="3"/>
  <c r="DI84" i="3"/>
  <c r="CY84" i="3"/>
  <c r="DS84" i="3" s="1"/>
  <c r="CW67" i="3"/>
  <c r="DQ67" i="3" s="1"/>
  <c r="DG67" i="3"/>
  <c r="DA63" i="3"/>
  <c r="CQ63" i="3"/>
  <c r="DK63" i="3" s="1"/>
  <c r="CT154" i="4"/>
  <c r="DN154" i="4" s="1"/>
  <c r="CU142" i="4"/>
  <c r="DO142" i="4" s="1"/>
  <c r="DE142" i="4"/>
  <c r="BZ47" i="4"/>
  <c r="BX47" i="4"/>
  <c r="CA47" i="4"/>
  <c r="BY47" i="4"/>
  <c r="CX279" i="3"/>
  <c r="DR279" i="3" s="1"/>
  <c r="DH273" i="3"/>
  <c r="CX273" i="3"/>
  <c r="DR273" i="3" s="1"/>
  <c r="CX245" i="3"/>
  <c r="DR245" i="3" s="1"/>
  <c r="DH245" i="3"/>
  <c r="CQ245" i="3"/>
  <c r="DK245" i="3" s="1"/>
  <c r="DA245" i="3"/>
  <c r="BZ244" i="3"/>
  <c r="BX244" i="3"/>
  <c r="BY244" i="3"/>
  <c r="CA244" i="3"/>
  <c r="DF244" i="3"/>
  <c r="CV244" i="3"/>
  <c r="DP244" i="3" s="1"/>
  <c r="DB81" i="3"/>
  <c r="CR81" i="3"/>
  <c r="DL81" i="3" s="1"/>
  <c r="DI75" i="3"/>
  <c r="CY75" i="3"/>
  <c r="DS75" i="3" s="1"/>
  <c r="CC74" i="3"/>
  <c r="CD74" i="3" s="1"/>
  <c r="DD62" i="3"/>
  <c r="CT62" i="3"/>
  <c r="DN62" i="3" s="1"/>
  <c r="CT51" i="3"/>
  <c r="DN51" i="3" s="1"/>
  <c r="DD51" i="3"/>
  <c r="BV25" i="3"/>
  <c r="BU25" i="3"/>
  <c r="BZ25" i="3" s="1"/>
  <c r="BV11" i="3"/>
  <c r="BU11" i="3"/>
  <c r="BZ11" i="3" s="1"/>
  <c r="CU6" i="3"/>
  <c r="DO6" i="3" s="1"/>
  <c r="DE6" i="3"/>
  <c r="BW268" i="2"/>
  <c r="BX268" i="2" s="1"/>
  <c r="CZ252" i="2"/>
  <c r="CP252" i="2"/>
  <c r="DJ252" i="2" s="1"/>
  <c r="CU76" i="4"/>
  <c r="DO76" i="4" s="1"/>
  <c r="DB50" i="4"/>
  <c r="CR50" i="4"/>
  <c r="DL50" i="4" s="1"/>
  <c r="CW50" i="4"/>
  <c r="DQ50" i="4" s="1"/>
  <c r="DG50" i="4"/>
  <c r="CY44" i="4"/>
  <c r="DS44" i="4" s="1"/>
  <c r="DI44" i="4"/>
  <c r="CU42" i="4"/>
  <c r="DO42" i="4" s="1"/>
  <c r="CX267" i="3"/>
  <c r="DR267" i="3" s="1"/>
  <c r="CT213" i="3"/>
  <c r="DN213" i="3" s="1"/>
  <c r="DE183" i="3"/>
  <c r="CU183" i="3"/>
  <c r="DO183" i="3" s="1"/>
  <c r="DA180" i="3"/>
  <c r="CQ180" i="3"/>
  <c r="DK180" i="3" s="1"/>
  <c r="DB176" i="3"/>
  <c r="CR176" i="3"/>
  <c r="DL176" i="3" s="1"/>
  <c r="DD159" i="3"/>
  <c r="CT159" i="3"/>
  <c r="DN159" i="3" s="1"/>
  <c r="DC148" i="3"/>
  <c r="CS148" i="3"/>
  <c r="DM148" i="3" s="1"/>
  <c r="CP124" i="3"/>
  <c r="DJ124" i="3" s="1"/>
  <c r="CZ124" i="3"/>
  <c r="CR102" i="3"/>
  <c r="DL102" i="3" s="1"/>
  <c r="DB102" i="3"/>
  <c r="DG97" i="3"/>
  <c r="CW97" i="3"/>
  <c r="DQ97" i="3" s="1"/>
  <c r="DF94" i="3"/>
  <c r="CV94" i="3"/>
  <c r="DP94" i="3" s="1"/>
  <c r="CC84" i="3"/>
  <c r="CD84" i="3" s="1"/>
  <c r="DF84" i="3"/>
  <c r="CV84" i="3"/>
  <c r="DP84" i="3" s="1"/>
  <c r="DE114" i="4"/>
  <c r="CU114" i="4"/>
  <c r="DO114" i="4" s="1"/>
  <c r="CP22" i="4"/>
  <c r="DJ22" i="4" s="1"/>
  <c r="CZ22" i="4"/>
  <c r="CY18" i="4"/>
  <c r="DS18" i="4" s="1"/>
  <c r="DI18" i="4"/>
  <c r="DE16" i="4"/>
  <c r="CU16" i="4"/>
  <c r="DO16" i="4" s="1"/>
  <c r="CX221" i="3"/>
  <c r="DR221" i="3" s="1"/>
  <c r="DH221" i="3"/>
  <c r="DG221" i="3"/>
  <c r="CW221" i="3"/>
  <c r="DQ221" i="3" s="1"/>
  <c r="DA220" i="3"/>
  <c r="CQ220" i="3"/>
  <c r="DK220" i="3" s="1"/>
  <c r="CU220" i="3"/>
  <c r="DO220" i="3" s="1"/>
  <c r="DE220" i="3"/>
  <c r="DC181" i="3"/>
  <c r="CS181" i="3"/>
  <c r="DM181" i="3" s="1"/>
  <c r="DB153" i="3"/>
  <c r="CR153" i="3"/>
  <c r="DL153" i="3" s="1"/>
  <c r="DB116" i="3"/>
  <c r="CR116" i="3"/>
  <c r="DL116" i="3" s="1"/>
  <c r="DF116" i="3"/>
  <c r="CV116" i="3"/>
  <c r="DP116" i="3" s="1"/>
  <c r="DI98" i="3"/>
  <c r="CY98" i="3"/>
  <c r="DS98" i="3" s="1"/>
  <c r="CT88" i="3"/>
  <c r="DN88" i="3" s="1"/>
  <c r="DD88" i="3"/>
  <c r="DA76" i="3"/>
  <c r="CQ76" i="3"/>
  <c r="DK76" i="3" s="1"/>
  <c r="CT60" i="3"/>
  <c r="DN60" i="3" s="1"/>
  <c r="DD60" i="3"/>
  <c r="DF60" i="3"/>
  <c r="CV60" i="3"/>
  <c r="DP60" i="3" s="1"/>
  <c r="CT43" i="3"/>
  <c r="DN43" i="3" s="1"/>
  <c r="DD43" i="3"/>
  <c r="CP39" i="3"/>
  <c r="DJ39" i="3" s="1"/>
  <c r="CZ39" i="3"/>
  <c r="DC19" i="3"/>
  <c r="CS19" i="3"/>
  <c r="DM19" i="3" s="1"/>
  <c r="CY67" i="4"/>
  <c r="DS67" i="4" s="1"/>
  <c r="DI67" i="4"/>
  <c r="DE28" i="4"/>
  <c r="CU28" i="4"/>
  <c r="DO28" i="4" s="1"/>
  <c r="DC28" i="4"/>
  <c r="CS28" i="4"/>
  <c r="DM28" i="4" s="1"/>
  <c r="CR280" i="3"/>
  <c r="DL280" i="3" s="1"/>
  <c r="DB280" i="3"/>
  <c r="DH280" i="3"/>
  <c r="CX280" i="3"/>
  <c r="DR280" i="3" s="1"/>
  <c r="BX255" i="3"/>
  <c r="DE253" i="3"/>
  <c r="CU253" i="3"/>
  <c r="DO253" i="3" s="1"/>
  <c r="DC241" i="3"/>
  <c r="CS241" i="3"/>
  <c r="DM241" i="3" s="1"/>
  <c r="DD224" i="3"/>
  <c r="CT224" i="3"/>
  <c r="DN224" i="3" s="1"/>
  <c r="DH193" i="3"/>
  <c r="CX193" i="3"/>
  <c r="DR193" i="3" s="1"/>
  <c r="CU186" i="3"/>
  <c r="DO186" i="3" s="1"/>
  <c r="DE186" i="3"/>
  <c r="DE175" i="3"/>
  <c r="CU175" i="3"/>
  <c r="DO175" i="3" s="1"/>
  <c r="CX138" i="3"/>
  <c r="DR138" i="3" s="1"/>
  <c r="CV117" i="3"/>
  <c r="DP117" i="3" s="1"/>
  <c r="DA108" i="3"/>
  <c r="CQ108" i="3"/>
  <c r="DK108" i="3" s="1"/>
  <c r="DD85" i="3"/>
  <c r="CT85" i="3"/>
  <c r="DN85" i="3" s="1"/>
  <c r="DC85" i="3"/>
  <c r="CS85" i="3"/>
  <c r="DM85" i="3" s="1"/>
  <c r="DD83" i="3"/>
  <c r="CT83" i="3"/>
  <c r="DN83" i="3" s="1"/>
  <c r="DB70" i="3"/>
  <c r="CR70" i="3"/>
  <c r="DL70" i="3" s="1"/>
  <c r="DA55" i="3"/>
  <c r="CQ55" i="3"/>
  <c r="DK55" i="3" s="1"/>
  <c r="CW44" i="3"/>
  <c r="DQ44" i="3" s="1"/>
  <c r="DG44" i="3"/>
  <c r="DF29" i="3"/>
  <c r="CV29" i="3"/>
  <c r="DP29" i="3" s="1"/>
  <c r="DA16" i="3"/>
  <c r="CQ16" i="3"/>
  <c r="DK16" i="3" s="1"/>
  <c r="CR13" i="3"/>
  <c r="DL13" i="3" s="1"/>
  <c r="DB13" i="3"/>
  <c r="DA9" i="3"/>
  <c r="CQ9" i="3"/>
  <c r="DK9" i="3" s="1"/>
  <c r="BO272" i="2"/>
  <c r="BT272" i="2" s="1"/>
  <c r="CZ269" i="2"/>
  <c r="CP269" i="2"/>
  <c r="DJ269" i="2" s="1"/>
  <c r="CZ255" i="2"/>
  <c r="CP255" i="2"/>
  <c r="DJ255" i="2" s="1"/>
  <c r="CN226" i="2"/>
  <c r="DH226" i="2" s="1"/>
  <c r="CX226" i="2"/>
  <c r="CN210" i="2"/>
  <c r="DH210" i="2" s="1"/>
  <c r="CX210" i="2"/>
  <c r="CN194" i="2"/>
  <c r="DH194" i="2" s="1"/>
  <c r="CX194" i="2"/>
  <c r="BX6" i="4"/>
  <c r="CQ274" i="3"/>
  <c r="DK274" i="3" s="1"/>
  <c r="DA274" i="3"/>
  <c r="CA274" i="3"/>
  <c r="BZ274" i="3"/>
  <c r="BY274" i="3"/>
  <c r="BX274" i="3"/>
  <c r="DC263" i="3"/>
  <c r="CS263" i="3"/>
  <c r="DM263" i="3" s="1"/>
  <c r="DE232" i="3"/>
  <c r="CU232" i="3"/>
  <c r="DO232" i="3" s="1"/>
  <c r="DE210" i="3"/>
  <c r="CU210" i="3"/>
  <c r="DO210" i="3" s="1"/>
  <c r="CW208" i="3"/>
  <c r="DQ208" i="3" s="1"/>
  <c r="DG208" i="3"/>
  <c r="DA177" i="3"/>
  <c r="CQ177" i="3"/>
  <c r="DK177" i="3" s="1"/>
  <c r="DA156" i="3"/>
  <c r="CQ156" i="3"/>
  <c r="DK156" i="3" s="1"/>
  <c r="DI132" i="3"/>
  <c r="CY132" i="3"/>
  <c r="DS132" i="3" s="1"/>
  <c r="DC81" i="3"/>
  <c r="CS81" i="3"/>
  <c r="DM81" i="3" s="1"/>
  <c r="DF69" i="3"/>
  <c r="CV69" i="3"/>
  <c r="DP69" i="3" s="1"/>
  <c r="CZ58" i="3"/>
  <c r="CP58" i="3"/>
  <c r="DJ58" i="3" s="1"/>
  <c r="CY37" i="3"/>
  <c r="DS37" i="3" s="1"/>
  <c r="DI37" i="3"/>
  <c r="DI32" i="3"/>
  <c r="CY32" i="3"/>
  <c r="DS32" i="3" s="1"/>
  <c r="DI22" i="3"/>
  <c r="CY22" i="3"/>
  <c r="DS22" i="3" s="1"/>
  <c r="DH8" i="3"/>
  <c r="CX8" i="3"/>
  <c r="DR8" i="3" s="1"/>
  <c r="CX265" i="2"/>
  <c r="CN265" i="2"/>
  <c r="DH265" i="2" s="1"/>
  <c r="CU254" i="2"/>
  <c r="CK254" i="2"/>
  <c r="DE254" i="2" s="1"/>
  <c r="CZ250" i="2"/>
  <c r="CP250" i="2"/>
  <c r="DJ250" i="2" s="1"/>
  <c r="DC235" i="2"/>
  <c r="CS235" i="2"/>
  <c r="DM235" i="2" s="1"/>
  <c r="CO232" i="2"/>
  <c r="DI232" i="2" s="1"/>
  <c r="CY232" i="2"/>
  <c r="DC219" i="2"/>
  <c r="CS219" i="2"/>
  <c r="DM219" i="2" s="1"/>
  <c r="CO216" i="2"/>
  <c r="DI216" i="2" s="1"/>
  <c r="CY216" i="2"/>
  <c r="DC203" i="2"/>
  <c r="CS203" i="2"/>
  <c r="DM203" i="2" s="1"/>
  <c r="CO200" i="2"/>
  <c r="DI200" i="2" s="1"/>
  <c r="CY200" i="2"/>
  <c r="DC187" i="2"/>
  <c r="CS187" i="2"/>
  <c r="DM187" i="2" s="1"/>
  <c r="CY184" i="2"/>
  <c r="CO184" i="2"/>
  <c r="DI184" i="2" s="1"/>
  <c r="BT173" i="2"/>
  <c r="BS173" i="2"/>
  <c r="BR173" i="2"/>
  <c r="BU173" i="2"/>
  <c r="CS150" i="2"/>
  <c r="DM150" i="2" s="1"/>
  <c r="DC150" i="2"/>
  <c r="CX142" i="2"/>
  <c r="CN142" i="2"/>
  <c r="DH142" i="2" s="1"/>
  <c r="CU135" i="2"/>
  <c r="CK135" i="2"/>
  <c r="DE135" i="2" s="1"/>
  <c r="CR122" i="2"/>
  <c r="DL122" i="2" s="1"/>
  <c r="DB122" i="2"/>
  <c r="CS23" i="4"/>
  <c r="DM23" i="4" s="1"/>
  <c r="DC23" i="4"/>
  <c r="BX15" i="4"/>
  <c r="DF258" i="3"/>
  <c r="CV258" i="3"/>
  <c r="DP258" i="3" s="1"/>
  <c r="DE197" i="3"/>
  <c r="CU197" i="3"/>
  <c r="DO197" i="3" s="1"/>
  <c r="BY176" i="3"/>
  <c r="BX176" i="3"/>
  <c r="CA176" i="3"/>
  <c r="BZ176" i="3"/>
  <c r="BY161" i="3"/>
  <c r="BX161" i="3"/>
  <c r="CA161" i="3"/>
  <c r="DI161" i="3"/>
  <c r="CY161" i="3"/>
  <c r="DS161" i="3" s="1"/>
  <c r="CA158" i="3"/>
  <c r="BX158" i="3"/>
  <c r="BY158" i="3"/>
  <c r="BX153" i="3"/>
  <c r="CP136" i="3"/>
  <c r="DJ136" i="3" s="1"/>
  <c r="CZ136" i="3"/>
  <c r="CX128" i="3"/>
  <c r="DR128" i="3" s="1"/>
  <c r="DH128" i="3"/>
  <c r="BX105" i="3"/>
  <c r="DB100" i="3"/>
  <c r="CR100" i="3"/>
  <c r="DL100" i="3" s="1"/>
  <c r="CC85" i="3"/>
  <c r="CD85" i="3" s="1"/>
  <c r="DC73" i="3"/>
  <c r="CS73" i="3"/>
  <c r="DM73" i="3" s="1"/>
  <c r="CA52" i="3"/>
  <c r="BZ52" i="3"/>
  <c r="BX52" i="3"/>
  <c r="BY52" i="3"/>
  <c r="DF52" i="3"/>
  <c r="CV52" i="3"/>
  <c r="DP52" i="3" s="1"/>
  <c r="DF35" i="3"/>
  <c r="CV35" i="3"/>
  <c r="DP35" i="3" s="1"/>
  <c r="DI26" i="3"/>
  <c r="CY26" i="3"/>
  <c r="DS26" i="3" s="1"/>
  <c r="CP19" i="3"/>
  <c r="DJ19" i="3" s="1"/>
  <c r="CZ19" i="3"/>
  <c r="CS269" i="2"/>
  <c r="DM269" i="2" s="1"/>
  <c r="DC269" i="2"/>
  <c r="CO264" i="2"/>
  <c r="DI264" i="2" s="1"/>
  <c r="CY264" i="2"/>
  <c r="BO253" i="2"/>
  <c r="BT253" i="2" s="1"/>
  <c r="DC246" i="2"/>
  <c r="CS246" i="2"/>
  <c r="DM246" i="2" s="1"/>
  <c r="CS241" i="2"/>
  <c r="DM241" i="2" s="1"/>
  <c r="DC241" i="2"/>
  <c r="CO238" i="2"/>
  <c r="DI238" i="2" s="1"/>
  <c r="CY238" i="2"/>
  <c r="CV222" i="2"/>
  <c r="CL222" i="2"/>
  <c r="DF222" i="2" s="1"/>
  <c r="CR219" i="2"/>
  <c r="DL219" i="2" s="1"/>
  <c r="DB219" i="2"/>
  <c r="CS209" i="2"/>
  <c r="DM209" i="2" s="1"/>
  <c r="DC209" i="2"/>
  <c r="CO206" i="2"/>
  <c r="DI206" i="2" s="1"/>
  <c r="CY206" i="2"/>
  <c r="CV190" i="2"/>
  <c r="CL190" i="2"/>
  <c r="DF190" i="2" s="1"/>
  <c r="CR187" i="2"/>
  <c r="DL187" i="2" s="1"/>
  <c r="DB187" i="2"/>
  <c r="CR175" i="2"/>
  <c r="DL175" i="2" s="1"/>
  <c r="DB175" i="2"/>
  <c r="CP172" i="2"/>
  <c r="DJ172" i="2" s="1"/>
  <c r="CZ172" i="2"/>
  <c r="BO164" i="2"/>
  <c r="BT164" i="2" s="1"/>
  <c r="BW154" i="2"/>
  <c r="BX154" i="2" s="1"/>
  <c r="CX138" i="2"/>
  <c r="CN138" i="2"/>
  <c r="DH138" i="2" s="1"/>
  <c r="CZ121" i="2"/>
  <c r="CP121" i="2"/>
  <c r="DJ121" i="2" s="1"/>
  <c r="DA116" i="2"/>
  <c r="CQ116" i="2"/>
  <c r="DK116" i="2" s="1"/>
  <c r="CT82" i="2"/>
  <c r="CJ82" i="2"/>
  <c r="DD82" i="2" s="1"/>
  <c r="CT66" i="2"/>
  <c r="CJ66" i="2"/>
  <c r="DD66" i="2" s="1"/>
  <c r="BU49" i="2"/>
  <c r="BS49" i="2"/>
  <c r="BR49" i="2"/>
  <c r="BR17" i="2"/>
  <c r="BS17" i="2"/>
  <c r="BU17" i="2"/>
  <c r="CR121" i="4"/>
  <c r="DL121" i="4" s="1"/>
  <c r="DB121" i="4"/>
  <c r="CS232" i="3"/>
  <c r="DM232" i="3" s="1"/>
  <c r="DC232" i="3"/>
  <c r="BY147" i="4"/>
  <c r="BZ147" i="4"/>
  <c r="CA147" i="4"/>
  <c r="BX147" i="4"/>
  <c r="CV60" i="4"/>
  <c r="DP60" i="4" s="1"/>
  <c r="CX278" i="3"/>
  <c r="DR278" i="3" s="1"/>
  <c r="DH278" i="3"/>
  <c r="DG183" i="3"/>
  <c r="CW183" i="3"/>
  <c r="DQ183" i="3" s="1"/>
  <c r="BZ169" i="3"/>
  <c r="BY169" i="3"/>
  <c r="BX169" i="3"/>
  <c r="CA169" i="3"/>
  <c r="CY142" i="3"/>
  <c r="DS142" i="3" s="1"/>
  <c r="DI142" i="3"/>
  <c r="CQ129" i="3"/>
  <c r="DK129" i="3" s="1"/>
  <c r="DA129" i="3"/>
  <c r="DH99" i="3"/>
  <c r="CX99" i="3"/>
  <c r="DR99" i="3" s="1"/>
  <c r="DI55" i="3"/>
  <c r="CY55" i="3"/>
  <c r="DS55" i="3" s="1"/>
  <c r="BV45" i="3"/>
  <c r="BU45" i="3"/>
  <c r="BZ45" i="3" s="1"/>
  <c r="CT40" i="3"/>
  <c r="DN40" i="3" s="1"/>
  <c r="DD40" i="3"/>
  <c r="CA32" i="3"/>
  <c r="BY32" i="3"/>
  <c r="BZ32" i="3"/>
  <c r="BX32" i="3"/>
  <c r="DI31" i="3"/>
  <c r="CY31" i="3"/>
  <c r="DS31" i="3" s="1"/>
  <c r="DC23" i="3"/>
  <c r="CS23" i="3"/>
  <c r="DM23" i="3" s="1"/>
  <c r="DF10" i="3"/>
  <c r="CV10" i="3"/>
  <c r="DP10" i="3" s="1"/>
  <c r="BU268" i="2"/>
  <c r="BS268" i="2"/>
  <c r="BR268" i="2"/>
  <c r="DB254" i="2"/>
  <c r="CR254" i="2"/>
  <c r="DL254" i="2" s="1"/>
  <c r="CR251" i="2"/>
  <c r="DL251" i="2" s="1"/>
  <c r="DB251" i="2"/>
  <c r="CS237" i="2"/>
  <c r="DM237" i="2" s="1"/>
  <c r="DC237" i="2"/>
  <c r="CZ233" i="2"/>
  <c r="CP233" i="2"/>
  <c r="DJ233" i="2" s="1"/>
  <c r="CZ218" i="2"/>
  <c r="CP218" i="2"/>
  <c r="DJ218" i="2" s="1"/>
  <c r="CV211" i="2"/>
  <c r="CL211" i="2"/>
  <c r="DF211" i="2" s="1"/>
  <c r="BO202" i="2"/>
  <c r="BT202" i="2" s="1"/>
  <c r="CR199" i="2"/>
  <c r="DL199" i="2" s="1"/>
  <c r="DB199" i="2"/>
  <c r="BW186" i="2"/>
  <c r="BX186" i="2" s="1"/>
  <c r="CZ174" i="2"/>
  <c r="CP174" i="2"/>
  <c r="DJ174" i="2" s="1"/>
  <c r="CY166" i="2"/>
  <c r="CO166" i="2"/>
  <c r="DI166" i="2" s="1"/>
  <c r="CZ150" i="2"/>
  <c r="CP150" i="2"/>
  <c r="DJ150" i="2" s="1"/>
  <c r="CR101" i="2"/>
  <c r="DL101" i="2" s="1"/>
  <c r="DB101" i="2"/>
  <c r="CQ47" i="2"/>
  <c r="DK47" i="2" s="1"/>
  <c r="DA47" i="2"/>
  <c r="BS15" i="2"/>
  <c r="BU15" i="2"/>
  <c r="BR15" i="2"/>
  <c r="DB40" i="3"/>
  <c r="CR40" i="3"/>
  <c r="DL40" i="3" s="1"/>
  <c r="CP22" i="3"/>
  <c r="DJ22" i="3" s="1"/>
  <c r="CZ22" i="3"/>
  <c r="CV270" i="2"/>
  <c r="CL270" i="2"/>
  <c r="DF270" i="2" s="1"/>
  <c r="CY263" i="2"/>
  <c r="CO263" i="2"/>
  <c r="DI263" i="2" s="1"/>
  <c r="CV217" i="2"/>
  <c r="CL217" i="2"/>
  <c r="DF217" i="2" s="1"/>
  <c r="CW207" i="2"/>
  <c r="CM207" i="2"/>
  <c r="DG207" i="2" s="1"/>
  <c r="CS163" i="2"/>
  <c r="DM163" i="2" s="1"/>
  <c r="DC163" i="2"/>
  <c r="DH65" i="4"/>
  <c r="CX65" i="4"/>
  <c r="DR65" i="4" s="1"/>
  <c r="CU242" i="3"/>
  <c r="DO242" i="3" s="1"/>
  <c r="CY140" i="3"/>
  <c r="DS140" i="3" s="1"/>
  <c r="DI140" i="3"/>
  <c r="CS111" i="3"/>
  <c r="DM111" i="3" s="1"/>
  <c r="DC111" i="3"/>
  <c r="DE111" i="3"/>
  <c r="CU111" i="3"/>
  <c r="DO111" i="3" s="1"/>
  <c r="CT103" i="3"/>
  <c r="DN103" i="3" s="1"/>
  <c r="CR91" i="3"/>
  <c r="DL91" i="3" s="1"/>
  <c r="DB91" i="3"/>
  <c r="DE88" i="3"/>
  <c r="CU88" i="3"/>
  <c r="DO88" i="3" s="1"/>
  <c r="CP49" i="3"/>
  <c r="DJ49" i="3" s="1"/>
  <c r="CZ49" i="3"/>
  <c r="BT266" i="2"/>
  <c r="BR266" i="2"/>
  <c r="BS266" i="2"/>
  <c r="BU266" i="2"/>
  <c r="CS257" i="2"/>
  <c r="DM257" i="2" s="1"/>
  <c r="DC257" i="2"/>
  <c r="CN240" i="2"/>
  <c r="DH240" i="2" s="1"/>
  <c r="CX240" i="2"/>
  <c r="CN224" i="2"/>
  <c r="DH224" i="2" s="1"/>
  <c r="CX224" i="2"/>
  <c r="CV192" i="2"/>
  <c r="CL192" i="2"/>
  <c r="DF192" i="2" s="1"/>
  <c r="CV63" i="4"/>
  <c r="DP63" i="4" s="1"/>
  <c r="DC249" i="3"/>
  <c r="CS249" i="3"/>
  <c r="DM249" i="3" s="1"/>
  <c r="DI172" i="3"/>
  <c r="CY172" i="3"/>
  <c r="DS172" i="3" s="1"/>
  <c r="CR154" i="3"/>
  <c r="DL154" i="3" s="1"/>
  <c r="DB154" i="3"/>
  <c r="DD150" i="3"/>
  <c r="CT150" i="3"/>
  <c r="DN150" i="3" s="1"/>
  <c r="CR150" i="3"/>
  <c r="DL150" i="3" s="1"/>
  <c r="DB150" i="3"/>
  <c r="CR144" i="3"/>
  <c r="DL144" i="3" s="1"/>
  <c r="DB144" i="3"/>
  <c r="DH127" i="3"/>
  <c r="CX127" i="3"/>
  <c r="DR127" i="3" s="1"/>
  <c r="BV103" i="3"/>
  <c r="DD93" i="3"/>
  <c r="CT93" i="3"/>
  <c r="DN93" i="3" s="1"/>
  <c r="CX72" i="3"/>
  <c r="DR72" i="3" s="1"/>
  <c r="DF49" i="3"/>
  <c r="CV49" i="3"/>
  <c r="DP49" i="3" s="1"/>
  <c r="DI44" i="3"/>
  <c r="CY44" i="3"/>
  <c r="DS44" i="3" s="1"/>
  <c r="CV40" i="3"/>
  <c r="DP40" i="3" s="1"/>
  <c r="DF40" i="3"/>
  <c r="CS37" i="3"/>
  <c r="DM37" i="3" s="1"/>
  <c r="DC37" i="3"/>
  <c r="BV34" i="3"/>
  <c r="BU15" i="3"/>
  <c r="BZ15" i="3" s="1"/>
  <c r="BV15" i="3"/>
  <c r="DB182" i="3"/>
  <c r="CR182" i="3"/>
  <c r="DL182" i="3" s="1"/>
  <c r="DD123" i="3"/>
  <c r="CT123" i="3"/>
  <c r="DN123" i="3" s="1"/>
  <c r="CX12" i="3"/>
  <c r="DR12" i="3" s="1"/>
  <c r="CU274" i="2"/>
  <c r="CK274" i="2"/>
  <c r="DE274" i="2" s="1"/>
  <c r="CZ274" i="2"/>
  <c r="CP274" i="2"/>
  <c r="DJ274" i="2" s="1"/>
  <c r="CU272" i="2"/>
  <c r="CK272" i="2"/>
  <c r="DE272" i="2" s="1"/>
  <c r="CV242" i="2"/>
  <c r="CL242" i="2"/>
  <c r="DF242" i="2" s="1"/>
  <c r="BO229" i="2"/>
  <c r="BT229" i="2" s="1"/>
  <c r="CT228" i="2"/>
  <c r="CJ228" i="2"/>
  <c r="DD228" i="2" s="1"/>
  <c r="CW223" i="2"/>
  <c r="CM223" i="2"/>
  <c r="DG223" i="2" s="1"/>
  <c r="CO205" i="2"/>
  <c r="DI205" i="2" s="1"/>
  <c r="DA182" i="2"/>
  <c r="CQ182" i="2"/>
  <c r="DK182" i="2" s="1"/>
  <c r="CT168" i="2"/>
  <c r="CJ168" i="2"/>
  <c r="DD168" i="2" s="1"/>
  <c r="BO168" i="2"/>
  <c r="BT168" i="2" s="1"/>
  <c r="CV158" i="2"/>
  <c r="CL158" i="2"/>
  <c r="DF158" i="2" s="1"/>
  <c r="BO151" i="2"/>
  <c r="BT151" i="2" s="1"/>
  <c r="BO145" i="2"/>
  <c r="BT145" i="2" s="1"/>
  <c r="CW139" i="2"/>
  <c r="CM139" i="2"/>
  <c r="DG139" i="2" s="1"/>
  <c r="CP132" i="2"/>
  <c r="DJ132" i="2" s="1"/>
  <c r="CZ132" i="2"/>
  <c r="CZ123" i="2"/>
  <c r="CP123" i="2"/>
  <c r="DJ123" i="2" s="1"/>
  <c r="CO122" i="2"/>
  <c r="DI122" i="2" s="1"/>
  <c r="CY122" i="2"/>
  <c r="BW115" i="2"/>
  <c r="BX115" i="2" s="1"/>
  <c r="CZ113" i="2"/>
  <c r="CP113" i="2"/>
  <c r="DJ113" i="2" s="1"/>
  <c r="BP99" i="2"/>
  <c r="BW92" i="2"/>
  <c r="BX92" i="2" s="1"/>
  <c r="BU81" i="2"/>
  <c r="BS81" i="2"/>
  <c r="BR81" i="2"/>
  <c r="BO77" i="2"/>
  <c r="BT77" i="2" s="1"/>
  <c r="BO70" i="2"/>
  <c r="BT70" i="2" s="1"/>
  <c r="CK65" i="2"/>
  <c r="DE65" i="2" s="1"/>
  <c r="CU65" i="2"/>
  <c r="BR56" i="2"/>
  <c r="BU56" i="2"/>
  <c r="BT56" i="2"/>
  <c r="BS56" i="2"/>
  <c r="CN49" i="2"/>
  <c r="DH49" i="2" s="1"/>
  <c r="CX49" i="2"/>
  <c r="BU42" i="2"/>
  <c r="BS42" i="2"/>
  <c r="BR42" i="2"/>
  <c r="CU35" i="2"/>
  <c r="CK35" i="2"/>
  <c r="DE35" i="2" s="1"/>
  <c r="CV21" i="2"/>
  <c r="CL21" i="2"/>
  <c r="DF21" i="2" s="1"/>
  <c r="CQ16" i="2"/>
  <c r="DK16" i="2" s="1"/>
  <c r="DA16" i="2"/>
  <c r="CT8" i="2"/>
  <c r="CJ8" i="2"/>
  <c r="DD8" i="2" s="1"/>
  <c r="DC258" i="2"/>
  <c r="CS258" i="2"/>
  <c r="DM258" i="2" s="1"/>
  <c r="BO255" i="2"/>
  <c r="BT255" i="2" s="1"/>
  <c r="DC180" i="2"/>
  <c r="CS180" i="2"/>
  <c r="DM180" i="2" s="1"/>
  <c r="CZ180" i="2"/>
  <c r="CP180" i="2"/>
  <c r="DJ180" i="2" s="1"/>
  <c r="CT131" i="2"/>
  <c r="CJ131" i="2"/>
  <c r="DD131" i="2" s="1"/>
  <c r="CT119" i="2"/>
  <c r="CJ119" i="2"/>
  <c r="DD119" i="2" s="1"/>
  <c r="DA95" i="2"/>
  <c r="CQ95" i="2"/>
  <c r="DK95" i="2" s="1"/>
  <c r="CX73" i="2"/>
  <c r="CN73" i="2"/>
  <c r="DH73" i="2" s="1"/>
  <c r="DC17" i="2"/>
  <c r="CS17" i="2"/>
  <c r="DM17" i="2" s="1"/>
  <c r="DC230" i="2"/>
  <c r="CS230" i="2"/>
  <c r="DM230" i="2" s="1"/>
  <c r="BW230" i="2"/>
  <c r="BX230" i="2" s="1"/>
  <c r="CW175" i="2"/>
  <c r="CM175" i="2"/>
  <c r="DG175" i="2" s="1"/>
  <c r="CK125" i="2"/>
  <c r="DE125" i="2" s="1"/>
  <c r="CU125" i="2"/>
  <c r="DB54" i="2"/>
  <c r="CR54" i="2"/>
  <c r="DL54" i="2" s="1"/>
  <c r="CM24" i="2"/>
  <c r="DG24" i="2" s="1"/>
  <c r="CW24" i="2"/>
  <c r="DC131" i="3"/>
  <c r="CS131" i="3"/>
  <c r="DM131" i="3" s="1"/>
  <c r="CX9" i="3"/>
  <c r="DR9" i="3" s="1"/>
  <c r="CM79" i="2"/>
  <c r="DG79" i="2" s="1"/>
  <c r="CW79" i="2"/>
  <c r="CP58" i="2"/>
  <c r="DJ58" i="2" s="1"/>
  <c r="CW38" i="2"/>
  <c r="CM38" i="2"/>
  <c r="DG38" i="2" s="1"/>
  <c r="CO17" i="2"/>
  <c r="DI17" i="2" s="1"/>
  <c r="DF7" i="3"/>
  <c r="CV7" i="3"/>
  <c r="DP7" i="3" s="1"/>
  <c r="DC234" i="2"/>
  <c r="CS234" i="2"/>
  <c r="DM234" i="2" s="1"/>
  <c r="BT211" i="2"/>
  <c r="BS211" i="2"/>
  <c r="BR211" i="2"/>
  <c r="BU211" i="2"/>
  <c r="CM198" i="2"/>
  <c r="DG198" i="2" s="1"/>
  <c r="CW198" i="2"/>
  <c r="CO198" i="2"/>
  <c r="DI198" i="2" s="1"/>
  <c r="CY198" i="2"/>
  <c r="CU178" i="2"/>
  <c r="CK178" i="2"/>
  <c r="DE178" i="2" s="1"/>
  <c r="CY178" i="2"/>
  <c r="CO178" i="2"/>
  <c r="DI178" i="2" s="1"/>
  <c r="CX109" i="2"/>
  <c r="CN109" i="2"/>
  <c r="DH109" i="2" s="1"/>
  <c r="CN99" i="2"/>
  <c r="DH99" i="2" s="1"/>
  <c r="CX99" i="2"/>
  <c r="BW81" i="2"/>
  <c r="BX81" i="2" s="1"/>
  <c r="CO60" i="2"/>
  <c r="DI60" i="2" s="1"/>
  <c r="CY60" i="2"/>
  <c r="CJ44" i="2"/>
  <c r="DD44" i="2" s="1"/>
  <c r="CT44" i="2"/>
  <c r="CX63" i="4"/>
  <c r="DR63" i="4" s="1"/>
  <c r="DF77" i="3"/>
  <c r="CV77" i="3"/>
  <c r="DP77" i="3" s="1"/>
  <c r="CX50" i="3"/>
  <c r="DR50" i="3" s="1"/>
  <c r="DI38" i="3"/>
  <c r="CY38" i="3"/>
  <c r="DS38" i="3" s="1"/>
  <c r="BS276" i="2"/>
  <c r="BR276" i="2"/>
  <c r="BU276" i="2"/>
  <c r="CY276" i="2"/>
  <c r="CO276" i="2"/>
  <c r="DI276" i="2" s="1"/>
  <c r="CS265" i="2"/>
  <c r="DM265" i="2" s="1"/>
  <c r="DC265" i="2"/>
  <c r="CY255" i="2"/>
  <c r="CO255" i="2"/>
  <c r="DI255" i="2" s="1"/>
  <c r="CU244" i="2"/>
  <c r="CK244" i="2"/>
  <c r="DE244" i="2" s="1"/>
  <c r="BO244" i="2"/>
  <c r="BT244" i="2" s="1"/>
  <c r="CV223" i="2"/>
  <c r="CL223" i="2"/>
  <c r="DF223" i="2" s="1"/>
  <c r="DA206" i="2"/>
  <c r="CQ206" i="2"/>
  <c r="DK206" i="2" s="1"/>
  <c r="DC190" i="2"/>
  <c r="CS190" i="2"/>
  <c r="DM190" i="2" s="1"/>
  <c r="BS167" i="2"/>
  <c r="BR167" i="2"/>
  <c r="BU167" i="2"/>
  <c r="DC155" i="2"/>
  <c r="CS155" i="2"/>
  <c r="DM155" i="2" s="1"/>
  <c r="CO147" i="2"/>
  <c r="DI147" i="2" s="1"/>
  <c r="CY147" i="2"/>
  <c r="DB145" i="2"/>
  <c r="CR145" i="2"/>
  <c r="DL145" i="2" s="1"/>
  <c r="BU136" i="2"/>
  <c r="BT136" i="2"/>
  <c r="BS136" i="2"/>
  <c r="BR136" i="2"/>
  <c r="CY135" i="2"/>
  <c r="CO135" i="2"/>
  <c r="DI135" i="2" s="1"/>
  <c r="CX133" i="2"/>
  <c r="CN133" i="2"/>
  <c r="DH133" i="2" s="1"/>
  <c r="BO122" i="2"/>
  <c r="BT122" i="2" s="1"/>
  <c r="BU117" i="2"/>
  <c r="BS117" i="2"/>
  <c r="BR117" i="2"/>
  <c r="CM113" i="2"/>
  <c r="DG113" i="2" s="1"/>
  <c r="CW113" i="2"/>
  <c r="DB102" i="2"/>
  <c r="CR102" i="2"/>
  <c r="DL102" i="2" s="1"/>
  <c r="DB77" i="2"/>
  <c r="CR77" i="2"/>
  <c r="DL77" i="2" s="1"/>
  <c r="CY71" i="2"/>
  <c r="CO71" i="2"/>
  <c r="DI71" i="2" s="1"/>
  <c r="BT67" i="2"/>
  <c r="BR67" i="2"/>
  <c r="BU67" i="2"/>
  <c r="BS67" i="2"/>
  <c r="CV58" i="2"/>
  <c r="CL58" i="2"/>
  <c r="DF58" i="2" s="1"/>
  <c r="CW53" i="2"/>
  <c r="CM53" i="2"/>
  <c r="DG53" i="2" s="1"/>
  <c r="CY51" i="2"/>
  <c r="CO51" i="2"/>
  <c r="DI51" i="2" s="1"/>
  <c r="CW45" i="2"/>
  <c r="CM45" i="2"/>
  <c r="DG45" i="2" s="1"/>
  <c r="CP41" i="2"/>
  <c r="DJ41" i="2" s="1"/>
  <c r="CZ41" i="2"/>
  <c r="CJ36" i="2"/>
  <c r="DD36" i="2" s="1"/>
  <c r="CT36" i="2"/>
  <c r="CT30" i="2"/>
  <c r="CJ30" i="2"/>
  <c r="DD30" i="2" s="1"/>
  <c r="CT21" i="2"/>
  <c r="CJ21" i="2"/>
  <c r="DD21" i="2" s="1"/>
  <c r="CY14" i="2"/>
  <c r="CO14" i="2"/>
  <c r="DI14" i="2" s="1"/>
  <c r="DB6" i="2"/>
  <c r="CR6" i="2"/>
  <c r="DL6" i="2" s="1"/>
  <c r="DE8" i="3"/>
  <c r="CU8" i="3"/>
  <c r="DO8" i="3" s="1"/>
  <c r="DB170" i="2"/>
  <c r="CR170" i="2"/>
  <c r="DL170" i="2" s="1"/>
  <c r="CR139" i="2"/>
  <c r="DL139" i="2" s="1"/>
  <c r="DB139" i="2"/>
  <c r="CQ135" i="2"/>
  <c r="DK135" i="2" s="1"/>
  <c r="DA135" i="2"/>
  <c r="CS102" i="2"/>
  <c r="DM102" i="2" s="1"/>
  <c r="DC102" i="2"/>
  <c r="CK94" i="2"/>
  <c r="DE94" i="2" s="1"/>
  <c r="CU94" i="2"/>
  <c r="CM64" i="2"/>
  <c r="DG64" i="2" s="1"/>
  <c r="CW64" i="2"/>
  <c r="CO52" i="2"/>
  <c r="DI52" i="2" s="1"/>
  <c r="CY52" i="2"/>
  <c r="CU25" i="2"/>
  <c r="CK25" i="2"/>
  <c r="DE25" i="2" s="1"/>
  <c r="CM9" i="2"/>
  <c r="DG9" i="2" s="1"/>
  <c r="CW9" i="2"/>
  <c r="BT225" i="2"/>
  <c r="BS225" i="2"/>
  <c r="BR225" i="2"/>
  <c r="BU225" i="2"/>
  <c r="BO132" i="2"/>
  <c r="BT132" i="2" s="1"/>
  <c r="BW107" i="2"/>
  <c r="BX107" i="2" s="1"/>
  <c r="CT89" i="2"/>
  <c r="CJ89" i="2"/>
  <c r="DD89" i="2" s="1"/>
  <c r="CS71" i="2"/>
  <c r="DM71" i="2" s="1"/>
  <c r="DC71" i="2"/>
  <c r="CL48" i="2"/>
  <c r="DF48" i="2" s="1"/>
  <c r="CV48" i="2"/>
  <c r="BO9" i="2"/>
  <c r="BT9" i="2" s="1"/>
  <c r="BV14" i="3"/>
  <c r="BU14" i="3"/>
  <c r="BZ14" i="3" s="1"/>
  <c r="BU190" i="2"/>
  <c r="BR190" i="2"/>
  <c r="BS190" i="2"/>
  <c r="CV172" i="2"/>
  <c r="CL172" i="2"/>
  <c r="DF172" i="2" s="1"/>
  <c r="BS140" i="2"/>
  <c r="BU140" i="2"/>
  <c r="BR140" i="2"/>
  <c r="CU108" i="2"/>
  <c r="CK108" i="2"/>
  <c r="DE108" i="2" s="1"/>
  <c r="DB72" i="2"/>
  <c r="CR72" i="2"/>
  <c r="DL72" i="2" s="1"/>
  <c r="DB55" i="2"/>
  <c r="CR55" i="2"/>
  <c r="DL55" i="2" s="1"/>
  <c r="BP30" i="2"/>
  <c r="BO30" i="2"/>
  <c r="BT30" i="2" s="1"/>
  <c r="BT26" i="2"/>
  <c r="BR26" i="2"/>
  <c r="BS26" i="2"/>
  <c r="BU26" i="2"/>
  <c r="CP10" i="2"/>
  <c r="DJ10" i="2" s="1"/>
  <c r="CZ10" i="2"/>
  <c r="BS246" i="2"/>
  <c r="BR246" i="2"/>
  <c r="BU246" i="2"/>
  <c r="CT238" i="2"/>
  <c r="CJ238" i="2"/>
  <c r="DD238" i="2" s="1"/>
  <c r="CW132" i="2"/>
  <c r="CM132" i="2"/>
  <c r="DG132" i="2" s="1"/>
  <c r="CP85" i="2"/>
  <c r="DJ85" i="2" s="1"/>
  <c r="CP69" i="2"/>
  <c r="DJ69" i="2" s="1"/>
  <c r="DB34" i="2"/>
  <c r="CR34" i="2"/>
  <c r="DL34" i="2" s="1"/>
  <c r="DF183" i="4"/>
  <c r="CV183" i="4"/>
  <c r="DP183" i="4" s="1"/>
  <c r="CC34" i="4"/>
  <c r="CD34" i="4" s="1"/>
  <c r="DG191" i="3"/>
  <c r="CW191" i="3"/>
  <c r="DQ191" i="3" s="1"/>
  <c r="CC191" i="3"/>
  <c r="CD191" i="3" s="1"/>
  <c r="CY95" i="3"/>
  <c r="DS95" i="3" s="1"/>
  <c r="DI95" i="3"/>
  <c r="CX76" i="3"/>
  <c r="DR76" i="3" s="1"/>
  <c r="BV37" i="3"/>
  <c r="CX16" i="3"/>
  <c r="DR16" i="3" s="1"/>
  <c r="DH16" i="3"/>
  <c r="BO275" i="2"/>
  <c r="BT275" i="2" s="1"/>
  <c r="CQ267" i="2"/>
  <c r="DK267" i="2" s="1"/>
  <c r="DA267" i="2"/>
  <c r="BR248" i="2"/>
  <c r="BS248" i="2"/>
  <c r="BU248" i="2"/>
  <c r="CY248" i="2"/>
  <c r="CO248" i="2"/>
  <c r="DI248" i="2" s="1"/>
  <c r="BO243" i="2"/>
  <c r="BT243" i="2" s="1"/>
  <c r="DC232" i="2"/>
  <c r="CS232" i="2"/>
  <c r="DM232" i="2" s="1"/>
  <c r="DC220" i="2"/>
  <c r="CS220" i="2"/>
  <c r="DM220" i="2" s="1"/>
  <c r="CX215" i="2"/>
  <c r="CN215" i="2"/>
  <c r="DH215" i="2" s="1"/>
  <c r="CV214" i="2"/>
  <c r="CL214" i="2"/>
  <c r="DF214" i="2" s="1"/>
  <c r="CR211" i="2"/>
  <c r="DL211" i="2" s="1"/>
  <c r="DB211" i="2"/>
  <c r="CQ205" i="2"/>
  <c r="DK205" i="2" s="1"/>
  <c r="DA205" i="2"/>
  <c r="CV196" i="2"/>
  <c r="CL196" i="2"/>
  <c r="DF196" i="2" s="1"/>
  <c r="CY189" i="2"/>
  <c r="CO189" i="2"/>
  <c r="DI189" i="2" s="1"/>
  <c r="CX179" i="2"/>
  <c r="CN179" i="2"/>
  <c r="DH179" i="2" s="1"/>
  <c r="CT176" i="2"/>
  <c r="CJ176" i="2"/>
  <c r="DD176" i="2" s="1"/>
  <c r="BO176" i="2"/>
  <c r="BT176" i="2" s="1"/>
  <c r="CM166" i="2"/>
  <c r="DG166" i="2" s="1"/>
  <c r="CW166" i="2"/>
  <c r="CV162" i="2"/>
  <c r="CL162" i="2"/>
  <c r="DF162" i="2" s="1"/>
  <c r="CZ152" i="2"/>
  <c r="CP152" i="2"/>
  <c r="DJ152" i="2" s="1"/>
  <c r="CY141" i="2"/>
  <c r="CO141" i="2"/>
  <c r="DI141" i="2" s="1"/>
  <c r="CO125" i="2"/>
  <c r="DI125" i="2" s="1"/>
  <c r="CY125" i="2"/>
  <c r="CT113" i="2"/>
  <c r="CJ113" i="2"/>
  <c r="DD113" i="2" s="1"/>
  <c r="CN111" i="2"/>
  <c r="DH111" i="2" s="1"/>
  <c r="CX111" i="2"/>
  <c r="CQ108" i="2"/>
  <c r="DK108" i="2" s="1"/>
  <c r="DA108" i="2"/>
  <c r="CL106" i="2"/>
  <c r="DF106" i="2" s="1"/>
  <c r="CV106" i="2"/>
  <c r="CT103" i="2"/>
  <c r="CJ103" i="2"/>
  <c r="DD103" i="2" s="1"/>
  <c r="CW96" i="2"/>
  <c r="CM96" i="2"/>
  <c r="DG96" i="2" s="1"/>
  <c r="BO90" i="2"/>
  <c r="BT90" i="2" s="1"/>
  <c r="BT85" i="2"/>
  <c r="BS85" i="2"/>
  <c r="BR85" i="2"/>
  <c r="BU85" i="2"/>
  <c r="DB80" i="2"/>
  <c r="CR80" i="2"/>
  <c r="DL80" i="2" s="1"/>
  <c r="BO74" i="2"/>
  <c r="BT74" i="2" s="1"/>
  <c r="DC70" i="2"/>
  <c r="CS70" i="2"/>
  <c r="DM70" i="2" s="1"/>
  <c r="DB64" i="2"/>
  <c r="CR64" i="2"/>
  <c r="DL64" i="2" s="1"/>
  <c r="BS53" i="2"/>
  <c r="BR53" i="2"/>
  <c r="BU53" i="2"/>
  <c r="BO44" i="2"/>
  <c r="BT44" i="2" s="1"/>
  <c r="CM39" i="2"/>
  <c r="DG39" i="2" s="1"/>
  <c r="CW39" i="2"/>
  <c r="CZ32" i="2"/>
  <c r="CP32" i="2"/>
  <c r="DJ32" i="2" s="1"/>
  <c r="BU29" i="2"/>
  <c r="BS29" i="2"/>
  <c r="BR29" i="2"/>
  <c r="DA22" i="2"/>
  <c r="CQ22" i="2"/>
  <c r="DK22" i="2" s="1"/>
  <c r="CY16" i="2"/>
  <c r="CO16" i="2"/>
  <c r="DI16" i="2" s="1"/>
  <c r="CX9" i="2"/>
  <c r="CN9" i="2"/>
  <c r="DH9" i="2" s="1"/>
  <c r="DB217" i="3"/>
  <c r="CR217" i="3"/>
  <c r="DL217" i="3" s="1"/>
  <c r="BV101" i="3"/>
  <c r="BZ64" i="3"/>
  <c r="BY64" i="3"/>
  <c r="BX64" i="3"/>
  <c r="CA64" i="3"/>
  <c r="CX46" i="3"/>
  <c r="DR46" i="3" s="1"/>
  <c r="DH46" i="3"/>
  <c r="CT29" i="3"/>
  <c r="DN29" i="3" s="1"/>
  <c r="DD29" i="3"/>
  <c r="CZ245" i="2"/>
  <c r="CP245" i="2"/>
  <c r="DJ245" i="2" s="1"/>
  <c r="CO191" i="2"/>
  <c r="DI191" i="2" s="1"/>
  <c r="BO162" i="2"/>
  <c r="BT162" i="2" s="1"/>
  <c r="CZ146" i="2"/>
  <c r="CP146" i="2"/>
  <c r="DJ146" i="2" s="1"/>
  <c r="CP139" i="2"/>
  <c r="DJ139" i="2" s="1"/>
  <c r="CV124" i="2"/>
  <c r="CL124" i="2"/>
  <c r="DF124" i="2" s="1"/>
  <c r="CV120" i="2"/>
  <c r="CL120" i="2"/>
  <c r="DF120" i="2" s="1"/>
  <c r="CT99" i="2"/>
  <c r="CJ99" i="2"/>
  <c r="DD99" i="2" s="1"/>
  <c r="CK76" i="2"/>
  <c r="DE76" i="2" s="1"/>
  <c r="CU76" i="2"/>
  <c r="CZ61" i="2"/>
  <c r="CP61" i="2"/>
  <c r="DJ61" i="2" s="1"/>
  <c r="CW37" i="2"/>
  <c r="CM37" i="2"/>
  <c r="DG37" i="2" s="1"/>
  <c r="BR31" i="2"/>
  <c r="BU31" i="2"/>
  <c r="BS31" i="2"/>
  <c r="CZ213" i="2"/>
  <c r="CP213" i="2"/>
  <c r="DJ213" i="2" s="1"/>
  <c r="BW212" i="2"/>
  <c r="BX212" i="2" s="1"/>
  <c r="BS199" i="2"/>
  <c r="BR199" i="2"/>
  <c r="BU199" i="2"/>
  <c r="CN170" i="2"/>
  <c r="DH170" i="2" s="1"/>
  <c r="CX170" i="2"/>
  <c r="CN159" i="2"/>
  <c r="DH159" i="2" s="1"/>
  <c r="CX159" i="2"/>
  <c r="DA157" i="2"/>
  <c r="CQ157" i="2"/>
  <c r="DK157" i="2" s="1"/>
  <c r="BS145" i="2"/>
  <c r="BR145" i="2"/>
  <c r="BU145" i="2"/>
  <c r="CP133" i="2"/>
  <c r="DJ133" i="2" s="1"/>
  <c r="CZ133" i="2"/>
  <c r="CL113" i="2"/>
  <c r="DF113" i="2" s="1"/>
  <c r="CV113" i="2"/>
  <c r="CY112" i="2"/>
  <c r="CO112" i="2"/>
  <c r="DI112" i="2" s="1"/>
  <c r="CV93" i="2"/>
  <c r="CL93" i="2"/>
  <c r="DF93" i="2" s="1"/>
  <c r="CZ81" i="2"/>
  <c r="CP81" i="2"/>
  <c r="DJ81" i="2" s="1"/>
  <c r="CP72" i="2"/>
  <c r="DJ72" i="2" s="1"/>
  <c r="CZ72" i="2"/>
  <c r="CL61" i="2"/>
  <c r="DF61" i="2" s="1"/>
  <c r="CV61" i="2"/>
  <c r="DB47" i="2"/>
  <c r="CR47" i="2"/>
  <c r="DL47" i="2" s="1"/>
  <c r="CX28" i="2"/>
  <c r="CN28" i="2"/>
  <c r="DH28" i="2" s="1"/>
  <c r="BW21" i="2"/>
  <c r="BX21" i="2" s="1"/>
  <c r="CU274" i="3"/>
  <c r="DO274" i="3" s="1"/>
  <c r="DD265" i="3"/>
  <c r="CT265" i="3"/>
  <c r="DN265" i="3" s="1"/>
  <c r="CA11" i="3"/>
  <c r="BY11" i="3"/>
  <c r="BX11" i="3"/>
  <c r="BS187" i="2"/>
  <c r="BR187" i="2"/>
  <c r="BU187" i="2"/>
  <c r="CK144" i="2"/>
  <c r="DE144" i="2" s="1"/>
  <c r="CU144" i="2"/>
  <c r="DC122" i="2"/>
  <c r="CS122" i="2"/>
  <c r="DM122" i="2" s="1"/>
  <c r="CT75" i="2"/>
  <c r="CJ75" i="2"/>
  <c r="DD75" i="2" s="1"/>
  <c r="CU46" i="2"/>
  <c r="CK46" i="2"/>
  <c r="DE46" i="2" s="1"/>
  <c r="CT35" i="2"/>
  <c r="CJ35" i="2"/>
  <c r="DD35" i="2" s="1"/>
  <c r="CZ23" i="2"/>
  <c r="CP23" i="2"/>
  <c r="DJ23" i="2" s="1"/>
  <c r="BT6" i="2"/>
  <c r="BU6" i="2"/>
  <c r="BR6" i="2"/>
  <c r="BS6" i="2"/>
  <c r="DA14" i="4"/>
  <c r="CQ14" i="4"/>
  <c r="DK14" i="4" s="1"/>
  <c r="CS97" i="3"/>
  <c r="DM97" i="3" s="1"/>
  <c r="DC97" i="3"/>
  <c r="DG95" i="3"/>
  <c r="CW95" i="3"/>
  <c r="DQ95" i="3" s="1"/>
  <c r="CC95" i="3"/>
  <c r="CD95" i="3" s="1"/>
  <c r="CT204" i="2"/>
  <c r="CJ204" i="2"/>
  <c r="DD204" i="2" s="1"/>
  <c r="CN204" i="2"/>
  <c r="DH204" i="2" s="1"/>
  <c r="CX204" i="2"/>
  <c r="BO149" i="2"/>
  <c r="BT149" i="2" s="1"/>
  <c r="BO148" i="2"/>
  <c r="BT148" i="2" s="1"/>
  <c r="CT137" i="2"/>
  <c r="CJ137" i="2"/>
  <c r="DD137" i="2" s="1"/>
  <c r="CY92" i="2"/>
  <c r="CO92" i="2"/>
  <c r="DI92" i="2" s="1"/>
  <c r="CS75" i="2"/>
  <c r="DM75" i="2" s="1"/>
  <c r="DC75" i="2"/>
  <c r="DA55" i="2"/>
  <c r="CQ55" i="2"/>
  <c r="DK55" i="2" s="1"/>
  <c r="CY123" i="3"/>
  <c r="DS123" i="3" s="1"/>
  <c r="DI123" i="3"/>
  <c r="DH58" i="3"/>
  <c r="CX58" i="3"/>
  <c r="DR58" i="3" s="1"/>
  <c r="CY271" i="2"/>
  <c r="CO271" i="2"/>
  <c r="DI271" i="2" s="1"/>
  <c r="CV262" i="2"/>
  <c r="CL262" i="2"/>
  <c r="DF262" i="2" s="1"/>
  <c r="CX257" i="2"/>
  <c r="CN257" i="2"/>
  <c r="DH257" i="2" s="1"/>
  <c r="CY251" i="2"/>
  <c r="CO251" i="2"/>
  <c r="DI251" i="2" s="1"/>
  <c r="CV239" i="2"/>
  <c r="CL239" i="2"/>
  <c r="DF239" i="2" s="1"/>
  <c r="BO219" i="2"/>
  <c r="BT219" i="2" s="1"/>
  <c r="CM218" i="2"/>
  <c r="DG218" i="2" s="1"/>
  <c r="CW218" i="2"/>
  <c r="CX195" i="2"/>
  <c r="CN195" i="2"/>
  <c r="DH195" i="2" s="1"/>
  <c r="CX193" i="2"/>
  <c r="CN193" i="2"/>
  <c r="DH193" i="2" s="1"/>
  <c r="CV188" i="2"/>
  <c r="CL188" i="2"/>
  <c r="DF188" i="2" s="1"/>
  <c r="CM184" i="2"/>
  <c r="DG184" i="2" s="1"/>
  <c r="CW184" i="2"/>
  <c r="CM174" i="2"/>
  <c r="DG174" i="2" s="1"/>
  <c r="CW174" i="2"/>
  <c r="CX163" i="2"/>
  <c r="CN163" i="2"/>
  <c r="DH163" i="2" s="1"/>
  <c r="BR154" i="2"/>
  <c r="CS152" i="2"/>
  <c r="DM152" i="2" s="1"/>
  <c r="DC152" i="2"/>
  <c r="DA150" i="2"/>
  <c r="CQ150" i="2"/>
  <c r="DK150" i="2" s="1"/>
  <c r="BW135" i="2"/>
  <c r="BX135" i="2" s="1"/>
  <c r="BO117" i="2"/>
  <c r="BT117" i="2" s="1"/>
  <c r="CR110" i="2"/>
  <c r="DL110" i="2" s="1"/>
  <c r="DB110" i="2"/>
  <c r="CX104" i="2"/>
  <c r="CN104" i="2"/>
  <c r="DH104" i="2" s="1"/>
  <c r="CP100" i="2"/>
  <c r="DJ100" i="2" s="1"/>
  <c r="CZ100" i="2"/>
  <c r="BP98" i="2"/>
  <c r="BO98" i="2"/>
  <c r="BT98" i="2" s="1"/>
  <c r="CT94" i="2"/>
  <c r="CJ94" i="2"/>
  <c r="DD94" i="2" s="1"/>
  <c r="CS91" i="2"/>
  <c r="DM91" i="2" s="1"/>
  <c r="DC91" i="2"/>
  <c r="CY86" i="2"/>
  <c r="CO86" i="2"/>
  <c r="DI86" i="2" s="1"/>
  <c r="CW82" i="2"/>
  <c r="CM82" i="2"/>
  <c r="DG82" i="2" s="1"/>
  <c r="CX68" i="2"/>
  <c r="CN68" i="2"/>
  <c r="DH68" i="2" s="1"/>
  <c r="CZ63" i="2"/>
  <c r="CP63" i="2"/>
  <c r="DJ63" i="2" s="1"/>
  <c r="CX59" i="2"/>
  <c r="CN59" i="2"/>
  <c r="DH59" i="2" s="1"/>
  <c r="DC53" i="2"/>
  <c r="CS53" i="2"/>
  <c r="DM53" i="2" s="1"/>
  <c r="CT49" i="2"/>
  <c r="CJ49" i="2"/>
  <c r="DD49" i="2" s="1"/>
  <c r="CZ46" i="2"/>
  <c r="CP46" i="2"/>
  <c r="DJ46" i="2" s="1"/>
  <c r="BR41" i="2"/>
  <c r="BU41" i="2"/>
  <c r="BS41" i="2"/>
  <c r="CK34" i="2"/>
  <c r="DE34" i="2" s="1"/>
  <c r="CU34" i="2"/>
  <c r="CO28" i="2"/>
  <c r="DI28" i="2" s="1"/>
  <c r="CY28" i="2"/>
  <c r="BP23" i="2"/>
  <c r="BO23" i="2"/>
  <c r="BT23" i="2" s="1"/>
  <c r="CP20" i="2"/>
  <c r="DJ20" i="2" s="1"/>
  <c r="CZ20" i="2"/>
  <c r="CR18" i="2"/>
  <c r="DL18" i="2" s="1"/>
  <c r="DB18" i="2"/>
  <c r="CU14" i="2"/>
  <c r="CK14" i="2"/>
  <c r="DE14" i="2" s="1"/>
  <c r="CA11" i="4"/>
  <c r="BX11" i="4"/>
  <c r="BY11" i="4"/>
  <c r="CV251" i="3"/>
  <c r="DP251" i="3" s="1"/>
  <c r="DF251" i="3"/>
  <c r="CV227" i="3"/>
  <c r="DP227" i="3" s="1"/>
  <c r="DF227" i="3"/>
  <c r="CT193" i="3"/>
  <c r="DN193" i="3" s="1"/>
  <c r="DH28" i="3"/>
  <c r="CX28" i="3"/>
  <c r="DR28" i="3" s="1"/>
  <c r="CX27" i="3"/>
  <c r="DR27" i="3" s="1"/>
  <c r="DH27" i="3"/>
  <c r="CZ6" i="3"/>
  <c r="CP6" i="3"/>
  <c r="DJ6" i="3" s="1"/>
  <c r="BO267" i="2"/>
  <c r="BT267" i="2" s="1"/>
  <c r="CY260" i="2"/>
  <c r="CO260" i="2"/>
  <c r="DI260" i="2" s="1"/>
  <c r="DC236" i="2"/>
  <c r="CS236" i="2"/>
  <c r="DM236" i="2" s="1"/>
  <c r="DB224" i="2"/>
  <c r="CR224" i="2"/>
  <c r="DL224" i="2" s="1"/>
  <c r="BO130" i="2"/>
  <c r="BT130" i="2" s="1"/>
  <c r="CQ114" i="2"/>
  <c r="DK114" i="2" s="1"/>
  <c r="DA114" i="2"/>
  <c r="CX70" i="2"/>
  <c r="CN70" i="2"/>
  <c r="DH70" i="2" s="1"/>
  <c r="CM52" i="2"/>
  <c r="DG52" i="2" s="1"/>
  <c r="CW52" i="2"/>
  <c r="CX35" i="2"/>
  <c r="CN35" i="2"/>
  <c r="DH35" i="2" s="1"/>
  <c r="BP11" i="2"/>
  <c r="BO11" i="2"/>
  <c r="BT11" i="2" s="1"/>
  <c r="CS122" i="3"/>
  <c r="DM122" i="3" s="1"/>
  <c r="DC122" i="3"/>
  <c r="CT77" i="3"/>
  <c r="DN77" i="3" s="1"/>
  <c r="DD77" i="3"/>
  <c r="BO223" i="2"/>
  <c r="BT223" i="2" s="1"/>
  <c r="CU160" i="2"/>
  <c r="CK160" i="2"/>
  <c r="DE160" i="2" s="1"/>
  <c r="BU150" i="2"/>
  <c r="BR150" i="2"/>
  <c r="BS150" i="2"/>
  <c r="CX134" i="2"/>
  <c r="CN134" i="2"/>
  <c r="DH134" i="2" s="1"/>
  <c r="BW103" i="2"/>
  <c r="BX103" i="2" s="1"/>
  <c r="CP90" i="2"/>
  <c r="DJ90" i="2" s="1"/>
  <c r="CV52" i="2"/>
  <c r="CL52" i="2"/>
  <c r="DF52" i="2" s="1"/>
  <c r="CZ36" i="2"/>
  <c r="CP36" i="2"/>
  <c r="DJ36" i="2" s="1"/>
  <c r="DC11" i="2"/>
  <c r="CS11" i="2"/>
  <c r="DM11" i="2" s="1"/>
  <c r="BO181" i="2"/>
  <c r="BT181" i="2" s="1"/>
  <c r="BO157" i="2"/>
  <c r="BT157" i="2" s="1"/>
  <c r="BP157" i="2"/>
  <c r="CY67" i="2"/>
  <c r="CO67" i="2"/>
  <c r="DI67" i="2" s="1"/>
  <c r="BR28" i="2"/>
  <c r="BP13" i="2"/>
  <c r="BO13" i="2"/>
  <c r="BT13" i="2" s="1"/>
  <c r="BR179" i="2"/>
  <c r="CN95" i="2"/>
  <c r="DH95" i="2" s="1"/>
  <c r="CP73" i="2"/>
  <c r="DJ73" i="2" s="1"/>
  <c r="CN54" i="2"/>
  <c r="DH54" i="2" s="1"/>
  <c r="CR106" i="2"/>
  <c r="DL106" i="2" s="1"/>
  <c r="CR168" i="2"/>
  <c r="DL168" i="2" s="1"/>
  <c r="CN47" i="2"/>
  <c r="DH47" i="2" s="1"/>
  <c r="CO31" i="2"/>
  <c r="DI31" i="2" s="1"/>
  <c r="CO39" i="2"/>
  <c r="DI39" i="2" s="1"/>
  <c r="CN135" i="2"/>
  <c r="DH135" i="2" s="1"/>
  <c r="CR155" i="2"/>
  <c r="DL155" i="2" s="1"/>
  <c r="CP79" i="2"/>
  <c r="DJ79" i="2" s="1"/>
  <c r="CO121" i="2"/>
  <c r="DI121" i="2" s="1"/>
  <c r="CN185" i="2"/>
  <c r="DH185" i="2" s="1"/>
  <c r="BR146" i="2"/>
  <c r="BR79" i="2"/>
  <c r="CO8" i="2"/>
  <c r="DI8" i="2" s="1"/>
  <c r="CN225" i="2"/>
  <c r="DH225" i="2" s="1"/>
  <c r="O5" i="7" l="1"/>
  <c r="DT276" i="5"/>
  <c r="DT98" i="4"/>
  <c r="DT87" i="3"/>
  <c r="DV266" i="3"/>
  <c r="DV260" i="5"/>
  <c r="DT95" i="5"/>
  <c r="DV251" i="4"/>
  <c r="DQ33" i="2"/>
  <c r="DT266" i="3"/>
  <c r="DV240" i="4"/>
  <c r="DV35" i="5"/>
  <c r="DN123" i="2"/>
  <c r="DP123" i="2" s="1"/>
  <c r="DT90" i="3"/>
  <c r="DV98" i="4"/>
  <c r="DT43" i="3"/>
  <c r="N4" i="7"/>
  <c r="N12" i="7"/>
  <c r="M4" i="7"/>
  <c r="L4" i="7"/>
  <c r="DV85" i="3"/>
  <c r="DT123" i="4"/>
  <c r="DT240" i="4"/>
  <c r="DN194" i="2"/>
  <c r="DP194" i="2" s="1"/>
  <c r="DQ254" i="2"/>
  <c r="DV161" i="5"/>
  <c r="DQ81" i="2"/>
  <c r="DN85" i="2"/>
  <c r="DP85" i="2" s="1"/>
  <c r="DV159" i="4"/>
  <c r="DQ268" i="2"/>
  <c r="DT137" i="5"/>
  <c r="DV193" i="4"/>
  <c r="DN192" i="2"/>
  <c r="DP192" i="2" s="1"/>
  <c r="DT208" i="5"/>
  <c r="DV90" i="3"/>
  <c r="DT201" i="3"/>
  <c r="DV121" i="5"/>
  <c r="DT260" i="5"/>
  <c r="DV66" i="5"/>
  <c r="DT190" i="5"/>
  <c r="DV87" i="3"/>
  <c r="DT224" i="4"/>
  <c r="DV110" i="4"/>
  <c r="DV119" i="3"/>
  <c r="DT161" i="5"/>
  <c r="DN33" i="2"/>
  <c r="DP33" i="2" s="1"/>
  <c r="DT220" i="3"/>
  <c r="DT72" i="5"/>
  <c r="DV154" i="3"/>
  <c r="DV23" i="5"/>
  <c r="DN268" i="2"/>
  <c r="DP268" i="2" s="1"/>
  <c r="DT17" i="5"/>
  <c r="DT78" i="4"/>
  <c r="DT245" i="3"/>
  <c r="DT154" i="3"/>
  <c r="DV95" i="5"/>
  <c r="DV21" i="5"/>
  <c r="DV25" i="3"/>
  <c r="DN34" i="2"/>
  <c r="DP34" i="2" s="1"/>
  <c r="DV245" i="3"/>
  <c r="DT183" i="3"/>
  <c r="DQ184" i="2"/>
  <c r="DT127" i="4"/>
  <c r="DV116" i="3"/>
  <c r="DT106" i="4"/>
  <c r="DV73" i="4"/>
  <c r="DV32" i="3"/>
  <c r="DV208" i="5"/>
  <c r="DQ29" i="2"/>
  <c r="DN29" i="2"/>
  <c r="DP29" i="2" s="1"/>
  <c r="DT5" i="4"/>
  <c r="DV17" i="5"/>
  <c r="DV72" i="5"/>
  <c r="DT159" i="4"/>
  <c r="DV59" i="5"/>
  <c r="DQ83" i="2"/>
  <c r="DQ200" i="2"/>
  <c r="DT276" i="4"/>
  <c r="DT101" i="4"/>
  <c r="DT213" i="3"/>
  <c r="DV55" i="3"/>
  <c r="DT247" i="3"/>
  <c r="DT132" i="3"/>
  <c r="DT25" i="3"/>
  <c r="DV123" i="4"/>
  <c r="DT121" i="5"/>
  <c r="DT96" i="5"/>
  <c r="DN258" i="2"/>
  <c r="DP258" i="2" s="1"/>
  <c r="DT114" i="5"/>
  <c r="DV29" i="5"/>
  <c r="DT179" i="5"/>
  <c r="DV101" i="4"/>
  <c r="DT155" i="4"/>
  <c r="DV190" i="5"/>
  <c r="DT13" i="4"/>
  <c r="DT38" i="3"/>
  <c r="DT130" i="3"/>
  <c r="DT262" i="5"/>
  <c r="DN216" i="2"/>
  <c r="DP216" i="2" s="1"/>
  <c r="DT212" i="4"/>
  <c r="DT85" i="3"/>
  <c r="DV69" i="5"/>
  <c r="DT204" i="3"/>
  <c r="DV59" i="3"/>
  <c r="DT69" i="5"/>
  <c r="DT251" i="4"/>
  <c r="DQ69" i="2"/>
  <c r="DN22" i="2"/>
  <c r="DP22" i="2" s="1"/>
  <c r="DV137" i="5"/>
  <c r="DN53" i="2"/>
  <c r="DP53" i="2" s="1"/>
  <c r="DV19" i="4"/>
  <c r="DT164" i="3"/>
  <c r="DV130" i="3"/>
  <c r="DV132" i="3"/>
  <c r="DQ258" i="2"/>
  <c r="DT110" i="4"/>
  <c r="DV34" i="5"/>
  <c r="M5" i="7"/>
  <c r="L5" i="7"/>
  <c r="O12" i="7"/>
  <c r="M12" i="7"/>
  <c r="M3" i="7"/>
  <c r="O3" i="7"/>
  <c r="L3" i="7"/>
  <c r="DX130" i="3"/>
  <c r="DY130" i="3" s="1"/>
  <c r="ED130" i="3" s="1"/>
  <c r="DO29" i="2"/>
  <c r="DW96" i="5"/>
  <c r="DS270" i="2"/>
  <c r="DV270" i="2" s="1"/>
  <c r="DW270" i="2" s="1"/>
  <c r="DX270" i="2" s="1"/>
  <c r="EC270" i="2" s="1"/>
  <c r="DX35" i="3"/>
  <c r="EA35" i="3" s="1"/>
  <c r="EB35" i="3" s="1"/>
  <c r="EC35" i="3" s="1"/>
  <c r="EH35" i="3" s="1"/>
  <c r="DS208" i="2"/>
  <c r="DT208" i="2" s="1"/>
  <c r="DS268" i="2"/>
  <c r="DT268" i="2" s="1"/>
  <c r="DU268" i="2" s="1"/>
  <c r="DS42" i="2"/>
  <c r="DT42" i="2" s="1"/>
  <c r="DX56" i="4"/>
  <c r="DY56" i="4" s="1"/>
  <c r="DX144" i="4"/>
  <c r="DY144" i="4" s="1"/>
  <c r="DX137" i="5"/>
  <c r="DY137" i="5" s="1"/>
  <c r="DX82" i="3"/>
  <c r="DY82" i="3" s="1"/>
  <c r="DS33" i="2"/>
  <c r="DT33" i="2" s="1"/>
  <c r="DX276" i="4"/>
  <c r="DY276" i="4" s="1"/>
  <c r="DX268" i="4"/>
  <c r="DY268" i="4" s="1"/>
  <c r="DS81" i="2"/>
  <c r="DT81" i="2" s="1"/>
  <c r="DX154" i="3"/>
  <c r="EA154" i="3" s="1"/>
  <c r="EB154" i="3" s="1"/>
  <c r="EC154" i="3" s="1"/>
  <c r="EH154" i="3" s="1"/>
  <c r="DX78" i="4"/>
  <c r="DY78" i="4" s="1"/>
  <c r="DX87" i="3"/>
  <c r="DY87" i="3" s="1"/>
  <c r="DX72" i="5"/>
  <c r="EA72" i="5" s="1"/>
  <c r="EB72" i="5" s="1"/>
  <c r="EC72" i="5" s="1"/>
  <c r="EH72" i="5" s="1"/>
  <c r="DS23" i="2"/>
  <c r="DV23" i="2" s="1"/>
  <c r="DW23" i="2" s="1"/>
  <c r="DX23" i="2" s="1"/>
  <c r="EC23" i="2" s="1"/>
  <c r="DS51" i="2"/>
  <c r="DT51" i="2" s="1"/>
  <c r="DX52" i="4"/>
  <c r="DY52" i="4" s="1"/>
  <c r="DX43" i="3"/>
  <c r="EA43" i="3" s="1"/>
  <c r="EB43" i="3" s="1"/>
  <c r="EC43" i="3" s="1"/>
  <c r="EH43" i="3" s="1"/>
  <c r="DX58" i="4"/>
  <c r="DY58" i="4" s="1"/>
  <c r="DX59" i="3"/>
  <c r="DY59" i="3" s="1"/>
  <c r="DX266" i="3"/>
  <c r="DY266" i="3" s="1"/>
  <c r="DZ266" i="3" s="1"/>
  <c r="DX201" i="3"/>
  <c r="EA201" i="3" s="1"/>
  <c r="EB201" i="3" s="1"/>
  <c r="EC201" i="3" s="1"/>
  <c r="EH201" i="3" s="1"/>
  <c r="DS29" i="2"/>
  <c r="DV29" i="2" s="1"/>
  <c r="DW29" i="2" s="1"/>
  <c r="DX29" i="2" s="1"/>
  <c r="EC29" i="2" s="1"/>
  <c r="DX245" i="3"/>
  <c r="EA245" i="3" s="1"/>
  <c r="EB245" i="3" s="1"/>
  <c r="EC245" i="3" s="1"/>
  <c r="EH245" i="3" s="1"/>
  <c r="DS47" i="2"/>
  <c r="DT47" i="2" s="1"/>
  <c r="DX208" i="4"/>
  <c r="EA208" i="4" s="1"/>
  <c r="EB208" i="4" s="1"/>
  <c r="EC208" i="4" s="1"/>
  <c r="EH208" i="4" s="1"/>
  <c r="DX17" i="5"/>
  <c r="DY17" i="5" s="1"/>
  <c r="DX164" i="3"/>
  <c r="DY164" i="3" s="1"/>
  <c r="DX98" i="4"/>
  <c r="EA98" i="4" s="1"/>
  <c r="EB98" i="4" s="1"/>
  <c r="EC98" i="4" s="1"/>
  <c r="EH98" i="4" s="1"/>
  <c r="DX109" i="5"/>
  <c r="DY109" i="5" s="1"/>
  <c r="DX96" i="5"/>
  <c r="EA96" i="5" s="1"/>
  <c r="EB96" i="5" s="1"/>
  <c r="EC96" i="5" s="1"/>
  <c r="EH96" i="5" s="1"/>
  <c r="DX131" i="5"/>
  <c r="DY131" i="5" s="1"/>
  <c r="DX162" i="4"/>
  <c r="DY162" i="4" s="1"/>
  <c r="DX160" i="3"/>
  <c r="DY160" i="3" s="1"/>
  <c r="DX177" i="3"/>
  <c r="EA177" i="3" s="1"/>
  <c r="EB177" i="3" s="1"/>
  <c r="EC177" i="3" s="1"/>
  <c r="EH177" i="3" s="1"/>
  <c r="DS53" i="2"/>
  <c r="DV53" i="2" s="1"/>
  <c r="DW53" i="2" s="1"/>
  <c r="DX53" i="2" s="1"/>
  <c r="EC53" i="2" s="1"/>
  <c r="DS194" i="2"/>
  <c r="DT194" i="2" s="1"/>
  <c r="DX127" i="4"/>
  <c r="EA127" i="4" s="1"/>
  <c r="EB127" i="4" s="1"/>
  <c r="EC127" i="4" s="1"/>
  <c r="EH127" i="4" s="1"/>
  <c r="DX190" i="5"/>
  <c r="DY190" i="5" s="1"/>
  <c r="DX251" i="4"/>
  <c r="DY251" i="4" s="1"/>
  <c r="DX240" i="4"/>
  <c r="DY240" i="4" s="1"/>
  <c r="DX236" i="4"/>
  <c r="EA236" i="4" s="1"/>
  <c r="EB236" i="4" s="1"/>
  <c r="EC236" i="4" s="1"/>
  <c r="EH236" i="4" s="1"/>
  <c r="DS85" i="2"/>
  <c r="DT85" i="2" s="1"/>
  <c r="DX193" i="4"/>
  <c r="DY193" i="4" s="1"/>
  <c r="DZ193" i="4" s="1"/>
  <c r="DX224" i="4"/>
  <c r="DY224" i="4" s="1"/>
  <c r="DX119" i="5"/>
  <c r="DY119" i="5" s="1"/>
  <c r="DX260" i="5"/>
  <c r="EA260" i="5" s="1"/>
  <c r="EB260" i="5" s="1"/>
  <c r="EC260" i="5" s="1"/>
  <c r="EH260" i="5" s="1"/>
  <c r="DS216" i="2"/>
  <c r="DT216" i="2" s="1"/>
  <c r="DU216" i="2" s="1"/>
  <c r="DX17" i="4"/>
  <c r="DY17" i="4" s="1"/>
  <c r="DX161" i="5"/>
  <c r="DY161" i="5" s="1"/>
  <c r="DX208" i="5"/>
  <c r="DY208" i="5" s="1"/>
  <c r="DS258" i="2"/>
  <c r="DT258" i="2" s="1"/>
  <c r="DS256" i="2"/>
  <c r="DT256" i="2" s="1"/>
  <c r="DS34" i="2"/>
  <c r="DV34" i="2" s="1"/>
  <c r="DW34" i="2" s="1"/>
  <c r="DX34" i="2" s="1"/>
  <c r="EC34" i="2" s="1"/>
  <c r="DX38" i="3"/>
  <c r="DY38" i="3" s="1"/>
  <c r="DX110" i="4"/>
  <c r="DY110" i="4" s="1"/>
  <c r="DZ110" i="4" s="1"/>
  <c r="DX192" i="4"/>
  <c r="DY192" i="4" s="1"/>
  <c r="DS98" i="2"/>
  <c r="DT98" i="2" s="1"/>
  <c r="DW198" i="5"/>
  <c r="DO208" i="2"/>
  <c r="DR200" i="2"/>
  <c r="DO226" i="2"/>
  <c r="DW144" i="4"/>
  <c r="DU95" i="5"/>
  <c r="DU190" i="5"/>
  <c r="DW25" i="3"/>
  <c r="DW276" i="4"/>
  <c r="DU116" i="3"/>
  <c r="DU131" i="5"/>
  <c r="DU257" i="3"/>
  <c r="DW257" i="3"/>
  <c r="DU34" i="5"/>
  <c r="DR194" i="2"/>
  <c r="DU266" i="3"/>
  <c r="DW251" i="4"/>
  <c r="DW219" i="5"/>
  <c r="DW179" i="5"/>
  <c r="DU232" i="5"/>
  <c r="DW23" i="5"/>
  <c r="DW90" i="5"/>
  <c r="DU96" i="5"/>
  <c r="DU72" i="5"/>
  <c r="DU148" i="5"/>
  <c r="DU208" i="4"/>
  <c r="DW247" i="5"/>
  <c r="DW161" i="5"/>
  <c r="DU198" i="5"/>
  <c r="DU224" i="4"/>
  <c r="DR29" i="2"/>
  <c r="DR258" i="2"/>
  <c r="DU66" i="5"/>
  <c r="DW145" i="5"/>
  <c r="DO67" i="2"/>
  <c r="DU109" i="5"/>
  <c r="DW56" i="4"/>
  <c r="DU69" i="5"/>
  <c r="DW247" i="3"/>
  <c r="DU276" i="4"/>
  <c r="DW85" i="3"/>
  <c r="DU90" i="3"/>
  <c r="DO194" i="2"/>
  <c r="DU155" i="4"/>
  <c r="DO69" i="2"/>
  <c r="DW192" i="4"/>
  <c r="DW34" i="5"/>
  <c r="DU32" i="3"/>
  <c r="DU247" i="3"/>
  <c r="DW130" i="3"/>
  <c r="DU58" i="4"/>
  <c r="DW126" i="4"/>
  <c r="DW87" i="3"/>
  <c r="DU38" i="3"/>
  <c r="DW212" i="4"/>
  <c r="DW17" i="3"/>
  <c r="DW177" i="3"/>
  <c r="DU213" i="3"/>
  <c r="DR83" i="2"/>
  <c r="DW159" i="4"/>
  <c r="DR34" i="2"/>
  <c r="DU212" i="4"/>
  <c r="DW165" i="5"/>
  <c r="DR22" i="2"/>
  <c r="DU137" i="5"/>
  <c r="DU247" i="5"/>
  <c r="DW131" i="5"/>
  <c r="DW73" i="4"/>
  <c r="DW177" i="5"/>
  <c r="DO256" i="2"/>
  <c r="DO34" i="2"/>
  <c r="DU52" i="4"/>
  <c r="DW240" i="4"/>
  <c r="DU17" i="5"/>
  <c r="DU165" i="5"/>
  <c r="DU219" i="5"/>
  <c r="DU17" i="3"/>
  <c r="DW132" i="3"/>
  <c r="DU208" i="5"/>
  <c r="DU98" i="4"/>
  <c r="DW96" i="4"/>
  <c r="DW236" i="4"/>
  <c r="DU161" i="5"/>
  <c r="DW211" i="5"/>
  <c r="DW155" i="4"/>
  <c r="DW13" i="4"/>
  <c r="DU110" i="4"/>
  <c r="DW116" i="3"/>
  <c r="DR268" i="2"/>
  <c r="DR81" i="2"/>
  <c r="DU251" i="4"/>
  <c r="DO192" i="2"/>
  <c r="DW271" i="5"/>
  <c r="DU82" i="3"/>
  <c r="DU23" i="5"/>
  <c r="DR69" i="2"/>
  <c r="DR254" i="2"/>
  <c r="DW164" i="3"/>
  <c r="DU17" i="4"/>
  <c r="DW112" i="3"/>
  <c r="DO270" i="2"/>
  <c r="DO23" i="2"/>
  <c r="DU59" i="3"/>
  <c r="DW123" i="4"/>
  <c r="DW95" i="5"/>
  <c r="DW35" i="5"/>
  <c r="DR216" i="2"/>
  <c r="DW183" i="3"/>
  <c r="DW101" i="4"/>
  <c r="DW69" i="5"/>
  <c r="DR51" i="2"/>
  <c r="DU21" i="5"/>
  <c r="DW141" i="5"/>
  <c r="DR226" i="2"/>
  <c r="DR192" i="2"/>
  <c r="DO268" i="2"/>
  <c r="DU78" i="4"/>
  <c r="DO46" i="2"/>
  <c r="DU71" i="3"/>
  <c r="DU126" i="4"/>
  <c r="DW190" i="5"/>
  <c r="DW59" i="5"/>
  <c r="DU121" i="5"/>
  <c r="DW148" i="5"/>
  <c r="DO24" i="2"/>
  <c r="DW59" i="3"/>
  <c r="DT210" i="5"/>
  <c r="DX210" i="5"/>
  <c r="DV210" i="5"/>
  <c r="DS17" i="2"/>
  <c r="DQ17" i="2"/>
  <c r="DN17" i="2"/>
  <c r="DP17" i="2" s="1"/>
  <c r="DN54" i="2"/>
  <c r="DP54" i="2" s="1"/>
  <c r="DQ54" i="2"/>
  <c r="DS54" i="2"/>
  <c r="DU46" i="5"/>
  <c r="DW46" i="5"/>
  <c r="DV39" i="5"/>
  <c r="DT39" i="5"/>
  <c r="DW174" i="5"/>
  <c r="DU174" i="5"/>
  <c r="DU36" i="3"/>
  <c r="DW36" i="3"/>
  <c r="DW108" i="4"/>
  <c r="DU108" i="4"/>
  <c r="DX245" i="5"/>
  <c r="DV245" i="5"/>
  <c r="DT245" i="5"/>
  <c r="DR144" i="2"/>
  <c r="DO144" i="2"/>
  <c r="DX81" i="4"/>
  <c r="DT81" i="4"/>
  <c r="DV81" i="4"/>
  <c r="DT12" i="4"/>
  <c r="DX12" i="4"/>
  <c r="DV12" i="4"/>
  <c r="DW38" i="5"/>
  <c r="DU38" i="5"/>
  <c r="DX157" i="5"/>
  <c r="DT157" i="5"/>
  <c r="DV157" i="5"/>
  <c r="DV183" i="5"/>
  <c r="DT183" i="5"/>
  <c r="DX183" i="5"/>
  <c r="DX248" i="5"/>
  <c r="DV248" i="5"/>
  <c r="DT248" i="5"/>
  <c r="DR55" i="2"/>
  <c r="DO55" i="2"/>
  <c r="DR19" i="2"/>
  <c r="DO19" i="2"/>
  <c r="DS224" i="2"/>
  <c r="DN224" i="2"/>
  <c r="DP224" i="2" s="1"/>
  <c r="DV115" i="4"/>
  <c r="DT115" i="4"/>
  <c r="DW185" i="4"/>
  <c r="DU185" i="4"/>
  <c r="DW178" i="5"/>
  <c r="DU178" i="5"/>
  <c r="DN225" i="2"/>
  <c r="DP225" i="2" s="1"/>
  <c r="DS225" i="2"/>
  <c r="DQ225" i="2"/>
  <c r="DU115" i="3"/>
  <c r="DW115" i="3"/>
  <c r="DT219" i="3"/>
  <c r="DV219" i="3"/>
  <c r="DX219" i="3"/>
  <c r="DU186" i="4"/>
  <c r="DW186" i="4"/>
  <c r="DO137" i="2"/>
  <c r="DR137" i="2"/>
  <c r="DO35" i="2"/>
  <c r="DR35" i="2"/>
  <c r="DU58" i="3"/>
  <c r="DW58" i="3"/>
  <c r="DQ226" i="2"/>
  <c r="DN226" i="2"/>
  <c r="DP226" i="2" s="1"/>
  <c r="DW114" i="3"/>
  <c r="DU114" i="3"/>
  <c r="DX105" i="5"/>
  <c r="DV105" i="5"/>
  <c r="DT105" i="5"/>
  <c r="DU31" i="5"/>
  <c r="DW31" i="5"/>
  <c r="DV78" i="5"/>
  <c r="DT78" i="5"/>
  <c r="DX78" i="5"/>
  <c r="DW271" i="4"/>
  <c r="DU271" i="4"/>
  <c r="DW254" i="5"/>
  <c r="DU254" i="5"/>
  <c r="DQ47" i="2"/>
  <c r="DW63" i="3"/>
  <c r="DU63" i="3"/>
  <c r="DW38" i="4"/>
  <c r="DU38" i="4"/>
  <c r="DU170" i="4"/>
  <c r="DW170" i="4"/>
  <c r="DX203" i="5"/>
  <c r="DV203" i="5"/>
  <c r="DT203" i="5"/>
  <c r="DR149" i="2"/>
  <c r="DO149" i="2"/>
  <c r="DN171" i="2"/>
  <c r="DP171" i="2" s="1"/>
  <c r="DS171" i="2"/>
  <c r="DQ171" i="2"/>
  <c r="DW78" i="3"/>
  <c r="DU78" i="3"/>
  <c r="DW267" i="3"/>
  <c r="DU267" i="3"/>
  <c r="DX108" i="4"/>
  <c r="DV108" i="4"/>
  <c r="DT108" i="4"/>
  <c r="DW201" i="4"/>
  <c r="DU201" i="4"/>
  <c r="DW121" i="5"/>
  <c r="DU147" i="4"/>
  <c r="DW147" i="4"/>
  <c r="DW209" i="4"/>
  <c r="DU209" i="4"/>
  <c r="DW132" i="4"/>
  <c r="DU132" i="4"/>
  <c r="DU258" i="4"/>
  <c r="DW258" i="4"/>
  <c r="DV90" i="5"/>
  <c r="DT90" i="5"/>
  <c r="DX90" i="5"/>
  <c r="DX177" i="5"/>
  <c r="DU228" i="5"/>
  <c r="DW228" i="5"/>
  <c r="DW246" i="5"/>
  <c r="DU246" i="5"/>
  <c r="DV270" i="5"/>
  <c r="DT270" i="5"/>
  <c r="DX270" i="5"/>
  <c r="DR127" i="2"/>
  <c r="DO127" i="2"/>
  <c r="DT189" i="4"/>
  <c r="DX189" i="4"/>
  <c r="DV189" i="4"/>
  <c r="DS55" i="2"/>
  <c r="DN55" i="2"/>
  <c r="DP55" i="2" s="1"/>
  <c r="DQ55" i="2"/>
  <c r="DR11" i="2"/>
  <c r="DO11" i="2"/>
  <c r="DW138" i="3"/>
  <c r="DU138" i="3"/>
  <c r="DW205" i="5"/>
  <c r="DU205" i="5"/>
  <c r="DN56" i="2"/>
  <c r="DP56" i="2" s="1"/>
  <c r="DQ56" i="2"/>
  <c r="DS56" i="2"/>
  <c r="DO207" i="2"/>
  <c r="DR207" i="2"/>
  <c r="DW93" i="4"/>
  <c r="DU93" i="4"/>
  <c r="DU122" i="4"/>
  <c r="DW122" i="4"/>
  <c r="DN208" i="2"/>
  <c r="DP208" i="2" s="1"/>
  <c r="DX6" i="3"/>
  <c r="DT6" i="3"/>
  <c r="DV6" i="3"/>
  <c r="DN89" i="2"/>
  <c r="DP89" i="2" s="1"/>
  <c r="DS89" i="2"/>
  <c r="DQ89" i="2"/>
  <c r="DR119" i="2"/>
  <c r="DO119" i="2"/>
  <c r="DV165" i="3"/>
  <c r="DX165" i="3"/>
  <c r="DT165" i="3"/>
  <c r="DO233" i="2"/>
  <c r="DR233" i="2"/>
  <c r="DU163" i="3"/>
  <c r="DW163" i="3"/>
  <c r="DX218" i="3"/>
  <c r="DV218" i="3"/>
  <c r="DT218" i="3"/>
  <c r="DT143" i="3"/>
  <c r="DV143" i="3"/>
  <c r="DX143" i="3"/>
  <c r="DV57" i="5"/>
  <c r="DT57" i="5"/>
  <c r="DX57" i="5"/>
  <c r="DX254" i="4"/>
  <c r="DV254" i="4"/>
  <c r="DT254" i="4"/>
  <c r="DV199" i="4"/>
  <c r="DT199" i="4"/>
  <c r="DX199" i="4"/>
  <c r="DT218" i="4"/>
  <c r="DX218" i="4"/>
  <c r="DV218" i="4"/>
  <c r="DU104" i="5"/>
  <c r="DW104" i="5"/>
  <c r="DT271" i="4"/>
  <c r="DX271" i="4"/>
  <c r="DV271" i="4"/>
  <c r="DW76" i="5"/>
  <c r="DU76" i="5"/>
  <c r="DW119" i="5"/>
  <c r="DT254" i="5"/>
  <c r="DX254" i="5"/>
  <c r="DV254" i="5"/>
  <c r="DX263" i="5"/>
  <c r="DT263" i="5"/>
  <c r="DV263" i="5"/>
  <c r="DR256" i="2"/>
  <c r="DW100" i="3"/>
  <c r="DU100" i="3"/>
  <c r="DX13" i="3"/>
  <c r="DV13" i="3"/>
  <c r="DT13" i="3"/>
  <c r="DT153" i="3"/>
  <c r="DV153" i="3"/>
  <c r="DX153" i="3"/>
  <c r="DU62" i="4"/>
  <c r="DW62" i="4"/>
  <c r="DU96" i="4"/>
  <c r="DW174" i="4"/>
  <c r="DU174" i="4"/>
  <c r="DT279" i="4"/>
  <c r="DX279" i="4"/>
  <c r="DV279" i="4"/>
  <c r="DR42" i="2"/>
  <c r="DO171" i="2"/>
  <c r="DR171" i="2"/>
  <c r="DV144" i="4"/>
  <c r="DX267" i="3"/>
  <c r="DV267" i="3"/>
  <c r="DT267" i="3"/>
  <c r="DX201" i="4"/>
  <c r="DV201" i="4"/>
  <c r="DT201" i="4"/>
  <c r="DW106" i="4"/>
  <c r="DU106" i="4"/>
  <c r="DX147" i="4"/>
  <c r="DV147" i="4"/>
  <c r="DT147" i="4"/>
  <c r="DW9" i="5"/>
  <c r="DU9" i="5"/>
  <c r="DX132" i="4"/>
  <c r="DV132" i="4"/>
  <c r="DT132" i="4"/>
  <c r="DW170" i="5"/>
  <c r="DU170" i="5"/>
  <c r="DS222" i="2"/>
  <c r="DQ222" i="2"/>
  <c r="DN222" i="2"/>
  <c r="DP222" i="2" s="1"/>
  <c r="DV177" i="3"/>
  <c r="DO221" i="2"/>
  <c r="DR221" i="2"/>
  <c r="DR57" i="2"/>
  <c r="DO57" i="2"/>
  <c r="DN11" i="2"/>
  <c r="DP11" i="2" s="1"/>
  <c r="DS11" i="2"/>
  <c r="DQ11" i="2"/>
  <c r="DN72" i="2"/>
  <c r="DP72" i="2" s="1"/>
  <c r="DQ72" i="2"/>
  <c r="DS72" i="2"/>
  <c r="DN191" i="2"/>
  <c r="DP191" i="2" s="1"/>
  <c r="DQ191" i="2"/>
  <c r="DS191" i="2"/>
  <c r="DW152" i="3"/>
  <c r="DU152" i="3"/>
  <c r="DX13" i="4"/>
  <c r="DU148" i="4"/>
  <c r="DW148" i="4"/>
  <c r="DR182" i="2"/>
  <c r="DO182" i="2"/>
  <c r="DR88" i="2"/>
  <c r="DO88" i="2"/>
  <c r="DR234" i="2"/>
  <c r="DO234" i="2"/>
  <c r="DW61" i="3"/>
  <c r="DU61" i="3"/>
  <c r="DX265" i="3"/>
  <c r="DT265" i="3"/>
  <c r="DV265" i="3"/>
  <c r="DR242" i="2"/>
  <c r="DO242" i="2"/>
  <c r="DT40" i="3"/>
  <c r="DX40" i="3"/>
  <c r="DV40" i="3"/>
  <c r="DO184" i="2"/>
  <c r="DN241" i="2"/>
  <c r="DP241" i="2" s="1"/>
  <c r="DS241" i="2"/>
  <c r="DQ241" i="2"/>
  <c r="DV275" i="3"/>
  <c r="DT275" i="3"/>
  <c r="DX275" i="3"/>
  <c r="DU56" i="4"/>
  <c r="DV70" i="4"/>
  <c r="DX70" i="4"/>
  <c r="DT70" i="4"/>
  <c r="DX243" i="4"/>
  <c r="DV243" i="4"/>
  <c r="DT243" i="4"/>
  <c r="DV280" i="4"/>
  <c r="DX280" i="4"/>
  <c r="DT280" i="4"/>
  <c r="DW21" i="5"/>
  <c r="DX35" i="5"/>
  <c r="DT35" i="5"/>
  <c r="DV142" i="5"/>
  <c r="DT142" i="5"/>
  <c r="DX142" i="5"/>
  <c r="DN39" i="2"/>
  <c r="DP39" i="2" s="1"/>
  <c r="DS39" i="2"/>
  <c r="DQ39" i="2"/>
  <c r="DX57" i="3"/>
  <c r="DV57" i="3"/>
  <c r="DT57" i="3"/>
  <c r="DN165" i="2"/>
  <c r="DP165" i="2" s="1"/>
  <c r="DQ165" i="2"/>
  <c r="DS165" i="2"/>
  <c r="DQ208" i="2"/>
  <c r="DR46" i="2"/>
  <c r="DR176" i="2"/>
  <c r="DO176" i="2"/>
  <c r="DO22" i="2"/>
  <c r="DQ119" i="2"/>
  <c r="DS119" i="2"/>
  <c r="DN119" i="2"/>
  <c r="DP119" i="2" s="1"/>
  <c r="DO82" i="2"/>
  <c r="DR82" i="2"/>
  <c r="DV19" i="3"/>
  <c r="DT19" i="3"/>
  <c r="DX19" i="3"/>
  <c r="DX124" i="3"/>
  <c r="DV124" i="3"/>
  <c r="DT124" i="3"/>
  <c r="DW40" i="4"/>
  <c r="DU40" i="4"/>
  <c r="DU165" i="3"/>
  <c r="DW165" i="3"/>
  <c r="DU13" i="4"/>
  <c r="DT163" i="3"/>
  <c r="DX163" i="3"/>
  <c r="DV163" i="3"/>
  <c r="DW230" i="4"/>
  <c r="DU230" i="4"/>
  <c r="DW200" i="4"/>
  <c r="DU200" i="4"/>
  <c r="DT128" i="4"/>
  <c r="DX128" i="4"/>
  <c r="DV128" i="4"/>
  <c r="DW254" i="4"/>
  <c r="DU254" i="4"/>
  <c r="DU199" i="4"/>
  <c r="DW199" i="4"/>
  <c r="DV276" i="4"/>
  <c r="DV119" i="5"/>
  <c r="DX141" i="5"/>
  <c r="DT141" i="5"/>
  <c r="DW146" i="5"/>
  <c r="DU146" i="5"/>
  <c r="DU207" i="5"/>
  <c r="DW207" i="5"/>
  <c r="DU258" i="5"/>
  <c r="DW258" i="5"/>
  <c r="DV257" i="5"/>
  <c r="DX257" i="5"/>
  <c r="DT257" i="5"/>
  <c r="DN28" i="2"/>
  <c r="DP28" i="2" s="1"/>
  <c r="DQ28" i="2"/>
  <c r="DS28" i="2"/>
  <c r="DQ51" i="2"/>
  <c r="DN51" i="2"/>
  <c r="DP51" i="2" s="1"/>
  <c r="DQ256" i="2"/>
  <c r="DS200" i="2"/>
  <c r="DN205" i="2"/>
  <c r="DP205" i="2" s="1"/>
  <c r="DS205" i="2"/>
  <c r="DQ205" i="2"/>
  <c r="DW117" i="3"/>
  <c r="DU117" i="3"/>
  <c r="DW14" i="4"/>
  <c r="DU14" i="4"/>
  <c r="DV106" i="4"/>
  <c r="DU236" i="4"/>
  <c r="DX211" i="4"/>
  <c r="DV211" i="4"/>
  <c r="DT211" i="4"/>
  <c r="DX174" i="4"/>
  <c r="DV174" i="4"/>
  <c r="DT174" i="4"/>
  <c r="DU77" i="4"/>
  <c r="DW77" i="4"/>
  <c r="DW162" i="4"/>
  <c r="DU183" i="4"/>
  <c r="DW183" i="4"/>
  <c r="DU82" i="5"/>
  <c r="DW82" i="5"/>
  <c r="DO81" i="2"/>
  <c r="DS69" i="2"/>
  <c r="DS115" i="2"/>
  <c r="DQ115" i="2"/>
  <c r="DN115" i="2"/>
  <c r="DP115" i="2" s="1"/>
  <c r="DW27" i="3"/>
  <c r="DU27" i="3"/>
  <c r="DV29" i="3"/>
  <c r="DT29" i="3"/>
  <c r="DX29" i="3"/>
  <c r="DR244" i="2"/>
  <c r="DO244" i="2"/>
  <c r="DS198" i="2"/>
  <c r="DN198" i="2"/>
  <c r="DP198" i="2" s="1"/>
  <c r="DQ198" i="2"/>
  <c r="DU132" i="3"/>
  <c r="DW180" i="3"/>
  <c r="DU180" i="3"/>
  <c r="DW137" i="3"/>
  <c r="DU137" i="3"/>
  <c r="DW210" i="3"/>
  <c r="DU210" i="3"/>
  <c r="DT56" i="4"/>
  <c r="DW60" i="4"/>
  <c r="DU60" i="4"/>
  <c r="DX9" i="5"/>
  <c r="DV9" i="5"/>
  <c r="DT9" i="5"/>
  <c r="DV90" i="4"/>
  <c r="DT90" i="4"/>
  <c r="DX90" i="4"/>
  <c r="DW25" i="5"/>
  <c r="DU25" i="5"/>
  <c r="DQ148" i="2"/>
  <c r="DS148" i="2"/>
  <c r="DN148" i="2"/>
  <c r="DP148" i="2" s="1"/>
  <c r="DQ23" i="2"/>
  <c r="DQ194" i="2"/>
  <c r="DX156" i="3"/>
  <c r="DT156" i="3"/>
  <c r="DV156" i="3"/>
  <c r="DV101" i="3"/>
  <c r="DT101" i="3"/>
  <c r="DX101" i="3"/>
  <c r="DU236" i="3"/>
  <c r="DW236" i="3"/>
  <c r="DN253" i="2"/>
  <c r="DP253" i="2" s="1"/>
  <c r="DS253" i="2"/>
  <c r="DQ253" i="2"/>
  <c r="DV71" i="4"/>
  <c r="DX71" i="4"/>
  <c r="DT71" i="4"/>
  <c r="DV128" i="3"/>
  <c r="DX128" i="3"/>
  <c r="DT128" i="3"/>
  <c r="DS160" i="2"/>
  <c r="DN160" i="2"/>
  <c r="DP160" i="2" s="1"/>
  <c r="DQ160" i="2"/>
  <c r="DQ10" i="2"/>
  <c r="DN10" i="2"/>
  <c r="DP10" i="2" s="1"/>
  <c r="DS10" i="2"/>
  <c r="DT112" i="3"/>
  <c r="DT243" i="3"/>
  <c r="DX243" i="3"/>
  <c r="DV243" i="3"/>
  <c r="DW222" i="3"/>
  <c r="DU222" i="3"/>
  <c r="DT148" i="4"/>
  <c r="DX148" i="4"/>
  <c r="DV148" i="4"/>
  <c r="DX69" i="5"/>
  <c r="DV274" i="4"/>
  <c r="DT274" i="4"/>
  <c r="DX274" i="4"/>
  <c r="DT110" i="5"/>
  <c r="DX110" i="5"/>
  <c r="DV110" i="5"/>
  <c r="DR123" i="2"/>
  <c r="DU164" i="3"/>
  <c r="DV29" i="4"/>
  <c r="DX29" i="4"/>
  <c r="DT29" i="4"/>
  <c r="DX66" i="5"/>
  <c r="DT66" i="5"/>
  <c r="DV251" i="5"/>
  <c r="DX251" i="5"/>
  <c r="DT251" i="5"/>
  <c r="DN42" i="2"/>
  <c r="DP42" i="2" s="1"/>
  <c r="DS178" i="2"/>
  <c r="DN178" i="2"/>
  <c r="DP178" i="2" s="1"/>
  <c r="DQ178" i="2"/>
  <c r="DN116" i="2"/>
  <c r="DP116" i="2" s="1"/>
  <c r="DS116" i="2"/>
  <c r="DQ116" i="2"/>
  <c r="DR7" i="2"/>
  <c r="DO7" i="2"/>
  <c r="DO143" i="2"/>
  <c r="DR143" i="2"/>
  <c r="DS184" i="2"/>
  <c r="DW174" i="3"/>
  <c r="DU174" i="3"/>
  <c r="DO177" i="2"/>
  <c r="DR177" i="2"/>
  <c r="DO241" i="2"/>
  <c r="DR241" i="2"/>
  <c r="DW280" i="4"/>
  <c r="DU280" i="4"/>
  <c r="DV16" i="5"/>
  <c r="DT16" i="5"/>
  <c r="DX16" i="5"/>
  <c r="DW128" i="5"/>
  <c r="DU128" i="5"/>
  <c r="DT165" i="4"/>
  <c r="DX165" i="4"/>
  <c r="DV165" i="4"/>
  <c r="DT88" i="5"/>
  <c r="DX88" i="5"/>
  <c r="DV88" i="5"/>
  <c r="DV79" i="5"/>
  <c r="DT79" i="5"/>
  <c r="DX79" i="5"/>
  <c r="DW57" i="3"/>
  <c r="DU57" i="3"/>
  <c r="DO165" i="2"/>
  <c r="DR165" i="2"/>
  <c r="DV52" i="4"/>
  <c r="DT52" i="4"/>
  <c r="DV119" i="4"/>
  <c r="DT119" i="4"/>
  <c r="DX119" i="4"/>
  <c r="DW216" i="4"/>
  <c r="DU216" i="4"/>
  <c r="DV233" i="4"/>
  <c r="DT233" i="4"/>
  <c r="DX233" i="4"/>
  <c r="DV141" i="5"/>
  <c r="DW252" i="5"/>
  <c r="DU252" i="5"/>
  <c r="DU242" i="5"/>
  <c r="DW242" i="5"/>
  <c r="DW253" i="5"/>
  <c r="DU253" i="5"/>
  <c r="DT278" i="5"/>
  <c r="DX278" i="5"/>
  <c r="DV278" i="5"/>
  <c r="DN47" i="2"/>
  <c r="DP47" i="2" s="1"/>
  <c r="DS186" i="2"/>
  <c r="DQ186" i="2"/>
  <c r="DN186" i="2"/>
  <c r="DP186" i="2" s="1"/>
  <c r="DX76" i="3"/>
  <c r="DV76" i="3"/>
  <c r="DT76" i="3"/>
  <c r="DV155" i="4"/>
  <c r="DX19" i="4"/>
  <c r="DT19" i="4"/>
  <c r="DT234" i="4"/>
  <c r="DV234" i="4"/>
  <c r="DX234" i="4"/>
  <c r="DW47" i="5"/>
  <c r="DU47" i="5"/>
  <c r="DW17" i="5"/>
  <c r="DU229" i="4"/>
  <c r="DW229" i="4"/>
  <c r="DU249" i="4"/>
  <c r="DW249" i="4"/>
  <c r="DU250" i="5"/>
  <c r="DW250" i="5"/>
  <c r="DN76" i="2"/>
  <c r="DP76" i="2" s="1"/>
  <c r="DQ76" i="2"/>
  <c r="DS76" i="2"/>
  <c r="DV72" i="3"/>
  <c r="DX72" i="3"/>
  <c r="DT72" i="3"/>
  <c r="DO195" i="2"/>
  <c r="DR195" i="2"/>
  <c r="DO259" i="2"/>
  <c r="DR259" i="2"/>
  <c r="DU25" i="3"/>
  <c r="DX136" i="4"/>
  <c r="DT136" i="4"/>
  <c r="DV136" i="4"/>
  <c r="DV232" i="3"/>
  <c r="DT232" i="3"/>
  <c r="DX232" i="3"/>
  <c r="DX8" i="5"/>
  <c r="DT8" i="5"/>
  <c r="DV8" i="5"/>
  <c r="DU73" i="4"/>
  <c r="DX13" i="5"/>
  <c r="DV13" i="5"/>
  <c r="DT13" i="5"/>
  <c r="DW22" i="5"/>
  <c r="DU22" i="5"/>
  <c r="DX108" i="5"/>
  <c r="DV108" i="5"/>
  <c r="DT108" i="5"/>
  <c r="DR152" i="2"/>
  <c r="DO152" i="2"/>
  <c r="DO217" i="2"/>
  <c r="DR217" i="2"/>
  <c r="DW206" i="4"/>
  <c r="DU206" i="4"/>
  <c r="DX247" i="5"/>
  <c r="DV247" i="5"/>
  <c r="DW26" i="3"/>
  <c r="DU26" i="3"/>
  <c r="DU192" i="3"/>
  <c r="DW192" i="3"/>
  <c r="DW120" i="5"/>
  <c r="DU120" i="5"/>
  <c r="DW77" i="5"/>
  <c r="DU77" i="5"/>
  <c r="DV199" i="5"/>
  <c r="DT199" i="5"/>
  <c r="DX199" i="5"/>
  <c r="DS140" i="2"/>
  <c r="DQ140" i="2"/>
  <c r="DN140" i="2"/>
  <c r="DP140" i="2" s="1"/>
  <c r="DQ15" i="2"/>
  <c r="DS15" i="2"/>
  <c r="DN15" i="2"/>
  <c r="DP15" i="2" s="1"/>
  <c r="DV140" i="3"/>
  <c r="DT140" i="3"/>
  <c r="DX140" i="3"/>
  <c r="DT135" i="3"/>
  <c r="DX135" i="3"/>
  <c r="DV135" i="3"/>
  <c r="DW58" i="5"/>
  <c r="DU58" i="5"/>
  <c r="DX258" i="4"/>
  <c r="DV258" i="4"/>
  <c r="DT258" i="4"/>
  <c r="DW26" i="5"/>
  <c r="DU26" i="5"/>
  <c r="DX81" i="5"/>
  <c r="DV81" i="5"/>
  <c r="DT81" i="5"/>
  <c r="DX238" i="5"/>
  <c r="DV238" i="5"/>
  <c r="DT238" i="5"/>
  <c r="DO189" i="2"/>
  <c r="DR189" i="2"/>
  <c r="DV272" i="5"/>
  <c r="DT272" i="5"/>
  <c r="DX272" i="5"/>
  <c r="DV59" i="4"/>
  <c r="DT59" i="4"/>
  <c r="DX59" i="4"/>
  <c r="DV138" i="3"/>
  <c r="DX138" i="3"/>
  <c r="DT138" i="3"/>
  <c r="DT42" i="4"/>
  <c r="DX42" i="4"/>
  <c r="DV42" i="4"/>
  <c r="DV173" i="3"/>
  <c r="DX173" i="3"/>
  <c r="DT173" i="3"/>
  <c r="DT254" i="3"/>
  <c r="DX254" i="3"/>
  <c r="DV254" i="3"/>
  <c r="DX146" i="4"/>
  <c r="DV146" i="4"/>
  <c r="DT146" i="4"/>
  <c r="DX95" i="3"/>
  <c r="DV95" i="3"/>
  <c r="DT95" i="3"/>
  <c r="DR92" i="2"/>
  <c r="DO92" i="2"/>
  <c r="DR107" i="2"/>
  <c r="DO107" i="2"/>
  <c r="DT18" i="3"/>
  <c r="DV18" i="3"/>
  <c r="DX18" i="3"/>
  <c r="DW199" i="3"/>
  <c r="DU199" i="3"/>
  <c r="DX75" i="4"/>
  <c r="DV75" i="4"/>
  <c r="DT75" i="4"/>
  <c r="DT260" i="3"/>
  <c r="DV260" i="3"/>
  <c r="DX260" i="3"/>
  <c r="DX76" i="4"/>
  <c r="DT76" i="4"/>
  <c r="DV76" i="4"/>
  <c r="DU109" i="4"/>
  <c r="DW109" i="4"/>
  <c r="DV191" i="5"/>
  <c r="DT191" i="5"/>
  <c r="DX191" i="5"/>
  <c r="DW6" i="3"/>
  <c r="DU6" i="3"/>
  <c r="DR204" i="2"/>
  <c r="DO204" i="2"/>
  <c r="DS228" i="2"/>
  <c r="DN228" i="2"/>
  <c r="DP228" i="2" s="1"/>
  <c r="DQ228" i="2"/>
  <c r="DV22" i="3"/>
  <c r="DX22" i="3"/>
  <c r="DT22" i="3"/>
  <c r="DW136" i="3"/>
  <c r="DU136" i="3"/>
  <c r="DN233" i="2"/>
  <c r="DP233" i="2" s="1"/>
  <c r="DQ233" i="2"/>
  <c r="DS233" i="2"/>
  <c r="DV76" i="5"/>
  <c r="DX76" i="5"/>
  <c r="DT76" i="5"/>
  <c r="DW140" i="5"/>
  <c r="DU140" i="5"/>
  <c r="DX235" i="4"/>
  <c r="DV235" i="4"/>
  <c r="DT235" i="4"/>
  <c r="DT77" i="5"/>
  <c r="DX77" i="5"/>
  <c r="DV77" i="5"/>
  <c r="DT65" i="3"/>
  <c r="DX65" i="3"/>
  <c r="DV65" i="3"/>
  <c r="DR174" i="2"/>
  <c r="DO174" i="2"/>
  <c r="DN235" i="2"/>
  <c r="DP235" i="2" s="1"/>
  <c r="DS235" i="2"/>
  <c r="DQ235" i="2"/>
  <c r="DT36" i="3"/>
  <c r="DV36" i="3"/>
  <c r="DX36" i="3"/>
  <c r="DW142" i="3"/>
  <c r="DU142" i="3"/>
  <c r="DW49" i="4"/>
  <c r="DU49" i="4"/>
  <c r="DX278" i="4"/>
  <c r="DV278" i="4"/>
  <c r="DT278" i="4"/>
  <c r="DV97" i="4"/>
  <c r="DX97" i="4"/>
  <c r="DT97" i="4"/>
  <c r="DV154" i="4"/>
  <c r="DX154" i="4"/>
  <c r="DT154" i="4"/>
  <c r="DW220" i="4"/>
  <c r="DU220" i="4"/>
  <c r="DW94" i="4"/>
  <c r="DU94" i="4"/>
  <c r="DT58" i="5"/>
  <c r="DV58" i="5"/>
  <c r="DX58" i="5"/>
  <c r="DT210" i="4"/>
  <c r="DX210" i="4"/>
  <c r="DV210" i="4"/>
  <c r="DV269" i="5"/>
  <c r="DT269" i="5"/>
  <c r="DX269" i="5"/>
  <c r="DT177" i="3"/>
  <c r="DW172" i="3"/>
  <c r="DU172" i="3"/>
  <c r="DT151" i="3"/>
  <c r="DX151" i="3"/>
  <c r="DV151" i="3"/>
  <c r="DW12" i="4"/>
  <c r="DU12" i="4"/>
  <c r="DN19" i="2"/>
  <c r="DP19" i="2" s="1"/>
  <c r="DS19" i="2"/>
  <c r="DQ19" i="2"/>
  <c r="DU59" i="4"/>
  <c r="DW59" i="4"/>
  <c r="DV234" i="5"/>
  <c r="DT234" i="5"/>
  <c r="DX234" i="5"/>
  <c r="DR246" i="2"/>
  <c r="DO246" i="2"/>
  <c r="DX134" i="3"/>
  <c r="DV134" i="3"/>
  <c r="DT134" i="3"/>
  <c r="DN134" i="2"/>
  <c r="DP134" i="2" s="1"/>
  <c r="DQ134" i="2"/>
  <c r="DS134" i="2"/>
  <c r="DU173" i="3"/>
  <c r="DW173" i="3"/>
  <c r="DW193" i="4"/>
  <c r="DW65" i="5"/>
  <c r="DU65" i="5"/>
  <c r="DS232" i="2"/>
  <c r="DQ232" i="2"/>
  <c r="DN232" i="2"/>
  <c r="DP232" i="2" s="1"/>
  <c r="DO21" i="2"/>
  <c r="DR21" i="2"/>
  <c r="DS168" i="2"/>
  <c r="DN168" i="2"/>
  <c r="DP168" i="2" s="1"/>
  <c r="DQ168" i="2"/>
  <c r="DX58" i="3"/>
  <c r="DV58" i="3"/>
  <c r="DT58" i="3"/>
  <c r="DO169" i="2"/>
  <c r="DR169" i="2"/>
  <c r="DX114" i="3"/>
  <c r="DW105" i="4"/>
  <c r="DU105" i="4"/>
  <c r="DV200" i="4"/>
  <c r="DX200" i="4"/>
  <c r="DT200" i="4"/>
  <c r="DW105" i="5"/>
  <c r="DU105" i="5"/>
  <c r="DV146" i="5"/>
  <c r="DT146" i="5"/>
  <c r="DX146" i="5"/>
  <c r="DQ73" i="2"/>
  <c r="DS73" i="2"/>
  <c r="DN73" i="2"/>
  <c r="DP73" i="2" s="1"/>
  <c r="DO28" i="2"/>
  <c r="DR28" i="2"/>
  <c r="DS276" i="2"/>
  <c r="DQ276" i="2"/>
  <c r="DN276" i="2"/>
  <c r="DP276" i="2" s="1"/>
  <c r="DW43" i="3"/>
  <c r="DU43" i="3"/>
  <c r="DO173" i="2"/>
  <c r="DR173" i="2"/>
  <c r="DX38" i="4"/>
  <c r="DT38" i="4"/>
  <c r="DV38" i="4"/>
  <c r="DX14" i="4"/>
  <c r="DV14" i="4"/>
  <c r="DT14" i="4"/>
  <c r="DU211" i="4"/>
  <c r="DW211" i="4"/>
  <c r="DW149" i="4"/>
  <c r="DU149" i="4"/>
  <c r="DV183" i="4"/>
  <c r="DT183" i="4"/>
  <c r="DX183" i="4"/>
  <c r="DR115" i="2"/>
  <c r="DO115" i="2"/>
  <c r="DX107" i="3"/>
  <c r="DV107" i="3"/>
  <c r="DT107" i="3"/>
  <c r="DO235" i="2"/>
  <c r="DR235" i="2"/>
  <c r="DX132" i="3"/>
  <c r="DT78" i="3"/>
  <c r="DV78" i="3"/>
  <c r="DX78" i="3"/>
  <c r="DW278" i="4"/>
  <c r="DU278" i="4"/>
  <c r="DW97" i="4"/>
  <c r="DU97" i="4"/>
  <c r="DW217" i="4"/>
  <c r="DU217" i="4"/>
  <c r="DX209" i="4"/>
  <c r="DV209" i="4"/>
  <c r="DT209" i="4"/>
  <c r="DX94" i="4"/>
  <c r="DV94" i="4"/>
  <c r="DT94" i="4"/>
  <c r="DX184" i="5"/>
  <c r="DV184" i="5"/>
  <c r="DT184" i="5"/>
  <c r="DV228" i="5"/>
  <c r="DT228" i="5"/>
  <c r="DX228" i="5"/>
  <c r="DX246" i="5"/>
  <c r="DV246" i="5"/>
  <c r="DT246" i="5"/>
  <c r="DS111" i="2"/>
  <c r="DN111" i="2"/>
  <c r="DP111" i="2" s="1"/>
  <c r="DQ111" i="2"/>
  <c r="DQ127" i="2"/>
  <c r="DS127" i="2"/>
  <c r="DN127" i="2"/>
  <c r="DP127" i="2" s="1"/>
  <c r="DX172" i="3"/>
  <c r="DT172" i="3"/>
  <c r="DV172" i="3"/>
  <c r="DW82" i="3"/>
  <c r="DW56" i="3"/>
  <c r="DU56" i="3"/>
  <c r="DN147" i="2"/>
  <c r="DP147" i="2" s="1"/>
  <c r="DS147" i="2"/>
  <c r="DQ147" i="2"/>
  <c r="DO118" i="2"/>
  <c r="DR118" i="2"/>
  <c r="DV213" i="3"/>
  <c r="DN239" i="2"/>
  <c r="DP239" i="2" s="1"/>
  <c r="DQ239" i="2"/>
  <c r="DS239" i="2"/>
  <c r="DV209" i="3"/>
  <c r="DT209" i="3"/>
  <c r="DX209" i="3"/>
  <c r="DX118" i="4"/>
  <c r="DV118" i="4"/>
  <c r="DT118" i="4"/>
  <c r="DX271" i="5"/>
  <c r="DR164" i="2"/>
  <c r="DO164" i="2"/>
  <c r="DR48" i="2"/>
  <c r="DO48" i="2"/>
  <c r="DS102" i="2"/>
  <c r="DN102" i="2"/>
  <c r="DP102" i="2" s="1"/>
  <c r="DQ102" i="2"/>
  <c r="DT43" i="4"/>
  <c r="DV43" i="4"/>
  <c r="DX43" i="4"/>
  <c r="DV114" i="3"/>
  <c r="DO216" i="2"/>
  <c r="DV15" i="3"/>
  <c r="DX15" i="3"/>
  <c r="DT15" i="3"/>
  <c r="DV55" i="4"/>
  <c r="DX55" i="4"/>
  <c r="DT55" i="4"/>
  <c r="DN177" i="2"/>
  <c r="DP177" i="2" s="1"/>
  <c r="DS177" i="2"/>
  <c r="DQ177" i="2"/>
  <c r="DX212" i="3"/>
  <c r="DV212" i="3"/>
  <c r="DT212" i="3"/>
  <c r="DU103" i="3"/>
  <c r="DW103" i="3"/>
  <c r="DX83" i="4"/>
  <c r="DV83" i="4"/>
  <c r="DT83" i="4"/>
  <c r="DW16" i="5"/>
  <c r="DX261" i="4"/>
  <c r="DV261" i="4"/>
  <c r="DT261" i="4"/>
  <c r="DT268" i="5"/>
  <c r="DX268" i="5"/>
  <c r="DV268" i="5"/>
  <c r="DW21" i="3"/>
  <c r="DU21" i="3"/>
  <c r="DO78" i="2"/>
  <c r="DR78" i="2"/>
  <c r="DR184" i="2"/>
  <c r="DS49" i="2"/>
  <c r="DQ49" i="2"/>
  <c r="DN49" i="2"/>
  <c r="DP49" i="2" s="1"/>
  <c r="DS94" i="2"/>
  <c r="DQ94" i="2"/>
  <c r="DN94" i="2"/>
  <c r="DP94" i="2" s="1"/>
  <c r="DS226" i="2"/>
  <c r="DQ46" i="2"/>
  <c r="DN46" i="2"/>
  <c r="DP46" i="2" s="1"/>
  <c r="DS46" i="2"/>
  <c r="DN256" i="2"/>
  <c r="DP256" i="2" s="1"/>
  <c r="DS176" i="2"/>
  <c r="DN176" i="2"/>
  <c r="DP176" i="2" s="1"/>
  <c r="DQ176" i="2"/>
  <c r="DR238" i="2"/>
  <c r="DO238" i="2"/>
  <c r="DR131" i="2"/>
  <c r="DO131" i="2"/>
  <c r="DN82" i="2"/>
  <c r="DP82" i="2" s="1"/>
  <c r="DQ82" i="2"/>
  <c r="DS82" i="2"/>
  <c r="DT55" i="3"/>
  <c r="DX55" i="3"/>
  <c r="DV39" i="3"/>
  <c r="DT39" i="3"/>
  <c r="DX39" i="3"/>
  <c r="DW220" i="3"/>
  <c r="DU220" i="3"/>
  <c r="DW124" i="3"/>
  <c r="DU124" i="3"/>
  <c r="DU245" i="3"/>
  <c r="DX109" i="3"/>
  <c r="DV109" i="3"/>
  <c r="DT109" i="3"/>
  <c r="DU157" i="3"/>
  <c r="DW157" i="3"/>
  <c r="DV137" i="4"/>
  <c r="DT137" i="4"/>
  <c r="DX137" i="4"/>
  <c r="DW61" i="4"/>
  <c r="DU61" i="4"/>
  <c r="DT125" i="4"/>
  <c r="DX125" i="4"/>
  <c r="DV125" i="4"/>
  <c r="DW187" i="4"/>
  <c r="DU187" i="4"/>
  <c r="DW252" i="4"/>
  <c r="DU252" i="4"/>
  <c r="DX264" i="4"/>
  <c r="DV264" i="4"/>
  <c r="DT264" i="4"/>
  <c r="DW84" i="5"/>
  <c r="DU84" i="5"/>
  <c r="DX97" i="5"/>
  <c r="DT97" i="5"/>
  <c r="DV97" i="5"/>
  <c r="DV131" i="5"/>
  <c r="DT131" i="5"/>
  <c r="DT158" i="5"/>
  <c r="DV158" i="5"/>
  <c r="DX158" i="5"/>
  <c r="DW226" i="5"/>
  <c r="DU226" i="5"/>
  <c r="DN98" i="2"/>
  <c r="DP98" i="2" s="1"/>
  <c r="DQ98" i="2"/>
  <c r="DU87" i="3"/>
  <c r="DO51" i="2"/>
  <c r="DR125" i="2"/>
  <c r="DO125" i="2"/>
  <c r="DW104" i="3"/>
  <c r="DU104" i="3"/>
  <c r="DX106" i="4"/>
  <c r="DT45" i="5"/>
  <c r="DX45" i="5"/>
  <c r="DV45" i="5"/>
  <c r="DU145" i="5"/>
  <c r="DX224" i="5"/>
  <c r="DV224" i="5"/>
  <c r="DT224" i="5"/>
  <c r="DU220" i="5"/>
  <c r="DW220" i="5"/>
  <c r="DT240" i="5"/>
  <c r="DX240" i="5"/>
  <c r="DV240" i="5"/>
  <c r="DU275" i="5"/>
  <c r="DW275" i="5"/>
  <c r="DN69" i="2"/>
  <c r="DP69" i="2" s="1"/>
  <c r="DR16" i="2"/>
  <c r="DO16" i="2"/>
  <c r="DO159" i="2"/>
  <c r="DR159" i="2"/>
  <c r="DU85" i="3"/>
  <c r="DN93" i="2"/>
  <c r="DP93" i="2" s="1"/>
  <c r="DQ93" i="2"/>
  <c r="DS93" i="2"/>
  <c r="DV52" i="3"/>
  <c r="DT52" i="3"/>
  <c r="DX52" i="3"/>
  <c r="DW158" i="3"/>
  <c r="DU158" i="3"/>
  <c r="DO187" i="2"/>
  <c r="DR187" i="2"/>
  <c r="DO251" i="2"/>
  <c r="DR251" i="2"/>
  <c r="DX137" i="3"/>
  <c r="DV137" i="3"/>
  <c r="DT137" i="3"/>
  <c r="DT159" i="3"/>
  <c r="DX159" i="3"/>
  <c r="DV159" i="3"/>
  <c r="DW196" i="3"/>
  <c r="DU196" i="3"/>
  <c r="DU26" i="4"/>
  <c r="DW26" i="4"/>
  <c r="DX210" i="3"/>
  <c r="DV210" i="3"/>
  <c r="DT210" i="3"/>
  <c r="DU168" i="3"/>
  <c r="DW168" i="3"/>
  <c r="DV19" i="5"/>
  <c r="DT19" i="5"/>
  <c r="DX19" i="5"/>
  <c r="DX126" i="4"/>
  <c r="DT69" i="4"/>
  <c r="DX69" i="4"/>
  <c r="DV69" i="4"/>
  <c r="DV15" i="5"/>
  <c r="DX15" i="5"/>
  <c r="DT15" i="5"/>
  <c r="DX34" i="5"/>
  <c r="DW273" i="4"/>
  <c r="DU273" i="4"/>
  <c r="DW67" i="5"/>
  <c r="DU67" i="5"/>
  <c r="DV133" i="5"/>
  <c r="DT133" i="5"/>
  <c r="DX133" i="5"/>
  <c r="DT125" i="5"/>
  <c r="DX125" i="5"/>
  <c r="DV125" i="5"/>
  <c r="DT247" i="5"/>
  <c r="DT267" i="5"/>
  <c r="DX267" i="5"/>
  <c r="DV267" i="5"/>
  <c r="DX249" i="5"/>
  <c r="DV249" i="5"/>
  <c r="DT249" i="5"/>
  <c r="DO148" i="2"/>
  <c r="DR148" i="2"/>
  <c r="DN200" i="2"/>
  <c r="DP200" i="2" s="1"/>
  <c r="DR240" i="2"/>
  <c r="DO240" i="2"/>
  <c r="DN5" i="2"/>
  <c r="DP5" i="2" s="1"/>
  <c r="DS5" i="2"/>
  <c r="DQ5" i="2"/>
  <c r="DU101" i="3"/>
  <c r="DW101" i="3"/>
  <c r="DX236" i="3"/>
  <c r="DV236" i="3"/>
  <c r="DT236" i="3"/>
  <c r="DO253" i="2"/>
  <c r="DR253" i="2"/>
  <c r="DW71" i="4"/>
  <c r="DU71" i="4"/>
  <c r="DW128" i="3"/>
  <c r="DU128" i="3"/>
  <c r="DU123" i="4"/>
  <c r="DU162" i="4"/>
  <c r="DW33" i="5"/>
  <c r="DU33" i="5"/>
  <c r="DU225" i="5"/>
  <c r="DW225" i="5"/>
  <c r="DT237" i="5"/>
  <c r="DX237" i="5"/>
  <c r="DV237" i="5"/>
  <c r="DV82" i="3"/>
  <c r="DQ192" i="2"/>
  <c r="DU86" i="3"/>
  <c r="DW86" i="3"/>
  <c r="DX258" i="3"/>
  <c r="DV258" i="3"/>
  <c r="DT258" i="3"/>
  <c r="DW169" i="4"/>
  <c r="DU169" i="4"/>
  <c r="DV212" i="4"/>
  <c r="DX231" i="3"/>
  <c r="DV231" i="3"/>
  <c r="DT231" i="3"/>
  <c r="DW194" i="3"/>
  <c r="DU194" i="3"/>
  <c r="DU29" i="4"/>
  <c r="DW29" i="4"/>
  <c r="DX67" i="4"/>
  <c r="DV67" i="4"/>
  <c r="DT67" i="4"/>
  <c r="DU192" i="4"/>
  <c r="DT142" i="4"/>
  <c r="DX142" i="4"/>
  <c r="DV142" i="4"/>
  <c r="DV109" i="5"/>
  <c r="DU106" i="5"/>
  <c r="DW106" i="5"/>
  <c r="DQ42" i="2"/>
  <c r="DX112" i="3"/>
  <c r="DO258" i="2"/>
  <c r="DN74" i="2"/>
  <c r="DP74" i="2" s="1"/>
  <c r="DS74" i="2"/>
  <c r="DQ74" i="2"/>
  <c r="DW24" i="3"/>
  <c r="DU24" i="3"/>
  <c r="DX233" i="3"/>
  <c r="DV233" i="3"/>
  <c r="DT233" i="3"/>
  <c r="DV253" i="3"/>
  <c r="DX253" i="3"/>
  <c r="DT253" i="3"/>
  <c r="DX273" i="3"/>
  <c r="DV273" i="3"/>
  <c r="DT273" i="3"/>
  <c r="DU145" i="4"/>
  <c r="DW145" i="4"/>
  <c r="DX174" i="3"/>
  <c r="DV174" i="3"/>
  <c r="DT174" i="3"/>
  <c r="DN193" i="2"/>
  <c r="DP193" i="2" s="1"/>
  <c r="DS193" i="2"/>
  <c r="DQ193" i="2"/>
  <c r="DN257" i="2"/>
  <c r="DP257" i="2" s="1"/>
  <c r="DS257" i="2"/>
  <c r="DQ257" i="2"/>
  <c r="DW171" i="3"/>
  <c r="DU171" i="3"/>
  <c r="DW98" i="4"/>
  <c r="DT268" i="4"/>
  <c r="DV162" i="4"/>
  <c r="DT162" i="4"/>
  <c r="DX222" i="4"/>
  <c r="DT222" i="4"/>
  <c r="DV222" i="4"/>
  <c r="DU175" i="4"/>
  <c r="DW175" i="4"/>
  <c r="DX128" i="5"/>
  <c r="DT128" i="5"/>
  <c r="DV128" i="5"/>
  <c r="DU49" i="5"/>
  <c r="DW49" i="5"/>
  <c r="DU177" i="5"/>
  <c r="DX280" i="3"/>
  <c r="DV280" i="3"/>
  <c r="DT280" i="3"/>
  <c r="DN197" i="2"/>
  <c r="DP197" i="2" s="1"/>
  <c r="DS197" i="2"/>
  <c r="DQ197" i="2"/>
  <c r="DW30" i="4"/>
  <c r="DU30" i="4"/>
  <c r="DW119" i="4"/>
  <c r="DU119" i="4"/>
  <c r="DV167" i="4"/>
  <c r="DT167" i="4"/>
  <c r="DX167" i="4"/>
  <c r="DV20" i="5"/>
  <c r="DX20" i="5"/>
  <c r="DT20" i="5"/>
  <c r="DT173" i="4"/>
  <c r="DX173" i="4"/>
  <c r="DV173" i="4"/>
  <c r="DU233" i="4"/>
  <c r="DW233" i="4"/>
  <c r="DU87" i="5"/>
  <c r="DW87" i="5"/>
  <c r="DV165" i="5"/>
  <c r="DT165" i="5"/>
  <c r="DU271" i="5"/>
  <c r="DQ53" i="2"/>
  <c r="DN100" i="2"/>
  <c r="DP100" i="2" s="1"/>
  <c r="DS100" i="2"/>
  <c r="DQ100" i="2"/>
  <c r="DO126" i="2"/>
  <c r="DR126" i="2"/>
  <c r="DX155" i="4"/>
  <c r="DW19" i="4"/>
  <c r="DU19" i="4"/>
  <c r="DT47" i="5"/>
  <c r="DV47" i="5"/>
  <c r="DX47" i="5"/>
  <c r="DX229" i="4"/>
  <c r="DV229" i="4"/>
  <c r="DT229" i="4"/>
  <c r="DX249" i="4"/>
  <c r="DV249" i="4"/>
  <c r="DT249" i="4"/>
  <c r="DV187" i="5"/>
  <c r="DX187" i="5"/>
  <c r="DT187" i="5"/>
  <c r="DU144" i="5"/>
  <c r="DW144" i="5"/>
  <c r="DT147" i="5"/>
  <c r="DX147" i="5"/>
  <c r="DV147" i="5"/>
  <c r="DW218" i="5"/>
  <c r="DU218" i="5"/>
  <c r="DS192" i="2"/>
  <c r="DR236" i="2"/>
  <c r="DO236" i="2"/>
  <c r="DN32" i="2"/>
  <c r="DP32" i="2" s="1"/>
  <c r="DQ32" i="2"/>
  <c r="DS32" i="2"/>
  <c r="DO110" i="2"/>
  <c r="DR110" i="2"/>
  <c r="DX90" i="3"/>
  <c r="DN211" i="2"/>
  <c r="DP211" i="2" s="1"/>
  <c r="DS211" i="2"/>
  <c r="DQ211" i="2"/>
  <c r="DN275" i="2"/>
  <c r="DP275" i="2" s="1"/>
  <c r="DQ275" i="2"/>
  <c r="DS275" i="2"/>
  <c r="DT44" i="3"/>
  <c r="DV44" i="3"/>
  <c r="DX44" i="3"/>
  <c r="DW119" i="3"/>
  <c r="DU119" i="3"/>
  <c r="DU232" i="3"/>
  <c r="DW232" i="3"/>
  <c r="DT236" i="4"/>
  <c r="DU8" i="5"/>
  <c r="DW8" i="5"/>
  <c r="DX73" i="4"/>
  <c r="DT73" i="4"/>
  <c r="DV30" i="5"/>
  <c r="DX30" i="5"/>
  <c r="DT30" i="5"/>
  <c r="DU179" i="5"/>
  <c r="DV266" i="5"/>
  <c r="DX266" i="5"/>
  <c r="DT266" i="5"/>
  <c r="DU101" i="4"/>
  <c r="DV35" i="3"/>
  <c r="DW180" i="4"/>
  <c r="DU180" i="4"/>
  <c r="DW129" i="4"/>
  <c r="DU129" i="4"/>
  <c r="DW55" i="3"/>
  <c r="DW221" i="3"/>
  <c r="DU221" i="3"/>
  <c r="DV94" i="3"/>
  <c r="DT94" i="3"/>
  <c r="DX94" i="3"/>
  <c r="DV269" i="3"/>
  <c r="DT269" i="3"/>
  <c r="DX269" i="3"/>
  <c r="DN261" i="2"/>
  <c r="DP261" i="2" s="1"/>
  <c r="DQ261" i="2"/>
  <c r="DS261" i="2"/>
  <c r="DT77" i="4"/>
  <c r="DX77" i="4"/>
  <c r="DV77" i="4"/>
  <c r="DV27" i="3"/>
  <c r="DT27" i="3"/>
  <c r="DX27" i="3"/>
  <c r="DR198" i="2"/>
  <c r="DO198" i="2"/>
  <c r="DW147" i="3"/>
  <c r="DU147" i="3"/>
  <c r="DX211" i="5"/>
  <c r="DS83" i="2"/>
  <c r="DN83" i="2"/>
  <c r="DP83" i="2" s="1"/>
  <c r="DS123" i="2"/>
  <c r="DQ123" i="2"/>
  <c r="DR75" i="2"/>
  <c r="DO75" i="2"/>
  <c r="DR103" i="2"/>
  <c r="DO103" i="2"/>
  <c r="DR113" i="2"/>
  <c r="DO113" i="2"/>
  <c r="DS238" i="2"/>
  <c r="DQ238" i="2"/>
  <c r="DN238" i="2"/>
  <c r="DP238" i="2" s="1"/>
  <c r="DR30" i="2"/>
  <c r="DO30" i="2"/>
  <c r="DU55" i="3"/>
  <c r="DN201" i="2"/>
  <c r="DP201" i="2" s="1"/>
  <c r="DQ201" i="2"/>
  <c r="DS201" i="2"/>
  <c r="DN265" i="2"/>
  <c r="DP265" i="2" s="1"/>
  <c r="DQ265" i="2"/>
  <c r="DS265" i="2"/>
  <c r="DT157" i="3"/>
  <c r="DX157" i="3"/>
  <c r="DV157" i="3"/>
  <c r="DV208" i="3"/>
  <c r="DT208" i="3"/>
  <c r="DX208" i="3"/>
  <c r="DU251" i="3"/>
  <c r="DW251" i="3"/>
  <c r="DW172" i="4"/>
  <c r="DU172" i="4"/>
  <c r="DU137" i="4"/>
  <c r="DW137" i="4"/>
  <c r="DT61" i="4"/>
  <c r="DX61" i="4"/>
  <c r="DV61" i="4"/>
  <c r="DU125" i="4"/>
  <c r="DW125" i="4"/>
  <c r="DX187" i="4"/>
  <c r="DT187" i="4"/>
  <c r="DV187" i="4"/>
  <c r="DX252" i="4"/>
  <c r="DV252" i="4"/>
  <c r="DT252" i="4"/>
  <c r="DU231" i="4"/>
  <c r="DW231" i="4"/>
  <c r="DU115" i="5"/>
  <c r="DW115" i="5"/>
  <c r="DW113" i="5"/>
  <c r="DU113" i="5"/>
  <c r="DX195" i="5"/>
  <c r="DV195" i="5"/>
  <c r="DT195" i="5"/>
  <c r="DU158" i="5"/>
  <c r="DW158" i="5"/>
  <c r="DO98" i="2"/>
  <c r="DQ125" i="2"/>
  <c r="DS125" i="2"/>
  <c r="DN125" i="2"/>
  <c r="DP125" i="2" s="1"/>
  <c r="DW74" i="3"/>
  <c r="DU74" i="3"/>
  <c r="DX5" i="4"/>
  <c r="DU50" i="3"/>
  <c r="DW50" i="3"/>
  <c r="DU155" i="3"/>
  <c r="DW155" i="3"/>
  <c r="DW261" i="3"/>
  <c r="DU261" i="3"/>
  <c r="DT144" i="4"/>
  <c r="DU52" i="5"/>
  <c r="DW52" i="5"/>
  <c r="DW45" i="5"/>
  <c r="DU45" i="5"/>
  <c r="DT145" i="5"/>
  <c r="DV145" i="5"/>
  <c r="DU224" i="5"/>
  <c r="DW224" i="5"/>
  <c r="DV220" i="5"/>
  <c r="DT220" i="5"/>
  <c r="DX220" i="5"/>
  <c r="DU240" i="5"/>
  <c r="DW240" i="5"/>
  <c r="DX275" i="5"/>
  <c r="DV275" i="5"/>
  <c r="DT275" i="5"/>
  <c r="DN91" i="2"/>
  <c r="DP91" i="2" s="1"/>
  <c r="DS91" i="2"/>
  <c r="DS22" i="2"/>
  <c r="DU177" i="3"/>
  <c r="DQ216" i="2"/>
  <c r="DW182" i="3"/>
  <c r="DU182" i="3"/>
  <c r="DU52" i="3"/>
  <c r="DW52" i="3"/>
  <c r="DX158" i="3"/>
  <c r="DV158" i="3"/>
  <c r="DT158" i="3"/>
  <c r="DX85" i="3"/>
  <c r="DV183" i="3"/>
  <c r="DW88" i="3"/>
  <c r="DU88" i="3"/>
  <c r="DN203" i="2"/>
  <c r="DP203" i="2" s="1"/>
  <c r="DS203" i="2"/>
  <c r="DQ203" i="2"/>
  <c r="DN267" i="2"/>
  <c r="DP267" i="2" s="1"/>
  <c r="DS267" i="2"/>
  <c r="DQ267" i="2"/>
  <c r="DW277" i="3"/>
  <c r="DU277" i="3"/>
  <c r="DX92" i="3"/>
  <c r="DV92" i="3"/>
  <c r="DT92" i="3"/>
  <c r="DU159" i="3"/>
  <c r="DW159" i="3"/>
  <c r="DU75" i="3"/>
  <c r="DW75" i="3"/>
  <c r="DX196" i="3"/>
  <c r="DV196" i="3"/>
  <c r="DT196" i="3"/>
  <c r="DX115" i="4"/>
  <c r="DT110" i="3"/>
  <c r="DX110" i="3"/>
  <c r="DV110" i="3"/>
  <c r="DV21" i="4"/>
  <c r="DT21" i="4"/>
  <c r="DX21" i="4"/>
  <c r="DT26" i="4"/>
  <c r="DV26" i="4"/>
  <c r="DT227" i="3"/>
  <c r="DX227" i="3"/>
  <c r="DV227" i="3"/>
  <c r="DW36" i="4"/>
  <c r="DU36" i="4"/>
  <c r="DW214" i="3"/>
  <c r="DU214" i="3"/>
  <c r="DW19" i="5"/>
  <c r="DU19" i="5"/>
  <c r="DU69" i="4"/>
  <c r="DW69" i="4"/>
  <c r="DW246" i="4"/>
  <c r="DU246" i="4"/>
  <c r="DW15" i="5"/>
  <c r="DU15" i="5"/>
  <c r="DV191" i="4"/>
  <c r="DT191" i="4"/>
  <c r="DX191" i="4"/>
  <c r="DT34" i="5"/>
  <c r="DX67" i="5"/>
  <c r="DV67" i="5"/>
  <c r="DT67" i="5"/>
  <c r="DW133" i="5"/>
  <c r="DU133" i="5"/>
  <c r="DW125" i="5"/>
  <c r="DU125" i="5"/>
  <c r="DT219" i="5"/>
  <c r="DU197" i="5"/>
  <c r="DW197" i="5"/>
  <c r="DW235" i="5"/>
  <c r="DU235" i="5"/>
  <c r="DN81" i="2"/>
  <c r="DP81" i="2" s="1"/>
  <c r="DR25" i="2"/>
  <c r="DO25" i="2"/>
  <c r="DS240" i="2"/>
  <c r="DQ240" i="2"/>
  <c r="DN240" i="2"/>
  <c r="DP240" i="2" s="1"/>
  <c r="DU130" i="3"/>
  <c r="DR5" i="2"/>
  <c r="DO5" i="2"/>
  <c r="DX244" i="3"/>
  <c r="DV244" i="3"/>
  <c r="DT244" i="3"/>
  <c r="DV256" i="3"/>
  <c r="DT256" i="3"/>
  <c r="DX256" i="3"/>
  <c r="DX151" i="4"/>
  <c r="DV151" i="4"/>
  <c r="DT151" i="4"/>
  <c r="DX123" i="4"/>
  <c r="DU193" i="4"/>
  <c r="DV204" i="4"/>
  <c r="DX204" i="4"/>
  <c r="DT204" i="4"/>
  <c r="DW91" i="4"/>
  <c r="DU91" i="4"/>
  <c r="DV127" i="4"/>
  <c r="DU117" i="4"/>
  <c r="DW117" i="4"/>
  <c r="DU112" i="4"/>
  <c r="DW112" i="4"/>
  <c r="DW224" i="4"/>
  <c r="DX33" i="5"/>
  <c r="DV33" i="5"/>
  <c r="DT33" i="5"/>
  <c r="DW66" i="5"/>
  <c r="DX100" i="5"/>
  <c r="DT100" i="5"/>
  <c r="DX148" i="5"/>
  <c r="DT148" i="5"/>
  <c r="DT186" i="5"/>
  <c r="DV186" i="5"/>
  <c r="DX186" i="5"/>
  <c r="DW25" i="4"/>
  <c r="DU25" i="4"/>
  <c r="DV236" i="4"/>
  <c r="DW238" i="4"/>
  <c r="DU238" i="4"/>
  <c r="DV262" i="5"/>
  <c r="DV31" i="3"/>
  <c r="DT31" i="3"/>
  <c r="DX31" i="3"/>
  <c r="DT71" i="3"/>
  <c r="DV71" i="3"/>
  <c r="DV226" i="4"/>
  <c r="DT226" i="4"/>
  <c r="DX226" i="4"/>
  <c r="DU123" i="3"/>
  <c r="DW123" i="3"/>
  <c r="DX194" i="3"/>
  <c r="DV194" i="3"/>
  <c r="DT194" i="3"/>
  <c r="DU190" i="3"/>
  <c r="DW190" i="3"/>
  <c r="DW230" i="5"/>
  <c r="DU230" i="5"/>
  <c r="DV273" i="5"/>
  <c r="DX273" i="5"/>
  <c r="DT273" i="5"/>
  <c r="DV38" i="3"/>
  <c r="DQ91" i="2"/>
  <c r="DQ22" i="2"/>
  <c r="DS145" i="2"/>
  <c r="DN145" i="2"/>
  <c r="DP145" i="2" s="1"/>
  <c r="DQ145" i="2"/>
  <c r="DV160" i="3"/>
  <c r="DR38" i="2"/>
  <c r="DO38" i="2"/>
  <c r="DV112" i="3"/>
  <c r="DX24" i="3"/>
  <c r="DV24" i="3"/>
  <c r="DT24" i="3"/>
  <c r="DW73" i="3"/>
  <c r="DU73" i="3"/>
  <c r="DW20" i="3"/>
  <c r="DU20" i="3"/>
  <c r="DW233" i="3"/>
  <c r="DU233" i="3"/>
  <c r="DW253" i="3"/>
  <c r="DU253" i="3"/>
  <c r="DX220" i="3"/>
  <c r="DV220" i="3"/>
  <c r="DW149" i="3"/>
  <c r="DU149" i="3"/>
  <c r="DW178" i="3"/>
  <c r="DU178" i="3"/>
  <c r="DV268" i="4"/>
  <c r="DV126" i="4"/>
  <c r="DX145" i="5"/>
  <c r="DU60" i="5"/>
  <c r="DW60" i="5"/>
  <c r="DW244" i="5"/>
  <c r="DU244" i="5"/>
  <c r="DS162" i="2"/>
  <c r="DQ162" i="2"/>
  <c r="DN162" i="2"/>
  <c r="DP162" i="2" s="1"/>
  <c r="DV30" i="3"/>
  <c r="DX30" i="3"/>
  <c r="DT30" i="3"/>
  <c r="DV74" i="4"/>
  <c r="DX74" i="4"/>
  <c r="DT74" i="4"/>
  <c r="DW173" i="4"/>
  <c r="DU173" i="4"/>
  <c r="DT54" i="5"/>
  <c r="DV54" i="5"/>
  <c r="DX54" i="5"/>
  <c r="DV100" i="5"/>
  <c r="DX121" i="5"/>
  <c r="DR71" i="2"/>
  <c r="DO71" i="2"/>
  <c r="DO100" i="2"/>
  <c r="DR100" i="2"/>
  <c r="DR6" i="2"/>
  <c r="DO6" i="2"/>
  <c r="DN80" i="2"/>
  <c r="DP80" i="2" s="1"/>
  <c r="DS80" i="2"/>
  <c r="DQ80" i="2"/>
  <c r="DU68" i="3"/>
  <c r="DW68" i="3"/>
  <c r="DN263" i="2"/>
  <c r="DP263" i="2" s="1"/>
  <c r="DQ263" i="2"/>
  <c r="DS263" i="2"/>
  <c r="DU204" i="3"/>
  <c r="DW204" i="3"/>
  <c r="DU159" i="4"/>
  <c r="DT53" i="4"/>
  <c r="DX53" i="4"/>
  <c r="DV53" i="4"/>
  <c r="DU80" i="4"/>
  <c r="DW80" i="4"/>
  <c r="DX139" i="5"/>
  <c r="DV139" i="5"/>
  <c r="DT139" i="5"/>
  <c r="DV280" i="5"/>
  <c r="DT280" i="5"/>
  <c r="DX280" i="5"/>
  <c r="DT59" i="3"/>
  <c r="DN108" i="2"/>
  <c r="DP108" i="2" s="1"/>
  <c r="DS108" i="2"/>
  <c r="DQ108" i="2"/>
  <c r="DQ106" i="2"/>
  <c r="DS106" i="2"/>
  <c r="DN106" i="2"/>
  <c r="DP106" i="2" s="1"/>
  <c r="DN110" i="2"/>
  <c r="DP110" i="2" s="1"/>
  <c r="DS110" i="2"/>
  <c r="DQ110" i="2"/>
  <c r="DW228" i="3"/>
  <c r="DU228" i="3"/>
  <c r="DW90" i="3"/>
  <c r="DW237" i="3"/>
  <c r="DU237" i="3"/>
  <c r="DO211" i="2"/>
  <c r="DR211" i="2"/>
  <c r="DO275" i="2"/>
  <c r="DR275" i="2"/>
  <c r="DU44" i="3"/>
  <c r="DW44" i="3"/>
  <c r="DX119" i="3"/>
  <c r="DT119" i="3"/>
  <c r="DW201" i="3"/>
  <c r="DU121" i="3"/>
  <c r="DW121" i="3"/>
  <c r="DW242" i="3"/>
  <c r="DU242" i="3"/>
  <c r="DV79" i="4"/>
  <c r="DX79" i="4"/>
  <c r="DT79" i="4"/>
  <c r="DV212" i="5"/>
  <c r="DT212" i="5"/>
  <c r="DX212" i="5"/>
  <c r="DW30" i="5"/>
  <c r="DU30" i="5"/>
  <c r="DQ85" i="2"/>
  <c r="DX71" i="3"/>
  <c r="DW78" i="4"/>
  <c r="DV105" i="4"/>
  <c r="DT105" i="4"/>
  <c r="DX105" i="4"/>
  <c r="DX39" i="5"/>
  <c r="DT117" i="5"/>
  <c r="DX117" i="5"/>
  <c r="DV117" i="5"/>
  <c r="DR73" i="2"/>
  <c r="DO73" i="2"/>
  <c r="DW13" i="3"/>
  <c r="DU13" i="3"/>
  <c r="DN173" i="2"/>
  <c r="DP173" i="2" s="1"/>
  <c r="DQ173" i="2"/>
  <c r="DS173" i="2"/>
  <c r="DV62" i="4"/>
  <c r="DT62" i="4"/>
  <c r="DX62" i="4"/>
  <c r="DV149" i="4"/>
  <c r="DX149" i="4"/>
  <c r="DT149" i="4"/>
  <c r="DW68" i="4"/>
  <c r="DU68" i="4"/>
  <c r="DU279" i="4"/>
  <c r="DW279" i="4"/>
  <c r="DX174" i="5"/>
  <c r="DV174" i="5"/>
  <c r="DT174" i="5"/>
  <c r="DS254" i="2"/>
  <c r="DN254" i="2"/>
  <c r="DP254" i="2" s="1"/>
  <c r="DV22" i="4"/>
  <c r="DT22" i="4"/>
  <c r="DX22" i="4"/>
  <c r="DU10" i="4"/>
  <c r="DW10" i="4"/>
  <c r="DO201" i="2"/>
  <c r="DR201" i="2"/>
  <c r="DN128" i="2"/>
  <c r="DP128" i="2" s="1"/>
  <c r="DQ128" i="2"/>
  <c r="DS128" i="2"/>
  <c r="DU208" i="3"/>
  <c r="DW208" i="3"/>
  <c r="DT251" i="3"/>
  <c r="DX251" i="3"/>
  <c r="DV251" i="3"/>
  <c r="DX53" i="3"/>
  <c r="DV53" i="3"/>
  <c r="DT53" i="3"/>
  <c r="DX131" i="4"/>
  <c r="DV131" i="4"/>
  <c r="DT131" i="4"/>
  <c r="DT161" i="4"/>
  <c r="DX161" i="4"/>
  <c r="DV161" i="4"/>
  <c r="DX11" i="5"/>
  <c r="DV11" i="5"/>
  <c r="DT11" i="5"/>
  <c r="DV31" i="5"/>
  <c r="DT31" i="5"/>
  <c r="DX31" i="5"/>
  <c r="DW233" i="5"/>
  <c r="DU233" i="5"/>
  <c r="DW235" i="4"/>
  <c r="DU235" i="4"/>
  <c r="DW203" i="5"/>
  <c r="DU203" i="5"/>
  <c r="DW151" i="5"/>
  <c r="DU151" i="5"/>
  <c r="DR150" i="2"/>
  <c r="DO150" i="2"/>
  <c r="DN59" i="2"/>
  <c r="DP59" i="2" s="1"/>
  <c r="DQ59" i="2"/>
  <c r="DS59" i="2"/>
  <c r="DW111" i="3"/>
  <c r="DU111" i="3"/>
  <c r="DQ270" i="2"/>
  <c r="DN270" i="2"/>
  <c r="DP270" i="2" s="1"/>
  <c r="DN68" i="2"/>
  <c r="DP68" i="2" s="1"/>
  <c r="DS68" i="2"/>
  <c r="DQ68" i="2"/>
  <c r="DX239" i="3"/>
  <c r="DT239" i="3"/>
  <c r="DV239" i="3"/>
  <c r="DU5" i="4"/>
  <c r="DW5" i="4"/>
  <c r="DU210" i="4"/>
  <c r="DW210" i="4"/>
  <c r="DW239" i="4"/>
  <c r="DU239" i="4"/>
  <c r="DX44" i="5"/>
  <c r="DT44" i="5"/>
  <c r="DV44" i="5"/>
  <c r="DX223" i="3"/>
  <c r="DV223" i="3"/>
  <c r="DT223" i="3"/>
  <c r="DT85" i="5"/>
  <c r="DX85" i="5"/>
  <c r="DV85" i="5"/>
  <c r="DR56" i="2"/>
  <c r="DO56" i="2"/>
  <c r="DN207" i="2"/>
  <c r="DP207" i="2" s="1"/>
  <c r="DQ207" i="2"/>
  <c r="DS207" i="2"/>
  <c r="DO134" i="2"/>
  <c r="DR134" i="2"/>
  <c r="DT176" i="3"/>
  <c r="DX176" i="3"/>
  <c r="DV176" i="3"/>
  <c r="DN161" i="2"/>
  <c r="DP161" i="2" s="1"/>
  <c r="DS161" i="2"/>
  <c r="DQ161" i="2"/>
  <c r="DX221" i="5"/>
  <c r="DV221" i="5"/>
  <c r="DT221" i="5"/>
  <c r="DR168" i="2"/>
  <c r="DO168" i="2"/>
  <c r="DO66" i="2"/>
  <c r="DR66" i="2"/>
  <c r="DN169" i="2"/>
  <c r="DP169" i="2" s="1"/>
  <c r="DS169" i="2"/>
  <c r="DQ169" i="2"/>
  <c r="DW218" i="3"/>
  <c r="DU218" i="3"/>
  <c r="DW143" i="3"/>
  <c r="DU143" i="3"/>
  <c r="DU153" i="3"/>
  <c r="DW153" i="3"/>
  <c r="DX151" i="5"/>
  <c r="DV151" i="5"/>
  <c r="DT151" i="5"/>
  <c r="DU199" i="5"/>
  <c r="DW199" i="5"/>
  <c r="DQ30" i="2"/>
  <c r="DN30" i="2"/>
  <c r="DP30" i="2" s="1"/>
  <c r="DS30" i="2"/>
  <c r="DV49" i="3"/>
  <c r="DX49" i="3"/>
  <c r="DT49" i="3"/>
  <c r="DO265" i="2"/>
  <c r="DR265" i="2"/>
  <c r="DV208" i="4"/>
  <c r="DT208" i="4"/>
  <c r="DV260" i="4"/>
  <c r="DT260" i="4"/>
  <c r="DX260" i="4"/>
  <c r="DW181" i="4"/>
  <c r="DU181" i="4"/>
  <c r="DV80" i="5"/>
  <c r="DT80" i="5"/>
  <c r="DX80" i="5"/>
  <c r="DU211" i="5"/>
  <c r="DW164" i="5"/>
  <c r="DU164" i="5"/>
  <c r="DX11" i="3"/>
  <c r="DV11" i="3"/>
  <c r="DT11" i="3"/>
  <c r="DX74" i="3"/>
  <c r="DV74" i="3"/>
  <c r="DT74" i="3"/>
  <c r="DO237" i="2"/>
  <c r="DR237" i="2"/>
  <c r="DN132" i="2"/>
  <c r="DP132" i="2" s="1"/>
  <c r="DS132" i="2"/>
  <c r="DQ132" i="2"/>
  <c r="DT155" i="3"/>
  <c r="DX155" i="3"/>
  <c r="DV155" i="3"/>
  <c r="DW214" i="4"/>
  <c r="DU214" i="4"/>
  <c r="DT64" i="5"/>
  <c r="DX64" i="5"/>
  <c r="DV64" i="5"/>
  <c r="DV52" i="5"/>
  <c r="DT52" i="5"/>
  <c r="DX52" i="5"/>
  <c r="DV11" i="4"/>
  <c r="DT11" i="4"/>
  <c r="DX11" i="4"/>
  <c r="DN12" i="2"/>
  <c r="DP12" i="2" s="1"/>
  <c r="DS12" i="2"/>
  <c r="DQ12" i="2"/>
  <c r="DN18" i="2"/>
  <c r="DP18" i="2" s="1"/>
  <c r="DQ18" i="2"/>
  <c r="DS18" i="2"/>
  <c r="DO91" i="2"/>
  <c r="DR67" i="2"/>
  <c r="DQ136" i="2"/>
  <c r="DS136" i="2"/>
  <c r="DN136" i="2"/>
  <c r="DP136" i="2" s="1"/>
  <c r="DS172" i="2"/>
  <c r="DQ172" i="2"/>
  <c r="DN172" i="2"/>
  <c r="DP172" i="2" s="1"/>
  <c r="DW38" i="3"/>
  <c r="DS274" i="2"/>
  <c r="DN274" i="2"/>
  <c r="DP274" i="2" s="1"/>
  <c r="DQ274" i="2"/>
  <c r="DX182" i="3"/>
  <c r="DV182" i="3"/>
  <c r="DT182" i="3"/>
  <c r="DV150" i="3"/>
  <c r="DT150" i="3"/>
  <c r="DX150" i="3"/>
  <c r="DR154" i="2"/>
  <c r="DO154" i="2"/>
  <c r="DN105" i="2"/>
  <c r="DP105" i="2" s="1"/>
  <c r="DQ105" i="2"/>
  <c r="DS105" i="2"/>
  <c r="DX162" i="3"/>
  <c r="DV162" i="3"/>
  <c r="DT162" i="3"/>
  <c r="DW278" i="3"/>
  <c r="DU278" i="3"/>
  <c r="DT32" i="3"/>
  <c r="DX183" i="3"/>
  <c r="DW113" i="4"/>
  <c r="DU113" i="4"/>
  <c r="DO203" i="2"/>
  <c r="DR203" i="2"/>
  <c r="DO267" i="2"/>
  <c r="DR267" i="2"/>
  <c r="DW7" i="4"/>
  <c r="DU7" i="4"/>
  <c r="DV51" i="3"/>
  <c r="DX51" i="3"/>
  <c r="DT51" i="3"/>
  <c r="DV262" i="3"/>
  <c r="DX262" i="3"/>
  <c r="DT262" i="3"/>
  <c r="DT75" i="3"/>
  <c r="DV75" i="3"/>
  <c r="DX75" i="3"/>
  <c r="DU110" i="3"/>
  <c r="DW110" i="3"/>
  <c r="DU21" i="4"/>
  <c r="DW21" i="4"/>
  <c r="DU227" i="3"/>
  <c r="DW227" i="3"/>
  <c r="DT36" i="4"/>
  <c r="DV36" i="4"/>
  <c r="DX36" i="4"/>
  <c r="DT214" i="3"/>
  <c r="DX214" i="3"/>
  <c r="DV214" i="3"/>
  <c r="DU114" i="4"/>
  <c r="DW114" i="4"/>
  <c r="DV179" i="5"/>
  <c r="DW232" i="5"/>
  <c r="DT197" i="5"/>
  <c r="DX197" i="5"/>
  <c r="DV197" i="5"/>
  <c r="DX235" i="5"/>
  <c r="DV235" i="5"/>
  <c r="DT235" i="5"/>
  <c r="DS25" i="2"/>
  <c r="DQ25" i="2"/>
  <c r="DN25" i="2"/>
  <c r="DP25" i="2" s="1"/>
  <c r="DR196" i="2"/>
  <c r="DO196" i="2"/>
  <c r="DW99" i="3"/>
  <c r="DU99" i="3"/>
  <c r="DN86" i="2"/>
  <c r="DP86" i="2" s="1"/>
  <c r="DQ86" i="2"/>
  <c r="DS86" i="2"/>
  <c r="DW16" i="3"/>
  <c r="DU16" i="3"/>
  <c r="DW213" i="3"/>
  <c r="DW204" i="4"/>
  <c r="DU204" i="4"/>
  <c r="DX91" i="4"/>
  <c r="DV91" i="4"/>
  <c r="DT91" i="4"/>
  <c r="DX99" i="5"/>
  <c r="DV99" i="5"/>
  <c r="DT99" i="5"/>
  <c r="DT112" i="4"/>
  <c r="DX112" i="4"/>
  <c r="DV112" i="4"/>
  <c r="DV224" i="4"/>
  <c r="DU35" i="5"/>
  <c r="DW98" i="5"/>
  <c r="DU98" i="5"/>
  <c r="DW137" i="5"/>
  <c r="DU100" i="5"/>
  <c r="DV241" i="3"/>
  <c r="DX241" i="3"/>
  <c r="DT241" i="3"/>
  <c r="DW46" i="4"/>
  <c r="DU46" i="4"/>
  <c r="DN255" i="2"/>
  <c r="DP255" i="2" s="1"/>
  <c r="DS255" i="2"/>
  <c r="DQ255" i="2"/>
  <c r="DV80" i="3"/>
  <c r="DX80" i="3"/>
  <c r="DT80" i="3"/>
  <c r="DU194" i="4"/>
  <c r="DW194" i="4"/>
  <c r="DX262" i="5"/>
  <c r="DU31" i="3"/>
  <c r="DW31" i="3"/>
  <c r="DW71" i="3"/>
  <c r="DN175" i="2"/>
  <c r="DP175" i="2" s="1"/>
  <c r="DS175" i="2"/>
  <c r="DQ175" i="2"/>
  <c r="DW225" i="3"/>
  <c r="DU225" i="3"/>
  <c r="DX103" i="5"/>
  <c r="DV103" i="5"/>
  <c r="DT103" i="5"/>
  <c r="DU152" i="5"/>
  <c r="DW152" i="5"/>
  <c r="DV230" i="5"/>
  <c r="DX230" i="5"/>
  <c r="DT230" i="5"/>
  <c r="DX276" i="5"/>
  <c r="DV276" i="5"/>
  <c r="DT160" i="3"/>
  <c r="DU48" i="3"/>
  <c r="DW48" i="3"/>
  <c r="DR90" i="2"/>
  <c r="DO90" i="2"/>
  <c r="DO200" i="2"/>
  <c r="DX73" i="3"/>
  <c r="DV73" i="3"/>
  <c r="DT73" i="3"/>
  <c r="DW102" i="3"/>
  <c r="DU102" i="3"/>
  <c r="DV43" i="3"/>
  <c r="DX149" i="3"/>
  <c r="DV149" i="3"/>
  <c r="DT149" i="3"/>
  <c r="DW125" i="3"/>
  <c r="DU125" i="3"/>
  <c r="DW110" i="4"/>
  <c r="DT95" i="4"/>
  <c r="DV95" i="4"/>
  <c r="DX95" i="4"/>
  <c r="DX10" i="5"/>
  <c r="DV10" i="5"/>
  <c r="DT10" i="5"/>
  <c r="DV5" i="5"/>
  <c r="DT5" i="5"/>
  <c r="DX5" i="5"/>
  <c r="DV51" i="5"/>
  <c r="DX51" i="5"/>
  <c r="DT51" i="5"/>
  <c r="DW143" i="5"/>
  <c r="DU143" i="5"/>
  <c r="DW208" i="5"/>
  <c r="DW209" i="5"/>
  <c r="DU209" i="5"/>
  <c r="DR180" i="2"/>
  <c r="DO180" i="2"/>
  <c r="DW30" i="3"/>
  <c r="DU30" i="3"/>
  <c r="DV229" i="3"/>
  <c r="DX229" i="3"/>
  <c r="DT229" i="3"/>
  <c r="DX84" i="3"/>
  <c r="DV84" i="3"/>
  <c r="DT84" i="3"/>
  <c r="DU89" i="3"/>
  <c r="DW89" i="3"/>
  <c r="DW61" i="5"/>
  <c r="DU61" i="5"/>
  <c r="DW221" i="4"/>
  <c r="DU221" i="4"/>
  <c r="DW54" i="5"/>
  <c r="DW124" i="5"/>
  <c r="DU124" i="5"/>
  <c r="DV169" i="5"/>
  <c r="DT169" i="5"/>
  <c r="DX169" i="5"/>
  <c r="DS71" i="2"/>
  <c r="DN71" i="2"/>
  <c r="DP71" i="2" s="1"/>
  <c r="DQ71" i="2"/>
  <c r="DN6" i="2"/>
  <c r="DP6" i="2" s="1"/>
  <c r="DS6" i="2"/>
  <c r="DQ6" i="2"/>
  <c r="DW47" i="3"/>
  <c r="DU47" i="3"/>
  <c r="DR208" i="2"/>
  <c r="DT68" i="3"/>
  <c r="DX68" i="3"/>
  <c r="DV68" i="3"/>
  <c r="DX204" i="3"/>
  <c r="DT206" i="3"/>
  <c r="DX206" i="3"/>
  <c r="DV206" i="3"/>
  <c r="DX159" i="4"/>
  <c r="DU240" i="4"/>
  <c r="DW189" i="5"/>
  <c r="DU189" i="5"/>
  <c r="DU280" i="5"/>
  <c r="DW280" i="5"/>
  <c r="DR91" i="2"/>
  <c r="DR33" i="2"/>
  <c r="DO33" i="2"/>
  <c r="DO108" i="2"/>
  <c r="DR108" i="2"/>
  <c r="DS155" i="2"/>
  <c r="DN155" i="2"/>
  <c r="DP155" i="2" s="1"/>
  <c r="DQ155" i="2"/>
  <c r="DR210" i="2"/>
  <c r="DO210" i="2"/>
  <c r="DX32" i="4"/>
  <c r="DV32" i="4"/>
  <c r="DT32" i="4"/>
  <c r="DW175" i="3"/>
  <c r="DU175" i="3"/>
  <c r="DT62" i="3"/>
  <c r="DX62" i="3"/>
  <c r="DV62" i="3"/>
  <c r="DT121" i="3"/>
  <c r="DX121" i="3"/>
  <c r="DV121" i="3"/>
  <c r="DX242" i="3"/>
  <c r="DV242" i="3"/>
  <c r="DT242" i="3"/>
  <c r="DW79" i="4"/>
  <c r="DU79" i="4"/>
  <c r="DU130" i="4"/>
  <c r="DW130" i="4"/>
  <c r="DU212" i="5"/>
  <c r="DW212" i="5"/>
  <c r="DW191" i="3"/>
  <c r="DU191" i="3"/>
  <c r="DQ8" i="2"/>
  <c r="DN8" i="2"/>
  <c r="DP8" i="2" s="1"/>
  <c r="DS8" i="2"/>
  <c r="DW49" i="3"/>
  <c r="DU49" i="3"/>
  <c r="DW22" i="4"/>
  <c r="DU22" i="4"/>
  <c r="DX257" i="3"/>
  <c r="DX247" i="3"/>
  <c r="DV247" i="3"/>
  <c r="DU9" i="4"/>
  <c r="DW9" i="4"/>
  <c r="DT58" i="4"/>
  <c r="DV58" i="4"/>
  <c r="DV17" i="4"/>
  <c r="DT17" i="4"/>
  <c r="DW11" i="5"/>
  <c r="DU11" i="5"/>
  <c r="DV192" i="4"/>
  <c r="DT62" i="5"/>
  <c r="DV62" i="5"/>
  <c r="DX62" i="5"/>
  <c r="DX95" i="5"/>
  <c r="DW205" i="4"/>
  <c r="DU205" i="4"/>
  <c r="DW80" i="5"/>
  <c r="DU80" i="5"/>
  <c r="DT37" i="5"/>
  <c r="DX37" i="5"/>
  <c r="DV37" i="5"/>
  <c r="DX102" i="5"/>
  <c r="DV102" i="5"/>
  <c r="DT102" i="5"/>
  <c r="DT164" i="5"/>
  <c r="DV164" i="5"/>
  <c r="DX164" i="5"/>
  <c r="DX182" i="5"/>
  <c r="DV182" i="5"/>
  <c r="DT182" i="5"/>
  <c r="DW262" i="5"/>
  <c r="DU262" i="5"/>
  <c r="DX25" i="3"/>
  <c r="DT26" i="3"/>
  <c r="DX26" i="3"/>
  <c r="DV26" i="3"/>
  <c r="DR54" i="2"/>
  <c r="DO54" i="2"/>
  <c r="DN269" i="2"/>
  <c r="DP269" i="2" s="1"/>
  <c r="DQ269" i="2"/>
  <c r="DS269" i="2"/>
  <c r="DU24" i="4"/>
  <c r="DW24" i="4"/>
  <c r="DX214" i="4"/>
  <c r="DT214" i="4"/>
  <c r="DV214" i="4"/>
  <c r="DU39" i="5"/>
  <c r="DT130" i="5"/>
  <c r="DX130" i="5"/>
  <c r="DV130" i="5"/>
  <c r="DX198" i="5"/>
  <c r="DV198" i="5"/>
  <c r="DT198" i="5"/>
  <c r="DU11" i="4"/>
  <c r="DW11" i="4"/>
  <c r="DR61" i="2"/>
  <c r="DO61" i="2"/>
  <c r="DO12" i="2"/>
  <c r="DR12" i="2"/>
  <c r="DS37" i="2"/>
  <c r="DQ37" i="2"/>
  <c r="DN37" i="2"/>
  <c r="DP37" i="2" s="1"/>
  <c r="DV64" i="3"/>
  <c r="DT64" i="3"/>
  <c r="DX64" i="3"/>
  <c r="DR59" i="2"/>
  <c r="DO59" i="2"/>
  <c r="DR140" i="2"/>
  <c r="DO140" i="2"/>
  <c r="DO15" i="2"/>
  <c r="DR15" i="2"/>
  <c r="DQ67" i="2"/>
  <c r="DN67" i="2"/>
  <c r="DP67" i="2" s="1"/>
  <c r="DQ117" i="2"/>
  <c r="DS117" i="2"/>
  <c r="DN117" i="2"/>
  <c r="DP117" i="2" s="1"/>
  <c r="DX32" i="3"/>
  <c r="DR270" i="2"/>
  <c r="DO105" i="2"/>
  <c r="DR105" i="2"/>
  <c r="DO68" i="2"/>
  <c r="DR68" i="2"/>
  <c r="DV17" i="3"/>
  <c r="DR130" i="2"/>
  <c r="DO130" i="2"/>
  <c r="DW239" i="3"/>
  <c r="DU239" i="3"/>
  <c r="DU51" i="3"/>
  <c r="DW51" i="3"/>
  <c r="DV201" i="3"/>
  <c r="DW37" i="4"/>
  <c r="DU37" i="4"/>
  <c r="DV5" i="4"/>
  <c r="DX143" i="4"/>
  <c r="DV143" i="4"/>
  <c r="DT143" i="4"/>
  <c r="DW88" i="4"/>
  <c r="DU88" i="4"/>
  <c r="DX179" i="5"/>
  <c r="DW29" i="5"/>
  <c r="DU29" i="5"/>
  <c r="DW81" i="5"/>
  <c r="DU81" i="5"/>
  <c r="DT63" i="5"/>
  <c r="DX63" i="5"/>
  <c r="DV63" i="5"/>
  <c r="DQ144" i="2"/>
  <c r="DS144" i="2"/>
  <c r="DN144" i="2"/>
  <c r="DP144" i="2" s="1"/>
  <c r="DV164" i="3"/>
  <c r="DU28" i="4"/>
  <c r="DW28" i="4"/>
  <c r="DU131" i="3"/>
  <c r="DW131" i="3"/>
  <c r="DU227" i="4"/>
  <c r="DW227" i="4"/>
  <c r="DW99" i="5"/>
  <c r="DU99" i="5"/>
  <c r="DW53" i="5"/>
  <c r="DU53" i="5"/>
  <c r="DU134" i="4"/>
  <c r="DW134" i="4"/>
  <c r="DU183" i="5"/>
  <c r="DW183" i="5"/>
  <c r="DW272" i="5"/>
  <c r="DU272" i="5"/>
  <c r="DW248" i="5"/>
  <c r="DU248" i="5"/>
  <c r="DS212" i="2"/>
  <c r="DN212" i="2"/>
  <c r="DP212" i="2" s="1"/>
  <c r="DQ212" i="2"/>
  <c r="DR224" i="2"/>
  <c r="DT82" i="3"/>
  <c r="DU144" i="4"/>
  <c r="DU72" i="4"/>
  <c r="DW72" i="4"/>
  <c r="DW267" i="4"/>
  <c r="DU267" i="4"/>
  <c r="DU48" i="5"/>
  <c r="DW48" i="5"/>
  <c r="DT194" i="4"/>
  <c r="DX194" i="4"/>
  <c r="DV194" i="4"/>
  <c r="DW241" i="4"/>
  <c r="DU241" i="4"/>
  <c r="DV148" i="5"/>
  <c r="O7" i="7"/>
  <c r="N7" i="7"/>
  <c r="M7" i="7"/>
  <c r="L7" i="7"/>
  <c r="DX26" i="4"/>
  <c r="DX101" i="4"/>
  <c r="DV56" i="4"/>
  <c r="DT83" i="3"/>
  <c r="DX83" i="3"/>
  <c r="DV83" i="3"/>
  <c r="DU254" i="3"/>
  <c r="DW254" i="3"/>
  <c r="DV180" i="4"/>
  <c r="DX180" i="4"/>
  <c r="DT180" i="4"/>
  <c r="DX266" i="4"/>
  <c r="DV266" i="4"/>
  <c r="DT266" i="4"/>
  <c r="DX14" i="5"/>
  <c r="DV14" i="5"/>
  <c r="DT14" i="5"/>
  <c r="DW146" i="4"/>
  <c r="DU146" i="4"/>
  <c r="DW216" i="5"/>
  <c r="DU216" i="5"/>
  <c r="DT112" i="5"/>
  <c r="DV112" i="5"/>
  <c r="DX112" i="5"/>
  <c r="DT152" i="5"/>
  <c r="DV152" i="5"/>
  <c r="DX152" i="5"/>
  <c r="DU276" i="5"/>
  <c r="DW276" i="5"/>
  <c r="DO47" i="2"/>
  <c r="DR47" i="2"/>
  <c r="DN90" i="2"/>
  <c r="DP90" i="2" s="1"/>
  <c r="DS90" i="2"/>
  <c r="DQ90" i="2"/>
  <c r="DW141" i="3"/>
  <c r="DU141" i="3"/>
  <c r="DR138" i="2"/>
  <c r="DO138" i="2"/>
  <c r="DU42" i="3"/>
  <c r="DW42" i="3"/>
  <c r="DV115" i="3"/>
  <c r="DT115" i="3"/>
  <c r="DX115" i="3"/>
  <c r="DX250" i="3"/>
  <c r="DV250" i="3"/>
  <c r="DT250" i="3"/>
  <c r="DX100" i="4"/>
  <c r="DV100" i="4"/>
  <c r="DT100" i="4"/>
  <c r="DW76" i="4"/>
  <c r="DU76" i="4"/>
  <c r="DU95" i="4"/>
  <c r="DW95" i="4"/>
  <c r="DV27" i="5"/>
  <c r="DT27" i="5"/>
  <c r="DX27" i="5"/>
  <c r="DW5" i="5"/>
  <c r="DU5" i="5"/>
  <c r="DX59" i="5"/>
  <c r="DU119" i="5"/>
  <c r="DT109" i="5"/>
  <c r="DX118" i="5"/>
  <c r="DV118" i="5"/>
  <c r="DT118" i="5"/>
  <c r="DT143" i="5"/>
  <c r="DX143" i="5"/>
  <c r="DV143" i="5"/>
  <c r="DT154" i="5"/>
  <c r="DX154" i="5"/>
  <c r="DV154" i="5"/>
  <c r="DV180" i="5"/>
  <c r="DT180" i="5"/>
  <c r="DX180" i="5"/>
  <c r="DS27" i="2"/>
  <c r="DQ27" i="2"/>
  <c r="DN27" i="2"/>
  <c r="DP27" i="2" s="1"/>
  <c r="DR98" i="2"/>
  <c r="DN43" i="2"/>
  <c r="DP43" i="2" s="1"/>
  <c r="DQ43" i="2"/>
  <c r="DS43" i="2"/>
  <c r="DV23" i="4"/>
  <c r="DT23" i="4"/>
  <c r="DX23" i="4"/>
  <c r="DW229" i="3"/>
  <c r="DU229" i="3"/>
  <c r="DV221" i="3"/>
  <c r="DX221" i="3"/>
  <c r="DT221" i="3"/>
  <c r="DW94" i="3"/>
  <c r="DU94" i="3"/>
  <c r="DW58" i="4"/>
  <c r="DT89" i="3"/>
  <c r="DV89" i="3"/>
  <c r="DX89" i="3"/>
  <c r="DU85" i="4"/>
  <c r="DW85" i="4"/>
  <c r="DX61" i="5"/>
  <c r="DT61" i="5"/>
  <c r="DV61" i="5"/>
  <c r="DT23" i="5"/>
  <c r="DX23" i="5"/>
  <c r="DW132" i="5"/>
  <c r="DU132" i="5"/>
  <c r="DV124" i="5"/>
  <c r="DX124" i="5"/>
  <c r="DT124" i="5"/>
  <c r="DV34" i="3"/>
  <c r="DT34" i="3"/>
  <c r="DX34" i="3"/>
  <c r="DT116" i="3"/>
  <c r="DN167" i="2"/>
  <c r="DP167" i="2" s="1"/>
  <c r="DS167" i="2"/>
  <c r="DQ167" i="2"/>
  <c r="DX96" i="4"/>
  <c r="DV96" i="4"/>
  <c r="DT96" i="4"/>
  <c r="DU216" i="3"/>
  <c r="DW216" i="3"/>
  <c r="DV152" i="4"/>
  <c r="DX152" i="4"/>
  <c r="DT152" i="4"/>
  <c r="DW204" i="5"/>
  <c r="DU204" i="5"/>
  <c r="DT189" i="5"/>
  <c r="DX189" i="5"/>
  <c r="DV189" i="5"/>
  <c r="DO83" i="2"/>
  <c r="DW122" i="3"/>
  <c r="DU122" i="3"/>
  <c r="DR133" i="2"/>
  <c r="DO133" i="2"/>
  <c r="DS210" i="2"/>
  <c r="DQ210" i="2"/>
  <c r="DN210" i="2"/>
  <c r="DP210" i="2" s="1"/>
  <c r="DN97" i="2"/>
  <c r="DP97" i="2" s="1"/>
  <c r="DS97" i="2"/>
  <c r="DQ97" i="2"/>
  <c r="DS264" i="2"/>
  <c r="DQ264" i="2"/>
  <c r="DN264" i="2"/>
  <c r="DP264" i="2" s="1"/>
  <c r="DU35" i="3"/>
  <c r="DW35" i="3"/>
  <c r="DV69" i="3"/>
  <c r="DT69" i="3"/>
  <c r="DX69" i="3"/>
  <c r="DR166" i="2"/>
  <c r="DO166" i="2"/>
  <c r="DX175" i="3"/>
  <c r="DV175" i="3"/>
  <c r="DT175" i="3"/>
  <c r="DW62" i="3"/>
  <c r="DU62" i="3"/>
  <c r="DU16" i="5"/>
  <c r="DX272" i="4"/>
  <c r="DT272" i="4"/>
  <c r="DV272" i="4"/>
  <c r="DW179" i="4"/>
  <c r="DU179" i="4"/>
  <c r="DU90" i="5"/>
  <c r="DW73" i="5"/>
  <c r="DU73" i="5"/>
  <c r="DW109" i="5"/>
  <c r="DX165" i="5"/>
  <c r="DW201" i="5"/>
  <c r="DU201" i="5"/>
  <c r="DN112" i="2"/>
  <c r="DP112" i="2" s="1"/>
  <c r="DS112" i="2"/>
  <c r="DQ112" i="2"/>
  <c r="DV66" i="4"/>
  <c r="DT66" i="4"/>
  <c r="DX66" i="4"/>
  <c r="DT106" i="3"/>
  <c r="DX106" i="3"/>
  <c r="DV106" i="3"/>
  <c r="DT85" i="4"/>
  <c r="DV85" i="4"/>
  <c r="DX85" i="4"/>
  <c r="DU74" i="5"/>
  <c r="DW74" i="5"/>
  <c r="DU274" i="5"/>
  <c r="DW274" i="5"/>
  <c r="DO254" i="2"/>
  <c r="DR85" i="2"/>
  <c r="DO85" i="2"/>
  <c r="DO167" i="2"/>
  <c r="DR167" i="2"/>
  <c r="DU181" i="3"/>
  <c r="DW181" i="3"/>
  <c r="DW271" i="3"/>
  <c r="DU271" i="3"/>
  <c r="DU152" i="4"/>
  <c r="DW152" i="4"/>
  <c r="DV96" i="5"/>
  <c r="DW111" i="5"/>
  <c r="DU111" i="5"/>
  <c r="DU141" i="5"/>
  <c r="DV196" i="5"/>
  <c r="DX196" i="5"/>
  <c r="DT196" i="5"/>
  <c r="DT211" i="5"/>
  <c r="DW200" i="5"/>
  <c r="DU200" i="5"/>
  <c r="DS67" i="2"/>
  <c r="DX122" i="3"/>
  <c r="DV122" i="3"/>
  <c r="DT122" i="3"/>
  <c r="DQ133" i="2"/>
  <c r="DS133" i="2"/>
  <c r="DN133" i="2"/>
  <c r="DP133" i="2" s="1"/>
  <c r="DR40" i="2"/>
  <c r="DO40" i="2"/>
  <c r="DR79" i="2"/>
  <c r="DO79" i="2"/>
  <c r="DO97" i="2"/>
  <c r="DR97" i="2"/>
  <c r="DT35" i="3"/>
  <c r="DW69" i="3"/>
  <c r="DU69" i="3"/>
  <c r="DW7" i="3"/>
  <c r="DU7" i="3"/>
  <c r="DU86" i="4"/>
  <c r="DW86" i="4"/>
  <c r="DX29" i="5"/>
  <c r="DW72" i="5"/>
  <c r="DX73" i="5"/>
  <c r="DV73" i="5"/>
  <c r="DT73" i="5"/>
  <c r="DX114" i="5"/>
  <c r="DT177" i="5"/>
  <c r="DQ146" i="2"/>
  <c r="DN146" i="2"/>
  <c r="DP146" i="2" s="1"/>
  <c r="DS146" i="2"/>
  <c r="DQ224" i="2"/>
  <c r="DU112" i="3"/>
  <c r="DU114" i="5"/>
  <c r="DQ99" i="2"/>
  <c r="DS99" i="2"/>
  <c r="DN99" i="2"/>
  <c r="DP99" i="2" s="1"/>
  <c r="DS92" i="2"/>
  <c r="DN92" i="2"/>
  <c r="DP92" i="2" s="1"/>
  <c r="DQ92" i="2"/>
  <c r="DR102" i="2"/>
  <c r="DO102" i="2"/>
  <c r="DR104" i="2"/>
  <c r="DO104" i="2"/>
  <c r="DW43" i="4"/>
  <c r="DU43" i="4"/>
  <c r="DW18" i="3"/>
  <c r="DU18" i="3"/>
  <c r="DT114" i="3"/>
  <c r="DX199" i="3"/>
  <c r="DV199" i="3"/>
  <c r="DT199" i="3"/>
  <c r="DW275" i="3"/>
  <c r="DU275" i="3"/>
  <c r="DU12" i="3"/>
  <c r="DW12" i="3"/>
  <c r="DW75" i="4"/>
  <c r="DU75" i="4"/>
  <c r="DT103" i="3"/>
  <c r="DX103" i="3"/>
  <c r="DV103" i="3"/>
  <c r="DU183" i="3"/>
  <c r="DW83" i="4"/>
  <c r="DU83" i="4"/>
  <c r="DW243" i="4"/>
  <c r="DU243" i="4"/>
  <c r="DV78" i="4"/>
  <c r="DU260" i="3"/>
  <c r="DW260" i="3"/>
  <c r="DW139" i="4"/>
  <c r="DU139" i="4"/>
  <c r="DW208" i="4"/>
  <c r="DU203" i="4"/>
  <c r="DW203" i="4"/>
  <c r="DU261" i="4"/>
  <c r="DW261" i="4"/>
  <c r="DV247" i="4"/>
  <c r="DT247" i="4"/>
  <c r="DX247" i="4"/>
  <c r="DT162" i="5"/>
  <c r="DX162" i="5"/>
  <c r="DV162" i="5"/>
  <c r="DU191" i="5"/>
  <c r="DW191" i="5"/>
  <c r="DW221" i="5"/>
  <c r="DU221" i="5"/>
  <c r="DR190" i="2"/>
  <c r="DO190" i="2"/>
  <c r="DV21" i="3"/>
  <c r="DX21" i="3"/>
  <c r="DT21" i="3"/>
  <c r="DN78" i="2"/>
  <c r="DP78" i="2" s="1"/>
  <c r="DS78" i="2"/>
  <c r="DQ78" i="2"/>
  <c r="DT235" i="3"/>
  <c r="DX235" i="3"/>
  <c r="DV235" i="3"/>
  <c r="DW86" i="5"/>
  <c r="DU86" i="5"/>
  <c r="DT245" i="4"/>
  <c r="DX245" i="4"/>
  <c r="DV245" i="4"/>
  <c r="DX193" i="5"/>
  <c r="DV193" i="5"/>
  <c r="DT193" i="5"/>
  <c r="DW213" i="5"/>
  <c r="DU213" i="5"/>
  <c r="DR23" i="2"/>
  <c r="DN77" i="2"/>
  <c r="DP77" i="2" s="1"/>
  <c r="DS77" i="2"/>
  <c r="DQ77" i="2"/>
  <c r="DW245" i="3"/>
  <c r="DN199" i="2"/>
  <c r="DP199" i="2" s="1"/>
  <c r="DQ199" i="2"/>
  <c r="DS199" i="2"/>
  <c r="DT70" i="3"/>
  <c r="DX70" i="3"/>
  <c r="DV70" i="3"/>
  <c r="DW266" i="3"/>
  <c r="DX57" i="4"/>
  <c r="DV57" i="4"/>
  <c r="DT57" i="4"/>
  <c r="DV157" i="4"/>
  <c r="DT157" i="4"/>
  <c r="DX157" i="4"/>
  <c r="DW182" i="4"/>
  <c r="DU182" i="4"/>
  <c r="DU268" i="4"/>
  <c r="DW268" i="4"/>
  <c r="DW42" i="5"/>
  <c r="DU42" i="5"/>
  <c r="DW196" i="5"/>
  <c r="DU196" i="5"/>
  <c r="DV211" i="5"/>
  <c r="DX219" i="5"/>
  <c r="DN24" i="2"/>
  <c r="DP24" i="2" s="1"/>
  <c r="DS24" i="2"/>
  <c r="DQ24" i="2"/>
  <c r="DS214" i="2"/>
  <c r="DN214" i="2"/>
  <c r="DP214" i="2" s="1"/>
  <c r="DQ214" i="2"/>
  <c r="DR248" i="2"/>
  <c r="DO248" i="2"/>
  <c r="DV34" i="4"/>
  <c r="DX34" i="4"/>
  <c r="DT34" i="4"/>
  <c r="DS65" i="2"/>
  <c r="DQ65" i="2"/>
  <c r="DN65" i="2"/>
  <c r="DP65" i="2" s="1"/>
  <c r="DV170" i="3"/>
  <c r="DX170" i="3"/>
  <c r="DT170" i="3"/>
  <c r="DW160" i="3"/>
  <c r="DU160" i="3"/>
  <c r="DW198" i="3"/>
  <c r="DU198" i="3"/>
  <c r="DT29" i="5"/>
  <c r="DX21" i="5"/>
  <c r="DT119" i="5"/>
  <c r="DV177" i="5"/>
  <c r="DU184" i="3"/>
  <c r="DW184" i="3"/>
  <c r="DU43" i="5"/>
  <c r="DW43" i="5"/>
  <c r="DV215" i="4"/>
  <c r="DT215" i="4"/>
  <c r="DX215" i="4"/>
  <c r="DW100" i="5"/>
  <c r="DV145" i="3"/>
  <c r="DX145" i="3"/>
  <c r="DT145" i="3"/>
  <c r="DW52" i="4"/>
  <c r="DV216" i="4"/>
  <c r="DX216" i="4"/>
  <c r="DT216" i="4"/>
  <c r="DX86" i="5"/>
  <c r="DV188" i="5"/>
  <c r="DX188" i="5"/>
  <c r="DT188" i="5"/>
  <c r="DT242" i="5"/>
  <c r="DX242" i="5"/>
  <c r="DV242" i="5"/>
  <c r="DT253" i="5"/>
  <c r="DV253" i="5"/>
  <c r="DX253" i="5"/>
  <c r="DW278" i="5"/>
  <c r="DU278" i="5"/>
  <c r="DW32" i="3"/>
  <c r="DW70" i="3"/>
  <c r="DU70" i="3"/>
  <c r="DX42" i="5"/>
  <c r="DT42" i="5"/>
  <c r="DV42" i="5"/>
  <c r="DR24" i="2"/>
  <c r="DS248" i="2"/>
  <c r="DQ248" i="2"/>
  <c r="DN248" i="2"/>
  <c r="DP248" i="2" s="1"/>
  <c r="DU34" i="4"/>
  <c r="DW34" i="4"/>
  <c r="DR53" i="2"/>
  <c r="DO53" i="2"/>
  <c r="DW154" i="3"/>
  <c r="DU154" i="3"/>
  <c r="DX252" i="3"/>
  <c r="DV252" i="3"/>
  <c r="DT252" i="3"/>
  <c r="DW136" i="4"/>
  <c r="DU136" i="4"/>
  <c r="DW170" i="3"/>
  <c r="DU170" i="3"/>
  <c r="DT198" i="3"/>
  <c r="DX198" i="3"/>
  <c r="DV198" i="3"/>
  <c r="DX228" i="4"/>
  <c r="DT228" i="4"/>
  <c r="DV228" i="4"/>
  <c r="DX269" i="4"/>
  <c r="DV269" i="4"/>
  <c r="DT269" i="4"/>
  <c r="DW127" i="4"/>
  <c r="DU127" i="4"/>
  <c r="DT21" i="5"/>
  <c r="DU108" i="5"/>
  <c r="DW108" i="5"/>
  <c r="DW181" i="5"/>
  <c r="DU181" i="5"/>
  <c r="DU175" i="5"/>
  <c r="DW175" i="5"/>
  <c r="DU260" i="5"/>
  <c r="DW260" i="5"/>
  <c r="DS250" i="2"/>
  <c r="DQ250" i="2"/>
  <c r="DN250" i="2"/>
  <c r="DP250" i="2" s="1"/>
  <c r="DN181" i="2"/>
  <c r="DP181" i="2" s="1"/>
  <c r="DQ181" i="2"/>
  <c r="DS181" i="2"/>
  <c r="DS137" i="2"/>
  <c r="DQ137" i="2"/>
  <c r="DN137" i="2"/>
  <c r="DP137" i="2" s="1"/>
  <c r="DS204" i="2"/>
  <c r="DN204" i="2"/>
  <c r="DP204" i="2" s="1"/>
  <c r="DQ204" i="2"/>
  <c r="DN35" i="2"/>
  <c r="DP35" i="2" s="1"/>
  <c r="DQ35" i="2"/>
  <c r="DS35" i="2"/>
  <c r="DQ103" i="2"/>
  <c r="DS103" i="2"/>
  <c r="DN103" i="2"/>
  <c r="DP103" i="2" s="1"/>
  <c r="DS113" i="2"/>
  <c r="DQ113" i="2"/>
  <c r="DN113" i="2"/>
  <c r="DP113" i="2" s="1"/>
  <c r="DN36" i="2"/>
  <c r="DP36" i="2" s="1"/>
  <c r="DS36" i="2"/>
  <c r="DQ36" i="2"/>
  <c r="DN44" i="2"/>
  <c r="DP44" i="2" s="1"/>
  <c r="DS44" i="2"/>
  <c r="DQ44" i="2"/>
  <c r="DQ131" i="2"/>
  <c r="DN131" i="2"/>
  <c r="DP131" i="2" s="1"/>
  <c r="DS131" i="2"/>
  <c r="DW19" i="3"/>
  <c r="DU19" i="3"/>
  <c r="DX40" i="4"/>
  <c r="DT40" i="4"/>
  <c r="DV40" i="4"/>
  <c r="DX193" i="3"/>
  <c r="DV193" i="3"/>
  <c r="DT193" i="3"/>
  <c r="DN185" i="2"/>
  <c r="DP185" i="2" s="1"/>
  <c r="DQ185" i="2"/>
  <c r="DS185" i="2"/>
  <c r="DN249" i="2"/>
  <c r="DP249" i="2" s="1"/>
  <c r="DQ249" i="2"/>
  <c r="DS249" i="2"/>
  <c r="DV160" i="4"/>
  <c r="DT160" i="4"/>
  <c r="DX160" i="4"/>
  <c r="DW129" i="3"/>
  <c r="DU129" i="3"/>
  <c r="DW187" i="3"/>
  <c r="DU187" i="3"/>
  <c r="DW131" i="4"/>
  <c r="DU131" i="4"/>
  <c r="DT44" i="4"/>
  <c r="DX44" i="4"/>
  <c r="DV44" i="4"/>
  <c r="DW6" i="5"/>
  <c r="DU6" i="5"/>
  <c r="DW264" i="4"/>
  <c r="DU264" i="4"/>
  <c r="DW78" i="5"/>
  <c r="DU78" i="5"/>
  <c r="DX113" i="5"/>
  <c r="DV113" i="5"/>
  <c r="DT113" i="5"/>
  <c r="DW97" i="5"/>
  <c r="DU97" i="5"/>
  <c r="DW55" i="5"/>
  <c r="DU55" i="5"/>
  <c r="DU168" i="5"/>
  <c r="DW168" i="5"/>
  <c r="DU210" i="5"/>
  <c r="DW210" i="5"/>
  <c r="DW241" i="5"/>
  <c r="DU241" i="5"/>
  <c r="DX233" i="5"/>
  <c r="DV233" i="5"/>
  <c r="DT233" i="5"/>
  <c r="DV277" i="5"/>
  <c r="DT277" i="5"/>
  <c r="DX277" i="5"/>
  <c r="DU65" i="4"/>
  <c r="DW65" i="4"/>
  <c r="DO70" i="2"/>
  <c r="DR70" i="2"/>
  <c r="DW263" i="3"/>
  <c r="DU263" i="3"/>
  <c r="DT50" i="3"/>
  <c r="DV50" i="3"/>
  <c r="DX50" i="3"/>
  <c r="DO205" i="2"/>
  <c r="DR205" i="2"/>
  <c r="DX117" i="3"/>
  <c r="DV117" i="3"/>
  <c r="DT117" i="3"/>
  <c r="DU98" i="3"/>
  <c r="DW98" i="3"/>
  <c r="DT261" i="3"/>
  <c r="DV261" i="3"/>
  <c r="DX261" i="3"/>
  <c r="DW124" i="4"/>
  <c r="DU124" i="4"/>
  <c r="DT107" i="4"/>
  <c r="DX107" i="4"/>
  <c r="DV107" i="4"/>
  <c r="DW171" i="4"/>
  <c r="DU171" i="4"/>
  <c r="DX82" i="5"/>
  <c r="DV82" i="5"/>
  <c r="DT82" i="5"/>
  <c r="DW153" i="5"/>
  <c r="DU153" i="5"/>
  <c r="DV127" i="5"/>
  <c r="DX127" i="5"/>
  <c r="DT127" i="5"/>
  <c r="DW171" i="5"/>
  <c r="DU171" i="5"/>
  <c r="DQ61" i="2"/>
  <c r="DN61" i="2"/>
  <c r="DP61" i="2" s="1"/>
  <c r="DS61" i="2"/>
  <c r="DN16" i="2"/>
  <c r="DP16" i="2" s="1"/>
  <c r="DQ16" i="2"/>
  <c r="DS16" i="2"/>
  <c r="DR87" i="2"/>
  <c r="DO87" i="2"/>
  <c r="DQ149" i="2"/>
  <c r="DN149" i="2"/>
  <c r="DP149" i="2" s="1"/>
  <c r="DS149" i="2"/>
  <c r="DR96" i="2"/>
  <c r="DO96" i="2"/>
  <c r="DW29" i="3"/>
  <c r="DU29" i="3"/>
  <c r="DX147" i="3"/>
  <c r="DT147" i="3"/>
  <c r="DV147" i="3"/>
  <c r="DU65" i="3"/>
  <c r="DW65" i="3"/>
  <c r="DX111" i="3"/>
  <c r="DV111" i="3"/>
  <c r="DT111" i="3"/>
  <c r="DW140" i="3"/>
  <c r="DU140" i="3"/>
  <c r="DR84" i="2"/>
  <c r="DO84" i="2"/>
  <c r="DV108" i="3"/>
  <c r="DT108" i="3"/>
  <c r="DX108" i="3"/>
  <c r="DX113" i="4"/>
  <c r="DV113" i="4"/>
  <c r="DT113" i="4"/>
  <c r="DN219" i="2"/>
  <c r="DP219" i="2" s="1"/>
  <c r="DS219" i="2"/>
  <c r="DQ219" i="2"/>
  <c r="DW262" i="3"/>
  <c r="DU262" i="3"/>
  <c r="DV93" i="3"/>
  <c r="DT93" i="3"/>
  <c r="DX93" i="3"/>
  <c r="DU96" i="3"/>
  <c r="DW96" i="3"/>
  <c r="DV200" i="3"/>
  <c r="DT200" i="3"/>
  <c r="DX200" i="3"/>
  <c r="DV47" i="4"/>
  <c r="DT47" i="4"/>
  <c r="DX47" i="4"/>
  <c r="DW246" i="3"/>
  <c r="DU246" i="3"/>
  <c r="DT193" i="4"/>
  <c r="DX31" i="4"/>
  <c r="DV31" i="4"/>
  <c r="DT31" i="4"/>
  <c r="DX60" i="4"/>
  <c r="DV60" i="4"/>
  <c r="DT60" i="4"/>
  <c r="DV24" i="5"/>
  <c r="DX24" i="5"/>
  <c r="DT24" i="5"/>
  <c r="DU90" i="4"/>
  <c r="DW90" i="4"/>
  <c r="DT88" i="4"/>
  <c r="DX88" i="4"/>
  <c r="DV88" i="4"/>
  <c r="DU191" i="4"/>
  <c r="DW191" i="4"/>
  <c r="DW7" i="5"/>
  <c r="DU7" i="5"/>
  <c r="DT41" i="5"/>
  <c r="DX41" i="5"/>
  <c r="DV41" i="5"/>
  <c r="DV232" i="5"/>
  <c r="DT232" i="5"/>
  <c r="DW236" i="5"/>
  <c r="DU236" i="5"/>
  <c r="DU217" i="5"/>
  <c r="DW217" i="5"/>
  <c r="DW223" i="5"/>
  <c r="DU223" i="5"/>
  <c r="DU269" i="5"/>
  <c r="DW269" i="5"/>
  <c r="DW270" i="5"/>
  <c r="DU270" i="5"/>
  <c r="DR252" i="2"/>
  <c r="DO252" i="2"/>
  <c r="DX60" i="3"/>
  <c r="DV60" i="3"/>
  <c r="DT60" i="3"/>
  <c r="DW41" i="3"/>
  <c r="DU41" i="3"/>
  <c r="DW215" i="3"/>
  <c r="DU215" i="3"/>
  <c r="DW20" i="4"/>
  <c r="DU20" i="4"/>
  <c r="DW113" i="3"/>
  <c r="DU113" i="3"/>
  <c r="DU151" i="3"/>
  <c r="DW151" i="3"/>
  <c r="DX227" i="4"/>
  <c r="DV227" i="4"/>
  <c r="DT227" i="4"/>
  <c r="DX53" i="5"/>
  <c r="DV53" i="5"/>
  <c r="DT53" i="5"/>
  <c r="DX134" i="4"/>
  <c r="DV134" i="4"/>
  <c r="DT134" i="4"/>
  <c r="DU202" i="4"/>
  <c r="DW202" i="4"/>
  <c r="DU123" i="5"/>
  <c r="DW123" i="5"/>
  <c r="DW167" i="5"/>
  <c r="DU167" i="5"/>
  <c r="DV231" i="5"/>
  <c r="DT231" i="5"/>
  <c r="DX231" i="5"/>
  <c r="DS57" i="2"/>
  <c r="DQ57" i="2"/>
  <c r="DN57" i="2"/>
  <c r="DP57" i="2" s="1"/>
  <c r="DR272" i="2"/>
  <c r="DO272" i="2"/>
  <c r="DW81" i="3"/>
  <c r="DU81" i="3"/>
  <c r="DO191" i="2"/>
  <c r="DR191" i="2"/>
  <c r="DN118" i="2"/>
  <c r="DP118" i="2" s="1"/>
  <c r="DS118" i="2"/>
  <c r="DQ118" i="2"/>
  <c r="DX152" i="3"/>
  <c r="DV152" i="3"/>
  <c r="DT152" i="3"/>
  <c r="DT72" i="4"/>
  <c r="DX72" i="4"/>
  <c r="DV72" i="4"/>
  <c r="DW89" i="4"/>
  <c r="DU89" i="4"/>
  <c r="DX169" i="4"/>
  <c r="DV169" i="4"/>
  <c r="DT169" i="4"/>
  <c r="DX241" i="4"/>
  <c r="DV241" i="4"/>
  <c r="DT241" i="4"/>
  <c r="DT205" i="5"/>
  <c r="DX205" i="5"/>
  <c r="DV205" i="5"/>
  <c r="DU234" i="5"/>
  <c r="DW234" i="5"/>
  <c r="DS182" i="2"/>
  <c r="DQ182" i="2"/>
  <c r="DN182" i="2"/>
  <c r="DP182" i="2" s="1"/>
  <c r="DN95" i="2"/>
  <c r="DP95" i="2" s="1"/>
  <c r="DQ95" i="2"/>
  <c r="DS95" i="2"/>
  <c r="DN88" i="2"/>
  <c r="DP88" i="2" s="1"/>
  <c r="DS88" i="2"/>
  <c r="DQ88" i="2"/>
  <c r="DS234" i="2"/>
  <c r="DQ234" i="2"/>
  <c r="DN234" i="2"/>
  <c r="DP234" i="2" s="1"/>
  <c r="DV61" i="3"/>
  <c r="DT61" i="3"/>
  <c r="DX61" i="3"/>
  <c r="DX213" i="3"/>
  <c r="DU139" i="3"/>
  <c r="DW139" i="3"/>
  <c r="DV54" i="4"/>
  <c r="DT54" i="4"/>
  <c r="DX54" i="4"/>
  <c r="DO239" i="2"/>
  <c r="DR239" i="2"/>
  <c r="DW209" i="3"/>
  <c r="DU209" i="3"/>
  <c r="DX93" i="4"/>
  <c r="DV93" i="4"/>
  <c r="DT93" i="4"/>
  <c r="DV164" i="4"/>
  <c r="DX164" i="4"/>
  <c r="DT164" i="4"/>
  <c r="DX212" i="4"/>
  <c r="DV63" i="4"/>
  <c r="DX63" i="4"/>
  <c r="DT63" i="4"/>
  <c r="DV168" i="4"/>
  <c r="DT168" i="4"/>
  <c r="DX168" i="4"/>
  <c r="DT213" i="4"/>
  <c r="DV213" i="4"/>
  <c r="DX213" i="4"/>
  <c r="DV225" i="4"/>
  <c r="DT225" i="4"/>
  <c r="DX225" i="4"/>
  <c r="DT106" i="5"/>
  <c r="DX106" i="5"/>
  <c r="DV106" i="5"/>
  <c r="DT178" i="5"/>
  <c r="DX178" i="5"/>
  <c r="DV178" i="5"/>
  <c r="DS164" i="2"/>
  <c r="DQ164" i="2"/>
  <c r="DN164" i="2"/>
  <c r="DP164" i="2" s="1"/>
  <c r="DU265" i="3"/>
  <c r="DW265" i="3"/>
  <c r="DN48" i="2"/>
  <c r="DP48" i="2" s="1"/>
  <c r="DS48" i="2"/>
  <c r="DQ48" i="2"/>
  <c r="DO123" i="2"/>
  <c r="DQ38" i="2"/>
  <c r="DN38" i="2"/>
  <c r="DP38" i="2" s="1"/>
  <c r="DS38" i="2"/>
  <c r="DU201" i="3"/>
  <c r="DN26" i="2"/>
  <c r="DP26" i="2" s="1"/>
  <c r="DQ26" i="2"/>
  <c r="DS26" i="2"/>
  <c r="DS242" i="2"/>
  <c r="DN242" i="2"/>
  <c r="DP242" i="2" s="1"/>
  <c r="DQ242" i="2"/>
  <c r="DW40" i="3"/>
  <c r="DU40" i="3"/>
  <c r="DT17" i="3"/>
  <c r="DX20" i="3"/>
  <c r="DT20" i="3"/>
  <c r="DV20" i="3"/>
  <c r="DT257" i="3"/>
  <c r="DX141" i="3"/>
  <c r="DT141" i="3"/>
  <c r="DV141" i="3"/>
  <c r="DX102" i="3"/>
  <c r="DV102" i="3"/>
  <c r="DT102" i="3"/>
  <c r="DW79" i="3"/>
  <c r="DU79" i="3"/>
  <c r="DO193" i="2"/>
  <c r="DR193" i="2"/>
  <c r="DO257" i="2"/>
  <c r="DR257" i="2"/>
  <c r="DV205" i="3"/>
  <c r="DT205" i="3"/>
  <c r="DX205" i="3"/>
  <c r="DN120" i="2"/>
  <c r="DP120" i="2" s="1"/>
  <c r="DQ120" i="2"/>
  <c r="DS120" i="2"/>
  <c r="DT54" i="3"/>
  <c r="DX54" i="3"/>
  <c r="DV54" i="3"/>
  <c r="DW45" i="4"/>
  <c r="DU45" i="4"/>
  <c r="DV240" i="3"/>
  <c r="DT240" i="3"/>
  <c r="DX240" i="3"/>
  <c r="DV270" i="3"/>
  <c r="DX270" i="3"/>
  <c r="DT270" i="3"/>
  <c r="DX129" i="4"/>
  <c r="DV129" i="4"/>
  <c r="DT129" i="4"/>
  <c r="DU219" i="3"/>
  <c r="DW219" i="3"/>
  <c r="DW259" i="4"/>
  <c r="DU259" i="4"/>
  <c r="DX139" i="4"/>
  <c r="DV139" i="4"/>
  <c r="DT139" i="4"/>
  <c r="DX203" i="4"/>
  <c r="DT203" i="4"/>
  <c r="DV203" i="4"/>
  <c r="DW114" i="5"/>
  <c r="DT109" i="4"/>
  <c r="DX109" i="4"/>
  <c r="DV109" i="4"/>
  <c r="DW190" i="4"/>
  <c r="DU190" i="4"/>
  <c r="DW150" i="4"/>
  <c r="DU150" i="4"/>
  <c r="DW165" i="4"/>
  <c r="DU165" i="4"/>
  <c r="DW247" i="4"/>
  <c r="DU247" i="4"/>
  <c r="DU134" i="5"/>
  <c r="DW134" i="5"/>
  <c r="DW83" i="5"/>
  <c r="DU83" i="5"/>
  <c r="DU51" i="5"/>
  <c r="DW51" i="5"/>
  <c r="DW118" i="5"/>
  <c r="DU118" i="5"/>
  <c r="DU229" i="5"/>
  <c r="DW229" i="5"/>
  <c r="O11" i="7"/>
  <c r="N11" i="7"/>
  <c r="L11" i="7"/>
  <c r="M11" i="7"/>
  <c r="DT259" i="5"/>
  <c r="DX259" i="5"/>
  <c r="DV259" i="5"/>
  <c r="DW28" i="3"/>
  <c r="DU28" i="3"/>
  <c r="DR27" i="2"/>
  <c r="DO27" i="2"/>
  <c r="DS180" i="2"/>
  <c r="DN180" i="2"/>
  <c r="DP180" i="2" s="1"/>
  <c r="DQ180" i="2"/>
  <c r="DN156" i="2"/>
  <c r="DP156" i="2" s="1"/>
  <c r="DS156" i="2"/>
  <c r="DQ156" i="2"/>
  <c r="DN9" i="2"/>
  <c r="DP9" i="2" s="1"/>
  <c r="DQ9" i="2"/>
  <c r="DS9" i="2"/>
  <c r="DO197" i="2"/>
  <c r="DR197" i="2"/>
  <c r="DV18" i="5"/>
  <c r="DX18" i="5"/>
  <c r="DT18" i="5"/>
  <c r="DU145" i="3"/>
  <c r="DW145" i="3"/>
  <c r="DU106" i="3"/>
  <c r="DW106" i="3"/>
  <c r="DW264" i="3"/>
  <c r="DU264" i="3"/>
  <c r="DU74" i="4"/>
  <c r="DW74" i="4"/>
  <c r="DT221" i="4"/>
  <c r="DX221" i="4"/>
  <c r="DV221" i="4"/>
  <c r="DV149" i="5"/>
  <c r="DX149" i="5"/>
  <c r="DT149" i="5"/>
  <c r="DU169" i="5"/>
  <c r="DW169" i="5"/>
  <c r="DW34" i="3"/>
  <c r="DU34" i="3"/>
  <c r="DW121" i="4"/>
  <c r="DU121" i="4"/>
  <c r="DX274" i="3"/>
  <c r="DT274" i="3"/>
  <c r="DV274" i="3"/>
  <c r="DW50" i="4"/>
  <c r="DU50" i="4"/>
  <c r="DO199" i="2"/>
  <c r="DR199" i="2"/>
  <c r="DU67" i="3"/>
  <c r="DW67" i="3"/>
  <c r="DU148" i="3"/>
  <c r="DW148" i="3"/>
  <c r="DU211" i="3"/>
  <c r="DW211" i="3"/>
  <c r="DU53" i="4"/>
  <c r="DW53" i="4"/>
  <c r="DT80" i="4"/>
  <c r="DX80" i="4"/>
  <c r="DV80" i="4"/>
  <c r="DX116" i="5"/>
  <c r="DT116" i="5"/>
  <c r="DV116" i="5"/>
  <c r="DW135" i="5"/>
  <c r="DU135" i="5"/>
  <c r="DT200" i="5"/>
  <c r="DV200" i="5"/>
  <c r="DX200" i="5"/>
  <c r="DO42" i="2"/>
  <c r="DR157" i="2"/>
  <c r="DO157" i="2"/>
  <c r="DR220" i="2"/>
  <c r="DO220" i="2"/>
  <c r="DO155" i="2"/>
  <c r="DR155" i="2"/>
  <c r="DO32" i="2"/>
  <c r="DR32" i="2"/>
  <c r="DQ40" i="2"/>
  <c r="DN40" i="2"/>
  <c r="DP40" i="2" s="1"/>
  <c r="DS40" i="2"/>
  <c r="DQ79" i="2"/>
  <c r="DS79" i="2"/>
  <c r="DN79" i="2"/>
  <c r="DP79" i="2" s="1"/>
  <c r="DN41" i="2"/>
  <c r="DP41" i="2" s="1"/>
  <c r="DQ41" i="2"/>
  <c r="DS41" i="2"/>
  <c r="DS166" i="2"/>
  <c r="DQ166" i="2"/>
  <c r="DN166" i="2"/>
  <c r="DP166" i="2" s="1"/>
  <c r="DX228" i="3"/>
  <c r="DV228" i="3"/>
  <c r="DT228" i="3"/>
  <c r="DU72" i="3"/>
  <c r="DW72" i="3"/>
  <c r="DV204" i="3"/>
  <c r="DX7" i="3"/>
  <c r="DV7" i="3"/>
  <c r="DT7" i="3"/>
  <c r="DN163" i="2"/>
  <c r="DP163" i="2" s="1"/>
  <c r="DQ163" i="2"/>
  <c r="DS163" i="2"/>
  <c r="DN227" i="2"/>
  <c r="DP227" i="2" s="1"/>
  <c r="DS227" i="2"/>
  <c r="DQ227" i="2"/>
  <c r="DW127" i="3"/>
  <c r="DU127" i="3"/>
  <c r="DX86" i="4"/>
  <c r="DV86" i="4"/>
  <c r="DT86" i="4"/>
  <c r="DU230" i="3"/>
  <c r="DW230" i="3"/>
  <c r="DT268" i="3"/>
  <c r="DX268" i="3"/>
  <c r="DV268" i="3"/>
  <c r="DW166" i="4"/>
  <c r="DU166" i="4"/>
  <c r="DW153" i="4"/>
  <c r="DU153" i="4"/>
  <c r="DX179" i="4"/>
  <c r="DT179" i="4"/>
  <c r="DV179" i="4"/>
  <c r="DV176" i="4"/>
  <c r="DT176" i="4"/>
  <c r="DX176" i="4"/>
  <c r="DT223" i="4"/>
  <c r="DX223" i="4"/>
  <c r="DV223" i="4"/>
  <c r="DV92" i="5"/>
  <c r="DT92" i="5"/>
  <c r="DX92" i="5"/>
  <c r="DW89" i="5"/>
  <c r="DU89" i="5"/>
  <c r="DV40" i="5"/>
  <c r="DX40" i="5"/>
  <c r="DT40" i="5"/>
  <c r="DT12" i="5"/>
  <c r="DV12" i="5"/>
  <c r="DX12" i="5"/>
  <c r="DX201" i="5"/>
  <c r="DV201" i="5"/>
  <c r="DT201" i="5"/>
  <c r="DV271" i="5"/>
  <c r="DW266" i="5"/>
  <c r="DU266" i="5"/>
  <c r="DQ152" i="2"/>
  <c r="DN152" i="2"/>
  <c r="DP152" i="2" s="1"/>
  <c r="DS152" i="2"/>
  <c r="DX191" i="3"/>
  <c r="DV191" i="3"/>
  <c r="DT191" i="3"/>
  <c r="DO112" i="2"/>
  <c r="DR112" i="2"/>
  <c r="DO181" i="2"/>
  <c r="DR181" i="2"/>
  <c r="DU6" i="4"/>
  <c r="DW6" i="4"/>
  <c r="DW234" i="3"/>
  <c r="DU234" i="3"/>
  <c r="DW256" i="4"/>
  <c r="DU256" i="4"/>
  <c r="DU66" i="4"/>
  <c r="DW66" i="4"/>
  <c r="DU215" i="4"/>
  <c r="DW215" i="4"/>
  <c r="DX206" i="5"/>
  <c r="DV206" i="5"/>
  <c r="DT206" i="5"/>
  <c r="DT156" i="5"/>
  <c r="DX156" i="5"/>
  <c r="DV156" i="5"/>
  <c r="DV261" i="5"/>
  <c r="DT261" i="5"/>
  <c r="DX261" i="5"/>
  <c r="DS260" i="2"/>
  <c r="DN260" i="2"/>
  <c r="DP260" i="2" s="1"/>
  <c r="DQ260" i="2"/>
  <c r="DS109" i="2"/>
  <c r="DN109" i="2"/>
  <c r="DP109" i="2" s="1"/>
  <c r="DQ109" i="2"/>
  <c r="DX97" i="3"/>
  <c r="DT97" i="3"/>
  <c r="DV97" i="3"/>
  <c r="DV14" i="3"/>
  <c r="DT14" i="3"/>
  <c r="DX14" i="3"/>
  <c r="DR218" i="2"/>
  <c r="DO218" i="2"/>
  <c r="DV189" i="3"/>
  <c r="DX189" i="3"/>
  <c r="DT189" i="3"/>
  <c r="DN247" i="2"/>
  <c r="DP247" i="2" s="1"/>
  <c r="DQ247" i="2"/>
  <c r="DS247" i="2"/>
  <c r="DW105" i="3"/>
  <c r="DU105" i="3"/>
  <c r="DV51" i="4"/>
  <c r="DT51" i="4"/>
  <c r="DX51" i="4"/>
  <c r="DW141" i="4"/>
  <c r="DU141" i="4"/>
  <c r="DU118" i="3"/>
  <c r="DW118" i="3"/>
  <c r="DW226" i="3"/>
  <c r="DU226" i="3"/>
  <c r="DT238" i="3"/>
  <c r="DX238" i="3"/>
  <c r="DV238" i="3"/>
  <c r="DV158" i="4"/>
  <c r="DX158" i="4"/>
  <c r="DT158" i="4"/>
  <c r="DW177" i="4"/>
  <c r="DU177" i="4"/>
  <c r="DT86" i="5"/>
  <c r="DX277" i="4"/>
  <c r="DV277" i="4"/>
  <c r="DT277" i="4"/>
  <c r="DT253" i="4"/>
  <c r="DX253" i="4"/>
  <c r="DV253" i="4"/>
  <c r="DX275" i="4"/>
  <c r="DV275" i="4"/>
  <c r="DT275" i="4"/>
  <c r="DW173" i="5"/>
  <c r="DU173" i="5"/>
  <c r="DU172" i="5"/>
  <c r="DW172" i="5"/>
  <c r="DX239" i="5"/>
  <c r="DV239" i="5"/>
  <c r="DT239" i="5"/>
  <c r="AO59" i="11"/>
  <c r="AO110" i="11" s="1"/>
  <c r="AE110" i="11"/>
  <c r="DR99" i="2"/>
  <c r="DO99" i="2"/>
  <c r="DR89" i="2"/>
  <c r="DO89" i="2"/>
  <c r="DR36" i="2"/>
  <c r="DO36" i="2"/>
  <c r="DR44" i="2"/>
  <c r="DO44" i="2"/>
  <c r="DR8" i="2"/>
  <c r="DO8" i="2"/>
  <c r="DW193" i="3"/>
  <c r="DU193" i="3"/>
  <c r="DV10" i="4"/>
  <c r="DX10" i="4"/>
  <c r="DT10" i="4"/>
  <c r="DO185" i="2"/>
  <c r="DR185" i="2"/>
  <c r="DO249" i="2"/>
  <c r="DR249" i="2"/>
  <c r="DU160" i="4"/>
  <c r="DW160" i="4"/>
  <c r="DT129" i="3"/>
  <c r="DX129" i="3"/>
  <c r="DV129" i="3"/>
  <c r="DT187" i="3"/>
  <c r="DX187" i="3"/>
  <c r="DV187" i="3"/>
  <c r="DX230" i="4"/>
  <c r="DV230" i="4"/>
  <c r="DT230" i="4"/>
  <c r="DW44" i="4"/>
  <c r="DU44" i="4"/>
  <c r="DU260" i="4"/>
  <c r="DW260" i="4"/>
  <c r="DX6" i="5"/>
  <c r="DV6" i="5"/>
  <c r="DT6" i="5"/>
  <c r="DW62" i="5"/>
  <c r="DU62" i="5"/>
  <c r="DT181" i="4"/>
  <c r="DX181" i="4"/>
  <c r="DV181" i="4"/>
  <c r="DT231" i="4"/>
  <c r="DX231" i="4"/>
  <c r="DV231" i="4"/>
  <c r="DV104" i="5"/>
  <c r="DT104" i="5"/>
  <c r="DX104" i="5"/>
  <c r="DW37" i="5"/>
  <c r="DU37" i="5"/>
  <c r="DW102" i="5"/>
  <c r="DU102" i="5"/>
  <c r="DT55" i="5"/>
  <c r="DV55" i="5"/>
  <c r="DX55" i="5"/>
  <c r="DX168" i="5"/>
  <c r="DV168" i="5"/>
  <c r="DT168" i="5"/>
  <c r="DW195" i="5"/>
  <c r="DU195" i="5"/>
  <c r="DV207" i="5"/>
  <c r="DT207" i="5"/>
  <c r="DX207" i="5"/>
  <c r="DX241" i="5"/>
  <c r="DV241" i="5"/>
  <c r="DT241" i="5"/>
  <c r="DX258" i="5"/>
  <c r="DV258" i="5"/>
  <c r="DT258" i="5"/>
  <c r="DW277" i="5"/>
  <c r="DU277" i="5"/>
  <c r="DU257" i="5"/>
  <c r="DW257" i="5"/>
  <c r="DR276" i="2"/>
  <c r="DO276" i="2"/>
  <c r="DX65" i="4"/>
  <c r="DT65" i="4"/>
  <c r="DV65" i="4"/>
  <c r="DN70" i="2"/>
  <c r="DP70" i="2" s="1"/>
  <c r="DQ70" i="2"/>
  <c r="DS70" i="2"/>
  <c r="DV100" i="3"/>
  <c r="DX100" i="3"/>
  <c r="DT100" i="3"/>
  <c r="DV263" i="3"/>
  <c r="DX263" i="3"/>
  <c r="DT263" i="3"/>
  <c r="DN237" i="2"/>
  <c r="DP237" i="2" s="1"/>
  <c r="DS237" i="2"/>
  <c r="DQ237" i="2"/>
  <c r="DR132" i="2"/>
  <c r="DO132" i="2"/>
  <c r="DT98" i="3"/>
  <c r="DV98" i="3"/>
  <c r="DX98" i="3"/>
  <c r="DV192" i="3"/>
  <c r="DT192" i="3"/>
  <c r="DX192" i="3"/>
  <c r="DX124" i="4"/>
  <c r="DV124" i="4"/>
  <c r="DT124" i="4"/>
  <c r="DU107" i="4"/>
  <c r="DW107" i="4"/>
  <c r="DX171" i="4"/>
  <c r="DT171" i="4"/>
  <c r="DV171" i="4"/>
  <c r="DW64" i="5"/>
  <c r="DU64" i="5"/>
  <c r="DX153" i="5"/>
  <c r="DT153" i="5"/>
  <c r="DV153" i="5"/>
  <c r="DU127" i="5"/>
  <c r="DW127" i="5"/>
  <c r="DX171" i="5"/>
  <c r="DV171" i="5"/>
  <c r="DT171" i="5"/>
  <c r="DR37" i="2"/>
  <c r="DO37" i="2"/>
  <c r="DN87" i="2"/>
  <c r="DP87" i="2" s="1"/>
  <c r="DS87" i="2"/>
  <c r="DQ87" i="2"/>
  <c r="DQ96" i="2"/>
  <c r="DN96" i="2"/>
  <c r="DP96" i="2" s="1"/>
  <c r="DS96" i="2"/>
  <c r="DN84" i="2"/>
  <c r="DP84" i="2" s="1"/>
  <c r="DQ84" i="2"/>
  <c r="DS84" i="2"/>
  <c r="DW108" i="3"/>
  <c r="DU108" i="3"/>
  <c r="DW107" i="3"/>
  <c r="DU107" i="3"/>
  <c r="DO219" i="2"/>
  <c r="DR219" i="2"/>
  <c r="DX277" i="3"/>
  <c r="DV277" i="3"/>
  <c r="DT277" i="3"/>
  <c r="DV142" i="3"/>
  <c r="DX142" i="3"/>
  <c r="DT142" i="3"/>
  <c r="DV49" i="4"/>
  <c r="DT49" i="4"/>
  <c r="DX49" i="4"/>
  <c r="DU93" i="3"/>
  <c r="DW93" i="3"/>
  <c r="DV37" i="4"/>
  <c r="DT37" i="4"/>
  <c r="DX37" i="4"/>
  <c r="DT96" i="3"/>
  <c r="DX96" i="3"/>
  <c r="DV96" i="3"/>
  <c r="DU200" i="3"/>
  <c r="DW200" i="3"/>
  <c r="DU47" i="4"/>
  <c r="DW47" i="4"/>
  <c r="DT246" i="3"/>
  <c r="DX246" i="3"/>
  <c r="DV246" i="3"/>
  <c r="DU31" i="4"/>
  <c r="DW31" i="4"/>
  <c r="DW24" i="5"/>
  <c r="DU24" i="5"/>
  <c r="DV114" i="4"/>
  <c r="DT114" i="4"/>
  <c r="DX114" i="4"/>
  <c r="DX7" i="5"/>
  <c r="DV7" i="5"/>
  <c r="DT7" i="5"/>
  <c r="DV273" i="4"/>
  <c r="DT273" i="4"/>
  <c r="DX273" i="4"/>
  <c r="DW41" i="5"/>
  <c r="DU41" i="5"/>
  <c r="DX236" i="5"/>
  <c r="DV236" i="5"/>
  <c r="DT236" i="5"/>
  <c r="DT217" i="5"/>
  <c r="DV217" i="5"/>
  <c r="DX217" i="5"/>
  <c r="DT223" i="5"/>
  <c r="DX223" i="5"/>
  <c r="DV223" i="5"/>
  <c r="DW267" i="5"/>
  <c r="DU267" i="5"/>
  <c r="DW249" i="5"/>
  <c r="DU249" i="5"/>
  <c r="DS252" i="2"/>
  <c r="DQ252" i="2"/>
  <c r="DN252" i="2"/>
  <c r="DP252" i="2" s="1"/>
  <c r="DV10" i="3"/>
  <c r="DT10" i="3"/>
  <c r="DX10" i="3"/>
  <c r="DW60" i="3"/>
  <c r="DU60" i="3"/>
  <c r="DX41" i="3"/>
  <c r="DV41" i="3"/>
  <c r="DT41" i="3"/>
  <c r="DX215" i="3"/>
  <c r="DV215" i="3"/>
  <c r="DT215" i="3"/>
  <c r="DT20" i="4"/>
  <c r="DX20" i="4"/>
  <c r="DV20" i="4"/>
  <c r="DT113" i="3"/>
  <c r="DX113" i="3"/>
  <c r="DV113" i="3"/>
  <c r="DW202" i="3"/>
  <c r="DU202" i="3"/>
  <c r="DT203" i="3"/>
  <c r="DX203" i="3"/>
  <c r="DV203" i="3"/>
  <c r="DV196" i="4"/>
  <c r="DX196" i="4"/>
  <c r="DT196" i="4"/>
  <c r="DW84" i="4"/>
  <c r="DU84" i="4"/>
  <c r="DT202" i="4"/>
  <c r="DX202" i="4"/>
  <c r="DV202" i="4"/>
  <c r="DX123" i="5"/>
  <c r="DT123" i="5"/>
  <c r="DV123" i="5"/>
  <c r="DV71" i="5"/>
  <c r="DT71" i="5"/>
  <c r="DX71" i="5"/>
  <c r="DT167" i="5"/>
  <c r="DX167" i="5"/>
  <c r="DV167" i="5"/>
  <c r="DU160" i="5"/>
  <c r="DW160" i="5"/>
  <c r="DT185" i="5"/>
  <c r="DX185" i="5"/>
  <c r="DV185" i="5"/>
  <c r="DU231" i="5"/>
  <c r="DW231" i="5"/>
  <c r="DS272" i="2"/>
  <c r="DN272" i="2"/>
  <c r="DP272" i="2" s="1"/>
  <c r="DQ272" i="2"/>
  <c r="DW17" i="4"/>
  <c r="DX81" i="3"/>
  <c r="DV81" i="3"/>
  <c r="DT81" i="3"/>
  <c r="DN223" i="2"/>
  <c r="DP223" i="2" s="1"/>
  <c r="DQ223" i="2"/>
  <c r="DS223" i="2"/>
  <c r="DU8" i="3"/>
  <c r="DW8" i="3"/>
  <c r="DR151" i="2"/>
  <c r="DO151" i="2"/>
  <c r="DV248" i="3"/>
  <c r="DT248" i="3"/>
  <c r="DX248" i="3"/>
  <c r="DV87" i="4"/>
  <c r="DT87" i="4"/>
  <c r="DX87" i="4"/>
  <c r="DX89" i="4"/>
  <c r="DT89" i="4"/>
  <c r="DV89" i="4"/>
  <c r="DT250" i="4"/>
  <c r="DX250" i="4"/>
  <c r="DV250" i="4"/>
  <c r="DW116" i="4"/>
  <c r="DU116" i="4"/>
  <c r="DU68" i="5"/>
  <c r="DW68" i="5"/>
  <c r="DW37" i="3"/>
  <c r="DU37" i="3"/>
  <c r="DR95" i="2"/>
  <c r="DO95" i="2"/>
  <c r="DR202" i="2"/>
  <c r="DO202" i="2"/>
  <c r="DU161" i="3"/>
  <c r="DW161" i="3"/>
  <c r="DV46" i="3"/>
  <c r="DT46" i="3"/>
  <c r="DX46" i="3"/>
  <c r="DX139" i="3"/>
  <c r="DV139" i="3"/>
  <c r="DT139" i="3"/>
  <c r="DW54" i="4"/>
  <c r="DU54" i="4"/>
  <c r="DV82" i="4"/>
  <c r="DX82" i="4"/>
  <c r="DT82" i="4"/>
  <c r="DN271" i="2"/>
  <c r="DP271" i="2" s="1"/>
  <c r="DS271" i="2"/>
  <c r="DQ271" i="2"/>
  <c r="DW164" i="4"/>
  <c r="DU164" i="4"/>
  <c r="DU63" i="4"/>
  <c r="DW63" i="4"/>
  <c r="DV114" i="5"/>
  <c r="DW168" i="4"/>
  <c r="DU168" i="4"/>
  <c r="DW213" i="4"/>
  <c r="DU213" i="4"/>
  <c r="DW225" i="4"/>
  <c r="DU225" i="4"/>
  <c r="DW94" i="5"/>
  <c r="DU94" i="5"/>
  <c r="DW126" i="5"/>
  <c r="DU126" i="5"/>
  <c r="DT202" i="5"/>
  <c r="DV202" i="5"/>
  <c r="DX202" i="5"/>
  <c r="DQ34" i="2"/>
  <c r="DR31" i="2"/>
  <c r="DO31" i="2"/>
  <c r="DN139" i="2"/>
  <c r="DP139" i="2" s="1"/>
  <c r="DS139" i="2"/>
  <c r="DQ139" i="2"/>
  <c r="DO26" i="2"/>
  <c r="DR26" i="2"/>
  <c r="DR63" i="2"/>
  <c r="DO63" i="2"/>
  <c r="DX17" i="3"/>
  <c r="DW45" i="3"/>
  <c r="DU45" i="3"/>
  <c r="DN58" i="2"/>
  <c r="DP58" i="2" s="1"/>
  <c r="DS58" i="2"/>
  <c r="DQ58" i="2"/>
  <c r="DV257" i="3"/>
  <c r="DW16" i="4"/>
  <c r="DU16" i="4"/>
  <c r="DV79" i="3"/>
  <c r="DX79" i="3"/>
  <c r="DT79" i="3"/>
  <c r="DW188" i="3"/>
  <c r="DU188" i="3"/>
  <c r="DN209" i="2"/>
  <c r="DP209" i="2" s="1"/>
  <c r="DS209" i="2"/>
  <c r="DQ209" i="2"/>
  <c r="DN273" i="2"/>
  <c r="DP273" i="2" s="1"/>
  <c r="DS273" i="2"/>
  <c r="DQ273" i="2"/>
  <c r="DW205" i="3"/>
  <c r="DU205" i="3"/>
  <c r="DR120" i="2"/>
  <c r="DO120" i="2"/>
  <c r="DR153" i="2"/>
  <c r="DO153" i="2"/>
  <c r="DV15" i="4"/>
  <c r="DX15" i="4"/>
  <c r="DT15" i="4"/>
  <c r="DW54" i="3"/>
  <c r="DU54" i="3"/>
  <c r="DX45" i="4"/>
  <c r="DT45" i="4"/>
  <c r="DV45" i="4"/>
  <c r="DU240" i="3"/>
  <c r="DW240" i="3"/>
  <c r="DW270" i="3"/>
  <c r="DU270" i="3"/>
  <c r="DX259" i="4"/>
  <c r="DV259" i="4"/>
  <c r="DT259" i="4"/>
  <c r="DX190" i="4"/>
  <c r="DT190" i="4"/>
  <c r="DV190" i="4"/>
  <c r="DT150" i="4"/>
  <c r="DX150" i="4"/>
  <c r="DV150" i="4"/>
  <c r="DW56" i="5"/>
  <c r="DU56" i="5"/>
  <c r="DT134" i="5"/>
  <c r="DV134" i="5"/>
  <c r="DX134" i="5"/>
  <c r="DX83" i="5"/>
  <c r="DV83" i="5"/>
  <c r="DT83" i="5"/>
  <c r="DX229" i="5"/>
  <c r="DV229" i="5"/>
  <c r="DT229" i="5"/>
  <c r="DU259" i="5"/>
  <c r="DW259" i="5"/>
  <c r="DX28" i="3"/>
  <c r="DV28" i="3"/>
  <c r="DT28" i="3"/>
  <c r="DR188" i="2"/>
  <c r="DO188" i="2"/>
  <c r="DV23" i="3"/>
  <c r="DX23" i="3"/>
  <c r="DT23" i="3"/>
  <c r="DR129" i="2"/>
  <c r="DO129" i="2"/>
  <c r="DR142" i="2"/>
  <c r="DO142" i="2"/>
  <c r="DO156" i="2"/>
  <c r="DR156" i="2"/>
  <c r="DO9" i="2"/>
  <c r="DR9" i="2"/>
  <c r="DX185" i="3"/>
  <c r="DT185" i="3"/>
  <c r="DV185" i="3"/>
  <c r="DN229" i="2"/>
  <c r="DP229" i="2" s="1"/>
  <c r="DS229" i="2"/>
  <c r="DQ229" i="2"/>
  <c r="DV133" i="3"/>
  <c r="DT133" i="3"/>
  <c r="DX133" i="3"/>
  <c r="DN124" i="2"/>
  <c r="DP124" i="2" s="1"/>
  <c r="DS124" i="2"/>
  <c r="DQ124" i="2"/>
  <c r="DW18" i="5"/>
  <c r="DU18" i="5"/>
  <c r="DV197" i="3"/>
  <c r="DX197" i="3"/>
  <c r="DT197" i="3"/>
  <c r="DV186" i="3"/>
  <c r="DT186" i="3"/>
  <c r="DX186" i="3"/>
  <c r="DX264" i="3"/>
  <c r="DT264" i="3"/>
  <c r="DV264" i="3"/>
  <c r="DW276" i="3"/>
  <c r="DU276" i="3"/>
  <c r="DW198" i="4"/>
  <c r="DU198" i="4"/>
  <c r="DW75" i="5"/>
  <c r="DU75" i="5"/>
  <c r="DU149" i="5"/>
  <c r="DW149" i="5"/>
  <c r="DX121" i="4"/>
  <c r="DV121" i="4"/>
  <c r="DT121" i="4"/>
  <c r="DW274" i="3"/>
  <c r="DU274" i="3"/>
  <c r="DX50" i="4"/>
  <c r="DV50" i="4"/>
  <c r="DT50" i="4"/>
  <c r="DN231" i="2"/>
  <c r="DP231" i="2" s="1"/>
  <c r="DQ231" i="2"/>
  <c r="DS231" i="2"/>
  <c r="DX64" i="4"/>
  <c r="DV64" i="4"/>
  <c r="DT64" i="4"/>
  <c r="DT67" i="3"/>
  <c r="DV67" i="3"/>
  <c r="DX67" i="3"/>
  <c r="DT148" i="3"/>
  <c r="DV148" i="3"/>
  <c r="DX148" i="3"/>
  <c r="DT211" i="3"/>
  <c r="DX211" i="3"/>
  <c r="DV211" i="3"/>
  <c r="DV265" i="4"/>
  <c r="DT265" i="4"/>
  <c r="DX265" i="4"/>
  <c r="DX122" i="5"/>
  <c r="DV122" i="5"/>
  <c r="DT122" i="5"/>
  <c r="DW116" i="5"/>
  <c r="DU116" i="5"/>
  <c r="DX135" i="5"/>
  <c r="DT135" i="5"/>
  <c r="DV135" i="5"/>
  <c r="DS157" i="2"/>
  <c r="DQ157" i="2"/>
  <c r="DN157" i="2"/>
  <c r="DP157" i="2" s="1"/>
  <c r="DS220" i="2"/>
  <c r="DN220" i="2"/>
  <c r="DP220" i="2" s="1"/>
  <c r="DQ220" i="2"/>
  <c r="DO41" i="2"/>
  <c r="DR41" i="2"/>
  <c r="DO163" i="2"/>
  <c r="DR163" i="2"/>
  <c r="DO227" i="2"/>
  <c r="DR227" i="2"/>
  <c r="DX127" i="3"/>
  <c r="DV127" i="3"/>
  <c r="DT127" i="3"/>
  <c r="DT126" i="3"/>
  <c r="DV126" i="3"/>
  <c r="DX126" i="3"/>
  <c r="DT195" i="3"/>
  <c r="DV195" i="3"/>
  <c r="DX195" i="3"/>
  <c r="DT230" i="3"/>
  <c r="DX230" i="3"/>
  <c r="DV230" i="3"/>
  <c r="DV102" i="4"/>
  <c r="DT102" i="4"/>
  <c r="DX102" i="4"/>
  <c r="DW268" i="3"/>
  <c r="DU268" i="3"/>
  <c r="DX166" i="4"/>
  <c r="DV166" i="4"/>
  <c r="DT166" i="4"/>
  <c r="DX153" i="4"/>
  <c r="DV153" i="4"/>
  <c r="DT153" i="4"/>
  <c r="DU219" i="4"/>
  <c r="DW219" i="4"/>
  <c r="DT99" i="4"/>
  <c r="DX99" i="4"/>
  <c r="DV99" i="4"/>
  <c r="DW176" i="4"/>
  <c r="DU176" i="4"/>
  <c r="DU223" i="4"/>
  <c r="DW223" i="4"/>
  <c r="DW92" i="5"/>
  <c r="DU92" i="5"/>
  <c r="DV89" i="5"/>
  <c r="DT89" i="5"/>
  <c r="DX89" i="5"/>
  <c r="DW40" i="5"/>
  <c r="DU40" i="5"/>
  <c r="DW70" i="5"/>
  <c r="DU70" i="5"/>
  <c r="DU12" i="5"/>
  <c r="DW12" i="5"/>
  <c r="DU176" i="5"/>
  <c r="DW176" i="5"/>
  <c r="DT271" i="5"/>
  <c r="DR262" i="2"/>
  <c r="DO262" i="2"/>
  <c r="DR45" i="2"/>
  <c r="DO45" i="2"/>
  <c r="DR206" i="2"/>
  <c r="DO206" i="2"/>
  <c r="DN213" i="2"/>
  <c r="DP213" i="2" s="1"/>
  <c r="DS213" i="2"/>
  <c r="DQ213" i="2"/>
  <c r="DT6" i="4"/>
  <c r="DX6" i="4"/>
  <c r="DV6" i="4"/>
  <c r="DX234" i="3"/>
  <c r="DV234" i="3"/>
  <c r="DT234" i="3"/>
  <c r="DV27" i="4"/>
  <c r="DX27" i="4"/>
  <c r="DT27" i="4"/>
  <c r="DW248" i="4"/>
  <c r="DU248" i="4"/>
  <c r="DV163" i="4"/>
  <c r="DT163" i="4"/>
  <c r="DX163" i="4"/>
  <c r="DX256" i="4"/>
  <c r="DV256" i="4"/>
  <c r="DT256" i="4"/>
  <c r="DV92" i="4"/>
  <c r="DT92" i="4"/>
  <c r="DX92" i="4"/>
  <c r="DX255" i="4"/>
  <c r="DV255" i="4"/>
  <c r="DT255" i="4"/>
  <c r="DT50" i="5"/>
  <c r="DX50" i="5"/>
  <c r="DV50" i="5"/>
  <c r="DU156" i="5"/>
  <c r="DW156" i="5"/>
  <c r="DW261" i="5"/>
  <c r="DU261" i="5"/>
  <c r="DR121" i="2"/>
  <c r="DO121" i="2"/>
  <c r="DW144" i="3"/>
  <c r="DU144" i="3"/>
  <c r="DW249" i="3"/>
  <c r="DU249" i="3"/>
  <c r="DV13" i="4"/>
  <c r="DW14" i="3"/>
  <c r="DU14" i="3"/>
  <c r="DS218" i="2"/>
  <c r="DQ218" i="2"/>
  <c r="DN218" i="2"/>
  <c r="DP218" i="2" s="1"/>
  <c r="DW189" i="3"/>
  <c r="DU189" i="3"/>
  <c r="DO247" i="2"/>
  <c r="DR247" i="2"/>
  <c r="DX105" i="3"/>
  <c r="DV105" i="3"/>
  <c r="DT105" i="3"/>
  <c r="DW51" i="4"/>
  <c r="DU51" i="4"/>
  <c r="DX141" i="4"/>
  <c r="DV141" i="4"/>
  <c r="DT141" i="4"/>
  <c r="DX226" i="3"/>
  <c r="DV226" i="3"/>
  <c r="DT226" i="3"/>
  <c r="DW140" i="4"/>
  <c r="DU140" i="4"/>
  <c r="DU158" i="4"/>
  <c r="DW158" i="4"/>
  <c r="DX177" i="4"/>
  <c r="DV177" i="4"/>
  <c r="DT177" i="4"/>
  <c r="DT178" i="4"/>
  <c r="DX178" i="4"/>
  <c r="DV178" i="4"/>
  <c r="DV86" i="5"/>
  <c r="DW150" i="5"/>
  <c r="DU150" i="5"/>
  <c r="DV173" i="5"/>
  <c r="DX173" i="5"/>
  <c r="DT173" i="5"/>
  <c r="AX59" i="11"/>
  <c r="AV59" i="11"/>
  <c r="AV110" i="11" s="1"/>
  <c r="AL59" i="11"/>
  <c r="BA59" i="11"/>
  <c r="BA110" i="11" s="1"/>
  <c r="AB110" i="11"/>
  <c r="Y59" i="11"/>
  <c r="X110" i="11"/>
  <c r="AX83" i="11"/>
  <c r="V109" i="11"/>
  <c r="W10" i="11"/>
  <c r="W109" i="11" s="1"/>
  <c r="AS10" i="11"/>
  <c r="AS109" i="11" s="1"/>
  <c r="AI109" i="11"/>
  <c r="DR86" i="2"/>
  <c r="DO86" i="2"/>
  <c r="DW10" i="3"/>
  <c r="DU10" i="3"/>
  <c r="DU156" i="3"/>
  <c r="DW156" i="3"/>
  <c r="DN189" i="2"/>
  <c r="DP189" i="2" s="1"/>
  <c r="DS189" i="2"/>
  <c r="DQ189" i="2"/>
  <c r="DV131" i="3"/>
  <c r="DT131" i="3"/>
  <c r="DX131" i="3"/>
  <c r="DX202" i="3"/>
  <c r="DV202" i="3"/>
  <c r="DT202" i="3"/>
  <c r="DU203" i="3"/>
  <c r="DW203" i="3"/>
  <c r="DU151" i="4"/>
  <c r="DW151" i="4"/>
  <c r="DW196" i="4"/>
  <c r="DU196" i="4"/>
  <c r="DX84" i="4"/>
  <c r="DV84" i="4"/>
  <c r="DT84" i="4"/>
  <c r="DW189" i="4"/>
  <c r="DU189" i="4"/>
  <c r="DV38" i="5"/>
  <c r="DX38" i="5"/>
  <c r="DT38" i="5"/>
  <c r="DV239" i="4"/>
  <c r="DT239" i="4"/>
  <c r="DX239" i="4"/>
  <c r="DW71" i="5"/>
  <c r="DU71" i="5"/>
  <c r="DT160" i="5"/>
  <c r="DV160" i="5"/>
  <c r="DX160" i="5"/>
  <c r="DW185" i="5"/>
  <c r="DU185" i="5"/>
  <c r="DV225" i="5"/>
  <c r="DT225" i="5"/>
  <c r="DX225" i="5"/>
  <c r="DU237" i="5"/>
  <c r="DW237" i="5"/>
  <c r="DR212" i="2"/>
  <c r="DO212" i="2"/>
  <c r="DR160" i="2"/>
  <c r="DO160" i="2"/>
  <c r="DR10" i="2"/>
  <c r="DO10" i="2"/>
  <c r="DO223" i="2"/>
  <c r="DR223" i="2"/>
  <c r="DT8" i="3"/>
  <c r="DX8" i="3"/>
  <c r="DV8" i="3"/>
  <c r="DN151" i="2"/>
  <c r="DP151" i="2" s="1"/>
  <c r="DS151" i="2"/>
  <c r="DQ151" i="2"/>
  <c r="DV25" i="4"/>
  <c r="DT25" i="4"/>
  <c r="DX25" i="4"/>
  <c r="DW258" i="3"/>
  <c r="DU258" i="3"/>
  <c r="DU248" i="3"/>
  <c r="DW248" i="3"/>
  <c r="DW87" i="4"/>
  <c r="DU87" i="4"/>
  <c r="DU250" i="4"/>
  <c r="DW250" i="4"/>
  <c r="DX116" i="4"/>
  <c r="DV116" i="4"/>
  <c r="DT116" i="4"/>
  <c r="DV68" i="5"/>
  <c r="DT68" i="5"/>
  <c r="DX68" i="5"/>
  <c r="DW85" i="5"/>
  <c r="DU85" i="5"/>
  <c r="O8" i="7"/>
  <c r="N8" i="7"/>
  <c r="M8" i="7"/>
  <c r="L8" i="7"/>
  <c r="DX37" i="3"/>
  <c r="DV37" i="3"/>
  <c r="DT37" i="3"/>
  <c r="DS202" i="2"/>
  <c r="DQ202" i="2"/>
  <c r="DN202" i="2"/>
  <c r="DP202" i="2" s="1"/>
  <c r="DT161" i="3"/>
  <c r="DV161" i="3"/>
  <c r="DX161" i="3"/>
  <c r="DW46" i="3"/>
  <c r="DU46" i="3"/>
  <c r="DW134" i="3"/>
  <c r="DU134" i="3"/>
  <c r="DU82" i="4"/>
  <c r="DW82" i="4"/>
  <c r="DO271" i="2"/>
  <c r="DR271" i="2"/>
  <c r="DU226" i="4"/>
  <c r="DW226" i="4"/>
  <c r="DV123" i="3"/>
  <c r="DT123" i="3"/>
  <c r="DX123" i="3"/>
  <c r="DW231" i="3"/>
  <c r="DU231" i="3"/>
  <c r="DU176" i="3"/>
  <c r="DW176" i="3"/>
  <c r="DW266" i="4"/>
  <c r="DU266" i="4"/>
  <c r="DW14" i="5"/>
  <c r="DU14" i="5"/>
  <c r="DX94" i="5"/>
  <c r="DV94" i="5"/>
  <c r="DT94" i="5"/>
  <c r="DX126" i="5"/>
  <c r="DV126" i="5"/>
  <c r="DT126" i="5"/>
  <c r="DX216" i="5"/>
  <c r="DV216" i="5"/>
  <c r="DT216" i="5"/>
  <c r="DW112" i="5"/>
  <c r="DU112" i="5"/>
  <c r="DU202" i="5"/>
  <c r="DW202" i="5"/>
  <c r="DW251" i="5"/>
  <c r="DU251" i="5"/>
  <c r="DR145" i="2"/>
  <c r="DO145" i="2"/>
  <c r="DN31" i="2"/>
  <c r="DP31" i="2" s="1"/>
  <c r="DS31" i="2"/>
  <c r="DQ31" i="2"/>
  <c r="DO139" i="2"/>
  <c r="DR139" i="2"/>
  <c r="DN104" i="2"/>
  <c r="DP104" i="2" s="1"/>
  <c r="DS104" i="2"/>
  <c r="DQ104" i="2"/>
  <c r="DQ63" i="2"/>
  <c r="DN63" i="2"/>
  <c r="DP63" i="2" s="1"/>
  <c r="DS63" i="2"/>
  <c r="DX45" i="3"/>
  <c r="DV45" i="3"/>
  <c r="DT45" i="3"/>
  <c r="DR58" i="2"/>
  <c r="DO58" i="2"/>
  <c r="DX16" i="4"/>
  <c r="DV16" i="4"/>
  <c r="DT16" i="4"/>
  <c r="DX188" i="3"/>
  <c r="DV188" i="3"/>
  <c r="DT188" i="3"/>
  <c r="DO209" i="2"/>
  <c r="DR209" i="2"/>
  <c r="DO273" i="2"/>
  <c r="DR273" i="2"/>
  <c r="DN138" i="2"/>
  <c r="DP138" i="2" s="1"/>
  <c r="DQ138" i="2"/>
  <c r="DS138" i="2"/>
  <c r="DT42" i="3"/>
  <c r="DV42" i="3"/>
  <c r="DX42" i="3"/>
  <c r="DN153" i="2"/>
  <c r="DP153" i="2" s="1"/>
  <c r="DS153" i="2"/>
  <c r="DQ153" i="2"/>
  <c r="DW15" i="4"/>
  <c r="DU15" i="4"/>
  <c r="DV178" i="3"/>
  <c r="DT178" i="3"/>
  <c r="DX178" i="3"/>
  <c r="DT192" i="4"/>
  <c r="DW100" i="4"/>
  <c r="DU100" i="4"/>
  <c r="DW222" i="4"/>
  <c r="DU222" i="4"/>
  <c r="DT186" i="4"/>
  <c r="DX186" i="4"/>
  <c r="DV186" i="4"/>
  <c r="DW10" i="5"/>
  <c r="DU10" i="5"/>
  <c r="DX56" i="5"/>
  <c r="DV56" i="5"/>
  <c r="DT56" i="5"/>
  <c r="DW142" i="5"/>
  <c r="DU142" i="5"/>
  <c r="DU154" i="5"/>
  <c r="DW154" i="5"/>
  <c r="DW268" i="5"/>
  <c r="DU268" i="5"/>
  <c r="DN23" i="2"/>
  <c r="DP23" i="2" s="1"/>
  <c r="DS188" i="2"/>
  <c r="DN188" i="2"/>
  <c r="DP188" i="2" s="1"/>
  <c r="DQ188" i="2"/>
  <c r="DW23" i="3"/>
  <c r="DU23" i="3"/>
  <c r="DQ129" i="2"/>
  <c r="DS129" i="2"/>
  <c r="DN129" i="2"/>
  <c r="DP129" i="2" s="1"/>
  <c r="DQ142" i="2"/>
  <c r="DS142" i="2"/>
  <c r="DN142" i="2"/>
  <c r="DP142" i="2" s="1"/>
  <c r="DW280" i="3"/>
  <c r="DU280" i="3"/>
  <c r="DW185" i="3"/>
  <c r="DU185" i="3"/>
  <c r="DO229" i="2"/>
  <c r="DR229" i="2"/>
  <c r="DU133" i="3"/>
  <c r="DW133" i="3"/>
  <c r="DR124" i="2"/>
  <c r="DO124" i="2"/>
  <c r="DW197" i="3"/>
  <c r="DU197" i="3"/>
  <c r="DW186" i="3"/>
  <c r="DU186" i="3"/>
  <c r="DU235" i="3"/>
  <c r="DW235" i="3"/>
  <c r="DT276" i="3"/>
  <c r="DX276" i="3"/>
  <c r="DV276" i="3"/>
  <c r="DX198" i="4"/>
  <c r="DT198" i="4"/>
  <c r="DV198" i="4"/>
  <c r="DX75" i="5"/>
  <c r="DV75" i="5"/>
  <c r="DT75" i="5"/>
  <c r="DU245" i="4"/>
  <c r="DW245" i="4"/>
  <c r="DV87" i="5"/>
  <c r="DT87" i="5"/>
  <c r="DX87" i="5"/>
  <c r="DW193" i="5"/>
  <c r="DU193" i="5"/>
  <c r="DV213" i="5"/>
  <c r="DX213" i="5"/>
  <c r="DT213" i="5"/>
  <c r="DN184" i="2"/>
  <c r="DP184" i="2" s="1"/>
  <c r="DR186" i="2"/>
  <c r="DO186" i="2"/>
  <c r="DO231" i="2"/>
  <c r="DR231" i="2"/>
  <c r="DW64" i="4"/>
  <c r="DU64" i="4"/>
  <c r="DW57" i="4"/>
  <c r="DU57" i="4"/>
  <c r="DU157" i="4"/>
  <c r="DW157" i="4"/>
  <c r="DU265" i="4"/>
  <c r="DW265" i="4"/>
  <c r="DU122" i="5"/>
  <c r="DW122" i="5"/>
  <c r="DW139" i="5"/>
  <c r="DU139" i="5"/>
  <c r="DR170" i="2"/>
  <c r="DO170" i="2"/>
  <c r="DR60" i="2"/>
  <c r="DO60" i="2"/>
  <c r="DX116" i="3"/>
  <c r="DV77" i="3"/>
  <c r="DX77" i="3"/>
  <c r="DT77" i="3"/>
  <c r="DN179" i="2"/>
  <c r="DP179" i="2" s="1"/>
  <c r="DS179" i="2"/>
  <c r="DQ179" i="2"/>
  <c r="DN243" i="2"/>
  <c r="DP243" i="2" s="1"/>
  <c r="DQ243" i="2"/>
  <c r="DS243" i="2"/>
  <c r="DR122" i="2"/>
  <c r="DO122" i="2"/>
  <c r="DU126" i="3"/>
  <c r="DW126" i="3"/>
  <c r="DU195" i="3"/>
  <c r="DW195" i="3"/>
  <c r="DU102" i="4"/>
  <c r="DW102" i="4"/>
  <c r="DW244" i="4"/>
  <c r="DU244" i="4"/>
  <c r="DX219" i="4"/>
  <c r="DV219" i="4"/>
  <c r="DT219" i="4"/>
  <c r="DU99" i="4"/>
  <c r="DW99" i="4"/>
  <c r="DW120" i="4"/>
  <c r="DU120" i="4"/>
  <c r="DU32" i="5"/>
  <c r="DW32" i="5"/>
  <c r="DW237" i="4"/>
  <c r="DU237" i="4"/>
  <c r="DX70" i="5"/>
  <c r="DV70" i="5"/>
  <c r="DT70" i="5"/>
  <c r="DU93" i="5"/>
  <c r="DW93" i="5"/>
  <c r="DW129" i="5"/>
  <c r="DU129" i="5"/>
  <c r="DX176" i="5"/>
  <c r="DV176" i="5"/>
  <c r="DT176" i="5"/>
  <c r="DW215" i="5"/>
  <c r="DU215" i="5"/>
  <c r="DX214" i="5"/>
  <c r="DV214" i="5"/>
  <c r="DT214" i="5"/>
  <c r="DU256" i="5"/>
  <c r="DW256" i="5"/>
  <c r="DS262" i="2"/>
  <c r="DQ262" i="2"/>
  <c r="DN262" i="2"/>
  <c r="DP262" i="2" s="1"/>
  <c r="DN45" i="2"/>
  <c r="DP45" i="2" s="1"/>
  <c r="DS45" i="2"/>
  <c r="DQ45" i="2"/>
  <c r="DS206" i="2"/>
  <c r="DQ206" i="2"/>
  <c r="DN206" i="2"/>
  <c r="DP206" i="2" s="1"/>
  <c r="DV120" i="3"/>
  <c r="DX120" i="3"/>
  <c r="DT120" i="3"/>
  <c r="DR266" i="2"/>
  <c r="DO266" i="2"/>
  <c r="DV111" i="4"/>
  <c r="DX111" i="4"/>
  <c r="DT111" i="4"/>
  <c r="DO213" i="2"/>
  <c r="DR213" i="2"/>
  <c r="DU279" i="3"/>
  <c r="DW279" i="3"/>
  <c r="DW135" i="4"/>
  <c r="DU135" i="4"/>
  <c r="DV224" i="3"/>
  <c r="DT224" i="3"/>
  <c r="DX224" i="3"/>
  <c r="DW27" i="4"/>
  <c r="DU27" i="4"/>
  <c r="DT126" i="4"/>
  <c r="DX248" i="4"/>
  <c r="DV248" i="4"/>
  <c r="DT248" i="4"/>
  <c r="DU163" i="4"/>
  <c r="DW163" i="4"/>
  <c r="DU92" i="4"/>
  <c r="DW92" i="4"/>
  <c r="DT59" i="5"/>
  <c r="DU255" i="4"/>
  <c r="DW255" i="4"/>
  <c r="DU50" i="5"/>
  <c r="DW50" i="5"/>
  <c r="DW227" i="5"/>
  <c r="DU227" i="5"/>
  <c r="DQ121" i="2"/>
  <c r="DS121" i="2"/>
  <c r="DN121" i="2"/>
  <c r="DP121" i="2" s="1"/>
  <c r="DX144" i="3"/>
  <c r="DV144" i="3"/>
  <c r="DT144" i="3"/>
  <c r="DT249" i="3"/>
  <c r="DX249" i="3"/>
  <c r="DV249" i="3"/>
  <c r="DV156" i="4"/>
  <c r="DX156" i="4"/>
  <c r="DT156" i="4"/>
  <c r="DW103" i="4"/>
  <c r="DU103" i="4"/>
  <c r="DT140" i="4"/>
  <c r="DX140" i="4"/>
  <c r="DV140" i="4"/>
  <c r="DU195" i="4"/>
  <c r="DW195" i="4"/>
  <c r="DW39" i="5"/>
  <c r="DV184" i="4"/>
  <c r="DT184" i="4"/>
  <c r="DX184" i="4"/>
  <c r="DV28" i="5"/>
  <c r="DX28" i="5"/>
  <c r="DT28" i="5"/>
  <c r="DU178" i="4"/>
  <c r="DW178" i="4"/>
  <c r="DX150" i="5"/>
  <c r="DT150" i="5"/>
  <c r="DV150" i="5"/>
  <c r="DT138" i="5"/>
  <c r="DX138" i="5"/>
  <c r="DV138" i="5"/>
  <c r="DV219" i="5"/>
  <c r="DX232" i="5"/>
  <c r="AT59" i="11"/>
  <c r="AT110" i="11" s="1"/>
  <c r="AJ110" i="11"/>
  <c r="AP59" i="11"/>
  <c r="AP110" i="11" s="1"/>
  <c r="AF110" i="11"/>
  <c r="AD109" i="11"/>
  <c r="AN10" i="11"/>
  <c r="AN109" i="11" s="1"/>
  <c r="BA10" i="11"/>
  <c r="BA109" i="11" s="1"/>
  <c r="AX10" i="11"/>
  <c r="AB109" i="11"/>
  <c r="AV10" i="11"/>
  <c r="AV109" i="11" s="1"/>
  <c r="AL10" i="11"/>
  <c r="DS170" i="2"/>
  <c r="DQ170" i="2"/>
  <c r="DN170" i="2"/>
  <c r="DP170" i="2" s="1"/>
  <c r="DO52" i="2"/>
  <c r="DR52" i="2"/>
  <c r="DN60" i="2"/>
  <c r="DP60" i="2" s="1"/>
  <c r="DS60" i="2"/>
  <c r="DQ60" i="2"/>
  <c r="DW77" i="3"/>
  <c r="DU77" i="3"/>
  <c r="DW167" i="3"/>
  <c r="DU167" i="3"/>
  <c r="DO179" i="2"/>
  <c r="DR179" i="2"/>
  <c r="DO243" i="2"/>
  <c r="DR243" i="2"/>
  <c r="DN122" i="2"/>
  <c r="DP122" i="2" s="1"/>
  <c r="DS122" i="2"/>
  <c r="DQ122" i="2"/>
  <c r="DU33" i="3"/>
  <c r="DW33" i="3"/>
  <c r="DW255" i="3"/>
  <c r="DU255" i="3"/>
  <c r="DX259" i="3"/>
  <c r="DV259" i="3"/>
  <c r="DT259" i="3"/>
  <c r="DV188" i="4"/>
  <c r="DT188" i="4"/>
  <c r="DX188" i="4"/>
  <c r="DX244" i="4"/>
  <c r="DV244" i="4"/>
  <c r="DT244" i="4"/>
  <c r="DT120" i="4"/>
  <c r="DX120" i="4"/>
  <c r="DV120" i="4"/>
  <c r="DT197" i="4"/>
  <c r="DX197" i="4"/>
  <c r="DV197" i="4"/>
  <c r="DT32" i="5"/>
  <c r="DX32" i="5"/>
  <c r="DV32" i="5"/>
  <c r="DT237" i="4"/>
  <c r="DX237" i="4"/>
  <c r="DV237" i="4"/>
  <c r="DU257" i="4"/>
  <c r="DW257" i="4"/>
  <c r="DT93" i="5"/>
  <c r="DV93" i="5"/>
  <c r="DX93" i="5"/>
  <c r="DW163" i="5"/>
  <c r="DU163" i="5"/>
  <c r="DX129" i="5"/>
  <c r="DT129" i="5"/>
  <c r="DV129" i="5"/>
  <c r="DX215" i="5"/>
  <c r="DV215" i="5"/>
  <c r="DT215" i="5"/>
  <c r="DU214" i="5"/>
  <c r="DW214" i="5"/>
  <c r="DV256" i="5"/>
  <c r="DX256" i="5"/>
  <c r="DT256" i="5"/>
  <c r="O9" i="7"/>
  <c r="N9" i="7"/>
  <c r="M9" i="7"/>
  <c r="L9" i="7"/>
  <c r="DR230" i="2"/>
  <c r="DO230" i="2"/>
  <c r="DW120" i="3"/>
  <c r="DU120" i="3"/>
  <c r="DS266" i="2"/>
  <c r="DQ266" i="2"/>
  <c r="DN266" i="2"/>
  <c r="DP266" i="2" s="1"/>
  <c r="DW111" i="4"/>
  <c r="DU111" i="4"/>
  <c r="DW48" i="4"/>
  <c r="DU48" i="4"/>
  <c r="DW146" i="3"/>
  <c r="DU146" i="3"/>
  <c r="DN245" i="2"/>
  <c r="DP245" i="2" s="1"/>
  <c r="DQ245" i="2"/>
  <c r="DS245" i="2"/>
  <c r="DT279" i="3"/>
  <c r="DV279" i="3"/>
  <c r="DX279" i="3"/>
  <c r="DX135" i="4"/>
  <c r="DV135" i="4"/>
  <c r="DT135" i="4"/>
  <c r="DU224" i="3"/>
  <c r="DW224" i="3"/>
  <c r="DT179" i="3"/>
  <c r="DX179" i="3"/>
  <c r="DV179" i="3"/>
  <c r="DX232" i="4"/>
  <c r="DV232" i="4"/>
  <c r="DT232" i="4"/>
  <c r="DU101" i="5"/>
  <c r="DW101" i="5"/>
  <c r="DW155" i="5"/>
  <c r="DU155" i="5"/>
  <c r="DW136" i="5"/>
  <c r="DU136" i="5"/>
  <c r="DX227" i="5"/>
  <c r="DT227" i="5"/>
  <c r="DV227" i="5"/>
  <c r="DO20" i="2"/>
  <c r="DR20" i="2"/>
  <c r="DS135" i="2"/>
  <c r="DN135" i="2"/>
  <c r="DP135" i="2" s="1"/>
  <c r="DQ135" i="2"/>
  <c r="DR13" i="2"/>
  <c r="DO13" i="2"/>
  <c r="DN50" i="2"/>
  <c r="DP50" i="2" s="1"/>
  <c r="DQ50" i="2"/>
  <c r="DS50" i="2"/>
  <c r="DW41" i="4"/>
  <c r="DU41" i="4"/>
  <c r="DU35" i="4"/>
  <c r="DW35" i="4"/>
  <c r="DW133" i="4"/>
  <c r="DU133" i="4"/>
  <c r="DU156" i="4"/>
  <c r="DW156" i="4"/>
  <c r="DX103" i="4"/>
  <c r="DV103" i="4"/>
  <c r="DT103" i="4"/>
  <c r="DX195" i="4"/>
  <c r="DV195" i="4"/>
  <c r="DT195" i="4"/>
  <c r="DW184" i="4"/>
  <c r="DU184" i="4"/>
  <c r="DW28" i="5"/>
  <c r="DU28" i="5"/>
  <c r="DV207" i="4"/>
  <c r="DT207" i="4"/>
  <c r="DX207" i="4"/>
  <c r="DU263" i="4"/>
  <c r="DW263" i="4"/>
  <c r="DW138" i="5"/>
  <c r="DU138" i="5"/>
  <c r="DW222" i="5"/>
  <c r="DU222" i="5"/>
  <c r="DT243" i="5"/>
  <c r="DX243" i="5"/>
  <c r="DV243" i="5"/>
  <c r="DW255" i="5"/>
  <c r="DU255" i="5"/>
  <c r="AQ59" i="11"/>
  <c r="AQ110" i="11" s="1"/>
  <c r="AG110" i="11"/>
  <c r="AE109" i="11"/>
  <c r="AO10" i="11"/>
  <c r="AO109" i="11" s="1"/>
  <c r="AJ109" i="11"/>
  <c r="AT10" i="11"/>
  <c r="AT109" i="11" s="1"/>
  <c r="DO49" i="2"/>
  <c r="DR49" i="2"/>
  <c r="DR94" i="2"/>
  <c r="DO94" i="2"/>
  <c r="DN75" i="2"/>
  <c r="DP75" i="2" s="1"/>
  <c r="DS75" i="2"/>
  <c r="DQ75" i="2"/>
  <c r="DQ21" i="2"/>
  <c r="DS21" i="2"/>
  <c r="DN21" i="2"/>
  <c r="DP21" i="2" s="1"/>
  <c r="DR228" i="2"/>
  <c r="DO228" i="2"/>
  <c r="DW22" i="3"/>
  <c r="DU22" i="3"/>
  <c r="DN66" i="2"/>
  <c r="DP66" i="2" s="1"/>
  <c r="DQ66" i="2"/>
  <c r="DS66" i="2"/>
  <c r="DV136" i="3"/>
  <c r="DT136" i="3"/>
  <c r="DX136" i="3"/>
  <c r="DU39" i="3"/>
  <c r="DW39" i="3"/>
  <c r="DN217" i="2"/>
  <c r="DP217" i="2" s="1"/>
  <c r="DQ217" i="2"/>
  <c r="DS217" i="2"/>
  <c r="DW53" i="3"/>
  <c r="DU53" i="3"/>
  <c r="DR128" i="2"/>
  <c r="DO128" i="2"/>
  <c r="DW109" i="3"/>
  <c r="DU109" i="3"/>
  <c r="DT9" i="4"/>
  <c r="DX9" i="4"/>
  <c r="DV9" i="4"/>
  <c r="DV172" i="4"/>
  <c r="DX172" i="4"/>
  <c r="DT172" i="4"/>
  <c r="DW161" i="4"/>
  <c r="DU161" i="4"/>
  <c r="DU57" i="5"/>
  <c r="DW57" i="5"/>
  <c r="DU128" i="4"/>
  <c r="DW128" i="4"/>
  <c r="DX206" i="4"/>
  <c r="DT206" i="4"/>
  <c r="DV206" i="4"/>
  <c r="DU218" i="4"/>
  <c r="DW218" i="4"/>
  <c r="DT205" i="4"/>
  <c r="DX205" i="4"/>
  <c r="DV205" i="4"/>
  <c r="DX115" i="5"/>
  <c r="DV115" i="5"/>
  <c r="DT115" i="5"/>
  <c r="DX84" i="5"/>
  <c r="DV84" i="5"/>
  <c r="DT84" i="5"/>
  <c r="DU117" i="5"/>
  <c r="DW117" i="5"/>
  <c r="DT140" i="5"/>
  <c r="DV140" i="5"/>
  <c r="DX140" i="5"/>
  <c r="DW182" i="5"/>
  <c r="DU182" i="5"/>
  <c r="DT226" i="5"/>
  <c r="DX226" i="5"/>
  <c r="DV226" i="5"/>
  <c r="DU263" i="5"/>
  <c r="DW263" i="5"/>
  <c r="DR17" i="2"/>
  <c r="DO17" i="2"/>
  <c r="DW11" i="3"/>
  <c r="DU11" i="3"/>
  <c r="DV104" i="3"/>
  <c r="DT104" i="3"/>
  <c r="DX104" i="3"/>
  <c r="DX63" i="3"/>
  <c r="DV63" i="3"/>
  <c r="DT63" i="3"/>
  <c r="DO269" i="2"/>
  <c r="DR269" i="2"/>
  <c r="DV24" i="4"/>
  <c r="DT24" i="4"/>
  <c r="DX24" i="4"/>
  <c r="DX46" i="5"/>
  <c r="DV46" i="5"/>
  <c r="DT46" i="5"/>
  <c r="DT68" i="4"/>
  <c r="DV68" i="4"/>
  <c r="DX68" i="4"/>
  <c r="DT170" i="4"/>
  <c r="DX170" i="4"/>
  <c r="DV170" i="4"/>
  <c r="DV120" i="5"/>
  <c r="DT120" i="5"/>
  <c r="DX120" i="5"/>
  <c r="DU130" i="5"/>
  <c r="DW130" i="5"/>
  <c r="DQ150" i="2"/>
  <c r="DS150" i="2"/>
  <c r="DN150" i="2"/>
  <c r="DP150" i="2" s="1"/>
  <c r="DO18" i="2"/>
  <c r="DR18" i="2"/>
  <c r="DQ159" i="2"/>
  <c r="DS159" i="2"/>
  <c r="DN159" i="2"/>
  <c r="DP159" i="2" s="1"/>
  <c r="DU64" i="3"/>
  <c r="DW64" i="3"/>
  <c r="DR117" i="2"/>
  <c r="DO117" i="2"/>
  <c r="DR136" i="2"/>
  <c r="DO136" i="2"/>
  <c r="DR172" i="2"/>
  <c r="DO172" i="2"/>
  <c r="DS244" i="2"/>
  <c r="DQ244" i="2"/>
  <c r="DN244" i="2"/>
  <c r="DP244" i="2" s="1"/>
  <c r="DR274" i="2"/>
  <c r="DO274" i="2"/>
  <c r="DW150" i="3"/>
  <c r="DU150" i="3"/>
  <c r="DQ154" i="2"/>
  <c r="DS154" i="2"/>
  <c r="DN154" i="2"/>
  <c r="DP154" i="2" s="1"/>
  <c r="DO93" i="2"/>
  <c r="DR93" i="2"/>
  <c r="DW162" i="3"/>
  <c r="DU162" i="3"/>
  <c r="DV278" i="3"/>
  <c r="DT278" i="3"/>
  <c r="DX278" i="3"/>
  <c r="DS174" i="2"/>
  <c r="DQ174" i="2"/>
  <c r="DN174" i="2"/>
  <c r="DP174" i="2" s="1"/>
  <c r="DV88" i="3"/>
  <c r="DT88" i="3"/>
  <c r="DX88" i="3"/>
  <c r="DX180" i="3"/>
  <c r="DV180" i="3"/>
  <c r="DT180" i="3"/>
  <c r="DN187" i="2"/>
  <c r="DP187" i="2" s="1"/>
  <c r="DS187" i="2"/>
  <c r="DQ187" i="2"/>
  <c r="DN251" i="2"/>
  <c r="DP251" i="2" s="1"/>
  <c r="DQ251" i="2"/>
  <c r="DS251" i="2"/>
  <c r="DN130" i="2"/>
  <c r="DP130" i="2" s="1"/>
  <c r="DS130" i="2"/>
  <c r="DQ130" i="2"/>
  <c r="DX7" i="4"/>
  <c r="DV7" i="4"/>
  <c r="DT7" i="4"/>
  <c r="DW92" i="3"/>
  <c r="DU92" i="3"/>
  <c r="DU135" i="3"/>
  <c r="DW135" i="3"/>
  <c r="DT168" i="3"/>
  <c r="DX168" i="3"/>
  <c r="DV168" i="3"/>
  <c r="DU154" i="4"/>
  <c r="DW154" i="4"/>
  <c r="DX217" i="4"/>
  <c r="DV217" i="4"/>
  <c r="DT217" i="4"/>
  <c r="DW143" i="4"/>
  <c r="DU143" i="4"/>
  <c r="DV220" i="4"/>
  <c r="DT220" i="4"/>
  <c r="DX220" i="4"/>
  <c r="DV246" i="4"/>
  <c r="DT246" i="4"/>
  <c r="DX246" i="4"/>
  <c r="DV25" i="5"/>
  <c r="DT25" i="5"/>
  <c r="DX25" i="5"/>
  <c r="DV26" i="5"/>
  <c r="DX26" i="5"/>
  <c r="DT26" i="5"/>
  <c r="DW63" i="5"/>
  <c r="DU63" i="5"/>
  <c r="DX170" i="5"/>
  <c r="DV170" i="5"/>
  <c r="DT170" i="5"/>
  <c r="DW184" i="5"/>
  <c r="DU184" i="5"/>
  <c r="DW238" i="5"/>
  <c r="DU238" i="5"/>
  <c r="DW245" i="5"/>
  <c r="DU245" i="5"/>
  <c r="DR222" i="2"/>
  <c r="DO222" i="2"/>
  <c r="DR111" i="2"/>
  <c r="DO111" i="2"/>
  <c r="DS196" i="2"/>
  <c r="DN196" i="2"/>
  <c r="DP196" i="2" s="1"/>
  <c r="DQ196" i="2"/>
  <c r="DX99" i="3"/>
  <c r="DV99" i="3"/>
  <c r="DT99" i="3"/>
  <c r="DV16" i="3"/>
  <c r="DT16" i="3"/>
  <c r="DX16" i="3"/>
  <c r="DT28" i="4"/>
  <c r="DX28" i="4"/>
  <c r="DV28" i="4"/>
  <c r="DW244" i="3"/>
  <c r="DU244" i="3"/>
  <c r="DN221" i="2"/>
  <c r="DP221" i="2" s="1"/>
  <c r="DS221" i="2"/>
  <c r="DQ221" i="2"/>
  <c r="DV56" i="3"/>
  <c r="DX56" i="3"/>
  <c r="DT56" i="3"/>
  <c r="DU81" i="4"/>
  <c r="DW81" i="4"/>
  <c r="DU256" i="3"/>
  <c r="DW256" i="3"/>
  <c r="DT117" i="4"/>
  <c r="DV117" i="4"/>
  <c r="DX117" i="4"/>
  <c r="DW44" i="5"/>
  <c r="DU44" i="5"/>
  <c r="DT98" i="5"/>
  <c r="DX98" i="5"/>
  <c r="DV98" i="5"/>
  <c r="DW157" i="5"/>
  <c r="DU157" i="5"/>
  <c r="DW186" i="5"/>
  <c r="DU186" i="5"/>
  <c r="DW223" i="3"/>
  <c r="DU223" i="3"/>
  <c r="DR147" i="2"/>
  <c r="DO147" i="2"/>
  <c r="DR72" i="2"/>
  <c r="DO72" i="2"/>
  <c r="DW241" i="3"/>
  <c r="DU241" i="3"/>
  <c r="DX46" i="4"/>
  <c r="DT46" i="4"/>
  <c r="DV46" i="4"/>
  <c r="DO255" i="2"/>
  <c r="DR255" i="2"/>
  <c r="DU80" i="3"/>
  <c r="DW80" i="3"/>
  <c r="DT86" i="3"/>
  <c r="DX86" i="3"/>
  <c r="DV86" i="3"/>
  <c r="DU243" i="3"/>
  <c r="DW243" i="3"/>
  <c r="DT222" i="3"/>
  <c r="DX222" i="3"/>
  <c r="DV222" i="3"/>
  <c r="DT238" i="4"/>
  <c r="DV238" i="4"/>
  <c r="DX238" i="4"/>
  <c r="DW42" i="4"/>
  <c r="DU42" i="4"/>
  <c r="DX185" i="4"/>
  <c r="DV185" i="4"/>
  <c r="DT185" i="4"/>
  <c r="DX267" i="4"/>
  <c r="DV267" i="4"/>
  <c r="DT267" i="4"/>
  <c r="DX48" i="5"/>
  <c r="DT48" i="5"/>
  <c r="DV48" i="5"/>
  <c r="DW274" i="4"/>
  <c r="DU274" i="4"/>
  <c r="DW110" i="5"/>
  <c r="DU110" i="5"/>
  <c r="DS246" i="2"/>
  <c r="DQ246" i="2"/>
  <c r="DN246" i="2"/>
  <c r="DP246" i="2" s="1"/>
  <c r="DO175" i="2"/>
  <c r="DR175" i="2"/>
  <c r="DT225" i="3"/>
  <c r="DV225" i="3"/>
  <c r="DX225" i="3"/>
  <c r="DU83" i="3"/>
  <c r="DW83" i="3"/>
  <c r="DT190" i="3"/>
  <c r="DX190" i="3"/>
  <c r="DV190" i="3"/>
  <c r="DW67" i="4"/>
  <c r="DU67" i="4"/>
  <c r="DW103" i="5"/>
  <c r="DU103" i="5"/>
  <c r="DW118" i="4"/>
  <c r="DU118" i="4"/>
  <c r="DV122" i="4"/>
  <c r="DT122" i="4"/>
  <c r="DX122" i="4"/>
  <c r="DU142" i="4"/>
  <c r="DW142" i="4"/>
  <c r="DV65" i="5"/>
  <c r="DT65" i="5"/>
  <c r="DX65" i="5"/>
  <c r="DW273" i="5"/>
  <c r="DU273" i="5"/>
  <c r="DR178" i="2"/>
  <c r="DO178" i="2"/>
  <c r="DR232" i="2"/>
  <c r="DO232" i="2"/>
  <c r="DW95" i="3"/>
  <c r="DU95" i="3"/>
  <c r="DQ107" i="2"/>
  <c r="DN107" i="2"/>
  <c r="DP107" i="2" s="1"/>
  <c r="DS107" i="2"/>
  <c r="DR116" i="2"/>
  <c r="DO116" i="2"/>
  <c r="DN7" i="2"/>
  <c r="DP7" i="2" s="1"/>
  <c r="DS7" i="2"/>
  <c r="DQ7" i="2"/>
  <c r="DT48" i="3"/>
  <c r="DX48" i="3"/>
  <c r="DV48" i="3"/>
  <c r="DR74" i="2"/>
  <c r="DO74" i="2"/>
  <c r="DN143" i="2"/>
  <c r="DP143" i="2" s="1"/>
  <c r="DS143" i="2"/>
  <c r="DQ143" i="2"/>
  <c r="DW15" i="3"/>
  <c r="DU15" i="3"/>
  <c r="DW55" i="4"/>
  <c r="DU55" i="4"/>
  <c r="DU273" i="3"/>
  <c r="DW273" i="3"/>
  <c r="DV145" i="4"/>
  <c r="DT145" i="4"/>
  <c r="DX145" i="4"/>
  <c r="DO161" i="2"/>
  <c r="DR161" i="2"/>
  <c r="DO225" i="2"/>
  <c r="DR225" i="2"/>
  <c r="DW212" i="3"/>
  <c r="DU212" i="3"/>
  <c r="DT12" i="3"/>
  <c r="DV12" i="3"/>
  <c r="DX12" i="3"/>
  <c r="DX125" i="3"/>
  <c r="DV125" i="3"/>
  <c r="DT125" i="3"/>
  <c r="DW250" i="3"/>
  <c r="DU250" i="3"/>
  <c r="DT171" i="3"/>
  <c r="DV171" i="3"/>
  <c r="DX171" i="3"/>
  <c r="DU70" i="4"/>
  <c r="DW70" i="4"/>
  <c r="DV175" i="4"/>
  <c r="DT175" i="4"/>
  <c r="DX175" i="4"/>
  <c r="DW27" i="5"/>
  <c r="DU27" i="5"/>
  <c r="DX60" i="5"/>
  <c r="DV60" i="5"/>
  <c r="DT60" i="5"/>
  <c r="DW88" i="5"/>
  <c r="DU88" i="5"/>
  <c r="DT49" i="5"/>
  <c r="DX49" i="5"/>
  <c r="DV49" i="5"/>
  <c r="DU79" i="5"/>
  <c r="DW79" i="5"/>
  <c r="DU162" i="5"/>
  <c r="DW162" i="5"/>
  <c r="DU180" i="5"/>
  <c r="DW180" i="5"/>
  <c r="DX209" i="5"/>
  <c r="DV209" i="5"/>
  <c r="DT209" i="5"/>
  <c r="DV244" i="5"/>
  <c r="DT244" i="5"/>
  <c r="DX244" i="5"/>
  <c r="G25" i="9"/>
  <c r="G21" i="9"/>
  <c r="G24" i="9"/>
  <c r="G19" i="9"/>
  <c r="G15" i="9"/>
  <c r="G27" i="9"/>
  <c r="G23" i="9"/>
  <c r="G22" i="9"/>
  <c r="G17" i="9"/>
  <c r="G26" i="9"/>
  <c r="DR162" i="2"/>
  <c r="DO162" i="2"/>
  <c r="DR39" i="2"/>
  <c r="DO39" i="2"/>
  <c r="DS190" i="2"/>
  <c r="DQ190" i="2"/>
  <c r="DN190" i="2"/>
  <c r="DP190" i="2" s="1"/>
  <c r="DO43" i="2"/>
  <c r="DR43" i="2"/>
  <c r="DW23" i="4"/>
  <c r="DU23" i="4"/>
  <c r="DW84" i="3"/>
  <c r="DU84" i="3"/>
  <c r="DU269" i="3"/>
  <c r="DW269" i="3"/>
  <c r="DO261" i="2"/>
  <c r="DR261" i="2"/>
  <c r="DV30" i="4"/>
  <c r="DT30" i="4"/>
  <c r="DX30" i="4"/>
  <c r="DU167" i="4"/>
  <c r="DW167" i="4"/>
  <c r="DW20" i="5"/>
  <c r="DU20" i="5"/>
  <c r="DV74" i="5"/>
  <c r="DT74" i="5"/>
  <c r="DX74" i="5"/>
  <c r="DV132" i="5"/>
  <c r="DT132" i="5"/>
  <c r="DX132" i="5"/>
  <c r="DW188" i="5"/>
  <c r="DU188" i="5"/>
  <c r="DT252" i="5"/>
  <c r="DV252" i="5"/>
  <c r="DX252" i="5"/>
  <c r="DX274" i="5"/>
  <c r="DV274" i="5"/>
  <c r="DT274" i="5"/>
  <c r="DR77" i="2"/>
  <c r="DO77" i="2"/>
  <c r="DV47" i="3"/>
  <c r="DX47" i="3"/>
  <c r="DT47" i="3"/>
  <c r="DO80" i="2"/>
  <c r="DR80" i="2"/>
  <c r="DW76" i="3"/>
  <c r="DU76" i="3"/>
  <c r="DO263" i="2"/>
  <c r="DR263" i="2"/>
  <c r="DN126" i="2"/>
  <c r="DP126" i="2" s="1"/>
  <c r="DS126" i="2"/>
  <c r="DQ126" i="2"/>
  <c r="DV181" i="3"/>
  <c r="DX181" i="3"/>
  <c r="DT181" i="3"/>
  <c r="DX271" i="3"/>
  <c r="DV271" i="3"/>
  <c r="DT271" i="3"/>
  <c r="DV216" i="3"/>
  <c r="DT216" i="3"/>
  <c r="DX216" i="3"/>
  <c r="DU206" i="3"/>
  <c r="DW206" i="3"/>
  <c r="DW234" i="4"/>
  <c r="DU234" i="4"/>
  <c r="DX182" i="4"/>
  <c r="DV182" i="4"/>
  <c r="DT182" i="4"/>
  <c r="DV111" i="5"/>
  <c r="DT111" i="5"/>
  <c r="DX111" i="5"/>
  <c r="DV204" i="5"/>
  <c r="DX204" i="5"/>
  <c r="DT204" i="5"/>
  <c r="DW187" i="5"/>
  <c r="DU187" i="5"/>
  <c r="DT144" i="5"/>
  <c r="DV144" i="5"/>
  <c r="DX144" i="5"/>
  <c r="DW147" i="5"/>
  <c r="DU147" i="5"/>
  <c r="DX218" i="5"/>
  <c r="DT218" i="5"/>
  <c r="DV218" i="5"/>
  <c r="DV250" i="5"/>
  <c r="DX250" i="5"/>
  <c r="DT250" i="5"/>
  <c r="DS236" i="2"/>
  <c r="DN236" i="2"/>
  <c r="DP236" i="2" s="1"/>
  <c r="DQ236" i="2"/>
  <c r="DR214" i="2"/>
  <c r="DO214" i="2"/>
  <c r="DN52" i="2"/>
  <c r="DP52" i="2" s="1"/>
  <c r="DQ52" i="2"/>
  <c r="DS52" i="2"/>
  <c r="DR106" i="2"/>
  <c r="DO106" i="2"/>
  <c r="DR65" i="2"/>
  <c r="DO65" i="2"/>
  <c r="DO76" i="2"/>
  <c r="DR76" i="2"/>
  <c r="DR264" i="2"/>
  <c r="DO264" i="2"/>
  <c r="DW252" i="3"/>
  <c r="DU252" i="3"/>
  <c r="DU32" i="4"/>
  <c r="DW32" i="4"/>
  <c r="DX167" i="3"/>
  <c r="DV167" i="3"/>
  <c r="DT167" i="3"/>
  <c r="DV237" i="3"/>
  <c r="DT237" i="3"/>
  <c r="DX237" i="3"/>
  <c r="DN195" i="2"/>
  <c r="DP195" i="2" s="1"/>
  <c r="DS195" i="2"/>
  <c r="DQ195" i="2"/>
  <c r="DN259" i="2"/>
  <c r="DP259" i="2" s="1"/>
  <c r="DQ259" i="2"/>
  <c r="DS259" i="2"/>
  <c r="DT33" i="3"/>
  <c r="DX33" i="3"/>
  <c r="DV33" i="3"/>
  <c r="DX255" i="3"/>
  <c r="DV255" i="3"/>
  <c r="DT255" i="3"/>
  <c r="DW259" i="3"/>
  <c r="DU259" i="3"/>
  <c r="DW188" i="4"/>
  <c r="DU188" i="4"/>
  <c r="DU228" i="4"/>
  <c r="DW228" i="4"/>
  <c r="DW269" i="4"/>
  <c r="DU269" i="4"/>
  <c r="DW272" i="4"/>
  <c r="DU272" i="4"/>
  <c r="DV130" i="4"/>
  <c r="DT130" i="4"/>
  <c r="DX130" i="4"/>
  <c r="DW197" i="4"/>
  <c r="DU197" i="4"/>
  <c r="DW13" i="5"/>
  <c r="DU13" i="5"/>
  <c r="DV22" i="5"/>
  <c r="DX22" i="5"/>
  <c r="DT22" i="5"/>
  <c r="DT257" i="4"/>
  <c r="DX257" i="4"/>
  <c r="DV257" i="4"/>
  <c r="DX163" i="5"/>
  <c r="DV163" i="5"/>
  <c r="DT163" i="5"/>
  <c r="DS230" i="2"/>
  <c r="DN230" i="2"/>
  <c r="DP230" i="2" s="1"/>
  <c r="DQ230" i="2"/>
  <c r="DU9" i="3"/>
  <c r="DW9" i="3"/>
  <c r="DX18" i="4"/>
  <c r="DV18" i="4"/>
  <c r="DT18" i="4"/>
  <c r="DX48" i="4"/>
  <c r="DV48" i="4"/>
  <c r="DT48" i="4"/>
  <c r="DX146" i="3"/>
  <c r="DV146" i="3"/>
  <c r="DT146" i="3"/>
  <c r="DO245" i="2"/>
  <c r="DR245" i="2"/>
  <c r="DX217" i="3"/>
  <c r="DV217" i="3"/>
  <c r="DT217" i="3"/>
  <c r="DW179" i="3"/>
  <c r="DU179" i="3"/>
  <c r="DU115" i="4"/>
  <c r="DW115" i="4"/>
  <c r="DW232" i="4"/>
  <c r="DU232" i="4"/>
  <c r="DX262" i="4"/>
  <c r="DV262" i="4"/>
  <c r="DT262" i="4"/>
  <c r="DX91" i="5"/>
  <c r="DV91" i="5"/>
  <c r="DT91" i="5"/>
  <c r="DX101" i="5"/>
  <c r="DV101" i="5"/>
  <c r="DT101" i="5"/>
  <c r="DX155" i="5"/>
  <c r="DV155" i="5"/>
  <c r="DT155" i="5"/>
  <c r="DT136" i="5"/>
  <c r="DV136" i="5"/>
  <c r="DX136" i="5"/>
  <c r="DW192" i="5"/>
  <c r="DU192" i="5"/>
  <c r="DU194" i="5"/>
  <c r="DW194" i="5"/>
  <c r="DN20" i="2"/>
  <c r="DP20" i="2" s="1"/>
  <c r="DS20" i="2"/>
  <c r="DQ20" i="2"/>
  <c r="DO135" i="2"/>
  <c r="DR135" i="2"/>
  <c r="DS13" i="2"/>
  <c r="DQ13" i="2"/>
  <c r="DN13" i="2"/>
  <c r="DP13" i="2" s="1"/>
  <c r="DO50" i="2"/>
  <c r="DR50" i="2"/>
  <c r="DN101" i="2"/>
  <c r="DP101" i="2" s="1"/>
  <c r="DQ101" i="2"/>
  <c r="DS101" i="2"/>
  <c r="DN64" i="2"/>
  <c r="DP64" i="2" s="1"/>
  <c r="DS64" i="2"/>
  <c r="DQ64" i="2"/>
  <c r="DN183" i="2"/>
  <c r="DP183" i="2" s="1"/>
  <c r="DQ183" i="2"/>
  <c r="DS183" i="2"/>
  <c r="DW169" i="3"/>
  <c r="DU169" i="3"/>
  <c r="DX41" i="4"/>
  <c r="DV41" i="4"/>
  <c r="DT41" i="4"/>
  <c r="DX35" i="4"/>
  <c r="DT35" i="4"/>
  <c r="DV35" i="4"/>
  <c r="DX133" i="4"/>
  <c r="DV133" i="4"/>
  <c r="DT133" i="4"/>
  <c r="DW8" i="4"/>
  <c r="DU8" i="4"/>
  <c r="DU54" i="5"/>
  <c r="DU207" i="4"/>
  <c r="DW207" i="4"/>
  <c r="DT263" i="4"/>
  <c r="DV263" i="4"/>
  <c r="DX263" i="4"/>
  <c r="DX222" i="5"/>
  <c r="DT222" i="5"/>
  <c r="DV222" i="5"/>
  <c r="DW243" i="5"/>
  <c r="DU243" i="5"/>
  <c r="DX255" i="5"/>
  <c r="DV255" i="5"/>
  <c r="DT255" i="5"/>
  <c r="AM59" i="11"/>
  <c r="AM110" i="11" s="1"/>
  <c r="AC110" i="11"/>
  <c r="X109" i="11"/>
  <c r="Y10" i="11"/>
  <c r="AX34" i="11"/>
  <c r="DR14" i="2"/>
  <c r="DO14" i="2"/>
  <c r="DX9" i="3"/>
  <c r="DV9" i="3"/>
  <c r="DT9" i="3"/>
  <c r="DO62" i="2"/>
  <c r="DR62" i="2"/>
  <c r="DW18" i="4"/>
  <c r="DU18" i="4"/>
  <c r="DO141" i="2"/>
  <c r="DR141" i="2"/>
  <c r="DV5" i="3"/>
  <c r="DT5" i="3"/>
  <c r="DX5" i="3"/>
  <c r="DW66" i="3"/>
  <c r="DU66" i="3"/>
  <c r="DW217" i="3"/>
  <c r="DU217" i="3"/>
  <c r="DU39" i="4"/>
  <c r="DW39" i="4"/>
  <c r="DV270" i="4"/>
  <c r="DT270" i="4"/>
  <c r="DX270" i="4"/>
  <c r="DW262" i="4"/>
  <c r="DU262" i="4"/>
  <c r="DU36" i="5"/>
  <c r="DW36" i="5"/>
  <c r="DW91" i="5"/>
  <c r="DU91" i="5"/>
  <c r="DT192" i="5"/>
  <c r="DV192" i="5"/>
  <c r="DX192" i="5"/>
  <c r="DT194" i="5"/>
  <c r="DV194" i="5"/>
  <c r="DX194" i="5"/>
  <c r="DO224" i="2"/>
  <c r="DR101" i="2"/>
  <c r="DO101" i="2"/>
  <c r="DO64" i="2"/>
  <c r="DR64" i="2"/>
  <c r="DO183" i="2"/>
  <c r="DR183" i="2"/>
  <c r="DX169" i="3"/>
  <c r="DV169" i="3"/>
  <c r="DT169" i="3"/>
  <c r="DU91" i="3"/>
  <c r="DW91" i="3"/>
  <c r="DU138" i="4"/>
  <c r="DW138" i="4"/>
  <c r="DT8" i="4"/>
  <c r="DV8" i="4"/>
  <c r="DX8" i="4"/>
  <c r="DU59" i="5"/>
  <c r="DV107" i="5"/>
  <c r="DT107" i="5"/>
  <c r="DX107" i="5"/>
  <c r="DW159" i="5"/>
  <c r="DU159" i="5"/>
  <c r="DV166" i="5"/>
  <c r="DT166" i="5"/>
  <c r="DX166" i="5"/>
  <c r="DV265" i="5"/>
  <c r="DT265" i="5"/>
  <c r="DX265" i="5"/>
  <c r="DT279" i="5"/>
  <c r="DX279" i="5"/>
  <c r="DV279" i="5"/>
  <c r="AU59" i="11"/>
  <c r="AU110" i="11" s="1"/>
  <c r="AK110" i="11"/>
  <c r="AH110" i="11"/>
  <c r="AR59" i="11"/>
  <c r="AR110" i="11" s="1"/>
  <c r="AF109" i="11"/>
  <c r="AP10" i="11"/>
  <c r="AP109" i="11" s="1"/>
  <c r="AC109" i="11"/>
  <c r="AM10" i="11"/>
  <c r="AM109" i="11" s="1"/>
  <c r="DT181" i="5"/>
  <c r="DX181" i="5"/>
  <c r="DV181" i="5"/>
  <c r="DT175" i="5"/>
  <c r="DX175" i="5"/>
  <c r="DV175" i="5"/>
  <c r="DO146" i="2"/>
  <c r="DR146" i="2"/>
  <c r="DR250" i="2"/>
  <c r="DO250" i="2"/>
  <c r="DS14" i="2"/>
  <c r="DQ14" i="2"/>
  <c r="DN14" i="2"/>
  <c r="DP14" i="2" s="1"/>
  <c r="DN62" i="2"/>
  <c r="DP62" i="2" s="1"/>
  <c r="DS62" i="2"/>
  <c r="DQ62" i="2"/>
  <c r="DN141" i="2"/>
  <c r="DP141" i="2" s="1"/>
  <c r="DQ141" i="2"/>
  <c r="DS141" i="2"/>
  <c r="DU5" i="3"/>
  <c r="DW5" i="3"/>
  <c r="DX66" i="3"/>
  <c r="DV66" i="3"/>
  <c r="DT66" i="3"/>
  <c r="DT184" i="3"/>
  <c r="DV184" i="3"/>
  <c r="DX184" i="3"/>
  <c r="DX39" i="4"/>
  <c r="DV39" i="4"/>
  <c r="DT39" i="4"/>
  <c r="DV43" i="5"/>
  <c r="DT43" i="5"/>
  <c r="DX43" i="5"/>
  <c r="DW270" i="4"/>
  <c r="DU270" i="4"/>
  <c r="DX36" i="5"/>
  <c r="DT36" i="5"/>
  <c r="DV36" i="5"/>
  <c r="DU264" i="5"/>
  <c r="DW264" i="5"/>
  <c r="DO114" i="2"/>
  <c r="DR114" i="2"/>
  <c r="DW166" i="3"/>
  <c r="DU166" i="3"/>
  <c r="DW33" i="4"/>
  <c r="DU33" i="4"/>
  <c r="DN215" i="2"/>
  <c r="DP215" i="2" s="1"/>
  <c r="DQ215" i="2"/>
  <c r="DS215" i="2"/>
  <c r="DW207" i="3"/>
  <c r="DU207" i="3"/>
  <c r="DU272" i="3"/>
  <c r="DW272" i="3"/>
  <c r="DN158" i="2"/>
  <c r="DP158" i="2" s="1"/>
  <c r="DS158" i="2"/>
  <c r="DQ158" i="2"/>
  <c r="DT91" i="3"/>
  <c r="DX91" i="3"/>
  <c r="DV91" i="3"/>
  <c r="DT138" i="4"/>
  <c r="DX138" i="4"/>
  <c r="DV138" i="4"/>
  <c r="DX242" i="4"/>
  <c r="DV242" i="4"/>
  <c r="DT242" i="4"/>
  <c r="DW104" i="4"/>
  <c r="DU104" i="4"/>
  <c r="DW107" i="5"/>
  <c r="DU107" i="5"/>
  <c r="DX159" i="5"/>
  <c r="DV159" i="5"/>
  <c r="DT159" i="5"/>
  <c r="DU166" i="5"/>
  <c r="DW166" i="5"/>
  <c r="DU265" i="5"/>
  <c r="DW265" i="5"/>
  <c r="DW279" i="5"/>
  <c r="DU279" i="5"/>
  <c r="W59" i="11"/>
  <c r="W110" i="11" s="1"/>
  <c r="V110" i="11"/>
  <c r="AG109" i="11"/>
  <c r="AQ10" i="11"/>
  <c r="AQ109" i="11" s="1"/>
  <c r="AK109" i="11"/>
  <c r="AU10" i="11"/>
  <c r="AU109" i="11" s="1"/>
  <c r="DW206" i="5"/>
  <c r="DU206" i="5"/>
  <c r="DV264" i="5"/>
  <c r="DT264" i="5"/>
  <c r="DX264" i="5"/>
  <c r="DR260" i="2"/>
  <c r="DO260" i="2"/>
  <c r="DR109" i="2"/>
  <c r="DO109" i="2"/>
  <c r="DW97" i="3"/>
  <c r="DU97" i="3"/>
  <c r="DN114" i="2"/>
  <c r="DP114" i="2" s="1"/>
  <c r="DS114" i="2"/>
  <c r="DQ114" i="2"/>
  <c r="DX166" i="3"/>
  <c r="DV166" i="3"/>
  <c r="DT166" i="3"/>
  <c r="DV33" i="4"/>
  <c r="DT33" i="4"/>
  <c r="DX33" i="4"/>
  <c r="DO215" i="2"/>
  <c r="DR215" i="2"/>
  <c r="DX207" i="3"/>
  <c r="DT207" i="3"/>
  <c r="DV207" i="3"/>
  <c r="DX272" i="3"/>
  <c r="DV272" i="3"/>
  <c r="DT272" i="3"/>
  <c r="DO158" i="2"/>
  <c r="DR158" i="2"/>
  <c r="DT118" i="3"/>
  <c r="DX118" i="3"/>
  <c r="DV118" i="3"/>
  <c r="DW238" i="3"/>
  <c r="DU238" i="3"/>
  <c r="DU242" i="4"/>
  <c r="DW242" i="4"/>
  <c r="DT104" i="4"/>
  <c r="DX104" i="4"/>
  <c r="DV104" i="4"/>
  <c r="DW277" i="4"/>
  <c r="DU277" i="4"/>
  <c r="DU253" i="4"/>
  <c r="DW253" i="4"/>
  <c r="DU275" i="4"/>
  <c r="DW275" i="4"/>
  <c r="DV172" i="5"/>
  <c r="DT172" i="5"/>
  <c r="DX172" i="5"/>
  <c r="DU239" i="5"/>
  <c r="DW239" i="5"/>
  <c r="AN59" i="11"/>
  <c r="AN110" i="11" s="1"/>
  <c r="AD110" i="11"/>
  <c r="AI110" i="11"/>
  <c r="AS59" i="11"/>
  <c r="AS110" i="11" s="1"/>
  <c r="AR10" i="11"/>
  <c r="AR109" i="11" s="1"/>
  <c r="AH109" i="11"/>
  <c r="DY201" i="3" l="1"/>
  <c r="DY127" i="4"/>
  <c r="ED127" i="4" s="1"/>
  <c r="DT270" i="2"/>
  <c r="DY270" i="2" s="1"/>
  <c r="DY72" i="5"/>
  <c r="DZ72" i="5" s="1"/>
  <c r="EA109" i="5"/>
  <c r="EB109" i="5" s="1"/>
  <c r="EC109" i="5" s="1"/>
  <c r="EH109" i="5" s="1"/>
  <c r="EA87" i="3"/>
  <c r="EB87" i="3" s="1"/>
  <c r="EC87" i="3" s="1"/>
  <c r="EH87" i="3" s="1"/>
  <c r="EA137" i="5"/>
  <c r="EB137" i="5" s="1"/>
  <c r="EC137" i="5" s="1"/>
  <c r="EH137" i="5" s="1"/>
  <c r="EA266" i="3"/>
  <c r="EB266" i="3" s="1"/>
  <c r="EC266" i="3" s="1"/>
  <c r="EH266" i="3" s="1"/>
  <c r="DY98" i="4"/>
  <c r="DZ98" i="4" s="1"/>
  <c r="DY154" i="3"/>
  <c r="DZ154" i="3" s="1"/>
  <c r="DZ130" i="3"/>
  <c r="DY96" i="5"/>
  <c r="DZ96" i="5" s="1"/>
  <c r="EA130" i="3"/>
  <c r="EB130" i="3" s="1"/>
  <c r="EC130" i="3" s="1"/>
  <c r="EH130" i="3" s="1"/>
  <c r="DT34" i="2"/>
  <c r="DY34" i="2" s="1"/>
  <c r="DT29" i="2"/>
  <c r="DY29" i="2" s="1"/>
  <c r="EA82" i="3"/>
  <c r="EB82" i="3" s="1"/>
  <c r="EC82" i="3" s="1"/>
  <c r="EH82" i="3" s="1"/>
  <c r="EA119" i="5"/>
  <c r="EB119" i="5" s="1"/>
  <c r="EC119" i="5" s="1"/>
  <c r="EH119" i="5" s="1"/>
  <c r="DT23" i="2"/>
  <c r="DU23" i="2" s="1"/>
  <c r="DV33" i="2"/>
  <c r="DW33" i="2" s="1"/>
  <c r="DX33" i="2" s="1"/>
  <c r="EC33" i="2" s="1"/>
  <c r="DY260" i="5"/>
  <c r="ED260" i="5" s="1"/>
  <c r="DY35" i="3"/>
  <c r="ED35" i="3" s="1"/>
  <c r="EA52" i="4"/>
  <c r="EB52" i="4" s="1"/>
  <c r="EC52" i="4" s="1"/>
  <c r="EH52" i="4" s="1"/>
  <c r="EA161" i="5"/>
  <c r="EB161" i="5" s="1"/>
  <c r="EC161" i="5" s="1"/>
  <c r="EH161" i="5" s="1"/>
  <c r="DV42" i="2"/>
  <c r="DW42" i="2" s="1"/>
  <c r="DX42" i="2" s="1"/>
  <c r="EC42" i="2" s="1"/>
  <c r="DV208" i="2"/>
  <c r="DW208" i="2" s="1"/>
  <c r="DX208" i="2" s="1"/>
  <c r="EC208" i="2" s="1"/>
  <c r="DY208" i="4"/>
  <c r="DZ208" i="4" s="1"/>
  <c r="DY43" i="3"/>
  <c r="DZ43" i="3" s="1"/>
  <c r="DV268" i="2"/>
  <c r="DW268" i="2" s="1"/>
  <c r="DX268" i="2" s="1"/>
  <c r="EC268" i="2" s="1"/>
  <c r="EA240" i="4"/>
  <c r="EB240" i="4" s="1"/>
  <c r="EC240" i="4" s="1"/>
  <c r="EH240" i="4" s="1"/>
  <c r="DY236" i="4"/>
  <c r="ED236" i="4" s="1"/>
  <c r="EA144" i="4"/>
  <c r="EB144" i="4" s="1"/>
  <c r="EC144" i="4" s="1"/>
  <c r="EH144" i="4" s="1"/>
  <c r="DV81" i="2"/>
  <c r="DW81" i="2" s="1"/>
  <c r="DX81" i="2" s="1"/>
  <c r="EC81" i="2" s="1"/>
  <c r="DY177" i="3"/>
  <c r="DZ177" i="3" s="1"/>
  <c r="DY268" i="2"/>
  <c r="DZ268" i="2" s="1"/>
  <c r="EA268" i="2" s="1"/>
  <c r="DV98" i="2"/>
  <c r="DW98" i="2" s="1"/>
  <c r="DX98" i="2" s="1"/>
  <c r="EC98" i="2" s="1"/>
  <c r="EA56" i="4"/>
  <c r="EB56" i="4" s="1"/>
  <c r="EC56" i="4" s="1"/>
  <c r="EH56" i="4" s="1"/>
  <c r="EA160" i="3"/>
  <c r="EB160" i="3" s="1"/>
  <c r="EC160" i="3" s="1"/>
  <c r="EH160" i="3" s="1"/>
  <c r="DV258" i="2"/>
  <c r="DW258" i="2" s="1"/>
  <c r="DX258" i="2" s="1"/>
  <c r="EC258" i="2" s="1"/>
  <c r="DV85" i="2"/>
  <c r="DW85" i="2" s="1"/>
  <c r="DX85" i="2" s="1"/>
  <c r="EC85" i="2" s="1"/>
  <c r="EA17" i="5"/>
  <c r="EB17" i="5" s="1"/>
  <c r="EC17" i="5" s="1"/>
  <c r="EH17" i="5" s="1"/>
  <c r="EA251" i="4"/>
  <c r="EB251" i="4" s="1"/>
  <c r="EC251" i="4" s="1"/>
  <c r="EH251" i="4" s="1"/>
  <c r="EA162" i="4"/>
  <c r="EB162" i="4" s="1"/>
  <c r="EC162" i="4" s="1"/>
  <c r="EH162" i="4" s="1"/>
  <c r="EA193" i="4"/>
  <c r="EB193" i="4" s="1"/>
  <c r="EC193" i="4" s="1"/>
  <c r="EH193" i="4" s="1"/>
  <c r="EA192" i="4"/>
  <c r="EB192" i="4" s="1"/>
  <c r="EC192" i="4" s="1"/>
  <c r="EH192" i="4" s="1"/>
  <c r="EA268" i="4"/>
  <c r="EB268" i="4" s="1"/>
  <c r="EC268" i="4" s="1"/>
  <c r="EH268" i="4" s="1"/>
  <c r="EA59" i="3"/>
  <c r="EB59" i="3" s="1"/>
  <c r="EC59" i="3" s="1"/>
  <c r="EH59" i="3" s="1"/>
  <c r="DV47" i="2"/>
  <c r="DW47" i="2" s="1"/>
  <c r="DX47" i="2" s="1"/>
  <c r="EC47" i="2" s="1"/>
  <c r="EA164" i="3"/>
  <c r="EB164" i="3" s="1"/>
  <c r="EC164" i="3" s="1"/>
  <c r="EH164" i="3" s="1"/>
  <c r="EA17" i="4"/>
  <c r="EB17" i="4" s="1"/>
  <c r="EC17" i="4" s="1"/>
  <c r="EH17" i="4" s="1"/>
  <c r="EA208" i="5"/>
  <c r="EB208" i="5" s="1"/>
  <c r="EC208" i="5" s="1"/>
  <c r="EH208" i="5" s="1"/>
  <c r="EA276" i="4"/>
  <c r="EB276" i="4" s="1"/>
  <c r="EC276" i="4" s="1"/>
  <c r="EH276" i="4" s="1"/>
  <c r="ED193" i="4"/>
  <c r="EE193" i="4" s="1"/>
  <c r="EF193" i="4" s="1"/>
  <c r="DV51" i="2"/>
  <c r="DW51" i="2" s="1"/>
  <c r="DX51" i="2" s="1"/>
  <c r="EC51" i="2" s="1"/>
  <c r="EA58" i="4"/>
  <c r="EB58" i="4" s="1"/>
  <c r="EC58" i="4" s="1"/>
  <c r="EH58" i="4" s="1"/>
  <c r="EA78" i="4"/>
  <c r="EB78" i="4" s="1"/>
  <c r="EC78" i="4" s="1"/>
  <c r="EH78" i="4" s="1"/>
  <c r="DY245" i="3"/>
  <c r="ED245" i="3" s="1"/>
  <c r="DT53" i="2"/>
  <c r="DY53" i="2" s="1"/>
  <c r="DV194" i="2"/>
  <c r="DW194" i="2" s="1"/>
  <c r="DX194" i="2" s="1"/>
  <c r="EC194" i="2" s="1"/>
  <c r="DY216" i="2"/>
  <c r="EB216" i="2" s="1"/>
  <c r="ED110" i="4"/>
  <c r="EG110" i="4" s="1"/>
  <c r="EA131" i="5"/>
  <c r="EB131" i="5" s="1"/>
  <c r="EC131" i="5" s="1"/>
  <c r="EH131" i="5" s="1"/>
  <c r="DV256" i="2"/>
  <c r="DW256" i="2" s="1"/>
  <c r="DX256" i="2" s="1"/>
  <c r="EC256" i="2" s="1"/>
  <c r="EA190" i="5"/>
  <c r="EB190" i="5" s="1"/>
  <c r="EC190" i="5" s="1"/>
  <c r="EH190" i="5" s="1"/>
  <c r="DV216" i="2"/>
  <c r="DW216" i="2" s="1"/>
  <c r="DX216" i="2" s="1"/>
  <c r="EC216" i="2" s="1"/>
  <c r="ED266" i="3"/>
  <c r="EG266" i="3" s="1"/>
  <c r="EA224" i="4"/>
  <c r="EB224" i="4" s="1"/>
  <c r="EC224" i="4" s="1"/>
  <c r="EH224" i="4" s="1"/>
  <c r="EA38" i="3"/>
  <c r="EB38" i="3" s="1"/>
  <c r="EC38" i="3" s="1"/>
  <c r="EH38" i="3" s="1"/>
  <c r="EA110" i="4"/>
  <c r="EB110" i="4" s="1"/>
  <c r="EC110" i="4" s="1"/>
  <c r="EH110" i="4" s="1"/>
  <c r="DY39" i="4"/>
  <c r="EA39" i="4"/>
  <c r="EB39" i="4" s="1"/>
  <c r="EC39" i="4" s="1"/>
  <c r="EH39" i="4" s="1"/>
  <c r="DY132" i="5"/>
  <c r="EA132" i="5"/>
  <c r="EB132" i="5" s="1"/>
  <c r="EC132" i="5" s="1"/>
  <c r="EH132" i="5" s="1"/>
  <c r="DY244" i="5"/>
  <c r="EA244" i="5"/>
  <c r="EB244" i="5" s="1"/>
  <c r="EC244" i="5" s="1"/>
  <c r="EH244" i="5" s="1"/>
  <c r="DY46" i="4"/>
  <c r="EA46" i="4"/>
  <c r="EB46" i="4" s="1"/>
  <c r="EC46" i="4" s="1"/>
  <c r="EH46" i="4" s="1"/>
  <c r="DT187" i="2"/>
  <c r="DV187" i="2"/>
  <c r="DW187" i="2" s="1"/>
  <c r="DX187" i="2" s="1"/>
  <c r="EC187" i="2" s="1"/>
  <c r="DY140" i="5"/>
  <c r="EA140" i="5"/>
  <c r="EB140" i="5" s="1"/>
  <c r="EC140" i="5" s="1"/>
  <c r="EH140" i="5" s="1"/>
  <c r="DT266" i="2"/>
  <c r="DV266" i="2"/>
  <c r="DW266" i="2" s="1"/>
  <c r="DX266" i="2" s="1"/>
  <c r="EC266" i="2" s="1"/>
  <c r="DT60" i="2"/>
  <c r="DV60" i="2"/>
  <c r="DW60" i="2" s="1"/>
  <c r="DX60" i="2" s="1"/>
  <c r="EC60" i="2" s="1"/>
  <c r="DY42" i="3"/>
  <c r="EA42" i="3"/>
  <c r="EB42" i="3" s="1"/>
  <c r="EC42" i="3" s="1"/>
  <c r="EH42" i="3" s="1"/>
  <c r="DT157" i="2"/>
  <c r="DV157" i="2"/>
  <c r="DW157" i="2" s="1"/>
  <c r="DX157" i="2" s="1"/>
  <c r="EC157" i="2" s="1"/>
  <c r="DY104" i="5"/>
  <c r="EA104" i="5"/>
  <c r="EB104" i="5" s="1"/>
  <c r="EC104" i="5" s="1"/>
  <c r="EH104" i="5" s="1"/>
  <c r="DT227" i="2"/>
  <c r="DV227" i="2"/>
  <c r="DW227" i="2" s="1"/>
  <c r="DX227" i="2" s="1"/>
  <c r="EC227" i="2" s="1"/>
  <c r="DY106" i="5"/>
  <c r="EA106" i="5"/>
  <c r="EB106" i="5" s="1"/>
  <c r="EC106" i="5" s="1"/>
  <c r="EH106" i="5" s="1"/>
  <c r="DT95" i="2"/>
  <c r="DV95" i="2"/>
  <c r="DW95" i="2" s="1"/>
  <c r="DX95" i="2" s="1"/>
  <c r="EC95" i="2" s="1"/>
  <c r="DY228" i="4"/>
  <c r="EA228" i="4"/>
  <c r="EB228" i="4" s="1"/>
  <c r="EC228" i="4" s="1"/>
  <c r="EH228" i="4" s="1"/>
  <c r="DY14" i="5"/>
  <c r="EA14" i="5"/>
  <c r="EB14" i="5" s="1"/>
  <c r="EC14" i="5" s="1"/>
  <c r="EH14" i="5" s="1"/>
  <c r="DY5" i="5"/>
  <c r="EA5" i="5"/>
  <c r="EB5" i="5" s="1"/>
  <c r="EC5" i="5" s="1"/>
  <c r="EH5" i="5" s="1"/>
  <c r="DY230" i="5"/>
  <c r="EA230" i="5"/>
  <c r="EB230" i="5" s="1"/>
  <c r="EC230" i="5" s="1"/>
  <c r="EH230" i="5" s="1"/>
  <c r="DY99" i="5"/>
  <c r="EA99" i="5"/>
  <c r="EB99" i="5" s="1"/>
  <c r="EC99" i="5" s="1"/>
  <c r="EH99" i="5" s="1"/>
  <c r="DT161" i="2"/>
  <c r="DV161" i="2"/>
  <c r="DW161" i="2" s="1"/>
  <c r="DX161" i="2" s="1"/>
  <c r="EC161" i="2" s="1"/>
  <c r="ED164" i="3"/>
  <c r="DZ164" i="3"/>
  <c r="DY145" i="5"/>
  <c r="EA145" i="5"/>
  <c r="EB145" i="5" s="1"/>
  <c r="EC145" i="5" s="1"/>
  <c r="EH145" i="5" s="1"/>
  <c r="DY266" i="5"/>
  <c r="EA266" i="5"/>
  <c r="EB266" i="5" s="1"/>
  <c r="EC266" i="5" s="1"/>
  <c r="EH266" i="5" s="1"/>
  <c r="DT192" i="2"/>
  <c r="DV192" i="2"/>
  <c r="DW192" i="2" s="1"/>
  <c r="DX192" i="2" s="1"/>
  <c r="EC192" i="2" s="1"/>
  <c r="DT127" i="2"/>
  <c r="DV127" i="2"/>
  <c r="DW127" i="2" s="1"/>
  <c r="DX127" i="2" s="1"/>
  <c r="EC127" i="2" s="1"/>
  <c r="DY114" i="3"/>
  <c r="EA114" i="3"/>
  <c r="EB114" i="3" s="1"/>
  <c r="EC114" i="3" s="1"/>
  <c r="EH114" i="3" s="1"/>
  <c r="DY243" i="3"/>
  <c r="EA243" i="3"/>
  <c r="EB243" i="3" s="1"/>
  <c r="EC243" i="3" s="1"/>
  <c r="EH243" i="3" s="1"/>
  <c r="DY81" i="2"/>
  <c r="DU81" i="2"/>
  <c r="DZ52" i="4"/>
  <c r="ED52" i="4"/>
  <c r="DZ131" i="5"/>
  <c r="ED131" i="5"/>
  <c r="DY5" i="3"/>
  <c r="EA5" i="3"/>
  <c r="EB5" i="3" s="1"/>
  <c r="EC5" i="3" s="1"/>
  <c r="EH5" i="3" s="1"/>
  <c r="Y109" i="11"/>
  <c r="Z10" i="11"/>
  <c r="DY99" i="3"/>
  <c r="EA99" i="3"/>
  <c r="EB99" i="3" s="1"/>
  <c r="EC99" i="3" s="1"/>
  <c r="EH99" i="3" s="1"/>
  <c r="DY232" i="4"/>
  <c r="EA232" i="4"/>
  <c r="EB232" i="4" s="1"/>
  <c r="EC232" i="4" s="1"/>
  <c r="EH232" i="4" s="1"/>
  <c r="DY244" i="4"/>
  <c r="EA244" i="4"/>
  <c r="EB244" i="4" s="1"/>
  <c r="EC244" i="4" s="1"/>
  <c r="EH244" i="4" s="1"/>
  <c r="DY81" i="3"/>
  <c r="EA81" i="3"/>
  <c r="EB81" i="3" s="1"/>
  <c r="EC81" i="3" s="1"/>
  <c r="EH81" i="3" s="1"/>
  <c r="DY10" i="3"/>
  <c r="EA10" i="3"/>
  <c r="EB10" i="3" s="1"/>
  <c r="EC10" i="3" s="1"/>
  <c r="EH10" i="3" s="1"/>
  <c r="DY223" i="4"/>
  <c r="EA223" i="4"/>
  <c r="EB223" i="4" s="1"/>
  <c r="EC223" i="4" s="1"/>
  <c r="EH223" i="4" s="1"/>
  <c r="DT41" i="2"/>
  <c r="DV41" i="2"/>
  <c r="DW41" i="2" s="1"/>
  <c r="DX41" i="2" s="1"/>
  <c r="EC41" i="2" s="1"/>
  <c r="DY54" i="4"/>
  <c r="EA54" i="4"/>
  <c r="EB54" i="4" s="1"/>
  <c r="EC54" i="4" s="1"/>
  <c r="EH54" i="4" s="1"/>
  <c r="DY44" i="4"/>
  <c r="EA44" i="4"/>
  <c r="EB44" i="4" s="1"/>
  <c r="EC44" i="4" s="1"/>
  <c r="EH44" i="4" s="1"/>
  <c r="DY235" i="3"/>
  <c r="EA235" i="3"/>
  <c r="EB235" i="3" s="1"/>
  <c r="EC235" i="3" s="1"/>
  <c r="EH235" i="3" s="1"/>
  <c r="DY95" i="5"/>
  <c r="EA95" i="5"/>
  <c r="EB95" i="5" s="1"/>
  <c r="EC95" i="5" s="1"/>
  <c r="EH95" i="5" s="1"/>
  <c r="DT86" i="2"/>
  <c r="DV86" i="2"/>
  <c r="DW86" i="2" s="1"/>
  <c r="DX86" i="2" s="1"/>
  <c r="EC86" i="2" s="1"/>
  <c r="DY75" i="3"/>
  <c r="EA75" i="3"/>
  <c r="EB75" i="3" s="1"/>
  <c r="EC75" i="3" s="1"/>
  <c r="EH75" i="3" s="1"/>
  <c r="DY22" i="4"/>
  <c r="EA22" i="4"/>
  <c r="EB22" i="4" s="1"/>
  <c r="EC22" i="4" s="1"/>
  <c r="EH22" i="4" s="1"/>
  <c r="DY158" i="5"/>
  <c r="EA158" i="5"/>
  <c r="EB158" i="5" s="1"/>
  <c r="EC158" i="5" s="1"/>
  <c r="EH158" i="5" s="1"/>
  <c r="DT82" i="2"/>
  <c r="DV82" i="2"/>
  <c r="DW82" i="2" s="1"/>
  <c r="DX82" i="2" s="1"/>
  <c r="EC82" i="2" s="1"/>
  <c r="DY212" i="3"/>
  <c r="EA212" i="3"/>
  <c r="EB212" i="3" s="1"/>
  <c r="EC212" i="3" s="1"/>
  <c r="EH212" i="3" s="1"/>
  <c r="DY154" i="4"/>
  <c r="EA154" i="4"/>
  <c r="EB154" i="4" s="1"/>
  <c r="EC154" i="4" s="1"/>
  <c r="EH154" i="4" s="1"/>
  <c r="DY76" i="3"/>
  <c r="EA76" i="3"/>
  <c r="EB76" i="3" s="1"/>
  <c r="EC76" i="3" s="1"/>
  <c r="EH76" i="3" s="1"/>
  <c r="DY251" i="5"/>
  <c r="EA251" i="5"/>
  <c r="EB251" i="5" s="1"/>
  <c r="EC251" i="5" s="1"/>
  <c r="EH251" i="5" s="1"/>
  <c r="DY156" i="3"/>
  <c r="EA156" i="3"/>
  <c r="EB156" i="3" s="1"/>
  <c r="EC156" i="3" s="1"/>
  <c r="EH156" i="3" s="1"/>
  <c r="DY174" i="4"/>
  <c r="EA174" i="4"/>
  <c r="EB174" i="4" s="1"/>
  <c r="EC174" i="4" s="1"/>
  <c r="EH174" i="4" s="1"/>
  <c r="DY142" i="5"/>
  <c r="EA142" i="5"/>
  <c r="EB142" i="5" s="1"/>
  <c r="EC142" i="5" s="1"/>
  <c r="EH142" i="5" s="1"/>
  <c r="DY143" i="3"/>
  <c r="EA143" i="3"/>
  <c r="EB143" i="3" s="1"/>
  <c r="EC143" i="3" s="1"/>
  <c r="EH143" i="3" s="1"/>
  <c r="DY35" i="4"/>
  <c r="EA35" i="4"/>
  <c r="EB35" i="4" s="1"/>
  <c r="EC35" i="4" s="1"/>
  <c r="EH35" i="4" s="1"/>
  <c r="DY122" i="4"/>
  <c r="EA122" i="4"/>
  <c r="EB122" i="4" s="1"/>
  <c r="EC122" i="4" s="1"/>
  <c r="EH122" i="4" s="1"/>
  <c r="DY28" i="4"/>
  <c r="EA28" i="4"/>
  <c r="EB28" i="4" s="1"/>
  <c r="EC28" i="4" s="1"/>
  <c r="EH28" i="4" s="1"/>
  <c r="DY170" i="4"/>
  <c r="EA170" i="4"/>
  <c r="EB170" i="4" s="1"/>
  <c r="EC170" i="4" s="1"/>
  <c r="EH170" i="4" s="1"/>
  <c r="DY172" i="4"/>
  <c r="EA172" i="4"/>
  <c r="EB172" i="4" s="1"/>
  <c r="EC172" i="4" s="1"/>
  <c r="EH172" i="4" s="1"/>
  <c r="DY279" i="3"/>
  <c r="EA279" i="3"/>
  <c r="EB279" i="3" s="1"/>
  <c r="EC279" i="3" s="1"/>
  <c r="EH279" i="3" s="1"/>
  <c r="DY197" i="4"/>
  <c r="EA197" i="4"/>
  <c r="EB197" i="4" s="1"/>
  <c r="EC197" i="4" s="1"/>
  <c r="EH197" i="4" s="1"/>
  <c r="AY10" i="11"/>
  <c r="AY34" i="11"/>
  <c r="AX109" i="11"/>
  <c r="DY144" i="3"/>
  <c r="EA144" i="3"/>
  <c r="EB144" i="3" s="1"/>
  <c r="EC144" i="3" s="1"/>
  <c r="EH144" i="3" s="1"/>
  <c r="DT206" i="2"/>
  <c r="DV206" i="2"/>
  <c r="DW206" i="2" s="1"/>
  <c r="DX206" i="2" s="1"/>
  <c r="EC206" i="2" s="1"/>
  <c r="DY141" i="4"/>
  <c r="EA141" i="4"/>
  <c r="EB141" i="4" s="1"/>
  <c r="EC141" i="4" s="1"/>
  <c r="EH141" i="4" s="1"/>
  <c r="DY234" i="3"/>
  <c r="EA234" i="3"/>
  <c r="EB234" i="3" s="1"/>
  <c r="EC234" i="3" s="1"/>
  <c r="EH234" i="3" s="1"/>
  <c r="DY99" i="4"/>
  <c r="EA99" i="4"/>
  <c r="EB99" i="4" s="1"/>
  <c r="EC99" i="4" s="1"/>
  <c r="EH99" i="4" s="1"/>
  <c r="DY15" i="4"/>
  <c r="EA15" i="4"/>
  <c r="EB15" i="4" s="1"/>
  <c r="EC15" i="4" s="1"/>
  <c r="EH15" i="4" s="1"/>
  <c r="DY277" i="3"/>
  <c r="EA277" i="3"/>
  <c r="EB277" i="3" s="1"/>
  <c r="EC277" i="3" s="1"/>
  <c r="EH277" i="3" s="1"/>
  <c r="DY10" i="4"/>
  <c r="EA10" i="4"/>
  <c r="EB10" i="4" s="1"/>
  <c r="EC10" i="4" s="1"/>
  <c r="EH10" i="4" s="1"/>
  <c r="DY189" i="3"/>
  <c r="EA189" i="3"/>
  <c r="EB189" i="3" s="1"/>
  <c r="EC189" i="3" s="1"/>
  <c r="EH189" i="3" s="1"/>
  <c r="DT163" i="2"/>
  <c r="DV163" i="2"/>
  <c r="DW163" i="2" s="1"/>
  <c r="DX163" i="2" s="1"/>
  <c r="EC163" i="2" s="1"/>
  <c r="DY88" i="4"/>
  <c r="EA88" i="4"/>
  <c r="EB88" i="4" s="1"/>
  <c r="EC88" i="4" s="1"/>
  <c r="EH88" i="4" s="1"/>
  <c r="DT131" i="2"/>
  <c r="DV131" i="2"/>
  <c r="DW131" i="2" s="1"/>
  <c r="DX131" i="2" s="1"/>
  <c r="EC131" i="2" s="1"/>
  <c r="DY21" i="5"/>
  <c r="EA21" i="5"/>
  <c r="EB21" i="5" s="1"/>
  <c r="EC21" i="5" s="1"/>
  <c r="EH21" i="5" s="1"/>
  <c r="DY122" i="3"/>
  <c r="EA122" i="3"/>
  <c r="EB122" i="3" s="1"/>
  <c r="EC122" i="3" s="1"/>
  <c r="EH122" i="3" s="1"/>
  <c r="DY189" i="5"/>
  <c r="EA189" i="5"/>
  <c r="EB189" i="5" s="1"/>
  <c r="EC189" i="5" s="1"/>
  <c r="EH189" i="5" s="1"/>
  <c r="DZ161" i="5"/>
  <c r="ED161" i="5"/>
  <c r="DT25" i="2"/>
  <c r="DV25" i="2"/>
  <c r="DW25" i="2" s="1"/>
  <c r="DX25" i="2" s="1"/>
  <c r="EC25" i="2" s="1"/>
  <c r="DY183" i="3"/>
  <c r="EA183" i="3"/>
  <c r="EB183" i="3" s="1"/>
  <c r="EC183" i="3" s="1"/>
  <c r="EH183" i="3" s="1"/>
  <c r="DT18" i="2"/>
  <c r="DV18" i="2"/>
  <c r="DW18" i="2" s="1"/>
  <c r="DX18" i="2" s="1"/>
  <c r="EC18" i="2" s="1"/>
  <c r="DT128" i="2"/>
  <c r="DV128" i="2"/>
  <c r="DW128" i="2" s="1"/>
  <c r="DX128" i="2" s="1"/>
  <c r="EC128" i="2" s="1"/>
  <c r="DY71" i="3"/>
  <c r="EA71" i="3"/>
  <c r="EB71" i="3" s="1"/>
  <c r="EC71" i="3" s="1"/>
  <c r="EH71" i="3" s="1"/>
  <c r="DY79" i="4"/>
  <c r="EA79" i="4"/>
  <c r="EB79" i="4" s="1"/>
  <c r="EC79" i="4" s="1"/>
  <c r="EH79" i="4" s="1"/>
  <c r="DY119" i="3"/>
  <c r="EA119" i="3"/>
  <c r="EB119" i="3" s="1"/>
  <c r="EC119" i="3" s="1"/>
  <c r="EH119" i="3" s="1"/>
  <c r="DT106" i="2"/>
  <c r="DV106" i="2"/>
  <c r="DW106" i="2" s="1"/>
  <c r="DX106" i="2" s="1"/>
  <c r="EC106" i="2" s="1"/>
  <c r="DT145" i="2"/>
  <c r="DV145" i="2"/>
  <c r="DW145" i="2" s="1"/>
  <c r="DX145" i="2" s="1"/>
  <c r="EC145" i="2" s="1"/>
  <c r="DY226" i="4"/>
  <c r="EA226" i="4"/>
  <c r="EB226" i="4" s="1"/>
  <c r="EC226" i="4" s="1"/>
  <c r="EH226" i="4" s="1"/>
  <c r="DY33" i="5"/>
  <c r="EA33" i="5"/>
  <c r="EB33" i="5" s="1"/>
  <c r="EC33" i="5" s="1"/>
  <c r="EH33" i="5" s="1"/>
  <c r="DY151" i="4"/>
  <c r="EA151" i="4"/>
  <c r="EB151" i="4" s="1"/>
  <c r="EC151" i="4" s="1"/>
  <c r="EH151" i="4" s="1"/>
  <c r="DT203" i="2"/>
  <c r="DV203" i="2"/>
  <c r="DW203" i="2" s="1"/>
  <c r="DX203" i="2" s="1"/>
  <c r="EC203" i="2" s="1"/>
  <c r="DY158" i="3"/>
  <c r="EA158" i="3"/>
  <c r="EB158" i="3" s="1"/>
  <c r="EC158" i="3" s="1"/>
  <c r="EH158" i="3" s="1"/>
  <c r="DT91" i="2"/>
  <c r="DV91" i="2"/>
  <c r="DW91" i="2" s="1"/>
  <c r="DX91" i="2" s="1"/>
  <c r="EC91" i="2" s="1"/>
  <c r="DY187" i="4"/>
  <c r="EA187" i="4"/>
  <c r="EB187" i="4" s="1"/>
  <c r="EC187" i="4" s="1"/>
  <c r="EH187" i="4" s="1"/>
  <c r="DY157" i="3"/>
  <c r="EA157" i="3"/>
  <c r="EB157" i="3" s="1"/>
  <c r="EC157" i="3" s="1"/>
  <c r="EH157" i="3" s="1"/>
  <c r="DY211" i="5"/>
  <c r="EA211" i="5"/>
  <c r="EB211" i="5" s="1"/>
  <c r="EC211" i="5" s="1"/>
  <c r="EH211" i="5" s="1"/>
  <c r="DT275" i="2"/>
  <c r="DV275" i="2"/>
  <c r="DW275" i="2" s="1"/>
  <c r="DX275" i="2" s="1"/>
  <c r="EC275" i="2" s="1"/>
  <c r="DT100" i="2"/>
  <c r="DV100" i="2"/>
  <c r="DW100" i="2" s="1"/>
  <c r="DX100" i="2" s="1"/>
  <c r="EC100" i="2" s="1"/>
  <c r="DY167" i="4"/>
  <c r="EA167" i="4"/>
  <c r="EB167" i="4" s="1"/>
  <c r="EC167" i="4" s="1"/>
  <c r="EH167" i="4" s="1"/>
  <c r="DT197" i="2"/>
  <c r="DV197" i="2"/>
  <c r="DW197" i="2" s="1"/>
  <c r="DX197" i="2" s="1"/>
  <c r="EC197" i="2" s="1"/>
  <c r="DY112" i="3"/>
  <c r="EA112" i="3"/>
  <c r="EB112" i="3" s="1"/>
  <c r="EC112" i="3" s="1"/>
  <c r="EH112" i="3" s="1"/>
  <c r="DY258" i="3"/>
  <c r="EA258" i="3"/>
  <c r="EB258" i="3" s="1"/>
  <c r="EC258" i="3" s="1"/>
  <c r="EH258" i="3" s="1"/>
  <c r="DT176" i="2"/>
  <c r="DV176" i="2"/>
  <c r="DW176" i="2" s="1"/>
  <c r="DX176" i="2" s="1"/>
  <c r="EC176" i="2" s="1"/>
  <c r="DT94" i="2"/>
  <c r="DV94" i="2"/>
  <c r="DW94" i="2" s="1"/>
  <c r="DX94" i="2" s="1"/>
  <c r="EC94" i="2" s="1"/>
  <c r="DT102" i="2"/>
  <c r="DV102" i="2"/>
  <c r="DW102" i="2" s="1"/>
  <c r="DX102" i="2" s="1"/>
  <c r="EC102" i="2" s="1"/>
  <c r="DY118" i="4"/>
  <c r="EA118" i="4"/>
  <c r="EB118" i="4" s="1"/>
  <c r="EC118" i="4" s="1"/>
  <c r="EH118" i="4" s="1"/>
  <c r="DY78" i="3"/>
  <c r="EA78" i="3"/>
  <c r="EB78" i="3" s="1"/>
  <c r="EC78" i="3" s="1"/>
  <c r="EH78" i="3" s="1"/>
  <c r="DY107" i="3"/>
  <c r="EA107" i="3"/>
  <c r="EB107" i="3" s="1"/>
  <c r="EC107" i="3" s="1"/>
  <c r="EH107" i="3" s="1"/>
  <c r="DZ192" i="4"/>
  <c r="ED192" i="4"/>
  <c r="DY81" i="5"/>
  <c r="EA81" i="5"/>
  <c r="EB81" i="5" s="1"/>
  <c r="EC81" i="5" s="1"/>
  <c r="EH81" i="5" s="1"/>
  <c r="DY247" i="5"/>
  <c r="EA247" i="5"/>
  <c r="EB247" i="5" s="1"/>
  <c r="EC247" i="5" s="1"/>
  <c r="EH247" i="5" s="1"/>
  <c r="DY13" i="5"/>
  <c r="EA13" i="5"/>
  <c r="EB13" i="5" s="1"/>
  <c r="EC13" i="5" s="1"/>
  <c r="EH13" i="5" s="1"/>
  <c r="DY88" i="5"/>
  <c r="EA88" i="5"/>
  <c r="EB88" i="5" s="1"/>
  <c r="EC88" i="5" s="1"/>
  <c r="EH88" i="5" s="1"/>
  <c r="DT116" i="2"/>
  <c r="DV116" i="2"/>
  <c r="DW116" i="2" s="1"/>
  <c r="DX116" i="2" s="1"/>
  <c r="EC116" i="2" s="1"/>
  <c r="DY128" i="3"/>
  <c r="EA128" i="3"/>
  <c r="EB128" i="3" s="1"/>
  <c r="EC128" i="3" s="1"/>
  <c r="EH128" i="3" s="1"/>
  <c r="DT28" i="2"/>
  <c r="DV28" i="2"/>
  <c r="DW28" i="2" s="1"/>
  <c r="DX28" i="2" s="1"/>
  <c r="EC28" i="2" s="1"/>
  <c r="DY124" i="3"/>
  <c r="EA124" i="3"/>
  <c r="EB124" i="3" s="1"/>
  <c r="EC124" i="3" s="1"/>
  <c r="EH124" i="3" s="1"/>
  <c r="DY13" i="4"/>
  <c r="EA13" i="4"/>
  <c r="EB13" i="4" s="1"/>
  <c r="EC13" i="4" s="1"/>
  <c r="EH13" i="4" s="1"/>
  <c r="DY132" i="4"/>
  <c r="EA132" i="4"/>
  <c r="EB132" i="4" s="1"/>
  <c r="EC132" i="4" s="1"/>
  <c r="EH132" i="4" s="1"/>
  <c r="DY270" i="5"/>
  <c r="EA270" i="5"/>
  <c r="EB270" i="5" s="1"/>
  <c r="EC270" i="5" s="1"/>
  <c r="EH270" i="5" s="1"/>
  <c r="DY90" i="5"/>
  <c r="EA90" i="5"/>
  <c r="EB90" i="5" s="1"/>
  <c r="EC90" i="5" s="1"/>
  <c r="EH90" i="5" s="1"/>
  <c r="DY108" i="4"/>
  <c r="EA108" i="4"/>
  <c r="EB108" i="4" s="1"/>
  <c r="EC108" i="4" s="1"/>
  <c r="EH108" i="4" s="1"/>
  <c r="DT171" i="2"/>
  <c r="DV171" i="2"/>
  <c r="DW171" i="2" s="1"/>
  <c r="DX171" i="2" s="1"/>
  <c r="EC171" i="2" s="1"/>
  <c r="DY78" i="5"/>
  <c r="EA78" i="5"/>
  <c r="EB78" i="5" s="1"/>
  <c r="EC78" i="5" s="1"/>
  <c r="EH78" i="5" s="1"/>
  <c r="DY51" i="2"/>
  <c r="DU51" i="2"/>
  <c r="DZ224" i="4"/>
  <c r="ED224" i="4"/>
  <c r="DZ201" i="3"/>
  <c r="ED201" i="3"/>
  <c r="DZ87" i="3"/>
  <c r="ED87" i="3"/>
  <c r="ED56" i="4"/>
  <c r="DZ56" i="4"/>
  <c r="ED162" i="4"/>
  <c r="DZ162" i="4"/>
  <c r="DT114" i="2"/>
  <c r="DV114" i="2"/>
  <c r="DW114" i="2" s="1"/>
  <c r="DX114" i="2" s="1"/>
  <c r="EC114" i="2" s="1"/>
  <c r="DY264" i="5"/>
  <c r="EA264" i="5"/>
  <c r="EB264" i="5" s="1"/>
  <c r="EC264" i="5" s="1"/>
  <c r="EH264" i="5" s="1"/>
  <c r="DT215" i="2"/>
  <c r="DV215" i="2"/>
  <c r="DW215" i="2" s="1"/>
  <c r="DX215" i="2" s="1"/>
  <c r="EC215" i="2" s="1"/>
  <c r="DY43" i="5"/>
  <c r="EA43" i="5"/>
  <c r="EB43" i="5" s="1"/>
  <c r="EC43" i="5" s="1"/>
  <c r="EH43" i="5" s="1"/>
  <c r="DY8" i="4"/>
  <c r="EA8" i="4"/>
  <c r="EB8" i="4" s="1"/>
  <c r="EC8" i="4" s="1"/>
  <c r="EH8" i="4" s="1"/>
  <c r="DY146" i="3"/>
  <c r="EA146" i="3"/>
  <c r="EB146" i="3" s="1"/>
  <c r="EC146" i="3" s="1"/>
  <c r="EH146" i="3" s="1"/>
  <c r="DY257" i="4"/>
  <c r="EA257" i="4"/>
  <c r="EB257" i="4" s="1"/>
  <c r="EC257" i="4" s="1"/>
  <c r="EH257" i="4" s="1"/>
  <c r="DY255" i="3"/>
  <c r="EA255" i="3"/>
  <c r="EB255" i="3" s="1"/>
  <c r="EC255" i="3" s="1"/>
  <c r="EH255" i="3" s="1"/>
  <c r="DT195" i="2"/>
  <c r="DV195" i="2"/>
  <c r="DW195" i="2" s="1"/>
  <c r="DX195" i="2" s="1"/>
  <c r="EC195" i="2" s="1"/>
  <c r="DT126" i="2"/>
  <c r="DV126" i="2"/>
  <c r="DW126" i="2" s="1"/>
  <c r="DX126" i="2" s="1"/>
  <c r="EC126" i="2" s="1"/>
  <c r="DY252" i="5"/>
  <c r="EA252" i="5"/>
  <c r="EB252" i="5" s="1"/>
  <c r="EC252" i="5" s="1"/>
  <c r="EH252" i="5" s="1"/>
  <c r="DY74" i="5"/>
  <c r="EA74" i="5"/>
  <c r="EB74" i="5" s="1"/>
  <c r="EC74" i="5" s="1"/>
  <c r="EH74" i="5" s="1"/>
  <c r="DY60" i="5"/>
  <c r="EA60" i="5"/>
  <c r="EB60" i="5" s="1"/>
  <c r="EC60" i="5" s="1"/>
  <c r="EH60" i="5" s="1"/>
  <c r="DY171" i="3"/>
  <c r="EA171" i="3"/>
  <c r="EB171" i="3" s="1"/>
  <c r="EC171" i="3" s="1"/>
  <c r="EH171" i="3" s="1"/>
  <c r="DY12" i="3"/>
  <c r="EA12" i="3"/>
  <c r="EB12" i="3" s="1"/>
  <c r="EC12" i="3" s="1"/>
  <c r="EH12" i="3" s="1"/>
  <c r="DY48" i="3"/>
  <c r="EA48" i="3"/>
  <c r="EB48" i="3" s="1"/>
  <c r="EC48" i="3" s="1"/>
  <c r="EH48" i="3" s="1"/>
  <c r="DY222" i="3"/>
  <c r="EA222" i="3"/>
  <c r="EB222" i="3" s="1"/>
  <c r="EC222" i="3" s="1"/>
  <c r="EH222" i="3" s="1"/>
  <c r="DY278" i="3"/>
  <c r="EA278" i="3"/>
  <c r="EB278" i="3" s="1"/>
  <c r="EC278" i="3" s="1"/>
  <c r="EH278" i="3" s="1"/>
  <c r="DT154" i="2"/>
  <c r="DV154" i="2"/>
  <c r="DW154" i="2" s="1"/>
  <c r="DX154" i="2" s="1"/>
  <c r="EC154" i="2" s="1"/>
  <c r="DT244" i="2"/>
  <c r="DV244" i="2"/>
  <c r="DW244" i="2" s="1"/>
  <c r="DX244" i="2" s="1"/>
  <c r="EC244" i="2" s="1"/>
  <c r="DY103" i="4"/>
  <c r="EA103" i="4"/>
  <c r="EB103" i="4" s="1"/>
  <c r="EC103" i="4" s="1"/>
  <c r="EH103" i="4" s="1"/>
  <c r="DT135" i="2"/>
  <c r="DV135" i="2"/>
  <c r="DW135" i="2" s="1"/>
  <c r="DX135" i="2" s="1"/>
  <c r="EC135" i="2" s="1"/>
  <c r="DY179" i="3"/>
  <c r="EA179" i="3"/>
  <c r="EB179" i="3" s="1"/>
  <c r="EC179" i="3" s="1"/>
  <c r="EH179" i="3" s="1"/>
  <c r="DY129" i="5"/>
  <c r="EA129" i="5"/>
  <c r="EB129" i="5" s="1"/>
  <c r="EC129" i="5" s="1"/>
  <c r="EH129" i="5" s="1"/>
  <c r="DY156" i="4"/>
  <c r="EA156" i="4"/>
  <c r="EB156" i="4" s="1"/>
  <c r="EC156" i="4" s="1"/>
  <c r="EH156" i="4" s="1"/>
  <c r="DY248" i="4"/>
  <c r="EA248" i="4"/>
  <c r="EB248" i="4" s="1"/>
  <c r="EC248" i="4" s="1"/>
  <c r="EH248" i="4" s="1"/>
  <c r="DT179" i="2"/>
  <c r="DV179" i="2"/>
  <c r="DW179" i="2" s="1"/>
  <c r="DX179" i="2" s="1"/>
  <c r="EC179" i="2" s="1"/>
  <c r="DY87" i="5"/>
  <c r="EA87" i="5"/>
  <c r="EB87" i="5" s="1"/>
  <c r="EC87" i="5" s="1"/>
  <c r="EH87" i="5" s="1"/>
  <c r="DT188" i="2"/>
  <c r="DV188" i="2"/>
  <c r="DW188" i="2" s="1"/>
  <c r="DX188" i="2" s="1"/>
  <c r="EC188" i="2" s="1"/>
  <c r="DT138" i="2"/>
  <c r="DV138" i="2"/>
  <c r="DW138" i="2" s="1"/>
  <c r="DX138" i="2" s="1"/>
  <c r="EC138" i="2" s="1"/>
  <c r="DT202" i="2"/>
  <c r="DV202" i="2"/>
  <c r="DW202" i="2" s="1"/>
  <c r="DX202" i="2" s="1"/>
  <c r="EC202" i="2" s="1"/>
  <c r="DY25" i="4"/>
  <c r="EA25" i="4"/>
  <c r="EB25" i="4" s="1"/>
  <c r="EC25" i="4" s="1"/>
  <c r="EH25" i="4" s="1"/>
  <c r="DY160" i="5"/>
  <c r="EA160" i="5"/>
  <c r="EB160" i="5" s="1"/>
  <c r="EC160" i="5" s="1"/>
  <c r="EH160" i="5" s="1"/>
  <c r="DY202" i="3"/>
  <c r="EA202" i="3"/>
  <c r="EB202" i="3" s="1"/>
  <c r="EC202" i="3" s="1"/>
  <c r="EH202" i="3" s="1"/>
  <c r="DY166" i="4"/>
  <c r="EA166" i="4"/>
  <c r="EB166" i="4" s="1"/>
  <c r="EC166" i="4" s="1"/>
  <c r="EH166" i="4" s="1"/>
  <c r="DY135" i="5"/>
  <c r="EA135" i="5"/>
  <c r="EB135" i="5" s="1"/>
  <c r="EC135" i="5" s="1"/>
  <c r="EH135" i="5" s="1"/>
  <c r="DY23" i="3"/>
  <c r="EA23" i="3"/>
  <c r="EB23" i="3" s="1"/>
  <c r="EC23" i="3" s="1"/>
  <c r="EH23" i="3" s="1"/>
  <c r="DT273" i="2"/>
  <c r="DV273" i="2"/>
  <c r="DW273" i="2" s="1"/>
  <c r="DX273" i="2" s="1"/>
  <c r="EC273" i="2" s="1"/>
  <c r="DY79" i="3"/>
  <c r="EA79" i="3"/>
  <c r="EB79" i="3" s="1"/>
  <c r="EC79" i="3" s="1"/>
  <c r="EH79" i="3" s="1"/>
  <c r="DT139" i="2"/>
  <c r="DV139" i="2"/>
  <c r="DW139" i="2" s="1"/>
  <c r="DX139" i="2" s="1"/>
  <c r="EC139" i="2" s="1"/>
  <c r="DT271" i="2"/>
  <c r="DV271" i="2"/>
  <c r="DW271" i="2" s="1"/>
  <c r="DX271" i="2" s="1"/>
  <c r="EC271" i="2" s="1"/>
  <c r="DY215" i="3"/>
  <c r="EA215" i="3"/>
  <c r="EB215" i="3" s="1"/>
  <c r="EC215" i="3" s="1"/>
  <c r="EH215" i="3" s="1"/>
  <c r="DY236" i="5"/>
  <c r="EA236" i="5"/>
  <c r="EB236" i="5" s="1"/>
  <c r="EC236" i="5" s="1"/>
  <c r="EH236" i="5" s="1"/>
  <c r="DY7" i="5"/>
  <c r="EA7" i="5"/>
  <c r="EB7" i="5" s="1"/>
  <c r="EC7" i="5" s="1"/>
  <c r="EH7" i="5" s="1"/>
  <c r="DY96" i="3"/>
  <c r="EA96" i="3"/>
  <c r="EB96" i="3" s="1"/>
  <c r="EC96" i="3" s="1"/>
  <c r="EH96" i="3" s="1"/>
  <c r="DY153" i="5"/>
  <c r="EA153" i="5"/>
  <c r="EB153" i="5" s="1"/>
  <c r="EC153" i="5" s="1"/>
  <c r="EH153" i="5" s="1"/>
  <c r="DY275" i="4"/>
  <c r="EA275" i="4"/>
  <c r="EB275" i="4" s="1"/>
  <c r="EC275" i="4" s="1"/>
  <c r="EH275" i="4" s="1"/>
  <c r="DY97" i="3"/>
  <c r="EA97" i="3"/>
  <c r="EB97" i="3" s="1"/>
  <c r="EC97" i="3" s="1"/>
  <c r="EH97" i="3" s="1"/>
  <c r="DY191" i="3"/>
  <c r="EA191" i="3"/>
  <c r="EB191" i="3" s="1"/>
  <c r="EC191" i="3" s="1"/>
  <c r="EH191" i="3" s="1"/>
  <c r="DY176" i="4"/>
  <c r="EA176" i="4"/>
  <c r="EB176" i="4" s="1"/>
  <c r="EC176" i="4" s="1"/>
  <c r="EH176" i="4" s="1"/>
  <c r="DY200" i="5"/>
  <c r="EA200" i="5"/>
  <c r="EB200" i="5" s="1"/>
  <c r="EC200" i="5" s="1"/>
  <c r="EH200" i="5" s="1"/>
  <c r="DY205" i="3"/>
  <c r="EA205" i="3"/>
  <c r="EB205" i="3" s="1"/>
  <c r="EC205" i="3" s="1"/>
  <c r="EH205" i="3" s="1"/>
  <c r="DT242" i="2"/>
  <c r="DV242" i="2"/>
  <c r="DW242" i="2" s="1"/>
  <c r="DX242" i="2" s="1"/>
  <c r="EC242" i="2" s="1"/>
  <c r="DT164" i="2"/>
  <c r="DV164" i="2"/>
  <c r="DW164" i="2" s="1"/>
  <c r="DX164" i="2" s="1"/>
  <c r="EC164" i="2" s="1"/>
  <c r="DY53" i="5"/>
  <c r="EA53" i="5"/>
  <c r="EB53" i="5" s="1"/>
  <c r="EC53" i="5" s="1"/>
  <c r="EH53" i="5" s="1"/>
  <c r="DY60" i="3"/>
  <c r="EA60" i="3"/>
  <c r="EB60" i="3" s="1"/>
  <c r="EC60" i="3" s="1"/>
  <c r="EH60" i="3" s="1"/>
  <c r="DY41" i="5"/>
  <c r="EA41" i="5"/>
  <c r="EB41" i="5" s="1"/>
  <c r="EC41" i="5" s="1"/>
  <c r="EH41" i="5" s="1"/>
  <c r="DY60" i="4"/>
  <c r="EA60" i="4"/>
  <c r="EB60" i="4" s="1"/>
  <c r="EC60" i="4" s="1"/>
  <c r="EH60" i="4" s="1"/>
  <c r="DY147" i="3"/>
  <c r="EA147" i="3"/>
  <c r="EB147" i="3" s="1"/>
  <c r="EC147" i="3" s="1"/>
  <c r="EH147" i="3" s="1"/>
  <c r="DY117" i="3"/>
  <c r="EA117" i="3"/>
  <c r="EB117" i="3" s="1"/>
  <c r="EC117" i="3" s="1"/>
  <c r="EH117" i="3" s="1"/>
  <c r="DY242" i="5"/>
  <c r="EA242" i="5"/>
  <c r="EB242" i="5" s="1"/>
  <c r="EC242" i="5" s="1"/>
  <c r="EH242" i="5" s="1"/>
  <c r="DT77" i="2"/>
  <c r="DV77" i="2"/>
  <c r="DW77" i="2" s="1"/>
  <c r="DX77" i="2" s="1"/>
  <c r="EC77" i="2" s="1"/>
  <c r="DT67" i="2"/>
  <c r="DV67" i="2"/>
  <c r="DW67" i="2" s="1"/>
  <c r="DX67" i="2" s="1"/>
  <c r="EC67" i="2" s="1"/>
  <c r="DY66" i="4"/>
  <c r="EA66" i="4"/>
  <c r="EB66" i="4" s="1"/>
  <c r="EC66" i="4" s="1"/>
  <c r="EH66" i="4" s="1"/>
  <c r="DY165" i="5"/>
  <c r="EA165" i="5"/>
  <c r="EB165" i="5" s="1"/>
  <c r="EC165" i="5" s="1"/>
  <c r="EH165" i="5" s="1"/>
  <c r="DY175" i="3"/>
  <c r="EA175" i="3"/>
  <c r="EB175" i="3" s="1"/>
  <c r="EC175" i="3" s="1"/>
  <c r="EH175" i="3" s="1"/>
  <c r="DT210" i="2"/>
  <c r="DV210" i="2"/>
  <c r="DW210" i="2" s="1"/>
  <c r="DX210" i="2" s="1"/>
  <c r="EC210" i="2" s="1"/>
  <c r="DY250" i="3"/>
  <c r="EA250" i="3"/>
  <c r="EB250" i="3" s="1"/>
  <c r="EC250" i="3" s="1"/>
  <c r="EH250" i="3" s="1"/>
  <c r="DY266" i="4"/>
  <c r="EA266" i="4"/>
  <c r="EB266" i="4" s="1"/>
  <c r="EC266" i="4" s="1"/>
  <c r="EH266" i="4" s="1"/>
  <c r="DT144" i="2"/>
  <c r="DV144" i="2"/>
  <c r="DW144" i="2" s="1"/>
  <c r="DX144" i="2" s="1"/>
  <c r="EC144" i="2" s="1"/>
  <c r="DT37" i="2"/>
  <c r="DV37" i="2"/>
  <c r="DW37" i="2" s="1"/>
  <c r="DX37" i="2" s="1"/>
  <c r="EC37" i="2" s="1"/>
  <c r="DY214" i="4"/>
  <c r="EA214" i="4"/>
  <c r="EB214" i="4" s="1"/>
  <c r="EC214" i="4" s="1"/>
  <c r="EH214" i="4" s="1"/>
  <c r="DY182" i="5"/>
  <c r="EA182" i="5"/>
  <c r="EB182" i="5" s="1"/>
  <c r="EC182" i="5" s="1"/>
  <c r="EH182" i="5" s="1"/>
  <c r="DY37" i="5"/>
  <c r="EA37" i="5"/>
  <c r="EB37" i="5" s="1"/>
  <c r="EC37" i="5" s="1"/>
  <c r="EH37" i="5" s="1"/>
  <c r="DY68" i="3"/>
  <c r="EA68" i="3"/>
  <c r="EB68" i="3" s="1"/>
  <c r="EC68" i="3" s="1"/>
  <c r="EH68" i="3" s="1"/>
  <c r="DU258" i="2"/>
  <c r="DY258" i="2"/>
  <c r="DY80" i="3"/>
  <c r="EA80" i="3"/>
  <c r="EB80" i="3" s="1"/>
  <c r="EC80" i="3" s="1"/>
  <c r="EH80" i="3" s="1"/>
  <c r="DY241" i="3"/>
  <c r="EA241" i="3"/>
  <c r="EB241" i="3" s="1"/>
  <c r="EC241" i="3" s="1"/>
  <c r="EH241" i="3" s="1"/>
  <c r="DY91" i="4"/>
  <c r="EA91" i="4"/>
  <c r="EB91" i="4" s="1"/>
  <c r="EC91" i="4" s="1"/>
  <c r="EH91" i="4" s="1"/>
  <c r="DY182" i="3"/>
  <c r="EA182" i="3"/>
  <c r="EB182" i="3" s="1"/>
  <c r="EC182" i="3" s="1"/>
  <c r="EH182" i="3" s="1"/>
  <c r="DY52" i="5"/>
  <c r="EA52" i="5"/>
  <c r="EB52" i="5" s="1"/>
  <c r="EC52" i="5" s="1"/>
  <c r="EH52" i="5" s="1"/>
  <c r="DY260" i="4"/>
  <c r="EA260" i="4"/>
  <c r="EB260" i="4" s="1"/>
  <c r="EC260" i="4" s="1"/>
  <c r="EH260" i="4" s="1"/>
  <c r="DY49" i="3"/>
  <c r="EA49" i="3"/>
  <c r="EB49" i="3" s="1"/>
  <c r="EC49" i="3" s="1"/>
  <c r="EH49" i="3" s="1"/>
  <c r="DY176" i="3"/>
  <c r="EA176" i="3"/>
  <c r="EB176" i="3" s="1"/>
  <c r="EC176" i="3" s="1"/>
  <c r="EH176" i="3" s="1"/>
  <c r="DT68" i="2"/>
  <c r="DV68" i="2"/>
  <c r="DW68" i="2" s="1"/>
  <c r="DX68" i="2" s="1"/>
  <c r="EC68" i="2" s="1"/>
  <c r="DY11" i="5"/>
  <c r="EA11" i="5"/>
  <c r="EB11" i="5" s="1"/>
  <c r="EC11" i="5" s="1"/>
  <c r="EH11" i="5" s="1"/>
  <c r="DT173" i="2"/>
  <c r="DV173" i="2"/>
  <c r="DW173" i="2" s="1"/>
  <c r="DX173" i="2" s="1"/>
  <c r="EC173" i="2" s="1"/>
  <c r="DY117" i="5"/>
  <c r="EA117" i="5"/>
  <c r="EB117" i="5" s="1"/>
  <c r="EC117" i="5" s="1"/>
  <c r="EH117" i="5" s="1"/>
  <c r="DT162" i="2"/>
  <c r="DV162" i="2"/>
  <c r="DW162" i="2" s="1"/>
  <c r="DX162" i="2" s="1"/>
  <c r="EC162" i="2" s="1"/>
  <c r="DY24" i="3"/>
  <c r="EA24" i="3"/>
  <c r="EB24" i="3" s="1"/>
  <c r="EC24" i="3" s="1"/>
  <c r="EH24" i="3" s="1"/>
  <c r="DY256" i="3"/>
  <c r="EA256" i="3"/>
  <c r="EB256" i="3" s="1"/>
  <c r="EC256" i="3" s="1"/>
  <c r="EH256" i="3" s="1"/>
  <c r="DY21" i="4"/>
  <c r="EA21" i="4"/>
  <c r="EB21" i="4" s="1"/>
  <c r="EC21" i="4" s="1"/>
  <c r="EH21" i="4" s="1"/>
  <c r="DY92" i="3"/>
  <c r="EA92" i="3"/>
  <c r="EB92" i="3" s="1"/>
  <c r="EC92" i="3" s="1"/>
  <c r="EH92" i="3" s="1"/>
  <c r="DY5" i="4"/>
  <c r="EA5" i="4"/>
  <c r="EB5" i="4" s="1"/>
  <c r="EC5" i="4" s="1"/>
  <c r="EH5" i="4" s="1"/>
  <c r="DY77" i="4"/>
  <c r="EA77" i="4"/>
  <c r="EB77" i="4" s="1"/>
  <c r="EC77" i="4" s="1"/>
  <c r="EH77" i="4" s="1"/>
  <c r="DY94" i="3"/>
  <c r="EA94" i="3"/>
  <c r="EB94" i="3" s="1"/>
  <c r="EC94" i="3" s="1"/>
  <c r="EH94" i="3" s="1"/>
  <c r="DT32" i="2"/>
  <c r="DV32" i="2"/>
  <c r="DW32" i="2" s="1"/>
  <c r="DX32" i="2" s="1"/>
  <c r="EC32" i="2" s="1"/>
  <c r="DY233" i="3"/>
  <c r="EA233" i="3"/>
  <c r="EB233" i="3" s="1"/>
  <c r="EC233" i="3" s="1"/>
  <c r="EH233" i="3" s="1"/>
  <c r="DY125" i="5"/>
  <c r="EA125" i="5"/>
  <c r="EB125" i="5" s="1"/>
  <c r="EC125" i="5" s="1"/>
  <c r="EH125" i="5" s="1"/>
  <c r="DY126" i="4"/>
  <c r="EA126" i="4"/>
  <c r="EB126" i="4" s="1"/>
  <c r="EC126" i="4" s="1"/>
  <c r="EH126" i="4" s="1"/>
  <c r="DY210" i="3"/>
  <c r="EA210" i="3"/>
  <c r="EB210" i="3" s="1"/>
  <c r="EC210" i="3" s="1"/>
  <c r="EH210" i="3" s="1"/>
  <c r="DY240" i="5"/>
  <c r="EA240" i="5"/>
  <c r="EB240" i="5" s="1"/>
  <c r="EC240" i="5" s="1"/>
  <c r="EH240" i="5" s="1"/>
  <c r="DY125" i="4"/>
  <c r="EA125" i="4"/>
  <c r="EB125" i="4" s="1"/>
  <c r="EC125" i="4" s="1"/>
  <c r="EH125" i="4" s="1"/>
  <c r="DT177" i="2"/>
  <c r="DV177" i="2"/>
  <c r="DW177" i="2" s="1"/>
  <c r="DX177" i="2" s="1"/>
  <c r="EC177" i="2" s="1"/>
  <c r="DY209" i="3"/>
  <c r="EA209" i="3"/>
  <c r="EB209" i="3" s="1"/>
  <c r="EC209" i="3" s="1"/>
  <c r="EH209" i="3" s="1"/>
  <c r="DY209" i="4"/>
  <c r="EA209" i="4"/>
  <c r="EB209" i="4" s="1"/>
  <c r="EC209" i="4" s="1"/>
  <c r="EH209" i="4" s="1"/>
  <c r="DT134" i="2"/>
  <c r="DV134" i="2"/>
  <c r="DW134" i="2" s="1"/>
  <c r="DX134" i="2" s="1"/>
  <c r="EC134" i="2" s="1"/>
  <c r="DY234" i="5"/>
  <c r="EA234" i="5"/>
  <c r="EB234" i="5" s="1"/>
  <c r="EC234" i="5" s="1"/>
  <c r="EH234" i="5" s="1"/>
  <c r="DY269" i="5"/>
  <c r="EA269" i="5"/>
  <c r="EB269" i="5" s="1"/>
  <c r="EC269" i="5" s="1"/>
  <c r="EH269" i="5" s="1"/>
  <c r="DY77" i="5"/>
  <c r="EA77" i="5"/>
  <c r="EB77" i="5" s="1"/>
  <c r="EC77" i="5" s="1"/>
  <c r="EH77" i="5" s="1"/>
  <c r="DY76" i="5"/>
  <c r="EA76" i="5"/>
  <c r="EB76" i="5" s="1"/>
  <c r="EC76" i="5" s="1"/>
  <c r="EH76" i="5" s="1"/>
  <c r="DY22" i="3"/>
  <c r="EA22" i="3"/>
  <c r="EB22" i="3" s="1"/>
  <c r="EC22" i="3" s="1"/>
  <c r="EH22" i="3" s="1"/>
  <c r="DY173" i="3"/>
  <c r="EA173" i="3"/>
  <c r="EB173" i="3" s="1"/>
  <c r="EC173" i="3" s="1"/>
  <c r="EH173" i="3" s="1"/>
  <c r="DY138" i="3"/>
  <c r="EA138" i="3"/>
  <c r="EB138" i="3" s="1"/>
  <c r="EC138" i="3" s="1"/>
  <c r="EH138" i="3" s="1"/>
  <c r="DY135" i="3"/>
  <c r="EA135" i="3"/>
  <c r="EB135" i="3" s="1"/>
  <c r="EC135" i="3" s="1"/>
  <c r="EH135" i="3" s="1"/>
  <c r="DY72" i="3"/>
  <c r="EA72" i="3"/>
  <c r="EB72" i="3" s="1"/>
  <c r="EC72" i="3" s="1"/>
  <c r="EH72" i="3" s="1"/>
  <c r="DY148" i="4"/>
  <c r="EA148" i="4"/>
  <c r="EB148" i="4" s="1"/>
  <c r="EC148" i="4" s="1"/>
  <c r="EH148" i="4" s="1"/>
  <c r="DT10" i="2"/>
  <c r="DV10" i="2"/>
  <c r="DW10" i="2" s="1"/>
  <c r="DX10" i="2" s="1"/>
  <c r="EC10" i="2" s="1"/>
  <c r="DT198" i="2"/>
  <c r="DV198" i="2"/>
  <c r="DW198" i="2" s="1"/>
  <c r="DX198" i="2" s="1"/>
  <c r="EC198" i="2" s="1"/>
  <c r="DY19" i="3"/>
  <c r="EA19" i="3"/>
  <c r="EB19" i="3" s="1"/>
  <c r="EC19" i="3" s="1"/>
  <c r="EH19" i="3" s="1"/>
  <c r="DY254" i="4"/>
  <c r="EA254" i="4"/>
  <c r="EB254" i="4" s="1"/>
  <c r="EC254" i="4" s="1"/>
  <c r="EH254" i="4" s="1"/>
  <c r="DY210" i="5"/>
  <c r="EA210" i="5"/>
  <c r="EB210" i="5" s="1"/>
  <c r="EC210" i="5" s="1"/>
  <c r="EH210" i="5" s="1"/>
  <c r="DT183" i="2"/>
  <c r="DV183" i="2"/>
  <c r="DW183" i="2" s="1"/>
  <c r="DX183" i="2" s="1"/>
  <c r="EC183" i="2" s="1"/>
  <c r="DY181" i="3"/>
  <c r="EA181" i="3"/>
  <c r="EB181" i="3" s="1"/>
  <c r="EC181" i="3" s="1"/>
  <c r="EH181" i="3" s="1"/>
  <c r="DY225" i="3"/>
  <c r="EA225" i="3"/>
  <c r="EB225" i="3" s="1"/>
  <c r="EC225" i="3" s="1"/>
  <c r="EH225" i="3" s="1"/>
  <c r="DY86" i="3"/>
  <c r="EA86" i="3"/>
  <c r="EB86" i="3" s="1"/>
  <c r="EC86" i="3" s="1"/>
  <c r="EH86" i="3" s="1"/>
  <c r="DY168" i="3"/>
  <c r="EA168" i="3"/>
  <c r="EB168" i="3" s="1"/>
  <c r="EC168" i="3" s="1"/>
  <c r="EH168" i="3" s="1"/>
  <c r="DT75" i="2"/>
  <c r="DV75" i="2"/>
  <c r="DW75" i="2" s="1"/>
  <c r="DX75" i="2" s="1"/>
  <c r="EC75" i="2" s="1"/>
  <c r="DY116" i="3"/>
  <c r="EA116" i="3"/>
  <c r="EB116" i="3" s="1"/>
  <c r="EC116" i="3" s="1"/>
  <c r="EH116" i="3" s="1"/>
  <c r="DY94" i="5"/>
  <c r="EA94" i="5"/>
  <c r="EB94" i="5" s="1"/>
  <c r="EC94" i="5" s="1"/>
  <c r="EH94" i="5" s="1"/>
  <c r="DY239" i="4"/>
  <c r="EA239" i="4"/>
  <c r="EB239" i="4" s="1"/>
  <c r="EC239" i="4" s="1"/>
  <c r="EH239" i="4" s="1"/>
  <c r="DY177" i="4"/>
  <c r="EA177" i="4"/>
  <c r="EB177" i="4" s="1"/>
  <c r="EC177" i="4" s="1"/>
  <c r="EH177" i="4" s="1"/>
  <c r="DY153" i="4"/>
  <c r="EA153" i="4"/>
  <c r="EB153" i="4" s="1"/>
  <c r="EC153" i="4" s="1"/>
  <c r="EH153" i="4" s="1"/>
  <c r="DT231" i="2"/>
  <c r="DV231" i="2"/>
  <c r="DW231" i="2" s="1"/>
  <c r="DX231" i="2" s="1"/>
  <c r="EC231" i="2" s="1"/>
  <c r="DT87" i="2"/>
  <c r="DV87" i="2"/>
  <c r="DW87" i="2" s="1"/>
  <c r="DX87" i="2" s="1"/>
  <c r="EC87" i="2" s="1"/>
  <c r="DY179" i="4"/>
  <c r="EA179" i="4"/>
  <c r="EB179" i="4" s="1"/>
  <c r="EC179" i="4" s="1"/>
  <c r="EH179" i="4" s="1"/>
  <c r="DT166" i="2"/>
  <c r="DV166" i="2"/>
  <c r="DW166" i="2" s="1"/>
  <c r="DX166" i="2" s="1"/>
  <c r="EC166" i="2" s="1"/>
  <c r="DY240" i="3"/>
  <c r="EA240" i="3"/>
  <c r="EB240" i="3" s="1"/>
  <c r="EC240" i="3" s="1"/>
  <c r="EH240" i="3" s="1"/>
  <c r="DT38" i="2"/>
  <c r="DV38" i="2"/>
  <c r="DW38" i="2" s="1"/>
  <c r="DX38" i="2" s="1"/>
  <c r="EC38" i="2" s="1"/>
  <c r="DY169" i="4"/>
  <c r="EA169" i="4"/>
  <c r="EB169" i="4" s="1"/>
  <c r="EC169" i="4" s="1"/>
  <c r="EH169" i="4" s="1"/>
  <c r="DY107" i="4"/>
  <c r="EA107" i="4"/>
  <c r="EB107" i="4" s="1"/>
  <c r="EC107" i="4" s="1"/>
  <c r="EH107" i="4" s="1"/>
  <c r="DY257" i="3"/>
  <c r="EA257" i="3"/>
  <c r="EB257" i="3" s="1"/>
  <c r="EC257" i="3" s="1"/>
  <c r="EH257" i="3" s="1"/>
  <c r="DY51" i="3"/>
  <c r="EA51" i="3"/>
  <c r="EB51" i="3" s="1"/>
  <c r="EC51" i="3" s="1"/>
  <c r="EH51" i="3" s="1"/>
  <c r="DY280" i="5"/>
  <c r="EA280" i="5"/>
  <c r="EB280" i="5" s="1"/>
  <c r="EC280" i="5" s="1"/>
  <c r="EH280" i="5" s="1"/>
  <c r="DY186" i="5"/>
  <c r="EA186" i="5"/>
  <c r="EB186" i="5" s="1"/>
  <c r="EC186" i="5" s="1"/>
  <c r="EH186" i="5" s="1"/>
  <c r="DY90" i="3"/>
  <c r="EA90" i="3"/>
  <c r="EB90" i="3" s="1"/>
  <c r="EC90" i="3" s="1"/>
  <c r="EH90" i="3" s="1"/>
  <c r="DY236" i="3"/>
  <c r="EA236" i="3"/>
  <c r="EB236" i="3" s="1"/>
  <c r="EC236" i="3" s="1"/>
  <c r="EH236" i="3" s="1"/>
  <c r="DY228" i="5"/>
  <c r="EA228" i="5"/>
  <c r="EB228" i="5" s="1"/>
  <c r="EC228" i="5" s="1"/>
  <c r="EH228" i="5" s="1"/>
  <c r="DY278" i="4"/>
  <c r="EA278" i="4"/>
  <c r="EB278" i="4" s="1"/>
  <c r="EC278" i="4" s="1"/>
  <c r="EH278" i="4" s="1"/>
  <c r="DY272" i="5"/>
  <c r="EA272" i="5"/>
  <c r="EB272" i="5" s="1"/>
  <c r="EC272" i="5" s="1"/>
  <c r="EH272" i="5" s="1"/>
  <c r="DT253" i="2"/>
  <c r="DV253" i="2"/>
  <c r="DW253" i="2" s="1"/>
  <c r="DX253" i="2" s="1"/>
  <c r="EC253" i="2" s="1"/>
  <c r="DT165" i="2"/>
  <c r="DV165" i="2"/>
  <c r="DW165" i="2" s="1"/>
  <c r="DX165" i="2" s="1"/>
  <c r="EC165" i="2" s="1"/>
  <c r="ED240" i="4"/>
  <c r="DZ240" i="4"/>
  <c r="DY219" i="3"/>
  <c r="EA219" i="3"/>
  <c r="EB219" i="3" s="1"/>
  <c r="EC219" i="3" s="1"/>
  <c r="EH219" i="3" s="1"/>
  <c r="ED144" i="4"/>
  <c r="DZ144" i="4"/>
  <c r="DY166" i="3"/>
  <c r="EA166" i="3"/>
  <c r="EB166" i="3" s="1"/>
  <c r="EC166" i="3" s="1"/>
  <c r="EH166" i="3" s="1"/>
  <c r="DY184" i="3"/>
  <c r="EA184" i="3"/>
  <c r="EB184" i="3" s="1"/>
  <c r="EC184" i="3" s="1"/>
  <c r="EH184" i="3" s="1"/>
  <c r="DT20" i="2"/>
  <c r="DV20" i="2"/>
  <c r="DW20" i="2" s="1"/>
  <c r="DX20" i="2" s="1"/>
  <c r="EC20" i="2" s="1"/>
  <c r="DY18" i="4"/>
  <c r="EA18" i="4"/>
  <c r="EB18" i="4" s="1"/>
  <c r="EC18" i="4" s="1"/>
  <c r="EH18" i="4" s="1"/>
  <c r="DY267" i="4"/>
  <c r="EA267" i="4"/>
  <c r="EB267" i="4" s="1"/>
  <c r="EC267" i="4" s="1"/>
  <c r="EH267" i="4" s="1"/>
  <c r="DY63" i="3"/>
  <c r="EA63" i="3"/>
  <c r="EB63" i="3" s="1"/>
  <c r="EC63" i="3" s="1"/>
  <c r="EH63" i="3" s="1"/>
  <c r="DY186" i="4"/>
  <c r="EA186" i="4"/>
  <c r="EB186" i="4" s="1"/>
  <c r="EC186" i="4" s="1"/>
  <c r="EH186" i="4" s="1"/>
  <c r="DY255" i="4"/>
  <c r="EA255" i="4"/>
  <c r="EB255" i="4" s="1"/>
  <c r="EC255" i="4" s="1"/>
  <c r="EH255" i="4" s="1"/>
  <c r="DY185" i="3"/>
  <c r="EA185" i="3"/>
  <c r="EB185" i="3" s="1"/>
  <c r="EC185" i="3" s="1"/>
  <c r="EH185" i="3" s="1"/>
  <c r="DY89" i="4"/>
  <c r="EA89" i="4"/>
  <c r="EB89" i="4" s="1"/>
  <c r="EC89" i="4" s="1"/>
  <c r="EH89" i="4" s="1"/>
  <c r="DT84" i="2"/>
  <c r="DV84" i="2"/>
  <c r="DW84" i="2" s="1"/>
  <c r="DX84" i="2" s="1"/>
  <c r="EC84" i="2" s="1"/>
  <c r="DY98" i="3"/>
  <c r="EA98" i="3"/>
  <c r="EB98" i="3" s="1"/>
  <c r="EC98" i="3" s="1"/>
  <c r="EH98" i="3" s="1"/>
  <c r="DY277" i="4"/>
  <c r="EA277" i="4"/>
  <c r="EB277" i="4" s="1"/>
  <c r="EC277" i="4" s="1"/>
  <c r="EH277" i="4" s="1"/>
  <c r="DY141" i="3"/>
  <c r="EA141" i="3"/>
  <c r="EB141" i="3" s="1"/>
  <c r="EC141" i="3" s="1"/>
  <c r="EH141" i="3" s="1"/>
  <c r="DY113" i="5"/>
  <c r="EA113" i="5"/>
  <c r="EB113" i="5" s="1"/>
  <c r="EC113" i="5" s="1"/>
  <c r="EH113" i="5" s="1"/>
  <c r="DT36" i="2"/>
  <c r="DV36" i="2"/>
  <c r="DW36" i="2" s="1"/>
  <c r="DX36" i="2" s="1"/>
  <c r="EC36" i="2" s="1"/>
  <c r="DY215" i="4"/>
  <c r="EA215" i="4"/>
  <c r="EB215" i="4" s="1"/>
  <c r="EC215" i="4" s="1"/>
  <c r="EH215" i="4" s="1"/>
  <c r="DT99" i="2"/>
  <c r="DV99" i="2"/>
  <c r="DW99" i="2" s="1"/>
  <c r="DX99" i="2" s="1"/>
  <c r="EC99" i="2" s="1"/>
  <c r="DY118" i="5"/>
  <c r="EA118" i="5"/>
  <c r="EB118" i="5" s="1"/>
  <c r="EC118" i="5" s="1"/>
  <c r="EH118" i="5" s="1"/>
  <c r="DT105" i="2"/>
  <c r="DV105" i="2"/>
  <c r="DW105" i="2" s="1"/>
  <c r="DX105" i="2" s="1"/>
  <c r="EC105" i="2" s="1"/>
  <c r="DY131" i="4"/>
  <c r="EA131" i="4"/>
  <c r="EB131" i="4" s="1"/>
  <c r="EC131" i="4" s="1"/>
  <c r="EH131" i="4" s="1"/>
  <c r="DY53" i="4"/>
  <c r="EA53" i="4"/>
  <c r="EB53" i="4" s="1"/>
  <c r="EC53" i="4" s="1"/>
  <c r="EH53" i="4" s="1"/>
  <c r="DY115" i="4"/>
  <c r="EA115" i="4"/>
  <c r="EB115" i="4" s="1"/>
  <c r="EC115" i="4" s="1"/>
  <c r="EH115" i="4" s="1"/>
  <c r="DT22" i="2"/>
  <c r="DV22" i="2"/>
  <c r="DW22" i="2" s="1"/>
  <c r="DX22" i="2" s="1"/>
  <c r="EC22" i="2" s="1"/>
  <c r="DY187" i="5"/>
  <c r="EA187" i="5"/>
  <c r="EB187" i="5" s="1"/>
  <c r="EC187" i="5" s="1"/>
  <c r="EH187" i="5" s="1"/>
  <c r="DY159" i="3"/>
  <c r="EA159" i="3"/>
  <c r="EB159" i="3" s="1"/>
  <c r="EC159" i="3" s="1"/>
  <c r="EH159" i="3" s="1"/>
  <c r="DY38" i="4"/>
  <c r="EA38" i="4"/>
  <c r="EB38" i="4" s="1"/>
  <c r="EC38" i="4" s="1"/>
  <c r="EH38" i="4" s="1"/>
  <c r="DY58" i="5"/>
  <c r="EA58" i="5"/>
  <c r="EB58" i="5" s="1"/>
  <c r="EC58" i="5" s="1"/>
  <c r="EH58" i="5" s="1"/>
  <c r="DY95" i="3"/>
  <c r="EA95" i="3"/>
  <c r="EB95" i="3" s="1"/>
  <c r="EC95" i="3" s="1"/>
  <c r="EH95" i="3" s="1"/>
  <c r="DY177" i="5"/>
  <c r="EA177" i="5"/>
  <c r="EB177" i="5" s="1"/>
  <c r="EC177" i="5" s="1"/>
  <c r="EH177" i="5" s="1"/>
  <c r="DY245" i="5"/>
  <c r="EA245" i="5"/>
  <c r="EB245" i="5" s="1"/>
  <c r="EC245" i="5" s="1"/>
  <c r="EH245" i="5" s="1"/>
  <c r="DY181" i="5"/>
  <c r="EA181" i="5"/>
  <c r="EB181" i="5" s="1"/>
  <c r="EC181" i="5" s="1"/>
  <c r="EH181" i="5" s="1"/>
  <c r="DY167" i="3"/>
  <c r="EA167" i="3"/>
  <c r="EB167" i="3" s="1"/>
  <c r="EC167" i="3" s="1"/>
  <c r="EH167" i="3" s="1"/>
  <c r="DY56" i="3"/>
  <c r="EA56" i="3"/>
  <c r="EB56" i="3" s="1"/>
  <c r="EC56" i="3" s="1"/>
  <c r="EH56" i="3" s="1"/>
  <c r="DY246" i="4"/>
  <c r="EA246" i="4"/>
  <c r="EB246" i="4" s="1"/>
  <c r="EC246" i="4" s="1"/>
  <c r="EH246" i="4" s="1"/>
  <c r="DT174" i="2"/>
  <c r="DV174" i="2"/>
  <c r="DW174" i="2" s="1"/>
  <c r="DX174" i="2" s="1"/>
  <c r="EC174" i="2" s="1"/>
  <c r="DT150" i="2"/>
  <c r="DV150" i="2"/>
  <c r="DW150" i="2" s="1"/>
  <c r="DX150" i="2" s="1"/>
  <c r="EC150" i="2" s="1"/>
  <c r="DY115" i="5"/>
  <c r="EA115" i="5"/>
  <c r="EB115" i="5" s="1"/>
  <c r="EC115" i="5" s="1"/>
  <c r="EH115" i="5" s="1"/>
  <c r="DY188" i="4"/>
  <c r="EA188" i="4"/>
  <c r="EB188" i="4" s="1"/>
  <c r="EC188" i="4" s="1"/>
  <c r="EH188" i="4" s="1"/>
  <c r="DY75" i="5"/>
  <c r="EA75" i="5"/>
  <c r="EB75" i="5" s="1"/>
  <c r="EC75" i="5" s="1"/>
  <c r="EH75" i="5" s="1"/>
  <c r="DY116" i="4"/>
  <c r="EA116" i="4"/>
  <c r="EB116" i="4" s="1"/>
  <c r="EC116" i="4" s="1"/>
  <c r="EH116" i="4" s="1"/>
  <c r="DY84" i="4"/>
  <c r="EA84" i="4"/>
  <c r="EB84" i="4" s="1"/>
  <c r="EC84" i="4" s="1"/>
  <c r="EH84" i="4" s="1"/>
  <c r="DY49" i="4"/>
  <c r="EA49" i="4"/>
  <c r="EB49" i="4" s="1"/>
  <c r="EC49" i="4" s="1"/>
  <c r="EH49" i="4" s="1"/>
  <c r="DY261" i="5"/>
  <c r="EA261" i="5"/>
  <c r="EB261" i="5" s="1"/>
  <c r="EC261" i="5" s="1"/>
  <c r="EH261" i="5" s="1"/>
  <c r="DY116" i="5"/>
  <c r="EA116" i="5"/>
  <c r="EB116" i="5" s="1"/>
  <c r="EC116" i="5" s="1"/>
  <c r="EH116" i="5" s="1"/>
  <c r="DY18" i="5"/>
  <c r="EA18" i="5"/>
  <c r="EB18" i="5" s="1"/>
  <c r="EC18" i="5" s="1"/>
  <c r="EH18" i="5" s="1"/>
  <c r="DY198" i="3"/>
  <c r="EA198" i="3"/>
  <c r="EB198" i="3" s="1"/>
  <c r="EC198" i="3" s="1"/>
  <c r="EH198" i="3" s="1"/>
  <c r="DY34" i="3"/>
  <c r="EA34" i="3"/>
  <c r="EB34" i="3" s="1"/>
  <c r="EC34" i="3" s="1"/>
  <c r="EH34" i="3" s="1"/>
  <c r="DY154" i="5"/>
  <c r="EA154" i="5"/>
  <c r="EB154" i="5" s="1"/>
  <c r="EC154" i="5" s="1"/>
  <c r="EH154" i="5" s="1"/>
  <c r="DY32" i="3"/>
  <c r="EA32" i="3"/>
  <c r="EB32" i="3" s="1"/>
  <c r="EC32" i="3" s="1"/>
  <c r="EH32" i="3" s="1"/>
  <c r="DY242" i="3"/>
  <c r="EA242" i="3"/>
  <c r="EB242" i="3" s="1"/>
  <c r="EC242" i="3" s="1"/>
  <c r="EH242" i="3" s="1"/>
  <c r="DT175" i="2"/>
  <c r="DV175" i="2"/>
  <c r="DW175" i="2" s="1"/>
  <c r="DX175" i="2" s="1"/>
  <c r="EC175" i="2" s="1"/>
  <c r="DY194" i="5"/>
  <c r="EA194" i="5"/>
  <c r="EB194" i="5" s="1"/>
  <c r="EC194" i="5" s="1"/>
  <c r="EH194" i="5" s="1"/>
  <c r="DY9" i="3"/>
  <c r="EA9" i="3"/>
  <c r="EB9" i="3" s="1"/>
  <c r="EC9" i="3" s="1"/>
  <c r="EH9" i="3" s="1"/>
  <c r="DY130" i="4"/>
  <c r="EA130" i="4"/>
  <c r="EB130" i="4" s="1"/>
  <c r="EC130" i="4" s="1"/>
  <c r="EH130" i="4" s="1"/>
  <c r="DT196" i="2"/>
  <c r="DV196" i="2"/>
  <c r="DW196" i="2" s="1"/>
  <c r="DX196" i="2" s="1"/>
  <c r="EC196" i="2" s="1"/>
  <c r="DT251" i="2"/>
  <c r="DV251" i="2"/>
  <c r="DW251" i="2" s="1"/>
  <c r="DX251" i="2" s="1"/>
  <c r="EC251" i="2" s="1"/>
  <c r="DY205" i="4"/>
  <c r="EA205" i="4"/>
  <c r="EB205" i="4" s="1"/>
  <c r="EC205" i="4" s="1"/>
  <c r="EH205" i="4" s="1"/>
  <c r="DT50" i="2"/>
  <c r="DV50" i="2"/>
  <c r="DW50" i="2" s="1"/>
  <c r="DX50" i="2" s="1"/>
  <c r="EC50" i="2" s="1"/>
  <c r="DT45" i="2"/>
  <c r="DV45" i="2"/>
  <c r="DW45" i="2" s="1"/>
  <c r="DX45" i="2" s="1"/>
  <c r="EC45" i="2" s="1"/>
  <c r="DY45" i="3"/>
  <c r="EA45" i="3"/>
  <c r="EB45" i="3" s="1"/>
  <c r="EC45" i="3" s="1"/>
  <c r="EH45" i="3" s="1"/>
  <c r="DY38" i="5"/>
  <c r="EA38" i="5"/>
  <c r="EB38" i="5" s="1"/>
  <c r="EC38" i="5" s="1"/>
  <c r="EH38" i="5" s="1"/>
  <c r="AY59" i="11"/>
  <c r="AX110" i="11"/>
  <c r="AY83" i="11"/>
  <c r="DY139" i="3"/>
  <c r="EA139" i="3"/>
  <c r="EB139" i="3" s="1"/>
  <c r="EC139" i="3" s="1"/>
  <c r="EH139" i="3" s="1"/>
  <c r="DY196" i="4"/>
  <c r="EA196" i="4"/>
  <c r="EB196" i="4" s="1"/>
  <c r="EC196" i="4" s="1"/>
  <c r="EH196" i="4" s="1"/>
  <c r="DY246" i="3"/>
  <c r="EA246" i="3"/>
  <c r="EB246" i="3" s="1"/>
  <c r="EC246" i="3" s="1"/>
  <c r="EH246" i="3" s="1"/>
  <c r="DT96" i="2"/>
  <c r="DV96" i="2"/>
  <c r="DW96" i="2" s="1"/>
  <c r="DX96" i="2" s="1"/>
  <c r="EC96" i="2" s="1"/>
  <c r="DY239" i="5"/>
  <c r="EA239" i="5"/>
  <c r="EB239" i="5" s="1"/>
  <c r="EC239" i="5" s="1"/>
  <c r="EH239" i="5" s="1"/>
  <c r="DY201" i="5"/>
  <c r="EA201" i="5"/>
  <c r="EB201" i="5" s="1"/>
  <c r="EC201" i="5" s="1"/>
  <c r="EH201" i="5" s="1"/>
  <c r="DY86" i="4"/>
  <c r="EA86" i="4"/>
  <c r="EB86" i="4" s="1"/>
  <c r="EC86" i="4" s="1"/>
  <c r="EH86" i="4" s="1"/>
  <c r="DY259" i="5"/>
  <c r="EA259" i="5"/>
  <c r="EB259" i="5" s="1"/>
  <c r="EC259" i="5" s="1"/>
  <c r="EH259" i="5" s="1"/>
  <c r="DY129" i="4"/>
  <c r="EA129" i="4"/>
  <c r="EB129" i="4" s="1"/>
  <c r="EC129" i="4" s="1"/>
  <c r="EH129" i="4" s="1"/>
  <c r="DY63" i="4"/>
  <c r="EA63" i="4"/>
  <c r="EB63" i="4" s="1"/>
  <c r="EC63" i="4" s="1"/>
  <c r="EH63" i="4" s="1"/>
  <c r="DT234" i="2"/>
  <c r="DV234" i="2"/>
  <c r="DW234" i="2" s="1"/>
  <c r="DX234" i="2" s="1"/>
  <c r="EC234" i="2" s="1"/>
  <c r="DY72" i="4"/>
  <c r="EA72" i="4"/>
  <c r="EB72" i="4" s="1"/>
  <c r="EC72" i="4" s="1"/>
  <c r="EH72" i="4" s="1"/>
  <c r="DY261" i="3"/>
  <c r="EA261" i="3"/>
  <c r="EB261" i="3" s="1"/>
  <c r="EC261" i="3" s="1"/>
  <c r="EH261" i="3" s="1"/>
  <c r="DT249" i="2"/>
  <c r="DV249" i="2"/>
  <c r="DW249" i="2" s="1"/>
  <c r="DX249" i="2" s="1"/>
  <c r="EC249" i="2" s="1"/>
  <c r="DY70" i="3"/>
  <c r="EA70" i="3"/>
  <c r="EB70" i="3" s="1"/>
  <c r="EC70" i="3" s="1"/>
  <c r="EH70" i="3" s="1"/>
  <c r="DT78" i="2"/>
  <c r="DV78" i="2"/>
  <c r="DW78" i="2" s="1"/>
  <c r="DX78" i="2" s="1"/>
  <c r="EC78" i="2" s="1"/>
  <c r="DY152" i="5"/>
  <c r="EA152" i="5"/>
  <c r="EB152" i="5" s="1"/>
  <c r="EC152" i="5" s="1"/>
  <c r="EH152" i="5" s="1"/>
  <c r="DY73" i="3"/>
  <c r="EA73" i="3"/>
  <c r="EB73" i="3" s="1"/>
  <c r="EC73" i="3" s="1"/>
  <c r="EH73" i="3" s="1"/>
  <c r="DT172" i="2"/>
  <c r="DV172" i="2"/>
  <c r="DW172" i="2" s="1"/>
  <c r="DX172" i="2" s="1"/>
  <c r="EC172" i="2" s="1"/>
  <c r="DY74" i="4"/>
  <c r="EA74" i="4"/>
  <c r="EB74" i="4" s="1"/>
  <c r="EC74" i="4" s="1"/>
  <c r="EH74" i="4" s="1"/>
  <c r="DT265" i="2"/>
  <c r="DV265" i="2"/>
  <c r="DW265" i="2" s="1"/>
  <c r="DX265" i="2" s="1"/>
  <c r="EC265" i="2" s="1"/>
  <c r="DY147" i="5"/>
  <c r="EA147" i="5"/>
  <c r="EB147" i="5" s="1"/>
  <c r="EC147" i="5" s="1"/>
  <c r="EH147" i="5" s="1"/>
  <c r="DT193" i="2"/>
  <c r="DV193" i="2"/>
  <c r="DW193" i="2" s="1"/>
  <c r="DX193" i="2" s="1"/>
  <c r="EC193" i="2" s="1"/>
  <c r="DY19" i="5"/>
  <c r="EA19" i="5"/>
  <c r="EB19" i="5" s="1"/>
  <c r="EC19" i="5" s="1"/>
  <c r="EH19" i="5" s="1"/>
  <c r="DY52" i="3"/>
  <c r="EA52" i="3"/>
  <c r="EB52" i="3" s="1"/>
  <c r="EC52" i="3" s="1"/>
  <c r="EH52" i="3" s="1"/>
  <c r="DT73" i="2"/>
  <c r="DV73" i="2"/>
  <c r="DW73" i="2" s="1"/>
  <c r="DX73" i="2" s="1"/>
  <c r="EC73" i="2" s="1"/>
  <c r="DY66" i="5"/>
  <c r="EA66" i="5"/>
  <c r="EB66" i="5" s="1"/>
  <c r="EC66" i="5" s="1"/>
  <c r="EH66" i="5" s="1"/>
  <c r="DY101" i="3"/>
  <c r="EA101" i="3"/>
  <c r="EB101" i="3" s="1"/>
  <c r="EC101" i="3" s="1"/>
  <c r="EH101" i="3" s="1"/>
  <c r="DY211" i="4"/>
  <c r="EA211" i="4"/>
  <c r="EB211" i="4" s="1"/>
  <c r="EC211" i="4" s="1"/>
  <c r="EH211" i="4" s="1"/>
  <c r="DT11" i="2"/>
  <c r="DV11" i="2"/>
  <c r="DW11" i="2" s="1"/>
  <c r="DX11" i="2" s="1"/>
  <c r="EC11" i="2" s="1"/>
  <c r="DY153" i="3"/>
  <c r="EA153" i="3"/>
  <c r="EB153" i="3" s="1"/>
  <c r="EC153" i="3" s="1"/>
  <c r="EH153" i="3" s="1"/>
  <c r="DY57" i="5"/>
  <c r="EA57" i="5"/>
  <c r="EB57" i="5" s="1"/>
  <c r="EC57" i="5" s="1"/>
  <c r="EH57" i="5" s="1"/>
  <c r="DT55" i="2"/>
  <c r="DV55" i="2"/>
  <c r="DW55" i="2" s="1"/>
  <c r="DX55" i="2" s="1"/>
  <c r="EC55" i="2" s="1"/>
  <c r="DY242" i="4"/>
  <c r="EA242" i="4"/>
  <c r="EB242" i="4" s="1"/>
  <c r="EC242" i="4" s="1"/>
  <c r="EH242" i="4" s="1"/>
  <c r="DY279" i="5"/>
  <c r="EA279" i="5"/>
  <c r="EB279" i="5" s="1"/>
  <c r="EC279" i="5" s="1"/>
  <c r="EH279" i="5" s="1"/>
  <c r="DY263" i="4"/>
  <c r="EA263" i="4"/>
  <c r="EB263" i="4" s="1"/>
  <c r="EC263" i="4" s="1"/>
  <c r="EH263" i="4" s="1"/>
  <c r="DY41" i="4"/>
  <c r="EA41" i="4"/>
  <c r="EB41" i="4" s="1"/>
  <c r="EC41" i="4" s="1"/>
  <c r="EH41" i="4" s="1"/>
  <c r="DT13" i="2"/>
  <c r="DV13" i="2"/>
  <c r="DW13" i="2" s="1"/>
  <c r="DX13" i="2" s="1"/>
  <c r="EC13" i="2" s="1"/>
  <c r="DY262" i="4"/>
  <c r="EA262" i="4"/>
  <c r="EB262" i="4" s="1"/>
  <c r="EC262" i="4" s="1"/>
  <c r="EH262" i="4" s="1"/>
  <c r="DY33" i="3"/>
  <c r="EA33" i="3"/>
  <c r="EB33" i="3" s="1"/>
  <c r="EC33" i="3" s="1"/>
  <c r="EH33" i="3" s="1"/>
  <c r="DY237" i="3"/>
  <c r="EA237" i="3"/>
  <c r="EB237" i="3" s="1"/>
  <c r="EC237" i="3" s="1"/>
  <c r="EH237" i="3" s="1"/>
  <c r="DY204" i="5"/>
  <c r="EA204" i="5"/>
  <c r="EB204" i="5" s="1"/>
  <c r="EC204" i="5" s="1"/>
  <c r="EH204" i="5" s="1"/>
  <c r="DY209" i="5"/>
  <c r="EA209" i="5"/>
  <c r="EB209" i="5" s="1"/>
  <c r="EC209" i="5" s="1"/>
  <c r="EH209" i="5" s="1"/>
  <c r="DY49" i="5"/>
  <c r="EA49" i="5"/>
  <c r="EB49" i="5" s="1"/>
  <c r="EC49" i="5" s="1"/>
  <c r="EH49" i="5" s="1"/>
  <c r="DY65" i="5"/>
  <c r="EA65" i="5"/>
  <c r="EB65" i="5" s="1"/>
  <c r="EC65" i="5" s="1"/>
  <c r="EH65" i="5" s="1"/>
  <c r="DT221" i="2"/>
  <c r="DV221" i="2"/>
  <c r="DW221" i="2" s="1"/>
  <c r="DX221" i="2" s="1"/>
  <c r="EC221" i="2" s="1"/>
  <c r="DY26" i="5"/>
  <c r="EA26" i="5"/>
  <c r="EB26" i="5" s="1"/>
  <c r="EC26" i="5" s="1"/>
  <c r="EH26" i="5" s="1"/>
  <c r="DY220" i="4"/>
  <c r="EA220" i="4"/>
  <c r="EB220" i="4" s="1"/>
  <c r="EC220" i="4" s="1"/>
  <c r="EH220" i="4" s="1"/>
  <c r="DY88" i="3"/>
  <c r="EA88" i="3"/>
  <c r="EB88" i="3" s="1"/>
  <c r="EC88" i="3" s="1"/>
  <c r="EH88" i="3" s="1"/>
  <c r="DT159" i="2"/>
  <c r="DV159" i="2"/>
  <c r="DW159" i="2" s="1"/>
  <c r="DX159" i="2" s="1"/>
  <c r="EC159" i="2" s="1"/>
  <c r="DY9" i="4"/>
  <c r="EA9" i="4"/>
  <c r="EB9" i="4" s="1"/>
  <c r="EC9" i="4" s="1"/>
  <c r="EH9" i="4" s="1"/>
  <c r="DT217" i="2"/>
  <c r="DV217" i="2"/>
  <c r="DW217" i="2" s="1"/>
  <c r="DX217" i="2" s="1"/>
  <c r="EC217" i="2" s="1"/>
  <c r="DT66" i="2"/>
  <c r="DV66" i="2"/>
  <c r="DW66" i="2" s="1"/>
  <c r="DX66" i="2" s="1"/>
  <c r="EC66" i="2" s="1"/>
  <c r="DT21" i="2"/>
  <c r="DV21" i="2"/>
  <c r="DW21" i="2" s="1"/>
  <c r="DX21" i="2" s="1"/>
  <c r="EC21" i="2" s="1"/>
  <c r="DT245" i="2"/>
  <c r="DV245" i="2"/>
  <c r="DW245" i="2" s="1"/>
  <c r="DX245" i="2" s="1"/>
  <c r="EC245" i="2" s="1"/>
  <c r="DY120" i="4"/>
  <c r="EA120" i="4"/>
  <c r="EB120" i="4" s="1"/>
  <c r="EC120" i="4" s="1"/>
  <c r="EH120" i="4" s="1"/>
  <c r="DT122" i="2"/>
  <c r="DV122" i="2"/>
  <c r="DW122" i="2" s="1"/>
  <c r="DX122" i="2" s="1"/>
  <c r="EC122" i="2" s="1"/>
  <c r="DY138" i="5"/>
  <c r="EA138" i="5"/>
  <c r="EB138" i="5" s="1"/>
  <c r="EC138" i="5" s="1"/>
  <c r="EH138" i="5" s="1"/>
  <c r="DY28" i="5"/>
  <c r="EA28" i="5"/>
  <c r="EB28" i="5" s="1"/>
  <c r="EC28" i="5" s="1"/>
  <c r="EH28" i="5" s="1"/>
  <c r="DY214" i="5"/>
  <c r="EA214" i="5"/>
  <c r="EB214" i="5" s="1"/>
  <c r="EC214" i="5" s="1"/>
  <c r="EH214" i="5" s="1"/>
  <c r="DY198" i="4"/>
  <c r="EA198" i="4"/>
  <c r="EB198" i="4" s="1"/>
  <c r="EC198" i="4" s="1"/>
  <c r="EH198" i="4" s="1"/>
  <c r="DT129" i="2"/>
  <c r="DV129" i="2"/>
  <c r="DW129" i="2" s="1"/>
  <c r="DX129" i="2" s="1"/>
  <c r="EC129" i="2" s="1"/>
  <c r="DY56" i="5"/>
  <c r="EA56" i="5"/>
  <c r="EB56" i="5" s="1"/>
  <c r="EC56" i="5" s="1"/>
  <c r="EH56" i="5" s="1"/>
  <c r="DT63" i="2"/>
  <c r="DV63" i="2"/>
  <c r="DW63" i="2" s="1"/>
  <c r="DX63" i="2" s="1"/>
  <c r="EC63" i="2" s="1"/>
  <c r="DY126" i="5"/>
  <c r="EA126" i="5"/>
  <c r="EB126" i="5" s="1"/>
  <c r="EC126" i="5" s="1"/>
  <c r="EH126" i="5" s="1"/>
  <c r="DY68" i="5"/>
  <c r="EA68" i="5"/>
  <c r="EB68" i="5" s="1"/>
  <c r="EC68" i="5" s="1"/>
  <c r="EH68" i="5" s="1"/>
  <c r="DY50" i="5"/>
  <c r="EA50" i="5"/>
  <c r="EB50" i="5" s="1"/>
  <c r="EC50" i="5" s="1"/>
  <c r="EH50" i="5" s="1"/>
  <c r="DT220" i="2"/>
  <c r="DV220" i="2"/>
  <c r="DW220" i="2" s="1"/>
  <c r="DX220" i="2" s="1"/>
  <c r="EC220" i="2" s="1"/>
  <c r="DY211" i="3"/>
  <c r="EA211" i="3"/>
  <c r="EB211" i="3" s="1"/>
  <c r="EC211" i="3" s="1"/>
  <c r="EH211" i="3" s="1"/>
  <c r="DY50" i="4"/>
  <c r="EA50" i="4"/>
  <c r="EB50" i="4" s="1"/>
  <c r="EC50" i="4" s="1"/>
  <c r="EH50" i="4" s="1"/>
  <c r="DY264" i="3"/>
  <c r="EA264" i="3"/>
  <c r="EB264" i="3" s="1"/>
  <c r="EC264" i="3" s="1"/>
  <c r="EH264" i="3" s="1"/>
  <c r="DT229" i="2"/>
  <c r="DV229" i="2"/>
  <c r="DW229" i="2" s="1"/>
  <c r="DX229" i="2" s="1"/>
  <c r="EC229" i="2" s="1"/>
  <c r="DY17" i="3"/>
  <c r="EA17" i="3"/>
  <c r="EB17" i="3" s="1"/>
  <c r="EC17" i="3" s="1"/>
  <c r="EH17" i="3" s="1"/>
  <c r="DY46" i="3"/>
  <c r="EA46" i="3"/>
  <c r="EB46" i="3" s="1"/>
  <c r="EC46" i="3" s="1"/>
  <c r="EH46" i="3" s="1"/>
  <c r="DY250" i="4"/>
  <c r="EA250" i="4"/>
  <c r="EB250" i="4" s="1"/>
  <c r="EC250" i="4" s="1"/>
  <c r="EH250" i="4" s="1"/>
  <c r="DY248" i="3"/>
  <c r="EA248" i="3"/>
  <c r="EB248" i="3" s="1"/>
  <c r="EC248" i="3" s="1"/>
  <c r="EH248" i="3" s="1"/>
  <c r="DT272" i="2"/>
  <c r="DV272" i="2"/>
  <c r="DW272" i="2" s="1"/>
  <c r="DX272" i="2" s="1"/>
  <c r="EC272" i="2" s="1"/>
  <c r="DY123" i="5"/>
  <c r="EA123" i="5"/>
  <c r="EB123" i="5" s="1"/>
  <c r="EC123" i="5" s="1"/>
  <c r="EH123" i="5" s="1"/>
  <c r="DY37" i="4"/>
  <c r="EA37" i="4"/>
  <c r="EB37" i="4" s="1"/>
  <c r="EC37" i="4" s="1"/>
  <c r="EH37" i="4" s="1"/>
  <c r="DY124" i="4"/>
  <c r="EA124" i="4"/>
  <c r="EB124" i="4" s="1"/>
  <c r="EC124" i="4" s="1"/>
  <c r="EH124" i="4" s="1"/>
  <c r="DY100" i="3"/>
  <c r="EA100" i="3"/>
  <c r="EB100" i="3" s="1"/>
  <c r="EC100" i="3" s="1"/>
  <c r="EH100" i="3" s="1"/>
  <c r="DY258" i="5"/>
  <c r="EA258" i="5"/>
  <c r="EB258" i="5" s="1"/>
  <c r="EC258" i="5" s="1"/>
  <c r="EH258" i="5" s="1"/>
  <c r="DY6" i="5"/>
  <c r="EA6" i="5"/>
  <c r="EB6" i="5" s="1"/>
  <c r="EC6" i="5" s="1"/>
  <c r="EH6" i="5" s="1"/>
  <c r="DY253" i="4"/>
  <c r="EA253" i="4"/>
  <c r="EB253" i="4" s="1"/>
  <c r="EC253" i="4" s="1"/>
  <c r="EH253" i="4" s="1"/>
  <c r="DY12" i="5"/>
  <c r="EA12" i="5"/>
  <c r="EB12" i="5" s="1"/>
  <c r="EC12" i="5" s="1"/>
  <c r="EH12" i="5" s="1"/>
  <c r="DY92" i="5"/>
  <c r="EA92" i="5"/>
  <c r="EB92" i="5" s="1"/>
  <c r="EC92" i="5" s="1"/>
  <c r="EH92" i="5" s="1"/>
  <c r="DY228" i="3"/>
  <c r="EA228" i="3"/>
  <c r="EB228" i="3" s="1"/>
  <c r="EC228" i="3" s="1"/>
  <c r="EH228" i="3" s="1"/>
  <c r="DT79" i="2"/>
  <c r="DV79" i="2"/>
  <c r="DW79" i="2" s="1"/>
  <c r="DX79" i="2" s="1"/>
  <c r="EC79" i="2" s="1"/>
  <c r="DY109" i="4"/>
  <c r="EA109" i="4"/>
  <c r="EB109" i="4" s="1"/>
  <c r="EC109" i="4" s="1"/>
  <c r="EH109" i="4" s="1"/>
  <c r="DY139" i="4"/>
  <c r="EA139" i="4"/>
  <c r="EB139" i="4" s="1"/>
  <c r="EC139" i="4" s="1"/>
  <c r="EH139" i="4" s="1"/>
  <c r="DY20" i="3"/>
  <c r="EA20" i="3"/>
  <c r="EB20" i="3" s="1"/>
  <c r="EC20" i="3" s="1"/>
  <c r="EH20" i="3" s="1"/>
  <c r="DT48" i="2"/>
  <c r="DV48" i="2"/>
  <c r="DW48" i="2" s="1"/>
  <c r="DX48" i="2" s="1"/>
  <c r="EC48" i="2" s="1"/>
  <c r="DY178" i="5"/>
  <c r="EA178" i="5"/>
  <c r="EB178" i="5" s="1"/>
  <c r="EC178" i="5" s="1"/>
  <c r="EH178" i="5" s="1"/>
  <c r="DY213" i="4"/>
  <c r="EA213" i="4"/>
  <c r="EB213" i="4" s="1"/>
  <c r="EC213" i="4" s="1"/>
  <c r="EH213" i="4" s="1"/>
  <c r="DT182" i="2"/>
  <c r="DV182" i="2"/>
  <c r="DW182" i="2" s="1"/>
  <c r="DX182" i="2" s="1"/>
  <c r="EC182" i="2" s="1"/>
  <c r="DY241" i="4"/>
  <c r="EA241" i="4"/>
  <c r="EB241" i="4" s="1"/>
  <c r="EC241" i="4" s="1"/>
  <c r="EH241" i="4" s="1"/>
  <c r="DY231" i="5"/>
  <c r="EA231" i="5"/>
  <c r="EB231" i="5" s="1"/>
  <c r="EC231" i="5" s="1"/>
  <c r="EH231" i="5" s="1"/>
  <c r="DY200" i="3"/>
  <c r="EA200" i="3"/>
  <c r="EB200" i="3" s="1"/>
  <c r="EC200" i="3" s="1"/>
  <c r="EH200" i="3" s="1"/>
  <c r="DY108" i="3"/>
  <c r="EA108" i="3"/>
  <c r="EB108" i="3" s="1"/>
  <c r="EC108" i="3" s="1"/>
  <c r="EH108" i="3" s="1"/>
  <c r="DT16" i="2"/>
  <c r="DV16" i="2"/>
  <c r="DW16" i="2" s="1"/>
  <c r="DX16" i="2" s="1"/>
  <c r="EC16" i="2" s="1"/>
  <c r="DT113" i="2"/>
  <c r="DV113" i="2"/>
  <c r="DW113" i="2" s="1"/>
  <c r="DX113" i="2" s="1"/>
  <c r="EC113" i="2" s="1"/>
  <c r="DY269" i="4"/>
  <c r="EA269" i="4"/>
  <c r="EB269" i="4" s="1"/>
  <c r="EC269" i="4" s="1"/>
  <c r="EH269" i="4" s="1"/>
  <c r="DT248" i="2"/>
  <c r="DV248" i="2"/>
  <c r="DW248" i="2" s="1"/>
  <c r="DX248" i="2" s="1"/>
  <c r="EC248" i="2" s="1"/>
  <c r="DY103" i="3"/>
  <c r="EA103" i="3"/>
  <c r="EB103" i="3" s="1"/>
  <c r="EC103" i="3" s="1"/>
  <c r="EH103" i="3" s="1"/>
  <c r="DT92" i="2"/>
  <c r="DV92" i="2"/>
  <c r="DW92" i="2" s="1"/>
  <c r="DX92" i="2" s="1"/>
  <c r="EC92" i="2" s="1"/>
  <c r="DY73" i="5"/>
  <c r="EA73" i="5"/>
  <c r="EB73" i="5" s="1"/>
  <c r="EC73" i="5" s="1"/>
  <c r="EH73" i="5" s="1"/>
  <c r="DY85" i="4"/>
  <c r="EA85" i="4"/>
  <c r="EB85" i="4" s="1"/>
  <c r="EC85" i="4" s="1"/>
  <c r="EH85" i="4" s="1"/>
  <c r="DY272" i="4"/>
  <c r="EA272" i="4"/>
  <c r="EB272" i="4" s="1"/>
  <c r="EC272" i="4" s="1"/>
  <c r="EH272" i="4" s="1"/>
  <c r="DT264" i="2"/>
  <c r="DV264" i="2"/>
  <c r="DW264" i="2" s="1"/>
  <c r="DX264" i="2" s="1"/>
  <c r="EC264" i="2" s="1"/>
  <c r="DY96" i="4"/>
  <c r="EA96" i="4"/>
  <c r="EB96" i="4" s="1"/>
  <c r="EC96" i="4" s="1"/>
  <c r="EH96" i="4" s="1"/>
  <c r="DT27" i="2"/>
  <c r="DV27" i="2"/>
  <c r="DW27" i="2" s="1"/>
  <c r="DX27" i="2" s="1"/>
  <c r="EC27" i="2" s="1"/>
  <c r="DY143" i="5"/>
  <c r="EA143" i="5"/>
  <c r="EB143" i="5" s="1"/>
  <c r="EC143" i="5" s="1"/>
  <c r="EH143" i="5" s="1"/>
  <c r="DY180" i="4"/>
  <c r="EA180" i="4"/>
  <c r="EB180" i="4" s="1"/>
  <c r="EC180" i="4" s="1"/>
  <c r="EH180" i="4" s="1"/>
  <c r="DY101" i="4"/>
  <c r="EA101" i="4"/>
  <c r="EB101" i="4" s="1"/>
  <c r="EC101" i="4" s="1"/>
  <c r="EH101" i="4" s="1"/>
  <c r="DT8" i="2"/>
  <c r="DV8" i="2"/>
  <c r="DW8" i="2" s="1"/>
  <c r="DX8" i="2" s="1"/>
  <c r="EC8" i="2" s="1"/>
  <c r="DY32" i="4"/>
  <c r="EA32" i="4"/>
  <c r="EB32" i="4" s="1"/>
  <c r="EC32" i="4" s="1"/>
  <c r="EH32" i="4" s="1"/>
  <c r="DY159" i="4"/>
  <c r="EA159" i="4"/>
  <c r="EB159" i="4" s="1"/>
  <c r="EC159" i="4" s="1"/>
  <c r="EH159" i="4" s="1"/>
  <c r="DT71" i="2"/>
  <c r="DV71" i="2"/>
  <c r="DW71" i="2" s="1"/>
  <c r="DX71" i="2" s="1"/>
  <c r="EC71" i="2" s="1"/>
  <c r="DY10" i="5"/>
  <c r="EA10" i="5"/>
  <c r="EB10" i="5" s="1"/>
  <c r="EC10" i="5" s="1"/>
  <c r="EH10" i="5" s="1"/>
  <c r="DY235" i="5"/>
  <c r="EA235" i="5"/>
  <c r="EB235" i="5" s="1"/>
  <c r="EC235" i="5" s="1"/>
  <c r="EH235" i="5" s="1"/>
  <c r="DY262" i="3"/>
  <c r="EA262" i="3"/>
  <c r="EB262" i="3" s="1"/>
  <c r="EC262" i="3" s="1"/>
  <c r="EH262" i="3" s="1"/>
  <c r="DY74" i="3"/>
  <c r="EA74" i="3"/>
  <c r="EB74" i="3" s="1"/>
  <c r="EC74" i="3" s="1"/>
  <c r="EH74" i="3" s="1"/>
  <c r="ED137" i="5"/>
  <c r="DZ137" i="5"/>
  <c r="DT30" i="2"/>
  <c r="DV30" i="2"/>
  <c r="DW30" i="2" s="1"/>
  <c r="DX30" i="2" s="1"/>
  <c r="EC30" i="2" s="1"/>
  <c r="DY85" i="5"/>
  <c r="EA85" i="5"/>
  <c r="EB85" i="5" s="1"/>
  <c r="EC85" i="5" s="1"/>
  <c r="EH85" i="5" s="1"/>
  <c r="DY161" i="4"/>
  <c r="EA161" i="4"/>
  <c r="EB161" i="4" s="1"/>
  <c r="EC161" i="4" s="1"/>
  <c r="EH161" i="4" s="1"/>
  <c r="DT254" i="2"/>
  <c r="DV254" i="2"/>
  <c r="DW254" i="2" s="1"/>
  <c r="DX254" i="2" s="1"/>
  <c r="EC254" i="2" s="1"/>
  <c r="DY39" i="5"/>
  <c r="EA39" i="5"/>
  <c r="EB39" i="5" s="1"/>
  <c r="EC39" i="5" s="1"/>
  <c r="EH39" i="5" s="1"/>
  <c r="DT108" i="2"/>
  <c r="DV108" i="2"/>
  <c r="DW108" i="2" s="1"/>
  <c r="DX108" i="2" s="1"/>
  <c r="EC108" i="2" s="1"/>
  <c r="DY139" i="5"/>
  <c r="EA139" i="5"/>
  <c r="EB139" i="5" s="1"/>
  <c r="EC139" i="5" s="1"/>
  <c r="EH139" i="5" s="1"/>
  <c r="DY67" i="5"/>
  <c r="EA67" i="5"/>
  <c r="EB67" i="5" s="1"/>
  <c r="EC67" i="5" s="1"/>
  <c r="EH67" i="5" s="1"/>
  <c r="DT261" i="2"/>
  <c r="DV261" i="2"/>
  <c r="DW261" i="2" s="1"/>
  <c r="DX261" i="2" s="1"/>
  <c r="EC261" i="2" s="1"/>
  <c r="DY249" i="4"/>
  <c r="EA249" i="4"/>
  <c r="EB249" i="4" s="1"/>
  <c r="EC249" i="4" s="1"/>
  <c r="EH249" i="4" s="1"/>
  <c r="DY173" i="4"/>
  <c r="EA173" i="4"/>
  <c r="EB173" i="4" s="1"/>
  <c r="EC173" i="4" s="1"/>
  <c r="EH173" i="4" s="1"/>
  <c r="DY273" i="3"/>
  <c r="EA273" i="3"/>
  <c r="EB273" i="3" s="1"/>
  <c r="EC273" i="3" s="1"/>
  <c r="EH273" i="3" s="1"/>
  <c r="DY67" i="4"/>
  <c r="EA67" i="4"/>
  <c r="EB67" i="4" s="1"/>
  <c r="EC67" i="4" s="1"/>
  <c r="EH67" i="4" s="1"/>
  <c r="DY249" i="5"/>
  <c r="EA249" i="5"/>
  <c r="EB249" i="5" s="1"/>
  <c r="EC249" i="5" s="1"/>
  <c r="EH249" i="5" s="1"/>
  <c r="DY133" i="5"/>
  <c r="EA133" i="5"/>
  <c r="EB133" i="5" s="1"/>
  <c r="EC133" i="5" s="1"/>
  <c r="EH133" i="5" s="1"/>
  <c r="DY137" i="3"/>
  <c r="EA137" i="3"/>
  <c r="EB137" i="3" s="1"/>
  <c r="EC137" i="3" s="1"/>
  <c r="EH137" i="3" s="1"/>
  <c r="DY264" i="4"/>
  <c r="EA264" i="4"/>
  <c r="EB264" i="4" s="1"/>
  <c r="EC264" i="4" s="1"/>
  <c r="EH264" i="4" s="1"/>
  <c r="DT49" i="2"/>
  <c r="DV49" i="2"/>
  <c r="DW49" i="2" s="1"/>
  <c r="DX49" i="2" s="1"/>
  <c r="EC49" i="2" s="1"/>
  <c r="DY43" i="4"/>
  <c r="EA43" i="4"/>
  <c r="EB43" i="4" s="1"/>
  <c r="EC43" i="4" s="1"/>
  <c r="EH43" i="4" s="1"/>
  <c r="DT147" i="2"/>
  <c r="DV147" i="2"/>
  <c r="DW147" i="2" s="1"/>
  <c r="DX147" i="2" s="1"/>
  <c r="EC147" i="2" s="1"/>
  <c r="DY184" i="5"/>
  <c r="EA184" i="5"/>
  <c r="EB184" i="5" s="1"/>
  <c r="EC184" i="5" s="1"/>
  <c r="EH184" i="5" s="1"/>
  <c r="DY132" i="3"/>
  <c r="EA132" i="3"/>
  <c r="EB132" i="3" s="1"/>
  <c r="EC132" i="3" s="1"/>
  <c r="EH132" i="3" s="1"/>
  <c r="DY183" i="4"/>
  <c r="EA183" i="4"/>
  <c r="EB183" i="4" s="1"/>
  <c r="EC183" i="4" s="1"/>
  <c r="EH183" i="4" s="1"/>
  <c r="DY58" i="3"/>
  <c r="EA58" i="3"/>
  <c r="EB58" i="3" s="1"/>
  <c r="EC58" i="3" s="1"/>
  <c r="EH58" i="3" s="1"/>
  <c r="DT232" i="2"/>
  <c r="DV232" i="2"/>
  <c r="DW232" i="2" s="1"/>
  <c r="DX232" i="2" s="1"/>
  <c r="EC232" i="2" s="1"/>
  <c r="DY36" i="3"/>
  <c r="EA36" i="3"/>
  <c r="EB36" i="3" s="1"/>
  <c r="EC36" i="3" s="1"/>
  <c r="EH36" i="3" s="1"/>
  <c r="DT233" i="2"/>
  <c r="DV233" i="2"/>
  <c r="DW233" i="2" s="1"/>
  <c r="DX233" i="2" s="1"/>
  <c r="EC233" i="2" s="1"/>
  <c r="DU33" i="2"/>
  <c r="DY33" i="2"/>
  <c r="DY76" i="4"/>
  <c r="EA76" i="4"/>
  <c r="EB76" i="4" s="1"/>
  <c r="EC76" i="4" s="1"/>
  <c r="EH76" i="4" s="1"/>
  <c r="DY75" i="4"/>
  <c r="EA75" i="4"/>
  <c r="EB75" i="4" s="1"/>
  <c r="EC75" i="4" s="1"/>
  <c r="EH75" i="4" s="1"/>
  <c r="DY59" i="4"/>
  <c r="EA59" i="4"/>
  <c r="EB59" i="4" s="1"/>
  <c r="EC59" i="4" s="1"/>
  <c r="EH59" i="4" s="1"/>
  <c r="DY140" i="3"/>
  <c r="EA140" i="3"/>
  <c r="EB140" i="3" s="1"/>
  <c r="EC140" i="3" s="1"/>
  <c r="EH140" i="3" s="1"/>
  <c r="DT140" i="2"/>
  <c r="DV140" i="2"/>
  <c r="DW140" i="2" s="1"/>
  <c r="DX140" i="2" s="1"/>
  <c r="EC140" i="2" s="1"/>
  <c r="DY108" i="5"/>
  <c r="EA108" i="5"/>
  <c r="EB108" i="5" s="1"/>
  <c r="EC108" i="5" s="1"/>
  <c r="EH108" i="5" s="1"/>
  <c r="DT76" i="2"/>
  <c r="DV76" i="2"/>
  <c r="DW76" i="2" s="1"/>
  <c r="DX76" i="2" s="1"/>
  <c r="EC76" i="2" s="1"/>
  <c r="DY19" i="4"/>
  <c r="EA19" i="4"/>
  <c r="EB19" i="4" s="1"/>
  <c r="EC19" i="4" s="1"/>
  <c r="EH19" i="4" s="1"/>
  <c r="DY119" i="4"/>
  <c r="EA119" i="4"/>
  <c r="EB119" i="4" s="1"/>
  <c r="EC119" i="4" s="1"/>
  <c r="EH119" i="4" s="1"/>
  <c r="DY165" i="4"/>
  <c r="EA165" i="4"/>
  <c r="EB165" i="4" s="1"/>
  <c r="EC165" i="4" s="1"/>
  <c r="EH165" i="4" s="1"/>
  <c r="DY71" i="4"/>
  <c r="EA71" i="4"/>
  <c r="EB71" i="4" s="1"/>
  <c r="EC71" i="4" s="1"/>
  <c r="EH71" i="4" s="1"/>
  <c r="DT148" i="2"/>
  <c r="DV148" i="2"/>
  <c r="DW148" i="2" s="1"/>
  <c r="DX148" i="2" s="1"/>
  <c r="EC148" i="2" s="1"/>
  <c r="DT115" i="2"/>
  <c r="DV115" i="2"/>
  <c r="DW115" i="2" s="1"/>
  <c r="DX115" i="2" s="1"/>
  <c r="EC115" i="2" s="1"/>
  <c r="DZ17" i="5"/>
  <c r="ED17" i="5"/>
  <c r="DY57" i="3"/>
  <c r="EA57" i="3"/>
  <c r="EB57" i="3" s="1"/>
  <c r="EC57" i="3" s="1"/>
  <c r="EH57" i="3" s="1"/>
  <c r="DY35" i="5"/>
  <c r="EA35" i="5"/>
  <c r="EB35" i="5" s="1"/>
  <c r="EC35" i="5" s="1"/>
  <c r="EH35" i="5" s="1"/>
  <c r="DT241" i="2"/>
  <c r="DV241" i="2"/>
  <c r="DW241" i="2" s="1"/>
  <c r="DX241" i="2" s="1"/>
  <c r="EC241" i="2" s="1"/>
  <c r="DT191" i="2"/>
  <c r="DV191" i="2"/>
  <c r="DW191" i="2" s="1"/>
  <c r="DX191" i="2" s="1"/>
  <c r="EC191" i="2" s="1"/>
  <c r="DT222" i="2"/>
  <c r="DV222" i="2"/>
  <c r="DW222" i="2" s="1"/>
  <c r="DX222" i="2" s="1"/>
  <c r="EC222" i="2" s="1"/>
  <c r="DY279" i="4"/>
  <c r="EA279" i="4"/>
  <c r="EB279" i="4" s="1"/>
  <c r="EC279" i="4" s="1"/>
  <c r="EH279" i="4" s="1"/>
  <c r="DY6" i="3"/>
  <c r="EA6" i="3"/>
  <c r="EB6" i="3" s="1"/>
  <c r="EC6" i="3" s="1"/>
  <c r="EH6" i="3" s="1"/>
  <c r="DZ78" i="4"/>
  <c r="ED78" i="4"/>
  <c r="DY118" i="3"/>
  <c r="EA118" i="3"/>
  <c r="EB118" i="3" s="1"/>
  <c r="EC118" i="3" s="1"/>
  <c r="EH118" i="3" s="1"/>
  <c r="DY250" i="5"/>
  <c r="EA250" i="5"/>
  <c r="EB250" i="5" s="1"/>
  <c r="EC250" i="5" s="1"/>
  <c r="EH250" i="5" s="1"/>
  <c r="DY7" i="4"/>
  <c r="EA7" i="4"/>
  <c r="EB7" i="4" s="1"/>
  <c r="EC7" i="4" s="1"/>
  <c r="EH7" i="4" s="1"/>
  <c r="DY227" i="5"/>
  <c r="EA227" i="5"/>
  <c r="EB227" i="5" s="1"/>
  <c r="EC227" i="5" s="1"/>
  <c r="EH227" i="5" s="1"/>
  <c r="DY215" i="5"/>
  <c r="EA215" i="5"/>
  <c r="EB215" i="5" s="1"/>
  <c r="EC215" i="5" s="1"/>
  <c r="EH215" i="5" s="1"/>
  <c r="DT262" i="2"/>
  <c r="DV262" i="2"/>
  <c r="DW262" i="2" s="1"/>
  <c r="DX262" i="2" s="1"/>
  <c r="EC262" i="2" s="1"/>
  <c r="DY122" i="5"/>
  <c r="EA122" i="5"/>
  <c r="EB122" i="5" s="1"/>
  <c r="EC122" i="5" s="1"/>
  <c r="EH122" i="5" s="1"/>
  <c r="DY171" i="4"/>
  <c r="EA171" i="4"/>
  <c r="EB171" i="4" s="1"/>
  <c r="EC171" i="4" s="1"/>
  <c r="EH171" i="4" s="1"/>
  <c r="DY241" i="5"/>
  <c r="EA241" i="5"/>
  <c r="EB241" i="5" s="1"/>
  <c r="EC241" i="5" s="1"/>
  <c r="EH241" i="5" s="1"/>
  <c r="DT120" i="2"/>
  <c r="DV120" i="2"/>
  <c r="DW120" i="2" s="1"/>
  <c r="DX120" i="2" s="1"/>
  <c r="EC120" i="2" s="1"/>
  <c r="DY168" i="4"/>
  <c r="EA168" i="4"/>
  <c r="EB168" i="4" s="1"/>
  <c r="EC168" i="4" s="1"/>
  <c r="EH168" i="4" s="1"/>
  <c r="DY152" i="3"/>
  <c r="EA152" i="3"/>
  <c r="EB152" i="3" s="1"/>
  <c r="EC152" i="3" s="1"/>
  <c r="EH152" i="3" s="1"/>
  <c r="DT149" i="2"/>
  <c r="DV149" i="2"/>
  <c r="DW149" i="2" s="1"/>
  <c r="DX149" i="2" s="1"/>
  <c r="EC149" i="2" s="1"/>
  <c r="DT24" i="2"/>
  <c r="DV24" i="2"/>
  <c r="DW24" i="2" s="1"/>
  <c r="DX24" i="2" s="1"/>
  <c r="EC24" i="2" s="1"/>
  <c r="DY196" i="5"/>
  <c r="EA196" i="5"/>
  <c r="EB196" i="5" s="1"/>
  <c r="EC196" i="5" s="1"/>
  <c r="EH196" i="5" s="1"/>
  <c r="DY221" i="3"/>
  <c r="EA221" i="3"/>
  <c r="EB221" i="3" s="1"/>
  <c r="EC221" i="3" s="1"/>
  <c r="EH221" i="3" s="1"/>
  <c r="DY100" i="4"/>
  <c r="EA100" i="4"/>
  <c r="EB100" i="4" s="1"/>
  <c r="EC100" i="4" s="1"/>
  <c r="EH100" i="4" s="1"/>
  <c r="DZ208" i="5"/>
  <c r="ED208" i="5"/>
  <c r="DY162" i="3"/>
  <c r="EA162" i="3"/>
  <c r="EB162" i="3" s="1"/>
  <c r="EC162" i="3" s="1"/>
  <c r="EH162" i="3" s="1"/>
  <c r="DY11" i="3"/>
  <c r="EA11" i="3"/>
  <c r="EB11" i="3" s="1"/>
  <c r="EC11" i="3" s="1"/>
  <c r="EH11" i="3" s="1"/>
  <c r="DY174" i="5"/>
  <c r="EA174" i="5"/>
  <c r="EB174" i="5" s="1"/>
  <c r="EC174" i="5" s="1"/>
  <c r="EH174" i="5" s="1"/>
  <c r="DY220" i="3"/>
  <c r="EA220" i="3"/>
  <c r="EB220" i="3" s="1"/>
  <c r="EC220" i="3" s="1"/>
  <c r="EH220" i="3" s="1"/>
  <c r="DY229" i="4"/>
  <c r="EA229" i="4"/>
  <c r="EB229" i="4" s="1"/>
  <c r="EC229" i="4" s="1"/>
  <c r="EH229" i="4" s="1"/>
  <c r="DY20" i="5"/>
  <c r="EA20" i="5"/>
  <c r="EB20" i="5" s="1"/>
  <c r="EC20" i="5" s="1"/>
  <c r="EH20" i="5" s="1"/>
  <c r="DY142" i="4"/>
  <c r="EA142" i="4"/>
  <c r="EB142" i="4" s="1"/>
  <c r="EC142" i="4" s="1"/>
  <c r="EH142" i="4" s="1"/>
  <c r="DY97" i="5"/>
  <c r="EA97" i="5"/>
  <c r="EB97" i="5" s="1"/>
  <c r="EC97" i="5" s="1"/>
  <c r="EH97" i="5" s="1"/>
  <c r="DY261" i="4"/>
  <c r="EA261" i="4"/>
  <c r="EB261" i="4" s="1"/>
  <c r="EC261" i="4" s="1"/>
  <c r="EH261" i="4" s="1"/>
  <c r="DY94" i="4"/>
  <c r="EA94" i="4"/>
  <c r="EB94" i="4" s="1"/>
  <c r="EC94" i="4" s="1"/>
  <c r="EH94" i="4" s="1"/>
  <c r="DY134" i="3"/>
  <c r="EA134" i="3"/>
  <c r="EB134" i="3" s="1"/>
  <c r="EC134" i="3" s="1"/>
  <c r="EH134" i="3" s="1"/>
  <c r="DY254" i="3"/>
  <c r="EA254" i="3"/>
  <c r="EB254" i="3" s="1"/>
  <c r="EC254" i="3" s="1"/>
  <c r="EH254" i="3" s="1"/>
  <c r="DY163" i="3"/>
  <c r="EA163" i="3"/>
  <c r="EB163" i="3" s="1"/>
  <c r="EC163" i="3" s="1"/>
  <c r="EH163" i="3" s="1"/>
  <c r="DY280" i="4"/>
  <c r="EA280" i="4"/>
  <c r="EB280" i="4" s="1"/>
  <c r="EC280" i="4" s="1"/>
  <c r="EH280" i="4" s="1"/>
  <c r="DT72" i="2"/>
  <c r="DV72" i="2"/>
  <c r="DW72" i="2" s="1"/>
  <c r="DX72" i="2" s="1"/>
  <c r="EC72" i="2" s="1"/>
  <c r="DY256" i="2"/>
  <c r="DU256" i="2"/>
  <c r="DY104" i="4"/>
  <c r="EA104" i="4"/>
  <c r="EB104" i="4" s="1"/>
  <c r="EC104" i="4" s="1"/>
  <c r="EH104" i="4" s="1"/>
  <c r="DT14" i="2"/>
  <c r="DV14" i="2"/>
  <c r="DW14" i="2" s="1"/>
  <c r="DX14" i="2" s="1"/>
  <c r="EC14" i="2" s="1"/>
  <c r="DT190" i="2"/>
  <c r="DV190" i="2"/>
  <c r="DW190" i="2" s="1"/>
  <c r="DX190" i="2" s="1"/>
  <c r="EC190" i="2" s="1"/>
  <c r="DY170" i="5"/>
  <c r="EA170" i="5"/>
  <c r="EB170" i="5" s="1"/>
  <c r="EC170" i="5" s="1"/>
  <c r="EH170" i="5" s="1"/>
  <c r="DY46" i="5"/>
  <c r="EA46" i="5"/>
  <c r="EB46" i="5" s="1"/>
  <c r="EC46" i="5" s="1"/>
  <c r="EH46" i="5" s="1"/>
  <c r="DY150" i="5"/>
  <c r="EA150" i="5"/>
  <c r="EB150" i="5" s="1"/>
  <c r="EC150" i="5" s="1"/>
  <c r="EH150" i="5" s="1"/>
  <c r="DY123" i="3"/>
  <c r="EA123" i="3"/>
  <c r="EB123" i="3" s="1"/>
  <c r="EC123" i="3" s="1"/>
  <c r="EH123" i="3" s="1"/>
  <c r="DY83" i="5"/>
  <c r="EA83" i="5"/>
  <c r="EB83" i="5" s="1"/>
  <c r="EC83" i="5" s="1"/>
  <c r="EH83" i="5" s="1"/>
  <c r="DT58" i="2"/>
  <c r="DV58" i="2"/>
  <c r="DW58" i="2" s="1"/>
  <c r="DX58" i="2" s="1"/>
  <c r="EC58" i="2" s="1"/>
  <c r="DY207" i="5"/>
  <c r="EA207" i="5"/>
  <c r="EB207" i="5" s="1"/>
  <c r="EC207" i="5" s="1"/>
  <c r="EH207" i="5" s="1"/>
  <c r="DY238" i="3"/>
  <c r="EA238" i="3"/>
  <c r="EB238" i="3" s="1"/>
  <c r="EC238" i="3" s="1"/>
  <c r="EH238" i="3" s="1"/>
  <c r="DT260" i="2"/>
  <c r="DV260" i="2"/>
  <c r="DW260" i="2" s="1"/>
  <c r="DX260" i="2" s="1"/>
  <c r="EC260" i="2" s="1"/>
  <c r="DY40" i="5"/>
  <c r="EA40" i="5"/>
  <c r="EB40" i="5" s="1"/>
  <c r="EC40" i="5" s="1"/>
  <c r="EH40" i="5" s="1"/>
  <c r="DT137" i="2"/>
  <c r="DV137" i="2"/>
  <c r="DW137" i="2" s="1"/>
  <c r="DX137" i="2" s="1"/>
  <c r="EC137" i="2" s="1"/>
  <c r="DY170" i="3"/>
  <c r="EA170" i="3"/>
  <c r="EB170" i="3" s="1"/>
  <c r="EC170" i="3" s="1"/>
  <c r="EH170" i="3" s="1"/>
  <c r="DY57" i="4"/>
  <c r="EA57" i="4"/>
  <c r="EB57" i="4" s="1"/>
  <c r="EC57" i="4" s="1"/>
  <c r="EH57" i="4" s="1"/>
  <c r="DY199" i="3"/>
  <c r="EA199" i="3"/>
  <c r="EB199" i="3" s="1"/>
  <c r="EC199" i="3" s="1"/>
  <c r="EH199" i="3" s="1"/>
  <c r="DY106" i="3"/>
  <c r="EA106" i="3"/>
  <c r="EB106" i="3" s="1"/>
  <c r="EC106" i="3" s="1"/>
  <c r="EH106" i="3" s="1"/>
  <c r="DY143" i="4"/>
  <c r="EA143" i="4"/>
  <c r="EB143" i="4" s="1"/>
  <c r="EC143" i="4" s="1"/>
  <c r="EH143" i="4" s="1"/>
  <c r="DY102" i="5"/>
  <c r="EA102" i="5"/>
  <c r="EB102" i="5" s="1"/>
  <c r="EC102" i="5" s="1"/>
  <c r="EH102" i="5" s="1"/>
  <c r="DT6" i="2"/>
  <c r="DV6" i="2"/>
  <c r="DW6" i="2" s="1"/>
  <c r="DX6" i="2" s="1"/>
  <c r="EC6" i="2" s="1"/>
  <c r="DY239" i="3"/>
  <c r="EA239" i="3"/>
  <c r="EB239" i="3" s="1"/>
  <c r="EC239" i="3" s="1"/>
  <c r="EH239" i="3" s="1"/>
  <c r="DY220" i="5"/>
  <c r="EA220" i="5"/>
  <c r="EB220" i="5" s="1"/>
  <c r="EC220" i="5" s="1"/>
  <c r="EH220" i="5" s="1"/>
  <c r="DT257" i="2"/>
  <c r="DV257" i="2"/>
  <c r="DW257" i="2" s="1"/>
  <c r="DX257" i="2" s="1"/>
  <c r="EC257" i="2" s="1"/>
  <c r="DY234" i="4"/>
  <c r="EA234" i="4"/>
  <c r="EB234" i="4" s="1"/>
  <c r="EC234" i="4" s="1"/>
  <c r="EH234" i="4" s="1"/>
  <c r="DY16" i="5"/>
  <c r="EA16" i="5"/>
  <c r="EB16" i="5" s="1"/>
  <c r="EC16" i="5" s="1"/>
  <c r="EH16" i="5" s="1"/>
  <c r="DY69" i="5"/>
  <c r="EA69" i="5"/>
  <c r="EB69" i="5" s="1"/>
  <c r="EC69" i="5" s="1"/>
  <c r="EH69" i="5" s="1"/>
  <c r="DY90" i="4"/>
  <c r="EA90" i="4"/>
  <c r="EB90" i="4" s="1"/>
  <c r="EC90" i="4" s="1"/>
  <c r="EH90" i="4" s="1"/>
  <c r="DY128" i="4"/>
  <c r="EA128" i="4"/>
  <c r="EB128" i="4" s="1"/>
  <c r="EC128" i="4" s="1"/>
  <c r="EH128" i="4" s="1"/>
  <c r="DT119" i="2"/>
  <c r="DV119" i="2"/>
  <c r="DW119" i="2" s="1"/>
  <c r="DX119" i="2" s="1"/>
  <c r="EC119" i="2" s="1"/>
  <c r="DY275" i="3"/>
  <c r="EA275" i="3"/>
  <c r="EB275" i="3" s="1"/>
  <c r="EC275" i="3" s="1"/>
  <c r="EH275" i="3" s="1"/>
  <c r="DY13" i="3"/>
  <c r="EA13" i="3"/>
  <c r="EB13" i="3" s="1"/>
  <c r="EC13" i="3" s="1"/>
  <c r="EH13" i="3" s="1"/>
  <c r="DT89" i="2"/>
  <c r="DV89" i="2"/>
  <c r="DW89" i="2" s="1"/>
  <c r="DX89" i="2" s="1"/>
  <c r="EC89" i="2" s="1"/>
  <c r="DY105" i="5"/>
  <c r="EA105" i="5"/>
  <c r="EB105" i="5" s="1"/>
  <c r="EC105" i="5" s="1"/>
  <c r="EH105" i="5" s="1"/>
  <c r="DY91" i="3"/>
  <c r="EA91" i="3"/>
  <c r="EB91" i="3" s="1"/>
  <c r="EC91" i="3" s="1"/>
  <c r="EH91" i="3" s="1"/>
  <c r="DY166" i="5"/>
  <c r="EA166" i="5"/>
  <c r="EB166" i="5" s="1"/>
  <c r="EC166" i="5" s="1"/>
  <c r="EH166" i="5" s="1"/>
  <c r="DY91" i="5"/>
  <c r="EA91" i="5"/>
  <c r="EB91" i="5" s="1"/>
  <c r="EC91" i="5" s="1"/>
  <c r="EH91" i="5" s="1"/>
  <c r="DY274" i="5"/>
  <c r="EA274" i="5"/>
  <c r="EB274" i="5" s="1"/>
  <c r="EC274" i="5" s="1"/>
  <c r="EH274" i="5" s="1"/>
  <c r="DT130" i="2"/>
  <c r="DV130" i="2"/>
  <c r="DW130" i="2" s="1"/>
  <c r="DX130" i="2" s="1"/>
  <c r="EC130" i="2" s="1"/>
  <c r="DY24" i="4"/>
  <c r="EA24" i="4"/>
  <c r="EB24" i="4" s="1"/>
  <c r="EC24" i="4" s="1"/>
  <c r="EH24" i="4" s="1"/>
  <c r="DY136" i="3"/>
  <c r="EA136" i="3"/>
  <c r="EB136" i="3" s="1"/>
  <c r="EC136" i="3" s="1"/>
  <c r="EH136" i="3" s="1"/>
  <c r="DT142" i="2"/>
  <c r="DV142" i="2"/>
  <c r="DW142" i="2" s="1"/>
  <c r="DX142" i="2" s="1"/>
  <c r="EC142" i="2" s="1"/>
  <c r="AW59" i="11"/>
  <c r="AW110" i="11" s="1"/>
  <c r="AL110" i="11"/>
  <c r="BB59" i="11"/>
  <c r="BB110" i="11" s="1"/>
  <c r="DY92" i="4"/>
  <c r="EA92" i="4"/>
  <c r="EB92" i="4" s="1"/>
  <c r="EC92" i="4" s="1"/>
  <c r="EH92" i="4" s="1"/>
  <c r="DY230" i="3"/>
  <c r="EA230" i="3"/>
  <c r="EB230" i="3" s="1"/>
  <c r="EC230" i="3" s="1"/>
  <c r="EH230" i="3" s="1"/>
  <c r="DY67" i="3"/>
  <c r="EA67" i="3"/>
  <c r="EB67" i="3" s="1"/>
  <c r="EC67" i="3" s="1"/>
  <c r="EH67" i="3" s="1"/>
  <c r="DY197" i="3"/>
  <c r="EA197" i="3"/>
  <c r="EB197" i="3" s="1"/>
  <c r="EC197" i="3" s="1"/>
  <c r="EH197" i="3" s="1"/>
  <c r="DY134" i="5"/>
  <c r="EA134" i="5"/>
  <c r="EB134" i="5" s="1"/>
  <c r="EC134" i="5" s="1"/>
  <c r="EH134" i="5" s="1"/>
  <c r="DY87" i="4"/>
  <c r="EA87" i="4"/>
  <c r="EB87" i="4" s="1"/>
  <c r="EC87" i="4" s="1"/>
  <c r="EH87" i="4" s="1"/>
  <c r="DT156" i="2"/>
  <c r="DV156" i="2"/>
  <c r="DW156" i="2" s="1"/>
  <c r="DX156" i="2" s="1"/>
  <c r="EC156" i="2" s="1"/>
  <c r="DY203" i="4"/>
  <c r="EA203" i="4"/>
  <c r="EB203" i="4" s="1"/>
  <c r="EC203" i="4" s="1"/>
  <c r="EH203" i="4" s="1"/>
  <c r="DY93" i="3"/>
  <c r="EA93" i="3"/>
  <c r="EB93" i="3" s="1"/>
  <c r="EC93" i="3" s="1"/>
  <c r="EH93" i="3" s="1"/>
  <c r="DY247" i="4"/>
  <c r="EA247" i="4"/>
  <c r="EB247" i="4" s="1"/>
  <c r="EC247" i="4" s="1"/>
  <c r="EH247" i="4" s="1"/>
  <c r="DY114" i="5"/>
  <c r="EA114" i="5"/>
  <c r="EB114" i="5" s="1"/>
  <c r="EC114" i="5" s="1"/>
  <c r="EH114" i="5" s="1"/>
  <c r="DY23" i="5"/>
  <c r="EA23" i="5"/>
  <c r="EB23" i="5" s="1"/>
  <c r="EC23" i="5" s="1"/>
  <c r="EH23" i="5" s="1"/>
  <c r="DY62" i="5"/>
  <c r="EA62" i="5"/>
  <c r="EB62" i="5" s="1"/>
  <c r="EC62" i="5" s="1"/>
  <c r="EH62" i="5" s="1"/>
  <c r="DY33" i="4"/>
  <c r="EA33" i="4"/>
  <c r="EB33" i="4" s="1"/>
  <c r="EC33" i="4" s="1"/>
  <c r="EH33" i="4" s="1"/>
  <c r="DY155" i="5"/>
  <c r="EA155" i="5"/>
  <c r="EB155" i="5" s="1"/>
  <c r="EC155" i="5" s="1"/>
  <c r="EH155" i="5" s="1"/>
  <c r="DY218" i="5"/>
  <c r="EA218" i="5"/>
  <c r="EB218" i="5" s="1"/>
  <c r="EC218" i="5" s="1"/>
  <c r="EH218" i="5" s="1"/>
  <c r="DY47" i="3"/>
  <c r="EA47" i="3"/>
  <c r="EB47" i="3" s="1"/>
  <c r="EC47" i="3" s="1"/>
  <c r="EH47" i="3" s="1"/>
  <c r="DY190" i="3"/>
  <c r="EA190" i="3"/>
  <c r="EB190" i="3" s="1"/>
  <c r="EC190" i="3" s="1"/>
  <c r="EH190" i="3" s="1"/>
  <c r="DY16" i="3"/>
  <c r="EA16" i="3"/>
  <c r="EB16" i="3" s="1"/>
  <c r="EC16" i="3" s="1"/>
  <c r="EH16" i="3" s="1"/>
  <c r="DT121" i="2"/>
  <c r="DV121" i="2"/>
  <c r="DW121" i="2" s="1"/>
  <c r="DX121" i="2" s="1"/>
  <c r="EC121" i="2" s="1"/>
  <c r="DY188" i="3"/>
  <c r="EA188" i="3"/>
  <c r="EB188" i="3" s="1"/>
  <c r="EC188" i="3" s="1"/>
  <c r="EH188" i="3" s="1"/>
  <c r="DY131" i="3"/>
  <c r="EA131" i="3"/>
  <c r="EB131" i="3" s="1"/>
  <c r="EC131" i="3" s="1"/>
  <c r="EH131" i="3" s="1"/>
  <c r="BC59" i="11"/>
  <c r="DY195" i="3"/>
  <c r="EA195" i="3"/>
  <c r="EB195" i="3" s="1"/>
  <c r="EC195" i="3" s="1"/>
  <c r="EH195" i="3" s="1"/>
  <c r="DY190" i="4"/>
  <c r="EA190" i="4"/>
  <c r="EB190" i="4" s="1"/>
  <c r="EC190" i="4" s="1"/>
  <c r="EH190" i="4" s="1"/>
  <c r="DT223" i="2"/>
  <c r="DV223" i="2"/>
  <c r="DW223" i="2" s="1"/>
  <c r="DX223" i="2" s="1"/>
  <c r="EC223" i="2" s="1"/>
  <c r="DY223" i="5"/>
  <c r="EA223" i="5"/>
  <c r="EB223" i="5" s="1"/>
  <c r="EC223" i="5" s="1"/>
  <c r="EH223" i="5" s="1"/>
  <c r="DY65" i="4"/>
  <c r="EA65" i="4"/>
  <c r="EB65" i="4" s="1"/>
  <c r="EC65" i="4" s="1"/>
  <c r="EH65" i="4" s="1"/>
  <c r="DY230" i="4"/>
  <c r="EA230" i="4"/>
  <c r="EB230" i="4" s="1"/>
  <c r="EC230" i="4" s="1"/>
  <c r="EH230" i="4" s="1"/>
  <c r="DT152" i="2"/>
  <c r="DV152" i="2"/>
  <c r="DW152" i="2" s="1"/>
  <c r="DX152" i="2" s="1"/>
  <c r="EC152" i="2" s="1"/>
  <c r="DY80" i="4"/>
  <c r="EA80" i="4"/>
  <c r="EB80" i="4" s="1"/>
  <c r="EC80" i="4" s="1"/>
  <c r="EH80" i="4" s="1"/>
  <c r="DY149" i="5"/>
  <c r="EA149" i="5"/>
  <c r="EB149" i="5" s="1"/>
  <c r="EC149" i="5" s="1"/>
  <c r="EH149" i="5" s="1"/>
  <c r="DT26" i="2"/>
  <c r="DV26" i="2"/>
  <c r="DW26" i="2" s="1"/>
  <c r="DX26" i="2" s="1"/>
  <c r="EC26" i="2" s="1"/>
  <c r="DT57" i="2"/>
  <c r="DV57" i="2"/>
  <c r="DW57" i="2" s="1"/>
  <c r="DX57" i="2" s="1"/>
  <c r="EC57" i="2" s="1"/>
  <c r="DY193" i="3"/>
  <c r="EA193" i="3"/>
  <c r="EB193" i="3" s="1"/>
  <c r="EC193" i="3" s="1"/>
  <c r="EH193" i="3" s="1"/>
  <c r="DY157" i="4"/>
  <c r="EA157" i="4"/>
  <c r="EB157" i="4" s="1"/>
  <c r="EC157" i="4" s="1"/>
  <c r="EH157" i="4" s="1"/>
  <c r="DY115" i="3"/>
  <c r="EA115" i="3"/>
  <c r="EB115" i="3" s="1"/>
  <c r="EC115" i="3" s="1"/>
  <c r="EH115" i="3" s="1"/>
  <c r="DY179" i="5"/>
  <c r="EA179" i="5"/>
  <c r="EB179" i="5" s="1"/>
  <c r="EC179" i="5" s="1"/>
  <c r="EH179" i="5" s="1"/>
  <c r="DT117" i="2"/>
  <c r="DV117" i="2"/>
  <c r="DW117" i="2" s="1"/>
  <c r="DX117" i="2" s="1"/>
  <c r="EC117" i="2" s="1"/>
  <c r="DY198" i="5"/>
  <c r="EA198" i="5"/>
  <c r="EB198" i="5" s="1"/>
  <c r="EC198" i="5" s="1"/>
  <c r="EH198" i="5" s="1"/>
  <c r="DY164" i="5"/>
  <c r="EA164" i="5"/>
  <c r="EB164" i="5" s="1"/>
  <c r="EC164" i="5" s="1"/>
  <c r="EH164" i="5" s="1"/>
  <c r="DY84" i="3"/>
  <c r="EA84" i="3"/>
  <c r="EB84" i="3" s="1"/>
  <c r="EC84" i="3" s="1"/>
  <c r="EH84" i="3" s="1"/>
  <c r="DY112" i="4"/>
  <c r="EA112" i="4"/>
  <c r="EB112" i="4" s="1"/>
  <c r="EC112" i="4" s="1"/>
  <c r="EH112" i="4" s="1"/>
  <c r="ED276" i="4"/>
  <c r="DZ276" i="4"/>
  <c r="DY53" i="3"/>
  <c r="EA53" i="3"/>
  <c r="EB53" i="3" s="1"/>
  <c r="EC53" i="3" s="1"/>
  <c r="EH53" i="3" s="1"/>
  <c r="DY121" i="5"/>
  <c r="EA121" i="5"/>
  <c r="EB121" i="5" s="1"/>
  <c r="EC121" i="5" s="1"/>
  <c r="EH121" i="5" s="1"/>
  <c r="DY204" i="4"/>
  <c r="EA204" i="4"/>
  <c r="EB204" i="4" s="1"/>
  <c r="EC204" i="4" s="1"/>
  <c r="EH204" i="4" s="1"/>
  <c r="DY196" i="3"/>
  <c r="EA196" i="3"/>
  <c r="EB196" i="3" s="1"/>
  <c r="EC196" i="3" s="1"/>
  <c r="EH196" i="3" s="1"/>
  <c r="DY30" i="5"/>
  <c r="EA30" i="5"/>
  <c r="EB30" i="5" s="1"/>
  <c r="EC30" i="5" s="1"/>
  <c r="EH30" i="5" s="1"/>
  <c r="DY128" i="5"/>
  <c r="EA128" i="5"/>
  <c r="EB128" i="5" s="1"/>
  <c r="EC128" i="5" s="1"/>
  <c r="EH128" i="5" s="1"/>
  <c r="DY231" i="3"/>
  <c r="EA231" i="3"/>
  <c r="EB231" i="3" s="1"/>
  <c r="EC231" i="3" s="1"/>
  <c r="EH231" i="3" s="1"/>
  <c r="DY34" i="5"/>
  <c r="EA34" i="5"/>
  <c r="EB34" i="5" s="1"/>
  <c r="EC34" i="5" s="1"/>
  <c r="EH34" i="5" s="1"/>
  <c r="DT46" i="2"/>
  <c r="DV46" i="2"/>
  <c r="DW46" i="2" s="1"/>
  <c r="DX46" i="2" s="1"/>
  <c r="EC46" i="2" s="1"/>
  <c r="DY268" i="5"/>
  <c r="EA268" i="5"/>
  <c r="EB268" i="5" s="1"/>
  <c r="EC268" i="5" s="1"/>
  <c r="EH268" i="5" s="1"/>
  <c r="DT111" i="2"/>
  <c r="DV111" i="2"/>
  <c r="DW111" i="2" s="1"/>
  <c r="DX111" i="2" s="1"/>
  <c r="EC111" i="2" s="1"/>
  <c r="DY200" i="4"/>
  <c r="EA200" i="4"/>
  <c r="EB200" i="4" s="1"/>
  <c r="EC200" i="4" s="1"/>
  <c r="EH200" i="4" s="1"/>
  <c r="DT184" i="2"/>
  <c r="DV184" i="2"/>
  <c r="DW184" i="2" s="1"/>
  <c r="DX184" i="2" s="1"/>
  <c r="EC184" i="2" s="1"/>
  <c r="DY110" i="5"/>
  <c r="EA110" i="5"/>
  <c r="EB110" i="5" s="1"/>
  <c r="EC110" i="5" s="1"/>
  <c r="EH110" i="5" s="1"/>
  <c r="DY243" i="4"/>
  <c r="EA243" i="4"/>
  <c r="EB243" i="4" s="1"/>
  <c r="EC243" i="4" s="1"/>
  <c r="EH243" i="4" s="1"/>
  <c r="DY201" i="4"/>
  <c r="EA201" i="4"/>
  <c r="EB201" i="4" s="1"/>
  <c r="EC201" i="4" s="1"/>
  <c r="EH201" i="4" s="1"/>
  <c r="DY218" i="4"/>
  <c r="EA218" i="4"/>
  <c r="EB218" i="4" s="1"/>
  <c r="EC218" i="4" s="1"/>
  <c r="EH218" i="4" s="1"/>
  <c r="DY165" i="3"/>
  <c r="EA165" i="3"/>
  <c r="EB165" i="3" s="1"/>
  <c r="EC165" i="3" s="1"/>
  <c r="EH165" i="3" s="1"/>
  <c r="DY203" i="5"/>
  <c r="EA203" i="5"/>
  <c r="EB203" i="5" s="1"/>
  <c r="EC203" i="5" s="1"/>
  <c r="EH203" i="5" s="1"/>
  <c r="DY157" i="5"/>
  <c r="EA157" i="5"/>
  <c r="EB157" i="5" s="1"/>
  <c r="EC157" i="5" s="1"/>
  <c r="EH157" i="5" s="1"/>
  <c r="DY81" i="4"/>
  <c r="EA81" i="4"/>
  <c r="EB81" i="4" s="1"/>
  <c r="EC81" i="4" s="1"/>
  <c r="EH81" i="4" s="1"/>
  <c r="DT54" i="2"/>
  <c r="DV54" i="2"/>
  <c r="DW54" i="2" s="1"/>
  <c r="DX54" i="2" s="1"/>
  <c r="EC54" i="2" s="1"/>
  <c r="ED58" i="4"/>
  <c r="DZ58" i="4"/>
  <c r="DZ109" i="5"/>
  <c r="ED109" i="5"/>
  <c r="ED82" i="3"/>
  <c r="DZ82" i="3"/>
  <c r="DZ59" i="3"/>
  <c r="ED59" i="3"/>
  <c r="DT158" i="2"/>
  <c r="DV158" i="2"/>
  <c r="DW158" i="2" s="1"/>
  <c r="DX158" i="2" s="1"/>
  <c r="EC158" i="2" s="1"/>
  <c r="DT62" i="2"/>
  <c r="DV62" i="2"/>
  <c r="DW62" i="2" s="1"/>
  <c r="DX62" i="2" s="1"/>
  <c r="EC62" i="2" s="1"/>
  <c r="DY272" i="3"/>
  <c r="EA272" i="3"/>
  <c r="EB272" i="3" s="1"/>
  <c r="EC272" i="3" s="1"/>
  <c r="EH272" i="3" s="1"/>
  <c r="DY159" i="5"/>
  <c r="EA159" i="5"/>
  <c r="EB159" i="5" s="1"/>
  <c r="EC159" i="5" s="1"/>
  <c r="EH159" i="5" s="1"/>
  <c r="DY66" i="3"/>
  <c r="EA66" i="3"/>
  <c r="EB66" i="3" s="1"/>
  <c r="EC66" i="3" s="1"/>
  <c r="EH66" i="3" s="1"/>
  <c r="DT101" i="2"/>
  <c r="DV101" i="2"/>
  <c r="DW101" i="2" s="1"/>
  <c r="DX101" i="2" s="1"/>
  <c r="EC101" i="2" s="1"/>
  <c r="DY217" i="3"/>
  <c r="EA217" i="3"/>
  <c r="EB217" i="3" s="1"/>
  <c r="EC217" i="3" s="1"/>
  <c r="EH217" i="3" s="1"/>
  <c r="DY48" i="4"/>
  <c r="EA48" i="4"/>
  <c r="EB48" i="4" s="1"/>
  <c r="EC48" i="4" s="1"/>
  <c r="EH48" i="4" s="1"/>
  <c r="DT230" i="2"/>
  <c r="DV230" i="2"/>
  <c r="DW230" i="2" s="1"/>
  <c r="DX230" i="2" s="1"/>
  <c r="EC230" i="2" s="1"/>
  <c r="DY22" i="5"/>
  <c r="EA22" i="5"/>
  <c r="EB22" i="5" s="1"/>
  <c r="EC22" i="5" s="1"/>
  <c r="EH22" i="5" s="1"/>
  <c r="DT236" i="2"/>
  <c r="DV236" i="2"/>
  <c r="DW236" i="2" s="1"/>
  <c r="DX236" i="2" s="1"/>
  <c r="EC236" i="2" s="1"/>
  <c r="DY271" i="3"/>
  <c r="EA271" i="3"/>
  <c r="EB271" i="3" s="1"/>
  <c r="EC271" i="3" s="1"/>
  <c r="EH271" i="3" s="1"/>
  <c r="DY175" i="4"/>
  <c r="EA175" i="4"/>
  <c r="EB175" i="4" s="1"/>
  <c r="EC175" i="4" s="1"/>
  <c r="EH175" i="4" s="1"/>
  <c r="DT143" i="2"/>
  <c r="DV143" i="2"/>
  <c r="DW143" i="2" s="1"/>
  <c r="DX143" i="2" s="1"/>
  <c r="EC143" i="2" s="1"/>
  <c r="DT7" i="2"/>
  <c r="DV7" i="2"/>
  <c r="DW7" i="2" s="1"/>
  <c r="DX7" i="2" s="1"/>
  <c r="EC7" i="2" s="1"/>
  <c r="DY48" i="5"/>
  <c r="EA48" i="5"/>
  <c r="EB48" i="5" s="1"/>
  <c r="EC48" i="5" s="1"/>
  <c r="EH48" i="5" s="1"/>
  <c r="DY98" i="5"/>
  <c r="EA98" i="5"/>
  <c r="EB98" i="5" s="1"/>
  <c r="EC98" i="5" s="1"/>
  <c r="EH98" i="5" s="1"/>
  <c r="DY120" i="5"/>
  <c r="EA120" i="5"/>
  <c r="EB120" i="5" s="1"/>
  <c r="EC120" i="5" s="1"/>
  <c r="EH120" i="5" s="1"/>
  <c r="DY93" i="5"/>
  <c r="EA93" i="5"/>
  <c r="EB93" i="5" s="1"/>
  <c r="EC93" i="5" s="1"/>
  <c r="EH93" i="5" s="1"/>
  <c r="DT170" i="2"/>
  <c r="DV170" i="2"/>
  <c r="DW170" i="2" s="1"/>
  <c r="DX170" i="2" s="1"/>
  <c r="EC170" i="2" s="1"/>
  <c r="DY140" i="4"/>
  <c r="EA140" i="4"/>
  <c r="EB140" i="4" s="1"/>
  <c r="EC140" i="4" s="1"/>
  <c r="EH140" i="4" s="1"/>
  <c r="DY249" i="3"/>
  <c r="EA249" i="3"/>
  <c r="EB249" i="3" s="1"/>
  <c r="EC249" i="3" s="1"/>
  <c r="EH249" i="3" s="1"/>
  <c r="DY120" i="3"/>
  <c r="EA120" i="3"/>
  <c r="EB120" i="3" s="1"/>
  <c r="EC120" i="3" s="1"/>
  <c r="EH120" i="3" s="1"/>
  <c r="DY77" i="3"/>
  <c r="EA77" i="3"/>
  <c r="EB77" i="3" s="1"/>
  <c r="EC77" i="3" s="1"/>
  <c r="EH77" i="3" s="1"/>
  <c r="DT153" i="2"/>
  <c r="DV153" i="2"/>
  <c r="DW153" i="2" s="1"/>
  <c r="DX153" i="2" s="1"/>
  <c r="EC153" i="2" s="1"/>
  <c r="DT31" i="2"/>
  <c r="DV31" i="2"/>
  <c r="DW31" i="2" s="1"/>
  <c r="DX31" i="2" s="1"/>
  <c r="EC31" i="2" s="1"/>
  <c r="DY161" i="3"/>
  <c r="EA161" i="3"/>
  <c r="EB161" i="3" s="1"/>
  <c r="EC161" i="3" s="1"/>
  <c r="EH161" i="3" s="1"/>
  <c r="DY37" i="3"/>
  <c r="EA37" i="3"/>
  <c r="EB37" i="3" s="1"/>
  <c r="EC37" i="3" s="1"/>
  <c r="EH37" i="3" s="1"/>
  <c r="DY225" i="5"/>
  <c r="EA225" i="5"/>
  <c r="EB225" i="5" s="1"/>
  <c r="EC225" i="5" s="1"/>
  <c r="EH225" i="5" s="1"/>
  <c r="DY173" i="5"/>
  <c r="EA173" i="5"/>
  <c r="EB173" i="5" s="1"/>
  <c r="EC173" i="5" s="1"/>
  <c r="EH173" i="5" s="1"/>
  <c r="DT218" i="2"/>
  <c r="DV218" i="2"/>
  <c r="DW218" i="2" s="1"/>
  <c r="DX218" i="2" s="1"/>
  <c r="EC218" i="2" s="1"/>
  <c r="DY27" i="4"/>
  <c r="EA27" i="4"/>
  <c r="EB27" i="4" s="1"/>
  <c r="EC27" i="4" s="1"/>
  <c r="EH27" i="4" s="1"/>
  <c r="DY102" i="4"/>
  <c r="EA102" i="4"/>
  <c r="EB102" i="4" s="1"/>
  <c r="EC102" i="4" s="1"/>
  <c r="EH102" i="4" s="1"/>
  <c r="DY186" i="3"/>
  <c r="EA186" i="3"/>
  <c r="EB186" i="3" s="1"/>
  <c r="EC186" i="3" s="1"/>
  <c r="EH186" i="3" s="1"/>
  <c r="DY229" i="5"/>
  <c r="EA229" i="5"/>
  <c r="EB229" i="5" s="1"/>
  <c r="EC229" i="5" s="1"/>
  <c r="EH229" i="5" s="1"/>
  <c r="DY45" i="4"/>
  <c r="EA45" i="4"/>
  <c r="EB45" i="4" s="1"/>
  <c r="EC45" i="4" s="1"/>
  <c r="EH45" i="4" s="1"/>
  <c r="DT209" i="2"/>
  <c r="DV209" i="2"/>
  <c r="DW209" i="2" s="1"/>
  <c r="DX209" i="2" s="1"/>
  <c r="EC209" i="2" s="1"/>
  <c r="DY82" i="4"/>
  <c r="EA82" i="4"/>
  <c r="EB82" i="4" s="1"/>
  <c r="EC82" i="4" s="1"/>
  <c r="EH82" i="4" s="1"/>
  <c r="DY167" i="5"/>
  <c r="EA167" i="5"/>
  <c r="EB167" i="5" s="1"/>
  <c r="EC167" i="5" s="1"/>
  <c r="EH167" i="5" s="1"/>
  <c r="DY41" i="3"/>
  <c r="EA41" i="3"/>
  <c r="EB41" i="3" s="1"/>
  <c r="EC41" i="3" s="1"/>
  <c r="EH41" i="3" s="1"/>
  <c r="DT252" i="2"/>
  <c r="DV252" i="2"/>
  <c r="DW252" i="2" s="1"/>
  <c r="DX252" i="2" s="1"/>
  <c r="EC252" i="2" s="1"/>
  <c r="DY217" i="5"/>
  <c r="EA217" i="5"/>
  <c r="EB217" i="5" s="1"/>
  <c r="EC217" i="5" s="1"/>
  <c r="EH217" i="5" s="1"/>
  <c r="DY273" i="4"/>
  <c r="EA273" i="4"/>
  <c r="EB273" i="4" s="1"/>
  <c r="EC273" i="4" s="1"/>
  <c r="EH273" i="4" s="1"/>
  <c r="DY142" i="3"/>
  <c r="EA142" i="3"/>
  <c r="EB142" i="3" s="1"/>
  <c r="EC142" i="3" s="1"/>
  <c r="EH142" i="3" s="1"/>
  <c r="DY171" i="5"/>
  <c r="EA171" i="5"/>
  <c r="EB171" i="5" s="1"/>
  <c r="EC171" i="5" s="1"/>
  <c r="EH171" i="5" s="1"/>
  <c r="DY192" i="3"/>
  <c r="EA192" i="3"/>
  <c r="EB192" i="3" s="1"/>
  <c r="EC192" i="3" s="1"/>
  <c r="EH192" i="3" s="1"/>
  <c r="DY187" i="3"/>
  <c r="EA187" i="3"/>
  <c r="EB187" i="3" s="1"/>
  <c r="EC187" i="3" s="1"/>
  <c r="EH187" i="3" s="1"/>
  <c r="DY158" i="4"/>
  <c r="EA158" i="4"/>
  <c r="EB158" i="4" s="1"/>
  <c r="EC158" i="4" s="1"/>
  <c r="EH158" i="4" s="1"/>
  <c r="DT247" i="2"/>
  <c r="DV247" i="2"/>
  <c r="DW247" i="2" s="1"/>
  <c r="DX247" i="2" s="1"/>
  <c r="EC247" i="2" s="1"/>
  <c r="DY14" i="3"/>
  <c r="EA14" i="3"/>
  <c r="EB14" i="3" s="1"/>
  <c r="EC14" i="3" s="1"/>
  <c r="EH14" i="3" s="1"/>
  <c r="DT109" i="2"/>
  <c r="DV109" i="2"/>
  <c r="DW109" i="2" s="1"/>
  <c r="DX109" i="2" s="1"/>
  <c r="EC109" i="2" s="1"/>
  <c r="DY156" i="5"/>
  <c r="EA156" i="5"/>
  <c r="EB156" i="5" s="1"/>
  <c r="EC156" i="5" s="1"/>
  <c r="EH156" i="5" s="1"/>
  <c r="DY268" i="3"/>
  <c r="EA268" i="3"/>
  <c r="EB268" i="3" s="1"/>
  <c r="EC268" i="3" s="1"/>
  <c r="EH268" i="3" s="1"/>
  <c r="DT9" i="2"/>
  <c r="DV9" i="2"/>
  <c r="DW9" i="2" s="1"/>
  <c r="DX9" i="2" s="1"/>
  <c r="EC9" i="2" s="1"/>
  <c r="DT180" i="2"/>
  <c r="DV180" i="2"/>
  <c r="DW180" i="2" s="1"/>
  <c r="DX180" i="2" s="1"/>
  <c r="EC180" i="2" s="1"/>
  <c r="DY270" i="3"/>
  <c r="EA270" i="3"/>
  <c r="EB270" i="3" s="1"/>
  <c r="EC270" i="3" s="1"/>
  <c r="EH270" i="3" s="1"/>
  <c r="DY54" i="3"/>
  <c r="EA54" i="3"/>
  <c r="EB54" i="3" s="1"/>
  <c r="EC54" i="3" s="1"/>
  <c r="EH54" i="3" s="1"/>
  <c r="DY102" i="3"/>
  <c r="EA102" i="3"/>
  <c r="EB102" i="3" s="1"/>
  <c r="EC102" i="3" s="1"/>
  <c r="EH102" i="3" s="1"/>
  <c r="DY212" i="4"/>
  <c r="EA212" i="4"/>
  <c r="EB212" i="4" s="1"/>
  <c r="EC212" i="4" s="1"/>
  <c r="EH212" i="4" s="1"/>
  <c r="DY213" i="3"/>
  <c r="EA213" i="3"/>
  <c r="EB213" i="3" s="1"/>
  <c r="EC213" i="3" s="1"/>
  <c r="EH213" i="3" s="1"/>
  <c r="DT88" i="2"/>
  <c r="DV88" i="2"/>
  <c r="DW88" i="2" s="1"/>
  <c r="DX88" i="2" s="1"/>
  <c r="EC88" i="2" s="1"/>
  <c r="DY227" i="4"/>
  <c r="EA227" i="4"/>
  <c r="EB227" i="4" s="1"/>
  <c r="EC227" i="4" s="1"/>
  <c r="EH227" i="4" s="1"/>
  <c r="DY31" i="4"/>
  <c r="EA31" i="4"/>
  <c r="EB31" i="4" s="1"/>
  <c r="EC31" i="4" s="1"/>
  <c r="EH31" i="4" s="1"/>
  <c r="DY111" i="3"/>
  <c r="EA111" i="3"/>
  <c r="EB111" i="3" s="1"/>
  <c r="EC111" i="3" s="1"/>
  <c r="EH111" i="3" s="1"/>
  <c r="DY127" i="5"/>
  <c r="EA127" i="5"/>
  <c r="EB127" i="5" s="1"/>
  <c r="EC127" i="5" s="1"/>
  <c r="EH127" i="5" s="1"/>
  <c r="DY50" i="3"/>
  <c r="EA50" i="3"/>
  <c r="EB50" i="3" s="1"/>
  <c r="EC50" i="3" s="1"/>
  <c r="EH50" i="3" s="1"/>
  <c r="DT44" i="2"/>
  <c r="DV44" i="2"/>
  <c r="DW44" i="2" s="1"/>
  <c r="DX44" i="2" s="1"/>
  <c r="EC44" i="2" s="1"/>
  <c r="DT204" i="2"/>
  <c r="DV204" i="2"/>
  <c r="DW204" i="2" s="1"/>
  <c r="DX204" i="2" s="1"/>
  <c r="EC204" i="2" s="1"/>
  <c r="DY98" i="2"/>
  <c r="DU98" i="2"/>
  <c r="DY188" i="5"/>
  <c r="EA188" i="5"/>
  <c r="EB188" i="5" s="1"/>
  <c r="EC188" i="5" s="1"/>
  <c r="EH188" i="5" s="1"/>
  <c r="DY145" i="3"/>
  <c r="EA145" i="3"/>
  <c r="EB145" i="3" s="1"/>
  <c r="EC145" i="3" s="1"/>
  <c r="EH145" i="3" s="1"/>
  <c r="DT65" i="2"/>
  <c r="DV65" i="2"/>
  <c r="DW65" i="2" s="1"/>
  <c r="DX65" i="2" s="1"/>
  <c r="EC65" i="2" s="1"/>
  <c r="DT214" i="2"/>
  <c r="DV214" i="2"/>
  <c r="DW214" i="2" s="1"/>
  <c r="DX214" i="2" s="1"/>
  <c r="EC214" i="2" s="1"/>
  <c r="DT199" i="2"/>
  <c r="DV199" i="2"/>
  <c r="DW199" i="2" s="1"/>
  <c r="DX199" i="2" s="1"/>
  <c r="EC199" i="2" s="1"/>
  <c r="ED17" i="4"/>
  <c r="DZ17" i="4"/>
  <c r="DT146" i="2"/>
  <c r="DV146" i="2"/>
  <c r="DW146" i="2" s="1"/>
  <c r="DX146" i="2" s="1"/>
  <c r="EC146" i="2" s="1"/>
  <c r="DT133" i="2"/>
  <c r="DV133" i="2"/>
  <c r="DW133" i="2" s="1"/>
  <c r="DX133" i="2" s="1"/>
  <c r="EC133" i="2" s="1"/>
  <c r="DY69" i="3"/>
  <c r="EA69" i="3"/>
  <c r="EB69" i="3" s="1"/>
  <c r="EC69" i="3" s="1"/>
  <c r="EH69" i="3" s="1"/>
  <c r="DY124" i="5"/>
  <c r="EA124" i="5"/>
  <c r="EB124" i="5" s="1"/>
  <c r="EC124" i="5" s="1"/>
  <c r="EH124" i="5" s="1"/>
  <c r="DY61" i="5"/>
  <c r="EA61" i="5"/>
  <c r="EB61" i="5" s="1"/>
  <c r="EC61" i="5" s="1"/>
  <c r="EH61" i="5" s="1"/>
  <c r="DY180" i="5"/>
  <c r="EA180" i="5"/>
  <c r="EB180" i="5" s="1"/>
  <c r="EC180" i="5" s="1"/>
  <c r="EH180" i="5" s="1"/>
  <c r="DT90" i="2"/>
  <c r="DV90" i="2"/>
  <c r="DW90" i="2" s="1"/>
  <c r="DX90" i="2" s="1"/>
  <c r="EC90" i="2" s="1"/>
  <c r="DY26" i="4"/>
  <c r="EA26" i="4"/>
  <c r="EB26" i="4" s="1"/>
  <c r="EC26" i="4" s="1"/>
  <c r="EH26" i="4" s="1"/>
  <c r="DT212" i="2"/>
  <c r="DV212" i="2"/>
  <c r="DW212" i="2" s="1"/>
  <c r="DX212" i="2" s="1"/>
  <c r="EC212" i="2" s="1"/>
  <c r="DY63" i="5"/>
  <c r="EA63" i="5"/>
  <c r="EB63" i="5" s="1"/>
  <c r="EC63" i="5" s="1"/>
  <c r="EH63" i="5" s="1"/>
  <c r="DY64" i="3"/>
  <c r="EA64" i="3"/>
  <c r="EB64" i="3" s="1"/>
  <c r="EC64" i="3" s="1"/>
  <c r="EH64" i="3" s="1"/>
  <c r="DY130" i="5"/>
  <c r="EA130" i="5"/>
  <c r="EB130" i="5" s="1"/>
  <c r="EC130" i="5" s="1"/>
  <c r="EH130" i="5" s="1"/>
  <c r="DT269" i="2"/>
  <c r="DV269" i="2"/>
  <c r="DW269" i="2" s="1"/>
  <c r="DX269" i="2" s="1"/>
  <c r="EC269" i="2" s="1"/>
  <c r="DY25" i="3"/>
  <c r="EA25" i="3"/>
  <c r="EB25" i="3" s="1"/>
  <c r="EC25" i="3" s="1"/>
  <c r="EH25" i="3" s="1"/>
  <c r="DY169" i="5"/>
  <c r="EA169" i="5"/>
  <c r="EB169" i="5" s="1"/>
  <c r="EC169" i="5" s="1"/>
  <c r="EH169" i="5" s="1"/>
  <c r="DY229" i="3"/>
  <c r="EA229" i="3"/>
  <c r="EB229" i="3" s="1"/>
  <c r="EC229" i="3" s="1"/>
  <c r="EH229" i="3" s="1"/>
  <c r="DY51" i="5"/>
  <c r="EA51" i="5"/>
  <c r="EB51" i="5" s="1"/>
  <c r="EC51" i="5" s="1"/>
  <c r="EH51" i="5" s="1"/>
  <c r="DY95" i="4"/>
  <c r="EA95" i="4"/>
  <c r="EB95" i="4" s="1"/>
  <c r="EC95" i="4" s="1"/>
  <c r="EH95" i="4" s="1"/>
  <c r="DY149" i="3"/>
  <c r="EA149" i="3"/>
  <c r="EB149" i="3" s="1"/>
  <c r="EC149" i="3" s="1"/>
  <c r="EH149" i="3" s="1"/>
  <c r="DY276" i="5"/>
  <c r="EA276" i="5"/>
  <c r="EB276" i="5" s="1"/>
  <c r="EC276" i="5" s="1"/>
  <c r="EH276" i="5" s="1"/>
  <c r="DY103" i="5"/>
  <c r="EA103" i="5"/>
  <c r="EB103" i="5" s="1"/>
  <c r="EC103" i="5" s="1"/>
  <c r="EH103" i="5" s="1"/>
  <c r="DT255" i="2"/>
  <c r="DV255" i="2"/>
  <c r="DW255" i="2" s="1"/>
  <c r="DX255" i="2" s="1"/>
  <c r="EC255" i="2" s="1"/>
  <c r="DY214" i="3"/>
  <c r="EA214" i="3"/>
  <c r="EB214" i="3" s="1"/>
  <c r="EC214" i="3" s="1"/>
  <c r="EH214" i="3" s="1"/>
  <c r="DY150" i="3"/>
  <c r="EA150" i="3"/>
  <c r="EB150" i="3" s="1"/>
  <c r="EC150" i="3" s="1"/>
  <c r="EH150" i="3" s="1"/>
  <c r="DT274" i="2"/>
  <c r="DV274" i="2"/>
  <c r="DW274" i="2" s="1"/>
  <c r="DX274" i="2" s="1"/>
  <c r="EC274" i="2" s="1"/>
  <c r="DT136" i="2"/>
  <c r="DV136" i="2"/>
  <c r="DW136" i="2" s="1"/>
  <c r="DX136" i="2" s="1"/>
  <c r="EC136" i="2" s="1"/>
  <c r="DT12" i="2"/>
  <c r="DV12" i="2"/>
  <c r="DW12" i="2" s="1"/>
  <c r="DX12" i="2" s="1"/>
  <c r="EC12" i="2" s="1"/>
  <c r="DY80" i="5"/>
  <c r="EA80" i="5"/>
  <c r="EB80" i="5" s="1"/>
  <c r="EC80" i="5" s="1"/>
  <c r="EH80" i="5" s="1"/>
  <c r="DY151" i="5"/>
  <c r="EA151" i="5"/>
  <c r="EB151" i="5" s="1"/>
  <c r="EC151" i="5" s="1"/>
  <c r="EH151" i="5" s="1"/>
  <c r="DT169" i="2"/>
  <c r="DV169" i="2"/>
  <c r="DW169" i="2" s="1"/>
  <c r="DX169" i="2" s="1"/>
  <c r="EC169" i="2" s="1"/>
  <c r="DY221" i="5"/>
  <c r="EA221" i="5"/>
  <c r="EB221" i="5" s="1"/>
  <c r="EC221" i="5" s="1"/>
  <c r="EH221" i="5" s="1"/>
  <c r="DY31" i="5"/>
  <c r="EA31" i="5"/>
  <c r="EB31" i="5" s="1"/>
  <c r="EC31" i="5" s="1"/>
  <c r="EH31" i="5" s="1"/>
  <c r="DY251" i="3"/>
  <c r="EA251" i="3"/>
  <c r="EB251" i="3" s="1"/>
  <c r="EC251" i="3" s="1"/>
  <c r="EH251" i="3" s="1"/>
  <c r="DY149" i="4"/>
  <c r="EA149" i="4"/>
  <c r="EB149" i="4" s="1"/>
  <c r="EC149" i="4" s="1"/>
  <c r="EH149" i="4" s="1"/>
  <c r="DY105" i="4"/>
  <c r="EA105" i="4"/>
  <c r="EB105" i="4" s="1"/>
  <c r="EC105" i="4" s="1"/>
  <c r="EH105" i="4" s="1"/>
  <c r="DY212" i="5"/>
  <c r="EA212" i="5"/>
  <c r="EB212" i="5" s="1"/>
  <c r="EC212" i="5" s="1"/>
  <c r="EH212" i="5" s="1"/>
  <c r="DT263" i="2"/>
  <c r="DV263" i="2"/>
  <c r="DW263" i="2" s="1"/>
  <c r="DX263" i="2" s="1"/>
  <c r="EC263" i="2" s="1"/>
  <c r="DY54" i="5"/>
  <c r="EA54" i="5"/>
  <c r="EB54" i="5" s="1"/>
  <c r="EC54" i="5" s="1"/>
  <c r="EH54" i="5" s="1"/>
  <c r="DY100" i="5"/>
  <c r="EA100" i="5"/>
  <c r="EB100" i="5" s="1"/>
  <c r="EC100" i="5" s="1"/>
  <c r="EH100" i="5" s="1"/>
  <c r="DT240" i="2"/>
  <c r="DV240" i="2"/>
  <c r="DW240" i="2" s="1"/>
  <c r="DX240" i="2" s="1"/>
  <c r="EC240" i="2" s="1"/>
  <c r="DY275" i="5"/>
  <c r="EA275" i="5"/>
  <c r="EB275" i="5" s="1"/>
  <c r="EC275" i="5" s="1"/>
  <c r="EH275" i="5" s="1"/>
  <c r="DY195" i="5"/>
  <c r="EA195" i="5"/>
  <c r="EB195" i="5" s="1"/>
  <c r="EC195" i="5" s="1"/>
  <c r="EH195" i="5" s="1"/>
  <c r="DY61" i="4"/>
  <c r="EA61" i="4"/>
  <c r="EB61" i="4" s="1"/>
  <c r="EC61" i="4" s="1"/>
  <c r="EH61" i="4" s="1"/>
  <c r="DY208" i="3"/>
  <c r="EA208" i="3"/>
  <c r="EB208" i="3" s="1"/>
  <c r="EC208" i="3" s="1"/>
  <c r="EH208" i="3" s="1"/>
  <c r="DT211" i="2"/>
  <c r="DV211" i="2"/>
  <c r="DW211" i="2" s="1"/>
  <c r="DX211" i="2" s="1"/>
  <c r="EC211" i="2" s="1"/>
  <c r="DY155" i="4"/>
  <c r="EA155" i="4"/>
  <c r="EB155" i="4" s="1"/>
  <c r="EC155" i="4" s="1"/>
  <c r="EH155" i="4" s="1"/>
  <c r="DY280" i="3"/>
  <c r="EA280" i="3"/>
  <c r="EB280" i="3" s="1"/>
  <c r="EC280" i="3" s="1"/>
  <c r="EH280" i="3" s="1"/>
  <c r="DY15" i="5"/>
  <c r="EA15" i="5"/>
  <c r="EB15" i="5" s="1"/>
  <c r="EC15" i="5" s="1"/>
  <c r="EH15" i="5" s="1"/>
  <c r="DY106" i="4"/>
  <c r="EA106" i="4"/>
  <c r="EB106" i="4" s="1"/>
  <c r="EC106" i="4" s="1"/>
  <c r="EH106" i="4" s="1"/>
  <c r="DY109" i="3"/>
  <c r="EA109" i="3"/>
  <c r="EB109" i="3" s="1"/>
  <c r="EC109" i="3" s="1"/>
  <c r="EH109" i="3" s="1"/>
  <c r="DY55" i="4"/>
  <c r="EA55" i="4"/>
  <c r="EB55" i="4" s="1"/>
  <c r="EC55" i="4" s="1"/>
  <c r="EH55" i="4" s="1"/>
  <c r="DT239" i="2"/>
  <c r="DV239" i="2"/>
  <c r="DW239" i="2" s="1"/>
  <c r="DX239" i="2" s="1"/>
  <c r="EC239" i="2" s="1"/>
  <c r="DY172" i="3"/>
  <c r="EA172" i="3"/>
  <c r="EB172" i="3" s="1"/>
  <c r="EC172" i="3" s="1"/>
  <c r="EH172" i="3" s="1"/>
  <c r="DY14" i="4"/>
  <c r="EA14" i="4"/>
  <c r="EB14" i="4" s="1"/>
  <c r="EC14" i="4" s="1"/>
  <c r="EH14" i="4" s="1"/>
  <c r="DY146" i="5"/>
  <c r="EA146" i="5"/>
  <c r="EB146" i="5" s="1"/>
  <c r="EC146" i="5" s="1"/>
  <c r="EH146" i="5" s="1"/>
  <c r="DY151" i="3"/>
  <c r="EA151" i="3"/>
  <c r="EB151" i="3" s="1"/>
  <c r="EC151" i="3" s="1"/>
  <c r="EH151" i="3" s="1"/>
  <c r="DY65" i="3"/>
  <c r="EA65" i="3"/>
  <c r="EB65" i="3" s="1"/>
  <c r="EC65" i="3" s="1"/>
  <c r="EH65" i="3" s="1"/>
  <c r="DY191" i="5"/>
  <c r="EA191" i="5"/>
  <c r="EB191" i="5" s="1"/>
  <c r="EC191" i="5" s="1"/>
  <c r="EH191" i="5" s="1"/>
  <c r="DY260" i="3"/>
  <c r="EA260" i="3"/>
  <c r="EB260" i="3" s="1"/>
  <c r="EC260" i="3" s="1"/>
  <c r="EH260" i="3" s="1"/>
  <c r="DY146" i="4"/>
  <c r="EA146" i="4"/>
  <c r="EB146" i="4" s="1"/>
  <c r="EC146" i="4" s="1"/>
  <c r="EH146" i="4" s="1"/>
  <c r="DY199" i="5"/>
  <c r="EA199" i="5"/>
  <c r="EB199" i="5" s="1"/>
  <c r="EC199" i="5" s="1"/>
  <c r="EH199" i="5" s="1"/>
  <c r="DY8" i="5"/>
  <c r="EA8" i="5"/>
  <c r="EB8" i="5" s="1"/>
  <c r="EC8" i="5" s="1"/>
  <c r="EH8" i="5" s="1"/>
  <c r="DY79" i="5"/>
  <c r="EA79" i="5"/>
  <c r="EB79" i="5" s="1"/>
  <c r="EC79" i="5" s="1"/>
  <c r="EH79" i="5" s="1"/>
  <c r="DT178" i="2"/>
  <c r="DV178" i="2"/>
  <c r="DW178" i="2" s="1"/>
  <c r="DX178" i="2" s="1"/>
  <c r="EC178" i="2" s="1"/>
  <c r="DY274" i="4"/>
  <c r="EA274" i="4"/>
  <c r="EB274" i="4" s="1"/>
  <c r="EC274" i="4" s="1"/>
  <c r="EH274" i="4" s="1"/>
  <c r="DY9" i="5"/>
  <c r="EA9" i="5"/>
  <c r="EB9" i="5" s="1"/>
  <c r="EC9" i="5" s="1"/>
  <c r="EH9" i="5" s="1"/>
  <c r="DY29" i="3"/>
  <c r="EA29" i="3"/>
  <c r="EB29" i="3" s="1"/>
  <c r="EC29" i="3" s="1"/>
  <c r="EH29" i="3" s="1"/>
  <c r="DT69" i="2"/>
  <c r="DV69" i="2"/>
  <c r="DW69" i="2" s="1"/>
  <c r="DX69" i="2" s="1"/>
  <c r="EC69" i="2" s="1"/>
  <c r="DT200" i="2"/>
  <c r="DV200" i="2"/>
  <c r="DW200" i="2" s="1"/>
  <c r="DX200" i="2" s="1"/>
  <c r="EC200" i="2" s="1"/>
  <c r="DY257" i="5"/>
  <c r="EA257" i="5"/>
  <c r="EB257" i="5" s="1"/>
  <c r="EC257" i="5" s="1"/>
  <c r="EH257" i="5" s="1"/>
  <c r="DY70" i="4"/>
  <c r="EA70" i="4"/>
  <c r="EB70" i="4" s="1"/>
  <c r="EC70" i="4" s="1"/>
  <c r="EH70" i="4" s="1"/>
  <c r="DY199" i="4"/>
  <c r="EA199" i="4"/>
  <c r="EB199" i="4" s="1"/>
  <c r="EC199" i="4" s="1"/>
  <c r="EH199" i="4" s="1"/>
  <c r="DY218" i="3"/>
  <c r="EA218" i="3"/>
  <c r="EB218" i="3" s="1"/>
  <c r="EC218" i="3" s="1"/>
  <c r="EH218" i="3" s="1"/>
  <c r="DY189" i="4"/>
  <c r="EA189" i="4"/>
  <c r="EB189" i="4" s="1"/>
  <c r="EC189" i="4" s="1"/>
  <c r="EH189" i="4" s="1"/>
  <c r="DT225" i="2"/>
  <c r="DV225" i="2"/>
  <c r="DW225" i="2" s="1"/>
  <c r="DX225" i="2" s="1"/>
  <c r="EC225" i="2" s="1"/>
  <c r="DY248" i="5"/>
  <c r="EA248" i="5"/>
  <c r="EB248" i="5" s="1"/>
  <c r="EC248" i="5" s="1"/>
  <c r="EH248" i="5" s="1"/>
  <c r="DZ38" i="3"/>
  <c r="ED38" i="3"/>
  <c r="ED268" i="4"/>
  <c r="DZ268" i="4"/>
  <c r="DY208" i="2"/>
  <c r="DU208" i="2"/>
  <c r="DU47" i="2"/>
  <c r="DY47" i="2"/>
  <c r="DY36" i="5"/>
  <c r="EA36" i="5"/>
  <c r="EB36" i="5" s="1"/>
  <c r="EC36" i="5" s="1"/>
  <c r="EH36" i="5" s="1"/>
  <c r="DY270" i="4"/>
  <c r="EA270" i="4"/>
  <c r="EB270" i="4" s="1"/>
  <c r="EC270" i="4" s="1"/>
  <c r="EH270" i="4" s="1"/>
  <c r="DY195" i="4"/>
  <c r="EA195" i="4"/>
  <c r="EB195" i="4" s="1"/>
  <c r="EC195" i="4" s="1"/>
  <c r="EH195" i="4" s="1"/>
  <c r="DY178" i="3"/>
  <c r="EA178" i="3"/>
  <c r="EB178" i="3" s="1"/>
  <c r="EC178" i="3" s="1"/>
  <c r="EH178" i="3" s="1"/>
  <c r="DT189" i="2"/>
  <c r="DV189" i="2"/>
  <c r="DW189" i="2" s="1"/>
  <c r="DX189" i="2" s="1"/>
  <c r="EC189" i="2" s="1"/>
  <c r="DY163" i="4"/>
  <c r="EA163" i="4"/>
  <c r="EB163" i="4" s="1"/>
  <c r="EC163" i="4" s="1"/>
  <c r="EH163" i="4" s="1"/>
  <c r="DY89" i="5"/>
  <c r="EA89" i="5"/>
  <c r="EB89" i="5" s="1"/>
  <c r="EC89" i="5" s="1"/>
  <c r="EH89" i="5" s="1"/>
  <c r="DY150" i="4"/>
  <c r="EA150" i="4"/>
  <c r="EB150" i="4" s="1"/>
  <c r="EC150" i="4" s="1"/>
  <c r="EH150" i="4" s="1"/>
  <c r="DY202" i="5"/>
  <c r="EA202" i="5"/>
  <c r="EB202" i="5" s="1"/>
  <c r="EC202" i="5" s="1"/>
  <c r="EH202" i="5" s="1"/>
  <c r="DY71" i="5"/>
  <c r="EA71" i="5"/>
  <c r="EB71" i="5" s="1"/>
  <c r="EC71" i="5" s="1"/>
  <c r="EH71" i="5" s="1"/>
  <c r="DY168" i="5"/>
  <c r="EA168" i="5"/>
  <c r="EB168" i="5" s="1"/>
  <c r="EC168" i="5" s="1"/>
  <c r="EH168" i="5" s="1"/>
  <c r="DY164" i="4"/>
  <c r="EA164" i="4"/>
  <c r="EB164" i="4" s="1"/>
  <c r="EC164" i="4" s="1"/>
  <c r="EH164" i="4" s="1"/>
  <c r="DY134" i="4"/>
  <c r="EA134" i="4"/>
  <c r="EB134" i="4" s="1"/>
  <c r="EC134" i="4" s="1"/>
  <c r="EH134" i="4" s="1"/>
  <c r="DT219" i="2"/>
  <c r="DV219" i="2"/>
  <c r="DW219" i="2" s="1"/>
  <c r="DX219" i="2" s="1"/>
  <c r="EC219" i="2" s="1"/>
  <c r="DT61" i="2"/>
  <c r="DV61" i="2"/>
  <c r="DW61" i="2" s="1"/>
  <c r="DX61" i="2" s="1"/>
  <c r="EC61" i="2" s="1"/>
  <c r="DY86" i="5"/>
  <c r="EA86" i="5"/>
  <c r="EB86" i="5" s="1"/>
  <c r="EC86" i="5" s="1"/>
  <c r="EH86" i="5" s="1"/>
  <c r="DY34" i="4"/>
  <c r="EA34" i="4"/>
  <c r="EB34" i="4" s="1"/>
  <c r="EC34" i="4" s="1"/>
  <c r="EH34" i="4" s="1"/>
  <c r="DY162" i="5"/>
  <c r="EA162" i="5"/>
  <c r="EB162" i="5" s="1"/>
  <c r="EC162" i="5" s="1"/>
  <c r="EH162" i="5" s="1"/>
  <c r="DY36" i="4"/>
  <c r="EA36" i="4"/>
  <c r="EB36" i="4" s="1"/>
  <c r="EC36" i="4" s="1"/>
  <c r="EH36" i="4" s="1"/>
  <c r="DY11" i="4"/>
  <c r="EA11" i="4"/>
  <c r="EB11" i="4" s="1"/>
  <c r="EC11" i="4" s="1"/>
  <c r="EH11" i="4" s="1"/>
  <c r="DY62" i="4"/>
  <c r="EA62" i="4"/>
  <c r="EB62" i="4" s="1"/>
  <c r="EC62" i="4" s="1"/>
  <c r="EH62" i="4" s="1"/>
  <c r="DY244" i="3"/>
  <c r="EA244" i="3"/>
  <c r="EB244" i="3" s="1"/>
  <c r="EC244" i="3" s="1"/>
  <c r="EH244" i="3" s="1"/>
  <c r="DY269" i="3"/>
  <c r="EA269" i="3"/>
  <c r="EB269" i="3" s="1"/>
  <c r="EC269" i="3" s="1"/>
  <c r="EH269" i="3" s="1"/>
  <c r="DY174" i="3"/>
  <c r="EA174" i="3"/>
  <c r="EB174" i="3" s="1"/>
  <c r="EC174" i="3" s="1"/>
  <c r="EH174" i="3" s="1"/>
  <c r="DY237" i="5"/>
  <c r="EA237" i="5"/>
  <c r="EB237" i="5" s="1"/>
  <c r="EC237" i="5" s="1"/>
  <c r="EH237" i="5" s="1"/>
  <c r="DY194" i="2"/>
  <c r="DU194" i="2"/>
  <c r="DT276" i="2"/>
  <c r="DV276" i="2"/>
  <c r="DW276" i="2" s="1"/>
  <c r="DX276" i="2" s="1"/>
  <c r="EC276" i="2" s="1"/>
  <c r="DT168" i="2"/>
  <c r="DV168" i="2"/>
  <c r="DW168" i="2" s="1"/>
  <c r="DX168" i="2" s="1"/>
  <c r="EC168" i="2" s="1"/>
  <c r="DY18" i="3"/>
  <c r="EA18" i="3"/>
  <c r="EB18" i="3" s="1"/>
  <c r="EC18" i="3" s="1"/>
  <c r="EH18" i="3" s="1"/>
  <c r="DY42" i="4"/>
  <c r="EA42" i="4"/>
  <c r="EB42" i="4" s="1"/>
  <c r="EC42" i="4" s="1"/>
  <c r="EH42" i="4" s="1"/>
  <c r="DY233" i="4"/>
  <c r="EA233" i="4"/>
  <c r="EB233" i="4" s="1"/>
  <c r="EC233" i="4" s="1"/>
  <c r="EH233" i="4" s="1"/>
  <c r="DT160" i="2"/>
  <c r="DV160" i="2"/>
  <c r="DW160" i="2" s="1"/>
  <c r="DX160" i="2" s="1"/>
  <c r="EC160" i="2" s="1"/>
  <c r="DY12" i="4"/>
  <c r="EA12" i="4"/>
  <c r="EB12" i="4" s="1"/>
  <c r="EC12" i="4" s="1"/>
  <c r="EH12" i="4" s="1"/>
  <c r="DZ160" i="3"/>
  <c r="ED160" i="3"/>
  <c r="DY207" i="3"/>
  <c r="EA207" i="3"/>
  <c r="EB207" i="3" s="1"/>
  <c r="EC207" i="3" s="1"/>
  <c r="EH207" i="3" s="1"/>
  <c r="DT141" i="2"/>
  <c r="DV141" i="2"/>
  <c r="DW141" i="2" s="1"/>
  <c r="DX141" i="2" s="1"/>
  <c r="EC141" i="2" s="1"/>
  <c r="DY163" i="5"/>
  <c r="EA163" i="5"/>
  <c r="EB163" i="5" s="1"/>
  <c r="EC163" i="5" s="1"/>
  <c r="EH163" i="5" s="1"/>
  <c r="DY216" i="3"/>
  <c r="EA216" i="3"/>
  <c r="EB216" i="3" s="1"/>
  <c r="EC216" i="3" s="1"/>
  <c r="EH216" i="3" s="1"/>
  <c r="DY135" i="4"/>
  <c r="EA135" i="4"/>
  <c r="EB135" i="4" s="1"/>
  <c r="EC135" i="4" s="1"/>
  <c r="EH135" i="4" s="1"/>
  <c r="DY111" i="4"/>
  <c r="EA111" i="4"/>
  <c r="EB111" i="4" s="1"/>
  <c r="EC111" i="4" s="1"/>
  <c r="EH111" i="4" s="1"/>
  <c r="DY70" i="5"/>
  <c r="EA70" i="5"/>
  <c r="EB70" i="5" s="1"/>
  <c r="EC70" i="5" s="1"/>
  <c r="EH70" i="5" s="1"/>
  <c r="DT104" i="2"/>
  <c r="DV104" i="2"/>
  <c r="DW104" i="2" s="1"/>
  <c r="DX104" i="2" s="1"/>
  <c r="EC104" i="2" s="1"/>
  <c r="DY265" i="4"/>
  <c r="EA265" i="4"/>
  <c r="EB265" i="4" s="1"/>
  <c r="EC265" i="4" s="1"/>
  <c r="EH265" i="4" s="1"/>
  <c r="DY133" i="3"/>
  <c r="EA133" i="3"/>
  <c r="EB133" i="3" s="1"/>
  <c r="EC133" i="3" s="1"/>
  <c r="EH133" i="3" s="1"/>
  <c r="DY28" i="3"/>
  <c r="EA28" i="3"/>
  <c r="EB28" i="3" s="1"/>
  <c r="EC28" i="3" s="1"/>
  <c r="EH28" i="3" s="1"/>
  <c r="DY185" i="5"/>
  <c r="EA185" i="5"/>
  <c r="EB185" i="5" s="1"/>
  <c r="EC185" i="5" s="1"/>
  <c r="EH185" i="5" s="1"/>
  <c r="DY55" i="5"/>
  <c r="EA55" i="5"/>
  <c r="EB55" i="5" s="1"/>
  <c r="EC55" i="5" s="1"/>
  <c r="EH55" i="5" s="1"/>
  <c r="DY129" i="3"/>
  <c r="EA129" i="3"/>
  <c r="EB129" i="3" s="1"/>
  <c r="EC129" i="3" s="1"/>
  <c r="EH129" i="3" s="1"/>
  <c r="DY51" i="4"/>
  <c r="EA51" i="4"/>
  <c r="EB51" i="4" s="1"/>
  <c r="EC51" i="4" s="1"/>
  <c r="EH51" i="4" s="1"/>
  <c r="DY205" i="5"/>
  <c r="EA205" i="5"/>
  <c r="EB205" i="5" s="1"/>
  <c r="EC205" i="5" s="1"/>
  <c r="EH205" i="5" s="1"/>
  <c r="DY160" i="4"/>
  <c r="EA160" i="4"/>
  <c r="EB160" i="4" s="1"/>
  <c r="EC160" i="4" s="1"/>
  <c r="EH160" i="4" s="1"/>
  <c r="DT35" i="2"/>
  <c r="DV35" i="2"/>
  <c r="DW35" i="2" s="1"/>
  <c r="DX35" i="2" s="1"/>
  <c r="EC35" i="2" s="1"/>
  <c r="DY42" i="5"/>
  <c r="EA42" i="5"/>
  <c r="EB42" i="5" s="1"/>
  <c r="EC42" i="5" s="1"/>
  <c r="EH42" i="5" s="1"/>
  <c r="DY89" i="3"/>
  <c r="EA89" i="3"/>
  <c r="EB89" i="3" s="1"/>
  <c r="EC89" i="3" s="1"/>
  <c r="EH89" i="3" s="1"/>
  <c r="DY204" i="3"/>
  <c r="EA204" i="3"/>
  <c r="EB204" i="3" s="1"/>
  <c r="EC204" i="3" s="1"/>
  <c r="EH204" i="3" s="1"/>
  <c r="DU85" i="2"/>
  <c r="DY85" i="2"/>
  <c r="DY223" i="3"/>
  <c r="EA223" i="3"/>
  <c r="EB223" i="3" s="1"/>
  <c r="EC223" i="3" s="1"/>
  <c r="EH223" i="3" s="1"/>
  <c r="DT59" i="2"/>
  <c r="DV59" i="2"/>
  <c r="DW59" i="2" s="1"/>
  <c r="DX59" i="2" s="1"/>
  <c r="EC59" i="2" s="1"/>
  <c r="DT83" i="2"/>
  <c r="DV83" i="2"/>
  <c r="DW83" i="2" s="1"/>
  <c r="DX83" i="2" s="1"/>
  <c r="EC83" i="2" s="1"/>
  <c r="DY47" i="5"/>
  <c r="EA47" i="5"/>
  <c r="EB47" i="5" s="1"/>
  <c r="EC47" i="5" s="1"/>
  <c r="EH47" i="5" s="1"/>
  <c r="DY222" i="4"/>
  <c r="EA222" i="4"/>
  <c r="EB222" i="4" s="1"/>
  <c r="EC222" i="4" s="1"/>
  <c r="EH222" i="4" s="1"/>
  <c r="DY69" i="4"/>
  <c r="EA69" i="4"/>
  <c r="EB69" i="4" s="1"/>
  <c r="EC69" i="4" s="1"/>
  <c r="EH69" i="4" s="1"/>
  <c r="DY224" i="5"/>
  <c r="EA224" i="5"/>
  <c r="EB224" i="5" s="1"/>
  <c r="EC224" i="5" s="1"/>
  <c r="EH224" i="5" s="1"/>
  <c r="DY15" i="3"/>
  <c r="EA15" i="3"/>
  <c r="EB15" i="3" s="1"/>
  <c r="EC15" i="3" s="1"/>
  <c r="EH15" i="3" s="1"/>
  <c r="DT19" i="2"/>
  <c r="DV19" i="2"/>
  <c r="DW19" i="2" s="1"/>
  <c r="DX19" i="2" s="1"/>
  <c r="EC19" i="2" s="1"/>
  <c r="DT235" i="2"/>
  <c r="DV235" i="2"/>
  <c r="DW235" i="2" s="1"/>
  <c r="DX235" i="2" s="1"/>
  <c r="EC235" i="2" s="1"/>
  <c r="EG130" i="3"/>
  <c r="EE130" i="3"/>
  <c r="EF130" i="3" s="1"/>
  <c r="DT15" i="2"/>
  <c r="DV15" i="2"/>
  <c r="DW15" i="2" s="1"/>
  <c r="DX15" i="2" s="1"/>
  <c r="EC15" i="2" s="1"/>
  <c r="DY40" i="3"/>
  <c r="EA40" i="3"/>
  <c r="EB40" i="3" s="1"/>
  <c r="EC40" i="3" s="1"/>
  <c r="EH40" i="3" s="1"/>
  <c r="DY254" i="5"/>
  <c r="EA254" i="5"/>
  <c r="EB254" i="5" s="1"/>
  <c r="EC254" i="5" s="1"/>
  <c r="EH254" i="5" s="1"/>
  <c r="DT17" i="2"/>
  <c r="DV17" i="2"/>
  <c r="DW17" i="2" s="1"/>
  <c r="DX17" i="2" s="1"/>
  <c r="EC17" i="2" s="1"/>
  <c r="DY30" i="4"/>
  <c r="EA30" i="4"/>
  <c r="EB30" i="4" s="1"/>
  <c r="EC30" i="4" s="1"/>
  <c r="EH30" i="4" s="1"/>
  <c r="DY125" i="3"/>
  <c r="EA125" i="3"/>
  <c r="EB125" i="3" s="1"/>
  <c r="EC125" i="3" s="1"/>
  <c r="EH125" i="3" s="1"/>
  <c r="DT107" i="2"/>
  <c r="DV107" i="2"/>
  <c r="DW107" i="2" s="1"/>
  <c r="DX107" i="2" s="1"/>
  <c r="EC107" i="2" s="1"/>
  <c r="DY117" i="4"/>
  <c r="EA117" i="4"/>
  <c r="EB117" i="4" s="1"/>
  <c r="EC117" i="4" s="1"/>
  <c r="EH117" i="4" s="1"/>
  <c r="DY104" i="3"/>
  <c r="EA104" i="3"/>
  <c r="EB104" i="3" s="1"/>
  <c r="EC104" i="3" s="1"/>
  <c r="EH104" i="3" s="1"/>
  <c r="DY206" i="4"/>
  <c r="EA206" i="4"/>
  <c r="EB206" i="4" s="1"/>
  <c r="EC206" i="4" s="1"/>
  <c r="EH206" i="4" s="1"/>
  <c r="DY256" i="5"/>
  <c r="EA256" i="5"/>
  <c r="EB256" i="5" s="1"/>
  <c r="EC256" i="5" s="1"/>
  <c r="EH256" i="5" s="1"/>
  <c r="DY232" i="5"/>
  <c r="EA232" i="5"/>
  <c r="EB232" i="5" s="1"/>
  <c r="EC232" i="5" s="1"/>
  <c r="EH232" i="5" s="1"/>
  <c r="DY176" i="5"/>
  <c r="EA176" i="5"/>
  <c r="EB176" i="5" s="1"/>
  <c r="EC176" i="5" s="1"/>
  <c r="EH176" i="5" s="1"/>
  <c r="DY216" i="5"/>
  <c r="EA216" i="5"/>
  <c r="EB216" i="5" s="1"/>
  <c r="EC216" i="5" s="1"/>
  <c r="EH216" i="5" s="1"/>
  <c r="DY8" i="3"/>
  <c r="EA8" i="3"/>
  <c r="EB8" i="3" s="1"/>
  <c r="EC8" i="3" s="1"/>
  <c r="EH8" i="3" s="1"/>
  <c r="DY121" i="4"/>
  <c r="EA121" i="4"/>
  <c r="EB121" i="4" s="1"/>
  <c r="EC121" i="4" s="1"/>
  <c r="EH121" i="4" s="1"/>
  <c r="DY263" i="3"/>
  <c r="EA263" i="3"/>
  <c r="EB263" i="3" s="1"/>
  <c r="EC263" i="3" s="1"/>
  <c r="EH263" i="3" s="1"/>
  <c r="DY206" i="5"/>
  <c r="EA206" i="5"/>
  <c r="EB206" i="5" s="1"/>
  <c r="EC206" i="5" s="1"/>
  <c r="EH206" i="5" s="1"/>
  <c r="DY225" i="4"/>
  <c r="EA225" i="4"/>
  <c r="EB225" i="4" s="1"/>
  <c r="EC225" i="4" s="1"/>
  <c r="EH225" i="4" s="1"/>
  <c r="DT118" i="2"/>
  <c r="DV118" i="2"/>
  <c r="DW118" i="2" s="1"/>
  <c r="DX118" i="2" s="1"/>
  <c r="EC118" i="2" s="1"/>
  <c r="DY47" i="4"/>
  <c r="EA47" i="4"/>
  <c r="EB47" i="4" s="1"/>
  <c r="EC47" i="4" s="1"/>
  <c r="EH47" i="4" s="1"/>
  <c r="DT181" i="2"/>
  <c r="DV181" i="2"/>
  <c r="DW181" i="2" s="1"/>
  <c r="DX181" i="2" s="1"/>
  <c r="EC181" i="2" s="1"/>
  <c r="DY252" i="3"/>
  <c r="EA252" i="3"/>
  <c r="EB252" i="3" s="1"/>
  <c r="EC252" i="3" s="1"/>
  <c r="EH252" i="3" s="1"/>
  <c r="DY216" i="4"/>
  <c r="EA216" i="4"/>
  <c r="EB216" i="4" s="1"/>
  <c r="EC216" i="4" s="1"/>
  <c r="EH216" i="4" s="1"/>
  <c r="DY219" i="5"/>
  <c r="EA219" i="5"/>
  <c r="EB219" i="5" s="1"/>
  <c r="EC219" i="5" s="1"/>
  <c r="EH219" i="5" s="1"/>
  <c r="DY193" i="5"/>
  <c r="EA193" i="5"/>
  <c r="EB193" i="5" s="1"/>
  <c r="EC193" i="5" s="1"/>
  <c r="EH193" i="5" s="1"/>
  <c r="DY83" i="3"/>
  <c r="EA83" i="3"/>
  <c r="EB83" i="3" s="1"/>
  <c r="EC83" i="3" s="1"/>
  <c r="EH83" i="3" s="1"/>
  <c r="DT155" i="2"/>
  <c r="DV155" i="2"/>
  <c r="DW155" i="2" s="1"/>
  <c r="DX155" i="2" s="1"/>
  <c r="EC155" i="2" s="1"/>
  <c r="DY169" i="3"/>
  <c r="EA169" i="3"/>
  <c r="EB169" i="3" s="1"/>
  <c r="EC169" i="3" s="1"/>
  <c r="EH169" i="3" s="1"/>
  <c r="DY222" i="5"/>
  <c r="EA222" i="5"/>
  <c r="EB222" i="5" s="1"/>
  <c r="EC222" i="5" s="1"/>
  <c r="EH222" i="5" s="1"/>
  <c r="DT64" i="2"/>
  <c r="DV64" i="2"/>
  <c r="DW64" i="2" s="1"/>
  <c r="DX64" i="2" s="1"/>
  <c r="EC64" i="2" s="1"/>
  <c r="DY182" i="4"/>
  <c r="EA182" i="4"/>
  <c r="EB182" i="4" s="1"/>
  <c r="EC182" i="4" s="1"/>
  <c r="EH182" i="4" s="1"/>
  <c r="DY145" i="4"/>
  <c r="EA145" i="4"/>
  <c r="EB145" i="4" s="1"/>
  <c r="EC145" i="4" s="1"/>
  <c r="EH145" i="4" s="1"/>
  <c r="DY185" i="4"/>
  <c r="EA185" i="4"/>
  <c r="EB185" i="4" s="1"/>
  <c r="EC185" i="4" s="1"/>
  <c r="EH185" i="4" s="1"/>
  <c r="DY217" i="4"/>
  <c r="EA217" i="4"/>
  <c r="EB217" i="4" s="1"/>
  <c r="EC217" i="4" s="1"/>
  <c r="EH217" i="4" s="1"/>
  <c r="DY180" i="3"/>
  <c r="EA180" i="3"/>
  <c r="EB180" i="3" s="1"/>
  <c r="EC180" i="3" s="1"/>
  <c r="EH180" i="3" s="1"/>
  <c r="DY68" i="4"/>
  <c r="EA68" i="4"/>
  <c r="EB68" i="4" s="1"/>
  <c r="EC68" i="4" s="1"/>
  <c r="EH68" i="4" s="1"/>
  <c r="DY226" i="5"/>
  <c r="EA226" i="5"/>
  <c r="EB226" i="5" s="1"/>
  <c r="EC226" i="5" s="1"/>
  <c r="EH226" i="5" s="1"/>
  <c r="DY237" i="4"/>
  <c r="EA237" i="4"/>
  <c r="EB237" i="4" s="1"/>
  <c r="EC237" i="4" s="1"/>
  <c r="EH237" i="4" s="1"/>
  <c r="DY219" i="4"/>
  <c r="EA219" i="4"/>
  <c r="EB219" i="4" s="1"/>
  <c r="EC219" i="4" s="1"/>
  <c r="EH219" i="4" s="1"/>
  <c r="DY178" i="4"/>
  <c r="EA178" i="4"/>
  <c r="EB178" i="4" s="1"/>
  <c r="EC178" i="4" s="1"/>
  <c r="EH178" i="4" s="1"/>
  <c r="DY6" i="4"/>
  <c r="EA6" i="4"/>
  <c r="EB6" i="4" s="1"/>
  <c r="EC6" i="4" s="1"/>
  <c r="EH6" i="4" s="1"/>
  <c r="DY127" i="3"/>
  <c r="EA127" i="3"/>
  <c r="EB127" i="3" s="1"/>
  <c r="EC127" i="3" s="1"/>
  <c r="EH127" i="3" s="1"/>
  <c r="DY113" i="3"/>
  <c r="EA113" i="3"/>
  <c r="EB113" i="3" s="1"/>
  <c r="EC113" i="3" s="1"/>
  <c r="EH113" i="3" s="1"/>
  <c r="DY114" i="4"/>
  <c r="EA114" i="4"/>
  <c r="EB114" i="4" s="1"/>
  <c r="EC114" i="4" s="1"/>
  <c r="EH114" i="4" s="1"/>
  <c r="DY231" i="4"/>
  <c r="EA231" i="4"/>
  <c r="EB231" i="4" s="1"/>
  <c r="EC231" i="4" s="1"/>
  <c r="EH231" i="4" s="1"/>
  <c r="DY274" i="3"/>
  <c r="EA274" i="3"/>
  <c r="EB274" i="3" s="1"/>
  <c r="EC274" i="3" s="1"/>
  <c r="EH274" i="3" s="1"/>
  <c r="DY93" i="4"/>
  <c r="EA93" i="4"/>
  <c r="EB93" i="4" s="1"/>
  <c r="EC93" i="4" s="1"/>
  <c r="EH93" i="4" s="1"/>
  <c r="DY113" i="4"/>
  <c r="EA113" i="4"/>
  <c r="EB113" i="4" s="1"/>
  <c r="EC113" i="4" s="1"/>
  <c r="EH113" i="4" s="1"/>
  <c r="DY82" i="5"/>
  <c r="EA82" i="5"/>
  <c r="EB82" i="5" s="1"/>
  <c r="EC82" i="5" s="1"/>
  <c r="EH82" i="5" s="1"/>
  <c r="DY233" i="5"/>
  <c r="EA233" i="5"/>
  <c r="EB233" i="5" s="1"/>
  <c r="EC233" i="5" s="1"/>
  <c r="EH233" i="5" s="1"/>
  <c r="DY245" i="4"/>
  <c r="EA245" i="4"/>
  <c r="EB245" i="4" s="1"/>
  <c r="EC245" i="4" s="1"/>
  <c r="EH245" i="4" s="1"/>
  <c r="DY23" i="4"/>
  <c r="EA23" i="4"/>
  <c r="EB23" i="4" s="1"/>
  <c r="EC23" i="4" s="1"/>
  <c r="EH23" i="4" s="1"/>
  <c r="DY59" i="5"/>
  <c r="EA59" i="5"/>
  <c r="EB59" i="5" s="1"/>
  <c r="EC59" i="5" s="1"/>
  <c r="EH59" i="5" s="1"/>
  <c r="DY26" i="3"/>
  <c r="EA26" i="3"/>
  <c r="EB26" i="3" s="1"/>
  <c r="EC26" i="3" s="1"/>
  <c r="EH26" i="3" s="1"/>
  <c r="DY121" i="3"/>
  <c r="EA121" i="3"/>
  <c r="EB121" i="3" s="1"/>
  <c r="EC121" i="3" s="1"/>
  <c r="EH121" i="3" s="1"/>
  <c r="DY155" i="3"/>
  <c r="EA155" i="3"/>
  <c r="EB155" i="3" s="1"/>
  <c r="EC155" i="3" s="1"/>
  <c r="EH155" i="3" s="1"/>
  <c r="DY44" i="5"/>
  <c r="EA44" i="5"/>
  <c r="EB44" i="5" s="1"/>
  <c r="EC44" i="5" s="1"/>
  <c r="EH44" i="5" s="1"/>
  <c r="DT80" i="2"/>
  <c r="DV80" i="2"/>
  <c r="DW80" i="2" s="1"/>
  <c r="DX80" i="2" s="1"/>
  <c r="EC80" i="2" s="1"/>
  <c r="DY148" i="5"/>
  <c r="EA148" i="5"/>
  <c r="EB148" i="5" s="1"/>
  <c r="EC148" i="5" s="1"/>
  <c r="EH148" i="5" s="1"/>
  <c r="DT5" i="2"/>
  <c r="DV5" i="2"/>
  <c r="DW5" i="2" s="1"/>
  <c r="DX5" i="2" s="1"/>
  <c r="EC5" i="2" s="1"/>
  <c r="DY45" i="5"/>
  <c r="EA45" i="5"/>
  <c r="EB45" i="5" s="1"/>
  <c r="EC45" i="5" s="1"/>
  <c r="EH45" i="5" s="1"/>
  <c r="DY39" i="3"/>
  <c r="EA39" i="3"/>
  <c r="EB39" i="3" s="1"/>
  <c r="EC39" i="3" s="1"/>
  <c r="EH39" i="3" s="1"/>
  <c r="DY83" i="4"/>
  <c r="EA83" i="4"/>
  <c r="EB83" i="4" s="1"/>
  <c r="EC83" i="4" s="1"/>
  <c r="EH83" i="4" s="1"/>
  <c r="DY97" i="4"/>
  <c r="EA97" i="4"/>
  <c r="EB97" i="4" s="1"/>
  <c r="EC97" i="4" s="1"/>
  <c r="EH97" i="4" s="1"/>
  <c r="DY136" i="4"/>
  <c r="EA136" i="4"/>
  <c r="EB136" i="4" s="1"/>
  <c r="EC136" i="4" s="1"/>
  <c r="EH136" i="4" s="1"/>
  <c r="DT186" i="2"/>
  <c r="DV186" i="2"/>
  <c r="DW186" i="2" s="1"/>
  <c r="DX186" i="2" s="1"/>
  <c r="EC186" i="2" s="1"/>
  <c r="DT205" i="2"/>
  <c r="DV205" i="2"/>
  <c r="DW205" i="2" s="1"/>
  <c r="DX205" i="2" s="1"/>
  <c r="EC205" i="2" s="1"/>
  <c r="DZ251" i="4"/>
  <c r="ED251" i="4"/>
  <c r="DY172" i="5"/>
  <c r="EA172" i="5"/>
  <c r="EB172" i="5" s="1"/>
  <c r="EC172" i="5" s="1"/>
  <c r="EH172" i="5" s="1"/>
  <c r="DY138" i="4"/>
  <c r="EA138" i="4"/>
  <c r="EB138" i="4" s="1"/>
  <c r="EC138" i="4" s="1"/>
  <c r="EH138" i="4" s="1"/>
  <c r="DY175" i="5"/>
  <c r="EA175" i="5"/>
  <c r="EB175" i="5" s="1"/>
  <c r="EC175" i="5" s="1"/>
  <c r="EH175" i="5" s="1"/>
  <c r="DY265" i="5"/>
  <c r="EA265" i="5"/>
  <c r="EB265" i="5" s="1"/>
  <c r="EC265" i="5" s="1"/>
  <c r="EH265" i="5" s="1"/>
  <c r="DY107" i="5"/>
  <c r="EA107" i="5"/>
  <c r="EB107" i="5" s="1"/>
  <c r="EC107" i="5" s="1"/>
  <c r="EH107" i="5" s="1"/>
  <c r="DY192" i="5"/>
  <c r="EA192" i="5"/>
  <c r="EB192" i="5" s="1"/>
  <c r="EC192" i="5" s="1"/>
  <c r="EH192" i="5" s="1"/>
  <c r="BC10" i="11"/>
  <c r="DY255" i="5"/>
  <c r="EA255" i="5"/>
  <c r="EB255" i="5" s="1"/>
  <c r="EC255" i="5" s="1"/>
  <c r="EH255" i="5" s="1"/>
  <c r="DY133" i="4"/>
  <c r="EA133" i="4"/>
  <c r="EB133" i="4" s="1"/>
  <c r="EC133" i="4" s="1"/>
  <c r="EH133" i="4" s="1"/>
  <c r="DY136" i="5"/>
  <c r="EA136" i="5"/>
  <c r="EB136" i="5" s="1"/>
  <c r="EC136" i="5" s="1"/>
  <c r="EH136" i="5" s="1"/>
  <c r="DY101" i="5"/>
  <c r="EA101" i="5"/>
  <c r="EB101" i="5" s="1"/>
  <c r="EC101" i="5" s="1"/>
  <c r="EH101" i="5" s="1"/>
  <c r="DT259" i="2"/>
  <c r="DV259" i="2"/>
  <c r="DW259" i="2" s="1"/>
  <c r="DX259" i="2" s="1"/>
  <c r="EC259" i="2" s="1"/>
  <c r="DT52" i="2"/>
  <c r="DV52" i="2"/>
  <c r="DW52" i="2" s="1"/>
  <c r="DX52" i="2" s="1"/>
  <c r="EC52" i="2" s="1"/>
  <c r="DY144" i="5"/>
  <c r="EA144" i="5"/>
  <c r="EB144" i="5" s="1"/>
  <c r="EC144" i="5" s="1"/>
  <c r="EH144" i="5" s="1"/>
  <c r="DY111" i="5"/>
  <c r="EA111" i="5"/>
  <c r="EB111" i="5" s="1"/>
  <c r="EC111" i="5" s="1"/>
  <c r="EH111" i="5" s="1"/>
  <c r="DT246" i="2"/>
  <c r="DV246" i="2"/>
  <c r="DW246" i="2" s="1"/>
  <c r="DX246" i="2" s="1"/>
  <c r="EC246" i="2" s="1"/>
  <c r="DY238" i="4"/>
  <c r="EA238" i="4"/>
  <c r="EB238" i="4" s="1"/>
  <c r="EC238" i="4" s="1"/>
  <c r="EH238" i="4" s="1"/>
  <c r="DY25" i="5"/>
  <c r="EA25" i="5"/>
  <c r="EB25" i="5" s="1"/>
  <c r="EC25" i="5" s="1"/>
  <c r="EH25" i="5" s="1"/>
  <c r="DY84" i="5"/>
  <c r="EA84" i="5"/>
  <c r="EB84" i="5" s="1"/>
  <c r="EC84" i="5" s="1"/>
  <c r="EH84" i="5" s="1"/>
  <c r="DY243" i="5"/>
  <c r="EA243" i="5"/>
  <c r="EB243" i="5" s="1"/>
  <c r="EC243" i="5" s="1"/>
  <c r="EH243" i="5" s="1"/>
  <c r="DY207" i="4"/>
  <c r="EA207" i="4"/>
  <c r="EB207" i="4" s="1"/>
  <c r="EC207" i="4" s="1"/>
  <c r="EH207" i="4" s="1"/>
  <c r="DY32" i="5"/>
  <c r="EA32" i="5"/>
  <c r="EB32" i="5" s="1"/>
  <c r="EC32" i="5" s="1"/>
  <c r="EH32" i="5" s="1"/>
  <c r="DY259" i="3"/>
  <c r="EA259" i="3"/>
  <c r="EB259" i="3" s="1"/>
  <c r="EC259" i="3" s="1"/>
  <c r="EH259" i="3" s="1"/>
  <c r="AL109" i="11"/>
  <c r="AW10" i="11"/>
  <c r="AW109" i="11" s="1"/>
  <c r="BB10" i="11"/>
  <c r="BB109" i="11" s="1"/>
  <c r="DY184" i="4"/>
  <c r="EA184" i="4"/>
  <c r="EB184" i="4" s="1"/>
  <c r="EC184" i="4" s="1"/>
  <c r="EH184" i="4" s="1"/>
  <c r="DY224" i="3"/>
  <c r="EA224" i="3"/>
  <c r="EB224" i="3" s="1"/>
  <c r="EC224" i="3" s="1"/>
  <c r="EH224" i="3" s="1"/>
  <c r="DT243" i="2"/>
  <c r="DV243" i="2"/>
  <c r="DW243" i="2" s="1"/>
  <c r="DX243" i="2" s="1"/>
  <c r="EC243" i="2" s="1"/>
  <c r="DY213" i="5"/>
  <c r="EA213" i="5"/>
  <c r="EB213" i="5" s="1"/>
  <c r="EC213" i="5" s="1"/>
  <c r="EH213" i="5" s="1"/>
  <c r="DY276" i="3"/>
  <c r="EA276" i="3"/>
  <c r="EB276" i="3" s="1"/>
  <c r="EC276" i="3" s="1"/>
  <c r="EH276" i="3" s="1"/>
  <c r="DY16" i="4"/>
  <c r="EA16" i="4"/>
  <c r="EB16" i="4" s="1"/>
  <c r="EC16" i="4" s="1"/>
  <c r="EH16" i="4" s="1"/>
  <c r="DT151" i="2"/>
  <c r="DV151" i="2"/>
  <c r="DW151" i="2" s="1"/>
  <c r="DX151" i="2" s="1"/>
  <c r="EC151" i="2" s="1"/>
  <c r="Z59" i="11"/>
  <c r="Y110" i="11"/>
  <c r="DY226" i="3"/>
  <c r="EA226" i="3"/>
  <c r="EB226" i="3" s="1"/>
  <c r="EC226" i="3" s="1"/>
  <c r="EH226" i="3" s="1"/>
  <c r="DY105" i="3"/>
  <c r="EA105" i="3"/>
  <c r="EB105" i="3" s="1"/>
  <c r="EC105" i="3" s="1"/>
  <c r="EH105" i="3" s="1"/>
  <c r="DY256" i="4"/>
  <c r="EA256" i="4"/>
  <c r="EB256" i="4" s="1"/>
  <c r="EC256" i="4" s="1"/>
  <c r="EH256" i="4" s="1"/>
  <c r="DT213" i="2"/>
  <c r="DV213" i="2"/>
  <c r="DW213" i="2" s="1"/>
  <c r="DX213" i="2" s="1"/>
  <c r="EC213" i="2" s="1"/>
  <c r="DY126" i="3"/>
  <c r="EA126" i="3"/>
  <c r="EB126" i="3" s="1"/>
  <c r="EC126" i="3" s="1"/>
  <c r="EH126" i="3" s="1"/>
  <c r="DY148" i="3"/>
  <c r="EA148" i="3"/>
  <c r="EB148" i="3" s="1"/>
  <c r="EC148" i="3" s="1"/>
  <c r="EH148" i="3" s="1"/>
  <c r="DY64" i="4"/>
  <c r="EA64" i="4"/>
  <c r="EB64" i="4" s="1"/>
  <c r="EC64" i="4" s="1"/>
  <c r="EH64" i="4" s="1"/>
  <c r="DT124" i="2"/>
  <c r="DV124" i="2"/>
  <c r="DW124" i="2" s="1"/>
  <c r="DX124" i="2" s="1"/>
  <c r="EC124" i="2" s="1"/>
  <c r="DY259" i="4"/>
  <c r="EA259" i="4"/>
  <c r="EB259" i="4" s="1"/>
  <c r="EC259" i="4" s="1"/>
  <c r="EH259" i="4" s="1"/>
  <c r="DY202" i="4"/>
  <c r="EA202" i="4"/>
  <c r="EB202" i="4" s="1"/>
  <c r="EC202" i="4" s="1"/>
  <c r="EH202" i="4" s="1"/>
  <c r="DY203" i="3"/>
  <c r="EA203" i="3"/>
  <c r="EB203" i="3" s="1"/>
  <c r="EC203" i="3" s="1"/>
  <c r="EH203" i="3" s="1"/>
  <c r="DY20" i="4"/>
  <c r="EA20" i="4"/>
  <c r="EB20" i="4" s="1"/>
  <c r="EC20" i="4" s="1"/>
  <c r="EH20" i="4" s="1"/>
  <c r="DT237" i="2"/>
  <c r="DV237" i="2"/>
  <c r="DW237" i="2" s="1"/>
  <c r="DX237" i="2" s="1"/>
  <c r="EC237" i="2" s="1"/>
  <c r="DT70" i="2"/>
  <c r="DV70" i="2"/>
  <c r="DW70" i="2" s="1"/>
  <c r="DX70" i="2" s="1"/>
  <c r="EC70" i="2" s="1"/>
  <c r="DY181" i="4"/>
  <c r="EA181" i="4"/>
  <c r="EB181" i="4" s="1"/>
  <c r="EC181" i="4" s="1"/>
  <c r="EH181" i="4" s="1"/>
  <c r="DY7" i="3"/>
  <c r="EA7" i="3"/>
  <c r="EB7" i="3" s="1"/>
  <c r="EC7" i="3" s="1"/>
  <c r="EH7" i="3" s="1"/>
  <c r="DT40" i="2"/>
  <c r="DV40" i="2"/>
  <c r="DW40" i="2" s="1"/>
  <c r="DX40" i="2" s="1"/>
  <c r="EC40" i="2" s="1"/>
  <c r="DY221" i="4"/>
  <c r="EA221" i="4"/>
  <c r="EB221" i="4" s="1"/>
  <c r="EC221" i="4" s="1"/>
  <c r="EH221" i="4" s="1"/>
  <c r="DY61" i="3"/>
  <c r="EA61" i="3"/>
  <c r="EB61" i="3" s="1"/>
  <c r="EC61" i="3" s="1"/>
  <c r="EH61" i="3" s="1"/>
  <c r="DY24" i="5"/>
  <c r="EA24" i="5"/>
  <c r="EB24" i="5" s="1"/>
  <c r="EC24" i="5" s="1"/>
  <c r="EH24" i="5" s="1"/>
  <c r="DY277" i="5"/>
  <c r="EA277" i="5"/>
  <c r="EB277" i="5" s="1"/>
  <c r="EC277" i="5" s="1"/>
  <c r="EH277" i="5" s="1"/>
  <c r="DT185" i="2"/>
  <c r="DV185" i="2"/>
  <c r="DW185" i="2" s="1"/>
  <c r="DX185" i="2" s="1"/>
  <c r="EC185" i="2" s="1"/>
  <c r="DY40" i="4"/>
  <c r="EA40" i="4"/>
  <c r="EB40" i="4" s="1"/>
  <c r="EC40" i="4" s="1"/>
  <c r="EH40" i="4" s="1"/>
  <c r="DT103" i="2"/>
  <c r="DV103" i="2"/>
  <c r="DW103" i="2" s="1"/>
  <c r="DX103" i="2" s="1"/>
  <c r="EC103" i="2" s="1"/>
  <c r="DT250" i="2"/>
  <c r="DV250" i="2"/>
  <c r="DW250" i="2" s="1"/>
  <c r="DX250" i="2" s="1"/>
  <c r="EC250" i="2" s="1"/>
  <c r="DY253" i="5"/>
  <c r="EA253" i="5"/>
  <c r="EB253" i="5" s="1"/>
  <c r="EC253" i="5" s="1"/>
  <c r="EH253" i="5" s="1"/>
  <c r="DY21" i="3"/>
  <c r="EA21" i="3"/>
  <c r="EB21" i="3" s="1"/>
  <c r="EC21" i="3" s="1"/>
  <c r="EH21" i="3" s="1"/>
  <c r="DZ127" i="4"/>
  <c r="DY29" i="5"/>
  <c r="EA29" i="5"/>
  <c r="EB29" i="5" s="1"/>
  <c r="EC29" i="5" s="1"/>
  <c r="EH29" i="5" s="1"/>
  <c r="DT112" i="2"/>
  <c r="DV112" i="2"/>
  <c r="DW112" i="2" s="1"/>
  <c r="DX112" i="2" s="1"/>
  <c r="EC112" i="2" s="1"/>
  <c r="DT97" i="2"/>
  <c r="DV97" i="2"/>
  <c r="DW97" i="2" s="1"/>
  <c r="DX97" i="2" s="1"/>
  <c r="EC97" i="2" s="1"/>
  <c r="DY152" i="4"/>
  <c r="EA152" i="4"/>
  <c r="EB152" i="4" s="1"/>
  <c r="EC152" i="4" s="1"/>
  <c r="EH152" i="4" s="1"/>
  <c r="DT167" i="2"/>
  <c r="DV167" i="2"/>
  <c r="DW167" i="2" s="1"/>
  <c r="DX167" i="2" s="1"/>
  <c r="EC167" i="2" s="1"/>
  <c r="DT43" i="2"/>
  <c r="DV43" i="2"/>
  <c r="DW43" i="2" s="1"/>
  <c r="DX43" i="2" s="1"/>
  <c r="EC43" i="2" s="1"/>
  <c r="DY27" i="5"/>
  <c r="EA27" i="5"/>
  <c r="EB27" i="5" s="1"/>
  <c r="EC27" i="5" s="1"/>
  <c r="EH27" i="5" s="1"/>
  <c r="DY112" i="5"/>
  <c r="EA112" i="5"/>
  <c r="EB112" i="5" s="1"/>
  <c r="EC112" i="5" s="1"/>
  <c r="EH112" i="5" s="1"/>
  <c r="DY194" i="4"/>
  <c r="EA194" i="4"/>
  <c r="EB194" i="4" s="1"/>
  <c r="EC194" i="4" s="1"/>
  <c r="EH194" i="4" s="1"/>
  <c r="DY247" i="3"/>
  <c r="EA247" i="3"/>
  <c r="EB247" i="3" s="1"/>
  <c r="EC247" i="3" s="1"/>
  <c r="EH247" i="3" s="1"/>
  <c r="DY62" i="3"/>
  <c r="EA62" i="3"/>
  <c r="EB62" i="3" s="1"/>
  <c r="EC62" i="3" s="1"/>
  <c r="EH62" i="3" s="1"/>
  <c r="DY206" i="3"/>
  <c r="EA206" i="3"/>
  <c r="EB206" i="3" s="1"/>
  <c r="EC206" i="3" s="1"/>
  <c r="EH206" i="3" s="1"/>
  <c r="DY262" i="5"/>
  <c r="EA262" i="5"/>
  <c r="EB262" i="5" s="1"/>
  <c r="EC262" i="5" s="1"/>
  <c r="EH262" i="5" s="1"/>
  <c r="DY197" i="5"/>
  <c r="EA197" i="5"/>
  <c r="EB197" i="5" s="1"/>
  <c r="EC197" i="5" s="1"/>
  <c r="EH197" i="5" s="1"/>
  <c r="DY64" i="5"/>
  <c r="EA64" i="5"/>
  <c r="EB64" i="5" s="1"/>
  <c r="EC64" i="5" s="1"/>
  <c r="EH64" i="5" s="1"/>
  <c r="DT132" i="2"/>
  <c r="DV132" i="2"/>
  <c r="DW132" i="2" s="1"/>
  <c r="DX132" i="2" s="1"/>
  <c r="EC132" i="2" s="1"/>
  <c r="DT207" i="2"/>
  <c r="DV207" i="2"/>
  <c r="DW207" i="2" s="1"/>
  <c r="DX207" i="2" s="1"/>
  <c r="EC207" i="2" s="1"/>
  <c r="DT110" i="2"/>
  <c r="DV110" i="2"/>
  <c r="DW110" i="2" s="1"/>
  <c r="DX110" i="2" s="1"/>
  <c r="EC110" i="2" s="1"/>
  <c r="DY30" i="3"/>
  <c r="EA30" i="3"/>
  <c r="EB30" i="3" s="1"/>
  <c r="EC30" i="3" s="1"/>
  <c r="EH30" i="3" s="1"/>
  <c r="DY273" i="5"/>
  <c r="EA273" i="5"/>
  <c r="EB273" i="5" s="1"/>
  <c r="EC273" i="5" s="1"/>
  <c r="EH273" i="5" s="1"/>
  <c r="DY194" i="3"/>
  <c r="EA194" i="3"/>
  <c r="EB194" i="3" s="1"/>
  <c r="EC194" i="3" s="1"/>
  <c r="EH194" i="3" s="1"/>
  <c r="DY31" i="3"/>
  <c r="EA31" i="3"/>
  <c r="EB31" i="3" s="1"/>
  <c r="EC31" i="3" s="1"/>
  <c r="EH31" i="3" s="1"/>
  <c r="DY123" i="4"/>
  <c r="EA123" i="4"/>
  <c r="EB123" i="4" s="1"/>
  <c r="EC123" i="4" s="1"/>
  <c r="EH123" i="4" s="1"/>
  <c r="DY191" i="4"/>
  <c r="EA191" i="4"/>
  <c r="EB191" i="4" s="1"/>
  <c r="EC191" i="4" s="1"/>
  <c r="EH191" i="4" s="1"/>
  <c r="DY227" i="3"/>
  <c r="EA227" i="3"/>
  <c r="EB227" i="3" s="1"/>
  <c r="EC227" i="3" s="1"/>
  <c r="EH227" i="3" s="1"/>
  <c r="DY110" i="3"/>
  <c r="EA110" i="3"/>
  <c r="EB110" i="3" s="1"/>
  <c r="EC110" i="3" s="1"/>
  <c r="EH110" i="3" s="1"/>
  <c r="DT267" i="2"/>
  <c r="DV267" i="2"/>
  <c r="DW267" i="2" s="1"/>
  <c r="DX267" i="2" s="1"/>
  <c r="EC267" i="2" s="1"/>
  <c r="DY85" i="3"/>
  <c r="EA85" i="3"/>
  <c r="EB85" i="3" s="1"/>
  <c r="EC85" i="3" s="1"/>
  <c r="EH85" i="3" s="1"/>
  <c r="DT125" i="2"/>
  <c r="DV125" i="2"/>
  <c r="DW125" i="2" s="1"/>
  <c r="DX125" i="2" s="1"/>
  <c r="EC125" i="2" s="1"/>
  <c r="DY252" i="4"/>
  <c r="EA252" i="4"/>
  <c r="EB252" i="4" s="1"/>
  <c r="EC252" i="4" s="1"/>
  <c r="EH252" i="4" s="1"/>
  <c r="DT201" i="2"/>
  <c r="DV201" i="2"/>
  <c r="DW201" i="2" s="1"/>
  <c r="DX201" i="2" s="1"/>
  <c r="EC201" i="2" s="1"/>
  <c r="DT238" i="2"/>
  <c r="DV238" i="2"/>
  <c r="DW238" i="2" s="1"/>
  <c r="DX238" i="2" s="1"/>
  <c r="EC238" i="2" s="1"/>
  <c r="DT123" i="2"/>
  <c r="DV123" i="2"/>
  <c r="DW123" i="2" s="1"/>
  <c r="DX123" i="2" s="1"/>
  <c r="EC123" i="2" s="1"/>
  <c r="DY27" i="3"/>
  <c r="EA27" i="3"/>
  <c r="EB27" i="3" s="1"/>
  <c r="EC27" i="3" s="1"/>
  <c r="EH27" i="3" s="1"/>
  <c r="DY73" i="4"/>
  <c r="EA73" i="4"/>
  <c r="EB73" i="4" s="1"/>
  <c r="EC73" i="4" s="1"/>
  <c r="EH73" i="4" s="1"/>
  <c r="DY44" i="3"/>
  <c r="EA44" i="3"/>
  <c r="EB44" i="3" s="1"/>
  <c r="EC44" i="3" s="1"/>
  <c r="EH44" i="3" s="1"/>
  <c r="DY253" i="3"/>
  <c r="EA253" i="3"/>
  <c r="EB253" i="3" s="1"/>
  <c r="EC253" i="3" s="1"/>
  <c r="EH253" i="3" s="1"/>
  <c r="DT74" i="2"/>
  <c r="DV74" i="2"/>
  <c r="DW74" i="2" s="1"/>
  <c r="DX74" i="2" s="1"/>
  <c r="EC74" i="2" s="1"/>
  <c r="DY267" i="5"/>
  <c r="EA267" i="5"/>
  <c r="EB267" i="5" s="1"/>
  <c r="EC267" i="5" s="1"/>
  <c r="EH267" i="5" s="1"/>
  <c r="DT93" i="2"/>
  <c r="DV93" i="2"/>
  <c r="DW93" i="2" s="1"/>
  <c r="DX93" i="2" s="1"/>
  <c r="EC93" i="2" s="1"/>
  <c r="DY137" i="4"/>
  <c r="EA137" i="4"/>
  <c r="EB137" i="4" s="1"/>
  <c r="EC137" i="4" s="1"/>
  <c r="EH137" i="4" s="1"/>
  <c r="DY55" i="3"/>
  <c r="EA55" i="3"/>
  <c r="EB55" i="3" s="1"/>
  <c r="EC55" i="3" s="1"/>
  <c r="EH55" i="3" s="1"/>
  <c r="DT226" i="2"/>
  <c r="DV226" i="2"/>
  <c r="DW226" i="2" s="1"/>
  <c r="DX226" i="2" s="1"/>
  <c r="EC226" i="2" s="1"/>
  <c r="DY271" i="5"/>
  <c r="EA271" i="5"/>
  <c r="EB271" i="5" s="1"/>
  <c r="EC271" i="5" s="1"/>
  <c r="EH271" i="5" s="1"/>
  <c r="DY246" i="5"/>
  <c r="EA246" i="5"/>
  <c r="EB246" i="5" s="1"/>
  <c r="EC246" i="5" s="1"/>
  <c r="EH246" i="5" s="1"/>
  <c r="DY210" i="4"/>
  <c r="EA210" i="4"/>
  <c r="EB210" i="4" s="1"/>
  <c r="EC210" i="4" s="1"/>
  <c r="EH210" i="4" s="1"/>
  <c r="DY235" i="4"/>
  <c r="EA235" i="4"/>
  <c r="EB235" i="4" s="1"/>
  <c r="EC235" i="4" s="1"/>
  <c r="EH235" i="4" s="1"/>
  <c r="DT228" i="2"/>
  <c r="DV228" i="2"/>
  <c r="DW228" i="2" s="1"/>
  <c r="DX228" i="2" s="1"/>
  <c r="EC228" i="2" s="1"/>
  <c r="DY238" i="5"/>
  <c r="EA238" i="5"/>
  <c r="EB238" i="5" s="1"/>
  <c r="EC238" i="5" s="1"/>
  <c r="EH238" i="5" s="1"/>
  <c r="DY258" i="4"/>
  <c r="EA258" i="4"/>
  <c r="EB258" i="4" s="1"/>
  <c r="EC258" i="4" s="1"/>
  <c r="EH258" i="4" s="1"/>
  <c r="DY232" i="3"/>
  <c r="EA232" i="3"/>
  <c r="EB232" i="3" s="1"/>
  <c r="EC232" i="3" s="1"/>
  <c r="EH232" i="3" s="1"/>
  <c r="DY278" i="5"/>
  <c r="EA278" i="5"/>
  <c r="EB278" i="5" s="1"/>
  <c r="EC278" i="5" s="1"/>
  <c r="EH278" i="5" s="1"/>
  <c r="DY29" i="4"/>
  <c r="EA29" i="4"/>
  <c r="EB29" i="4" s="1"/>
  <c r="EC29" i="4" s="1"/>
  <c r="EH29" i="4" s="1"/>
  <c r="DY141" i="5"/>
  <c r="EA141" i="5"/>
  <c r="EB141" i="5" s="1"/>
  <c r="EC141" i="5" s="1"/>
  <c r="EH141" i="5" s="1"/>
  <c r="DT39" i="2"/>
  <c r="DV39" i="2"/>
  <c r="DW39" i="2" s="1"/>
  <c r="DX39" i="2" s="1"/>
  <c r="EC39" i="2" s="1"/>
  <c r="DY265" i="3"/>
  <c r="EA265" i="3"/>
  <c r="EB265" i="3" s="1"/>
  <c r="EC265" i="3" s="1"/>
  <c r="EH265" i="3" s="1"/>
  <c r="DY147" i="4"/>
  <c r="EA147" i="4"/>
  <c r="EB147" i="4" s="1"/>
  <c r="EC147" i="4" s="1"/>
  <c r="EH147" i="4" s="1"/>
  <c r="DY267" i="3"/>
  <c r="EA267" i="3"/>
  <c r="EB267" i="3" s="1"/>
  <c r="EC267" i="3" s="1"/>
  <c r="EH267" i="3" s="1"/>
  <c r="DY263" i="5"/>
  <c r="EA263" i="5"/>
  <c r="EB263" i="5" s="1"/>
  <c r="EC263" i="5" s="1"/>
  <c r="EH263" i="5" s="1"/>
  <c r="DY271" i="4"/>
  <c r="EA271" i="4"/>
  <c r="EB271" i="4" s="1"/>
  <c r="EC271" i="4" s="1"/>
  <c r="EH271" i="4" s="1"/>
  <c r="DT56" i="2"/>
  <c r="DV56" i="2"/>
  <c r="DW56" i="2" s="1"/>
  <c r="DX56" i="2" s="1"/>
  <c r="EC56" i="2" s="1"/>
  <c r="DU42" i="2"/>
  <c r="DY42" i="2"/>
  <c r="ED190" i="5"/>
  <c r="DZ190" i="5"/>
  <c r="DT224" i="2"/>
  <c r="DV224" i="2"/>
  <c r="DW224" i="2" s="1"/>
  <c r="DX224" i="2" s="1"/>
  <c r="EC224" i="2" s="1"/>
  <c r="DY183" i="5"/>
  <c r="EA183" i="5"/>
  <c r="EB183" i="5" s="1"/>
  <c r="EC183" i="5" s="1"/>
  <c r="EH183" i="5" s="1"/>
  <c r="ED119" i="5"/>
  <c r="DZ119" i="5"/>
  <c r="ED72" i="5" l="1"/>
  <c r="DU270" i="2"/>
  <c r="ED98" i="4"/>
  <c r="EG98" i="4" s="1"/>
  <c r="EG193" i="4"/>
  <c r="EE110" i="4"/>
  <c r="EF110" i="4" s="1"/>
  <c r="DY23" i="2"/>
  <c r="DZ23" i="2" s="1"/>
  <c r="EA23" i="2" s="1"/>
  <c r="DZ260" i="5"/>
  <c r="DZ236" i="4"/>
  <c r="DU34" i="2"/>
  <c r="ED154" i="3"/>
  <c r="EG154" i="3" s="1"/>
  <c r="ED96" i="5"/>
  <c r="EE96" i="5" s="1"/>
  <c r="EF96" i="5" s="1"/>
  <c r="EE266" i="3"/>
  <c r="EF266" i="3" s="1"/>
  <c r="ED43" i="3"/>
  <c r="EG43" i="3" s="1"/>
  <c r="EB268" i="2"/>
  <c r="DZ245" i="3"/>
  <c r="DZ216" i="2"/>
  <c r="EA216" i="2" s="1"/>
  <c r="DU29" i="2"/>
  <c r="DU53" i="2"/>
  <c r="DZ35" i="3"/>
  <c r="ED177" i="3"/>
  <c r="EG177" i="3" s="1"/>
  <c r="ED208" i="4"/>
  <c r="EG208" i="4" s="1"/>
  <c r="ED141" i="5"/>
  <c r="DZ141" i="5"/>
  <c r="ED55" i="3"/>
  <c r="DZ55" i="3"/>
  <c r="ED110" i="3"/>
  <c r="DZ110" i="3"/>
  <c r="DZ247" i="3"/>
  <c r="ED247" i="3"/>
  <c r="DZ221" i="4"/>
  <c r="ED221" i="4"/>
  <c r="DZ16" i="4"/>
  <c r="ED16" i="4"/>
  <c r="ED39" i="3"/>
  <c r="DZ39" i="3"/>
  <c r="ED233" i="5"/>
  <c r="DZ233" i="5"/>
  <c r="DZ237" i="4"/>
  <c r="ED237" i="4"/>
  <c r="DZ252" i="3"/>
  <c r="ED252" i="3"/>
  <c r="DY107" i="2"/>
  <c r="DU107" i="2"/>
  <c r="DY59" i="2"/>
  <c r="DU59" i="2"/>
  <c r="ED185" i="5"/>
  <c r="DZ185" i="5"/>
  <c r="DZ244" i="3"/>
  <c r="ED244" i="3"/>
  <c r="DZ163" i="4"/>
  <c r="ED163" i="4"/>
  <c r="DY225" i="2"/>
  <c r="DU225" i="2"/>
  <c r="ED260" i="3"/>
  <c r="DZ260" i="3"/>
  <c r="ED61" i="4"/>
  <c r="DZ61" i="4"/>
  <c r="DZ221" i="5"/>
  <c r="ED221" i="5"/>
  <c r="ED169" i="5"/>
  <c r="DZ169" i="5"/>
  <c r="DZ124" i="5"/>
  <c r="ED124" i="5"/>
  <c r="DY44" i="2"/>
  <c r="DU44" i="2"/>
  <c r="DU109" i="2"/>
  <c r="DY109" i="2"/>
  <c r="DZ229" i="5"/>
  <c r="ED229" i="5"/>
  <c r="ED120" i="3"/>
  <c r="DZ120" i="3"/>
  <c r="DZ217" i="3"/>
  <c r="ED217" i="3"/>
  <c r="DZ243" i="4"/>
  <c r="ED243" i="4"/>
  <c r="ED231" i="3"/>
  <c r="DZ231" i="3"/>
  <c r="DZ193" i="3"/>
  <c r="ED193" i="3"/>
  <c r="ED223" i="5"/>
  <c r="DZ223" i="5"/>
  <c r="ED274" i="5"/>
  <c r="DZ274" i="5"/>
  <c r="DZ239" i="3"/>
  <c r="ED239" i="3"/>
  <c r="DZ150" i="5"/>
  <c r="ED150" i="5"/>
  <c r="ED20" i="5"/>
  <c r="DZ20" i="5"/>
  <c r="DZ215" i="5"/>
  <c r="ED215" i="5"/>
  <c r="ED19" i="4"/>
  <c r="DZ19" i="4"/>
  <c r="DZ184" i="5"/>
  <c r="ED184" i="5"/>
  <c r="DZ39" i="5"/>
  <c r="ED39" i="5"/>
  <c r="DZ143" i="5"/>
  <c r="ED143" i="5"/>
  <c r="ED241" i="4"/>
  <c r="DZ241" i="4"/>
  <c r="ED248" i="3"/>
  <c r="DZ248" i="3"/>
  <c r="DZ214" i="5"/>
  <c r="ED214" i="5"/>
  <c r="DZ33" i="3"/>
  <c r="ED33" i="3"/>
  <c r="DZ73" i="3"/>
  <c r="ED73" i="3"/>
  <c r="ED279" i="3"/>
  <c r="DZ279" i="3"/>
  <c r="ED158" i="5"/>
  <c r="DZ158" i="5"/>
  <c r="DU41" i="2"/>
  <c r="DY41" i="2"/>
  <c r="DY127" i="2"/>
  <c r="DU127" i="2"/>
  <c r="EG164" i="3"/>
  <c r="EE164" i="3"/>
  <c r="EF164" i="3" s="1"/>
  <c r="ED5" i="5"/>
  <c r="DZ5" i="5"/>
  <c r="ED32" i="5"/>
  <c r="DZ32" i="5"/>
  <c r="DZ144" i="5"/>
  <c r="ED144" i="5"/>
  <c r="ED247" i="4"/>
  <c r="DZ247" i="4"/>
  <c r="DZ230" i="3"/>
  <c r="ED230" i="3"/>
  <c r="ED45" i="3"/>
  <c r="DZ45" i="3"/>
  <c r="ED116" i="5"/>
  <c r="DZ116" i="5"/>
  <c r="ED95" i="3"/>
  <c r="DZ95" i="3"/>
  <c r="DZ277" i="4"/>
  <c r="ED277" i="4"/>
  <c r="DY165" i="2"/>
  <c r="DU165" i="2"/>
  <c r="DU166" i="2"/>
  <c r="DY166" i="2"/>
  <c r="DY10" i="2"/>
  <c r="DU10" i="2"/>
  <c r="ED125" i="4"/>
  <c r="DZ125" i="4"/>
  <c r="ED49" i="3"/>
  <c r="DZ49" i="3"/>
  <c r="DY210" i="2"/>
  <c r="DU210" i="2"/>
  <c r="DZ53" i="5"/>
  <c r="ED53" i="5"/>
  <c r="ED79" i="3"/>
  <c r="DZ79" i="3"/>
  <c r="ED179" i="3"/>
  <c r="DZ179" i="3"/>
  <c r="ED257" i="4"/>
  <c r="DZ257" i="4"/>
  <c r="DZ247" i="5"/>
  <c r="ED247" i="5"/>
  <c r="ED167" i="4"/>
  <c r="DZ167" i="4"/>
  <c r="DU145" i="2"/>
  <c r="DY145" i="2"/>
  <c r="ED189" i="3"/>
  <c r="DZ189" i="3"/>
  <c r="ED144" i="3"/>
  <c r="DZ144" i="3"/>
  <c r="ED246" i="5"/>
  <c r="DZ246" i="5"/>
  <c r="ED194" i="3"/>
  <c r="DZ194" i="3"/>
  <c r="DY250" i="2"/>
  <c r="DU250" i="2"/>
  <c r="ED226" i="3"/>
  <c r="DZ226" i="3"/>
  <c r="ED82" i="5"/>
  <c r="DZ82" i="5"/>
  <c r="DY181" i="2"/>
  <c r="DU181" i="2"/>
  <c r="ED222" i="4"/>
  <c r="DZ222" i="4"/>
  <c r="DZ12" i="4"/>
  <c r="ED12" i="4"/>
  <c r="ED202" i="5"/>
  <c r="DZ202" i="5"/>
  <c r="DZ9" i="5"/>
  <c r="ED9" i="5"/>
  <c r="ED54" i="5"/>
  <c r="DZ54" i="5"/>
  <c r="ED25" i="3"/>
  <c r="DZ25" i="3"/>
  <c r="ED188" i="5"/>
  <c r="DZ188" i="5"/>
  <c r="DZ14" i="3"/>
  <c r="ED14" i="3"/>
  <c r="DZ173" i="5"/>
  <c r="ED173" i="5"/>
  <c r="DU101" i="2"/>
  <c r="DY101" i="2"/>
  <c r="ED165" i="3"/>
  <c r="DZ165" i="3"/>
  <c r="DZ128" i="5"/>
  <c r="ED128" i="5"/>
  <c r="DY152" i="2"/>
  <c r="DU152" i="2"/>
  <c r="DZ128" i="4"/>
  <c r="ED128" i="4"/>
  <c r="DZ104" i="4"/>
  <c r="ED104" i="4"/>
  <c r="DZ171" i="4"/>
  <c r="ED171" i="4"/>
  <c r="DZ59" i="4"/>
  <c r="ED59" i="4"/>
  <c r="EE137" i="5"/>
  <c r="EF137" i="5" s="1"/>
  <c r="EG137" i="5"/>
  <c r="DZ108" i="3"/>
  <c r="ED108" i="3"/>
  <c r="ED250" i="4"/>
  <c r="DZ250" i="4"/>
  <c r="DU245" i="2"/>
  <c r="DY245" i="2"/>
  <c r="ED279" i="5"/>
  <c r="DZ279" i="5"/>
  <c r="DZ261" i="3"/>
  <c r="ED261" i="3"/>
  <c r="EG224" i="4"/>
  <c r="EE224" i="4"/>
  <c r="EF224" i="4" s="1"/>
  <c r="EG161" i="5"/>
  <c r="EE161" i="5"/>
  <c r="EF161" i="5" s="1"/>
  <c r="ED172" i="4"/>
  <c r="DZ172" i="4"/>
  <c r="ED35" i="4"/>
  <c r="DZ35" i="4"/>
  <c r="ED174" i="4"/>
  <c r="DZ174" i="4"/>
  <c r="ED154" i="4"/>
  <c r="DZ154" i="4"/>
  <c r="DZ22" i="4"/>
  <c r="ED22" i="4"/>
  <c r="DZ235" i="3"/>
  <c r="ED235" i="3"/>
  <c r="DZ223" i="4"/>
  <c r="ED223" i="4"/>
  <c r="DZ232" i="4"/>
  <c r="ED232" i="4"/>
  <c r="DZ81" i="2"/>
  <c r="EA81" i="2" s="1"/>
  <c r="EB81" i="2"/>
  <c r="DY192" i="2"/>
  <c r="DU192" i="2"/>
  <c r="DY161" i="2"/>
  <c r="DU161" i="2"/>
  <c r="DZ14" i="5"/>
  <c r="ED14" i="5"/>
  <c r="DU227" i="2"/>
  <c r="DY227" i="2"/>
  <c r="DU60" i="2"/>
  <c r="DY60" i="2"/>
  <c r="DZ46" i="4"/>
  <c r="ED46" i="4"/>
  <c r="ED207" i="4"/>
  <c r="DZ207" i="4"/>
  <c r="DZ238" i="4"/>
  <c r="ED238" i="4"/>
  <c r="DY52" i="2"/>
  <c r="DU52" i="2"/>
  <c r="DZ133" i="4"/>
  <c r="ED133" i="4"/>
  <c r="EG251" i="4"/>
  <c r="EE251" i="4"/>
  <c r="EF251" i="4" s="1"/>
  <c r="DZ85" i="2"/>
  <c r="EA85" i="2" s="1"/>
  <c r="EB85" i="2"/>
  <c r="EG38" i="3"/>
  <c r="EE38" i="3"/>
  <c r="EF38" i="3" s="1"/>
  <c r="EG109" i="5"/>
  <c r="EE109" i="5"/>
  <c r="EF109" i="5" s="1"/>
  <c r="DZ188" i="3"/>
  <c r="ED188" i="3"/>
  <c r="ED47" i="3"/>
  <c r="DZ47" i="3"/>
  <c r="DZ62" i="5"/>
  <c r="ED62" i="5"/>
  <c r="ED93" i="3"/>
  <c r="DZ93" i="3"/>
  <c r="ED134" i="5"/>
  <c r="DZ134" i="5"/>
  <c r="ED92" i="4"/>
  <c r="DZ92" i="4"/>
  <c r="EG78" i="4"/>
  <c r="EE78" i="4"/>
  <c r="EF78" i="4" s="1"/>
  <c r="EE17" i="5"/>
  <c r="EF17" i="5" s="1"/>
  <c r="EG17" i="5"/>
  <c r="DU45" i="2"/>
  <c r="DY45" i="2"/>
  <c r="DU196" i="2"/>
  <c r="DY196" i="2"/>
  <c r="DY175" i="2"/>
  <c r="DU175" i="2"/>
  <c r="ED34" i="3"/>
  <c r="DZ34" i="3"/>
  <c r="ED261" i="5"/>
  <c r="DZ261" i="5"/>
  <c r="DZ75" i="5"/>
  <c r="ED75" i="5"/>
  <c r="DU174" i="2"/>
  <c r="DY174" i="2"/>
  <c r="DZ181" i="5"/>
  <c r="ED181" i="5"/>
  <c r="ED58" i="5"/>
  <c r="DZ58" i="5"/>
  <c r="DY22" i="2"/>
  <c r="DU22" i="2"/>
  <c r="DU105" i="2"/>
  <c r="DY105" i="2"/>
  <c r="DY36" i="2"/>
  <c r="DU36" i="2"/>
  <c r="ED98" i="3"/>
  <c r="DZ98" i="3"/>
  <c r="DZ255" i="4"/>
  <c r="ED255" i="4"/>
  <c r="DZ18" i="4"/>
  <c r="ED18" i="4"/>
  <c r="EG144" i="4"/>
  <c r="EE144" i="4"/>
  <c r="EF144" i="4" s="1"/>
  <c r="DY253" i="2"/>
  <c r="DU253" i="2"/>
  <c r="ED228" i="5"/>
  <c r="DZ228" i="5"/>
  <c r="ED280" i="5"/>
  <c r="DZ280" i="5"/>
  <c r="ED169" i="4"/>
  <c r="DZ169" i="4"/>
  <c r="DZ179" i="4"/>
  <c r="ED179" i="4"/>
  <c r="ED177" i="4"/>
  <c r="DZ177" i="4"/>
  <c r="DY75" i="2"/>
  <c r="DU75" i="2"/>
  <c r="ED181" i="3"/>
  <c r="DZ181" i="3"/>
  <c r="ED254" i="4"/>
  <c r="DZ254" i="4"/>
  <c r="DZ148" i="4"/>
  <c r="ED148" i="4"/>
  <c r="ED173" i="3"/>
  <c r="DZ173" i="3"/>
  <c r="DZ77" i="5"/>
  <c r="ED77" i="5"/>
  <c r="ED209" i="4"/>
  <c r="DZ209" i="4"/>
  <c r="DZ240" i="5"/>
  <c r="ED240" i="5"/>
  <c r="DZ233" i="3"/>
  <c r="ED233" i="3"/>
  <c r="ED5" i="4"/>
  <c r="DZ5" i="4"/>
  <c r="DZ24" i="3"/>
  <c r="ED24" i="3"/>
  <c r="DZ11" i="5"/>
  <c r="ED11" i="5"/>
  <c r="ED260" i="4"/>
  <c r="DZ260" i="4"/>
  <c r="DZ241" i="3"/>
  <c r="ED241" i="3"/>
  <c r="DZ37" i="5"/>
  <c r="ED37" i="5"/>
  <c r="DY144" i="2"/>
  <c r="DU144" i="2"/>
  <c r="DZ175" i="3"/>
  <c r="ED175" i="3"/>
  <c r="DY77" i="2"/>
  <c r="DU77" i="2"/>
  <c r="DZ60" i="4"/>
  <c r="ED60" i="4"/>
  <c r="DU164" i="2"/>
  <c r="DY164" i="2"/>
  <c r="DZ176" i="4"/>
  <c r="ED176" i="4"/>
  <c r="DZ153" i="5"/>
  <c r="ED153" i="5"/>
  <c r="ED215" i="3"/>
  <c r="DZ215" i="3"/>
  <c r="DY273" i="2"/>
  <c r="DU273" i="2"/>
  <c r="ED202" i="3"/>
  <c r="DZ202" i="3"/>
  <c r="DU138" i="2"/>
  <c r="DY138" i="2"/>
  <c r="DZ248" i="4"/>
  <c r="ED248" i="4"/>
  <c r="DY135" i="2"/>
  <c r="DU135" i="2"/>
  <c r="ED278" i="3"/>
  <c r="DZ278" i="3"/>
  <c r="ED171" i="3"/>
  <c r="DZ171" i="3"/>
  <c r="DU126" i="2"/>
  <c r="DY126" i="2"/>
  <c r="DZ146" i="3"/>
  <c r="ED146" i="3"/>
  <c r="DZ264" i="5"/>
  <c r="ED264" i="5"/>
  <c r="EE56" i="4"/>
  <c r="EF56" i="4" s="1"/>
  <c r="EG56" i="4"/>
  <c r="ED108" i="4"/>
  <c r="DZ108" i="4"/>
  <c r="ED13" i="4"/>
  <c r="DZ13" i="4"/>
  <c r="DU116" i="2"/>
  <c r="DY116" i="2"/>
  <c r="ED81" i="5"/>
  <c r="DZ81" i="5"/>
  <c r="DZ118" i="4"/>
  <c r="ED118" i="4"/>
  <c r="ED258" i="3"/>
  <c r="DZ258" i="3"/>
  <c r="DY100" i="2"/>
  <c r="DU100" i="2"/>
  <c r="DZ187" i="4"/>
  <c r="ED187" i="4"/>
  <c r="ED151" i="4"/>
  <c r="DZ151" i="4"/>
  <c r="DU106" i="2"/>
  <c r="DY106" i="2"/>
  <c r="DU128" i="2"/>
  <c r="DY128" i="2"/>
  <c r="DY131" i="2"/>
  <c r="DU131" i="2"/>
  <c r="ED10" i="4"/>
  <c r="DZ10" i="4"/>
  <c r="ED234" i="3"/>
  <c r="DZ234" i="3"/>
  <c r="EG131" i="5"/>
  <c r="EE131" i="5"/>
  <c r="EF131" i="5" s="1"/>
  <c r="EG119" i="5"/>
  <c r="EE119" i="5"/>
  <c r="EF119" i="5" s="1"/>
  <c r="ED210" i="4"/>
  <c r="DZ210" i="4"/>
  <c r="DZ252" i="4"/>
  <c r="ED252" i="4"/>
  <c r="DZ197" i="5"/>
  <c r="ED197" i="5"/>
  <c r="DZ253" i="5"/>
  <c r="ED253" i="5"/>
  <c r="DU70" i="2"/>
  <c r="DY70" i="2"/>
  <c r="DZ105" i="3"/>
  <c r="ED105" i="3"/>
  <c r="DZ192" i="5"/>
  <c r="ED192" i="5"/>
  <c r="DZ26" i="3"/>
  <c r="ED26" i="3"/>
  <c r="ED217" i="4"/>
  <c r="DZ217" i="4"/>
  <c r="ED225" i="4"/>
  <c r="DZ225" i="4"/>
  <c r="DZ254" i="5"/>
  <c r="ED254" i="5"/>
  <c r="DZ89" i="3"/>
  <c r="ED89" i="3"/>
  <c r="ED216" i="3"/>
  <c r="DZ216" i="3"/>
  <c r="ED162" i="5"/>
  <c r="DZ162" i="5"/>
  <c r="ED270" i="4"/>
  <c r="DZ270" i="4"/>
  <c r="ED70" i="4"/>
  <c r="DZ70" i="4"/>
  <c r="ED146" i="5"/>
  <c r="DZ146" i="5"/>
  <c r="ED105" i="4"/>
  <c r="DZ105" i="4"/>
  <c r="DZ149" i="3"/>
  <c r="ED149" i="3"/>
  <c r="DZ26" i="4"/>
  <c r="ED26" i="4"/>
  <c r="DZ31" i="4"/>
  <c r="ED31" i="4"/>
  <c r="DZ187" i="3"/>
  <c r="ED187" i="3"/>
  <c r="DY218" i="2"/>
  <c r="DU218" i="2"/>
  <c r="DU7" i="2"/>
  <c r="DY7" i="2"/>
  <c r="ED272" i="3"/>
  <c r="DZ272" i="3"/>
  <c r="DZ203" i="5"/>
  <c r="ED203" i="5"/>
  <c r="DU111" i="2"/>
  <c r="DY111" i="2"/>
  <c r="DY117" i="2"/>
  <c r="DU117" i="2"/>
  <c r="ED80" i="4"/>
  <c r="DZ80" i="4"/>
  <c r="DY142" i="2"/>
  <c r="DU142" i="2"/>
  <c r="ED16" i="5"/>
  <c r="DZ16" i="5"/>
  <c r="ED207" i="5"/>
  <c r="DZ207" i="5"/>
  <c r="ED94" i="4"/>
  <c r="DZ94" i="4"/>
  <c r="DU149" i="2"/>
  <c r="DY149" i="2"/>
  <c r="DZ279" i="4"/>
  <c r="ED279" i="4"/>
  <c r="ED140" i="3"/>
  <c r="DZ140" i="3"/>
  <c r="ED264" i="4"/>
  <c r="DZ264" i="4"/>
  <c r="DY30" i="2"/>
  <c r="DU30" i="2"/>
  <c r="DZ103" i="3"/>
  <c r="ED103" i="3"/>
  <c r="DZ253" i="4"/>
  <c r="ED253" i="4"/>
  <c r="DU63" i="2"/>
  <c r="DY63" i="2"/>
  <c r="ED220" i="4"/>
  <c r="DZ220" i="4"/>
  <c r="DU73" i="2"/>
  <c r="DY73" i="2"/>
  <c r="DY249" i="2"/>
  <c r="DU249" i="2"/>
  <c r="ED196" i="4"/>
  <c r="DZ196" i="4"/>
  <c r="EG201" i="3"/>
  <c r="EE201" i="3"/>
  <c r="EF201" i="3" s="1"/>
  <c r="ED122" i="4"/>
  <c r="DZ122" i="4"/>
  <c r="ED95" i="5"/>
  <c r="DZ95" i="5"/>
  <c r="DU187" i="2"/>
  <c r="DY187" i="2"/>
  <c r="DZ25" i="5"/>
  <c r="ED25" i="5"/>
  <c r="DZ136" i="5"/>
  <c r="ED136" i="5"/>
  <c r="DZ190" i="3"/>
  <c r="ED190" i="3"/>
  <c r="ED194" i="5"/>
  <c r="DZ194" i="5"/>
  <c r="DY150" i="2"/>
  <c r="DU150" i="2"/>
  <c r="DZ131" i="4"/>
  <c r="ED131" i="4"/>
  <c r="ED267" i="4"/>
  <c r="DZ267" i="4"/>
  <c r="ED278" i="4"/>
  <c r="DZ278" i="4"/>
  <c r="DZ153" i="4"/>
  <c r="ED153" i="4"/>
  <c r="ED76" i="5"/>
  <c r="DZ76" i="5"/>
  <c r="ED77" i="4"/>
  <c r="DZ77" i="4"/>
  <c r="DZ91" i="4"/>
  <c r="ED91" i="4"/>
  <c r="ED147" i="3"/>
  <c r="DZ147" i="3"/>
  <c r="ED236" i="5"/>
  <c r="DZ236" i="5"/>
  <c r="DU179" i="2"/>
  <c r="DY179" i="2"/>
  <c r="DZ252" i="5"/>
  <c r="ED252" i="5"/>
  <c r="DU171" i="2"/>
  <c r="DY171" i="2"/>
  <c r="ED78" i="3"/>
  <c r="DZ78" i="3"/>
  <c r="DU203" i="2"/>
  <c r="DY203" i="2"/>
  <c r="DU25" i="2"/>
  <c r="DY25" i="2"/>
  <c r="ED99" i="4"/>
  <c r="DZ99" i="4"/>
  <c r="ED147" i="4"/>
  <c r="DZ147" i="4"/>
  <c r="ED137" i="4"/>
  <c r="DZ137" i="4"/>
  <c r="DY125" i="2"/>
  <c r="DU125" i="2"/>
  <c r="ED262" i="5"/>
  <c r="DZ262" i="5"/>
  <c r="DZ29" i="5"/>
  <c r="ED29" i="5"/>
  <c r="DY40" i="2"/>
  <c r="DU40" i="2"/>
  <c r="ED259" i="4"/>
  <c r="DZ259" i="4"/>
  <c r="DZ184" i="4"/>
  <c r="ED184" i="4"/>
  <c r="ED107" i="5"/>
  <c r="DZ107" i="5"/>
  <c r="DZ45" i="5"/>
  <c r="ED45" i="5"/>
  <c r="DZ231" i="4"/>
  <c r="ED231" i="4"/>
  <c r="ED185" i="4"/>
  <c r="DZ185" i="4"/>
  <c r="ED206" i="5"/>
  <c r="DZ206" i="5"/>
  <c r="ED125" i="3"/>
  <c r="DZ125" i="3"/>
  <c r="DZ223" i="3"/>
  <c r="ED223" i="3"/>
  <c r="DZ28" i="3"/>
  <c r="ED28" i="3"/>
  <c r="DZ18" i="3"/>
  <c r="ED18" i="3"/>
  <c r="DZ134" i="4"/>
  <c r="ED134" i="4"/>
  <c r="DZ257" i="5"/>
  <c r="ED257" i="5"/>
  <c r="DZ14" i="4"/>
  <c r="ED14" i="4"/>
  <c r="DZ195" i="5"/>
  <c r="ED195" i="5"/>
  <c r="DY169" i="2"/>
  <c r="DU169" i="2"/>
  <c r="DY255" i="2"/>
  <c r="DU255" i="2"/>
  <c r="DU90" i="2"/>
  <c r="DY90" i="2"/>
  <c r="DZ50" i="3"/>
  <c r="ED50" i="3"/>
  <c r="DY9" i="2"/>
  <c r="DU9" i="2"/>
  <c r="ED82" i="4"/>
  <c r="DZ82" i="4"/>
  <c r="DU31" i="2"/>
  <c r="DY31" i="2"/>
  <c r="DU143" i="2"/>
  <c r="DY143" i="2"/>
  <c r="EE82" i="3"/>
  <c r="EF82" i="3" s="1"/>
  <c r="EG82" i="3"/>
  <c r="ED268" i="5"/>
  <c r="DZ268" i="5"/>
  <c r="DZ84" i="3"/>
  <c r="ED84" i="3"/>
  <c r="DU57" i="2"/>
  <c r="DY57" i="2"/>
  <c r="DY223" i="2"/>
  <c r="DU223" i="2"/>
  <c r="ED136" i="3"/>
  <c r="DZ136" i="3"/>
  <c r="ED234" i="4"/>
  <c r="DZ234" i="4"/>
  <c r="ED40" i="5"/>
  <c r="DZ40" i="5"/>
  <c r="DZ261" i="4"/>
  <c r="ED261" i="4"/>
  <c r="ED221" i="3"/>
  <c r="DZ221" i="3"/>
  <c r="ED71" i="4"/>
  <c r="DZ71" i="4"/>
  <c r="ED58" i="3"/>
  <c r="DZ58" i="3"/>
  <c r="DZ273" i="3"/>
  <c r="ED273" i="3"/>
  <c r="ED10" i="5"/>
  <c r="DZ10" i="5"/>
  <c r="DZ85" i="4"/>
  <c r="ED85" i="4"/>
  <c r="DZ20" i="3"/>
  <c r="ED20" i="3"/>
  <c r="DZ37" i="4"/>
  <c r="ED37" i="4"/>
  <c r="ED56" i="5"/>
  <c r="DZ56" i="5"/>
  <c r="ED209" i="5"/>
  <c r="DZ209" i="5"/>
  <c r="DZ52" i="3"/>
  <c r="ED52" i="3"/>
  <c r="ED129" i="4"/>
  <c r="DZ129" i="4"/>
  <c r="DY224" i="2"/>
  <c r="DU224" i="2"/>
  <c r="DZ278" i="5"/>
  <c r="ED278" i="5"/>
  <c r="DY93" i="2"/>
  <c r="DU93" i="2"/>
  <c r="ED85" i="3"/>
  <c r="DZ85" i="3"/>
  <c r="ED273" i="5"/>
  <c r="DZ273" i="5"/>
  <c r="ED112" i="5"/>
  <c r="DZ112" i="5"/>
  <c r="DY103" i="2"/>
  <c r="DU103" i="2"/>
  <c r="ED7" i="3"/>
  <c r="DZ7" i="3"/>
  <c r="DU124" i="2"/>
  <c r="DY124" i="2"/>
  <c r="Z110" i="11"/>
  <c r="B195" i="11" s="1"/>
  <c r="AX86" i="11"/>
  <c r="ED213" i="5"/>
  <c r="DZ213" i="5"/>
  <c r="DZ265" i="5"/>
  <c r="ED265" i="5"/>
  <c r="DU5" i="2"/>
  <c r="DY5" i="2"/>
  <c r="ED113" i="4"/>
  <c r="DZ113" i="4"/>
  <c r="ED68" i="4"/>
  <c r="DZ68" i="4"/>
  <c r="DZ219" i="5"/>
  <c r="ED219" i="5"/>
  <c r="DZ176" i="5"/>
  <c r="ED176" i="5"/>
  <c r="DU15" i="2"/>
  <c r="DY15" i="2"/>
  <c r="ED133" i="3"/>
  <c r="DZ133" i="3"/>
  <c r="DY168" i="2"/>
  <c r="DU168" i="2"/>
  <c r="ED164" i="4"/>
  <c r="DZ164" i="4"/>
  <c r="ED218" i="3"/>
  <c r="DZ218" i="3"/>
  <c r="ED199" i="5"/>
  <c r="DZ199" i="5"/>
  <c r="DZ106" i="4"/>
  <c r="ED106" i="4"/>
  <c r="ED251" i="3"/>
  <c r="DZ251" i="3"/>
  <c r="ED103" i="5"/>
  <c r="DZ103" i="5"/>
  <c r="DU212" i="2"/>
  <c r="DY212" i="2"/>
  <c r="DY214" i="2"/>
  <c r="DU214" i="2"/>
  <c r="DY88" i="2"/>
  <c r="DU88" i="2"/>
  <c r="DY247" i="2"/>
  <c r="DU247" i="2"/>
  <c r="DY209" i="2"/>
  <c r="DU209" i="2"/>
  <c r="DU153" i="2"/>
  <c r="DY153" i="2"/>
  <c r="ED175" i="4"/>
  <c r="DZ175" i="4"/>
  <c r="DZ66" i="3"/>
  <c r="ED66" i="3"/>
  <c r="ED81" i="4"/>
  <c r="DZ81" i="4"/>
  <c r="DY184" i="2"/>
  <c r="DU184" i="2"/>
  <c r="DZ164" i="5"/>
  <c r="ED164" i="5"/>
  <c r="DY26" i="2"/>
  <c r="DU26" i="2"/>
  <c r="ED190" i="4"/>
  <c r="DZ190" i="4"/>
  <c r="ED166" i="5"/>
  <c r="DZ166" i="5"/>
  <c r="ED102" i="5"/>
  <c r="DZ102" i="5"/>
  <c r="DZ83" i="5"/>
  <c r="ED83" i="5"/>
  <c r="DZ97" i="5"/>
  <c r="ED97" i="5"/>
  <c r="DZ168" i="4"/>
  <c r="ED168" i="4"/>
  <c r="DY191" i="2"/>
  <c r="DU191" i="2"/>
  <c r="ED43" i="4"/>
  <c r="DZ43" i="4"/>
  <c r="DZ161" i="4"/>
  <c r="ED161" i="4"/>
  <c r="DZ101" i="4"/>
  <c r="ED101" i="4"/>
  <c r="ED73" i="5"/>
  <c r="DZ73" i="5"/>
  <c r="DZ213" i="4"/>
  <c r="ED213" i="4"/>
  <c r="ED258" i="5"/>
  <c r="DZ258" i="5"/>
  <c r="DZ46" i="3"/>
  <c r="ED46" i="3"/>
  <c r="DY129" i="2"/>
  <c r="DU129" i="2"/>
  <c r="DY159" i="2"/>
  <c r="DU159" i="2"/>
  <c r="DY13" i="2"/>
  <c r="DU13" i="2"/>
  <c r="ED101" i="3"/>
  <c r="DZ101" i="3"/>
  <c r="DU78" i="2"/>
  <c r="DY78" i="2"/>
  <c r="DY96" i="2"/>
  <c r="DU96" i="2"/>
  <c r="EG192" i="4"/>
  <c r="EE192" i="4"/>
  <c r="EF192" i="4" s="1"/>
  <c r="EE245" i="3"/>
  <c r="EF245" i="3" s="1"/>
  <c r="EG245" i="3"/>
  <c r="DU266" i="2"/>
  <c r="DY266" i="2"/>
  <c r="EG72" i="5"/>
  <c r="EE72" i="5"/>
  <c r="EF72" i="5" s="1"/>
  <c r="DY121" i="2"/>
  <c r="DU121" i="2"/>
  <c r="ED218" i="5"/>
  <c r="DZ218" i="5"/>
  <c r="DZ23" i="5"/>
  <c r="ED23" i="5"/>
  <c r="DZ203" i="4"/>
  <c r="ED203" i="4"/>
  <c r="ED197" i="3"/>
  <c r="DZ197" i="3"/>
  <c r="EG208" i="5"/>
  <c r="EE208" i="5"/>
  <c r="EF208" i="5" s="1"/>
  <c r="AY110" i="11"/>
  <c r="BG59" i="11"/>
  <c r="AZ59" i="11"/>
  <c r="DY50" i="2"/>
  <c r="DU50" i="2"/>
  <c r="ED130" i="4"/>
  <c r="DZ130" i="4"/>
  <c r="ED242" i="3"/>
  <c r="DZ242" i="3"/>
  <c r="DZ198" i="3"/>
  <c r="ED198" i="3"/>
  <c r="ED49" i="4"/>
  <c r="DZ49" i="4"/>
  <c r="ED188" i="4"/>
  <c r="DZ188" i="4"/>
  <c r="ED246" i="4"/>
  <c r="DZ246" i="4"/>
  <c r="DZ245" i="5"/>
  <c r="ED245" i="5"/>
  <c r="DZ38" i="4"/>
  <c r="ED38" i="4"/>
  <c r="DZ115" i="4"/>
  <c r="ED115" i="4"/>
  <c r="DZ118" i="5"/>
  <c r="ED118" i="5"/>
  <c r="ED113" i="5"/>
  <c r="DZ113" i="5"/>
  <c r="DY84" i="2"/>
  <c r="DU84" i="2"/>
  <c r="ED186" i="4"/>
  <c r="DZ186" i="4"/>
  <c r="DY20" i="2"/>
  <c r="DU20" i="2"/>
  <c r="DZ219" i="3"/>
  <c r="ED219" i="3"/>
  <c r="EB29" i="2"/>
  <c r="DZ29" i="2"/>
  <c r="EA29" i="2" s="1"/>
  <c r="DZ236" i="3"/>
  <c r="ED236" i="3"/>
  <c r="ED51" i="3"/>
  <c r="DZ51" i="3"/>
  <c r="DY38" i="2"/>
  <c r="DU38" i="2"/>
  <c r="DU87" i="2"/>
  <c r="DY87" i="2"/>
  <c r="ED239" i="4"/>
  <c r="DZ239" i="4"/>
  <c r="ED168" i="3"/>
  <c r="DZ168" i="3"/>
  <c r="DY183" i="2"/>
  <c r="DU183" i="2"/>
  <c r="ED19" i="3"/>
  <c r="DZ19" i="3"/>
  <c r="ED72" i="3"/>
  <c r="DZ72" i="3"/>
  <c r="EB34" i="2"/>
  <c r="DZ34" i="2"/>
  <c r="EA34" i="2" s="1"/>
  <c r="ED269" i="5"/>
  <c r="DZ269" i="5"/>
  <c r="DZ209" i="3"/>
  <c r="ED209" i="3"/>
  <c r="ED210" i="3"/>
  <c r="DZ210" i="3"/>
  <c r="DU32" i="2"/>
  <c r="DY32" i="2"/>
  <c r="ED92" i="3"/>
  <c r="DZ92" i="3"/>
  <c r="DY162" i="2"/>
  <c r="DU162" i="2"/>
  <c r="DY68" i="2"/>
  <c r="DU68" i="2"/>
  <c r="DZ52" i="5"/>
  <c r="ED52" i="5"/>
  <c r="ED80" i="3"/>
  <c r="DZ80" i="3"/>
  <c r="ED182" i="5"/>
  <c r="DZ182" i="5"/>
  <c r="ED266" i="4"/>
  <c r="DZ266" i="4"/>
  <c r="ED165" i="5"/>
  <c r="DZ165" i="5"/>
  <c r="DZ242" i="5"/>
  <c r="ED242" i="5"/>
  <c r="ED41" i="5"/>
  <c r="DZ41" i="5"/>
  <c r="DU242" i="2"/>
  <c r="DY242" i="2"/>
  <c r="ED191" i="3"/>
  <c r="DZ191" i="3"/>
  <c r="ED96" i="3"/>
  <c r="DZ96" i="3"/>
  <c r="DY271" i="2"/>
  <c r="DU271" i="2"/>
  <c r="ED23" i="3"/>
  <c r="DZ23" i="3"/>
  <c r="ED160" i="5"/>
  <c r="DZ160" i="5"/>
  <c r="DU188" i="2"/>
  <c r="DY188" i="2"/>
  <c r="ED156" i="4"/>
  <c r="DZ156" i="4"/>
  <c r="ED103" i="4"/>
  <c r="DZ103" i="4"/>
  <c r="DZ222" i="3"/>
  <c r="ED222" i="3"/>
  <c r="ED60" i="5"/>
  <c r="DZ60" i="5"/>
  <c r="DU195" i="2"/>
  <c r="DY195" i="2"/>
  <c r="ED8" i="4"/>
  <c r="DZ8" i="4"/>
  <c r="DY114" i="2"/>
  <c r="DU114" i="2"/>
  <c r="EB270" i="2"/>
  <c r="DZ270" i="2"/>
  <c r="EA270" i="2" s="1"/>
  <c r="EB51" i="2"/>
  <c r="DZ51" i="2"/>
  <c r="EA51" i="2" s="1"/>
  <c r="ED90" i="5"/>
  <c r="DZ90" i="5"/>
  <c r="DZ124" i="3"/>
  <c r="ED124" i="3"/>
  <c r="DZ88" i="5"/>
  <c r="ED88" i="5"/>
  <c r="DU102" i="2"/>
  <c r="DY102" i="2"/>
  <c r="ED112" i="3"/>
  <c r="DZ112" i="3"/>
  <c r="DU275" i="2"/>
  <c r="DY275" i="2"/>
  <c r="DY91" i="2"/>
  <c r="DU91" i="2"/>
  <c r="ED33" i="5"/>
  <c r="DZ33" i="5"/>
  <c r="DZ119" i="3"/>
  <c r="ED119" i="3"/>
  <c r="DY18" i="2"/>
  <c r="DU18" i="2"/>
  <c r="DZ189" i="5"/>
  <c r="ED189" i="5"/>
  <c r="DZ88" i="4"/>
  <c r="ED88" i="4"/>
  <c r="DZ277" i="3"/>
  <c r="ED277" i="3"/>
  <c r="ED141" i="4"/>
  <c r="DZ141" i="4"/>
  <c r="AX37" i="11"/>
  <c r="Z109" i="11"/>
  <c r="B194" i="11" s="1"/>
  <c r="EE52" i="4"/>
  <c r="EF52" i="4" s="1"/>
  <c r="EG52" i="4"/>
  <c r="DZ267" i="3"/>
  <c r="ED267" i="3"/>
  <c r="DU74" i="2"/>
  <c r="DY74" i="2"/>
  <c r="ED31" i="3"/>
  <c r="DZ31" i="3"/>
  <c r="DY112" i="2"/>
  <c r="DU112" i="2"/>
  <c r="DZ202" i="4"/>
  <c r="ED202" i="4"/>
  <c r="ED224" i="3"/>
  <c r="DZ224" i="3"/>
  <c r="DZ138" i="4"/>
  <c r="ED138" i="4"/>
  <c r="DU80" i="2"/>
  <c r="DY80" i="2"/>
  <c r="DZ127" i="3"/>
  <c r="ED127" i="3"/>
  <c r="DZ83" i="3"/>
  <c r="ED83" i="3"/>
  <c r="ED256" i="5"/>
  <c r="DZ256" i="5"/>
  <c r="ED69" i="4"/>
  <c r="DZ69" i="4"/>
  <c r="DU104" i="2"/>
  <c r="DY104" i="2"/>
  <c r="EB194" i="2"/>
  <c r="DZ194" i="2"/>
  <c r="EA194" i="2" s="1"/>
  <c r="ED71" i="5"/>
  <c r="DZ71" i="5"/>
  <c r="ED79" i="5"/>
  <c r="DZ79" i="5"/>
  <c r="ED55" i="4"/>
  <c r="DZ55" i="4"/>
  <c r="DZ100" i="5"/>
  <c r="ED100" i="5"/>
  <c r="DU12" i="2"/>
  <c r="DY12" i="2"/>
  <c r="ED64" i="3"/>
  <c r="DZ64" i="3"/>
  <c r="ED145" i="3"/>
  <c r="DZ145" i="3"/>
  <c r="DU180" i="2"/>
  <c r="DY180" i="2"/>
  <c r="DZ167" i="5"/>
  <c r="ED167" i="5"/>
  <c r="ED93" i="5"/>
  <c r="DZ93" i="5"/>
  <c r="ED204" i="4"/>
  <c r="DZ204" i="4"/>
  <c r="DZ105" i="5"/>
  <c r="ED105" i="5"/>
  <c r="ED106" i="3"/>
  <c r="DZ106" i="3"/>
  <c r="DU14" i="2"/>
  <c r="DY14" i="2"/>
  <c r="DZ11" i="3"/>
  <c r="ED11" i="3"/>
  <c r="ED241" i="5"/>
  <c r="DZ241" i="5"/>
  <c r="ED35" i="5"/>
  <c r="DZ35" i="5"/>
  <c r="ED76" i="4"/>
  <c r="DZ76" i="4"/>
  <c r="DZ67" i="4"/>
  <c r="ED67" i="4"/>
  <c r="ED32" i="4"/>
  <c r="DZ32" i="4"/>
  <c r="DY16" i="2"/>
  <c r="DU16" i="2"/>
  <c r="DU79" i="2"/>
  <c r="DY79" i="2"/>
  <c r="DU220" i="2"/>
  <c r="DY220" i="2"/>
  <c r="DY217" i="2"/>
  <c r="DU217" i="2"/>
  <c r="DZ263" i="4"/>
  <c r="ED263" i="4"/>
  <c r="ED147" i="5"/>
  <c r="DZ147" i="5"/>
  <c r="ED201" i="5"/>
  <c r="DZ201" i="5"/>
  <c r="DZ142" i="5"/>
  <c r="ED142" i="5"/>
  <c r="ED244" i="4"/>
  <c r="DZ244" i="4"/>
  <c r="ED42" i="3"/>
  <c r="DZ42" i="3"/>
  <c r="ED131" i="3"/>
  <c r="DZ131" i="3"/>
  <c r="DZ33" i="2"/>
  <c r="EA33" i="2" s="1"/>
  <c r="EB33" i="2"/>
  <c r="DY251" i="2"/>
  <c r="DU251" i="2"/>
  <c r="ED116" i="4"/>
  <c r="DZ116" i="4"/>
  <c r="ED187" i="5"/>
  <c r="DZ187" i="5"/>
  <c r="DZ185" i="3"/>
  <c r="ED185" i="3"/>
  <c r="DZ186" i="5"/>
  <c r="ED186" i="5"/>
  <c r="DZ116" i="3"/>
  <c r="ED116" i="3"/>
  <c r="ED138" i="3"/>
  <c r="DZ138" i="3"/>
  <c r="DZ125" i="5"/>
  <c r="ED125" i="5"/>
  <c r="DY173" i="2"/>
  <c r="DU173" i="2"/>
  <c r="DZ68" i="3"/>
  <c r="ED68" i="3"/>
  <c r="DY67" i="2"/>
  <c r="DU67" i="2"/>
  <c r="ED275" i="4"/>
  <c r="DZ275" i="4"/>
  <c r="DY202" i="2"/>
  <c r="DU202" i="2"/>
  <c r="ED12" i="3"/>
  <c r="DZ12" i="3"/>
  <c r="ED128" i="3"/>
  <c r="DZ128" i="3"/>
  <c r="DZ157" i="3"/>
  <c r="ED157" i="3"/>
  <c r="DZ21" i="5"/>
  <c r="ED21" i="5"/>
  <c r="EG35" i="3"/>
  <c r="EE35" i="3"/>
  <c r="EF35" i="3" s="1"/>
  <c r="DZ183" i="5"/>
  <c r="ED183" i="5"/>
  <c r="DZ238" i="5"/>
  <c r="ED238" i="5"/>
  <c r="DY123" i="2"/>
  <c r="DU123" i="2"/>
  <c r="DY207" i="2"/>
  <c r="DU207" i="2"/>
  <c r="DU167" i="2"/>
  <c r="DY167" i="2"/>
  <c r="DY237" i="2"/>
  <c r="DU237" i="2"/>
  <c r="DZ276" i="3"/>
  <c r="ED276" i="3"/>
  <c r="DZ136" i="4"/>
  <c r="ED136" i="4"/>
  <c r="ED59" i="5"/>
  <c r="DZ59" i="5"/>
  <c r="ED226" i="5"/>
  <c r="DZ226" i="5"/>
  <c r="ED193" i="5"/>
  <c r="DZ193" i="5"/>
  <c r="DZ206" i="4"/>
  <c r="ED206" i="4"/>
  <c r="DY19" i="2"/>
  <c r="DU19" i="2"/>
  <c r="ED51" i="4"/>
  <c r="DZ51" i="4"/>
  <c r="ED163" i="5"/>
  <c r="DZ163" i="5"/>
  <c r="ED62" i="4"/>
  <c r="DZ62" i="4"/>
  <c r="ED36" i="5"/>
  <c r="DZ36" i="5"/>
  <c r="DZ189" i="4"/>
  <c r="ED189" i="4"/>
  <c r="ED191" i="5"/>
  <c r="DZ191" i="5"/>
  <c r="DZ155" i="4"/>
  <c r="ED155" i="4"/>
  <c r="DY136" i="2"/>
  <c r="DU136" i="2"/>
  <c r="DZ63" i="5"/>
  <c r="ED63" i="5"/>
  <c r="DY199" i="2"/>
  <c r="DU199" i="2"/>
  <c r="ED102" i="3"/>
  <c r="DZ102" i="3"/>
  <c r="DZ217" i="5"/>
  <c r="ED217" i="5"/>
  <c r="DZ120" i="5"/>
  <c r="ED120" i="5"/>
  <c r="DU62" i="2"/>
  <c r="DY62" i="2"/>
  <c r="ED110" i="5"/>
  <c r="DZ110" i="5"/>
  <c r="DZ179" i="5"/>
  <c r="ED179" i="5"/>
  <c r="DZ91" i="5"/>
  <c r="ED91" i="5"/>
  <c r="DY6" i="2"/>
  <c r="DU6" i="2"/>
  <c r="ED46" i="5"/>
  <c r="DZ46" i="5"/>
  <c r="DZ229" i="4"/>
  <c r="ED229" i="4"/>
  <c r="DZ152" i="3"/>
  <c r="ED152" i="3"/>
  <c r="DU222" i="2"/>
  <c r="DY222" i="2"/>
  <c r="DU76" i="2"/>
  <c r="DY76" i="2"/>
  <c r="DU147" i="2"/>
  <c r="DY147" i="2"/>
  <c r="ED67" i="5"/>
  <c r="DZ67" i="5"/>
  <c r="DY8" i="2"/>
  <c r="DU8" i="2"/>
  <c r="DU248" i="2"/>
  <c r="DY248" i="2"/>
  <c r="ED6" i="5"/>
  <c r="DZ6" i="5"/>
  <c r="DZ50" i="5"/>
  <c r="ED50" i="5"/>
  <c r="ED9" i="4"/>
  <c r="DZ9" i="4"/>
  <c r="ED262" i="4"/>
  <c r="DZ262" i="4"/>
  <c r="DZ211" i="4"/>
  <c r="ED211" i="4"/>
  <c r="ED152" i="5"/>
  <c r="DZ152" i="5"/>
  <c r="DZ139" i="3"/>
  <c r="ED139" i="3"/>
  <c r="DZ271" i="4"/>
  <c r="ED271" i="4"/>
  <c r="DZ271" i="5"/>
  <c r="ED271" i="5"/>
  <c r="DU238" i="2"/>
  <c r="DY238" i="2"/>
  <c r="DU132" i="2"/>
  <c r="DY132" i="2"/>
  <c r="EE127" i="4"/>
  <c r="EF127" i="4" s="1"/>
  <c r="EG127" i="4"/>
  <c r="DZ20" i="4"/>
  <c r="ED20" i="4"/>
  <c r="ED155" i="3"/>
  <c r="DZ155" i="3"/>
  <c r="ED114" i="4"/>
  <c r="DZ114" i="4"/>
  <c r="ED145" i="4"/>
  <c r="DZ145" i="4"/>
  <c r="ED47" i="4"/>
  <c r="DZ47" i="4"/>
  <c r="ED104" i="3"/>
  <c r="DZ104" i="3"/>
  <c r="ED15" i="3"/>
  <c r="DZ15" i="3"/>
  <c r="DY35" i="2"/>
  <c r="DU35" i="2"/>
  <c r="ED111" i="4"/>
  <c r="DZ111" i="4"/>
  <c r="DY160" i="2"/>
  <c r="DU160" i="2"/>
  <c r="ED11" i="4"/>
  <c r="DZ11" i="4"/>
  <c r="DZ150" i="4"/>
  <c r="ED150" i="4"/>
  <c r="ED274" i="4"/>
  <c r="DZ274" i="4"/>
  <c r="DZ172" i="3"/>
  <c r="ED172" i="3"/>
  <c r="ED275" i="5"/>
  <c r="DZ275" i="5"/>
  <c r="ED151" i="5"/>
  <c r="DZ151" i="5"/>
  <c r="DY269" i="2"/>
  <c r="DU269" i="2"/>
  <c r="DY133" i="2"/>
  <c r="DU133" i="2"/>
  <c r="ED127" i="5"/>
  <c r="DZ127" i="5"/>
  <c r="ED268" i="3"/>
  <c r="DZ268" i="3"/>
  <c r="DU252" i="2"/>
  <c r="DY252" i="2"/>
  <c r="ED225" i="5"/>
  <c r="DZ225" i="5"/>
  <c r="DZ98" i="5"/>
  <c r="ED98" i="5"/>
  <c r="DU158" i="2"/>
  <c r="DY158" i="2"/>
  <c r="ED218" i="4"/>
  <c r="DZ218" i="4"/>
  <c r="DY46" i="2"/>
  <c r="DU46" i="2"/>
  <c r="DZ53" i="3"/>
  <c r="ED53" i="3"/>
  <c r="ED115" i="3"/>
  <c r="DZ115" i="3"/>
  <c r="ED230" i="4"/>
  <c r="DZ230" i="4"/>
  <c r="DZ24" i="4"/>
  <c r="ED24" i="4"/>
  <c r="ED90" i="4"/>
  <c r="DZ90" i="4"/>
  <c r="DZ57" i="4"/>
  <c r="ED57" i="4"/>
  <c r="DZ170" i="5"/>
  <c r="ED170" i="5"/>
  <c r="DZ254" i="3"/>
  <c r="ED254" i="3"/>
  <c r="ED162" i="3"/>
  <c r="DZ162" i="3"/>
  <c r="DZ122" i="5"/>
  <c r="ED122" i="5"/>
  <c r="DZ165" i="4"/>
  <c r="ED165" i="4"/>
  <c r="DY233" i="2"/>
  <c r="DU233" i="2"/>
  <c r="DZ133" i="5"/>
  <c r="ED133" i="5"/>
  <c r="ED139" i="5"/>
  <c r="DZ139" i="5"/>
  <c r="ED74" i="3"/>
  <c r="DZ74" i="3"/>
  <c r="DZ96" i="4"/>
  <c r="ED96" i="4"/>
  <c r="ED200" i="3"/>
  <c r="DZ200" i="3"/>
  <c r="ED92" i="5"/>
  <c r="DZ92" i="5"/>
  <c r="DZ50" i="4"/>
  <c r="ED50" i="4"/>
  <c r="DZ138" i="5"/>
  <c r="ED138" i="5"/>
  <c r="DY221" i="2"/>
  <c r="DU221" i="2"/>
  <c r="ED242" i="4"/>
  <c r="DZ242" i="4"/>
  <c r="DZ19" i="5"/>
  <c r="ED19" i="5"/>
  <c r="ED72" i="4"/>
  <c r="DZ72" i="4"/>
  <c r="AZ10" i="11"/>
  <c r="BG10" i="11"/>
  <c r="AY109" i="11"/>
  <c r="DZ170" i="4"/>
  <c r="ED170" i="4"/>
  <c r="ED156" i="3"/>
  <c r="DZ156" i="3"/>
  <c r="DZ212" i="3"/>
  <c r="ED212" i="3"/>
  <c r="ED75" i="3"/>
  <c r="DZ75" i="3"/>
  <c r="DZ44" i="4"/>
  <c r="ED44" i="4"/>
  <c r="ED10" i="3"/>
  <c r="DZ10" i="3"/>
  <c r="ED99" i="3"/>
  <c r="DZ99" i="3"/>
  <c r="ED243" i="3"/>
  <c r="DZ243" i="3"/>
  <c r="DZ266" i="5"/>
  <c r="ED266" i="5"/>
  <c r="ED99" i="5"/>
  <c r="DZ99" i="5"/>
  <c r="DZ228" i="4"/>
  <c r="ED228" i="4"/>
  <c r="ED104" i="5"/>
  <c r="DZ104" i="5"/>
  <c r="ED244" i="5"/>
  <c r="DZ244" i="5"/>
  <c r="ED243" i="5"/>
  <c r="DZ243" i="5"/>
  <c r="DY246" i="2"/>
  <c r="DU246" i="2"/>
  <c r="DU259" i="2"/>
  <c r="DY259" i="2"/>
  <c r="ED255" i="5"/>
  <c r="DZ255" i="5"/>
  <c r="EG190" i="5"/>
  <c r="EE190" i="5"/>
  <c r="EF190" i="5" s="1"/>
  <c r="DZ263" i="5"/>
  <c r="ED263" i="5"/>
  <c r="DU39" i="2"/>
  <c r="DY39" i="2"/>
  <c r="ED232" i="3"/>
  <c r="DZ232" i="3"/>
  <c r="DZ235" i="4"/>
  <c r="ED235" i="4"/>
  <c r="DY226" i="2"/>
  <c r="DU226" i="2"/>
  <c r="DZ267" i="5"/>
  <c r="ED267" i="5"/>
  <c r="DZ73" i="4"/>
  <c r="ED73" i="4"/>
  <c r="DY201" i="2"/>
  <c r="DU201" i="2"/>
  <c r="DY267" i="2"/>
  <c r="DU267" i="2"/>
  <c r="DZ123" i="4"/>
  <c r="ED123" i="4"/>
  <c r="DZ30" i="3"/>
  <c r="ED30" i="3"/>
  <c r="ED64" i="5"/>
  <c r="DZ64" i="5"/>
  <c r="DZ62" i="3"/>
  <c r="ED62" i="3"/>
  <c r="DZ27" i="5"/>
  <c r="ED27" i="5"/>
  <c r="DU97" i="2"/>
  <c r="DY97" i="2"/>
  <c r="ED21" i="3"/>
  <c r="DZ21" i="3"/>
  <c r="DZ40" i="4"/>
  <c r="ED40" i="4"/>
  <c r="ED61" i="3"/>
  <c r="DZ61" i="3"/>
  <c r="DZ181" i="4"/>
  <c r="ED181" i="4"/>
  <c r="DZ203" i="3"/>
  <c r="ED203" i="3"/>
  <c r="DZ64" i="4"/>
  <c r="ED64" i="4"/>
  <c r="ED256" i="4"/>
  <c r="DZ256" i="4"/>
  <c r="DU151" i="2"/>
  <c r="DY151" i="2"/>
  <c r="DU243" i="2"/>
  <c r="DY243" i="2"/>
  <c r="BC109" i="11"/>
  <c r="BD10" i="11"/>
  <c r="ED175" i="5"/>
  <c r="DZ175" i="5"/>
  <c r="DY205" i="2"/>
  <c r="DU205" i="2"/>
  <c r="DZ83" i="4"/>
  <c r="ED83" i="4"/>
  <c r="ED148" i="5"/>
  <c r="DZ148" i="5"/>
  <c r="DZ121" i="3"/>
  <c r="ED121" i="3"/>
  <c r="DZ245" i="4"/>
  <c r="ED245" i="4"/>
  <c r="DZ93" i="4"/>
  <c r="ED93" i="4"/>
  <c r="DZ113" i="3"/>
  <c r="ED113" i="3"/>
  <c r="DZ219" i="4"/>
  <c r="ED219" i="4"/>
  <c r="ED180" i="3"/>
  <c r="DZ180" i="3"/>
  <c r="ED182" i="4"/>
  <c r="DZ182" i="4"/>
  <c r="DU155" i="2"/>
  <c r="DY155" i="2"/>
  <c r="DZ216" i="4"/>
  <c r="ED216" i="4"/>
  <c r="DU118" i="2"/>
  <c r="DY118" i="2"/>
  <c r="DZ121" i="4"/>
  <c r="ED121" i="4"/>
  <c r="DZ232" i="5"/>
  <c r="ED232" i="5"/>
  <c r="DZ117" i="4"/>
  <c r="ED117" i="4"/>
  <c r="DU17" i="2"/>
  <c r="DY17" i="2"/>
  <c r="DZ224" i="5"/>
  <c r="ED224" i="5"/>
  <c r="DU83" i="2"/>
  <c r="DY83" i="2"/>
  <c r="DZ204" i="3"/>
  <c r="ED204" i="3"/>
  <c r="ED160" i="4"/>
  <c r="DZ160" i="4"/>
  <c r="DZ55" i="5"/>
  <c r="ED55" i="5"/>
  <c r="ED265" i="4"/>
  <c r="DZ265" i="4"/>
  <c r="ED135" i="4"/>
  <c r="DZ135" i="4"/>
  <c r="DZ207" i="3"/>
  <c r="ED207" i="3"/>
  <c r="ED233" i="4"/>
  <c r="DZ233" i="4"/>
  <c r="DY276" i="2"/>
  <c r="DU276" i="2"/>
  <c r="ED269" i="3"/>
  <c r="DZ269" i="3"/>
  <c r="DZ36" i="4"/>
  <c r="ED36" i="4"/>
  <c r="DY61" i="2"/>
  <c r="DU61" i="2"/>
  <c r="ED168" i="5"/>
  <c r="DZ168" i="5"/>
  <c r="ED89" i="5"/>
  <c r="DZ89" i="5"/>
  <c r="DZ195" i="4"/>
  <c r="ED195" i="4"/>
  <c r="EG260" i="5"/>
  <c r="EE260" i="5"/>
  <c r="EF260" i="5" s="1"/>
  <c r="DZ248" i="5"/>
  <c r="ED248" i="5"/>
  <c r="ED199" i="4"/>
  <c r="DZ199" i="4"/>
  <c r="DU69" i="2"/>
  <c r="DY69" i="2"/>
  <c r="DY178" i="2"/>
  <c r="DU178" i="2"/>
  <c r="DZ146" i="4"/>
  <c r="ED146" i="4"/>
  <c r="ED151" i="3"/>
  <c r="DZ151" i="3"/>
  <c r="DY239" i="2"/>
  <c r="DU239" i="2"/>
  <c r="ED15" i="5"/>
  <c r="DZ15" i="5"/>
  <c r="ED208" i="3"/>
  <c r="DZ208" i="3"/>
  <c r="DY240" i="2"/>
  <c r="DU240" i="2"/>
  <c r="ED212" i="5"/>
  <c r="DZ212" i="5"/>
  <c r="DZ31" i="5"/>
  <c r="ED31" i="5"/>
  <c r="ED80" i="5"/>
  <c r="DZ80" i="5"/>
  <c r="ED150" i="3"/>
  <c r="DZ150" i="3"/>
  <c r="DZ276" i="5"/>
  <c r="ED276" i="5"/>
  <c r="ED229" i="3"/>
  <c r="DZ229" i="3"/>
  <c r="ED130" i="5"/>
  <c r="DZ130" i="5"/>
  <c r="DZ61" i="5"/>
  <c r="ED61" i="5"/>
  <c r="DY146" i="2"/>
  <c r="DU146" i="2"/>
  <c r="DU65" i="2"/>
  <c r="DY65" i="2"/>
  <c r="DU204" i="2"/>
  <c r="DY204" i="2"/>
  <c r="DZ111" i="3"/>
  <c r="ED111" i="3"/>
  <c r="ED213" i="3"/>
  <c r="DZ213" i="3"/>
  <c r="ED270" i="3"/>
  <c r="DZ270" i="3"/>
  <c r="DZ156" i="5"/>
  <c r="ED156" i="5"/>
  <c r="ED158" i="4"/>
  <c r="DZ158" i="4"/>
  <c r="ED142" i="3"/>
  <c r="DZ142" i="3"/>
  <c r="ED41" i="3"/>
  <c r="DZ41" i="3"/>
  <c r="ED45" i="4"/>
  <c r="DZ45" i="4"/>
  <c r="ED27" i="4"/>
  <c r="DZ27" i="4"/>
  <c r="ED37" i="3"/>
  <c r="DZ37" i="3"/>
  <c r="ED77" i="3"/>
  <c r="DZ77" i="3"/>
  <c r="DY170" i="2"/>
  <c r="DU170" i="2"/>
  <c r="ED48" i="5"/>
  <c r="DZ48" i="5"/>
  <c r="DZ271" i="3"/>
  <c r="ED271" i="3"/>
  <c r="DZ48" i="4"/>
  <c r="ED48" i="4"/>
  <c r="DZ159" i="5"/>
  <c r="ED159" i="5"/>
  <c r="EG58" i="4"/>
  <c r="EE58" i="4"/>
  <c r="EF58" i="4" s="1"/>
  <c r="ED157" i="5"/>
  <c r="DZ157" i="5"/>
  <c r="ED201" i="4"/>
  <c r="DZ201" i="4"/>
  <c r="DZ200" i="4"/>
  <c r="ED200" i="4"/>
  <c r="DZ34" i="5"/>
  <c r="ED34" i="5"/>
  <c r="DZ196" i="3"/>
  <c r="ED196" i="3"/>
  <c r="EG276" i="4"/>
  <c r="EE276" i="4"/>
  <c r="EF276" i="4" s="1"/>
  <c r="DZ198" i="5"/>
  <c r="ED198" i="5"/>
  <c r="DZ157" i="4"/>
  <c r="ED157" i="4"/>
  <c r="ED149" i="5"/>
  <c r="DZ149" i="5"/>
  <c r="ED65" i="4"/>
  <c r="DZ65" i="4"/>
  <c r="ED195" i="3"/>
  <c r="DZ195" i="3"/>
  <c r="DU130" i="2"/>
  <c r="DY130" i="2"/>
  <c r="ED91" i="3"/>
  <c r="DZ91" i="3"/>
  <c r="ED275" i="3"/>
  <c r="DZ275" i="3"/>
  <c r="DZ69" i="5"/>
  <c r="ED69" i="5"/>
  <c r="ED220" i="5"/>
  <c r="DZ220" i="5"/>
  <c r="DZ143" i="4"/>
  <c r="ED143" i="4"/>
  <c r="ED170" i="3"/>
  <c r="DZ170" i="3"/>
  <c r="DZ238" i="3"/>
  <c r="ED238" i="3"/>
  <c r="ED123" i="3"/>
  <c r="DZ123" i="3"/>
  <c r="DU190" i="2"/>
  <c r="DY190" i="2"/>
  <c r="DY72" i="2"/>
  <c r="DU72" i="2"/>
  <c r="ED134" i="3"/>
  <c r="DZ134" i="3"/>
  <c r="ED142" i="4"/>
  <c r="DZ142" i="4"/>
  <c r="ED174" i="5"/>
  <c r="DZ174" i="5"/>
  <c r="DY24" i="2"/>
  <c r="DU24" i="2"/>
  <c r="DU120" i="2"/>
  <c r="DY120" i="2"/>
  <c r="DU262" i="2"/>
  <c r="DY262" i="2"/>
  <c r="DZ250" i="5"/>
  <c r="ED250" i="5"/>
  <c r="DZ6" i="3"/>
  <c r="ED6" i="3"/>
  <c r="DY241" i="2"/>
  <c r="DU241" i="2"/>
  <c r="DU115" i="2"/>
  <c r="DY115" i="2"/>
  <c r="ED119" i="4"/>
  <c r="DZ119" i="4"/>
  <c r="DU140" i="2"/>
  <c r="DY140" i="2"/>
  <c r="DZ75" i="4"/>
  <c r="ED75" i="4"/>
  <c r="DZ36" i="3"/>
  <c r="ED36" i="3"/>
  <c r="DZ132" i="3"/>
  <c r="ED132" i="3"/>
  <c r="DU49" i="2"/>
  <c r="DY49" i="2"/>
  <c r="DZ249" i="5"/>
  <c r="ED249" i="5"/>
  <c r="ED249" i="4"/>
  <c r="DZ249" i="4"/>
  <c r="DU108" i="2"/>
  <c r="DY108" i="2"/>
  <c r="DZ85" i="5"/>
  <c r="ED85" i="5"/>
  <c r="ED262" i="3"/>
  <c r="DZ262" i="3"/>
  <c r="DZ159" i="4"/>
  <c r="ED159" i="4"/>
  <c r="ED180" i="4"/>
  <c r="DZ180" i="4"/>
  <c r="DY264" i="2"/>
  <c r="DU264" i="2"/>
  <c r="DU92" i="2"/>
  <c r="DY92" i="2"/>
  <c r="DU113" i="2"/>
  <c r="DY113" i="2"/>
  <c r="ED231" i="5"/>
  <c r="DZ231" i="5"/>
  <c r="DZ178" i="5"/>
  <c r="ED178" i="5"/>
  <c r="ED109" i="4"/>
  <c r="DZ109" i="4"/>
  <c r="ED12" i="5"/>
  <c r="DZ12" i="5"/>
  <c r="DZ100" i="3"/>
  <c r="ED100" i="3"/>
  <c r="DY272" i="2"/>
  <c r="DU272" i="2"/>
  <c r="ED17" i="3"/>
  <c r="DZ17" i="3"/>
  <c r="ED211" i="3"/>
  <c r="DZ211" i="3"/>
  <c r="DZ126" i="5"/>
  <c r="ED126" i="5"/>
  <c r="ED198" i="4"/>
  <c r="DZ198" i="4"/>
  <c r="DU122" i="2"/>
  <c r="DY122" i="2"/>
  <c r="DY66" i="2"/>
  <c r="DU66" i="2"/>
  <c r="ED88" i="3"/>
  <c r="DZ88" i="3"/>
  <c r="ED65" i="5"/>
  <c r="DZ65" i="5"/>
  <c r="ED237" i="3"/>
  <c r="DZ237" i="3"/>
  <c r="DZ41" i="4"/>
  <c r="ED41" i="4"/>
  <c r="EE236" i="4"/>
  <c r="EF236" i="4" s="1"/>
  <c r="EG236" i="4"/>
  <c r="ED153" i="3"/>
  <c r="DZ153" i="3"/>
  <c r="DZ66" i="5"/>
  <c r="ED66" i="5"/>
  <c r="DY193" i="2"/>
  <c r="DU193" i="2"/>
  <c r="DU172" i="2"/>
  <c r="DY172" i="2"/>
  <c r="DZ70" i="3"/>
  <c r="ED70" i="3"/>
  <c r="DY234" i="2"/>
  <c r="DU234" i="2"/>
  <c r="DZ86" i="4"/>
  <c r="ED86" i="4"/>
  <c r="DZ246" i="3"/>
  <c r="ED246" i="3"/>
  <c r="EB258" i="2"/>
  <c r="DZ258" i="2"/>
  <c r="EA258" i="2" s="1"/>
  <c r="EG87" i="3"/>
  <c r="EE87" i="3"/>
  <c r="EF87" i="3" s="1"/>
  <c r="DZ197" i="4"/>
  <c r="ED197" i="4"/>
  <c r="DZ28" i="4"/>
  <c r="ED28" i="4"/>
  <c r="DZ143" i="3"/>
  <c r="ED143" i="3"/>
  <c r="DZ251" i="5"/>
  <c r="ED251" i="5"/>
  <c r="DY82" i="2"/>
  <c r="DU82" i="2"/>
  <c r="DU86" i="2"/>
  <c r="DY86" i="2"/>
  <c r="DZ54" i="4"/>
  <c r="ED54" i="4"/>
  <c r="DZ81" i="3"/>
  <c r="ED81" i="3"/>
  <c r="DZ114" i="3"/>
  <c r="ED114" i="3"/>
  <c r="DZ145" i="5"/>
  <c r="ED145" i="5"/>
  <c r="ED230" i="5"/>
  <c r="DZ230" i="5"/>
  <c r="DY95" i="2"/>
  <c r="DU95" i="2"/>
  <c r="DY157" i="2"/>
  <c r="DU157" i="2"/>
  <c r="DZ140" i="5"/>
  <c r="ED140" i="5"/>
  <c r="ED132" i="5"/>
  <c r="DZ132" i="5"/>
  <c r="DZ258" i="4"/>
  <c r="ED258" i="4"/>
  <c r="ED27" i="3"/>
  <c r="DZ27" i="3"/>
  <c r="DY110" i="2"/>
  <c r="DU110" i="2"/>
  <c r="DY43" i="2"/>
  <c r="DU43" i="2"/>
  <c r="DY185" i="2"/>
  <c r="DU185" i="2"/>
  <c r="DZ148" i="3"/>
  <c r="ED148" i="3"/>
  <c r="DY186" i="2"/>
  <c r="DU186" i="2"/>
  <c r="DZ274" i="3"/>
  <c r="ED274" i="3"/>
  <c r="DU64" i="2"/>
  <c r="DY64" i="2"/>
  <c r="DZ8" i="3"/>
  <c r="ED8" i="3"/>
  <c r="DU235" i="2"/>
  <c r="DY235" i="2"/>
  <c r="DZ205" i="5"/>
  <c r="ED205" i="5"/>
  <c r="DZ42" i="4"/>
  <c r="ED42" i="4"/>
  <c r="DU219" i="2"/>
  <c r="DY219" i="2"/>
  <c r="ED29" i="3"/>
  <c r="DZ29" i="3"/>
  <c r="DZ280" i="3"/>
  <c r="ED280" i="3"/>
  <c r="DZ214" i="3"/>
  <c r="ED214" i="3"/>
  <c r="EG17" i="4"/>
  <c r="EE17" i="4"/>
  <c r="EF17" i="4" s="1"/>
  <c r="ED212" i="4"/>
  <c r="DZ212" i="4"/>
  <c r="ED273" i="4"/>
  <c r="DZ273" i="4"/>
  <c r="ED161" i="3"/>
  <c r="DZ161" i="3"/>
  <c r="DU236" i="2"/>
  <c r="DY236" i="2"/>
  <c r="DZ112" i="4"/>
  <c r="ED112" i="4"/>
  <c r="DY119" i="2"/>
  <c r="DU119" i="2"/>
  <c r="DY137" i="2"/>
  <c r="DU137" i="2"/>
  <c r="DZ280" i="4"/>
  <c r="ED280" i="4"/>
  <c r="ED100" i="4"/>
  <c r="DZ100" i="4"/>
  <c r="ED118" i="3"/>
  <c r="DZ118" i="3"/>
  <c r="DY148" i="2"/>
  <c r="DU148" i="2"/>
  <c r="DU232" i="2"/>
  <c r="DY232" i="2"/>
  <c r="DU261" i="2"/>
  <c r="DY261" i="2"/>
  <c r="DZ235" i="5"/>
  <c r="ED235" i="5"/>
  <c r="DZ272" i="4"/>
  <c r="ED272" i="4"/>
  <c r="DY48" i="2"/>
  <c r="DU48" i="2"/>
  <c r="ED124" i="4"/>
  <c r="DZ124" i="4"/>
  <c r="DY229" i="2"/>
  <c r="DU229" i="2"/>
  <c r="DZ120" i="4"/>
  <c r="ED120" i="4"/>
  <c r="ED49" i="5"/>
  <c r="DZ49" i="5"/>
  <c r="DU11" i="2"/>
  <c r="DY11" i="2"/>
  <c r="ED63" i="4"/>
  <c r="DZ63" i="4"/>
  <c r="DZ76" i="3"/>
  <c r="ED76" i="3"/>
  <c r="ED5" i="3"/>
  <c r="DZ5" i="3"/>
  <c r="DZ106" i="5"/>
  <c r="ED106" i="5"/>
  <c r="ED33" i="4"/>
  <c r="DZ33" i="4"/>
  <c r="ED87" i="4"/>
  <c r="DZ87" i="4"/>
  <c r="ED154" i="5"/>
  <c r="DZ154" i="5"/>
  <c r="ED167" i="3"/>
  <c r="DZ167" i="3"/>
  <c r="ED215" i="4"/>
  <c r="DZ215" i="4"/>
  <c r="DZ166" i="3"/>
  <c r="ED166" i="3"/>
  <c r="ED107" i="4"/>
  <c r="DZ107" i="4"/>
  <c r="DZ225" i="3"/>
  <c r="ED225" i="3"/>
  <c r="DU134" i="2"/>
  <c r="DY134" i="2"/>
  <c r="ED256" i="3"/>
  <c r="DZ256" i="3"/>
  <c r="DY37" i="2"/>
  <c r="DU37" i="2"/>
  <c r="DZ200" i="5"/>
  <c r="ED200" i="5"/>
  <c r="ED166" i="4"/>
  <c r="DZ166" i="4"/>
  <c r="DY154" i="2"/>
  <c r="DU154" i="2"/>
  <c r="DY215" i="2"/>
  <c r="DU215" i="2"/>
  <c r="ED132" i="4"/>
  <c r="DZ132" i="4"/>
  <c r="DY176" i="2"/>
  <c r="DU176" i="2"/>
  <c r="ED71" i="3"/>
  <c r="DZ71" i="3"/>
  <c r="DY56" i="2"/>
  <c r="DU56" i="2"/>
  <c r="ED29" i="4"/>
  <c r="DZ29" i="4"/>
  <c r="ED253" i="3"/>
  <c r="DZ253" i="3"/>
  <c r="ED227" i="3"/>
  <c r="DZ227" i="3"/>
  <c r="DZ194" i="4"/>
  <c r="ED194" i="4"/>
  <c r="DZ277" i="5"/>
  <c r="ED277" i="5"/>
  <c r="ED126" i="3"/>
  <c r="DZ126" i="3"/>
  <c r="ED172" i="5"/>
  <c r="DZ172" i="5"/>
  <c r="DZ44" i="5"/>
  <c r="ED44" i="5"/>
  <c r="DZ6" i="4"/>
  <c r="ED6" i="4"/>
  <c r="ED222" i="5"/>
  <c r="DZ222" i="5"/>
  <c r="ED216" i="5"/>
  <c r="DZ216" i="5"/>
  <c r="DZ40" i="3"/>
  <c r="ED40" i="3"/>
  <c r="ED42" i="5"/>
  <c r="DZ42" i="5"/>
  <c r="ED70" i="5"/>
  <c r="DZ70" i="5"/>
  <c r="DZ237" i="5"/>
  <c r="ED237" i="5"/>
  <c r="ED34" i="4"/>
  <c r="DZ34" i="4"/>
  <c r="DY189" i="2"/>
  <c r="DU189" i="2"/>
  <c r="EE268" i="4"/>
  <c r="EF268" i="4" s="1"/>
  <c r="EG268" i="4"/>
  <c r="ED8" i="5"/>
  <c r="DZ8" i="5"/>
  <c r="ED109" i="3"/>
  <c r="DZ109" i="3"/>
  <c r="ED149" i="4"/>
  <c r="DZ149" i="4"/>
  <c r="DZ95" i="4"/>
  <c r="ED95" i="4"/>
  <c r="ED69" i="3"/>
  <c r="DZ69" i="3"/>
  <c r="ED227" i="4"/>
  <c r="DZ227" i="4"/>
  <c r="ED192" i="3"/>
  <c r="DZ192" i="3"/>
  <c r="ED186" i="3"/>
  <c r="DZ186" i="3"/>
  <c r="DZ249" i="3"/>
  <c r="ED249" i="3"/>
  <c r="ED22" i="5"/>
  <c r="DZ22" i="5"/>
  <c r="DY54" i="2"/>
  <c r="DU54" i="2"/>
  <c r="DZ121" i="5"/>
  <c r="ED121" i="5"/>
  <c r="DU89" i="2"/>
  <c r="DY89" i="2"/>
  <c r="ED199" i="3"/>
  <c r="DZ199" i="3"/>
  <c r="DU58" i="2"/>
  <c r="DY58" i="2"/>
  <c r="DZ163" i="3"/>
  <c r="ED163" i="3"/>
  <c r="DZ227" i="5"/>
  <c r="ED227" i="5"/>
  <c r="DZ57" i="3"/>
  <c r="ED57" i="3"/>
  <c r="DZ137" i="3"/>
  <c r="ED137" i="3"/>
  <c r="DY254" i="2"/>
  <c r="DU254" i="2"/>
  <c r="DY27" i="2"/>
  <c r="DU27" i="2"/>
  <c r="DY182" i="2"/>
  <c r="DU182" i="2"/>
  <c r="DZ228" i="3"/>
  <c r="ED228" i="3"/>
  <c r="DZ264" i="3"/>
  <c r="ED264" i="3"/>
  <c r="ED28" i="5"/>
  <c r="DZ28" i="5"/>
  <c r="ED26" i="5"/>
  <c r="DZ26" i="5"/>
  <c r="DU55" i="2"/>
  <c r="DY55" i="2"/>
  <c r="DY265" i="2"/>
  <c r="DU265" i="2"/>
  <c r="ED239" i="5"/>
  <c r="DZ239" i="5"/>
  <c r="ED265" i="3"/>
  <c r="DZ265" i="3"/>
  <c r="DU228" i="2"/>
  <c r="DY228" i="2"/>
  <c r="ED44" i="3"/>
  <c r="DZ44" i="3"/>
  <c r="ED191" i="4"/>
  <c r="DZ191" i="4"/>
  <c r="DZ206" i="3"/>
  <c r="ED206" i="3"/>
  <c r="ED152" i="4"/>
  <c r="DZ152" i="4"/>
  <c r="ED24" i="5"/>
  <c r="DZ24" i="5"/>
  <c r="DY213" i="2"/>
  <c r="DU213" i="2"/>
  <c r="ED97" i="4"/>
  <c r="DZ97" i="4"/>
  <c r="ED23" i="4"/>
  <c r="DZ23" i="4"/>
  <c r="DZ178" i="4"/>
  <c r="ED178" i="4"/>
  <c r="DZ169" i="3"/>
  <c r="ED169" i="3"/>
  <c r="ED263" i="3"/>
  <c r="DZ263" i="3"/>
  <c r="DZ30" i="4"/>
  <c r="ED30" i="4"/>
  <c r="ED47" i="5"/>
  <c r="DZ47" i="5"/>
  <c r="DZ129" i="3"/>
  <c r="ED129" i="3"/>
  <c r="DU141" i="2"/>
  <c r="DY141" i="2"/>
  <c r="DZ174" i="3"/>
  <c r="ED174" i="3"/>
  <c r="DZ86" i="5"/>
  <c r="ED86" i="5"/>
  <c r="ED178" i="3"/>
  <c r="DZ178" i="3"/>
  <c r="EB208" i="2"/>
  <c r="DZ208" i="2"/>
  <c r="EA208" i="2" s="1"/>
  <c r="DU200" i="2"/>
  <c r="DY200" i="2"/>
  <c r="DZ65" i="3"/>
  <c r="ED65" i="3"/>
  <c r="DU211" i="2"/>
  <c r="DY211" i="2"/>
  <c r="DY263" i="2"/>
  <c r="DU263" i="2"/>
  <c r="DU274" i="2"/>
  <c r="DY274" i="2"/>
  <c r="ED51" i="5"/>
  <c r="DZ51" i="5"/>
  <c r="ED180" i="5"/>
  <c r="DZ180" i="5"/>
  <c r="DZ98" i="2"/>
  <c r="EA98" i="2" s="1"/>
  <c r="EB98" i="2"/>
  <c r="ED54" i="3"/>
  <c r="DZ54" i="3"/>
  <c r="DZ171" i="5"/>
  <c r="ED171" i="5"/>
  <c r="ED102" i="4"/>
  <c r="DZ102" i="4"/>
  <c r="DZ140" i="4"/>
  <c r="ED140" i="4"/>
  <c r="DY230" i="2"/>
  <c r="DU230" i="2"/>
  <c r="ED30" i="5"/>
  <c r="DZ30" i="5"/>
  <c r="ED13" i="3"/>
  <c r="DZ13" i="3"/>
  <c r="DY257" i="2"/>
  <c r="DU257" i="2"/>
  <c r="DY260" i="2"/>
  <c r="DU260" i="2"/>
  <c r="EB256" i="2"/>
  <c r="DZ256" i="2"/>
  <c r="EA256" i="2" s="1"/>
  <c r="DZ220" i="3"/>
  <c r="ED220" i="3"/>
  <c r="ED196" i="5"/>
  <c r="DZ196" i="5"/>
  <c r="DZ7" i="4"/>
  <c r="ED7" i="4"/>
  <c r="DZ108" i="5"/>
  <c r="ED108" i="5"/>
  <c r="ED183" i="4"/>
  <c r="DZ183" i="4"/>
  <c r="DZ173" i="4"/>
  <c r="ED173" i="4"/>
  <c r="DY71" i="2"/>
  <c r="DU71" i="2"/>
  <c r="DZ269" i="4"/>
  <c r="ED269" i="4"/>
  <c r="ED139" i="4"/>
  <c r="DZ139" i="4"/>
  <c r="DZ123" i="5"/>
  <c r="ED123" i="5"/>
  <c r="ED68" i="5"/>
  <c r="DZ68" i="5"/>
  <c r="DY21" i="2"/>
  <c r="DU21" i="2"/>
  <c r="ED204" i="5"/>
  <c r="DZ204" i="5"/>
  <c r="ED57" i="5"/>
  <c r="DZ57" i="5"/>
  <c r="ED74" i="4"/>
  <c r="DZ74" i="4"/>
  <c r="DZ259" i="5"/>
  <c r="ED259" i="5"/>
  <c r="DZ42" i="2"/>
  <c r="EA42" i="2" s="1"/>
  <c r="EB42" i="2"/>
  <c r="DZ259" i="3"/>
  <c r="ED259" i="3"/>
  <c r="ED84" i="5"/>
  <c r="DZ84" i="5"/>
  <c r="ED111" i="5"/>
  <c r="DZ111" i="5"/>
  <c r="ED101" i="5"/>
  <c r="DZ101" i="5"/>
  <c r="EG160" i="3"/>
  <c r="EE160" i="3"/>
  <c r="EF160" i="3" s="1"/>
  <c r="EB47" i="2"/>
  <c r="DZ47" i="2"/>
  <c r="EA47" i="2" s="1"/>
  <c r="DZ53" i="2"/>
  <c r="EA53" i="2" s="1"/>
  <c r="EB53" i="2"/>
  <c r="EG59" i="3"/>
  <c r="EE59" i="3"/>
  <c r="EF59" i="3" s="1"/>
  <c r="BD59" i="11"/>
  <c r="BC110" i="11"/>
  <c r="DZ16" i="3"/>
  <c r="ED16" i="3"/>
  <c r="ED155" i="5"/>
  <c r="DZ155" i="5"/>
  <c r="ED114" i="5"/>
  <c r="DZ114" i="5"/>
  <c r="DY156" i="2"/>
  <c r="DU156" i="2"/>
  <c r="ED67" i="3"/>
  <c r="DZ67" i="3"/>
  <c r="ED38" i="5"/>
  <c r="DZ38" i="5"/>
  <c r="DZ205" i="4"/>
  <c r="ED205" i="4"/>
  <c r="DZ9" i="3"/>
  <c r="ED9" i="3"/>
  <c r="DZ32" i="3"/>
  <c r="ED32" i="3"/>
  <c r="ED18" i="5"/>
  <c r="DZ18" i="5"/>
  <c r="ED84" i="4"/>
  <c r="DZ84" i="4"/>
  <c r="DZ115" i="5"/>
  <c r="ED115" i="5"/>
  <c r="ED56" i="3"/>
  <c r="DZ56" i="3"/>
  <c r="ED177" i="5"/>
  <c r="DZ177" i="5"/>
  <c r="ED159" i="3"/>
  <c r="DZ159" i="3"/>
  <c r="ED53" i="4"/>
  <c r="DZ53" i="4"/>
  <c r="DY99" i="2"/>
  <c r="DU99" i="2"/>
  <c r="DZ141" i="3"/>
  <c r="ED141" i="3"/>
  <c r="DZ89" i="4"/>
  <c r="ED89" i="4"/>
  <c r="ED63" i="3"/>
  <c r="DZ63" i="3"/>
  <c r="DZ184" i="3"/>
  <c r="ED184" i="3"/>
  <c r="EG240" i="4"/>
  <c r="EE240" i="4"/>
  <c r="EF240" i="4" s="1"/>
  <c r="ED272" i="5"/>
  <c r="DZ272" i="5"/>
  <c r="DZ90" i="3"/>
  <c r="ED90" i="3"/>
  <c r="DZ257" i="3"/>
  <c r="ED257" i="3"/>
  <c r="ED240" i="3"/>
  <c r="DZ240" i="3"/>
  <c r="DY231" i="2"/>
  <c r="DU231" i="2"/>
  <c r="DZ94" i="5"/>
  <c r="ED94" i="5"/>
  <c r="ED86" i="3"/>
  <c r="DZ86" i="3"/>
  <c r="DZ210" i="5"/>
  <c r="ED210" i="5"/>
  <c r="DY198" i="2"/>
  <c r="DU198" i="2"/>
  <c r="DZ135" i="3"/>
  <c r="ED135" i="3"/>
  <c r="DZ22" i="3"/>
  <c r="ED22" i="3"/>
  <c r="DZ234" i="5"/>
  <c r="ED234" i="5"/>
  <c r="DY177" i="2"/>
  <c r="DU177" i="2"/>
  <c r="DZ126" i="4"/>
  <c r="ED126" i="4"/>
  <c r="DZ94" i="3"/>
  <c r="ED94" i="3"/>
  <c r="ED21" i="4"/>
  <c r="DZ21" i="4"/>
  <c r="ED117" i="5"/>
  <c r="DZ117" i="5"/>
  <c r="DZ176" i="3"/>
  <c r="ED176" i="3"/>
  <c r="DZ182" i="3"/>
  <c r="ED182" i="3"/>
  <c r="ED214" i="4"/>
  <c r="DZ214" i="4"/>
  <c r="ED250" i="3"/>
  <c r="DZ250" i="3"/>
  <c r="DZ66" i="4"/>
  <c r="ED66" i="4"/>
  <c r="ED117" i="3"/>
  <c r="DZ117" i="3"/>
  <c r="DZ60" i="3"/>
  <c r="ED60" i="3"/>
  <c r="ED205" i="3"/>
  <c r="DZ205" i="3"/>
  <c r="DZ97" i="3"/>
  <c r="ED97" i="3"/>
  <c r="ED7" i="5"/>
  <c r="DZ7" i="5"/>
  <c r="DY139" i="2"/>
  <c r="DU139" i="2"/>
  <c r="DZ135" i="5"/>
  <c r="ED135" i="5"/>
  <c r="ED25" i="4"/>
  <c r="DZ25" i="4"/>
  <c r="ED87" i="5"/>
  <c r="DZ87" i="5"/>
  <c r="ED129" i="5"/>
  <c r="DZ129" i="5"/>
  <c r="DY244" i="2"/>
  <c r="DU244" i="2"/>
  <c r="DZ48" i="3"/>
  <c r="ED48" i="3"/>
  <c r="ED74" i="5"/>
  <c r="DZ74" i="5"/>
  <c r="ED255" i="3"/>
  <c r="DZ255" i="3"/>
  <c r="ED43" i="5"/>
  <c r="DZ43" i="5"/>
  <c r="EE162" i="4"/>
  <c r="EF162" i="4" s="1"/>
  <c r="EG162" i="4"/>
  <c r="ED78" i="5"/>
  <c r="DZ78" i="5"/>
  <c r="ED270" i="5"/>
  <c r="DZ270" i="5"/>
  <c r="DU28" i="2"/>
  <c r="DY28" i="2"/>
  <c r="ED13" i="5"/>
  <c r="DZ13" i="5"/>
  <c r="ED107" i="3"/>
  <c r="DZ107" i="3"/>
  <c r="DU94" i="2"/>
  <c r="DY94" i="2"/>
  <c r="DY197" i="2"/>
  <c r="DU197" i="2"/>
  <c r="DZ211" i="5"/>
  <c r="ED211" i="5"/>
  <c r="ED158" i="3"/>
  <c r="DZ158" i="3"/>
  <c r="ED226" i="4"/>
  <c r="DZ226" i="4"/>
  <c r="ED79" i="4"/>
  <c r="DZ79" i="4"/>
  <c r="ED183" i="3"/>
  <c r="DZ183" i="3"/>
  <c r="ED122" i="3"/>
  <c r="DZ122" i="3"/>
  <c r="DU163" i="2"/>
  <c r="DY163" i="2"/>
  <c r="ED15" i="4"/>
  <c r="DZ15" i="4"/>
  <c r="DU206" i="2"/>
  <c r="DY206" i="2"/>
  <c r="DZ39" i="4"/>
  <c r="ED39" i="4"/>
  <c r="EE98" i="4" l="1"/>
  <c r="EF98" i="4" s="1"/>
  <c r="EB23" i="2"/>
  <c r="EG96" i="5"/>
  <c r="EE154" i="3"/>
  <c r="EF154" i="3" s="1"/>
  <c r="EE43" i="3"/>
  <c r="EF43" i="3" s="1"/>
  <c r="EE208" i="4"/>
  <c r="EF208" i="4" s="1"/>
  <c r="EE177" i="3"/>
  <c r="EF177" i="3" s="1"/>
  <c r="EB206" i="2"/>
  <c r="DZ206" i="2"/>
  <c r="EA206" i="2" s="1"/>
  <c r="EG66" i="4"/>
  <c r="EE66" i="4"/>
  <c r="EF66" i="4" s="1"/>
  <c r="EG94" i="5"/>
  <c r="EE94" i="5"/>
  <c r="EF94" i="5" s="1"/>
  <c r="EG9" i="3"/>
  <c r="EE9" i="3"/>
  <c r="EF9" i="3" s="1"/>
  <c r="EG174" i="3"/>
  <c r="EE174" i="3"/>
  <c r="EF174" i="3" s="1"/>
  <c r="DZ55" i="2"/>
  <c r="EA55" i="2" s="1"/>
  <c r="EB55" i="2"/>
  <c r="EE277" i="5"/>
  <c r="EF277" i="5" s="1"/>
  <c r="EG277" i="5"/>
  <c r="EG225" i="3"/>
  <c r="EE225" i="3"/>
  <c r="EF225" i="3" s="1"/>
  <c r="EG274" i="3"/>
  <c r="EE274" i="3"/>
  <c r="EF274" i="3" s="1"/>
  <c r="EG143" i="3"/>
  <c r="EE143" i="3"/>
  <c r="EF143" i="3" s="1"/>
  <c r="EB49" i="2"/>
  <c r="DZ49" i="2"/>
  <c r="EA49" i="2" s="1"/>
  <c r="EE48" i="4"/>
  <c r="EF48" i="4" s="1"/>
  <c r="EG48" i="4"/>
  <c r="EG224" i="5"/>
  <c r="EE224" i="5"/>
  <c r="EF224" i="5" s="1"/>
  <c r="EG83" i="4"/>
  <c r="EE83" i="4"/>
  <c r="EF83" i="4" s="1"/>
  <c r="EG72" i="4"/>
  <c r="EE72" i="4"/>
  <c r="EF72" i="4" s="1"/>
  <c r="DZ133" i="2"/>
  <c r="EA133" i="2" s="1"/>
  <c r="EB133" i="2"/>
  <c r="EG155" i="3"/>
  <c r="EE155" i="3"/>
  <c r="EF155" i="3" s="1"/>
  <c r="EG67" i="5"/>
  <c r="EE67" i="5"/>
  <c r="EF67" i="5" s="1"/>
  <c r="EB237" i="2"/>
  <c r="DZ237" i="2"/>
  <c r="EA237" i="2" s="1"/>
  <c r="EE275" i="4"/>
  <c r="EF275" i="4" s="1"/>
  <c r="EG275" i="4"/>
  <c r="EB217" i="2"/>
  <c r="DZ217" i="2"/>
  <c r="EA217" i="2" s="1"/>
  <c r="EB114" i="2"/>
  <c r="DZ114" i="2"/>
  <c r="EA114" i="2" s="1"/>
  <c r="EG165" i="5"/>
  <c r="EE165" i="5"/>
  <c r="EF165" i="5" s="1"/>
  <c r="EE242" i="3"/>
  <c r="EF242" i="3" s="1"/>
  <c r="EG242" i="3"/>
  <c r="EE66" i="3"/>
  <c r="EF66" i="3" s="1"/>
  <c r="EG66" i="3"/>
  <c r="EB15" i="2"/>
  <c r="DZ15" i="2"/>
  <c r="EA15" i="2" s="1"/>
  <c r="EB90" i="2"/>
  <c r="DZ90" i="2"/>
  <c r="EA90" i="2" s="1"/>
  <c r="EG184" i="4"/>
  <c r="EE184" i="4"/>
  <c r="EF184" i="4" s="1"/>
  <c r="EG153" i="4"/>
  <c r="EE153" i="4"/>
  <c r="EF153" i="4" s="1"/>
  <c r="EB164" i="2"/>
  <c r="DZ164" i="2"/>
  <c r="EA164" i="2" s="1"/>
  <c r="EG148" i="4"/>
  <c r="EE148" i="4"/>
  <c r="EF148" i="4" s="1"/>
  <c r="EE75" i="5"/>
  <c r="EF75" i="5" s="1"/>
  <c r="EG75" i="5"/>
  <c r="EG235" i="3"/>
  <c r="EE235" i="3"/>
  <c r="EF235" i="3" s="1"/>
  <c r="BE59" i="11"/>
  <c r="BD110" i="11"/>
  <c r="DZ71" i="2"/>
  <c r="EA71" i="2" s="1"/>
  <c r="EB71" i="2"/>
  <c r="EB230" i="2"/>
  <c r="DZ230" i="2"/>
  <c r="EA230" i="2" s="1"/>
  <c r="EG23" i="4"/>
  <c r="EE23" i="4"/>
  <c r="EF23" i="4" s="1"/>
  <c r="EE192" i="3"/>
  <c r="EF192" i="3" s="1"/>
  <c r="EG192" i="3"/>
  <c r="EG42" i="5"/>
  <c r="EE42" i="5"/>
  <c r="EF42" i="5" s="1"/>
  <c r="EG15" i="4"/>
  <c r="EE15" i="4"/>
  <c r="EF15" i="4" s="1"/>
  <c r="EB197" i="2"/>
  <c r="DZ197" i="2"/>
  <c r="EA197" i="2" s="1"/>
  <c r="EB244" i="2"/>
  <c r="DZ244" i="2"/>
  <c r="EA244" i="2" s="1"/>
  <c r="EE250" i="3"/>
  <c r="EF250" i="3" s="1"/>
  <c r="EG250" i="3"/>
  <c r="EB198" i="2"/>
  <c r="DZ198" i="2"/>
  <c r="EA198" i="2" s="1"/>
  <c r="EG272" i="5"/>
  <c r="EE272" i="5"/>
  <c r="EF272" i="5" s="1"/>
  <c r="EE84" i="4"/>
  <c r="EF84" i="4" s="1"/>
  <c r="EG84" i="4"/>
  <c r="EE114" i="5"/>
  <c r="EF114" i="5" s="1"/>
  <c r="EG114" i="5"/>
  <c r="EE196" i="5"/>
  <c r="EF196" i="5" s="1"/>
  <c r="EG196" i="5"/>
  <c r="EB263" i="2"/>
  <c r="DZ263" i="2"/>
  <c r="EA263" i="2" s="1"/>
  <c r="EE263" i="3"/>
  <c r="EF263" i="3" s="1"/>
  <c r="EG263" i="3"/>
  <c r="EB182" i="2"/>
  <c r="DZ182" i="2"/>
  <c r="EA182" i="2" s="1"/>
  <c r="EG199" i="3"/>
  <c r="EE199" i="3"/>
  <c r="EF199" i="3" s="1"/>
  <c r="EE109" i="3"/>
  <c r="EF109" i="3" s="1"/>
  <c r="EG109" i="3"/>
  <c r="EB56" i="2"/>
  <c r="DZ56" i="2"/>
  <c r="EA56" i="2" s="1"/>
  <c r="DZ37" i="2"/>
  <c r="EA37" i="2" s="1"/>
  <c r="EB37" i="2"/>
  <c r="EG5" i="3"/>
  <c r="EE5" i="3"/>
  <c r="EF5" i="3" s="1"/>
  <c r="EE124" i="4"/>
  <c r="EF124" i="4" s="1"/>
  <c r="EG124" i="4"/>
  <c r="EE29" i="3"/>
  <c r="EF29" i="3" s="1"/>
  <c r="EG29" i="3"/>
  <c r="EE88" i="3"/>
  <c r="EF88" i="3" s="1"/>
  <c r="EG88" i="3"/>
  <c r="EE174" i="5"/>
  <c r="EF174" i="5" s="1"/>
  <c r="EG174" i="5"/>
  <c r="EG91" i="3"/>
  <c r="EE91" i="3"/>
  <c r="EF91" i="3" s="1"/>
  <c r="EG157" i="5"/>
  <c r="EE157" i="5"/>
  <c r="EF157" i="5" s="1"/>
  <c r="EE213" i="3"/>
  <c r="EF213" i="3" s="1"/>
  <c r="EG213" i="3"/>
  <c r="EB239" i="2"/>
  <c r="DZ239" i="2"/>
  <c r="EA239" i="2" s="1"/>
  <c r="EG160" i="4"/>
  <c r="EE160" i="4"/>
  <c r="EF160" i="4" s="1"/>
  <c r="EE129" i="5"/>
  <c r="EF129" i="5" s="1"/>
  <c r="EG129" i="5"/>
  <c r="EG214" i="4"/>
  <c r="EE214" i="4"/>
  <c r="EF214" i="4" s="1"/>
  <c r="EG240" i="3"/>
  <c r="EE240" i="3"/>
  <c r="EF240" i="3" s="1"/>
  <c r="EE177" i="5"/>
  <c r="EF177" i="5" s="1"/>
  <c r="EG177" i="5"/>
  <c r="EG155" i="5"/>
  <c r="EE155" i="5"/>
  <c r="EF155" i="5" s="1"/>
  <c r="EE139" i="4"/>
  <c r="EF139" i="4" s="1"/>
  <c r="EG139" i="4"/>
  <c r="EG102" i="4"/>
  <c r="EE102" i="4"/>
  <c r="EF102" i="4" s="1"/>
  <c r="EE178" i="3"/>
  <c r="EF178" i="3" s="1"/>
  <c r="EG178" i="3"/>
  <c r="EG191" i="4"/>
  <c r="EE191" i="4"/>
  <c r="EF191" i="4" s="1"/>
  <c r="EE28" i="5"/>
  <c r="EF28" i="5" s="1"/>
  <c r="EG28" i="5"/>
  <c r="EG172" i="5"/>
  <c r="EE172" i="5"/>
  <c r="EF172" i="5" s="1"/>
  <c r="EG71" i="3"/>
  <c r="EE71" i="3"/>
  <c r="EF71" i="3" s="1"/>
  <c r="EE256" i="3"/>
  <c r="EF256" i="3" s="1"/>
  <c r="EG256" i="3"/>
  <c r="EE87" i="4"/>
  <c r="EF87" i="4" s="1"/>
  <c r="EG87" i="4"/>
  <c r="EG49" i="5"/>
  <c r="EE49" i="5"/>
  <c r="EF49" i="5" s="1"/>
  <c r="DZ157" i="2"/>
  <c r="EA157" i="2" s="1"/>
  <c r="EB157" i="2"/>
  <c r="EB82" i="2"/>
  <c r="DZ82" i="2"/>
  <c r="EA82" i="2" s="1"/>
  <c r="EG12" i="5"/>
  <c r="EE12" i="5"/>
  <c r="EF12" i="5" s="1"/>
  <c r="EE142" i="4"/>
  <c r="EF142" i="4" s="1"/>
  <c r="EG142" i="4"/>
  <c r="EG220" i="5"/>
  <c r="EE220" i="5"/>
  <c r="EF220" i="5" s="1"/>
  <c r="EG27" i="4"/>
  <c r="EE27" i="4"/>
  <c r="EF27" i="4" s="1"/>
  <c r="EB240" i="2"/>
  <c r="DZ240" i="2"/>
  <c r="EA240" i="2" s="1"/>
  <c r="EG199" i="4"/>
  <c r="EE199" i="4"/>
  <c r="EF199" i="4" s="1"/>
  <c r="EG135" i="4"/>
  <c r="EE135" i="4"/>
  <c r="EF135" i="4" s="1"/>
  <c r="EE256" i="4"/>
  <c r="EF256" i="4" s="1"/>
  <c r="EG256" i="4"/>
  <c r="EG243" i="3"/>
  <c r="EE243" i="3"/>
  <c r="EF243" i="3" s="1"/>
  <c r="BH10" i="11"/>
  <c r="BG109" i="11"/>
  <c r="BJ10" i="11"/>
  <c r="BJ109" i="11" s="1"/>
  <c r="EE53" i="3"/>
  <c r="EF53" i="3" s="1"/>
  <c r="EG53" i="3"/>
  <c r="EG139" i="3"/>
  <c r="EE139" i="3"/>
  <c r="EF139" i="3" s="1"/>
  <c r="EG186" i="5"/>
  <c r="EE186" i="5"/>
  <c r="EF186" i="5" s="1"/>
  <c r="EE263" i="4"/>
  <c r="EF263" i="4" s="1"/>
  <c r="EG263" i="4"/>
  <c r="EG167" i="5"/>
  <c r="EE167" i="5"/>
  <c r="EF167" i="5" s="1"/>
  <c r="EE189" i="5"/>
  <c r="EF189" i="5" s="1"/>
  <c r="EG189" i="5"/>
  <c r="EB188" i="2"/>
  <c r="DZ188" i="2"/>
  <c r="EA188" i="2" s="1"/>
  <c r="EG245" i="5"/>
  <c r="EE245" i="5"/>
  <c r="EF245" i="5" s="1"/>
  <c r="EG198" i="3"/>
  <c r="EE198" i="3"/>
  <c r="EF198" i="3" s="1"/>
  <c r="AY86" i="11"/>
  <c r="AZ110" i="11"/>
  <c r="C195" i="11" s="1"/>
  <c r="EE101" i="3"/>
  <c r="EF101" i="3" s="1"/>
  <c r="EG101" i="3"/>
  <c r="EE166" i="5"/>
  <c r="EF166" i="5" s="1"/>
  <c r="EG166" i="5"/>
  <c r="EB184" i="2"/>
  <c r="DZ184" i="2"/>
  <c r="EA184" i="2" s="1"/>
  <c r="EB214" i="2"/>
  <c r="DZ214" i="2"/>
  <c r="EA214" i="2" s="1"/>
  <c r="EB168" i="2"/>
  <c r="DZ168" i="2"/>
  <c r="EA168" i="2" s="1"/>
  <c r="EE7" i="3"/>
  <c r="EF7" i="3" s="1"/>
  <c r="EG7" i="3"/>
  <c r="EE85" i="3"/>
  <c r="EF85" i="3" s="1"/>
  <c r="EG85" i="3"/>
  <c r="EG129" i="4"/>
  <c r="EE129" i="4"/>
  <c r="EF129" i="4" s="1"/>
  <c r="EB223" i="2"/>
  <c r="DZ223" i="2"/>
  <c r="EA223" i="2" s="1"/>
  <c r="DZ9" i="2"/>
  <c r="EA9" i="2" s="1"/>
  <c r="EB9" i="2"/>
  <c r="EB169" i="2"/>
  <c r="DZ169" i="2"/>
  <c r="EA169" i="2" s="1"/>
  <c r="EE125" i="3"/>
  <c r="EF125" i="3" s="1"/>
  <c r="EG125" i="3"/>
  <c r="DZ40" i="2"/>
  <c r="EA40" i="2" s="1"/>
  <c r="EB40" i="2"/>
  <c r="EE137" i="4"/>
  <c r="EF137" i="4" s="1"/>
  <c r="EG137" i="4"/>
  <c r="EG77" i="4"/>
  <c r="EE77" i="4"/>
  <c r="EF77" i="4" s="1"/>
  <c r="EE267" i="4"/>
  <c r="EF267" i="4" s="1"/>
  <c r="EG267" i="4"/>
  <c r="EE95" i="5"/>
  <c r="EF95" i="5" s="1"/>
  <c r="EG95" i="5"/>
  <c r="EB249" i="2"/>
  <c r="DZ249" i="2"/>
  <c r="EA249" i="2" s="1"/>
  <c r="EE140" i="3"/>
  <c r="EF140" i="3" s="1"/>
  <c r="EG140" i="3"/>
  <c r="EG207" i="5"/>
  <c r="EE207" i="5"/>
  <c r="EF207" i="5" s="1"/>
  <c r="DZ117" i="2"/>
  <c r="EA117" i="2" s="1"/>
  <c r="EB117" i="2"/>
  <c r="EG70" i="4"/>
  <c r="EE70" i="4"/>
  <c r="EF70" i="4" s="1"/>
  <c r="DZ131" i="2"/>
  <c r="EA131" i="2" s="1"/>
  <c r="EB131" i="2"/>
  <c r="EE81" i="5"/>
  <c r="EF81" i="5" s="1"/>
  <c r="EG81" i="5"/>
  <c r="EG171" i="3"/>
  <c r="EE171" i="3"/>
  <c r="EF171" i="3" s="1"/>
  <c r="DZ77" i="2"/>
  <c r="EA77" i="2" s="1"/>
  <c r="EB77" i="2"/>
  <c r="EE5" i="4"/>
  <c r="EF5" i="4" s="1"/>
  <c r="EG5" i="4"/>
  <c r="EE181" i="3"/>
  <c r="EF181" i="3" s="1"/>
  <c r="EG181" i="3"/>
  <c r="EE169" i="4"/>
  <c r="EF169" i="4" s="1"/>
  <c r="EG169" i="4"/>
  <c r="EB36" i="2"/>
  <c r="DZ36" i="2"/>
  <c r="EA36" i="2" s="1"/>
  <c r="EE34" i="3"/>
  <c r="EF34" i="3" s="1"/>
  <c r="EG34" i="3"/>
  <c r="EG93" i="3"/>
  <c r="EE93" i="3"/>
  <c r="EF93" i="3" s="1"/>
  <c r="EG207" i="4"/>
  <c r="EE207" i="4"/>
  <c r="EF207" i="4" s="1"/>
  <c r="EG154" i="4"/>
  <c r="EE154" i="4"/>
  <c r="EF154" i="4" s="1"/>
  <c r="DZ152" i="2"/>
  <c r="EA152" i="2" s="1"/>
  <c r="EB152" i="2"/>
  <c r="EE54" i="5"/>
  <c r="EF54" i="5" s="1"/>
  <c r="EG54" i="5"/>
  <c r="EG222" i="4"/>
  <c r="EE222" i="4"/>
  <c r="EF222" i="4" s="1"/>
  <c r="EB250" i="2"/>
  <c r="DZ250" i="2"/>
  <c r="EA250" i="2" s="1"/>
  <c r="EE189" i="3"/>
  <c r="EF189" i="3" s="1"/>
  <c r="EG189" i="3"/>
  <c r="EG257" i="4"/>
  <c r="EE257" i="4"/>
  <c r="EF257" i="4" s="1"/>
  <c r="EB210" i="2"/>
  <c r="DZ210" i="2"/>
  <c r="EA210" i="2" s="1"/>
  <c r="EE116" i="5"/>
  <c r="EF116" i="5" s="1"/>
  <c r="EG116" i="5"/>
  <c r="EG279" i="3"/>
  <c r="EE279" i="3"/>
  <c r="EF279" i="3" s="1"/>
  <c r="EE248" i="3"/>
  <c r="EF248" i="3" s="1"/>
  <c r="EG248" i="3"/>
  <c r="EE120" i="3"/>
  <c r="EF120" i="3" s="1"/>
  <c r="EG120" i="3"/>
  <c r="EE260" i="3"/>
  <c r="EF260" i="3" s="1"/>
  <c r="EG260" i="3"/>
  <c r="EG185" i="5"/>
  <c r="EE185" i="5"/>
  <c r="EF185" i="5" s="1"/>
  <c r="EE182" i="3"/>
  <c r="EF182" i="3" s="1"/>
  <c r="EG182" i="3"/>
  <c r="EG94" i="3"/>
  <c r="EE94" i="3"/>
  <c r="EF94" i="3" s="1"/>
  <c r="EG22" i="3"/>
  <c r="EE22" i="3"/>
  <c r="EF22" i="3" s="1"/>
  <c r="EG257" i="3"/>
  <c r="EE257" i="3"/>
  <c r="EF257" i="3" s="1"/>
  <c r="EG184" i="3"/>
  <c r="EE184" i="3"/>
  <c r="EF184" i="3" s="1"/>
  <c r="EG32" i="3"/>
  <c r="EE32" i="3"/>
  <c r="EF32" i="3" s="1"/>
  <c r="EG16" i="3"/>
  <c r="EE16" i="3"/>
  <c r="EF16" i="3" s="1"/>
  <c r="EG259" i="5"/>
  <c r="EE259" i="5"/>
  <c r="EF259" i="5" s="1"/>
  <c r="EG269" i="4"/>
  <c r="EE269" i="4"/>
  <c r="EF269" i="4" s="1"/>
  <c r="EE108" i="5"/>
  <c r="EF108" i="5" s="1"/>
  <c r="EG108" i="5"/>
  <c r="EE171" i="5"/>
  <c r="EF171" i="5" s="1"/>
  <c r="EG171" i="5"/>
  <c r="EG65" i="3"/>
  <c r="EE65" i="3"/>
  <c r="EF65" i="3" s="1"/>
  <c r="EG86" i="5"/>
  <c r="EE86" i="5"/>
  <c r="EF86" i="5" s="1"/>
  <c r="EG178" i="4"/>
  <c r="EE178" i="4"/>
  <c r="EF178" i="4" s="1"/>
  <c r="EG264" i="3"/>
  <c r="EE264" i="3"/>
  <c r="EF264" i="3" s="1"/>
  <c r="EG163" i="3"/>
  <c r="EE163" i="3"/>
  <c r="EF163" i="3" s="1"/>
  <c r="EE121" i="5"/>
  <c r="EF121" i="5" s="1"/>
  <c r="EG121" i="5"/>
  <c r="EG95" i="4"/>
  <c r="EE95" i="4"/>
  <c r="EF95" i="4" s="1"/>
  <c r="DZ134" i="2"/>
  <c r="EA134" i="2" s="1"/>
  <c r="EB134" i="2"/>
  <c r="EG120" i="4"/>
  <c r="EE120" i="4"/>
  <c r="EF120" i="4" s="1"/>
  <c r="EG272" i="4"/>
  <c r="EE272" i="4"/>
  <c r="EF272" i="4" s="1"/>
  <c r="EE214" i="3"/>
  <c r="EF214" i="3" s="1"/>
  <c r="EG214" i="3"/>
  <c r="EG42" i="4"/>
  <c r="EE42" i="4"/>
  <c r="EF42" i="4" s="1"/>
  <c r="EB64" i="2"/>
  <c r="DZ64" i="2"/>
  <c r="EA64" i="2" s="1"/>
  <c r="EG258" i="4"/>
  <c r="EE258" i="4"/>
  <c r="EF258" i="4" s="1"/>
  <c r="EG81" i="3"/>
  <c r="EE81" i="3"/>
  <c r="EF81" i="3" s="1"/>
  <c r="EE251" i="5"/>
  <c r="EF251" i="5" s="1"/>
  <c r="EG251" i="5"/>
  <c r="EG66" i="5"/>
  <c r="EE66" i="5"/>
  <c r="EF66" i="5" s="1"/>
  <c r="DZ122" i="2"/>
  <c r="EA122" i="2" s="1"/>
  <c r="EB122" i="2"/>
  <c r="EB92" i="2"/>
  <c r="DZ92" i="2"/>
  <c r="EA92" i="2" s="1"/>
  <c r="EG249" i="5"/>
  <c r="EE249" i="5"/>
  <c r="EF249" i="5" s="1"/>
  <c r="EE75" i="4"/>
  <c r="EF75" i="4" s="1"/>
  <c r="EG75" i="4"/>
  <c r="EB120" i="2"/>
  <c r="DZ120" i="2"/>
  <c r="EA120" i="2" s="1"/>
  <c r="EG238" i="3"/>
  <c r="EE238" i="3"/>
  <c r="EF238" i="3" s="1"/>
  <c r="EE69" i="5"/>
  <c r="EF69" i="5" s="1"/>
  <c r="EG69" i="5"/>
  <c r="EG198" i="5"/>
  <c r="EE198" i="5"/>
  <c r="EF198" i="5" s="1"/>
  <c r="EG200" i="4"/>
  <c r="EE200" i="4"/>
  <c r="EF200" i="4" s="1"/>
  <c r="EG159" i="5"/>
  <c r="EE159" i="5"/>
  <c r="EF159" i="5" s="1"/>
  <c r="EG156" i="5"/>
  <c r="EE156" i="5"/>
  <c r="EF156" i="5" s="1"/>
  <c r="EB204" i="2"/>
  <c r="DZ204" i="2"/>
  <c r="EA204" i="2" s="1"/>
  <c r="EE146" i="4"/>
  <c r="EF146" i="4" s="1"/>
  <c r="EG146" i="4"/>
  <c r="EE248" i="5"/>
  <c r="EF248" i="5" s="1"/>
  <c r="EG248" i="5"/>
  <c r="DZ83" i="2"/>
  <c r="EA83" i="2" s="1"/>
  <c r="EB83" i="2"/>
  <c r="EG232" i="5"/>
  <c r="EE232" i="5"/>
  <c r="EF232" i="5" s="1"/>
  <c r="EB155" i="2"/>
  <c r="DZ155" i="2"/>
  <c r="EA155" i="2" s="1"/>
  <c r="EE113" i="3"/>
  <c r="EF113" i="3" s="1"/>
  <c r="EG113" i="3"/>
  <c r="BD109" i="11"/>
  <c r="BE10" i="11"/>
  <c r="EG64" i="4"/>
  <c r="EE64" i="4"/>
  <c r="EF64" i="4" s="1"/>
  <c r="EE40" i="4"/>
  <c r="EF40" i="4" s="1"/>
  <c r="EG40" i="4"/>
  <c r="EG62" i="3"/>
  <c r="EE62" i="3"/>
  <c r="EF62" i="3" s="1"/>
  <c r="EE263" i="5"/>
  <c r="EF263" i="5" s="1"/>
  <c r="EG263" i="5"/>
  <c r="EE228" i="4"/>
  <c r="EF228" i="4" s="1"/>
  <c r="EG228" i="4"/>
  <c r="EG212" i="3"/>
  <c r="EE212" i="3"/>
  <c r="EF212" i="3" s="1"/>
  <c r="AY37" i="11"/>
  <c r="AZ109" i="11"/>
  <c r="C194" i="11" s="1"/>
  <c r="EB221" i="2"/>
  <c r="DZ221" i="2"/>
  <c r="EA221" i="2" s="1"/>
  <c r="EG200" i="3"/>
  <c r="EE200" i="3"/>
  <c r="EF200" i="3" s="1"/>
  <c r="EG162" i="3"/>
  <c r="EE162" i="3"/>
  <c r="EF162" i="3" s="1"/>
  <c r="EG90" i="4"/>
  <c r="EE90" i="4"/>
  <c r="EF90" i="4" s="1"/>
  <c r="EE127" i="5"/>
  <c r="EF127" i="5" s="1"/>
  <c r="EG127" i="5"/>
  <c r="EG275" i="5"/>
  <c r="EE275" i="5"/>
  <c r="EF275" i="5" s="1"/>
  <c r="EG11" i="4"/>
  <c r="EE11" i="4"/>
  <c r="EF11" i="4" s="1"/>
  <c r="EE15" i="3"/>
  <c r="EF15" i="3" s="1"/>
  <c r="EG15" i="3"/>
  <c r="EE114" i="4"/>
  <c r="EF114" i="4" s="1"/>
  <c r="EG114" i="4"/>
  <c r="EG9" i="4"/>
  <c r="EE9" i="4"/>
  <c r="EF9" i="4" s="1"/>
  <c r="EB8" i="2"/>
  <c r="DZ8" i="2"/>
  <c r="EA8" i="2" s="1"/>
  <c r="EB6" i="2"/>
  <c r="DZ6" i="2"/>
  <c r="EA6" i="2" s="1"/>
  <c r="EB199" i="2"/>
  <c r="DZ199" i="2"/>
  <c r="EA199" i="2" s="1"/>
  <c r="EG191" i="5"/>
  <c r="EE191" i="5"/>
  <c r="EF191" i="5" s="1"/>
  <c r="EG163" i="5"/>
  <c r="EE163" i="5"/>
  <c r="EF163" i="5" s="1"/>
  <c r="EE193" i="5"/>
  <c r="EF193" i="5" s="1"/>
  <c r="EG193" i="5"/>
  <c r="DZ123" i="2"/>
  <c r="EA123" i="2" s="1"/>
  <c r="EB123" i="2"/>
  <c r="EB202" i="2"/>
  <c r="DZ202" i="2"/>
  <c r="EA202" i="2" s="1"/>
  <c r="EB173" i="2"/>
  <c r="DZ173" i="2"/>
  <c r="EA173" i="2" s="1"/>
  <c r="EB251" i="2"/>
  <c r="DZ251" i="2"/>
  <c r="EA251" i="2" s="1"/>
  <c r="EE244" i="4"/>
  <c r="EF244" i="4" s="1"/>
  <c r="EG244" i="4"/>
  <c r="DZ16" i="2"/>
  <c r="EA16" i="2" s="1"/>
  <c r="EB16" i="2"/>
  <c r="EG35" i="5"/>
  <c r="EE35" i="5"/>
  <c r="EF35" i="5" s="1"/>
  <c r="EG106" i="3"/>
  <c r="EE106" i="3"/>
  <c r="EF106" i="3" s="1"/>
  <c r="EE71" i="5"/>
  <c r="EF71" i="5" s="1"/>
  <c r="EG71" i="5"/>
  <c r="EE256" i="5"/>
  <c r="EF256" i="5" s="1"/>
  <c r="EG256" i="5"/>
  <c r="EE31" i="3"/>
  <c r="EF31" i="3" s="1"/>
  <c r="EG31" i="3"/>
  <c r="DZ91" i="2"/>
  <c r="EA91" i="2" s="1"/>
  <c r="EB91" i="2"/>
  <c r="EG60" i="5"/>
  <c r="EE60" i="5"/>
  <c r="EF60" i="5" s="1"/>
  <c r="EE96" i="3"/>
  <c r="EF96" i="3" s="1"/>
  <c r="EG96" i="3"/>
  <c r="EG80" i="3"/>
  <c r="EE80" i="3"/>
  <c r="EF80" i="3" s="1"/>
  <c r="EG92" i="3"/>
  <c r="EE92" i="3"/>
  <c r="EF92" i="3" s="1"/>
  <c r="EG269" i="5"/>
  <c r="EE269" i="5"/>
  <c r="EF269" i="5" s="1"/>
  <c r="EB183" i="2"/>
  <c r="DZ183" i="2"/>
  <c r="EA183" i="2" s="1"/>
  <c r="EB38" i="2"/>
  <c r="DZ38" i="2"/>
  <c r="EA38" i="2" s="1"/>
  <c r="EG113" i="5"/>
  <c r="EE113" i="5"/>
  <c r="EF113" i="5" s="1"/>
  <c r="BG110" i="11"/>
  <c r="BJ59" i="11"/>
  <c r="BJ110" i="11" s="1"/>
  <c r="BH59" i="11"/>
  <c r="EG23" i="5"/>
  <c r="EE23" i="5"/>
  <c r="EF23" i="5" s="1"/>
  <c r="EG161" i="4"/>
  <c r="EE161" i="4"/>
  <c r="EF161" i="4" s="1"/>
  <c r="EE97" i="5"/>
  <c r="EF97" i="5" s="1"/>
  <c r="EG97" i="5"/>
  <c r="EB212" i="2"/>
  <c r="DZ212" i="2"/>
  <c r="EA212" i="2" s="1"/>
  <c r="EE52" i="3"/>
  <c r="EF52" i="3" s="1"/>
  <c r="EG52" i="3"/>
  <c r="EG20" i="3"/>
  <c r="EE20" i="3"/>
  <c r="EF20" i="3" s="1"/>
  <c r="DZ57" i="2"/>
  <c r="EA57" i="2" s="1"/>
  <c r="EB57" i="2"/>
  <c r="EB143" i="2"/>
  <c r="DZ143" i="2"/>
  <c r="EA143" i="2" s="1"/>
  <c r="EG50" i="3"/>
  <c r="EE50" i="3"/>
  <c r="EF50" i="3" s="1"/>
  <c r="EG195" i="5"/>
  <c r="EE195" i="5"/>
  <c r="EF195" i="5" s="1"/>
  <c r="EG18" i="3"/>
  <c r="EE18" i="3"/>
  <c r="EF18" i="3" s="1"/>
  <c r="EG29" i="5"/>
  <c r="EE29" i="5"/>
  <c r="EF29" i="5" s="1"/>
  <c r="EG131" i="4"/>
  <c r="EE131" i="4"/>
  <c r="EF131" i="4" s="1"/>
  <c r="EE136" i="5"/>
  <c r="EF136" i="5" s="1"/>
  <c r="EG136" i="5"/>
  <c r="DZ73" i="2"/>
  <c r="EA73" i="2" s="1"/>
  <c r="EB73" i="2"/>
  <c r="EE103" i="3"/>
  <c r="EF103" i="3" s="1"/>
  <c r="EG103" i="3"/>
  <c r="EE279" i="4"/>
  <c r="EF279" i="4" s="1"/>
  <c r="EG279" i="4"/>
  <c r="DZ111" i="2"/>
  <c r="EA111" i="2" s="1"/>
  <c r="EB111" i="2"/>
  <c r="EG149" i="3"/>
  <c r="EE149" i="3"/>
  <c r="EF149" i="3" s="1"/>
  <c r="EE254" i="5"/>
  <c r="EF254" i="5" s="1"/>
  <c r="EG254" i="5"/>
  <c r="EG192" i="5"/>
  <c r="EE192" i="5"/>
  <c r="EF192" i="5" s="1"/>
  <c r="EG197" i="5"/>
  <c r="EE197" i="5"/>
  <c r="EF197" i="5" s="1"/>
  <c r="EB128" i="2"/>
  <c r="DZ128" i="2"/>
  <c r="EA128" i="2" s="1"/>
  <c r="EB116" i="2"/>
  <c r="DZ116" i="2"/>
  <c r="EA116" i="2" s="1"/>
  <c r="EG264" i="5"/>
  <c r="EE264" i="5"/>
  <c r="EF264" i="5" s="1"/>
  <c r="EG176" i="4"/>
  <c r="EE176" i="4"/>
  <c r="EF176" i="4" s="1"/>
  <c r="EE175" i="3"/>
  <c r="EF175" i="3" s="1"/>
  <c r="EG175" i="3"/>
  <c r="EG233" i="3"/>
  <c r="EE233" i="3"/>
  <c r="EF233" i="3" s="1"/>
  <c r="EG18" i="4"/>
  <c r="EE18" i="4"/>
  <c r="EF18" i="4" s="1"/>
  <c r="EB105" i="2"/>
  <c r="DZ105" i="2"/>
  <c r="EA105" i="2" s="1"/>
  <c r="EB174" i="2"/>
  <c r="DZ174" i="2"/>
  <c r="EA174" i="2" s="1"/>
  <c r="EE62" i="5"/>
  <c r="EF62" i="5" s="1"/>
  <c r="EG62" i="5"/>
  <c r="EG133" i="4"/>
  <c r="EE133" i="4"/>
  <c r="EF133" i="4" s="1"/>
  <c r="EE46" i="4"/>
  <c r="EF46" i="4" s="1"/>
  <c r="EG46" i="4"/>
  <c r="EG223" i="4"/>
  <c r="EE223" i="4"/>
  <c r="EF223" i="4" s="1"/>
  <c r="EG171" i="4"/>
  <c r="EE171" i="4"/>
  <c r="EF171" i="4" s="1"/>
  <c r="EE128" i="5"/>
  <c r="EF128" i="5" s="1"/>
  <c r="EG128" i="5"/>
  <c r="EG14" i="3"/>
  <c r="EE14" i="3"/>
  <c r="EF14" i="3" s="1"/>
  <c r="EG9" i="5"/>
  <c r="EE9" i="5"/>
  <c r="EF9" i="5" s="1"/>
  <c r="EB145" i="2"/>
  <c r="DZ145" i="2"/>
  <c r="EA145" i="2" s="1"/>
  <c r="EG144" i="5"/>
  <c r="EE144" i="5"/>
  <c r="EF144" i="5" s="1"/>
  <c r="EG73" i="3"/>
  <c r="EE73" i="3"/>
  <c r="EF73" i="3" s="1"/>
  <c r="EG239" i="3"/>
  <c r="EE239" i="3"/>
  <c r="EF239" i="3" s="1"/>
  <c r="EE229" i="5"/>
  <c r="EF229" i="5" s="1"/>
  <c r="EG229" i="5"/>
  <c r="EG247" i="3"/>
  <c r="EE247" i="3"/>
  <c r="EF247" i="3" s="1"/>
  <c r="EG48" i="3"/>
  <c r="EE48" i="3"/>
  <c r="EF48" i="3" s="1"/>
  <c r="EE176" i="3"/>
  <c r="EF176" i="3" s="1"/>
  <c r="EG176" i="3"/>
  <c r="EG90" i="3"/>
  <c r="EE90" i="3"/>
  <c r="EF90" i="3" s="1"/>
  <c r="EB200" i="2"/>
  <c r="DZ200" i="2"/>
  <c r="EA200" i="2" s="1"/>
  <c r="EB58" i="2"/>
  <c r="DZ58" i="2"/>
  <c r="EA58" i="2" s="1"/>
  <c r="EG200" i="5"/>
  <c r="EE200" i="5"/>
  <c r="EF200" i="5" s="1"/>
  <c r="EE178" i="5"/>
  <c r="EF178" i="5" s="1"/>
  <c r="EG178" i="5"/>
  <c r="EB140" i="2"/>
  <c r="DZ140" i="2"/>
  <c r="EA140" i="2" s="1"/>
  <c r="DZ65" i="2"/>
  <c r="EA65" i="2" s="1"/>
  <c r="EB65" i="2"/>
  <c r="EG203" i="3"/>
  <c r="EE203" i="3"/>
  <c r="EF203" i="3" s="1"/>
  <c r="EE235" i="4"/>
  <c r="EF235" i="4" s="1"/>
  <c r="EG235" i="4"/>
  <c r="EE226" i="5"/>
  <c r="EF226" i="5" s="1"/>
  <c r="EG226" i="5"/>
  <c r="EE241" i="5"/>
  <c r="EF241" i="5" s="1"/>
  <c r="EG241" i="5"/>
  <c r="EE141" i="4"/>
  <c r="EF141" i="4" s="1"/>
  <c r="EG141" i="4"/>
  <c r="EG191" i="3"/>
  <c r="EE191" i="3"/>
  <c r="EF191" i="3" s="1"/>
  <c r="EE168" i="3"/>
  <c r="EF168" i="3" s="1"/>
  <c r="EG168" i="3"/>
  <c r="EE213" i="4"/>
  <c r="EF213" i="4" s="1"/>
  <c r="EG213" i="4"/>
  <c r="EE278" i="5"/>
  <c r="EF278" i="5" s="1"/>
  <c r="EG278" i="5"/>
  <c r="EG28" i="3"/>
  <c r="EE28" i="3"/>
  <c r="EF28" i="3" s="1"/>
  <c r="DZ171" i="2"/>
  <c r="EA171" i="2" s="1"/>
  <c r="EB171" i="2"/>
  <c r="EG203" i="5"/>
  <c r="EE203" i="5"/>
  <c r="EF203" i="5" s="1"/>
  <c r="EE252" i="4"/>
  <c r="EF252" i="4" s="1"/>
  <c r="EG252" i="4"/>
  <c r="EG240" i="5"/>
  <c r="EE240" i="5"/>
  <c r="EF240" i="5" s="1"/>
  <c r="EB196" i="2"/>
  <c r="DZ196" i="2"/>
  <c r="EA196" i="2" s="1"/>
  <c r="EG261" i="3"/>
  <c r="EE261" i="3"/>
  <c r="EF261" i="3" s="1"/>
  <c r="EE183" i="3"/>
  <c r="EF183" i="3" s="1"/>
  <c r="EG183" i="3"/>
  <c r="EE13" i="5"/>
  <c r="EF13" i="5" s="1"/>
  <c r="EG13" i="5"/>
  <c r="EG25" i="4"/>
  <c r="EE25" i="4"/>
  <c r="EF25" i="4" s="1"/>
  <c r="EG53" i="4"/>
  <c r="EE53" i="4"/>
  <c r="EF53" i="4" s="1"/>
  <c r="EB156" i="2"/>
  <c r="DZ156" i="2"/>
  <c r="EA156" i="2" s="1"/>
  <c r="EE84" i="5"/>
  <c r="EF84" i="5" s="1"/>
  <c r="EG84" i="5"/>
  <c r="EG54" i="3"/>
  <c r="EE54" i="3"/>
  <c r="EF54" i="3" s="1"/>
  <c r="EE152" i="4"/>
  <c r="EF152" i="4" s="1"/>
  <c r="EG152" i="4"/>
  <c r="EE149" i="4"/>
  <c r="EF149" i="4" s="1"/>
  <c r="EG149" i="4"/>
  <c r="EE167" i="3"/>
  <c r="EF167" i="3" s="1"/>
  <c r="EG167" i="3"/>
  <c r="EE132" i="5"/>
  <c r="EF132" i="5" s="1"/>
  <c r="EG132" i="5"/>
  <c r="EE79" i="4"/>
  <c r="EF79" i="4" s="1"/>
  <c r="EG79" i="4"/>
  <c r="EG43" i="5"/>
  <c r="EE43" i="5"/>
  <c r="EF43" i="5" s="1"/>
  <c r="EE205" i="3"/>
  <c r="EF205" i="3" s="1"/>
  <c r="EG205" i="3"/>
  <c r="EG117" i="5"/>
  <c r="EE117" i="5"/>
  <c r="EF117" i="5" s="1"/>
  <c r="EB231" i="2"/>
  <c r="DZ231" i="2"/>
  <c r="EA231" i="2" s="1"/>
  <c r="EE57" i="5"/>
  <c r="EF57" i="5" s="1"/>
  <c r="EG57" i="5"/>
  <c r="EB257" i="2"/>
  <c r="DZ257" i="2"/>
  <c r="EA257" i="2" s="1"/>
  <c r="EE97" i="4"/>
  <c r="EF97" i="4" s="1"/>
  <c r="EG97" i="4"/>
  <c r="EG265" i="3"/>
  <c r="EE265" i="3"/>
  <c r="EF265" i="3" s="1"/>
  <c r="EE22" i="5"/>
  <c r="EF22" i="5" s="1"/>
  <c r="EG22" i="5"/>
  <c r="EG34" i="4"/>
  <c r="EE34" i="4"/>
  <c r="EF34" i="4" s="1"/>
  <c r="EB215" i="2"/>
  <c r="DZ215" i="2"/>
  <c r="EA215" i="2" s="1"/>
  <c r="EG107" i="4"/>
  <c r="EE107" i="4"/>
  <c r="EF107" i="4" s="1"/>
  <c r="EE212" i="4"/>
  <c r="EF212" i="4" s="1"/>
  <c r="EG212" i="4"/>
  <c r="EB186" i="2"/>
  <c r="DZ186" i="2"/>
  <c r="EA186" i="2" s="1"/>
  <c r="EE180" i="4"/>
  <c r="EF180" i="4" s="1"/>
  <c r="EG180" i="4"/>
  <c r="EE119" i="4"/>
  <c r="EF119" i="4" s="1"/>
  <c r="EG119" i="4"/>
  <c r="EG149" i="5"/>
  <c r="EE149" i="5"/>
  <c r="EF149" i="5" s="1"/>
  <c r="EE142" i="3"/>
  <c r="EF142" i="3" s="1"/>
  <c r="EG142" i="3"/>
  <c r="EB158" i="2"/>
  <c r="DZ158" i="2"/>
  <c r="EA158" i="2" s="1"/>
  <c r="EG226" i="4"/>
  <c r="EE226" i="4"/>
  <c r="EF226" i="4" s="1"/>
  <c r="EG270" i="5"/>
  <c r="EE270" i="5"/>
  <c r="EF270" i="5" s="1"/>
  <c r="EG255" i="3"/>
  <c r="EE255" i="3"/>
  <c r="EF255" i="3" s="1"/>
  <c r="DZ139" i="2"/>
  <c r="EA139" i="2" s="1"/>
  <c r="EB139" i="2"/>
  <c r="EE21" i="4"/>
  <c r="EF21" i="4" s="1"/>
  <c r="EG21" i="4"/>
  <c r="EE18" i="5"/>
  <c r="EF18" i="5" s="1"/>
  <c r="EG18" i="5"/>
  <c r="EE38" i="5"/>
  <c r="EF38" i="5" s="1"/>
  <c r="EG38" i="5"/>
  <c r="EG101" i="5"/>
  <c r="EE101" i="5"/>
  <c r="EF101" i="5" s="1"/>
  <c r="EE204" i="5"/>
  <c r="EF204" i="5" s="1"/>
  <c r="EG204" i="5"/>
  <c r="EG183" i="4"/>
  <c r="EE183" i="4"/>
  <c r="EF183" i="4" s="1"/>
  <c r="EE13" i="3"/>
  <c r="EF13" i="3" s="1"/>
  <c r="EG13" i="3"/>
  <c r="EG180" i="5"/>
  <c r="EE180" i="5"/>
  <c r="EF180" i="5" s="1"/>
  <c r="EB213" i="2"/>
  <c r="DZ213" i="2"/>
  <c r="EA213" i="2" s="1"/>
  <c r="EG239" i="5"/>
  <c r="EE239" i="5"/>
  <c r="EF239" i="5" s="1"/>
  <c r="EB27" i="2"/>
  <c r="DZ27" i="2"/>
  <c r="EA27" i="2" s="1"/>
  <c r="EE69" i="3"/>
  <c r="EF69" i="3" s="1"/>
  <c r="EG69" i="3"/>
  <c r="EG8" i="5"/>
  <c r="EE8" i="5"/>
  <c r="EF8" i="5" s="1"/>
  <c r="EE216" i="5"/>
  <c r="EF216" i="5" s="1"/>
  <c r="EG216" i="5"/>
  <c r="EG227" i="3"/>
  <c r="EE227" i="3"/>
  <c r="EF227" i="3" s="1"/>
  <c r="DZ154" i="2"/>
  <c r="EA154" i="2" s="1"/>
  <c r="EB154" i="2"/>
  <c r="DZ48" i="2"/>
  <c r="EA48" i="2" s="1"/>
  <c r="EB48" i="2"/>
  <c r="EE27" i="3"/>
  <c r="EF27" i="3" s="1"/>
  <c r="EG27" i="3"/>
  <c r="EB193" i="2"/>
  <c r="DZ193" i="2"/>
  <c r="EA193" i="2" s="1"/>
  <c r="EB66" i="2"/>
  <c r="DZ66" i="2"/>
  <c r="EA66" i="2" s="1"/>
  <c r="EG211" i="3"/>
  <c r="EE211" i="3"/>
  <c r="EF211" i="3" s="1"/>
  <c r="EG249" i="4"/>
  <c r="EE249" i="4"/>
  <c r="EF249" i="4" s="1"/>
  <c r="EE123" i="3"/>
  <c r="EF123" i="3" s="1"/>
  <c r="EG123" i="3"/>
  <c r="EG48" i="5"/>
  <c r="EE48" i="5"/>
  <c r="EF48" i="5" s="1"/>
  <c r="EE158" i="4"/>
  <c r="EF158" i="4" s="1"/>
  <c r="EG158" i="4"/>
  <c r="EE150" i="3"/>
  <c r="EF150" i="3" s="1"/>
  <c r="EG150" i="3"/>
  <c r="EE151" i="3"/>
  <c r="EF151" i="3" s="1"/>
  <c r="EG151" i="3"/>
  <c r="EG89" i="5"/>
  <c r="EE89" i="5"/>
  <c r="EF89" i="5" s="1"/>
  <c r="EG269" i="3"/>
  <c r="EE269" i="3"/>
  <c r="EF269" i="3" s="1"/>
  <c r="EG175" i="5"/>
  <c r="EE175" i="5"/>
  <c r="EF175" i="5" s="1"/>
  <c r="EE61" i="3"/>
  <c r="EF61" i="3" s="1"/>
  <c r="EG61" i="3"/>
  <c r="EG104" i="5"/>
  <c r="EE104" i="5"/>
  <c r="EF104" i="5" s="1"/>
  <c r="EE75" i="3"/>
  <c r="EF75" i="3" s="1"/>
  <c r="EG75" i="3"/>
  <c r="EG133" i="5"/>
  <c r="EE133" i="5"/>
  <c r="EF133" i="5" s="1"/>
  <c r="EG98" i="5"/>
  <c r="EE98" i="5"/>
  <c r="EF98" i="5" s="1"/>
  <c r="EB132" i="2"/>
  <c r="DZ132" i="2"/>
  <c r="EA132" i="2" s="1"/>
  <c r="EB222" i="2"/>
  <c r="DZ222" i="2"/>
  <c r="EA222" i="2" s="1"/>
  <c r="EB62" i="2"/>
  <c r="DZ62" i="2"/>
  <c r="EA62" i="2" s="1"/>
  <c r="EG276" i="3"/>
  <c r="EE276" i="3"/>
  <c r="EF276" i="3" s="1"/>
  <c r="EG21" i="5"/>
  <c r="EE21" i="5"/>
  <c r="EF21" i="5" s="1"/>
  <c r="DZ12" i="2"/>
  <c r="EA12" i="2" s="1"/>
  <c r="EB12" i="2"/>
  <c r="EG138" i="4"/>
  <c r="EE138" i="4"/>
  <c r="EF138" i="4" s="1"/>
  <c r="EG88" i="5"/>
  <c r="EE88" i="5"/>
  <c r="EF88" i="5" s="1"/>
  <c r="EG242" i="5"/>
  <c r="EE242" i="5"/>
  <c r="EF242" i="5" s="1"/>
  <c r="EG219" i="3"/>
  <c r="EE219" i="3"/>
  <c r="EF219" i="3" s="1"/>
  <c r="EG122" i="3"/>
  <c r="EE122" i="3"/>
  <c r="EF122" i="3" s="1"/>
  <c r="EG158" i="3"/>
  <c r="EE158" i="3"/>
  <c r="EF158" i="3" s="1"/>
  <c r="EE107" i="3"/>
  <c r="EF107" i="3" s="1"/>
  <c r="EG107" i="3"/>
  <c r="EG78" i="5"/>
  <c r="EE78" i="5"/>
  <c r="EF78" i="5" s="1"/>
  <c r="EG74" i="5"/>
  <c r="EE74" i="5"/>
  <c r="EF74" i="5" s="1"/>
  <c r="EG87" i="5"/>
  <c r="EE87" i="5"/>
  <c r="EF87" i="5" s="1"/>
  <c r="EG7" i="5"/>
  <c r="EE7" i="5"/>
  <c r="EF7" i="5" s="1"/>
  <c r="EE117" i="3"/>
  <c r="EF117" i="3" s="1"/>
  <c r="EG117" i="3"/>
  <c r="EE86" i="3"/>
  <c r="EF86" i="3" s="1"/>
  <c r="EG86" i="3"/>
  <c r="EB99" i="2"/>
  <c r="DZ99" i="2"/>
  <c r="EA99" i="2" s="1"/>
  <c r="EG56" i="3"/>
  <c r="EE56" i="3"/>
  <c r="EF56" i="3" s="1"/>
  <c r="EG67" i="3"/>
  <c r="EE67" i="3"/>
  <c r="EF67" i="3" s="1"/>
  <c r="EG111" i="5"/>
  <c r="EE111" i="5"/>
  <c r="EF111" i="5" s="1"/>
  <c r="EB21" i="2"/>
  <c r="DZ21" i="2"/>
  <c r="EA21" i="2" s="1"/>
  <c r="EE30" i="5"/>
  <c r="EF30" i="5" s="1"/>
  <c r="EG30" i="5"/>
  <c r="EG51" i="5"/>
  <c r="EE51" i="5"/>
  <c r="EF51" i="5" s="1"/>
  <c r="EG47" i="5"/>
  <c r="EE47" i="5"/>
  <c r="EF47" i="5" s="1"/>
  <c r="EE24" i="5"/>
  <c r="EF24" i="5" s="1"/>
  <c r="EG24" i="5"/>
  <c r="EG44" i="3"/>
  <c r="EE44" i="3"/>
  <c r="EF44" i="3" s="1"/>
  <c r="EB265" i="2"/>
  <c r="DZ265" i="2"/>
  <c r="EA265" i="2" s="1"/>
  <c r="EB254" i="2"/>
  <c r="DZ254" i="2"/>
  <c r="EA254" i="2" s="1"/>
  <c r="EE186" i="3"/>
  <c r="EF186" i="3" s="1"/>
  <c r="EG186" i="3"/>
  <c r="EE70" i="5"/>
  <c r="EF70" i="5" s="1"/>
  <c r="EG70" i="5"/>
  <c r="EE222" i="5"/>
  <c r="EF222" i="5" s="1"/>
  <c r="EG222" i="5"/>
  <c r="EG126" i="3"/>
  <c r="EE126" i="3"/>
  <c r="EF126" i="3" s="1"/>
  <c r="EE253" i="3"/>
  <c r="EF253" i="3" s="1"/>
  <c r="EG253" i="3"/>
  <c r="EB176" i="2"/>
  <c r="DZ176" i="2"/>
  <c r="EA176" i="2" s="1"/>
  <c r="EG166" i="4"/>
  <c r="EE166" i="4"/>
  <c r="EF166" i="4" s="1"/>
  <c r="EG215" i="4"/>
  <c r="EE215" i="4"/>
  <c r="EF215" i="4" s="1"/>
  <c r="EG33" i="4"/>
  <c r="EE33" i="4"/>
  <c r="EF33" i="4" s="1"/>
  <c r="DZ148" i="2"/>
  <c r="EA148" i="2" s="1"/>
  <c r="EB148" i="2"/>
  <c r="EB137" i="2"/>
  <c r="DZ137" i="2"/>
  <c r="EA137" i="2" s="1"/>
  <c r="EG161" i="3"/>
  <c r="EE161" i="3"/>
  <c r="EF161" i="3" s="1"/>
  <c r="EB185" i="2"/>
  <c r="DZ185" i="2"/>
  <c r="EA185" i="2" s="1"/>
  <c r="EB95" i="2"/>
  <c r="DZ95" i="2"/>
  <c r="EA95" i="2" s="1"/>
  <c r="EB234" i="2"/>
  <c r="DZ234" i="2"/>
  <c r="EA234" i="2" s="1"/>
  <c r="EE237" i="3"/>
  <c r="EF237" i="3" s="1"/>
  <c r="EG237" i="3"/>
  <c r="EE17" i="3"/>
  <c r="EF17" i="3" s="1"/>
  <c r="EG17" i="3"/>
  <c r="EG109" i="4"/>
  <c r="EE109" i="4"/>
  <c r="EF109" i="4" s="1"/>
  <c r="EG262" i="3"/>
  <c r="EE262" i="3"/>
  <c r="EF262" i="3" s="1"/>
  <c r="EB241" i="2"/>
  <c r="DZ241" i="2"/>
  <c r="EA241" i="2" s="1"/>
  <c r="EG134" i="3"/>
  <c r="EE134" i="3"/>
  <c r="EF134" i="3" s="1"/>
  <c r="EG195" i="3"/>
  <c r="EE195" i="3"/>
  <c r="EF195" i="3" s="1"/>
  <c r="EB170" i="2"/>
  <c r="DZ170" i="2"/>
  <c r="EA170" i="2" s="1"/>
  <c r="EE45" i="4"/>
  <c r="EF45" i="4" s="1"/>
  <c r="EG45" i="4"/>
  <c r="EG130" i="5"/>
  <c r="EE130" i="5"/>
  <c r="EF130" i="5" s="1"/>
  <c r="EG80" i="5"/>
  <c r="EE80" i="5"/>
  <c r="EF80" i="5" s="1"/>
  <c r="EG208" i="3"/>
  <c r="EE208" i="3"/>
  <c r="EF208" i="3" s="1"/>
  <c r="EG168" i="5"/>
  <c r="EE168" i="5"/>
  <c r="EF168" i="5" s="1"/>
  <c r="EB276" i="2"/>
  <c r="DZ276" i="2"/>
  <c r="EA276" i="2" s="1"/>
  <c r="EE265" i="4"/>
  <c r="EF265" i="4" s="1"/>
  <c r="EG265" i="4"/>
  <c r="EG148" i="5"/>
  <c r="EE148" i="5"/>
  <c r="EF148" i="5" s="1"/>
  <c r="EB267" i="2"/>
  <c r="DZ267" i="2"/>
  <c r="EA267" i="2" s="1"/>
  <c r="EB226" i="2"/>
  <c r="DZ226" i="2"/>
  <c r="EA226" i="2" s="1"/>
  <c r="EB246" i="2"/>
  <c r="DZ246" i="2"/>
  <c r="EA246" i="2" s="1"/>
  <c r="EE99" i="3"/>
  <c r="EF99" i="3" s="1"/>
  <c r="EG99" i="3"/>
  <c r="EE138" i="5"/>
  <c r="EF138" i="5" s="1"/>
  <c r="EG138" i="5"/>
  <c r="EG96" i="4"/>
  <c r="EE96" i="4"/>
  <c r="EF96" i="4" s="1"/>
  <c r="EG254" i="3"/>
  <c r="EE254" i="3"/>
  <c r="EF254" i="3" s="1"/>
  <c r="EG24" i="4"/>
  <c r="EE24" i="4"/>
  <c r="EF24" i="4" s="1"/>
  <c r="EG172" i="3"/>
  <c r="EE172" i="3"/>
  <c r="EF172" i="3" s="1"/>
  <c r="EB238" i="2"/>
  <c r="DZ238" i="2"/>
  <c r="EA238" i="2" s="1"/>
  <c r="EG50" i="5"/>
  <c r="EE50" i="5"/>
  <c r="EF50" i="5" s="1"/>
  <c r="EG152" i="3"/>
  <c r="EE152" i="3"/>
  <c r="EF152" i="3" s="1"/>
  <c r="EG91" i="5"/>
  <c r="EE91" i="5"/>
  <c r="EF91" i="5" s="1"/>
  <c r="EE120" i="5"/>
  <c r="EF120" i="5" s="1"/>
  <c r="EG120" i="5"/>
  <c r="EG63" i="5"/>
  <c r="EE63" i="5"/>
  <c r="EF63" i="5" s="1"/>
  <c r="EE189" i="4"/>
  <c r="EF189" i="4" s="1"/>
  <c r="EG189" i="4"/>
  <c r="EE238" i="5"/>
  <c r="EF238" i="5" s="1"/>
  <c r="EG238" i="5"/>
  <c r="EG157" i="3"/>
  <c r="EE157" i="3"/>
  <c r="EF157" i="3" s="1"/>
  <c r="EG125" i="5"/>
  <c r="EE125" i="5"/>
  <c r="EF125" i="5" s="1"/>
  <c r="EG185" i="3"/>
  <c r="EE185" i="3"/>
  <c r="EF185" i="3" s="1"/>
  <c r="EE142" i="5"/>
  <c r="EF142" i="5" s="1"/>
  <c r="EG142" i="5"/>
  <c r="EG105" i="5"/>
  <c r="EE105" i="5"/>
  <c r="EF105" i="5" s="1"/>
  <c r="EB180" i="2"/>
  <c r="DZ180" i="2"/>
  <c r="EA180" i="2" s="1"/>
  <c r="EG100" i="5"/>
  <c r="EE100" i="5"/>
  <c r="EF100" i="5" s="1"/>
  <c r="EG83" i="3"/>
  <c r="EE83" i="3"/>
  <c r="EF83" i="3" s="1"/>
  <c r="EB74" i="2"/>
  <c r="DZ74" i="2"/>
  <c r="EA74" i="2" s="1"/>
  <c r="EB275" i="2"/>
  <c r="DZ275" i="2"/>
  <c r="EA275" i="2" s="1"/>
  <c r="EG124" i="3"/>
  <c r="EE124" i="3"/>
  <c r="EF124" i="3" s="1"/>
  <c r="EE222" i="3"/>
  <c r="EF222" i="3" s="1"/>
  <c r="EG222" i="3"/>
  <c r="EE52" i="5"/>
  <c r="EF52" i="5" s="1"/>
  <c r="EG52" i="5"/>
  <c r="DZ32" i="2"/>
  <c r="EA32" i="2" s="1"/>
  <c r="EB32" i="2"/>
  <c r="EG118" i="5"/>
  <c r="EE118" i="5"/>
  <c r="EF118" i="5" s="1"/>
  <c r="DZ13" i="2"/>
  <c r="EA13" i="2" s="1"/>
  <c r="EB13" i="2"/>
  <c r="EE258" i="5"/>
  <c r="EF258" i="5" s="1"/>
  <c r="EG258" i="5"/>
  <c r="EG190" i="4"/>
  <c r="EE190" i="4"/>
  <c r="EF190" i="4" s="1"/>
  <c r="EG81" i="4"/>
  <c r="EE81" i="4"/>
  <c r="EF81" i="4" s="1"/>
  <c r="EB209" i="2"/>
  <c r="DZ209" i="2"/>
  <c r="EA209" i="2" s="1"/>
  <c r="EE199" i="5"/>
  <c r="EF199" i="5" s="1"/>
  <c r="EG199" i="5"/>
  <c r="EG133" i="3"/>
  <c r="EE133" i="3"/>
  <c r="EF133" i="3" s="1"/>
  <c r="EE68" i="4"/>
  <c r="EF68" i="4" s="1"/>
  <c r="EG68" i="4"/>
  <c r="EG213" i="5"/>
  <c r="EE213" i="5"/>
  <c r="EF213" i="5" s="1"/>
  <c r="EB103" i="2"/>
  <c r="DZ103" i="2"/>
  <c r="EA103" i="2" s="1"/>
  <c r="DZ93" i="2"/>
  <c r="EA93" i="2" s="1"/>
  <c r="EB93" i="2"/>
  <c r="EE58" i="3"/>
  <c r="EF58" i="3" s="1"/>
  <c r="EG58" i="3"/>
  <c r="EE40" i="5"/>
  <c r="EF40" i="5" s="1"/>
  <c r="EG40" i="5"/>
  <c r="EG206" i="5"/>
  <c r="EE206" i="5"/>
  <c r="EF206" i="5" s="1"/>
  <c r="EE107" i="5"/>
  <c r="EF107" i="5" s="1"/>
  <c r="EG107" i="5"/>
  <c r="EG147" i="4"/>
  <c r="EE147" i="4"/>
  <c r="EF147" i="4" s="1"/>
  <c r="EG78" i="3"/>
  <c r="EE78" i="3"/>
  <c r="EF78" i="3" s="1"/>
  <c r="EE236" i="5"/>
  <c r="EF236" i="5" s="1"/>
  <c r="EG236" i="5"/>
  <c r="EE76" i="5"/>
  <c r="EF76" i="5" s="1"/>
  <c r="EG76" i="5"/>
  <c r="EG122" i="4"/>
  <c r="EE122" i="4"/>
  <c r="EF122" i="4" s="1"/>
  <c r="EE16" i="5"/>
  <c r="EF16" i="5" s="1"/>
  <c r="EG16" i="5"/>
  <c r="EB218" i="2"/>
  <c r="DZ218" i="2"/>
  <c r="EA218" i="2" s="1"/>
  <c r="EE270" i="4"/>
  <c r="EF270" i="4" s="1"/>
  <c r="EG270" i="4"/>
  <c r="EB100" i="2"/>
  <c r="DZ100" i="2"/>
  <c r="EA100" i="2" s="1"/>
  <c r="EE278" i="3"/>
  <c r="EF278" i="3" s="1"/>
  <c r="EG278" i="3"/>
  <c r="EE202" i="3"/>
  <c r="EF202" i="3" s="1"/>
  <c r="EG202" i="3"/>
  <c r="EE260" i="4"/>
  <c r="EF260" i="4" s="1"/>
  <c r="EG260" i="4"/>
  <c r="EG173" i="3"/>
  <c r="EE173" i="3"/>
  <c r="EF173" i="3" s="1"/>
  <c r="DZ75" i="2"/>
  <c r="EA75" i="2" s="1"/>
  <c r="EB75" i="2"/>
  <c r="EG280" i="5"/>
  <c r="EE280" i="5"/>
  <c r="EF280" i="5" s="1"/>
  <c r="EB175" i="2"/>
  <c r="DZ175" i="2"/>
  <c r="EA175" i="2" s="1"/>
  <c r="EB161" i="2"/>
  <c r="DZ161" i="2"/>
  <c r="EA161" i="2" s="1"/>
  <c r="EG174" i="4"/>
  <c r="EE174" i="4"/>
  <c r="EF174" i="4" s="1"/>
  <c r="EG250" i="4"/>
  <c r="EE250" i="4"/>
  <c r="EF250" i="4" s="1"/>
  <c r="EB181" i="2"/>
  <c r="DZ181" i="2"/>
  <c r="EA181" i="2" s="1"/>
  <c r="EE194" i="3"/>
  <c r="EF194" i="3" s="1"/>
  <c r="EG194" i="3"/>
  <c r="EG179" i="3"/>
  <c r="EE179" i="3"/>
  <c r="EF179" i="3" s="1"/>
  <c r="EG49" i="3"/>
  <c r="EE49" i="3"/>
  <c r="EF49" i="3" s="1"/>
  <c r="EB165" i="2"/>
  <c r="DZ165" i="2"/>
  <c r="EA165" i="2" s="1"/>
  <c r="EE45" i="3"/>
  <c r="EF45" i="3" s="1"/>
  <c r="EG45" i="3"/>
  <c r="DZ127" i="2"/>
  <c r="EA127" i="2" s="1"/>
  <c r="EB127" i="2"/>
  <c r="EG241" i="4"/>
  <c r="EE241" i="4"/>
  <c r="EF241" i="4" s="1"/>
  <c r="EE19" i="4"/>
  <c r="EF19" i="4" s="1"/>
  <c r="EG19" i="4"/>
  <c r="EG231" i="3"/>
  <c r="EE231" i="3"/>
  <c r="EF231" i="3" s="1"/>
  <c r="EE169" i="5"/>
  <c r="EF169" i="5" s="1"/>
  <c r="EG169" i="5"/>
  <c r="EB225" i="2"/>
  <c r="DZ225" i="2"/>
  <c r="EA225" i="2" s="1"/>
  <c r="DZ59" i="2"/>
  <c r="EA59" i="2" s="1"/>
  <c r="EB59" i="2"/>
  <c r="EG233" i="5"/>
  <c r="EE233" i="5"/>
  <c r="EF233" i="5" s="1"/>
  <c r="EG211" i="5"/>
  <c r="EE211" i="5"/>
  <c r="EF211" i="5" s="1"/>
  <c r="EG126" i="4"/>
  <c r="EE126" i="4"/>
  <c r="EF126" i="4" s="1"/>
  <c r="EE7" i="4"/>
  <c r="EF7" i="4" s="1"/>
  <c r="EG7" i="4"/>
  <c r="EB274" i="2"/>
  <c r="DZ274" i="2"/>
  <c r="EA274" i="2" s="1"/>
  <c r="EG228" i="3"/>
  <c r="EE228" i="3"/>
  <c r="EF228" i="3" s="1"/>
  <c r="EE106" i="5"/>
  <c r="EF106" i="5" s="1"/>
  <c r="EG106" i="5"/>
  <c r="EE205" i="5"/>
  <c r="EF205" i="5" s="1"/>
  <c r="EG205" i="5"/>
  <c r="EG70" i="3"/>
  <c r="EE70" i="3"/>
  <c r="EF70" i="3" s="1"/>
  <c r="EE85" i="5"/>
  <c r="EF85" i="5" s="1"/>
  <c r="EG85" i="5"/>
  <c r="EG6" i="3"/>
  <c r="EE6" i="3"/>
  <c r="EF6" i="3" s="1"/>
  <c r="EE55" i="5"/>
  <c r="EF55" i="5" s="1"/>
  <c r="EG55" i="5"/>
  <c r="EG93" i="4"/>
  <c r="EE93" i="4"/>
  <c r="EF93" i="4" s="1"/>
  <c r="EB233" i="2"/>
  <c r="DZ233" i="2"/>
  <c r="EA233" i="2" s="1"/>
  <c r="EE225" i="5"/>
  <c r="EF225" i="5" s="1"/>
  <c r="EG225" i="5"/>
  <c r="EE104" i="3"/>
  <c r="EF104" i="3" s="1"/>
  <c r="EG104" i="3"/>
  <c r="EE51" i="4"/>
  <c r="EF51" i="4" s="1"/>
  <c r="EG51" i="4"/>
  <c r="EG224" i="3"/>
  <c r="EE224" i="3"/>
  <c r="EF224" i="3" s="1"/>
  <c r="EG160" i="5"/>
  <c r="EE160" i="5"/>
  <c r="EF160" i="5" s="1"/>
  <c r="EG51" i="3"/>
  <c r="EE51" i="3"/>
  <c r="EF51" i="3" s="1"/>
  <c r="EG246" i="4"/>
  <c r="EE246" i="4"/>
  <c r="EF246" i="4" s="1"/>
  <c r="EG83" i="5"/>
  <c r="EE83" i="5"/>
  <c r="EF83" i="5" s="1"/>
  <c r="EG84" i="3"/>
  <c r="EE84" i="3"/>
  <c r="EF84" i="3" s="1"/>
  <c r="EG14" i="4"/>
  <c r="EE14" i="4"/>
  <c r="EF14" i="4" s="1"/>
  <c r="EG25" i="5"/>
  <c r="EE25" i="5"/>
  <c r="EF25" i="5" s="1"/>
  <c r="EB149" i="2"/>
  <c r="DZ149" i="2"/>
  <c r="EA149" i="2" s="1"/>
  <c r="DZ106" i="2"/>
  <c r="EA106" i="2" s="1"/>
  <c r="EB106" i="2"/>
  <c r="EG146" i="3"/>
  <c r="EE146" i="3"/>
  <c r="EF146" i="3" s="1"/>
  <c r="EB60" i="2"/>
  <c r="DZ60" i="2"/>
  <c r="EA60" i="2" s="1"/>
  <c r="EG104" i="4"/>
  <c r="EE104" i="4"/>
  <c r="EF104" i="4" s="1"/>
  <c r="EE277" i="4"/>
  <c r="EF277" i="4" s="1"/>
  <c r="EG277" i="4"/>
  <c r="EG230" i="3"/>
  <c r="EE230" i="3"/>
  <c r="EF230" i="3" s="1"/>
  <c r="EB41" i="2"/>
  <c r="DZ41" i="2"/>
  <c r="EA41" i="2" s="1"/>
  <c r="EE33" i="3"/>
  <c r="EF33" i="3" s="1"/>
  <c r="EG33" i="3"/>
  <c r="EE143" i="5"/>
  <c r="EF143" i="5" s="1"/>
  <c r="EG143" i="5"/>
  <c r="EG215" i="5"/>
  <c r="EE215" i="5"/>
  <c r="EF215" i="5" s="1"/>
  <c r="EE243" i="4"/>
  <c r="EF243" i="4" s="1"/>
  <c r="EG243" i="4"/>
  <c r="DZ109" i="2"/>
  <c r="EA109" i="2" s="1"/>
  <c r="EB109" i="2"/>
  <c r="EG221" i="5"/>
  <c r="EE221" i="5"/>
  <c r="EF221" i="5" s="1"/>
  <c r="EG163" i="4"/>
  <c r="EE163" i="4"/>
  <c r="EF163" i="4" s="1"/>
  <c r="EE74" i="4"/>
  <c r="EF74" i="4" s="1"/>
  <c r="EG74" i="4"/>
  <c r="EB54" i="2"/>
  <c r="DZ54" i="2"/>
  <c r="EA54" i="2" s="1"/>
  <c r="EG63" i="4"/>
  <c r="EE63" i="4"/>
  <c r="EF63" i="4" s="1"/>
  <c r="EB229" i="2"/>
  <c r="DZ229" i="2"/>
  <c r="EA229" i="2" s="1"/>
  <c r="EG118" i="3"/>
  <c r="EE118" i="3"/>
  <c r="EF118" i="3" s="1"/>
  <c r="DZ119" i="2"/>
  <c r="EA119" i="2" s="1"/>
  <c r="EB119" i="2"/>
  <c r="EG273" i="4"/>
  <c r="EE273" i="4"/>
  <c r="EF273" i="4" s="1"/>
  <c r="EB43" i="2"/>
  <c r="DZ43" i="2"/>
  <c r="EA43" i="2" s="1"/>
  <c r="EG230" i="5"/>
  <c r="EE230" i="5"/>
  <c r="EF230" i="5" s="1"/>
  <c r="EG153" i="3"/>
  <c r="EE153" i="3"/>
  <c r="EF153" i="3" s="1"/>
  <c r="EG65" i="5"/>
  <c r="EE65" i="5"/>
  <c r="EF65" i="5" s="1"/>
  <c r="EG198" i="4"/>
  <c r="EE198" i="4"/>
  <c r="EF198" i="4" s="1"/>
  <c r="EB272" i="2"/>
  <c r="DZ272" i="2"/>
  <c r="EA272" i="2" s="1"/>
  <c r="EB264" i="2"/>
  <c r="DZ264" i="2"/>
  <c r="EA264" i="2" s="1"/>
  <c r="DZ24" i="2"/>
  <c r="EA24" i="2" s="1"/>
  <c r="EB24" i="2"/>
  <c r="EB72" i="2"/>
  <c r="DZ72" i="2"/>
  <c r="EA72" i="2" s="1"/>
  <c r="EE170" i="3"/>
  <c r="EF170" i="3" s="1"/>
  <c r="EG170" i="3"/>
  <c r="EE275" i="3"/>
  <c r="EF275" i="3" s="1"/>
  <c r="EG275" i="3"/>
  <c r="EE65" i="4"/>
  <c r="EF65" i="4" s="1"/>
  <c r="EG65" i="4"/>
  <c r="EE201" i="4"/>
  <c r="EF201" i="4" s="1"/>
  <c r="EG201" i="4"/>
  <c r="EE77" i="3"/>
  <c r="EF77" i="3" s="1"/>
  <c r="EG77" i="3"/>
  <c r="EE41" i="3"/>
  <c r="EF41" i="3" s="1"/>
  <c r="EG41" i="3"/>
  <c r="EG270" i="3"/>
  <c r="EE270" i="3"/>
  <c r="EF270" i="3" s="1"/>
  <c r="EE229" i="3"/>
  <c r="EF229" i="3" s="1"/>
  <c r="EG229" i="3"/>
  <c r="EE15" i="5"/>
  <c r="EF15" i="5" s="1"/>
  <c r="EG15" i="5"/>
  <c r="EB178" i="2"/>
  <c r="DZ178" i="2"/>
  <c r="EA178" i="2" s="1"/>
  <c r="DZ61" i="2"/>
  <c r="EA61" i="2" s="1"/>
  <c r="EB61" i="2"/>
  <c r="EE233" i="4"/>
  <c r="EF233" i="4" s="1"/>
  <c r="EG233" i="4"/>
  <c r="EG182" i="4"/>
  <c r="EE182" i="4"/>
  <c r="EF182" i="4" s="1"/>
  <c r="EE21" i="3"/>
  <c r="EF21" i="3" s="1"/>
  <c r="EG21" i="3"/>
  <c r="EG64" i="5"/>
  <c r="EE64" i="5"/>
  <c r="EF64" i="5" s="1"/>
  <c r="EB201" i="2"/>
  <c r="DZ201" i="2"/>
  <c r="EA201" i="2" s="1"/>
  <c r="EG243" i="5"/>
  <c r="EE243" i="5"/>
  <c r="EF243" i="5" s="1"/>
  <c r="EE99" i="5"/>
  <c r="EF99" i="5" s="1"/>
  <c r="EG99" i="5"/>
  <c r="EE10" i="3"/>
  <c r="EF10" i="3" s="1"/>
  <c r="EG10" i="3"/>
  <c r="EG156" i="3"/>
  <c r="EE156" i="3"/>
  <c r="EF156" i="3" s="1"/>
  <c r="EG19" i="5"/>
  <c r="EE19" i="5"/>
  <c r="EF19" i="5" s="1"/>
  <c r="EE50" i="4"/>
  <c r="EF50" i="4" s="1"/>
  <c r="EG50" i="4"/>
  <c r="EG165" i="4"/>
  <c r="EE165" i="4"/>
  <c r="EF165" i="4" s="1"/>
  <c r="EE170" i="5"/>
  <c r="EF170" i="5" s="1"/>
  <c r="EG170" i="5"/>
  <c r="EB252" i="2"/>
  <c r="DZ252" i="2"/>
  <c r="EA252" i="2" s="1"/>
  <c r="EG20" i="4"/>
  <c r="EE20" i="4"/>
  <c r="EF20" i="4" s="1"/>
  <c r="EG271" i="5"/>
  <c r="EE271" i="5"/>
  <c r="EF271" i="5" s="1"/>
  <c r="EG211" i="4"/>
  <c r="EE211" i="4"/>
  <c r="EF211" i="4" s="1"/>
  <c r="EB147" i="2"/>
  <c r="DZ147" i="2"/>
  <c r="EA147" i="2" s="1"/>
  <c r="EG229" i="4"/>
  <c r="EE229" i="4"/>
  <c r="EF229" i="4" s="1"/>
  <c r="EG179" i="5"/>
  <c r="EE179" i="5"/>
  <c r="EF179" i="5" s="1"/>
  <c r="EE217" i="5"/>
  <c r="EF217" i="5" s="1"/>
  <c r="EG217" i="5"/>
  <c r="EB167" i="2"/>
  <c r="DZ167" i="2"/>
  <c r="EA167" i="2" s="1"/>
  <c r="EE183" i="5"/>
  <c r="EF183" i="5" s="1"/>
  <c r="EG183" i="5"/>
  <c r="EB220" i="2"/>
  <c r="DZ220" i="2"/>
  <c r="EA220" i="2" s="1"/>
  <c r="EE67" i="4"/>
  <c r="EF67" i="4" s="1"/>
  <c r="EG67" i="4"/>
  <c r="EG11" i="3"/>
  <c r="EE11" i="3"/>
  <c r="EF11" i="3" s="1"/>
  <c r="EB104" i="2"/>
  <c r="DZ104" i="2"/>
  <c r="EA104" i="2" s="1"/>
  <c r="EG127" i="3"/>
  <c r="EE127" i="3"/>
  <c r="EF127" i="3" s="1"/>
  <c r="EG202" i="4"/>
  <c r="EE202" i="4"/>
  <c r="EF202" i="4" s="1"/>
  <c r="EE267" i="3"/>
  <c r="EF267" i="3" s="1"/>
  <c r="EG267" i="3"/>
  <c r="EG277" i="3"/>
  <c r="EE277" i="3"/>
  <c r="EF277" i="3" s="1"/>
  <c r="EG119" i="3"/>
  <c r="EE119" i="3"/>
  <c r="EF119" i="3" s="1"/>
  <c r="EB242" i="2"/>
  <c r="DZ242" i="2"/>
  <c r="EA242" i="2" s="1"/>
  <c r="EG236" i="3"/>
  <c r="EE236" i="3"/>
  <c r="EF236" i="3" s="1"/>
  <c r="EG115" i="4"/>
  <c r="EE115" i="4"/>
  <c r="EF115" i="4" s="1"/>
  <c r="EG218" i="5"/>
  <c r="EE218" i="5"/>
  <c r="EF218" i="5" s="1"/>
  <c r="EB96" i="2"/>
  <c r="DZ96" i="2"/>
  <c r="EA96" i="2" s="1"/>
  <c r="EB159" i="2"/>
  <c r="DZ159" i="2"/>
  <c r="EA159" i="2" s="1"/>
  <c r="EG43" i="4"/>
  <c r="EE43" i="4"/>
  <c r="EF43" i="4" s="1"/>
  <c r="DZ26" i="2"/>
  <c r="EA26" i="2" s="1"/>
  <c r="EB26" i="2"/>
  <c r="EB247" i="2"/>
  <c r="DZ247" i="2"/>
  <c r="EA247" i="2" s="1"/>
  <c r="EG103" i="5"/>
  <c r="EE103" i="5"/>
  <c r="EF103" i="5" s="1"/>
  <c r="EE218" i="3"/>
  <c r="EF218" i="3" s="1"/>
  <c r="EG218" i="3"/>
  <c r="EG113" i="4"/>
  <c r="EE113" i="4"/>
  <c r="EF113" i="4" s="1"/>
  <c r="EG112" i="5"/>
  <c r="EE112" i="5"/>
  <c r="EF112" i="5" s="1"/>
  <c r="EE209" i="5"/>
  <c r="EF209" i="5" s="1"/>
  <c r="EG209" i="5"/>
  <c r="EG71" i="4"/>
  <c r="EE71" i="4"/>
  <c r="EF71" i="4" s="1"/>
  <c r="EG234" i="4"/>
  <c r="EE234" i="4"/>
  <c r="EF234" i="4" s="1"/>
  <c r="EE185" i="4"/>
  <c r="EF185" i="4" s="1"/>
  <c r="EG185" i="4"/>
  <c r="EE262" i="5"/>
  <c r="EF262" i="5" s="1"/>
  <c r="EG262" i="5"/>
  <c r="EG99" i="4"/>
  <c r="EE99" i="4"/>
  <c r="EF99" i="4" s="1"/>
  <c r="EE147" i="3"/>
  <c r="EF147" i="3" s="1"/>
  <c r="EG147" i="3"/>
  <c r="DZ150" i="2"/>
  <c r="EA150" i="2" s="1"/>
  <c r="EB150" i="2"/>
  <c r="EE220" i="4"/>
  <c r="EF220" i="4" s="1"/>
  <c r="EG220" i="4"/>
  <c r="EB30" i="2"/>
  <c r="DZ30" i="2"/>
  <c r="EA30" i="2" s="1"/>
  <c r="DZ142" i="2"/>
  <c r="EA142" i="2" s="1"/>
  <c r="EB142" i="2"/>
  <c r="EE105" i="4"/>
  <c r="EF105" i="4" s="1"/>
  <c r="EG105" i="4"/>
  <c r="EG162" i="5"/>
  <c r="EE162" i="5"/>
  <c r="EF162" i="5" s="1"/>
  <c r="EG225" i="4"/>
  <c r="EE225" i="4"/>
  <c r="EF225" i="4" s="1"/>
  <c r="EE234" i="3"/>
  <c r="EF234" i="3" s="1"/>
  <c r="EG234" i="3"/>
  <c r="EE258" i="3"/>
  <c r="EF258" i="3" s="1"/>
  <c r="EG258" i="3"/>
  <c r="EE13" i="4"/>
  <c r="EF13" i="4" s="1"/>
  <c r="EG13" i="4"/>
  <c r="EB135" i="2"/>
  <c r="DZ135" i="2"/>
  <c r="EA135" i="2" s="1"/>
  <c r="EB273" i="2"/>
  <c r="DZ273" i="2"/>
  <c r="EA273" i="2" s="1"/>
  <c r="EB144" i="2"/>
  <c r="DZ144" i="2"/>
  <c r="EA144" i="2" s="1"/>
  <c r="EE177" i="4"/>
  <c r="EF177" i="4" s="1"/>
  <c r="EG177" i="4"/>
  <c r="EE228" i="5"/>
  <c r="EF228" i="5" s="1"/>
  <c r="EG228" i="5"/>
  <c r="EB22" i="2"/>
  <c r="DZ22" i="2"/>
  <c r="EA22" i="2" s="1"/>
  <c r="EE92" i="4"/>
  <c r="EF92" i="4" s="1"/>
  <c r="EG92" i="4"/>
  <c r="EG47" i="3"/>
  <c r="EE47" i="3"/>
  <c r="EF47" i="3" s="1"/>
  <c r="EB52" i="2"/>
  <c r="DZ52" i="2"/>
  <c r="EA52" i="2" s="1"/>
  <c r="EB192" i="2"/>
  <c r="DZ192" i="2"/>
  <c r="EA192" i="2" s="1"/>
  <c r="EG35" i="4"/>
  <c r="EE35" i="4"/>
  <c r="EF35" i="4" s="1"/>
  <c r="EG165" i="3"/>
  <c r="EE165" i="3"/>
  <c r="EF165" i="3" s="1"/>
  <c r="EE188" i="5"/>
  <c r="EF188" i="5" s="1"/>
  <c r="EG188" i="5"/>
  <c r="EG202" i="5"/>
  <c r="EE202" i="5"/>
  <c r="EF202" i="5" s="1"/>
  <c r="EG82" i="5"/>
  <c r="EE82" i="5"/>
  <c r="EF82" i="5" s="1"/>
  <c r="EG246" i="5"/>
  <c r="EE246" i="5"/>
  <c r="EF246" i="5" s="1"/>
  <c r="EG167" i="4"/>
  <c r="EE167" i="4"/>
  <c r="EF167" i="4" s="1"/>
  <c r="EG79" i="3"/>
  <c r="EE79" i="3"/>
  <c r="EF79" i="3" s="1"/>
  <c r="EG125" i="4"/>
  <c r="EE125" i="4"/>
  <c r="EF125" i="4" s="1"/>
  <c r="EE32" i="5"/>
  <c r="EF32" i="5" s="1"/>
  <c r="EG32" i="5"/>
  <c r="EE274" i="5"/>
  <c r="EF274" i="5" s="1"/>
  <c r="EG274" i="5"/>
  <c r="EB107" i="2"/>
  <c r="DZ107" i="2"/>
  <c r="EA107" i="2" s="1"/>
  <c r="EE39" i="3"/>
  <c r="EF39" i="3" s="1"/>
  <c r="EG39" i="3"/>
  <c r="EG110" i="3"/>
  <c r="EE110" i="3"/>
  <c r="EF110" i="3" s="1"/>
  <c r="EB28" i="2"/>
  <c r="DZ28" i="2"/>
  <c r="EA28" i="2" s="1"/>
  <c r="EG135" i="5"/>
  <c r="EE135" i="5"/>
  <c r="EF135" i="5" s="1"/>
  <c r="EG89" i="4"/>
  <c r="EE89" i="4"/>
  <c r="EF89" i="4" s="1"/>
  <c r="EE205" i="4"/>
  <c r="EF205" i="4" s="1"/>
  <c r="EG205" i="4"/>
  <c r="EE259" i="3"/>
  <c r="EF259" i="3" s="1"/>
  <c r="EG259" i="3"/>
  <c r="EG123" i="5"/>
  <c r="EE123" i="5"/>
  <c r="EF123" i="5" s="1"/>
  <c r="EG173" i="4"/>
  <c r="EE173" i="4"/>
  <c r="EF173" i="4" s="1"/>
  <c r="EG140" i="4"/>
  <c r="EE140" i="4"/>
  <c r="EF140" i="4" s="1"/>
  <c r="DZ141" i="2"/>
  <c r="EA141" i="2" s="1"/>
  <c r="EB141" i="2"/>
  <c r="EG206" i="3"/>
  <c r="EE206" i="3"/>
  <c r="EF206" i="3" s="1"/>
  <c r="EG57" i="3"/>
  <c r="EE57" i="3"/>
  <c r="EF57" i="3" s="1"/>
  <c r="EG40" i="3"/>
  <c r="EE40" i="3"/>
  <c r="EF40" i="3" s="1"/>
  <c r="EG44" i="5"/>
  <c r="EE44" i="5"/>
  <c r="EF44" i="5" s="1"/>
  <c r="EG194" i="4"/>
  <c r="EE194" i="4"/>
  <c r="EF194" i="4" s="1"/>
  <c r="EB11" i="2"/>
  <c r="DZ11" i="2"/>
  <c r="EA11" i="2" s="1"/>
  <c r="EB261" i="2"/>
  <c r="DZ261" i="2"/>
  <c r="EA261" i="2" s="1"/>
  <c r="EG112" i="4"/>
  <c r="EE112" i="4"/>
  <c r="EF112" i="4" s="1"/>
  <c r="EB235" i="2"/>
  <c r="DZ235" i="2"/>
  <c r="EA235" i="2" s="1"/>
  <c r="EE140" i="5"/>
  <c r="EF140" i="5" s="1"/>
  <c r="EG140" i="5"/>
  <c r="EG145" i="5"/>
  <c r="EE145" i="5"/>
  <c r="EF145" i="5" s="1"/>
  <c r="EB86" i="2"/>
  <c r="DZ86" i="2"/>
  <c r="EA86" i="2" s="1"/>
  <c r="EE28" i="4"/>
  <c r="EF28" i="4" s="1"/>
  <c r="EG28" i="4"/>
  <c r="EE246" i="3"/>
  <c r="EF246" i="3" s="1"/>
  <c r="EG246" i="3"/>
  <c r="EB172" i="2"/>
  <c r="DZ172" i="2"/>
  <c r="EA172" i="2" s="1"/>
  <c r="EG126" i="5"/>
  <c r="EE126" i="5"/>
  <c r="EF126" i="5" s="1"/>
  <c r="EG100" i="3"/>
  <c r="EE100" i="3"/>
  <c r="EF100" i="3" s="1"/>
  <c r="EB108" i="2"/>
  <c r="DZ108" i="2"/>
  <c r="EA108" i="2" s="1"/>
  <c r="EG132" i="3"/>
  <c r="EE132" i="3"/>
  <c r="EF132" i="3" s="1"/>
  <c r="EE250" i="5"/>
  <c r="EF250" i="5" s="1"/>
  <c r="EG250" i="5"/>
  <c r="EB190" i="2"/>
  <c r="DZ190" i="2"/>
  <c r="EA190" i="2" s="1"/>
  <c r="EG143" i="4"/>
  <c r="EE143" i="4"/>
  <c r="EF143" i="4" s="1"/>
  <c r="EG196" i="3"/>
  <c r="EE196" i="3"/>
  <c r="EF196" i="3" s="1"/>
  <c r="EG271" i="3"/>
  <c r="EE271" i="3"/>
  <c r="EF271" i="3" s="1"/>
  <c r="EG276" i="5"/>
  <c r="EE276" i="5"/>
  <c r="EF276" i="5" s="1"/>
  <c r="DZ69" i="2"/>
  <c r="EA69" i="2" s="1"/>
  <c r="EB69" i="2"/>
  <c r="EG195" i="4"/>
  <c r="EE195" i="4"/>
  <c r="EF195" i="4" s="1"/>
  <c r="EG36" i="4"/>
  <c r="EE36" i="4"/>
  <c r="EF36" i="4" s="1"/>
  <c r="EG207" i="3"/>
  <c r="EE207" i="3"/>
  <c r="EF207" i="3" s="1"/>
  <c r="EB17" i="2"/>
  <c r="DZ17" i="2"/>
  <c r="EA17" i="2" s="1"/>
  <c r="DZ118" i="2"/>
  <c r="EA118" i="2" s="1"/>
  <c r="EB118" i="2"/>
  <c r="EG245" i="4"/>
  <c r="EE245" i="4"/>
  <c r="EF245" i="4" s="1"/>
  <c r="EB151" i="2"/>
  <c r="DZ151" i="2"/>
  <c r="EA151" i="2" s="1"/>
  <c r="EG181" i="4"/>
  <c r="EE181" i="4"/>
  <c r="EF181" i="4" s="1"/>
  <c r="EB97" i="2"/>
  <c r="DZ97" i="2"/>
  <c r="EA97" i="2" s="1"/>
  <c r="EG30" i="3"/>
  <c r="EE30" i="3"/>
  <c r="EF30" i="3" s="1"/>
  <c r="EG73" i="4"/>
  <c r="EE73" i="4"/>
  <c r="EF73" i="4" s="1"/>
  <c r="EE266" i="5"/>
  <c r="EF266" i="5" s="1"/>
  <c r="EG266" i="5"/>
  <c r="EE44" i="4"/>
  <c r="EF44" i="4" s="1"/>
  <c r="EG44" i="4"/>
  <c r="EG170" i="4"/>
  <c r="EE170" i="4"/>
  <c r="EF170" i="4" s="1"/>
  <c r="EE74" i="3"/>
  <c r="EF74" i="3" s="1"/>
  <c r="EG74" i="3"/>
  <c r="EE230" i="4"/>
  <c r="EF230" i="4" s="1"/>
  <c r="EG230" i="4"/>
  <c r="EG218" i="4"/>
  <c r="EE218" i="4"/>
  <c r="EF218" i="4" s="1"/>
  <c r="EB269" i="2"/>
  <c r="DZ269" i="2"/>
  <c r="EA269" i="2" s="1"/>
  <c r="EG274" i="4"/>
  <c r="EE274" i="4"/>
  <c r="EF274" i="4" s="1"/>
  <c r="EE111" i="4"/>
  <c r="EF111" i="4" s="1"/>
  <c r="EG111" i="4"/>
  <c r="EE47" i="4"/>
  <c r="EF47" i="4" s="1"/>
  <c r="EG47" i="4"/>
  <c r="EG6" i="5"/>
  <c r="EE6" i="5"/>
  <c r="EF6" i="5" s="1"/>
  <c r="DZ136" i="2"/>
  <c r="EA136" i="2" s="1"/>
  <c r="EB136" i="2"/>
  <c r="EG36" i="5"/>
  <c r="EE36" i="5"/>
  <c r="EF36" i="5" s="1"/>
  <c r="EB19" i="2"/>
  <c r="DZ19" i="2"/>
  <c r="EA19" i="2" s="1"/>
  <c r="EG59" i="5"/>
  <c r="EE59" i="5"/>
  <c r="EF59" i="5" s="1"/>
  <c r="EE128" i="3"/>
  <c r="EF128" i="3" s="1"/>
  <c r="EG128" i="3"/>
  <c r="DZ67" i="2"/>
  <c r="EA67" i="2" s="1"/>
  <c r="EB67" i="2"/>
  <c r="EE138" i="3"/>
  <c r="EF138" i="3" s="1"/>
  <c r="EG138" i="3"/>
  <c r="EG187" i="5"/>
  <c r="EE187" i="5"/>
  <c r="EF187" i="5" s="1"/>
  <c r="EG131" i="3"/>
  <c r="EE131" i="3"/>
  <c r="EF131" i="3" s="1"/>
  <c r="EE201" i="5"/>
  <c r="EF201" i="5" s="1"/>
  <c r="EG201" i="5"/>
  <c r="EE204" i="4"/>
  <c r="EF204" i="4" s="1"/>
  <c r="EG204" i="4"/>
  <c r="EE145" i="3"/>
  <c r="EF145" i="3" s="1"/>
  <c r="EG145" i="3"/>
  <c r="EG55" i="4"/>
  <c r="EE55" i="4"/>
  <c r="EF55" i="4" s="1"/>
  <c r="EE112" i="3"/>
  <c r="EF112" i="3" s="1"/>
  <c r="EG112" i="3"/>
  <c r="EG90" i="5"/>
  <c r="EE90" i="5"/>
  <c r="EF90" i="5" s="1"/>
  <c r="EE8" i="4"/>
  <c r="EF8" i="4" s="1"/>
  <c r="EG8" i="4"/>
  <c r="EG103" i="4"/>
  <c r="EE103" i="4"/>
  <c r="EF103" i="4" s="1"/>
  <c r="EE23" i="3"/>
  <c r="EF23" i="3" s="1"/>
  <c r="EG23" i="3"/>
  <c r="EG266" i="4"/>
  <c r="EE266" i="4"/>
  <c r="EF266" i="4" s="1"/>
  <c r="EB68" i="2"/>
  <c r="DZ68" i="2"/>
  <c r="EA68" i="2" s="1"/>
  <c r="EE210" i="3"/>
  <c r="EF210" i="3" s="1"/>
  <c r="EG210" i="3"/>
  <c r="EE72" i="3"/>
  <c r="EF72" i="3" s="1"/>
  <c r="EG72" i="3"/>
  <c r="EE239" i="4"/>
  <c r="EF239" i="4" s="1"/>
  <c r="EG239" i="4"/>
  <c r="EG186" i="4"/>
  <c r="EE186" i="4"/>
  <c r="EF186" i="4" s="1"/>
  <c r="EE188" i="4"/>
  <c r="EF188" i="4" s="1"/>
  <c r="EG188" i="4"/>
  <c r="EE130" i="4"/>
  <c r="EF130" i="4" s="1"/>
  <c r="EG130" i="4"/>
  <c r="EB266" i="2"/>
  <c r="DZ266" i="2"/>
  <c r="EA266" i="2" s="1"/>
  <c r="EB78" i="2"/>
  <c r="DZ78" i="2"/>
  <c r="EA78" i="2" s="1"/>
  <c r="EG164" i="5"/>
  <c r="EE164" i="5"/>
  <c r="EF164" i="5" s="1"/>
  <c r="EG176" i="5"/>
  <c r="EE176" i="5"/>
  <c r="EF176" i="5" s="1"/>
  <c r="EB5" i="2"/>
  <c r="DZ5" i="2"/>
  <c r="EA5" i="2" s="1"/>
  <c r="EB124" i="2"/>
  <c r="DZ124" i="2"/>
  <c r="EA124" i="2" s="1"/>
  <c r="EE257" i="5"/>
  <c r="EF257" i="5" s="1"/>
  <c r="EG257" i="5"/>
  <c r="EG223" i="3"/>
  <c r="EE223" i="3"/>
  <c r="EF223" i="3" s="1"/>
  <c r="EE231" i="4"/>
  <c r="EF231" i="4" s="1"/>
  <c r="EG231" i="4"/>
  <c r="EB25" i="2"/>
  <c r="DZ25" i="2"/>
  <c r="EA25" i="2" s="1"/>
  <c r="EE252" i="5"/>
  <c r="EF252" i="5" s="1"/>
  <c r="EG252" i="5"/>
  <c r="EG91" i="4"/>
  <c r="EE91" i="4"/>
  <c r="EF91" i="4" s="1"/>
  <c r="EB187" i="2"/>
  <c r="DZ187" i="2"/>
  <c r="EA187" i="2" s="1"/>
  <c r="DZ63" i="2"/>
  <c r="EA63" i="2" s="1"/>
  <c r="EB63" i="2"/>
  <c r="EG31" i="4"/>
  <c r="EE31" i="4"/>
  <c r="EF31" i="4" s="1"/>
  <c r="EB70" i="2"/>
  <c r="DZ70" i="2"/>
  <c r="EA70" i="2" s="1"/>
  <c r="EG118" i="4"/>
  <c r="EE118" i="4"/>
  <c r="EF118" i="4" s="1"/>
  <c r="DZ126" i="2"/>
  <c r="EA126" i="2" s="1"/>
  <c r="EB126" i="2"/>
  <c r="EG248" i="4"/>
  <c r="EE248" i="4"/>
  <c r="EF248" i="4" s="1"/>
  <c r="EE60" i="4"/>
  <c r="EF60" i="4" s="1"/>
  <c r="EG60" i="4"/>
  <c r="EE37" i="5"/>
  <c r="EF37" i="5" s="1"/>
  <c r="EG37" i="5"/>
  <c r="EG24" i="3"/>
  <c r="EE24" i="3"/>
  <c r="EF24" i="3" s="1"/>
  <c r="EG179" i="4"/>
  <c r="EE179" i="4"/>
  <c r="EF179" i="4" s="1"/>
  <c r="DZ45" i="2"/>
  <c r="EA45" i="2" s="1"/>
  <c r="EB45" i="2"/>
  <c r="EG188" i="3"/>
  <c r="EE188" i="3"/>
  <c r="EF188" i="3" s="1"/>
  <c r="EG238" i="4"/>
  <c r="EE238" i="4"/>
  <c r="EF238" i="4" s="1"/>
  <c r="EB227" i="2"/>
  <c r="DZ227" i="2"/>
  <c r="EA227" i="2" s="1"/>
  <c r="EE22" i="4"/>
  <c r="EF22" i="4" s="1"/>
  <c r="EG22" i="4"/>
  <c r="EG128" i="4"/>
  <c r="EE128" i="4"/>
  <c r="EF128" i="4" s="1"/>
  <c r="EB101" i="2"/>
  <c r="DZ101" i="2"/>
  <c r="EA101" i="2" s="1"/>
  <c r="EG12" i="4"/>
  <c r="EE12" i="4"/>
  <c r="EF12" i="4" s="1"/>
  <c r="EG247" i="5"/>
  <c r="EE247" i="5"/>
  <c r="EF247" i="5" s="1"/>
  <c r="EG53" i="5"/>
  <c r="EE53" i="5"/>
  <c r="EF53" i="5" s="1"/>
  <c r="EG214" i="5"/>
  <c r="EE214" i="5"/>
  <c r="EF214" i="5" s="1"/>
  <c r="EG39" i="5"/>
  <c r="EE39" i="5"/>
  <c r="EF39" i="5" s="1"/>
  <c r="EG217" i="3"/>
  <c r="EE217" i="3"/>
  <c r="EF217" i="3" s="1"/>
  <c r="EG244" i="3"/>
  <c r="EE244" i="3"/>
  <c r="EF244" i="3" s="1"/>
  <c r="EG252" i="3"/>
  <c r="EE252" i="3"/>
  <c r="EF252" i="3" s="1"/>
  <c r="EG16" i="4"/>
  <c r="EE16" i="4"/>
  <c r="EF16" i="4" s="1"/>
  <c r="EG55" i="3"/>
  <c r="EE55" i="3"/>
  <c r="EF55" i="3" s="1"/>
  <c r="EG97" i="3"/>
  <c r="EE97" i="3"/>
  <c r="EF97" i="3" s="1"/>
  <c r="EG135" i="3"/>
  <c r="EE135" i="3"/>
  <c r="EF135" i="3" s="1"/>
  <c r="EG115" i="5"/>
  <c r="EE115" i="5"/>
  <c r="EF115" i="5" s="1"/>
  <c r="EE30" i="4"/>
  <c r="EF30" i="4" s="1"/>
  <c r="EG30" i="4"/>
  <c r="EB228" i="2"/>
  <c r="DZ228" i="2"/>
  <c r="EA228" i="2" s="1"/>
  <c r="EG137" i="3"/>
  <c r="EE137" i="3"/>
  <c r="EF137" i="3" s="1"/>
  <c r="EG6" i="4"/>
  <c r="EE6" i="4"/>
  <c r="EF6" i="4" s="1"/>
  <c r="EE235" i="5"/>
  <c r="EF235" i="5" s="1"/>
  <c r="EG235" i="5"/>
  <c r="EG280" i="3"/>
  <c r="EE280" i="3"/>
  <c r="EF280" i="3" s="1"/>
  <c r="EG54" i="4"/>
  <c r="EE54" i="4"/>
  <c r="EF54" i="4" s="1"/>
  <c r="EG31" i="5"/>
  <c r="EE31" i="5"/>
  <c r="EF31" i="5" s="1"/>
  <c r="EG121" i="4"/>
  <c r="EE121" i="4"/>
  <c r="EF121" i="4" s="1"/>
  <c r="EB243" i="2"/>
  <c r="DZ243" i="2"/>
  <c r="EA243" i="2" s="1"/>
  <c r="EB46" i="2"/>
  <c r="DZ46" i="2"/>
  <c r="EA46" i="2" s="1"/>
  <c r="EB160" i="2"/>
  <c r="DZ160" i="2"/>
  <c r="EA160" i="2" s="1"/>
  <c r="EG152" i="5"/>
  <c r="EE152" i="5"/>
  <c r="EF152" i="5" s="1"/>
  <c r="EG32" i="4"/>
  <c r="EE32" i="4"/>
  <c r="EF32" i="4" s="1"/>
  <c r="DZ18" i="2"/>
  <c r="EA18" i="2" s="1"/>
  <c r="EB18" i="2"/>
  <c r="EB20" i="2"/>
  <c r="DZ20" i="2"/>
  <c r="EA20" i="2" s="1"/>
  <c r="EG85" i="4"/>
  <c r="EE85" i="4"/>
  <c r="EF85" i="4" s="1"/>
  <c r="EB31" i="2"/>
  <c r="DZ31" i="2"/>
  <c r="EA31" i="2" s="1"/>
  <c r="EG187" i="3"/>
  <c r="EE187" i="3"/>
  <c r="EF187" i="3" s="1"/>
  <c r="EG105" i="3"/>
  <c r="EE105" i="3"/>
  <c r="EF105" i="3" s="1"/>
  <c r="EG11" i="5"/>
  <c r="EE11" i="5"/>
  <c r="EF11" i="5" s="1"/>
  <c r="EG255" i="4"/>
  <c r="EE255" i="4"/>
  <c r="EF255" i="4" s="1"/>
  <c r="EG108" i="3"/>
  <c r="EE108" i="3"/>
  <c r="EF108" i="3" s="1"/>
  <c r="EG63" i="3"/>
  <c r="EE63" i="3"/>
  <c r="EF63" i="3" s="1"/>
  <c r="EE68" i="5"/>
  <c r="EF68" i="5" s="1"/>
  <c r="EG68" i="5"/>
  <c r="EB260" i="2"/>
  <c r="DZ260" i="2"/>
  <c r="EA260" i="2" s="1"/>
  <c r="EB189" i="2"/>
  <c r="DZ189" i="2"/>
  <c r="EA189" i="2" s="1"/>
  <c r="EG29" i="4"/>
  <c r="EE29" i="4"/>
  <c r="EF29" i="4" s="1"/>
  <c r="EE132" i="4"/>
  <c r="EF132" i="4" s="1"/>
  <c r="EG132" i="4"/>
  <c r="DZ177" i="2"/>
  <c r="EA177" i="2" s="1"/>
  <c r="EB177" i="2"/>
  <c r="EE159" i="3"/>
  <c r="EF159" i="3" s="1"/>
  <c r="EG159" i="3"/>
  <c r="EE26" i="5"/>
  <c r="EF26" i="5" s="1"/>
  <c r="EG26" i="5"/>
  <c r="EG227" i="4"/>
  <c r="EE227" i="4"/>
  <c r="EF227" i="4" s="1"/>
  <c r="EG154" i="5"/>
  <c r="EE154" i="5"/>
  <c r="EF154" i="5" s="1"/>
  <c r="EE100" i="4"/>
  <c r="EF100" i="4" s="1"/>
  <c r="EG100" i="4"/>
  <c r="EB110" i="2"/>
  <c r="DZ110" i="2"/>
  <c r="EA110" i="2" s="1"/>
  <c r="EG231" i="5"/>
  <c r="EE231" i="5"/>
  <c r="EF231" i="5" s="1"/>
  <c r="EE37" i="3"/>
  <c r="EF37" i="3" s="1"/>
  <c r="EG37" i="3"/>
  <c r="DZ146" i="2"/>
  <c r="EA146" i="2" s="1"/>
  <c r="EB146" i="2"/>
  <c r="EG212" i="5"/>
  <c r="EE212" i="5"/>
  <c r="EF212" i="5" s="1"/>
  <c r="EG180" i="3"/>
  <c r="EE180" i="3"/>
  <c r="EF180" i="3" s="1"/>
  <c r="EB205" i="2"/>
  <c r="DZ205" i="2"/>
  <c r="EA205" i="2" s="1"/>
  <c r="EG232" i="3"/>
  <c r="EE232" i="3"/>
  <c r="EF232" i="3" s="1"/>
  <c r="EE255" i="5"/>
  <c r="EF255" i="5" s="1"/>
  <c r="EG255" i="5"/>
  <c r="EG244" i="5"/>
  <c r="EE244" i="5"/>
  <c r="EF244" i="5" s="1"/>
  <c r="EG122" i="5"/>
  <c r="EE122" i="5"/>
  <c r="EF122" i="5" s="1"/>
  <c r="EG57" i="4"/>
  <c r="EE57" i="4"/>
  <c r="EF57" i="4" s="1"/>
  <c r="EG150" i="4"/>
  <c r="EE150" i="4"/>
  <c r="EF150" i="4" s="1"/>
  <c r="EG271" i="4"/>
  <c r="EE271" i="4"/>
  <c r="EF271" i="4" s="1"/>
  <c r="EB248" i="2"/>
  <c r="DZ248" i="2"/>
  <c r="EA248" i="2" s="1"/>
  <c r="EB76" i="2"/>
  <c r="DZ76" i="2"/>
  <c r="EA76" i="2" s="1"/>
  <c r="EG155" i="4"/>
  <c r="EE155" i="4"/>
  <c r="EF155" i="4" s="1"/>
  <c r="EG206" i="4"/>
  <c r="EE206" i="4"/>
  <c r="EF206" i="4" s="1"/>
  <c r="EG136" i="4"/>
  <c r="EE136" i="4"/>
  <c r="EF136" i="4" s="1"/>
  <c r="EG68" i="3"/>
  <c r="EE68" i="3"/>
  <c r="EF68" i="3" s="1"/>
  <c r="EG116" i="3"/>
  <c r="EE116" i="3"/>
  <c r="EF116" i="3" s="1"/>
  <c r="DZ79" i="2"/>
  <c r="EA79" i="2" s="1"/>
  <c r="EB79" i="2"/>
  <c r="EB14" i="2"/>
  <c r="DZ14" i="2"/>
  <c r="EA14" i="2" s="1"/>
  <c r="EB80" i="2"/>
  <c r="DZ80" i="2"/>
  <c r="EA80" i="2" s="1"/>
  <c r="EG88" i="4"/>
  <c r="EE88" i="4"/>
  <c r="EF88" i="4" s="1"/>
  <c r="DZ102" i="2"/>
  <c r="EA102" i="2" s="1"/>
  <c r="EB102" i="2"/>
  <c r="EB195" i="2"/>
  <c r="DZ195" i="2"/>
  <c r="EA195" i="2" s="1"/>
  <c r="EG209" i="3"/>
  <c r="EE209" i="3"/>
  <c r="EF209" i="3" s="1"/>
  <c r="DZ87" i="2"/>
  <c r="EA87" i="2" s="1"/>
  <c r="EB87" i="2"/>
  <c r="EE38" i="4"/>
  <c r="EF38" i="4" s="1"/>
  <c r="EG38" i="4"/>
  <c r="EE197" i="3"/>
  <c r="EF197" i="3" s="1"/>
  <c r="EG197" i="3"/>
  <c r="DZ121" i="2"/>
  <c r="EA121" i="2" s="1"/>
  <c r="EB121" i="2"/>
  <c r="DZ129" i="2"/>
  <c r="EA129" i="2" s="1"/>
  <c r="EB129" i="2"/>
  <c r="EE73" i="5"/>
  <c r="EF73" i="5" s="1"/>
  <c r="EG73" i="5"/>
  <c r="EB191" i="2"/>
  <c r="DZ191" i="2"/>
  <c r="EA191" i="2" s="1"/>
  <c r="EG102" i="5"/>
  <c r="EE102" i="5"/>
  <c r="EF102" i="5" s="1"/>
  <c r="EG175" i="4"/>
  <c r="EE175" i="4"/>
  <c r="EF175" i="4" s="1"/>
  <c r="EB88" i="2"/>
  <c r="DZ88" i="2"/>
  <c r="EA88" i="2" s="1"/>
  <c r="EG251" i="3"/>
  <c r="EE251" i="3"/>
  <c r="EF251" i="3" s="1"/>
  <c r="EE164" i="4"/>
  <c r="EF164" i="4" s="1"/>
  <c r="EG164" i="4"/>
  <c r="EG273" i="5"/>
  <c r="EE273" i="5"/>
  <c r="EF273" i="5" s="1"/>
  <c r="EB224" i="2"/>
  <c r="DZ224" i="2"/>
  <c r="EA224" i="2" s="1"/>
  <c r="EG56" i="5"/>
  <c r="EE56" i="5"/>
  <c r="EF56" i="5" s="1"/>
  <c r="EE10" i="5"/>
  <c r="EF10" i="5" s="1"/>
  <c r="EG10" i="5"/>
  <c r="EE221" i="3"/>
  <c r="EF221" i="3" s="1"/>
  <c r="EG221" i="3"/>
  <c r="EE136" i="3"/>
  <c r="EF136" i="3" s="1"/>
  <c r="EG136" i="3"/>
  <c r="EG268" i="5"/>
  <c r="EE268" i="5"/>
  <c r="EF268" i="5" s="1"/>
  <c r="EG82" i="4"/>
  <c r="EE82" i="4"/>
  <c r="EF82" i="4" s="1"/>
  <c r="EB255" i="2"/>
  <c r="DZ255" i="2"/>
  <c r="EA255" i="2" s="1"/>
  <c r="EG259" i="4"/>
  <c r="EE259" i="4"/>
  <c r="EF259" i="4" s="1"/>
  <c r="DZ125" i="2"/>
  <c r="EA125" i="2" s="1"/>
  <c r="EB125" i="2"/>
  <c r="EE278" i="4"/>
  <c r="EF278" i="4" s="1"/>
  <c r="EG278" i="4"/>
  <c r="EG194" i="5"/>
  <c r="EE194" i="5"/>
  <c r="EF194" i="5" s="1"/>
  <c r="EE196" i="4"/>
  <c r="EF196" i="4" s="1"/>
  <c r="EG196" i="4"/>
  <c r="EG264" i="4"/>
  <c r="EE264" i="4"/>
  <c r="EF264" i="4" s="1"/>
  <c r="EE94" i="4"/>
  <c r="EF94" i="4" s="1"/>
  <c r="EG94" i="4"/>
  <c r="EG80" i="4"/>
  <c r="EE80" i="4"/>
  <c r="EF80" i="4" s="1"/>
  <c r="EE272" i="3"/>
  <c r="EF272" i="3" s="1"/>
  <c r="EG272" i="3"/>
  <c r="EE146" i="5"/>
  <c r="EF146" i="5" s="1"/>
  <c r="EG146" i="5"/>
  <c r="EE216" i="3"/>
  <c r="EF216" i="3" s="1"/>
  <c r="EG216" i="3"/>
  <c r="EE217" i="4"/>
  <c r="EF217" i="4" s="1"/>
  <c r="EG217" i="4"/>
  <c r="EE210" i="4"/>
  <c r="EF210" i="4" s="1"/>
  <c r="EG210" i="4"/>
  <c r="EG10" i="4"/>
  <c r="EE10" i="4"/>
  <c r="EF10" i="4" s="1"/>
  <c r="EG151" i="4"/>
  <c r="EE151" i="4"/>
  <c r="EF151" i="4" s="1"/>
  <c r="EE108" i="4"/>
  <c r="EF108" i="4" s="1"/>
  <c r="EG108" i="4"/>
  <c r="EG215" i="3"/>
  <c r="EE215" i="3"/>
  <c r="EF215" i="3" s="1"/>
  <c r="EE209" i="4"/>
  <c r="EF209" i="4" s="1"/>
  <c r="EG209" i="4"/>
  <c r="EG254" i="4"/>
  <c r="EE254" i="4"/>
  <c r="EF254" i="4" s="1"/>
  <c r="EB253" i="2"/>
  <c r="DZ253" i="2"/>
  <c r="EA253" i="2" s="1"/>
  <c r="EG98" i="3"/>
  <c r="EE98" i="3"/>
  <c r="EF98" i="3" s="1"/>
  <c r="EE58" i="5"/>
  <c r="EF58" i="5" s="1"/>
  <c r="EG58" i="5"/>
  <c r="EG261" i="5"/>
  <c r="EE261" i="5"/>
  <c r="EF261" i="5" s="1"/>
  <c r="EG134" i="5"/>
  <c r="EE134" i="5"/>
  <c r="EF134" i="5" s="1"/>
  <c r="EE172" i="4"/>
  <c r="EF172" i="4" s="1"/>
  <c r="EG172" i="4"/>
  <c r="EG279" i="5"/>
  <c r="EE279" i="5"/>
  <c r="EF279" i="5" s="1"/>
  <c r="EE25" i="3"/>
  <c r="EF25" i="3" s="1"/>
  <c r="EG25" i="3"/>
  <c r="EE226" i="3"/>
  <c r="EF226" i="3" s="1"/>
  <c r="EG226" i="3"/>
  <c r="EG144" i="3"/>
  <c r="EE144" i="3"/>
  <c r="EF144" i="3" s="1"/>
  <c r="EB10" i="2"/>
  <c r="DZ10" i="2"/>
  <c r="EA10" i="2" s="1"/>
  <c r="EE95" i="3"/>
  <c r="EF95" i="3" s="1"/>
  <c r="EG95" i="3"/>
  <c r="EE247" i="4"/>
  <c r="EF247" i="4" s="1"/>
  <c r="EG247" i="4"/>
  <c r="EG5" i="5"/>
  <c r="EE5" i="5"/>
  <c r="EF5" i="5" s="1"/>
  <c r="EE158" i="5"/>
  <c r="EF158" i="5" s="1"/>
  <c r="EG158" i="5"/>
  <c r="EE20" i="5"/>
  <c r="EF20" i="5" s="1"/>
  <c r="EG20" i="5"/>
  <c r="EE223" i="5"/>
  <c r="EF223" i="5" s="1"/>
  <c r="EG223" i="5"/>
  <c r="EB44" i="2"/>
  <c r="DZ44" i="2"/>
  <c r="EA44" i="2" s="1"/>
  <c r="EG61" i="4"/>
  <c r="EE61" i="4"/>
  <c r="EF61" i="4" s="1"/>
  <c r="EG39" i="4"/>
  <c r="EE39" i="4"/>
  <c r="EF39" i="4" s="1"/>
  <c r="DZ163" i="2"/>
  <c r="EA163" i="2" s="1"/>
  <c r="EB163" i="2"/>
  <c r="EB94" i="2"/>
  <c r="DZ94" i="2"/>
  <c r="EA94" i="2" s="1"/>
  <c r="EG60" i="3"/>
  <c r="EE60" i="3"/>
  <c r="EF60" i="3" s="1"/>
  <c r="EG234" i="5"/>
  <c r="EE234" i="5"/>
  <c r="EF234" i="5" s="1"/>
  <c r="EG210" i="5"/>
  <c r="EE210" i="5"/>
  <c r="EF210" i="5" s="1"/>
  <c r="EG141" i="3"/>
  <c r="EE141" i="3"/>
  <c r="EF141" i="3" s="1"/>
  <c r="EG220" i="3"/>
  <c r="EE220" i="3"/>
  <c r="EF220" i="3" s="1"/>
  <c r="EB211" i="2"/>
  <c r="DZ211" i="2"/>
  <c r="EA211" i="2" s="1"/>
  <c r="EG129" i="3"/>
  <c r="EE129" i="3"/>
  <c r="EF129" i="3" s="1"/>
  <c r="EG169" i="3"/>
  <c r="EE169" i="3"/>
  <c r="EF169" i="3" s="1"/>
  <c r="EG227" i="5"/>
  <c r="EE227" i="5"/>
  <c r="EF227" i="5" s="1"/>
  <c r="DZ89" i="2"/>
  <c r="EA89" i="2" s="1"/>
  <c r="EB89" i="2"/>
  <c r="EG249" i="3"/>
  <c r="EE249" i="3"/>
  <c r="EF249" i="3" s="1"/>
  <c r="EG237" i="5"/>
  <c r="EE237" i="5"/>
  <c r="EF237" i="5" s="1"/>
  <c r="EG166" i="3"/>
  <c r="EE166" i="3"/>
  <c r="EF166" i="3" s="1"/>
  <c r="EG76" i="3"/>
  <c r="EE76" i="3"/>
  <c r="EF76" i="3" s="1"/>
  <c r="EB232" i="2"/>
  <c r="DZ232" i="2"/>
  <c r="EA232" i="2" s="1"/>
  <c r="EG280" i="4"/>
  <c r="EE280" i="4"/>
  <c r="EF280" i="4" s="1"/>
  <c r="EB236" i="2"/>
  <c r="DZ236" i="2"/>
  <c r="EA236" i="2" s="1"/>
  <c r="EB219" i="2"/>
  <c r="DZ219" i="2"/>
  <c r="EA219" i="2" s="1"/>
  <c r="EG8" i="3"/>
  <c r="EE8" i="3"/>
  <c r="EF8" i="3" s="1"/>
  <c r="EG148" i="3"/>
  <c r="EE148" i="3"/>
  <c r="EF148" i="3" s="1"/>
  <c r="EG114" i="3"/>
  <c r="EE114" i="3"/>
  <c r="EF114" i="3" s="1"/>
  <c r="EE197" i="4"/>
  <c r="EF197" i="4" s="1"/>
  <c r="EG197" i="4"/>
  <c r="EG86" i="4"/>
  <c r="EE86" i="4"/>
  <c r="EF86" i="4" s="1"/>
  <c r="EE41" i="4"/>
  <c r="EF41" i="4" s="1"/>
  <c r="EG41" i="4"/>
  <c r="DZ113" i="2"/>
  <c r="EA113" i="2" s="1"/>
  <c r="EB113" i="2"/>
  <c r="EG159" i="4"/>
  <c r="EE159" i="4"/>
  <c r="EF159" i="4" s="1"/>
  <c r="EG36" i="3"/>
  <c r="EE36" i="3"/>
  <c r="EF36" i="3" s="1"/>
  <c r="DZ115" i="2"/>
  <c r="EA115" i="2" s="1"/>
  <c r="EB115" i="2"/>
  <c r="EB262" i="2"/>
  <c r="DZ262" i="2"/>
  <c r="EA262" i="2" s="1"/>
  <c r="DZ130" i="2"/>
  <c r="EA130" i="2" s="1"/>
  <c r="EB130" i="2"/>
  <c r="EG157" i="4"/>
  <c r="EE157" i="4"/>
  <c r="EF157" i="4" s="1"/>
  <c r="EG34" i="5"/>
  <c r="EE34" i="5"/>
  <c r="EF34" i="5" s="1"/>
  <c r="EG111" i="3"/>
  <c r="EE111" i="3"/>
  <c r="EF111" i="3" s="1"/>
  <c r="EE61" i="5"/>
  <c r="EF61" i="5" s="1"/>
  <c r="EG61" i="5"/>
  <c r="EG204" i="3"/>
  <c r="EE204" i="3"/>
  <c r="EF204" i="3" s="1"/>
  <c r="EG117" i="4"/>
  <c r="EE117" i="4"/>
  <c r="EF117" i="4" s="1"/>
  <c r="EG216" i="4"/>
  <c r="EE216" i="4"/>
  <c r="EF216" i="4" s="1"/>
  <c r="EG219" i="4"/>
  <c r="EE219" i="4"/>
  <c r="EF219" i="4" s="1"/>
  <c r="EG121" i="3"/>
  <c r="EE121" i="3"/>
  <c r="EF121" i="3" s="1"/>
  <c r="EG27" i="5"/>
  <c r="EE27" i="5"/>
  <c r="EF27" i="5" s="1"/>
  <c r="EG123" i="4"/>
  <c r="EE123" i="4"/>
  <c r="EF123" i="4" s="1"/>
  <c r="EE267" i="5"/>
  <c r="EF267" i="5" s="1"/>
  <c r="EG267" i="5"/>
  <c r="EB39" i="2"/>
  <c r="DZ39" i="2"/>
  <c r="EA39" i="2" s="1"/>
  <c r="EB259" i="2"/>
  <c r="DZ259" i="2"/>
  <c r="EA259" i="2" s="1"/>
  <c r="EG242" i="4"/>
  <c r="EE242" i="4"/>
  <c r="EF242" i="4" s="1"/>
  <c r="EE92" i="5"/>
  <c r="EF92" i="5" s="1"/>
  <c r="EG92" i="5"/>
  <c r="EE139" i="5"/>
  <c r="EF139" i="5" s="1"/>
  <c r="EG139" i="5"/>
  <c r="EG115" i="3"/>
  <c r="EE115" i="3"/>
  <c r="EF115" i="3" s="1"/>
  <c r="EG268" i="3"/>
  <c r="EE268" i="3"/>
  <c r="EF268" i="3" s="1"/>
  <c r="EE151" i="5"/>
  <c r="EF151" i="5" s="1"/>
  <c r="EG151" i="5"/>
  <c r="EB35" i="2"/>
  <c r="DZ35" i="2"/>
  <c r="EA35" i="2" s="1"/>
  <c r="EE145" i="4"/>
  <c r="EF145" i="4" s="1"/>
  <c r="EG145" i="4"/>
  <c r="EE262" i="4"/>
  <c r="EF262" i="4" s="1"/>
  <c r="EG262" i="4"/>
  <c r="EG46" i="5"/>
  <c r="EE46" i="5"/>
  <c r="EF46" i="5" s="1"/>
  <c r="EG110" i="5"/>
  <c r="EE110" i="5"/>
  <c r="EF110" i="5" s="1"/>
  <c r="EG102" i="3"/>
  <c r="EE102" i="3"/>
  <c r="EF102" i="3" s="1"/>
  <c r="EG62" i="4"/>
  <c r="EE62" i="4"/>
  <c r="EF62" i="4" s="1"/>
  <c r="EB207" i="2"/>
  <c r="DZ207" i="2"/>
  <c r="EA207" i="2" s="1"/>
  <c r="EG12" i="3"/>
  <c r="EE12" i="3"/>
  <c r="EF12" i="3" s="1"/>
  <c r="EE116" i="4"/>
  <c r="EF116" i="4" s="1"/>
  <c r="EG116" i="4"/>
  <c r="EG42" i="3"/>
  <c r="EE42" i="3"/>
  <c r="EF42" i="3" s="1"/>
  <c r="EG147" i="5"/>
  <c r="EE147" i="5"/>
  <c r="EF147" i="5" s="1"/>
  <c r="EE76" i="4"/>
  <c r="EF76" i="4" s="1"/>
  <c r="EG76" i="4"/>
  <c r="EE93" i="5"/>
  <c r="EF93" i="5" s="1"/>
  <c r="EG93" i="5"/>
  <c r="EE64" i="3"/>
  <c r="EF64" i="3" s="1"/>
  <c r="EG64" i="3"/>
  <c r="EE79" i="5"/>
  <c r="EF79" i="5" s="1"/>
  <c r="EG79" i="5"/>
  <c r="EG69" i="4"/>
  <c r="EE69" i="4"/>
  <c r="EF69" i="4" s="1"/>
  <c r="EB112" i="2"/>
  <c r="DZ112" i="2"/>
  <c r="EA112" i="2" s="1"/>
  <c r="EE33" i="5"/>
  <c r="EF33" i="5" s="1"/>
  <c r="EG33" i="5"/>
  <c r="EG156" i="4"/>
  <c r="EE156" i="4"/>
  <c r="EF156" i="4" s="1"/>
  <c r="EB271" i="2"/>
  <c r="DZ271" i="2"/>
  <c r="EA271" i="2" s="1"/>
  <c r="EE41" i="5"/>
  <c r="EF41" i="5" s="1"/>
  <c r="EG41" i="5"/>
  <c r="EE182" i="5"/>
  <c r="EF182" i="5" s="1"/>
  <c r="EG182" i="5"/>
  <c r="EB162" i="2"/>
  <c r="DZ162" i="2"/>
  <c r="EA162" i="2" s="1"/>
  <c r="EE19" i="3"/>
  <c r="EF19" i="3" s="1"/>
  <c r="EG19" i="3"/>
  <c r="EB84" i="2"/>
  <c r="DZ84" i="2"/>
  <c r="EA84" i="2" s="1"/>
  <c r="EE49" i="4"/>
  <c r="EF49" i="4" s="1"/>
  <c r="EG49" i="4"/>
  <c r="DZ50" i="2"/>
  <c r="EA50" i="2" s="1"/>
  <c r="EB50" i="2"/>
  <c r="EG203" i="4"/>
  <c r="EE203" i="4"/>
  <c r="EF203" i="4" s="1"/>
  <c r="EG46" i="3"/>
  <c r="EE46" i="3"/>
  <c r="EF46" i="3" s="1"/>
  <c r="EG101" i="4"/>
  <c r="EE101" i="4"/>
  <c r="EF101" i="4" s="1"/>
  <c r="EG168" i="4"/>
  <c r="EE168" i="4"/>
  <c r="EF168" i="4" s="1"/>
  <c r="EB153" i="2"/>
  <c r="DZ153" i="2"/>
  <c r="EA153" i="2" s="1"/>
  <c r="EG106" i="4"/>
  <c r="EE106" i="4"/>
  <c r="EF106" i="4" s="1"/>
  <c r="EG219" i="5"/>
  <c r="EE219" i="5"/>
  <c r="EF219" i="5" s="1"/>
  <c r="EG265" i="5"/>
  <c r="EE265" i="5"/>
  <c r="EF265" i="5" s="1"/>
  <c r="EE37" i="4"/>
  <c r="EF37" i="4" s="1"/>
  <c r="EG37" i="4"/>
  <c r="EG273" i="3"/>
  <c r="EE273" i="3"/>
  <c r="EF273" i="3" s="1"/>
  <c r="EG261" i="4"/>
  <c r="EE261" i="4"/>
  <c r="EF261" i="4" s="1"/>
  <c r="EG134" i="4"/>
  <c r="EE134" i="4"/>
  <c r="EF134" i="4" s="1"/>
  <c r="EG45" i="5"/>
  <c r="EE45" i="5"/>
  <c r="EF45" i="5" s="1"/>
  <c r="EB203" i="2"/>
  <c r="DZ203" i="2"/>
  <c r="EA203" i="2" s="1"/>
  <c r="EB179" i="2"/>
  <c r="DZ179" i="2"/>
  <c r="EA179" i="2" s="1"/>
  <c r="EG190" i="3"/>
  <c r="EE190" i="3"/>
  <c r="EF190" i="3" s="1"/>
  <c r="EG253" i="4"/>
  <c r="EE253" i="4"/>
  <c r="EF253" i="4" s="1"/>
  <c r="DZ7" i="2"/>
  <c r="EA7" i="2" s="1"/>
  <c r="EB7" i="2"/>
  <c r="EG26" i="4"/>
  <c r="EE26" i="4"/>
  <c r="EF26" i="4" s="1"/>
  <c r="EE89" i="3"/>
  <c r="EF89" i="3" s="1"/>
  <c r="EG89" i="3"/>
  <c r="EG26" i="3"/>
  <c r="EE26" i="3"/>
  <c r="EF26" i="3" s="1"/>
  <c r="EE253" i="5"/>
  <c r="EF253" i="5" s="1"/>
  <c r="EG253" i="5"/>
  <c r="EG187" i="4"/>
  <c r="EE187" i="4"/>
  <c r="EF187" i="4" s="1"/>
  <c r="EB138" i="2"/>
  <c r="DZ138" i="2"/>
  <c r="EA138" i="2" s="1"/>
  <c r="EG153" i="5"/>
  <c r="EE153" i="5"/>
  <c r="EF153" i="5" s="1"/>
  <c r="EG241" i="3"/>
  <c r="EE241" i="3"/>
  <c r="EF241" i="3" s="1"/>
  <c r="EG77" i="5"/>
  <c r="EE77" i="5"/>
  <c r="EF77" i="5" s="1"/>
  <c r="EG181" i="5"/>
  <c r="EE181" i="5"/>
  <c r="EF181" i="5" s="1"/>
  <c r="EG14" i="5"/>
  <c r="EE14" i="5"/>
  <c r="EF14" i="5" s="1"/>
  <c r="EG232" i="4"/>
  <c r="EE232" i="4"/>
  <c r="EF232" i="4" s="1"/>
  <c r="EB245" i="2"/>
  <c r="DZ245" i="2"/>
  <c r="EA245" i="2" s="1"/>
  <c r="EE59" i="4"/>
  <c r="EF59" i="4" s="1"/>
  <c r="EG59" i="4"/>
  <c r="EG173" i="5"/>
  <c r="EE173" i="5"/>
  <c r="EF173" i="5" s="1"/>
  <c r="EB166" i="2"/>
  <c r="DZ166" i="2"/>
  <c r="EA166" i="2" s="1"/>
  <c r="EE184" i="5"/>
  <c r="EF184" i="5" s="1"/>
  <c r="EG184" i="5"/>
  <c r="EG150" i="5"/>
  <c r="EE150" i="5"/>
  <c r="EF150" i="5" s="1"/>
  <c r="EG193" i="3"/>
  <c r="EE193" i="3"/>
  <c r="EF193" i="3" s="1"/>
  <c r="EE124" i="5"/>
  <c r="EF124" i="5" s="1"/>
  <c r="EG124" i="5"/>
  <c r="EE237" i="4"/>
  <c r="EF237" i="4" s="1"/>
  <c r="EG237" i="4"/>
  <c r="EE221" i="4"/>
  <c r="EF221" i="4" s="1"/>
  <c r="EG221" i="4"/>
  <c r="EE141" i="5"/>
  <c r="EF141" i="5" s="1"/>
  <c r="EG141" i="5"/>
  <c r="BI10" i="11" l="1"/>
  <c r="BI109" i="11" s="1"/>
  <c r="BH109" i="11"/>
  <c r="BE109" i="11"/>
  <c r="BF10" i="11"/>
  <c r="BF109" i="11" s="1"/>
  <c r="BF59" i="11"/>
  <c r="BF110" i="11" s="1"/>
  <c r="BE110" i="11"/>
  <c r="BI59" i="11"/>
  <c r="BI110" i="11" s="1"/>
  <c r="BH110" i="11"/>
</calcChain>
</file>

<file path=xl/comments1.xml><?xml version="1.0" encoding="utf-8"?>
<comments xmlns="http://schemas.openxmlformats.org/spreadsheetml/2006/main">
  <authors>
    <author/>
  </authors>
  <commentList>
    <comment ref="DP3" authorId="0">
      <text>
        <r>
          <rPr>
            <sz val="10"/>
            <color rgb="FF000000"/>
            <rFont val="Arial"/>
          </rPr>
          <t>This is the change in mass of the block compared to the ingots used to make them. Above 100% means that the block is heavier than the ingots required to produce them.</t>
        </r>
      </text>
    </comment>
  </commentList>
</comments>
</file>

<file path=xl/comments2.xml><?xml version="1.0" encoding="utf-8"?>
<comments xmlns="http://schemas.openxmlformats.org/spreadsheetml/2006/main">
  <authors>
    <author/>
  </authors>
  <commentList>
    <comment ref="AB2" authorId="0">
      <text>
        <r>
          <rPr>
            <sz val="10"/>
            <color rgb="FF000000"/>
            <rFont val="Arial"/>
          </rPr>
          <t>This is the change in mass of the component compared to the ingots used to make it. Above 100% means that the component is heavier than the ingots required to produce it.</t>
        </r>
      </text>
    </comment>
  </commentList>
</comments>
</file>

<file path=xl/sharedStrings.xml><?xml version="1.0" encoding="utf-8"?>
<sst xmlns="http://schemas.openxmlformats.org/spreadsheetml/2006/main" count="6615" uniqueCount="1612">
  <si>
    <t>Created by Chicken Nugget</t>
  </si>
  <si>
    <t>&lt;&lt; navigate to other sheets by using the tabs located at the bottom &gt;&gt;</t>
  </si>
  <si>
    <t>Block Statistics</t>
  </si>
  <si>
    <t>Component Cost to Fully Construct (Critical Component shown in Bold)</t>
  </si>
  <si>
    <t>Server Options Control</t>
  </si>
  <si>
    <t>Sheet Key</t>
  </si>
  <si>
    <t>Component Based Calculations</t>
  </si>
  <si>
    <t>Calculated Resource Cost to Fully Construct</t>
  </si>
  <si>
    <t>Units Key</t>
  </si>
  <si>
    <t>Inventory Size</t>
  </si>
  <si>
    <t>Resource Based Calculations</t>
  </si>
  <si>
    <t>Total Time to Create Block</t>
  </si>
  <si>
    <t>x</t>
  </si>
  <si>
    <t>Total...</t>
  </si>
  <si>
    <t>Triangle Count</t>
  </si>
  <si>
    <t>Reduced Clutter (Truncated Decimals)</t>
  </si>
  <si>
    <t>To use the options on the left you must create another instance of this spreadsheet. You can do so the following ways:</t>
  </si>
  <si>
    <t>Volume</t>
  </si>
  <si>
    <t>Does Not Apply</t>
  </si>
  <si>
    <t>kg</t>
  </si>
  <si>
    <t>kilogram (mass)</t>
  </si>
  <si>
    <t>Assembler Efficiency</t>
  </si>
  <si>
    <t>Time to... (s)</t>
  </si>
  <si>
    <t>Grind Ratio</t>
  </si>
  <si>
    <t>Decimal Readability (Right Aligned, Not Truncated)</t>
  </si>
  <si>
    <t>Deform Ratio</t>
  </si>
  <si>
    <t xml:space="preserve">Power (W) </t>
  </si>
  <si>
    <t>Storage Capacity</t>
  </si>
  <si>
    <t>?</t>
  </si>
  <si>
    <t>Unknown</t>
  </si>
  <si>
    <t>m</t>
  </si>
  <si>
    <t>metre (distance)</t>
  </si>
  <si>
    <t>Refining Speed</t>
  </si>
  <si>
    <t>If logged in to a Google account, go to File &gt; Make a Copy. You will then have your own copy of the sheet with full edit access. Please note that this copy will NOT be updated as I update the spreadsheet. Please keep the original link saved and just make a copy of it each time you visit. I update this thing constantly.</t>
  </si>
  <si>
    <t>DoR</t>
  </si>
  <si>
    <t>Dependant on Rotation</t>
  </si>
  <si>
    <t>m/s</t>
  </si>
  <si>
    <t>metre per second (velocity)</t>
  </si>
  <si>
    <t>Weld Speed</t>
  </si>
  <si>
    <t>kg of U</t>
  </si>
  <si>
    <t>Kilograms of Uranium</t>
  </si>
  <si>
    <t>m/s²</t>
  </si>
  <si>
    <t>metre per second squared (accel)</t>
  </si>
  <si>
    <t>Grind Speed</t>
  </si>
  <si>
    <t>+/x</t>
  </si>
  <si>
    <t>Additive or Multiplicative</t>
  </si>
  <si>
    <t>m³</t>
  </si>
  <si>
    <t>cubic metre (volume)</t>
  </si>
  <si>
    <t>Select your options from the dropdown menus and the entire spreadsheet will be calculated off of them!</t>
  </si>
  <si>
    <t>L:O₂</t>
  </si>
  <si>
    <t>Litres of Oxygen Gas</t>
  </si>
  <si>
    <t>kg/m³</t>
  </si>
  <si>
    <t>kilogram per cubic metre (density)</t>
  </si>
  <si>
    <t>Alternatively, you can go to File &gt; Download As &gt; Microsoft Excel. There will be compatibility issues though.</t>
  </si>
  <si>
    <t>L:H₂</t>
  </si>
  <si>
    <t>Litres of Hydrogen Gas</t>
  </si>
  <si>
    <t>W</t>
  </si>
  <si>
    <t>watt (energy)</t>
  </si>
  <si>
    <t>Wh</t>
  </si>
  <si>
    <t>watt-hour (energy over time)</t>
  </si>
  <si>
    <t>Note: Please be patient. Assembler and Refining settings will be changing thousands of cells. It might take some time.</t>
  </si>
  <si>
    <t>Status</t>
  </si>
  <si>
    <t>kWh</t>
  </si>
  <si>
    <t>kilowatt-hour (energy over time)</t>
  </si>
  <si>
    <t>Or simply continue using the default values! Tabs are at the bottom or top of the page depending on how you are viewing. Please post any requests, ideas, or information errors in the thread, as a cell comment, or in the steam guide.</t>
  </si>
  <si>
    <t>Updated to SE Version 1.186.4</t>
  </si>
  <si>
    <t>Force (N)</t>
  </si>
  <si>
    <t>Range (m)</t>
  </si>
  <si>
    <t>Virtual Mass (kg)</t>
  </si>
  <si>
    <t>Module Ratio (+/x)</t>
  </si>
  <si>
    <t>Other Data</t>
  </si>
  <si>
    <t>Fire Rate (round/min)</t>
  </si>
  <si>
    <t>Airtight?</t>
  </si>
  <si>
    <t>MWh</t>
  </si>
  <si>
    <t>megawatt-hour (energy over time)</t>
  </si>
  <si>
    <t>Basic Components (Iron Only)</t>
  </si>
  <si>
    <t>L</t>
  </si>
  <si>
    <t>litre (volume)</t>
  </si>
  <si>
    <t>Blocks B, L &amp; S are not Synced (hidden)</t>
  </si>
  <si>
    <t>Explosion Damage</t>
  </si>
  <si>
    <t>Seat Data</t>
  </si>
  <si>
    <t>Advanced Components</t>
  </si>
  <si>
    <t>Specialized Components</t>
  </si>
  <si>
    <t>N</t>
  </si>
  <si>
    <t>newton (force)</t>
  </si>
  <si>
    <t>Contents &amp; Sheet Descriptions</t>
  </si>
  <si>
    <t>All other sheets are Updated &amp; Synced</t>
  </si>
  <si>
    <t>g</t>
  </si>
  <si>
    <t>g-force (acceleration)</t>
  </si>
  <si>
    <t>Main</t>
  </si>
  <si>
    <t>This sheet. Contains server setting controls, instructions, credits, key, contents &amp; changelog.</t>
  </si>
  <si>
    <t>Steam Guide is Synced</t>
  </si>
  <si>
    <t>Ingots (kg)</t>
  </si>
  <si>
    <t>s</t>
  </si>
  <si>
    <t>second (time)</t>
  </si>
  <si>
    <t>Blocks</t>
  </si>
  <si>
    <t>The main info sheet. Information on all blocks. Decimals are truncated to reduce clutter.</t>
  </si>
  <si>
    <t>min</t>
  </si>
  <si>
    <t>minute (time)</t>
  </si>
  <si>
    <t>Blocks B (hidden)</t>
  </si>
  <si>
    <t>Same as 'Blocks A' except with right aligned text &amp; not truncated for decimal readability.</t>
  </si>
  <si>
    <t>Ore (kg)</t>
  </si>
  <si>
    <t>Links</t>
  </si>
  <si>
    <t>Power</t>
  </si>
  <si>
    <t>Time</t>
  </si>
  <si>
    <t>hr</t>
  </si>
  <si>
    <t>hour (time)</t>
  </si>
  <si>
    <t>Blocks L (hidden)</t>
  </si>
  <si>
    <t>Category</t>
  </si>
  <si>
    <t>Block Name</t>
  </si>
  <si>
    <t>Size</t>
  </si>
  <si>
    <t>(Battery Capacity / Virtual Mass / Fire Rate / Shot Deviation / Explosion Dmg / Module Ratio / Seat Data / etc)</t>
  </si>
  <si>
    <t>Plates</t>
  </si>
  <si>
    <t>Tubes</t>
  </si>
  <si>
    <t>Other</t>
  </si>
  <si>
    <t>Electronics</t>
  </si>
  <si>
    <t>Cells</t>
  </si>
  <si>
    <t>Civil</t>
  </si>
  <si>
    <t>War</t>
  </si>
  <si>
    <t>Mass (kg)</t>
  </si>
  <si>
    <t>Density</t>
  </si>
  <si>
    <t>W/L/N per kg</t>
  </si>
  <si>
    <t>Integrity</t>
  </si>
  <si>
    <t>Integrity per kg</t>
  </si>
  <si>
    <t>Integrity per m³</t>
  </si>
  <si>
    <t>Integrity per kg/m³</t>
  </si>
  <si>
    <t>Integrity per Weld Second</t>
  </si>
  <si>
    <t>Assembly Time (s)</t>
  </si>
  <si>
    <t>Assembly Power</t>
  </si>
  <si>
    <t>Volume of Parts (L)</t>
  </si>
  <si>
    <t>Common Metals</t>
  </si>
  <si>
    <t>Non-Common Metals / Non-Metals</t>
  </si>
  <si>
    <t>Ingot Mass (kg)</t>
  </si>
  <si>
    <t>Ore Mass (kg)</t>
  </si>
  <si>
    <t>Change in Mass</t>
  </si>
  <si>
    <t>Ingot Volume (L)</t>
  </si>
  <si>
    <t>Ore Volume (L)</t>
  </si>
  <si>
    <t>Refining Time (s)</t>
  </si>
  <si>
    <t>Refining Power</t>
  </si>
  <si>
    <t>(Weld + Assemble + Refine)</t>
  </si>
  <si>
    <t>Assemble + Refine</t>
  </si>
  <si>
    <t>+ Weld</t>
  </si>
  <si>
    <t>Grid</t>
  </si>
  <si>
    <t>X</t>
  </si>
  <si>
    <t>Y</t>
  </si>
  <si>
    <t>Z</t>
  </si>
  <si>
    <t>(m³)</t>
  </si>
  <si>
    <t>Weld</t>
  </si>
  <si>
    <t>Grind</t>
  </si>
  <si>
    <t>Standby</t>
  </si>
  <si>
    <t>Max Operation</t>
  </si>
  <si>
    <t>(L)</t>
  </si>
  <si>
    <t>(L:O₂/H₂)</t>
  </si>
  <si>
    <t>Steel</t>
  </si>
  <si>
    <t>Interior</t>
  </si>
  <si>
    <t>Small</t>
  </si>
  <si>
    <t>Large</t>
  </si>
  <si>
    <t>Const</t>
  </si>
  <si>
    <t>Girder</t>
  </si>
  <si>
    <t>Motor</t>
  </si>
  <si>
    <t>Comp</t>
  </si>
  <si>
    <t>Display</t>
  </si>
  <si>
    <t>Solar</t>
  </si>
  <si>
    <t>Glass</t>
  </si>
  <si>
    <t>React</t>
  </si>
  <si>
    <t>Thrust</t>
  </si>
  <si>
    <t>Supcon</t>
  </si>
  <si>
    <t>Grav</t>
  </si>
  <si>
    <t>Radio</t>
  </si>
  <si>
    <t>Medic</t>
  </si>
  <si>
    <t>Detect</t>
  </si>
  <si>
    <t>Explsv</t>
  </si>
  <si>
    <t>(kg/m³)</t>
  </si>
  <si>
    <t>(Wh)</t>
  </si>
  <si>
    <t>(kg of U)</t>
  </si>
  <si>
    <t>Fe</t>
  </si>
  <si>
    <t>Ni</t>
  </si>
  <si>
    <t>Co</t>
  </si>
  <si>
    <t>Mg</t>
  </si>
  <si>
    <t>Si</t>
  </si>
  <si>
    <t>Ag</t>
  </si>
  <si>
    <t>Au</t>
  </si>
  <si>
    <t>Pt</t>
  </si>
  <si>
    <t>U</t>
  </si>
  <si>
    <t>Stone</t>
  </si>
  <si>
    <t>(s)</t>
  </si>
  <si>
    <t>(min)</t>
  </si>
  <si>
    <t>(hr)</t>
  </si>
  <si>
    <t>(kWh)</t>
  </si>
  <si>
    <t>(MWh)</t>
  </si>
  <si>
    <t>(hr/min/s)</t>
  </si>
  <si>
    <t>Comms</t>
  </si>
  <si>
    <t>Antenna</t>
  </si>
  <si>
    <t>First Person?</t>
  </si>
  <si>
    <t>Control?</t>
  </si>
  <si>
    <t>Same as 'Blocks A' except only Large blocks are shown.</t>
  </si>
  <si>
    <t>day</t>
  </si>
  <si>
    <t>day (time)</t>
  </si>
  <si>
    <t>Blocks S (hidden)</t>
  </si>
  <si>
    <t>Same as 'Blocks A' except only Small blocks are shown.</t>
  </si>
  <si>
    <t>Iron</t>
  </si>
  <si>
    <t>Assembly</t>
  </si>
  <si>
    <t>Ore Volume(L)</t>
  </si>
  <si>
    <t>Information on all components that would be produced in an Assembler.</t>
  </si>
  <si>
    <t>Nickel</t>
  </si>
  <si>
    <t>Refining</t>
  </si>
  <si>
    <t>Information on refining ratios and times. Oxygen Generator &amp; Oxygen Farm included.</t>
  </si>
  <si>
    <t>Cobalt</t>
  </si>
  <si>
    <t>Ores &amp; Ingots</t>
  </si>
  <si>
    <t>Information on ores and ingots.</t>
  </si>
  <si>
    <t>Magnesium</t>
  </si>
  <si>
    <t>Thrust Calc</t>
  </si>
  <si>
    <t>Calculator for Thrust and Acceleration. Gravity Drives and Mod Support included.</t>
  </si>
  <si>
    <t>Silicon</t>
  </si>
  <si>
    <t>S&amp;S Analysis: How to Use</t>
  </si>
  <si>
    <t>Instructions on how to use the S&amp;S Analysis sheet</t>
  </si>
  <si>
    <t xml:space="preserve">If you enjoy this, consider donating! =) </t>
  </si>
  <si>
    <t>Silver</t>
  </si>
  <si>
    <t>S&amp;S Analysis</t>
  </si>
  <si>
    <t>Ship &amp; Station analyser. Creates charts, graphs, and summarized info from component data.</t>
  </si>
  <si>
    <t>No</t>
  </si>
  <si>
    <t>Gold</t>
  </si>
  <si>
    <t>Notes</t>
  </si>
  <si>
    <t>Contains planned additions &amp; changes, other data, notes, and color palette</t>
  </si>
  <si>
    <t>Platinum</t>
  </si>
  <si>
    <t>Any amount is greatly appreciated.</t>
  </si>
  <si>
    <t>Max Output</t>
  </si>
  <si>
    <t>Uranium</t>
  </si>
  <si>
    <t>O₂</t>
  </si>
  <si>
    <t>Dioxygen (Oxygen Gas)</t>
  </si>
  <si>
    <t>H₂</t>
  </si>
  <si>
    <t>Dihydrogen (Hydrogen Gas)</t>
  </si>
  <si>
    <t>Large Blocks Only</t>
  </si>
  <si>
    <t>Beacon</t>
  </si>
  <si>
    <t>Laser Antenna</t>
  </si>
  <si>
    <t>Small Reactor</t>
  </si>
  <si>
    <t>Large Reactor</t>
  </si>
  <si>
    <t>Solar Panel</t>
  </si>
  <si>
    <t>Battery</t>
  </si>
  <si>
    <t>3,000,000 Wh capacity</t>
  </si>
  <si>
    <t>Yes</t>
  </si>
  <si>
    <t>1,080,000 Wh capacity</t>
  </si>
  <si>
    <t>Small Ion Thruster</t>
  </si>
  <si>
    <t>Small Thruster</t>
  </si>
  <si>
    <t>Large Ion Thruster</t>
  </si>
  <si>
    <t>Large Thruster</t>
  </si>
  <si>
    <t>Small Hydrogen Thruster</t>
  </si>
  <si>
    <t>Large Hydrogen Thruster</t>
  </si>
  <si>
    <t>Small Atmospheric Thruster</t>
  </si>
  <si>
    <t>Large Atmospheric Thruster</t>
  </si>
  <si>
    <t>Weapons &amp; Defense</t>
  </si>
  <si>
    <t>Gatling Turret</t>
  </si>
  <si>
    <t>[600 round/min], [0.4 devation]</t>
  </si>
  <si>
    <t>[300 round/min], [0.4 deviation]</t>
  </si>
  <si>
    <t>Interior Turret</t>
  </si>
  <si>
    <t>[600 round/min], [0.3 deviation]</t>
  </si>
  <si>
    <t>Missile Turret</t>
  </si>
  <si>
    <t>[90 round/min], [0.5 deviation]</t>
  </si>
  <si>
    <t>Gatling Gun</t>
  </si>
  <si>
    <t>[700 round/min], [0.4 deviation]</t>
  </si>
  <si>
    <t>Rocket Launcher</t>
  </si>
  <si>
    <t>[120 round/min], [0.1 deviation]</t>
  </si>
  <si>
    <t>[60 round/min], [0.1 deviation]</t>
  </si>
  <si>
    <t>Reloadable Rocket Launcher</t>
  </si>
  <si>
    <t>[? round/min], [? deviation]</t>
  </si>
  <si>
    <t>Warhead</t>
  </si>
  <si>
    <t>15,000 damage</t>
  </si>
  <si>
    <t>Decoy</t>
  </si>
  <si>
    <t>Industry</t>
  </si>
  <si>
    <t>Refinery</t>
  </si>
  <si>
    <t>Efficiency: 80%</t>
  </si>
  <si>
    <t>Arc Furnace</t>
  </si>
  <si>
    <t>Efficiency: 90%</t>
  </si>
  <si>
    <t>Assembler</t>
  </si>
  <si>
    <t>Drill</t>
  </si>
  <si>
    <t>Grinder</t>
  </si>
  <si>
    <t>Welder</t>
  </si>
  <si>
    <t>Productivity Module</t>
  </si>
  <si>
    <t>+0.500</t>
  </si>
  <si>
    <t>Effectiveness Module</t>
  </si>
  <si>
    <t>x1.091</t>
  </si>
  <si>
    <t>Energy Module</t>
  </si>
  <si>
    <t>x1.223</t>
  </si>
  <si>
    <t>Ore Detector</t>
  </si>
  <si>
    <t>Projector</t>
  </si>
  <si>
    <t>Interior Wall</t>
  </si>
  <si>
    <t>Interior Light</t>
  </si>
  <si>
    <t>Interior Pillar</t>
  </si>
  <si>
    <t>Door</t>
  </si>
  <si>
    <t>Passage</t>
  </si>
  <si>
    <t>Stairs</t>
  </si>
  <si>
    <t>Ramp</t>
  </si>
  <si>
    <t>Exterior</t>
  </si>
  <si>
    <t>Sliding Door</t>
  </si>
  <si>
    <t>Spotlight</t>
  </si>
  <si>
    <t>Catwalk</t>
  </si>
  <si>
    <t>Catwalk (2 Sides)</t>
  </si>
  <si>
    <t>Catwalk (Corner)</t>
  </si>
  <si>
    <t>Catwalk (Plate)</t>
  </si>
  <si>
    <t>Cover Wall (Full)</t>
  </si>
  <si>
    <t>Cover Wall (Half)</t>
  </si>
  <si>
    <t>Vertical Window</t>
  </si>
  <si>
    <t>Diagonal Window</t>
  </si>
  <si>
    <t>Displays</t>
  </si>
  <si>
    <t>Text Panel</t>
  </si>
  <si>
    <t>LCD Panel</t>
  </si>
  <si>
    <t>LCD Panel (Wide)</t>
  </si>
  <si>
    <t>Control</t>
  </si>
  <si>
    <t>Cockpit (Screen)</t>
  </si>
  <si>
    <t>Cockpit (Enclosed)</t>
  </si>
  <si>
    <t>Cockpit (Small Screen)</t>
  </si>
  <si>
    <t>Cockpit (Fighter)</t>
  </si>
  <si>
    <t>Control Panel</t>
  </si>
  <si>
    <t>Ship</t>
  </si>
  <si>
    <t>Gyroscope</t>
  </si>
  <si>
    <t>[First Person: No], [Control: Yes]</t>
  </si>
  <si>
    <t>[First Person: Yes], [Control: Yes]</t>
  </si>
  <si>
    <t>Landing Gear</t>
  </si>
  <si>
    <t>Artificial Mass</t>
  </si>
  <si>
    <t>Jump Drive</t>
  </si>
  <si>
    <t>Storage</t>
  </si>
  <si>
    <t>Small Cargo Container</t>
  </si>
  <si>
    <t>50,000 kg</t>
  </si>
  <si>
    <t>Medium Cargo Container</t>
  </si>
  <si>
    <t>2,000 kg</t>
  </si>
  <si>
    <t>Large Cargo Container</t>
  </si>
  <si>
    <t>1,250,000 kg maximum mass</t>
  </si>
  <si>
    <t>Oxygen &amp; Hydrogen</t>
  </si>
  <si>
    <t>Oxygen Generator</t>
  </si>
  <si>
    <t>Oxygen Tank</t>
  </si>
  <si>
    <t>Hydrogen Tank</t>
  </si>
  <si>
    <t>Oxygen Farm</t>
  </si>
  <si>
    <t>Air Vent</t>
  </si>
  <si>
    <t>Gadgets</t>
  </si>
  <si>
    <t>Sensor</t>
  </si>
  <si>
    <t>Sound Block</t>
  </si>
  <si>
    <t>300 O₂/s</t>
  </si>
  <si>
    <t>Camera</t>
  </si>
  <si>
    <t>Button Panel</t>
  </si>
  <si>
    <t>Timer Block</t>
  </si>
  <si>
    <t>Parachute</t>
  </si>
  <si>
    <t>Material Deploy Cost: 5</t>
  </si>
  <si>
    <t>Material Deploy Cost: 1</t>
  </si>
  <si>
    <t>Remote Control</t>
  </si>
  <si>
    <t>Programmable Block</t>
  </si>
  <si>
    <t>Conveyor</t>
  </si>
  <si>
    <t>Conveyor Block</t>
  </si>
  <si>
    <t>Conveyor Tube (Straight &amp; Curved)</t>
  </si>
  <si>
    <t>232 &amp; 372</t>
  </si>
  <si>
    <t>Conveyor Tube (Straight)</t>
  </si>
  <si>
    <t>Conveyor Tube (Curved)</t>
  </si>
  <si>
    <t>Collector</t>
  </si>
  <si>
    <t>Connector</t>
  </si>
  <si>
    <t>Ejector</t>
  </si>
  <si>
    <t>Conveyor Frame</t>
  </si>
  <si>
    <t>Conveyor Sorter</t>
  </si>
  <si>
    <t>Merge Block</t>
  </si>
  <si>
    <t>Hangar Door</t>
  </si>
  <si>
    <t>Medical Room</t>
  </si>
  <si>
    <t>Gravity Generator</t>
  </si>
  <si>
    <t>Gravity Generator (Sphere)</t>
  </si>
  <si>
    <t>Passenger Seat</t>
  </si>
  <si>
    <t>Cryo Chamber</t>
  </si>
  <si>
    <t>Space Ball</t>
  </si>
  <si>
    <t>[First Person: Yes], [Control: No]</t>
  </si>
  <si>
    <t>Wheels</t>
  </si>
  <si>
    <t>Suspension (1x1)</t>
  </si>
  <si>
    <t>Suspension (3x3)</t>
  </si>
  <si>
    <t>Suspension (5x5)</t>
  </si>
  <si>
    <t>Suspension Wheel (1x1)</t>
  </si>
  <si>
    <t>Suspension Wheel (3x3)</t>
  </si>
  <si>
    <t>Wheel (1x1)</t>
  </si>
  <si>
    <t>Suspension Wheel (5x5)</t>
  </si>
  <si>
    <t>Wheel (3x3)</t>
  </si>
  <si>
    <t>Wheel (5x5)</t>
  </si>
  <si>
    <t>Windows</t>
  </si>
  <si>
    <t>Window Slope</t>
  </si>
  <si>
    <t>Window Inv</t>
  </si>
  <si>
    <t>Window Face</t>
  </si>
  <si>
    <t>Window Side</t>
  </si>
  <si>
    <t>Window Side Left</t>
  </si>
  <si>
    <t>Window Side Right</t>
  </si>
  <si>
    <t>Window Flat</t>
  </si>
  <si>
    <t>Window Flat Inv</t>
  </si>
  <si>
    <t>Blast Doors</t>
  </si>
  <si>
    <t>Blast Door</t>
  </si>
  <si>
    <t>Blast Door Edge</t>
  </si>
  <si>
    <t>Blast Door Corner</t>
  </si>
  <si>
    <t>Blast Door Inv Corner</t>
  </si>
  <si>
    <t>Large Light Armor</t>
  </si>
  <si>
    <t>Light Armor Block</t>
  </si>
  <si>
    <t>Light Armor Slope</t>
  </si>
  <si>
    <t>Light Armor Slope (Rounded)</t>
  </si>
  <si>
    <t>Light Armor Slope (Angled)</t>
  </si>
  <si>
    <t>Light Armor Slope (Base)</t>
  </si>
  <si>
    <t>Light Armor Slope (Tip)</t>
  </si>
  <si>
    <t>Light Armor Slope (Base Smooth)</t>
  </si>
  <si>
    <t>Light Armor Slope (Tip Smooth)</t>
  </si>
  <si>
    <t>Light Armor Corner</t>
  </si>
  <si>
    <t>Light Armor Corner (Rounded)</t>
  </si>
  <si>
    <t>LIght Armor Corner (Angled)</t>
  </si>
  <si>
    <t>Light Armor Corner (Base)</t>
  </si>
  <si>
    <t>Light Armor Corner (Tip)</t>
  </si>
  <si>
    <t>Light Armor Corner (Base Smooth)</t>
  </si>
  <si>
    <t>Light Armor Corner (Tip Smooth)</t>
  </si>
  <si>
    <t>Light Armor Inv Corner</t>
  </si>
  <si>
    <t>Light Armor Inv Corner (Base)</t>
  </si>
  <si>
    <t>Light Armor Inv Corner (Tip)</t>
  </si>
  <si>
    <t>Light Armor Inv Corner (Base Smooth)</t>
  </si>
  <si>
    <t>Light Armor Inv Corner (Tip Smooth)</t>
  </si>
  <si>
    <t>Large Heavy Armor</t>
  </si>
  <si>
    <t>Heavy Armor Block</t>
  </si>
  <si>
    <t>Heavy Armor Slope</t>
  </si>
  <si>
    <t>Heavy Armor Slope (Round)</t>
  </si>
  <si>
    <t>Heavy Armor Slope (Rounded)</t>
  </si>
  <si>
    <t>Heavy Armor Slope (Angled)</t>
  </si>
  <si>
    <t>Heavy Armor Slope (Base)</t>
  </si>
  <si>
    <t>Heavy Armor Slope (Tip)</t>
  </si>
  <si>
    <t>Heavy Armor Slope (Base Smooth)</t>
  </si>
  <si>
    <t>Heavy Armor Slope (Tip Smooth)</t>
  </si>
  <si>
    <t>Heavy Armor Corner</t>
  </si>
  <si>
    <t>Heavy Armor Corner (Round)</t>
  </si>
  <si>
    <t>Heavy Armor Corner (Rounded)</t>
  </si>
  <si>
    <t>Heavy Armor Corner (Angled)</t>
  </si>
  <si>
    <t>Heavy Armor Corner (Base)</t>
  </si>
  <si>
    <t>Heavy Armor Corner (Tip)</t>
  </si>
  <si>
    <t>Heavy Armor Corner (Base Smooth)</t>
  </si>
  <si>
    <t>Heavy Armor Corner (Tip Smooth)</t>
  </si>
  <si>
    <t>Heavy Armor Inv Corner</t>
  </si>
  <si>
    <t>Heavy Armor Inv Corner (Round)</t>
  </si>
  <si>
    <t>Heavy Armor Inv Corner (Base)</t>
  </si>
  <si>
    <t>Heavy Armor Inv Corner (Tip)</t>
  </si>
  <si>
    <t>Heavy Armor Inv Corner (Base Smooth)</t>
  </si>
  <si>
    <t>Heavy Armor Inv Corner (Tip Smooth)</t>
  </si>
  <si>
    <t>Small Light Armor</t>
  </si>
  <si>
    <t>Light Armor Slope (Round)</t>
  </si>
  <si>
    <t>Light Armor Corner (Round)</t>
  </si>
  <si>
    <t>Light Armor Corner (Angled)</t>
  </si>
  <si>
    <t>Light Armor Inv Corner (Round)</t>
  </si>
  <si>
    <t>Small Heavy Armor</t>
  </si>
  <si>
    <t>Small Blocks Only</t>
  </si>
  <si>
    <t>Base Resource Cost (Ingots)</t>
  </si>
  <si>
    <t>Resource Cost (Ingots)</t>
  </si>
  <si>
    <t>Component Statistics</t>
  </si>
  <si>
    <t>Weapon Statistics</t>
  </si>
  <si>
    <t>Ammunition Statistics</t>
  </si>
  <si>
    <t>Gas</t>
  </si>
  <si>
    <t>Component Name</t>
  </si>
  <si>
    <t>Assemble Time (s)</t>
  </si>
  <si>
    <t>Volume (L)</t>
  </si>
  <si>
    <t>Health</t>
  </si>
  <si>
    <t>Deviation Angle</t>
  </si>
  <si>
    <t>Capacity (Rounds)</t>
  </si>
  <si>
    <t>Velocity (m/s)</t>
  </si>
  <si>
    <t>Recoil (N)</t>
  </si>
  <si>
    <t>Hit Force (N)</t>
  </si>
  <si>
    <t>Integrity Damage</t>
  </si>
  <si>
    <t>Health Damage</t>
  </si>
  <si>
    <t>Capacity (L)</t>
  </si>
  <si>
    <t>Block Use</t>
  </si>
  <si>
    <t>Steel Plate</t>
  </si>
  <si>
    <t>Interior Plate</t>
  </si>
  <si>
    <t>Small Tube</t>
  </si>
  <si>
    <t>Large Tube</t>
  </si>
  <si>
    <t>Construction Component</t>
  </si>
  <si>
    <t>Computer</t>
  </si>
  <si>
    <t>Solar Cell</t>
  </si>
  <si>
    <t>Power Cell</t>
  </si>
  <si>
    <t>Metal Grid</t>
  </si>
  <si>
    <t>Bulletproof Glass</t>
  </si>
  <si>
    <t>Reactor Component</t>
  </si>
  <si>
    <t>Thruster Component</t>
  </si>
  <si>
    <t>Superconductor Component</t>
  </si>
  <si>
    <t>Gravity Component</t>
  </si>
  <si>
    <t>Radio-Com Component</t>
  </si>
  <si>
    <t>Medical Component</t>
  </si>
  <si>
    <t>Detector Component</t>
  </si>
  <si>
    <t>Explosive Component</t>
  </si>
  <si>
    <t>[O₂ Farm] Math</t>
  </si>
  <si>
    <t>1kg Refines...</t>
  </si>
  <si>
    <t>Canvas</t>
  </si>
  <si>
    <t>1kg/L Refines...</t>
  </si>
  <si>
    <t>Amount Refined (kg)</t>
  </si>
  <si>
    <t>Amount Produced (kg/L)</t>
  </si>
  <si>
    <t>Volume Reduction of 1kg Ore</t>
  </si>
  <si>
    <t>Element Name</t>
  </si>
  <si>
    <t>into (kg or L)</t>
  </si>
  <si>
    <t>in (s)</t>
  </si>
  <si>
    <t>from (kg)</t>
  </si>
  <si>
    <t>(day)</t>
  </si>
  <si>
    <t>Original (L)</t>
  </si>
  <si>
    <t>Character Use</t>
  </si>
  <si>
    <t>Refined (L)</t>
  </si>
  <si>
    <t>Ratio</t>
  </si>
  <si>
    <t>[Refinery]
All Ingots</t>
  </si>
  <si>
    <t>Hand Welder</t>
  </si>
  <si>
    <t>Iron (Fe)</t>
  </si>
  <si>
    <t>Hand Welder Mk. 2</t>
  </si>
  <si>
    <t>Hand Welder Mk. 3</t>
  </si>
  <si>
    <t>Nickel (Ni)</t>
  </si>
  <si>
    <t>Hand Welder Mk. 4</t>
  </si>
  <si>
    <t>Hand Grinder</t>
  </si>
  <si>
    <t>Cobalt (Co)</t>
  </si>
  <si>
    <t>Hand Grinder Mk. 2</t>
  </si>
  <si>
    <t>Magnesium (Mg)</t>
  </si>
  <si>
    <t>[Generator] Math</t>
  </si>
  <si>
    <t>Silicon (Si)</t>
  </si>
  <si>
    <t>Hand Grinder Mk. 3</t>
  </si>
  <si>
    <t>Silver (Ag)</t>
  </si>
  <si>
    <t>Hand Grinder Mk. 4</t>
  </si>
  <si>
    <t>Gold (Au)</t>
  </si>
  <si>
    <t>Platinum (Pt)</t>
  </si>
  <si>
    <t>Hand Drill</t>
  </si>
  <si>
    <t>Uranium (U)</t>
  </si>
  <si>
    <t>Hand Drill Mk. 2</t>
  </si>
  <si>
    <t>Scrap</t>
  </si>
  <si>
    <t>Hand Drill Mk. 3</t>
  </si>
  <si>
    <t>Hand Drill Mk. 4</t>
  </si>
  <si>
    <t>[Arc Furnace]
Common Metals</t>
  </si>
  <si>
    <t>Automatic Rifle</t>
  </si>
  <si>
    <t>Precise Automatic Rifle</t>
  </si>
  <si>
    <t>Rapid-Fire Automatic Rifle</t>
  </si>
  <si>
    <t>Ultimate Automatic Rifle</t>
  </si>
  <si>
    <t>[Large O₂/H₂ Generator]</t>
  </si>
  <si>
    <t>Ice (H₂O) -&gt; L:O₂/H₂</t>
  </si>
  <si>
    <t>Oxygen Bottle</t>
  </si>
  <si>
    <t>[Small O₂/H₂ Generator]</t>
  </si>
  <si>
    <t>Hydrogen Bottle</t>
  </si>
  <si>
    <t>[O₂ Farm]</t>
  </si>
  <si>
    <t>Weapon Use</t>
  </si>
  <si>
    <t>5.56x45mm NATO Magazine</t>
  </si>
  <si>
    <t>25x184mm NATO Container</t>
  </si>
  <si>
    <t>200mm Missile Container</t>
  </si>
  <si>
    <t>Material Name</t>
  </si>
  <si>
    <t>Volume of 1kg of...</t>
  </si>
  <si>
    <t>Base Refine Time of 1kg Ore (s)</t>
  </si>
  <si>
    <t>Refine Ratio</t>
  </si>
  <si>
    <t>Mined Ore Ratio</t>
  </si>
  <si>
    <t>Ore (L)</t>
  </si>
  <si>
    <t>Ingot (L)</t>
  </si>
  <si>
    <t>Stone/Dirt/Sand</t>
  </si>
  <si>
    <t>100 -&gt; 200</t>
  </si>
  <si>
    <t>Asteroid Ice</t>
  </si>
  <si>
    <t>Planet Ice/Snow</t>
  </si>
  <si>
    <t>Calculate Thrust and Acceleration using this calculator!</t>
  </si>
  <si>
    <t>Simply type your numbers (no units) into the VALUE column! (Support for modded engines &amp; masses included!)</t>
  </si>
  <si>
    <t>Ship &amp; Station Analysis: How to Use</t>
  </si>
  <si>
    <t>Creating a copy of the sheet as described on the 'Main' sheet is required to use this page</t>
  </si>
  <si>
    <t>PLEASE READ! THIS SHEET TELLS YOU HOW TO USE THE FOLLOWING SHEET. YOU CAN NOT USE THE FOLLOWING SHEET WITHOUT THIS INFORMATION!</t>
  </si>
  <si>
    <t>This calculator assumes thrusters are achieving their maximum thrust, and aren't being reduced by atmosphere (or lack thereof)</t>
  </si>
  <si>
    <t>This tool analyzes AN ENTIRE SHIP (or station) and shows all calculations and fancy graphs about the ship's constructed contents</t>
  </si>
  <si>
    <t>Default Blocks. Simply enter the number of blocks that are</t>
  </si>
  <si>
    <t>I decided to use component content instead of block content for compatibility with mods. Because of this, no information can be calculated about block content, but nearly all mods will work</t>
  </si>
  <si>
    <t>Small Ship</t>
  </si>
  <si>
    <t>Mods containing modded components will NOT work. If you input a ship that uses modded components in its blocks things will not work properly</t>
  </si>
  <si>
    <t>SE Toolbox is required to parse the data. Save files are too large to parse easily and I don't feel like writing my own tool to do it, so just use SE Toolbox. It's coded to use the API and works great.</t>
  </si>
  <si>
    <t>ONLY IN THE DIRECTION THAT YOU ARE CALCULATING</t>
  </si>
  <si>
    <t>Thruster Force</t>
  </si>
  <si>
    <t>Variable</t>
  </si>
  <si>
    <t>Only 3 simple steps!</t>
  </si>
  <si>
    <t>STEP ONE</t>
  </si>
  <si>
    <t>▼ Value ▼</t>
  </si>
  <si>
    <t>Open SE Toolbox. Load your world and select the ship you want to analyze. Press the little copy button shown below. It will copy the information to your clipboard. (You might need to click on the construction tab first if the data isn't automatically parsed)</t>
  </si>
  <si>
    <t>Total</t>
  </si>
  <si>
    <t>Gravity Drive Force</t>
  </si>
  <si>
    <t>STEP TWO</t>
  </si>
  <si>
    <t>Open any text editor. Paste the data and then select and copy the COMPONENT data and ONLY the COMPONENT data. Do NOT include the header. (shown below)</t>
  </si>
  <si>
    <t>STEP THREE</t>
  </si>
  <si>
    <t>Go to the next sheet (S&amp;S Analysis) and paste into the BRIGHT YELLOW cell. The information will be further parsed by the sheet. Your ship's material composition and all such information will be shown and graphed. Enjoy!</t>
  </si>
  <si>
    <t>THIS IS FOR EXAMPLE ONLY, PASTE THE DATA ON THE NEXT SHEET</t>
  </si>
  <si>
    <t>Force</t>
  </si>
  <si>
    <t>PASTE HERE</t>
  </si>
  <si>
    <t>Small Ion Thrusters</t>
  </si>
  <si>
    <t>Large Ion Thrusters</t>
  </si>
  <si>
    <t>Acceleration</t>
  </si>
  <si>
    <t>Small Hydrogen Thrusters</t>
  </si>
  <si>
    <t>Large Hydrogen Thrusters</t>
  </si>
  <si>
    <t>After Gravity (1 g)</t>
  </si>
  <si>
    <t>Small Atmospheric Thrusters</t>
  </si>
  <si>
    <t>Maximum Mass (1 g)</t>
  </si>
  <si>
    <t>Large Atmospheric Thrusters</t>
  </si>
  <si>
    <t>After Gravity (0.25 g)</t>
  </si>
  <si>
    <t>Artificial Masses</t>
  </si>
  <si>
    <t>Maximum Mass (0.25 g)</t>
  </si>
  <si>
    <t>Gravity Generators*</t>
  </si>
  <si>
    <t>TO RESET DATA</t>
  </si>
  <si>
    <t>Time to 100 m/s</t>
  </si>
  <si>
    <t>Click and drag from the BRIGHT YELLOW cell to the BRIGHT RED cell to highlight them. This will select all hidden columns. Press delete. You can now input new data!</t>
  </si>
  <si>
    <t>CLICK HERE</t>
  </si>
  <si>
    <t>Ship's Total Mass (kg)</t>
  </si>
  <si>
    <t>Large Ship</t>
  </si>
  <si>
    <t>Time to 10 m/s</t>
  </si>
  <si>
    <t>Time to 25 m/s</t>
  </si>
  <si>
    <t>Time to 50 m/s</t>
  </si>
  <si>
    <t>DRAG HERE</t>
  </si>
  <si>
    <t>Time to 150 m/s</t>
  </si>
  <si>
    <t>Time to 250 m/s</t>
  </si>
  <si>
    <t>Time to 500 m/s</t>
  </si>
  <si>
    <t>Time to 1,000 m/s</t>
  </si>
  <si>
    <t>Gravity Generators</t>
  </si>
  <si>
    <t>MOD SUPPORT. If values are listed, convert to N and kg.</t>
  </si>
  <si>
    <t>If not, get the values from CubeBlocks.sbc in the extracted mod.</t>
  </si>
  <si>
    <t>Works in combination with the above default values.</t>
  </si>
  <si>
    <t>Custom Small Thrusters</t>
  </si>
  <si>
    <t>Custom Large Thrusters</t>
  </si>
  <si>
    <t>Custom Artificial Masses</t>
  </si>
  <si>
    <t>Thrust of Custom Small Thruster</t>
  </si>
  <si>
    <t>-</t>
  </si>
  <si>
    <t>Thrust of Custom Large Thruster</t>
  </si>
  <si>
    <t>Mass of Custom Artificial Mass</t>
  </si>
  <si>
    <t>"After Gravity" shows the possible rate of acceleration of thrusters against the force of gravity.</t>
  </si>
  <si>
    <t>This is most useful to see if you have enough upward thrust to keep your ship from falling.</t>
  </si>
  <si>
    <t>If it is positive and green, then you do. - If it is negative and red, then you do not.</t>
  </si>
  <si>
    <t>"Maximum Mass" shows the point at which your mass will give you a net acceleration of 0</t>
  </si>
  <si>
    <t>At this mass you won't be able to take off nor will you be able to slow down if already descending.</t>
  </si>
  <si>
    <t>It is important to note that with both the "After Gravity" and "Maximum Mass" values, you can achieve greater (emergency) thrust by tilting your ship so that two or three axis of thrusters can be used. The values at which angled thrusters work in conjunction cannot be calculated on this sheet due to far too many variables, but in general you will achieve greater thrust.</t>
  </si>
  <si>
    <t>*Gravity Generators on a Small Ship would be the number of external Gravity Generators affecting the ship</t>
  </si>
  <si>
    <t>(when using a 'warp gate' to make use of a Small Ship's Artificial Mass)</t>
  </si>
  <si>
    <t>&lt;&lt;&lt; CHANGELOG &gt;&gt;&gt;</t>
  </si>
  <si>
    <t>Spreadsheet Created</t>
  </si>
  <si>
    <t>Progressing</t>
  </si>
  <si>
    <t>Spreadsheet Base Completed</t>
  </si>
  <si>
    <t>Nearly all info from the game files included</t>
  </si>
  <si>
    <t>Many equations completed</t>
  </si>
  <si>
    <t>Forum Thread Created</t>
  </si>
  <si>
    <t>New Column</t>
  </si>
  <si>
    <t>Triangle Count Added</t>
  </si>
  <si>
    <t>New Sheets</t>
  </si>
  <si>
    <t>Added Equation Sheets</t>
  </si>
  <si>
    <t>New Columns</t>
  </si>
  <si>
    <t>Calculated W/L/N per kg Added.</t>
  </si>
  <si>
    <t>Ore Refined &amp; Ingots Produced in s/min/day Added</t>
  </si>
  <si>
    <t>Triangle Count Updated</t>
  </si>
  <si>
    <t>Zebra Striped Cells Added for Easier Viewing</t>
  </si>
  <si>
    <t>Additional Formatting</t>
  </si>
  <si>
    <t>Update 1.076</t>
  </si>
  <si>
    <t>Small Oxygen Generator &amp; Small Oxygen Tank Added</t>
  </si>
  <si>
    <t>Large &amp; Small Spaceball Added</t>
  </si>
  <si>
    <t>Oxygen Bottle Added</t>
  </si>
  <si>
    <t>Cockpit Oxygen Capacity Added</t>
  </si>
  <si>
    <t>Update 1.076.011 Hotfix</t>
  </si>
  <si>
    <t>Oxygen Bottle Capacity 10,000 -&gt; 100</t>
  </si>
  <si>
    <t>Small Oxygen Generator Operation 330,000 W -&gt; 100,000 W</t>
  </si>
  <si>
    <t>Small Oxygen Generator 500 Oxygen/s -&gt; 250 Oxygen/s</t>
  </si>
  <si>
    <t>Large Oxygen Tank Operation 330,000 W -&gt; 1,000 W</t>
  </si>
  <si>
    <t>Small Oxygen Tank Operation 330,000 W -&gt; 1,000 W</t>
  </si>
  <si>
    <t>New Calculations</t>
  </si>
  <si>
    <t>Arc Furnace Refine Times Added</t>
  </si>
  <si>
    <t>Math Fixes &amp; Other</t>
  </si>
  <si>
    <t>Fixed not multiplying base times by refinery's 1.3 refine speed</t>
  </si>
  <si>
    <t>Oxygen Generation Ratios &amp; Speed Added</t>
  </si>
  <si>
    <t>Storage Capacity (O2) column Added</t>
  </si>
  <si>
    <t>Moved data from 'other info' to this column</t>
  </si>
  <si>
    <t>Calculated Volume Column (m^3) Added</t>
  </si>
  <si>
    <t>Pulled Force (N) and Range (m) out of Other Info into their own columns</t>
  </si>
  <si>
    <t>Formatting</t>
  </si>
  <si>
    <t>Block Type categories Organized into a more logical order</t>
  </si>
  <si>
    <t>Categories recolored in a more logical way</t>
  </si>
  <si>
    <t>Columns re-sized for easier reading</t>
  </si>
  <si>
    <t>Manually set decimal places on hundreds of cells to improve readability</t>
  </si>
  <si>
    <t>Equation Sheets Updated</t>
  </si>
  <si>
    <t>Fixed issue with Volume (m^3) calculations</t>
  </si>
  <si>
    <t>Sortable Chart Data Source is now Hidden</t>
  </si>
  <si>
    <t>New Block Sheet Format</t>
  </si>
  <si>
    <t>Now two Block sheets depending on what viewing options you find easier</t>
  </si>
  <si>
    <t>Original Sheet is Center Aligned with Truncated Decimals on columns and values that have none (or few). Only Decimal Places with Value are shown (up to 3 places typically)</t>
  </si>
  <si>
    <t>New Sheet is Right Aligned for easier reading of numbers and has Constant Decimals on columns if most numbers have decimals. Values without Decimal Places will still show their places to keep the alignment. Easier for number reading but adds a LOT more clutter.</t>
  </si>
  <si>
    <t>Fixed Wide LCD Panel's XxYxZ size and m^3 being incorrectly swapped and recalculated volume correctly</t>
  </si>
  <si>
    <t>Grind Ratio Column Added upon request</t>
  </si>
  <si>
    <t>Fixes</t>
  </si>
  <si>
    <t>Fixed Refining Values related to Time due to a dumb math error</t>
  </si>
  <si>
    <t>Refining Equations Sheet Updated to reflect changes</t>
  </si>
  <si>
    <t>Basic Grind Ratio Equation Added to Block Equations Sheet</t>
  </si>
  <si>
    <t>Server Settings</t>
  </si>
  <si>
    <t>Added Server Settings Sheet</t>
  </si>
  <si>
    <t>Want to know values based off of different server setting multipliers? Well now you can! Drop down Menu Settings have been added for Inventory Size, Assembler Efficiency, Refining Speed, Weld Speed &amp; Grind Speed.</t>
  </si>
  <si>
    <t>These settings are on the landing sheet. To use these options you must create another instance of this spreadsheet. You can do so the following ways: (Otherwise just move on to the next tab with default values! :D)</t>
  </si>
  <si>
    <t>If logged in to a Google account, go to File &gt; Make a Copy. You will then have your own copy of the sheet with full edit access. Please note, that this copy will NOT be updated as I update the spreadsheet. Please keep the original link saved (or visit from this guide) and just make a copy of it each time you visit. I update this thing constantly. Alternatively, you can go to File -&gt; Download As &gt; Microsoft Excel. There will be compatibility issues though.</t>
  </si>
  <si>
    <t>Both Sheet Formats have been updated for the changes.</t>
  </si>
  <si>
    <t>Sortable sheet is not updated</t>
  </si>
  <si>
    <t>Equations are out of date and do not include Settings Equations changes.</t>
  </si>
  <si>
    <t>Comments have been enabled.</t>
  </si>
  <si>
    <t>You can now leave comments on certain cells by using Insert &gt; Comment if you want to point something specific out or just be a fool. We'll see how that goes....</t>
  </si>
  <si>
    <t>Sheet tabs have color now</t>
  </si>
  <si>
    <t>All cells that are the basis of equations and do not hold any real value being seen have been hidden</t>
  </si>
  <si>
    <t>All sheets have been trimmed to remove empty cells.</t>
  </si>
  <si>
    <t>Open for Help</t>
  </si>
  <si>
    <t>I have the ability to give specific people access to specific areas of the sheet.</t>
  </si>
  <si>
    <t>If you want to publicly work on equations of your own (assuming they would contribute to the sheet) I would be happy to do add you.</t>
  </si>
  <si>
    <t>If you want to help, give me your email address, what you want to do, and how many columns you need on what sheet.</t>
  </si>
  <si>
    <t>Steam Guide Created</t>
  </si>
  <si>
    <t>Airtight Column Added</t>
  </si>
  <si>
    <t>Sortable Sheet Fully Updated &amp; Better Formatted</t>
  </si>
  <si>
    <t>Key Added to the landing page that explains what a few letters mean</t>
  </si>
  <si>
    <t>Kilograms of Uranium (kg of U) columns added to Assembly Power, Refining Power &amp; Total Power</t>
  </si>
  <si>
    <t>Battery Storage Capacity moved from Other Notes to Storage Capacity (Wh) column subsection</t>
  </si>
  <si>
    <t>Fire Rate (round/min) moved from Other Notes to its own column</t>
  </si>
  <si>
    <t>Refinery and Arc Furnace refinables have been moved from Other Notes to Refinery sheet titles</t>
  </si>
  <si>
    <t>Seat Control/View Data moved from Other Notes to their own sub columns under Seat Data</t>
  </si>
  <si>
    <t>Virtual Mass Info moved from Other Notes to its own column</t>
  </si>
  <si>
    <t>Oxygen Generation removed from Other Notes (it is already in Refining sheet)</t>
  </si>
  <si>
    <t>Warhead Blast Radius moved to Range column</t>
  </si>
  <si>
    <t>Other Info and Notes column removed</t>
  </si>
  <si>
    <t>Credits moved from column headers to Server Settings landing sheet</t>
  </si>
  <si>
    <t>Additional information added to Server Settings sheet</t>
  </si>
  <si>
    <t>kg of U added to Sever Settings Key</t>
  </si>
  <si>
    <t>Components sheet renamed Assembling</t>
  </si>
  <si>
    <t>Assembling Sheet main header title changed</t>
  </si>
  <si>
    <t>More Formatting, Resizing, Coloring &amp; Typo Fixes</t>
  </si>
  <si>
    <t>Alternate Block Format Sheet is also updated with these changes</t>
  </si>
  <si>
    <t>Formula Sheets</t>
  </si>
  <si>
    <t>Added full formula pages for Blocks, Assembling, and Refining</t>
  </si>
  <si>
    <t>They display the full formula for every single cell</t>
  </si>
  <si>
    <t>Hidden Cells are also displayed in these formula sheets (They have black headers)</t>
  </si>
  <si>
    <t>Removed previous formula sheets</t>
  </si>
  <si>
    <t>Sortable Chart is fully updated to match all recent changes</t>
  </si>
  <si>
    <t>Changed all instances of Y to Yes, N to No, and D to DoR</t>
  </si>
  <si>
    <t>Removed Y &amp; N from Key and changed D to DoR in key to match</t>
  </si>
  <si>
    <t>Organized To Do sheet and cleared out old data</t>
  </si>
  <si>
    <t>Cell reduction to Server Settings</t>
  </si>
  <si>
    <t>Recolored gridless cells on Server Settings and To Do</t>
  </si>
  <si>
    <t>Added dotted borders on Server Settings and To Do</t>
  </si>
  <si>
    <t>Small formatting fixes on Formula Pages and Server Settings</t>
  </si>
  <si>
    <t>Guide Main Text heavily edited for organization, synchronization, text reduction, and fixed errors</t>
  </si>
  <si>
    <t>Battery Capacity changed from MWh -&gt; Wh to match the majority of the spreadsheet</t>
  </si>
  <si>
    <t>Update 1.079</t>
  </si>
  <si>
    <t>Cockpit Oxygen Capacity changed from 10,000 -&gt; 60</t>
  </si>
  <si>
    <t>Oxygen Farm added to sheet (currently lacking a place to put its oxygen generation, which is 0.03 L/s)</t>
  </si>
  <si>
    <t>Fixed many cells that were having important decimals rounded off</t>
  </si>
  <si>
    <t>Responded to about a dozen cell comments. To all posting them, thanks, they are very useful :)</t>
  </si>
  <si>
    <t>Now have more calculation ideas that will be added to the spreadsheet soon</t>
  </si>
  <si>
    <t>Thanks for the suggestions. The more the better!</t>
  </si>
  <si>
    <t>Update 1.080</t>
  </si>
  <si>
    <t>Added Cryo Chamber</t>
  </si>
  <si>
    <t>Update 1.081</t>
  </si>
  <si>
    <t>Added Productivity Module, Effectiveness Module &amp; Energy Module Blocks</t>
  </si>
  <si>
    <t>Added Module Column that displays ratio and if multiplicative or additive</t>
  </si>
  <si>
    <t>Added +/x to the Key in Server Settings sheet</t>
  </si>
  <si>
    <t>*Grind/Weld times on Modules are currently placeholder values due to missing source data</t>
  </si>
  <si>
    <t>New Sheet &amp; Columns</t>
  </si>
  <si>
    <t>Created new 'Ores &amp; Ingots' sheet with the following columns</t>
  </si>
  <si>
    <t>Volume of 1 kg of... Ore/Ingot (L)</t>
  </si>
  <si>
    <t>Server Settings sheet</t>
  </si>
  <si>
    <t>Changed border between alternate download methods to dotted</t>
  </si>
  <si>
    <t>Moved Key and Credits down 1 cell and extended top cell</t>
  </si>
  <si>
    <t>Changed the last Key entry to its proper alternating color</t>
  </si>
  <si>
    <t>Refining sheet</t>
  </si>
  <si>
    <t>Added 'Volume Reduction of 1kg Ore' Section</t>
  </si>
  <si>
    <t>Added Original (L), Refined (L), and Ratio columns as a subset of 'Volume Reduction of 1kg Ore' (This calculates the change in volume when refining ore to ingots)</t>
  </si>
  <si>
    <t>Added units (kg) on Ore Refined and Ingots Produced headers</t>
  </si>
  <si>
    <t>Assembly sheet:</t>
  </si>
  <si>
    <t>Resized Component Statistics Columns</t>
  </si>
  <si>
    <t>Sheets Renamed</t>
  </si>
  <si>
    <t>Renamed 'Blocks (Center &amp; Truncated)' sheet to 'Blocks A'</t>
  </si>
  <si>
    <t>Renamed 'Blocks (Right &amp; Constant)' sheet to 'Blocks B'</t>
  </si>
  <si>
    <t>Renamed 'Assembling' sheet to 'Assembly'</t>
  </si>
  <si>
    <t>Renamed 'Blocks (Chart)' sheet to 'Blocks C'</t>
  </si>
  <si>
    <t>Renamed 'Blocks (Formulas)' sheet to 'Blocks F'</t>
  </si>
  <si>
    <t>Renamed 'Assembling (Formulas)' sheet to 'Assembly F'</t>
  </si>
  <si>
    <t>Renamed 'Refining (Formulas)' sheet to 'Refining F'</t>
  </si>
  <si>
    <t>*Formula sheets do not yet reference new sheet names</t>
  </si>
  <si>
    <t>Sheet descriptions added to Server Settings sheet</t>
  </si>
  <si>
    <t>New Sheet</t>
  </si>
  <si>
    <t>Added 'Thrust Calc' sheet</t>
  </si>
  <si>
    <t>Calculate the Thrust and Acceleration of any ship!</t>
  </si>
  <si>
    <t>Also calculates the time to reach certain speeds while under constant acceleration</t>
  </si>
  <si>
    <t>Gravity Drive Support included (calculations based off of gravity and artificial mass)</t>
  </si>
  <si>
    <t>Support for modded thrusters and artificial masses!</t>
  </si>
  <si>
    <t>Saving the sheet as a copy is required</t>
  </si>
  <si>
    <t>Added Thrust Calc to Server Settings sheet Content Descriptions</t>
  </si>
  <si>
    <t>Renamed 'Assembling F' to 'Assembly F' as it should have been</t>
  </si>
  <si>
    <t>Thread main post properly updated now</t>
  </si>
  <si>
    <t>Volume of Ingots (L) and Volume of Ore (L) added to Block sheets</t>
  </si>
  <si>
    <t>In doing so, I found a major error caused by (yet another) typo</t>
  </si>
  <si>
    <t>On the Block sheet, Refining Time calculation was somehow calculating silicon twice, before moving on with the resource list</t>
  </si>
  <si>
    <t>This caused silicon time to be counted as double (kind of), offset everything after silicon, and cause the last on the list (stone) to never be counted</t>
  </si>
  <si>
    <t>These offsets caused Refining Time for Blocks to be (on average) 3x what they should be. This has been resolved</t>
  </si>
  <si>
    <t>Affected columns: Refining Time (s), Refining Power (Wh), Refining Power (kg of U), Total Time to Create Block, Total Power to Create Block</t>
  </si>
  <si>
    <t>Deform Ratios changed from x to their implied default of 1.0</t>
  </si>
  <si>
    <t>Deform Ratio column on Blocks B sheet fixed to have its decimals properly aligned</t>
  </si>
  <si>
    <t>Block Size and Volume Changes</t>
  </si>
  <si>
    <t>Split Block Size - XxYxZ column into three columns: X, Y, and Z</t>
  </si>
  <si>
    <t>Wrote an easier equation for Volume (m³) that calculates using the new X, Y, Z columns based on if Large or Small</t>
  </si>
  <si>
    <t>Before now, that equation was parsed and output externally, so it wasn't easy to manage in the sheet</t>
  </si>
  <si>
    <t>All equations in the sheet now need no individual management, an entire column can be calculated off of the parent equation.</t>
  </si>
  <si>
    <t>Previous Equation Example: =(2.5*1)*(2.5*2)*(2.5*1)</t>
  </si>
  <si>
    <t>New Equation: =IF(C5="Large", (2.5*D5)*(2.5*E5)*(2.5*F5), (0.5*D5)*(0.5*E5)*(0.5*F5))</t>
  </si>
  <si>
    <t>Density (kg/m³) column added to Blocks sheet</t>
  </si>
  <si>
    <t>Calculated by block mass (derived from components) divided by calculated real volume (the above equation)</t>
  </si>
  <si>
    <t>Being that this equation is based on the volume equation, it is assuming that all blocks take up an entire block of space and that there are no gaps</t>
  </si>
  <si>
    <t>The density (and volume) calculated are based on blocks, visual density has no real value in the game being that blocks always take up a block (or more) of space anyway</t>
  </si>
  <si>
    <t>Refining Efficiency</t>
  </si>
  <si>
    <t>The upgrade module made use of the previously unused "Efficiency" value on Refineries and Arc Furnaces. These values are 0.8 for Refineries and 0.9 for Arc Furnaces</t>
  </si>
  <si>
    <t>These efficiency values have been calculated into the Refining sheet, now showing proper results from ore</t>
  </si>
  <si>
    <t>Hidden 'Base Times to Refine' column has been moved to the Ores &amp; Ingots sheet and the Refining sheet now calculates off of that value</t>
  </si>
  <si>
    <t>1kg Ore into Ingots column that is now calculating efficiency is no longer a static value, it is being calculated off of the Ores &amp; Ingots column with efficiency included (Ores &amp; Ingots Refine Ratio is the base ratio)</t>
  </si>
  <si>
    <t>The addition of efficiency values actually makes the Volume Reduction columns differ between Refinery and Arc Furnace where before they seemed like copies, so that's neat</t>
  </si>
  <si>
    <t>Fixed Blocks B sheet Storage Capacity (MWh) to (Wh) to match Blocks A sheet (and all other values being expressed in terms of W)</t>
  </si>
  <si>
    <t>Block Storage Capacity Columns for O2 and Wh set to 0 instead of x to match storage capacity L</t>
  </si>
  <si>
    <t>Returned Large Drill's deform ratio of 0.7</t>
  </si>
  <si>
    <t>Added Status section on Server Settings sheet that displays what version of the game the sheet is in sync with, as well as what sheets are in sync with each other</t>
  </si>
  <si>
    <t>Credits section on Server Settings has been renamed to Additional Credits and my own credit has been removed</t>
  </si>
  <si>
    <t>Fixed Key color alterations on Server Settings sheet</t>
  </si>
  <si>
    <t>Changed text formatting on Server Settings sheet headers. For instance 'KEY:' has been changed to 'Key'. These section contents have been unbolded, as well as some other text. Column width has been reduced to match</t>
  </si>
  <si>
    <t>Some text has been changed on Server Settings sheet copy instructions to be more descriptive</t>
  </si>
  <si>
    <t>Equalized decimal format for Volume Reduction of 1kg Ore: Refined (L) on Refining sheet</t>
  </si>
  <si>
    <t>New Columns &amp; Column Changes</t>
  </si>
  <si>
    <t>Added 'Integrity per m³' column. It shows the integrity ratio based on how much real space the block occupies</t>
  </si>
  <si>
    <t>Added 'Integrity per kg/m³' column. It shows the integrity ratio based on the density of the block</t>
  </si>
  <si>
    <t>Moved 'Density (kg/m³)' column to the left, putting it on the right of the 'Mass (kg)' column</t>
  </si>
  <si>
    <t>Refining sheet's 'Refine Time of 1kg ore (s)' changed to 'Base Refine Time of 1kg ore (s)' for clarification</t>
  </si>
  <si>
    <t>Added a decimal place to main Acceleration output in Thrust Calc sheet</t>
  </si>
  <si>
    <t>Changed all 'O2' units to 'L:O₂'</t>
  </si>
  <si>
    <t>Renamed 'Key' to 'Sheet Key' on Server Settings sheet</t>
  </si>
  <si>
    <t>Added 'L:O₂ | Litres of Oxygen' to Sheet Key</t>
  </si>
  <si>
    <t>Added 'Units Key' to Server Settings sheet. It shows the basic units used in the sheet in case they are unknown to someone</t>
  </si>
  <si>
    <t>Added the following to Units Key on Server Settings sheet: kg, m, m³, kg/m³, W, Wh, kWh, MWh, L, N, s, min, hr, day, Fe, Ni, Co, Mg, Si, Ag, Au, Pt, U, O₂</t>
  </si>
  <si>
    <t>Added 'Links' to Server Settings sheet. It contains links to my KeenSWH profile, this thread, my steam profile, and my steam guide</t>
  </si>
  <si>
    <t>Fixed a typo on Server Settings sheet</t>
  </si>
  <si>
    <t>Changed a cell color to a lighter shade of orange for it was too prominent. Why am I making this edit, nobody cares about these changes. Meh, nobody will read this anyway</t>
  </si>
  <si>
    <t>Critical Components Displayed</t>
  </si>
  <si>
    <t>Added displayed critical component on all blocks. It is shown as the bolded component under Component Costs on Blocks A and Blocks B sheets</t>
  </si>
  <si>
    <t>Updated to 1.088</t>
  </si>
  <si>
    <t>New Warhead Explosion Damage value introduced</t>
  </si>
  <si>
    <t>The values have been added to a new column</t>
  </si>
  <si>
    <t>Added a little more information to 'Content &amp; Sheet Descriptions' on Server Settings sheet for clarity</t>
  </si>
  <si>
    <t>Fixed some typos on Server Settings sheet</t>
  </si>
  <si>
    <t>Added Date of Update to 'Status' SE Version on Server Settings sheet</t>
  </si>
  <si>
    <t>Sheet locks removed, full file locked for edit access (nobody took the offer for edit access so...)</t>
  </si>
  <si>
    <t>Main Thread Post Reworked</t>
  </si>
  <si>
    <t>Main Link description added</t>
  </si>
  <si>
    <t>Bolded &amp; colored Main Link</t>
  </si>
  <si>
    <t>Forced red link color upon links that had issues displaying their color for some reason</t>
  </si>
  <si>
    <t>Embedded the full Spreadsheet!</t>
  </si>
  <si>
    <t>I had asked for this ability some time ago, didn't realize it had been added</t>
  </si>
  <si>
    <t>Keep in mind though, the link is the best option and has full functionality. The embed has missing options and a smaller view</t>
  </si>
  <si>
    <t>Collapsed Sheet Contents into a Spoiler to reduce clutter</t>
  </si>
  <si>
    <t>Information added to Guide &amp; Thread</t>
  </si>
  <si>
    <t>You can simply click the arrow on a column header to 'Sort sheet A -&gt; Z' or 'Sort sheet Z -&gt; A' to alphabetize or sort numbered ranges from least to greatest values (or greatest to least)</t>
  </si>
  <si>
    <t>Changelog Added</t>
  </si>
  <si>
    <t>Changelog has been added to the bottom of the Main sheet</t>
  </si>
  <si>
    <t>Landing Sheet Changes</t>
  </si>
  <si>
    <t>Server Settings' sheet has been renamed to 'Main'</t>
  </si>
  <si>
    <t>Contents &amp; Sheet Descriptions' on Main sheet have been updated to reflect the above changes</t>
  </si>
  <si>
    <t>To better group the section on changing the sheet values to specific server settings:</t>
  </si>
  <si>
    <t>The left half has been moved up a block to fill a gap that was separating related information (the orange block) from the rest of the setting toggles</t>
  </si>
  <si>
    <t>The center vertical divider has been merged over by the yellow instruction blocks on the left</t>
  </si>
  <si>
    <t>The server setting toggle lines have been colored to alternating blue shades</t>
  </si>
  <si>
    <t>The server setting options are now all grouped into one block for ease of understanding. The separations remained from when the Main sheet only had sever setting toggles</t>
  </si>
  <si>
    <t>Steam Guide</t>
  </si>
  <si>
    <t>Updated and synced with thread</t>
  </si>
  <si>
    <t>Entire changelog reformatted and organized</t>
  </si>
  <si>
    <t>New Blocks</t>
  </si>
  <si>
    <t>Blast Door, Blast Door Edge, Blast Door Corner and Blast Door Inv Corner have been added</t>
  </si>
  <si>
    <t>Suspension (1x1/3x3/5x5 | Large/Small), Suspension Wheel (1x1/3x3/5x5 | Large/Small) and Wheel (1x1/3x3/5x5 | Large/Small) have been added</t>
  </si>
  <si>
    <t>Spherical Gravity Generator Max Operation Value added</t>
  </si>
  <si>
    <t>Fixed Grind Ratio decimal consistency on Blocks B sheet</t>
  </si>
  <si>
    <t>Added 'Thread and Steam Guide' sync status to 'Status' section on Main sheet</t>
  </si>
  <si>
    <t>Widened 'Key', 'Status', and 'Link' columns on Main sheet</t>
  </si>
  <si>
    <t>S&amp;S Analysis' sheet (Ship and Station Analysis) has been added</t>
  </si>
  <si>
    <t>This sheet lets you input an entire ship's component list and gives full resource calculations based off of it. Works with modded blocks and server setting changes!</t>
  </si>
  <si>
    <t>The resource usage is also graphed in pie charts (oooh fancy)</t>
  </si>
  <si>
    <t>There are entries for two ships/stations, each with their own graphs and calculations.</t>
  </si>
  <si>
    <t>A third section compares the two ships/stations. It shows difference numerically and visually (with bar graphs!)</t>
  </si>
  <si>
    <t>S&amp;S Analysis: How to Use' sheet has been added</t>
  </si>
  <si>
    <t>This sheet tells you how to use the 'S&amp;S Analysis' sheet. It is important information. Read it.</t>
  </si>
  <si>
    <t>1.095 Difference' sheet added</t>
  </si>
  <si>
    <t>This sheet shows the calculated difference in all values after the 1.095 balance update</t>
  </si>
  <si>
    <t>Positive (Green) shows an increase with the 1.095 update, Negative (Red) shows a decrease with the 1.095 update</t>
  </si>
  <si>
    <t>Sheets Removed</t>
  </si>
  <si>
    <t>All formula sheets (F sheets) have been removed. They were a pain to keep updated and I doubt anybody looked at them</t>
  </si>
  <si>
    <t>Due to how much time it has taken to update the sheet, 'Blocks B' is not synced and is out of date. '1.095 Difference' will temporarily replace 'Blocks B'</t>
  </si>
  <si>
    <t>Removed 'Blocks C' sheet. It was horrible to format, and I have listed ways to sort the main sheets.</t>
  </si>
  <si>
    <t>Updated 'Thrust Calc' sheet note to say 'Main' instead of 'Server Settings' sheet</t>
  </si>
  <si>
    <t>Added m/s and m/s² to Key on Main sheet</t>
  </si>
  <si>
    <t>Added unit types in parentheses to Key on Main sheet</t>
  </si>
  <si>
    <t>Due to block models being updated, Triangle Count column on Blocks sheets has been removed</t>
  </si>
  <si>
    <t>Fixed changelog text to be consistent in font size</t>
  </si>
  <si>
    <t>Multiple typo fixes</t>
  </si>
  <si>
    <t>Updated Credits on Main sheet</t>
  </si>
  <si>
    <t>Updated Content and Sheet Descriptions on Main sheet</t>
  </si>
  <si>
    <t>Updated Status on Main sheet to match changes in currently used sheets</t>
  </si>
  <si>
    <t>Renamed all Small and Large Suspension, Wheel Suspension, and Wheels listed as (2x2) to (3x3) and all (3x3) to (5x5)</t>
  </si>
  <si>
    <t>1.090</t>
  </si>
  <si>
    <t>Added Jump Drive Block</t>
  </si>
  <si>
    <t>Updated Cargo Container Capacities for Small Small, Small Medium, and Large Large Cargo Containers</t>
  </si>
  <si>
    <t>Balance update. The following components and blocks have had the following values changed. (Old &gt; New)</t>
  </si>
  <si>
    <t>Component Changes</t>
  </si>
  <si>
    <t>Construction Component: Iron 9 &gt; 10, Assembly Time 10 &gt; 4</t>
  </si>
  <si>
    <t>Metal Grid: Iron 7 &gt; 12, Nickel 0 &gt; 5, Cobalt 0 &gt; 3, Assembly Time 1 &gt; 2</t>
  </si>
  <si>
    <t>Steel Plate: Iron 22 &gt; 21</t>
  </si>
  <si>
    <t>Motor: Iron 17 &gt; 20, Cobalt 5 &gt; 0</t>
  </si>
  <si>
    <t>Display: Iron 3 &gt; 1 Silicon 3 &gt; 5 Gold 0.2 &gt; 0</t>
  </si>
  <si>
    <t>Computer: Iron 0 &gt; 0.5, Gold 0.1 &gt; 0</t>
  </si>
  <si>
    <t>Reactor Component: Stone 10 &gt; 20</t>
  </si>
  <si>
    <t>Gravity Generator Component: Silver 0 &gt; 5, Gold 5 &gt; 10</t>
  </si>
  <si>
    <t>Medical Component: Iron 80 &gt; 60, Silver 10 &gt; 20</t>
  </si>
  <si>
    <t>Radio-Communication Component: Silicon 0.5 &gt; 1</t>
  </si>
  <si>
    <t>Detector Component: Platinum 0.2 &gt; 0, Nickel 0 &gt; 15</t>
  </si>
  <si>
    <t>Solar Cell: Gold 0.3 &gt; 0, Nickel 0 &gt; 10, Silicon 12 &gt; 8, Platinum 0.05 &gt; 0</t>
  </si>
  <si>
    <t>Power Cell: Iron 12 &gt; 10, Nickel 3 &gt; 2, Cobalt 11 &gt; 0, Silicon 0.5 &gt; 1</t>
  </si>
  <si>
    <t>Hand Welder: Gold 0.2 &gt; 0, Cobalt 0 &gt; 0.2</t>
  </si>
  <si>
    <t>Hand Drill: Cobalt 3 &gt; 0, Silicon 0 &gt; 3</t>
  </si>
  <si>
    <t>Block Changes</t>
  </si>
  <si>
    <t>Large Gatling Turret: Small Tube 6 &gt; 0, Metal Grid 0 &gt; 15</t>
  </si>
  <si>
    <t>Large Missile Turret: Metal Grid 0 &gt; 5</t>
  </si>
  <si>
    <t>Large Passage: Metal Grid 18 &gt; 0, Critical_Component Metal Grid &gt; Construction Component</t>
  </si>
  <si>
    <t>Large Door: Metal Grid 4 &gt; 0</t>
  </si>
  <si>
    <t>Large Stairs: Metal Grid 52 &gt; 0, Construction Component 20 &gt; 30, Small Tube 32 &gt; 0</t>
  </si>
  <si>
    <t>Large Ramp: Interior Plate 50 &gt; 70, Metal Grid 24 &gt; 0, Small Tube 32 &gt; 0</t>
  </si>
  <si>
    <t>Large Interior Pillar: Interior Plate: 20 &gt; 25, Construction Component 6 &gt; 10, Metal Grid 6 &gt; 0, Critical_Component Metal Grid &gt; Construction Component</t>
  </si>
  <si>
    <t>Large Refinery: Motor 12 &gt; 16, Inventory_Max 4 &gt; 7.5 Inventory_Size 2,2,2 &gt; 2.5,2.5,2.5</t>
  </si>
  <si>
    <t>Large Assembler: Small Tube 12 &gt; 0</t>
  </si>
  <si>
    <t>Medical Room: Metal Grid 80 &gt; 60</t>
  </si>
  <si>
    <t>Jump Drive: Steel Plate 80 &gt; 40, Metal Grid 0 &gt; 50, Power Cell 0 &gt; 120, Thruster Component 0 &gt; 120, Small Tube 60 &gt; 0, Computer 8 &gt; 300</t>
  </si>
  <si>
    <t>Small Fighter Cockpit: Metal Grid 0 &gt; 10</t>
  </si>
  <si>
    <t>Small Missile Launcher: Metal Grid 0 &gt; 1</t>
  </si>
  <si>
    <t>Large Missile Launcher: Metal Grid 0 &gt; 30</t>
  </si>
  <si>
    <t>Small Reloadable Missile Launcher: Metal Grid 0 &gt; 10</t>
  </si>
  <si>
    <t>Small Gatling Gun: Metal Grid 0 &gt; 2</t>
  </si>
  <si>
    <t>Small Drill: Construction Component 8 &gt; 30, Small Tube 8 &gt; 0</t>
  </si>
  <si>
    <t>Small LCD Wide: Bulletproof Glass 0 &gt; 2</t>
  </si>
  <si>
    <t>Large LCD: Bulletproof Glass 0 &gt; 6</t>
  </si>
  <si>
    <t>Large LCD Wide: Bulletproof Glass 0 &gt; 12</t>
  </si>
  <si>
    <t>Small Antenna: Radio-Communication Component 0 &gt; 4, Construction Component 1 &gt; 2, Critical_Component Computer &gt; Radio-Communication Component</t>
  </si>
  <si>
    <t>Small Small Container: Computer 2 &gt; 1, Motor 2 &gt; 1</t>
  </si>
  <si>
    <t>Small Medium Container: Motor 6 &gt; 4</t>
  </si>
  <si>
    <t>Large Small Container: Metal Grid 0 &gt; 4, Motor 2 &gt; 4</t>
  </si>
  <si>
    <t>Large Large Container: Metal Grid 0 &gt; 24</t>
  </si>
  <si>
    <t>Small Small Thrust: Power 0.0336 &gt; 0.201</t>
  </si>
  <si>
    <t>Small Large Thrust: Power 0.4 &gt; 2.4</t>
  </si>
  <si>
    <t>Large Small Thrust: Force 100000 &gt; 288000, Power 0.56 &gt; 3.36</t>
  </si>
  <si>
    <t>Large Large Thrust: Force 1200000 &gt; 3600000, Power 6.72 &gt; 33.6</t>
  </si>
  <si>
    <t>Large Gyro: Steel Plate 900 &gt; 600, Metal Grid 0 &gt; 50, Motor 2 &gt; 4</t>
  </si>
  <si>
    <t>Small Small Generator: Output 0.1 &gt; 0.3</t>
  </si>
  <si>
    <t>Small Large Generator: Output 3.5 &gt; 10.5</t>
  </si>
  <si>
    <t>Large Small Generator: Output 5 &gt; 15</t>
  </si>
  <si>
    <t>Large Large Generator: Output 100 &gt; 300</t>
  </si>
  <si>
    <t>Small 1x1 Suspension: Propulsion_Force 50 &gt; 10</t>
  </si>
  <si>
    <t>Small 3x3 Suspension: Propulsion_Force 200 &gt; 120</t>
  </si>
  <si>
    <t>Small 5x5 Suspension: Propulsion_Force 200 &gt; 240</t>
  </si>
  <si>
    <t>Large Solar Panel: Metal Grid 5 &gt; 0</t>
  </si>
  <si>
    <t>Small Solar Panel: Metal Grid 2 &gt; 0, Small Tube 1 &gt; 0, Girder 0 &gt; 4, Bulletproof Glass 0 &gt; 1, Steel Plate 1 &gt; 2</t>
  </si>
  <si>
    <t>Large Conveyor Block: Interior Plate 50 &gt; 20, Construction Component 120 &gt; 30, Small Tube 50 &gt; 20, Motor 2 &gt; 6</t>
  </si>
  <si>
    <t>Large Conveyor Tube: Motor 8 &gt; 6</t>
  </si>
  <si>
    <t>Large Conveyor Tube Corner: Motor 8 &gt; 6</t>
  </si>
  <si>
    <t>Small Conveyor Sorter: Inventory_Size 0.5,0.5,0.5 &gt; 0.7,0.7,0.7</t>
  </si>
  <si>
    <t>Large Virtual Mass: Gravity Generator Component 3 &gt; 9</t>
  </si>
  <si>
    <t>Small 1x1 Rear Wheel: Metal Grid 2 &gt; 0</t>
  </si>
  <si>
    <t>Small Rear Wheel: Metal Grid 4 &gt; 0, Steel Plate 4 &gt; 12</t>
  </si>
  <si>
    <t>Small 5x5 Rear Wheel: Metal Grid 6 &gt; 0, Steel Plate 6 &gt; 13</t>
  </si>
  <si>
    <t>Large 1x1 Rear Wheel: Metal Grid 8 &gt; 0</t>
  </si>
  <si>
    <t>Large Rear Wheel: Metal Grid 30 &gt; 0</t>
  </si>
  <si>
    <t>Large 5x5 Rear Wheel: Metal Grid 120 &gt; 0</t>
  </si>
  <si>
    <t>Large Grinder: Small Tube 4 &gt; 0</t>
  </si>
  <si>
    <t>Large Welder: Small Tube 8 &gt; 0</t>
  </si>
  <si>
    <t>Large Laser Antenna: Small Tube 60 &gt; 0, Detector Component 0 &gt; 30, Radio-Communication Component 10 &gt; 20</t>
  </si>
  <si>
    <t>Large Battery: Metal Grid 5 &gt; 0</t>
  </si>
  <si>
    <t>Small Battery: Metal Grid 2 &gt; 0, Computer 10 &gt; 2</t>
  </si>
  <si>
    <t>Large Heavy Armor: Metal Grid 0 &gt; 50</t>
  </si>
  <si>
    <t>Large Heavy Armor Slope: Metal Grid 0 &gt; 25</t>
  </si>
  <si>
    <t>Large Heavy Armor Corner: Metal Grid 0 &gt; 10</t>
  </si>
  <si>
    <t>Large Heavy Armor Inv. Corner: Metal Grid 0 &gt; 50</t>
  </si>
  <si>
    <t>Small Heavy Armor: Metal Grid 0 &gt; 2</t>
  </si>
  <si>
    <t>Small Heavy Armor Slope: Metal Grid 0 &gt; 1, Steel Plate 5 &gt; 3</t>
  </si>
  <si>
    <t>Small Heavy Armor Corner: Metal Grid 0 &gt; 1, Steel Plate 5 &gt; 2</t>
  </si>
  <si>
    <t>Small Heavy Armor Inv. Corner: Metal Grid 0 &gt; 1, Steel Plate 5 &gt; 4</t>
  </si>
  <si>
    <t>Large Heavy Rounded Slope Metal Grid 0 &gt; 50, Steel Plate 150 &gt; 130</t>
  </si>
  <si>
    <t>Large Heavy Rounded Corner Metal Grid 0 &gt; 40, Steel Plate 150 &gt; 125</t>
  </si>
  <si>
    <t>Large Heavy Angled Slope: Metal Grid 0 &gt; 25</t>
  </si>
  <si>
    <t>Large Heavy Angled Corner: Metal Grid 0 &gt; 8, Steel Plate 25 &gt; 30</t>
  </si>
  <si>
    <t>Small Heavy rounded Slope: Metal Grid 0 &gt; 1, Steel Plate 5 &gt; 4</t>
  </si>
  <si>
    <t>Small Heavy rounded Corner: Metal Grid 0 &gt; 1, Steel Plate 5 &gt; 4</t>
  </si>
  <si>
    <t>Small Heavy Angled Slope: Metal Grid 0 &gt; 1, Steel Plate 5 &gt; 3</t>
  </si>
  <si>
    <t>Small Heavy Angled Corner: Metal Grid 0 &gt; 1, Steel Plate 5 &gt; 3</t>
  </si>
  <si>
    <t>Large Heavy Round Slope: Steel Plate 75 &gt; 130, Metal Grid 0 &gt; 50</t>
  </si>
  <si>
    <t>Large Heavy Round Corner: Steel Plate 25 &gt; 125, Metal Grid 0 &gt; 50</t>
  </si>
  <si>
    <t>Large Heavy Round Inv. Corner: Steel Plate 125 &gt; 140, Metal Grid 0 &gt; 50</t>
  </si>
  <si>
    <t>Small Heavy Round Slope: Steel Plate 5 &gt; 4, Metal Grid 0 &gt; 1</t>
  </si>
  <si>
    <t>Small Heavy Round Corner: Steel Plate 5 &gt; 4, Metal Grid 0 &gt; 1</t>
  </si>
  <si>
    <t>Small Heavy Round Inv. Corner: Steel Plate 21 &gt; 5, Metal Grid 0 &gt; 1</t>
  </si>
  <si>
    <t>Large Heavy Armor Slope 2 Base Smooth: Metal Grid 0 &gt; 40</t>
  </si>
  <si>
    <t>Large Heavy Armor Slope 2 Tip Smooth: Metal Grid 0 &gt; 10</t>
  </si>
  <si>
    <t>Large Heavy Armor Corner 2 Base Smooth: Metal Grid 0 &gt; 15</t>
  </si>
  <si>
    <t>Large Heavy Armor Corner 2 Tip Smooth: Metal Grid 0 &gt; 6</t>
  </si>
  <si>
    <t>Large Heavy Armor Inv. Corner 2 Base Smooth: 0 &gt; 50</t>
  </si>
  <si>
    <t>Large Heavy Armor Inv. Corner 2 Tip Smooth: 0 &gt; 25</t>
  </si>
  <si>
    <t>Small Heavy Armor Slope 2 Base Smooth: Metal Grid 0 &gt; 1</t>
  </si>
  <si>
    <t>Small Heavy Armor Slope 2 Tip Smooth: Steel Plate 5 &gt; 2, Metal Grid 0 &gt; 1</t>
  </si>
  <si>
    <t>Small Heavy Armor Corner 2 Base Smooth: Metal Grid 0 &gt; 1, Steel Plate 5 &gt; 3</t>
  </si>
  <si>
    <t>Small Heavy Armor Corner 2 Tip Smooth: Metal Grid 0 &gt; 1, Steel Plate 5 &gt; 2</t>
  </si>
  <si>
    <t>Small Heavy Armor Inv. Corner 2 Base Smooth: Metal Grid 0 &gt; 1</t>
  </si>
  <si>
    <t>Small Heavy Armor Inv. Corner 2 Tip Smooth: Metal Grid 0 &gt; 1, Steel Plate 5 &gt; 2</t>
  </si>
  <si>
    <t>Large Heavy Armor Slope 2 Base: Metal Grid 0 &gt; 45</t>
  </si>
  <si>
    <t>Large Heavy Armor Slope 2 Tip: Metal Grid 0 &gt; 6</t>
  </si>
  <si>
    <t>Large Heavy Armor Corner 2 Base: Metal Grid 0 &gt; 15</t>
  </si>
  <si>
    <t>Large Heavy Armor Corner 2 Tip: Metal Grid 0 &gt; 6</t>
  </si>
  <si>
    <t>Large Heavy Armor Inv. Corner 2 Base: Metal Grid 0 &gt; 45</t>
  </si>
  <si>
    <t>Large Heavy Armor Inv. Corner 2 Tip: Metal Grid 0 &gt; 25</t>
  </si>
  <si>
    <t>Small Heavy Armor Slope 2 Base: Metal Grid 0 &gt; 1, Steel Plate 5 &gt; 4</t>
  </si>
  <si>
    <t>Small Heavy Armor Slope 2 Tip: Metal Grid 0 &gt; 1, Steel Plate 5 &gt; 2</t>
  </si>
  <si>
    <t>Small Heavy Armor Corner 2 Base: Metal Grid 0 &gt; 1, Steel Plate 5 &gt; 3</t>
  </si>
  <si>
    <t>Small Heavy Armor Corner 2 Tip: Metal Grid 0 &gt; 1, Steel Plate 5 &gt; 2</t>
  </si>
  <si>
    <t>Small Heavy Armor Inv. Corner 2 Base: Metal Grid 0 &gt; 1</t>
  </si>
  <si>
    <t>Small Heavy Armor Inv. Corner 2 Tip: Metal Grid 0 &gt; 1</t>
  </si>
  <si>
    <t>Cut columns with no values from '1.095 Difference' sheet</t>
  </si>
  <si>
    <t>Recolored data reset instructions on 'S&amp;S Analysis: How to Use' sheet so it didn't look like one of the 3 required steps</t>
  </si>
  <si>
    <t>Renamed 'To Do' sheet to 'Notes'</t>
  </si>
  <si>
    <t>Updated 'Main' sheet Content &amp; Descriptions to list 'Notes' instead of 'To Do'</t>
  </si>
  <si>
    <t>Wrote a new description for 'Notes' sheet under Content &amp; Descriptions on 'Main' sheet</t>
  </si>
  <si>
    <t>Notes sheet contains more organized information on what I'm doing, what data I have, and what I have planned</t>
  </si>
  <si>
    <t>Balance updates. The following components and blocks have had the following values changed. (Old &gt; New)</t>
  </si>
  <si>
    <t>1.095 Hotfix</t>
  </si>
  <si>
    <t>Catwalk: Metal Grid 25 &gt; 0, Interior Plate 2 &gt; 27</t>
  </si>
  <si>
    <t>Catwalk (2 Sides): Metal Grid 30 &gt; 0, Interior Plate 2 &gt; 32</t>
  </si>
  <si>
    <t>Catwalk (Corner): Metal Grid 30 &gt; 0, Interior Plate 2 &gt; 32</t>
  </si>
  <si>
    <t>Catwalk (Plate): Metal Grid 30 &gt; 0, Interior Plate 2 &gt; 32</t>
  </si>
  <si>
    <t>Small Large Generator: Output 10.5 &gt; 14.75, Reactor Component 50 &gt; 95</t>
  </si>
  <si>
    <t>Small Small Generator: Output 0.3 &gt; 0.5, Steel Plate 2 &gt; 3, Construction 1 &gt; 10, Reactor Component 1 &gt; 3</t>
  </si>
  <si>
    <t>Large Battery: Input/Output 4 &gt; 12, Stored 1 &gt; 3</t>
  </si>
  <si>
    <t>Small Battery: Input/Output 1.44 &gt; 4.32, Stored 0.36 &gt; 1.08</t>
  </si>
  <si>
    <t>Small Ship Gatling Turret &amp; Missile Turrets have been added!</t>
  </si>
  <si>
    <t>Other Balances</t>
  </si>
  <si>
    <t>Catwalk (Plate): Interior Plate 32 &gt; 23, Small Tube 25 &gt; 17</t>
  </si>
  <si>
    <t>Large Cockpit (Screen): Glass 0 &gt; 60</t>
  </si>
  <si>
    <t>Wheel 1x1: Propulsion Force 10 &gt; 60</t>
  </si>
  <si>
    <t>Wheel 3x3: Propulsion Force 120 &gt; 960</t>
  </si>
  <si>
    <t>Wheel 5x5: Propulsion Force 240 &gt; 2400</t>
  </si>
  <si>
    <t>Added Hydrogen Bottle Component</t>
  </si>
  <si>
    <t>Oxygen Bottle updated to the correct mass and volume</t>
  </si>
  <si>
    <t>Large Rocket Launcher's missing rate of fire has been added</t>
  </si>
  <si>
    <t>New Column &amp; Rewording</t>
  </si>
  <si>
    <t>Added 'Integrity per kg' column to Assembly sheet</t>
  </si>
  <si>
    <t>Reworded option control section on Main sheet</t>
  </si>
  <si>
    <t>Renamed 'Assemble Time' to 'Assembly Time' on Assembly sheet</t>
  </si>
  <si>
    <t>Blocks B' sheet has been updated and synced with the updated values. It is no longer hidden</t>
  </si>
  <si>
    <t>Main Sheet</t>
  </si>
  <si>
    <t>Renamed O₂ key to its actual name of Dioxygen</t>
  </si>
  <si>
    <t>Added buffer below top credit title</t>
  </si>
  <si>
    <t>Added title to 'Server Options Control'</t>
  </si>
  <si>
    <t>Recolored 'Server Options Control' to match shading of the rest of the sheet's subsections</t>
  </si>
  <si>
    <t>Added 'Blocks B' back to the 'Content &amp; Descriptions' Section</t>
  </si>
  <si>
    <t>Split Updated Date and Updated to SE Version into two sections. Now have 'Updated to SE Version X' and 'Last Updated on X'</t>
  </si>
  <si>
    <t>Moved 'Metal Grid' Column under 'Component Cost to Fully Construct' main section on 'Blocks' sheet from 'Basic Components' subsection to 'Advanced Components' subsection since Metal Grids no longer cost only Iron</t>
  </si>
  <si>
    <t>Additional Recoloring of Server Options Control section on Main sheet</t>
  </si>
  <si>
    <t>1.103 &amp; 1.104</t>
  </si>
  <si>
    <t>Hydrogen Bottle on Assembly sheet is now hidden (it has been removed from the game files)</t>
  </si>
  <si>
    <t>Large &amp; Small Oxygen Tank: Standby Power moved to Max Operation Power. Added new value of 1W Standby Power</t>
  </si>
  <si>
    <t>Small Oxygen Tank: Storage Capacity changed from 4,000L to 1,000L</t>
  </si>
  <si>
    <t>The '1.095 Difference' sheet has been hidden</t>
  </si>
  <si>
    <t>Added 'Blocks L' and 'Blocks S' sheets! 'Blocks L' contains only large blocks and 'Blocks S' contains only small blocks</t>
  </si>
  <si>
    <t>Updated 'Sheet Content &amp; Descriptions' section on Main sheet</t>
  </si>
  <si>
    <t>New Ore</t>
  </si>
  <si>
    <t>Added 'Dirt/Sand' (combined with Stone)</t>
  </si>
  <si>
    <t>Added 'Planet Ice/Snow'</t>
  </si>
  <si>
    <t>Ore Changes (Old &gt; New)</t>
  </si>
  <si>
    <t>Iron: Mined Ore Ratio 1.0 &gt; 5.0</t>
  </si>
  <si>
    <t>Nickel: Mined Ore Ratio 1.0 &gt; 5.0</t>
  </si>
  <si>
    <t>Cobalt: Mined Ore Ratio 1.0 &gt; 5.0</t>
  </si>
  <si>
    <t>Magnesium: Mined Ore Ratio 1.0 &gt; 5.0</t>
  </si>
  <si>
    <t>Silicon: Mined Ore Ratio 1.0 &gt; 5.0</t>
  </si>
  <si>
    <t>Silver: Mined Ore Ratio 0.9 &gt; 1.5</t>
  </si>
  <si>
    <t>Gold: Mined Ore Ratio 0.7 &gt; 3.5</t>
  </si>
  <si>
    <t>Platinum: Mined Ore Ratio 0.8 &gt; 1.5</t>
  </si>
  <si>
    <t>Stone: Mined Ore Ratio 1.0 &gt; 5.0</t>
  </si>
  <si>
    <t>Dirt/Sand: Mined Ore Ratio = 5.0</t>
  </si>
  <si>
    <t>Asteroid Ice: Mined Ore Ratio 0.3 &gt; 4.5</t>
  </si>
  <si>
    <t>Planet Ice/Snow: Mined Ore Ratio = 5.0</t>
  </si>
  <si>
    <t>Ore &amp; Ingots Sheet</t>
  </si>
  <si>
    <t>Renamed 'Ice' to 'Asteroid Ice'</t>
  </si>
  <si>
    <t>Renamed 'Stone' to 'Stone/Dirt/Sand'</t>
  </si>
  <si>
    <t>Reordered 'Scrap' row to bottom</t>
  </si>
  <si>
    <t>New Components</t>
  </si>
  <si>
    <t>Hydrogen Bottle has been added</t>
  </si>
  <si>
    <t>Superconductor Component has been added</t>
  </si>
  <si>
    <t>Component Changes (Old &gt; New)</t>
  </si>
  <si>
    <t>Hand Drill: Assembly Time 10 &gt; 1</t>
  </si>
  <si>
    <t>Hydrogen Bottle: Capacity 100 &gt; 1,000</t>
  </si>
  <si>
    <t>5.56x45mm NATO Magazine requirements changed: Magnesium 0.20 &gt; 0.15</t>
  </si>
  <si>
    <t>25x184mm NATO Container requirements changed: Magnesium 3.5 &gt; 3.0</t>
  </si>
  <si>
    <t>Assembly Sheet</t>
  </si>
  <si>
    <t>Added 'Health' Column (I currently have no idea what this stat means)</t>
  </si>
  <si>
    <t>Changed 'Oxygen' Main Header to 'Gas'</t>
  </si>
  <si>
    <t>Separated Components by 'Block Use' and 'Character Use'</t>
  </si>
  <si>
    <t>Rearranged Component listing order to match Blocks sheet ordering</t>
  </si>
  <si>
    <t>Refining Changes</t>
  </si>
  <si>
    <t>Updated Oxygen Generator Values to the new inverse values that are being used:</t>
  </si>
  <si>
    <t>Large Oxygen Generator changed from 'Ice to Oxygen Ratio = 3' &amp; 'Oxygen per Second = 500' to 'Ice Consumed per second = 167' &amp; 'Ice to Gas Ratio = 3' (Oxygen/s changed from 500 to 501)</t>
  </si>
  <si>
    <t>Small Oxygen Generator changed from 'Ice to Oxygen Ratio = 3' &amp; 'Oxygen per Second = 250' to 'Ice Consumed per second = 83' &amp; 'Ice to Gas Ratio = 3' (Oxygen/s changed from 250 to 249)</t>
  </si>
  <si>
    <t>Refining Sheet</t>
  </si>
  <si>
    <t>Changed 'O₂ Generator' subsection to 'O₂/H₂ Generator'</t>
  </si>
  <si>
    <t>Changed '1kg Ice refines... into (L:O₂)' to '1kg Ice refines... into (L)' in the 'O₂/H₂ Generator' subsection</t>
  </si>
  <si>
    <t>Changed 'L:O₂ Produced...' header to 'O₂/H₂ Produced...' in the 'O₂/H₂ Generator' subsection</t>
  </si>
  <si>
    <t>Small Air Vent has been added</t>
  </si>
  <si>
    <t>Sliding Door has been added</t>
  </si>
  <si>
    <t>Large &amp; Small Hydrogen Tank have been added</t>
  </si>
  <si>
    <t>Large &amp; Small Large Hydrogen Thrusters have been added</t>
  </si>
  <si>
    <t>Large &amp; Small Small Hydrogen Thrusters have been added</t>
  </si>
  <si>
    <t>Large &amp; Small Large Atmospheric Thrusters have been added</t>
  </si>
  <si>
    <t>Large &amp; Small Small Atmospheric Thrusters have been added</t>
  </si>
  <si>
    <t>Block Changes (Old &gt; New)</t>
  </si>
  <si>
    <t>Jump Drive requirements changed: Thruster Components 120 &gt; 0, Superconductor Components 0 &gt; 1,000</t>
  </si>
  <si>
    <t>Large Block Large Reactor requirements changed: Superconductor Components 0 &gt; 100</t>
  </si>
  <si>
    <t>Large Artificial Mass requirements changed: Superconductor Components 0 &gt; 20</t>
  </si>
  <si>
    <t>Small Artificial Mass requirements changed: Superconductor Components 0 &gt; 2</t>
  </si>
  <si>
    <t>Large Laser Antenna requirements changed: Superconductor Components 0 &gt; 100</t>
  </si>
  <si>
    <t>Small Laser Antenna requirements changed: Superconductor Components 0 &gt; 10</t>
  </si>
  <si>
    <t>Conveyor Tube (Straight &amp; Curved) requirements changed: Bulletproof Glass 4 &gt; 0, Steel Plates 10 &gt; 14</t>
  </si>
  <si>
    <t>Large Suspension Wheel (1x1) requirements changed: Construction Component 40 &gt; 20</t>
  </si>
  <si>
    <t>Large Suspension Wheel (3x3) requirements changed: Steel Plate 30 &gt; 12, Construction Component 120 &gt; 25, Large Steel Tube 15 &gt; 6</t>
  </si>
  <si>
    <t>Small Suspension Wheel (3x3) requirements changed: Steel Plate 12 &gt; 5, Construction Component 20 &gt; 10, Large Steel Tube 2 &gt; 1</t>
  </si>
  <si>
    <t>Small Suspension Wheel (3x3) requirements changed: Steel Plate 13 &gt; 7, Construction Component 30 &gt; 15, Large Steel Tube 3 &gt; 2</t>
  </si>
  <si>
    <t>Large Suspension Wheel (1x1) now has: Propulsion Force = 10,000 N</t>
  </si>
  <si>
    <t>Large Suspension Wheel (3x3) now has: Propulsion Force = 30,000 N</t>
  </si>
  <si>
    <t>Large Suspension Wheel (5x5) now has: Propulsion Force = 50,000 N</t>
  </si>
  <si>
    <t>Blocks Sheet</t>
  </si>
  <si>
    <t>Added Superconductor Component column (fully implemented, all equations using the component section have been updated)</t>
  </si>
  <si>
    <t>Renamed 'Oxygen' Block section to 'Oxygen &amp; Hydrogen'</t>
  </si>
  <si>
    <t>Added H2 to Units Key on Main sheet</t>
  </si>
  <si>
    <t>Added L:H2 to Sheet Key on Main sheet</t>
  </si>
  <si>
    <t>Added Blocks L and Blocks S to Status section on main sheet</t>
  </si>
  <si>
    <t>Renamed 2nd 'Assembly' to 'Ores &amp; Ingots' in Content &amp; Sheet Descriptions section as intended</t>
  </si>
  <si>
    <t>Changed Storage Capacity '(L:O₂)' to '(L:O₂/H₂)' on Blocks sheet</t>
  </si>
  <si>
    <t>Paypal Donation Button added to Main sheet</t>
  </si>
  <si>
    <t>Fixed Large Antenna showing in Blocks S</t>
  </si>
  <si>
    <t>Changed 'Litres of Oxygen/Hydrogen' to 'Litres of Oxygen/Hydrogen Gas' in Sheet Key section of Main sheet</t>
  </si>
  <si>
    <t>Added 'Reduced Clutter (Truncated Decimals)' subheader to Blocks A</t>
  </si>
  <si>
    <t>Added 'Decimal Readability (Right Aligned, Not Truncated)' subheader to Blocks B</t>
  </si>
  <si>
    <t>Changed 'Grind Ratio (Base)' column on Blocks sheet to 'Grind Ratio'. It now calculates ratio based on server settings.</t>
  </si>
  <si>
    <t>Font Changes</t>
  </si>
  <si>
    <t>Cleaned up comments</t>
  </si>
  <si>
    <t>Added 'Ingot Mass' column to Assembly sheet (shows the mass of the ingots used to make the component</t>
  </si>
  <si>
    <t>Added 'Change in Mass' column to Assembly sheet (shows the change in mass when turning ingots into a component)</t>
  </si>
  <si>
    <t>Updated Mass, Integrity, Assembly Time, and Volume of Parts on Blocks sheet to include Superconductor Components</t>
  </si>
  <si>
    <t>Fixed values that had been updated on the Assembly sheet which had accidentally overwritten the equations that calculated changes off of Server Settings</t>
  </si>
  <si>
    <t>Reordered Links section on Main sheet</t>
  </si>
  <si>
    <t>1.110</t>
  </si>
  <si>
    <t>Large Ship Large Atmospheric Thruster force changed from 4,500,000 to 5,400,000 (20% increase)</t>
  </si>
  <si>
    <t>Large Ship Small Atmospheric Thruster force changed from 350,000 to 420,000 (20% increase)</t>
  </si>
  <si>
    <t>Small Ship Large Atmospheric Thruster force changed from 340,000 to 408,000 (20% increase)</t>
  </si>
  <si>
    <t>Small Ship Small Atmospheric Thruster force changed from 65,000 to 80,000 (23% increase)</t>
  </si>
  <si>
    <t>Fixed donation button that went missing</t>
  </si>
  <si>
    <t>Made donate button look nicer</t>
  </si>
  <si>
    <t>Blocks Sheets</t>
  </si>
  <si>
    <t>Recolored 'Density (kg/m³)' to match the rest of the 'Component Based Calculations' subsection (recolored 'Mass (kg)' as well)</t>
  </si>
  <si>
    <t>Added 'Created by Chicken Nugget' header</t>
  </si>
  <si>
    <t>Created 'Weapons Use' subsection of components (pulled from 'Character Use' section)</t>
  </si>
  <si>
    <t>Made subsection dividers in data zone a shade lighter</t>
  </si>
  <si>
    <t>Added 'Category' and 'Element' sub-headers</t>
  </si>
  <si>
    <t>Pushed section dividers to the side as section headers to match Block sheet format</t>
  </si>
  <si>
    <t>Changed 'Large', 'Small' &amp; 'O2 Farm' units to 'Ice (H2O)' to properly match the column</t>
  </si>
  <si>
    <t>Combined '1kg Ore Refined...' &amp; '1kg Ice Refined...' section headers into '1kg Refined...'</t>
  </si>
  <si>
    <t>Combined 'into (kg)' &amp; 'into (L)' subsection headers into 'into (kg/L)'</t>
  </si>
  <si>
    <t>Combined '1kg Ingot Refines...' &amp; '1 L:O2/H2 Refines...' into '1kg/L Refines...'</t>
  </si>
  <si>
    <t>Combined 'Ore Refined (kg)' &amp; 'Ice Refined (kg)' into 'Amount Refined (kg)'</t>
  </si>
  <si>
    <t>Combined 'Ingots Produced (kg)' &amp; 'L:O2/H2 Produced' into 'Amount Produced (kg/L)'</t>
  </si>
  <si>
    <t>Removed all subsections in 'O2 Farm' section except for 'Amount Produced' because they didn't really make sense</t>
  </si>
  <si>
    <t>Set 'Volume Reduction of 1kg Ore' subsections in O2/H2 sections to solid blue instead of x's</t>
  </si>
  <si>
    <t>Added purple section dividers like those on the Assembly sheet</t>
  </si>
  <si>
    <t>Fonts Faces, Styles &amp; Sizes</t>
  </si>
  <si>
    <t>Reloaded all fonts (to hopefully fix that annoying 'some fonts failed to load' message)</t>
  </si>
  <si>
    <t>Reloaded all font sizes</t>
  </si>
  <si>
    <t>Bolded Server Settings Drop Down Toggles on Main sheet</t>
  </si>
  <si>
    <t>Bolded Units in Sheet Key and Units Key on Main sheet</t>
  </si>
  <si>
    <t>Bolded Text in Donation Box on Main sheet</t>
  </si>
  <si>
    <t>Changed Large Text on Thrust Calc sheet from Arial to Verdana</t>
  </si>
  <si>
    <t>Changed 'Step One/Two/Three' and 'Reset Data' text on 'S&amp;S Analysis: How to Use' sheet from size 10 Arial to size 14 Veranda</t>
  </si>
  <si>
    <t>Changed 'Created by Chicken Nugget' text on 'S&amp;S Analysis: How to Use' sheet from size 10 to size 12</t>
  </si>
  <si>
    <t>Changed 'Please Read...' text on 'S&amp;S Analysis: How to Use' sheet from size 14 Arial to size 13 Veranda</t>
  </si>
  <si>
    <t>Changed some Header Texts on S&amp;S Analysis sheet from Arial to Verdana</t>
  </si>
  <si>
    <t>Added Precise Automatic Rifle, Rapid Fire Automatic Rifle, and Ultimate Automatic Rifle to Assembly sheet</t>
  </si>
  <si>
    <t>Added Hand Welder Mk. 2-4, Hand Grinder Mk. 2-4, and Hand Drill Mk. 2-4</t>
  </si>
  <si>
    <t>Radio-Communication Component Volume changed from 140 to 70</t>
  </si>
  <si>
    <t>Added 'Weapon Statistics' section to Assembly sheet that contains 'Fire Rate' and 'Deviation Angle' subsections</t>
  </si>
  <si>
    <t>Updates</t>
  </si>
  <si>
    <t>Updated Cryo Chamber airtight data to 'no'</t>
  </si>
  <si>
    <t>Fixed Mass &amp; Volume of Hand Welder, Hand Grinder, and Hand Drill:</t>
  </si>
  <si>
    <t>- For some reason Hand Welder had the Hand Grinder values, Hand Drill had the Hand Welder values, and Hand Grinder had the Hand Drill values</t>
  </si>
  <si>
    <t>- Also, Hand Drill Volume was incorrect or out of date. It is 25 instead of 120</t>
  </si>
  <si>
    <t>Fixed superconductor components being added to antennas instead of laser antennas</t>
  </si>
  <si>
    <t>Actually fixed the 'fonts not loaded' issue this time. Apparently some default enabled fonts are broken and cause the message even if they are not used</t>
  </si>
  <si>
    <t>Added 'navigate by' instructions to main sheet under the top header</t>
  </si>
  <si>
    <t>Changed '[Assembler] Components' header to 'Component Name' on Assembler sheet to match spreadsheet format</t>
  </si>
  <si>
    <t>Added unit (L) to Gas Capacity on Assembly sheet</t>
  </si>
  <si>
    <t>Added oxygen/hydrogen gas note to units key on Main sheet</t>
  </si>
  <si>
    <t>Increased Main sheet 'created by' font size from 10 to 12</t>
  </si>
  <si>
    <t>As requested by some, I have begun clearing empty fields from the sheet. This has been done to:</t>
  </si>
  <si>
    <t>- All Power subsections</t>
  </si>
  <si>
    <t>- All Storage subsections</t>
  </si>
  <si>
    <t>- Force</t>
  </si>
  <si>
    <t>- Virtual Mass</t>
  </si>
  <si>
    <t>- Range</t>
  </si>
  <si>
    <t>- Module Ratio</t>
  </si>
  <si>
    <t>- Fire Rate</t>
  </si>
  <si>
    <t>- Explosion Damage</t>
  </si>
  <si>
    <t>- All Seat Data sections</t>
  </si>
  <si>
    <t>- All Component Cost to Fully Construct sections</t>
  </si>
  <si>
    <t>- W/L/N per kg</t>
  </si>
  <si>
    <t>Please note:</t>
  </si>
  <si>
    <t>- Bolded Critical components have temporarily been lost, they will be added again soon</t>
  </si>
  <si>
    <t>- Calculated Ingot and Ore costs are not cleared of empty values, but they will be</t>
  </si>
  <si>
    <t>- Only Blocks A has this change currently</t>
  </si>
  <si>
    <t>Moved the Deform Ratio column to the right of the Grind Ratio column</t>
  </si>
  <si>
    <t>Changed some Power section values between x, 0, and ? to more accurately describe the data</t>
  </si>
  <si>
    <t>Blocks sheet</t>
  </si>
  <si>
    <t>Added row and column section borders to make following section and block type easier</t>
  </si>
  <si>
    <t>Cleared all Airtight column values on small blocks, since they can not possibly be airtight</t>
  </si>
  <si>
    <t>All Volume section values now have a set one decimal place</t>
  </si>
  <si>
    <t>Critical Components have been bolded again</t>
  </si>
  <si>
    <t>Calculated Resource Cost to Fully Construct subsections have had their 0 values removed to reduce clutter</t>
  </si>
  <si>
    <t>Manually formatted tons of cells to show one decimal place if their value is below 10</t>
  </si>
  <si>
    <t>Under the Resource Based Calculations section, renamed 'Volume of Ingots/Ore' subsections to 'Ingot/Ore Volume' to match 'Ingot/Ore Mass'</t>
  </si>
  <si>
    <t>Moved Ingot Volume and Ore Volume columns to the right of Ingot Mass and Ore Mass columns</t>
  </si>
  <si>
    <t>Moved Airtight column to the right of the Seat Data section</t>
  </si>
  <si>
    <t>Reordered the information in parenthesis in the 'Time/Power to Create Block' sections to match the order that they are presented on the sheet</t>
  </si>
  <si>
    <t>Changed the cell color and font color of the 'U' columns in the Calculated Resource Cost to Fully Construct section to match the Assembly sheet</t>
  </si>
  <si>
    <t>Changed the section color of Component Based Calculations to a different shade so that it does not blend with the Specialized Components subsection to the left</t>
  </si>
  <si>
    <t>Cut 4 decimal places off of values in the Module Ratio column</t>
  </si>
  <si>
    <t>Added N per kg calculations for Suspension and Suspension Wheels</t>
  </si>
  <si>
    <t>Added L per kg calculations for the following Weapon Blocks: Gatling Turrets, Missile Turrets, Gatling Guns, Interior Turrets, Rocket Launchers, and Reloadable Rocket Launchers</t>
  </si>
  <si>
    <t>Added L per kg calculations for the following Industry Blocks: Refinery, Arc Furnace, Assembler, Drills, Grinders, and Welders</t>
  </si>
  <si>
    <t>Added L per kg calculations for the following Conveyor Blocks: Collectors, Connectors, and Ejectors</t>
  </si>
  <si>
    <t>Added L per kg calculations for the following Oxygen/Hydrogen Blocks: Oxygen Generators, Oxygen Tanks, and Hydrogen Tanks</t>
  </si>
  <si>
    <t>Filled Drill, Grinder, and Welder Storage Capacity as ?s (need to look up values)</t>
  </si>
  <si>
    <t>L per kg column now calculates off of server modified values instead of base values (with the exception of oxygen and hydrogen tanks)</t>
  </si>
  <si>
    <t>Darkened all Blocks sheet descriptors (cell below the 'Created by' cell) so that they blend with the surrounding cell better</t>
  </si>
  <si>
    <t>Blocks S has had its Module Ratio and Airtight columns hidden since they have no values to display</t>
  </si>
  <si>
    <t>All blocks sheets have been synced with the new formatting changes</t>
  </si>
  <si>
    <t>Assembly sheet</t>
  </si>
  <si>
    <t>Cleared all 0 and x values to reduce clutter</t>
  </si>
  <si>
    <t>Removed section divider rows</t>
  </si>
  <si>
    <t>Added row sections instead of divider row titles to match Blocks sheet formatting</t>
  </si>
  <si>
    <t>Added row and column section borders to make following section and usage type easier</t>
  </si>
  <si>
    <t>Moved 'Weapon Use' section below the 'Character Use' section</t>
  </si>
  <si>
    <t>Moved weapon in the Character Use section from the top to between tools and bottles</t>
  </si>
  <si>
    <t>Made Component Name column more compact</t>
  </si>
  <si>
    <t>Made all columns in Component Statistics, Weapon Statistics, Ammunition Statistics, and Gas more compact</t>
  </si>
  <si>
    <t>Reset all number formats to fix some calculation errors caused by plain-text values</t>
  </si>
  <si>
    <t>The Assembly sheet now properly follows the formatting of the Blocks sheets</t>
  </si>
  <si>
    <t>Cleared all x values to reduce clutter</t>
  </si>
  <si>
    <t>Removed empty value blocks to have row formatting and simply contain no values</t>
  </si>
  <si>
    <t>Added row and column section borders to make following section and refining type easier</t>
  </si>
  <si>
    <t>Recolored row sections to match Blocks sheet formatting</t>
  </si>
  <si>
    <t>The Refining sheet now properly follows the formatting of the Blocks sheets</t>
  </si>
  <si>
    <t>Ore &amp; Ingots sheet</t>
  </si>
  <si>
    <t>Renamed 'Material' header to 'Material Name'</t>
  </si>
  <si>
    <t>Main sheet</t>
  </si>
  <si>
    <t>Fixed typos in Contents &amp; Sheet Descriptions section</t>
  </si>
  <si>
    <t>Cleaned up some missed x's on the Blocks sheets</t>
  </si>
  <si>
    <t>Fixed an Airtight value from x to ?</t>
  </si>
  <si>
    <t>Fixed center vertical border in Units Key section on Main sheet</t>
  </si>
  <si>
    <t>Typo Fixes</t>
  </si>
  <si>
    <t>Steam Guide has been synced</t>
  </si>
  <si>
    <t>Condensed some calculations and deleted outdated hidden sheets in an effort to optimize access time (no visible change, hopefully loads faster though)</t>
  </si>
  <si>
    <t>Now has the option to input small/large hydrogen thrusters and small/large atmospheric thrusters on small and large block grids</t>
  </si>
  <si>
    <t>Formatted mass (commas &amp; unit) now display in the total column</t>
  </si>
  <si>
    <t>The results sections (on the right) now have a 'After Gravity' calculation. This gives the acceleration on an axis after gravity affects it</t>
  </si>
  <si>
    <t>The 'After Gravity' cells will change between green and red depending on if the value is positive or negative</t>
  </si>
  <si>
    <t>Added a note about the 'After Gravity' calculation for additional information</t>
  </si>
  <si>
    <t>Fixed the 'After Gravity' cells for Small Grid on the Thrust Calc sheet referencing the incorrect cells for determining color changes</t>
  </si>
  <si>
    <t>Referenced Assembler's Max Operation cell for the 'Assembly Power (Wh)' column instead of the previously hardcoded value (no visible change, makes spreadsheet less prone to incorrect values on updates)</t>
  </si>
  <si>
    <t>Referenced Refinery's Max Operation cell for the 'Refining Power (Wh)' column instead of the previously hardcoded value (no visible change, makes spreadsheet less prone to incorrect values on updates)</t>
  </si>
  <si>
    <t>Collapsed brackets on Refining sheet row headers</t>
  </si>
  <si>
    <t>Small Beacon range updated to 50,000 meters</t>
  </si>
  <si>
    <t>Thrust Calc sheet</t>
  </si>
  <si>
    <t>After Gravity changed to "After Gravity (1 g)" on Thrust Calc sheet</t>
  </si>
  <si>
    <t>g : g-force (acceleration) has been added to Units Key on Main sheet</t>
  </si>
  <si>
    <t>Added an additional row to both the Large Generator and Small Generator sections for hydrogen and oxygen (small generator when generating hydrogen has different values)</t>
  </si>
  <si>
    <t>Recolored the Small Generator section header</t>
  </si>
  <si>
    <t>Renamed Generator Elements from "Ice (H2O)" to "Ice (H2O) -&gt; L:O2" and "Ice (H2O) -&gt; L:H2"</t>
  </si>
  <si>
    <t>Small Generator when Generating hydrogen now shows the proper 1:2 ratio instead of 1:3 that the other 3 forms of generation have</t>
  </si>
  <si>
    <t>1.113, 1.114, 1.115, 1.116</t>
  </si>
  <si>
    <t>The following components and blocks have had the following values changed. (Old &gt; New)</t>
  </si>
  <si>
    <t>Rapid-Fire Automatic Rifle: Nickel 5 &gt; 8, Assembly Time 6 &gt; 12</t>
  </si>
  <si>
    <t>Precise Automatic Rifle: Cobalt 3 &gt; 5, Assembly Time 6 &gt; 12</t>
  </si>
  <si>
    <t>Ultimate Automatic Rifle: Platinum 2 &gt; 4, Silver 3 &gt; 6, Assembly Time 1 &gt; 45</t>
  </si>
  <si>
    <t>Hand Welder Mk. 2: Silicon 1 &gt; 2, Assembly Time 1 &gt; 12</t>
  </si>
  <si>
    <t>Hand Welder Mk. 3: Silver 1 &gt; 2, Assembly Time 1 &gt; 36</t>
  </si>
  <si>
    <t>Hand Welder Mk. 4: Platinum 1 &gt; 2, Assembly Time 1 &gt; 50</t>
  </si>
  <si>
    <t>Hand Grinder Mk. 2: Silicon 3 &gt; 6, Assembly Time 1 &gt; 12</t>
  </si>
  <si>
    <t>Hand Grinder Mk. 3: Silicon 1 &gt; 2, Silver 1 &gt; 2, Assembly Time 1 &gt; 36</t>
  </si>
  <si>
    <t>Hand Grinder Mk. 4: Silicon 1 &gt; 2, Platinum 1 &gt; 2, Assembly Time 1 &gt; 50</t>
  </si>
  <si>
    <t>Hand Drill Mk. 1: Silicon 3 &gt; 5, Assembly Time 1 &gt; 12</t>
  </si>
  <si>
    <t>Hand Drill Mk. 2: Silver 1 &gt; 2, Assembly Time 1 &gt; 36</t>
  </si>
  <si>
    <t>Hand Drill Mk. 3: Platinum 1 &gt; 2, Assembly Time 1 &gt; 50</t>
  </si>
  <si>
    <t>Large Light Armor Slope (Base Smooth): Weld Time: 8 &gt; 7</t>
  </si>
  <si>
    <t>Large Cockpit (Screen): Bulletproof Glass 60 &gt; 10</t>
  </si>
  <si>
    <t>Large Cockpit (Enclosed): Bulletproof Glass 10 &gt; 60</t>
  </si>
  <si>
    <t>Large Sensor: Radiocommunication Component 6 &gt; 4</t>
  </si>
  <si>
    <t>Small Sensor: Radiocommunication Component 6 &gt; 4</t>
  </si>
  <si>
    <t>Added an additional decimal place to Uranium and Platinum for "Amount Produced (s)" on Refining sheet so that they weren't 0.00</t>
  </si>
  <si>
    <t>Moved 'W/L/N per kg' column under Component Based Calculations section on Blocks sheet to the left a few columns so that it isn't so hidden</t>
  </si>
  <si>
    <t>Removed s/min/hr/day sub-sections from 'Total Time to Create Block' section</t>
  </si>
  <si>
    <t>Merged 'Total Time to Create Block' and 'Total Power to Create Block' sections</t>
  </si>
  <si>
    <t>Now ordered with 'Total...' top section, with 'Power' and 'Time' sub-sections with what is calculated below, then units below that</t>
  </si>
  <si>
    <t>Total... Time' section is now 00:00:00 (hh/mm/ss) formatted</t>
  </si>
  <si>
    <t>Recolored Total Time and Power sections</t>
  </si>
  <si>
    <t>Added 'After Gravity (0.25g)' section to calculate for moon gravity</t>
  </si>
  <si>
    <t>Added a link to this spreadsheet on the Main sheet as a way to easily return to the latest sheet so that you can make a new copy if you are using a copy (requested)</t>
  </si>
  <si>
    <t>Updated SE Toolbox link to its new Github location on the 'S&amp;S Analysis: How to Use' sheet</t>
  </si>
  <si>
    <t>1.117, 1.118, 1.119, 1.120</t>
  </si>
  <si>
    <t>Large Drill: Deform Ratio 0.7 &gt; 0.2</t>
  </si>
  <si>
    <t>Small Drill: Deform Ratio 0.7 &gt; 0.2</t>
  </si>
  <si>
    <t>New Column on Blocks sheet</t>
  </si>
  <si>
    <t>Integrity per Weld Second (Integrity gained per second of welding) [Requested]</t>
  </si>
  <si>
    <t>Wording</t>
  </si>
  <si>
    <t>Changed '1k refines into...' from 'kg/L' to 'kg or L' due to it easily being interpreted as division instead of 'or'</t>
  </si>
  <si>
    <t>Light Armor Corner Airtight Data changed from 'No' to 'DoR'</t>
  </si>
  <si>
    <t>Fixed equations in the 'Resource Cost (Ingots)' section on the Assembly sheet. The custom assembly server setting was not being calculated.</t>
  </si>
  <si>
    <t>Airtight Column has been hidden due to unknown validity of current information</t>
  </si>
  <si>
    <t>Airtight Data credits on Main sheet have been removed and stored in Notes sheet</t>
  </si>
  <si>
    <t>Blocks B, L &amp; S sheets have all been updated to be in sync with the new additions and updates of the Blocks A sheet</t>
  </si>
  <si>
    <t>Fixed inconsistent background shading on Thrust Calc sheet</t>
  </si>
  <si>
    <t>Fixed background shading on Main sheet and Notes sheet to match cell-less background area</t>
  </si>
  <si>
    <t>Added Sheet</t>
  </si>
  <si>
    <t>Pulled Changelog out of Main sheet into its own sheet</t>
  </si>
  <si>
    <t>Removed Hidden Sheets</t>
  </si>
  <si>
    <t>Deleted backup sheets</t>
  </si>
  <si>
    <t>Deleted Modding Resource sheet. Was a work in progress, now scrapped. Can do it better than I was</t>
  </si>
  <si>
    <t>Deleted 'Pre-1.095 (Hardcopy)' and 'Pre-1.095 Differences' sheets. Update was a long time ago, information is no longer needed.</t>
  </si>
  <si>
    <t>Notes Sheet</t>
  </si>
  <si>
    <t>Completely Restructured and Cleaned up the Notes sheet to be more organized and display priorities along with other data so that I can more easily see what needs done and so that you can too!</t>
  </si>
  <si>
    <t>Added full Color Palette that keeps track of and shows how I use shading tiers, fonts, styles, and font sizes to make my spreadsheet as consistent and easy to read as possible</t>
  </si>
  <si>
    <t>Made a chart of all currently planned additions and changes, each given a priority level and an estimated difficulty level (time to complete)</t>
  </si>
  <si>
    <t>Put all 'Other Data' into a more organized section</t>
  </si>
  <si>
    <t>Changelog Removed (moved to its own sheet)</t>
  </si>
  <si>
    <t>Rewrote description for Notes sheet in 'Content &amp; Descriptions' section</t>
  </si>
  <si>
    <t>1.121 to 1.131</t>
  </si>
  <si>
    <t>Small Hydrogen Tank Capacity changed from 40,000 to 80,000</t>
  </si>
  <si>
    <t>1.132 to 1.153</t>
  </si>
  <si>
    <t>Large Missile Launcher: Rounds/min 60 &gt; 120</t>
  </si>
  <si>
    <t>Large Missile Turret: Rounds/min 67 &gt; 90</t>
  </si>
  <si>
    <t>Small Missile Turret: Rounds/min 60 &gt; 90</t>
  </si>
  <si>
    <t>Large Control Panel: Steel Plates 0 &gt; 1</t>
  </si>
  <si>
    <t>Small Control Panel: Steel Plates 0 &gt; 1</t>
  </si>
  <si>
    <t>Small Beacon: Steel Plates 1 &gt; 2</t>
  </si>
  <si>
    <t>Interior Light: Steel Plates 0 &gt; 1</t>
  </si>
  <si>
    <t>Small Warhead: Steel Plates 0 &gt; 1</t>
  </si>
  <si>
    <t>Large Decoy: Steel Plates 2 &gt; 3</t>
  </si>
  <si>
    <t>Small Decoy: Steel Plates 0 &gt; 1</t>
  </si>
  <si>
    <t>Large Cockpit (Enclosed): Interior Plates 30 &gt; 0, Steel Plates 0 &gt; 30</t>
  </si>
  <si>
    <t>Small Cockpit (Enclosed): Interior Plates 10 &gt; 0, Steel Plates 0 &gt; 10</t>
  </si>
  <si>
    <t>Cockpit (Fighter): Steel Plates 18 &gt; 20</t>
  </si>
  <si>
    <t>Small Landing Gear: Steel Plates 1 &gt; 2</t>
  </si>
  <si>
    <t>Small Ore Detector: Steel Plates 2 &gt; 3</t>
  </si>
  <si>
    <t>Large Text Panel: Interior Plates 0 &gt; 1</t>
  </si>
  <si>
    <t>Small Text Panel: Interior Plates 0 &gt; 1</t>
  </si>
  <si>
    <t>Large LCD Panel: Interior Plates 0 &gt; 1</t>
  </si>
  <si>
    <t>Small LCD Panel: Interior Plates 0 &gt; 1</t>
  </si>
  <si>
    <t>Large LCD Panel (Wide): Interior Plates 0 &gt; 2</t>
  </si>
  <si>
    <t>Small LCD Panel (Wide): Interior Plates 0 &gt; 1</t>
  </si>
  <si>
    <t>Small Angenna: Steel Plates 0 &gt; 1</t>
  </si>
  <si>
    <t>Small Thruster: Steel Plates 1 &gt; 2</t>
  </si>
  <si>
    <t>Large 1x1 Wheel: Construction Components 40 &gt; 20, Metal Grids 8 &gt; 0</t>
  </si>
  <si>
    <t>Small 1x1 Wheel: Metal Grids 2 &gt; 0</t>
  </si>
  <si>
    <t>Large 3x3 Wheel: Steel Plates 20 &gt; 12, Construction Components 80 &gt; 25, Large Tubes 10 &gt; 6, Metal Grids 20 &gt; 0</t>
  </si>
  <si>
    <t>Small 3x3 Wheel: Steel Plates 5 &gt; 4, Construction Components 15 &gt; 10, Large Tubes 2 &gt; 1, Metal Grids 3 &gt; 0</t>
  </si>
  <si>
    <t>Large 5x5 Wheel: Steel Plates 80 &gt; 16, Construction Components 280 &gt; 30, Large Tubes 40 &gt; 8, Metal Grids 80 &gt; 0</t>
  </si>
  <si>
    <t>Small 5x5 Wheel: Steel Plates 6 &gt; 7, Construction Components 30 &gt; 15, Large Tubes 3 &gt; 2, Metal Grids 6 &gt; 0</t>
  </si>
  <si>
    <t>1.154 to 1.180.6</t>
  </si>
  <si>
    <t>Large Warhead: Steel Plates 10 &gt; 20</t>
  </si>
  <si>
    <t>Small Warhead: Steel Plates 1 &gt; 4</t>
  </si>
  <si>
    <t>Large Remote Control: Power 0.0003 &gt; 0.01</t>
  </si>
  <si>
    <t>Small Remote Control: Power 0.0003 &gt; 0.01</t>
  </si>
  <si>
    <t>Large Conveyor Tube (Straight &amp; Curved): 14 Steel Plates &gt; 14 Interior Plates, Construction Components 40 &gt; 20</t>
  </si>
  <si>
    <t>Small Conveyor Tube (Straight): 8 Steel Plates &gt; 8 Interior Plates, Construction Components 30 &gt; 20</t>
  </si>
  <si>
    <t>Small Conveyor Tube (Curved): 7 Steel Plates &gt; 7 Interior Plates, Construction Components 30 &gt; 20</t>
  </si>
  <si>
    <t>Small Conveyor Frame: 4 Steel Plates &gt; 4 Interior Plates</t>
  </si>
  <si>
    <t>Construction Component: Assembly Time 4 &gt; 1.5</t>
  </si>
  <si>
    <t>5.56x45mm NATO Magazine: Mass Damage 12 &gt; 30, Health Damage 12 &gt; 24, Hit Force 3.2</t>
  </si>
  <si>
    <t>25x184mm NATO Container: Velocity 300 &gt; 400, Mass Damage 60 &gt; 150, Health Damage 185 &gt; 33, Recoil 30 &gt; 50, Hit Force 185</t>
  </si>
  <si>
    <t>200mm Missile Container: Velocity 100-&gt;700 &gt; 100-&gt;200</t>
  </si>
  <si>
    <t>Magnesium: Base Refine Time 1 &gt; 0.5</t>
  </si>
  <si>
    <t>Assembly Sheet: Added 'Hit Force' &amp; 'Health Damage' columns to 'Ammunition Statistics' section</t>
  </si>
  <si>
    <t>Increased the size of some columns to fix overflowing text that resulted from an unkown change in google sheets</t>
  </si>
  <si>
    <t>Added changelog subheader that contains a link to jump to the most recent update</t>
  </si>
  <si>
    <t>1.180.6 to 1.186.4</t>
  </si>
  <si>
    <t>Large Suspension Wheel (1x1): Propulsion Force 10,000 &gt; 20,000</t>
  </si>
  <si>
    <t>Large Suspension Wheel (3x3): Propulsion Force 30,000 &gt; 60,000</t>
  </si>
  <si>
    <t>Large Suspension Wheel (5x5): Propulsion Force 50,000 &gt; 100,000</t>
  </si>
  <si>
    <t>Small Suspension Wheel (1x1): Propulsion Force 60 &gt; 120</t>
  </si>
  <si>
    <t>Small Suspension Wheel (3x3): Propulsion Force 960 &gt; 1,920</t>
  </si>
  <si>
    <t>Small Suspension Wheel (5x5): Propulsion Force 2,400 &gt; 4,800</t>
  </si>
  <si>
    <t>Effectiveness Module: 10 Large Tubes &gt; 10 Metal Grids (spreadsheet error)</t>
  </si>
  <si>
    <t>Large/Small Battery: Critical Component - Computer &gt; Power Cell</t>
  </si>
  <si>
    <t>Large Oxygen Generator: Ice to Oxygen Ratio 3 &gt; 10</t>
  </si>
  <si>
    <t>Large Oxygen Generator: Ice to Hydrogen Ratio 3 &gt; 10</t>
  </si>
  <si>
    <t>Small Oxygen Generator: Ice to Oxygen Ratio 3 &gt; 10</t>
  </si>
  <si>
    <t>Small Oxygen Generator: Ice to Hydrogen Ratio 2 &gt; 10</t>
  </si>
  <si>
    <t>Automatic Rifle: Deviation Angle 3 &gt; 0.3</t>
  </si>
  <si>
    <t>Precise Rifle: Deviation Angle 1 &gt; 0.1</t>
  </si>
  <si>
    <t>Rapid-Fire Rifle: Deviation Angle 5 &gt; 1</t>
  </si>
  <si>
    <t>Ultimate Rifle: Deviation Angle 2 &gt; 0.2</t>
  </si>
  <si>
    <t>Large/Small Parachute Blocks have been added to the Blocks Sheet</t>
  </si>
  <si>
    <t>New Component</t>
  </si>
  <si>
    <t>Canvas has been added to the Assembly Sheet</t>
  </si>
  <si>
    <t>Sheet, Column &amp; Row Changes</t>
  </si>
  <si>
    <t>The 'Battery Capacity', 'Virtual Mass', 'Explosion Damage', 'Module Ratio', and 'Seat Data' columns have been combined into a single 'Other Data' column on the Blocks sheet</t>
  </si>
  <si>
    <t>Shot Deviation' of weapon blocks and 'Deploy Cost' of parachute blocks have been added to the new 'Other Data' column of the Blocks sheet</t>
  </si>
  <si>
    <t>Combined the 'Max Operation' and 'Max Output' columns (under the Power section of the Blocks sheet) into the 'Max Operation' column</t>
  </si>
  <si>
    <t>Power producers in the 'Max Operation' column of the Blocks sheet are bolded so that they stand out more</t>
  </si>
  <si>
    <t>The 'Airtight' column (Blocks sheet) has been hidden due to being outdated and based on player testing, not actual coded data</t>
  </si>
  <si>
    <t>Suspension Wheels (Blocks sheet) have been removed (outdated wheel mechanics that are no longer in the game)</t>
  </si>
  <si>
    <t>Combined Oxygen and Hydrogen columns of O2H2 generators (Refining sheet) since they are now identical values</t>
  </si>
  <si>
    <t>The 'Blocks B', 'Blocks L' and 'Blocks S' sheets have been hidden (and are outdated) and the 'Blocks A' sheet has simply been renamed to 'Blocks'</t>
  </si>
  <si>
    <t>Fixed many small formatting and style issues</t>
  </si>
  <si>
    <t>Added a new column to the Blocks sheet: Change in Mass - this column is similar to the Assembly sheet column of the same name</t>
  </si>
  <si>
    <t>Added notes to both 'Change in Mass' columns on the Blocks and Assembly sheets</t>
  </si>
  <si>
    <t>Added Oxygen Venting Rate to the 'Other Data' column for Air Vents on the Blocks sheet</t>
  </si>
  <si>
    <t>Added Refinery and Arc Furnace efficiency to the 'Other Data' column on the Blocks sheet</t>
  </si>
  <si>
    <t>Added the maximum jump mass for jump drives to the 'Other Data' column on the Blocks sheet</t>
  </si>
  <si>
    <t>Added the maximum power usage for charging jump drives to the Blocks sheet under 'Max Operation' of the 'Power' section</t>
  </si>
  <si>
    <t>Renamed 'Large Thruster' and 'Small Thruster' to 'Large Ion Thruster' and 'Small Ion Thruster'</t>
  </si>
  <si>
    <t>Changed Large/Small Drill deform ratio to 1 (is 0.2 in files, but the block isn't actually deformable)</t>
  </si>
  <si>
    <t>Removed 'Ice(H2O)' from oxygen farm Element column on Assembly sheet</t>
  </si>
  <si>
    <t>Added '?' values to 'Storage Capacity (L)' of Enclosed/Fighter Cockpits, Drills, Welders, Grinders, Conveyor Sorters, and Parachute blocks (need to look these up)</t>
  </si>
  <si>
    <t>Updated Small Antenna range to 50km from 5km</t>
  </si>
  <si>
    <t>Added 'Maximum Mass' calculations: This shows the point at which your mass will give you a net acceleration of 0 given your current thrust when affected by 1g and 0.25g gravity.</t>
  </si>
  <si>
    <t>Added a warning that the sheet will assume maximum thrust for all thrusters with no reductions from atmosphere (or lack thereof)</t>
  </si>
  <si>
    <t>Added a note about 'Maximum Mass' calculations, as well as a note on the sheet calculating off of a single axis (it is possible to achieve greater thrust by tilting and using thrust on multiple axes)</t>
  </si>
  <si>
    <t>Renamed 'Small/Large Thruster' to 'Small/Large Ion Thruster'</t>
  </si>
  <si>
    <t>Reverted Drill Deform Ratio back to 0.2 (value still used in impact resistance)</t>
  </si>
  <si>
    <t>P</t>
  </si>
  <si>
    <t>D</t>
  </si>
  <si>
    <t>Priority (P)</t>
  </si>
  <si>
    <t>Changelog Pending</t>
  </si>
  <si>
    <t>Color Palette</t>
  </si>
  <si>
    <t>High</t>
  </si>
  <si>
    <t>reverted drill deform ratio back to 0.2 (value still used in impacts)</t>
  </si>
  <si>
    <t>Super Header (18pt)</t>
  </si>
  <si>
    <t>small launcher shots in burst 0, reload time 2000</t>
  </si>
  <si>
    <t>Rotors</t>
  </si>
  <si>
    <t>Oxygen Vent (Large &amp; Small)</t>
  </si>
  <si>
    <t>renamed 'small/large thruster' to 'small/large ion thruster' on thrust calc sheet</t>
  </si>
  <si>
    <t>Sub-Super Header (18pt/13pt)</t>
  </si>
  <si>
    <t>large launcher shots in burst 19, reload time 4000</t>
  </si>
  <si>
    <t>Pistons</t>
  </si>
  <si>
    <t>Oxygen Venting/s</t>
  </si>
  <si>
    <t>added maximum mass to</t>
  </si>
  <si>
    <t>Super Credits Header (12pt)</t>
  </si>
  <si>
    <t>large turret shots in burst 6, reload time 4000</t>
  </si>
  <si>
    <t>Small Blast Doors</t>
  </si>
  <si>
    <t>Low</t>
  </si>
  <si>
    <t>Main Credits Header (12pt)</t>
  </si>
  <si>
    <t>small turret shots in burst 2, reload time 6000</t>
  </si>
  <si>
    <t>Constants</t>
  </si>
  <si>
    <t>Credits Header Insert</t>
  </si>
  <si>
    <t>gatling gun - shots in burst 180, reload 4000</t>
  </si>
  <si>
    <t>Modding Constants</t>
  </si>
  <si>
    <t>Difficulty (D)</t>
  </si>
  <si>
    <t>Power Output</t>
  </si>
  <si>
    <t>Sub Header (10pt-11pt) (T3 text)</t>
  </si>
  <si>
    <t>large turret - shots in burst 180, reload 6000</t>
  </si>
  <si>
    <t>Scripting Constants</t>
  </si>
  <si>
    <t>Power to Jump</t>
  </si>
  <si>
    <t>Block Sheet Type</t>
  </si>
  <si>
    <t>small gatling turret - shots in burst 180, reload 3000</t>
  </si>
  <si>
    <t>Block Columns</t>
  </si>
  <si>
    <t>Max Jump Mass</t>
  </si>
  <si>
    <t>Integrity above critical component</t>
  </si>
  <si>
    <t>Name</t>
  </si>
  <si>
    <t>NEW: SmallBlockSmallLight, LargeBlockLight_1corner, LargeBlockLight_2corner, SmallBlockLight_1corner, SmallBlockLight_2corner, LargeBlockCorner_LCD_1, LargeBlockCorner_LCD_2, LargeBlockCorner_LCD_Flat_1, LargeBlockCorner_LCD_Flat2, SmallBlockCorner_LCD_1... etc</t>
  </si>
  <si>
    <t>Integrity above computers</t>
  </si>
  <si>
    <t>Uranium Stored Energy</t>
  </si>
  <si>
    <t>Size Header</t>
  </si>
  <si>
    <t>check gui for visible blocks</t>
  </si>
  <si>
    <t>Mount Points</t>
  </si>
  <si>
    <t>1kg = 1 MWh = 1,000,000 Wh</t>
  </si>
  <si>
    <t>Size Sub-Header</t>
  </si>
  <si>
    <t>armor blocks reworked</t>
  </si>
  <si>
    <t>Builder Cockpit Yes/No</t>
  </si>
  <si>
    <t>Primary Sections (T4 shade)</t>
  </si>
  <si>
    <t>Update Triangle Count</t>
  </si>
  <si>
    <t>Category Sections (T3 shade)</t>
  </si>
  <si>
    <t>ultimaate rifle has 2x damage mult</t>
  </si>
  <si>
    <t>Update Airtight Data</t>
  </si>
  <si>
    <t>Initial Power</t>
  </si>
  <si>
    <t>Column Headers (T2 shade)</t>
  </si>
  <si>
    <t>get parachute block storage volume</t>
  </si>
  <si>
    <t>Assembly Columns</t>
  </si>
  <si>
    <t>Deconstructs to Scrap</t>
  </si>
  <si>
    <t>Column Sub-Headers (T1 shade)</t>
  </si>
  <si>
    <t>Dropped Size</t>
  </si>
  <si>
    <t>Category Sections (T2 shade)</t>
  </si>
  <si>
    <t>Resource cost in Ore</t>
  </si>
  <si>
    <t>Thrusters (Standard/Atmospheric)</t>
  </si>
  <si>
    <t>Standalone Section Headers (T2 shade)</t>
  </si>
  <si>
    <t>Ores &amp; Ingots Columns</t>
  </si>
  <si>
    <t>MinPlanetaryInfluence</t>
  </si>
  <si>
    <t>0 / 0.3</t>
  </si>
  <si>
    <t>Color Rows Headers (match row shade)</t>
  </si>
  <si>
    <t>MaxPlanetaryInfluence</t>
  </si>
  <si>
    <t>1 / 1</t>
  </si>
  <si>
    <t>Color Rows (adjacent T1 shades)</t>
  </si>
  <si>
    <t>Calculators</t>
  </si>
  <si>
    <t>EffectivenessAtMinInfluence</t>
  </si>
  <si>
    <t>1 / 0</t>
  </si>
  <si>
    <t>Alternating Main Data Rows</t>
  </si>
  <si>
    <t>Refining with Modules</t>
  </si>
  <si>
    <t>EffectivenessAtMaxInfluence</t>
  </si>
  <si>
    <t>0.3 / 1</t>
  </si>
  <si>
    <t>Information / Details (T1 shade)</t>
  </si>
  <si>
    <t>Assembling with Modules</t>
  </si>
  <si>
    <t>Sub-Information / Details (T1 shade)</t>
  </si>
  <si>
    <t>Thrust/Power/Mass Efficiency Calculator</t>
  </si>
  <si>
    <t>Missles Turrets (Burst/Reload)</t>
  </si>
  <si>
    <t>Other Section Headers</t>
  </si>
  <si>
    <t>Value Lookups</t>
  </si>
  <si>
    <t>Small Missle Launcher</t>
  </si>
  <si>
    <t>4 / 2000</t>
  </si>
  <si>
    <t>Basic Cells</t>
  </si>
  <si>
    <t>Refinery Inventory</t>
  </si>
  <si>
    <t>Small Missle Turret</t>
  </si>
  <si>
    <t>6 / 2000</t>
  </si>
  <si>
    <t>Small Conveyor Sorter Inventory</t>
  </si>
  <si>
    <t>Large Missle Turret</t>
  </si>
  <si>
    <t>2 / 6000</t>
  </si>
  <si>
    <t>Cell-less background match</t>
  </si>
  <si>
    <t>Other Sheets</t>
  </si>
  <si>
    <t>Changelog Main Header (12pt)</t>
  </si>
  <si>
    <t>Create Character sheet</t>
  </si>
  <si>
    <t>grav sphere 0.4 input, 1 consumption</t>
  </si>
  <si>
    <t>Changelog Sub Header</t>
  </si>
  <si>
    <t>Update S&amp;S for Superconductor Comps</t>
  </si>
  <si>
    <t>missing module weld/grind times</t>
  </si>
  <si>
    <t>Changelog Date Headers</t>
  </si>
  <si>
    <t>Rename Original Thrust to Ion</t>
  </si>
  <si>
    <t>app doesn't have 0.132-0.153</t>
  </si>
  <si>
    <t>Changelog Section Headers</t>
  </si>
  <si>
    <t>Add H2O to Main units key</t>
  </si>
  <si>
    <t>Changelog Alternate Row 1</t>
  </si>
  <si>
    <t>Changelog Alternate Row 2</t>
  </si>
  <si>
    <t>Ship &amp; Station Analysis</t>
  </si>
  <si>
    <t>If you did not read the 'How to Use' page, do so now. It is required information.</t>
  </si>
  <si>
    <t>SHIP ONE                                                                       SHIP ONE                                                                       SHIP ONE</t>
  </si>
  <si>
    <t>Component Cost to Fully Construct Ship/Station</t>
  </si>
  <si>
    <t>Total Time to Create Ship/Station</t>
  </si>
  <si>
    <t>Total Power to Create Ship/Station</t>
  </si>
  <si>
    <t>Volume of Ingots (L)</t>
  </si>
  <si>
    <t>Volume of Ore (L)</t>
  </si>
  <si>
    <t>(Refine + Assemble)</t>
  </si>
  <si>
    <t>12,326,160 Kg</t>
  </si>
  <si>
    <t>1,848,924.00 L</t>
  </si>
  <si>
    <t>339,008 Kg</t>
  </si>
  <si>
    <t>84,752.00 L</t>
  </si>
  <si>
    <t>492,156 Kg</t>
  </si>
  <si>
    <t>1,230,390.00 L</t>
  </si>
  <si>
    <t>Large Steel Tube</t>
  </si>
  <si>
    <t>54,100 Kg</t>
  </si>
  <si>
    <t>82,232.00 L</t>
  </si>
  <si>
    <t>141,384 Kg</t>
  </si>
  <si>
    <t>47,128.00 L</t>
  </si>
  <si>
    <t>586 Kg</t>
  </si>
  <si>
    <t>2,929.00 L</t>
  </si>
  <si>
    <t>Thruster Components</t>
  </si>
  <si>
    <t>998,400 Kg</t>
  </si>
  <si>
    <t>249,600.00 L</t>
  </si>
  <si>
    <t>17,694 Kg</t>
  </si>
  <si>
    <t>29,490.00 L</t>
  </si>
  <si>
    <t>Small Steel Tube</t>
  </si>
  <si>
    <t>45,704 Kg</t>
  </si>
  <si>
    <t>22,852.00 L</t>
  </si>
  <si>
    <t>317,595 Kg</t>
  </si>
  <si>
    <t>169,384.00 L</t>
  </si>
  <si>
    <t>Radio-communication Components</t>
  </si>
  <si>
    <t>1,376 Kg</t>
  </si>
  <si>
    <t>24,080.00 L</t>
  </si>
  <si>
    <t>43,680 Kg</t>
  </si>
  <si>
    <t>14,560.00 L</t>
  </si>
  <si>
    <t>Reactor Components</t>
  </si>
  <si>
    <t>100,000 Kg</t>
  </si>
  <si>
    <t>32,000.00 L</t>
  </si>
  <si>
    <t>416 Kg</t>
  </si>
  <si>
    <t>312.00 L</t>
  </si>
  <si>
    <t>Medical Components</t>
  </si>
  <si>
    <t>4,500 Kg</t>
  </si>
  <si>
    <t>4,800.00 L</t>
  </si>
  <si>
    <t>Gravity Generator Components</t>
  </si>
  <si>
    <t>172,800 Kg</t>
  </si>
  <si>
    <t>43,200.00 L</t>
  </si>
  <si>
    <t>Assembly Power (kg of U)</t>
  </si>
  <si>
    <t>Refining Power (kg of U)</t>
  </si>
  <si>
    <t>SHIP TWO                                                                       SHIP TWO                                                                       SHIP TWO</t>
  </si>
  <si>
    <t>12,782,760 Kg</t>
  </si>
  <si>
    <t>1,917,414.00 L</t>
  </si>
  <si>
    <t>411,328 Kg</t>
  </si>
  <si>
    <t>102,832.00 L</t>
  </si>
  <si>
    <t>59,864 Kg</t>
  </si>
  <si>
    <t>29,932.00 L</t>
  </si>
  <si>
    <t>159,096 Kg</t>
  </si>
  <si>
    <t>53,032.00 L</t>
  </si>
  <si>
    <t>25,854 Kg</t>
  </si>
  <si>
    <t>43,090.00 L</t>
  </si>
  <si>
    <t>6,540 Kg</t>
  </si>
  <si>
    <t>16,350.00 L</t>
  </si>
  <si>
    <t>105,600 Kg</t>
  </si>
  <si>
    <t>26,400.00 L</t>
  </si>
  <si>
    <t>9,600 Kg</t>
  </si>
  <si>
    <t>2,400.00 L</t>
  </si>
  <si>
    <t>50,000 Kg</t>
  </si>
  <si>
    <t>16,000.00 L</t>
  </si>
  <si>
    <t>SHIP COMPARE                                                                       SHIP COMPARE                                                                       SHIP COMPARE</t>
  </si>
  <si>
    <t>THE GRAPHS BELOW ARE OPTIMIZED FOR FULLSCREEN, NON-EMBEDDED, 1080p DISPLAY. VIEWING THIS WAY WILL REQUIRE NO HORIZONTAL SCROLLING.</t>
  </si>
  <si>
    <t>GRAPHS ARE FRAGMENTED FOR READABILITY. STEEL PLATES AND IRON, FOR INSTANCE, CRUSH OTHER BARS OUT OF VIEW WHEN COMBINED.</t>
  </si>
  <si>
    <t>COMPONENTS                                                                       COMPONENTS                                                                       COMPONENTS</t>
  </si>
  <si>
    <t>INGOTS                                                                       INGOTS                                                                       INGOTS</t>
  </si>
  <si>
    <t>ORE                                                                       ORE                                                                       ORE</t>
  </si>
  <si>
    <t>MASS                                                                       MASS                                                                       MASS</t>
  </si>
  <si>
    <t>TIME                                                                       TIME                                                                       TIME</t>
  </si>
  <si>
    <t>POWER                                                                       POWER                                                                       POWER</t>
  </si>
  <si>
    <t>Ore Prices</t>
  </si>
  <si>
    <t>Ingot Prices</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</si>
</sst>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164" formatCode="#,##0.0"/>
    <numFmt numFmtId="165" formatCode="0.0"/>
    <numFmt numFmtId="166" formatCode="#,##0.000"/>
    <numFmt numFmtId="167" formatCode="#,##0.0\ \W"/>
    <numFmt numFmtId="168" formatCode="#,##0.0000"/>
    <numFmt numFmtId="169" formatCode="[h]&quot;:&quot;mm&quot;:&quot;ss"/>
    <numFmt numFmtId="170" formatCode="#,##0\ \W"/>
    <numFmt numFmtId="171" formatCode="#,##0.0\ \L"/>
    <numFmt numFmtId="172" formatCode="#,##0\ \L"/>
    <numFmt numFmtId="173" formatCode="#,##0.00\ \L"/>
    <numFmt numFmtId="174" formatCode="0.0%"/>
    <numFmt numFmtId="175" formatCode="0.000"/>
    <numFmt numFmtId="176" formatCode="0.00000"/>
    <numFmt numFmtId="177" formatCode="#,##0.0\ &quot;m/s²&quot;"/>
    <numFmt numFmtId="178" formatCode="#,##0.0\ &quot;s&quot;"/>
    <numFmt numFmtId="179" formatCode="#,##0\ &quot;kg&quot;"/>
  </numFmts>
  <fonts count="66" x14ac:knownFonts="1">
    <font>
      <sz val="10"/>
      <color rgb="FF000000"/>
      <name val="Arial"/>
    </font>
    <font>
      <b/>
      <sz val="12"/>
      <color rgb="FFE69138"/>
      <name val="Verdana"/>
    </font>
    <font>
      <sz val="10"/>
      <name val="Arial"/>
    </font>
    <font>
      <b/>
      <sz val="10"/>
      <color rgb="FF6FA8DC"/>
      <name val="Verdana"/>
    </font>
    <font>
      <b/>
      <sz val="10"/>
      <color rgb="FFE69138"/>
      <name val="Verdana"/>
    </font>
    <font>
      <b/>
      <sz val="10"/>
      <color rgb="FFFFFFFF"/>
      <name val="Arial"/>
    </font>
    <font>
      <b/>
      <u/>
      <sz val="11"/>
      <color rgb="FFFFD966"/>
      <name val="Verdana"/>
    </font>
    <font>
      <sz val="10"/>
      <name val="Arial"/>
    </font>
    <font>
      <b/>
      <sz val="10"/>
      <name val="Arial"/>
    </font>
    <font>
      <b/>
      <sz val="10"/>
      <color rgb="FFFFFFFF"/>
      <name val="Arial"/>
    </font>
    <font>
      <b/>
      <sz val="7"/>
      <name val="Arial"/>
    </font>
    <font>
      <i/>
      <sz val="10"/>
      <name val="Arial"/>
    </font>
    <font>
      <b/>
      <sz val="10"/>
      <name val="Arial"/>
    </font>
    <font>
      <sz val="10"/>
      <name val="Arial"/>
    </font>
    <font>
      <b/>
      <sz val="10"/>
      <color rgb="FF999999"/>
      <name val="Arial"/>
    </font>
    <font>
      <sz val="10"/>
      <color rgb="FF999999"/>
      <name val="Arial"/>
    </font>
    <font>
      <b/>
      <sz val="8"/>
      <color rgb="FF000000"/>
      <name val="Arial"/>
    </font>
    <font>
      <b/>
      <sz val="9"/>
      <name val="Arial"/>
    </font>
    <font>
      <u/>
      <sz val="10"/>
      <color rgb="FF1155CC"/>
      <name val="Arial"/>
    </font>
    <font>
      <u/>
      <sz val="10"/>
      <color rgb="FF1155CC"/>
      <name val="Arial"/>
    </font>
    <font>
      <u/>
      <sz val="10"/>
      <color rgb="FF1155CC"/>
      <name val="Arial"/>
    </font>
    <font>
      <u/>
      <sz val="10"/>
      <color rgb="FF1155CC"/>
      <name val="Arial"/>
    </font>
    <font>
      <u/>
      <sz val="10"/>
      <color rgb="FF0000FF"/>
      <name val="Arial"/>
    </font>
    <font>
      <b/>
      <sz val="10"/>
      <color rgb="FF000000"/>
      <name val="Arial"/>
    </font>
    <font>
      <sz val="10"/>
      <color rgb="FF000000"/>
      <name val="Arial"/>
    </font>
    <font>
      <b/>
      <i/>
      <sz val="10"/>
      <name val="Arial"/>
    </font>
    <font>
      <b/>
      <sz val="18"/>
      <color rgb="FFFFFF00"/>
      <name val="Verdana"/>
    </font>
    <font>
      <b/>
      <sz val="12"/>
      <color rgb="FFFF9900"/>
      <name val="Verdana"/>
    </font>
    <font>
      <b/>
      <sz val="13"/>
      <color rgb="FFFF0000"/>
      <name val="Verdana"/>
    </font>
    <font>
      <u/>
      <sz val="10"/>
      <color rgb="FF0000FF"/>
      <name val="Arial"/>
    </font>
    <font>
      <b/>
      <sz val="18"/>
      <color rgb="FFFFFFFF"/>
      <name val="Verdana"/>
    </font>
    <font>
      <b/>
      <sz val="14"/>
      <color rgb="FFFFFFFF"/>
      <name val="Verdana"/>
    </font>
    <font>
      <sz val="14"/>
      <color rgb="FFFFFFFF"/>
      <name val="Verdana"/>
    </font>
    <font>
      <b/>
      <sz val="10"/>
      <color rgb="FFFFFFFF"/>
      <name val="Verdana"/>
    </font>
    <font>
      <sz val="10"/>
      <color rgb="FFFFFFFF"/>
      <name val="Verdana"/>
    </font>
    <font>
      <i/>
      <sz val="10"/>
      <name val="Arial"/>
    </font>
    <font>
      <b/>
      <sz val="12"/>
      <color rgb="FFE06666"/>
      <name val="Verdana"/>
    </font>
    <font>
      <b/>
      <u/>
      <sz val="10"/>
      <color rgb="FFEA9999"/>
      <name val="Verdana"/>
    </font>
    <font>
      <b/>
      <sz val="10"/>
      <color rgb="FFCC0000"/>
      <name val="Arial"/>
    </font>
    <font>
      <sz val="10"/>
      <color rgb="FFCC0000"/>
      <name val="Arial"/>
    </font>
    <font>
      <sz val="10"/>
      <color rgb="FFACB2B8"/>
      <name val="Arial"/>
    </font>
    <font>
      <sz val="10"/>
      <color rgb="FF141414"/>
      <name val="Arial"/>
    </font>
    <font>
      <sz val="10"/>
      <color rgb="FF141414"/>
      <name val="Tahoma"/>
    </font>
    <font>
      <sz val="10"/>
      <color rgb="FF141414"/>
      <name val="Arial"/>
    </font>
    <font>
      <b/>
      <sz val="10"/>
      <color rgb="FFCC0000"/>
      <name val="Arial"/>
    </font>
    <font>
      <sz val="10"/>
      <color rgb="FFCC0000"/>
      <name val="Arial"/>
    </font>
    <font>
      <b/>
      <sz val="10"/>
      <color rgb="FFFFFFFF"/>
      <name val="Arial"/>
    </font>
    <font>
      <b/>
      <sz val="10"/>
      <name val="Arial"/>
    </font>
    <font>
      <b/>
      <sz val="10"/>
      <name val="Verdana"/>
    </font>
    <font>
      <b/>
      <sz val="10"/>
      <color rgb="FFFFFF00"/>
      <name val="Verdana"/>
    </font>
    <font>
      <b/>
      <sz val="10"/>
      <name val="Arial"/>
    </font>
    <font>
      <b/>
      <sz val="10"/>
      <color rgb="FFFF0000"/>
      <name val="Verdana"/>
    </font>
    <font>
      <sz val="10"/>
      <name val="Arial"/>
    </font>
    <font>
      <b/>
      <sz val="10"/>
      <color rgb="FFFF9900"/>
      <name val="Verdana"/>
    </font>
    <font>
      <b/>
      <sz val="10"/>
      <color rgb="FFE69138"/>
      <name val="Verdana"/>
    </font>
    <font>
      <strike/>
      <sz val="10"/>
      <name val="Arial"/>
    </font>
    <font>
      <b/>
      <sz val="10"/>
      <color rgb="FFFFD966"/>
      <name val="Verdana"/>
    </font>
    <font>
      <u/>
      <sz val="10"/>
      <color rgb="FF1155CC"/>
      <name val="Arial"/>
    </font>
    <font>
      <b/>
      <sz val="10"/>
      <color rgb="FFE06666"/>
      <name val="Verdana"/>
    </font>
    <font>
      <b/>
      <u/>
      <sz val="10"/>
      <color rgb="FFEA9999"/>
      <name val="Verdana"/>
    </font>
    <font>
      <i/>
      <sz val="18"/>
      <color rgb="FFCC0000"/>
      <name val="Arial"/>
    </font>
    <font>
      <b/>
      <sz val="18"/>
      <color rgb="FFFF0000"/>
      <name val="Arial"/>
    </font>
    <font>
      <sz val="10"/>
      <color rgb="FFF3F3F3"/>
      <name val="Arial"/>
    </font>
    <font>
      <b/>
      <i/>
      <sz val="12"/>
      <color rgb="FFFF9900"/>
      <name val="Verdana"/>
    </font>
    <font>
      <b/>
      <i/>
      <sz val="10"/>
      <color rgb="FFE69138"/>
      <name val="Verdana"/>
    </font>
    <font>
      <sz val="10"/>
      <name val="Arial"/>
      <family val="2"/>
    </font>
  </fonts>
  <fills count="62">
    <fill>
      <patternFill patternType="none"/>
    </fill>
    <fill>
      <patternFill patternType="gray125"/>
    </fill>
    <fill>
      <patternFill patternType="solid">
        <fgColor rgb="FF000000"/>
        <bgColor rgb="FF000000"/>
      </patternFill>
    </fill>
    <fill>
      <patternFill patternType="solid">
        <fgColor rgb="FF434343"/>
        <bgColor rgb="FF434343"/>
      </patternFill>
    </fill>
    <fill>
      <patternFill patternType="solid">
        <fgColor rgb="FF6AA84F"/>
        <bgColor rgb="FF6AA84F"/>
      </patternFill>
    </fill>
    <fill>
      <patternFill patternType="solid">
        <fgColor rgb="FFF3F3F3"/>
        <bgColor rgb="FFF3F3F3"/>
      </patternFill>
    </fill>
    <fill>
      <patternFill patternType="solid">
        <fgColor rgb="FFA4C2F4"/>
        <bgColor rgb="FFA4C2F4"/>
      </patternFill>
    </fill>
    <fill>
      <patternFill patternType="solid">
        <fgColor rgb="FF3C78D8"/>
        <bgColor rgb="FF3C78D8"/>
      </patternFill>
    </fill>
    <fill>
      <patternFill patternType="solid">
        <fgColor rgb="FF6D9EEB"/>
        <bgColor rgb="FF6D9EEB"/>
      </patternFill>
    </fill>
    <fill>
      <patternFill patternType="solid">
        <fgColor rgb="FFB4A7D6"/>
        <bgColor rgb="FFB4A7D6"/>
      </patternFill>
    </fill>
    <fill>
      <patternFill patternType="solid">
        <fgColor rgb="FFD0E0E3"/>
        <bgColor rgb="FFD0E0E3"/>
      </patternFill>
    </fill>
    <fill>
      <patternFill patternType="solid">
        <fgColor rgb="FF674EA7"/>
        <bgColor rgb="FF674EA7"/>
      </patternFill>
    </fill>
    <fill>
      <patternFill patternType="solid">
        <fgColor rgb="FFC9DAF8"/>
        <bgColor rgb="FFC9DAF8"/>
      </patternFill>
    </fill>
    <fill>
      <patternFill patternType="solid">
        <fgColor rgb="FFC0D385"/>
        <bgColor rgb="FFC0D385"/>
      </patternFill>
    </fill>
    <fill>
      <patternFill patternType="solid">
        <fgColor rgb="FF4C1130"/>
        <bgColor rgb="FF4C1130"/>
      </patternFill>
    </fill>
    <fill>
      <patternFill patternType="solid">
        <fgColor rgb="FFEAD1DC"/>
        <bgColor rgb="FFEAD1DC"/>
      </patternFill>
    </fill>
    <fill>
      <patternFill patternType="solid">
        <fgColor rgb="FFB7B7B7"/>
        <bgColor rgb="FFB7B7B7"/>
      </patternFill>
    </fill>
    <fill>
      <patternFill patternType="solid">
        <fgColor rgb="FFC27BA0"/>
        <bgColor rgb="FFC27BA0"/>
      </patternFill>
    </fill>
    <fill>
      <patternFill patternType="solid">
        <fgColor rgb="FFC6B8EC"/>
        <bgColor rgb="FFC6B8EC"/>
      </patternFill>
    </fill>
    <fill>
      <patternFill patternType="solid">
        <fgColor rgb="FFA2C4C9"/>
        <bgColor rgb="FFA2C4C9"/>
      </patternFill>
    </fill>
    <fill>
      <patternFill patternType="solid">
        <fgColor rgb="FFFFE599"/>
        <bgColor rgb="FFFFE599"/>
      </patternFill>
    </fill>
    <fill>
      <patternFill patternType="solid">
        <fgColor rgb="FFD9EAD3"/>
        <bgColor rgb="FFD9EAD3"/>
      </patternFill>
    </fill>
    <fill>
      <patternFill patternType="solid">
        <fgColor rgb="FFCFE2F3"/>
        <bgColor rgb="FFCFE2F3"/>
      </patternFill>
    </fill>
    <fill>
      <patternFill patternType="solid">
        <fgColor rgb="FFD9D2E9"/>
        <bgColor rgb="FFD9D2E9"/>
      </patternFill>
    </fill>
    <fill>
      <patternFill patternType="solid">
        <fgColor rgb="FFFFF2CC"/>
        <bgColor rgb="FFFFF2CC"/>
      </patternFill>
    </fill>
    <fill>
      <patternFill patternType="solid">
        <fgColor rgb="FFF9CB9C"/>
        <bgColor rgb="FFF9CB9C"/>
      </patternFill>
    </fill>
    <fill>
      <patternFill patternType="solid">
        <fgColor rgb="FFFCE5CD"/>
        <bgColor rgb="FFFCE5CD"/>
      </patternFill>
    </fill>
    <fill>
      <patternFill patternType="solid">
        <fgColor rgb="FF9FC5E8"/>
        <bgColor rgb="FF9FC5E8"/>
      </patternFill>
    </fill>
    <fill>
      <patternFill patternType="solid">
        <fgColor rgb="FFD5A6BD"/>
        <bgColor rgb="FFD5A6BD"/>
      </patternFill>
    </fill>
    <fill>
      <patternFill patternType="solid">
        <fgColor rgb="FFB6D7A8"/>
        <bgColor rgb="FFB6D7A8"/>
      </patternFill>
    </fill>
    <fill>
      <patternFill patternType="solid">
        <fgColor rgb="FFEA9999"/>
        <bgColor rgb="FFEA9999"/>
      </patternFill>
    </fill>
    <fill>
      <patternFill patternType="solid">
        <fgColor rgb="FFF6B26B"/>
        <bgColor rgb="FFF6B26B"/>
      </patternFill>
    </fill>
    <fill>
      <patternFill patternType="solid">
        <fgColor rgb="FF6FA8DC"/>
        <bgColor rgb="FF6FA8DC"/>
      </patternFill>
    </fill>
    <fill>
      <patternFill patternType="solid">
        <fgColor rgb="FFFFD966"/>
        <bgColor rgb="FFFFD966"/>
      </patternFill>
    </fill>
    <fill>
      <patternFill patternType="solid">
        <fgColor rgb="FF93C47D"/>
        <bgColor rgb="FF93C47D"/>
      </patternFill>
    </fill>
    <fill>
      <patternFill patternType="solid">
        <fgColor rgb="FF666666"/>
        <bgColor rgb="FF666666"/>
      </patternFill>
    </fill>
    <fill>
      <patternFill patternType="solid">
        <fgColor rgb="FFEEB9D3"/>
        <bgColor rgb="FFEEB9D3"/>
      </patternFill>
    </fill>
    <fill>
      <patternFill patternType="solid">
        <fgColor rgb="FFD9D9D9"/>
        <bgColor rgb="FFD9D9D9"/>
      </patternFill>
    </fill>
    <fill>
      <patternFill patternType="solid">
        <fgColor rgb="FF999999"/>
        <bgColor rgb="FF999999"/>
      </patternFill>
    </fill>
    <fill>
      <patternFill patternType="solid">
        <fgColor rgb="FFF4CCCC"/>
        <bgColor rgb="FFF4CCCC"/>
      </patternFill>
    </fill>
    <fill>
      <patternFill patternType="solid">
        <fgColor rgb="FFE6B8AF"/>
        <bgColor rgb="FFE6B8AF"/>
      </patternFill>
    </fill>
    <fill>
      <patternFill patternType="solid">
        <fgColor rgb="FFFFFFFF"/>
        <bgColor rgb="FFFFFFFF"/>
      </patternFill>
    </fill>
    <fill>
      <patternFill patternType="solid">
        <fgColor rgb="FFDD7E6B"/>
        <bgColor rgb="FFDD7E6B"/>
      </patternFill>
    </fill>
    <fill>
      <patternFill patternType="solid">
        <fgColor rgb="FFCC0000"/>
        <bgColor rgb="FFCC0000"/>
      </patternFill>
    </fill>
    <fill>
      <patternFill patternType="solid">
        <fgColor rgb="FFE69138"/>
        <bgColor rgb="FFE69138"/>
      </patternFill>
    </fill>
    <fill>
      <patternFill patternType="solid">
        <fgColor rgb="FFA64D79"/>
        <bgColor rgb="FFA64D79"/>
      </patternFill>
    </fill>
    <fill>
      <patternFill patternType="solid">
        <fgColor rgb="FF8E7CC3"/>
        <bgColor rgb="FF8E7CC3"/>
      </patternFill>
    </fill>
    <fill>
      <patternFill patternType="solid">
        <fgColor rgb="FFEFEFEF"/>
        <bgColor rgb="FFEFEFEF"/>
      </patternFill>
    </fill>
    <fill>
      <patternFill patternType="solid">
        <fgColor rgb="FF1C4587"/>
        <bgColor rgb="FF1C4587"/>
      </patternFill>
    </fill>
    <fill>
      <patternFill patternType="solid">
        <fgColor rgb="FFFFFF00"/>
        <bgColor rgb="FFFFFF00"/>
      </patternFill>
    </fill>
    <fill>
      <patternFill patternType="solid">
        <fgColor rgb="FF1155CC"/>
        <bgColor rgb="FF1155CC"/>
      </patternFill>
    </fill>
    <fill>
      <patternFill patternType="solid">
        <fgColor rgb="FF20124D"/>
        <bgColor rgb="FF20124D"/>
      </patternFill>
    </fill>
    <fill>
      <patternFill patternType="solid">
        <fgColor rgb="FF351C75"/>
        <bgColor rgb="FF351C75"/>
      </patternFill>
    </fill>
    <fill>
      <patternFill patternType="solid">
        <fgColor rgb="FF660000"/>
        <bgColor rgb="FF660000"/>
      </patternFill>
    </fill>
    <fill>
      <patternFill patternType="solid">
        <fgColor rgb="FF990000"/>
        <bgColor rgb="FF990000"/>
      </patternFill>
    </fill>
    <fill>
      <patternFill patternType="solid">
        <fgColor rgb="FF0C343D"/>
        <bgColor rgb="FF0C343D"/>
      </patternFill>
    </fill>
    <fill>
      <patternFill patternType="solid">
        <fgColor rgb="FF134F5C"/>
        <bgColor rgb="FF134F5C"/>
      </patternFill>
    </fill>
    <fill>
      <patternFill patternType="solid">
        <fgColor rgb="FFFF0000"/>
        <bgColor rgb="FFFF0000"/>
      </patternFill>
    </fill>
    <fill>
      <patternFill patternType="solid">
        <fgColor rgb="FFE06666"/>
        <bgColor rgb="FFE06666"/>
      </patternFill>
    </fill>
    <fill>
      <patternFill patternType="solid">
        <fgColor rgb="FF741B47"/>
        <bgColor rgb="FF741B47"/>
      </patternFill>
    </fill>
    <fill>
      <patternFill patternType="solid">
        <fgColor rgb="FFFCFFFF"/>
        <bgColor rgb="FFFCFFFF"/>
      </patternFill>
    </fill>
    <fill>
      <patternFill patternType="solid">
        <fgColor rgb="FFCCCCCC"/>
        <bgColor rgb="FFCCCCCC"/>
      </patternFill>
    </fill>
  </fills>
  <borders count="6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dotted">
        <color rgb="FF000000"/>
      </left>
      <right/>
      <top style="dotted">
        <color rgb="FF000000"/>
      </top>
      <bottom/>
      <diagonal/>
    </border>
    <border>
      <left style="thin">
        <color rgb="FF000000"/>
      </left>
      <right/>
      <top/>
      <bottom style="thin">
        <color rgb="FF000000"/>
      </bottom>
      <diagonal/>
    </border>
    <border>
      <left/>
      <right/>
      <top style="dotted">
        <color rgb="FF000000"/>
      </top>
      <bottom/>
      <diagonal/>
    </border>
    <border>
      <left/>
      <right/>
      <top/>
      <bottom style="thin">
        <color rgb="FF000000"/>
      </bottom>
      <diagonal/>
    </border>
    <border>
      <left/>
      <right style="dotted">
        <color rgb="FF000000"/>
      </right>
      <top style="dotted">
        <color rgb="FF000000"/>
      </top>
      <bottom/>
      <diagonal/>
    </border>
    <border>
      <left/>
      <right style="thin">
        <color rgb="FF000000"/>
      </right>
      <top/>
      <bottom style="thin">
        <color rgb="FF000000"/>
      </bottom>
      <diagonal/>
    </border>
    <border>
      <left style="thin">
        <color rgb="FF000000"/>
      </left>
      <right/>
      <top style="thin">
        <color rgb="FF000000"/>
      </top>
      <bottom/>
      <diagonal/>
    </border>
    <border>
      <left style="dotted">
        <color rgb="FF000000"/>
      </left>
      <right/>
      <top/>
      <bottom/>
      <diagonal/>
    </border>
    <border>
      <left/>
      <right style="dotted">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right style="thin">
        <color rgb="FF000000"/>
      </right>
      <top style="thin">
        <color rgb="FF000000"/>
      </top>
      <bottom/>
      <diagonal/>
    </border>
    <border>
      <left style="hair">
        <color rgb="FF000000"/>
      </left>
      <right style="thin">
        <color rgb="FF000000"/>
      </right>
      <top style="thin">
        <color rgb="FF000000"/>
      </top>
      <bottom style="thin">
        <color rgb="FF000000"/>
      </bottom>
      <diagonal/>
    </border>
    <border>
      <left style="thin">
        <color rgb="FF000000"/>
      </left>
      <right style="hair">
        <color rgb="FF000000"/>
      </right>
      <top style="thin">
        <color rgb="FF000000"/>
      </top>
      <bottom style="thin">
        <color rgb="FF000000"/>
      </bottom>
      <diagonal/>
    </border>
    <border>
      <left/>
      <right style="hair">
        <color rgb="FF000000"/>
      </right>
      <top/>
      <bottom/>
      <diagonal/>
    </border>
    <border>
      <left style="hair">
        <color rgb="FF000000"/>
      </left>
      <right/>
      <top/>
      <bottom/>
      <diagonal/>
    </border>
    <border>
      <left style="thin">
        <color rgb="FF000000"/>
      </left>
      <right/>
      <top/>
      <bottom style="hair">
        <color rgb="FF000000"/>
      </bottom>
      <diagonal/>
    </border>
    <border>
      <left/>
      <right style="thin">
        <color rgb="FF000000"/>
      </right>
      <top/>
      <bottom style="hair">
        <color rgb="FF000000"/>
      </bottom>
      <diagonal/>
    </border>
    <border>
      <left/>
      <right style="hair">
        <color rgb="FF000000"/>
      </right>
      <top/>
      <bottom style="thin">
        <color rgb="FF000000"/>
      </bottom>
      <diagonal/>
    </border>
    <border>
      <left style="hair">
        <color rgb="FF000000"/>
      </left>
      <right/>
      <top/>
      <bottom style="thin">
        <color rgb="FF000000"/>
      </bottom>
      <diagonal/>
    </border>
    <border>
      <left/>
      <right/>
      <top style="thin">
        <color rgb="FF000000"/>
      </top>
      <bottom/>
      <diagonal/>
    </border>
    <border>
      <left style="thin">
        <color rgb="FF000000"/>
      </left>
      <right/>
      <top style="hair">
        <color rgb="FF000000"/>
      </top>
      <bottom/>
      <diagonal/>
    </border>
    <border>
      <left/>
      <right style="thin">
        <color rgb="FF000000"/>
      </right>
      <top style="hair">
        <color rgb="FF000000"/>
      </top>
      <bottom/>
      <diagonal/>
    </border>
    <border>
      <left style="hair">
        <color rgb="FF000000"/>
      </left>
      <right/>
      <top style="thin">
        <color rgb="FF000000"/>
      </top>
      <bottom style="thin">
        <color rgb="FF000000"/>
      </bottom>
      <diagonal/>
    </border>
    <border>
      <left style="dotted">
        <color rgb="FF000000"/>
      </left>
      <right style="thin">
        <color rgb="FF000000"/>
      </right>
      <top/>
      <bottom/>
      <diagonal/>
    </border>
    <border>
      <left style="dotted">
        <color rgb="FF000000"/>
      </left>
      <right style="thin">
        <color rgb="FF000000"/>
      </right>
      <top/>
      <bottom style="thin">
        <color rgb="FF000000"/>
      </bottom>
      <diagonal/>
    </border>
    <border>
      <left style="dotted">
        <color rgb="FF000000"/>
      </left>
      <right/>
      <top style="thin">
        <color rgb="FF000000"/>
      </top>
      <bottom/>
      <diagonal/>
    </border>
    <border>
      <left/>
      <right style="dotted">
        <color rgb="FF000000"/>
      </right>
      <top style="thin">
        <color rgb="FF000000"/>
      </top>
      <bottom/>
      <diagonal/>
    </border>
    <border>
      <left style="dotted">
        <color rgb="FF000000"/>
      </left>
      <right style="dotted">
        <color rgb="FF000000"/>
      </right>
      <top style="thin">
        <color rgb="FF000000"/>
      </top>
      <bottom/>
      <diagonal/>
    </border>
    <border>
      <left style="dotted">
        <color rgb="FF000000"/>
      </left>
      <right/>
      <top style="hair">
        <color rgb="FF000000"/>
      </top>
      <bottom/>
      <diagonal/>
    </border>
    <border>
      <left/>
      <right/>
      <top style="hair">
        <color rgb="FF000000"/>
      </top>
      <bottom/>
      <diagonal/>
    </border>
    <border>
      <left style="dotted">
        <color rgb="FF000000"/>
      </left>
      <right style="dotted">
        <color rgb="FF000000"/>
      </right>
      <top/>
      <bottom/>
      <diagonal/>
    </border>
    <border>
      <left style="dotted">
        <color rgb="FF000000"/>
      </left>
      <right/>
      <top/>
      <bottom style="thin">
        <color rgb="FF000000"/>
      </bottom>
      <diagonal/>
    </border>
    <border>
      <left/>
      <right style="dotted">
        <color rgb="FF000000"/>
      </right>
      <top/>
      <bottom style="thin">
        <color rgb="FF000000"/>
      </bottom>
      <diagonal/>
    </border>
    <border>
      <left style="dotted">
        <color rgb="FF000000"/>
      </left>
      <right style="dotted">
        <color rgb="FF000000"/>
      </right>
      <top/>
      <bottom style="thin">
        <color rgb="FF000000"/>
      </bottom>
      <diagonal/>
    </border>
    <border>
      <left style="dotted">
        <color rgb="FF000000"/>
      </left>
      <right style="thin">
        <color rgb="FF000000"/>
      </right>
      <top style="thin">
        <color rgb="FF000000"/>
      </top>
      <bottom/>
      <diagonal/>
    </border>
    <border>
      <left style="dotted">
        <color rgb="FF000000"/>
      </left>
      <right style="dotted">
        <color rgb="FF000000"/>
      </right>
      <top style="dotted">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dotted">
        <color rgb="FF000000"/>
      </right>
      <top style="thin">
        <color rgb="FF000000"/>
      </top>
      <bottom style="thin">
        <color rgb="FF000000"/>
      </bottom>
      <diagonal/>
    </border>
    <border>
      <left style="dotted">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hair">
        <color rgb="FF000000"/>
      </right>
      <top style="thin">
        <color rgb="FF000000"/>
      </top>
      <bottom/>
      <diagonal/>
    </border>
    <border>
      <left style="hair">
        <color rgb="FF000000"/>
      </left>
      <right style="thin">
        <color rgb="FF000000"/>
      </right>
      <top style="thin">
        <color rgb="FF000000"/>
      </top>
      <bottom/>
      <diagonal/>
    </border>
    <border>
      <left style="hair">
        <color rgb="FF000000"/>
      </left>
      <right style="hair">
        <color rgb="FF000000"/>
      </right>
      <top/>
      <bottom/>
      <diagonal/>
    </border>
    <border>
      <left style="thin">
        <color rgb="FF000000"/>
      </left>
      <right style="hair">
        <color rgb="FF000000"/>
      </right>
      <top/>
      <bottom/>
      <diagonal/>
    </border>
    <border>
      <left style="hair">
        <color rgb="FF000000"/>
      </left>
      <right style="thin">
        <color rgb="FF000000"/>
      </right>
      <top/>
      <bottom/>
      <diagonal/>
    </border>
    <border>
      <left style="thin">
        <color rgb="FF000000"/>
      </left>
      <right style="hair">
        <color rgb="FF000000"/>
      </right>
      <top/>
      <bottom style="thin">
        <color rgb="FF000000"/>
      </bottom>
      <diagonal/>
    </border>
    <border>
      <left style="hair">
        <color rgb="FF000000"/>
      </left>
      <right style="thin">
        <color rgb="FF000000"/>
      </right>
      <top/>
      <bottom style="thin">
        <color rgb="FF000000"/>
      </bottom>
      <diagonal/>
    </border>
    <border>
      <left style="hair">
        <color rgb="FF000000"/>
      </left>
      <right style="hair">
        <color rgb="FF000000"/>
      </right>
      <top/>
      <bottom style="thin">
        <color rgb="FF000000"/>
      </bottom>
      <diagonal/>
    </border>
    <border>
      <left/>
      <right/>
      <top/>
      <bottom style="dotted">
        <color rgb="FF000000"/>
      </bottom>
      <diagonal/>
    </border>
    <border>
      <left style="thin">
        <color rgb="FF000000"/>
      </left>
      <right style="thin">
        <color rgb="FF000000"/>
      </right>
      <top style="thin">
        <color rgb="FF000000"/>
      </top>
      <bottom style="dotted">
        <color rgb="FF000000"/>
      </bottom>
      <diagonal/>
    </border>
    <border>
      <left style="thin">
        <color rgb="FF000000"/>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style="hair">
        <color rgb="FF000000"/>
      </right>
      <top style="hair">
        <color rgb="FF000000"/>
      </top>
      <bottom/>
      <diagonal/>
    </border>
    <border>
      <left style="hair">
        <color rgb="FF000000"/>
      </left>
      <right style="thin">
        <color rgb="FF000000"/>
      </right>
      <top style="hair">
        <color rgb="FF000000"/>
      </top>
      <bottom/>
      <diagonal/>
    </border>
    <border>
      <left style="thin">
        <color rgb="FF000000"/>
      </left>
      <right style="hair">
        <color rgb="FF000000"/>
      </right>
      <top/>
      <bottom style="hair">
        <color rgb="FF000000"/>
      </bottom>
      <diagonal/>
    </border>
    <border>
      <left style="hair">
        <color rgb="FF000000"/>
      </left>
      <right style="thin">
        <color rgb="FF000000"/>
      </right>
      <top/>
      <bottom style="hair">
        <color rgb="FF000000"/>
      </bottom>
      <diagonal/>
    </border>
    <border>
      <left style="thin">
        <color rgb="FF000000"/>
      </left>
      <right/>
      <top style="hair">
        <color rgb="FF000000"/>
      </top>
      <bottom style="thin">
        <color rgb="FF000000"/>
      </bottom>
      <diagonal/>
    </border>
    <border>
      <left/>
      <right style="thin">
        <color rgb="FF000000"/>
      </right>
      <top style="hair">
        <color rgb="FF000000"/>
      </top>
      <bottom style="thin">
        <color rgb="FF000000"/>
      </bottom>
      <diagonal/>
    </border>
    <border>
      <left style="dotted">
        <color rgb="FF000000"/>
      </left>
      <right style="thin">
        <color rgb="FF000000"/>
      </right>
      <top style="thin">
        <color rgb="FF000000"/>
      </top>
      <bottom style="thin">
        <color rgb="FF000000"/>
      </bottom>
      <diagonal/>
    </border>
  </borders>
  <cellStyleXfs count="1">
    <xf numFmtId="0" fontId="0" fillId="0" borderId="0"/>
  </cellStyleXfs>
  <cellXfs count="1049">
    <xf numFmtId="0" fontId="0" fillId="0" borderId="0" xfId="0" applyFont="1" applyAlignment="1"/>
    <xf numFmtId="49" fontId="5" fillId="4" borderId="10" xfId="0" applyNumberFormat="1" applyFont="1" applyFill="1" applyBorder="1" applyAlignment="1">
      <alignment horizontal="center" vertical="center" wrapText="1"/>
    </xf>
    <xf numFmtId="0" fontId="7" fillId="5" borderId="0" xfId="0" applyFont="1" applyFill="1"/>
    <xf numFmtId="0" fontId="5" fillId="2" borderId="0" xfId="0" applyFont="1" applyFill="1" applyAlignment="1">
      <alignment horizontal="center" vertical="center" wrapText="1"/>
    </xf>
    <xf numFmtId="0" fontId="7" fillId="5" borderId="0" xfId="0" applyFont="1" applyFill="1"/>
    <xf numFmtId="0" fontId="7" fillId="12" borderId="16" xfId="0" applyFont="1" applyFill="1" applyBorder="1" applyAlignment="1">
      <alignment horizontal="right"/>
    </xf>
    <xf numFmtId="0" fontId="8" fillId="12" borderId="17" xfId="0" applyFont="1" applyFill="1" applyBorder="1" applyAlignment="1">
      <alignment horizontal="left"/>
    </xf>
    <xf numFmtId="0" fontId="8" fillId="15" borderId="1" xfId="0" applyFont="1" applyFill="1" applyBorder="1" applyAlignment="1">
      <alignment horizontal="center"/>
    </xf>
    <xf numFmtId="0" fontId="7" fillId="15" borderId="18" xfId="0" applyFont="1" applyFill="1" applyBorder="1" applyAlignment="1">
      <alignment horizontal="left"/>
    </xf>
    <xf numFmtId="0" fontId="8" fillId="15" borderId="19" xfId="0" applyFont="1" applyFill="1" applyBorder="1" applyAlignment="1">
      <alignment horizontal="center"/>
    </xf>
    <xf numFmtId="0" fontId="7" fillId="22" borderId="21" xfId="0" applyFont="1" applyFill="1" applyBorder="1" applyAlignment="1">
      <alignment horizontal="right"/>
    </xf>
    <xf numFmtId="0" fontId="8" fillId="22" borderId="5" xfId="0" applyFont="1" applyFill="1" applyBorder="1" applyAlignment="1">
      <alignment horizontal="left"/>
    </xf>
    <xf numFmtId="0" fontId="8" fillId="23" borderId="1" xfId="0" applyFont="1" applyFill="1" applyBorder="1" applyAlignment="1">
      <alignment horizontal="center"/>
    </xf>
    <xf numFmtId="0" fontId="7" fillId="23" borderId="18" xfId="0" applyFont="1" applyFill="1" applyBorder="1" applyAlignment="1">
      <alignment horizontal="left"/>
    </xf>
    <xf numFmtId="0" fontId="8" fillId="23" borderId="19" xfId="0" applyFont="1" applyFill="1" applyBorder="1" applyAlignment="1">
      <alignment horizontal="center"/>
    </xf>
    <xf numFmtId="0" fontId="7" fillId="12" borderId="21" xfId="0" applyFont="1" applyFill="1" applyBorder="1" applyAlignment="1">
      <alignment horizontal="right"/>
    </xf>
    <xf numFmtId="0" fontId="8" fillId="12" borderId="5" xfId="0" applyFont="1" applyFill="1" applyBorder="1" applyAlignment="1">
      <alignment horizontal="left"/>
    </xf>
    <xf numFmtId="0" fontId="7" fillId="12" borderId="25" xfId="0" applyFont="1" applyFill="1" applyBorder="1" applyAlignment="1">
      <alignment horizontal="right"/>
    </xf>
    <xf numFmtId="0" fontId="8" fillId="12" borderId="11" xfId="0" applyFont="1" applyFill="1" applyBorder="1" applyAlignment="1">
      <alignment horizontal="left"/>
    </xf>
    <xf numFmtId="0" fontId="8" fillId="15" borderId="1" xfId="0" quotePrefix="1" applyFont="1" applyFill="1" applyBorder="1" applyAlignment="1">
      <alignment horizontal="center"/>
    </xf>
    <xf numFmtId="0" fontId="7" fillId="5" borderId="0" xfId="0" applyFont="1" applyFill="1" applyAlignment="1"/>
    <xf numFmtId="0" fontId="8" fillId="29" borderId="0" xfId="0" applyFont="1" applyFill="1" applyAlignment="1">
      <alignment horizontal="center" vertical="center" wrapText="1"/>
    </xf>
    <xf numFmtId="0" fontId="5" fillId="3" borderId="0" xfId="0" applyFont="1" applyFill="1" applyAlignment="1">
      <alignment horizontal="center" vertical="center" wrapText="1"/>
    </xf>
    <xf numFmtId="0" fontId="13" fillId="5" borderId="9" xfId="0" applyFont="1" applyFill="1" applyBorder="1" applyAlignment="1"/>
    <xf numFmtId="0" fontId="8" fillId="34" borderId="30" xfId="0" applyFont="1" applyFill="1" applyBorder="1" applyAlignment="1">
      <alignment horizontal="center" vertical="center" wrapText="1"/>
    </xf>
    <xf numFmtId="0" fontId="5" fillId="35" borderId="0" xfId="0" applyFont="1" applyFill="1" applyAlignment="1">
      <alignment horizontal="center" vertical="center" wrapText="1"/>
    </xf>
    <xf numFmtId="0" fontId="8" fillId="16" borderId="0" xfId="0" applyFont="1" applyFill="1" applyAlignment="1">
      <alignment horizontal="center" vertical="center" wrapText="1"/>
    </xf>
    <xf numFmtId="0" fontId="8" fillId="28" borderId="14" xfId="0" applyFont="1" applyFill="1" applyBorder="1" applyAlignment="1">
      <alignment horizontal="center" vertical="center" wrapText="1"/>
    </xf>
    <xf numFmtId="49" fontId="8" fillId="27" borderId="0" xfId="0" applyNumberFormat="1" applyFont="1" applyFill="1" applyAlignment="1">
      <alignment horizontal="center" vertical="center" wrapText="1"/>
    </xf>
    <xf numFmtId="0" fontId="8" fillId="29" borderId="30" xfId="0" quotePrefix="1" applyFont="1" applyFill="1" applyBorder="1" applyAlignment="1">
      <alignment horizontal="center" vertical="center"/>
    </xf>
    <xf numFmtId="0" fontId="8" fillId="37" borderId="0" xfId="0" applyFont="1" applyFill="1" applyAlignment="1">
      <alignment horizontal="center" vertical="center" wrapText="1"/>
    </xf>
    <xf numFmtId="49" fontId="8" fillId="37" borderId="13" xfId="0" applyNumberFormat="1" applyFont="1" applyFill="1" applyBorder="1" applyAlignment="1">
      <alignment horizontal="center" vertical="center" wrapText="1"/>
    </xf>
    <xf numFmtId="0" fontId="8" fillId="23" borderId="0" xfId="0" applyFont="1" applyFill="1" applyAlignment="1">
      <alignment horizontal="center" vertical="center" wrapText="1"/>
    </xf>
    <xf numFmtId="0" fontId="8" fillId="24" borderId="0" xfId="0" applyFont="1" applyFill="1" applyAlignment="1">
      <alignment horizontal="center" vertical="center" wrapText="1"/>
    </xf>
    <xf numFmtId="0" fontId="8" fillId="12" borderId="0" xfId="0" applyFont="1" applyFill="1" applyAlignment="1">
      <alignment horizontal="center" vertical="center" wrapText="1"/>
    </xf>
    <xf numFmtId="0" fontId="8" fillId="22" borderId="0" xfId="0" applyFont="1" applyFill="1" applyAlignment="1">
      <alignment horizontal="center" vertical="center" wrapText="1"/>
    </xf>
    <xf numFmtId="0" fontId="5" fillId="38" borderId="0" xfId="0" applyFont="1" applyFill="1" applyAlignment="1">
      <alignment horizontal="center" vertical="center" wrapText="1"/>
    </xf>
    <xf numFmtId="0" fontId="8" fillId="24" borderId="13" xfId="0" applyFont="1" applyFill="1" applyBorder="1" applyAlignment="1">
      <alignment horizontal="center" vertical="center" wrapText="1"/>
    </xf>
    <xf numFmtId="0" fontId="8" fillId="26" borderId="0" xfId="0" applyFont="1" applyFill="1" applyAlignment="1">
      <alignment horizontal="center" vertical="center" wrapText="1"/>
    </xf>
    <xf numFmtId="0" fontId="8" fillId="39" borderId="0" xfId="0" applyFont="1" applyFill="1" applyAlignment="1">
      <alignment horizontal="center" vertical="center" wrapText="1"/>
    </xf>
    <xf numFmtId="0" fontId="8" fillId="21" borderId="0" xfId="0" applyFont="1" applyFill="1" applyAlignment="1">
      <alignment horizontal="center" vertical="center" wrapText="1"/>
    </xf>
    <xf numFmtId="0" fontId="8" fillId="15" borderId="14" xfId="0" applyFont="1" applyFill="1" applyBorder="1" applyAlignment="1">
      <alignment horizontal="center" vertical="center" wrapText="1"/>
    </xf>
    <xf numFmtId="49" fontId="8" fillId="22" borderId="0" xfId="0" applyNumberFormat="1" applyFont="1" applyFill="1" applyAlignment="1">
      <alignment horizontal="center" vertical="center" wrapText="1"/>
    </xf>
    <xf numFmtId="0" fontId="8" fillId="10" borderId="0" xfId="0" applyFont="1" applyFill="1" applyAlignment="1">
      <alignment horizontal="center" vertical="center" wrapText="1"/>
    </xf>
    <xf numFmtId="0" fontId="9" fillId="38" borderId="0" xfId="0" applyFont="1" applyFill="1" applyAlignment="1">
      <alignment horizontal="center"/>
    </xf>
    <xf numFmtId="0" fontId="8" fillId="26" borderId="13" xfId="0" applyFont="1" applyFill="1" applyBorder="1" applyAlignment="1">
      <alignment horizontal="center" vertical="center" wrapText="1"/>
    </xf>
    <xf numFmtId="0" fontId="8" fillId="40" borderId="0" xfId="0" applyFont="1" applyFill="1" applyAlignment="1">
      <alignment horizontal="center" vertical="center" wrapText="1"/>
    </xf>
    <xf numFmtId="0" fontId="8" fillId="15" borderId="0" xfId="0" applyFont="1" applyFill="1" applyAlignment="1">
      <alignment horizontal="center" vertical="center" wrapText="1"/>
    </xf>
    <xf numFmtId="0" fontId="8" fillId="37" borderId="14" xfId="0" applyFont="1" applyFill="1" applyBorder="1" applyAlignment="1">
      <alignment horizontal="center" vertical="center" wrapText="1"/>
    </xf>
    <xf numFmtId="1" fontId="8" fillId="23" borderId="0" xfId="0" applyNumberFormat="1" applyFont="1" applyFill="1" applyAlignment="1">
      <alignment horizontal="center" vertical="center" wrapText="1"/>
    </xf>
    <xf numFmtId="0" fontId="8" fillId="22" borderId="14"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39" borderId="9" xfId="0" applyFont="1" applyFill="1" applyBorder="1" applyAlignment="1">
      <alignment horizontal="center" vertical="center" wrapText="1"/>
    </xf>
    <xf numFmtId="0" fontId="8" fillId="40" borderId="9" xfId="0" applyFont="1" applyFill="1" applyBorder="1" applyAlignment="1">
      <alignment horizontal="center" vertical="center" wrapText="1"/>
    </xf>
    <xf numFmtId="0" fontId="8" fillId="15" borderId="31" xfId="0" applyFont="1" applyFill="1" applyBorder="1" applyAlignment="1">
      <alignment horizontal="center" vertical="center" wrapText="1"/>
    </xf>
    <xf numFmtId="0" fontId="7" fillId="0" borderId="26" xfId="0" applyFont="1" applyBorder="1" applyAlignment="1"/>
    <xf numFmtId="0" fontId="7" fillId="0" borderId="26" xfId="0" applyFont="1" applyBorder="1" applyAlignment="1">
      <alignment horizontal="center"/>
    </xf>
    <xf numFmtId="164" fontId="13" fillId="0" borderId="32" xfId="0" applyNumberFormat="1" applyFont="1" applyBorder="1" applyAlignment="1">
      <alignment horizontal="center"/>
    </xf>
    <xf numFmtId="0" fontId="13" fillId="0" borderId="26" xfId="0" applyFont="1" applyBorder="1" applyAlignment="1">
      <alignment horizontal="center"/>
    </xf>
    <xf numFmtId="0" fontId="13" fillId="0" borderId="26" xfId="0" applyFont="1" applyBorder="1" applyAlignment="1">
      <alignment horizontal="center"/>
    </xf>
    <xf numFmtId="3" fontId="13" fillId="0" borderId="26" xfId="0" applyNumberFormat="1" applyFont="1" applyBorder="1" applyAlignment="1"/>
    <xf numFmtId="0" fontId="8" fillId="29" borderId="30" xfId="0" quotePrefix="1" applyFont="1" applyFill="1" applyBorder="1" applyAlignment="1">
      <alignment horizontal="center"/>
    </xf>
    <xf numFmtId="3" fontId="13" fillId="0" borderId="26" xfId="0" applyNumberFormat="1" applyFont="1" applyBorder="1" applyAlignment="1">
      <alignment horizontal="center"/>
    </xf>
    <xf numFmtId="0" fontId="13" fillId="0" borderId="26" xfId="0" applyFont="1" applyBorder="1" applyAlignment="1"/>
    <xf numFmtId="3" fontId="13" fillId="0" borderId="26" xfId="0" applyNumberFormat="1" applyFont="1" applyBorder="1" applyAlignment="1">
      <alignment horizontal="center"/>
    </xf>
    <xf numFmtId="164" fontId="8" fillId="37" borderId="13" xfId="0" applyNumberFormat="1" applyFont="1" applyFill="1" applyBorder="1" applyAlignment="1">
      <alignment horizontal="center" vertical="center" wrapText="1"/>
    </xf>
    <xf numFmtId="165" fontId="8" fillId="23" borderId="0" xfId="0" applyNumberFormat="1" applyFont="1" applyFill="1" applyAlignment="1">
      <alignment horizontal="center" vertical="center" wrapText="1"/>
    </xf>
    <xf numFmtId="166" fontId="8" fillId="24" borderId="0" xfId="0" applyNumberFormat="1" applyFont="1" applyFill="1" applyAlignment="1">
      <alignment horizontal="center" vertical="center" wrapText="1"/>
    </xf>
    <xf numFmtId="164" fontId="8" fillId="24" borderId="0" xfId="0" applyNumberFormat="1" applyFont="1" applyFill="1" applyAlignment="1">
      <alignment horizontal="center" vertical="center" wrapText="1"/>
    </xf>
    <xf numFmtId="3" fontId="13" fillId="0" borderId="33" xfId="0" applyNumberFormat="1" applyFont="1" applyBorder="1" applyAlignment="1">
      <alignment horizontal="center"/>
    </xf>
    <xf numFmtId="3" fontId="7" fillId="0" borderId="34" xfId="0" applyNumberFormat="1" applyFont="1" applyBorder="1" applyAlignment="1">
      <alignment horizontal="center"/>
    </xf>
    <xf numFmtId="3" fontId="8" fillId="26" borderId="13" xfId="0" applyNumberFormat="1" applyFont="1" applyFill="1" applyBorder="1" applyAlignment="1">
      <alignment horizontal="center" vertical="center" wrapText="1"/>
    </xf>
    <xf numFmtId="165" fontId="8" fillId="24" borderId="0" xfId="0" applyNumberFormat="1" applyFont="1" applyFill="1" applyAlignment="1">
      <alignment horizontal="center" vertical="center" wrapText="1"/>
    </xf>
    <xf numFmtId="165" fontId="8" fillId="15" borderId="0" xfId="0" applyNumberFormat="1" applyFont="1" applyFill="1" applyAlignment="1">
      <alignment horizontal="center" vertical="center" wrapText="1"/>
    </xf>
    <xf numFmtId="0" fontId="0" fillId="5" borderId="0" xfId="0" applyFont="1" applyFill="1" applyAlignment="1">
      <alignment horizontal="left"/>
    </xf>
    <xf numFmtId="3" fontId="8" fillId="0" borderId="34" xfId="0" applyNumberFormat="1" applyFont="1" applyBorder="1" applyAlignment="1">
      <alignment horizontal="center"/>
    </xf>
    <xf numFmtId="0" fontId="8" fillId="15" borderId="30" xfId="0" applyFont="1" applyFill="1" applyBorder="1" applyAlignment="1">
      <alignment horizontal="center" vertical="center" wrapText="1"/>
    </xf>
    <xf numFmtId="3" fontId="7" fillId="0" borderId="35" xfId="0" applyNumberFormat="1" applyFont="1" applyBorder="1" applyAlignment="1">
      <alignment horizontal="center"/>
    </xf>
    <xf numFmtId="0" fontId="7" fillId="0" borderId="36" xfId="0" applyFont="1" applyBorder="1" applyAlignment="1">
      <alignment horizontal="center"/>
    </xf>
    <xf numFmtId="3" fontId="7" fillId="0" borderId="36" xfId="0" applyNumberFormat="1" applyFont="1" applyBorder="1" applyAlignment="1">
      <alignment horizontal="center"/>
    </xf>
    <xf numFmtId="164" fontId="13" fillId="0" borderId="32" xfId="0" applyNumberFormat="1" applyFont="1" applyBorder="1" applyAlignment="1">
      <alignment horizontal="right"/>
    </xf>
    <xf numFmtId="3" fontId="7" fillId="0" borderId="26" xfId="0" applyNumberFormat="1" applyFont="1" applyBorder="1" applyAlignment="1">
      <alignment horizontal="center"/>
    </xf>
    <xf numFmtId="0" fontId="13" fillId="0" borderId="26" xfId="0" applyFont="1" applyBorder="1" applyAlignment="1">
      <alignment horizontal="right"/>
    </xf>
    <xf numFmtId="3" fontId="8" fillId="0" borderId="26" xfId="0" applyNumberFormat="1" applyFont="1" applyBorder="1" applyAlignment="1">
      <alignment horizontal="center"/>
    </xf>
    <xf numFmtId="165" fontId="13" fillId="0" borderId="26" xfId="0" applyNumberFormat="1" applyFont="1" applyBorder="1" applyAlignment="1">
      <alignment horizontal="right"/>
    </xf>
    <xf numFmtId="0" fontId="7" fillId="0" borderId="33" xfId="0" applyFont="1" applyBorder="1" applyAlignment="1">
      <alignment horizontal="center"/>
    </xf>
    <xf numFmtId="165" fontId="13" fillId="0" borderId="26" xfId="0" applyNumberFormat="1" applyFont="1" applyBorder="1" applyAlignment="1">
      <alignment horizontal="right"/>
    </xf>
    <xf numFmtId="166" fontId="13" fillId="0" borderId="26" xfId="0" applyNumberFormat="1" applyFont="1" applyBorder="1" applyAlignment="1">
      <alignment horizontal="right"/>
    </xf>
    <xf numFmtId="164" fontId="13" fillId="0" borderId="26" xfId="0" applyNumberFormat="1" applyFont="1" applyBorder="1" applyAlignment="1">
      <alignment horizontal="right"/>
    </xf>
    <xf numFmtId="3" fontId="13" fillId="0" borderId="26" xfId="0" applyNumberFormat="1" applyFont="1" applyBorder="1" applyAlignment="1">
      <alignment horizontal="right"/>
    </xf>
    <xf numFmtId="3" fontId="13" fillId="0" borderId="26" xfId="0" applyNumberFormat="1" applyFont="1" applyBorder="1" applyAlignment="1">
      <alignment horizontal="right"/>
    </xf>
    <xf numFmtId="0" fontId="13" fillId="0" borderId="26" xfId="0" applyFont="1" applyBorder="1" applyAlignment="1">
      <alignment horizontal="right"/>
    </xf>
    <xf numFmtId="3" fontId="13" fillId="0" borderId="33" xfId="0" applyNumberFormat="1" applyFont="1" applyBorder="1" applyAlignment="1">
      <alignment horizontal="right"/>
    </xf>
    <xf numFmtId="3" fontId="7" fillId="0" borderId="32" xfId="0" applyNumberFormat="1" applyFont="1" applyBorder="1" applyAlignment="1">
      <alignment horizontal="center"/>
    </xf>
    <xf numFmtId="3" fontId="7" fillId="0" borderId="34" xfId="0" applyNumberFormat="1" applyFont="1" applyBorder="1" applyAlignment="1">
      <alignment horizontal="right"/>
    </xf>
    <xf numFmtId="3" fontId="8" fillId="0" borderId="34" xfId="0" applyNumberFormat="1" applyFont="1" applyBorder="1" applyAlignment="1">
      <alignment horizontal="right"/>
    </xf>
    <xf numFmtId="3" fontId="7" fillId="0" borderId="35" xfId="0" applyNumberFormat="1" applyFont="1" applyBorder="1" applyAlignment="1">
      <alignment horizontal="right"/>
    </xf>
    <xf numFmtId="0" fontId="7" fillId="0" borderId="36" xfId="0" applyFont="1" applyBorder="1" applyAlignment="1">
      <alignment horizontal="right"/>
    </xf>
    <xf numFmtId="2" fontId="7" fillId="0" borderId="26" xfId="0" applyNumberFormat="1" applyFont="1" applyBorder="1" applyAlignment="1">
      <alignment horizontal="center"/>
    </xf>
    <xf numFmtId="1" fontId="7" fillId="0" borderId="26" xfId="0" applyNumberFormat="1" applyFont="1" applyBorder="1" applyAlignment="1">
      <alignment horizontal="center"/>
    </xf>
    <xf numFmtId="3" fontId="7" fillId="0" borderId="36" xfId="0" applyNumberFormat="1" applyFont="1" applyBorder="1" applyAlignment="1">
      <alignment horizontal="right"/>
    </xf>
    <xf numFmtId="165" fontId="7" fillId="0" borderId="26" xfId="0" applyNumberFormat="1" applyFont="1" applyBorder="1" applyAlignment="1">
      <alignment horizontal="center"/>
    </xf>
    <xf numFmtId="0" fontId="7" fillId="0" borderId="26" xfId="0" applyFont="1" applyBorder="1" applyAlignment="1">
      <alignment horizontal="right"/>
    </xf>
    <xf numFmtId="3" fontId="7" fillId="0" borderId="26" xfId="0" applyNumberFormat="1" applyFont="1" applyBorder="1" applyAlignment="1">
      <alignment horizontal="right"/>
    </xf>
    <xf numFmtId="3" fontId="8" fillId="0" borderId="26" xfId="0" applyNumberFormat="1" applyFont="1" applyBorder="1" applyAlignment="1">
      <alignment horizontal="right"/>
    </xf>
    <xf numFmtId="0" fontId="7" fillId="0" borderId="33" xfId="0" applyFont="1" applyBorder="1" applyAlignment="1">
      <alignment horizontal="right"/>
    </xf>
    <xf numFmtId="168" fontId="7" fillId="0" borderId="26" xfId="0" applyNumberFormat="1" applyFont="1" applyBorder="1" applyAlignment="1">
      <alignment horizontal="center"/>
    </xf>
    <xf numFmtId="3" fontId="7" fillId="0" borderId="32" xfId="0" applyNumberFormat="1" applyFont="1" applyBorder="1" applyAlignment="1">
      <alignment horizontal="right"/>
    </xf>
    <xf numFmtId="3" fontId="7" fillId="0" borderId="33" xfId="0" applyNumberFormat="1" applyFont="1" applyBorder="1" applyAlignment="1">
      <alignment horizontal="center"/>
    </xf>
    <xf numFmtId="167" fontId="7" fillId="0" borderId="26" xfId="0" applyNumberFormat="1" applyFont="1" applyBorder="1" applyAlignment="1">
      <alignment horizontal="right"/>
    </xf>
    <xf numFmtId="2" fontId="7" fillId="0" borderId="26" xfId="0" applyNumberFormat="1" applyFont="1" applyBorder="1" applyAlignment="1">
      <alignment horizontal="right"/>
    </xf>
    <xf numFmtId="1" fontId="7" fillId="0" borderId="26" xfId="0" applyNumberFormat="1" applyFont="1" applyBorder="1" applyAlignment="1">
      <alignment horizontal="right"/>
    </xf>
    <xf numFmtId="165" fontId="7" fillId="0" borderId="26" xfId="0" applyNumberFormat="1" applyFont="1" applyBorder="1" applyAlignment="1">
      <alignment horizontal="right"/>
    </xf>
    <xf numFmtId="168" fontId="7" fillId="0" borderId="26" xfId="0" applyNumberFormat="1" applyFont="1" applyBorder="1" applyAlignment="1">
      <alignment horizontal="right"/>
    </xf>
    <xf numFmtId="3" fontId="7" fillId="0" borderId="33" xfId="0" applyNumberFormat="1" applyFont="1" applyBorder="1" applyAlignment="1">
      <alignment horizontal="right"/>
    </xf>
    <xf numFmtId="3" fontId="7" fillId="0" borderId="32" xfId="0" applyNumberFormat="1" applyFont="1" applyBorder="1" applyAlignment="1">
      <alignment horizontal="center"/>
    </xf>
    <xf numFmtId="0" fontId="7" fillId="0" borderId="26" xfId="0" applyFont="1" applyBorder="1" applyAlignment="1">
      <alignment horizontal="center"/>
    </xf>
    <xf numFmtId="0" fontId="7" fillId="0" borderId="33" xfId="0" applyFont="1" applyBorder="1" applyAlignment="1">
      <alignment horizontal="center"/>
    </xf>
    <xf numFmtId="1" fontId="7" fillId="0" borderId="26" xfId="0" applyNumberFormat="1" applyFont="1" applyBorder="1" applyAlignment="1">
      <alignment horizontal="center"/>
    </xf>
    <xf numFmtId="3" fontId="7" fillId="0" borderId="26" xfId="0" applyNumberFormat="1" applyFont="1" applyBorder="1" applyAlignment="1">
      <alignment horizontal="center"/>
    </xf>
    <xf numFmtId="10" fontId="7" fillId="0" borderId="0" xfId="0" applyNumberFormat="1" applyFont="1" applyAlignment="1">
      <alignment horizontal="center"/>
    </xf>
    <xf numFmtId="3" fontId="7" fillId="0" borderId="32" xfId="0" applyNumberFormat="1" applyFont="1" applyBorder="1" applyAlignment="1">
      <alignment horizontal="right"/>
    </xf>
    <xf numFmtId="0" fontId="7" fillId="0" borderId="26" xfId="0" applyFont="1" applyBorder="1" applyAlignment="1">
      <alignment horizontal="right"/>
    </xf>
    <xf numFmtId="165" fontId="7" fillId="0" borderId="26" xfId="0" applyNumberFormat="1" applyFont="1" applyBorder="1" applyAlignment="1">
      <alignment horizontal="right"/>
    </xf>
    <xf numFmtId="0" fontId="7" fillId="0" borderId="33" xfId="0" applyFont="1" applyBorder="1" applyAlignment="1">
      <alignment horizontal="right"/>
    </xf>
    <xf numFmtId="3" fontId="7" fillId="0" borderId="26" xfId="0" applyNumberFormat="1" applyFont="1" applyBorder="1" applyAlignment="1">
      <alignment horizontal="right"/>
    </xf>
    <xf numFmtId="168" fontId="7" fillId="0" borderId="33" xfId="0" applyNumberFormat="1" applyFont="1" applyBorder="1" applyAlignment="1">
      <alignment horizontal="center"/>
    </xf>
    <xf numFmtId="164" fontId="7" fillId="0" borderId="26" xfId="0" applyNumberFormat="1" applyFont="1" applyBorder="1" applyAlignment="1">
      <alignment horizontal="center"/>
    </xf>
    <xf numFmtId="4" fontId="7" fillId="0" borderId="26" xfId="0" applyNumberFormat="1" applyFont="1" applyBorder="1" applyAlignment="1">
      <alignment horizontal="center"/>
    </xf>
    <xf numFmtId="168" fontId="7" fillId="0" borderId="33" xfId="0" applyNumberFormat="1" applyFont="1" applyBorder="1" applyAlignment="1">
      <alignment horizontal="right"/>
    </xf>
    <xf numFmtId="168" fontId="7" fillId="0" borderId="0" xfId="0" applyNumberFormat="1" applyFont="1" applyAlignment="1">
      <alignment horizontal="center"/>
    </xf>
    <xf numFmtId="164" fontId="7" fillId="0" borderId="26" xfId="0" applyNumberFormat="1" applyFont="1" applyBorder="1" applyAlignment="1">
      <alignment horizontal="right"/>
    </xf>
    <xf numFmtId="169" fontId="7" fillId="0" borderId="30" xfId="0" applyNumberFormat="1" applyFont="1" applyBorder="1" applyAlignment="1">
      <alignment horizontal="center"/>
    </xf>
    <xf numFmtId="3" fontId="7" fillId="0" borderId="0" xfId="0" applyNumberFormat="1" applyFont="1" applyAlignment="1">
      <alignment horizontal="center"/>
    </xf>
    <xf numFmtId="4" fontId="7" fillId="0" borderId="26" xfId="0" applyNumberFormat="1" applyFont="1" applyBorder="1" applyAlignment="1">
      <alignment horizontal="right"/>
    </xf>
    <xf numFmtId="0" fontId="7" fillId="0" borderId="0" xfId="0" applyFont="1" applyAlignment="1"/>
    <xf numFmtId="168" fontId="7" fillId="0" borderId="0" xfId="0" applyNumberFormat="1" applyFont="1" applyAlignment="1">
      <alignment horizontal="right"/>
    </xf>
    <xf numFmtId="0" fontId="7" fillId="0" borderId="0" xfId="0" applyFont="1" applyAlignment="1">
      <alignment horizontal="center"/>
    </xf>
    <xf numFmtId="169" fontId="7" fillId="0" borderId="30" xfId="0" applyNumberFormat="1" applyFont="1" applyBorder="1" applyAlignment="1">
      <alignment horizontal="right"/>
    </xf>
    <xf numFmtId="164" fontId="13" fillId="0" borderId="13" xfId="0" applyNumberFormat="1" applyFont="1" applyBorder="1" applyAlignment="1">
      <alignment horizontal="center"/>
    </xf>
    <xf numFmtId="0" fontId="13" fillId="0" borderId="0" xfId="0" applyFont="1" applyAlignment="1">
      <alignment horizontal="center"/>
    </xf>
    <xf numFmtId="164" fontId="13" fillId="5" borderId="13" xfId="0" applyNumberFormat="1" applyFont="1" applyFill="1" applyBorder="1" applyAlignment="1">
      <alignment horizontal="right"/>
    </xf>
    <xf numFmtId="0" fontId="13" fillId="5" borderId="0" xfId="0" applyFont="1" applyFill="1" applyAlignment="1">
      <alignment horizontal="right"/>
    </xf>
    <xf numFmtId="3" fontId="13" fillId="0" borderId="0" xfId="0" applyNumberFormat="1" applyFont="1" applyAlignment="1"/>
    <xf numFmtId="165" fontId="13" fillId="5" borderId="0" xfId="0" applyNumberFormat="1" applyFont="1" applyFill="1" applyAlignment="1">
      <alignment horizontal="right"/>
    </xf>
    <xf numFmtId="3" fontId="13" fillId="0" borderId="0" xfId="0" applyNumberFormat="1" applyFont="1" applyAlignment="1">
      <alignment horizontal="center"/>
    </xf>
    <xf numFmtId="0" fontId="13" fillId="0" borderId="0" xfId="0" applyFont="1" applyAlignment="1"/>
    <xf numFmtId="166" fontId="13" fillId="5" borderId="0" xfId="0" applyNumberFormat="1" applyFont="1" applyFill="1" applyAlignment="1">
      <alignment horizontal="right"/>
    </xf>
    <xf numFmtId="3" fontId="13" fillId="0" borderId="14" xfId="0" applyNumberFormat="1" applyFont="1" applyBorder="1" applyAlignment="1">
      <alignment horizontal="center"/>
    </xf>
    <xf numFmtId="164" fontId="13" fillId="5" borderId="0" xfId="0" applyNumberFormat="1" applyFont="1" applyFill="1" applyAlignment="1">
      <alignment horizontal="right"/>
    </xf>
    <xf numFmtId="3" fontId="13" fillId="5" borderId="0" xfId="0" applyNumberFormat="1" applyFont="1" applyFill="1" applyAlignment="1">
      <alignment horizontal="right"/>
    </xf>
    <xf numFmtId="3" fontId="7" fillId="0" borderId="37" xfId="0" applyNumberFormat="1" applyFont="1" applyBorder="1" applyAlignment="1">
      <alignment horizontal="center"/>
    </xf>
    <xf numFmtId="3" fontId="8" fillId="0" borderId="37" xfId="0" applyNumberFormat="1" applyFont="1" applyBorder="1" applyAlignment="1">
      <alignment horizontal="center"/>
    </xf>
    <xf numFmtId="3" fontId="13" fillId="5" borderId="0" xfId="0" applyNumberFormat="1" applyFont="1" applyFill="1" applyAlignment="1">
      <alignment horizontal="right"/>
    </xf>
    <xf numFmtId="164" fontId="13" fillId="5" borderId="13" xfId="0" applyNumberFormat="1" applyFont="1" applyFill="1" applyBorder="1" applyAlignment="1">
      <alignment horizontal="center"/>
    </xf>
    <xf numFmtId="0" fontId="13" fillId="5" borderId="0" xfId="0" applyFont="1" applyFill="1" applyAlignment="1">
      <alignment horizontal="right"/>
    </xf>
    <xf numFmtId="0" fontId="13" fillId="5" borderId="0" xfId="0" applyFont="1" applyFill="1" applyAlignment="1">
      <alignment horizontal="center"/>
    </xf>
    <xf numFmtId="3" fontId="13" fillId="5" borderId="14" xfId="0" applyNumberFormat="1" applyFont="1" applyFill="1" applyBorder="1" applyAlignment="1">
      <alignment horizontal="right"/>
    </xf>
    <xf numFmtId="3" fontId="7" fillId="0" borderId="37" xfId="0" applyNumberFormat="1" applyFont="1" applyBorder="1" applyAlignment="1">
      <alignment horizontal="right"/>
    </xf>
    <xf numFmtId="3" fontId="13" fillId="5" borderId="0" xfId="0" applyNumberFormat="1" applyFont="1" applyFill="1" applyAlignment="1"/>
    <xf numFmtId="3" fontId="8" fillId="0" borderId="37" xfId="0" applyNumberFormat="1" applyFont="1" applyBorder="1" applyAlignment="1">
      <alignment horizontal="right"/>
    </xf>
    <xf numFmtId="0" fontId="7" fillId="0" borderId="13" xfId="0" applyFont="1" applyBorder="1" applyAlignment="1">
      <alignment horizontal="center"/>
    </xf>
    <xf numFmtId="0" fontId="7" fillId="0" borderId="13" xfId="0" applyFont="1" applyBorder="1" applyAlignment="1">
      <alignment horizontal="right"/>
    </xf>
    <xf numFmtId="0" fontId="7" fillId="0" borderId="0" xfId="0" applyFont="1" applyAlignment="1">
      <alignment horizontal="right"/>
    </xf>
    <xf numFmtId="3" fontId="13" fillId="5" borderId="0" xfId="0" applyNumberFormat="1" applyFont="1" applyFill="1" applyAlignment="1">
      <alignment horizontal="center"/>
    </xf>
    <xf numFmtId="3" fontId="7" fillId="0" borderId="0" xfId="0" applyNumberFormat="1" applyFont="1" applyAlignment="1">
      <alignment horizontal="right"/>
    </xf>
    <xf numFmtId="0" fontId="13" fillId="5" borderId="0" xfId="0" applyFont="1" applyFill="1" applyAlignment="1"/>
    <xf numFmtId="3" fontId="8" fillId="0" borderId="0" xfId="0" applyNumberFormat="1" applyFont="1" applyAlignment="1">
      <alignment horizontal="center"/>
    </xf>
    <xf numFmtId="3" fontId="13" fillId="5" borderId="0" xfId="0" applyNumberFormat="1" applyFont="1" applyFill="1" applyAlignment="1">
      <alignment horizontal="center"/>
    </xf>
    <xf numFmtId="0" fontId="7" fillId="0" borderId="14" xfId="0" applyFont="1" applyBorder="1" applyAlignment="1">
      <alignment horizontal="center"/>
    </xf>
    <xf numFmtId="3" fontId="13" fillId="5" borderId="0" xfId="0" applyNumberFormat="1" applyFont="1" applyFill="1" applyAlignment="1">
      <alignment horizontal="center"/>
    </xf>
    <xf numFmtId="3" fontId="8" fillId="0" borderId="0" xfId="0" applyNumberFormat="1" applyFont="1" applyAlignment="1">
      <alignment horizontal="right"/>
    </xf>
    <xf numFmtId="3" fontId="13" fillId="5" borderId="14" xfId="0" applyNumberFormat="1" applyFont="1" applyFill="1" applyBorder="1" applyAlignment="1">
      <alignment horizontal="center"/>
    </xf>
    <xf numFmtId="0" fontId="7" fillId="0" borderId="14" xfId="0" applyFont="1" applyBorder="1" applyAlignment="1">
      <alignment horizontal="right"/>
    </xf>
    <xf numFmtId="3" fontId="7" fillId="0" borderId="13" xfId="0" applyNumberFormat="1" applyFont="1" applyBorder="1" applyAlignment="1">
      <alignment horizontal="center"/>
    </xf>
    <xf numFmtId="3" fontId="7" fillId="0" borderId="13" xfId="0" applyNumberFormat="1" applyFont="1" applyBorder="1" applyAlignment="1">
      <alignment horizontal="right"/>
    </xf>
    <xf numFmtId="167" fontId="7" fillId="0" borderId="0" xfId="0" applyNumberFormat="1" applyFont="1" applyAlignment="1">
      <alignment horizontal="right"/>
    </xf>
    <xf numFmtId="2" fontId="7" fillId="0" borderId="0" xfId="0" applyNumberFormat="1" applyFont="1" applyAlignment="1">
      <alignment horizontal="center"/>
    </xf>
    <xf numFmtId="1" fontId="7" fillId="0" borderId="0" xfId="0" applyNumberFormat="1" applyFont="1" applyAlignment="1">
      <alignment horizontal="center"/>
    </xf>
    <xf numFmtId="165" fontId="7" fillId="0" borderId="0" xfId="0" applyNumberFormat="1" applyFont="1" applyAlignment="1">
      <alignment horizontal="center"/>
    </xf>
    <xf numFmtId="2" fontId="7" fillId="0" borderId="0" xfId="0" applyNumberFormat="1" applyFont="1" applyAlignment="1">
      <alignment horizontal="right"/>
    </xf>
    <xf numFmtId="1" fontId="7" fillId="0" borderId="0" xfId="0" applyNumberFormat="1" applyFont="1" applyAlignment="1">
      <alignment horizontal="right"/>
    </xf>
    <xf numFmtId="165" fontId="7" fillId="0" borderId="0" xfId="0" applyNumberFormat="1" applyFont="1" applyAlignment="1">
      <alignment horizontal="right"/>
    </xf>
    <xf numFmtId="3" fontId="7" fillId="0" borderId="14" xfId="0" applyNumberFormat="1" applyFont="1" applyBorder="1" applyAlignment="1">
      <alignment horizontal="center"/>
    </xf>
    <xf numFmtId="3" fontId="7" fillId="0" borderId="14" xfId="0" applyNumberFormat="1" applyFont="1" applyBorder="1" applyAlignment="1">
      <alignment horizontal="right"/>
    </xf>
    <xf numFmtId="3" fontId="7" fillId="0" borderId="13" xfId="0" applyNumberFormat="1" applyFont="1" applyBorder="1" applyAlignment="1">
      <alignment horizontal="center"/>
    </xf>
    <xf numFmtId="0" fontId="7" fillId="0" borderId="0" xfId="0" applyFont="1" applyAlignment="1">
      <alignment horizontal="center"/>
    </xf>
    <xf numFmtId="0" fontId="7" fillId="0" borderId="14" xfId="0" applyFont="1" applyBorder="1" applyAlignment="1">
      <alignment horizontal="center"/>
    </xf>
    <xf numFmtId="165" fontId="7" fillId="0" borderId="0" xfId="0" applyNumberFormat="1" applyFont="1" applyAlignment="1">
      <alignment horizontal="center"/>
    </xf>
    <xf numFmtId="3" fontId="7" fillId="0" borderId="0" xfId="0" applyNumberFormat="1" applyFont="1" applyAlignment="1">
      <alignment horizontal="center"/>
    </xf>
    <xf numFmtId="3" fontId="7" fillId="0" borderId="13" xfId="0" applyNumberFormat="1" applyFont="1" applyBorder="1" applyAlignment="1">
      <alignment horizontal="right"/>
    </xf>
    <xf numFmtId="0" fontId="7" fillId="0" borderId="0" xfId="0" applyFont="1" applyAlignment="1">
      <alignment horizontal="right"/>
    </xf>
    <xf numFmtId="168" fontId="7" fillId="0" borderId="14" xfId="0" applyNumberFormat="1" applyFont="1" applyBorder="1" applyAlignment="1">
      <alignment horizontal="center"/>
    </xf>
    <xf numFmtId="165" fontId="7" fillId="0" borderId="0" xfId="0" applyNumberFormat="1" applyFont="1" applyAlignment="1">
      <alignment horizontal="right"/>
    </xf>
    <xf numFmtId="164" fontId="7" fillId="0" borderId="0" xfId="0" applyNumberFormat="1" applyFont="1" applyAlignment="1">
      <alignment horizontal="center"/>
    </xf>
    <xf numFmtId="0" fontId="7" fillId="0" borderId="14" xfId="0" applyFont="1" applyBorder="1" applyAlignment="1">
      <alignment horizontal="right"/>
    </xf>
    <xf numFmtId="4" fontId="7" fillId="0" borderId="0" xfId="0" applyNumberFormat="1" applyFont="1" applyAlignment="1">
      <alignment horizontal="center"/>
    </xf>
    <xf numFmtId="3" fontId="7" fillId="0" borderId="0" xfId="0" applyNumberFormat="1" applyFont="1" applyAlignment="1">
      <alignment horizontal="right"/>
    </xf>
    <xf numFmtId="3" fontId="13" fillId="0" borderId="0" xfId="0" applyNumberFormat="1" applyFont="1" applyAlignment="1">
      <alignment horizontal="center"/>
    </xf>
    <xf numFmtId="168" fontId="7" fillId="0" borderId="14" xfId="0" applyNumberFormat="1" applyFont="1" applyBorder="1" applyAlignment="1">
      <alignment horizontal="right"/>
    </xf>
    <xf numFmtId="164" fontId="7" fillId="0" borderId="0" xfId="0" applyNumberFormat="1" applyFont="1" applyAlignment="1">
      <alignment horizontal="right"/>
    </xf>
    <xf numFmtId="4" fontId="7" fillId="0" borderId="0" xfId="0" applyNumberFormat="1" applyFont="1" applyAlignment="1">
      <alignment horizontal="right"/>
    </xf>
    <xf numFmtId="164" fontId="13" fillId="0" borderId="13" xfId="0" applyNumberFormat="1" applyFont="1" applyBorder="1" applyAlignment="1">
      <alignment horizontal="right"/>
    </xf>
    <xf numFmtId="0" fontId="13" fillId="0" borderId="0" xfId="0" applyFont="1" applyAlignment="1">
      <alignment horizontal="right"/>
    </xf>
    <xf numFmtId="165" fontId="13" fillId="0" borderId="0" xfId="0" applyNumberFormat="1" applyFont="1" applyAlignment="1">
      <alignment horizontal="right"/>
    </xf>
    <xf numFmtId="166" fontId="13" fillId="0" borderId="0" xfId="0" applyNumberFormat="1" applyFont="1" applyAlignment="1">
      <alignment horizontal="right"/>
    </xf>
    <xf numFmtId="164" fontId="13" fillId="0" borderId="0" xfId="0" applyNumberFormat="1" applyFont="1" applyAlignment="1">
      <alignment horizontal="right"/>
    </xf>
    <xf numFmtId="3" fontId="13" fillId="0" borderId="0" xfId="0" applyNumberFormat="1" applyFont="1" applyAlignment="1">
      <alignment horizontal="right"/>
    </xf>
    <xf numFmtId="3" fontId="13" fillId="0" borderId="0" xfId="0" applyNumberFormat="1" applyFont="1" applyAlignment="1">
      <alignment horizontal="right"/>
    </xf>
    <xf numFmtId="0" fontId="13" fillId="0" borderId="0" xfId="0" applyFont="1" applyAlignment="1">
      <alignment horizontal="right"/>
    </xf>
    <xf numFmtId="3" fontId="13" fillId="0" borderId="14" xfId="0" applyNumberFormat="1" applyFont="1" applyBorder="1" applyAlignment="1">
      <alignment horizontal="right"/>
    </xf>
    <xf numFmtId="1" fontId="7" fillId="0" borderId="0" xfId="0" applyNumberFormat="1" applyFont="1" applyAlignment="1">
      <alignment horizontal="center"/>
    </xf>
    <xf numFmtId="3" fontId="13" fillId="0" borderId="0" xfId="0" applyNumberFormat="1" applyFont="1" applyAlignment="1">
      <alignment horizontal="center"/>
    </xf>
    <xf numFmtId="3" fontId="13" fillId="5" borderId="0" xfId="0" applyNumberFormat="1" applyFont="1" applyFill="1" applyAlignment="1">
      <alignment horizontal="right"/>
    </xf>
    <xf numFmtId="166" fontId="13" fillId="0" borderId="0" xfId="0" applyNumberFormat="1" applyFont="1" applyAlignment="1">
      <alignment horizontal="right"/>
    </xf>
    <xf numFmtId="0" fontId="7" fillId="41" borderId="9" xfId="0" applyFont="1" applyFill="1" applyBorder="1" applyAlignment="1">
      <alignment horizontal="left"/>
    </xf>
    <xf numFmtId="0" fontId="7" fillId="0" borderId="9" xfId="0" applyFont="1" applyBorder="1" applyAlignment="1">
      <alignment horizontal="center"/>
    </xf>
    <xf numFmtId="164" fontId="13" fillId="5" borderId="38" xfId="0" applyNumberFormat="1" applyFont="1" applyFill="1" applyBorder="1" applyAlignment="1">
      <alignment horizontal="center"/>
    </xf>
    <xf numFmtId="0" fontId="13" fillId="5" borderId="9" xfId="0" applyFont="1" applyFill="1" applyBorder="1" applyAlignment="1">
      <alignment horizontal="center"/>
    </xf>
    <xf numFmtId="3" fontId="13" fillId="5" borderId="9" xfId="0" applyNumberFormat="1" applyFont="1" applyFill="1" applyBorder="1" applyAlignment="1">
      <alignment horizontal="center"/>
    </xf>
    <xf numFmtId="3" fontId="13" fillId="5" borderId="9" xfId="0" applyNumberFormat="1" applyFont="1" applyFill="1" applyBorder="1" applyAlignment="1"/>
    <xf numFmtId="3" fontId="13" fillId="5" borderId="9" xfId="0" applyNumberFormat="1" applyFont="1" applyFill="1" applyBorder="1" applyAlignment="1">
      <alignment horizontal="center"/>
    </xf>
    <xf numFmtId="3" fontId="13" fillId="5" borderId="39" xfId="0" applyNumberFormat="1" applyFont="1" applyFill="1" applyBorder="1" applyAlignment="1">
      <alignment horizontal="center"/>
    </xf>
    <xf numFmtId="3" fontId="7" fillId="0" borderId="40" xfId="0" applyNumberFormat="1" applyFont="1" applyBorder="1" applyAlignment="1">
      <alignment horizontal="center"/>
    </xf>
    <xf numFmtId="3" fontId="8" fillId="0" borderId="40" xfId="0" applyNumberFormat="1" applyFont="1" applyBorder="1" applyAlignment="1">
      <alignment horizontal="center"/>
    </xf>
    <xf numFmtId="3" fontId="7" fillId="0" borderId="38" xfId="0" applyNumberFormat="1" applyFont="1" applyBorder="1" applyAlignment="1">
      <alignment horizontal="center"/>
    </xf>
    <xf numFmtId="3" fontId="7" fillId="0" borderId="9" xfId="0" applyNumberFormat="1" applyFont="1" applyBorder="1" applyAlignment="1">
      <alignment horizontal="center"/>
    </xf>
    <xf numFmtId="3" fontId="8" fillId="0" borderId="9" xfId="0" applyNumberFormat="1" applyFont="1" applyBorder="1" applyAlignment="1">
      <alignment horizontal="center"/>
    </xf>
    <xf numFmtId="0" fontId="7" fillId="0" borderId="9" xfId="0" applyFont="1" applyBorder="1" applyAlignment="1">
      <alignment horizontal="left"/>
    </xf>
    <xf numFmtId="164" fontId="13" fillId="0" borderId="38" xfId="0" applyNumberFormat="1" applyFont="1" applyBorder="1" applyAlignment="1">
      <alignment horizontal="center"/>
    </xf>
    <xf numFmtId="0" fontId="13" fillId="0" borderId="9" xfId="0" applyFont="1" applyBorder="1" applyAlignment="1">
      <alignment horizontal="center"/>
    </xf>
    <xf numFmtId="0" fontId="7" fillId="0" borderId="39" xfId="0" applyFont="1" applyBorder="1" applyAlignment="1">
      <alignment horizontal="center"/>
    </xf>
    <xf numFmtId="3" fontId="13" fillId="0" borderId="9" xfId="0" applyNumberFormat="1" applyFont="1" applyBorder="1" applyAlignment="1">
      <alignment horizontal="center"/>
    </xf>
    <xf numFmtId="3" fontId="13" fillId="0" borderId="9" xfId="0" applyNumberFormat="1" applyFont="1" applyBorder="1" applyAlignment="1"/>
    <xf numFmtId="0" fontId="13" fillId="0" borderId="9" xfId="0" applyFont="1" applyBorder="1" applyAlignment="1"/>
    <xf numFmtId="3" fontId="13" fillId="0" borderId="39" xfId="0" applyNumberFormat="1" applyFont="1" applyBorder="1" applyAlignment="1">
      <alignment horizontal="center"/>
    </xf>
    <xf numFmtId="2" fontId="7" fillId="0" borderId="9" xfId="0" applyNumberFormat="1" applyFont="1" applyBorder="1" applyAlignment="1">
      <alignment horizontal="center"/>
    </xf>
    <xf numFmtId="1" fontId="7" fillId="0" borderId="9" xfId="0" applyNumberFormat="1" applyFont="1" applyBorder="1" applyAlignment="1">
      <alignment horizontal="center"/>
    </xf>
    <xf numFmtId="165" fontId="7" fillId="0" borderId="9" xfId="0" applyNumberFormat="1" applyFont="1" applyBorder="1" applyAlignment="1">
      <alignment horizontal="center"/>
    </xf>
    <xf numFmtId="168" fontId="7" fillId="0" borderId="9" xfId="0" applyNumberFormat="1" applyFont="1" applyBorder="1" applyAlignment="1">
      <alignment horizontal="center"/>
    </xf>
    <xf numFmtId="3" fontId="7" fillId="0" borderId="39" xfId="0" applyNumberFormat="1" applyFont="1" applyBorder="1" applyAlignment="1">
      <alignment horizontal="center"/>
    </xf>
    <xf numFmtId="164" fontId="13" fillId="5" borderId="38" xfId="0" applyNumberFormat="1" applyFont="1" applyFill="1" applyBorder="1" applyAlignment="1">
      <alignment horizontal="right"/>
    </xf>
    <xf numFmtId="0" fontId="13" fillId="5" borderId="9" xfId="0" applyFont="1" applyFill="1" applyBorder="1" applyAlignment="1">
      <alignment horizontal="right"/>
    </xf>
    <xf numFmtId="3" fontId="7" fillId="0" borderId="38" xfId="0" applyNumberFormat="1" applyFont="1" applyBorder="1" applyAlignment="1">
      <alignment horizontal="center"/>
    </xf>
    <xf numFmtId="165" fontId="13" fillId="5" borderId="9" xfId="0" applyNumberFormat="1" applyFont="1" applyFill="1" applyBorder="1" applyAlignment="1">
      <alignment horizontal="right"/>
    </xf>
    <xf numFmtId="3" fontId="7" fillId="0" borderId="9" xfId="0" applyNumberFormat="1" applyFont="1" applyBorder="1" applyAlignment="1">
      <alignment horizontal="center"/>
    </xf>
    <xf numFmtId="0" fontId="7" fillId="0" borderId="9" xfId="0" applyFont="1" applyBorder="1" applyAlignment="1">
      <alignment horizontal="center"/>
    </xf>
    <xf numFmtId="166" fontId="13" fillId="5" borderId="9" xfId="0" applyNumberFormat="1" applyFont="1" applyFill="1" applyBorder="1" applyAlignment="1">
      <alignment horizontal="right"/>
    </xf>
    <xf numFmtId="164" fontId="13" fillId="5" borderId="9" xfId="0" applyNumberFormat="1" applyFont="1" applyFill="1" applyBorder="1" applyAlignment="1">
      <alignment horizontal="right"/>
    </xf>
    <xf numFmtId="3" fontId="13" fillId="5" borderId="9" xfId="0" applyNumberFormat="1" applyFont="1" applyFill="1" applyBorder="1" applyAlignment="1">
      <alignment horizontal="right"/>
    </xf>
    <xf numFmtId="3" fontId="13" fillId="5" borderId="9" xfId="0" applyNumberFormat="1" applyFont="1" applyFill="1" applyBorder="1" applyAlignment="1">
      <alignment horizontal="right"/>
    </xf>
    <xf numFmtId="0" fontId="7" fillId="0" borderId="39" xfId="0" applyFont="1" applyBorder="1" applyAlignment="1">
      <alignment horizontal="center"/>
    </xf>
    <xf numFmtId="0" fontId="13" fillId="5" borderId="9" xfId="0" applyFont="1" applyFill="1" applyBorder="1" applyAlignment="1">
      <alignment horizontal="right"/>
    </xf>
    <xf numFmtId="3" fontId="13" fillId="5" borderId="39" xfId="0" applyNumberFormat="1" applyFont="1" applyFill="1" applyBorder="1" applyAlignment="1">
      <alignment horizontal="right"/>
    </xf>
    <xf numFmtId="1" fontId="7" fillId="0" borderId="9" xfId="0" applyNumberFormat="1" applyFont="1" applyBorder="1" applyAlignment="1">
      <alignment horizontal="center"/>
    </xf>
    <xf numFmtId="3" fontId="7" fillId="0" borderId="40" xfId="0" applyNumberFormat="1" applyFont="1" applyBorder="1" applyAlignment="1">
      <alignment horizontal="right"/>
    </xf>
    <xf numFmtId="3" fontId="8" fillId="0" borderId="40" xfId="0" applyNumberFormat="1" applyFont="1" applyBorder="1" applyAlignment="1">
      <alignment horizontal="right"/>
    </xf>
    <xf numFmtId="3" fontId="7" fillId="0" borderId="38" xfId="0" applyNumberFormat="1" applyFont="1" applyBorder="1" applyAlignment="1">
      <alignment horizontal="right"/>
    </xf>
    <xf numFmtId="0" fontId="7" fillId="0" borderId="9" xfId="0" applyFont="1" applyBorder="1" applyAlignment="1">
      <alignment horizontal="right"/>
    </xf>
    <xf numFmtId="3" fontId="7" fillId="0" borderId="9" xfId="0" applyNumberFormat="1" applyFont="1" applyBorder="1" applyAlignment="1">
      <alignment horizontal="right"/>
    </xf>
    <xf numFmtId="168" fontId="7" fillId="0" borderId="39" xfId="0" applyNumberFormat="1" applyFont="1" applyBorder="1" applyAlignment="1">
      <alignment horizontal="center"/>
    </xf>
    <xf numFmtId="3" fontId="8" fillId="0" borderId="9" xfId="0" applyNumberFormat="1" applyFont="1" applyBorder="1" applyAlignment="1">
      <alignment horizontal="right"/>
    </xf>
    <xf numFmtId="164" fontId="7" fillId="0" borderId="9" xfId="0" applyNumberFormat="1" applyFont="1" applyBorder="1" applyAlignment="1">
      <alignment horizontal="center"/>
    </xf>
    <xf numFmtId="10" fontId="7" fillId="0" borderId="9" xfId="0" applyNumberFormat="1" applyFont="1" applyBorder="1" applyAlignment="1">
      <alignment horizontal="center"/>
    </xf>
    <xf numFmtId="4" fontId="7" fillId="0" borderId="9" xfId="0" applyNumberFormat="1" applyFont="1" applyBorder="1" applyAlignment="1">
      <alignment horizontal="center"/>
    </xf>
    <xf numFmtId="0" fontId="7" fillId="0" borderId="39" xfId="0" applyFont="1" applyBorder="1" applyAlignment="1">
      <alignment horizontal="right"/>
    </xf>
    <xf numFmtId="169" fontId="7" fillId="0" borderId="31" xfId="0" applyNumberFormat="1" applyFont="1" applyBorder="1" applyAlignment="1">
      <alignment horizontal="center"/>
    </xf>
    <xf numFmtId="167" fontId="7" fillId="0" borderId="9" xfId="0" applyNumberFormat="1" applyFont="1" applyBorder="1" applyAlignment="1">
      <alignment horizontal="right"/>
    </xf>
    <xf numFmtId="2" fontId="7" fillId="0" borderId="9" xfId="0" applyNumberFormat="1" applyFont="1" applyBorder="1" applyAlignment="1">
      <alignment horizontal="right"/>
    </xf>
    <xf numFmtId="1" fontId="7" fillId="0" borderId="9" xfId="0" applyNumberFormat="1" applyFont="1" applyBorder="1" applyAlignment="1">
      <alignment horizontal="right"/>
    </xf>
    <xf numFmtId="3" fontId="12" fillId="0" borderId="26" xfId="0" applyNumberFormat="1" applyFont="1" applyBorder="1" applyAlignment="1">
      <alignment horizontal="center"/>
    </xf>
    <xf numFmtId="170" fontId="7" fillId="0" borderId="26" xfId="0" applyNumberFormat="1" applyFont="1" applyBorder="1" applyAlignment="1">
      <alignment horizontal="center"/>
    </xf>
    <xf numFmtId="165" fontId="7" fillId="0" borderId="9" xfId="0" applyNumberFormat="1" applyFont="1" applyBorder="1" applyAlignment="1">
      <alignment horizontal="right"/>
    </xf>
    <xf numFmtId="168" fontId="7" fillId="0" borderId="9" xfId="0" applyNumberFormat="1" applyFont="1" applyBorder="1" applyAlignment="1">
      <alignment horizontal="right"/>
    </xf>
    <xf numFmtId="3" fontId="7" fillId="0" borderId="39" xfId="0" applyNumberFormat="1" applyFont="1" applyBorder="1" applyAlignment="1">
      <alignment horizontal="right"/>
    </xf>
    <xf numFmtId="3" fontId="7" fillId="0" borderId="33" xfId="0" applyNumberFormat="1" applyFont="1" applyBorder="1" applyAlignment="1">
      <alignment horizontal="center"/>
    </xf>
    <xf numFmtId="165" fontId="7" fillId="0" borderId="26" xfId="0" applyNumberFormat="1" applyFont="1" applyBorder="1" applyAlignment="1">
      <alignment horizontal="center"/>
    </xf>
    <xf numFmtId="3" fontId="7" fillId="0" borderId="38" xfId="0" applyNumberFormat="1" applyFont="1" applyBorder="1" applyAlignment="1">
      <alignment horizontal="right"/>
    </xf>
    <xf numFmtId="3" fontId="7" fillId="0" borderId="9" xfId="0" applyNumberFormat="1" applyFont="1" applyBorder="1" applyAlignment="1">
      <alignment horizontal="right"/>
    </xf>
    <xf numFmtId="0" fontId="7" fillId="0" borderId="9" xfId="0" applyFont="1" applyBorder="1" applyAlignment="1">
      <alignment horizontal="right"/>
    </xf>
    <xf numFmtId="165" fontId="7" fillId="0" borderId="9" xfId="0" applyNumberFormat="1" applyFont="1" applyBorder="1" applyAlignment="1">
      <alignment horizontal="right"/>
    </xf>
    <xf numFmtId="169" fontId="7" fillId="0" borderId="41" xfId="0" applyNumberFormat="1" applyFont="1" applyBorder="1" applyAlignment="1">
      <alignment horizontal="center"/>
    </xf>
    <xf numFmtId="0" fontId="7" fillId="0" borderId="39" xfId="0" applyFont="1" applyBorder="1" applyAlignment="1">
      <alignment horizontal="right"/>
    </xf>
    <xf numFmtId="3" fontId="12" fillId="5" borderId="0" xfId="0" applyNumberFormat="1" applyFont="1" applyFill="1" applyAlignment="1">
      <alignment horizontal="center"/>
    </xf>
    <xf numFmtId="168" fontId="7" fillId="0" borderId="39" xfId="0" applyNumberFormat="1" applyFont="1" applyBorder="1" applyAlignment="1">
      <alignment horizontal="right"/>
    </xf>
    <xf numFmtId="170" fontId="7" fillId="0" borderId="0" xfId="0" applyNumberFormat="1" applyFont="1" applyAlignment="1">
      <alignment horizontal="center"/>
    </xf>
    <xf numFmtId="164" fontId="7" fillId="0" borderId="9" xfId="0" applyNumberFormat="1" applyFont="1" applyBorder="1" applyAlignment="1">
      <alignment horizontal="right"/>
    </xf>
    <xf numFmtId="4" fontId="7" fillId="0" borderId="9" xfId="0" applyNumberFormat="1" applyFont="1" applyBorder="1" applyAlignment="1">
      <alignment horizontal="right"/>
    </xf>
    <xf numFmtId="169" fontId="7" fillId="0" borderId="31" xfId="0" applyNumberFormat="1" applyFont="1" applyBorder="1" applyAlignment="1">
      <alignment horizontal="right"/>
    </xf>
    <xf numFmtId="164" fontId="13" fillId="0" borderId="26" xfId="0" applyNumberFormat="1" applyFont="1" applyBorder="1" applyAlignment="1">
      <alignment horizontal="right"/>
    </xf>
    <xf numFmtId="3" fontId="7" fillId="0" borderId="14" xfId="0" applyNumberFormat="1" applyFont="1" applyBorder="1" applyAlignment="1">
      <alignment horizontal="center"/>
    </xf>
    <xf numFmtId="3" fontId="12" fillId="0" borderId="0" xfId="0" applyNumberFormat="1" applyFont="1" applyAlignment="1">
      <alignment horizontal="center"/>
    </xf>
    <xf numFmtId="3" fontId="7" fillId="0" borderId="33" xfId="0" applyNumberFormat="1" applyFont="1" applyBorder="1" applyAlignment="1">
      <alignment horizontal="right"/>
    </xf>
    <xf numFmtId="169" fontId="7" fillId="0" borderId="41" xfId="0" applyNumberFormat="1" applyFont="1" applyBorder="1" applyAlignment="1">
      <alignment horizontal="right"/>
    </xf>
    <xf numFmtId="164" fontId="13" fillId="5" borderId="0" xfId="0" applyNumberFormat="1" applyFont="1" applyFill="1" applyAlignment="1">
      <alignment horizontal="right"/>
    </xf>
    <xf numFmtId="3" fontId="7" fillId="0" borderId="14" xfId="0" applyNumberFormat="1" applyFont="1" applyBorder="1" applyAlignment="1">
      <alignment horizontal="right"/>
    </xf>
    <xf numFmtId="164" fontId="13" fillId="0" borderId="0" xfId="0" applyNumberFormat="1" applyFont="1" applyAlignment="1">
      <alignment horizontal="right"/>
    </xf>
    <xf numFmtId="0" fontId="7" fillId="0" borderId="9" xfId="0" applyFont="1" applyBorder="1" applyAlignment="1"/>
    <xf numFmtId="3" fontId="12" fillId="5" borderId="9" xfId="0" applyNumberFormat="1" applyFont="1" applyFill="1" applyBorder="1" applyAlignment="1">
      <alignment horizontal="center"/>
    </xf>
    <xf numFmtId="3" fontId="13" fillId="5" borderId="9" xfId="0" applyNumberFormat="1" applyFont="1" applyFill="1" applyBorder="1" applyAlignment="1">
      <alignment horizontal="center"/>
    </xf>
    <xf numFmtId="170" fontId="7" fillId="0" borderId="9" xfId="0" applyNumberFormat="1" applyFont="1" applyBorder="1" applyAlignment="1">
      <alignment horizontal="center"/>
    </xf>
    <xf numFmtId="0" fontId="7" fillId="0" borderId="0" xfId="0" applyNumberFormat="1" applyFont="1" applyAlignment="1">
      <alignment horizontal="center"/>
    </xf>
    <xf numFmtId="0" fontId="7" fillId="0" borderId="26" xfId="0" applyNumberFormat="1" applyFont="1" applyBorder="1" applyAlignment="1">
      <alignment horizontal="center"/>
    </xf>
    <xf numFmtId="166" fontId="13" fillId="5" borderId="9" xfId="0" applyNumberFormat="1" applyFont="1" applyFill="1" applyBorder="1" applyAlignment="1">
      <alignment horizontal="right"/>
    </xf>
    <xf numFmtId="164" fontId="13" fillId="5" borderId="9" xfId="0" applyNumberFormat="1" applyFont="1" applyFill="1" applyBorder="1" applyAlignment="1">
      <alignment horizontal="right"/>
    </xf>
    <xf numFmtId="166" fontId="13" fillId="0" borderId="26" xfId="0" applyNumberFormat="1" applyFont="1" applyBorder="1" applyAlignment="1">
      <alignment horizontal="right"/>
    </xf>
    <xf numFmtId="166" fontId="13" fillId="5" borderId="0" xfId="0" applyNumberFormat="1" applyFont="1" applyFill="1" applyAlignment="1">
      <alignment horizontal="right"/>
    </xf>
    <xf numFmtId="166" fontId="13" fillId="0" borderId="0" xfId="0" applyNumberFormat="1" applyFont="1" applyAlignment="1">
      <alignment horizontal="center"/>
    </xf>
    <xf numFmtId="166" fontId="13" fillId="5" borderId="0" xfId="0" applyNumberFormat="1" applyFont="1" applyFill="1" applyAlignment="1">
      <alignment horizontal="center"/>
    </xf>
    <xf numFmtId="0" fontId="7" fillId="0" borderId="9" xfId="0" applyNumberFormat="1" applyFont="1" applyBorder="1" applyAlignment="1">
      <alignment horizontal="center"/>
    </xf>
    <xf numFmtId="3" fontId="13" fillId="0" borderId="26" xfId="0" applyNumberFormat="1" applyFont="1" applyBorder="1" applyAlignment="1">
      <alignment horizontal="center"/>
    </xf>
    <xf numFmtId="3" fontId="7" fillId="0" borderId="16" xfId="0" applyNumberFormat="1" applyFont="1" applyBorder="1" applyAlignment="1">
      <alignment horizontal="center"/>
    </xf>
    <xf numFmtId="171" fontId="7" fillId="0" borderId="26" xfId="0" applyNumberFormat="1" applyFont="1" applyBorder="1" applyAlignment="1">
      <alignment horizontal="center"/>
    </xf>
    <xf numFmtId="3" fontId="7" fillId="0" borderId="21" xfId="0" applyNumberFormat="1" applyFont="1" applyBorder="1" applyAlignment="1">
      <alignment horizontal="center"/>
    </xf>
    <xf numFmtId="171" fontId="7" fillId="0" borderId="0" xfId="0" applyNumberFormat="1" applyFont="1" applyAlignment="1">
      <alignment horizontal="center"/>
    </xf>
    <xf numFmtId="3" fontId="7" fillId="0" borderId="16" xfId="0" applyNumberFormat="1" applyFont="1" applyBorder="1" applyAlignment="1">
      <alignment horizontal="right"/>
    </xf>
    <xf numFmtId="3" fontId="7" fillId="0" borderId="21" xfId="0" applyNumberFormat="1" applyFont="1" applyBorder="1" applyAlignment="1">
      <alignment horizontal="right"/>
    </xf>
    <xf numFmtId="168" fontId="13" fillId="0" borderId="0" xfId="0" applyNumberFormat="1" applyFont="1" applyAlignment="1">
      <alignment horizontal="center"/>
    </xf>
    <xf numFmtId="3" fontId="8" fillId="0" borderId="14" xfId="0" applyNumberFormat="1" applyFont="1" applyBorder="1" applyAlignment="1">
      <alignment horizontal="center"/>
    </xf>
    <xf numFmtId="168" fontId="13" fillId="5" borderId="0" xfId="0" applyNumberFormat="1" applyFont="1" applyFill="1" applyAlignment="1">
      <alignment horizontal="center"/>
    </xf>
    <xf numFmtId="3" fontId="13" fillId="5" borderId="0" xfId="0" applyNumberFormat="1" applyFont="1" applyFill="1" applyAlignment="1">
      <alignment horizontal="center"/>
    </xf>
    <xf numFmtId="3" fontId="13" fillId="0" borderId="0" xfId="0" applyNumberFormat="1" applyFont="1" applyAlignment="1">
      <alignment horizontal="center"/>
    </xf>
    <xf numFmtId="0" fontId="7" fillId="0" borderId="38" xfId="0" applyFont="1" applyBorder="1" applyAlignment="1">
      <alignment horizontal="center"/>
    </xf>
    <xf numFmtId="168" fontId="13" fillId="5" borderId="0" xfId="0" applyNumberFormat="1" applyFont="1" applyFill="1" applyAlignment="1">
      <alignment horizontal="right"/>
    </xf>
    <xf numFmtId="3" fontId="8" fillId="0" borderId="14" xfId="0" applyNumberFormat="1" applyFont="1" applyBorder="1" applyAlignment="1">
      <alignment horizontal="right"/>
    </xf>
    <xf numFmtId="3" fontId="13" fillId="0" borderId="9" xfId="0" applyNumberFormat="1" applyFont="1" applyBorder="1" applyAlignment="1">
      <alignment horizontal="center"/>
    </xf>
    <xf numFmtId="165" fontId="7" fillId="0" borderId="9" xfId="0" applyNumberFormat="1" applyFont="1" applyBorder="1" applyAlignment="1">
      <alignment horizontal="center"/>
    </xf>
    <xf numFmtId="168" fontId="13" fillId="0" borderId="0" xfId="0" applyNumberFormat="1" applyFont="1" applyAlignment="1">
      <alignment horizontal="right"/>
    </xf>
    <xf numFmtId="164" fontId="13" fillId="5" borderId="32" xfId="0" applyNumberFormat="1" applyFont="1" applyFill="1" applyBorder="1" applyAlignment="1">
      <alignment horizontal="center"/>
    </xf>
    <xf numFmtId="0" fontId="13" fillId="5" borderId="26" xfId="0" applyFont="1" applyFill="1" applyBorder="1" applyAlignment="1">
      <alignment horizontal="center"/>
    </xf>
    <xf numFmtId="3" fontId="13" fillId="5" borderId="26" xfId="0" applyNumberFormat="1" applyFont="1" applyFill="1" applyBorder="1" applyAlignment="1">
      <alignment horizontal="center"/>
    </xf>
    <xf numFmtId="0" fontId="13" fillId="5" borderId="26" xfId="0" applyFont="1" applyFill="1" applyBorder="1" applyAlignment="1"/>
    <xf numFmtId="3" fontId="13" fillId="5" borderId="26" xfId="0" applyNumberFormat="1" applyFont="1" applyFill="1" applyBorder="1" applyAlignment="1"/>
    <xf numFmtId="3" fontId="13" fillId="5" borderId="26" xfId="0" applyNumberFormat="1" applyFont="1" applyFill="1" applyBorder="1" applyAlignment="1">
      <alignment horizontal="center"/>
    </xf>
    <xf numFmtId="3" fontId="13" fillId="5" borderId="33" xfId="0" applyNumberFormat="1" applyFont="1" applyFill="1" applyBorder="1" applyAlignment="1">
      <alignment horizontal="center"/>
    </xf>
    <xf numFmtId="164" fontId="13" fillId="0" borderId="38" xfId="0" applyNumberFormat="1" applyFont="1" applyBorder="1" applyAlignment="1">
      <alignment horizontal="right"/>
    </xf>
    <xf numFmtId="0" fontId="13" fillId="0" borderId="9" xfId="0" applyFont="1" applyBorder="1" applyAlignment="1">
      <alignment horizontal="right"/>
    </xf>
    <xf numFmtId="165" fontId="13" fillId="0" borderId="9" xfId="0" applyNumberFormat="1" applyFont="1" applyBorder="1" applyAlignment="1">
      <alignment horizontal="right"/>
    </xf>
    <xf numFmtId="166" fontId="13" fillId="0" borderId="9" xfId="0" applyNumberFormat="1" applyFont="1" applyBorder="1" applyAlignment="1">
      <alignment horizontal="right"/>
    </xf>
    <xf numFmtId="164" fontId="13" fillId="0" borderId="9" xfId="0" applyNumberFormat="1" applyFont="1" applyBorder="1" applyAlignment="1">
      <alignment horizontal="right"/>
    </xf>
    <xf numFmtId="3" fontId="13" fillId="0" borderId="9" xfId="0" applyNumberFormat="1" applyFont="1" applyBorder="1" applyAlignment="1">
      <alignment horizontal="right"/>
    </xf>
    <xf numFmtId="3" fontId="13" fillId="0" borderId="9" xfId="0" applyNumberFormat="1" applyFont="1" applyBorder="1" applyAlignment="1">
      <alignment horizontal="right"/>
    </xf>
    <xf numFmtId="0" fontId="13" fillId="0" borderId="9" xfId="0" applyFont="1" applyBorder="1" applyAlignment="1">
      <alignment horizontal="right"/>
    </xf>
    <xf numFmtId="3" fontId="13" fillId="0" borderId="39" xfId="0" applyNumberFormat="1" applyFont="1" applyBorder="1" applyAlignment="1">
      <alignment horizontal="right"/>
    </xf>
    <xf numFmtId="0" fontId="7" fillId="0" borderId="38" xfId="0" applyFont="1" applyBorder="1" applyAlignment="1">
      <alignment horizontal="right"/>
    </xf>
    <xf numFmtId="0" fontId="13" fillId="0" borderId="0" xfId="0" applyFont="1" applyAlignment="1">
      <alignment horizontal="center"/>
    </xf>
    <xf numFmtId="164" fontId="13" fillId="5" borderId="32" xfId="0" applyNumberFormat="1" applyFont="1" applyFill="1" applyBorder="1" applyAlignment="1">
      <alignment horizontal="right"/>
    </xf>
    <xf numFmtId="0" fontId="13" fillId="5" borderId="26" xfId="0" applyFont="1" applyFill="1" applyBorder="1" applyAlignment="1">
      <alignment horizontal="right"/>
    </xf>
    <xf numFmtId="165" fontId="13" fillId="5" borderId="26" xfId="0" applyNumberFormat="1" applyFont="1" applyFill="1" applyBorder="1" applyAlignment="1">
      <alignment horizontal="right"/>
    </xf>
    <xf numFmtId="166" fontId="13" fillId="5" borderId="26" xfId="0" applyNumberFormat="1" applyFont="1" applyFill="1" applyBorder="1" applyAlignment="1">
      <alignment horizontal="right"/>
    </xf>
    <xf numFmtId="164" fontId="13" fillId="5" borderId="26" xfId="0" applyNumberFormat="1" applyFont="1" applyFill="1" applyBorder="1" applyAlignment="1">
      <alignment horizontal="right"/>
    </xf>
    <xf numFmtId="3" fontId="13" fillId="5" borderId="26" xfId="0" applyNumberFormat="1" applyFont="1" applyFill="1" applyBorder="1" applyAlignment="1">
      <alignment horizontal="right"/>
    </xf>
    <xf numFmtId="3" fontId="13" fillId="5" borderId="26" xfId="0" applyNumberFormat="1" applyFont="1" applyFill="1" applyBorder="1" applyAlignment="1">
      <alignment horizontal="right"/>
    </xf>
    <xf numFmtId="0" fontId="13" fillId="5" borderId="26" xfId="0" applyFont="1" applyFill="1" applyBorder="1" applyAlignment="1">
      <alignment horizontal="right"/>
    </xf>
    <xf numFmtId="3" fontId="13" fillId="5" borderId="33" xfId="0" applyNumberFormat="1" applyFont="1" applyFill="1" applyBorder="1" applyAlignment="1">
      <alignment horizontal="right"/>
    </xf>
    <xf numFmtId="0" fontId="13" fillId="5" borderId="0" xfId="0" applyFont="1" applyFill="1" applyAlignment="1">
      <alignment horizontal="center"/>
    </xf>
    <xf numFmtId="165" fontId="13" fillId="0" borderId="0" xfId="0" applyNumberFormat="1" applyFont="1" applyAlignment="1">
      <alignment horizontal="right"/>
    </xf>
    <xf numFmtId="3" fontId="13" fillId="0" borderId="0" xfId="0" applyNumberFormat="1" applyFont="1" applyAlignment="1">
      <alignment horizontal="right"/>
    </xf>
    <xf numFmtId="3" fontId="13" fillId="0" borderId="0" xfId="0" applyNumberFormat="1" applyFont="1" applyAlignment="1">
      <alignment horizontal="right"/>
    </xf>
    <xf numFmtId="165" fontId="13" fillId="5" borderId="0" xfId="0" applyNumberFormat="1" applyFont="1" applyFill="1" applyAlignment="1">
      <alignment horizontal="right"/>
    </xf>
    <xf numFmtId="3" fontId="13" fillId="5" borderId="0" xfId="0" applyNumberFormat="1" applyFont="1" applyFill="1" applyAlignment="1">
      <alignment horizontal="right"/>
    </xf>
    <xf numFmtId="0" fontId="13" fillId="0" borderId="0" xfId="0" quotePrefix="1" applyFont="1" applyAlignment="1">
      <alignment horizontal="center"/>
    </xf>
    <xf numFmtId="0" fontId="13" fillId="0" borderId="14" xfId="0" applyFont="1" applyBorder="1" applyAlignment="1">
      <alignment horizontal="center"/>
    </xf>
    <xf numFmtId="0" fontId="13" fillId="0" borderId="0" xfId="0" quotePrefix="1" applyFont="1" applyAlignment="1">
      <alignment horizontal="right"/>
    </xf>
    <xf numFmtId="0" fontId="13" fillId="5" borderId="14" xfId="0" applyFont="1" applyFill="1" applyBorder="1" applyAlignment="1">
      <alignment horizontal="center"/>
    </xf>
    <xf numFmtId="0" fontId="7" fillId="0" borderId="0" xfId="0" applyFont="1" applyAlignment="1">
      <alignment horizontal="left"/>
    </xf>
    <xf numFmtId="0" fontId="13" fillId="0" borderId="39" xfId="0" applyFont="1" applyBorder="1" applyAlignment="1">
      <alignment horizontal="center"/>
    </xf>
    <xf numFmtId="0" fontId="13" fillId="0" borderId="33" xfId="0" applyFont="1" applyBorder="1" applyAlignment="1">
      <alignment horizontal="center"/>
    </xf>
    <xf numFmtId="0" fontId="7" fillId="0" borderId="32" xfId="0" applyFont="1" applyBorder="1" applyAlignment="1">
      <alignment horizontal="center"/>
    </xf>
    <xf numFmtId="0" fontId="7" fillId="41" borderId="0" xfId="0" applyFont="1" applyFill="1" applyAlignment="1">
      <alignment horizontal="left"/>
    </xf>
    <xf numFmtId="0" fontId="13" fillId="5" borderId="14" xfId="0" applyFont="1" applyFill="1" applyBorder="1" applyAlignment="1">
      <alignment horizontal="right"/>
    </xf>
    <xf numFmtId="0" fontId="13" fillId="0" borderId="14" xfId="0" applyFont="1" applyBorder="1" applyAlignment="1">
      <alignment horizontal="right"/>
    </xf>
    <xf numFmtId="166" fontId="13" fillId="0" borderId="9" xfId="0" applyNumberFormat="1" applyFont="1" applyBorder="1" applyAlignment="1">
      <alignment horizontal="right"/>
    </xf>
    <xf numFmtId="3" fontId="13" fillId="5" borderId="26" xfId="0" applyNumberFormat="1" applyFont="1" applyFill="1" applyBorder="1" applyAlignment="1">
      <alignment horizontal="center"/>
    </xf>
    <xf numFmtId="0" fontId="13" fillId="5" borderId="33" xfId="0" applyFont="1" applyFill="1" applyBorder="1" applyAlignment="1">
      <alignment horizontal="center"/>
    </xf>
    <xf numFmtId="0" fontId="13" fillId="0" borderId="39" xfId="0" applyFont="1" applyBorder="1" applyAlignment="1">
      <alignment horizontal="right"/>
    </xf>
    <xf numFmtId="166" fontId="13" fillId="5" borderId="26" xfId="0" applyNumberFormat="1" applyFont="1" applyFill="1" applyBorder="1" applyAlignment="1">
      <alignment horizontal="right"/>
    </xf>
    <xf numFmtId="164" fontId="13" fillId="5" borderId="26" xfId="0" applyNumberFormat="1" applyFont="1" applyFill="1" applyBorder="1" applyAlignment="1">
      <alignment horizontal="right"/>
    </xf>
    <xf numFmtId="0" fontId="13" fillId="5" borderId="33" xfId="0" applyFont="1" applyFill="1" applyBorder="1" applyAlignment="1">
      <alignment horizontal="right"/>
    </xf>
    <xf numFmtId="0" fontId="7" fillId="0" borderId="32" xfId="0" applyFont="1" applyBorder="1" applyAlignment="1">
      <alignment horizontal="right"/>
    </xf>
    <xf numFmtId="0" fontId="13" fillId="5" borderId="39" xfId="0" applyFont="1" applyFill="1" applyBorder="1" applyAlignment="1">
      <alignment horizontal="center"/>
    </xf>
    <xf numFmtId="0" fontId="13" fillId="5" borderId="39" xfId="0" applyFont="1" applyFill="1" applyBorder="1" applyAlignment="1">
      <alignment horizontal="right"/>
    </xf>
    <xf numFmtId="0" fontId="13" fillId="0" borderId="33" xfId="0" applyFont="1" applyBorder="1" applyAlignment="1">
      <alignment horizontal="right"/>
    </xf>
    <xf numFmtId="3" fontId="7" fillId="0" borderId="17" xfId="0" applyNumberFormat="1" applyFont="1" applyBorder="1" applyAlignment="1">
      <alignment horizontal="center"/>
    </xf>
    <xf numFmtId="3" fontId="7" fillId="0" borderId="5" xfId="0" applyNumberFormat="1" applyFont="1" applyBorder="1" applyAlignment="1">
      <alignment horizontal="center"/>
    </xf>
    <xf numFmtId="3" fontId="7" fillId="0" borderId="11" xfId="0" applyNumberFormat="1" applyFont="1" applyBorder="1" applyAlignment="1">
      <alignment horizontal="center"/>
    </xf>
    <xf numFmtId="164" fontId="13" fillId="0" borderId="9" xfId="0" applyNumberFormat="1" applyFont="1" applyBorder="1" applyAlignment="1">
      <alignment horizontal="right"/>
    </xf>
    <xf numFmtId="164" fontId="13" fillId="0" borderId="0" xfId="0" applyNumberFormat="1" applyFont="1" applyAlignment="1">
      <alignment horizontal="center"/>
    </xf>
    <xf numFmtId="164" fontId="13" fillId="5" borderId="0" xfId="0" applyNumberFormat="1" applyFont="1" applyFill="1" applyAlignment="1">
      <alignment horizontal="center"/>
    </xf>
    <xf numFmtId="172" fontId="7" fillId="0" borderId="26" xfId="0" applyNumberFormat="1" applyFont="1" applyBorder="1" applyAlignment="1">
      <alignment horizontal="center"/>
    </xf>
    <xf numFmtId="172" fontId="7" fillId="0" borderId="0" xfId="0" applyNumberFormat="1" applyFont="1" applyAlignment="1">
      <alignment horizontal="center"/>
    </xf>
    <xf numFmtId="3" fontId="13" fillId="0" borderId="9" xfId="0" applyNumberFormat="1" applyFont="1" applyBorder="1" applyAlignment="1">
      <alignment horizontal="center"/>
    </xf>
    <xf numFmtId="3" fontId="13" fillId="0" borderId="9" xfId="0" applyNumberFormat="1" applyFont="1" applyBorder="1" applyAlignment="1">
      <alignment horizontal="center"/>
    </xf>
    <xf numFmtId="172" fontId="7" fillId="0" borderId="9" xfId="0" applyNumberFormat="1" applyFont="1" applyBorder="1" applyAlignment="1">
      <alignment horizontal="center"/>
    </xf>
    <xf numFmtId="173" fontId="7" fillId="0" borderId="0" xfId="0" applyNumberFormat="1" applyFont="1" applyAlignment="1">
      <alignment horizontal="center"/>
    </xf>
    <xf numFmtId="0" fontId="13" fillId="41" borderId="0" xfId="0" applyFont="1" applyFill="1" applyAlignment="1"/>
    <xf numFmtId="0" fontId="13" fillId="41" borderId="14" xfId="0" applyFont="1" applyFill="1" applyBorder="1" applyAlignment="1">
      <alignment horizontal="center"/>
    </xf>
    <xf numFmtId="0" fontId="7" fillId="0" borderId="26" xfId="0" applyNumberFormat="1" applyFont="1" applyBorder="1" applyAlignment="1">
      <alignment horizontal="center"/>
    </xf>
    <xf numFmtId="0" fontId="7" fillId="0" borderId="0" xfId="0" applyNumberFormat="1" applyFont="1" applyAlignment="1">
      <alignment horizontal="center"/>
    </xf>
    <xf numFmtId="0" fontId="13" fillId="41" borderId="26" xfId="0" applyFont="1" applyFill="1" applyBorder="1" applyAlignment="1"/>
    <xf numFmtId="0" fontId="13" fillId="41" borderId="33" xfId="0" applyFont="1" applyFill="1" applyBorder="1" applyAlignment="1">
      <alignment horizontal="center"/>
    </xf>
    <xf numFmtId="0" fontId="13" fillId="41" borderId="0" xfId="0" applyFont="1" applyFill="1" applyAlignment="1">
      <alignment horizontal="right"/>
    </xf>
    <xf numFmtId="0" fontId="13" fillId="41" borderId="14" xfId="0" applyFont="1" applyFill="1" applyBorder="1" applyAlignment="1">
      <alignment horizontal="right"/>
    </xf>
    <xf numFmtId="0" fontId="13" fillId="41" borderId="26" xfId="0" applyFont="1" applyFill="1" applyBorder="1" applyAlignment="1">
      <alignment horizontal="right"/>
    </xf>
    <xf numFmtId="0" fontId="13" fillId="41" borderId="33" xfId="0" applyFont="1" applyFill="1" applyBorder="1" applyAlignment="1">
      <alignment horizontal="right"/>
    </xf>
    <xf numFmtId="3" fontId="8" fillId="0" borderId="32" xfId="0" applyNumberFormat="1" applyFont="1" applyBorder="1" applyAlignment="1">
      <alignment horizontal="center"/>
    </xf>
    <xf numFmtId="3" fontId="8" fillId="0" borderId="13" xfId="0" applyNumberFormat="1" applyFont="1" applyBorder="1" applyAlignment="1">
      <alignment horizontal="center"/>
    </xf>
    <xf numFmtId="3" fontId="8" fillId="0" borderId="38" xfId="0" applyNumberFormat="1" applyFont="1" applyBorder="1" applyAlignment="1">
      <alignment horizontal="center"/>
    </xf>
    <xf numFmtId="0" fontId="13" fillId="41" borderId="9" xfId="0" applyFont="1" applyFill="1" applyBorder="1" applyAlignment="1"/>
    <xf numFmtId="0" fontId="13" fillId="41" borderId="39" xfId="0" applyFont="1" applyFill="1" applyBorder="1" applyAlignment="1">
      <alignment horizontal="center"/>
    </xf>
    <xf numFmtId="0" fontId="13" fillId="41" borderId="9" xfId="0" applyFont="1" applyFill="1" applyBorder="1" applyAlignment="1">
      <alignment horizontal="right"/>
    </xf>
    <xf numFmtId="0" fontId="13" fillId="41" borderId="39" xfId="0" applyFont="1" applyFill="1" applyBorder="1" applyAlignment="1">
      <alignment horizontal="right"/>
    </xf>
    <xf numFmtId="3" fontId="8" fillId="0" borderId="32" xfId="0" applyNumberFormat="1" applyFont="1" applyBorder="1" applyAlignment="1">
      <alignment horizontal="right"/>
    </xf>
    <xf numFmtId="3" fontId="8" fillId="0" borderId="13" xfId="0" applyNumberFormat="1" applyFont="1" applyBorder="1" applyAlignment="1">
      <alignment horizontal="right"/>
    </xf>
    <xf numFmtId="0" fontId="13" fillId="0" borderId="14" xfId="0" applyFont="1" applyBorder="1" applyAlignment="1">
      <alignment horizontal="center"/>
    </xf>
    <xf numFmtId="3" fontId="8" fillId="0" borderId="38" xfId="0" applyNumberFormat="1" applyFont="1" applyBorder="1" applyAlignment="1">
      <alignment horizontal="right"/>
    </xf>
    <xf numFmtId="0" fontId="13" fillId="5" borderId="14" xfId="0" applyFont="1" applyFill="1" applyBorder="1" applyAlignment="1">
      <alignment horizontal="center"/>
    </xf>
    <xf numFmtId="0" fontId="13" fillId="5" borderId="0" xfId="0" applyFont="1" applyFill="1" applyAlignment="1">
      <alignment horizontal="right"/>
    </xf>
    <xf numFmtId="0" fontId="13" fillId="5" borderId="14" xfId="0" applyFont="1" applyFill="1" applyBorder="1" applyAlignment="1">
      <alignment horizontal="right"/>
    </xf>
    <xf numFmtId="0" fontId="13" fillId="0" borderId="39" xfId="0" applyFont="1" applyBorder="1" applyAlignment="1">
      <alignment horizontal="center"/>
    </xf>
    <xf numFmtId="0" fontId="13" fillId="5" borderId="39" xfId="0" applyFont="1" applyFill="1" applyBorder="1" applyAlignment="1">
      <alignment horizontal="center"/>
    </xf>
    <xf numFmtId="0" fontId="13" fillId="5" borderId="39" xfId="0" applyFont="1" applyFill="1" applyBorder="1" applyAlignment="1">
      <alignment horizontal="right"/>
    </xf>
    <xf numFmtId="0" fontId="5" fillId="7" borderId="0" xfId="0" applyFont="1" applyFill="1" applyAlignment="1">
      <alignment horizontal="center" vertical="center" wrapText="1"/>
    </xf>
    <xf numFmtId="0" fontId="5" fillId="11" borderId="42" xfId="0" applyFont="1" applyFill="1" applyBorder="1" applyAlignment="1">
      <alignment horizontal="center" vertical="center" wrapText="1"/>
    </xf>
    <xf numFmtId="1" fontId="8" fillId="26" borderId="13" xfId="0" applyNumberFormat="1" applyFont="1" applyFill="1" applyBorder="1" applyAlignment="1">
      <alignment horizontal="center" vertical="center" wrapText="1"/>
    </xf>
    <xf numFmtId="1" fontId="8" fillId="40" borderId="0" xfId="0" applyNumberFormat="1" applyFont="1" applyFill="1" applyAlignment="1">
      <alignment horizontal="center" vertical="center" wrapText="1"/>
    </xf>
    <xf numFmtId="1" fontId="8" fillId="21" borderId="0" xfId="0" applyNumberFormat="1" applyFont="1" applyFill="1" applyAlignment="1">
      <alignment horizontal="center" vertical="center" wrapText="1"/>
    </xf>
    <xf numFmtId="1" fontId="8" fillId="10" borderId="0" xfId="0" applyNumberFormat="1" applyFont="1" applyFill="1" applyAlignment="1">
      <alignment horizontal="center" vertical="center" wrapText="1"/>
    </xf>
    <xf numFmtId="1" fontId="8" fillId="22" borderId="0" xfId="0" applyNumberFormat="1" applyFont="1" applyFill="1" applyAlignment="1">
      <alignment horizontal="center" vertical="center" wrapText="1"/>
    </xf>
    <xf numFmtId="1" fontId="8" fillId="24" borderId="0" xfId="0" applyNumberFormat="1" applyFont="1" applyFill="1" applyAlignment="1">
      <alignment horizontal="center" vertical="center" wrapText="1"/>
    </xf>
    <xf numFmtId="1" fontId="8" fillId="15" borderId="0" xfId="0" applyNumberFormat="1" applyFont="1" applyFill="1" applyAlignment="1">
      <alignment horizontal="center" vertical="center" wrapText="1"/>
    </xf>
    <xf numFmtId="1" fontId="8" fillId="16" borderId="0" xfId="0" applyNumberFormat="1" applyFont="1" applyFill="1" applyAlignment="1">
      <alignment horizontal="center" vertical="center" wrapText="1"/>
    </xf>
    <xf numFmtId="1" fontId="8" fillId="37" borderId="14" xfId="0" applyNumberFormat="1" applyFont="1" applyFill="1" applyBorder="1" applyAlignment="1">
      <alignment horizontal="center" vertical="center" wrapText="1"/>
    </xf>
    <xf numFmtId="174" fontId="7" fillId="0" borderId="26" xfId="0" applyNumberFormat="1" applyFont="1" applyBorder="1" applyAlignment="1">
      <alignment horizontal="center"/>
    </xf>
    <xf numFmtId="0" fontId="7" fillId="0" borderId="41" xfId="0" applyFont="1" applyBorder="1" applyAlignment="1">
      <alignment horizontal="center"/>
    </xf>
    <xf numFmtId="174" fontId="7" fillId="0" borderId="0" xfId="0" applyNumberFormat="1" applyFont="1" applyAlignment="1">
      <alignment horizontal="center"/>
    </xf>
    <xf numFmtId="0" fontId="7" fillId="0" borderId="30" xfId="0" applyFont="1" applyBorder="1" applyAlignment="1">
      <alignment horizontal="center"/>
    </xf>
    <xf numFmtId="0" fontId="24" fillId="0" borderId="0" xfId="0" applyFont="1" applyAlignment="1">
      <alignment horizontal="center"/>
    </xf>
    <xf numFmtId="2" fontId="7" fillId="0" borderId="14" xfId="0" applyNumberFormat="1" applyFont="1" applyBorder="1" applyAlignment="1">
      <alignment horizontal="center"/>
    </xf>
    <xf numFmtId="0" fontId="7" fillId="0" borderId="37" xfId="0" applyFont="1" applyBorder="1" applyAlignment="1">
      <alignment horizontal="center"/>
    </xf>
    <xf numFmtId="0" fontId="17" fillId="26" borderId="13" xfId="0" applyFont="1" applyFill="1" applyBorder="1" applyAlignment="1">
      <alignment horizontal="center" vertical="center" wrapText="1"/>
    </xf>
    <xf numFmtId="0" fontId="8" fillId="26" borderId="14" xfId="0" applyFont="1" applyFill="1" applyBorder="1" applyAlignment="1">
      <alignment horizontal="center" vertical="center" wrapText="1"/>
    </xf>
    <xf numFmtId="0" fontId="8" fillId="24" borderId="14" xfId="0" applyFont="1" applyFill="1" applyBorder="1" applyAlignment="1">
      <alignment horizontal="center" vertical="center" wrapText="1"/>
    </xf>
    <xf numFmtId="0" fontId="8" fillId="21" borderId="13" xfId="0" applyFont="1" applyFill="1" applyBorder="1" applyAlignment="1">
      <alignment horizontal="center" vertical="center" wrapText="1"/>
    </xf>
    <xf numFmtId="175" fontId="7" fillId="0" borderId="14" xfId="0" applyNumberFormat="1" applyFont="1" applyBorder="1" applyAlignment="1">
      <alignment horizontal="center"/>
    </xf>
    <xf numFmtId="0" fontId="8" fillId="10" borderId="13" xfId="0" applyFont="1" applyFill="1" applyBorder="1" applyAlignment="1">
      <alignment horizontal="center" vertical="center" wrapText="1"/>
    </xf>
    <xf numFmtId="0" fontId="7" fillId="0" borderId="33" xfId="0" applyFont="1" applyBorder="1" applyAlignment="1"/>
    <xf numFmtId="0" fontId="7" fillId="0" borderId="26" xfId="0" applyFont="1" applyBorder="1" applyAlignment="1">
      <alignment horizontal="center" vertical="center" wrapText="1"/>
    </xf>
    <xf numFmtId="0" fontId="7" fillId="0" borderId="32" xfId="0" applyFont="1" applyBorder="1" applyAlignment="1">
      <alignment horizontal="center" vertical="center" wrapText="1"/>
    </xf>
    <xf numFmtId="175" fontId="7" fillId="0" borderId="33" xfId="0" applyNumberFormat="1" applyFont="1" applyBorder="1" applyAlignment="1">
      <alignment horizontal="center" vertical="center" wrapText="1"/>
    </xf>
    <xf numFmtId="175" fontId="7" fillId="0" borderId="32" xfId="0" applyNumberFormat="1" applyFont="1" applyBorder="1" applyAlignment="1">
      <alignment horizontal="center" vertical="center" wrapText="1"/>
    </xf>
    <xf numFmtId="175" fontId="7" fillId="0" borderId="33" xfId="0" applyNumberFormat="1" applyFont="1" applyBorder="1" applyAlignment="1">
      <alignment horizontal="center" vertical="center" wrapText="1"/>
    </xf>
    <xf numFmtId="4" fontId="7" fillId="0" borderId="32" xfId="0" applyNumberFormat="1" applyFont="1" applyBorder="1" applyAlignment="1">
      <alignment horizontal="center"/>
    </xf>
    <xf numFmtId="164" fontId="7" fillId="0" borderId="26" xfId="0" applyNumberFormat="1" applyFont="1" applyBorder="1" applyAlignment="1">
      <alignment horizontal="center" vertical="center" wrapText="1"/>
    </xf>
    <xf numFmtId="3" fontId="7" fillId="0" borderId="26" xfId="0" applyNumberFormat="1" applyFont="1" applyBorder="1" applyAlignment="1">
      <alignment horizontal="center" vertical="center" wrapText="1"/>
    </xf>
    <xf numFmtId="3" fontId="7" fillId="0" borderId="33" xfId="0" applyNumberFormat="1" applyFont="1" applyBorder="1" applyAlignment="1">
      <alignment horizontal="center" vertical="center" wrapText="1"/>
    </xf>
    <xf numFmtId="4" fontId="7" fillId="0" borderId="32" xfId="0" applyNumberFormat="1" applyFont="1" applyBorder="1" applyAlignment="1">
      <alignment horizontal="center" vertical="center" wrapText="1"/>
    </xf>
    <xf numFmtId="176" fontId="7" fillId="0" borderId="26" xfId="0" applyNumberFormat="1" applyFont="1" applyBorder="1" applyAlignment="1">
      <alignment horizontal="center" vertical="center" wrapText="1"/>
    </xf>
    <xf numFmtId="10" fontId="7" fillId="0" borderId="17" xfId="0" applyNumberFormat="1" applyFont="1" applyBorder="1" applyAlignment="1">
      <alignment horizontal="center" vertical="center" wrapText="1"/>
    </xf>
    <xf numFmtId="0" fontId="2" fillId="0" borderId="44" xfId="0" applyFont="1" applyBorder="1"/>
    <xf numFmtId="0" fontId="7" fillId="0" borderId="14" xfId="0" applyFont="1" applyBorder="1" applyAlignment="1"/>
    <xf numFmtId="175" fontId="7" fillId="0" borderId="0" xfId="0" applyNumberFormat="1" applyFont="1" applyAlignment="1">
      <alignment horizontal="center" vertical="center" wrapText="1"/>
    </xf>
    <xf numFmtId="0" fontId="7" fillId="0" borderId="13" xfId="0" applyFont="1" applyBorder="1" applyAlignment="1">
      <alignment horizontal="center" vertical="center" wrapText="1"/>
    </xf>
    <xf numFmtId="175" fontId="7" fillId="0" borderId="14" xfId="0" applyNumberFormat="1" applyFont="1" applyBorder="1" applyAlignment="1">
      <alignment horizontal="center" vertical="center" wrapText="1"/>
    </xf>
    <xf numFmtId="165" fontId="7" fillId="0" borderId="13" xfId="0" applyNumberFormat="1" applyFont="1" applyBorder="1" applyAlignment="1">
      <alignment horizontal="center" vertical="center" wrapText="1"/>
    </xf>
    <xf numFmtId="165" fontId="7" fillId="0" borderId="14" xfId="0" applyNumberFormat="1" applyFont="1" applyBorder="1" applyAlignment="1">
      <alignment horizontal="center" vertical="center" wrapText="1"/>
    </xf>
    <xf numFmtId="4" fontId="7" fillId="0" borderId="13" xfId="0" applyNumberFormat="1" applyFont="1" applyBorder="1" applyAlignment="1">
      <alignment horizontal="center"/>
    </xf>
    <xf numFmtId="164" fontId="7" fillId="0" borderId="0" xfId="0" applyNumberFormat="1" applyFont="1" applyAlignment="1">
      <alignment horizontal="center" vertical="center" wrapText="1"/>
    </xf>
    <xf numFmtId="3" fontId="7" fillId="0" borderId="0" xfId="0" applyNumberFormat="1" applyFont="1" applyAlignment="1">
      <alignment horizontal="center" vertical="center" wrapText="1"/>
    </xf>
    <xf numFmtId="3" fontId="7" fillId="0" borderId="14" xfId="0" applyNumberFormat="1" applyFont="1" applyBorder="1" applyAlignment="1">
      <alignment horizontal="center" vertical="center" wrapText="1"/>
    </xf>
    <xf numFmtId="4" fontId="7" fillId="0" borderId="13" xfId="0" applyNumberFormat="1" applyFont="1" applyBorder="1" applyAlignment="1">
      <alignment horizontal="center" vertical="center" wrapText="1"/>
    </xf>
    <xf numFmtId="176" fontId="7" fillId="0" borderId="0" xfId="0" applyNumberFormat="1" applyFont="1" applyAlignment="1">
      <alignment horizontal="center" vertical="center" wrapText="1"/>
    </xf>
    <xf numFmtId="10" fontId="7" fillId="0" borderId="5" xfId="0" applyNumberFormat="1" applyFont="1" applyBorder="1" applyAlignment="1">
      <alignment horizontal="center" vertical="center" wrapText="1"/>
    </xf>
    <xf numFmtId="175" fontId="7" fillId="0" borderId="0" xfId="0" applyNumberFormat="1" applyFont="1" applyAlignment="1">
      <alignment horizontal="center" vertical="center" wrapText="1"/>
    </xf>
    <xf numFmtId="175" fontId="7" fillId="0" borderId="13" xfId="0" applyNumberFormat="1" applyFont="1" applyBorder="1" applyAlignment="1">
      <alignment horizontal="center" vertical="center" wrapText="1"/>
    </xf>
    <xf numFmtId="175" fontId="7" fillId="0" borderId="14" xfId="0" applyNumberFormat="1" applyFont="1" applyBorder="1" applyAlignment="1">
      <alignment horizontal="center" vertical="center" wrapText="1"/>
    </xf>
    <xf numFmtId="4" fontId="7" fillId="0" borderId="0" xfId="0" applyNumberFormat="1" applyFont="1" applyAlignment="1">
      <alignment horizontal="center" vertical="center" wrapText="1"/>
    </xf>
    <xf numFmtId="0" fontId="7" fillId="0" borderId="0" xfId="0" applyFont="1" applyAlignment="1">
      <alignment horizontal="center" vertical="center" wrapText="1"/>
    </xf>
    <xf numFmtId="1" fontId="7" fillId="0" borderId="13" xfId="0" applyNumberFormat="1" applyFont="1" applyBorder="1" applyAlignment="1">
      <alignment horizontal="center" vertical="center" wrapText="1"/>
    </xf>
    <xf numFmtId="1" fontId="7" fillId="0" borderId="14" xfId="0" applyNumberFormat="1" applyFont="1" applyBorder="1" applyAlignment="1">
      <alignment horizontal="center" vertical="center" wrapText="1"/>
    </xf>
    <xf numFmtId="0" fontId="7" fillId="2" borderId="0" xfId="0" applyFont="1" applyFill="1"/>
    <xf numFmtId="166" fontId="7" fillId="0" borderId="13" xfId="0" applyNumberFormat="1" applyFont="1" applyBorder="1" applyAlignment="1">
      <alignment horizontal="center" vertical="center" wrapText="1"/>
    </xf>
    <xf numFmtId="166" fontId="7" fillId="0" borderId="0" xfId="0" applyNumberFormat="1" applyFont="1" applyAlignment="1">
      <alignment horizontal="center" vertical="center" wrapText="1"/>
    </xf>
    <xf numFmtId="164" fontId="7" fillId="0" borderId="14" xfId="0" applyNumberFormat="1" applyFont="1" applyBorder="1" applyAlignment="1">
      <alignment horizontal="center" vertical="center" wrapText="1"/>
    </xf>
    <xf numFmtId="0" fontId="2" fillId="0" borderId="45" xfId="0" applyFont="1" applyBorder="1"/>
    <xf numFmtId="0" fontId="7" fillId="0" borderId="39" xfId="0" applyFont="1" applyBorder="1" applyAlignment="1"/>
    <xf numFmtId="0" fontId="7" fillId="2" borderId="9" xfId="0" applyFont="1" applyFill="1" applyBorder="1"/>
    <xf numFmtId="0" fontId="7" fillId="0" borderId="38" xfId="0" applyFont="1" applyBorder="1" applyAlignment="1">
      <alignment horizontal="center" vertical="center" wrapText="1"/>
    </xf>
    <xf numFmtId="175" fontId="7" fillId="0" borderId="39" xfId="0" applyNumberFormat="1" applyFont="1" applyBorder="1" applyAlignment="1">
      <alignment horizontal="center" vertical="center" wrapText="1"/>
    </xf>
    <xf numFmtId="2" fontId="7" fillId="0" borderId="38" xfId="0" applyNumberFormat="1" applyFont="1" applyBorder="1" applyAlignment="1">
      <alignment horizontal="center" vertical="center" wrapText="1"/>
    </xf>
    <xf numFmtId="175" fontId="7" fillId="0" borderId="39" xfId="0" applyNumberFormat="1" applyFont="1" applyBorder="1" applyAlignment="1">
      <alignment horizontal="center" vertical="center" wrapText="1"/>
    </xf>
    <xf numFmtId="4" fontId="7" fillId="0" borderId="38" xfId="0" applyNumberFormat="1" applyFont="1" applyBorder="1" applyAlignment="1">
      <alignment horizontal="center"/>
    </xf>
    <xf numFmtId="164" fontId="7" fillId="0" borderId="9" xfId="0" applyNumberFormat="1" applyFont="1" applyBorder="1" applyAlignment="1">
      <alignment horizontal="center" vertical="center" wrapText="1"/>
    </xf>
    <xf numFmtId="3" fontId="7" fillId="0" borderId="9" xfId="0" applyNumberFormat="1" applyFont="1" applyBorder="1" applyAlignment="1">
      <alignment horizontal="center" vertical="center" wrapText="1"/>
    </xf>
    <xf numFmtId="3" fontId="7" fillId="0" borderId="39" xfId="0" applyNumberFormat="1" applyFont="1" applyBorder="1" applyAlignment="1">
      <alignment horizontal="center" vertical="center" wrapText="1"/>
    </xf>
    <xf numFmtId="4" fontId="7" fillId="0" borderId="38" xfId="0" applyNumberFormat="1" applyFont="1" applyBorder="1" applyAlignment="1">
      <alignment horizontal="center" vertical="center" wrapText="1"/>
    </xf>
    <xf numFmtId="4" fontId="7" fillId="0" borderId="38" xfId="0" applyNumberFormat="1" applyFont="1" applyBorder="1" applyAlignment="1">
      <alignment horizontal="center" vertical="center" wrapText="1"/>
    </xf>
    <xf numFmtId="168" fontId="7" fillId="0" borderId="9" xfId="0" applyNumberFormat="1" applyFont="1" applyBorder="1" applyAlignment="1">
      <alignment horizontal="center" vertical="center" wrapText="1"/>
    </xf>
    <xf numFmtId="164" fontId="7" fillId="0" borderId="11" xfId="0" applyNumberFormat="1" applyFont="1" applyBorder="1" applyAlignment="1">
      <alignment horizontal="center" vertical="center" wrapText="1"/>
    </xf>
    <xf numFmtId="0" fontId="7" fillId="2" borderId="26" xfId="0" applyFont="1" applyFill="1" applyBorder="1" applyAlignment="1">
      <alignment horizontal="center" vertical="center" wrapText="1"/>
    </xf>
    <xf numFmtId="166" fontId="7" fillId="0" borderId="33" xfId="0" applyNumberFormat="1" applyFont="1" applyBorder="1" applyAlignment="1">
      <alignment horizontal="center" vertical="center" wrapText="1"/>
    </xf>
    <xf numFmtId="166" fontId="7" fillId="0" borderId="32" xfId="0" applyNumberFormat="1" applyFont="1" applyBorder="1" applyAlignment="1">
      <alignment horizontal="center" vertical="center" wrapText="1"/>
    </xf>
    <xf numFmtId="166" fontId="7" fillId="0" borderId="33" xfId="0" applyNumberFormat="1" applyFont="1" applyBorder="1" applyAlignment="1">
      <alignment horizontal="center" vertical="center" wrapText="1"/>
    </xf>
    <xf numFmtId="164" fontId="7" fillId="0" borderId="32" xfId="0" applyNumberFormat="1" applyFont="1" applyBorder="1" applyAlignment="1">
      <alignment horizontal="center"/>
    </xf>
    <xf numFmtId="0" fontId="7" fillId="2" borderId="0" xfId="0" applyFont="1" applyFill="1" applyAlignment="1">
      <alignment horizontal="center" vertical="center" wrapText="1"/>
    </xf>
    <xf numFmtId="166" fontId="7" fillId="0" borderId="14" xfId="0" applyNumberFormat="1" applyFont="1" applyBorder="1" applyAlignment="1">
      <alignment horizontal="center" vertical="center" wrapText="1"/>
    </xf>
    <xf numFmtId="164" fontId="7" fillId="0" borderId="13" xfId="0" applyNumberFormat="1" applyFont="1" applyBorder="1" applyAlignment="1">
      <alignment horizontal="center" vertical="center" wrapText="1"/>
    </xf>
    <xf numFmtId="166" fontId="7" fillId="0" borderId="14" xfId="0" applyNumberFormat="1" applyFont="1" applyBorder="1" applyAlignment="1">
      <alignment horizontal="center" vertical="center" wrapText="1"/>
    </xf>
    <xf numFmtId="164" fontId="7" fillId="0" borderId="13" xfId="0" applyNumberFormat="1" applyFont="1" applyBorder="1" applyAlignment="1">
      <alignment horizontal="center"/>
    </xf>
    <xf numFmtId="166" fontId="7" fillId="0" borderId="13" xfId="0" applyNumberFormat="1" applyFont="1" applyBorder="1" applyAlignment="1">
      <alignment horizontal="center" vertical="center" wrapText="1"/>
    </xf>
    <xf numFmtId="2" fontId="7" fillId="0" borderId="13" xfId="0" applyNumberFormat="1" applyFont="1" applyBorder="1" applyAlignment="1">
      <alignment horizontal="center" vertical="center" wrapText="1"/>
    </xf>
    <xf numFmtId="3" fontId="7" fillId="0" borderId="13" xfId="0" applyNumberFormat="1" applyFont="1" applyBorder="1" applyAlignment="1">
      <alignment horizontal="center" vertical="center" wrapText="1"/>
    </xf>
    <xf numFmtId="3" fontId="7" fillId="0" borderId="0" xfId="0" applyNumberFormat="1" applyFont="1" applyAlignment="1">
      <alignment horizontal="center" vertical="center" wrapText="1"/>
    </xf>
    <xf numFmtId="3" fontId="7" fillId="0" borderId="5" xfId="0" applyNumberFormat="1" applyFont="1" applyBorder="1" applyAlignment="1">
      <alignment horizontal="center" vertical="center" wrapText="1"/>
    </xf>
    <xf numFmtId="0" fontId="8" fillId="9" borderId="43" xfId="0" applyFont="1" applyFill="1" applyBorder="1" applyAlignment="1">
      <alignment horizontal="center" vertical="center" wrapText="1"/>
    </xf>
    <xf numFmtId="0" fontId="7" fillId="0" borderId="46" xfId="0" applyFont="1" applyBorder="1" applyAlignment="1"/>
    <xf numFmtId="0" fontId="7" fillId="2" borderId="2" xfId="0" applyFont="1" applyFill="1" applyBorder="1"/>
    <xf numFmtId="0" fontId="7" fillId="0" borderId="2" xfId="0" applyFont="1" applyBorder="1" applyAlignment="1">
      <alignment horizontal="center" vertical="center" wrapText="1"/>
    </xf>
    <xf numFmtId="175" fontId="7" fillId="0" borderId="46" xfId="0" applyNumberFormat="1" applyFont="1" applyBorder="1" applyAlignment="1">
      <alignment horizontal="center" vertical="center" wrapText="1"/>
    </xf>
    <xf numFmtId="175" fontId="7" fillId="0" borderId="47" xfId="0" applyNumberFormat="1" applyFont="1" applyBorder="1" applyAlignment="1">
      <alignment horizontal="center" vertical="center" wrapText="1"/>
    </xf>
    <xf numFmtId="175" fontId="7" fillId="0" borderId="46" xfId="0" applyNumberFormat="1" applyFont="1" applyBorder="1" applyAlignment="1">
      <alignment horizontal="center" vertical="center" wrapText="1"/>
    </xf>
    <xf numFmtId="3" fontId="7" fillId="0" borderId="47" xfId="0" applyNumberFormat="1" applyFont="1" applyBorder="1" applyAlignment="1">
      <alignment horizontal="center"/>
    </xf>
    <xf numFmtId="3" fontId="7" fillId="0" borderId="2" xfId="0" applyNumberFormat="1" applyFont="1" applyBorder="1" applyAlignment="1">
      <alignment horizontal="center" vertical="center" wrapText="1"/>
    </xf>
    <xf numFmtId="3" fontId="7" fillId="0" borderId="46" xfId="0" applyNumberFormat="1" applyFont="1" applyBorder="1" applyAlignment="1">
      <alignment horizontal="center" vertical="center" wrapText="1"/>
    </xf>
    <xf numFmtId="3" fontId="7" fillId="0" borderId="47" xfId="0" applyNumberFormat="1" applyFont="1" applyBorder="1" applyAlignment="1">
      <alignment horizontal="center" vertical="center" wrapText="1"/>
    </xf>
    <xf numFmtId="3" fontId="7" fillId="0" borderId="47" xfId="0" applyNumberFormat="1" applyFont="1" applyBorder="1" applyAlignment="1">
      <alignment horizontal="center" vertical="center" wrapText="1"/>
    </xf>
    <xf numFmtId="3" fontId="7" fillId="0" borderId="2" xfId="0" applyNumberFormat="1" applyFont="1" applyBorder="1" applyAlignment="1">
      <alignment horizontal="center" vertical="center" wrapText="1"/>
    </xf>
    <xf numFmtId="3" fontId="7" fillId="0" borderId="3" xfId="0" applyNumberFormat="1" applyFont="1" applyBorder="1" applyAlignment="1">
      <alignment horizontal="center" vertical="center" wrapText="1"/>
    </xf>
    <xf numFmtId="3" fontId="7" fillId="0" borderId="30" xfId="0" applyNumberFormat="1" applyFont="1" applyBorder="1" applyAlignment="1">
      <alignment horizontal="center"/>
    </xf>
    <xf numFmtId="0" fontId="8" fillId="6" borderId="43" xfId="0" applyFont="1" applyFill="1" applyBorder="1" applyAlignment="1">
      <alignment horizontal="center" vertical="center" wrapText="1"/>
    </xf>
    <xf numFmtId="174" fontId="7" fillId="0" borderId="9" xfId="0" applyNumberFormat="1" applyFont="1" applyBorder="1" applyAlignment="1">
      <alignment horizontal="center"/>
    </xf>
    <xf numFmtId="3" fontId="7" fillId="0" borderId="31" xfId="0" applyNumberFormat="1" applyFont="1" applyBorder="1" applyAlignment="1">
      <alignment horizontal="center"/>
    </xf>
    <xf numFmtId="0" fontId="8" fillId="29" borderId="48" xfId="0" applyFont="1" applyFill="1" applyBorder="1" applyAlignment="1">
      <alignment horizontal="center" vertical="center" wrapText="1"/>
    </xf>
    <xf numFmtId="0" fontId="7" fillId="0" borderId="2" xfId="0" applyFont="1" applyBorder="1" applyAlignment="1">
      <alignment horizontal="center"/>
    </xf>
    <xf numFmtId="0" fontId="7" fillId="0" borderId="46" xfId="0" applyFont="1" applyBorder="1" applyAlignment="1">
      <alignment horizontal="center"/>
    </xf>
    <xf numFmtId="0" fontId="7" fillId="0" borderId="47" xfId="0" applyFont="1" applyBorder="1" applyAlignment="1">
      <alignment horizontal="center"/>
    </xf>
    <xf numFmtId="164" fontId="7" fillId="0" borderId="47" xfId="0" applyNumberFormat="1" applyFont="1" applyBorder="1" applyAlignment="1">
      <alignment horizontal="center"/>
    </xf>
    <xf numFmtId="164" fontId="7" fillId="0" borderId="2" xfId="0" applyNumberFormat="1" applyFont="1" applyBorder="1" applyAlignment="1">
      <alignment horizontal="center" vertical="center" wrapText="1"/>
    </xf>
    <xf numFmtId="3" fontId="7" fillId="0" borderId="46" xfId="0" applyNumberFormat="1" applyFont="1" applyBorder="1" applyAlignment="1">
      <alignment horizontal="center" vertical="center" wrapText="1"/>
    </xf>
    <xf numFmtId="4" fontId="7" fillId="0" borderId="47" xfId="0" applyNumberFormat="1" applyFont="1" applyBorder="1" applyAlignment="1">
      <alignment horizontal="center" vertical="center" wrapText="1"/>
    </xf>
    <xf numFmtId="164" fontId="7" fillId="0" borderId="2" xfId="0" applyNumberFormat="1" applyFont="1" applyBorder="1" applyAlignment="1">
      <alignment horizontal="center" vertical="center" wrapText="1"/>
    </xf>
    <xf numFmtId="165" fontId="7" fillId="0" borderId="0" xfId="0" applyNumberFormat="1" applyFont="1" applyAlignment="1">
      <alignment horizontal="center"/>
    </xf>
    <xf numFmtId="175" fontId="7" fillId="0" borderId="0" xfId="0" applyNumberFormat="1" applyFont="1" applyAlignment="1">
      <alignment horizontal="center"/>
    </xf>
    <xf numFmtId="0" fontId="7" fillId="0" borderId="31" xfId="0" applyFont="1" applyBorder="1" applyAlignment="1">
      <alignment horizontal="center"/>
    </xf>
    <xf numFmtId="0" fontId="7" fillId="5" borderId="0" xfId="0" applyFont="1" applyFill="1" applyAlignment="1">
      <alignment horizontal="center" vertical="center" wrapText="1"/>
    </xf>
    <xf numFmtId="0" fontId="7" fillId="29" borderId="49" xfId="0" applyFont="1" applyFill="1" applyBorder="1" applyAlignment="1">
      <alignment vertical="center"/>
    </xf>
    <xf numFmtId="0" fontId="7" fillId="21" borderId="50" xfId="0" applyNumberFormat="1" applyFont="1" applyFill="1" applyBorder="1" applyAlignment="1">
      <alignment horizontal="center" vertical="center"/>
    </xf>
    <xf numFmtId="0" fontId="8" fillId="9" borderId="51" xfId="0" applyFont="1" applyFill="1" applyBorder="1" applyAlignment="1">
      <alignment horizontal="center"/>
    </xf>
    <xf numFmtId="0" fontId="8" fillId="28" borderId="5" xfId="0" applyFont="1" applyFill="1" applyBorder="1" applyAlignment="1">
      <alignment horizontal="center"/>
    </xf>
    <xf numFmtId="0" fontId="7" fillId="19" borderId="52" xfId="0" applyFont="1" applyFill="1" applyBorder="1" applyAlignment="1">
      <alignment vertical="center"/>
    </xf>
    <xf numFmtId="0" fontId="7" fillId="10" borderId="53" xfId="0" applyNumberFormat="1" applyFont="1" applyFill="1" applyBorder="1" applyAlignment="1">
      <alignment horizontal="center" vertical="center"/>
    </xf>
    <xf numFmtId="0" fontId="7" fillId="16" borderId="0" xfId="0" applyFont="1" applyFill="1"/>
    <xf numFmtId="0" fontId="7" fillId="49" borderId="0" xfId="0" applyFont="1" applyFill="1" applyAlignment="1"/>
    <xf numFmtId="3" fontId="7" fillId="39" borderId="0" xfId="0" applyNumberFormat="1" applyFont="1" applyFill="1" applyAlignment="1">
      <alignment horizontal="center"/>
    </xf>
    <xf numFmtId="0" fontId="7" fillId="39" borderId="0" xfId="0" applyFont="1" applyFill="1" applyAlignment="1">
      <alignment horizontal="center"/>
    </xf>
    <xf numFmtId="21" fontId="7" fillId="39" borderId="0" xfId="0" applyNumberFormat="1" applyFont="1" applyFill="1" applyAlignment="1">
      <alignment horizontal="center"/>
    </xf>
    <xf numFmtId="0" fontId="7" fillId="6" borderId="0" xfId="0" applyFont="1" applyFill="1" applyAlignment="1">
      <alignment horizontal="left"/>
    </xf>
    <xf numFmtId="0" fontId="7" fillId="23" borderId="51" xfId="0" applyFont="1" applyFill="1" applyBorder="1" applyAlignment="1">
      <alignment horizontal="center"/>
    </xf>
    <xf numFmtId="0" fontId="7" fillId="15" borderId="5" xfId="0" applyNumberFormat="1" applyFont="1" applyFill="1" applyBorder="1" applyAlignment="1">
      <alignment horizontal="center"/>
    </xf>
    <xf numFmtId="0" fontId="7" fillId="6" borderId="0" xfId="0" applyFont="1" applyFill="1" applyAlignment="1">
      <alignment horizontal="center"/>
    </xf>
    <xf numFmtId="0" fontId="7" fillId="39" borderId="0" xfId="0" applyFont="1" applyFill="1" applyAlignment="1"/>
    <xf numFmtId="0" fontId="33" fillId="53" borderId="52" xfId="0" applyFont="1" applyFill="1" applyBorder="1" applyAlignment="1">
      <alignment horizontal="center" vertical="center"/>
    </xf>
    <xf numFmtId="177" fontId="33" fillId="54" borderId="53" xfId="0" applyNumberFormat="1" applyFont="1" applyFill="1" applyBorder="1" applyAlignment="1">
      <alignment horizontal="center" vertical="center"/>
    </xf>
    <xf numFmtId="0" fontId="33" fillId="55" borderId="52" xfId="0" applyFont="1" applyFill="1" applyBorder="1" applyAlignment="1">
      <alignment horizontal="center" vertical="center"/>
    </xf>
    <xf numFmtId="0" fontId="33" fillId="56" borderId="53" xfId="0" applyNumberFormat="1" applyFont="1" applyFill="1" applyBorder="1" applyAlignment="1">
      <alignment horizontal="center" vertical="center"/>
    </xf>
    <xf numFmtId="0" fontId="34" fillId="53" borderId="52" xfId="0" applyFont="1" applyFill="1" applyBorder="1" applyAlignment="1">
      <alignment horizontal="center" vertical="center"/>
    </xf>
    <xf numFmtId="177" fontId="34" fillId="54" borderId="53" xfId="0" applyNumberFormat="1" applyFont="1" applyFill="1" applyBorder="1" applyAlignment="1">
      <alignment horizontal="center" vertical="center"/>
    </xf>
    <xf numFmtId="0" fontId="7" fillId="39" borderId="0" xfId="0" applyFont="1" applyFill="1"/>
    <xf numFmtId="0" fontId="7" fillId="39" borderId="0" xfId="0" applyFont="1" applyFill="1" applyAlignment="1">
      <alignment horizontal="center"/>
    </xf>
    <xf numFmtId="0" fontId="7" fillId="15" borderId="5" xfId="0" applyNumberFormat="1" applyFont="1" applyFill="1" applyBorder="1" applyAlignment="1">
      <alignment horizontal="center"/>
    </xf>
    <xf numFmtId="0" fontId="7" fillId="57" borderId="0" xfId="0" applyFont="1" applyFill="1" applyAlignment="1">
      <alignment horizontal="center"/>
    </xf>
    <xf numFmtId="0" fontId="34" fillId="55" borderId="52" xfId="0" applyFont="1" applyFill="1" applyBorder="1" applyAlignment="1">
      <alignment horizontal="center" vertical="center"/>
    </xf>
    <xf numFmtId="0" fontId="7" fillId="16" borderId="0" xfId="0" applyFont="1" applyFill="1" applyAlignment="1">
      <alignment horizontal="center"/>
    </xf>
    <xf numFmtId="0" fontId="34" fillId="56" borderId="53" xfId="0" applyNumberFormat="1" applyFont="1" applyFill="1" applyBorder="1" applyAlignment="1">
      <alignment horizontal="center" vertical="center"/>
    </xf>
    <xf numFmtId="0" fontId="7" fillId="15" borderId="5" xfId="0" applyNumberFormat="1" applyFont="1" applyFill="1" applyBorder="1" applyAlignment="1">
      <alignment horizontal="center"/>
    </xf>
    <xf numFmtId="3" fontId="7" fillId="23" borderId="51" xfId="0" applyNumberFormat="1" applyFont="1" applyFill="1" applyBorder="1" applyAlignment="1">
      <alignment horizontal="center"/>
    </xf>
    <xf numFmtId="179" fontId="7" fillId="15" borderId="5" xfId="0" applyNumberFormat="1" applyFont="1" applyFill="1" applyBorder="1" applyAlignment="1">
      <alignment horizontal="center"/>
    </xf>
    <xf numFmtId="0" fontId="7" fillId="20" borderId="52" xfId="0" applyFont="1" applyFill="1" applyBorder="1" applyAlignment="1">
      <alignment vertical="center"/>
    </xf>
    <xf numFmtId="178" fontId="7" fillId="24" borderId="53" xfId="0" applyNumberFormat="1" applyFont="1" applyFill="1" applyBorder="1" applyAlignment="1">
      <alignment horizontal="center" vertical="center"/>
    </xf>
    <xf numFmtId="0" fontId="7" fillId="25" borderId="52" xfId="0" applyFont="1" applyFill="1" applyBorder="1" applyAlignment="1">
      <alignment horizontal="left" vertical="center"/>
    </xf>
    <xf numFmtId="178" fontId="7" fillId="26" borderId="53" xfId="0" applyNumberFormat="1" applyFont="1" applyFill="1" applyBorder="1" applyAlignment="1">
      <alignment horizontal="center" vertical="center"/>
    </xf>
    <xf numFmtId="0" fontId="7" fillId="20" borderId="52" xfId="0" applyFont="1" applyFill="1" applyBorder="1" applyAlignment="1">
      <alignment horizontal="left" vertical="center"/>
    </xf>
    <xf numFmtId="0" fontId="7" fillId="57" borderId="0" xfId="0" applyFont="1" applyFill="1" applyAlignment="1">
      <alignment horizontal="center"/>
    </xf>
    <xf numFmtId="0" fontId="7" fillId="20" borderId="54" xfId="0" applyFont="1" applyFill="1" applyBorder="1" applyAlignment="1">
      <alignment horizontal="left" vertical="center"/>
    </xf>
    <xf numFmtId="178" fontId="7" fillId="24" borderId="55" xfId="0" applyNumberFormat="1" applyFont="1" applyFill="1" applyBorder="1" applyAlignment="1">
      <alignment horizontal="center" vertical="center"/>
    </xf>
    <xf numFmtId="0" fontId="2" fillId="5" borderId="0" xfId="0" applyFont="1" applyFill="1"/>
    <xf numFmtId="0" fontId="7" fillId="23" borderId="56" xfId="0" applyFont="1" applyFill="1" applyBorder="1" applyAlignment="1">
      <alignment horizontal="center"/>
    </xf>
    <xf numFmtId="179" fontId="7" fillId="15" borderId="11" xfId="0" applyNumberFormat="1" applyFont="1" applyFill="1" applyBorder="1" applyAlignment="1">
      <alignment horizontal="center"/>
    </xf>
    <xf numFmtId="0" fontId="33" fillId="56" borderId="53" xfId="0" applyNumberFormat="1" applyFont="1" applyFill="1" applyBorder="1" applyAlignment="1">
      <alignment horizontal="center" vertical="center"/>
    </xf>
    <xf numFmtId="0" fontId="7" fillId="15" borderId="5" xfId="0" applyFont="1" applyFill="1" applyBorder="1" applyAlignment="1">
      <alignment horizontal="center"/>
    </xf>
    <xf numFmtId="0" fontId="7" fillId="15" borderId="11" xfId="0" applyFont="1" applyFill="1" applyBorder="1" applyAlignment="1">
      <alignment horizontal="center"/>
    </xf>
    <xf numFmtId="0" fontId="7" fillId="5" borderId="0" xfId="0" applyFont="1" applyFill="1" applyAlignment="1">
      <alignment horizontal="center" vertical="center" wrapText="1"/>
    </xf>
    <xf numFmtId="0" fontId="35" fillId="5" borderId="0" xfId="0" applyFont="1" applyFill="1" applyAlignment="1">
      <alignment horizontal="center"/>
    </xf>
    <xf numFmtId="0" fontId="36" fillId="3" borderId="43" xfId="0" applyFont="1" applyFill="1" applyBorder="1" applyAlignment="1">
      <alignment horizontal="center" vertical="center" wrapText="1"/>
    </xf>
    <xf numFmtId="0" fontId="37" fillId="35" borderId="45" xfId="0" applyFont="1" applyFill="1" applyBorder="1" applyAlignment="1">
      <alignment horizontal="center" vertical="center" wrapText="1"/>
    </xf>
    <xf numFmtId="14" fontId="38" fillId="37" borderId="44" xfId="0" applyNumberFormat="1" applyFont="1" applyFill="1" applyBorder="1" applyAlignment="1">
      <alignment horizontal="left" vertical="center" wrapText="1"/>
    </xf>
    <xf numFmtId="0" fontId="39" fillId="37" borderId="45" xfId="0" applyFont="1" applyFill="1" applyBorder="1" applyAlignment="1">
      <alignment horizontal="left" vertical="center" wrapText="1"/>
    </xf>
    <xf numFmtId="0" fontId="40" fillId="37" borderId="44" xfId="0" applyFont="1" applyFill="1" applyBorder="1" applyAlignment="1">
      <alignment horizontal="left" vertical="center" wrapText="1"/>
    </xf>
    <xf numFmtId="14" fontId="38" fillId="37" borderId="43" xfId="0" applyNumberFormat="1" applyFont="1" applyFill="1" applyBorder="1" applyAlignment="1">
      <alignment horizontal="left" vertical="center" wrapText="1"/>
    </xf>
    <xf numFmtId="0" fontId="39" fillId="37" borderId="44" xfId="0" applyFont="1" applyFill="1" applyBorder="1" applyAlignment="1">
      <alignment horizontal="left" vertical="center" wrapText="1"/>
    </xf>
    <xf numFmtId="0" fontId="7" fillId="37" borderId="44" xfId="0" applyFont="1" applyFill="1" applyBorder="1" applyAlignment="1">
      <alignment horizontal="left" vertical="center" wrapText="1"/>
    </xf>
    <xf numFmtId="0" fontId="7" fillId="37" borderId="45" xfId="0" applyFont="1" applyFill="1" applyBorder="1" applyAlignment="1">
      <alignment horizontal="left" vertical="center" wrapText="1"/>
    </xf>
    <xf numFmtId="0" fontId="7" fillId="37" borderId="44" xfId="0" quotePrefix="1" applyFont="1" applyFill="1" applyBorder="1" applyAlignment="1">
      <alignment horizontal="left" vertical="center" wrapText="1"/>
    </xf>
    <xf numFmtId="14" fontId="38" fillId="2" borderId="43" xfId="0" applyNumberFormat="1" applyFont="1" applyFill="1" applyBorder="1" applyAlignment="1">
      <alignment horizontal="left"/>
    </xf>
    <xf numFmtId="0" fontId="39" fillId="2" borderId="44" xfId="0" applyFont="1" applyFill="1" applyBorder="1" applyAlignment="1">
      <alignment horizontal="left"/>
    </xf>
    <xf numFmtId="0" fontId="7" fillId="2" borderId="44" xfId="0" applyFont="1" applyFill="1" applyBorder="1" applyAlignment="1">
      <alignment horizontal="left"/>
    </xf>
    <xf numFmtId="0" fontId="7" fillId="2" borderId="45" xfId="0" applyFont="1" applyFill="1" applyBorder="1" applyAlignment="1">
      <alignment horizontal="left"/>
    </xf>
    <xf numFmtId="0" fontId="39" fillId="60" borderId="44" xfId="0" quotePrefix="1" applyFont="1" applyFill="1" applyBorder="1" applyAlignment="1">
      <alignment horizontal="left"/>
    </xf>
    <xf numFmtId="0" fontId="41" fillId="60" borderId="44" xfId="0" applyFont="1" applyFill="1" applyBorder="1" applyAlignment="1">
      <alignment horizontal="left"/>
    </xf>
    <xf numFmtId="0" fontId="39" fillId="60" borderId="44" xfId="0" applyFont="1" applyFill="1" applyBorder="1" applyAlignment="1">
      <alignment horizontal="left"/>
    </xf>
    <xf numFmtId="49" fontId="39" fillId="60" borderId="44" xfId="0" applyNumberFormat="1" applyFont="1" applyFill="1" applyBorder="1" applyAlignment="1">
      <alignment horizontal="left"/>
    </xf>
    <xf numFmtId="0" fontId="41" fillId="60" borderId="45" xfId="0" applyFont="1" applyFill="1" applyBorder="1" applyAlignment="1">
      <alignment horizontal="left"/>
    </xf>
    <xf numFmtId="14" fontId="38" fillId="60" borderId="43" xfId="0" applyNumberFormat="1" applyFont="1" applyFill="1" applyBorder="1" applyAlignment="1">
      <alignment horizontal="left"/>
    </xf>
    <xf numFmtId="0" fontId="41" fillId="0" borderId="44" xfId="0" applyFont="1" applyBorder="1" applyAlignment="1"/>
    <xf numFmtId="0" fontId="41" fillId="0" borderId="45" xfId="0" applyFont="1" applyBorder="1" applyAlignment="1"/>
    <xf numFmtId="14" fontId="38" fillId="43" borderId="43" xfId="0" applyNumberFormat="1" applyFont="1" applyFill="1" applyBorder="1" applyAlignment="1">
      <alignment horizontal="left"/>
    </xf>
    <xf numFmtId="0" fontId="41" fillId="37" borderId="44" xfId="0" applyFont="1" applyFill="1" applyBorder="1" applyAlignment="1">
      <alignment horizontal="left"/>
    </xf>
    <xf numFmtId="0" fontId="39" fillId="43" borderId="44" xfId="0" applyFont="1" applyFill="1" applyBorder="1" applyAlignment="1">
      <alignment horizontal="left"/>
    </xf>
    <xf numFmtId="0" fontId="39" fillId="0" borderId="44" xfId="0" applyFont="1" applyBorder="1" applyAlignment="1"/>
    <xf numFmtId="0" fontId="41" fillId="0" borderId="44" xfId="0" applyFont="1" applyBorder="1" applyAlignment="1">
      <alignment horizontal="left"/>
    </xf>
    <xf numFmtId="0" fontId="41" fillId="0" borderId="45" xfId="0" applyFont="1" applyBorder="1" applyAlignment="1">
      <alignment horizontal="left"/>
    </xf>
    <xf numFmtId="14" fontId="38" fillId="0" borderId="43" xfId="0" applyNumberFormat="1" applyFont="1" applyBorder="1" applyAlignment="1">
      <alignment horizontal="left"/>
    </xf>
    <xf numFmtId="0" fontId="39" fillId="0" borderId="44" xfId="0" applyFont="1" applyBorder="1" applyAlignment="1">
      <alignment horizontal="left"/>
    </xf>
    <xf numFmtId="0" fontId="39" fillId="0" borderId="44" xfId="0" applyFont="1" applyBorder="1" applyAlignment="1"/>
    <xf numFmtId="0" fontId="7" fillId="0" borderId="44" xfId="0" applyFont="1" applyBorder="1" applyAlignment="1"/>
    <xf numFmtId="0" fontId="7" fillId="0" borderId="44" xfId="0" applyFont="1" applyBorder="1" applyAlignment="1"/>
    <xf numFmtId="0" fontId="39" fillId="0" borderId="44" xfId="0" applyFont="1" applyBorder="1" applyAlignment="1"/>
    <xf numFmtId="0" fontId="7" fillId="0" borderId="45" xfId="0" applyFont="1" applyBorder="1" applyAlignment="1"/>
    <xf numFmtId="0" fontId="7" fillId="0" borderId="44" xfId="0" applyFont="1" applyBorder="1" applyAlignment="1">
      <alignment horizontal="left"/>
    </xf>
    <xf numFmtId="14" fontId="38" fillId="0" borderId="43" xfId="0" applyNumberFormat="1" applyFont="1" applyBorder="1" applyAlignment="1">
      <alignment horizontal="left"/>
    </xf>
    <xf numFmtId="0" fontId="7" fillId="0" borderId="45" xfId="0" applyFont="1" applyBorder="1" applyAlignment="1">
      <alignment horizontal="left"/>
    </xf>
    <xf numFmtId="0" fontId="7" fillId="0" borderId="44" xfId="0" applyFont="1" applyBorder="1" applyAlignment="1">
      <alignment horizontal="left"/>
    </xf>
    <xf numFmtId="0" fontId="7" fillId="0" borderId="44" xfId="0" applyFont="1" applyBorder="1" applyAlignment="1">
      <alignment horizontal="left"/>
    </xf>
    <xf numFmtId="0" fontId="7" fillId="0" borderId="44" xfId="0" applyFont="1" applyBorder="1" applyAlignment="1"/>
    <xf numFmtId="0" fontId="41" fillId="60" borderId="44" xfId="0" applyFont="1" applyFill="1" applyBorder="1" applyAlignment="1">
      <alignment horizontal="left"/>
    </xf>
    <xf numFmtId="0" fontId="41" fillId="60" borderId="45" xfId="0" applyFont="1" applyFill="1" applyBorder="1" applyAlignment="1">
      <alignment horizontal="left"/>
    </xf>
    <xf numFmtId="0" fontId="2" fillId="0" borderId="44" xfId="0" applyFont="1" applyBorder="1" applyAlignment="1"/>
    <xf numFmtId="0" fontId="41" fillId="0" borderId="44" xfId="0" quotePrefix="1" applyFont="1" applyBorder="1" applyAlignment="1">
      <alignment horizontal="left"/>
    </xf>
    <xf numFmtId="0" fontId="42" fillId="60" borderId="44" xfId="0" applyFont="1" applyFill="1" applyBorder="1" applyAlignment="1">
      <alignment horizontal="left"/>
    </xf>
    <xf numFmtId="0" fontId="42" fillId="60" borderId="45" xfId="0" applyFont="1" applyFill="1" applyBorder="1" applyAlignment="1">
      <alignment horizontal="left"/>
    </xf>
    <xf numFmtId="0" fontId="42" fillId="0" borderId="45" xfId="0" applyFont="1" applyBorder="1" applyAlignment="1"/>
    <xf numFmtId="14" fontId="38" fillId="0" borderId="43" xfId="0" applyNumberFormat="1" applyFont="1" applyBorder="1" applyAlignment="1">
      <alignment horizontal="left"/>
    </xf>
    <xf numFmtId="0" fontId="24" fillId="41" borderId="45" xfId="0" applyFont="1" applyFill="1" applyBorder="1" applyAlignment="1">
      <alignment horizontal="left"/>
    </xf>
    <xf numFmtId="0" fontId="43" fillId="61" borderId="44" xfId="0" applyFont="1" applyFill="1" applyBorder="1" applyAlignment="1">
      <alignment horizontal="left"/>
    </xf>
    <xf numFmtId="0" fontId="2" fillId="0" borderId="45" xfId="0" applyFont="1" applyBorder="1" applyAlignment="1"/>
    <xf numFmtId="14" fontId="44" fillId="0" borderId="43" xfId="0" applyNumberFormat="1" applyFont="1" applyBorder="1" applyAlignment="1">
      <alignment horizontal="left"/>
    </xf>
    <xf numFmtId="0" fontId="45" fillId="0" borderId="44" xfId="0" applyFont="1" applyBorder="1" applyAlignment="1"/>
    <xf numFmtId="0" fontId="2" fillId="3" borderId="12" xfId="0" applyFont="1" applyFill="1" applyBorder="1"/>
    <xf numFmtId="0" fontId="46" fillId="3" borderId="26" xfId="0" applyFont="1" applyFill="1" applyBorder="1" applyAlignment="1">
      <alignment horizontal="center"/>
    </xf>
    <xf numFmtId="0" fontId="46" fillId="3" borderId="17" xfId="0" applyFont="1" applyFill="1" applyBorder="1" applyAlignment="1">
      <alignment horizontal="center"/>
    </xf>
    <xf numFmtId="0" fontId="2" fillId="5" borderId="0" xfId="0" applyFont="1" applyFill="1" applyAlignment="1">
      <alignment horizontal="center"/>
    </xf>
    <xf numFmtId="0" fontId="46" fillId="35" borderId="43" xfId="0" applyFont="1" applyFill="1" applyBorder="1" applyAlignment="1">
      <alignment horizontal="center"/>
    </xf>
    <xf numFmtId="0" fontId="2" fillId="5" borderId="0" xfId="0" applyFont="1" applyFill="1"/>
    <xf numFmtId="0" fontId="47" fillId="0" borderId="58" xfId="0" applyFont="1" applyBorder="1" applyAlignment="1">
      <alignment horizontal="center"/>
    </xf>
    <xf numFmtId="0" fontId="2" fillId="5" borderId="0" xfId="0" applyFont="1" applyFill="1" applyAlignment="1"/>
    <xf numFmtId="0" fontId="48" fillId="0" borderId="48" xfId="0" applyFont="1" applyBorder="1" applyAlignment="1">
      <alignment horizontal="center"/>
    </xf>
    <xf numFmtId="0" fontId="2" fillId="0" borderId="0" xfId="0" applyFont="1"/>
    <xf numFmtId="0" fontId="2" fillId="26" borderId="44" xfId="0" applyFont="1" applyFill="1" applyBorder="1" applyAlignment="1">
      <alignment horizontal="center"/>
    </xf>
    <xf numFmtId="0" fontId="2" fillId="0" borderId="44" xfId="0" applyFont="1" applyBorder="1" applyAlignment="1">
      <alignment horizontal="left"/>
    </xf>
    <xf numFmtId="0" fontId="49" fillId="2" borderId="43" xfId="0" applyFont="1" applyFill="1" applyBorder="1" applyAlignment="1">
      <alignment horizontal="center"/>
    </xf>
    <xf numFmtId="0" fontId="2" fillId="0" borderId="4" xfId="0" applyFont="1" applyBorder="1" applyAlignment="1">
      <alignment horizontal="center"/>
    </xf>
    <xf numFmtId="0" fontId="2" fillId="26" borderId="0" xfId="0" applyFont="1" applyFill="1" applyAlignment="1">
      <alignment horizontal="center"/>
    </xf>
    <xf numFmtId="0" fontId="2" fillId="23" borderId="5" xfId="0" applyFont="1" applyFill="1" applyBorder="1" applyAlignment="1">
      <alignment horizontal="center"/>
    </xf>
    <xf numFmtId="0" fontId="2" fillId="24" borderId="44" xfId="0" applyFont="1" applyFill="1" applyBorder="1" applyAlignment="1">
      <alignment horizontal="center"/>
    </xf>
    <xf numFmtId="0" fontId="51" fillId="2" borderId="43" xfId="0" applyFont="1" applyFill="1" applyBorder="1" applyAlignment="1">
      <alignment horizontal="center"/>
    </xf>
    <xf numFmtId="0" fontId="2" fillId="21" borderId="44" xfId="0" applyFont="1" applyFill="1" applyBorder="1" applyAlignment="1">
      <alignment horizontal="center"/>
    </xf>
    <xf numFmtId="0" fontId="52" fillId="0" borderId="61" xfId="0" applyFont="1" applyBorder="1" applyAlignment="1">
      <alignment horizontal="left"/>
    </xf>
    <xf numFmtId="0" fontId="52" fillId="0" borderId="62" xfId="0" applyFont="1" applyBorder="1" applyAlignment="1">
      <alignment horizontal="center"/>
    </xf>
    <xf numFmtId="0" fontId="53" fillId="2" borderId="43" xfId="0" applyFont="1" applyFill="1" applyBorder="1" applyAlignment="1">
      <alignment horizontal="center"/>
    </xf>
    <xf numFmtId="0" fontId="2" fillId="22" borderId="5" xfId="0" applyFont="1" applyFill="1" applyBorder="1" applyAlignment="1">
      <alignment horizontal="center"/>
    </xf>
    <xf numFmtId="0" fontId="2" fillId="12" borderId="45" xfId="0" applyFont="1" applyFill="1" applyBorder="1" applyAlignment="1">
      <alignment horizontal="center"/>
    </xf>
    <xf numFmtId="0" fontId="52" fillId="5" borderId="2" xfId="0" applyFont="1" applyFill="1" applyBorder="1" applyAlignment="1">
      <alignment horizontal="left"/>
    </xf>
    <xf numFmtId="0" fontId="52" fillId="5" borderId="2" xfId="0" applyFont="1" applyFill="1" applyBorder="1" applyAlignment="1">
      <alignment horizontal="center"/>
    </xf>
    <xf numFmtId="0" fontId="54" fillId="2" borderId="44" xfId="0" applyFont="1" applyFill="1" applyBorder="1" applyAlignment="1">
      <alignment horizontal="center"/>
    </xf>
    <xf numFmtId="0" fontId="2" fillId="0" borderId="0" xfId="0" applyFont="1" applyAlignment="1"/>
    <xf numFmtId="0" fontId="2" fillId="24" borderId="0" xfId="0" applyFont="1" applyFill="1" applyAlignment="1">
      <alignment horizontal="center"/>
    </xf>
    <xf numFmtId="0" fontId="2" fillId="15" borderId="5" xfId="0" applyFont="1" applyFill="1" applyBorder="1" applyAlignment="1">
      <alignment horizontal="center"/>
    </xf>
    <xf numFmtId="0" fontId="2" fillId="5" borderId="0" xfId="0" applyFont="1" applyFill="1" applyAlignment="1">
      <alignment horizontal="center"/>
    </xf>
    <xf numFmtId="0" fontId="2" fillId="0" borderId="52" xfId="0" applyFont="1" applyBorder="1" applyAlignment="1">
      <alignment horizontal="left"/>
    </xf>
    <xf numFmtId="0" fontId="55" fillId="0" borderId="53" xfId="0" applyFont="1" applyBorder="1" applyAlignment="1">
      <alignment horizontal="center"/>
    </xf>
    <xf numFmtId="0" fontId="56" fillId="3" borderId="44" xfId="0" applyFont="1" applyFill="1" applyBorder="1" applyAlignment="1">
      <alignment horizontal="center"/>
    </xf>
    <xf numFmtId="0" fontId="2" fillId="12" borderId="0" xfId="0" applyFont="1" applyFill="1" applyAlignment="1">
      <alignment horizontal="center"/>
    </xf>
    <xf numFmtId="0" fontId="2" fillId="15" borderId="5" xfId="0" applyFont="1" applyFill="1" applyBorder="1" applyAlignment="1">
      <alignment horizontal="center"/>
    </xf>
    <xf numFmtId="0" fontId="2" fillId="15" borderId="44" xfId="0" applyFont="1" applyFill="1" applyBorder="1" applyAlignment="1">
      <alignment horizontal="center"/>
    </xf>
    <xf numFmtId="0" fontId="2" fillId="0" borderId="53" xfId="0" applyFont="1" applyBorder="1" applyAlignment="1">
      <alignment horizontal="center"/>
    </xf>
    <xf numFmtId="0" fontId="24" fillId="41" borderId="44" xfId="0" applyFont="1" applyFill="1" applyBorder="1" applyAlignment="1">
      <alignment horizontal="left"/>
    </xf>
    <xf numFmtId="0" fontId="46" fillId="14" borderId="44" xfId="0" applyFont="1" applyFill="1" applyBorder="1" applyAlignment="1">
      <alignment horizontal="center"/>
    </xf>
    <xf numFmtId="0" fontId="2" fillId="23" borderId="44" xfId="0" applyFont="1" applyFill="1" applyBorder="1" applyAlignment="1">
      <alignment horizontal="center"/>
    </xf>
    <xf numFmtId="0" fontId="2" fillId="0" borderId="54" xfId="0" applyFont="1" applyBorder="1" applyAlignment="1">
      <alignment horizontal="left"/>
    </xf>
    <xf numFmtId="3" fontId="2" fillId="0" borderId="55" xfId="0" applyNumberFormat="1" applyFont="1" applyBorder="1" applyAlignment="1">
      <alignment horizontal="center"/>
    </xf>
    <xf numFmtId="0" fontId="46" fillId="3" borderId="44" xfId="0" applyFont="1" applyFill="1" applyBorder="1" applyAlignment="1">
      <alignment horizontal="center"/>
    </xf>
    <xf numFmtId="0" fontId="2" fillId="21" borderId="0" xfId="0" applyFont="1" applyFill="1" applyAlignment="1">
      <alignment horizontal="center"/>
    </xf>
    <xf numFmtId="0" fontId="2" fillId="22" borderId="45" xfId="0" applyFont="1" applyFill="1" applyBorder="1" applyAlignment="1">
      <alignment horizontal="center"/>
    </xf>
    <xf numFmtId="0" fontId="46" fillId="35" borderId="44" xfId="0" applyFont="1" applyFill="1" applyBorder="1" applyAlignment="1">
      <alignment horizontal="center"/>
    </xf>
    <xf numFmtId="0" fontId="47" fillId="16" borderId="44" xfId="0" applyFont="1" applyFill="1" applyBorder="1" applyAlignment="1">
      <alignment horizontal="center"/>
    </xf>
    <xf numFmtId="0" fontId="2" fillId="12" borderId="0" xfId="0" applyFont="1" applyFill="1" applyAlignment="1">
      <alignment horizontal="center"/>
    </xf>
    <xf numFmtId="0" fontId="47" fillId="47" borderId="44" xfId="0" applyFont="1" applyFill="1" applyBorder="1" applyAlignment="1">
      <alignment horizontal="center"/>
    </xf>
    <xf numFmtId="0" fontId="2" fillId="21" borderId="0" xfId="0" applyFont="1" applyFill="1"/>
    <xf numFmtId="0" fontId="2" fillId="22" borderId="5" xfId="0" applyFont="1" applyFill="1" applyBorder="1"/>
    <xf numFmtId="0" fontId="46" fillId="4" borderId="44" xfId="0" applyFont="1" applyFill="1" applyBorder="1" applyAlignment="1">
      <alignment horizontal="center"/>
    </xf>
    <xf numFmtId="0" fontId="55" fillId="0" borderId="4" xfId="0" applyFont="1" applyBorder="1" applyAlignment="1">
      <alignment horizontal="center"/>
    </xf>
    <xf numFmtId="0" fontId="2" fillId="12" borderId="0" xfId="0" applyFont="1" applyFill="1"/>
    <xf numFmtId="0" fontId="2" fillId="15" borderId="5" xfId="0" applyFont="1" applyFill="1" applyBorder="1"/>
    <xf numFmtId="0" fontId="47" fillId="34" borderId="44" xfId="0" applyFont="1" applyFill="1" applyBorder="1" applyAlignment="1">
      <alignment horizontal="center"/>
    </xf>
    <xf numFmtId="0" fontId="24" fillId="41" borderId="0" xfId="0" applyFont="1" applyFill="1" applyAlignment="1">
      <alignment horizontal="left"/>
    </xf>
    <xf numFmtId="0" fontId="2" fillId="0" borderId="63" xfId="0" applyFont="1" applyBorder="1" applyAlignment="1"/>
    <xf numFmtId="3" fontId="2" fillId="0" borderId="64" xfId="0" applyNumberFormat="1" applyFont="1" applyBorder="1" applyAlignment="1">
      <alignment horizontal="center"/>
    </xf>
    <xf numFmtId="0" fontId="23" fillId="29" borderId="44" xfId="0" applyFont="1" applyFill="1" applyBorder="1" applyAlignment="1">
      <alignment horizontal="center"/>
    </xf>
    <xf numFmtId="0" fontId="47" fillId="21" borderId="44" xfId="0" applyFont="1" applyFill="1" applyBorder="1" applyAlignment="1">
      <alignment horizontal="center"/>
    </xf>
    <xf numFmtId="0" fontId="47" fillId="20" borderId="44" xfId="0" applyFont="1" applyFill="1" applyBorder="1" applyAlignment="1">
      <alignment horizontal="center"/>
    </xf>
    <xf numFmtId="0" fontId="2" fillId="24" borderId="0" xfId="0" applyFont="1" applyFill="1"/>
    <xf numFmtId="0" fontId="2" fillId="23" borderId="5" xfId="0" applyFont="1" applyFill="1" applyBorder="1"/>
    <xf numFmtId="0" fontId="47" fillId="25" borderId="44" xfId="0" applyFont="1" applyFill="1" applyBorder="1" applyAlignment="1">
      <alignment horizontal="center"/>
    </xf>
    <xf numFmtId="0" fontId="2" fillId="0" borderId="52" xfId="0" applyFont="1" applyBorder="1"/>
    <xf numFmtId="0" fontId="2" fillId="0" borderId="53" xfId="0" applyFont="1" applyBorder="1" applyAlignment="1">
      <alignment horizontal="center"/>
    </xf>
    <xf numFmtId="0" fontId="47" fillId="23" borderId="44" xfId="0" applyFont="1" applyFill="1" applyBorder="1" applyAlignment="1">
      <alignment horizontal="center"/>
    </xf>
    <xf numFmtId="0" fontId="24" fillId="23" borderId="44" xfId="0" applyFont="1" applyFill="1" applyBorder="1" applyAlignment="1">
      <alignment horizontal="center"/>
    </xf>
    <xf numFmtId="0" fontId="2" fillId="5" borderId="44" xfId="0" applyFont="1" applyFill="1" applyBorder="1" applyAlignment="1">
      <alignment horizontal="center"/>
    </xf>
    <xf numFmtId="0" fontId="2" fillId="24" borderId="0" xfId="0" applyFont="1" applyFill="1" applyAlignment="1">
      <alignment horizontal="center"/>
    </xf>
    <xf numFmtId="0" fontId="2" fillId="23" borderId="5" xfId="0" applyFont="1" applyFill="1" applyBorder="1" applyAlignment="1">
      <alignment horizontal="center"/>
    </xf>
    <xf numFmtId="0" fontId="2" fillId="0" borderId="54" xfId="0" applyFont="1" applyBorder="1"/>
    <xf numFmtId="0" fontId="2" fillId="0" borderId="55" xfId="0" applyFont="1" applyBorder="1" applyAlignment="1">
      <alignment horizontal="center"/>
    </xf>
    <xf numFmtId="0" fontId="2" fillId="39" borderId="44" xfId="0" applyFont="1" applyFill="1" applyBorder="1" applyAlignment="1">
      <alignment horizontal="center"/>
    </xf>
    <xf numFmtId="0" fontId="35" fillId="15" borderId="44" xfId="0" applyFont="1" applyFill="1" applyBorder="1" applyAlignment="1">
      <alignment horizontal="center"/>
    </xf>
    <xf numFmtId="0" fontId="47" fillId="0" borderId="44" xfId="0" applyFont="1" applyBorder="1" applyAlignment="1">
      <alignment horizontal="center"/>
    </xf>
    <xf numFmtId="0" fontId="2" fillId="0" borderId="52" xfId="0" applyFont="1" applyBorder="1" applyAlignment="1"/>
    <xf numFmtId="0" fontId="2" fillId="0" borderId="44" xfId="0" applyFont="1" applyBorder="1" applyAlignment="1">
      <alignment horizontal="center"/>
    </xf>
    <xf numFmtId="0" fontId="57" fillId="0" borderId="44" xfId="0" applyFont="1" applyBorder="1" applyAlignment="1">
      <alignment horizontal="center"/>
    </xf>
    <xf numFmtId="0" fontId="2" fillId="0" borderId="54" xfId="0" applyFont="1" applyBorder="1" applyAlignment="1"/>
    <xf numFmtId="0" fontId="2" fillId="0" borderId="55" xfId="0" applyFont="1" applyBorder="1" applyAlignment="1">
      <alignment horizontal="center"/>
    </xf>
    <xf numFmtId="0" fontId="2" fillId="5" borderId="0" xfId="0" applyFont="1" applyFill="1" applyAlignment="1">
      <alignment horizontal="left" vertical="top" wrapText="1"/>
    </xf>
    <xf numFmtId="0" fontId="2" fillId="0" borderId="44" xfId="0" applyFont="1" applyBorder="1" applyAlignment="1">
      <alignment horizontal="left" vertical="top"/>
    </xf>
    <xf numFmtId="0" fontId="2" fillId="0" borderId="44" xfId="0" applyFont="1" applyBorder="1" applyAlignment="1">
      <alignment horizontal="left" vertical="center"/>
    </xf>
    <xf numFmtId="0" fontId="58" fillId="3" borderId="44" xfId="0" applyFont="1" applyFill="1" applyBorder="1" applyAlignment="1">
      <alignment horizontal="center"/>
    </xf>
    <xf numFmtId="0" fontId="59" fillId="35" borderId="44" xfId="0" applyFont="1" applyFill="1" applyBorder="1" applyAlignment="1">
      <alignment horizontal="center"/>
    </xf>
    <xf numFmtId="0" fontId="44" fillId="0" borderId="44" xfId="0" applyFont="1" applyBorder="1" applyAlignment="1">
      <alignment horizontal="center" vertical="center"/>
    </xf>
    <xf numFmtId="0" fontId="2" fillId="21" borderId="0" xfId="0" applyFont="1" applyFill="1" applyAlignment="1">
      <alignment horizontal="center"/>
    </xf>
    <xf numFmtId="0" fontId="2" fillId="22" borderId="5" xfId="0" applyFont="1" applyFill="1" applyBorder="1" applyAlignment="1">
      <alignment horizontal="center"/>
    </xf>
    <xf numFmtId="0" fontId="45" fillId="0" borderId="44" xfId="0" applyFont="1" applyBorder="1" applyAlignment="1">
      <alignment horizontal="center" vertical="center"/>
    </xf>
    <xf numFmtId="0" fontId="2" fillId="0" borderId="7" xfId="0" applyFont="1" applyBorder="1" applyAlignment="1">
      <alignment horizontal="center"/>
    </xf>
    <xf numFmtId="0" fontId="2" fillId="24" borderId="9" xfId="0" applyFont="1" applyFill="1" applyBorder="1" applyAlignment="1">
      <alignment horizontal="center"/>
    </xf>
    <xf numFmtId="0" fontId="2" fillId="22" borderId="11" xfId="0" applyFont="1" applyFill="1" applyBorder="1" applyAlignment="1">
      <alignment horizontal="center"/>
    </xf>
    <xf numFmtId="0" fontId="2" fillId="37" borderId="44" xfId="0" applyFont="1" applyFill="1" applyBorder="1" applyAlignment="1">
      <alignment horizontal="center" vertical="center"/>
    </xf>
    <xf numFmtId="0" fontId="2" fillId="0" borderId="45" xfId="0" applyFont="1" applyBorder="1" applyAlignment="1">
      <alignment horizontal="left" vertical="center"/>
    </xf>
    <xf numFmtId="0" fontId="2" fillId="61" borderId="45" xfId="0" applyFont="1" applyFill="1" applyBorder="1" applyAlignment="1">
      <alignment horizontal="center" vertical="center"/>
    </xf>
    <xf numFmtId="0" fontId="61" fillId="2" borderId="0" xfId="0" applyFont="1" applyFill="1" applyAlignment="1">
      <alignment horizontal="center" vertical="center" wrapText="1"/>
    </xf>
    <xf numFmtId="0" fontId="8" fillId="30" borderId="48" xfId="0" applyFont="1" applyFill="1" applyBorder="1" applyAlignment="1">
      <alignment horizontal="center" vertical="center" wrapText="1"/>
    </xf>
    <xf numFmtId="0" fontId="8" fillId="28" borderId="48" xfId="0" applyFont="1" applyFill="1" applyBorder="1" applyAlignment="1">
      <alignment horizontal="center" vertical="center" wrapText="1"/>
    </xf>
    <xf numFmtId="0" fontId="8" fillId="24" borderId="48" xfId="0" applyFont="1" applyFill="1" applyBorder="1" applyAlignment="1">
      <alignment horizontal="center" vertical="center" wrapText="1"/>
    </xf>
    <xf numFmtId="0" fontId="8" fillId="26" borderId="48" xfId="0" applyFont="1" applyFill="1" applyBorder="1" applyAlignment="1">
      <alignment horizontal="center" vertical="center" wrapText="1"/>
    </xf>
    <xf numFmtId="0" fontId="8" fillId="39" borderId="48" xfId="0" applyFont="1" applyFill="1" applyBorder="1" applyAlignment="1">
      <alignment horizontal="center" vertical="center" wrapText="1"/>
    </xf>
    <xf numFmtId="0" fontId="8" fillId="21" borderId="48" xfId="0" applyFont="1" applyFill="1" applyBorder="1" applyAlignment="1">
      <alignment horizontal="center" vertical="center" wrapText="1"/>
    </xf>
    <xf numFmtId="0" fontId="8" fillId="12" borderId="48" xfId="0" applyFont="1" applyFill="1" applyBorder="1" applyAlignment="1">
      <alignment horizontal="center" vertical="center" wrapText="1"/>
    </xf>
    <xf numFmtId="0" fontId="8" fillId="15" borderId="48" xfId="0" applyFont="1" applyFill="1" applyBorder="1" applyAlignment="1">
      <alignment horizontal="center" vertical="center" wrapText="1"/>
    </xf>
    <xf numFmtId="0" fontId="8" fillId="10" borderId="48" xfId="0" applyFont="1" applyFill="1" applyBorder="1" applyAlignment="1">
      <alignment horizontal="center" vertical="center" wrapText="1"/>
    </xf>
    <xf numFmtId="0" fontId="8" fillId="40" borderId="48" xfId="0" applyFont="1" applyFill="1" applyBorder="1" applyAlignment="1">
      <alignment horizontal="center" vertical="center" wrapText="1"/>
    </xf>
    <xf numFmtId="0" fontId="8" fillId="23" borderId="48" xfId="0" applyFont="1" applyFill="1" applyBorder="1" applyAlignment="1">
      <alignment horizontal="center" vertical="center" wrapText="1"/>
    </xf>
    <xf numFmtId="0" fontId="8" fillId="22" borderId="48" xfId="0" applyFont="1" applyFill="1" applyBorder="1" applyAlignment="1">
      <alignment horizontal="center" vertical="center" wrapText="1"/>
    </xf>
    <xf numFmtId="0" fontId="5" fillId="35" borderId="48" xfId="0" applyFont="1" applyFill="1" applyBorder="1" applyAlignment="1">
      <alignment horizontal="center" vertical="center" wrapText="1"/>
    </xf>
    <xf numFmtId="0" fontId="8" fillId="37" borderId="48" xfId="0" applyFont="1" applyFill="1" applyBorder="1" applyAlignment="1">
      <alignment horizontal="center" vertical="center" wrapText="1"/>
    </xf>
    <xf numFmtId="0" fontId="8" fillId="21" borderId="45" xfId="0" applyFont="1" applyFill="1" applyBorder="1" applyAlignment="1">
      <alignment horizontal="center" vertical="center" wrapText="1"/>
    </xf>
    <xf numFmtId="0" fontId="8" fillId="12" borderId="45" xfId="0" applyFont="1" applyFill="1" applyBorder="1" applyAlignment="1">
      <alignment horizontal="center" vertical="center" wrapText="1"/>
    </xf>
    <xf numFmtId="0" fontId="8" fillId="23" borderId="45" xfId="0" applyFont="1" applyFill="1" applyBorder="1" applyAlignment="1">
      <alignment horizontal="center" vertical="center" wrapText="1"/>
    </xf>
    <xf numFmtId="0" fontId="8" fillId="15" borderId="45" xfId="0" applyFont="1" applyFill="1" applyBorder="1" applyAlignment="1">
      <alignment horizontal="center" vertical="center" wrapText="1"/>
    </xf>
    <xf numFmtId="0" fontId="8" fillId="24" borderId="45" xfId="0" applyFont="1" applyFill="1" applyBorder="1" applyAlignment="1">
      <alignment horizontal="center" vertical="center" wrapText="1"/>
    </xf>
    <xf numFmtId="0" fontId="8" fillId="26" borderId="45" xfId="0" applyFont="1" applyFill="1" applyBorder="1" applyAlignment="1">
      <alignment horizontal="center" vertical="center" wrapText="1"/>
    </xf>
    <xf numFmtId="0" fontId="8" fillId="39" borderId="45" xfId="0" applyFont="1" applyFill="1" applyBorder="1" applyAlignment="1">
      <alignment horizontal="center" vertical="center" wrapText="1"/>
    </xf>
    <xf numFmtId="0" fontId="8" fillId="40" borderId="45" xfId="0" applyFont="1" applyFill="1" applyBorder="1" applyAlignment="1">
      <alignment horizontal="center" vertical="center" wrapText="1"/>
    </xf>
    <xf numFmtId="3" fontId="13" fillId="0" borderId="48" xfId="0" applyNumberFormat="1" applyFont="1" applyBorder="1" applyAlignment="1">
      <alignment horizontal="center" vertical="center"/>
    </xf>
    <xf numFmtId="3" fontId="7" fillId="0" borderId="48" xfId="0" applyNumberFormat="1" applyFont="1" applyBorder="1" applyAlignment="1">
      <alignment horizontal="center" vertical="center"/>
    </xf>
    <xf numFmtId="4" fontId="7" fillId="0" borderId="48" xfId="0" applyNumberFormat="1" applyFont="1" applyBorder="1" applyAlignment="1">
      <alignment horizontal="center" vertical="center"/>
    </xf>
    <xf numFmtId="3" fontId="7" fillId="0" borderId="48" xfId="0" applyNumberFormat="1" applyFont="1" applyBorder="1" applyAlignment="1">
      <alignment horizontal="center" vertical="center"/>
    </xf>
    <xf numFmtId="0" fontId="13" fillId="0" borderId="0" xfId="0" applyFont="1" applyAlignment="1"/>
    <xf numFmtId="0" fontId="13" fillId="0" borderId="0" xfId="0" applyFont="1"/>
    <xf numFmtId="2" fontId="13" fillId="0" borderId="0" xfId="0" applyNumberFormat="1" applyFont="1" applyAlignment="1">
      <alignment horizontal="center"/>
    </xf>
    <xf numFmtId="0" fontId="13" fillId="16" borderId="0" xfId="0" applyFont="1" applyFill="1"/>
    <xf numFmtId="0" fontId="13" fillId="49" borderId="0" xfId="0" applyFont="1" applyFill="1" applyAlignment="1"/>
    <xf numFmtId="3" fontId="13" fillId="39" borderId="0" xfId="0" applyNumberFormat="1" applyFont="1" applyFill="1" applyAlignment="1">
      <alignment horizontal="center"/>
    </xf>
    <xf numFmtId="0" fontId="13" fillId="39" borderId="0" xfId="0" applyFont="1" applyFill="1" applyAlignment="1">
      <alignment horizontal="center"/>
    </xf>
    <xf numFmtId="21" fontId="13" fillId="39" borderId="0" xfId="0" applyNumberFormat="1" applyFont="1" applyFill="1" applyAlignment="1">
      <alignment horizontal="center"/>
    </xf>
    <xf numFmtId="0" fontId="13" fillId="6" borderId="0" xfId="0" applyFont="1" applyFill="1" applyAlignment="1">
      <alignment horizontal="left"/>
    </xf>
    <xf numFmtId="0" fontId="13" fillId="6" borderId="0" xfId="0" applyFont="1" applyFill="1" applyAlignment="1">
      <alignment horizontal="center"/>
    </xf>
    <xf numFmtId="0" fontId="13" fillId="39" borderId="0" xfId="0" applyFont="1" applyFill="1" applyAlignment="1"/>
    <xf numFmtId="0" fontId="13" fillId="39" borderId="0" xfId="0" applyFont="1" applyFill="1"/>
    <xf numFmtId="0" fontId="13" fillId="39" borderId="0" xfId="0" applyFont="1" applyFill="1" applyAlignment="1">
      <alignment horizontal="center"/>
    </xf>
    <xf numFmtId="0" fontId="13" fillId="57" borderId="0" xfId="0" applyFont="1" applyFill="1" applyAlignment="1">
      <alignment horizontal="center"/>
    </xf>
    <xf numFmtId="0" fontId="13" fillId="16" borderId="0" xfId="0" applyFont="1" applyFill="1" applyAlignment="1">
      <alignment horizontal="center"/>
    </xf>
    <xf numFmtId="3" fontId="13" fillId="0" borderId="0" xfId="0" applyNumberFormat="1" applyFont="1"/>
    <xf numFmtId="0" fontId="13" fillId="0" borderId="0" xfId="0" applyFont="1" applyAlignment="1">
      <alignment horizontal="center"/>
    </xf>
    <xf numFmtId="0" fontId="62" fillId="0" borderId="0" xfId="0" applyFont="1" applyAlignment="1">
      <alignment horizontal="center"/>
    </xf>
    <xf numFmtId="3" fontId="13" fillId="12" borderId="48" xfId="0" applyNumberFormat="1" applyFont="1" applyFill="1" applyBorder="1" applyAlignment="1">
      <alignment horizontal="center"/>
    </xf>
    <xf numFmtId="4" fontId="13" fillId="12" borderId="48" xfId="0" applyNumberFormat="1" applyFont="1" applyFill="1" applyBorder="1" applyAlignment="1">
      <alignment horizontal="center"/>
    </xf>
    <xf numFmtId="3" fontId="13" fillId="39" borderId="48" xfId="0" applyNumberFormat="1" applyFont="1" applyFill="1" applyBorder="1" applyAlignment="1">
      <alignment horizontal="center"/>
    </xf>
    <xf numFmtId="4" fontId="13" fillId="39" borderId="48" xfId="0" applyNumberFormat="1" applyFont="1" applyFill="1" applyBorder="1" applyAlignment="1">
      <alignment horizontal="center"/>
    </xf>
    <xf numFmtId="0" fontId="13" fillId="2" borderId="0" xfId="0" applyFont="1" applyFill="1"/>
    <xf numFmtId="0" fontId="13" fillId="2" borderId="0" xfId="0" applyFont="1" applyFill="1" applyAlignment="1">
      <alignment horizontal="center"/>
    </xf>
    <xf numFmtId="0" fontId="13" fillId="2" borderId="0" xfId="0" applyFont="1" applyFill="1" applyAlignment="1"/>
    <xf numFmtId="3" fontId="13" fillId="2" borderId="0" xfId="0" applyNumberFormat="1" applyFont="1" applyFill="1"/>
    <xf numFmtId="0" fontId="7" fillId="0" borderId="2" xfId="0" applyFont="1" applyBorder="1" applyAlignment="1"/>
    <xf numFmtId="164" fontId="13" fillId="0" borderId="47" xfId="0" applyNumberFormat="1" applyFont="1" applyBorder="1" applyAlignment="1">
      <alignment horizontal="center"/>
    </xf>
    <xf numFmtId="0" fontId="13" fillId="0" borderId="2" xfId="0" applyFont="1" applyBorder="1" applyAlignment="1">
      <alignment horizontal="center"/>
    </xf>
    <xf numFmtId="3" fontId="13" fillId="0" borderId="2" xfId="0" applyNumberFormat="1" applyFont="1" applyBorder="1" applyAlignment="1"/>
    <xf numFmtId="3" fontId="13" fillId="0" borderId="2" xfId="0" applyNumberFormat="1" applyFont="1" applyBorder="1" applyAlignment="1">
      <alignment horizontal="center"/>
    </xf>
    <xf numFmtId="0" fontId="13" fillId="0" borderId="2" xfId="0" applyFont="1" applyBorder="1" applyAlignment="1"/>
    <xf numFmtId="0" fontId="13" fillId="0" borderId="46" xfId="0" applyFont="1" applyBorder="1" applyAlignment="1">
      <alignment horizontal="center"/>
    </xf>
    <xf numFmtId="3" fontId="7" fillId="0" borderId="2" xfId="0" applyNumberFormat="1" applyFont="1" applyBorder="1" applyAlignment="1">
      <alignment horizontal="center"/>
    </xf>
    <xf numFmtId="3" fontId="8" fillId="0" borderId="2" xfId="0" applyNumberFormat="1" applyFont="1" applyBorder="1" applyAlignment="1">
      <alignment horizontal="center"/>
    </xf>
    <xf numFmtId="2" fontId="7" fillId="0" borderId="2" xfId="0" applyNumberFormat="1" applyFont="1" applyBorder="1" applyAlignment="1">
      <alignment horizontal="center"/>
    </xf>
    <xf numFmtId="1" fontId="7" fillId="0" borderId="2" xfId="0" applyNumberFormat="1" applyFont="1" applyBorder="1" applyAlignment="1">
      <alignment horizontal="center"/>
    </xf>
    <xf numFmtId="165" fontId="7" fillId="0" borderId="2" xfId="0" applyNumberFormat="1" applyFont="1" applyBorder="1" applyAlignment="1">
      <alignment horizontal="center"/>
    </xf>
    <xf numFmtId="168" fontId="7" fillId="0" borderId="2" xfId="0" applyNumberFormat="1" applyFont="1" applyBorder="1" applyAlignment="1">
      <alignment horizontal="center"/>
    </xf>
    <xf numFmtId="3" fontId="7" fillId="0" borderId="46" xfId="0" applyNumberFormat="1" applyFont="1" applyBorder="1" applyAlignment="1">
      <alignment horizontal="center"/>
    </xf>
    <xf numFmtId="3" fontId="7" fillId="0" borderId="47" xfId="0" applyNumberFormat="1" applyFont="1" applyBorder="1" applyAlignment="1">
      <alignment horizontal="center"/>
    </xf>
    <xf numFmtId="0" fontId="7" fillId="0" borderId="2" xfId="0" applyFont="1" applyBorder="1" applyAlignment="1">
      <alignment horizontal="center"/>
    </xf>
    <xf numFmtId="0" fontId="7" fillId="0" borderId="46" xfId="0" applyFont="1" applyBorder="1" applyAlignment="1">
      <alignment horizontal="center"/>
    </xf>
    <xf numFmtId="1" fontId="7" fillId="0" borderId="2" xfId="0" applyNumberFormat="1" applyFont="1" applyBorder="1" applyAlignment="1">
      <alignment horizontal="center"/>
    </xf>
    <xf numFmtId="3" fontId="7" fillId="0" borderId="2" xfId="0" applyNumberFormat="1" applyFont="1" applyBorder="1" applyAlignment="1">
      <alignment horizontal="center"/>
    </xf>
    <xf numFmtId="168" fontId="7" fillId="0" borderId="46" xfId="0" applyNumberFormat="1" applyFont="1" applyBorder="1" applyAlignment="1">
      <alignment horizontal="center"/>
    </xf>
    <xf numFmtId="164" fontId="7" fillId="0" borderId="2" xfId="0" applyNumberFormat="1" applyFont="1" applyBorder="1" applyAlignment="1">
      <alignment horizontal="center"/>
    </xf>
    <xf numFmtId="4" fontId="7" fillId="0" borderId="2" xfId="0" applyNumberFormat="1" applyFont="1" applyBorder="1" applyAlignment="1">
      <alignment horizontal="center"/>
    </xf>
    <xf numFmtId="169" fontId="7" fillId="0" borderId="67" xfId="0" applyNumberFormat="1" applyFont="1" applyBorder="1" applyAlignment="1">
      <alignment horizontal="center"/>
    </xf>
    <xf numFmtId="3" fontId="7" fillId="0" borderId="3" xfId="0" applyNumberFormat="1" applyFont="1" applyBorder="1" applyAlignment="1">
      <alignment horizontal="center"/>
    </xf>
    <xf numFmtId="0" fontId="0" fillId="0" borderId="0" xfId="0" applyFont="1" applyAlignment="1">
      <alignment horizontal="center"/>
    </xf>
    <xf numFmtId="0" fontId="65" fillId="0" borderId="0" xfId="0" applyFont="1" applyAlignment="1">
      <alignment horizontal="center"/>
    </xf>
    <xf numFmtId="0" fontId="18" fillId="23" borderId="22" xfId="0" applyFont="1" applyFill="1" applyBorder="1" applyAlignment="1">
      <alignment horizontal="center"/>
    </xf>
    <xf numFmtId="0" fontId="2" fillId="0" borderId="23" xfId="0" applyFont="1" applyBorder="1"/>
    <xf numFmtId="0" fontId="19" fillId="22" borderId="22" xfId="0" applyFont="1" applyFill="1" applyBorder="1" applyAlignment="1">
      <alignment horizontal="center"/>
    </xf>
    <xf numFmtId="0" fontId="12" fillId="27" borderId="7" xfId="0" applyFont="1" applyFill="1" applyBorder="1" applyAlignment="1">
      <alignment horizontal="center"/>
    </xf>
    <xf numFmtId="0" fontId="2" fillId="0" borderId="11" xfId="0" applyFont="1" applyBorder="1"/>
    <xf numFmtId="0" fontId="12" fillId="24" borderId="22" xfId="0" applyFont="1" applyFill="1" applyBorder="1" applyAlignment="1">
      <alignment horizontal="center"/>
    </xf>
    <xf numFmtId="0" fontId="12" fillId="25" borderId="1" xfId="0" applyFont="1" applyFill="1" applyBorder="1" applyAlignment="1">
      <alignment horizontal="center"/>
    </xf>
    <xf numFmtId="0" fontId="2" fillId="0" borderId="3" xfId="0" applyFont="1" applyBorder="1"/>
    <xf numFmtId="14" fontId="13" fillId="26" borderId="22" xfId="0" applyNumberFormat="1" applyFont="1" applyFill="1" applyBorder="1" applyAlignment="1">
      <alignment horizontal="center"/>
    </xf>
    <xf numFmtId="0" fontId="13" fillId="24" borderId="22" xfId="0" applyFont="1" applyFill="1" applyBorder="1" applyAlignment="1">
      <alignment horizontal="center"/>
    </xf>
    <xf numFmtId="0" fontId="13" fillId="24" borderId="7" xfId="0" applyFont="1" applyFill="1" applyBorder="1" applyAlignment="1">
      <alignment horizontal="center"/>
    </xf>
    <xf numFmtId="0" fontId="13" fillId="26" borderId="22" xfId="0" applyFont="1" applyFill="1" applyBorder="1" applyAlignment="1">
      <alignment horizontal="center"/>
    </xf>
    <xf numFmtId="0" fontId="15" fillId="10" borderId="21" xfId="0" applyFont="1" applyFill="1" applyBorder="1" applyAlignment="1">
      <alignment horizontal="left"/>
    </xf>
    <xf numFmtId="0" fontId="0" fillId="0" borderId="0" xfId="0" applyFont="1" applyAlignment="1"/>
    <xf numFmtId="0" fontId="2" fillId="0" borderId="5" xfId="0" applyFont="1" applyBorder="1"/>
    <xf numFmtId="0" fontId="15" fillId="21" borderId="29" xfId="0" applyFont="1" applyFill="1" applyBorder="1" applyAlignment="1"/>
    <xf numFmtId="0" fontId="2" fillId="0" borderId="2" xfId="0" applyFont="1" applyBorder="1"/>
    <xf numFmtId="0" fontId="7" fillId="21" borderId="29" xfId="0" applyFont="1" applyFill="1" applyBorder="1" applyAlignment="1"/>
    <xf numFmtId="0" fontId="8" fillId="10" borderId="1" xfId="0" applyFont="1" applyFill="1" applyBorder="1" applyAlignment="1"/>
    <xf numFmtId="0" fontId="8" fillId="21" borderId="1" xfId="0" applyFont="1" applyFill="1" applyBorder="1" applyAlignment="1"/>
    <xf numFmtId="0" fontId="14" fillId="21" borderId="1" xfId="0" applyFont="1" applyFill="1" applyBorder="1" applyAlignment="1">
      <alignment horizontal="left"/>
    </xf>
    <xf numFmtId="0" fontId="14" fillId="10" borderId="4" xfId="0" applyFont="1" applyFill="1" applyBorder="1" applyAlignment="1"/>
    <xf numFmtId="0" fontId="3" fillId="3" borderId="4" xfId="0" applyFont="1" applyFill="1" applyBorder="1" applyAlignment="1">
      <alignment horizontal="center"/>
    </xf>
    <xf numFmtId="0" fontId="6" fillId="3" borderId="7" xfId="0" applyFont="1" applyFill="1" applyBorder="1" applyAlignment="1">
      <alignment horizontal="center"/>
    </xf>
    <xf numFmtId="0" fontId="2" fillId="0" borderId="9" xfId="0" applyFont="1" applyBorder="1"/>
    <xf numFmtId="0" fontId="1" fillId="2" borderId="1" xfId="0" applyFont="1" applyFill="1" applyBorder="1" applyAlignment="1">
      <alignment horizontal="center" vertical="center"/>
    </xf>
    <xf numFmtId="0" fontId="8" fillId="9" borderId="1" xfId="0" applyFont="1" applyFill="1" applyBorder="1" applyAlignment="1">
      <alignment horizontal="center"/>
    </xf>
    <xf numFmtId="0" fontId="8" fillId="6" borderId="1" xfId="0" applyFont="1" applyFill="1" applyBorder="1" applyAlignment="1">
      <alignment horizontal="center"/>
    </xf>
    <xf numFmtId="0" fontId="7" fillId="10" borderId="29" xfId="0" applyFont="1" applyFill="1" applyBorder="1" applyAlignment="1"/>
    <xf numFmtId="0" fontId="8" fillId="29" borderId="1" xfId="0" applyFont="1" applyFill="1" applyBorder="1" applyAlignment="1">
      <alignment horizontal="center" vertical="center"/>
    </xf>
    <xf numFmtId="0" fontId="8" fillId="21" borderId="4" xfId="0" applyFont="1" applyFill="1" applyBorder="1" applyAlignment="1"/>
    <xf numFmtId="0" fontId="2" fillId="0" borderId="20" xfId="0" applyFont="1" applyBorder="1"/>
    <xf numFmtId="0" fontId="0" fillId="15" borderId="12" xfId="0" applyFont="1" applyFill="1" applyBorder="1" applyAlignment="1">
      <alignment horizontal="center" vertical="center" wrapText="1"/>
    </xf>
    <xf numFmtId="0" fontId="2" fillId="0" borderId="17" xfId="0" applyFont="1" applyBorder="1"/>
    <xf numFmtId="0" fontId="2" fillId="0" borderId="22" xfId="0" applyFont="1" applyBorder="1"/>
    <xf numFmtId="0" fontId="8" fillId="10" borderId="12" xfId="0" applyFont="1" applyFill="1" applyBorder="1" applyAlignment="1"/>
    <xf numFmtId="0" fontId="2" fillId="0" borderId="15" xfId="0" applyFont="1" applyBorder="1"/>
    <xf numFmtId="0" fontId="11" fillId="24" borderId="1" xfId="0" applyFont="1" applyFill="1" applyBorder="1" applyAlignment="1">
      <alignment horizontal="center" vertical="center" wrapText="1"/>
    </xf>
    <xf numFmtId="0" fontId="7" fillId="23" borderId="12" xfId="0" applyFont="1" applyFill="1" applyBorder="1" applyAlignment="1">
      <alignment horizontal="center" vertical="center" wrapText="1"/>
    </xf>
    <xf numFmtId="0" fontId="2" fillId="0" borderId="26" xfId="0" applyFont="1" applyBorder="1"/>
    <xf numFmtId="0" fontId="2" fillId="0" borderId="4" xfId="0" applyFont="1" applyBorder="1"/>
    <xf numFmtId="0" fontId="2" fillId="0" borderId="7" xfId="0" applyFont="1" applyBorder="1"/>
    <xf numFmtId="0" fontId="0" fillId="15" borderId="27" xfId="0" applyFont="1" applyFill="1" applyBorder="1" applyAlignment="1">
      <alignment horizontal="center" vertical="center" wrapText="1"/>
    </xf>
    <xf numFmtId="0" fontId="2" fillId="0" borderId="28" xfId="0" applyFont="1" applyBorder="1"/>
    <xf numFmtId="0" fontId="8" fillId="10" borderId="4" xfId="0" applyFont="1" applyFill="1" applyBorder="1" applyAlignment="1"/>
    <xf numFmtId="0" fontId="7" fillId="26" borderId="12" xfId="0" applyFont="1" applyFill="1" applyBorder="1" applyAlignment="1">
      <alignment horizontal="center" vertical="center" wrapText="1"/>
    </xf>
    <xf numFmtId="0" fontId="0" fillId="15" borderId="4" xfId="0" applyFont="1" applyFill="1" applyBorder="1" applyAlignment="1">
      <alignment horizontal="center" vertical="center" wrapText="1"/>
    </xf>
    <xf numFmtId="0" fontId="8" fillId="10" borderId="7" xfId="0" applyFont="1" applyFill="1" applyBorder="1" applyAlignment="1"/>
    <xf numFmtId="0" fontId="2" fillId="0" borderId="24" xfId="0" applyFont="1" applyBorder="1"/>
    <xf numFmtId="0" fontId="22" fillId="24" borderId="4" xfId="0" applyFont="1" applyFill="1" applyBorder="1" applyAlignment="1">
      <alignment horizontal="center"/>
    </xf>
    <xf numFmtId="0" fontId="23" fillId="24" borderId="7" xfId="0" applyFont="1" applyFill="1" applyBorder="1" applyAlignment="1">
      <alignment horizontal="center"/>
    </xf>
    <xf numFmtId="0" fontId="12" fillId="24" borderId="4" xfId="0" applyFont="1" applyFill="1" applyBorder="1" applyAlignment="1">
      <alignment horizontal="center"/>
    </xf>
    <xf numFmtId="0" fontId="21" fillId="23" borderId="7" xfId="0" applyFont="1" applyFill="1" applyBorder="1" applyAlignment="1">
      <alignment horizontal="center"/>
    </xf>
    <xf numFmtId="0" fontId="20" fillId="22" borderId="22" xfId="0" applyFont="1" applyFill="1" applyBorder="1" applyAlignment="1">
      <alignment horizontal="center"/>
    </xf>
    <xf numFmtId="0" fontId="4" fillId="2" borderId="0" xfId="0" applyFont="1" applyFill="1" applyAlignment="1">
      <alignment horizontal="center"/>
    </xf>
    <xf numFmtId="49" fontId="5" fillId="4" borderId="6" xfId="0" applyNumberFormat="1" applyFont="1" applyFill="1" applyBorder="1" applyAlignment="1">
      <alignment horizontal="center" vertical="center" wrapText="1"/>
    </xf>
    <xf numFmtId="0" fontId="2" fillId="0" borderId="8" xfId="0" applyFont="1" applyBorder="1"/>
    <xf numFmtId="0" fontId="5" fillId="35" borderId="0" xfId="0" applyFont="1" applyFill="1" applyAlignment="1">
      <alignment horizontal="center" vertical="center" wrapText="1"/>
    </xf>
    <xf numFmtId="0" fontId="5" fillId="7" borderId="6" xfId="0" applyFont="1" applyFill="1" applyBorder="1" applyAlignment="1">
      <alignment horizontal="center" vertical="center" wrapText="1"/>
    </xf>
    <xf numFmtId="0" fontId="2" fillId="0" borderId="10" xfId="0" applyFont="1" applyBorder="1"/>
    <xf numFmtId="0" fontId="5" fillId="2" borderId="0" xfId="0" applyFont="1" applyFill="1" applyAlignment="1">
      <alignment horizontal="center" vertical="center" wrapText="1"/>
    </xf>
    <xf numFmtId="0" fontId="8" fillId="20" borderId="0" xfId="0" applyFont="1" applyFill="1" applyAlignment="1">
      <alignment horizontal="center" vertical="center" wrapText="1"/>
    </xf>
    <xf numFmtId="0" fontId="5" fillId="3" borderId="0" xfId="0" applyFont="1" applyFill="1" applyAlignment="1">
      <alignment horizontal="center" vertical="center" wrapText="1"/>
    </xf>
    <xf numFmtId="0" fontId="8" fillId="30" borderId="0" xfId="0" applyFont="1" applyFill="1" applyAlignment="1">
      <alignment horizontal="center" vertical="center" wrapText="1"/>
    </xf>
    <xf numFmtId="0" fontId="8" fillId="29" borderId="0" xfId="0" applyFont="1" applyFill="1" applyAlignment="1">
      <alignment horizontal="center" vertical="center" wrapText="1"/>
    </xf>
    <xf numFmtId="0" fontId="8" fillId="31" borderId="13" xfId="0" applyFont="1" applyFill="1" applyBorder="1" applyAlignment="1">
      <alignment horizontal="center" vertical="center" wrapText="1"/>
    </xf>
    <xf numFmtId="0" fontId="8" fillId="20" borderId="13" xfId="0" applyFont="1" applyFill="1" applyBorder="1" applyAlignment="1">
      <alignment horizontal="center" vertical="center" wrapText="1"/>
    </xf>
    <xf numFmtId="0" fontId="10" fillId="19" borderId="0" xfId="0" applyFont="1" applyFill="1" applyAlignment="1">
      <alignment horizontal="center" vertical="center" wrapText="1"/>
    </xf>
    <xf numFmtId="0" fontId="8" fillId="30" borderId="12" xfId="0" applyFont="1" applyFill="1" applyBorder="1" applyAlignment="1">
      <alignment horizontal="center" vertical="center" wrapText="1"/>
    </xf>
    <xf numFmtId="0" fontId="8" fillId="25" borderId="12" xfId="0" applyFont="1" applyFill="1" applyBorder="1" applyAlignment="1">
      <alignment horizontal="center" vertical="center" wrapText="1"/>
    </xf>
    <xf numFmtId="0" fontId="8" fillId="28" borderId="12" xfId="0" applyFont="1" applyFill="1" applyBorder="1" applyAlignment="1">
      <alignment horizontal="center" vertical="center" wrapText="1"/>
    </xf>
    <xf numFmtId="0" fontId="8" fillId="9" borderId="12" xfId="0" applyFont="1" applyFill="1" applyBorder="1" applyAlignment="1">
      <alignment horizontal="center" vertical="center" wrapText="1"/>
    </xf>
    <xf numFmtId="0" fontId="8" fillId="17" borderId="0" xfId="0" applyFont="1" applyFill="1" applyAlignment="1">
      <alignment horizontal="center" vertical="center" wrapText="1"/>
    </xf>
    <xf numFmtId="0" fontId="8" fillId="32" borderId="0" xfId="0" applyFont="1" applyFill="1" applyAlignment="1">
      <alignment horizontal="center" vertical="center" wrapText="1"/>
    </xf>
    <xf numFmtId="0" fontId="2" fillId="0" borderId="14" xfId="0" applyFont="1" applyBorder="1"/>
    <xf numFmtId="0" fontId="9" fillId="3" borderId="0" xfId="0" applyFont="1" applyFill="1" applyAlignment="1">
      <alignment horizontal="center"/>
    </xf>
    <xf numFmtId="0" fontId="8" fillId="33" borderId="13" xfId="0" applyFont="1" applyFill="1" applyBorder="1" applyAlignment="1">
      <alignment horizontal="center" vertical="center" wrapText="1"/>
    </xf>
    <xf numFmtId="0" fontId="8" fillId="8" borderId="6" xfId="0" applyFont="1" applyFill="1" applyBorder="1" applyAlignment="1">
      <alignment horizontal="center" vertical="center" wrapText="1"/>
    </xf>
    <xf numFmtId="0" fontId="2" fillId="0" borderId="13" xfId="0" applyFont="1" applyBorder="1"/>
    <xf numFmtId="0" fontId="8" fillId="28" borderId="0" xfId="0" applyFont="1" applyFill="1" applyAlignment="1">
      <alignment horizontal="center" vertical="center" wrapText="1"/>
    </xf>
    <xf numFmtId="0" fontId="16" fillId="21" borderId="0" xfId="0" applyFont="1" applyFill="1" applyAlignment="1">
      <alignment horizontal="center" vertical="center" wrapText="1"/>
    </xf>
    <xf numFmtId="0" fontId="8" fillId="25" borderId="0" xfId="0" applyFont="1" applyFill="1" applyAlignment="1">
      <alignment horizontal="center" vertical="center" wrapText="1"/>
    </xf>
    <xf numFmtId="0" fontId="8" fillId="9" borderId="0" xfId="0" applyFont="1" applyFill="1" applyAlignment="1">
      <alignment horizontal="center" vertical="center" wrapText="1"/>
    </xf>
    <xf numFmtId="0" fontId="10" fillId="18" borderId="0" xfId="0" applyFont="1" applyFill="1" applyAlignment="1">
      <alignment horizontal="center" vertical="center" wrapText="1"/>
    </xf>
    <xf numFmtId="0" fontId="5" fillId="2" borderId="14" xfId="0" applyFont="1" applyFill="1" applyBorder="1" applyAlignment="1">
      <alignment horizontal="center" vertical="center" wrapText="1"/>
    </xf>
    <xf numFmtId="49" fontId="8" fillId="16" borderId="13" xfId="0" applyNumberFormat="1" applyFont="1" applyFill="1" applyBorder="1" applyAlignment="1">
      <alignment horizontal="center" vertical="center" wrapText="1"/>
    </xf>
    <xf numFmtId="0" fontId="8" fillId="16" borderId="0" xfId="0" applyFont="1" applyFill="1" applyAlignment="1">
      <alignment horizontal="center" vertical="center" wrapText="1"/>
    </xf>
    <xf numFmtId="0" fontId="8" fillId="29" borderId="12" xfId="0" applyFont="1" applyFill="1" applyBorder="1" applyAlignment="1">
      <alignment horizontal="center" vertical="center" wrapText="1"/>
    </xf>
    <xf numFmtId="0" fontId="8" fillId="27" borderId="0" xfId="0" applyFont="1" applyFill="1" applyAlignment="1">
      <alignment horizontal="center" vertical="center" wrapText="1"/>
    </xf>
    <xf numFmtId="0" fontId="5" fillId="14" borderId="0" xfId="0" applyFont="1" applyFill="1" applyAlignment="1">
      <alignment horizontal="center" vertical="center" wrapText="1"/>
    </xf>
    <xf numFmtId="0" fontId="8" fillId="6" borderId="12" xfId="0" applyFont="1" applyFill="1" applyBorder="1" applyAlignment="1">
      <alignment horizontal="center" vertical="center" wrapText="1"/>
    </xf>
    <xf numFmtId="0" fontId="8" fillId="27" borderId="12" xfId="0" applyFont="1" applyFill="1" applyBorder="1" applyAlignment="1">
      <alignment horizontal="center" vertical="center" wrapText="1"/>
    </xf>
    <xf numFmtId="0" fontId="8" fillId="19" borderId="12" xfId="0" applyFont="1" applyFill="1" applyBorder="1" applyAlignment="1">
      <alignment horizontal="center" vertical="center" wrapText="1"/>
    </xf>
    <xf numFmtId="0" fontId="8" fillId="20" borderId="12" xfId="0" applyFont="1" applyFill="1" applyBorder="1" applyAlignment="1">
      <alignment horizontal="center" vertical="center" wrapText="1"/>
    </xf>
    <xf numFmtId="0" fontId="8" fillId="42" borderId="12" xfId="0" applyFont="1" applyFill="1" applyBorder="1" applyAlignment="1">
      <alignment horizontal="center" vertical="center" wrapText="1"/>
    </xf>
    <xf numFmtId="0" fontId="8" fillId="36" borderId="0" xfId="0" applyFont="1" applyFill="1" applyAlignment="1">
      <alignment horizontal="center" vertical="center" wrapText="1"/>
    </xf>
    <xf numFmtId="0" fontId="8" fillId="27" borderId="13" xfId="0" applyFont="1" applyFill="1" applyBorder="1" applyAlignment="1">
      <alignment horizontal="center" vertical="center" wrapText="1"/>
    </xf>
    <xf numFmtId="0" fontId="8" fillId="19" borderId="14" xfId="0" applyFont="1" applyFill="1" applyBorder="1" applyAlignment="1">
      <alignment horizontal="center" vertical="center" wrapText="1"/>
    </xf>
    <xf numFmtId="0" fontId="9" fillId="35" borderId="0" xfId="0" applyFont="1" applyFill="1" applyAlignment="1">
      <alignment horizontal="center"/>
    </xf>
    <xf numFmtId="0" fontId="8" fillId="13" borderId="6" xfId="0" applyFont="1" applyFill="1" applyBorder="1" applyAlignment="1">
      <alignment horizontal="center" vertical="center" wrapText="1"/>
    </xf>
    <xf numFmtId="0" fontId="5" fillId="2" borderId="13" xfId="0" applyFont="1" applyFill="1" applyBorder="1" applyAlignment="1">
      <alignment horizontal="center"/>
    </xf>
    <xf numFmtId="0" fontId="8" fillId="9" borderId="8" xfId="0" applyFont="1" applyFill="1" applyBorder="1" applyAlignment="1">
      <alignment horizontal="center" vertical="center" wrapText="1"/>
    </xf>
    <xf numFmtId="0" fontId="5" fillId="2" borderId="6" xfId="0" applyFont="1" applyFill="1" applyBorder="1" applyAlignment="1">
      <alignment horizontal="center" vertical="center" wrapText="1"/>
    </xf>
    <xf numFmtId="0" fontId="5" fillId="11" borderId="13" xfId="0" applyFont="1" applyFill="1" applyBorder="1" applyAlignment="1">
      <alignment horizontal="center" vertical="center" wrapText="1"/>
    </xf>
    <xf numFmtId="0" fontId="9" fillId="2" borderId="0" xfId="0" applyFont="1" applyFill="1" applyAlignment="1">
      <alignment horizontal="center"/>
    </xf>
    <xf numFmtId="0" fontId="8" fillId="19" borderId="0" xfId="0" applyFont="1" applyFill="1" applyAlignment="1">
      <alignment horizontal="center" vertical="center" wrapText="1"/>
    </xf>
    <xf numFmtId="1" fontId="17" fillId="27" borderId="0" xfId="0" applyNumberFormat="1" applyFont="1" applyFill="1" applyAlignment="1">
      <alignment horizontal="center" vertical="center" wrapText="1"/>
    </xf>
    <xf numFmtId="0" fontId="8" fillId="19" borderId="13" xfId="0" applyFont="1" applyFill="1" applyBorder="1" applyAlignment="1">
      <alignment horizontal="center" vertical="center" wrapText="1"/>
    </xf>
    <xf numFmtId="0" fontId="8" fillId="6" borderId="0" xfId="0" applyFont="1" applyFill="1" applyAlignment="1">
      <alignment horizontal="center" vertical="center" wrapText="1"/>
    </xf>
    <xf numFmtId="3" fontId="8" fillId="20" borderId="13" xfId="0" applyNumberFormat="1" applyFont="1" applyFill="1" applyBorder="1" applyAlignment="1">
      <alignment horizontal="center" vertical="center" wrapText="1"/>
    </xf>
    <xf numFmtId="167" fontId="8" fillId="19" borderId="0" xfId="0" applyNumberFormat="1" applyFont="1" applyFill="1" applyAlignment="1">
      <alignment horizontal="center" vertical="center" wrapText="1"/>
    </xf>
    <xf numFmtId="3" fontId="5" fillId="11" borderId="13" xfId="0" applyNumberFormat="1" applyFont="1" applyFill="1" applyBorder="1" applyAlignment="1">
      <alignment horizontal="center" vertical="center" wrapText="1"/>
    </xf>
    <xf numFmtId="3" fontId="8" fillId="33" borderId="13" xfId="0" applyNumberFormat="1" applyFont="1" applyFill="1" applyBorder="1" applyAlignment="1">
      <alignment horizontal="center" vertical="center" wrapText="1"/>
    </xf>
    <xf numFmtId="0" fontId="8" fillId="21" borderId="0" xfId="0" applyFont="1" applyFill="1" applyAlignment="1">
      <alignment horizontal="center" vertical="center" wrapText="1"/>
    </xf>
    <xf numFmtId="164" fontId="5" fillId="4" borderId="6" xfId="0" applyNumberFormat="1" applyFont="1" applyFill="1" applyBorder="1" applyAlignment="1">
      <alignment horizontal="center" vertical="center" wrapText="1"/>
    </xf>
    <xf numFmtId="0" fontId="8" fillId="27" borderId="14" xfId="0" applyFont="1" applyFill="1" applyBorder="1" applyAlignment="1">
      <alignment horizontal="center" vertical="center" wrapText="1"/>
    </xf>
    <xf numFmtId="165" fontId="8" fillId="19" borderId="0" xfId="0" applyNumberFormat="1" applyFont="1" applyFill="1" applyAlignment="1">
      <alignment horizontal="center" vertical="center" wrapText="1"/>
    </xf>
    <xf numFmtId="165" fontId="8" fillId="18" borderId="0" xfId="0" applyNumberFormat="1" applyFont="1" applyFill="1" applyAlignment="1">
      <alignment horizontal="center" vertical="center" wrapText="1"/>
    </xf>
    <xf numFmtId="166" fontId="8" fillId="20" borderId="0" xfId="0" applyNumberFormat="1" applyFont="1" applyFill="1" applyAlignment="1">
      <alignment horizontal="center" vertical="center" wrapText="1"/>
    </xf>
    <xf numFmtId="164" fontId="8" fillId="16" borderId="13" xfId="0" applyNumberFormat="1" applyFont="1" applyFill="1" applyBorder="1" applyAlignment="1">
      <alignment horizontal="center" vertical="center" wrapText="1"/>
    </xf>
    <xf numFmtId="0" fontId="8" fillId="18" borderId="0" xfId="0" applyFont="1" applyFill="1" applyAlignment="1">
      <alignment horizontal="center" vertical="center" wrapText="1"/>
    </xf>
    <xf numFmtId="0" fontId="4" fillId="2" borderId="0" xfId="0" applyFont="1" applyFill="1" applyAlignment="1">
      <alignment horizontal="center" vertical="center" wrapText="1"/>
    </xf>
    <xf numFmtId="0" fontId="8" fillId="30" borderId="13" xfId="0" applyFont="1" applyFill="1" applyBorder="1" applyAlignment="1">
      <alignment horizontal="center" vertical="center" wrapText="1"/>
    </xf>
    <xf numFmtId="0" fontId="8" fillId="40" borderId="0" xfId="0" applyFont="1" applyFill="1" applyAlignment="1">
      <alignment horizontal="center" vertical="center" wrapText="1"/>
    </xf>
    <xf numFmtId="0" fontId="8" fillId="40" borderId="13" xfId="0" applyFont="1" applyFill="1" applyBorder="1" applyAlignment="1">
      <alignment horizontal="center" vertical="center" wrapText="1"/>
    </xf>
    <xf numFmtId="0" fontId="8" fillId="25" borderId="14" xfId="0" applyFont="1" applyFill="1" applyBorder="1" applyAlignment="1">
      <alignment horizontal="center" vertical="center" wrapText="1"/>
    </xf>
    <xf numFmtId="0" fontId="8" fillId="9" borderId="37" xfId="0" applyFont="1" applyFill="1" applyBorder="1" applyAlignment="1">
      <alignment horizontal="center" vertical="center" wrapText="1"/>
    </xf>
    <xf numFmtId="0" fontId="2" fillId="0" borderId="37" xfId="0" applyFont="1" applyBorder="1"/>
    <xf numFmtId="0" fontId="8" fillId="40" borderId="14" xfId="0" applyFont="1" applyFill="1" applyBorder="1" applyAlignment="1">
      <alignment horizontal="center" vertical="center" wrapText="1"/>
    </xf>
    <xf numFmtId="1" fontId="8" fillId="20" borderId="13" xfId="0" applyNumberFormat="1" applyFont="1" applyFill="1" applyBorder="1" applyAlignment="1">
      <alignment horizontal="center" vertical="center" wrapText="1"/>
    </xf>
    <xf numFmtId="1" fontId="5" fillId="43" borderId="6" xfId="0" applyNumberFormat="1" applyFont="1" applyFill="1" applyBorder="1" applyAlignment="1">
      <alignment horizontal="center" vertical="center" wrapText="1"/>
    </xf>
    <xf numFmtId="1" fontId="5" fillId="7" borderId="6" xfId="0" applyNumberFormat="1" applyFont="1" applyFill="1" applyBorder="1" applyAlignment="1">
      <alignment horizontal="center" vertical="center" wrapText="1"/>
    </xf>
    <xf numFmtId="1" fontId="8" fillId="9" borderId="0" xfId="0" applyNumberFormat="1" applyFont="1" applyFill="1" applyAlignment="1">
      <alignment horizontal="center" vertical="center" wrapText="1"/>
    </xf>
    <xf numFmtId="0" fontId="5" fillId="44" borderId="6" xfId="0" applyFont="1" applyFill="1" applyBorder="1" applyAlignment="1">
      <alignment horizontal="center" vertical="center" wrapText="1"/>
    </xf>
    <xf numFmtId="0" fontId="5" fillId="45" borderId="6" xfId="0" applyFont="1" applyFill="1" applyBorder="1" applyAlignment="1">
      <alignment horizontal="center" vertical="center" wrapText="1"/>
    </xf>
    <xf numFmtId="1" fontId="8" fillId="29" borderId="13" xfId="0" applyNumberFormat="1" applyFont="1" applyFill="1" applyBorder="1" applyAlignment="1">
      <alignment horizontal="center" vertical="center" wrapText="1"/>
    </xf>
    <xf numFmtId="0" fontId="8" fillId="31" borderId="6" xfId="0" applyFont="1" applyFill="1" applyBorder="1" applyAlignment="1">
      <alignment horizontal="center" vertical="center"/>
    </xf>
    <xf numFmtId="0" fontId="8" fillId="32" borderId="6" xfId="0" applyFont="1" applyFill="1" applyBorder="1" applyAlignment="1">
      <alignment horizontal="center" vertical="center"/>
    </xf>
    <xf numFmtId="0" fontId="8" fillId="33" borderId="6" xfId="0" applyFont="1" applyFill="1" applyBorder="1" applyAlignment="1">
      <alignment horizontal="center" vertical="center"/>
    </xf>
    <xf numFmtId="0" fontId="8" fillId="20" borderId="43" xfId="0" applyFont="1" applyFill="1" applyBorder="1" applyAlignment="1">
      <alignment horizontal="center" vertical="center" wrapText="1"/>
    </xf>
    <xf numFmtId="0" fontId="2" fillId="0" borderId="44" xfId="0" applyFont="1" applyBorder="1"/>
    <xf numFmtId="0" fontId="2" fillId="0" borderId="45" xfId="0" applyFont="1" applyBorder="1"/>
    <xf numFmtId="0" fontId="8" fillId="25" borderId="43" xfId="0" applyFont="1" applyFill="1" applyBorder="1" applyAlignment="1">
      <alignment horizontal="center" vertical="center" wrapText="1"/>
    </xf>
    <xf numFmtId="0" fontId="8" fillId="33" borderId="6" xfId="0" applyFont="1" applyFill="1" applyBorder="1" applyAlignment="1">
      <alignment horizontal="center" vertical="center" wrapText="1"/>
    </xf>
    <xf numFmtId="0" fontId="8" fillId="31" borderId="6" xfId="0" applyFont="1" applyFill="1" applyBorder="1" applyAlignment="1">
      <alignment horizontal="center" vertical="center" wrapText="1"/>
    </xf>
    <xf numFmtId="0" fontId="24" fillId="39" borderId="0" xfId="0" applyFont="1" applyFill="1" applyAlignment="1">
      <alignment horizontal="center"/>
    </xf>
    <xf numFmtId="0" fontId="7" fillId="12" borderId="4" xfId="0" applyFont="1" applyFill="1" applyBorder="1" applyAlignment="1"/>
    <xf numFmtId="0" fontId="8" fillId="6" borderId="4" xfId="0" applyFont="1" applyFill="1" applyBorder="1" applyAlignment="1">
      <alignment horizontal="center"/>
    </xf>
    <xf numFmtId="0" fontId="32" fillId="14" borderId="52" xfId="0" applyFont="1" applyFill="1" applyBorder="1" applyAlignment="1">
      <alignment horizontal="center" vertical="center"/>
    </xf>
    <xf numFmtId="0" fontId="2" fillId="0" borderId="52" xfId="0" applyFont="1" applyBorder="1"/>
    <xf numFmtId="0" fontId="32" fillId="51" borderId="52" xfId="0" applyFont="1" applyFill="1" applyBorder="1" applyAlignment="1">
      <alignment horizontal="center" vertical="center"/>
    </xf>
    <xf numFmtId="177" fontId="32" fillId="52" borderId="53" xfId="0" applyNumberFormat="1" applyFont="1" applyFill="1" applyBorder="1" applyAlignment="1">
      <alignment horizontal="center" vertical="center"/>
    </xf>
    <xf numFmtId="0" fontId="2" fillId="0" borderId="53" xfId="0" applyFont="1" applyBorder="1"/>
    <xf numFmtId="0" fontId="7" fillId="12" borderId="7" xfId="0" applyFont="1" applyFill="1" applyBorder="1" applyAlignment="1"/>
    <xf numFmtId="0" fontId="8" fillId="20" borderId="1" xfId="0" applyFont="1" applyFill="1" applyBorder="1" applyAlignment="1">
      <alignment horizontal="center"/>
    </xf>
    <xf numFmtId="0" fontId="7" fillId="29" borderId="12" xfId="0" applyFont="1" applyFill="1" applyBorder="1" applyAlignment="1">
      <alignment horizontal="center" vertical="center" wrapText="1"/>
    </xf>
    <xf numFmtId="0" fontId="32" fillId="50" borderId="53" xfId="0" applyNumberFormat="1" applyFont="1" applyFill="1" applyBorder="1" applyAlignment="1">
      <alignment horizontal="center" vertical="center"/>
    </xf>
    <xf numFmtId="0" fontId="32" fillId="48" borderId="52" xfId="0" applyFont="1" applyFill="1" applyBorder="1" applyAlignment="1">
      <alignment horizontal="center" vertical="center"/>
    </xf>
    <xf numFmtId="0" fontId="11" fillId="24" borderId="7" xfId="0" applyFont="1" applyFill="1" applyBorder="1" applyAlignment="1">
      <alignment horizontal="center"/>
    </xf>
    <xf numFmtId="0" fontId="8" fillId="25" borderId="1" xfId="0" applyFont="1" applyFill="1" applyBorder="1" applyAlignment="1">
      <alignment horizontal="center" vertical="center" wrapText="1"/>
    </xf>
    <xf numFmtId="0" fontId="25" fillId="20" borderId="4" xfId="0" applyFont="1" applyFill="1" applyBorder="1" applyAlignment="1">
      <alignment horizontal="center"/>
    </xf>
    <xf numFmtId="0" fontId="8" fillId="33" borderId="12" xfId="0" applyFont="1" applyFill="1" applyBorder="1" applyAlignment="1">
      <alignment horizontal="center" vertical="center" wrapText="1"/>
    </xf>
    <xf numFmtId="0" fontId="4" fillId="2" borderId="12" xfId="0" applyFont="1" applyFill="1" applyBorder="1" applyAlignment="1">
      <alignment horizontal="center"/>
    </xf>
    <xf numFmtId="0" fontId="7" fillId="29" borderId="7" xfId="0" applyFont="1" applyFill="1" applyBorder="1" applyAlignment="1">
      <alignment horizontal="center"/>
    </xf>
    <xf numFmtId="0" fontId="35" fillId="23" borderId="0" xfId="0" applyFont="1" applyFill="1" applyAlignment="1">
      <alignment horizontal="center" vertical="center" wrapText="1"/>
    </xf>
    <xf numFmtId="0" fontId="11" fillId="21" borderId="0" xfId="0" applyFont="1" applyFill="1" applyAlignment="1">
      <alignment horizontal="center" vertical="center" wrapText="1"/>
    </xf>
    <xf numFmtId="0" fontId="7" fillId="39" borderId="0" xfId="0" applyFont="1" applyFill="1" applyAlignment="1">
      <alignment horizontal="center"/>
    </xf>
    <xf numFmtId="0" fontId="2" fillId="39" borderId="0" xfId="0" applyFont="1" applyFill="1" applyAlignment="1">
      <alignment horizontal="center"/>
    </xf>
    <xf numFmtId="0" fontId="35" fillId="39" borderId="57" xfId="0" applyFont="1" applyFill="1" applyBorder="1" applyAlignment="1">
      <alignment horizontal="center"/>
    </xf>
    <xf numFmtId="0" fontId="2" fillId="0" borderId="57" xfId="0" applyFont="1" applyBorder="1"/>
    <xf numFmtId="0" fontId="35" fillId="39" borderId="0" xfId="0" applyFont="1" applyFill="1" applyAlignment="1">
      <alignment horizontal="center"/>
    </xf>
    <xf numFmtId="178" fontId="32" fillId="59" borderId="53" xfId="0" applyNumberFormat="1" applyFont="1" applyFill="1" applyBorder="1" applyAlignment="1">
      <alignment horizontal="center" vertical="center"/>
    </xf>
    <xf numFmtId="0" fontId="8" fillId="30" borderId="1" xfId="0" applyFont="1" applyFill="1" applyBorder="1" applyAlignment="1">
      <alignment horizontal="center"/>
    </xf>
    <xf numFmtId="0" fontId="7" fillId="29" borderId="7" xfId="0" applyFont="1" applyFill="1" applyBorder="1" applyAlignment="1">
      <alignment horizontal="center" vertical="center" wrapText="1"/>
    </xf>
    <xf numFmtId="0" fontId="7" fillId="29" borderId="4" xfId="0" applyFont="1" applyFill="1" applyBorder="1" applyAlignment="1">
      <alignment horizontal="center" vertical="center" wrapText="1"/>
    </xf>
    <xf numFmtId="0" fontId="7" fillId="47" borderId="0" xfId="0" applyFont="1" applyFill="1" applyAlignment="1"/>
    <xf numFmtId="0" fontId="7" fillId="0" borderId="0" xfId="0" applyFont="1" applyAlignment="1"/>
    <xf numFmtId="0" fontId="7" fillId="0" borderId="0" xfId="0" applyFont="1"/>
    <xf numFmtId="0" fontId="7" fillId="16" borderId="0" xfId="0" applyFont="1" applyFill="1" applyAlignment="1">
      <alignment horizontal="center"/>
    </xf>
    <xf numFmtId="0" fontId="31" fillId="58" borderId="0" xfId="0" applyFont="1" applyFill="1" applyAlignment="1">
      <alignment horizontal="center" vertical="center"/>
    </xf>
    <xf numFmtId="0" fontId="31" fillId="46" borderId="0" xfId="0" applyFont="1" applyFill="1" applyAlignment="1">
      <alignment horizontal="center" vertical="center"/>
    </xf>
    <xf numFmtId="0" fontId="7" fillId="23" borderId="0" xfId="0" applyFont="1" applyFill="1" applyAlignment="1">
      <alignment horizontal="center"/>
    </xf>
    <xf numFmtId="0" fontId="27" fillId="2" borderId="0" xfId="0" applyFont="1" applyFill="1" applyAlignment="1">
      <alignment horizontal="center"/>
    </xf>
    <xf numFmtId="0" fontId="26" fillId="2" borderId="0" xfId="0" applyFont="1" applyFill="1" applyAlignment="1">
      <alignment horizontal="center" vertical="center"/>
    </xf>
    <xf numFmtId="0" fontId="7" fillId="20" borderId="0" xfId="0" applyFont="1" applyFill="1" applyAlignment="1">
      <alignment horizontal="center" vertical="center"/>
    </xf>
    <xf numFmtId="0" fontId="28" fillId="2" borderId="0" xfId="0" applyFont="1" applyFill="1" applyAlignment="1">
      <alignment horizontal="center" vertical="center"/>
    </xf>
    <xf numFmtId="0" fontId="7" fillId="26" borderId="0" xfId="0" applyFont="1" applyFill="1" applyAlignment="1">
      <alignment horizontal="center" vertical="center"/>
    </xf>
    <xf numFmtId="0" fontId="29" fillId="10" borderId="0" xfId="0" applyFont="1" applyFill="1" applyAlignment="1">
      <alignment horizontal="center" vertical="center"/>
    </xf>
    <xf numFmtId="0" fontId="7" fillId="10" borderId="0" xfId="0" applyFont="1" applyFill="1" applyAlignment="1">
      <alignment horizontal="center" vertical="center"/>
    </xf>
    <xf numFmtId="0" fontId="30" fillId="11" borderId="0" xfId="0" applyFont="1" applyFill="1" applyAlignment="1">
      <alignment horizontal="center" vertical="center"/>
    </xf>
    <xf numFmtId="0" fontId="5" fillId="2" borderId="0" xfId="0" applyFont="1" applyFill="1" applyAlignment="1">
      <alignment horizontal="center" vertical="center"/>
    </xf>
    <xf numFmtId="0" fontId="8" fillId="20" borderId="1" xfId="0" applyFont="1" applyFill="1" applyBorder="1" applyAlignment="1">
      <alignment horizontal="center" vertical="center" wrapText="1"/>
    </xf>
    <xf numFmtId="0" fontId="8" fillId="34" borderId="12" xfId="0" applyFont="1" applyFill="1" applyBorder="1" applyAlignment="1">
      <alignment horizontal="center" vertical="center" wrapText="1"/>
    </xf>
    <xf numFmtId="0" fontId="8" fillId="36" borderId="1" xfId="0" applyFont="1" applyFill="1" applyBorder="1" applyAlignment="1">
      <alignment horizontal="center" vertical="center" wrapText="1"/>
    </xf>
    <xf numFmtId="0" fontId="8" fillId="34" borderId="7" xfId="0" applyFont="1" applyFill="1" applyBorder="1" applyAlignment="1">
      <alignment horizontal="center"/>
    </xf>
    <xf numFmtId="0" fontId="8" fillId="33" borderId="7" xfId="0" applyFont="1" applyFill="1" applyBorder="1" applyAlignment="1">
      <alignment horizontal="center" vertical="center" wrapText="1"/>
    </xf>
    <xf numFmtId="0" fontId="61" fillId="2" borderId="0" xfId="0" applyFont="1" applyFill="1" applyAlignment="1">
      <alignment horizontal="center" vertical="center" wrapText="1"/>
    </xf>
    <xf numFmtId="0" fontId="8" fillId="31" borderId="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3" borderId="1" xfId="0" applyFont="1" applyFill="1" applyBorder="1" applyAlignment="1">
      <alignment horizontal="center" vertical="center" wrapText="1"/>
    </xf>
    <xf numFmtId="0" fontId="8" fillId="32" borderId="12"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5" fillId="7" borderId="1" xfId="0" applyFont="1" applyFill="1" applyBorder="1" applyAlignment="1">
      <alignment horizontal="center" vertical="center" wrapText="1"/>
    </xf>
    <xf numFmtId="0" fontId="8" fillId="17" borderId="1" xfId="0" applyFont="1" applyFill="1" applyBorder="1" applyAlignment="1">
      <alignment horizontal="center" vertical="center" wrapText="1"/>
    </xf>
    <xf numFmtId="0" fontId="8" fillId="32" borderId="1" xfId="0" applyFont="1" applyFill="1" applyBorder="1" applyAlignment="1">
      <alignment horizontal="center" vertical="center" wrapText="1"/>
    </xf>
    <xf numFmtId="0" fontId="8" fillId="29" borderId="1" xfId="0" applyFont="1" applyFill="1" applyBorder="1" applyAlignment="1">
      <alignment horizontal="center" vertical="center" wrapText="1"/>
    </xf>
    <xf numFmtId="0" fontId="60" fillId="2" borderId="0" xfId="0" applyFont="1" applyFill="1" applyAlignment="1">
      <alignment horizontal="center" vertical="center" wrapText="1"/>
    </xf>
    <xf numFmtId="0" fontId="8" fillId="30"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0" fontId="8" fillId="19" borderId="1" xfId="0" applyFont="1" applyFill="1" applyBorder="1" applyAlignment="1">
      <alignment horizontal="center" vertical="center" wrapText="1"/>
    </xf>
    <xf numFmtId="0" fontId="8" fillId="19" borderId="43" xfId="0" applyFont="1" applyFill="1" applyBorder="1" applyAlignment="1">
      <alignment horizontal="center" vertical="center" wrapText="1"/>
    </xf>
    <xf numFmtId="0" fontId="63" fillId="2" borderId="0" xfId="0" applyFont="1" applyFill="1" applyAlignment="1">
      <alignment horizontal="center" vertical="center" wrapText="1"/>
    </xf>
    <xf numFmtId="0" fontId="64" fillId="2" borderId="0" xfId="0" applyFont="1" applyFill="1" applyAlignment="1">
      <alignment horizontal="center" vertical="center" wrapText="1"/>
    </xf>
    <xf numFmtId="0" fontId="8" fillId="36" borderId="12" xfId="0" applyFont="1" applyFill="1" applyBorder="1" applyAlignment="1">
      <alignment horizontal="center" vertical="center" wrapText="1"/>
    </xf>
    <xf numFmtId="0" fontId="46" fillId="35" borderId="1" xfId="0" applyFont="1" applyFill="1" applyBorder="1" applyAlignment="1">
      <alignment horizontal="center"/>
    </xf>
    <xf numFmtId="0" fontId="46" fillId="35" borderId="4" xfId="0" applyFont="1" applyFill="1" applyBorder="1" applyAlignment="1">
      <alignment horizontal="center"/>
    </xf>
    <xf numFmtId="0" fontId="47" fillId="0" borderId="1" xfId="0" applyFont="1" applyBorder="1" applyAlignment="1">
      <alignment horizontal="center"/>
    </xf>
    <xf numFmtId="0" fontId="50" fillId="0" borderId="59" xfId="0" applyFont="1" applyBorder="1" applyAlignment="1">
      <alignment horizontal="center"/>
    </xf>
    <xf numFmtId="0" fontId="2" fillId="0" borderId="60" xfId="0" applyFont="1" applyBorder="1"/>
    <xf numFmtId="0" fontId="2" fillId="0" borderId="65" xfId="0" applyFont="1" applyBorder="1" applyAlignment="1">
      <alignment horizontal="center"/>
    </xf>
    <xf numFmtId="0" fontId="2" fillId="0" borderId="66" xfId="0" applyFont="1" applyBorder="1"/>
    <xf numFmtId="0" fontId="52" fillId="0" borderId="7" xfId="0" applyFont="1" applyBorder="1" applyAlignment="1">
      <alignment horizontal="center"/>
    </xf>
    <xf numFmtId="0" fontId="47" fillId="0" borderId="59" xfId="0" applyFont="1" applyBorder="1" applyAlignment="1">
      <alignment horizontal="center"/>
    </xf>
  </cellXfs>
  <cellStyles count="1">
    <cellStyle name="Normal" xfId="0" builtinId="0"/>
  </cellStyles>
  <dxfs count="10">
    <dxf>
      <fill>
        <patternFill patternType="solid">
          <fgColor rgb="FFD9D9D9"/>
          <bgColor rgb="FFD9D9D9"/>
        </patternFill>
      </fill>
    </dxf>
    <dxf>
      <fill>
        <patternFill patternType="solid">
          <fgColor rgb="FFCCCCCC"/>
          <bgColor rgb="FFCCCCCC"/>
        </patternFill>
      </fill>
    </dxf>
    <dxf>
      <fill>
        <patternFill patternType="solid">
          <fgColor rgb="FF274E13"/>
          <bgColor rgb="FF274E13"/>
        </patternFill>
      </fill>
    </dxf>
    <dxf>
      <fill>
        <patternFill patternType="solid">
          <fgColor rgb="FF38761D"/>
          <bgColor rgb="FF38761D"/>
        </patternFill>
      </fill>
    </dxf>
    <dxf>
      <fill>
        <patternFill patternType="solid">
          <fgColor rgb="FFF3F3F3"/>
          <bgColor rgb="FFF3F3F3"/>
        </patternFill>
      </fill>
    </dxf>
    <dxf>
      <fill>
        <patternFill patternType="solid">
          <fgColor rgb="FFF3F3F3"/>
          <bgColor rgb="FFF3F3F3"/>
        </patternFill>
      </fill>
    </dxf>
    <dxf>
      <fill>
        <patternFill patternType="solid">
          <fgColor rgb="FFF3F3F3"/>
          <bgColor rgb="FFF3F3F3"/>
        </patternFill>
      </fill>
    </dxf>
    <dxf>
      <fill>
        <patternFill patternType="solid">
          <fgColor rgb="FFF3F3F3"/>
          <bgColor rgb="FFF3F3F3"/>
        </patternFill>
      </fill>
    </dxf>
    <dxf>
      <fill>
        <patternFill patternType="solid">
          <fgColor rgb="FFF3F3F3"/>
          <bgColor rgb="FFF3F3F3"/>
        </patternFill>
      </fill>
    </dxf>
    <dxf>
      <fill>
        <patternFill patternType="solid">
          <fgColor rgb="FFF3F3F3"/>
          <bgColor rgb="FFF3F3F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Column 1 / Column 2</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3366CC"/>
              </a:solidFill>
            </c:spPr>
          </c:dPt>
          <c:cat>
            <c:strRef>
              <c:f>'S&amp;S Analysis'!$A$58:$T$58</c:f>
              <c:strCache>
                <c:ptCount val="20"/>
                <c:pt idx="0">
                  <c:v>Steel</c:v>
                </c:pt>
                <c:pt idx="1">
                  <c:v>Interior</c:v>
                </c:pt>
                <c:pt idx="2">
                  <c:v>Small</c:v>
                </c:pt>
                <c:pt idx="3">
                  <c:v>Large</c:v>
                </c:pt>
                <c:pt idx="4">
                  <c:v>Const</c:v>
                </c:pt>
                <c:pt idx="5">
                  <c:v>Grid</c:v>
                </c:pt>
                <c:pt idx="6">
                  <c:v>Girder</c:v>
                </c:pt>
                <c:pt idx="7">
                  <c:v>Motor</c:v>
                </c:pt>
                <c:pt idx="8">
                  <c:v>Comp</c:v>
                </c:pt>
                <c:pt idx="9">
                  <c:v>Display</c:v>
                </c:pt>
                <c:pt idx="10">
                  <c:v>Solar</c:v>
                </c:pt>
                <c:pt idx="11">
                  <c:v>Power</c:v>
                </c:pt>
                <c:pt idx="12">
                  <c:v>Glass</c:v>
                </c:pt>
                <c:pt idx="13">
                  <c:v>React</c:v>
                </c:pt>
                <c:pt idx="14">
                  <c:v>Thrust</c:v>
                </c:pt>
                <c:pt idx="15">
                  <c:v>Grav</c:v>
                </c:pt>
                <c:pt idx="16">
                  <c:v>Radio</c:v>
                </c:pt>
                <c:pt idx="17">
                  <c:v>Medic</c:v>
                </c:pt>
                <c:pt idx="18">
                  <c:v>Detect</c:v>
                </c:pt>
                <c:pt idx="19">
                  <c:v>Explsv</c:v>
                </c:pt>
              </c:strCache>
            </c:strRef>
          </c:cat>
          <c:val>
            <c:numRef>
              <c:f>'S&amp;S Analysis'!$A$59:$T$59</c:f>
              <c:numCache>
                <c:formatCode>#,##0</c:formatCode>
                <c:ptCount val="20"/>
                <c:pt idx="0">
                  <c:v>639138</c:v>
                </c:pt>
                <c:pt idx="1">
                  <c:v>8618</c:v>
                </c:pt>
                <c:pt idx="2">
                  <c:v>14966</c:v>
                </c:pt>
                <c:pt idx="3">
                  <c:v>2164</c:v>
                </c:pt>
                <c:pt idx="4">
                  <c:v>51416</c:v>
                </c:pt>
                <c:pt idx="5">
                  <c:v>7280</c:v>
                </c:pt>
                <c:pt idx="6">
                  <c:v>6629</c:v>
                </c:pt>
                <c:pt idx="7">
                  <c:v>2929</c:v>
                </c:pt>
                <c:pt idx="8">
                  <c:v>0</c:v>
                </c:pt>
                <c:pt idx="9">
                  <c:v>52</c:v>
                </c:pt>
                <c:pt idx="10">
                  <c:v>0</c:v>
                </c:pt>
                <c:pt idx="11">
                  <c:v>1090</c:v>
                </c:pt>
                <c:pt idx="12">
                  <c:v>21173</c:v>
                </c:pt>
                <c:pt idx="13">
                  <c:v>4000</c:v>
                </c:pt>
                <c:pt idx="14">
                  <c:v>24960</c:v>
                </c:pt>
                <c:pt idx="15">
                  <c:v>0</c:v>
                </c:pt>
                <c:pt idx="16">
                  <c:v>132</c:v>
                </c:pt>
                <c:pt idx="17">
                  <c:v>172</c:v>
                </c:pt>
                <c:pt idx="18">
                  <c:v>30</c:v>
                </c:pt>
                <c:pt idx="19">
                  <c:v>0</c:v>
                </c:pt>
              </c:numCache>
            </c:numRef>
          </c:val>
        </c:ser>
        <c:dLbls>
          <c:showLegendKey val="0"/>
          <c:showVal val="0"/>
          <c:showCatName val="0"/>
          <c:showSerName val="0"/>
          <c:showPercent val="0"/>
          <c:showBubbleSize val="0"/>
          <c:showLeaderLines val="1"/>
        </c:dLbls>
      </c:pie3DChart>
    </c:plotArea>
    <c:legend>
      <c:legendPos val="r"/>
      <c:overlay val="0"/>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Column 1 / Column 2</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3366CC"/>
              </a:solidFill>
            </c:spPr>
          </c:dPt>
          <c:cat>
            <c:strRef>
              <c:f>'S&amp;S Analysis'!$AB$58:$AK$58</c:f>
              <c:strCache>
                <c:ptCount val="9"/>
                <c:pt idx="0">
                  <c:v>Fe</c:v>
                </c:pt>
                <c:pt idx="1">
                  <c:v>Ni</c:v>
                </c:pt>
                <c:pt idx="2">
                  <c:v>Co</c:v>
                </c:pt>
                <c:pt idx="3">
                  <c:v>Mg</c:v>
                </c:pt>
                <c:pt idx="4">
                  <c:v>Si</c:v>
                </c:pt>
                <c:pt idx="5">
                  <c:v>Ag</c:v>
                </c:pt>
                <c:pt idx="6">
                  <c:v>Au</c:v>
                </c:pt>
                <c:pt idx="7">
                  <c:v>Pt</c:v>
                </c:pt>
                <c:pt idx="8">
                  <c:v>Stone</c:v>
                </c:pt>
              </c:strCache>
            </c:strRef>
          </c:cat>
          <c:val>
            <c:numRef>
              <c:f>'S&amp;S Analysis'!$AB$59:$AK$59</c:f>
              <c:numCache>
                <c:formatCode>#,##0</c:formatCode>
                <c:ptCount val="9"/>
                <c:pt idx="0">
                  <c:v>5043197.333333333</c:v>
                </c:pt>
                <c:pt idx="1">
                  <c:v>21905</c:v>
                </c:pt>
                <c:pt idx="2">
                  <c:v>90480</c:v>
                </c:pt>
                <c:pt idx="3">
                  <c:v>0</c:v>
                </c:pt>
                <c:pt idx="4">
                  <c:v>106359</c:v>
                </c:pt>
                <c:pt idx="5">
                  <c:v>7813.3333333333339</c:v>
                </c:pt>
                <c:pt idx="6">
                  <c:v>8320</c:v>
                </c:pt>
                <c:pt idx="7">
                  <c:v>3328</c:v>
                </c:pt>
                <c:pt idx="8">
                  <c:v>26666.666666666668</c:v>
                </c:pt>
              </c:numCache>
            </c:numRef>
          </c:val>
        </c:ser>
        <c:dLbls>
          <c:showLegendKey val="0"/>
          <c:showVal val="0"/>
          <c:showCatName val="0"/>
          <c:showSerName val="0"/>
          <c:showPercent val="0"/>
          <c:showBubbleSize val="0"/>
          <c:showLeaderLines val="1"/>
        </c:dLbls>
      </c:pie3DChart>
    </c:plotArea>
    <c:legend>
      <c:legendPos val="r"/>
      <c:overlay val="0"/>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Column 1 / Column 2</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3366CC"/>
              </a:solidFill>
            </c:spPr>
          </c:dPt>
          <c:cat>
            <c:strRef>
              <c:f>'S&amp;S Analysis'!$AL$58:$AU$58</c:f>
              <c:strCache>
                <c:ptCount val="9"/>
                <c:pt idx="0">
                  <c:v>Fe</c:v>
                </c:pt>
                <c:pt idx="1">
                  <c:v>Ni</c:v>
                </c:pt>
                <c:pt idx="2">
                  <c:v>Co</c:v>
                </c:pt>
                <c:pt idx="3">
                  <c:v>Mg</c:v>
                </c:pt>
                <c:pt idx="4">
                  <c:v>Si</c:v>
                </c:pt>
                <c:pt idx="5">
                  <c:v>Ag</c:v>
                </c:pt>
                <c:pt idx="6">
                  <c:v>Au</c:v>
                </c:pt>
                <c:pt idx="7">
                  <c:v>Pt</c:v>
                </c:pt>
                <c:pt idx="8">
                  <c:v>Stone</c:v>
                </c:pt>
              </c:strCache>
            </c:strRef>
          </c:cat>
          <c:val>
            <c:numRef>
              <c:f>'S&amp;S Analysis'!$AL$59:$AU$59</c:f>
              <c:numCache>
                <c:formatCode>#,##0</c:formatCode>
                <c:ptCount val="9"/>
                <c:pt idx="0">
                  <c:v>9005709.5238095243</c:v>
                </c:pt>
                <c:pt idx="1">
                  <c:v>68453.124999999985</c:v>
                </c:pt>
                <c:pt idx="2">
                  <c:v>377000</c:v>
                </c:pt>
                <c:pt idx="3">
                  <c:v>0</c:v>
                </c:pt>
                <c:pt idx="4">
                  <c:v>189926.78571428571</c:v>
                </c:pt>
                <c:pt idx="5">
                  <c:v>97666.666666666657</c:v>
                </c:pt>
                <c:pt idx="6">
                  <c:v>1040000</c:v>
                </c:pt>
                <c:pt idx="7">
                  <c:v>832000</c:v>
                </c:pt>
                <c:pt idx="8">
                  <c:v>37037.037037037029</c:v>
                </c:pt>
              </c:numCache>
            </c:numRef>
          </c:val>
        </c:ser>
        <c:dLbls>
          <c:showLegendKey val="0"/>
          <c:showVal val="0"/>
          <c:showCatName val="0"/>
          <c:showSerName val="0"/>
          <c:showPercent val="0"/>
          <c:showBubbleSize val="0"/>
          <c:showLeaderLines val="1"/>
        </c:dLbls>
      </c:pie3DChart>
    </c:plotArea>
    <c:legend>
      <c:legendPos val="r"/>
      <c:overlay val="0"/>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Column 1 / Column 2</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3366CC"/>
              </a:solidFill>
            </c:spPr>
          </c:dPt>
          <c:cat>
            <c:strRef>
              <c:f>'S&amp;S Analysis'!$AL$9:$AU$9</c:f>
              <c:strCache>
                <c:ptCount val="9"/>
                <c:pt idx="0">
                  <c:v>Fe</c:v>
                </c:pt>
                <c:pt idx="1">
                  <c:v>Ni</c:v>
                </c:pt>
                <c:pt idx="2">
                  <c:v>Co</c:v>
                </c:pt>
                <c:pt idx="3">
                  <c:v>Mg</c:v>
                </c:pt>
                <c:pt idx="4">
                  <c:v>Si</c:v>
                </c:pt>
                <c:pt idx="5">
                  <c:v>Ag</c:v>
                </c:pt>
                <c:pt idx="6">
                  <c:v>Au</c:v>
                </c:pt>
                <c:pt idx="7">
                  <c:v>Pt</c:v>
                </c:pt>
                <c:pt idx="8">
                  <c:v>Stone</c:v>
                </c:pt>
              </c:strCache>
            </c:strRef>
          </c:cat>
          <c:val>
            <c:numRef>
              <c:f>'S&amp;S Analysis'!$AL$10:$AU$10</c:f>
              <c:numCache>
                <c:formatCode>#,##0</c:formatCode>
                <c:ptCount val="9"/>
                <c:pt idx="0">
                  <c:v>9129409.5238095243</c:v>
                </c:pt>
                <c:pt idx="1">
                  <c:v>237069.79166666663</c:v>
                </c:pt>
                <c:pt idx="2">
                  <c:v>377000</c:v>
                </c:pt>
                <c:pt idx="3">
                  <c:v>0</c:v>
                </c:pt>
                <c:pt idx="4">
                  <c:v>238152.97619047618</c:v>
                </c:pt>
                <c:pt idx="5">
                  <c:v>97666.666666666657</c:v>
                </c:pt>
                <c:pt idx="6">
                  <c:v>1040000</c:v>
                </c:pt>
                <c:pt idx="7">
                  <c:v>832000</c:v>
                </c:pt>
                <c:pt idx="8">
                  <c:v>37037.037037037029</c:v>
                </c:pt>
              </c:numCache>
            </c:numRef>
          </c:val>
        </c:ser>
        <c:dLbls>
          <c:showLegendKey val="0"/>
          <c:showVal val="0"/>
          <c:showCatName val="0"/>
          <c:showSerName val="0"/>
          <c:showPercent val="0"/>
          <c:showBubbleSize val="0"/>
          <c:showLeaderLines val="1"/>
        </c:dLbls>
      </c:pie3DChart>
    </c:plotArea>
    <c:legend>
      <c:legendPos val="r"/>
      <c:overlay val="0"/>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Column 1 / Column 2</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3366CC"/>
              </a:solidFill>
            </c:spPr>
          </c:dPt>
          <c:cat>
            <c:strRef>
              <c:f>'S&amp;S Analysis'!$AB$9:$AK$9</c:f>
              <c:strCache>
                <c:ptCount val="9"/>
                <c:pt idx="0">
                  <c:v>Fe</c:v>
                </c:pt>
                <c:pt idx="1">
                  <c:v>Ni</c:v>
                </c:pt>
                <c:pt idx="2">
                  <c:v>Co</c:v>
                </c:pt>
                <c:pt idx="3">
                  <c:v>Mg</c:v>
                </c:pt>
                <c:pt idx="4">
                  <c:v>Si</c:v>
                </c:pt>
                <c:pt idx="5">
                  <c:v>Ag</c:v>
                </c:pt>
                <c:pt idx="6">
                  <c:v>Au</c:v>
                </c:pt>
                <c:pt idx="7">
                  <c:v>Pt</c:v>
                </c:pt>
                <c:pt idx="8">
                  <c:v>Stone</c:v>
                </c:pt>
              </c:strCache>
            </c:strRef>
          </c:cat>
          <c:val>
            <c:numRef>
              <c:f>'S&amp;S Analysis'!$AB$10:$AK$10</c:f>
              <c:numCache>
                <c:formatCode>#,##0</c:formatCode>
                <c:ptCount val="9"/>
                <c:pt idx="0">
                  <c:v>5112469.333333333</c:v>
                </c:pt>
                <c:pt idx="1">
                  <c:v>75862.333333333328</c:v>
                </c:pt>
                <c:pt idx="2">
                  <c:v>90480</c:v>
                </c:pt>
                <c:pt idx="3">
                  <c:v>0</c:v>
                </c:pt>
                <c:pt idx="4">
                  <c:v>133365.66666666666</c:v>
                </c:pt>
                <c:pt idx="5">
                  <c:v>7813.3333333333339</c:v>
                </c:pt>
                <c:pt idx="6">
                  <c:v>8320</c:v>
                </c:pt>
                <c:pt idx="7">
                  <c:v>3328</c:v>
                </c:pt>
                <c:pt idx="8">
                  <c:v>26666.666666666668</c:v>
                </c:pt>
              </c:numCache>
            </c:numRef>
          </c:val>
        </c:ser>
        <c:dLbls>
          <c:showLegendKey val="0"/>
          <c:showVal val="0"/>
          <c:showCatName val="0"/>
          <c:showSerName val="0"/>
          <c:showPercent val="0"/>
          <c:showBubbleSize val="0"/>
          <c:showLeaderLines val="1"/>
        </c:dLbls>
      </c:pie3DChart>
    </c:plotArea>
    <c:legend>
      <c:legendPos val="r"/>
      <c:overlay val="0"/>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Column 1 / Column 2</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3366CC"/>
              </a:solidFill>
            </c:spPr>
          </c:dPt>
          <c:cat>
            <c:strRef>
              <c:f>'S&amp;S Analysis'!$A$9:$T$9</c:f>
              <c:strCache>
                <c:ptCount val="20"/>
                <c:pt idx="0">
                  <c:v>Steel</c:v>
                </c:pt>
                <c:pt idx="1">
                  <c:v>Interior</c:v>
                </c:pt>
                <c:pt idx="2">
                  <c:v>Small</c:v>
                </c:pt>
                <c:pt idx="3">
                  <c:v>Large</c:v>
                </c:pt>
                <c:pt idx="4">
                  <c:v>Const</c:v>
                </c:pt>
                <c:pt idx="5">
                  <c:v>Grid</c:v>
                </c:pt>
                <c:pt idx="6">
                  <c:v>Girder</c:v>
                </c:pt>
                <c:pt idx="7">
                  <c:v>Motor</c:v>
                </c:pt>
                <c:pt idx="8">
                  <c:v>Comp</c:v>
                </c:pt>
                <c:pt idx="9">
                  <c:v>Display</c:v>
                </c:pt>
                <c:pt idx="10">
                  <c:v>Solar</c:v>
                </c:pt>
                <c:pt idx="11">
                  <c:v>Power</c:v>
                </c:pt>
                <c:pt idx="12">
                  <c:v>Glass</c:v>
                </c:pt>
                <c:pt idx="13">
                  <c:v>React</c:v>
                </c:pt>
                <c:pt idx="14">
                  <c:v>Thrust</c:v>
                </c:pt>
                <c:pt idx="15">
                  <c:v>Grav</c:v>
                </c:pt>
                <c:pt idx="16">
                  <c:v>Radio</c:v>
                </c:pt>
                <c:pt idx="17">
                  <c:v>Medic</c:v>
                </c:pt>
                <c:pt idx="18">
                  <c:v>Detect</c:v>
                </c:pt>
                <c:pt idx="19">
                  <c:v>Explsv</c:v>
                </c:pt>
              </c:strCache>
            </c:strRef>
          </c:cat>
          <c:val>
            <c:numRef>
              <c:f>'S&amp;S Analysis'!$A$10:$T$10</c:f>
              <c:numCache>
                <c:formatCode>#,##0</c:formatCode>
                <c:ptCount val="20"/>
                <c:pt idx="0">
                  <c:v>616308</c:v>
                </c:pt>
                <c:pt idx="1">
                  <c:v>5898</c:v>
                </c:pt>
                <c:pt idx="2">
                  <c:v>11426</c:v>
                </c:pt>
                <c:pt idx="3">
                  <c:v>2164</c:v>
                </c:pt>
                <c:pt idx="4">
                  <c:v>42376</c:v>
                </c:pt>
                <c:pt idx="5">
                  <c:v>7280</c:v>
                </c:pt>
                <c:pt idx="6">
                  <c:v>5891</c:v>
                </c:pt>
                <c:pt idx="7">
                  <c:v>2929</c:v>
                </c:pt>
                <c:pt idx="8">
                  <c:v>0</c:v>
                </c:pt>
                <c:pt idx="9">
                  <c:v>52</c:v>
                </c:pt>
                <c:pt idx="10">
                  <c:v>0</c:v>
                </c:pt>
                <c:pt idx="11">
                  <c:v>82026</c:v>
                </c:pt>
                <c:pt idx="12">
                  <c:v>21173</c:v>
                </c:pt>
                <c:pt idx="13">
                  <c:v>4000</c:v>
                </c:pt>
                <c:pt idx="14">
                  <c:v>24960</c:v>
                </c:pt>
                <c:pt idx="15">
                  <c:v>0</c:v>
                </c:pt>
                <c:pt idx="16">
                  <c:v>216</c:v>
                </c:pt>
                <c:pt idx="17">
                  <c:v>172</c:v>
                </c:pt>
                <c:pt idx="18">
                  <c:v>30</c:v>
                </c:pt>
                <c:pt idx="19">
                  <c:v>0</c:v>
                </c:pt>
              </c:numCache>
            </c:numRef>
          </c:val>
        </c:ser>
        <c:dLbls>
          <c:showLegendKey val="0"/>
          <c:showVal val="0"/>
          <c:showCatName val="0"/>
          <c:showSerName val="0"/>
          <c:showPercent val="0"/>
          <c:showBubbleSize val="0"/>
          <c:showLeaderLines val="1"/>
        </c:dLbls>
      </c:pie3DChart>
    </c:plotArea>
    <c:legend>
      <c:legendPos val="r"/>
      <c:overlay val="0"/>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autoTitleDeleted val="1"/>
    <c:plotArea>
      <c:layout>
        <c:manualLayout>
          <c:xMode val="edge"/>
          <c:yMode val="edge"/>
          <c:x val="2.3310000000000001E-2"/>
          <c:y val="0"/>
          <c:w val="0.97668999999999995"/>
          <c:h val="1"/>
        </c:manualLayout>
      </c:layout>
      <c:barChart>
        <c:barDir val="bar"/>
        <c:grouping val="clustered"/>
        <c:varyColors val="1"/>
        <c:ser>
          <c:idx val="0"/>
          <c:order val="0"/>
          <c:spPr>
            <a:solidFill>
              <a:srgbClr val="3366CC"/>
            </a:solidFill>
          </c:spPr>
          <c:invertIfNegative val="1"/>
          <c:cat>
            <c:strRef>
              <c:f>'S&amp;S Analysis'!$H$108:$M$108</c:f>
              <c:strCache>
                <c:ptCount val="6"/>
                <c:pt idx="0">
                  <c:v>Motor</c:v>
                </c:pt>
                <c:pt idx="1">
                  <c:v>Comp</c:v>
                </c:pt>
                <c:pt idx="2">
                  <c:v>Display</c:v>
                </c:pt>
                <c:pt idx="3">
                  <c:v>Solar</c:v>
                </c:pt>
                <c:pt idx="4">
                  <c:v>Power</c:v>
                </c:pt>
                <c:pt idx="5">
                  <c:v>Glass</c:v>
                </c:pt>
              </c:strCache>
            </c:strRef>
          </c:cat>
          <c:val>
            <c:numRef>
              <c:f>'S&amp;S Analysis'!$H$109:$M$109</c:f>
              <c:numCache>
                <c:formatCode>#,##0</c:formatCode>
                <c:ptCount val="6"/>
                <c:pt idx="0">
                  <c:v>2929</c:v>
                </c:pt>
                <c:pt idx="1">
                  <c:v>0</c:v>
                </c:pt>
                <c:pt idx="2">
                  <c:v>52</c:v>
                </c:pt>
                <c:pt idx="3">
                  <c:v>0</c:v>
                </c:pt>
                <c:pt idx="4">
                  <c:v>82026</c:v>
                </c:pt>
                <c:pt idx="5">
                  <c:v>21173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DC3912"/>
            </a:solidFill>
          </c:spPr>
          <c:invertIfNegative val="1"/>
          <c:cat>
            <c:strRef>
              <c:f>'S&amp;S Analysis'!$H$108:$M$108</c:f>
              <c:strCache>
                <c:ptCount val="6"/>
                <c:pt idx="0">
                  <c:v>Motor</c:v>
                </c:pt>
                <c:pt idx="1">
                  <c:v>Comp</c:v>
                </c:pt>
                <c:pt idx="2">
                  <c:v>Display</c:v>
                </c:pt>
                <c:pt idx="3">
                  <c:v>Solar</c:v>
                </c:pt>
                <c:pt idx="4">
                  <c:v>Power</c:v>
                </c:pt>
                <c:pt idx="5">
                  <c:v>Glass</c:v>
                </c:pt>
              </c:strCache>
            </c:strRef>
          </c:cat>
          <c:val>
            <c:numRef>
              <c:f>'S&amp;S Analysis'!$H$110:$M$110</c:f>
              <c:numCache>
                <c:formatCode>#,##0</c:formatCode>
                <c:ptCount val="6"/>
                <c:pt idx="0">
                  <c:v>2929</c:v>
                </c:pt>
                <c:pt idx="1">
                  <c:v>0</c:v>
                </c:pt>
                <c:pt idx="2">
                  <c:v>52</c:v>
                </c:pt>
                <c:pt idx="3">
                  <c:v>0</c:v>
                </c:pt>
                <c:pt idx="4">
                  <c:v>1090</c:v>
                </c:pt>
                <c:pt idx="5">
                  <c:v>21173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spPr>
            <a:solidFill>
              <a:srgbClr val="FF9900"/>
            </a:solidFill>
          </c:spPr>
          <c:invertIfNegative val="1"/>
          <c:cat>
            <c:strRef>
              <c:f>'S&amp;S Analysis'!$H$108:$M$108</c:f>
              <c:strCache>
                <c:ptCount val="6"/>
                <c:pt idx="0">
                  <c:v>Motor</c:v>
                </c:pt>
                <c:pt idx="1">
                  <c:v>Comp</c:v>
                </c:pt>
                <c:pt idx="2">
                  <c:v>Display</c:v>
                </c:pt>
                <c:pt idx="3">
                  <c:v>Solar</c:v>
                </c:pt>
                <c:pt idx="4">
                  <c:v>Power</c:v>
                </c:pt>
                <c:pt idx="5">
                  <c:v>Glass</c:v>
                </c:pt>
              </c:strCache>
            </c:strRef>
          </c:cat>
          <c:val>
            <c:numRef>
              <c:f>'S&amp;S Analysis'!$H$111:$M$111</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3"/>
          <c:order val="3"/>
          <c:spPr>
            <a:solidFill>
              <a:srgbClr val="109618"/>
            </a:solidFill>
          </c:spPr>
          <c:invertIfNegative val="1"/>
          <c:cat>
            <c:strRef>
              <c:f>'S&amp;S Analysis'!$H$108:$M$108</c:f>
              <c:strCache>
                <c:ptCount val="6"/>
                <c:pt idx="0">
                  <c:v>Motor</c:v>
                </c:pt>
                <c:pt idx="1">
                  <c:v>Comp</c:v>
                </c:pt>
                <c:pt idx="2">
                  <c:v>Display</c:v>
                </c:pt>
                <c:pt idx="3">
                  <c:v>Solar</c:v>
                </c:pt>
                <c:pt idx="4">
                  <c:v>Power</c:v>
                </c:pt>
                <c:pt idx="5">
                  <c:v>Glass</c:v>
                </c:pt>
              </c:strCache>
            </c:strRef>
          </c:cat>
          <c:val>
            <c:numRef>
              <c:f>'S&amp;S Analysis'!$H$112:$M$112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4"/>
          <c:order val="4"/>
          <c:spPr>
            <a:solidFill>
              <a:srgbClr val="990099"/>
            </a:solidFill>
          </c:spPr>
          <c:invertIfNegative val="1"/>
          <c:cat>
            <c:strRef>
              <c:f>'S&amp;S Analysis'!$H$108:$M$108</c:f>
              <c:strCache>
                <c:ptCount val="6"/>
                <c:pt idx="0">
                  <c:v>Motor</c:v>
                </c:pt>
                <c:pt idx="1">
                  <c:v>Comp</c:v>
                </c:pt>
                <c:pt idx="2">
                  <c:v>Display</c:v>
                </c:pt>
                <c:pt idx="3">
                  <c:v>Solar</c:v>
                </c:pt>
                <c:pt idx="4">
                  <c:v>Power</c:v>
                </c:pt>
                <c:pt idx="5">
                  <c:v>Glass</c:v>
                </c:pt>
              </c:strCache>
            </c:strRef>
          </c:cat>
          <c:val>
            <c:numRef>
              <c:f>'S&amp;S Analysis'!$H$113:$M$113</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5"/>
          <c:order val="5"/>
          <c:spPr>
            <a:solidFill>
              <a:srgbClr val="0099C6"/>
            </a:solidFill>
          </c:spPr>
          <c:invertIfNegative val="1"/>
          <c:cat>
            <c:strRef>
              <c:f>'S&amp;S Analysis'!$H$108:$M$108</c:f>
              <c:strCache>
                <c:ptCount val="6"/>
                <c:pt idx="0">
                  <c:v>Motor</c:v>
                </c:pt>
                <c:pt idx="1">
                  <c:v>Comp</c:v>
                </c:pt>
                <c:pt idx="2">
                  <c:v>Display</c:v>
                </c:pt>
                <c:pt idx="3">
                  <c:v>Solar</c:v>
                </c:pt>
                <c:pt idx="4">
                  <c:v>Power</c:v>
                </c:pt>
                <c:pt idx="5">
                  <c:v>Glass</c:v>
                </c:pt>
              </c:strCache>
            </c:strRef>
          </c:cat>
          <c:val>
            <c:numRef>
              <c:f>'S&amp;S Analysis'!$H$114:$M$114</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6"/>
          <c:order val="6"/>
          <c:spPr>
            <a:solidFill>
              <a:srgbClr val="DD4477"/>
            </a:solidFill>
          </c:spPr>
          <c:invertIfNegative val="1"/>
          <c:cat>
            <c:strRef>
              <c:f>'S&amp;S Analysis'!$H$108:$M$108</c:f>
              <c:strCache>
                <c:ptCount val="6"/>
                <c:pt idx="0">
                  <c:v>Motor</c:v>
                </c:pt>
                <c:pt idx="1">
                  <c:v>Comp</c:v>
                </c:pt>
                <c:pt idx="2">
                  <c:v>Display</c:v>
                </c:pt>
                <c:pt idx="3">
                  <c:v>Solar</c:v>
                </c:pt>
                <c:pt idx="4">
                  <c:v>Power</c:v>
                </c:pt>
                <c:pt idx="5">
                  <c:v>Glass</c:v>
                </c:pt>
              </c:strCache>
            </c:strRef>
          </c:cat>
          <c:val>
            <c:numRef>
              <c:f>'S&amp;S Analysis'!$H$115:$M$115</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0630528"/>
        <c:axId val="170648704"/>
      </c:barChart>
      <c:catAx>
        <c:axId val="170630528"/>
        <c:scaling>
          <c:orientation val="maxMin"/>
        </c:scaling>
        <c:delete val="0"/>
        <c:axPos val="l"/>
        <c:majorTickMark val="cross"/>
        <c:minorTickMark val="cross"/>
        <c:tickLblPos val="nextTo"/>
        <c:txPr>
          <a:bodyPr/>
          <a:lstStyle/>
          <a:p>
            <a:pPr lvl="0">
              <a:defRPr sz="1000" b="0">
                <a:solidFill>
                  <a:srgbClr val="000000"/>
                </a:solidFill>
              </a:defRPr>
            </a:pPr>
            <a:endParaRPr lang="en-US"/>
          </a:p>
        </c:txPr>
        <c:crossAx val="170648704"/>
        <c:crosses val="autoZero"/>
        <c:auto val="1"/>
        <c:lblAlgn val="ctr"/>
        <c:lblOffset val="100"/>
        <c:noMultiLvlLbl val="1"/>
      </c:catAx>
      <c:valAx>
        <c:axId val="170648704"/>
        <c:scaling>
          <c:orientation val="minMax"/>
          <c:min val="0"/>
        </c:scaling>
        <c:delete val="0"/>
        <c:axPos val="b"/>
        <c:majorGridlines>
          <c:spPr>
            <a:ln>
              <a:solidFill>
                <a:srgbClr val="B7B7B7"/>
              </a:solidFill>
            </a:ln>
          </c:spPr>
        </c:majorGridlines>
        <c:minorGridlines>
          <c:spPr>
            <a:ln>
              <a:solidFill>
                <a:srgbClr val="CCCCCC"/>
              </a:solidFill>
            </a:ln>
          </c:spPr>
        </c:minorGridlines>
        <c:numFmt formatCode="#,##0" sourceLinked="1"/>
        <c:majorTickMark val="cross"/>
        <c:minorTickMark val="cross"/>
        <c:tickLblPos val="nextTo"/>
        <c:spPr>
          <a:ln w="47625">
            <a:noFill/>
          </a:ln>
        </c:spPr>
        <c:txPr>
          <a:bodyPr/>
          <a:lstStyle/>
          <a:p>
            <a:pPr lvl="0">
              <a:defRPr sz="1000" b="0" i="0">
                <a:solidFill>
                  <a:srgbClr val="222222"/>
                </a:solidFill>
              </a:defRPr>
            </a:pPr>
            <a:endParaRPr lang="en-US"/>
          </a:p>
        </c:txPr>
        <c:crossAx val="170630528"/>
        <c:crosses val="max"/>
        <c:crossBetween val="between"/>
      </c:valAx>
      <c:spPr>
        <a:solidFill>
          <a:srgbClr val="FFFFFF"/>
        </a:solidFill>
      </c:spPr>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Chart title</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3366CC"/>
              </a:solidFill>
            </c:spPr>
          </c:dPt>
          <c:cat>
            <c:strRef>
              <c:f>'S&amp;S Analysis'!$AX$33:$AY$33</c:f>
              <c:strCache>
                <c:ptCount val="2"/>
                <c:pt idx="0">
                  <c:v>Assembly Time (s)</c:v>
                </c:pt>
                <c:pt idx="1">
                  <c:v>Refining Time (s)</c:v>
                </c:pt>
              </c:strCache>
            </c:strRef>
          </c:cat>
          <c:val>
            <c:numRef>
              <c:f>'S&amp;S Analysis'!$AX$34:$AY$34</c:f>
              <c:numCache>
                <c:formatCode>#,##0</c:formatCode>
                <c:ptCount val="2"/>
                <c:pt idx="0">
                  <c:v>367149</c:v>
                </c:pt>
                <c:pt idx="1">
                  <c:v>1647915.9527201194</c:v>
                </c:pt>
              </c:numCache>
            </c:numRef>
          </c:val>
        </c:ser>
        <c:dLbls>
          <c:showLegendKey val="0"/>
          <c:showVal val="0"/>
          <c:showCatName val="0"/>
          <c:showSerName val="0"/>
          <c:showPercent val="0"/>
          <c:showBubbleSize val="0"/>
          <c:showLeaderLines val="1"/>
        </c:dLbls>
      </c:pie3DChart>
    </c:plotArea>
    <c:legend>
      <c:legendPos val="r"/>
      <c:overlay val="0"/>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Column 1 / Column 2</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3366CC"/>
              </a:solidFill>
            </c:spPr>
          </c:dPt>
          <c:cat>
            <c:strRef>
              <c:f>'S&amp;S Analysis'!$AX$36:$AY$36</c:f>
              <c:strCache>
                <c:ptCount val="2"/>
                <c:pt idx="0">
                  <c:v>Assembly Power (kg of U)</c:v>
                </c:pt>
                <c:pt idx="1">
                  <c:v>Refining Power (kg of U)</c:v>
                </c:pt>
              </c:strCache>
            </c:strRef>
          </c:cat>
          <c:val>
            <c:numRef>
              <c:f>'S&amp;S Analysis'!$AX$37:$AY$37</c:f>
              <c:numCache>
                <c:formatCode>#,##0</c:formatCode>
                <c:ptCount val="2"/>
                <c:pt idx="0">
                  <c:v>57.112066666666664</c:v>
                </c:pt>
                <c:pt idx="1">
                  <c:v>256.34248153424079</c:v>
                </c:pt>
              </c:numCache>
            </c:numRef>
          </c:val>
        </c:ser>
        <c:dLbls>
          <c:showLegendKey val="0"/>
          <c:showVal val="0"/>
          <c:showCatName val="0"/>
          <c:showSerName val="0"/>
          <c:showPercent val="0"/>
          <c:showBubbleSize val="0"/>
          <c:showLeaderLines val="1"/>
        </c:dLbls>
      </c:pie3DChart>
    </c:plotArea>
    <c:legend>
      <c:legendPos val="r"/>
      <c:overlay val="0"/>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Chart title</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3366CC"/>
              </a:solidFill>
            </c:spPr>
          </c:dPt>
          <c:cat>
            <c:strRef>
              <c:f>'S&amp;S Analysis'!$AX$82:$AY$82</c:f>
              <c:strCache>
                <c:ptCount val="2"/>
                <c:pt idx="0">
                  <c:v>Assembly Time (s)</c:v>
                </c:pt>
                <c:pt idx="1">
                  <c:v>Refining Time (s)</c:v>
                </c:pt>
              </c:strCache>
            </c:strRef>
          </c:cat>
          <c:val>
            <c:numRef>
              <c:f>'S&amp;S Analysis'!$AX$83:$AY$83</c:f>
              <c:numCache>
                <c:formatCode>#,##0</c:formatCode>
                <c:ptCount val="2"/>
                <c:pt idx="0">
                  <c:v>273669</c:v>
                </c:pt>
                <c:pt idx="1">
                  <c:v>1552440.5558947227</c:v>
                </c:pt>
              </c:numCache>
            </c:numRef>
          </c:val>
        </c:ser>
        <c:dLbls>
          <c:showLegendKey val="0"/>
          <c:showVal val="0"/>
          <c:showCatName val="0"/>
          <c:showSerName val="0"/>
          <c:showPercent val="0"/>
          <c:showBubbleSize val="0"/>
          <c:showLeaderLines val="1"/>
        </c:dLbls>
      </c:pie3DChart>
    </c:plotArea>
    <c:legend>
      <c:legendPos val="r"/>
      <c:overlay val="0"/>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600" b="1">
                <a:solidFill>
                  <a:srgbClr val="000000"/>
                </a:solidFill>
              </a:defRPr>
            </a:pPr>
            <a:r>
              <a:rPr lang="en-US"/>
              <a:t>Column 1 / Column 2</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3366CC"/>
              </a:solidFill>
            </c:spPr>
          </c:dPt>
          <c:cat>
            <c:strRef>
              <c:f>'S&amp;S Analysis'!$AX$85:$AY$85</c:f>
              <c:strCache>
                <c:ptCount val="2"/>
                <c:pt idx="0">
                  <c:v>Assembly Power (kg of U)</c:v>
                </c:pt>
                <c:pt idx="1">
                  <c:v>Refining Power (kg of U)</c:v>
                </c:pt>
              </c:strCache>
            </c:strRef>
          </c:cat>
          <c:val>
            <c:numRef>
              <c:f>'S&amp;S Analysis'!$AX$86:$AY$86</c:f>
              <c:numCache>
                <c:formatCode>#,##0</c:formatCode>
                <c:ptCount val="2"/>
                <c:pt idx="0">
                  <c:v>42.570733333333337</c:v>
                </c:pt>
                <c:pt idx="1">
                  <c:v>241.49075313917908</c:v>
                </c:pt>
              </c:numCache>
            </c:numRef>
          </c:val>
        </c:ser>
        <c:dLbls>
          <c:showLegendKey val="0"/>
          <c:showVal val="0"/>
          <c:showCatName val="0"/>
          <c:showSerName val="0"/>
          <c:showPercent val="0"/>
          <c:showBubbleSize val="0"/>
          <c:showLeaderLines val="1"/>
        </c:dLbls>
      </c:pie3DChart>
    </c:plotArea>
    <c:legend>
      <c:legendPos val="r"/>
      <c:overlay val="0"/>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pPr>
            <a:r>
              <a:rPr lang="en-US"/>
              <a:t>Chart title</a:t>
            </a:r>
          </a:p>
        </c:rich>
      </c:tx>
      <c:overlay val="0"/>
    </c:title>
    <c:autoTitleDeleted val="0"/>
    <c:plotArea>
      <c:layout>
        <c:manualLayout>
          <c:xMode val="edge"/>
          <c:yMode val="edge"/>
          <c:x val="2.3310000000000001E-2"/>
          <c:y val="0"/>
          <c:w val="0.97668999999999995"/>
          <c:h val="1"/>
        </c:manualLayout>
      </c:layout>
      <c:barChart>
        <c:barDir val="bar"/>
        <c:grouping val="clustered"/>
        <c:varyColors val="1"/>
        <c:ser>
          <c:idx val="0"/>
          <c:order val="0"/>
          <c:spPr>
            <a:solidFill>
              <a:srgbClr val="3366CC"/>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Analysis'!$AC$109:$AK$109</c:f>
              <c:numCache>
                <c:formatCode>#,##0</c:formatCode>
                <c:ptCount val="8"/>
                <c:pt idx="0">
                  <c:v>75862.333333333328</c:v>
                </c:pt>
                <c:pt idx="1">
                  <c:v>90480</c:v>
                </c:pt>
                <c:pt idx="2">
                  <c:v>0</c:v>
                </c:pt>
                <c:pt idx="3">
                  <c:v>133365.66666666666</c:v>
                </c:pt>
                <c:pt idx="4">
                  <c:v>7813.3333333333339</c:v>
                </c:pt>
                <c:pt idx="5">
                  <c:v>8320</c:v>
                </c:pt>
                <c:pt idx="6">
                  <c:v>3328</c:v>
                </c:pt>
                <c:pt idx="7">
                  <c:v>26666.666666666668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DC3912"/>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Analysis'!$AC$110:$AK$110</c:f>
              <c:numCache>
                <c:formatCode>#,##0</c:formatCode>
                <c:ptCount val="8"/>
                <c:pt idx="0">
                  <c:v>21905</c:v>
                </c:pt>
                <c:pt idx="1">
                  <c:v>90480</c:v>
                </c:pt>
                <c:pt idx="2">
                  <c:v>0</c:v>
                </c:pt>
                <c:pt idx="3">
                  <c:v>106359</c:v>
                </c:pt>
                <c:pt idx="4">
                  <c:v>7813.3333333333339</c:v>
                </c:pt>
                <c:pt idx="5">
                  <c:v>8320</c:v>
                </c:pt>
                <c:pt idx="6">
                  <c:v>3328</c:v>
                </c:pt>
                <c:pt idx="7">
                  <c:v>26666.666666666668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spPr>
            <a:solidFill>
              <a:srgbClr val="FF9900"/>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Analysis'!$AC$111:$AK$111</c:f>
              <c:numCache>
                <c:formatCode>General</c:formatCode>
                <c:ptCount val="8"/>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3"/>
          <c:order val="3"/>
          <c:spPr>
            <a:solidFill>
              <a:srgbClr val="109618"/>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Analysis'!$AC$112:$AK$112</c:f>
              <c:numCache>
                <c:formatCode>General</c:formatCode>
                <c:ptCount val="8"/>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4"/>
          <c:order val="4"/>
          <c:spPr>
            <a:solidFill>
              <a:srgbClr val="990099"/>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Analysis'!$AC$113:$AK$113</c:f>
              <c:numCache>
                <c:formatCode>General</c:formatCode>
                <c:ptCount val="8"/>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5"/>
          <c:order val="5"/>
          <c:spPr>
            <a:solidFill>
              <a:srgbClr val="0099C6"/>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Analysis'!$AC$114:$AK$114</c:f>
              <c:numCache>
                <c:formatCode>General</c:formatCode>
                <c:ptCount val="8"/>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6"/>
          <c:order val="6"/>
          <c:spPr>
            <a:solidFill>
              <a:srgbClr val="DD4477"/>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Analysis'!$AC$115:$AK$115</c:f>
              <c:numCache>
                <c:formatCode>General</c:formatCode>
                <c:ptCount val="8"/>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0852352"/>
        <c:axId val="170853888"/>
      </c:barChart>
      <c:catAx>
        <c:axId val="170852352"/>
        <c:scaling>
          <c:orientation val="maxMin"/>
        </c:scaling>
        <c:delete val="0"/>
        <c:axPos val="l"/>
        <c:majorTickMark val="cross"/>
        <c:minorTickMark val="cross"/>
        <c:tickLblPos val="nextTo"/>
        <c:txPr>
          <a:bodyPr/>
          <a:lstStyle/>
          <a:p>
            <a:pPr lvl="0">
              <a:defRPr sz="1000" b="0">
                <a:solidFill>
                  <a:srgbClr val="000000"/>
                </a:solidFill>
              </a:defRPr>
            </a:pPr>
            <a:endParaRPr lang="en-US"/>
          </a:p>
        </c:txPr>
        <c:crossAx val="170853888"/>
        <c:crosses val="autoZero"/>
        <c:auto val="1"/>
        <c:lblAlgn val="ctr"/>
        <c:lblOffset val="100"/>
        <c:noMultiLvlLbl val="1"/>
      </c:catAx>
      <c:valAx>
        <c:axId val="170853888"/>
        <c:scaling>
          <c:orientation val="minMax"/>
          <c:min val="0"/>
        </c:scaling>
        <c:delete val="0"/>
        <c:axPos val="b"/>
        <c:majorGridlines>
          <c:spPr>
            <a:ln>
              <a:solidFill>
                <a:srgbClr val="B7B7B7"/>
              </a:solidFill>
            </a:ln>
          </c:spPr>
        </c:majorGridlines>
        <c:minorGridlines>
          <c:spPr>
            <a:ln>
              <a:solidFill>
                <a:srgbClr val="CCCCCC"/>
              </a:solidFill>
            </a:ln>
          </c:spPr>
        </c:minorGridlines>
        <c:numFmt formatCode="#,##0" sourceLinked="1"/>
        <c:majorTickMark val="cross"/>
        <c:minorTickMark val="cross"/>
        <c:tickLblPos val="nextTo"/>
        <c:spPr>
          <a:ln w="47625">
            <a:noFill/>
          </a:ln>
        </c:spPr>
        <c:txPr>
          <a:bodyPr/>
          <a:lstStyle/>
          <a:p>
            <a:pPr lvl="0">
              <a:defRPr sz="1000" b="0" i="0">
                <a:solidFill>
                  <a:srgbClr val="222222"/>
                </a:solidFill>
              </a:defRPr>
            </a:pPr>
            <a:endParaRPr lang="en-US"/>
          </a:p>
        </c:txPr>
        <c:crossAx val="170852352"/>
        <c:crosses val="max"/>
        <c:crossBetween val="between"/>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autoTitleDeleted val="1"/>
    <c:plotArea>
      <c:layout>
        <c:manualLayout>
          <c:xMode val="edge"/>
          <c:yMode val="edge"/>
          <c:x val="2.3310000000000001E-2"/>
          <c:y val="0"/>
          <c:w val="0.97668999999999995"/>
          <c:h val="1"/>
        </c:manualLayout>
      </c:layout>
      <c:barChart>
        <c:barDir val="bar"/>
        <c:grouping val="clustered"/>
        <c:varyColors val="1"/>
        <c:ser>
          <c:idx val="0"/>
          <c:order val="0"/>
          <c:spPr>
            <a:solidFill>
              <a:srgbClr val="3366CC"/>
            </a:solidFill>
          </c:spPr>
          <c:invertIfNegative val="1"/>
          <c:cat>
            <c:strRef>
              <c:f>'S&amp;S Analysis'!$A$108</c:f>
              <c:strCache>
                <c:ptCount val="1"/>
                <c:pt idx="0">
                  <c:v>Steel</c:v>
                </c:pt>
              </c:strCache>
            </c:strRef>
          </c:cat>
          <c:val>
            <c:numRef>
              <c:f>'S&amp;S Analysis'!$A$109</c:f>
              <c:numCache>
                <c:formatCode>#,##0</c:formatCode>
                <c:ptCount val="1"/>
                <c:pt idx="0">
                  <c:v>616308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DC3912"/>
            </a:solidFill>
          </c:spPr>
          <c:invertIfNegative val="1"/>
          <c:cat>
            <c:strRef>
              <c:f>'S&amp;S Analysis'!$A$108</c:f>
              <c:strCache>
                <c:ptCount val="1"/>
                <c:pt idx="0">
                  <c:v>Steel</c:v>
                </c:pt>
              </c:strCache>
            </c:strRef>
          </c:cat>
          <c:val>
            <c:numRef>
              <c:f>'S&amp;S Analysis'!$A$110</c:f>
              <c:numCache>
                <c:formatCode>#,##0</c:formatCode>
                <c:ptCount val="1"/>
                <c:pt idx="0">
                  <c:v>639138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spPr>
            <a:solidFill>
              <a:srgbClr val="FF9900"/>
            </a:solidFill>
          </c:spPr>
          <c:invertIfNegative val="1"/>
          <c:cat>
            <c:strRef>
              <c:f>'S&amp;S Analysis'!$A$108</c:f>
              <c:strCache>
                <c:ptCount val="1"/>
                <c:pt idx="0">
                  <c:v>Steel</c:v>
                </c:pt>
              </c:strCache>
            </c:strRef>
          </c:cat>
          <c:val>
            <c:numRef>
              <c:f>'S&amp;S Analysis'!$A$111</c:f>
              <c:numCache>
                <c:formatCode>General</c:formatCode>
                <c:ptCount val="1"/>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3"/>
          <c:order val="3"/>
          <c:spPr>
            <a:solidFill>
              <a:srgbClr val="109618"/>
            </a:solidFill>
          </c:spPr>
          <c:invertIfNegative val="1"/>
          <c:cat>
            <c:strRef>
              <c:f>'S&amp;S Analysis'!$A$108</c:f>
              <c:strCache>
                <c:ptCount val="1"/>
                <c:pt idx="0">
                  <c:v>Steel</c:v>
                </c:pt>
              </c:strCache>
            </c:strRef>
          </c:cat>
          <c:val>
            <c:numRef>
              <c:f>'S&amp;S Analysis'!$A$112</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4"/>
          <c:order val="4"/>
          <c:spPr>
            <a:solidFill>
              <a:srgbClr val="990099"/>
            </a:solidFill>
          </c:spPr>
          <c:invertIfNegative val="1"/>
          <c:cat>
            <c:strRef>
              <c:f>'S&amp;S Analysis'!$A$108</c:f>
              <c:strCache>
                <c:ptCount val="1"/>
                <c:pt idx="0">
                  <c:v>Steel</c:v>
                </c:pt>
              </c:strCache>
            </c:strRef>
          </c:cat>
          <c:val>
            <c:numRef>
              <c:f>'S&amp;S Analysis'!$A$113</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5"/>
          <c:order val="5"/>
          <c:spPr>
            <a:solidFill>
              <a:srgbClr val="0099C6"/>
            </a:solidFill>
          </c:spPr>
          <c:invertIfNegative val="1"/>
          <c:cat>
            <c:strRef>
              <c:f>'S&amp;S Analysis'!$A$108</c:f>
              <c:strCache>
                <c:ptCount val="1"/>
                <c:pt idx="0">
                  <c:v>Steel</c:v>
                </c:pt>
              </c:strCache>
            </c:strRef>
          </c:cat>
          <c:val>
            <c:numRef>
              <c:f>'S&amp;S Analysis'!$A$114</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6"/>
          <c:order val="6"/>
          <c:spPr>
            <a:solidFill>
              <a:srgbClr val="DD4477"/>
            </a:solidFill>
          </c:spPr>
          <c:invertIfNegative val="1"/>
          <c:cat>
            <c:strRef>
              <c:f>'S&amp;S Analysis'!$A$108</c:f>
              <c:strCache>
                <c:ptCount val="1"/>
                <c:pt idx="0">
                  <c:v>Steel</c:v>
                </c:pt>
              </c:strCache>
            </c:strRef>
          </c:cat>
          <c:val>
            <c:numRef>
              <c:f>'S&amp;S Analysis'!$A$115</c:f>
              <c:numCache>
                <c:formatCode>General</c:formatCode>
                <c:ptCount val="1"/>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0907904"/>
        <c:axId val="170921984"/>
      </c:barChart>
      <c:catAx>
        <c:axId val="170907904"/>
        <c:scaling>
          <c:orientation val="maxMin"/>
        </c:scaling>
        <c:delete val="0"/>
        <c:axPos val="l"/>
        <c:majorTickMark val="cross"/>
        <c:minorTickMark val="cross"/>
        <c:tickLblPos val="nextTo"/>
        <c:txPr>
          <a:bodyPr/>
          <a:lstStyle/>
          <a:p>
            <a:pPr lvl="0">
              <a:defRPr sz="1000" b="0">
                <a:solidFill>
                  <a:srgbClr val="000000"/>
                </a:solidFill>
              </a:defRPr>
            </a:pPr>
            <a:endParaRPr lang="en-US"/>
          </a:p>
        </c:txPr>
        <c:crossAx val="170921984"/>
        <c:crosses val="autoZero"/>
        <c:auto val="1"/>
        <c:lblAlgn val="ctr"/>
        <c:lblOffset val="100"/>
        <c:noMultiLvlLbl val="1"/>
      </c:catAx>
      <c:valAx>
        <c:axId val="170921984"/>
        <c:scaling>
          <c:orientation val="minMax"/>
          <c:min val="0"/>
        </c:scaling>
        <c:delete val="0"/>
        <c:axPos val="b"/>
        <c:majorGridlines>
          <c:spPr>
            <a:ln>
              <a:solidFill>
                <a:srgbClr val="B7B7B7"/>
              </a:solidFill>
            </a:ln>
          </c:spPr>
        </c:majorGridlines>
        <c:minorGridlines>
          <c:spPr>
            <a:ln>
              <a:solidFill>
                <a:srgbClr val="CCCCCC"/>
              </a:solidFill>
            </a:ln>
          </c:spPr>
        </c:minorGridlines>
        <c:numFmt formatCode="#,##0" sourceLinked="1"/>
        <c:majorTickMark val="cross"/>
        <c:minorTickMark val="cross"/>
        <c:tickLblPos val="nextTo"/>
        <c:spPr>
          <a:ln w="47625">
            <a:noFill/>
          </a:ln>
        </c:spPr>
        <c:txPr>
          <a:bodyPr/>
          <a:lstStyle/>
          <a:p>
            <a:pPr lvl="0">
              <a:defRPr sz="1000" b="0" i="0">
                <a:solidFill>
                  <a:srgbClr val="222222"/>
                </a:solidFill>
              </a:defRPr>
            </a:pPr>
            <a:endParaRPr lang="en-US"/>
          </a:p>
        </c:txPr>
        <c:crossAx val="170907904"/>
        <c:crosses val="max"/>
        <c:crossBetween val="between"/>
      </c:valAx>
      <c:spPr>
        <a:solidFill>
          <a:srgbClr val="FFFFFF"/>
        </a:solidFill>
      </c:spPr>
    </c:plotArea>
    <c:plotVisOnly val="1"/>
    <c:dispBlanksAs val="zero"/>
    <c:showDLblsOverMax val="1"/>
  </c:chart>
  <c:spPr>
    <a:solidFill>
      <a:srgbClr val="FFFFFF">
        <a:alpha val="0"/>
      </a:srgbClr>
    </a:solidFill>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autoTitleDeleted val="1"/>
    <c:plotArea>
      <c:layout>
        <c:manualLayout>
          <c:xMode val="edge"/>
          <c:yMode val="edge"/>
          <c:x val="2.3310000000000001E-2"/>
          <c:y val="0"/>
          <c:w val="0.97668999999999995"/>
          <c:h val="1"/>
        </c:manualLayout>
      </c:layout>
      <c:barChart>
        <c:barDir val="bar"/>
        <c:grouping val="clustered"/>
        <c:varyColors val="1"/>
        <c:ser>
          <c:idx val="0"/>
          <c:order val="0"/>
          <c:spPr>
            <a:solidFill>
              <a:srgbClr val="3366CC"/>
            </a:solidFill>
          </c:spPr>
          <c:invertIfNegative val="1"/>
          <c:cat>
            <c:strRef>
              <c:f>'S&amp;S Analysis'!$B$108:$G$108</c:f>
              <c:strCache>
                <c:ptCount val="6"/>
                <c:pt idx="0">
                  <c:v>Interior</c:v>
                </c:pt>
                <c:pt idx="1">
                  <c:v>Small</c:v>
                </c:pt>
                <c:pt idx="2">
                  <c:v>Large</c:v>
                </c:pt>
                <c:pt idx="3">
                  <c:v>Const</c:v>
                </c:pt>
                <c:pt idx="4">
                  <c:v>Grid</c:v>
                </c:pt>
                <c:pt idx="5">
                  <c:v>Girder</c:v>
                </c:pt>
              </c:strCache>
            </c:strRef>
          </c:cat>
          <c:val>
            <c:numRef>
              <c:f>'S&amp;S Analysis'!$B$109:$G$109</c:f>
              <c:numCache>
                <c:formatCode>#,##0</c:formatCode>
                <c:ptCount val="6"/>
                <c:pt idx="0">
                  <c:v>5898</c:v>
                </c:pt>
                <c:pt idx="1">
                  <c:v>11426</c:v>
                </c:pt>
                <c:pt idx="2">
                  <c:v>2164</c:v>
                </c:pt>
                <c:pt idx="3">
                  <c:v>42376</c:v>
                </c:pt>
                <c:pt idx="4">
                  <c:v>7280</c:v>
                </c:pt>
                <c:pt idx="5">
                  <c:v>5891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DC3912"/>
            </a:solidFill>
          </c:spPr>
          <c:invertIfNegative val="1"/>
          <c:cat>
            <c:strRef>
              <c:f>'S&amp;S Analysis'!$B$108:$G$108</c:f>
              <c:strCache>
                <c:ptCount val="6"/>
                <c:pt idx="0">
                  <c:v>Interior</c:v>
                </c:pt>
                <c:pt idx="1">
                  <c:v>Small</c:v>
                </c:pt>
                <c:pt idx="2">
                  <c:v>Large</c:v>
                </c:pt>
                <c:pt idx="3">
                  <c:v>Const</c:v>
                </c:pt>
                <c:pt idx="4">
                  <c:v>Grid</c:v>
                </c:pt>
                <c:pt idx="5">
                  <c:v>Girder</c:v>
                </c:pt>
              </c:strCache>
            </c:strRef>
          </c:cat>
          <c:val>
            <c:numRef>
              <c:f>'S&amp;S Analysis'!$B$110:$G$110</c:f>
              <c:numCache>
                <c:formatCode>#,##0</c:formatCode>
                <c:ptCount val="6"/>
                <c:pt idx="0">
                  <c:v>8618</c:v>
                </c:pt>
                <c:pt idx="1">
                  <c:v>14966</c:v>
                </c:pt>
                <c:pt idx="2">
                  <c:v>2164</c:v>
                </c:pt>
                <c:pt idx="3">
                  <c:v>51416</c:v>
                </c:pt>
                <c:pt idx="4">
                  <c:v>7280</c:v>
                </c:pt>
                <c:pt idx="5">
                  <c:v>6629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spPr>
            <a:solidFill>
              <a:srgbClr val="FF9900"/>
            </a:solidFill>
          </c:spPr>
          <c:invertIfNegative val="1"/>
          <c:cat>
            <c:strRef>
              <c:f>'S&amp;S Analysis'!$B$108:$G$108</c:f>
              <c:strCache>
                <c:ptCount val="6"/>
                <c:pt idx="0">
                  <c:v>Interior</c:v>
                </c:pt>
                <c:pt idx="1">
                  <c:v>Small</c:v>
                </c:pt>
                <c:pt idx="2">
                  <c:v>Large</c:v>
                </c:pt>
                <c:pt idx="3">
                  <c:v>Const</c:v>
                </c:pt>
                <c:pt idx="4">
                  <c:v>Grid</c:v>
                </c:pt>
                <c:pt idx="5">
                  <c:v>Girder</c:v>
                </c:pt>
              </c:strCache>
            </c:strRef>
          </c:cat>
          <c:val>
            <c:numRef>
              <c:f>'S&amp;S Analysis'!$B$111:$G$111</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3"/>
          <c:order val="3"/>
          <c:spPr>
            <a:solidFill>
              <a:srgbClr val="109618"/>
            </a:solidFill>
          </c:spPr>
          <c:invertIfNegative val="1"/>
          <c:cat>
            <c:strRef>
              <c:f>'S&amp;S Analysis'!$B$108:$G$108</c:f>
              <c:strCache>
                <c:ptCount val="6"/>
                <c:pt idx="0">
                  <c:v>Interior</c:v>
                </c:pt>
                <c:pt idx="1">
                  <c:v>Small</c:v>
                </c:pt>
                <c:pt idx="2">
                  <c:v>Large</c:v>
                </c:pt>
                <c:pt idx="3">
                  <c:v>Const</c:v>
                </c:pt>
                <c:pt idx="4">
                  <c:v>Grid</c:v>
                </c:pt>
                <c:pt idx="5">
                  <c:v>Girder</c:v>
                </c:pt>
              </c:strCache>
            </c:strRef>
          </c:cat>
          <c:val>
            <c:numRef>
              <c:f>'S&amp;S Analysis'!$B$112:$G$112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4"/>
          <c:order val="4"/>
          <c:spPr>
            <a:solidFill>
              <a:srgbClr val="990099"/>
            </a:solidFill>
          </c:spPr>
          <c:invertIfNegative val="1"/>
          <c:cat>
            <c:strRef>
              <c:f>'S&amp;S Analysis'!$B$108:$G$108</c:f>
              <c:strCache>
                <c:ptCount val="6"/>
                <c:pt idx="0">
                  <c:v>Interior</c:v>
                </c:pt>
                <c:pt idx="1">
                  <c:v>Small</c:v>
                </c:pt>
                <c:pt idx="2">
                  <c:v>Large</c:v>
                </c:pt>
                <c:pt idx="3">
                  <c:v>Const</c:v>
                </c:pt>
                <c:pt idx="4">
                  <c:v>Grid</c:v>
                </c:pt>
                <c:pt idx="5">
                  <c:v>Girder</c:v>
                </c:pt>
              </c:strCache>
            </c:strRef>
          </c:cat>
          <c:val>
            <c:numRef>
              <c:f>'S&amp;S Analysis'!$B$113:$G$113</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5"/>
          <c:order val="5"/>
          <c:spPr>
            <a:solidFill>
              <a:srgbClr val="0099C6"/>
            </a:solidFill>
          </c:spPr>
          <c:invertIfNegative val="1"/>
          <c:cat>
            <c:strRef>
              <c:f>'S&amp;S Analysis'!$B$108:$G$108</c:f>
              <c:strCache>
                <c:ptCount val="6"/>
                <c:pt idx="0">
                  <c:v>Interior</c:v>
                </c:pt>
                <c:pt idx="1">
                  <c:v>Small</c:v>
                </c:pt>
                <c:pt idx="2">
                  <c:v>Large</c:v>
                </c:pt>
                <c:pt idx="3">
                  <c:v>Const</c:v>
                </c:pt>
                <c:pt idx="4">
                  <c:v>Grid</c:v>
                </c:pt>
                <c:pt idx="5">
                  <c:v>Girder</c:v>
                </c:pt>
              </c:strCache>
            </c:strRef>
          </c:cat>
          <c:val>
            <c:numRef>
              <c:f>'S&amp;S Analysis'!$B$114:$G$114</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6"/>
          <c:order val="6"/>
          <c:spPr>
            <a:solidFill>
              <a:srgbClr val="DD4477"/>
            </a:solidFill>
          </c:spPr>
          <c:invertIfNegative val="1"/>
          <c:cat>
            <c:strRef>
              <c:f>'S&amp;S Analysis'!$B$108:$G$108</c:f>
              <c:strCache>
                <c:ptCount val="6"/>
                <c:pt idx="0">
                  <c:v>Interior</c:v>
                </c:pt>
                <c:pt idx="1">
                  <c:v>Small</c:v>
                </c:pt>
                <c:pt idx="2">
                  <c:v>Large</c:v>
                </c:pt>
                <c:pt idx="3">
                  <c:v>Const</c:v>
                </c:pt>
                <c:pt idx="4">
                  <c:v>Grid</c:v>
                </c:pt>
                <c:pt idx="5">
                  <c:v>Girder</c:v>
                </c:pt>
              </c:strCache>
            </c:strRef>
          </c:cat>
          <c:val>
            <c:numRef>
              <c:f>'S&amp;S Analysis'!$B$115:$G$115</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0962944"/>
        <c:axId val="170964480"/>
      </c:barChart>
      <c:catAx>
        <c:axId val="170962944"/>
        <c:scaling>
          <c:orientation val="maxMin"/>
        </c:scaling>
        <c:delete val="0"/>
        <c:axPos val="l"/>
        <c:majorTickMark val="cross"/>
        <c:minorTickMark val="cross"/>
        <c:tickLblPos val="nextTo"/>
        <c:txPr>
          <a:bodyPr/>
          <a:lstStyle/>
          <a:p>
            <a:pPr lvl="0">
              <a:defRPr sz="1000" b="0">
                <a:solidFill>
                  <a:srgbClr val="000000"/>
                </a:solidFill>
              </a:defRPr>
            </a:pPr>
            <a:endParaRPr lang="en-US"/>
          </a:p>
        </c:txPr>
        <c:crossAx val="170964480"/>
        <c:crosses val="autoZero"/>
        <c:auto val="1"/>
        <c:lblAlgn val="ctr"/>
        <c:lblOffset val="100"/>
        <c:noMultiLvlLbl val="1"/>
      </c:catAx>
      <c:valAx>
        <c:axId val="170964480"/>
        <c:scaling>
          <c:orientation val="minMax"/>
          <c:min val="0"/>
        </c:scaling>
        <c:delete val="0"/>
        <c:axPos val="b"/>
        <c:majorGridlines>
          <c:spPr>
            <a:ln>
              <a:solidFill>
                <a:srgbClr val="B7B7B7"/>
              </a:solidFill>
            </a:ln>
          </c:spPr>
        </c:majorGridlines>
        <c:minorGridlines>
          <c:spPr>
            <a:ln>
              <a:solidFill>
                <a:srgbClr val="CCCCCC"/>
              </a:solidFill>
            </a:ln>
          </c:spPr>
        </c:minorGridlines>
        <c:numFmt formatCode="#,##0" sourceLinked="1"/>
        <c:majorTickMark val="cross"/>
        <c:minorTickMark val="cross"/>
        <c:tickLblPos val="nextTo"/>
        <c:spPr>
          <a:ln w="47625">
            <a:noFill/>
          </a:ln>
        </c:spPr>
        <c:txPr>
          <a:bodyPr/>
          <a:lstStyle/>
          <a:p>
            <a:pPr lvl="0">
              <a:defRPr sz="1000" b="0" i="0">
                <a:solidFill>
                  <a:srgbClr val="222222"/>
                </a:solidFill>
              </a:defRPr>
            </a:pPr>
            <a:endParaRPr lang="en-US"/>
          </a:p>
        </c:txPr>
        <c:crossAx val="170962944"/>
        <c:crosses val="max"/>
        <c:crossBetween val="between"/>
      </c:valAx>
      <c:spPr>
        <a:solidFill>
          <a:srgbClr val="FFFFFF"/>
        </a:solidFill>
      </c:spPr>
    </c:plotArea>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autoTitleDeleted val="1"/>
    <c:plotArea>
      <c:layout>
        <c:manualLayout>
          <c:xMode val="edge"/>
          <c:yMode val="edge"/>
          <c:x val="2.3310000000000001E-2"/>
          <c:y val="0"/>
          <c:w val="0.97668999999999995"/>
          <c:h val="1"/>
        </c:manualLayout>
      </c:layout>
      <c:barChart>
        <c:barDir val="bar"/>
        <c:grouping val="clustered"/>
        <c:varyColors val="1"/>
        <c:ser>
          <c:idx val="0"/>
          <c:order val="0"/>
          <c:spPr>
            <a:solidFill>
              <a:srgbClr val="3366CC"/>
            </a:solidFill>
          </c:spPr>
          <c:invertIfNegative val="1"/>
          <c:cat>
            <c:strRef>
              <c:f>'S&amp;S Analysis'!$P$108:$T$108</c:f>
              <c:strCache>
                <c:ptCount val="5"/>
                <c:pt idx="0">
                  <c:v>Grav</c:v>
                </c:pt>
                <c:pt idx="1">
                  <c:v>Radio</c:v>
                </c:pt>
                <c:pt idx="2">
                  <c:v>Medic</c:v>
                </c:pt>
                <c:pt idx="3">
                  <c:v>Detect</c:v>
                </c:pt>
                <c:pt idx="4">
                  <c:v>Explsv</c:v>
                </c:pt>
              </c:strCache>
            </c:strRef>
          </c:cat>
          <c:val>
            <c:numRef>
              <c:f>'S&amp;S Analysis'!$P$109:$T$109</c:f>
              <c:numCache>
                <c:formatCode>#,##0</c:formatCode>
                <c:ptCount val="5"/>
                <c:pt idx="0">
                  <c:v>0</c:v>
                </c:pt>
                <c:pt idx="1">
                  <c:v>216</c:v>
                </c:pt>
                <c:pt idx="2">
                  <c:v>172</c:v>
                </c:pt>
                <c:pt idx="3">
                  <c:v>30</c:v>
                </c:pt>
                <c:pt idx="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DC3912"/>
            </a:solidFill>
          </c:spPr>
          <c:invertIfNegative val="1"/>
          <c:cat>
            <c:strRef>
              <c:f>'S&amp;S Analysis'!$P$108:$T$108</c:f>
              <c:strCache>
                <c:ptCount val="5"/>
                <c:pt idx="0">
                  <c:v>Grav</c:v>
                </c:pt>
                <c:pt idx="1">
                  <c:v>Radio</c:v>
                </c:pt>
                <c:pt idx="2">
                  <c:v>Medic</c:v>
                </c:pt>
                <c:pt idx="3">
                  <c:v>Detect</c:v>
                </c:pt>
                <c:pt idx="4">
                  <c:v>Explsv</c:v>
                </c:pt>
              </c:strCache>
            </c:strRef>
          </c:cat>
          <c:val>
            <c:numRef>
              <c:f>'S&amp;S Analysis'!$P$110:$T$110</c:f>
              <c:numCache>
                <c:formatCode>#,##0</c:formatCode>
                <c:ptCount val="5"/>
                <c:pt idx="0">
                  <c:v>0</c:v>
                </c:pt>
                <c:pt idx="1">
                  <c:v>132</c:v>
                </c:pt>
                <c:pt idx="2">
                  <c:v>172</c:v>
                </c:pt>
                <c:pt idx="3">
                  <c:v>30</c:v>
                </c:pt>
                <c:pt idx="4">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spPr>
            <a:solidFill>
              <a:srgbClr val="FF9900"/>
            </a:solidFill>
          </c:spPr>
          <c:invertIfNegative val="1"/>
          <c:cat>
            <c:strRef>
              <c:f>'S&amp;S Analysis'!$P$108:$T$108</c:f>
              <c:strCache>
                <c:ptCount val="5"/>
                <c:pt idx="0">
                  <c:v>Grav</c:v>
                </c:pt>
                <c:pt idx="1">
                  <c:v>Radio</c:v>
                </c:pt>
                <c:pt idx="2">
                  <c:v>Medic</c:v>
                </c:pt>
                <c:pt idx="3">
                  <c:v>Detect</c:v>
                </c:pt>
                <c:pt idx="4">
                  <c:v>Explsv</c:v>
                </c:pt>
              </c:strCache>
            </c:strRef>
          </c:cat>
          <c:val>
            <c:numRef>
              <c:f>'S&amp;S Analysis'!$P$111:$T$111</c:f>
              <c:numCache>
                <c:formatCode>General</c:formatCode>
                <c:ptCount val="5"/>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3"/>
          <c:order val="3"/>
          <c:spPr>
            <a:solidFill>
              <a:srgbClr val="109618"/>
            </a:solidFill>
          </c:spPr>
          <c:invertIfNegative val="1"/>
          <c:cat>
            <c:strRef>
              <c:f>'S&amp;S Analysis'!$P$108:$T$108</c:f>
              <c:strCache>
                <c:ptCount val="5"/>
                <c:pt idx="0">
                  <c:v>Grav</c:v>
                </c:pt>
                <c:pt idx="1">
                  <c:v>Radio</c:v>
                </c:pt>
                <c:pt idx="2">
                  <c:v>Medic</c:v>
                </c:pt>
                <c:pt idx="3">
                  <c:v>Detect</c:v>
                </c:pt>
                <c:pt idx="4">
                  <c:v>Explsv</c:v>
                </c:pt>
              </c:strCache>
            </c:strRef>
          </c:cat>
          <c:val>
            <c:numRef>
              <c:f>'S&amp;S Analysis'!$P$112:$T$112</c:f>
              <c:numCache>
                <c:formatCode>General</c:formatCode>
                <c:ptCount val="5"/>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4"/>
          <c:order val="4"/>
          <c:spPr>
            <a:solidFill>
              <a:srgbClr val="990099"/>
            </a:solidFill>
          </c:spPr>
          <c:invertIfNegative val="1"/>
          <c:cat>
            <c:strRef>
              <c:f>'S&amp;S Analysis'!$P$108:$T$108</c:f>
              <c:strCache>
                <c:ptCount val="5"/>
                <c:pt idx="0">
                  <c:v>Grav</c:v>
                </c:pt>
                <c:pt idx="1">
                  <c:v>Radio</c:v>
                </c:pt>
                <c:pt idx="2">
                  <c:v>Medic</c:v>
                </c:pt>
                <c:pt idx="3">
                  <c:v>Detect</c:v>
                </c:pt>
                <c:pt idx="4">
                  <c:v>Explsv</c:v>
                </c:pt>
              </c:strCache>
            </c:strRef>
          </c:cat>
          <c:val>
            <c:numRef>
              <c:f>'S&amp;S Analysis'!$P$113:$T$113</c:f>
              <c:numCache>
                <c:formatCode>General</c:formatCode>
                <c:ptCount val="5"/>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5"/>
          <c:order val="5"/>
          <c:spPr>
            <a:solidFill>
              <a:srgbClr val="0099C6"/>
            </a:solidFill>
          </c:spPr>
          <c:invertIfNegative val="1"/>
          <c:cat>
            <c:strRef>
              <c:f>'S&amp;S Analysis'!$P$108:$T$108</c:f>
              <c:strCache>
                <c:ptCount val="5"/>
                <c:pt idx="0">
                  <c:v>Grav</c:v>
                </c:pt>
                <c:pt idx="1">
                  <c:v>Radio</c:v>
                </c:pt>
                <c:pt idx="2">
                  <c:v>Medic</c:v>
                </c:pt>
                <c:pt idx="3">
                  <c:v>Detect</c:v>
                </c:pt>
                <c:pt idx="4">
                  <c:v>Explsv</c:v>
                </c:pt>
              </c:strCache>
            </c:strRef>
          </c:cat>
          <c:val>
            <c:numRef>
              <c:f>'S&amp;S Analysis'!$P$114:$T$114</c:f>
              <c:numCache>
                <c:formatCode>General</c:formatCode>
                <c:ptCount val="5"/>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6"/>
          <c:order val="6"/>
          <c:spPr>
            <a:solidFill>
              <a:srgbClr val="DD4477"/>
            </a:solidFill>
          </c:spPr>
          <c:invertIfNegative val="1"/>
          <c:cat>
            <c:strRef>
              <c:f>'S&amp;S Analysis'!$P$108:$T$108</c:f>
              <c:strCache>
                <c:ptCount val="5"/>
                <c:pt idx="0">
                  <c:v>Grav</c:v>
                </c:pt>
                <c:pt idx="1">
                  <c:v>Radio</c:v>
                </c:pt>
                <c:pt idx="2">
                  <c:v>Medic</c:v>
                </c:pt>
                <c:pt idx="3">
                  <c:v>Detect</c:v>
                </c:pt>
                <c:pt idx="4">
                  <c:v>Explsv</c:v>
                </c:pt>
              </c:strCache>
            </c:strRef>
          </c:cat>
          <c:val>
            <c:numRef>
              <c:f>'S&amp;S Analysis'!$P$115:$T$115</c:f>
              <c:numCache>
                <c:formatCode>General</c:formatCode>
                <c:ptCount val="5"/>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1345408"/>
        <c:axId val="171346944"/>
      </c:barChart>
      <c:catAx>
        <c:axId val="171345408"/>
        <c:scaling>
          <c:orientation val="maxMin"/>
        </c:scaling>
        <c:delete val="0"/>
        <c:axPos val="l"/>
        <c:majorTickMark val="cross"/>
        <c:minorTickMark val="cross"/>
        <c:tickLblPos val="nextTo"/>
        <c:txPr>
          <a:bodyPr/>
          <a:lstStyle/>
          <a:p>
            <a:pPr lvl="0">
              <a:defRPr sz="1000" b="0">
                <a:solidFill>
                  <a:srgbClr val="000000"/>
                </a:solidFill>
              </a:defRPr>
            </a:pPr>
            <a:endParaRPr lang="en-US"/>
          </a:p>
        </c:txPr>
        <c:crossAx val="171346944"/>
        <c:crosses val="autoZero"/>
        <c:auto val="1"/>
        <c:lblAlgn val="ctr"/>
        <c:lblOffset val="100"/>
        <c:noMultiLvlLbl val="1"/>
      </c:catAx>
      <c:valAx>
        <c:axId val="171346944"/>
        <c:scaling>
          <c:orientation val="minMax"/>
          <c:min val="0"/>
        </c:scaling>
        <c:delete val="0"/>
        <c:axPos val="b"/>
        <c:majorGridlines>
          <c:spPr>
            <a:ln>
              <a:solidFill>
                <a:srgbClr val="B7B7B7"/>
              </a:solidFill>
            </a:ln>
          </c:spPr>
        </c:majorGridlines>
        <c:minorGridlines>
          <c:spPr>
            <a:ln>
              <a:solidFill>
                <a:srgbClr val="CCCCCC"/>
              </a:solidFill>
            </a:ln>
          </c:spPr>
        </c:minorGridlines>
        <c:numFmt formatCode="#,##0" sourceLinked="1"/>
        <c:majorTickMark val="cross"/>
        <c:minorTickMark val="cross"/>
        <c:tickLblPos val="nextTo"/>
        <c:spPr>
          <a:ln w="47625">
            <a:noFill/>
          </a:ln>
        </c:spPr>
        <c:txPr>
          <a:bodyPr/>
          <a:lstStyle/>
          <a:p>
            <a:pPr lvl="0">
              <a:defRPr sz="1000" b="0" i="0">
                <a:solidFill>
                  <a:srgbClr val="222222"/>
                </a:solidFill>
              </a:defRPr>
            </a:pPr>
            <a:endParaRPr lang="en-US"/>
          </a:p>
        </c:txPr>
        <c:crossAx val="171345408"/>
        <c:crosses val="max"/>
        <c:crossBetween val="between"/>
      </c:valAx>
      <c:spPr>
        <a:solidFill>
          <a:srgbClr val="FFFFFF"/>
        </a:solidFill>
      </c:spPr>
    </c:plotArea>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pPr>
            <a:r>
              <a:rPr lang="en-US"/>
              <a:t>Chart title</a:t>
            </a:r>
          </a:p>
        </c:rich>
      </c:tx>
      <c:overlay val="0"/>
    </c:title>
    <c:autoTitleDeleted val="0"/>
    <c:plotArea>
      <c:layout>
        <c:manualLayout>
          <c:xMode val="edge"/>
          <c:yMode val="edge"/>
          <c:x val="2.3310000000000001E-2"/>
          <c:y val="0"/>
          <c:w val="0.97668999999999995"/>
          <c:h val="1"/>
        </c:manualLayout>
      </c:layout>
      <c:barChart>
        <c:barDir val="bar"/>
        <c:grouping val="clustered"/>
        <c:varyColors val="1"/>
        <c:ser>
          <c:idx val="0"/>
          <c:order val="0"/>
          <c:spPr>
            <a:solidFill>
              <a:srgbClr val="3366CC"/>
            </a:solidFill>
          </c:spPr>
          <c:invertIfNegative val="1"/>
          <c:cat>
            <c:strRef>
              <c:f>'S&amp;S Analysis'!$AB$108</c:f>
              <c:strCache>
                <c:ptCount val="1"/>
                <c:pt idx="0">
                  <c:v>Fe</c:v>
                </c:pt>
              </c:strCache>
            </c:strRef>
          </c:cat>
          <c:val>
            <c:numRef>
              <c:f>'S&amp;S Analysis'!$AB$109</c:f>
              <c:numCache>
                <c:formatCode>#,##0</c:formatCode>
                <c:ptCount val="1"/>
                <c:pt idx="0">
                  <c:v>5112469.333333333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DC3912"/>
            </a:solidFill>
          </c:spPr>
          <c:invertIfNegative val="1"/>
          <c:cat>
            <c:strRef>
              <c:f>'S&amp;S Analysis'!$AB$108</c:f>
              <c:strCache>
                <c:ptCount val="1"/>
                <c:pt idx="0">
                  <c:v>Fe</c:v>
                </c:pt>
              </c:strCache>
            </c:strRef>
          </c:cat>
          <c:val>
            <c:numRef>
              <c:f>'S&amp;S Analysis'!$AB$110</c:f>
              <c:numCache>
                <c:formatCode>#,##0</c:formatCode>
                <c:ptCount val="1"/>
                <c:pt idx="0">
                  <c:v>5043197.333333333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1367424"/>
        <c:axId val="171389696"/>
      </c:barChart>
      <c:catAx>
        <c:axId val="171367424"/>
        <c:scaling>
          <c:orientation val="maxMin"/>
        </c:scaling>
        <c:delete val="0"/>
        <c:axPos val="l"/>
        <c:majorTickMark val="cross"/>
        <c:minorTickMark val="cross"/>
        <c:tickLblPos val="nextTo"/>
        <c:txPr>
          <a:bodyPr/>
          <a:lstStyle/>
          <a:p>
            <a:pPr lvl="0">
              <a:defRPr sz="1000" b="0">
                <a:solidFill>
                  <a:srgbClr val="000000"/>
                </a:solidFill>
              </a:defRPr>
            </a:pPr>
            <a:endParaRPr lang="en-US"/>
          </a:p>
        </c:txPr>
        <c:crossAx val="171389696"/>
        <c:crosses val="autoZero"/>
        <c:auto val="1"/>
        <c:lblAlgn val="ctr"/>
        <c:lblOffset val="100"/>
        <c:noMultiLvlLbl val="1"/>
      </c:catAx>
      <c:valAx>
        <c:axId val="171389696"/>
        <c:scaling>
          <c:orientation val="minMax"/>
          <c:min val="0"/>
        </c:scaling>
        <c:delete val="0"/>
        <c:axPos val="b"/>
        <c:majorGridlines>
          <c:spPr>
            <a:ln>
              <a:solidFill>
                <a:srgbClr val="B7B7B7"/>
              </a:solidFill>
            </a:ln>
          </c:spPr>
        </c:majorGridlines>
        <c:minorGridlines>
          <c:spPr>
            <a:ln>
              <a:solidFill>
                <a:srgbClr val="CCCCCC"/>
              </a:solidFill>
            </a:ln>
          </c:spPr>
        </c:minorGridlines>
        <c:numFmt formatCode="#,##0" sourceLinked="1"/>
        <c:majorTickMark val="cross"/>
        <c:minorTickMark val="cross"/>
        <c:tickLblPos val="nextTo"/>
        <c:spPr>
          <a:ln w="47625">
            <a:noFill/>
          </a:ln>
        </c:spPr>
        <c:txPr>
          <a:bodyPr/>
          <a:lstStyle/>
          <a:p>
            <a:pPr lvl="0">
              <a:defRPr sz="1000" b="0" i="0">
                <a:solidFill>
                  <a:srgbClr val="222222"/>
                </a:solidFill>
              </a:defRPr>
            </a:pPr>
            <a:endParaRPr lang="en-US"/>
          </a:p>
        </c:txPr>
        <c:crossAx val="171367424"/>
        <c:crosses val="max"/>
        <c:crossBetween val="between"/>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pPr>
            <a:r>
              <a:t>Chart title</a:t>
            </a:r>
          </a:p>
        </c:rich>
      </c:tx>
      <c:overlay val="0"/>
    </c:title>
    <c:autoTitleDeleted val="0"/>
    <c:plotArea>
      <c:layout>
        <c:manualLayout>
          <c:xMode val="edge"/>
          <c:yMode val="edge"/>
          <c:x val="2.3310000000000001E-2"/>
          <c:y val="0"/>
          <c:w val="0.97668999999999995"/>
          <c:h val="1"/>
        </c:manualLayout>
      </c:layout>
      <c:barChart>
        <c:barDir val="bar"/>
        <c:grouping val="clustered"/>
        <c:varyColors val="1"/>
        <c:ser>
          <c:idx val="0"/>
          <c:order val="0"/>
          <c:spPr>
            <a:solidFill>
              <a:srgbClr val="3366CC"/>
            </a:solidFill>
          </c:spPr>
          <c:invertIfNegative val="1"/>
          <c:cat>
            <c:strRef>
              <c:f>'S&amp;S Analysis'!$AL$108</c:f>
              <c:strCache>
                <c:ptCount val="1"/>
                <c:pt idx="0">
                  <c:v>Fe</c:v>
                </c:pt>
              </c:strCache>
            </c:strRef>
          </c:cat>
          <c:val>
            <c:numRef>
              <c:f>'S&amp;S Analysis'!$AL$109</c:f>
              <c:numCache>
                <c:formatCode>#,##0</c:formatCode>
                <c:ptCount val="1"/>
                <c:pt idx="0">
                  <c:v>9129409.5238095243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DC3912"/>
            </a:solidFill>
          </c:spPr>
          <c:invertIfNegative val="1"/>
          <c:cat>
            <c:strRef>
              <c:f>'S&amp;S Analysis'!$AL$108</c:f>
              <c:strCache>
                <c:ptCount val="1"/>
                <c:pt idx="0">
                  <c:v>Fe</c:v>
                </c:pt>
              </c:strCache>
            </c:strRef>
          </c:cat>
          <c:val>
            <c:numRef>
              <c:f>'S&amp;S Analysis'!$AL$110</c:f>
              <c:numCache>
                <c:formatCode>#,##0</c:formatCode>
                <c:ptCount val="1"/>
                <c:pt idx="0">
                  <c:v>9005709.5238095243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1423616"/>
        <c:axId val="171425152"/>
      </c:barChart>
      <c:catAx>
        <c:axId val="171423616"/>
        <c:scaling>
          <c:orientation val="maxMin"/>
        </c:scaling>
        <c:delete val="0"/>
        <c:axPos val="l"/>
        <c:majorTickMark val="cross"/>
        <c:minorTickMark val="cross"/>
        <c:tickLblPos val="nextTo"/>
        <c:txPr>
          <a:bodyPr/>
          <a:lstStyle/>
          <a:p>
            <a:pPr lvl="0">
              <a:defRPr sz="1000" b="0">
                <a:solidFill>
                  <a:srgbClr val="000000"/>
                </a:solidFill>
              </a:defRPr>
            </a:pPr>
            <a:endParaRPr lang="en-US"/>
          </a:p>
        </c:txPr>
        <c:crossAx val="171425152"/>
        <c:crosses val="autoZero"/>
        <c:auto val="1"/>
        <c:lblAlgn val="ctr"/>
        <c:lblOffset val="100"/>
        <c:noMultiLvlLbl val="1"/>
      </c:catAx>
      <c:valAx>
        <c:axId val="171425152"/>
        <c:scaling>
          <c:orientation val="minMax"/>
          <c:min val="0"/>
        </c:scaling>
        <c:delete val="0"/>
        <c:axPos val="b"/>
        <c:majorGridlines>
          <c:spPr>
            <a:ln>
              <a:solidFill>
                <a:srgbClr val="B7B7B7"/>
              </a:solidFill>
            </a:ln>
          </c:spPr>
        </c:majorGridlines>
        <c:minorGridlines>
          <c:spPr>
            <a:ln>
              <a:solidFill>
                <a:srgbClr val="CCCCCC"/>
              </a:solidFill>
            </a:ln>
          </c:spPr>
        </c:minorGridlines>
        <c:numFmt formatCode="#,##0" sourceLinked="1"/>
        <c:majorTickMark val="cross"/>
        <c:minorTickMark val="cross"/>
        <c:tickLblPos val="nextTo"/>
        <c:spPr>
          <a:ln w="47625">
            <a:noFill/>
          </a:ln>
        </c:spPr>
        <c:txPr>
          <a:bodyPr/>
          <a:lstStyle/>
          <a:p>
            <a:pPr lvl="0">
              <a:defRPr sz="1000" b="0" i="0">
                <a:solidFill>
                  <a:srgbClr val="222222"/>
                </a:solidFill>
              </a:defRPr>
            </a:pPr>
            <a:endParaRPr lang="en-US"/>
          </a:p>
        </c:txPr>
        <c:crossAx val="171423616"/>
        <c:crosses val="max"/>
        <c:crossBetween val="between"/>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pPr>
            <a:r>
              <a:t>Chart title</a:t>
            </a:r>
          </a:p>
        </c:rich>
      </c:tx>
      <c:overlay val="0"/>
    </c:title>
    <c:autoTitleDeleted val="0"/>
    <c:plotArea>
      <c:layout>
        <c:manualLayout>
          <c:xMode val="edge"/>
          <c:yMode val="edge"/>
          <c:x val="2.3310000000000001E-2"/>
          <c:y val="0"/>
          <c:w val="0.97668999999999995"/>
          <c:h val="1"/>
        </c:manualLayout>
      </c:layout>
      <c:barChart>
        <c:barDir val="bar"/>
        <c:grouping val="clustered"/>
        <c:varyColors val="1"/>
        <c:ser>
          <c:idx val="0"/>
          <c:order val="0"/>
          <c:spPr>
            <a:solidFill>
              <a:srgbClr val="3366CC"/>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Analysis'!$AC$109:$AK$109</c:f>
              <c:numCache>
                <c:formatCode>#,##0</c:formatCode>
                <c:ptCount val="8"/>
                <c:pt idx="0">
                  <c:v>75862.333333333328</c:v>
                </c:pt>
                <c:pt idx="1">
                  <c:v>90480</c:v>
                </c:pt>
                <c:pt idx="2">
                  <c:v>0</c:v>
                </c:pt>
                <c:pt idx="3">
                  <c:v>133365.66666666666</c:v>
                </c:pt>
                <c:pt idx="4">
                  <c:v>7813.3333333333339</c:v>
                </c:pt>
                <c:pt idx="5">
                  <c:v>8320</c:v>
                </c:pt>
                <c:pt idx="6">
                  <c:v>3328</c:v>
                </c:pt>
                <c:pt idx="7">
                  <c:v>26666.666666666668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DC3912"/>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Analysis'!$AC$110:$AK$110</c:f>
              <c:numCache>
                <c:formatCode>#,##0</c:formatCode>
                <c:ptCount val="8"/>
                <c:pt idx="0">
                  <c:v>21905</c:v>
                </c:pt>
                <c:pt idx="1">
                  <c:v>90480</c:v>
                </c:pt>
                <c:pt idx="2">
                  <c:v>0</c:v>
                </c:pt>
                <c:pt idx="3">
                  <c:v>106359</c:v>
                </c:pt>
                <c:pt idx="4">
                  <c:v>7813.3333333333339</c:v>
                </c:pt>
                <c:pt idx="5">
                  <c:v>8320</c:v>
                </c:pt>
                <c:pt idx="6">
                  <c:v>3328</c:v>
                </c:pt>
                <c:pt idx="7">
                  <c:v>26666.666666666668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spPr>
            <a:solidFill>
              <a:srgbClr val="FF9900"/>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Analysis'!$AC$111:$AK$111</c:f>
              <c:numCache>
                <c:formatCode>General</c:formatCode>
                <c:ptCount val="8"/>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3"/>
          <c:order val="3"/>
          <c:spPr>
            <a:solidFill>
              <a:srgbClr val="109618"/>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Analysis'!$AC$112:$AK$112</c:f>
              <c:numCache>
                <c:formatCode>General</c:formatCode>
                <c:ptCount val="8"/>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4"/>
          <c:order val="4"/>
          <c:spPr>
            <a:solidFill>
              <a:srgbClr val="990099"/>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Analysis'!$AC$113:$AK$113</c:f>
              <c:numCache>
                <c:formatCode>General</c:formatCode>
                <c:ptCount val="8"/>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5"/>
          <c:order val="5"/>
          <c:spPr>
            <a:solidFill>
              <a:srgbClr val="0099C6"/>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Analysis'!$AC$114:$AK$114</c:f>
              <c:numCache>
                <c:formatCode>General</c:formatCode>
                <c:ptCount val="8"/>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6"/>
          <c:order val="6"/>
          <c:spPr>
            <a:solidFill>
              <a:srgbClr val="DD4477"/>
            </a:solidFill>
          </c:spPr>
          <c:invertIfNegative val="1"/>
          <c:cat>
            <c:strRef>
              <c:f>'S&amp;S Analysis'!$AC$108:$AK$108</c:f>
              <c:strCache>
                <c:ptCount val="8"/>
                <c:pt idx="0">
                  <c:v>Ni</c:v>
                </c:pt>
                <c:pt idx="1">
                  <c:v>Co</c:v>
                </c:pt>
                <c:pt idx="2">
                  <c:v>Mg</c:v>
                </c:pt>
                <c:pt idx="3">
                  <c:v>Si</c:v>
                </c:pt>
                <c:pt idx="4">
                  <c:v>Ag</c:v>
                </c:pt>
                <c:pt idx="5">
                  <c:v>Au</c:v>
                </c:pt>
                <c:pt idx="6">
                  <c:v>Pt</c:v>
                </c:pt>
                <c:pt idx="7">
                  <c:v>Stone</c:v>
                </c:pt>
              </c:strCache>
            </c:strRef>
          </c:cat>
          <c:val>
            <c:numRef>
              <c:f>'S&amp;S Analysis'!$AC$115:$AK$115</c:f>
              <c:numCache>
                <c:formatCode>General</c:formatCode>
                <c:ptCount val="8"/>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1475328"/>
        <c:axId val="171476864"/>
      </c:barChart>
      <c:catAx>
        <c:axId val="171475328"/>
        <c:scaling>
          <c:orientation val="maxMin"/>
        </c:scaling>
        <c:delete val="0"/>
        <c:axPos val="l"/>
        <c:majorTickMark val="cross"/>
        <c:minorTickMark val="cross"/>
        <c:tickLblPos val="nextTo"/>
        <c:txPr>
          <a:bodyPr/>
          <a:lstStyle/>
          <a:p>
            <a:pPr lvl="0">
              <a:defRPr sz="1000" b="0">
                <a:solidFill>
                  <a:srgbClr val="000000"/>
                </a:solidFill>
              </a:defRPr>
            </a:pPr>
            <a:endParaRPr lang="en-US"/>
          </a:p>
        </c:txPr>
        <c:crossAx val="171476864"/>
        <c:crosses val="autoZero"/>
        <c:auto val="1"/>
        <c:lblAlgn val="ctr"/>
        <c:lblOffset val="100"/>
        <c:noMultiLvlLbl val="1"/>
      </c:catAx>
      <c:valAx>
        <c:axId val="171476864"/>
        <c:scaling>
          <c:orientation val="minMax"/>
          <c:min val="0"/>
        </c:scaling>
        <c:delete val="0"/>
        <c:axPos val="b"/>
        <c:majorGridlines>
          <c:spPr>
            <a:ln>
              <a:solidFill>
                <a:srgbClr val="B7B7B7"/>
              </a:solidFill>
            </a:ln>
          </c:spPr>
        </c:majorGridlines>
        <c:minorGridlines>
          <c:spPr>
            <a:ln>
              <a:solidFill>
                <a:srgbClr val="CCCCCC"/>
              </a:solidFill>
            </a:ln>
          </c:spPr>
        </c:minorGridlines>
        <c:numFmt formatCode="#,##0" sourceLinked="1"/>
        <c:majorTickMark val="cross"/>
        <c:minorTickMark val="cross"/>
        <c:tickLblPos val="nextTo"/>
        <c:spPr>
          <a:ln w="47625">
            <a:noFill/>
          </a:ln>
        </c:spPr>
        <c:txPr>
          <a:bodyPr/>
          <a:lstStyle/>
          <a:p>
            <a:pPr lvl="0">
              <a:defRPr sz="1000" b="0" i="0">
                <a:solidFill>
                  <a:srgbClr val="222222"/>
                </a:solidFill>
              </a:defRPr>
            </a:pPr>
            <a:endParaRPr lang="en-US"/>
          </a:p>
        </c:txPr>
        <c:crossAx val="171475328"/>
        <c:crosses val="max"/>
        <c:crossBetween val="between"/>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pPr>
            <a:r>
              <a:t>Chart title</a:t>
            </a:r>
          </a:p>
        </c:rich>
      </c:tx>
      <c:overlay val="0"/>
    </c:title>
    <c:autoTitleDeleted val="0"/>
    <c:plotArea>
      <c:layout>
        <c:manualLayout>
          <c:xMode val="edge"/>
          <c:yMode val="edge"/>
          <c:x val="5.0979999999999998E-2"/>
          <c:y val="0"/>
          <c:w val="0.94901999999999997"/>
          <c:h val="1"/>
        </c:manualLayout>
      </c:layout>
      <c:barChart>
        <c:barDir val="bar"/>
        <c:grouping val="clustered"/>
        <c:varyColors val="1"/>
        <c:ser>
          <c:idx val="0"/>
          <c:order val="0"/>
          <c:spPr>
            <a:solidFill>
              <a:srgbClr val="3366CC"/>
            </a:solidFill>
          </c:spPr>
          <c:invertIfNegative val="1"/>
          <c:cat>
            <c:strRef>
              <c:f>('S&amp;S Analysis'!$U$107,'S&amp;S Analysis'!$AV$107,'S&amp;S Analysis'!$AW$107)</c:f>
              <c:strCache>
                <c:ptCount val="3"/>
                <c:pt idx="0">
                  <c:v>Mass (kg)</c:v>
                </c:pt>
                <c:pt idx="1">
                  <c:v>Ingot Mass (kg)</c:v>
                </c:pt>
                <c:pt idx="2">
                  <c:v>Ore Mass (kg)</c:v>
                </c:pt>
              </c:strCache>
            </c:strRef>
          </c:cat>
          <c:val>
            <c:numRef>
              <c:f>('S&amp;S Analysis'!$U$108,'S&amp;S Analysis'!$AV$108,'S&amp;S Analysis'!$AW$108)</c:f>
              <c:numCache>
                <c:formatCode>General</c:formatCode>
                <c:ptCount val="3"/>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DC3912"/>
            </a:solidFill>
          </c:spPr>
          <c:invertIfNegative val="1"/>
          <c:cat>
            <c:strRef>
              <c:f>('S&amp;S Analysis'!$U$107,'S&amp;S Analysis'!$AV$107,'S&amp;S Analysis'!$AW$107)</c:f>
              <c:strCache>
                <c:ptCount val="3"/>
                <c:pt idx="0">
                  <c:v>Mass (kg)</c:v>
                </c:pt>
                <c:pt idx="1">
                  <c:v>Ingot Mass (kg)</c:v>
                </c:pt>
                <c:pt idx="2">
                  <c:v>Ore Mass (kg)</c:v>
                </c:pt>
              </c:strCache>
            </c:strRef>
          </c:cat>
          <c:val>
            <c:numRef>
              <c:f>('S&amp;S Analysis'!$U$109,'S&amp;S Analysis'!$AV$109,'S&amp;S Analysis'!$AW$109)</c:f>
              <c:numCache>
                <c:formatCode>#,##0</c:formatCode>
                <c:ptCount val="3"/>
                <c:pt idx="0">
                  <c:v>16426727</c:v>
                </c:pt>
                <c:pt idx="1">
                  <c:v>5458305.333333333</c:v>
                </c:pt>
                <c:pt idx="2">
                  <c:v>11988335.995370369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spPr>
            <a:solidFill>
              <a:srgbClr val="FF9900"/>
            </a:solidFill>
          </c:spPr>
          <c:invertIfNegative val="1"/>
          <c:cat>
            <c:strRef>
              <c:f>('S&amp;S Analysis'!$U$107,'S&amp;S Analysis'!$AV$107,'S&amp;S Analysis'!$AW$107)</c:f>
              <c:strCache>
                <c:ptCount val="3"/>
                <c:pt idx="0">
                  <c:v>Mass (kg)</c:v>
                </c:pt>
                <c:pt idx="1">
                  <c:v>Ingot Mass (kg)</c:v>
                </c:pt>
                <c:pt idx="2">
                  <c:v>Ore Mass (kg)</c:v>
                </c:pt>
              </c:strCache>
            </c:strRef>
          </c:cat>
          <c:val>
            <c:numRef>
              <c:f>('S&amp;S Analysis'!$U$110,'S&amp;S Analysis'!$AV$110,'S&amp;S Analysis'!$AW$110)</c:f>
              <c:numCache>
                <c:formatCode>#,##0</c:formatCode>
                <c:ptCount val="3"/>
                <c:pt idx="0">
                  <c:v>14958323</c:v>
                </c:pt>
                <c:pt idx="1">
                  <c:v>5308069.333333333</c:v>
                </c:pt>
                <c:pt idx="2">
                  <c:v>11647793.138227513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1114880"/>
        <c:axId val="171116416"/>
      </c:barChart>
      <c:catAx>
        <c:axId val="171114880"/>
        <c:scaling>
          <c:orientation val="maxMin"/>
        </c:scaling>
        <c:delete val="0"/>
        <c:axPos val="l"/>
        <c:title>
          <c:tx>
            <c:rich>
              <a:bodyPr/>
              <a:lstStyle/>
              <a:p>
                <a:pPr lvl="0">
                  <a:defRPr b="0"/>
                </a:pPr>
                <a:endParaRPr/>
              </a:p>
            </c:rich>
          </c:tx>
          <c:overlay val="0"/>
        </c:title>
        <c:majorTickMark val="cross"/>
        <c:minorTickMark val="cross"/>
        <c:tickLblPos val="nextTo"/>
        <c:txPr>
          <a:bodyPr/>
          <a:lstStyle/>
          <a:p>
            <a:pPr lvl="0">
              <a:defRPr sz="1000" b="0">
                <a:solidFill>
                  <a:srgbClr val="000000"/>
                </a:solidFill>
              </a:defRPr>
            </a:pPr>
            <a:endParaRPr lang="en-US"/>
          </a:p>
        </c:txPr>
        <c:crossAx val="171116416"/>
        <c:crosses val="autoZero"/>
        <c:auto val="1"/>
        <c:lblAlgn val="ctr"/>
        <c:lblOffset val="100"/>
        <c:noMultiLvlLbl val="1"/>
      </c:catAx>
      <c:valAx>
        <c:axId val="171116416"/>
        <c:scaling>
          <c:orientation val="minMax"/>
          <c:min val="0"/>
        </c:scaling>
        <c:delete val="0"/>
        <c:axPos val="b"/>
        <c:majorGridlines>
          <c:spPr>
            <a:ln>
              <a:solidFill>
                <a:srgbClr val="B7B7B7"/>
              </a:solidFill>
            </a:ln>
          </c:spPr>
        </c:majorGridlines>
        <c:minorGridlines>
          <c:spPr>
            <a:ln>
              <a:solidFill>
                <a:srgbClr val="CCCCCC"/>
              </a:solidFill>
            </a:ln>
          </c:spPr>
        </c:minorGridlines>
        <c:numFmt formatCode="General" sourceLinked="1"/>
        <c:majorTickMark val="cross"/>
        <c:minorTickMark val="cross"/>
        <c:tickLblPos val="nextTo"/>
        <c:spPr>
          <a:ln w="47625">
            <a:noFill/>
          </a:ln>
        </c:spPr>
        <c:txPr>
          <a:bodyPr/>
          <a:lstStyle/>
          <a:p>
            <a:pPr lvl="0">
              <a:defRPr sz="1000" b="0" i="0">
                <a:solidFill>
                  <a:srgbClr val="222222"/>
                </a:solidFill>
              </a:defRPr>
            </a:pPr>
            <a:endParaRPr lang="en-US"/>
          </a:p>
        </c:txPr>
        <c:crossAx val="171114880"/>
        <c:crosses val="max"/>
        <c:crossBetween val="between"/>
      </c:valAx>
      <c:spPr>
        <a:solidFill>
          <a:srgbClr val="FFFFFF"/>
        </a:solidFill>
      </c:spPr>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pPr>
            <a:r>
              <a:t>Chart title</a:t>
            </a:r>
          </a:p>
        </c:rich>
      </c:tx>
      <c:overlay val="0"/>
    </c:title>
    <c:autoTitleDeleted val="0"/>
    <c:plotArea>
      <c:layout>
        <c:manualLayout>
          <c:xMode val="edge"/>
          <c:yMode val="edge"/>
          <c:x val="5.0979999999999998E-2"/>
          <c:y val="0"/>
          <c:w val="0.94901999999999997"/>
          <c:h val="1"/>
        </c:manualLayout>
      </c:layout>
      <c:barChart>
        <c:barDir val="bar"/>
        <c:grouping val="clustered"/>
        <c:varyColors val="1"/>
        <c:ser>
          <c:idx val="0"/>
          <c:order val="0"/>
          <c:spPr>
            <a:solidFill>
              <a:srgbClr val="3366CC"/>
            </a:solidFill>
          </c:spPr>
          <c:invertIfNegative val="1"/>
          <c:cat>
            <c:strRef>
              <c:f>('S&amp;S Analysis'!$X$107,'S&amp;S Analysis'!$AX$107)</c:f>
              <c:strCache>
                <c:ptCount val="2"/>
                <c:pt idx="0">
                  <c:v>Assembly Time (s)</c:v>
                </c:pt>
                <c:pt idx="1">
                  <c:v>Refining Time (s)</c:v>
                </c:pt>
              </c:strCache>
            </c:strRef>
          </c:cat>
          <c:val>
            <c:numRef>
              <c:f>('S&amp;S Analysis'!$X$108,'S&amp;S Analysis'!$AX$108)</c:f>
              <c:numCache>
                <c:formatCode>General</c:formatCode>
                <c:ptCount val="2"/>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DC3912"/>
            </a:solidFill>
          </c:spPr>
          <c:invertIfNegative val="1"/>
          <c:cat>
            <c:strRef>
              <c:f>('S&amp;S Analysis'!$X$107,'S&amp;S Analysis'!$AX$107)</c:f>
              <c:strCache>
                <c:ptCount val="2"/>
                <c:pt idx="0">
                  <c:v>Assembly Time (s)</c:v>
                </c:pt>
                <c:pt idx="1">
                  <c:v>Refining Time (s)</c:v>
                </c:pt>
              </c:strCache>
            </c:strRef>
          </c:cat>
          <c:val>
            <c:numRef>
              <c:f>('S&amp;S Analysis'!$X$109,'S&amp;S Analysis'!$AX$109)</c:f>
              <c:numCache>
                <c:formatCode>#,##0</c:formatCode>
                <c:ptCount val="2"/>
                <c:pt idx="0">
                  <c:v>367149</c:v>
                </c:pt>
                <c:pt idx="1">
                  <c:v>1647915.9527201194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spPr>
            <a:solidFill>
              <a:srgbClr val="FF9900"/>
            </a:solidFill>
          </c:spPr>
          <c:invertIfNegative val="1"/>
          <c:cat>
            <c:strRef>
              <c:f>('S&amp;S Analysis'!$X$107,'S&amp;S Analysis'!$AX$107)</c:f>
              <c:strCache>
                <c:ptCount val="2"/>
                <c:pt idx="0">
                  <c:v>Assembly Time (s)</c:v>
                </c:pt>
                <c:pt idx="1">
                  <c:v>Refining Time (s)</c:v>
                </c:pt>
              </c:strCache>
            </c:strRef>
          </c:cat>
          <c:val>
            <c:numRef>
              <c:f>('S&amp;S Analysis'!$X$110,'S&amp;S Analysis'!$AX$110)</c:f>
              <c:numCache>
                <c:formatCode>#,##0</c:formatCode>
                <c:ptCount val="2"/>
                <c:pt idx="0">
                  <c:v>273669</c:v>
                </c:pt>
                <c:pt idx="1">
                  <c:v>1552440.5558947227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1146240"/>
        <c:axId val="171164800"/>
      </c:barChart>
      <c:catAx>
        <c:axId val="171146240"/>
        <c:scaling>
          <c:orientation val="maxMin"/>
        </c:scaling>
        <c:delete val="0"/>
        <c:axPos val="l"/>
        <c:title>
          <c:tx>
            <c:rich>
              <a:bodyPr/>
              <a:lstStyle/>
              <a:p>
                <a:pPr lvl="0">
                  <a:defRPr b="0"/>
                </a:pPr>
                <a:endParaRPr/>
              </a:p>
            </c:rich>
          </c:tx>
          <c:overlay val="0"/>
        </c:title>
        <c:majorTickMark val="cross"/>
        <c:minorTickMark val="cross"/>
        <c:tickLblPos val="nextTo"/>
        <c:txPr>
          <a:bodyPr/>
          <a:lstStyle/>
          <a:p>
            <a:pPr lvl="0">
              <a:defRPr sz="1000" b="0">
                <a:solidFill>
                  <a:srgbClr val="000000"/>
                </a:solidFill>
              </a:defRPr>
            </a:pPr>
            <a:endParaRPr lang="en-US"/>
          </a:p>
        </c:txPr>
        <c:crossAx val="171164800"/>
        <c:crosses val="autoZero"/>
        <c:auto val="1"/>
        <c:lblAlgn val="ctr"/>
        <c:lblOffset val="100"/>
        <c:noMultiLvlLbl val="1"/>
      </c:catAx>
      <c:valAx>
        <c:axId val="171164800"/>
        <c:scaling>
          <c:orientation val="minMax"/>
          <c:min val="0"/>
        </c:scaling>
        <c:delete val="0"/>
        <c:axPos val="b"/>
        <c:majorGridlines>
          <c:spPr>
            <a:ln>
              <a:solidFill>
                <a:srgbClr val="B7B7B7"/>
              </a:solidFill>
            </a:ln>
          </c:spPr>
        </c:majorGridlines>
        <c:minorGridlines>
          <c:spPr>
            <a:ln>
              <a:solidFill>
                <a:srgbClr val="CCCCCC"/>
              </a:solidFill>
            </a:ln>
          </c:spPr>
        </c:minorGridlines>
        <c:numFmt formatCode="General" sourceLinked="1"/>
        <c:majorTickMark val="cross"/>
        <c:minorTickMark val="cross"/>
        <c:tickLblPos val="nextTo"/>
        <c:spPr>
          <a:ln w="47625">
            <a:noFill/>
          </a:ln>
        </c:spPr>
        <c:txPr>
          <a:bodyPr/>
          <a:lstStyle/>
          <a:p>
            <a:pPr lvl="0">
              <a:defRPr sz="1000" b="0" i="0">
                <a:solidFill>
                  <a:srgbClr val="222222"/>
                </a:solidFill>
              </a:defRPr>
            </a:pPr>
            <a:endParaRPr lang="en-US"/>
          </a:p>
        </c:txPr>
        <c:crossAx val="171146240"/>
        <c:crosses val="max"/>
        <c:crossBetween val="between"/>
      </c:valAx>
      <c:spPr>
        <a:solidFill>
          <a:srgbClr val="FFFFFF"/>
        </a:solidFill>
      </c:spPr>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pPr>
            <a:r>
              <a:t>Chart title</a:t>
            </a:r>
          </a:p>
        </c:rich>
      </c:tx>
      <c:overlay val="0"/>
    </c:title>
    <c:autoTitleDeleted val="0"/>
    <c:plotArea>
      <c:layout>
        <c:manualLayout>
          <c:xMode val="edge"/>
          <c:yMode val="edge"/>
          <c:x val="5.0979999999999998E-2"/>
          <c:y val="0"/>
          <c:w val="0.94901999999999997"/>
          <c:h val="1"/>
        </c:manualLayout>
      </c:layout>
      <c:barChart>
        <c:barDir val="bar"/>
        <c:grouping val="clustered"/>
        <c:varyColors val="1"/>
        <c:ser>
          <c:idx val="0"/>
          <c:order val="0"/>
          <c:spPr>
            <a:solidFill>
              <a:srgbClr val="3366CC"/>
            </a:solidFill>
          </c:spPr>
          <c:invertIfNegative val="1"/>
          <c:cat>
            <c:strRef>
              <c:f>'S&amp;S Analysis'!$B$193:$C$193</c:f>
              <c:strCache>
                <c:ptCount val="2"/>
                <c:pt idx="0">
                  <c:v>Assembly Power (kg of U)</c:v>
                </c:pt>
                <c:pt idx="1">
                  <c:v>Refining Power (kg of U)</c:v>
                </c:pt>
              </c:strCache>
            </c:strRef>
          </c:cat>
          <c:val>
            <c:numRef>
              <c:f>'S&amp;S Analysis'!$B$194:$C$194</c:f>
              <c:numCache>
                <c:formatCode>#,##0</c:formatCode>
                <c:ptCount val="2"/>
                <c:pt idx="0">
                  <c:v>57.112066666666664</c:v>
                </c:pt>
                <c:pt idx="1">
                  <c:v>256.34248153424079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spPr>
            <a:solidFill>
              <a:srgbClr val="DC3912"/>
            </a:solidFill>
          </c:spPr>
          <c:invertIfNegative val="1"/>
          <c:cat>
            <c:strRef>
              <c:f>'S&amp;S Analysis'!$B$193:$C$193</c:f>
              <c:strCache>
                <c:ptCount val="2"/>
                <c:pt idx="0">
                  <c:v>Assembly Power (kg of U)</c:v>
                </c:pt>
                <c:pt idx="1">
                  <c:v>Refining Power (kg of U)</c:v>
                </c:pt>
              </c:strCache>
            </c:strRef>
          </c:cat>
          <c:val>
            <c:numRef>
              <c:f>'S&amp;S Analysis'!$B$195:$C$195</c:f>
              <c:numCache>
                <c:formatCode>#,##0</c:formatCode>
                <c:ptCount val="2"/>
                <c:pt idx="0">
                  <c:v>42.570733333333337</c:v>
                </c:pt>
                <c:pt idx="1">
                  <c:v>241.49075313917908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71181952"/>
        <c:axId val="171188224"/>
      </c:barChart>
      <c:catAx>
        <c:axId val="171181952"/>
        <c:scaling>
          <c:orientation val="maxMin"/>
        </c:scaling>
        <c:delete val="0"/>
        <c:axPos val="l"/>
        <c:title>
          <c:tx>
            <c:rich>
              <a:bodyPr/>
              <a:lstStyle/>
              <a:p>
                <a:pPr lvl="0">
                  <a:defRPr b="0"/>
                </a:pPr>
                <a:endParaRPr/>
              </a:p>
            </c:rich>
          </c:tx>
          <c:overlay val="0"/>
        </c:title>
        <c:majorTickMark val="cross"/>
        <c:minorTickMark val="cross"/>
        <c:tickLblPos val="nextTo"/>
        <c:txPr>
          <a:bodyPr/>
          <a:lstStyle/>
          <a:p>
            <a:pPr lvl="0">
              <a:defRPr sz="800" b="0">
                <a:solidFill>
                  <a:srgbClr val="000000"/>
                </a:solidFill>
              </a:defRPr>
            </a:pPr>
            <a:endParaRPr lang="en-US"/>
          </a:p>
        </c:txPr>
        <c:crossAx val="171188224"/>
        <c:crosses val="autoZero"/>
        <c:auto val="1"/>
        <c:lblAlgn val="ctr"/>
        <c:lblOffset val="100"/>
        <c:noMultiLvlLbl val="1"/>
      </c:catAx>
      <c:valAx>
        <c:axId val="171188224"/>
        <c:scaling>
          <c:orientation val="minMax"/>
          <c:min val="0"/>
        </c:scaling>
        <c:delete val="0"/>
        <c:axPos val="b"/>
        <c:majorGridlines>
          <c:spPr>
            <a:ln>
              <a:solidFill>
                <a:srgbClr val="B7B7B7"/>
              </a:solidFill>
            </a:ln>
          </c:spPr>
        </c:majorGridlines>
        <c:minorGridlines>
          <c:spPr>
            <a:ln>
              <a:solidFill>
                <a:srgbClr val="CCCCCC"/>
              </a:solidFill>
            </a:ln>
          </c:spPr>
        </c:minorGridlines>
        <c:numFmt formatCode="#,##0" sourceLinked="1"/>
        <c:majorTickMark val="cross"/>
        <c:minorTickMark val="cross"/>
        <c:tickLblPos val="nextTo"/>
        <c:spPr>
          <a:ln w="47625">
            <a:noFill/>
          </a:ln>
        </c:spPr>
        <c:txPr>
          <a:bodyPr/>
          <a:lstStyle/>
          <a:p>
            <a:pPr lvl="0">
              <a:defRPr sz="1000" b="0" i="0">
                <a:solidFill>
                  <a:srgbClr val="222222"/>
                </a:solidFill>
              </a:defRPr>
            </a:pPr>
            <a:endParaRPr lang="en-US"/>
          </a:p>
        </c:txPr>
        <c:crossAx val="171181952"/>
        <c:crosses val="max"/>
        <c:crossBetween val="between"/>
      </c:valAx>
      <c:spPr>
        <a:solidFill>
          <a:srgbClr val="FFFFFF"/>
        </a:solidFill>
      </c:spPr>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5</xdr:col>
      <xdr:colOff>304800</xdr:colOff>
      <xdr:row>33</xdr:row>
      <xdr:rowOff>76200</xdr:rowOff>
    </xdr:from>
    <xdr:ext cx="4219575" cy="5810250"/>
    <xdr:pic>
      <xdr:nvPicPr>
        <xdr:cNvPr id="2" name="image1.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16</xdr:row>
      <xdr:rowOff>38100</xdr:rowOff>
    </xdr:from>
    <xdr:ext cx="14401800" cy="2886075"/>
    <xdr:pic>
      <xdr:nvPicPr>
        <xdr:cNvPr id="3" name="image2.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9</xdr:col>
      <xdr:colOff>190500</xdr:colOff>
      <xdr:row>60</xdr:row>
      <xdr:rowOff>85725</xdr:rowOff>
    </xdr:from>
    <xdr:ext cx="5715000" cy="3533775"/>
    <xdr:graphicFrame macro="">
      <xdr:nvGraphicFramePr>
        <xdr:cNvPr id="2" name="Chart 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27</xdr:col>
      <xdr:colOff>390525</xdr:colOff>
      <xdr:row>60</xdr:row>
      <xdr:rowOff>85725</xdr:rowOff>
    </xdr:from>
    <xdr:ext cx="5715000" cy="3533775"/>
    <xdr:graphicFrame macro="">
      <xdr:nvGraphicFramePr>
        <xdr:cNvPr id="3" name="Chart 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37</xdr:col>
      <xdr:colOff>419100</xdr:colOff>
      <xdr:row>60</xdr:row>
      <xdr:rowOff>85725</xdr:rowOff>
    </xdr:from>
    <xdr:ext cx="5715000" cy="3533775"/>
    <xdr:graphicFrame macro="">
      <xdr:nvGraphicFramePr>
        <xdr:cNvPr id="4" name="Chart 3"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37</xdr:col>
      <xdr:colOff>400050</xdr:colOff>
      <xdr:row>11</xdr:row>
      <xdr:rowOff>85725</xdr:rowOff>
    </xdr:from>
    <xdr:ext cx="5715000" cy="3533775"/>
    <xdr:graphicFrame macro="">
      <xdr:nvGraphicFramePr>
        <xdr:cNvPr id="5" name="Chart 4"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27</xdr:col>
      <xdr:colOff>381000</xdr:colOff>
      <xdr:row>11</xdr:row>
      <xdr:rowOff>104775</xdr:rowOff>
    </xdr:from>
    <xdr:ext cx="5715000" cy="3533775"/>
    <xdr:graphicFrame macro="">
      <xdr:nvGraphicFramePr>
        <xdr:cNvPr id="6" name="Chart 5"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9</xdr:col>
      <xdr:colOff>161925</xdr:colOff>
      <xdr:row>11</xdr:row>
      <xdr:rowOff>76200</xdr:rowOff>
    </xdr:from>
    <xdr:ext cx="5715000" cy="3533775"/>
    <xdr:graphicFrame macro="">
      <xdr:nvGraphicFramePr>
        <xdr:cNvPr id="7" name="Chart 6"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127</xdr:row>
      <xdr:rowOff>0</xdr:rowOff>
    </xdr:from>
    <xdr:ext cx="17564100" cy="1362075"/>
    <xdr:graphicFrame macro="">
      <xdr:nvGraphicFramePr>
        <xdr:cNvPr id="8" name="Chart 7"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48</xdr:col>
      <xdr:colOff>495300</xdr:colOff>
      <xdr:row>11</xdr:row>
      <xdr:rowOff>104775</xdr:rowOff>
    </xdr:from>
    <xdr:ext cx="5715000" cy="3533775"/>
    <xdr:graphicFrame macro="">
      <xdr:nvGraphicFramePr>
        <xdr:cNvPr id="9" name="Chart 8"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55</xdr:col>
      <xdr:colOff>514350</xdr:colOff>
      <xdr:row>11</xdr:row>
      <xdr:rowOff>104775</xdr:rowOff>
    </xdr:from>
    <xdr:ext cx="5715000" cy="3533775"/>
    <xdr:graphicFrame macro="">
      <xdr:nvGraphicFramePr>
        <xdr:cNvPr id="10" name="Chart 9"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48</xdr:col>
      <xdr:colOff>523875</xdr:colOff>
      <xdr:row>60</xdr:row>
      <xdr:rowOff>85725</xdr:rowOff>
    </xdr:from>
    <xdr:ext cx="5715000" cy="3533775"/>
    <xdr:graphicFrame macro="">
      <xdr:nvGraphicFramePr>
        <xdr:cNvPr id="11" name="Chart 10"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55</xdr:col>
      <xdr:colOff>485775</xdr:colOff>
      <xdr:row>60</xdr:row>
      <xdr:rowOff>114300</xdr:rowOff>
    </xdr:from>
    <xdr:ext cx="5715000" cy="3533775"/>
    <xdr:graphicFrame macro="">
      <xdr:nvGraphicFramePr>
        <xdr:cNvPr id="12" name="Chart 1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0</xdr:col>
      <xdr:colOff>0</xdr:colOff>
      <xdr:row>145</xdr:row>
      <xdr:rowOff>190500</xdr:rowOff>
    </xdr:from>
    <xdr:ext cx="17564100" cy="2143125"/>
    <xdr:graphicFrame macro="">
      <xdr:nvGraphicFramePr>
        <xdr:cNvPr id="13" name="Chart 12"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0</xdr:col>
      <xdr:colOff>0</xdr:colOff>
      <xdr:row>115</xdr:row>
      <xdr:rowOff>38100</xdr:rowOff>
    </xdr:from>
    <xdr:ext cx="17564100" cy="952500"/>
    <xdr:graphicFrame macro="">
      <xdr:nvGraphicFramePr>
        <xdr:cNvPr id="14" name="Chart 13"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0</xdr:col>
      <xdr:colOff>0</xdr:colOff>
      <xdr:row>120</xdr:row>
      <xdr:rowOff>19050</xdr:rowOff>
    </xdr:from>
    <xdr:ext cx="17564100" cy="1343025"/>
    <xdr:graphicFrame macro="">
      <xdr:nvGraphicFramePr>
        <xdr:cNvPr id="15" name="Chart 14"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0</xdr:col>
      <xdr:colOff>0</xdr:colOff>
      <xdr:row>134</xdr:row>
      <xdr:rowOff>0</xdr:rowOff>
    </xdr:from>
    <xdr:ext cx="17564100" cy="952500"/>
    <xdr:graphicFrame macro="">
      <xdr:nvGraphicFramePr>
        <xdr:cNvPr id="16" name="Chart 15"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0</xdr:col>
      <xdr:colOff>0</xdr:colOff>
      <xdr:row>141</xdr:row>
      <xdr:rowOff>0</xdr:rowOff>
    </xdr:from>
    <xdr:ext cx="17564100" cy="952500"/>
    <xdr:graphicFrame macro="">
      <xdr:nvGraphicFramePr>
        <xdr:cNvPr id="17" name="Chart 16"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0</xdr:col>
      <xdr:colOff>0</xdr:colOff>
      <xdr:row>159</xdr:row>
      <xdr:rowOff>0</xdr:rowOff>
    </xdr:from>
    <xdr:ext cx="17564100" cy="952500"/>
    <xdr:graphicFrame macro="">
      <xdr:nvGraphicFramePr>
        <xdr:cNvPr id="18" name="Chart 17"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0</xdr:col>
      <xdr:colOff>0</xdr:colOff>
      <xdr:row>164</xdr:row>
      <xdr:rowOff>0</xdr:rowOff>
    </xdr:from>
    <xdr:ext cx="17564100" cy="2143125"/>
    <xdr:graphicFrame macro="">
      <xdr:nvGraphicFramePr>
        <xdr:cNvPr id="19" name="Chart 18"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0</xdr:col>
      <xdr:colOff>0</xdr:colOff>
      <xdr:row>177</xdr:row>
      <xdr:rowOff>9525</xdr:rowOff>
    </xdr:from>
    <xdr:ext cx="17564100" cy="952500"/>
    <xdr:graphicFrame macro="">
      <xdr:nvGraphicFramePr>
        <xdr:cNvPr id="20" name="Chart 19"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0</xdr:col>
      <xdr:colOff>0</xdr:colOff>
      <xdr:row>184</xdr:row>
      <xdr:rowOff>9525</xdr:rowOff>
    </xdr:from>
    <xdr:ext cx="17564100" cy="952500"/>
    <xdr:graphicFrame macro="">
      <xdr:nvGraphicFramePr>
        <xdr:cNvPr id="21" name="Chart 20"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0</xdr:col>
      <xdr:colOff>0</xdr:colOff>
      <xdr:row>191</xdr:row>
      <xdr:rowOff>9525</xdr:rowOff>
    </xdr:from>
    <xdr:ext cx="17564100" cy="952500"/>
    <xdr:graphicFrame macro="">
      <xdr:nvGraphicFramePr>
        <xdr:cNvPr id="22" name="Chart 21" title="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sheetPr>
  <dimension ref="A1:L34"/>
  <sheetViews>
    <sheetView showGridLines="0" workbookViewId="0">
      <selection activeCell="A10" sqref="A10:B10"/>
    </sheetView>
  </sheetViews>
  <sheetFormatPr defaultColWidth="14.42578125" defaultRowHeight="15.75" customHeight="1" x14ac:dyDescent="0.2"/>
  <cols>
    <col min="1" max="2" width="12.28515625" customWidth="1"/>
    <col min="3" max="3" width="3.140625" customWidth="1"/>
    <col min="4" max="4" width="5.7109375" customWidth="1"/>
    <col min="5" max="5" width="8.85546875" customWidth="1"/>
    <col min="6" max="6" width="61" customWidth="1"/>
    <col min="7" max="7" width="3.7109375" customWidth="1"/>
    <col min="8" max="8" width="7.28515625" customWidth="1"/>
    <col min="9" max="9" width="29.42578125" customWidth="1"/>
    <col min="10" max="10" width="3.7109375" customWidth="1"/>
    <col min="11" max="11" width="7.28515625" customWidth="1"/>
    <col min="12" max="12" width="29.42578125" customWidth="1"/>
  </cols>
  <sheetData>
    <row r="1" spans="1:12" ht="15.75" customHeight="1" x14ac:dyDescent="0.2">
      <c r="A1" s="849" t="s">
        <v>0</v>
      </c>
      <c r="B1" s="840"/>
      <c r="C1" s="840"/>
      <c r="D1" s="840"/>
      <c r="E1" s="840"/>
      <c r="F1" s="840"/>
      <c r="G1" s="840"/>
      <c r="H1" s="840"/>
      <c r="I1" s="840"/>
      <c r="J1" s="840"/>
      <c r="K1" s="840"/>
      <c r="L1" s="831"/>
    </row>
    <row r="2" spans="1:12" ht="15.75" customHeight="1" x14ac:dyDescent="0.2">
      <c r="A2" s="846" t="s">
        <v>1</v>
      </c>
      <c r="B2" s="837"/>
      <c r="C2" s="837"/>
      <c r="D2" s="837"/>
      <c r="E2" s="837"/>
      <c r="F2" s="837"/>
      <c r="G2" s="837"/>
      <c r="H2" s="837"/>
      <c r="I2" s="837"/>
      <c r="J2" s="837"/>
      <c r="K2" s="837"/>
      <c r="L2" s="838"/>
    </row>
    <row r="3" spans="1:12" ht="15.75" customHeight="1" x14ac:dyDescent="0.2">
      <c r="A3" s="847" t="str">
        <f>HYPERLINK("http://forum.keenswh.com/threads/space-engineers-compendium-block-data-app-wip.7379035/","I'm making an app! Check it out!")</f>
        <v>I'm making an app! Check it out!</v>
      </c>
      <c r="B3" s="848"/>
      <c r="C3" s="848"/>
      <c r="D3" s="848"/>
      <c r="E3" s="848"/>
      <c r="F3" s="848"/>
      <c r="G3" s="848"/>
      <c r="H3" s="848"/>
      <c r="I3" s="848"/>
      <c r="J3" s="848"/>
      <c r="K3" s="848"/>
      <c r="L3" s="828"/>
    </row>
    <row r="4" spans="1:12" ht="15.75" customHeight="1" x14ac:dyDescent="0.2">
      <c r="A4" s="2"/>
      <c r="B4" s="2"/>
      <c r="C4" s="2"/>
      <c r="D4" s="2"/>
      <c r="E4" s="2"/>
      <c r="F4" s="2"/>
      <c r="G4" s="2"/>
      <c r="H4" s="2"/>
      <c r="I4" s="2"/>
      <c r="J4" s="2"/>
      <c r="K4" s="2"/>
      <c r="L4" s="2"/>
    </row>
    <row r="5" spans="1:12" ht="15.75" customHeight="1" x14ac:dyDescent="0.2">
      <c r="A5" s="851" t="s">
        <v>4</v>
      </c>
      <c r="B5" s="840"/>
      <c r="C5" s="840"/>
      <c r="D5" s="840"/>
      <c r="E5" s="840"/>
      <c r="F5" s="831"/>
      <c r="G5" s="4"/>
      <c r="H5" s="850" t="s">
        <v>5</v>
      </c>
      <c r="I5" s="831"/>
      <c r="J5" s="4"/>
      <c r="K5" s="850" t="s">
        <v>8</v>
      </c>
      <c r="L5" s="831"/>
    </row>
    <row r="6" spans="1:12" ht="15.75" customHeight="1" x14ac:dyDescent="0.2">
      <c r="A6" s="859" t="s">
        <v>9</v>
      </c>
      <c r="B6" s="860"/>
      <c r="C6" s="5" t="s">
        <v>12</v>
      </c>
      <c r="D6" s="6">
        <v>10</v>
      </c>
      <c r="E6" s="856" t="s">
        <v>16</v>
      </c>
      <c r="F6" s="857"/>
      <c r="G6" s="4"/>
      <c r="H6" s="7" t="s">
        <v>12</v>
      </c>
      <c r="I6" s="8" t="s">
        <v>18</v>
      </c>
      <c r="J6" s="4"/>
      <c r="K6" s="9" t="s">
        <v>19</v>
      </c>
      <c r="L6" s="8" t="s">
        <v>20</v>
      </c>
    </row>
    <row r="7" spans="1:12" ht="15.75" customHeight="1" x14ac:dyDescent="0.2">
      <c r="A7" s="854" t="s">
        <v>21</v>
      </c>
      <c r="B7" s="855"/>
      <c r="C7" s="10" t="s">
        <v>12</v>
      </c>
      <c r="D7" s="11">
        <v>3</v>
      </c>
      <c r="E7" s="858"/>
      <c r="F7" s="825"/>
      <c r="G7" s="4"/>
      <c r="H7" s="12" t="s">
        <v>28</v>
      </c>
      <c r="I7" s="13" t="s">
        <v>29</v>
      </c>
      <c r="J7" s="4"/>
      <c r="K7" s="14" t="s">
        <v>30</v>
      </c>
      <c r="L7" s="13" t="s">
        <v>31</v>
      </c>
    </row>
    <row r="8" spans="1:12" ht="15.75" customHeight="1" x14ac:dyDescent="0.2">
      <c r="A8" s="868" t="s">
        <v>32</v>
      </c>
      <c r="B8" s="855"/>
      <c r="C8" s="15" t="s">
        <v>12</v>
      </c>
      <c r="D8" s="16">
        <v>3</v>
      </c>
      <c r="E8" s="870" t="s">
        <v>33</v>
      </c>
      <c r="F8" s="838"/>
      <c r="G8" s="4"/>
      <c r="H8" s="7" t="s">
        <v>34</v>
      </c>
      <c r="I8" s="8" t="s">
        <v>35</v>
      </c>
      <c r="J8" s="4"/>
      <c r="K8" s="9" t="s">
        <v>36</v>
      </c>
      <c r="L8" s="8" t="s">
        <v>37</v>
      </c>
    </row>
    <row r="9" spans="1:12" ht="15.75" customHeight="1" x14ac:dyDescent="0.2">
      <c r="A9" s="854" t="s">
        <v>38</v>
      </c>
      <c r="B9" s="855"/>
      <c r="C9" s="10" t="s">
        <v>12</v>
      </c>
      <c r="D9" s="11">
        <v>5</v>
      </c>
      <c r="E9" s="864"/>
      <c r="F9" s="838"/>
      <c r="G9" s="4"/>
      <c r="H9" s="12" t="s">
        <v>39</v>
      </c>
      <c r="I9" s="13" t="s">
        <v>40</v>
      </c>
      <c r="J9" s="4"/>
      <c r="K9" s="14" t="s">
        <v>41</v>
      </c>
      <c r="L9" s="13" t="s">
        <v>42</v>
      </c>
    </row>
    <row r="10" spans="1:12" ht="15.75" customHeight="1" x14ac:dyDescent="0.2">
      <c r="A10" s="871" t="s">
        <v>43</v>
      </c>
      <c r="B10" s="872"/>
      <c r="C10" s="17" t="s">
        <v>12</v>
      </c>
      <c r="D10" s="18">
        <v>2</v>
      </c>
      <c r="E10" s="864"/>
      <c r="F10" s="838"/>
      <c r="G10" s="4"/>
      <c r="H10" s="19" t="s">
        <v>44</v>
      </c>
      <c r="I10" s="8" t="s">
        <v>45</v>
      </c>
      <c r="J10" s="4"/>
      <c r="K10" s="9" t="s">
        <v>46</v>
      </c>
      <c r="L10" s="8" t="s">
        <v>47</v>
      </c>
    </row>
    <row r="11" spans="1:12" ht="15.75" customHeight="1" x14ac:dyDescent="0.2">
      <c r="A11" s="862" t="s">
        <v>48</v>
      </c>
      <c r="B11" s="863"/>
      <c r="C11" s="863"/>
      <c r="D11" s="857"/>
      <c r="E11" s="864"/>
      <c r="F11" s="838"/>
      <c r="G11" s="4"/>
      <c r="H11" s="12" t="s">
        <v>49</v>
      </c>
      <c r="I11" s="13" t="s">
        <v>50</v>
      </c>
      <c r="J11" s="4"/>
      <c r="K11" s="14" t="s">
        <v>51</v>
      </c>
      <c r="L11" s="13" t="s">
        <v>52</v>
      </c>
    </row>
    <row r="12" spans="1:12" ht="15.75" customHeight="1" x14ac:dyDescent="0.2">
      <c r="A12" s="864"/>
      <c r="B12" s="837"/>
      <c r="C12" s="837"/>
      <c r="D12" s="838"/>
      <c r="E12" s="866" t="s">
        <v>53</v>
      </c>
      <c r="F12" s="867"/>
      <c r="G12" s="4"/>
      <c r="H12" s="7" t="s">
        <v>54</v>
      </c>
      <c r="I12" s="8" t="s">
        <v>55</v>
      </c>
      <c r="J12" s="4"/>
      <c r="K12" s="9" t="s">
        <v>56</v>
      </c>
      <c r="L12" s="8" t="s">
        <v>57</v>
      </c>
    </row>
    <row r="13" spans="1:12" ht="15.75" customHeight="1" x14ac:dyDescent="0.2">
      <c r="A13" s="865"/>
      <c r="B13" s="848"/>
      <c r="C13" s="848"/>
      <c r="D13" s="828"/>
      <c r="E13" s="865"/>
      <c r="F13" s="828"/>
      <c r="G13" s="4"/>
      <c r="H13" s="20"/>
      <c r="I13" s="20"/>
      <c r="J13" s="4"/>
      <c r="K13" s="14" t="s">
        <v>58</v>
      </c>
      <c r="L13" s="13" t="s">
        <v>59</v>
      </c>
    </row>
    <row r="14" spans="1:12" ht="15.75" customHeight="1" x14ac:dyDescent="0.2">
      <c r="A14" s="861" t="s">
        <v>60</v>
      </c>
      <c r="B14" s="840"/>
      <c r="C14" s="840"/>
      <c r="D14" s="840"/>
      <c r="E14" s="840"/>
      <c r="F14" s="831"/>
      <c r="G14" s="4"/>
      <c r="H14" s="830" t="s">
        <v>61</v>
      </c>
      <c r="I14" s="831"/>
      <c r="J14" s="4"/>
      <c r="K14" s="9" t="s">
        <v>62</v>
      </c>
      <c r="L14" s="8" t="s">
        <v>63</v>
      </c>
    </row>
    <row r="15" spans="1:12" ht="15.75" customHeight="1" x14ac:dyDescent="0.2">
      <c r="A15" s="869" t="s">
        <v>64</v>
      </c>
      <c r="B15" s="863"/>
      <c r="C15" s="863"/>
      <c r="D15" s="863"/>
      <c r="E15" s="863"/>
      <c r="F15" s="857"/>
      <c r="G15" s="4"/>
      <c r="H15" s="829" t="s">
        <v>65</v>
      </c>
      <c r="I15" s="825"/>
      <c r="J15" s="4"/>
      <c r="K15" s="14" t="s">
        <v>73</v>
      </c>
      <c r="L15" s="13" t="s">
        <v>74</v>
      </c>
    </row>
    <row r="16" spans="1:12" ht="15.75" customHeight="1" x14ac:dyDescent="0.2">
      <c r="A16" s="865"/>
      <c r="B16" s="848"/>
      <c r="C16" s="848"/>
      <c r="D16" s="848"/>
      <c r="E16" s="848"/>
      <c r="F16" s="828"/>
      <c r="G16" s="4"/>
      <c r="H16" s="832">
        <v>43185</v>
      </c>
      <c r="I16" s="825"/>
      <c r="J16" s="4"/>
      <c r="K16" s="9" t="s">
        <v>76</v>
      </c>
      <c r="L16" s="8" t="s">
        <v>77</v>
      </c>
    </row>
    <row r="17" spans="1:12" ht="15.75" customHeight="1" x14ac:dyDescent="0.2">
      <c r="A17" s="4"/>
      <c r="B17" s="4"/>
      <c r="C17" s="4"/>
      <c r="D17" s="4"/>
      <c r="E17" s="4"/>
      <c r="F17" s="4"/>
      <c r="G17" s="4"/>
      <c r="H17" s="833" t="s">
        <v>78</v>
      </c>
      <c r="I17" s="825"/>
      <c r="J17" s="4"/>
      <c r="K17" s="14" t="s">
        <v>83</v>
      </c>
      <c r="L17" s="13" t="s">
        <v>84</v>
      </c>
    </row>
    <row r="18" spans="1:12" ht="15.75" customHeight="1" x14ac:dyDescent="0.2">
      <c r="A18" s="853" t="s">
        <v>85</v>
      </c>
      <c r="B18" s="840"/>
      <c r="C18" s="840"/>
      <c r="D18" s="840"/>
      <c r="E18" s="840"/>
      <c r="F18" s="831"/>
      <c r="G18" s="4"/>
      <c r="H18" s="835" t="s">
        <v>86</v>
      </c>
      <c r="I18" s="825"/>
      <c r="J18" s="4"/>
      <c r="K18" s="9" t="s">
        <v>87</v>
      </c>
      <c r="L18" s="8" t="s">
        <v>88</v>
      </c>
    </row>
    <row r="19" spans="1:12" ht="15.75" customHeight="1" x14ac:dyDescent="0.2">
      <c r="A19" s="842" t="s">
        <v>89</v>
      </c>
      <c r="B19" s="840"/>
      <c r="C19" s="852" t="s">
        <v>90</v>
      </c>
      <c r="D19" s="840"/>
      <c r="E19" s="840"/>
      <c r="F19" s="831"/>
      <c r="G19" s="4"/>
      <c r="H19" s="834" t="s">
        <v>91</v>
      </c>
      <c r="I19" s="828"/>
      <c r="J19" s="4"/>
      <c r="K19" s="14" t="s">
        <v>93</v>
      </c>
      <c r="L19" s="13" t="s">
        <v>94</v>
      </c>
    </row>
    <row r="20" spans="1:12" ht="15.75" customHeight="1" x14ac:dyDescent="0.2">
      <c r="A20" s="843" t="s">
        <v>95</v>
      </c>
      <c r="B20" s="840"/>
      <c r="C20" s="841" t="s">
        <v>96</v>
      </c>
      <c r="D20" s="840"/>
      <c r="E20" s="840"/>
      <c r="F20" s="831"/>
      <c r="G20" s="4"/>
      <c r="H20" s="23"/>
      <c r="I20" s="23"/>
      <c r="J20" s="4"/>
      <c r="K20" s="9" t="s">
        <v>97</v>
      </c>
      <c r="L20" s="8" t="s">
        <v>98</v>
      </c>
    </row>
    <row r="21" spans="1:12" ht="15.75" customHeight="1" x14ac:dyDescent="0.2">
      <c r="A21" s="845" t="s">
        <v>99</v>
      </c>
      <c r="B21" s="837"/>
      <c r="C21" s="836" t="s">
        <v>100</v>
      </c>
      <c r="D21" s="837"/>
      <c r="E21" s="837"/>
      <c r="F21" s="838"/>
      <c r="G21" s="4"/>
      <c r="H21" s="827" t="s">
        <v>102</v>
      </c>
      <c r="I21" s="828"/>
      <c r="J21" s="4"/>
      <c r="K21" s="14" t="s">
        <v>105</v>
      </c>
      <c r="L21" s="13" t="s">
        <v>106</v>
      </c>
    </row>
    <row r="22" spans="1:12" ht="15.75" customHeight="1" x14ac:dyDescent="0.2">
      <c r="A22" s="844" t="s">
        <v>107</v>
      </c>
      <c r="B22" s="840"/>
      <c r="C22" s="839" t="s">
        <v>195</v>
      </c>
      <c r="D22" s="840"/>
      <c r="E22" s="840"/>
      <c r="F22" s="831"/>
      <c r="G22" s="4"/>
      <c r="H22" s="824" t="str">
        <f>HYPERLINK("http://steamcommunity.com/id/-ChickenNugget-/","My Steam Profile")</f>
        <v>My Steam Profile</v>
      </c>
      <c r="I22" s="825"/>
      <c r="J22" s="4"/>
      <c r="K22" s="9" t="s">
        <v>196</v>
      </c>
      <c r="L22" s="8" t="s">
        <v>197</v>
      </c>
    </row>
    <row r="23" spans="1:12" ht="15.75" customHeight="1" x14ac:dyDescent="0.2">
      <c r="A23" s="845" t="s">
        <v>198</v>
      </c>
      <c r="B23" s="837"/>
      <c r="C23" s="836" t="s">
        <v>199</v>
      </c>
      <c r="D23" s="837"/>
      <c r="E23" s="837"/>
      <c r="F23" s="838"/>
      <c r="G23" s="4"/>
      <c r="H23" s="826" t="str">
        <f>HYPERLINK("http://forum.keenswh.com/threads/all-block-data.7356258/","My KeenSWH Thread")</f>
        <v>My KeenSWH Thread</v>
      </c>
      <c r="I23" s="825"/>
      <c r="J23" s="4"/>
      <c r="K23" s="14" t="s">
        <v>175</v>
      </c>
      <c r="L23" s="13" t="s">
        <v>200</v>
      </c>
    </row>
    <row r="24" spans="1:12" ht="15.75" customHeight="1" x14ac:dyDescent="0.2">
      <c r="A24" s="843" t="s">
        <v>201</v>
      </c>
      <c r="B24" s="840"/>
      <c r="C24" s="841" t="s">
        <v>203</v>
      </c>
      <c r="D24" s="840"/>
      <c r="E24" s="840"/>
      <c r="F24" s="831"/>
      <c r="G24" s="4"/>
      <c r="H24" s="824" t="str">
        <f>HYPERLINK("http://forum.keenswh.com/members/chickennugget.3939354/","My KeenSWH Profile")</f>
        <v>My KeenSWH Profile</v>
      </c>
      <c r="I24" s="825"/>
      <c r="J24" s="4"/>
      <c r="K24" s="9" t="s">
        <v>176</v>
      </c>
      <c r="L24" s="8" t="s">
        <v>204</v>
      </c>
    </row>
    <row r="25" spans="1:12" ht="15.75" customHeight="1" x14ac:dyDescent="0.2">
      <c r="A25" s="842" t="s">
        <v>205</v>
      </c>
      <c r="B25" s="840"/>
      <c r="C25" s="852" t="s">
        <v>206</v>
      </c>
      <c r="D25" s="840"/>
      <c r="E25" s="840"/>
      <c r="F25" s="831"/>
      <c r="G25" s="4"/>
      <c r="H25" s="877" t="str">
        <f>HYPERLINK("http://steamcommunity.com/sharedfiles/filedetails/?id=422638567","My Steam Guide")</f>
        <v>My Steam Guide</v>
      </c>
      <c r="I25" s="825"/>
      <c r="J25" s="4"/>
      <c r="K25" s="14" t="s">
        <v>177</v>
      </c>
      <c r="L25" s="13" t="s">
        <v>207</v>
      </c>
    </row>
    <row r="26" spans="1:12" ht="15.75" customHeight="1" x14ac:dyDescent="0.2">
      <c r="A26" s="843" t="s">
        <v>208</v>
      </c>
      <c r="B26" s="840"/>
      <c r="C26" s="841" t="s">
        <v>209</v>
      </c>
      <c r="D26" s="840"/>
      <c r="E26" s="840"/>
      <c r="F26" s="831"/>
      <c r="G26" s="4"/>
      <c r="H26" s="876" t="str">
        <f>HYPERLINK("https://docs.google.com/spreadsheets/d/156mIkBxN5k-rA0z5jD28CgNehFOM-Ib5enwpykIKAfU","Link to Source (for if you made a copy)")</f>
        <v>Link to Source (for if you made a copy)</v>
      </c>
      <c r="I26" s="828"/>
      <c r="J26" s="4"/>
      <c r="K26" s="9" t="s">
        <v>178</v>
      </c>
      <c r="L26" s="8" t="s">
        <v>210</v>
      </c>
    </row>
    <row r="27" spans="1:12" ht="15.75" customHeight="1" x14ac:dyDescent="0.2">
      <c r="A27" s="842" t="s">
        <v>211</v>
      </c>
      <c r="B27" s="840"/>
      <c r="C27" s="852" t="s">
        <v>212</v>
      </c>
      <c r="D27" s="840"/>
      <c r="E27" s="840"/>
      <c r="F27" s="831"/>
      <c r="G27" s="4"/>
      <c r="H27" s="23"/>
      <c r="I27" s="23"/>
      <c r="J27" s="4"/>
      <c r="K27" s="14" t="s">
        <v>179</v>
      </c>
      <c r="L27" s="13" t="s">
        <v>213</v>
      </c>
    </row>
    <row r="28" spans="1:12" ht="15.75" customHeight="1" x14ac:dyDescent="0.2">
      <c r="A28" s="843" t="s">
        <v>214</v>
      </c>
      <c r="B28" s="840"/>
      <c r="C28" s="841" t="s">
        <v>215</v>
      </c>
      <c r="D28" s="840"/>
      <c r="E28" s="840"/>
      <c r="F28" s="831"/>
      <c r="G28" s="4"/>
      <c r="H28" s="875" t="s">
        <v>216</v>
      </c>
      <c r="I28" s="838"/>
      <c r="J28" s="4"/>
      <c r="K28" s="9" t="s">
        <v>180</v>
      </c>
      <c r="L28" s="8" t="s">
        <v>217</v>
      </c>
    </row>
    <row r="29" spans="1:12" ht="15.75" customHeight="1" x14ac:dyDescent="0.2">
      <c r="A29" s="842" t="s">
        <v>218</v>
      </c>
      <c r="B29" s="840"/>
      <c r="C29" s="852" t="s">
        <v>219</v>
      </c>
      <c r="D29" s="840"/>
      <c r="E29" s="840"/>
      <c r="F29" s="831"/>
      <c r="G29" s="4"/>
      <c r="H29" s="873" t="e">
        <f ca="1">HYPERLINK("https://www.paypal.com/cgi-bin/webscr?cmd=_donations&amp;business=C94F8ADMEFPQG&amp;lc=US&amp;item_name=Chicken%20Nugget&amp;currency_code=USD&amp;bn=PP%2dDonationsBF%3abtn_donate_LG%2egif%3aNonHostedGuest", image("https://www.paypalobjects.com/en_US/i/btn/btn_donate_LG.gif", 1))</f>
        <v>#NAME?</v>
      </c>
      <c r="I29" s="838"/>
      <c r="J29" s="4"/>
      <c r="K29" s="14" t="s">
        <v>181</v>
      </c>
      <c r="L29" s="13" t="s">
        <v>221</v>
      </c>
    </row>
    <row r="30" spans="1:12" ht="15.75" customHeight="1" x14ac:dyDescent="0.2">
      <c r="A30" s="843" t="s">
        <v>222</v>
      </c>
      <c r="B30" s="840"/>
      <c r="C30" s="841" t="s">
        <v>223</v>
      </c>
      <c r="D30" s="840"/>
      <c r="E30" s="840"/>
      <c r="F30" s="831"/>
      <c r="G30" s="4"/>
      <c r="H30" s="864"/>
      <c r="I30" s="838"/>
      <c r="J30" s="4"/>
      <c r="K30" s="9" t="s">
        <v>182</v>
      </c>
      <c r="L30" s="8" t="s">
        <v>224</v>
      </c>
    </row>
    <row r="31" spans="1:12" ht="15.75" customHeight="1" x14ac:dyDescent="0.2">
      <c r="A31" s="4"/>
      <c r="B31" s="4"/>
      <c r="C31" s="4"/>
      <c r="D31" s="4"/>
      <c r="E31" s="4"/>
      <c r="F31" s="4"/>
      <c r="G31" s="4"/>
      <c r="H31" s="874" t="s">
        <v>225</v>
      </c>
      <c r="I31" s="828"/>
      <c r="J31" s="4"/>
      <c r="K31" s="14" t="s">
        <v>183</v>
      </c>
      <c r="L31" s="13" t="s">
        <v>227</v>
      </c>
    </row>
    <row r="32" spans="1:12" ht="15.75" customHeight="1" x14ac:dyDescent="0.2">
      <c r="A32" s="4"/>
      <c r="B32" s="4"/>
      <c r="C32" s="4"/>
      <c r="D32" s="4"/>
      <c r="E32" s="4"/>
      <c r="F32" s="4"/>
      <c r="G32" s="4"/>
      <c r="H32" s="74"/>
      <c r="I32" s="74"/>
      <c r="J32" s="4"/>
      <c r="K32" s="9" t="s">
        <v>228</v>
      </c>
      <c r="L32" s="8" t="s">
        <v>229</v>
      </c>
    </row>
    <row r="33" spans="1:12" ht="15.75" customHeight="1" x14ac:dyDescent="0.2">
      <c r="A33" s="4"/>
      <c r="B33" s="4"/>
      <c r="C33" s="4"/>
      <c r="D33" s="4"/>
      <c r="E33" s="4"/>
      <c r="F33" s="4"/>
      <c r="G33" s="4"/>
      <c r="H33" s="74"/>
      <c r="I33" s="74"/>
      <c r="J33" s="4"/>
      <c r="K33" s="14" t="s">
        <v>230</v>
      </c>
      <c r="L33" s="13" t="s">
        <v>231</v>
      </c>
    </row>
    <row r="34" spans="1:12" ht="15.75" customHeight="1" x14ac:dyDescent="0.2">
      <c r="A34" s="4"/>
      <c r="B34" s="4"/>
      <c r="C34" s="4"/>
      <c r="D34" s="4"/>
      <c r="E34" s="4"/>
      <c r="F34" s="4"/>
      <c r="G34" s="4"/>
      <c r="H34" s="74"/>
      <c r="I34" s="74"/>
      <c r="J34" s="4"/>
      <c r="K34" s="4"/>
      <c r="L34" s="4"/>
    </row>
  </sheetData>
  <mergeCells count="57">
    <mergeCell ref="C30:F30"/>
    <mergeCell ref="C29:F29"/>
    <mergeCell ref="H24:I24"/>
    <mergeCell ref="H29:I30"/>
    <mergeCell ref="H31:I31"/>
    <mergeCell ref="H28:I28"/>
    <mergeCell ref="H26:I26"/>
    <mergeCell ref="H25:I25"/>
    <mergeCell ref="C28:F28"/>
    <mergeCell ref="C26:F26"/>
    <mergeCell ref="C27:F27"/>
    <mergeCell ref="C25:F25"/>
    <mergeCell ref="C24:F24"/>
    <mergeCell ref="A28:B28"/>
    <mergeCell ref="A26:B26"/>
    <mergeCell ref="A27:B27"/>
    <mergeCell ref="A30:B30"/>
    <mergeCell ref="A29:B29"/>
    <mergeCell ref="C19:F19"/>
    <mergeCell ref="A19:B19"/>
    <mergeCell ref="A18:F18"/>
    <mergeCell ref="A7:B7"/>
    <mergeCell ref="E6:F7"/>
    <mergeCell ref="A6:B6"/>
    <mergeCell ref="A14:F14"/>
    <mergeCell ref="A11:D13"/>
    <mergeCell ref="E12:F13"/>
    <mergeCell ref="A8:B8"/>
    <mergeCell ref="A15:F16"/>
    <mergeCell ref="E8:F11"/>
    <mergeCell ref="A9:B9"/>
    <mergeCell ref="A10:B10"/>
    <mergeCell ref="A2:L2"/>
    <mergeCell ref="A3:L3"/>
    <mergeCell ref="A1:L1"/>
    <mergeCell ref="K5:L5"/>
    <mergeCell ref="H5:I5"/>
    <mergeCell ref="A5:F5"/>
    <mergeCell ref="C23:F23"/>
    <mergeCell ref="C22:F22"/>
    <mergeCell ref="C21:F21"/>
    <mergeCell ref="C20:F20"/>
    <mergeCell ref="A25:B25"/>
    <mergeCell ref="A24:B24"/>
    <mergeCell ref="A22:B22"/>
    <mergeCell ref="A21:B21"/>
    <mergeCell ref="A20:B20"/>
    <mergeCell ref="A23:B23"/>
    <mergeCell ref="H22:I22"/>
    <mergeCell ref="H23:I23"/>
    <mergeCell ref="H21:I21"/>
    <mergeCell ref="H15:I15"/>
    <mergeCell ref="H14:I14"/>
    <mergeCell ref="H16:I16"/>
    <mergeCell ref="H17:I17"/>
    <mergeCell ref="H19:I19"/>
    <mergeCell ref="H18:I18"/>
  </mergeCells>
  <dataValidations count="2">
    <dataValidation type="list" allowBlank="1" showErrorMessage="1" sqref="D9:D10">
      <formula1>"1,2,5"</formula1>
    </dataValidation>
    <dataValidation type="list" allowBlank="1" showErrorMessage="1" sqref="D6:D8">
      <formula1>"1,3,10"</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9900"/>
    <outlinePr summaryBelow="0" summaryRight="0"/>
  </sheetPr>
  <dimension ref="A1:ED276"/>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2578125" defaultRowHeight="15.75" customHeight="1" x14ac:dyDescent="0.2"/>
  <cols>
    <col min="1" max="1" width="9.85546875" customWidth="1"/>
    <col min="2" max="2" width="35.28515625" customWidth="1"/>
    <col min="3" max="3" width="7.28515625" customWidth="1"/>
    <col min="4" max="6" width="3" customWidth="1"/>
    <col min="7" max="7" width="9.42578125" customWidth="1"/>
    <col min="8" max="9" width="7.28515625" hidden="1" customWidth="1"/>
    <col min="10" max="11" width="6.5703125" customWidth="1"/>
    <col min="12" max="13" width="5.85546875" customWidth="1"/>
    <col min="14" max="14" width="11.5703125" customWidth="1"/>
    <col min="15" max="15" width="14.42578125" customWidth="1"/>
    <col min="16" max="16" width="8.7109375" hidden="1" customWidth="1"/>
    <col min="17" max="17" width="8.7109375" customWidth="1"/>
    <col min="18" max="18" width="9" customWidth="1"/>
    <col min="19" max="20" width="10.85546875" customWidth="1"/>
    <col min="21" max="21" width="28.7109375" customWidth="1"/>
    <col min="22" max="23" width="10.85546875" hidden="1" customWidth="1"/>
    <col min="24" max="44" width="7.28515625" hidden="1" customWidth="1"/>
    <col min="45" max="65" width="7.28515625" customWidth="1"/>
    <col min="66" max="67" width="10.140625" customWidth="1"/>
    <col min="68" max="68" width="9.42578125" customWidth="1"/>
    <col min="69" max="77" width="10.140625" customWidth="1"/>
    <col min="78" max="97" width="7.28515625" hidden="1" customWidth="1"/>
    <col min="98" max="105" width="7.28515625" customWidth="1"/>
    <col min="106" max="106" width="7.28515625" hidden="1" customWidth="1"/>
    <col min="107" max="115" width="7.28515625" customWidth="1"/>
    <col min="116" max="116" width="7.28515625" hidden="1" customWidth="1"/>
    <col min="117" max="117" width="7.28515625" customWidth="1"/>
    <col min="118" max="120" width="10.140625" customWidth="1"/>
    <col min="121" max="122" width="10.85546875" customWidth="1"/>
    <col min="123" max="123" width="10.140625" customWidth="1"/>
    <col min="124" max="125" width="10.85546875" customWidth="1"/>
    <col min="126" max="128" width="9.42578125" hidden="1" customWidth="1"/>
    <col min="129" max="132" width="10.85546875" customWidth="1"/>
    <col min="133" max="133" width="9.5703125" customWidth="1"/>
    <col min="134" max="134" width="9.85546875" hidden="1" customWidth="1"/>
  </cols>
  <sheetData>
    <row r="1" spans="1:134" ht="15.75" customHeight="1" x14ac:dyDescent="0.2">
      <c r="A1" s="878" t="s">
        <v>0</v>
      </c>
      <c r="B1" s="837"/>
      <c r="C1" s="837"/>
      <c r="D1" s="837"/>
      <c r="E1" s="837"/>
      <c r="F1" s="837"/>
      <c r="G1" s="879" t="s">
        <v>2</v>
      </c>
      <c r="H1" s="880"/>
      <c r="I1" s="880"/>
      <c r="J1" s="880"/>
      <c r="K1" s="880"/>
      <c r="L1" s="880"/>
      <c r="M1" s="880"/>
      <c r="N1" s="880"/>
      <c r="O1" s="880"/>
      <c r="P1" s="880"/>
      <c r="Q1" s="880"/>
      <c r="R1" s="880"/>
      <c r="S1" s="880"/>
      <c r="T1" s="880"/>
      <c r="U1" s="880"/>
      <c r="V1" s="880"/>
      <c r="W1" s="1"/>
      <c r="X1" s="884" t="s">
        <v>3</v>
      </c>
      <c r="Y1" s="837"/>
      <c r="Z1" s="837"/>
      <c r="AA1" s="837"/>
      <c r="AB1" s="837"/>
      <c r="AC1" s="837"/>
      <c r="AD1" s="837"/>
      <c r="AE1" s="837"/>
      <c r="AF1" s="837"/>
      <c r="AG1" s="837"/>
      <c r="AH1" s="837"/>
      <c r="AI1" s="837"/>
      <c r="AJ1" s="837"/>
      <c r="AK1" s="837"/>
      <c r="AL1" s="837"/>
      <c r="AM1" s="837"/>
      <c r="AN1" s="837"/>
      <c r="AO1" s="837"/>
      <c r="AP1" s="837"/>
      <c r="AQ1" s="837"/>
      <c r="AR1" s="837"/>
      <c r="AS1" s="882" t="s">
        <v>3</v>
      </c>
      <c r="AT1" s="880"/>
      <c r="AU1" s="880"/>
      <c r="AV1" s="880"/>
      <c r="AW1" s="880"/>
      <c r="AX1" s="880"/>
      <c r="AY1" s="880"/>
      <c r="AZ1" s="880"/>
      <c r="BA1" s="880"/>
      <c r="BB1" s="880"/>
      <c r="BC1" s="880"/>
      <c r="BD1" s="880"/>
      <c r="BE1" s="880"/>
      <c r="BF1" s="880"/>
      <c r="BG1" s="880"/>
      <c r="BH1" s="880"/>
      <c r="BI1" s="880"/>
      <c r="BJ1" s="880"/>
      <c r="BK1" s="880"/>
      <c r="BL1" s="880"/>
      <c r="BM1" s="883"/>
      <c r="BN1" s="901" t="s">
        <v>6</v>
      </c>
      <c r="BO1" s="880"/>
      <c r="BP1" s="880"/>
      <c r="BQ1" s="880"/>
      <c r="BR1" s="880"/>
      <c r="BS1" s="880"/>
      <c r="BT1" s="880"/>
      <c r="BU1" s="880"/>
      <c r="BV1" s="880"/>
      <c r="BW1" s="880"/>
      <c r="BX1" s="880"/>
      <c r="BY1" s="880"/>
      <c r="BZ1" s="928" t="s">
        <v>7</v>
      </c>
      <c r="CA1" s="837"/>
      <c r="CB1" s="837"/>
      <c r="CC1" s="837"/>
      <c r="CD1" s="837"/>
      <c r="CE1" s="837"/>
      <c r="CF1" s="837"/>
      <c r="CG1" s="837"/>
      <c r="CH1" s="837"/>
      <c r="CI1" s="837"/>
      <c r="CJ1" s="837"/>
      <c r="CK1" s="837"/>
      <c r="CL1" s="837"/>
      <c r="CM1" s="837"/>
      <c r="CN1" s="837"/>
      <c r="CO1" s="837"/>
      <c r="CP1" s="837"/>
      <c r="CQ1" s="837"/>
      <c r="CR1" s="837"/>
      <c r="CS1" s="837"/>
      <c r="CT1" s="927" t="s">
        <v>7</v>
      </c>
      <c r="CU1" s="837"/>
      <c r="CV1" s="837"/>
      <c r="CW1" s="837"/>
      <c r="CX1" s="837"/>
      <c r="CY1" s="837"/>
      <c r="CZ1" s="837"/>
      <c r="DA1" s="837"/>
      <c r="DB1" s="837"/>
      <c r="DC1" s="837"/>
      <c r="DD1" s="837"/>
      <c r="DE1" s="837"/>
      <c r="DF1" s="837"/>
      <c r="DG1" s="837"/>
      <c r="DH1" s="837"/>
      <c r="DI1" s="837"/>
      <c r="DJ1" s="837"/>
      <c r="DK1" s="837"/>
      <c r="DL1" s="837"/>
      <c r="DM1" s="898"/>
      <c r="DN1" s="925" t="s">
        <v>10</v>
      </c>
      <c r="DO1" s="880"/>
      <c r="DP1" s="880"/>
      <c r="DQ1" s="880"/>
      <c r="DR1" s="880"/>
      <c r="DS1" s="880"/>
      <c r="DT1" s="880"/>
      <c r="DU1" s="880"/>
      <c r="DV1" s="926" t="s">
        <v>11</v>
      </c>
      <c r="DW1" s="880"/>
      <c r="DX1" s="880"/>
      <c r="DY1" s="923" t="s">
        <v>13</v>
      </c>
      <c r="DZ1" s="880"/>
      <c r="EA1" s="880"/>
      <c r="EB1" s="880"/>
      <c r="EC1" s="880"/>
      <c r="ED1" s="884" t="s">
        <v>14</v>
      </c>
    </row>
    <row r="2" spans="1:134" ht="15.75" customHeight="1" x14ac:dyDescent="0.2">
      <c r="A2" s="913" t="s">
        <v>15</v>
      </c>
      <c r="B2" s="837"/>
      <c r="C2" s="837"/>
      <c r="D2" s="837"/>
      <c r="E2" s="837"/>
      <c r="F2" s="837"/>
      <c r="G2" s="909" t="s">
        <v>17</v>
      </c>
      <c r="H2" s="906" t="s">
        <v>22</v>
      </c>
      <c r="I2" s="837"/>
      <c r="J2" s="837"/>
      <c r="K2" s="837"/>
      <c r="L2" s="907" t="s">
        <v>23</v>
      </c>
      <c r="M2" s="891" t="s">
        <v>25</v>
      </c>
      <c r="N2" s="885" t="s">
        <v>26</v>
      </c>
      <c r="O2" s="837"/>
      <c r="P2" s="912" t="s">
        <v>27</v>
      </c>
      <c r="Q2" s="837"/>
      <c r="R2" s="837"/>
      <c r="S2" s="903" t="s">
        <v>66</v>
      </c>
      <c r="T2" s="905" t="s">
        <v>67</v>
      </c>
      <c r="U2" s="21" t="s">
        <v>70</v>
      </c>
      <c r="V2" s="884" t="s">
        <v>68</v>
      </c>
      <c r="W2" s="908" t="s">
        <v>72</v>
      </c>
      <c r="X2" s="886" t="s">
        <v>75</v>
      </c>
      <c r="Y2" s="837"/>
      <c r="Z2" s="837"/>
      <c r="AA2" s="837"/>
      <c r="AB2" s="837"/>
      <c r="AC2" s="837"/>
      <c r="AD2" s="886" t="s">
        <v>81</v>
      </c>
      <c r="AE2" s="837"/>
      <c r="AF2" s="837"/>
      <c r="AG2" s="837"/>
      <c r="AH2" s="837"/>
      <c r="AI2" s="837"/>
      <c r="AJ2" s="837"/>
      <c r="AK2" s="886" t="s">
        <v>82</v>
      </c>
      <c r="AL2" s="837"/>
      <c r="AM2" s="837"/>
      <c r="AN2" s="837"/>
      <c r="AO2" s="837"/>
      <c r="AP2" s="837"/>
      <c r="AQ2" s="837"/>
      <c r="AR2" s="837"/>
      <c r="AS2" s="889" t="s">
        <v>75</v>
      </c>
      <c r="AT2" s="837"/>
      <c r="AU2" s="837"/>
      <c r="AV2" s="837"/>
      <c r="AW2" s="837"/>
      <c r="AX2" s="837"/>
      <c r="AY2" s="896" t="s">
        <v>81</v>
      </c>
      <c r="AZ2" s="837"/>
      <c r="BA2" s="837"/>
      <c r="BB2" s="837"/>
      <c r="BC2" s="837"/>
      <c r="BD2" s="837"/>
      <c r="BE2" s="837"/>
      <c r="BF2" s="897" t="s">
        <v>82</v>
      </c>
      <c r="BG2" s="837"/>
      <c r="BH2" s="837"/>
      <c r="BI2" s="837"/>
      <c r="BJ2" s="837"/>
      <c r="BK2" s="837"/>
      <c r="BL2" s="837"/>
      <c r="BM2" s="898"/>
      <c r="BN2" s="902"/>
      <c r="BO2" s="837"/>
      <c r="BP2" s="837"/>
      <c r="BQ2" s="837"/>
      <c r="BR2" s="837"/>
      <c r="BS2" s="837"/>
      <c r="BT2" s="837"/>
      <c r="BU2" s="837"/>
      <c r="BV2" s="837"/>
      <c r="BW2" s="837"/>
      <c r="BX2" s="837"/>
      <c r="BY2" s="837"/>
      <c r="BZ2" s="899" t="s">
        <v>92</v>
      </c>
      <c r="CA2" s="837"/>
      <c r="CB2" s="837"/>
      <c r="CC2" s="837"/>
      <c r="CD2" s="837"/>
      <c r="CE2" s="837"/>
      <c r="CF2" s="837"/>
      <c r="CG2" s="837"/>
      <c r="CH2" s="837"/>
      <c r="CI2" s="837"/>
      <c r="CJ2" s="899" t="s">
        <v>101</v>
      </c>
      <c r="CK2" s="837"/>
      <c r="CL2" s="837"/>
      <c r="CM2" s="837"/>
      <c r="CN2" s="837"/>
      <c r="CO2" s="837"/>
      <c r="CP2" s="837"/>
      <c r="CQ2" s="837"/>
      <c r="CR2" s="837"/>
      <c r="CS2" s="837"/>
      <c r="CT2" s="900" t="s">
        <v>92</v>
      </c>
      <c r="CU2" s="837"/>
      <c r="CV2" s="837"/>
      <c r="CW2" s="837"/>
      <c r="CX2" s="837"/>
      <c r="CY2" s="837"/>
      <c r="CZ2" s="837"/>
      <c r="DA2" s="837"/>
      <c r="DB2" s="837"/>
      <c r="DC2" s="898"/>
      <c r="DD2" s="889" t="s">
        <v>101</v>
      </c>
      <c r="DE2" s="837"/>
      <c r="DF2" s="837"/>
      <c r="DG2" s="837"/>
      <c r="DH2" s="837"/>
      <c r="DI2" s="837"/>
      <c r="DJ2" s="837"/>
      <c r="DK2" s="837"/>
      <c r="DL2" s="837"/>
      <c r="DM2" s="898"/>
      <c r="DN2" s="837"/>
      <c r="DO2" s="837"/>
      <c r="DP2" s="837"/>
      <c r="DQ2" s="837"/>
      <c r="DR2" s="837"/>
      <c r="DS2" s="837"/>
      <c r="DT2" s="837"/>
      <c r="DU2" s="837"/>
      <c r="DV2" s="902"/>
      <c r="DW2" s="837"/>
      <c r="DX2" s="837"/>
      <c r="DY2" s="900" t="s">
        <v>103</v>
      </c>
      <c r="DZ2" s="837"/>
      <c r="EA2" s="837"/>
      <c r="EB2" s="837"/>
      <c r="EC2" s="24" t="s">
        <v>104</v>
      </c>
      <c r="ED2" s="837"/>
    </row>
    <row r="3" spans="1:134" ht="15.75" customHeight="1" x14ac:dyDescent="0.2">
      <c r="A3" s="886" t="s">
        <v>108</v>
      </c>
      <c r="B3" s="881" t="s">
        <v>109</v>
      </c>
      <c r="C3" s="910" t="s">
        <v>110</v>
      </c>
      <c r="D3" s="837"/>
      <c r="E3" s="837"/>
      <c r="F3" s="837"/>
      <c r="G3" s="902"/>
      <c r="H3" s="837"/>
      <c r="I3" s="837"/>
      <c r="J3" s="837"/>
      <c r="K3" s="837"/>
      <c r="L3" s="837"/>
      <c r="M3" s="837"/>
      <c r="N3" s="837"/>
      <c r="O3" s="837"/>
      <c r="P3" s="837"/>
      <c r="Q3" s="837"/>
      <c r="R3" s="837"/>
      <c r="S3" s="837"/>
      <c r="T3" s="837"/>
      <c r="U3" s="904" t="s">
        <v>111</v>
      </c>
      <c r="V3" s="837"/>
      <c r="W3" s="898"/>
      <c r="X3" s="881" t="s">
        <v>112</v>
      </c>
      <c r="Y3" s="837"/>
      <c r="Z3" s="881" t="s">
        <v>113</v>
      </c>
      <c r="AA3" s="837"/>
      <c r="AB3" s="881" t="s">
        <v>114</v>
      </c>
      <c r="AC3" s="837"/>
      <c r="AD3" s="881" t="s">
        <v>115</v>
      </c>
      <c r="AE3" s="837"/>
      <c r="AF3" s="837"/>
      <c r="AG3" s="881" t="s">
        <v>116</v>
      </c>
      <c r="AH3" s="837"/>
      <c r="AI3" s="881" t="s">
        <v>114</v>
      </c>
      <c r="AJ3" s="837"/>
      <c r="AK3" s="881" t="s">
        <v>103</v>
      </c>
      <c r="AL3" s="837"/>
      <c r="AM3" s="837"/>
      <c r="AN3" s="881" t="s">
        <v>117</v>
      </c>
      <c r="AO3" s="837"/>
      <c r="AP3" s="837"/>
      <c r="AQ3" s="837"/>
      <c r="AR3" s="25" t="s">
        <v>118</v>
      </c>
      <c r="AS3" s="890" t="s">
        <v>112</v>
      </c>
      <c r="AT3" s="837"/>
      <c r="AU3" s="905" t="s">
        <v>113</v>
      </c>
      <c r="AV3" s="837"/>
      <c r="AW3" s="887" t="s">
        <v>114</v>
      </c>
      <c r="AX3" s="837"/>
      <c r="AY3" s="885" t="s">
        <v>115</v>
      </c>
      <c r="AZ3" s="837"/>
      <c r="BA3" s="837"/>
      <c r="BB3" s="888" t="s">
        <v>116</v>
      </c>
      <c r="BC3" s="837"/>
      <c r="BD3" s="887" t="s">
        <v>114</v>
      </c>
      <c r="BE3" s="837"/>
      <c r="BF3" s="885" t="s">
        <v>103</v>
      </c>
      <c r="BG3" s="837"/>
      <c r="BH3" s="837"/>
      <c r="BI3" s="932" t="s">
        <v>117</v>
      </c>
      <c r="BJ3" s="837"/>
      <c r="BK3" s="837"/>
      <c r="BL3" s="837"/>
      <c r="BM3" s="27" t="s">
        <v>118</v>
      </c>
      <c r="BN3" s="931" t="s">
        <v>119</v>
      </c>
      <c r="BO3" s="28" t="s">
        <v>120</v>
      </c>
      <c r="BP3" s="929" t="s">
        <v>121</v>
      </c>
      <c r="BQ3" s="912" t="s">
        <v>122</v>
      </c>
      <c r="BR3" s="929" t="s">
        <v>123</v>
      </c>
      <c r="BS3" s="912" t="s">
        <v>124</v>
      </c>
      <c r="BT3" s="929" t="s">
        <v>125</v>
      </c>
      <c r="BU3" s="930" t="s">
        <v>126</v>
      </c>
      <c r="BV3" s="929" t="s">
        <v>127</v>
      </c>
      <c r="BW3" s="912" t="s">
        <v>128</v>
      </c>
      <c r="BX3" s="837"/>
      <c r="BY3" s="921" t="s">
        <v>129</v>
      </c>
      <c r="BZ3" s="922" t="s">
        <v>130</v>
      </c>
      <c r="CA3" s="837"/>
      <c r="CB3" s="837"/>
      <c r="CC3" s="922" t="s">
        <v>131</v>
      </c>
      <c r="CD3" s="837"/>
      <c r="CE3" s="837"/>
      <c r="CF3" s="837"/>
      <c r="CG3" s="837"/>
      <c r="CH3" s="837"/>
      <c r="CI3" s="837"/>
      <c r="CJ3" s="922" t="s">
        <v>130</v>
      </c>
      <c r="CK3" s="837"/>
      <c r="CL3" s="837"/>
      <c r="CM3" s="922" t="s">
        <v>131</v>
      </c>
      <c r="CN3" s="837"/>
      <c r="CO3" s="837"/>
      <c r="CP3" s="837"/>
      <c r="CQ3" s="837"/>
      <c r="CR3" s="837"/>
      <c r="CS3" s="837"/>
      <c r="CT3" s="890" t="s">
        <v>130</v>
      </c>
      <c r="CU3" s="837"/>
      <c r="CV3" s="837"/>
      <c r="CW3" s="906" t="s">
        <v>131</v>
      </c>
      <c r="CX3" s="837"/>
      <c r="CY3" s="837"/>
      <c r="CZ3" s="837"/>
      <c r="DA3" s="837"/>
      <c r="DB3" s="837"/>
      <c r="DC3" s="898"/>
      <c r="DD3" s="890" t="s">
        <v>130</v>
      </c>
      <c r="DE3" s="837"/>
      <c r="DF3" s="837"/>
      <c r="DG3" s="906" t="s">
        <v>131</v>
      </c>
      <c r="DH3" s="837"/>
      <c r="DI3" s="837"/>
      <c r="DJ3" s="837"/>
      <c r="DK3" s="837"/>
      <c r="DL3" s="837"/>
      <c r="DM3" s="898"/>
      <c r="DN3" s="920" t="s">
        <v>132</v>
      </c>
      <c r="DO3" s="919" t="s">
        <v>133</v>
      </c>
      <c r="DP3" s="912" t="s">
        <v>134</v>
      </c>
      <c r="DQ3" s="919" t="s">
        <v>135</v>
      </c>
      <c r="DR3" s="912" t="s">
        <v>136</v>
      </c>
      <c r="DS3" s="919" t="s">
        <v>137</v>
      </c>
      <c r="DT3" s="912" t="s">
        <v>138</v>
      </c>
      <c r="DU3" s="898"/>
      <c r="DV3" s="924" t="s">
        <v>139</v>
      </c>
      <c r="DW3" s="837"/>
      <c r="DX3" s="837"/>
      <c r="DY3" s="890" t="s">
        <v>140</v>
      </c>
      <c r="DZ3" s="837"/>
      <c r="EA3" s="837"/>
      <c r="EB3" s="837"/>
      <c r="EC3" s="29" t="s">
        <v>141</v>
      </c>
      <c r="ED3" s="837"/>
    </row>
    <row r="4" spans="1:134" ht="15.75" customHeight="1" x14ac:dyDescent="0.2">
      <c r="A4" s="837"/>
      <c r="B4" s="837"/>
      <c r="C4" s="30" t="s">
        <v>142</v>
      </c>
      <c r="D4" s="30" t="s">
        <v>143</v>
      </c>
      <c r="E4" s="30" t="s">
        <v>144</v>
      </c>
      <c r="F4" s="30" t="s">
        <v>145</v>
      </c>
      <c r="G4" s="31" t="s">
        <v>146</v>
      </c>
      <c r="H4" s="3" t="s">
        <v>147</v>
      </c>
      <c r="I4" s="3" t="s">
        <v>148</v>
      </c>
      <c r="J4" s="32" t="s">
        <v>147</v>
      </c>
      <c r="K4" s="32" t="s">
        <v>148</v>
      </c>
      <c r="L4" s="837"/>
      <c r="M4" s="837"/>
      <c r="N4" s="33" t="s">
        <v>149</v>
      </c>
      <c r="O4" s="33" t="s">
        <v>150</v>
      </c>
      <c r="P4" s="3" t="s">
        <v>151</v>
      </c>
      <c r="Q4" s="34" t="s">
        <v>151</v>
      </c>
      <c r="R4" s="35" t="s">
        <v>152</v>
      </c>
      <c r="S4" s="837"/>
      <c r="T4" s="837"/>
      <c r="U4" s="837"/>
      <c r="V4" s="837"/>
      <c r="W4" s="898"/>
      <c r="X4" s="36" t="s">
        <v>153</v>
      </c>
      <c r="Y4" s="36" t="s">
        <v>154</v>
      </c>
      <c r="Z4" s="36" t="s">
        <v>155</v>
      </c>
      <c r="AA4" s="36" t="s">
        <v>156</v>
      </c>
      <c r="AB4" s="36" t="s">
        <v>157</v>
      </c>
      <c r="AC4" s="36" t="s">
        <v>158</v>
      </c>
      <c r="AD4" s="36" t="s">
        <v>159</v>
      </c>
      <c r="AE4" s="36" t="s">
        <v>160</v>
      </c>
      <c r="AF4" s="36" t="s">
        <v>161</v>
      </c>
      <c r="AG4" s="36" t="s">
        <v>162</v>
      </c>
      <c r="AH4" s="36" t="s">
        <v>103</v>
      </c>
      <c r="AI4" s="36" t="s">
        <v>142</v>
      </c>
      <c r="AJ4" s="36" t="s">
        <v>163</v>
      </c>
      <c r="AK4" s="36" t="s">
        <v>164</v>
      </c>
      <c r="AL4" s="36" t="s">
        <v>165</v>
      </c>
      <c r="AM4" s="36" t="s">
        <v>166</v>
      </c>
      <c r="AN4" s="36" t="s">
        <v>167</v>
      </c>
      <c r="AO4" s="36" t="s">
        <v>168</v>
      </c>
      <c r="AP4" s="36" t="s">
        <v>169</v>
      </c>
      <c r="AQ4" s="36" t="s">
        <v>170</v>
      </c>
      <c r="AR4" s="36" t="s">
        <v>171</v>
      </c>
      <c r="AS4" s="37" t="s">
        <v>153</v>
      </c>
      <c r="AT4" s="33" t="s">
        <v>154</v>
      </c>
      <c r="AU4" s="38" t="s">
        <v>155</v>
      </c>
      <c r="AV4" s="38" t="s">
        <v>156</v>
      </c>
      <c r="AW4" s="39" t="s">
        <v>157</v>
      </c>
      <c r="AX4" s="39" t="s">
        <v>158</v>
      </c>
      <c r="AY4" s="33" t="s">
        <v>159</v>
      </c>
      <c r="AZ4" s="33" t="s">
        <v>160</v>
      </c>
      <c r="BA4" s="33" t="s">
        <v>161</v>
      </c>
      <c r="BB4" s="40" t="s">
        <v>162</v>
      </c>
      <c r="BC4" s="40" t="s">
        <v>103</v>
      </c>
      <c r="BD4" s="39" t="s">
        <v>142</v>
      </c>
      <c r="BE4" s="39" t="s">
        <v>163</v>
      </c>
      <c r="BF4" s="33" t="s">
        <v>164</v>
      </c>
      <c r="BG4" s="33" t="s">
        <v>165</v>
      </c>
      <c r="BH4" s="33" t="s">
        <v>166</v>
      </c>
      <c r="BI4" s="34" t="s">
        <v>167</v>
      </c>
      <c r="BJ4" s="34" t="s">
        <v>168</v>
      </c>
      <c r="BK4" s="34" t="s">
        <v>169</v>
      </c>
      <c r="BL4" s="34" t="s">
        <v>170</v>
      </c>
      <c r="BM4" s="41" t="s">
        <v>171</v>
      </c>
      <c r="BN4" s="902"/>
      <c r="BO4" s="42" t="s">
        <v>172</v>
      </c>
      <c r="BP4" s="837"/>
      <c r="BQ4" s="837"/>
      <c r="BR4" s="837"/>
      <c r="BS4" s="837"/>
      <c r="BT4" s="837"/>
      <c r="BU4" s="837"/>
      <c r="BV4" s="837"/>
      <c r="BW4" s="43" t="s">
        <v>173</v>
      </c>
      <c r="BX4" s="43" t="s">
        <v>174</v>
      </c>
      <c r="BY4" s="898"/>
      <c r="BZ4" s="44" t="s">
        <v>175</v>
      </c>
      <c r="CA4" s="44" t="s">
        <v>176</v>
      </c>
      <c r="CB4" s="44" t="s">
        <v>177</v>
      </c>
      <c r="CC4" s="44" t="s">
        <v>178</v>
      </c>
      <c r="CD4" s="44" t="s">
        <v>179</v>
      </c>
      <c r="CE4" s="44" t="s">
        <v>180</v>
      </c>
      <c r="CF4" s="44" t="s">
        <v>181</v>
      </c>
      <c r="CG4" s="44" t="s">
        <v>182</v>
      </c>
      <c r="CH4" s="44" t="s">
        <v>183</v>
      </c>
      <c r="CI4" s="44" t="s">
        <v>184</v>
      </c>
      <c r="CJ4" s="44" t="s">
        <v>175</v>
      </c>
      <c r="CK4" s="44" t="s">
        <v>176</v>
      </c>
      <c r="CL4" s="44" t="s">
        <v>177</v>
      </c>
      <c r="CM4" s="44" t="s">
        <v>178</v>
      </c>
      <c r="CN4" s="44" t="s">
        <v>179</v>
      </c>
      <c r="CO4" s="44" t="s">
        <v>180</v>
      </c>
      <c r="CP4" s="44" t="s">
        <v>181</v>
      </c>
      <c r="CQ4" s="44" t="s">
        <v>182</v>
      </c>
      <c r="CR4" s="44" t="s">
        <v>183</v>
      </c>
      <c r="CS4" s="44" t="s">
        <v>184</v>
      </c>
      <c r="CT4" s="45" t="s">
        <v>175</v>
      </c>
      <c r="CU4" s="46" t="s">
        <v>176</v>
      </c>
      <c r="CV4" s="40" t="s">
        <v>177</v>
      </c>
      <c r="CW4" s="43" t="s">
        <v>178</v>
      </c>
      <c r="CX4" s="32" t="s">
        <v>179</v>
      </c>
      <c r="CY4" s="35" t="s">
        <v>180</v>
      </c>
      <c r="CZ4" s="33" t="s">
        <v>181</v>
      </c>
      <c r="DA4" s="47" t="s">
        <v>182</v>
      </c>
      <c r="DB4" s="26" t="s">
        <v>183</v>
      </c>
      <c r="DC4" s="48" t="s">
        <v>184</v>
      </c>
      <c r="DD4" s="45" t="s">
        <v>175</v>
      </c>
      <c r="DE4" s="46" t="s">
        <v>176</v>
      </c>
      <c r="DF4" s="40" t="s">
        <v>177</v>
      </c>
      <c r="DG4" s="43" t="s">
        <v>178</v>
      </c>
      <c r="DH4" s="49" t="s">
        <v>179</v>
      </c>
      <c r="DI4" s="35" t="s">
        <v>180</v>
      </c>
      <c r="DJ4" s="33" t="s">
        <v>181</v>
      </c>
      <c r="DK4" s="47" t="s">
        <v>182</v>
      </c>
      <c r="DL4" s="26" t="s">
        <v>183</v>
      </c>
      <c r="DM4" s="48" t="s">
        <v>184</v>
      </c>
      <c r="DN4" s="902"/>
      <c r="DO4" s="837"/>
      <c r="DP4" s="837"/>
      <c r="DQ4" s="837"/>
      <c r="DR4" s="837"/>
      <c r="DS4" s="837"/>
      <c r="DT4" s="35" t="s">
        <v>173</v>
      </c>
      <c r="DU4" s="50" t="s">
        <v>174</v>
      </c>
      <c r="DV4" s="51" t="s">
        <v>185</v>
      </c>
      <c r="DW4" s="3" t="s">
        <v>186</v>
      </c>
      <c r="DX4" s="3" t="s">
        <v>187</v>
      </c>
      <c r="DY4" s="37" t="s">
        <v>173</v>
      </c>
      <c r="DZ4" s="38" t="s">
        <v>188</v>
      </c>
      <c r="EA4" s="52" t="s">
        <v>189</v>
      </c>
      <c r="EB4" s="53" t="s">
        <v>174</v>
      </c>
      <c r="EC4" s="54" t="s">
        <v>190</v>
      </c>
      <c r="ED4" s="837"/>
    </row>
    <row r="5" spans="1:134" ht="15.75" customHeight="1" x14ac:dyDescent="0.2">
      <c r="A5" s="911" t="s">
        <v>191</v>
      </c>
      <c r="B5" s="55" t="s">
        <v>192</v>
      </c>
      <c r="C5" s="56" t="s">
        <v>156</v>
      </c>
      <c r="D5" s="56">
        <v>1</v>
      </c>
      <c r="E5" s="56">
        <v>6</v>
      </c>
      <c r="F5" s="56">
        <v>2</v>
      </c>
      <c r="G5" s="57">
        <f t="shared" ref="G5:G276" si="0">IF(C5="Large", (2.5*D5)*(2.5*E5)*(2.5*F5), (0.5*D5)*(0.5*E5)*(0.5*F5))</f>
        <v>187.5</v>
      </c>
      <c r="H5" s="58">
        <v>50</v>
      </c>
      <c r="I5" s="58">
        <v>50</v>
      </c>
      <c r="J5" s="58">
        <f>H5/Main!$D$9</f>
        <v>10</v>
      </c>
      <c r="K5" s="58">
        <f>I5/Main!$D$10</f>
        <v>25</v>
      </c>
      <c r="L5" s="58">
        <f t="shared" ref="L5:L276" si="1">K5/J5</f>
        <v>2.5</v>
      </c>
      <c r="M5" s="59">
        <v>1</v>
      </c>
      <c r="N5" s="60"/>
      <c r="O5" s="62">
        <v>200000</v>
      </c>
      <c r="P5" s="62"/>
      <c r="Q5" s="60"/>
      <c r="R5" s="63"/>
      <c r="S5" s="60"/>
      <c r="T5" s="62">
        <v>50000</v>
      </c>
      <c r="U5" s="64"/>
      <c r="V5" s="60"/>
      <c r="W5" s="69" t="s">
        <v>220</v>
      </c>
      <c r="X5" s="70">
        <v>80</v>
      </c>
      <c r="Y5" s="70">
        <v>0</v>
      </c>
      <c r="Z5" s="70">
        <v>60</v>
      </c>
      <c r="AA5" s="70">
        <v>40</v>
      </c>
      <c r="AB5" s="70">
        <v>40</v>
      </c>
      <c r="AC5" s="70">
        <v>0</v>
      </c>
      <c r="AD5" s="70">
        <v>0</v>
      </c>
      <c r="AE5" s="70">
        <v>8</v>
      </c>
      <c r="AF5" s="70">
        <v>0</v>
      </c>
      <c r="AG5" s="70">
        <v>0</v>
      </c>
      <c r="AH5" s="70">
        <v>0</v>
      </c>
      <c r="AI5" s="70">
        <v>0</v>
      </c>
      <c r="AJ5" s="70">
        <v>0</v>
      </c>
      <c r="AK5" s="70">
        <v>0</v>
      </c>
      <c r="AL5" s="70">
        <v>0</v>
      </c>
      <c r="AM5" s="70">
        <v>0</v>
      </c>
      <c r="AN5" s="70">
        <v>0</v>
      </c>
      <c r="AO5" s="75">
        <v>40</v>
      </c>
      <c r="AP5" s="70">
        <v>0</v>
      </c>
      <c r="AQ5" s="70">
        <v>0</v>
      </c>
      <c r="AR5" s="70">
        <v>0</v>
      </c>
      <c r="AS5" s="77">
        <f t="shared" ref="AS5:BM5" si="2">IF(X5 = 0, "", X5)</f>
        <v>80</v>
      </c>
      <c r="AT5" s="78" t="str">
        <f t="shared" si="2"/>
        <v/>
      </c>
      <c r="AU5" s="79">
        <f t="shared" si="2"/>
        <v>60</v>
      </c>
      <c r="AV5" s="79">
        <f t="shared" si="2"/>
        <v>40</v>
      </c>
      <c r="AW5" s="79">
        <f t="shared" si="2"/>
        <v>40</v>
      </c>
      <c r="AX5" s="78" t="str">
        <f t="shared" si="2"/>
        <v/>
      </c>
      <c r="AY5" s="56" t="str">
        <f t="shared" si="2"/>
        <v/>
      </c>
      <c r="AZ5" s="81">
        <f t="shared" si="2"/>
        <v>8</v>
      </c>
      <c r="BA5" s="56" t="str">
        <f t="shared" si="2"/>
        <v/>
      </c>
      <c r="BB5" s="56" t="str">
        <f t="shared" si="2"/>
        <v/>
      </c>
      <c r="BC5" s="56" t="str">
        <f t="shared" si="2"/>
        <v/>
      </c>
      <c r="BD5" s="56" t="str">
        <f t="shared" si="2"/>
        <v/>
      </c>
      <c r="BE5" s="56" t="str">
        <f t="shared" si="2"/>
        <v/>
      </c>
      <c r="BF5" s="56" t="str">
        <f t="shared" si="2"/>
        <v/>
      </c>
      <c r="BG5" s="56" t="str">
        <f t="shared" si="2"/>
        <v/>
      </c>
      <c r="BH5" s="56" t="str">
        <f t="shared" si="2"/>
        <v/>
      </c>
      <c r="BI5" s="56" t="str">
        <f t="shared" si="2"/>
        <v/>
      </c>
      <c r="BJ5" s="83">
        <f t="shared" si="2"/>
        <v>40</v>
      </c>
      <c r="BK5" s="56" t="str">
        <f t="shared" si="2"/>
        <v/>
      </c>
      <c r="BL5" s="56" t="str">
        <f t="shared" si="2"/>
        <v/>
      </c>
      <c r="BM5" s="85" t="str">
        <f t="shared" si="2"/>
        <v/>
      </c>
      <c r="BN5" s="93" t="e">
        <f>$AS5*Assembly!Z$4+$AT5*Assembly!Z$5+$AU5*Assembly!Z$6+$AV5*Assembly!Z$7+$AW5*Assembly!Z$8+$AX5*Assembly!Z$9+$AY5*Assembly!Z$10+$AZ5*Assembly!Z$11+$BA5*Assembly!Z$12+$BB5*Assembly!Z$13+$BC5*Assembly!Z$14+$BD5*Assembly!Z$15+$BE5*Assembly!Z$16+$BF5*Assembly!Z$17+$BG5*Assembly!Z$18+$BH5*Assembly!Z$19+$BI5*Assembly!Z$20+$BJ5*Assembly!Z$21+$BK5*Assembly!Z$22+$BL5*Assembly!Z$23+$BM5*Assembly!Z$24</f>
        <v>#VALUE!</v>
      </c>
      <c r="BO5" s="81" t="e">
        <f t="shared" ref="BO5:BO276" si="3">BN5/G5</f>
        <v>#VALUE!</v>
      </c>
      <c r="BP5" s="81"/>
      <c r="BQ5" s="81" t="e">
        <f>$AS5*Assembly!AD$4+$AT5*Assembly!AD$5+$AU5*Assembly!AD$6+$AV5*Assembly!AD$7+$AW5*Assembly!AD$8+$AX5*Assembly!AD$9+$AY5*Assembly!AD$10+$AZ5*Assembly!AD$11+$BA5*Assembly!AD$12+$BB5*Assembly!AD$13+$BC5*Assembly!AD$14+$BD5*Assembly!AD$15+$BE5*Assembly!AD$16+$BF5*Assembly!AD$17+$BG5*Assembly!AD$18+$BH5*Assembly!AD$19+$BI5*Assembly!AD$20+$BJ5*Assembly!AD$21+$BK5*Assembly!AD$22+$BL5*Assembly!AD$23+$BM5*Assembly!AD$24</f>
        <v>#VALUE!</v>
      </c>
      <c r="BR5" s="98" t="e">
        <f t="shared" ref="BR5:BR276" si="4">BQ5/BN5</f>
        <v>#VALUE!</v>
      </c>
      <c r="BS5" s="99" t="e">
        <f t="shared" ref="BS5:BS276" si="5">BQ5/G5</f>
        <v>#VALUE!</v>
      </c>
      <c r="BT5" s="101" t="e">
        <f t="shared" ref="BT5:BT276" si="6">BQ5/BO5</f>
        <v>#VALUE!</v>
      </c>
      <c r="BU5" s="99" t="e">
        <f t="shared" ref="BU5:BU276" si="7">BQ5/J5</f>
        <v>#VALUE!</v>
      </c>
      <c r="BV5" s="81" t="e">
        <f>$AS5*Assembly!Y$4+$AT5*Assembly!Y$5+$AU5*Assembly!Y$6+$AV5*Assembly!Y$7+$AW5*Assembly!Y$8+$AX5*Assembly!Y$9+$AY5*Assembly!Y$10+$AZ5*Assembly!Y$11+$BA5*Assembly!Y$12+$BB5*Assembly!Y$13+$BC5*Assembly!Y$14+$BD5*Assembly!Y$15+$BE5*Assembly!Y$16+$BF5*Assembly!Y$17+$BG5*Assembly!Y$18+$BH5*Assembly!Y$19+$BI5*Assembly!Y$20+$BJ5*Assembly!Y$21+$BK5*Assembly!Y$22+$BL5*Assembly!Y$23+$BM5*Assembly!Y$24</f>
        <v>#VALUE!</v>
      </c>
      <c r="BW5" s="81" t="e">
        <f t="shared" ref="BW5:BW276" si="8">(BV5*$O$46)/3600</f>
        <v>#VALUE!</v>
      </c>
      <c r="BX5" s="106" t="e">
        <f t="shared" ref="BX5:BX276" si="9">BW5/1000000</f>
        <v>#VALUE!</v>
      </c>
      <c r="BY5" s="108" t="e">
        <f>$AS5*Assembly!AC$4+$AT5*Assembly!AC$5+$AU5*Assembly!AC$6+$AV5*Assembly!AC$7+$AW5*Assembly!AC$8+$AX5*Assembly!AC$9+$AY5*Assembly!AC$10+$AZ5*Assembly!AC$11+$BA5*Assembly!AC$12+$BB5*Assembly!AC$13+$BC5*Assembly!AC$14+$BD5*Assembly!AC$15+$BE5*Assembly!AC$16+$BF5*Assembly!AC$17+$BG5*Assembly!AC$18+$BH5*Assembly!AC$19+$BI5*Assembly!AC$20+$BJ5*Assembly!AC$21+$BK5*Assembly!AC$22+$BL5*Assembly!AC$23+$BM5*Assembly!AC$24</f>
        <v>#VALUE!</v>
      </c>
      <c r="BZ5" s="62" t="e">
        <f>$AS5*Assembly!M$4+$AT5*Assembly!M$5+$AU5*Assembly!M$6+$AV5*Assembly!M$7+$AW5*Assembly!M$8+$AX5*Assembly!M$9+$AY5*Assembly!M$10+$AZ5*Assembly!M$11+$BA5*Assembly!M$12+$BB5*Assembly!M$13+$BC5*Assembly!M$14+$BD5*Assembly!M$15+$BE5*Assembly!M$16+$BF5*Assembly!M$17+$BG5*Assembly!M$18+$BH5*Assembly!M$19+$BI5*Assembly!M$20+$BJ5*Assembly!M$21+$BK5*Assembly!M$22+$BL5*Assembly!M$23+$BM5*Assembly!M$24</f>
        <v>#VALUE!</v>
      </c>
      <c r="CA5" s="62" t="e">
        <f>$AS5*Assembly!N$4+$AT5*Assembly!N$5+$AU5*Assembly!N$6+$AV5*Assembly!N$7+$AW5*Assembly!N$8+$AX5*Assembly!N$9+$AY5*Assembly!N$10+$AZ5*Assembly!N$11+$BA5*Assembly!N$12+$BB5*Assembly!N$13+$BC5*Assembly!N$14+$BD5*Assembly!N$15+$BE5*Assembly!N$16+$BF5*Assembly!N$17+$BG5*Assembly!N$18+$BH5*Assembly!N$19+$BI5*Assembly!N$20+$BJ5*Assembly!N$21+$BK5*Assembly!N$22+$BL5*Assembly!N$23+$BM5*Assembly!N$24</f>
        <v>#VALUE!</v>
      </c>
      <c r="CB5" s="62" t="e">
        <f>$AS5*Assembly!O$4+$AT5*Assembly!O$5+$AU5*Assembly!O$6+$AV5*Assembly!O$7+$AW5*Assembly!O$8+$AX5*Assembly!O$9+$AY5*Assembly!O$10+$AZ5*Assembly!O$11+$BA5*Assembly!O$12+$BB5*Assembly!O$13+$BC5*Assembly!O$14+$BD5*Assembly!O$15+$BE5*Assembly!O$16+$BF5*Assembly!O$17+$BG5*Assembly!O$18+$BH5*Assembly!O$19+$BI5*Assembly!O$20+$BJ5*Assembly!O$21+$BK5*Assembly!O$22+$BL5*Assembly!O$23+$BM5*Assembly!O$24</f>
        <v>#VALUE!</v>
      </c>
      <c r="CC5" s="58" t="e">
        <f>$AS5*Assembly!P$4+$AT5*Assembly!P$5+$AU5*Assembly!P$6+$AV5*Assembly!P$7+$AW5*Assembly!P$8+$AX5*Assembly!P$9+$AY5*Assembly!P$10+$AZ5*Assembly!P$11+$BA5*Assembly!P$12+$BB5*Assembly!P$13+$BC5*Assembly!P$14+$BD5*Assembly!P$15+$BE5*Assembly!P$16+$BF5*Assembly!P$17+$BG5*Assembly!P$18+$BH5*Assembly!P$19+$BI5*Assembly!P$20+$BJ5*Assembly!P$21+$BK5*Assembly!P$22+$BL5*Assembly!P$23+$BM5*Assembly!P$24</f>
        <v>#VALUE!</v>
      </c>
      <c r="CD5" s="58" t="e">
        <f>$AS5*Assembly!Q$4+$AT5*Assembly!Q$5+$AU5*Assembly!Q$6+$AV5*Assembly!Q$7+$AW5*Assembly!Q$8+$AX5*Assembly!Q$9+$AY5*Assembly!Q$10+$AZ5*Assembly!Q$11+$BA5*Assembly!Q$12+$BB5*Assembly!Q$13+$BC5*Assembly!Q$14+$BD5*Assembly!Q$15+$BE5*Assembly!Q$16+$BF5*Assembly!Q$17+$BG5*Assembly!Q$18+$BH5*Assembly!Q$19+$BI5*Assembly!Q$20+$BJ5*Assembly!Q$21+$BK5*Assembly!Q$22+$BL5*Assembly!Q$23+$BM5*Assembly!Q$24</f>
        <v>#VALUE!</v>
      </c>
      <c r="CE5" s="62" t="e">
        <f>$AS5*Assembly!R$4+$AT5*Assembly!R$5+$AU5*Assembly!R$6+$AV5*Assembly!R$7+$AW5*Assembly!R$8+$AX5*Assembly!R$9+$AY5*Assembly!R$10+$AZ5*Assembly!R$11+$BA5*Assembly!R$12+$BB5*Assembly!R$13+$BC5*Assembly!R$14+$BD5*Assembly!R$15+$BE5*Assembly!R$16+$BF5*Assembly!R$17+$BG5*Assembly!R$18+$BH5*Assembly!R$19+$BI5*Assembly!R$20+$BJ5*Assembly!R$21+$BK5*Assembly!R$22+$BL5*Assembly!R$23+$BM5*Assembly!R$24</f>
        <v>#VALUE!</v>
      </c>
      <c r="CF5" s="58" t="e">
        <f>$AS5*Assembly!S$4+$AT5*Assembly!S$5+$AU5*Assembly!S$6+$AV5*Assembly!S$7+$AW5*Assembly!S$8+$AX5*Assembly!S$9+$AY5*Assembly!S$10+$AZ5*Assembly!S$11+$BA5*Assembly!S$12+$BB5*Assembly!S$13+$BC5*Assembly!S$14+$BD5*Assembly!S$15+$BE5*Assembly!S$16+$BF5*Assembly!S$17+$BG5*Assembly!S$18+$BH5*Assembly!S$19+$BI5*Assembly!S$20+$BJ5*Assembly!S$21+$BK5*Assembly!S$22+$BL5*Assembly!S$23+$BM5*Assembly!S$24</f>
        <v>#VALUE!</v>
      </c>
      <c r="CG5" s="58" t="e">
        <f>$AS5*Assembly!T$4+$AT5*Assembly!T$5+$AU5*Assembly!T$6+$AV5*Assembly!T$7+$AW5*Assembly!T$8+$AX5*Assembly!T$9+$AY5*Assembly!T$10+$AZ5*Assembly!T$11+$BA5*Assembly!T$12+$BB5*Assembly!T$13+$BC5*Assembly!T$14+$BD5*Assembly!T$15+$BE5*Assembly!T$16+$BF5*Assembly!T$17+$BG5*Assembly!T$18+$BH5*Assembly!T$19+$BI5*Assembly!T$20+$BJ5*Assembly!T$21+$BK5*Assembly!T$22+$BL5*Assembly!T$23+$BM5*Assembly!T$24</f>
        <v>#VALUE!</v>
      </c>
      <c r="CH5" s="58" t="e">
        <f>$AS5*Assembly!U$4+$AT5*Assembly!U$5+$AU5*Assembly!U$6+$AV5*Assembly!U$7+$AW5*Assembly!U$8+$AX5*Assembly!U$9+$AY5*Assembly!U$10+$AZ5*Assembly!U$11+$BA5*Assembly!U$12+$BB5*Assembly!U$13+$BC5*Assembly!U$14+$BD5*Assembly!U$15+$BE5*Assembly!U$16+$BF5*Assembly!U$17+$BG5*Assembly!U$18+$BH5*Assembly!U$19+$BI5*Assembly!U$20+$BJ5*Assembly!U$21+$BK5*Assembly!U$22+$BL5*Assembly!U$23+$BM5*Assembly!U$24</f>
        <v>#VALUE!</v>
      </c>
      <c r="CI5" s="62" t="e">
        <f>$AS5*Assembly!V$4+$AT5*Assembly!V$5+$AU5*Assembly!V$6+$AV5*Assembly!V$7+$AW5*Assembly!V$8+$AX5*Assembly!V$9+$AY5*Assembly!V$10+$AZ5*Assembly!V$11+$BA5*Assembly!V$12+$BB5*Assembly!V$13+$BC5*Assembly!V$14+$BD5*Assembly!V$15+$BE5*Assembly!V$16+$BF5*Assembly!V$17+$BG5*Assembly!V$18+$BH5*Assembly!V$19+$BI5*Assembly!V$20+$BJ5*Assembly!V$21+$BK5*Assembly!V$22+$BL5*Assembly!V$23+$BM5*Assembly!V$24</f>
        <v>#VALUE!</v>
      </c>
      <c r="CJ5" s="62" t="e">
        <f>BZ5*Refining!$F$3</f>
        <v>#VALUE!</v>
      </c>
      <c r="CK5" s="62" t="e">
        <f>CA5*Refining!$F$4</f>
        <v>#VALUE!</v>
      </c>
      <c r="CL5" s="62" t="e">
        <f>CB5*Refining!$F$5</f>
        <v>#VALUE!</v>
      </c>
      <c r="CM5" s="62" t="e">
        <f>CC5*Refining!$F$6</f>
        <v>#VALUE!</v>
      </c>
      <c r="CN5" s="62" t="e">
        <f>CD5*Refining!$F$7</f>
        <v>#VALUE!</v>
      </c>
      <c r="CO5" s="62" t="e">
        <f>CE5*Refining!$F$8</f>
        <v>#VALUE!</v>
      </c>
      <c r="CP5" s="62" t="e">
        <f>CF5*Refining!$F$9</f>
        <v>#VALUE!</v>
      </c>
      <c r="CQ5" s="62" t="e">
        <f>CG5*Refining!$F$10</f>
        <v>#VALUE!</v>
      </c>
      <c r="CR5" s="62" t="e">
        <f>CH5*Refining!$F$11</f>
        <v>#VALUE!</v>
      </c>
      <c r="CS5" s="62" t="e">
        <f>CI5*Refining!$F$12</f>
        <v>#VALUE!</v>
      </c>
      <c r="CT5" s="115" t="e">
        <f t="shared" ref="CT5:DM5" si="10">IF(BZ5 = 0, "", BZ5)</f>
        <v>#VALUE!</v>
      </c>
      <c r="CU5" s="116" t="e">
        <f t="shared" si="10"/>
        <v>#VALUE!</v>
      </c>
      <c r="CV5" s="116" t="e">
        <f t="shared" si="10"/>
        <v>#VALUE!</v>
      </c>
      <c r="CW5" s="116" t="e">
        <f t="shared" si="10"/>
        <v>#VALUE!</v>
      </c>
      <c r="CX5" s="116" t="e">
        <f t="shared" si="10"/>
        <v>#VALUE!</v>
      </c>
      <c r="CY5" s="116" t="e">
        <f t="shared" si="10"/>
        <v>#VALUE!</v>
      </c>
      <c r="CZ5" s="116" t="e">
        <f t="shared" si="10"/>
        <v>#VALUE!</v>
      </c>
      <c r="DA5" s="116" t="e">
        <f t="shared" si="10"/>
        <v>#VALUE!</v>
      </c>
      <c r="DB5" s="116" t="e">
        <f t="shared" si="10"/>
        <v>#VALUE!</v>
      </c>
      <c r="DC5" s="117" t="e">
        <f t="shared" si="10"/>
        <v>#VALUE!</v>
      </c>
      <c r="DD5" s="115" t="e">
        <f t="shared" si="10"/>
        <v>#VALUE!</v>
      </c>
      <c r="DE5" s="116" t="e">
        <f t="shared" si="10"/>
        <v>#VALUE!</v>
      </c>
      <c r="DF5" s="116" t="e">
        <f t="shared" si="10"/>
        <v>#VALUE!</v>
      </c>
      <c r="DG5" s="116" t="e">
        <f t="shared" si="10"/>
        <v>#VALUE!</v>
      </c>
      <c r="DH5" s="118" t="e">
        <f t="shared" si="10"/>
        <v>#VALUE!</v>
      </c>
      <c r="DI5" s="116" t="e">
        <f t="shared" si="10"/>
        <v>#VALUE!</v>
      </c>
      <c r="DJ5" s="116" t="e">
        <f t="shared" si="10"/>
        <v>#VALUE!</v>
      </c>
      <c r="DK5" s="116" t="e">
        <f t="shared" si="10"/>
        <v>#VALUE!</v>
      </c>
      <c r="DL5" s="116" t="e">
        <f t="shared" si="10"/>
        <v>#VALUE!</v>
      </c>
      <c r="DM5" s="117" t="e">
        <f t="shared" si="10"/>
        <v>#VALUE!</v>
      </c>
      <c r="DN5" s="115" t="e">
        <f t="shared" ref="DN5:DN276" si="11">CT5+CU5+CV5+CW5+CX5+CY5+CZ5+DA5+DB5+DC5</f>
        <v>#VALUE!</v>
      </c>
      <c r="DO5" s="119" t="e">
        <f t="shared" ref="DO5:DO276" si="12">DD5+DE5+DF5+DG5+DH5+DI5+DJ5+DK5+DL5+DM5</f>
        <v>#VALUE!</v>
      </c>
      <c r="DP5" s="120" t="e">
        <f t="shared" ref="DP5:DP276" si="13">BN5/DN5</f>
        <v>#VALUE!</v>
      </c>
      <c r="DQ5" s="81" t="e">
        <f>CT5*'Ores &amp; Ingots'!$C$3+CU5*'Ores &amp; Ingots'!$C$4+CV5*'Ores &amp; Ingots'!$C$5+CW5*'Ores &amp; Ingots'!$C$6+CX5*'Ores &amp; Ingots'!$C$7+CY5*'Ores &amp; Ingots'!$C$8+CZ5*'Ores &amp; Ingots'!$C$9+DA5*'Ores &amp; Ingots'!$C$10+DB5*'Ores &amp; Ingots'!$C$11+DC5*'Ores &amp; Ingots'!$C$12</f>
        <v>#VALUE!</v>
      </c>
      <c r="DR5" s="81" t="e">
        <f>DD5*'Ores &amp; Ingots'!$B$3+DE5*'Ores &amp; Ingots'!$B$4+DF5*'Ores &amp; Ingots'!$B$5+DG5*'Ores &amp; Ingots'!$B$6+DH5*'Ores &amp; Ingots'!$B$7+DI5*'Ores &amp; Ingots'!$B$8+DJ5*'Ores &amp; Ingots'!$B$9+DK5*'Ores &amp; Ingots'!$B$10+DL5*'Ores &amp; Ingots'!$B$11+DM5*'Ores &amp; Ingots'!$B$12</f>
        <v>#VALUE!</v>
      </c>
      <c r="DS5" s="119" t="e">
        <f>CT5*Refining!$G$3+CU5*Refining!$G$4+CV5*Refining!$G$5+CW5*Refining!$G$6+CX5*Refining!$G$7+CY5*Refining!$G$8+CZ5*Refining!$G$9+DA5*Refining!$G$10+DB5*Refining!$G$11+DC5*Refining!$G$12</f>
        <v>#VALUE!</v>
      </c>
      <c r="DT5" s="119" t="e">
        <f t="shared" ref="DT5:DT276" si="14">(DS5*$O$44)/3600</f>
        <v>#VALUE!</v>
      </c>
      <c r="DU5" s="126" t="e">
        <f t="shared" ref="DU5:DU276" si="15">DT5/1000000</f>
        <v>#VALUE!</v>
      </c>
      <c r="DV5" s="115" t="e">
        <f t="shared" ref="DV5:DV276" si="16">J5+BV5+DS5</f>
        <v>#VALUE!</v>
      </c>
      <c r="DW5" s="127" t="e">
        <f t="shared" ref="DW5:DX5" si="17">DV5/60</f>
        <v>#VALUE!</v>
      </c>
      <c r="DX5" s="127" t="e">
        <f t="shared" si="17"/>
        <v>#VALUE!</v>
      </c>
      <c r="DY5" s="115" t="e">
        <f t="shared" ref="DY5:DY276" si="18">DT5+BW5</f>
        <v>#VALUE!</v>
      </c>
      <c r="DZ5" s="127" t="e">
        <f t="shared" ref="DZ5:EA5" si="19">DY5/1000</f>
        <v>#VALUE!</v>
      </c>
      <c r="EA5" s="128" t="e">
        <f t="shared" si="19"/>
        <v>#VALUE!</v>
      </c>
      <c r="EB5" s="130" t="e">
        <f t="shared" ref="EB5:EB276" si="20">DY5/1000000</f>
        <v>#VALUE!</v>
      </c>
      <c r="EC5" s="132" t="e">
        <f t="shared" ref="EC5:EC276" si="21">DX5/24</f>
        <v>#VALUE!</v>
      </c>
      <c r="ED5" s="133">
        <v>648</v>
      </c>
    </row>
    <row r="6" spans="1:134" ht="15.75" customHeight="1" x14ac:dyDescent="0.2">
      <c r="A6" s="864"/>
      <c r="B6" s="135" t="s">
        <v>192</v>
      </c>
      <c r="C6" s="137" t="s">
        <v>155</v>
      </c>
      <c r="D6" s="137">
        <v>1</v>
      </c>
      <c r="E6" s="137">
        <v>1</v>
      </c>
      <c r="F6" s="137">
        <v>2</v>
      </c>
      <c r="G6" s="154">
        <f t="shared" si="0"/>
        <v>0.25</v>
      </c>
      <c r="H6" s="156">
        <v>20</v>
      </c>
      <c r="I6" s="156">
        <v>20</v>
      </c>
      <c r="J6" s="156">
        <f>H6/Main!$D$9</f>
        <v>4</v>
      </c>
      <c r="K6" s="156">
        <f>I6/Main!$D$10</f>
        <v>10</v>
      </c>
      <c r="L6" s="156">
        <f t="shared" si="1"/>
        <v>2.5</v>
      </c>
      <c r="M6" s="156">
        <v>1</v>
      </c>
      <c r="N6" s="159"/>
      <c r="O6" s="164">
        <v>20000</v>
      </c>
      <c r="P6" s="164"/>
      <c r="Q6" s="159"/>
      <c r="R6" s="166"/>
      <c r="S6" s="159"/>
      <c r="T6" s="168">
        <v>50000</v>
      </c>
      <c r="U6" s="170"/>
      <c r="V6" s="159"/>
      <c r="W6" s="172"/>
      <c r="X6" s="151">
        <v>1</v>
      </c>
      <c r="Y6" s="151">
        <v>0</v>
      </c>
      <c r="Z6" s="151">
        <v>1</v>
      </c>
      <c r="AA6" s="151">
        <v>0</v>
      </c>
      <c r="AB6" s="151">
        <v>2</v>
      </c>
      <c r="AC6" s="151">
        <v>0</v>
      </c>
      <c r="AD6" s="151">
        <v>0</v>
      </c>
      <c r="AE6" s="151">
        <v>1</v>
      </c>
      <c r="AF6" s="151">
        <v>0</v>
      </c>
      <c r="AG6" s="151">
        <v>0</v>
      </c>
      <c r="AH6" s="151">
        <v>0</v>
      </c>
      <c r="AI6" s="151">
        <v>0</v>
      </c>
      <c r="AJ6" s="151">
        <v>0</v>
      </c>
      <c r="AK6" s="151">
        <v>0</v>
      </c>
      <c r="AL6" s="151">
        <v>0</v>
      </c>
      <c r="AM6" s="151">
        <v>0</v>
      </c>
      <c r="AN6" s="151">
        <v>0</v>
      </c>
      <c r="AO6" s="152">
        <v>4</v>
      </c>
      <c r="AP6" s="151">
        <v>0</v>
      </c>
      <c r="AQ6" s="151">
        <v>0</v>
      </c>
      <c r="AR6" s="151">
        <v>0</v>
      </c>
      <c r="AS6" s="174">
        <f t="shared" ref="AS6:BM6" si="22">IF(X6 = 0, "", X6)</f>
        <v>1</v>
      </c>
      <c r="AT6" s="137" t="str">
        <f t="shared" si="22"/>
        <v/>
      </c>
      <c r="AU6" s="133">
        <f t="shared" si="22"/>
        <v>1</v>
      </c>
      <c r="AV6" s="137" t="str">
        <f t="shared" si="22"/>
        <v/>
      </c>
      <c r="AW6" s="133">
        <f t="shared" si="22"/>
        <v>2</v>
      </c>
      <c r="AX6" s="137" t="str">
        <f t="shared" si="22"/>
        <v/>
      </c>
      <c r="AY6" s="137" t="str">
        <f t="shared" si="22"/>
        <v/>
      </c>
      <c r="AZ6" s="133">
        <f t="shared" si="22"/>
        <v>1</v>
      </c>
      <c r="BA6" s="137" t="str">
        <f t="shared" si="22"/>
        <v/>
      </c>
      <c r="BB6" s="137" t="str">
        <f t="shared" si="22"/>
        <v/>
      </c>
      <c r="BC6" s="137" t="str">
        <f t="shared" si="22"/>
        <v/>
      </c>
      <c r="BD6" s="137" t="str">
        <f t="shared" si="22"/>
        <v/>
      </c>
      <c r="BE6" s="137" t="str">
        <f t="shared" si="22"/>
        <v/>
      </c>
      <c r="BF6" s="137" t="str">
        <f t="shared" si="22"/>
        <v/>
      </c>
      <c r="BG6" s="137" t="str">
        <f t="shared" si="22"/>
        <v/>
      </c>
      <c r="BH6" s="137" t="str">
        <f t="shared" si="22"/>
        <v/>
      </c>
      <c r="BI6" s="137" t="str">
        <f t="shared" si="22"/>
        <v/>
      </c>
      <c r="BJ6" s="167">
        <f t="shared" si="22"/>
        <v>4</v>
      </c>
      <c r="BK6" s="137" t="str">
        <f t="shared" si="22"/>
        <v/>
      </c>
      <c r="BL6" s="137" t="str">
        <f t="shared" si="22"/>
        <v/>
      </c>
      <c r="BM6" s="169" t="str">
        <f t="shared" si="22"/>
        <v/>
      </c>
      <c r="BN6" s="174" t="e">
        <f>$AS6*Assembly!Z$4+$AT6*Assembly!Z$5+$AU6*Assembly!Z$6+$AV6*Assembly!Z$7+$AW6*Assembly!Z$8+$AX6*Assembly!Z$9+$AY6*Assembly!Z$10+$AZ6*Assembly!Z$11+$BA6*Assembly!Z$12+$BB6*Assembly!Z$13+$BC6*Assembly!Z$14+$BD6*Assembly!Z$15+$BE6*Assembly!Z$16+$BF6*Assembly!Z$17+$BG6*Assembly!Z$18+$BH6*Assembly!Z$19+$BI6*Assembly!Z$20+$BJ6*Assembly!Z$21+$BK6*Assembly!Z$22+$BL6*Assembly!Z$23+$BM6*Assembly!Z$24</f>
        <v>#VALUE!</v>
      </c>
      <c r="BO6" s="133" t="e">
        <f t="shared" si="3"/>
        <v>#VALUE!</v>
      </c>
      <c r="BP6" s="133"/>
      <c r="BQ6" s="133" t="e">
        <f>$AS6*Assembly!AD$4+$AT6*Assembly!AD$5+$AU6*Assembly!AD$6+$AV6*Assembly!AD$7+$AW6*Assembly!AD$8+$AX6*Assembly!AD$9+$AY6*Assembly!AD$10+$AZ6*Assembly!AD$11+$BA6*Assembly!AD$12+$BB6*Assembly!AD$13+$BC6*Assembly!AD$14+$BD6*Assembly!AD$15+$BE6*Assembly!AD$16+$BF6*Assembly!AD$17+$BG6*Assembly!AD$18+$BH6*Assembly!AD$19+$BI6*Assembly!AD$20+$BJ6*Assembly!AD$21+$BK6*Assembly!AD$22+$BL6*Assembly!AD$23+$BM6*Assembly!AD$24</f>
        <v>#VALUE!</v>
      </c>
      <c r="BR6" s="177" t="e">
        <f t="shared" si="4"/>
        <v>#VALUE!</v>
      </c>
      <c r="BS6" s="178" t="e">
        <f t="shared" si="5"/>
        <v>#VALUE!</v>
      </c>
      <c r="BT6" s="179" t="e">
        <f t="shared" si="6"/>
        <v>#VALUE!</v>
      </c>
      <c r="BU6" s="178" t="e">
        <f t="shared" si="7"/>
        <v>#VALUE!</v>
      </c>
      <c r="BV6" s="133" t="e">
        <f>$AS6*Assembly!Y$4+$AT6*Assembly!Y$5+$AU6*Assembly!Y$6+$AV6*Assembly!Y$7+$AW6*Assembly!Y$8+$AX6*Assembly!Y$9+$AY6*Assembly!Y$10+$AZ6*Assembly!Y$11+$BA6*Assembly!Y$12+$BB6*Assembly!Y$13+$BC6*Assembly!Y$14+$BD6*Assembly!Y$15+$BE6*Assembly!Y$16+$BF6*Assembly!Y$17+$BG6*Assembly!Y$18+$BH6*Assembly!Y$19+$BI6*Assembly!Y$20+$BJ6*Assembly!Y$21+$BK6*Assembly!Y$22+$BL6*Assembly!Y$23+$BM6*Assembly!Y$24</f>
        <v>#VALUE!</v>
      </c>
      <c r="BW6" s="133" t="e">
        <f t="shared" si="8"/>
        <v>#VALUE!</v>
      </c>
      <c r="BX6" s="130" t="e">
        <f t="shared" si="9"/>
        <v>#VALUE!</v>
      </c>
      <c r="BY6" s="183" t="e">
        <f>$AS6*Assembly!AC$4+$AT6*Assembly!AC$5+$AU6*Assembly!AC$6+$AV6*Assembly!AC$7+$AW6*Assembly!AC$8+$AX6*Assembly!AC$9+$AY6*Assembly!AC$10+$AZ6*Assembly!AC$11+$BA6*Assembly!AC$12+$BB6*Assembly!AC$13+$BC6*Assembly!AC$14+$BD6*Assembly!AC$15+$BE6*Assembly!AC$16+$BF6*Assembly!AC$17+$BG6*Assembly!AC$18+$BH6*Assembly!AC$19+$BI6*Assembly!AC$20+$BJ6*Assembly!AC$21+$BK6*Assembly!AC$22+$BL6*Assembly!AC$23+$BM6*Assembly!AC$24</f>
        <v>#VALUE!</v>
      </c>
      <c r="BZ6" s="164" t="e">
        <f>$AS6*Assembly!M$4+$AT6*Assembly!M$5+$AU6*Assembly!M$6+$AV6*Assembly!M$7+$AW6*Assembly!M$8+$AX6*Assembly!M$9+$AY6*Assembly!M$10+$AZ6*Assembly!M$11+$BA6*Assembly!M$12+$BB6*Assembly!M$13+$BC6*Assembly!M$14+$BD6*Assembly!M$15+$BE6*Assembly!M$16+$BF6*Assembly!M$17+$BG6*Assembly!M$18+$BH6*Assembly!M$19+$BI6*Assembly!M$20+$BJ6*Assembly!M$21+$BK6*Assembly!M$22+$BL6*Assembly!M$23+$BM6*Assembly!M$24</f>
        <v>#VALUE!</v>
      </c>
      <c r="CA6" s="164" t="e">
        <f>$AS6*Assembly!N$4+$AT6*Assembly!N$5+$AU6*Assembly!N$6+$AV6*Assembly!N$7+$AW6*Assembly!N$8+$AX6*Assembly!N$9+$AY6*Assembly!N$10+$AZ6*Assembly!N$11+$BA6*Assembly!N$12+$BB6*Assembly!N$13+$BC6*Assembly!N$14+$BD6*Assembly!N$15+$BE6*Assembly!N$16+$BF6*Assembly!N$17+$BG6*Assembly!N$18+$BH6*Assembly!N$19+$BI6*Assembly!N$20+$BJ6*Assembly!N$21+$BK6*Assembly!N$22+$BL6*Assembly!N$23+$BM6*Assembly!N$24</f>
        <v>#VALUE!</v>
      </c>
      <c r="CB6" s="164" t="e">
        <f>$AS6*Assembly!O$4+$AT6*Assembly!O$5+$AU6*Assembly!O$6+$AV6*Assembly!O$7+$AW6*Assembly!O$8+$AX6*Assembly!O$9+$AY6*Assembly!O$10+$AZ6*Assembly!O$11+$BA6*Assembly!O$12+$BB6*Assembly!O$13+$BC6*Assembly!O$14+$BD6*Assembly!O$15+$BE6*Assembly!O$16+$BF6*Assembly!O$17+$BG6*Assembly!O$18+$BH6*Assembly!O$19+$BI6*Assembly!O$20+$BJ6*Assembly!O$21+$BK6*Assembly!O$22+$BL6*Assembly!O$23+$BM6*Assembly!O$24</f>
        <v>#VALUE!</v>
      </c>
      <c r="CC6" s="156" t="e">
        <f>$AS6*Assembly!P$4+$AT6*Assembly!P$5+$AU6*Assembly!P$6+$AV6*Assembly!P$7+$AW6*Assembly!P$8+$AX6*Assembly!P$9+$AY6*Assembly!P$10+$AZ6*Assembly!P$11+$BA6*Assembly!P$12+$BB6*Assembly!P$13+$BC6*Assembly!P$14+$BD6*Assembly!P$15+$BE6*Assembly!P$16+$BF6*Assembly!P$17+$BG6*Assembly!P$18+$BH6*Assembly!P$19+$BI6*Assembly!P$20+$BJ6*Assembly!P$21+$BK6*Assembly!P$22+$BL6*Assembly!P$23+$BM6*Assembly!P$24</f>
        <v>#VALUE!</v>
      </c>
      <c r="CD6" s="156" t="e">
        <f>$AS6*Assembly!Q$4+$AT6*Assembly!Q$5+$AU6*Assembly!Q$6+$AV6*Assembly!Q$7+$AW6*Assembly!Q$8+$AX6*Assembly!Q$9+$AY6*Assembly!Q$10+$AZ6*Assembly!Q$11+$BA6*Assembly!Q$12+$BB6*Assembly!Q$13+$BC6*Assembly!Q$14+$BD6*Assembly!Q$15+$BE6*Assembly!Q$16+$BF6*Assembly!Q$17+$BG6*Assembly!Q$18+$BH6*Assembly!Q$19+$BI6*Assembly!Q$20+$BJ6*Assembly!Q$21+$BK6*Assembly!Q$22+$BL6*Assembly!Q$23+$BM6*Assembly!Q$24</f>
        <v>#VALUE!</v>
      </c>
      <c r="CE6" s="164" t="e">
        <f>$AS6*Assembly!R$4+$AT6*Assembly!R$5+$AU6*Assembly!R$6+$AV6*Assembly!R$7+$AW6*Assembly!R$8+$AX6*Assembly!R$9+$AY6*Assembly!R$10+$AZ6*Assembly!R$11+$BA6*Assembly!R$12+$BB6*Assembly!R$13+$BC6*Assembly!R$14+$BD6*Assembly!R$15+$BE6*Assembly!R$16+$BF6*Assembly!R$17+$BG6*Assembly!R$18+$BH6*Assembly!R$19+$BI6*Assembly!R$20+$BJ6*Assembly!R$21+$BK6*Assembly!R$22+$BL6*Assembly!R$23+$BM6*Assembly!R$24</f>
        <v>#VALUE!</v>
      </c>
      <c r="CF6" s="156" t="e">
        <f>$AS6*Assembly!S$4+$AT6*Assembly!S$5+$AU6*Assembly!S$6+$AV6*Assembly!S$7+$AW6*Assembly!S$8+$AX6*Assembly!S$9+$AY6*Assembly!S$10+$AZ6*Assembly!S$11+$BA6*Assembly!S$12+$BB6*Assembly!S$13+$BC6*Assembly!S$14+$BD6*Assembly!S$15+$BE6*Assembly!S$16+$BF6*Assembly!S$17+$BG6*Assembly!S$18+$BH6*Assembly!S$19+$BI6*Assembly!S$20+$BJ6*Assembly!S$21+$BK6*Assembly!S$22+$BL6*Assembly!S$23+$BM6*Assembly!S$24</f>
        <v>#VALUE!</v>
      </c>
      <c r="CG6" s="156" t="e">
        <f>$AS6*Assembly!T$4+$AT6*Assembly!T$5+$AU6*Assembly!T$6+$AV6*Assembly!T$7+$AW6*Assembly!T$8+$AX6*Assembly!T$9+$AY6*Assembly!T$10+$AZ6*Assembly!T$11+$BA6*Assembly!T$12+$BB6*Assembly!T$13+$BC6*Assembly!T$14+$BD6*Assembly!T$15+$BE6*Assembly!T$16+$BF6*Assembly!T$17+$BG6*Assembly!T$18+$BH6*Assembly!T$19+$BI6*Assembly!T$20+$BJ6*Assembly!T$21+$BK6*Assembly!T$22+$BL6*Assembly!T$23+$BM6*Assembly!T$24</f>
        <v>#VALUE!</v>
      </c>
      <c r="CH6" s="156" t="e">
        <f>$AS6*Assembly!U$4+$AT6*Assembly!U$5+$AU6*Assembly!U$6+$AV6*Assembly!U$7+$AW6*Assembly!U$8+$AX6*Assembly!U$9+$AY6*Assembly!U$10+$AZ6*Assembly!U$11+$BA6*Assembly!U$12+$BB6*Assembly!U$13+$BC6*Assembly!U$14+$BD6*Assembly!U$15+$BE6*Assembly!U$16+$BF6*Assembly!U$17+$BG6*Assembly!U$18+$BH6*Assembly!U$19+$BI6*Assembly!U$20+$BJ6*Assembly!U$21+$BK6*Assembly!U$22+$BL6*Assembly!U$23+$BM6*Assembly!U$24</f>
        <v>#VALUE!</v>
      </c>
      <c r="CI6" s="164" t="e">
        <f>$AS6*Assembly!V$4+$AT6*Assembly!V$5+$AU6*Assembly!V$6+$AV6*Assembly!V$7+$AW6*Assembly!V$8+$AX6*Assembly!V$9+$AY6*Assembly!V$10+$AZ6*Assembly!V$11+$BA6*Assembly!V$12+$BB6*Assembly!V$13+$BC6*Assembly!V$14+$BD6*Assembly!V$15+$BE6*Assembly!V$16+$BF6*Assembly!V$17+$BG6*Assembly!V$18+$BH6*Assembly!V$19+$BI6*Assembly!V$20+$BJ6*Assembly!V$21+$BK6*Assembly!V$22+$BL6*Assembly!V$23+$BM6*Assembly!V$24</f>
        <v>#VALUE!</v>
      </c>
      <c r="CJ6" s="164" t="e">
        <f>BZ6*Refining!$F$3</f>
        <v>#VALUE!</v>
      </c>
      <c r="CK6" s="164" t="e">
        <f>CA6*Refining!$F$4</f>
        <v>#VALUE!</v>
      </c>
      <c r="CL6" s="164" t="e">
        <f>CB6*Refining!$F$5</f>
        <v>#VALUE!</v>
      </c>
      <c r="CM6" s="164" t="e">
        <f>CC6*Refining!$F$6</f>
        <v>#VALUE!</v>
      </c>
      <c r="CN6" s="164" t="e">
        <f>CD6*Refining!$F$7</f>
        <v>#VALUE!</v>
      </c>
      <c r="CO6" s="164" t="e">
        <f>CE6*Refining!$F$8</f>
        <v>#VALUE!</v>
      </c>
      <c r="CP6" s="164" t="e">
        <f>CF6*Refining!$F$9</f>
        <v>#VALUE!</v>
      </c>
      <c r="CQ6" s="164" t="e">
        <f>CG6*Refining!$F$10</f>
        <v>#VALUE!</v>
      </c>
      <c r="CR6" s="164" t="e">
        <f>CH6*Refining!$F$11</f>
        <v>#VALUE!</v>
      </c>
      <c r="CS6" s="164" t="e">
        <f>CI6*Refining!$F$12</f>
        <v>#VALUE!</v>
      </c>
      <c r="CT6" s="185" t="e">
        <f t="shared" ref="CT6:DM6" si="23">IF(BZ6 = 0, "", BZ6)</f>
        <v>#VALUE!</v>
      </c>
      <c r="CU6" s="186" t="e">
        <f t="shared" si="23"/>
        <v>#VALUE!</v>
      </c>
      <c r="CV6" s="186" t="e">
        <f t="shared" si="23"/>
        <v>#VALUE!</v>
      </c>
      <c r="CW6" s="186" t="e">
        <f t="shared" si="23"/>
        <v>#VALUE!</v>
      </c>
      <c r="CX6" s="186" t="e">
        <f t="shared" si="23"/>
        <v>#VALUE!</v>
      </c>
      <c r="CY6" s="186" t="e">
        <f t="shared" si="23"/>
        <v>#VALUE!</v>
      </c>
      <c r="CZ6" s="186" t="e">
        <f t="shared" si="23"/>
        <v>#VALUE!</v>
      </c>
      <c r="DA6" s="186" t="e">
        <f t="shared" si="23"/>
        <v>#VALUE!</v>
      </c>
      <c r="DB6" s="186" t="e">
        <f t="shared" si="23"/>
        <v>#VALUE!</v>
      </c>
      <c r="DC6" s="187" t="e">
        <f t="shared" si="23"/>
        <v>#VALUE!</v>
      </c>
      <c r="DD6" s="185" t="e">
        <f t="shared" si="23"/>
        <v>#VALUE!</v>
      </c>
      <c r="DE6" s="186" t="e">
        <f t="shared" si="23"/>
        <v>#VALUE!</v>
      </c>
      <c r="DF6" s="186" t="e">
        <f t="shared" si="23"/>
        <v>#VALUE!</v>
      </c>
      <c r="DG6" s="186" t="e">
        <f t="shared" si="23"/>
        <v>#VALUE!</v>
      </c>
      <c r="DH6" s="188" t="e">
        <f t="shared" si="23"/>
        <v>#VALUE!</v>
      </c>
      <c r="DI6" s="186" t="e">
        <f t="shared" si="23"/>
        <v>#VALUE!</v>
      </c>
      <c r="DJ6" s="186" t="e">
        <f t="shared" si="23"/>
        <v>#VALUE!</v>
      </c>
      <c r="DK6" s="186" t="e">
        <f t="shared" si="23"/>
        <v>#VALUE!</v>
      </c>
      <c r="DL6" s="186" t="e">
        <f t="shared" si="23"/>
        <v>#VALUE!</v>
      </c>
      <c r="DM6" s="187" t="e">
        <f t="shared" si="23"/>
        <v>#VALUE!</v>
      </c>
      <c r="DN6" s="185" t="e">
        <f t="shared" si="11"/>
        <v>#VALUE!</v>
      </c>
      <c r="DO6" s="189" t="e">
        <f t="shared" si="12"/>
        <v>#VALUE!</v>
      </c>
      <c r="DP6" s="120" t="e">
        <f t="shared" si="13"/>
        <v>#VALUE!</v>
      </c>
      <c r="DQ6" s="133" t="e">
        <f>CT6*'Ores &amp; Ingots'!$C$3+CU6*'Ores &amp; Ingots'!$C$4+CV6*'Ores &amp; Ingots'!$C$5+CW6*'Ores &amp; Ingots'!$C$6+CX6*'Ores &amp; Ingots'!$C$7+CY6*'Ores &amp; Ingots'!$C$8+CZ6*'Ores &amp; Ingots'!$C$9+DA6*'Ores &amp; Ingots'!$C$10+DB6*'Ores &amp; Ingots'!$C$11+DC6*'Ores &amp; Ingots'!$C$12</f>
        <v>#VALUE!</v>
      </c>
      <c r="DR6" s="133" t="e">
        <f>DD6*'Ores &amp; Ingots'!$B$3+DE6*'Ores &amp; Ingots'!$B$4+DF6*'Ores &amp; Ingots'!$B$5+DG6*'Ores &amp; Ingots'!$B$6+DH6*'Ores &amp; Ingots'!$B$7+DI6*'Ores &amp; Ingots'!$B$8+DJ6*'Ores &amp; Ingots'!$B$9+DK6*'Ores &amp; Ingots'!$B$10+DL6*'Ores &amp; Ingots'!$B$11+DM6*'Ores &amp; Ingots'!$B$12</f>
        <v>#VALUE!</v>
      </c>
      <c r="DS6" s="189" t="e">
        <f>CT6*Refining!$G$3+CU6*Refining!$G$4+CV6*Refining!$G$5+CW6*Refining!$G$6+CX6*Refining!$G$7+CY6*Refining!$G$8+CZ6*Refining!$G$9+DA6*Refining!$G$10+DB6*Refining!$G$11+DC6*Refining!$G$12</f>
        <v>#VALUE!</v>
      </c>
      <c r="DT6" s="189" t="e">
        <f t="shared" si="14"/>
        <v>#VALUE!</v>
      </c>
      <c r="DU6" s="192" t="e">
        <f t="shared" si="15"/>
        <v>#VALUE!</v>
      </c>
      <c r="DV6" s="185" t="e">
        <f t="shared" si="16"/>
        <v>#VALUE!</v>
      </c>
      <c r="DW6" s="194" t="e">
        <f t="shared" ref="DW6:DX6" si="24">DV6/60</f>
        <v>#VALUE!</v>
      </c>
      <c r="DX6" s="194" t="e">
        <f t="shared" si="24"/>
        <v>#VALUE!</v>
      </c>
      <c r="DY6" s="185" t="e">
        <f t="shared" si="18"/>
        <v>#VALUE!</v>
      </c>
      <c r="DZ6" s="194" t="e">
        <f t="shared" ref="DZ6:EA6" si="25">DY6/1000</f>
        <v>#VALUE!</v>
      </c>
      <c r="EA6" s="196" t="e">
        <f t="shared" si="25"/>
        <v>#VALUE!</v>
      </c>
      <c r="EB6" s="130" t="e">
        <f t="shared" si="20"/>
        <v>#VALUE!</v>
      </c>
      <c r="EC6" s="132" t="e">
        <f t="shared" si="21"/>
        <v>#VALUE!</v>
      </c>
      <c r="ED6" s="133" t="s">
        <v>28</v>
      </c>
    </row>
    <row r="7" spans="1:134" ht="15.75" customHeight="1" x14ac:dyDescent="0.2">
      <c r="A7" s="864"/>
      <c r="B7" s="135" t="s">
        <v>233</v>
      </c>
      <c r="C7" s="137" t="s">
        <v>156</v>
      </c>
      <c r="D7" s="137">
        <v>1</v>
      </c>
      <c r="E7" s="137">
        <v>2</v>
      </c>
      <c r="F7" s="137">
        <v>1</v>
      </c>
      <c r="G7" s="139">
        <f t="shared" si="0"/>
        <v>31.25</v>
      </c>
      <c r="H7" s="140">
        <v>50</v>
      </c>
      <c r="I7" s="140">
        <v>50</v>
      </c>
      <c r="J7" s="140">
        <f>H7/Main!$D$9</f>
        <v>10</v>
      </c>
      <c r="K7" s="140">
        <f>I7/Main!$D$10</f>
        <v>25</v>
      </c>
      <c r="L7" s="140">
        <f t="shared" si="1"/>
        <v>2.5</v>
      </c>
      <c r="M7" s="140">
        <v>1</v>
      </c>
      <c r="N7" s="143"/>
      <c r="O7" s="145">
        <v>10000</v>
      </c>
      <c r="P7" s="145"/>
      <c r="Q7" s="143"/>
      <c r="R7" s="146"/>
      <c r="S7" s="143"/>
      <c r="T7" s="145">
        <v>50000</v>
      </c>
      <c r="U7" s="198"/>
      <c r="V7" s="143"/>
      <c r="W7" s="148" t="s">
        <v>34</v>
      </c>
      <c r="X7" s="151">
        <v>80</v>
      </c>
      <c r="Y7" s="151">
        <v>0</v>
      </c>
      <c r="Z7" s="151">
        <v>60</v>
      </c>
      <c r="AA7" s="151">
        <v>40</v>
      </c>
      <c r="AB7" s="151">
        <v>40</v>
      </c>
      <c r="AC7" s="151">
        <v>0</v>
      </c>
      <c r="AD7" s="151">
        <v>0</v>
      </c>
      <c r="AE7" s="151">
        <v>8</v>
      </c>
      <c r="AF7" s="151">
        <v>0</v>
      </c>
      <c r="AG7" s="151">
        <v>0</v>
      </c>
      <c r="AH7" s="151">
        <v>0</v>
      </c>
      <c r="AI7" s="151">
        <v>0</v>
      </c>
      <c r="AJ7" s="151">
        <v>0</v>
      </c>
      <c r="AK7" s="151">
        <v>0</v>
      </c>
      <c r="AL7" s="151">
        <v>0</v>
      </c>
      <c r="AM7" s="151">
        <v>0</v>
      </c>
      <c r="AN7" s="151">
        <v>0</v>
      </c>
      <c r="AO7" s="152">
        <v>40</v>
      </c>
      <c r="AP7" s="151">
        <v>0</v>
      </c>
      <c r="AQ7" s="151">
        <v>0</v>
      </c>
      <c r="AR7" s="151">
        <v>0</v>
      </c>
      <c r="AS7" s="174">
        <f t="shared" ref="AS7:BM7" si="26">IF(X7 = 0, "", X7)</f>
        <v>80</v>
      </c>
      <c r="AT7" s="137" t="str">
        <f t="shared" si="26"/>
        <v/>
      </c>
      <c r="AU7" s="133">
        <f t="shared" si="26"/>
        <v>60</v>
      </c>
      <c r="AV7" s="133">
        <f t="shared" si="26"/>
        <v>40</v>
      </c>
      <c r="AW7" s="133">
        <f t="shared" si="26"/>
        <v>40</v>
      </c>
      <c r="AX7" s="137" t="str">
        <f t="shared" si="26"/>
        <v/>
      </c>
      <c r="AY7" s="137" t="str">
        <f t="shared" si="26"/>
        <v/>
      </c>
      <c r="AZ7" s="133">
        <f t="shared" si="26"/>
        <v>8</v>
      </c>
      <c r="BA7" s="137" t="str">
        <f t="shared" si="26"/>
        <v/>
      </c>
      <c r="BB7" s="137" t="str">
        <f t="shared" si="26"/>
        <v/>
      </c>
      <c r="BC7" s="137" t="str">
        <f t="shared" si="26"/>
        <v/>
      </c>
      <c r="BD7" s="137" t="str">
        <f t="shared" si="26"/>
        <v/>
      </c>
      <c r="BE7" s="137" t="str">
        <f t="shared" si="26"/>
        <v/>
      </c>
      <c r="BF7" s="137" t="str">
        <f t="shared" si="26"/>
        <v/>
      </c>
      <c r="BG7" s="137" t="str">
        <f t="shared" si="26"/>
        <v/>
      </c>
      <c r="BH7" s="137" t="str">
        <f t="shared" si="26"/>
        <v/>
      </c>
      <c r="BI7" s="137" t="str">
        <f t="shared" si="26"/>
        <v/>
      </c>
      <c r="BJ7" s="167">
        <f t="shared" si="26"/>
        <v>40</v>
      </c>
      <c r="BK7" s="137" t="str">
        <f t="shared" si="26"/>
        <v/>
      </c>
      <c r="BL7" s="137" t="str">
        <f t="shared" si="26"/>
        <v/>
      </c>
      <c r="BM7" s="169" t="str">
        <f t="shared" si="26"/>
        <v/>
      </c>
      <c r="BN7" s="174" t="e">
        <f>$AS7*Assembly!Z$4+$AT7*Assembly!Z$5+$AU7*Assembly!Z$6+$AV7*Assembly!Z$7+$AW7*Assembly!Z$8+$AX7*Assembly!Z$9+$AY7*Assembly!Z$10+$AZ7*Assembly!Z$11+$BA7*Assembly!Z$12+$BB7*Assembly!Z$13+$BC7*Assembly!Z$14+$BD7*Assembly!Z$15+$BE7*Assembly!Z$16+$BF7*Assembly!Z$17+$BG7*Assembly!Z$18+$BH7*Assembly!Z$19+$BI7*Assembly!Z$20+$BJ7*Assembly!Z$21+$BK7*Assembly!Z$22+$BL7*Assembly!Z$23+$BM7*Assembly!Z$24</f>
        <v>#VALUE!</v>
      </c>
      <c r="BO7" s="133" t="e">
        <f t="shared" si="3"/>
        <v>#VALUE!</v>
      </c>
      <c r="BP7" s="133"/>
      <c r="BQ7" s="133" t="e">
        <f>$AS7*Assembly!AD$4+$AT7*Assembly!AD$5+$AU7*Assembly!AD$6+$AV7*Assembly!AD$7+$AW7*Assembly!AD$8+$AX7*Assembly!AD$9+$AY7*Assembly!AD$10+$AZ7*Assembly!AD$11+$BA7*Assembly!AD$12+$BB7*Assembly!AD$13+$BC7*Assembly!AD$14+$BD7*Assembly!AD$15+$BE7*Assembly!AD$16+$BF7*Assembly!AD$17+$BG7*Assembly!AD$18+$BH7*Assembly!AD$19+$BI7*Assembly!AD$20+$BJ7*Assembly!AD$21+$BK7*Assembly!AD$22+$BL7*Assembly!AD$23+$BM7*Assembly!AD$24</f>
        <v>#VALUE!</v>
      </c>
      <c r="BR7" s="177" t="e">
        <f t="shared" si="4"/>
        <v>#VALUE!</v>
      </c>
      <c r="BS7" s="178" t="e">
        <f t="shared" si="5"/>
        <v>#VALUE!</v>
      </c>
      <c r="BT7" s="179" t="e">
        <f t="shared" si="6"/>
        <v>#VALUE!</v>
      </c>
      <c r="BU7" s="178" t="e">
        <f t="shared" si="7"/>
        <v>#VALUE!</v>
      </c>
      <c r="BV7" s="133" t="e">
        <f>$AS7*Assembly!Y$4+$AT7*Assembly!Y$5+$AU7*Assembly!Y$6+$AV7*Assembly!Y$7+$AW7*Assembly!Y$8+$AX7*Assembly!Y$9+$AY7*Assembly!Y$10+$AZ7*Assembly!Y$11+$BA7*Assembly!Y$12+$BB7*Assembly!Y$13+$BC7*Assembly!Y$14+$BD7*Assembly!Y$15+$BE7*Assembly!Y$16+$BF7*Assembly!Y$17+$BG7*Assembly!Y$18+$BH7*Assembly!Y$19+$BI7*Assembly!Y$20+$BJ7*Assembly!Y$21+$BK7*Assembly!Y$22+$BL7*Assembly!Y$23+$BM7*Assembly!Y$24</f>
        <v>#VALUE!</v>
      </c>
      <c r="BW7" s="133" t="e">
        <f t="shared" si="8"/>
        <v>#VALUE!</v>
      </c>
      <c r="BX7" s="130" t="e">
        <f t="shared" si="9"/>
        <v>#VALUE!</v>
      </c>
      <c r="BY7" s="183" t="e">
        <f>$AS7*Assembly!AC$4+$AT7*Assembly!AC$5+$AU7*Assembly!AC$6+$AV7*Assembly!AC$7+$AW7*Assembly!AC$8+$AX7*Assembly!AC$9+$AY7*Assembly!AC$10+$AZ7*Assembly!AC$11+$BA7*Assembly!AC$12+$BB7*Assembly!AC$13+$BC7*Assembly!AC$14+$BD7*Assembly!AC$15+$BE7*Assembly!AC$16+$BF7*Assembly!AC$17+$BG7*Assembly!AC$18+$BH7*Assembly!AC$19+$BI7*Assembly!AC$20+$BJ7*Assembly!AC$21+$BK7*Assembly!AC$22+$BL7*Assembly!AC$23+$BM7*Assembly!AC$24</f>
        <v>#VALUE!</v>
      </c>
      <c r="BZ7" s="145" t="e">
        <f>$AS7*Assembly!M$4+$AT7*Assembly!M$5+$AU7*Assembly!M$6+$AV7*Assembly!M$7+$AW7*Assembly!M$8+$AX7*Assembly!M$9+$AY7*Assembly!M$10+$AZ7*Assembly!M$11+$BA7*Assembly!M$12+$BB7*Assembly!M$13+$BC7*Assembly!M$14+$BD7*Assembly!M$15+$BE7*Assembly!M$16+$BF7*Assembly!M$17+$BG7*Assembly!M$18+$BH7*Assembly!M$19+$BI7*Assembly!M$20+$BJ7*Assembly!M$21+$BK7*Assembly!M$22+$BL7*Assembly!M$23+$BM7*Assembly!M$24</f>
        <v>#VALUE!</v>
      </c>
      <c r="CA7" s="145" t="e">
        <f>$AS7*Assembly!N$4+$AT7*Assembly!N$5+$AU7*Assembly!N$6+$AV7*Assembly!N$7+$AW7*Assembly!N$8+$AX7*Assembly!N$9+$AY7*Assembly!N$10+$AZ7*Assembly!N$11+$BA7*Assembly!N$12+$BB7*Assembly!N$13+$BC7*Assembly!N$14+$BD7*Assembly!N$15+$BE7*Assembly!N$16+$BF7*Assembly!N$17+$BG7*Assembly!N$18+$BH7*Assembly!N$19+$BI7*Assembly!N$20+$BJ7*Assembly!N$21+$BK7*Assembly!N$22+$BL7*Assembly!N$23+$BM7*Assembly!N$24</f>
        <v>#VALUE!</v>
      </c>
      <c r="CB7" s="145" t="e">
        <f>$AS7*Assembly!O$4+$AT7*Assembly!O$5+$AU7*Assembly!O$6+$AV7*Assembly!O$7+$AW7*Assembly!O$8+$AX7*Assembly!O$9+$AY7*Assembly!O$10+$AZ7*Assembly!O$11+$BA7*Assembly!O$12+$BB7*Assembly!O$13+$BC7*Assembly!O$14+$BD7*Assembly!O$15+$BE7*Assembly!O$16+$BF7*Assembly!O$17+$BG7*Assembly!O$18+$BH7*Assembly!O$19+$BI7*Assembly!O$20+$BJ7*Assembly!O$21+$BK7*Assembly!O$22+$BL7*Assembly!O$23+$BM7*Assembly!O$24</f>
        <v>#VALUE!</v>
      </c>
      <c r="CC7" s="140" t="e">
        <f>$AS7*Assembly!P$4+$AT7*Assembly!P$5+$AU7*Assembly!P$6+$AV7*Assembly!P$7+$AW7*Assembly!P$8+$AX7*Assembly!P$9+$AY7*Assembly!P$10+$AZ7*Assembly!P$11+$BA7*Assembly!P$12+$BB7*Assembly!P$13+$BC7*Assembly!P$14+$BD7*Assembly!P$15+$BE7*Assembly!P$16+$BF7*Assembly!P$17+$BG7*Assembly!P$18+$BH7*Assembly!P$19+$BI7*Assembly!P$20+$BJ7*Assembly!P$21+$BK7*Assembly!P$22+$BL7*Assembly!P$23+$BM7*Assembly!P$24</f>
        <v>#VALUE!</v>
      </c>
      <c r="CD7" s="140" t="e">
        <f>$AS7*Assembly!Q$4+$AT7*Assembly!Q$5+$AU7*Assembly!Q$6+$AV7*Assembly!Q$7+$AW7*Assembly!Q$8+$AX7*Assembly!Q$9+$AY7*Assembly!Q$10+$AZ7*Assembly!Q$11+$BA7*Assembly!Q$12+$BB7*Assembly!Q$13+$BC7*Assembly!Q$14+$BD7*Assembly!Q$15+$BE7*Assembly!Q$16+$BF7*Assembly!Q$17+$BG7*Assembly!Q$18+$BH7*Assembly!Q$19+$BI7*Assembly!Q$20+$BJ7*Assembly!Q$21+$BK7*Assembly!Q$22+$BL7*Assembly!Q$23+$BM7*Assembly!Q$24</f>
        <v>#VALUE!</v>
      </c>
      <c r="CE7" s="145" t="e">
        <f>$AS7*Assembly!R$4+$AT7*Assembly!R$5+$AU7*Assembly!R$6+$AV7*Assembly!R$7+$AW7*Assembly!R$8+$AX7*Assembly!R$9+$AY7*Assembly!R$10+$AZ7*Assembly!R$11+$BA7*Assembly!R$12+$BB7*Assembly!R$13+$BC7*Assembly!R$14+$BD7*Assembly!R$15+$BE7*Assembly!R$16+$BF7*Assembly!R$17+$BG7*Assembly!R$18+$BH7*Assembly!R$19+$BI7*Assembly!R$20+$BJ7*Assembly!R$21+$BK7*Assembly!R$22+$BL7*Assembly!R$23+$BM7*Assembly!R$24</f>
        <v>#VALUE!</v>
      </c>
      <c r="CF7" s="140" t="e">
        <f>$AS7*Assembly!S$4+$AT7*Assembly!S$5+$AU7*Assembly!S$6+$AV7*Assembly!S$7+$AW7*Assembly!S$8+$AX7*Assembly!S$9+$AY7*Assembly!S$10+$AZ7*Assembly!S$11+$BA7*Assembly!S$12+$BB7*Assembly!S$13+$BC7*Assembly!S$14+$BD7*Assembly!S$15+$BE7*Assembly!S$16+$BF7*Assembly!S$17+$BG7*Assembly!S$18+$BH7*Assembly!S$19+$BI7*Assembly!S$20+$BJ7*Assembly!S$21+$BK7*Assembly!S$22+$BL7*Assembly!S$23+$BM7*Assembly!S$24</f>
        <v>#VALUE!</v>
      </c>
      <c r="CG7" s="140" t="e">
        <f>$AS7*Assembly!T$4+$AT7*Assembly!T$5+$AU7*Assembly!T$6+$AV7*Assembly!T$7+$AW7*Assembly!T$8+$AX7*Assembly!T$9+$AY7*Assembly!T$10+$AZ7*Assembly!T$11+$BA7*Assembly!T$12+$BB7*Assembly!T$13+$BC7*Assembly!T$14+$BD7*Assembly!T$15+$BE7*Assembly!T$16+$BF7*Assembly!T$17+$BG7*Assembly!T$18+$BH7*Assembly!T$19+$BI7*Assembly!T$20+$BJ7*Assembly!T$21+$BK7*Assembly!T$22+$BL7*Assembly!T$23+$BM7*Assembly!T$24</f>
        <v>#VALUE!</v>
      </c>
      <c r="CH7" s="140" t="e">
        <f>$AS7*Assembly!U$4+$AT7*Assembly!U$5+$AU7*Assembly!U$6+$AV7*Assembly!U$7+$AW7*Assembly!U$8+$AX7*Assembly!U$9+$AY7*Assembly!U$10+$AZ7*Assembly!U$11+$BA7*Assembly!U$12+$BB7*Assembly!U$13+$BC7*Assembly!U$14+$BD7*Assembly!U$15+$BE7*Assembly!U$16+$BF7*Assembly!U$17+$BG7*Assembly!U$18+$BH7*Assembly!U$19+$BI7*Assembly!U$20+$BJ7*Assembly!U$21+$BK7*Assembly!U$22+$BL7*Assembly!U$23+$BM7*Assembly!U$24</f>
        <v>#VALUE!</v>
      </c>
      <c r="CI7" s="145" t="e">
        <f>$AS7*Assembly!V$4+$AT7*Assembly!V$5+$AU7*Assembly!V$6+$AV7*Assembly!V$7+$AW7*Assembly!V$8+$AX7*Assembly!V$9+$AY7*Assembly!V$10+$AZ7*Assembly!V$11+$BA7*Assembly!V$12+$BB7*Assembly!V$13+$BC7*Assembly!V$14+$BD7*Assembly!V$15+$BE7*Assembly!V$16+$BF7*Assembly!V$17+$BG7*Assembly!V$18+$BH7*Assembly!V$19+$BI7*Assembly!V$20+$BJ7*Assembly!V$21+$BK7*Assembly!V$22+$BL7*Assembly!V$23+$BM7*Assembly!V$24</f>
        <v>#VALUE!</v>
      </c>
      <c r="CJ7" s="145" t="e">
        <f>BZ7*Refining!$F$3</f>
        <v>#VALUE!</v>
      </c>
      <c r="CK7" s="145" t="e">
        <f>CA7*Refining!$F$4</f>
        <v>#VALUE!</v>
      </c>
      <c r="CL7" s="145" t="e">
        <f>CB7*Refining!$F$5</f>
        <v>#VALUE!</v>
      </c>
      <c r="CM7" s="145" t="e">
        <f>CC7*Refining!$F$6</f>
        <v>#VALUE!</v>
      </c>
      <c r="CN7" s="145" t="e">
        <f>CD7*Refining!$F$7</f>
        <v>#VALUE!</v>
      </c>
      <c r="CO7" s="145" t="e">
        <f>CE7*Refining!$F$8</f>
        <v>#VALUE!</v>
      </c>
      <c r="CP7" s="145" t="e">
        <f>CF7*Refining!$F$9</f>
        <v>#VALUE!</v>
      </c>
      <c r="CQ7" s="145" t="e">
        <f>CG7*Refining!$F$10</f>
        <v>#VALUE!</v>
      </c>
      <c r="CR7" s="145" t="e">
        <f>CH7*Refining!$F$11</f>
        <v>#VALUE!</v>
      </c>
      <c r="CS7" s="145" t="e">
        <f>CI7*Refining!$F$12</f>
        <v>#VALUE!</v>
      </c>
      <c r="CT7" s="185" t="e">
        <f t="shared" ref="CT7:DM7" si="27">IF(BZ7 = 0, "", BZ7)</f>
        <v>#VALUE!</v>
      </c>
      <c r="CU7" s="186" t="e">
        <f t="shared" si="27"/>
        <v>#VALUE!</v>
      </c>
      <c r="CV7" s="186" t="e">
        <f t="shared" si="27"/>
        <v>#VALUE!</v>
      </c>
      <c r="CW7" s="186" t="e">
        <f t="shared" si="27"/>
        <v>#VALUE!</v>
      </c>
      <c r="CX7" s="186" t="e">
        <f t="shared" si="27"/>
        <v>#VALUE!</v>
      </c>
      <c r="CY7" s="186" t="e">
        <f t="shared" si="27"/>
        <v>#VALUE!</v>
      </c>
      <c r="CZ7" s="186" t="e">
        <f t="shared" si="27"/>
        <v>#VALUE!</v>
      </c>
      <c r="DA7" s="186" t="e">
        <f t="shared" si="27"/>
        <v>#VALUE!</v>
      </c>
      <c r="DB7" s="186" t="e">
        <f t="shared" si="27"/>
        <v>#VALUE!</v>
      </c>
      <c r="DC7" s="187" t="e">
        <f t="shared" si="27"/>
        <v>#VALUE!</v>
      </c>
      <c r="DD7" s="185" t="e">
        <f t="shared" si="27"/>
        <v>#VALUE!</v>
      </c>
      <c r="DE7" s="186" t="e">
        <f t="shared" si="27"/>
        <v>#VALUE!</v>
      </c>
      <c r="DF7" s="186" t="e">
        <f t="shared" si="27"/>
        <v>#VALUE!</v>
      </c>
      <c r="DG7" s="186" t="e">
        <f t="shared" si="27"/>
        <v>#VALUE!</v>
      </c>
      <c r="DH7" s="211" t="e">
        <f t="shared" si="27"/>
        <v>#VALUE!</v>
      </c>
      <c r="DI7" s="186" t="e">
        <f t="shared" si="27"/>
        <v>#VALUE!</v>
      </c>
      <c r="DJ7" s="186" t="e">
        <f t="shared" si="27"/>
        <v>#VALUE!</v>
      </c>
      <c r="DK7" s="186" t="e">
        <f t="shared" si="27"/>
        <v>#VALUE!</v>
      </c>
      <c r="DL7" s="186" t="e">
        <f t="shared" si="27"/>
        <v>#VALUE!</v>
      </c>
      <c r="DM7" s="187" t="e">
        <f t="shared" si="27"/>
        <v>#VALUE!</v>
      </c>
      <c r="DN7" s="185" t="e">
        <f t="shared" si="11"/>
        <v>#VALUE!</v>
      </c>
      <c r="DO7" s="189" t="e">
        <f t="shared" si="12"/>
        <v>#VALUE!</v>
      </c>
      <c r="DP7" s="120" t="e">
        <f t="shared" si="13"/>
        <v>#VALUE!</v>
      </c>
      <c r="DQ7" s="133" t="e">
        <f>CT7*'Ores &amp; Ingots'!$C$3+CU7*'Ores &amp; Ingots'!$C$4+CV7*'Ores &amp; Ingots'!$C$5+CW7*'Ores &amp; Ingots'!$C$6+CX7*'Ores &amp; Ingots'!$C$7+CY7*'Ores &amp; Ingots'!$C$8+CZ7*'Ores &amp; Ingots'!$C$9+DA7*'Ores &amp; Ingots'!$C$10+DB7*'Ores &amp; Ingots'!$C$11+DC7*'Ores &amp; Ingots'!$C$12</f>
        <v>#VALUE!</v>
      </c>
      <c r="DR7" s="133" t="e">
        <f>DD7*'Ores &amp; Ingots'!$B$3+DE7*'Ores &amp; Ingots'!$B$4+DF7*'Ores &amp; Ingots'!$B$5+DG7*'Ores &amp; Ingots'!$B$6+DH7*'Ores &amp; Ingots'!$B$7+DI7*'Ores &amp; Ingots'!$B$8+DJ7*'Ores &amp; Ingots'!$B$9+DK7*'Ores &amp; Ingots'!$B$10+DL7*'Ores &amp; Ingots'!$B$11+DM7*'Ores &amp; Ingots'!$B$12</f>
        <v>#VALUE!</v>
      </c>
      <c r="DS7" s="189" t="e">
        <f>CT7*Refining!$G$3+CU7*Refining!$G$4+CV7*Refining!$G$5+CW7*Refining!$G$6+CX7*Refining!$G$7+CY7*Refining!$G$8+CZ7*Refining!$G$9+DA7*Refining!$G$10+DB7*Refining!$G$11+DC7*Refining!$G$12</f>
        <v>#VALUE!</v>
      </c>
      <c r="DT7" s="189" t="e">
        <f t="shared" si="14"/>
        <v>#VALUE!</v>
      </c>
      <c r="DU7" s="192" t="e">
        <f t="shared" si="15"/>
        <v>#VALUE!</v>
      </c>
      <c r="DV7" s="185" t="e">
        <f t="shared" si="16"/>
        <v>#VALUE!</v>
      </c>
      <c r="DW7" s="194" t="e">
        <f t="shared" ref="DW7:DX7" si="28">DV7/60</f>
        <v>#VALUE!</v>
      </c>
      <c r="DX7" s="194" t="e">
        <f t="shared" si="28"/>
        <v>#VALUE!</v>
      </c>
      <c r="DY7" s="185" t="e">
        <f t="shared" si="18"/>
        <v>#VALUE!</v>
      </c>
      <c r="DZ7" s="194" t="e">
        <f t="shared" ref="DZ7:EA7" si="29">DY7/1000</f>
        <v>#VALUE!</v>
      </c>
      <c r="EA7" s="196" t="e">
        <f t="shared" si="29"/>
        <v>#VALUE!</v>
      </c>
      <c r="EB7" s="130" t="e">
        <f t="shared" si="20"/>
        <v>#VALUE!</v>
      </c>
      <c r="EC7" s="132" t="e">
        <f t="shared" si="21"/>
        <v>#VALUE!</v>
      </c>
      <c r="ED7" s="133">
        <v>316</v>
      </c>
    </row>
    <row r="8" spans="1:134" ht="15.75" customHeight="1" x14ac:dyDescent="0.2">
      <c r="A8" s="864"/>
      <c r="B8" s="135" t="s">
        <v>233</v>
      </c>
      <c r="C8" s="137" t="s">
        <v>155</v>
      </c>
      <c r="D8" s="137">
        <v>1</v>
      </c>
      <c r="E8" s="137">
        <v>1</v>
      </c>
      <c r="F8" s="137">
        <v>2</v>
      </c>
      <c r="G8" s="154">
        <f t="shared" si="0"/>
        <v>0.25</v>
      </c>
      <c r="H8" s="156">
        <v>15</v>
      </c>
      <c r="I8" s="156">
        <v>15</v>
      </c>
      <c r="J8" s="156">
        <f>H8/Main!$D$9</f>
        <v>3</v>
      </c>
      <c r="K8" s="156">
        <f>I8/Main!$D$10</f>
        <v>7.5</v>
      </c>
      <c r="L8" s="156">
        <f t="shared" si="1"/>
        <v>2.5</v>
      </c>
      <c r="M8" s="156">
        <v>1</v>
      </c>
      <c r="N8" s="159"/>
      <c r="O8" s="164">
        <v>10000</v>
      </c>
      <c r="P8" s="164"/>
      <c r="Q8" s="159"/>
      <c r="R8" s="166"/>
      <c r="S8" s="159"/>
      <c r="T8" s="168">
        <v>50000</v>
      </c>
      <c r="U8" s="170"/>
      <c r="V8" s="159"/>
      <c r="W8" s="172"/>
      <c r="X8" s="151">
        <v>2</v>
      </c>
      <c r="Y8" s="151">
        <v>0</v>
      </c>
      <c r="Z8" s="151">
        <v>1</v>
      </c>
      <c r="AA8" s="151">
        <v>0</v>
      </c>
      <c r="AB8" s="151">
        <v>1</v>
      </c>
      <c r="AC8" s="151">
        <v>0</v>
      </c>
      <c r="AD8" s="151">
        <v>0</v>
      </c>
      <c r="AE8" s="152">
        <v>1</v>
      </c>
      <c r="AF8" s="151">
        <v>0</v>
      </c>
      <c r="AG8" s="151">
        <v>0</v>
      </c>
      <c r="AH8" s="151">
        <v>0</v>
      </c>
      <c r="AI8" s="151">
        <v>0</v>
      </c>
      <c r="AJ8" s="151">
        <v>0</v>
      </c>
      <c r="AK8" s="151">
        <v>0</v>
      </c>
      <c r="AL8" s="151">
        <v>0</v>
      </c>
      <c r="AM8" s="151">
        <v>0</v>
      </c>
      <c r="AN8" s="151">
        <v>0</v>
      </c>
      <c r="AO8" s="151">
        <v>0</v>
      </c>
      <c r="AP8" s="151">
        <v>0</v>
      </c>
      <c r="AQ8" s="151">
        <v>0</v>
      </c>
      <c r="AR8" s="151">
        <v>0</v>
      </c>
      <c r="AS8" s="174">
        <f t="shared" ref="AS8:BM8" si="30">IF(X8 = 0, "", X8)</f>
        <v>2</v>
      </c>
      <c r="AT8" s="137" t="str">
        <f t="shared" si="30"/>
        <v/>
      </c>
      <c r="AU8" s="133">
        <f t="shared" si="30"/>
        <v>1</v>
      </c>
      <c r="AV8" s="137" t="str">
        <f t="shared" si="30"/>
        <v/>
      </c>
      <c r="AW8" s="133">
        <f t="shared" si="30"/>
        <v>1</v>
      </c>
      <c r="AX8" s="137" t="str">
        <f t="shared" si="30"/>
        <v/>
      </c>
      <c r="AY8" s="137" t="str">
        <f t="shared" si="30"/>
        <v/>
      </c>
      <c r="AZ8" s="167">
        <f t="shared" si="30"/>
        <v>1</v>
      </c>
      <c r="BA8" s="137" t="str">
        <f t="shared" si="30"/>
        <v/>
      </c>
      <c r="BB8" s="137" t="str">
        <f t="shared" si="30"/>
        <v/>
      </c>
      <c r="BC8" s="137" t="str">
        <f t="shared" si="30"/>
        <v/>
      </c>
      <c r="BD8" s="137" t="str">
        <f t="shared" si="30"/>
        <v/>
      </c>
      <c r="BE8" s="137" t="str">
        <f t="shared" si="30"/>
        <v/>
      </c>
      <c r="BF8" s="137" t="str">
        <f t="shared" si="30"/>
        <v/>
      </c>
      <c r="BG8" s="137" t="str">
        <f t="shared" si="30"/>
        <v/>
      </c>
      <c r="BH8" s="137" t="str">
        <f t="shared" si="30"/>
        <v/>
      </c>
      <c r="BI8" s="137" t="str">
        <f t="shared" si="30"/>
        <v/>
      </c>
      <c r="BJ8" s="137" t="str">
        <f t="shared" si="30"/>
        <v/>
      </c>
      <c r="BK8" s="137" t="str">
        <f t="shared" si="30"/>
        <v/>
      </c>
      <c r="BL8" s="137" t="str">
        <f t="shared" si="30"/>
        <v/>
      </c>
      <c r="BM8" s="169" t="str">
        <f t="shared" si="30"/>
        <v/>
      </c>
      <c r="BN8" s="174" t="e">
        <f>$AS8*Assembly!Z$4+$AT8*Assembly!Z$5+$AU8*Assembly!Z$6+$AV8*Assembly!Z$7+$AW8*Assembly!Z$8+$AX8*Assembly!Z$9+$AY8*Assembly!Z$10+$AZ8*Assembly!Z$11+$BA8*Assembly!Z$12+$BB8*Assembly!Z$13+$BC8*Assembly!Z$14+$BD8*Assembly!Z$15+$BE8*Assembly!Z$16+$BF8*Assembly!Z$17+$BG8*Assembly!Z$18+$BH8*Assembly!Z$19+$BI8*Assembly!Z$20+$BJ8*Assembly!Z$21+$BK8*Assembly!Z$22+$BL8*Assembly!Z$23+$BM8*Assembly!Z$24</f>
        <v>#VALUE!</v>
      </c>
      <c r="BO8" s="133" t="e">
        <f t="shared" si="3"/>
        <v>#VALUE!</v>
      </c>
      <c r="BP8" s="133"/>
      <c r="BQ8" s="133" t="e">
        <f>$AS8*Assembly!AD$4+$AT8*Assembly!AD$5+$AU8*Assembly!AD$6+$AV8*Assembly!AD$7+$AW8*Assembly!AD$8+$AX8*Assembly!AD$9+$AY8*Assembly!AD$10+$AZ8*Assembly!AD$11+$BA8*Assembly!AD$12+$BB8*Assembly!AD$13+$BC8*Assembly!AD$14+$BD8*Assembly!AD$15+$BE8*Assembly!AD$16+$BF8*Assembly!AD$17+$BG8*Assembly!AD$18+$BH8*Assembly!AD$19+$BI8*Assembly!AD$20+$BJ8*Assembly!AD$21+$BK8*Assembly!AD$22+$BL8*Assembly!AD$23+$BM8*Assembly!AD$24</f>
        <v>#VALUE!</v>
      </c>
      <c r="BR8" s="177" t="e">
        <f t="shared" si="4"/>
        <v>#VALUE!</v>
      </c>
      <c r="BS8" s="178" t="e">
        <f t="shared" si="5"/>
        <v>#VALUE!</v>
      </c>
      <c r="BT8" s="179" t="e">
        <f t="shared" si="6"/>
        <v>#VALUE!</v>
      </c>
      <c r="BU8" s="178" t="e">
        <f t="shared" si="7"/>
        <v>#VALUE!</v>
      </c>
      <c r="BV8" s="133" t="e">
        <f>$AS8*Assembly!Y$4+$AT8*Assembly!Y$5+$AU8*Assembly!Y$6+$AV8*Assembly!Y$7+$AW8*Assembly!Y$8+$AX8*Assembly!Y$9+$AY8*Assembly!Y$10+$AZ8*Assembly!Y$11+$BA8*Assembly!Y$12+$BB8*Assembly!Y$13+$BC8*Assembly!Y$14+$BD8*Assembly!Y$15+$BE8*Assembly!Y$16+$BF8*Assembly!Y$17+$BG8*Assembly!Y$18+$BH8*Assembly!Y$19+$BI8*Assembly!Y$20+$BJ8*Assembly!Y$21+$BK8*Assembly!Y$22+$BL8*Assembly!Y$23+$BM8*Assembly!Y$24</f>
        <v>#VALUE!</v>
      </c>
      <c r="BW8" s="133" t="e">
        <f t="shared" si="8"/>
        <v>#VALUE!</v>
      </c>
      <c r="BX8" s="130" t="e">
        <f t="shared" si="9"/>
        <v>#VALUE!</v>
      </c>
      <c r="BY8" s="183" t="e">
        <f>$AS8*Assembly!AC$4+$AT8*Assembly!AC$5+$AU8*Assembly!AC$6+$AV8*Assembly!AC$7+$AW8*Assembly!AC$8+$AX8*Assembly!AC$9+$AY8*Assembly!AC$10+$AZ8*Assembly!AC$11+$BA8*Assembly!AC$12+$BB8*Assembly!AC$13+$BC8*Assembly!AC$14+$BD8*Assembly!AC$15+$BE8*Assembly!AC$16+$BF8*Assembly!AC$17+$BG8*Assembly!AC$18+$BH8*Assembly!AC$19+$BI8*Assembly!AC$20+$BJ8*Assembly!AC$21+$BK8*Assembly!AC$22+$BL8*Assembly!AC$23+$BM8*Assembly!AC$24</f>
        <v>#VALUE!</v>
      </c>
      <c r="BZ8" s="164" t="e">
        <f>$AS8*Assembly!M$4+$AT8*Assembly!M$5+$AU8*Assembly!M$6+$AV8*Assembly!M$7+$AW8*Assembly!M$8+$AX8*Assembly!M$9+$AY8*Assembly!M$10+$AZ8*Assembly!M$11+$BA8*Assembly!M$12+$BB8*Assembly!M$13+$BC8*Assembly!M$14+$BD8*Assembly!M$15+$BE8*Assembly!M$16+$BF8*Assembly!M$17+$BG8*Assembly!M$18+$BH8*Assembly!M$19+$BI8*Assembly!M$20+$BJ8*Assembly!M$21+$BK8*Assembly!M$22+$BL8*Assembly!M$23+$BM8*Assembly!M$24</f>
        <v>#VALUE!</v>
      </c>
      <c r="CA8" s="164" t="e">
        <f>$AS8*Assembly!N$4+$AT8*Assembly!N$5+$AU8*Assembly!N$6+$AV8*Assembly!N$7+$AW8*Assembly!N$8+$AX8*Assembly!N$9+$AY8*Assembly!N$10+$AZ8*Assembly!N$11+$BA8*Assembly!N$12+$BB8*Assembly!N$13+$BC8*Assembly!N$14+$BD8*Assembly!N$15+$BE8*Assembly!N$16+$BF8*Assembly!N$17+$BG8*Assembly!N$18+$BH8*Assembly!N$19+$BI8*Assembly!N$20+$BJ8*Assembly!N$21+$BK8*Assembly!N$22+$BL8*Assembly!N$23+$BM8*Assembly!N$24</f>
        <v>#VALUE!</v>
      </c>
      <c r="CB8" s="164" t="e">
        <f>$AS8*Assembly!O$4+$AT8*Assembly!O$5+$AU8*Assembly!O$6+$AV8*Assembly!O$7+$AW8*Assembly!O$8+$AX8*Assembly!O$9+$AY8*Assembly!O$10+$AZ8*Assembly!O$11+$BA8*Assembly!O$12+$BB8*Assembly!O$13+$BC8*Assembly!O$14+$BD8*Assembly!O$15+$BE8*Assembly!O$16+$BF8*Assembly!O$17+$BG8*Assembly!O$18+$BH8*Assembly!O$19+$BI8*Assembly!O$20+$BJ8*Assembly!O$21+$BK8*Assembly!O$22+$BL8*Assembly!O$23+$BM8*Assembly!O$24</f>
        <v>#VALUE!</v>
      </c>
      <c r="CC8" s="156" t="e">
        <f>$AS8*Assembly!P$4+$AT8*Assembly!P$5+$AU8*Assembly!P$6+$AV8*Assembly!P$7+$AW8*Assembly!P$8+$AX8*Assembly!P$9+$AY8*Assembly!P$10+$AZ8*Assembly!P$11+$BA8*Assembly!P$12+$BB8*Assembly!P$13+$BC8*Assembly!P$14+$BD8*Assembly!P$15+$BE8*Assembly!P$16+$BF8*Assembly!P$17+$BG8*Assembly!P$18+$BH8*Assembly!P$19+$BI8*Assembly!P$20+$BJ8*Assembly!P$21+$BK8*Assembly!P$22+$BL8*Assembly!P$23+$BM8*Assembly!P$24</f>
        <v>#VALUE!</v>
      </c>
      <c r="CD8" s="156" t="e">
        <f>$AS8*Assembly!Q$4+$AT8*Assembly!Q$5+$AU8*Assembly!Q$6+$AV8*Assembly!Q$7+$AW8*Assembly!Q$8+$AX8*Assembly!Q$9+$AY8*Assembly!Q$10+$AZ8*Assembly!Q$11+$BA8*Assembly!Q$12+$BB8*Assembly!Q$13+$BC8*Assembly!Q$14+$BD8*Assembly!Q$15+$BE8*Assembly!Q$16+$BF8*Assembly!Q$17+$BG8*Assembly!Q$18+$BH8*Assembly!Q$19+$BI8*Assembly!Q$20+$BJ8*Assembly!Q$21+$BK8*Assembly!Q$22+$BL8*Assembly!Q$23+$BM8*Assembly!Q$24</f>
        <v>#VALUE!</v>
      </c>
      <c r="CE8" s="164" t="e">
        <f>$AS8*Assembly!R$4+$AT8*Assembly!R$5+$AU8*Assembly!R$6+$AV8*Assembly!R$7+$AW8*Assembly!R$8+$AX8*Assembly!R$9+$AY8*Assembly!R$10+$AZ8*Assembly!R$11+$BA8*Assembly!R$12+$BB8*Assembly!R$13+$BC8*Assembly!R$14+$BD8*Assembly!R$15+$BE8*Assembly!R$16+$BF8*Assembly!R$17+$BG8*Assembly!R$18+$BH8*Assembly!R$19+$BI8*Assembly!R$20+$BJ8*Assembly!R$21+$BK8*Assembly!R$22+$BL8*Assembly!R$23+$BM8*Assembly!R$24</f>
        <v>#VALUE!</v>
      </c>
      <c r="CF8" s="156" t="e">
        <f>$AS8*Assembly!S$4+$AT8*Assembly!S$5+$AU8*Assembly!S$6+$AV8*Assembly!S$7+$AW8*Assembly!S$8+$AX8*Assembly!S$9+$AY8*Assembly!S$10+$AZ8*Assembly!S$11+$BA8*Assembly!S$12+$BB8*Assembly!S$13+$BC8*Assembly!S$14+$BD8*Assembly!S$15+$BE8*Assembly!S$16+$BF8*Assembly!S$17+$BG8*Assembly!S$18+$BH8*Assembly!S$19+$BI8*Assembly!S$20+$BJ8*Assembly!S$21+$BK8*Assembly!S$22+$BL8*Assembly!S$23+$BM8*Assembly!S$24</f>
        <v>#VALUE!</v>
      </c>
      <c r="CG8" s="156" t="e">
        <f>$AS8*Assembly!T$4+$AT8*Assembly!T$5+$AU8*Assembly!T$6+$AV8*Assembly!T$7+$AW8*Assembly!T$8+$AX8*Assembly!T$9+$AY8*Assembly!T$10+$AZ8*Assembly!T$11+$BA8*Assembly!T$12+$BB8*Assembly!T$13+$BC8*Assembly!T$14+$BD8*Assembly!T$15+$BE8*Assembly!T$16+$BF8*Assembly!T$17+$BG8*Assembly!T$18+$BH8*Assembly!T$19+$BI8*Assembly!T$20+$BJ8*Assembly!T$21+$BK8*Assembly!T$22+$BL8*Assembly!T$23+$BM8*Assembly!T$24</f>
        <v>#VALUE!</v>
      </c>
      <c r="CH8" s="156" t="e">
        <f>$AS8*Assembly!U$4+$AT8*Assembly!U$5+$AU8*Assembly!U$6+$AV8*Assembly!U$7+$AW8*Assembly!U$8+$AX8*Assembly!U$9+$AY8*Assembly!U$10+$AZ8*Assembly!U$11+$BA8*Assembly!U$12+$BB8*Assembly!U$13+$BC8*Assembly!U$14+$BD8*Assembly!U$15+$BE8*Assembly!U$16+$BF8*Assembly!U$17+$BG8*Assembly!U$18+$BH8*Assembly!U$19+$BI8*Assembly!U$20+$BJ8*Assembly!U$21+$BK8*Assembly!U$22+$BL8*Assembly!U$23+$BM8*Assembly!U$24</f>
        <v>#VALUE!</v>
      </c>
      <c r="CI8" s="164" t="e">
        <f>$AS8*Assembly!V$4+$AT8*Assembly!V$5+$AU8*Assembly!V$6+$AV8*Assembly!V$7+$AW8*Assembly!V$8+$AX8*Assembly!V$9+$AY8*Assembly!V$10+$AZ8*Assembly!V$11+$BA8*Assembly!V$12+$BB8*Assembly!V$13+$BC8*Assembly!V$14+$BD8*Assembly!V$15+$BE8*Assembly!V$16+$BF8*Assembly!V$17+$BG8*Assembly!V$18+$BH8*Assembly!V$19+$BI8*Assembly!V$20+$BJ8*Assembly!V$21+$BK8*Assembly!V$22+$BL8*Assembly!V$23+$BM8*Assembly!V$24</f>
        <v>#VALUE!</v>
      </c>
      <c r="CJ8" s="164" t="e">
        <f>BZ8*Refining!$F$3</f>
        <v>#VALUE!</v>
      </c>
      <c r="CK8" s="164" t="e">
        <f>CA8*Refining!$F$4</f>
        <v>#VALUE!</v>
      </c>
      <c r="CL8" s="164" t="e">
        <f>CB8*Refining!$F$5</f>
        <v>#VALUE!</v>
      </c>
      <c r="CM8" s="164" t="e">
        <f>CC8*Refining!$F$6</f>
        <v>#VALUE!</v>
      </c>
      <c r="CN8" s="164" t="e">
        <f>CD8*Refining!$F$7</f>
        <v>#VALUE!</v>
      </c>
      <c r="CO8" s="164" t="e">
        <f>CE8*Refining!$F$8</f>
        <v>#VALUE!</v>
      </c>
      <c r="CP8" s="164" t="e">
        <f>CF8*Refining!$F$9</f>
        <v>#VALUE!</v>
      </c>
      <c r="CQ8" s="164" t="e">
        <f>CG8*Refining!$F$10</f>
        <v>#VALUE!</v>
      </c>
      <c r="CR8" s="164" t="e">
        <f>CH8*Refining!$F$11</f>
        <v>#VALUE!</v>
      </c>
      <c r="CS8" s="164" t="e">
        <f>CI8*Refining!$F$12</f>
        <v>#VALUE!</v>
      </c>
      <c r="CT8" s="185" t="e">
        <f t="shared" ref="CT8:DM8" si="31">IF(BZ8 = 0, "", BZ8)</f>
        <v>#VALUE!</v>
      </c>
      <c r="CU8" s="186" t="e">
        <f t="shared" si="31"/>
        <v>#VALUE!</v>
      </c>
      <c r="CV8" s="186" t="e">
        <f t="shared" si="31"/>
        <v>#VALUE!</v>
      </c>
      <c r="CW8" s="186" t="e">
        <f t="shared" si="31"/>
        <v>#VALUE!</v>
      </c>
      <c r="CX8" s="186" t="e">
        <f t="shared" si="31"/>
        <v>#VALUE!</v>
      </c>
      <c r="CY8" s="186" t="e">
        <f t="shared" si="31"/>
        <v>#VALUE!</v>
      </c>
      <c r="CZ8" s="186" t="e">
        <f t="shared" si="31"/>
        <v>#VALUE!</v>
      </c>
      <c r="DA8" s="186" t="e">
        <f t="shared" si="31"/>
        <v>#VALUE!</v>
      </c>
      <c r="DB8" s="186" t="e">
        <f t="shared" si="31"/>
        <v>#VALUE!</v>
      </c>
      <c r="DC8" s="187" t="e">
        <f t="shared" si="31"/>
        <v>#VALUE!</v>
      </c>
      <c r="DD8" s="185" t="e">
        <f t="shared" si="31"/>
        <v>#VALUE!</v>
      </c>
      <c r="DE8" s="186" t="e">
        <f t="shared" si="31"/>
        <v>#VALUE!</v>
      </c>
      <c r="DF8" s="186" t="e">
        <f t="shared" si="31"/>
        <v>#VALUE!</v>
      </c>
      <c r="DG8" s="186" t="e">
        <f t="shared" si="31"/>
        <v>#VALUE!</v>
      </c>
      <c r="DH8" s="188" t="e">
        <f t="shared" si="31"/>
        <v>#VALUE!</v>
      </c>
      <c r="DI8" s="186" t="e">
        <f t="shared" si="31"/>
        <v>#VALUE!</v>
      </c>
      <c r="DJ8" s="186" t="e">
        <f t="shared" si="31"/>
        <v>#VALUE!</v>
      </c>
      <c r="DK8" s="186" t="e">
        <f t="shared" si="31"/>
        <v>#VALUE!</v>
      </c>
      <c r="DL8" s="186" t="e">
        <f t="shared" si="31"/>
        <v>#VALUE!</v>
      </c>
      <c r="DM8" s="187" t="e">
        <f t="shared" si="31"/>
        <v>#VALUE!</v>
      </c>
      <c r="DN8" s="185" t="e">
        <f t="shared" si="11"/>
        <v>#VALUE!</v>
      </c>
      <c r="DO8" s="189" t="e">
        <f t="shared" si="12"/>
        <v>#VALUE!</v>
      </c>
      <c r="DP8" s="120" t="e">
        <f t="shared" si="13"/>
        <v>#VALUE!</v>
      </c>
      <c r="DQ8" s="133" t="e">
        <f>CT8*'Ores &amp; Ingots'!$C$3+CU8*'Ores &amp; Ingots'!$C$4+CV8*'Ores &amp; Ingots'!$C$5+CW8*'Ores &amp; Ingots'!$C$6+CX8*'Ores &amp; Ingots'!$C$7+CY8*'Ores &amp; Ingots'!$C$8+CZ8*'Ores &amp; Ingots'!$C$9+DA8*'Ores &amp; Ingots'!$C$10+DB8*'Ores &amp; Ingots'!$C$11+DC8*'Ores &amp; Ingots'!$C$12</f>
        <v>#VALUE!</v>
      </c>
      <c r="DR8" s="133" t="e">
        <f>DD8*'Ores &amp; Ingots'!$B$3+DE8*'Ores &amp; Ingots'!$B$4+DF8*'Ores &amp; Ingots'!$B$5+DG8*'Ores &amp; Ingots'!$B$6+DH8*'Ores &amp; Ingots'!$B$7+DI8*'Ores &amp; Ingots'!$B$8+DJ8*'Ores &amp; Ingots'!$B$9+DK8*'Ores &amp; Ingots'!$B$10+DL8*'Ores &amp; Ingots'!$B$11+DM8*'Ores &amp; Ingots'!$B$12</f>
        <v>#VALUE!</v>
      </c>
      <c r="DS8" s="189" t="e">
        <f>CT8*Refining!$G$3+CU8*Refining!$G$4+CV8*Refining!$G$5+CW8*Refining!$G$6+CX8*Refining!$G$7+CY8*Refining!$G$8+CZ8*Refining!$G$9+DA8*Refining!$G$10+DB8*Refining!$G$11+DC8*Refining!$G$12</f>
        <v>#VALUE!</v>
      </c>
      <c r="DT8" s="189" t="e">
        <f t="shared" si="14"/>
        <v>#VALUE!</v>
      </c>
      <c r="DU8" s="192" t="e">
        <f t="shared" si="15"/>
        <v>#VALUE!</v>
      </c>
      <c r="DV8" s="185" t="e">
        <f t="shared" si="16"/>
        <v>#VALUE!</v>
      </c>
      <c r="DW8" s="194" t="e">
        <f t="shared" ref="DW8:DX8" si="32">DV8/60</f>
        <v>#VALUE!</v>
      </c>
      <c r="DX8" s="194" t="e">
        <f t="shared" si="32"/>
        <v>#VALUE!</v>
      </c>
      <c r="DY8" s="185" t="e">
        <f t="shared" si="18"/>
        <v>#VALUE!</v>
      </c>
      <c r="DZ8" s="194" t="e">
        <f t="shared" ref="DZ8:EA8" si="33">DY8/1000</f>
        <v>#VALUE!</v>
      </c>
      <c r="EA8" s="196" t="e">
        <f t="shared" si="33"/>
        <v>#VALUE!</v>
      </c>
      <c r="EB8" s="130" t="e">
        <f t="shared" si="20"/>
        <v>#VALUE!</v>
      </c>
      <c r="EC8" s="132" t="e">
        <f t="shared" si="21"/>
        <v>#VALUE!</v>
      </c>
      <c r="ED8" s="133" t="s">
        <v>28</v>
      </c>
    </row>
    <row r="9" spans="1:134" ht="15.75" customHeight="1" x14ac:dyDescent="0.2">
      <c r="A9" s="864"/>
      <c r="B9" s="135" t="s">
        <v>234</v>
      </c>
      <c r="C9" s="137" t="s">
        <v>156</v>
      </c>
      <c r="D9" s="137">
        <v>1</v>
      </c>
      <c r="E9" s="137">
        <v>2</v>
      </c>
      <c r="F9" s="137">
        <v>1</v>
      </c>
      <c r="G9" s="139">
        <f t="shared" si="0"/>
        <v>31.25</v>
      </c>
      <c r="H9" s="140">
        <v>50</v>
      </c>
      <c r="I9" s="140">
        <v>50</v>
      </c>
      <c r="J9" s="140">
        <f>H9/Main!$D$9</f>
        <v>10</v>
      </c>
      <c r="K9" s="140">
        <f>I9/Main!$D$10</f>
        <v>25</v>
      </c>
      <c r="L9" s="140">
        <f t="shared" si="1"/>
        <v>2.5</v>
      </c>
      <c r="M9" s="140">
        <v>1</v>
      </c>
      <c r="N9" s="145">
        <v>186000</v>
      </c>
      <c r="O9" s="145">
        <v>576000</v>
      </c>
      <c r="P9" s="145"/>
      <c r="Q9" s="143"/>
      <c r="R9" s="146"/>
      <c r="S9" s="143"/>
      <c r="T9" s="145">
        <v>40000</v>
      </c>
      <c r="U9" s="198"/>
      <c r="V9" s="143"/>
      <c r="W9" s="148" t="s">
        <v>34</v>
      </c>
      <c r="X9" s="151">
        <v>50</v>
      </c>
      <c r="Y9" s="151">
        <v>0</v>
      </c>
      <c r="Z9" s="151">
        <v>0</v>
      </c>
      <c r="AA9" s="151">
        <v>0</v>
      </c>
      <c r="AB9" s="151">
        <v>40</v>
      </c>
      <c r="AC9" s="151">
        <v>0</v>
      </c>
      <c r="AD9" s="151">
        <v>16</v>
      </c>
      <c r="AE9" s="152">
        <v>50</v>
      </c>
      <c r="AF9" s="151">
        <v>0</v>
      </c>
      <c r="AG9" s="151">
        <v>0</v>
      </c>
      <c r="AH9" s="151">
        <v>0</v>
      </c>
      <c r="AI9" s="151">
        <v>0</v>
      </c>
      <c r="AJ9" s="151">
        <v>4</v>
      </c>
      <c r="AK9" s="151">
        <v>0</v>
      </c>
      <c r="AL9" s="151">
        <v>0</v>
      </c>
      <c r="AM9" s="151">
        <v>100</v>
      </c>
      <c r="AN9" s="151">
        <v>0</v>
      </c>
      <c r="AO9" s="151">
        <v>20</v>
      </c>
      <c r="AP9" s="151">
        <v>0</v>
      </c>
      <c r="AQ9" s="151">
        <v>30</v>
      </c>
      <c r="AR9" s="151">
        <v>0</v>
      </c>
      <c r="AS9" s="174">
        <f t="shared" ref="AS9:BM9" si="34">IF(X9 = 0, "", X9)</f>
        <v>50</v>
      </c>
      <c r="AT9" s="137" t="str">
        <f t="shared" si="34"/>
        <v/>
      </c>
      <c r="AU9" s="137" t="str">
        <f t="shared" si="34"/>
        <v/>
      </c>
      <c r="AV9" s="137" t="str">
        <f t="shared" si="34"/>
        <v/>
      </c>
      <c r="AW9" s="133">
        <f t="shared" si="34"/>
        <v>40</v>
      </c>
      <c r="AX9" s="137" t="str">
        <f t="shared" si="34"/>
        <v/>
      </c>
      <c r="AY9" s="133">
        <f t="shared" si="34"/>
        <v>16</v>
      </c>
      <c r="AZ9" s="167">
        <f t="shared" si="34"/>
        <v>50</v>
      </c>
      <c r="BA9" s="137" t="str">
        <f t="shared" si="34"/>
        <v/>
      </c>
      <c r="BB9" s="137" t="str">
        <f t="shared" si="34"/>
        <v/>
      </c>
      <c r="BC9" s="137" t="str">
        <f t="shared" si="34"/>
        <v/>
      </c>
      <c r="BD9" s="137" t="str">
        <f t="shared" si="34"/>
        <v/>
      </c>
      <c r="BE9" s="133">
        <f t="shared" si="34"/>
        <v>4</v>
      </c>
      <c r="BF9" s="137" t="str">
        <f t="shared" si="34"/>
        <v/>
      </c>
      <c r="BG9" s="137" t="str">
        <f t="shared" si="34"/>
        <v/>
      </c>
      <c r="BH9" s="133">
        <f t="shared" si="34"/>
        <v>100</v>
      </c>
      <c r="BI9" s="137" t="str">
        <f t="shared" si="34"/>
        <v/>
      </c>
      <c r="BJ9" s="133">
        <f t="shared" si="34"/>
        <v>20</v>
      </c>
      <c r="BK9" s="137" t="str">
        <f t="shared" si="34"/>
        <v/>
      </c>
      <c r="BL9" s="133">
        <f t="shared" si="34"/>
        <v>30</v>
      </c>
      <c r="BM9" s="169" t="str">
        <f t="shared" si="34"/>
        <v/>
      </c>
      <c r="BN9" s="174" t="e">
        <f>$AS9*Assembly!Z$4+$AT9*Assembly!Z$5+$AU9*Assembly!Z$6+$AV9*Assembly!Z$7+$AW9*Assembly!Z$8+$AX9*Assembly!Z$9+$AY9*Assembly!Z$10+$AZ9*Assembly!Z$11+$BA9*Assembly!Z$12+$BB9*Assembly!Z$13+$BC9*Assembly!Z$14+$BD9*Assembly!Z$15+$BE9*Assembly!Z$16+$BF9*Assembly!Z$17+$BG9*Assembly!Z$18+$BH9*Assembly!Z$19+$BI9*Assembly!Z$20+$BJ9*Assembly!Z$21+$BK9*Assembly!Z$22+$BL9*Assembly!Z$23+$BM9*Assembly!Z$24</f>
        <v>#VALUE!</v>
      </c>
      <c r="BO9" s="133" t="e">
        <f t="shared" si="3"/>
        <v>#VALUE!</v>
      </c>
      <c r="BP9" s="133"/>
      <c r="BQ9" s="133" t="e">
        <f>$AS9*Assembly!AD$4+$AT9*Assembly!AD$5+$AU9*Assembly!AD$6+$AV9*Assembly!AD$7+$AW9*Assembly!AD$8+$AX9*Assembly!AD$9+$AY9*Assembly!AD$10+$AZ9*Assembly!AD$11+$BA9*Assembly!AD$12+$BB9*Assembly!AD$13+$BC9*Assembly!AD$14+$BD9*Assembly!AD$15+$BE9*Assembly!AD$16+$BF9*Assembly!AD$17+$BG9*Assembly!AD$18+$BH9*Assembly!AD$19+$BI9*Assembly!AD$20+$BJ9*Assembly!AD$21+$BK9*Assembly!AD$22+$BL9*Assembly!AD$23+$BM9*Assembly!AD$24</f>
        <v>#VALUE!</v>
      </c>
      <c r="BR9" s="177" t="e">
        <f t="shared" si="4"/>
        <v>#VALUE!</v>
      </c>
      <c r="BS9" s="178" t="e">
        <f t="shared" si="5"/>
        <v>#VALUE!</v>
      </c>
      <c r="BT9" s="179" t="e">
        <f t="shared" si="6"/>
        <v>#VALUE!</v>
      </c>
      <c r="BU9" s="178" t="e">
        <f t="shared" si="7"/>
        <v>#VALUE!</v>
      </c>
      <c r="BV9" s="133" t="e">
        <f>$AS9*Assembly!Y$4+$AT9*Assembly!Y$5+$AU9*Assembly!Y$6+$AV9*Assembly!Y$7+$AW9*Assembly!Y$8+$AX9*Assembly!Y$9+$AY9*Assembly!Y$10+$AZ9*Assembly!Y$11+$BA9*Assembly!Y$12+$BB9*Assembly!Y$13+$BC9*Assembly!Y$14+$BD9*Assembly!Y$15+$BE9*Assembly!Y$16+$BF9*Assembly!Y$17+$BG9*Assembly!Y$18+$BH9*Assembly!Y$19+$BI9*Assembly!Y$20+$BJ9*Assembly!Y$21+$BK9*Assembly!Y$22+$BL9*Assembly!Y$23+$BM9*Assembly!Y$24</f>
        <v>#VALUE!</v>
      </c>
      <c r="BW9" s="133" t="e">
        <f t="shared" si="8"/>
        <v>#VALUE!</v>
      </c>
      <c r="BX9" s="130" t="e">
        <f t="shared" si="9"/>
        <v>#VALUE!</v>
      </c>
      <c r="BY9" s="183" t="e">
        <f>$AS9*Assembly!AC$4+$AT9*Assembly!AC$5+$AU9*Assembly!AC$6+$AV9*Assembly!AC$7+$AW9*Assembly!AC$8+$AX9*Assembly!AC$9+$AY9*Assembly!AC$10+$AZ9*Assembly!AC$11+$BA9*Assembly!AC$12+$BB9*Assembly!AC$13+$BC9*Assembly!AC$14+$BD9*Assembly!AC$15+$BE9*Assembly!AC$16+$BF9*Assembly!AC$17+$BG9*Assembly!AC$18+$BH9*Assembly!AC$19+$BI9*Assembly!AC$20+$BJ9*Assembly!AC$21+$BK9*Assembly!AC$22+$BL9*Assembly!AC$23+$BM9*Assembly!AC$24</f>
        <v>#VALUE!</v>
      </c>
      <c r="BZ9" s="145" t="e">
        <f>$AS9*Assembly!M$4+$AT9*Assembly!M$5+$AU9*Assembly!M$6+$AV9*Assembly!M$7+$AW9*Assembly!M$8+$AX9*Assembly!M$9+$AY9*Assembly!M$10+$AZ9*Assembly!M$11+$BA9*Assembly!M$12+$BB9*Assembly!M$13+$BC9*Assembly!M$14+$BD9*Assembly!M$15+$BE9*Assembly!M$16+$BF9*Assembly!M$17+$BG9*Assembly!M$18+$BH9*Assembly!M$19+$BI9*Assembly!M$20+$BJ9*Assembly!M$21+$BK9*Assembly!M$22+$BL9*Assembly!M$23+$BM9*Assembly!M$24</f>
        <v>#VALUE!</v>
      </c>
      <c r="CA9" s="145" t="e">
        <f>$AS9*Assembly!N$4+$AT9*Assembly!N$5+$AU9*Assembly!N$6+$AV9*Assembly!N$7+$AW9*Assembly!N$8+$AX9*Assembly!N$9+$AY9*Assembly!N$10+$AZ9*Assembly!N$11+$BA9*Assembly!N$12+$BB9*Assembly!N$13+$BC9*Assembly!N$14+$BD9*Assembly!N$15+$BE9*Assembly!N$16+$BF9*Assembly!N$17+$BG9*Assembly!N$18+$BH9*Assembly!N$19+$BI9*Assembly!N$20+$BJ9*Assembly!N$21+$BK9*Assembly!N$22+$BL9*Assembly!N$23+$BM9*Assembly!N$24</f>
        <v>#VALUE!</v>
      </c>
      <c r="CB9" s="145" t="e">
        <f>$AS9*Assembly!O$4+$AT9*Assembly!O$5+$AU9*Assembly!O$6+$AV9*Assembly!O$7+$AW9*Assembly!O$8+$AX9*Assembly!O$9+$AY9*Assembly!O$10+$AZ9*Assembly!O$11+$BA9*Assembly!O$12+$BB9*Assembly!O$13+$BC9*Assembly!O$14+$BD9*Assembly!O$15+$BE9*Assembly!O$16+$BF9*Assembly!O$17+$BG9*Assembly!O$18+$BH9*Assembly!O$19+$BI9*Assembly!O$20+$BJ9*Assembly!O$21+$BK9*Assembly!O$22+$BL9*Assembly!O$23+$BM9*Assembly!O$24</f>
        <v>#VALUE!</v>
      </c>
      <c r="CC9" s="140" t="e">
        <f>$AS9*Assembly!P$4+$AT9*Assembly!P$5+$AU9*Assembly!P$6+$AV9*Assembly!P$7+$AW9*Assembly!P$8+$AX9*Assembly!P$9+$AY9*Assembly!P$10+$AZ9*Assembly!P$11+$BA9*Assembly!P$12+$BB9*Assembly!P$13+$BC9*Assembly!P$14+$BD9*Assembly!P$15+$BE9*Assembly!P$16+$BF9*Assembly!P$17+$BG9*Assembly!P$18+$BH9*Assembly!P$19+$BI9*Assembly!P$20+$BJ9*Assembly!P$21+$BK9*Assembly!P$22+$BL9*Assembly!P$23+$BM9*Assembly!P$24</f>
        <v>#VALUE!</v>
      </c>
      <c r="CD9" s="140" t="e">
        <f>$AS9*Assembly!Q$4+$AT9*Assembly!Q$5+$AU9*Assembly!Q$6+$AV9*Assembly!Q$7+$AW9*Assembly!Q$8+$AX9*Assembly!Q$9+$AY9*Assembly!Q$10+$AZ9*Assembly!Q$11+$BA9*Assembly!Q$12+$BB9*Assembly!Q$13+$BC9*Assembly!Q$14+$BD9*Assembly!Q$15+$BE9*Assembly!Q$16+$BF9*Assembly!Q$17+$BG9*Assembly!Q$18+$BH9*Assembly!Q$19+$BI9*Assembly!Q$20+$BJ9*Assembly!Q$21+$BK9*Assembly!Q$22+$BL9*Assembly!Q$23+$BM9*Assembly!Q$24</f>
        <v>#VALUE!</v>
      </c>
      <c r="CE9" s="145" t="e">
        <f>$AS9*Assembly!R$4+$AT9*Assembly!R$5+$AU9*Assembly!R$6+$AV9*Assembly!R$7+$AW9*Assembly!R$8+$AX9*Assembly!R$9+$AY9*Assembly!R$10+$AZ9*Assembly!R$11+$BA9*Assembly!R$12+$BB9*Assembly!R$13+$BC9*Assembly!R$14+$BD9*Assembly!R$15+$BE9*Assembly!R$16+$BF9*Assembly!R$17+$BG9*Assembly!R$18+$BH9*Assembly!R$19+$BI9*Assembly!R$20+$BJ9*Assembly!R$21+$BK9*Assembly!R$22+$BL9*Assembly!R$23+$BM9*Assembly!R$24</f>
        <v>#VALUE!</v>
      </c>
      <c r="CF9" s="140" t="e">
        <f>$AS9*Assembly!S$4+$AT9*Assembly!S$5+$AU9*Assembly!S$6+$AV9*Assembly!S$7+$AW9*Assembly!S$8+$AX9*Assembly!S$9+$AY9*Assembly!S$10+$AZ9*Assembly!S$11+$BA9*Assembly!S$12+$BB9*Assembly!S$13+$BC9*Assembly!S$14+$BD9*Assembly!S$15+$BE9*Assembly!S$16+$BF9*Assembly!S$17+$BG9*Assembly!S$18+$BH9*Assembly!S$19+$BI9*Assembly!S$20+$BJ9*Assembly!S$21+$BK9*Assembly!S$22+$BL9*Assembly!S$23+$BM9*Assembly!S$24</f>
        <v>#VALUE!</v>
      </c>
      <c r="CG9" s="140" t="e">
        <f>$AS9*Assembly!T$4+$AT9*Assembly!T$5+$AU9*Assembly!T$6+$AV9*Assembly!T$7+$AW9*Assembly!T$8+$AX9*Assembly!T$9+$AY9*Assembly!T$10+$AZ9*Assembly!T$11+$BA9*Assembly!T$12+$BB9*Assembly!T$13+$BC9*Assembly!T$14+$BD9*Assembly!T$15+$BE9*Assembly!T$16+$BF9*Assembly!T$17+$BG9*Assembly!T$18+$BH9*Assembly!T$19+$BI9*Assembly!T$20+$BJ9*Assembly!T$21+$BK9*Assembly!T$22+$BL9*Assembly!T$23+$BM9*Assembly!T$24</f>
        <v>#VALUE!</v>
      </c>
      <c r="CH9" s="140" t="e">
        <f>$AS9*Assembly!U$4+$AT9*Assembly!U$5+$AU9*Assembly!U$6+$AV9*Assembly!U$7+$AW9*Assembly!U$8+$AX9*Assembly!U$9+$AY9*Assembly!U$10+$AZ9*Assembly!U$11+$BA9*Assembly!U$12+$BB9*Assembly!U$13+$BC9*Assembly!U$14+$BD9*Assembly!U$15+$BE9*Assembly!U$16+$BF9*Assembly!U$17+$BG9*Assembly!U$18+$BH9*Assembly!U$19+$BI9*Assembly!U$20+$BJ9*Assembly!U$21+$BK9*Assembly!U$22+$BL9*Assembly!U$23+$BM9*Assembly!U$24</f>
        <v>#VALUE!</v>
      </c>
      <c r="CI9" s="145" t="e">
        <f>$AS9*Assembly!V$4+$AT9*Assembly!V$5+$AU9*Assembly!V$6+$AV9*Assembly!V$7+$AW9*Assembly!V$8+$AX9*Assembly!V$9+$AY9*Assembly!V$10+$AZ9*Assembly!V$11+$BA9*Assembly!V$12+$BB9*Assembly!V$13+$BC9*Assembly!V$14+$BD9*Assembly!V$15+$BE9*Assembly!V$16+$BF9*Assembly!V$17+$BG9*Assembly!V$18+$BH9*Assembly!V$19+$BI9*Assembly!V$20+$BJ9*Assembly!V$21+$BK9*Assembly!V$22+$BL9*Assembly!V$23+$BM9*Assembly!V$24</f>
        <v>#VALUE!</v>
      </c>
      <c r="CJ9" s="145" t="e">
        <f>BZ9*Refining!$F$3</f>
        <v>#VALUE!</v>
      </c>
      <c r="CK9" s="145" t="e">
        <f>CA9*Refining!$F$4</f>
        <v>#VALUE!</v>
      </c>
      <c r="CL9" s="145" t="e">
        <f>CB9*Refining!$F$5</f>
        <v>#VALUE!</v>
      </c>
      <c r="CM9" s="145" t="e">
        <f>CC9*Refining!$F$6</f>
        <v>#VALUE!</v>
      </c>
      <c r="CN9" s="145" t="e">
        <f>CD9*Refining!$F$7</f>
        <v>#VALUE!</v>
      </c>
      <c r="CO9" s="145" t="e">
        <f>CE9*Refining!$F$8</f>
        <v>#VALUE!</v>
      </c>
      <c r="CP9" s="145" t="e">
        <f>CF9*Refining!$F$9</f>
        <v>#VALUE!</v>
      </c>
      <c r="CQ9" s="145" t="e">
        <f>CG9*Refining!$F$10</f>
        <v>#VALUE!</v>
      </c>
      <c r="CR9" s="145" t="e">
        <f>CH9*Refining!$F$11</f>
        <v>#VALUE!</v>
      </c>
      <c r="CS9" s="145" t="e">
        <f>CI9*Refining!$F$12</f>
        <v>#VALUE!</v>
      </c>
      <c r="CT9" s="185" t="e">
        <f t="shared" ref="CT9:DM9" si="35">IF(BZ9 = 0, "", BZ9)</f>
        <v>#VALUE!</v>
      </c>
      <c r="CU9" s="189" t="e">
        <f t="shared" si="35"/>
        <v>#VALUE!</v>
      </c>
      <c r="CV9" s="186" t="e">
        <f t="shared" si="35"/>
        <v>#VALUE!</v>
      </c>
      <c r="CW9" s="186" t="e">
        <f t="shared" si="35"/>
        <v>#VALUE!</v>
      </c>
      <c r="CX9" s="186" t="e">
        <f t="shared" si="35"/>
        <v>#VALUE!</v>
      </c>
      <c r="CY9" s="186" t="e">
        <f t="shared" si="35"/>
        <v>#VALUE!</v>
      </c>
      <c r="CZ9" s="186" t="e">
        <f t="shared" si="35"/>
        <v>#VALUE!</v>
      </c>
      <c r="DA9" s="186" t="e">
        <f t="shared" si="35"/>
        <v>#VALUE!</v>
      </c>
      <c r="DB9" s="186" t="e">
        <f t="shared" si="35"/>
        <v>#VALUE!</v>
      </c>
      <c r="DC9" s="187" t="e">
        <f t="shared" si="35"/>
        <v>#VALUE!</v>
      </c>
      <c r="DD9" s="185" t="e">
        <f t="shared" si="35"/>
        <v>#VALUE!</v>
      </c>
      <c r="DE9" s="189" t="e">
        <f t="shared" si="35"/>
        <v>#VALUE!</v>
      </c>
      <c r="DF9" s="186" t="e">
        <f t="shared" si="35"/>
        <v>#VALUE!</v>
      </c>
      <c r="DG9" s="186" t="e">
        <f t="shared" si="35"/>
        <v>#VALUE!</v>
      </c>
      <c r="DH9" s="211" t="e">
        <f t="shared" si="35"/>
        <v>#VALUE!</v>
      </c>
      <c r="DI9" s="186" t="e">
        <f t="shared" si="35"/>
        <v>#VALUE!</v>
      </c>
      <c r="DJ9" s="189" t="e">
        <f t="shared" si="35"/>
        <v>#VALUE!</v>
      </c>
      <c r="DK9" s="186" t="e">
        <f t="shared" si="35"/>
        <v>#VALUE!</v>
      </c>
      <c r="DL9" s="186" t="e">
        <f t="shared" si="35"/>
        <v>#VALUE!</v>
      </c>
      <c r="DM9" s="187" t="e">
        <f t="shared" si="35"/>
        <v>#VALUE!</v>
      </c>
      <c r="DN9" s="185" t="e">
        <f t="shared" si="11"/>
        <v>#VALUE!</v>
      </c>
      <c r="DO9" s="189" t="e">
        <f t="shared" si="12"/>
        <v>#VALUE!</v>
      </c>
      <c r="DP9" s="120" t="e">
        <f t="shared" si="13"/>
        <v>#VALUE!</v>
      </c>
      <c r="DQ9" s="133" t="e">
        <f>CT9*'Ores &amp; Ingots'!$C$3+CU9*'Ores &amp; Ingots'!$C$4+CV9*'Ores &amp; Ingots'!$C$5+CW9*'Ores &amp; Ingots'!$C$6+CX9*'Ores &amp; Ingots'!$C$7+CY9*'Ores &amp; Ingots'!$C$8+CZ9*'Ores &amp; Ingots'!$C$9+DA9*'Ores &amp; Ingots'!$C$10+DB9*'Ores &amp; Ingots'!$C$11+DC9*'Ores &amp; Ingots'!$C$12</f>
        <v>#VALUE!</v>
      </c>
      <c r="DR9" s="133" t="e">
        <f>DD9*'Ores &amp; Ingots'!$B$3+DE9*'Ores &amp; Ingots'!$B$4+DF9*'Ores &amp; Ingots'!$B$5+DG9*'Ores &amp; Ingots'!$B$6+DH9*'Ores &amp; Ingots'!$B$7+DI9*'Ores &amp; Ingots'!$B$8+DJ9*'Ores &amp; Ingots'!$B$9+DK9*'Ores &amp; Ingots'!$B$10+DL9*'Ores &amp; Ingots'!$B$11+DM9*'Ores &amp; Ingots'!$B$12</f>
        <v>#VALUE!</v>
      </c>
      <c r="DS9" s="189" t="e">
        <f>CT9*Refining!$G$3+CU9*Refining!$G$4+CV9*Refining!$G$5+CW9*Refining!$G$6+CX9*Refining!$G$7+CY9*Refining!$G$8+CZ9*Refining!$G$9+DA9*Refining!$G$10+DB9*Refining!$G$11+DC9*Refining!$G$12</f>
        <v>#VALUE!</v>
      </c>
      <c r="DT9" s="189" t="e">
        <f t="shared" si="14"/>
        <v>#VALUE!</v>
      </c>
      <c r="DU9" s="192" t="e">
        <f t="shared" si="15"/>
        <v>#VALUE!</v>
      </c>
      <c r="DV9" s="185" t="e">
        <f t="shared" si="16"/>
        <v>#VALUE!</v>
      </c>
      <c r="DW9" s="194" t="e">
        <f t="shared" ref="DW9:DX9" si="36">DV9/60</f>
        <v>#VALUE!</v>
      </c>
      <c r="DX9" s="194" t="e">
        <f t="shared" si="36"/>
        <v>#VALUE!</v>
      </c>
      <c r="DY9" s="185" t="e">
        <f t="shared" si="18"/>
        <v>#VALUE!</v>
      </c>
      <c r="DZ9" s="194" t="e">
        <f t="shared" ref="DZ9:EA9" si="37">DY9/1000</f>
        <v>#VALUE!</v>
      </c>
      <c r="EA9" s="196" t="e">
        <f t="shared" si="37"/>
        <v>#VALUE!</v>
      </c>
      <c r="EB9" s="130" t="e">
        <f t="shared" si="20"/>
        <v>#VALUE!</v>
      </c>
      <c r="EC9" s="132" t="e">
        <f t="shared" si="21"/>
        <v>#VALUE!</v>
      </c>
      <c r="ED9" s="133">
        <v>1166</v>
      </c>
    </row>
    <row r="10" spans="1:134" ht="15.75" customHeight="1" x14ac:dyDescent="0.2">
      <c r="A10" s="865"/>
      <c r="B10" s="215" t="s">
        <v>234</v>
      </c>
      <c r="C10" s="216" t="s">
        <v>155</v>
      </c>
      <c r="D10" s="216">
        <v>3</v>
      </c>
      <c r="E10" s="216">
        <v>3</v>
      </c>
      <c r="F10" s="216">
        <v>3</v>
      </c>
      <c r="G10" s="217">
        <f t="shared" si="0"/>
        <v>3.375</v>
      </c>
      <c r="H10" s="218">
        <v>20</v>
      </c>
      <c r="I10" s="218">
        <v>20</v>
      </c>
      <c r="J10" s="218">
        <f>H10/Main!$D$9</f>
        <v>4</v>
      </c>
      <c r="K10" s="218">
        <f>I10/Main!$D$10</f>
        <v>10</v>
      </c>
      <c r="L10" s="218">
        <f t="shared" si="1"/>
        <v>2.5</v>
      </c>
      <c r="M10" s="218">
        <v>1</v>
      </c>
      <c r="N10" s="219">
        <v>60000</v>
      </c>
      <c r="O10" s="219">
        <v>180000</v>
      </c>
      <c r="P10" s="219"/>
      <c r="Q10" s="220"/>
      <c r="R10" s="23"/>
      <c r="S10" s="220"/>
      <c r="T10" s="219">
        <v>20000</v>
      </c>
      <c r="U10" s="221"/>
      <c r="V10" s="220"/>
      <c r="W10" s="222"/>
      <c r="X10" s="223">
        <v>10</v>
      </c>
      <c r="Y10" s="223">
        <v>0</v>
      </c>
      <c r="Z10" s="223">
        <v>10</v>
      </c>
      <c r="AA10" s="223">
        <v>0</v>
      </c>
      <c r="AB10" s="223">
        <v>10</v>
      </c>
      <c r="AC10" s="223">
        <v>0</v>
      </c>
      <c r="AD10" s="223">
        <v>5</v>
      </c>
      <c r="AE10" s="224">
        <v>30</v>
      </c>
      <c r="AF10" s="223">
        <v>0</v>
      </c>
      <c r="AG10" s="223">
        <v>0</v>
      </c>
      <c r="AH10" s="223">
        <v>0</v>
      </c>
      <c r="AI10" s="223">
        <v>0</v>
      </c>
      <c r="AJ10" s="223">
        <v>2</v>
      </c>
      <c r="AK10" s="223">
        <v>0</v>
      </c>
      <c r="AL10" s="223">
        <v>0</v>
      </c>
      <c r="AM10" s="223">
        <v>10</v>
      </c>
      <c r="AN10" s="223">
        <v>0</v>
      </c>
      <c r="AO10" s="223">
        <v>5</v>
      </c>
      <c r="AP10" s="223">
        <v>0</v>
      </c>
      <c r="AQ10" s="223">
        <v>0</v>
      </c>
      <c r="AR10" s="223">
        <v>0</v>
      </c>
      <c r="AS10" s="225">
        <f t="shared" ref="AS10:BM10" si="38">IF(X10 = 0, "", X10)</f>
        <v>10</v>
      </c>
      <c r="AT10" s="216" t="str">
        <f t="shared" si="38"/>
        <v/>
      </c>
      <c r="AU10" s="226">
        <f t="shared" si="38"/>
        <v>10</v>
      </c>
      <c r="AV10" s="216" t="str">
        <f t="shared" si="38"/>
        <v/>
      </c>
      <c r="AW10" s="226">
        <f t="shared" si="38"/>
        <v>10</v>
      </c>
      <c r="AX10" s="216" t="str">
        <f t="shared" si="38"/>
        <v/>
      </c>
      <c r="AY10" s="226">
        <f t="shared" si="38"/>
        <v>5</v>
      </c>
      <c r="AZ10" s="227">
        <f t="shared" si="38"/>
        <v>30</v>
      </c>
      <c r="BA10" s="216" t="str">
        <f t="shared" si="38"/>
        <v/>
      </c>
      <c r="BB10" s="216" t="str">
        <f t="shared" si="38"/>
        <v/>
      </c>
      <c r="BC10" s="216" t="str">
        <f t="shared" si="38"/>
        <v/>
      </c>
      <c r="BD10" s="216" t="str">
        <f t="shared" si="38"/>
        <v/>
      </c>
      <c r="BE10" s="226">
        <f t="shared" si="38"/>
        <v>2</v>
      </c>
      <c r="BF10" s="216" t="str">
        <f t="shared" si="38"/>
        <v/>
      </c>
      <c r="BG10" s="216" t="str">
        <f t="shared" si="38"/>
        <v/>
      </c>
      <c r="BH10" s="226">
        <f t="shared" si="38"/>
        <v>10</v>
      </c>
      <c r="BI10" s="216" t="str">
        <f t="shared" si="38"/>
        <v/>
      </c>
      <c r="BJ10" s="226">
        <f t="shared" si="38"/>
        <v>5</v>
      </c>
      <c r="BK10" s="216" t="str">
        <f t="shared" si="38"/>
        <v/>
      </c>
      <c r="BL10" s="216" t="str">
        <f t="shared" si="38"/>
        <v/>
      </c>
      <c r="BM10" s="231" t="str">
        <f t="shared" si="38"/>
        <v/>
      </c>
      <c r="BN10" s="225" t="e">
        <f>$AS10*Assembly!Z$4+$AT10*Assembly!Z$5+$AU10*Assembly!Z$6+$AV10*Assembly!Z$7+$AW10*Assembly!Z$8+$AX10*Assembly!Z$9+$AY10*Assembly!Z$10+$AZ10*Assembly!Z$11+$BA10*Assembly!Z$12+$BB10*Assembly!Z$13+$BC10*Assembly!Z$14+$BD10*Assembly!Z$15+$BE10*Assembly!Z$16+$BF10*Assembly!Z$17+$BG10*Assembly!Z$18+$BH10*Assembly!Z$19+$BI10*Assembly!Z$20+$BJ10*Assembly!Z$21+$BK10*Assembly!Z$22+$BL10*Assembly!Z$23+$BM10*Assembly!Z$24</f>
        <v>#VALUE!</v>
      </c>
      <c r="BO10" s="226" t="e">
        <f t="shared" si="3"/>
        <v>#VALUE!</v>
      </c>
      <c r="BP10" s="133"/>
      <c r="BQ10" s="226" t="e">
        <f>$AS10*Assembly!AD$4+$AT10*Assembly!AD$5+$AU10*Assembly!AD$6+$AV10*Assembly!AD$7+$AW10*Assembly!AD$8+$AX10*Assembly!AD$9+$AY10*Assembly!AD$10+$AZ10*Assembly!AD$11+$BA10*Assembly!AD$12+$BB10*Assembly!AD$13+$BC10*Assembly!AD$14+$BD10*Assembly!AD$15+$BE10*Assembly!AD$16+$BF10*Assembly!AD$17+$BG10*Assembly!AD$18+$BH10*Assembly!AD$19+$BI10*Assembly!AD$20+$BJ10*Assembly!AD$21+$BK10*Assembly!AD$22+$BL10*Assembly!AD$23+$BM10*Assembly!AD$24</f>
        <v>#VALUE!</v>
      </c>
      <c r="BR10" s="236" t="e">
        <f t="shared" si="4"/>
        <v>#VALUE!</v>
      </c>
      <c r="BS10" s="237" t="e">
        <f t="shared" si="5"/>
        <v>#VALUE!</v>
      </c>
      <c r="BT10" s="238" t="e">
        <f t="shared" si="6"/>
        <v>#VALUE!</v>
      </c>
      <c r="BU10" s="237" t="e">
        <f t="shared" si="7"/>
        <v>#VALUE!</v>
      </c>
      <c r="BV10" s="226" t="e">
        <f>$AS10*Assembly!Y$4+$AT10*Assembly!Y$5+$AU10*Assembly!Y$6+$AV10*Assembly!Y$7+$AW10*Assembly!Y$8+$AX10*Assembly!Y$9+$AY10*Assembly!Y$10+$AZ10*Assembly!Y$11+$BA10*Assembly!Y$12+$BB10*Assembly!Y$13+$BC10*Assembly!Y$14+$BD10*Assembly!Y$15+$BE10*Assembly!Y$16+$BF10*Assembly!Y$17+$BG10*Assembly!Y$18+$BH10*Assembly!Y$19+$BI10*Assembly!Y$20+$BJ10*Assembly!Y$21+$BK10*Assembly!Y$22+$BL10*Assembly!Y$23+$BM10*Assembly!Y$24</f>
        <v>#VALUE!</v>
      </c>
      <c r="BW10" s="226" t="e">
        <f t="shared" si="8"/>
        <v>#VALUE!</v>
      </c>
      <c r="BX10" s="239" t="e">
        <f t="shared" si="9"/>
        <v>#VALUE!</v>
      </c>
      <c r="BY10" s="240" t="e">
        <f>$AS10*Assembly!AC$4+$AT10*Assembly!AC$5+$AU10*Assembly!AC$6+$AV10*Assembly!AC$7+$AW10*Assembly!AC$8+$AX10*Assembly!AC$9+$AY10*Assembly!AC$10+$AZ10*Assembly!AC$11+$BA10*Assembly!AC$12+$BB10*Assembly!AC$13+$BC10*Assembly!AC$14+$BD10*Assembly!AC$15+$BE10*Assembly!AC$16+$BF10*Assembly!AC$17+$BG10*Assembly!AC$18+$BH10*Assembly!AC$19+$BI10*Assembly!AC$20+$BJ10*Assembly!AC$21+$BK10*Assembly!AC$22+$BL10*Assembly!AC$23+$BM10*Assembly!AC$24</f>
        <v>#VALUE!</v>
      </c>
      <c r="BZ10" s="219" t="e">
        <f>$AS10*Assembly!M$4+$AT10*Assembly!M$5+$AU10*Assembly!M$6+$AV10*Assembly!M$7+$AW10*Assembly!M$8+$AX10*Assembly!M$9+$AY10*Assembly!M$10+$AZ10*Assembly!M$11+$BA10*Assembly!M$12+$BB10*Assembly!M$13+$BC10*Assembly!M$14+$BD10*Assembly!M$15+$BE10*Assembly!M$16+$BF10*Assembly!M$17+$BG10*Assembly!M$18+$BH10*Assembly!M$19+$BI10*Assembly!M$20+$BJ10*Assembly!M$21+$BK10*Assembly!M$22+$BL10*Assembly!M$23+$BM10*Assembly!M$24</f>
        <v>#VALUE!</v>
      </c>
      <c r="CA10" s="219" t="e">
        <f>$AS10*Assembly!N$4+$AT10*Assembly!N$5+$AU10*Assembly!N$6+$AV10*Assembly!N$7+$AW10*Assembly!N$8+$AX10*Assembly!N$9+$AY10*Assembly!N$10+$AZ10*Assembly!N$11+$BA10*Assembly!N$12+$BB10*Assembly!N$13+$BC10*Assembly!N$14+$BD10*Assembly!N$15+$BE10*Assembly!N$16+$BF10*Assembly!N$17+$BG10*Assembly!N$18+$BH10*Assembly!N$19+$BI10*Assembly!N$20+$BJ10*Assembly!N$21+$BK10*Assembly!N$22+$BL10*Assembly!N$23+$BM10*Assembly!N$24</f>
        <v>#VALUE!</v>
      </c>
      <c r="CB10" s="219" t="e">
        <f>$AS10*Assembly!O$4+$AT10*Assembly!O$5+$AU10*Assembly!O$6+$AV10*Assembly!O$7+$AW10*Assembly!O$8+$AX10*Assembly!O$9+$AY10*Assembly!O$10+$AZ10*Assembly!O$11+$BA10*Assembly!O$12+$BB10*Assembly!O$13+$BC10*Assembly!O$14+$BD10*Assembly!O$15+$BE10*Assembly!O$16+$BF10*Assembly!O$17+$BG10*Assembly!O$18+$BH10*Assembly!O$19+$BI10*Assembly!O$20+$BJ10*Assembly!O$21+$BK10*Assembly!O$22+$BL10*Assembly!O$23+$BM10*Assembly!O$24</f>
        <v>#VALUE!</v>
      </c>
      <c r="CC10" s="218" t="e">
        <f>$AS10*Assembly!P$4+$AT10*Assembly!P$5+$AU10*Assembly!P$6+$AV10*Assembly!P$7+$AW10*Assembly!P$8+$AX10*Assembly!P$9+$AY10*Assembly!P$10+$AZ10*Assembly!P$11+$BA10*Assembly!P$12+$BB10*Assembly!P$13+$BC10*Assembly!P$14+$BD10*Assembly!P$15+$BE10*Assembly!P$16+$BF10*Assembly!P$17+$BG10*Assembly!P$18+$BH10*Assembly!P$19+$BI10*Assembly!P$20+$BJ10*Assembly!P$21+$BK10*Assembly!P$22+$BL10*Assembly!P$23+$BM10*Assembly!P$24</f>
        <v>#VALUE!</v>
      </c>
      <c r="CD10" s="218" t="e">
        <f>$AS10*Assembly!Q$4+$AT10*Assembly!Q$5+$AU10*Assembly!Q$6+$AV10*Assembly!Q$7+$AW10*Assembly!Q$8+$AX10*Assembly!Q$9+$AY10*Assembly!Q$10+$AZ10*Assembly!Q$11+$BA10*Assembly!Q$12+$BB10*Assembly!Q$13+$BC10*Assembly!Q$14+$BD10*Assembly!Q$15+$BE10*Assembly!Q$16+$BF10*Assembly!Q$17+$BG10*Assembly!Q$18+$BH10*Assembly!Q$19+$BI10*Assembly!Q$20+$BJ10*Assembly!Q$21+$BK10*Assembly!Q$22+$BL10*Assembly!Q$23+$BM10*Assembly!Q$24</f>
        <v>#VALUE!</v>
      </c>
      <c r="CE10" s="219" t="e">
        <f>$AS10*Assembly!R$4+$AT10*Assembly!R$5+$AU10*Assembly!R$6+$AV10*Assembly!R$7+$AW10*Assembly!R$8+$AX10*Assembly!R$9+$AY10*Assembly!R$10+$AZ10*Assembly!R$11+$BA10*Assembly!R$12+$BB10*Assembly!R$13+$BC10*Assembly!R$14+$BD10*Assembly!R$15+$BE10*Assembly!R$16+$BF10*Assembly!R$17+$BG10*Assembly!R$18+$BH10*Assembly!R$19+$BI10*Assembly!R$20+$BJ10*Assembly!R$21+$BK10*Assembly!R$22+$BL10*Assembly!R$23+$BM10*Assembly!R$24</f>
        <v>#VALUE!</v>
      </c>
      <c r="CF10" s="218" t="e">
        <f>$AS10*Assembly!S$4+$AT10*Assembly!S$5+$AU10*Assembly!S$6+$AV10*Assembly!S$7+$AW10*Assembly!S$8+$AX10*Assembly!S$9+$AY10*Assembly!S$10+$AZ10*Assembly!S$11+$BA10*Assembly!S$12+$BB10*Assembly!S$13+$BC10*Assembly!S$14+$BD10*Assembly!S$15+$BE10*Assembly!S$16+$BF10*Assembly!S$17+$BG10*Assembly!S$18+$BH10*Assembly!S$19+$BI10*Assembly!S$20+$BJ10*Assembly!S$21+$BK10*Assembly!S$22+$BL10*Assembly!S$23+$BM10*Assembly!S$24</f>
        <v>#VALUE!</v>
      </c>
      <c r="CG10" s="218" t="e">
        <f>$AS10*Assembly!T$4+$AT10*Assembly!T$5+$AU10*Assembly!T$6+$AV10*Assembly!T$7+$AW10*Assembly!T$8+$AX10*Assembly!T$9+$AY10*Assembly!T$10+$AZ10*Assembly!T$11+$BA10*Assembly!T$12+$BB10*Assembly!T$13+$BC10*Assembly!T$14+$BD10*Assembly!T$15+$BE10*Assembly!T$16+$BF10*Assembly!T$17+$BG10*Assembly!T$18+$BH10*Assembly!T$19+$BI10*Assembly!T$20+$BJ10*Assembly!T$21+$BK10*Assembly!T$22+$BL10*Assembly!T$23+$BM10*Assembly!T$24</f>
        <v>#VALUE!</v>
      </c>
      <c r="CH10" s="218" t="e">
        <f>$AS10*Assembly!U$4+$AT10*Assembly!U$5+$AU10*Assembly!U$6+$AV10*Assembly!U$7+$AW10*Assembly!U$8+$AX10*Assembly!U$9+$AY10*Assembly!U$10+$AZ10*Assembly!U$11+$BA10*Assembly!U$12+$BB10*Assembly!U$13+$BC10*Assembly!U$14+$BD10*Assembly!U$15+$BE10*Assembly!U$16+$BF10*Assembly!U$17+$BG10*Assembly!U$18+$BH10*Assembly!U$19+$BI10*Assembly!U$20+$BJ10*Assembly!U$21+$BK10*Assembly!U$22+$BL10*Assembly!U$23+$BM10*Assembly!U$24</f>
        <v>#VALUE!</v>
      </c>
      <c r="CI10" s="219" t="e">
        <f>$AS10*Assembly!V$4+$AT10*Assembly!V$5+$AU10*Assembly!V$6+$AV10*Assembly!V$7+$AW10*Assembly!V$8+$AX10*Assembly!V$9+$AY10*Assembly!V$10+$AZ10*Assembly!V$11+$BA10*Assembly!V$12+$BB10*Assembly!V$13+$BC10*Assembly!V$14+$BD10*Assembly!V$15+$BE10*Assembly!V$16+$BF10*Assembly!V$17+$BG10*Assembly!V$18+$BH10*Assembly!V$19+$BI10*Assembly!V$20+$BJ10*Assembly!V$21+$BK10*Assembly!V$22+$BL10*Assembly!V$23+$BM10*Assembly!V$24</f>
        <v>#VALUE!</v>
      </c>
      <c r="CJ10" s="219" t="e">
        <f>BZ10*Refining!$F$3</f>
        <v>#VALUE!</v>
      </c>
      <c r="CK10" s="219" t="e">
        <f>CA10*Refining!$F$4</f>
        <v>#VALUE!</v>
      </c>
      <c r="CL10" s="219" t="e">
        <f>CB10*Refining!$F$5</f>
        <v>#VALUE!</v>
      </c>
      <c r="CM10" s="219" t="e">
        <f>CC10*Refining!$F$6</f>
        <v>#VALUE!</v>
      </c>
      <c r="CN10" s="219" t="e">
        <f>CD10*Refining!$F$7</f>
        <v>#VALUE!</v>
      </c>
      <c r="CO10" s="219" t="e">
        <f>CE10*Refining!$F$8</f>
        <v>#VALUE!</v>
      </c>
      <c r="CP10" s="219" t="e">
        <f>CF10*Refining!$F$9</f>
        <v>#VALUE!</v>
      </c>
      <c r="CQ10" s="219" t="e">
        <f>CG10*Refining!$F$10</f>
        <v>#VALUE!</v>
      </c>
      <c r="CR10" s="219" t="e">
        <f>CH10*Refining!$F$11</f>
        <v>#VALUE!</v>
      </c>
      <c r="CS10" s="219" t="e">
        <f>CI10*Refining!$F$12</f>
        <v>#VALUE!</v>
      </c>
      <c r="CT10" s="243" t="e">
        <f t="shared" ref="CT10:DM10" si="39">IF(BZ10 = 0, "", BZ10)</f>
        <v>#VALUE!</v>
      </c>
      <c r="CU10" s="245" t="e">
        <f t="shared" si="39"/>
        <v>#VALUE!</v>
      </c>
      <c r="CV10" s="246" t="e">
        <f t="shared" si="39"/>
        <v>#VALUE!</v>
      </c>
      <c r="CW10" s="246" t="e">
        <f t="shared" si="39"/>
        <v>#VALUE!</v>
      </c>
      <c r="CX10" s="246" t="e">
        <f t="shared" si="39"/>
        <v>#VALUE!</v>
      </c>
      <c r="CY10" s="246" t="e">
        <f t="shared" si="39"/>
        <v>#VALUE!</v>
      </c>
      <c r="CZ10" s="246" t="e">
        <f t="shared" si="39"/>
        <v>#VALUE!</v>
      </c>
      <c r="DA10" s="246" t="e">
        <f t="shared" si="39"/>
        <v>#VALUE!</v>
      </c>
      <c r="DB10" s="246" t="e">
        <f t="shared" si="39"/>
        <v>#VALUE!</v>
      </c>
      <c r="DC10" s="251" t="e">
        <f t="shared" si="39"/>
        <v>#VALUE!</v>
      </c>
      <c r="DD10" s="243" t="e">
        <f t="shared" si="39"/>
        <v>#VALUE!</v>
      </c>
      <c r="DE10" s="245" t="e">
        <f t="shared" si="39"/>
        <v>#VALUE!</v>
      </c>
      <c r="DF10" s="246" t="e">
        <f t="shared" si="39"/>
        <v>#VALUE!</v>
      </c>
      <c r="DG10" s="246" t="e">
        <f t="shared" si="39"/>
        <v>#VALUE!</v>
      </c>
      <c r="DH10" s="254" t="e">
        <f t="shared" si="39"/>
        <v>#VALUE!</v>
      </c>
      <c r="DI10" s="246" t="e">
        <f t="shared" si="39"/>
        <v>#VALUE!</v>
      </c>
      <c r="DJ10" s="245" t="e">
        <f t="shared" si="39"/>
        <v>#VALUE!</v>
      </c>
      <c r="DK10" s="246" t="e">
        <f t="shared" si="39"/>
        <v>#VALUE!</v>
      </c>
      <c r="DL10" s="246" t="e">
        <f t="shared" si="39"/>
        <v>#VALUE!</v>
      </c>
      <c r="DM10" s="251" t="e">
        <f t="shared" si="39"/>
        <v>#VALUE!</v>
      </c>
      <c r="DN10" s="243" t="e">
        <f t="shared" si="11"/>
        <v>#VALUE!</v>
      </c>
      <c r="DO10" s="245" t="e">
        <f t="shared" si="12"/>
        <v>#VALUE!</v>
      </c>
      <c r="DP10" s="263" t="e">
        <f t="shared" si="13"/>
        <v>#VALUE!</v>
      </c>
      <c r="DQ10" s="226" t="e">
        <f>CT10*'Ores &amp; Ingots'!$C$3+CU10*'Ores &amp; Ingots'!$C$4+CV10*'Ores &amp; Ingots'!$C$5+CW10*'Ores &amp; Ingots'!$C$6+CX10*'Ores &amp; Ingots'!$C$7+CY10*'Ores &amp; Ingots'!$C$8+CZ10*'Ores &amp; Ingots'!$C$9+DA10*'Ores &amp; Ingots'!$C$10+DB10*'Ores &amp; Ingots'!$C$11+DC10*'Ores &amp; Ingots'!$C$12</f>
        <v>#VALUE!</v>
      </c>
      <c r="DR10" s="226" t="e">
        <f>DD10*'Ores &amp; Ingots'!$B$3+DE10*'Ores &amp; Ingots'!$B$4+DF10*'Ores &amp; Ingots'!$B$5+DG10*'Ores &amp; Ingots'!$B$6+DH10*'Ores &amp; Ingots'!$B$7+DI10*'Ores &amp; Ingots'!$B$8+DJ10*'Ores &amp; Ingots'!$B$9+DK10*'Ores &amp; Ingots'!$B$10+DL10*'Ores &amp; Ingots'!$B$11+DM10*'Ores &amp; Ingots'!$B$12</f>
        <v>#VALUE!</v>
      </c>
      <c r="DS10" s="245" t="e">
        <f>CT10*Refining!$G$3+CU10*Refining!$G$4+CV10*Refining!$G$5+CW10*Refining!$G$6+CX10*Refining!$G$7+CY10*Refining!$G$8+CZ10*Refining!$G$9+DA10*Refining!$G$10+DB10*Refining!$G$11+DC10*Refining!$G$12</f>
        <v>#VALUE!</v>
      </c>
      <c r="DT10" s="189" t="e">
        <f t="shared" si="14"/>
        <v>#VALUE!</v>
      </c>
      <c r="DU10" s="260" t="e">
        <f t="shared" si="15"/>
        <v>#VALUE!</v>
      </c>
      <c r="DV10" s="243" t="e">
        <f t="shared" si="16"/>
        <v>#VALUE!</v>
      </c>
      <c r="DW10" s="262" t="e">
        <f t="shared" ref="DW10:DX10" si="40">DV10/60</f>
        <v>#VALUE!</v>
      </c>
      <c r="DX10" s="262" t="e">
        <f t="shared" si="40"/>
        <v>#VALUE!</v>
      </c>
      <c r="DY10" s="243" t="e">
        <f t="shared" si="18"/>
        <v>#VALUE!</v>
      </c>
      <c r="DZ10" s="262" t="e">
        <f t="shared" ref="DZ10:EA10" si="41">DY10/1000</f>
        <v>#VALUE!</v>
      </c>
      <c r="EA10" s="264" t="e">
        <f t="shared" si="41"/>
        <v>#VALUE!</v>
      </c>
      <c r="EB10" s="239" t="e">
        <f t="shared" si="20"/>
        <v>#VALUE!</v>
      </c>
      <c r="EC10" s="266" t="e">
        <f t="shared" si="21"/>
        <v>#VALUE!</v>
      </c>
      <c r="ED10" s="133" t="s">
        <v>28</v>
      </c>
    </row>
    <row r="11" spans="1:134" ht="15.75" customHeight="1" x14ac:dyDescent="0.2">
      <c r="A11" s="917" t="s">
        <v>103</v>
      </c>
      <c r="B11" s="55" t="s">
        <v>235</v>
      </c>
      <c r="C11" s="56" t="s">
        <v>156</v>
      </c>
      <c r="D11" s="56">
        <v>1</v>
      </c>
      <c r="E11" s="56">
        <v>1</v>
      </c>
      <c r="F11" s="56">
        <v>1</v>
      </c>
      <c r="G11" s="57">
        <f t="shared" si="0"/>
        <v>15.625</v>
      </c>
      <c r="H11" s="58">
        <v>40</v>
      </c>
      <c r="I11" s="58">
        <v>40</v>
      </c>
      <c r="J11" s="58">
        <f>H11/Main!$D$9</f>
        <v>8</v>
      </c>
      <c r="K11" s="58">
        <f>I11/Main!$D$10</f>
        <v>20</v>
      </c>
      <c r="L11" s="58">
        <f t="shared" si="1"/>
        <v>2.5</v>
      </c>
      <c r="M11" s="58">
        <v>1</v>
      </c>
      <c r="N11" s="60"/>
      <c r="O11" s="270">
        <v>15000000</v>
      </c>
      <c r="P11" s="62">
        <v>1000</v>
      </c>
      <c r="Q11" s="62">
        <f>P11*Main!$D$6</f>
        <v>10000</v>
      </c>
      <c r="R11" s="63"/>
      <c r="S11" s="60"/>
      <c r="T11" s="60"/>
      <c r="U11" s="64"/>
      <c r="V11" s="60"/>
      <c r="W11" s="69" t="s">
        <v>220</v>
      </c>
      <c r="X11" s="70">
        <v>80</v>
      </c>
      <c r="Y11" s="70">
        <v>0</v>
      </c>
      <c r="Z11" s="70">
        <v>0</v>
      </c>
      <c r="AA11" s="70">
        <v>8</v>
      </c>
      <c r="AB11" s="70">
        <v>40</v>
      </c>
      <c r="AC11" s="70">
        <v>0</v>
      </c>
      <c r="AD11" s="70">
        <v>6</v>
      </c>
      <c r="AE11" s="75">
        <v>25</v>
      </c>
      <c r="AF11" s="70">
        <v>0</v>
      </c>
      <c r="AG11" s="70">
        <v>0</v>
      </c>
      <c r="AH11" s="70">
        <v>0</v>
      </c>
      <c r="AI11" s="70">
        <v>4</v>
      </c>
      <c r="AJ11" s="70">
        <v>0</v>
      </c>
      <c r="AK11" s="70">
        <v>100</v>
      </c>
      <c r="AL11" s="70">
        <v>0</v>
      </c>
      <c r="AM11" s="70">
        <v>0</v>
      </c>
      <c r="AN11" s="70">
        <v>0</v>
      </c>
      <c r="AO11" s="70">
        <v>0</v>
      </c>
      <c r="AP11" s="70">
        <v>0</v>
      </c>
      <c r="AQ11" s="70">
        <v>0</v>
      </c>
      <c r="AR11" s="70">
        <v>0</v>
      </c>
      <c r="AS11" s="93">
        <f t="shared" ref="AS11:BM11" si="42">IF(X11 = 0, "", X11)</f>
        <v>80</v>
      </c>
      <c r="AT11" s="56" t="str">
        <f t="shared" si="42"/>
        <v/>
      </c>
      <c r="AU11" s="56" t="str">
        <f t="shared" si="42"/>
        <v/>
      </c>
      <c r="AV11" s="81">
        <f t="shared" si="42"/>
        <v>8</v>
      </c>
      <c r="AW11" s="81">
        <f t="shared" si="42"/>
        <v>40</v>
      </c>
      <c r="AX11" s="56" t="str">
        <f t="shared" si="42"/>
        <v/>
      </c>
      <c r="AY11" s="81">
        <f t="shared" si="42"/>
        <v>6</v>
      </c>
      <c r="AZ11" s="83">
        <f t="shared" si="42"/>
        <v>25</v>
      </c>
      <c r="BA11" s="56" t="str">
        <f t="shared" si="42"/>
        <v/>
      </c>
      <c r="BB11" s="56" t="str">
        <f t="shared" si="42"/>
        <v/>
      </c>
      <c r="BC11" s="56" t="str">
        <f t="shared" si="42"/>
        <v/>
      </c>
      <c r="BD11" s="81">
        <f t="shared" si="42"/>
        <v>4</v>
      </c>
      <c r="BE11" s="56" t="str">
        <f t="shared" si="42"/>
        <v/>
      </c>
      <c r="BF11" s="81">
        <f t="shared" si="42"/>
        <v>100</v>
      </c>
      <c r="BG11" s="56" t="str">
        <f t="shared" si="42"/>
        <v/>
      </c>
      <c r="BH11" s="56" t="str">
        <f t="shared" si="42"/>
        <v/>
      </c>
      <c r="BI11" s="56" t="str">
        <f t="shared" si="42"/>
        <v/>
      </c>
      <c r="BJ11" s="56" t="str">
        <f t="shared" si="42"/>
        <v/>
      </c>
      <c r="BK11" s="56" t="str">
        <f t="shared" si="42"/>
        <v/>
      </c>
      <c r="BL11" s="56" t="str">
        <f t="shared" si="42"/>
        <v/>
      </c>
      <c r="BM11" s="85" t="str">
        <f t="shared" si="42"/>
        <v/>
      </c>
      <c r="BN11" s="93" t="e">
        <f>$AS11*Assembly!Z$4+$AT11*Assembly!Z$5+$AU11*Assembly!Z$6+$AV11*Assembly!Z$7+$AW11*Assembly!Z$8+$AX11*Assembly!Z$9+$AY11*Assembly!Z$10+$AZ11*Assembly!Z$11+$BA11*Assembly!Z$12+$BB11*Assembly!Z$13+$BC11*Assembly!Z$14+$BD11*Assembly!Z$15+$BE11*Assembly!Z$16+$BF11*Assembly!Z$17+$BG11*Assembly!Z$18+$BH11*Assembly!Z$19+$BI11*Assembly!Z$20+$BJ11*Assembly!Z$21+$BK11*Assembly!Z$22+$BL11*Assembly!Z$23+$BM11*Assembly!Z$24</f>
        <v>#VALUE!</v>
      </c>
      <c r="BO11" s="81" t="e">
        <f t="shared" si="3"/>
        <v>#VALUE!</v>
      </c>
      <c r="BP11" s="271" t="e">
        <f t="shared" ref="BP11:BP18" si="43">O11/BN11</f>
        <v>#VALUE!</v>
      </c>
      <c r="BQ11" s="81" t="e">
        <f>$AS11*Assembly!AD$4+$AT11*Assembly!AD$5+$AU11*Assembly!AD$6+$AV11*Assembly!AD$7+$AW11*Assembly!AD$8+$AX11*Assembly!AD$9+$AY11*Assembly!AD$10+$AZ11*Assembly!AD$11+$BA11*Assembly!AD$12+$BB11*Assembly!AD$13+$BC11*Assembly!AD$14+$BD11*Assembly!AD$15+$BE11*Assembly!AD$16+$BF11*Assembly!AD$17+$BG11*Assembly!AD$18+$BH11*Assembly!AD$19+$BI11*Assembly!AD$20+$BJ11*Assembly!AD$21+$BK11*Assembly!AD$22+$BL11*Assembly!AD$23+$BM11*Assembly!AD$24</f>
        <v>#VALUE!</v>
      </c>
      <c r="BR11" s="98" t="e">
        <f t="shared" si="4"/>
        <v>#VALUE!</v>
      </c>
      <c r="BS11" s="99" t="e">
        <f t="shared" si="5"/>
        <v>#VALUE!</v>
      </c>
      <c r="BT11" s="101" t="e">
        <f t="shared" si="6"/>
        <v>#VALUE!</v>
      </c>
      <c r="BU11" s="99" t="e">
        <f t="shared" si="7"/>
        <v>#VALUE!</v>
      </c>
      <c r="BV11" s="81" t="e">
        <f>$AS11*Assembly!Y$4+$AT11*Assembly!Y$5+$AU11*Assembly!Y$6+$AV11*Assembly!Y$7+$AW11*Assembly!Y$8+$AX11*Assembly!Y$9+$AY11*Assembly!Y$10+$AZ11*Assembly!Y$11+$BA11*Assembly!Y$12+$BB11*Assembly!Y$13+$BC11*Assembly!Y$14+$BD11*Assembly!Y$15+$BE11*Assembly!Y$16+$BF11*Assembly!Y$17+$BG11*Assembly!Y$18+$BH11*Assembly!Y$19+$BI11*Assembly!Y$20+$BJ11*Assembly!Y$21+$BK11*Assembly!Y$22+$BL11*Assembly!Y$23+$BM11*Assembly!Y$24</f>
        <v>#VALUE!</v>
      </c>
      <c r="BW11" s="81" t="e">
        <f t="shared" si="8"/>
        <v>#VALUE!</v>
      </c>
      <c r="BX11" s="106" t="e">
        <f t="shared" si="9"/>
        <v>#VALUE!</v>
      </c>
      <c r="BY11" s="108" t="e">
        <f>$AS11*Assembly!AC$4+$AT11*Assembly!AC$5+$AU11*Assembly!AC$6+$AV11*Assembly!AC$7+$AW11*Assembly!AC$8+$AX11*Assembly!AC$9+$AY11*Assembly!AC$10+$AZ11*Assembly!AC$11+$BA11*Assembly!AC$12+$BB11*Assembly!AC$13+$BC11*Assembly!AC$14+$BD11*Assembly!AC$15+$BE11*Assembly!AC$16+$BF11*Assembly!AC$17+$BG11*Assembly!AC$18+$BH11*Assembly!AC$19+$BI11*Assembly!AC$20+$BJ11*Assembly!AC$21+$BK11*Assembly!AC$22+$BL11*Assembly!AC$23+$BM11*Assembly!AC$24</f>
        <v>#VALUE!</v>
      </c>
      <c r="BZ11" s="62" t="e">
        <f>$AS11*Assembly!M$4+$AT11*Assembly!M$5+$AU11*Assembly!M$6+$AV11*Assembly!M$7+$AW11*Assembly!M$8+$AX11*Assembly!M$9+$AY11*Assembly!M$10+$AZ11*Assembly!M$11+$BA11*Assembly!M$12+$BB11*Assembly!M$13+$BC11*Assembly!M$14+$BD11*Assembly!M$15+$BE11*Assembly!M$16+$BF11*Assembly!M$17+$BG11*Assembly!M$18+$BH11*Assembly!M$19+$BI11*Assembly!M$20+$BJ11*Assembly!M$21+$BK11*Assembly!M$22+$BL11*Assembly!M$23+$BM11*Assembly!M$24</f>
        <v>#VALUE!</v>
      </c>
      <c r="CA11" s="62" t="e">
        <f>$AS11*Assembly!N$4+$AT11*Assembly!N$5+$AU11*Assembly!N$6+$AV11*Assembly!N$7+$AW11*Assembly!N$8+$AX11*Assembly!N$9+$AY11*Assembly!N$10+$AZ11*Assembly!N$11+$BA11*Assembly!N$12+$BB11*Assembly!N$13+$BC11*Assembly!N$14+$BD11*Assembly!N$15+$BE11*Assembly!N$16+$BF11*Assembly!N$17+$BG11*Assembly!N$18+$BH11*Assembly!N$19+$BI11*Assembly!N$20+$BJ11*Assembly!N$21+$BK11*Assembly!N$22+$BL11*Assembly!N$23+$BM11*Assembly!N$24</f>
        <v>#VALUE!</v>
      </c>
      <c r="CB11" s="62" t="e">
        <f>$AS11*Assembly!O$4+$AT11*Assembly!O$5+$AU11*Assembly!O$6+$AV11*Assembly!O$7+$AW11*Assembly!O$8+$AX11*Assembly!O$9+$AY11*Assembly!O$10+$AZ11*Assembly!O$11+$BA11*Assembly!O$12+$BB11*Assembly!O$13+$BC11*Assembly!O$14+$BD11*Assembly!O$15+$BE11*Assembly!O$16+$BF11*Assembly!O$17+$BG11*Assembly!O$18+$BH11*Assembly!O$19+$BI11*Assembly!O$20+$BJ11*Assembly!O$21+$BK11*Assembly!O$22+$BL11*Assembly!O$23+$BM11*Assembly!O$24</f>
        <v>#VALUE!</v>
      </c>
      <c r="CC11" s="58" t="e">
        <f>$AS11*Assembly!P$4+$AT11*Assembly!P$5+$AU11*Assembly!P$6+$AV11*Assembly!P$7+$AW11*Assembly!P$8+$AX11*Assembly!P$9+$AY11*Assembly!P$10+$AZ11*Assembly!P$11+$BA11*Assembly!P$12+$BB11*Assembly!P$13+$BC11*Assembly!P$14+$BD11*Assembly!P$15+$BE11*Assembly!P$16+$BF11*Assembly!P$17+$BG11*Assembly!P$18+$BH11*Assembly!P$19+$BI11*Assembly!P$20+$BJ11*Assembly!P$21+$BK11*Assembly!P$22+$BL11*Assembly!P$23+$BM11*Assembly!P$24</f>
        <v>#VALUE!</v>
      </c>
      <c r="CD11" s="58" t="e">
        <f>$AS11*Assembly!Q$4+$AT11*Assembly!Q$5+$AU11*Assembly!Q$6+$AV11*Assembly!Q$7+$AW11*Assembly!Q$8+$AX11*Assembly!Q$9+$AY11*Assembly!Q$10+$AZ11*Assembly!Q$11+$BA11*Assembly!Q$12+$BB11*Assembly!Q$13+$BC11*Assembly!Q$14+$BD11*Assembly!Q$15+$BE11*Assembly!Q$16+$BF11*Assembly!Q$17+$BG11*Assembly!Q$18+$BH11*Assembly!Q$19+$BI11*Assembly!Q$20+$BJ11*Assembly!Q$21+$BK11*Assembly!Q$22+$BL11*Assembly!Q$23+$BM11*Assembly!Q$24</f>
        <v>#VALUE!</v>
      </c>
      <c r="CE11" s="62" t="e">
        <f>$AS11*Assembly!R$4+$AT11*Assembly!R$5+$AU11*Assembly!R$6+$AV11*Assembly!R$7+$AW11*Assembly!R$8+$AX11*Assembly!R$9+$AY11*Assembly!R$10+$AZ11*Assembly!R$11+$BA11*Assembly!R$12+$BB11*Assembly!R$13+$BC11*Assembly!R$14+$BD11*Assembly!R$15+$BE11*Assembly!R$16+$BF11*Assembly!R$17+$BG11*Assembly!R$18+$BH11*Assembly!R$19+$BI11*Assembly!R$20+$BJ11*Assembly!R$21+$BK11*Assembly!R$22+$BL11*Assembly!R$23+$BM11*Assembly!R$24</f>
        <v>#VALUE!</v>
      </c>
      <c r="CF11" s="58" t="e">
        <f>$AS11*Assembly!S$4+$AT11*Assembly!S$5+$AU11*Assembly!S$6+$AV11*Assembly!S$7+$AW11*Assembly!S$8+$AX11*Assembly!S$9+$AY11*Assembly!S$10+$AZ11*Assembly!S$11+$BA11*Assembly!S$12+$BB11*Assembly!S$13+$BC11*Assembly!S$14+$BD11*Assembly!S$15+$BE11*Assembly!S$16+$BF11*Assembly!S$17+$BG11*Assembly!S$18+$BH11*Assembly!S$19+$BI11*Assembly!S$20+$BJ11*Assembly!S$21+$BK11*Assembly!S$22+$BL11*Assembly!S$23+$BM11*Assembly!S$24</f>
        <v>#VALUE!</v>
      </c>
      <c r="CG11" s="58" t="e">
        <f>$AS11*Assembly!T$4+$AT11*Assembly!T$5+$AU11*Assembly!T$6+$AV11*Assembly!T$7+$AW11*Assembly!T$8+$AX11*Assembly!T$9+$AY11*Assembly!T$10+$AZ11*Assembly!T$11+$BA11*Assembly!T$12+$BB11*Assembly!T$13+$BC11*Assembly!T$14+$BD11*Assembly!T$15+$BE11*Assembly!T$16+$BF11*Assembly!T$17+$BG11*Assembly!T$18+$BH11*Assembly!T$19+$BI11*Assembly!T$20+$BJ11*Assembly!T$21+$BK11*Assembly!T$22+$BL11*Assembly!T$23+$BM11*Assembly!T$24</f>
        <v>#VALUE!</v>
      </c>
      <c r="CH11" s="58" t="e">
        <f>$AS11*Assembly!U$4+$AT11*Assembly!U$5+$AU11*Assembly!U$6+$AV11*Assembly!U$7+$AW11*Assembly!U$8+$AX11*Assembly!U$9+$AY11*Assembly!U$10+$AZ11*Assembly!U$11+$BA11*Assembly!U$12+$BB11*Assembly!U$13+$BC11*Assembly!U$14+$BD11*Assembly!U$15+$BE11*Assembly!U$16+$BF11*Assembly!U$17+$BG11*Assembly!U$18+$BH11*Assembly!U$19+$BI11*Assembly!U$20+$BJ11*Assembly!U$21+$BK11*Assembly!U$22+$BL11*Assembly!U$23+$BM11*Assembly!U$24</f>
        <v>#VALUE!</v>
      </c>
      <c r="CI11" s="62" t="e">
        <f>$AS11*Assembly!V$4+$AT11*Assembly!V$5+$AU11*Assembly!V$6+$AV11*Assembly!V$7+$AW11*Assembly!V$8+$AX11*Assembly!V$9+$AY11*Assembly!V$10+$AZ11*Assembly!V$11+$BA11*Assembly!V$12+$BB11*Assembly!V$13+$BC11*Assembly!V$14+$BD11*Assembly!V$15+$BE11*Assembly!V$16+$BF11*Assembly!V$17+$BG11*Assembly!V$18+$BH11*Assembly!V$19+$BI11*Assembly!V$20+$BJ11*Assembly!V$21+$BK11*Assembly!V$22+$BL11*Assembly!V$23+$BM11*Assembly!V$24</f>
        <v>#VALUE!</v>
      </c>
      <c r="CJ11" s="62" t="e">
        <f>BZ11*Refining!$F$3</f>
        <v>#VALUE!</v>
      </c>
      <c r="CK11" s="62" t="e">
        <f>CA11*Refining!$F$4</f>
        <v>#VALUE!</v>
      </c>
      <c r="CL11" s="62" t="e">
        <f>CB11*Refining!$F$5</f>
        <v>#VALUE!</v>
      </c>
      <c r="CM11" s="62" t="e">
        <f>CC11*Refining!$F$6</f>
        <v>#VALUE!</v>
      </c>
      <c r="CN11" s="62" t="e">
        <f>CD11*Refining!$F$7</f>
        <v>#VALUE!</v>
      </c>
      <c r="CO11" s="62" t="e">
        <f>CE11*Refining!$F$8</f>
        <v>#VALUE!</v>
      </c>
      <c r="CP11" s="62" t="e">
        <f>CF11*Refining!$F$9</f>
        <v>#VALUE!</v>
      </c>
      <c r="CQ11" s="62" t="e">
        <f>CG11*Refining!$F$10</f>
        <v>#VALUE!</v>
      </c>
      <c r="CR11" s="62" t="e">
        <f>CH11*Refining!$F$11</f>
        <v>#VALUE!</v>
      </c>
      <c r="CS11" s="62" t="e">
        <f>CI11*Refining!$F$12</f>
        <v>#VALUE!</v>
      </c>
      <c r="CT11" s="115" t="e">
        <f t="shared" ref="CT11:DM11" si="44">IF(BZ11 = 0, "", BZ11)</f>
        <v>#VALUE!</v>
      </c>
      <c r="CU11" s="119" t="e">
        <f t="shared" si="44"/>
        <v>#VALUE!</v>
      </c>
      <c r="CV11" s="119" t="e">
        <f t="shared" si="44"/>
        <v>#VALUE!</v>
      </c>
      <c r="CW11" s="116" t="e">
        <f t="shared" si="44"/>
        <v>#VALUE!</v>
      </c>
      <c r="CX11" s="116" t="e">
        <f t="shared" si="44"/>
        <v>#VALUE!</v>
      </c>
      <c r="CY11" s="119" t="e">
        <f t="shared" si="44"/>
        <v>#VALUE!</v>
      </c>
      <c r="CZ11" s="116" t="e">
        <f t="shared" si="44"/>
        <v>#VALUE!</v>
      </c>
      <c r="DA11" s="116" t="e">
        <f t="shared" si="44"/>
        <v>#VALUE!</v>
      </c>
      <c r="DB11" s="116" t="e">
        <f t="shared" si="44"/>
        <v>#VALUE!</v>
      </c>
      <c r="DC11" s="275" t="e">
        <f t="shared" si="44"/>
        <v>#VALUE!</v>
      </c>
      <c r="DD11" s="115" t="e">
        <f t="shared" si="44"/>
        <v>#VALUE!</v>
      </c>
      <c r="DE11" s="119" t="e">
        <f t="shared" si="44"/>
        <v>#VALUE!</v>
      </c>
      <c r="DF11" s="119" t="e">
        <f t="shared" si="44"/>
        <v>#VALUE!</v>
      </c>
      <c r="DG11" s="116" t="e">
        <f t="shared" si="44"/>
        <v>#VALUE!</v>
      </c>
      <c r="DH11" s="276" t="e">
        <f t="shared" si="44"/>
        <v>#VALUE!</v>
      </c>
      <c r="DI11" s="119" t="e">
        <f t="shared" si="44"/>
        <v>#VALUE!</v>
      </c>
      <c r="DJ11" s="116" t="e">
        <f t="shared" si="44"/>
        <v>#VALUE!</v>
      </c>
      <c r="DK11" s="116" t="e">
        <f t="shared" si="44"/>
        <v>#VALUE!</v>
      </c>
      <c r="DL11" s="116" t="e">
        <f t="shared" si="44"/>
        <v>#VALUE!</v>
      </c>
      <c r="DM11" s="275" t="e">
        <f t="shared" si="44"/>
        <v>#VALUE!</v>
      </c>
      <c r="DN11" s="115" t="e">
        <f t="shared" si="11"/>
        <v>#VALUE!</v>
      </c>
      <c r="DO11" s="119" t="e">
        <f t="shared" si="12"/>
        <v>#VALUE!</v>
      </c>
      <c r="DP11" s="120" t="e">
        <f t="shared" si="13"/>
        <v>#VALUE!</v>
      </c>
      <c r="DQ11" s="81" t="e">
        <f>CT11*'Ores &amp; Ingots'!$C$3+CU11*'Ores &amp; Ingots'!$C$4+CV11*'Ores &amp; Ingots'!$C$5+CW11*'Ores &amp; Ingots'!$C$6+CX11*'Ores &amp; Ingots'!$C$7+CY11*'Ores &amp; Ingots'!$C$8+CZ11*'Ores &amp; Ingots'!$C$9+DA11*'Ores &amp; Ingots'!$C$10+DB11*'Ores &amp; Ingots'!$C$11+DC11*'Ores &amp; Ingots'!$C$12</f>
        <v>#VALUE!</v>
      </c>
      <c r="DR11" s="81" t="e">
        <f>DD11*'Ores &amp; Ingots'!$B$3+DE11*'Ores &amp; Ingots'!$B$4+DF11*'Ores &amp; Ingots'!$B$5+DG11*'Ores &amp; Ingots'!$B$6+DH11*'Ores &amp; Ingots'!$B$7+DI11*'Ores &amp; Ingots'!$B$8+DJ11*'Ores &amp; Ingots'!$B$9+DK11*'Ores &amp; Ingots'!$B$10+DL11*'Ores &amp; Ingots'!$B$11+DM11*'Ores &amp; Ingots'!$B$12</f>
        <v>#VALUE!</v>
      </c>
      <c r="DS11" s="119" t="e">
        <f>CT11*Refining!$G$3+CU11*Refining!$G$4+CV11*Refining!$G$5+CW11*Refining!$G$6+CX11*Refining!$G$7+CY11*Refining!$G$8+CZ11*Refining!$G$9+DA11*Refining!$G$10+DB11*Refining!$G$11+DC11*Refining!$G$12</f>
        <v>#VALUE!</v>
      </c>
      <c r="DT11" s="119" t="e">
        <f t="shared" si="14"/>
        <v>#VALUE!</v>
      </c>
      <c r="DU11" s="126" t="e">
        <f t="shared" si="15"/>
        <v>#VALUE!</v>
      </c>
      <c r="DV11" s="115" t="e">
        <f t="shared" si="16"/>
        <v>#VALUE!</v>
      </c>
      <c r="DW11" s="127" t="e">
        <f t="shared" ref="DW11:DX11" si="45">DV11/60</f>
        <v>#VALUE!</v>
      </c>
      <c r="DX11" s="127" t="e">
        <f t="shared" si="45"/>
        <v>#VALUE!</v>
      </c>
      <c r="DY11" s="115" t="e">
        <f t="shared" si="18"/>
        <v>#VALUE!</v>
      </c>
      <c r="DZ11" s="127" t="e">
        <f t="shared" ref="DZ11:EA11" si="46">DY11/1000</f>
        <v>#VALUE!</v>
      </c>
      <c r="EA11" s="128" t="e">
        <f t="shared" si="46"/>
        <v>#VALUE!</v>
      </c>
      <c r="EB11" s="106" t="e">
        <f t="shared" si="20"/>
        <v>#VALUE!</v>
      </c>
      <c r="EC11" s="281" t="e">
        <f t="shared" si="21"/>
        <v>#VALUE!</v>
      </c>
      <c r="ED11" s="133">
        <v>2520</v>
      </c>
    </row>
    <row r="12" spans="1:134" ht="15.75" customHeight="1" x14ac:dyDescent="0.2">
      <c r="A12" s="864"/>
      <c r="B12" s="135" t="s">
        <v>235</v>
      </c>
      <c r="C12" s="137" t="s">
        <v>155</v>
      </c>
      <c r="D12" s="137">
        <v>1</v>
      </c>
      <c r="E12" s="137">
        <v>1</v>
      </c>
      <c r="F12" s="137">
        <v>1</v>
      </c>
      <c r="G12" s="154">
        <f t="shared" si="0"/>
        <v>0.125</v>
      </c>
      <c r="H12" s="156">
        <v>20</v>
      </c>
      <c r="I12" s="156">
        <v>20</v>
      </c>
      <c r="J12" s="156">
        <f>H12/Main!$D$9</f>
        <v>4</v>
      </c>
      <c r="K12" s="156">
        <f>I12/Main!$D$10</f>
        <v>10</v>
      </c>
      <c r="L12" s="156">
        <f t="shared" si="1"/>
        <v>2.5</v>
      </c>
      <c r="M12" s="156">
        <v>1</v>
      </c>
      <c r="N12" s="159"/>
      <c r="O12" s="283">
        <v>500000</v>
      </c>
      <c r="P12" s="164">
        <v>125</v>
      </c>
      <c r="Q12" s="164">
        <f>P12*Main!$D$6</f>
        <v>1250</v>
      </c>
      <c r="R12" s="166"/>
      <c r="S12" s="159"/>
      <c r="T12" s="159"/>
      <c r="U12" s="170"/>
      <c r="V12" s="159"/>
      <c r="W12" s="172"/>
      <c r="X12" s="151">
        <v>3</v>
      </c>
      <c r="Y12" s="151">
        <v>0</v>
      </c>
      <c r="Z12" s="151">
        <v>0</v>
      </c>
      <c r="AA12" s="151">
        <v>1</v>
      </c>
      <c r="AB12" s="151">
        <v>10</v>
      </c>
      <c r="AC12" s="151">
        <v>0</v>
      </c>
      <c r="AD12" s="151">
        <v>1</v>
      </c>
      <c r="AE12" s="152">
        <v>10</v>
      </c>
      <c r="AF12" s="151">
        <v>0</v>
      </c>
      <c r="AG12" s="151">
        <v>0</v>
      </c>
      <c r="AH12" s="151">
        <v>0</v>
      </c>
      <c r="AI12" s="151">
        <v>1</v>
      </c>
      <c r="AJ12" s="151">
        <v>0</v>
      </c>
      <c r="AK12" s="151">
        <v>3</v>
      </c>
      <c r="AL12" s="151">
        <v>0</v>
      </c>
      <c r="AM12" s="151">
        <v>0</v>
      </c>
      <c r="AN12" s="151">
        <v>0</v>
      </c>
      <c r="AO12" s="151">
        <v>0</v>
      </c>
      <c r="AP12" s="151">
        <v>0</v>
      </c>
      <c r="AQ12" s="151">
        <v>0</v>
      </c>
      <c r="AR12" s="151">
        <v>0</v>
      </c>
      <c r="AS12" s="174">
        <f t="shared" ref="AS12:BM12" si="47">IF(X12 = 0, "", X12)</f>
        <v>3</v>
      </c>
      <c r="AT12" s="137" t="str">
        <f t="shared" si="47"/>
        <v/>
      </c>
      <c r="AU12" s="137" t="str">
        <f t="shared" si="47"/>
        <v/>
      </c>
      <c r="AV12" s="133">
        <f t="shared" si="47"/>
        <v>1</v>
      </c>
      <c r="AW12" s="133">
        <f t="shared" si="47"/>
        <v>10</v>
      </c>
      <c r="AX12" s="137" t="str">
        <f t="shared" si="47"/>
        <v/>
      </c>
      <c r="AY12" s="133">
        <f t="shared" si="47"/>
        <v>1</v>
      </c>
      <c r="AZ12" s="167">
        <f t="shared" si="47"/>
        <v>10</v>
      </c>
      <c r="BA12" s="137" t="str">
        <f t="shared" si="47"/>
        <v/>
      </c>
      <c r="BB12" s="137" t="str">
        <f t="shared" si="47"/>
        <v/>
      </c>
      <c r="BC12" s="137" t="str">
        <f t="shared" si="47"/>
        <v/>
      </c>
      <c r="BD12" s="133">
        <f t="shared" si="47"/>
        <v>1</v>
      </c>
      <c r="BE12" s="137" t="str">
        <f t="shared" si="47"/>
        <v/>
      </c>
      <c r="BF12" s="133">
        <f t="shared" si="47"/>
        <v>3</v>
      </c>
      <c r="BG12" s="137" t="str">
        <f t="shared" si="47"/>
        <v/>
      </c>
      <c r="BH12" s="137" t="str">
        <f t="shared" si="47"/>
        <v/>
      </c>
      <c r="BI12" s="137" t="str">
        <f t="shared" si="47"/>
        <v/>
      </c>
      <c r="BJ12" s="137" t="str">
        <f t="shared" si="47"/>
        <v/>
      </c>
      <c r="BK12" s="137" t="str">
        <f t="shared" si="47"/>
        <v/>
      </c>
      <c r="BL12" s="137" t="str">
        <f t="shared" si="47"/>
        <v/>
      </c>
      <c r="BM12" s="169" t="str">
        <f t="shared" si="47"/>
        <v/>
      </c>
      <c r="BN12" s="174" t="e">
        <f>$AS12*Assembly!Z$4+$AT12*Assembly!Z$5+$AU12*Assembly!Z$6+$AV12*Assembly!Z$7+$AW12*Assembly!Z$8+$AX12*Assembly!Z$9+$AY12*Assembly!Z$10+$AZ12*Assembly!Z$11+$BA12*Assembly!Z$12+$BB12*Assembly!Z$13+$BC12*Assembly!Z$14+$BD12*Assembly!Z$15+$BE12*Assembly!Z$16+$BF12*Assembly!Z$17+$BG12*Assembly!Z$18+$BH12*Assembly!Z$19+$BI12*Assembly!Z$20+$BJ12*Assembly!Z$21+$BK12*Assembly!Z$22+$BL12*Assembly!Z$23+$BM12*Assembly!Z$24</f>
        <v>#VALUE!</v>
      </c>
      <c r="BO12" s="133" t="e">
        <f t="shared" si="3"/>
        <v>#VALUE!</v>
      </c>
      <c r="BP12" s="285" t="e">
        <f t="shared" si="43"/>
        <v>#VALUE!</v>
      </c>
      <c r="BQ12" s="133" t="e">
        <f>$AS12*Assembly!AD$4+$AT12*Assembly!AD$5+$AU12*Assembly!AD$6+$AV12*Assembly!AD$7+$AW12*Assembly!AD$8+$AX12*Assembly!AD$9+$AY12*Assembly!AD$10+$AZ12*Assembly!AD$11+$BA12*Assembly!AD$12+$BB12*Assembly!AD$13+$BC12*Assembly!AD$14+$BD12*Assembly!AD$15+$BE12*Assembly!AD$16+$BF12*Assembly!AD$17+$BG12*Assembly!AD$18+$BH12*Assembly!AD$19+$BI12*Assembly!AD$20+$BJ12*Assembly!AD$21+$BK12*Assembly!AD$22+$BL12*Assembly!AD$23+$BM12*Assembly!AD$24</f>
        <v>#VALUE!</v>
      </c>
      <c r="BR12" s="177" t="e">
        <f t="shared" si="4"/>
        <v>#VALUE!</v>
      </c>
      <c r="BS12" s="178" t="e">
        <f t="shared" si="5"/>
        <v>#VALUE!</v>
      </c>
      <c r="BT12" s="179" t="e">
        <f t="shared" si="6"/>
        <v>#VALUE!</v>
      </c>
      <c r="BU12" s="178" t="e">
        <f t="shared" si="7"/>
        <v>#VALUE!</v>
      </c>
      <c r="BV12" s="133" t="e">
        <f>$AS12*Assembly!Y$4+$AT12*Assembly!Y$5+$AU12*Assembly!Y$6+$AV12*Assembly!Y$7+$AW12*Assembly!Y$8+$AX12*Assembly!Y$9+$AY12*Assembly!Y$10+$AZ12*Assembly!Y$11+$BA12*Assembly!Y$12+$BB12*Assembly!Y$13+$BC12*Assembly!Y$14+$BD12*Assembly!Y$15+$BE12*Assembly!Y$16+$BF12*Assembly!Y$17+$BG12*Assembly!Y$18+$BH12*Assembly!Y$19+$BI12*Assembly!Y$20+$BJ12*Assembly!Y$21+$BK12*Assembly!Y$22+$BL12*Assembly!Y$23+$BM12*Assembly!Y$24</f>
        <v>#VALUE!</v>
      </c>
      <c r="BW12" s="133" t="e">
        <f t="shared" si="8"/>
        <v>#VALUE!</v>
      </c>
      <c r="BX12" s="130" t="e">
        <f t="shared" si="9"/>
        <v>#VALUE!</v>
      </c>
      <c r="BY12" s="183" t="e">
        <f>$AS12*Assembly!AC$4+$AT12*Assembly!AC$5+$AU12*Assembly!AC$6+$AV12*Assembly!AC$7+$AW12*Assembly!AC$8+$AX12*Assembly!AC$9+$AY12*Assembly!AC$10+$AZ12*Assembly!AC$11+$BA12*Assembly!AC$12+$BB12*Assembly!AC$13+$BC12*Assembly!AC$14+$BD12*Assembly!AC$15+$BE12*Assembly!AC$16+$BF12*Assembly!AC$17+$BG12*Assembly!AC$18+$BH12*Assembly!AC$19+$BI12*Assembly!AC$20+$BJ12*Assembly!AC$21+$BK12*Assembly!AC$22+$BL12*Assembly!AC$23+$BM12*Assembly!AC$24</f>
        <v>#VALUE!</v>
      </c>
      <c r="BZ12" s="164" t="e">
        <f>$AS12*Assembly!M$4+$AT12*Assembly!M$5+$AU12*Assembly!M$6+$AV12*Assembly!M$7+$AW12*Assembly!M$8+$AX12*Assembly!M$9+$AY12*Assembly!M$10+$AZ12*Assembly!M$11+$BA12*Assembly!M$12+$BB12*Assembly!M$13+$BC12*Assembly!M$14+$BD12*Assembly!M$15+$BE12*Assembly!M$16+$BF12*Assembly!M$17+$BG12*Assembly!M$18+$BH12*Assembly!M$19+$BI12*Assembly!M$20+$BJ12*Assembly!M$21+$BK12*Assembly!M$22+$BL12*Assembly!M$23+$BM12*Assembly!M$24</f>
        <v>#VALUE!</v>
      </c>
      <c r="CA12" s="164" t="e">
        <f>$AS12*Assembly!N$4+$AT12*Assembly!N$5+$AU12*Assembly!N$6+$AV12*Assembly!N$7+$AW12*Assembly!N$8+$AX12*Assembly!N$9+$AY12*Assembly!N$10+$AZ12*Assembly!N$11+$BA12*Assembly!N$12+$BB12*Assembly!N$13+$BC12*Assembly!N$14+$BD12*Assembly!N$15+$BE12*Assembly!N$16+$BF12*Assembly!N$17+$BG12*Assembly!N$18+$BH12*Assembly!N$19+$BI12*Assembly!N$20+$BJ12*Assembly!N$21+$BK12*Assembly!N$22+$BL12*Assembly!N$23+$BM12*Assembly!N$24</f>
        <v>#VALUE!</v>
      </c>
      <c r="CB12" s="164" t="e">
        <f>$AS12*Assembly!O$4+$AT12*Assembly!O$5+$AU12*Assembly!O$6+$AV12*Assembly!O$7+$AW12*Assembly!O$8+$AX12*Assembly!O$9+$AY12*Assembly!O$10+$AZ12*Assembly!O$11+$BA12*Assembly!O$12+$BB12*Assembly!O$13+$BC12*Assembly!O$14+$BD12*Assembly!O$15+$BE12*Assembly!O$16+$BF12*Assembly!O$17+$BG12*Assembly!O$18+$BH12*Assembly!O$19+$BI12*Assembly!O$20+$BJ12*Assembly!O$21+$BK12*Assembly!O$22+$BL12*Assembly!O$23+$BM12*Assembly!O$24</f>
        <v>#VALUE!</v>
      </c>
      <c r="CC12" s="156" t="e">
        <f>$AS12*Assembly!P$4+$AT12*Assembly!P$5+$AU12*Assembly!P$6+$AV12*Assembly!P$7+$AW12*Assembly!P$8+$AX12*Assembly!P$9+$AY12*Assembly!P$10+$AZ12*Assembly!P$11+$BA12*Assembly!P$12+$BB12*Assembly!P$13+$BC12*Assembly!P$14+$BD12*Assembly!P$15+$BE12*Assembly!P$16+$BF12*Assembly!P$17+$BG12*Assembly!P$18+$BH12*Assembly!P$19+$BI12*Assembly!P$20+$BJ12*Assembly!P$21+$BK12*Assembly!P$22+$BL12*Assembly!P$23+$BM12*Assembly!P$24</f>
        <v>#VALUE!</v>
      </c>
      <c r="CD12" s="156" t="e">
        <f>$AS12*Assembly!Q$4+$AT12*Assembly!Q$5+$AU12*Assembly!Q$6+$AV12*Assembly!Q$7+$AW12*Assembly!Q$8+$AX12*Assembly!Q$9+$AY12*Assembly!Q$10+$AZ12*Assembly!Q$11+$BA12*Assembly!Q$12+$BB12*Assembly!Q$13+$BC12*Assembly!Q$14+$BD12*Assembly!Q$15+$BE12*Assembly!Q$16+$BF12*Assembly!Q$17+$BG12*Assembly!Q$18+$BH12*Assembly!Q$19+$BI12*Assembly!Q$20+$BJ12*Assembly!Q$21+$BK12*Assembly!Q$22+$BL12*Assembly!Q$23+$BM12*Assembly!Q$24</f>
        <v>#VALUE!</v>
      </c>
      <c r="CE12" s="164" t="e">
        <f>$AS12*Assembly!R$4+$AT12*Assembly!R$5+$AU12*Assembly!R$6+$AV12*Assembly!R$7+$AW12*Assembly!R$8+$AX12*Assembly!R$9+$AY12*Assembly!R$10+$AZ12*Assembly!R$11+$BA12*Assembly!R$12+$BB12*Assembly!R$13+$BC12*Assembly!R$14+$BD12*Assembly!R$15+$BE12*Assembly!R$16+$BF12*Assembly!R$17+$BG12*Assembly!R$18+$BH12*Assembly!R$19+$BI12*Assembly!R$20+$BJ12*Assembly!R$21+$BK12*Assembly!R$22+$BL12*Assembly!R$23+$BM12*Assembly!R$24</f>
        <v>#VALUE!</v>
      </c>
      <c r="CF12" s="156" t="e">
        <f>$AS12*Assembly!S$4+$AT12*Assembly!S$5+$AU12*Assembly!S$6+$AV12*Assembly!S$7+$AW12*Assembly!S$8+$AX12*Assembly!S$9+$AY12*Assembly!S$10+$AZ12*Assembly!S$11+$BA12*Assembly!S$12+$BB12*Assembly!S$13+$BC12*Assembly!S$14+$BD12*Assembly!S$15+$BE12*Assembly!S$16+$BF12*Assembly!S$17+$BG12*Assembly!S$18+$BH12*Assembly!S$19+$BI12*Assembly!S$20+$BJ12*Assembly!S$21+$BK12*Assembly!S$22+$BL12*Assembly!S$23+$BM12*Assembly!S$24</f>
        <v>#VALUE!</v>
      </c>
      <c r="CG12" s="156" t="e">
        <f>$AS12*Assembly!T$4+$AT12*Assembly!T$5+$AU12*Assembly!T$6+$AV12*Assembly!T$7+$AW12*Assembly!T$8+$AX12*Assembly!T$9+$AY12*Assembly!T$10+$AZ12*Assembly!T$11+$BA12*Assembly!T$12+$BB12*Assembly!T$13+$BC12*Assembly!T$14+$BD12*Assembly!T$15+$BE12*Assembly!T$16+$BF12*Assembly!T$17+$BG12*Assembly!T$18+$BH12*Assembly!T$19+$BI12*Assembly!T$20+$BJ12*Assembly!T$21+$BK12*Assembly!T$22+$BL12*Assembly!T$23+$BM12*Assembly!T$24</f>
        <v>#VALUE!</v>
      </c>
      <c r="CH12" s="156" t="e">
        <f>$AS12*Assembly!U$4+$AT12*Assembly!U$5+$AU12*Assembly!U$6+$AV12*Assembly!U$7+$AW12*Assembly!U$8+$AX12*Assembly!U$9+$AY12*Assembly!U$10+$AZ12*Assembly!U$11+$BA12*Assembly!U$12+$BB12*Assembly!U$13+$BC12*Assembly!U$14+$BD12*Assembly!U$15+$BE12*Assembly!U$16+$BF12*Assembly!U$17+$BG12*Assembly!U$18+$BH12*Assembly!U$19+$BI12*Assembly!U$20+$BJ12*Assembly!U$21+$BK12*Assembly!U$22+$BL12*Assembly!U$23+$BM12*Assembly!U$24</f>
        <v>#VALUE!</v>
      </c>
      <c r="CI12" s="164" t="e">
        <f>$AS12*Assembly!V$4+$AT12*Assembly!V$5+$AU12*Assembly!V$6+$AV12*Assembly!V$7+$AW12*Assembly!V$8+$AX12*Assembly!V$9+$AY12*Assembly!V$10+$AZ12*Assembly!V$11+$BA12*Assembly!V$12+$BB12*Assembly!V$13+$BC12*Assembly!V$14+$BD12*Assembly!V$15+$BE12*Assembly!V$16+$BF12*Assembly!V$17+$BG12*Assembly!V$18+$BH12*Assembly!V$19+$BI12*Assembly!V$20+$BJ12*Assembly!V$21+$BK12*Assembly!V$22+$BL12*Assembly!V$23+$BM12*Assembly!V$24</f>
        <v>#VALUE!</v>
      </c>
      <c r="CJ12" s="164" t="e">
        <f>BZ12*Refining!$F$3</f>
        <v>#VALUE!</v>
      </c>
      <c r="CK12" s="164" t="e">
        <f>CA12*Refining!$F$4</f>
        <v>#VALUE!</v>
      </c>
      <c r="CL12" s="164" t="e">
        <f>CB12*Refining!$F$5</f>
        <v>#VALUE!</v>
      </c>
      <c r="CM12" s="164" t="e">
        <f>CC12*Refining!$F$6</f>
        <v>#VALUE!</v>
      </c>
      <c r="CN12" s="164" t="e">
        <f>CD12*Refining!$F$7</f>
        <v>#VALUE!</v>
      </c>
      <c r="CO12" s="164" t="e">
        <f>CE12*Refining!$F$8</f>
        <v>#VALUE!</v>
      </c>
      <c r="CP12" s="164" t="e">
        <f>CF12*Refining!$F$9</f>
        <v>#VALUE!</v>
      </c>
      <c r="CQ12" s="164" t="e">
        <f>CG12*Refining!$F$10</f>
        <v>#VALUE!</v>
      </c>
      <c r="CR12" s="164" t="e">
        <f>CH12*Refining!$F$11</f>
        <v>#VALUE!</v>
      </c>
      <c r="CS12" s="164" t="e">
        <f>CI12*Refining!$F$12</f>
        <v>#VALUE!</v>
      </c>
      <c r="CT12" s="185" t="e">
        <f t="shared" ref="CT12:DM12" si="48">IF(BZ12 = 0, "", BZ12)</f>
        <v>#VALUE!</v>
      </c>
      <c r="CU12" s="189" t="e">
        <f t="shared" si="48"/>
        <v>#VALUE!</v>
      </c>
      <c r="CV12" s="189" t="e">
        <f t="shared" si="48"/>
        <v>#VALUE!</v>
      </c>
      <c r="CW12" s="186" t="e">
        <f t="shared" si="48"/>
        <v>#VALUE!</v>
      </c>
      <c r="CX12" s="186" t="e">
        <f t="shared" si="48"/>
        <v>#VALUE!</v>
      </c>
      <c r="CY12" s="189" t="e">
        <f t="shared" si="48"/>
        <v>#VALUE!</v>
      </c>
      <c r="CZ12" s="186" t="e">
        <f t="shared" si="48"/>
        <v>#VALUE!</v>
      </c>
      <c r="DA12" s="186" t="e">
        <f t="shared" si="48"/>
        <v>#VALUE!</v>
      </c>
      <c r="DB12" s="186" t="e">
        <f t="shared" si="48"/>
        <v>#VALUE!</v>
      </c>
      <c r="DC12" s="290" t="e">
        <f t="shared" si="48"/>
        <v>#VALUE!</v>
      </c>
      <c r="DD12" s="185" t="e">
        <f t="shared" si="48"/>
        <v>#VALUE!</v>
      </c>
      <c r="DE12" s="189" t="e">
        <f t="shared" si="48"/>
        <v>#VALUE!</v>
      </c>
      <c r="DF12" s="189" t="e">
        <f t="shared" si="48"/>
        <v>#VALUE!</v>
      </c>
      <c r="DG12" s="186" t="e">
        <f t="shared" si="48"/>
        <v>#VALUE!</v>
      </c>
      <c r="DH12" s="188" t="e">
        <f t="shared" si="48"/>
        <v>#VALUE!</v>
      </c>
      <c r="DI12" s="189" t="e">
        <f t="shared" si="48"/>
        <v>#VALUE!</v>
      </c>
      <c r="DJ12" s="186" t="e">
        <f t="shared" si="48"/>
        <v>#VALUE!</v>
      </c>
      <c r="DK12" s="186" t="e">
        <f t="shared" si="48"/>
        <v>#VALUE!</v>
      </c>
      <c r="DL12" s="186" t="e">
        <f t="shared" si="48"/>
        <v>#VALUE!</v>
      </c>
      <c r="DM12" s="290" t="e">
        <f t="shared" si="48"/>
        <v>#VALUE!</v>
      </c>
      <c r="DN12" s="185" t="e">
        <f t="shared" si="11"/>
        <v>#VALUE!</v>
      </c>
      <c r="DO12" s="189" t="e">
        <f t="shared" si="12"/>
        <v>#VALUE!</v>
      </c>
      <c r="DP12" s="120" t="e">
        <f t="shared" si="13"/>
        <v>#VALUE!</v>
      </c>
      <c r="DQ12" s="133" t="e">
        <f>CT12*'Ores &amp; Ingots'!$C$3+CU12*'Ores &amp; Ingots'!$C$4+CV12*'Ores &amp; Ingots'!$C$5+CW12*'Ores &amp; Ingots'!$C$6+CX12*'Ores &amp; Ingots'!$C$7+CY12*'Ores &amp; Ingots'!$C$8+CZ12*'Ores &amp; Ingots'!$C$9+DA12*'Ores &amp; Ingots'!$C$10+DB12*'Ores &amp; Ingots'!$C$11+DC12*'Ores &amp; Ingots'!$C$12</f>
        <v>#VALUE!</v>
      </c>
      <c r="DR12" s="133" t="e">
        <f>DD12*'Ores &amp; Ingots'!$B$3+DE12*'Ores &amp; Ingots'!$B$4+DF12*'Ores &amp; Ingots'!$B$5+DG12*'Ores &amp; Ingots'!$B$6+DH12*'Ores &amp; Ingots'!$B$7+DI12*'Ores &amp; Ingots'!$B$8+DJ12*'Ores &amp; Ingots'!$B$9+DK12*'Ores &amp; Ingots'!$B$10+DL12*'Ores &amp; Ingots'!$B$11+DM12*'Ores &amp; Ingots'!$B$12</f>
        <v>#VALUE!</v>
      </c>
      <c r="DS12" s="189" t="e">
        <f>CT12*Refining!$G$3+CU12*Refining!$G$4+CV12*Refining!$G$5+CW12*Refining!$G$6+CX12*Refining!$G$7+CY12*Refining!$G$8+CZ12*Refining!$G$9+DA12*Refining!$G$10+DB12*Refining!$G$11+DC12*Refining!$G$12</f>
        <v>#VALUE!</v>
      </c>
      <c r="DT12" s="189" t="e">
        <f t="shared" si="14"/>
        <v>#VALUE!</v>
      </c>
      <c r="DU12" s="192" t="e">
        <f t="shared" si="15"/>
        <v>#VALUE!</v>
      </c>
      <c r="DV12" s="185" t="e">
        <f t="shared" si="16"/>
        <v>#VALUE!</v>
      </c>
      <c r="DW12" s="194" t="e">
        <f t="shared" ref="DW12:DX12" si="49">DV12/60</f>
        <v>#VALUE!</v>
      </c>
      <c r="DX12" s="194" t="e">
        <f t="shared" si="49"/>
        <v>#VALUE!</v>
      </c>
      <c r="DY12" s="185" t="e">
        <f t="shared" si="18"/>
        <v>#VALUE!</v>
      </c>
      <c r="DZ12" s="194" t="e">
        <f t="shared" ref="DZ12:EA12" si="50">DY12/1000</f>
        <v>#VALUE!</v>
      </c>
      <c r="EA12" s="196" t="e">
        <f t="shared" si="50"/>
        <v>#VALUE!</v>
      </c>
      <c r="EB12" s="130" t="e">
        <f t="shared" si="20"/>
        <v>#VALUE!</v>
      </c>
      <c r="EC12" s="132" t="e">
        <f t="shared" si="21"/>
        <v>#VALUE!</v>
      </c>
      <c r="ED12" s="133" t="s">
        <v>28</v>
      </c>
    </row>
    <row r="13" spans="1:134" ht="15.75" customHeight="1" x14ac:dyDescent="0.2">
      <c r="A13" s="864"/>
      <c r="B13" s="135" t="s">
        <v>236</v>
      </c>
      <c r="C13" s="137" t="s">
        <v>156</v>
      </c>
      <c r="D13" s="137">
        <v>3</v>
      </c>
      <c r="E13" s="137">
        <v>3</v>
      </c>
      <c r="F13" s="137">
        <v>3</v>
      </c>
      <c r="G13" s="139">
        <f t="shared" si="0"/>
        <v>421.875</v>
      </c>
      <c r="H13" s="140">
        <v>100</v>
      </c>
      <c r="I13" s="140">
        <v>100</v>
      </c>
      <c r="J13" s="140">
        <f>H13/Main!$D$9</f>
        <v>20</v>
      </c>
      <c r="K13" s="140">
        <f>I13/Main!$D$10</f>
        <v>50</v>
      </c>
      <c r="L13" s="140">
        <f t="shared" si="1"/>
        <v>2.5</v>
      </c>
      <c r="M13" s="140">
        <v>1</v>
      </c>
      <c r="N13" s="143"/>
      <c r="O13" s="291">
        <v>300000000</v>
      </c>
      <c r="P13" s="145">
        <v>8000</v>
      </c>
      <c r="Q13" s="145">
        <f>P13*Main!$D$6</f>
        <v>80000</v>
      </c>
      <c r="R13" s="146"/>
      <c r="S13" s="143"/>
      <c r="T13" s="143"/>
      <c r="U13" s="198"/>
      <c r="V13" s="143"/>
      <c r="W13" s="148" t="s">
        <v>34</v>
      </c>
      <c r="X13" s="151">
        <v>1000</v>
      </c>
      <c r="Y13" s="151">
        <v>0</v>
      </c>
      <c r="Z13" s="151">
        <v>0</v>
      </c>
      <c r="AA13" s="151">
        <v>40</v>
      </c>
      <c r="AB13" s="151">
        <v>70</v>
      </c>
      <c r="AC13" s="151">
        <v>0</v>
      </c>
      <c r="AD13" s="151">
        <v>20</v>
      </c>
      <c r="AE13" s="152">
        <v>75</v>
      </c>
      <c r="AF13" s="151">
        <v>0</v>
      </c>
      <c r="AG13" s="151">
        <v>0</v>
      </c>
      <c r="AH13" s="151">
        <v>0</v>
      </c>
      <c r="AI13" s="151">
        <v>40</v>
      </c>
      <c r="AJ13" s="151">
        <v>0</v>
      </c>
      <c r="AK13" s="151">
        <v>2000</v>
      </c>
      <c r="AL13" s="151">
        <v>0</v>
      </c>
      <c r="AM13" s="151">
        <v>100</v>
      </c>
      <c r="AN13" s="151">
        <v>0</v>
      </c>
      <c r="AO13" s="151">
        <v>0</v>
      </c>
      <c r="AP13" s="151">
        <v>0</v>
      </c>
      <c r="AQ13" s="151">
        <v>0</v>
      </c>
      <c r="AR13" s="151">
        <v>0</v>
      </c>
      <c r="AS13" s="174">
        <f t="shared" ref="AS13:BM13" si="51">IF(X13 = 0, "", X13)</f>
        <v>1000</v>
      </c>
      <c r="AT13" s="137" t="str">
        <f t="shared" si="51"/>
        <v/>
      </c>
      <c r="AU13" s="137" t="str">
        <f t="shared" si="51"/>
        <v/>
      </c>
      <c r="AV13" s="133">
        <f t="shared" si="51"/>
        <v>40</v>
      </c>
      <c r="AW13" s="133">
        <f t="shared" si="51"/>
        <v>70</v>
      </c>
      <c r="AX13" s="137" t="str">
        <f t="shared" si="51"/>
        <v/>
      </c>
      <c r="AY13" s="133">
        <f t="shared" si="51"/>
        <v>20</v>
      </c>
      <c r="AZ13" s="167">
        <f t="shared" si="51"/>
        <v>75</v>
      </c>
      <c r="BA13" s="137" t="str">
        <f t="shared" si="51"/>
        <v/>
      </c>
      <c r="BB13" s="137" t="str">
        <f t="shared" si="51"/>
        <v/>
      </c>
      <c r="BC13" s="137" t="str">
        <f t="shared" si="51"/>
        <v/>
      </c>
      <c r="BD13" s="133">
        <f t="shared" si="51"/>
        <v>40</v>
      </c>
      <c r="BE13" s="137" t="str">
        <f t="shared" si="51"/>
        <v/>
      </c>
      <c r="BF13" s="133">
        <f t="shared" si="51"/>
        <v>2000</v>
      </c>
      <c r="BG13" s="137" t="str">
        <f t="shared" si="51"/>
        <v/>
      </c>
      <c r="BH13" s="133">
        <f t="shared" si="51"/>
        <v>100</v>
      </c>
      <c r="BI13" s="137" t="str">
        <f t="shared" si="51"/>
        <v/>
      </c>
      <c r="BJ13" s="137" t="str">
        <f t="shared" si="51"/>
        <v/>
      </c>
      <c r="BK13" s="137" t="str">
        <f t="shared" si="51"/>
        <v/>
      </c>
      <c r="BL13" s="137" t="str">
        <f t="shared" si="51"/>
        <v/>
      </c>
      <c r="BM13" s="169" t="str">
        <f t="shared" si="51"/>
        <v/>
      </c>
      <c r="BN13" s="174" t="e">
        <f>$AS13*Assembly!Z$4+$AT13*Assembly!Z$5+$AU13*Assembly!Z$6+$AV13*Assembly!Z$7+$AW13*Assembly!Z$8+$AX13*Assembly!Z$9+$AY13*Assembly!Z$10+$AZ13*Assembly!Z$11+$BA13*Assembly!Z$12+$BB13*Assembly!Z$13+$BC13*Assembly!Z$14+$BD13*Assembly!Z$15+$BE13*Assembly!Z$16+$BF13*Assembly!Z$17+$BG13*Assembly!Z$18+$BH13*Assembly!Z$19+$BI13*Assembly!Z$20+$BJ13*Assembly!Z$21+$BK13*Assembly!Z$22+$BL13*Assembly!Z$23+$BM13*Assembly!Z$24</f>
        <v>#VALUE!</v>
      </c>
      <c r="BO13" s="133" t="e">
        <f t="shared" si="3"/>
        <v>#VALUE!</v>
      </c>
      <c r="BP13" s="285" t="e">
        <f t="shared" si="43"/>
        <v>#VALUE!</v>
      </c>
      <c r="BQ13" s="133" t="e">
        <f>$AS13*Assembly!AD$4+$AT13*Assembly!AD$5+$AU13*Assembly!AD$6+$AV13*Assembly!AD$7+$AW13*Assembly!AD$8+$AX13*Assembly!AD$9+$AY13*Assembly!AD$10+$AZ13*Assembly!AD$11+$BA13*Assembly!AD$12+$BB13*Assembly!AD$13+$BC13*Assembly!AD$14+$BD13*Assembly!AD$15+$BE13*Assembly!AD$16+$BF13*Assembly!AD$17+$BG13*Assembly!AD$18+$BH13*Assembly!AD$19+$BI13*Assembly!AD$20+$BJ13*Assembly!AD$21+$BK13*Assembly!AD$22+$BL13*Assembly!AD$23+$BM13*Assembly!AD$24</f>
        <v>#VALUE!</v>
      </c>
      <c r="BR13" s="177" t="e">
        <f t="shared" si="4"/>
        <v>#VALUE!</v>
      </c>
      <c r="BS13" s="178" t="e">
        <f t="shared" si="5"/>
        <v>#VALUE!</v>
      </c>
      <c r="BT13" s="179" t="e">
        <f t="shared" si="6"/>
        <v>#VALUE!</v>
      </c>
      <c r="BU13" s="178" t="e">
        <f t="shared" si="7"/>
        <v>#VALUE!</v>
      </c>
      <c r="BV13" s="133" t="e">
        <f>$AS13*Assembly!Y$4+$AT13*Assembly!Y$5+$AU13*Assembly!Y$6+$AV13*Assembly!Y$7+$AW13*Assembly!Y$8+$AX13*Assembly!Y$9+$AY13*Assembly!Y$10+$AZ13*Assembly!Y$11+$BA13*Assembly!Y$12+$BB13*Assembly!Y$13+$BC13*Assembly!Y$14+$BD13*Assembly!Y$15+$BE13*Assembly!Y$16+$BF13*Assembly!Y$17+$BG13*Assembly!Y$18+$BH13*Assembly!Y$19+$BI13*Assembly!Y$20+$BJ13*Assembly!Y$21+$BK13*Assembly!Y$22+$BL13*Assembly!Y$23+$BM13*Assembly!Y$24</f>
        <v>#VALUE!</v>
      </c>
      <c r="BW13" s="133" t="e">
        <f t="shared" si="8"/>
        <v>#VALUE!</v>
      </c>
      <c r="BX13" s="130" t="e">
        <f t="shared" si="9"/>
        <v>#VALUE!</v>
      </c>
      <c r="BY13" s="183" t="e">
        <f>$AS13*Assembly!AC$4+$AT13*Assembly!AC$5+$AU13*Assembly!AC$6+$AV13*Assembly!AC$7+$AW13*Assembly!AC$8+$AX13*Assembly!AC$9+$AY13*Assembly!AC$10+$AZ13*Assembly!AC$11+$BA13*Assembly!AC$12+$BB13*Assembly!AC$13+$BC13*Assembly!AC$14+$BD13*Assembly!AC$15+$BE13*Assembly!AC$16+$BF13*Assembly!AC$17+$BG13*Assembly!AC$18+$BH13*Assembly!AC$19+$BI13*Assembly!AC$20+$BJ13*Assembly!AC$21+$BK13*Assembly!AC$22+$BL13*Assembly!AC$23+$BM13*Assembly!AC$24</f>
        <v>#VALUE!</v>
      </c>
      <c r="BZ13" s="145" t="e">
        <f>$AS13*Assembly!M$4+$AT13*Assembly!M$5+$AU13*Assembly!M$6+$AV13*Assembly!M$7+$AW13*Assembly!M$8+$AX13*Assembly!M$9+$AY13*Assembly!M$10+$AZ13*Assembly!M$11+$BA13*Assembly!M$12+$BB13*Assembly!M$13+$BC13*Assembly!M$14+$BD13*Assembly!M$15+$BE13*Assembly!M$16+$BF13*Assembly!M$17+$BG13*Assembly!M$18+$BH13*Assembly!M$19+$BI13*Assembly!M$20+$BJ13*Assembly!M$21+$BK13*Assembly!M$22+$BL13*Assembly!M$23+$BM13*Assembly!M$24</f>
        <v>#VALUE!</v>
      </c>
      <c r="CA13" s="145" t="e">
        <f>$AS13*Assembly!N$4+$AT13*Assembly!N$5+$AU13*Assembly!N$6+$AV13*Assembly!N$7+$AW13*Assembly!N$8+$AX13*Assembly!N$9+$AY13*Assembly!N$10+$AZ13*Assembly!N$11+$BA13*Assembly!N$12+$BB13*Assembly!N$13+$BC13*Assembly!N$14+$BD13*Assembly!N$15+$BE13*Assembly!N$16+$BF13*Assembly!N$17+$BG13*Assembly!N$18+$BH13*Assembly!N$19+$BI13*Assembly!N$20+$BJ13*Assembly!N$21+$BK13*Assembly!N$22+$BL13*Assembly!N$23+$BM13*Assembly!N$24</f>
        <v>#VALUE!</v>
      </c>
      <c r="CB13" s="145" t="e">
        <f>$AS13*Assembly!O$4+$AT13*Assembly!O$5+$AU13*Assembly!O$6+$AV13*Assembly!O$7+$AW13*Assembly!O$8+$AX13*Assembly!O$9+$AY13*Assembly!O$10+$AZ13*Assembly!O$11+$BA13*Assembly!O$12+$BB13*Assembly!O$13+$BC13*Assembly!O$14+$BD13*Assembly!O$15+$BE13*Assembly!O$16+$BF13*Assembly!O$17+$BG13*Assembly!O$18+$BH13*Assembly!O$19+$BI13*Assembly!O$20+$BJ13*Assembly!O$21+$BK13*Assembly!O$22+$BL13*Assembly!O$23+$BM13*Assembly!O$24</f>
        <v>#VALUE!</v>
      </c>
      <c r="CC13" s="140" t="e">
        <f>$AS13*Assembly!P$4+$AT13*Assembly!P$5+$AU13*Assembly!P$6+$AV13*Assembly!P$7+$AW13*Assembly!P$8+$AX13*Assembly!P$9+$AY13*Assembly!P$10+$AZ13*Assembly!P$11+$BA13*Assembly!P$12+$BB13*Assembly!P$13+$BC13*Assembly!P$14+$BD13*Assembly!P$15+$BE13*Assembly!P$16+$BF13*Assembly!P$17+$BG13*Assembly!P$18+$BH13*Assembly!P$19+$BI13*Assembly!P$20+$BJ13*Assembly!P$21+$BK13*Assembly!P$22+$BL13*Assembly!P$23+$BM13*Assembly!P$24</f>
        <v>#VALUE!</v>
      </c>
      <c r="CD13" s="140" t="e">
        <f>$AS13*Assembly!Q$4+$AT13*Assembly!Q$5+$AU13*Assembly!Q$6+$AV13*Assembly!Q$7+$AW13*Assembly!Q$8+$AX13*Assembly!Q$9+$AY13*Assembly!Q$10+$AZ13*Assembly!Q$11+$BA13*Assembly!Q$12+$BB13*Assembly!Q$13+$BC13*Assembly!Q$14+$BD13*Assembly!Q$15+$BE13*Assembly!Q$16+$BF13*Assembly!Q$17+$BG13*Assembly!Q$18+$BH13*Assembly!Q$19+$BI13*Assembly!Q$20+$BJ13*Assembly!Q$21+$BK13*Assembly!Q$22+$BL13*Assembly!Q$23+$BM13*Assembly!Q$24</f>
        <v>#VALUE!</v>
      </c>
      <c r="CE13" s="145" t="e">
        <f>$AS13*Assembly!R$4+$AT13*Assembly!R$5+$AU13*Assembly!R$6+$AV13*Assembly!R$7+$AW13*Assembly!R$8+$AX13*Assembly!R$9+$AY13*Assembly!R$10+$AZ13*Assembly!R$11+$BA13*Assembly!R$12+$BB13*Assembly!R$13+$BC13*Assembly!R$14+$BD13*Assembly!R$15+$BE13*Assembly!R$16+$BF13*Assembly!R$17+$BG13*Assembly!R$18+$BH13*Assembly!R$19+$BI13*Assembly!R$20+$BJ13*Assembly!R$21+$BK13*Assembly!R$22+$BL13*Assembly!R$23+$BM13*Assembly!R$24</f>
        <v>#VALUE!</v>
      </c>
      <c r="CF13" s="140" t="e">
        <f>$AS13*Assembly!S$4+$AT13*Assembly!S$5+$AU13*Assembly!S$6+$AV13*Assembly!S$7+$AW13*Assembly!S$8+$AX13*Assembly!S$9+$AY13*Assembly!S$10+$AZ13*Assembly!S$11+$BA13*Assembly!S$12+$BB13*Assembly!S$13+$BC13*Assembly!S$14+$BD13*Assembly!S$15+$BE13*Assembly!S$16+$BF13*Assembly!S$17+$BG13*Assembly!S$18+$BH13*Assembly!S$19+$BI13*Assembly!S$20+$BJ13*Assembly!S$21+$BK13*Assembly!S$22+$BL13*Assembly!S$23+$BM13*Assembly!S$24</f>
        <v>#VALUE!</v>
      </c>
      <c r="CG13" s="140" t="e">
        <f>$AS13*Assembly!T$4+$AT13*Assembly!T$5+$AU13*Assembly!T$6+$AV13*Assembly!T$7+$AW13*Assembly!T$8+$AX13*Assembly!T$9+$AY13*Assembly!T$10+$AZ13*Assembly!T$11+$BA13*Assembly!T$12+$BB13*Assembly!T$13+$BC13*Assembly!T$14+$BD13*Assembly!T$15+$BE13*Assembly!T$16+$BF13*Assembly!T$17+$BG13*Assembly!T$18+$BH13*Assembly!T$19+$BI13*Assembly!T$20+$BJ13*Assembly!T$21+$BK13*Assembly!T$22+$BL13*Assembly!T$23+$BM13*Assembly!T$24</f>
        <v>#VALUE!</v>
      </c>
      <c r="CH13" s="140" t="e">
        <f>$AS13*Assembly!U$4+$AT13*Assembly!U$5+$AU13*Assembly!U$6+$AV13*Assembly!U$7+$AW13*Assembly!U$8+$AX13*Assembly!U$9+$AY13*Assembly!U$10+$AZ13*Assembly!U$11+$BA13*Assembly!U$12+$BB13*Assembly!U$13+$BC13*Assembly!U$14+$BD13*Assembly!U$15+$BE13*Assembly!U$16+$BF13*Assembly!U$17+$BG13*Assembly!U$18+$BH13*Assembly!U$19+$BI13*Assembly!U$20+$BJ13*Assembly!U$21+$BK13*Assembly!U$22+$BL13*Assembly!U$23+$BM13*Assembly!U$24</f>
        <v>#VALUE!</v>
      </c>
      <c r="CI13" s="145" t="e">
        <f>$AS13*Assembly!V$4+$AT13*Assembly!V$5+$AU13*Assembly!V$6+$AV13*Assembly!V$7+$AW13*Assembly!V$8+$AX13*Assembly!V$9+$AY13*Assembly!V$10+$AZ13*Assembly!V$11+$BA13*Assembly!V$12+$BB13*Assembly!V$13+$BC13*Assembly!V$14+$BD13*Assembly!V$15+$BE13*Assembly!V$16+$BF13*Assembly!V$17+$BG13*Assembly!V$18+$BH13*Assembly!V$19+$BI13*Assembly!V$20+$BJ13*Assembly!V$21+$BK13*Assembly!V$22+$BL13*Assembly!V$23+$BM13*Assembly!V$24</f>
        <v>#VALUE!</v>
      </c>
      <c r="CJ13" s="145" t="e">
        <f>BZ13*Refining!$F$3</f>
        <v>#VALUE!</v>
      </c>
      <c r="CK13" s="145" t="e">
        <f>CA13*Refining!$F$4</f>
        <v>#VALUE!</v>
      </c>
      <c r="CL13" s="145" t="e">
        <f>CB13*Refining!$F$5</f>
        <v>#VALUE!</v>
      </c>
      <c r="CM13" s="145" t="e">
        <f>CC13*Refining!$F$6</f>
        <v>#VALUE!</v>
      </c>
      <c r="CN13" s="145" t="e">
        <f>CD13*Refining!$F$7</f>
        <v>#VALUE!</v>
      </c>
      <c r="CO13" s="145" t="e">
        <f>CE13*Refining!$F$8</f>
        <v>#VALUE!</v>
      </c>
      <c r="CP13" s="145" t="e">
        <f>CF13*Refining!$F$9</f>
        <v>#VALUE!</v>
      </c>
      <c r="CQ13" s="145" t="e">
        <f>CG13*Refining!$F$10</f>
        <v>#VALUE!</v>
      </c>
      <c r="CR13" s="145" t="e">
        <f>CH13*Refining!$F$11</f>
        <v>#VALUE!</v>
      </c>
      <c r="CS13" s="145" t="e">
        <f>CI13*Refining!$F$12</f>
        <v>#VALUE!</v>
      </c>
      <c r="CT13" s="185" t="e">
        <f t="shared" ref="CT13:DM13" si="52">IF(BZ13 = 0, "", BZ13)</f>
        <v>#VALUE!</v>
      </c>
      <c r="CU13" s="189" t="e">
        <f t="shared" si="52"/>
        <v>#VALUE!</v>
      </c>
      <c r="CV13" s="189" t="e">
        <f t="shared" si="52"/>
        <v>#VALUE!</v>
      </c>
      <c r="CW13" s="186" t="e">
        <f t="shared" si="52"/>
        <v>#VALUE!</v>
      </c>
      <c r="CX13" s="186" t="e">
        <f t="shared" si="52"/>
        <v>#VALUE!</v>
      </c>
      <c r="CY13" s="189" t="e">
        <f t="shared" si="52"/>
        <v>#VALUE!</v>
      </c>
      <c r="CZ13" s="186" t="e">
        <f t="shared" si="52"/>
        <v>#VALUE!</v>
      </c>
      <c r="DA13" s="186" t="e">
        <f t="shared" si="52"/>
        <v>#VALUE!</v>
      </c>
      <c r="DB13" s="186" t="e">
        <f t="shared" si="52"/>
        <v>#VALUE!</v>
      </c>
      <c r="DC13" s="290" t="e">
        <f t="shared" si="52"/>
        <v>#VALUE!</v>
      </c>
      <c r="DD13" s="185" t="e">
        <f t="shared" si="52"/>
        <v>#VALUE!</v>
      </c>
      <c r="DE13" s="189" t="e">
        <f t="shared" si="52"/>
        <v>#VALUE!</v>
      </c>
      <c r="DF13" s="189" t="e">
        <f t="shared" si="52"/>
        <v>#VALUE!</v>
      </c>
      <c r="DG13" s="186" t="e">
        <f t="shared" si="52"/>
        <v>#VALUE!</v>
      </c>
      <c r="DH13" s="211" t="e">
        <f t="shared" si="52"/>
        <v>#VALUE!</v>
      </c>
      <c r="DI13" s="189" t="e">
        <f t="shared" si="52"/>
        <v>#VALUE!</v>
      </c>
      <c r="DJ13" s="189" t="e">
        <f t="shared" si="52"/>
        <v>#VALUE!</v>
      </c>
      <c r="DK13" s="186" t="e">
        <f t="shared" si="52"/>
        <v>#VALUE!</v>
      </c>
      <c r="DL13" s="186" t="e">
        <f t="shared" si="52"/>
        <v>#VALUE!</v>
      </c>
      <c r="DM13" s="290" t="e">
        <f t="shared" si="52"/>
        <v>#VALUE!</v>
      </c>
      <c r="DN13" s="185" t="e">
        <f t="shared" si="11"/>
        <v>#VALUE!</v>
      </c>
      <c r="DO13" s="189" t="e">
        <f t="shared" si="12"/>
        <v>#VALUE!</v>
      </c>
      <c r="DP13" s="120" t="e">
        <f t="shared" si="13"/>
        <v>#VALUE!</v>
      </c>
      <c r="DQ13" s="133" t="e">
        <f>CT13*'Ores &amp; Ingots'!$C$3+CU13*'Ores &amp; Ingots'!$C$4+CV13*'Ores &amp; Ingots'!$C$5+CW13*'Ores &amp; Ingots'!$C$6+CX13*'Ores &amp; Ingots'!$C$7+CY13*'Ores &amp; Ingots'!$C$8+CZ13*'Ores &amp; Ingots'!$C$9+DA13*'Ores &amp; Ingots'!$C$10+DB13*'Ores &amp; Ingots'!$C$11+DC13*'Ores &amp; Ingots'!$C$12</f>
        <v>#VALUE!</v>
      </c>
      <c r="DR13" s="133" t="e">
        <f>DD13*'Ores &amp; Ingots'!$B$3+DE13*'Ores &amp; Ingots'!$B$4+DF13*'Ores &amp; Ingots'!$B$5+DG13*'Ores &amp; Ingots'!$B$6+DH13*'Ores &amp; Ingots'!$B$7+DI13*'Ores &amp; Ingots'!$B$8+DJ13*'Ores &amp; Ingots'!$B$9+DK13*'Ores &amp; Ingots'!$B$10+DL13*'Ores &amp; Ingots'!$B$11+DM13*'Ores &amp; Ingots'!$B$12</f>
        <v>#VALUE!</v>
      </c>
      <c r="DS13" s="189" t="e">
        <f>CT13*Refining!$G$3+CU13*Refining!$G$4+CV13*Refining!$G$5+CW13*Refining!$G$6+CX13*Refining!$G$7+CY13*Refining!$G$8+CZ13*Refining!$G$9+DA13*Refining!$G$10+DB13*Refining!$G$11+DC13*Refining!$G$12</f>
        <v>#VALUE!</v>
      </c>
      <c r="DT13" s="189" t="e">
        <f t="shared" si="14"/>
        <v>#VALUE!</v>
      </c>
      <c r="DU13" s="192" t="e">
        <f t="shared" si="15"/>
        <v>#VALUE!</v>
      </c>
      <c r="DV13" s="185" t="e">
        <f t="shared" si="16"/>
        <v>#VALUE!</v>
      </c>
      <c r="DW13" s="194" t="e">
        <f t="shared" ref="DW13:DX13" si="53">DV13/60</f>
        <v>#VALUE!</v>
      </c>
      <c r="DX13" s="194" t="e">
        <f t="shared" si="53"/>
        <v>#VALUE!</v>
      </c>
      <c r="DY13" s="185" t="e">
        <f t="shared" si="18"/>
        <v>#VALUE!</v>
      </c>
      <c r="DZ13" s="194" t="e">
        <f t="shared" ref="DZ13:EA13" si="54">DY13/1000</f>
        <v>#VALUE!</v>
      </c>
      <c r="EA13" s="196" t="e">
        <f t="shared" si="54"/>
        <v>#VALUE!</v>
      </c>
      <c r="EB13" s="130" t="e">
        <f t="shared" si="20"/>
        <v>#VALUE!</v>
      </c>
      <c r="EC13" s="132" t="e">
        <f t="shared" si="21"/>
        <v>#VALUE!</v>
      </c>
      <c r="ED13" s="133">
        <v>2102</v>
      </c>
    </row>
    <row r="14" spans="1:134" ht="15.75" customHeight="1" x14ac:dyDescent="0.2">
      <c r="A14" s="864"/>
      <c r="B14" s="135" t="s">
        <v>236</v>
      </c>
      <c r="C14" s="137" t="s">
        <v>155</v>
      </c>
      <c r="D14" s="137">
        <v>3</v>
      </c>
      <c r="E14" s="137">
        <v>3</v>
      </c>
      <c r="F14" s="137">
        <v>3</v>
      </c>
      <c r="G14" s="154">
        <f t="shared" si="0"/>
        <v>3.375</v>
      </c>
      <c r="H14" s="156">
        <v>35</v>
      </c>
      <c r="I14" s="156">
        <v>35</v>
      </c>
      <c r="J14" s="156">
        <f>H14/Main!$D$9</f>
        <v>7</v>
      </c>
      <c r="K14" s="156">
        <f>I14/Main!$D$10</f>
        <v>17.5</v>
      </c>
      <c r="L14" s="156">
        <f t="shared" si="1"/>
        <v>2.5</v>
      </c>
      <c r="M14" s="156">
        <v>1</v>
      </c>
      <c r="N14" s="159"/>
      <c r="O14" s="283">
        <v>14750000</v>
      </c>
      <c r="P14" s="164">
        <v>1000</v>
      </c>
      <c r="Q14" s="164">
        <f>P14*Main!$D$6</f>
        <v>10000</v>
      </c>
      <c r="R14" s="166"/>
      <c r="S14" s="159"/>
      <c r="T14" s="159"/>
      <c r="U14" s="170"/>
      <c r="V14" s="159"/>
      <c r="W14" s="172"/>
      <c r="X14" s="151">
        <v>60</v>
      </c>
      <c r="Y14" s="151">
        <v>0</v>
      </c>
      <c r="Z14" s="151">
        <v>0</v>
      </c>
      <c r="AA14" s="151">
        <v>3</v>
      </c>
      <c r="AB14" s="151">
        <v>9</v>
      </c>
      <c r="AC14" s="151">
        <v>0</v>
      </c>
      <c r="AD14" s="151">
        <v>5</v>
      </c>
      <c r="AE14" s="152">
        <v>25</v>
      </c>
      <c r="AF14" s="151">
        <v>0</v>
      </c>
      <c r="AG14" s="151">
        <v>0</v>
      </c>
      <c r="AH14" s="151">
        <v>0</v>
      </c>
      <c r="AI14" s="151">
        <v>9</v>
      </c>
      <c r="AJ14" s="151">
        <v>0</v>
      </c>
      <c r="AK14" s="151">
        <v>95</v>
      </c>
      <c r="AL14" s="151">
        <v>0</v>
      </c>
      <c r="AM14" s="151">
        <v>0</v>
      </c>
      <c r="AN14" s="151">
        <v>0</v>
      </c>
      <c r="AO14" s="151">
        <v>0</v>
      </c>
      <c r="AP14" s="151">
        <v>0</v>
      </c>
      <c r="AQ14" s="151">
        <v>0</v>
      </c>
      <c r="AR14" s="151">
        <v>0</v>
      </c>
      <c r="AS14" s="174">
        <f t="shared" ref="AS14:BM14" si="55">IF(X14 = 0, "", X14)</f>
        <v>60</v>
      </c>
      <c r="AT14" s="137" t="str">
        <f t="shared" si="55"/>
        <v/>
      </c>
      <c r="AU14" s="137" t="str">
        <f t="shared" si="55"/>
        <v/>
      </c>
      <c r="AV14" s="133">
        <f t="shared" si="55"/>
        <v>3</v>
      </c>
      <c r="AW14" s="133">
        <f t="shared" si="55"/>
        <v>9</v>
      </c>
      <c r="AX14" s="137" t="str">
        <f t="shared" si="55"/>
        <v/>
      </c>
      <c r="AY14" s="133">
        <f t="shared" si="55"/>
        <v>5</v>
      </c>
      <c r="AZ14" s="167">
        <f t="shared" si="55"/>
        <v>25</v>
      </c>
      <c r="BA14" s="137" t="str">
        <f t="shared" si="55"/>
        <v/>
      </c>
      <c r="BB14" s="137" t="str">
        <f t="shared" si="55"/>
        <v/>
      </c>
      <c r="BC14" s="137" t="str">
        <f t="shared" si="55"/>
        <v/>
      </c>
      <c r="BD14" s="133">
        <f t="shared" si="55"/>
        <v>9</v>
      </c>
      <c r="BE14" s="137" t="str">
        <f t="shared" si="55"/>
        <v/>
      </c>
      <c r="BF14" s="133">
        <f t="shared" si="55"/>
        <v>95</v>
      </c>
      <c r="BG14" s="137" t="str">
        <f t="shared" si="55"/>
        <v/>
      </c>
      <c r="BH14" s="137" t="str">
        <f t="shared" si="55"/>
        <v/>
      </c>
      <c r="BI14" s="137" t="str">
        <f t="shared" si="55"/>
        <v/>
      </c>
      <c r="BJ14" s="137" t="str">
        <f t="shared" si="55"/>
        <v/>
      </c>
      <c r="BK14" s="137" t="str">
        <f t="shared" si="55"/>
        <v/>
      </c>
      <c r="BL14" s="137" t="str">
        <f t="shared" si="55"/>
        <v/>
      </c>
      <c r="BM14" s="169" t="str">
        <f t="shared" si="55"/>
        <v/>
      </c>
      <c r="BN14" s="174" t="e">
        <f>$AS14*Assembly!Z$4+$AT14*Assembly!Z$5+$AU14*Assembly!Z$6+$AV14*Assembly!Z$7+$AW14*Assembly!Z$8+$AX14*Assembly!Z$9+$AY14*Assembly!Z$10+$AZ14*Assembly!Z$11+$BA14*Assembly!Z$12+$BB14*Assembly!Z$13+$BC14*Assembly!Z$14+$BD14*Assembly!Z$15+$BE14*Assembly!Z$16+$BF14*Assembly!Z$17+$BG14*Assembly!Z$18+$BH14*Assembly!Z$19+$BI14*Assembly!Z$20+$BJ14*Assembly!Z$21+$BK14*Assembly!Z$22+$BL14*Assembly!Z$23+$BM14*Assembly!Z$24</f>
        <v>#VALUE!</v>
      </c>
      <c r="BO14" s="133" t="e">
        <f t="shared" si="3"/>
        <v>#VALUE!</v>
      </c>
      <c r="BP14" s="285" t="e">
        <f t="shared" si="43"/>
        <v>#VALUE!</v>
      </c>
      <c r="BQ14" s="133" t="e">
        <f>$AS14*Assembly!AD$4+$AT14*Assembly!AD$5+$AU14*Assembly!AD$6+$AV14*Assembly!AD$7+$AW14*Assembly!AD$8+$AX14*Assembly!AD$9+$AY14*Assembly!AD$10+$AZ14*Assembly!AD$11+$BA14*Assembly!AD$12+$BB14*Assembly!AD$13+$BC14*Assembly!AD$14+$BD14*Assembly!AD$15+$BE14*Assembly!AD$16+$BF14*Assembly!AD$17+$BG14*Assembly!AD$18+$BH14*Assembly!AD$19+$BI14*Assembly!AD$20+$BJ14*Assembly!AD$21+$BK14*Assembly!AD$22+$BL14*Assembly!AD$23+$BM14*Assembly!AD$24</f>
        <v>#VALUE!</v>
      </c>
      <c r="BR14" s="177" t="e">
        <f t="shared" si="4"/>
        <v>#VALUE!</v>
      </c>
      <c r="BS14" s="178" t="e">
        <f t="shared" si="5"/>
        <v>#VALUE!</v>
      </c>
      <c r="BT14" s="179" t="e">
        <f t="shared" si="6"/>
        <v>#VALUE!</v>
      </c>
      <c r="BU14" s="178" t="e">
        <f t="shared" si="7"/>
        <v>#VALUE!</v>
      </c>
      <c r="BV14" s="133" t="e">
        <f>$AS14*Assembly!Y$4+$AT14*Assembly!Y$5+$AU14*Assembly!Y$6+$AV14*Assembly!Y$7+$AW14*Assembly!Y$8+$AX14*Assembly!Y$9+$AY14*Assembly!Y$10+$AZ14*Assembly!Y$11+$BA14*Assembly!Y$12+$BB14*Assembly!Y$13+$BC14*Assembly!Y$14+$BD14*Assembly!Y$15+$BE14*Assembly!Y$16+$BF14*Assembly!Y$17+$BG14*Assembly!Y$18+$BH14*Assembly!Y$19+$BI14*Assembly!Y$20+$BJ14*Assembly!Y$21+$BK14*Assembly!Y$22+$BL14*Assembly!Y$23+$BM14*Assembly!Y$24</f>
        <v>#VALUE!</v>
      </c>
      <c r="BW14" s="133" t="e">
        <f t="shared" si="8"/>
        <v>#VALUE!</v>
      </c>
      <c r="BX14" s="130" t="e">
        <f t="shared" si="9"/>
        <v>#VALUE!</v>
      </c>
      <c r="BY14" s="183" t="e">
        <f>$AS14*Assembly!AC$4+$AT14*Assembly!AC$5+$AU14*Assembly!AC$6+$AV14*Assembly!AC$7+$AW14*Assembly!AC$8+$AX14*Assembly!AC$9+$AY14*Assembly!AC$10+$AZ14*Assembly!AC$11+$BA14*Assembly!AC$12+$BB14*Assembly!AC$13+$BC14*Assembly!AC$14+$BD14*Assembly!AC$15+$BE14*Assembly!AC$16+$BF14*Assembly!AC$17+$BG14*Assembly!AC$18+$BH14*Assembly!AC$19+$BI14*Assembly!AC$20+$BJ14*Assembly!AC$21+$BK14*Assembly!AC$22+$BL14*Assembly!AC$23+$BM14*Assembly!AC$24</f>
        <v>#VALUE!</v>
      </c>
      <c r="BZ14" s="164" t="e">
        <f>$AS14*Assembly!M$4+$AT14*Assembly!M$5+$AU14*Assembly!M$6+$AV14*Assembly!M$7+$AW14*Assembly!M$8+$AX14*Assembly!M$9+$AY14*Assembly!M$10+$AZ14*Assembly!M$11+$BA14*Assembly!M$12+$BB14*Assembly!M$13+$BC14*Assembly!M$14+$BD14*Assembly!M$15+$BE14*Assembly!M$16+$BF14*Assembly!M$17+$BG14*Assembly!M$18+$BH14*Assembly!M$19+$BI14*Assembly!M$20+$BJ14*Assembly!M$21+$BK14*Assembly!M$22+$BL14*Assembly!M$23+$BM14*Assembly!M$24</f>
        <v>#VALUE!</v>
      </c>
      <c r="CA14" s="164" t="e">
        <f>$AS14*Assembly!N$4+$AT14*Assembly!N$5+$AU14*Assembly!N$6+$AV14*Assembly!N$7+$AW14*Assembly!N$8+$AX14*Assembly!N$9+$AY14*Assembly!N$10+$AZ14*Assembly!N$11+$BA14*Assembly!N$12+$BB14*Assembly!N$13+$BC14*Assembly!N$14+$BD14*Assembly!N$15+$BE14*Assembly!N$16+$BF14*Assembly!N$17+$BG14*Assembly!N$18+$BH14*Assembly!N$19+$BI14*Assembly!N$20+$BJ14*Assembly!N$21+$BK14*Assembly!N$22+$BL14*Assembly!N$23+$BM14*Assembly!N$24</f>
        <v>#VALUE!</v>
      </c>
      <c r="CB14" s="164" t="e">
        <f>$AS14*Assembly!O$4+$AT14*Assembly!O$5+$AU14*Assembly!O$6+$AV14*Assembly!O$7+$AW14*Assembly!O$8+$AX14*Assembly!O$9+$AY14*Assembly!O$10+$AZ14*Assembly!O$11+$BA14*Assembly!O$12+$BB14*Assembly!O$13+$BC14*Assembly!O$14+$BD14*Assembly!O$15+$BE14*Assembly!O$16+$BF14*Assembly!O$17+$BG14*Assembly!O$18+$BH14*Assembly!O$19+$BI14*Assembly!O$20+$BJ14*Assembly!O$21+$BK14*Assembly!O$22+$BL14*Assembly!O$23+$BM14*Assembly!O$24</f>
        <v>#VALUE!</v>
      </c>
      <c r="CC14" s="156" t="e">
        <f>$AS14*Assembly!P$4+$AT14*Assembly!P$5+$AU14*Assembly!P$6+$AV14*Assembly!P$7+$AW14*Assembly!P$8+$AX14*Assembly!P$9+$AY14*Assembly!P$10+$AZ14*Assembly!P$11+$BA14*Assembly!P$12+$BB14*Assembly!P$13+$BC14*Assembly!P$14+$BD14*Assembly!P$15+$BE14*Assembly!P$16+$BF14*Assembly!P$17+$BG14*Assembly!P$18+$BH14*Assembly!P$19+$BI14*Assembly!P$20+$BJ14*Assembly!P$21+$BK14*Assembly!P$22+$BL14*Assembly!P$23+$BM14*Assembly!P$24</f>
        <v>#VALUE!</v>
      </c>
      <c r="CD14" s="156" t="e">
        <f>$AS14*Assembly!Q$4+$AT14*Assembly!Q$5+$AU14*Assembly!Q$6+$AV14*Assembly!Q$7+$AW14*Assembly!Q$8+$AX14*Assembly!Q$9+$AY14*Assembly!Q$10+$AZ14*Assembly!Q$11+$BA14*Assembly!Q$12+$BB14*Assembly!Q$13+$BC14*Assembly!Q$14+$BD14*Assembly!Q$15+$BE14*Assembly!Q$16+$BF14*Assembly!Q$17+$BG14*Assembly!Q$18+$BH14*Assembly!Q$19+$BI14*Assembly!Q$20+$BJ14*Assembly!Q$21+$BK14*Assembly!Q$22+$BL14*Assembly!Q$23+$BM14*Assembly!Q$24</f>
        <v>#VALUE!</v>
      </c>
      <c r="CE14" s="164" t="e">
        <f>$AS14*Assembly!R$4+$AT14*Assembly!R$5+$AU14*Assembly!R$6+$AV14*Assembly!R$7+$AW14*Assembly!R$8+$AX14*Assembly!R$9+$AY14*Assembly!R$10+$AZ14*Assembly!R$11+$BA14*Assembly!R$12+$BB14*Assembly!R$13+$BC14*Assembly!R$14+$BD14*Assembly!R$15+$BE14*Assembly!R$16+$BF14*Assembly!R$17+$BG14*Assembly!R$18+$BH14*Assembly!R$19+$BI14*Assembly!R$20+$BJ14*Assembly!R$21+$BK14*Assembly!R$22+$BL14*Assembly!R$23+$BM14*Assembly!R$24</f>
        <v>#VALUE!</v>
      </c>
      <c r="CF14" s="156" t="e">
        <f>$AS14*Assembly!S$4+$AT14*Assembly!S$5+$AU14*Assembly!S$6+$AV14*Assembly!S$7+$AW14*Assembly!S$8+$AX14*Assembly!S$9+$AY14*Assembly!S$10+$AZ14*Assembly!S$11+$BA14*Assembly!S$12+$BB14*Assembly!S$13+$BC14*Assembly!S$14+$BD14*Assembly!S$15+$BE14*Assembly!S$16+$BF14*Assembly!S$17+$BG14*Assembly!S$18+$BH14*Assembly!S$19+$BI14*Assembly!S$20+$BJ14*Assembly!S$21+$BK14*Assembly!S$22+$BL14*Assembly!S$23+$BM14*Assembly!S$24</f>
        <v>#VALUE!</v>
      </c>
      <c r="CG14" s="156" t="e">
        <f>$AS14*Assembly!T$4+$AT14*Assembly!T$5+$AU14*Assembly!T$6+$AV14*Assembly!T$7+$AW14*Assembly!T$8+$AX14*Assembly!T$9+$AY14*Assembly!T$10+$AZ14*Assembly!T$11+$BA14*Assembly!T$12+$BB14*Assembly!T$13+$BC14*Assembly!T$14+$BD14*Assembly!T$15+$BE14*Assembly!T$16+$BF14*Assembly!T$17+$BG14*Assembly!T$18+$BH14*Assembly!T$19+$BI14*Assembly!T$20+$BJ14*Assembly!T$21+$BK14*Assembly!T$22+$BL14*Assembly!T$23+$BM14*Assembly!T$24</f>
        <v>#VALUE!</v>
      </c>
      <c r="CH14" s="156" t="e">
        <f>$AS14*Assembly!U$4+$AT14*Assembly!U$5+$AU14*Assembly!U$6+$AV14*Assembly!U$7+$AW14*Assembly!U$8+$AX14*Assembly!U$9+$AY14*Assembly!U$10+$AZ14*Assembly!U$11+$BA14*Assembly!U$12+$BB14*Assembly!U$13+$BC14*Assembly!U$14+$BD14*Assembly!U$15+$BE14*Assembly!U$16+$BF14*Assembly!U$17+$BG14*Assembly!U$18+$BH14*Assembly!U$19+$BI14*Assembly!U$20+$BJ14*Assembly!U$21+$BK14*Assembly!U$22+$BL14*Assembly!U$23+$BM14*Assembly!U$24</f>
        <v>#VALUE!</v>
      </c>
      <c r="CI14" s="164" t="e">
        <f>$AS14*Assembly!V$4+$AT14*Assembly!V$5+$AU14*Assembly!V$6+$AV14*Assembly!V$7+$AW14*Assembly!V$8+$AX14*Assembly!V$9+$AY14*Assembly!V$10+$AZ14*Assembly!V$11+$BA14*Assembly!V$12+$BB14*Assembly!V$13+$BC14*Assembly!V$14+$BD14*Assembly!V$15+$BE14*Assembly!V$16+$BF14*Assembly!V$17+$BG14*Assembly!V$18+$BH14*Assembly!V$19+$BI14*Assembly!V$20+$BJ14*Assembly!V$21+$BK14*Assembly!V$22+$BL14*Assembly!V$23+$BM14*Assembly!V$24</f>
        <v>#VALUE!</v>
      </c>
      <c r="CJ14" s="164" t="e">
        <f>BZ14*Refining!$F$3</f>
        <v>#VALUE!</v>
      </c>
      <c r="CK14" s="164" t="e">
        <f>CA14*Refining!$F$4</f>
        <v>#VALUE!</v>
      </c>
      <c r="CL14" s="164" t="e">
        <f>CB14*Refining!$F$5</f>
        <v>#VALUE!</v>
      </c>
      <c r="CM14" s="164" t="e">
        <f>CC14*Refining!$F$6</f>
        <v>#VALUE!</v>
      </c>
      <c r="CN14" s="164" t="e">
        <f>CD14*Refining!$F$7</f>
        <v>#VALUE!</v>
      </c>
      <c r="CO14" s="164" t="e">
        <f>CE14*Refining!$F$8</f>
        <v>#VALUE!</v>
      </c>
      <c r="CP14" s="164" t="e">
        <f>CF14*Refining!$F$9</f>
        <v>#VALUE!</v>
      </c>
      <c r="CQ14" s="164" t="e">
        <f>CG14*Refining!$F$10</f>
        <v>#VALUE!</v>
      </c>
      <c r="CR14" s="164" t="e">
        <f>CH14*Refining!$F$11</f>
        <v>#VALUE!</v>
      </c>
      <c r="CS14" s="164" t="e">
        <f>CI14*Refining!$F$12</f>
        <v>#VALUE!</v>
      </c>
      <c r="CT14" s="185" t="e">
        <f t="shared" ref="CT14:DM14" si="56">IF(BZ14 = 0, "", BZ14)</f>
        <v>#VALUE!</v>
      </c>
      <c r="CU14" s="189" t="e">
        <f t="shared" si="56"/>
        <v>#VALUE!</v>
      </c>
      <c r="CV14" s="189" t="e">
        <f t="shared" si="56"/>
        <v>#VALUE!</v>
      </c>
      <c r="CW14" s="186" t="e">
        <f t="shared" si="56"/>
        <v>#VALUE!</v>
      </c>
      <c r="CX14" s="211" t="e">
        <f t="shared" si="56"/>
        <v>#VALUE!</v>
      </c>
      <c r="CY14" s="189" t="e">
        <f t="shared" si="56"/>
        <v>#VALUE!</v>
      </c>
      <c r="CZ14" s="186" t="e">
        <f t="shared" si="56"/>
        <v>#VALUE!</v>
      </c>
      <c r="DA14" s="186" t="e">
        <f t="shared" si="56"/>
        <v>#VALUE!</v>
      </c>
      <c r="DB14" s="186" t="e">
        <f t="shared" si="56"/>
        <v>#VALUE!</v>
      </c>
      <c r="DC14" s="290" t="e">
        <f t="shared" si="56"/>
        <v>#VALUE!</v>
      </c>
      <c r="DD14" s="185" t="e">
        <f t="shared" si="56"/>
        <v>#VALUE!</v>
      </c>
      <c r="DE14" s="189" t="e">
        <f t="shared" si="56"/>
        <v>#VALUE!</v>
      </c>
      <c r="DF14" s="189" t="e">
        <f t="shared" si="56"/>
        <v>#VALUE!</v>
      </c>
      <c r="DG14" s="186" t="e">
        <f t="shared" si="56"/>
        <v>#VALUE!</v>
      </c>
      <c r="DH14" s="188" t="e">
        <f t="shared" si="56"/>
        <v>#VALUE!</v>
      </c>
      <c r="DI14" s="189" t="e">
        <f t="shared" si="56"/>
        <v>#VALUE!</v>
      </c>
      <c r="DJ14" s="186" t="e">
        <f t="shared" si="56"/>
        <v>#VALUE!</v>
      </c>
      <c r="DK14" s="186" t="e">
        <f t="shared" si="56"/>
        <v>#VALUE!</v>
      </c>
      <c r="DL14" s="186" t="e">
        <f t="shared" si="56"/>
        <v>#VALUE!</v>
      </c>
      <c r="DM14" s="290" t="e">
        <f t="shared" si="56"/>
        <v>#VALUE!</v>
      </c>
      <c r="DN14" s="185" t="e">
        <f t="shared" si="11"/>
        <v>#VALUE!</v>
      </c>
      <c r="DO14" s="189" t="e">
        <f t="shared" si="12"/>
        <v>#VALUE!</v>
      </c>
      <c r="DP14" s="120" t="e">
        <f t="shared" si="13"/>
        <v>#VALUE!</v>
      </c>
      <c r="DQ14" s="133" t="e">
        <f>CT14*'Ores &amp; Ingots'!$C$3+CU14*'Ores &amp; Ingots'!$C$4+CV14*'Ores &amp; Ingots'!$C$5+CW14*'Ores &amp; Ingots'!$C$6+CX14*'Ores &amp; Ingots'!$C$7+CY14*'Ores &amp; Ingots'!$C$8+CZ14*'Ores &amp; Ingots'!$C$9+DA14*'Ores &amp; Ingots'!$C$10+DB14*'Ores &amp; Ingots'!$C$11+DC14*'Ores &amp; Ingots'!$C$12</f>
        <v>#VALUE!</v>
      </c>
      <c r="DR14" s="133" t="e">
        <f>DD14*'Ores &amp; Ingots'!$B$3+DE14*'Ores &amp; Ingots'!$B$4+DF14*'Ores &amp; Ingots'!$B$5+DG14*'Ores &amp; Ingots'!$B$6+DH14*'Ores &amp; Ingots'!$B$7+DI14*'Ores &amp; Ingots'!$B$8+DJ14*'Ores &amp; Ingots'!$B$9+DK14*'Ores &amp; Ingots'!$B$10+DL14*'Ores &amp; Ingots'!$B$11+DM14*'Ores &amp; Ingots'!$B$12</f>
        <v>#VALUE!</v>
      </c>
      <c r="DS14" s="189" t="e">
        <f>CT14*Refining!$G$3+CU14*Refining!$G$4+CV14*Refining!$G$5+CW14*Refining!$G$6+CX14*Refining!$G$7+CY14*Refining!$G$8+CZ14*Refining!$G$9+DA14*Refining!$G$10+DB14*Refining!$G$11+DC14*Refining!$G$12</f>
        <v>#VALUE!</v>
      </c>
      <c r="DT14" s="189" t="e">
        <f t="shared" si="14"/>
        <v>#VALUE!</v>
      </c>
      <c r="DU14" s="192" t="e">
        <f t="shared" si="15"/>
        <v>#VALUE!</v>
      </c>
      <c r="DV14" s="185" t="e">
        <f t="shared" si="16"/>
        <v>#VALUE!</v>
      </c>
      <c r="DW14" s="194" t="e">
        <f t="shared" ref="DW14:DX14" si="57">DV14/60</f>
        <v>#VALUE!</v>
      </c>
      <c r="DX14" s="194" t="e">
        <f t="shared" si="57"/>
        <v>#VALUE!</v>
      </c>
      <c r="DY14" s="185" t="e">
        <f t="shared" si="18"/>
        <v>#VALUE!</v>
      </c>
      <c r="DZ14" s="194" t="e">
        <f t="shared" ref="DZ14:EA14" si="58">DY14/1000</f>
        <v>#VALUE!</v>
      </c>
      <c r="EA14" s="196" t="e">
        <f t="shared" si="58"/>
        <v>#VALUE!</v>
      </c>
      <c r="EB14" s="130" t="e">
        <f t="shared" si="20"/>
        <v>#VALUE!</v>
      </c>
      <c r="EC14" s="132" t="e">
        <f t="shared" si="21"/>
        <v>#VALUE!</v>
      </c>
      <c r="ED14" s="133" t="s">
        <v>28</v>
      </c>
    </row>
    <row r="15" spans="1:134" ht="15.75" customHeight="1" x14ac:dyDescent="0.2">
      <c r="A15" s="864"/>
      <c r="B15" s="135" t="s">
        <v>237</v>
      </c>
      <c r="C15" s="137" t="s">
        <v>156</v>
      </c>
      <c r="D15" s="137">
        <v>4</v>
      </c>
      <c r="E15" s="137">
        <v>2</v>
      </c>
      <c r="F15" s="137">
        <v>1</v>
      </c>
      <c r="G15" s="139">
        <f t="shared" si="0"/>
        <v>125</v>
      </c>
      <c r="H15" s="140">
        <v>40</v>
      </c>
      <c r="I15" s="140">
        <v>40</v>
      </c>
      <c r="J15" s="140">
        <f>H15/Main!$D$9</f>
        <v>8</v>
      </c>
      <c r="K15" s="140">
        <f>I15/Main!$D$10</f>
        <v>20</v>
      </c>
      <c r="L15" s="140">
        <f t="shared" si="1"/>
        <v>2.5</v>
      </c>
      <c r="M15" s="140">
        <v>1</v>
      </c>
      <c r="N15" s="143"/>
      <c r="O15" s="291">
        <v>120000</v>
      </c>
      <c r="P15" s="145"/>
      <c r="Q15" s="143"/>
      <c r="R15" s="146"/>
      <c r="S15" s="143"/>
      <c r="T15" s="143"/>
      <c r="U15" s="198"/>
      <c r="V15" s="143"/>
      <c r="W15" s="148" t="s">
        <v>220</v>
      </c>
      <c r="X15" s="151">
        <v>4</v>
      </c>
      <c r="Y15" s="151">
        <v>0</v>
      </c>
      <c r="Z15" s="151">
        <v>0</v>
      </c>
      <c r="AA15" s="151">
        <v>1</v>
      </c>
      <c r="AB15" s="151">
        <v>10</v>
      </c>
      <c r="AC15" s="151">
        <v>0</v>
      </c>
      <c r="AD15" s="151">
        <v>0</v>
      </c>
      <c r="AE15" s="151">
        <v>2</v>
      </c>
      <c r="AF15" s="151">
        <v>0</v>
      </c>
      <c r="AG15" s="152">
        <v>64</v>
      </c>
      <c r="AH15" s="151">
        <v>0</v>
      </c>
      <c r="AI15" s="151">
        <v>0</v>
      </c>
      <c r="AJ15" s="151">
        <v>0</v>
      </c>
      <c r="AK15" s="151">
        <v>0</v>
      </c>
      <c r="AL15" s="151">
        <v>0</v>
      </c>
      <c r="AM15" s="151">
        <v>0</v>
      </c>
      <c r="AN15" s="151">
        <v>0</v>
      </c>
      <c r="AO15" s="151">
        <v>0</v>
      </c>
      <c r="AP15" s="151">
        <v>0</v>
      </c>
      <c r="AQ15" s="151">
        <v>0</v>
      </c>
      <c r="AR15" s="151">
        <v>0</v>
      </c>
      <c r="AS15" s="174">
        <f t="shared" ref="AS15:BM15" si="59">IF(X15 = 0, "", X15)</f>
        <v>4</v>
      </c>
      <c r="AT15" s="137" t="str">
        <f t="shared" si="59"/>
        <v/>
      </c>
      <c r="AU15" s="137" t="str">
        <f t="shared" si="59"/>
        <v/>
      </c>
      <c r="AV15" s="133">
        <f t="shared" si="59"/>
        <v>1</v>
      </c>
      <c r="AW15" s="133">
        <f t="shared" si="59"/>
        <v>10</v>
      </c>
      <c r="AX15" s="137" t="str">
        <f t="shared" si="59"/>
        <v/>
      </c>
      <c r="AY15" s="137" t="str">
        <f t="shared" si="59"/>
        <v/>
      </c>
      <c r="AZ15" s="133">
        <f t="shared" si="59"/>
        <v>2</v>
      </c>
      <c r="BA15" s="137" t="str">
        <f t="shared" si="59"/>
        <v/>
      </c>
      <c r="BB15" s="167">
        <f t="shared" si="59"/>
        <v>64</v>
      </c>
      <c r="BC15" s="137" t="str">
        <f t="shared" si="59"/>
        <v/>
      </c>
      <c r="BD15" s="137" t="str">
        <f t="shared" si="59"/>
        <v/>
      </c>
      <c r="BE15" s="137" t="str">
        <f t="shared" si="59"/>
        <v/>
      </c>
      <c r="BF15" s="137" t="str">
        <f t="shared" si="59"/>
        <v/>
      </c>
      <c r="BG15" s="137" t="str">
        <f t="shared" si="59"/>
        <v/>
      </c>
      <c r="BH15" s="137" t="str">
        <f t="shared" si="59"/>
        <v/>
      </c>
      <c r="BI15" s="137" t="str">
        <f t="shared" si="59"/>
        <v/>
      </c>
      <c r="BJ15" s="137" t="str">
        <f t="shared" si="59"/>
        <v/>
      </c>
      <c r="BK15" s="137" t="str">
        <f t="shared" si="59"/>
        <v/>
      </c>
      <c r="BL15" s="137" t="str">
        <f t="shared" si="59"/>
        <v/>
      </c>
      <c r="BM15" s="169" t="str">
        <f t="shared" si="59"/>
        <v/>
      </c>
      <c r="BN15" s="174" t="e">
        <f>$AS15*Assembly!Z$4+$AT15*Assembly!Z$5+$AU15*Assembly!Z$6+$AV15*Assembly!Z$7+$AW15*Assembly!Z$8+$AX15*Assembly!Z$9+$AY15*Assembly!Z$10+$AZ15*Assembly!Z$11+$BA15*Assembly!Z$12+$BB15*Assembly!Z$13+$BC15*Assembly!Z$14+$BD15*Assembly!Z$15+$BE15*Assembly!Z$16+$BF15*Assembly!Z$17+$BG15*Assembly!Z$18+$BH15*Assembly!Z$19+$BI15*Assembly!Z$20+$BJ15*Assembly!Z$21+$BK15*Assembly!Z$22+$BL15*Assembly!Z$23+$BM15*Assembly!Z$24</f>
        <v>#VALUE!</v>
      </c>
      <c r="BO15" s="133" t="e">
        <f t="shared" si="3"/>
        <v>#VALUE!</v>
      </c>
      <c r="BP15" s="285" t="e">
        <f t="shared" si="43"/>
        <v>#VALUE!</v>
      </c>
      <c r="BQ15" s="133" t="e">
        <f>$AS15*Assembly!AD$4+$AT15*Assembly!AD$5+$AU15*Assembly!AD$6+$AV15*Assembly!AD$7+$AW15*Assembly!AD$8+$AX15*Assembly!AD$9+$AY15*Assembly!AD$10+$AZ15*Assembly!AD$11+$BA15*Assembly!AD$12+$BB15*Assembly!AD$13+$BC15*Assembly!AD$14+$BD15*Assembly!AD$15+$BE15*Assembly!AD$16+$BF15*Assembly!AD$17+$BG15*Assembly!AD$18+$BH15*Assembly!AD$19+$BI15*Assembly!AD$20+$BJ15*Assembly!AD$21+$BK15*Assembly!AD$22+$BL15*Assembly!AD$23+$BM15*Assembly!AD$24</f>
        <v>#VALUE!</v>
      </c>
      <c r="BR15" s="177" t="e">
        <f t="shared" si="4"/>
        <v>#VALUE!</v>
      </c>
      <c r="BS15" s="178" t="e">
        <f t="shared" si="5"/>
        <v>#VALUE!</v>
      </c>
      <c r="BT15" s="179" t="e">
        <f t="shared" si="6"/>
        <v>#VALUE!</v>
      </c>
      <c r="BU15" s="178" t="e">
        <f t="shared" si="7"/>
        <v>#VALUE!</v>
      </c>
      <c r="BV15" s="133" t="e">
        <f>$AS15*Assembly!Y$4+$AT15*Assembly!Y$5+$AU15*Assembly!Y$6+$AV15*Assembly!Y$7+$AW15*Assembly!Y$8+$AX15*Assembly!Y$9+$AY15*Assembly!Y$10+$AZ15*Assembly!Y$11+$BA15*Assembly!Y$12+$BB15*Assembly!Y$13+$BC15*Assembly!Y$14+$BD15*Assembly!Y$15+$BE15*Assembly!Y$16+$BF15*Assembly!Y$17+$BG15*Assembly!Y$18+$BH15*Assembly!Y$19+$BI15*Assembly!Y$20+$BJ15*Assembly!Y$21+$BK15*Assembly!Y$22+$BL15*Assembly!Y$23+$BM15*Assembly!Y$24</f>
        <v>#VALUE!</v>
      </c>
      <c r="BW15" s="133" t="e">
        <f t="shared" si="8"/>
        <v>#VALUE!</v>
      </c>
      <c r="BX15" s="130" t="e">
        <f t="shared" si="9"/>
        <v>#VALUE!</v>
      </c>
      <c r="BY15" s="183" t="e">
        <f>$AS15*Assembly!AC$4+$AT15*Assembly!AC$5+$AU15*Assembly!AC$6+$AV15*Assembly!AC$7+$AW15*Assembly!AC$8+$AX15*Assembly!AC$9+$AY15*Assembly!AC$10+$AZ15*Assembly!AC$11+$BA15*Assembly!AC$12+$BB15*Assembly!AC$13+$BC15*Assembly!AC$14+$BD15*Assembly!AC$15+$BE15*Assembly!AC$16+$BF15*Assembly!AC$17+$BG15*Assembly!AC$18+$BH15*Assembly!AC$19+$BI15*Assembly!AC$20+$BJ15*Assembly!AC$21+$BK15*Assembly!AC$22+$BL15*Assembly!AC$23+$BM15*Assembly!AC$24</f>
        <v>#VALUE!</v>
      </c>
      <c r="BZ15" s="145" t="e">
        <f>$AS15*Assembly!M$4+$AT15*Assembly!M$5+$AU15*Assembly!M$6+$AV15*Assembly!M$7+$AW15*Assembly!M$8+$AX15*Assembly!M$9+$AY15*Assembly!M$10+$AZ15*Assembly!M$11+$BA15*Assembly!M$12+$BB15*Assembly!M$13+$BC15*Assembly!M$14+$BD15*Assembly!M$15+$BE15*Assembly!M$16+$BF15*Assembly!M$17+$BG15*Assembly!M$18+$BH15*Assembly!M$19+$BI15*Assembly!M$20+$BJ15*Assembly!M$21+$BK15*Assembly!M$22+$BL15*Assembly!M$23+$BM15*Assembly!M$24</f>
        <v>#VALUE!</v>
      </c>
      <c r="CA15" s="145" t="e">
        <f>$AS15*Assembly!N$4+$AT15*Assembly!N$5+$AU15*Assembly!N$6+$AV15*Assembly!N$7+$AW15*Assembly!N$8+$AX15*Assembly!N$9+$AY15*Assembly!N$10+$AZ15*Assembly!N$11+$BA15*Assembly!N$12+$BB15*Assembly!N$13+$BC15*Assembly!N$14+$BD15*Assembly!N$15+$BE15*Assembly!N$16+$BF15*Assembly!N$17+$BG15*Assembly!N$18+$BH15*Assembly!N$19+$BI15*Assembly!N$20+$BJ15*Assembly!N$21+$BK15*Assembly!N$22+$BL15*Assembly!N$23+$BM15*Assembly!N$24</f>
        <v>#VALUE!</v>
      </c>
      <c r="CB15" s="145" t="e">
        <f>$AS15*Assembly!O$4+$AT15*Assembly!O$5+$AU15*Assembly!O$6+$AV15*Assembly!O$7+$AW15*Assembly!O$8+$AX15*Assembly!O$9+$AY15*Assembly!O$10+$AZ15*Assembly!O$11+$BA15*Assembly!O$12+$BB15*Assembly!O$13+$BC15*Assembly!O$14+$BD15*Assembly!O$15+$BE15*Assembly!O$16+$BF15*Assembly!O$17+$BG15*Assembly!O$18+$BH15*Assembly!O$19+$BI15*Assembly!O$20+$BJ15*Assembly!O$21+$BK15*Assembly!O$22+$BL15*Assembly!O$23+$BM15*Assembly!O$24</f>
        <v>#VALUE!</v>
      </c>
      <c r="CC15" s="140" t="e">
        <f>$AS15*Assembly!P$4+$AT15*Assembly!P$5+$AU15*Assembly!P$6+$AV15*Assembly!P$7+$AW15*Assembly!P$8+$AX15*Assembly!P$9+$AY15*Assembly!P$10+$AZ15*Assembly!P$11+$BA15*Assembly!P$12+$BB15*Assembly!P$13+$BC15*Assembly!P$14+$BD15*Assembly!P$15+$BE15*Assembly!P$16+$BF15*Assembly!P$17+$BG15*Assembly!P$18+$BH15*Assembly!P$19+$BI15*Assembly!P$20+$BJ15*Assembly!P$21+$BK15*Assembly!P$22+$BL15*Assembly!P$23+$BM15*Assembly!P$24</f>
        <v>#VALUE!</v>
      </c>
      <c r="CD15" s="140" t="e">
        <f>$AS15*Assembly!Q$4+$AT15*Assembly!Q$5+$AU15*Assembly!Q$6+$AV15*Assembly!Q$7+$AW15*Assembly!Q$8+$AX15*Assembly!Q$9+$AY15*Assembly!Q$10+$AZ15*Assembly!Q$11+$BA15*Assembly!Q$12+$BB15*Assembly!Q$13+$BC15*Assembly!Q$14+$BD15*Assembly!Q$15+$BE15*Assembly!Q$16+$BF15*Assembly!Q$17+$BG15*Assembly!Q$18+$BH15*Assembly!Q$19+$BI15*Assembly!Q$20+$BJ15*Assembly!Q$21+$BK15*Assembly!Q$22+$BL15*Assembly!Q$23+$BM15*Assembly!Q$24</f>
        <v>#VALUE!</v>
      </c>
      <c r="CE15" s="145" t="e">
        <f>$AS15*Assembly!R$4+$AT15*Assembly!R$5+$AU15*Assembly!R$6+$AV15*Assembly!R$7+$AW15*Assembly!R$8+$AX15*Assembly!R$9+$AY15*Assembly!R$10+$AZ15*Assembly!R$11+$BA15*Assembly!R$12+$BB15*Assembly!R$13+$BC15*Assembly!R$14+$BD15*Assembly!R$15+$BE15*Assembly!R$16+$BF15*Assembly!R$17+$BG15*Assembly!R$18+$BH15*Assembly!R$19+$BI15*Assembly!R$20+$BJ15*Assembly!R$21+$BK15*Assembly!R$22+$BL15*Assembly!R$23+$BM15*Assembly!R$24</f>
        <v>#VALUE!</v>
      </c>
      <c r="CF15" s="140" t="e">
        <f>$AS15*Assembly!S$4+$AT15*Assembly!S$5+$AU15*Assembly!S$6+$AV15*Assembly!S$7+$AW15*Assembly!S$8+$AX15*Assembly!S$9+$AY15*Assembly!S$10+$AZ15*Assembly!S$11+$BA15*Assembly!S$12+$BB15*Assembly!S$13+$BC15*Assembly!S$14+$BD15*Assembly!S$15+$BE15*Assembly!S$16+$BF15*Assembly!S$17+$BG15*Assembly!S$18+$BH15*Assembly!S$19+$BI15*Assembly!S$20+$BJ15*Assembly!S$21+$BK15*Assembly!S$22+$BL15*Assembly!S$23+$BM15*Assembly!S$24</f>
        <v>#VALUE!</v>
      </c>
      <c r="CG15" s="140" t="e">
        <f>$AS15*Assembly!T$4+$AT15*Assembly!T$5+$AU15*Assembly!T$6+$AV15*Assembly!T$7+$AW15*Assembly!T$8+$AX15*Assembly!T$9+$AY15*Assembly!T$10+$AZ15*Assembly!T$11+$BA15*Assembly!T$12+$BB15*Assembly!T$13+$BC15*Assembly!T$14+$BD15*Assembly!T$15+$BE15*Assembly!T$16+$BF15*Assembly!T$17+$BG15*Assembly!T$18+$BH15*Assembly!T$19+$BI15*Assembly!T$20+$BJ15*Assembly!T$21+$BK15*Assembly!T$22+$BL15*Assembly!T$23+$BM15*Assembly!T$24</f>
        <v>#VALUE!</v>
      </c>
      <c r="CH15" s="140" t="e">
        <f>$AS15*Assembly!U$4+$AT15*Assembly!U$5+$AU15*Assembly!U$6+$AV15*Assembly!U$7+$AW15*Assembly!U$8+$AX15*Assembly!U$9+$AY15*Assembly!U$10+$AZ15*Assembly!U$11+$BA15*Assembly!U$12+$BB15*Assembly!U$13+$BC15*Assembly!U$14+$BD15*Assembly!U$15+$BE15*Assembly!U$16+$BF15*Assembly!U$17+$BG15*Assembly!U$18+$BH15*Assembly!U$19+$BI15*Assembly!U$20+$BJ15*Assembly!U$21+$BK15*Assembly!U$22+$BL15*Assembly!U$23+$BM15*Assembly!U$24</f>
        <v>#VALUE!</v>
      </c>
      <c r="CI15" s="145" t="e">
        <f>$AS15*Assembly!V$4+$AT15*Assembly!V$5+$AU15*Assembly!V$6+$AV15*Assembly!V$7+$AW15*Assembly!V$8+$AX15*Assembly!V$9+$AY15*Assembly!V$10+$AZ15*Assembly!V$11+$BA15*Assembly!V$12+$BB15*Assembly!V$13+$BC15*Assembly!V$14+$BD15*Assembly!V$15+$BE15*Assembly!V$16+$BF15*Assembly!V$17+$BG15*Assembly!V$18+$BH15*Assembly!V$19+$BI15*Assembly!V$20+$BJ15*Assembly!V$21+$BK15*Assembly!V$22+$BL15*Assembly!V$23+$BM15*Assembly!V$24</f>
        <v>#VALUE!</v>
      </c>
      <c r="CJ15" s="145" t="e">
        <f>BZ15*Refining!$F$3</f>
        <v>#VALUE!</v>
      </c>
      <c r="CK15" s="145" t="e">
        <f>CA15*Refining!$F$4</f>
        <v>#VALUE!</v>
      </c>
      <c r="CL15" s="145" t="e">
        <f>CB15*Refining!$F$5</f>
        <v>#VALUE!</v>
      </c>
      <c r="CM15" s="145" t="e">
        <f>CC15*Refining!$F$6</f>
        <v>#VALUE!</v>
      </c>
      <c r="CN15" s="145" t="e">
        <f>CD15*Refining!$F$7</f>
        <v>#VALUE!</v>
      </c>
      <c r="CO15" s="145" t="e">
        <f>CE15*Refining!$F$8</f>
        <v>#VALUE!</v>
      </c>
      <c r="CP15" s="145" t="e">
        <f>CF15*Refining!$F$9</f>
        <v>#VALUE!</v>
      </c>
      <c r="CQ15" s="145" t="e">
        <f>CG15*Refining!$F$10</f>
        <v>#VALUE!</v>
      </c>
      <c r="CR15" s="145" t="e">
        <f>CH15*Refining!$F$11</f>
        <v>#VALUE!</v>
      </c>
      <c r="CS15" s="145" t="e">
        <f>CI15*Refining!$F$12</f>
        <v>#VALUE!</v>
      </c>
      <c r="CT15" s="185" t="e">
        <f t="shared" ref="CT15:DM15" si="60">IF(BZ15 = 0, "", BZ15)</f>
        <v>#VALUE!</v>
      </c>
      <c r="CU15" s="189" t="e">
        <f t="shared" si="60"/>
        <v>#VALUE!</v>
      </c>
      <c r="CV15" s="186" t="e">
        <f t="shared" si="60"/>
        <v>#VALUE!</v>
      </c>
      <c r="CW15" s="186" t="e">
        <f t="shared" si="60"/>
        <v>#VALUE!</v>
      </c>
      <c r="CX15" s="186" t="e">
        <f t="shared" si="60"/>
        <v>#VALUE!</v>
      </c>
      <c r="CY15" s="186" t="e">
        <f t="shared" si="60"/>
        <v>#VALUE!</v>
      </c>
      <c r="CZ15" s="186" t="e">
        <f t="shared" si="60"/>
        <v>#VALUE!</v>
      </c>
      <c r="DA15" s="186" t="e">
        <f t="shared" si="60"/>
        <v>#VALUE!</v>
      </c>
      <c r="DB15" s="186" t="e">
        <f t="shared" si="60"/>
        <v>#VALUE!</v>
      </c>
      <c r="DC15" s="187" t="e">
        <f t="shared" si="60"/>
        <v>#VALUE!</v>
      </c>
      <c r="DD15" s="185" t="e">
        <f t="shared" si="60"/>
        <v>#VALUE!</v>
      </c>
      <c r="DE15" s="189" t="e">
        <f t="shared" si="60"/>
        <v>#VALUE!</v>
      </c>
      <c r="DF15" s="186" t="e">
        <f t="shared" si="60"/>
        <v>#VALUE!</v>
      </c>
      <c r="DG15" s="186" t="e">
        <f t="shared" si="60"/>
        <v>#VALUE!</v>
      </c>
      <c r="DH15" s="211" t="e">
        <f t="shared" si="60"/>
        <v>#VALUE!</v>
      </c>
      <c r="DI15" s="186" t="e">
        <f t="shared" si="60"/>
        <v>#VALUE!</v>
      </c>
      <c r="DJ15" s="186" t="e">
        <f t="shared" si="60"/>
        <v>#VALUE!</v>
      </c>
      <c r="DK15" s="186" t="e">
        <f t="shared" si="60"/>
        <v>#VALUE!</v>
      </c>
      <c r="DL15" s="186" t="e">
        <f t="shared" si="60"/>
        <v>#VALUE!</v>
      </c>
      <c r="DM15" s="187" t="e">
        <f t="shared" si="60"/>
        <v>#VALUE!</v>
      </c>
      <c r="DN15" s="185" t="e">
        <f t="shared" si="11"/>
        <v>#VALUE!</v>
      </c>
      <c r="DO15" s="189" t="e">
        <f t="shared" si="12"/>
        <v>#VALUE!</v>
      </c>
      <c r="DP15" s="120" t="e">
        <f t="shared" si="13"/>
        <v>#VALUE!</v>
      </c>
      <c r="DQ15" s="133" t="e">
        <f>CT15*'Ores &amp; Ingots'!$C$3+CU15*'Ores &amp; Ingots'!$C$4+CV15*'Ores &amp; Ingots'!$C$5+CW15*'Ores &amp; Ingots'!$C$6+CX15*'Ores &amp; Ingots'!$C$7+CY15*'Ores &amp; Ingots'!$C$8+CZ15*'Ores &amp; Ingots'!$C$9+DA15*'Ores &amp; Ingots'!$C$10+DB15*'Ores &amp; Ingots'!$C$11+DC15*'Ores &amp; Ingots'!$C$12</f>
        <v>#VALUE!</v>
      </c>
      <c r="DR15" s="133" t="e">
        <f>DD15*'Ores &amp; Ingots'!$B$3+DE15*'Ores &amp; Ingots'!$B$4+DF15*'Ores &amp; Ingots'!$B$5+DG15*'Ores &amp; Ingots'!$B$6+DH15*'Ores &amp; Ingots'!$B$7+DI15*'Ores &amp; Ingots'!$B$8+DJ15*'Ores &amp; Ingots'!$B$9+DK15*'Ores &amp; Ingots'!$B$10+DL15*'Ores &amp; Ingots'!$B$11+DM15*'Ores &amp; Ingots'!$B$12</f>
        <v>#VALUE!</v>
      </c>
      <c r="DS15" s="189" t="e">
        <f>CT15*Refining!$G$3+CU15*Refining!$G$4+CV15*Refining!$G$5+CW15*Refining!$G$6+CX15*Refining!$G$7+CY15*Refining!$G$8+CZ15*Refining!$G$9+DA15*Refining!$G$10+DB15*Refining!$G$11+DC15*Refining!$G$12</f>
        <v>#VALUE!</v>
      </c>
      <c r="DT15" s="189" t="e">
        <f t="shared" si="14"/>
        <v>#VALUE!</v>
      </c>
      <c r="DU15" s="192" t="e">
        <f t="shared" si="15"/>
        <v>#VALUE!</v>
      </c>
      <c r="DV15" s="185" t="e">
        <f t="shared" si="16"/>
        <v>#VALUE!</v>
      </c>
      <c r="DW15" s="194" t="e">
        <f t="shared" ref="DW15:DX15" si="61">DV15/60</f>
        <v>#VALUE!</v>
      </c>
      <c r="DX15" s="194" t="e">
        <f t="shared" si="61"/>
        <v>#VALUE!</v>
      </c>
      <c r="DY15" s="185" t="e">
        <f t="shared" si="18"/>
        <v>#VALUE!</v>
      </c>
      <c r="DZ15" s="194" t="e">
        <f t="shared" ref="DZ15:EA15" si="62">DY15/1000</f>
        <v>#VALUE!</v>
      </c>
      <c r="EA15" s="196" t="e">
        <f t="shared" si="62"/>
        <v>#VALUE!</v>
      </c>
      <c r="EB15" s="130" t="e">
        <f t="shared" si="20"/>
        <v>#VALUE!</v>
      </c>
      <c r="EC15" s="132" t="e">
        <f t="shared" si="21"/>
        <v>#VALUE!</v>
      </c>
      <c r="ED15" s="133">
        <v>146</v>
      </c>
    </row>
    <row r="16" spans="1:134" ht="15.75" customHeight="1" x14ac:dyDescent="0.2">
      <c r="A16" s="864"/>
      <c r="B16" s="135" t="s">
        <v>237</v>
      </c>
      <c r="C16" s="137" t="s">
        <v>155</v>
      </c>
      <c r="D16" s="137">
        <v>10</v>
      </c>
      <c r="E16" s="137">
        <v>5</v>
      </c>
      <c r="F16" s="137">
        <v>1</v>
      </c>
      <c r="G16" s="154">
        <f t="shared" si="0"/>
        <v>6.25</v>
      </c>
      <c r="H16" s="156">
        <v>40</v>
      </c>
      <c r="I16" s="156">
        <v>40</v>
      </c>
      <c r="J16" s="156">
        <f>H16/Main!$D$9</f>
        <v>8</v>
      </c>
      <c r="K16" s="156">
        <f>I16/Main!$D$10</f>
        <v>20</v>
      </c>
      <c r="L16" s="156">
        <f t="shared" si="1"/>
        <v>2.5</v>
      </c>
      <c r="M16" s="156">
        <v>1</v>
      </c>
      <c r="N16" s="159"/>
      <c r="O16" s="283">
        <v>30000</v>
      </c>
      <c r="P16" s="164"/>
      <c r="Q16" s="159"/>
      <c r="R16" s="166"/>
      <c r="S16" s="159"/>
      <c r="T16" s="159"/>
      <c r="U16" s="170"/>
      <c r="V16" s="159"/>
      <c r="W16" s="172"/>
      <c r="X16" s="151">
        <v>2</v>
      </c>
      <c r="Y16" s="151">
        <v>0</v>
      </c>
      <c r="Z16" s="151">
        <v>0</v>
      </c>
      <c r="AA16" s="151">
        <v>0</v>
      </c>
      <c r="AB16" s="151">
        <v>2</v>
      </c>
      <c r="AC16" s="151">
        <v>4</v>
      </c>
      <c r="AD16" s="151">
        <v>0</v>
      </c>
      <c r="AE16" s="151">
        <v>1</v>
      </c>
      <c r="AF16" s="151">
        <v>0</v>
      </c>
      <c r="AG16" s="152">
        <v>16</v>
      </c>
      <c r="AH16" s="151">
        <v>0</v>
      </c>
      <c r="AI16" s="151">
        <v>0</v>
      </c>
      <c r="AJ16" s="151">
        <v>1</v>
      </c>
      <c r="AK16" s="151">
        <v>0</v>
      </c>
      <c r="AL16" s="151">
        <v>0</v>
      </c>
      <c r="AM16" s="151">
        <v>0</v>
      </c>
      <c r="AN16" s="151">
        <v>0</v>
      </c>
      <c r="AO16" s="151">
        <v>0</v>
      </c>
      <c r="AP16" s="151">
        <v>0</v>
      </c>
      <c r="AQ16" s="151">
        <v>0</v>
      </c>
      <c r="AR16" s="151">
        <v>0</v>
      </c>
      <c r="AS16" s="174">
        <f t="shared" ref="AS16:BM16" si="63">IF(X16 = 0, "", X16)</f>
        <v>2</v>
      </c>
      <c r="AT16" s="137" t="str">
        <f t="shared" si="63"/>
        <v/>
      </c>
      <c r="AU16" s="137" t="str">
        <f t="shared" si="63"/>
        <v/>
      </c>
      <c r="AV16" s="137" t="str">
        <f t="shared" si="63"/>
        <v/>
      </c>
      <c r="AW16" s="133">
        <f t="shared" si="63"/>
        <v>2</v>
      </c>
      <c r="AX16" s="133">
        <f t="shared" si="63"/>
        <v>4</v>
      </c>
      <c r="AY16" s="137" t="str">
        <f t="shared" si="63"/>
        <v/>
      </c>
      <c r="AZ16" s="133">
        <f t="shared" si="63"/>
        <v>1</v>
      </c>
      <c r="BA16" s="137" t="str">
        <f t="shared" si="63"/>
        <v/>
      </c>
      <c r="BB16" s="167">
        <f t="shared" si="63"/>
        <v>16</v>
      </c>
      <c r="BC16" s="137" t="str">
        <f t="shared" si="63"/>
        <v/>
      </c>
      <c r="BD16" s="137" t="str">
        <f t="shared" si="63"/>
        <v/>
      </c>
      <c r="BE16" s="133">
        <f t="shared" si="63"/>
        <v>1</v>
      </c>
      <c r="BF16" s="137" t="str">
        <f t="shared" si="63"/>
        <v/>
      </c>
      <c r="BG16" s="137" t="str">
        <f t="shared" si="63"/>
        <v/>
      </c>
      <c r="BH16" s="137" t="str">
        <f t="shared" si="63"/>
        <v/>
      </c>
      <c r="BI16" s="137" t="str">
        <f t="shared" si="63"/>
        <v/>
      </c>
      <c r="BJ16" s="137" t="str">
        <f t="shared" si="63"/>
        <v/>
      </c>
      <c r="BK16" s="137" t="str">
        <f t="shared" si="63"/>
        <v/>
      </c>
      <c r="BL16" s="137" t="str">
        <f t="shared" si="63"/>
        <v/>
      </c>
      <c r="BM16" s="169" t="str">
        <f t="shared" si="63"/>
        <v/>
      </c>
      <c r="BN16" s="174" t="e">
        <f>$AS16*Assembly!Z$4+$AT16*Assembly!Z$5+$AU16*Assembly!Z$6+$AV16*Assembly!Z$7+$AW16*Assembly!Z$8+$AX16*Assembly!Z$9+$AY16*Assembly!Z$10+$AZ16*Assembly!Z$11+$BA16*Assembly!Z$12+$BB16*Assembly!Z$13+$BC16*Assembly!Z$14+$BD16*Assembly!Z$15+$BE16*Assembly!Z$16+$BF16*Assembly!Z$17+$BG16*Assembly!Z$18+$BH16*Assembly!Z$19+$BI16*Assembly!Z$20+$BJ16*Assembly!Z$21+$BK16*Assembly!Z$22+$BL16*Assembly!Z$23+$BM16*Assembly!Z$24</f>
        <v>#VALUE!</v>
      </c>
      <c r="BO16" s="133" t="e">
        <f t="shared" si="3"/>
        <v>#VALUE!</v>
      </c>
      <c r="BP16" s="285" t="e">
        <f t="shared" si="43"/>
        <v>#VALUE!</v>
      </c>
      <c r="BQ16" s="133" t="e">
        <f>$AS16*Assembly!AD$4+$AT16*Assembly!AD$5+$AU16*Assembly!AD$6+$AV16*Assembly!AD$7+$AW16*Assembly!AD$8+$AX16*Assembly!AD$9+$AY16*Assembly!AD$10+$AZ16*Assembly!AD$11+$BA16*Assembly!AD$12+$BB16*Assembly!AD$13+$BC16*Assembly!AD$14+$BD16*Assembly!AD$15+$BE16*Assembly!AD$16+$BF16*Assembly!AD$17+$BG16*Assembly!AD$18+$BH16*Assembly!AD$19+$BI16*Assembly!AD$20+$BJ16*Assembly!AD$21+$BK16*Assembly!AD$22+$BL16*Assembly!AD$23+$BM16*Assembly!AD$24</f>
        <v>#VALUE!</v>
      </c>
      <c r="BR16" s="177" t="e">
        <f t="shared" si="4"/>
        <v>#VALUE!</v>
      </c>
      <c r="BS16" s="178" t="e">
        <f t="shared" si="5"/>
        <v>#VALUE!</v>
      </c>
      <c r="BT16" s="179" t="e">
        <f t="shared" si="6"/>
        <v>#VALUE!</v>
      </c>
      <c r="BU16" s="178" t="e">
        <f t="shared" si="7"/>
        <v>#VALUE!</v>
      </c>
      <c r="BV16" s="133" t="e">
        <f>$AS16*Assembly!Y$4+$AT16*Assembly!Y$5+$AU16*Assembly!Y$6+$AV16*Assembly!Y$7+$AW16*Assembly!Y$8+$AX16*Assembly!Y$9+$AY16*Assembly!Y$10+$AZ16*Assembly!Y$11+$BA16*Assembly!Y$12+$BB16*Assembly!Y$13+$BC16*Assembly!Y$14+$BD16*Assembly!Y$15+$BE16*Assembly!Y$16+$BF16*Assembly!Y$17+$BG16*Assembly!Y$18+$BH16*Assembly!Y$19+$BI16*Assembly!Y$20+$BJ16*Assembly!Y$21+$BK16*Assembly!Y$22+$BL16*Assembly!Y$23+$BM16*Assembly!Y$24</f>
        <v>#VALUE!</v>
      </c>
      <c r="BW16" s="133" t="e">
        <f t="shared" si="8"/>
        <v>#VALUE!</v>
      </c>
      <c r="BX16" s="130" t="e">
        <f t="shared" si="9"/>
        <v>#VALUE!</v>
      </c>
      <c r="BY16" s="183" t="e">
        <f>$AS16*Assembly!AC$4+$AT16*Assembly!AC$5+$AU16*Assembly!AC$6+$AV16*Assembly!AC$7+$AW16*Assembly!AC$8+$AX16*Assembly!AC$9+$AY16*Assembly!AC$10+$AZ16*Assembly!AC$11+$BA16*Assembly!AC$12+$BB16*Assembly!AC$13+$BC16*Assembly!AC$14+$BD16*Assembly!AC$15+$BE16*Assembly!AC$16+$BF16*Assembly!AC$17+$BG16*Assembly!AC$18+$BH16*Assembly!AC$19+$BI16*Assembly!AC$20+$BJ16*Assembly!AC$21+$BK16*Assembly!AC$22+$BL16*Assembly!AC$23+$BM16*Assembly!AC$24</f>
        <v>#VALUE!</v>
      </c>
      <c r="BZ16" s="164" t="e">
        <f>$AS16*Assembly!M$4+$AT16*Assembly!M$5+$AU16*Assembly!M$6+$AV16*Assembly!M$7+$AW16*Assembly!M$8+$AX16*Assembly!M$9+$AY16*Assembly!M$10+$AZ16*Assembly!M$11+$BA16*Assembly!M$12+$BB16*Assembly!M$13+$BC16*Assembly!M$14+$BD16*Assembly!M$15+$BE16*Assembly!M$16+$BF16*Assembly!M$17+$BG16*Assembly!M$18+$BH16*Assembly!M$19+$BI16*Assembly!M$20+$BJ16*Assembly!M$21+$BK16*Assembly!M$22+$BL16*Assembly!M$23+$BM16*Assembly!M$24</f>
        <v>#VALUE!</v>
      </c>
      <c r="CA16" s="164" t="e">
        <f>$AS16*Assembly!N$4+$AT16*Assembly!N$5+$AU16*Assembly!N$6+$AV16*Assembly!N$7+$AW16*Assembly!N$8+$AX16*Assembly!N$9+$AY16*Assembly!N$10+$AZ16*Assembly!N$11+$BA16*Assembly!N$12+$BB16*Assembly!N$13+$BC16*Assembly!N$14+$BD16*Assembly!N$15+$BE16*Assembly!N$16+$BF16*Assembly!N$17+$BG16*Assembly!N$18+$BH16*Assembly!N$19+$BI16*Assembly!N$20+$BJ16*Assembly!N$21+$BK16*Assembly!N$22+$BL16*Assembly!N$23+$BM16*Assembly!N$24</f>
        <v>#VALUE!</v>
      </c>
      <c r="CB16" s="164" t="e">
        <f>$AS16*Assembly!O$4+$AT16*Assembly!O$5+$AU16*Assembly!O$6+$AV16*Assembly!O$7+$AW16*Assembly!O$8+$AX16*Assembly!O$9+$AY16*Assembly!O$10+$AZ16*Assembly!O$11+$BA16*Assembly!O$12+$BB16*Assembly!O$13+$BC16*Assembly!O$14+$BD16*Assembly!O$15+$BE16*Assembly!O$16+$BF16*Assembly!O$17+$BG16*Assembly!O$18+$BH16*Assembly!O$19+$BI16*Assembly!O$20+$BJ16*Assembly!O$21+$BK16*Assembly!O$22+$BL16*Assembly!O$23+$BM16*Assembly!O$24</f>
        <v>#VALUE!</v>
      </c>
      <c r="CC16" s="156" t="e">
        <f>$AS16*Assembly!P$4+$AT16*Assembly!P$5+$AU16*Assembly!P$6+$AV16*Assembly!P$7+$AW16*Assembly!P$8+$AX16*Assembly!P$9+$AY16*Assembly!P$10+$AZ16*Assembly!P$11+$BA16*Assembly!P$12+$BB16*Assembly!P$13+$BC16*Assembly!P$14+$BD16*Assembly!P$15+$BE16*Assembly!P$16+$BF16*Assembly!P$17+$BG16*Assembly!P$18+$BH16*Assembly!P$19+$BI16*Assembly!P$20+$BJ16*Assembly!P$21+$BK16*Assembly!P$22+$BL16*Assembly!P$23+$BM16*Assembly!P$24</f>
        <v>#VALUE!</v>
      </c>
      <c r="CD16" s="156" t="e">
        <f>$AS16*Assembly!Q$4+$AT16*Assembly!Q$5+$AU16*Assembly!Q$6+$AV16*Assembly!Q$7+$AW16*Assembly!Q$8+$AX16*Assembly!Q$9+$AY16*Assembly!Q$10+$AZ16*Assembly!Q$11+$BA16*Assembly!Q$12+$BB16*Assembly!Q$13+$BC16*Assembly!Q$14+$BD16*Assembly!Q$15+$BE16*Assembly!Q$16+$BF16*Assembly!Q$17+$BG16*Assembly!Q$18+$BH16*Assembly!Q$19+$BI16*Assembly!Q$20+$BJ16*Assembly!Q$21+$BK16*Assembly!Q$22+$BL16*Assembly!Q$23+$BM16*Assembly!Q$24</f>
        <v>#VALUE!</v>
      </c>
      <c r="CE16" s="164" t="e">
        <f>$AS16*Assembly!R$4+$AT16*Assembly!R$5+$AU16*Assembly!R$6+$AV16*Assembly!R$7+$AW16*Assembly!R$8+$AX16*Assembly!R$9+$AY16*Assembly!R$10+$AZ16*Assembly!R$11+$BA16*Assembly!R$12+$BB16*Assembly!R$13+$BC16*Assembly!R$14+$BD16*Assembly!R$15+$BE16*Assembly!R$16+$BF16*Assembly!R$17+$BG16*Assembly!R$18+$BH16*Assembly!R$19+$BI16*Assembly!R$20+$BJ16*Assembly!R$21+$BK16*Assembly!R$22+$BL16*Assembly!R$23+$BM16*Assembly!R$24</f>
        <v>#VALUE!</v>
      </c>
      <c r="CF16" s="156" t="e">
        <f>$AS16*Assembly!S$4+$AT16*Assembly!S$5+$AU16*Assembly!S$6+$AV16*Assembly!S$7+$AW16*Assembly!S$8+$AX16*Assembly!S$9+$AY16*Assembly!S$10+$AZ16*Assembly!S$11+$BA16*Assembly!S$12+$BB16*Assembly!S$13+$BC16*Assembly!S$14+$BD16*Assembly!S$15+$BE16*Assembly!S$16+$BF16*Assembly!S$17+$BG16*Assembly!S$18+$BH16*Assembly!S$19+$BI16*Assembly!S$20+$BJ16*Assembly!S$21+$BK16*Assembly!S$22+$BL16*Assembly!S$23+$BM16*Assembly!S$24</f>
        <v>#VALUE!</v>
      </c>
      <c r="CG16" s="156" t="e">
        <f>$AS16*Assembly!T$4+$AT16*Assembly!T$5+$AU16*Assembly!T$6+$AV16*Assembly!T$7+$AW16*Assembly!T$8+$AX16*Assembly!T$9+$AY16*Assembly!T$10+$AZ16*Assembly!T$11+$BA16*Assembly!T$12+$BB16*Assembly!T$13+$BC16*Assembly!T$14+$BD16*Assembly!T$15+$BE16*Assembly!T$16+$BF16*Assembly!T$17+$BG16*Assembly!T$18+$BH16*Assembly!T$19+$BI16*Assembly!T$20+$BJ16*Assembly!T$21+$BK16*Assembly!T$22+$BL16*Assembly!T$23+$BM16*Assembly!T$24</f>
        <v>#VALUE!</v>
      </c>
      <c r="CH16" s="156" t="e">
        <f>$AS16*Assembly!U$4+$AT16*Assembly!U$5+$AU16*Assembly!U$6+$AV16*Assembly!U$7+$AW16*Assembly!U$8+$AX16*Assembly!U$9+$AY16*Assembly!U$10+$AZ16*Assembly!U$11+$BA16*Assembly!U$12+$BB16*Assembly!U$13+$BC16*Assembly!U$14+$BD16*Assembly!U$15+$BE16*Assembly!U$16+$BF16*Assembly!U$17+$BG16*Assembly!U$18+$BH16*Assembly!U$19+$BI16*Assembly!U$20+$BJ16*Assembly!U$21+$BK16*Assembly!U$22+$BL16*Assembly!U$23+$BM16*Assembly!U$24</f>
        <v>#VALUE!</v>
      </c>
      <c r="CI16" s="164" t="e">
        <f>$AS16*Assembly!V$4+$AT16*Assembly!V$5+$AU16*Assembly!V$6+$AV16*Assembly!V$7+$AW16*Assembly!V$8+$AX16*Assembly!V$9+$AY16*Assembly!V$10+$AZ16*Assembly!V$11+$BA16*Assembly!V$12+$BB16*Assembly!V$13+$BC16*Assembly!V$14+$BD16*Assembly!V$15+$BE16*Assembly!V$16+$BF16*Assembly!V$17+$BG16*Assembly!V$18+$BH16*Assembly!V$19+$BI16*Assembly!V$20+$BJ16*Assembly!V$21+$BK16*Assembly!V$22+$BL16*Assembly!V$23+$BM16*Assembly!V$24</f>
        <v>#VALUE!</v>
      </c>
      <c r="CJ16" s="164" t="e">
        <f>BZ16*Refining!$F$3</f>
        <v>#VALUE!</v>
      </c>
      <c r="CK16" s="164" t="e">
        <f>CA16*Refining!$F$4</f>
        <v>#VALUE!</v>
      </c>
      <c r="CL16" s="164" t="e">
        <f>CB16*Refining!$F$5</f>
        <v>#VALUE!</v>
      </c>
      <c r="CM16" s="164" t="e">
        <f>CC16*Refining!$F$6</f>
        <v>#VALUE!</v>
      </c>
      <c r="CN16" s="164" t="e">
        <f>CD16*Refining!$F$7</f>
        <v>#VALUE!</v>
      </c>
      <c r="CO16" s="164" t="e">
        <f>CE16*Refining!$F$8</f>
        <v>#VALUE!</v>
      </c>
      <c r="CP16" s="164" t="e">
        <f>CF16*Refining!$F$9</f>
        <v>#VALUE!</v>
      </c>
      <c r="CQ16" s="164" t="e">
        <f>CG16*Refining!$F$10</f>
        <v>#VALUE!</v>
      </c>
      <c r="CR16" s="164" t="e">
        <f>CH16*Refining!$F$11</f>
        <v>#VALUE!</v>
      </c>
      <c r="CS16" s="164" t="e">
        <f>CI16*Refining!$F$12</f>
        <v>#VALUE!</v>
      </c>
      <c r="CT16" s="185" t="e">
        <f t="shared" ref="CT16:DM16" si="64">IF(BZ16 = 0, "", BZ16)</f>
        <v>#VALUE!</v>
      </c>
      <c r="CU16" s="189" t="e">
        <f t="shared" si="64"/>
        <v>#VALUE!</v>
      </c>
      <c r="CV16" s="186" t="e">
        <f t="shared" si="64"/>
        <v>#VALUE!</v>
      </c>
      <c r="CW16" s="186" t="e">
        <f t="shared" si="64"/>
        <v>#VALUE!</v>
      </c>
      <c r="CX16" s="186" t="e">
        <f t="shared" si="64"/>
        <v>#VALUE!</v>
      </c>
      <c r="CY16" s="186" t="e">
        <f t="shared" si="64"/>
        <v>#VALUE!</v>
      </c>
      <c r="CZ16" s="186" t="e">
        <f t="shared" si="64"/>
        <v>#VALUE!</v>
      </c>
      <c r="DA16" s="186" t="e">
        <f t="shared" si="64"/>
        <v>#VALUE!</v>
      </c>
      <c r="DB16" s="186" t="e">
        <f t="shared" si="64"/>
        <v>#VALUE!</v>
      </c>
      <c r="DC16" s="187" t="e">
        <f t="shared" si="64"/>
        <v>#VALUE!</v>
      </c>
      <c r="DD16" s="185" t="e">
        <f t="shared" si="64"/>
        <v>#VALUE!</v>
      </c>
      <c r="DE16" s="189" t="e">
        <f t="shared" si="64"/>
        <v>#VALUE!</v>
      </c>
      <c r="DF16" s="186" t="e">
        <f t="shared" si="64"/>
        <v>#VALUE!</v>
      </c>
      <c r="DG16" s="186" t="e">
        <f t="shared" si="64"/>
        <v>#VALUE!</v>
      </c>
      <c r="DH16" s="211" t="e">
        <f t="shared" si="64"/>
        <v>#VALUE!</v>
      </c>
      <c r="DI16" s="186" t="e">
        <f t="shared" si="64"/>
        <v>#VALUE!</v>
      </c>
      <c r="DJ16" s="186" t="e">
        <f t="shared" si="64"/>
        <v>#VALUE!</v>
      </c>
      <c r="DK16" s="186" t="e">
        <f t="shared" si="64"/>
        <v>#VALUE!</v>
      </c>
      <c r="DL16" s="186" t="e">
        <f t="shared" si="64"/>
        <v>#VALUE!</v>
      </c>
      <c r="DM16" s="187" t="e">
        <f t="shared" si="64"/>
        <v>#VALUE!</v>
      </c>
      <c r="DN16" s="185" t="e">
        <f t="shared" si="11"/>
        <v>#VALUE!</v>
      </c>
      <c r="DO16" s="189" t="e">
        <f t="shared" si="12"/>
        <v>#VALUE!</v>
      </c>
      <c r="DP16" s="120" t="e">
        <f t="shared" si="13"/>
        <v>#VALUE!</v>
      </c>
      <c r="DQ16" s="133" t="e">
        <f>CT16*'Ores &amp; Ingots'!$C$3+CU16*'Ores &amp; Ingots'!$C$4+CV16*'Ores &amp; Ingots'!$C$5+CW16*'Ores &amp; Ingots'!$C$6+CX16*'Ores &amp; Ingots'!$C$7+CY16*'Ores &amp; Ingots'!$C$8+CZ16*'Ores &amp; Ingots'!$C$9+DA16*'Ores &amp; Ingots'!$C$10+DB16*'Ores &amp; Ingots'!$C$11+DC16*'Ores &amp; Ingots'!$C$12</f>
        <v>#VALUE!</v>
      </c>
      <c r="DR16" s="133" t="e">
        <f>DD16*'Ores &amp; Ingots'!$B$3+DE16*'Ores &amp; Ingots'!$B$4+DF16*'Ores &amp; Ingots'!$B$5+DG16*'Ores &amp; Ingots'!$B$6+DH16*'Ores &amp; Ingots'!$B$7+DI16*'Ores &amp; Ingots'!$B$8+DJ16*'Ores &amp; Ingots'!$B$9+DK16*'Ores &amp; Ingots'!$B$10+DL16*'Ores &amp; Ingots'!$B$11+DM16*'Ores &amp; Ingots'!$B$12</f>
        <v>#VALUE!</v>
      </c>
      <c r="DS16" s="189" t="e">
        <f>CT16*Refining!$G$3+CU16*Refining!$G$4+CV16*Refining!$G$5+CW16*Refining!$G$6+CX16*Refining!$G$7+CY16*Refining!$G$8+CZ16*Refining!$G$9+DA16*Refining!$G$10+DB16*Refining!$G$11+DC16*Refining!$G$12</f>
        <v>#VALUE!</v>
      </c>
      <c r="DT16" s="189" t="e">
        <f t="shared" si="14"/>
        <v>#VALUE!</v>
      </c>
      <c r="DU16" s="192" t="e">
        <f t="shared" si="15"/>
        <v>#VALUE!</v>
      </c>
      <c r="DV16" s="185" t="e">
        <f t="shared" si="16"/>
        <v>#VALUE!</v>
      </c>
      <c r="DW16" s="194" t="e">
        <f t="shared" ref="DW16:DX16" si="65">DV16/60</f>
        <v>#VALUE!</v>
      </c>
      <c r="DX16" s="194" t="e">
        <f t="shared" si="65"/>
        <v>#VALUE!</v>
      </c>
      <c r="DY16" s="185" t="e">
        <f t="shared" si="18"/>
        <v>#VALUE!</v>
      </c>
      <c r="DZ16" s="194" t="e">
        <f t="shared" ref="DZ16:EA16" si="66">DY16/1000</f>
        <v>#VALUE!</v>
      </c>
      <c r="EA16" s="196" t="e">
        <f t="shared" si="66"/>
        <v>#VALUE!</v>
      </c>
      <c r="EB16" s="130" t="e">
        <f t="shared" si="20"/>
        <v>#VALUE!</v>
      </c>
      <c r="EC16" s="132" t="e">
        <f t="shared" si="21"/>
        <v>#VALUE!</v>
      </c>
      <c r="ED16" s="133" t="s">
        <v>28</v>
      </c>
    </row>
    <row r="17" spans="1:134" ht="15.75" customHeight="1" x14ac:dyDescent="0.2">
      <c r="A17" s="864"/>
      <c r="B17" s="135" t="s">
        <v>238</v>
      </c>
      <c r="C17" s="137" t="s">
        <v>156</v>
      </c>
      <c r="D17" s="137">
        <v>1</v>
      </c>
      <c r="E17" s="137">
        <v>1</v>
      </c>
      <c r="F17" s="137">
        <v>1</v>
      </c>
      <c r="G17" s="139">
        <f t="shared" si="0"/>
        <v>15.625</v>
      </c>
      <c r="H17" s="140">
        <v>45</v>
      </c>
      <c r="I17" s="140">
        <v>45</v>
      </c>
      <c r="J17" s="140">
        <f>H17/Main!$D$9</f>
        <v>9</v>
      </c>
      <c r="K17" s="140">
        <f>I17/Main!$D$10</f>
        <v>22.5</v>
      </c>
      <c r="L17" s="140">
        <f t="shared" si="1"/>
        <v>2.5</v>
      </c>
      <c r="M17" s="140">
        <v>1</v>
      </c>
      <c r="N17" s="143"/>
      <c r="O17" s="291">
        <v>12000000</v>
      </c>
      <c r="P17" s="145"/>
      <c r="Q17" s="143"/>
      <c r="R17" s="146"/>
      <c r="S17" s="143"/>
      <c r="T17" s="143"/>
      <c r="U17" s="212" t="s">
        <v>239</v>
      </c>
      <c r="V17" s="143"/>
      <c r="W17" s="148" t="s">
        <v>240</v>
      </c>
      <c r="X17" s="151">
        <v>80</v>
      </c>
      <c r="Y17" s="151">
        <v>0</v>
      </c>
      <c r="Z17" s="151">
        <v>0</v>
      </c>
      <c r="AA17" s="151">
        <v>0</v>
      </c>
      <c r="AB17" s="151">
        <v>30</v>
      </c>
      <c r="AC17" s="151">
        <v>0</v>
      </c>
      <c r="AD17" s="151">
        <v>0</v>
      </c>
      <c r="AE17" s="152">
        <v>25</v>
      </c>
      <c r="AF17" s="151">
        <v>0</v>
      </c>
      <c r="AG17" s="151">
        <v>0</v>
      </c>
      <c r="AH17" s="151">
        <v>120</v>
      </c>
      <c r="AI17" s="151">
        <v>0</v>
      </c>
      <c r="AJ17" s="151">
        <v>0</v>
      </c>
      <c r="AK17" s="151">
        <v>0</v>
      </c>
      <c r="AL17" s="151">
        <v>0</v>
      </c>
      <c r="AM17" s="151">
        <v>0</v>
      </c>
      <c r="AN17" s="151">
        <v>0</v>
      </c>
      <c r="AO17" s="151">
        <v>0</v>
      </c>
      <c r="AP17" s="151">
        <v>0</v>
      </c>
      <c r="AQ17" s="151">
        <v>0</v>
      </c>
      <c r="AR17" s="151">
        <v>0</v>
      </c>
      <c r="AS17" s="174">
        <f t="shared" ref="AS17:BM17" si="67">IF(X17 = 0, "", X17)</f>
        <v>80</v>
      </c>
      <c r="AT17" s="137" t="str">
        <f t="shared" si="67"/>
        <v/>
      </c>
      <c r="AU17" s="137" t="str">
        <f t="shared" si="67"/>
        <v/>
      </c>
      <c r="AV17" s="137" t="str">
        <f t="shared" si="67"/>
        <v/>
      </c>
      <c r="AW17" s="133">
        <f t="shared" si="67"/>
        <v>30</v>
      </c>
      <c r="AX17" s="137" t="str">
        <f t="shared" si="67"/>
        <v/>
      </c>
      <c r="AY17" s="137" t="str">
        <f t="shared" si="67"/>
        <v/>
      </c>
      <c r="AZ17" s="133">
        <f t="shared" si="67"/>
        <v>25</v>
      </c>
      <c r="BA17" s="137" t="str">
        <f t="shared" si="67"/>
        <v/>
      </c>
      <c r="BB17" s="137" t="str">
        <f t="shared" si="67"/>
        <v/>
      </c>
      <c r="BC17" s="167">
        <f t="shared" si="67"/>
        <v>120</v>
      </c>
      <c r="BD17" s="137" t="str">
        <f t="shared" si="67"/>
        <v/>
      </c>
      <c r="BE17" s="137" t="str">
        <f t="shared" si="67"/>
        <v/>
      </c>
      <c r="BF17" s="137" t="str">
        <f t="shared" si="67"/>
        <v/>
      </c>
      <c r="BG17" s="137" t="str">
        <f t="shared" si="67"/>
        <v/>
      </c>
      <c r="BH17" s="137" t="str">
        <f t="shared" si="67"/>
        <v/>
      </c>
      <c r="BI17" s="137" t="str">
        <f t="shared" si="67"/>
        <v/>
      </c>
      <c r="BJ17" s="137" t="str">
        <f t="shared" si="67"/>
        <v/>
      </c>
      <c r="BK17" s="137" t="str">
        <f t="shared" si="67"/>
        <v/>
      </c>
      <c r="BL17" s="137" t="str">
        <f t="shared" si="67"/>
        <v/>
      </c>
      <c r="BM17" s="169" t="str">
        <f t="shared" si="67"/>
        <v/>
      </c>
      <c r="BN17" s="174" t="e">
        <f>$AS17*Assembly!Z$4+$AT17*Assembly!Z$5+$AU17*Assembly!Z$6+$AV17*Assembly!Z$7+$AW17*Assembly!Z$8+$AX17*Assembly!Z$9+$AY17*Assembly!Z$10+$AZ17*Assembly!Z$11+$BA17*Assembly!Z$12+$BB17*Assembly!Z$13+$BC17*Assembly!Z$14+$BD17*Assembly!Z$15+$BE17*Assembly!Z$16+$BF17*Assembly!Z$17+$BG17*Assembly!Z$18+$BH17*Assembly!Z$19+$BI17*Assembly!Z$20+$BJ17*Assembly!Z$21+$BK17*Assembly!Z$22+$BL17*Assembly!Z$23+$BM17*Assembly!Z$24</f>
        <v>#VALUE!</v>
      </c>
      <c r="BO17" s="133" t="e">
        <f t="shared" si="3"/>
        <v>#VALUE!</v>
      </c>
      <c r="BP17" s="285" t="e">
        <f t="shared" si="43"/>
        <v>#VALUE!</v>
      </c>
      <c r="BQ17" s="133" t="e">
        <f>$AS17*Assembly!AD$4+$AT17*Assembly!AD$5+$AU17*Assembly!AD$6+$AV17*Assembly!AD$7+$AW17*Assembly!AD$8+$AX17*Assembly!AD$9+$AY17*Assembly!AD$10+$AZ17*Assembly!AD$11+$BA17*Assembly!AD$12+$BB17*Assembly!AD$13+$BC17*Assembly!AD$14+$BD17*Assembly!AD$15+$BE17*Assembly!AD$16+$BF17*Assembly!AD$17+$BG17*Assembly!AD$18+$BH17*Assembly!AD$19+$BI17*Assembly!AD$20+$BJ17*Assembly!AD$21+$BK17*Assembly!AD$22+$BL17*Assembly!AD$23+$BM17*Assembly!AD$24</f>
        <v>#VALUE!</v>
      </c>
      <c r="BR17" s="177" t="e">
        <f t="shared" si="4"/>
        <v>#VALUE!</v>
      </c>
      <c r="BS17" s="178" t="e">
        <f t="shared" si="5"/>
        <v>#VALUE!</v>
      </c>
      <c r="BT17" s="179" t="e">
        <f t="shared" si="6"/>
        <v>#VALUE!</v>
      </c>
      <c r="BU17" s="178" t="e">
        <f t="shared" si="7"/>
        <v>#VALUE!</v>
      </c>
      <c r="BV17" s="133" t="e">
        <f>$AS17*Assembly!Y$4+$AT17*Assembly!Y$5+$AU17*Assembly!Y$6+$AV17*Assembly!Y$7+$AW17*Assembly!Y$8+$AX17*Assembly!Y$9+$AY17*Assembly!Y$10+$AZ17*Assembly!Y$11+$BA17*Assembly!Y$12+$BB17*Assembly!Y$13+$BC17*Assembly!Y$14+$BD17*Assembly!Y$15+$BE17*Assembly!Y$16+$BF17*Assembly!Y$17+$BG17*Assembly!Y$18+$BH17*Assembly!Y$19+$BI17*Assembly!Y$20+$BJ17*Assembly!Y$21+$BK17*Assembly!Y$22+$BL17*Assembly!Y$23+$BM17*Assembly!Y$24</f>
        <v>#VALUE!</v>
      </c>
      <c r="BW17" s="133" t="e">
        <f t="shared" si="8"/>
        <v>#VALUE!</v>
      </c>
      <c r="BX17" s="130" t="e">
        <f t="shared" si="9"/>
        <v>#VALUE!</v>
      </c>
      <c r="BY17" s="183" t="e">
        <f>$AS17*Assembly!AC$4+$AT17*Assembly!AC$5+$AU17*Assembly!AC$6+$AV17*Assembly!AC$7+$AW17*Assembly!AC$8+$AX17*Assembly!AC$9+$AY17*Assembly!AC$10+$AZ17*Assembly!AC$11+$BA17*Assembly!AC$12+$BB17*Assembly!AC$13+$BC17*Assembly!AC$14+$BD17*Assembly!AC$15+$BE17*Assembly!AC$16+$BF17*Assembly!AC$17+$BG17*Assembly!AC$18+$BH17*Assembly!AC$19+$BI17*Assembly!AC$20+$BJ17*Assembly!AC$21+$BK17*Assembly!AC$22+$BL17*Assembly!AC$23+$BM17*Assembly!AC$24</f>
        <v>#VALUE!</v>
      </c>
      <c r="BZ17" s="145" t="e">
        <f>$AS17*Assembly!M$4+$AT17*Assembly!M$5+$AU17*Assembly!M$6+$AV17*Assembly!M$7+$AW17*Assembly!M$8+$AX17*Assembly!M$9+$AY17*Assembly!M$10+$AZ17*Assembly!M$11+$BA17*Assembly!M$12+$BB17*Assembly!M$13+$BC17*Assembly!M$14+$BD17*Assembly!M$15+$BE17*Assembly!M$16+$BF17*Assembly!M$17+$BG17*Assembly!M$18+$BH17*Assembly!M$19+$BI17*Assembly!M$20+$BJ17*Assembly!M$21+$BK17*Assembly!M$22+$BL17*Assembly!M$23+$BM17*Assembly!M$24</f>
        <v>#VALUE!</v>
      </c>
      <c r="CA17" s="145" t="e">
        <f>$AS17*Assembly!N$4+$AT17*Assembly!N$5+$AU17*Assembly!N$6+$AV17*Assembly!N$7+$AW17*Assembly!N$8+$AX17*Assembly!N$9+$AY17*Assembly!N$10+$AZ17*Assembly!N$11+$BA17*Assembly!N$12+$BB17*Assembly!N$13+$BC17*Assembly!N$14+$BD17*Assembly!N$15+$BE17*Assembly!N$16+$BF17*Assembly!N$17+$BG17*Assembly!N$18+$BH17*Assembly!N$19+$BI17*Assembly!N$20+$BJ17*Assembly!N$21+$BK17*Assembly!N$22+$BL17*Assembly!N$23+$BM17*Assembly!N$24</f>
        <v>#VALUE!</v>
      </c>
      <c r="CB17" s="145" t="e">
        <f>$AS17*Assembly!O$4+$AT17*Assembly!O$5+$AU17*Assembly!O$6+$AV17*Assembly!O$7+$AW17*Assembly!O$8+$AX17*Assembly!O$9+$AY17*Assembly!O$10+$AZ17*Assembly!O$11+$BA17*Assembly!O$12+$BB17*Assembly!O$13+$BC17*Assembly!O$14+$BD17*Assembly!O$15+$BE17*Assembly!O$16+$BF17*Assembly!O$17+$BG17*Assembly!O$18+$BH17*Assembly!O$19+$BI17*Assembly!O$20+$BJ17*Assembly!O$21+$BK17*Assembly!O$22+$BL17*Assembly!O$23+$BM17*Assembly!O$24</f>
        <v>#VALUE!</v>
      </c>
      <c r="CC17" s="140" t="e">
        <f>$AS17*Assembly!P$4+$AT17*Assembly!P$5+$AU17*Assembly!P$6+$AV17*Assembly!P$7+$AW17*Assembly!P$8+$AX17*Assembly!P$9+$AY17*Assembly!P$10+$AZ17*Assembly!P$11+$BA17*Assembly!P$12+$BB17*Assembly!P$13+$BC17*Assembly!P$14+$BD17*Assembly!P$15+$BE17*Assembly!P$16+$BF17*Assembly!P$17+$BG17*Assembly!P$18+$BH17*Assembly!P$19+$BI17*Assembly!P$20+$BJ17*Assembly!P$21+$BK17*Assembly!P$22+$BL17*Assembly!P$23+$BM17*Assembly!P$24</f>
        <v>#VALUE!</v>
      </c>
      <c r="CD17" s="140" t="e">
        <f>$AS17*Assembly!Q$4+$AT17*Assembly!Q$5+$AU17*Assembly!Q$6+$AV17*Assembly!Q$7+$AW17*Assembly!Q$8+$AX17*Assembly!Q$9+$AY17*Assembly!Q$10+$AZ17*Assembly!Q$11+$BA17*Assembly!Q$12+$BB17*Assembly!Q$13+$BC17*Assembly!Q$14+$BD17*Assembly!Q$15+$BE17*Assembly!Q$16+$BF17*Assembly!Q$17+$BG17*Assembly!Q$18+$BH17*Assembly!Q$19+$BI17*Assembly!Q$20+$BJ17*Assembly!Q$21+$BK17*Assembly!Q$22+$BL17*Assembly!Q$23+$BM17*Assembly!Q$24</f>
        <v>#VALUE!</v>
      </c>
      <c r="CE17" s="145" t="e">
        <f>$AS17*Assembly!R$4+$AT17*Assembly!R$5+$AU17*Assembly!R$6+$AV17*Assembly!R$7+$AW17*Assembly!R$8+$AX17*Assembly!R$9+$AY17*Assembly!R$10+$AZ17*Assembly!R$11+$BA17*Assembly!R$12+$BB17*Assembly!R$13+$BC17*Assembly!R$14+$BD17*Assembly!R$15+$BE17*Assembly!R$16+$BF17*Assembly!R$17+$BG17*Assembly!R$18+$BH17*Assembly!R$19+$BI17*Assembly!R$20+$BJ17*Assembly!R$21+$BK17*Assembly!R$22+$BL17*Assembly!R$23+$BM17*Assembly!R$24</f>
        <v>#VALUE!</v>
      </c>
      <c r="CF17" s="140" t="e">
        <f>$AS17*Assembly!S$4+$AT17*Assembly!S$5+$AU17*Assembly!S$6+$AV17*Assembly!S$7+$AW17*Assembly!S$8+$AX17*Assembly!S$9+$AY17*Assembly!S$10+$AZ17*Assembly!S$11+$BA17*Assembly!S$12+$BB17*Assembly!S$13+$BC17*Assembly!S$14+$BD17*Assembly!S$15+$BE17*Assembly!S$16+$BF17*Assembly!S$17+$BG17*Assembly!S$18+$BH17*Assembly!S$19+$BI17*Assembly!S$20+$BJ17*Assembly!S$21+$BK17*Assembly!S$22+$BL17*Assembly!S$23+$BM17*Assembly!S$24</f>
        <v>#VALUE!</v>
      </c>
      <c r="CG17" s="140" t="e">
        <f>$AS17*Assembly!T$4+$AT17*Assembly!T$5+$AU17*Assembly!T$6+$AV17*Assembly!T$7+$AW17*Assembly!T$8+$AX17*Assembly!T$9+$AY17*Assembly!T$10+$AZ17*Assembly!T$11+$BA17*Assembly!T$12+$BB17*Assembly!T$13+$BC17*Assembly!T$14+$BD17*Assembly!T$15+$BE17*Assembly!T$16+$BF17*Assembly!T$17+$BG17*Assembly!T$18+$BH17*Assembly!T$19+$BI17*Assembly!T$20+$BJ17*Assembly!T$21+$BK17*Assembly!T$22+$BL17*Assembly!T$23+$BM17*Assembly!T$24</f>
        <v>#VALUE!</v>
      </c>
      <c r="CH17" s="140" t="e">
        <f>$AS17*Assembly!U$4+$AT17*Assembly!U$5+$AU17*Assembly!U$6+$AV17*Assembly!U$7+$AW17*Assembly!U$8+$AX17*Assembly!U$9+$AY17*Assembly!U$10+$AZ17*Assembly!U$11+$BA17*Assembly!U$12+$BB17*Assembly!U$13+$BC17*Assembly!U$14+$BD17*Assembly!U$15+$BE17*Assembly!U$16+$BF17*Assembly!U$17+$BG17*Assembly!U$18+$BH17*Assembly!U$19+$BI17*Assembly!U$20+$BJ17*Assembly!U$21+$BK17*Assembly!U$22+$BL17*Assembly!U$23+$BM17*Assembly!U$24</f>
        <v>#VALUE!</v>
      </c>
      <c r="CI17" s="145" t="e">
        <f>$AS17*Assembly!V$4+$AT17*Assembly!V$5+$AU17*Assembly!V$6+$AV17*Assembly!V$7+$AW17*Assembly!V$8+$AX17*Assembly!V$9+$AY17*Assembly!V$10+$AZ17*Assembly!V$11+$BA17*Assembly!V$12+$BB17*Assembly!V$13+$BC17*Assembly!V$14+$BD17*Assembly!V$15+$BE17*Assembly!V$16+$BF17*Assembly!V$17+$BG17*Assembly!V$18+$BH17*Assembly!V$19+$BI17*Assembly!V$20+$BJ17*Assembly!V$21+$BK17*Assembly!V$22+$BL17*Assembly!V$23+$BM17*Assembly!V$24</f>
        <v>#VALUE!</v>
      </c>
      <c r="CJ17" s="145" t="e">
        <f>BZ17*Refining!$F$3</f>
        <v>#VALUE!</v>
      </c>
      <c r="CK17" s="145" t="e">
        <f>CA17*Refining!$F$4</f>
        <v>#VALUE!</v>
      </c>
      <c r="CL17" s="145" t="e">
        <f>CB17*Refining!$F$5</f>
        <v>#VALUE!</v>
      </c>
      <c r="CM17" s="145" t="e">
        <f>CC17*Refining!$F$6</f>
        <v>#VALUE!</v>
      </c>
      <c r="CN17" s="145" t="e">
        <f>CD17*Refining!$F$7</f>
        <v>#VALUE!</v>
      </c>
      <c r="CO17" s="145" t="e">
        <f>CE17*Refining!$F$8</f>
        <v>#VALUE!</v>
      </c>
      <c r="CP17" s="145" t="e">
        <f>CF17*Refining!$F$9</f>
        <v>#VALUE!</v>
      </c>
      <c r="CQ17" s="145" t="e">
        <f>CG17*Refining!$F$10</f>
        <v>#VALUE!</v>
      </c>
      <c r="CR17" s="145" t="e">
        <f>CH17*Refining!$F$11</f>
        <v>#VALUE!</v>
      </c>
      <c r="CS17" s="145" t="e">
        <f>CI17*Refining!$F$12</f>
        <v>#VALUE!</v>
      </c>
      <c r="CT17" s="185" t="e">
        <f t="shared" ref="CT17:DM17" si="68">IF(BZ17 = 0, "", BZ17)</f>
        <v>#VALUE!</v>
      </c>
      <c r="CU17" s="189" t="e">
        <f t="shared" si="68"/>
        <v>#VALUE!</v>
      </c>
      <c r="CV17" s="186" t="e">
        <f t="shared" si="68"/>
        <v>#VALUE!</v>
      </c>
      <c r="CW17" s="186" t="e">
        <f t="shared" si="68"/>
        <v>#VALUE!</v>
      </c>
      <c r="CX17" s="186" t="e">
        <f t="shared" si="68"/>
        <v>#VALUE!</v>
      </c>
      <c r="CY17" s="186" t="e">
        <f t="shared" si="68"/>
        <v>#VALUE!</v>
      </c>
      <c r="CZ17" s="186" t="e">
        <f t="shared" si="68"/>
        <v>#VALUE!</v>
      </c>
      <c r="DA17" s="186" t="e">
        <f t="shared" si="68"/>
        <v>#VALUE!</v>
      </c>
      <c r="DB17" s="186" t="e">
        <f t="shared" si="68"/>
        <v>#VALUE!</v>
      </c>
      <c r="DC17" s="187" t="e">
        <f t="shared" si="68"/>
        <v>#VALUE!</v>
      </c>
      <c r="DD17" s="185" t="e">
        <f t="shared" si="68"/>
        <v>#VALUE!</v>
      </c>
      <c r="DE17" s="189" t="e">
        <f t="shared" si="68"/>
        <v>#VALUE!</v>
      </c>
      <c r="DF17" s="186" t="e">
        <f t="shared" si="68"/>
        <v>#VALUE!</v>
      </c>
      <c r="DG17" s="186" t="e">
        <f t="shared" si="68"/>
        <v>#VALUE!</v>
      </c>
      <c r="DH17" s="211" t="e">
        <f t="shared" si="68"/>
        <v>#VALUE!</v>
      </c>
      <c r="DI17" s="186" t="e">
        <f t="shared" si="68"/>
        <v>#VALUE!</v>
      </c>
      <c r="DJ17" s="186" t="e">
        <f t="shared" si="68"/>
        <v>#VALUE!</v>
      </c>
      <c r="DK17" s="186" t="e">
        <f t="shared" si="68"/>
        <v>#VALUE!</v>
      </c>
      <c r="DL17" s="186" t="e">
        <f t="shared" si="68"/>
        <v>#VALUE!</v>
      </c>
      <c r="DM17" s="187" t="e">
        <f t="shared" si="68"/>
        <v>#VALUE!</v>
      </c>
      <c r="DN17" s="185" t="e">
        <f t="shared" si="11"/>
        <v>#VALUE!</v>
      </c>
      <c r="DO17" s="189" t="e">
        <f t="shared" si="12"/>
        <v>#VALUE!</v>
      </c>
      <c r="DP17" s="120" t="e">
        <f t="shared" si="13"/>
        <v>#VALUE!</v>
      </c>
      <c r="DQ17" s="133" t="e">
        <f>CT17*'Ores &amp; Ingots'!$C$3+CU17*'Ores &amp; Ingots'!$C$4+CV17*'Ores &amp; Ingots'!$C$5+CW17*'Ores &amp; Ingots'!$C$6+CX17*'Ores &amp; Ingots'!$C$7+CY17*'Ores &amp; Ingots'!$C$8+CZ17*'Ores &amp; Ingots'!$C$9+DA17*'Ores &amp; Ingots'!$C$10+DB17*'Ores &amp; Ingots'!$C$11+DC17*'Ores &amp; Ingots'!$C$12</f>
        <v>#VALUE!</v>
      </c>
      <c r="DR17" s="133" t="e">
        <f>DD17*'Ores &amp; Ingots'!$B$3+DE17*'Ores &amp; Ingots'!$B$4+DF17*'Ores &amp; Ingots'!$B$5+DG17*'Ores &amp; Ingots'!$B$6+DH17*'Ores &amp; Ingots'!$B$7+DI17*'Ores &amp; Ingots'!$B$8+DJ17*'Ores &amp; Ingots'!$B$9+DK17*'Ores &amp; Ingots'!$B$10+DL17*'Ores &amp; Ingots'!$B$11+DM17*'Ores &amp; Ingots'!$B$12</f>
        <v>#VALUE!</v>
      </c>
      <c r="DS17" s="189" t="e">
        <f>CT17*Refining!$G$3+CU17*Refining!$G$4+CV17*Refining!$G$5+CW17*Refining!$G$6+CX17*Refining!$G$7+CY17*Refining!$G$8+CZ17*Refining!$G$9+DA17*Refining!$G$10+DB17*Refining!$G$11+DC17*Refining!$G$12</f>
        <v>#VALUE!</v>
      </c>
      <c r="DT17" s="189" t="e">
        <f t="shared" si="14"/>
        <v>#VALUE!</v>
      </c>
      <c r="DU17" s="192" t="e">
        <f t="shared" si="15"/>
        <v>#VALUE!</v>
      </c>
      <c r="DV17" s="185" t="e">
        <f t="shared" si="16"/>
        <v>#VALUE!</v>
      </c>
      <c r="DW17" s="194" t="e">
        <f t="shared" ref="DW17:DX17" si="69">DV17/60</f>
        <v>#VALUE!</v>
      </c>
      <c r="DX17" s="194" t="e">
        <f t="shared" si="69"/>
        <v>#VALUE!</v>
      </c>
      <c r="DY17" s="185" t="e">
        <f t="shared" si="18"/>
        <v>#VALUE!</v>
      </c>
      <c r="DZ17" s="194" t="e">
        <f t="shared" ref="DZ17:EA17" si="70">DY17/1000</f>
        <v>#VALUE!</v>
      </c>
      <c r="EA17" s="196" t="e">
        <f t="shared" si="70"/>
        <v>#VALUE!</v>
      </c>
      <c r="EB17" s="130" t="e">
        <f t="shared" si="20"/>
        <v>#VALUE!</v>
      </c>
      <c r="EC17" s="132" t="e">
        <f t="shared" si="21"/>
        <v>#VALUE!</v>
      </c>
      <c r="ED17" s="133">
        <v>212</v>
      </c>
    </row>
    <row r="18" spans="1:134" ht="15.75" customHeight="1" x14ac:dyDescent="0.2">
      <c r="A18" s="865"/>
      <c r="B18" s="297" t="s">
        <v>238</v>
      </c>
      <c r="C18" s="216" t="s">
        <v>155</v>
      </c>
      <c r="D18" s="216">
        <v>3</v>
      </c>
      <c r="E18" s="216">
        <v>2</v>
      </c>
      <c r="F18" s="216">
        <v>3</v>
      </c>
      <c r="G18" s="217">
        <f t="shared" si="0"/>
        <v>2.25</v>
      </c>
      <c r="H18" s="218">
        <v>30</v>
      </c>
      <c r="I18" s="218">
        <v>30</v>
      </c>
      <c r="J18" s="218">
        <f>H18/Main!$D$9</f>
        <v>6</v>
      </c>
      <c r="K18" s="218">
        <f>I18/Main!$D$10</f>
        <v>15</v>
      </c>
      <c r="L18" s="218">
        <f t="shared" si="1"/>
        <v>2.5</v>
      </c>
      <c r="M18" s="218">
        <v>1</v>
      </c>
      <c r="N18" s="220"/>
      <c r="O18" s="298">
        <v>4320000</v>
      </c>
      <c r="P18" s="219"/>
      <c r="Q18" s="220"/>
      <c r="R18" s="23"/>
      <c r="S18" s="220"/>
      <c r="T18" s="220"/>
      <c r="U18" s="299" t="s">
        <v>241</v>
      </c>
      <c r="V18" s="220"/>
      <c r="W18" s="222"/>
      <c r="X18" s="223">
        <v>25</v>
      </c>
      <c r="Y18" s="223">
        <v>0</v>
      </c>
      <c r="Z18" s="223">
        <v>0</v>
      </c>
      <c r="AA18" s="223">
        <v>0</v>
      </c>
      <c r="AB18" s="223">
        <v>5</v>
      </c>
      <c r="AC18" s="223">
        <v>0</v>
      </c>
      <c r="AD18" s="223">
        <v>0</v>
      </c>
      <c r="AE18" s="224">
        <v>2</v>
      </c>
      <c r="AF18" s="223">
        <v>0</v>
      </c>
      <c r="AG18" s="223">
        <v>0</v>
      </c>
      <c r="AH18" s="223">
        <v>20</v>
      </c>
      <c r="AI18" s="223">
        <v>0</v>
      </c>
      <c r="AJ18" s="223">
        <v>0</v>
      </c>
      <c r="AK18" s="223">
        <v>0</v>
      </c>
      <c r="AL18" s="223">
        <v>0</v>
      </c>
      <c r="AM18" s="223">
        <v>0</v>
      </c>
      <c r="AN18" s="223">
        <v>0</v>
      </c>
      <c r="AO18" s="223">
        <v>0</v>
      </c>
      <c r="AP18" s="223">
        <v>0</v>
      </c>
      <c r="AQ18" s="223">
        <v>0</v>
      </c>
      <c r="AR18" s="223">
        <v>0</v>
      </c>
      <c r="AS18" s="225">
        <f t="shared" ref="AS18:BM18" si="71">IF(X18 = 0, "", X18)</f>
        <v>25</v>
      </c>
      <c r="AT18" s="216" t="str">
        <f t="shared" si="71"/>
        <v/>
      </c>
      <c r="AU18" s="216" t="str">
        <f t="shared" si="71"/>
        <v/>
      </c>
      <c r="AV18" s="216" t="str">
        <f t="shared" si="71"/>
        <v/>
      </c>
      <c r="AW18" s="226">
        <f t="shared" si="71"/>
        <v>5</v>
      </c>
      <c r="AX18" s="216" t="str">
        <f t="shared" si="71"/>
        <v/>
      </c>
      <c r="AY18" s="216" t="str">
        <f t="shared" si="71"/>
        <v/>
      </c>
      <c r="AZ18" s="226">
        <f t="shared" si="71"/>
        <v>2</v>
      </c>
      <c r="BA18" s="216" t="str">
        <f t="shared" si="71"/>
        <v/>
      </c>
      <c r="BB18" s="216" t="str">
        <f t="shared" si="71"/>
        <v/>
      </c>
      <c r="BC18" s="227">
        <f t="shared" si="71"/>
        <v>20</v>
      </c>
      <c r="BD18" s="216" t="str">
        <f t="shared" si="71"/>
        <v/>
      </c>
      <c r="BE18" s="216" t="str">
        <f t="shared" si="71"/>
        <v/>
      </c>
      <c r="BF18" s="216" t="str">
        <f t="shared" si="71"/>
        <v/>
      </c>
      <c r="BG18" s="216" t="str">
        <f t="shared" si="71"/>
        <v/>
      </c>
      <c r="BH18" s="216" t="str">
        <f t="shared" si="71"/>
        <v/>
      </c>
      <c r="BI18" s="216" t="str">
        <f t="shared" si="71"/>
        <v/>
      </c>
      <c r="BJ18" s="216" t="str">
        <f t="shared" si="71"/>
        <v/>
      </c>
      <c r="BK18" s="216" t="str">
        <f t="shared" si="71"/>
        <v/>
      </c>
      <c r="BL18" s="216" t="str">
        <f t="shared" si="71"/>
        <v/>
      </c>
      <c r="BM18" s="231" t="str">
        <f t="shared" si="71"/>
        <v/>
      </c>
      <c r="BN18" s="225" t="e">
        <f>$AS18*Assembly!Z$4+$AT18*Assembly!Z$5+$AU18*Assembly!Z$6+$AV18*Assembly!Z$7+$AW18*Assembly!Z$8+$AX18*Assembly!Z$9+$AY18*Assembly!Z$10+$AZ18*Assembly!Z$11+$BA18*Assembly!Z$12+$BB18*Assembly!Z$13+$BC18*Assembly!Z$14+$BD18*Assembly!Z$15+$BE18*Assembly!Z$16+$BF18*Assembly!Z$17+$BG18*Assembly!Z$18+$BH18*Assembly!Z$19+$BI18*Assembly!Z$20+$BJ18*Assembly!Z$21+$BK18*Assembly!Z$22+$BL18*Assembly!Z$23+$BM18*Assembly!Z$24</f>
        <v>#VALUE!</v>
      </c>
      <c r="BO18" s="226" t="e">
        <f t="shared" si="3"/>
        <v>#VALUE!</v>
      </c>
      <c r="BP18" s="300" t="e">
        <f t="shared" si="43"/>
        <v>#VALUE!</v>
      </c>
      <c r="BQ18" s="226" t="e">
        <f>$AS18*Assembly!AD$4+$AT18*Assembly!AD$5+$AU18*Assembly!AD$6+$AV18*Assembly!AD$7+$AW18*Assembly!AD$8+$AX18*Assembly!AD$9+$AY18*Assembly!AD$10+$AZ18*Assembly!AD$11+$BA18*Assembly!AD$12+$BB18*Assembly!AD$13+$BC18*Assembly!AD$14+$BD18*Assembly!AD$15+$BE18*Assembly!AD$16+$BF18*Assembly!AD$17+$BG18*Assembly!AD$18+$BH18*Assembly!AD$19+$BI18*Assembly!AD$20+$BJ18*Assembly!AD$21+$BK18*Assembly!AD$22+$BL18*Assembly!AD$23+$BM18*Assembly!AD$24</f>
        <v>#VALUE!</v>
      </c>
      <c r="BR18" s="236" t="e">
        <f t="shared" si="4"/>
        <v>#VALUE!</v>
      </c>
      <c r="BS18" s="237" t="e">
        <f t="shared" si="5"/>
        <v>#VALUE!</v>
      </c>
      <c r="BT18" s="238" t="e">
        <f t="shared" si="6"/>
        <v>#VALUE!</v>
      </c>
      <c r="BU18" s="237" t="e">
        <f t="shared" si="7"/>
        <v>#VALUE!</v>
      </c>
      <c r="BV18" s="226" t="e">
        <f>$AS18*Assembly!Y$4+$AT18*Assembly!Y$5+$AU18*Assembly!Y$6+$AV18*Assembly!Y$7+$AW18*Assembly!Y$8+$AX18*Assembly!Y$9+$AY18*Assembly!Y$10+$AZ18*Assembly!Y$11+$BA18*Assembly!Y$12+$BB18*Assembly!Y$13+$BC18*Assembly!Y$14+$BD18*Assembly!Y$15+$BE18*Assembly!Y$16+$BF18*Assembly!Y$17+$BG18*Assembly!Y$18+$BH18*Assembly!Y$19+$BI18*Assembly!Y$20+$BJ18*Assembly!Y$21+$BK18*Assembly!Y$22+$BL18*Assembly!Y$23+$BM18*Assembly!Y$24</f>
        <v>#VALUE!</v>
      </c>
      <c r="BW18" s="226" t="e">
        <f t="shared" si="8"/>
        <v>#VALUE!</v>
      </c>
      <c r="BX18" s="239" t="e">
        <f t="shared" si="9"/>
        <v>#VALUE!</v>
      </c>
      <c r="BY18" s="240" t="e">
        <f>$AS18*Assembly!AC$4+$AT18*Assembly!AC$5+$AU18*Assembly!AC$6+$AV18*Assembly!AC$7+$AW18*Assembly!AC$8+$AX18*Assembly!AC$9+$AY18*Assembly!AC$10+$AZ18*Assembly!AC$11+$BA18*Assembly!AC$12+$BB18*Assembly!AC$13+$BC18*Assembly!AC$14+$BD18*Assembly!AC$15+$BE18*Assembly!AC$16+$BF18*Assembly!AC$17+$BG18*Assembly!AC$18+$BH18*Assembly!AC$19+$BI18*Assembly!AC$20+$BJ18*Assembly!AC$21+$BK18*Assembly!AC$22+$BL18*Assembly!AC$23+$BM18*Assembly!AC$24</f>
        <v>#VALUE!</v>
      </c>
      <c r="BZ18" s="219" t="e">
        <f>$AS18*Assembly!M$4+$AT18*Assembly!M$5+$AU18*Assembly!M$6+$AV18*Assembly!M$7+$AW18*Assembly!M$8+$AX18*Assembly!M$9+$AY18*Assembly!M$10+$AZ18*Assembly!M$11+$BA18*Assembly!M$12+$BB18*Assembly!M$13+$BC18*Assembly!M$14+$BD18*Assembly!M$15+$BE18*Assembly!M$16+$BF18*Assembly!M$17+$BG18*Assembly!M$18+$BH18*Assembly!M$19+$BI18*Assembly!M$20+$BJ18*Assembly!M$21+$BK18*Assembly!M$22+$BL18*Assembly!M$23+$BM18*Assembly!M$24</f>
        <v>#VALUE!</v>
      </c>
      <c r="CA18" s="219" t="e">
        <f>$AS18*Assembly!N$4+$AT18*Assembly!N$5+$AU18*Assembly!N$6+$AV18*Assembly!N$7+$AW18*Assembly!N$8+$AX18*Assembly!N$9+$AY18*Assembly!N$10+$AZ18*Assembly!N$11+$BA18*Assembly!N$12+$BB18*Assembly!N$13+$BC18*Assembly!N$14+$BD18*Assembly!N$15+$BE18*Assembly!N$16+$BF18*Assembly!N$17+$BG18*Assembly!N$18+$BH18*Assembly!N$19+$BI18*Assembly!N$20+$BJ18*Assembly!N$21+$BK18*Assembly!N$22+$BL18*Assembly!N$23+$BM18*Assembly!N$24</f>
        <v>#VALUE!</v>
      </c>
      <c r="CB18" s="219" t="e">
        <f>$AS18*Assembly!O$4+$AT18*Assembly!O$5+$AU18*Assembly!O$6+$AV18*Assembly!O$7+$AW18*Assembly!O$8+$AX18*Assembly!O$9+$AY18*Assembly!O$10+$AZ18*Assembly!O$11+$BA18*Assembly!O$12+$BB18*Assembly!O$13+$BC18*Assembly!O$14+$BD18*Assembly!O$15+$BE18*Assembly!O$16+$BF18*Assembly!O$17+$BG18*Assembly!O$18+$BH18*Assembly!O$19+$BI18*Assembly!O$20+$BJ18*Assembly!O$21+$BK18*Assembly!O$22+$BL18*Assembly!O$23+$BM18*Assembly!O$24</f>
        <v>#VALUE!</v>
      </c>
      <c r="CC18" s="218" t="e">
        <f>$AS18*Assembly!P$4+$AT18*Assembly!P$5+$AU18*Assembly!P$6+$AV18*Assembly!P$7+$AW18*Assembly!P$8+$AX18*Assembly!P$9+$AY18*Assembly!P$10+$AZ18*Assembly!P$11+$BA18*Assembly!P$12+$BB18*Assembly!P$13+$BC18*Assembly!P$14+$BD18*Assembly!P$15+$BE18*Assembly!P$16+$BF18*Assembly!P$17+$BG18*Assembly!P$18+$BH18*Assembly!P$19+$BI18*Assembly!P$20+$BJ18*Assembly!P$21+$BK18*Assembly!P$22+$BL18*Assembly!P$23+$BM18*Assembly!P$24</f>
        <v>#VALUE!</v>
      </c>
      <c r="CD18" s="218" t="e">
        <f>$AS18*Assembly!Q$4+$AT18*Assembly!Q$5+$AU18*Assembly!Q$6+$AV18*Assembly!Q$7+$AW18*Assembly!Q$8+$AX18*Assembly!Q$9+$AY18*Assembly!Q$10+$AZ18*Assembly!Q$11+$BA18*Assembly!Q$12+$BB18*Assembly!Q$13+$BC18*Assembly!Q$14+$BD18*Assembly!Q$15+$BE18*Assembly!Q$16+$BF18*Assembly!Q$17+$BG18*Assembly!Q$18+$BH18*Assembly!Q$19+$BI18*Assembly!Q$20+$BJ18*Assembly!Q$21+$BK18*Assembly!Q$22+$BL18*Assembly!Q$23+$BM18*Assembly!Q$24</f>
        <v>#VALUE!</v>
      </c>
      <c r="CE18" s="219" t="e">
        <f>$AS18*Assembly!R$4+$AT18*Assembly!R$5+$AU18*Assembly!R$6+$AV18*Assembly!R$7+$AW18*Assembly!R$8+$AX18*Assembly!R$9+$AY18*Assembly!R$10+$AZ18*Assembly!R$11+$BA18*Assembly!R$12+$BB18*Assembly!R$13+$BC18*Assembly!R$14+$BD18*Assembly!R$15+$BE18*Assembly!R$16+$BF18*Assembly!R$17+$BG18*Assembly!R$18+$BH18*Assembly!R$19+$BI18*Assembly!R$20+$BJ18*Assembly!R$21+$BK18*Assembly!R$22+$BL18*Assembly!R$23+$BM18*Assembly!R$24</f>
        <v>#VALUE!</v>
      </c>
      <c r="CF18" s="218" t="e">
        <f>$AS18*Assembly!S$4+$AT18*Assembly!S$5+$AU18*Assembly!S$6+$AV18*Assembly!S$7+$AW18*Assembly!S$8+$AX18*Assembly!S$9+$AY18*Assembly!S$10+$AZ18*Assembly!S$11+$BA18*Assembly!S$12+$BB18*Assembly!S$13+$BC18*Assembly!S$14+$BD18*Assembly!S$15+$BE18*Assembly!S$16+$BF18*Assembly!S$17+$BG18*Assembly!S$18+$BH18*Assembly!S$19+$BI18*Assembly!S$20+$BJ18*Assembly!S$21+$BK18*Assembly!S$22+$BL18*Assembly!S$23+$BM18*Assembly!S$24</f>
        <v>#VALUE!</v>
      </c>
      <c r="CG18" s="218" t="e">
        <f>$AS18*Assembly!T$4+$AT18*Assembly!T$5+$AU18*Assembly!T$6+$AV18*Assembly!T$7+$AW18*Assembly!T$8+$AX18*Assembly!T$9+$AY18*Assembly!T$10+$AZ18*Assembly!T$11+$BA18*Assembly!T$12+$BB18*Assembly!T$13+$BC18*Assembly!T$14+$BD18*Assembly!T$15+$BE18*Assembly!T$16+$BF18*Assembly!T$17+$BG18*Assembly!T$18+$BH18*Assembly!T$19+$BI18*Assembly!T$20+$BJ18*Assembly!T$21+$BK18*Assembly!T$22+$BL18*Assembly!T$23+$BM18*Assembly!T$24</f>
        <v>#VALUE!</v>
      </c>
      <c r="CH18" s="218" t="e">
        <f>$AS18*Assembly!U$4+$AT18*Assembly!U$5+$AU18*Assembly!U$6+$AV18*Assembly!U$7+$AW18*Assembly!U$8+$AX18*Assembly!U$9+$AY18*Assembly!U$10+$AZ18*Assembly!U$11+$BA18*Assembly!U$12+$BB18*Assembly!U$13+$BC18*Assembly!U$14+$BD18*Assembly!U$15+$BE18*Assembly!U$16+$BF18*Assembly!U$17+$BG18*Assembly!U$18+$BH18*Assembly!U$19+$BI18*Assembly!U$20+$BJ18*Assembly!U$21+$BK18*Assembly!U$22+$BL18*Assembly!U$23+$BM18*Assembly!U$24</f>
        <v>#VALUE!</v>
      </c>
      <c r="CI18" s="219" t="e">
        <f>$AS18*Assembly!V$4+$AT18*Assembly!V$5+$AU18*Assembly!V$6+$AV18*Assembly!V$7+$AW18*Assembly!V$8+$AX18*Assembly!V$9+$AY18*Assembly!V$10+$AZ18*Assembly!V$11+$BA18*Assembly!V$12+$BB18*Assembly!V$13+$BC18*Assembly!V$14+$BD18*Assembly!V$15+$BE18*Assembly!V$16+$BF18*Assembly!V$17+$BG18*Assembly!V$18+$BH18*Assembly!V$19+$BI18*Assembly!V$20+$BJ18*Assembly!V$21+$BK18*Assembly!V$22+$BL18*Assembly!V$23+$BM18*Assembly!V$24</f>
        <v>#VALUE!</v>
      </c>
      <c r="CJ18" s="219" t="e">
        <f>BZ18*Refining!$F$3</f>
        <v>#VALUE!</v>
      </c>
      <c r="CK18" s="219" t="e">
        <f>CA18*Refining!$F$4</f>
        <v>#VALUE!</v>
      </c>
      <c r="CL18" s="219" t="e">
        <f>CB18*Refining!$F$5</f>
        <v>#VALUE!</v>
      </c>
      <c r="CM18" s="219" t="e">
        <f>CC18*Refining!$F$6</f>
        <v>#VALUE!</v>
      </c>
      <c r="CN18" s="219" t="e">
        <f>CD18*Refining!$F$7</f>
        <v>#VALUE!</v>
      </c>
      <c r="CO18" s="219" t="e">
        <f>CE18*Refining!$F$8</f>
        <v>#VALUE!</v>
      </c>
      <c r="CP18" s="219" t="e">
        <f>CF18*Refining!$F$9</f>
        <v>#VALUE!</v>
      </c>
      <c r="CQ18" s="219" t="e">
        <f>CG18*Refining!$F$10</f>
        <v>#VALUE!</v>
      </c>
      <c r="CR18" s="219" t="e">
        <f>CH18*Refining!$F$11</f>
        <v>#VALUE!</v>
      </c>
      <c r="CS18" s="219" t="e">
        <f>CI18*Refining!$F$12</f>
        <v>#VALUE!</v>
      </c>
      <c r="CT18" s="243" t="e">
        <f t="shared" ref="CT18:DM18" si="72">IF(BZ18 = 0, "", BZ18)</f>
        <v>#VALUE!</v>
      </c>
      <c r="CU18" s="245" t="e">
        <f t="shared" si="72"/>
        <v>#VALUE!</v>
      </c>
      <c r="CV18" s="246" t="e">
        <f t="shared" si="72"/>
        <v>#VALUE!</v>
      </c>
      <c r="CW18" s="246" t="e">
        <f t="shared" si="72"/>
        <v>#VALUE!</v>
      </c>
      <c r="CX18" s="246" t="e">
        <f t="shared" si="72"/>
        <v>#VALUE!</v>
      </c>
      <c r="CY18" s="246" t="e">
        <f t="shared" si="72"/>
        <v>#VALUE!</v>
      </c>
      <c r="CZ18" s="246" t="e">
        <f t="shared" si="72"/>
        <v>#VALUE!</v>
      </c>
      <c r="DA18" s="246" t="e">
        <f t="shared" si="72"/>
        <v>#VALUE!</v>
      </c>
      <c r="DB18" s="246" t="e">
        <f t="shared" si="72"/>
        <v>#VALUE!</v>
      </c>
      <c r="DC18" s="251" t="e">
        <f t="shared" si="72"/>
        <v>#VALUE!</v>
      </c>
      <c r="DD18" s="243" t="e">
        <f t="shared" si="72"/>
        <v>#VALUE!</v>
      </c>
      <c r="DE18" s="245" t="e">
        <f t="shared" si="72"/>
        <v>#VALUE!</v>
      </c>
      <c r="DF18" s="246" t="e">
        <f t="shared" si="72"/>
        <v>#VALUE!</v>
      </c>
      <c r="DG18" s="246" t="e">
        <f t="shared" si="72"/>
        <v>#VALUE!</v>
      </c>
      <c r="DH18" s="254" t="e">
        <f t="shared" si="72"/>
        <v>#VALUE!</v>
      </c>
      <c r="DI18" s="246" t="e">
        <f t="shared" si="72"/>
        <v>#VALUE!</v>
      </c>
      <c r="DJ18" s="246" t="e">
        <f t="shared" si="72"/>
        <v>#VALUE!</v>
      </c>
      <c r="DK18" s="246" t="e">
        <f t="shared" si="72"/>
        <v>#VALUE!</v>
      </c>
      <c r="DL18" s="246" t="e">
        <f t="shared" si="72"/>
        <v>#VALUE!</v>
      </c>
      <c r="DM18" s="251" t="e">
        <f t="shared" si="72"/>
        <v>#VALUE!</v>
      </c>
      <c r="DN18" s="243" t="e">
        <f t="shared" si="11"/>
        <v>#VALUE!</v>
      </c>
      <c r="DO18" s="245" t="e">
        <f t="shared" si="12"/>
        <v>#VALUE!</v>
      </c>
      <c r="DP18" s="263" t="e">
        <f t="shared" si="13"/>
        <v>#VALUE!</v>
      </c>
      <c r="DQ18" s="226" t="e">
        <f>CT18*'Ores &amp; Ingots'!$C$3+CU18*'Ores &amp; Ingots'!$C$4+CV18*'Ores &amp; Ingots'!$C$5+CW18*'Ores &amp; Ingots'!$C$6+CX18*'Ores &amp; Ingots'!$C$7+CY18*'Ores &amp; Ingots'!$C$8+CZ18*'Ores &amp; Ingots'!$C$9+DA18*'Ores &amp; Ingots'!$C$10+DB18*'Ores &amp; Ingots'!$C$11+DC18*'Ores &amp; Ingots'!$C$12</f>
        <v>#VALUE!</v>
      </c>
      <c r="DR18" s="226" t="e">
        <f>DD18*'Ores &amp; Ingots'!$B$3+DE18*'Ores &amp; Ingots'!$B$4+DF18*'Ores &amp; Ingots'!$B$5+DG18*'Ores &amp; Ingots'!$B$6+DH18*'Ores &amp; Ingots'!$B$7+DI18*'Ores &amp; Ingots'!$B$8+DJ18*'Ores &amp; Ingots'!$B$9+DK18*'Ores &amp; Ingots'!$B$10+DL18*'Ores &amp; Ingots'!$B$11+DM18*'Ores &amp; Ingots'!$B$12</f>
        <v>#VALUE!</v>
      </c>
      <c r="DS18" s="245" t="e">
        <f>CT18*Refining!$G$3+CU18*Refining!$G$4+CV18*Refining!$G$5+CW18*Refining!$G$6+CX18*Refining!$G$7+CY18*Refining!$G$8+CZ18*Refining!$G$9+DA18*Refining!$G$10+DB18*Refining!$G$11+DC18*Refining!$G$12</f>
        <v>#VALUE!</v>
      </c>
      <c r="DT18" s="189" t="e">
        <f t="shared" si="14"/>
        <v>#VALUE!</v>
      </c>
      <c r="DU18" s="260" t="e">
        <f t="shared" si="15"/>
        <v>#VALUE!</v>
      </c>
      <c r="DV18" s="243" t="e">
        <f t="shared" si="16"/>
        <v>#VALUE!</v>
      </c>
      <c r="DW18" s="262" t="e">
        <f t="shared" ref="DW18:DX18" si="73">DV18/60</f>
        <v>#VALUE!</v>
      </c>
      <c r="DX18" s="262" t="e">
        <f t="shared" si="73"/>
        <v>#VALUE!</v>
      </c>
      <c r="DY18" s="243" t="e">
        <f t="shared" si="18"/>
        <v>#VALUE!</v>
      </c>
      <c r="DZ18" s="262" t="e">
        <f t="shared" ref="DZ18:EA18" si="74">DY18/1000</f>
        <v>#VALUE!</v>
      </c>
      <c r="EA18" s="264" t="e">
        <f t="shared" si="74"/>
        <v>#VALUE!</v>
      </c>
      <c r="EB18" s="239" t="e">
        <f t="shared" si="20"/>
        <v>#VALUE!</v>
      </c>
      <c r="EC18" s="266" t="e">
        <f t="shared" si="21"/>
        <v>#VALUE!</v>
      </c>
      <c r="ED18" s="133" t="s">
        <v>28</v>
      </c>
    </row>
    <row r="19" spans="1:134" ht="15.75" customHeight="1" x14ac:dyDescent="0.2">
      <c r="A19" s="894" t="s">
        <v>165</v>
      </c>
      <c r="B19" s="55" t="s">
        <v>242</v>
      </c>
      <c r="C19" s="56" t="s">
        <v>156</v>
      </c>
      <c r="D19" s="56">
        <v>1</v>
      </c>
      <c r="E19" s="56">
        <v>1</v>
      </c>
      <c r="F19" s="56">
        <v>2</v>
      </c>
      <c r="G19" s="57">
        <f t="shared" si="0"/>
        <v>31.25</v>
      </c>
      <c r="H19" s="58">
        <v>25</v>
      </c>
      <c r="I19" s="58">
        <v>25</v>
      </c>
      <c r="J19" s="58">
        <f>H19/Main!$D$9</f>
        <v>5</v>
      </c>
      <c r="K19" s="58">
        <f>I19/Main!$D$10</f>
        <v>12.5</v>
      </c>
      <c r="L19" s="58">
        <f t="shared" si="1"/>
        <v>2.5</v>
      </c>
      <c r="M19" s="58">
        <v>1</v>
      </c>
      <c r="N19" s="62">
        <v>2</v>
      </c>
      <c r="O19" s="62">
        <v>3360000</v>
      </c>
      <c r="P19" s="62"/>
      <c r="Q19" s="60"/>
      <c r="R19" s="63"/>
      <c r="S19" s="62">
        <v>288000</v>
      </c>
      <c r="T19" s="60"/>
      <c r="U19" s="64"/>
      <c r="V19" s="60"/>
      <c r="W19" s="69" t="s">
        <v>34</v>
      </c>
      <c r="X19" s="70">
        <v>25</v>
      </c>
      <c r="Y19" s="70">
        <v>0</v>
      </c>
      <c r="Z19" s="70">
        <v>0</v>
      </c>
      <c r="AA19" s="70">
        <v>8</v>
      </c>
      <c r="AB19" s="70">
        <v>60</v>
      </c>
      <c r="AC19" s="70">
        <v>0</v>
      </c>
      <c r="AD19" s="70">
        <v>0</v>
      </c>
      <c r="AE19" s="70">
        <v>0</v>
      </c>
      <c r="AF19" s="70">
        <v>0</v>
      </c>
      <c r="AG19" s="70">
        <v>0</v>
      </c>
      <c r="AH19" s="70">
        <v>0</v>
      </c>
      <c r="AI19" s="70">
        <v>0</v>
      </c>
      <c r="AJ19" s="70">
        <v>0</v>
      </c>
      <c r="AK19" s="70">
        <v>0</v>
      </c>
      <c r="AL19" s="75">
        <v>80</v>
      </c>
      <c r="AM19" s="70">
        <v>0</v>
      </c>
      <c r="AN19" s="70">
        <v>0</v>
      </c>
      <c r="AO19" s="70">
        <v>0</v>
      </c>
      <c r="AP19" s="70">
        <v>0</v>
      </c>
      <c r="AQ19" s="70">
        <v>0</v>
      </c>
      <c r="AR19" s="70">
        <v>0</v>
      </c>
      <c r="AS19" s="93">
        <f t="shared" ref="AS19:BM19" si="75">IF(X19 = 0, "", X19)</f>
        <v>25</v>
      </c>
      <c r="AT19" s="56" t="str">
        <f t="shared" si="75"/>
        <v/>
      </c>
      <c r="AU19" s="56" t="str">
        <f t="shared" si="75"/>
        <v/>
      </c>
      <c r="AV19" s="81">
        <f t="shared" si="75"/>
        <v>8</v>
      </c>
      <c r="AW19" s="81">
        <f t="shared" si="75"/>
        <v>60</v>
      </c>
      <c r="AX19" s="56" t="str">
        <f t="shared" si="75"/>
        <v/>
      </c>
      <c r="AY19" s="56" t="str">
        <f t="shared" si="75"/>
        <v/>
      </c>
      <c r="AZ19" s="56" t="str">
        <f t="shared" si="75"/>
        <v/>
      </c>
      <c r="BA19" s="56" t="str">
        <f t="shared" si="75"/>
        <v/>
      </c>
      <c r="BB19" s="56" t="str">
        <f t="shared" si="75"/>
        <v/>
      </c>
      <c r="BC19" s="56" t="str">
        <f t="shared" si="75"/>
        <v/>
      </c>
      <c r="BD19" s="56" t="str">
        <f t="shared" si="75"/>
        <v/>
      </c>
      <c r="BE19" s="56" t="str">
        <f t="shared" si="75"/>
        <v/>
      </c>
      <c r="BF19" s="56" t="str">
        <f t="shared" si="75"/>
        <v/>
      </c>
      <c r="BG19" s="83">
        <f t="shared" si="75"/>
        <v>80</v>
      </c>
      <c r="BH19" s="56" t="str">
        <f t="shared" si="75"/>
        <v/>
      </c>
      <c r="BI19" s="56" t="str">
        <f t="shared" si="75"/>
        <v/>
      </c>
      <c r="BJ19" s="56" t="str">
        <f t="shared" si="75"/>
        <v/>
      </c>
      <c r="BK19" s="56" t="str">
        <f t="shared" si="75"/>
        <v/>
      </c>
      <c r="BL19" s="56" t="str">
        <f t="shared" si="75"/>
        <v/>
      </c>
      <c r="BM19" s="85" t="str">
        <f t="shared" si="75"/>
        <v/>
      </c>
      <c r="BN19" s="93" t="e">
        <f>$AS19*Assembly!Z$4+$AT19*Assembly!Z$5+$AU19*Assembly!Z$6+$AV19*Assembly!Z$7+$AW19*Assembly!Z$8+$AX19*Assembly!Z$9+$AY19*Assembly!Z$10+$AZ19*Assembly!Z$11+$BA19*Assembly!Z$12+$BB19*Assembly!Z$13+$BC19*Assembly!Z$14+$BD19*Assembly!Z$15+$BE19*Assembly!Z$16+$BF19*Assembly!Z$17+$BG19*Assembly!Z$18+$BH19*Assembly!Z$19+$BI19*Assembly!Z$20+$BJ19*Assembly!Z$21+$BK19*Assembly!Z$22+$BL19*Assembly!Z$23+$BM19*Assembly!Z$24</f>
        <v>#VALUE!</v>
      </c>
      <c r="BO19" s="81" t="e">
        <f t="shared" si="3"/>
        <v>#VALUE!</v>
      </c>
      <c r="BP19" s="301" t="e">
        <f t="shared" ref="BP19:BP30" si="76">IF(S19 = "?", "?", S19/BN19)</f>
        <v>#VALUE!</v>
      </c>
      <c r="BQ19" s="81" t="e">
        <f>$AS19*Assembly!AD$4+$AT19*Assembly!AD$5+$AU19*Assembly!AD$6+$AV19*Assembly!AD$7+$AW19*Assembly!AD$8+$AX19*Assembly!AD$9+$AY19*Assembly!AD$10+$AZ19*Assembly!AD$11+$BA19*Assembly!AD$12+$BB19*Assembly!AD$13+$BC19*Assembly!AD$14+$BD19*Assembly!AD$15+$BE19*Assembly!AD$16+$BF19*Assembly!AD$17+$BG19*Assembly!AD$18+$BH19*Assembly!AD$19+$BI19*Assembly!AD$20+$BJ19*Assembly!AD$21+$BK19*Assembly!AD$22+$BL19*Assembly!AD$23+$BM19*Assembly!AD$24</f>
        <v>#VALUE!</v>
      </c>
      <c r="BR19" s="98" t="e">
        <f t="shared" si="4"/>
        <v>#VALUE!</v>
      </c>
      <c r="BS19" s="99" t="e">
        <f t="shared" si="5"/>
        <v>#VALUE!</v>
      </c>
      <c r="BT19" s="101" t="e">
        <f t="shared" si="6"/>
        <v>#VALUE!</v>
      </c>
      <c r="BU19" s="99" t="e">
        <f t="shared" si="7"/>
        <v>#VALUE!</v>
      </c>
      <c r="BV19" s="81" t="e">
        <f>$AS19*Assembly!Y$4+$AT19*Assembly!Y$5+$AU19*Assembly!Y$6+$AV19*Assembly!Y$7+$AW19*Assembly!Y$8+$AX19*Assembly!Y$9+$AY19*Assembly!Y$10+$AZ19*Assembly!Y$11+$BA19*Assembly!Y$12+$BB19*Assembly!Y$13+$BC19*Assembly!Y$14+$BD19*Assembly!Y$15+$BE19*Assembly!Y$16+$BF19*Assembly!Y$17+$BG19*Assembly!Y$18+$BH19*Assembly!Y$19+$BI19*Assembly!Y$20+$BJ19*Assembly!Y$21+$BK19*Assembly!Y$22+$BL19*Assembly!Y$23+$BM19*Assembly!Y$24</f>
        <v>#VALUE!</v>
      </c>
      <c r="BW19" s="81" t="e">
        <f t="shared" si="8"/>
        <v>#VALUE!</v>
      </c>
      <c r="BX19" s="106" t="e">
        <f t="shared" si="9"/>
        <v>#VALUE!</v>
      </c>
      <c r="BY19" s="108" t="e">
        <f>$AS19*Assembly!AC$4+$AT19*Assembly!AC$5+$AU19*Assembly!AC$6+$AV19*Assembly!AC$7+$AW19*Assembly!AC$8+$AX19*Assembly!AC$9+$AY19*Assembly!AC$10+$AZ19*Assembly!AC$11+$BA19*Assembly!AC$12+$BB19*Assembly!AC$13+$BC19*Assembly!AC$14+$BD19*Assembly!AC$15+$BE19*Assembly!AC$16+$BF19*Assembly!AC$17+$BG19*Assembly!AC$18+$BH19*Assembly!AC$19+$BI19*Assembly!AC$20+$BJ19*Assembly!AC$21+$BK19*Assembly!AC$22+$BL19*Assembly!AC$23+$BM19*Assembly!AC$24</f>
        <v>#VALUE!</v>
      </c>
      <c r="BZ19" s="62" t="e">
        <f>$AS19*Assembly!M$4+$AT19*Assembly!M$5+$AU19*Assembly!M$6+$AV19*Assembly!M$7+$AW19*Assembly!M$8+$AX19*Assembly!M$9+$AY19*Assembly!M$10+$AZ19*Assembly!M$11+$BA19*Assembly!M$12+$BB19*Assembly!M$13+$BC19*Assembly!M$14+$BD19*Assembly!M$15+$BE19*Assembly!M$16+$BF19*Assembly!M$17+$BG19*Assembly!M$18+$BH19*Assembly!M$19+$BI19*Assembly!M$20+$BJ19*Assembly!M$21+$BK19*Assembly!M$22+$BL19*Assembly!M$23+$BM19*Assembly!M$24</f>
        <v>#VALUE!</v>
      </c>
      <c r="CA19" s="62" t="e">
        <f>$AS19*Assembly!N$4+$AT19*Assembly!N$5+$AU19*Assembly!N$6+$AV19*Assembly!N$7+$AW19*Assembly!N$8+$AX19*Assembly!N$9+$AY19*Assembly!N$10+$AZ19*Assembly!N$11+$BA19*Assembly!N$12+$BB19*Assembly!N$13+$BC19*Assembly!N$14+$BD19*Assembly!N$15+$BE19*Assembly!N$16+$BF19*Assembly!N$17+$BG19*Assembly!N$18+$BH19*Assembly!N$19+$BI19*Assembly!N$20+$BJ19*Assembly!N$21+$BK19*Assembly!N$22+$BL19*Assembly!N$23+$BM19*Assembly!N$24</f>
        <v>#VALUE!</v>
      </c>
      <c r="CB19" s="62" t="e">
        <f>$AS19*Assembly!O$4+$AT19*Assembly!O$5+$AU19*Assembly!O$6+$AV19*Assembly!O$7+$AW19*Assembly!O$8+$AX19*Assembly!O$9+$AY19*Assembly!O$10+$AZ19*Assembly!O$11+$BA19*Assembly!O$12+$BB19*Assembly!O$13+$BC19*Assembly!O$14+$BD19*Assembly!O$15+$BE19*Assembly!O$16+$BF19*Assembly!O$17+$BG19*Assembly!O$18+$BH19*Assembly!O$19+$BI19*Assembly!O$20+$BJ19*Assembly!O$21+$BK19*Assembly!O$22+$BL19*Assembly!O$23+$BM19*Assembly!O$24</f>
        <v>#VALUE!</v>
      </c>
      <c r="CC19" s="58" t="e">
        <f>$AS19*Assembly!P$4+$AT19*Assembly!P$5+$AU19*Assembly!P$6+$AV19*Assembly!P$7+$AW19*Assembly!P$8+$AX19*Assembly!P$9+$AY19*Assembly!P$10+$AZ19*Assembly!P$11+$BA19*Assembly!P$12+$BB19*Assembly!P$13+$BC19*Assembly!P$14+$BD19*Assembly!P$15+$BE19*Assembly!P$16+$BF19*Assembly!P$17+$BG19*Assembly!P$18+$BH19*Assembly!P$19+$BI19*Assembly!P$20+$BJ19*Assembly!P$21+$BK19*Assembly!P$22+$BL19*Assembly!P$23+$BM19*Assembly!P$24</f>
        <v>#VALUE!</v>
      </c>
      <c r="CD19" s="58" t="e">
        <f>$AS19*Assembly!Q$4+$AT19*Assembly!Q$5+$AU19*Assembly!Q$6+$AV19*Assembly!Q$7+$AW19*Assembly!Q$8+$AX19*Assembly!Q$9+$AY19*Assembly!Q$10+$AZ19*Assembly!Q$11+$BA19*Assembly!Q$12+$BB19*Assembly!Q$13+$BC19*Assembly!Q$14+$BD19*Assembly!Q$15+$BE19*Assembly!Q$16+$BF19*Assembly!Q$17+$BG19*Assembly!Q$18+$BH19*Assembly!Q$19+$BI19*Assembly!Q$20+$BJ19*Assembly!Q$21+$BK19*Assembly!Q$22+$BL19*Assembly!Q$23+$BM19*Assembly!Q$24</f>
        <v>#VALUE!</v>
      </c>
      <c r="CE19" s="62" t="e">
        <f>$AS19*Assembly!R$4+$AT19*Assembly!R$5+$AU19*Assembly!R$6+$AV19*Assembly!R$7+$AW19*Assembly!R$8+$AX19*Assembly!R$9+$AY19*Assembly!R$10+$AZ19*Assembly!R$11+$BA19*Assembly!R$12+$BB19*Assembly!R$13+$BC19*Assembly!R$14+$BD19*Assembly!R$15+$BE19*Assembly!R$16+$BF19*Assembly!R$17+$BG19*Assembly!R$18+$BH19*Assembly!R$19+$BI19*Assembly!R$20+$BJ19*Assembly!R$21+$BK19*Assembly!R$22+$BL19*Assembly!R$23+$BM19*Assembly!R$24</f>
        <v>#VALUE!</v>
      </c>
      <c r="CF19" s="58" t="e">
        <f>$AS19*Assembly!S$4+$AT19*Assembly!S$5+$AU19*Assembly!S$6+$AV19*Assembly!S$7+$AW19*Assembly!S$8+$AX19*Assembly!S$9+$AY19*Assembly!S$10+$AZ19*Assembly!S$11+$BA19*Assembly!S$12+$BB19*Assembly!S$13+$BC19*Assembly!S$14+$BD19*Assembly!S$15+$BE19*Assembly!S$16+$BF19*Assembly!S$17+$BG19*Assembly!S$18+$BH19*Assembly!S$19+$BI19*Assembly!S$20+$BJ19*Assembly!S$21+$BK19*Assembly!S$22+$BL19*Assembly!S$23+$BM19*Assembly!S$24</f>
        <v>#VALUE!</v>
      </c>
      <c r="CG19" s="58" t="e">
        <f>$AS19*Assembly!T$4+$AT19*Assembly!T$5+$AU19*Assembly!T$6+$AV19*Assembly!T$7+$AW19*Assembly!T$8+$AX19*Assembly!T$9+$AY19*Assembly!T$10+$AZ19*Assembly!T$11+$BA19*Assembly!T$12+$BB19*Assembly!T$13+$BC19*Assembly!T$14+$BD19*Assembly!T$15+$BE19*Assembly!T$16+$BF19*Assembly!T$17+$BG19*Assembly!T$18+$BH19*Assembly!T$19+$BI19*Assembly!T$20+$BJ19*Assembly!T$21+$BK19*Assembly!T$22+$BL19*Assembly!T$23+$BM19*Assembly!T$24</f>
        <v>#VALUE!</v>
      </c>
      <c r="CH19" s="58" t="e">
        <f>$AS19*Assembly!U$4+$AT19*Assembly!U$5+$AU19*Assembly!U$6+$AV19*Assembly!U$7+$AW19*Assembly!U$8+$AX19*Assembly!U$9+$AY19*Assembly!U$10+$AZ19*Assembly!U$11+$BA19*Assembly!U$12+$BB19*Assembly!U$13+$BC19*Assembly!U$14+$BD19*Assembly!U$15+$BE19*Assembly!U$16+$BF19*Assembly!U$17+$BG19*Assembly!U$18+$BH19*Assembly!U$19+$BI19*Assembly!U$20+$BJ19*Assembly!U$21+$BK19*Assembly!U$22+$BL19*Assembly!U$23+$BM19*Assembly!U$24</f>
        <v>#VALUE!</v>
      </c>
      <c r="CI19" s="62" t="e">
        <f>$AS19*Assembly!V$4+$AT19*Assembly!V$5+$AU19*Assembly!V$6+$AV19*Assembly!V$7+$AW19*Assembly!V$8+$AX19*Assembly!V$9+$AY19*Assembly!V$10+$AZ19*Assembly!V$11+$BA19*Assembly!V$12+$BB19*Assembly!V$13+$BC19*Assembly!V$14+$BD19*Assembly!V$15+$BE19*Assembly!V$16+$BF19*Assembly!V$17+$BG19*Assembly!V$18+$BH19*Assembly!V$19+$BI19*Assembly!V$20+$BJ19*Assembly!V$21+$BK19*Assembly!V$22+$BL19*Assembly!V$23+$BM19*Assembly!V$24</f>
        <v>#VALUE!</v>
      </c>
      <c r="CJ19" s="62" t="e">
        <f>BZ19*Refining!$F$3</f>
        <v>#VALUE!</v>
      </c>
      <c r="CK19" s="62" t="e">
        <f>CA19*Refining!$F$4</f>
        <v>#VALUE!</v>
      </c>
      <c r="CL19" s="62" t="e">
        <f>CB19*Refining!$F$5</f>
        <v>#VALUE!</v>
      </c>
      <c r="CM19" s="62" t="e">
        <f>CC19*Refining!$F$6</f>
        <v>#VALUE!</v>
      </c>
      <c r="CN19" s="62" t="e">
        <f>CD19*Refining!$F$7</f>
        <v>#VALUE!</v>
      </c>
      <c r="CO19" s="62" t="e">
        <f>CE19*Refining!$F$8</f>
        <v>#VALUE!</v>
      </c>
      <c r="CP19" s="62" t="e">
        <f>CF19*Refining!$F$9</f>
        <v>#VALUE!</v>
      </c>
      <c r="CQ19" s="62" t="e">
        <f>CG19*Refining!$F$10</f>
        <v>#VALUE!</v>
      </c>
      <c r="CR19" s="62" t="e">
        <f>CH19*Refining!$F$11</f>
        <v>#VALUE!</v>
      </c>
      <c r="CS19" s="62" t="e">
        <f>CI19*Refining!$F$12</f>
        <v>#VALUE!</v>
      </c>
      <c r="CT19" s="115" t="e">
        <f t="shared" ref="CT19:DM19" si="77">IF(BZ19 = 0, "", BZ19)</f>
        <v>#VALUE!</v>
      </c>
      <c r="CU19" s="116" t="e">
        <f t="shared" si="77"/>
        <v>#VALUE!</v>
      </c>
      <c r="CV19" s="119" t="e">
        <f t="shared" si="77"/>
        <v>#VALUE!</v>
      </c>
      <c r="CW19" s="116" t="e">
        <f t="shared" si="77"/>
        <v>#VALUE!</v>
      </c>
      <c r="CX19" s="116" t="e">
        <f t="shared" si="77"/>
        <v>#VALUE!</v>
      </c>
      <c r="CY19" s="116" t="e">
        <f t="shared" si="77"/>
        <v>#VALUE!</v>
      </c>
      <c r="CZ19" s="116" t="e">
        <f t="shared" si="77"/>
        <v>#VALUE!</v>
      </c>
      <c r="DA19" s="116" t="e">
        <f t="shared" si="77"/>
        <v>#VALUE!</v>
      </c>
      <c r="DB19" s="116" t="e">
        <f t="shared" si="77"/>
        <v>#VALUE!</v>
      </c>
      <c r="DC19" s="117" t="e">
        <f t="shared" si="77"/>
        <v>#VALUE!</v>
      </c>
      <c r="DD19" s="115" t="e">
        <f t="shared" si="77"/>
        <v>#VALUE!</v>
      </c>
      <c r="DE19" s="116" t="e">
        <f t="shared" si="77"/>
        <v>#VALUE!</v>
      </c>
      <c r="DF19" s="119" t="e">
        <f t="shared" si="77"/>
        <v>#VALUE!</v>
      </c>
      <c r="DG19" s="116" t="e">
        <f t="shared" si="77"/>
        <v>#VALUE!</v>
      </c>
      <c r="DH19" s="118" t="e">
        <f t="shared" si="77"/>
        <v>#VALUE!</v>
      </c>
      <c r="DI19" s="116" t="e">
        <f t="shared" si="77"/>
        <v>#VALUE!</v>
      </c>
      <c r="DJ19" s="119" t="e">
        <f t="shared" si="77"/>
        <v>#VALUE!</v>
      </c>
      <c r="DK19" s="119" t="e">
        <f t="shared" si="77"/>
        <v>#VALUE!</v>
      </c>
      <c r="DL19" s="116" t="e">
        <f t="shared" si="77"/>
        <v>#VALUE!</v>
      </c>
      <c r="DM19" s="117" t="e">
        <f t="shared" si="77"/>
        <v>#VALUE!</v>
      </c>
      <c r="DN19" s="115" t="e">
        <f t="shared" si="11"/>
        <v>#VALUE!</v>
      </c>
      <c r="DO19" s="119" t="e">
        <f t="shared" si="12"/>
        <v>#VALUE!</v>
      </c>
      <c r="DP19" s="120" t="e">
        <f t="shared" si="13"/>
        <v>#VALUE!</v>
      </c>
      <c r="DQ19" s="81" t="e">
        <f>CT19*'Ores &amp; Ingots'!$C$3+CU19*'Ores &amp; Ingots'!$C$4+CV19*'Ores &amp; Ingots'!$C$5+CW19*'Ores &amp; Ingots'!$C$6+CX19*'Ores &amp; Ingots'!$C$7+CY19*'Ores &amp; Ingots'!$C$8+CZ19*'Ores &amp; Ingots'!$C$9+DA19*'Ores &amp; Ingots'!$C$10+DB19*'Ores &amp; Ingots'!$C$11+DC19*'Ores &amp; Ingots'!$C$12</f>
        <v>#VALUE!</v>
      </c>
      <c r="DR19" s="81" t="e">
        <f>DD19*'Ores &amp; Ingots'!$B$3+DE19*'Ores &amp; Ingots'!$B$4+DF19*'Ores &amp; Ingots'!$B$5+DG19*'Ores &amp; Ingots'!$B$6+DH19*'Ores &amp; Ingots'!$B$7+DI19*'Ores &amp; Ingots'!$B$8+DJ19*'Ores &amp; Ingots'!$B$9+DK19*'Ores &amp; Ingots'!$B$10+DL19*'Ores &amp; Ingots'!$B$11+DM19*'Ores &amp; Ingots'!$B$12</f>
        <v>#VALUE!</v>
      </c>
      <c r="DS19" s="119" t="e">
        <f>CT19*Refining!$G$3+CU19*Refining!$G$4+CV19*Refining!$G$5+CW19*Refining!$G$6+CX19*Refining!$G$7+CY19*Refining!$G$8+CZ19*Refining!$G$9+DA19*Refining!$G$10+DB19*Refining!$G$11+DC19*Refining!$G$12</f>
        <v>#VALUE!</v>
      </c>
      <c r="DT19" s="119" t="e">
        <f t="shared" si="14"/>
        <v>#VALUE!</v>
      </c>
      <c r="DU19" s="126" t="e">
        <f t="shared" si="15"/>
        <v>#VALUE!</v>
      </c>
      <c r="DV19" s="115" t="e">
        <f t="shared" si="16"/>
        <v>#VALUE!</v>
      </c>
      <c r="DW19" s="127" t="e">
        <f t="shared" ref="DW19:DX19" si="78">DV19/60</f>
        <v>#VALUE!</v>
      </c>
      <c r="DX19" s="127" t="e">
        <f t="shared" si="78"/>
        <v>#VALUE!</v>
      </c>
      <c r="DY19" s="115" t="e">
        <f t="shared" si="18"/>
        <v>#VALUE!</v>
      </c>
      <c r="DZ19" s="127" t="e">
        <f t="shared" ref="DZ19:EA19" si="79">DY19/1000</f>
        <v>#VALUE!</v>
      </c>
      <c r="EA19" s="128" t="e">
        <f t="shared" si="79"/>
        <v>#VALUE!</v>
      </c>
      <c r="EB19" s="106" t="e">
        <f t="shared" si="20"/>
        <v>#VALUE!</v>
      </c>
      <c r="EC19" s="281" t="e">
        <f t="shared" si="21"/>
        <v>#VALUE!</v>
      </c>
      <c r="ED19" s="133">
        <v>1064</v>
      </c>
    </row>
    <row r="20" spans="1:134" ht="15.75" customHeight="1" x14ac:dyDescent="0.2">
      <c r="A20" s="864"/>
      <c r="B20" s="135" t="s">
        <v>242</v>
      </c>
      <c r="C20" s="137" t="s">
        <v>155</v>
      </c>
      <c r="D20" s="137">
        <v>1</v>
      </c>
      <c r="E20" s="137">
        <v>1</v>
      </c>
      <c r="F20" s="137">
        <v>2</v>
      </c>
      <c r="G20" s="154">
        <f t="shared" si="0"/>
        <v>0.25</v>
      </c>
      <c r="H20" s="156">
        <v>12</v>
      </c>
      <c r="I20" s="156">
        <v>12</v>
      </c>
      <c r="J20" s="156">
        <f>H20/Main!$D$9</f>
        <v>2.4</v>
      </c>
      <c r="K20" s="156">
        <f>I20/Main!$D$10</f>
        <v>6</v>
      </c>
      <c r="L20" s="156">
        <f t="shared" si="1"/>
        <v>2.5</v>
      </c>
      <c r="M20" s="156">
        <v>1</v>
      </c>
      <c r="N20" s="164">
        <v>2</v>
      </c>
      <c r="O20" s="164">
        <v>201000</v>
      </c>
      <c r="P20" s="164"/>
      <c r="Q20" s="159"/>
      <c r="R20" s="166"/>
      <c r="S20" s="164">
        <v>12000</v>
      </c>
      <c r="T20" s="159"/>
      <c r="U20" s="170"/>
      <c r="V20" s="159"/>
      <c r="W20" s="172"/>
      <c r="X20" s="151">
        <v>2</v>
      </c>
      <c r="Y20" s="151">
        <v>0</v>
      </c>
      <c r="Z20" s="151">
        <v>0</v>
      </c>
      <c r="AA20" s="151">
        <v>1</v>
      </c>
      <c r="AB20" s="151">
        <v>1</v>
      </c>
      <c r="AC20" s="151">
        <v>0</v>
      </c>
      <c r="AD20" s="151">
        <v>0</v>
      </c>
      <c r="AE20" s="151">
        <v>0</v>
      </c>
      <c r="AF20" s="151">
        <v>0</v>
      </c>
      <c r="AG20" s="151">
        <v>0</v>
      </c>
      <c r="AH20" s="151">
        <v>0</v>
      </c>
      <c r="AI20" s="151">
        <v>0</v>
      </c>
      <c r="AJ20" s="151">
        <v>0</v>
      </c>
      <c r="AK20" s="151">
        <v>0</v>
      </c>
      <c r="AL20" s="152">
        <v>1</v>
      </c>
      <c r="AM20" s="151">
        <v>0</v>
      </c>
      <c r="AN20" s="151">
        <v>0</v>
      </c>
      <c r="AO20" s="151">
        <v>0</v>
      </c>
      <c r="AP20" s="151">
        <v>0</v>
      </c>
      <c r="AQ20" s="151">
        <v>0</v>
      </c>
      <c r="AR20" s="151">
        <v>0</v>
      </c>
      <c r="AS20" s="174">
        <f t="shared" ref="AS20:BM20" si="80">IF(X20 = 0, "", X20)</f>
        <v>2</v>
      </c>
      <c r="AT20" s="137" t="str">
        <f t="shared" si="80"/>
        <v/>
      </c>
      <c r="AU20" s="137" t="str">
        <f t="shared" si="80"/>
        <v/>
      </c>
      <c r="AV20" s="133">
        <f t="shared" si="80"/>
        <v>1</v>
      </c>
      <c r="AW20" s="133">
        <f t="shared" si="80"/>
        <v>1</v>
      </c>
      <c r="AX20" s="137" t="str">
        <f t="shared" si="80"/>
        <v/>
      </c>
      <c r="AY20" s="137" t="str">
        <f t="shared" si="80"/>
        <v/>
      </c>
      <c r="AZ20" s="137" t="str">
        <f t="shared" si="80"/>
        <v/>
      </c>
      <c r="BA20" s="137" t="str">
        <f t="shared" si="80"/>
        <v/>
      </c>
      <c r="BB20" s="137" t="str">
        <f t="shared" si="80"/>
        <v/>
      </c>
      <c r="BC20" s="137" t="str">
        <f t="shared" si="80"/>
        <v/>
      </c>
      <c r="BD20" s="137" t="str">
        <f t="shared" si="80"/>
        <v/>
      </c>
      <c r="BE20" s="137" t="str">
        <f t="shared" si="80"/>
        <v/>
      </c>
      <c r="BF20" s="137" t="str">
        <f t="shared" si="80"/>
        <v/>
      </c>
      <c r="BG20" s="167">
        <f t="shared" si="80"/>
        <v>1</v>
      </c>
      <c r="BH20" s="137" t="str">
        <f t="shared" si="80"/>
        <v/>
      </c>
      <c r="BI20" s="137" t="str">
        <f t="shared" si="80"/>
        <v/>
      </c>
      <c r="BJ20" s="137" t="str">
        <f t="shared" si="80"/>
        <v/>
      </c>
      <c r="BK20" s="137" t="str">
        <f t="shared" si="80"/>
        <v/>
      </c>
      <c r="BL20" s="137" t="str">
        <f t="shared" si="80"/>
        <v/>
      </c>
      <c r="BM20" s="169" t="str">
        <f t="shared" si="80"/>
        <v/>
      </c>
      <c r="BN20" s="174" t="e">
        <f>$AS20*Assembly!Z$4+$AT20*Assembly!Z$5+$AU20*Assembly!Z$6+$AV20*Assembly!Z$7+$AW20*Assembly!Z$8+$AX20*Assembly!Z$9+$AY20*Assembly!Z$10+$AZ20*Assembly!Z$11+$BA20*Assembly!Z$12+$BB20*Assembly!Z$13+$BC20*Assembly!Z$14+$BD20*Assembly!Z$15+$BE20*Assembly!Z$16+$BF20*Assembly!Z$17+$BG20*Assembly!Z$18+$BH20*Assembly!Z$19+$BI20*Assembly!Z$20+$BJ20*Assembly!Z$21+$BK20*Assembly!Z$22+$BL20*Assembly!Z$23+$BM20*Assembly!Z$24</f>
        <v>#VALUE!</v>
      </c>
      <c r="BO20" s="133" t="e">
        <f t="shared" si="3"/>
        <v>#VALUE!</v>
      </c>
      <c r="BP20" s="301" t="e">
        <f t="shared" si="76"/>
        <v>#VALUE!</v>
      </c>
      <c r="BQ20" s="133" t="e">
        <f>$AS20*Assembly!AD$4+$AT20*Assembly!AD$5+$AU20*Assembly!AD$6+$AV20*Assembly!AD$7+$AW20*Assembly!AD$8+$AX20*Assembly!AD$9+$AY20*Assembly!AD$10+$AZ20*Assembly!AD$11+$BA20*Assembly!AD$12+$BB20*Assembly!AD$13+$BC20*Assembly!AD$14+$BD20*Assembly!AD$15+$BE20*Assembly!AD$16+$BF20*Assembly!AD$17+$BG20*Assembly!AD$18+$BH20*Assembly!AD$19+$BI20*Assembly!AD$20+$BJ20*Assembly!AD$21+$BK20*Assembly!AD$22+$BL20*Assembly!AD$23+$BM20*Assembly!AD$24</f>
        <v>#VALUE!</v>
      </c>
      <c r="BR20" s="177" t="e">
        <f t="shared" si="4"/>
        <v>#VALUE!</v>
      </c>
      <c r="BS20" s="178" t="e">
        <f t="shared" si="5"/>
        <v>#VALUE!</v>
      </c>
      <c r="BT20" s="179" t="e">
        <f t="shared" si="6"/>
        <v>#VALUE!</v>
      </c>
      <c r="BU20" s="178" t="e">
        <f t="shared" si="7"/>
        <v>#VALUE!</v>
      </c>
      <c r="BV20" s="133" t="e">
        <f>$AS20*Assembly!Y$4+$AT20*Assembly!Y$5+$AU20*Assembly!Y$6+$AV20*Assembly!Y$7+$AW20*Assembly!Y$8+$AX20*Assembly!Y$9+$AY20*Assembly!Y$10+$AZ20*Assembly!Y$11+$BA20*Assembly!Y$12+$BB20*Assembly!Y$13+$BC20*Assembly!Y$14+$BD20*Assembly!Y$15+$BE20*Assembly!Y$16+$BF20*Assembly!Y$17+$BG20*Assembly!Y$18+$BH20*Assembly!Y$19+$BI20*Assembly!Y$20+$BJ20*Assembly!Y$21+$BK20*Assembly!Y$22+$BL20*Assembly!Y$23+$BM20*Assembly!Y$24</f>
        <v>#VALUE!</v>
      </c>
      <c r="BW20" s="133" t="e">
        <f t="shared" si="8"/>
        <v>#VALUE!</v>
      </c>
      <c r="BX20" s="130" t="e">
        <f t="shared" si="9"/>
        <v>#VALUE!</v>
      </c>
      <c r="BY20" s="183" t="e">
        <f>$AS20*Assembly!AC$4+$AT20*Assembly!AC$5+$AU20*Assembly!AC$6+$AV20*Assembly!AC$7+$AW20*Assembly!AC$8+$AX20*Assembly!AC$9+$AY20*Assembly!AC$10+$AZ20*Assembly!AC$11+$BA20*Assembly!AC$12+$BB20*Assembly!AC$13+$BC20*Assembly!AC$14+$BD20*Assembly!AC$15+$BE20*Assembly!AC$16+$BF20*Assembly!AC$17+$BG20*Assembly!AC$18+$BH20*Assembly!AC$19+$BI20*Assembly!AC$20+$BJ20*Assembly!AC$21+$BK20*Assembly!AC$22+$BL20*Assembly!AC$23+$BM20*Assembly!AC$24</f>
        <v>#VALUE!</v>
      </c>
      <c r="BZ20" s="164" t="e">
        <f>$AS20*Assembly!M$4+$AT20*Assembly!M$5+$AU20*Assembly!M$6+$AV20*Assembly!M$7+$AW20*Assembly!M$8+$AX20*Assembly!M$9+$AY20*Assembly!M$10+$AZ20*Assembly!M$11+$BA20*Assembly!M$12+$BB20*Assembly!M$13+$BC20*Assembly!M$14+$BD20*Assembly!M$15+$BE20*Assembly!M$16+$BF20*Assembly!M$17+$BG20*Assembly!M$18+$BH20*Assembly!M$19+$BI20*Assembly!M$20+$BJ20*Assembly!M$21+$BK20*Assembly!M$22+$BL20*Assembly!M$23+$BM20*Assembly!M$24</f>
        <v>#VALUE!</v>
      </c>
      <c r="CA20" s="164" t="e">
        <f>$AS20*Assembly!N$4+$AT20*Assembly!N$5+$AU20*Assembly!N$6+$AV20*Assembly!N$7+$AW20*Assembly!N$8+$AX20*Assembly!N$9+$AY20*Assembly!N$10+$AZ20*Assembly!N$11+$BA20*Assembly!N$12+$BB20*Assembly!N$13+$BC20*Assembly!N$14+$BD20*Assembly!N$15+$BE20*Assembly!N$16+$BF20*Assembly!N$17+$BG20*Assembly!N$18+$BH20*Assembly!N$19+$BI20*Assembly!N$20+$BJ20*Assembly!N$21+$BK20*Assembly!N$22+$BL20*Assembly!N$23+$BM20*Assembly!N$24</f>
        <v>#VALUE!</v>
      </c>
      <c r="CB20" s="164" t="e">
        <f>$AS20*Assembly!O$4+$AT20*Assembly!O$5+$AU20*Assembly!O$6+$AV20*Assembly!O$7+$AW20*Assembly!O$8+$AX20*Assembly!O$9+$AY20*Assembly!O$10+$AZ20*Assembly!O$11+$BA20*Assembly!O$12+$BB20*Assembly!O$13+$BC20*Assembly!O$14+$BD20*Assembly!O$15+$BE20*Assembly!O$16+$BF20*Assembly!O$17+$BG20*Assembly!O$18+$BH20*Assembly!O$19+$BI20*Assembly!O$20+$BJ20*Assembly!O$21+$BK20*Assembly!O$22+$BL20*Assembly!O$23+$BM20*Assembly!O$24</f>
        <v>#VALUE!</v>
      </c>
      <c r="CC20" s="156" t="e">
        <f>$AS20*Assembly!P$4+$AT20*Assembly!P$5+$AU20*Assembly!P$6+$AV20*Assembly!P$7+$AW20*Assembly!P$8+$AX20*Assembly!P$9+$AY20*Assembly!P$10+$AZ20*Assembly!P$11+$BA20*Assembly!P$12+$BB20*Assembly!P$13+$BC20*Assembly!P$14+$BD20*Assembly!P$15+$BE20*Assembly!P$16+$BF20*Assembly!P$17+$BG20*Assembly!P$18+$BH20*Assembly!P$19+$BI20*Assembly!P$20+$BJ20*Assembly!P$21+$BK20*Assembly!P$22+$BL20*Assembly!P$23+$BM20*Assembly!P$24</f>
        <v>#VALUE!</v>
      </c>
      <c r="CD20" s="156" t="e">
        <f>$AS20*Assembly!Q$4+$AT20*Assembly!Q$5+$AU20*Assembly!Q$6+$AV20*Assembly!Q$7+$AW20*Assembly!Q$8+$AX20*Assembly!Q$9+$AY20*Assembly!Q$10+$AZ20*Assembly!Q$11+$BA20*Assembly!Q$12+$BB20*Assembly!Q$13+$BC20*Assembly!Q$14+$BD20*Assembly!Q$15+$BE20*Assembly!Q$16+$BF20*Assembly!Q$17+$BG20*Assembly!Q$18+$BH20*Assembly!Q$19+$BI20*Assembly!Q$20+$BJ20*Assembly!Q$21+$BK20*Assembly!Q$22+$BL20*Assembly!Q$23+$BM20*Assembly!Q$24</f>
        <v>#VALUE!</v>
      </c>
      <c r="CE20" s="164" t="e">
        <f>$AS20*Assembly!R$4+$AT20*Assembly!R$5+$AU20*Assembly!R$6+$AV20*Assembly!R$7+$AW20*Assembly!R$8+$AX20*Assembly!R$9+$AY20*Assembly!R$10+$AZ20*Assembly!R$11+$BA20*Assembly!R$12+$BB20*Assembly!R$13+$BC20*Assembly!R$14+$BD20*Assembly!R$15+$BE20*Assembly!R$16+$BF20*Assembly!R$17+$BG20*Assembly!R$18+$BH20*Assembly!R$19+$BI20*Assembly!R$20+$BJ20*Assembly!R$21+$BK20*Assembly!R$22+$BL20*Assembly!R$23+$BM20*Assembly!R$24</f>
        <v>#VALUE!</v>
      </c>
      <c r="CF20" s="156" t="e">
        <f>$AS20*Assembly!S$4+$AT20*Assembly!S$5+$AU20*Assembly!S$6+$AV20*Assembly!S$7+$AW20*Assembly!S$8+$AX20*Assembly!S$9+$AY20*Assembly!S$10+$AZ20*Assembly!S$11+$BA20*Assembly!S$12+$BB20*Assembly!S$13+$BC20*Assembly!S$14+$BD20*Assembly!S$15+$BE20*Assembly!S$16+$BF20*Assembly!S$17+$BG20*Assembly!S$18+$BH20*Assembly!S$19+$BI20*Assembly!S$20+$BJ20*Assembly!S$21+$BK20*Assembly!S$22+$BL20*Assembly!S$23+$BM20*Assembly!S$24</f>
        <v>#VALUE!</v>
      </c>
      <c r="CG20" s="156" t="e">
        <f>$AS20*Assembly!T$4+$AT20*Assembly!T$5+$AU20*Assembly!T$6+$AV20*Assembly!T$7+$AW20*Assembly!T$8+$AX20*Assembly!T$9+$AY20*Assembly!T$10+$AZ20*Assembly!T$11+$BA20*Assembly!T$12+$BB20*Assembly!T$13+$BC20*Assembly!T$14+$BD20*Assembly!T$15+$BE20*Assembly!T$16+$BF20*Assembly!T$17+$BG20*Assembly!T$18+$BH20*Assembly!T$19+$BI20*Assembly!T$20+$BJ20*Assembly!T$21+$BK20*Assembly!T$22+$BL20*Assembly!T$23+$BM20*Assembly!T$24</f>
        <v>#VALUE!</v>
      </c>
      <c r="CH20" s="156" t="e">
        <f>$AS20*Assembly!U$4+$AT20*Assembly!U$5+$AU20*Assembly!U$6+$AV20*Assembly!U$7+$AW20*Assembly!U$8+$AX20*Assembly!U$9+$AY20*Assembly!U$10+$AZ20*Assembly!U$11+$BA20*Assembly!U$12+$BB20*Assembly!U$13+$BC20*Assembly!U$14+$BD20*Assembly!U$15+$BE20*Assembly!U$16+$BF20*Assembly!U$17+$BG20*Assembly!U$18+$BH20*Assembly!U$19+$BI20*Assembly!U$20+$BJ20*Assembly!U$21+$BK20*Assembly!U$22+$BL20*Assembly!U$23+$BM20*Assembly!U$24</f>
        <v>#VALUE!</v>
      </c>
      <c r="CI20" s="164" t="e">
        <f>$AS20*Assembly!V$4+$AT20*Assembly!V$5+$AU20*Assembly!V$6+$AV20*Assembly!V$7+$AW20*Assembly!V$8+$AX20*Assembly!V$9+$AY20*Assembly!V$10+$AZ20*Assembly!V$11+$BA20*Assembly!V$12+$BB20*Assembly!V$13+$BC20*Assembly!V$14+$BD20*Assembly!V$15+$BE20*Assembly!V$16+$BF20*Assembly!V$17+$BG20*Assembly!V$18+$BH20*Assembly!V$19+$BI20*Assembly!V$20+$BJ20*Assembly!V$21+$BK20*Assembly!V$22+$BL20*Assembly!V$23+$BM20*Assembly!V$24</f>
        <v>#VALUE!</v>
      </c>
      <c r="CJ20" s="164" t="e">
        <f>BZ20*Refining!$F$3</f>
        <v>#VALUE!</v>
      </c>
      <c r="CK20" s="164" t="e">
        <f>CA20*Refining!$F$4</f>
        <v>#VALUE!</v>
      </c>
      <c r="CL20" s="164" t="e">
        <f>CB20*Refining!$F$5</f>
        <v>#VALUE!</v>
      </c>
      <c r="CM20" s="164" t="e">
        <f>CC20*Refining!$F$6</f>
        <v>#VALUE!</v>
      </c>
      <c r="CN20" s="164" t="e">
        <f>CD20*Refining!$F$7</f>
        <v>#VALUE!</v>
      </c>
      <c r="CO20" s="164" t="e">
        <f>CE20*Refining!$F$8</f>
        <v>#VALUE!</v>
      </c>
      <c r="CP20" s="164" t="e">
        <f>CF20*Refining!$F$9</f>
        <v>#VALUE!</v>
      </c>
      <c r="CQ20" s="164" t="e">
        <f>CG20*Refining!$F$10</f>
        <v>#VALUE!</v>
      </c>
      <c r="CR20" s="164" t="e">
        <f>CH20*Refining!$F$11</f>
        <v>#VALUE!</v>
      </c>
      <c r="CS20" s="164" t="e">
        <f>CI20*Refining!$F$12</f>
        <v>#VALUE!</v>
      </c>
      <c r="CT20" s="185" t="e">
        <f t="shared" ref="CT20:DM20" si="81">IF(BZ20 = 0, "", BZ20)</f>
        <v>#VALUE!</v>
      </c>
      <c r="CU20" s="186" t="e">
        <f t="shared" si="81"/>
        <v>#VALUE!</v>
      </c>
      <c r="CV20" s="189" t="e">
        <f t="shared" si="81"/>
        <v>#VALUE!</v>
      </c>
      <c r="CW20" s="186" t="e">
        <f t="shared" si="81"/>
        <v>#VALUE!</v>
      </c>
      <c r="CX20" s="186" t="e">
        <f t="shared" si="81"/>
        <v>#VALUE!</v>
      </c>
      <c r="CY20" s="186" t="e">
        <f t="shared" si="81"/>
        <v>#VALUE!</v>
      </c>
      <c r="CZ20" s="186" t="e">
        <f t="shared" si="81"/>
        <v>#VALUE!</v>
      </c>
      <c r="DA20" s="186" t="e">
        <f t="shared" si="81"/>
        <v>#VALUE!</v>
      </c>
      <c r="DB20" s="186" t="e">
        <f t="shared" si="81"/>
        <v>#VALUE!</v>
      </c>
      <c r="DC20" s="187" t="e">
        <f t="shared" si="81"/>
        <v>#VALUE!</v>
      </c>
      <c r="DD20" s="185" t="e">
        <f t="shared" si="81"/>
        <v>#VALUE!</v>
      </c>
      <c r="DE20" s="186" t="e">
        <f t="shared" si="81"/>
        <v>#VALUE!</v>
      </c>
      <c r="DF20" s="189" t="e">
        <f t="shared" si="81"/>
        <v>#VALUE!</v>
      </c>
      <c r="DG20" s="186" t="e">
        <f t="shared" si="81"/>
        <v>#VALUE!</v>
      </c>
      <c r="DH20" s="211" t="e">
        <f t="shared" si="81"/>
        <v>#VALUE!</v>
      </c>
      <c r="DI20" s="186" t="e">
        <f t="shared" si="81"/>
        <v>#VALUE!</v>
      </c>
      <c r="DJ20" s="189" t="e">
        <f t="shared" si="81"/>
        <v>#VALUE!</v>
      </c>
      <c r="DK20" s="189" t="e">
        <f t="shared" si="81"/>
        <v>#VALUE!</v>
      </c>
      <c r="DL20" s="186" t="e">
        <f t="shared" si="81"/>
        <v>#VALUE!</v>
      </c>
      <c r="DM20" s="187" t="e">
        <f t="shared" si="81"/>
        <v>#VALUE!</v>
      </c>
      <c r="DN20" s="185" t="e">
        <f t="shared" si="11"/>
        <v>#VALUE!</v>
      </c>
      <c r="DO20" s="189" t="e">
        <f t="shared" si="12"/>
        <v>#VALUE!</v>
      </c>
      <c r="DP20" s="120" t="e">
        <f t="shared" si="13"/>
        <v>#VALUE!</v>
      </c>
      <c r="DQ20" s="133" t="e">
        <f>CT20*'Ores &amp; Ingots'!$C$3+CU20*'Ores &amp; Ingots'!$C$4+CV20*'Ores &amp; Ingots'!$C$5+CW20*'Ores &amp; Ingots'!$C$6+CX20*'Ores &amp; Ingots'!$C$7+CY20*'Ores &amp; Ingots'!$C$8+CZ20*'Ores &amp; Ingots'!$C$9+DA20*'Ores &amp; Ingots'!$C$10+DB20*'Ores &amp; Ingots'!$C$11+DC20*'Ores &amp; Ingots'!$C$12</f>
        <v>#VALUE!</v>
      </c>
      <c r="DR20" s="133" t="e">
        <f>DD20*'Ores &amp; Ingots'!$B$3+DE20*'Ores &amp; Ingots'!$B$4+DF20*'Ores &amp; Ingots'!$B$5+DG20*'Ores &amp; Ingots'!$B$6+DH20*'Ores &amp; Ingots'!$B$7+DI20*'Ores &amp; Ingots'!$B$8+DJ20*'Ores &amp; Ingots'!$B$9+DK20*'Ores &amp; Ingots'!$B$10+DL20*'Ores &amp; Ingots'!$B$11+DM20*'Ores &amp; Ingots'!$B$12</f>
        <v>#VALUE!</v>
      </c>
      <c r="DS20" s="189" t="e">
        <f>CT20*Refining!$G$3+CU20*Refining!$G$4+CV20*Refining!$G$5+CW20*Refining!$G$6+CX20*Refining!$G$7+CY20*Refining!$G$8+CZ20*Refining!$G$9+DA20*Refining!$G$10+DB20*Refining!$G$11+DC20*Refining!$G$12</f>
        <v>#VALUE!</v>
      </c>
      <c r="DT20" s="189" t="e">
        <f t="shared" si="14"/>
        <v>#VALUE!</v>
      </c>
      <c r="DU20" s="192" t="e">
        <f t="shared" si="15"/>
        <v>#VALUE!</v>
      </c>
      <c r="DV20" s="185" t="e">
        <f t="shared" si="16"/>
        <v>#VALUE!</v>
      </c>
      <c r="DW20" s="194" t="e">
        <f t="shared" ref="DW20:DX20" si="82">DV20/60</f>
        <v>#VALUE!</v>
      </c>
      <c r="DX20" s="194" t="e">
        <f t="shared" si="82"/>
        <v>#VALUE!</v>
      </c>
      <c r="DY20" s="185" t="e">
        <f t="shared" si="18"/>
        <v>#VALUE!</v>
      </c>
      <c r="DZ20" s="194" t="e">
        <f t="shared" ref="DZ20:EA20" si="83">DY20/1000</f>
        <v>#VALUE!</v>
      </c>
      <c r="EA20" s="196" t="e">
        <f t="shared" si="83"/>
        <v>#VALUE!</v>
      </c>
      <c r="EB20" s="130" t="e">
        <f t="shared" si="20"/>
        <v>#VALUE!</v>
      </c>
      <c r="EC20" s="132" t="e">
        <f t="shared" si="21"/>
        <v>#VALUE!</v>
      </c>
      <c r="ED20" s="133" t="s">
        <v>28</v>
      </c>
    </row>
    <row r="21" spans="1:134" ht="15.75" customHeight="1" x14ac:dyDescent="0.2">
      <c r="A21" s="864"/>
      <c r="B21" s="135" t="s">
        <v>244</v>
      </c>
      <c r="C21" s="137" t="s">
        <v>156</v>
      </c>
      <c r="D21" s="137">
        <v>3</v>
      </c>
      <c r="E21" s="137">
        <v>2</v>
      </c>
      <c r="F21" s="137">
        <v>4</v>
      </c>
      <c r="G21" s="139">
        <f t="shared" si="0"/>
        <v>375</v>
      </c>
      <c r="H21" s="140">
        <v>40</v>
      </c>
      <c r="I21" s="140">
        <v>40</v>
      </c>
      <c r="J21" s="140">
        <f>H21/Main!$D$9</f>
        <v>8</v>
      </c>
      <c r="K21" s="140">
        <f>I21/Main!$D$10</f>
        <v>20</v>
      </c>
      <c r="L21" s="140">
        <f t="shared" si="1"/>
        <v>2.5</v>
      </c>
      <c r="M21" s="140">
        <v>1</v>
      </c>
      <c r="N21" s="145">
        <v>2</v>
      </c>
      <c r="O21" s="145">
        <v>33600000</v>
      </c>
      <c r="P21" s="145"/>
      <c r="Q21" s="143"/>
      <c r="R21" s="146"/>
      <c r="S21" s="145">
        <v>3600000</v>
      </c>
      <c r="T21" s="143"/>
      <c r="U21" s="198"/>
      <c r="V21" s="143"/>
      <c r="W21" s="148" t="s">
        <v>34</v>
      </c>
      <c r="X21" s="151">
        <v>150</v>
      </c>
      <c r="Y21" s="151">
        <v>0</v>
      </c>
      <c r="Z21" s="151">
        <v>0</v>
      </c>
      <c r="AA21" s="151">
        <v>40</v>
      </c>
      <c r="AB21" s="151">
        <v>100</v>
      </c>
      <c r="AC21" s="151">
        <v>0</v>
      </c>
      <c r="AD21" s="151">
        <v>0</v>
      </c>
      <c r="AE21" s="151">
        <v>0</v>
      </c>
      <c r="AF21" s="151">
        <v>0</v>
      </c>
      <c r="AG21" s="151">
        <v>0</v>
      </c>
      <c r="AH21" s="151">
        <v>0</v>
      </c>
      <c r="AI21" s="151">
        <v>0</v>
      </c>
      <c r="AJ21" s="151">
        <v>0</v>
      </c>
      <c r="AK21" s="151">
        <v>0</v>
      </c>
      <c r="AL21" s="152">
        <v>960</v>
      </c>
      <c r="AM21" s="151">
        <v>0</v>
      </c>
      <c r="AN21" s="151">
        <v>0</v>
      </c>
      <c r="AO21" s="151">
        <v>0</v>
      </c>
      <c r="AP21" s="151">
        <v>0</v>
      </c>
      <c r="AQ21" s="151">
        <v>0</v>
      </c>
      <c r="AR21" s="151">
        <v>0</v>
      </c>
      <c r="AS21" s="174">
        <f t="shared" ref="AS21:BM21" si="84">IF(X21 = 0, "", X21)</f>
        <v>150</v>
      </c>
      <c r="AT21" s="137" t="str">
        <f t="shared" si="84"/>
        <v/>
      </c>
      <c r="AU21" s="137" t="str">
        <f t="shared" si="84"/>
        <v/>
      </c>
      <c r="AV21" s="133">
        <f t="shared" si="84"/>
        <v>40</v>
      </c>
      <c r="AW21" s="133">
        <f t="shared" si="84"/>
        <v>100</v>
      </c>
      <c r="AX21" s="137" t="str">
        <f t="shared" si="84"/>
        <v/>
      </c>
      <c r="AY21" s="137" t="str">
        <f t="shared" si="84"/>
        <v/>
      </c>
      <c r="AZ21" s="137" t="str">
        <f t="shared" si="84"/>
        <v/>
      </c>
      <c r="BA21" s="137" t="str">
        <f t="shared" si="84"/>
        <v/>
      </c>
      <c r="BB21" s="137" t="str">
        <f t="shared" si="84"/>
        <v/>
      </c>
      <c r="BC21" s="137" t="str">
        <f t="shared" si="84"/>
        <v/>
      </c>
      <c r="BD21" s="137" t="str">
        <f t="shared" si="84"/>
        <v/>
      </c>
      <c r="BE21" s="137" t="str">
        <f t="shared" si="84"/>
        <v/>
      </c>
      <c r="BF21" s="137" t="str">
        <f t="shared" si="84"/>
        <v/>
      </c>
      <c r="BG21" s="167">
        <f t="shared" si="84"/>
        <v>960</v>
      </c>
      <c r="BH21" s="137" t="str">
        <f t="shared" si="84"/>
        <v/>
      </c>
      <c r="BI21" s="137" t="str">
        <f t="shared" si="84"/>
        <v/>
      </c>
      <c r="BJ21" s="137" t="str">
        <f t="shared" si="84"/>
        <v/>
      </c>
      <c r="BK21" s="137" t="str">
        <f t="shared" si="84"/>
        <v/>
      </c>
      <c r="BL21" s="137" t="str">
        <f t="shared" si="84"/>
        <v/>
      </c>
      <c r="BM21" s="169" t="str">
        <f t="shared" si="84"/>
        <v/>
      </c>
      <c r="BN21" s="174" t="e">
        <f>$AS21*Assembly!Z$4+$AT21*Assembly!Z$5+$AU21*Assembly!Z$6+$AV21*Assembly!Z$7+$AW21*Assembly!Z$8+$AX21*Assembly!Z$9+$AY21*Assembly!Z$10+$AZ21*Assembly!Z$11+$BA21*Assembly!Z$12+$BB21*Assembly!Z$13+$BC21*Assembly!Z$14+$BD21*Assembly!Z$15+$BE21*Assembly!Z$16+$BF21*Assembly!Z$17+$BG21*Assembly!Z$18+$BH21*Assembly!Z$19+$BI21*Assembly!Z$20+$BJ21*Assembly!Z$21+$BK21*Assembly!Z$22+$BL21*Assembly!Z$23+$BM21*Assembly!Z$24</f>
        <v>#VALUE!</v>
      </c>
      <c r="BO21" s="133" t="e">
        <f t="shared" si="3"/>
        <v>#VALUE!</v>
      </c>
      <c r="BP21" s="301" t="e">
        <f t="shared" si="76"/>
        <v>#VALUE!</v>
      </c>
      <c r="BQ21" s="133" t="e">
        <f>$AS21*Assembly!AD$4+$AT21*Assembly!AD$5+$AU21*Assembly!AD$6+$AV21*Assembly!AD$7+$AW21*Assembly!AD$8+$AX21*Assembly!AD$9+$AY21*Assembly!AD$10+$AZ21*Assembly!AD$11+$BA21*Assembly!AD$12+$BB21*Assembly!AD$13+$BC21*Assembly!AD$14+$BD21*Assembly!AD$15+$BE21*Assembly!AD$16+$BF21*Assembly!AD$17+$BG21*Assembly!AD$18+$BH21*Assembly!AD$19+$BI21*Assembly!AD$20+$BJ21*Assembly!AD$21+$BK21*Assembly!AD$22+$BL21*Assembly!AD$23+$BM21*Assembly!AD$24</f>
        <v>#VALUE!</v>
      </c>
      <c r="BR21" s="177" t="e">
        <f t="shared" si="4"/>
        <v>#VALUE!</v>
      </c>
      <c r="BS21" s="178" t="e">
        <f t="shared" si="5"/>
        <v>#VALUE!</v>
      </c>
      <c r="BT21" s="179" t="e">
        <f t="shared" si="6"/>
        <v>#VALUE!</v>
      </c>
      <c r="BU21" s="178" t="e">
        <f t="shared" si="7"/>
        <v>#VALUE!</v>
      </c>
      <c r="BV21" s="133" t="e">
        <f>$AS21*Assembly!Y$4+$AT21*Assembly!Y$5+$AU21*Assembly!Y$6+$AV21*Assembly!Y$7+$AW21*Assembly!Y$8+$AX21*Assembly!Y$9+$AY21*Assembly!Y$10+$AZ21*Assembly!Y$11+$BA21*Assembly!Y$12+$BB21*Assembly!Y$13+$BC21*Assembly!Y$14+$BD21*Assembly!Y$15+$BE21*Assembly!Y$16+$BF21*Assembly!Y$17+$BG21*Assembly!Y$18+$BH21*Assembly!Y$19+$BI21*Assembly!Y$20+$BJ21*Assembly!Y$21+$BK21*Assembly!Y$22+$BL21*Assembly!Y$23+$BM21*Assembly!Y$24</f>
        <v>#VALUE!</v>
      </c>
      <c r="BW21" s="133" t="e">
        <f t="shared" si="8"/>
        <v>#VALUE!</v>
      </c>
      <c r="BX21" s="130" t="e">
        <f t="shared" si="9"/>
        <v>#VALUE!</v>
      </c>
      <c r="BY21" s="183" t="e">
        <f>$AS21*Assembly!AC$4+$AT21*Assembly!AC$5+$AU21*Assembly!AC$6+$AV21*Assembly!AC$7+$AW21*Assembly!AC$8+$AX21*Assembly!AC$9+$AY21*Assembly!AC$10+$AZ21*Assembly!AC$11+$BA21*Assembly!AC$12+$BB21*Assembly!AC$13+$BC21*Assembly!AC$14+$BD21*Assembly!AC$15+$BE21*Assembly!AC$16+$BF21*Assembly!AC$17+$BG21*Assembly!AC$18+$BH21*Assembly!AC$19+$BI21*Assembly!AC$20+$BJ21*Assembly!AC$21+$BK21*Assembly!AC$22+$BL21*Assembly!AC$23+$BM21*Assembly!AC$24</f>
        <v>#VALUE!</v>
      </c>
      <c r="BZ21" s="145" t="e">
        <f>$AS21*Assembly!M$4+$AT21*Assembly!M$5+$AU21*Assembly!M$6+$AV21*Assembly!M$7+$AW21*Assembly!M$8+$AX21*Assembly!M$9+$AY21*Assembly!M$10+$AZ21*Assembly!M$11+$BA21*Assembly!M$12+$BB21*Assembly!M$13+$BC21*Assembly!M$14+$BD21*Assembly!M$15+$BE21*Assembly!M$16+$BF21*Assembly!M$17+$BG21*Assembly!M$18+$BH21*Assembly!M$19+$BI21*Assembly!M$20+$BJ21*Assembly!M$21+$BK21*Assembly!M$22+$BL21*Assembly!M$23+$BM21*Assembly!M$24</f>
        <v>#VALUE!</v>
      </c>
      <c r="CA21" s="145" t="e">
        <f>$AS21*Assembly!N$4+$AT21*Assembly!N$5+$AU21*Assembly!N$6+$AV21*Assembly!N$7+$AW21*Assembly!N$8+$AX21*Assembly!N$9+$AY21*Assembly!N$10+$AZ21*Assembly!N$11+$BA21*Assembly!N$12+$BB21*Assembly!N$13+$BC21*Assembly!N$14+$BD21*Assembly!N$15+$BE21*Assembly!N$16+$BF21*Assembly!N$17+$BG21*Assembly!N$18+$BH21*Assembly!N$19+$BI21*Assembly!N$20+$BJ21*Assembly!N$21+$BK21*Assembly!N$22+$BL21*Assembly!N$23+$BM21*Assembly!N$24</f>
        <v>#VALUE!</v>
      </c>
      <c r="CB21" s="145" t="e">
        <f>$AS21*Assembly!O$4+$AT21*Assembly!O$5+$AU21*Assembly!O$6+$AV21*Assembly!O$7+$AW21*Assembly!O$8+$AX21*Assembly!O$9+$AY21*Assembly!O$10+$AZ21*Assembly!O$11+$BA21*Assembly!O$12+$BB21*Assembly!O$13+$BC21*Assembly!O$14+$BD21*Assembly!O$15+$BE21*Assembly!O$16+$BF21*Assembly!O$17+$BG21*Assembly!O$18+$BH21*Assembly!O$19+$BI21*Assembly!O$20+$BJ21*Assembly!O$21+$BK21*Assembly!O$22+$BL21*Assembly!O$23+$BM21*Assembly!O$24</f>
        <v>#VALUE!</v>
      </c>
      <c r="CC21" s="140" t="e">
        <f>$AS21*Assembly!P$4+$AT21*Assembly!P$5+$AU21*Assembly!P$6+$AV21*Assembly!P$7+$AW21*Assembly!P$8+$AX21*Assembly!P$9+$AY21*Assembly!P$10+$AZ21*Assembly!P$11+$BA21*Assembly!P$12+$BB21*Assembly!P$13+$BC21*Assembly!P$14+$BD21*Assembly!P$15+$BE21*Assembly!P$16+$BF21*Assembly!P$17+$BG21*Assembly!P$18+$BH21*Assembly!P$19+$BI21*Assembly!P$20+$BJ21*Assembly!P$21+$BK21*Assembly!P$22+$BL21*Assembly!P$23+$BM21*Assembly!P$24</f>
        <v>#VALUE!</v>
      </c>
      <c r="CD21" s="140" t="e">
        <f>$AS21*Assembly!Q$4+$AT21*Assembly!Q$5+$AU21*Assembly!Q$6+$AV21*Assembly!Q$7+$AW21*Assembly!Q$8+$AX21*Assembly!Q$9+$AY21*Assembly!Q$10+$AZ21*Assembly!Q$11+$BA21*Assembly!Q$12+$BB21*Assembly!Q$13+$BC21*Assembly!Q$14+$BD21*Assembly!Q$15+$BE21*Assembly!Q$16+$BF21*Assembly!Q$17+$BG21*Assembly!Q$18+$BH21*Assembly!Q$19+$BI21*Assembly!Q$20+$BJ21*Assembly!Q$21+$BK21*Assembly!Q$22+$BL21*Assembly!Q$23+$BM21*Assembly!Q$24</f>
        <v>#VALUE!</v>
      </c>
      <c r="CE21" s="145" t="e">
        <f>$AS21*Assembly!R$4+$AT21*Assembly!R$5+$AU21*Assembly!R$6+$AV21*Assembly!R$7+$AW21*Assembly!R$8+$AX21*Assembly!R$9+$AY21*Assembly!R$10+$AZ21*Assembly!R$11+$BA21*Assembly!R$12+$BB21*Assembly!R$13+$BC21*Assembly!R$14+$BD21*Assembly!R$15+$BE21*Assembly!R$16+$BF21*Assembly!R$17+$BG21*Assembly!R$18+$BH21*Assembly!R$19+$BI21*Assembly!R$20+$BJ21*Assembly!R$21+$BK21*Assembly!R$22+$BL21*Assembly!R$23+$BM21*Assembly!R$24</f>
        <v>#VALUE!</v>
      </c>
      <c r="CF21" s="140" t="e">
        <f>$AS21*Assembly!S$4+$AT21*Assembly!S$5+$AU21*Assembly!S$6+$AV21*Assembly!S$7+$AW21*Assembly!S$8+$AX21*Assembly!S$9+$AY21*Assembly!S$10+$AZ21*Assembly!S$11+$BA21*Assembly!S$12+$BB21*Assembly!S$13+$BC21*Assembly!S$14+$BD21*Assembly!S$15+$BE21*Assembly!S$16+$BF21*Assembly!S$17+$BG21*Assembly!S$18+$BH21*Assembly!S$19+$BI21*Assembly!S$20+$BJ21*Assembly!S$21+$BK21*Assembly!S$22+$BL21*Assembly!S$23+$BM21*Assembly!S$24</f>
        <v>#VALUE!</v>
      </c>
      <c r="CG21" s="140" t="e">
        <f>$AS21*Assembly!T$4+$AT21*Assembly!T$5+$AU21*Assembly!T$6+$AV21*Assembly!T$7+$AW21*Assembly!T$8+$AX21*Assembly!T$9+$AY21*Assembly!T$10+$AZ21*Assembly!T$11+$BA21*Assembly!T$12+$BB21*Assembly!T$13+$BC21*Assembly!T$14+$BD21*Assembly!T$15+$BE21*Assembly!T$16+$BF21*Assembly!T$17+$BG21*Assembly!T$18+$BH21*Assembly!T$19+$BI21*Assembly!T$20+$BJ21*Assembly!T$21+$BK21*Assembly!T$22+$BL21*Assembly!T$23+$BM21*Assembly!T$24</f>
        <v>#VALUE!</v>
      </c>
      <c r="CH21" s="140" t="e">
        <f>$AS21*Assembly!U$4+$AT21*Assembly!U$5+$AU21*Assembly!U$6+$AV21*Assembly!U$7+$AW21*Assembly!U$8+$AX21*Assembly!U$9+$AY21*Assembly!U$10+$AZ21*Assembly!U$11+$BA21*Assembly!U$12+$BB21*Assembly!U$13+$BC21*Assembly!U$14+$BD21*Assembly!U$15+$BE21*Assembly!U$16+$BF21*Assembly!U$17+$BG21*Assembly!U$18+$BH21*Assembly!U$19+$BI21*Assembly!U$20+$BJ21*Assembly!U$21+$BK21*Assembly!U$22+$BL21*Assembly!U$23+$BM21*Assembly!U$24</f>
        <v>#VALUE!</v>
      </c>
      <c r="CI21" s="145" t="e">
        <f>$AS21*Assembly!V$4+$AT21*Assembly!V$5+$AU21*Assembly!V$6+$AV21*Assembly!V$7+$AW21*Assembly!V$8+$AX21*Assembly!V$9+$AY21*Assembly!V$10+$AZ21*Assembly!V$11+$BA21*Assembly!V$12+$BB21*Assembly!V$13+$BC21*Assembly!V$14+$BD21*Assembly!V$15+$BE21*Assembly!V$16+$BF21*Assembly!V$17+$BG21*Assembly!V$18+$BH21*Assembly!V$19+$BI21*Assembly!V$20+$BJ21*Assembly!V$21+$BK21*Assembly!V$22+$BL21*Assembly!V$23+$BM21*Assembly!V$24</f>
        <v>#VALUE!</v>
      </c>
      <c r="CJ21" s="145" t="e">
        <f>BZ21*Refining!$F$3</f>
        <v>#VALUE!</v>
      </c>
      <c r="CK21" s="145" t="e">
        <f>CA21*Refining!$F$4</f>
        <v>#VALUE!</v>
      </c>
      <c r="CL21" s="145" t="e">
        <f>CB21*Refining!$F$5</f>
        <v>#VALUE!</v>
      </c>
      <c r="CM21" s="145" t="e">
        <f>CC21*Refining!$F$6</f>
        <v>#VALUE!</v>
      </c>
      <c r="CN21" s="145" t="e">
        <f>CD21*Refining!$F$7</f>
        <v>#VALUE!</v>
      </c>
      <c r="CO21" s="145" t="e">
        <f>CE21*Refining!$F$8</f>
        <v>#VALUE!</v>
      </c>
      <c r="CP21" s="145" t="e">
        <f>CF21*Refining!$F$9</f>
        <v>#VALUE!</v>
      </c>
      <c r="CQ21" s="145" t="e">
        <f>CG21*Refining!$F$10</f>
        <v>#VALUE!</v>
      </c>
      <c r="CR21" s="145" t="e">
        <f>CH21*Refining!$F$11</f>
        <v>#VALUE!</v>
      </c>
      <c r="CS21" s="145" t="e">
        <f>CI21*Refining!$F$12</f>
        <v>#VALUE!</v>
      </c>
      <c r="CT21" s="185" t="e">
        <f t="shared" ref="CT21:DM21" si="85">IF(BZ21 = 0, "", BZ21)</f>
        <v>#VALUE!</v>
      </c>
      <c r="CU21" s="186" t="e">
        <f t="shared" si="85"/>
        <v>#VALUE!</v>
      </c>
      <c r="CV21" s="189" t="e">
        <f t="shared" si="85"/>
        <v>#VALUE!</v>
      </c>
      <c r="CW21" s="186" t="e">
        <f t="shared" si="85"/>
        <v>#VALUE!</v>
      </c>
      <c r="CX21" s="186" t="e">
        <f t="shared" si="85"/>
        <v>#VALUE!</v>
      </c>
      <c r="CY21" s="186" t="e">
        <f t="shared" si="85"/>
        <v>#VALUE!</v>
      </c>
      <c r="CZ21" s="186" t="e">
        <f t="shared" si="85"/>
        <v>#VALUE!</v>
      </c>
      <c r="DA21" s="186" t="e">
        <f t="shared" si="85"/>
        <v>#VALUE!</v>
      </c>
      <c r="DB21" s="186" t="e">
        <f t="shared" si="85"/>
        <v>#VALUE!</v>
      </c>
      <c r="DC21" s="187" t="e">
        <f t="shared" si="85"/>
        <v>#VALUE!</v>
      </c>
      <c r="DD21" s="185" t="e">
        <f t="shared" si="85"/>
        <v>#VALUE!</v>
      </c>
      <c r="DE21" s="186" t="e">
        <f t="shared" si="85"/>
        <v>#VALUE!</v>
      </c>
      <c r="DF21" s="189" t="e">
        <f t="shared" si="85"/>
        <v>#VALUE!</v>
      </c>
      <c r="DG21" s="186" t="e">
        <f t="shared" si="85"/>
        <v>#VALUE!</v>
      </c>
      <c r="DH21" s="211" t="e">
        <f t="shared" si="85"/>
        <v>#VALUE!</v>
      </c>
      <c r="DI21" s="186" t="e">
        <f t="shared" si="85"/>
        <v>#VALUE!</v>
      </c>
      <c r="DJ21" s="189" t="e">
        <f t="shared" si="85"/>
        <v>#VALUE!</v>
      </c>
      <c r="DK21" s="189" t="e">
        <f t="shared" si="85"/>
        <v>#VALUE!</v>
      </c>
      <c r="DL21" s="186" t="e">
        <f t="shared" si="85"/>
        <v>#VALUE!</v>
      </c>
      <c r="DM21" s="187" t="e">
        <f t="shared" si="85"/>
        <v>#VALUE!</v>
      </c>
      <c r="DN21" s="185" t="e">
        <f t="shared" si="11"/>
        <v>#VALUE!</v>
      </c>
      <c r="DO21" s="189" t="e">
        <f t="shared" si="12"/>
        <v>#VALUE!</v>
      </c>
      <c r="DP21" s="120" t="e">
        <f t="shared" si="13"/>
        <v>#VALUE!</v>
      </c>
      <c r="DQ21" s="133" t="e">
        <f>CT21*'Ores &amp; Ingots'!$C$3+CU21*'Ores &amp; Ingots'!$C$4+CV21*'Ores &amp; Ingots'!$C$5+CW21*'Ores &amp; Ingots'!$C$6+CX21*'Ores &amp; Ingots'!$C$7+CY21*'Ores &amp; Ingots'!$C$8+CZ21*'Ores &amp; Ingots'!$C$9+DA21*'Ores &amp; Ingots'!$C$10+DB21*'Ores &amp; Ingots'!$C$11+DC21*'Ores &amp; Ingots'!$C$12</f>
        <v>#VALUE!</v>
      </c>
      <c r="DR21" s="133" t="e">
        <f>DD21*'Ores &amp; Ingots'!$B$3+DE21*'Ores &amp; Ingots'!$B$4+DF21*'Ores &amp; Ingots'!$B$5+DG21*'Ores &amp; Ingots'!$B$6+DH21*'Ores &amp; Ingots'!$B$7+DI21*'Ores &amp; Ingots'!$B$8+DJ21*'Ores &amp; Ingots'!$B$9+DK21*'Ores &amp; Ingots'!$B$10+DL21*'Ores &amp; Ingots'!$B$11+DM21*'Ores &amp; Ingots'!$B$12</f>
        <v>#VALUE!</v>
      </c>
      <c r="DS21" s="189" t="e">
        <f>CT21*Refining!$G$3+CU21*Refining!$G$4+CV21*Refining!$G$5+CW21*Refining!$G$6+CX21*Refining!$G$7+CY21*Refining!$G$8+CZ21*Refining!$G$9+DA21*Refining!$G$10+DB21*Refining!$G$11+DC21*Refining!$G$12</f>
        <v>#VALUE!</v>
      </c>
      <c r="DT21" s="189" t="e">
        <f t="shared" si="14"/>
        <v>#VALUE!</v>
      </c>
      <c r="DU21" s="192" t="e">
        <f t="shared" si="15"/>
        <v>#VALUE!</v>
      </c>
      <c r="DV21" s="185" t="e">
        <f t="shared" si="16"/>
        <v>#VALUE!</v>
      </c>
      <c r="DW21" s="194" t="e">
        <f t="shared" ref="DW21:DX21" si="86">DV21/60</f>
        <v>#VALUE!</v>
      </c>
      <c r="DX21" s="194" t="e">
        <f t="shared" si="86"/>
        <v>#VALUE!</v>
      </c>
      <c r="DY21" s="185" t="e">
        <f t="shared" si="18"/>
        <v>#VALUE!</v>
      </c>
      <c r="DZ21" s="194" t="e">
        <f t="shared" ref="DZ21:EA21" si="87">DY21/1000</f>
        <v>#VALUE!</v>
      </c>
      <c r="EA21" s="196" t="e">
        <f t="shared" si="87"/>
        <v>#VALUE!</v>
      </c>
      <c r="EB21" s="130" t="e">
        <f t="shared" si="20"/>
        <v>#VALUE!</v>
      </c>
      <c r="EC21" s="132" t="e">
        <f t="shared" si="21"/>
        <v>#VALUE!</v>
      </c>
      <c r="ED21" s="133">
        <v>1072</v>
      </c>
    </row>
    <row r="22" spans="1:134" ht="15.75" customHeight="1" x14ac:dyDescent="0.2">
      <c r="A22" s="864"/>
      <c r="B22" s="135" t="s">
        <v>244</v>
      </c>
      <c r="C22" s="137" t="s">
        <v>155</v>
      </c>
      <c r="D22" s="137">
        <v>3</v>
      </c>
      <c r="E22" s="137">
        <v>2</v>
      </c>
      <c r="F22" s="137">
        <v>4</v>
      </c>
      <c r="G22" s="154">
        <f t="shared" si="0"/>
        <v>3</v>
      </c>
      <c r="H22" s="156">
        <v>28</v>
      </c>
      <c r="I22" s="156">
        <v>28</v>
      </c>
      <c r="J22" s="156">
        <f>H22/Main!$D$9</f>
        <v>5.6</v>
      </c>
      <c r="K22" s="156">
        <f>I22/Main!$D$10</f>
        <v>14</v>
      </c>
      <c r="L22" s="156">
        <f t="shared" si="1"/>
        <v>2.5</v>
      </c>
      <c r="M22" s="156">
        <v>1</v>
      </c>
      <c r="N22" s="164">
        <v>2</v>
      </c>
      <c r="O22" s="164">
        <v>2400000</v>
      </c>
      <c r="P22" s="164"/>
      <c r="Q22" s="159"/>
      <c r="R22" s="166"/>
      <c r="S22" s="164">
        <v>144000</v>
      </c>
      <c r="T22" s="159"/>
      <c r="U22" s="170"/>
      <c r="V22" s="159"/>
      <c r="W22" s="172"/>
      <c r="X22" s="151">
        <v>5</v>
      </c>
      <c r="Y22" s="151">
        <v>0</v>
      </c>
      <c r="Z22" s="151">
        <v>0</v>
      </c>
      <c r="AA22" s="151">
        <v>5</v>
      </c>
      <c r="AB22" s="151">
        <v>2</v>
      </c>
      <c r="AC22" s="151">
        <v>0</v>
      </c>
      <c r="AD22" s="151">
        <v>0</v>
      </c>
      <c r="AE22" s="151">
        <v>0</v>
      </c>
      <c r="AF22" s="151">
        <v>0</v>
      </c>
      <c r="AG22" s="151">
        <v>0</v>
      </c>
      <c r="AH22" s="151">
        <v>0</v>
      </c>
      <c r="AI22" s="151">
        <v>0</v>
      </c>
      <c r="AJ22" s="151">
        <v>0</v>
      </c>
      <c r="AK22" s="151">
        <v>0</v>
      </c>
      <c r="AL22" s="152">
        <v>12</v>
      </c>
      <c r="AM22" s="151">
        <v>0</v>
      </c>
      <c r="AN22" s="151">
        <v>0</v>
      </c>
      <c r="AO22" s="151">
        <v>0</v>
      </c>
      <c r="AP22" s="151">
        <v>0</v>
      </c>
      <c r="AQ22" s="151">
        <v>0</v>
      </c>
      <c r="AR22" s="151">
        <v>0</v>
      </c>
      <c r="AS22" s="174">
        <f t="shared" ref="AS22:BM22" si="88">IF(X22 = 0, "", X22)</f>
        <v>5</v>
      </c>
      <c r="AT22" s="137" t="str">
        <f t="shared" si="88"/>
        <v/>
      </c>
      <c r="AU22" s="137" t="str">
        <f t="shared" si="88"/>
        <v/>
      </c>
      <c r="AV22" s="133">
        <f t="shared" si="88"/>
        <v>5</v>
      </c>
      <c r="AW22" s="133">
        <f t="shared" si="88"/>
        <v>2</v>
      </c>
      <c r="AX22" s="137" t="str">
        <f t="shared" si="88"/>
        <v/>
      </c>
      <c r="AY22" s="137" t="str">
        <f t="shared" si="88"/>
        <v/>
      </c>
      <c r="AZ22" s="137" t="str">
        <f t="shared" si="88"/>
        <v/>
      </c>
      <c r="BA22" s="137" t="str">
        <f t="shared" si="88"/>
        <v/>
      </c>
      <c r="BB22" s="137" t="str">
        <f t="shared" si="88"/>
        <v/>
      </c>
      <c r="BC22" s="137" t="str">
        <f t="shared" si="88"/>
        <v/>
      </c>
      <c r="BD22" s="137" t="str">
        <f t="shared" si="88"/>
        <v/>
      </c>
      <c r="BE22" s="137" t="str">
        <f t="shared" si="88"/>
        <v/>
      </c>
      <c r="BF22" s="137" t="str">
        <f t="shared" si="88"/>
        <v/>
      </c>
      <c r="BG22" s="167">
        <f t="shared" si="88"/>
        <v>12</v>
      </c>
      <c r="BH22" s="137" t="str">
        <f t="shared" si="88"/>
        <v/>
      </c>
      <c r="BI22" s="137" t="str">
        <f t="shared" si="88"/>
        <v/>
      </c>
      <c r="BJ22" s="137" t="str">
        <f t="shared" si="88"/>
        <v/>
      </c>
      <c r="BK22" s="137" t="str">
        <f t="shared" si="88"/>
        <v/>
      </c>
      <c r="BL22" s="137" t="str">
        <f t="shared" si="88"/>
        <v/>
      </c>
      <c r="BM22" s="169" t="str">
        <f t="shared" si="88"/>
        <v/>
      </c>
      <c r="BN22" s="174" t="e">
        <f>$AS22*Assembly!Z$4+$AT22*Assembly!Z$5+$AU22*Assembly!Z$6+$AV22*Assembly!Z$7+$AW22*Assembly!Z$8+$AX22*Assembly!Z$9+$AY22*Assembly!Z$10+$AZ22*Assembly!Z$11+$BA22*Assembly!Z$12+$BB22*Assembly!Z$13+$BC22*Assembly!Z$14+$BD22*Assembly!Z$15+$BE22*Assembly!Z$16+$BF22*Assembly!Z$17+$BG22*Assembly!Z$18+$BH22*Assembly!Z$19+$BI22*Assembly!Z$20+$BJ22*Assembly!Z$21+$BK22*Assembly!Z$22+$BL22*Assembly!Z$23+$BM22*Assembly!Z$24</f>
        <v>#VALUE!</v>
      </c>
      <c r="BO22" s="133" t="e">
        <f t="shared" si="3"/>
        <v>#VALUE!</v>
      </c>
      <c r="BP22" s="301" t="e">
        <f t="shared" si="76"/>
        <v>#VALUE!</v>
      </c>
      <c r="BQ22" s="133" t="e">
        <f>$AS22*Assembly!AD$4+$AT22*Assembly!AD$5+$AU22*Assembly!AD$6+$AV22*Assembly!AD$7+$AW22*Assembly!AD$8+$AX22*Assembly!AD$9+$AY22*Assembly!AD$10+$AZ22*Assembly!AD$11+$BA22*Assembly!AD$12+$BB22*Assembly!AD$13+$BC22*Assembly!AD$14+$BD22*Assembly!AD$15+$BE22*Assembly!AD$16+$BF22*Assembly!AD$17+$BG22*Assembly!AD$18+$BH22*Assembly!AD$19+$BI22*Assembly!AD$20+$BJ22*Assembly!AD$21+$BK22*Assembly!AD$22+$BL22*Assembly!AD$23+$BM22*Assembly!AD$24</f>
        <v>#VALUE!</v>
      </c>
      <c r="BR22" s="177" t="e">
        <f t="shared" si="4"/>
        <v>#VALUE!</v>
      </c>
      <c r="BS22" s="178" t="e">
        <f t="shared" si="5"/>
        <v>#VALUE!</v>
      </c>
      <c r="BT22" s="179" t="e">
        <f t="shared" si="6"/>
        <v>#VALUE!</v>
      </c>
      <c r="BU22" s="178" t="e">
        <f t="shared" si="7"/>
        <v>#VALUE!</v>
      </c>
      <c r="BV22" s="133" t="e">
        <f>$AS22*Assembly!Y$4+$AT22*Assembly!Y$5+$AU22*Assembly!Y$6+$AV22*Assembly!Y$7+$AW22*Assembly!Y$8+$AX22*Assembly!Y$9+$AY22*Assembly!Y$10+$AZ22*Assembly!Y$11+$BA22*Assembly!Y$12+$BB22*Assembly!Y$13+$BC22*Assembly!Y$14+$BD22*Assembly!Y$15+$BE22*Assembly!Y$16+$BF22*Assembly!Y$17+$BG22*Assembly!Y$18+$BH22*Assembly!Y$19+$BI22*Assembly!Y$20+$BJ22*Assembly!Y$21+$BK22*Assembly!Y$22+$BL22*Assembly!Y$23+$BM22*Assembly!Y$24</f>
        <v>#VALUE!</v>
      </c>
      <c r="BW22" s="133" t="e">
        <f t="shared" si="8"/>
        <v>#VALUE!</v>
      </c>
      <c r="BX22" s="130" t="e">
        <f t="shared" si="9"/>
        <v>#VALUE!</v>
      </c>
      <c r="BY22" s="183" t="e">
        <f>$AS22*Assembly!AC$4+$AT22*Assembly!AC$5+$AU22*Assembly!AC$6+$AV22*Assembly!AC$7+$AW22*Assembly!AC$8+$AX22*Assembly!AC$9+$AY22*Assembly!AC$10+$AZ22*Assembly!AC$11+$BA22*Assembly!AC$12+$BB22*Assembly!AC$13+$BC22*Assembly!AC$14+$BD22*Assembly!AC$15+$BE22*Assembly!AC$16+$BF22*Assembly!AC$17+$BG22*Assembly!AC$18+$BH22*Assembly!AC$19+$BI22*Assembly!AC$20+$BJ22*Assembly!AC$21+$BK22*Assembly!AC$22+$BL22*Assembly!AC$23+$BM22*Assembly!AC$24</f>
        <v>#VALUE!</v>
      </c>
      <c r="BZ22" s="164" t="e">
        <f>$AS22*Assembly!M$4+$AT22*Assembly!M$5+$AU22*Assembly!M$6+$AV22*Assembly!M$7+$AW22*Assembly!M$8+$AX22*Assembly!M$9+$AY22*Assembly!M$10+$AZ22*Assembly!M$11+$BA22*Assembly!M$12+$BB22*Assembly!M$13+$BC22*Assembly!M$14+$BD22*Assembly!M$15+$BE22*Assembly!M$16+$BF22*Assembly!M$17+$BG22*Assembly!M$18+$BH22*Assembly!M$19+$BI22*Assembly!M$20+$BJ22*Assembly!M$21+$BK22*Assembly!M$22+$BL22*Assembly!M$23+$BM22*Assembly!M$24</f>
        <v>#VALUE!</v>
      </c>
      <c r="CA22" s="164" t="e">
        <f>$AS22*Assembly!N$4+$AT22*Assembly!N$5+$AU22*Assembly!N$6+$AV22*Assembly!N$7+$AW22*Assembly!N$8+$AX22*Assembly!N$9+$AY22*Assembly!N$10+$AZ22*Assembly!N$11+$BA22*Assembly!N$12+$BB22*Assembly!N$13+$BC22*Assembly!N$14+$BD22*Assembly!N$15+$BE22*Assembly!N$16+$BF22*Assembly!N$17+$BG22*Assembly!N$18+$BH22*Assembly!N$19+$BI22*Assembly!N$20+$BJ22*Assembly!N$21+$BK22*Assembly!N$22+$BL22*Assembly!N$23+$BM22*Assembly!N$24</f>
        <v>#VALUE!</v>
      </c>
      <c r="CB22" s="164" t="e">
        <f>$AS22*Assembly!O$4+$AT22*Assembly!O$5+$AU22*Assembly!O$6+$AV22*Assembly!O$7+$AW22*Assembly!O$8+$AX22*Assembly!O$9+$AY22*Assembly!O$10+$AZ22*Assembly!O$11+$BA22*Assembly!O$12+$BB22*Assembly!O$13+$BC22*Assembly!O$14+$BD22*Assembly!O$15+$BE22*Assembly!O$16+$BF22*Assembly!O$17+$BG22*Assembly!O$18+$BH22*Assembly!O$19+$BI22*Assembly!O$20+$BJ22*Assembly!O$21+$BK22*Assembly!O$22+$BL22*Assembly!O$23+$BM22*Assembly!O$24</f>
        <v>#VALUE!</v>
      </c>
      <c r="CC22" s="156" t="e">
        <f>$AS22*Assembly!P$4+$AT22*Assembly!P$5+$AU22*Assembly!P$6+$AV22*Assembly!P$7+$AW22*Assembly!P$8+$AX22*Assembly!P$9+$AY22*Assembly!P$10+$AZ22*Assembly!P$11+$BA22*Assembly!P$12+$BB22*Assembly!P$13+$BC22*Assembly!P$14+$BD22*Assembly!P$15+$BE22*Assembly!P$16+$BF22*Assembly!P$17+$BG22*Assembly!P$18+$BH22*Assembly!P$19+$BI22*Assembly!P$20+$BJ22*Assembly!P$21+$BK22*Assembly!P$22+$BL22*Assembly!P$23+$BM22*Assembly!P$24</f>
        <v>#VALUE!</v>
      </c>
      <c r="CD22" s="156" t="e">
        <f>$AS22*Assembly!Q$4+$AT22*Assembly!Q$5+$AU22*Assembly!Q$6+$AV22*Assembly!Q$7+$AW22*Assembly!Q$8+$AX22*Assembly!Q$9+$AY22*Assembly!Q$10+$AZ22*Assembly!Q$11+$BA22*Assembly!Q$12+$BB22*Assembly!Q$13+$BC22*Assembly!Q$14+$BD22*Assembly!Q$15+$BE22*Assembly!Q$16+$BF22*Assembly!Q$17+$BG22*Assembly!Q$18+$BH22*Assembly!Q$19+$BI22*Assembly!Q$20+$BJ22*Assembly!Q$21+$BK22*Assembly!Q$22+$BL22*Assembly!Q$23+$BM22*Assembly!Q$24</f>
        <v>#VALUE!</v>
      </c>
      <c r="CE22" s="164" t="e">
        <f>$AS22*Assembly!R$4+$AT22*Assembly!R$5+$AU22*Assembly!R$6+$AV22*Assembly!R$7+$AW22*Assembly!R$8+$AX22*Assembly!R$9+$AY22*Assembly!R$10+$AZ22*Assembly!R$11+$BA22*Assembly!R$12+$BB22*Assembly!R$13+$BC22*Assembly!R$14+$BD22*Assembly!R$15+$BE22*Assembly!R$16+$BF22*Assembly!R$17+$BG22*Assembly!R$18+$BH22*Assembly!R$19+$BI22*Assembly!R$20+$BJ22*Assembly!R$21+$BK22*Assembly!R$22+$BL22*Assembly!R$23+$BM22*Assembly!R$24</f>
        <v>#VALUE!</v>
      </c>
      <c r="CF22" s="156" t="e">
        <f>$AS22*Assembly!S$4+$AT22*Assembly!S$5+$AU22*Assembly!S$6+$AV22*Assembly!S$7+$AW22*Assembly!S$8+$AX22*Assembly!S$9+$AY22*Assembly!S$10+$AZ22*Assembly!S$11+$BA22*Assembly!S$12+$BB22*Assembly!S$13+$BC22*Assembly!S$14+$BD22*Assembly!S$15+$BE22*Assembly!S$16+$BF22*Assembly!S$17+$BG22*Assembly!S$18+$BH22*Assembly!S$19+$BI22*Assembly!S$20+$BJ22*Assembly!S$21+$BK22*Assembly!S$22+$BL22*Assembly!S$23+$BM22*Assembly!S$24</f>
        <v>#VALUE!</v>
      </c>
      <c r="CG22" s="156" t="e">
        <f>$AS22*Assembly!T$4+$AT22*Assembly!T$5+$AU22*Assembly!T$6+$AV22*Assembly!T$7+$AW22*Assembly!T$8+$AX22*Assembly!T$9+$AY22*Assembly!T$10+$AZ22*Assembly!T$11+$BA22*Assembly!T$12+$BB22*Assembly!T$13+$BC22*Assembly!T$14+$BD22*Assembly!T$15+$BE22*Assembly!T$16+$BF22*Assembly!T$17+$BG22*Assembly!T$18+$BH22*Assembly!T$19+$BI22*Assembly!T$20+$BJ22*Assembly!T$21+$BK22*Assembly!T$22+$BL22*Assembly!T$23+$BM22*Assembly!T$24</f>
        <v>#VALUE!</v>
      </c>
      <c r="CH22" s="156" t="e">
        <f>$AS22*Assembly!U$4+$AT22*Assembly!U$5+$AU22*Assembly!U$6+$AV22*Assembly!U$7+$AW22*Assembly!U$8+$AX22*Assembly!U$9+$AY22*Assembly!U$10+$AZ22*Assembly!U$11+$BA22*Assembly!U$12+$BB22*Assembly!U$13+$BC22*Assembly!U$14+$BD22*Assembly!U$15+$BE22*Assembly!U$16+$BF22*Assembly!U$17+$BG22*Assembly!U$18+$BH22*Assembly!U$19+$BI22*Assembly!U$20+$BJ22*Assembly!U$21+$BK22*Assembly!U$22+$BL22*Assembly!U$23+$BM22*Assembly!U$24</f>
        <v>#VALUE!</v>
      </c>
      <c r="CI22" s="164" t="e">
        <f>$AS22*Assembly!V$4+$AT22*Assembly!V$5+$AU22*Assembly!V$6+$AV22*Assembly!V$7+$AW22*Assembly!V$8+$AX22*Assembly!V$9+$AY22*Assembly!V$10+$AZ22*Assembly!V$11+$BA22*Assembly!V$12+$BB22*Assembly!V$13+$BC22*Assembly!V$14+$BD22*Assembly!V$15+$BE22*Assembly!V$16+$BF22*Assembly!V$17+$BG22*Assembly!V$18+$BH22*Assembly!V$19+$BI22*Assembly!V$20+$BJ22*Assembly!V$21+$BK22*Assembly!V$22+$BL22*Assembly!V$23+$BM22*Assembly!V$24</f>
        <v>#VALUE!</v>
      </c>
      <c r="CJ22" s="164" t="e">
        <f>BZ22*Refining!$F$3</f>
        <v>#VALUE!</v>
      </c>
      <c r="CK22" s="164" t="e">
        <f>CA22*Refining!$F$4</f>
        <v>#VALUE!</v>
      </c>
      <c r="CL22" s="164" t="e">
        <f>CB22*Refining!$F$5</f>
        <v>#VALUE!</v>
      </c>
      <c r="CM22" s="164" t="e">
        <f>CC22*Refining!$F$6</f>
        <v>#VALUE!</v>
      </c>
      <c r="CN22" s="164" t="e">
        <f>CD22*Refining!$F$7</f>
        <v>#VALUE!</v>
      </c>
      <c r="CO22" s="164" t="e">
        <f>CE22*Refining!$F$8</f>
        <v>#VALUE!</v>
      </c>
      <c r="CP22" s="164" t="e">
        <f>CF22*Refining!$F$9</f>
        <v>#VALUE!</v>
      </c>
      <c r="CQ22" s="164" t="e">
        <f>CG22*Refining!$F$10</f>
        <v>#VALUE!</v>
      </c>
      <c r="CR22" s="164" t="e">
        <f>CH22*Refining!$F$11</f>
        <v>#VALUE!</v>
      </c>
      <c r="CS22" s="164" t="e">
        <f>CI22*Refining!$F$12</f>
        <v>#VALUE!</v>
      </c>
      <c r="CT22" s="185" t="e">
        <f t="shared" ref="CT22:DM22" si="89">IF(BZ22 = 0, "", BZ22)</f>
        <v>#VALUE!</v>
      </c>
      <c r="CU22" s="186" t="e">
        <f t="shared" si="89"/>
        <v>#VALUE!</v>
      </c>
      <c r="CV22" s="189" t="e">
        <f t="shared" si="89"/>
        <v>#VALUE!</v>
      </c>
      <c r="CW22" s="186" t="e">
        <f t="shared" si="89"/>
        <v>#VALUE!</v>
      </c>
      <c r="CX22" s="186" t="e">
        <f t="shared" si="89"/>
        <v>#VALUE!</v>
      </c>
      <c r="CY22" s="186" t="e">
        <f t="shared" si="89"/>
        <v>#VALUE!</v>
      </c>
      <c r="CZ22" s="186" t="e">
        <f t="shared" si="89"/>
        <v>#VALUE!</v>
      </c>
      <c r="DA22" s="186" t="e">
        <f t="shared" si="89"/>
        <v>#VALUE!</v>
      </c>
      <c r="DB22" s="186" t="e">
        <f t="shared" si="89"/>
        <v>#VALUE!</v>
      </c>
      <c r="DC22" s="187" t="e">
        <f t="shared" si="89"/>
        <v>#VALUE!</v>
      </c>
      <c r="DD22" s="185" t="e">
        <f t="shared" si="89"/>
        <v>#VALUE!</v>
      </c>
      <c r="DE22" s="186" t="e">
        <f t="shared" si="89"/>
        <v>#VALUE!</v>
      </c>
      <c r="DF22" s="189" t="e">
        <f t="shared" si="89"/>
        <v>#VALUE!</v>
      </c>
      <c r="DG22" s="186" t="e">
        <f t="shared" si="89"/>
        <v>#VALUE!</v>
      </c>
      <c r="DH22" s="211" t="e">
        <f t="shared" si="89"/>
        <v>#VALUE!</v>
      </c>
      <c r="DI22" s="186" t="e">
        <f t="shared" si="89"/>
        <v>#VALUE!</v>
      </c>
      <c r="DJ22" s="189" t="e">
        <f t="shared" si="89"/>
        <v>#VALUE!</v>
      </c>
      <c r="DK22" s="189" t="e">
        <f t="shared" si="89"/>
        <v>#VALUE!</v>
      </c>
      <c r="DL22" s="186" t="e">
        <f t="shared" si="89"/>
        <v>#VALUE!</v>
      </c>
      <c r="DM22" s="187" t="e">
        <f t="shared" si="89"/>
        <v>#VALUE!</v>
      </c>
      <c r="DN22" s="185" t="e">
        <f t="shared" si="11"/>
        <v>#VALUE!</v>
      </c>
      <c r="DO22" s="189" t="e">
        <f t="shared" si="12"/>
        <v>#VALUE!</v>
      </c>
      <c r="DP22" s="120" t="e">
        <f t="shared" si="13"/>
        <v>#VALUE!</v>
      </c>
      <c r="DQ22" s="133" t="e">
        <f>CT22*'Ores &amp; Ingots'!$C$3+CU22*'Ores &amp; Ingots'!$C$4+CV22*'Ores &amp; Ingots'!$C$5+CW22*'Ores &amp; Ingots'!$C$6+CX22*'Ores &amp; Ingots'!$C$7+CY22*'Ores &amp; Ingots'!$C$8+CZ22*'Ores &amp; Ingots'!$C$9+DA22*'Ores &amp; Ingots'!$C$10+DB22*'Ores &amp; Ingots'!$C$11+DC22*'Ores &amp; Ingots'!$C$12</f>
        <v>#VALUE!</v>
      </c>
      <c r="DR22" s="133" t="e">
        <f>DD22*'Ores &amp; Ingots'!$B$3+DE22*'Ores &amp; Ingots'!$B$4+DF22*'Ores &amp; Ingots'!$B$5+DG22*'Ores &amp; Ingots'!$B$6+DH22*'Ores &amp; Ingots'!$B$7+DI22*'Ores &amp; Ingots'!$B$8+DJ22*'Ores &amp; Ingots'!$B$9+DK22*'Ores &amp; Ingots'!$B$10+DL22*'Ores &amp; Ingots'!$B$11+DM22*'Ores &amp; Ingots'!$B$12</f>
        <v>#VALUE!</v>
      </c>
      <c r="DS22" s="189" t="e">
        <f>CT22*Refining!$G$3+CU22*Refining!$G$4+CV22*Refining!$G$5+CW22*Refining!$G$6+CX22*Refining!$G$7+CY22*Refining!$G$8+CZ22*Refining!$G$9+DA22*Refining!$G$10+DB22*Refining!$G$11+DC22*Refining!$G$12</f>
        <v>#VALUE!</v>
      </c>
      <c r="DT22" s="189" t="e">
        <f t="shared" si="14"/>
        <v>#VALUE!</v>
      </c>
      <c r="DU22" s="192" t="e">
        <f t="shared" si="15"/>
        <v>#VALUE!</v>
      </c>
      <c r="DV22" s="185" t="e">
        <f t="shared" si="16"/>
        <v>#VALUE!</v>
      </c>
      <c r="DW22" s="194" t="e">
        <f t="shared" ref="DW22:DX22" si="90">DV22/60</f>
        <v>#VALUE!</v>
      </c>
      <c r="DX22" s="194" t="e">
        <f t="shared" si="90"/>
        <v>#VALUE!</v>
      </c>
      <c r="DY22" s="185" t="e">
        <f t="shared" si="18"/>
        <v>#VALUE!</v>
      </c>
      <c r="DZ22" s="194" t="e">
        <f t="shared" ref="DZ22:EA22" si="91">DY22/1000</f>
        <v>#VALUE!</v>
      </c>
      <c r="EA22" s="196" t="e">
        <f t="shared" si="91"/>
        <v>#VALUE!</v>
      </c>
      <c r="EB22" s="130" t="e">
        <f t="shared" si="20"/>
        <v>#VALUE!</v>
      </c>
      <c r="EC22" s="132" t="e">
        <f t="shared" si="21"/>
        <v>#VALUE!</v>
      </c>
      <c r="ED22" s="133" t="s">
        <v>28</v>
      </c>
    </row>
    <row r="23" spans="1:134" ht="15.75" customHeight="1" x14ac:dyDescent="0.2">
      <c r="A23" s="864"/>
      <c r="B23" s="135" t="s">
        <v>246</v>
      </c>
      <c r="C23" s="137" t="s">
        <v>156</v>
      </c>
      <c r="D23" s="137">
        <v>1</v>
      </c>
      <c r="E23" s="137">
        <v>1</v>
      </c>
      <c r="F23" s="137">
        <v>1</v>
      </c>
      <c r="G23" s="139">
        <f t="shared" si="0"/>
        <v>15.625</v>
      </c>
      <c r="H23" s="140">
        <v>25</v>
      </c>
      <c r="I23" s="140">
        <v>25</v>
      </c>
      <c r="J23" s="140">
        <f>H23/Main!$D$9</f>
        <v>5</v>
      </c>
      <c r="K23" s="140">
        <f>I23/Main!$D$10</f>
        <v>12.5</v>
      </c>
      <c r="L23" s="140">
        <f t="shared" si="1"/>
        <v>2.5</v>
      </c>
      <c r="M23" s="140">
        <v>1</v>
      </c>
      <c r="N23" s="307">
        <v>1E-3</v>
      </c>
      <c r="O23" s="145">
        <v>1700000</v>
      </c>
      <c r="P23" s="145"/>
      <c r="Q23" s="143"/>
      <c r="R23" s="146"/>
      <c r="S23" s="145">
        <v>900000</v>
      </c>
      <c r="T23" s="143"/>
      <c r="U23" s="198"/>
      <c r="V23" s="143"/>
      <c r="W23" s="148" t="s">
        <v>28</v>
      </c>
      <c r="X23" s="151">
        <v>25</v>
      </c>
      <c r="Y23" s="151">
        <v>0</v>
      </c>
      <c r="Z23" s="151">
        <v>0</v>
      </c>
      <c r="AA23" s="152">
        <v>8</v>
      </c>
      <c r="AB23" s="151">
        <v>60</v>
      </c>
      <c r="AC23" s="151">
        <v>0</v>
      </c>
      <c r="AD23" s="151">
        <v>0</v>
      </c>
      <c r="AE23" s="151">
        <v>0</v>
      </c>
      <c r="AF23" s="151">
        <v>0</v>
      </c>
      <c r="AG23" s="151">
        <v>0</v>
      </c>
      <c r="AH23" s="151">
        <v>0</v>
      </c>
      <c r="AI23" s="151">
        <v>40</v>
      </c>
      <c r="AJ23" s="151">
        <v>0</v>
      </c>
      <c r="AK23" s="151">
        <v>0</v>
      </c>
      <c r="AL23" s="151">
        <v>0</v>
      </c>
      <c r="AM23" s="151">
        <v>0</v>
      </c>
      <c r="AN23" s="151">
        <v>0</v>
      </c>
      <c r="AO23" s="151">
        <v>0</v>
      </c>
      <c r="AP23" s="151">
        <v>0</v>
      </c>
      <c r="AQ23" s="151">
        <v>0</v>
      </c>
      <c r="AR23" s="151">
        <v>0</v>
      </c>
      <c r="AS23" s="174">
        <f t="shared" ref="AS23:BM23" si="92">IF(X23 = 0, "", X23)</f>
        <v>25</v>
      </c>
      <c r="AT23" s="137" t="str">
        <f t="shared" si="92"/>
        <v/>
      </c>
      <c r="AU23" s="137" t="str">
        <f t="shared" si="92"/>
        <v/>
      </c>
      <c r="AV23" s="167">
        <f t="shared" si="92"/>
        <v>8</v>
      </c>
      <c r="AW23" s="133">
        <f t="shared" si="92"/>
        <v>60</v>
      </c>
      <c r="AX23" s="137" t="str">
        <f t="shared" si="92"/>
        <v/>
      </c>
      <c r="AY23" s="137" t="str">
        <f t="shared" si="92"/>
        <v/>
      </c>
      <c r="AZ23" s="137" t="str">
        <f t="shared" si="92"/>
        <v/>
      </c>
      <c r="BA23" s="137" t="str">
        <f t="shared" si="92"/>
        <v/>
      </c>
      <c r="BB23" s="137" t="str">
        <f t="shared" si="92"/>
        <v/>
      </c>
      <c r="BC23" s="137" t="str">
        <f t="shared" si="92"/>
        <v/>
      </c>
      <c r="BD23" s="133">
        <f t="shared" si="92"/>
        <v>40</v>
      </c>
      <c r="BE23" s="137" t="str">
        <f t="shared" si="92"/>
        <v/>
      </c>
      <c r="BF23" s="137" t="str">
        <f t="shared" si="92"/>
        <v/>
      </c>
      <c r="BG23" s="137" t="str">
        <f t="shared" si="92"/>
        <v/>
      </c>
      <c r="BH23" s="137" t="str">
        <f t="shared" si="92"/>
        <v/>
      </c>
      <c r="BI23" s="137" t="str">
        <f t="shared" si="92"/>
        <v/>
      </c>
      <c r="BJ23" s="137" t="str">
        <f t="shared" si="92"/>
        <v/>
      </c>
      <c r="BK23" s="137" t="str">
        <f t="shared" si="92"/>
        <v/>
      </c>
      <c r="BL23" s="137" t="str">
        <f t="shared" si="92"/>
        <v/>
      </c>
      <c r="BM23" s="169" t="str">
        <f t="shared" si="92"/>
        <v/>
      </c>
      <c r="BN23" s="174" t="e">
        <f>$AS23*Assembly!Z$4+$AT23*Assembly!Z$5+$AU23*Assembly!Z$6+$AV23*Assembly!Z$7+$AW23*Assembly!Z$8+$AX23*Assembly!Z$9+$AY23*Assembly!Z$10+$AZ23*Assembly!Z$11+$BA23*Assembly!Z$12+$BB23*Assembly!Z$13+$BC23*Assembly!Z$14+$BD23*Assembly!Z$15+$BE23*Assembly!Z$16+$BF23*Assembly!Z$17+$BG23*Assembly!Z$18+$BH23*Assembly!Z$19+$BI23*Assembly!Z$20+$BJ23*Assembly!Z$21+$BK23*Assembly!Z$22+$BL23*Assembly!Z$23+$BM23*Assembly!Z$24</f>
        <v>#VALUE!</v>
      </c>
      <c r="BO23" s="133" t="e">
        <f t="shared" si="3"/>
        <v>#VALUE!</v>
      </c>
      <c r="BP23" s="301" t="e">
        <f t="shared" si="76"/>
        <v>#VALUE!</v>
      </c>
      <c r="BQ23" s="133" t="e">
        <f>$AS23*Assembly!AD$4+$AT23*Assembly!AD$5+$AU23*Assembly!AD$6+$AV23*Assembly!AD$7+$AW23*Assembly!AD$8+$AX23*Assembly!AD$9+$AY23*Assembly!AD$10+$AZ23*Assembly!AD$11+$BA23*Assembly!AD$12+$BB23*Assembly!AD$13+$BC23*Assembly!AD$14+$BD23*Assembly!AD$15+$BE23*Assembly!AD$16+$BF23*Assembly!AD$17+$BG23*Assembly!AD$18+$BH23*Assembly!AD$19+$BI23*Assembly!AD$20+$BJ23*Assembly!AD$21+$BK23*Assembly!AD$22+$BL23*Assembly!AD$23+$BM23*Assembly!AD$24</f>
        <v>#VALUE!</v>
      </c>
      <c r="BR23" s="177" t="e">
        <f t="shared" si="4"/>
        <v>#VALUE!</v>
      </c>
      <c r="BS23" s="178" t="e">
        <f t="shared" si="5"/>
        <v>#VALUE!</v>
      </c>
      <c r="BT23" s="179" t="e">
        <f t="shared" si="6"/>
        <v>#VALUE!</v>
      </c>
      <c r="BU23" s="178" t="e">
        <f t="shared" si="7"/>
        <v>#VALUE!</v>
      </c>
      <c r="BV23" s="133" t="e">
        <f>$AS23*Assembly!Y$4+$AT23*Assembly!Y$5+$AU23*Assembly!Y$6+$AV23*Assembly!Y$7+$AW23*Assembly!Y$8+$AX23*Assembly!Y$9+$AY23*Assembly!Y$10+$AZ23*Assembly!Y$11+$BA23*Assembly!Y$12+$BB23*Assembly!Y$13+$BC23*Assembly!Y$14+$BD23*Assembly!Y$15+$BE23*Assembly!Y$16+$BF23*Assembly!Y$17+$BG23*Assembly!Y$18+$BH23*Assembly!Y$19+$BI23*Assembly!Y$20+$BJ23*Assembly!Y$21+$BK23*Assembly!Y$22+$BL23*Assembly!Y$23+$BM23*Assembly!Y$24</f>
        <v>#VALUE!</v>
      </c>
      <c r="BW23" s="133" t="e">
        <f t="shared" si="8"/>
        <v>#VALUE!</v>
      </c>
      <c r="BX23" s="130" t="e">
        <f t="shared" si="9"/>
        <v>#VALUE!</v>
      </c>
      <c r="BY23" s="183" t="e">
        <f>$AS23*Assembly!AC$4+$AT23*Assembly!AC$5+$AU23*Assembly!AC$6+$AV23*Assembly!AC$7+$AW23*Assembly!AC$8+$AX23*Assembly!AC$9+$AY23*Assembly!AC$10+$AZ23*Assembly!AC$11+$BA23*Assembly!AC$12+$BB23*Assembly!AC$13+$BC23*Assembly!AC$14+$BD23*Assembly!AC$15+$BE23*Assembly!AC$16+$BF23*Assembly!AC$17+$BG23*Assembly!AC$18+$BH23*Assembly!AC$19+$BI23*Assembly!AC$20+$BJ23*Assembly!AC$21+$BK23*Assembly!AC$22+$BL23*Assembly!AC$23+$BM23*Assembly!AC$24</f>
        <v>#VALUE!</v>
      </c>
      <c r="BZ23" s="145" t="e">
        <f>$AS23*Assembly!M$4+$AT23*Assembly!M$5+$AU23*Assembly!M$6+$AV23*Assembly!M$7+$AW23*Assembly!M$8+$AX23*Assembly!M$9+$AY23*Assembly!M$10+$AZ23*Assembly!M$11+$BA23*Assembly!M$12+$BB23*Assembly!M$13+$BC23*Assembly!M$14+$BD23*Assembly!M$15+$BE23*Assembly!M$16+$BF23*Assembly!M$17+$BG23*Assembly!M$18+$BH23*Assembly!M$19+$BI23*Assembly!M$20+$BJ23*Assembly!M$21+$BK23*Assembly!M$22+$BL23*Assembly!M$23+$BM23*Assembly!M$24</f>
        <v>#VALUE!</v>
      </c>
      <c r="CA23" s="145" t="e">
        <f>$AS23*Assembly!N$4+$AT23*Assembly!N$5+$AU23*Assembly!N$6+$AV23*Assembly!N$7+$AW23*Assembly!N$8+$AX23*Assembly!N$9+$AY23*Assembly!N$10+$AZ23*Assembly!N$11+$BA23*Assembly!N$12+$BB23*Assembly!N$13+$BC23*Assembly!N$14+$BD23*Assembly!N$15+$BE23*Assembly!N$16+$BF23*Assembly!N$17+$BG23*Assembly!N$18+$BH23*Assembly!N$19+$BI23*Assembly!N$20+$BJ23*Assembly!N$21+$BK23*Assembly!N$22+$BL23*Assembly!N$23+$BM23*Assembly!N$24</f>
        <v>#VALUE!</v>
      </c>
      <c r="CB23" s="145" t="e">
        <f>$AS23*Assembly!O$4+$AT23*Assembly!O$5+$AU23*Assembly!O$6+$AV23*Assembly!O$7+$AW23*Assembly!O$8+$AX23*Assembly!O$9+$AY23*Assembly!O$10+$AZ23*Assembly!O$11+$BA23*Assembly!O$12+$BB23*Assembly!O$13+$BC23*Assembly!O$14+$BD23*Assembly!O$15+$BE23*Assembly!O$16+$BF23*Assembly!O$17+$BG23*Assembly!O$18+$BH23*Assembly!O$19+$BI23*Assembly!O$20+$BJ23*Assembly!O$21+$BK23*Assembly!O$22+$BL23*Assembly!O$23+$BM23*Assembly!O$24</f>
        <v>#VALUE!</v>
      </c>
      <c r="CC23" s="140" t="e">
        <f>$AS23*Assembly!P$4+$AT23*Assembly!P$5+$AU23*Assembly!P$6+$AV23*Assembly!P$7+$AW23*Assembly!P$8+$AX23*Assembly!P$9+$AY23*Assembly!P$10+$AZ23*Assembly!P$11+$BA23*Assembly!P$12+$BB23*Assembly!P$13+$BC23*Assembly!P$14+$BD23*Assembly!P$15+$BE23*Assembly!P$16+$BF23*Assembly!P$17+$BG23*Assembly!P$18+$BH23*Assembly!P$19+$BI23*Assembly!P$20+$BJ23*Assembly!P$21+$BK23*Assembly!P$22+$BL23*Assembly!P$23+$BM23*Assembly!P$24</f>
        <v>#VALUE!</v>
      </c>
      <c r="CD23" s="140" t="e">
        <f>$AS23*Assembly!Q$4+$AT23*Assembly!Q$5+$AU23*Assembly!Q$6+$AV23*Assembly!Q$7+$AW23*Assembly!Q$8+$AX23*Assembly!Q$9+$AY23*Assembly!Q$10+$AZ23*Assembly!Q$11+$BA23*Assembly!Q$12+$BB23*Assembly!Q$13+$BC23*Assembly!Q$14+$BD23*Assembly!Q$15+$BE23*Assembly!Q$16+$BF23*Assembly!Q$17+$BG23*Assembly!Q$18+$BH23*Assembly!Q$19+$BI23*Assembly!Q$20+$BJ23*Assembly!Q$21+$BK23*Assembly!Q$22+$BL23*Assembly!Q$23+$BM23*Assembly!Q$24</f>
        <v>#VALUE!</v>
      </c>
      <c r="CE23" s="145" t="e">
        <f>$AS23*Assembly!R$4+$AT23*Assembly!R$5+$AU23*Assembly!R$6+$AV23*Assembly!R$7+$AW23*Assembly!R$8+$AX23*Assembly!R$9+$AY23*Assembly!R$10+$AZ23*Assembly!R$11+$BA23*Assembly!R$12+$BB23*Assembly!R$13+$BC23*Assembly!R$14+$BD23*Assembly!R$15+$BE23*Assembly!R$16+$BF23*Assembly!R$17+$BG23*Assembly!R$18+$BH23*Assembly!R$19+$BI23*Assembly!R$20+$BJ23*Assembly!R$21+$BK23*Assembly!R$22+$BL23*Assembly!R$23+$BM23*Assembly!R$24</f>
        <v>#VALUE!</v>
      </c>
      <c r="CF23" s="140" t="e">
        <f>$AS23*Assembly!S$4+$AT23*Assembly!S$5+$AU23*Assembly!S$6+$AV23*Assembly!S$7+$AW23*Assembly!S$8+$AX23*Assembly!S$9+$AY23*Assembly!S$10+$AZ23*Assembly!S$11+$BA23*Assembly!S$12+$BB23*Assembly!S$13+$BC23*Assembly!S$14+$BD23*Assembly!S$15+$BE23*Assembly!S$16+$BF23*Assembly!S$17+$BG23*Assembly!S$18+$BH23*Assembly!S$19+$BI23*Assembly!S$20+$BJ23*Assembly!S$21+$BK23*Assembly!S$22+$BL23*Assembly!S$23+$BM23*Assembly!S$24</f>
        <v>#VALUE!</v>
      </c>
      <c r="CG23" s="140" t="e">
        <f>$AS23*Assembly!T$4+$AT23*Assembly!T$5+$AU23*Assembly!T$6+$AV23*Assembly!T$7+$AW23*Assembly!T$8+$AX23*Assembly!T$9+$AY23*Assembly!T$10+$AZ23*Assembly!T$11+$BA23*Assembly!T$12+$BB23*Assembly!T$13+$BC23*Assembly!T$14+$BD23*Assembly!T$15+$BE23*Assembly!T$16+$BF23*Assembly!T$17+$BG23*Assembly!T$18+$BH23*Assembly!T$19+$BI23*Assembly!T$20+$BJ23*Assembly!T$21+$BK23*Assembly!T$22+$BL23*Assembly!T$23+$BM23*Assembly!T$24</f>
        <v>#VALUE!</v>
      </c>
      <c r="CH23" s="140" t="e">
        <f>$AS23*Assembly!U$4+$AT23*Assembly!U$5+$AU23*Assembly!U$6+$AV23*Assembly!U$7+$AW23*Assembly!U$8+$AX23*Assembly!U$9+$AY23*Assembly!U$10+$AZ23*Assembly!U$11+$BA23*Assembly!U$12+$BB23*Assembly!U$13+$BC23*Assembly!U$14+$BD23*Assembly!U$15+$BE23*Assembly!U$16+$BF23*Assembly!U$17+$BG23*Assembly!U$18+$BH23*Assembly!U$19+$BI23*Assembly!U$20+$BJ23*Assembly!U$21+$BK23*Assembly!U$22+$BL23*Assembly!U$23+$BM23*Assembly!U$24</f>
        <v>#VALUE!</v>
      </c>
      <c r="CI23" s="145" t="e">
        <f>$AS23*Assembly!V$4+$AT23*Assembly!V$5+$AU23*Assembly!V$6+$AV23*Assembly!V$7+$AW23*Assembly!V$8+$AX23*Assembly!V$9+$AY23*Assembly!V$10+$AZ23*Assembly!V$11+$BA23*Assembly!V$12+$BB23*Assembly!V$13+$BC23*Assembly!V$14+$BD23*Assembly!V$15+$BE23*Assembly!V$16+$BF23*Assembly!V$17+$BG23*Assembly!V$18+$BH23*Assembly!V$19+$BI23*Assembly!V$20+$BJ23*Assembly!V$21+$BK23*Assembly!V$22+$BL23*Assembly!V$23+$BM23*Assembly!V$24</f>
        <v>#VALUE!</v>
      </c>
      <c r="CJ23" s="145" t="e">
        <f>BZ23*Refining!$F$3</f>
        <v>#VALUE!</v>
      </c>
      <c r="CK23" s="145" t="e">
        <f>CA23*Refining!$F$4</f>
        <v>#VALUE!</v>
      </c>
      <c r="CL23" s="145" t="e">
        <f>CB23*Refining!$F$5</f>
        <v>#VALUE!</v>
      </c>
      <c r="CM23" s="145" t="e">
        <f>CC23*Refining!$F$6</f>
        <v>#VALUE!</v>
      </c>
      <c r="CN23" s="145" t="e">
        <f>CD23*Refining!$F$7</f>
        <v>#VALUE!</v>
      </c>
      <c r="CO23" s="145" t="e">
        <f>CE23*Refining!$F$8</f>
        <v>#VALUE!</v>
      </c>
      <c r="CP23" s="145" t="e">
        <f>CF23*Refining!$F$9</f>
        <v>#VALUE!</v>
      </c>
      <c r="CQ23" s="145" t="e">
        <f>CG23*Refining!$F$10</f>
        <v>#VALUE!</v>
      </c>
      <c r="CR23" s="145" t="e">
        <f>CH23*Refining!$F$11</f>
        <v>#VALUE!</v>
      </c>
      <c r="CS23" s="145" t="e">
        <f>CI23*Refining!$F$12</f>
        <v>#VALUE!</v>
      </c>
      <c r="CT23" s="185" t="e">
        <f t="shared" ref="CT23:DM23" si="93">IF(BZ23 = 0, "", BZ23)</f>
        <v>#VALUE!</v>
      </c>
      <c r="CU23" s="189" t="e">
        <f t="shared" si="93"/>
        <v>#VALUE!</v>
      </c>
      <c r="CV23" s="189" t="e">
        <f t="shared" si="93"/>
        <v>#VALUE!</v>
      </c>
      <c r="CW23" s="186" t="e">
        <f t="shared" si="93"/>
        <v>#VALUE!</v>
      </c>
      <c r="CX23" s="186" t="e">
        <f t="shared" si="93"/>
        <v>#VALUE!</v>
      </c>
      <c r="CY23" s="186" t="e">
        <f t="shared" si="93"/>
        <v>#VALUE!</v>
      </c>
      <c r="CZ23" s="186" t="e">
        <f t="shared" si="93"/>
        <v>#VALUE!</v>
      </c>
      <c r="DA23" s="186" t="e">
        <f t="shared" si="93"/>
        <v>#VALUE!</v>
      </c>
      <c r="DB23" s="186" t="e">
        <f t="shared" si="93"/>
        <v>#VALUE!</v>
      </c>
      <c r="DC23" s="187" t="e">
        <f t="shared" si="93"/>
        <v>#VALUE!</v>
      </c>
      <c r="DD23" s="185" t="e">
        <f t="shared" si="93"/>
        <v>#VALUE!</v>
      </c>
      <c r="DE23" s="189" t="e">
        <f t="shared" si="93"/>
        <v>#VALUE!</v>
      </c>
      <c r="DF23" s="189" t="e">
        <f t="shared" si="93"/>
        <v>#VALUE!</v>
      </c>
      <c r="DG23" s="186" t="e">
        <f t="shared" si="93"/>
        <v>#VALUE!</v>
      </c>
      <c r="DH23" s="211" t="e">
        <f t="shared" si="93"/>
        <v>#VALUE!</v>
      </c>
      <c r="DI23" s="186" t="e">
        <f t="shared" si="93"/>
        <v>#VALUE!</v>
      </c>
      <c r="DJ23" s="186" t="e">
        <f t="shared" si="93"/>
        <v>#VALUE!</v>
      </c>
      <c r="DK23" s="186" t="e">
        <f t="shared" si="93"/>
        <v>#VALUE!</v>
      </c>
      <c r="DL23" s="186" t="e">
        <f t="shared" si="93"/>
        <v>#VALUE!</v>
      </c>
      <c r="DM23" s="187" t="e">
        <f t="shared" si="93"/>
        <v>#VALUE!</v>
      </c>
      <c r="DN23" s="185" t="e">
        <f t="shared" si="11"/>
        <v>#VALUE!</v>
      </c>
      <c r="DO23" s="189" t="e">
        <f t="shared" si="12"/>
        <v>#VALUE!</v>
      </c>
      <c r="DP23" s="120" t="e">
        <f t="shared" si="13"/>
        <v>#VALUE!</v>
      </c>
      <c r="DQ23" s="133" t="e">
        <f>CT23*'Ores &amp; Ingots'!$C$3+CU23*'Ores &amp; Ingots'!$C$4+CV23*'Ores &amp; Ingots'!$C$5+CW23*'Ores &amp; Ingots'!$C$6+CX23*'Ores &amp; Ingots'!$C$7+CY23*'Ores &amp; Ingots'!$C$8+CZ23*'Ores &amp; Ingots'!$C$9+DA23*'Ores &amp; Ingots'!$C$10+DB23*'Ores &amp; Ingots'!$C$11+DC23*'Ores &amp; Ingots'!$C$12</f>
        <v>#VALUE!</v>
      </c>
      <c r="DR23" s="133" t="e">
        <f>DD23*'Ores &amp; Ingots'!$B$3+DE23*'Ores &amp; Ingots'!$B$4+DF23*'Ores &amp; Ingots'!$B$5+DG23*'Ores &amp; Ingots'!$B$6+DH23*'Ores &amp; Ingots'!$B$7+DI23*'Ores &amp; Ingots'!$B$8+DJ23*'Ores &amp; Ingots'!$B$9+DK23*'Ores &amp; Ingots'!$B$10+DL23*'Ores &amp; Ingots'!$B$11+DM23*'Ores &amp; Ingots'!$B$12</f>
        <v>#VALUE!</v>
      </c>
      <c r="DS23" s="189" t="e">
        <f>CT23*Refining!$G$3+CU23*Refining!$G$4+CV23*Refining!$G$5+CW23*Refining!$G$6+CX23*Refining!$G$7+CY23*Refining!$G$8+CZ23*Refining!$G$9+DA23*Refining!$G$10+DB23*Refining!$G$11+DC23*Refining!$G$12</f>
        <v>#VALUE!</v>
      </c>
      <c r="DT23" s="189" t="e">
        <f t="shared" si="14"/>
        <v>#VALUE!</v>
      </c>
      <c r="DU23" s="192" t="e">
        <f t="shared" si="15"/>
        <v>#VALUE!</v>
      </c>
      <c r="DV23" s="185" t="e">
        <f t="shared" si="16"/>
        <v>#VALUE!</v>
      </c>
      <c r="DW23" s="194" t="e">
        <f t="shared" ref="DW23:DX23" si="94">DV23/60</f>
        <v>#VALUE!</v>
      </c>
      <c r="DX23" s="194" t="e">
        <f t="shared" si="94"/>
        <v>#VALUE!</v>
      </c>
      <c r="DY23" s="185" t="e">
        <f t="shared" si="18"/>
        <v>#VALUE!</v>
      </c>
      <c r="DZ23" s="194" t="e">
        <f t="shared" ref="DZ23:EA23" si="95">DY23/1000</f>
        <v>#VALUE!</v>
      </c>
      <c r="EA23" s="196" t="e">
        <f t="shared" si="95"/>
        <v>#VALUE!</v>
      </c>
      <c r="EB23" s="130" t="e">
        <f t="shared" si="20"/>
        <v>#VALUE!</v>
      </c>
      <c r="EC23" s="132" t="e">
        <f t="shared" si="21"/>
        <v>#VALUE!</v>
      </c>
      <c r="ED23" s="133"/>
    </row>
    <row r="24" spans="1:134" ht="15.75" customHeight="1" x14ac:dyDescent="0.2">
      <c r="A24" s="864"/>
      <c r="B24" s="135" t="s">
        <v>246</v>
      </c>
      <c r="C24" s="137" t="s">
        <v>155</v>
      </c>
      <c r="D24" s="137">
        <v>1</v>
      </c>
      <c r="E24" s="137">
        <v>1</v>
      </c>
      <c r="F24" s="137">
        <v>1</v>
      </c>
      <c r="G24" s="154">
        <f t="shared" si="0"/>
        <v>0.125</v>
      </c>
      <c r="H24" s="156">
        <v>25</v>
      </c>
      <c r="I24" s="156">
        <v>25</v>
      </c>
      <c r="J24" s="156">
        <f>H24/Main!$D$9</f>
        <v>5</v>
      </c>
      <c r="K24" s="156">
        <f>I24/Main!$D$10</f>
        <v>12.5</v>
      </c>
      <c r="L24" s="156">
        <f t="shared" si="1"/>
        <v>2.5</v>
      </c>
      <c r="M24" s="156">
        <v>1</v>
      </c>
      <c r="N24" s="308">
        <v>1E-3</v>
      </c>
      <c r="O24" s="164">
        <v>170000</v>
      </c>
      <c r="P24" s="164"/>
      <c r="Q24" s="159"/>
      <c r="R24" s="166"/>
      <c r="S24" s="164">
        <v>82000</v>
      </c>
      <c r="T24" s="159"/>
      <c r="U24" s="170"/>
      <c r="V24" s="159"/>
      <c r="W24" s="172"/>
      <c r="X24" s="151">
        <v>7</v>
      </c>
      <c r="Y24" s="151">
        <v>0</v>
      </c>
      <c r="Z24" s="151">
        <v>0</v>
      </c>
      <c r="AA24" s="152">
        <v>2</v>
      </c>
      <c r="AB24" s="151">
        <v>15</v>
      </c>
      <c r="AC24" s="151">
        <v>0</v>
      </c>
      <c r="AD24" s="151">
        <v>0</v>
      </c>
      <c r="AE24" s="151">
        <v>0</v>
      </c>
      <c r="AF24" s="151">
        <v>0</v>
      </c>
      <c r="AG24" s="151">
        <v>0</v>
      </c>
      <c r="AH24" s="151">
        <v>0</v>
      </c>
      <c r="AI24" s="151">
        <v>4</v>
      </c>
      <c r="AJ24" s="151">
        <v>0</v>
      </c>
      <c r="AK24" s="151">
        <v>0</v>
      </c>
      <c r="AL24" s="151">
        <v>0</v>
      </c>
      <c r="AM24" s="151">
        <v>0</v>
      </c>
      <c r="AN24" s="151">
        <v>0</v>
      </c>
      <c r="AO24" s="151">
        <v>0</v>
      </c>
      <c r="AP24" s="151">
        <v>0</v>
      </c>
      <c r="AQ24" s="151">
        <v>0</v>
      </c>
      <c r="AR24" s="151">
        <v>0</v>
      </c>
      <c r="AS24" s="174">
        <f t="shared" ref="AS24:BM24" si="96">IF(X24 = 0, "", X24)</f>
        <v>7</v>
      </c>
      <c r="AT24" s="137" t="str">
        <f t="shared" si="96"/>
        <v/>
      </c>
      <c r="AU24" s="137" t="str">
        <f t="shared" si="96"/>
        <v/>
      </c>
      <c r="AV24" s="167">
        <f t="shared" si="96"/>
        <v>2</v>
      </c>
      <c r="AW24" s="133">
        <f t="shared" si="96"/>
        <v>15</v>
      </c>
      <c r="AX24" s="137" t="str">
        <f t="shared" si="96"/>
        <v/>
      </c>
      <c r="AY24" s="137" t="str">
        <f t="shared" si="96"/>
        <v/>
      </c>
      <c r="AZ24" s="137" t="str">
        <f t="shared" si="96"/>
        <v/>
      </c>
      <c r="BA24" s="137" t="str">
        <f t="shared" si="96"/>
        <v/>
      </c>
      <c r="BB24" s="137" t="str">
        <f t="shared" si="96"/>
        <v/>
      </c>
      <c r="BC24" s="137" t="str">
        <f t="shared" si="96"/>
        <v/>
      </c>
      <c r="BD24" s="133">
        <f t="shared" si="96"/>
        <v>4</v>
      </c>
      <c r="BE24" s="137" t="str">
        <f t="shared" si="96"/>
        <v/>
      </c>
      <c r="BF24" s="137" t="str">
        <f t="shared" si="96"/>
        <v/>
      </c>
      <c r="BG24" s="137" t="str">
        <f t="shared" si="96"/>
        <v/>
      </c>
      <c r="BH24" s="137" t="str">
        <f t="shared" si="96"/>
        <v/>
      </c>
      <c r="BI24" s="137" t="str">
        <f t="shared" si="96"/>
        <v/>
      </c>
      <c r="BJ24" s="137" t="str">
        <f t="shared" si="96"/>
        <v/>
      </c>
      <c r="BK24" s="137" t="str">
        <f t="shared" si="96"/>
        <v/>
      </c>
      <c r="BL24" s="137" t="str">
        <f t="shared" si="96"/>
        <v/>
      </c>
      <c r="BM24" s="169" t="str">
        <f t="shared" si="96"/>
        <v/>
      </c>
      <c r="BN24" s="174" t="e">
        <f>$AS24*Assembly!Z$4+$AT24*Assembly!Z$5+$AU24*Assembly!Z$6+$AV24*Assembly!Z$7+$AW24*Assembly!Z$8+$AX24*Assembly!Z$9+$AY24*Assembly!Z$10+$AZ24*Assembly!Z$11+$BA24*Assembly!Z$12+$BB24*Assembly!Z$13+$BC24*Assembly!Z$14+$BD24*Assembly!Z$15+$BE24*Assembly!Z$16+$BF24*Assembly!Z$17+$BG24*Assembly!Z$18+$BH24*Assembly!Z$19+$BI24*Assembly!Z$20+$BJ24*Assembly!Z$21+$BK24*Assembly!Z$22+$BL24*Assembly!Z$23+$BM24*Assembly!Z$24</f>
        <v>#VALUE!</v>
      </c>
      <c r="BO24" s="133" t="e">
        <f t="shared" si="3"/>
        <v>#VALUE!</v>
      </c>
      <c r="BP24" s="301" t="e">
        <f t="shared" si="76"/>
        <v>#VALUE!</v>
      </c>
      <c r="BQ24" s="133" t="e">
        <f>$AS24*Assembly!AD$4+$AT24*Assembly!AD$5+$AU24*Assembly!AD$6+$AV24*Assembly!AD$7+$AW24*Assembly!AD$8+$AX24*Assembly!AD$9+$AY24*Assembly!AD$10+$AZ24*Assembly!AD$11+$BA24*Assembly!AD$12+$BB24*Assembly!AD$13+$BC24*Assembly!AD$14+$BD24*Assembly!AD$15+$BE24*Assembly!AD$16+$BF24*Assembly!AD$17+$BG24*Assembly!AD$18+$BH24*Assembly!AD$19+$BI24*Assembly!AD$20+$BJ24*Assembly!AD$21+$BK24*Assembly!AD$22+$BL24*Assembly!AD$23+$BM24*Assembly!AD$24</f>
        <v>#VALUE!</v>
      </c>
      <c r="BR24" s="177" t="e">
        <f t="shared" si="4"/>
        <v>#VALUE!</v>
      </c>
      <c r="BS24" s="178" t="e">
        <f t="shared" si="5"/>
        <v>#VALUE!</v>
      </c>
      <c r="BT24" s="179" t="e">
        <f t="shared" si="6"/>
        <v>#VALUE!</v>
      </c>
      <c r="BU24" s="178" t="e">
        <f t="shared" si="7"/>
        <v>#VALUE!</v>
      </c>
      <c r="BV24" s="133" t="e">
        <f>$AS24*Assembly!Y$4+$AT24*Assembly!Y$5+$AU24*Assembly!Y$6+$AV24*Assembly!Y$7+$AW24*Assembly!Y$8+$AX24*Assembly!Y$9+$AY24*Assembly!Y$10+$AZ24*Assembly!Y$11+$BA24*Assembly!Y$12+$BB24*Assembly!Y$13+$BC24*Assembly!Y$14+$BD24*Assembly!Y$15+$BE24*Assembly!Y$16+$BF24*Assembly!Y$17+$BG24*Assembly!Y$18+$BH24*Assembly!Y$19+$BI24*Assembly!Y$20+$BJ24*Assembly!Y$21+$BK24*Assembly!Y$22+$BL24*Assembly!Y$23+$BM24*Assembly!Y$24</f>
        <v>#VALUE!</v>
      </c>
      <c r="BW24" s="133" t="e">
        <f t="shared" si="8"/>
        <v>#VALUE!</v>
      </c>
      <c r="BX24" s="130" t="e">
        <f t="shared" si="9"/>
        <v>#VALUE!</v>
      </c>
      <c r="BY24" s="183" t="e">
        <f>$AS24*Assembly!AC$4+$AT24*Assembly!AC$5+$AU24*Assembly!AC$6+$AV24*Assembly!AC$7+$AW24*Assembly!AC$8+$AX24*Assembly!AC$9+$AY24*Assembly!AC$10+$AZ24*Assembly!AC$11+$BA24*Assembly!AC$12+$BB24*Assembly!AC$13+$BC24*Assembly!AC$14+$BD24*Assembly!AC$15+$BE24*Assembly!AC$16+$BF24*Assembly!AC$17+$BG24*Assembly!AC$18+$BH24*Assembly!AC$19+$BI24*Assembly!AC$20+$BJ24*Assembly!AC$21+$BK24*Assembly!AC$22+$BL24*Assembly!AC$23+$BM24*Assembly!AC$24</f>
        <v>#VALUE!</v>
      </c>
      <c r="BZ24" s="164" t="e">
        <f>$AS24*Assembly!M$4+$AT24*Assembly!M$5+$AU24*Assembly!M$6+$AV24*Assembly!M$7+$AW24*Assembly!M$8+$AX24*Assembly!M$9+$AY24*Assembly!M$10+$AZ24*Assembly!M$11+$BA24*Assembly!M$12+$BB24*Assembly!M$13+$BC24*Assembly!M$14+$BD24*Assembly!M$15+$BE24*Assembly!M$16+$BF24*Assembly!M$17+$BG24*Assembly!M$18+$BH24*Assembly!M$19+$BI24*Assembly!M$20+$BJ24*Assembly!M$21+$BK24*Assembly!M$22+$BL24*Assembly!M$23+$BM24*Assembly!M$24</f>
        <v>#VALUE!</v>
      </c>
      <c r="CA24" s="164" t="e">
        <f>$AS24*Assembly!N$4+$AT24*Assembly!N$5+$AU24*Assembly!N$6+$AV24*Assembly!N$7+$AW24*Assembly!N$8+$AX24*Assembly!N$9+$AY24*Assembly!N$10+$AZ24*Assembly!N$11+$BA24*Assembly!N$12+$BB24*Assembly!N$13+$BC24*Assembly!N$14+$BD24*Assembly!N$15+$BE24*Assembly!N$16+$BF24*Assembly!N$17+$BG24*Assembly!N$18+$BH24*Assembly!N$19+$BI24*Assembly!N$20+$BJ24*Assembly!N$21+$BK24*Assembly!N$22+$BL24*Assembly!N$23+$BM24*Assembly!N$24</f>
        <v>#VALUE!</v>
      </c>
      <c r="CB24" s="164" t="e">
        <f>$AS24*Assembly!O$4+$AT24*Assembly!O$5+$AU24*Assembly!O$6+$AV24*Assembly!O$7+$AW24*Assembly!O$8+$AX24*Assembly!O$9+$AY24*Assembly!O$10+$AZ24*Assembly!O$11+$BA24*Assembly!O$12+$BB24*Assembly!O$13+$BC24*Assembly!O$14+$BD24*Assembly!O$15+$BE24*Assembly!O$16+$BF24*Assembly!O$17+$BG24*Assembly!O$18+$BH24*Assembly!O$19+$BI24*Assembly!O$20+$BJ24*Assembly!O$21+$BK24*Assembly!O$22+$BL24*Assembly!O$23+$BM24*Assembly!O$24</f>
        <v>#VALUE!</v>
      </c>
      <c r="CC24" s="156" t="e">
        <f>$AS24*Assembly!P$4+$AT24*Assembly!P$5+$AU24*Assembly!P$6+$AV24*Assembly!P$7+$AW24*Assembly!P$8+$AX24*Assembly!P$9+$AY24*Assembly!P$10+$AZ24*Assembly!P$11+$BA24*Assembly!P$12+$BB24*Assembly!P$13+$BC24*Assembly!P$14+$BD24*Assembly!P$15+$BE24*Assembly!P$16+$BF24*Assembly!P$17+$BG24*Assembly!P$18+$BH24*Assembly!P$19+$BI24*Assembly!P$20+$BJ24*Assembly!P$21+$BK24*Assembly!P$22+$BL24*Assembly!P$23+$BM24*Assembly!P$24</f>
        <v>#VALUE!</v>
      </c>
      <c r="CD24" s="156" t="e">
        <f>$AS24*Assembly!Q$4+$AT24*Assembly!Q$5+$AU24*Assembly!Q$6+$AV24*Assembly!Q$7+$AW24*Assembly!Q$8+$AX24*Assembly!Q$9+$AY24*Assembly!Q$10+$AZ24*Assembly!Q$11+$BA24*Assembly!Q$12+$BB24*Assembly!Q$13+$BC24*Assembly!Q$14+$BD24*Assembly!Q$15+$BE24*Assembly!Q$16+$BF24*Assembly!Q$17+$BG24*Assembly!Q$18+$BH24*Assembly!Q$19+$BI24*Assembly!Q$20+$BJ24*Assembly!Q$21+$BK24*Assembly!Q$22+$BL24*Assembly!Q$23+$BM24*Assembly!Q$24</f>
        <v>#VALUE!</v>
      </c>
      <c r="CE24" s="164" t="e">
        <f>$AS24*Assembly!R$4+$AT24*Assembly!R$5+$AU24*Assembly!R$6+$AV24*Assembly!R$7+$AW24*Assembly!R$8+$AX24*Assembly!R$9+$AY24*Assembly!R$10+$AZ24*Assembly!R$11+$BA24*Assembly!R$12+$BB24*Assembly!R$13+$BC24*Assembly!R$14+$BD24*Assembly!R$15+$BE24*Assembly!R$16+$BF24*Assembly!R$17+$BG24*Assembly!R$18+$BH24*Assembly!R$19+$BI24*Assembly!R$20+$BJ24*Assembly!R$21+$BK24*Assembly!R$22+$BL24*Assembly!R$23+$BM24*Assembly!R$24</f>
        <v>#VALUE!</v>
      </c>
      <c r="CF24" s="156" t="e">
        <f>$AS24*Assembly!S$4+$AT24*Assembly!S$5+$AU24*Assembly!S$6+$AV24*Assembly!S$7+$AW24*Assembly!S$8+$AX24*Assembly!S$9+$AY24*Assembly!S$10+$AZ24*Assembly!S$11+$BA24*Assembly!S$12+$BB24*Assembly!S$13+$BC24*Assembly!S$14+$BD24*Assembly!S$15+$BE24*Assembly!S$16+$BF24*Assembly!S$17+$BG24*Assembly!S$18+$BH24*Assembly!S$19+$BI24*Assembly!S$20+$BJ24*Assembly!S$21+$BK24*Assembly!S$22+$BL24*Assembly!S$23+$BM24*Assembly!S$24</f>
        <v>#VALUE!</v>
      </c>
      <c r="CG24" s="156" t="e">
        <f>$AS24*Assembly!T$4+$AT24*Assembly!T$5+$AU24*Assembly!T$6+$AV24*Assembly!T$7+$AW24*Assembly!T$8+$AX24*Assembly!T$9+$AY24*Assembly!T$10+$AZ24*Assembly!T$11+$BA24*Assembly!T$12+$BB24*Assembly!T$13+$BC24*Assembly!T$14+$BD24*Assembly!T$15+$BE24*Assembly!T$16+$BF24*Assembly!T$17+$BG24*Assembly!T$18+$BH24*Assembly!T$19+$BI24*Assembly!T$20+$BJ24*Assembly!T$21+$BK24*Assembly!T$22+$BL24*Assembly!T$23+$BM24*Assembly!T$24</f>
        <v>#VALUE!</v>
      </c>
      <c r="CH24" s="156" t="e">
        <f>$AS24*Assembly!U$4+$AT24*Assembly!U$5+$AU24*Assembly!U$6+$AV24*Assembly!U$7+$AW24*Assembly!U$8+$AX24*Assembly!U$9+$AY24*Assembly!U$10+$AZ24*Assembly!U$11+$BA24*Assembly!U$12+$BB24*Assembly!U$13+$BC24*Assembly!U$14+$BD24*Assembly!U$15+$BE24*Assembly!U$16+$BF24*Assembly!U$17+$BG24*Assembly!U$18+$BH24*Assembly!U$19+$BI24*Assembly!U$20+$BJ24*Assembly!U$21+$BK24*Assembly!U$22+$BL24*Assembly!U$23+$BM24*Assembly!U$24</f>
        <v>#VALUE!</v>
      </c>
      <c r="CI24" s="164" t="e">
        <f>$AS24*Assembly!V$4+$AT24*Assembly!V$5+$AU24*Assembly!V$6+$AV24*Assembly!V$7+$AW24*Assembly!V$8+$AX24*Assembly!V$9+$AY24*Assembly!V$10+$AZ24*Assembly!V$11+$BA24*Assembly!V$12+$BB24*Assembly!V$13+$BC24*Assembly!V$14+$BD24*Assembly!V$15+$BE24*Assembly!V$16+$BF24*Assembly!V$17+$BG24*Assembly!V$18+$BH24*Assembly!V$19+$BI24*Assembly!V$20+$BJ24*Assembly!V$21+$BK24*Assembly!V$22+$BL24*Assembly!V$23+$BM24*Assembly!V$24</f>
        <v>#VALUE!</v>
      </c>
      <c r="CJ24" s="164" t="e">
        <f>BZ24*Refining!$F$3</f>
        <v>#VALUE!</v>
      </c>
      <c r="CK24" s="164" t="e">
        <f>CA24*Refining!$F$4</f>
        <v>#VALUE!</v>
      </c>
      <c r="CL24" s="164" t="e">
        <f>CB24*Refining!$F$5</f>
        <v>#VALUE!</v>
      </c>
      <c r="CM24" s="164" t="e">
        <f>CC24*Refining!$F$6</f>
        <v>#VALUE!</v>
      </c>
      <c r="CN24" s="164" t="e">
        <f>CD24*Refining!$F$7</f>
        <v>#VALUE!</v>
      </c>
      <c r="CO24" s="164" t="e">
        <f>CE24*Refining!$F$8</f>
        <v>#VALUE!</v>
      </c>
      <c r="CP24" s="164" t="e">
        <f>CF24*Refining!$F$9</f>
        <v>#VALUE!</v>
      </c>
      <c r="CQ24" s="164" t="e">
        <f>CG24*Refining!$F$10</f>
        <v>#VALUE!</v>
      </c>
      <c r="CR24" s="164" t="e">
        <f>CH24*Refining!$F$11</f>
        <v>#VALUE!</v>
      </c>
      <c r="CS24" s="164" t="e">
        <f>CI24*Refining!$F$12</f>
        <v>#VALUE!</v>
      </c>
      <c r="CT24" s="185" t="e">
        <f t="shared" ref="CT24:DM24" si="97">IF(BZ24 = 0, "", BZ24)</f>
        <v>#VALUE!</v>
      </c>
      <c r="CU24" s="189" t="e">
        <f t="shared" si="97"/>
        <v>#VALUE!</v>
      </c>
      <c r="CV24" s="189" t="e">
        <f t="shared" si="97"/>
        <v>#VALUE!</v>
      </c>
      <c r="CW24" s="186" t="e">
        <f t="shared" si="97"/>
        <v>#VALUE!</v>
      </c>
      <c r="CX24" s="186" t="e">
        <f t="shared" si="97"/>
        <v>#VALUE!</v>
      </c>
      <c r="CY24" s="186" t="e">
        <f t="shared" si="97"/>
        <v>#VALUE!</v>
      </c>
      <c r="CZ24" s="186" t="e">
        <f t="shared" si="97"/>
        <v>#VALUE!</v>
      </c>
      <c r="DA24" s="186" t="e">
        <f t="shared" si="97"/>
        <v>#VALUE!</v>
      </c>
      <c r="DB24" s="186" t="e">
        <f t="shared" si="97"/>
        <v>#VALUE!</v>
      </c>
      <c r="DC24" s="187" t="e">
        <f t="shared" si="97"/>
        <v>#VALUE!</v>
      </c>
      <c r="DD24" s="185" t="e">
        <f t="shared" si="97"/>
        <v>#VALUE!</v>
      </c>
      <c r="DE24" s="189" t="e">
        <f t="shared" si="97"/>
        <v>#VALUE!</v>
      </c>
      <c r="DF24" s="189" t="e">
        <f t="shared" si="97"/>
        <v>#VALUE!</v>
      </c>
      <c r="DG24" s="186" t="e">
        <f t="shared" si="97"/>
        <v>#VALUE!</v>
      </c>
      <c r="DH24" s="211" t="e">
        <f t="shared" si="97"/>
        <v>#VALUE!</v>
      </c>
      <c r="DI24" s="186" t="e">
        <f t="shared" si="97"/>
        <v>#VALUE!</v>
      </c>
      <c r="DJ24" s="186" t="e">
        <f t="shared" si="97"/>
        <v>#VALUE!</v>
      </c>
      <c r="DK24" s="186" t="e">
        <f t="shared" si="97"/>
        <v>#VALUE!</v>
      </c>
      <c r="DL24" s="186" t="e">
        <f t="shared" si="97"/>
        <v>#VALUE!</v>
      </c>
      <c r="DM24" s="187" t="e">
        <f t="shared" si="97"/>
        <v>#VALUE!</v>
      </c>
      <c r="DN24" s="185" t="e">
        <f t="shared" si="11"/>
        <v>#VALUE!</v>
      </c>
      <c r="DO24" s="189" t="e">
        <f t="shared" si="12"/>
        <v>#VALUE!</v>
      </c>
      <c r="DP24" s="120" t="e">
        <f t="shared" si="13"/>
        <v>#VALUE!</v>
      </c>
      <c r="DQ24" s="133" t="e">
        <f>CT24*'Ores &amp; Ingots'!$C$3+CU24*'Ores &amp; Ingots'!$C$4+CV24*'Ores &amp; Ingots'!$C$5+CW24*'Ores &amp; Ingots'!$C$6+CX24*'Ores &amp; Ingots'!$C$7+CY24*'Ores &amp; Ingots'!$C$8+CZ24*'Ores &amp; Ingots'!$C$9+DA24*'Ores &amp; Ingots'!$C$10+DB24*'Ores &amp; Ingots'!$C$11+DC24*'Ores &amp; Ingots'!$C$12</f>
        <v>#VALUE!</v>
      </c>
      <c r="DR24" s="133" t="e">
        <f>DD24*'Ores &amp; Ingots'!$B$3+DE24*'Ores &amp; Ingots'!$B$4+DF24*'Ores &amp; Ingots'!$B$5+DG24*'Ores &amp; Ingots'!$B$6+DH24*'Ores &amp; Ingots'!$B$7+DI24*'Ores &amp; Ingots'!$B$8+DJ24*'Ores &amp; Ingots'!$B$9+DK24*'Ores &amp; Ingots'!$B$10+DL24*'Ores &amp; Ingots'!$B$11+DM24*'Ores &amp; Ingots'!$B$12</f>
        <v>#VALUE!</v>
      </c>
      <c r="DS24" s="189" t="e">
        <f>CT24*Refining!$G$3+CU24*Refining!$G$4+CV24*Refining!$G$5+CW24*Refining!$G$6+CX24*Refining!$G$7+CY24*Refining!$G$8+CZ24*Refining!$G$9+DA24*Refining!$G$10+DB24*Refining!$G$11+DC24*Refining!$G$12</f>
        <v>#VALUE!</v>
      </c>
      <c r="DT24" s="189" t="e">
        <f t="shared" si="14"/>
        <v>#VALUE!</v>
      </c>
      <c r="DU24" s="192" t="e">
        <f t="shared" si="15"/>
        <v>#VALUE!</v>
      </c>
      <c r="DV24" s="185" t="e">
        <f t="shared" si="16"/>
        <v>#VALUE!</v>
      </c>
      <c r="DW24" s="194" t="e">
        <f t="shared" ref="DW24:DX24" si="98">DV24/60</f>
        <v>#VALUE!</v>
      </c>
      <c r="DX24" s="194" t="e">
        <f t="shared" si="98"/>
        <v>#VALUE!</v>
      </c>
      <c r="DY24" s="185" t="e">
        <f t="shared" si="18"/>
        <v>#VALUE!</v>
      </c>
      <c r="DZ24" s="194" t="e">
        <f t="shared" ref="DZ24:EA24" si="99">DY24/1000</f>
        <v>#VALUE!</v>
      </c>
      <c r="EA24" s="196" t="e">
        <f t="shared" si="99"/>
        <v>#VALUE!</v>
      </c>
      <c r="EB24" s="130" t="e">
        <f t="shared" si="20"/>
        <v>#VALUE!</v>
      </c>
      <c r="EC24" s="132" t="e">
        <f t="shared" si="21"/>
        <v>#VALUE!</v>
      </c>
      <c r="ED24" s="133"/>
    </row>
    <row r="25" spans="1:134" ht="15.75" customHeight="1" x14ac:dyDescent="0.2">
      <c r="A25" s="864"/>
      <c r="B25" s="135" t="s">
        <v>247</v>
      </c>
      <c r="C25" s="137" t="s">
        <v>156</v>
      </c>
      <c r="D25" s="137">
        <v>3</v>
      </c>
      <c r="E25" s="137">
        <v>3</v>
      </c>
      <c r="F25" s="137">
        <v>3</v>
      </c>
      <c r="G25" s="139">
        <f t="shared" si="0"/>
        <v>421.875</v>
      </c>
      <c r="H25" s="140">
        <v>40</v>
      </c>
      <c r="I25" s="140">
        <v>40</v>
      </c>
      <c r="J25" s="140">
        <f>H25/Main!$D$9</f>
        <v>8</v>
      </c>
      <c r="K25" s="140">
        <f>I25/Main!$D$10</f>
        <v>20</v>
      </c>
      <c r="L25" s="140">
        <f t="shared" si="1"/>
        <v>2.5</v>
      </c>
      <c r="M25" s="140">
        <v>1</v>
      </c>
      <c r="N25" s="307">
        <v>1E-3</v>
      </c>
      <c r="O25" s="145">
        <v>10000000</v>
      </c>
      <c r="P25" s="145"/>
      <c r="Q25" s="143"/>
      <c r="R25" s="146"/>
      <c r="S25" s="145">
        <v>6000000</v>
      </c>
      <c r="T25" s="143"/>
      <c r="U25" s="198"/>
      <c r="V25" s="143"/>
      <c r="W25" s="148" t="s">
        <v>28</v>
      </c>
      <c r="X25" s="151">
        <v>150</v>
      </c>
      <c r="Y25" s="151">
        <v>0</v>
      </c>
      <c r="Z25" s="151">
        <v>0</v>
      </c>
      <c r="AA25" s="152">
        <v>40</v>
      </c>
      <c r="AB25" s="151">
        <v>180</v>
      </c>
      <c r="AC25" s="151">
        <v>0</v>
      </c>
      <c r="AD25" s="151">
        <v>0</v>
      </c>
      <c r="AE25" s="151">
        <v>0</v>
      </c>
      <c r="AF25" s="151">
        <v>0</v>
      </c>
      <c r="AG25" s="151">
        <v>0</v>
      </c>
      <c r="AH25" s="151">
        <v>0</v>
      </c>
      <c r="AI25" s="151">
        <v>250</v>
      </c>
      <c r="AJ25" s="151">
        <v>0</v>
      </c>
      <c r="AK25" s="151">
        <v>0</v>
      </c>
      <c r="AL25" s="151">
        <v>0</v>
      </c>
      <c r="AM25" s="151">
        <v>0</v>
      </c>
      <c r="AN25" s="151">
        <v>0</v>
      </c>
      <c r="AO25" s="151">
        <v>0</v>
      </c>
      <c r="AP25" s="151">
        <v>0</v>
      </c>
      <c r="AQ25" s="151">
        <v>0</v>
      </c>
      <c r="AR25" s="151">
        <v>0</v>
      </c>
      <c r="AS25" s="174">
        <f t="shared" ref="AS25:BM25" si="100">IF(X25 = 0, "", X25)</f>
        <v>150</v>
      </c>
      <c r="AT25" s="137" t="str">
        <f t="shared" si="100"/>
        <v/>
      </c>
      <c r="AU25" s="137" t="str">
        <f t="shared" si="100"/>
        <v/>
      </c>
      <c r="AV25" s="167">
        <f t="shared" si="100"/>
        <v>40</v>
      </c>
      <c r="AW25" s="133">
        <f t="shared" si="100"/>
        <v>180</v>
      </c>
      <c r="AX25" s="137" t="str">
        <f t="shared" si="100"/>
        <v/>
      </c>
      <c r="AY25" s="137" t="str">
        <f t="shared" si="100"/>
        <v/>
      </c>
      <c r="AZ25" s="137" t="str">
        <f t="shared" si="100"/>
        <v/>
      </c>
      <c r="BA25" s="137" t="str">
        <f t="shared" si="100"/>
        <v/>
      </c>
      <c r="BB25" s="137" t="str">
        <f t="shared" si="100"/>
        <v/>
      </c>
      <c r="BC25" s="137" t="str">
        <f t="shared" si="100"/>
        <v/>
      </c>
      <c r="BD25" s="133">
        <f t="shared" si="100"/>
        <v>250</v>
      </c>
      <c r="BE25" s="137" t="str">
        <f t="shared" si="100"/>
        <v/>
      </c>
      <c r="BF25" s="137" t="str">
        <f t="shared" si="100"/>
        <v/>
      </c>
      <c r="BG25" s="137" t="str">
        <f t="shared" si="100"/>
        <v/>
      </c>
      <c r="BH25" s="137" t="str">
        <f t="shared" si="100"/>
        <v/>
      </c>
      <c r="BI25" s="137" t="str">
        <f t="shared" si="100"/>
        <v/>
      </c>
      <c r="BJ25" s="137" t="str">
        <f t="shared" si="100"/>
        <v/>
      </c>
      <c r="BK25" s="137" t="str">
        <f t="shared" si="100"/>
        <v/>
      </c>
      <c r="BL25" s="137" t="str">
        <f t="shared" si="100"/>
        <v/>
      </c>
      <c r="BM25" s="169" t="str">
        <f t="shared" si="100"/>
        <v/>
      </c>
      <c r="BN25" s="174" t="e">
        <f>$AS25*Assembly!Z$4+$AT25*Assembly!Z$5+$AU25*Assembly!Z$6+$AV25*Assembly!Z$7+$AW25*Assembly!Z$8+$AX25*Assembly!Z$9+$AY25*Assembly!Z$10+$AZ25*Assembly!Z$11+$BA25*Assembly!Z$12+$BB25*Assembly!Z$13+$BC25*Assembly!Z$14+$BD25*Assembly!Z$15+$BE25*Assembly!Z$16+$BF25*Assembly!Z$17+$BG25*Assembly!Z$18+$BH25*Assembly!Z$19+$BI25*Assembly!Z$20+$BJ25*Assembly!Z$21+$BK25*Assembly!Z$22+$BL25*Assembly!Z$23+$BM25*Assembly!Z$24</f>
        <v>#VALUE!</v>
      </c>
      <c r="BO25" s="133" t="e">
        <f t="shared" si="3"/>
        <v>#VALUE!</v>
      </c>
      <c r="BP25" s="301" t="e">
        <f t="shared" si="76"/>
        <v>#VALUE!</v>
      </c>
      <c r="BQ25" s="133" t="e">
        <f>$AS25*Assembly!AD$4+$AT25*Assembly!AD$5+$AU25*Assembly!AD$6+$AV25*Assembly!AD$7+$AW25*Assembly!AD$8+$AX25*Assembly!AD$9+$AY25*Assembly!AD$10+$AZ25*Assembly!AD$11+$BA25*Assembly!AD$12+$BB25*Assembly!AD$13+$BC25*Assembly!AD$14+$BD25*Assembly!AD$15+$BE25*Assembly!AD$16+$BF25*Assembly!AD$17+$BG25*Assembly!AD$18+$BH25*Assembly!AD$19+$BI25*Assembly!AD$20+$BJ25*Assembly!AD$21+$BK25*Assembly!AD$22+$BL25*Assembly!AD$23+$BM25*Assembly!AD$24</f>
        <v>#VALUE!</v>
      </c>
      <c r="BR25" s="177" t="e">
        <f t="shared" si="4"/>
        <v>#VALUE!</v>
      </c>
      <c r="BS25" s="178" t="e">
        <f t="shared" si="5"/>
        <v>#VALUE!</v>
      </c>
      <c r="BT25" s="179" t="e">
        <f t="shared" si="6"/>
        <v>#VALUE!</v>
      </c>
      <c r="BU25" s="178" t="e">
        <f t="shared" si="7"/>
        <v>#VALUE!</v>
      </c>
      <c r="BV25" s="133" t="e">
        <f>$AS25*Assembly!Y$4+$AT25*Assembly!Y$5+$AU25*Assembly!Y$6+$AV25*Assembly!Y$7+$AW25*Assembly!Y$8+$AX25*Assembly!Y$9+$AY25*Assembly!Y$10+$AZ25*Assembly!Y$11+$BA25*Assembly!Y$12+$BB25*Assembly!Y$13+$BC25*Assembly!Y$14+$BD25*Assembly!Y$15+$BE25*Assembly!Y$16+$BF25*Assembly!Y$17+$BG25*Assembly!Y$18+$BH25*Assembly!Y$19+$BI25*Assembly!Y$20+$BJ25*Assembly!Y$21+$BK25*Assembly!Y$22+$BL25*Assembly!Y$23+$BM25*Assembly!Y$24</f>
        <v>#VALUE!</v>
      </c>
      <c r="BW25" s="133" t="e">
        <f t="shared" si="8"/>
        <v>#VALUE!</v>
      </c>
      <c r="BX25" s="130" t="e">
        <f t="shared" si="9"/>
        <v>#VALUE!</v>
      </c>
      <c r="BY25" s="183" t="e">
        <f>$AS25*Assembly!AC$4+$AT25*Assembly!AC$5+$AU25*Assembly!AC$6+$AV25*Assembly!AC$7+$AW25*Assembly!AC$8+$AX25*Assembly!AC$9+$AY25*Assembly!AC$10+$AZ25*Assembly!AC$11+$BA25*Assembly!AC$12+$BB25*Assembly!AC$13+$BC25*Assembly!AC$14+$BD25*Assembly!AC$15+$BE25*Assembly!AC$16+$BF25*Assembly!AC$17+$BG25*Assembly!AC$18+$BH25*Assembly!AC$19+$BI25*Assembly!AC$20+$BJ25*Assembly!AC$21+$BK25*Assembly!AC$22+$BL25*Assembly!AC$23+$BM25*Assembly!AC$24</f>
        <v>#VALUE!</v>
      </c>
      <c r="BZ25" s="145" t="e">
        <f>$AS25*Assembly!M$4+$AT25*Assembly!M$5+$AU25*Assembly!M$6+$AV25*Assembly!M$7+$AW25*Assembly!M$8+$AX25*Assembly!M$9+$AY25*Assembly!M$10+$AZ25*Assembly!M$11+$BA25*Assembly!M$12+$BB25*Assembly!M$13+$BC25*Assembly!M$14+$BD25*Assembly!M$15+$BE25*Assembly!M$16+$BF25*Assembly!M$17+$BG25*Assembly!M$18+$BH25*Assembly!M$19+$BI25*Assembly!M$20+$BJ25*Assembly!M$21+$BK25*Assembly!M$22+$BL25*Assembly!M$23+$BM25*Assembly!M$24</f>
        <v>#VALUE!</v>
      </c>
      <c r="CA25" s="145" t="e">
        <f>$AS25*Assembly!N$4+$AT25*Assembly!N$5+$AU25*Assembly!N$6+$AV25*Assembly!N$7+$AW25*Assembly!N$8+$AX25*Assembly!N$9+$AY25*Assembly!N$10+$AZ25*Assembly!N$11+$BA25*Assembly!N$12+$BB25*Assembly!N$13+$BC25*Assembly!N$14+$BD25*Assembly!N$15+$BE25*Assembly!N$16+$BF25*Assembly!N$17+$BG25*Assembly!N$18+$BH25*Assembly!N$19+$BI25*Assembly!N$20+$BJ25*Assembly!N$21+$BK25*Assembly!N$22+$BL25*Assembly!N$23+$BM25*Assembly!N$24</f>
        <v>#VALUE!</v>
      </c>
      <c r="CB25" s="145" t="e">
        <f>$AS25*Assembly!O$4+$AT25*Assembly!O$5+$AU25*Assembly!O$6+$AV25*Assembly!O$7+$AW25*Assembly!O$8+$AX25*Assembly!O$9+$AY25*Assembly!O$10+$AZ25*Assembly!O$11+$BA25*Assembly!O$12+$BB25*Assembly!O$13+$BC25*Assembly!O$14+$BD25*Assembly!O$15+$BE25*Assembly!O$16+$BF25*Assembly!O$17+$BG25*Assembly!O$18+$BH25*Assembly!O$19+$BI25*Assembly!O$20+$BJ25*Assembly!O$21+$BK25*Assembly!O$22+$BL25*Assembly!O$23+$BM25*Assembly!O$24</f>
        <v>#VALUE!</v>
      </c>
      <c r="CC25" s="140" t="e">
        <f>$AS25*Assembly!P$4+$AT25*Assembly!P$5+$AU25*Assembly!P$6+$AV25*Assembly!P$7+$AW25*Assembly!P$8+$AX25*Assembly!P$9+$AY25*Assembly!P$10+$AZ25*Assembly!P$11+$BA25*Assembly!P$12+$BB25*Assembly!P$13+$BC25*Assembly!P$14+$BD25*Assembly!P$15+$BE25*Assembly!P$16+$BF25*Assembly!P$17+$BG25*Assembly!P$18+$BH25*Assembly!P$19+$BI25*Assembly!P$20+$BJ25*Assembly!P$21+$BK25*Assembly!P$22+$BL25*Assembly!P$23+$BM25*Assembly!P$24</f>
        <v>#VALUE!</v>
      </c>
      <c r="CD25" s="140" t="e">
        <f>$AS25*Assembly!Q$4+$AT25*Assembly!Q$5+$AU25*Assembly!Q$6+$AV25*Assembly!Q$7+$AW25*Assembly!Q$8+$AX25*Assembly!Q$9+$AY25*Assembly!Q$10+$AZ25*Assembly!Q$11+$BA25*Assembly!Q$12+$BB25*Assembly!Q$13+$BC25*Assembly!Q$14+$BD25*Assembly!Q$15+$BE25*Assembly!Q$16+$BF25*Assembly!Q$17+$BG25*Assembly!Q$18+$BH25*Assembly!Q$19+$BI25*Assembly!Q$20+$BJ25*Assembly!Q$21+$BK25*Assembly!Q$22+$BL25*Assembly!Q$23+$BM25*Assembly!Q$24</f>
        <v>#VALUE!</v>
      </c>
      <c r="CE25" s="145" t="e">
        <f>$AS25*Assembly!R$4+$AT25*Assembly!R$5+$AU25*Assembly!R$6+$AV25*Assembly!R$7+$AW25*Assembly!R$8+$AX25*Assembly!R$9+$AY25*Assembly!R$10+$AZ25*Assembly!R$11+$BA25*Assembly!R$12+$BB25*Assembly!R$13+$BC25*Assembly!R$14+$BD25*Assembly!R$15+$BE25*Assembly!R$16+$BF25*Assembly!R$17+$BG25*Assembly!R$18+$BH25*Assembly!R$19+$BI25*Assembly!R$20+$BJ25*Assembly!R$21+$BK25*Assembly!R$22+$BL25*Assembly!R$23+$BM25*Assembly!R$24</f>
        <v>#VALUE!</v>
      </c>
      <c r="CF25" s="140" t="e">
        <f>$AS25*Assembly!S$4+$AT25*Assembly!S$5+$AU25*Assembly!S$6+$AV25*Assembly!S$7+$AW25*Assembly!S$8+$AX25*Assembly!S$9+$AY25*Assembly!S$10+$AZ25*Assembly!S$11+$BA25*Assembly!S$12+$BB25*Assembly!S$13+$BC25*Assembly!S$14+$BD25*Assembly!S$15+$BE25*Assembly!S$16+$BF25*Assembly!S$17+$BG25*Assembly!S$18+$BH25*Assembly!S$19+$BI25*Assembly!S$20+$BJ25*Assembly!S$21+$BK25*Assembly!S$22+$BL25*Assembly!S$23+$BM25*Assembly!S$24</f>
        <v>#VALUE!</v>
      </c>
      <c r="CG25" s="140" t="e">
        <f>$AS25*Assembly!T$4+$AT25*Assembly!T$5+$AU25*Assembly!T$6+$AV25*Assembly!T$7+$AW25*Assembly!T$8+$AX25*Assembly!T$9+$AY25*Assembly!T$10+$AZ25*Assembly!T$11+$BA25*Assembly!T$12+$BB25*Assembly!T$13+$BC25*Assembly!T$14+$BD25*Assembly!T$15+$BE25*Assembly!T$16+$BF25*Assembly!T$17+$BG25*Assembly!T$18+$BH25*Assembly!T$19+$BI25*Assembly!T$20+$BJ25*Assembly!T$21+$BK25*Assembly!T$22+$BL25*Assembly!T$23+$BM25*Assembly!T$24</f>
        <v>#VALUE!</v>
      </c>
      <c r="CH25" s="140" t="e">
        <f>$AS25*Assembly!U$4+$AT25*Assembly!U$5+$AU25*Assembly!U$6+$AV25*Assembly!U$7+$AW25*Assembly!U$8+$AX25*Assembly!U$9+$AY25*Assembly!U$10+$AZ25*Assembly!U$11+$BA25*Assembly!U$12+$BB25*Assembly!U$13+$BC25*Assembly!U$14+$BD25*Assembly!U$15+$BE25*Assembly!U$16+$BF25*Assembly!U$17+$BG25*Assembly!U$18+$BH25*Assembly!U$19+$BI25*Assembly!U$20+$BJ25*Assembly!U$21+$BK25*Assembly!U$22+$BL25*Assembly!U$23+$BM25*Assembly!U$24</f>
        <v>#VALUE!</v>
      </c>
      <c r="CI25" s="145" t="e">
        <f>$AS25*Assembly!V$4+$AT25*Assembly!V$5+$AU25*Assembly!V$6+$AV25*Assembly!V$7+$AW25*Assembly!V$8+$AX25*Assembly!V$9+$AY25*Assembly!V$10+$AZ25*Assembly!V$11+$BA25*Assembly!V$12+$BB25*Assembly!V$13+$BC25*Assembly!V$14+$BD25*Assembly!V$15+$BE25*Assembly!V$16+$BF25*Assembly!V$17+$BG25*Assembly!V$18+$BH25*Assembly!V$19+$BI25*Assembly!V$20+$BJ25*Assembly!V$21+$BK25*Assembly!V$22+$BL25*Assembly!V$23+$BM25*Assembly!V$24</f>
        <v>#VALUE!</v>
      </c>
      <c r="CJ25" s="145" t="e">
        <f>BZ25*Refining!$F$3</f>
        <v>#VALUE!</v>
      </c>
      <c r="CK25" s="145" t="e">
        <f>CA25*Refining!$F$4</f>
        <v>#VALUE!</v>
      </c>
      <c r="CL25" s="145" t="e">
        <f>CB25*Refining!$F$5</f>
        <v>#VALUE!</v>
      </c>
      <c r="CM25" s="145" t="e">
        <f>CC25*Refining!$F$6</f>
        <v>#VALUE!</v>
      </c>
      <c r="CN25" s="145" t="e">
        <f>CD25*Refining!$F$7</f>
        <v>#VALUE!</v>
      </c>
      <c r="CO25" s="145" t="e">
        <f>CE25*Refining!$F$8</f>
        <v>#VALUE!</v>
      </c>
      <c r="CP25" s="145" t="e">
        <f>CF25*Refining!$F$9</f>
        <v>#VALUE!</v>
      </c>
      <c r="CQ25" s="145" t="e">
        <f>CG25*Refining!$F$10</f>
        <v>#VALUE!</v>
      </c>
      <c r="CR25" s="145" t="e">
        <f>CH25*Refining!$F$11</f>
        <v>#VALUE!</v>
      </c>
      <c r="CS25" s="145" t="e">
        <f>CI25*Refining!$F$12</f>
        <v>#VALUE!</v>
      </c>
      <c r="CT25" s="185" t="e">
        <f t="shared" ref="CT25:DM25" si="101">IF(BZ25 = 0, "", BZ25)</f>
        <v>#VALUE!</v>
      </c>
      <c r="CU25" s="189" t="e">
        <f t="shared" si="101"/>
        <v>#VALUE!</v>
      </c>
      <c r="CV25" s="189" t="e">
        <f t="shared" si="101"/>
        <v>#VALUE!</v>
      </c>
      <c r="CW25" s="186" t="e">
        <f t="shared" si="101"/>
        <v>#VALUE!</v>
      </c>
      <c r="CX25" s="186" t="e">
        <f t="shared" si="101"/>
        <v>#VALUE!</v>
      </c>
      <c r="CY25" s="186" t="e">
        <f t="shared" si="101"/>
        <v>#VALUE!</v>
      </c>
      <c r="CZ25" s="186" t="e">
        <f t="shared" si="101"/>
        <v>#VALUE!</v>
      </c>
      <c r="DA25" s="186" t="e">
        <f t="shared" si="101"/>
        <v>#VALUE!</v>
      </c>
      <c r="DB25" s="186" t="e">
        <f t="shared" si="101"/>
        <v>#VALUE!</v>
      </c>
      <c r="DC25" s="187" t="e">
        <f t="shared" si="101"/>
        <v>#VALUE!</v>
      </c>
      <c r="DD25" s="185" t="e">
        <f t="shared" si="101"/>
        <v>#VALUE!</v>
      </c>
      <c r="DE25" s="189" t="e">
        <f t="shared" si="101"/>
        <v>#VALUE!</v>
      </c>
      <c r="DF25" s="189" t="e">
        <f t="shared" si="101"/>
        <v>#VALUE!</v>
      </c>
      <c r="DG25" s="186" t="e">
        <f t="shared" si="101"/>
        <v>#VALUE!</v>
      </c>
      <c r="DH25" s="211" t="e">
        <f t="shared" si="101"/>
        <v>#VALUE!</v>
      </c>
      <c r="DI25" s="186" t="e">
        <f t="shared" si="101"/>
        <v>#VALUE!</v>
      </c>
      <c r="DJ25" s="186" t="e">
        <f t="shared" si="101"/>
        <v>#VALUE!</v>
      </c>
      <c r="DK25" s="186" t="e">
        <f t="shared" si="101"/>
        <v>#VALUE!</v>
      </c>
      <c r="DL25" s="186" t="e">
        <f t="shared" si="101"/>
        <v>#VALUE!</v>
      </c>
      <c r="DM25" s="187" t="e">
        <f t="shared" si="101"/>
        <v>#VALUE!</v>
      </c>
      <c r="DN25" s="185" t="e">
        <f t="shared" si="11"/>
        <v>#VALUE!</v>
      </c>
      <c r="DO25" s="189" t="e">
        <f t="shared" si="12"/>
        <v>#VALUE!</v>
      </c>
      <c r="DP25" s="120" t="e">
        <f t="shared" si="13"/>
        <v>#VALUE!</v>
      </c>
      <c r="DQ25" s="133" t="e">
        <f>CT25*'Ores &amp; Ingots'!$C$3+CU25*'Ores &amp; Ingots'!$C$4+CV25*'Ores &amp; Ingots'!$C$5+CW25*'Ores &amp; Ingots'!$C$6+CX25*'Ores &amp; Ingots'!$C$7+CY25*'Ores &amp; Ingots'!$C$8+CZ25*'Ores &amp; Ingots'!$C$9+DA25*'Ores &amp; Ingots'!$C$10+DB25*'Ores &amp; Ingots'!$C$11+DC25*'Ores &amp; Ingots'!$C$12</f>
        <v>#VALUE!</v>
      </c>
      <c r="DR25" s="133" t="e">
        <f>DD25*'Ores &amp; Ingots'!$B$3+DE25*'Ores &amp; Ingots'!$B$4+DF25*'Ores &amp; Ingots'!$B$5+DG25*'Ores &amp; Ingots'!$B$6+DH25*'Ores &amp; Ingots'!$B$7+DI25*'Ores &amp; Ingots'!$B$8+DJ25*'Ores &amp; Ingots'!$B$9+DK25*'Ores &amp; Ingots'!$B$10+DL25*'Ores &amp; Ingots'!$B$11+DM25*'Ores &amp; Ingots'!$B$12</f>
        <v>#VALUE!</v>
      </c>
      <c r="DS25" s="189" t="e">
        <f>CT25*Refining!$G$3+CU25*Refining!$G$4+CV25*Refining!$G$5+CW25*Refining!$G$6+CX25*Refining!$G$7+CY25*Refining!$G$8+CZ25*Refining!$G$9+DA25*Refining!$G$10+DB25*Refining!$G$11+DC25*Refining!$G$12</f>
        <v>#VALUE!</v>
      </c>
      <c r="DT25" s="189" t="e">
        <f t="shared" si="14"/>
        <v>#VALUE!</v>
      </c>
      <c r="DU25" s="192" t="e">
        <f t="shared" si="15"/>
        <v>#VALUE!</v>
      </c>
      <c r="DV25" s="185" t="e">
        <f t="shared" si="16"/>
        <v>#VALUE!</v>
      </c>
      <c r="DW25" s="194" t="e">
        <f t="shared" ref="DW25:DX25" si="102">DV25/60</f>
        <v>#VALUE!</v>
      </c>
      <c r="DX25" s="194" t="e">
        <f t="shared" si="102"/>
        <v>#VALUE!</v>
      </c>
      <c r="DY25" s="185" t="e">
        <f t="shared" si="18"/>
        <v>#VALUE!</v>
      </c>
      <c r="DZ25" s="194" t="e">
        <f t="shared" ref="DZ25:EA25" si="103">DY25/1000</f>
        <v>#VALUE!</v>
      </c>
      <c r="EA25" s="196" t="e">
        <f t="shared" si="103"/>
        <v>#VALUE!</v>
      </c>
      <c r="EB25" s="130" t="e">
        <f t="shared" si="20"/>
        <v>#VALUE!</v>
      </c>
      <c r="EC25" s="132" t="e">
        <f t="shared" si="21"/>
        <v>#VALUE!</v>
      </c>
      <c r="ED25" s="133"/>
    </row>
    <row r="26" spans="1:134" ht="15.75" customHeight="1" x14ac:dyDescent="0.2">
      <c r="A26" s="864"/>
      <c r="B26" s="135" t="s">
        <v>247</v>
      </c>
      <c r="C26" s="137" t="s">
        <v>155</v>
      </c>
      <c r="D26" s="137">
        <v>3</v>
      </c>
      <c r="E26" s="137">
        <v>3</v>
      </c>
      <c r="F26" s="137">
        <v>3</v>
      </c>
      <c r="G26" s="154">
        <f t="shared" si="0"/>
        <v>3.375</v>
      </c>
      <c r="H26" s="156">
        <v>40</v>
      </c>
      <c r="I26" s="156">
        <v>40</v>
      </c>
      <c r="J26" s="156">
        <f>H26/Main!$D$9</f>
        <v>8</v>
      </c>
      <c r="K26" s="156">
        <f>I26/Main!$D$10</f>
        <v>20</v>
      </c>
      <c r="L26" s="156">
        <f t="shared" si="1"/>
        <v>2.5</v>
      </c>
      <c r="M26" s="156">
        <v>1</v>
      </c>
      <c r="N26" s="308">
        <v>1E-3</v>
      </c>
      <c r="O26" s="164">
        <v>800000</v>
      </c>
      <c r="P26" s="164"/>
      <c r="Q26" s="159"/>
      <c r="R26" s="166"/>
      <c r="S26" s="164">
        <v>400000</v>
      </c>
      <c r="T26" s="159"/>
      <c r="U26" s="170"/>
      <c r="V26" s="159"/>
      <c r="W26" s="172"/>
      <c r="X26" s="151">
        <v>30</v>
      </c>
      <c r="Y26" s="151">
        <v>0</v>
      </c>
      <c r="Z26" s="151">
        <v>0</v>
      </c>
      <c r="AA26" s="152">
        <v>10</v>
      </c>
      <c r="AB26" s="151">
        <v>30</v>
      </c>
      <c r="AC26" s="151">
        <v>0</v>
      </c>
      <c r="AD26" s="151">
        <v>0</v>
      </c>
      <c r="AE26" s="151">
        <v>0</v>
      </c>
      <c r="AF26" s="151">
        <v>0</v>
      </c>
      <c r="AG26" s="151">
        <v>0</v>
      </c>
      <c r="AH26" s="151">
        <v>0</v>
      </c>
      <c r="AI26" s="151">
        <v>22</v>
      </c>
      <c r="AJ26" s="151">
        <v>0</v>
      </c>
      <c r="AK26" s="151">
        <v>0</v>
      </c>
      <c r="AL26" s="151">
        <v>0</v>
      </c>
      <c r="AM26" s="151">
        <v>0</v>
      </c>
      <c r="AN26" s="151">
        <v>0</v>
      </c>
      <c r="AO26" s="151">
        <v>0</v>
      </c>
      <c r="AP26" s="151">
        <v>0</v>
      </c>
      <c r="AQ26" s="151">
        <v>0</v>
      </c>
      <c r="AR26" s="151">
        <v>0</v>
      </c>
      <c r="AS26" s="174">
        <f t="shared" ref="AS26:BM26" si="104">IF(X26 = 0, "", X26)</f>
        <v>30</v>
      </c>
      <c r="AT26" s="137" t="str">
        <f t="shared" si="104"/>
        <v/>
      </c>
      <c r="AU26" s="137" t="str">
        <f t="shared" si="104"/>
        <v/>
      </c>
      <c r="AV26" s="167">
        <f t="shared" si="104"/>
        <v>10</v>
      </c>
      <c r="AW26" s="133">
        <f t="shared" si="104"/>
        <v>30</v>
      </c>
      <c r="AX26" s="137" t="str">
        <f t="shared" si="104"/>
        <v/>
      </c>
      <c r="AY26" s="137" t="str">
        <f t="shared" si="104"/>
        <v/>
      </c>
      <c r="AZ26" s="137" t="str">
        <f t="shared" si="104"/>
        <v/>
      </c>
      <c r="BA26" s="137" t="str">
        <f t="shared" si="104"/>
        <v/>
      </c>
      <c r="BB26" s="137" t="str">
        <f t="shared" si="104"/>
        <v/>
      </c>
      <c r="BC26" s="137" t="str">
        <f t="shared" si="104"/>
        <v/>
      </c>
      <c r="BD26" s="133">
        <f t="shared" si="104"/>
        <v>22</v>
      </c>
      <c r="BE26" s="137" t="str">
        <f t="shared" si="104"/>
        <v/>
      </c>
      <c r="BF26" s="137" t="str">
        <f t="shared" si="104"/>
        <v/>
      </c>
      <c r="BG26" s="137" t="str">
        <f t="shared" si="104"/>
        <v/>
      </c>
      <c r="BH26" s="137" t="str">
        <f t="shared" si="104"/>
        <v/>
      </c>
      <c r="BI26" s="137" t="str">
        <f t="shared" si="104"/>
        <v/>
      </c>
      <c r="BJ26" s="137" t="str">
        <f t="shared" si="104"/>
        <v/>
      </c>
      <c r="BK26" s="137" t="str">
        <f t="shared" si="104"/>
        <v/>
      </c>
      <c r="BL26" s="137" t="str">
        <f t="shared" si="104"/>
        <v/>
      </c>
      <c r="BM26" s="169" t="str">
        <f t="shared" si="104"/>
        <v/>
      </c>
      <c r="BN26" s="174" t="e">
        <f>$AS26*Assembly!Z$4+$AT26*Assembly!Z$5+$AU26*Assembly!Z$6+$AV26*Assembly!Z$7+$AW26*Assembly!Z$8+$AX26*Assembly!Z$9+$AY26*Assembly!Z$10+$AZ26*Assembly!Z$11+$BA26*Assembly!Z$12+$BB26*Assembly!Z$13+$BC26*Assembly!Z$14+$BD26*Assembly!Z$15+$BE26*Assembly!Z$16+$BF26*Assembly!Z$17+$BG26*Assembly!Z$18+$BH26*Assembly!Z$19+$BI26*Assembly!Z$20+$BJ26*Assembly!Z$21+$BK26*Assembly!Z$22+$BL26*Assembly!Z$23+$BM26*Assembly!Z$24</f>
        <v>#VALUE!</v>
      </c>
      <c r="BO26" s="133" t="e">
        <f t="shared" si="3"/>
        <v>#VALUE!</v>
      </c>
      <c r="BP26" s="301" t="e">
        <f t="shared" si="76"/>
        <v>#VALUE!</v>
      </c>
      <c r="BQ26" s="133" t="e">
        <f>$AS26*Assembly!AD$4+$AT26*Assembly!AD$5+$AU26*Assembly!AD$6+$AV26*Assembly!AD$7+$AW26*Assembly!AD$8+$AX26*Assembly!AD$9+$AY26*Assembly!AD$10+$AZ26*Assembly!AD$11+$BA26*Assembly!AD$12+$BB26*Assembly!AD$13+$BC26*Assembly!AD$14+$BD26*Assembly!AD$15+$BE26*Assembly!AD$16+$BF26*Assembly!AD$17+$BG26*Assembly!AD$18+$BH26*Assembly!AD$19+$BI26*Assembly!AD$20+$BJ26*Assembly!AD$21+$BK26*Assembly!AD$22+$BL26*Assembly!AD$23+$BM26*Assembly!AD$24</f>
        <v>#VALUE!</v>
      </c>
      <c r="BR26" s="177" t="e">
        <f t="shared" si="4"/>
        <v>#VALUE!</v>
      </c>
      <c r="BS26" s="178" t="e">
        <f t="shared" si="5"/>
        <v>#VALUE!</v>
      </c>
      <c r="BT26" s="179" t="e">
        <f t="shared" si="6"/>
        <v>#VALUE!</v>
      </c>
      <c r="BU26" s="178" t="e">
        <f t="shared" si="7"/>
        <v>#VALUE!</v>
      </c>
      <c r="BV26" s="133" t="e">
        <f>$AS26*Assembly!Y$4+$AT26*Assembly!Y$5+$AU26*Assembly!Y$6+$AV26*Assembly!Y$7+$AW26*Assembly!Y$8+$AX26*Assembly!Y$9+$AY26*Assembly!Y$10+$AZ26*Assembly!Y$11+$BA26*Assembly!Y$12+$BB26*Assembly!Y$13+$BC26*Assembly!Y$14+$BD26*Assembly!Y$15+$BE26*Assembly!Y$16+$BF26*Assembly!Y$17+$BG26*Assembly!Y$18+$BH26*Assembly!Y$19+$BI26*Assembly!Y$20+$BJ26*Assembly!Y$21+$BK26*Assembly!Y$22+$BL26*Assembly!Y$23+$BM26*Assembly!Y$24</f>
        <v>#VALUE!</v>
      </c>
      <c r="BW26" s="133" t="e">
        <f t="shared" si="8"/>
        <v>#VALUE!</v>
      </c>
      <c r="BX26" s="130" t="e">
        <f t="shared" si="9"/>
        <v>#VALUE!</v>
      </c>
      <c r="BY26" s="183" t="e">
        <f>$AS26*Assembly!AC$4+$AT26*Assembly!AC$5+$AU26*Assembly!AC$6+$AV26*Assembly!AC$7+$AW26*Assembly!AC$8+$AX26*Assembly!AC$9+$AY26*Assembly!AC$10+$AZ26*Assembly!AC$11+$BA26*Assembly!AC$12+$BB26*Assembly!AC$13+$BC26*Assembly!AC$14+$BD26*Assembly!AC$15+$BE26*Assembly!AC$16+$BF26*Assembly!AC$17+$BG26*Assembly!AC$18+$BH26*Assembly!AC$19+$BI26*Assembly!AC$20+$BJ26*Assembly!AC$21+$BK26*Assembly!AC$22+$BL26*Assembly!AC$23+$BM26*Assembly!AC$24</f>
        <v>#VALUE!</v>
      </c>
      <c r="BZ26" s="164" t="e">
        <f>$AS26*Assembly!M$4+$AT26*Assembly!M$5+$AU26*Assembly!M$6+$AV26*Assembly!M$7+$AW26*Assembly!M$8+$AX26*Assembly!M$9+$AY26*Assembly!M$10+$AZ26*Assembly!M$11+$BA26*Assembly!M$12+$BB26*Assembly!M$13+$BC26*Assembly!M$14+$BD26*Assembly!M$15+$BE26*Assembly!M$16+$BF26*Assembly!M$17+$BG26*Assembly!M$18+$BH26*Assembly!M$19+$BI26*Assembly!M$20+$BJ26*Assembly!M$21+$BK26*Assembly!M$22+$BL26*Assembly!M$23+$BM26*Assembly!M$24</f>
        <v>#VALUE!</v>
      </c>
      <c r="CA26" s="164" t="e">
        <f>$AS26*Assembly!N$4+$AT26*Assembly!N$5+$AU26*Assembly!N$6+$AV26*Assembly!N$7+$AW26*Assembly!N$8+$AX26*Assembly!N$9+$AY26*Assembly!N$10+$AZ26*Assembly!N$11+$BA26*Assembly!N$12+$BB26*Assembly!N$13+$BC26*Assembly!N$14+$BD26*Assembly!N$15+$BE26*Assembly!N$16+$BF26*Assembly!N$17+$BG26*Assembly!N$18+$BH26*Assembly!N$19+$BI26*Assembly!N$20+$BJ26*Assembly!N$21+$BK26*Assembly!N$22+$BL26*Assembly!N$23+$BM26*Assembly!N$24</f>
        <v>#VALUE!</v>
      </c>
      <c r="CB26" s="164" t="e">
        <f>$AS26*Assembly!O$4+$AT26*Assembly!O$5+$AU26*Assembly!O$6+$AV26*Assembly!O$7+$AW26*Assembly!O$8+$AX26*Assembly!O$9+$AY26*Assembly!O$10+$AZ26*Assembly!O$11+$BA26*Assembly!O$12+$BB26*Assembly!O$13+$BC26*Assembly!O$14+$BD26*Assembly!O$15+$BE26*Assembly!O$16+$BF26*Assembly!O$17+$BG26*Assembly!O$18+$BH26*Assembly!O$19+$BI26*Assembly!O$20+$BJ26*Assembly!O$21+$BK26*Assembly!O$22+$BL26*Assembly!O$23+$BM26*Assembly!O$24</f>
        <v>#VALUE!</v>
      </c>
      <c r="CC26" s="156" t="e">
        <f>$AS26*Assembly!P$4+$AT26*Assembly!P$5+$AU26*Assembly!P$6+$AV26*Assembly!P$7+$AW26*Assembly!P$8+$AX26*Assembly!P$9+$AY26*Assembly!P$10+$AZ26*Assembly!P$11+$BA26*Assembly!P$12+$BB26*Assembly!P$13+$BC26*Assembly!P$14+$BD26*Assembly!P$15+$BE26*Assembly!P$16+$BF26*Assembly!P$17+$BG26*Assembly!P$18+$BH26*Assembly!P$19+$BI26*Assembly!P$20+$BJ26*Assembly!P$21+$BK26*Assembly!P$22+$BL26*Assembly!P$23+$BM26*Assembly!P$24</f>
        <v>#VALUE!</v>
      </c>
      <c r="CD26" s="156" t="e">
        <f>$AS26*Assembly!Q$4+$AT26*Assembly!Q$5+$AU26*Assembly!Q$6+$AV26*Assembly!Q$7+$AW26*Assembly!Q$8+$AX26*Assembly!Q$9+$AY26*Assembly!Q$10+$AZ26*Assembly!Q$11+$BA26*Assembly!Q$12+$BB26*Assembly!Q$13+$BC26*Assembly!Q$14+$BD26*Assembly!Q$15+$BE26*Assembly!Q$16+$BF26*Assembly!Q$17+$BG26*Assembly!Q$18+$BH26*Assembly!Q$19+$BI26*Assembly!Q$20+$BJ26*Assembly!Q$21+$BK26*Assembly!Q$22+$BL26*Assembly!Q$23+$BM26*Assembly!Q$24</f>
        <v>#VALUE!</v>
      </c>
      <c r="CE26" s="164" t="e">
        <f>$AS26*Assembly!R$4+$AT26*Assembly!R$5+$AU26*Assembly!R$6+$AV26*Assembly!R$7+$AW26*Assembly!R$8+$AX26*Assembly!R$9+$AY26*Assembly!R$10+$AZ26*Assembly!R$11+$BA26*Assembly!R$12+$BB26*Assembly!R$13+$BC26*Assembly!R$14+$BD26*Assembly!R$15+$BE26*Assembly!R$16+$BF26*Assembly!R$17+$BG26*Assembly!R$18+$BH26*Assembly!R$19+$BI26*Assembly!R$20+$BJ26*Assembly!R$21+$BK26*Assembly!R$22+$BL26*Assembly!R$23+$BM26*Assembly!R$24</f>
        <v>#VALUE!</v>
      </c>
      <c r="CF26" s="156" t="e">
        <f>$AS26*Assembly!S$4+$AT26*Assembly!S$5+$AU26*Assembly!S$6+$AV26*Assembly!S$7+$AW26*Assembly!S$8+$AX26*Assembly!S$9+$AY26*Assembly!S$10+$AZ26*Assembly!S$11+$BA26*Assembly!S$12+$BB26*Assembly!S$13+$BC26*Assembly!S$14+$BD26*Assembly!S$15+$BE26*Assembly!S$16+$BF26*Assembly!S$17+$BG26*Assembly!S$18+$BH26*Assembly!S$19+$BI26*Assembly!S$20+$BJ26*Assembly!S$21+$BK26*Assembly!S$22+$BL26*Assembly!S$23+$BM26*Assembly!S$24</f>
        <v>#VALUE!</v>
      </c>
      <c r="CG26" s="156" t="e">
        <f>$AS26*Assembly!T$4+$AT26*Assembly!T$5+$AU26*Assembly!T$6+$AV26*Assembly!T$7+$AW26*Assembly!T$8+$AX26*Assembly!T$9+$AY26*Assembly!T$10+$AZ26*Assembly!T$11+$BA26*Assembly!T$12+$BB26*Assembly!T$13+$BC26*Assembly!T$14+$BD26*Assembly!T$15+$BE26*Assembly!T$16+$BF26*Assembly!T$17+$BG26*Assembly!T$18+$BH26*Assembly!T$19+$BI26*Assembly!T$20+$BJ26*Assembly!T$21+$BK26*Assembly!T$22+$BL26*Assembly!T$23+$BM26*Assembly!T$24</f>
        <v>#VALUE!</v>
      </c>
      <c r="CH26" s="156" t="e">
        <f>$AS26*Assembly!U$4+$AT26*Assembly!U$5+$AU26*Assembly!U$6+$AV26*Assembly!U$7+$AW26*Assembly!U$8+$AX26*Assembly!U$9+$AY26*Assembly!U$10+$AZ26*Assembly!U$11+$BA26*Assembly!U$12+$BB26*Assembly!U$13+$BC26*Assembly!U$14+$BD26*Assembly!U$15+$BE26*Assembly!U$16+$BF26*Assembly!U$17+$BG26*Assembly!U$18+$BH26*Assembly!U$19+$BI26*Assembly!U$20+$BJ26*Assembly!U$21+$BK26*Assembly!U$22+$BL26*Assembly!U$23+$BM26*Assembly!U$24</f>
        <v>#VALUE!</v>
      </c>
      <c r="CI26" s="164" t="e">
        <f>$AS26*Assembly!V$4+$AT26*Assembly!V$5+$AU26*Assembly!V$6+$AV26*Assembly!V$7+$AW26*Assembly!V$8+$AX26*Assembly!V$9+$AY26*Assembly!V$10+$AZ26*Assembly!V$11+$BA26*Assembly!V$12+$BB26*Assembly!V$13+$BC26*Assembly!V$14+$BD26*Assembly!V$15+$BE26*Assembly!V$16+$BF26*Assembly!V$17+$BG26*Assembly!V$18+$BH26*Assembly!V$19+$BI26*Assembly!V$20+$BJ26*Assembly!V$21+$BK26*Assembly!V$22+$BL26*Assembly!V$23+$BM26*Assembly!V$24</f>
        <v>#VALUE!</v>
      </c>
      <c r="CJ26" s="164" t="e">
        <f>BZ26*Refining!$F$3</f>
        <v>#VALUE!</v>
      </c>
      <c r="CK26" s="164" t="e">
        <f>CA26*Refining!$F$4</f>
        <v>#VALUE!</v>
      </c>
      <c r="CL26" s="164" t="e">
        <f>CB26*Refining!$F$5</f>
        <v>#VALUE!</v>
      </c>
      <c r="CM26" s="164" t="e">
        <f>CC26*Refining!$F$6</f>
        <v>#VALUE!</v>
      </c>
      <c r="CN26" s="164" t="e">
        <f>CD26*Refining!$F$7</f>
        <v>#VALUE!</v>
      </c>
      <c r="CO26" s="164" t="e">
        <f>CE26*Refining!$F$8</f>
        <v>#VALUE!</v>
      </c>
      <c r="CP26" s="164" t="e">
        <f>CF26*Refining!$F$9</f>
        <v>#VALUE!</v>
      </c>
      <c r="CQ26" s="164" t="e">
        <f>CG26*Refining!$F$10</f>
        <v>#VALUE!</v>
      </c>
      <c r="CR26" s="164" t="e">
        <f>CH26*Refining!$F$11</f>
        <v>#VALUE!</v>
      </c>
      <c r="CS26" s="164" t="e">
        <f>CI26*Refining!$F$12</f>
        <v>#VALUE!</v>
      </c>
      <c r="CT26" s="185" t="e">
        <f t="shared" ref="CT26:DM26" si="105">IF(BZ26 = 0, "", BZ26)</f>
        <v>#VALUE!</v>
      </c>
      <c r="CU26" s="189" t="e">
        <f t="shared" si="105"/>
        <v>#VALUE!</v>
      </c>
      <c r="CV26" s="189" t="e">
        <f t="shared" si="105"/>
        <v>#VALUE!</v>
      </c>
      <c r="CW26" s="186" t="e">
        <f t="shared" si="105"/>
        <v>#VALUE!</v>
      </c>
      <c r="CX26" s="186" t="e">
        <f t="shared" si="105"/>
        <v>#VALUE!</v>
      </c>
      <c r="CY26" s="186" t="e">
        <f t="shared" si="105"/>
        <v>#VALUE!</v>
      </c>
      <c r="CZ26" s="186" t="e">
        <f t="shared" si="105"/>
        <v>#VALUE!</v>
      </c>
      <c r="DA26" s="186" t="e">
        <f t="shared" si="105"/>
        <v>#VALUE!</v>
      </c>
      <c r="DB26" s="186" t="e">
        <f t="shared" si="105"/>
        <v>#VALUE!</v>
      </c>
      <c r="DC26" s="187" t="e">
        <f t="shared" si="105"/>
        <v>#VALUE!</v>
      </c>
      <c r="DD26" s="185" t="e">
        <f t="shared" si="105"/>
        <v>#VALUE!</v>
      </c>
      <c r="DE26" s="189" t="e">
        <f t="shared" si="105"/>
        <v>#VALUE!</v>
      </c>
      <c r="DF26" s="189" t="e">
        <f t="shared" si="105"/>
        <v>#VALUE!</v>
      </c>
      <c r="DG26" s="186" t="e">
        <f t="shared" si="105"/>
        <v>#VALUE!</v>
      </c>
      <c r="DH26" s="211" t="e">
        <f t="shared" si="105"/>
        <v>#VALUE!</v>
      </c>
      <c r="DI26" s="186" t="e">
        <f t="shared" si="105"/>
        <v>#VALUE!</v>
      </c>
      <c r="DJ26" s="186" t="e">
        <f t="shared" si="105"/>
        <v>#VALUE!</v>
      </c>
      <c r="DK26" s="186" t="e">
        <f t="shared" si="105"/>
        <v>#VALUE!</v>
      </c>
      <c r="DL26" s="186" t="e">
        <f t="shared" si="105"/>
        <v>#VALUE!</v>
      </c>
      <c r="DM26" s="187" t="e">
        <f t="shared" si="105"/>
        <v>#VALUE!</v>
      </c>
      <c r="DN26" s="185" t="e">
        <f t="shared" si="11"/>
        <v>#VALUE!</v>
      </c>
      <c r="DO26" s="189" t="e">
        <f t="shared" si="12"/>
        <v>#VALUE!</v>
      </c>
      <c r="DP26" s="120" t="e">
        <f t="shared" si="13"/>
        <v>#VALUE!</v>
      </c>
      <c r="DQ26" s="133" t="e">
        <f>CT26*'Ores &amp; Ingots'!$C$3+CU26*'Ores &amp; Ingots'!$C$4+CV26*'Ores &amp; Ingots'!$C$5+CW26*'Ores &amp; Ingots'!$C$6+CX26*'Ores &amp; Ingots'!$C$7+CY26*'Ores &amp; Ingots'!$C$8+CZ26*'Ores &amp; Ingots'!$C$9+DA26*'Ores &amp; Ingots'!$C$10+DB26*'Ores &amp; Ingots'!$C$11+DC26*'Ores &amp; Ingots'!$C$12</f>
        <v>#VALUE!</v>
      </c>
      <c r="DR26" s="133" t="e">
        <f>DD26*'Ores &amp; Ingots'!$B$3+DE26*'Ores &amp; Ingots'!$B$4+DF26*'Ores &amp; Ingots'!$B$5+DG26*'Ores &amp; Ingots'!$B$6+DH26*'Ores &amp; Ingots'!$B$7+DI26*'Ores &amp; Ingots'!$B$8+DJ26*'Ores &amp; Ingots'!$B$9+DK26*'Ores &amp; Ingots'!$B$10+DL26*'Ores &amp; Ingots'!$B$11+DM26*'Ores &amp; Ingots'!$B$12</f>
        <v>#VALUE!</v>
      </c>
      <c r="DS26" s="189" t="e">
        <f>CT26*Refining!$G$3+CU26*Refining!$G$4+CV26*Refining!$G$5+CW26*Refining!$G$6+CX26*Refining!$G$7+CY26*Refining!$G$8+CZ26*Refining!$G$9+DA26*Refining!$G$10+DB26*Refining!$G$11+DC26*Refining!$G$12</f>
        <v>#VALUE!</v>
      </c>
      <c r="DT26" s="189" t="e">
        <f t="shared" si="14"/>
        <v>#VALUE!</v>
      </c>
      <c r="DU26" s="192" t="e">
        <f t="shared" si="15"/>
        <v>#VALUE!</v>
      </c>
      <c r="DV26" s="185" t="e">
        <f t="shared" si="16"/>
        <v>#VALUE!</v>
      </c>
      <c r="DW26" s="194" t="e">
        <f t="shared" ref="DW26:DX26" si="106">DV26/60</f>
        <v>#VALUE!</v>
      </c>
      <c r="DX26" s="194" t="e">
        <f t="shared" si="106"/>
        <v>#VALUE!</v>
      </c>
      <c r="DY26" s="185" t="e">
        <f t="shared" si="18"/>
        <v>#VALUE!</v>
      </c>
      <c r="DZ26" s="194" t="e">
        <f t="shared" ref="DZ26:EA26" si="107">DY26/1000</f>
        <v>#VALUE!</v>
      </c>
      <c r="EA26" s="196" t="e">
        <f t="shared" si="107"/>
        <v>#VALUE!</v>
      </c>
      <c r="EB26" s="130" t="e">
        <f t="shared" si="20"/>
        <v>#VALUE!</v>
      </c>
      <c r="EC26" s="132" t="e">
        <f t="shared" si="21"/>
        <v>#VALUE!</v>
      </c>
      <c r="ED26" s="133"/>
    </row>
    <row r="27" spans="1:134" ht="15.75" customHeight="1" x14ac:dyDescent="0.2">
      <c r="A27" s="864"/>
      <c r="B27" s="135" t="s">
        <v>248</v>
      </c>
      <c r="C27" s="137" t="s">
        <v>156</v>
      </c>
      <c r="D27" s="137">
        <v>1</v>
      </c>
      <c r="E27" s="137">
        <v>1</v>
      </c>
      <c r="F27" s="137">
        <v>3</v>
      </c>
      <c r="G27" s="139">
        <f t="shared" si="0"/>
        <v>46.875</v>
      </c>
      <c r="H27" s="140">
        <v>25</v>
      </c>
      <c r="I27" s="140">
        <v>25</v>
      </c>
      <c r="J27" s="140">
        <f>H27/Main!$D$9</f>
        <v>5</v>
      </c>
      <c r="K27" s="140">
        <f>I27/Main!$D$10</f>
        <v>12.5</v>
      </c>
      <c r="L27" s="140">
        <f t="shared" si="1"/>
        <v>2.5</v>
      </c>
      <c r="M27" s="140">
        <v>1</v>
      </c>
      <c r="N27" s="145">
        <v>2</v>
      </c>
      <c r="O27" s="145">
        <v>2360000</v>
      </c>
      <c r="P27" s="145"/>
      <c r="Q27" s="143"/>
      <c r="R27" s="146"/>
      <c r="S27" s="145">
        <v>420000</v>
      </c>
      <c r="T27" s="143"/>
      <c r="U27" s="198"/>
      <c r="V27" s="143"/>
      <c r="W27" s="148" t="s">
        <v>28</v>
      </c>
      <c r="X27" s="151">
        <v>35</v>
      </c>
      <c r="Y27" s="151">
        <v>0</v>
      </c>
      <c r="Z27" s="151">
        <v>0</v>
      </c>
      <c r="AA27" s="151">
        <v>8</v>
      </c>
      <c r="AB27" s="151">
        <v>50</v>
      </c>
      <c r="AC27" s="151">
        <v>0</v>
      </c>
      <c r="AD27" s="152">
        <v>113</v>
      </c>
      <c r="AE27" s="151">
        <v>0</v>
      </c>
      <c r="AF27" s="151">
        <v>0</v>
      </c>
      <c r="AG27" s="151">
        <v>0</v>
      </c>
      <c r="AH27" s="151">
        <v>0</v>
      </c>
      <c r="AI27" s="151">
        <v>10</v>
      </c>
      <c r="AJ27" s="151">
        <v>0</v>
      </c>
      <c r="AK27" s="151">
        <v>0</v>
      </c>
      <c r="AL27" s="151">
        <v>0</v>
      </c>
      <c r="AM27" s="151">
        <v>0</v>
      </c>
      <c r="AN27" s="151">
        <v>0</v>
      </c>
      <c r="AO27" s="151">
        <v>0</v>
      </c>
      <c r="AP27" s="151">
        <v>0</v>
      </c>
      <c r="AQ27" s="151">
        <v>0</v>
      </c>
      <c r="AR27" s="151">
        <v>0</v>
      </c>
      <c r="AS27" s="174">
        <f t="shared" ref="AS27:BM27" si="108">IF(X27 = 0, "", X27)</f>
        <v>35</v>
      </c>
      <c r="AT27" s="137" t="str">
        <f t="shared" si="108"/>
        <v/>
      </c>
      <c r="AU27" s="137" t="str">
        <f t="shared" si="108"/>
        <v/>
      </c>
      <c r="AV27" s="133">
        <f t="shared" si="108"/>
        <v>8</v>
      </c>
      <c r="AW27" s="133">
        <f t="shared" si="108"/>
        <v>50</v>
      </c>
      <c r="AX27" s="137" t="str">
        <f t="shared" si="108"/>
        <v/>
      </c>
      <c r="AY27" s="167">
        <f t="shared" si="108"/>
        <v>113</v>
      </c>
      <c r="AZ27" s="137" t="str">
        <f t="shared" si="108"/>
        <v/>
      </c>
      <c r="BA27" s="137" t="str">
        <f t="shared" si="108"/>
        <v/>
      </c>
      <c r="BB27" s="137" t="str">
        <f t="shared" si="108"/>
        <v/>
      </c>
      <c r="BC27" s="137" t="str">
        <f t="shared" si="108"/>
        <v/>
      </c>
      <c r="BD27" s="133">
        <f t="shared" si="108"/>
        <v>10</v>
      </c>
      <c r="BE27" s="137" t="str">
        <f t="shared" si="108"/>
        <v/>
      </c>
      <c r="BF27" s="137" t="str">
        <f t="shared" si="108"/>
        <v/>
      </c>
      <c r="BG27" s="137" t="str">
        <f t="shared" si="108"/>
        <v/>
      </c>
      <c r="BH27" s="137" t="str">
        <f t="shared" si="108"/>
        <v/>
      </c>
      <c r="BI27" s="137" t="str">
        <f t="shared" si="108"/>
        <v/>
      </c>
      <c r="BJ27" s="137" t="str">
        <f t="shared" si="108"/>
        <v/>
      </c>
      <c r="BK27" s="137" t="str">
        <f t="shared" si="108"/>
        <v/>
      </c>
      <c r="BL27" s="137" t="str">
        <f t="shared" si="108"/>
        <v/>
      </c>
      <c r="BM27" s="169" t="str">
        <f t="shared" si="108"/>
        <v/>
      </c>
      <c r="BN27" s="174" t="e">
        <f>$AS27*Assembly!Z$4+$AT27*Assembly!Z$5+$AU27*Assembly!Z$6+$AV27*Assembly!Z$7+$AW27*Assembly!Z$8+$AX27*Assembly!Z$9+$AY27*Assembly!Z$10+$AZ27*Assembly!Z$11+$BA27*Assembly!Z$12+$BB27*Assembly!Z$13+$BC27*Assembly!Z$14+$BD27*Assembly!Z$15+$BE27*Assembly!Z$16+$BF27*Assembly!Z$17+$BG27*Assembly!Z$18+$BH27*Assembly!Z$19+$BI27*Assembly!Z$20+$BJ27*Assembly!Z$21+$BK27*Assembly!Z$22+$BL27*Assembly!Z$23+$BM27*Assembly!Z$24</f>
        <v>#VALUE!</v>
      </c>
      <c r="BO27" s="133" t="e">
        <f t="shared" si="3"/>
        <v>#VALUE!</v>
      </c>
      <c r="BP27" s="301" t="e">
        <f t="shared" si="76"/>
        <v>#VALUE!</v>
      </c>
      <c r="BQ27" s="133" t="e">
        <f>$AS27*Assembly!AD$4+$AT27*Assembly!AD$5+$AU27*Assembly!AD$6+$AV27*Assembly!AD$7+$AW27*Assembly!AD$8+$AX27*Assembly!AD$9+$AY27*Assembly!AD$10+$AZ27*Assembly!AD$11+$BA27*Assembly!AD$12+$BB27*Assembly!AD$13+$BC27*Assembly!AD$14+$BD27*Assembly!AD$15+$BE27*Assembly!AD$16+$BF27*Assembly!AD$17+$BG27*Assembly!AD$18+$BH27*Assembly!AD$19+$BI27*Assembly!AD$20+$BJ27*Assembly!AD$21+$BK27*Assembly!AD$22+$BL27*Assembly!AD$23+$BM27*Assembly!AD$24</f>
        <v>#VALUE!</v>
      </c>
      <c r="BR27" s="177" t="e">
        <f t="shared" si="4"/>
        <v>#VALUE!</v>
      </c>
      <c r="BS27" s="178" t="e">
        <f t="shared" si="5"/>
        <v>#VALUE!</v>
      </c>
      <c r="BT27" s="179" t="e">
        <f t="shared" si="6"/>
        <v>#VALUE!</v>
      </c>
      <c r="BU27" s="178" t="e">
        <f t="shared" si="7"/>
        <v>#VALUE!</v>
      </c>
      <c r="BV27" s="133" t="e">
        <f>$AS27*Assembly!Y$4+$AT27*Assembly!Y$5+$AU27*Assembly!Y$6+$AV27*Assembly!Y$7+$AW27*Assembly!Y$8+$AX27*Assembly!Y$9+$AY27*Assembly!Y$10+$AZ27*Assembly!Y$11+$BA27*Assembly!Y$12+$BB27*Assembly!Y$13+$BC27*Assembly!Y$14+$BD27*Assembly!Y$15+$BE27*Assembly!Y$16+$BF27*Assembly!Y$17+$BG27*Assembly!Y$18+$BH27*Assembly!Y$19+$BI27*Assembly!Y$20+$BJ27*Assembly!Y$21+$BK27*Assembly!Y$22+$BL27*Assembly!Y$23+$BM27*Assembly!Y$24</f>
        <v>#VALUE!</v>
      </c>
      <c r="BW27" s="133" t="e">
        <f t="shared" si="8"/>
        <v>#VALUE!</v>
      </c>
      <c r="BX27" s="130" t="e">
        <f t="shared" si="9"/>
        <v>#VALUE!</v>
      </c>
      <c r="BY27" s="183" t="e">
        <f>$AS27*Assembly!AC$4+$AT27*Assembly!AC$5+$AU27*Assembly!AC$6+$AV27*Assembly!AC$7+$AW27*Assembly!AC$8+$AX27*Assembly!AC$9+$AY27*Assembly!AC$10+$AZ27*Assembly!AC$11+$BA27*Assembly!AC$12+$BB27*Assembly!AC$13+$BC27*Assembly!AC$14+$BD27*Assembly!AC$15+$BE27*Assembly!AC$16+$BF27*Assembly!AC$17+$BG27*Assembly!AC$18+$BH27*Assembly!AC$19+$BI27*Assembly!AC$20+$BJ27*Assembly!AC$21+$BK27*Assembly!AC$22+$BL27*Assembly!AC$23+$BM27*Assembly!AC$24</f>
        <v>#VALUE!</v>
      </c>
      <c r="BZ27" s="145" t="e">
        <f>$AS27*Assembly!M$4+$AT27*Assembly!M$5+$AU27*Assembly!M$6+$AV27*Assembly!M$7+$AW27*Assembly!M$8+$AX27*Assembly!M$9+$AY27*Assembly!M$10+$AZ27*Assembly!M$11+$BA27*Assembly!M$12+$BB27*Assembly!M$13+$BC27*Assembly!M$14+$BD27*Assembly!M$15+$BE27*Assembly!M$16+$BF27*Assembly!M$17+$BG27*Assembly!M$18+$BH27*Assembly!M$19+$BI27*Assembly!M$20+$BJ27*Assembly!M$21+$BK27*Assembly!M$22+$BL27*Assembly!M$23+$BM27*Assembly!M$24</f>
        <v>#VALUE!</v>
      </c>
      <c r="CA27" s="145" t="e">
        <f>$AS27*Assembly!N$4+$AT27*Assembly!N$5+$AU27*Assembly!N$6+$AV27*Assembly!N$7+$AW27*Assembly!N$8+$AX27*Assembly!N$9+$AY27*Assembly!N$10+$AZ27*Assembly!N$11+$BA27*Assembly!N$12+$BB27*Assembly!N$13+$BC27*Assembly!N$14+$BD27*Assembly!N$15+$BE27*Assembly!N$16+$BF27*Assembly!N$17+$BG27*Assembly!N$18+$BH27*Assembly!N$19+$BI27*Assembly!N$20+$BJ27*Assembly!N$21+$BK27*Assembly!N$22+$BL27*Assembly!N$23+$BM27*Assembly!N$24</f>
        <v>#VALUE!</v>
      </c>
      <c r="CB27" s="145" t="e">
        <f>$AS27*Assembly!O$4+$AT27*Assembly!O$5+$AU27*Assembly!O$6+$AV27*Assembly!O$7+$AW27*Assembly!O$8+$AX27*Assembly!O$9+$AY27*Assembly!O$10+$AZ27*Assembly!O$11+$BA27*Assembly!O$12+$BB27*Assembly!O$13+$BC27*Assembly!O$14+$BD27*Assembly!O$15+$BE27*Assembly!O$16+$BF27*Assembly!O$17+$BG27*Assembly!O$18+$BH27*Assembly!O$19+$BI27*Assembly!O$20+$BJ27*Assembly!O$21+$BK27*Assembly!O$22+$BL27*Assembly!O$23+$BM27*Assembly!O$24</f>
        <v>#VALUE!</v>
      </c>
      <c r="CC27" s="140" t="e">
        <f>$AS27*Assembly!P$4+$AT27*Assembly!P$5+$AU27*Assembly!P$6+$AV27*Assembly!P$7+$AW27*Assembly!P$8+$AX27*Assembly!P$9+$AY27*Assembly!P$10+$AZ27*Assembly!P$11+$BA27*Assembly!P$12+$BB27*Assembly!P$13+$BC27*Assembly!P$14+$BD27*Assembly!P$15+$BE27*Assembly!P$16+$BF27*Assembly!P$17+$BG27*Assembly!P$18+$BH27*Assembly!P$19+$BI27*Assembly!P$20+$BJ27*Assembly!P$21+$BK27*Assembly!P$22+$BL27*Assembly!P$23+$BM27*Assembly!P$24</f>
        <v>#VALUE!</v>
      </c>
      <c r="CD27" s="140" t="e">
        <f>$AS27*Assembly!Q$4+$AT27*Assembly!Q$5+$AU27*Assembly!Q$6+$AV27*Assembly!Q$7+$AW27*Assembly!Q$8+$AX27*Assembly!Q$9+$AY27*Assembly!Q$10+$AZ27*Assembly!Q$11+$BA27*Assembly!Q$12+$BB27*Assembly!Q$13+$BC27*Assembly!Q$14+$BD27*Assembly!Q$15+$BE27*Assembly!Q$16+$BF27*Assembly!Q$17+$BG27*Assembly!Q$18+$BH27*Assembly!Q$19+$BI27*Assembly!Q$20+$BJ27*Assembly!Q$21+$BK27*Assembly!Q$22+$BL27*Assembly!Q$23+$BM27*Assembly!Q$24</f>
        <v>#VALUE!</v>
      </c>
      <c r="CE27" s="145" t="e">
        <f>$AS27*Assembly!R$4+$AT27*Assembly!R$5+$AU27*Assembly!R$6+$AV27*Assembly!R$7+$AW27*Assembly!R$8+$AX27*Assembly!R$9+$AY27*Assembly!R$10+$AZ27*Assembly!R$11+$BA27*Assembly!R$12+$BB27*Assembly!R$13+$BC27*Assembly!R$14+$BD27*Assembly!R$15+$BE27*Assembly!R$16+$BF27*Assembly!R$17+$BG27*Assembly!R$18+$BH27*Assembly!R$19+$BI27*Assembly!R$20+$BJ27*Assembly!R$21+$BK27*Assembly!R$22+$BL27*Assembly!R$23+$BM27*Assembly!R$24</f>
        <v>#VALUE!</v>
      </c>
      <c r="CF27" s="140" t="e">
        <f>$AS27*Assembly!S$4+$AT27*Assembly!S$5+$AU27*Assembly!S$6+$AV27*Assembly!S$7+$AW27*Assembly!S$8+$AX27*Assembly!S$9+$AY27*Assembly!S$10+$AZ27*Assembly!S$11+$BA27*Assembly!S$12+$BB27*Assembly!S$13+$BC27*Assembly!S$14+$BD27*Assembly!S$15+$BE27*Assembly!S$16+$BF27*Assembly!S$17+$BG27*Assembly!S$18+$BH27*Assembly!S$19+$BI27*Assembly!S$20+$BJ27*Assembly!S$21+$BK27*Assembly!S$22+$BL27*Assembly!S$23+$BM27*Assembly!S$24</f>
        <v>#VALUE!</v>
      </c>
      <c r="CG27" s="140" t="e">
        <f>$AS27*Assembly!T$4+$AT27*Assembly!T$5+$AU27*Assembly!T$6+$AV27*Assembly!T$7+$AW27*Assembly!T$8+$AX27*Assembly!T$9+$AY27*Assembly!T$10+$AZ27*Assembly!T$11+$BA27*Assembly!T$12+$BB27*Assembly!T$13+$BC27*Assembly!T$14+$BD27*Assembly!T$15+$BE27*Assembly!T$16+$BF27*Assembly!T$17+$BG27*Assembly!T$18+$BH27*Assembly!T$19+$BI27*Assembly!T$20+$BJ27*Assembly!T$21+$BK27*Assembly!T$22+$BL27*Assembly!T$23+$BM27*Assembly!T$24</f>
        <v>#VALUE!</v>
      </c>
      <c r="CH27" s="140" t="e">
        <f>$AS27*Assembly!U$4+$AT27*Assembly!U$5+$AU27*Assembly!U$6+$AV27*Assembly!U$7+$AW27*Assembly!U$8+$AX27*Assembly!U$9+$AY27*Assembly!U$10+$AZ27*Assembly!U$11+$BA27*Assembly!U$12+$BB27*Assembly!U$13+$BC27*Assembly!U$14+$BD27*Assembly!U$15+$BE27*Assembly!U$16+$BF27*Assembly!U$17+$BG27*Assembly!U$18+$BH27*Assembly!U$19+$BI27*Assembly!U$20+$BJ27*Assembly!U$21+$BK27*Assembly!U$22+$BL27*Assembly!U$23+$BM27*Assembly!U$24</f>
        <v>#VALUE!</v>
      </c>
      <c r="CI27" s="145" t="e">
        <f>$AS27*Assembly!V$4+$AT27*Assembly!V$5+$AU27*Assembly!V$6+$AV27*Assembly!V$7+$AW27*Assembly!V$8+$AX27*Assembly!V$9+$AY27*Assembly!V$10+$AZ27*Assembly!V$11+$BA27*Assembly!V$12+$BB27*Assembly!V$13+$BC27*Assembly!V$14+$BD27*Assembly!V$15+$BE27*Assembly!V$16+$BF27*Assembly!V$17+$BG27*Assembly!V$18+$BH27*Assembly!V$19+$BI27*Assembly!V$20+$BJ27*Assembly!V$21+$BK27*Assembly!V$22+$BL27*Assembly!V$23+$BM27*Assembly!V$24</f>
        <v>#VALUE!</v>
      </c>
      <c r="CJ27" s="145" t="e">
        <f>BZ27*Refining!$F$3</f>
        <v>#VALUE!</v>
      </c>
      <c r="CK27" s="145" t="e">
        <f>CA27*Refining!$F$4</f>
        <v>#VALUE!</v>
      </c>
      <c r="CL27" s="145" t="e">
        <f>CB27*Refining!$F$5</f>
        <v>#VALUE!</v>
      </c>
      <c r="CM27" s="145" t="e">
        <f>CC27*Refining!$F$6</f>
        <v>#VALUE!</v>
      </c>
      <c r="CN27" s="145" t="e">
        <f>CD27*Refining!$F$7</f>
        <v>#VALUE!</v>
      </c>
      <c r="CO27" s="145" t="e">
        <f>CE27*Refining!$F$8</f>
        <v>#VALUE!</v>
      </c>
      <c r="CP27" s="145" t="e">
        <f>CF27*Refining!$F$9</f>
        <v>#VALUE!</v>
      </c>
      <c r="CQ27" s="145" t="e">
        <f>CG27*Refining!$F$10</f>
        <v>#VALUE!</v>
      </c>
      <c r="CR27" s="145" t="e">
        <f>CH27*Refining!$F$11</f>
        <v>#VALUE!</v>
      </c>
      <c r="CS27" s="145" t="e">
        <f>CI27*Refining!$F$12</f>
        <v>#VALUE!</v>
      </c>
      <c r="CT27" s="185" t="e">
        <f t="shared" ref="CT27:DM27" si="109">IF(BZ27 = 0, "", BZ27)</f>
        <v>#VALUE!</v>
      </c>
      <c r="CU27" s="189" t="e">
        <f t="shared" si="109"/>
        <v>#VALUE!</v>
      </c>
      <c r="CV27" s="189" t="e">
        <f t="shared" si="109"/>
        <v>#VALUE!</v>
      </c>
      <c r="CW27" s="186" t="e">
        <f t="shared" si="109"/>
        <v>#VALUE!</v>
      </c>
      <c r="CX27" s="186" t="e">
        <f t="shared" si="109"/>
        <v>#VALUE!</v>
      </c>
      <c r="CY27" s="186" t="e">
        <f t="shared" si="109"/>
        <v>#VALUE!</v>
      </c>
      <c r="CZ27" s="186" t="e">
        <f t="shared" si="109"/>
        <v>#VALUE!</v>
      </c>
      <c r="DA27" s="186" t="e">
        <f t="shared" si="109"/>
        <v>#VALUE!</v>
      </c>
      <c r="DB27" s="186" t="e">
        <f t="shared" si="109"/>
        <v>#VALUE!</v>
      </c>
      <c r="DC27" s="187" t="e">
        <f t="shared" si="109"/>
        <v>#VALUE!</v>
      </c>
      <c r="DD27" s="185" t="e">
        <f t="shared" si="109"/>
        <v>#VALUE!</v>
      </c>
      <c r="DE27" s="189" t="e">
        <f t="shared" si="109"/>
        <v>#VALUE!</v>
      </c>
      <c r="DF27" s="189" t="e">
        <f t="shared" si="109"/>
        <v>#VALUE!</v>
      </c>
      <c r="DG27" s="186" t="e">
        <f t="shared" si="109"/>
        <v>#VALUE!</v>
      </c>
      <c r="DH27" s="211" t="e">
        <f t="shared" si="109"/>
        <v>#VALUE!</v>
      </c>
      <c r="DI27" s="186" t="e">
        <f t="shared" si="109"/>
        <v>#VALUE!</v>
      </c>
      <c r="DJ27" s="186" t="e">
        <f t="shared" si="109"/>
        <v>#VALUE!</v>
      </c>
      <c r="DK27" s="186" t="e">
        <f t="shared" si="109"/>
        <v>#VALUE!</v>
      </c>
      <c r="DL27" s="186" t="e">
        <f t="shared" si="109"/>
        <v>#VALUE!</v>
      </c>
      <c r="DM27" s="187" t="e">
        <f t="shared" si="109"/>
        <v>#VALUE!</v>
      </c>
      <c r="DN27" s="185" t="e">
        <f t="shared" si="11"/>
        <v>#VALUE!</v>
      </c>
      <c r="DO27" s="189" t="e">
        <f t="shared" si="12"/>
        <v>#VALUE!</v>
      </c>
      <c r="DP27" s="120" t="e">
        <f t="shared" si="13"/>
        <v>#VALUE!</v>
      </c>
      <c r="DQ27" s="133" t="e">
        <f>CT27*'Ores &amp; Ingots'!$C$3+CU27*'Ores &amp; Ingots'!$C$4+CV27*'Ores &amp; Ingots'!$C$5+CW27*'Ores &amp; Ingots'!$C$6+CX27*'Ores &amp; Ingots'!$C$7+CY27*'Ores &amp; Ingots'!$C$8+CZ27*'Ores &amp; Ingots'!$C$9+DA27*'Ores &amp; Ingots'!$C$10+DB27*'Ores &amp; Ingots'!$C$11+DC27*'Ores &amp; Ingots'!$C$12</f>
        <v>#VALUE!</v>
      </c>
      <c r="DR27" s="133" t="e">
        <f>DD27*'Ores &amp; Ingots'!$B$3+DE27*'Ores &amp; Ingots'!$B$4+DF27*'Ores &amp; Ingots'!$B$5+DG27*'Ores &amp; Ingots'!$B$6+DH27*'Ores &amp; Ingots'!$B$7+DI27*'Ores &amp; Ingots'!$B$8+DJ27*'Ores &amp; Ingots'!$B$9+DK27*'Ores &amp; Ingots'!$B$10+DL27*'Ores &amp; Ingots'!$B$11+DM27*'Ores &amp; Ingots'!$B$12</f>
        <v>#VALUE!</v>
      </c>
      <c r="DS27" s="189" t="e">
        <f>CT27*Refining!$G$3+CU27*Refining!$G$4+CV27*Refining!$G$5+CW27*Refining!$G$6+CX27*Refining!$G$7+CY27*Refining!$G$8+CZ27*Refining!$G$9+DA27*Refining!$G$10+DB27*Refining!$G$11+DC27*Refining!$G$12</f>
        <v>#VALUE!</v>
      </c>
      <c r="DT27" s="189" t="e">
        <f t="shared" si="14"/>
        <v>#VALUE!</v>
      </c>
      <c r="DU27" s="192" t="e">
        <f t="shared" si="15"/>
        <v>#VALUE!</v>
      </c>
      <c r="DV27" s="185" t="e">
        <f t="shared" si="16"/>
        <v>#VALUE!</v>
      </c>
      <c r="DW27" s="194" t="e">
        <f t="shared" ref="DW27:DX27" si="110">DV27/60</f>
        <v>#VALUE!</v>
      </c>
      <c r="DX27" s="194" t="e">
        <f t="shared" si="110"/>
        <v>#VALUE!</v>
      </c>
      <c r="DY27" s="185" t="e">
        <f t="shared" si="18"/>
        <v>#VALUE!</v>
      </c>
      <c r="DZ27" s="194" t="e">
        <f t="shared" ref="DZ27:EA27" si="111">DY27/1000</f>
        <v>#VALUE!</v>
      </c>
      <c r="EA27" s="196" t="e">
        <f t="shared" si="111"/>
        <v>#VALUE!</v>
      </c>
      <c r="EB27" s="130" t="e">
        <f t="shared" si="20"/>
        <v>#VALUE!</v>
      </c>
      <c r="EC27" s="132" t="e">
        <f t="shared" si="21"/>
        <v>#VALUE!</v>
      </c>
      <c r="ED27" s="133"/>
    </row>
    <row r="28" spans="1:134" ht="15.75" customHeight="1" x14ac:dyDescent="0.2">
      <c r="A28" s="864"/>
      <c r="B28" s="135" t="s">
        <v>248</v>
      </c>
      <c r="C28" s="137" t="s">
        <v>155</v>
      </c>
      <c r="D28" s="137">
        <v>1</v>
      </c>
      <c r="E28" s="137">
        <v>1</v>
      </c>
      <c r="F28" s="137">
        <v>3</v>
      </c>
      <c r="G28" s="154">
        <f t="shared" si="0"/>
        <v>0.375</v>
      </c>
      <c r="H28" s="156">
        <v>12</v>
      </c>
      <c r="I28" s="156">
        <v>12</v>
      </c>
      <c r="J28" s="156">
        <f>H28/Main!$D$9</f>
        <v>2.4</v>
      </c>
      <c r="K28" s="156">
        <f>I28/Main!$D$10</f>
        <v>6</v>
      </c>
      <c r="L28" s="156">
        <f t="shared" si="1"/>
        <v>2.5</v>
      </c>
      <c r="M28" s="156">
        <v>1</v>
      </c>
      <c r="N28" s="164">
        <v>2</v>
      </c>
      <c r="O28" s="164">
        <v>701000</v>
      </c>
      <c r="P28" s="164"/>
      <c r="Q28" s="159"/>
      <c r="R28" s="166"/>
      <c r="S28" s="164">
        <v>80000</v>
      </c>
      <c r="T28" s="159"/>
      <c r="U28" s="170"/>
      <c r="V28" s="159"/>
      <c r="W28" s="172"/>
      <c r="X28" s="151">
        <v>3</v>
      </c>
      <c r="Y28" s="151">
        <v>0</v>
      </c>
      <c r="Z28" s="151">
        <v>0</v>
      </c>
      <c r="AA28" s="151">
        <v>1</v>
      </c>
      <c r="AB28" s="151">
        <v>2</v>
      </c>
      <c r="AC28" s="151">
        <v>0</v>
      </c>
      <c r="AD28" s="152">
        <v>18</v>
      </c>
      <c r="AE28" s="151">
        <v>0</v>
      </c>
      <c r="AF28" s="151">
        <v>0</v>
      </c>
      <c r="AG28" s="151">
        <v>0</v>
      </c>
      <c r="AH28" s="151">
        <v>0</v>
      </c>
      <c r="AI28" s="151">
        <v>1</v>
      </c>
      <c r="AJ28" s="151">
        <v>0</v>
      </c>
      <c r="AK28" s="151">
        <v>0</v>
      </c>
      <c r="AL28" s="151">
        <v>0</v>
      </c>
      <c r="AM28" s="151">
        <v>0</v>
      </c>
      <c r="AN28" s="151">
        <v>0</v>
      </c>
      <c r="AO28" s="151">
        <v>0</v>
      </c>
      <c r="AP28" s="151">
        <v>0</v>
      </c>
      <c r="AQ28" s="151">
        <v>0</v>
      </c>
      <c r="AR28" s="151">
        <v>0</v>
      </c>
      <c r="AS28" s="174">
        <f t="shared" ref="AS28:BM28" si="112">IF(X28 = 0, "", X28)</f>
        <v>3</v>
      </c>
      <c r="AT28" s="137" t="str">
        <f t="shared" si="112"/>
        <v/>
      </c>
      <c r="AU28" s="137" t="str">
        <f t="shared" si="112"/>
        <v/>
      </c>
      <c r="AV28" s="133">
        <f t="shared" si="112"/>
        <v>1</v>
      </c>
      <c r="AW28" s="133">
        <f t="shared" si="112"/>
        <v>2</v>
      </c>
      <c r="AX28" s="137" t="str">
        <f t="shared" si="112"/>
        <v/>
      </c>
      <c r="AY28" s="167">
        <f t="shared" si="112"/>
        <v>18</v>
      </c>
      <c r="AZ28" s="137" t="str">
        <f t="shared" si="112"/>
        <v/>
      </c>
      <c r="BA28" s="137" t="str">
        <f t="shared" si="112"/>
        <v/>
      </c>
      <c r="BB28" s="137" t="str">
        <f t="shared" si="112"/>
        <v/>
      </c>
      <c r="BC28" s="137" t="str">
        <f t="shared" si="112"/>
        <v/>
      </c>
      <c r="BD28" s="133">
        <f t="shared" si="112"/>
        <v>1</v>
      </c>
      <c r="BE28" s="137" t="str">
        <f t="shared" si="112"/>
        <v/>
      </c>
      <c r="BF28" s="137" t="str">
        <f t="shared" si="112"/>
        <v/>
      </c>
      <c r="BG28" s="137" t="str">
        <f t="shared" si="112"/>
        <v/>
      </c>
      <c r="BH28" s="137" t="str">
        <f t="shared" si="112"/>
        <v/>
      </c>
      <c r="BI28" s="137" t="str">
        <f t="shared" si="112"/>
        <v/>
      </c>
      <c r="BJ28" s="137" t="str">
        <f t="shared" si="112"/>
        <v/>
      </c>
      <c r="BK28" s="137" t="str">
        <f t="shared" si="112"/>
        <v/>
      </c>
      <c r="BL28" s="137" t="str">
        <f t="shared" si="112"/>
        <v/>
      </c>
      <c r="BM28" s="169" t="str">
        <f t="shared" si="112"/>
        <v/>
      </c>
      <c r="BN28" s="174" t="e">
        <f>$AS28*Assembly!Z$4+$AT28*Assembly!Z$5+$AU28*Assembly!Z$6+$AV28*Assembly!Z$7+$AW28*Assembly!Z$8+$AX28*Assembly!Z$9+$AY28*Assembly!Z$10+$AZ28*Assembly!Z$11+$BA28*Assembly!Z$12+$BB28*Assembly!Z$13+$BC28*Assembly!Z$14+$BD28*Assembly!Z$15+$BE28*Assembly!Z$16+$BF28*Assembly!Z$17+$BG28*Assembly!Z$18+$BH28*Assembly!Z$19+$BI28*Assembly!Z$20+$BJ28*Assembly!Z$21+$BK28*Assembly!Z$22+$BL28*Assembly!Z$23+$BM28*Assembly!Z$24</f>
        <v>#VALUE!</v>
      </c>
      <c r="BO28" s="133" t="e">
        <f t="shared" si="3"/>
        <v>#VALUE!</v>
      </c>
      <c r="BP28" s="301" t="e">
        <f t="shared" si="76"/>
        <v>#VALUE!</v>
      </c>
      <c r="BQ28" s="133" t="e">
        <f>$AS28*Assembly!AD$4+$AT28*Assembly!AD$5+$AU28*Assembly!AD$6+$AV28*Assembly!AD$7+$AW28*Assembly!AD$8+$AX28*Assembly!AD$9+$AY28*Assembly!AD$10+$AZ28*Assembly!AD$11+$BA28*Assembly!AD$12+$BB28*Assembly!AD$13+$BC28*Assembly!AD$14+$BD28*Assembly!AD$15+$BE28*Assembly!AD$16+$BF28*Assembly!AD$17+$BG28*Assembly!AD$18+$BH28*Assembly!AD$19+$BI28*Assembly!AD$20+$BJ28*Assembly!AD$21+$BK28*Assembly!AD$22+$BL28*Assembly!AD$23+$BM28*Assembly!AD$24</f>
        <v>#VALUE!</v>
      </c>
      <c r="BR28" s="177" t="e">
        <f t="shared" si="4"/>
        <v>#VALUE!</v>
      </c>
      <c r="BS28" s="178" t="e">
        <f t="shared" si="5"/>
        <v>#VALUE!</v>
      </c>
      <c r="BT28" s="179" t="e">
        <f t="shared" si="6"/>
        <v>#VALUE!</v>
      </c>
      <c r="BU28" s="178" t="e">
        <f t="shared" si="7"/>
        <v>#VALUE!</v>
      </c>
      <c r="BV28" s="133" t="e">
        <f>$AS28*Assembly!Y$4+$AT28*Assembly!Y$5+$AU28*Assembly!Y$6+$AV28*Assembly!Y$7+$AW28*Assembly!Y$8+$AX28*Assembly!Y$9+$AY28*Assembly!Y$10+$AZ28*Assembly!Y$11+$BA28*Assembly!Y$12+$BB28*Assembly!Y$13+$BC28*Assembly!Y$14+$BD28*Assembly!Y$15+$BE28*Assembly!Y$16+$BF28*Assembly!Y$17+$BG28*Assembly!Y$18+$BH28*Assembly!Y$19+$BI28*Assembly!Y$20+$BJ28*Assembly!Y$21+$BK28*Assembly!Y$22+$BL28*Assembly!Y$23+$BM28*Assembly!Y$24</f>
        <v>#VALUE!</v>
      </c>
      <c r="BW28" s="133" t="e">
        <f t="shared" si="8"/>
        <v>#VALUE!</v>
      </c>
      <c r="BX28" s="130" t="e">
        <f t="shared" si="9"/>
        <v>#VALUE!</v>
      </c>
      <c r="BY28" s="183" t="e">
        <f>$AS28*Assembly!AC$4+$AT28*Assembly!AC$5+$AU28*Assembly!AC$6+$AV28*Assembly!AC$7+$AW28*Assembly!AC$8+$AX28*Assembly!AC$9+$AY28*Assembly!AC$10+$AZ28*Assembly!AC$11+$BA28*Assembly!AC$12+$BB28*Assembly!AC$13+$BC28*Assembly!AC$14+$BD28*Assembly!AC$15+$BE28*Assembly!AC$16+$BF28*Assembly!AC$17+$BG28*Assembly!AC$18+$BH28*Assembly!AC$19+$BI28*Assembly!AC$20+$BJ28*Assembly!AC$21+$BK28*Assembly!AC$22+$BL28*Assembly!AC$23+$BM28*Assembly!AC$24</f>
        <v>#VALUE!</v>
      </c>
      <c r="BZ28" s="164" t="e">
        <f>$AS28*Assembly!M$4+$AT28*Assembly!M$5+$AU28*Assembly!M$6+$AV28*Assembly!M$7+$AW28*Assembly!M$8+$AX28*Assembly!M$9+$AY28*Assembly!M$10+$AZ28*Assembly!M$11+$BA28*Assembly!M$12+$BB28*Assembly!M$13+$BC28*Assembly!M$14+$BD28*Assembly!M$15+$BE28*Assembly!M$16+$BF28*Assembly!M$17+$BG28*Assembly!M$18+$BH28*Assembly!M$19+$BI28*Assembly!M$20+$BJ28*Assembly!M$21+$BK28*Assembly!M$22+$BL28*Assembly!M$23+$BM28*Assembly!M$24</f>
        <v>#VALUE!</v>
      </c>
      <c r="CA28" s="164" t="e">
        <f>$AS28*Assembly!N$4+$AT28*Assembly!N$5+$AU28*Assembly!N$6+$AV28*Assembly!N$7+$AW28*Assembly!N$8+$AX28*Assembly!N$9+$AY28*Assembly!N$10+$AZ28*Assembly!N$11+$BA28*Assembly!N$12+$BB28*Assembly!N$13+$BC28*Assembly!N$14+$BD28*Assembly!N$15+$BE28*Assembly!N$16+$BF28*Assembly!N$17+$BG28*Assembly!N$18+$BH28*Assembly!N$19+$BI28*Assembly!N$20+$BJ28*Assembly!N$21+$BK28*Assembly!N$22+$BL28*Assembly!N$23+$BM28*Assembly!N$24</f>
        <v>#VALUE!</v>
      </c>
      <c r="CB28" s="164" t="e">
        <f>$AS28*Assembly!O$4+$AT28*Assembly!O$5+$AU28*Assembly!O$6+$AV28*Assembly!O$7+$AW28*Assembly!O$8+$AX28*Assembly!O$9+$AY28*Assembly!O$10+$AZ28*Assembly!O$11+$BA28*Assembly!O$12+$BB28*Assembly!O$13+$BC28*Assembly!O$14+$BD28*Assembly!O$15+$BE28*Assembly!O$16+$BF28*Assembly!O$17+$BG28*Assembly!O$18+$BH28*Assembly!O$19+$BI28*Assembly!O$20+$BJ28*Assembly!O$21+$BK28*Assembly!O$22+$BL28*Assembly!O$23+$BM28*Assembly!O$24</f>
        <v>#VALUE!</v>
      </c>
      <c r="CC28" s="156" t="e">
        <f>$AS28*Assembly!P$4+$AT28*Assembly!P$5+$AU28*Assembly!P$6+$AV28*Assembly!P$7+$AW28*Assembly!P$8+$AX28*Assembly!P$9+$AY28*Assembly!P$10+$AZ28*Assembly!P$11+$BA28*Assembly!P$12+$BB28*Assembly!P$13+$BC28*Assembly!P$14+$BD28*Assembly!P$15+$BE28*Assembly!P$16+$BF28*Assembly!P$17+$BG28*Assembly!P$18+$BH28*Assembly!P$19+$BI28*Assembly!P$20+$BJ28*Assembly!P$21+$BK28*Assembly!P$22+$BL28*Assembly!P$23+$BM28*Assembly!P$24</f>
        <v>#VALUE!</v>
      </c>
      <c r="CD28" s="156" t="e">
        <f>$AS28*Assembly!Q$4+$AT28*Assembly!Q$5+$AU28*Assembly!Q$6+$AV28*Assembly!Q$7+$AW28*Assembly!Q$8+$AX28*Assembly!Q$9+$AY28*Assembly!Q$10+$AZ28*Assembly!Q$11+$BA28*Assembly!Q$12+$BB28*Assembly!Q$13+$BC28*Assembly!Q$14+$BD28*Assembly!Q$15+$BE28*Assembly!Q$16+$BF28*Assembly!Q$17+$BG28*Assembly!Q$18+$BH28*Assembly!Q$19+$BI28*Assembly!Q$20+$BJ28*Assembly!Q$21+$BK28*Assembly!Q$22+$BL28*Assembly!Q$23+$BM28*Assembly!Q$24</f>
        <v>#VALUE!</v>
      </c>
      <c r="CE28" s="164" t="e">
        <f>$AS28*Assembly!R$4+$AT28*Assembly!R$5+$AU28*Assembly!R$6+$AV28*Assembly!R$7+$AW28*Assembly!R$8+$AX28*Assembly!R$9+$AY28*Assembly!R$10+$AZ28*Assembly!R$11+$BA28*Assembly!R$12+$BB28*Assembly!R$13+$BC28*Assembly!R$14+$BD28*Assembly!R$15+$BE28*Assembly!R$16+$BF28*Assembly!R$17+$BG28*Assembly!R$18+$BH28*Assembly!R$19+$BI28*Assembly!R$20+$BJ28*Assembly!R$21+$BK28*Assembly!R$22+$BL28*Assembly!R$23+$BM28*Assembly!R$24</f>
        <v>#VALUE!</v>
      </c>
      <c r="CF28" s="156" t="e">
        <f>$AS28*Assembly!S$4+$AT28*Assembly!S$5+$AU28*Assembly!S$6+$AV28*Assembly!S$7+$AW28*Assembly!S$8+$AX28*Assembly!S$9+$AY28*Assembly!S$10+$AZ28*Assembly!S$11+$BA28*Assembly!S$12+$BB28*Assembly!S$13+$BC28*Assembly!S$14+$BD28*Assembly!S$15+$BE28*Assembly!S$16+$BF28*Assembly!S$17+$BG28*Assembly!S$18+$BH28*Assembly!S$19+$BI28*Assembly!S$20+$BJ28*Assembly!S$21+$BK28*Assembly!S$22+$BL28*Assembly!S$23+$BM28*Assembly!S$24</f>
        <v>#VALUE!</v>
      </c>
      <c r="CG28" s="156" t="e">
        <f>$AS28*Assembly!T$4+$AT28*Assembly!T$5+$AU28*Assembly!T$6+$AV28*Assembly!T$7+$AW28*Assembly!T$8+$AX28*Assembly!T$9+$AY28*Assembly!T$10+$AZ28*Assembly!T$11+$BA28*Assembly!T$12+$BB28*Assembly!T$13+$BC28*Assembly!T$14+$BD28*Assembly!T$15+$BE28*Assembly!T$16+$BF28*Assembly!T$17+$BG28*Assembly!T$18+$BH28*Assembly!T$19+$BI28*Assembly!T$20+$BJ28*Assembly!T$21+$BK28*Assembly!T$22+$BL28*Assembly!T$23+$BM28*Assembly!T$24</f>
        <v>#VALUE!</v>
      </c>
      <c r="CH28" s="156" t="e">
        <f>$AS28*Assembly!U$4+$AT28*Assembly!U$5+$AU28*Assembly!U$6+$AV28*Assembly!U$7+$AW28*Assembly!U$8+$AX28*Assembly!U$9+$AY28*Assembly!U$10+$AZ28*Assembly!U$11+$BA28*Assembly!U$12+$BB28*Assembly!U$13+$BC28*Assembly!U$14+$BD28*Assembly!U$15+$BE28*Assembly!U$16+$BF28*Assembly!U$17+$BG28*Assembly!U$18+$BH28*Assembly!U$19+$BI28*Assembly!U$20+$BJ28*Assembly!U$21+$BK28*Assembly!U$22+$BL28*Assembly!U$23+$BM28*Assembly!U$24</f>
        <v>#VALUE!</v>
      </c>
      <c r="CI28" s="164" t="e">
        <f>$AS28*Assembly!V$4+$AT28*Assembly!V$5+$AU28*Assembly!V$6+$AV28*Assembly!V$7+$AW28*Assembly!V$8+$AX28*Assembly!V$9+$AY28*Assembly!V$10+$AZ28*Assembly!V$11+$BA28*Assembly!V$12+$BB28*Assembly!V$13+$BC28*Assembly!V$14+$BD28*Assembly!V$15+$BE28*Assembly!V$16+$BF28*Assembly!V$17+$BG28*Assembly!V$18+$BH28*Assembly!V$19+$BI28*Assembly!V$20+$BJ28*Assembly!V$21+$BK28*Assembly!V$22+$BL28*Assembly!V$23+$BM28*Assembly!V$24</f>
        <v>#VALUE!</v>
      </c>
      <c r="CJ28" s="164" t="e">
        <f>BZ28*Refining!$F$3</f>
        <v>#VALUE!</v>
      </c>
      <c r="CK28" s="164" t="e">
        <f>CA28*Refining!$F$4</f>
        <v>#VALUE!</v>
      </c>
      <c r="CL28" s="164" t="e">
        <f>CB28*Refining!$F$5</f>
        <v>#VALUE!</v>
      </c>
      <c r="CM28" s="164" t="e">
        <f>CC28*Refining!$F$6</f>
        <v>#VALUE!</v>
      </c>
      <c r="CN28" s="164" t="e">
        <f>CD28*Refining!$F$7</f>
        <v>#VALUE!</v>
      </c>
      <c r="CO28" s="164" t="e">
        <f>CE28*Refining!$F$8</f>
        <v>#VALUE!</v>
      </c>
      <c r="CP28" s="164" t="e">
        <f>CF28*Refining!$F$9</f>
        <v>#VALUE!</v>
      </c>
      <c r="CQ28" s="164" t="e">
        <f>CG28*Refining!$F$10</f>
        <v>#VALUE!</v>
      </c>
      <c r="CR28" s="164" t="e">
        <f>CH28*Refining!$F$11</f>
        <v>#VALUE!</v>
      </c>
      <c r="CS28" s="164" t="e">
        <f>CI28*Refining!$F$12</f>
        <v>#VALUE!</v>
      </c>
      <c r="CT28" s="185" t="e">
        <f t="shared" ref="CT28:DM28" si="113">IF(BZ28 = 0, "", BZ28)</f>
        <v>#VALUE!</v>
      </c>
      <c r="CU28" s="189" t="e">
        <f t="shared" si="113"/>
        <v>#VALUE!</v>
      </c>
      <c r="CV28" s="189" t="e">
        <f t="shared" si="113"/>
        <v>#VALUE!</v>
      </c>
      <c r="CW28" s="186" t="e">
        <f t="shared" si="113"/>
        <v>#VALUE!</v>
      </c>
      <c r="CX28" s="186" t="e">
        <f t="shared" si="113"/>
        <v>#VALUE!</v>
      </c>
      <c r="CY28" s="186" t="e">
        <f t="shared" si="113"/>
        <v>#VALUE!</v>
      </c>
      <c r="CZ28" s="186" t="e">
        <f t="shared" si="113"/>
        <v>#VALUE!</v>
      </c>
      <c r="DA28" s="186" t="e">
        <f t="shared" si="113"/>
        <v>#VALUE!</v>
      </c>
      <c r="DB28" s="186" t="e">
        <f t="shared" si="113"/>
        <v>#VALUE!</v>
      </c>
      <c r="DC28" s="187" t="e">
        <f t="shared" si="113"/>
        <v>#VALUE!</v>
      </c>
      <c r="DD28" s="185" t="e">
        <f t="shared" si="113"/>
        <v>#VALUE!</v>
      </c>
      <c r="DE28" s="189" t="e">
        <f t="shared" si="113"/>
        <v>#VALUE!</v>
      </c>
      <c r="DF28" s="189" t="e">
        <f t="shared" si="113"/>
        <v>#VALUE!</v>
      </c>
      <c r="DG28" s="186" t="e">
        <f t="shared" si="113"/>
        <v>#VALUE!</v>
      </c>
      <c r="DH28" s="211" t="e">
        <f t="shared" si="113"/>
        <v>#VALUE!</v>
      </c>
      <c r="DI28" s="186" t="e">
        <f t="shared" si="113"/>
        <v>#VALUE!</v>
      </c>
      <c r="DJ28" s="186" t="e">
        <f t="shared" si="113"/>
        <v>#VALUE!</v>
      </c>
      <c r="DK28" s="186" t="e">
        <f t="shared" si="113"/>
        <v>#VALUE!</v>
      </c>
      <c r="DL28" s="186" t="e">
        <f t="shared" si="113"/>
        <v>#VALUE!</v>
      </c>
      <c r="DM28" s="187" t="e">
        <f t="shared" si="113"/>
        <v>#VALUE!</v>
      </c>
      <c r="DN28" s="185" t="e">
        <f t="shared" si="11"/>
        <v>#VALUE!</v>
      </c>
      <c r="DO28" s="189" t="e">
        <f t="shared" si="12"/>
        <v>#VALUE!</v>
      </c>
      <c r="DP28" s="120" t="e">
        <f t="shared" si="13"/>
        <v>#VALUE!</v>
      </c>
      <c r="DQ28" s="133" t="e">
        <f>CT28*'Ores &amp; Ingots'!$C$3+CU28*'Ores &amp; Ingots'!$C$4+CV28*'Ores &amp; Ingots'!$C$5+CW28*'Ores &amp; Ingots'!$C$6+CX28*'Ores &amp; Ingots'!$C$7+CY28*'Ores &amp; Ingots'!$C$8+CZ28*'Ores &amp; Ingots'!$C$9+DA28*'Ores &amp; Ingots'!$C$10+DB28*'Ores &amp; Ingots'!$C$11+DC28*'Ores &amp; Ingots'!$C$12</f>
        <v>#VALUE!</v>
      </c>
      <c r="DR28" s="133" t="e">
        <f>DD28*'Ores &amp; Ingots'!$B$3+DE28*'Ores &amp; Ingots'!$B$4+DF28*'Ores &amp; Ingots'!$B$5+DG28*'Ores &amp; Ingots'!$B$6+DH28*'Ores &amp; Ingots'!$B$7+DI28*'Ores &amp; Ingots'!$B$8+DJ28*'Ores &amp; Ingots'!$B$9+DK28*'Ores &amp; Ingots'!$B$10+DL28*'Ores &amp; Ingots'!$B$11+DM28*'Ores &amp; Ingots'!$B$12</f>
        <v>#VALUE!</v>
      </c>
      <c r="DS28" s="189" t="e">
        <f>CT28*Refining!$G$3+CU28*Refining!$G$4+CV28*Refining!$G$5+CW28*Refining!$G$6+CX28*Refining!$G$7+CY28*Refining!$G$8+CZ28*Refining!$G$9+DA28*Refining!$G$10+DB28*Refining!$G$11+DC28*Refining!$G$12</f>
        <v>#VALUE!</v>
      </c>
      <c r="DT28" s="189" t="e">
        <f t="shared" si="14"/>
        <v>#VALUE!</v>
      </c>
      <c r="DU28" s="192" t="e">
        <f t="shared" si="15"/>
        <v>#VALUE!</v>
      </c>
      <c r="DV28" s="185" t="e">
        <f t="shared" si="16"/>
        <v>#VALUE!</v>
      </c>
      <c r="DW28" s="194" t="e">
        <f t="shared" ref="DW28:DX28" si="114">DV28/60</f>
        <v>#VALUE!</v>
      </c>
      <c r="DX28" s="194" t="e">
        <f t="shared" si="114"/>
        <v>#VALUE!</v>
      </c>
      <c r="DY28" s="185" t="e">
        <f t="shared" si="18"/>
        <v>#VALUE!</v>
      </c>
      <c r="DZ28" s="194" t="e">
        <f t="shared" ref="DZ28:EA28" si="115">DY28/1000</f>
        <v>#VALUE!</v>
      </c>
      <c r="EA28" s="196" t="e">
        <f t="shared" si="115"/>
        <v>#VALUE!</v>
      </c>
      <c r="EB28" s="130" t="e">
        <f t="shared" si="20"/>
        <v>#VALUE!</v>
      </c>
      <c r="EC28" s="132" t="e">
        <f t="shared" si="21"/>
        <v>#VALUE!</v>
      </c>
      <c r="ED28" s="133"/>
    </row>
    <row r="29" spans="1:134" ht="15.75" customHeight="1" x14ac:dyDescent="0.2">
      <c r="A29" s="864"/>
      <c r="B29" s="135" t="s">
        <v>249</v>
      </c>
      <c r="C29" s="137" t="s">
        <v>156</v>
      </c>
      <c r="D29" s="137">
        <v>3</v>
      </c>
      <c r="E29" s="137">
        <v>3</v>
      </c>
      <c r="F29" s="137">
        <v>5</v>
      </c>
      <c r="G29" s="139">
        <f t="shared" si="0"/>
        <v>703.125</v>
      </c>
      <c r="H29" s="140">
        <v>25</v>
      </c>
      <c r="I29" s="140">
        <v>25</v>
      </c>
      <c r="J29" s="140">
        <f>H29/Main!$D$9</f>
        <v>5</v>
      </c>
      <c r="K29" s="140">
        <f>I29/Main!$D$10</f>
        <v>12.5</v>
      </c>
      <c r="L29" s="140">
        <f t="shared" si="1"/>
        <v>2.5</v>
      </c>
      <c r="M29" s="140">
        <v>1</v>
      </c>
      <c r="N29" s="145">
        <v>2</v>
      </c>
      <c r="O29" s="145">
        <v>16360000</v>
      </c>
      <c r="P29" s="145"/>
      <c r="Q29" s="143"/>
      <c r="R29" s="146"/>
      <c r="S29" s="145">
        <v>5400000</v>
      </c>
      <c r="T29" s="143"/>
      <c r="U29" s="198"/>
      <c r="V29" s="143"/>
      <c r="W29" s="148" t="s">
        <v>28</v>
      </c>
      <c r="X29" s="151">
        <v>230</v>
      </c>
      <c r="Y29" s="151">
        <v>0</v>
      </c>
      <c r="Z29" s="151">
        <v>0</v>
      </c>
      <c r="AA29" s="151">
        <v>50</v>
      </c>
      <c r="AB29" s="151">
        <v>60</v>
      </c>
      <c r="AC29" s="151">
        <v>0</v>
      </c>
      <c r="AD29" s="152">
        <v>1136</v>
      </c>
      <c r="AE29" s="151">
        <v>0</v>
      </c>
      <c r="AF29" s="151">
        <v>0</v>
      </c>
      <c r="AG29" s="151">
        <v>0</v>
      </c>
      <c r="AH29" s="151">
        <v>0</v>
      </c>
      <c r="AI29" s="151">
        <v>40</v>
      </c>
      <c r="AJ29" s="151">
        <v>0</v>
      </c>
      <c r="AK29" s="151">
        <v>0</v>
      </c>
      <c r="AL29" s="151">
        <v>0</v>
      </c>
      <c r="AM29" s="151">
        <v>0</v>
      </c>
      <c r="AN29" s="151">
        <v>0</v>
      </c>
      <c r="AO29" s="151">
        <v>0</v>
      </c>
      <c r="AP29" s="151">
        <v>0</v>
      </c>
      <c r="AQ29" s="151">
        <v>0</v>
      </c>
      <c r="AR29" s="151">
        <v>0</v>
      </c>
      <c r="AS29" s="174">
        <f t="shared" ref="AS29:BM29" si="116">IF(X29 = 0, "", X29)</f>
        <v>230</v>
      </c>
      <c r="AT29" s="137" t="str">
        <f t="shared" si="116"/>
        <v/>
      </c>
      <c r="AU29" s="137" t="str">
        <f t="shared" si="116"/>
        <v/>
      </c>
      <c r="AV29" s="133">
        <f t="shared" si="116"/>
        <v>50</v>
      </c>
      <c r="AW29" s="133">
        <f t="shared" si="116"/>
        <v>60</v>
      </c>
      <c r="AX29" s="137" t="str">
        <f t="shared" si="116"/>
        <v/>
      </c>
      <c r="AY29" s="167">
        <f t="shared" si="116"/>
        <v>1136</v>
      </c>
      <c r="AZ29" s="137" t="str">
        <f t="shared" si="116"/>
        <v/>
      </c>
      <c r="BA29" s="137" t="str">
        <f t="shared" si="116"/>
        <v/>
      </c>
      <c r="BB29" s="137" t="str">
        <f t="shared" si="116"/>
        <v/>
      </c>
      <c r="BC29" s="137" t="str">
        <f t="shared" si="116"/>
        <v/>
      </c>
      <c r="BD29" s="133">
        <f t="shared" si="116"/>
        <v>40</v>
      </c>
      <c r="BE29" s="137" t="str">
        <f t="shared" si="116"/>
        <v/>
      </c>
      <c r="BF29" s="137" t="str">
        <f t="shared" si="116"/>
        <v/>
      </c>
      <c r="BG29" s="137" t="str">
        <f t="shared" si="116"/>
        <v/>
      </c>
      <c r="BH29" s="137" t="str">
        <f t="shared" si="116"/>
        <v/>
      </c>
      <c r="BI29" s="137" t="str">
        <f t="shared" si="116"/>
        <v/>
      </c>
      <c r="BJ29" s="137" t="str">
        <f t="shared" si="116"/>
        <v/>
      </c>
      <c r="BK29" s="137" t="str">
        <f t="shared" si="116"/>
        <v/>
      </c>
      <c r="BL29" s="137" t="str">
        <f t="shared" si="116"/>
        <v/>
      </c>
      <c r="BM29" s="169" t="str">
        <f t="shared" si="116"/>
        <v/>
      </c>
      <c r="BN29" s="174" t="e">
        <f>$AS29*Assembly!Z$4+$AT29*Assembly!Z$5+$AU29*Assembly!Z$6+$AV29*Assembly!Z$7+$AW29*Assembly!Z$8+$AX29*Assembly!Z$9+$AY29*Assembly!Z$10+$AZ29*Assembly!Z$11+$BA29*Assembly!Z$12+$BB29*Assembly!Z$13+$BC29*Assembly!Z$14+$BD29*Assembly!Z$15+$BE29*Assembly!Z$16+$BF29*Assembly!Z$17+$BG29*Assembly!Z$18+$BH29*Assembly!Z$19+$BI29*Assembly!Z$20+$BJ29*Assembly!Z$21+$BK29*Assembly!Z$22+$BL29*Assembly!Z$23+$BM29*Assembly!Z$24</f>
        <v>#VALUE!</v>
      </c>
      <c r="BO29" s="133" t="e">
        <f t="shared" si="3"/>
        <v>#VALUE!</v>
      </c>
      <c r="BP29" s="301" t="e">
        <f t="shared" si="76"/>
        <v>#VALUE!</v>
      </c>
      <c r="BQ29" s="133" t="e">
        <f>$AS29*Assembly!AD$4+$AT29*Assembly!AD$5+$AU29*Assembly!AD$6+$AV29*Assembly!AD$7+$AW29*Assembly!AD$8+$AX29*Assembly!AD$9+$AY29*Assembly!AD$10+$AZ29*Assembly!AD$11+$BA29*Assembly!AD$12+$BB29*Assembly!AD$13+$BC29*Assembly!AD$14+$BD29*Assembly!AD$15+$BE29*Assembly!AD$16+$BF29*Assembly!AD$17+$BG29*Assembly!AD$18+$BH29*Assembly!AD$19+$BI29*Assembly!AD$20+$BJ29*Assembly!AD$21+$BK29*Assembly!AD$22+$BL29*Assembly!AD$23+$BM29*Assembly!AD$24</f>
        <v>#VALUE!</v>
      </c>
      <c r="BR29" s="177" t="e">
        <f t="shared" si="4"/>
        <v>#VALUE!</v>
      </c>
      <c r="BS29" s="178" t="e">
        <f t="shared" si="5"/>
        <v>#VALUE!</v>
      </c>
      <c r="BT29" s="179" t="e">
        <f t="shared" si="6"/>
        <v>#VALUE!</v>
      </c>
      <c r="BU29" s="178" t="e">
        <f t="shared" si="7"/>
        <v>#VALUE!</v>
      </c>
      <c r="BV29" s="133" t="e">
        <f>$AS29*Assembly!Y$4+$AT29*Assembly!Y$5+$AU29*Assembly!Y$6+$AV29*Assembly!Y$7+$AW29*Assembly!Y$8+$AX29*Assembly!Y$9+$AY29*Assembly!Y$10+$AZ29*Assembly!Y$11+$BA29*Assembly!Y$12+$BB29*Assembly!Y$13+$BC29*Assembly!Y$14+$BD29*Assembly!Y$15+$BE29*Assembly!Y$16+$BF29*Assembly!Y$17+$BG29*Assembly!Y$18+$BH29*Assembly!Y$19+$BI29*Assembly!Y$20+$BJ29*Assembly!Y$21+$BK29*Assembly!Y$22+$BL29*Assembly!Y$23+$BM29*Assembly!Y$24</f>
        <v>#VALUE!</v>
      </c>
      <c r="BW29" s="133" t="e">
        <f t="shared" si="8"/>
        <v>#VALUE!</v>
      </c>
      <c r="BX29" s="130" t="e">
        <f t="shared" si="9"/>
        <v>#VALUE!</v>
      </c>
      <c r="BY29" s="183" t="e">
        <f>$AS29*Assembly!AC$4+$AT29*Assembly!AC$5+$AU29*Assembly!AC$6+$AV29*Assembly!AC$7+$AW29*Assembly!AC$8+$AX29*Assembly!AC$9+$AY29*Assembly!AC$10+$AZ29*Assembly!AC$11+$BA29*Assembly!AC$12+$BB29*Assembly!AC$13+$BC29*Assembly!AC$14+$BD29*Assembly!AC$15+$BE29*Assembly!AC$16+$BF29*Assembly!AC$17+$BG29*Assembly!AC$18+$BH29*Assembly!AC$19+$BI29*Assembly!AC$20+$BJ29*Assembly!AC$21+$BK29*Assembly!AC$22+$BL29*Assembly!AC$23+$BM29*Assembly!AC$24</f>
        <v>#VALUE!</v>
      </c>
      <c r="BZ29" s="145" t="e">
        <f>$AS29*Assembly!M$4+$AT29*Assembly!M$5+$AU29*Assembly!M$6+$AV29*Assembly!M$7+$AW29*Assembly!M$8+$AX29*Assembly!M$9+$AY29*Assembly!M$10+$AZ29*Assembly!M$11+$BA29*Assembly!M$12+$BB29*Assembly!M$13+$BC29*Assembly!M$14+$BD29*Assembly!M$15+$BE29*Assembly!M$16+$BF29*Assembly!M$17+$BG29*Assembly!M$18+$BH29*Assembly!M$19+$BI29*Assembly!M$20+$BJ29*Assembly!M$21+$BK29*Assembly!M$22+$BL29*Assembly!M$23+$BM29*Assembly!M$24</f>
        <v>#VALUE!</v>
      </c>
      <c r="CA29" s="145" t="e">
        <f>$AS29*Assembly!N$4+$AT29*Assembly!N$5+$AU29*Assembly!N$6+$AV29*Assembly!N$7+$AW29*Assembly!N$8+$AX29*Assembly!N$9+$AY29*Assembly!N$10+$AZ29*Assembly!N$11+$BA29*Assembly!N$12+$BB29*Assembly!N$13+$BC29*Assembly!N$14+$BD29*Assembly!N$15+$BE29*Assembly!N$16+$BF29*Assembly!N$17+$BG29*Assembly!N$18+$BH29*Assembly!N$19+$BI29*Assembly!N$20+$BJ29*Assembly!N$21+$BK29*Assembly!N$22+$BL29*Assembly!N$23+$BM29*Assembly!N$24</f>
        <v>#VALUE!</v>
      </c>
      <c r="CB29" s="145" t="e">
        <f>$AS29*Assembly!O$4+$AT29*Assembly!O$5+$AU29*Assembly!O$6+$AV29*Assembly!O$7+$AW29*Assembly!O$8+$AX29*Assembly!O$9+$AY29*Assembly!O$10+$AZ29*Assembly!O$11+$BA29*Assembly!O$12+$BB29*Assembly!O$13+$BC29*Assembly!O$14+$BD29*Assembly!O$15+$BE29*Assembly!O$16+$BF29*Assembly!O$17+$BG29*Assembly!O$18+$BH29*Assembly!O$19+$BI29*Assembly!O$20+$BJ29*Assembly!O$21+$BK29*Assembly!O$22+$BL29*Assembly!O$23+$BM29*Assembly!O$24</f>
        <v>#VALUE!</v>
      </c>
      <c r="CC29" s="140" t="e">
        <f>$AS29*Assembly!P$4+$AT29*Assembly!P$5+$AU29*Assembly!P$6+$AV29*Assembly!P$7+$AW29*Assembly!P$8+$AX29*Assembly!P$9+$AY29*Assembly!P$10+$AZ29*Assembly!P$11+$BA29*Assembly!P$12+$BB29*Assembly!P$13+$BC29*Assembly!P$14+$BD29*Assembly!P$15+$BE29*Assembly!P$16+$BF29*Assembly!P$17+$BG29*Assembly!P$18+$BH29*Assembly!P$19+$BI29*Assembly!P$20+$BJ29*Assembly!P$21+$BK29*Assembly!P$22+$BL29*Assembly!P$23+$BM29*Assembly!P$24</f>
        <v>#VALUE!</v>
      </c>
      <c r="CD29" s="140" t="e">
        <f>$AS29*Assembly!Q$4+$AT29*Assembly!Q$5+$AU29*Assembly!Q$6+$AV29*Assembly!Q$7+$AW29*Assembly!Q$8+$AX29*Assembly!Q$9+$AY29*Assembly!Q$10+$AZ29*Assembly!Q$11+$BA29*Assembly!Q$12+$BB29*Assembly!Q$13+$BC29*Assembly!Q$14+$BD29*Assembly!Q$15+$BE29*Assembly!Q$16+$BF29*Assembly!Q$17+$BG29*Assembly!Q$18+$BH29*Assembly!Q$19+$BI29*Assembly!Q$20+$BJ29*Assembly!Q$21+$BK29*Assembly!Q$22+$BL29*Assembly!Q$23+$BM29*Assembly!Q$24</f>
        <v>#VALUE!</v>
      </c>
      <c r="CE29" s="145" t="e">
        <f>$AS29*Assembly!R$4+$AT29*Assembly!R$5+$AU29*Assembly!R$6+$AV29*Assembly!R$7+$AW29*Assembly!R$8+$AX29*Assembly!R$9+$AY29*Assembly!R$10+$AZ29*Assembly!R$11+$BA29*Assembly!R$12+$BB29*Assembly!R$13+$BC29*Assembly!R$14+$BD29*Assembly!R$15+$BE29*Assembly!R$16+$BF29*Assembly!R$17+$BG29*Assembly!R$18+$BH29*Assembly!R$19+$BI29*Assembly!R$20+$BJ29*Assembly!R$21+$BK29*Assembly!R$22+$BL29*Assembly!R$23+$BM29*Assembly!R$24</f>
        <v>#VALUE!</v>
      </c>
      <c r="CF29" s="140" t="e">
        <f>$AS29*Assembly!S$4+$AT29*Assembly!S$5+$AU29*Assembly!S$6+$AV29*Assembly!S$7+$AW29*Assembly!S$8+$AX29*Assembly!S$9+$AY29*Assembly!S$10+$AZ29*Assembly!S$11+$BA29*Assembly!S$12+$BB29*Assembly!S$13+$BC29*Assembly!S$14+$BD29*Assembly!S$15+$BE29*Assembly!S$16+$BF29*Assembly!S$17+$BG29*Assembly!S$18+$BH29*Assembly!S$19+$BI29*Assembly!S$20+$BJ29*Assembly!S$21+$BK29*Assembly!S$22+$BL29*Assembly!S$23+$BM29*Assembly!S$24</f>
        <v>#VALUE!</v>
      </c>
      <c r="CG29" s="140" t="e">
        <f>$AS29*Assembly!T$4+$AT29*Assembly!T$5+$AU29*Assembly!T$6+$AV29*Assembly!T$7+$AW29*Assembly!T$8+$AX29*Assembly!T$9+$AY29*Assembly!T$10+$AZ29*Assembly!T$11+$BA29*Assembly!T$12+$BB29*Assembly!T$13+$BC29*Assembly!T$14+$BD29*Assembly!T$15+$BE29*Assembly!T$16+$BF29*Assembly!T$17+$BG29*Assembly!T$18+$BH29*Assembly!T$19+$BI29*Assembly!T$20+$BJ29*Assembly!T$21+$BK29*Assembly!T$22+$BL29*Assembly!T$23+$BM29*Assembly!T$24</f>
        <v>#VALUE!</v>
      </c>
      <c r="CH29" s="140" t="e">
        <f>$AS29*Assembly!U$4+$AT29*Assembly!U$5+$AU29*Assembly!U$6+$AV29*Assembly!U$7+$AW29*Assembly!U$8+$AX29*Assembly!U$9+$AY29*Assembly!U$10+$AZ29*Assembly!U$11+$BA29*Assembly!U$12+$BB29*Assembly!U$13+$BC29*Assembly!U$14+$BD29*Assembly!U$15+$BE29*Assembly!U$16+$BF29*Assembly!U$17+$BG29*Assembly!U$18+$BH29*Assembly!U$19+$BI29*Assembly!U$20+$BJ29*Assembly!U$21+$BK29*Assembly!U$22+$BL29*Assembly!U$23+$BM29*Assembly!U$24</f>
        <v>#VALUE!</v>
      </c>
      <c r="CI29" s="145" t="e">
        <f>$AS29*Assembly!V$4+$AT29*Assembly!V$5+$AU29*Assembly!V$6+$AV29*Assembly!V$7+$AW29*Assembly!V$8+$AX29*Assembly!V$9+$AY29*Assembly!V$10+$AZ29*Assembly!V$11+$BA29*Assembly!V$12+$BB29*Assembly!V$13+$BC29*Assembly!V$14+$BD29*Assembly!V$15+$BE29*Assembly!V$16+$BF29*Assembly!V$17+$BG29*Assembly!V$18+$BH29*Assembly!V$19+$BI29*Assembly!V$20+$BJ29*Assembly!V$21+$BK29*Assembly!V$22+$BL29*Assembly!V$23+$BM29*Assembly!V$24</f>
        <v>#VALUE!</v>
      </c>
      <c r="CJ29" s="145" t="e">
        <f>BZ29*Refining!$F$3</f>
        <v>#VALUE!</v>
      </c>
      <c r="CK29" s="145" t="e">
        <f>CA29*Refining!$F$4</f>
        <v>#VALUE!</v>
      </c>
      <c r="CL29" s="145" t="e">
        <f>CB29*Refining!$F$5</f>
        <v>#VALUE!</v>
      </c>
      <c r="CM29" s="145" t="e">
        <f>CC29*Refining!$F$6</f>
        <v>#VALUE!</v>
      </c>
      <c r="CN29" s="145" t="e">
        <f>CD29*Refining!$F$7</f>
        <v>#VALUE!</v>
      </c>
      <c r="CO29" s="145" t="e">
        <f>CE29*Refining!$F$8</f>
        <v>#VALUE!</v>
      </c>
      <c r="CP29" s="145" t="e">
        <f>CF29*Refining!$F$9</f>
        <v>#VALUE!</v>
      </c>
      <c r="CQ29" s="145" t="e">
        <f>CG29*Refining!$F$10</f>
        <v>#VALUE!</v>
      </c>
      <c r="CR29" s="145" t="e">
        <f>CH29*Refining!$F$11</f>
        <v>#VALUE!</v>
      </c>
      <c r="CS29" s="145" t="e">
        <f>CI29*Refining!$F$12</f>
        <v>#VALUE!</v>
      </c>
      <c r="CT29" s="185" t="e">
        <f t="shared" ref="CT29:DM29" si="117">IF(BZ29 = 0, "", BZ29)</f>
        <v>#VALUE!</v>
      </c>
      <c r="CU29" s="189" t="e">
        <f t="shared" si="117"/>
        <v>#VALUE!</v>
      </c>
      <c r="CV29" s="189" t="e">
        <f t="shared" si="117"/>
        <v>#VALUE!</v>
      </c>
      <c r="CW29" s="186" t="e">
        <f t="shared" si="117"/>
        <v>#VALUE!</v>
      </c>
      <c r="CX29" s="186" t="e">
        <f t="shared" si="117"/>
        <v>#VALUE!</v>
      </c>
      <c r="CY29" s="186" t="e">
        <f t="shared" si="117"/>
        <v>#VALUE!</v>
      </c>
      <c r="CZ29" s="186" t="e">
        <f t="shared" si="117"/>
        <v>#VALUE!</v>
      </c>
      <c r="DA29" s="186" t="e">
        <f t="shared" si="117"/>
        <v>#VALUE!</v>
      </c>
      <c r="DB29" s="186" t="e">
        <f t="shared" si="117"/>
        <v>#VALUE!</v>
      </c>
      <c r="DC29" s="187" t="e">
        <f t="shared" si="117"/>
        <v>#VALUE!</v>
      </c>
      <c r="DD29" s="185" t="e">
        <f t="shared" si="117"/>
        <v>#VALUE!</v>
      </c>
      <c r="DE29" s="189" t="e">
        <f t="shared" si="117"/>
        <v>#VALUE!</v>
      </c>
      <c r="DF29" s="189" t="e">
        <f t="shared" si="117"/>
        <v>#VALUE!</v>
      </c>
      <c r="DG29" s="186" t="e">
        <f t="shared" si="117"/>
        <v>#VALUE!</v>
      </c>
      <c r="DH29" s="211" t="e">
        <f t="shared" si="117"/>
        <v>#VALUE!</v>
      </c>
      <c r="DI29" s="186" t="e">
        <f t="shared" si="117"/>
        <v>#VALUE!</v>
      </c>
      <c r="DJ29" s="186" t="e">
        <f t="shared" si="117"/>
        <v>#VALUE!</v>
      </c>
      <c r="DK29" s="186" t="e">
        <f t="shared" si="117"/>
        <v>#VALUE!</v>
      </c>
      <c r="DL29" s="186" t="e">
        <f t="shared" si="117"/>
        <v>#VALUE!</v>
      </c>
      <c r="DM29" s="187" t="e">
        <f t="shared" si="117"/>
        <v>#VALUE!</v>
      </c>
      <c r="DN29" s="185" t="e">
        <f t="shared" si="11"/>
        <v>#VALUE!</v>
      </c>
      <c r="DO29" s="189" t="e">
        <f t="shared" si="12"/>
        <v>#VALUE!</v>
      </c>
      <c r="DP29" s="120" t="e">
        <f t="shared" si="13"/>
        <v>#VALUE!</v>
      </c>
      <c r="DQ29" s="133" t="e">
        <f>CT29*'Ores &amp; Ingots'!$C$3+CU29*'Ores &amp; Ingots'!$C$4+CV29*'Ores &amp; Ingots'!$C$5+CW29*'Ores &amp; Ingots'!$C$6+CX29*'Ores &amp; Ingots'!$C$7+CY29*'Ores &amp; Ingots'!$C$8+CZ29*'Ores &amp; Ingots'!$C$9+DA29*'Ores &amp; Ingots'!$C$10+DB29*'Ores &amp; Ingots'!$C$11+DC29*'Ores &amp; Ingots'!$C$12</f>
        <v>#VALUE!</v>
      </c>
      <c r="DR29" s="133" t="e">
        <f>DD29*'Ores &amp; Ingots'!$B$3+DE29*'Ores &amp; Ingots'!$B$4+DF29*'Ores &amp; Ingots'!$B$5+DG29*'Ores &amp; Ingots'!$B$6+DH29*'Ores &amp; Ingots'!$B$7+DI29*'Ores &amp; Ingots'!$B$8+DJ29*'Ores &amp; Ingots'!$B$9+DK29*'Ores &amp; Ingots'!$B$10+DL29*'Ores &amp; Ingots'!$B$11+DM29*'Ores &amp; Ingots'!$B$12</f>
        <v>#VALUE!</v>
      </c>
      <c r="DS29" s="189" t="e">
        <f>CT29*Refining!$G$3+CU29*Refining!$G$4+CV29*Refining!$G$5+CW29*Refining!$G$6+CX29*Refining!$G$7+CY29*Refining!$G$8+CZ29*Refining!$G$9+DA29*Refining!$G$10+DB29*Refining!$G$11+DC29*Refining!$G$12</f>
        <v>#VALUE!</v>
      </c>
      <c r="DT29" s="189" t="e">
        <f t="shared" si="14"/>
        <v>#VALUE!</v>
      </c>
      <c r="DU29" s="192" t="e">
        <f t="shared" si="15"/>
        <v>#VALUE!</v>
      </c>
      <c r="DV29" s="185" t="e">
        <f t="shared" si="16"/>
        <v>#VALUE!</v>
      </c>
      <c r="DW29" s="194" t="e">
        <f t="shared" ref="DW29:DX29" si="118">DV29/60</f>
        <v>#VALUE!</v>
      </c>
      <c r="DX29" s="194" t="e">
        <f t="shared" si="118"/>
        <v>#VALUE!</v>
      </c>
      <c r="DY29" s="185" t="e">
        <f t="shared" si="18"/>
        <v>#VALUE!</v>
      </c>
      <c r="DZ29" s="194" t="e">
        <f t="shared" ref="DZ29:EA29" si="119">DY29/1000</f>
        <v>#VALUE!</v>
      </c>
      <c r="EA29" s="196" t="e">
        <f t="shared" si="119"/>
        <v>#VALUE!</v>
      </c>
      <c r="EB29" s="130" t="e">
        <f t="shared" si="20"/>
        <v>#VALUE!</v>
      </c>
      <c r="EC29" s="132" t="e">
        <f t="shared" si="21"/>
        <v>#VALUE!</v>
      </c>
      <c r="ED29" s="133"/>
    </row>
    <row r="30" spans="1:134" ht="15.75" customHeight="1" x14ac:dyDescent="0.2">
      <c r="A30" s="865"/>
      <c r="B30" s="297" t="s">
        <v>249</v>
      </c>
      <c r="C30" s="216" t="s">
        <v>155</v>
      </c>
      <c r="D30" s="216">
        <v>3</v>
      </c>
      <c r="E30" s="216">
        <v>3</v>
      </c>
      <c r="F30" s="216">
        <v>5</v>
      </c>
      <c r="G30" s="217">
        <f t="shared" si="0"/>
        <v>5.625</v>
      </c>
      <c r="H30" s="218">
        <v>25</v>
      </c>
      <c r="I30" s="218">
        <v>25</v>
      </c>
      <c r="J30" s="218">
        <f>H30/Main!$D$9</f>
        <v>5</v>
      </c>
      <c r="K30" s="218">
        <f>I30/Main!$D$10</f>
        <v>12.5</v>
      </c>
      <c r="L30" s="218">
        <f t="shared" si="1"/>
        <v>2.5</v>
      </c>
      <c r="M30" s="218">
        <v>1</v>
      </c>
      <c r="N30" s="219">
        <v>2</v>
      </c>
      <c r="O30" s="219">
        <v>2400000</v>
      </c>
      <c r="P30" s="219"/>
      <c r="Q30" s="220"/>
      <c r="R30" s="23"/>
      <c r="S30" s="219">
        <v>408000</v>
      </c>
      <c r="T30" s="220"/>
      <c r="U30" s="221"/>
      <c r="V30" s="220"/>
      <c r="W30" s="222"/>
      <c r="X30" s="223">
        <v>20</v>
      </c>
      <c r="Y30" s="223">
        <v>0</v>
      </c>
      <c r="Z30" s="223">
        <v>0</v>
      </c>
      <c r="AA30" s="223">
        <v>4</v>
      </c>
      <c r="AB30" s="223">
        <v>30</v>
      </c>
      <c r="AC30" s="223">
        <v>0</v>
      </c>
      <c r="AD30" s="224">
        <v>144</v>
      </c>
      <c r="AE30" s="223">
        <v>0</v>
      </c>
      <c r="AF30" s="223">
        <v>0</v>
      </c>
      <c r="AG30" s="223">
        <v>0</v>
      </c>
      <c r="AH30" s="223">
        <v>0</v>
      </c>
      <c r="AI30" s="223">
        <v>8</v>
      </c>
      <c r="AJ30" s="223">
        <v>0</v>
      </c>
      <c r="AK30" s="223">
        <v>0</v>
      </c>
      <c r="AL30" s="223">
        <v>0</v>
      </c>
      <c r="AM30" s="223">
        <v>0</v>
      </c>
      <c r="AN30" s="223">
        <v>0</v>
      </c>
      <c r="AO30" s="223">
        <v>0</v>
      </c>
      <c r="AP30" s="223">
        <v>0</v>
      </c>
      <c r="AQ30" s="223">
        <v>0</v>
      </c>
      <c r="AR30" s="223">
        <v>0</v>
      </c>
      <c r="AS30" s="225">
        <f t="shared" ref="AS30:BM30" si="120">IF(X30 = 0, "", X30)</f>
        <v>20</v>
      </c>
      <c r="AT30" s="216" t="str">
        <f t="shared" si="120"/>
        <v/>
      </c>
      <c r="AU30" s="216" t="str">
        <f t="shared" si="120"/>
        <v/>
      </c>
      <c r="AV30" s="226">
        <f t="shared" si="120"/>
        <v>4</v>
      </c>
      <c r="AW30" s="226">
        <f t="shared" si="120"/>
        <v>30</v>
      </c>
      <c r="AX30" s="216" t="str">
        <f t="shared" si="120"/>
        <v/>
      </c>
      <c r="AY30" s="227">
        <f t="shared" si="120"/>
        <v>144</v>
      </c>
      <c r="AZ30" s="216" t="str">
        <f t="shared" si="120"/>
        <v/>
      </c>
      <c r="BA30" s="216" t="str">
        <f t="shared" si="120"/>
        <v/>
      </c>
      <c r="BB30" s="216" t="str">
        <f t="shared" si="120"/>
        <v/>
      </c>
      <c r="BC30" s="216" t="str">
        <f t="shared" si="120"/>
        <v/>
      </c>
      <c r="BD30" s="226">
        <f t="shared" si="120"/>
        <v>8</v>
      </c>
      <c r="BE30" s="216" t="str">
        <f t="shared" si="120"/>
        <v/>
      </c>
      <c r="BF30" s="216" t="str">
        <f t="shared" si="120"/>
        <v/>
      </c>
      <c r="BG30" s="216" t="str">
        <f t="shared" si="120"/>
        <v/>
      </c>
      <c r="BH30" s="216" t="str">
        <f t="shared" si="120"/>
        <v/>
      </c>
      <c r="BI30" s="216" t="str">
        <f t="shared" si="120"/>
        <v/>
      </c>
      <c r="BJ30" s="216" t="str">
        <f t="shared" si="120"/>
        <v/>
      </c>
      <c r="BK30" s="216" t="str">
        <f t="shared" si="120"/>
        <v/>
      </c>
      <c r="BL30" s="216" t="str">
        <f t="shared" si="120"/>
        <v/>
      </c>
      <c r="BM30" s="231" t="str">
        <f t="shared" si="120"/>
        <v/>
      </c>
      <c r="BN30" s="225" t="e">
        <f>$AS30*Assembly!Z$4+$AT30*Assembly!Z$5+$AU30*Assembly!Z$6+$AV30*Assembly!Z$7+$AW30*Assembly!Z$8+$AX30*Assembly!Z$9+$AY30*Assembly!Z$10+$AZ30*Assembly!Z$11+$BA30*Assembly!Z$12+$BB30*Assembly!Z$13+$BC30*Assembly!Z$14+$BD30*Assembly!Z$15+$BE30*Assembly!Z$16+$BF30*Assembly!Z$17+$BG30*Assembly!Z$18+$BH30*Assembly!Z$19+$BI30*Assembly!Z$20+$BJ30*Assembly!Z$21+$BK30*Assembly!Z$22+$BL30*Assembly!Z$23+$BM30*Assembly!Z$24</f>
        <v>#VALUE!</v>
      </c>
      <c r="BO30" s="226" t="e">
        <f t="shared" si="3"/>
        <v>#VALUE!</v>
      </c>
      <c r="BP30" s="309" t="e">
        <f t="shared" si="76"/>
        <v>#VALUE!</v>
      </c>
      <c r="BQ30" s="226" t="e">
        <f>$AS30*Assembly!AD$4+$AT30*Assembly!AD$5+$AU30*Assembly!AD$6+$AV30*Assembly!AD$7+$AW30*Assembly!AD$8+$AX30*Assembly!AD$9+$AY30*Assembly!AD$10+$AZ30*Assembly!AD$11+$BA30*Assembly!AD$12+$BB30*Assembly!AD$13+$BC30*Assembly!AD$14+$BD30*Assembly!AD$15+$BE30*Assembly!AD$16+$BF30*Assembly!AD$17+$BG30*Assembly!AD$18+$BH30*Assembly!AD$19+$BI30*Assembly!AD$20+$BJ30*Assembly!AD$21+$BK30*Assembly!AD$22+$BL30*Assembly!AD$23+$BM30*Assembly!AD$24</f>
        <v>#VALUE!</v>
      </c>
      <c r="BR30" s="236" t="e">
        <f t="shared" si="4"/>
        <v>#VALUE!</v>
      </c>
      <c r="BS30" s="237" t="e">
        <f t="shared" si="5"/>
        <v>#VALUE!</v>
      </c>
      <c r="BT30" s="238" t="e">
        <f t="shared" si="6"/>
        <v>#VALUE!</v>
      </c>
      <c r="BU30" s="237" t="e">
        <f t="shared" si="7"/>
        <v>#VALUE!</v>
      </c>
      <c r="BV30" s="226" t="e">
        <f>$AS30*Assembly!Y$4+$AT30*Assembly!Y$5+$AU30*Assembly!Y$6+$AV30*Assembly!Y$7+$AW30*Assembly!Y$8+$AX30*Assembly!Y$9+$AY30*Assembly!Y$10+$AZ30*Assembly!Y$11+$BA30*Assembly!Y$12+$BB30*Assembly!Y$13+$BC30*Assembly!Y$14+$BD30*Assembly!Y$15+$BE30*Assembly!Y$16+$BF30*Assembly!Y$17+$BG30*Assembly!Y$18+$BH30*Assembly!Y$19+$BI30*Assembly!Y$20+$BJ30*Assembly!Y$21+$BK30*Assembly!Y$22+$BL30*Assembly!Y$23+$BM30*Assembly!Y$24</f>
        <v>#VALUE!</v>
      </c>
      <c r="BW30" s="226" t="e">
        <f t="shared" si="8"/>
        <v>#VALUE!</v>
      </c>
      <c r="BX30" s="239" t="e">
        <f t="shared" si="9"/>
        <v>#VALUE!</v>
      </c>
      <c r="BY30" s="240" t="e">
        <f>$AS30*Assembly!AC$4+$AT30*Assembly!AC$5+$AU30*Assembly!AC$6+$AV30*Assembly!AC$7+$AW30*Assembly!AC$8+$AX30*Assembly!AC$9+$AY30*Assembly!AC$10+$AZ30*Assembly!AC$11+$BA30*Assembly!AC$12+$BB30*Assembly!AC$13+$BC30*Assembly!AC$14+$BD30*Assembly!AC$15+$BE30*Assembly!AC$16+$BF30*Assembly!AC$17+$BG30*Assembly!AC$18+$BH30*Assembly!AC$19+$BI30*Assembly!AC$20+$BJ30*Assembly!AC$21+$BK30*Assembly!AC$22+$BL30*Assembly!AC$23+$BM30*Assembly!AC$24</f>
        <v>#VALUE!</v>
      </c>
      <c r="BZ30" s="219" t="e">
        <f>$AS30*Assembly!M$4+$AT30*Assembly!M$5+$AU30*Assembly!M$6+$AV30*Assembly!M$7+$AW30*Assembly!M$8+$AX30*Assembly!M$9+$AY30*Assembly!M$10+$AZ30*Assembly!M$11+$BA30*Assembly!M$12+$BB30*Assembly!M$13+$BC30*Assembly!M$14+$BD30*Assembly!M$15+$BE30*Assembly!M$16+$BF30*Assembly!M$17+$BG30*Assembly!M$18+$BH30*Assembly!M$19+$BI30*Assembly!M$20+$BJ30*Assembly!M$21+$BK30*Assembly!M$22+$BL30*Assembly!M$23+$BM30*Assembly!M$24</f>
        <v>#VALUE!</v>
      </c>
      <c r="CA30" s="219" t="e">
        <f>$AS30*Assembly!N$4+$AT30*Assembly!N$5+$AU30*Assembly!N$6+$AV30*Assembly!N$7+$AW30*Assembly!N$8+$AX30*Assembly!N$9+$AY30*Assembly!N$10+$AZ30*Assembly!N$11+$BA30*Assembly!N$12+$BB30*Assembly!N$13+$BC30*Assembly!N$14+$BD30*Assembly!N$15+$BE30*Assembly!N$16+$BF30*Assembly!N$17+$BG30*Assembly!N$18+$BH30*Assembly!N$19+$BI30*Assembly!N$20+$BJ30*Assembly!N$21+$BK30*Assembly!N$22+$BL30*Assembly!N$23+$BM30*Assembly!N$24</f>
        <v>#VALUE!</v>
      </c>
      <c r="CB30" s="219" t="e">
        <f>$AS30*Assembly!O$4+$AT30*Assembly!O$5+$AU30*Assembly!O$6+$AV30*Assembly!O$7+$AW30*Assembly!O$8+$AX30*Assembly!O$9+$AY30*Assembly!O$10+$AZ30*Assembly!O$11+$BA30*Assembly!O$12+$BB30*Assembly!O$13+$BC30*Assembly!O$14+$BD30*Assembly!O$15+$BE30*Assembly!O$16+$BF30*Assembly!O$17+$BG30*Assembly!O$18+$BH30*Assembly!O$19+$BI30*Assembly!O$20+$BJ30*Assembly!O$21+$BK30*Assembly!O$22+$BL30*Assembly!O$23+$BM30*Assembly!O$24</f>
        <v>#VALUE!</v>
      </c>
      <c r="CC30" s="218" t="e">
        <f>$AS30*Assembly!P$4+$AT30*Assembly!P$5+$AU30*Assembly!P$6+$AV30*Assembly!P$7+$AW30*Assembly!P$8+$AX30*Assembly!P$9+$AY30*Assembly!P$10+$AZ30*Assembly!P$11+$BA30*Assembly!P$12+$BB30*Assembly!P$13+$BC30*Assembly!P$14+$BD30*Assembly!P$15+$BE30*Assembly!P$16+$BF30*Assembly!P$17+$BG30*Assembly!P$18+$BH30*Assembly!P$19+$BI30*Assembly!P$20+$BJ30*Assembly!P$21+$BK30*Assembly!P$22+$BL30*Assembly!P$23+$BM30*Assembly!P$24</f>
        <v>#VALUE!</v>
      </c>
      <c r="CD30" s="218" t="e">
        <f>$AS30*Assembly!Q$4+$AT30*Assembly!Q$5+$AU30*Assembly!Q$6+$AV30*Assembly!Q$7+$AW30*Assembly!Q$8+$AX30*Assembly!Q$9+$AY30*Assembly!Q$10+$AZ30*Assembly!Q$11+$BA30*Assembly!Q$12+$BB30*Assembly!Q$13+$BC30*Assembly!Q$14+$BD30*Assembly!Q$15+$BE30*Assembly!Q$16+$BF30*Assembly!Q$17+$BG30*Assembly!Q$18+$BH30*Assembly!Q$19+$BI30*Assembly!Q$20+$BJ30*Assembly!Q$21+$BK30*Assembly!Q$22+$BL30*Assembly!Q$23+$BM30*Assembly!Q$24</f>
        <v>#VALUE!</v>
      </c>
      <c r="CE30" s="219" t="e">
        <f>$AS30*Assembly!R$4+$AT30*Assembly!R$5+$AU30*Assembly!R$6+$AV30*Assembly!R$7+$AW30*Assembly!R$8+$AX30*Assembly!R$9+$AY30*Assembly!R$10+$AZ30*Assembly!R$11+$BA30*Assembly!R$12+$BB30*Assembly!R$13+$BC30*Assembly!R$14+$BD30*Assembly!R$15+$BE30*Assembly!R$16+$BF30*Assembly!R$17+$BG30*Assembly!R$18+$BH30*Assembly!R$19+$BI30*Assembly!R$20+$BJ30*Assembly!R$21+$BK30*Assembly!R$22+$BL30*Assembly!R$23+$BM30*Assembly!R$24</f>
        <v>#VALUE!</v>
      </c>
      <c r="CF30" s="218" t="e">
        <f>$AS30*Assembly!S$4+$AT30*Assembly!S$5+$AU30*Assembly!S$6+$AV30*Assembly!S$7+$AW30*Assembly!S$8+$AX30*Assembly!S$9+$AY30*Assembly!S$10+$AZ30*Assembly!S$11+$BA30*Assembly!S$12+$BB30*Assembly!S$13+$BC30*Assembly!S$14+$BD30*Assembly!S$15+$BE30*Assembly!S$16+$BF30*Assembly!S$17+$BG30*Assembly!S$18+$BH30*Assembly!S$19+$BI30*Assembly!S$20+$BJ30*Assembly!S$21+$BK30*Assembly!S$22+$BL30*Assembly!S$23+$BM30*Assembly!S$24</f>
        <v>#VALUE!</v>
      </c>
      <c r="CG30" s="218" t="e">
        <f>$AS30*Assembly!T$4+$AT30*Assembly!T$5+$AU30*Assembly!T$6+$AV30*Assembly!T$7+$AW30*Assembly!T$8+$AX30*Assembly!T$9+$AY30*Assembly!T$10+$AZ30*Assembly!T$11+$BA30*Assembly!T$12+$BB30*Assembly!T$13+$BC30*Assembly!T$14+$BD30*Assembly!T$15+$BE30*Assembly!T$16+$BF30*Assembly!T$17+$BG30*Assembly!T$18+$BH30*Assembly!T$19+$BI30*Assembly!T$20+$BJ30*Assembly!T$21+$BK30*Assembly!T$22+$BL30*Assembly!T$23+$BM30*Assembly!T$24</f>
        <v>#VALUE!</v>
      </c>
      <c r="CH30" s="218" t="e">
        <f>$AS30*Assembly!U$4+$AT30*Assembly!U$5+$AU30*Assembly!U$6+$AV30*Assembly!U$7+$AW30*Assembly!U$8+$AX30*Assembly!U$9+$AY30*Assembly!U$10+$AZ30*Assembly!U$11+$BA30*Assembly!U$12+$BB30*Assembly!U$13+$BC30*Assembly!U$14+$BD30*Assembly!U$15+$BE30*Assembly!U$16+$BF30*Assembly!U$17+$BG30*Assembly!U$18+$BH30*Assembly!U$19+$BI30*Assembly!U$20+$BJ30*Assembly!U$21+$BK30*Assembly!U$22+$BL30*Assembly!U$23+$BM30*Assembly!U$24</f>
        <v>#VALUE!</v>
      </c>
      <c r="CI30" s="219" t="e">
        <f>$AS30*Assembly!V$4+$AT30*Assembly!V$5+$AU30*Assembly!V$6+$AV30*Assembly!V$7+$AW30*Assembly!V$8+$AX30*Assembly!V$9+$AY30*Assembly!V$10+$AZ30*Assembly!V$11+$BA30*Assembly!V$12+$BB30*Assembly!V$13+$BC30*Assembly!V$14+$BD30*Assembly!V$15+$BE30*Assembly!V$16+$BF30*Assembly!V$17+$BG30*Assembly!V$18+$BH30*Assembly!V$19+$BI30*Assembly!V$20+$BJ30*Assembly!V$21+$BK30*Assembly!V$22+$BL30*Assembly!V$23+$BM30*Assembly!V$24</f>
        <v>#VALUE!</v>
      </c>
      <c r="CJ30" s="219" t="e">
        <f>BZ30*Refining!$F$3</f>
        <v>#VALUE!</v>
      </c>
      <c r="CK30" s="219" t="e">
        <f>CA30*Refining!$F$4</f>
        <v>#VALUE!</v>
      </c>
      <c r="CL30" s="219" t="e">
        <f>CB30*Refining!$F$5</f>
        <v>#VALUE!</v>
      </c>
      <c r="CM30" s="219" t="e">
        <f>CC30*Refining!$F$6</f>
        <v>#VALUE!</v>
      </c>
      <c r="CN30" s="219" t="e">
        <f>CD30*Refining!$F$7</f>
        <v>#VALUE!</v>
      </c>
      <c r="CO30" s="219" t="e">
        <f>CE30*Refining!$F$8</f>
        <v>#VALUE!</v>
      </c>
      <c r="CP30" s="219" t="e">
        <f>CF30*Refining!$F$9</f>
        <v>#VALUE!</v>
      </c>
      <c r="CQ30" s="219" t="e">
        <f>CG30*Refining!$F$10</f>
        <v>#VALUE!</v>
      </c>
      <c r="CR30" s="219" t="e">
        <f>CH30*Refining!$F$11</f>
        <v>#VALUE!</v>
      </c>
      <c r="CS30" s="219" t="e">
        <f>CI30*Refining!$F$12</f>
        <v>#VALUE!</v>
      </c>
      <c r="CT30" s="243" t="e">
        <f t="shared" ref="CT30:DM30" si="121">IF(BZ30 = 0, "", BZ30)</f>
        <v>#VALUE!</v>
      </c>
      <c r="CU30" s="245" t="e">
        <f t="shared" si="121"/>
        <v>#VALUE!</v>
      </c>
      <c r="CV30" s="245" t="e">
        <f t="shared" si="121"/>
        <v>#VALUE!</v>
      </c>
      <c r="CW30" s="246" t="e">
        <f t="shared" si="121"/>
        <v>#VALUE!</v>
      </c>
      <c r="CX30" s="246" t="e">
        <f t="shared" si="121"/>
        <v>#VALUE!</v>
      </c>
      <c r="CY30" s="246" t="e">
        <f t="shared" si="121"/>
        <v>#VALUE!</v>
      </c>
      <c r="CZ30" s="246" t="e">
        <f t="shared" si="121"/>
        <v>#VALUE!</v>
      </c>
      <c r="DA30" s="246" t="e">
        <f t="shared" si="121"/>
        <v>#VALUE!</v>
      </c>
      <c r="DB30" s="246" t="e">
        <f t="shared" si="121"/>
        <v>#VALUE!</v>
      </c>
      <c r="DC30" s="251" t="e">
        <f t="shared" si="121"/>
        <v>#VALUE!</v>
      </c>
      <c r="DD30" s="243" t="e">
        <f t="shared" si="121"/>
        <v>#VALUE!</v>
      </c>
      <c r="DE30" s="245" t="e">
        <f t="shared" si="121"/>
        <v>#VALUE!</v>
      </c>
      <c r="DF30" s="245" t="e">
        <f t="shared" si="121"/>
        <v>#VALUE!</v>
      </c>
      <c r="DG30" s="246" t="e">
        <f t="shared" si="121"/>
        <v>#VALUE!</v>
      </c>
      <c r="DH30" s="254" t="e">
        <f t="shared" si="121"/>
        <v>#VALUE!</v>
      </c>
      <c r="DI30" s="246" t="e">
        <f t="shared" si="121"/>
        <v>#VALUE!</v>
      </c>
      <c r="DJ30" s="246" t="e">
        <f t="shared" si="121"/>
        <v>#VALUE!</v>
      </c>
      <c r="DK30" s="246" t="e">
        <f t="shared" si="121"/>
        <v>#VALUE!</v>
      </c>
      <c r="DL30" s="246" t="e">
        <f t="shared" si="121"/>
        <v>#VALUE!</v>
      </c>
      <c r="DM30" s="251" t="e">
        <f t="shared" si="121"/>
        <v>#VALUE!</v>
      </c>
      <c r="DN30" s="243" t="e">
        <f t="shared" si="11"/>
        <v>#VALUE!</v>
      </c>
      <c r="DO30" s="245" t="e">
        <f t="shared" si="12"/>
        <v>#VALUE!</v>
      </c>
      <c r="DP30" s="263" t="e">
        <f t="shared" si="13"/>
        <v>#VALUE!</v>
      </c>
      <c r="DQ30" s="226" t="e">
        <f>CT30*'Ores &amp; Ingots'!$C$3+CU30*'Ores &amp; Ingots'!$C$4+CV30*'Ores &amp; Ingots'!$C$5+CW30*'Ores &amp; Ingots'!$C$6+CX30*'Ores &amp; Ingots'!$C$7+CY30*'Ores &amp; Ingots'!$C$8+CZ30*'Ores &amp; Ingots'!$C$9+DA30*'Ores &amp; Ingots'!$C$10+DB30*'Ores &amp; Ingots'!$C$11+DC30*'Ores &amp; Ingots'!$C$12</f>
        <v>#VALUE!</v>
      </c>
      <c r="DR30" s="226" t="e">
        <f>DD30*'Ores &amp; Ingots'!$B$3+DE30*'Ores &amp; Ingots'!$B$4+DF30*'Ores &amp; Ingots'!$B$5+DG30*'Ores &amp; Ingots'!$B$6+DH30*'Ores &amp; Ingots'!$B$7+DI30*'Ores &amp; Ingots'!$B$8+DJ30*'Ores &amp; Ingots'!$B$9+DK30*'Ores &amp; Ingots'!$B$10+DL30*'Ores &amp; Ingots'!$B$11+DM30*'Ores &amp; Ingots'!$B$12</f>
        <v>#VALUE!</v>
      </c>
      <c r="DS30" s="245" t="e">
        <f>CT30*Refining!$G$3+CU30*Refining!$G$4+CV30*Refining!$G$5+CW30*Refining!$G$6+CX30*Refining!$G$7+CY30*Refining!$G$8+CZ30*Refining!$G$9+DA30*Refining!$G$10+DB30*Refining!$G$11+DC30*Refining!$G$12</f>
        <v>#VALUE!</v>
      </c>
      <c r="DT30" s="189" t="e">
        <f t="shared" si="14"/>
        <v>#VALUE!</v>
      </c>
      <c r="DU30" s="260" t="e">
        <f t="shared" si="15"/>
        <v>#VALUE!</v>
      </c>
      <c r="DV30" s="243" t="e">
        <f t="shared" si="16"/>
        <v>#VALUE!</v>
      </c>
      <c r="DW30" s="262" t="e">
        <f t="shared" ref="DW30:DX30" si="122">DV30/60</f>
        <v>#VALUE!</v>
      </c>
      <c r="DX30" s="262" t="e">
        <f t="shared" si="122"/>
        <v>#VALUE!</v>
      </c>
      <c r="DY30" s="243" t="e">
        <f t="shared" si="18"/>
        <v>#VALUE!</v>
      </c>
      <c r="DZ30" s="262" t="e">
        <f t="shared" ref="DZ30:EA30" si="123">DY30/1000</f>
        <v>#VALUE!</v>
      </c>
      <c r="EA30" s="264" t="e">
        <f t="shared" si="123"/>
        <v>#VALUE!</v>
      </c>
      <c r="EB30" s="239" t="e">
        <f t="shared" si="20"/>
        <v>#VALUE!</v>
      </c>
      <c r="EC30" s="266" t="e">
        <f t="shared" si="21"/>
        <v>#VALUE!</v>
      </c>
      <c r="ED30" s="133"/>
    </row>
    <row r="31" spans="1:134" ht="15.75" customHeight="1" x14ac:dyDescent="0.2">
      <c r="A31" s="918" t="s">
        <v>250</v>
      </c>
      <c r="B31" s="55" t="s">
        <v>251</v>
      </c>
      <c r="C31" s="56" t="s">
        <v>156</v>
      </c>
      <c r="D31" s="56">
        <v>3</v>
      </c>
      <c r="E31" s="56">
        <v>3</v>
      </c>
      <c r="F31" s="56">
        <v>3</v>
      </c>
      <c r="G31" s="57">
        <f t="shared" si="0"/>
        <v>421.875</v>
      </c>
      <c r="H31" s="58">
        <v>30</v>
      </c>
      <c r="I31" s="58">
        <v>30</v>
      </c>
      <c r="J31" s="58">
        <f>H31/Main!$D$9</f>
        <v>6</v>
      </c>
      <c r="K31" s="58">
        <f>I31/Main!$D$10</f>
        <v>15</v>
      </c>
      <c r="L31" s="58">
        <f t="shared" si="1"/>
        <v>2.5</v>
      </c>
      <c r="M31" s="58">
        <v>1</v>
      </c>
      <c r="N31" s="62">
        <v>2000</v>
      </c>
      <c r="O31" s="62">
        <v>2000</v>
      </c>
      <c r="P31" s="62">
        <v>384</v>
      </c>
      <c r="Q31" s="62">
        <f>P31*Main!$D$6</f>
        <v>3840</v>
      </c>
      <c r="R31" s="63"/>
      <c r="S31" s="60"/>
      <c r="T31" s="62">
        <v>800</v>
      </c>
      <c r="U31" s="310" t="s">
        <v>252</v>
      </c>
      <c r="V31" s="60"/>
      <c r="W31" s="69" t="s">
        <v>220</v>
      </c>
      <c r="X31" s="81">
        <v>20</v>
      </c>
      <c r="Y31" s="81">
        <v>0</v>
      </c>
      <c r="Z31" s="81">
        <v>0</v>
      </c>
      <c r="AA31" s="81">
        <v>1</v>
      </c>
      <c r="AB31" s="81">
        <v>30</v>
      </c>
      <c r="AC31" s="81">
        <v>0</v>
      </c>
      <c r="AD31" s="81">
        <v>8</v>
      </c>
      <c r="AE31" s="83">
        <v>10</v>
      </c>
      <c r="AF31" s="81">
        <v>0</v>
      </c>
      <c r="AG31" s="81">
        <v>0</v>
      </c>
      <c r="AH31" s="81">
        <v>0</v>
      </c>
      <c r="AI31" s="81">
        <v>15</v>
      </c>
      <c r="AJ31" s="81">
        <v>0</v>
      </c>
      <c r="AK31" s="81">
        <v>0</v>
      </c>
      <c r="AL31" s="81">
        <v>0</v>
      </c>
      <c r="AM31" s="81">
        <v>0</v>
      </c>
      <c r="AN31" s="81">
        <v>0</v>
      </c>
      <c r="AO31" s="81">
        <v>0</v>
      </c>
      <c r="AP31" s="81">
        <v>0</v>
      </c>
      <c r="AQ31" s="81">
        <v>0</v>
      </c>
      <c r="AR31" s="81">
        <v>0</v>
      </c>
      <c r="AS31" s="311">
        <f t="shared" ref="AS31:BM31" si="124">IF(X31 = 0, "", X31)</f>
        <v>20</v>
      </c>
      <c r="AT31" s="56" t="str">
        <f t="shared" si="124"/>
        <v/>
      </c>
      <c r="AU31" s="56" t="str">
        <f t="shared" si="124"/>
        <v/>
      </c>
      <c r="AV31" s="81">
        <f t="shared" si="124"/>
        <v>1</v>
      </c>
      <c r="AW31" s="81">
        <f t="shared" si="124"/>
        <v>30</v>
      </c>
      <c r="AX31" s="56" t="str">
        <f t="shared" si="124"/>
        <v/>
      </c>
      <c r="AY31" s="81">
        <f t="shared" si="124"/>
        <v>8</v>
      </c>
      <c r="AZ31" s="83">
        <f t="shared" si="124"/>
        <v>10</v>
      </c>
      <c r="BA31" s="56" t="str">
        <f t="shared" si="124"/>
        <v/>
      </c>
      <c r="BB31" s="56" t="str">
        <f t="shared" si="124"/>
        <v/>
      </c>
      <c r="BC31" s="56" t="str">
        <f t="shared" si="124"/>
        <v/>
      </c>
      <c r="BD31" s="81">
        <f t="shared" si="124"/>
        <v>15</v>
      </c>
      <c r="BE31" s="56" t="str">
        <f t="shared" si="124"/>
        <v/>
      </c>
      <c r="BF31" s="56" t="str">
        <f t="shared" si="124"/>
        <v/>
      </c>
      <c r="BG31" s="56" t="str">
        <f t="shared" si="124"/>
        <v/>
      </c>
      <c r="BH31" s="56" t="str">
        <f t="shared" si="124"/>
        <v/>
      </c>
      <c r="BI31" s="56" t="str">
        <f t="shared" si="124"/>
        <v/>
      </c>
      <c r="BJ31" s="56" t="str">
        <f t="shared" si="124"/>
        <v/>
      </c>
      <c r="BK31" s="56" t="str">
        <f t="shared" si="124"/>
        <v/>
      </c>
      <c r="BL31" s="56" t="str">
        <f t="shared" si="124"/>
        <v/>
      </c>
      <c r="BM31" s="85" t="str">
        <f t="shared" si="124"/>
        <v/>
      </c>
      <c r="BN31" s="93" t="e">
        <f>$AS31*Assembly!Z$4+$AT31*Assembly!Z$5+$AU31*Assembly!Z$6+$AV31*Assembly!Z$7+$AW31*Assembly!Z$8+$AX31*Assembly!Z$9+$AY31*Assembly!Z$10+$AZ31*Assembly!Z$11+$BA31*Assembly!Z$12+$BB31*Assembly!Z$13+$BC31*Assembly!Z$14+$BD31*Assembly!Z$15+$BE31*Assembly!Z$16+$BF31*Assembly!Z$17+$BG31*Assembly!Z$18+$BH31*Assembly!Z$19+$BI31*Assembly!Z$20+$BJ31*Assembly!Z$21+$BK31*Assembly!Z$22+$BL31*Assembly!Z$23+$BM31*Assembly!Z$24</f>
        <v>#VALUE!</v>
      </c>
      <c r="BO31" s="81" t="e">
        <f t="shared" si="3"/>
        <v>#VALUE!</v>
      </c>
      <c r="BP31" s="312" t="e">
        <f t="shared" ref="BP31:BP39" si="125">IF(Q31 = "?", "?", Q31/BN31)</f>
        <v>#VALUE!</v>
      </c>
      <c r="BQ31" s="81" t="e">
        <f>$AS31*Assembly!AD$4+$AT31*Assembly!AD$5+$AU31*Assembly!AD$6+$AV31*Assembly!AD$7+$AW31*Assembly!AD$8+$AX31*Assembly!AD$9+$AY31*Assembly!AD$10+$AZ31*Assembly!AD$11+$BA31*Assembly!AD$12+$BB31*Assembly!AD$13+$BC31*Assembly!AD$14+$BD31*Assembly!AD$15+$BE31*Assembly!AD$16+$BF31*Assembly!AD$17+$BG31*Assembly!AD$18+$BH31*Assembly!AD$19+$BI31*Assembly!AD$20+$BJ31*Assembly!AD$21+$BK31*Assembly!AD$22+$BL31*Assembly!AD$23+$BM31*Assembly!AD$24</f>
        <v>#VALUE!</v>
      </c>
      <c r="BR31" s="98" t="e">
        <f t="shared" si="4"/>
        <v>#VALUE!</v>
      </c>
      <c r="BS31" s="99" t="e">
        <f t="shared" si="5"/>
        <v>#VALUE!</v>
      </c>
      <c r="BT31" s="101" t="e">
        <f t="shared" si="6"/>
        <v>#VALUE!</v>
      </c>
      <c r="BU31" s="99" t="e">
        <f t="shared" si="7"/>
        <v>#VALUE!</v>
      </c>
      <c r="BV31" s="81" t="e">
        <f>$AS31*Assembly!Y$4+$AT31*Assembly!Y$5+$AU31*Assembly!Y$6+$AV31*Assembly!Y$7+$AW31*Assembly!Y$8+$AX31*Assembly!Y$9+$AY31*Assembly!Y$10+$AZ31*Assembly!Y$11+$BA31*Assembly!Y$12+$BB31*Assembly!Y$13+$BC31*Assembly!Y$14+$BD31*Assembly!Y$15+$BE31*Assembly!Y$16+$BF31*Assembly!Y$17+$BG31*Assembly!Y$18+$BH31*Assembly!Y$19+$BI31*Assembly!Y$20+$BJ31*Assembly!Y$21+$BK31*Assembly!Y$22+$BL31*Assembly!Y$23+$BM31*Assembly!Y$24</f>
        <v>#VALUE!</v>
      </c>
      <c r="BW31" s="81" t="e">
        <f t="shared" si="8"/>
        <v>#VALUE!</v>
      </c>
      <c r="BX31" s="106" t="e">
        <f t="shared" si="9"/>
        <v>#VALUE!</v>
      </c>
      <c r="BY31" s="108" t="e">
        <f>$AS31*Assembly!AC$4+$AT31*Assembly!AC$5+$AU31*Assembly!AC$6+$AV31*Assembly!AC$7+$AW31*Assembly!AC$8+$AX31*Assembly!AC$9+$AY31*Assembly!AC$10+$AZ31*Assembly!AC$11+$BA31*Assembly!AC$12+$BB31*Assembly!AC$13+$BC31*Assembly!AC$14+$BD31*Assembly!AC$15+$BE31*Assembly!AC$16+$BF31*Assembly!AC$17+$BG31*Assembly!AC$18+$BH31*Assembly!AC$19+$BI31*Assembly!AC$20+$BJ31*Assembly!AC$21+$BK31*Assembly!AC$22+$BL31*Assembly!AC$23+$BM31*Assembly!AC$24</f>
        <v>#VALUE!</v>
      </c>
      <c r="BZ31" s="62" t="e">
        <f>$AS31*Assembly!M$4+$AT31*Assembly!M$5+$AU31*Assembly!M$6+$AV31*Assembly!M$7+$AW31*Assembly!M$8+$AX31*Assembly!M$9+$AY31*Assembly!M$10+$AZ31*Assembly!M$11+$BA31*Assembly!M$12+$BB31*Assembly!M$13+$BC31*Assembly!M$14+$BD31*Assembly!M$15+$BE31*Assembly!M$16+$BF31*Assembly!M$17+$BG31*Assembly!M$18+$BH31*Assembly!M$19+$BI31*Assembly!M$20+$BJ31*Assembly!M$21+$BK31*Assembly!M$22+$BL31*Assembly!M$23+$BM31*Assembly!M$24</f>
        <v>#VALUE!</v>
      </c>
      <c r="CA31" s="62" t="e">
        <f>$AS31*Assembly!N$4+$AT31*Assembly!N$5+$AU31*Assembly!N$6+$AV31*Assembly!N$7+$AW31*Assembly!N$8+$AX31*Assembly!N$9+$AY31*Assembly!N$10+$AZ31*Assembly!N$11+$BA31*Assembly!N$12+$BB31*Assembly!N$13+$BC31*Assembly!N$14+$BD31*Assembly!N$15+$BE31*Assembly!N$16+$BF31*Assembly!N$17+$BG31*Assembly!N$18+$BH31*Assembly!N$19+$BI31*Assembly!N$20+$BJ31*Assembly!N$21+$BK31*Assembly!N$22+$BL31*Assembly!N$23+$BM31*Assembly!N$24</f>
        <v>#VALUE!</v>
      </c>
      <c r="CB31" s="62" t="e">
        <f>$AS31*Assembly!O$4+$AT31*Assembly!O$5+$AU31*Assembly!O$6+$AV31*Assembly!O$7+$AW31*Assembly!O$8+$AX31*Assembly!O$9+$AY31*Assembly!O$10+$AZ31*Assembly!O$11+$BA31*Assembly!O$12+$BB31*Assembly!O$13+$BC31*Assembly!O$14+$BD31*Assembly!O$15+$BE31*Assembly!O$16+$BF31*Assembly!O$17+$BG31*Assembly!O$18+$BH31*Assembly!O$19+$BI31*Assembly!O$20+$BJ31*Assembly!O$21+$BK31*Assembly!O$22+$BL31*Assembly!O$23+$BM31*Assembly!O$24</f>
        <v>#VALUE!</v>
      </c>
      <c r="CC31" s="58" t="e">
        <f>$AS31*Assembly!P$4+$AT31*Assembly!P$5+$AU31*Assembly!P$6+$AV31*Assembly!P$7+$AW31*Assembly!P$8+$AX31*Assembly!P$9+$AY31*Assembly!P$10+$AZ31*Assembly!P$11+$BA31*Assembly!P$12+$BB31*Assembly!P$13+$BC31*Assembly!P$14+$BD31*Assembly!P$15+$BE31*Assembly!P$16+$BF31*Assembly!P$17+$BG31*Assembly!P$18+$BH31*Assembly!P$19+$BI31*Assembly!P$20+$BJ31*Assembly!P$21+$BK31*Assembly!P$22+$BL31*Assembly!P$23+$BM31*Assembly!P$24</f>
        <v>#VALUE!</v>
      </c>
      <c r="CD31" s="58" t="e">
        <f>$AS31*Assembly!Q$4+$AT31*Assembly!Q$5+$AU31*Assembly!Q$6+$AV31*Assembly!Q$7+$AW31*Assembly!Q$8+$AX31*Assembly!Q$9+$AY31*Assembly!Q$10+$AZ31*Assembly!Q$11+$BA31*Assembly!Q$12+$BB31*Assembly!Q$13+$BC31*Assembly!Q$14+$BD31*Assembly!Q$15+$BE31*Assembly!Q$16+$BF31*Assembly!Q$17+$BG31*Assembly!Q$18+$BH31*Assembly!Q$19+$BI31*Assembly!Q$20+$BJ31*Assembly!Q$21+$BK31*Assembly!Q$22+$BL31*Assembly!Q$23+$BM31*Assembly!Q$24</f>
        <v>#VALUE!</v>
      </c>
      <c r="CE31" s="62" t="e">
        <f>$AS31*Assembly!R$4+$AT31*Assembly!R$5+$AU31*Assembly!R$6+$AV31*Assembly!R$7+$AW31*Assembly!R$8+$AX31*Assembly!R$9+$AY31*Assembly!R$10+$AZ31*Assembly!R$11+$BA31*Assembly!R$12+$BB31*Assembly!R$13+$BC31*Assembly!R$14+$BD31*Assembly!R$15+$BE31*Assembly!R$16+$BF31*Assembly!R$17+$BG31*Assembly!R$18+$BH31*Assembly!R$19+$BI31*Assembly!R$20+$BJ31*Assembly!R$21+$BK31*Assembly!R$22+$BL31*Assembly!R$23+$BM31*Assembly!R$24</f>
        <v>#VALUE!</v>
      </c>
      <c r="CF31" s="58" t="e">
        <f>$AS31*Assembly!S$4+$AT31*Assembly!S$5+$AU31*Assembly!S$6+$AV31*Assembly!S$7+$AW31*Assembly!S$8+$AX31*Assembly!S$9+$AY31*Assembly!S$10+$AZ31*Assembly!S$11+$BA31*Assembly!S$12+$BB31*Assembly!S$13+$BC31*Assembly!S$14+$BD31*Assembly!S$15+$BE31*Assembly!S$16+$BF31*Assembly!S$17+$BG31*Assembly!S$18+$BH31*Assembly!S$19+$BI31*Assembly!S$20+$BJ31*Assembly!S$21+$BK31*Assembly!S$22+$BL31*Assembly!S$23+$BM31*Assembly!S$24</f>
        <v>#VALUE!</v>
      </c>
      <c r="CG31" s="58" t="e">
        <f>$AS31*Assembly!T$4+$AT31*Assembly!T$5+$AU31*Assembly!T$6+$AV31*Assembly!T$7+$AW31*Assembly!T$8+$AX31*Assembly!T$9+$AY31*Assembly!T$10+$AZ31*Assembly!T$11+$BA31*Assembly!T$12+$BB31*Assembly!T$13+$BC31*Assembly!T$14+$BD31*Assembly!T$15+$BE31*Assembly!T$16+$BF31*Assembly!T$17+$BG31*Assembly!T$18+$BH31*Assembly!T$19+$BI31*Assembly!T$20+$BJ31*Assembly!T$21+$BK31*Assembly!T$22+$BL31*Assembly!T$23+$BM31*Assembly!T$24</f>
        <v>#VALUE!</v>
      </c>
      <c r="CH31" s="58" t="e">
        <f>$AS31*Assembly!U$4+$AT31*Assembly!U$5+$AU31*Assembly!U$6+$AV31*Assembly!U$7+$AW31*Assembly!U$8+$AX31*Assembly!U$9+$AY31*Assembly!U$10+$AZ31*Assembly!U$11+$BA31*Assembly!U$12+$BB31*Assembly!U$13+$BC31*Assembly!U$14+$BD31*Assembly!U$15+$BE31*Assembly!U$16+$BF31*Assembly!U$17+$BG31*Assembly!U$18+$BH31*Assembly!U$19+$BI31*Assembly!U$20+$BJ31*Assembly!U$21+$BK31*Assembly!U$22+$BL31*Assembly!U$23+$BM31*Assembly!U$24</f>
        <v>#VALUE!</v>
      </c>
      <c r="CI31" s="62" t="e">
        <f>$AS31*Assembly!V$4+$AT31*Assembly!V$5+$AU31*Assembly!V$6+$AV31*Assembly!V$7+$AW31*Assembly!V$8+$AX31*Assembly!V$9+$AY31*Assembly!V$10+$AZ31*Assembly!V$11+$BA31*Assembly!V$12+$BB31*Assembly!V$13+$BC31*Assembly!V$14+$BD31*Assembly!V$15+$BE31*Assembly!V$16+$BF31*Assembly!V$17+$BG31*Assembly!V$18+$BH31*Assembly!V$19+$BI31*Assembly!V$20+$BJ31*Assembly!V$21+$BK31*Assembly!V$22+$BL31*Assembly!V$23+$BM31*Assembly!V$24</f>
        <v>#VALUE!</v>
      </c>
      <c r="CJ31" s="62" t="e">
        <f>BZ31*Refining!$F$3</f>
        <v>#VALUE!</v>
      </c>
      <c r="CK31" s="62" t="e">
        <f>CA31*Refining!$F$4</f>
        <v>#VALUE!</v>
      </c>
      <c r="CL31" s="62" t="e">
        <f>CB31*Refining!$F$5</f>
        <v>#VALUE!</v>
      </c>
      <c r="CM31" s="62" t="e">
        <f>CC31*Refining!$F$6</f>
        <v>#VALUE!</v>
      </c>
      <c r="CN31" s="62" t="e">
        <f>CD31*Refining!$F$7</f>
        <v>#VALUE!</v>
      </c>
      <c r="CO31" s="62" t="e">
        <f>CE31*Refining!$F$8</f>
        <v>#VALUE!</v>
      </c>
      <c r="CP31" s="62" t="e">
        <f>CF31*Refining!$F$9</f>
        <v>#VALUE!</v>
      </c>
      <c r="CQ31" s="62" t="e">
        <f>CG31*Refining!$F$10</f>
        <v>#VALUE!</v>
      </c>
      <c r="CR31" s="62" t="e">
        <f>CH31*Refining!$F$11</f>
        <v>#VALUE!</v>
      </c>
      <c r="CS31" s="62" t="e">
        <f>CI31*Refining!$F$12</f>
        <v>#VALUE!</v>
      </c>
      <c r="CT31" s="115" t="e">
        <f t="shared" ref="CT31:DM31" si="126">IF(BZ31 = 0, "", BZ31)</f>
        <v>#VALUE!</v>
      </c>
      <c r="CU31" s="119" t="e">
        <f t="shared" si="126"/>
        <v>#VALUE!</v>
      </c>
      <c r="CV31" s="119" t="e">
        <f t="shared" si="126"/>
        <v>#VALUE!</v>
      </c>
      <c r="CW31" s="116" t="e">
        <f t="shared" si="126"/>
        <v>#VALUE!</v>
      </c>
      <c r="CX31" s="116" t="e">
        <f t="shared" si="126"/>
        <v>#VALUE!</v>
      </c>
      <c r="CY31" s="116" t="e">
        <f t="shared" si="126"/>
        <v>#VALUE!</v>
      </c>
      <c r="CZ31" s="116" t="e">
        <f t="shared" si="126"/>
        <v>#VALUE!</v>
      </c>
      <c r="DA31" s="116" t="e">
        <f t="shared" si="126"/>
        <v>#VALUE!</v>
      </c>
      <c r="DB31" s="116" t="e">
        <f t="shared" si="126"/>
        <v>#VALUE!</v>
      </c>
      <c r="DC31" s="117" t="e">
        <f t="shared" si="126"/>
        <v>#VALUE!</v>
      </c>
      <c r="DD31" s="115" t="e">
        <f t="shared" si="126"/>
        <v>#VALUE!</v>
      </c>
      <c r="DE31" s="119" t="e">
        <f t="shared" si="126"/>
        <v>#VALUE!</v>
      </c>
      <c r="DF31" s="119" t="e">
        <f t="shared" si="126"/>
        <v>#VALUE!</v>
      </c>
      <c r="DG31" s="116" t="e">
        <f t="shared" si="126"/>
        <v>#VALUE!</v>
      </c>
      <c r="DH31" s="276" t="e">
        <f t="shared" si="126"/>
        <v>#VALUE!</v>
      </c>
      <c r="DI31" s="116" t="e">
        <f t="shared" si="126"/>
        <v>#VALUE!</v>
      </c>
      <c r="DJ31" s="116" t="e">
        <f t="shared" si="126"/>
        <v>#VALUE!</v>
      </c>
      <c r="DK31" s="116" t="e">
        <f t="shared" si="126"/>
        <v>#VALUE!</v>
      </c>
      <c r="DL31" s="116" t="e">
        <f t="shared" si="126"/>
        <v>#VALUE!</v>
      </c>
      <c r="DM31" s="117" t="e">
        <f t="shared" si="126"/>
        <v>#VALUE!</v>
      </c>
      <c r="DN31" s="115" t="e">
        <f t="shared" si="11"/>
        <v>#VALUE!</v>
      </c>
      <c r="DO31" s="119" t="e">
        <f t="shared" si="12"/>
        <v>#VALUE!</v>
      </c>
      <c r="DP31" s="120" t="e">
        <f t="shared" si="13"/>
        <v>#VALUE!</v>
      </c>
      <c r="DQ31" s="81" t="e">
        <f>CT31*'Ores &amp; Ingots'!$C$3+CU31*'Ores &amp; Ingots'!$C$4+CV31*'Ores &amp; Ingots'!$C$5+CW31*'Ores &amp; Ingots'!$C$6+CX31*'Ores &amp; Ingots'!$C$7+CY31*'Ores &amp; Ingots'!$C$8+CZ31*'Ores &amp; Ingots'!$C$9+DA31*'Ores &amp; Ingots'!$C$10+DB31*'Ores &amp; Ingots'!$C$11+DC31*'Ores &amp; Ingots'!$C$12</f>
        <v>#VALUE!</v>
      </c>
      <c r="DR31" s="81" t="e">
        <f>DD31*'Ores &amp; Ingots'!$B$3+DE31*'Ores &amp; Ingots'!$B$4+DF31*'Ores &amp; Ingots'!$B$5+DG31*'Ores &amp; Ingots'!$B$6+DH31*'Ores &amp; Ingots'!$B$7+DI31*'Ores &amp; Ingots'!$B$8+DJ31*'Ores &amp; Ingots'!$B$9+DK31*'Ores &amp; Ingots'!$B$10+DL31*'Ores &amp; Ingots'!$B$11+DM31*'Ores &amp; Ingots'!$B$12</f>
        <v>#VALUE!</v>
      </c>
      <c r="DS31" s="119" t="e">
        <f>CT31*Refining!$G$3+CU31*Refining!$G$4+CV31*Refining!$G$5+CW31*Refining!$G$6+CX31*Refining!$G$7+CY31*Refining!$G$8+CZ31*Refining!$G$9+DA31*Refining!$G$10+DB31*Refining!$G$11+DC31*Refining!$G$12</f>
        <v>#VALUE!</v>
      </c>
      <c r="DT31" s="119" t="e">
        <f t="shared" si="14"/>
        <v>#VALUE!</v>
      </c>
      <c r="DU31" s="126" t="e">
        <f t="shared" si="15"/>
        <v>#VALUE!</v>
      </c>
      <c r="DV31" s="115" t="e">
        <f t="shared" si="16"/>
        <v>#VALUE!</v>
      </c>
      <c r="DW31" s="127" t="e">
        <f t="shared" ref="DW31:DX31" si="127">DV31/60</f>
        <v>#VALUE!</v>
      </c>
      <c r="DX31" s="127" t="e">
        <f t="shared" si="127"/>
        <v>#VALUE!</v>
      </c>
      <c r="DY31" s="115" t="e">
        <f t="shared" si="18"/>
        <v>#VALUE!</v>
      </c>
      <c r="DZ31" s="127" t="e">
        <f t="shared" ref="DZ31:EA31" si="128">DY31/1000</f>
        <v>#VALUE!</v>
      </c>
      <c r="EA31" s="128" t="e">
        <f t="shared" si="128"/>
        <v>#VALUE!</v>
      </c>
      <c r="EB31" s="106" t="e">
        <f t="shared" si="20"/>
        <v>#VALUE!</v>
      </c>
      <c r="EC31" s="281" t="e">
        <f t="shared" si="21"/>
        <v>#VALUE!</v>
      </c>
      <c r="ED31" s="133">
        <v>601</v>
      </c>
    </row>
    <row r="32" spans="1:134" ht="15.75" customHeight="1" x14ac:dyDescent="0.2">
      <c r="A32" s="864"/>
      <c r="B32" s="135" t="s">
        <v>251</v>
      </c>
      <c r="C32" s="137" t="s">
        <v>155</v>
      </c>
      <c r="D32" s="137">
        <v>5</v>
      </c>
      <c r="E32" s="137">
        <v>5</v>
      </c>
      <c r="F32" s="137">
        <v>5</v>
      </c>
      <c r="G32" s="154">
        <f t="shared" si="0"/>
        <v>15.625</v>
      </c>
      <c r="H32" s="156">
        <v>20</v>
      </c>
      <c r="I32" s="156">
        <v>20</v>
      </c>
      <c r="J32" s="156">
        <f>H32/Main!$D$9</f>
        <v>4</v>
      </c>
      <c r="K32" s="156">
        <f>I32/Main!$D$10</f>
        <v>10</v>
      </c>
      <c r="L32" s="156">
        <f t="shared" si="1"/>
        <v>2.5</v>
      </c>
      <c r="M32" s="156">
        <v>1</v>
      </c>
      <c r="N32" s="164" t="s">
        <v>28</v>
      </c>
      <c r="O32" s="164" t="s">
        <v>28</v>
      </c>
      <c r="P32" s="164">
        <v>84</v>
      </c>
      <c r="Q32" s="164">
        <f>P32*Main!$D$6</f>
        <v>840</v>
      </c>
      <c r="R32" s="166"/>
      <c r="S32" s="159"/>
      <c r="T32" s="164">
        <v>600</v>
      </c>
      <c r="U32" s="168" t="s">
        <v>253</v>
      </c>
      <c r="V32" s="159"/>
      <c r="W32" s="172"/>
      <c r="X32" s="133">
        <v>10</v>
      </c>
      <c r="Y32" s="133">
        <v>0</v>
      </c>
      <c r="Z32" s="133">
        <v>0</v>
      </c>
      <c r="AA32" s="133">
        <v>1</v>
      </c>
      <c r="AB32" s="133">
        <v>30</v>
      </c>
      <c r="AC32" s="133">
        <v>0</v>
      </c>
      <c r="AD32" s="133">
        <v>4</v>
      </c>
      <c r="AE32" s="167">
        <v>10</v>
      </c>
      <c r="AF32" s="133">
        <v>0</v>
      </c>
      <c r="AG32" s="133">
        <v>0</v>
      </c>
      <c r="AH32" s="133">
        <v>0</v>
      </c>
      <c r="AI32" s="133">
        <v>5</v>
      </c>
      <c r="AJ32" s="133">
        <v>0</v>
      </c>
      <c r="AK32" s="133">
        <v>0</v>
      </c>
      <c r="AL32" s="133">
        <v>0</v>
      </c>
      <c r="AM32" s="133">
        <v>0</v>
      </c>
      <c r="AN32" s="133">
        <v>0</v>
      </c>
      <c r="AO32" s="133">
        <v>0</v>
      </c>
      <c r="AP32" s="133">
        <v>0</v>
      </c>
      <c r="AQ32" s="133">
        <v>0</v>
      </c>
      <c r="AR32" s="133">
        <v>0</v>
      </c>
      <c r="AS32" s="313">
        <f t="shared" ref="AS32:BM32" si="129">IF(X32 = 0, "", X32)</f>
        <v>10</v>
      </c>
      <c r="AT32" s="137" t="str">
        <f t="shared" si="129"/>
        <v/>
      </c>
      <c r="AU32" s="137" t="str">
        <f t="shared" si="129"/>
        <v/>
      </c>
      <c r="AV32" s="133">
        <f t="shared" si="129"/>
        <v>1</v>
      </c>
      <c r="AW32" s="133">
        <f t="shared" si="129"/>
        <v>30</v>
      </c>
      <c r="AX32" s="137" t="str">
        <f t="shared" si="129"/>
        <v/>
      </c>
      <c r="AY32" s="133">
        <f t="shared" si="129"/>
        <v>4</v>
      </c>
      <c r="AZ32" s="167">
        <f t="shared" si="129"/>
        <v>10</v>
      </c>
      <c r="BA32" s="137" t="str">
        <f t="shared" si="129"/>
        <v/>
      </c>
      <c r="BB32" s="137" t="str">
        <f t="shared" si="129"/>
        <v/>
      </c>
      <c r="BC32" s="137" t="str">
        <f t="shared" si="129"/>
        <v/>
      </c>
      <c r="BD32" s="133">
        <f t="shared" si="129"/>
        <v>5</v>
      </c>
      <c r="BE32" s="137" t="str">
        <f t="shared" si="129"/>
        <v/>
      </c>
      <c r="BF32" s="137" t="str">
        <f t="shared" si="129"/>
        <v/>
      </c>
      <c r="BG32" s="137" t="str">
        <f t="shared" si="129"/>
        <v/>
      </c>
      <c r="BH32" s="137" t="str">
        <f t="shared" si="129"/>
        <v/>
      </c>
      <c r="BI32" s="137" t="str">
        <f t="shared" si="129"/>
        <v/>
      </c>
      <c r="BJ32" s="137" t="str">
        <f t="shared" si="129"/>
        <v/>
      </c>
      <c r="BK32" s="137" t="str">
        <f t="shared" si="129"/>
        <v/>
      </c>
      <c r="BL32" s="137" t="str">
        <f t="shared" si="129"/>
        <v/>
      </c>
      <c r="BM32" s="169" t="str">
        <f t="shared" si="129"/>
        <v/>
      </c>
      <c r="BN32" s="174" t="e">
        <f>$AS32*Assembly!Z$4+$AT32*Assembly!Z$5+$AU32*Assembly!Z$6+$AV32*Assembly!Z$7+$AW32*Assembly!Z$8+$AX32*Assembly!Z$9+$AY32*Assembly!Z$10+$AZ32*Assembly!Z$11+$BA32*Assembly!Z$12+$BB32*Assembly!Z$13+$BC32*Assembly!Z$14+$BD32*Assembly!Z$15+$BE32*Assembly!Z$16+$BF32*Assembly!Z$17+$BG32*Assembly!Z$18+$BH32*Assembly!Z$19+$BI32*Assembly!Z$20+$BJ32*Assembly!Z$21+$BK32*Assembly!Z$22+$BL32*Assembly!Z$23+$BM32*Assembly!Z$24</f>
        <v>#VALUE!</v>
      </c>
      <c r="BO32" s="133" t="e">
        <f t="shared" si="3"/>
        <v>#VALUE!</v>
      </c>
      <c r="BP32" s="314" t="e">
        <f t="shared" si="125"/>
        <v>#VALUE!</v>
      </c>
      <c r="BQ32" s="133" t="e">
        <f>$AS32*Assembly!AD$4+$AT32*Assembly!AD$5+$AU32*Assembly!AD$6+$AV32*Assembly!AD$7+$AW32*Assembly!AD$8+$AX32*Assembly!AD$9+$AY32*Assembly!AD$10+$AZ32*Assembly!AD$11+$BA32*Assembly!AD$12+$BB32*Assembly!AD$13+$BC32*Assembly!AD$14+$BD32*Assembly!AD$15+$BE32*Assembly!AD$16+$BF32*Assembly!AD$17+$BG32*Assembly!AD$18+$BH32*Assembly!AD$19+$BI32*Assembly!AD$20+$BJ32*Assembly!AD$21+$BK32*Assembly!AD$22+$BL32*Assembly!AD$23+$BM32*Assembly!AD$24</f>
        <v>#VALUE!</v>
      </c>
      <c r="BR32" s="177" t="e">
        <f t="shared" si="4"/>
        <v>#VALUE!</v>
      </c>
      <c r="BS32" s="178" t="e">
        <f t="shared" si="5"/>
        <v>#VALUE!</v>
      </c>
      <c r="BT32" s="179" t="e">
        <f t="shared" si="6"/>
        <v>#VALUE!</v>
      </c>
      <c r="BU32" s="178" t="e">
        <f t="shared" si="7"/>
        <v>#VALUE!</v>
      </c>
      <c r="BV32" s="133" t="e">
        <f>$AS32*Assembly!Y$4+$AT32*Assembly!Y$5+$AU32*Assembly!Y$6+$AV32*Assembly!Y$7+$AW32*Assembly!Y$8+$AX32*Assembly!Y$9+$AY32*Assembly!Y$10+$AZ32*Assembly!Y$11+$BA32*Assembly!Y$12+$BB32*Assembly!Y$13+$BC32*Assembly!Y$14+$BD32*Assembly!Y$15+$BE32*Assembly!Y$16+$BF32*Assembly!Y$17+$BG32*Assembly!Y$18+$BH32*Assembly!Y$19+$BI32*Assembly!Y$20+$BJ32*Assembly!Y$21+$BK32*Assembly!Y$22+$BL32*Assembly!Y$23+$BM32*Assembly!Y$24</f>
        <v>#VALUE!</v>
      </c>
      <c r="BW32" s="133" t="e">
        <f t="shared" si="8"/>
        <v>#VALUE!</v>
      </c>
      <c r="BX32" s="130" t="e">
        <f t="shared" si="9"/>
        <v>#VALUE!</v>
      </c>
      <c r="BY32" s="183" t="e">
        <f>$AS32*Assembly!AC$4+$AT32*Assembly!AC$5+$AU32*Assembly!AC$6+$AV32*Assembly!AC$7+$AW32*Assembly!AC$8+$AX32*Assembly!AC$9+$AY32*Assembly!AC$10+$AZ32*Assembly!AC$11+$BA32*Assembly!AC$12+$BB32*Assembly!AC$13+$BC32*Assembly!AC$14+$BD32*Assembly!AC$15+$BE32*Assembly!AC$16+$BF32*Assembly!AC$17+$BG32*Assembly!AC$18+$BH32*Assembly!AC$19+$BI32*Assembly!AC$20+$BJ32*Assembly!AC$21+$BK32*Assembly!AC$22+$BL32*Assembly!AC$23+$BM32*Assembly!AC$24</f>
        <v>#VALUE!</v>
      </c>
      <c r="BZ32" s="164" t="e">
        <f>$AS32*Assembly!M$4+$AT32*Assembly!M$5+$AU32*Assembly!M$6+$AV32*Assembly!M$7+$AW32*Assembly!M$8+$AX32*Assembly!M$9+$AY32*Assembly!M$10+$AZ32*Assembly!M$11+$BA32*Assembly!M$12+$BB32*Assembly!M$13+$BC32*Assembly!M$14+$BD32*Assembly!M$15+$BE32*Assembly!M$16+$BF32*Assembly!M$17+$BG32*Assembly!M$18+$BH32*Assembly!M$19+$BI32*Assembly!M$20+$BJ32*Assembly!M$21+$BK32*Assembly!M$22+$BL32*Assembly!M$23+$BM32*Assembly!M$24</f>
        <v>#VALUE!</v>
      </c>
      <c r="CA32" s="164" t="e">
        <f>$AS32*Assembly!N$4+$AT32*Assembly!N$5+$AU32*Assembly!N$6+$AV32*Assembly!N$7+$AW32*Assembly!N$8+$AX32*Assembly!N$9+$AY32*Assembly!N$10+$AZ32*Assembly!N$11+$BA32*Assembly!N$12+$BB32*Assembly!N$13+$BC32*Assembly!N$14+$BD32*Assembly!N$15+$BE32*Assembly!N$16+$BF32*Assembly!N$17+$BG32*Assembly!N$18+$BH32*Assembly!N$19+$BI32*Assembly!N$20+$BJ32*Assembly!N$21+$BK32*Assembly!N$22+$BL32*Assembly!N$23+$BM32*Assembly!N$24</f>
        <v>#VALUE!</v>
      </c>
      <c r="CB32" s="164" t="e">
        <f>$AS32*Assembly!O$4+$AT32*Assembly!O$5+$AU32*Assembly!O$6+$AV32*Assembly!O$7+$AW32*Assembly!O$8+$AX32*Assembly!O$9+$AY32*Assembly!O$10+$AZ32*Assembly!O$11+$BA32*Assembly!O$12+$BB32*Assembly!O$13+$BC32*Assembly!O$14+$BD32*Assembly!O$15+$BE32*Assembly!O$16+$BF32*Assembly!O$17+$BG32*Assembly!O$18+$BH32*Assembly!O$19+$BI32*Assembly!O$20+$BJ32*Assembly!O$21+$BK32*Assembly!O$22+$BL32*Assembly!O$23+$BM32*Assembly!O$24</f>
        <v>#VALUE!</v>
      </c>
      <c r="CC32" s="156" t="e">
        <f>$AS32*Assembly!P$4+$AT32*Assembly!P$5+$AU32*Assembly!P$6+$AV32*Assembly!P$7+$AW32*Assembly!P$8+$AX32*Assembly!P$9+$AY32*Assembly!P$10+$AZ32*Assembly!P$11+$BA32*Assembly!P$12+$BB32*Assembly!P$13+$BC32*Assembly!P$14+$BD32*Assembly!P$15+$BE32*Assembly!P$16+$BF32*Assembly!P$17+$BG32*Assembly!P$18+$BH32*Assembly!P$19+$BI32*Assembly!P$20+$BJ32*Assembly!P$21+$BK32*Assembly!P$22+$BL32*Assembly!P$23+$BM32*Assembly!P$24</f>
        <v>#VALUE!</v>
      </c>
      <c r="CD32" s="156" t="e">
        <f>$AS32*Assembly!Q$4+$AT32*Assembly!Q$5+$AU32*Assembly!Q$6+$AV32*Assembly!Q$7+$AW32*Assembly!Q$8+$AX32*Assembly!Q$9+$AY32*Assembly!Q$10+$AZ32*Assembly!Q$11+$BA32*Assembly!Q$12+$BB32*Assembly!Q$13+$BC32*Assembly!Q$14+$BD32*Assembly!Q$15+$BE32*Assembly!Q$16+$BF32*Assembly!Q$17+$BG32*Assembly!Q$18+$BH32*Assembly!Q$19+$BI32*Assembly!Q$20+$BJ32*Assembly!Q$21+$BK32*Assembly!Q$22+$BL32*Assembly!Q$23+$BM32*Assembly!Q$24</f>
        <v>#VALUE!</v>
      </c>
      <c r="CE32" s="164" t="e">
        <f>$AS32*Assembly!R$4+$AT32*Assembly!R$5+$AU32*Assembly!R$6+$AV32*Assembly!R$7+$AW32*Assembly!R$8+$AX32*Assembly!R$9+$AY32*Assembly!R$10+$AZ32*Assembly!R$11+$BA32*Assembly!R$12+$BB32*Assembly!R$13+$BC32*Assembly!R$14+$BD32*Assembly!R$15+$BE32*Assembly!R$16+$BF32*Assembly!R$17+$BG32*Assembly!R$18+$BH32*Assembly!R$19+$BI32*Assembly!R$20+$BJ32*Assembly!R$21+$BK32*Assembly!R$22+$BL32*Assembly!R$23+$BM32*Assembly!R$24</f>
        <v>#VALUE!</v>
      </c>
      <c r="CF32" s="156" t="e">
        <f>$AS32*Assembly!S$4+$AT32*Assembly!S$5+$AU32*Assembly!S$6+$AV32*Assembly!S$7+$AW32*Assembly!S$8+$AX32*Assembly!S$9+$AY32*Assembly!S$10+$AZ32*Assembly!S$11+$BA32*Assembly!S$12+$BB32*Assembly!S$13+$BC32*Assembly!S$14+$BD32*Assembly!S$15+$BE32*Assembly!S$16+$BF32*Assembly!S$17+$BG32*Assembly!S$18+$BH32*Assembly!S$19+$BI32*Assembly!S$20+$BJ32*Assembly!S$21+$BK32*Assembly!S$22+$BL32*Assembly!S$23+$BM32*Assembly!S$24</f>
        <v>#VALUE!</v>
      </c>
      <c r="CG32" s="156" t="e">
        <f>$AS32*Assembly!T$4+$AT32*Assembly!T$5+$AU32*Assembly!T$6+$AV32*Assembly!T$7+$AW32*Assembly!T$8+$AX32*Assembly!T$9+$AY32*Assembly!T$10+$AZ32*Assembly!T$11+$BA32*Assembly!T$12+$BB32*Assembly!T$13+$BC32*Assembly!T$14+$BD32*Assembly!T$15+$BE32*Assembly!T$16+$BF32*Assembly!T$17+$BG32*Assembly!T$18+$BH32*Assembly!T$19+$BI32*Assembly!T$20+$BJ32*Assembly!T$21+$BK32*Assembly!T$22+$BL32*Assembly!T$23+$BM32*Assembly!T$24</f>
        <v>#VALUE!</v>
      </c>
      <c r="CH32" s="156" t="e">
        <f>$AS32*Assembly!U$4+$AT32*Assembly!U$5+$AU32*Assembly!U$6+$AV32*Assembly!U$7+$AW32*Assembly!U$8+$AX32*Assembly!U$9+$AY32*Assembly!U$10+$AZ32*Assembly!U$11+$BA32*Assembly!U$12+$BB32*Assembly!U$13+$BC32*Assembly!U$14+$BD32*Assembly!U$15+$BE32*Assembly!U$16+$BF32*Assembly!U$17+$BG32*Assembly!U$18+$BH32*Assembly!U$19+$BI32*Assembly!U$20+$BJ32*Assembly!U$21+$BK32*Assembly!U$22+$BL32*Assembly!U$23+$BM32*Assembly!U$24</f>
        <v>#VALUE!</v>
      </c>
      <c r="CI32" s="164" t="e">
        <f>$AS32*Assembly!V$4+$AT32*Assembly!V$5+$AU32*Assembly!V$6+$AV32*Assembly!V$7+$AW32*Assembly!V$8+$AX32*Assembly!V$9+$AY32*Assembly!V$10+$AZ32*Assembly!V$11+$BA32*Assembly!V$12+$BB32*Assembly!V$13+$BC32*Assembly!V$14+$BD32*Assembly!V$15+$BE32*Assembly!V$16+$BF32*Assembly!V$17+$BG32*Assembly!V$18+$BH32*Assembly!V$19+$BI32*Assembly!V$20+$BJ32*Assembly!V$21+$BK32*Assembly!V$22+$BL32*Assembly!V$23+$BM32*Assembly!V$24</f>
        <v>#VALUE!</v>
      </c>
      <c r="CJ32" s="164" t="e">
        <f>BZ32*Refining!$F$3</f>
        <v>#VALUE!</v>
      </c>
      <c r="CK32" s="164" t="e">
        <f>CA32*Refining!$F$4</f>
        <v>#VALUE!</v>
      </c>
      <c r="CL32" s="164" t="e">
        <f>CB32*Refining!$F$5</f>
        <v>#VALUE!</v>
      </c>
      <c r="CM32" s="164" t="e">
        <f>CC32*Refining!$F$6</f>
        <v>#VALUE!</v>
      </c>
      <c r="CN32" s="164" t="e">
        <f>CD32*Refining!$F$7</f>
        <v>#VALUE!</v>
      </c>
      <c r="CO32" s="164" t="e">
        <f>CE32*Refining!$F$8</f>
        <v>#VALUE!</v>
      </c>
      <c r="CP32" s="164" t="e">
        <f>CF32*Refining!$F$9</f>
        <v>#VALUE!</v>
      </c>
      <c r="CQ32" s="164" t="e">
        <f>CG32*Refining!$F$10</f>
        <v>#VALUE!</v>
      </c>
      <c r="CR32" s="164" t="e">
        <f>CH32*Refining!$F$11</f>
        <v>#VALUE!</v>
      </c>
      <c r="CS32" s="164" t="e">
        <f>CI32*Refining!$F$12</f>
        <v>#VALUE!</v>
      </c>
      <c r="CT32" s="185" t="e">
        <f t="shared" ref="CT32:DM32" si="130">IF(BZ32 = 0, "", BZ32)</f>
        <v>#VALUE!</v>
      </c>
      <c r="CU32" s="189" t="e">
        <f t="shared" si="130"/>
        <v>#VALUE!</v>
      </c>
      <c r="CV32" s="189" t="e">
        <f t="shared" si="130"/>
        <v>#VALUE!</v>
      </c>
      <c r="CW32" s="186" t="e">
        <f t="shared" si="130"/>
        <v>#VALUE!</v>
      </c>
      <c r="CX32" s="186" t="e">
        <f t="shared" si="130"/>
        <v>#VALUE!</v>
      </c>
      <c r="CY32" s="186" t="e">
        <f t="shared" si="130"/>
        <v>#VALUE!</v>
      </c>
      <c r="CZ32" s="186" t="e">
        <f t="shared" si="130"/>
        <v>#VALUE!</v>
      </c>
      <c r="DA32" s="186" t="e">
        <f t="shared" si="130"/>
        <v>#VALUE!</v>
      </c>
      <c r="DB32" s="186" t="e">
        <f t="shared" si="130"/>
        <v>#VALUE!</v>
      </c>
      <c r="DC32" s="187" t="e">
        <f t="shared" si="130"/>
        <v>#VALUE!</v>
      </c>
      <c r="DD32" s="185" t="e">
        <f t="shared" si="130"/>
        <v>#VALUE!</v>
      </c>
      <c r="DE32" s="189" t="e">
        <f t="shared" si="130"/>
        <v>#VALUE!</v>
      </c>
      <c r="DF32" s="189" t="e">
        <f t="shared" si="130"/>
        <v>#VALUE!</v>
      </c>
      <c r="DG32" s="186" t="e">
        <f t="shared" si="130"/>
        <v>#VALUE!</v>
      </c>
      <c r="DH32" s="188" t="e">
        <f t="shared" si="130"/>
        <v>#VALUE!</v>
      </c>
      <c r="DI32" s="186" t="e">
        <f t="shared" si="130"/>
        <v>#VALUE!</v>
      </c>
      <c r="DJ32" s="186" t="e">
        <f t="shared" si="130"/>
        <v>#VALUE!</v>
      </c>
      <c r="DK32" s="186" t="e">
        <f t="shared" si="130"/>
        <v>#VALUE!</v>
      </c>
      <c r="DL32" s="186" t="e">
        <f t="shared" si="130"/>
        <v>#VALUE!</v>
      </c>
      <c r="DM32" s="187" t="e">
        <f t="shared" si="130"/>
        <v>#VALUE!</v>
      </c>
      <c r="DN32" s="185" t="e">
        <f t="shared" si="11"/>
        <v>#VALUE!</v>
      </c>
      <c r="DO32" s="189" t="e">
        <f t="shared" si="12"/>
        <v>#VALUE!</v>
      </c>
      <c r="DP32" s="120" t="e">
        <f t="shared" si="13"/>
        <v>#VALUE!</v>
      </c>
      <c r="DQ32" s="133" t="e">
        <f>CT32*'Ores &amp; Ingots'!$C$3+CU32*'Ores &amp; Ingots'!$C$4+CV32*'Ores &amp; Ingots'!$C$5+CW32*'Ores &amp; Ingots'!$C$6+CX32*'Ores &amp; Ingots'!$C$7+CY32*'Ores &amp; Ingots'!$C$8+CZ32*'Ores &amp; Ingots'!$C$9+DA32*'Ores &amp; Ingots'!$C$10+DB32*'Ores &amp; Ingots'!$C$11+DC32*'Ores &amp; Ingots'!$C$12</f>
        <v>#VALUE!</v>
      </c>
      <c r="DR32" s="133" t="e">
        <f>DD32*'Ores &amp; Ingots'!$B$3+DE32*'Ores &amp; Ingots'!$B$4+DF32*'Ores &amp; Ingots'!$B$5+DG32*'Ores &amp; Ingots'!$B$6+DH32*'Ores &amp; Ingots'!$B$7+DI32*'Ores &amp; Ingots'!$B$8+DJ32*'Ores &amp; Ingots'!$B$9+DK32*'Ores &amp; Ingots'!$B$10+DL32*'Ores &amp; Ingots'!$B$11+DM32*'Ores &amp; Ingots'!$B$12</f>
        <v>#VALUE!</v>
      </c>
      <c r="DS32" s="189" t="e">
        <f>CT32*Refining!$G$3+CU32*Refining!$G$4+CV32*Refining!$G$5+CW32*Refining!$G$6+CX32*Refining!$G$7+CY32*Refining!$G$8+CZ32*Refining!$G$9+DA32*Refining!$G$10+DB32*Refining!$G$11+DC32*Refining!$G$12</f>
        <v>#VALUE!</v>
      </c>
      <c r="DT32" s="189" t="e">
        <f t="shared" si="14"/>
        <v>#VALUE!</v>
      </c>
      <c r="DU32" s="192" t="e">
        <f t="shared" si="15"/>
        <v>#VALUE!</v>
      </c>
      <c r="DV32" s="185" t="e">
        <f t="shared" si="16"/>
        <v>#VALUE!</v>
      </c>
      <c r="DW32" s="194" t="e">
        <f t="shared" ref="DW32:DX32" si="131">DV32/60</f>
        <v>#VALUE!</v>
      </c>
      <c r="DX32" s="194" t="e">
        <f t="shared" si="131"/>
        <v>#VALUE!</v>
      </c>
      <c r="DY32" s="185" t="e">
        <f t="shared" si="18"/>
        <v>#VALUE!</v>
      </c>
      <c r="DZ32" s="194" t="e">
        <f t="shared" ref="DZ32:EA32" si="132">DY32/1000</f>
        <v>#VALUE!</v>
      </c>
      <c r="EA32" s="196" t="e">
        <f t="shared" si="132"/>
        <v>#VALUE!</v>
      </c>
      <c r="EB32" s="130" t="e">
        <f t="shared" si="20"/>
        <v>#VALUE!</v>
      </c>
      <c r="EC32" s="132" t="e">
        <f t="shared" si="21"/>
        <v>#VALUE!</v>
      </c>
      <c r="ED32" s="133"/>
    </row>
    <row r="33" spans="1:134" ht="15.75" customHeight="1" x14ac:dyDescent="0.2">
      <c r="A33" s="864"/>
      <c r="B33" s="135" t="s">
        <v>254</v>
      </c>
      <c r="C33" s="137" t="s">
        <v>156</v>
      </c>
      <c r="D33" s="137">
        <v>1</v>
      </c>
      <c r="E33" s="137">
        <v>1</v>
      </c>
      <c r="F33" s="137">
        <v>1</v>
      </c>
      <c r="G33" s="139">
        <f t="shared" si="0"/>
        <v>15.625</v>
      </c>
      <c r="H33" s="140">
        <v>25</v>
      </c>
      <c r="I33" s="140">
        <v>25</v>
      </c>
      <c r="J33" s="140">
        <f>H33/Main!$D$9</f>
        <v>5</v>
      </c>
      <c r="K33" s="140">
        <f>I33/Main!$D$10</f>
        <v>12.5</v>
      </c>
      <c r="L33" s="140">
        <f t="shared" si="1"/>
        <v>2.5</v>
      </c>
      <c r="M33" s="140">
        <v>1</v>
      </c>
      <c r="N33" s="145">
        <v>2000</v>
      </c>
      <c r="O33" s="145">
        <v>2000</v>
      </c>
      <c r="P33" s="145">
        <v>384</v>
      </c>
      <c r="Q33" s="145">
        <f>P33*Main!$D$6</f>
        <v>3840</v>
      </c>
      <c r="R33" s="146"/>
      <c r="S33" s="143"/>
      <c r="T33" s="145">
        <v>800</v>
      </c>
      <c r="U33" s="212" t="s">
        <v>255</v>
      </c>
      <c r="V33" s="143"/>
      <c r="W33" s="148" t="s">
        <v>220</v>
      </c>
      <c r="X33" s="133">
        <v>4</v>
      </c>
      <c r="Y33" s="133">
        <v>6</v>
      </c>
      <c r="Z33" s="133">
        <v>2</v>
      </c>
      <c r="AA33" s="133">
        <v>1</v>
      </c>
      <c r="AB33" s="133">
        <v>20</v>
      </c>
      <c r="AC33" s="133">
        <v>0</v>
      </c>
      <c r="AD33" s="133">
        <v>2</v>
      </c>
      <c r="AE33" s="167">
        <v>5</v>
      </c>
      <c r="AF33" s="133">
        <v>0</v>
      </c>
      <c r="AG33" s="133">
        <v>0</v>
      </c>
      <c r="AH33" s="133">
        <v>0</v>
      </c>
      <c r="AI33" s="133">
        <v>0</v>
      </c>
      <c r="AJ33" s="133">
        <v>0</v>
      </c>
      <c r="AK33" s="133">
        <v>0</v>
      </c>
      <c r="AL33" s="133">
        <v>0</v>
      </c>
      <c r="AM33" s="133">
        <v>0</v>
      </c>
      <c r="AN33" s="133">
        <v>0</v>
      </c>
      <c r="AO33" s="133">
        <v>0</v>
      </c>
      <c r="AP33" s="133">
        <v>0</v>
      </c>
      <c r="AQ33" s="133">
        <v>0</v>
      </c>
      <c r="AR33" s="133">
        <v>0</v>
      </c>
      <c r="AS33" s="313">
        <f t="shared" ref="AS33:BM33" si="133">IF(X33 = 0, "", X33)</f>
        <v>4</v>
      </c>
      <c r="AT33" s="133">
        <f t="shared" si="133"/>
        <v>6</v>
      </c>
      <c r="AU33" s="133">
        <f t="shared" si="133"/>
        <v>2</v>
      </c>
      <c r="AV33" s="133">
        <f t="shared" si="133"/>
        <v>1</v>
      </c>
      <c r="AW33" s="133">
        <f t="shared" si="133"/>
        <v>20</v>
      </c>
      <c r="AX33" s="137" t="str">
        <f t="shared" si="133"/>
        <v/>
      </c>
      <c r="AY33" s="133">
        <f t="shared" si="133"/>
        <v>2</v>
      </c>
      <c r="AZ33" s="167">
        <f t="shared" si="133"/>
        <v>5</v>
      </c>
      <c r="BA33" s="137" t="str">
        <f t="shared" si="133"/>
        <v/>
      </c>
      <c r="BB33" s="137" t="str">
        <f t="shared" si="133"/>
        <v/>
      </c>
      <c r="BC33" s="137" t="str">
        <f t="shared" si="133"/>
        <v/>
      </c>
      <c r="BD33" s="137" t="str">
        <f t="shared" si="133"/>
        <v/>
      </c>
      <c r="BE33" s="137" t="str">
        <f t="shared" si="133"/>
        <v/>
      </c>
      <c r="BF33" s="137" t="str">
        <f t="shared" si="133"/>
        <v/>
      </c>
      <c r="BG33" s="137" t="str">
        <f t="shared" si="133"/>
        <v/>
      </c>
      <c r="BH33" s="137" t="str">
        <f t="shared" si="133"/>
        <v/>
      </c>
      <c r="BI33" s="137" t="str">
        <f t="shared" si="133"/>
        <v/>
      </c>
      <c r="BJ33" s="137" t="str">
        <f t="shared" si="133"/>
        <v/>
      </c>
      <c r="BK33" s="137" t="str">
        <f t="shared" si="133"/>
        <v/>
      </c>
      <c r="BL33" s="137" t="str">
        <f t="shared" si="133"/>
        <v/>
      </c>
      <c r="BM33" s="169" t="str">
        <f t="shared" si="133"/>
        <v/>
      </c>
      <c r="BN33" s="174" t="e">
        <f>$AS33*Assembly!Z$4+$AT33*Assembly!Z$5+$AU33*Assembly!Z$6+$AV33*Assembly!Z$7+$AW33*Assembly!Z$8+$AX33*Assembly!Z$9+$AY33*Assembly!Z$10+$AZ33*Assembly!Z$11+$BA33*Assembly!Z$12+$BB33*Assembly!Z$13+$BC33*Assembly!Z$14+$BD33*Assembly!Z$15+$BE33*Assembly!Z$16+$BF33*Assembly!Z$17+$BG33*Assembly!Z$18+$BH33*Assembly!Z$19+$BI33*Assembly!Z$20+$BJ33*Assembly!Z$21+$BK33*Assembly!Z$22+$BL33*Assembly!Z$23+$BM33*Assembly!Z$24</f>
        <v>#VALUE!</v>
      </c>
      <c r="BO33" s="133" t="e">
        <f t="shared" si="3"/>
        <v>#VALUE!</v>
      </c>
      <c r="BP33" s="314" t="e">
        <f t="shared" si="125"/>
        <v>#VALUE!</v>
      </c>
      <c r="BQ33" s="133" t="e">
        <f>$AS33*Assembly!AD$4+$AT33*Assembly!AD$5+$AU33*Assembly!AD$6+$AV33*Assembly!AD$7+$AW33*Assembly!AD$8+$AX33*Assembly!AD$9+$AY33*Assembly!AD$10+$AZ33*Assembly!AD$11+$BA33*Assembly!AD$12+$BB33*Assembly!AD$13+$BC33*Assembly!AD$14+$BD33*Assembly!AD$15+$BE33*Assembly!AD$16+$BF33*Assembly!AD$17+$BG33*Assembly!AD$18+$BH33*Assembly!AD$19+$BI33*Assembly!AD$20+$BJ33*Assembly!AD$21+$BK33*Assembly!AD$22+$BL33*Assembly!AD$23+$BM33*Assembly!AD$24</f>
        <v>#VALUE!</v>
      </c>
      <c r="BR33" s="177" t="e">
        <f t="shared" si="4"/>
        <v>#VALUE!</v>
      </c>
      <c r="BS33" s="178" t="e">
        <f t="shared" si="5"/>
        <v>#VALUE!</v>
      </c>
      <c r="BT33" s="179" t="e">
        <f t="shared" si="6"/>
        <v>#VALUE!</v>
      </c>
      <c r="BU33" s="178" t="e">
        <f t="shared" si="7"/>
        <v>#VALUE!</v>
      </c>
      <c r="BV33" s="133" t="e">
        <f>$AS33*Assembly!Y$4+$AT33*Assembly!Y$5+$AU33*Assembly!Y$6+$AV33*Assembly!Y$7+$AW33*Assembly!Y$8+$AX33*Assembly!Y$9+$AY33*Assembly!Y$10+$AZ33*Assembly!Y$11+$BA33*Assembly!Y$12+$BB33*Assembly!Y$13+$BC33*Assembly!Y$14+$BD33*Assembly!Y$15+$BE33*Assembly!Y$16+$BF33*Assembly!Y$17+$BG33*Assembly!Y$18+$BH33*Assembly!Y$19+$BI33*Assembly!Y$20+$BJ33*Assembly!Y$21+$BK33*Assembly!Y$22+$BL33*Assembly!Y$23+$BM33*Assembly!Y$24</f>
        <v>#VALUE!</v>
      </c>
      <c r="BW33" s="133" t="e">
        <f t="shared" si="8"/>
        <v>#VALUE!</v>
      </c>
      <c r="BX33" s="130" t="e">
        <f t="shared" si="9"/>
        <v>#VALUE!</v>
      </c>
      <c r="BY33" s="183" t="e">
        <f>$AS33*Assembly!AC$4+$AT33*Assembly!AC$5+$AU33*Assembly!AC$6+$AV33*Assembly!AC$7+$AW33*Assembly!AC$8+$AX33*Assembly!AC$9+$AY33*Assembly!AC$10+$AZ33*Assembly!AC$11+$BA33*Assembly!AC$12+$BB33*Assembly!AC$13+$BC33*Assembly!AC$14+$BD33*Assembly!AC$15+$BE33*Assembly!AC$16+$BF33*Assembly!AC$17+$BG33*Assembly!AC$18+$BH33*Assembly!AC$19+$BI33*Assembly!AC$20+$BJ33*Assembly!AC$21+$BK33*Assembly!AC$22+$BL33*Assembly!AC$23+$BM33*Assembly!AC$24</f>
        <v>#VALUE!</v>
      </c>
      <c r="BZ33" s="145" t="e">
        <f>$AS33*Assembly!M$4+$AT33*Assembly!M$5+$AU33*Assembly!M$6+$AV33*Assembly!M$7+$AW33*Assembly!M$8+$AX33*Assembly!M$9+$AY33*Assembly!M$10+$AZ33*Assembly!M$11+$BA33*Assembly!M$12+$BB33*Assembly!M$13+$BC33*Assembly!M$14+$BD33*Assembly!M$15+$BE33*Assembly!M$16+$BF33*Assembly!M$17+$BG33*Assembly!M$18+$BH33*Assembly!M$19+$BI33*Assembly!M$20+$BJ33*Assembly!M$21+$BK33*Assembly!M$22+$BL33*Assembly!M$23+$BM33*Assembly!M$24</f>
        <v>#VALUE!</v>
      </c>
      <c r="CA33" s="145" t="e">
        <f>$AS33*Assembly!N$4+$AT33*Assembly!N$5+$AU33*Assembly!N$6+$AV33*Assembly!N$7+$AW33*Assembly!N$8+$AX33*Assembly!N$9+$AY33*Assembly!N$10+$AZ33*Assembly!N$11+$BA33*Assembly!N$12+$BB33*Assembly!N$13+$BC33*Assembly!N$14+$BD33*Assembly!N$15+$BE33*Assembly!N$16+$BF33*Assembly!N$17+$BG33*Assembly!N$18+$BH33*Assembly!N$19+$BI33*Assembly!N$20+$BJ33*Assembly!N$21+$BK33*Assembly!N$22+$BL33*Assembly!N$23+$BM33*Assembly!N$24</f>
        <v>#VALUE!</v>
      </c>
      <c r="CB33" s="145" t="e">
        <f>$AS33*Assembly!O$4+$AT33*Assembly!O$5+$AU33*Assembly!O$6+$AV33*Assembly!O$7+$AW33*Assembly!O$8+$AX33*Assembly!O$9+$AY33*Assembly!O$10+$AZ33*Assembly!O$11+$BA33*Assembly!O$12+$BB33*Assembly!O$13+$BC33*Assembly!O$14+$BD33*Assembly!O$15+$BE33*Assembly!O$16+$BF33*Assembly!O$17+$BG33*Assembly!O$18+$BH33*Assembly!O$19+$BI33*Assembly!O$20+$BJ33*Assembly!O$21+$BK33*Assembly!O$22+$BL33*Assembly!O$23+$BM33*Assembly!O$24</f>
        <v>#VALUE!</v>
      </c>
      <c r="CC33" s="140" t="e">
        <f>$AS33*Assembly!P$4+$AT33*Assembly!P$5+$AU33*Assembly!P$6+$AV33*Assembly!P$7+$AW33*Assembly!P$8+$AX33*Assembly!P$9+$AY33*Assembly!P$10+$AZ33*Assembly!P$11+$BA33*Assembly!P$12+$BB33*Assembly!P$13+$BC33*Assembly!P$14+$BD33*Assembly!P$15+$BE33*Assembly!P$16+$BF33*Assembly!P$17+$BG33*Assembly!P$18+$BH33*Assembly!P$19+$BI33*Assembly!P$20+$BJ33*Assembly!P$21+$BK33*Assembly!P$22+$BL33*Assembly!P$23+$BM33*Assembly!P$24</f>
        <v>#VALUE!</v>
      </c>
      <c r="CD33" s="140" t="e">
        <f>$AS33*Assembly!Q$4+$AT33*Assembly!Q$5+$AU33*Assembly!Q$6+$AV33*Assembly!Q$7+$AW33*Assembly!Q$8+$AX33*Assembly!Q$9+$AY33*Assembly!Q$10+$AZ33*Assembly!Q$11+$BA33*Assembly!Q$12+$BB33*Assembly!Q$13+$BC33*Assembly!Q$14+$BD33*Assembly!Q$15+$BE33*Assembly!Q$16+$BF33*Assembly!Q$17+$BG33*Assembly!Q$18+$BH33*Assembly!Q$19+$BI33*Assembly!Q$20+$BJ33*Assembly!Q$21+$BK33*Assembly!Q$22+$BL33*Assembly!Q$23+$BM33*Assembly!Q$24</f>
        <v>#VALUE!</v>
      </c>
      <c r="CE33" s="145" t="e">
        <f>$AS33*Assembly!R$4+$AT33*Assembly!R$5+$AU33*Assembly!R$6+$AV33*Assembly!R$7+$AW33*Assembly!R$8+$AX33*Assembly!R$9+$AY33*Assembly!R$10+$AZ33*Assembly!R$11+$BA33*Assembly!R$12+$BB33*Assembly!R$13+$BC33*Assembly!R$14+$BD33*Assembly!R$15+$BE33*Assembly!R$16+$BF33*Assembly!R$17+$BG33*Assembly!R$18+$BH33*Assembly!R$19+$BI33*Assembly!R$20+$BJ33*Assembly!R$21+$BK33*Assembly!R$22+$BL33*Assembly!R$23+$BM33*Assembly!R$24</f>
        <v>#VALUE!</v>
      </c>
      <c r="CF33" s="140" t="e">
        <f>$AS33*Assembly!S$4+$AT33*Assembly!S$5+$AU33*Assembly!S$6+$AV33*Assembly!S$7+$AW33*Assembly!S$8+$AX33*Assembly!S$9+$AY33*Assembly!S$10+$AZ33*Assembly!S$11+$BA33*Assembly!S$12+$BB33*Assembly!S$13+$BC33*Assembly!S$14+$BD33*Assembly!S$15+$BE33*Assembly!S$16+$BF33*Assembly!S$17+$BG33*Assembly!S$18+$BH33*Assembly!S$19+$BI33*Assembly!S$20+$BJ33*Assembly!S$21+$BK33*Assembly!S$22+$BL33*Assembly!S$23+$BM33*Assembly!S$24</f>
        <v>#VALUE!</v>
      </c>
      <c r="CG33" s="140" t="e">
        <f>$AS33*Assembly!T$4+$AT33*Assembly!T$5+$AU33*Assembly!T$6+$AV33*Assembly!T$7+$AW33*Assembly!T$8+$AX33*Assembly!T$9+$AY33*Assembly!T$10+$AZ33*Assembly!T$11+$BA33*Assembly!T$12+$BB33*Assembly!T$13+$BC33*Assembly!T$14+$BD33*Assembly!T$15+$BE33*Assembly!T$16+$BF33*Assembly!T$17+$BG33*Assembly!T$18+$BH33*Assembly!T$19+$BI33*Assembly!T$20+$BJ33*Assembly!T$21+$BK33*Assembly!T$22+$BL33*Assembly!T$23+$BM33*Assembly!T$24</f>
        <v>#VALUE!</v>
      </c>
      <c r="CH33" s="140" t="e">
        <f>$AS33*Assembly!U$4+$AT33*Assembly!U$5+$AU33*Assembly!U$6+$AV33*Assembly!U$7+$AW33*Assembly!U$8+$AX33*Assembly!U$9+$AY33*Assembly!U$10+$AZ33*Assembly!U$11+$BA33*Assembly!U$12+$BB33*Assembly!U$13+$BC33*Assembly!U$14+$BD33*Assembly!U$15+$BE33*Assembly!U$16+$BF33*Assembly!U$17+$BG33*Assembly!U$18+$BH33*Assembly!U$19+$BI33*Assembly!U$20+$BJ33*Assembly!U$21+$BK33*Assembly!U$22+$BL33*Assembly!U$23+$BM33*Assembly!U$24</f>
        <v>#VALUE!</v>
      </c>
      <c r="CI33" s="145" t="e">
        <f>$AS33*Assembly!V$4+$AT33*Assembly!V$5+$AU33*Assembly!V$6+$AV33*Assembly!V$7+$AW33*Assembly!V$8+$AX33*Assembly!V$9+$AY33*Assembly!V$10+$AZ33*Assembly!V$11+$BA33*Assembly!V$12+$BB33*Assembly!V$13+$BC33*Assembly!V$14+$BD33*Assembly!V$15+$BE33*Assembly!V$16+$BF33*Assembly!V$17+$BG33*Assembly!V$18+$BH33*Assembly!V$19+$BI33*Assembly!V$20+$BJ33*Assembly!V$21+$BK33*Assembly!V$22+$BL33*Assembly!V$23+$BM33*Assembly!V$24</f>
        <v>#VALUE!</v>
      </c>
      <c r="CJ33" s="145" t="e">
        <f>BZ33*Refining!$F$3</f>
        <v>#VALUE!</v>
      </c>
      <c r="CK33" s="145" t="e">
        <f>CA33*Refining!$F$4</f>
        <v>#VALUE!</v>
      </c>
      <c r="CL33" s="145" t="e">
        <f>CB33*Refining!$F$5</f>
        <v>#VALUE!</v>
      </c>
      <c r="CM33" s="145" t="e">
        <f>CC33*Refining!$F$6</f>
        <v>#VALUE!</v>
      </c>
      <c r="CN33" s="145" t="e">
        <f>CD33*Refining!$F$7</f>
        <v>#VALUE!</v>
      </c>
      <c r="CO33" s="145" t="e">
        <f>CE33*Refining!$F$8</f>
        <v>#VALUE!</v>
      </c>
      <c r="CP33" s="145" t="e">
        <f>CF33*Refining!$F$9</f>
        <v>#VALUE!</v>
      </c>
      <c r="CQ33" s="145" t="e">
        <f>CG33*Refining!$F$10</f>
        <v>#VALUE!</v>
      </c>
      <c r="CR33" s="145" t="e">
        <f>CH33*Refining!$F$11</f>
        <v>#VALUE!</v>
      </c>
      <c r="CS33" s="145" t="e">
        <f>CI33*Refining!$F$12</f>
        <v>#VALUE!</v>
      </c>
      <c r="CT33" s="185" t="e">
        <f t="shared" ref="CT33:DM33" si="134">IF(BZ33 = 0, "", BZ33)</f>
        <v>#VALUE!</v>
      </c>
      <c r="CU33" s="189" t="e">
        <f t="shared" si="134"/>
        <v>#VALUE!</v>
      </c>
      <c r="CV33" s="186" t="e">
        <f t="shared" si="134"/>
        <v>#VALUE!</v>
      </c>
      <c r="CW33" s="186" t="e">
        <f t="shared" si="134"/>
        <v>#VALUE!</v>
      </c>
      <c r="CX33" s="186" t="e">
        <f t="shared" si="134"/>
        <v>#VALUE!</v>
      </c>
      <c r="CY33" s="186" t="e">
        <f t="shared" si="134"/>
        <v>#VALUE!</v>
      </c>
      <c r="CZ33" s="186" t="e">
        <f t="shared" si="134"/>
        <v>#VALUE!</v>
      </c>
      <c r="DA33" s="186" t="e">
        <f t="shared" si="134"/>
        <v>#VALUE!</v>
      </c>
      <c r="DB33" s="186" t="e">
        <f t="shared" si="134"/>
        <v>#VALUE!</v>
      </c>
      <c r="DC33" s="187" t="e">
        <f t="shared" si="134"/>
        <v>#VALUE!</v>
      </c>
      <c r="DD33" s="185" t="e">
        <f t="shared" si="134"/>
        <v>#VALUE!</v>
      </c>
      <c r="DE33" s="189" t="e">
        <f t="shared" si="134"/>
        <v>#VALUE!</v>
      </c>
      <c r="DF33" s="186" t="e">
        <f t="shared" si="134"/>
        <v>#VALUE!</v>
      </c>
      <c r="DG33" s="186" t="e">
        <f t="shared" si="134"/>
        <v>#VALUE!</v>
      </c>
      <c r="DH33" s="188" t="e">
        <f t="shared" si="134"/>
        <v>#VALUE!</v>
      </c>
      <c r="DI33" s="186" t="e">
        <f t="shared" si="134"/>
        <v>#VALUE!</v>
      </c>
      <c r="DJ33" s="186" t="e">
        <f t="shared" si="134"/>
        <v>#VALUE!</v>
      </c>
      <c r="DK33" s="186" t="e">
        <f t="shared" si="134"/>
        <v>#VALUE!</v>
      </c>
      <c r="DL33" s="186" t="e">
        <f t="shared" si="134"/>
        <v>#VALUE!</v>
      </c>
      <c r="DM33" s="187" t="e">
        <f t="shared" si="134"/>
        <v>#VALUE!</v>
      </c>
      <c r="DN33" s="185" t="e">
        <f t="shared" si="11"/>
        <v>#VALUE!</v>
      </c>
      <c r="DO33" s="189" t="e">
        <f t="shared" si="12"/>
        <v>#VALUE!</v>
      </c>
      <c r="DP33" s="120" t="e">
        <f t="shared" si="13"/>
        <v>#VALUE!</v>
      </c>
      <c r="DQ33" s="133" t="e">
        <f>CT33*'Ores &amp; Ingots'!$C$3+CU33*'Ores &amp; Ingots'!$C$4+CV33*'Ores &amp; Ingots'!$C$5+CW33*'Ores &amp; Ingots'!$C$6+CX33*'Ores &amp; Ingots'!$C$7+CY33*'Ores &amp; Ingots'!$C$8+CZ33*'Ores &amp; Ingots'!$C$9+DA33*'Ores &amp; Ingots'!$C$10+DB33*'Ores &amp; Ingots'!$C$11+DC33*'Ores &amp; Ingots'!$C$12</f>
        <v>#VALUE!</v>
      </c>
      <c r="DR33" s="133" t="e">
        <f>DD33*'Ores &amp; Ingots'!$B$3+DE33*'Ores &amp; Ingots'!$B$4+DF33*'Ores &amp; Ingots'!$B$5+DG33*'Ores &amp; Ingots'!$B$6+DH33*'Ores &amp; Ingots'!$B$7+DI33*'Ores &amp; Ingots'!$B$8+DJ33*'Ores &amp; Ingots'!$B$9+DK33*'Ores &amp; Ingots'!$B$10+DL33*'Ores &amp; Ingots'!$B$11+DM33*'Ores &amp; Ingots'!$B$12</f>
        <v>#VALUE!</v>
      </c>
      <c r="DS33" s="189" t="e">
        <f>CT33*Refining!$G$3+CU33*Refining!$G$4+CV33*Refining!$G$5+CW33*Refining!$G$6+CX33*Refining!$G$7+CY33*Refining!$G$8+CZ33*Refining!$G$9+DA33*Refining!$G$10+DB33*Refining!$G$11+DC33*Refining!$G$12</f>
        <v>#VALUE!</v>
      </c>
      <c r="DT33" s="189" t="e">
        <f t="shared" si="14"/>
        <v>#VALUE!</v>
      </c>
      <c r="DU33" s="192" t="e">
        <f t="shared" si="15"/>
        <v>#VALUE!</v>
      </c>
      <c r="DV33" s="185" t="e">
        <f t="shared" si="16"/>
        <v>#VALUE!</v>
      </c>
      <c r="DW33" s="194" t="e">
        <f t="shared" ref="DW33:DX33" si="135">DV33/60</f>
        <v>#VALUE!</v>
      </c>
      <c r="DX33" s="194" t="e">
        <f t="shared" si="135"/>
        <v>#VALUE!</v>
      </c>
      <c r="DY33" s="185" t="e">
        <f t="shared" si="18"/>
        <v>#VALUE!</v>
      </c>
      <c r="DZ33" s="194" t="e">
        <f t="shared" ref="DZ33:EA33" si="136">DY33/1000</f>
        <v>#VALUE!</v>
      </c>
      <c r="EA33" s="196" t="e">
        <f t="shared" si="136"/>
        <v>#VALUE!</v>
      </c>
      <c r="EB33" s="130" t="e">
        <f t="shared" si="20"/>
        <v>#VALUE!</v>
      </c>
      <c r="EC33" s="132" t="e">
        <f t="shared" si="21"/>
        <v>#VALUE!</v>
      </c>
      <c r="ED33" s="133">
        <v>586</v>
      </c>
    </row>
    <row r="34" spans="1:134" ht="15.75" customHeight="1" x14ac:dyDescent="0.2">
      <c r="A34" s="864"/>
      <c r="B34" s="135" t="s">
        <v>256</v>
      </c>
      <c r="C34" s="137" t="s">
        <v>156</v>
      </c>
      <c r="D34" s="137">
        <v>3</v>
      </c>
      <c r="E34" s="137">
        <v>3</v>
      </c>
      <c r="F34" s="137">
        <v>3</v>
      </c>
      <c r="G34" s="154">
        <f t="shared" si="0"/>
        <v>421.875</v>
      </c>
      <c r="H34" s="156">
        <v>40</v>
      </c>
      <c r="I34" s="156">
        <v>40</v>
      </c>
      <c r="J34" s="156">
        <f>H34/Main!$D$9</f>
        <v>8</v>
      </c>
      <c r="K34" s="156">
        <f>I34/Main!$D$10</f>
        <v>20</v>
      </c>
      <c r="L34" s="156">
        <f t="shared" si="1"/>
        <v>2.5</v>
      </c>
      <c r="M34" s="156">
        <v>1</v>
      </c>
      <c r="N34" s="164">
        <v>2000</v>
      </c>
      <c r="O34" s="164">
        <v>2000</v>
      </c>
      <c r="P34" s="164">
        <v>384</v>
      </c>
      <c r="Q34" s="164">
        <f>P34*Main!$D$6</f>
        <v>3840</v>
      </c>
      <c r="R34" s="166"/>
      <c r="S34" s="159"/>
      <c r="T34" s="164">
        <v>800</v>
      </c>
      <c r="U34" s="168" t="s">
        <v>257</v>
      </c>
      <c r="V34" s="159"/>
      <c r="W34" s="172" t="s">
        <v>220</v>
      </c>
      <c r="X34" s="133">
        <v>20</v>
      </c>
      <c r="Y34" s="133">
        <v>0</v>
      </c>
      <c r="Z34" s="133">
        <v>6</v>
      </c>
      <c r="AA34" s="133">
        <v>0</v>
      </c>
      <c r="AB34" s="133">
        <v>40</v>
      </c>
      <c r="AC34" s="133">
        <v>0</v>
      </c>
      <c r="AD34" s="133">
        <v>16</v>
      </c>
      <c r="AE34" s="167">
        <v>12</v>
      </c>
      <c r="AF34" s="133">
        <v>0</v>
      </c>
      <c r="AG34" s="133">
        <v>0</v>
      </c>
      <c r="AH34" s="133">
        <v>0</v>
      </c>
      <c r="AI34" s="133">
        <v>5</v>
      </c>
      <c r="AJ34" s="133">
        <v>0</v>
      </c>
      <c r="AK34" s="133">
        <v>0</v>
      </c>
      <c r="AL34" s="133">
        <v>0</v>
      </c>
      <c r="AM34" s="133">
        <v>0</v>
      </c>
      <c r="AN34" s="133">
        <v>0</v>
      </c>
      <c r="AO34" s="133">
        <v>0</v>
      </c>
      <c r="AP34" s="133">
        <v>0</v>
      </c>
      <c r="AQ34" s="133">
        <v>0</v>
      </c>
      <c r="AR34" s="133">
        <v>0</v>
      </c>
      <c r="AS34" s="174">
        <f t="shared" ref="AS34:BM34" si="137">IF(X34 = 0, "", X34)</f>
        <v>20</v>
      </c>
      <c r="AT34" s="137" t="str">
        <f t="shared" si="137"/>
        <v/>
      </c>
      <c r="AU34" s="133">
        <f t="shared" si="137"/>
        <v>6</v>
      </c>
      <c r="AV34" s="137" t="str">
        <f t="shared" si="137"/>
        <v/>
      </c>
      <c r="AW34" s="133">
        <f t="shared" si="137"/>
        <v>40</v>
      </c>
      <c r="AX34" s="137" t="str">
        <f t="shared" si="137"/>
        <v/>
      </c>
      <c r="AY34" s="133">
        <f t="shared" si="137"/>
        <v>16</v>
      </c>
      <c r="AZ34" s="167">
        <f t="shared" si="137"/>
        <v>12</v>
      </c>
      <c r="BA34" s="137" t="str">
        <f t="shared" si="137"/>
        <v/>
      </c>
      <c r="BB34" s="137" t="str">
        <f t="shared" si="137"/>
        <v/>
      </c>
      <c r="BC34" s="137" t="str">
        <f t="shared" si="137"/>
        <v/>
      </c>
      <c r="BD34" s="133">
        <f t="shared" si="137"/>
        <v>5</v>
      </c>
      <c r="BE34" s="137" t="str">
        <f t="shared" si="137"/>
        <v/>
      </c>
      <c r="BF34" s="137" t="str">
        <f t="shared" si="137"/>
        <v/>
      </c>
      <c r="BG34" s="137" t="str">
        <f t="shared" si="137"/>
        <v/>
      </c>
      <c r="BH34" s="137" t="str">
        <f t="shared" si="137"/>
        <v/>
      </c>
      <c r="BI34" s="137" t="str">
        <f t="shared" si="137"/>
        <v/>
      </c>
      <c r="BJ34" s="137" t="str">
        <f t="shared" si="137"/>
        <v/>
      </c>
      <c r="BK34" s="137" t="str">
        <f t="shared" si="137"/>
        <v/>
      </c>
      <c r="BL34" s="137" t="str">
        <f t="shared" si="137"/>
        <v/>
      </c>
      <c r="BM34" s="169" t="str">
        <f t="shared" si="137"/>
        <v/>
      </c>
      <c r="BN34" s="174" t="e">
        <f>$AS34*Assembly!Z$4+$AT34*Assembly!Z$5+$AU34*Assembly!Z$6+$AV34*Assembly!Z$7+$AW34*Assembly!Z$8+$AX34*Assembly!Z$9+$AY34*Assembly!Z$10+$AZ34*Assembly!Z$11+$BA34*Assembly!Z$12+$BB34*Assembly!Z$13+$BC34*Assembly!Z$14+$BD34*Assembly!Z$15+$BE34*Assembly!Z$16+$BF34*Assembly!Z$17+$BG34*Assembly!Z$18+$BH34*Assembly!Z$19+$BI34*Assembly!Z$20+$BJ34*Assembly!Z$21+$BK34*Assembly!Z$22+$BL34*Assembly!Z$23+$BM34*Assembly!Z$24</f>
        <v>#VALUE!</v>
      </c>
      <c r="BO34" s="133" t="e">
        <f t="shared" si="3"/>
        <v>#VALUE!</v>
      </c>
      <c r="BP34" s="314" t="e">
        <f t="shared" si="125"/>
        <v>#VALUE!</v>
      </c>
      <c r="BQ34" s="133" t="e">
        <f>$AS34*Assembly!AD$4+$AT34*Assembly!AD$5+$AU34*Assembly!AD$6+$AV34*Assembly!AD$7+$AW34*Assembly!AD$8+$AX34*Assembly!AD$9+$AY34*Assembly!AD$10+$AZ34*Assembly!AD$11+$BA34*Assembly!AD$12+$BB34*Assembly!AD$13+$BC34*Assembly!AD$14+$BD34*Assembly!AD$15+$BE34*Assembly!AD$16+$BF34*Assembly!AD$17+$BG34*Assembly!AD$18+$BH34*Assembly!AD$19+$BI34*Assembly!AD$20+$BJ34*Assembly!AD$21+$BK34*Assembly!AD$22+$BL34*Assembly!AD$23+$BM34*Assembly!AD$24</f>
        <v>#VALUE!</v>
      </c>
      <c r="BR34" s="177" t="e">
        <f t="shared" si="4"/>
        <v>#VALUE!</v>
      </c>
      <c r="BS34" s="178" t="e">
        <f t="shared" si="5"/>
        <v>#VALUE!</v>
      </c>
      <c r="BT34" s="179" t="e">
        <f t="shared" si="6"/>
        <v>#VALUE!</v>
      </c>
      <c r="BU34" s="178" t="e">
        <f t="shared" si="7"/>
        <v>#VALUE!</v>
      </c>
      <c r="BV34" s="133" t="e">
        <f>$AS34*Assembly!Y$4+$AT34*Assembly!Y$5+$AU34*Assembly!Y$6+$AV34*Assembly!Y$7+$AW34*Assembly!Y$8+$AX34*Assembly!Y$9+$AY34*Assembly!Y$10+$AZ34*Assembly!Y$11+$BA34*Assembly!Y$12+$BB34*Assembly!Y$13+$BC34*Assembly!Y$14+$BD34*Assembly!Y$15+$BE34*Assembly!Y$16+$BF34*Assembly!Y$17+$BG34*Assembly!Y$18+$BH34*Assembly!Y$19+$BI34*Assembly!Y$20+$BJ34*Assembly!Y$21+$BK34*Assembly!Y$22+$BL34*Assembly!Y$23+$BM34*Assembly!Y$24</f>
        <v>#VALUE!</v>
      </c>
      <c r="BW34" s="133" t="e">
        <f t="shared" si="8"/>
        <v>#VALUE!</v>
      </c>
      <c r="BX34" s="130" t="e">
        <f t="shared" si="9"/>
        <v>#VALUE!</v>
      </c>
      <c r="BY34" s="183" t="e">
        <f>$AS34*Assembly!AC$4+$AT34*Assembly!AC$5+$AU34*Assembly!AC$6+$AV34*Assembly!AC$7+$AW34*Assembly!AC$8+$AX34*Assembly!AC$9+$AY34*Assembly!AC$10+$AZ34*Assembly!AC$11+$BA34*Assembly!AC$12+$BB34*Assembly!AC$13+$BC34*Assembly!AC$14+$BD34*Assembly!AC$15+$BE34*Assembly!AC$16+$BF34*Assembly!AC$17+$BG34*Assembly!AC$18+$BH34*Assembly!AC$19+$BI34*Assembly!AC$20+$BJ34*Assembly!AC$21+$BK34*Assembly!AC$22+$BL34*Assembly!AC$23+$BM34*Assembly!AC$24</f>
        <v>#VALUE!</v>
      </c>
      <c r="BZ34" s="164" t="e">
        <f>$AS34*Assembly!M$4+$AT34*Assembly!M$5+$AU34*Assembly!M$6+$AV34*Assembly!M$7+$AW34*Assembly!M$8+$AX34*Assembly!M$9+$AY34*Assembly!M$10+$AZ34*Assembly!M$11+$BA34*Assembly!M$12+$BB34*Assembly!M$13+$BC34*Assembly!M$14+$BD34*Assembly!M$15+$BE34*Assembly!M$16+$BF34*Assembly!M$17+$BG34*Assembly!M$18+$BH34*Assembly!M$19+$BI34*Assembly!M$20+$BJ34*Assembly!M$21+$BK34*Assembly!M$22+$BL34*Assembly!M$23+$BM34*Assembly!M$24</f>
        <v>#VALUE!</v>
      </c>
      <c r="CA34" s="164" t="e">
        <f>$AS34*Assembly!N$4+$AT34*Assembly!N$5+$AU34*Assembly!N$6+$AV34*Assembly!N$7+$AW34*Assembly!N$8+$AX34*Assembly!N$9+$AY34*Assembly!N$10+$AZ34*Assembly!N$11+$BA34*Assembly!N$12+$BB34*Assembly!N$13+$BC34*Assembly!N$14+$BD34*Assembly!N$15+$BE34*Assembly!N$16+$BF34*Assembly!N$17+$BG34*Assembly!N$18+$BH34*Assembly!N$19+$BI34*Assembly!N$20+$BJ34*Assembly!N$21+$BK34*Assembly!N$22+$BL34*Assembly!N$23+$BM34*Assembly!N$24</f>
        <v>#VALUE!</v>
      </c>
      <c r="CB34" s="164" t="e">
        <f>$AS34*Assembly!O$4+$AT34*Assembly!O$5+$AU34*Assembly!O$6+$AV34*Assembly!O$7+$AW34*Assembly!O$8+$AX34*Assembly!O$9+$AY34*Assembly!O$10+$AZ34*Assembly!O$11+$BA34*Assembly!O$12+$BB34*Assembly!O$13+$BC34*Assembly!O$14+$BD34*Assembly!O$15+$BE34*Assembly!O$16+$BF34*Assembly!O$17+$BG34*Assembly!O$18+$BH34*Assembly!O$19+$BI34*Assembly!O$20+$BJ34*Assembly!O$21+$BK34*Assembly!O$22+$BL34*Assembly!O$23+$BM34*Assembly!O$24</f>
        <v>#VALUE!</v>
      </c>
      <c r="CC34" s="156" t="e">
        <f>$AS34*Assembly!P$4+$AT34*Assembly!P$5+$AU34*Assembly!P$6+$AV34*Assembly!P$7+$AW34*Assembly!P$8+$AX34*Assembly!P$9+$AY34*Assembly!P$10+$AZ34*Assembly!P$11+$BA34*Assembly!P$12+$BB34*Assembly!P$13+$BC34*Assembly!P$14+$BD34*Assembly!P$15+$BE34*Assembly!P$16+$BF34*Assembly!P$17+$BG34*Assembly!P$18+$BH34*Assembly!P$19+$BI34*Assembly!P$20+$BJ34*Assembly!P$21+$BK34*Assembly!P$22+$BL34*Assembly!P$23+$BM34*Assembly!P$24</f>
        <v>#VALUE!</v>
      </c>
      <c r="CD34" s="156" t="e">
        <f>$AS34*Assembly!Q$4+$AT34*Assembly!Q$5+$AU34*Assembly!Q$6+$AV34*Assembly!Q$7+$AW34*Assembly!Q$8+$AX34*Assembly!Q$9+$AY34*Assembly!Q$10+$AZ34*Assembly!Q$11+$BA34*Assembly!Q$12+$BB34*Assembly!Q$13+$BC34*Assembly!Q$14+$BD34*Assembly!Q$15+$BE34*Assembly!Q$16+$BF34*Assembly!Q$17+$BG34*Assembly!Q$18+$BH34*Assembly!Q$19+$BI34*Assembly!Q$20+$BJ34*Assembly!Q$21+$BK34*Assembly!Q$22+$BL34*Assembly!Q$23+$BM34*Assembly!Q$24</f>
        <v>#VALUE!</v>
      </c>
      <c r="CE34" s="164" t="e">
        <f>$AS34*Assembly!R$4+$AT34*Assembly!R$5+$AU34*Assembly!R$6+$AV34*Assembly!R$7+$AW34*Assembly!R$8+$AX34*Assembly!R$9+$AY34*Assembly!R$10+$AZ34*Assembly!R$11+$BA34*Assembly!R$12+$BB34*Assembly!R$13+$BC34*Assembly!R$14+$BD34*Assembly!R$15+$BE34*Assembly!R$16+$BF34*Assembly!R$17+$BG34*Assembly!R$18+$BH34*Assembly!R$19+$BI34*Assembly!R$20+$BJ34*Assembly!R$21+$BK34*Assembly!R$22+$BL34*Assembly!R$23+$BM34*Assembly!R$24</f>
        <v>#VALUE!</v>
      </c>
      <c r="CF34" s="156" t="e">
        <f>$AS34*Assembly!S$4+$AT34*Assembly!S$5+$AU34*Assembly!S$6+$AV34*Assembly!S$7+$AW34*Assembly!S$8+$AX34*Assembly!S$9+$AY34*Assembly!S$10+$AZ34*Assembly!S$11+$BA34*Assembly!S$12+$BB34*Assembly!S$13+$BC34*Assembly!S$14+$BD34*Assembly!S$15+$BE34*Assembly!S$16+$BF34*Assembly!S$17+$BG34*Assembly!S$18+$BH34*Assembly!S$19+$BI34*Assembly!S$20+$BJ34*Assembly!S$21+$BK34*Assembly!S$22+$BL34*Assembly!S$23+$BM34*Assembly!S$24</f>
        <v>#VALUE!</v>
      </c>
      <c r="CG34" s="156" t="e">
        <f>$AS34*Assembly!T$4+$AT34*Assembly!T$5+$AU34*Assembly!T$6+$AV34*Assembly!T$7+$AW34*Assembly!T$8+$AX34*Assembly!T$9+$AY34*Assembly!T$10+$AZ34*Assembly!T$11+$BA34*Assembly!T$12+$BB34*Assembly!T$13+$BC34*Assembly!T$14+$BD34*Assembly!T$15+$BE34*Assembly!T$16+$BF34*Assembly!T$17+$BG34*Assembly!T$18+$BH34*Assembly!T$19+$BI34*Assembly!T$20+$BJ34*Assembly!T$21+$BK34*Assembly!T$22+$BL34*Assembly!T$23+$BM34*Assembly!T$24</f>
        <v>#VALUE!</v>
      </c>
      <c r="CH34" s="156" t="e">
        <f>$AS34*Assembly!U$4+$AT34*Assembly!U$5+$AU34*Assembly!U$6+$AV34*Assembly!U$7+$AW34*Assembly!U$8+$AX34*Assembly!U$9+$AY34*Assembly!U$10+$AZ34*Assembly!U$11+$BA34*Assembly!U$12+$BB34*Assembly!U$13+$BC34*Assembly!U$14+$BD34*Assembly!U$15+$BE34*Assembly!U$16+$BF34*Assembly!U$17+$BG34*Assembly!U$18+$BH34*Assembly!U$19+$BI34*Assembly!U$20+$BJ34*Assembly!U$21+$BK34*Assembly!U$22+$BL34*Assembly!U$23+$BM34*Assembly!U$24</f>
        <v>#VALUE!</v>
      </c>
      <c r="CI34" s="164" t="e">
        <f>$AS34*Assembly!V$4+$AT34*Assembly!V$5+$AU34*Assembly!V$6+$AV34*Assembly!V$7+$AW34*Assembly!V$8+$AX34*Assembly!V$9+$AY34*Assembly!V$10+$AZ34*Assembly!V$11+$BA34*Assembly!V$12+$BB34*Assembly!V$13+$BC34*Assembly!V$14+$BD34*Assembly!V$15+$BE34*Assembly!V$16+$BF34*Assembly!V$17+$BG34*Assembly!V$18+$BH34*Assembly!V$19+$BI34*Assembly!V$20+$BJ34*Assembly!V$21+$BK34*Assembly!V$22+$BL34*Assembly!V$23+$BM34*Assembly!V$24</f>
        <v>#VALUE!</v>
      </c>
      <c r="CJ34" s="164" t="e">
        <f>BZ34*Refining!$F$3</f>
        <v>#VALUE!</v>
      </c>
      <c r="CK34" s="164" t="e">
        <f>CA34*Refining!$F$4</f>
        <v>#VALUE!</v>
      </c>
      <c r="CL34" s="164" t="e">
        <f>CB34*Refining!$F$5</f>
        <v>#VALUE!</v>
      </c>
      <c r="CM34" s="164" t="e">
        <f>CC34*Refining!$F$6</f>
        <v>#VALUE!</v>
      </c>
      <c r="CN34" s="164" t="e">
        <f>CD34*Refining!$F$7</f>
        <v>#VALUE!</v>
      </c>
      <c r="CO34" s="164" t="e">
        <f>CE34*Refining!$F$8</f>
        <v>#VALUE!</v>
      </c>
      <c r="CP34" s="164" t="e">
        <f>CF34*Refining!$F$9</f>
        <v>#VALUE!</v>
      </c>
      <c r="CQ34" s="164" t="e">
        <f>CG34*Refining!$F$10</f>
        <v>#VALUE!</v>
      </c>
      <c r="CR34" s="164" t="e">
        <f>CH34*Refining!$F$11</f>
        <v>#VALUE!</v>
      </c>
      <c r="CS34" s="164" t="e">
        <f>CI34*Refining!$F$12</f>
        <v>#VALUE!</v>
      </c>
      <c r="CT34" s="185" t="e">
        <f t="shared" ref="CT34:DM34" si="138">IF(BZ34 = 0, "", BZ34)</f>
        <v>#VALUE!</v>
      </c>
      <c r="CU34" s="189" t="e">
        <f t="shared" si="138"/>
        <v>#VALUE!</v>
      </c>
      <c r="CV34" s="189" t="e">
        <f t="shared" si="138"/>
        <v>#VALUE!</v>
      </c>
      <c r="CW34" s="186" t="e">
        <f t="shared" si="138"/>
        <v>#VALUE!</v>
      </c>
      <c r="CX34" s="186" t="e">
        <f t="shared" si="138"/>
        <v>#VALUE!</v>
      </c>
      <c r="CY34" s="186" t="e">
        <f t="shared" si="138"/>
        <v>#VALUE!</v>
      </c>
      <c r="CZ34" s="186" t="e">
        <f t="shared" si="138"/>
        <v>#VALUE!</v>
      </c>
      <c r="DA34" s="186" t="e">
        <f t="shared" si="138"/>
        <v>#VALUE!</v>
      </c>
      <c r="DB34" s="186" t="e">
        <f t="shared" si="138"/>
        <v>#VALUE!</v>
      </c>
      <c r="DC34" s="187" t="e">
        <f t="shared" si="138"/>
        <v>#VALUE!</v>
      </c>
      <c r="DD34" s="185" t="e">
        <f t="shared" si="138"/>
        <v>#VALUE!</v>
      </c>
      <c r="DE34" s="189" t="e">
        <f t="shared" si="138"/>
        <v>#VALUE!</v>
      </c>
      <c r="DF34" s="189" t="e">
        <f t="shared" si="138"/>
        <v>#VALUE!</v>
      </c>
      <c r="DG34" s="186" t="e">
        <f t="shared" si="138"/>
        <v>#VALUE!</v>
      </c>
      <c r="DH34" s="188" t="e">
        <f t="shared" si="138"/>
        <v>#VALUE!</v>
      </c>
      <c r="DI34" s="186" t="e">
        <f t="shared" si="138"/>
        <v>#VALUE!</v>
      </c>
      <c r="DJ34" s="186" t="e">
        <f t="shared" si="138"/>
        <v>#VALUE!</v>
      </c>
      <c r="DK34" s="186" t="e">
        <f t="shared" si="138"/>
        <v>#VALUE!</v>
      </c>
      <c r="DL34" s="186" t="e">
        <f t="shared" si="138"/>
        <v>#VALUE!</v>
      </c>
      <c r="DM34" s="187" t="e">
        <f t="shared" si="138"/>
        <v>#VALUE!</v>
      </c>
      <c r="DN34" s="185" t="e">
        <f t="shared" si="11"/>
        <v>#VALUE!</v>
      </c>
      <c r="DO34" s="189" t="e">
        <f t="shared" si="12"/>
        <v>#VALUE!</v>
      </c>
      <c r="DP34" s="120" t="e">
        <f t="shared" si="13"/>
        <v>#VALUE!</v>
      </c>
      <c r="DQ34" s="133" t="e">
        <f>CT34*'Ores &amp; Ingots'!$C$3+CU34*'Ores &amp; Ingots'!$C$4+CV34*'Ores &amp; Ingots'!$C$5+CW34*'Ores &amp; Ingots'!$C$6+CX34*'Ores &amp; Ingots'!$C$7+CY34*'Ores &amp; Ingots'!$C$8+CZ34*'Ores &amp; Ingots'!$C$9+DA34*'Ores &amp; Ingots'!$C$10+DB34*'Ores &amp; Ingots'!$C$11+DC34*'Ores &amp; Ingots'!$C$12</f>
        <v>#VALUE!</v>
      </c>
      <c r="DR34" s="133" t="e">
        <f>DD34*'Ores &amp; Ingots'!$B$3+DE34*'Ores &amp; Ingots'!$B$4+DF34*'Ores &amp; Ingots'!$B$5+DG34*'Ores &amp; Ingots'!$B$6+DH34*'Ores &amp; Ingots'!$B$7+DI34*'Ores &amp; Ingots'!$B$8+DJ34*'Ores &amp; Ingots'!$B$9+DK34*'Ores &amp; Ingots'!$B$10+DL34*'Ores &amp; Ingots'!$B$11+DM34*'Ores &amp; Ingots'!$B$12</f>
        <v>#VALUE!</v>
      </c>
      <c r="DS34" s="189" t="e">
        <f>CT34*Refining!$G$3+CU34*Refining!$G$4+CV34*Refining!$G$5+CW34*Refining!$G$6+CX34*Refining!$G$7+CY34*Refining!$G$8+CZ34*Refining!$G$9+DA34*Refining!$G$10+DB34*Refining!$G$11+DC34*Refining!$G$12</f>
        <v>#VALUE!</v>
      </c>
      <c r="DT34" s="189" t="e">
        <f t="shared" si="14"/>
        <v>#VALUE!</v>
      </c>
      <c r="DU34" s="192" t="e">
        <f t="shared" si="15"/>
        <v>#VALUE!</v>
      </c>
      <c r="DV34" s="185" t="e">
        <f t="shared" si="16"/>
        <v>#VALUE!</v>
      </c>
      <c r="DW34" s="194" t="e">
        <f t="shared" ref="DW34:DX34" si="139">DV34/60</f>
        <v>#VALUE!</v>
      </c>
      <c r="DX34" s="194" t="e">
        <f t="shared" si="139"/>
        <v>#VALUE!</v>
      </c>
      <c r="DY34" s="185" t="e">
        <f t="shared" si="18"/>
        <v>#VALUE!</v>
      </c>
      <c r="DZ34" s="194" t="e">
        <f t="shared" ref="DZ34:EA34" si="140">DY34/1000</f>
        <v>#VALUE!</v>
      </c>
      <c r="EA34" s="196" t="e">
        <f t="shared" si="140"/>
        <v>#VALUE!</v>
      </c>
      <c r="EB34" s="130" t="e">
        <f t="shared" si="20"/>
        <v>#VALUE!</v>
      </c>
      <c r="EC34" s="132" t="e">
        <f t="shared" si="21"/>
        <v>#VALUE!</v>
      </c>
      <c r="ED34" s="133">
        <v>601</v>
      </c>
    </row>
    <row r="35" spans="1:134" ht="15.75" customHeight="1" x14ac:dyDescent="0.2">
      <c r="A35" s="864"/>
      <c r="B35" s="135" t="s">
        <v>256</v>
      </c>
      <c r="C35" s="137" t="s">
        <v>155</v>
      </c>
      <c r="D35" s="137">
        <v>5</v>
      </c>
      <c r="E35" s="137">
        <v>5</v>
      </c>
      <c r="F35" s="137">
        <v>5</v>
      </c>
      <c r="G35" s="139">
        <f t="shared" si="0"/>
        <v>15.625</v>
      </c>
      <c r="H35" s="140">
        <v>25</v>
      </c>
      <c r="I35" s="140">
        <v>25</v>
      </c>
      <c r="J35" s="140">
        <f>H35/Main!$D$9</f>
        <v>5</v>
      </c>
      <c r="K35" s="140">
        <f>I35/Main!$D$10</f>
        <v>12.5</v>
      </c>
      <c r="L35" s="140">
        <f t="shared" si="1"/>
        <v>2.5</v>
      </c>
      <c r="M35" s="140">
        <v>1</v>
      </c>
      <c r="N35" s="145" t="s">
        <v>28</v>
      </c>
      <c r="O35" s="145" t="s">
        <v>28</v>
      </c>
      <c r="P35" s="145">
        <v>120</v>
      </c>
      <c r="Q35" s="145">
        <f>P35*Main!$D$6</f>
        <v>1200</v>
      </c>
      <c r="R35" s="146"/>
      <c r="S35" s="143"/>
      <c r="T35" s="145">
        <v>600</v>
      </c>
      <c r="U35" s="212" t="s">
        <v>257</v>
      </c>
      <c r="V35" s="143"/>
      <c r="W35" s="148"/>
      <c r="X35" s="133">
        <v>10</v>
      </c>
      <c r="Y35" s="133">
        <v>0</v>
      </c>
      <c r="Z35" s="133">
        <v>0</v>
      </c>
      <c r="AA35" s="133">
        <v>2</v>
      </c>
      <c r="AB35" s="133">
        <v>40</v>
      </c>
      <c r="AC35" s="133">
        <v>0</v>
      </c>
      <c r="AD35" s="133">
        <v>8</v>
      </c>
      <c r="AE35" s="167">
        <v>12</v>
      </c>
      <c r="AF35" s="133">
        <v>0</v>
      </c>
      <c r="AG35" s="133">
        <v>0</v>
      </c>
      <c r="AH35" s="133">
        <v>0</v>
      </c>
      <c r="AI35" s="133">
        <v>2</v>
      </c>
      <c r="AJ35" s="133">
        <v>0</v>
      </c>
      <c r="AK35" s="133">
        <v>0</v>
      </c>
      <c r="AL35" s="133">
        <v>0</v>
      </c>
      <c r="AM35" s="133">
        <v>0</v>
      </c>
      <c r="AN35" s="133">
        <v>0</v>
      </c>
      <c r="AO35" s="133">
        <v>0</v>
      </c>
      <c r="AP35" s="133">
        <v>0</v>
      </c>
      <c r="AQ35" s="133">
        <v>0</v>
      </c>
      <c r="AR35" s="133">
        <v>0</v>
      </c>
      <c r="AS35" s="174">
        <f t="shared" ref="AS35:BM35" si="141">IF(X35 = 0, "", X35)</f>
        <v>10</v>
      </c>
      <c r="AT35" s="137" t="str">
        <f t="shared" si="141"/>
        <v/>
      </c>
      <c r="AU35" s="137" t="str">
        <f t="shared" si="141"/>
        <v/>
      </c>
      <c r="AV35" s="133">
        <f t="shared" si="141"/>
        <v>2</v>
      </c>
      <c r="AW35" s="133">
        <f t="shared" si="141"/>
        <v>40</v>
      </c>
      <c r="AX35" s="137" t="str">
        <f t="shared" si="141"/>
        <v/>
      </c>
      <c r="AY35" s="133">
        <f t="shared" si="141"/>
        <v>8</v>
      </c>
      <c r="AZ35" s="167">
        <f t="shared" si="141"/>
        <v>12</v>
      </c>
      <c r="BA35" s="137" t="str">
        <f t="shared" si="141"/>
        <v/>
      </c>
      <c r="BB35" s="137" t="str">
        <f t="shared" si="141"/>
        <v/>
      </c>
      <c r="BC35" s="137" t="str">
        <f t="shared" si="141"/>
        <v/>
      </c>
      <c r="BD35" s="133">
        <f t="shared" si="141"/>
        <v>2</v>
      </c>
      <c r="BE35" s="137" t="str">
        <f t="shared" si="141"/>
        <v/>
      </c>
      <c r="BF35" s="137" t="str">
        <f t="shared" si="141"/>
        <v/>
      </c>
      <c r="BG35" s="137" t="str">
        <f t="shared" si="141"/>
        <v/>
      </c>
      <c r="BH35" s="137" t="str">
        <f t="shared" si="141"/>
        <v/>
      </c>
      <c r="BI35" s="137" t="str">
        <f t="shared" si="141"/>
        <v/>
      </c>
      <c r="BJ35" s="137" t="str">
        <f t="shared" si="141"/>
        <v/>
      </c>
      <c r="BK35" s="137" t="str">
        <f t="shared" si="141"/>
        <v/>
      </c>
      <c r="BL35" s="137" t="str">
        <f t="shared" si="141"/>
        <v/>
      </c>
      <c r="BM35" s="169" t="str">
        <f t="shared" si="141"/>
        <v/>
      </c>
      <c r="BN35" s="174" t="e">
        <f>$AS35*Assembly!Z$4+$AT35*Assembly!Z$5+$AU35*Assembly!Z$6+$AV35*Assembly!Z$7+$AW35*Assembly!Z$8+$AX35*Assembly!Z$9+$AY35*Assembly!Z$10+$AZ35*Assembly!Z$11+$BA35*Assembly!Z$12+$BB35*Assembly!Z$13+$BC35*Assembly!Z$14+$BD35*Assembly!Z$15+$BE35*Assembly!Z$16+$BF35*Assembly!Z$17+$BG35*Assembly!Z$18+$BH35*Assembly!Z$19+$BI35*Assembly!Z$20+$BJ35*Assembly!Z$21+$BK35*Assembly!Z$22+$BL35*Assembly!Z$23+$BM35*Assembly!Z$24</f>
        <v>#VALUE!</v>
      </c>
      <c r="BO35" s="133" t="e">
        <f t="shared" si="3"/>
        <v>#VALUE!</v>
      </c>
      <c r="BP35" s="314" t="e">
        <f t="shared" si="125"/>
        <v>#VALUE!</v>
      </c>
      <c r="BQ35" s="133" t="e">
        <f>$AS35*Assembly!AD$4+$AT35*Assembly!AD$5+$AU35*Assembly!AD$6+$AV35*Assembly!AD$7+$AW35*Assembly!AD$8+$AX35*Assembly!AD$9+$AY35*Assembly!AD$10+$AZ35*Assembly!AD$11+$BA35*Assembly!AD$12+$BB35*Assembly!AD$13+$BC35*Assembly!AD$14+$BD35*Assembly!AD$15+$BE35*Assembly!AD$16+$BF35*Assembly!AD$17+$BG35*Assembly!AD$18+$BH35*Assembly!AD$19+$BI35*Assembly!AD$20+$BJ35*Assembly!AD$21+$BK35*Assembly!AD$22+$BL35*Assembly!AD$23+$BM35*Assembly!AD$24</f>
        <v>#VALUE!</v>
      </c>
      <c r="BR35" s="177" t="e">
        <f t="shared" si="4"/>
        <v>#VALUE!</v>
      </c>
      <c r="BS35" s="178" t="e">
        <f t="shared" si="5"/>
        <v>#VALUE!</v>
      </c>
      <c r="BT35" s="179" t="e">
        <f t="shared" si="6"/>
        <v>#VALUE!</v>
      </c>
      <c r="BU35" s="178" t="e">
        <f t="shared" si="7"/>
        <v>#VALUE!</v>
      </c>
      <c r="BV35" s="133" t="e">
        <f>$AS35*Assembly!Y$4+$AT35*Assembly!Y$5+$AU35*Assembly!Y$6+$AV35*Assembly!Y$7+$AW35*Assembly!Y$8+$AX35*Assembly!Y$9+$AY35*Assembly!Y$10+$AZ35*Assembly!Y$11+$BA35*Assembly!Y$12+$BB35*Assembly!Y$13+$BC35*Assembly!Y$14+$BD35*Assembly!Y$15+$BE35*Assembly!Y$16+$BF35*Assembly!Y$17+$BG35*Assembly!Y$18+$BH35*Assembly!Y$19+$BI35*Assembly!Y$20+$BJ35*Assembly!Y$21+$BK35*Assembly!Y$22+$BL35*Assembly!Y$23+$BM35*Assembly!Y$24</f>
        <v>#VALUE!</v>
      </c>
      <c r="BW35" s="133" t="e">
        <f t="shared" si="8"/>
        <v>#VALUE!</v>
      </c>
      <c r="BX35" s="130" t="e">
        <f t="shared" si="9"/>
        <v>#VALUE!</v>
      </c>
      <c r="BY35" s="183" t="e">
        <f>$AS35*Assembly!AC$4+$AT35*Assembly!AC$5+$AU35*Assembly!AC$6+$AV35*Assembly!AC$7+$AW35*Assembly!AC$8+$AX35*Assembly!AC$9+$AY35*Assembly!AC$10+$AZ35*Assembly!AC$11+$BA35*Assembly!AC$12+$BB35*Assembly!AC$13+$BC35*Assembly!AC$14+$BD35*Assembly!AC$15+$BE35*Assembly!AC$16+$BF35*Assembly!AC$17+$BG35*Assembly!AC$18+$BH35*Assembly!AC$19+$BI35*Assembly!AC$20+$BJ35*Assembly!AC$21+$BK35*Assembly!AC$22+$BL35*Assembly!AC$23+$BM35*Assembly!AC$24</f>
        <v>#VALUE!</v>
      </c>
      <c r="BZ35" s="145" t="e">
        <f>$AS35*Assembly!M$4+$AT35*Assembly!M$5+$AU35*Assembly!M$6+$AV35*Assembly!M$7+$AW35*Assembly!M$8+$AX35*Assembly!M$9+$AY35*Assembly!M$10+$AZ35*Assembly!M$11+$BA35*Assembly!M$12+$BB35*Assembly!M$13+$BC35*Assembly!M$14+$BD35*Assembly!M$15+$BE35*Assembly!M$16+$BF35*Assembly!M$17+$BG35*Assembly!M$18+$BH35*Assembly!M$19+$BI35*Assembly!M$20+$BJ35*Assembly!M$21+$BK35*Assembly!M$22+$BL35*Assembly!M$23+$BM35*Assembly!M$24</f>
        <v>#VALUE!</v>
      </c>
      <c r="CA35" s="145" t="e">
        <f>$AS35*Assembly!N$4+$AT35*Assembly!N$5+$AU35*Assembly!N$6+$AV35*Assembly!N$7+$AW35*Assembly!N$8+$AX35*Assembly!N$9+$AY35*Assembly!N$10+$AZ35*Assembly!N$11+$BA35*Assembly!N$12+$BB35*Assembly!N$13+$BC35*Assembly!N$14+$BD35*Assembly!N$15+$BE35*Assembly!N$16+$BF35*Assembly!N$17+$BG35*Assembly!N$18+$BH35*Assembly!N$19+$BI35*Assembly!N$20+$BJ35*Assembly!N$21+$BK35*Assembly!N$22+$BL35*Assembly!N$23+$BM35*Assembly!N$24</f>
        <v>#VALUE!</v>
      </c>
      <c r="CB35" s="145" t="e">
        <f>$AS35*Assembly!O$4+$AT35*Assembly!O$5+$AU35*Assembly!O$6+$AV35*Assembly!O$7+$AW35*Assembly!O$8+$AX35*Assembly!O$9+$AY35*Assembly!O$10+$AZ35*Assembly!O$11+$BA35*Assembly!O$12+$BB35*Assembly!O$13+$BC35*Assembly!O$14+$BD35*Assembly!O$15+$BE35*Assembly!O$16+$BF35*Assembly!O$17+$BG35*Assembly!O$18+$BH35*Assembly!O$19+$BI35*Assembly!O$20+$BJ35*Assembly!O$21+$BK35*Assembly!O$22+$BL35*Assembly!O$23+$BM35*Assembly!O$24</f>
        <v>#VALUE!</v>
      </c>
      <c r="CC35" s="140" t="e">
        <f>$AS35*Assembly!P$4+$AT35*Assembly!P$5+$AU35*Assembly!P$6+$AV35*Assembly!P$7+$AW35*Assembly!P$8+$AX35*Assembly!P$9+$AY35*Assembly!P$10+$AZ35*Assembly!P$11+$BA35*Assembly!P$12+$BB35*Assembly!P$13+$BC35*Assembly!P$14+$BD35*Assembly!P$15+$BE35*Assembly!P$16+$BF35*Assembly!P$17+$BG35*Assembly!P$18+$BH35*Assembly!P$19+$BI35*Assembly!P$20+$BJ35*Assembly!P$21+$BK35*Assembly!P$22+$BL35*Assembly!P$23+$BM35*Assembly!P$24</f>
        <v>#VALUE!</v>
      </c>
      <c r="CD35" s="140" t="e">
        <f>$AS35*Assembly!Q$4+$AT35*Assembly!Q$5+$AU35*Assembly!Q$6+$AV35*Assembly!Q$7+$AW35*Assembly!Q$8+$AX35*Assembly!Q$9+$AY35*Assembly!Q$10+$AZ35*Assembly!Q$11+$BA35*Assembly!Q$12+$BB35*Assembly!Q$13+$BC35*Assembly!Q$14+$BD35*Assembly!Q$15+$BE35*Assembly!Q$16+$BF35*Assembly!Q$17+$BG35*Assembly!Q$18+$BH35*Assembly!Q$19+$BI35*Assembly!Q$20+$BJ35*Assembly!Q$21+$BK35*Assembly!Q$22+$BL35*Assembly!Q$23+$BM35*Assembly!Q$24</f>
        <v>#VALUE!</v>
      </c>
      <c r="CE35" s="145" t="e">
        <f>$AS35*Assembly!R$4+$AT35*Assembly!R$5+$AU35*Assembly!R$6+$AV35*Assembly!R$7+$AW35*Assembly!R$8+$AX35*Assembly!R$9+$AY35*Assembly!R$10+$AZ35*Assembly!R$11+$BA35*Assembly!R$12+$BB35*Assembly!R$13+$BC35*Assembly!R$14+$BD35*Assembly!R$15+$BE35*Assembly!R$16+$BF35*Assembly!R$17+$BG35*Assembly!R$18+$BH35*Assembly!R$19+$BI35*Assembly!R$20+$BJ35*Assembly!R$21+$BK35*Assembly!R$22+$BL35*Assembly!R$23+$BM35*Assembly!R$24</f>
        <v>#VALUE!</v>
      </c>
      <c r="CF35" s="140" t="e">
        <f>$AS35*Assembly!S$4+$AT35*Assembly!S$5+$AU35*Assembly!S$6+$AV35*Assembly!S$7+$AW35*Assembly!S$8+$AX35*Assembly!S$9+$AY35*Assembly!S$10+$AZ35*Assembly!S$11+$BA35*Assembly!S$12+$BB35*Assembly!S$13+$BC35*Assembly!S$14+$BD35*Assembly!S$15+$BE35*Assembly!S$16+$BF35*Assembly!S$17+$BG35*Assembly!S$18+$BH35*Assembly!S$19+$BI35*Assembly!S$20+$BJ35*Assembly!S$21+$BK35*Assembly!S$22+$BL35*Assembly!S$23+$BM35*Assembly!S$24</f>
        <v>#VALUE!</v>
      </c>
      <c r="CG35" s="140" t="e">
        <f>$AS35*Assembly!T$4+$AT35*Assembly!T$5+$AU35*Assembly!T$6+$AV35*Assembly!T$7+$AW35*Assembly!T$8+$AX35*Assembly!T$9+$AY35*Assembly!T$10+$AZ35*Assembly!T$11+$BA35*Assembly!T$12+$BB35*Assembly!T$13+$BC35*Assembly!T$14+$BD35*Assembly!T$15+$BE35*Assembly!T$16+$BF35*Assembly!T$17+$BG35*Assembly!T$18+$BH35*Assembly!T$19+$BI35*Assembly!T$20+$BJ35*Assembly!T$21+$BK35*Assembly!T$22+$BL35*Assembly!T$23+$BM35*Assembly!T$24</f>
        <v>#VALUE!</v>
      </c>
      <c r="CH35" s="140" t="e">
        <f>$AS35*Assembly!U$4+$AT35*Assembly!U$5+$AU35*Assembly!U$6+$AV35*Assembly!U$7+$AW35*Assembly!U$8+$AX35*Assembly!U$9+$AY35*Assembly!U$10+$AZ35*Assembly!U$11+$BA35*Assembly!U$12+$BB35*Assembly!U$13+$BC35*Assembly!U$14+$BD35*Assembly!U$15+$BE35*Assembly!U$16+$BF35*Assembly!U$17+$BG35*Assembly!U$18+$BH35*Assembly!U$19+$BI35*Assembly!U$20+$BJ35*Assembly!U$21+$BK35*Assembly!U$22+$BL35*Assembly!U$23+$BM35*Assembly!U$24</f>
        <v>#VALUE!</v>
      </c>
      <c r="CI35" s="145" t="e">
        <f>$AS35*Assembly!V$4+$AT35*Assembly!V$5+$AU35*Assembly!V$6+$AV35*Assembly!V$7+$AW35*Assembly!V$8+$AX35*Assembly!V$9+$AY35*Assembly!V$10+$AZ35*Assembly!V$11+$BA35*Assembly!V$12+$BB35*Assembly!V$13+$BC35*Assembly!V$14+$BD35*Assembly!V$15+$BE35*Assembly!V$16+$BF35*Assembly!V$17+$BG35*Assembly!V$18+$BH35*Assembly!V$19+$BI35*Assembly!V$20+$BJ35*Assembly!V$21+$BK35*Assembly!V$22+$BL35*Assembly!V$23+$BM35*Assembly!V$24</f>
        <v>#VALUE!</v>
      </c>
      <c r="CJ35" s="145" t="e">
        <f>BZ35*Refining!$F$3</f>
        <v>#VALUE!</v>
      </c>
      <c r="CK35" s="145" t="e">
        <f>CA35*Refining!$F$4</f>
        <v>#VALUE!</v>
      </c>
      <c r="CL35" s="145" t="e">
        <f>CB35*Refining!$F$5</f>
        <v>#VALUE!</v>
      </c>
      <c r="CM35" s="145" t="e">
        <f>CC35*Refining!$F$6</f>
        <v>#VALUE!</v>
      </c>
      <c r="CN35" s="145" t="e">
        <f>CD35*Refining!$F$7</f>
        <v>#VALUE!</v>
      </c>
      <c r="CO35" s="145" t="e">
        <f>CE35*Refining!$F$8</f>
        <v>#VALUE!</v>
      </c>
      <c r="CP35" s="145" t="e">
        <f>CF35*Refining!$F$9</f>
        <v>#VALUE!</v>
      </c>
      <c r="CQ35" s="145" t="e">
        <f>CG35*Refining!$F$10</f>
        <v>#VALUE!</v>
      </c>
      <c r="CR35" s="145" t="e">
        <f>CH35*Refining!$F$11</f>
        <v>#VALUE!</v>
      </c>
      <c r="CS35" s="145" t="e">
        <f>CI35*Refining!$F$12</f>
        <v>#VALUE!</v>
      </c>
      <c r="CT35" s="185" t="e">
        <f t="shared" ref="CT35:DM35" si="142">IF(BZ35 = 0, "", BZ35)</f>
        <v>#VALUE!</v>
      </c>
      <c r="CU35" s="189" t="e">
        <f t="shared" si="142"/>
        <v>#VALUE!</v>
      </c>
      <c r="CV35" s="189" t="e">
        <f t="shared" si="142"/>
        <v>#VALUE!</v>
      </c>
      <c r="CW35" s="186" t="e">
        <f t="shared" si="142"/>
        <v>#VALUE!</v>
      </c>
      <c r="CX35" s="186" t="e">
        <f t="shared" si="142"/>
        <v>#VALUE!</v>
      </c>
      <c r="CY35" s="186" t="e">
        <f t="shared" si="142"/>
        <v>#VALUE!</v>
      </c>
      <c r="CZ35" s="186" t="e">
        <f t="shared" si="142"/>
        <v>#VALUE!</v>
      </c>
      <c r="DA35" s="186" t="e">
        <f t="shared" si="142"/>
        <v>#VALUE!</v>
      </c>
      <c r="DB35" s="186" t="e">
        <f t="shared" si="142"/>
        <v>#VALUE!</v>
      </c>
      <c r="DC35" s="187" t="e">
        <f t="shared" si="142"/>
        <v>#VALUE!</v>
      </c>
      <c r="DD35" s="185" t="e">
        <f t="shared" si="142"/>
        <v>#VALUE!</v>
      </c>
      <c r="DE35" s="189" t="e">
        <f t="shared" si="142"/>
        <v>#VALUE!</v>
      </c>
      <c r="DF35" s="189" t="e">
        <f t="shared" si="142"/>
        <v>#VALUE!</v>
      </c>
      <c r="DG35" s="186" t="e">
        <f t="shared" si="142"/>
        <v>#VALUE!</v>
      </c>
      <c r="DH35" s="188" t="e">
        <f t="shared" si="142"/>
        <v>#VALUE!</v>
      </c>
      <c r="DI35" s="186" t="e">
        <f t="shared" si="142"/>
        <v>#VALUE!</v>
      </c>
      <c r="DJ35" s="186" t="e">
        <f t="shared" si="142"/>
        <v>#VALUE!</v>
      </c>
      <c r="DK35" s="186" t="e">
        <f t="shared" si="142"/>
        <v>#VALUE!</v>
      </c>
      <c r="DL35" s="186" t="e">
        <f t="shared" si="142"/>
        <v>#VALUE!</v>
      </c>
      <c r="DM35" s="187" t="e">
        <f t="shared" si="142"/>
        <v>#VALUE!</v>
      </c>
      <c r="DN35" s="185" t="e">
        <f t="shared" si="11"/>
        <v>#VALUE!</v>
      </c>
      <c r="DO35" s="189" t="e">
        <f t="shared" si="12"/>
        <v>#VALUE!</v>
      </c>
      <c r="DP35" s="120" t="e">
        <f t="shared" si="13"/>
        <v>#VALUE!</v>
      </c>
      <c r="DQ35" s="133" t="e">
        <f>CT35*'Ores &amp; Ingots'!$C$3+CU35*'Ores &amp; Ingots'!$C$4+CV35*'Ores &amp; Ingots'!$C$5+CW35*'Ores &amp; Ingots'!$C$6+CX35*'Ores &amp; Ingots'!$C$7+CY35*'Ores &amp; Ingots'!$C$8+CZ35*'Ores &amp; Ingots'!$C$9+DA35*'Ores &amp; Ingots'!$C$10+DB35*'Ores &amp; Ingots'!$C$11+DC35*'Ores &amp; Ingots'!$C$12</f>
        <v>#VALUE!</v>
      </c>
      <c r="DR35" s="133" t="e">
        <f>DD35*'Ores &amp; Ingots'!$B$3+DE35*'Ores &amp; Ingots'!$B$4+DF35*'Ores &amp; Ingots'!$B$5+DG35*'Ores &amp; Ingots'!$B$6+DH35*'Ores &amp; Ingots'!$B$7+DI35*'Ores &amp; Ingots'!$B$8+DJ35*'Ores &amp; Ingots'!$B$9+DK35*'Ores &amp; Ingots'!$B$10+DL35*'Ores &amp; Ingots'!$B$11+DM35*'Ores &amp; Ingots'!$B$12</f>
        <v>#VALUE!</v>
      </c>
      <c r="DS35" s="189" t="e">
        <f>CT35*Refining!$G$3+CU35*Refining!$G$4+CV35*Refining!$G$5+CW35*Refining!$G$6+CX35*Refining!$G$7+CY35*Refining!$G$8+CZ35*Refining!$G$9+DA35*Refining!$G$10+DB35*Refining!$G$11+DC35*Refining!$G$12</f>
        <v>#VALUE!</v>
      </c>
      <c r="DT35" s="189" t="e">
        <f t="shared" si="14"/>
        <v>#VALUE!</v>
      </c>
      <c r="DU35" s="192" t="e">
        <f t="shared" si="15"/>
        <v>#VALUE!</v>
      </c>
      <c r="DV35" s="185" t="e">
        <f t="shared" si="16"/>
        <v>#VALUE!</v>
      </c>
      <c r="DW35" s="194" t="e">
        <f t="shared" ref="DW35:DX35" si="143">DV35/60</f>
        <v>#VALUE!</v>
      </c>
      <c r="DX35" s="194" t="e">
        <f t="shared" si="143"/>
        <v>#VALUE!</v>
      </c>
      <c r="DY35" s="185" t="e">
        <f t="shared" si="18"/>
        <v>#VALUE!</v>
      </c>
      <c r="DZ35" s="194" t="e">
        <f t="shared" ref="DZ35:EA35" si="144">DY35/1000</f>
        <v>#VALUE!</v>
      </c>
      <c r="EA35" s="196" t="e">
        <f t="shared" si="144"/>
        <v>#VALUE!</v>
      </c>
      <c r="EB35" s="130" t="e">
        <f t="shared" si="20"/>
        <v>#VALUE!</v>
      </c>
      <c r="EC35" s="132" t="e">
        <f t="shared" si="21"/>
        <v>#VALUE!</v>
      </c>
      <c r="ED35" s="133"/>
    </row>
    <row r="36" spans="1:134" ht="15.75" customHeight="1" x14ac:dyDescent="0.2">
      <c r="A36" s="864"/>
      <c r="B36" s="135" t="s">
        <v>258</v>
      </c>
      <c r="C36" s="137" t="s">
        <v>155</v>
      </c>
      <c r="D36" s="137">
        <v>1</v>
      </c>
      <c r="E36" s="137">
        <v>1</v>
      </c>
      <c r="F36" s="137">
        <v>4</v>
      </c>
      <c r="G36" s="154">
        <f t="shared" si="0"/>
        <v>0.5</v>
      </c>
      <c r="H36" s="156">
        <v>13</v>
      </c>
      <c r="I36" s="156">
        <v>13</v>
      </c>
      <c r="J36" s="156">
        <f>H36/Main!$D$9</f>
        <v>2.6</v>
      </c>
      <c r="K36" s="156">
        <f>I36/Main!$D$10</f>
        <v>6.5</v>
      </c>
      <c r="L36" s="156">
        <f t="shared" si="1"/>
        <v>2.5</v>
      </c>
      <c r="M36" s="156">
        <v>1</v>
      </c>
      <c r="N36" s="164" t="s">
        <v>28</v>
      </c>
      <c r="O36" s="164" t="s">
        <v>28</v>
      </c>
      <c r="P36" s="164">
        <v>64</v>
      </c>
      <c r="Q36" s="164">
        <f>P36*Main!$D$6</f>
        <v>640</v>
      </c>
      <c r="R36" s="166"/>
      <c r="S36" s="159"/>
      <c r="T36" s="159"/>
      <c r="U36" s="168" t="s">
        <v>259</v>
      </c>
      <c r="V36" s="159"/>
      <c r="W36" s="172"/>
      <c r="X36" s="133">
        <v>4</v>
      </c>
      <c r="Y36" s="133">
        <v>0</v>
      </c>
      <c r="Z36" s="133">
        <v>3</v>
      </c>
      <c r="AA36" s="133">
        <v>0</v>
      </c>
      <c r="AB36" s="133">
        <v>1</v>
      </c>
      <c r="AC36" s="133">
        <v>0</v>
      </c>
      <c r="AD36" s="133">
        <v>1</v>
      </c>
      <c r="AE36" s="167">
        <v>1</v>
      </c>
      <c r="AF36" s="133">
        <v>0</v>
      </c>
      <c r="AG36" s="133">
        <v>0</v>
      </c>
      <c r="AH36" s="133">
        <v>0</v>
      </c>
      <c r="AI36" s="133">
        <v>2</v>
      </c>
      <c r="AJ36" s="133">
        <v>0</v>
      </c>
      <c r="AK36" s="133">
        <v>0</v>
      </c>
      <c r="AL36" s="133">
        <v>0</v>
      </c>
      <c r="AM36" s="133">
        <v>0</v>
      </c>
      <c r="AN36" s="133">
        <v>0</v>
      </c>
      <c r="AO36" s="133">
        <v>0</v>
      </c>
      <c r="AP36" s="133">
        <v>0</v>
      </c>
      <c r="AQ36" s="133">
        <v>0</v>
      </c>
      <c r="AR36" s="133">
        <v>0</v>
      </c>
      <c r="AS36" s="174">
        <f t="shared" ref="AS36:BM36" si="145">IF(X36 = 0, "", X36)</f>
        <v>4</v>
      </c>
      <c r="AT36" s="137" t="str">
        <f t="shared" si="145"/>
        <v/>
      </c>
      <c r="AU36" s="133">
        <f t="shared" si="145"/>
        <v>3</v>
      </c>
      <c r="AV36" s="137" t="str">
        <f t="shared" si="145"/>
        <v/>
      </c>
      <c r="AW36" s="133">
        <f t="shared" si="145"/>
        <v>1</v>
      </c>
      <c r="AX36" s="137" t="str">
        <f t="shared" si="145"/>
        <v/>
      </c>
      <c r="AY36" s="133">
        <f t="shared" si="145"/>
        <v>1</v>
      </c>
      <c r="AZ36" s="167">
        <f t="shared" si="145"/>
        <v>1</v>
      </c>
      <c r="BA36" s="137" t="str">
        <f t="shared" si="145"/>
        <v/>
      </c>
      <c r="BB36" s="137" t="str">
        <f t="shared" si="145"/>
        <v/>
      </c>
      <c r="BC36" s="137" t="str">
        <f t="shared" si="145"/>
        <v/>
      </c>
      <c r="BD36" s="133">
        <f t="shared" si="145"/>
        <v>2</v>
      </c>
      <c r="BE36" s="137" t="str">
        <f t="shared" si="145"/>
        <v/>
      </c>
      <c r="BF36" s="137" t="str">
        <f t="shared" si="145"/>
        <v/>
      </c>
      <c r="BG36" s="137" t="str">
        <f t="shared" si="145"/>
        <v/>
      </c>
      <c r="BH36" s="137" t="str">
        <f t="shared" si="145"/>
        <v/>
      </c>
      <c r="BI36" s="137" t="str">
        <f t="shared" si="145"/>
        <v/>
      </c>
      <c r="BJ36" s="137" t="str">
        <f t="shared" si="145"/>
        <v/>
      </c>
      <c r="BK36" s="137" t="str">
        <f t="shared" si="145"/>
        <v/>
      </c>
      <c r="BL36" s="137" t="str">
        <f t="shared" si="145"/>
        <v/>
      </c>
      <c r="BM36" s="169" t="str">
        <f t="shared" si="145"/>
        <v/>
      </c>
      <c r="BN36" s="174" t="e">
        <f>$AS36*Assembly!Z$4+$AT36*Assembly!Z$5+$AU36*Assembly!Z$6+$AV36*Assembly!Z$7+$AW36*Assembly!Z$8+$AX36*Assembly!Z$9+$AY36*Assembly!Z$10+$AZ36*Assembly!Z$11+$BA36*Assembly!Z$12+$BB36*Assembly!Z$13+$BC36*Assembly!Z$14+$BD36*Assembly!Z$15+$BE36*Assembly!Z$16+$BF36*Assembly!Z$17+$BG36*Assembly!Z$18+$BH36*Assembly!Z$19+$BI36*Assembly!Z$20+$BJ36*Assembly!Z$21+$BK36*Assembly!Z$22+$BL36*Assembly!Z$23+$BM36*Assembly!Z$24</f>
        <v>#VALUE!</v>
      </c>
      <c r="BO36" s="133" t="e">
        <f t="shared" si="3"/>
        <v>#VALUE!</v>
      </c>
      <c r="BP36" s="314" t="e">
        <f t="shared" si="125"/>
        <v>#VALUE!</v>
      </c>
      <c r="BQ36" s="133" t="e">
        <f>$AS36*Assembly!AD$4+$AT36*Assembly!AD$5+$AU36*Assembly!AD$6+$AV36*Assembly!AD$7+$AW36*Assembly!AD$8+$AX36*Assembly!AD$9+$AY36*Assembly!AD$10+$AZ36*Assembly!AD$11+$BA36*Assembly!AD$12+$BB36*Assembly!AD$13+$BC36*Assembly!AD$14+$BD36*Assembly!AD$15+$BE36*Assembly!AD$16+$BF36*Assembly!AD$17+$BG36*Assembly!AD$18+$BH36*Assembly!AD$19+$BI36*Assembly!AD$20+$BJ36*Assembly!AD$21+$BK36*Assembly!AD$22+$BL36*Assembly!AD$23+$BM36*Assembly!AD$24</f>
        <v>#VALUE!</v>
      </c>
      <c r="BR36" s="177" t="e">
        <f t="shared" si="4"/>
        <v>#VALUE!</v>
      </c>
      <c r="BS36" s="178" t="e">
        <f t="shared" si="5"/>
        <v>#VALUE!</v>
      </c>
      <c r="BT36" s="179" t="e">
        <f t="shared" si="6"/>
        <v>#VALUE!</v>
      </c>
      <c r="BU36" s="178" t="e">
        <f t="shared" si="7"/>
        <v>#VALUE!</v>
      </c>
      <c r="BV36" s="133" t="e">
        <f>$AS36*Assembly!Y$4+$AT36*Assembly!Y$5+$AU36*Assembly!Y$6+$AV36*Assembly!Y$7+$AW36*Assembly!Y$8+$AX36*Assembly!Y$9+$AY36*Assembly!Y$10+$AZ36*Assembly!Y$11+$BA36*Assembly!Y$12+$BB36*Assembly!Y$13+$BC36*Assembly!Y$14+$BD36*Assembly!Y$15+$BE36*Assembly!Y$16+$BF36*Assembly!Y$17+$BG36*Assembly!Y$18+$BH36*Assembly!Y$19+$BI36*Assembly!Y$20+$BJ36*Assembly!Y$21+$BK36*Assembly!Y$22+$BL36*Assembly!Y$23+$BM36*Assembly!Y$24</f>
        <v>#VALUE!</v>
      </c>
      <c r="BW36" s="133" t="e">
        <f t="shared" si="8"/>
        <v>#VALUE!</v>
      </c>
      <c r="BX36" s="130" t="e">
        <f t="shared" si="9"/>
        <v>#VALUE!</v>
      </c>
      <c r="BY36" s="183" t="e">
        <f>$AS36*Assembly!AC$4+$AT36*Assembly!AC$5+$AU36*Assembly!AC$6+$AV36*Assembly!AC$7+$AW36*Assembly!AC$8+$AX36*Assembly!AC$9+$AY36*Assembly!AC$10+$AZ36*Assembly!AC$11+$BA36*Assembly!AC$12+$BB36*Assembly!AC$13+$BC36*Assembly!AC$14+$BD36*Assembly!AC$15+$BE36*Assembly!AC$16+$BF36*Assembly!AC$17+$BG36*Assembly!AC$18+$BH36*Assembly!AC$19+$BI36*Assembly!AC$20+$BJ36*Assembly!AC$21+$BK36*Assembly!AC$22+$BL36*Assembly!AC$23+$BM36*Assembly!AC$24</f>
        <v>#VALUE!</v>
      </c>
      <c r="BZ36" s="164" t="e">
        <f>$AS36*Assembly!M$4+$AT36*Assembly!M$5+$AU36*Assembly!M$6+$AV36*Assembly!M$7+$AW36*Assembly!M$8+$AX36*Assembly!M$9+$AY36*Assembly!M$10+$AZ36*Assembly!M$11+$BA36*Assembly!M$12+$BB36*Assembly!M$13+$BC36*Assembly!M$14+$BD36*Assembly!M$15+$BE36*Assembly!M$16+$BF36*Assembly!M$17+$BG36*Assembly!M$18+$BH36*Assembly!M$19+$BI36*Assembly!M$20+$BJ36*Assembly!M$21+$BK36*Assembly!M$22+$BL36*Assembly!M$23+$BM36*Assembly!M$24</f>
        <v>#VALUE!</v>
      </c>
      <c r="CA36" s="164" t="e">
        <f>$AS36*Assembly!N$4+$AT36*Assembly!N$5+$AU36*Assembly!N$6+$AV36*Assembly!N$7+$AW36*Assembly!N$8+$AX36*Assembly!N$9+$AY36*Assembly!N$10+$AZ36*Assembly!N$11+$BA36*Assembly!N$12+$BB36*Assembly!N$13+$BC36*Assembly!N$14+$BD36*Assembly!N$15+$BE36*Assembly!N$16+$BF36*Assembly!N$17+$BG36*Assembly!N$18+$BH36*Assembly!N$19+$BI36*Assembly!N$20+$BJ36*Assembly!N$21+$BK36*Assembly!N$22+$BL36*Assembly!N$23+$BM36*Assembly!N$24</f>
        <v>#VALUE!</v>
      </c>
      <c r="CB36" s="164" t="e">
        <f>$AS36*Assembly!O$4+$AT36*Assembly!O$5+$AU36*Assembly!O$6+$AV36*Assembly!O$7+$AW36*Assembly!O$8+$AX36*Assembly!O$9+$AY36*Assembly!O$10+$AZ36*Assembly!O$11+$BA36*Assembly!O$12+$BB36*Assembly!O$13+$BC36*Assembly!O$14+$BD36*Assembly!O$15+$BE36*Assembly!O$16+$BF36*Assembly!O$17+$BG36*Assembly!O$18+$BH36*Assembly!O$19+$BI36*Assembly!O$20+$BJ36*Assembly!O$21+$BK36*Assembly!O$22+$BL36*Assembly!O$23+$BM36*Assembly!O$24</f>
        <v>#VALUE!</v>
      </c>
      <c r="CC36" s="156" t="e">
        <f>$AS36*Assembly!P$4+$AT36*Assembly!P$5+$AU36*Assembly!P$6+$AV36*Assembly!P$7+$AW36*Assembly!P$8+$AX36*Assembly!P$9+$AY36*Assembly!P$10+$AZ36*Assembly!P$11+$BA36*Assembly!P$12+$BB36*Assembly!P$13+$BC36*Assembly!P$14+$BD36*Assembly!P$15+$BE36*Assembly!P$16+$BF36*Assembly!P$17+$BG36*Assembly!P$18+$BH36*Assembly!P$19+$BI36*Assembly!P$20+$BJ36*Assembly!P$21+$BK36*Assembly!P$22+$BL36*Assembly!P$23+$BM36*Assembly!P$24</f>
        <v>#VALUE!</v>
      </c>
      <c r="CD36" s="156" t="e">
        <f>$AS36*Assembly!Q$4+$AT36*Assembly!Q$5+$AU36*Assembly!Q$6+$AV36*Assembly!Q$7+$AW36*Assembly!Q$8+$AX36*Assembly!Q$9+$AY36*Assembly!Q$10+$AZ36*Assembly!Q$11+$BA36*Assembly!Q$12+$BB36*Assembly!Q$13+$BC36*Assembly!Q$14+$BD36*Assembly!Q$15+$BE36*Assembly!Q$16+$BF36*Assembly!Q$17+$BG36*Assembly!Q$18+$BH36*Assembly!Q$19+$BI36*Assembly!Q$20+$BJ36*Assembly!Q$21+$BK36*Assembly!Q$22+$BL36*Assembly!Q$23+$BM36*Assembly!Q$24</f>
        <v>#VALUE!</v>
      </c>
      <c r="CE36" s="164" t="e">
        <f>$AS36*Assembly!R$4+$AT36*Assembly!R$5+$AU36*Assembly!R$6+$AV36*Assembly!R$7+$AW36*Assembly!R$8+$AX36*Assembly!R$9+$AY36*Assembly!R$10+$AZ36*Assembly!R$11+$BA36*Assembly!R$12+$BB36*Assembly!R$13+$BC36*Assembly!R$14+$BD36*Assembly!R$15+$BE36*Assembly!R$16+$BF36*Assembly!R$17+$BG36*Assembly!R$18+$BH36*Assembly!R$19+$BI36*Assembly!R$20+$BJ36*Assembly!R$21+$BK36*Assembly!R$22+$BL36*Assembly!R$23+$BM36*Assembly!R$24</f>
        <v>#VALUE!</v>
      </c>
      <c r="CF36" s="156" t="e">
        <f>$AS36*Assembly!S$4+$AT36*Assembly!S$5+$AU36*Assembly!S$6+$AV36*Assembly!S$7+$AW36*Assembly!S$8+$AX36*Assembly!S$9+$AY36*Assembly!S$10+$AZ36*Assembly!S$11+$BA36*Assembly!S$12+$BB36*Assembly!S$13+$BC36*Assembly!S$14+$BD36*Assembly!S$15+$BE36*Assembly!S$16+$BF36*Assembly!S$17+$BG36*Assembly!S$18+$BH36*Assembly!S$19+$BI36*Assembly!S$20+$BJ36*Assembly!S$21+$BK36*Assembly!S$22+$BL36*Assembly!S$23+$BM36*Assembly!S$24</f>
        <v>#VALUE!</v>
      </c>
      <c r="CG36" s="156" t="e">
        <f>$AS36*Assembly!T$4+$AT36*Assembly!T$5+$AU36*Assembly!T$6+$AV36*Assembly!T$7+$AW36*Assembly!T$8+$AX36*Assembly!T$9+$AY36*Assembly!T$10+$AZ36*Assembly!T$11+$BA36*Assembly!T$12+$BB36*Assembly!T$13+$BC36*Assembly!T$14+$BD36*Assembly!T$15+$BE36*Assembly!T$16+$BF36*Assembly!T$17+$BG36*Assembly!T$18+$BH36*Assembly!T$19+$BI36*Assembly!T$20+$BJ36*Assembly!T$21+$BK36*Assembly!T$22+$BL36*Assembly!T$23+$BM36*Assembly!T$24</f>
        <v>#VALUE!</v>
      </c>
      <c r="CH36" s="156" t="e">
        <f>$AS36*Assembly!U$4+$AT36*Assembly!U$5+$AU36*Assembly!U$6+$AV36*Assembly!U$7+$AW36*Assembly!U$8+$AX36*Assembly!U$9+$AY36*Assembly!U$10+$AZ36*Assembly!U$11+$BA36*Assembly!U$12+$BB36*Assembly!U$13+$BC36*Assembly!U$14+$BD36*Assembly!U$15+$BE36*Assembly!U$16+$BF36*Assembly!U$17+$BG36*Assembly!U$18+$BH36*Assembly!U$19+$BI36*Assembly!U$20+$BJ36*Assembly!U$21+$BK36*Assembly!U$22+$BL36*Assembly!U$23+$BM36*Assembly!U$24</f>
        <v>#VALUE!</v>
      </c>
      <c r="CI36" s="164" t="e">
        <f>$AS36*Assembly!V$4+$AT36*Assembly!V$5+$AU36*Assembly!V$6+$AV36*Assembly!V$7+$AW36*Assembly!V$8+$AX36*Assembly!V$9+$AY36*Assembly!V$10+$AZ36*Assembly!V$11+$BA36*Assembly!V$12+$BB36*Assembly!V$13+$BC36*Assembly!V$14+$BD36*Assembly!V$15+$BE36*Assembly!V$16+$BF36*Assembly!V$17+$BG36*Assembly!V$18+$BH36*Assembly!V$19+$BI36*Assembly!V$20+$BJ36*Assembly!V$21+$BK36*Assembly!V$22+$BL36*Assembly!V$23+$BM36*Assembly!V$24</f>
        <v>#VALUE!</v>
      </c>
      <c r="CJ36" s="164" t="e">
        <f>BZ36*Refining!$F$3</f>
        <v>#VALUE!</v>
      </c>
      <c r="CK36" s="164" t="e">
        <f>CA36*Refining!$F$4</f>
        <v>#VALUE!</v>
      </c>
      <c r="CL36" s="164" t="e">
        <f>CB36*Refining!$F$5</f>
        <v>#VALUE!</v>
      </c>
      <c r="CM36" s="164" t="e">
        <f>CC36*Refining!$F$6</f>
        <v>#VALUE!</v>
      </c>
      <c r="CN36" s="164" t="e">
        <f>CD36*Refining!$F$7</f>
        <v>#VALUE!</v>
      </c>
      <c r="CO36" s="164" t="e">
        <f>CE36*Refining!$F$8</f>
        <v>#VALUE!</v>
      </c>
      <c r="CP36" s="164" t="e">
        <f>CF36*Refining!$F$9</f>
        <v>#VALUE!</v>
      </c>
      <c r="CQ36" s="164" t="e">
        <f>CG36*Refining!$F$10</f>
        <v>#VALUE!</v>
      </c>
      <c r="CR36" s="164" t="e">
        <f>CH36*Refining!$F$11</f>
        <v>#VALUE!</v>
      </c>
      <c r="CS36" s="164" t="e">
        <f>CI36*Refining!$F$12</f>
        <v>#VALUE!</v>
      </c>
      <c r="CT36" s="185" t="e">
        <f t="shared" ref="CT36:DM36" si="146">IF(BZ36 = 0, "", BZ36)</f>
        <v>#VALUE!</v>
      </c>
      <c r="CU36" s="189" t="e">
        <f t="shared" si="146"/>
        <v>#VALUE!</v>
      </c>
      <c r="CV36" s="189" t="e">
        <f t="shared" si="146"/>
        <v>#VALUE!</v>
      </c>
      <c r="CW36" s="186" t="e">
        <f t="shared" si="146"/>
        <v>#VALUE!</v>
      </c>
      <c r="CX36" s="186" t="e">
        <f t="shared" si="146"/>
        <v>#VALUE!</v>
      </c>
      <c r="CY36" s="186" t="e">
        <f t="shared" si="146"/>
        <v>#VALUE!</v>
      </c>
      <c r="CZ36" s="186" t="e">
        <f t="shared" si="146"/>
        <v>#VALUE!</v>
      </c>
      <c r="DA36" s="186" t="e">
        <f t="shared" si="146"/>
        <v>#VALUE!</v>
      </c>
      <c r="DB36" s="186" t="e">
        <f t="shared" si="146"/>
        <v>#VALUE!</v>
      </c>
      <c r="DC36" s="187" t="e">
        <f t="shared" si="146"/>
        <v>#VALUE!</v>
      </c>
      <c r="DD36" s="185" t="e">
        <f t="shared" si="146"/>
        <v>#VALUE!</v>
      </c>
      <c r="DE36" s="189" t="e">
        <f t="shared" si="146"/>
        <v>#VALUE!</v>
      </c>
      <c r="DF36" s="189" t="e">
        <f t="shared" si="146"/>
        <v>#VALUE!</v>
      </c>
      <c r="DG36" s="186" t="e">
        <f t="shared" si="146"/>
        <v>#VALUE!</v>
      </c>
      <c r="DH36" s="188" t="e">
        <f t="shared" si="146"/>
        <v>#VALUE!</v>
      </c>
      <c r="DI36" s="186" t="e">
        <f t="shared" si="146"/>
        <v>#VALUE!</v>
      </c>
      <c r="DJ36" s="186" t="e">
        <f t="shared" si="146"/>
        <v>#VALUE!</v>
      </c>
      <c r="DK36" s="186" t="e">
        <f t="shared" si="146"/>
        <v>#VALUE!</v>
      </c>
      <c r="DL36" s="186" t="e">
        <f t="shared" si="146"/>
        <v>#VALUE!</v>
      </c>
      <c r="DM36" s="187" t="e">
        <f t="shared" si="146"/>
        <v>#VALUE!</v>
      </c>
      <c r="DN36" s="185" t="e">
        <f t="shared" si="11"/>
        <v>#VALUE!</v>
      </c>
      <c r="DO36" s="189" t="e">
        <f t="shared" si="12"/>
        <v>#VALUE!</v>
      </c>
      <c r="DP36" s="120" t="e">
        <f t="shared" si="13"/>
        <v>#VALUE!</v>
      </c>
      <c r="DQ36" s="133" t="e">
        <f>CT36*'Ores &amp; Ingots'!$C$3+CU36*'Ores &amp; Ingots'!$C$4+CV36*'Ores &amp; Ingots'!$C$5+CW36*'Ores &amp; Ingots'!$C$6+CX36*'Ores &amp; Ingots'!$C$7+CY36*'Ores &amp; Ingots'!$C$8+CZ36*'Ores &amp; Ingots'!$C$9+DA36*'Ores &amp; Ingots'!$C$10+DB36*'Ores &amp; Ingots'!$C$11+DC36*'Ores &amp; Ingots'!$C$12</f>
        <v>#VALUE!</v>
      </c>
      <c r="DR36" s="133" t="e">
        <f>DD36*'Ores &amp; Ingots'!$B$3+DE36*'Ores &amp; Ingots'!$B$4+DF36*'Ores &amp; Ingots'!$B$5+DG36*'Ores &amp; Ingots'!$B$6+DH36*'Ores &amp; Ingots'!$B$7+DI36*'Ores &amp; Ingots'!$B$8+DJ36*'Ores &amp; Ingots'!$B$9+DK36*'Ores &amp; Ingots'!$B$10+DL36*'Ores &amp; Ingots'!$B$11+DM36*'Ores &amp; Ingots'!$B$12</f>
        <v>#VALUE!</v>
      </c>
      <c r="DS36" s="189" t="e">
        <f>CT36*Refining!$G$3+CU36*Refining!$G$4+CV36*Refining!$G$5+CW36*Refining!$G$6+CX36*Refining!$G$7+CY36*Refining!$G$8+CZ36*Refining!$G$9+DA36*Refining!$G$10+DB36*Refining!$G$11+DC36*Refining!$G$12</f>
        <v>#VALUE!</v>
      </c>
      <c r="DT36" s="189" t="e">
        <f t="shared" si="14"/>
        <v>#VALUE!</v>
      </c>
      <c r="DU36" s="192" t="e">
        <f t="shared" si="15"/>
        <v>#VALUE!</v>
      </c>
      <c r="DV36" s="185" t="e">
        <f t="shared" si="16"/>
        <v>#VALUE!</v>
      </c>
      <c r="DW36" s="194" t="e">
        <f t="shared" ref="DW36:DX36" si="147">DV36/60</f>
        <v>#VALUE!</v>
      </c>
      <c r="DX36" s="194" t="e">
        <f t="shared" si="147"/>
        <v>#VALUE!</v>
      </c>
      <c r="DY36" s="185" t="e">
        <f t="shared" si="18"/>
        <v>#VALUE!</v>
      </c>
      <c r="DZ36" s="194" t="e">
        <f t="shared" ref="DZ36:EA36" si="148">DY36/1000</f>
        <v>#VALUE!</v>
      </c>
      <c r="EA36" s="196" t="e">
        <f t="shared" si="148"/>
        <v>#VALUE!</v>
      </c>
      <c r="EB36" s="130" t="e">
        <f t="shared" si="20"/>
        <v>#VALUE!</v>
      </c>
      <c r="EC36" s="132" t="e">
        <f t="shared" si="21"/>
        <v>#VALUE!</v>
      </c>
      <c r="ED36" s="133" t="s">
        <v>28</v>
      </c>
    </row>
    <row r="37" spans="1:134" ht="15.75" customHeight="1" x14ac:dyDescent="0.2">
      <c r="A37" s="864"/>
      <c r="B37" s="135" t="s">
        <v>260</v>
      </c>
      <c r="C37" s="137" t="s">
        <v>156</v>
      </c>
      <c r="D37" s="137">
        <v>1</v>
      </c>
      <c r="E37" s="137">
        <v>1</v>
      </c>
      <c r="F37" s="137">
        <v>2</v>
      </c>
      <c r="G37" s="139">
        <f t="shared" si="0"/>
        <v>31.25</v>
      </c>
      <c r="H37" s="140">
        <v>15</v>
      </c>
      <c r="I37" s="140">
        <v>15</v>
      </c>
      <c r="J37" s="140">
        <f>H37/Main!$D$9</f>
        <v>3</v>
      </c>
      <c r="K37" s="140">
        <f>I37/Main!$D$10</f>
        <v>7.5</v>
      </c>
      <c r="L37" s="140">
        <f t="shared" si="1"/>
        <v>2.5</v>
      </c>
      <c r="M37" s="140">
        <v>1</v>
      </c>
      <c r="N37" s="145" t="s">
        <v>28</v>
      </c>
      <c r="O37" s="145" t="s">
        <v>28</v>
      </c>
      <c r="P37" s="145">
        <v>1140</v>
      </c>
      <c r="Q37" s="145">
        <f>P37*Main!$D$6</f>
        <v>11400</v>
      </c>
      <c r="R37" s="146"/>
      <c r="S37" s="143"/>
      <c r="T37" s="143"/>
      <c r="U37" s="212" t="s">
        <v>261</v>
      </c>
      <c r="V37" s="143"/>
      <c r="W37" s="148" t="s">
        <v>240</v>
      </c>
      <c r="X37" s="133">
        <v>35</v>
      </c>
      <c r="Y37" s="133">
        <v>0</v>
      </c>
      <c r="Z37" s="133">
        <v>0</v>
      </c>
      <c r="AA37" s="133">
        <v>25</v>
      </c>
      <c r="AB37" s="133">
        <v>8</v>
      </c>
      <c r="AC37" s="133">
        <v>0</v>
      </c>
      <c r="AD37" s="133">
        <v>6</v>
      </c>
      <c r="AE37" s="167">
        <v>4</v>
      </c>
      <c r="AF37" s="133">
        <v>0</v>
      </c>
      <c r="AG37" s="133">
        <v>0</v>
      </c>
      <c r="AH37" s="133">
        <v>0</v>
      </c>
      <c r="AI37" s="133">
        <v>30</v>
      </c>
      <c r="AJ37" s="133">
        <v>0</v>
      </c>
      <c r="AK37" s="133">
        <v>0</v>
      </c>
      <c r="AL37" s="133">
        <v>0</v>
      </c>
      <c r="AM37" s="133">
        <v>0</v>
      </c>
      <c r="AN37" s="133">
        <v>0</v>
      </c>
      <c r="AO37" s="133">
        <v>0</v>
      </c>
      <c r="AP37" s="133">
        <v>0</v>
      </c>
      <c r="AQ37" s="133">
        <v>0</v>
      </c>
      <c r="AR37" s="133">
        <v>0</v>
      </c>
      <c r="AS37" s="174">
        <f t="shared" ref="AS37:BM37" si="149">IF(X37 = 0, "", X37)</f>
        <v>35</v>
      </c>
      <c r="AT37" s="137" t="str">
        <f t="shared" si="149"/>
        <v/>
      </c>
      <c r="AU37" s="137" t="str">
        <f t="shared" si="149"/>
        <v/>
      </c>
      <c r="AV37" s="133">
        <f t="shared" si="149"/>
        <v>25</v>
      </c>
      <c r="AW37" s="133">
        <f t="shared" si="149"/>
        <v>8</v>
      </c>
      <c r="AX37" s="137" t="str">
        <f t="shared" si="149"/>
        <v/>
      </c>
      <c r="AY37" s="133">
        <f t="shared" si="149"/>
        <v>6</v>
      </c>
      <c r="AZ37" s="167">
        <f t="shared" si="149"/>
        <v>4</v>
      </c>
      <c r="BA37" s="137" t="str">
        <f t="shared" si="149"/>
        <v/>
      </c>
      <c r="BB37" s="137" t="str">
        <f t="shared" si="149"/>
        <v/>
      </c>
      <c r="BC37" s="137" t="str">
        <f t="shared" si="149"/>
        <v/>
      </c>
      <c r="BD37" s="133">
        <f t="shared" si="149"/>
        <v>30</v>
      </c>
      <c r="BE37" s="137" t="str">
        <f t="shared" si="149"/>
        <v/>
      </c>
      <c r="BF37" s="137" t="str">
        <f t="shared" si="149"/>
        <v/>
      </c>
      <c r="BG37" s="137" t="str">
        <f t="shared" si="149"/>
        <v/>
      </c>
      <c r="BH37" s="137" t="str">
        <f t="shared" si="149"/>
        <v/>
      </c>
      <c r="BI37" s="137" t="str">
        <f t="shared" si="149"/>
        <v/>
      </c>
      <c r="BJ37" s="137" t="str">
        <f t="shared" si="149"/>
        <v/>
      </c>
      <c r="BK37" s="137" t="str">
        <f t="shared" si="149"/>
        <v/>
      </c>
      <c r="BL37" s="137" t="str">
        <f t="shared" si="149"/>
        <v/>
      </c>
      <c r="BM37" s="169" t="str">
        <f t="shared" si="149"/>
        <v/>
      </c>
      <c r="BN37" s="174" t="e">
        <f>$AS37*Assembly!Z$4+$AT37*Assembly!Z$5+$AU37*Assembly!Z$6+$AV37*Assembly!Z$7+$AW37*Assembly!Z$8+$AX37*Assembly!Z$9+$AY37*Assembly!Z$10+$AZ37*Assembly!Z$11+$BA37*Assembly!Z$12+$BB37*Assembly!Z$13+$BC37*Assembly!Z$14+$BD37*Assembly!Z$15+$BE37*Assembly!Z$16+$BF37*Assembly!Z$17+$BG37*Assembly!Z$18+$BH37*Assembly!Z$19+$BI37*Assembly!Z$20+$BJ37*Assembly!Z$21+$BK37*Assembly!Z$22+$BL37*Assembly!Z$23+$BM37*Assembly!Z$24</f>
        <v>#VALUE!</v>
      </c>
      <c r="BO37" s="133" t="e">
        <f t="shared" si="3"/>
        <v>#VALUE!</v>
      </c>
      <c r="BP37" s="314" t="e">
        <f t="shared" si="125"/>
        <v>#VALUE!</v>
      </c>
      <c r="BQ37" s="133" t="e">
        <f>$AS37*Assembly!AD$4+$AT37*Assembly!AD$5+$AU37*Assembly!AD$6+$AV37*Assembly!AD$7+$AW37*Assembly!AD$8+$AX37*Assembly!AD$9+$AY37*Assembly!AD$10+$AZ37*Assembly!AD$11+$BA37*Assembly!AD$12+$BB37*Assembly!AD$13+$BC37*Assembly!AD$14+$BD37*Assembly!AD$15+$BE37*Assembly!AD$16+$BF37*Assembly!AD$17+$BG37*Assembly!AD$18+$BH37*Assembly!AD$19+$BI37*Assembly!AD$20+$BJ37*Assembly!AD$21+$BK37*Assembly!AD$22+$BL37*Assembly!AD$23+$BM37*Assembly!AD$24</f>
        <v>#VALUE!</v>
      </c>
      <c r="BR37" s="177" t="e">
        <f t="shared" si="4"/>
        <v>#VALUE!</v>
      </c>
      <c r="BS37" s="178" t="e">
        <f t="shared" si="5"/>
        <v>#VALUE!</v>
      </c>
      <c r="BT37" s="179" t="e">
        <f t="shared" si="6"/>
        <v>#VALUE!</v>
      </c>
      <c r="BU37" s="178" t="e">
        <f t="shared" si="7"/>
        <v>#VALUE!</v>
      </c>
      <c r="BV37" s="133" t="e">
        <f>$AS37*Assembly!Y$4+$AT37*Assembly!Y$5+$AU37*Assembly!Y$6+$AV37*Assembly!Y$7+$AW37*Assembly!Y$8+$AX37*Assembly!Y$9+$AY37*Assembly!Y$10+$AZ37*Assembly!Y$11+$BA37*Assembly!Y$12+$BB37*Assembly!Y$13+$BC37*Assembly!Y$14+$BD37*Assembly!Y$15+$BE37*Assembly!Y$16+$BF37*Assembly!Y$17+$BG37*Assembly!Y$18+$BH37*Assembly!Y$19+$BI37*Assembly!Y$20+$BJ37*Assembly!Y$21+$BK37*Assembly!Y$22+$BL37*Assembly!Y$23+$BM37*Assembly!Y$24</f>
        <v>#VALUE!</v>
      </c>
      <c r="BW37" s="133" t="e">
        <f t="shared" si="8"/>
        <v>#VALUE!</v>
      </c>
      <c r="BX37" s="130" t="e">
        <f t="shared" si="9"/>
        <v>#VALUE!</v>
      </c>
      <c r="BY37" s="183" t="e">
        <f>$AS37*Assembly!AC$4+$AT37*Assembly!AC$5+$AU37*Assembly!AC$6+$AV37*Assembly!AC$7+$AW37*Assembly!AC$8+$AX37*Assembly!AC$9+$AY37*Assembly!AC$10+$AZ37*Assembly!AC$11+$BA37*Assembly!AC$12+$BB37*Assembly!AC$13+$BC37*Assembly!AC$14+$BD37*Assembly!AC$15+$BE37*Assembly!AC$16+$BF37*Assembly!AC$17+$BG37*Assembly!AC$18+$BH37*Assembly!AC$19+$BI37*Assembly!AC$20+$BJ37*Assembly!AC$21+$BK37*Assembly!AC$22+$BL37*Assembly!AC$23+$BM37*Assembly!AC$24</f>
        <v>#VALUE!</v>
      </c>
      <c r="BZ37" s="145" t="e">
        <f>$AS37*Assembly!M$4+$AT37*Assembly!M$5+$AU37*Assembly!M$6+$AV37*Assembly!M$7+$AW37*Assembly!M$8+$AX37*Assembly!M$9+$AY37*Assembly!M$10+$AZ37*Assembly!M$11+$BA37*Assembly!M$12+$BB37*Assembly!M$13+$BC37*Assembly!M$14+$BD37*Assembly!M$15+$BE37*Assembly!M$16+$BF37*Assembly!M$17+$BG37*Assembly!M$18+$BH37*Assembly!M$19+$BI37*Assembly!M$20+$BJ37*Assembly!M$21+$BK37*Assembly!M$22+$BL37*Assembly!M$23+$BM37*Assembly!M$24</f>
        <v>#VALUE!</v>
      </c>
      <c r="CA37" s="145" t="e">
        <f>$AS37*Assembly!N$4+$AT37*Assembly!N$5+$AU37*Assembly!N$6+$AV37*Assembly!N$7+$AW37*Assembly!N$8+$AX37*Assembly!N$9+$AY37*Assembly!N$10+$AZ37*Assembly!N$11+$BA37*Assembly!N$12+$BB37*Assembly!N$13+$BC37*Assembly!N$14+$BD37*Assembly!N$15+$BE37*Assembly!N$16+$BF37*Assembly!N$17+$BG37*Assembly!N$18+$BH37*Assembly!N$19+$BI37*Assembly!N$20+$BJ37*Assembly!N$21+$BK37*Assembly!N$22+$BL37*Assembly!N$23+$BM37*Assembly!N$24</f>
        <v>#VALUE!</v>
      </c>
      <c r="CB37" s="145" t="e">
        <f>$AS37*Assembly!O$4+$AT37*Assembly!O$5+$AU37*Assembly!O$6+$AV37*Assembly!O$7+$AW37*Assembly!O$8+$AX37*Assembly!O$9+$AY37*Assembly!O$10+$AZ37*Assembly!O$11+$BA37*Assembly!O$12+$BB37*Assembly!O$13+$BC37*Assembly!O$14+$BD37*Assembly!O$15+$BE37*Assembly!O$16+$BF37*Assembly!O$17+$BG37*Assembly!O$18+$BH37*Assembly!O$19+$BI37*Assembly!O$20+$BJ37*Assembly!O$21+$BK37*Assembly!O$22+$BL37*Assembly!O$23+$BM37*Assembly!O$24</f>
        <v>#VALUE!</v>
      </c>
      <c r="CC37" s="140" t="e">
        <f>$AS37*Assembly!P$4+$AT37*Assembly!P$5+$AU37*Assembly!P$6+$AV37*Assembly!P$7+$AW37*Assembly!P$8+$AX37*Assembly!P$9+$AY37*Assembly!P$10+$AZ37*Assembly!P$11+$BA37*Assembly!P$12+$BB37*Assembly!P$13+$BC37*Assembly!P$14+$BD37*Assembly!P$15+$BE37*Assembly!P$16+$BF37*Assembly!P$17+$BG37*Assembly!P$18+$BH37*Assembly!P$19+$BI37*Assembly!P$20+$BJ37*Assembly!P$21+$BK37*Assembly!P$22+$BL37*Assembly!P$23+$BM37*Assembly!P$24</f>
        <v>#VALUE!</v>
      </c>
      <c r="CD37" s="140" t="e">
        <f>$AS37*Assembly!Q$4+$AT37*Assembly!Q$5+$AU37*Assembly!Q$6+$AV37*Assembly!Q$7+$AW37*Assembly!Q$8+$AX37*Assembly!Q$9+$AY37*Assembly!Q$10+$AZ37*Assembly!Q$11+$BA37*Assembly!Q$12+$BB37*Assembly!Q$13+$BC37*Assembly!Q$14+$BD37*Assembly!Q$15+$BE37*Assembly!Q$16+$BF37*Assembly!Q$17+$BG37*Assembly!Q$18+$BH37*Assembly!Q$19+$BI37*Assembly!Q$20+$BJ37*Assembly!Q$21+$BK37*Assembly!Q$22+$BL37*Assembly!Q$23+$BM37*Assembly!Q$24</f>
        <v>#VALUE!</v>
      </c>
      <c r="CE37" s="145" t="e">
        <f>$AS37*Assembly!R$4+$AT37*Assembly!R$5+$AU37*Assembly!R$6+$AV37*Assembly!R$7+$AW37*Assembly!R$8+$AX37*Assembly!R$9+$AY37*Assembly!R$10+$AZ37*Assembly!R$11+$BA37*Assembly!R$12+$BB37*Assembly!R$13+$BC37*Assembly!R$14+$BD37*Assembly!R$15+$BE37*Assembly!R$16+$BF37*Assembly!R$17+$BG37*Assembly!R$18+$BH37*Assembly!R$19+$BI37*Assembly!R$20+$BJ37*Assembly!R$21+$BK37*Assembly!R$22+$BL37*Assembly!R$23+$BM37*Assembly!R$24</f>
        <v>#VALUE!</v>
      </c>
      <c r="CF37" s="140" t="e">
        <f>$AS37*Assembly!S$4+$AT37*Assembly!S$5+$AU37*Assembly!S$6+$AV37*Assembly!S$7+$AW37*Assembly!S$8+$AX37*Assembly!S$9+$AY37*Assembly!S$10+$AZ37*Assembly!S$11+$BA37*Assembly!S$12+$BB37*Assembly!S$13+$BC37*Assembly!S$14+$BD37*Assembly!S$15+$BE37*Assembly!S$16+$BF37*Assembly!S$17+$BG37*Assembly!S$18+$BH37*Assembly!S$19+$BI37*Assembly!S$20+$BJ37*Assembly!S$21+$BK37*Assembly!S$22+$BL37*Assembly!S$23+$BM37*Assembly!S$24</f>
        <v>#VALUE!</v>
      </c>
      <c r="CG37" s="140" t="e">
        <f>$AS37*Assembly!T$4+$AT37*Assembly!T$5+$AU37*Assembly!T$6+$AV37*Assembly!T$7+$AW37*Assembly!T$8+$AX37*Assembly!T$9+$AY37*Assembly!T$10+$AZ37*Assembly!T$11+$BA37*Assembly!T$12+$BB37*Assembly!T$13+$BC37*Assembly!T$14+$BD37*Assembly!T$15+$BE37*Assembly!T$16+$BF37*Assembly!T$17+$BG37*Assembly!T$18+$BH37*Assembly!T$19+$BI37*Assembly!T$20+$BJ37*Assembly!T$21+$BK37*Assembly!T$22+$BL37*Assembly!T$23+$BM37*Assembly!T$24</f>
        <v>#VALUE!</v>
      </c>
      <c r="CH37" s="140" t="e">
        <f>$AS37*Assembly!U$4+$AT37*Assembly!U$5+$AU37*Assembly!U$6+$AV37*Assembly!U$7+$AW37*Assembly!U$8+$AX37*Assembly!U$9+$AY37*Assembly!U$10+$AZ37*Assembly!U$11+$BA37*Assembly!U$12+$BB37*Assembly!U$13+$BC37*Assembly!U$14+$BD37*Assembly!U$15+$BE37*Assembly!U$16+$BF37*Assembly!U$17+$BG37*Assembly!U$18+$BH37*Assembly!U$19+$BI37*Assembly!U$20+$BJ37*Assembly!U$21+$BK37*Assembly!U$22+$BL37*Assembly!U$23+$BM37*Assembly!U$24</f>
        <v>#VALUE!</v>
      </c>
      <c r="CI37" s="145" t="e">
        <f>$AS37*Assembly!V$4+$AT37*Assembly!V$5+$AU37*Assembly!V$6+$AV37*Assembly!V$7+$AW37*Assembly!V$8+$AX37*Assembly!V$9+$AY37*Assembly!V$10+$AZ37*Assembly!V$11+$BA37*Assembly!V$12+$BB37*Assembly!V$13+$BC37*Assembly!V$14+$BD37*Assembly!V$15+$BE37*Assembly!V$16+$BF37*Assembly!V$17+$BG37*Assembly!V$18+$BH37*Assembly!V$19+$BI37*Assembly!V$20+$BJ37*Assembly!V$21+$BK37*Assembly!V$22+$BL37*Assembly!V$23+$BM37*Assembly!V$24</f>
        <v>#VALUE!</v>
      </c>
      <c r="CJ37" s="145" t="e">
        <f>BZ37*Refining!$F$3</f>
        <v>#VALUE!</v>
      </c>
      <c r="CK37" s="145" t="e">
        <f>CA37*Refining!$F$4</f>
        <v>#VALUE!</v>
      </c>
      <c r="CL37" s="145" t="e">
        <f>CB37*Refining!$F$5</f>
        <v>#VALUE!</v>
      </c>
      <c r="CM37" s="145" t="e">
        <f>CC37*Refining!$F$6</f>
        <v>#VALUE!</v>
      </c>
      <c r="CN37" s="145" t="e">
        <f>CD37*Refining!$F$7</f>
        <v>#VALUE!</v>
      </c>
      <c r="CO37" s="145" t="e">
        <f>CE37*Refining!$F$8</f>
        <v>#VALUE!</v>
      </c>
      <c r="CP37" s="145" t="e">
        <f>CF37*Refining!$F$9</f>
        <v>#VALUE!</v>
      </c>
      <c r="CQ37" s="145" t="e">
        <f>CG37*Refining!$F$10</f>
        <v>#VALUE!</v>
      </c>
      <c r="CR37" s="145" t="e">
        <f>CH37*Refining!$F$11</f>
        <v>#VALUE!</v>
      </c>
      <c r="CS37" s="145" t="e">
        <f>CI37*Refining!$F$12</f>
        <v>#VALUE!</v>
      </c>
      <c r="CT37" s="185" t="e">
        <f t="shared" ref="CT37:DM37" si="150">IF(BZ37 = 0, "", BZ37)</f>
        <v>#VALUE!</v>
      </c>
      <c r="CU37" s="189" t="e">
        <f t="shared" si="150"/>
        <v>#VALUE!</v>
      </c>
      <c r="CV37" s="189" t="e">
        <f t="shared" si="150"/>
        <v>#VALUE!</v>
      </c>
      <c r="CW37" s="186" t="e">
        <f t="shared" si="150"/>
        <v>#VALUE!</v>
      </c>
      <c r="CX37" s="186" t="e">
        <f t="shared" si="150"/>
        <v>#VALUE!</v>
      </c>
      <c r="CY37" s="186" t="e">
        <f t="shared" si="150"/>
        <v>#VALUE!</v>
      </c>
      <c r="CZ37" s="186" t="e">
        <f t="shared" si="150"/>
        <v>#VALUE!</v>
      </c>
      <c r="DA37" s="186" t="e">
        <f t="shared" si="150"/>
        <v>#VALUE!</v>
      </c>
      <c r="DB37" s="186" t="e">
        <f t="shared" si="150"/>
        <v>#VALUE!</v>
      </c>
      <c r="DC37" s="187" t="e">
        <f t="shared" si="150"/>
        <v>#VALUE!</v>
      </c>
      <c r="DD37" s="185" t="e">
        <f t="shared" si="150"/>
        <v>#VALUE!</v>
      </c>
      <c r="DE37" s="189" t="e">
        <f t="shared" si="150"/>
        <v>#VALUE!</v>
      </c>
      <c r="DF37" s="189" t="e">
        <f t="shared" si="150"/>
        <v>#VALUE!</v>
      </c>
      <c r="DG37" s="186" t="e">
        <f t="shared" si="150"/>
        <v>#VALUE!</v>
      </c>
      <c r="DH37" s="188" t="e">
        <f t="shared" si="150"/>
        <v>#VALUE!</v>
      </c>
      <c r="DI37" s="186" t="e">
        <f t="shared" si="150"/>
        <v>#VALUE!</v>
      </c>
      <c r="DJ37" s="186" t="e">
        <f t="shared" si="150"/>
        <v>#VALUE!</v>
      </c>
      <c r="DK37" s="186" t="e">
        <f t="shared" si="150"/>
        <v>#VALUE!</v>
      </c>
      <c r="DL37" s="186" t="e">
        <f t="shared" si="150"/>
        <v>#VALUE!</v>
      </c>
      <c r="DM37" s="187" t="e">
        <f t="shared" si="150"/>
        <v>#VALUE!</v>
      </c>
      <c r="DN37" s="185" t="e">
        <f t="shared" si="11"/>
        <v>#VALUE!</v>
      </c>
      <c r="DO37" s="189" t="e">
        <f t="shared" si="12"/>
        <v>#VALUE!</v>
      </c>
      <c r="DP37" s="120" t="e">
        <f t="shared" si="13"/>
        <v>#VALUE!</v>
      </c>
      <c r="DQ37" s="133" t="e">
        <f>CT37*'Ores &amp; Ingots'!$C$3+CU37*'Ores &amp; Ingots'!$C$4+CV37*'Ores &amp; Ingots'!$C$5+CW37*'Ores &amp; Ingots'!$C$6+CX37*'Ores &amp; Ingots'!$C$7+CY37*'Ores &amp; Ingots'!$C$8+CZ37*'Ores &amp; Ingots'!$C$9+DA37*'Ores &amp; Ingots'!$C$10+DB37*'Ores &amp; Ingots'!$C$11+DC37*'Ores &amp; Ingots'!$C$12</f>
        <v>#VALUE!</v>
      </c>
      <c r="DR37" s="133" t="e">
        <f>DD37*'Ores &amp; Ingots'!$B$3+DE37*'Ores &amp; Ingots'!$B$4+DF37*'Ores &amp; Ingots'!$B$5+DG37*'Ores &amp; Ingots'!$B$6+DH37*'Ores &amp; Ingots'!$B$7+DI37*'Ores &amp; Ingots'!$B$8+DJ37*'Ores &amp; Ingots'!$B$9+DK37*'Ores &amp; Ingots'!$B$10+DL37*'Ores &amp; Ingots'!$B$11+DM37*'Ores &amp; Ingots'!$B$12</f>
        <v>#VALUE!</v>
      </c>
      <c r="DS37" s="189" t="e">
        <f>CT37*Refining!$G$3+CU37*Refining!$G$4+CV37*Refining!$G$5+CW37*Refining!$G$6+CX37*Refining!$G$7+CY37*Refining!$G$8+CZ37*Refining!$G$9+DA37*Refining!$G$10+DB37*Refining!$G$11+DC37*Refining!$G$12</f>
        <v>#VALUE!</v>
      </c>
      <c r="DT37" s="189" t="e">
        <f t="shared" si="14"/>
        <v>#VALUE!</v>
      </c>
      <c r="DU37" s="192" t="e">
        <f t="shared" si="15"/>
        <v>#VALUE!</v>
      </c>
      <c r="DV37" s="185" t="e">
        <f t="shared" si="16"/>
        <v>#VALUE!</v>
      </c>
      <c r="DW37" s="194" t="e">
        <f t="shared" ref="DW37:DX37" si="151">DV37/60</f>
        <v>#VALUE!</v>
      </c>
      <c r="DX37" s="194" t="e">
        <f t="shared" si="151"/>
        <v>#VALUE!</v>
      </c>
      <c r="DY37" s="185" t="e">
        <f t="shared" si="18"/>
        <v>#VALUE!</v>
      </c>
      <c r="DZ37" s="194" t="e">
        <f t="shared" ref="DZ37:EA37" si="152">DY37/1000</f>
        <v>#VALUE!</v>
      </c>
      <c r="EA37" s="196" t="e">
        <f t="shared" si="152"/>
        <v>#VALUE!</v>
      </c>
      <c r="EB37" s="130" t="e">
        <f t="shared" si="20"/>
        <v>#VALUE!</v>
      </c>
      <c r="EC37" s="132" t="e">
        <f t="shared" si="21"/>
        <v>#VALUE!</v>
      </c>
      <c r="ED37" s="133">
        <v>1496</v>
      </c>
    </row>
    <row r="38" spans="1:134" ht="15.75" customHeight="1" x14ac:dyDescent="0.2">
      <c r="A38" s="864"/>
      <c r="B38" s="135" t="s">
        <v>260</v>
      </c>
      <c r="C38" s="137" t="s">
        <v>155</v>
      </c>
      <c r="D38" s="137">
        <v>1</v>
      </c>
      <c r="E38" s="137">
        <v>1</v>
      </c>
      <c r="F38" s="137">
        <v>4</v>
      </c>
      <c r="G38" s="154">
        <f t="shared" si="0"/>
        <v>0.5</v>
      </c>
      <c r="H38" s="156">
        <v>15</v>
      </c>
      <c r="I38" s="156">
        <v>15</v>
      </c>
      <c r="J38" s="156">
        <f>H38/Main!$D$9</f>
        <v>3</v>
      </c>
      <c r="K38" s="156">
        <f>I38/Main!$D$10</f>
        <v>7.5</v>
      </c>
      <c r="L38" s="156">
        <f t="shared" si="1"/>
        <v>2.5</v>
      </c>
      <c r="M38" s="156">
        <v>1</v>
      </c>
      <c r="N38" s="164" t="s">
        <v>28</v>
      </c>
      <c r="O38" s="164" t="s">
        <v>28</v>
      </c>
      <c r="P38" s="164">
        <v>240</v>
      </c>
      <c r="Q38" s="164">
        <f>P38*Main!$D$6</f>
        <v>2400</v>
      </c>
      <c r="R38" s="166"/>
      <c r="S38" s="159"/>
      <c r="T38" s="159"/>
      <c r="U38" s="168" t="s">
        <v>262</v>
      </c>
      <c r="V38" s="159"/>
      <c r="W38" s="172"/>
      <c r="X38" s="133">
        <v>4</v>
      </c>
      <c r="Y38" s="133">
        <v>0</v>
      </c>
      <c r="Z38" s="133">
        <v>0</v>
      </c>
      <c r="AA38" s="133">
        <v>4</v>
      </c>
      <c r="AB38" s="133">
        <v>2</v>
      </c>
      <c r="AC38" s="133">
        <v>0</v>
      </c>
      <c r="AD38" s="133">
        <v>1</v>
      </c>
      <c r="AE38" s="167">
        <v>1</v>
      </c>
      <c r="AF38" s="133">
        <v>0</v>
      </c>
      <c r="AG38" s="133">
        <v>0</v>
      </c>
      <c r="AH38" s="133">
        <v>0</v>
      </c>
      <c r="AI38" s="133">
        <v>1</v>
      </c>
      <c r="AJ38" s="133">
        <v>0</v>
      </c>
      <c r="AK38" s="133">
        <v>0</v>
      </c>
      <c r="AL38" s="133">
        <v>0</v>
      </c>
      <c r="AM38" s="133">
        <v>0</v>
      </c>
      <c r="AN38" s="133">
        <v>0</v>
      </c>
      <c r="AO38" s="133">
        <v>0</v>
      </c>
      <c r="AP38" s="133">
        <v>0</v>
      </c>
      <c r="AQ38" s="133">
        <v>0</v>
      </c>
      <c r="AR38" s="133">
        <v>0</v>
      </c>
      <c r="AS38" s="174">
        <f t="shared" ref="AS38:BM38" si="153">IF(X38 = 0, "", X38)</f>
        <v>4</v>
      </c>
      <c r="AT38" s="137" t="str">
        <f t="shared" si="153"/>
        <v/>
      </c>
      <c r="AU38" s="137" t="str">
        <f t="shared" si="153"/>
        <v/>
      </c>
      <c r="AV38" s="133">
        <f t="shared" si="153"/>
        <v>4</v>
      </c>
      <c r="AW38" s="133">
        <f t="shared" si="153"/>
        <v>2</v>
      </c>
      <c r="AX38" s="137" t="str">
        <f t="shared" si="153"/>
        <v/>
      </c>
      <c r="AY38" s="133">
        <f t="shared" si="153"/>
        <v>1</v>
      </c>
      <c r="AZ38" s="167">
        <f t="shared" si="153"/>
        <v>1</v>
      </c>
      <c r="BA38" s="137" t="str">
        <f t="shared" si="153"/>
        <v/>
      </c>
      <c r="BB38" s="137" t="str">
        <f t="shared" si="153"/>
        <v/>
      </c>
      <c r="BC38" s="137" t="str">
        <f t="shared" si="153"/>
        <v/>
      </c>
      <c r="BD38" s="133">
        <f t="shared" si="153"/>
        <v>1</v>
      </c>
      <c r="BE38" s="137" t="str">
        <f t="shared" si="153"/>
        <v/>
      </c>
      <c r="BF38" s="137" t="str">
        <f t="shared" si="153"/>
        <v/>
      </c>
      <c r="BG38" s="137" t="str">
        <f t="shared" si="153"/>
        <v/>
      </c>
      <c r="BH38" s="137" t="str">
        <f t="shared" si="153"/>
        <v/>
      </c>
      <c r="BI38" s="137" t="str">
        <f t="shared" si="153"/>
        <v/>
      </c>
      <c r="BJ38" s="137" t="str">
        <f t="shared" si="153"/>
        <v/>
      </c>
      <c r="BK38" s="137" t="str">
        <f t="shared" si="153"/>
        <v/>
      </c>
      <c r="BL38" s="137" t="str">
        <f t="shared" si="153"/>
        <v/>
      </c>
      <c r="BM38" s="169" t="str">
        <f t="shared" si="153"/>
        <v/>
      </c>
      <c r="BN38" s="174" t="e">
        <f>$AS38*Assembly!Z$4+$AT38*Assembly!Z$5+$AU38*Assembly!Z$6+$AV38*Assembly!Z$7+$AW38*Assembly!Z$8+$AX38*Assembly!Z$9+$AY38*Assembly!Z$10+$AZ38*Assembly!Z$11+$BA38*Assembly!Z$12+$BB38*Assembly!Z$13+$BC38*Assembly!Z$14+$BD38*Assembly!Z$15+$BE38*Assembly!Z$16+$BF38*Assembly!Z$17+$BG38*Assembly!Z$18+$BH38*Assembly!Z$19+$BI38*Assembly!Z$20+$BJ38*Assembly!Z$21+$BK38*Assembly!Z$22+$BL38*Assembly!Z$23+$BM38*Assembly!Z$24</f>
        <v>#VALUE!</v>
      </c>
      <c r="BO38" s="133" t="e">
        <f t="shared" si="3"/>
        <v>#VALUE!</v>
      </c>
      <c r="BP38" s="314" t="e">
        <f t="shared" si="125"/>
        <v>#VALUE!</v>
      </c>
      <c r="BQ38" s="133" t="e">
        <f>$AS38*Assembly!AD$4+$AT38*Assembly!AD$5+$AU38*Assembly!AD$6+$AV38*Assembly!AD$7+$AW38*Assembly!AD$8+$AX38*Assembly!AD$9+$AY38*Assembly!AD$10+$AZ38*Assembly!AD$11+$BA38*Assembly!AD$12+$BB38*Assembly!AD$13+$BC38*Assembly!AD$14+$BD38*Assembly!AD$15+$BE38*Assembly!AD$16+$BF38*Assembly!AD$17+$BG38*Assembly!AD$18+$BH38*Assembly!AD$19+$BI38*Assembly!AD$20+$BJ38*Assembly!AD$21+$BK38*Assembly!AD$22+$BL38*Assembly!AD$23+$BM38*Assembly!AD$24</f>
        <v>#VALUE!</v>
      </c>
      <c r="BR38" s="177" t="e">
        <f t="shared" si="4"/>
        <v>#VALUE!</v>
      </c>
      <c r="BS38" s="178" t="e">
        <f t="shared" si="5"/>
        <v>#VALUE!</v>
      </c>
      <c r="BT38" s="179" t="e">
        <f t="shared" si="6"/>
        <v>#VALUE!</v>
      </c>
      <c r="BU38" s="178" t="e">
        <f t="shared" si="7"/>
        <v>#VALUE!</v>
      </c>
      <c r="BV38" s="133" t="e">
        <f>$AS38*Assembly!Y$4+$AT38*Assembly!Y$5+$AU38*Assembly!Y$6+$AV38*Assembly!Y$7+$AW38*Assembly!Y$8+$AX38*Assembly!Y$9+$AY38*Assembly!Y$10+$AZ38*Assembly!Y$11+$BA38*Assembly!Y$12+$BB38*Assembly!Y$13+$BC38*Assembly!Y$14+$BD38*Assembly!Y$15+$BE38*Assembly!Y$16+$BF38*Assembly!Y$17+$BG38*Assembly!Y$18+$BH38*Assembly!Y$19+$BI38*Assembly!Y$20+$BJ38*Assembly!Y$21+$BK38*Assembly!Y$22+$BL38*Assembly!Y$23+$BM38*Assembly!Y$24</f>
        <v>#VALUE!</v>
      </c>
      <c r="BW38" s="133" t="e">
        <f t="shared" si="8"/>
        <v>#VALUE!</v>
      </c>
      <c r="BX38" s="130" t="e">
        <f t="shared" si="9"/>
        <v>#VALUE!</v>
      </c>
      <c r="BY38" s="183" t="e">
        <f>$AS38*Assembly!AC$4+$AT38*Assembly!AC$5+$AU38*Assembly!AC$6+$AV38*Assembly!AC$7+$AW38*Assembly!AC$8+$AX38*Assembly!AC$9+$AY38*Assembly!AC$10+$AZ38*Assembly!AC$11+$BA38*Assembly!AC$12+$BB38*Assembly!AC$13+$BC38*Assembly!AC$14+$BD38*Assembly!AC$15+$BE38*Assembly!AC$16+$BF38*Assembly!AC$17+$BG38*Assembly!AC$18+$BH38*Assembly!AC$19+$BI38*Assembly!AC$20+$BJ38*Assembly!AC$21+$BK38*Assembly!AC$22+$BL38*Assembly!AC$23+$BM38*Assembly!AC$24</f>
        <v>#VALUE!</v>
      </c>
      <c r="BZ38" s="164" t="e">
        <f>$AS38*Assembly!M$4+$AT38*Assembly!M$5+$AU38*Assembly!M$6+$AV38*Assembly!M$7+$AW38*Assembly!M$8+$AX38*Assembly!M$9+$AY38*Assembly!M$10+$AZ38*Assembly!M$11+$BA38*Assembly!M$12+$BB38*Assembly!M$13+$BC38*Assembly!M$14+$BD38*Assembly!M$15+$BE38*Assembly!M$16+$BF38*Assembly!M$17+$BG38*Assembly!M$18+$BH38*Assembly!M$19+$BI38*Assembly!M$20+$BJ38*Assembly!M$21+$BK38*Assembly!M$22+$BL38*Assembly!M$23+$BM38*Assembly!M$24</f>
        <v>#VALUE!</v>
      </c>
      <c r="CA38" s="164" t="e">
        <f>$AS38*Assembly!N$4+$AT38*Assembly!N$5+$AU38*Assembly!N$6+$AV38*Assembly!N$7+$AW38*Assembly!N$8+$AX38*Assembly!N$9+$AY38*Assembly!N$10+$AZ38*Assembly!N$11+$BA38*Assembly!N$12+$BB38*Assembly!N$13+$BC38*Assembly!N$14+$BD38*Assembly!N$15+$BE38*Assembly!N$16+$BF38*Assembly!N$17+$BG38*Assembly!N$18+$BH38*Assembly!N$19+$BI38*Assembly!N$20+$BJ38*Assembly!N$21+$BK38*Assembly!N$22+$BL38*Assembly!N$23+$BM38*Assembly!N$24</f>
        <v>#VALUE!</v>
      </c>
      <c r="CB38" s="164" t="e">
        <f>$AS38*Assembly!O$4+$AT38*Assembly!O$5+$AU38*Assembly!O$6+$AV38*Assembly!O$7+$AW38*Assembly!O$8+$AX38*Assembly!O$9+$AY38*Assembly!O$10+$AZ38*Assembly!O$11+$BA38*Assembly!O$12+$BB38*Assembly!O$13+$BC38*Assembly!O$14+$BD38*Assembly!O$15+$BE38*Assembly!O$16+$BF38*Assembly!O$17+$BG38*Assembly!O$18+$BH38*Assembly!O$19+$BI38*Assembly!O$20+$BJ38*Assembly!O$21+$BK38*Assembly!O$22+$BL38*Assembly!O$23+$BM38*Assembly!O$24</f>
        <v>#VALUE!</v>
      </c>
      <c r="CC38" s="156" t="e">
        <f>$AS38*Assembly!P$4+$AT38*Assembly!P$5+$AU38*Assembly!P$6+$AV38*Assembly!P$7+$AW38*Assembly!P$8+$AX38*Assembly!P$9+$AY38*Assembly!P$10+$AZ38*Assembly!P$11+$BA38*Assembly!P$12+$BB38*Assembly!P$13+$BC38*Assembly!P$14+$BD38*Assembly!P$15+$BE38*Assembly!P$16+$BF38*Assembly!P$17+$BG38*Assembly!P$18+$BH38*Assembly!P$19+$BI38*Assembly!P$20+$BJ38*Assembly!P$21+$BK38*Assembly!P$22+$BL38*Assembly!P$23+$BM38*Assembly!P$24</f>
        <v>#VALUE!</v>
      </c>
      <c r="CD38" s="156" t="e">
        <f>$AS38*Assembly!Q$4+$AT38*Assembly!Q$5+$AU38*Assembly!Q$6+$AV38*Assembly!Q$7+$AW38*Assembly!Q$8+$AX38*Assembly!Q$9+$AY38*Assembly!Q$10+$AZ38*Assembly!Q$11+$BA38*Assembly!Q$12+$BB38*Assembly!Q$13+$BC38*Assembly!Q$14+$BD38*Assembly!Q$15+$BE38*Assembly!Q$16+$BF38*Assembly!Q$17+$BG38*Assembly!Q$18+$BH38*Assembly!Q$19+$BI38*Assembly!Q$20+$BJ38*Assembly!Q$21+$BK38*Assembly!Q$22+$BL38*Assembly!Q$23+$BM38*Assembly!Q$24</f>
        <v>#VALUE!</v>
      </c>
      <c r="CE38" s="164" t="e">
        <f>$AS38*Assembly!R$4+$AT38*Assembly!R$5+$AU38*Assembly!R$6+$AV38*Assembly!R$7+$AW38*Assembly!R$8+$AX38*Assembly!R$9+$AY38*Assembly!R$10+$AZ38*Assembly!R$11+$BA38*Assembly!R$12+$BB38*Assembly!R$13+$BC38*Assembly!R$14+$BD38*Assembly!R$15+$BE38*Assembly!R$16+$BF38*Assembly!R$17+$BG38*Assembly!R$18+$BH38*Assembly!R$19+$BI38*Assembly!R$20+$BJ38*Assembly!R$21+$BK38*Assembly!R$22+$BL38*Assembly!R$23+$BM38*Assembly!R$24</f>
        <v>#VALUE!</v>
      </c>
      <c r="CF38" s="156" t="e">
        <f>$AS38*Assembly!S$4+$AT38*Assembly!S$5+$AU38*Assembly!S$6+$AV38*Assembly!S$7+$AW38*Assembly!S$8+$AX38*Assembly!S$9+$AY38*Assembly!S$10+$AZ38*Assembly!S$11+$BA38*Assembly!S$12+$BB38*Assembly!S$13+$BC38*Assembly!S$14+$BD38*Assembly!S$15+$BE38*Assembly!S$16+$BF38*Assembly!S$17+$BG38*Assembly!S$18+$BH38*Assembly!S$19+$BI38*Assembly!S$20+$BJ38*Assembly!S$21+$BK38*Assembly!S$22+$BL38*Assembly!S$23+$BM38*Assembly!S$24</f>
        <v>#VALUE!</v>
      </c>
      <c r="CG38" s="156" t="e">
        <f>$AS38*Assembly!T$4+$AT38*Assembly!T$5+$AU38*Assembly!T$6+$AV38*Assembly!T$7+$AW38*Assembly!T$8+$AX38*Assembly!T$9+$AY38*Assembly!T$10+$AZ38*Assembly!T$11+$BA38*Assembly!T$12+$BB38*Assembly!T$13+$BC38*Assembly!T$14+$BD38*Assembly!T$15+$BE38*Assembly!T$16+$BF38*Assembly!T$17+$BG38*Assembly!T$18+$BH38*Assembly!T$19+$BI38*Assembly!T$20+$BJ38*Assembly!T$21+$BK38*Assembly!T$22+$BL38*Assembly!T$23+$BM38*Assembly!T$24</f>
        <v>#VALUE!</v>
      </c>
      <c r="CH38" s="156" t="e">
        <f>$AS38*Assembly!U$4+$AT38*Assembly!U$5+$AU38*Assembly!U$6+$AV38*Assembly!U$7+$AW38*Assembly!U$8+$AX38*Assembly!U$9+$AY38*Assembly!U$10+$AZ38*Assembly!U$11+$BA38*Assembly!U$12+$BB38*Assembly!U$13+$BC38*Assembly!U$14+$BD38*Assembly!U$15+$BE38*Assembly!U$16+$BF38*Assembly!U$17+$BG38*Assembly!U$18+$BH38*Assembly!U$19+$BI38*Assembly!U$20+$BJ38*Assembly!U$21+$BK38*Assembly!U$22+$BL38*Assembly!U$23+$BM38*Assembly!U$24</f>
        <v>#VALUE!</v>
      </c>
      <c r="CI38" s="164" t="e">
        <f>$AS38*Assembly!V$4+$AT38*Assembly!V$5+$AU38*Assembly!V$6+$AV38*Assembly!V$7+$AW38*Assembly!V$8+$AX38*Assembly!V$9+$AY38*Assembly!V$10+$AZ38*Assembly!V$11+$BA38*Assembly!V$12+$BB38*Assembly!V$13+$BC38*Assembly!V$14+$BD38*Assembly!V$15+$BE38*Assembly!V$16+$BF38*Assembly!V$17+$BG38*Assembly!V$18+$BH38*Assembly!V$19+$BI38*Assembly!V$20+$BJ38*Assembly!V$21+$BK38*Assembly!V$22+$BL38*Assembly!V$23+$BM38*Assembly!V$24</f>
        <v>#VALUE!</v>
      </c>
      <c r="CJ38" s="164" t="e">
        <f>BZ38*Refining!$F$3</f>
        <v>#VALUE!</v>
      </c>
      <c r="CK38" s="164" t="e">
        <f>CA38*Refining!$F$4</f>
        <v>#VALUE!</v>
      </c>
      <c r="CL38" s="164" t="e">
        <f>CB38*Refining!$F$5</f>
        <v>#VALUE!</v>
      </c>
      <c r="CM38" s="164" t="e">
        <f>CC38*Refining!$F$6</f>
        <v>#VALUE!</v>
      </c>
      <c r="CN38" s="164" t="e">
        <f>CD38*Refining!$F$7</f>
        <v>#VALUE!</v>
      </c>
      <c r="CO38" s="164" t="e">
        <f>CE38*Refining!$F$8</f>
        <v>#VALUE!</v>
      </c>
      <c r="CP38" s="164" t="e">
        <f>CF38*Refining!$F$9</f>
        <v>#VALUE!</v>
      </c>
      <c r="CQ38" s="164" t="e">
        <f>CG38*Refining!$F$10</f>
        <v>#VALUE!</v>
      </c>
      <c r="CR38" s="164" t="e">
        <f>CH38*Refining!$F$11</f>
        <v>#VALUE!</v>
      </c>
      <c r="CS38" s="164" t="e">
        <f>CI38*Refining!$F$12</f>
        <v>#VALUE!</v>
      </c>
      <c r="CT38" s="185" t="e">
        <f t="shared" ref="CT38:DM38" si="154">IF(BZ38 = 0, "", BZ38)</f>
        <v>#VALUE!</v>
      </c>
      <c r="CU38" s="189" t="e">
        <f t="shared" si="154"/>
        <v>#VALUE!</v>
      </c>
      <c r="CV38" s="189" t="e">
        <f t="shared" si="154"/>
        <v>#VALUE!</v>
      </c>
      <c r="CW38" s="186" t="e">
        <f t="shared" si="154"/>
        <v>#VALUE!</v>
      </c>
      <c r="CX38" s="186" t="e">
        <f t="shared" si="154"/>
        <v>#VALUE!</v>
      </c>
      <c r="CY38" s="186" t="e">
        <f t="shared" si="154"/>
        <v>#VALUE!</v>
      </c>
      <c r="CZ38" s="186" t="e">
        <f t="shared" si="154"/>
        <v>#VALUE!</v>
      </c>
      <c r="DA38" s="186" t="e">
        <f t="shared" si="154"/>
        <v>#VALUE!</v>
      </c>
      <c r="DB38" s="186" t="e">
        <f t="shared" si="154"/>
        <v>#VALUE!</v>
      </c>
      <c r="DC38" s="187" t="e">
        <f t="shared" si="154"/>
        <v>#VALUE!</v>
      </c>
      <c r="DD38" s="185" t="e">
        <f t="shared" si="154"/>
        <v>#VALUE!</v>
      </c>
      <c r="DE38" s="189" t="e">
        <f t="shared" si="154"/>
        <v>#VALUE!</v>
      </c>
      <c r="DF38" s="189" t="e">
        <f t="shared" si="154"/>
        <v>#VALUE!</v>
      </c>
      <c r="DG38" s="186" t="e">
        <f t="shared" si="154"/>
        <v>#VALUE!</v>
      </c>
      <c r="DH38" s="188" t="e">
        <f t="shared" si="154"/>
        <v>#VALUE!</v>
      </c>
      <c r="DI38" s="186" t="e">
        <f t="shared" si="154"/>
        <v>#VALUE!</v>
      </c>
      <c r="DJ38" s="186" t="e">
        <f t="shared" si="154"/>
        <v>#VALUE!</v>
      </c>
      <c r="DK38" s="186" t="e">
        <f t="shared" si="154"/>
        <v>#VALUE!</v>
      </c>
      <c r="DL38" s="186" t="e">
        <f t="shared" si="154"/>
        <v>#VALUE!</v>
      </c>
      <c r="DM38" s="187" t="e">
        <f t="shared" si="154"/>
        <v>#VALUE!</v>
      </c>
      <c r="DN38" s="185" t="e">
        <f t="shared" si="11"/>
        <v>#VALUE!</v>
      </c>
      <c r="DO38" s="189" t="e">
        <f t="shared" si="12"/>
        <v>#VALUE!</v>
      </c>
      <c r="DP38" s="120" t="e">
        <f t="shared" si="13"/>
        <v>#VALUE!</v>
      </c>
      <c r="DQ38" s="133" t="e">
        <f>CT38*'Ores &amp; Ingots'!$C$3+CU38*'Ores &amp; Ingots'!$C$4+CV38*'Ores &amp; Ingots'!$C$5+CW38*'Ores &amp; Ingots'!$C$6+CX38*'Ores &amp; Ingots'!$C$7+CY38*'Ores &amp; Ingots'!$C$8+CZ38*'Ores &amp; Ingots'!$C$9+DA38*'Ores &amp; Ingots'!$C$10+DB38*'Ores &amp; Ingots'!$C$11+DC38*'Ores &amp; Ingots'!$C$12</f>
        <v>#VALUE!</v>
      </c>
      <c r="DR38" s="133" t="e">
        <f>DD38*'Ores &amp; Ingots'!$B$3+DE38*'Ores &amp; Ingots'!$B$4+DF38*'Ores &amp; Ingots'!$B$5+DG38*'Ores &amp; Ingots'!$B$6+DH38*'Ores &amp; Ingots'!$B$7+DI38*'Ores &amp; Ingots'!$B$8+DJ38*'Ores &amp; Ingots'!$B$9+DK38*'Ores &amp; Ingots'!$B$10+DL38*'Ores &amp; Ingots'!$B$11+DM38*'Ores &amp; Ingots'!$B$12</f>
        <v>#VALUE!</v>
      </c>
      <c r="DS38" s="189" t="e">
        <f>CT38*Refining!$G$3+CU38*Refining!$G$4+CV38*Refining!$G$5+CW38*Refining!$G$6+CX38*Refining!$G$7+CY38*Refining!$G$8+CZ38*Refining!$G$9+DA38*Refining!$G$10+DB38*Refining!$G$11+DC38*Refining!$G$12</f>
        <v>#VALUE!</v>
      </c>
      <c r="DT38" s="189" t="e">
        <f t="shared" si="14"/>
        <v>#VALUE!</v>
      </c>
      <c r="DU38" s="192" t="e">
        <f t="shared" si="15"/>
        <v>#VALUE!</v>
      </c>
      <c r="DV38" s="185" t="e">
        <f t="shared" si="16"/>
        <v>#VALUE!</v>
      </c>
      <c r="DW38" s="194" t="e">
        <f t="shared" ref="DW38:DX38" si="155">DV38/60</f>
        <v>#VALUE!</v>
      </c>
      <c r="DX38" s="194" t="e">
        <f t="shared" si="155"/>
        <v>#VALUE!</v>
      </c>
      <c r="DY38" s="185" t="e">
        <f t="shared" si="18"/>
        <v>#VALUE!</v>
      </c>
      <c r="DZ38" s="194" t="e">
        <f t="shared" ref="DZ38:EA38" si="156">DY38/1000</f>
        <v>#VALUE!</v>
      </c>
      <c r="EA38" s="196" t="e">
        <f t="shared" si="156"/>
        <v>#VALUE!</v>
      </c>
      <c r="EB38" s="130" t="e">
        <f t="shared" si="20"/>
        <v>#VALUE!</v>
      </c>
      <c r="EC38" s="132" t="e">
        <f t="shared" si="21"/>
        <v>#VALUE!</v>
      </c>
      <c r="ED38" s="133" t="s">
        <v>28</v>
      </c>
    </row>
    <row r="39" spans="1:134" ht="15.75" customHeight="1" x14ac:dyDescent="0.2">
      <c r="A39" s="864"/>
      <c r="B39" s="135" t="s">
        <v>263</v>
      </c>
      <c r="C39" s="137" t="s">
        <v>155</v>
      </c>
      <c r="D39" s="137">
        <v>1</v>
      </c>
      <c r="E39" s="137">
        <v>3</v>
      </c>
      <c r="F39" s="137">
        <v>3</v>
      </c>
      <c r="G39" s="139">
        <f t="shared" si="0"/>
        <v>1.125</v>
      </c>
      <c r="H39" s="140">
        <v>15</v>
      </c>
      <c r="I39" s="140">
        <v>15</v>
      </c>
      <c r="J39" s="140">
        <f>H39/Main!$D$9</f>
        <v>3</v>
      </c>
      <c r="K39" s="140">
        <f>I39/Main!$D$10</f>
        <v>7.5</v>
      </c>
      <c r="L39" s="140">
        <f t="shared" si="1"/>
        <v>2.5</v>
      </c>
      <c r="M39" s="140">
        <v>1</v>
      </c>
      <c r="N39" s="145" t="s">
        <v>28</v>
      </c>
      <c r="O39" s="145" t="s">
        <v>28</v>
      </c>
      <c r="P39" s="145">
        <v>240</v>
      </c>
      <c r="Q39" s="145">
        <f>P39*Main!$D$6</f>
        <v>2400</v>
      </c>
      <c r="R39" s="146"/>
      <c r="S39" s="143"/>
      <c r="T39" s="143"/>
      <c r="U39" s="212" t="s">
        <v>264</v>
      </c>
      <c r="V39" s="143"/>
      <c r="W39" s="148"/>
      <c r="X39" s="133">
        <v>8</v>
      </c>
      <c r="Y39" s="133">
        <v>50</v>
      </c>
      <c r="Z39" s="133">
        <v>50</v>
      </c>
      <c r="AA39" s="133">
        <v>8</v>
      </c>
      <c r="AB39" s="133">
        <v>24</v>
      </c>
      <c r="AC39" s="133">
        <v>0</v>
      </c>
      <c r="AD39" s="133">
        <v>4</v>
      </c>
      <c r="AE39" s="167">
        <v>2</v>
      </c>
      <c r="AF39" s="133">
        <v>0</v>
      </c>
      <c r="AG39" s="133">
        <v>0</v>
      </c>
      <c r="AH39" s="133">
        <v>0</v>
      </c>
      <c r="AI39" s="133">
        <v>10</v>
      </c>
      <c r="AJ39" s="133">
        <v>0</v>
      </c>
      <c r="AK39" s="133">
        <v>0</v>
      </c>
      <c r="AL39" s="133">
        <v>0</v>
      </c>
      <c r="AM39" s="133">
        <v>0</v>
      </c>
      <c r="AN39" s="133">
        <v>0</v>
      </c>
      <c r="AO39" s="133">
        <v>0</v>
      </c>
      <c r="AP39" s="133">
        <v>0</v>
      </c>
      <c r="AQ39" s="133">
        <v>0</v>
      </c>
      <c r="AR39" s="133">
        <v>0</v>
      </c>
      <c r="AS39" s="174">
        <f t="shared" ref="AS39:BM39" si="157">IF(X39 = 0, "", X39)</f>
        <v>8</v>
      </c>
      <c r="AT39" s="133">
        <f t="shared" si="157"/>
        <v>50</v>
      </c>
      <c r="AU39" s="133">
        <f t="shared" si="157"/>
        <v>50</v>
      </c>
      <c r="AV39" s="133">
        <f t="shared" si="157"/>
        <v>8</v>
      </c>
      <c r="AW39" s="133">
        <f t="shared" si="157"/>
        <v>24</v>
      </c>
      <c r="AX39" s="137" t="str">
        <f t="shared" si="157"/>
        <v/>
      </c>
      <c r="AY39" s="133">
        <f t="shared" si="157"/>
        <v>4</v>
      </c>
      <c r="AZ39" s="167">
        <f t="shared" si="157"/>
        <v>2</v>
      </c>
      <c r="BA39" s="137" t="str">
        <f t="shared" si="157"/>
        <v/>
      </c>
      <c r="BB39" s="137" t="str">
        <f t="shared" si="157"/>
        <v/>
      </c>
      <c r="BC39" s="137" t="str">
        <f t="shared" si="157"/>
        <v/>
      </c>
      <c r="BD39" s="133">
        <f t="shared" si="157"/>
        <v>10</v>
      </c>
      <c r="BE39" s="137" t="str">
        <f t="shared" si="157"/>
        <v/>
      </c>
      <c r="BF39" s="137" t="str">
        <f t="shared" si="157"/>
        <v/>
      </c>
      <c r="BG39" s="137" t="str">
        <f t="shared" si="157"/>
        <v/>
      </c>
      <c r="BH39" s="137" t="str">
        <f t="shared" si="157"/>
        <v/>
      </c>
      <c r="BI39" s="137" t="str">
        <f t="shared" si="157"/>
        <v/>
      </c>
      <c r="BJ39" s="137" t="str">
        <f t="shared" si="157"/>
        <v/>
      </c>
      <c r="BK39" s="137" t="str">
        <f t="shared" si="157"/>
        <v/>
      </c>
      <c r="BL39" s="137" t="str">
        <f t="shared" si="157"/>
        <v/>
      </c>
      <c r="BM39" s="169" t="str">
        <f t="shared" si="157"/>
        <v/>
      </c>
      <c r="BN39" s="174" t="e">
        <f>$AS39*Assembly!Z$4+$AT39*Assembly!Z$5+$AU39*Assembly!Z$6+$AV39*Assembly!Z$7+$AW39*Assembly!Z$8+$AX39*Assembly!Z$9+$AY39*Assembly!Z$10+$AZ39*Assembly!Z$11+$BA39*Assembly!Z$12+$BB39*Assembly!Z$13+$BC39*Assembly!Z$14+$BD39*Assembly!Z$15+$BE39*Assembly!Z$16+$BF39*Assembly!Z$17+$BG39*Assembly!Z$18+$BH39*Assembly!Z$19+$BI39*Assembly!Z$20+$BJ39*Assembly!Z$21+$BK39*Assembly!Z$22+$BL39*Assembly!Z$23+$BM39*Assembly!Z$24</f>
        <v>#VALUE!</v>
      </c>
      <c r="BO39" s="133" t="e">
        <f t="shared" si="3"/>
        <v>#VALUE!</v>
      </c>
      <c r="BP39" s="314" t="e">
        <f t="shared" si="125"/>
        <v>#VALUE!</v>
      </c>
      <c r="BQ39" s="133" t="e">
        <f>$AS39*Assembly!AD$4+$AT39*Assembly!AD$5+$AU39*Assembly!AD$6+$AV39*Assembly!AD$7+$AW39*Assembly!AD$8+$AX39*Assembly!AD$9+$AY39*Assembly!AD$10+$AZ39*Assembly!AD$11+$BA39*Assembly!AD$12+$BB39*Assembly!AD$13+$BC39*Assembly!AD$14+$BD39*Assembly!AD$15+$BE39*Assembly!AD$16+$BF39*Assembly!AD$17+$BG39*Assembly!AD$18+$BH39*Assembly!AD$19+$BI39*Assembly!AD$20+$BJ39*Assembly!AD$21+$BK39*Assembly!AD$22+$BL39*Assembly!AD$23+$BM39*Assembly!AD$24</f>
        <v>#VALUE!</v>
      </c>
      <c r="BR39" s="177" t="e">
        <f t="shared" si="4"/>
        <v>#VALUE!</v>
      </c>
      <c r="BS39" s="178" t="e">
        <f t="shared" si="5"/>
        <v>#VALUE!</v>
      </c>
      <c r="BT39" s="179" t="e">
        <f t="shared" si="6"/>
        <v>#VALUE!</v>
      </c>
      <c r="BU39" s="178" t="e">
        <f t="shared" si="7"/>
        <v>#VALUE!</v>
      </c>
      <c r="BV39" s="133" t="e">
        <f>$AS39*Assembly!Y$4+$AT39*Assembly!Y$5+$AU39*Assembly!Y$6+$AV39*Assembly!Y$7+$AW39*Assembly!Y$8+$AX39*Assembly!Y$9+$AY39*Assembly!Y$10+$AZ39*Assembly!Y$11+$BA39*Assembly!Y$12+$BB39*Assembly!Y$13+$BC39*Assembly!Y$14+$BD39*Assembly!Y$15+$BE39*Assembly!Y$16+$BF39*Assembly!Y$17+$BG39*Assembly!Y$18+$BH39*Assembly!Y$19+$BI39*Assembly!Y$20+$BJ39*Assembly!Y$21+$BK39*Assembly!Y$22+$BL39*Assembly!Y$23+$BM39*Assembly!Y$24</f>
        <v>#VALUE!</v>
      </c>
      <c r="BW39" s="133" t="e">
        <f t="shared" si="8"/>
        <v>#VALUE!</v>
      </c>
      <c r="BX39" s="130" t="e">
        <f t="shared" si="9"/>
        <v>#VALUE!</v>
      </c>
      <c r="BY39" s="183" t="e">
        <f>$AS39*Assembly!AC$4+$AT39*Assembly!AC$5+$AU39*Assembly!AC$6+$AV39*Assembly!AC$7+$AW39*Assembly!AC$8+$AX39*Assembly!AC$9+$AY39*Assembly!AC$10+$AZ39*Assembly!AC$11+$BA39*Assembly!AC$12+$BB39*Assembly!AC$13+$BC39*Assembly!AC$14+$BD39*Assembly!AC$15+$BE39*Assembly!AC$16+$BF39*Assembly!AC$17+$BG39*Assembly!AC$18+$BH39*Assembly!AC$19+$BI39*Assembly!AC$20+$BJ39*Assembly!AC$21+$BK39*Assembly!AC$22+$BL39*Assembly!AC$23+$BM39*Assembly!AC$24</f>
        <v>#VALUE!</v>
      </c>
      <c r="BZ39" s="145" t="e">
        <f>$AS39*Assembly!M$4+$AT39*Assembly!M$5+$AU39*Assembly!M$6+$AV39*Assembly!M$7+$AW39*Assembly!M$8+$AX39*Assembly!M$9+$AY39*Assembly!M$10+$AZ39*Assembly!M$11+$BA39*Assembly!M$12+$BB39*Assembly!M$13+$BC39*Assembly!M$14+$BD39*Assembly!M$15+$BE39*Assembly!M$16+$BF39*Assembly!M$17+$BG39*Assembly!M$18+$BH39*Assembly!M$19+$BI39*Assembly!M$20+$BJ39*Assembly!M$21+$BK39*Assembly!M$22+$BL39*Assembly!M$23+$BM39*Assembly!M$24</f>
        <v>#VALUE!</v>
      </c>
      <c r="CA39" s="145" t="e">
        <f>$AS39*Assembly!N$4+$AT39*Assembly!N$5+$AU39*Assembly!N$6+$AV39*Assembly!N$7+$AW39*Assembly!N$8+$AX39*Assembly!N$9+$AY39*Assembly!N$10+$AZ39*Assembly!N$11+$BA39*Assembly!N$12+$BB39*Assembly!N$13+$BC39*Assembly!N$14+$BD39*Assembly!N$15+$BE39*Assembly!N$16+$BF39*Assembly!N$17+$BG39*Assembly!N$18+$BH39*Assembly!N$19+$BI39*Assembly!N$20+$BJ39*Assembly!N$21+$BK39*Assembly!N$22+$BL39*Assembly!N$23+$BM39*Assembly!N$24</f>
        <v>#VALUE!</v>
      </c>
      <c r="CB39" s="145" t="e">
        <f>$AS39*Assembly!O$4+$AT39*Assembly!O$5+$AU39*Assembly!O$6+$AV39*Assembly!O$7+$AW39*Assembly!O$8+$AX39*Assembly!O$9+$AY39*Assembly!O$10+$AZ39*Assembly!O$11+$BA39*Assembly!O$12+$BB39*Assembly!O$13+$BC39*Assembly!O$14+$BD39*Assembly!O$15+$BE39*Assembly!O$16+$BF39*Assembly!O$17+$BG39*Assembly!O$18+$BH39*Assembly!O$19+$BI39*Assembly!O$20+$BJ39*Assembly!O$21+$BK39*Assembly!O$22+$BL39*Assembly!O$23+$BM39*Assembly!O$24</f>
        <v>#VALUE!</v>
      </c>
      <c r="CC39" s="140" t="e">
        <f>$AS39*Assembly!P$4+$AT39*Assembly!P$5+$AU39*Assembly!P$6+$AV39*Assembly!P$7+$AW39*Assembly!P$8+$AX39*Assembly!P$9+$AY39*Assembly!P$10+$AZ39*Assembly!P$11+$BA39*Assembly!P$12+$BB39*Assembly!P$13+$BC39*Assembly!P$14+$BD39*Assembly!P$15+$BE39*Assembly!P$16+$BF39*Assembly!P$17+$BG39*Assembly!P$18+$BH39*Assembly!P$19+$BI39*Assembly!P$20+$BJ39*Assembly!P$21+$BK39*Assembly!P$22+$BL39*Assembly!P$23+$BM39*Assembly!P$24</f>
        <v>#VALUE!</v>
      </c>
      <c r="CD39" s="140" t="e">
        <f>$AS39*Assembly!Q$4+$AT39*Assembly!Q$5+$AU39*Assembly!Q$6+$AV39*Assembly!Q$7+$AW39*Assembly!Q$8+$AX39*Assembly!Q$9+$AY39*Assembly!Q$10+$AZ39*Assembly!Q$11+$BA39*Assembly!Q$12+$BB39*Assembly!Q$13+$BC39*Assembly!Q$14+$BD39*Assembly!Q$15+$BE39*Assembly!Q$16+$BF39*Assembly!Q$17+$BG39*Assembly!Q$18+$BH39*Assembly!Q$19+$BI39*Assembly!Q$20+$BJ39*Assembly!Q$21+$BK39*Assembly!Q$22+$BL39*Assembly!Q$23+$BM39*Assembly!Q$24</f>
        <v>#VALUE!</v>
      </c>
      <c r="CE39" s="145" t="e">
        <f>$AS39*Assembly!R$4+$AT39*Assembly!R$5+$AU39*Assembly!R$6+$AV39*Assembly!R$7+$AW39*Assembly!R$8+$AX39*Assembly!R$9+$AY39*Assembly!R$10+$AZ39*Assembly!R$11+$BA39*Assembly!R$12+$BB39*Assembly!R$13+$BC39*Assembly!R$14+$BD39*Assembly!R$15+$BE39*Assembly!R$16+$BF39*Assembly!R$17+$BG39*Assembly!R$18+$BH39*Assembly!R$19+$BI39*Assembly!R$20+$BJ39*Assembly!R$21+$BK39*Assembly!R$22+$BL39*Assembly!R$23+$BM39*Assembly!R$24</f>
        <v>#VALUE!</v>
      </c>
      <c r="CF39" s="140" t="e">
        <f>$AS39*Assembly!S$4+$AT39*Assembly!S$5+$AU39*Assembly!S$6+$AV39*Assembly!S$7+$AW39*Assembly!S$8+$AX39*Assembly!S$9+$AY39*Assembly!S$10+$AZ39*Assembly!S$11+$BA39*Assembly!S$12+$BB39*Assembly!S$13+$BC39*Assembly!S$14+$BD39*Assembly!S$15+$BE39*Assembly!S$16+$BF39*Assembly!S$17+$BG39*Assembly!S$18+$BH39*Assembly!S$19+$BI39*Assembly!S$20+$BJ39*Assembly!S$21+$BK39*Assembly!S$22+$BL39*Assembly!S$23+$BM39*Assembly!S$24</f>
        <v>#VALUE!</v>
      </c>
      <c r="CG39" s="140" t="e">
        <f>$AS39*Assembly!T$4+$AT39*Assembly!T$5+$AU39*Assembly!T$6+$AV39*Assembly!T$7+$AW39*Assembly!T$8+$AX39*Assembly!T$9+$AY39*Assembly!T$10+$AZ39*Assembly!T$11+$BA39*Assembly!T$12+$BB39*Assembly!T$13+$BC39*Assembly!T$14+$BD39*Assembly!T$15+$BE39*Assembly!T$16+$BF39*Assembly!T$17+$BG39*Assembly!T$18+$BH39*Assembly!T$19+$BI39*Assembly!T$20+$BJ39*Assembly!T$21+$BK39*Assembly!T$22+$BL39*Assembly!T$23+$BM39*Assembly!T$24</f>
        <v>#VALUE!</v>
      </c>
      <c r="CH39" s="140" t="e">
        <f>$AS39*Assembly!U$4+$AT39*Assembly!U$5+$AU39*Assembly!U$6+$AV39*Assembly!U$7+$AW39*Assembly!U$8+$AX39*Assembly!U$9+$AY39*Assembly!U$10+$AZ39*Assembly!U$11+$BA39*Assembly!U$12+$BB39*Assembly!U$13+$BC39*Assembly!U$14+$BD39*Assembly!U$15+$BE39*Assembly!U$16+$BF39*Assembly!U$17+$BG39*Assembly!U$18+$BH39*Assembly!U$19+$BI39*Assembly!U$20+$BJ39*Assembly!U$21+$BK39*Assembly!U$22+$BL39*Assembly!U$23+$BM39*Assembly!U$24</f>
        <v>#VALUE!</v>
      </c>
      <c r="CI39" s="145" t="e">
        <f>$AS39*Assembly!V$4+$AT39*Assembly!V$5+$AU39*Assembly!V$6+$AV39*Assembly!V$7+$AW39*Assembly!V$8+$AX39*Assembly!V$9+$AY39*Assembly!V$10+$AZ39*Assembly!V$11+$BA39*Assembly!V$12+$BB39*Assembly!V$13+$BC39*Assembly!V$14+$BD39*Assembly!V$15+$BE39*Assembly!V$16+$BF39*Assembly!V$17+$BG39*Assembly!V$18+$BH39*Assembly!V$19+$BI39*Assembly!V$20+$BJ39*Assembly!V$21+$BK39*Assembly!V$22+$BL39*Assembly!V$23+$BM39*Assembly!V$24</f>
        <v>#VALUE!</v>
      </c>
      <c r="CJ39" s="145" t="e">
        <f>BZ39*Refining!$F$3</f>
        <v>#VALUE!</v>
      </c>
      <c r="CK39" s="145" t="e">
        <f>CA39*Refining!$F$4</f>
        <v>#VALUE!</v>
      </c>
      <c r="CL39" s="145" t="e">
        <f>CB39*Refining!$F$5</f>
        <v>#VALUE!</v>
      </c>
      <c r="CM39" s="145" t="e">
        <f>CC39*Refining!$F$6</f>
        <v>#VALUE!</v>
      </c>
      <c r="CN39" s="145" t="e">
        <f>CD39*Refining!$F$7</f>
        <v>#VALUE!</v>
      </c>
      <c r="CO39" s="145" t="e">
        <f>CE39*Refining!$F$8</f>
        <v>#VALUE!</v>
      </c>
      <c r="CP39" s="145" t="e">
        <f>CF39*Refining!$F$9</f>
        <v>#VALUE!</v>
      </c>
      <c r="CQ39" s="145" t="e">
        <f>CG39*Refining!$F$10</f>
        <v>#VALUE!</v>
      </c>
      <c r="CR39" s="145" t="e">
        <f>CH39*Refining!$F$11</f>
        <v>#VALUE!</v>
      </c>
      <c r="CS39" s="145" t="e">
        <f>CI39*Refining!$F$12</f>
        <v>#VALUE!</v>
      </c>
      <c r="CT39" s="185" t="e">
        <f t="shared" ref="CT39:DM39" si="158">IF(BZ39 = 0, "", BZ39)</f>
        <v>#VALUE!</v>
      </c>
      <c r="CU39" s="189" t="e">
        <f t="shared" si="158"/>
        <v>#VALUE!</v>
      </c>
      <c r="CV39" s="189" t="e">
        <f t="shared" si="158"/>
        <v>#VALUE!</v>
      </c>
      <c r="CW39" s="186" t="e">
        <f t="shared" si="158"/>
        <v>#VALUE!</v>
      </c>
      <c r="CX39" s="186" t="e">
        <f t="shared" si="158"/>
        <v>#VALUE!</v>
      </c>
      <c r="CY39" s="186" t="e">
        <f t="shared" si="158"/>
        <v>#VALUE!</v>
      </c>
      <c r="CZ39" s="186" t="e">
        <f t="shared" si="158"/>
        <v>#VALUE!</v>
      </c>
      <c r="DA39" s="186" t="e">
        <f t="shared" si="158"/>
        <v>#VALUE!</v>
      </c>
      <c r="DB39" s="186" t="e">
        <f t="shared" si="158"/>
        <v>#VALUE!</v>
      </c>
      <c r="DC39" s="187" t="e">
        <f t="shared" si="158"/>
        <v>#VALUE!</v>
      </c>
      <c r="DD39" s="185" t="e">
        <f t="shared" si="158"/>
        <v>#VALUE!</v>
      </c>
      <c r="DE39" s="189" t="e">
        <f t="shared" si="158"/>
        <v>#VALUE!</v>
      </c>
      <c r="DF39" s="189" t="e">
        <f t="shared" si="158"/>
        <v>#VALUE!</v>
      </c>
      <c r="DG39" s="186" t="e">
        <f t="shared" si="158"/>
        <v>#VALUE!</v>
      </c>
      <c r="DH39" s="188" t="e">
        <f t="shared" si="158"/>
        <v>#VALUE!</v>
      </c>
      <c r="DI39" s="186" t="e">
        <f t="shared" si="158"/>
        <v>#VALUE!</v>
      </c>
      <c r="DJ39" s="186" t="e">
        <f t="shared" si="158"/>
        <v>#VALUE!</v>
      </c>
      <c r="DK39" s="186" t="e">
        <f t="shared" si="158"/>
        <v>#VALUE!</v>
      </c>
      <c r="DL39" s="186" t="e">
        <f t="shared" si="158"/>
        <v>#VALUE!</v>
      </c>
      <c r="DM39" s="187" t="e">
        <f t="shared" si="158"/>
        <v>#VALUE!</v>
      </c>
      <c r="DN39" s="185" t="e">
        <f t="shared" si="11"/>
        <v>#VALUE!</v>
      </c>
      <c r="DO39" s="189" t="e">
        <f t="shared" si="12"/>
        <v>#VALUE!</v>
      </c>
      <c r="DP39" s="120" t="e">
        <f t="shared" si="13"/>
        <v>#VALUE!</v>
      </c>
      <c r="DQ39" s="133" t="e">
        <f>CT39*'Ores &amp; Ingots'!$C$3+CU39*'Ores &amp; Ingots'!$C$4+CV39*'Ores &amp; Ingots'!$C$5+CW39*'Ores &amp; Ingots'!$C$6+CX39*'Ores &amp; Ingots'!$C$7+CY39*'Ores &amp; Ingots'!$C$8+CZ39*'Ores &amp; Ingots'!$C$9+DA39*'Ores &amp; Ingots'!$C$10+DB39*'Ores &amp; Ingots'!$C$11+DC39*'Ores &amp; Ingots'!$C$12</f>
        <v>#VALUE!</v>
      </c>
      <c r="DR39" s="133" t="e">
        <f>DD39*'Ores &amp; Ingots'!$B$3+DE39*'Ores &amp; Ingots'!$B$4+DF39*'Ores &amp; Ingots'!$B$5+DG39*'Ores &amp; Ingots'!$B$6+DH39*'Ores &amp; Ingots'!$B$7+DI39*'Ores &amp; Ingots'!$B$8+DJ39*'Ores &amp; Ingots'!$B$9+DK39*'Ores &amp; Ingots'!$B$10+DL39*'Ores &amp; Ingots'!$B$11+DM39*'Ores &amp; Ingots'!$B$12</f>
        <v>#VALUE!</v>
      </c>
      <c r="DS39" s="189" t="e">
        <f>CT39*Refining!$G$3+CU39*Refining!$G$4+CV39*Refining!$G$5+CW39*Refining!$G$6+CX39*Refining!$G$7+CY39*Refining!$G$8+CZ39*Refining!$G$9+DA39*Refining!$G$10+DB39*Refining!$G$11+DC39*Refining!$G$12</f>
        <v>#VALUE!</v>
      </c>
      <c r="DT39" s="189" t="e">
        <f t="shared" si="14"/>
        <v>#VALUE!</v>
      </c>
      <c r="DU39" s="192" t="e">
        <f t="shared" si="15"/>
        <v>#VALUE!</v>
      </c>
      <c r="DV39" s="185" t="e">
        <f t="shared" si="16"/>
        <v>#VALUE!</v>
      </c>
      <c r="DW39" s="194" t="e">
        <f t="shared" ref="DW39:DX39" si="159">DV39/60</f>
        <v>#VALUE!</v>
      </c>
      <c r="DX39" s="194" t="e">
        <f t="shared" si="159"/>
        <v>#VALUE!</v>
      </c>
      <c r="DY39" s="185" t="e">
        <f t="shared" si="18"/>
        <v>#VALUE!</v>
      </c>
      <c r="DZ39" s="194" t="e">
        <f t="shared" ref="DZ39:EA39" si="160">DY39/1000</f>
        <v>#VALUE!</v>
      </c>
      <c r="EA39" s="196" t="e">
        <f t="shared" si="160"/>
        <v>#VALUE!</v>
      </c>
      <c r="EB39" s="130" t="e">
        <f t="shared" si="20"/>
        <v>#VALUE!</v>
      </c>
      <c r="EC39" s="132" t="e">
        <f t="shared" si="21"/>
        <v>#VALUE!</v>
      </c>
      <c r="ED39" s="133" t="s">
        <v>28</v>
      </c>
    </row>
    <row r="40" spans="1:134" ht="15.75" customHeight="1" x14ac:dyDescent="0.2">
      <c r="A40" s="864"/>
      <c r="B40" s="135" t="s">
        <v>265</v>
      </c>
      <c r="C40" s="137" t="s">
        <v>156</v>
      </c>
      <c r="D40" s="137">
        <v>1</v>
      </c>
      <c r="E40" s="137">
        <v>1</v>
      </c>
      <c r="F40" s="137">
        <v>1</v>
      </c>
      <c r="G40" s="154">
        <f t="shared" si="0"/>
        <v>15.625</v>
      </c>
      <c r="H40" s="156">
        <v>30</v>
      </c>
      <c r="I40" s="156">
        <v>30</v>
      </c>
      <c r="J40" s="156">
        <f>H40/Main!$D$9</f>
        <v>6</v>
      </c>
      <c r="K40" s="156">
        <f>I40/Main!$D$10</f>
        <v>15</v>
      </c>
      <c r="L40" s="156">
        <f t="shared" si="1"/>
        <v>2.5</v>
      </c>
      <c r="M40" s="156">
        <v>1</v>
      </c>
      <c r="N40" s="164" t="s">
        <v>28</v>
      </c>
      <c r="O40" s="159"/>
      <c r="P40" s="164"/>
      <c r="Q40" s="159"/>
      <c r="R40" s="166"/>
      <c r="S40" s="159"/>
      <c r="T40" s="319">
        <v>22.441500000000001</v>
      </c>
      <c r="U40" s="320" t="s">
        <v>266</v>
      </c>
      <c r="V40" s="159"/>
      <c r="W40" s="172" t="s">
        <v>220</v>
      </c>
      <c r="X40" s="133">
        <v>20</v>
      </c>
      <c r="Y40" s="133">
        <v>0</v>
      </c>
      <c r="Z40" s="133">
        <v>12</v>
      </c>
      <c r="AA40" s="133">
        <v>0</v>
      </c>
      <c r="AB40" s="133">
        <v>12</v>
      </c>
      <c r="AC40" s="133">
        <v>24</v>
      </c>
      <c r="AD40" s="133">
        <v>0</v>
      </c>
      <c r="AE40" s="133">
        <v>2</v>
      </c>
      <c r="AF40" s="133">
        <v>0</v>
      </c>
      <c r="AG40" s="133">
        <v>0</v>
      </c>
      <c r="AH40" s="133">
        <v>0</v>
      </c>
      <c r="AI40" s="133">
        <v>0</v>
      </c>
      <c r="AJ40" s="133">
        <v>0</v>
      </c>
      <c r="AK40" s="133">
        <v>0</v>
      </c>
      <c r="AL40" s="133">
        <v>0</v>
      </c>
      <c r="AM40" s="133">
        <v>0</v>
      </c>
      <c r="AN40" s="133">
        <v>0</v>
      </c>
      <c r="AO40" s="133">
        <v>0</v>
      </c>
      <c r="AP40" s="133">
        <v>0</v>
      </c>
      <c r="AQ40" s="133">
        <v>0</v>
      </c>
      <c r="AR40" s="167">
        <v>6</v>
      </c>
      <c r="AS40" s="174">
        <f t="shared" ref="AS40:BM40" si="161">IF(X40 = 0, "", X40)</f>
        <v>20</v>
      </c>
      <c r="AT40" s="137" t="str">
        <f t="shared" si="161"/>
        <v/>
      </c>
      <c r="AU40" s="133">
        <f t="shared" si="161"/>
        <v>12</v>
      </c>
      <c r="AV40" s="137" t="str">
        <f t="shared" si="161"/>
        <v/>
      </c>
      <c r="AW40" s="133">
        <f t="shared" si="161"/>
        <v>12</v>
      </c>
      <c r="AX40" s="133">
        <f t="shared" si="161"/>
        <v>24</v>
      </c>
      <c r="AY40" s="137" t="str">
        <f t="shared" si="161"/>
        <v/>
      </c>
      <c r="AZ40" s="133">
        <f t="shared" si="161"/>
        <v>2</v>
      </c>
      <c r="BA40" s="137" t="str">
        <f t="shared" si="161"/>
        <v/>
      </c>
      <c r="BB40" s="137" t="str">
        <f t="shared" si="161"/>
        <v/>
      </c>
      <c r="BC40" s="137" t="str">
        <f t="shared" si="161"/>
        <v/>
      </c>
      <c r="BD40" s="137" t="str">
        <f t="shared" si="161"/>
        <v/>
      </c>
      <c r="BE40" s="137" t="str">
        <f t="shared" si="161"/>
        <v/>
      </c>
      <c r="BF40" s="137" t="str">
        <f t="shared" si="161"/>
        <v/>
      </c>
      <c r="BG40" s="137" t="str">
        <f t="shared" si="161"/>
        <v/>
      </c>
      <c r="BH40" s="137" t="str">
        <f t="shared" si="161"/>
        <v/>
      </c>
      <c r="BI40" s="137" t="str">
        <f t="shared" si="161"/>
        <v/>
      </c>
      <c r="BJ40" s="137" t="str">
        <f t="shared" si="161"/>
        <v/>
      </c>
      <c r="BK40" s="137" t="str">
        <f t="shared" si="161"/>
        <v/>
      </c>
      <c r="BL40" s="137" t="str">
        <f t="shared" si="161"/>
        <v/>
      </c>
      <c r="BM40" s="318">
        <f t="shared" si="161"/>
        <v>6</v>
      </c>
      <c r="BN40" s="174" t="e">
        <f>$AS40*Assembly!Z$4+$AT40*Assembly!Z$5+$AU40*Assembly!Z$6+$AV40*Assembly!Z$7+$AW40*Assembly!Z$8+$AX40*Assembly!Z$9+$AY40*Assembly!Z$10+$AZ40*Assembly!Z$11+$BA40*Assembly!Z$12+$BB40*Assembly!Z$13+$BC40*Assembly!Z$14+$BD40*Assembly!Z$15+$BE40*Assembly!Z$16+$BF40*Assembly!Z$17+$BG40*Assembly!Z$18+$BH40*Assembly!Z$19+$BI40*Assembly!Z$20+$BJ40*Assembly!Z$21+$BK40*Assembly!Z$22+$BL40*Assembly!Z$23+$BM40*Assembly!Z$24</f>
        <v>#VALUE!</v>
      </c>
      <c r="BO40" s="133" t="e">
        <f t="shared" si="3"/>
        <v>#VALUE!</v>
      </c>
      <c r="BP40" s="133"/>
      <c r="BQ40" s="133" t="e">
        <f>$AS40*Assembly!AD$4+$AT40*Assembly!AD$5+$AU40*Assembly!AD$6+$AV40*Assembly!AD$7+$AW40*Assembly!AD$8+$AX40*Assembly!AD$9+$AY40*Assembly!AD$10+$AZ40*Assembly!AD$11+$BA40*Assembly!AD$12+$BB40*Assembly!AD$13+$BC40*Assembly!AD$14+$BD40*Assembly!AD$15+$BE40*Assembly!AD$16+$BF40*Assembly!AD$17+$BG40*Assembly!AD$18+$BH40*Assembly!AD$19+$BI40*Assembly!AD$20+$BJ40*Assembly!AD$21+$BK40*Assembly!AD$22+$BL40*Assembly!AD$23+$BM40*Assembly!AD$24</f>
        <v>#VALUE!</v>
      </c>
      <c r="BR40" s="177" t="e">
        <f t="shared" si="4"/>
        <v>#VALUE!</v>
      </c>
      <c r="BS40" s="178" t="e">
        <f t="shared" si="5"/>
        <v>#VALUE!</v>
      </c>
      <c r="BT40" s="179" t="e">
        <f t="shared" si="6"/>
        <v>#VALUE!</v>
      </c>
      <c r="BU40" s="178" t="e">
        <f t="shared" si="7"/>
        <v>#VALUE!</v>
      </c>
      <c r="BV40" s="133" t="e">
        <f>$AS40*Assembly!Y$4+$AT40*Assembly!Y$5+$AU40*Assembly!Y$6+$AV40*Assembly!Y$7+$AW40*Assembly!Y$8+$AX40*Assembly!Y$9+$AY40*Assembly!Y$10+$AZ40*Assembly!Y$11+$BA40*Assembly!Y$12+$BB40*Assembly!Y$13+$BC40*Assembly!Y$14+$BD40*Assembly!Y$15+$BE40*Assembly!Y$16+$BF40*Assembly!Y$17+$BG40*Assembly!Y$18+$BH40*Assembly!Y$19+$BI40*Assembly!Y$20+$BJ40*Assembly!Y$21+$BK40*Assembly!Y$22+$BL40*Assembly!Y$23+$BM40*Assembly!Y$24</f>
        <v>#VALUE!</v>
      </c>
      <c r="BW40" s="133" t="e">
        <f t="shared" si="8"/>
        <v>#VALUE!</v>
      </c>
      <c r="BX40" s="130" t="e">
        <f t="shared" si="9"/>
        <v>#VALUE!</v>
      </c>
      <c r="BY40" s="183" t="e">
        <f>$AS40*Assembly!AC$4+$AT40*Assembly!AC$5+$AU40*Assembly!AC$6+$AV40*Assembly!AC$7+$AW40*Assembly!AC$8+$AX40*Assembly!AC$9+$AY40*Assembly!AC$10+$AZ40*Assembly!AC$11+$BA40*Assembly!AC$12+$BB40*Assembly!AC$13+$BC40*Assembly!AC$14+$BD40*Assembly!AC$15+$BE40*Assembly!AC$16+$BF40*Assembly!AC$17+$BG40*Assembly!AC$18+$BH40*Assembly!AC$19+$BI40*Assembly!AC$20+$BJ40*Assembly!AC$21+$BK40*Assembly!AC$22+$BL40*Assembly!AC$23+$BM40*Assembly!AC$24</f>
        <v>#VALUE!</v>
      </c>
      <c r="BZ40" s="164" t="e">
        <f>$AS40*Assembly!M$4+$AT40*Assembly!M$5+$AU40*Assembly!M$6+$AV40*Assembly!M$7+$AW40*Assembly!M$8+$AX40*Assembly!M$9+$AY40*Assembly!M$10+$AZ40*Assembly!M$11+$BA40*Assembly!M$12+$BB40*Assembly!M$13+$BC40*Assembly!M$14+$BD40*Assembly!M$15+$BE40*Assembly!M$16+$BF40*Assembly!M$17+$BG40*Assembly!M$18+$BH40*Assembly!M$19+$BI40*Assembly!M$20+$BJ40*Assembly!M$21+$BK40*Assembly!M$22+$BL40*Assembly!M$23+$BM40*Assembly!M$24</f>
        <v>#VALUE!</v>
      </c>
      <c r="CA40" s="164" t="e">
        <f>$AS40*Assembly!N$4+$AT40*Assembly!N$5+$AU40*Assembly!N$6+$AV40*Assembly!N$7+$AW40*Assembly!N$8+$AX40*Assembly!N$9+$AY40*Assembly!N$10+$AZ40*Assembly!N$11+$BA40*Assembly!N$12+$BB40*Assembly!N$13+$BC40*Assembly!N$14+$BD40*Assembly!N$15+$BE40*Assembly!N$16+$BF40*Assembly!N$17+$BG40*Assembly!N$18+$BH40*Assembly!N$19+$BI40*Assembly!N$20+$BJ40*Assembly!N$21+$BK40*Assembly!N$22+$BL40*Assembly!N$23+$BM40*Assembly!N$24</f>
        <v>#VALUE!</v>
      </c>
      <c r="CB40" s="164" t="e">
        <f>$AS40*Assembly!O$4+$AT40*Assembly!O$5+$AU40*Assembly!O$6+$AV40*Assembly!O$7+$AW40*Assembly!O$8+$AX40*Assembly!O$9+$AY40*Assembly!O$10+$AZ40*Assembly!O$11+$BA40*Assembly!O$12+$BB40*Assembly!O$13+$BC40*Assembly!O$14+$BD40*Assembly!O$15+$BE40*Assembly!O$16+$BF40*Assembly!O$17+$BG40*Assembly!O$18+$BH40*Assembly!O$19+$BI40*Assembly!O$20+$BJ40*Assembly!O$21+$BK40*Assembly!O$22+$BL40*Assembly!O$23+$BM40*Assembly!O$24</f>
        <v>#VALUE!</v>
      </c>
      <c r="CC40" s="156" t="e">
        <f>$AS40*Assembly!P$4+$AT40*Assembly!P$5+$AU40*Assembly!P$6+$AV40*Assembly!P$7+$AW40*Assembly!P$8+$AX40*Assembly!P$9+$AY40*Assembly!P$10+$AZ40*Assembly!P$11+$BA40*Assembly!P$12+$BB40*Assembly!P$13+$BC40*Assembly!P$14+$BD40*Assembly!P$15+$BE40*Assembly!P$16+$BF40*Assembly!P$17+$BG40*Assembly!P$18+$BH40*Assembly!P$19+$BI40*Assembly!P$20+$BJ40*Assembly!P$21+$BK40*Assembly!P$22+$BL40*Assembly!P$23+$BM40*Assembly!P$24</f>
        <v>#VALUE!</v>
      </c>
      <c r="CD40" s="156" t="e">
        <f>$AS40*Assembly!Q$4+$AT40*Assembly!Q$5+$AU40*Assembly!Q$6+$AV40*Assembly!Q$7+$AW40*Assembly!Q$8+$AX40*Assembly!Q$9+$AY40*Assembly!Q$10+$AZ40*Assembly!Q$11+$BA40*Assembly!Q$12+$BB40*Assembly!Q$13+$BC40*Assembly!Q$14+$BD40*Assembly!Q$15+$BE40*Assembly!Q$16+$BF40*Assembly!Q$17+$BG40*Assembly!Q$18+$BH40*Assembly!Q$19+$BI40*Assembly!Q$20+$BJ40*Assembly!Q$21+$BK40*Assembly!Q$22+$BL40*Assembly!Q$23+$BM40*Assembly!Q$24</f>
        <v>#VALUE!</v>
      </c>
      <c r="CE40" s="164" t="e">
        <f>$AS40*Assembly!R$4+$AT40*Assembly!R$5+$AU40*Assembly!R$6+$AV40*Assembly!R$7+$AW40*Assembly!R$8+$AX40*Assembly!R$9+$AY40*Assembly!R$10+$AZ40*Assembly!R$11+$BA40*Assembly!R$12+$BB40*Assembly!R$13+$BC40*Assembly!R$14+$BD40*Assembly!R$15+$BE40*Assembly!R$16+$BF40*Assembly!R$17+$BG40*Assembly!R$18+$BH40*Assembly!R$19+$BI40*Assembly!R$20+$BJ40*Assembly!R$21+$BK40*Assembly!R$22+$BL40*Assembly!R$23+$BM40*Assembly!R$24</f>
        <v>#VALUE!</v>
      </c>
      <c r="CF40" s="156" t="e">
        <f>$AS40*Assembly!S$4+$AT40*Assembly!S$5+$AU40*Assembly!S$6+$AV40*Assembly!S$7+$AW40*Assembly!S$8+$AX40*Assembly!S$9+$AY40*Assembly!S$10+$AZ40*Assembly!S$11+$BA40*Assembly!S$12+$BB40*Assembly!S$13+$BC40*Assembly!S$14+$BD40*Assembly!S$15+$BE40*Assembly!S$16+$BF40*Assembly!S$17+$BG40*Assembly!S$18+$BH40*Assembly!S$19+$BI40*Assembly!S$20+$BJ40*Assembly!S$21+$BK40*Assembly!S$22+$BL40*Assembly!S$23+$BM40*Assembly!S$24</f>
        <v>#VALUE!</v>
      </c>
      <c r="CG40" s="156" t="e">
        <f>$AS40*Assembly!T$4+$AT40*Assembly!T$5+$AU40*Assembly!T$6+$AV40*Assembly!T$7+$AW40*Assembly!T$8+$AX40*Assembly!T$9+$AY40*Assembly!T$10+$AZ40*Assembly!T$11+$BA40*Assembly!T$12+$BB40*Assembly!T$13+$BC40*Assembly!T$14+$BD40*Assembly!T$15+$BE40*Assembly!T$16+$BF40*Assembly!T$17+$BG40*Assembly!T$18+$BH40*Assembly!T$19+$BI40*Assembly!T$20+$BJ40*Assembly!T$21+$BK40*Assembly!T$22+$BL40*Assembly!T$23+$BM40*Assembly!T$24</f>
        <v>#VALUE!</v>
      </c>
      <c r="CH40" s="156" t="e">
        <f>$AS40*Assembly!U$4+$AT40*Assembly!U$5+$AU40*Assembly!U$6+$AV40*Assembly!U$7+$AW40*Assembly!U$8+$AX40*Assembly!U$9+$AY40*Assembly!U$10+$AZ40*Assembly!U$11+$BA40*Assembly!U$12+$BB40*Assembly!U$13+$BC40*Assembly!U$14+$BD40*Assembly!U$15+$BE40*Assembly!U$16+$BF40*Assembly!U$17+$BG40*Assembly!U$18+$BH40*Assembly!U$19+$BI40*Assembly!U$20+$BJ40*Assembly!U$21+$BK40*Assembly!U$22+$BL40*Assembly!U$23+$BM40*Assembly!U$24</f>
        <v>#VALUE!</v>
      </c>
      <c r="CI40" s="164" t="e">
        <f>$AS40*Assembly!V$4+$AT40*Assembly!V$5+$AU40*Assembly!V$6+$AV40*Assembly!V$7+$AW40*Assembly!V$8+$AX40*Assembly!V$9+$AY40*Assembly!V$10+$AZ40*Assembly!V$11+$BA40*Assembly!V$12+$BB40*Assembly!V$13+$BC40*Assembly!V$14+$BD40*Assembly!V$15+$BE40*Assembly!V$16+$BF40*Assembly!V$17+$BG40*Assembly!V$18+$BH40*Assembly!V$19+$BI40*Assembly!V$20+$BJ40*Assembly!V$21+$BK40*Assembly!V$22+$BL40*Assembly!V$23+$BM40*Assembly!V$24</f>
        <v>#VALUE!</v>
      </c>
      <c r="CJ40" s="164" t="e">
        <f>BZ40*Refining!$F$3</f>
        <v>#VALUE!</v>
      </c>
      <c r="CK40" s="164" t="e">
        <f>CA40*Refining!$F$4</f>
        <v>#VALUE!</v>
      </c>
      <c r="CL40" s="164" t="e">
        <f>CB40*Refining!$F$5</f>
        <v>#VALUE!</v>
      </c>
      <c r="CM40" s="164" t="e">
        <f>CC40*Refining!$F$6</f>
        <v>#VALUE!</v>
      </c>
      <c r="CN40" s="164" t="e">
        <f>CD40*Refining!$F$7</f>
        <v>#VALUE!</v>
      </c>
      <c r="CO40" s="164" t="e">
        <f>CE40*Refining!$F$8</f>
        <v>#VALUE!</v>
      </c>
      <c r="CP40" s="164" t="e">
        <f>CF40*Refining!$F$9</f>
        <v>#VALUE!</v>
      </c>
      <c r="CQ40" s="164" t="e">
        <f>CG40*Refining!$F$10</f>
        <v>#VALUE!</v>
      </c>
      <c r="CR40" s="164" t="e">
        <f>CH40*Refining!$F$11</f>
        <v>#VALUE!</v>
      </c>
      <c r="CS40" s="164" t="e">
        <f>CI40*Refining!$F$12</f>
        <v>#VALUE!</v>
      </c>
      <c r="CT40" s="185" t="e">
        <f t="shared" ref="CT40:DM40" si="162">IF(BZ40 = 0, "", BZ40)</f>
        <v>#VALUE!</v>
      </c>
      <c r="CU40" s="186" t="e">
        <f t="shared" si="162"/>
        <v>#VALUE!</v>
      </c>
      <c r="CV40" s="186" t="e">
        <f t="shared" si="162"/>
        <v>#VALUE!</v>
      </c>
      <c r="CW40" s="186" t="e">
        <f t="shared" si="162"/>
        <v>#VALUE!</v>
      </c>
      <c r="CX40" s="186" t="e">
        <f t="shared" si="162"/>
        <v>#VALUE!</v>
      </c>
      <c r="CY40" s="186" t="e">
        <f t="shared" si="162"/>
        <v>#VALUE!</v>
      </c>
      <c r="CZ40" s="186" t="e">
        <f t="shared" si="162"/>
        <v>#VALUE!</v>
      </c>
      <c r="DA40" s="186" t="e">
        <f t="shared" si="162"/>
        <v>#VALUE!</v>
      </c>
      <c r="DB40" s="186" t="e">
        <f t="shared" si="162"/>
        <v>#VALUE!</v>
      </c>
      <c r="DC40" s="187" t="e">
        <f t="shared" si="162"/>
        <v>#VALUE!</v>
      </c>
      <c r="DD40" s="185" t="e">
        <f t="shared" si="162"/>
        <v>#VALUE!</v>
      </c>
      <c r="DE40" s="186" t="e">
        <f t="shared" si="162"/>
        <v>#VALUE!</v>
      </c>
      <c r="DF40" s="186" t="e">
        <f t="shared" si="162"/>
        <v>#VALUE!</v>
      </c>
      <c r="DG40" s="189" t="e">
        <f t="shared" si="162"/>
        <v>#VALUE!</v>
      </c>
      <c r="DH40" s="188" t="e">
        <f t="shared" si="162"/>
        <v>#VALUE!</v>
      </c>
      <c r="DI40" s="186" t="e">
        <f t="shared" si="162"/>
        <v>#VALUE!</v>
      </c>
      <c r="DJ40" s="186" t="e">
        <f t="shared" si="162"/>
        <v>#VALUE!</v>
      </c>
      <c r="DK40" s="186" t="e">
        <f t="shared" si="162"/>
        <v>#VALUE!</v>
      </c>
      <c r="DL40" s="186" t="e">
        <f t="shared" si="162"/>
        <v>#VALUE!</v>
      </c>
      <c r="DM40" s="187" t="e">
        <f t="shared" si="162"/>
        <v>#VALUE!</v>
      </c>
      <c r="DN40" s="185" t="e">
        <f t="shared" si="11"/>
        <v>#VALUE!</v>
      </c>
      <c r="DO40" s="189" t="e">
        <f t="shared" si="12"/>
        <v>#VALUE!</v>
      </c>
      <c r="DP40" s="120" t="e">
        <f t="shared" si="13"/>
        <v>#VALUE!</v>
      </c>
      <c r="DQ40" s="133" t="e">
        <f>CT40*'Ores &amp; Ingots'!$C$3+CU40*'Ores &amp; Ingots'!$C$4+CV40*'Ores &amp; Ingots'!$C$5+CW40*'Ores &amp; Ingots'!$C$6+CX40*'Ores &amp; Ingots'!$C$7+CY40*'Ores &amp; Ingots'!$C$8+CZ40*'Ores &amp; Ingots'!$C$9+DA40*'Ores &amp; Ingots'!$C$10+DB40*'Ores &amp; Ingots'!$C$11+DC40*'Ores &amp; Ingots'!$C$12</f>
        <v>#VALUE!</v>
      </c>
      <c r="DR40" s="133" t="e">
        <f>DD40*'Ores &amp; Ingots'!$B$3+DE40*'Ores &amp; Ingots'!$B$4+DF40*'Ores &amp; Ingots'!$B$5+DG40*'Ores &amp; Ingots'!$B$6+DH40*'Ores &amp; Ingots'!$B$7+DI40*'Ores &amp; Ingots'!$B$8+DJ40*'Ores &amp; Ingots'!$B$9+DK40*'Ores &amp; Ingots'!$B$10+DL40*'Ores &amp; Ingots'!$B$11+DM40*'Ores &amp; Ingots'!$B$12</f>
        <v>#VALUE!</v>
      </c>
      <c r="DS40" s="189" t="e">
        <f>CT40*Refining!$G$3+CU40*Refining!$G$4+CV40*Refining!$G$5+CW40*Refining!$G$6+CX40*Refining!$G$7+CY40*Refining!$G$8+CZ40*Refining!$G$9+DA40*Refining!$G$10+DB40*Refining!$G$11+DC40*Refining!$G$12</f>
        <v>#VALUE!</v>
      </c>
      <c r="DT40" s="189" t="e">
        <f t="shared" si="14"/>
        <v>#VALUE!</v>
      </c>
      <c r="DU40" s="192" t="e">
        <f t="shared" si="15"/>
        <v>#VALUE!</v>
      </c>
      <c r="DV40" s="185" t="e">
        <f t="shared" si="16"/>
        <v>#VALUE!</v>
      </c>
      <c r="DW40" s="194" t="e">
        <f t="shared" ref="DW40:DX40" si="163">DV40/60</f>
        <v>#VALUE!</v>
      </c>
      <c r="DX40" s="194" t="e">
        <f t="shared" si="163"/>
        <v>#VALUE!</v>
      </c>
      <c r="DY40" s="185" t="e">
        <f t="shared" si="18"/>
        <v>#VALUE!</v>
      </c>
      <c r="DZ40" s="194" t="e">
        <f t="shared" ref="DZ40:EA40" si="164">DY40/1000</f>
        <v>#VALUE!</v>
      </c>
      <c r="EA40" s="196" t="e">
        <f t="shared" si="164"/>
        <v>#VALUE!</v>
      </c>
      <c r="EB40" s="130" t="e">
        <f t="shared" si="20"/>
        <v>#VALUE!</v>
      </c>
      <c r="EC40" s="132" t="e">
        <f t="shared" si="21"/>
        <v>#VALUE!</v>
      </c>
      <c r="ED40" s="133">
        <v>1428</v>
      </c>
    </row>
    <row r="41" spans="1:134" ht="15.75" customHeight="1" x14ac:dyDescent="0.2">
      <c r="A41" s="864"/>
      <c r="B41" s="135" t="s">
        <v>265</v>
      </c>
      <c r="C41" s="137" t="s">
        <v>155</v>
      </c>
      <c r="D41" s="137">
        <v>1</v>
      </c>
      <c r="E41" s="137">
        <v>1</v>
      </c>
      <c r="F41" s="137">
        <v>1</v>
      </c>
      <c r="G41" s="139">
        <f t="shared" si="0"/>
        <v>0.125</v>
      </c>
      <c r="H41" s="140">
        <v>10</v>
      </c>
      <c r="I41" s="140">
        <v>10</v>
      </c>
      <c r="J41" s="140">
        <f>H41/Main!$D$9</f>
        <v>2</v>
      </c>
      <c r="K41" s="140">
        <f>I41/Main!$D$10</f>
        <v>5</v>
      </c>
      <c r="L41" s="140">
        <f t="shared" si="1"/>
        <v>2.5</v>
      </c>
      <c r="M41" s="140">
        <v>1</v>
      </c>
      <c r="N41" s="145" t="s">
        <v>28</v>
      </c>
      <c r="O41" s="143"/>
      <c r="P41" s="145"/>
      <c r="Q41" s="143"/>
      <c r="R41" s="146"/>
      <c r="S41" s="143"/>
      <c r="T41" s="317">
        <v>4.4882999999999997</v>
      </c>
      <c r="U41" s="321" t="s">
        <v>266</v>
      </c>
      <c r="V41" s="143"/>
      <c r="W41" s="148"/>
      <c r="X41" s="133">
        <v>4</v>
      </c>
      <c r="Y41" s="133">
        <v>0</v>
      </c>
      <c r="Z41" s="133">
        <v>1</v>
      </c>
      <c r="AA41" s="133">
        <v>0</v>
      </c>
      <c r="AB41" s="133">
        <v>1</v>
      </c>
      <c r="AC41" s="133">
        <v>1</v>
      </c>
      <c r="AD41" s="133">
        <v>0</v>
      </c>
      <c r="AE41" s="133">
        <v>1</v>
      </c>
      <c r="AF41" s="133">
        <v>0</v>
      </c>
      <c r="AG41" s="133">
        <v>0</v>
      </c>
      <c r="AH41" s="133">
        <v>0</v>
      </c>
      <c r="AI41" s="133">
        <v>0</v>
      </c>
      <c r="AJ41" s="133">
        <v>0</v>
      </c>
      <c r="AK41" s="133">
        <v>0</v>
      </c>
      <c r="AL41" s="133">
        <v>0</v>
      </c>
      <c r="AM41" s="133">
        <v>0</v>
      </c>
      <c r="AN41" s="133">
        <v>0</v>
      </c>
      <c r="AO41" s="133">
        <v>0</v>
      </c>
      <c r="AP41" s="133">
        <v>0</v>
      </c>
      <c r="AQ41" s="133">
        <v>0</v>
      </c>
      <c r="AR41" s="167">
        <v>1</v>
      </c>
      <c r="AS41" s="174">
        <f t="shared" ref="AS41:BM41" si="165">IF(X41 = 0, "", X41)</f>
        <v>4</v>
      </c>
      <c r="AT41" s="137" t="str">
        <f t="shared" si="165"/>
        <v/>
      </c>
      <c r="AU41" s="133">
        <f t="shared" si="165"/>
        <v>1</v>
      </c>
      <c r="AV41" s="137" t="str">
        <f t="shared" si="165"/>
        <v/>
      </c>
      <c r="AW41" s="133">
        <f t="shared" si="165"/>
        <v>1</v>
      </c>
      <c r="AX41" s="133">
        <f t="shared" si="165"/>
        <v>1</v>
      </c>
      <c r="AY41" s="137" t="str">
        <f t="shared" si="165"/>
        <v/>
      </c>
      <c r="AZ41" s="133">
        <f t="shared" si="165"/>
        <v>1</v>
      </c>
      <c r="BA41" s="137" t="str">
        <f t="shared" si="165"/>
        <v/>
      </c>
      <c r="BB41" s="137" t="str">
        <f t="shared" si="165"/>
        <v/>
      </c>
      <c r="BC41" s="137" t="str">
        <f t="shared" si="165"/>
        <v/>
      </c>
      <c r="BD41" s="137" t="str">
        <f t="shared" si="165"/>
        <v/>
      </c>
      <c r="BE41" s="137" t="str">
        <f t="shared" si="165"/>
        <v/>
      </c>
      <c r="BF41" s="137" t="str">
        <f t="shared" si="165"/>
        <v/>
      </c>
      <c r="BG41" s="137" t="str">
        <f t="shared" si="165"/>
        <v/>
      </c>
      <c r="BH41" s="137" t="str">
        <f t="shared" si="165"/>
        <v/>
      </c>
      <c r="BI41" s="137" t="str">
        <f t="shared" si="165"/>
        <v/>
      </c>
      <c r="BJ41" s="137" t="str">
        <f t="shared" si="165"/>
        <v/>
      </c>
      <c r="BK41" s="137" t="str">
        <f t="shared" si="165"/>
        <v/>
      </c>
      <c r="BL41" s="137" t="str">
        <f t="shared" si="165"/>
        <v/>
      </c>
      <c r="BM41" s="318">
        <f t="shared" si="165"/>
        <v>1</v>
      </c>
      <c r="BN41" s="174" t="e">
        <f>$AS41*Assembly!Z$4+$AT41*Assembly!Z$5+$AU41*Assembly!Z$6+$AV41*Assembly!Z$7+$AW41*Assembly!Z$8+$AX41*Assembly!Z$9+$AY41*Assembly!Z$10+$AZ41*Assembly!Z$11+$BA41*Assembly!Z$12+$BB41*Assembly!Z$13+$BC41*Assembly!Z$14+$BD41*Assembly!Z$15+$BE41*Assembly!Z$16+$BF41*Assembly!Z$17+$BG41*Assembly!Z$18+$BH41*Assembly!Z$19+$BI41*Assembly!Z$20+$BJ41*Assembly!Z$21+$BK41*Assembly!Z$22+$BL41*Assembly!Z$23+$BM41*Assembly!Z$24</f>
        <v>#VALUE!</v>
      </c>
      <c r="BO41" s="133" t="e">
        <f t="shared" si="3"/>
        <v>#VALUE!</v>
      </c>
      <c r="BP41" s="133"/>
      <c r="BQ41" s="133" t="e">
        <f>$AS41*Assembly!AD$4+$AT41*Assembly!AD$5+$AU41*Assembly!AD$6+$AV41*Assembly!AD$7+$AW41*Assembly!AD$8+$AX41*Assembly!AD$9+$AY41*Assembly!AD$10+$AZ41*Assembly!AD$11+$BA41*Assembly!AD$12+$BB41*Assembly!AD$13+$BC41*Assembly!AD$14+$BD41*Assembly!AD$15+$BE41*Assembly!AD$16+$BF41*Assembly!AD$17+$BG41*Assembly!AD$18+$BH41*Assembly!AD$19+$BI41*Assembly!AD$20+$BJ41*Assembly!AD$21+$BK41*Assembly!AD$22+$BL41*Assembly!AD$23+$BM41*Assembly!AD$24</f>
        <v>#VALUE!</v>
      </c>
      <c r="BR41" s="177" t="e">
        <f t="shared" si="4"/>
        <v>#VALUE!</v>
      </c>
      <c r="BS41" s="178" t="e">
        <f t="shared" si="5"/>
        <v>#VALUE!</v>
      </c>
      <c r="BT41" s="179" t="e">
        <f t="shared" si="6"/>
        <v>#VALUE!</v>
      </c>
      <c r="BU41" s="178" t="e">
        <f t="shared" si="7"/>
        <v>#VALUE!</v>
      </c>
      <c r="BV41" s="133" t="e">
        <f>$AS41*Assembly!Y$4+$AT41*Assembly!Y$5+$AU41*Assembly!Y$6+$AV41*Assembly!Y$7+$AW41*Assembly!Y$8+$AX41*Assembly!Y$9+$AY41*Assembly!Y$10+$AZ41*Assembly!Y$11+$BA41*Assembly!Y$12+$BB41*Assembly!Y$13+$BC41*Assembly!Y$14+$BD41*Assembly!Y$15+$BE41*Assembly!Y$16+$BF41*Assembly!Y$17+$BG41*Assembly!Y$18+$BH41*Assembly!Y$19+$BI41*Assembly!Y$20+$BJ41*Assembly!Y$21+$BK41*Assembly!Y$22+$BL41*Assembly!Y$23+$BM41*Assembly!Y$24</f>
        <v>#VALUE!</v>
      </c>
      <c r="BW41" s="133" t="e">
        <f t="shared" si="8"/>
        <v>#VALUE!</v>
      </c>
      <c r="BX41" s="130" t="e">
        <f t="shared" si="9"/>
        <v>#VALUE!</v>
      </c>
      <c r="BY41" s="183" t="e">
        <f>$AS41*Assembly!AC$4+$AT41*Assembly!AC$5+$AU41*Assembly!AC$6+$AV41*Assembly!AC$7+$AW41*Assembly!AC$8+$AX41*Assembly!AC$9+$AY41*Assembly!AC$10+$AZ41*Assembly!AC$11+$BA41*Assembly!AC$12+$BB41*Assembly!AC$13+$BC41*Assembly!AC$14+$BD41*Assembly!AC$15+$BE41*Assembly!AC$16+$BF41*Assembly!AC$17+$BG41*Assembly!AC$18+$BH41*Assembly!AC$19+$BI41*Assembly!AC$20+$BJ41*Assembly!AC$21+$BK41*Assembly!AC$22+$BL41*Assembly!AC$23+$BM41*Assembly!AC$24</f>
        <v>#VALUE!</v>
      </c>
      <c r="BZ41" s="145" t="e">
        <f>$AS41*Assembly!M$4+$AT41*Assembly!M$5+$AU41*Assembly!M$6+$AV41*Assembly!M$7+$AW41*Assembly!M$8+$AX41*Assembly!M$9+$AY41*Assembly!M$10+$AZ41*Assembly!M$11+$BA41*Assembly!M$12+$BB41*Assembly!M$13+$BC41*Assembly!M$14+$BD41*Assembly!M$15+$BE41*Assembly!M$16+$BF41*Assembly!M$17+$BG41*Assembly!M$18+$BH41*Assembly!M$19+$BI41*Assembly!M$20+$BJ41*Assembly!M$21+$BK41*Assembly!M$22+$BL41*Assembly!M$23+$BM41*Assembly!M$24</f>
        <v>#VALUE!</v>
      </c>
      <c r="CA41" s="145" t="e">
        <f>$AS41*Assembly!N$4+$AT41*Assembly!N$5+$AU41*Assembly!N$6+$AV41*Assembly!N$7+$AW41*Assembly!N$8+$AX41*Assembly!N$9+$AY41*Assembly!N$10+$AZ41*Assembly!N$11+$BA41*Assembly!N$12+$BB41*Assembly!N$13+$BC41*Assembly!N$14+$BD41*Assembly!N$15+$BE41*Assembly!N$16+$BF41*Assembly!N$17+$BG41*Assembly!N$18+$BH41*Assembly!N$19+$BI41*Assembly!N$20+$BJ41*Assembly!N$21+$BK41*Assembly!N$22+$BL41*Assembly!N$23+$BM41*Assembly!N$24</f>
        <v>#VALUE!</v>
      </c>
      <c r="CB41" s="145" t="e">
        <f>$AS41*Assembly!O$4+$AT41*Assembly!O$5+$AU41*Assembly!O$6+$AV41*Assembly!O$7+$AW41*Assembly!O$8+$AX41*Assembly!O$9+$AY41*Assembly!O$10+$AZ41*Assembly!O$11+$BA41*Assembly!O$12+$BB41*Assembly!O$13+$BC41*Assembly!O$14+$BD41*Assembly!O$15+$BE41*Assembly!O$16+$BF41*Assembly!O$17+$BG41*Assembly!O$18+$BH41*Assembly!O$19+$BI41*Assembly!O$20+$BJ41*Assembly!O$21+$BK41*Assembly!O$22+$BL41*Assembly!O$23+$BM41*Assembly!O$24</f>
        <v>#VALUE!</v>
      </c>
      <c r="CC41" s="140" t="e">
        <f>$AS41*Assembly!P$4+$AT41*Assembly!P$5+$AU41*Assembly!P$6+$AV41*Assembly!P$7+$AW41*Assembly!P$8+$AX41*Assembly!P$9+$AY41*Assembly!P$10+$AZ41*Assembly!P$11+$BA41*Assembly!P$12+$BB41*Assembly!P$13+$BC41*Assembly!P$14+$BD41*Assembly!P$15+$BE41*Assembly!P$16+$BF41*Assembly!P$17+$BG41*Assembly!P$18+$BH41*Assembly!P$19+$BI41*Assembly!P$20+$BJ41*Assembly!P$21+$BK41*Assembly!P$22+$BL41*Assembly!P$23+$BM41*Assembly!P$24</f>
        <v>#VALUE!</v>
      </c>
      <c r="CD41" s="140" t="e">
        <f>$AS41*Assembly!Q$4+$AT41*Assembly!Q$5+$AU41*Assembly!Q$6+$AV41*Assembly!Q$7+$AW41*Assembly!Q$8+$AX41*Assembly!Q$9+$AY41*Assembly!Q$10+$AZ41*Assembly!Q$11+$BA41*Assembly!Q$12+$BB41*Assembly!Q$13+$BC41*Assembly!Q$14+$BD41*Assembly!Q$15+$BE41*Assembly!Q$16+$BF41*Assembly!Q$17+$BG41*Assembly!Q$18+$BH41*Assembly!Q$19+$BI41*Assembly!Q$20+$BJ41*Assembly!Q$21+$BK41*Assembly!Q$22+$BL41*Assembly!Q$23+$BM41*Assembly!Q$24</f>
        <v>#VALUE!</v>
      </c>
      <c r="CE41" s="145" t="e">
        <f>$AS41*Assembly!R$4+$AT41*Assembly!R$5+$AU41*Assembly!R$6+$AV41*Assembly!R$7+$AW41*Assembly!R$8+$AX41*Assembly!R$9+$AY41*Assembly!R$10+$AZ41*Assembly!R$11+$BA41*Assembly!R$12+$BB41*Assembly!R$13+$BC41*Assembly!R$14+$BD41*Assembly!R$15+$BE41*Assembly!R$16+$BF41*Assembly!R$17+$BG41*Assembly!R$18+$BH41*Assembly!R$19+$BI41*Assembly!R$20+$BJ41*Assembly!R$21+$BK41*Assembly!R$22+$BL41*Assembly!R$23+$BM41*Assembly!R$24</f>
        <v>#VALUE!</v>
      </c>
      <c r="CF41" s="140" t="e">
        <f>$AS41*Assembly!S$4+$AT41*Assembly!S$5+$AU41*Assembly!S$6+$AV41*Assembly!S$7+$AW41*Assembly!S$8+$AX41*Assembly!S$9+$AY41*Assembly!S$10+$AZ41*Assembly!S$11+$BA41*Assembly!S$12+$BB41*Assembly!S$13+$BC41*Assembly!S$14+$BD41*Assembly!S$15+$BE41*Assembly!S$16+$BF41*Assembly!S$17+$BG41*Assembly!S$18+$BH41*Assembly!S$19+$BI41*Assembly!S$20+$BJ41*Assembly!S$21+$BK41*Assembly!S$22+$BL41*Assembly!S$23+$BM41*Assembly!S$24</f>
        <v>#VALUE!</v>
      </c>
      <c r="CG41" s="140" t="e">
        <f>$AS41*Assembly!T$4+$AT41*Assembly!T$5+$AU41*Assembly!T$6+$AV41*Assembly!T$7+$AW41*Assembly!T$8+$AX41*Assembly!T$9+$AY41*Assembly!T$10+$AZ41*Assembly!T$11+$BA41*Assembly!T$12+$BB41*Assembly!T$13+$BC41*Assembly!T$14+$BD41*Assembly!T$15+$BE41*Assembly!T$16+$BF41*Assembly!T$17+$BG41*Assembly!T$18+$BH41*Assembly!T$19+$BI41*Assembly!T$20+$BJ41*Assembly!T$21+$BK41*Assembly!T$22+$BL41*Assembly!T$23+$BM41*Assembly!T$24</f>
        <v>#VALUE!</v>
      </c>
      <c r="CH41" s="140" t="e">
        <f>$AS41*Assembly!U$4+$AT41*Assembly!U$5+$AU41*Assembly!U$6+$AV41*Assembly!U$7+$AW41*Assembly!U$8+$AX41*Assembly!U$9+$AY41*Assembly!U$10+$AZ41*Assembly!U$11+$BA41*Assembly!U$12+$BB41*Assembly!U$13+$BC41*Assembly!U$14+$BD41*Assembly!U$15+$BE41*Assembly!U$16+$BF41*Assembly!U$17+$BG41*Assembly!U$18+$BH41*Assembly!U$19+$BI41*Assembly!U$20+$BJ41*Assembly!U$21+$BK41*Assembly!U$22+$BL41*Assembly!U$23+$BM41*Assembly!U$24</f>
        <v>#VALUE!</v>
      </c>
      <c r="CI41" s="145" t="e">
        <f>$AS41*Assembly!V$4+$AT41*Assembly!V$5+$AU41*Assembly!V$6+$AV41*Assembly!V$7+$AW41*Assembly!V$8+$AX41*Assembly!V$9+$AY41*Assembly!V$10+$AZ41*Assembly!V$11+$BA41*Assembly!V$12+$BB41*Assembly!V$13+$BC41*Assembly!V$14+$BD41*Assembly!V$15+$BE41*Assembly!V$16+$BF41*Assembly!V$17+$BG41*Assembly!V$18+$BH41*Assembly!V$19+$BI41*Assembly!V$20+$BJ41*Assembly!V$21+$BK41*Assembly!V$22+$BL41*Assembly!V$23+$BM41*Assembly!V$24</f>
        <v>#VALUE!</v>
      </c>
      <c r="CJ41" s="145" t="e">
        <f>BZ41*Refining!$F$3</f>
        <v>#VALUE!</v>
      </c>
      <c r="CK41" s="145" t="e">
        <f>CA41*Refining!$F$4</f>
        <v>#VALUE!</v>
      </c>
      <c r="CL41" s="145" t="e">
        <f>CB41*Refining!$F$5</f>
        <v>#VALUE!</v>
      </c>
      <c r="CM41" s="145" t="e">
        <f>CC41*Refining!$F$6</f>
        <v>#VALUE!</v>
      </c>
      <c r="CN41" s="145" t="e">
        <f>CD41*Refining!$F$7</f>
        <v>#VALUE!</v>
      </c>
      <c r="CO41" s="145" t="e">
        <f>CE41*Refining!$F$8</f>
        <v>#VALUE!</v>
      </c>
      <c r="CP41" s="145" t="e">
        <f>CF41*Refining!$F$9</f>
        <v>#VALUE!</v>
      </c>
      <c r="CQ41" s="145" t="e">
        <f>CG41*Refining!$F$10</f>
        <v>#VALUE!</v>
      </c>
      <c r="CR41" s="145" t="e">
        <f>CH41*Refining!$F$11</f>
        <v>#VALUE!</v>
      </c>
      <c r="CS41" s="145" t="e">
        <f>CI41*Refining!$F$12</f>
        <v>#VALUE!</v>
      </c>
      <c r="CT41" s="185" t="e">
        <f t="shared" ref="CT41:DM41" si="166">IF(BZ41 = 0, "", BZ41)</f>
        <v>#VALUE!</v>
      </c>
      <c r="CU41" s="186" t="e">
        <f t="shared" si="166"/>
        <v>#VALUE!</v>
      </c>
      <c r="CV41" s="186" t="e">
        <f t="shared" si="166"/>
        <v>#VALUE!</v>
      </c>
      <c r="CW41" s="186" t="e">
        <f t="shared" si="166"/>
        <v>#VALUE!</v>
      </c>
      <c r="CX41" s="186" t="e">
        <f t="shared" si="166"/>
        <v>#VALUE!</v>
      </c>
      <c r="CY41" s="186" t="e">
        <f t="shared" si="166"/>
        <v>#VALUE!</v>
      </c>
      <c r="CZ41" s="186" t="e">
        <f t="shared" si="166"/>
        <v>#VALUE!</v>
      </c>
      <c r="DA41" s="186" t="e">
        <f t="shared" si="166"/>
        <v>#VALUE!</v>
      </c>
      <c r="DB41" s="186" t="e">
        <f t="shared" si="166"/>
        <v>#VALUE!</v>
      </c>
      <c r="DC41" s="187" t="e">
        <f t="shared" si="166"/>
        <v>#VALUE!</v>
      </c>
      <c r="DD41" s="185" t="e">
        <f t="shared" si="166"/>
        <v>#VALUE!</v>
      </c>
      <c r="DE41" s="186" t="e">
        <f t="shared" si="166"/>
        <v>#VALUE!</v>
      </c>
      <c r="DF41" s="186" t="e">
        <f t="shared" si="166"/>
        <v>#VALUE!</v>
      </c>
      <c r="DG41" s="189" t="e">
        <f t="shared" si="166"/>
        <v>#VALUE!</v>
      </c>
      <c r="DH41" s="188" t="e">
        <f t="shared" si="166"/>
        <v>#VALUE!</v>
      </c>
      <c r="DI41" s="186" t="e">
        <f t="shared" si="166"/>
        <v>#VALUE!</v>
      </c>
      <c r="DJ41" s="186" t="e">
        <f t="shared" si="166"/>
        <v>#VALUE!</v>
      </c>
      <c r="DK41" s="186" t="e">
        <f t="shared" si="166"/>
        <v>#VALUE!</v>
      </c>
      <c r="DL41" s="186" t="e">
        <f t="shared" si="166"/>
        <v>#VALUE!</v>
      </c>
      <c r="DM41" s="187" t="e">
        <f t="shared" si="166"/>
        <v>#VALUE!</v>
      </c>
      <c r="DN41" s="185" t="e">
        <f t="shared" si="11"/>
        <v>#VALUE!</v>
      </c>
      <c r="DO41" s="189" t="e">
        <f t="shared" si="12"/>
        <v>#VALUE!</v>
      </c>
      <c r="DP41" s="120" t="e">
        <f t="shared" si="13"/>
        <v>#VALUE!</v>
      </c>
      <c r="DQ41" s="133" t="e">
        <f>CT41*'Ores &amp; Ingots'!$C$3+CU41*'Ores &amp; Ingots'!$C$4+CV41*'Ores &amp; Ingots'!$C$5+CW41*'Ores &amp; Ingots'!$C$6+CX41*'Ores &amp; Ingots'!$C$7+CY41*'Ores &amp; Ingots'!$C$8+CZ41*'Ores &amp; Ingots'!$C$9+DA41*'Ores &amp; Ingots'!$C$10+DB41*'Ores &amp; Ingots'!$C$11+DC41*'Ores &amp; Ingots'!$C$12</f>
        <v>#VALUE!</v>
      </c>
      <c r="DR41" s="133" t="e">
        <f>DD41*'Ores &amp; Ingots'!$B$3+DE41*'Ores &amp; Ingots'!$B$4+DF41*'Ores &amp; Ingots'!$B$5+DG41*'Ores &amp; Ingots'!$B$6+DH41*'Ores &amp; Ingots'!$B$7+DI41*'Ores &amp; Ingots'!$B$8+DJ41*'Ores &amp; Ingots'!$B$9+DK41*'Ores &amp; Ingots'!$B$10+DL41*'Ores &amp; Ingots'!$B$11+DM41*'Ores &amp; Ingots'!$B$12</f>
        <v>#VALUE!</v>
      </c>
      <c r="DS41" s="189" t="e">
        <f>CT41*Refining!$G$3+CU41*Refining!$G$4+CV41*Refining!$G$5+CW41*Refining!$G$6+CX41*Refining!$G$7+CY41*Refining!$G$8+CZ41*Refining!$G$9+DA41*Refining!$G$10+DB41*Refining!$G$11+DC41*Refining!$G$12</f>
        <v>#VALUE!</v>
      </c>
      <c r="DT41" s="189" t="e">
        <f t="shared" si="14"/>
        <v>#VALUE!</v>
      </c>
      <c r="DU41" s="192" t="e">
        <f t="shared" si="15"/>
        <v>#VALUE!</v>
      </c>
      <c r="DV41" s="185" t="e">
        <f t="shared" si="16"/>
        <v>#VALUE!</v>
      </c>
      <c r="DW41" s="194" t="e">
        <f t="shared" ref="DW41:DX41" si="167">DV41/60</f>
        <v>#VALUE!</v>
      </c>
      <c r="DX41" s="194" t="e">
        <f t="shared" si="167"/>
        <v>#VALUE!</v>
      </c>
      <c r="DY41" s="185" t="e">
        <f t="shared" si="18"/>
        <v>#VALUE!</v>
      </c>
      <c r="DZ41" s="194" t="e">
        <f t="shared" ref="DZ41:EA41" si="168">DY41/1000</f>
        <v>#VALUE!</v>
      </c>
      <c r="EA41" s="196" t="e">
        <f t="shared" si="168"/>
        <v>#VALUE!</v>
      </c>
      <c r="EB41" s="130" t="e">
        <f t="shared" si="20"/>
        <v>#VALUE!</v>
      </c>
      <c r="EC41" s="132" t="e">
        <f t="shared" si="21"/>
        <v>#VALUE!</v>
      </c>
      <c r="ED41" s="133" t="s">
        <v>28</v>
      </c>
    </row>
    <row r="42" spans="1:134" ht="15.75" customHeight="1" x14ac:dyDescent="0.2">
      <c r="A42" s="864"/>
      <c r="B42" s="135" t="s">
        <v>267</v>
      </c>
      <c r="C42" s="137" t="s">
        <v>156</v>
      </c>
      <c r="D42" s="137">
        <v>1</v>
      </c>
      <c r="E42" s="137">
        <v>1</v>
      </c>
      <c r="F42" s="137">
        <v>1</v>
      </c>
      <c r="G42" s="154">
        <f t="shared" si="0"/>
        <v>15.625</v>
      </c>
      <c r="H42" s="156">
        <v>30</v>
      </c>
      <c r="I42" s="156">
        <v>30</v>
      </c>
      <c r="J42" s="156">
        <f>H42/Main!$D$9</f>
        <v>6</v>
      </c>
      <c r="K42" s="156">
        <f>I42/Main!$D$10</f>
        <v>15</v>
      </c>
      <c r="L42" s="156">
        <f t="shared" si="1"/>
        <v>2.5</v>
      </c>
      <c r="M42" s="156">
        <v>1</v>
      </c>
      <c r="N42" s="159"/>
      <c r="O42" s="164" t="s">
        <v>28</v>
      </c>
      <c r="P42" s="164"/>
      <c r="Q42" s="159"/>
      <c r="R42" s="166"/>
      <c r="S42" s="159"/>
      <c r="T42" s="159"/>
      <c r="U42" s="170"/>
      <c r="V42" s="159"/>
      <c r="W42" s="172" t="s">
        <v>220</v>
      </c>
      <c r="X42" s="133">
        <v>3</v>
      </c>
      <c r="Y42" s="133">
        <v>0</v>
      </c>
      <c r="Z42" s="133">
        <v>0</v>
      </c>
      <c r="AA42" s="133">
        <v>2</v>
      </c>
      <c r="AB42" s="133">
        <v>1</v>
      </c>
      <c r="AC42" s="133">
        <v>0</v>
      </c>
      <c r="AD42" s="133">
        <v>0</v>
      </c>
      <c r="AE42" s="133">
        <v>2</v>
      </c>
      <c r="AF42" s="133">
        <v>0</v>
      </c>
      <c r="AG42" s="133">
        <v>0</v>
      </c>
      <c r="AH42" s="133">
        <v>0</v>
      </c>
      <c r="AI42" s="133">
        <v>0</v>
      </c>
      <c r="AJ42" s="133">
        <v>0</v>
      </c>
      <c r="AK42" s="133">
        <v>0</v>
      </c>
      <c r="AL42" s="133">
        <v>0</v>
      </c>
      <c r="AM42" s="133">
        <v>0</v>
      </c>
      <c r="AN42" s="133">
        <v>0</v>
      </c>
      <c r="AO42" s="167">
        <v>1</v>
      </c>
      <c r="AP42" s="133">
        <v>0</v>
      </c>
      <c r="AQ42" s="133">
        <v>0</v>
      </c>
      <c r="AR42" s="133">
        <v>0</v>
      </c>
      <c r="AS42" s="174">
        <f t="shared" ref="AS42:BM42" si="169">IF(X42 = 0, "", X42)</f>
        <v>3</v>
      </c>
      <c r="AT42" s="137" t="str">
        <f t="shared" si="169"/>
        <v/>
      </c>
      <c r="AU42" s="137" t="str">
        <f t="shared" si="169"/>
        <v/>
      </c>
      <c r="AV42" s="133">
        <f t="shared" si="169"/>
        <v>2</v>
      </c>
      <c r="AW42" s="133">
        <f t="shared" si="169"/>
        <v>1</v>
      </c>
      <c r="AX42" s="137" t="str">
        <f t="shared" si="169"/>
        <v/>
      </c>
      <c r="AY42" s="137" t="str">
        <f t="shared" si="169"/>
        <v/>
      </c>
      <c r="AZ42" s="133">
        <f t="shared" si="169"/>
        <v>2</v>
      </c>
      <c r="BA42" s="137" t="str">
        <f t="shared" si="169"/>
        <v/>
      </c>
      <c r="BB42" s="137" t="str">
        <f t="shared" si="169"/>
        <v/>
      </c>
      <c r="BC42" s="137" t="str">
        <f t="shared" si="169"/>
        <v/>
      </c>
      <c r="BD42" s="137" t="str">
        <f t="shared" si="169"/>
        <v/>
      </c>
      <c r="BE42" s="137" t="str">
        <f t="shared" si="169"/>
        <v/>
      </c>
      <c r="BF42" s="137" t="str">
        <f t="shared" si="169"/>
        <v/>
      </c>
      <c r="BG42" s="137" t="str">
        <f t="shared" si="169"/>
        <v/>
      </c>
      <c r="BH42" s="137" t="str">
        <f t="shared" si="169"/>
        <v/>
      </c>
      <c r="BI42" s="137" t="str">
        <f t="shared" si="169"/>
        <v/>
      </c>
      <c r="BJ42" s="167">
        <f t="shared" si="169"/>
        <v>1</v>
      </c>
      <c r="BK42" s="137" t="str">
        <f t="shared" si="169"/>
        <v/>
      </c>
      <c r="BL42" s="137" t="str">
        <f t="shared" si="169"/>
        <v/>
      </c>
      <c r="BM42" s="169" t="str">
        <f t="shared" si="169"/>
        <v/>
      </c>
      <c r="BN42" s="174" t="e">
        <f>$AS42*Assembly!Z$4+$AT42*Assembly!Z$5+$AU42*Assembly!Z$6+$AV42*Assembly!Z$7+$AW42*Assembly!Z$8+$AX42*Assembly!Z$9+$AY42*Assembly!Z$10+$AZ42*Assembly!Z$11+$BA42*Assembly!Z$12+$BB42*Assembly!Z$13+$BC42*Assembly!Z$14+$BD42*Assembly!Z$15+$BE42*Assembly!Z$16+$BF42*Assembly!Z$17+$BG42*Assembly!Z$18+$BH42*Assembly!Z$19+$BI42*Assembly!Z$20+$BJ42*Assembly!Z$21+$BK42*Assembly!Z$22+$BL42*Assembly!Z$23+$BM42*Assembly!Z$24</f>
        <v>#VALUE!</v>
      </c>
      <c r="BO42" s="133" t="e">
        <f t="shared" si="3"/>
        <v>#VALUE!</v>
      </c>
      <c r="BP42" s="133"/>
      <c r="BQ42" s="133" t="e">
        <f>$AS42*Assembly!AD$4+$AT42*Assembly!AD$5+$AU42*Assembly!AD$6+$AV42*Assembly!AD$7+$AW42*Assembly!AD$8+$AX42*Assembly!AD$9+$AY42*Assembly!AD$10+$AZ42*Assembly!AD$11+$BA42*Assembly!AD$12+$BB42*Assembly!AD$13+$BC42*Assembly!AD$14+$BD42*Assembly!AD$15+$BE42*Assembly!AD$16+$BF42*Assembly!AD$17+$BG42*Assembly!AD$18+$BH42*Assembly!AD$19+$BI42*Assembly!AD$20+$BJ42*Assembly!AD$21+$BK42*Assembly!AD$22+$BL42*Assembly!AD$23+$BM42*Assembly!AD$24</f>
        <v>#VALUE!</v>
      </c>
      <c r="BR42" s="177" t="e">
        <f t="shared" si="4"/>
        <v>#VALUE!</v>
      </c>
      <c r="BS42" s="178" t="e">
        <f t="shared" si="5"/>
        <v>#VALUE!</v>
      </c>
      <c r="BT42" s="179" t="e">
        <f t="shared" si="6"/>
        <v>#VALUE!</v>
      </c>
      <c r="BU42" s="178" t="e">
        <f t="shared" si="7"/>
        <v>#VALUE!</v>
      </c>
      <c r="BV42" s="133" t="e">
        <f>$AS42*Assembly!Y$4+$AT42*Assembly!Y$5+$AU42*Assembly!Y$6+$AV42*Assembly!Y$7+$AW42*Assembly!Y$8+$AX42*Assembly!Y$9+$AY42*Assembly!Y$10+$AZ42*Assembly!Y$11+$BA42*Assembly!Y$12+$BB42*Assembly!Y$13+$BC42*Assembly!Y$14+$BD42*Assembly!Y$15+$BE42*Assembly!Y$16+$BF42*Assembly!Y$17+$BG42*Assembly!Y$18+$BH42*Assembly!Y$19+$BI42*Assembly!Y$20+$BJ42*Assembly!Y$21+$BK42*Assembly!Y$22+$BL42*Assembly!Y$23+$BM42*Assembly!Y$24</f>
        <v>#VALUE!</v>
      </c>
      <c r="BW42" s="133" t="e">
        <f t="shared" si="8"/>
        <v>#VALUE!</v>
      </c>
      <c r="BX42" s="130" t="e">
        <f t="shared" si="9"/>
        <v>#VALUE!</v>
      </c>
      <c r="BY42" s="183" t="e">
        <f>$AS42*Assembly!AC$4+$AT42*Assembly!AC$5+$AU42*Assembly!AC$6+$AV42*Assembly!AC$7+$AW42*Assembly!AC$8+$AX42*Assembly!AC$9+$AY42*Assembly!AC$10+$AZ42*Assembly!AC$11+$BA42*Assembly!AC$12+$BB42*Assembly!AC$13+$BC42*Assembly!AC$14+$BD42*Assembly!AC$15+$BE42*Assembly!AC$16+$BF42*Assembly!AC$17+$BG42*Assembly!AC$18+$BH42*Assembly!AC$19+$BI42*Assembly!AC$20+$BJ42*Assembly!AC$21+$BK42*Assembly!AC$22+$BL42*Assembly!AC$23+$BM42*Assembly!AC$24</f>
        <v>#VALUE!</v>
      </c>
      <c r="BZ42" s="164" t="e">
        <f>$AS42*Assembly!M$4+$AT42*Assembly!M$5+$AU42*Assembly!M$6+$AV42*Assembly!M$7+$AW42*Assembly!M$8+$AX42*Assembly!M$9+$AY42*Assembly!M$10+$AZ42*Assembly!M$11+$BA42*Assembly!M$12+$BB42*Assembly!M$13+$BC42*Assembly!M$14+$BD42*Assembly!M$15+$BE42*Assembly!M$16+$BF42*Assembly!M$17+$BG42*Assembly!M$18+$BH42*Assembly!M$19+$BI42*Assembly!M$20+$BJ42*Assembly!M$21+$BK42*Assembly!M$22+$BL42*Assembly!M$23+$BM42*Assembly!M$24</f>
        <v>#VALUE!</v>
      </c>
      <c r="CA42" s="164" t="e">
        <f>$AS42*Assembly!N$4+$AT42*Assembly!N$5+$AU42*Assembly!N$6+$AV42*Assembly!N$7+$AW42*Assembly!N$8+$AX42*Assembly!N$9+$AY42*Assembly!N$10+$AZ42*Assembly!N$11+$BA42*Assembly!N$12+$BB42*Assembly!N$13+$BC42*Assembly!N$14+$BD42*Assembly!N$15+$BE42*Assembly!N$16+$BF42*Assembly!N$17+$BG42*Assembly!N$18+$BH42*Assembly!N$19+$BI42*Assembly!N$20+$BJ42*Assembly!N$21+$BK42*Assembly!N$22+$BL42*Assembly!N$23+$BM42*Assembly!N$24</f>
        <v>#VALUE!</v>
      </c>
      <c r="CB42" s="164" t="e">
        <f>$AS42*Assembly!O$4+$AT42*Assembly!O$5+$AU42*Assembly!O$6+$AV42*Assembly!O$7+$AW42*Assembly!O$8+$AX42*Assembly!O$9+$AY42*Assembly!O$10+$AZ42*Assembly!O$11+$BA42*Assembly!O$12+$BB42*Assembly!O$13+$BC42*Assembly!O$14+$BD42*Assembly!O$15+$BE42*Assembly!O$16+$BF42*Assembly!O$17+$BG42*Assembly!O$18+$BH42*Assembly!O$19+$BI42*Assembly!O$20+$BJ42*Assembly!O$21+$BK42*Assembly!O$22+$BL42*Assembly!O$23+$BM42*Assembly!O$24</f>
        <v>#VALUE!</v>
      </c>
      <c r="CC42" s="156" t="e">
        <f>$AS42*Assembly!P$4+$AT42*Assembly!P$5+$AU42*Assembly!P$6+$AV42*Assembly!P$7+$AW42*Assembly!P$8+$AX42*Assembly!P$9+$AY42*Assembly!P$10+$AZ42*Assembly!P$11+$BA42*Assembly!P$12+$BB42*Assembly!P$13+$BC42*Assembly!P$14+$BD42*Assembly!P$15+$BE42*Assembly!P$16+$BF42*Assembly!P$17+$BG42*Assembly!P$18+$BH42*Assembly!P$19+$BI42*Assembly!P$20+$BJ42*Assembly!P$21+$BK42*Assembly!P$22+$BL42*Assembly!P$23+$BM42*Assembly!P$24</f>
        <v>#VALUE!</v>
      </c>
      <c r="CD42" s="156" t="e">
        <f>$AS42*Assembly!Q$4+$AT42*Assembly!Q$5+$AU42*Assembly!Q$6+$AV42*Assembly!Q$7+$AW42*Assembly!Q$8+$AX42*Assembly!Q$9+$AY42*Assembly!Q$10+$AZ42*Assembly!Q$11+$BA42*Assembly!Q$12+$BB42*Assembly!Q$13+$BC42*Assembly!Q$14+$BD42*Assembly!Q$15+$BE42*Assembly!Q$16+$BF42*Assembly!Q$17+$BG42*Assembly!Q$18+$BH42*Assembly!Q$19+$BI42*Assembly!Q$20+$BJ42*Assembly!Q$21+$BK42*Assembly!Q$22+$BL42*Assembly!Q$23+$BM42*Assembly!Q$24</f>
        <v>#VALUE!</v>
      </c>
      <c r="CE42" s="164" t="e">
        <f>$AS42*Assembly!R$4+$AT42*Assembly!R$5+$AU42*Assembly!R$6+$AV42*Assembly!R$7+$AW42*Assembly!R$8+$AX42*Assembly!R$9+$AY42*Assembly!R$10+$AZ42*Assembly!R$11+$BA42*Assembly!R$12+$BB42*Assembly!R$13+$BC42*Assembly!R$14+$BD42*Assembly!R$15+$BE42*Assembly!R$16+$BF42*Assembly!R$17+$BG42*Assembly!R$18+$BH42*Assembly!R$19+$BI42*Assembly!R$20+$BJ42*Assembly!R$21+$BK42*Assembly!R$22+$BL42*Assembly!R$23+$BM42*Assembly!R$24</f>
        <v>#VALUE!</v>
      </c>
      <c r="CF42" s="156" t="e">
        <f>$AS42*Assembly!S$4+$AT42*Assembly!S$5+$AU42*Assembly!S$6+$AV42*Assembly!S$7+$AW42*Assembly!S$8+$AX42*Assembly!S$9+$AY42*Assembly!S$10+$AZ42*Assembly!S$11+$BA42*Assembly!S$12+$BB42*Assembly!S$13+$BC42*Assembly!S$14+$BD42*Assembly!S$15+$BE42*Assembly!S$16+$BF42*Assembly!S$17+$BG42*Assembly!S$18+$BH42*Assembly!S$19+$BI42*Assembly!S$20+$BJ42*Assembly!S$21+$BK42*Assembly!S$22+$BL42*Assembly!S$23+$BM42*Assembly!S$24</f>
        <v>#VALUE!</v>
      </c>
      <c r="CG42" s="156" t="e">
        <f>$AS42*Assembly!T$4+$AT42*Assembly!T$5+$AU42*Assembly!T$6+$AV42*Assembly!T$7+$AW42*Assembly!T$8+$AX42*Assembly!T$9+$AY42*Assembly!T$10+$AZ42*Assembly!T$11+$BA42*Assembly!T$12+$BB42*Assembly!T$13+$BC42*Assembly!T$14+$BD42*Assembly!T$15+$BE42*Assembly!T$16+$BF42*Assembly!T$17+$BG42*Assembly!T$18+$BH42*Assembly!T$19+$BI42*Assembly!T$20+$BJ42*Assembly!T$21+$BK42*Assembly!T$22+$BL42*Assembly!T$23+$BM42*Assembly!T$24</f>
        <v>#VALUE!</v>
      </c>
      <c r="CH42" s="156" t="e">
        <f>$AS42*Assembly!U$4+$AT42*Assembly!U$5+$AU42*Assembly!U$6+$AV42*Assembly!U$7+$AW42*Assembly!U$8+$AX42*Assembly!U$9+$AY42*Assembly!U$10+$AZ42*Assembly!U$11+$BA42*Assembly!U$12+$BB42*Assembly!U$13+$BC42*Assembly!U$14+$BD42*Assembly!U$15+$BE42*Assembly!U$16+$BF42*Assembly!U$17+$BG42*Assembly!U$18+$BH42*Assembly!U$19+$BI42*Assembly!U$20+$BJ42*Assembly!U$21+$BK42*Assembly!U$22+$BL42*Assembly!U$23+$BM42*Assembly!U$24</f>
        <v>#VALUE!</v>
      </c>
      <c r="CI42" s="164" t="e">
        <f>$AS42*Assembly!V$4+$AT42*Assembly!V$5+$AU42*Assembly!V$6+$AV42*Assembly!V$7+$AW42*Assembly!V$8+$AX42*Assembly!V$9+$AY42*Assembly!V$10+$AZ42*Assembly!V$11+$BA42*Assembly!V$12+$BB42*Assembly!V$13+$BC42*Assembly!V$14+$BD42*Assembly!V$15+$BE42*Assembly!V$16+$BF42*Assembly!V$17+$BG42*Assembly!V$18+$BH42*Assembly!V$19+$BI42*Assembly!V$20+$BJ42*Assembly!V$21+$BK42*Assembly!V$22+$BL42*Assembly!V$23+$BM42*Assembly!V$24</f>
        <v>#VALUE!</v>
      </c>
      <c r="CJ42" s="164" t="e">
        <f>BZ42*Refining!$F$3</f>
        <v>#VALUE!</v>
      </c>
      <c r="CK42" s="164" t="e">
        <f>CA42*Refining!$F$4</f>
        <v>#VALUE!</v>
      </c>
      <c r="CL42" s="164" t="e">
        <f>CB42*Refining!$F$5</f>
        <v>#VALUE!</v>
      </c>
      <c r="CM42" s="164" t="e">
        <f>CC42*Refining!$F$6</f>
        <v>#VALUE!</v>
      </c>
      <c r="CN42" s="164" t="e">
        <f>CD42*Refining!$F$7</f>
        <v>#VALUE!</v>
      </c>
      <c r="CO42" s="164" t="e">
        <f>CE42*Refining!$F$8</f>
        <v>#VALUE!</v>
      </c>
      <c r="CP42" s="164" t="e">
        <f>CF42*Refining!$F$9</f>
        <v>#VALUE!</v>
      </c>
      <c r="CQ42" s="164" t="e">
        <f>CG42*Refining!$F$10</f>
        <v>#VALUE!</v>
      </c>
      <c r="CR42" s="164" t="e">
        <f>CH42*Refining!$F$11</f>
        <v>#VALUE!</v>
      </c>
      <c r="CS42" s="164" t="e">
        <f>CI42*Refining!$F$12</f>
        <v>#VALUE!</v>
      </c>
      <c r="CT42" s="185" t="e">
        <f t="shared" ref="CT42:DM42" si="170">IF(BZ42 = 0, "", BZ42)</f>
        <v>#VALUE!</v>
      </c>
      <c r="CU42" s="186" t="e">
        <f t="shared" si="170"/>
        <v>#VALUE!</v>
      </c>
      <c r="CV42" s="186" t="e">
        <f t="shared" si="170"/>
        <v>#VALUE!</v>
      </c>
      <c r="CW42" s="186" t="e">
        <f t="shared" si="170"/>
        <v>#VALUE!</v>
      </c>
      <c r="CX42" s="186" t="e">
        <f t="shared" si="170"/>
        <v>#VALUE!</v>
      </c>
      <c r="CY42" s="186" t="e">
        <f t="shared" si="170"/>
        <v>#VALUE!</v>
      </c>
      <c r="CZ42" s="186" t="e">
        <f t="shared" si="170"/>
        <v>#VALUE!</v>
      </c>
      <c r="DA42" s="186" t="e">
        <f t="shared" si="170"/>
        <v>#VALUE!</v>
      </c>
      <c r="DB42" s="186" t="e">
        <f t="shared" si="170"/>
        <v>#VALUE!</v>
      </c>
      <c r="DC42" s="187" t="e">
        <f t="shared" si="170"/>
        <v>#VALUE!</v>
      </c>
      <c r="DD42" s="185" t="e">
        <f t="shared" si="170"/>
        <v>#VALUE!</v>
      </c>
      <c r="DE42" s="186" t="e">
        <f t="shared" si="170"/>
        <v>#VALUE!</v>
      </c>
      <c r="DF42" s="186" t="e">
        <f t="shared" si="170"/>
        <v>#VALUE!</v>
      </c>
      <c r="DG42" s="186" t="e">
        <f t="shared" si="170"/>
        <v>#VALUE!</v>
      </c>
      <c r="DH42" s="188" t="e">
        <f t="shared" si="170"/>
        <v>#VALUE!</v>
      </c>
      <c r="DI42" s="186" t="e">
        <f t="shared" si="170"/>
        <v>#VALUE!</v>
      </c>
      <c r="DJ42" s="186" t="e">
        <f t="shared" si="170"/>
        <v>#VALUE!</v>
      </c>
      <c r="DK42" s="186" t="e">
        <f t="shared" si="170"/>
        <v>#VALUE!</v>
      </c>
      <c r="DL42" s="186" t="e">
        <f t="shared" si="170"/>
        <v>#VALUE!</v>
      </c>
      <c r="DM42" s="187" t="e">
        <f t="shared" si="170"/>
        <v>#VALUE!</v>
      </c>
      <c r="DN42" s="185" t="e">
        <f t="shared" si="11"/>
        <v>#VALUE!</v>
      </c>
      <c r="DO42" s="189" t="e">
        <f t="shared" si="12"/>
        <v>#VALUE!</v>
      </c>
      <c r="DP42" s="120" t="e">
        <f t="shared" si="13"/>
        <v>#VALUE!</v>
      </c>
      <c r="DQ42" s="133" t="e">
        <f>CT42*'Ores &amp; Ingots'!$C$3+CU42*'Ores &amp; Ingots'!$C$4+CV42*'Ores &amp; Ingots'!$C$5+CW42*'Ores &amp; Ingots'!$C$6+CX42*'Ores &amp; Ingots'!$C$7+CY42*'Ores &amp; Ingots'!$C$8+CZ42*'Ores &amp; Ingots'!$C$9+DA42*'Ores &amp; Ingots'!$C$10+DB42*'Ores &amp; Ingots'!$C$11+DC42*'Ores &amp; Ingots'!$C$12</f>
        <v>#VALUE!</v>
      </c>
      <c r="DR42" s="133" t="e">
        <f>DD42*'Ores &amp; Ingots'!$B$3+DE42*'Ores &amp; Ingots'!$B$4+DF42*'Ores &amp; Ingots'!$B$5+DG42*'Ores &amp; Ingots'!$B$6+DH42*'Ores &amp; Ingots'!$B$7+DI42*'Ores &amp; Ingots'!$B$8+DJ42*'Ores &amp; Ingots'!$B$9+DK42*'Ores &amp; Ingots'!$B$10+DL42*'Ores &amp; Ingots'!$B$11+DM42*'Ores &amp; Ingots'!$B$12</f>
        <v>#VALUE!</v>
      </c>
      <c r="DS42" s="189" t="e">
        <f>CT42*Refining!$G$3+CU42*Refining!$G$4+CV42*Refining!$G$5+CW42*Refining!$G$6+CX42*Refining!$G$7+CY42*Refining!$G$8+CZ42*Refining!$G$9+DA42*Refining!$G$10+DB42*Refining!$G$11+DC42*Refining!$G$12</f>
        <v>#VALUE!</v>
      </c>
      <c r="DT42" s="189" t="e">
        <f t="shared" si="14"/>
        <v>#VALUE!</v>
      </c>
      <c r="DU42" s="192" t="e">
        <f t="shared" si="15"/>
        <v>#VALUE!</v>
      </c>
      <c r="DV42" s="185" t="e">
        <f t="shared" si="16"/>
        <v>#VALUE!</v>
      </c>
      <c r="DW42" s="194" t="e">
        <f t="shared" ref="DW42:DX42" si="171">DV42/60</f>
        <v>#VALUE!</v>
      </c>
      <c r="DX42" s="194" t="e">
        <f t="shared" si="171"/>
        <v>#VALUE!</v>
      </c>
      <c r="DY42" s="185" t="e">
        <f t="shared" si="18"/>
        <v>#VALUE!</v>
      </c>
      <c r="DZ42" s="194" t="e">
        <f t="shared" ref="DZ42:EA42" si="172">DY42/1000</f>
        <v>#VALUE!</v>
      </c>
      <c r="EA42" s="196" t="e">
        <f t="shared" si="172"/>
        <v>#VALUE!</v>
      </c>
      <c r="EB42" s="130" t="e">
        <f t="shared" si="20"/>
        <v>#VALUE!</v>
      </c>
      <c r="EC42" s="132" t="e">
        <f t="shared" si="21"/>
        <v>#VALUE!</v>
      </c>
      <c r="ED42" s="133">
        <v>188</v>
      </c>
    </row>
    <row r="43" spans="1:134" ht="12.75" x14ac:dyDescent="0.2">
      <c r="A43" s="865"/>
      <c r="B43" s="297" t="s">
        <v>267</v>
      </c>
      <c r="C43" s="216" t="s">
        <v>155</v>
      </c>
      <c r="D43" s="216">
        <v>1</v>
      </c>
      <c r="E43" s="216">
        <v>1</v>
      </c>
      <c r="F43" s="216">
        <v>1</v>
      </c>
      <c r="G43" s="229">
        <f t="shared" si="0"/>
        <v>0.125</v>
      </c>
      <c r="H43" s="230">
        <v>8</v>
      </c>
      <c r="I43" s="230">
        <v>8</v>
      </c>
      <c r="J43" s="230">
        <f>H43/Main!$D$9</f>
        <v>1.6</v>
      </c>
      <c r="K43" s="230">
        <f>I43/Main!$D$10</f>
        <v>4</v>
      </c>
      <c r="L43" s="230">
        <f t="shared" si="1"/>
        <v>2.5</v>
      </c>
      <c r="M43" s="230">
        <v>1</v>
      </c>
      <c r="N43" s="233"/>
      <c r="O43" s="232" t="s">
        <v>28</v>
      </c>
      <c r="P43" s="232"/>
      <c r="Q43" s="233"/>
      <c r="R43" s="234"/>
      <c r="S43" s="233"/>
      <c r="T43" s="233"/>
      <c r="U43" s="325"/>
      <c r="V43" s="233"/>
      <c r="W43" s="235"/>
      <c r="X43" s="226">
        <v>1</v>
      </c>
      <c r="Y43" s="226">
        <v>0</v>
      </c>
      <c r="Z43" s="226">
        <v>1</v>
      </c>
      <c r="AA43" s="226">
        <v>0</v>
      </c>
      <c r="AB43" s="226">
        <v>1</v>
      </c>
      <c r="AC43" s="226">
        <v>1</v>
      </c>
      <c r="AD43" s="226">
        <v>0</v>
      </c>
      <c r="AE43" s="226">
        <v>1</v>
      </c>
      <c r="AF43" s="226">
        <v>0</v>
      </c>
      <c r="AG43" s="226">
        <v>0</v>
      </c>
      <c r="AH43" s="226">
        <v>0</v>
      </c>
      <c r="AI43" s="226">
        <v>0</v>
      </c>
      <c r="AJ43" s="226">
        <v>0</v>
      </c>
      <c r="AK43" s="226">
        <v>0</v>
      </c>
      <c r="AL43" s="226">
        <v>0</v>
      </c>
      <c r="AM43" s="226">
        <v>0</v>
      </c>
      <c r="AN43" s="226">
        <v>0</v>
      </c>
      <c r="AO43" s="227">
        <v>1</v>
      </c>
      <c r="AP43" s="226">
        <v>0</v>
      </c>
      <c r="AQ43" s="226">
        <v>0</v>
      </c>
      <c r="AR43" s="226">
        <v>0</v>
      </c>
      <c r="AS43" s="225">
        <f t="shared" ref="AS43:BM43" si="173">IF(X43 = 0, "", X43)</f>
        <v>1</v>
      </c>
      <c r="AT43" s="216" t="str">
        <f t="shared" si="173"/>
        <v/>
      </c>
      <c r="AU43" s="226">
        <f t="shared" si="173"/>
        <v>1</v>
      </c>
      <c r="AV43" s="216" t="str">
        <f t="shared" si="173"/>
        <v/>
      </c>
      <c r="AW43" s="226">
        <f t="shared" si="173"/>
        <v>1</v>
      </c>
      <c r="AX43" s="226">
        <f t="shared" si="173"/>
        <v>1</v>
      </c>
      <c r="AY43" s="216" t="str">
        <f t="shared" si="173"/>
        <v/>
      </c>
      <c r="AZ43" s="226">
        <f t="shared" si="173"/>
        <v>1</v>
      </c>
      <c r="BA43" s="216" t="str">
        <f t="shared" si="173"/>
        <v/>
      </c>
      <c r="BB43" s="216" t="str">
        <f t="shared" si="173"/>
        <v/>
      </c>
      <c r="BC43" s="216" t="str">
        <f t="shared" si="173"/>
        <v/>
      </c>
      <c r="BD43" s="216" t="str">
        <f t="shared" si="173"/>
        <v/>
      </c>
      <c r="BE43" s="216" t="str">
        <f t="shared" si="173"/>
        <v/>
      </c>
      <c r="BF43" s="216" t="str">
        <f t="shared" si="173"/>
        <v/>
      </c>
      <c r="BG43" s="216" t="str">
        <f t="shared" si="173"/>
        <v/>
      </c>
      <c r="BH43" s="216" t="str">
        <f t="shared" si="173"/>
        <v/>
      </c>
      <c r="BI43" s="216" t="str">
        <f t="shared" si="173"/>
        <v/>
      </c>
      <c r="BJ43" s="227">
        <f t="shared" si="173"/>
        <v>1</v>
      </c>
      <c r="BK43" s="216" t="str">
        <f t="shared" si="173"/>
        <v/>
      </c>
      <c r="BL43" s="216" t="str">
        <f t="shared" si="173"/>
        <v/>
      </c>
      <c r="BM43" s="231" t="str">
        <f t="shared" si="173"/>
        <v/>
      </c>
      <c r="BN43" s="225" t="e">
        <f>$AS43*Assembly!Z$4+$AT43*Assembly!Z$5+$AU43*Assembly!Z$6+$AV43*Assembly!Z$7+$AW43*Assembly!Z$8+$AX43*Assembly!Z$9+$AY43*Assembly!Z$10+$AZ43*Assembly!Z$11+$BA43*Assembly!Z$12+$BB43*Assembly!Z$13+$BC43*Assembly!Z$14+$BD43*Assembly!Z$15+$BE43*Assembly!Z$16+$BF43*Assembly!Z$17+$BG43*Assembly!Z$18+$BH43*Assembly!Z$19+$BI43*Assembly!Z$20+$BJ43*Assembly!Z$21+$BK43*Assembly!Z$22+$BL43*Assembly!Z$23+$BM43*Assembly!Z$24</f>
        <v>#VALUE!</v>
      </c>
      <c r="BO43" s="226" t="e">
        <f t="shared" si="3"/>
        <v>#VALUE!</v>
      </c>
      <c r="BP43" s="226"/>
      <c r="BQ43" s="226" t="e">
        <f>$AS43*Assembly!AD$4+$AT43*Assembly!AD$5+$AU43*Assembly!AD$6+$AV43*Assembly!AD$7+$AW43*Assembly!AD$8+$AX43*Assembly!AD$9+$AY43*Assembly!AD$10+$AZ43*Assembly!AD$11+$BA43*Assembly!AD$12+$BB43*Assembly!AD$13+$BC43*Assembly!AD$14+$BD43*Assembly!AD$15+$BE43*Assembly!AD$16+$BF43*Assembly!AD$17+$BG43*Assembly!AD$18+$BH43*Assembly!AD$19+$BI43*Assembly!AD$20+$BJ43*Assembly!AD$21+$BK43*Assembly!AD$22+$BL43*Assembly!AD$23+$BM43*Assembly!AD$24</f>
        <v>#VALUE!</v>
      </c>
      <c r="BR43" s="236" t="e">
        <f t="shared" si="4"/>
        <v>#VALUE!</v>
      </c>
      <c r="BS43" s="237" t="e">
        <f t="shared" si="5"/>
        <v>#VALUE!</v>
      </c>
      <c r="BT43" s="238" t="e">
        <f t="shared" si="6"/>
        <v>#VALUE!</v>
      </c>
      <c r="BU43" s="237" t="e">
        <f t="shared" si="7"/>
        <v>#VALUE!</v>
      </c>
      <c r="BV43" s="226" t="e">
        <f>$AS43*Assembly!Y$4+$AT43*Assembly!Y$5+$AU43*Assembly!Y$6+$AV43*Assembly!Y$7+$AW43*Assembly!Y$8+$AX43*Assembly!Y$9+$AY43*Assembly!Y$10+$AZ43*Assembly!Y$11+$BA43*Assembly!Y$12+$BB43*Assembly!Y$13+$BC43*Assembly!Y$14+$BD43*Assembly!Y$15+$BE43*Assembly!Y$16+$BF43*Assembly!Y$17+$BG43*Assembly!Y$18+$BH43*Assembly!Y$19+$BI43*Assembly!Y$20+$BJ43*Assembly!Y$21+$BK43*Assembly!Y$22+$BL43*Assembly!Y$23+$BM43*Assembly!Y$24</f>
        <v>#VALUE!</v>
      </c>
      <c r="BW43" s="226" t="e">
        <f t="shared" si="8"/>
        <v>#VALUE!</v>
      </c>
      <c r="BX43" s="239" t="e">
        <f t="shared" si="9"/>
        <v>#VALUE!</v>
      </c>
      <c r="BY43" s="240" t="e">
        <f>$AS43*Assembly!AC$4+$AT43*Assembly!AC$5+$AU43*Assembly!AC$6+$AV43*Assembly!AC$7+$AW43*Assembly!AC$8+$AX43*Assembly!AC$9+$AY43*Assembly!AC$10+$AZ43*Assembly!AC$11+$BA43*Assembly!AC$12+$BB43*Assembly!AC$13+$BC43*Assembly!AC$14+$BD43*Assembly!AC$15+$BE43*Assembly!AC$16+$BF43*Assembly!AC$17+$BG43*Assembly!AC$18+$BH43*Assembly!AC$19+$BI43*Assembly!AC$20+$BJ43*Assembly!AC$21+$BK43*Assembly!AC$22+$BL43*Assembly!AC$23+$BM43*Assembly!AC$24</f>
        <v>#VALUE!</v>
      </c>
      <c r="BZ43" s="232" t="e">
        <f>$AS43*Assembly!M$4+$AT43*Assembly!M$5+$AU43*Assembly!M$6+$AV43*Assembly!M$7+$AW43*Assembly!M$8+$AX43*Assembly!M$9+$AY43*Assembly!M$10+$AZ43*Assembly!M$11+$BA43*Assembly!M$12+$BB43*Assembly!M$13+$BC43*Assembly!M$14+$BD43*Assembly!M$15+$BE43*Assembly!M$16+$BF43*Assembly!M$17+$BG43*Assembly!M$18+$BH43*Assembly!M$19+$BI43*Assembly!M$20+$BJ43*Assembly!M$21+$BK43*Assembly!M$22+$BL43*Assembly!M$23+$BM43*Assembly!M$24</f>
        <v>#VALUE!</v>
      </c>
      <c r="CA43" s="232" t="e">
        <f>$AS43*Assembly!N$4+$AT43*Assembly!N$5+$AU43*Assembly!N$6+$AV43*Assembly!N$7+$AW43*Assembly!N$8+$AX43*Assembly!N$9+$AY43*Assembly!N$10+$AZ43*Assembly!N$11+$BA43*Assembly!N$12+$BB43*Assembly!N$13+$BC43*Assembly!N$14+$BD43*Assembly!N$15+$BE43*Assembly!N$16+$BF43*Assembly!N$17+$BG43*Assembly!N$18+$BH43*Assembly!N$19+$BI43*Assembly!N$20+$BJ43*Assembly!N$21+$BK43*Assembly!N$22+$BL43*Assembly!N$23+$BM43*Assembly!N$24</f>
        <v>#VALUE!</v>
      </c>
      <c r="CB43" s="232" t="e">
        <f>$AS43*Assembly!O$4+$AT43*Assembly!O$5+$AU43*Assembly!O$6+$AV43*Assembly!O$7+$AW43*Assembly!O$8+$AX43*Assembly!O$9+$AY43*Assembly!O$10+$AZ43*Assembly!O$11+$BA43*Assembly!O$12+$BB43*Assembly!O$13+$BC43*Assembly!O$14+$BD43*Assembly!O$15+$BE43*Assembly!O$16+$BF43*Assembly!O$17+$BG43*Assembly!O$18+$BH43*Assembly!O$19+$BI43*Assembly!O$20+$BJ43*Assembly!O$21+$BK43*Assembly!O$22+$BL43*Assembly!O$23+$BM43*Assembly!O$24</f>
        <v>#VALUE!</v>
      </c>
      <c r="CC43" s="230" t="e">
        <f>$AS43*Assembly!P$4+$AT43*Assembly!P$5+$AU43*Assembly!P$6+$AV43*Assembly!P$7+$AW43*Assembly!P$8+$AX43*Assembly!P$9+$AY43*Assembly!P$10+$AZ43*Assembly!P$11+$BA43*Assembly!P$12+$BB43*Assembly!P$13+$BC43*Assembly!P$14+$BD43*Assembly!P$15+$BE43*Assembly!P$16+$BF43*Assembly!P$17+$BG43*Assembly!P$18+$BH43*Assembly!P$19+$BI43*Assembly!P$20+$BJ43*Assembly!P$21+$BK43*Assembly!P$22+$BL43*Assembly!P$23+$BM43*Assembly!P$24</f>
        <v>#VALUE!</v>
      </c>
      <c r="CD43" s="230" t="e">
        <f>$AS43*Assembly!Q$4+$AT43*Assembly!Q$5+$AU43*Assembly!Q$6+$AV43*Assembly!Q$7+$AW43*Assembly!Q$8+$AX43*Assembly!Q$9+$AY43*Assembly!Q$10+$AZ43*Assembly!Q$11+$BA43*Assembly!Q$12+$BB43*Assembly!Q$13+$BC43*Assembly!Q$14+$BD43*Assembly!Q$15+$BE43*Assembly!Q$16+$BF43*Assembly!Q$17+$BG43*Assembly!Q$18+$BH43*Assembly!Q$19+$BI43*Assembly!Q$20+$BJ43*Assembly!Q$21+$BK43*Assembly!Q$22+$BL43*Assembly!Q$23+$BM43*Assembly!Q$24</f>
        <v>#VALUE!</v>
      </c>
      <c r="CE43" s="232" t="e">
        <f>$AS43*Assembly!R$4+$AT43*Assembly!R$5+$AU43*Assembly!R$6+$AV43*Assembly!R$7+$AW43*Assembly!R$8+$AX43*Assembly!R$9+$AY43*Assembly!R$10+$AZ43*Assembly!R$11+$BA43*Assembly!R$12+$BB43*Assembly!R$13+$BC43*Assembly!R$14+$BD43*Assembly!R$15+$BE43*Assembly!R$16+$BF43*Assembly!R$17+$BG43*Assembly!R$18+$BH43*Assembly!R$19+$BI43*Assembly!R$20+$BJ43*Assembly!R$21+$BK43*Assembly!R$22+$BL43*Assembly!R$23+$BM43*Assembly!R$24</f>
        <v>#VALUE!</v>
      </c>
      <c r="CF43" s="230" t="e">
        <f>$AS43*Assembly!S$4+$AT43*Assembly!S$5+$AU43*Assembly!S$6+$AV43*Assembly!S$7+$AW43*Assembly!S$8+$AX43*Assembly!S$9+$AY43*Assembly!S$10+$AZ43*Assembly!S$11+$BA43*Assembly!S$12+$BB43*Assembly!S$13+$BC43*Assembly!S$14+$BD43*Assembly!S$15+$BE43*Assembly!S$16+$BF43*Assembly!S$17+$BG43*Assembly!S$18+$BH43*Assembly!S$19+$BI43*Assembly!S$20+$BJ43*Assembly!S$21+$BK43*Assembly!S$22+$BL43*Assembly!S$23+$BM43*Assembly!S$24</f>
        <v>#VALUE!</v>
      </c>
      <c r="CG43" s="230" t="e">
        <f>$AS43*Assembly!T$4+$AT43*Assembly!T$5+$AU43*Assembly!T$6+$AV43*Assembly!T$7+$AW43*Assembly!T$8+$AX43*Assembly!T$9+$AY43*Assembly!T$10+$AZ43*Assembly!T$11+$BA43*Assembly!T$12+$BB43*Assembly!T$13+$BC43*Assembly!T$14+$BD43*Assembly!T$15+$BE43*Assembly!T$16+$BF43*Assembly!T$17+$BG43*Assembly!T$18+$BH43*Assembly!T$19+$BI43*Assembly!T$20+$BJ43*Assembly!T$21+$BK43*Assembly!T$22+$BL43*Assembly!T$23+$BM43*Assembly!T$24</f>
        <v>#VALUE!</v>
      </c>
      <c r="CH43" s="230" t="e">
        <f>$AS43*Assembly!U$4+$AT43*Assembly!U$5+$AU43*Assembly!U$6+$AV43*Assembly!U$7+$AW43*Assembly!U$8+$AX43*Assembly!U$9+$AY43*Assembly!U$10+$AZ43*Assembly!U$11+$BA43*Assembly!U$12+$BB43*Assembly!U$13+$BC43*Assembly!U$14+$BD43*Assembly!U$15+$BE43*Assembly!U$16+$BF43*Assembly!U$17+$BG43*Assembly!U$18+$BH43*Assembly!U$19+$BI43*Assembly!U$20+$BJ43*Assembly!U$21+$BK43*Assembly!U$22+$BL43*Assembly!U$23+$BM43*Assembly!U$24</f>
        <v>#VALUE!</v>
      </c>
      <c r="CI43" s="232" t="e">
        <f>$AS43*Assembly!V$4+$AT43*Assembly!V$5+$AU43*Assembly!V$6+$AV43*Assembly!V$7+$AW43*Assembly!V$8+$AX43*Assembly!V$9+$AY43*Assembly!V$10+$AZ43*Assembly!V$11+$BA43*Assembly!V$12+$BB43*Assembly!V$13+$BC43*Assembly!V$14+$BD43*Assembly!V$15+$BE43*Assembly!V$16+$BF43*Assembly!V$17+$BG43*Assembly!V$18+$BH43*Assembly!V$19+$BI43*Assembly!V$20+$BJ43*Assembly!V$21+$BK43*Assembly!V$22+$BL43*Assembly!V$23+$BM43*Assembly!V$24</f>
        <v>#VALUE!</v>
      </c>
      <c r="CJ43" s="232" t="e">
        <f>BZ43*Refining!$F$3</f>
        <v>#VALUE!</v>
      </c>
      <c r="CK43" s="232" t="e">
        <f>CA43*Refining!$F$4</f>
        <v>#VALUE!</v>
      </c>
      <c r="CL43" s="232" t="e">
        <f>CB43*Refining!$F$5</f>
        <v>#VALUE!</v>
      </c>
      <c r="CM43" s="232" t="e">
        <f>CC43*Refining!$F$6</f>
        <v>#VALUE!</v>
      </c>
      <c r="CN43" s="232" t="e">
        <f>CD43*Refining!$F$7</f>
        <v>#VALUE!</v>
      </c>
      <c r="CO43" s="232" t="e">
        <f>CE43*Refining!$F$8</f>
        <v>#VALUE!</v>
      </c>
      <c r="CP43" s="232" t="e">
        <f>CF43*Refining!$F$9</f>
        <v>#VALUE!</v>
      </c>
      <c r="CQ43" s="232" t="e">
        <f>CG43*Refining!$F$10</f>
        <v>#VALUE!</v>
      </c>
      <c r="CR43" s="232" t="e">
        <f>CH43*Refining!$F$11</f>
        <v>#VALUE!</v>
      </c>
      <c r="CS43" s="232" t="e">
        <f>CI43*Refining!$F$12</f>
        <v>#VALUE!</v>
      </c>
      <c r="CT43" s="243" t="e">
        <f t="shared" ref="CT43:DM43" si="174">IF(BZ43 = 0, "", BZ43)</f>
        <v>#VALUE!</v>
      </c>
      <c r="CU43" s="246" t="e">
        <f t="shared" si="174"/>
        <v>#VALUE!</v>
      </c>
      <c r="CV43" s="246" t="e">
        <f t="shared" si="174"/>
        <v>#VALUE!</v>
      </c>
      <c r="CW43" s="246" t="e">
        <f t="shared" si="174"/>
        <v>#VALUE!</v>
      </c>
      <c r="CX43" s="246" t="e">
        <f t="shared" si="174"/>
        <v>#VALUE!</v>
      </c>
      <c r="CY43" s="246" t="e">
        <f t="shared" si="174"/>
        <v>#VALUE!</v>
      </c>
      <c r="CZ43" s="246" t="e">
        <f t="shared" si="174"/>
        <v>#VALUE!</v>
      </c>
      <c r="DA43" s="246" t="e">
        <f t="shared" si="174"/>
        <v>#VALUE!</v>
      </c>
      <c r="DB43" s="246" t="e">
        <f t="shared" si="174"/>
        <v>#VALUE!</v>
      </c>
      <c r="DC43" s="251" t="e">
        <f t="shared" si="174"/>
        <v>#VALUE!</v>
      </c>
      <c r="DD43" s="243" t="e">
        <f t="shared" si="174"/>
        <v>#VALUE!</v>
      </c>
      <c r="DE43" s="246" t="e">
        <f t="shared" si="174"/>
        <v>#VALUE!</v>
      </c>
      <c r="DF43" s="246" t="e">
        <f t="shared" si="174"/>
        <v>#VALUE!</v>
      </c>
      <c r="DG43" s="246" t="e">
        <f t="shared" si="174"/>
        <v>#VALUE!</v>
      </c>
      <c r="DH43" s="326" t="e">
        <f t="shared" si="174"/>
        <v>#VALUE!</v>
      </c>
      <c r="DI43" s="246" t="e">
        <f t="shared" si="174"/>
        <v>#VALUE!</v>
      </c>
      <c r="DJ43" s="246" t="e">
        <f t="shared" si="174"/>
        <v>#VALUE!</v>
      </c>
      <c r="DK43" s="246" t="e">
        <f t="shared" si="174"/>
        <v>#VALUE!</v>
      </c>
      <c r="DL43" s="246" t="e">
        <f t="shared" si="174"/>
        <v>#VALUE!</v>
      </c>
      <c r="DM43" s="251" t="e">
        <f t="shared" si="174"/>
        <v>#VALUE!</v>
      </c>
      <c r="DN43" s="243" t="e">
        <f t="shared" si="11"/>
        <v>#VALUE!</v>
      </c>
      <c r="DO43" s="245" t="e">
        <f t="shared" si="12"/>
        <v>#VALUE!</v>
      </c>
      <c r="DP43" s="263" t="e">
        <f t="shared" si="13"/>
        <v>#VALUE!</v>
      </c>
      <c r="DQ43" s="226" t="e">
        <f>CT43*'Ores &amp; Ingots'!$C$3+CU43*'Ores &amp; Ingots'!$C$4+CV43*'Ores &amp; Ingots'!$C$5+CW43*'Ores &amp; Ingots'!$C$6+CX43*'Ores &amp; Ingots'!$C$7+CY43*'Ores &amp; Ingots'!$C$8+CZ43*'Ores &amp; Ingots'!$C$9+DA43*'Ores &amp; Ingots'!$C$10+DB43*'Ores &amp; Ingots'!$C$11+DC43*'Ores &amp; Ingots'!$C$12</f>
        <v>#VALUE!</v>
      </c>
      <c r="DR43" s="226" t="e">
        <f>DD43*'Ores &amp; Ingots'!$B$3+DE43*'Ores &amp; Ingots'!$B$4+DF43*'Ores &amp; Ingots'!$B$5+DG43*'Ores &amp; Ingots'!$B$6+DH43*'Ores &amp; Ingots'!$B$7+DI43*'Ores &amp; Ingots'!$B$8+DJ43*'Ores &amp; Ingots'!$B$9+DK43*'Ores &amp; Ingots'!$B$10+DL43*'Ores &amp; Ingots'!$B$11+DM43*'Ores &amp; Ingots'!$B$12</f>
        <v>#VALUE!</v>
      </c>
      <c r="DS43" s="245" t="e">
        <f>CT43*Refining!$G$3+CU43*Refining!$G$4+CV43*Refining!$G$5+CW43*Refining!$G$6+CX43*Refining!$G$7+CY43*Refining!$G$8+CZ43*Refining!$G$9+DA43*Refining!$G$10+DB43*Refining!$G$11+DC43*Refining!$G$12</f>
        <v>#VALUE!</v>
      </c>
      <c r="DT43" s="189" t="e">
        <f t="shared" si="14"/>
        <v>#VALUE!</v>
      </c>
      <c r="DU43" s="260" t="e">
        <f t="shared" si="15"/>
        <v>#VALUE!</v>
      </c>
      <c r="DV43" s="243" t="e">
        <f t="shared" si="16"/>
        <v>#VALUE!</v>
      </c>
      <c r="DW43" s="262" t="e">
        <f t="shared" ref="DW43:DX43" si="175">DV43/60</f>
        <v>#VALUE!</v>
      </c>
      <c r="DX43" s="262" t="e">
        <f t="shared" si="175"/>
        <v>#VALUE!</v>
      </c>
      <c r="DY43" s="243" t="e">
        <f t="shared" si="18"/>
        <v>#VALUE!</v>
      </c>
      <c r="DZ43" s="262" t="e">
        <f t="shared" ref="DZ43:EA43" si="176">DY43/1000</f>
        <v>#VALUE!</v>
      </c>
      <c r="EA43" s="264" t="e">
        <f t="shared" si="176"/>
        <v>#VALUE!</v>
      </c>
      <c r="EB43" s="239" t="e">
        <f t="shared" si="20"/>
        <v>#VALUE!</v>
      </c>
      <c r="EC43" s="266" t="e">
        <f t="shared" si="21"/>
        <v>#VALUE!</v>
      </c>
      <c r="ED43" s="133" t="s">
        <v>28</v>
      </c>
    </row>
    <row r="44" spans="1:134" ht="12.75" x14ac:dyDescent="0.2">
      <c r="A44" s="893" t="s">
        <v>268</v>
      </c>
      <c r="B44" s="55" t="s">
        <v>269</v>
      </c>
      <c r="C44" s="56" t="s">
        <v>156</v>
      </c>
      <c r="D44" s="56">
        <v>2</v>
      </c>
      <c r="E44" s="56">
        <v>4</v>
      </c>
      <c r="F44" s="56">
        <v>2</v>
      </c>
      <c r="G44" s="328">
        <f t="shared" si="0"/>
        <v>250</v>
      </c>
      <c r="H44" s="329">
        <v>70</v>
      </c>
      <c r="I44" s="329">
        <v>70</v>
      </c>
      <c r="J44" s="329">
        <f>H44/Main!$D$9</f>
        <v>14</v>
      </c>
      <c r="K44" s="329">
        <f>I44/Main!$D$10</f>
        <v>35</v>
      </c>
      <c r="L44" s="329">
        <f t="shared" si="1"/>
        <v>2.5</v>
      </c>
      <c r="M44" s="329">
        <v>1</v>
      </c>
      <c r="N44" s="330">
        <v>1000</v>
      </c>
      <c r="O44" s="330">
        <v>560000</v>
      </c>
      <c r="P44" s="330">
        <v>4000</v>
      </c>
      <c r="Q44" s="330">
        <f>P44*Main!$D$6</f>
        <v>40000</v>
      </c>
      <c r="R44" s="331"/>
      <c r="S44" s="332"/>
      <c r="T44" s="332"/>
      <c r="U44" s="333" t="s">
        <v>270</v>
      </c>
      <c r="V44" s="332"/>
      <c r="W44" s="334" t="s">
        <v>34</v>
      </c>
      <c r="X44" s="81">
        <v>1200</v>
      </c>
      <c r="Y44" s="81">
        <v>0</v>
      </c>
      <c r="Z44" s="81">
        <v>0</v>
      </c>
      <c r="AA44" s="81">
        <v>20</v>
      </c>
      <c r="AB44" s="81">
        <v>40</v>
      </c>
      <c r="AC44" s="81">
        <v>0</v>
      </c>
      <c r="AD44" s="81">
        <v>16</v>
      </c>
      <c r="AE44" s="83">
        <v>20</v>
      </c>
      <c r="AF44" s="81">
        <v>0</v>
      </c>
      <c r="AG44" s="81">
        <v>0</v>
      </c>
      <c r="AH44" s="81">
        <v>0</v>
      </c>
      <c r="AI44" s="81">
        <v>0</v>
      </c>
      <c r="AJ44" s="81">
        <v>0</v>
      </c>
      <c r="AK44" s="81">
        <v>0</v>
      </c>
      <c r="AL44" s="81">
        <v>0</v>
      </c>
      <c r="AM44" s="81">
        <v>0</v>
      </c>
      <c r="AN44" s="81">
        <v>0</v>
      </c>
      <c r="AO44" s="81">
        <v>0</v>
      </c>
      <c r="AP44" s="81">
        <v>0</v>
      </c>
      <c r="AQ44" s="81">
        <v>0</v>
      </c>
      <c r="AR44" s="81">
        <v>0</v>
      </c>
      <c r="AS44" s="93">
        <f t="shared" ref="AS44:BM44" si="177">IF(X44 = 0, "", X44)</f>
        <v>1200</v>
      </c>
      <c r="AT44" s="56" t="str">
        <f t="shared" si="177"/>
        <v/>
      </c>
      <c r="AU44" s="56" t="str">
        <f t="shared" si="177"/>
        <v/>
      </c>
      <c r="AV44" s="81">
        <f t="shared" si="177"/>
        <v>20</v>
      </c>
      <c r="AW44" s="81">
        <f t="shared" si="177"/>
        <v>40</v>
      </c>
      <c r="AX44" s="56" t="str">
        <f t="shared" si="177"/>
        <v/>
      </c>
      <c r="AY44" s="81">
        <f t="shared" si="177"/>
        <v>16</v>
      </c>
      <c r="AZ44" s="83">
        <f t="shared" si="177"/>
        <v>20</v>
      </c>
      <c r="BA44" s="56" t="str">
        <f t="shared" si="177"/>
        <v/>
      </c>
      <c r="BB44" s="56" t="str">
        <f t="shared" si="177"/>
        <v/>
      </c>
      <c r="BC44" s="56" t="str">
        <f t="shared" si="177"/>
        <v/>
      </c>
      <c r="BD44" s="56" t="str">
        <f t="shared" si="177"/>
        <v/>
      </c>
      <c r="BE44" s="56" t="str">
        <f t="shared" si="177"/>
        <v/>
      </c>
      <c r="BF44" s="56" t="str">
        <f t="shared" si="177"/>
        <v/>
      </c>
      <c r="BG44" s="56" t="str">
        <f t="shared" si="177"/>
        <v/>
      </c>
      <c r="BH44" s="56" t="str">
        <f t="shared" si="177"/>
        <v/>
      </c>
      <c r="BI44" s="56" t="str">
        <f t="shared" si="177"/>
        <v/>
      </c>
      <c r="BJ44" s="56" t="str">
        <f t="shared" si="177"/>
        <v/>
      </c>
      <c r="BK44" s="56" t="str">
        <f t="shared" si="177"/>
        <v/>
      </c>
      <c r="BL44" s="56" t="str">
        <f t="shared" si="177"/>
        <v/>
      </c>
      <c r="BM44" s="85" t="str">
        <f t="shared" si="177"/>
        <v/>
      </c>
      <c r="BN44" s="93" t="e">
        <f>$AS44*Assembly!Z$4+$AT44*Assembly!Z$5+$AU44*Assembly!Z$6+$AV44*Assembly!Z$7+$AW44*Assembly!Z$8+$AX44*Assembly!Z$9+$AY44*Assembly!Z$10+$AZ44*Assembly!Z$11+$BA44*Assembly!Z$12+$BB44*Assembly!Z$13+$BC44*Assembly!Z$14+$BD44*Assembly!Z$15+$BE44*Assembly!Z$16+$BF44*Assembly!Z$17+$BG44*Assembly!Z$18+$BH44*Assembly!Z$19+$BI44*Assembly!Z$20+$BJ44*Assembly!Z$21+$BK44*Assembly!Z$22+$BL44*Assembly!Z$23+$BM44*Assembly!Z$24</f>
        <v>#VALUE!</v>
      </c>
      <c r="BO44" s="81" t="e">
        <f t="shared" si="3"/>
        <v>#VALUE!</v>
      </c>
      <c r="BP44" s="312" t="e">
        <f t="shared" ref="BP44:BP52" si="178">IF(Q44 = "?", "?", Q44/BN44)</f>
        <v>#VALUE!</v>
      </c>
      <c r="BQ44" s="81" t="e">
        <f>$AS44*Assembly!AD$4+$AT44*Assembly!AD$5+$AU44*Assembly!AD$6+$AV44*Assembly!AD$7+$AW44*Assembly!AD$8+$AX44*Assembly!AD$9+$AY44*Assembly!AD$10+$AZ44*Assembly!AD$11+$BA44*Assembly!AD$12+$BB44*Assembly!AD$13+$BC44*Assembly!AD$14+$BD44*Assembly!AD$15+$BE44*Assembly!AD$16+$BF44*Assembly!AD$17+$BG44*Assembly!AD$18+$BH44*Assembly!AD$19+$BI44*Assembly!AD$20+$BJ44*Assembly!AD$21+$BK44*Assembly!AD$22+$BL44*Assembly!AD$23+$BM44*Assembly!AD$24</f>
        <v>#VALUE!</v>
      </c>
      <c r="BR44" s="98" t="e">
        <f t="shared" si="4"/>
        <v>#VALUE!</v>
      </c>
      <c r="BS44" s="99" t="e">
        <f t="shared" si="5"/>
        <v>#VALUE!</v>
      </c>
      <c r="BT44" s="101" t="e">
        <f t="shared" si="6"/>
        <v>#VALUE!</v>
      </c>
      <c r="BU44" s="99" t="e">
        <f t="shared" si="7"/>
        <v>#VALUE!</v>
      </c>
      <c r="BV44" s="81" t="e">
        <f>$AS44*Assembly!Y$4+$AT44*Assembly!Y$5+$AU44*Assembly!Y$6+$AV44*Assembly!Y$7+$AW44*Assembly!Y$8+$AX44*Assembly!Y$9+$AY44*Assembly!Y$10+$AZ44*Assembly!Y$11+$BA44*Assembly!Y$12+$BB44*Assembly!Y$13+$BC44*Assembly!Y$14+$BD44*Assembly!Y$15+$BE44*Assembly!Y$16+$BF44*Assembly!Y$17+$BG44*Assembly!Y$18+$BH44*Assembly!Y$19+$BI44*Assembly!Y$20+$BJ44*Assembly!Y$21+$BK44*Assembly!Y$22+$BL44*Assembly!Y$23+$BM44*Assembly!Y$24</f>
        <v>#VALUE!</v>
      </c>
      <c r="BW44" s="81" t="e">
        <f t="shared" si="8"/>
        <v>#VALUE!</v>
      </c>
      <c r="BX44" s="106" t="e">
        <f t="shared" si="9"/>
        <v>#VALUE!</v>
      </c>
      <c r="BY44" s="108" t="e">
        <f>$AS44*Assembly!AC$4+$AT44*Assembly!AC$5+$AU44*Assembly!AC$6+$AV44*Assembly!AC$7+$AW44*Assembly!AC$8+$AX44*Assembly!AC$9+$AY44*Assembly!AC$10+$AZ44*Assembly!AC$11+$BA44*Assembly!AC$12+$BB44*Assembly!AC$13+$BC44*Assembly!AC$14+$BD44*Assembly!AC$15+$BE44*Assembly!AC$16+$BF44*Assembly!AC$17+$BG44*Assembly!AC$18+$BH44*Assembly!AC$19+$BI44*Assembly!AC$20+$BJ44*Assembly!AC$21+$BK44*Assembly!AC$22+$BL44*Assembly!AC$23+$BM44*Assembly!AC$24</f>
        <v>#VALUE!</v>
      </c>
      <c r="BZ44" s="330" t="e">
        <f>$AS44*Assembly!M$4+$AT44*Assembly!M$5+$AU44*Assembly!M$6+$AV44*Assembly!M$7+$AW44*Assembly!M$8+$AX44*Assembly!M$9+$AY44*Assembly!M$10+$AZ44*Assembly!M$11+$BA44*Assembly!M$12+$BB44*Assembly!M$13+$BC44*Assembly!M$14+$BD44*Assembly!M$15+$BE44*Assembly!M$16+$BF44*Assembly!M$17+$BG44*Assembly!M$18+$BH44*Assembly!M$19+$BI44*Assembly!M$20+$BJ44*Assembly!M$21+$BK44*Assembly!M$22+$BL44*Assembly!M$23+$BM44*Assembly!M$24</f>
        <v>#VALUE!</v>
      </c>
      <c r="CA44" s="330" t="e">
        <f>$AS44*Assembly!N$4+$AT44*Assembly!N$5+$AU44*Assembly!N$6+$AV44*Assembly!N$7+$AW44*Assembly!N$8+$AX44*Assembly!N$9+$AY44*Assembly!N$10+$AZ44*Assembly!N$11+$BA44*Assembly!N$12+$BB44*Assembly!N$13+$BC44*Assembly!N$14+$BD44*Assembly!N$15+$BE44*Assembly!N$16+$BF44*Assembly!N$17+$BG44*Assembly!N$18+$BH44*Assembly!N$19+$BI44*Assembly!N$20+$BJ44*Assembly!N$21+$BK44*Assembly!N$22+$BL44*Assembly!N$23+$BM44*Assembly!N$24</f>
        <v>#VALUE!</v>
      </c>
      <c r="CB44" s="330" t="e">
        <f>$AS44*Assembly!O$4+$AT44*Assembly!O$5+$AU44*Assembly!O$6+$AV44*Assembly!O$7+$AW44*Assembly!O$8+$AX44*Assembly!O$9+$AY44*Assembly!O$10+$AZ44*Assembly!O$11+$BA44*Assembly!O$12+$BB44*Assembly!O$13+$BC44*Assembly!O$14+$BD44*Assembly!O$15+$BE44*Assembly!O$16+$BF44*Assembly!O$17+$BG44*Assembly!O$18+$BH44*Assembly!O$19+$BI44*Assembly!O$20+$BJ44*Assembly!O$21+$BK44*Assembly!O$22+$BL44*Assembly!O$23+$BM44*Assembly!O$24</f>
        <v>#VALUE!</v>
      </c>
      <c r="CC44" s="329" t="e">
        <f>$AS44*Assembly!P$4+$AT44*Assembly!P$5+$AU44*Assembly!P$6+$AV44*Assembly!P$7+$AW44*Assembly!P$8+$AX44*Assembly!P$9+$AY44*Assembly!P$10+$AZ44*Assembly!P$11+$BA44*Assembly!P$12+$BB44*Assembly!P$13+$BC44*Assembly!P$14+$BD44*Assembly!P$15+$BE44*Assembly!P$16+$BF44*Assembly!P$17+$BG44*Assembly!P$18+$BH44*Assembly!P$19+$BI44*Assembly!P$20+$BJ44*Assembly!P$21+$BK44*Assembly!P$22+$BL44*Assembly!P$23+$BM44*Assembly!P$24</f>
        <v>#VALUE!</v>
      </c>
      <c r="CD44" s="329" t="e">
        <f>$AS44*Assembly!Q$4+$AT44*Assembly!Q$5+$AU44*Assembly!Q$6+$AV44*Assembly!Q$7+$AW44*Assembly!Q$8+$AX44*Assembly!Q$9+$AY44*Assembly!Q$10+$AZ44*Assembly!Q$11+$BA44*Assembly!Q$12+$BB44*Assembly!Q$13+$BC44*Assembly!Q$14+$BD44*Assembly!Q$15+$BE44*Assembly!Q$16+$BF44*Assembly!Q$17+$BG44*Assembly!Q$18+$BH44*Assembly!Q$19+$BI44*Assembly!Q$20+$BJ44*Assembly!Q$21+$BK44*Assembly!Q$22+$BL44*Assembly!Q$23+$BM44*Assembly!Q$24</f>
        <v>#VALUE!</v>
      </c>
      <c r="CE44" s="330" t="e">
        <f>$AS44*Assembly!R$4+$AT44*Assembly!R$5+$AU44*Assembly!R$6+$AV44*Assembly!R$7+$AW44*Assembly!R$8+$AX44*Assembly!R$9+$AY44*Assembly!R$10+$AZ44*Assembly!R$11+$BA44*Assembly!R$12+$BB44*Assembly!R$13+$BC44*Assembly!R$14+$BD44*Assembly!R$15+$BE44*Assembly!R$16+$BF44*Assembly!R$17+$BG44*Assembly!R$18+$BH44*Assembly!R$19+$BI44*Assembly!R$20+$BJ44*Assembly!R$21+$BK44*Assembly!R$22+$BL44*Assembly!R$23+$BM44*Assembly!R$24</f>
        <v>#VALUE!</v>
      </c>
      <c r="CF44" s="329" t="e">
        <f>$AS44*Assembly!S$4+$AT44*Assembly!S$5+$AU44*Assembly!S$6+$AV44*Assembly!S$7+$AW44*Assembly!S$8+$AX44*Assembly!S$9+$AY44*Assembly!S$10+$AZ44*Assembly!S$11+$BA44*Assembly!S$12+$BB44*Assembly!S$13+$BC44*Assembly!S$14+$BD44*Assembly!S$15+$BE44*Assembly!S$16+$BF44*Assembly!S$17+$BG44*Assembly!S$18+$BH44*Assembly!S$19+$BI44*Assembly!S$20+$BJ44*Assembly!S$21+$BK44*Assembly!S$22+$BL44*Assembly!S$23+$BM44*Assembly!S$24</f>
        <v>#VALUE!</v>
      </c>
      <c r="CG44" s="329" t="e">
        <f>$AS44*Assembly!T$4+$AT44*Assembly!T$5+$AU44*Assembly!T$6+$AV44*Assembly!T$7+$AW44*Assembly!T$8+$AX44*Assembly!T$9+$AY44*Assembly!T$10+$AZ44*Assembly!T$11+$BA44*Assembly!T$12+$BB44*Assembly!T$13+$BC44*Assembly!T$14+$BD44*Assembly!T$15+$BE44*Assembly!T$16+$BF44*Assembly!T$17+$BG44*Assembly!T$18+$BH44*Assembly!T$19+$BI44*Assembly!T$20+$BJ44*Assembly!T$21+$BK44*Assembly!T$22+$BL44*Assembly!T$23+$BM44*Assembly!T$24</f>
        <v>#VALUE!</v>
      </c>
      <c r="CH44" s="329" t="e">
        <f>$AS44*Assembly!U$4+$AT44*Assembly!U$5+$AU44*Assembly!U$6+$AV44*Assembly!U$7+$AW44*Assembly!U$8+$AX44*Assembly!U$9+$AY44*Assembly!U$10+$AZ44*Assembly!U$11+$BA44*Assembly!U$12+$BB44*Assembly!U$13+$BC44*Assembly!U$14+$BD44*Assembly!U$15+$BE44*Assembly!U$16+$BF44*Assembly!U$17+$BG44*Assembly!U$18+$BH44*Assembly!U$19+$BI44*Assembly!U$20+$BJ44*Assembly!U$21+$BK44*Assembly!U$22+$BL44*Assembly!U$23+$BM44*Assembly!U$24</f>
        <v>#VALUE!</v>
      </c>
      <c r="CI44" s="330" t="e">
        <f>$AS44*Assembly!V$4+$AT44*Assembly!V$5+$AU44*Assembly!V$6+$AV44*Assembly!V$7+$AW44*Assembly!V$8+$AX44*Assembly!V$9+$AY44*Assembly!V$10+$AZ44*Assembly!V$11+$BA44*Assembly!V$12+$BB44*Assembly!V$13+$BC44*Assembly!V$14+$BD44*Assembly!V$15+$BE44*Assembly!V$16+$BF44*Assembly!V$17+$BG44*Assembly!V$18+$BH44*Assembly!V$19+$BI44*Assembly!V$20+$BJ44*Assembly!V$21+$BK44*Assembly!V$22+$BL44*Assembly!V$23+$BM44*Assembly!V$24</f>
        <v>#VALUE!</v>
      </c>
      <c r="CJ44" s="330" t="e">
        <f>BZ44*Refining!$F$3</f>
        <v>#VALUE!</v>
      </c>
      <c r="CK44" s="330" t="e">
        <f>CA44*Refining!$F$4</f>
        <v>#VALUE!</v>
      </c>
      <c r="CL44" s="330" t="e">
        <f>CB44*Refining!$F$5</f>
        <v>#VALUE!</v>
      </c>
      <c r="CM44" s="330" t="e">
        <f>CC44*Refining!$F$6</f>
        <v>#VALUE!</v>
      </c>
      <c r="CN44" s="330" t="e">
        <f>CD44*Refining!$F$7</f>
        <v>#VALUE!</v>
      </c>
      <c r="CO44" s="330" t="e">
        <f>CE44*Refining!$F$8</f>
        <v>#VALUE!</v>
      </c>
      <c r="CP44" s="330" t="e">
        <f>CF44*Refining!$F$9</f>
        <v>#VALUE!</v>
      </c>
      <c r="CQ44" s="330" t="e">
        <f>CG44*Refining!$F$10</f>
        <v>#VALUE!</v>
      </c>
      <c r="CR44" s="330" t="e">
        <f>CH44*Refining!$F$11</f>
        <v>#VALUE!</v>
      </c>
      <c r="CS44" s="330" t="e">
        <f>CI44*Refining!$F$12</f>
        <v>#VALUE!</v>
      </c>
      <c r="CT44" s="115" t="e">
        <f t="shared" ref="CT44:DM44" si="179">IF(BZ44 = 0, "", BZ44)</f>
        <v>#VALUE!</v>
      </c>
      <c r="CU44" s="119" t="e">
        <f t="shared" si="179"/>
        <v>#VALUE!</v>
      </c>
      <c r="CV44" s="116" t="e">
        <f t="shared" si="179"/>
        <v>#VALUE!</v>
      </c>
      <c r="CW44" s="116" t="e">
        <f t="shared" si="179"/>
        <v>#VALUE!</v>
      </c>
      <c r="CX44" s="116" t="e">
        <f t="shared" si="179"/>
        <v>#VALUE!</v>
      </c>
      <c r="CY44" s="116" t="e">
        <f t="shared" si="179"/>
        <v>#VALUE!</v>
      </c>
      <c r="CZ44" s="116" t="e">
        <f t="shared" si="179"/>
        <v>#VALUE!</v>
      </c>
      <c r="DA44" s="116" t="e">
        <f t="shared" si="179"/>
        <v>#VALUE!</v>
      </c>
      <c r="DB44" s="116" t="e">
        <f t="shared" si="179"/>
        <v>#VALUE!</v>
      </c>
      <c r="DC44" s="117" t="e">
        <f t="shared" si="179"/>
        <v>#VALUE!</v>
      </c>
      <c r="DD44" s="115" t="e">
        <f t="shared" si="179"/>
        <v>#VALUE!</v>
      </c>
      <c r="DE44" s="119" t="e">
        <f t="shared" si="179"/>
        <v>#VALUE!</v>
      </c>
      <c r="DF44" s="116" t="e">
        <f t="shared" si="179"/>
        <v>#VALUE!</v>
      </c>
      <c r="DG44" s="116" t="e">
        <f t="shared" si="179"/>
        <v>#VALUE!</v>
      </c>
      <c r="DH44" s="276" t="e">
        <f t="shared" si="179"/>
        <v>#VALUE!</v>
      </c>
      <c r="DI44" s="116" t="e">
        <f t="shared" si="179"/>
        <v>#VALUE!</v>
      </c>
      <c r="DJ44" s="116" t="e">
        <f t="shared" si="179"/>
        <v>#VALUE!</v>
      </c>
      <c r="DK44" s="116" t="e">
        <f t="shared" si="179"/>
        <v>#VALUE!</v>
      </c>
      <c r="DL44" s="116" t="e">
        <f t="shared" si="179"/>
        <v>#VALUE!</v>
      </c>
      <c r="DM44" s="117" t="e">
        <f t="shared" si="179"/>
        <v>#VALUE!</v>
      </c>
      <c r="DN44" s="115" t="e">
        <f t="shared" si="11"/>
        <v>#VALUE!</v>
      </c>
      <c r="DO44" s="119" t="e">
        <f t="shared" si="12"/>
        <v>#VALUE!</v>
      </c>
      <c r="DP44" s="120" t="e">
        <f t="shared" si="13"/>
        <v>#VALUE!</v>
      </c>
      <c r="DQ44" s="81" t="e">
        <f>CT44*'Ores &amp; Ingots'!$C$3+CU44*'Ores &amp; Ingots'!$C$4+CV44*'Ores &amp; Ingots'!$C$5+CW44*'Ores &amp; Ingots'!$C$6+CX44*'Ores &amp; Ingots'!$C$7+CY44*'Ores &amp; Ingots'!$C$8+CZ44*'Ores &amp; Ingots'!$C$9+DA44*'Ores &amp; Ingots'!$C$10+DB44*'Ores &amp; Ingots'!$C$11+DC44*'Ores &amp; Ingots'!$C$12</f>
        <v>#VALUE!</v>
      </c>
      <c r="DR44" s="81" t="e">
        <f>DD44*'Ores &amp; Ingots'!$B$3+DE44*'Ores &amp; Ingots'!$B$4+DF44*'Ores &amp; Ingots'!$B$5+DG44*'Ores &amp; Ingots'!$B$6+DH44*'Ores &amp; Ingots'!$B$7+DI44*'Ores &amp; Ingots'!$B$8+DJ44*'Ores &amp; Ingots'!$B$9+DK44*'Ores &amp; Ingots'!$B$10+DL44*'Ores &amp; Ingots'!$B$11+DM44*'Ores &amp; Ingots'!$B$12</f>
        <v>#VALUE!</v>
      </c>
      <c r="DS44" s="119" t="e">
        <f>CT44*Refining!$G$3+CU44*Refining!$G$4+CV44*Refining!$G$5+CW44*Refining!$G$6+CX44*Refining!$G$7+CY44*Refining!$G$8+CZ44*Refining!$G$9+DA44*Refining!$G$10+DB44*Refining!$G$11+DC44*Refining!$G$12</f>
        <v>#VALUE!</v>
      </c>
      <c r="DT44" s="119" t="e">
        <f t="shared" si="14"/>
        <v>#VALUE!</v>
      </c>
      <c r="DU44" s="126" t="e">
        <f t="shared" si="15"/>
        <v>#VALUE!</v>
      </c>
      <c r="DV44" s="115" t="e">
        <f t="shared" si="16"/>
        <v>#VALUE!</v>
      </c>
      <c r="DW44" s="127" t="e">
        <f t="shared" ref="DW44:DX44" si="180">DV44/60</f>
        <v>#VALUE!</v>
      </c>
      <c r="DX44" s="127" t="e">
        <f t="shared" si="180"/>
        <v>#VALUE!</v>
      </c>
      <c r="DY44" s="115" t="e">
        <f t="shared" si="18"/>
        <v>#VALUE!</v>
      </c>
      <c r="DZ44" s="127" t="e">
        <f t="shared" ref="DZ44:EA44" si="181">DY44/1000</f>
        <v>#VALUE!</v>
      </c>
      <c r="EA44" s="128" t="e">
        <f t="shared" si="181"/>
        <v>#VALUE!</v>
      </c>
      <c r="EB44" s="106" t="e">
        <f t="shared" si="20"/>
        <v>#VALUE!</v>
      </c>
      <c r="EC44" s="281" t="e">
        <f t="shared" si="21"/>
        <v>#VALUE!</v>
      </c>
      <c r="ED44" s="133">
        <v>3489</v>
      </c>
    </row>
    <row r="45" spans="1:134" ht="12.75" x14ac:dyDescent="0.2">
      <c r="A45" s="864"/>
      <c r="B45" s="135" t="s">
        <v>271</v>
      </c>
      <c r="C45" s="137" t="s">
        <v>156</v>
      </c>
      <c r="D45" s="137">
        <v>1</v>
      </c>
      <c r="E45" s="137">
        <v>2</v>
      </c>
      <c r="F45" s="137">
        <v>1</v>
      </c>
      <c r="G45" s="139">
        <f t="shared" si="0"/>
        <v>31.25</v>
      </c>
      <c r="H45" s="140">
        <v>20</v>
      </c>
      <c r="I45" s="140">
        <v>20</v>
      </c>
      <c r="J45" s="140">
        <f>H45/Main!$D$9</f>
        <v>4</v>
      </c>
      <c r="K45" s="140">
        <f>I45/Main!$D$10</f>
        <v>10</v>
      </c>
      <c r="L45" s="140">
        <f t="shared" si="1"/>
        <v>2.5</v>
      </c>
      <c r="M45" s="140">
        <v>1</v>
      </c>
      <c r="N45" s="145">
        <v>1000</v>
      </c>
      <c r="O45" s="145">
        <v>330000</v>
      </c>
      <c r="P45" s="145">
        <v>4000</v>
      </c>
      <c r="Q45" s="145">
        <f>P45*Main!$D$6</f>
        <v>40000</v>
      </c>
      <c r="R45" s="146"/>
      <c r="S45" s="143"/>
      <c r="T45" s="143"/>
      <c r="U45" s="321" t="s">
        <v>272</v>
      </c>
      <c r="V45" s="143"/>
      <c r="W45" s="148" t="s">
        <v>240</v>
      </c>
      <c r="X45" s="133">
        <v>120</v>
      </c>
      <c r="Y45" s="133">
        <v>0</v>
      </c>
      <c r="Z45" s="133">
        <v>0</v>
      </c>
      <c r="AA45" s="133">
        <v>2</v>
      </c>
      <c r="AB45" s="133">
        <v>5</v>
      </c>
      <c r="AC45" s="133">
        <v>0</v>
      </c>
      <c r="AD45" s="133">
        <v>4</v>
      </c>
      <c r="AE45" s="167">
        <v>5</v>
      </c>
      <c r="AF45" s="133">
        <v>0</v>
      </c>
      <c r="AG45" s="133">
        <v>0</v>
      </c>
      <c r="AH45" s="133">
        <v>0</v>
      </c>
      <c r="AI45" s="133">
        <v>0</v>
      </c>
      <c r="AJ45" s="133">
        <v>0</v>
      </c>
      <c r="AK45" s="133">
        <v>0</v>
      </c>
      <c r="AL45" s="133">
        <v>0</v>
      </c>
      <c r="AM45" s="133">
        <v>0</v>
      </c>
      <c r="AN45" s="133">
        <v>0</v>
      </c>
      <c r="AO45" s="133">
        <v>0</v>
      </c>
      <c r="AP45" s="133">
        <v>0</v>
      </c>
      <c r="AQ45" s="133">
        <v>0</v>
      </c>
      <c r="AR45" s="133">
        <v>0</v>
      </c>
      <c r="AS45" s="174">
        <f t="shared" ref="AS45:BM45" si="182">IF(X45 = 0, "", X45)</f>
        <v>120</v>
      </c>
      <c r="AT45" s="137" t="str">
        <f t="shared" si="182"/>
        <v/>
      </c>
      <c r="AU45" s="137" t="str">
        <f t="shared" si="182"/>
        <v/>
      </c>
      <c r="AV45" s="133">
        <f t="shared" si="182"/>
        <v>2</v>
      </c>
      <c r="AW45" s="133">
        <f t="shared" si="182"/>
        <v>5</v>
      </c>
      <c r="AX45" s="137" t="str">
        <f t="shared" si="182"/>
        <v/>
      </c>
      <c r="AY45" s="133">
        <f t="shared" si="182"/>
        <v>4</v>
      </c>
      <c r="AZ45" s="167">
        <f t="shared" si="182"/>
        <v>5</v>
      </c>
      <c r="BA45" s="137" t="str">
        <f t="shared" si="182"/>
        <v/>
      </c>
      <c r="BB45" s="137" t="str">
        <f t="shared" si="182"/>
        <v/>
      </c>
      <c r="BC45" s="137" t="str">
        <f t="shared" si="182"/>
        <v/>
      </c>
      <c r="BD45" s="137" t="str">
        <f t="shared" si="182"/>
        <v/>
      </c>
      <c r="BE45" s="137" t="str">
        <f t="shared" si="182"/>
        <v/>
      </c>
      <c r="BF45" s="137" t="str">
        <f t="shared" si="182"/>
        <v/>
      </c>
      <c r="BG45" s="137" t="str">
        <f t="shared" si="182"/>
        <v/>
      </c>
      <c r="BH45" s="137" t="str">
        <f t="shared" si="182"/>
        <v/>
      </c>
      <c r="BI45" s="137" t="str">
        <f t="shared" si="182"/>
        <v/>
      </c>
      <c r="BJ45" s="137" t="str">
        <f t="shared" si="182"/>
        <v/>
      </c>
      <c r="BK45" s="137" t="str">
        <f t="shared" si="182"/>
        <v/>
      </c>
      <c r="BL45" s="137" t="str">
        <f t="shared" si="182"/>
        <v/>
      </c>
      <c r="BM45" s="169" t="str">
        <f t="shared" si="182"/>
        <v/>
      </c>
      <c r="BN45" s="174" t="e">
        <f>$AS45*Assembly!Z$4+$AT45*Assembly!Z$5+$AU45*Assembly!Z$6+$AV45*Assembly!Z$7+$AW45*Assembly!Z$8+$AX45*Assembly!Z$9+$AY45*Assembly!Z$10+$AZ45*Assembly!Z$11+$BA45*Assembly!Z$12+$BB45*Assembly!Z$13+$BC45*Assembly!Z$14+$BD45*Assembly!Z$15+$BE45*Assembly!Z$16+$BF45*Assembly!Z$17+$BG45*Assembly!Z$18+$BH45*Assembly!Z$19+$BI45*Assembly!Z$20+$BJ45*Assembly!Z$21+$BK45*Assembly!Z$22+$BL45*Assembly!Z$23+$BM45*Assembly!Z$24</f>
        <v>#VALUE!</v>
      </c>
      <c r="BO45" s="133" t="e">
        <f t="shared" si="3"/>
        <v>#VALUE!</v>
      </c>
      <c r="BP45" s="314" t="e">
        <f t="shared" si="178"/>
        <v>#VALUE!</v>
      </c>
      <c r="BQ45" s="133" t="e">
        <f>$AS45*Assembly!AD$4+$AT45*Assembly!AD$5+$AU45*Assembly!AD$6+$AV45*Assembly!AD$7+$AW45*Assembly!AD$8+$AX45*Assembly!AD$9+$AY45*Assembly!AD$10+$AZ45*Assembly!AD$11+$BA45*Assembly!AD$12+$BB45*Assembly!AD$13+$BC45*Assembly!AD$14+$BD45*Assembly!AD$15+$BE45*Assembly!AD$16+$BF45*Assembly!AD$17+$BG45*Assembly!AD$18+$BH45*Assembly!AD$19+$BI45*Assembly!AD$20+$BJ45*Assembly!AD$21+$BK45*Assembly!AD$22+$BL45*Assembly!AD$23+$BM45*Assembly!AD$24</f>
        <v>#VALUE!</v>
      </c>
      <c r="BR45" s="177" t="e">
        <f t="shared" si="4"/>
        <v>#VALUE!</v>
      </c>
      <c r="BS45" s="178" t="e">
        <f t="shared" si="5"/>
        <v>#VALUE!</v>
      </c>
      <c r="BT45" s="179" t="e">
        <f t="shared" si="6"/>
        <v>#VALUE!</v>
      </c>
      <c r="BU45" s="178" t="e">
        <f t="shared" si="7"/>
        <v>#VALUE!</v>
      </c>
      <c r="BV45" s="133" t="e">
        <f>$AS45*Assembly!Y$4+$AT45*Assembly!Y$5+$AU45*Assembly!Y$6+$AV45*Assembly!Y$7+$AW45*Assembly!Y$8+$AX45*Assembly!Y$9+$AY45*Assembly!Y$10+$AZ45*Assembly!Y$11+$BA45*Assembly!Y$12+$BB45*Assembly!Y$13+$BC45*Assembly!Y$14+$BD45*Assembly!Y$15+$BE45*Assembly!Y$16+$BF45*Assembly!Y$17+$BG45*Assembly!Y$18+$BH45*Assembly!Y$19+$BI45*Assembly!Y$20+$BJ45*Assembly!Y$21+$BK45*Assembly!Y$22+$BL45*Assembly!Y$23+$BM45*Assembly!Y$24</f>
        <v>#VALUE!</v>
      </c>
      <c r="BW45" s="133" t="e">
        <f t="shared" si="8"/>
        <v>#VALUE!</v>
      </c>
      <c r="BX45" s="130" t="e">
        <f t="shared" si="9"/>
        <v>#VALUE!</v>
      </c>
      <c r="BY45" s="183" t="e">
        <f>$AS45*Assembly!AC$4+$AT45*Assembly!AC$5+$AU45*Assembly!AC$6+$AV45*Assembly!AC$7+$AW45*Assembly!AC$8+$AX45*Assembly!AC$9+$AY45*Assembly!AC$10+$AZ45*Assembly!AC$11+$BA45*Assembly!AC$12+$BB45*Assembly!AC$13+$BC45*Assembly!AC$14+$BD45*Assembly!AC$15+$BE45*Assembly!AC$16+$BF45*Assembly!AC$17+$BG45*Assembly!AC$18+$BH45*Assembly!AC$19+$BI45*Assembly!AC$20+$BJ45*Assembly!AC$21+$BK45*Assembly!AC$22+$BL45*Assembly!AC$23+$BM45*Assembly!AC$24</f>
        <v>#VALUE!</v>
      </c>
      <c r="BZ45" s="145" t="e">
        <f>$AS45*Assembly!M$4+$AT45*Assembly!M$5+$AU45*Assembly!M$6+$AV45*Assembly!M$7+$AW45*Assembly!M$8+$AX45*Assembly!M$9+$AY45*Assembly!M$10+$AZ45*Assembly!M$11+$BA45*Assembly!M$12+$BB45*Assembly!M$13+$BC45*Assembly!M$14+$BD45*Assembly!M$15+$BE45*Assembly!M$16+$BF45*Assembly!M$17+$BG45*Assembly!M$18+$BH45*Assembly!M$19+$BI45*Assembly!M$20+$BJ45*Assembly!M$21+$BK45*Assembly!M$22+$BL45*Assembly!M$23+$BM45*Assembly!M$24</f>
        <v>#VALUE!</v>
      </c>
      <c r="CA45" s="145" t="e">
        <f>$AS45*Assembly!N$4+$AT45*Assembly!N$5+$AU45*Assembly!N$6+$AV45*Assembly!N$7+$AW45*Assembly!N$8+$AX45*Assembly!N$9+$AY45*Assembly!N$10+$AZ45*Assembly!N$11+$BA45*Assembly!N$12+$BB45*Assembly!N$13+$BC45*Assembly!N$14+$BD45*Assembly!N$15+$BE45*Assembly!N$16+$BF45*Assembly!N$17+$BG45*Assembly!N$18+$BH45*Assembly!N$19+$BI45*Assembly!N$20+$BJ45*Assembly!N$21+$BK45*Assembly!N$22+$BL45*Assembly!N$23+$BM45*Assembly!N$24</f>
        <v>#VALUE!</v>
      </c>
      <c r="CB45" s="145" t="e">
        <f>$AS45*Assembly!O$4+$AT45*Assembly!O$5+$AU45*Assembly!O$6+$AV45*Assembly!O$7+$AW45*Assembly!O$8+$AX45*Assembly!O$9+$AY45*Assembly!O$10+$AZ45*Assembly!O$11+$BA45*Assembly!O$12+$BB45*Assembly!O$13+$BC45*Assembly!O$14+$BD45*Assembly!O$15+$BE45*Assembly!O$16+$BF45*Assembly!O$17+$BG45*Assembly!O$18+$BH45*Assembly!O$19+$BI45*Assembly!O$20+$BJ45*Assembly!O$21+$BK45*Assembly!O$22+$BL45*Assembly!O$23+$BM45*Assembly!O$24</f>
        <v>#VALUE!</v>
      </c>
      <c r="CC45" s="140" t="e">
        <f>$AS45*Assembly!P$4+$AT45*Assembly!P$5+$AU45*Assembly!P$6+$AV45*Assembly!P$7+$AW45*Assembly!P$8+$AX45*Assembly!P$9+$AY45*Assembly!P$10+$AZ45*Assembly!P$11+$BA45*Assembly!P$12+$BB45*Assembly!P$13+$BC45*Assembly!P$14+$BD45*Assembly!P$15+$BE45*Assembly!P$16+$BF45*Assembly!P$17+$BG45*Assembly!P$18+$BH45*Assembly!P$19+$BI45*Assembly!P$20+$BJ45*Assembly!P$21+$BK45*Assembly!P$22+$BL45*Assembly!P$23+$BM45*Assembly!P$24</f>
        <v>#VALUE!</v>
      </c>
      <c r="CD45" s="140" t="e">
        <f>$AS45*Assembly!Q$4+$AT45*Assembly!Q$5+$AU45*Assembly!Q$6+$AV45*Assembly!Q$7+$AW45*Assembly!Q$8+$AX45*Assembly!Q$9+$AY45*Assembly!Q$10+$AZ45*Assembly!Q$11+$BA45*Assembly!Q$12+$BB45*Assembly!Q$13+$BC45*Assembly!Q$14+$BD45*Assembly!Q$15+$BE45*Assembly!Q$16+$BF45*Assembly!Q$17+$BG45*Assembly!Q$18+$BH45*Assembly!Q$19+$BI45*Assembly!Q$20+$BJ45*Assembly!Q$21+$BK45*Assembly!Q$22+$BL45*Assembly!Q$23+$BM45*Assembly!Q$24</f>
        <v>#VALUE!</v>
      </c>
      <c r="CE45" s="145" t="e">
        <f>$AS45*Assembly!R$4+$AT45*Assembly!R$5+$AU45*Assembly!R$6+$AV45*Assembly!R$7+$AW45*Assembly!R$8+$AX45*Assembly!R$9+$AY45*Assembly!R$10+$AZ45*Assembly!R$11+$BA45*Assembly!R$12+$BB45*Assembly!R$13+$BC45*Assembly!R$14+$BD45*Assembly!R$15+$BE45*Assembly!R$16+$BF45*Assembly!R$17+$BG45*Assembly!R$18+$BH45*Assembly!R$19+$BI45*Assembly!R$20+$BJ45*Assembly!R$21+$BK45*Assembly!R$22+$BL45*Assembly!R$23+$BM45*Assembly!R$24</f>
        <v>#VALUE!</v>
      </c>
      <c r="CF45" s="140" t="e">
        <f>$AS45*Assembly!S$4+$AT45*Assembly!S$5+$AU45*Assembly!S$6+$AV45*Assembly!S$7+$AW45*Assembly!S$8+$AX45*Assembly!S$9+$AY45*Assembly!S$10+$AZ45*Assembly!S$11+$BA45*Assembly!S$12+$BB45*Assembly!S$13+$BC45*Assembly!S$14+$BD45*Assembly!S$15+$BE45*Assembly!S$16+$BF45*Assembly!S$17+$BG45*Assembly!S$18+$BH45*Assembly!S$19+$BI45*Assembly!S$20+$BJ45*Assembly!S$21+$BK45*Assembly!S$22+$BL45*Assembly!S$23+$BM45*Assembly!S$24</f>
        <v>#VALUE!</v>
      </c>
      <c r="CG45" s="140" t="e">
        <f>$AS45*Assembly!T$4+$AT45*Assembly!T$5+$AU45*Assembly!T$6+$AV45*Assembly!T$7+$AW45*Assembly!T$8+$AX45*Assembly!T$9+$AY45*Assembly!T$10+$AZ45*Assembly!T$11+$BA45*Assembly!T$12+$BB45*Assembly!T$13+$BC45*Assembly!T$14+$BD45*Assembly!T$15+$BE45*Assembly!T$16+$BF45*Assembly!T$17+$BG45*Assembly!T$18+$BH45*Assembly!T$19+$BI45*Assembly!T$20+$BJ45*Assembly!T$21+$BK45*Assembly!T$22+$BL45*Assembly!T$23+$BM45*Assembly!T$24</f>
        <v>#VALUE!</v>
      </c>
      <c r="CH45" s="140" t="e">
        <f>$AS45*Assembly!U$4+$AT45*Assembly!U$5+$AU45*Assembly!U$6+$AV45*Assembly!U$7+$AW45*Assembly!U$8+$AX45*Assembly!U$9+$AY45*Assembly!U$10+$AZ45*Assembly!U$11+$BA45*Assembly!U$12+$BB45*Assembly!U$13+$BC45*Assembly!U$14+$BD45*Assembly!U$15+$BE45*Assembly!U$16+$BF45*Assembly!U$17+$BG45*Assembly!U$18+$BH45*Assembly!U$19+$BI45*Assembly!U$20+$BJ45*Assembly!U$21+$BK45*Assembly!U$22+$BL45*Assembly!U$23+$BM45*Assembly!U$24</f>
        <v>#VALUE!</v>
      </c>
      <c r="CI45" s="145" t="e">
        <f>$AS45*Assembly!V$4+$AT45*Assembly!V$5+$AU45*Assembly!V$6+$AV45*Assembly!V$7+$AW45*Assembly!V$8+$AX45*Assembly!V$9+$AY45*Assembly!V$10+$AZ45*Assembly!V$11+$BA45*Assembly!V$12+$BB45*Assembly!V$13+$BC45*Assembly!V$14+$BD45*Assembly!V$15+$BE45*Assembly!V$16+$BF45*Assembly!V$17+$BG45*Assembly!V$18+$BH45*Assembly!V$19+$BI45*Assembly!V$20+$BJ45*Assembly!V$21+$BK45*Assembly!V$22+$BL45*Assembly!V$23+$BM45*Assembly!V$24</f>
        <v>#VALUE!</v>
      </c>
      <c r="CJ45" s="145" t="e">
        <f>BZ45*Refining!$F$3</f>
        <v>#VALUE!</v>
      </c>
      <c r="CK45" s="145" t="e">
        <f>CA45*Refining!$F$4</f>
        <v>#VALUE!</v>
      </c>
      <c r="CL45" s="145" t="e">
        <f>CB45*Refining!$F$5</f>
        <v>#VALUE!</v>
      </c>
      <c r="CM45" s="145" t="e">
        <f>CC45*Refining!$F$6</f>
        <v>#VALUE!</v>
      </c>
      <c r="CN45" s="145" t="e">
        <f>CD45*Refining!$F$7</f>
        <v>#VALUE!</v>
      </c>
      <c r="CO45" s="145" t="e">
        <f>CE45*Refining!$F$8</f>
        <v>#VALUE!</v>
      </c>
      <c r="CP45" s="145" t="e">
        <f>CF45*Refining!$F$9</f>
        <v>#VALUE!</v>
      </c>
      <c r="CQ45" s="145" t="e">
        <f>CG45*Refining!$F$10</f>
        <v>#VALUE!</v>
      </c>
      <c r="CR45" s="145" t="e">
        <f>CH45*Refining!$F$11</f>
        <v>#VALUE!</v>
      </c>
      <c r="CS45" s="145" t="e">
        <f>CI45*Refining!$F$12</f>
        <v>#VALUE!</v>
      </c>
      <c r="CT45" s="185" t="e">
        <f t="shared" ref="CT45:DM45" si="183">IF(BZ45 = 0, "", BZ45)</f>
        <v>#VALUE!</v>
      </c>
      <c r="CU45" s="189" t="e">
        <f t="shared" si="183"/>
        <v>#VALUE!</v>
      </c>
      <c r="CV45" s="186" t="e">
        <f t="shared" si="183"/>
        <v>#VALUE!</v>
      </c>
      <c r="CW45" s="186" t="e">
        <f t="shared" si="183"/>
        <v>#VALUE!</v>
      </c>
      <c r="CX45" s="186" t="e">
        <f t="shared" si="183"/>
        <v>#VALUE!</v>
      </c>
      <c r="CY45" s="186" t="e">
        <f t="shared" si="183"/>
        <v>#VALUE!</v>
      </c>
      <c r="CZ45" s="186" t="e">
        <f t="shared" si="183"/>
        <v>#VALUE!</v>
      </c>
      <c r="DA45" s="186" t="e">
        <f t="shared" si="183"/>
        <v>#VALUE!</v>
      </c>
      <c r="DB45" s="186" t="e">
        <f t="shared" si="183"/>
        <v>#VALUE!</v>
      </c>
      <c r="DC45" s="187" t="e">
        <f t="shared" si="183"/>
        <v>#VALUE!</v>
      </c>
      <c r="DD45" s="185" t="e">
        <f t="shared" si="183"/>
        <v>#VALUE!</v>
      </c>
      <c r="DE45" s="189" t="e">
        <f t="shared" si="183"/>
        <v>#VALUE!</v>
      </c>
      <c r="DF45" s="186" t="e">
        <f t="shared" si="183"/>
        <v>#VALUE!</v>
      </c>
      <c r="DG45" s="186" t="e">
        <f t="shared" si="183"/>
        <v>#VALUE!</v>
      </c>
      <c r="DH45" s="188" t="e">
        <f t="shared" si="183"/>
        <v>#VALUE!</v>
      </c>
      <c r="DI45" s="186" t="e">
        <f t="shared" si="183"/>
        <v>#VALUE!</v>
      </c>
      <c r="DJ45" s="186" t="e">
        <f t="shared" si="183"/>
        <v>#VALUE!</v>
      </c>
      <c r="DK45" s="186" t="e">
        <f t="shared" si="183"/>
        <v>#VALUE!</v>
      </c>
      <c r="DL45" s="186" t="e">
        <f t="shared" si="183"/>
        <v>#VALUE!</v>
      </c>
      <c r="DM45" s="187" t="e">
        <f t="shared" si="183"/>
        <v>#VALUE!</v>
      </c>
      <c r="DN45" s="185" t="e">
        <f t="shared" si="11"/>
        <v>#VALUE!</v>
      </c>
      <c r="DO45" s="189" t="e">
        <f t="shared" si="12"/>
        <v>#VALUE!</v>
      </c>
      <c r="DP45" s="120" t="e">
        <f t="shared" si="13"/>
        <v>#VALUE!</v>
      </c>
      <c r="DQ45" s="133" t="e">
        <f>CT45*'Ores &amp; Ingots'!$C$3+CU45*'Ores &amp; Ingots'!$C$4+CV45*'Ores &amp; Ingots'!$C$5+CW45*'Ores &amp; Ingots'!$C$6+CX45*'Ores &amp; Ingots'!$C$7+CY45*'Ores &amp; Ingots'!$C$8+CZ45*'Ores &amp; Ingots'!$C$9+DA45*'Ores &amp; Ingots'!$C$10+DB45*'Ores &amp; Ingots'!$C$11+DC45*'Ores &amp; Ingots'!$C$12</f>
        <v>#VALUE!</v>
      </c>
      <c r="DR45" s="133" t="e">
        <f>DD45*'Ores &amp; Ingots'!$B$3+DE45*'Ores &amp; Ingots'!$B$4+DF45*'Ores &amp; Ingots'!$B$5+DG45*'Ores &amp; Ingots'!$B$6+DH45*'Ores &amp; Ingots'!$B$7+DI45*'Ores &amp; Ingots'!$B$8+DJ45*'Ores &amp; Ingots'!$B$9+DK45*'Ores &amp; Ingots'!$B$10+DL45*'Ores &amp; Ingots'!$B$11+DM45*'Ores &amp; Ingots'!$B$12</f>
        <v>#VALUE!</v>
      </c>
      <c r="DS45" s="189" t="e">
        <f>CT45*Refining!$G$3+CU45*Refining!$G$4+CV45*Refining!$G$5+CW45*Refining!$G$6+CX45*Refining!$G$7+CY45*Refining!$G$8+CZ45*Refining!$G$9+DA45*Refining!$G$10+DB45*Refining!$G$11+DC45*Refining!$G$12</f>
        <v>#VALUE!</v>
      </c>
      <c r="DT45" s="189" t="e">
        <f t="shared" si="14"/>
        <v>#VALUE!</v>
      </c>
      <c r="DU45" s="192" t="e">
        <f t="shared" si="15"/>
        <v>#VALUE!</v>
      </c>
      <c r="DV45" s="185" t="e">
        <f t="shared" si="16"/>
        <v>#VALUE!</v>
      </c>
      <c r="DW45" s="194" t="e">
        <f t="shared" ref="DW45:DX45" si="184">DV45/60</f>
        <v>#VALUE!</v>
      </c>
      <c r="DX45" s="194" t="e">
        <f t="shared" si="184"/>
        <v>#VALUE!</v>
      </c>
      <c r="DY45" s="185" t="e">
        <f t="shared" si="18"/>
        <v>#VALUE!</v>
      </c>
      <c r="DZ45" s="194" t="e">
        <f t="shared" ref="DZ45:EA45" si="185">DY45/1000</f>
        <v>#VALUE!</v>
      </c>
      <c r="EA45" s="196" t="e">
        <f t="shared" si="185"/>
        <v>#VALUE!</v>
      </c>
      <c r="EB45" s="130" t="e">
        <f t="shared" si="20"/>
        <v>#VALUE!</v>
      </c>
      <c r="EC45" s="132" t="e">
        <f t="shared" si="21"/>
        <v>#VALUE!</v>
      </c>
      <c r="ED45" s="133">
        <v>1602</v>
      </c>
    </row>
    <row r="46" spans="1:134" ht="12.75" x14ac:dyDescent="0.2">
      <c r="A46" s="864"/>
      <c r="B46" s="135" t="s">
        <v>273</v>
      </c>
      <c r="C46" s="137" t="s">
        <v>156</v>
      </c>
      <c r="D46" s="137">
        <v>1</v>
      </c>
      <c r="E46" s="137">
        <v>1</v>
      </c>
      <c r="F46" s="137">
        <v>2</v>
      </c>
      <c r="G46" s="154">
        <f t="shared" si="0"/>
        <v>31.25</v>
      </c>
      <c r="H46" s="156">
        <v>80</v>
      </c>
      <c r="I46" s="156">
        <v>80</v>
      </c>
      <c r="J46" s="156">
        <f>H46/Main!$D$9</f>
        <v>16</v>
      </c>
      <c r="K46" s="156">
        <f>I46/Main!$D$10</f>
        <v>40</v>
      </c>
      <c r="L46" s="156">
        <f t="shared" si="1"/>
        <v>2.5</v>
      </c>
      <c r="M46" s="156">
        <v>1</v>
      </c>
      <c r="N46" s="164">
        <v>1000</v>
      </c>
      <c r="O46" s="164">
        <v>560000</v>
      </c>
      <c r="P46" s="164">
        <v>1000</v>
      </c>
      <c r="Q46" s="164">
        <f>P46*Main!$D$6</f>
        <v>10000</v>
      </c>
      <c r="R46" s="166"/>
      <c r="S46" s="159"/>
      <c r="T46" s="159"/>
      <c r="U46" s="170"/>
      <c r="V46" s="159"/>
      <c r="W46" s="172" t="s">
        <v>240</v>
      </c>
      <c r="X46" s="133">
        <v>150</v>
      </c>
      <c r="Y46" s="133">
        <v>0</v>
      </c>
      <c r="Z46" s="133">
        <v>0</v>
      </c>
      <c r="AA46" s="133">
        <v>0</v>
      </c>
      <c r="AB46" s="133">
        <v>40</v>
      </c>
      <c r="AC46" s="133">
        <v>0</v>
      </c>
      <c r="AD46" s="133">
        <v>8</v>
      </c>
      <c r="AE46" s="167">
        <v>80</v>
      </c>
      <c r="AF46" s="133">
        <v>4</v>
      </c>
      <c r="AG46" s="133">
        <v>0</v>
      </c>
      <c r="AH46" s="133">
        <v>0</v>
      </c>
      <c r="AI46" s="133">
        <v>0</v>
      </c>
      <c r="AJ46" s="133">
        <v>0</v>
      </c>
      <c r="AK46" s="133">
        <v>0</v>
      </c>
      <c r="AL46" s="133">
        <v>0</v>
      </c>
      <c r="AM46" s="133">
        <v>0</v>
      </c>
      <c r="AN46" s="133">
        <v>0</v>
      </c>
      <c r="AO46" s="133">
        <v>0</v>
      </c>
      <c r="AP46" s="133">
        <v>0</v>
      </c>
      <c r="AQ46" s="133">
        <v>0</v>
      </c>
      <c r="AR46" s="133">
        <v>0</v>
      </c>
      <c r="AS46" s="174">
        <f t="shared" ref="AS46:BM46" si="186">IF(X46 = 0, "", X46)</f>
        <v>150</v>
      </c>
      <c r="AT46" s="137" t="str">
        <f t="shared" si="186"/>
        <v/>
      </c>
      <c r="AU46" s="137" t="str">
        <f t="shared" si="186"/>
        <v/>
      </c>
      <c r="AV46" s="137" t="str">
        <f t="shared" si="186"/>
        <v/>
      </c>
      <c r="AW46" s="133">
        <f t="shared" si="186"/>
        <v>40</v>
      </c>
      <c r="AX46" s="137" t="str">
        <f t="shared" si="186"/>
        <v/>
      </c>
      <c r="AY46" s="133">
        <f t="shared" si="186"/>
        <v>8</v>
      </c>
      <c r="AZ46" s="167">
        <f t="shared" si="186"/>
        <v>80</v>
      </c>
      <c r="BA46" s="133">
        <f t="shared" si="186"/>
        <v>4</v>
      </c>
      <c r="BB46" s="137" t="str">
        <f t="shared" si="186"/>
        <v/>
      </c>
      <c r="BC46" s="137" t="str">
        <f t="shared" si="186"/>
        <v/>
      </c>
      <c r="BD46" s="137" t="str">
        <f t="shared" si="186"/>
        <v/>
      </c>
      <c r="BE46" s="137" t="str">
        <f t="shared" si="186"/>
        <v/>
      </c>
      <c r="BF46" s="137" t="str">
        <f t="shared" si="186"/>
        <v/>
      </c>
      <c r="BG46" s="137" t="str">
        <f t="shared" si="186"/>
        <v/>
      </c>
      <c r="BH46" s="137" t="str">
        <f t="shared" si="186"/>
        <v/>
      </c>
      <c r="BI46" s="137" t="str">
        <f t="shared" si="186"/>
        <v/>
      </c>
      <c r="BJ46" s="137" t="str">
        <f t="shared" si="186"/>
        <v/>
      </c>
      <c r="BK46" s="137" t="str">
        <f t="shared" si="186"/>
        <v/>
      </c>
      <c r="BL46" s="137" t="str">
        <f t="shared" si="186"/>
        <v/>
      </c>
      <c r="BM46" s="169" t="str">
        <f t="shared" si="186"/>
        <v/>
      </c>
      <c r="BN46" s="174" t="e">
        <f>$AS46*Assembly!Z$4+$AT46*Assembly!Z$5+$AU46*Assembly!Z$6+$AV46*Assembly!Z$7+$AW46*Assembly!Z$8+$AX46*Assembly!Z$9+$AY46*Assembly!Z$10+$AZ46*Assembly!Z$11+$BA46*Assembly!Z$12+$BB46*Assembly!Z$13+$BC46*Assembly!Z$14+$BD46*Assembly!Z$15+$BE46*Assembly!Z$16+$BF46*Assembly!Z$17+$BG46*Assembly!Z$18+$BH46*Assembly!Z$19+$BI46*Assembly!Z$20+$BJ46*Assembly!Z$21+$BK46*Assembly!Z$22+$BL46*Assembly!Z$23+$BM46*Assembly!Z$24</f>
        <v>#VALUE!</v>
      </c>
      <c r="BO46" s="133" t="e">
        <f t="shared" si="3"/>
        <v>#VALUE!</v>
      </c>
      <c r="BP46" s="314" t="e">
        <f t="shared" si="178"/>
        <v>#VALUE!</v>
      </c>
      <c r="BQ46" s="133" t="e">
        <f>$AS46*Assembly!AD$4+$AT46*Assembly!AD$5+$AU46*Assembly!AD$6+$AV46*Assembly!AD$7+$AW46*Assembly!AD$8+$AX46*Assembly!AD$9+$AY46*Assembly!AD$10+$AZ46*Assembly!AD$11+$BA46*Assembly!AD$12+$BB46*Assembly!AD$13+$BC46*Assembly!AD$14+$BD46*Assembly!AD$15+$BE46*Assembly!AD$16+$BF46*Assembly!AD$17+$BG46*Assembly!AD$18+$BH46*Assembly!AD$19+$BI46*Assembly!AD$20+$BJ46*Assembly!AD$21+$BK46*Assembly!AD$22+$BL46*Assembly!AD$23+$BM46*Assembly!AD$24</f>
        <v>#VALUE!</v>
      </c>
      <c r="BR46" s="177" t="e">
        <f t="shared" si="4"/>
        <v>#VALUE!</v>
      </c>
      <c r="BS46" s="178" t="e">
        <f t="shared" si="5"/>
        <v>#VALUE!</v>
      </c>
      <c r="BT46" s="179" t="e">
        <f t="shared" si="6"/>
        <v>#VALUE!</v>
      </c>
      <c r="BU46" s="178" t="e">
        <f t="shared" si="7"/>
        <v>#VALUE!</v>
      </c>
      <c r="BV46" s="133" t="e">
        <f>$AS46*Assembly!Y$4+$AT46*Assembly!Y$5+$AU46*Assembly!Y$6+$AV46*Assembly!Y$7+$AW46*Assembly!Y$8+$AX46*Assembly!Y$9+$AY46*Assembly!Y$10+$AZ46*Assembly!Y$11+$BA46*Assembly!Y$12+$BB46*Assembly!Y$13+$BC46*Assembly!Y$14+$BD46*Assembly!Y$15+$BE46*Assembly!Y$16+$BF46*Assembly!Y$17+$BG46*Assembly!Y$18+$BH46*Assembly!Y$19+$BI46*Assembly!Y$20+$BJ46*Assembly!Y$21+$BK46*Assembly!Y$22+$BL46*Assembly!Y$23+$BM46*Assembly!Y$24</f>
        <v>#VALUE!</v>
      </c>
      <c r="BW46" s="133" t="e">
        <f t="shared" si="8"/>
        <v>#VALUE!</v>
      </c>
      <c r="BX46" s="130" t="e">
        <f t="shared" si="9"/>
        <v>#VALUE!</v>
      </c>
      <c r="BY46" s="183" t="e">
        <f>$AS46*Assembly!AC$4+$AT46*Assembly!AC$5+$AU46*Assembly!AC$6+$AV46*Assembly!AC$7+$AW46*Assembly!AC$8+$AX46*Assembly!AC$9+$AY46*Assembly!AC$10+$AZ46*Assembly!AC$11+$BA46*Assembly!AC$12+$BB46*Assembly!AC$13+$BC46*Assembly!AC$14+$BD46*Assembly!AC$15+$BE46*Assembly!AC$16+$BF46*Assembly!AC$17+$BG46*Assembly!AC$18+$BH46*Assembly!AC$19+$BI46*Assembly!AC$20+$BJ46*Assembly!AC$21+$BK46*Assembly!AC$22+$BL46*Assembly!AC$23+$BM46*Assembly!AC$24</f>
        <v>#VALUE!</v>
      </c>
      <c r="BZ46" s="164" t="e">
        <f>$AS46*Assembly!M$4+$AT46*Assembly!M$5+$AU46*Assembly!M$6+$AV46*Assembly!M$7+$AW46*Assembly!M$8+$AX46*Assembly!M$9+$AY46*Assembly!M$10+$AZ46*Assembly!M$11+$BA46*Assembly!M$12+$BB46*Assembly!M$13+$BC46*Assembly!M$14+$BD46*Assembly!M$15+$BE46*Assembly!M$16+$BF46*Assembly!M$17+$BG46*Assembly!M$18+$BH46*Assembly!M$19+$BI46*Assembly!M$20+$BJ46*Assembly!M$21+$BK46*Assembly!M$22+$BL46*Assembly!M$23+$BM46*Assembly!M$24</f>
        <v>#VALUE!</v>
      </c>
      <c r="CA46" s="164" t="e">
        <f>$AS46*Assembly!N$4+$AT46*Assembly!N$5+$AU46*Assembly!N$6+$AV46*Assembly!N$7+$AW46*Assembly!N$8+$AX46*Assembly!N$9+$AY46*Assembly!N$10+$AZ46*Assembly!N$11+$BA46*Assembly!N$12+$BB46*Assembly!N$13+$BC46*Assembly!N$14+$BD46*Assembly!N$15+$BE46*Assembly!N$16+$BF46*Assembly!N$17+$BG46*Assembly!N$18+$BH46*Assembly!N$19+$BI46*Assembly!N$20+$BJ46*Assembly!N$21+$BK46*Assembly!N$22+$BL46*Assembly!N$23+$BM46*Assembly!N$24</f>
        <v>#VALUE!</v>
      </c>
      <c r="CB46" s="164" t="e">
        <f>$AS46*Assembly!O$4+$AT46*Assembly!O$5+$AU46*Assembly!O$6+$AV46*Assembly!O$7+$AW46*Assembly!O$8+$AX46*Assembly!O$9+$AY46*Assembly!O$10+$AZ46*Assembly!O$11+$BA46*Assembly!O$12+$BB46*Assembly!O$13+$BC46*Assembly!O$14+$BD46*Assembly!O$15+$BE46*Assembly!O$16+$BF46*Assembly!O$17+$BG46*Assembly!O$18+$BH46*Assembly!O$19+$BI46*Assembly!O$20+$BJ46*Assembly!O$21+$BK46*Assembly!O$22+$BL46*Assembly!O$23+$BM46*Assembly!O$24</f>
        <v>#VALUE!</v>
      </c>
      <c r="CC46" s="156" t="e">
        <f>$AS46*Assembly!P$4+$AT46*Assembly!P$5+$AU46*Assembly!P$6+$AV46*Assembly!P$7+$AW46*Assembly!P$8+$AX46*Assembly!P$9+$AY46*Assembly!P$10+$AZ46*Assembly!P$11+$BA46*Assembly!P$12+$BB46*Assembly!P$13+$BC46*Assembly!P$14+$BD46*Assembly!P$15+$BE46*Assembly!P$16+$BF46*Assembly!P$17+$BG46*Assembly!P$18+$BH46*Assembly!P$19+$BI46*Assembly!P$20+$BJ46*Assembly!P$21+$BK46*Assembly!P$22+$BL46*Assembly!P$23+$BM46*Assembly!P$24</f>
        <v>#VALUE!</v>
      </c>
      <c r="CD46" s="156" t="e">
        <f>$AS46*Assembly!Q$4+$AT46*Assembly!Q$5+$AU46*Assembly!Q$6+$AV46*Assembly!Q$7+$AW46*Assembly!Q$8+$AX46*Assembly!Q$9+$AY46*Assembly!Q$10+$AZ46*Assembly!Q$11+$BA46*Assembly!Q$12+$BB46*Assembly!Q$13+$BC46*Assembly!Q$14+$BD46*Assembly!Q$15+$BE46*Assembly!Q$16+$BF46*Assembly!Q$17+$BG46*Assembly!Q$18+$BH46*Assembly!Q$19+$BI46*Assembly!Q$20+$BJ46*Assembly!Q$21+$BK46*Assembly!Q$22+$BL46*Assembly!Q$23+$BM46*Assembly!Q$24</f>
        <v>#VALUE!</v>
      </c>
      <c r="CE46" s="164" t="e">
        <f>$AS46*Assembly!R$4+$AT46*Assembly!R$5+$AU46*Assembly!R$6+$AV46*Assembly!R$7+$AW46*Assembly!R$8+$AX46*Assembly!R$9+$AY46*Assembly!R$10+$AZ46*Assembly!R$11+$BA46*Assembly!R$12+$BB46*Assembly!R$13+$BC46*Assembly!R$14+$BD46*Assembly!R$15+$BE46*Assembly!R$16+$BF46*Assembly!R$17+$BG46*Assembly!R$18+$BH46*Assembly!R$19+$BI46*Assembly!R$20+$BJ46*Assembly!R$21+$BK46*Assembly!R$22+$BL46*Assembly!R$23+$BM46*Assembly!R$24</f>
        <v>#VALUE!</v>
      </c>
      <c r="CF46" s="156" t="e">
        <f>$AS46*Assembly!S$4+$AT46*Assembly!S$5+$AU46*Assembly!S$6+$AV46*Assembly!S$7+$AW46*Assembly!S$8+$AX46*Assembly!S$9+$AY46*Assembly!S$10+$AZ46*Assembly!S$11+$BA46*Assembly!S$12+$BB46*Assembly!S$13+$BC46*Assembly!S$14+$BD46*Assembly!S$15+$BE46*Assembly!S$16+$BF46*Assembly!S$17+$BG46*Assembly!S$18+$BH46*Assembly!S$19+$BI46*Assembly!S$20+$BJ46*Assembly!S$21+$BK46*Assembly!S$22+$BL46*Assembly!S$23+$BM46*Assembly!S$24</f>
        <v>#VALUE!</v>
      </c>
      <c r="CG46" s="156" t="e">
        <f>$AS46*Assembly!T$4+$AT46*Assembly!T$5+$AU46*Assembly!T$6+$AV46*Assembly!T$7+$AW46*Assembly!T$8+$AX46*Assembly!T$9+$AY46*Assembly!T$10+$AZ46*Assembly!T$11+$BA46*Assembly!T$12+$BB46*Assembly!T$13+$BC46*Assembly!T$14+$BD46*Assembly!T$15+$BE46*Assembly!T$16+$BF46*Assembly!T$17+$BG46*Assembly!T$18+$BH46*Assembly!T$19+$BI46*Assembly!T$20+$BJ46*Assembly!T$21+$BK46*Assembly!T$22+$BL46*Assembly!T$23+$BM46*Assembly!T$24</f>
        <v>#VALUE!</v>
      </c>
      <c r="CH46" s="156" t="e">
        <f>$AS46*Assembly!U$4+$AT46*Assembly!U$5+$AU46*Assembly!U$6+$AV46*Assembly!U$7+$AW46*Assembly!U$8+$AX46*Assembly!U$9+$AY46*Assembly!U$10+$AZ46*Assembly!U$11+$BA46*Assembly!U$12+$BB46*Assembly!U$13+$BC46*Assembly!U$14+$BD46*Assembly!U$15+$BE46*Assembly!U$16+$BF46*Assembly!U$17+$BG46*Assembly!U$18+$BH46*Assembly!U$19+$BI46*Assembly!U$20+$BJ46*Assembly!U$21+$BK46*Assembly!U$22+$BL46*Assembly!U$23+$BM46*Assembly!U$24</f>
        <v>#VALUE!</v>
      </c>
      <c r="CI46" s="164" t="e">
        <f>$AS46*Assembly!V$4+$AT46*Assembly!V$5+$AU46*Assembly!V$6+$AV46*Assembly!V$7+$AW46*Assembly!V$8+$AX46*Assembly!V$9+$AY46*Assembly!V$10+$AZ46*Assembly!V$11+$BA46*Assembly!V$12+$BB46*Assembly!V$13+$BC46*Assembly!V$14+$BD46*Assembly!V$15+$BE46*Assembly!V$16+$BF46*Assembly!V$17+$BG46*Assembly!V$18+$BH46*Assembly!V$19+$BI46*Assembly!V$20+$BJ46*Assembly!V$21+$BK46*Assembly!V$22+$BL46*Assembly!V$23+$BM46*Assembly!V$24</f>
        <v>#VALUE!</v>
      </c>
      <c r="CJ46" s="164" t="e">
        <f>BZ46*Refining!$F$3</f>
        <v>#VALUE!</v>
      </c>
      <c r="CK46" s="164" t="e">
        <f>CA46*Refining!$F$4</f>
        <v>#VALUE!</v>
      </c>
      <c r="CL46" s="164" t="e">
        <f>CB46*Refining!$F$5</f>
        <v>#VALUE!</v>
      </c>
      <c r="CM46" s="164" t="e">
        <f>CC46*Refining!$F$6</f>
        <v>#VALUE!</v>
      </c>
      <c r="CN46" s="164" t="e">
        <f>CD46*Refining!$F$7</f>
        <v>#VALUE!</v>
      </c>
      <c r="CO46" s="164" t="e">
        <f>CE46*Refining!$F$8</f>
        <v>#VALUE!</v>
      </c>
      <c r="CP46" s="164" t="e">
        <f>CF46*Refining!$F$9</f>
        <v>#VALUE!</v>
      </c>
      <c r="CQ46" s="164" t="e">
        <f>CG46*Refining!$F$10</f>
        <v>#VALUE!</v>
      </c>
      <c r="CR46" s="164" t="e">
        <f>CH46*Refining!$F$11</f>
        <v>#VALUE!</v>
      </c>
      <c r="CS46" s="164" t="e">
        <f>CI46*Refining!$F$12</f>
        <v>#VALUE!</v>
      </c>
      <c r="CT46" s="185" t="e">
        <f t="shared" ref="CT46:DM46" si="187">IF(BZ46 = 0, "", BZ46)</f>
        <v>#VALUE!</v>
      </c>
      <c r="CU46" s="189" t="e">
        <f t="shared" si="187"/>
        <v>#VALUE!</v>
      </c>
      <c r="CV46" s="186" t="e">
        <f t="shared" si="187"/>
        <v>#VALUE!</v>
      </c>
      <c r="CW46" s="186" t="e">
        <f t="shared" si="187"/>
        <v>#VALUE!</v>
      </c>
      <c r="CX46" s="186" t="e">
        <f t="shared" si="187"/>
        <v>#VALUE!</v>
      </c>
      <c r="CY46" s="186" t="e">
        <f t="shared" si="187"/>
        <v>#VALUE!</v>
      </c>
      <c r="CZ46" s="186" t="e">
        <f t="shared" si="187"/>
        <v>#VALUE!</v>
      </c>
      <c r="DA46" s="186" t="e">
        <f t="shared" si="187"/>
        <v>#VALUE!</v>
      </c>
      <c r="DB46" s="186" t="e">
        <f t="shared" si="187"/>
        <v>#VALUE!</v>
      </c>
      <c r="DC46" s="187" t="e">
        <f t="shared" si="187"/>
        <v>#VALUE!</v>
      </c>
      <c r="DD46" s="185" t="e">
        <f t="shared" si="187"/>
        <v>#VALUE!</v>
      </c>
      <c r="DE46" s="189" t="e">
        <f t="shared" si="187"/>
        <v>#VALUE!</v>
      </c>
      <c r="DF46" s="186" t="e">
        <f t="shared" si="187"/>
        <v>#VALUE!</v>
      </c>
      <c r="DG46" s="186" t="e">
        <f t="shared" si="187"/>
        <v>#VALUE!</v>
      </c>
      <c r="DH46" s="211" t="e">
        <f t="shared" si="187"/>
        <v>#VALUE!</v>
      </c>
      <c r="DI46" s="186" t="e">
        <f t="shared" si="187"/>
        <v>#VALUE!</v>
      </c>
      <c r="DJ46" s="186" t="e">
        <f t="shared" si="187"/>
        <v>#VALUE!</v>
      </c>
      <c r="DK46" s="186" t="e">
        <f t="shared" si="187"/>
        <v>#VALUE!</v>
      </c>
      <c r="DL46" s="186" t="e">
        <f t="shared" si="187"/>
        <v>#VALUE!</v>
      </c>
      <c r="DM46" s="187" t="e">
        <f t="shared" si="187"/>
        <v>#VALUE!</v>
      </c>
      <c r="DN46" s="185" t="e">
        <f t="shared" si="11"/>
        <v>#VALUE!</v>
      </c>
      <c r="DO46" s="189" t="e">
        <f t="shared" si="12"/>
        <v>#VALUE!</v>
      </c>
      <c r="DP46" s="120" t="e">
        <f t="shared" si="13"/>
        <v>#VALUE!</v>
      </c>
      <c r="DQ46" s="133" t="e">
        <f>CT46*'Ores &amp; Ingots'!$C$3+CU46*'Ores &amp; Ingots'!$C$4+CV46*'Ores &amp; Ingots'!$C$5+CW46*'Ores &amp; Ingots'!$C$6+CX46*'Ores &amp; Ingots'!$C$7+CY46*'Ores &amp; Ingots'!$C$8+CZ46*'Ores &amp; Ingots'!$C$9+DA46*'Ores &amp; Ingots'!$C$10+DB46*'Ores &amp; Ingots'!$C$11+DC46*'Ores &amp; Ingots'!$C$12</f>
        <v>#VALUE!</v>
      </c>
      <c r="DR46" s="133" t="e">
        <f>DD46*'Ores &amp; Ingots'!$B$3+DE46*'Ores &amp; Ingots'!$B$4+DF46*'Ores &amp; Ingots'!$B$5+DG46*'Ores &amp; Ingots'!$B$6+DH46*'Ores &amp; Ingots'!$B$7+DI46*'Ores &amp; Ingots'!$B$8+DJ46*'Ores &amp; Ingots'!$B$9+DK46*'Ores &amp; Ingots'!$B$10+DL46*'Ores &amp; Ingots'!$B$11+DM46*'Ores &amp; Ingots'!$B$12</f>
        <v>#VALUE!</v>
      </c>
      <c r="DS46" s="189" t="e">
        <f>CT46*Refining!$G$3+CU46*Refining!$G$4+CV46*Refining!$G$5+CW46*Refining!$G$6+CX46*Refining!$G$7+CY46*Refining!$G$8+CZ46*Refining!$G$9+DA46*Refining!$G$10+DB46*Refining!$G$11+DC46*Refining!$G$12</f>
        <v>#VALUE!</v>
      </c>
      <c r="DT46" s="189" t="e">
        <f t="shared" si="14"/>
        <v>#VALUE!</v>
      </c>
      <c r="DU46" s="192" t="e">
        <f t="shared" si="15"/>
        <v>#VALUE!</v>
      </c>
      <c r="DV46" s="185" t="e">
        <f t="shared" si="16"/>
        <v>#VALUE!</v>
      </c>
      <c r="DW46" s="194" t="e">
        <f t="shared" ref="DW46:DX46" si="188">DV46/60</f>
        <v>#VALUE!</v>
      </c>
      <c r="DX46" s="194" t="e">
        <f t="shared" si="188"/>
        <v>#VALUE!</v>
      </c>
      <c r="DY46" s="185" t="e">
        <f t="shared" si="18"/>
        <v>#VALUE!</v>
      </c>
      <c r="DZ46" s="194" t="e">
        <f t="shared" ref="DZ46:EA46" si="189">DY46/1000</f>
        <v>#VALUE!</v>
      </c>
      <c r="EA46" s="196" t="e">
        <f t="shared" si="189"/>
        <v>#VALUE!</v>
      </c>
      <c r="EB46" s="130" t="e">
        <f t="shared" si="20"/>
        <v>#VALUE!</v>
      </c>
      <c r="EC46" s="132" t="e">
        <f t="shared" si="21"/>
        <v>#VALUE!</v>
      </c>
      <c r="ED46" s="133">
        <v>4202</v>
      </c>
    </row>
    <row r="47" spans="1:134" ht="12.75" x14ac:dyDescent="0.2">
      <c r="A47" s="864"/>
      <c r="B47" s="135" t="s">
        <v>274</v>
      </c>
      <c r="C47" s="137" t="s">
        <v>156</v>
      </c>
      <c r="D47" s="137">
        <v>1</v>
      </c>
      <c r="E47" s="137">
        <v>1</v>
      </c>
      <c r="F47" s="137">
        <v>3</v>
      </c>
      <c r="G47" s="139">
        <f t="shared" si="0"/>
        <v>46.875</v>
      </c>
      <c r="H47" s="140">
        <v>20</v>
      </c>
      <c r="I47" s="140">
        <v>20</v>
      </c>
      <c r="J47" s="140">
        <f>H47/Main!$D$9</f>
        <v>4</v>
      </c>
      <c r="K47" s="140">
        <f>I47/Main!$D$10</f>
        <v>10</v>
      </c>
      <c r="L47" s="140">
        <f t="shared" si="1"/>
        <v>2.5</v>
      </c>
      <c r="M47" s="345">
        <v>0.2</v>
      </c>
      <c r="N47" s="145" t="s">
        <v>28</v>
      </c>
      <c r="O47" s="145">
        <v>2000</v>
      </c>
      <c r="P47" s="212" t="s">
        <v>28</v>
      </c>
      <c r="Q47" s="321" t="s">
        <v>28</v>
      </c>
      <c r="R47" s="146"/>
      <c r="S47" s="143"/>
      <c r="T47" s="143"/>
      <c r="U47" s="198"/>
      <c r="V47" s="143"/>
      <c r="W47" s="148" t="s">
        <v>240</v>
      </c>
      <c r="X47" s="133">
        <v>300</v>
      </c>
      <c r="Y47" s="133">
        <v>0</v>
      </c>
      <c r="Z47" s="133">
        <v>24</v>
      </c>
      <c r="AA47" s="133">
        <v>12</v>
      </c>
      <c r="AB47" s="133">
        <v>40</v>
      </c>
      <c r="AC47" s="133">
        <v>0</v>
      </c>
      <c r="AD47" s="133">
        <v>5</v>
      </c>
      <c r="AE47" s="167">
        <v>5</v>
      </c>
      <c r="AF47" s="133">
        <v>0</v>
      </c>
      <c r="AG47" s="133">
        <v>0</v>
      </c>
      <c r="AH47" s="133">
        <v>0</v>
      </c>
      <c r="AI47" s="133">
        <v>0</v>
      </c>
      <c r="AJ47" s="133">
        <v>0</v>
      </c>
      <c r="AK47" s="133">
        <v>0</v>
      </c>
      <c r="AL47" s="133">
        <v>0</v>
      </c>
      <c r="AM47" s="133">
        <v>0</v>
      </c>
      <c r="AN47" s="133">
        <v>0</v>
      </c>
      <c r="AO47" s="133">
        <v>0</v>
      </c>
      <c r="AP47" s="133">
        <v>0</v>
      </c>
      <c r="AQ47" s="133">
        <v>0</v>
      </c>
      <c r="AR47" s="133">
        <v>0</v>
      </c>
      <c r="AS47" s="174">
        <f t="shared" ref="AS47:BM47" si="190">IF(X47 = 0, "", X47)</f>
        <v>300</v>
      </c>
      <c r="AT47" s="137" t="str">
        <f t="shared" si="190"/>
        <v/>
      </c>
      <c r="AU47" s="133">
        <f t="shared" si="190"/>
        <v>24</v>
      </c>
      <c r="AV47" s="133">
        <f t="shared" si="190"/>
        <v>12</v>
      </c>
      <c r="AW47" s="133">
        <f t="shared" si="190"/>
        <v>40</v>
      </c>
      <c r="AX47" s="137" t="str">
        <f t="shared" si="190"/>
        <v/>
      </c>
      <c r="AY47" s="133">
        <f t="shared" si="190"/>
        <v>5</v>
      </c>
      <c r="AZ47" s="167">
        <f t="shared" si="190"/>
        <v>5</v>
      </c>
      <c r="BA47" s="137" t="str">
        <f t="shared" si="190"/>
        <v/>
      </c>
      <c r="BB47" s="137" t="str">
        <f t="shared" si="190"/>
        <v/>
      </c>
      <c r="BC47" s="137" t="str">
        <f t="shared" si="190"/>
        <v/>
      </c>
      <c r="BD47" s="137" t="str">
        <f t="shared" si="190"/>
        <v/>
      </c>
      <c r="BE47" s="137" t="str">
        <f t="shared" si="190"/>
        <v/>
      </c>
      <c r="BF47" s="137" t="str">
        <f t="shared" si="190"/>
        <v/>
      </c>
      <c r="BG47" s="137" t="str">
        <f t="shared" si="190"/>
        <v/>
      </c>
      <c r="BH47" s="137" t="str">
        <f t="shared" si="190"/>
        <v/>
      </c>
      <c r="BI47" s="137" t="str">
        <f t="shared" si="190"/>
        <v/>
      </c>
      <c r="BJ47" s="137" t="str">
        <f t="shared" si="190"/>
        <v/>
      </c>
      <c r="BK47" s="137" t="str">
        <f t="shared" si="190"/>
        <v/>
      </c>
      <c r="BL47" s="137" t="str">
        <f t="shared" si="190"/>
        <v/>
      </c>
      <c r="BM47" s="169" t="str">
        <f t="shared" si="190"/>
        <v/>
      </c>
      <c r="BN47" s="174" t="e">
        <f>$AS47*Assembly!Z$4+$AT47*Assembly!Z$5+$AU47*Assembly!Z$6+$AV47*Assembly!Z$7+$AW47*Assembly!Z$8+$AX47*Assembly!Z$9+$AY47*Assembly!Z$10+$AZ47*Assembly!Z$11+$BA47*Assembly!Z$12+$BB47*Assembly!Z$13+$BC47*Assembly!Z$14+$BD47*Assembly!Z$15+$BE47*Assembly!Z$16+$BF47*Assembly!Z$17+$BG47*Assembly!Z$18+$BH47*Assembly!Z$19+$BI47*Assembly!Z$20+$BJ47*Assembly!Z$21+$BK47*Assembly!Z$22+$BL47*Assembly!Z$23+$BM47*Assembly!Z$24</f>
        <v>#VALUE!</v>
      </c>
      <c r="BO47" s="133" t="e">
        <f t="shared" si="3"/>
        <v>#VALUE!</v>
      </c>
      <c r="BP47" s="314" t="str">
        <f t="shared" si="178"/>
        <v>?</v>
      </c>
      <c r="BQ47" s="133" t="e">
        <f>$AS47*Assembly!AD$4+$AT47*Assembly!AD$5+$AU47*Assembly!AD$6+$AV47*Assembly!AD$7+$AW47*Assembly!AD$8+$AX47*Assembly!AD$9+$AY47*Assembly!AD$10+$AZ47*Assembly!AD$11+$BA47*Assembly!AD$12+$BB47*Assembly!AD$13+$BC47*Assembly!AD$14+$BD47*Assembly!AD$15+$BE47*Assembly!AD$16+$BF47*Assembly!AD$17+$BG47*Assembly!AD$18+$BH47*Assembly!AD$19+$BI47*Assembly!AD$20+$BJ47*Assembly!AD$21+$BK47*Assembly!AD$22+$BL47*Assembly!AD$23+$BM47*Assembly!AD$24</f>
        <v>#VALUE!</v>
      </c>
      <c r="BR47" s="177" t="e">
        <f t="shared" si="4"/>
        <v>#VALUE!</v>
      </c>
      <c r="BS47" s="178" t="e">
        <f t="shared" si="5"/>
        <v>#VALUE!</v>
      </c>
      <c r="BT47" s="179" t="e">
        <f t="shared" si="6"/>
        <v>#VALUE!</v>
      </c>
      <c r="BU47" s="178" t="e">
        <f t="shared" si="7"/>
        <v>#VALUE!</v>
      </c>
      <c r="BV47" s="133" t="e">
        <f>$AS47*Assembly!Y$4+$AT47*Assembly!Y$5+$AU47*Assembly!Y$6+$AV47*Assembly!Y$7+$AW47*Assembly!Y$8+$AX47*Assembly!Y$9+$AY47*Assembly!Y$10+$AZ47*Assembly!Y$11+$BA47*Assembly!Y$12+$BB47*Assembly!Y$13+$BC47*Assembly!Y$14+$BD47*Assembly!Y$15+$BE47*Assembly!Y$16+$BF47*Assembly!Y$17+$BG47*Assembly!Y$18+$BH47*Assembly!Y$19+$BI47*Assembly!Y$20+$BJ47*Assembly!Y$21+$BK47*Assembly!Y$22+$BL47*Assembly!Y$23+$BM47*Assembly!Y$24</f>
        <v>#VALUE!</v>
      </c>
      <c r="BW47" s="133" t="e">
        <f t="shared" si="8"/>
        <v>#VALUE!</v>
      </c>
      <c r="BX47" s="130" t="e">
        <f t="shared" si="9"/>
        <v>#VALUE!</v>
      </c>
      <c r="BY47" s="183" t="e">
        <f>$AS47*Assembly!AC$4+$AT47*Assembly!AC$5+$AU47*Assembly!AC$6+$AV47*Assembly!AC$7+$AW47*Assembly!AC$8+$AX47*Assembly!AC$9+$AY47*Assembly!AC$10+$AZ47*Assembly!AC$11+$BA47*Assembly!AC$12+$BB47*Assembly!AC$13+$BC47*Assembly!AC$14+$BD47*Assembly!AC$15+$BE47*Assembly!AC$16+$BF47*Assembly!AC$17+$BG47*Assembly!AC$18+$BH47*Assembly!AC$19+$BI47*Assembly!AC$20+$BJ47*Assembly!AC$21+$BK47*Assembly!AC$22+$BL47*Assembly!AC$23+$BM47*Assembly!AC$24</f>
        <v>#VALUE!</v>
      </c>
      <c r="BZ47" s="145" t="e">
        <f>$AS47*Assembly!M$4+$AT47*Assembly!M$5+$AU47*Assembly!M$6+$AV47*Assembly!M$7+$AW47*Assembly!M$8+$AX47*Assembly!M$9+$AY47*Assembly!M$10+$AZ47*Assembly!M$11+$BA47*Assembly!M$12+$BB47*Assembly!M$13+$BC47*Assembly!M$14+$BD47*Assembly!M$15+$BE47*Assembly!M$16+$BF47*Assembly!M$17+$BG47*Assembly!M$18+$BH47*Assembly!M$19+$BI47*Assembly!M$20+$BJ47*Assembly!M$21+$BK47*Assembly!M$22+$BL47*Assembly!M$23+$BM47*Assembly!M$24</f>
        <v>#VALUE!</v>
      </c>
      <c r="CA47" s="145" t="e">
        <f>$AS47*Assembly!N$4+$AT47*Assembly!N$5+$AU47*Assembly!N$6+$AV47*Assembly!N$7+$AW47*Assembly!N$8+$AX47*Assembly!N$9+$AY47*Assembly!N$10+$AZ47*Assembly!N$11+$BA47*Assembly!N$12+$BB47*Assembly!N$13+$BC47*Assembly!N$14+$BD47*Assembly!N$15+$BE47*Assembly!N$16+$BF47*Assembly!N$17+$BG47*Assembly!N$18+$BH47*Assembly!N$19+$BI47*Assembly!N$20+$BJ47*Assembly!N$21+$BK47*Assembly!N$22+$BL47*Assembly!N$23+$BM47*Assembly!N$24</f>
        <v>#VALUE!</v>
      </c>
      <c r="CB47" s="145" t="e">
        <f>$AS47*Assembly!O$4+$AT47*Assembly!O$5+$AU47*Assembly!O$6+$AV47*Assembly!O$7+$AW47*Assembly!O$8+$AX47*Assembly!O$9+$AY47*Assembly!O$10+$AZ47*Assembly!O$11+$BA47*Assembly!O$12+$BB47*Assembly!O$13+$BC47*Assembly!O$14+$BD47*Assembly!O$15+$BE47*Assembly!O$16+$BF47*Assembly!O$17+$BG47*Assembly!O$18+$BH47*Assembly!O$19+$BI47*Assembly!O$20+$BJ47*Assembly!O$21+$BK47*Assembly!O$22+$BL47*Assembly!O$23+$BM47*Assembly!O$24</f>
        <v>#VALUE!</v>
      </c>
      <c r="CC47" s="140" t="e">
        <f>$AS47*Assembly!P$4+$AT47*Assembly!P$5+$AU47*Assembly!P$6+$AV47*Assembly!P$7+$AW47*Assembly!P$8+$AX47*Assembly!P$9+$AY47*Assembly!P$10+$AZ47*Assembly!P$11+$BA47*Assembly!P$12+$BB47*Assembly!P$13+$BC47*Assembly!P$14+$BD47*Assembly!P$15+$BE47*Assembly!P$16+$BF47*Assembly!P$17+$BG47*Assembly!P$18+$BH47*Assembly!P$19+$BI47*Assembly!P$20+$BJ47*Assembly!P$21+$BK47*Assembly!P$22+$BL47*Assembly!P$23+$BM47*Assembly!P$24</f>
        <v>#VALUE!</v>
      </c>
      <c r="CD47" s="140" t="e">
        <f>$AS47*Assembly!Q$4+$AT47*Assembly!Q$5+$AU47*Assembly!Q$6+$AV47*Assembly!Q$7+$AW47*Assembly!Q$8+$AX47*Assembly!Q$9+$AY47*Assembly!Q$10+$AZ47*Assembly!Q$11+$BA47*Assembly!Q$12+$BB47*Assembly!Q$13+$BC47*Assembly!Q$14+$BD47*Assembly!Q$15+$BE47*Assembly!Q$16+$BF47*Assembly!Q$17+$BG47*Assembly!Q$18+$BH47*Assembly!Q$19+$BI47*Assembly!Q$20+$BJ47*Assembly!Q$21+$BK47*Assembly!Q$22+$BL47*Assembly!Q$23+$BM47*Assembly!Q$24</f>
        <v>#VALUE!</v>
      </c>
      <c r="CE47" s="145" t="e">
        <f>$AS47*Assembly!R$4+$AT47*Assembly!R$5+$AU47*Assembly!R$6+$AV47*Assembly!R$7+$AW47*Assembly!R$8+$AX47*Assembly!R$9+$AY47*Assembly!R$10+$AZ47*Assembly!R$11+$BA47*Assembly!R$12+$BB47*Assembly!R$13+$BC47*Assembly!R$14+$BD47*Assembly!R$15+$BE47*Assembly!R$16+$BF47*Assembly!R$17+$BG47*Assembly!R$18+$BH47*Assembly!R$19+$BI47*Assembly!R$20+$BJ47*Assembly!R$21+$BK47*Assembly!R$22+$BL47*Assembly!R$23+$BM47*Assembly!R$24</f>
        <v>#VALUE!</v>
      </c>
      <c r="CF47" s="140" t="e">
        <f>$AS47*Assembly!S$4+$AT47*Assembly!S$5+$AU47*Assembly!S$6+$AV47*Assembly!S$7+$AW47*Assembly!S$8+$AX47*Assembly!S$9+$AY47*Assembly!S$10+$AZ47*Assembly!S$11+$BA47*Assembly!S$12+$BB47*Assembly!S$13+$BC47*Assembly!S$14+$BD47*Assembly!S$15+$BE47*Assembly!S$16+$BF47*Assembly!S$17+$BG47*Assembly!S$18+$BH47*Assembly!S$19+$BI47*Assembly!S$20+$BJ47*Assembly!S$21+$BK47*Assembly!S$22+$BL47*Assembly!S$23+$BM47*Assembly!S$24</f>
        <v>#VALUE!</v>
      </c>
      <c r="CG47" s="140" t="e">
        <f>$AS47*Assembly!T$4+$AT47*Assembly!T$5+$AU47*Assembly!T$6+$AV47*Assembly!T$7+$AW47*Assembly!T$8+$AX47*Assembly!T$9+$AY47*Assembly!T$10+$AZ47*Assembly!T$11+$BA47*Assembly!T$12+$BB47*Assembly!T$13+$BC47*Assembly!T$14+$BD47*Assembly!T$15+$BE47*Assembly!T$16+$BF47*Assembly!T$17+$BG47*Assembly!T$18+$BH47*Assembly!T$19+$BI47*Assembly!T$20+$BJ47*Assembly!T$21+$BK47*Assembly!T$22+$BL47*Assembly!T$23+$BM47*Assembly!T$24</f>
        <v>#VALUE!</v>
      </c>
      <c r="CH47" s="140" t="e">
        <f>$AS47*Assembly!U$4+$AT47*Assembly!U$5+$AU47*Assembly!U$6+$AV47*Assembly!U$7+$AW47*Assembly!U$8+$AX47*Assembly!U$9+$AY47*Assembly!U$10+$AZ47*Assembly!U$11+$BA47*Assembly!U$12+$BB47*Assembly!U$13+$BC47*Assembly!U$14+$BD47*Assembly!U$15+$BE47*Assembly!U$16+$BF47*Assembly!U$17+$BG47*Assembly!U$18+$BH47*Assembly!U$19+$BI47*Assembly!U$20+$BJ47*Assembly!U$21+$BK47*Assembly!U$22+$BL47*Assembly!U$23+$BM47*Assembly!U$24</f>
        <v>#VALUE!</v>
      </c>
      <c r="CI47" s="145" t="e">
        <f>$AS47*Assembly!V$4+$AT47*Assembly!V$5+$AU47*Assembly!V$6+$AV47*Assembly!V$7+$AW47*Assembly!V$8+$AX47*Assembly!V$9+$AY47*Assembly!V$10+$AZ47*Assembly!V$11+$BA47*Assembly!V$12+$BB47*Assembly!V$13+$BC47*Assembly!V$14+$BD47*Assembly!V$15+$BE47*Assembly!V$16+$BF47*Assembly!V$17+$BG47*Assembly!V$18+$BH47*Assembly!V$19+$BI47*Assembly!V$20+$BJ47*Assembly!V$21+$BK47*Assembly!V$22+$BL47*Assembly!V$23+$BM47*Assembly!V$24</f>
        <v>#VALUE!</v>
      </c>
      <c r="CJ47" s="145" t="e">
        <f>BZ47*Refining!$F$3</f>
        <v>#VALUE!</v>
      </c>
      <c r="CK47" s="145" t="e">
        <f>CA47*Refining!$F$4</f>
        <v>#VALUE!</v>
      </c>
      <c r="CL47" s="145" t="e">
        <f>CB47*Refining!$F$5</f>
        <v>#VALUE!</v>
      </c>
      <c r="CM47" s="145" t="e">
        <f>CC47*Refining!$F$6</f>
        <v>#VALUE!</v>
      </c>
      <c r="CN47" s="145" t="e">
        <f>CD47*Refining!$F$7</f>
        <v>#VALUE!</v>
      </c>
      <c r="CO47" s="145" t="e">
        <f>CE47*Refining!$F$8</f>
        <v>#VALUE!</v>
      </c>
      <c r="CP47" s="145" t="e">
        <f>CF47*Refining!$F$9</f>
        <v>#VALUE!</v>
      </c>
      <c r="CQ47" s="145" t="e">
        <f>CG47*Refining!$F$10</f>
        <v>#VALUE!</v>
      </c>
      <c r="CR47" s="145" t="e">
        <f>CH47*Refining!$F$11</f>
        <v>#VALUE!</v>
      </c>
      <c r="CS47" s="145" t="e">
        <f>CI47*Refining!$F$12</f>
        <v>#VALUE!</v>
      </c>
      <c r="CT47" s="185" t="e">
        <f t="shared" ref="CT47:DM47" si="191">IF(BZ47 = 0, "", BZ47)</f>
        <v>#VALUE!</v>
      </c>
      <c r="CU47" s="189" t="e">
        <f t="shared" si="191"/>
        <v>#VALUE!</v>
      </c>
      <c r="CV47" s="186" t="e">
        <f t="shared" si="191"/>
        <v>#VALUE!</v>
      </c>
      <c r="CW47" s="186" t="e">
        <f t="shared" si="191"/>
        <v>#VALUE!</v>
      </c>
      <c r="CX47" s="186" t="e">
        <f t="shared" si="191"/>
        <v>#VALUE!</v>
      </c>
      <c r="CY47" s="186" t="e">
        <f t="shared" si="191"/>
        <v>#VALUE!</v>
      </c>
      <c r="CZ47" s="186" t="e">
        <f t="shared" si="191"/>
        <v>#VALUE!</v>
      </c>
      <c r="DA47" s="186" t="e">
        <f t="shared" si="191"/>
        <v>#VALUE!</v>
      </c>
      <c r="DB47" s="186" t="e">
        <f t="shared" si="191"/>
        <v>#VALUE!</v>
      </c>
      <c r="DC47" s="187" t="e">
        <f t="shared" si="191"/>
        <v>#VALUE!</v>
      </c>
      <c r="DD47" s="185" t="e">
        <f t="shared" si="191"/>
        <v>#VALUE!</v>
      </c>
      <c r="DE47" s="189" t="e">
        <f t="shared" si="191"/>
        <v>#VALUE!</v>
      </c>
      <c r="DF47" s="186" t="e">
        <f t="shared" si="191"/>
        <v>#VALUE!</v>
      </c>
      <c r="DG47" s="186" t="e">
        <f t="shared" si="191"/>
        <v>#VALUE!</v>
      </c>
      <c r="DH47" s="188" t="e">
        <f t="shared" si="191"/>
        <v>#VALUE!</v>
      </c>
      <c r="DI47" s="186" t="e">
        <f t="shared" si="191"/>
        <v>#VALUE!</v>
      </c>
      <c r="DJ47" s="186" t="e">
        <f t="shared" si="191"/>
        <v>#VALUE!</v>
      </c>
      <c r="DK47" s="186" t="e">
        <f t="shared" si="191"/>
        <v>#VALUE!</v>
      </c>
      <c r="DL47" s="186" t="e">
        <f t="shared" si="191"/>
        <v>#VALUE!</v>
      </c>
      <c r="DM47" s="187" t="e">
        <f t="shared" si="191"/>
        <v>#VALUE!</v>
      </c>
      <c r="DN47" s="185" t="e">
        <f t="shared" si="11"/>
        <v>#VALUE!</v>
      </c>
      <c r="DO47" s="189" t="e">
        <f t="shared" si="12"/>
        <v>#VALUE!</v>
      </c>
      <c r="DP47" s="120" t="e">
        <f t="shared" si="13"/>
        <v>#VALUE!</v>
      </c>
      <c r="DQ47" s="133" t="e">
        <f>CT47*'Ores &amp; Ingots'!$C$3+CU47*'Ores &amp; Ingots'!$C$4+CV47*'Ores &amp; Ingots'!$C$5+CW47*'Ores &amp; Ingots'!$C$6+CX47*'Ores &amp; Ingots'!$C$7+CY47*'Ores &amp; Ingots'!$C$8+CZ47*'Ores &amp; Ingots'!$C$9+DA47*'Ores &amp; Ingots'!$C$10+DB47*'Ores &amp; Ingots'!$C$11+DC47*'Ores &amp; Ingots'!$C$12</f>
        <v>#VALUE!</v>
      </c>
      <c r="DR47" s="133" t="e">
        <f>DD47*'Ores &amp; Ingots'!$B$3+DE47*'Ores &amp; Ingots'!$B$4+DF47*'Ores &amp; Ingots'!$B$5+DG47*'Ores &amp; Ingots'!$B$6+DH47*'Ores &amp; Ingots'!$B$7+DI47*'Ores &amp; Ingots'!$B$8+DJ47*'Ores &amp; Ingots'!$B$9+DK47*'Ores &amp; Ingots'!$B$10+DL47*'Ores &amp; Ingots'!$B$11+DM47*'Ores &amp; Ingots'!$B$12</f>
        <v>#VALUE!</v>
      </c>
      <c r="DS47" s="189" t="e">
        <f>CT47*Refining!$G$3+CU47*Refining!$G$4+CV47*Refining!$G$5+CW47*Refining!$G$6+CX47*Refining!$G$7+CY47*Refining!$G$8+CZ47*Refining!$G$9+DA47*Refining!$G$10+DB47*Refining!$G$11+DC47*Refining!$G$12</f>
        <v>#VALUE!</v>
      </c>
      <c r="DT47" s="189" t="e">
        <f t="shared" si="14"/>
        <v>#VALUE!</v>
      </c>
      <c r="DU47" s="192" t="e">
        <f t="shared" si="15"/>
        <v>#VALUE!</v>
      </c>
      <c r="DV47" s="185" t="e">
        <f t="shared" si="16"/>
        <v>#VALUE!</v>
      </c>
      <c r="DW47" s="194" t="e">
        <f t="shared" ref="DW47:DX47" si="192">DV47/60</f>
        <v>#VALUE!</v>
      </c>
      <c r="DX47" s="194" t="e">
        <f t="shared" si="192"/>
        <v>#VALUE!</v>
      </c>
      <c r="DY47" s="185" t="e">
        <f t="shared" si="18"/>
        <v>#VALUE!</v>
      </c>
      <c r="DZ47" s="194" t="e">
        <f t="shared" ref="DZ47:EA47" si="193">DY47/1000</f>
        <v>#VALUE!</v>
      </c>
      <c r="EA47" s="196" t="e">
        <f t="shared" si="193"/>
        <v>#VALUE!</v>
      </c>
      <c r="EB47" s="130" t="e">
        <f t="shared" si="20"/>
        <v>#VALUE!</v>
      </c>
      <c r="EC47" s="132" t="e">
        <f t="shared" si="21"/>
        <v>#VALUE!</v>
      </c>
      <c r="ED47" s="133">
        <v>630</v>
      </c>
    </row>
    <row r="48" spans="1:134" ht="12.75" x14ac:dyDescent="0.2">
      <c r="A48" s="864"/>
      <c r="B48" s="135" t="s">
        <v>274</v>
      </c>
      <c r="C48" s="137" t="s">
        <v>155</v>
      </c>
      <c r="D48" s="137">
        <v>3</v>
      </c>
      <c r="E48" s="137">
        <v>3</v>
      </c>
      <c r="F48" s="137">
        <v>6</v>
      </c>
      <c r="G48" s="154">
        <f t="shared" si="0"/>
        <v>6.75</v>
      </c>
      <c r="H48" s="156">
        <v>20</v>
      </c>
      <c r="I48" s="156">
        <v>20</v>
      </c>
      <c r="J48" s="156">
        <f>H48/Main!$D$9</f>
        <v>4</v>
      </c>
      <c r="K48" s="156">
        <f>I48/Main!$D$10</f>
        <v>10</v>
      </c>
      <c r="L48" s="156">
        <f t="shared" si="1"/>
        <v>2.5</v>
      </c>
      <c r="M48" s="355">
        <v>0.2</v>
      </c>
      <c r="N48" s="164" t="s">
        <v>28</v>
      </c>
      <c r="O48" s="164">
        <v>2000</v>
      </c>
      <c r="P48" s="168" t="s">
        <v>28</v>
      </c>
      <c r="Q48" s="320" t="s">
        <v>28</v>
      </c>
      <c r="R48" s="166"/>
      <c r="S48" s="159"/>
      <c r="T48" s="159"/>
      <c r="U48" s="170"/>
      <c r="V48" s="159"/>
      <c r="W48" s="172"/>
      <c r="X48" s="133">
        <v>22</v>
      </c>
      <c r="Y48" s="133">
        <v>0</v>
      </c>
      <c r="Z48" s="133">
        <v>0</v>
      </c>
      <c r="AA48" s="133">
        <v>4</v>
      </c>
      <c r="AB48" s="133">
        <v>30</v>
      </c>
      <c r="AC48" s="133">
        <v>0</v>
      </c>
      <c r="AD48" s="133">
        <v>1</v>
      </c>
      <c r="AE48" s="167">
        <v>1</v>
      </c>
      <c r="AF48" s="133">
        <v>0</v>
      </c>
      <c r="AG48" s="133">
        <v>0</v>
      </c>
      <c r="AH48" s="133">
        <v>0</v>
      </c>
      <c r="AI48" s="133">
        <v>0</v>
      </c>
      <c r="AJ48" s="133">
        <v>0</v>
      </c>
      <c r="AK48" s="133">
        <v>0</v>
      </c>
      <c r="AL48" s="133">
        <v>0</v>
      </c>
      <c r="AM48" s="133">
        <v>0</v>
      </c>
      <c r="AN48" s="133">
        <v>0</v>
      </c>
      <c r="AO48" s="133">
        <v>0</v>
      </c>
      <c r="AP48" s="133">
        <v>0</v>
      </c>
      <c r="AQ48" s="133">
        <v>0</v>
      </c>
      <c r="AR48" s="133">
        <v>0</v>
      </c>
      <c r="AS48" s="174">
        <f t="shared" ref="AS48:BM48" si="194">IF(X48 = 0, "", X48)</f>
        <v>22</v>
      </c>
      <c r="AT48" s="137" t="str">
        <f t="shared" si="194"/>
        <v/>
      </c>
      <c r="AU48" s="137" t="str">
        <f t="shared" si="194"/>
        <v/>
      </c>
      <c r="AV48" s="133">
        <f t="shared" si="194"/>
        <v>4</v>
      </c>
      <c r="AW48" s="133">
        <f t="shared" si="194"/>
        <v>30</v>
      </c>
      <c r="AX48" s="137" t="str">
        <f t="shared" si="194"/>
        <v/>
      </c>
      <c r="AY48" s="133">
        <f t="shared" si="194"/>
        <v>1</v>
      </c>
      <c r="AZ48" s="167">
        <f t="shared" si="194"/>
        <v>1</v>
      </c>
      <c r="BA48" s="137" t="str">
        <f t="shared" si="194"/>
        <v/>
      </c>
      <c r="BB48" s="137" t="str">
        <f t="shared" si="194"/>
        <v/>
      </c>
      <c r="BC48" s="137" t="str">
        <f t="shared" si="194"/>
        <v/>
      </c>
      <c r="BD48" s="137" t="str">
        <f t="shared" si="194"/>
        <v/>
      </c>
      <c r="BE48" s="137" t="str">
        <f t="shared" si="194"/>
        <v/>
      </c>
      <c r="BF48" s="137" t="str">
        <f t="shared" si="194"/>
        <v/>
      </c>
      <c r="BG48" s="137" t="str">
        <f t="shared" si="194"/>
        <v/>
      </c>
      <c r="BH48" s="137" t="str">
        <f t="shared" si="194"/>
        <v/>
      </c>
      <c r="BI48" s="137" t="str">
        <f t="shared" si="194"/>
        <v/>
      </c>
      <c r="BJ48" s="137" t="str">
        <f t="shared" si="194"/>
        <v/>
      </c>
      <c r="BK48" s="137" t="str">
        <f t="shared" si="194"/>
        <v/>
      </c>
      <c r="BL48" s="137" t="str">
        <f t="shared" si="194"/>
        <v/>
      </c>
      <c r="BM48" s="169" t="str">
        <f t="shared" si="194"/>
        <v/>
      </c>
      <c r="BN48" s="174" t="e">
        <f>$AS48*Assembly!Z$4+$AT48*Assembly!Z$5+$AU48*Assembly!Z$6+$AV48*Assembly!Z$7+$AW48*Assembly!Z$8+$AX48*Assembly!Z$9+$AY48*Assembly!Z$10+$AZ48*Assembly!Z$11+$BA48*Assembly!Z$12+$BB48*Assembly!Z$13+$BC48*Assembly!Z$14+$BD48*Assembly!Z$15+$BE48*Assembly!Z$16+$BF48*Assembly!Z$17+$BG48*Assembly!Z$18+$BH48*Assembly!Z$19+$BI48*Assembly!Z$20+$BJ48*Assembly!Z$21+$BK48*Assembly!Z$22+$BL48*Assembly!Z$23+$BM48*Assembly!Z$24</f>
        <v>#VALUE!</v>
      </c>
      <c r="BO48" s="133" t="e">
        <f t="shared" si="3"/>
        <v>#VALUE!</v>
      </c>
      <c r="BP48" s="314" t="str">
        <f t="shared" si="178"/>
        <v>?</v>
      </c>
      <c r="BQ48" s="133" t="e">
        <f>$AS48*Assembly!AD$4+$AT48*Assembly!AD$5+$AU48*Assembly!AD$6+$AV48*Assembly!AD$7+$AW48*Assembly!AD$8+$AX48*Assembly!AD$9+$AY48*Assembly!AD$10+$AZ48*Assembly!AD$11+$BA48*Assembly!AD$12+$BB48*Assembly!AD$13+$BC48*Assembly!AD$14+$BD48*Assembly!AD$15+$BE48*Assembly!AD$16+$BF48*Assembly!AD$17+$BG48*Assembly!AD$18+$BH48*Assembly!AD$19+$BI48*Assembly!AD$20+$BJ48*Assembly!AD$21+$BK48*Assembly!AD$22+$BL48*Assembly!AD$23+$BM48*Assembly!AD$24</f>
        <v>#VALUE!</v>
      </c>
      <c r="BR48" s="177" t="e">
        <f t="shared" si="4"/>
        <v>#VALUE!</v>
      </c>
      <c r="BS48" s="178" t="e">
        <f t="shared" si="5"/>
        <v>#VALUE!</v>
      </c>
      <c r="BT48" s="179" t="e">
        <f t="shared" si="6"/>
        <v>#VALUE!</v>
      </c>
      <c r="BU48" s="178" t="e">
        <f t="shared" si="7"/>
        <v>#VALUE!</v>
      </c>
      <c r="BV48" s="133" t="e">
        <f>$AS48*Assembly!Y$4+$AT48*Assembly!Y$5+$AU48*Assembly!Y$6+$AV48*Assembly!Y$7+$AW48*Assembly!Y$8+$AX48*Assembly!Y$9+$AY48*Assembly!Y$10+$AZ48*Assembly!Y$11+$BA48*Assembly!Y$12+$BB48*Assembly!Y$13+$BC48*Assembly!Y$14+$BD48*Assembly!Y$15+$BE48*Assembly!Y$16+$BF48*Assembly!Y$17+$BG48*Assembly!Y$18+$BH48*Assembly!Y$19+$BI48*Assembly!Y$20+$BJ48*Assembly!Y$21+$BK48*Assembly!Y$22+$BL48*Assembly!Y$23+$BM48*Assembly!Y$24</f>
        <v>#VALUE!</v>
      </c>
      <c r="BW48" s="133" t="e">
        <f t="shared" si="8"/>
        <v>#VALUE!</v>
      </c>
      <c r="BX48" s="130" t="e">
        <f t="shared" si="9"/>
        <v>#VALUE!</v>
      </c>
      <c r="BY48" s="183" t="e">
        <f>$AS48*Assembly!AC$4+$AT48*Assembly!AC$5+$AU48*Assembly!AC$6+$AV48*Assembly!AC$7+$AW48*Assembly!AC$8+$AX48*Assembly!AC$9+$AY48*Assembly!AC$10+$AZ48*Assembly!AC$11+$BA48*Assembly!AC$12+$BB48*Assembly!AC$13+$BC48*Assembly!AC$14+$BD48*Assembly!AC$15+$BE48*Assembly!AC$16+$BF48*Assembly!AC$17+$BG48*Assembly!AC$18+$BH48*Assembly!AC$19+$BI48*Assembly!AC$20+$BJ48*Assembly!AC$21+$BK48*Assembly!AC$22+$BL48*Assembly!AC$23+$BM48*Assembly!AC$24</f>
        <v>#VALUE!</v>
      </c>
      <c r="BZ48" s="164" t="e">
        <f>$AS48*Assembly!M$4+$AT48*Assembly!M$5+$AU48*Assembly!M$6+$AV48*Assembly!M$7+$AW48*Assembly!M$8+$AX48*Assembly!M$9+$AY48*Assembly!M$10+$AZ48*Assembly!M$11+$BA48*Assembly!M$12+$BB48*Assembly!M$13+$BC48*Assembly!M$14+$BD48*Assembly!M$15+$BE48*Assembly!M$16+$BF48*Assembly!M$17+$BG48*Assembly!M$18+$BH48*Assembly!M$19+$BI48*Assembly!M$20+$BJ48*Assembly!M$21+$BK48*Assembly!M$22+$BL48*Assembly!M$23+$BM48*Assembly!M$24</f>
        <v>#VALUE!</v>
      </c>
      <c r="CA48" s="164" t="e">
        <f>$AS48*Assembly!N$4+$AT48*Assembly!N$5+$AU48*Assembly!N$6+$AV48*Assembly!N$7+$AW48*Assembly!N$8+$AX48*Assembly!N$9+$AY48*Assembly!N$10+$AZ48*Assembly!N$11+$BA48*Assembly!N$12+$BB48*Assembly!N$13+$BC48*Assembly!N$14+$BD48*Assembly!N$15+$BE48*Assembly!N$16+$BF48*Assembly!N$17+$BG48*Assembly!N$18+$BH48*Assembly!N$19+$BI48*Assembly!N$20+$BJ48*Assembly!N$21+$BK48*Assembly!N$22+$BL48*Assembly!N$23+$BM48*Assembly!N$24</f>
        <v>#VALUE!</v>
      </c>
      <c r="CB48" s="164" t="e">
        <f>$AS48*Assembly!O$4+$AT48*Assembly!O$5+$AU48*Assembly!O$6+$AV48*Assembly!O$7+$AW48*Assembly!O$8+$AX48*Assembly!O$9+$AY48*Assembly!O$10+$AZ48*Assembly!O$11+$BA48*Assembly!O$12+$BB48*Assembly!O$13+$BC48*Assembly!O$14+$BD48*Assembly!O$15+$BE48*Assembly!O$16+$BF48*Assembly!O$17+$BG48*Assembly!O$18+$BH48*Assembly!O$19+$BI48*Assembly!O$20+$BJ48*Assembly!O$21+$BK48*Assembly!O$22+$BL48*Assembly!O$23+$BM48*Assembly!O$24</f>
        <v>#VALUE!</v>
      </c>
      <c r="CC48" s="156" t="e">
        <f>$AS48*Assembly!P$4+$AT48*Assembly!P$5+$AU48*Assembly!P$6+$AV48*Assembly!P$7+$AW48*Assembly!P$8+$AX48*Assembly!P$9+$AY48*Assembly!P$10+$AZ48*Assembly!P$11+$BA48*Assembly!P$12+$BB48*Assembly!P$13+$BC48*Assembly!P$14+$BD48*Assembly!P$15+$BE48*Assembly!P$16+$BF48*Assembly!P$17+$BG48*Assembly!P$18+$BH48*Assembly!P$19+$BI48*Assembly!P$20+$BJ48*Assembly!P$21+$BK48*Assembly!P$22+$BL48*Assembly!P$23+$BM48*Assembly!P$24</f>
        <v>#VALUE!</v>
      </c>
      <c r="CD48" s="156" t="e">
        <f>$AS48*Assembly!Q$4+$AT48*Assembly!Q$5+$AU48*Assembly!Q$6+$AV48*Assembly!Q$7+$AW48*Assembly!Q$8+$AX48*Assembly!Q$9+$AY48*Assembly!Q$10+$AZ48*Assembly!Q$11+$BA48*Assembly!Q$12+$BB48*Assembly!Q$13+$BC48*Assembly!Q$14+$BD48*Assembly!Q$15+$BE48*Assembly!Q$16+$BF48*Assembly!Q$17+$BG48*Assembly!Q$18+$BH48*Assembly!Q$19+$BI48*Assembly!Q$20+$BJ48*Assembly!Q$21+$BK48*Assembly!Q$22+$BL48*Assembly!Q$23+$BM48*Assembly!Q$24</f>
        <v>#VALUE!</v>
      </c>
      <c r="CE48" s="164" t="e">
        <f>$AS48*Assembly!R$4+$AT48*Assembly!R$5+$AU48*Assembly!R$6+$AV48*Assembly!R$7+$AW48*Assembly!R$8+$AX48*Assembly!R$9+$AY48*Assembly!R$10+$AZ48*Assembly!R$11+$BA48*Assembly!R$12+$BB48*Assembly!R$13+$BC48*Assembly!R$14+$BD48*Assembly!R$15+$BE48*Assembly!R$16+$BF48*Assembly!R$17+$BG48*Assembly!R$18+$BH48*Assembly!R$19+$BI48*Assembly!R$20+$BJ48*Assembly!R$21+$BK48*Assembly!R$22+$BL48*Assembly!R$23+$BM48*Assembly!R$24</f>
        <v>#VALUE!</v>
      </c>
      <c r="CF48" s="156" t="e">
        <f>$AS48*Assembly!S$4+$AT48*Assembly!S$5+$AU48*Assembly!S$6+$AV48*Assembly!S$7+$AW48*Assembly!S$8+$AX48*Assembly!S$9+$AY48*Assembly!S$10+$AZ48*Assembly!S$11+$BA48*Assembly!S$12+$BB48*Assembly!S$13+$BC48*Assembly!S$14+$BD48*Assembly!S$15+$BE48*Assembly!S$16+$BF48*Assembly!S$17+$BG48*Assembly!S$18+$BH48*Assembly!S$19+$BI48*Assembly!S$20+$BJ48*Assembly!S$21+$BK48*Assembly!S$22+$BL48*Assembly!S$23+$BM48*Assembly!S$24</f>
        <v>#VALUE!</v>
      </c>
      <c r="CG48" s="156" t="e">
        <f>$AS48*Assembly!T$4+$AT48*Assembly!T$5+$AU48*Assembly!T$6+$AV48*Assembly!T$7+$AW48*Assembly!T$8+$AX48*Assembly!T$9+$AY48*Assembly!T$10+$AZ48*Assembly!T$11+$BA48*Assembly!T$12+$BB48*Assembly!T$13+$BC48*Assembly!T$14+$BD48*Assembly!T$15+$BE48*Assembly!T$16+$BF48*Assembly!T$17+$BG48*Assembly!T$18+$BH48*Assembly!T$19+$BI48*Assembly!T$20+$BJ48*Assembly!T$21+$BK48*Assembly!T$22+$BL48*Assembly!T$23+$BM48*Assembly!T$24</f>
        <v>#VALUE!</v>
      </c>
      <c r="CH48" s="156" t="e">
        <f>$AS48*Assembly!U$4+$AT48*Assembly!U$5+$AU48*Assembly!U$6+$AV48*Assembly!U$7+$AW48*Assembly!U$8+$AX48*Assembly!U$9+$AY48*Assembly!U$10+$AZ48*Assembly!U$11+$BA48*Assembly!U$12+$BB48*Assembly!U$13+$BC48*Assembly!U$14+$BD48*Assembly!U$15+$BE48*Assembly!U$16+$BF48*Assembly!U$17+$BG48*Assembly!U$18+$BH48*Assembly!U$19+$BI48*Assembly!U$20+$BJ48*Assembly!U$21+$BK48*Assembly!U$22+$BL48*Assembly!U$23+$BM48*Assembly!U$24</f>
        <v>#VALUE!</v>
      </c>
      <c r="CI48" s="164" t="e">
        <f>$AS48*Assembly!V$4+$AT48*Assembly!V$5+$AU48*Assembly!V$6+$AV48*Assembly!V$7+$AW48*Assembly!V$8+$AX48*Assembly!V$9+$AY48*Assembly!V$10+$AZ48*Assembly!V$11+$BA48*Assembly!V$12+$BB48*Assembly!V$13+$BC48*Assembly!V$14+$BD48*Assembly!V$15+$BE48*Assembly!V$16+$BF48*Assembly!V$17+$BG48*Assembly!V$18+$BH48*Assembly!V$19+$BI48*Assembly!V$20+$BJ48*Assembly!V$21+$BK48*Assembly!V$22+$BL48*Assembly!V$23+$BM48*Assembly!V$24</f>
        <v>#VALUE!</v>
      </c>
      <c r="CJ48" s="164" t="e">
        <f>BZ48*Refining!$F$3</f>
        <v>#VALUE!</v>
      </c>
      <c r="CK48" s="164" t="e">
        <f>CA48*Refining!$F$4</f>
        <v>#VALUE!</v>
      </c>
      <c r="CL48" s="164" t="e">
        <f>CB48*Refining!$F$5</f>
        <v>#VALUE!</v>
      </c>
      <c r="CM48" s="164" t="e">
        <f>CC48*Refining!$F$6</f>
        <v>#VALUE!</v>
      </c>
      <c r="CN48" s="164" t="e">
        <f>CD48*Refining!$F$7</f>
        <v>#VALUE!</v>
      </c>
      <c r="CO48" s="164" t="e">
        <f>CE48*Refining!$F$8</f>
        <v>#VALUE!</v>
      </c>
      <c r="CP48" s="164" t="e">
        <f>CF48*Refining!$F$9</f>
        <v>#VALUE!</v>
      </c>
      <c r="CQ48" s="164" t="e">
        <f>CG48*Refining!$F$10</f>
        <v>#VALUE!</v>
      </c>
      <c r="CR48" s="164" t="e">
        <f>CH48*Refining!$F$11</f>
        <v>#VALUE!</v>
      </c>
      <c r="CS48" s="164" t="e">
        <f>CI48*Refining!$F$12</f>
        <v>#VALUE!</v>
      </c>
      <c r="CT48" s="185" t="e">
        <f t="shared" ref="CT48:DM48" si="195">IF(BZ48 = 0, "", BZ48)</f>
        <v>#VALUE!</v>
      </c>
      <c r="CU48" s="189" t="e">
        <f t="shared" si="195"/>
        <v>#VALUE!</v>
      </c>
      <c r="CV48" s="186" t="e">
        <f t="shared" si="195"/>
        <v>#VALUE!</v>
      </c>
      <c r="CW48" s="186" t="e">
        <f t="shared" si="195"/>
        <v>#VALUE!</v>
      </c>
      <c r="CX48" s="186" t="e">
        <f t="shared" si="195"/>
        <v>#VALUE!</v>
      </c>
      <c r="CY48" s="186" t="e">
        <f t="shared" si="195"/>
        <v>#VALUE!</v>
      </c>
      <c r="CZ48" s="186" t="e">
        <f t="shared" si="195"/>
        <v>#VALUE!</v>
      </c>
      <c r="DA48" s="186" t="e">
        <f t="shared" si="195"/>
        <v>#VALUE!</v>
      </c>
      <c r="DB48" s="186" t="e">
        <f t="shared" si="195"/>
        <v>#VALUE!</v>
      </c>
      <c r="DC48" s="187" t="e">
        <f t="shared" si="195"/>
        <v>#VALUE!</v>
      </c>
      <c r="DD48" s="185" t="e">
        <f t="shared" si="195"/>
        <v>#VALUE!</v>
      </c>
      <c r="DE48" s="189" t="e">
        <f t="shared" si="195"/>
        <v>#VALUE!</v>
      </c>
      <c r="DF48" s="186" t="e">
        <f t="shared" si="195"/>
        <v>#VALUE!</v>
      </c>
      <c r="DG48" s="186" t="e">
        <f t="shared" si="195"/>
        <v>#VALUE!</v>
      </c>
      <c r="DH48" s="188" t="e">
        <f t="shared" si="195"/>
        <v>#VALUE!</v>
      </c>
      <c r="DI48" s="186" t="e">
        <f t="shared" si="195"/>
        <v>#VALUE!</v>
      </c>
      <c r="DJ48" s="186" t="e">
        <f t="shared" si="195"/>
        <v>#VALUE!</v>
      </c>
      <c r="DK48" s="186" t="e">
        <f t="shared" si="195"/>
        <v>#VALUE!</v>
      </c>
      <c r="DL48" s="186" t="e">
        <f t="shared" si="195"/>
        <v>#VALUE!</v>
      </c>
      <c r="DM48" s="187" t="e">
        <f t="shared" si="195"/>
        <v>#VALUE!</v>
      </c>
      <c r="DN48" s="185" t="e">
        <f t="shared" si="11"/>
        <v>#VALUE!</v>
      </c>
      <c r="DO48" s="189" t="e">
        <f t="shared" si="12"/>
        <v>#VALUE!</v>
      </c>
      <c r="DP48" s="120" t="e">
        <f t="shared" si="13"/>
        <v>#VALUE!</v>
      </c>
      <c r="DQ48" s="133" t="e">
        <f>CT48*'Ores &amp; Ingots'!$C$3+CU48*'Ores &amp; Ingots'!$C$4+CV48*'Ores &amp; Ingots'!$C$5+CW48*'Ores &amp; Ingots'!$C$6+CX48*'Ores &amp; Ingots'!$C$7+CY48*'Ores &amp; Ingots'!$C$8+CZ48*'Ores &amp; Ingots'!$C$9+DA48*'Ores &amp; Ingots'!$C$10+DB48*'Ores &amp; Ingots'!$C$11+DC48*'Ores &amp; Ingots'!$C$12</f>
        <v>#VALUE!</v>
      </c>
      <c r="DR48" s="133" t="e">
        <f>DD48*'Ores &amp; Ingots'!$B$3+DE48*'Ores &amp; Ingots'!$B$4+DF48*'Ores &amp; Ingots'!$B$5+DG48*'Ores &amp; Ingots'!$B$6+DH48*'Ores &amp; Ingots'!$B$7+DI48*'Ores &amp; Ingots'!$B$8+DJ48*'Ores &amp; Ingots'!$B$9+DK48*'Ores &amp; Ingots'!$B$10+DL48*'Ores &amp; Ingots'!$B$11+DM48*'Ores &amp; Ingots'!$B$12</f>
        <v>#VALUE!</v>
      </c>
      <c r="DS48" s="189" t="e">
        <f>CT48*Refining!$G$3+CU48*Refining!$G$4+CV48*Refining!$G$5+CW48*Refining!$G$6+CX48*Refining!$G$7+CY48*Refining!$G$8+CZ48*Refining!$G$9+DA48*Refining!$G$10+DB48*Refining!$G$11+DC48*Refining!$G$12</f>
        <v>#VALUE!</v>
      </c>
      <c r="DT48" s="189" t="e">
        <f t="shared" si="14"/>
        <v>#VALUE!</v>
      </c>
      <c r="DU48" s="192" t="e">
        <f t="shared" si="15"/>
        <v>#VALUE!</v>
      </c>
      <c r="DV48" s="185" t="e">
        <f t="shared" si="16"/>
        <v>#VALUE!</v>
      </c>
      <c r="DW48" s="194" t="e">
        <f t="shared" ref="DW48:DX48" si="196">DV48/60</f>
        <v>#VALUE!</v>
      </c>
      <c r="DX48" s="194" t="e">
        <f t="shared" si="196"/>
        <v>#VALUE!</v>
      </c>
      <c r="DY48" s="185" t="e">
        <f t="shared" si="18"/>
        <v>#VALUE!</v>
      </c>
      <c r="DZ48" s="194" t="e">
        <f t="shared" ref="DZ48:EA48" si="197">DY48/1000</f>
        <v>#VALUE!</v>
      </c>
      <c r="EA48" s="196" t="e">
        <f t="shared" si="197"/>
        <v>#VALUE!</v>
      </c>
      <c r="EB48" s="130" t="e">
        <f t="shared" si="20"/>
        <v>#VALUE!</v>
      </c>
      <c r="EC48" s="132" t="e">
        <f t="shared" si="21"/>
        <v>#VALUE!</v>
      </c>
      <c r="ED48" s="133" t="s">
        <v>28</v>
      </c>
    </row>
    <row r="49" spans="1:134" ht="12.75" x14ac:dyDescent="0.2">
      <c r="A49" s="864"/>
      <c r="B49" s="135" t="s">
        <v>275</v>
      </c>
      <c r="C49" s="137" t="s">
        <v>156</v>
      </c>
      <c r="D49" s="137">
        <v>1</v>
      </c>
      <c r="E49" s="137">
        <v>1</v>
      </c>
      <c r="F49" s="137">
        <v>2</v>
      </c>
      <c r="G49" s="139">
        <f t="shared" si="0"/>
        <v>31.25</v>
      </c>
      <c r="H49" s="140">
        <v>25</v>
      </c>
      <c r="I49" s="140">
        <v>25</v>
      </c>
      <c r="J49" s="140">
        <f>H49/Main!$D$9</f>
        <v>5</v>
      </c>
      <c r="K49" s="140">
        <f>I49/Main!$D$10</f>
        <v>12.5</v>
      </c>
      <c r="L49" s="140">
        <f t="shared" si="1"/>
        <v>2.5</v>
      </c>
      <c r="M49" s="140">
        <v>1</v>
      </c>
      <c r="N49" s="145" t="s">
        <v>28</v>
      </c>
      <c r="O49" s="145">
        <v>2000</v>
      </c>
      <c r="P49" s="212" t="s">
        <v>28</v>
      </c>
      <c r="Q49" s="321" t="s">
        <v>28</v>
      </c>
      <c r="R49" s="146"/>
      <c r="S49" s="143"/>
      <c r="T49" s="143"/>
      <c r="U49" s="198"/>
      <c r="V49" s="143"/>
      <c r="W49" s="148" t="s">
        <v>220</v>
      </c>
      <c r="X49" s="133">
        <v>20</v>
      </c>
      <c r="Y49" s="133">
        <v>0</v>
      </c>
      <c r="Z49" s="133">
        <v>0</v>
      </c>
      <c r="AA49" s="133">
        <v>1</v>
      </c>
      <c r="AB49" s="133">
        <v>30</v>
      </c>
      <c r="AC49" s="133">
        <v>0</v>
      </c>
      <c r="AD49" s="167">
        <v>4</v>
      </c>
      <c r="AE49" s="133">
        <v>2</v>
      </c>
      <c r="AF49" s="133">
        <v>0</v>
      </c>
      <c r="AG49" s="133">
        <v>0</v>
      </c>
      <c r="AH49" s="133">
        <v>0</v>
      </c>
      <c r="AI49" s="133">
        <v>0</v>
      </c>
      <c r="AJ49" s="133">
        <v>0</v>
      </c>
      <c r="AK49" s="133">
        <v>0</v>
      </c>
      <c r="AL49" s="133">
        <v>0</v>
      </c>
      <c r="AM49" s="133">
        <v>0</v>
      </c>
      <c r="AN49" s="133">
        <v>0</v>
      </c>
      <c r="AO49" s="133">
        <v>0</v>
      </c>
      <c r="AP49" s="133">
        <v>0</v>
      </c>
      <c r="AQ49" s="133">
        <v>0</v>
      </c>
      <c r="AR49" s="133">
        <v>0</v>
      </c>
      <c r="AS49" s="174">
        <f t="shared" ref="AS49:BM49" si="198">IF(X49 = 0, "", X49)</f>
        <v>20</v>
      </c>
      <c r="AT49" s="137" t="str">
        <f t="shared" si="198"/>
        <v/>
      </c>
      <c r="AU49" s="137" t="str">
        <f t="shared" si="198"/>
        <v/>
      </c>
      <c r="AV49" s="133">
        <f t="shared" si="198"/>
        <v>1</v>
      </c>
      <c r="AW49" s="133">
        <f t="shared" si="198"/>
        <v>30</v>
      </c>
      <c r="AX49" s="137" t="str">
        <f t="shared" si="198"/>
        <v/>
      </c>
      <c r="AY49" s="167">
        <f t="shared" si="198"/>
        <v>4</v>
      </c>
      <c r="AZ49" s="133">
        <f t="shared" si="198"/>
        <v>2</v>
      </c>
      <c r="BA49" s="137" t="str">
        <f t="shared" si="198"/>
        <v/>
      </c>
      <c r="BB49" s="137" t="str">
        <f t="shared" si="198"/>
        <v/>
      </c>
      <c r="BC49" s="137" t="str">
        <f t="shared" si="198"/>
        <v/>
      </c>
      <c r="BD49" s="137" t="str">
        <f t="shared" si="198"/>
        <v/>
      </c>
      <c r="BE49" s="137" t="str">
        <f t="shared" si="198"/>
        <v/>
      </c>
      <c r="BF49" s="137" t="str">
        <f t="shared" si="198"/>
        <v/>
      </c>
      <c r="BG49" s="137" t="str">
        <f t="shared" si="198"/>
        <v/>
      </c>
      <c r="BH49" s="137" t="str">
        <f t="shared" si="198"/>
        <v/>
      </c>
      <c r="BI49" s="137" t="str">
        <f t="shared" si="198"/>
        <v/>
      </c>
      <c r="BJ49" s="137" t="str">
        <f t="shared" si="198"/>
        <v/>
      </c>
      <c r="BK49" s="137" t="str">
        <f t="shared" si="198"/>
        <v/>
      </c>
      <c r="BL49" s="137" t="str">
        <f t="shared" si="198"/>
        <v/>
      </c>
      <c r="BM49" s="169" t="str">
        <f t="shared" si="198"/>
        <v/>
      </c>
      <c r="BN49" s="174" t="e">
        <f>$AS49*Assembly!Z$4+$AT49*Assembly!Z$5+$AU49*Assembly!Z$6+$AV49*Assembly!Z$7+$AW49*Assembly!Z$8+$AX49*Assembly!Z$9+$AY49*Assembly!Z$10+$AZ49*Assembly!Z$11+$BA49*Assembly!Z$12+$BB49*Assembly!Z$13+$BC49*Assembly!Z$14+$BD49*Assembly!Z$15+$BE49*Assembly!Z$16+$BF49*Assembly!Z$17+$BG49*Assembly!Z$18+$BH49*Assembly!Z$19+$BI49*Assembly!Z$20+$BJ49*Assembly!Z$21+$BK49*Assembly!Z$22+$BL49*Assembly!Z$23+$BM49*Assembly!Z$24</f>
        <v>#VALUE!</v>
      </c>
      <c r="BO49" s="133" t="e">
        <f t="shared" si="3"/>
        <v>#VALUE!</v>
      </c>
      <c r="BP49" s="314" t="str">
        <f t="shared" si="178"/>
        <v>?</v>
      </c>
      <c r="BQ49" s="133" t="e">
        <f>$AS49*Assembly!AD$4+$AT49*Assembly!AD$5+$AU49*Assembly!AD$6+$AV49*Assembly!AD$7+$AW49*Assembly!AD$8+$AX49*Assembly!AD$9+$AY49*Assembly!AD$10+$AZ49*Assembly!AD$11+$BA49*Assembly!AD$12+$BB49*Assembly!AD$13+$BC49*Assembly!AD$14+$BD49*Assembly!AD$15+$BE49*Assembly!AD$16+$BF49*Assembly!AD$17+$BG49*Assembly!AD$18+$BH49*Assembly!AD$19+$BI49*Assembly!AD$20+$BJ49*Assembly!AD$21+$BK49*Assembly!AD$22+$BL49*Assembly!AD$23+$BM49*Assembly!AD$24</f>
        <v>#VALUE!</v>
      </c>
      <c r="BR49" s="177" t="e">
        <f t="shared" si="4"/>
        <v>#VALUE!</v>
      </c>
      <c r="BS49" s="178" t="e">
        <f t="shared" si="5"/>
        <v>#VALUE!</v>
      </c>
      <c r="BT49" s="179" t="e">
        <f t="shared" si="6"/>
        <v>#VALUE!</v>
      </c>
      <c r="BU49" s="178" t="e">
        <f t="shared" si="7"/>
        <v>#VALUE!</v>
      </c>
      <c r="BV49" s="133" t="e">
        <f>$AS49*Assembly!Y$4+$AT49*Assembly!Y$5+$AU49*Assembly!Y$6+$AV49*Assembly!Y$7+$AW49*Assembly!Y$8+$AX49*Assembly!Y$9+$AY49*Assembly!Y$10+$AZ49*Assembly!Y$11+$BA49*Assembly!Y$12+$BB49*Assembly!Y$13+$BC49*Assembly!Y$14+$BD49*Assembly!Y$15+$BE49*Assembly!Y$16+$BF49*Assembly!Y$17+$BG49*Assembly!Y$18+$BH49*Assembly!Y$19+$BI49*Assembly!Y$20+$BJ49*Assembly!Y$21+$BK49*Assembly!Y$22+$BL49*Assembly!Y$23+$BM49*Assembly!Y$24</f>
        <v>#VALUE!</v>
      </c>
      <c r="BW49" s="133" t="e">
        <f t="shared" si="8"/>
        <v>#VALUE!</v>
      </c>
      <c r="BX49" s="130" t="e">
        <f t="shared" si="9"/>
        <v>#VALUE!</v>
      </c>
      <c r="BY49" s="183" t="e">
        <f>$AS49*Assembly!AC$4+$AT49*Assembly!AC$5+$AU49*Assembly!AC$6+$AV49*Assembly!AC$7+$AW49*Assembly!AC$8+$AX49*Assembly!AC$9+$AY49*Assembly!AC$10+$AZ49*Assembly!AC$11+$BA49*Assembly!AC$12+$BB49*Assembly!AC$13+$BC49*Assembly!AC$14+$BD49*Assembly!AC$15+$BE49*Assembly!AC$16+$BF49*Assembly!AC$17+$BG49*Assembly!AC$18+$BH49*Assembly!AC$19+$BI49*Assembly!AC$20+$BJ49*Assembly!AC$21+$BK49*Assembly!AC$22+$BL49*Assembly!AC$23+$BM49*Assembly!AC$24</f>
        <v>#VALUE!</v>
      </c>
      <c r="BZ49" s="145" t="e">
        <f>$AS49*Assembly!M$4+$AT49*Assembly!M$5+$AU49*Assembly!M$6+$AV49*Assembly!M$7+$AW49*Assembly!M$8+$AX49*Assembly!M$9+$AY49*Assembly!M$10+$AZ49*Assembly!M$11+$BA49*Assembly!M$12+$BB49*Assembly!M$13+$BC49*Assembly!M$14+$BD49*Assembly!M$15+$BE49*Assembly!M$16+$BF49*Assembly!M$17+$BG49*Assembly!M$18+$BH49*Assembly!M$19+$BI49*Assembly!M$20+$BJ49*Assembly!M$21+$BK49*Assembly!M$22+$BL49*Assembly!M$23+$BM49*Assembly!M$24</f>
        <v>#VALUE!</v>
      </c>
      <c r="CA49" s="145" t="e">
        <f>$AS49*Assembly!N$4+$AT49*Assembly!N$5+$AU49*Assembly!N$6+$AV49*Assembly!N$7+$AW49*Assembly!N$8+$AX49*Assembly!N$9+$AY49*Assembly!N$10+$AZ49*Assembly!N$11+$BA49*Assembly!N$12+$BB49*Assembly!N$13+$BC49*Assembly!N$14+$BD49*Assembly!N$15+$BE49*Assembly!N$16+$BF49*Assembly!N$17+$BG49*Assembly!N$18+$BH49*Assembly!N$19+$BI49*Assembly!N$20+$BJ49*Assembly!N$21+$BK49*Assembly!N$22+$BL49*Assembly!N$23+$BM49*Assembly!N$24</f>
        <v>#VALUE!</v>
      </c>
      <c r="CB49" s="145" t="e">
        <f>$AS49*Assembly!O$4+$AT49*Assembly!O$5+$AU49*Assembly!O$6+$AV49*Assembly!O$7+$AW49*Assembly!O$8+$AX49*Assembly!O$9+$AY49*Assembly!O$10+$AZ49*Assembly!O$11+$BA49*Assembly!O$12+$BB49*Assembly!O$13+$BC49*Assembly!O$14+$BD49*Assembly!O$15+$BE49*Assembly!O$16+$BF49*Assembly!O$17+$BG49*Assembly!O$18+$BH49*Assembly!O$19+$BI49*Assembly!O$20+$BJ49*Assembly!O$21+$BK49*Assembly!O$22+$BL49*Assembly!O$23+$BM49*Assembly!O$24</f>
        <v>#VALUE!</v>
      </c>
      <c r="CC49" s="140" t="e">
        <f>$AS49*Assembly!P$4+$AT49*Assembly!P$5+$AU49*Assembly!P$6+$AV49*Assembly!P$7+$AW49*Assembly!P$8+$AX49*Assembly!P$9+$AY49*Assembly!P$10+$AZ49*Assembly!P$11+$BA49*Assembly!P$12+$BB49*Assembly!P$13+$BC49*Assembly!P$14+$BD49*Assembly!P$15+$BE49*Assembly!P$16+$BF49*Assembly!P$17+$BG49*Assembly!P$18+$BH49*Assembly!P$19+$BI49*Assembly!P$20+$BJ49*Assembly!P$21+$BK49*Assembly!P$22+$BL49*Assembly!P$23+$BM49*Assembly!P$24</f>
        <v>#VALUE!</v>
      </c>
      <c r="CD49" s="140" t="e">
        <f>$AS49*Assembly!Q$4+$AT49*Assembly!Q$5+$AU49*Assembly!Q$6+$AV49*Assembly!Q$7+$AW49*Assembly!Q$8+$AX49*Assembly!Q$9+$AY49*Assembly!Q$10+$AZ49*Assembly!Q$11+$BA49*Assembly!Q$12+$BB49*Assembly!Q$13+$BC49*Assembly!Q$14+$BD49*Assembly!Q$15+$BE49*Assembly!Q$16+$BF49*Assembly!Q$17+$BG49*Assembly!Q$18+$BH49*Assembly!Q$19+$BI49*Assembly!Q$20+$BJ49*Assembly!Q$21+$BK49*Assembly!Q$22+$BL49*Assembly!Q$23+$BM49*Assembly!Q$24</f>
        <v>#VALUE!</v>
      </c>
      <c r="CE49" s="145" t="e">
        <f>$AS49*Assembly!R$4+$AT49*Assembly!R$5+$AU49*Assembly!R$6+$AV49*Assembly!R$7+$AW49*Assembly!R$8+$AX49*Assembly!R$9+$AY49*Assembly!R$10+$AZ49*Assembly!R$11+$BA49*Assembly!R$12+$BB49*Assembly!R$13+$BC49*Assembly!R$14+$BD49*Assembly!R$15+$BE49*Assembly!R$16+$BF49*Assembly!R$17+$BG49*Assembly!R$18+$BH49*Assembly!R$19+$BI49*Assembly!R$20+$BJ49*Assembly!R$21+$BK49*Assembly!R$22+$BL49*Assembly!R$23+$BM49*Assembly!R$24</f>
        <v>#VALUE!</v>
      </c>
      <c r="CF49" s="140" t="e">
        <f>$AS49*Assembly!S$4+$AT49*Assembly!S$5+$AU49*Assembly!S$6+$AV49*Assembly!S$7+$AW49*Assembly!S$8+$AX49*Assembly!S$9+$AY49*Assembly!S$10+$AZ49*Assembly!S$11+$BA49*Assembly!S$12+$BB49*Assembly!S$13+$BC49*Assembly!S$14+$BD49*Assembly!S$15+$BE49*Assembly!S$16+$BF49*Assembly!S$17+$BG49*Assembly!S$18+$BH49*Assembly!S$19+$BI49*Assembly!S$20+$BJ49*Assembly!S$21+$BK49*Assembly!S$22+$BL49*Assembly!S$23+$BM49*Assembly!S$24</f>
        <v>#VALUE!</v>
      </c>
      <c r="CG49" s="140" t="e">
        <f>$AS49*Assembly!T$4+$AT49*Assembly!T$5+$AU49*Assembly!T$6+$AV49*Assembly!T$7+$AW49*Assembly!T$8+$AX49*Assembly!T$9+$AY49*Assembly!T$10+$AZ49*Assembly!T$11+$BA49*Assembly!T$12+$BB49*Assembly!T$13+$BC49*Assembly!T$14+$BD49*Assembly!T$15+$BE49*Assembly!T$16+$BF49*Assembly!T$17+$BG49*Assembly!T$18+$BH49*Assembly!T$19+$BI49*Assembly!T$20+$BJ49*Assembly!T$21+$BK49*Assembly!T$22+$BL49*Assembly!T$23+$BM49*Assembly!T$24</f>
        <v>#VALUE!</v>
      </c>
      <c r="CH49" s="140" t="e">
        <f>$AS49*Assembly!U$4+$AT49*Assembly!U$5+$AU49*Assembly!U$6+$AV49*Assembly!U$7+$AW49*Assembly!U$8+$AX49*Assembly!U$9+$AY49*Assembly!U$10+$AZ49*Assembly!U$11+$BA49*Assembly!U$12+$BB49*Assembly!U$13+$BC49*Assembly!U$14+$BD49*Assembly!U$15+$BE49*Assembly!U$16+$BF49*Assembly!U$17+$BG49*Assembly!U$18+$BH49*Assembly!U$19+$BI49*Assembly!U$20+$BJ49*Assembly!U$21+$BK49*Assembly!U$22+$BL49*Assembly!U$23+$BM49*Assembly!U$24</f>
        <v>#VALUE!</v>
      </c>
      <c r="CI49" s="145" t="e">
        <f>$AS49*Assembly!V$4+$AT49*Assembly!V$5+$AU49*Assembly!V$6+$AV49*Assembly!V$7+$AW49*Assembly!V$8+$AX49*Assembly!V$9+$AY49*Assembly!V$10+$AZ49*Assembly!V$11+$BA49*Assembly!V$12+$BB49*Assembly!V$13+$BC49*Assembly!V$14+$BD49*Assembly!V$15+$BE49*Assembly!V$16+$BF49*Assembly!V$17+$BG49*Assembly!V$18+$BH49*Assembly!V$19+$BI49*Assembly!V$20+$BJ49*Assembly!V$21+$BK49*Assembly!V$22+$BL49*Assembly!V$23+$BM49*Assembly!V$24</f>
        <v>#VALUE!</v>
      </c>
      <c r="CJ49" s="145" t="e">
        <f>BZ49*Refining!$F$3</f>
        <v>#VALUE!</v>
      </c>
      <c r="CK49" s="145" t="e">
        <f>CA49*Refining!$F$4</f>
        <v>#VALUE!</v>
      </c>
      <c r="CL49" s="145" t="e">
        <f>CB49*Refining!$F$5</f>
        <v>#VALUE!</v>
      </c>
      <c r="CM49" s="145" t="e">
        <f>CC49*Refining!$F$6</f>
        <v>#VALUE!</v>
      </c>
      <c r="CN49" s="145" t="e">
        <f>CD49*Refining!$F$7</f>
        <v>#VALUE!</v>
      </c>
      <c r="CO49" s="145" t="e">
        <f>CE49*Refining!$F$8</f>
        <v>#VALUE!</v>
      </c>
      <c r="CP49" s="145" t="e">
        <f>CF49*Refining!$F$9</f>
        <v>#VALUE!</v>
      </c>
      <c r="CQ49" s="145" t="e">
        <f>CG49*Refining!$F$10</f>
        <v>#VALUE!</v>
      </c>
      <c r="CR49" s="145" t="e">
        <f>CH49*Refining!$F$11</f>
        <v>#VALUE!</v>
      </c>
      <c r="CS49" s="145" t="e">
        <f>CI49*Refining!$F$12</f>
        <v>#VALUE!</v>
      </c>
      <c r="CT49" s="185" t="e">
        <f t="shared" ref="CT49:DM49" si="199">IF(BZ49 = 0, "", BZ49)</f>
        <v>#VALUE!</v>
      </c>
      <c r="CU49" s="189" t="e">
        <f t="shared" si="199"/>
        <v>#VALUE!</v>
      </c>
      <c r="CV49" s="186" t="e">
        <f t="shared" si="199"/>
        <v>#VALUE!</v>
      </c>
      <c r="CW49" s="186" t="e">
        <f t="shared" si="199"/>
        <v>#VALUE!</v>
      </c>
      <c r="CX49" s="186" t="e">
        <f t="shared" si="199"/>
        <v>#VALUE!</v>
      </c>
      <c r="CY49" s="186" t="e">
        <f t="shared" si="199"/>
        <v>#VALUE!</v>
      </c>
      <c r="CZ49" s="186" t="e">
        <f t="shared" si="199"/>
        <v>#VALUE!</v>
      </c>
      <c r="DA49" s="186" t="e">
        <f t="shared" si="199"/>
        <v>#VALUE!</v>
      </c>
      <c r="DB49" s="186" t="e">
        <f t="shared" si="199"/>
        <v>#VALUE!</v>
      </c>
      <c r="DC49" s="187" t="e">
        <f t="shared" si="199"/>
        <v>#VALUE!</v>
      </c>
      <c r="DD49" s="185" t="e">
        <f t="shared" si="199"/>
        <v>#VALUE!</v>
      </c>
      <c r="DE49" s="189" t="e">
        <f t="shared" si="199"/>
        <v>#VALUE!</v>
      </c>
      <c r="DF49" s="186" t="e">
        <f t="shared" si="199"/>
        <v>#VALUE!</v>
      </c>
      <c r="DG49" s="186" t="e">
        <f t="shared" si="199"/>
        <v>#VALUE!</v>
      </c>
      <c r="DH49" s="188" t="e">
        <f t="shared" si="199"/>
        <v>#VALUE!</v>
      </c>
      <c r="DI49" s="186" t="e">
        <f t="shared" si="199"/>
        <v>#VALUE!</v>
      </c>
      <c r="DJ49" s="186" t="e">
        <f t="shared" si="199"/>
        <v>#VALUE!</v>
      </c>
      <c r="DK49" s="186" t="e">
        <f t="shared" si="199"/>
        <v>#VALUE!</v>
      </c>
      <c r="DL49" s="186" t="e">
        <f t="shared" si="199"/>
        <v>#VALUE!</v>
      </c>
      <c r="DM49" s="187" t="e">
        <f t="shared" si="199"/>
        <v>#VALUE!</v>
      </c>
      <c r="DN49" s="185" t="e">
        <f t="shared" si="11"/>
        <v>#VALUE!</v>
      </c>
      <c r="DO49" s="189" t="e">
        <f t="shared" si="12"/>
        <v>#VALUE!</v>
      </c>
      <c r="DP49" s="120" t="e">
        <f t="shared" si="13"/>
        <v>#VALUE!</v>
      </c>
      <c r="DQ49" s="133" t="e">
        <f>CT49*'Ores &amp; Ingots'!$C$3+CU49*'Ores &amp; Ingots'!$C$4+CV49*'Ores &amp; Ingots'!$C$5+CW49*'Ores &amp; Ingots'!$C$6+CX49*'Ores &amp; Ingots'!$C$7+CY49*'Ores &amp; Ingots'!$C$8+CZ49*'Ores &amp; Ingots'!$C$9+DA49*'Ores &amp; Ingots'!$C$10+DB49*'Ores &amp; Ingots'!$C$11+DC49*'Ores &amp; Ingots'!$C$12</f>
        <v>#VALUE!</v>
      </c>
      <c r="DR49" s="133" t="e">
        <f>DD49*'Ores &amp; Ingots'!$B$3+DE49*'Ores &amp; Ingots'!$B$4+DF49*'Ores &amp; Ingots'!$B$5+DG49*'Ores &amp; Ingots'!$B$6+DH49*'Ores &amp; Ingots'!$B$7+DI49*'Ores &amp; Ingots'!$B$8+DJ49*'Ores &amp; Ingots'!$B$9+DK49*'Ores &amp; Ingots'!$B$10+DL49*'Ores &amp; Ingots'!$B$11+DM49*'Ores &amp; Ingots'!$B$12</f>
        <v>#VALUE!</v>
      </c>
      <c r="DS49" s="189" t="e">
        <f>CT49*Refining!$G$3+CU49*Refining!$G$4+CV49*Refining!$G$5+CW49*Refining!$G$6+CX49*Refining!$G$7+CY49*Refining!$G$8+CZ49*Refining!$G$9+DA49*Refining!$G$10+DB49*Refining!$G$11+DC49*Refining!$G$12</f>
        <v>#VALUE!</v>
      </c>
      <c r="DT49" s="189" t="e">
        <f t="shared" si="14"/>
        <v>#VALUE!</v>
      </c>
      <c r="DU49" s="192" t="e">
        <f t="shared" si="15"/>
        <v>#VALUE!</v>
      </c>
      <c r="DV49" s="185" t="e">
        <f t="shared" si="16"/>
        <v>#VALUE!</v>
      </c>
      <c r="DW49" s="194" t="e">
        <f t="shared" ref="DW49:DX49" si="200">DV49/60</f>
        <v>#VALUE!</v>
      </c>
      <c r="DX49" s="194" t="e">
        <f t="shared" si="200"/>
        <v>#VALUE!</v>
      </c>
      <c r="DY49" s="185" t="e">
        <f t="shared" si="18"/>
        <v>#VALUE!</v>
      </c>
      <c r="DZ49" s="194" t="e">
        <f t="shared" ref="DZ49:EA49" si="201">DY49/1000</f>
        <v>#VALUE!</v>
      </c>
      <c r="EA49" s="196" t="e">
        <f t="shared" si="201"/>
        <v>#VALUE!</v>
      </c>
      <c r="EB49" s="130" t="e">
        <f t="shared" si="20"/>
        <v>#VALUE!</v>
      </c>
      <c r="EC49" s="132" t="e">
        <f t="shared" si="21"/>
        <v>#VALUE!</v>
      </c>
      <c r="ED49" s="133">
        <v>1051</v>
      </c>
    </row>
    <row r="50" spans="1:134" ht="12.75" x14ac:dyDescent="0.2">
      <c r="A50" s="864"/>
      <c r="B50" s="135" t="s">
        <v>275</v>
      </c>
      <c r="C50" s="137" t="s">
        <v>155</v>
      </c>
      <c r="D50" s="137">
        <v>3</v>
      </c>
      <c r="E50" s="137">
        <v>3</v>
      </c>
      <c r="F50" s="137">
        <v>6</v>
      </c>
      <c r="G50" s="154">
        <f t="shared" si="0"/>
        <v>6.75</v>
      </c>
      <c r="H50" s="156">
        <v>20</v>
      </c>
      <c r="I50" s="156">
        <v>20</v>
      </c>
      <c r="J50" s="156">
        <f>H50/Main!$D$9</f>
        <v>4</v>
      </c>
      <c r="K50" s="156">
        <f>I50/Main!$D$10</f>
        <v>10</v>
      </c>
      <c r="L50" s="156">
        <f t="shared" si="1"/>
        <v>2.5</v>
      </c>
      <c r="M50" s="156">
        <v>1</v>
      </c>
      <c r="N50" s="164" t="s">
        <v>28</v>
      </c>
      <c r="O50" s="164">
        <v>2000</v>
      </c>
      <c r="P50" s="168" t="s">
        <v>28</v>
      </c>
      <c r="Q50" s="320" t="s">
        <v>28</v>
      </c>
      <c r="R50" s="166"/>
      <c r="S50" s="159"/>
      <c r="T50" s="159"/>
      <c r="U50" s="170"/>
      <c r="V50" s="159"/>
      <c r="W50" s="172"/>
      <c r="X50" s="133">
        <v>12</v>
      </c>
      <c r="Y50" s="133">
        <v>0</v>
      </c>
      <c r="Z50" s="133">
        <v>4</v>
      </c>
      <c r="AA50" s="133">
        <v>1</v>
      </c>
      <c r="AB50" s="133">
        <v>17</v>
      </c>
      <c r="AC50" s="133">
        <v>0</v>
      </c>
      <c r="AD50" s="167">
        <v>4</v>
      </c>
      <c r="AE50" s="133">
        <v>2</v>
      </c>
      <c r="AF50" s="133">
        <v>0</v>
      </c>
      <c r="AG50" s="133">
        <v>0</v>
      </c>
      <c r="AH50" s="133">
        <v>0</v>
      </c>
      <c r="AI50" s="133">
        <v>0</v>
      </c>
      <c r="AJ50" s="133">
        <v>0</v>
      </c>
      <c r="AK50" s="133">
        <v>0</v>
      </c>
      <c r="AL50" s="133">
        <v>0</v>
      </c>
      <c r="AM50" s="133">
        <v>0</v>
      </c>
      <c r="AN50" s="133">
        <v>0</v>
      </c>
      <c r="AO50" s="133">
        <v>0</v>
      </c>
      <c r="AP50" s="133">
        <v>0</v>
      </c>
      <c r="AQ50" s="133">
        <v>0</v>
      </c>
      <c r="AR50" s="133">
        <v>0</v>
      </c>
      <c r="AS50" s="174">
        <f t="shared" ref="AS50:BM50" si="202">IF(X50 = 0, "", X50)</f>
        <v>12</v>
      </c>
      <c r="AT50" s="137" t="str">
        <f t="shared" si="202"/>
        <v/>
      </c>
      <c r="AU50" s="133">
        <f t="shared" si="202"/>
        <v>4</v>
      </c>
      <c r="AV50" s="133">
        <f t="shared" si="202"/>
        <v>1</v>
      </c>
      <c r="AW50" s="133">
        <f t="shared" si="202"/>
        <v>17</v>
      </c>
      <c r="AX50" s="137" t="str">
        <f t="shared" si="202"/>
        <v/>
      </c>
      <c r="AY50" s="167">
        <f t="shared" si="202"/>
        <v>4</v>
      </c>
      <c r="AZ50" s="133">
        <f t="shared" si="202"/>
        <v>2</v>
      </c>
      <c r="BA50" s="137" t="str">
        <f t="shared" si="202"/>
        <v/>
      </c>
      <c r="BB50" s="137" t="str">
        <f t="shared" si="202"/>
        <v/>
      </c>
      <c r="BC50" s="137" t="str">
        <f t="shared" si="202"/>
        <v/>
      </c>
      <c r="BD50" s="137" t="str">
        <f t="shared" si="202"/>
        <v/>
      </c>
      <c r="BE50" s="137" t="str">
        <f t="shared" si="202"/>
        <v/>
      </c>
      <c r="BF50" s="137" t="str">
        <f t="shared" si="202"/>
        <v/>
      </c>
      <c r="BG50" s="137" t="str">
        <f t="shared" si="202"/>
        <v/>
      </c>
      <c r="BH50" s="137" t="str">
        <f t="shared" si="202"/>
        <v/>
      </c>
      <c r="BI50" s="137" t="str">
        <f t="shared" si="202"/>
        <v/>
      </c>
      <c r="BJ50" s="137" t="str">
        <f t="shared" si="202"/>
        <v/>
      </c>
      <c r="BK50" s="137" t="str">
        <f t="shared" si="202"/>
        <v/>
      </c>
      <c r="BL50" s="137" t="str">
        <f t="shared" si="202"/>
        <v/>
      </c>
      <c r="BM50" s="169" t="str">
        <f t="shared" si="202"/>
        <v/>
      </c>
      <c r="BN50" s="174" t="e">
        <f>$AS50*Assembly!Z$4+$AT50*Assembly!Z$5+$AU50*Assembly!Z$6+$AV50*Assembly!Z$7+$AW50*Assembly!Z$8+$AX50*Assembly!Z$9+$AY50*Assembly!Z$10+$AZ50*Assembly!Z$11+$BA50*Assembly!Z$12+$BB50*Assembly!Z$13+$BC50*Assembly!Z$14+$BD50*Assembly!Z$15+$BE50*Assembly!Z$16+$BF50*Assembly!Z$17+$BG50*Assembly!Z$18+$BH50*Assembly!Z$19+$BI50*Assembly!Z$20+$BJ50*Assembly!Z$21+$BK50*Assembly!Z$22+$BL50*Assembly!Z$23+$BM50*Assembly!Z$24</f>
        <v>#VALUE!</v>
      </c>
      <c r="BO50" s="133" t="e">
        <f t="shared" si="3"/>
        <v>#VALUE!</v>
      </c>
      <c r="BP50" s="314" t="str">
        <f t="shared" si="178"/>
        <v>?</v>
      </c>
      <c r="BQ50" s="133" t="e">
        <f>$AS50*Assembly!AD$4+$AT50*Assembly!AD$5+$AU50*Assembly!AD$6+$AV50*Assembly!AD$7+$AW50*Assembly!AD$8+$AX50*Assembly!AD$9+$AY50*Assembly!AD$10+$AZ50*Assembly!AD$11+$BA50*Assembly!AD$12+$BB50*Assembly!AD$13+$BC50*Assembly!AD$14+$BD50*Assembly!AD$15+$BE50*Assembly!AD$16+$BF50*Assembly!AD$17+$BG50*Assembly!AD$18+$BH50*Assembly!AD$19+$BI50*Assembly!AD$20+$BJ50*Assembly!AD$21+$BK50*Assembly!AD$22+$BL50*Assembly!AD$23+$BM50*Assembly!AD$24</f>
        <v>#VALUE!</v>
      </c>
      <c r="BR50" s="177" t="e">
        <f t="shared" si="4"/>
        <v>#VALUE!</v>
      </c>
      <c r="BS50" s="178" t="e">
        <f t="shared" si="5"/>
        <v>#VALUE!</v>
      </c>
      <c r="BT50" s="179" t="e">
        <f t="shared" si="6"/>
        <v>#VALUE!</v>
      </c>
      <c r="BU50" s="178" t="e">
        <f t="shared" si="7"/>
        <v>#VALUE!</v>
      </c>
      <c r="BV50" s="133" t="e">
        <f>$AS50*Assembly!Y$4+$AT50*Assembly!Y$5+$AU50*Assembly!Y$6+$AV50*Assembly!Y$7+$AW50*Assembly!Y$8+$AX50*Assembly!Y$9+$AY50*Assembly!Y$10+$AZ50*Assembly!Y$11+$BA50*Assembly!Y$12+$BB50*Assembly!Y$13+$BC50*Assembly!Y$14+$BD50*Assembly!Y$15+$BE50*Assembly!Y$16+$BF50*Assembly!Y$17+$BG50*Assembly!Y$18+$BH50*Assembly!Y$19+$BI50*Assembly!Y$20+$BJ50*Assembly!Y$21+$BK50*Assembly!Y$22+$BL50*Assembly!Y$23+$BM50*Assembly!Y$24</f>
        <v>#VALUE!</v>
      </c>
      <c r="BW50" s="133" t="e">
        <f t="shared" si="8"/>
        <v>#VALUE!</v>
      </c>
      <c r="BX50" s="130" t="e">
        <f t="shared" si="9"/>
        <v>#VALUE!</v>
      </c>
      <c r="BY50" s="183" t="e">
        <f>$AS50*Assembly!AC$4+$AT50*Assembly!AC$5+$AU50*Assembly!AC$6+$AV50*Assembly!AC$7+$AW50*Assembly!AC$8+$AX50*Assembly!AC$9+$AY50*Assembly!AC$10+$AZ50*Assembly!AC$11+$BA50*Assembly!AC$12+$BB50*Assembly!AC$13+$BC50*Assembly!AC$14+$BD50*Assembly!AC$15+$BE50*Assembly!AC$16+$BF50*Assembly!AC$17+$BG50*Assembly!AC$18+$BH50*Assembly!AC$19+$BI50*Assembly!AC$20+$BJ50*Assembly!AC$21+$BK50*Assembly!AC$22+$BL50*Assembly!AC$23+$BM50*Assembly!AC$24</f>
        <v>#VALUE!</v>
      </c>
      <c r="BZ50" s="164" t="e">
        <f>$AS50*Assembly!M$4+$AT50*Assembly!M$5+$AU50*Assembly!M$6+$AV50*Assembly!M$7+$AW50*Assembly!M$8+$AX50*Assembly!M$9+$AY50*Assembly!M$10+$AZ50*Assembly!M$11+$BA50*Assembly!M$12+$BB50*Assembly!M$13+$BC50*Assembly!M$14+$BD50*Assembly!M$15+$BE50*Assembly!M$16+$BF50*Assembly!M$17+$BG50*Assembly!M$18+$BH50*Assembly!M$19+$BI50*Assembly!M$20+$BJ50*Assembly!M$21+$BK50*Assembly!M$22+$BL50*Assembly!M$23+$BM50*Assembly!M$24</f>
        <v>#VALUE!</v>
      </c>
      <c r="CA50" s="164" t="e">
        <f>$AS50*Assembly!N$4+$AT50*Assembly!N$5+$AU50*Assembly!N$6+$AV50*Assembly!N$7+$AW50*Assembly!N$8+$AX50*Assembly!N$9+$AY50*Assembly!N$10+$AZ50*Assembly!N$11+$BA50*Assembly!N$12+$BB50*Assembly!N$13+$BC50*Assembly!N$14+$BD50*Assembly!N$15+$BE50*Assembly!N$16+$BF50*Assembly!N$17+$BG50*Assembly!N$18+$BH50*Assembly!N$19+$BI50*Assembly!N$20+$BJ50*Assembly!N$21+$BK50*Assembly!N$22+$BL50*Assembly!N$23+$BM50*Assembly!N$24</f>
        <v>#VALUE!</v>
      </c>
      <c r="CB50" s="164" t="e">
        <f>$AS50*Assembly!O$4+$AT50*Assembly!O$5+$AU50*Assembly!O$6+$AV50*Assembly!O$7+$AW50*Assembly!O$8+$AX50*Assembly!O$9+$AY50*Assembly!O$10+$AZ50*Assembly!O$11+$BA50*Assembly!O$12+$BB50*Assembly!O$13+$BC50*Assembly!O$14+$BD50*Assembly!O$15+$BE50*Assembly!O$16+$BF50*Assembly!O$17+$BG50*Assembly!O$18+$BH50*Assembly!O$19+$BI50*Assembly!O$20+$BJ50*Assembly!O$21+$BK50*Assembly!O$22+$BL50*Assembly!O$23+$BM50*Assembly!O$24</f>
        <v>#VALUE!</v>
      </c>
      <c r="CC50" s="156" t="e">
        <f>$AS50*Assembly!P$4+$AT50*Assembly!P$5+$AU50*Assembly!P$6+$AV50*Assembly!P$7+$AW50*Assembly!P$8+$AX50*Assembly!P$9+$AY50*Assembly!P$10+$AZ50*Assembly!P$11+$BA50*Assembly!P$12+$BB50*Assembly!P$13+$BC50*Assembly!P$14+$BD50*Assembly!P$15+$BE50*Assembly!P$16+$BF50*Assembly!P$17+$BG50*Assembly!P$18+$BH50*Assembly!P$19+$BI50*Assembly!P$20+$BJ50*Assembly!P$21+$BK50*Assembly!P$22+$BL50*Assembly!P$23+$BM50*Assembly!P$24</f>
        <v>#VALUE!</v>
      </c>
      <c r="CD50" s="156" t="e">
        <f>$AS50*Assembly!Q$4+$AT50*Assembly!Q$5+$AU50*Assembly!Q$6+$AV50*Assembly!Q$7+$AW50*Assembly!Q$8+$AX50*Assembly!Q$9+$AY50*Assembly!Q$10+$AZ50*Assembly!Q$11+$BA50*Assembly!Q$12+$BB50*Assembly!Q$13+$BC50*Assembly!Q$14+$BD50*Assembly!Q$15+$BE50*Assembly!Q$16+$BF50*Assembly!Q$17+$BG50*Assembly!Q$18+$BH50*Assembly!Q$19+$BI50*Assembly!Q$20+$BJ50*Assembly!Q$21+$BK50*Assembly!Q$22+$BL50*Assembly!Q$23+$BM50*Assembly!Q$24</f>
        <v>#VALUE!</v>
      </c>
      <c r="CE50" s="164" t="e">
        <f>$AS50*Assembly!R$4+$AT50*Assembly!R$5+$AU50*Assembly!R$6+$AV50*Assembly!R$7+$AW50*Assembly!R$8+$AX50*Assembly!R$9+$AY50*Assembly!R$10+$AZ50*Assembly!R$11+$BA50*Assembly!R$12+$BB50*Assembly!R$13+$BC50*Assembly!R$14+$BD50*Assembly!R$15+$BE50*Assembly!R$16+$BF50*Assembly!R$17+$BG50*Assembly!R$18+$BH50*Assembly!R$19+$BI50*Assembly!R$20+$BJ50*Assembly!R$21+$BK50*Assembly!R$22+$BL50*Assembly!R$23+$BM50*Assembly!R$24</f>
        <v>#VALUE!</v>
      </c>
      <c r="CF50" s="156" t="e">
        <f>$AS50*Assembly!S$4+$AT50*Assembly!S$5+$AU50*Assembly!S$6+$AV50*Assembly!S$7+$AW50*Assembly!S$8+$AX50*Assembly!S$9+$AY50*Assembly!S$10+$AZ50*Assembly!S$11+$BA50*Assembly!S$12+$BB50*Assembly!S$13+$BC50*Assembly!S$14+$BD50*Assembly!S$15+$BE50*Assembly!S$16+$BF50*Assembly!S$17+$BG50*Assembly!S$18+$BH50*Assembly!S$19+$BI50*Assembly!S$20+$BJ50*Assembly!S$21+$BK50*Assembly!S$22+$BL50*Assembly!S$23+$BM50*Assembly!S$24</f>
        <v>#VALUE!</v>
      </c>
      <c r="CG50" s="156" t="e">
        <f>$AS50*Assembly!T$4+$AT50*Assembly!T$5+$AU50*Assembly!T$6+$AV50*Assembly!T$7+$AW50*Assembly!T$8+$AX50*Assembly!T$9+$AY50*Assembly!T$10+$AZ50*Assembly!T$11+$BA50*Assembly!T$12+$BB50*Assembly!T$13+$BC50*Assembly!T$14+$BD50*Assembly!T$15+$BE50*Assembly!T$16+$BF50*Assembly!T$17+$BG50*Assembly!T$18+$BH50*Assembly!T$19+$BI50*Assembly!T$20+$BJ50*Assembly!T$21+$BK50*Assembly!T$22+$BL50*Assembly!T$23+$BM50*Assembly!T$24</f>
        <v>#VALUE!</v>
      </c>
      <c r="CH50" s="156" t="e">
        <f>$AS50*Assembly!U$4+$AT50*Assembly!U$5+$AU50*Assembly!U$6+$AV50*Assembly!U$7+$AW50*Assembly!U$8+$AX50*Assembly!U$9+$AY50*Assembly!U$10+$AZ50*Assembly!U$11+$BA50*Assembly!U$12+$BB50*Assembly!U$13+$BC50*Assembly!U$14+$BD50*Assembly!U$15+$BE50*Assembly!U$16+$BF50*Assembly!U$17+$BG50*Assembly!U$18+$BH50*Assembly!U$19+$BI50*Assembly!U$20+$BJ50*Assembly!U$21+$BK50*Assembly!U$22+$BL50*Assembly!U$23+$BM50*Assembly!U$24</f>
        <v>#VALUE!</v>
      </c>
      <c r="CI50" s="164" t="e">
        <f>$AS50*Assembly!V$4+$AT50*Assembly!V$5+$AU50*Assembly!V$6+$AV50*Assembly!V$7+$AW50*Assembly!V$8+$AX50*Assembly!V$9+$AY50*Assembly!V$10+$AZ50*Assembly!V$11+$BA50*Assembly!V$12+$BB50*Assembly!V$13+$BC50*Assembly!V$14+$BD50*Assembly!V$15+$BE50*Assembly!V$16+$BF50*Assembly!V$17+$BG50*Assembly!V$18+$BH50*Assembly!V$19+$BI50*Assembly!V$20+$BJ50*Assembly!V$21+$BK50*Assembly!V$22+$BL50*Assembly!V$23+$BM50*Assembly!V$24</f>
        <v>#VALUE!</v>
      </c>
      <c r="CJ50" s="164" t="e">
        <f>BZ50*Refining!$F$3</f>
        <v>#VALUE!</v>
      </c>
      <c r="CK50" s="164" t="e">
        <f>CA50*Refining!$F$4</f>
        <v>#VALUE!</v>
      </c>
      <c r="CL50" s="164" t="e">
        <f>CB50*Refining!$F$5</f>
        <v>#VALUE!</v>
      </c>
      <c r="CM50" s="164" t="e">
        <f>CC50*Refining!$F$6</f>
        <v>#VALUE!</v>
      </c>
      <c r="CN50" s="164" t="e">
        <f>CD50*Refining!$F$7</f>
        <v>#VALUE!</v>
      </c>
      <c r="CO50" s="164" t="e">
        <f>CE50*Refining!$F$8</f>
        <v>#VALUE!</v>
      </c>
      <c r="CP50" s="164" t="e">
        <f>CF50*Refining!$F$9</f>
        <v>#VALUE!</v>
      </c>
      <c r="CQ50" s="164" t="e">
        <f>CG50*Refining!$F$10</f>
        <v>#VALUE!</v>
      </c>
      <c r="CR50" s="164" t="e">
        <f>CH50*Refining!$F$11</f>
        <v>#VALUE!</v>
      </c>
      <c r="CS50" s="164" t="e">
        <f>CI50*Refining!$F$12</f>
        <v>#VALUE!</v>
      </c>
      <c r="CT50" s="185" t="e">
        <f t="shared" ref="CT50:DM50" si="203">IF(BZ50 = 0, "", BZ50)</f>
        <v>#VALUE!</v>
      </c>
      <c r="CU50" s="189" t="e">
        <f t="shared" si="203"/>
        <v>#VALUE!</v>
      </c>
      <c r="CV50" s="186" t="e">
        <f t="shared" si="203"/>
        <v>#VALUE!</v>
      </c>
      <c r="CW50" s="186" t="e">
        <f t="shared" si="203"/>
        <v>#VALUE!</v>
      </c>
      <c r="CX50" s="186" t="e">
        <f t="shared" si="203"/>
        <v>#VALUE!</v>
      </c>
      <c r="CY50" s="186" t="e">
        <f t="shared" si="203"/>
        <v>#VALUE!</v>
      </c>
      <c r="CZ50" s="186" t="e">
        <f t="shared" si="203"/>
        <v>#VALUE!</v>
      </c>
      <c r="DA50" s="186" t="e">
        <f t="shared" si="203"/>
        <v>#VALUE!</v>
      </c>
      <c r="DB50" s="186" t="e">
        <f t="shared" si="203"/>
        <v>#VALUE!</v>
      </c>
      <c r="DC50" s="187" t="e">
        <f t="shared" si="203"/>
        <v>#VALUE!</v>
      </c>
      <c r="DD50" s="185" t="e">
        <f t="shared" si="203"/>
        <v>#VALUE!</v>
      </c>
      <c r="DE50" s="189" t="e">
        <f t="shared" si="203"/>
        <v>#VALUE!</v>
      </c>
      <c r="DF50" s="186" t="e">
        <f t="shared" si="203"/>
        <v>#VALUE!</v>
      </c>
      <c r="DG50" s="186" t="e">
        <f t="shared" si="203"/>
        <v>#VALUE!</v>
      </c>
      <c r="DH50" s="188" t="e">
        <f t="shared" si="203"/>
        <v>#VALUE!</v>
      </c>
      <c r="DI50" s="186" t="e">
        <f t="shared" si="203"/>
        <v>#VALUE!</v>
      </c>
      <c r="DJ50" s="186" t="e">
        <f t="shared" si="203"/>
        <v>#VALUE!</v>
      </c>
      <c r="DK50" s="186" t="e">
        <f t="shared" si="203"/>
        <v>#VALUE!</v>
      </c>
      <c r="DL50" s="186" t="e">
        <f t="shared" si="203"/>
        <v>#VALUE!</v>
      </c>
      <c r="DM50" s="187" t="e">
        <f t="shared" si="203"/>
        <v>#VALUE!</v>
      </c>
      <c r="DN50" s="185" t="e">
        <f t="shared" si="11"/>
        <v>#VALUE!</v>
      </c>
      <c r="DO50" s="189" t="e">
        <f t="shared" si="12"/>
        <v>#VALUE!</v>
      </c>
      <c r="DP50" s="120" t="e">
        <f t="shared" si="13"/>
        <v>#VALUE!</v>
      </c>
      <c r="DQ50" s="133" t="e">
        <f>CT50*'Ores &amp; Ingots'!$C$3+CU50*'Ores &amp; Ingots'!$C$4+CV50*'Ores &amp; Ingots'!$C$5+CW50*'Ores &amp; Ingots'!$C$6+CX50*'Ores &amp; Ingots'!$C$7+CY50*'Ores &amp; Ingots'!$C$8+CZ50*'Ores &amp; Ingots'!$C$9+DA50*'Ores &amp; Ingots'!$C$10+DB50*'Ores &amp; Ingots'!$C$11+DC50*'Ores &amp; Ingots'!$C$12</f>
        <v>#VALUE!</v>
      </c>
      <c r="DR50" s="133" t="e">
        <f>DD50*'Ores &amp; Ingots'!$B$3+DE50*'Ores &amp; Ingots'!$B$4+DF50*'Ores &amp; Ingots'!$B$5+DG50*'Ores &amp; Ingots'!$B$6+DH50*'Ores &amp; Ingots'!$B$7+DI50*'Ores &amp; Ingots'!$B$8+DJ50*'Ores &amp; Ingots'!$B$9+DK50*'Ores &amp; Ingots'!$B$10+DL50*'Ores &amp; Ingots'!$B$11+DM50*'Ores &amp; Ingots'!$B$12</f>
        <v>#VALUE!</v>
      </c>
      <c r="DS50" s="189" t="e">
        <f>CT50*Refining!$G$3+CU50*Refining!$G$4+CV50*Refining!$G$5+CW50*Refining!$G$6+CX50*Refining!$G$7+CY50*Refining!$G$8+CZ50*Refining!$G$9+DA50*Refining!$G$10+DB50*Refining!$G$11+DC50*Refining!$G$12</f>
        <v>#VALUE!</v>
      </c>
      <c r="DT50" s="189" t="e">
        <f t="shared" si="14"/>
        <v>#VALUE!</v>
      </c>
      <c r="DU50" s="192" t="e">
        <f t="shared" si="15"/>
        <v>#VALUE!</v>
      </c>
      <c r="DV50" s="185" t="e">
        <f t="shared" si="16"/>
        <v>#VALUE!</v>
      </c>
      <c r="DW50" s="194" t="e">
        <f t="shared" ref="DW50:DX50" si="204">DV50/60</f>
        <v>#VALUE!</v>
      </c>
      <c r="DX50" s="194" t="e">
        <f t="shared" si="204"/>
        <v>#VALUE!</v>
      </c>
      <c r="DY50" s="185" t="e">
        <f t="shared" si="18"/>
        <v>#VALUE!</v>
      </c>
      <c r="DZ50" s="194" t="e">
        <f t="shared" ref="DZ50:EA50" si="205">DY50/1000</f>
        <v>#VALUE!</v>
      </c>
      <c r="EA50" s="196" t="e">
        <f t="shared" si="205"/>
        <v>#VALUE!</v>
      </c>
      <c r="EB50" s="130" t="e">
        <f t="shared" si="20"/>
        <v>#VALUE!</v>
      </c>
      <c r="EC50" s="132" t="e">
        <f t="shared" si="21"/>
        <v>#VALUE!</v>
      </c>
      <c r="ED50" s="133" t="s">
        <v>28</v>
      </c>
    </row>
    <row r="51" spans="1:134" ht="12.75" x14ac:dyDescent="0.2">
      <c r="A51" s="864"/>
      <c r="B51" s="135" t="s">
        <v>276</v>
      </c>
      <c r="C51" s="137" t="s">
        <v>156</v>
      </c>
      <c r="D51" s="137">
        <v>1</v>
      </c>
      <c r="E51" s="137">
        <v>1</v>
      </c>
      <c r="F51" s="137">
        <v>2</v>
      </c>
      <c r="G51" s="139">
        <f t="shared" si="0"/>
        <v>31.25</v>
      </c>
      <c r="H51" s="140">
        <v>25</v>
      </c>
      <c r="I51" s="140">
        <v>25</v>
      </c>
      <c r="J51" s="140">
        <f>H51/Main!$D$9</f>
        <v>5</v>
      </c>
      <c r="K51" s="140">
        <f>I51/Main!$D$10</f>
        <v>12.5</v>
      </c>
      <c r="L51" s="140">
        <f t="shared" si="1"/>
        <v>2.5</v>
      </c>
      <c r="M51" s="140">
        <v>1</v>
      </c>
      <c r="N51" s="145" t="s">
        <v>28</v>
      </c>
      <c r="O51" s="145">
        <v>2000</v>
      </c>
      <c r="P51" s="212" t="s">
        <v>28</v>
      </c>
      <c r="Q51" s="321" t="s">
        <v>28</v>
      </c>
      <c r="R51" s="146"/>
      <c r="S51" s="143"/>
      <c r="T51" s="143"/>
      <c r="U51" s="198"/>
      <c r="V51" s="143"/>
      <c r="W51" s="148" t="s">
        <v>220</v>
      </c>
      <c r="X51" s="133">
        <v>20</v>
      </c>
      <c r="Y51" s="133">
        <v>0</v>
      </c>
      <c r="Z51" s="133">
        <v>0</v>
      </c>
      <c r="AA51" s="133">
        <v>1</v>
      </c>
      <c r="AB51" s="133">
        <v>30</v>
      </c>
      <c r="AC51" s="133">
        <v>0</v>
      </c>
      <c r="AD51" s="167">
        <v>2</v>
      </c>
      <c r="AE51" s="133">
        <v>2</v>
      </c>
      <c r="AF51" s="133">
        <v>0</v>
      </c>
      <c r="AG51" s="133">
        <v>0</v>
      </c>
      <c r="AH51" s="133">
        <v>0</v>
      </c>
      <c r="AI51" s="133">
        <v>0</v>
      </c>
      <c r="AJ51" s="133">
        <v>0</v>
      </c>
      <c r="AK51" s="133">
        <v>0</v>
      </c>
      <c r="AL51" s="133">
        <v>0</v>
      </c>
      <c r="AM51" s="133">
        <v>0</v>
      </c>
      <c r="AN51" s="133">
        <v>0</v>
      </c>
      <c r="AO51" s="133">
        <v>0</v>
      </c>
      <c r="AP51" s="133">
        <v>0</v>
      </c>
      <c r="AQ51" s="133">
        <v>0</v>
      </c>
      <c r="AR51" s="133">
        <v>0</v>
      </c>
      <c r="AS51" s="174">
        <f t="shared" ref="AS51:BM51" si="206">IF(X51 = 0, "", X51)</f>
        <v>20</v>
      </c>
      <c r="AT51" s="137" t="str">
        <f t="shared" si="206"/>
        <v/>
      </c>
      <c r="AU51" s="137" t="str">
        <f t="shared" si="206"/>
        <v/>
      </c>
      <c r="AV51" s="133">
        <f t="shared" si="206"/>
        <v>1</v>
      </c>
      <c r="AW51" s="133">
        <f t="shared" si="206"/>
        <v>30</v>
      </c>
      <c r="AX51" s="137" t="str">
        <f t="shared" si="206"/>
        <v/>
      </c>
      <c r="AY51" s="167">
        <f t="shared" si="206"/>
        <v>2</v>
      </c>
      <c r="AZ51" s="133">
        <f t="shared" si="206"/>
        <v>2</v>
      </c>
      <c r="BA51" s="137" t="str">
        <f t="shared" si="206"/>
        <v/>
      </c>
      <c r="BB51" s="137" t="str">
        <f t="shared" si="206"/>
        <v/>
      </c>
      <c r="BC51" s="137" t="str">
        <f t="shared" si="206"/>
        <v/>
      </c>
      <c r="BD51" s="137" t="str">
        <f t="shared" si="206"/>
        <v/>
      </c>
      <c r="BE51" s="137" t="str">
        <f t="shared" si="206"/>
        <v/>
      </c>
      <c r="BF51" s="137" t="str">
        <f t="shared" si="206"/>
        <v/>
      </c>
      <c r="BG51" s="137" t="str">
        <f t="shared" si="206"/>
        <v/>
      </c>
      <c r="BH51" s="137" t="str">
        <f t="shared" si="206"/>
        <v/>
      </c>
      <c r="BI51" s="137" t="str">
        <f t="shared" si="206"/>
        <v/>
      </c>
      <c r="BJ51" s="137" t="str">
        <f t="shared" si="206"/>
        <v/>
      </c>
      <c r="BK51" s="137" t="str">
        <f t="shared" si="206"/>
        <v/>
      </c>
      <c r="BL51" s="137" t="str">
        <f t="shared" si="206"/>
        <v/>
      </c>
      <c r="BM51" s="169" t="str">
        <f t="shared" si="206"/>
        <v/>
      </c>
      <c r="BN51" s="174" t="e">
        <f>$AS51*Assembly!Z$4+$AT51*Assembly!Z$5+$AU51*Assembly!Z$6+$AV51*Assembly!Z$7+$AW51*Assembly!Z$8+$AX51*Assembly!Z$9+$AY51*Assembly!Z$10+$AZ51*Assembly!Z$11+$BA51*Assembly!Z$12+$BB51*Assembly!Z$13+$BC51*Assembly!Z$14+$BD51*Assembly!Z$15+$BE51*Assembly!Z$16+$BF51*Assembly!Z$17+$BG51*Assembly!Z$18+$BH51*Assembly!Z$19+$BI51*Assembly!Z$20+$BJ51*Assembly!Z$21+$BK51*Assembly!Z$22+$BL51*Assembly!Z$23+$BM51*Assembly!Z$24</f>
        <v>#VALUE!</v>
      </c>
      <c r="BO51" s="133" t="e">
        <f t="shared" si="3"/>
        <v>#VALUE!</v>
      </c>
      <c r="BP51" s="314" t="str">
        <f t="shared" si="178"/>
        <v>?</v>
      </c>
      <c r="BQ51" s="133" t="e">
        <f>$AS51*Assembly!AD$4+$AT51*Assembly!AD$5+$AU51*Assembly!AD$6+$AV51*Assembly!AD$7+$AW51*Assembly!AD$8+$AX51*Assembly!AD$9+$AY51*Assembly!AD$10+$AZ51*Assembly!AD$11+$BA51*Assembly!AD$12+$BB51*Assembly!AD$13+$BC51*Assembly!AD$14+$BD51*Assembly!AD$15+$BE51*Assembly!AD$16+$BF51*Assembly!AD$17+$BG51*Assembly!AD$18+$BH51*Assembly!AD$19+$BI51*Assembly!AD$20+$BJ51*Assembly!AD$21+$BK51*Assembly!AD$22+$BL51*Assembly!AD$23+$BM51*Assembly!AD$24</f>
        <v>#VALUE!</v>
      </c>
      <c r="BR51" s="177" t="e">
        <f t="shared" si="4"/>
        <v>#VALUE!</v>
      </c>
      <c r="BS51" s="178" t="e">
        <f t="shared" si="5"/>
        <v>#VALUE!</v>
      </c>
      <c r="BT51" s="179" t="e">
        <f t="shared" si="6"/>
        <v>#VALUE!</v>
      </c>
      <c r="BU51" s="178" t="e">
        <f t="shared" si="7"/>
        <v>#VALUE!</v>
      </c>
      <c r="BV51" s="133" t="e">
        <f>$AS51*Assembly!Y$4+$AT51*Assembly!Y$5+$AU51*Assembly!Y$6+$AV51*Assembly!Y$7+$AW51*Assembly!Y$8+$AX51*Assembly!Y$9+$AY51*Assembly!Y$10+$AZ51*Assembly!Y$11+$BA51*Assembly!Y$12+$BB51*Assembly!Y$13+$BC51*Assembly!Y$14+$BD51*Assembly!Y$15+$BE51*Assembly!Y$16+$BF51*Assembly!Y$17+$BG51*Assembly!Y$18+$BH51*Assembly!Y$19+$BI51*Assembly!Y$20+$BJ51*Assembly!Y$21+$BK51*Assembly!Y$22+$BL51*Assembly!Y$23+$BM51*Assembly!Y$24</f>
        <v>#VALUE!</v>
      </c>
      <c r="BW51" s="133" t="e">
        <f t="shared" si="8"/>
        <v>#VALUE!</v>
      </c>
      <c r="BX51" s="130" t="e">
        <f t="shared" si="9"/>
        <v>#VALUE!</v>
      </c>
      <c r="BY51" s="183" t="e">
        <f>$AS51*Assembly!AC$4+$AT51*Assembly!AC$5+$AU51*Assembly!AC$6+$AV51*Assembly!AC$7+$AW51*Assembly!AC$8+$AX51*Assembly!AC$9+$AY51*Assembly!AC$10+$AZ51*Assembly!AC$11+$BA51*Assembly!AC$12+$BB51*Assembly!AC$13+$BC51*Assembly!AC$14+$BD51*Assembly!AC$15+$BE51*Assembly!AC$16+$BF51*Assembly!AC$17+$BG51*Assembly!AC$18+$BH51*Assembly!AC$19+$BI51*Assembly!AC$20+$BJ51*Assembly!AC$21+$BK51*Assembly!AC$22+$BL51*Assembly!AC$23+$BM51*Assembly!AC$24</f>
        <v>#VALUE!</v>
      </c>
      <c r="BZ51" s="145" t="e">
        <f>$AS51*Assembly!M$4+$AT51*Assembly!M$5+$AU51*Assembly!M$6+$AV51*Assembly!M$7+$AW51*Assembly!M$8+$AX51*Assembly!M$9+$AY51*Assembly!M$10+$AZ51*Assembly!M$11+$BA51*Assembly!M$12+$BB51*Assembly!M$13+$BC51*Assembly!M$14+$BD51*Assembly!M$15+$BE51*Assembly!M$16+$BF51*Assembly!M$17+$BG51*Assembly!M$18+$BH51*Assembly!M$19+$BI51*Assembly!M$20+$BJ51*Assembly!M$21+$BK51*Assembly!M$22+$BL51*Assembly!M$23+$BM51*Assembly!M$24</f>
        <v>#VALUE!</v>
      </c>
      <c r="CA51" s="145" t="e">
        <f>$AS51*Assembly!N$4+$AT51*Assembly!N$5+$AU51*Assembly!N$6+$AV51*Assembly!N$7+$AW51*Assembly!N$8+$AX51*Assembly!N$9+$AY51*Assembly!N$10+$AZ51*Assembly!N$11+$BA51*Assembly!N$12+$BB51*Assembly!N$13+$BC51*Assembly!N$14+$BD51*Assembly!N$15+$BE51*Assembly!N$16+$BF51*Assembly!N$17+$BG51*Assembly!N$18+$BH51*Assembly!N$19+$BI51*Assembly!N$20+$BJ51*Assembly!N$21+$BK51*Assembly!N$22+$BL51*Assembly!N$23+$BM51*Assembly!N$24</f>
        <v>#VALUE!</v>
      </c>
      <c r="CB51" s="145" t="e">
        <f>$AS51*Assembly!O$4+$AT51*Assembly!O$5+$AU51*Assembly!O$6+$AV51*Assembly!O$7+$AW51*Assembly!O$8+$AX51*Assembly!O$9+$AY51*Assembly!O$10+$AZ51*Assembly!O$11+$BA51*Assembly!O$12+$BB51*Assembly!O$13+$BC51*Assembly!O$14+$BD51*Assembly!O$15+$BE51*Assembly!O$16+$BF51*Assembly!O$17+$BG51*Assembly!O$18+$BH51*Assembly!O$19+$BI51*Assembly!O$20+$BJ51*Assembly!O$21+$BK51*Assembly!O$22+$BL51*Assembly!O$23+$BM51*Assembly!O$24</f>
        <v>#VALUE!</v>
      </c>
      <c r="CC51" s="140" t="e">
        <f>$AS51*Assembly!P$4+$AT51*Assembly!P$5+$AU51*Assembly!P$6+$AV51*Assembly!P$7+$AW51*Assembly!P$8+$AX51*Assembly!P$9+$AY51*Assembly!P$10+$AZ51*Assembly!P$11+$BA51*Assembly!P$12+$BB51*Assembly!P$13+$BC51*Assembly!P$14+$BD51*Assembly!P$15+$BE51*Assembly!P$16+$BF51*Assembly!P$17+$BG51*Assembly!P$18+$BH51*Assembly!P$19+$BI51*Assembly!P$20+$BJ51*Assembly!P$21+$BK51*Assembly!P$22+$BL51*Assembly!P$23+$BM51*Assembly!P$24</f>
        <v>#VALUE!</v>
      </c>
      <c r="CD51" s="140" t="e">
        <f>$AS51*Assembly!Q$4+$AT51*Assembly!Q$5+$AU51*Assembly!Q$6+$AV51*Assembly!Q$7+$AW51*Assembly!Q$8+$AX51*Assembly!Q$9+$AY51*Assembly!Q$10+$AZ51*Assembly!Q$11+$BA51*Assembly!Q$12+$BB51*Assembly!Q$13+$BC51*Assembly!Q$14+$BD51*Assembly!Q$15+$BE51*Assembly!Q$16+$BF51*Assembly!Q$17+$BG51*Assembly!Q$18+$BH51*Assembly!Q$19+$BI51*Assembly!Q$20+$BJ51*Assembly!Q$21+$BK51*Assembly!Q$22+$BL51*Assembly!Q$23+$BM51*Assembly!Q$24</f>
        <v>#VALUE!</v>
      </c>
      <c r="CE51" s="145" t="e">
        <f>$AS51*Assembly!R$4+$AT51*Assembly!R$5+$AU51*Assembly!R$6+$AV51*Assembly!R$7+$AW51*Assembly!R$8+$AX51*Assembly!R$9+$AY51*Assembly!R$10+$AZ51*Assembly!R$11+$BA51*Assembly!R$12+$BB51*Assembly!R$13+$BC51*Assembly!R$14+$BD51*Assembly!R$15+$BE51*Assembly!R$16+$BF51*Assembly!R$17+$BG51*Assembly!R$18+$BH51*Assembly!R$19+$BI51*Assembly!R$20+$BJ51*Assembly!R$21+$BK51*Assembly!R$22+$BL51*Assembly!R$23+$BM51*Assembly!R$24</f>
        <v>#VALUE!</v>
      </c>
      <c r="CF51" s="140" t="e">
        <f>$AS51*Assembly!S$4+$AT51*Assembly!S$5+$AU51*Assembly!S$6+$AV51*Assembly!S$7+$AW51*Assembly!S$8+$AX51*Assembly!S$9+$AY51*Assembly!S$10+$AZ51*Assembly!S$11+$BA51*Assembly!S$12+$BB51*Assembly!S$13+$BC51*Assembly!S$14+$BD51*Assembly!S$15+$BE51*Assembly!S$16+$BF51*Assembly!S$17+$BG51*Assembly!S$18+$BH51*Assembly!S$19+$BI51*Assembly!S$20+$BJ51*Assembly!S$21+$BK51*Assembly!S$22+$BL51*Assembly!S$23+$BM51*Assembly!S$24</f>
        <v>#VALUE!</v>
      </c>
      <c r="CG51" s="140" t="e">
        <f>$AS51*Assembly!T$4+$AT51*Assembly!T$5+$AU51*Assembly!T$6+$AV51*Assembly!T$7+$AW51*Assembly!T$8+$AX51*Assembly!T$9+$AY51*Assembly!T$10+$AZ51*Assembly!T$11+$BA51*Assembly!T$12+$BB51*Assembly!T$13+$BC51*Assembly!T$14+$BD51*Assembly!T$15+$BE51*Assembly!T$16+$BF51*Assembly!T$17+$BG51*Assembly!T$18+$BH51*Assembly!T$19+$BI51*Assembly!T$20+$BJ51*Assembly!T$21+$BK51*Assembly!T$22+$BL51*Assembly!T$23+$BM51*Assembly!T$24</f>
        <v>#VALUE!</v>
      </c>
      <c r="CH51" s="140" t="e">
        <f>$AS51*Assembly!U$4+$AT51*Assembly!U$5+$AU51*Assembly!U$6+$AV51*Assembly!U$7+$AW51*Assembly!U$8+$AX51*Assembly!U$9+$AY51*Assembly!U$10+$AZ51*Assembly!U$11+$BA51*Assembly!U$12+$BB51*Assembly!U$13+$BC51*Assembly!U$14+$BD51*Assembly!U$15+$BE51*Assembly!U$16+$BF51*Assembly!U$17+$BG51*Assembly!U$18+$BH51*Assembly!U$19+$BI51*Assembly!U$20+$BJ51*Assembly!U$21+$BK51*Assembly!U$22+$BL51*Assembly!U$23+$BM51*Assembly!U$24</f>
        <v>#VALUE!</v>
      </c>
      <c r="CI51" s="145" t="e">
        <f>$AS51*Assembly!V$4+$AT51*Assembly!V$5+$AU51*Assembly!V$6+$AV51*Assembly!V$7+$AW51*Assembly!V$8+$AX51*Assembly!V$9+$AY51*Assembly!V$10+$AZ51*Assembly!V$11+$BA51*Assembly!V$12+$BB51*Assembly!V$13+$BC51*Assembly!V$14+$BD51*Assembly!V$15+$BE51*Assembly!V$16+$BF51*Assembly!V$17+$BG51*Assembly!V$18+$BH51*Assembly!V$19+$BI51*Assembly!V$20+$BJ51*Assembly!V$21+$BK51*Assembly!V$22+$BL51*Assembly!V$23+$BM51*Assembly!V$24</f>
        <v>#VALUE!</v>
      </c>
      <c r="CJ51" s="145" t="e">
        <f>BZ51*Refining!$F$3</f>
        <v>#VALUE!</v>
      </c>
      <c r="CK51" s="145" t="e">
        <f>CA51*Refining!$F$4</f>
        <v>#VALUE!</v>
      </c>
      <c r="CL51" s="145" t="e">
        <f>CB51*Refining!$F$5</f>
        <v>#VALUE!</v>
      </c>
      <c r="CM51" s="145" t="e">
        <f>CC51*Refining!$F$6</f>
        <v>#VALUE!</v>
      </c>
      <c r="CN51" s="145" t="e">
        <f>CD51*Refining!$F$7</f>
        <v>#VALUE!</v>
      </c>
      <c r="CO51" s="145" t="e">
        <f>CE51*Refining!$F$8</f>
        <v>#VALUE!</v>
      </c>
      <c r="CP51" s="145" t="e">
        <f>CF51*Refining!$F$9</f>
        <v>#VALUE!</v>
      </c>
      <c r="CQ51" s="145" t="e">
        <f>CG51*Refining!$F$10</f>
        <v>#VALUE!</v>
      </c>
      <c r="CR51" s="145" t="e">
        <f>CH51*Refining!$F$11</f>
        <v>#VALUE!</v>
      </c>
      <c r="CS51" s="145" t="e">
        <f>CI51*Refining!$F$12</f>
        <v>#VALUE!</v>
      </c>
      <c r="CT51" s="185" t="e">
        <f t="shared" ref="CT51:DM51" si="207">IF(BZ51 = 0, "", BZ51)</f>
        <v>#VALUE!</v>
      </c>
      <c r="CU51" s="189" t="e">
        <f t="shared" si="207"/>
        <v>#VALUE!</v>
      </c>
      <c r="CV51" s="186" t="e">
        <f t="shared" si="207"/>
        <v>#VALUE!</v>
      </c>
      <c r="CW51" s="186" t="e">
        <f t="shared" si="207"/>
        <v>#VALUE!</v>
      </c>
      <c r="CX51" s="186" t="e">
        <f t="shared" si="207"/>
        <v>#VALUE!</v>
      </c>
      <c r="CY51" s="186" t="e">
        <f t="shared" si="207"/>
        <v>#VALUE!</v>
      </c>
      <c r="CZ51" s="186" t="e">
        <f t="shared" si="207"/>
        <v>#VALUE!</v>
      </c>
      <c r="DA51" s="186" t="e">
        <f t="shared" si="207"/>
        <v>#VALUE!</v>
      </c>
      <c r="DB51" s="186" t="e">
        <f t="shared" si="207"/>
        <v>#VALUE!</v>
      </c>
      <c r="DC51" s="187" t="e">
        <f t="shared" si="207"/>
        <v>#VALUE!</v>
      </c>
      <c r="DD51" s="185" t="e">
        <f t="shared" si="207"/>
        <v>#VALUE!</v>
      </c>
      <c r="DE51" s="189" t="e">
        <f t="shared" si="207"/>
        <v>#VALUE!</v>
      </c>
      <c r="DF51" s="186" t="e">
        <f t="shared" si="207"/>
        <v>#VALUE!</v>
      </c>
      <c r="DG51" s="186" t="e">
        <f t="shared" si="207"/>
        <v>#VALUE!</v>
      </c>
      <c r="DH51" s="188" t="e">
        <f t="shared" si="207"/>
        <v>#VALUE!</v>
      </c>
      <c r="DI51" s="186" t="e">
        <f t="shared" si="207"/>
        <v>#VALUE!</v>
      </c>
      <c r="DJ51" s="186" t="e">
        <f t="shared" si="207"/>
        <v>#VALUE!</v>
      </c>
      <c r="DK51" s="186" t="e">
        <f t="shared" si="207"/>
        <v>#VALUE!</v>
      </c>
      <c r="DL51" s="186" t="e">
        <f t="shared" si="207"/>
        <v>#VALUE!</v>
      </c>
      <c r="DM51" s="187" t="e">
        <f t="shared" si="207"/>
        <v>#VALUE!</v>
      </c>
      <c r="DN51" s="185" t="e">
        <f t="shared" si="11"/>
        <v>#VALUE!</v>
      </c>
      <c r="DO51" s="189" t="e">
        <f t="shared" si="12"/>
        <v>#VALUE!</v>
      </c>
      <c r="DP51" s="120" t="e">
        <f t="shared" si="13"/>
        <v>#VALUE!</v>
      </c>
      <c r="DQ51" s="133" t="e">
        <f>CT51*'Ores &amp; Ingots'!$C$3+CU51*'Ores &amp; Ingots'!$C$4+CV51*'Ores &amp; Ingots'!$C$5+CW51*'Ores &amp; Ingots'!$C$6+CX51*'Ores &amp; Ingots'!$C$7+CY51*'Ores &amp; Ingots'!$C$8+CZ51*'Ores &amp; Ingots'!$C$9+DA51*'Ores &amp; Ingots'!$C$10+DB51*'Ores &amp; Ingots'!$C$11+DC51*'Ores &amp; Ingots'!$C$12</f>
        <v>#VALUE!</v>
      </c>
      <c r="DR51" s="133" t="e">
        <f>DD51*'Ores &amp; Ingots'!$B$3+DE51*'Ores &amp; Ingots'!$B$4+DF51*'Ores &amp; Ingots'!$B$5+DG51*'Ores &amp; Ingots'!$B$6+DH51*'Ores &amp; Ingots'!$B$7+DI51*'Ores &amp; Ingots'!$B$8+DJ51*'Ores &amp; Ingots'!$B$9+DK51*'Ores &amp; Ingots'!$B$10+DL51*'Ores &amp; Ingots'!$B$11+DM51*'Ores &amp; Ingots'!$B$12</f>
        <v>#VALUE!</v>
      </c>
      <c r="DS51" s="189" t="e">
        <f>CT51*Refining!$G$3+CU51*Refining!$G$4+CV51*Refining!$G$5+CW51*Refining!$G$6+CX51*Refining!$G$7+CY51*Refining!$G$8+CZ51*Refining!$G$9+DA51*Refining!$G$10+DB51*Refining!$G$11+DC51*Refining!$G$12</f>
        <v>#VALUE!</v>
      </c>
      <c r="DT51" s="189" t="e">
        <f t="shared" si="14"/>
        <v>#VALUE!</v>
      </c>
      <c r="DU51" s="192" t="e">
        <f t="shared" si="15"/>
        <v>#VALUE!</v>
      </c>
      <c r="DV51" s="185" t="e">
        <f t="shared" si="16"/>
        <v>#VALUE!</v>
      </c>
      <c r="DW51" s="194" t="e">
        <f t="shared" ref="DW51:DX51" si="208">DV51/60</f>
        <v>#VALUE!</v>
      </c>
      <c r="DX51" s="194" t="e">
        <f t="shared" si="208"/>
        <v>#VALUE!</v>
      </c>
      <c r="DY51" s="185" t="e">
        <f t="shared" si="18"/>
        <v>#VALUE!</v>
      </c>
      <c r="DZ51" s="194" t="e">
        <f t="shared" ref="DZ51:EA51" si="209">DY51/1000</f>
        <v>#VALUE!</v>
      </c>
      <c r="EA51" s="196" t="e">
        <f t="shared" si="209"/>
        <v>#VALUE!</v>
      </c>
      <c r="EB51" s="130" t="e">
        <f t="shared" si="20"/>
        <v>#VALUE!</v>
      </c>
      <c r="EC51" s="132" t="e">
        <f t="shared" si="21"/>
        <v>#VALUE!</v>
      </c>
      <c r="ED51" s="133">
        <v>1295</v>
      </c>
    </row>
    <row r="52" spans="1:134" ht="12.75" x14ac:dyDescent="0.2">
      <c r="A52" s="864"/>
      <c r="B52" s="135" t="s">
        <v>276</v>
      </c>
      <c r="C52" s="137" t="s">
        <v>155</v>
      </c>
      <c r="D52" s="137">
        <v>3</v>
      </c>
      <c r="E52" s="137">
        <v>3</v>
      </c>
      <c r="F52" s="137">
        <v>6</v>
      </c>
      <c r="G52" s="154">
        <f t="shared" si="0"/>
        <v>6.75</v>
      </c>
      <c r="H52" s="156">
        <v>20</v>
      </c>
      <c r="I52" s="156">
        <v>20</v>
      </c>
      <c r="J52" s="156">
        <f>H52/Main!$D$9</f>
        <v>4</v>
      </c>
      <c r="K52" s="156">
        <f>I52/Main!$D$10</f>
        <v>10</v>
      </c>
      <c r="L52" s="156">
        <f t="shared" si="1"/>
        <v>2.5</v>
      </c>
      <c r="M52" s="156">
        <v>1</v>
      </c>
      <c r="N52" s="164" t="s">
        <v>28</v>
      </c>
      <c r="O52" s="164">
        <v>2000</v>
      </c>
      <c r="P52" s="168" t="s">
        <v>28</v>
      </c>
      <c r="Q52" s="320" t="s">
        <v>28</v>
      </c>
      <c r="R52" s="166"/>
      <c r="S52" s="159"/>
      <c r="T52" s="159"/>
      <c r="U52" s="170"/>
      <c r="V52" s="159"/>
      <c r="W52" s="172"/>
      <c r="X52" s="133">
        <v>12</v>
      </c>
      <c r="Y52" s="133">
        <v>0</v>
      </c>
      <c r="Z52" s="133">
        <v>6</v>
      </c>
      <c r="AA52" s="133">
        <v>1</v>
      </c>
      <c r="AB52" s="133">
        <v>17</v>
      </c>
      <c r="AC52" s="133">
        <v>0</v>
      </c>
      <c r="AD52" s="167">
        <v>2</v>
      </c>
      <c r="AE52" s="133">
        <v>2</v>
      </c>
      <c r="AF52" s="133">
        <v>0</v>
      </c>
      <c r="AG52" s="133">
        <v>0</v>
      </c>
      <c r="AH52" s="133">
        <v>0</v>
      </c>
      <c r="AI52" s="133">
        <v>0</v>
      </c>
      <c r="AJ52" s="133">
        <v>0</v>
      </c>
      <c r="AK52" s="133">
        <v>0</v>
      </c>
      <c r="AL52" s="133">
        <v>0</v>
      </c>
      <c r="AM52" s="133">
        <v>0</v>
      </c>
      <c r="AN52" s="133">
        <v>0</v>
      </c>
      <c r="AO52" s="133">
        <v>0</v>
      </c>
      <c r="AP52" s="133">
        <v>0</v>
      </c>
      <c r="AQ52" s="133">
        <v>0</v>
      </c>
      <c r="AR52" s="133">
        <v>0</v>
      </c>
      <c r="AS52" s="174">
        <f t="shared" ref="AS52:BM52" si="210">IF(X52 = 0, "", X52)</f>
        <v>12</v>
      </c>
      <c r="AT52" s="137" t="str">
        <f t="shared" si="210"/>
        <v/>
      </c>
      <c r="AU52" s="133">
        <f t="shared" si="210"/>
        <v>6</v>
      </c>
      <c r="AV52" s="133">
        <f t="shared" si="210"/>
        <v>1</v>
      </c>
      <c r="AW52" s="133">
        <f t="shared" si="210"/>
        <v>17</v>
      </c>
      <c r="AX52" s="137" t="str">
        <f t="shared" si="210"/>
        <v/>
      </c>
      <c r="AY52" s="167">
        <f t="shared" si="210"/>
        <v>2</v>
      </c>
      <c r="AZ52" s="133">
        <f t="shared" si="210"/>
        <v>2</v>
      </c>
      <c r="BA52" s="137" t="str">
        <f t="shared" si="210"/>
        <v/>
      </c>
      <c r="BB52" s="137" t="str">
        <f t="shared" si="210"/>
        <v/>
      </c>
      <c r="BC52" s="137" t="str">
        <f t="shared" si="210"/>
        <v/>
      </c>
      <c r="BD52" s="137" t="str">
        <f t="shared" si="210"/>
        <v/>
      </c>
      <c r="BE52" s="137" t="str">
        <f t="shared" si="210"/>
        <v/>
      </c>
      <c r="BF52" s="137" t="str">
        <f t="shared" si="210"/>
        <v/>
      </c>
      <c r="BG52" s="137" t="str">
        <f t="shared" si="210"/>
        <v/>
      </c>
      <c r="BH52" s="137" t="str">
        <f t="shared" si="210"/>
        <v/>
      </c>
      <c r="BI52" s="137" t="str">
        <f t="shared" si="210"/>
        <v/>
      </c>
      <c r="BJ52" s="137" t="str">
        <f t="shared" si="210"/>
        <v/>
      </c>
      <c r="BK52" s="137" t="str">
        <f t="shared" si="210"/>
        <v/>
      </c>
      <c r="BL52" s="137" t="str">
        <f t="shared" si="210"/>
        <v/>
      </c>
      <c r="BM52" s="169" t="str">
        <f t="shared" si="210"/>
        <v/>
      </c>
      <c r="BN52" s="174" t="e">
        <f>$AS52*Assembly!Z$4+$AT52*Assembly!Z$5+$AU52*Assembly!Z$6+$AV52*Assembly!Z$7+$AW52*Assembly!Z$8+$AX52*Assembly!Z$9+$AY52*Assembly!Z$10+$AZ52*Assembly!Z$11+$BA52*Assembly!Z$12+$BB52*Assembly!Z$13+$BC52*Assembly!Z$14+$BD52*Assembly!Z$15+$BE52*Assembly!Z$16+$BF52*Assembly!Z$17+$BG52*Assembly!Z$18+$BH52*Assembly!Z$19+$BI52*Assembly!Z$20+$BJ52*Assembly!Z$21+$BK52*Assembly!Z$22+$BL52*Assembly!Z$23+$BM52*Assembly!Z$24</f>
        <v>#VALUE!</v>
      </c>
      <c r="BO52" s="133" t="e">
        <f t="shared" si="3"/>
        <v>#VALUE!</v>
      </c>
      <c r="BP52" s="314" t="str">
        <f t="shared" si="178"/>
        <v>?</v>
      </c>
      <c r="BQ52" s="133" t="e">
        <f>$AS52*Assembly!AD$4+$AT52*Assembly!AD$5+$AU52*Assembly!AD$6+$AV52*Assembly!AD$7+$AW52*Assembly!AD$8+$AX52*Assembly!AD$9+$AY52*Assembly!AD$10+$AZ52*Assembly!AD$11+$BA52*Assembly!AD$12+$BB52*Assembly!AD$13+$BC52*Assembly!AD$14+$BD52*Assembly!AD$15+$BE52*Assembly!AD$16+$BF52*Assembly!AD$17+$BG52*Assembly!AD$18+$BH52*Assembly!AD$19+$BI52*Assembly!AD$20+$BJ52*Assembly!AD$21+$BK52*Assembly!AD$22+$BL52*Assembly!AD$23+$BM52*Assembly!AD$24</f>
        <v>#VALUE!</v>
      </c>
      <c r="BR52" s="177" t="e">
        <f t="shared" si="4"/>
        <v>#VALUE!</v>
      </c>
      <c r="BS52" s="178" t="e">
        <f t="shared" si="5"/>
        <v>#VALUE!</v>
      </c>
      <c r="BT52" s="179" t="e">
        <f t="shared" si="6"/>
        <v>#VALUE!</v>
      </c>
      <c r="BU52" s="178" t="e">
        <f t="shared" si="7"/>
        <v>#VALUE!</v>
      </c>
      <c r="BV52" s="133" t="e">
        <f>$AS52*Assembly!Y$4+$AT52*Assembly!Y$5+$AU52*Assembly!Y$6+$AV52*Assembly!Y$7+$AW52*Assembly!Y$8+$AX52*Assembly!Y$9+$AY52*Assembly!Y$10+$AZ52*Assembly!Y$11+$BA52*Assembly!Y$12+$BB52*Assembly!Y$13+$BC52*Assembly!Y$14+$BD52*Assembly!Y$15+$BE52*Assembly!Y$16+$BF52*Assembly!Y$17+$BG52*Assembly!Y$18+$BH52*Assembly!Y$19+$BI52*Assembly!Y$20+$BJ52*Assembly!Y$21+$BK52*Assembly!Y$22+$BL52*Assembly!Y$23+$BM52*Assembly!Y$24</f>
        <v>#VALUE!</v>
      </c>
      <c r="BW52" s="133" t="e">
        <f t="shared" si="8"/>
        <v>#VALUE!</v>
      </c>
      <c r="BX52" s="130" t="e">
        <f t="shared" si="9"/>
        <v>#VALUE!</v>
      </c>
      <c r="BY52" s="183" t="e">
        <f>$AS52*Assembly!AC$4+$AT52*Assembly!AC$5+$AU52*Assembly!AC$6+$AV52*Assembly!AC$7+$AW52*Assembly!AC$8+$AX52*Assembly!AC$9+$AY52*Assembly!AC$10+$AZ52*Assembly!AC$11+$BA52*Assembly!AC$12+$BB52*Assembly!AC$13+$BC52*Assembly!AC$14+$BD52*Assembly!AC$15+$BE52*Assembly!AC$16+$BF52*Assembly!AC$17+$BG52*Assembly!AC$18+$BH52*Assembly!AC$19+$BI52*Assembly!AC$20+$BJ52*Assembly!AC$21+$BK52*Assembly!AC$22+$BL52*Assembly!AC$23+$BM52*Assembly!AC$24</f>
        <v>#VALUE!</v>
      </c>
      <c r="BZ52" s="164" t="e">
        <f>$AS52*Assembly!M$4+$AT52*Assembly!M$5+$AU52*Assembly!M$6+$AV52*Assembly!M$7+$AW52*Assembly!M$8+$AX52*Assembly!M$9+$AY52*Assembly!M$10+$AZ52*Assembly!M$11+$BA52*Assembly!M$12+$BB52*Assembly!M$13+$BC52*Assembly!M$14+$BD52*Assembly!M$15+$BE52*Assembly!M$16+$BF52*Assembly!M$17+$BG52*Assembly!M$18+$BH52*Assembly!M$19+$BI52*Assembly!M$20+$BJ52*Assembly!M$21+$BK52*Assembly!M$22+$BL52*Assembly!M$23+$BM52*Assembly!M$24</f>
        <v>#VALUE!</v>
      </c>
      <c r="CA52" s="164" t="e">
        <f>$AS52*Assembly!N$4+$AT52*Assembly!N$5+$AU52*Assembly!N$6+$AV52*Assembly!N$7+$AW52*Assembly!N$8+$AX52*Assembly!N$9+$AY52*Assembly!N$10+$AZ52*Assembly!N$11+$BA52*Assembly!N$12+$BB52*Assembly!N$13+$BC52*Assembly!N$14+$BD52*Assembly!N$15+$BE52*Assembly!N$16+$BF52*Assembly!N$17+$BG52*Assembly!N$18+$BH52*Assembly!N$19+$BI52*Assembly!N$20+$BJ52*Assembly!N$21+$BK52*Assembly!N$22+$BL52*Assembly!N$23+$BM52*Assembly!N$24</f>
        <v>#VALUE!</v>
      </c>
      <c r="CB52" s="164" t="e">
        <f>$AS52*Assembly!O$4+$AT52*Assembly!O$5+$AU52*Assembly!O$6+$AV52*Assembly!O$7+$AW52*Assembly!O$8+$AX52*Assembly!O$9+$AY52*Assembly!O$10+$AZ52*Assembly!O$11+$BA52*Assembly!O$12+$BB52*Assembly!O$13+$BC52*Assembly!O$14+$BD52*Assembly!O$15+$BE52*Assembly!O$16+$BF52*Assembly!O$17+$BG52*Assembly!O$18+$BH52*Assembly!O$19+$BI52*Assembly!O$20+$BJ52*Assembly!O$21+$BK52*Assembly!O$22+$BL52*Assembly!O$23+$BM52*Assembly!O$24</f>
        <v>#VALUE!</v>
      </c>
      <c r="CC52" s="156" t="e">
        <f>$AS52*Assembly!P$4+$AT52*Assembly!P$5+$AU52*Assembly!P$6+$AV52*Assembly!P$7+$AW52*Assembly!P$8+$AX52*Assembly!P$9+$AY52*Assembly!P$10+$AZ52*Assembly!P$11+$BA52*Assembly!P$12+$BB52*Assembly!P$13+$BC52*Assembly!P$14+$BD52*Assembly!P$15+$BE52*Assembly!P$16+$BF52*Assembly!P$17+$BG52*Assembly!P$18+$BH52*Assembly!P$19+$BI52*Assembly!P$20+$BJ52*Assembly!P$21+$BK52*Assembly!P$22+$BL52*Assembly!P$23+$BM52*Assembly!P$24</f>
        <v>#VALUE!</v>
      </c>
      <c r="CD52" s="156" t="e">
        <f>$AS52*Assembly!Q$4+$AT52*Assembly!Q$5+$AU52*Assembly!Q$6+$AV52*Assembly!Q$7+$AW52*Assembly!Q$8+$AX52*Assembly!Q$9+$AY52*Assembly!Q$10+$AZ52*Assembly!Q$11+$BA52*Assembly!Q$12+$BB52*Assembly!Q$13+$BC52*Assembly!Q$14+$BD52*Assembly!Q$15+$BE52*Assembly!Q$16+$BF52*Assembly!Q$17+$BG52*Assembly!Q$18+$BH52*Assembly!Q$19+$BI52*Assembly!Q$20+$BJ52*Assembly!Q$21+$BK52*Assembly!Q$22+$BL52*Assembly!Q$23+$BM52*Assembly!Q$24</f>
        <v>#VALUE!</v>
      </c>
      <c r="CE52" s="164" t="e">
        <f>$AS52*Assembly!R$4+$AT52*Assembly!R$5+$AU52*Assembly!R$6+$AV52*Assembly!R$7+$AW52*Assembly!R$8+$AX52*Assembly!R$9+$AY52*Assembly!R$10+$AZ52*Assembly!R$11+$BA52*Assembly!R$12+$BB52*Assembly!R$13+$BC52*Assembly!R$14+$BD52*Assembly!R$15+$BE52*Assembly!R$16+$BF52*Assembly!R$17+$BG52*Assembly!R$18+$BH52*Assembly!R$19+$BI52*Assembly!R$20+$BJ52*Assembly!R$21+$BK52*Assembly!R$22+$BL52*Assembly!R$23+$BM52*Assembly!R$24</f>
        <v>#VALUE!</v>
      </c>
      <c r="CF52" s="156" t="e">
        <f>$AS52*Assembly!S$4+$AT52*Assembly!S$5+$AU52*Assembly!S$6+$AV52*Assembly!S$7+$AW52*Assembly!S$8+$AX52*Assembly!S$9+$AY52*Assembly!S$10+$AZ52*Assembly!S$11+$BA52*Assembly!S$12+$BB52*Assembly!S$13+$BC52*Assembly!S$14+$BD52*Assembly!S$15+$BE52*Assembly!S$16+$BF52*Assembly!S$17+$BG52*Assembly!S$18+$BH52*Assembly!S$19+$BI52*Assembly!S$20+$BJ52*Assembly!S$21+$BK52*Assembly!S$22+$BL52*Assembly!S$23+$BM52*Assembly!S$24</f>
        <v>#VALUE!</v>
      </c>
      <c r="CG52" s="156" t="e">
        <f>$AS52*Assembly!T$4+$AT52*Assembly!T$5+$AU52*Assembly!T$6+$AV52*Assembly!T$7+$AW52*Assembly!T$8+$AX52*Assembly!T$9+$AY52*Assembly!T$10+$AZ52*Assembly!T$11+$BA52*Assembly!T$12+$BB52*Assembly!T$13+$BC52*Assembly!T$14+$BD52*Assembly!T$15+$BE52*Assembly!T$16+$BF52*Assembly!T$17+$BG52*Assembly!T$18+$BH52*Assembly!T$19+$BI52*Assembly!T$20+$BJ52*Assembly!T$21+$BK52*Assembly!T$22+$BL52*Assembly!T$23+$BM52*Assembly!T$24</f>
        <v>#VALUE!</v>
      </c>
      <c r="CH52" s="156" t="e">
        <f>$AS52*Assembly!U$4+$AT52*Assembly!U$5+$AU52*Assembly!U$6+$AV52*Assembly!U$7+$AW52*Assembly!U$8+$AX52*Assembly!U$9+$AY52*Assembly!U$10+$AZ52*Assembly!U$11+$BA52*Assembly!U$12+$BB52*Assembly!U$13+$BC52*Assembly!U$14+$BD52*Assembly!U$15+$BE52*Assembly!U$16+$BF52*Assembly!U$17+$BG52*Assembly!U$18+$BH52*Assembly!U$19+$BI52*Assembly!U$20+$BJ52*Assembly!U$21+$BK52*Assembly!U$22+$BL52*Assembly!U$23+$BM52*Assembly!U$24</f>
        <v>#VALUE!</v>
      </c>
      <c r="CI52" s="164" t="e">
        <f>$AS52*Assembly!V$4+$AT52*Assembly!V$5+$AU52*Assembly!V$6+$AV52*Assembly!V$7+$AW52*Assembly!V$8+$AX52*Assembly!V$9+$AY52*Assembly!V$10+$AZ52*Assembly!V$11+$BA52*Assembly!V$12+$BB52*Assembly!V$13+$BC52*Assembly!V$14+$BD52*Assembly!V$15+$BE52*Assembly!V$16+$BF52*Assembly!V$17+$BG52*Assembly!V$18+$BH52*Assembly!V$19+$BI52*Assembly!V$20+$BJ52*Assembly!V$21+$BK52*Assembly!V$22+$BL52*Assembly!V$23+$BM52*Assembly!V$24</f>
        <v>#VALUE!</v>
      </c>
      <c r="CJ52" s="164" t="e">
        <f>BZ52*Refining!$F$3</f>
        <v>#VALUE!</v>
      </c>
      <c r="CK52" s="164" t="e">
        <f>CA52*Refining!$F$4</f>
        <v>#VALUE!</v>
      </c>
      <c r="CL52" s="164" t="e">
        <f>CB52*Refining!$F$5</f>
        <v>#VALUE!</v>
      </c>
      <c r="CM52" s="164" t="e">
        <f>CC52*Refining!$F$6</f>
        <v>#VALUE!</v>
      </c>
      <c r="CN52" s="164" t="e">
        <f>CD52*Refining!$F$7</f>
        <v>#VALUE!</v>
      </c>
      <c r="CO52" s="164" t="e">
        <f>CE52*Refining!$F$8</f>
        <v>#VALUE!</v>
      </c>
      <c r="CP52" s="164" t="e">
        <f>CF52*Refining!$F$9</f>
        <v>#VALUE!</v>
      </c>
      <c r="CQ52" s="164" t="e">
        <f>CG52*Refining!$F$10</f>
        <v>#VALUE!</v>
      </c>
      <c r="CR52" s="164" t="e">
        <f>CH52*Refining!$F$11</f>
        <v>#VALUE!</v>
      </c>
      <c r="CS52" s="164" t="e">
        <f>CI52*Refining!$F$12</f>
        <v>#VALUE!</v>
      </c>
      <c r="CT52" s="185" t="e">
        <f t="shared" ref="CT52:DM52" si="211">IF(BZ52 = 0, "", BZ52)</f>
        <v>#VALUE!</v>
      </c>
      <c r="CU52" s="189" t="e">
        <f t="shared" si="211"/>
        <v>#VALUE!</v>
      </c>
      <c r="CV52" s="186" t="e">
        <f t="shared" si="211"/>
        <v>#VALUE!</v>
      </c>
      <c r="CW52" s="186" t="e">
        <f t="shared" si="211"/>
        <v>#VALUE!</v>
      </c>
      <c r="CX52" s="186" t="e">
        <f t="shared" si="211"/>
        <v>#VALUE!</v>
      </c>
      <c r="CY52" s="186" t="e">
        <f t="shared" si="211"/>
        <v>#VALUE!</v>
      </c>
      <c r="CZ52" s="186" t="e">
        <f t="shared" si="211"/>
        <v>#VALUE!</v>
      </c>
      <c r="DA52" s="186" t="e">
        <f t="shared" si="211"/>
        <v>#VALUE!</v>
      </c>
      <c r="DB52" s="186" t="e">
        <f t="shared" si="211"/>
        <v>#VALUE!</v>
      </c>
      <c r="DC52" s="187" t="e">
        <f t="shared" si="211"/>
        <v>#VALUE!</v>
      </c>
      <c r="DD52" s="185" t="e">
        <f t="shared" si="211"/>
        <v>#VALUE!</v>
      </c>
      <c r="DE52" s="189" t="e">
        <f t="shared" si="211"/>
        <v>#VALUE!</v>
      </c>
      <c r="DF52" s="186" t="e">
        <f t="shared" si="211"/>
        <v>#VALUE!</v>
      </c>
      <c r="DG52" s="186" t="e">
        <f t="shared" si="211"/>
        <v>#VALUE!</v>
      </c>
      <c r="DH52" s="188" t="e">
        <f t="shared" si="211"/>
        <v>#VALUE!</v>
      </c>
      <c r="DI52" s="186" t="e">
        <f t="shared" si="211"/>
        <v>#VALUE!</v>
      </c>
      <c r="DJ52" s="186" t="e">
        <f t="shared" si="211"/>
        <v>#VALUE!</v>
      </c>
      <c r="DK52" s="186" t="e">
        <f t="shared" si="211"/>
        <v>#VALUE!</v>
      </c>
      <c r="DL52" s="186" t="e">
        <f t="shared" si="211"/>
        <v>#VALUE!</v>
      </c>
      <c r="DM52" s="187" t="e">
        <f t="shared" si="211"/>
        <v>#VALUE!</v>
      </c>
      <c r="DN52" s="185" t="e">
        <f t="shared" si="11"/>
        <v>#VALUE!</v>
      </c>
      <c r="DO52" s="189" t="e">
        <f t="shared" si="12"/>
        <v>#VALUE!</v>
      </c>
      <c r="DP52" s="120" t="e">
        <f t="shared" si="13"/>
        <v>#VALUE!</v>
      </c>
      <c r="DQ52" s="133" t="e">
        <f>CT52*'Ores &amp; Ingots'!$C$3+CU52*'Ores &amp; Ingots'!$C$4+CV52*'Ores &amp; Ingots'!$C$5+CW52*'Ores &amp; Ingots'!$C$6+CX52*'Ores &amp; Ingots'!$C$7+CY52*'Ores &amp; Ingots'!$C$8+CZ52*'Ores &amp; Ingots'!$C$9+DA52*'Ores &amp; Ingots'!$C$10+DB52*'Ores &amp; Ingots'!$C$11+DC52*'Ores &amp; Ingots'!$C$12</f>
        <v>#VALUE!</v>
      </c>
      <c r="DR52" s="133" t="e">
        <f>DD52*'Ores &amp; Ingots'!$B$3+DE52*'Ores &amp; Ingots'!$B$4+DF52*'Ores &amp; Ingots'!$B$5+DG52*'Ores &amp; Ingots'!$B$6+DH52*'Ores &amp; Ingots'!$B$7+DI52*'Ores &amp; Ingots'!$B$8+DJ52*'Ores &amp; Ingots'!$B$9+DK52*'Ores &amp; Ingots'!$B$10+DL52*'Ores &amp; Ingots'!$B$11+DM52*'Ores &amp; Ingots'!$B$12</f>
        <v>#VALUE!</v>
      </c>
      <c r="DS52" s="189" t="e">
        <f>CT52*Refining!$G$3+CU52*Refining!$G$4+CV52*Refining!$G$5+CW52*Refining!$G$6+CX52*Refining!$G$7+CY52*Refining!$G$8+CZ52*Refining!$G$9+DA52*Refining!$G$10+DB52*Refining!$G$11+DC52*Refining!$G$12</f>
        <v>#VALUE!</v>
      </c>
      <c r="DT52" s="189" t="e">
        <f t="shared" si="14"/>
        <v>#VALUE!</v>
      </c>
      <c r="DU52" s="192" t="e">
        <f t="shared" si="15"/>
        <v>#VALUE!</v>
      </c>
      <c r="DV52" s="185" t="e">
        <f t="shared" si="16"/>
        <v>#VALUE!</v>
      </c>
      <c r="DW52" s="194" t="e">
        <f t="shared" ref="DW52:DX52" si="212">DV52/60</f>
        <v>#VALUE!</v>
      </c>
      <c r="DX52" s="194" t="e">
        <f t="shared" si="212"/>
        <v>#VALUE!</v>
      </c>
      <c r="DY52" s="185" t="e">
        <f t="shared" si="18"/>
        <v>#VALUE!</v>
      </c>
      <c r="DZ52" s="194" t="e">
        <f t="shared" ref="DZ52:EA52" si="213">DY52/1000</f>
        <v>#VALUE!</v>
      </c>
      <c r="EA52" s="196" t="e">
        <f t="shared" si="213"/>
        <v>#VALUE!</v>
      </c>
      <c r="EB52" s="130" t="e">
        <f t="shared" si="20"/>
        <v>#VALUE!</v>
      </c>
      <c r="EC52" s="132" t="e">
        <f t="shared" si="21"/>
        <v>#VALUE!</v>
      </c>
      <c r="ED52" s="133" t="s">
        <v>28</v>
      </c>
    </row>
    <row r="53" spans="1:134" ht="12.75" x14ac:dyDescent="0.2">
      <c r="A53" s="864"/>
      <c r="B53" s="135" t="s">
        <v>277</v>
      </c>
      <c r="C53" s="137" t="s">
        <v>156</v>
      </c>
      <c r="D53" s="137">
        <v>1</v>
      </c>
      <c r="E53" s="137">
        <v>1</v>
      </c>
      <c r="F53" s="137">
        <v>2</v>
      </c>
      <c r="G53" s="139">
        <f t="shared" si="0"/>
        <v>31.25</v>
      </c>
      <c r="H53" s="140">
        <v>15</v>
      </c>
      <c r="I53" s="140">
        <v>15</v>
      </c>
      <c r="J53" s="140">
        <f>H53/Main!$D$9</f>
        <v>3</v>
      </c>
      <c r="K53" s="140">
        <f>I53/Main!$D$10</f>
        <v>7.5</v>
      </c>
      <c r="L53" s="140">
        <f t="shared" si="1"/>
        <v>2.5</v>
      </c>
      <c r="M53" s="140">
        <v>1</v>
      </c>
      <c r="N53" s="145" t="s">
        <v>28</v>
      </c>
      <c r="O53" s="143"/>
      <c r="P53" s="145"/>
      <c r="Q53" s="143"/>
      <c r="R53" s="146"/>
      <c r="S53" s="143"/>
      <c r="T53" s="143"/>
      <c r="U53" s="361" t="s">
        <v>278</v>
      </c>
      <c r="V53" s="143"/>
      <c r="W53" s="148" t="s">
        <v>28</v>
      </c>
      <c r="X53" s="133">
        <v>100</v>
      </c>
      <c r="Y53" s="133">
        <v>0</v>
      </c>
      <c r="Z53" s="133">
        <v>20</v>
      </c>
      <c r="AA53" s="133">
        <v>10</v>
      </c>
      <c r="AB53" s="133">
        <v>40</v>
      </c>
      <c r="AC53" s="133">
        <v>0</v>
      </c>
      <c r="AD53" s="167">
        <v>2</v>
      </c>
      <c r="AE53" s="133">
        <v>0</v>
      </c>
      <c r="AF53" s="133">
        <v>0</v>
      </c>
      <c r="AG53" s="133">
        <v>0</v>
      </c>
      <c r="AH53" s="133">
        <v>0</v>
      </c>
      <c r="AI53" s="133">
        <v>0</v>
      </c>
      <c r="AJ53" s="133">
        <v>0</v>
      </c>
      <c r="AK53" s="133">
        <v>0</v>
      </c>
      <c r="AL53" s="133">
        <v>0</v>
      </c>
      <c r="AM53" s="133">
        <v>0</v>
      </c>
      <c r="AN53" s="133">
        <v>0</v>
      </c>
      <c r="AO53" s="133">
        <v>0</v>
      </c>
      <c r="AP53" s="133">
        <v>0</v>
      </c>
      <c r="AQ53" s="133">
        <v>0</v>
      </c>
      <c r="AR53" s="133">
        <v>0</v>
      </c>
      <c r="AS53" s="174">
        <f t="shared" ref="AS53:BM53" si="214">IF(X53 = 0, "", X53)</f>
        <v>100</v>
      </c>
      <c r="AT53" s="137" t="str">
        <f t="shared" si="214"/>
        <v/>
      </c>
      <c r="AU53" s="133">
        <f t="shared" si="214"/>
        <v>20</v>
      </c>
      <c r="AV53" s="133">
        <f t="shared" si="214"/>
        <v>10</v>
      </c>
      <c r="AW53" s="133">
        <f t="shared" si="214"/>
        <v>40</v>
      </c>
      <c r="AX53" s="137" t="str">
        <f t="shared" si="214"/>
        <v/>
      </c>
      <c r="AY53" s="167">
        <f t="shared" si="214"/>
        <v>2</v>
      </c>
      <c r="AZ53" s="137" t="str">
        <f t="shared" si="214"/>
        <v/>
      </c>
      <c r="BA53" s="137" t="str">
        <f t="shared" si="214"/>
        <v/>
      </c>
      <c r="BB53" s="137" t="str">
        <f t="shared" si="214"/>
        <v/>
      </c>
      <c r="BC53" s="137" t="str">
        <f t="shared" si="214"/>
        <v/>
      </c>
      <c r="BD53" s="137" t="str">
        <f t="shared" si="214"/>
        <v/>
      </c>
      <c r="BE53" s="137" t="str">
        <f t="shared" si="214"/>
        <v/>
      </c>
      <c r="BF53" s="137" t="str">
        <f t="shared" si="214"/>
        <v/>
      </c>
      <c r="BG53" s="137" t="str">
        <f t="shared" si="214"/>
        <v/>
      </c>
      <c r="BH53" s="137" t="str">
        <f t="shared" si="214"/>
        <v/>
      </c>
      <c r="BI53" s="137" t="str">
        <f t="shared" si="214"/>
        <v/>
      </c>
      <c r="BJ53" s="137" t="str">
        <f t="shared" si="214"/>
        <v/>
      </c>
      <c r="BK53" s="137" t="str">
        <f t="shared" si="214"/>
        <v/>
      </c>
      <c r="BL53" s="137" t="str">
        <f t="shared" si="214"/>
        <v/>
      </c>
      <c r="BM53" s="169" t="str">
        <f t="shared" si="214"/>
        <v/>
      </c>
      <c r="BN53" s="174" t="e">
        <f>$AS53*Assembly!Z$4+$AT53*Assembly!Z$5+$AU53*Assembly!Z$6+$AV53*Assembly!Z$7+$AW53*Assembly!Z$8+$AX53*Assembly!Z$9+$AY53*Assembly!Z$10+$AZ53*Assembly!Z$11+$BA53*Assembly!Z$12+$BB53*Assembly!Z$13+$BC53*Assembly!Z$14+$BD53*Assembly!Z$15+$BE53*Assembly!Z$16+$BF53*Assembly!Z$17+$BG53*Assembly!Z$18+$BH53*Assembly!Z$19+$BI53*Assembly!Z$20+$BJ53*Assembly!Z$21+$BK53*Assembly!Z$22+$BL53*Assembly!Z$23+$BM53*Assembly!Z$24</f>
        <v>#VALUE!</v>
      </c>
      <c r="BO53" s="133" t="e">
        <f t="shared" si="3"/>
        <v>#VALUE!</v>
      </c>
      <c r="BP53" s="314"/>
      <c r="BQ53" s="133" t="e">
        <f>$AS53*Assembly!AD$4+$AT53*Assembly!AD$5+$AU53*Assembly!AD$6+$AV53*Assembly!AD$7+$AW53*Assembly!AD$8+$AX53*Assembly!AD$9+$AY53*Assembly!AD$10+$AZ53*Assembly!AD$11+$BA53*Assembly!AD$12+$BB53*Assembly!AD$13+$BC53*Assembly!AD$14+$BD53*Assembly!AD$15+$BE53*Assembly!AD$16+$BF53*Assembly!AD$17+$BG53*Assembly!AD$18+$BH53*Assembly!AD$19+$BI53*Assembly!AD$20+$BJ53*Assembly!AD$21+$BK53*Assembly!AD$22+$BL53*Assembly!AD$23+$BM53*Assembly!AD$24</f>
        <v>#VALUE!</v>
      </c>
      <c r="BR53" s="177" t="e">
        <f t="shared" si="4"/>
        <v>#VALUE!</v>
      </c>
      <c r="BS53" s="178" t="e">
        <f t="shared" si="5"/>
        <v>#VALUE!</v>
      </c>
      <c r="BT53" s="179" t="e">
        <f t="shared" si="6"/>
        <v>#VALUE!</v>
      </c>
      <c r="BU53" s="178" t="e">
        <f t="shared" si="7"/>
        <v>#VALUE!</v>
      </c>
      <c r="BV53" s="133" t="e">
        <f>$AS53*Assembly!Y$4+$AT53*Assembly!Y$5+$AU53*Assembly!Y$6+$AV53*Assembly!Y$7+$AW53*Assembly!Y$8+$AX53*Assembly!Y$9+$AY53*Assembly!Y$10+$AZ53*Assembly!Y$11+$BA53*Assembly!Y$12+$BB53*Assembly!Y$13+$BC53*Assembly!Y$14+$BD53*Assembly!Y$15+$BE53*Assembly!Y$16+$BF53*Assembly!Y$17+$BG53*Assembly!Y$18+$BH53*Assembly!Y$19+$BI53*Assembly!Y$20+$BJ53*Assembly!Y$21+$BK53*Assembly!Y$22+$BL53*Assembly!Y$23+$BM53*Assembly!Y$24</f>
        <v>#VALUE!</v>
      </c>
      <c r="BW53" s="133" t="e">
        <f t="shared" si="8"/>
        <v>#VALUE!</v>
      </c>
      <c r="BX53" s="130" t="e">
        <f t="shared" si="9"/>
        <v>#VALUE!</v>
      </c>
      <c r="BY53" s="183" t="e">
        <f>$AS53*Assembly!AC$4+$AT53*Assembly!AC$5+$AU53*Assembly!AC$6+$AV53*Assembly!AC$7+$AW53*Assembly!AC$8+$AX53*Assembly!AC$9+$AY53*Assembly!AC$10+$AZ53*Assembly!AC$11+$BA53*Assembly!AC$12+$BB53*Assembly!AC$13+$BC53*Assembly!AC$14+$BD53*Assembly!AC$15+$BE53*Assembly!AC$16+$BF53*Assembly!AC$17+$BG53*Assembly!AC$18+$BH53*Assembly!AC$19+$BI53*Assembly!AC$20+$BJ53*Assembly!AC$21+$BK53*Assembly!AC$22+$BL53*Assembly!AC$23+$BM53*Assembly!AC$24</f>
        <v>#VALUE!</v>
      </c>
      <c r="BZ53" s="145" t="e">
        <f>$AS53*Assembly!M$4+$AT53*Assembly!M$5+$AU53*Assembly!M$6+$AV53*Assembly!M$7+$AW53*Assembly!M$8+$AX53*Assembly!M$9+$AY53*Assembly!M$10+$AZ53*Assembly!M$11+$BA53*Assembly!M$12+$BB53*Assembly!M$13+$BC53*Assembly!M$14+$BD53*Assembly!M$15+$BE53*Assembly!M$16+$BF53*Assembly!M$17+$BG53*Assembly!M$18+$BH53*Assembly!M$19+$BI53*Assembly!M$20+$BJ53*Assembly!M$21+$BK53*Assembly!M$22+$BL53*Assembly!M$23+$BM53*Assembly!M$24</f>
        <v>#VALUE!</v>
      </c>
      <c r="CA53" s="145" t="e">
        <f>$AS53*Assembly!N$4+$AT53*Assembly!N$5+$AU53*Assembly!N$6+$AV53*Assembly!N$7+$AW53*Assembly!N$8+$AX53*Assembly!N$9+$AY53*Assembly!N$10+$AZ53*Assembly!N$11+$BA53*Assembly!N$12+$BB53*Assembly!N$13+$BC53*Assembly!N$14+$BD53*Assembly!N$15+$BE53*Assembly!N$16+$BF53*Assembly!N$17+$BG53*Assembly!N$18+$BH53*Assembly!N$19+$BI53*Assembly!N$20+$BJ53*Assembly!N$21+$BK53*Assembly!N$22+$BL53*Assembly!N$23+$BM53*Assembly!N$24</f>
        <v>#VALUE!</v>
      </c>
      <c r="CB53" s="145" t="e">
        <f>$AS53*Assembly!O$4+$AT53*Assembly!O$5+$AU53*Assembly!O$6+$AV53*Assembly!O$7+$AW53*Assembly!O$8+$AX53*Assembly!O$9+$AY53*Assembly!O$10+$AZ53*Assembly!O$11+$BA53*Assembly!O$12+$BB53*Assembly!O$13+$BC53*Assembly!O$14+$BD53*Assembly!O$15+$BE53*Assembly!O$16+$BF53*Assembly!O$17+$BG53*Assembly!O$18+$BH53*Assembly!O$19+$BI53*Assembly!O$20+$BJ53*Assembly!O$21+$BK53*Assembly!O$22+$BL53*Assembly!O$23+$BM53*Assembly!O$24</f>
        <v>#VALUE!</v>
      </c>
      <c r="CC53" s="140" t="e">
        <f>$AS53*Assembly!P$4+$AT53*Assembly!P$5+$AU53*Assembly!P$6+$AV53*Assembly!P$7+$AW53*Assembly!P$8+$AX53*Assembly!P$9+$AY53*Assembly!P$10+$AZ53*Assembly!P$11+$BA53*Assembly!P$12+$BB53*Assembly!P$13+$BC53*Assembly!P$14+$BD53*Assembly!P$15+$BE53*Assembly!P$16+$BF53*Assembly!P$17+$BG53*Assembly!P$18+$BH53*Assembly!P$19+$BI53*Assembly!P$20+$BJ53*Assembly!P$21+$BK53*Assembly!P$22+$BL53*Assembly!P$23+$BM53*Assembly!P$24</f>
        <v>#VALUE!</v>
      </c>
      <c r="CD53" s="140" t="e">
        <f>$AS53*Assembly!Q$4+$AT53*Assembly!Q$5+$AU53*Assembly!Q$6+$AV53*Assembly!Q$7+$AW53*Assembly!Q$8+$AX53*Assembly!Q$9+$AY53*Assembly!Q$10+$AZ53*Assembly!Q$11+$BA53*Assembly!Q$12+$BB53*Assembly!Q$13+$BC53*Assembly!Q$14+$BD53*Assembly!Q$15+$BE53*Assembly!Q$16+$BF53*Assembly!Q$17+$BG53*Assembly!Q$18+$BH53*Assembly!Q$19+$BI53*Assembly!Q$20+$BJ53*Assembly!Q$21+$BK53*Assembly!Q$22+$BL53*Assembly!Q$23+$BM53*Assembly!Q$24</f>
        <v>#VALUE!</v>
      </c>
      <c r="CE53" s="145" t="e">
        <f>$AS53*Assembly!R$4+$AT53*Assembly!R$5+$AU53*Assembly!R$6+$AV53*Assembly!R$7+$AW53*Assembly!R$8+$AX53*Assembly!R$9+$AY53*Assembly!R$10+$AZ53*Assembly!R$11+$BA53*Assembly!R$12+$BB53*Assembly!R$13+$BC53*Assembly!R$14+$BD53*Assembly!R$15+$BE53*Assembly!R$16+$BF53*Assembly!R$17+$BG53*Assembly!R$18+$BH53*Assembly!R$19+$BI53*Assembly!R$20+$BJ53*Assembly!R$21+$BK53*Assembly!R$22+$BL53*Assembly!R$23+$BM53*Assembly!R$24</f>
        <v>#VALUE!</v>
      </c>
      <c r="CF53" s="140" t="e">
        <f>$AS53*Assembly!S$4+$AT53*Assembly!S$5+$AU53*Assembly!S$6+$AV53*Assembly!S$7+$AW53*Assembly!S$8+$AX53*Assembly!S$9+$AY53*Assembly!S$10+$AZ53*Assembly!S$11+$BA53*Assembly!S$12+$BB53*Assembly!S$13+$BC53*Assembly!S$14+$BD53*Assembly!S$15+$BE53*Assembly!S$16+$BF53*Assembly!S$17+$BG53*Assembly!S$18+$BH53*Assembly!S$19+$BI53*Assembly!S$20+$BJ53*Assembly!S$21+$BK53*Assembly!S$22+$BL53*Assembly!S$23+$BM53*Assembly!S$24</f>
        <v>#VALUE!</v>
      </c>
      <c r="CG53" s="140" t="e">
        <f>$AS53*Assembly!T$4+$AT53*Assembly!T$5+$AU53*Assembly!T$6+$AV53*Assembly!T$7+$AW53*Assembly!T$8+$AX53*Assembly!T$9+$AY53*Assembly!T$10+$AZ53*Assembly!T$11+$BA53*Assembly!T$12+$BB53*Assembly!T$13+$BC53*Assembly!T$14+$BD53*Assembly!T$15+$BE53*Assembly!T$16+$BF53*Assembly!T$17+$BG53*Assembly!T$18+$BH53*Assembly!T$19+$BI53*Assembly!T$20+$BJ53*Assembly!T$21+$BK53*Assembly!T$22+$BL53*Assembly!T$23+$BM53*Assembly!T$24</f>
        <v>#VALUE!</v>
      </c>
      <c r="CH53" s="140" t="e">
        <f>$AS53*Assembly!U$4+$AT53*Assembly!U$5+$AU53*Assembly!U$6+$AV53*Assembly!U$7+$AW53*Assembly!U$8+$AX53*Assembly!U$9+$AY53*Assembly!U$10+$AZ53*Assembly!U$11+$BA53*Assembly!U$12+$BB53*Assembly!U$13+$BC53*Assembly!U$14+$BD53*Assembly!U$15+$BE53*Assembly!U$16+$BF53*Assembly!U$17+$BG53*Assembly!U$18+$BH53*Assembly!U$19+$BI53*Assembly!U$20+$BJ53*Assembly!U$21+$BK53*Assembly!U$22+$BL53*Assembly!U$23+$BM53*Assembly!U$24</f>
        <v>#VALUE!</v>
      </c>
      <c r="CI53" s="145" t="e">
        <f>$AS53*Assembly!V$4+$AT53*Assembly!V$5+$AU53*Assembly!V$6+$AV53*Assembly!V$7+$AW53*Assembly!V$8+$AX53*Assembly!V$9+$AY53*Assembly!V$10+$AZ53*Assembly!V$11+$BA53*Assembly!V$12+$BB53*Assembly!V$13+$BC53*Assembly!V$14+$BD53*Assembly!V$15+$BE53*Assembly!V$16+$BF53*Assembly!V$17+$BG53*Assembly!V$18+$BH53*Assembly!V$19+$BI53*Assembly!V$20+$BJ53*Assembly!V$21+$BK53*Assembly!V$22+$BL53*Assembly!V$23+$BM53*Assembly!V$24</f>
        <v>#VALUE!</v>
      </c>
      <c r="CJ53" s="145" t="e">
        <f>BZ53*Refining!$F$3</f>
        <v>#VALUE!</v>
      </c>
      <c r="CK53" s="145" t="e">
        <f>CA53*Refining!$F$4</f>
        <v>#VALUE!</v>
      </c>
      <c r="CL53" s="145" t="e">
        <f>CB53*Refining!$F$5</f>
        <v>#VALUE!</v>
      </c>
      <c r="CM53" s="145" t="e">
        <f>CC53*Refining!$F$6</f>
        <v>#VALUE!</v>
      </c>
      <c r="CN53" s="145" t="e">
        <f>CD53*Refining!$F$7</f>
        <v>#VALUE!</v>
      </c>
      <c r="CO53" s="145" t="e">
        <f>CE53*Refining!$F$8</f>
        <v>#VALUE!</v>
      </c>
      <c r="CP53" s="145" t="e">
        <f>CF53*Refining!$F$9</f>
        <v>#VALUE!</v>
      </c>
      <c r="CQ53" s="145" t="e">
        <f>CG53*Refining!$F$10</f>
        <v>#VALUE!</v>
      </c>
      <c r="CR53" s="145" t="e">
        <f>CH53*Refining!$F$11</f>
        <v>#VALUE!</v>
      </c>
      <c r="CS53" s="145" t="e">
        <f>CI53*Refining!$F$12</f>
        <v>#VALUE!</v>
      </c>
      <c r="CT53" s="185" t="e">
        <f t="shared" ref="CT53:DM53" si="215">IF(BZ53 = 0, "", BZ53)</f>
        <v>#VALUE!</v>
      </c>
      <c r="CU53" s="189" t="e">
        <f t="shared" si="215"/>
        <v>#VALUE!</v>
      </c>
      <c r="CV53" s="186" t="e">
        <f t="shared" si="215"/>
        <v>#VALUE!</v>
      </c>
      <c r="CW53" s="186" t="e">
        <f t="shared" si="215"/>
        <v>#VALUE!</v>
      </c>
      <c r="CX53" s="186" t="e">
        <f t="shared" si="215"/>
        <v>#VALUE!</v>
      </c>
      <c r="CY53" s="186" t="e">
        <f t="shared" si="215"/>
        <v>#VALUE!</v>
      </c>
      <c r="CZ53" s="186" t="e">
        <f t="shared" si="215"/>
        <v>#VALUE!</v>
      </c>
      <c r="DA53" s="186" t="e">
        <f t="shared" si="215"/>
        <v>#VALUE!</v>
      </c>
      <c r="DB53" s="186" t="e">
        <f t="shared" si="215"/>
        <v>#VALUE!</v>
      </c>
      <c r="DC53" s="187" t="e">
        <f t="shared" si="215"/>
        <v>#VALUE!</v>
      </c>
      <c r="DD53" s="185" t="e">
        <f t="shared" si="215"/>
        <v>#VALUE!</v>
      </c>
      <c r="DE53" s="189" t="e">
        <f t="shared" si="215"/>
        <v>#VALUE!</v>
      </c>
      <c r="DF53" s="186" t="e">
        <f t="shared" si="215"/>
        <v>#VALUE!</v>
      </c>
      <c r="DG53" s="186" t="e">
        <f t="shared" si="215"/>
        <v>#VALUE!</v>
      </c>
      <c r="DH53" s="211" t="e">
        <f t="shared" si="215"/>
        <v>#VALUE!</v>
      </c>
      <c r="DI53" s="186" t="e">
        <f t="shared" si="215"/>
        <v>#VALUE!</v>
      </c>
      <c r="DJ53" s="186" t="e">
        <f t="shared" si="215"/>
        <v>#VALUE!</v>
      </c>
      <c r="DK53" s="186" t="e">
        <f t="shared" si="215"/>
        <v>#VALUE!</v>
      </c>
      <c r="DL53" s="186" t="e">
        <f t="shared" si="215"/>
        <v>#VALUE!</v>
      </c>
      <c r="DM53" s="187" t="e">
        <f t="shared" si="215"/>
        <v>#VALUE!</v>
      </c>
      <c r="DN53" s="185" t="e">
        <f t="shared" si="11"/>
        <v>#VALUE!</v>
      </c>
      <c r="DO53" s="189" t="e">
        <f t="shared" si="12"/>
        <v>#VALUE!</v>
      </c>
      <c r="DP53" s="120" t="e">
        <f t="shared" si="13"/>
        <v>#VALUE!</v>
      </c>
      <c r="DQ53" s="133" t="e">
        <f>CT53*'Ores &amp; Ingots'!$C$3+CU53*'Ores &amp; Ingots'!$C$4+CV53*'Ores &amp; Ingots'!$C$5+CW53*'Ores &amp; Ingots'!$C$6+CX53*'Ores &amp; Ingots'!$C$7+CY53*'Ores &amp; Ingots'!$C$8+CZ53*'Ores &amp; Ingots'!$C$9+DA53*'Ores &amp; Ingots'!$C$10+DB53*'Ores &amp; Ingots'!$C$11+DC53*'Ores &amp; Ingots'!$C$12</f>
        <v>#VALUE!</v>
      </c>
      <c r="DR53" s="133" t="e">
        <f>DD53*'Ores &amp; Ingots'!$B$3+DE53*'Ores &amp; Ingots'!$B$4+DF53*'Ores &amp; Ingots'!$B$5+DG53*'Ores &amp; Ingots'!$B$6+DH53*'Ores &amp; Ingots'!$B$7+DI53*'Ores &amp; Ingots'!$B$8+DJ53*'Ores &amp; Ingots'!$B$9+DK53*'Ores &amp; Ingots'!$B$10+DL53*'Ores &amp; Ingots'!$B$11+DM53*'Ores &amp; Ingots'!$B$12</f>
        <v>#VALUE!</v>
      </c>
      <c r="DS53" s="189" t="e">
        <f>CT53*Refining!$G$3+CU53*Refining!$G$4+CV53*Refining!$G$5+CW53*Refining!$G$6+CX53*Refining!$G$7+CY53*Refining!$G$8+CZ53*Refining!$G$9+DA53*Refining!$G$10+DB53*Refining!$G$11+DC53*Refining!$G$12</f>
        <v>#VALUE!</v>
      </c>
      <c r="DT53" s="189" t="e">
        <f t="shared" si="14"/>
        <v>#VALUE!</v>
      </c>
      <c r="DU53" s="192" t="e">
        <f t="shared" si="15"/>
        <v>#VALUE!</v>
      </c>
      <c r="DV53" s="185" t="e">
        <f t="shared" si="16"/>
        <v>#VALUE!</v>
      </c>
      <c r="DW53" s="194" t="e">
        <f t="shared" ref="DW53:DX53" si="216">DV53/60</f>
        <v>#VALUE!</v>
      </c>
      <c r="DX53" s="194" t="e">
        <f t="shared" si="216"/>
        <v>#VALUE!</v>
      </c>
      <c r="DY53" s="185" t="e">
        <f t="shared" si="18"/>
        <v>#VALUE!</v>
      </c>
      <c r="DZ53" s="194" t="e">
        <f t="shared" ref="DZ53:EA53" si="217">DY53/1000</f>
        <v>#VALUE!</v>
      </c>
      <c r="EA53" s="196" t="e">
        <f t="shared" si="217"/>
        <v>#VALUE!</v>
      </c>
      <c r="EB53" s="130" t="e">
        <f t="shared" si="20"/>
        <v>#VALUE!</v>
      </c>
      <c r="EC53" s="132" t="e">
        <f t="shared" si="21"/>
        <v>#VALUE!</v>
      </c>
      <c r="ED53" s="133" t="s">
        <v>28</v>
      </c>
    </row>
    <row r="54" spans="1:134" ht="12.75" x14ac:dyDescent="0.2">
      <c r="A54" s="864"/>
      <c r="B54" s="135" t="s">
        <v>279</v>
      </c>
      <c r="C54" s="137" t="s">
        <v>156</v>
      </c>
      <c r="D54" s="137">
        <v>1</v>
      </c>
      <c r="E54" s="137">
        <v>1</v>
      </c>
      <c r="F54" s="137">
        <v>2</v>
      </c>
      <c r="G54" s="154">
        <f t="shared" si="0"/>
        <v>31.25</v>
      </c>
      <c r="H54" s="156">
        <v>15</v>
      </c>
      <c r="I54" s="156">
        <v>15</v>
      </c>
      <c r="J54" s="156">
        <f>H54/Main!$D$9</f>
        <v>3</v>
      </c>
      <c r="K54" s="156">
        <f>I54/Main!$D$10</f>
        <v>7.5</v>
      </c>
      <c r="L54" s="156">
        <f t="shared" si="1"/>
        <v>2.5</v>
      </c>
      <c r="M54" s="156">
        <v>1</v>
      </c>
      <c r="N54" s="164" t="s">
        <v>28</v>
      </c>
      <c r="O54" s="159"/>
      <c r="P54" s="164"/>
      <c r="Q54" s="159"/>
      <c r="R54" s="166"/>
      <c r="S54" s="159"/>
      <c r="T54" s="159"/>
      <c r="U54" s="168" t="s">
        <v>280</v>
      </c>
      <c r="V54" s="159"/>
      <c r="W54" s="172" t="s">
        <v>28</v>
      </c>
      <c r="X54" s="133">
        <v>100</v>
      </c>
      <c r="Y54" s="133">
        <v>0</v>
      </c>
      <c r="Z54" s="133">
        <v>15</v>
      </c>
      <c r="AA54" s="133">
        <v>0</v>
      </c>
      <c r="AB54" s="133">
        <v>50</v>
      </c>
      <c r="AC54" s="133">
        <v>0</v>
      </c>
      <c r="AD54" s="167">
        <v>5</v>
      </c>
      <c r="AE54" s="133">
        <v>0</v>
      </c>
      <c r="AF54" s="133">
        <v>0</v>
      </c>
      <c r="AG54" s="133">
        <v>0</v>
      </c>
      <c r="AH54" s="133">
        <v>0</v>
      </c>
      <c r="AI54" s="133">
        <v>10</v>
      </c>
      <c r="AJ54" s="133">
        <v>0</v>
      </c>
      <c r="AK54" s="133">
        <v>0</v>
      </c>
      <c r="AL54" s="133">
        <v>0</v>
      </c>
      <c r="AM54" s="133">
        <v>0</v>
      </c>
      <c r="AN54" s="133">
        <v>0</v>
      </c>
      <c r="AO54" s="133">
        <v>0</v>
      </c>
      <c r="AP54" s="133">
        <v>0</v>
      </c>
      <c r="AQ54" s="133">
        <v>0</v>
      </c>
      <c r="AR54" s="133">
        <v>0</v>
      </c>
      <c r="AS54" s="174">
        <f t="shared" ref="AS54:BM54" si="218">IF(X54 = 0, "", X54)</f>
        <v>100</v>
      </c>
      <c r="AT54" s="137" t="str">
        <f t="shared" si="218"/>
        <v/>
      </c>
      <c r="AU54" s="133">
        <f t="shared" si="218"/>
        <v>15</v>
      </c>
      <c r="AV54" s="137" t="str">
        <f t="shared" si="218"/>
        <v/>
      </c>
      <c r="AW54" s="133">
        <f t="shared" si="218"/>
        <v>50</v>
      </c>
      <c r="AX54" s="137" t="str">
        <f t="shared" si="218"/>
        <v/>
      </c>
      <c r="AY54" s="167">
        <f t="shared" si="218"/>
        <v>5</v>
      </c>
      <c r="AZ54" s="137" t="str">
        <f t="shared" si="218"/>
        <v/>
      </c>
      <c r="BA54" s="137" t="str">
        <f t="shared" si="218"/>
        <v/>
      </c>
      <c r="BB54" s="137" t="str">
        <f t="shared" si="218"/>
        <v/>
      </c>
      <c r="BC54" s="137" t="str">
        <f t="shared" si="218"/>
        <v/>
      </c>
      <c r="BD54" s="133">
        <f t="shared" si="218"/>
        <v>10</v>
      </c>
      <c r="BE54" s="137" t="str">
        <f t="shared" si="218"/>
        <v/>
      </c>
      <c r="BF54" s="137" t="str">
        <f t="shared" si="218"/>
        <v/>
      </c>
      <c r="BG54" s="137" t="str">
        <f t="shared" si="218"/>
        <v/>
      </c>
      <c r="BH54" s="137" t="str">
        <f t="shared" si="218"/>
        <v/>
      </c>
      <c r="BI54" s="137" t="str">
        <f t="shared" si="218"/>
        <v/>
      </c>
      <c r="BJ54" s="137" t="str">
        <f t="shared" si="218"/>
        <v/>
      </c>
      <c r="BK54" s="137" t="str">
        <f t="shared" si="218"/>
        <v/>
      </c>
      <c r="BL54" s="137" t="str">
        <f t="shared" si="218"/>
        <v/>
      </c>
      <c r="BM54" s="169" t="str">
        <f t="shared" si="218"/>
        <v/>
      </c>
      <c r="BN54" s="174" t="e">
        <f>$AS54*Assembly!Z$4+$AT54*Assembly!Z$5+$AU54*Assembly!Z$6+$AV54*Assembly!Z$7+$AW54*Assembly!Z$8+$AX54*Assembly!Z$9+$AY54*Assembly!Z$10+$AZ54*Assembly!Z$11+$BA54*Assembly!Z$12+$BB54*Assembly!Z$13+$BC54*Assembly!Z$14+$BD54*Assembly!Z$15+$BE54*Assembly!Z$16+$BF54*Assembly!Z$17+$BG54*Assembly!Z$18+$BH54*Assembly!Z$19+$BI54*Assembly!Z$20+$BJ54*Assembly!Z$21+$BK54*Assembly!Z$22+$BL54*Assembly!Z$23+$BM54*Assembly!Z$24</f>
        <v>#VALUE!</v>
      </c>
      <c r="BO54" s="133" t="e">
        <f t="shared" si="3"/>
        <v>#VALUE!</v>
      </c>
      <c r="BP54" s="133"/>
      <c r="BQ54" s="133" t="e">
        <f>$AS54*Assembly!AD$4+$AT54*Assembly!AD$5+$AU54*Assembly!AD$6+$AV54*Assembly!AD$7+$AW54*Assembly!AD$8+$AX54*Assembly!AD$9+$AY54*Assembly!AD$10+$AZ54*Assembly!AD$11+$BA54*Assembly!AD$12+$BB54*Assembly!AD$13+$BC54*Assembly!AD$14+$BD54*Assembly!AD$15+$BE54*Assembly!AD$16+$BF54*Assembly!AD$17+$BG54*Assembly!AD$18+$BH54*Assembly!AD$19+$BI54*Assembly!AD$20+$BJ54*Assembly!AD$21+$BK54*Assembly!AD$22+$BL54*Assembly!AD$23+$BM54*Assembly!AD$24</f>
        <v>#VALUE!</v>
      </c>
      <c r="BR54" s="177" t="e">
        <f t="shared" si="4"/>
        <v>#VALUE!</v>
      </c>
      <c r="BS54" s="178" t="e">
        <f t="shared" si="5"/>
        <v>#VALUE!</v>
      </c>
      <c r="BT54" s="179" t="e">
        <f t="shared" si="6"/>
        <v>#VALUE!</v>
      </c>
      <c r="BU54" s="178" t="e">
        <f t="shared" si="7"/>
        <v>#VALUE!</v>
      </c>
      <c r="BV54" s="133" t="e">
        <f>$AS54*Assembly!Y$4+$AT54*Assembly!Y$5+$AU54*Assembly!Y$6+$AV54*Assembly!Y$7+$AW54*Assembly!Y$8+$AX54*Assembly!Y$9+$AY54*Assembly!Y$10+$AZ54*Assembly!Y$11+$BA54*Assembly!Y$12+$BB54*Assembly!Y$13+$BC54*Assembly!Y$14+$BD54*Assembly!Y$15+$BE54*Assembly!Y$16+$BF54*Assembly!Y$17+$BG54*Assembly!Y$18+$BH54*Assembly!Y$19+$BI54*Assembly!Y$20+$BJ54*Assembly!Y$21+$BK54*Assembly!Y$22+$BL54*Assembly!Y$23+$BM54*Assembly!Y$24</f>
        <v>#VALUE!</v>
      </c>
      <c r="BW54" s="133" t="e">
        <f t="shared" si="8"/>
        <v>#VALUE!</v>
      </c>
      <c r="BX54" s="130" t="e">
        <f t="shared" si="9"/>
        <v>#VALUE!</v>
      </c>
      <c r="BY54" s="183" t="e">
        <f>$AS54*Assembly!AC$4+$AT54*Assembly!AC$5+$AU54*Assembly!AC$6+$AV54*Assembly!AC$7+$AW54*Assembly!AC$8+$AX54*Assembly!AC$9+$AY54*Assembly!AC$10+$AZ54*Assembly!AC$11+$BA54*Assembly!AC$12+$BB54*Assembly!AC$13+$BC54*Assembly!AC$14+$BD54*Assembly!AC$15+$BE54*Assembly!AC$16+$BF54*Assembly!AC$17+$BG54*Assembly!AC$18+$BH54*Assembly!AC$19+$BI54*Assembly!AC$20+$BJ54*Assembly!AC$21+$BK54*Assembly!AC$22+$BL54*Assembly!AC$23+$BM54*Assembly!AC$24</f>
        <v>#VALUE!</v>
      </c>
      <c r="BZ54" s="164" t="e">
        <f>$AS54*Assembly!M$4+$AT54*Assembly!M$5+$AU54*Assembly!M$6+$AV54*Assembly!M$7+$AW54*Assembly!M$8+$AX54*Assembly!M$9+$AY54*Assembly!M$10+$AZ54*Assembly!M$11+$BA54*Assembly!M$12+$BB54*Assembly!M$13+$BC54*Assembly!M$14+$BD54*Assembly!M$15+$BE54*Assembly!M$16+$BF54*Assembly!M$17+$BG54*Assembly!M$18+$BH54*Assembly!M$19+$BI54*Assembly!M$20+$BJ54*Assembly!M$21+$BK54*Assembly!M$22+$BL54*Assembly!M$23+$BM54*Assembly!M$24</f>
        <v>#VALUE!</v>
      </c>
      <c r="CA54" s="164" t="e">
        <f>$AS54*Assembly!N$4+$AT54*Assembly!N$5+$AU54*Assembly!N$6+$AV54*Assembly!N$7+$AW54*Assembly!N$8+$AX54*Assembly!N$9+$AY54*Assembly!N$10+$AZ54*Assembly!N$11+$BA54*Assembly!N$12+$BB54*Assembly!N$13+$BC54*Assembly!N$14+$BD54*Assembly!N$15+$BE54*Assembly!N$16+$BF54*Assembly!N$17+$BG54*Assembly!N$18+$BH54*Assembly!N$19+$BI54*Assembly!N$20+$BJ54*Assembly!N$21+$BK54*Assembly!N$22+$BL54*Assembly!N$23+$BM54*Assembly!N$24</f>
        <v>#VALUE!</v>
      </c>
      <c r="CB54" s="164" t="e">
        <f>$AS54*Assembly!O$4+$AT54*Assembly!O$5+$AU54*Assembly!O$6+$AV54*Assembly!O$7+$AW54*Assembly!O$8+$AX54*Assembly!O$9+$AY54*Assembly!O$10+$AZ54*Assembly!O$11+$BA54*Assembly!O$12+$BB54*Assembly!O$13+$BC54*Assembly!O$14+$BD54*Assembly!O$15+$BE54*Assembly!O$16+$BF54*Assembly!O$17+$BG54*Assembly!O$18+$BH54*Assembly!O$19+$BI54*Assembly!O$20+$BJ54*Assembly!O$21+$BK54*Assembly!O$22+$BL54*Assembly!O$23+$BM54*Assembly!O$24</f>
        <v>#VALUE!</v>
      </c>
      <c r="CC54" s="156" t="e">
        <f>$AS54*Assembly!P$4+$AT54*Assembly!P$5+$AU54*Assembly!P$6+$AV54*Assembly!P$7+$AW54*Assembly!P$8+$AX54*Assembly!P$9+$AY54*Assembly!P$10+$AZ54*Assembly!P$11+$BA54*Assembly!P$12+$BB54*Assembly!P$13+$BC54*Assembly!P$14+$BD54*Assembly!P$15+$BE54*Assembly!P$16+$BF54*Assembly!P$17+$BG54*Assembly!P$18+$BH54*Assembly!P$19+$BI54*Assembly!P$20+$BJ54*Assembly!P$21+$BK54*Assembly!P$22+$BL54*Assembly!P$23+$BM54*Assembly!P$24</f>
        <v>#VALUE!</v>
      </c>
      <c r="CD54" s="156" t="e">
        <f>$AS54*Assembly!Q$4+$AT54*Assembly!Q$5+$AU54*Assembly!Q$6+$AV54*Assembly!Q$7+$AW54*Assembly!Q$8+$AX54*Assembly!Q$9+$AY54*Assembly!Q$10+$AZ54*Assembly!Q$11+$BA54*Assembly!Q$12+$BB54*Assembly!Q$13+$BC54*Assembly!Q$14+$BD54*Assembly!Q$15+$BE54*Assembly!Q$16+$BF54*Assembly!Q$17+$BG54*Assembly!Q$18+$BH54*Assembly!Q$19+$BI54*Assembly!Q$20+$BJ54*Assembly!Q$21+$BK54*Assembly!Q$22+$BL54*Assembly!Q$23+$BM54*Assembly!Q$24</f>
        <v>#VALUE!</v>
      </c>
      <c r="CE54" s="164" t="e">
        <f>$AS54*Assembly!R$4+$AT54*Assembly!R$5+$AU54*Assembly!R$6+$AV54*Assembly!R$7+$AW54*Assembly!R$8+$AX54*Assembly!R$9+$AY54*Assembly!R$10+$AZ54*Assembly!R$11+$BA54*Assembly!R$12+$BB54*Assembly!R$13+$BC54*Assembly!R$14+$BD54*Assembly!R$15+$BE54*Assembly!R$16+$BF54*Assembly!R$17+$BG54*Assembly!R$18+$BH54*Assembly!R$19+$BI54*Assembly!R$20+$BJ54*Assembly!R$21+$BK54*Assembly!R$22+$BL54*Assembly!R$23+$BM54*Assembly!R$24</f>
        <v>#VALUE!</v>
      </c>
      <c r="CF54" s="156" t="e">
        <f>$AS54*Assembly!S$4+$AT54*Assembly!S$5+$AU54*Assembly!S$6+$AV54*Assembly!S$7+$AW54*Assembly!S$8+$AX54*Assembly!S$9+$AY54*Assembly!S$10+$AZ54*Assembly!S$11+$BA54*Assembly!S$12+$BB54*Assembly!S$13+$BC54*Assembly!S$14+$BD54*Assembly!S$15+$BE54*Assembly!S$16+$BF54*Assembly!S$17+$BG54*Assembly!S$18+$BH54*Assembly!S$19+$BI54*Assembly!S$20+$BJ54*Assembly!S$21+$BK54*Assembly!S$22+$BL54*Assembly!S$23+$BM54*Assembly!S$24</f>
        <v>#VALUE!</v>
      </c>
      <c r="CG54" s="156" t="e">
        <f>$AS54*Assembly!T$4+$AT54*Assembly!T$5+$AU54*Assembly!T$6+$AV54*Assembly!T$7+$AW54*Assembly!T$8+$AX54*Assembly!T$9+$AY54*Assembly!T$10+$AZ54*Assembly!T$11+$BA54*Assembly!T$12+$BB54*Assembly!T$13+$BC54*Assembly!T$14+$BD54*Assembly!T$15+$BE54*Assembly!T$16+$BF54*Assembly!T$17+$BG54*Assembly!T$18+$BH54*Assembly!T$19+$BI54*Assembly!T$20+$BJ54*Assembly!T$21+$BK54*Assembly!T$22+$BL54*Assembly!T$23+$BM54*Assembly!T$24</f>
        <v>#VALUE!</v>
      </c>
      <c r="CH54" s="156" t="e">
        <f>$AS54*Assembly!U$4+$AT54*Assembly!U$5+$AU54*Assembly!U$6+$AV54*Assembly!U$7+$AW54*Assembly!U$8+$AX54*Assembly!U$9+$AY54*Assembly!U$10+$AZ54*Assembly!U$11+$BA54*Assembly!U$12+$BB54*Assembly!U$13+$BC54*Assembly!U$14+$BD54*Assembly!U$15+$BE54*Assembly!U$16+$BF54*Assembly!U$17+$BG54*Assembly!U$18+$BH54*Assembly!U$19+$BI54*Assembly!U$20+$BJ54*Assembly!U$21+$BK54*Assembly!U$22+$BL54*Assembly!U$23+$BM54*Assembly!U$24</f>
        <v>#VALUE!</v>
      </c>
      <c r="CI54" s="164" t="e">
        <f>$AS54*Assembly!V$4+$AT54*Assembly!V$5+$AU54*Assembly!V$6+$AV54*Assembly!V$7+$AW54*Assembly!V$8+$AX54*Assembly!V$9+$AY54*Assembly!V$10+$AZ54*Assembly!V$11+$BA54*Assembly!V$12+$BB54*Assembly!V$13+$BC54*Assembly!V$14+$BD54*Assembly!V$15+$BE54*Assembly!V$16+$BF54*Assembly!V$17+$BG54*Assembly!V$18+$BH54*Assembly!V$19+$BI54*Assembly!V$20+$BJ54*Assembly!V$21+$BK54*Assembly!V$22+$BL54*Assembly!V$23+$BM54*Assembly!V$24</f>
        <v>#VALUE!</v>
      </c>
      <c r="CJ54" s="164" t="e">
        <f>BZ54*Refining!$F$3</f>
        <v>#VALUE!</v>
      </c>
      <c r="CK54" s="164" t="e">
        <f>CA54*Refining!$F$4</f>
        <v>#VALUE!</v>
      </c>
      <c r="CL54" s="164" t="e">
        <f>CB54*Refining!$F$5</f>
        <v>#VALUE!</v>
      </c>
      <c r="CM54" s="164" t="e">
        <f>CC54*Refining!$F$6</f>
        <v>#VALUE!</v>
      </c>
      <c r="CN54" s="164" t="e">
        <f>CD54*Refining!$F$7</f>
        <v>#VALUE!</v>
      </c>
      <c r="CO54" s="164" t="e">
        <f>CE54*Refining!$F$8</f>
        <v>#VALUE!</v>
      </c>
      <c r="CP54" s="164" t="e">
        <f>CF54*Refining!$F$9</f>
        <v>#VALUE!</v>
      </c>
      <c r="CQ54" s="164" t="e">
        <f>CG54*Refining!$F$10</f>
        <v>#VALUE!</v>
      </c>
      <c r="CR54" s="164" t="e">
        <f>CH54*Refining!$F$11</f>
        <v>#VALUE!</v>
      </c>
      <c r="CS54" s="164" t="e">
        <f>CI54*Refining!$F$12</f>
        <v>#VALUE!</v>
      </c>
      <c r="CT54" s="185" t="e">
        <f t="shared" ref="CT54:DM54" si="219">IF(BZ54 = 0, "", BZ54)</f>
        <v>#VALUE!</v>
      </c>
      <c r="CU54" s="189" t="e">
        <f t="shared" si="219"/>
        <v>#VALUE!</v>
      </c>
      <c r="CV54" s="189" t="e">
        <f t="shared" si="219"/>
        <v>#VALUE!</v>
      </c>
      <c r="CW54" s="186" t="e">
        <f t="shared" si="219"/>
        <v>#VALUE!</v>
      </c>
      <c r="CX54" s="186" t="e">
        <f t="shared" si="219"/>
        <v>#VALUE!</v>
      </c>
      <c r="CY54" s="186" t="e">
        <f t="shared" si="219"/>
        <v>#VALUE!</v>
      </c>
      <c r="CZ54" s="186" t="e">
        <f t="shared" si="219"/>
        <v>#VALUE!</v>
      </c>
      <c r="DA54" s="186" t="e">
        <f t="shared" si="219"/>
        <v>#VALUE!</v>
      </c>
      <c r="DB54" s="186" t="e">
        <f t="shared" si="219"/>
        <v>#VALUE!</v>
      </c>
      <c r="DC54" s="187" t="e">
        <f t="shared" si="219"/>
        <v>#VALUE!</v>
      </c>
      <c r="DD54" s="185" t="e">
        <f t="shared" si="219"/>
        <v>#VALUE!</v>
      </c>
      <c r="DE54" s="189" t="e">
        <f t="shared" si="219"/>
        <v>#VALUE!</v>
      </c>
      <c r="DF54" s="189" t="e">
        <f t="shared" si="219"/>
        <v>#VALUE!</v>
      </c>
      <c r="DG54" s="186" t="e">
        <f t="shared" si="219"/>
        <v>#VALUE!</v>
      </c>
      <c r="DH54" s="211" t="e">
        <f t="shared" si="219"/>
        <v>#VALUE!</v>
      </c>
      <c r="DI54" s="186" t="e">
        <f t="shared" si="219"/>
        <v>#VALUE!</v>
      </c>
      <c r="DJ54" s="186" t="e">
        <f t="shared" si="219"/>
        <v>#VALUE!</v>
      </c>
      <c r="DK54" s="186" t="e">
        <f t="shared" si="219"/>
        <v>#VALUE!</v>
      </c>
      <c r="DL54" s="186" t="e">
        <f t="shared" si="219"/>
        <v>#VALUE!</v>
      </c>
      <c r="DM54" s="187" t="e">
        <f t="shared" si="219"/>
        <v>#VALUE!</v>
      </c>
      <c r="DN54" s="185" t="e">
        <f t="shared" si="11"/>
        <v>#VALUE!</v>
      </c>
      <c r="DO54" s="189" t="e">
        <f t="shared" si="12"/>
        <v>#VALUE!</v>
      </c>
      <c r="DP54" s="120" t="e">
        <f t="shared" si="13"/>
        <v>#VALUE!</v>
      </c>
      <c r="DQ54" s="133" t="e">
        <f>CT54*'Ores &amp; Ingots'!$C$3+CU54*'Ores &amp; Ingots'!$C$4+CV54*'Ores &amp; Ingots'!$C$5+CW54*'Ores &amp; Ingots'!$C$6+CX54*'Ores &amp; Ingots'!$C$7+CY54*'Ores &amp; Ingots'!$C$8+CZ54*'Ores &amp; Ingots'!$C$9+DA54*'Ores &amp; Ingots'!$C$10+DB54*'Ores &amp; Ingots'!$C$11+DC54*'Ores &amp; Ingots'!$C$12</f>
        <v>#VALUE!</v>
      </c>
      <c r="DR54" s="133" t="e">
        <f>DD54*'Ores &amp; Ingots'!$B$3+DE54*'Ores &amp; Ingots'!$B$4+DF54*'Ores &amp; Ingots'!$B$5+DG54*'Ores &amp; Ingots'!$B$6+DH54*'Ores &amp; Ingots'!$B$7+DI54*'Ores &amp; Ingots'!$B$8+DJ54*'Ores &amp; Ingots'!$B$9+DK54*'Ores &amp; Ingots'!$B$10+DL54*'Ores &amp; Ingots'!$B$11+DM54*'Ores &amp; Ingots'!$B$12</f>
        <v>#VALUE!</v>
      </c>
      <c r="DS54" s="189" t="e">
        <f>CT54*Refining!$G$3+CU54*Refining!$G$4+CV54*Refining!$G$5+CW54*Refining!$G$6+CX54*Refining!$G$7+CY54*Refining!$G$8+CZ54*Refining!$G$9+DA54*Refining!$G$10+DB54*Refining!$G$11+DC54*Refining!$G$12</f>
        <v>#VALUE!</v>
      </c>
      <c r="DT54" s="189" t="e">
        <f t="shared" si="14"/>
        <v>#VALUE!</v>
      </c>
      <c r="DU54" s="192" t="e">
        <f t="shared" si="15"/>
        <v>#VALUE!</v>
      </c>
      <c r="DV54" s="185" t="e">
        <f t="shared" si="16"/>
        <v>#VALUE!</v>
      </c>
      <c r="DW54" s="194" t="e">
        <f t="shared" ref="DW54:DX54" si="220">DV54/60</f>
        <v>#VALUE!</v>
      </c>
      <c r="DX54" s="194" t="e">
        <f t="shared" si="220"/>
        <v>#VALUE!</v>
      </c>
      <c r="DY54" s="185" t="e">
        <f t="shared" si="18"/>
        <v>#VALUE!</v>
      </c>
      <c r="DZ54" s="194" t="e">
        <f t="shared" ref="DZ54:EA54" si="221">DY54/1000</f>
        <v>#VALUE!</v>
      </c>
      <c r="EA54" s="196" t="e">
        <f t="shared" si="221"/>
        <v>#VALUE!</v>
      </c>
      <c r="EB54" s="130" t="e">
        <f t="shared" si="20"/>
        <v>#VALUE!</v>
      </c>
      <c r="EC54" s="132" t="e">
        <f t="shared" si="21"/>
        <v>#VALUE!</v>
      </c>
      <c r="ED54" s="133" t="s">
        <v>28</v>
      </c>
    </row>
    <row r="55" spans="1:134" ht="12.75" x14ac:dyDescent="0.2">
      <c r="A55" s="864"/>
      <c r="B55" s="135" t="s">
        <v>281</v>
      </c>
      <c r="C55" s="137" t="s">
        <v>156</v>
      </c>
      <c r="D55" s="137">
        <v>1</v>
      </c>
      <c r="E55" s="137">
        <v>1</v>
      </c>
      <c r="F55" s="137">
        <v>2</v>
      </c>
      <c r="G55" s="139">
        <f t="shared" si="0"/>
        <v>31.25</v>
      </c>
      <c r="H55" s="140">
        <v>15</v>
      </c>
      <c r="I55" s="140">
        <v>15</v>
      </c>
      <c r="J55" s="140">
        <f>H55/Main!$D$9</f>
        <v>3</v>
      </c>
      <c r="K55" s="140">
        <f>I55/Main!$D$10</f>
        <v>7.5</v>
      </c>
      <c r="L55" s="140">
        <f t="shared" si="1"/>
        <v>2.5</v>
      </c>
      <c r="M55" s="140">
        <v>1</v>
      </c>
      <c r="N55" s="145" t="s">
        <v>28</v>
      </c>
      <c r="O55" s="143"/>
      <c r="P55" s="145"/>
      <c r="Q55" s="143"/>
      <c r="R55" s="146"/>
      <c r="S55" s="143"/>
      <c r="T55" s="143"/>
      <c r="U55" s="212" t="s">
        <v>282</v>
      </c>
      <c r="V55" s="143"/>
      <c r="W55" s="148" t="s">
        <v>28</v>
      </c>
      <c r="X55" s="133">
        <v>100</v>
      </c>
      <c r="Y55" s="133">
        <v>0</v>
      </c>
      <c r="Z55" s="133">
        <v>20</v>
      </c>
      <c r="AA55" s="133">
        <v>10</v>
      </c>
      <c r="AB55" s="133">
        <v>40</v>
      </c>
      <c r="AC55" s="133">
        <v>0</v>
      </c>
      <c r="AD55" s="167">
        <v>2</v>
      </c>
      <c r="AE55" s="133">
        <v>0</v>
      </c>
      <c r="AF55" s="133">
        <v>0</v>
      </c>
      <c r="AG55" s="133">
        <v>0</v>
      </c>
      <c r="AH55" s="133">
        <v>0</v>
      </c>
      <c r="AI55" s="133">
        <v>0</v>
      </c>
      <c r="AJ55" s="133">
        <v>0</v>
      </c>
      <c r="AK55" s="133">
        <v>0</v>
      </c>
      <c r="AL55" s="133">
        <v>0</v>
      </c>
      <c r="AM55" s="133">
        <v>0</v>
      </c>
      <c r="AN55" s="133">
        <v>0</v>
      </c>
      <c r="AO55" s="133">
        <v>0</v>
      </c>
      <c r="AP55" s="133">
        <v>0</v>
      </c>
      <c r="AQ55" s="133">
        <v>0</v>
      </c>
      <c r="AR55" s="133">
        <v>0</v>
      </c>
      <c r="AS55" s="174">
        <f t="shared" ref="AS55:BM55" si="222">IF(X55 = 0, "", X55)</f>
        <v>100</v>
      </c>
      <c r="AT55" s="137" t="str">
        <f t="shared" si="222"/>
        <v/>
      </c>
      <c r="AU55" s="133">
        <f t="shared" si="222"/>
        <v>20</v>
      </c>
      <c r="AV55" s="133">
        <f t="shared" si="222"/>
        <v>10</v>
      </c>
      <c r="AW55" s="133">
        <f t="shared" si="222"/>
        <v>40</v>
      </c>
      <c r="AX55" s="137" t="str">
        <f t="shared" si="222"/>
        <v/>
      </c>
      <c r="AY55" s="167">
        <f t="shared" si="222"/>
        <v>2</v>
      </c>
      <c r="AZ55" s="137" t="str">
        <f t="shared" si="222"/>
        <v/>
      </c>
      <c r="BA55" s="137" t="str">
        <f t="shared" si="222"/>
        <v/>
      </c>
      <c r="BB55" s="137" t="str">
        <f t="shared" si="222"/>
        <v/>
      </c>
      <c r="BC55" s="137" t="str">
        <f t="shared" si="222"/>
        <v/>
      </c>
      <c r="BD55" s="137" t="str">
        <f t="shared" si="222"/>
        <v/>
      </c>
      <c r="BE55" s="137" t="str">
        <f t="shared" si="222"/>
        <v/>
      </c>
      <c r="BF55" s="137" t="str">
        <f t="shared" si="222"/>
        <v/>
      </c>
      <c r="BG55" s="137" t="str">
        <f t="shared" si="222"/>
        <v/>
      </c>
      <c r="BH55" s="137" t="str">
        <f t="shared" si="222"/>
        <v/>
      </c>
      <c r="BI55" s="137" t="str">
        <f t="shared" si="222"/>
        <v/>
      </c>
      <c r="BJ55" s="137" t="str">
        <f t="shared" si="222"/>
        <v/>
      </c>
      <c r="BK55" s="137" t="str">
        <f t="shared" si="222"/>
        <v/>
      </c>
      <c r="BL55" s="137" t="str">
        <f t="shared" si="222"/>
        <v/>
      </c>
      <c r="BM55" s="169" t="str">
        <f t="shared" si="222"/>
        <v/>
      </c>
      <c r="BN55" s="174" t="e">
        <f>$AS55*Assembly!Z$4+$AT55*Assembly!Z$5+$AU55*Assembly!Z$6+$AV55*Assembly!Z$7+$AW55*Assembly!Z$8+$AX55*Assembly!Z$9+$AY55*Assembly!Z$10+$AZ55*Assembly!Z$11+$BA55*Assembly!Z$12+$BB55*Assembly!Z$13+$BC55*Assembly!Z$14+$BD55*Assembly!Z$15+$BE55*Assembly!Z$16+$BF55*Assembly!Z$17+$BG55*Assembly!Z$18+$BH55*Assembly!Z$19+$BI55*Assembly!Z$20+$BJ55*Assembly!Z$21+$BK55*Assembly!Z$22+$BL55*Assembly!Z$23+$BM55*Assembly!Z$24</f>
        <v>#VALUE!</v>
      </c>
      <c r="BO55" s="133" t="e">
        <f t="shared" si="3"/>
        <v>#VALUE!</v>
      </c>
      <c r="BP55" s="133"/>
      <c r="BQ55" s="133" t="e">
        <f>$AS55*Assembly!AD$4+$AT55*Assembly!AD$5+$AU55*Assembly!AD$6+$AV55*Assembly!AD$7+$AW55*Assembly!AD$8+$AX55*Assembly!AD$9+$AY55*Assembly!AD$10+$AZ55*Assembly!AD$11+$BA55*Assembly!AD$12+$BB55*Assembly!AD$13+$BC55*Assembly!AD$14+$BD55*Assembly!AD$15+$BE55*Assembly!AD$16+$BF55*Assembly!AD$17+$BG55*Assembly!AD$18+$BH55*Assembly!AD$19+$BI55*Assembly!AD$20+$BJ55*Assembly!AD$21+$BK55*Assembly!AD$22+$BL55*Assembly!AD$23+$BM55*Assembly!AD$24</f>
        <v>#VALUE!</v>
      </c>
      <c r="BR55" s="177" t="e">
        <f t="shared" si="4"/>
        <v>#VALUE!</v>
      </c>
      <c r="BS55" s="178" t="e">
        <f t="shared" si="5"/>
        <v>#VALUE!</v>
      </c>
      <c r="BT55" s="179" t="e">
        <f t="shared" si="6"/>
        <v>#VALUE!</v>
      </c>
      <c r="BU55" s="178" t="e">
        <f t="shared" si="7"/>
        <v>#VALUE!</v>
      </c>
      <c r="BV55" s="133" t="e">
        <f>$AS55*Assembly!Y$4+$AT55*Assembly!Y$5+$AU55*Assembly!Y$6+$AV55*Assembly!Y$7+$AW55*Assembly!Y$8+$AX55*Assembly!Y$9+$AY55*Assembly!Y$10+$AZ55*Assembly!Y$11+$BA55*Assembly!Y$12+$BB55*Assembly!Y$13+$BC55*Assembly!Y$14+$BD55*Assembly!Y$15+$BE55*Assembly!Y$16+$BF55*Assembly!Y$17+$BG55*Assembly!Y$18+$BH55*Assembly!Y$19+$BI55*Assembly!Y$20+$BJ55*Assembly!Y$21+$BK55*Assembly!Y$22+$BL55*Assembly!Y$23+$BM55*Assembly!Y$24</f>
        <v>#VALUE!</v>
      </c>
      <c r="BW55" s="133" t="e">
        <f t="shared" si="8"/>
        <v>#VALUE!</v>
      </c>
      <c r="BX55" s="130" t="e">
        <f t="shared" si="9"/>
        <v>#VALUE!</v>
      </c>
      <c r="BY55" s="183" t="e">
        <f>$AS55*Assembly!AC$4+$AT55*Assembly!AC$5+$AU55*Assembly!AC$6+$AV55*Assembly!AC$7+$AW55*Assembly!AC$8+$AX55*Assembly!AC$9+$AY55*Assembly!AC$10+$AZ55*Assembly!AC$11+$BA55*Assembly!AC$12+$BB55*Assembly!AC$13+$BC55*Assembly!AC$14+$BD55*Assembly!AC$15+$BE55*Assembly!AC$16+$BF55*Assembly!AC$17+$BG55*Assembly!AC$18+$BH55*Assembly!AC$19+$BI55*Assembly!AC$20+$BJ55*Assembly!AC$21+$BK55*Assembly!AC$22+$BL55*Assembly!AC$23+$BM55*Assembly!AC$24</f>
        <v>#VALUE!</v>
      </c>
      <c r="BZ55" s="145" t="e">
        <f>$AS55*Assembly!M$4+$AT55*Assembly!M$5+$AU55*Assembly!M$6+$AV55*Assembly!M$7+$AW55*Assembly!M$8+$AX55*Assembly!M$9+$AY55*Assembly!M$10+$AZ55*Assembly!M$11+$BA55*Assembly!M$12+$BB55*Assembly!M$13+$BC55*Assembly!M$14+$BD55*Assembly!M$15+$BE55*Assembly!M$16+$BF55*Assembly!M$17+$BG55*Assembly!M$18+$BH55*Assembly!M$19+$BI55*Assembly!M$20+$BJ55*Assembly!M$21+$BK55*Assembly!M$22+$BL55*Assembly!M$23+$BM55*Assembly!M$24</f>
        <v>#VALUE!</v>
      </c>
      <c r="CA55" s="145" t="e">
        <f>$AS55*Assembly!N$4+$AT55*Assembly!N$5+$AU55*Assembly!N$6+$AV55*Assembly!N$7+$AW55*Assembly!N$8+$AX55*Assembly!N$9+$AY55*Assembly!N$10+$AZ55*Assembly!N$11+$BA55*Assembly!N$12+$BB55*Assembly!N$13+$BC55*Assembly!N$14+$BD55*Assembly!N$15+$BE55*Assembly!N$16+$BF55*Assembly!N$17+$BG55*Assembly!N$18+$BH55*Assembly!N$19+$BI55*Assembly!N$20+$BJ55*Assembly!N$21+$BK55*Assembly!N$22+$BL55*Assembly!N$23+$BM55*Assembly!N$24</f>
        <v>#VALUE!</v>
      </c>
      <c r="CB55" s="145" t="e">
        <f>$AS55*Assembly!O$4+$AT55*Assembly!O$5+$AU55*Assembly!O$6+$AV55*Assembly!O$7+$AW55*Assembly!O$8+$AX55*Assembly!O$9+$AY55*Assembly!O$10+$AZ55*Assembly!O$11+$BA55*Assembly!O$12+$BB55*Assembly!O$13+$BC55*Assembly!O$14+$BD55*Assembly!O$15+$BE55*Assembly!O$16+$BF55*Assembly!O$17+$BG55*Assembly!O$18+$BH55*Assembly!O$19+$BI55*Assembly!O$20+$BJ55*Assembly!O$21+$BK55*Assembly!O$22+$BL55*Assembly!O$23+$BM55*Assembly!O$24</f>
        <v>#VALUE!</v>
      </c>
      <c r="CC55" s="140" t="e">
        <f>$AS55*Assembly!P$4+$AT55*Assembly!P$5+$AU55*Assembly!P$6+$AV55*Assembly!P$7+$AW55*Assembly!P$8+$AX55*Assembly!P$9+$AY55*Assembly!P$10+$AZ55*Assembly!P$11+$BA55*Assembly!P$12+$BB55*Assembly!P$13+$BC55*Assembly!P$14+$BD55*Assembly!P$15+$BE55*Assembly!P$16+$BF55*Assembly!P$17+$BG55*Assembly!P$18+$BH55*Assembly!P$19+$BI55*Assembly!P$20+$BJ55*Assembly!P$21+$BK55*Assembly!P$22+$BL55*Assembly!P$23+$BM55*Assembly!P$24</f>
        <v>#VALUE!</v>
      </c>
      <c r="CD55" s="140" t="e">
        <f>$AS55*Assembly!Q$4+$AT55*Assembly!Q$5+$AU55*Assembly!Q$6+$AV55*Assembly!Q$7+$AW55*Assembly!Q$8+$AX55*Assembly!Q$9+$AY55*Assembly!Q$10+$AZ55*Assembly!Q$11+$BA55*Assembly!Q$12+$BB55*Assembly!Q$13+$BC55*Assembly!Q$14+$BD55*Assembly!Q$15+$BE55*Assembly!Q$16+$BF55*Assembly!Q$17+$BG55*Assembly!Q$18+$BH55*Assembly!Q$19+$BI55*Assembly!Q$20+$BJ55*Assembly!Q$21+$BK55*Assembly!Q$22+$BL55*Assembly!Q$23+$BM55*Assembly!Q$24</f>
        <v>#VALUE!</v>
      </c>
      <c r="CE55" s="145" t="e">
        <f>$AS55*Assembly!R$4+$AT55*Assembly!R$5+$AU55*Assembly!R$6+$AV55*Assembly!R$7+$AW55*Assembly!R$8+$AX55*Assembly!R$9+$AY55*Assembly!R$10+$AZ55*Assembly!R$11+$BA55*Assembly!R$12+$BB55*Assembly!R$13+$BC55*Assembly!R$14+$BD55*Assembly!R$15+$BE55*Assembly!R$16+$BF55*Assembly!R$17+$BG55*Assembly!R$18+$BH55*Assembly!R$19+$BI55*Assembly!R$20+$BJ55*Assembly!R$21+$BK55*Assembly!R$22+$BL55*Assembly!R$23+$BM55*Assembly!R$24</f>
        <v>#VALUE!</v>
      </c>
      <c r="CF55" s="140" t="e">
        <f>$AS55*Assembly!S$4+$AT55*Assembly!S$5+$AU55*Assembly!S$6+$AV55*Assembly!S$7+$AW55*Assembly!S$8+$AX55*Assembly!S$9+$AY55*Assembly!S$10+$AZ55*Assembly!S$11+$BA55*Assembly!S$12+$BB55*Assembly!S$13+$BC55*Assembly!S$14+$BD55*Assembly!S$15+$BE55*Assembly!S$16+$BF55*Assembly!S$17+$BG55*Assembly!S$18+$BH55*Assembly!S$19+$BI55*Assembly!S$20+$BJ55*Assembly!S$21+$BK55*Assembly!S$22+$BL55*Assembly!S$23+$BM55*Assembly!S$24</f>
        <v>#VALUE!</v>
      </c>
      <c r="CG55" s="140" t="e">
        <f>$AS55*Assembly!T$4+$AT55*Assembly!T$5+$AU55*Assembly!T$6+$AV55*Assembly!T$7+$AW55*Assembly!T$8+$AX55*Assembly!T$9+$AY55*Assembly!T$10+$AZ55*Assembly!T$11+$BA55*Assembly!T$12+$BB55*Assembly!T$13+$BC55*Assembly!T$14+$BD55*Assembly!T$15+$BE55*Assembly!T$16+$BF55*Assembly!T$17+$BG55*Assembly!T$18+$BH55*Assembly!T$19+$BI55*Assembly!T$20+$BJ55*Assembly!T$21+$BK55*Assembly!T$22+$BL55*Assembly!T$23+$BM55*Assembly!T$24</f>
        <v>#VALUE!</v>
      </c>
      <c r="CH55" s="140" t="e">
        <f>$AS55*Assembly!U$4+$AT55*Assembly!U$5+$AU55*Assembly!U$6+$AV55*Assembly!U$7+$AW55*Assembly!U$8+$AX55*Assembly!U$9+$AY55*Assembly!U$10+$AZ55*Assembly!U$11+$BA55*Assembly!U$12+$BB55*Assembly!U$13+$BC55*Assembly!U$14+$BD55*Assembly!U$15+$BE55*Assembly!U$16+$BF55*Assembly!U$17+$BG55*Assembly!U$18+$BH55*Assembly!U$19+$BI55*Assembly!U$20+$BJ55*Assembly!U$21+$BK55*Assembly!U$22+$BL55*Assembly!U$23+$BM55*Assembly!U$24</f>
        <v>#VALUE!</v>
      </c>
      <c r="CI55" s="145" t="e">
        <f>$AS55*Assembly!V$4+$AT55*Assembly!V$5+$AU55*Assembly!V$6+$AV55*Assembly!V$7+$AW55*Assembly!V$8+$AX55*Assembly!V$9+$AY55*Assembly!V$10+$AZ55*Assembly!V$11+$BA55*Assembly!V$12+$BB55*Assembly!V$13+$BC55*Assembly!V$14+$BD55*Assembly!V$15+$BE55*Assembly!V$16+$BF55*Assembly!V$17+$BG55*Assembly!V$18+$BH55*Assembly!V$19+$BI55*Assembly!V$20+$BJ55*Assembly!V$21+$BK55*Assembly!V$22+$BL55*Assembly!V$23+$BM55*Assembly!V$24</f>
        <v>#VALUE!</v>
      </c>
      <c r="CJ55" s="145" t="e">
        <f>BZ55*Refining!$F$3</f>
        <v>#VALUE!</v>
      </c>
      <c r="CK55" s="145" t="e">
        <f>CA55*Refining!$F$4</f>
        <v>#VALUE!</v>
      </c>
      <c r="CL55" s="145" t="e">
        <f>CB55*Refining!$F$5</f>
        <v>#VALUE!</v>
      </c>
      <c r="CM55" s="145" t="e">
        <f>CC55*Refining!$F$6</f>
        <v>#VALUE!</v>
      </c>
      <c r="CN55" s="145" t="e">
        <f>CD55*Refining!$F$7</f>
        <v>#VALUE!</v>
      </c>
      <c r="CO55" s="145" t="e">
        <f>CE55*Refining!$F$8</f>
        <v>#VALUE!</v>
      </c>
      <c r="CP55" s="145" t="e">
        <f>CF55*Refining!$F$9</f>
        <v>#VALUE!</v>
      </c>
      <c r="CQ55" s="145" t="e">
        <f>CG55*Refining!$F$10</f>
        <v>#VALUE!</v>
      </c>
      <c r="CR55" s="145" t="e">
        <f>CH55*Refining!$F$11</f>
        <v>#VALUE!</v>
      </c>
      <c r="CS55" s="145" t="e">
        <f>CI55*Refining!$F$12</f>
        <v>#VALUE!</v>
      </c>
      <c r="CT55" s="185" t="e">
        <f t="shared" ref="CT55:DM55" si="223">IF(BZ55 = 0, "", BZ55)</f>
        <v>#VALUE!</v>
      </c>
      <c r="CU55" s="189" t="e">
        <f t="shared" si="223"/>
        <v>#VALUE!</v>
      </c>
      <c r="CV55" s="186" t="e">
        <f t="shared" si="223"/>
        <v>#VALUE!</v>
      </c>
      <c r="CW55" s="186" t="e">
        <f t="shared" si="223"/>
        <v>#VALUE!</v>
      </c>
      <c r="CX55" s="186" t="e">
        <f t="shared" si="223"/>
        <v>#VALUE!</v>
      </c>
      <c r="CY55" s="186" t="e">
        <f t="shared" si="223"/>
        <v>#VALUE!</v>
      </c>
      <c r="CZ55" s="186" t="e">
        <f t="shared" si="223"/>
        <v>#VALUE!</v>
      </c>
      <c r="DA55" s="186" t="e">
        <f t="shared" si="223"/>
        <v>#VALUE!</v>
      </c>
      <c r="DB55" s="186" t="e">
        <f t="shared" si="223"/>
        <v>#VALUE!</v>
      </c>
      <c r="DC55" s="187" t="e">
        <f t="shared" si="223"/>
        <v>#VALUE!</v>
      </c>
      <c r="DD55" s="185" t="e">
        <f t="shared" si="223"/>
        <v>#VALUE!</v>
      </c>
      <c r="DE55" s="189" t="e">
        <f t="shared" si="223"/>
        <v>#VALUE!</v>
      </c>
      <c r="DF55" s="186" t="e">
        <f t="shared" si="223"/>
        <v>#VALUE!</v>
      </c>
      <c r="DG55" s="186" t="e">
        <f t="shared" si="223"/>
        <v>#VALUE!</v>
      </c>
      <c r="DH55" s="211" t="e">
        <f t="shared" si="223"/>
        <v>#VALUE!</v>
      </c>
      <c r="DI55" s="186" t="e">
        <f t="shared" si="223"/>
        <v>#VALUE!</v>
      </c>
      <c r="DJ55" s="186" t="e">
        <f t="shared" si="223"/>
        <v>#VALUE!</v>
      </c>
      <c r="DK55" s="186" t="e">
        <f t="shared" si="223"/>
        <v>#VALUE!</v>
      </c>
      <c r="DL55" s="186" t="e">
        <f t="shared" si="223"/>
        <v>#VALUE!</v>
      </c>
      <c r="DM55" s="187" t="e">
        <f t="shared" si="223"/>
        <v>#VALUE!</v>
      </c>
      <c r="DN55" s="185" t="e">
        <f t="shared" si="11"/>
        <v>#VALUE!</v>
      </c>
      <c r="DO55" s="189" t="e">
        <f t="shared" si="12"/>
        <v>#VALUE!</v>
      </c>
      <c r="DP55" s="120" t="e">
        <f t="shared" si="13"/>
        <v>#VALUE!</v>
      </c>
      <c r="DQ55" s="133" t="e">
        <f>CT55*'Ores &amp; Ingots'!$C$3+CU55*'Ores &amp; Ingots'!$C$4+CV55*'Ores &amp; Ingots'!$C$5+CW55*'Ores &amp; Ingots'!$C$6+CX55*'Ores &amp; Ingots'!$C$7+CY55*'Ores &amp; Ingots'!$C$8+CZ55*'Ores &amp; Ingots'!$C$9+DA55*'Ores &amp; Ingots'!$C$10+DB55*'Ores &amp; Ingots'!$C$11+DC55*'Ores &amp; Ingots'!$C$12</f>
        <v>#VALUE!</v>
      </c>
      <c r="DR55" s="133" t="e">
        <f>DD55*'Ores &amp; Ingots'!$B$3+DE55*'Ores &amp; Ingots'!$B$4+DF55*'Ores &amp; Ingots'!$B$5+DG55*'Ores &amp; Ingots'!$B$6+DH55*'Ores &amp; Ingots'!$B$7+DI55*'Ores &amp; Ingots'!$B$8+DJ55*'Ores &amp; Ingots'!$B$9+DK55*'Ores &amp; Ingots'!$B$10+DL55*'Ores &amp; Ingots'!$B$11+DM55*'Ores &amp; Ingots'!$B$12</f>
        <v>#VALUE!</v>
      </c>
      <c r="DS55" s="189" t="e">
        <f>CT55*Refining!$G$3+CU55*Refining!$G$4+CV55*Refining!$G$5+CW55*Refining!$G$6+CX55*Refining!$G$7+CY55*Refining!$G$8+CZ55*Refining!$G$9+DA55*Refining!$G$10+DB55*Refining!$G$11+DC55*Refining!$G$12</f>
        <v>#VALUE!</v>
      </c>
      <c r="DT55" s="189" t="e">
        <f t="shared" si="14"/>
        <v>#VALUE!</v>
      </c>
      <c r="DU55" s="192" t="e">
        <f t="shared" si="15"/>
        <v>#VALUE!</v>
      </c>
      <c r="DV55" s="185" t="e">
        <f t="shared" si="16"/>
        <v>#VALUE!</v>
      </c>
      <c r="DW55" s="194" t="e">
        <f t="shared" ref="DW55:DX55" si="224">DV55/60</f>
        <v>#VALUE!</v>
      </c>
      <c r="DX55" s="194" t="e">
        <f t="shared" si="224"/>
        <v>#VALUE!</v>
      </c>
      <c r="DY55" s="185" t="e">
        <f t="shared" si="18"/>
        <v>#VALUE!</v>
      </c>
      <c r="DZ55" s="194" t="e">
        <f t="shared" ref="DZ55:EA55" si="225">DY55/1000</f>
        <v>#VALUE!</v>
      </c>
      <c r="EA55" s="196" t="e">
        <f t="shared" si="225"/>
        <v>#VALUE!</v>
      </c>
      <c r="EB55" s="130" t="e">
        <f t="shared" si="20"/>
        <v>#VALUE!</v>
      </c>
      <c r="EC55" s="132" t="e">
        <f t="shared" si="21"/>
        <v>#VALUE!</v>
      </c>
      <c r="ED55" s="133" t="s">
        <v>28</v>
      </c>
    </row>
    <row r="56" spans="1:134" ht="12.75" x14ac:dyDescent="0.2">
      <c r="A56" s="864"/>
      <c r="B56" s="135" t="s">
        <v>283</v>
      </c>
      <c r="C56" s="137" t="s">
        <v>156</v>
      </c>
      <c r="D56" s="137">
        <v>1</v>
      </c>
      <c r="E56" s="137">
        <v>1</v>
      </c>
      <c r="F56" s="137">
        <v>2</v>
      </c>
      <c r="G56" s="154">
        <f t="shared" si="0"/>
        <v>31.25</v>
      </c>
      <c r="H56" s="156">
        <v>40</v>
      </c>
      <c r="I56" s="156">
        <v>40</v>
      </c>
      <c r="J56" s="156">
        <f>H56/Main!$D$9</f>
        <v>8</v>
      </c>
      <c r="K56" s="156">
        <f>I56/Main!$D$10</f>
        <v>20</v>
      </c>
      <c r="L56" s="156">
        <f t="shared" si="1"/>
        <v>2.5</v>
      </c>
      <c r="M56" s="156">
        <v>1</v>
      </c>
      <c r="N56" s="164">
        <v>2000</v>
      </c>
      <c r="O56" s="164">
        <v>2000</v>
      </c>
      <c r="P56" s="164"/>
      <c r="Q56" s="159"/>
      <c r="R56" s="166"/>
      <c r="S56" s="159"/>
      <c r="T56" s="156">
        <v>150</v>
      </c>
      <c r="U56" s="170"/>
      <c r="V56" s="159"/>
      <c r="W56" s="364" t="s">
        <v>34</v>
      </c>
      <c r="X56" s="133">
        <v>50</v>
      </c>
      <c r="Y56" s="133">
        <v>0</v>
      </c>
      <c r="Z56" s="133">
        <v>0</v>
      </c>
      <c r="AA56" s="133">
        <v>0</v>
      </c>
      <c r="AB56" s="133">
        <v>40</v>
      </c>
      <c r="AC56" s="133">
        <v>0</v>
      </c>
      <c r="AD56" s="133">
        <v>5</v>
      </c>
      <c r="AE56" s="133">
        <v>25</v>
      </c>
      <c r="AF56" s="133">
        <v>0</v>
      </c>
      <c r="AG56" s="133">
        <v>0</v>
      </c>
      <c r="AH56" s="133">
        <v>0</v>
      </c>
      <c r="AI56" s="133">
        <v>0</v>
      </c>
      <c r="AJ56" s="133">
        <v>0</v>
      </c>
      <c r="AK56" s="133">
        <v>0</v>
      </c>
      <c r="AL56" s="133">
        <v>0</v>
      </c>
      <c r="AM56" s="133">
        <v>0</v>
      </c>
      <c r="AN56" s="133">
        <v>0</v>
      </c>
      <c r="AO56" s="133">
        <v>0</v>
      </c>
      <c r="AP56" s="133">
        <v>0</v>
      </c>
      <c r="AQ56" s="167">
        <v>25</v>
      </c>
      <c r="AR56" s="133">
        <v>0</v>
      </c>
      <c r="AS56" s="174">
        <f t="shared" ref="AS56:BM56" si="226">IF(X56 = 0, "", X56)</f>
        <v>50</v>
      </c>
      <c r="AT56" s="137" t="str">
        <f t="shared" si="226"/>
        <v/>
      </c>
      <c r="AU56" s="137" t="str">
        <f t="shared" si="226"/>
        <v/>
      </c>
      <c r="AV56" s="137" t="str">
        <f t="shared" si="226"/>
        <v/>
      </c>
      <c r="AW56" s="133">
        <f t="shared" si="226"/>
        <v>40</v>
      </c>
      <c r="AX56" s="137" t="str">
        <f t="shared" si="226"/>
        <v/>
      </c>
      <c r="AY56" s="133">
        <f t="shared" si="226"/>
        <v>5</v>
      </c>
      <c r="AZ56" s="133">
        <f t="shared" si="226"/>
        <v>25</v>
      </c>
      <c r="BA56" s="137" t="str">
        <f t="shared" si="226"/>
        <v/>
      </c>
      <c r="BB56" s="137" t="str">
        <f t="shared" si="226"/>
        <v/>
      </c>
      <c r="BC56" s="137" t="str">
        <f t="shared" si="226"/>
        <v/>
      </c>
      <c r="BD56" s="137" t="str">
        <f t="shared" si="226"/>
        <v/>
      </c>
      <c r="BE56" s="137" t="str">
        <f t="shared" si="226"/>
        <v/>
      </c>
      <c r="BF56" s="137" t="str">
        <f t="shared" si="226"/>
        <v/>
      </c>
      <c r="BG56" s="137" t="str">
        <f t="shared" si="226"/>
        <v/>
      </c>
      <c r="BH56" s="137" t="str">
        <f t="shared" si="226"/>
        <v/>
      </c>
      <c r="BI56" s="137" t="str">
        <f t="shared" si="226"/>
        <v/>
      </c>
      <c r="BJ56" s="137" t="str">
        <f t="shared" si="226"/>
        <v/>
      </c>
      <c r="BK56" s="137" t="str">
        <f t="shared" si="226"/>
        <v/>
      </c>
      <c r="BL56" s="167">
        <f t="shared" si="226"/>
        <v>25</v>
      </c>
      <c r="BM56" s="169" t="str">
        <f t="shared" si="226"/>
        <v/>
      </c>
      <c r="BN56" s="174" t="e">
        <f>$AS56*Assembly!Z$4+$AT56*Assembly!Z$5+$AU56*Assembly!Z$6+$AV56*Assembly!Z$7+$AW56*Assembly!Z$8+$AX56*Assembly!Z$9+$AY56*Assembly!Z$10+$AZ56*Assembly!Z$11+$BA56*Assembly!Z$12+$BB56*Assembly!Z$13+$BC56*Assembly!Z$14+$BD56*Assembly!Z$15+$BE56*Assembly!Z$16+$BF56*Assembly!Z$17+$BG56*Assembly!Z$18+$BH56*Assembly!Z$19+$BI56*Assembly!Z$20+$BJ56*Assembly!Z$21+$BK56*Assembly!Z$22+$BL56*Assembly!Z$23+$BM56*Assembly!Z$24</f>
        <v>#VALUE!</v>
      </c>
      <c r="BO56" s="133" t="e">
        <f t="shared" si="3"/>
        <v>#VALUE!</v>
      </c>
      <c r="BP56" s="133"/>
      <c r="BQ56" s="133" t="e">
        <f>$AS56*Assembly!AD$4+$AT56*Assembly!AD$5+$AU56*Assembly!AD$6+$AV56*Assembly!AD$7+$AW56*Assembly!AD$8+$AX56*Assembly!AD$9+$AY56*Assembly!AD$10+$AZ56*Assembly!AD$11+$BA56*Assembly!AD$12+$BB56*Assembly!AD$13+$BC56*Assembly!AD$14+$BD56*Assembly!AD$15+$BE56*Assembly!AD$16+$BF56*Assembly!AD$17+$BG56*Assembly!AD$18+$BH56*Assembly!AD$19+$BI56*Assembly!AD$20+$BJ56*Assembly!AD$21+$BK56*Assembly!AD$22+$BL56*Assembly!AD$23+$BM56*Assembly!AD$24</f>
        <v>#VALUE!</v>
      </c>
      <c r="BR56" s="177" t="e">
        <f t="shared" si="4"/>
        <v>#VALUE!</v>
      </c>
      <c r="BS56" s="178" t="e">
        <f t="shared" si="5"/>
        <v>#VALUE!</v>
      </c>
      <c r="BT56" s="179" t="e">
        <f t="shared" si="6"/>
        <v>#VALUE!</v>
      </c>
      <c r="BU56" s="178" t="e">
        <f t="shared" si="7"/>
        <v>#VALUE!</v>
      </c>
      <c r="BV56" s="133" t="e">
        <f>$AS56*Assembly!Y$4+$AT56*Assembly!Y$5+$AU56*Assembly!Y$6+$AV56*Assembly!Y$7+$AW56*Assembly!Y$8+$AX56*Assembly!Y$9+$AY56*Assembly!Y$10+$AZ56*Assembly!Y$11+$BA56*Assembly!Y$12+$BB56*Assembly!Y$13+$BC56*Assembly!Y$14+$BD56*Assembly!Y$15+$BE56*Assembly!Y$16+$BF56*Assembly!Y$17+$BG56*Assembly!Y$18+$BH56*Assembly!Y$19+$BI56*Assembly!Y$20+$BJ56*Assembly!Y$21+$BK56*Assembly!Y$22+$BL56*Assembly!Y$23+$BM56*Assembly!Y$24</f>
        <v>#VALUE!</v>
      </c>
      <c r="BW56" s="133" t="e">
        <f t="shared" si="8"/>
        <v>#VALUE!</v>
      </c>
      <c r="BX56" s="130" t="e">
        <f t="shared" si="9"/>
        <v>#VALUE!</v>
      </c>
      <c r="BY56" s="183" t="e">
        <f>$AS56*Assembly!AC$4+$AT56*Assembly!AC$5+$AU56*Assembly!AC$6+$AV56*Assembly!AC$7+$AW56*Assembly!AC$8+$AX56*Assembly!AC$9+$AY56*Assembly!AC$10+$AZ56*Assembly!AC$11+$BA56*Assembly!AC$12+$BB56*Assembly!AC$13+$BC56*Assembly!AC$14+$BD56*Assembly!AC$15+$BE56*Assembly!AC$16+$BF56*Assembly!AC$17+$BG56*Assembly!AC$18+$BH56*Assembly!AC$19+$BI56*Assembly!AC$20+$BJ56*Assembly!AC$21+$BK56*Assembly!AC$22+$BL56*Assembly!AC$23+$BM56*Assembly!AC$24</f>
        <v>#VALUE!</v>
      </c>
      <c r="BZ56" s="164" t="e">
        <f>$AS56*Assembly!M$4+$AT56*Assembly!M$5+$AU56*Assembly!M$6+$AV56*Assembly!M$7+$AW56*Assembly!M$8+$AX56*Assembly!M$9+$AY56*Assembly!M$10+$AZ56*Assembly!M$11+$BA56*Assembly!M$12+$BB56*Assembly!M$13+$BC56*Assembly!M$14+$BD56*Assembly!M$15+$BE56*Assembly!M$16+$BF56*Assembly!M$17+$BG56*Assembly!M$18+$BH56*Assembly!M$19+$BI56*Assembly!M$20+$BJ56*Assembly!M$21+$BK56*Assembly!M$22+$BL56*Assembly!M$23+$BM56*Assembly!M$24</f>
        <v>#VALUE!</v>
      </c>
      <c r="CA56" s="164" t="e">
        <f>$AS56*Assembly!N$4+$AT56*Assembly!N$5+$AU56*Assembly!N$6+$AV56*Assembly!N$7+$AW56*Assembly!N$8+$AX56*Assembly!N$9+$AY56*Assembly!N$10+$AZ56*Assembly!N$11+$BA56*Assembly!N$12+$BB56*Assembly!N$13+$BC56*Assembly!N$14+$BD56*Assembly!N$15+$BE56*Assembly!N$16+$BF56*Assembly!N$17+$BG56*Assembly!N$18+$BH56*Assembly!N$19+$BI56*Assembly!N$20+$BJ56*Assembly!N$21+$BK56*Assembly!N$22+$BL56*Assembly!N$23+$BM56*Assembly!N$24</f>
        <v>#VALUE!</v>
      </c>
      <c r="CB56" s="164" t="e">
        <f>$AS56*Assembly!O$4+$AT56*Assembly!O$5+$AU56*Assembly!O$6+$AV56*Assembly!O$7+$AW56*Assembly!O$8+$AX56*Assembly!O$9+$AY56*Assembly!O$10+$AZ56*Assembly!O$11+$BA56*Assembly!O$12+$BB56*Assembly!O$13+$BC56*Assembly!O$14+$BD56*Assembly!O$15+$BE56*Assembly!O$16+$BF56*Assembly!O$17+$BG56*Assembly!O$18+$BH56*Assembly!O$19+$BI56*Assembly!O$20+$BJ56*Assembly!O$21+$BK56*Assembly!O$22+$BL56*Assembly!O$23+$BM56*Assembly!O$24</f>
        <v>#VALUE!</v>
      </c>
      <c r="CC56" s="156" t="e">
        <f>$AS56*Assembly!P$4+$AT56*Assembly!P$5+$AU56*Assembly!P$6+$AV56*Assembly!P$7+$AW56*Assembly!P$8+$AX56*Assembly!P$9+$AY56*Assembly!P$10+$AZ56*Assembly!P$11+$BA56*Assembly!P$12+$BB56*Assembly!P$13+$BC56*Assembly!P$14+$BD56*Assembly!P$15+$BE56*Assembly!P$16+$BF56*Assembly!P$17+$BG56*Assembly!P$18+$BH56*Assembly!P$19+$BI56*Assembly!P$20+$BJ56*Assembly!P$21+$BK56*Assembly!P$22+$BL56*Assembly!P$23+$BM56*Assembly!P$24</f>
        <v>#VALUE!</v>
      </c>
      <c r="CD56" s="156" t="e">
        <f>$AS56*Assembly!Q$4+$AT56*Assembly!Q$5+$AU56*Assembly!Q$6+$AV56*Assembly!Q$7+$AW56*Assembly!Q$8+$AX56*Assembly!Q$9+$AY56*Assembly!Q$10+$AZ56*Assembly!Q$11+$BA56*Assembly!Q$12+$BB56*Assembly!Q$13+$BC56*Assembly!Q$14+$BD56*Assembly!Q$15+$BE56*Assembly!Q$16+$BF56*Assembly!Q$17+$BG56*Assembly!Q$18+$BH56*Assembly!Q$19+$BI56*Assembly!Q$20+$BJ56*Assembly!Q$21+$BK56*Assembly!Q$22+$BL56*Assembly!Q$23+$BM56*Assembly!Q$24</f>
        <v>#VALUE!</v>
      </c>
      <c r="CE56" s="164" t="e">
        <f>$AS56*Assembly!R$4+$AT56*Assembly!R$5+$AU56*Assembly!R$6+$AV56*Assembly!R$7+$AW56*Assembly!R$8+$AX56*Assembly!R$9+$AY56*Assembly!R$10+$AZ56*Assembly!R$11+$BA56*Assembly!R$12+$BB56*Assembly!R$13+$BC56*Assembly!R$14+$BD56*Assembly!R$15+$BE56*Assembly!R$16+$BF56*Assembly!R$17+$BG56*Assembly!R$18+$BH56*Assembly!R$19+$BI56*Assembly!R$20+$BJ56*Assembly!R$21+$BK56*Assembly!R$22+$BL56*Assembly!R$23+$BM56*Assembly!R$24</f>
        <v>#VALUE!</v>
      </c>
      <c r="CF56" s="156" t="e">
        <f>$AS56*Assembly!S$4+$AT56*Assembly!S$5+$AU56*Assembly!S$6+$AV56*Assembly!S$7+$AW56*Assembly!S$8+$AX56*Assembly!S$9+$AY56*Assembly!S$10+$AZ56*Assembly!S$11+$BA56*Assembly!S$12+$BB56*Assembly!S$13+$BC56*Assembly!S$14+$BD56*Assembly!S$15+$BE56*Assembly!S$16+$BF56*Assembly!S$17+$BG56*Assembly!S$18+$BH56*Assembly!S$19+$BI56*Assembly!S$20+$BJ56*Assembly!S$21+$BK56*Assembly!S$22+$BL56*Assembly!S$23+$BM56*Assembly!S$24</f>
        <v>#VALUE!</v>
      </c>
      <c r="CG56" s="156" t="e">
        <f>$AS56*Assembly!T$4+$AT56*Assembly!T$5+$AU56*Assembly!T$6+$AV56*Assembly!T$7+$AW56*Assembly!T$8+$AX56*Assembly!T$9+$AY56*Assembly!T$10+$AZ56*Assembly!T$11+$BA56*Assembly!T$12+$BB56*Assembly!T$13+$BC56*Assembly!T$14+$BD56*Assembly!T$15+$BE56*Assembly!T$16+$BF56*Assembly!T$17+$BG56*Assembly!T$18+$BH56*Assembly!T$19+$BI56*Assembly!T$20+$BJ56*Assembly!T$21+$BK56*Assembly!T$22+$BL56*Assembly!T$23+$BM56*Assembly!T$24</f>
        <v>#VALUE!</v>
      </c>
      <c r="CH56" s="156" t="e">
        <f>$AS56*Assembly!U$4+$AT56*Assembly!U$5+$AU56*Assembly!U$6+$AV56*Assembly!U$7+$AW56*Assembly!U$8+$AX56*Assembly!U$9+$AY56*Assembly!U$10+$AZ56*Assembly!U$11+$BA56*Assembly!U$12+$BB56*Assembly!U$13+$BC56*Assembly!U$14+$BD56*Assembly!U$15+$BE56*Assembly!U$16+$BF56*Assembly!U$17+$BG56*Assembly!U$18+$BH56*Assembly!U$19+$BI56*Assembly!U$20+$BJ56*Assembly!U$21+$BK56*Assembly!U$22+$BL56*Assembly!U$23+$BM56*Assembly!U$24</f>
        <v>#VALUE!</v>
      </c>
      <c r="CI56" s="164" t="e">
        <f>$AS56*Assembly!V$4+$AT56*Assembly!V$5+$AU56*Assembly!V$6+$AV56*Assembly!V$7+$AW56*Assembly!V$8+$AX56*Assembly!V$9+$AY56*Assembly!V$10+$AZ56*Assembly!V$11+$BA56*Assembly!V$12+$BB56*Assembly!V$13+$BC56*Assembly!V$14+$BD56*Assembly!V$15+$BE56*Assembly!V$16+$BF56*Assembly!V$17+$BG56*Assembly!V$18+$BH56*Assembly!V$19+$BI56*Assembly!V$20+$BJ56*Assembly!V$21+$BK56*Assembly!V$22+$BL56*Assembly!V$23+$BM56*Assembly!V$24</f>
        <v>#VALUE!</v>
      </c>
      <c r="CJ56" s="164" t="e">
        <f>BZ56*Refining!$F$3</f>
        <v>#VALUE!</v>
      </c>
      <c r="CK56" s="164" t="e">
        <f>CA56*Refining!$F$4</f>
        <v>#VALUE!</v>
      </c>
      <c r="CL56" s="164" t="e">
        <f>CB56*Refining!$F$5</f>
        <v>#VALUE!</v>
      </c>
      <c r="CM56" s="164" t="e">
        <f>CC56*Refining!$F$6</f>
        <v>#VALUE!</v>
      </c>
      <c r="CN56" s="164" t="e">
        <f>CD56*Refining!$F$7</f>
        <v>#VALUE!</v>
      </c>
      <c r="CO56" s="164" t="e">
        <f>CE56*Refining!$F$8</f>
        <v>#VALUE!</v>
      </c>
      <c r="CP56" s="164" t="e">
        <f>CF56*Refining!$F$9</f>
        <v>#VALUE!</v>
      </c>
      <c r="CQ56" s="164" t="e">
        <f>CG56*Refining!$F$10</f>
        <v>#VALUE!</v>
      </c>
      <c r="CR56" s="164" t="e">
        <f>CH56*Refining!$F$11</f>
        <v>#VALUE!</v>
      </c>
      <c r="CS56" s="164" t="e">
        <f>CI56*Refining!$F$12</f>
        <v>#VALUE!</v>
      </c>
      <c r="CT56" s="185" t="e">
        <f t="shared" ref="CT56:DM56" si="227">IF(BZ56 = 0, "", BZ56)</f>
        <v>#VALUE!</v>
      </c>
      <c r="CU56" s="189" t="e">
        <f t="shared" si="227"/>
        <v>#VALUE!</v>
      </c>
      <c r="CV56" s="186" t="e">
        <f t="shared" si="227"/>
        <v>#VALUE!</v>
      </c>
      <c r="CW56" s="186" t="e">
        <f t="shared" si="227"/>
        <v>#VALUE!</v>
      </c>
      <c r="CX56" s="186" t="e">
        <f t="shared" si="227"/>
        <v>#VALUE!</v>
      </c>
      <c r="CY56" s="186" t="e">
        <f t="shared" si="227"/>
        <v>#VALUE!</v>
      </c>
      <c r="CZ56" s="186" t="e">
        <f t="shared" si="227"/>
        <v>#VALUE!</v>
      </c>
      <c r="DA56" s="186" t="e">
        <f t="shared" si="227"/>
        <v>#VALUE!</v>
      </c>
      <c r="DB56" s="186" t="e">
        <f t="shared" si="227"/>
        <v>#VALUE!</v>
      </c>
      <c r="DC56" s="187" t="e">
        <f t="shared" si="227"/>
        <v>#VALUE!</v>
      </c>
      <c r="DD56" s="185" t="e">
        <f t="shared" si="227"/>
        <v>#VALUE!</v>
      </c>
      <c r="DE56" s="189" t="e">
        <f t="shared" si="227"/>
        <v>#VALUE!</v>
      </c>
      <c r="DF56" s="186" t="e">
        <f t="shared" si="227"/>
        <v>#VALUE!</v>
      </c>
      <c r="DG56" s="186" t="e">
        <f t="shared" si="227"/>
        <v>#VALUE!</v>
      </c>
      <c r="DH56" s="188" t="e">
        <f t="shared" si="227"/>
        <v>#VALUE!</v>
      </c>
      <c r="DI56" s="186" t="e">
        <f t="shared" si="227"/>
        <v>#VALUE!</v>
      </c>
      <c r="DJ56" s="186" t="e">
        <f t="shared" si="227"/>
        <v>#VALUE!</v>
      </c>
      <c r="DK56" s="186" t="e">
        <f t="shared" si="227"/>
        <v>#VALUE!</v>
      </c>
      <c r="DL56" s="186" t="e">
        <f t="shared" si="227"/>
        <v>#VALUE!</v>
      </c>
      <c r="DM56" s="187" t="e">
        <f t="shared" si="227"/>
        <v>#VALUE!</v>
      </c>
      <c r="DN56" s="185" t="e">
        <f t="shared" si="11"/>
        <v>#VALUE!</v>
      </c>
      <c r="DO56" s="189" t="e">
        <f t="shared" si="12"/>
        <v>#VALUE!</v>
      </c>
      <c r="DP56" s="120" t="e">
        <f t="shared" si="13"/>
        <v>#VALUE!</v>
      </c>
      <c r="DQ56" s="133" t="e">
        <f>CT56*'Ores &amp; Ingots'!$C$3+CU56*'Ores &amp; Ingots'!$C$4+CV56*'Ores &amp; Ingots'!$C$5+CW56*'Ores &amp; Ingots'!$C$6+CX56*'Ores &amp; Ingots'!$C$7+CY56*'Ores &amp; Ingots'!$C$8+CZ56*'Ores &amp; Ingots'!$C$9+DA56*'Ores &amp; Ingots'!$C$10+DB56*'Ores &amp; Ingots'!$C$11+DC56*'Ores &amp; Ingots'!$C$12</f>
        <v>#VALUE!</v>
      </c>
      <c r="DR56" s="133" t="e">
        <f>DD56*'Ores &amp; Ingots'!$B$3+DE56*'Ores &amp; Ingots'!$B$4+DF56*'Ores &amp; Ingots'!$B$5+DG56*'Ores &amp; Ingots'!$B$6+DH56*'Ores &amp; Ingots'!$B$7+DI56*'Ores &amp; Ingots'!$B$8+DJ56*'Ores &amp; Ingots'!$B$9+DK56*'Ores &amp; Ingots'!$B$10+DL56*'Ores &amp; Ingots'!$B$11+DM56*'Ores &amp; Ingots'!$B$12</f>
        <v>#VALUE!</v>
      </c>
      <c r="DS56" s="189" t="e">
        <f>CT56*Refining!$G$3+CU56*Refining!$G$4+CV56*Refining!$G$5+CW56*Refining!$G$6+CX56*Refining!$G$7+CY56*Refining!$G$8+CZ56*Refining!$G$9+DA56*Refining!$G$10+DB56*Refining!$G$11+DC56*Refining!$G$12</f>
        <v>#VALUE!</v>
      </c>
      <c r="DT56" s="189" t="e">
        <f t="shared" si="14"/>
        <v>#VALUE!</v>
      </c>
      <c r="DU56" s="192" t="e">
        <f t="shared" si="15"/>
        <v>#VALUE!</v>
      </c>
      <c r="DV56" s="185" t="e">
        <f t="shared" si="16"/>
        <v>#VALUE!</v>
      </c>
      <c r="DW56" s="194" t="e">
        <f t="shared" ref="DW56:DX56" si="228">DV56/60</f>
        <v>#VALUE!</v>
      </c>
      <c r="DX56" s="194" t="e">
        <f t="shared" si="228"/>
        <v>#VALUE!</v>
      </c>
      <c r="DY56" s="185" t="e">
        <f t="shared" si="18"/>
        <v>#VALUE!</v>
      </c>
      <c r="DZ56" s="194" t="e">
        <f t="shared" ref="DZ56:EA56" si="229">DY56/1000</f>
        <v>#VALUE!</v>
      </c>
      <c r="EA56" s="196" t="e">
        <f t="shared" si="229"/>
        <v>#VALUE!</v>
      </c>
      <c r="EB56" s="130" t="e">
        <f t="shared" si="20"/>
        <v>#VALUE!</v>
      </c>
      <c r="EC56" s="132" t="e">
        <f t="shared" si="21"/>
        <v>#VALUE!</v>
      </c>
      <c r="ED56" s="133">
        <v>298</v>
      </c>
    </row>
    <row r="57" spans="1:134" ht="12.75" x14ac:dyDescent="0.2">
      <c r="A57" s="864"/>
      <c r="B57" s="135" t="s">
        <v>283</v>
      </c>
      <c r="C57" s="137" t="s">
        <v>155</v>
      </c>
      <c r="D57" s="137">
        <v>1</v>
      </c>
      <c r="E57" s="137">
        <v>1</v>
      </c>
      <c r="F57" s="137">
        <v>2</v>
      </c>
      <c r="G57" s="139">
        <f t="shared" si="0"/>
        <v>0.25</v>
      </c>
      <c r="H57" s="140">
        <v>20</v>
      </c>
      <c r="I57" s="140">
        <v>20</v>
      </c>
      <c r="J57" s="140">
        <f>H57/Main!$D$9</f>
        <v>4</v>
      </c>
      <c r="K57" s="140">
        <f>I57/Main!$D$10</f>
        <v>10</v>
      </c>
      <c r="L57" s="140">
        <f t="shared" si="1"/>
        <v>2.5</v>
      </c>
      <c r="M57" s="140">
        <v>1</v>
      </c>
      <c r="N57" s="145">
        <v>2000</v>
      </c>
      <c r="O57" s="145">
        <v>2000</v>
      </c>
      <c r="P57" s="145"/>
      <c r="Q57" s="143"/>
      <c r="R57" s="146"/>
      <c r="S57" s="143"/>
      <c r="T57" s="140">
        <v>50</v>
      </c>
      <c r="U57" s="198"/>
      <c r="V57" s="143"/>
      <c r="W57" s="362"/>
      <c r="X57" s="133">
        <v>3</v>
      </c>
      <c r="Y57" s="133">
        <v>0</v>
      </c>
      <c r="Z57" s="133">
        <v>0</v>
      </c>
      <c r="AA57" s="133">
        <v>0</v>
      </c>
      <c r="AB57" s="133">
        <v>2</v>
      </c>
      <c r="AC57" s="133">
        <v>0</v>
      </c>
      <c r="AD57" s="133">
        <v>1</v>
      </c>
      <c r="AE57" s="133">
        <v>1</v>
      </c>
      <c r="AF57" s="133">
        <v>0</v>
      </c>
      <c r="AG57" s="133">
        <v>0</v>
      </c>
      <c r="AH57" s="133">
        <v>0</v>
      </c>
      <c r="AI57" s="133">
        <v>0</v>
      </c>
      <c r="AJ57" s="133">
        <v>0</v>
      </c>
      <c r="AK57" s="133">
        <v>0</v>
      </c>
      <c r="AL57" s="133">
        <v>0</v>
      </c>
      <c r="AM57" s="133">
        <v>0</v>
      </c>
      <c r="AN57" s="133">
        <v>0</v>
      </c>
      <c r="AO57" s="133">
        <v>0</v>
      </c>
      <c r="AP57" s="133">
        <v>0</v>
      </c>
      <c r="AQ57" s="167">
        <v>1</v>
      </c>
      <c r="AR57" s="133">
        <v>0</v>
      </c>
      <c r="AS57" s="174">
        <f t="shared" ref="AS57:BM57" si="230">IF(X57 = 0, "", X57)</f>
        <v>3</v>
      </c>
      <c r="AT57" s="137" t="str">
        <f t="shared" si="230"/>
        <v/>
      </c>
      <c r="AU57" s="137" t="str">
        <f t="shared" si="230"/>
        <v/>
      </c>
      <c r="AV57" s="137" t="str">
        <f t="shared" si="230"/>
        <v/>
      </c>
      <c r="AW57" s="133">
        <f t="shared" si="230"/>
        <v>2</v>
      </c>
      <c r="AX57" s="137" t="str">
        <f t="shared" si="230"/>
        <v/>
      </c>
      <c r="AY57" s="133">
        <f t="shared" si="230"/>
        <v>1</v>
      </c>
      <c r="AZ57" s="133">
        <f t="shared" si="230"/>
        <v>1</v>
      </c>
      <c r="BA57" s="137" t="str">
        <f t="shared" si="230"/>
        <v/>
      </c>
      <c r="BB57" s="137" t="str">
        <f t="shared" si="230"/>
        <v/>
      </c>
      <c r="BC57" s="137" t="str">
        <f t="shared" si="230"/>
        <v/>
      </c>
      <c r="BD57" s="137" t="str">
        <f t="shared" si="230"/>
        <v/>
      </c>
      <c r="BE57" s="137" t="str">
        <f t="shared" si="230"/>
        <v/>
      </c>
      <c r="BF57" s="137" t="str">
        <f t="shared" si="230"/>
        <v/>
      </c>
      <c r="BG57" s="137" t="str">
        <f t="shared" si="230"/>
        <v/>
      </c>
      <c r="BH57" s="137" t="str">
        <f t="shared" si="230"/>
        <v/>
      </c>
      <c r="BI57" s="137" t="str">
        <f t="shared" si="230"/>
        <v/>
      </c>
      <c r="BJ57" s="137" t="str">
        <f t="shared" si="230"/>
        <v/>
      </c>
      <c r="BK57" s="137" t="str">
        <f t="shared" si="230"/>
        <v/>
      </c>
      <c r="BL57" s="167">
        <f t="shared" si="230"/>
        <v>1</v>
      </c>
      <c r="BM57" s="169" t="str">
        <f t="shared" si="230"/>
        <v/>
      </c>
      <c r="BN57" s="174" t="e">
        <f>$AS57*Assembly!Z$4+$AT57*Assembly!Z$5+$AU57*Assembly!Z$6+$AV57*Assembly!Z$7+$AW57*Assembly!Z$8+$AX57*Assembly!Z$9+$AY57*Assembly!Z$10+$AZ57*Assembly!Z$11+$BA57*Assembly!Z$12+$BB57*Assembly!Z$13+$BC57*Assembly!Z$14+$BD57*Assembly!Z$15+$BE57*Assembly!Z$16+$BF57*Assembly!Z$17+$BG57*Assembly!Z$18+$BH57*Assembly!Z$19+$BI57*Assembly!Z$20+$BJ57*Assembly!Z$21+$BK57*Assembly!Z$22+$BL57*Assembly!Z$23+$BM57*Assembly!Z$24</f>
        <v>#VALUE!</v>
      </c>
      <c r="BO57" s="133" t="e">
        <f t="shared" si="3"/>
        <v>#VALUE!</v>
      </c>
      <c r="BP57" s="133"/>
      <c r="BQ57" s="133" t="e">
        <f>$AS57*Assembly!AD$4+$AT57*Assembly!AD$5+$AU57*Assembly!AD$6+$AV57*Assembly!AD$7+$AW57*Assembly!AD$8+$AX57*Assembly!AD$9+$AY57*Assembly!AD$10+$AZ57*Assembly!AD$11+$BA57*Assembly!AD$12+$BB57*Assembly!AD$13+$BC57*Assembly!AD$14+$BD57*Assembly!AD$15+$BE57*Assembly!AD$16+$BF57*Assembly!AD$17+$BG57*Assembly!AD$18+$BH57*Assembly!AD$19+$BI57*Assembly!AD$20+$BJ57*Assembly!AD$21+$BK57*Assembly!AD$22+$BL57*Assembly!AD$23+$BM57*Assembly!AD$24</f>
        <v>#VALUE!</v>
      </c>
      <c r="BR57" s="177" t="e">
        <f t="shared" si="4"/>
        <v>#VALUE!</v>
      </c>
      <c r="BS57" s="178" t="e">
        <f t="shared" si="5"/>
        <v>#VALUE!</v>
      </c>
      <c r="BT57" s="179" t="e">
        <f t="shared" si="6"/>
        <v>#VALUE!</v>
      </c>
      <c r="BU57" s="178" t="e">
        <f t="shared" si="7"/>
        <v>#VALUE!</v>
      </c>
      <c r="BV57" s="133" t="e">
        <f>$AS57*Assembly!Y$4+$AT57*Assembly!Y$5+$AU57*Assembly!Y$6+$AV57*Assembly!Y$7+$AW57*Assembly!Y$8+$AX57*Assembly!Y$9+$AY57*Assembly!Y$10+$AZ57*Assembly!Y$11+$BA57*Assembly!Y$12+$BB57*Assembly!Y$13+$BC57*Assembly!Y$14+$BD57*Assembly!Y$15+$BE57*Assembly!Y$16+$BF57*Assembly!Y$17+$BG57*Assembly!Y$18+$BH57*Assembly!Y$19+$BI57*Assembly!Y$20+$BJ57*Assembly!Y$21+$BK57*Assembly!Y$22+$BL57*Assembly!Y$23+$BM57*Assembly!Y$24</f>
        <v>#VALUE!</v>
      </c>
      <c r="BW57" s="133" t="e">
        <f t="shared" si="8"/>
        <v>#VALUE!</v>
      </c>
      <c r="BX57" s="130" t="e">
        <f t="shared" si="9"/>
        <v>#VALUE!</v>
      </c>
      <c r="BY57" s="183" t="e">
        <f>$AS57*Assembly!AC$4+$AT57*Assembly!AC$5+$AU57*Assembly!AC$6+$AV57*Assembly!AC$7+$AW57*Assembly!AC$8+$AX57*Assembly!AC$9+$AY57*Assembly!AC$10+$AZ57*Assembly!AC$11+$BA57*Assembly!AC$12+$BB57*Assembly!AC$13+$BC57*Assembly!AC$14+$BD57*Assembly!AC$15+$BE57*Assembly!AC$16+$BF57*Assembly!AC$17+$BG57*Assembly!AC$18+$BH57*Assembly!AC$19+$BI57*Assembly!AC$20+$BJ57*Assembly!AC$21+$BK57*Assembly!AC$22+$BL57*Assembly!AC$23+$BM57*Assembly!AC$24</f>
        <v>#VALUE!</v>
      </c>
      <c r="BZ57" s="145" t="e">
        <f>$AS57*Assembly!M$4+$AT57*Assembly!M$5+$AU57*Assembly!M$6+$AV57*Assembly!M$7+$AW57*Assembly!M$8+$AX57*Assembly!M$9+$AY57*Assembly!M$10+$AZ57*Assembly!M$11+$BA57*Assembly!M$12+$BB57*Assembly!M$13+$BC57*Assembly!M$14+$BD57*Assembly!M$15+$BE57*Assembly!M$16+$BF57*Assembly!M$17+$BG57*Assembly!M$18+$BH57*Assembly!M$19+$BI57*Assembly!M$20+$BJ57*Assembly!M$21+$BK57*Assembly!M$22+$BL57*Assembly!M$23+$BM57*Assembly!M$24</f>
        <v>#VALUE!</v>
      </c>
      <c r="CA57" s="145" t="e">
        <f>$AS57*Assembly!N$4+$AT57*Assembly!N$5+$AU57*Assembly!N$6+$AV57*Assembly!N$7+$AW57*Assembly!N$8+$AX57*Assembly!N$9+$AY57*Assembly!N$10+$AZ57*Assembly!N$11+$BA57*Assembly!N$12+$BB57*Assembly!N$13+$BC57*Assembly!N$14+$BD57*Assembly!N$15+$BE57*Assembly!N$16+$BF57*Assembly!N$17+$BG57*Assembly!N$18+$BH57*Assembly!N$19+$BI57*Assembly!N$20+$BJ57*Assembly!N$21+$BK57*Assembly!N$22+$BL57*Assembly!N$23+$BM57*Assembly!N$24</f>
        <v>#VALUE!</v>
      </c>
      <c r="CB57" s="145" t="e">
        <f>$AS57*Assembly!O$4+$AT57*Assembly!O$5+$AU57*Assembly!O$6+$AV57*Assembly!O$7+$AW57*Assembly!O$8+$AX57*Assembly!O$9+$AY57*Assembly!O$10+$AZ57*Assembly!O$11+$BA57*Assembly!O$12+$BB57*Assembly!O$13+$BC57*Assembly!O$14+$BD57*Assembly!O$15+$BE57*Assembly!O$16+$BF57*Assembly!O$17+$BG57*Assembly!O$18+$BH57*Assembly!O$19+$BI57*Assembly!O$20+$BJ57*Assembly!O$21+$BK57*Assembly!O$22+$BL57*Assembly!O$23+$BM57*Assembly!O$24</f>
        <v>#VALUE!</v>
      </c>
      <c r="CC57" s="140" t="e">
        <f>$AS57*Assembly!P$4+$AT57*Assembly!P$5+$AU57*Assembly!P$6+$AV57*Assembly!P$7+$AW57*Assembly!P$8+$AX57*Assembly!P$9+$AY57*Assembly!P$10+$AZ57*Assembly!P$11+$BA57*Assembly!P$12+$BB57*Assembly!P$13+$BC57*Assembly!P$14+$BD57*Assembly!P$15+$BE57*Assembly!P$16+$BF57*Assembly!P$17+$BG57*Assembly!P$18+$BH57*Assembly!P$19+$BI57*Assembly!P$20+$BJ57*Assembly!P$21+$BK57*Assembly!P$22+$BL57*Assembly!P$23+$BM57*Assembly!P$24</f>
        <v>#VALUE!</v>
      </c>
      <c r="CD57" s="140" t="e">
        <f>$AS57*Assembly!Q$4+$AT57*Assembly!Q$5+$AU57*Assembly!Q$6+$AV57*Assembly!Q$7+$AW57*Assembly!Q$8+$AX57*Assembly!Q$9+$AY57*Assembly!Q$10+$AZ57*Assembly!Q$11+$BA57*Assembly!Q$12+$BB57*Assembly!Q$13+$BC57*Assembly!Q$14+$BD57*Assembly!Q$15+$BE57*Assembly!Q$16+$BF57*Assembly!Q$17+$BG57*Assembly!Q$18+$BH57*Assembly!Q$19+$BI57*Assembly!Q$20+$BJ57*Assembly!Q$21+$BK57*Assembly!Q$22+$BL57*Assembly!Q$23+$BM57*Assembly!Q$24</f>
        <v>#VALUE!</v>
      </c>
      <c r="CE57" s="145" t="e">
        <f>$AS57*Assembly!R$4+$AT57*Assembly!R$5+$AU57*Assembly!R$6+$AV57*Assembly!R$7+$AW57*Assembly!R$8+$AX57*Assembly!R$9+$AY57*Assembly!R$10+$AZ57*Assembly!R$11+$BA57*Assembly!R$12+$BB57*Assembly!R$13+$BC57*Assembly!R$14+$BD57*Assembly!R$15+$BE57*Assembly!R$16+$BF57*Assembly!R$17+$BG57*Assembly!R$18+$BH57*Assembly!R$19+$BI57*Assembly!R$20+$BJ57*Assembly!R$21+$BK57*Assembly!R$22+$BL57*Assembly!R$23+$BM57*Assembly!R$24</f>
        <v>#VALUE!</v>
      </c>
      <c r="CF57" s="140" t="e">
        <f>$AS57*Assembly!S$4+$AT57*Assembly!S$5+$AU57*Assembly!S$6+$AV57*Assembly!S$7+$AW57*Assembly!S$8+$AX57*Assembly!S$9+$AY57*Assembly!S$10+$AZ57*Assembly!S$11+$BA57*Assembly!S$12+$BB57*Assembly!S$13+$BC57*Assembly!S$14+$BD57*Assembly!S$15+$BE57*Assembly!S$16+$BF57*Assembly!S$17+$BG57*Assembly!S$18+$BH57*Assembly!S$19+$BI57*Assembly!S$20+$BJ57*Assembly!S$21+$BK57*Assembly!S$22+$BL57*Assembly!S$23+$BM57*Assembly!S$24</f>
        <v>#VALUE!</v>
      </c>
      <c r="CG57" s="140" t="e">
        <f>$AS57*Assembly!T$4+$AT57*Assembly!T$5+$AU57*Assembly!T$6+$AV57*Assembly!T$7+$AW57*Assembly!T$8+$AX57*Assembly!T$9+$AY57*Assembly!T$10+$AZ57*Assembly!T$11+$BA57*Assembly!T$12+$BB57*Assembly!T$13+$BC57*Assembly!T$14+$BD57*Assembly!T$15+$BE57*Assembly!T$16+$BF57*Assembly!T$17+$BG57*Assembly!T$18+$BH57*Assembly!T$19+$BI57*Assembly!T$20+$BJ57*Assembly!T$21+$BK57*Assembly!T$22+$BL57*Assembly!T$23+$BM57*Assembly!T$24</f>
        <v>#VALUE!</v>
      </c>
      <c r="CH57" s="140" t="e">
        <f>$AS57*Assembly!U$4+$AT57*Assembly!U$5+$AU57*Assembly!U$6+$AV57*Assembly!U$7+$AW57*Assembly!U$8+$AX57*Assembly!U$9+$AY57*Assembly!U$10+$AZ57*Assembly!U$11+$BA57*Assembly!U$12+$BB57*Assembly!U$13+$BC57*Assembly!U$14+$BD57*Assembly!U$15+$BE57*Assembly!U$16+$BF57*Assembly!U$17+$BG57*Assembly!U$18+$BH57*Assembly!U$19+$BI57*Assembly!U$20+$BJ57*Assembly!U$21+$BK57*Assembly!U$22+$BL57*Assembly!U$23+$BM57*Assembly!U$24</f>
        <v>#VALUE!</v>
      </c>
      <c r="CI57" s="145" t="e">
        <f>$AS57*Assembly!V$4+$AT57*Assembly!V$5+$AU57*Assembly!V$6+$AV57*Assembly!V$7+$AW57*Assembly!V$8+$AX57*Assembly!V$9+$AY57*Assembly!V$10+$AZ57*Assembly!V$11+$BA57*Assembly!V$12+$BB57*Assembly!V$13+$BC57*Assembly!V$14+$BD57*Assembly!V$15+$BE57*Assembly!V$16+$BF57*Assembly!V$17+$BG57*Assembly!V$18+$BH57*Assembly!V$19+$BI57*Assembly!V$20+$BJ57*Assembly!V$21+$BK57*Assembly!V$22+$BL57*Assembly!V$23+$BM57*Assembly!V$24</f>
        <v>#VALUE!</v>
      </c>
      <c r="CJ57" s="145" t="e">
        <f>BZ57*Refining!$F$3</f>
        <v>#VALUE!</v>
      </c>
      <c r="CK57" s="145" t="e">
        <f>CA57*Refining!$F$4</f>
        <v>#VALUE!</v>
      </c>
      <c r="CL57" s="145" t="e">
        <f>CB57*Refining!$F$5</f>
        <v>#VALUE!</v>
      </c>
      <c r="CM57" s="145" t="e">
        <f>CC57*Refining!$F$6</f>
        <v>#VALUE!</v>
      </c>
      <c r="CN57" s="145" t="e">
        <f>CD57*Refining!$F$7</f>
        <v>#VALUE!</v>
      </c>
      <c r="CO57" s="145" t="e">
        <f>CE57*Refining!$F$8</f>
        <v>#VALUE!</v>
      </c>
      <c r="CP57" s="145" t="e">
        <f>CF57*Refining!$F$9</f>
        <v>#VALUE!</v>
      </c>
      <c r="CQ57" s="145" t="e">
        <f>CG57*Refining!$F$10</f>
        <v>#VALUE!</v>
      </c>
      <c r="CR57" s="145" t="e">
        <f>CH57*Refining!$F$11</f>
        <v>#VALUE!</v>
      </c>
      <c r="CS57" s="145" t="e">
        <f>CI57*Refining!$F$12</f>
        <v>#VALUE!</v>
      </c>
      <c r="CT57" s="185" t="e">
        <f t="shared" ref="CT57:DM57" si="231">IF(BZ57 = 0, "", BZ57)</f>
        <v>#VALUE!</v>
      </c>
      <c r="CU57" s="189" t="e">
        <f t="shared" si="231"/>
        <v>#VALUE!</v>
      </c>
      <c r="CV57" s="186" t="e">
        <f t="shared" si="231"/>
        <v>#VALUE!</v>
      </c>
      <c r="CW57" s="186" t="e">
        <f t="shared" si="231"/>
        <v>#VALUE!</v>
      </c>
      <c r="CX57" s="186" t="e">
        <f t="shared" si="231"/>
        <v>#VALUE!</v>
      </c>
      <c r="CY57" s="186" t="e">
        <f t="shared" si="231"/>
        <v>#VALUE!</v>
      </c>
      <c r="CZ57" s="186" t="e">
        <f t="shared" si="231"/>
        <v>#VALUE!</v>
      </c>
      <c r="DA57" s="186" t="e">
        <f t="shared" si="231"/>
        <v>#VALUE!</v>
      </c>
      <c r="DB57" s="186" t="e">
        <f t="shared" si="231"/>
        <v>#VALUE!</v>
      </c>
      <c r="DC57" s="187" t="e">
        <f t="shared" si="231"/>
        <v>#VALUE!</v>
      </c>
      <c r="DD57" s="185" t="e">
        <f t="shared" si="231"/>
        <v>#VALUE!</v>
      </c>
      <c r="DE57" s="189" t="e">
        <f t="shared" si="231"/>
        <v>#VALUE!</v>
      </c>
      <c r="DF57" s="186" t="e">
        <f t="shared" si="231"/>
        <v>#VALUE!</v>
      </c>
      <c r="DG57" s="186" t="e">
        <f t="shared" si="231"/>
        <v>#VALUE!</v>
      </c>
      <c r="DH57" s="188" t="e">
        <f t="shared" si="231"/>
        <v>#VALUE!</v>
      </c>
      <c r="DI57" s="186" t="e">
        <f t="shared" si="231"/>
        <v>#VALUE!</v>
      </c>
      <c r="DJ57" s="186" t="e">
        <f t="shared" si="231"/>
        <v>#VALUE!</v>
      </c>
      <c r="DK57" s="186" t="e">
        <f t="shared" si="231"/>
        <v>#VALUE!</v>
      </c>
      <c r="DL57" s="186" t="e">
        <f t="shared" si="231"/>
        <v>#VALUE!</v>
      </c>
      <c r="DM57" s="187" t="e">
        <f t="shared" si="231"/>
        <v>#VALUE!</v>
      </c>
      <c r="DN57" s="185" t="e">
        <f t="shared" si="11"/>
        <v>#VALUE!</v>
      </c>
      <c r="DO57" s="189" t="e">
        <f t="shared" si="12"/>
        <v>#VALUE!</v>
      </c>
      <c r="DP57" s="120" t="e">
        <f t="shared" si="13"/>
        <v>#VALUE!</v>
      </c>
      <c r="DQ57" s="133" t="e">
        <f>CT57*'Ores &amp; Ingots'!$C$3+CU57*'Ores &amp; Ingots'!$C$4+CV57*'Ores &amp; Ingots'!$C$5+CW57*'Ores &amp; Ingots'!$C$6+CX57*'Ores &amp; Ingots'!$C$7+CY57*'Ores &amp; Ingots'!$C$8+CZ57*'Ores &amp; Ingots'!$C$9+DA57*'Ores &amp; Ingots'!$C$10+DB57*'Ores &amp; Ingots'!$C$11+DC57*'Ores &amp; Ingots'!$C$12</f>
        <v>#VALUE!</v>
      </c>
      <c r="DR57" s="133" t="e">
        <f>DD57*'Ores &amp; Ingots'!$B$3+DE57*'Ores &amp; Ingots'!$B$4+DF57*'Ores &amp; Ingots'!$B$5+DG57*'Ores &amp; Ingots'!$B$6+DH57*'Ores &amp; Ingots'!$B$7+DI57*'Ores &amp; Ingots'!$B$8+DJ57*'Ores &amp; Ingots'!$B$9+DK57*'Ores &amp; Ingots'!$B$10+DL57*'Ores &amp; Ingots'!$B$11+DM57*'Ores &amp; Ingots'!$B$12</f>
        <v>#VALUE!</v>
      </c>
      <c r="DS57" s="189" t="e">
        <f>CT57*Refining!$G$3+CU57*Refining!$G$4+CV57*Refining!$G$5+CW57*Refining!$G$6+CX57*Refining!$G$7+CY57*Refining!$G$8+CZ57*Refining!$G$9+DA57*Refining!$G$10+DB57*Refining!$G$11+DC57*Refining!$G$12</f>
        <v>#VALUE!</v>
      </c>
      <c r="DT57" s="189" t="e">
        <f t="shared" si="14"/>
        <v>#VALUE!</v>
      </c>
      <c r="DU57" s="192" t="e">
        <f t="shared" si="15"/>
        <v>#VALUE!</v>
      </c>
      <c r="DV57" s="185" t="e">
        <f t="shared" si="16"/>
        <v>#VALUE!</v>
      </c>
      <c r="DW57" s="194" t="e">
        <f t="shared" ref="DW57:DX57" si="232">DV57/60</f>
        <v>#VALUE!</v>
      </c>
      <c r="DX57" s="194" t="e">
        <f t="shared" si="232"/>
        <v>#VALUE!</v>
      </c>
      <c r="DY57" s="185" t="e">
        <f t="shared" si="18"/>
        <v>#VALUE!</v>
      </c>
      <c r="DZ57" s="194" t="e">
        <f t="shared" ref="DZ57:EA57" si="233">DY57/1000</f>
        <v>#VALUE!</v>
      </c>
      <c r="EA57" s="196" t="e">
        <f t="shared" si="233"/>
        <v>#VALUE!</v>
      </c>
      <c r="EB57" s="130" t="e">
        <f t="shared" si="20"/>
        <v>#VALUE!</v>
      </c>
      <c r="EC57" s="132" t="e">
        <f t="shared" si="21"/>
        <v>#VALUE!</v>
      </c>
      <c r="ED57" s="133" t="s">
        <v>28</v>
      </c>
    </row>
    <row r="58" spans="1:134" ht="12.75" x14ac:dyDescent="0.2">
      <c r="A58" s="864"/>
      <c r="B58" s="369" t="s">
        <v>284</v>
      </c>
      <c r="C58" s="137" t="s">
        <v>156</v>
      </c>
      <c r="D58" s="137">
        <v>1</v>
      </c>
      <c r="E58" s="137">
        <v>1</v>
      </c>
      <c r="F58" s="137">
        <v>1</v>
      </c>
      <c r="G58" s="154">
        <f t="shared" si="0"/>
        <v>15.625</v>
      </c>
      <c r="H58" s="156">
        <v>20</v>
      </c>
      <c r="I58" s="156">
        <v>20</v>
      </c>
      <c r="J58" s="156">
        <f>H58/Main!$D$9</f>
        <v>4</v>
      </c>
      <c r="K58" s="156">
        <f>I58/Main!$D$10</f>
        <v>10</v>
      </c>
      <c r="L58" s="156">
        <f t="shared" si="1"/>
        <v>2.5</v>
      </c>
      <c r="M58" s="156">
        <v>1</v>
      </c>
      <c r="N58" s="164">
        <v>200</v>
      </c>
      <c r="O58" s="164">
        <v>200</v>
      </c>
      <c r="P58" s="164"/>
      <c r="Q58" s="159"/>
      <c r="R58" s="166"/>
      <c r="S58" s="159"/>
      <c r="T58" s="166"/>
      <c r="U58" s="170"/>
      <c r="V58" s="159"/>
      <c r="W58" s="364" t="s">
        <v>220</v>
      </c>
      <c r="X58" s="133">
        <v>21</v>
      </c>
      <c r="Y58" s="133">
        <v>0</v>
      </c>
      <c r="Z58" s="133">
        <v>0</v>
      </c>
      <c r="AA58" s="133">
        <v>2</v>
      </c>
      <c r="AB58" s="133">
        <v>4</v>
      </c>
      <c r="AC58" s="133">
        <v>0</v>
      </c>
      <c r="AD58" s="133">
        <v>1</v>
      </c>
      <c r="AE58" s="167">
        <v>2</v>
      </c>
      <c r="AF58" s="133">
        <v>0</v>
      </c>
      <c r="AG58" s="133">
        <v>0</v>
      </c>
      <c r="AH58" s="133">
        <v>0</v>
      </c>
      <c r="AI58" s="133">
        <v>0</v>
      </c>
      <c r="AJ58" s="133">
        <v>0</v>
      </c>
      <c r="AK58" s="133">
        <v>0</v>
      </c>
      <c r="AL58" s="133">
        <v>0</v>
      </c>
      <c r="AM58" s="133">
        <v>0</v>
      </c>
      <c r="AN58" s="133">
        <v>0</v>
      </c>
      <c r="AO58" s="133">
        <v>0</v>
      </c>
      <c r="AP58" s="133">
        <v>0</v>
      </c>
      <c r="AQ58" s="133">
        <v>0</v>
      </c>
      <c r="AR58" s="133">
        <v>0</v>
      </c>
      <c r="AS58" s="174">
        <f t="shared" ref="AS58:BM58" si="234">IF(X58 = 0, "", X58)</f>
        <v>21</v>
      </c>
      <c r="AT58" s="137" t="str">
        <f t="shared" si="234"/>
        <v/>
      </c>
      <c r="AU58" s="137" t="str">
        <f t="shared" si="234"/>
        <v/>
      </c>
      <c r="AV58" s="133">
        <f t="shared" si="234"/>
        <v>2</v>
      </c>
      <c r="AW58" s="133">
        <f t="shared" si="234"/>
        <v>4</v>
      </c>
      <c r="AX58" s="137" t="str">
        <f t="shared" si="234"/>
        <v/>
      </c>
      <c r="AY58" s="133">
        <f t="shared" si="234"/>
        <v>1</v>
      </c>
      <c r="AZ58" s="167">
        <f t="shared" si="234"/>
        <v>2</v>
      </c>
      <c r="BA58" s="137" t="str">
        <f t="shared" si="234"/>
        <v/>
      </c>
      <c r="BB58" s="137" t="str">
        <f t="shared" si="234"/>
        <v/>
      </c>
      <c r="BC58" s="137" t="str">
        <f t="shared" si="234"/>
        <v/>
      </c>
      <c r="BD58" s="137" t="str">
        <f t="shared" si="234"/>
        <v/>
      </c>
      <c r="BE58" s="137" t="str">
        <f t="shared" si="234"/>
        <v/>
      </c>
      <c r="BF58" s="137" t="str">
        <f t="shared" si="234"/>
        <v/>
      </c>
      <c r="BG58" s="137" t="str">
        <f t="shared" si="234"/>
        <v/>
      </c>
      <c r="BH58" s="137" t="str">
        <f t="shared" si="234"/>
        <v/>
      </c>
      <c r="BI58" s="137" t="str">
        <f t="shared" si="234"/>
        <v/>
      </c>
      <c r="BJ58" s="137" t="str">
        <f t="shared" si="234"/>
        <v/>
      </c>
      <c r="BK58" s="137" t="str">
        <f t="shared" si="234"/>
        <v/>
      </c>
      <c r="BL58" s="137" t="str">
        <f t="shared" si="234"/>
        <v/>
      </c>
      <c r="BM58" s="169" t="str">
        <f t="shared" si="234"/>
        <v/>
      </c>
      <c r="BN58" s="174" t="e">
        <f>$AS58*Assembly!Z$4+$AT58*Assembly!Z$5+$AU58*Assembly!Z$6+$AV58*Assembly!Z$7+$AW58*Assembly!Z$8+$AX58*Assembly!Z$9+$AY58*Assembly!Z$10+$AZ58*Assembly!Z$11+$BA58*Assembly!Z$12+$BB58*Assembly!Z$13+$BC58*Assembly!Z$14+$BD58*Assembly!Z$15+$BE58*Assembly!Z$16+$BF58*Assembly!Z$17+$BG58*Assembly!Z$18+$BH58*Assembly!Z$19+$BI58*Assembly!Z$20+$BJ58*Assembly!Z$21+$BK58*Assembly!Z$22+$BL58*Assembly!Z$23+$BM58*Assembly!Z$24</f>
        <v>#VALUE!</v>
      </c>
      <c r="BO58" s="133" t="e">
        <f t="shared" si="3"/>
        <v>#VALUE!</v>
      </c>
      <c r="BP58" s="133"/>
      <c r="BQ58" s="133" t="e">
        <f>$AS58*Assembly!AD$4+$AT58*Assembly!AD$5+$AU58*Assembly!AD$6+$AV58*Assembly!AD$7+$AW58*Assembly!AD$8+$AX58*Assembly!AD$9+$AY58*Assembly!AD$10+$AZ58*Assembly!AD$11+$BA58*Assembly!AD$12+$BB58*Assembly!AD$13+$BC58*Assembly!AD$14+$BD58*Assembly!AD$15+$BE58*Assembly!AD$16+$BF58*Assembly!AD$17+$BG58*Assembly!AD$18+$BH58*Assembly!AD$19+$BI58*Assembly!AD$20+$BJ58*Assembly!AD$21+$BK58*Assembly!AD$22+$BL58*Assembly!AD$23+$BM58*Assembly!AD$24</f>
        <v>#VALUE!</v>
      </c>
      <c r="BR58" s="177" t="e">
        <f t="shared" si="4"/>
        <v>#VALUE!</v>
      </c>
      <c r="BS58" s="178" t="e">
        <f t="shared" si="5"/>
        <v>#VALUE!</v>
      </c>
      <c r="BT58" s="179" t="e">
        <f t="shared" si="6"/>
        <v>#VALUE!</v>
      </c>
      <c r="BU58" s="178" t="e">
        <f t="shared" si="7"/>
        <v>#VALUE!</v>
      </c>
      <c r="BV58" s="133" t="e">
        <f>$AS58*Assembly!Y$4+$AT58*Assembly!Y$5+$AU58*Assembly!Y$6+$AV58*Assembly!Y$7+$AW58*Assembly!Y$8+$AX58*Assembly!Y$9+$AY58*Assembly!Y$10+$AZ58*Assembly!Y$11+$BA58*Assembly!Y$12+$BB58*Assembly!Y$13+$BC58*Assembly!Y$14+$BD58*Assembly!Y$15+$BE58*Assembly!Y$16+$BF58*Assembly!Y$17+$BG58*Assembly!Y$18+$BH58*Assembly!Y$19+$BI58*Assembly!Y$20+$BJ58*Assembly!Y$21+$BK58*Assembly!Y$22+$BL58*Assembly!Y$23+$BM58*Assembly!Y$24</f>
        <v>#VALUE!</v>
      </c>
      <c r="BW58" s="133" t="e">
        <f t="shared" si="8"/>
        <v>#VALUE!</v>
      </c>
      <c r="BX58" s="130" t="e">
        <f t="shared" si="9"/>
        <v>#VALUE!</v>
      </c>
      <c r="BY58" s="183" t="e">
        <f>$AS58*Assembly!AC$4+$AT58*Assembly!AC$5+$AU58*Assembly!AC$6+$AV58*Assembly!AC$7+$AW58*Assembly!AC$8+$AX58*Assembly!AC$9+$AY58*Assembly!AC$10+$AZ58*Assembly!AC$11+$BA58*Assembly!AC$12+$BB58*Assembly!AC$13+$BC58*Assembly!AC$14+$BD58*Assembly!AC$15+$BE58*Assembly!AC$16+$BF58*Assembly!AC$17+$BG58*Assembly!AC$18+$BH58*Assembly!AC$19+$BI58*Assembly!AC$20+$BJ58*Assembly!AC$21+$BK58*Assembly!AC$22+$BL58*Assembly!AC$23+$BM58*Assembly!AC$24</f>
        <v>#VALUE!</v>
      </c>
      <c r="BZ58" s="164" t="e">
        <f>$AS58*Assembly!M$4+$AT58*Assembly!M$5+$AU58*Assembly!M$6+$AV58*Assembly!M$7+$AW58*Assembly!M$8+$AX58*Assembly!M$9+$AY58*Assembly!M$10+$AZ58*Assembly!M$11+$BA58*Assembly!M$12+$BB58*Assembly!M$13+$BC58*Assembly!M$14+$BD58*Assembly!M$15+$BE58*Assembly!M$16+$BF58*Assembly!M$17+$BG58*Assembly!M$18+$BH58*Assembly!M$19+$BI58*Assembly!M$20+$BJ58*Assembly!M$21+$BK58*Assembly!M$22+$BL58*Assembly!M$23+$BM58*Assembly!M$24</f>
        <v>#VALUE!</v>
      </c>
      <c r="CA58" s="164" t="e">
        <f>$AS58*Assembly!N$4+$AT58*Assembly!N$5+$AU58*Assembly!N$6+$AV58*Assembly!N$7+$AW58*Assembly!N$8+$AX58*Assembly!N$9+$AY58*Assembly!N$10+$AZ58*Assembly!N$11+$BA58*Assembly!N$12+$BB58*Assembly!N$13+$BC58*Assembly!N$14+$BD58*Assembly!N$15+$BE58*Assembly!N$16+$BF58*Assembly!N$17+$BG58*Assembly!N$18+$BH58*Assembly!N$19+$BI58*Assembly!N$20+$BJ58*Assembly!N$21+$BK58*Assembly!N$22+$BL58*Assembly!N$23+$BM58*Assembly!N$24</f>
        <v>#VALUE!</v>
      </c>
      <c r="CB58" s="164" t="e">
        <f>$AS58*Assembly!O$4+$AT58*Assembly!O$5+$AU58*Assembly!O$6+$AV58*Assembly!O$7+$AW58*Assembly!O$8+$AX58*Assembly!O$9+$AY58*Assembly!O$10+$AZ58*Assembly!O$11+$BA58*Assembly!O$12+$BB58*Assembly!O$13+$BC58*Assembly!O$14+$BD58*Assembly!O$15+$BE58*Assembly!O$16+$BF58*Assembly!O$17+$BG58*Assembly!O$18+$BH58*Assembly!O$19+$BI58*Assembly!O$20+$BJ58*Assembly!O$21+$BK58*Assembly!O$22+$BL58*Assembly!O$23+$BM58*Assembly!O$24</f>
        <v>#VALUE!</v>
      </c>
      <c r="CC58" s="156" t="e">
        <f>$AS58*Assembly!P$4+$AT58*Assembly!P$5+$AU58*Assembly!P$6+$AV58*Assembly!P$7+$AW58*Assembly!P$8+$AX58*Assembly!P$9+$AY58*Assembly!P$10+$AZ58*Assembly!P$11+$BA58*Assembly!P$12+$BB58*Assembly!P$13+$BC58*Assembly!P$14+$BD58*Assembly!P$15+$BE58*Assembly!P$16+$BF58*Assembly!P$17+$BG58*Assembly!P$18+$BH58*Assembly!P$19+$BI58*Assembly!P$20+$BJ58*Assembly!P$21+$BK58*Assembly!P$22+$BL58*Assembly!P$23+$BM58*Assembly!P$24</f>
        <v>#VALUE!</v>
      </c>
      <c r="CD58" s="156" t="e">
        <f>$AS58*Assembly!Q$4+$AT58*Assembly!Q$5+$AU58*Assembly!Q$6+$AV58*Assembly!Q$7+$AW58*Assembly!Q$8+$AX58*Assembly!Q$9+$AY58*Assembly!Q$10+$AZ58*Assembly!Q$11+$BA58*Assembly!Q$12+$BB58*Assembly!Q$13+$BC58*Assembly!Q$14+$BD58*Assembly!Q$15+$BE58*Assembly!Q$16+$BF58*Assembly!Q$17+$BG58*Assembly!Q$18+$BH58*Assembly!Q$19+$BI58*Assembly!Q$20+$BJ58*Assembly!Q$21+$BK58*Assembly!Q$22+$BL58*Assembly!Q$23+$BM58*Assembly!Q$24</f>
        <v>#VALUE!</v>
      </c>
      <c r="CE58" s="164" t="e">
        <f>$AS58*Assembly!R$4+$AT58*Assembly!R$5+$AU58*Assembly!R$6+$AV58*Assembly!R$7+$AW58*Assembly!R$8+$AX58*Assembly!R$9+$AY58*Assembly!R$10+$AZ58*Assembly!R$11+$BA58*Assembly!R$12+$BB58*Assembly!R$13+$BC58*Assembly!R$14+$BD58*Assembly!R$15+$BE58*Assembly!R$16+$BF58*Assembly!R$17+$BG58*Assembly!R$18+$BH58*Assembly!R$19+$BI58*Assembly!R$20+$BJ58*Assembly!R$21+$BK58*Assembly!R$22+$BL58*Assembly!R$23+$BM58*Assembly!R$24</f>
        <v>#VALUE!</v>
      </c>
      <c r="CF58" s="156" t="e">
        <f>$AS58*Assembly!S$4+$AT58*Assembly!S$5+$AU58*Assembly!S$6+$AV58*Assembly!S$7+$AW58*Assembly!S$8+$AX58*Assembly!S$9+$AY58*Assembly!S$10+$AZ58*Assembly!S$11+$BA58*Assembly!S$12+$BB58*Assembly!S$13+$BC58*Assembly!S$14+$BD58*Assembly!S$15+$BE58*Assembly!S$16+$BF58*Assembly!S$17+$BG58*Assembly!S$18+$BH58*Assembly!S$19+$BI58*Assembly!S$20+$BJ58*Assembly!S$21+$BK58*Assembly!S$22+$BL58*Assembly!S$23+$BM58*Assembly!S$24</f>
        <v>#VALUE!</v>
      </c>
      <c r="CG58" s="156" t="e">
        <f>$AS58*Assembly!T$4+$AT58*Assembly!T$5+$AU58*Assembly!T$6+$AV58*Assembly!T$7+$AW58*Assembly!T$8+$AX58*Assembly!T$9+$AY58*Assembly!T$10+$AZ58*Assembly!T$11+$BA58*Assembly!T$12+$BB58*Assembly!T$13+$BC58*Assembly!T$14+$BD58*Assembly!T$15+$BE58*Assembly!T$16+$BF58*Assembly!T$17+$BG58*Assembly!T$18+$BH58*Assembly!T$19+$BI58*Assembly!T$20+$BJ58*Assembly!T$21+$BK58*Assembly!T$22+$BL58*Assembly!T$23+$BM58*Assembly!T$24</f>
        <v>#VALUE!</v>
      </c>
      <c r="CH58" s="156" t="e">
        <f>$AS58*Assembly!U$4+$AT58*Assembly!U$5+$AU58*Assembly!U$6+$AV58*Assembly!U$7+$AW58*Assembly!U$8+$AX58*Assembly!U$9+$AY58*Assembly!U$10+$AZ58*Assembly!U$11+$BA58*Assembly!U$12+$BB58*Assembly!U$13+$BC58*Assembly!U$14+$BD58*Assembly!U$15+$BE58*Assembly!U$16+$BF58*Assembly!U$17+$BG58*Assembly!U$18+$BH58*Assembly!U$19+$BI58*Assembly!U$20+$BJ58*Assembly!U$21+$BK58*Assembly!U$22+$BL58*Assembly!U$23+$BM58*Assembly!U$24</f>
        <v>#VALUE!</v>
      </c>
      <c r="CI58" s="164" t="e">
        <f>$AS58*Assembly!V$4+$AT58*Assembly!V$5+$AU58*Assembly!V$6+$AV58*Assembly!V$7+$AW58*Assembly!V$8+$AX58*Assembly!V$9+$AY58*Assembly!V$10+$AZ58*Assembly!V$11+$BA58*Assembly!V$12+$BB58*Assembly!V$13+$BC58*Assembly!V$14+$BD58*Assembly!V$15+$BE58*Assembly!V$16+$BF58*Assembly!V$17+$BG58*Assembly!V$18+$BH58*Assembly!V$19+$BI58*Assembly!V$20+$BJ58*Assembly!V$21+$BK58*Assembly!V$22+$BL58*Assembly!V$23+$BM58*Assembly!V$24</f>
        <v>#VALUE!</v>
      </c>
      <c r="CJ58" s="164" t="e">
        <f>BZ58*Refining!$F$3</f>
        <v>#VALUE!</v>
      </c>
      <c r="CK58" s="164" t="e">
        <f>CA58*Refining!$F$4</f>
        <v>#VALUE!</v>
      </c>
      <c r="CL58" s="164" t="e">
        <f>CB58*Refining!$F$5</f>
        <v>#VALUE!</v>
      </c>
      <c r="CM58" s="164" t="e">
        <f>CC58*Refining!$F$6</f>
        <v>#VALUE!</v>
      </c>
      <c r="CN58" s="164" t="e">
        <f>CD58*Refining!$F$7</f>
        <v>#VALUE!</v>
      </c>
      <c r="CO58" s="164" t="e">
        <f>CE58*Refining!$F$8</f>
        <v>#VALUE!</v>
      </c>
      <c r="CP58" s="164" t="e">
        <f>CF58*Refining!$F$9</f>
        <v>#VALUE!</v>
      </c>
      <c r="CQ58" s="164" t="e">
        <f>CG58*Refining!$F$10</f>
        <v>#VALUE!</v>
      </c>
      <c r="CR58" s="164" t="e">
        <f>CH58*Refining!$F$11</f>
        <v>#VALUE!</v>
      </c>
      <c r="CS58" s="164" t="e">
        <f>CI58*Refining!$F$12</f>
        <v>#VALUE!</v>
      </c>
      <c r="CT58" s="185" t="e">
        <f t="shared" ref="CT58:DM58" si="235">IF(BZ58 = 0, "", BZ58)</f>
        <v>#VALUE!</v>
      </c>
      <c r="CU58" s="189" t="e">
        <f t="shared" si="235"/>
        <v>#VALUE!</v>
      </c>
      <c r="CV58" s="186" t="e">
        <f t="shared" si="235"/>
        <v>#VALUE!</v>
      </c>
      <c r="CW58" s="186" t="e">
        <f t="shared" si="235"/>
        <v>#VALUE!</v>
      </c>
      <c r="CX58" s="186" t="e">
        <f t="shared" si="235"/>
        <v>#VALUE!</v>
      </c>
      <c r="CY58" s="186" t="e">
        <f t="shared" si="235"/>
        <v>#VALUE!</v>
      </c>
      <c r="CZ58" s="186" t="e">
        <f t="shared" si="235"/>
        <v>#VALUE!</v>
      </c>
      <c r="DA58" s="186" t="e">
        <f t="shared" si="235"/>
        <v>#VALUE!</v>
      </c>
      <c r="DB58" s="186" t="e">
        <f t="shared" si="235"/>
        <v>#VALUE!</v>
      </c>
      <c r="DC58" s="187" t="e">
        <f t="shared" si="235"/>
        <v>#VALUE!</v>
      </c>
      <c r="DD58" s="185" t="e">
        <f t="shared" si="235"/>
        <v>#VALUE!</v>
      </c>
      <c r="DE58" s="189" t="e">
        <f t="shared" si="235"/>
        <v>#VALUE!</v>
      </c>
      <c r="DF58" s="186" t="e">
        <f t="shared" si="235"/>
        <v>#VALUE!</v>
      </c>
      <c r="DG58" s="186" t="e">
        <f t="shared" si="235"/>
        <v>#VALUE!</v>
      </c>
      <c r="DH58" s="188" t="e">
        <f t="shared" si="235"/>
        <v>#VALUE!</v>
      </c>
      <c r="DI58" s="186" t="e">
        <f t="shared" si="235"/>
        <v>#VALUE!</v>
      </c>
      <c r="DJ58" s="186" t="e">
        <f t="shared" si="235"/>
        <v>#VALUE!</v>
      </c>
      <c r="DK58" s="186" t="e">
        <f t="shared" si="235"/>
        <v>#VALUE!</v>
      </c>
      <c r="DL58" s="186" t="e">
        <f t="shared" si="235"/>
        <v>#VALUE!</v>
      </c>
      <c r="DM58" s="187" t="e">
        <f t="shared" si="235"/>
        <v>#VALUE!</v>
      </c>
      <c r="DN58" s="185" t="e">
        <f t="shared" si="11"/>
        <v>#VALUE!</v>
      </c>
      <c r="DO58" s="189" t="e">
        <f t="shared" si="12"/>
        <v>#VALUE!</v>
      </c>
      <c r="DP58" s="120" t="e">
        <f t="shared" si="13"/>
        <v>#VALUE!</v>
      </c>
      <c r="DQ58" s="133" t="e">
        <f>CT58*'Ores &amp; Ingots'!$C$3+CU58*'Ores &amp; Ingots'!$C$4+CV58*'Ores &amp; Ingots'!$C$5+CW58*'Ores &amp; Ingots'!$C$6+CX58*'Ores &amp; Ingots'!$C$7+CY58*'Ores &amp; Ingots'!$C$8+CZ58*'Ores &amp; Ingots'!$C$9+DA58*'Ores &amp; Ingots'!$C$10+DB58*'Ores &amp; Ingots'!$C$11+DC58*'Ores &amp; Ingots'!$C$12</f>
        <v>#VALUE!</v>
      </c>
      <c r="DR58" s="133" t="e">
        <f>DD58*'Ores &amp; Ingots'!$B$3+DE58*'Ores &amp; Ingots'!$B$4+DF58*'Ores &amp; Ingots'!$B$5+DG58*'Ores &amp; Ingots'!$B$6+DH58*'Ores &amp; Ingots'!$B$7+DI58*'Ores &amp; Ingots'!$B$8+DJ58*'Ores &amp; Ingots'!$B$9+DK58*'Ores &amp; Ingots'!$B$10+DL58*'Ores &amp; Ingots'!$B$11+DM58*'Ores &amp; Ingots'!$B$12</f>
        <v>#VALUE!</v>
      </c>
      <c r="DS58" s="189" t="e">
        <f>CT58*Refining!$G$3+CU58*Refining!$G$4+CV58*Refining!$G$5+CW58*Refining!$G$6+CX58*Refining!$G$7+CY58*Refining!$G$8+CZ58*Refining!$G$9+DA58*Refining!$G$10+DB58*Refining!$G$11+DC58*Refining!$G$12</f>
        <v>#VALUE!</v>
      </c>
      <c r="DT58" s="189" t="e">
        <f t="shared" si="14"/>
        <v>#VALUE!</v>
      </c>
      <c r="DU58" s="192" t="e">
        <f t="shared" si="15"/>
        <v>#VALUE!</v>
      </c>
      <c r="DV58" s="185" t="e">
        <f t="shared" si="16"/>
        <v>#VALUE!</v>
      </c>
      <c r="DW58" s="194" t="e">
        <f t="shared" ref="DW58:DX58" si="236">DV58/60</f>
        <v>#VALUE!</v>
      </c>
      <c r="DX58" s="194" t="e">
        <f t="shared" si="236"/>
        <v>#VALUE!</v>
      </c>
      <c r="DY58" s="185" t="e">
        <f t="shared" si="18"/>
        <v>#VALUE!</v>
      </c>
      <c r="DZ58" s="194" t="e">
        <f t="shared" ref="DZ58:EA58" si="237">DY58/1000</f>
        <v>#VALUE!</v>
      </c>
      <c r="EA58" s="196" t="e">
        <f t="shared" si="237"/>
        <v>#VALUE!</v>
      </c>
      <c r="EB58" s="130" t="e">
        <f t="shared" si="20"/>
        <v>#VALUE!</v>
      </c>
      <c r="EC58" s="132" t="e">
        <f t="shared" si="21"/>
        <v>#VALUE!</v>
      </c>
      <c r="ED58" s="133">
        <v>1796</v>
      </c>
    </row>
    <row r="59" spans="1:134" ht="12.75" x14ac:dyDescent="0.2">
      <c r="A59" s="865"/>
      <c r="B59" s="297" t="s">
        <v>284</v>
      </c>
      <c r="C59" s="216" t="s">
        <v>155</v>
      </c>
      <c r="D59" s="216">
        <v>1</v>
      </c>
      <c r="E59" s="216">
        <v>1</v>
      </c>
      <c r="F59" s="216">
        <v>1</v>
      </c>
      <c r="G59" s="229">
        <f t="shared" si="0"/>
        <v>0.125</v>
      </c>
      <c r="H59" s="230">
        <v>20</v>
      </c>
      <c r="I59" s="230">
        <v>20</v>
      </c>
      <c r="J59" s="230">
        <f>H59/Main!$D$9</f>
        <v>4</v>
      </c>
      <c r="K59" s="230">
        <f>I59/Main!$D$10</f>
        <v>10</v>
      </c>
      <c r="L59" s="230">
        <f t="shared" si="1"/>
        <v>2.5</v>
      </c>
      <c r="M59" s="230">
        <v>1</v>
      </c>
      <c r="N59" s="232">
        <v>100</v>
      </c>
      <c r="O59" s="232">
        <v>100</v>
      </c>
      <c r="P59" s="232"/>
      <c r="Q59" s="233"/>
      <c r="R59" s="234"/>
      <c r="S59" s="233"/>
      <c r="T59" s="234"/>
      <c r="U59" s="325"/>
      <c r="V59" s="233"/>
      <c r="W59" s="366"/>
      <c r="X59" s="226">
        <v>2</v>
      </c>
      <c r="Y59" s="226">
        <v>0</v>
      </c>
      <c r="Z59" s="226">
        <v>0</v>
      </c>
      <c r="AA59" s="226">
        <v>2</v>
      </c>
      <c r="AB59" s="226">
        <v>2</v>
      </c>
      <c r="AC59" s="226">
        <v>0</v>
      </c>
      <c r="AD59" s="226">
        <v>1</v>
      </c>
      <c r="AE59" s="227">
        <v>2</v>
      </c>
      <c r="AF59" s="226">
        <v>0</v>
      </c>
      <c r="AG59" s="226">
        <v>0</v>
      </c>
      <c r="AH59" s="226">
        <v>0</v>
      </c>
      <c r="AI59" s="226">
        <v>0</v>
      </c>
      <c r="AJ59" s="226">
        <v>0</v>
      </c>
      <c r="AK59" s="226">
        <v>0</v>
      </c>
      <c r="AL59" s="226">
        <v>0</v>
      </c>
      <c r="AM59" s="226">
        <v>0</v>
      </c>
      <c r="AN59" s="226">
        <v>0</v>
      </c>
      <c r="AO59" s="226">
        <v>0</v>
      </c>
      <c r="AP59" s="226">
        <v>0</v>
      </c>
      <c r="AQ59" s="226">
        <v>0</v>
      </c>
      <c r="AR59" s="226">
        <v>0</v>
      </c>
      <c r="AS59" s="225">
        <f t="shared" ref="AS59:BM59" si="238">IF(X59 = 0, "", X59)</f>
        <v>2</v>
      </c>
      <c r="AT59" s="216" t="str">
        <f t="shared" si="238"/>
        <v/>
      </c>
      <c r="AU59" s="216" t="str">
        <f t="shared" si="238"/>
        <v/>
      </c>
      <c r="AV59" s="226">
        <f t="shared" si="238"/>
        <v>2</v>
      </c>
      <c r="AW59" s="226">
        <f t="shared" si="238"/>
        <v>2</v>
      </c>
      <c r="AX59" s="216" t="str">
        <f t="shared" si="238"/>
        <v/>
      </c>
      <c r="AY59" s="226">
        <f t="shared" si="238"/>
        <v>1</v>
      </c>
      <c r="AZ59" s="227">
        <f t="shared" si="238"/>
        <v>2</v>
      </c>
      <c r="BA59" s="216" t="str">
        <f t="shared" si="238"/>
        <v/>
      </c>
      <c r="BB59" s="216" t="str">
        <f t="shared" si="238"/>
        <v/>
      </c>
      <c r="BC59" s="216" t="str">
        <f t="shared" si="238"/>
        <v/>
      </c>
      <c r="BD59" s="216" t="str">
        <f t="shared" si="238"/>
        <v/>
      </c>
      <c r="BE59" s="216" t="str">
        <f t="shared" si="238"/>
        <v/>
      </c>
      <c r="BF59" s="216" t="str">
        <f t="shared" si="238"/>
        <v/>
      </c>
      <c r="BG59" s="216" t="str">
        <f t="shared" si="238"/>
        <v/>
      </c>
      <c r="BH59" s="216" t="str">
        <f t="shared" si="238"/>
        <v/>
      </c>
      <c r="BI59" s="216" t="str">
        <f t="shared" si="238"/>
        <v/>
      </c>
      <c r="BJ59" s="216" t="str">
        <f t="shared" si="238"/>
        <v/>
      </c>
      <c r="BK59" s="216" t="str">
        <f t="shared" si="238"/>
        <v/>
      </c>
      <c r="BL59" s="216" t="str">
        <f t="shared" si="238"/>
        <v/>
      </c>
      <c r="BM59" s="231" t="str">
        <f t="shared" si="238"/>
        <v/>
      </c>
      <c r="BN59" s="225" t="e">
        <f>$AS59*Assembly!Z$4+$AT59*Assembly!Z$5+$AU59*Assembly!Z$6+$AV59*Assembly!Z$7+$AW59*Assembly!Z$8+$AX59*Assembly!Z$9+$AY59*Assembly!Z$10+$AZ59*Assembly!Z$11+$BA59*Assembly!Z$12+$BB59*Assembly!Z$13+$BC59*Assembly!Z$14+$BD59*Assembly!Z$15+$BE59*Assembly!Z$16+$BF59*Assembly!Z$17+$BG59*Assembly!Z$18+$BH59*Assembly!Z$19+$BI59*Assembly!Z$20+$BJ59*Assembly!Z$21+$BK59*Assembly!Z$22+$BL59*Assembly!Z$23+$BM59*Assembly!Z$24</f>
        <v>#VALUE!</v>
      </c>
      <c r="BO59" s="226" t="e">
        <f t="shared" si="3"/>
        <v>#VALUE!</v>
      </c>
      <c r="BP59" s="226"/>
      <c r="BQ59" s="226" t="e">
        <f>$AS59*Assembly!AD$4+$AT59*Assembly!AD$5+$AU59*Assembly!AD$6+$AV59*Assembly!AD$7+$AW59*Assembly!AD$8+$AX59*Assembly!AD$9+$AY59*Assembly!AD$10+$AZ59*Assembly!AD$11+$BA59*Assembly!AD$12+$BB59*Assembly!AD$13+$BC59*Assembly!AD$14+$BD59*Assembly!AD$15+$BE59*Assembly!AD$16+$BF59*Assembly!AD$17+$BG59*Assembly!AD$18+$BH59*Assembly!AD$19+$BI59*Assembly!AD$20+$BJ59*Assembly!AD$21+$BK59*Assembly!AD$22+$BL59*Assembly!AD$23+$BM59*Assembly!AD$24</f>
        <v>#VALUE!</v>
      </c>
      <c r="BR59" s="236" t="e">
        <f t="shared" si="4"/>
        <v>#VALUE!</v>
      </c>
      <c r="BS59" s="237" t="e">
        <f t="shared" si="5"/>
        <v>#VALUE!</v>
      </c>
      <c r="BT59" s="238" t="e">
        <f t="shared" si="6"/>
        <v>#VALUE!</v>
      </c>
      <c r="BU59" s="237" t="e">
        <f t="shared" si="7"/>
        <v>#VALUE!</v>
      </c>
      <c r="BV59" s="226" t="e">
        <f>$AS59*Assembly!Y$4+$AT59*Assembly!Y$5+$AU59*Assembly!Y$6+$AV59*Assembly!Y$7+$AW59*Assembly!Y$8+$AX59*Assembly!Y$9+$AY59*Assembly!Y$10+$AZ59*Assembly!Y$11+$BA59*Assembly!Y$12+$BB59*Assembly!Y$13+$BC59*Assembly!Y$14+$BD59*Assembly!Y$15+$BE59*Assembly!Y$16+$BF59*Assembly!Y$17+$BG59*Assembly!Y$18+$BH59*Assembly!Y$19+$BI59*Assembly!Y$20+$BJ59*Assembly!Y$21+$BK59*Assembly!Y$22+$BL59*Assembly!Y$23+$BM59*Assembly!Y$24</f>
        <v>#VALUE!</v>
      </c>
      <c r="BW59" s="226" t="e">
        <f t="shared" si="8"/>
        <v>#VALUE!</v>
      </c>
      <c r="BX59" s="239" t="e">
        <f t="shared" si="9"/>
        <v>#VALUE!</v>
      </c>
      <c r="BY59" s="240" t="e">
        <f>$AS59*Assembly!AC$4+$AT59*Assembly!AC$5+$AU59*Assembly!AC$6+$AV59*Assembly!AC$7+$AW59*Assembly!AC$8+$AX59*Assembly!AC$9+$AY59*Assembly!AC$10+$AZ59*Assembly!AC$11+$BA59*Assembly!AC$12+$BB59*Assembly!AC$13+$BC59*Assembly!AC$14+$BD59*Assembly!AC$15+$BE59*Assembly!AC$16+$BF59*Assembly!AC$17+$BG59*Assembly!AC$18+$BH59*Assembly!AC$19+$BI59*Assembly!AC$20+$BJ59*Assembly!AC$21+$BK59*Assembly!AC$22+$BL59*Assembly!AC$23+$BM59*Assembly!AC$24</f>
        <v>#VALUE!</v>
      </c>
      <c r="BZ59" s="232" t="e">
        <f>$AS59*Assembly!M$4+$AT59*Assembly!M$5+$AU59*Assembly!M$6+$AV59*Assembly!M$7+$AW59*Assembly!M$8+$AX59*Assembly!M$9+$AY59*Assembly!M$10+$AZ59*Assembly!M$11+$BA59*Assembly!M$12+$BB59*Assembly!M$13+$BC59*Assembly!M$14+$BD59*Assembly!M$15+$BE59*Assembly!M$16+$BF59*Assembly!M$17+$BG59*Assembly!M$18+$BH59*Assembly!M$19+$BI59*Assembly!M$20+$BJ59*Assembly!M$21+$BK59*Assembly!M$22+$BL59*Assembly!M$23+$BM59*Assembly!M$24</f>
        <v>#VALUE!</v>
      </c>
      <c r="CA59" s="232" t="e">
        <f>$AS59*Assembly!N$4+$AT59*Assembly!N$5+$AU59*Assembly!N$6+$AV59*Assembly!N$7+$AW59*Assembly!N$8+$AX59*Assembly!N$9+$AY59*Assembly!N$10+$AZ59*Assembly!N$11+$BA59*Assembly!N$12+$BB59*Assembly!N$13+$BC59*Assembly!N$14+$BD59*Assembly!N$15+$BE59*Assembly!N$16+$BF59*Assembly!N$17+$BG59*Assembly!N$18+$BH59*Assembly!N$19+$BI59*Assembly!N$20+$BJ59*Assembly!N$21+$BK59*Assembly!N$22+$BL59*Assembly!N$23+$BM59*Assembly!N$24</f>
        <v>#VALUE!</v>
      </c>
      <c r="CB59" s="232" t="e">
        <f>$AS59*Assembly!O$4+$AT59*Assembly!O$5+$AU59*Assembly!O$6+$AV59*Assembly!O$7+$AW59*Assembly!O$8+$AX59*Assembly!O$9+$AY59*Assembly!O$10+$AZ59*Assembly!O$11+$BA59*Assembly!O$12+$BB59*Assembly!O$13+$BC59*Assembly!O$14+$BD59*Assembly!O$15+$BE59*Assembly!O$16+$BF59*Assembly!O$17+$BG59*Assembly!O$18+$BH59*Assembly!O$19+$BI59*Assembly!O$20+$BJ59*Assembly!O$21+$BK59*Assembly!O$22+$BL59*Assembly!O$23+$BM59*Assembly!O$24</f>
        <v>#VALUE!</v>
      </c>
      <c r="CC59" s="230" t="e">
        <f>$AS59*Assembly!P$4+$AT59*Assembly!P$5+$AU59*Assembly!P$6+$AV59*Assembly!P$7+$AW59*Assembly!P$8+$AX59*Assembly!P$9+$AY59*Assembly!P$10+$AZ59*Assembly!P$11+$BA59*Assembly!P$12+$BB59*Assembly!P$13+$BC59*Assembly!P$14+$BD59*Assembly!P$15+$BE59*Assembly!P$16+$BF59*Assembly!P$17+$BG59*Assembly!P$18+$BH59*Assembly!P$19+$BI59*Assembly!P$20+$BJ59*Assembly!P$21+$BK59*Assembly!P$22+$BL59*Assembly!P$23+$BM59*Assembly!P$24</f>
        <v>#VALUE!</v>
      </c>
      <c r="CD59" s="230" t="e">
        <f>$AS59*Assembly!Q$4+$AT59*Assembly!Q$5+$AU59*Assembly!Q$6+$AV59*Assembly!Q$7+$AW59*Assembly!Q$8+$AX59*Assembly!Q$9+$AY59*Assembly!Q$10+$AZ59*Assembly!Q$11+$BA59*Assembly!Q$12+$BB59*Assembly!Q$13+$BC59*Assembly!Q$14+$BD59*Assembly!Q$15+$BE59*Assembly!Q$16+$BF59*Assembly!Q$17+$BG59*Assembly!Q$18+$BH59*Assembly!Q$19+$BI59*Assembly!Q$20+$BJ59*Assembly!Q$21+$BK59*Assembly!Q$22+$BL59*Assembly!Q$23+$BM59*Assembly!Q$24</f>
        <v>#VALUE!</v>
      </c>
      <c r="CE59" s="232" t="e">
        <f>$AS59*Assembly!R$4+$AT59*Assembly!R$5+$AU59*Assembly!R$6+$AV59*Assembly!R$7+$AW59*Assembly!R$8+$AX59*Assembly!R$9+$AY59*Assembly!R$10+$AZ59*Assembly!R$11+$BA59*Assembly!R$12+$BB59*Assembly!R$13+$BC59*Assembly!R$14+$BD59*Assembly!R$15+$BE59*Assembly!R$16+$BF59*Assembly!R$17+$BG59*Assembly!R$18+$BH59*Assembly!R$19+$BI59*Assembly!R$20+$BJ59*Assembly!R$21+$BK59*Assembly!R$22+$BL59*Assembly!R$23+$BM59*Assembly!R$24</f>
        <v>#VALUE!</v>
      </c>
      <c r="CF59" s="230" t="e">
        <f>$AS59*Assembly!S$4+$AT59*Assembly!S$5+$AU59*Assembly!S$6+$AV59*Assembly!S$7+$AW59*Assembly!S$8+$AX59*Assembly!S$9+$AY59*Assembly!S$10+$AZ59*Assembly!S$11+$BA59*Assembly!S$12+$BB59*Assembly!S$13+$BC59*Assembly!S$14+$BD59*Assembly!S$15+$BE59*Assembly!S$16+$BF59*Assembly!S$17+$BG59*Assembly!S$18+$BH59*Assembly!S$19+$BI59*Assembly!S$20+$BJ59*Assembly!S$21+$BK59*Assembly!S$22+$BL59*Assembly!S$23+$BM59*Assembly!S$24</f>
        <v>#VALUE!</v>
      </c>
      <c r="CG59" s="230" t="e">
        <f>$AS59*Assembly!T$4+$AT59*Assembly!T$5+$AU59*Assembly!T$6+$AV59*Assembly!T$7+$AW59*Assembly!T$8+$AX59*Assembly!T$9+$AY59*Assembly!T$10+$AZ59*Assembly!T$11+$BA59*Assembly!T$12+$BB59*Assembly!T$13+$BC59*Assembly!T$14+$BD59*Assembly!T$15+$BE59*Assembly!T$16+$BF59*Assembly!T$17+$BG59*Assembly!T$18+$BH59*Assembly!T$19+$BI59*Assembly!T$20+$BJ59*Assembly!T$21+$BK59*Assembly!T$22+$BL59*Assembly!T$23+$BM59*Assembly!T$24</f>
        <v>#VALUE!</v>
      </c>
      <c r="CH59" s="230" t="e">
        <f>$AS59*Assembly!U$4+$AT59*Assembly!U$5+$AU59*Assembly!U$6+$AV59*Assembly!U$7+$AW59*Assembly!U$8+$AX59*Assembly!U$9+$AY59*Assembly!U$10+$AZ59*Assembly!U$11+$BA59*Assembly!U$12+$BB59*Assembly!U$13+$BC59*Assembly!U$14+$BD59*Assembly!U$15+$BE59*Assembly!U$16+$BF59*Assembly!U$17+$BG59*Assembly!U$18+$BH59*Assembly!U$19+$BI59*Assembly!U$20+$BJ59*Assembly!U$21+$BK59*Assembly!U$22+$BL59*Assembly!U$23+$BM59*Assembly!U$24</f>
        <v>#VALUE!</v>
      </c>
      <c r="CI59" s="232" t="e">
        <f>$AS59*Assembly!V$4+$AT59*Assembly!V$5+$AU59*Assembly!V$6+$AV59*Assembly!V$7+$AW59*Assembly!V$8+$AX59*Assembly!V$9+$AY59*Assembly!V$10+$AZ59*Assembly!V$11+$BA59*Assembly!V$12+$BB59*Assembly!V$13+$BC59*Assembly!V$14+$BD59*Assembly!V$15+$BE59*Assembly!V$16+$BF59*Assembly!V$17+$BG59*Assembly!V$18+$BH59*Assembly!V$19+$BI59*Assembly!V$20+$BJ59*Assembly!V$21+$BK59*Assembly!V$22+$BL59*Assembly!V$23+$BM59*Assembly!V$24</f>
        <v>#VALUE!</v>
      </c>
      <c r="CJ59" s="232" t="e">
        <f>BZ59*Refining!$F$3</f>
        <v>#VALUE!</v>
      </c>
      <c r="CK59" s="232" t="e">
        <f>CA59*Refining!$F$4</f>
        <v>#VALUE!</v>
      </c>
      <c r="CL59" s="232" t="e">
        <f>CB59*Refining!$F$5</f>
        <v>#VALUE!</v>
      </c>
      <c r="CM59" s="232" t="e">
        <f>CC59*Refining!$F$6</f>
        <v>#VALUE!</v>
      </c>
      <c r="CN59" s="232" t="e">
        <f>CD59*Refining!$F$7</f>
        <v>#VALUE!</v>
      </c>
      <c r="CO59" s="232" t="e">
        <f>CE59*Refining!$F$8</f>
        <v>#VALUE!</v>
      </c>
      <c r="CP59" s="232" t="e">
        <f>CF59*Refining!$F$9</f>
        <v>#VALUE!</v>
      </c>
      <c r="CQ59" s="232" t="e">
        <f>CG59*Refining!$F$10</f>
        <v>#VALUE!</v>
      </c>
      <c r="CR59" s="232" t="e">
        <f>CH59*Refining!$F$11</f>
        <v>#VALUE!</v>
      </c>
      <c r="CS59" s="232" t="e">
        <f>CI59*Refining!$F$12</f>
        <v>#VALUE!</v>
      </c>
      <c r="CT59" s="243" t="e">
        <f t="shared" ref="CT59:DM59" si="239">IF(BZ59 = 0, "", BZ59)</f>
        <v>#VALUE!</v>
      </c>
      <c r="CU59" s="245" t="e">
        <f t="shared" si="239"/>
        <v>#VALUE!</v>
      </c>
      <c r="CV59" s="246" t="e">
        <f t="shared" si="239"/>
        <v>#VALUE!</v>
      </c>
      <c r="CW59" s="246" t="e">
        <f t="shared" si="239"/>
        <v>#VALUE!</v>
      </c>
      <c r="CX59" s="246" t="e">
        <f t="shared" si="239"/>
        <v>#VALUE!</v>
      </c>
      <c r="CY59" s="246" t="e">
        <f t="shared" si="239"/>
        <v>#VALUE!</v>
      </c>
      <c r="CZ59" s="246" t="e">
        <f t="shared" si="239"/>
        <v>#VALUE!</v>
      </c>
      <c r="DA59" s="246" t="e">
        <f t="shared" si="239"/>
        <v>#VALUE!</v>
      </c>
      <c r="DB59" s="246" t="e">
        <f t="shared" si="239"/>
        <v>#VALUE!</v>
      </c>
      <c r="DC59" s="251" t="e">
        <f t="shared" si="239"/>
        <v>#VALUE!</v>
      </c>
      <c r="DD59" s="243" t="e">
        <f t="shared" si="239"/>
        <v>#VALUE!</v>
      </c>
      <c r="DE59" s="245" t="e">
        <f t="shared" si="239"/>
        <v>#VALUE!</v>
      </c>
      <c r="DF59" s="246" t="e">
        <f t="shared" si="239"/>
        <v>#VALUE!</v>
      </c>
      <c r="DG59" s="246" t="e">
        <f t="shared" si="239"/>
        <v>#VALUE!</v>
      </c>
      <c r="DH59" s="326" t="e">
        <f t="shared" si="239"/>
        <v>#VALUE!</v>
      </c>
      <c r="DI59" s="246" t="e">
        <f t="shared" si="239"/>
        <v>#VALUE!</v>
      </c>
      <c r="DJ59" s="246" t="e">
        <f t="shared" si="239"/>
        <v>#VALUE!</v>
      </c>
      <c r="DK59" s="246" t="e">
        <f t="shared" si="239"/>
        <v>#VALUE!</v>
      </c>
      <c r="DL59" s="246" t="e">
        <f t="shared" si="239"/>
        <v>#VALUE!</v>
      </c>
      <c r="DM59" s="251" t="e">
        <f t="shared" si="239"/>
        <v>#VALUE!</v>
      </c>
      <c r="DN59" s="243" t="e">
        <f t="shared" si="11"/>
        <v>#VALUE!</v>
      </c>
      <c r="DO59" s="245" t="e">
        <f t="shared" si="12"/>
        <v>#VALUE!</v>
      </c>
      <c r="DP59" s="263" t="e">
        <f t="shared" si="13"/>
        <v>#VALUE!</v>
      </c>
      <c r="DQ59" s="226" t="e">
        <f>CT59*'Ores &amp; Ingots'!$C$3+CU59*'Ores &amp; Ingots'!$C$4+CV59*'Ores &amp; Ingots'!$C$5+CW59*'Ores &amp; Ingots'!$C$6+CX59*'Ores &amp; Ingots'!$C$7+CY59*'Ores &amp; Ingots'!$C$8+CZ59*'Ores &amp; Ingots'!$C$9+DA59*'Ores &amp; Ingots'!$C$10+DB59*'Ores &amp; Ingots'!$C$11+DC59*'Ores &amp; Ingots'!$C$12</f>
        <v>#VALUE!</v>
      </c>
      <c r="DR59" s="226" t="e">
        <f>DD59*'Ores &amp; Ingots'!$B$3+DE59*'Ores &amp; Ingots'!$B$4+DF59*'Ores &amp; Ingots'!$B$5+DG59*'Ores &amp; Ingots'!$B$6+DH59*'Ores &amp; Ingots'!$B$7+DI59*'Ores &amp; Ingots'!$B$8+DJ59*'Ores &amp; Ingots'!$B$9+DK59*'Ores &amp; Ingots'!$B$10+DL59*'Ores &amp; Ingots'!$B$11+DM59*'Ores &amp; Ingots'!$B$12</f>
        <v>#VALUE!</v>
      </c>
      <c r="DS59" s="245" t="e">
        <f>CT59*Refining!$G$3+CU59*Refining!$G$4+CV59*Refining!$G$5+CW59*Refining!$G$6+CX59*Refining!$G$7+CY59*Refining!$G$8+CZ59*Refining!$G$9+DA59*Refining!$G$10+DB59*Refining!$G$11+DC59*Refining!$G$12</f>
        <v>#VALUE!</v>
      </c>
      <c r="DT59" s="189" t="e">
        <f t="shared" si="14"/>
        <v>#VALUE!</v>
      </c>
      <c r="DU59" s="260" t="e">
        <f t="shared" si="15"/>
        <v>#VALUE!</v>
      </c>
      <c r="DV59" s="243" t="e">
        <f t="shared" si="16"/>
        <v>#VALUE!</v>
      </c>
      <c r="DW59" s="262" t="e">
        <f t="shared" ref="DW59:DX59" si="240">DV59/60</f>
        <v>#VALUE!</v>
      </c>
      <c r="DX59" s="262" t="e">
        <f t="shared" si="240"/>
        <v>#VALUE!</v>
      </c>
      <c r="DY59" s="243" t="e">
        <f t="shared" si="18"/>
        <v>#VALUE!</v>
      </c>
      <c r="DZ59" s="262" t="e">
        <f t="shared" ref="DZ59:EA59" si="241">DY59/1000</f>
        <v>#VALUE!</v>
      </c>
      <c r="EA59" s="264" t="e">
        <f t="shared" si="241"/>
        <v>#VALUE!</v>
      </c>
      <c r="EB59" s="239" t="e">
        <f t="shared" si="20"/>
        <v>#VALUE!</v>
      </c>
      <c r="EC59" s="266" t="e">
        <f t="shared" si="21"/>
        <v>#VALUE!</v>
      </c>
      <c r="ED59" s="133" t="s">
        <v>28</v>
      </c>
    </row>
    <row r="60" spans="1:134" ht="12.75" x14ac:dyDescent="0.2">
      <c r="A60" s="915" t="s">
        <v>154</v>
      </c>
      <c r="B60" s="55" t="s">
        <v>285</v>
      </c>
      <c r="C60" s="56" t="s">
        <v>156</v>
      </c>
      <c r="D60" s="56">
        <v>1</v>
      </c>
      <c r="E60" s="56">
        <v>1</v>
      </c>
      <c r="F60" s="56">
        <v>1</v>
      </c>
      <c r="G60" s="328">
        <f t="shared" si="0"/>
        <v>15.625</v>
      </c>
      <c r="H60" s="329">
        <v>20</v>
      </c>
      <c r="I60" s="329">
        <v>20</v>
      </c>
      <c r="J60" s="329">
        <f>H60/Main!$D$9</f>
        <v>4</v>
      </c>
      <c r="K60" s="329">
        <f>I60/Main!$D$10</f>
        <v>10</v>
      </c>
      <c r="L60" s="329">
        <f t="shared" si="1"/>
        <v>2.5</v>
      </c>
      <c r="M60" s="329">
        <v>1</v>
      </c>
      <c r="N60" s="332"/>
      <c r="O60" s="332"/>
      <c r="P60" s="330"/>
      <c r="Q60" s="332"/>
      <c r="R60" s="331"/>
      <c r="S60" s="332"/>
      <c r="T60" s="331"/>
      <c r="U60" s="373"/>
      <c r="V60" s="332"/>
      <c r="W60" s="374" t="s">
        <v>240</v>
      </c>
      <c r="X60" s="81">
        <v>0</v>
      </c>
      <c r="Y60" s="81">
        <v>25</v>
      </c>
      <c r="Z60" s="81">
        <v>0</v>
      </c>
      <c r="AA60" s="81">
        <v>0</v>
      </c>
      <c r="AB60" s="83">
        <v>10</v>
      </c>
      <c r="AC60" s="81">
        <v>0</v>
      </c>
      <c r="AD60" s="81">
        <v>0</v>
      </c>
      <c r="AE60" s="81">
        <v>0</v>
      </c>
      <c r="AF60" s="81">
        <v>0</v>
      </c>
      <c r="AG60" s="81">
        <v>0</v>
      </c>
      <c r="AH60" s="81">
        <v>0</v>
      </c>
      <c r="AI60" s="81">
        <v>0</v>
      </c>
      <c r="AJ60" s="81">
        <v>0</v>
      </c>
      <c r="AK60" s="81">
        <v>0</v>
      </c>
      <c r="AL60" s="81">
        <v>0</v>
      </c>
      <c r="AM60" s="81">
        <v>0</v>
      </c>
      <c r="AN60" s="81">
        <v>0</v>
      </c>
      <c r="AO60" s="81">
        <v>0</v>
      </c>
      <c r="AP60" s="81">
        <v>0</v>
      </c>
      <c r="AQ60" s="81">
        <v>0</v>
      </c>
      <c r="AR60" s="81">
        <v>0</v>
      </c>
      <c r="AS60" s="368" t="str">
        <f t="shared" ref="AS60:BM60" si="242">IF(X60 = 0, "", X60)</f>
        <v/>
      </c>
      <c r="AT60" s="81">
        <f t="shared" si="242"/>
        <v>25</v>
      </c>
      <c r="AU60" s="56" t="str">
        <f t="shared" si="242"/>
        <v/>
      </c>
      <c r="AV60" s="56" t="str">
        <f t="shared" si="242"/>
        <v/>
      </c>
      <c r="AW60" s="81">
        <f t="shared" si="242"/>
        <v>10</v>
      </c>
      <c r="AX60" s="56" t="str">
        <f t="shared" si="242"/>
        <v/>
      </c>
      <c r="AY60" s="56" t="str">
        <f t="shared" si="242"/>
        <v/>
      </c>
      <c r="AZ60" s="56" t="str">
        <f t="shared" si="242"/>
        <v/>
      </c>
      <c r="BA60" s="56" t="str">
        <f t="shared" si="242"/>
        <v/>
      </c>
      <c r="BB60" s="56" t="str">
        <f t="shared" si="242"/>
        <v/>
      </c>
      <c r="BC60" s="56" t="str">
        <f t="shared" si="242"/>
        <v/>
      </c>
      <c r="BD60" s="56" t="str">
        <f t="shared" si="242"/>
        <v/>
      </c>
      <c r="BE60" s="56" t="str">
        <f t="shared" si="242"/>
        <v/>
      </c>
      <c r="BF60" s="56" t="str">
        <f t="shared" si="242"/>
        <v/>
      </c>
      <c r="BG60" s="56" t="str">
        <f t="shared" si="242"/>
        <v/>
      </c>
      <c r="BH60" s="56" t="str">
        <f t="shared" si="242"/>
        <v/>
      </c>
      <c r="BI60" s="56" t="str">
        <f t="shared" si="242"/>
        <v/>
      </c>
      <c r="BJ60" s="56" t="str">
        <f t="shared" si="242"/>
        <v/>
      </c>
      <c r="BK60" s="56" t="str">
        <f t="shared" si="242"/>
        <v/>
      </c>
      <c r="BL60" s="56" t="str">
        <f t="shared" si="242"/>
        <v/>
      </c>
      <c r="BM60" s="85" t="str">
        <f t="shared" si="242"/>
        <v/>
      </c>
      <c r="BN60" s="93" t="e">
        <f>$AS60*Assembly!Z$4+$AT60*Assembly!Z$5+$AU60*Assembly!Z$6+$AV60*Assembly!Z$7+$AW60*Assembly!Z$8+$AX60*Assembly!Z$9+$AY60*Assembly!Z$10+$AZ60*Assembly!Z$11+$BA60*Assembly!Z$12+$BB60*Assembly!Z$13+$BC60*Assembly!Z$14+$BD60*Assembly!Z$15+$BE60*Assembly!Z$16+$BF60*Assembly!Z$17+$BG60*Assembly!Z$18+$BH60*Assembly!Z$19+$BI60*Assembly!Z$20+$BJ60*Assembly!Z$21+$BK60*Assembly!Z$22+$BL60*Assembly!Z$23+$BM60*Assembly!Z$24</f>
        <v>#VALUE!</v>
      </c>
      <c r="BO60" s="81" t="e">
        <f t="shared" si="3"/>
        <v>#VALUE!</v>
      </c>
      <c r="BP60" s="81"/>
      <c r="BQ60" s="81" t="e">
        <f>$AS60*Assembly!AD$4+$AT60*Assembly!AD$5+$AU60*Assembly!AD$6+$AV60*Assembly!AD$7+$AW60*Assembly!AD$8+$AX60*Assembly!AD$9+$AY60*Assembly!AD$10+$AZ60*Assembly!AD$11+$BA60*Assembly!AD$12+$BB60*Assembly!AD$13+$BC60*Assembly!AD$14+$BD60*Assembly!AD$15+$BE60*Assembly!AD$16+$BF60*Assembly!AD$17+$BG60*Assembly!AD$18+$BH60*Assembly!AD$19+$BI60*Assembly!AD$20+$BJ60*Assembly!AD$21+$BK60*Assembly!AD$22+$BL60*Assembly!AD$23+$BM60*Assembly!AD$24</f>
        <v>#VALUE!</v>
      </c>
      <c r="BR60" s="98" t="e">
        <f t="shared" si="4"/>
        <v>#VALUE!</v>
      </c>
      <c r="BS60" s="99" t="e">
        <f t="shared" si="5"/>
        <v>#VALUE!</v>
      </c>
      <c r="BT60" s="101" t="e">
        <f t="shared" si="6"/>
        <v>#VALUE!</v>
      </c>
      <c r="BU60" s="99" t="e">
        <f t="shared" si="7"/>
        <v>#VALUE!</v>
      </c>
      <c r="BV60" s="81" t="e">
        <f>$AS60*Assembly!Y$4+$AT60*Assembly!Y$5+$AU60*Assembly!Y$6+$AV60*Assembly!Y$7+$AW60*Assembly!Y$8+$AX60*Assembly!Y$9+$AY60*Assembly!Y$10+$AZ60*Assembly!Y$11+$BA60*Assembly!Y$12+$BB60*Assembly!Y$13+$BC60*Assembly!Y$14+$BD60*Assembly!Y$15+$BE60*Assembly!Y$16+$BF60*Assembly!Y$17+$BG60*Assembly!Y$18+$BH60*Assembly!Y$19+$BI60*Assembly!Y$20+$BJ60*Assembly!Y$21+$BK60*Assembly!Y$22+$BL60*Assembly!Y$23+$BM60*Assembly!Y$24</f>
        <v>#VALUE!</v>
      </c>
      <c r="BW60" s="81" t="e">
        <f t="shared" si="8"/>
        <v>#VALUE!</v>
      </c>
      <c r="BX60" s="106" t="e">
        <f t="shared" si="9"/>
        <v>#VALUE!</v>
      </c>
      <c r="BY60" s="108" t="e">
        <f>$AS60*Assembly!AC$4+$AT60*Assembly!AC$5+$AU60*Assembly!AC$6+$AV60*Assembly!AC$7+$AW60*Assembly!AC$8+$AX60*Assembly!AC$9+$AY60*Assembly!AC$10+$AZ60*Assembly!AC$11+$BA60*Assembly!AC$12+$BB60*Assembly!AC$13+$BC60*Assembly!AC$14+$BD60*Assembly!AC$15+$BE60*Assembly!AC$16+$BF60*Assembly!AC$17+$BG60*Assembly!AC$18+$BH60*Assembly!AC$19+$BI60*Assembly!AC$20+$BJ60*Assembly!AC$21+$BK60*Assembly!AC$22+$BL60*Assembly!AC$23+$BM60*Assembly!AC$24</f>
        <v>#VALUE!</v>
      </c>
      <c r="BZ60" s="330" t="e">
        <f>$AS60*Assembly!M$4+$AT60*Assembly!M$5+$AU60*Assembly!M$6+$AV60*Assembly!M$7+$AW60*Assembly!M$8+$AX60*Assembly!M$9+$AY60*Assembly!M$10+$AZ60*Assembly!M$11+$BA60*Assembly!M$12+$BB60*Assembly!M$13+$BC60*Assembly!M$14+$BD60*Assembly!M$15+$BE60*Assembly!M$16+$BF60*Assembly!M$17+$BG60*Assembly!M$18+$BH60*Assembly!M$19+$BI60*Assembly!M$20+$BJ60*Assembly!M$21+$BK60*Assembly!M$22+$BL60*Assembly!M$23+$BM60*Assembly!M$24</f>
        <v>#VALUE!</v>
      </c>
      <c r="CA60" s="330" t="e">
        <f>$AS60*Assembly!N$4+$AT60*Assembly!N$5+$AU60*Assembly!N$6+$AV60*Assembly!N$7+$AW60*Assembly!N$8+$AX60*Assembly!N$9+$AY60*Assembly!N$10+$AZ60*Assembly!N$11+$BA60*Assembly!N$12+$BB60*Assembly!N$13+$BC60*Assembly!N$14+$BD60*Assembly!N$15+$BE60*Assembly!N$16+$BF60*Assembly!N$17+$BG60*Assembly!N$18+$BH60*Assembly!N$19+$BI60*Assembly!N$20+$BJ60*Assembly!N$21+$BK60*Assembly!N$22+$BL60*Assembly!N$23+$BM60*Assembly!N$24</f>
        <v>#VALUE!</v>
      </c>
      <c r="CB60" s="330" t="e">
        <f>$AS60*Assembly!O$4+$AT60*Assembly!O$5+$AU60*Assembly!O$6+$AV60*Assembly!O$7+$AW60*Assembly!O$8+$AX60*Assembly!O$9+$AY60*Assembly!O$10+$AZ60*Assembly!O$11+$BA60*Assembly!O$12+$BB60*Assembly!O$13+$BC60*Assembly!O$14+$BD60*Assembly!O$15+$BE60*Assembly!O$16+$BF60*Assembly!O$17+$BG60*Assembly!O$18+$BH60*Assembly!O$19+$BI60*Assembly!O$20+$BJ60*Assembly!O$21+$BK60*Assembly!O$22+$BL60*Assembly!O$23+$BM60*Assembly!O$24</f>
        <v>#VALUE!</v>
      </c>
      <c r="CC60" s="329" t="e">
        <f>$AS60*Assembly!P$4+$AT60*Assembly!P$5+$AU60*Assembly!P$6+$AV60*Assembly!P$7+$AW60*Assembly!P$8+$AX60*Assembly!P$9+$AY60*Assembly!P$10+$AZ60*Assembly!P$11+$BA60*Assembly!P$12+$BB60*Assembly!P$13+$BC60*Assembly!P$14+$BD60*Assembly!P$15+$BE60*Assembly!P$16+$BF60*Assembly!P$17+$BG60*Assembly!P$18+$BH60*Assembly!P$19+$BI60*Assembly!P$20+$BJ60*Assembly!P$21+$BK60*Assembly!P$22+$BL60*Assembly!P$23+$BM60*Assembly!P$24</f>
        <v>#VALUE!</v>
      </c>
      <c r="CD60" s="329" t="e">
        <f>$AS60*Assembly!Q$4+$AT60*Assembly!Q$5+$AU60*Assembly!Q$6+$AV60*Assembly!Q$7+$AW60*Assembly!Q$8+$AX60*Assembly!Q$9+$AY60*Assembly!Q$10+$AZ60*Assembly!Q$11+$BA60*Assembly!Q$12+$BB60*Assembly!Q$13+$BC60*Assembly!Q$14+$BD60*Assembly!Q$15+$BE60*Assembly!Q$16+$BF60*Assembly!Q$17+$BG60*Assembly!Q$18+$BH60*Assembly!Q$19+$BI60*Assembly!Q$20+$BJ60*Assembly!Q$21+$BK60*Assembly!Q$22+$BL60*Assembly!Q$23+$BM60*Assembly!Q$24</f>
        <v>#VALUE!</v>
      </c>
      <c r="CE60" s="330" t="e">
        <f>$AS60*Assembly!R$4+$AT60*Assembly!R$5+$AU60*Assembly!R$6+$AV60*Assembly!R$7+$AW60*Assembly!R$8+$AX60*Assembly!R$9+$AY60*Assembly!R$10+$AZ60*Assembly!R$11+$BA60*Assembly!R$12+$BB60*Assembly!R$13+$BC60*Assembly!R$14+$BD60*Assembly!R$15+$BE60*Assembly!R$16+$BF60*Assembly!R$17+$BG60*Assembly!R$18+$BH60*Assembly!R$19+$BI60*Assembly!R$20+$BJ60*Assembly!R$21+$BK60*Assembly!R$22+$BL60*Assembly!R$23+$BM60*Assembly!R$24</f>
        <v>#VALUE!</v>
      </c>
      <c r="CF60" s="329" t="e">
        <f>$AS60*Assembly!S$4+$AT60*Assembly!S$5+$AU60*Assembly!S$6+$AV60*Assembly!S$7+$AW60*Assembly!S$8+$AX60*Assembly!S$9+$AY60*Assembly!S$10+$AZ60*Assembly!S$11+$BA60*Assembly!S$12+$BB60*Assembly!S$13+$BC60*Assembly!S$14+$BD60*Assembly!S$15+$BE60*Assembly!S$16+$BF60*Assembly!S$17+$BG60*Assembly!S$18+$BH60*Assembly!S$19+$BI60*Assembly!S$20+$BJ60*Assembly!S$21+$BK60*Assembly!S$22+$BL60*Assembly!S$23+$BM60*Assembly!S$24</f>
        <v>#VALUE!</v>
      </c>
      <c r="CG60" s="329" t="e">
        <f>$AS60*Assembly!T$4+$AT60*Assembly!T$5+$AU60*Assembly!T$6+$AV60*Assembly!T$7+$AW60*Assembly!T$8+$AX60*Assembly!T$9+$AY60*Assembly!T$10+$AZ60*Assembly!T$11+$BA60*Assembly!T$12+$BB60*Assembly!T$13+$BC60*Assembly!T$14+$BD60*Assembly!T$15+$BE60*Assembly!T$16+$BF60*Assembly!T$17+$BG60*Assembly!T$18+$BH60*Assembly!T$19+$BI60*Assembly!T$20+$BJ60*Assembly!T$21+$BK60*Assembly!T$22+$BL60*Assembly!T$23+$BM60*Assembly!T$24</f>
        <v>#VALUE!</v>
      </c>
      <c r="CH60" s="329" t="e">
        <f>$AS60*Assembly!U$4+$AT60*Assembly!U$5+$AU60*Assembly!U$6+$AV60*Assembly!U$7+$AW60*Assembly!U$8+$AX60*Assembly!U$9+$AY60*Assembly!U$10+$AZ60*Assembly!U$11+$BA60*Assembly!U$12+$BB60*Assembly!U$13+$BC60*Assembly!U$14+$BD60*Assembly!U$15+$BE60*Assembly!U$16+$BF60*Assembly!U$17+$BG60*Assembly!U$18+$BH60*Assembly!U$19+$BI60*Assembly!U$20+$BJ60*Assembly!U$21+$BK60*Assembly!U$22+$BL60*Assembly!U$23+$BM60*Assembly!U$24</f>
        <v>#VALUE!</v>
      </c>
      <c r="CI60" s="330" t="e">
        <f>$AS60*Assembly!V$4+$AT60*Assembly!V$5+$AU60*Assembly!V$6+$AV60*Assembly!V$7+$AW60*Assembly!V$8+$AX60*Assembly!V$9+$AY60*Assembly!V$10+$AZ60*Assembly!V$11+$BA60*Assembly!V$12+$BB60*Assembly!V$13+$BC60*Assembly!V$14+$BD60*Assembly!V$15+$BE60*Assembly!V$16+$BF60*Assembly!V$17+$BG60*Assembly!V$18+$BH60*Assembly!V$19+$BI60*Assembly!V$20+$BJ60*Assembly!V$21+$BK60*Assembly!V$22+$BL60*Assembly!V$23+$BM60*Assembly!V$24</f>
        <v>#VALUE!</v>
      </c>
      <c r="CJ60" s="330" t="e">
        <f>BZ60*Refining!$F$3</f>
        <v>#VALUE!</v>
      </c>
      <c r="CK60" s="330" t="e">
        <f>CA60*Refining!$F$4</f>
        <v>#VALUE!</v>
      </c>
      <c r="CL60" s="330" t="e">
        <f>CB60*Refining!$F$5</f>
        <v>#VALUE!</v>
      </c>
      <c r="CM60" s="330" t="e">
        <f>CC60*Refining!$F$6</f>
        <v>#VALUE!</v>
      </c>
      <c r="CN60" s="330" t="e">
        <f>CD60*Refining!$F$7</f>
        <v>#VALUE!</v>
      </c>
      <c r="CO60" s="330" t="e">
        <f>CE60*Refining!$F$8</f>
        <v>#VALUE!</v>
      </c>
      <c r="CP60" s="330" t="e">
        <f>CF60*Refining!$F$9</f>
        <v>#VALUE!</v>
      </c>
      <c r="CQ60" s="330" t="e">
        <f>CG60*Refining!$F$10</f>
        <v>#VALUE!</v>
      </c>
      <c r="CR60" s="330" t="e">
        <f>CH60*Refining!$F$11</f>
        <v>#VALUE!</v>
      </c>
      <c r="CS60" s="330" t="e">
        <f>CI60*Refining!$F$12</f>
        <v>#VALUE!</v>
      </c>
      <c r="CT60" s="115" t="e">
        <f t="shared" ref="CT60:DM60" si="243">IF(BZ60 = 0, "", BZ60)</f>
        <v>#VALUE!</v>
      </c>
      <c r="CU60" s="116" t="e">
        <f t="shared" si="243"/>
        <v>#VALUE!</v>
      </c>
      <c r="CV60" s="116" t="e">
        <f t="shared" si="243"/>
        <v>#VALUE!</v>
      </c>
      <c r="CW60" s="116" t="e">
        <f t="shared" si="243"/>
        <v>#VALUE!</v>
      </c>
      <c r="CX60" s="116" t="e">
        <f t="shared" si="243"/>
        <v>#VALUE!</v>
      </c>
      <c r="CY60" s="116" t="e">
        <f t="shared" si="243"/>
        <v>#VALUE!</v>
      </c>
      <c r="CZ60" s="116" t="e">
        <f t="shared" si="243"/>
        <v>#VALUE!</v>
      </c>
      <c r="DA60" s="116" t="e">
        <f t="shared" si="243"/>
        <v>#VALUE!</v>
      </c>
      <c r="DB60" s="116" t="e">
        <f t="shared" si="243"/>
        <v>#VALUE!</v>
      </c>
      <c r="DC60" s="117" t="e">
        <f t="shared" si="243"/>
        <v>#VALUE!</v>
      </c>
      <c r="DD60" s="115" t="e">
        <f t="shared" si="243"/>
        <v>#VALUE!</v>
      </c>
      <c r="DE60" s="116" t="e">
        <f t="shared" si="243"/>
        <v>#VALUE!</v>
      </c>
      <c r="DF60" s="116" t="e">
        <f t="shared" si="243"/>
        <v>#VALUE!</v>
      </c>
      <c r="DG60" s="116" t="e">
        <f t="shared" si="243"/>
        <v>#VALUE!</v>
      </c>
      <c r="DH60" s="118" t="e">
        <f t="shared" si="243"/>
        <v>#VALUE!</v>
      </c>
      <c r="DI60" s="116" t="e">
        <f t="shared" si="243"/>
        <v>#VALUE!</v>
      </c>
      <c r="DJ60" s="116" t="e">
        <f t="shared" si="243"/>
        <v>#VALUE!</v>
      </c>
      <c r="DK60" s="116" t="e">
        <f t="shared" si="243"/>
        <v>#VALUE!</v>
      </c>
      <c r="DL60" s="116" t="e">
        <f t="shared" si="243"/>
        <v>#VALUE!</v>
      </c>
      <c r="DM60" s="117" t="e">
        <f t="shared" si="243"/>
        <v>#VALUE!</v>
      </c>
      <c r="DN60" s="115" t="e">
        <f t="shared" si="11"/>
        <v>#VALUE!</v>
      </c>
      <c r="DO60" s="119" t="e">
        <f t="shared" si="12"/>
        <v>#VALUE!</v>
      </c>
      <c r="DP60" s="120" t="e">
        <f t="shared" si="13"/>
        <v>#VALUE!</v>
      </c>
      <c r="DQ60" s="81" t="e">
        <f>CT60*'Ores &amp; Ingots'!$C$3+CU60*'Ores &amp; Ingots'!$C$4+CV60*'Ores &amp; Ingots'!$C$5+CW60*'Ores &amp; Ingots'!$C$6+CX60*'Ores &amp; Ingots'!$C$7+CY60*'Ores &amp; Ingots'!$C$8+CZ60*'Ores &amp; Ingots'!$C$9+DA60*'Ores &amp; Ingots'!$C$10+DB60*'Ores &amp; Ingots'!$C$11+DC60*'Ores &amp; Ingots'!$C$12</f>
        <v>#VALUE!</v>
      </c>
      <c r="DR60" s="81" t="e">
        <f>DD60*'Ores &amp; Ingots'!$B$3+DE60*'Ores &amp; Ingots'!$B$4+DF60*'Ores &amp; Ingots'!$B$5+DG60*'Ores &amp; Ingots'!$B$6+DH60*'Ores &amp; Ingots'!$B$7+DI60*'Ores &amp; Ingots'!$B$8+DJ60*'Ores &amp; Ingots'!$B$9+DK60*'Ores &amp; Ingots'!$B$10+DL60*'Ores &amp; Ingots'!$B$11+DM60*'Ores &amp; Ingots'!$B$12</f>
        <v>#VALUE!</v>
      </c>
      <c r="DS60" s="119" t="e">
        <f>CT60*Refining!$G$3+CU60*Refining!$G$4+CV60*Refining!$G$5+CW60*Refining!$G$6+CX60*Refining!$G$7+CY60*Refining!$G$8+CZ60*Refining!$G$9+DA60*Refining!$G$10+DB60*Refining!$G$11+DC60*Refining!$G$12</f>
        <v>#VALUE!</v>
      </c>
      <c r="DT60" s="119" t="e">
        <f t="shared" si="14"/>
        <v>#VALUE!</v>
      </c>
      <c r="DU60" s="126" t="e">
        <f t="shared" si="15"/>
        <v>#VALUE!</v>
      </c>
      <c r="DV60" s="115" t="e">
        <f t="shared" si="16"/>
        <v>#VALUE!</v>
      </c>
      <c r="DW60" s="127" t="e">
        <f t="shared" ref="DW60:DX60" si="244">DV60/60</f>
        <v>#VALUE!</v>
      </c>
      <c r="DX60" s="127" t="e">
        <f t="shared" si="244"/>
        <v>#VALUE!</v>
      </c>
      <c r="DY60" s="115" t="e">
        <f t="shared" si="18"/>
        <v>#VALUE!</v>
      </c>
      <c r="DZ60" s="127" t="e">
        <f t="shared" ref="DZ60:EA60" si="245">DY60/1000</f>
        <v>#VALUE!</v>
      </c>
      <c r="EA60" s="128" t="e">
        <f t="shared" si="245"/>
        <v>#VALUE!</v>
      </c>
      <c r="EB60" s="106" t="e">
        <f t="shared" si="20"/>
        <v>#VALUE!</v>
      </c>
      <c r="EC60" s="281" t="e">
        <f t="shared" si="21"/>
        <v>#VALUE!</v>
      </c>
      <c r="ED60" s="133">
        <v>2624</v>
      </c>
    </row>
    <row r="61" spans="1:134" ht="12.75" x14ac:dyDescent="0.2">
      <c r="A61" s="864"/>
      <c r="B61" s="135" t="s">
        <v>286</v>
      </c>
      <c r="C61" s="137" t="s">
        <v>156</v>
      </c>
      <c r="D61" s="137">
        <v>1</v>
      </c>
      <c r="E61" s="137">
        <v>1</v>
      </c>
      <c r="F61" s="137">
        <v>1</v>
      </c>
      <c r="G61" s="139">
        <f t="shared" si="0"/>
        <v>15.625</v>
      </c>
      <c r="H61" s="140">
        <v>3</v>
      </c>
      <c r="I61" s="140">
        <v>3</v>
      </c>
      <c r="J61" s="140">
        <f>H61/Main!$D$9</f>
        <v>0.6</v>
      </c>
      <c r="K61" s="140">
        <f>I61/Main!$D$10</f>
        <v>1.5</v>
      </c>
      <c r="L61" s="140">
        <f t="shared" si="1"/>
        <v>2.5</v>
      </c>
      <c r="M61" s="140">
        <v>1</v>
      </c>
      <c r="N61" s="143"/>
      <c r="O61" s="145">
        <v>60</v>
      </c>
      <c r="P61" s="145"/>
      <c r="Q61" s="143"/>
      <c r="R61" s="146"/>
      <c r="S61" s="143"/>
      <c r="T61" s="146"/>
      <c r="U61" s="198"/>
      <c r="V61" s="143"/>
      <c r="W61" s="362" t="s">
        <v>220</v>
      </c>
      <c r="X61" s="133">
        <v>1</v>
      </c>
      <c r="Y61" s="133">
        <v>0</v>
      </c>
      <c r="Z61" s="133">
        <v>0</v>
      </c>
      <c r="AA61" s="133">
        <v>0</v>
      </c>
      <c r="AB61" s="167">
        <v>1</v>
      </c>
      <c r="AC61" s="133">
        <v>0</v>
      </c>
      <c r="AD61" s="133">
        <v>0</v>
      </c>
      <c r="AE61" s="133">
        <v>0</v>
      </c>
      <c r="AF61" s="133">
        <v>0</v>
      </c>
      <c r="AG61" s="133">
        <v>0</v>
      </c>
      <c r="AH61" s="133">
        <v>0</v>
      </c>
      <c r="AI61" s="133">
        <v>0</v>
      </c>
      <c r="AJ61" s="133">
        <v>0</v>
      </c>
      <c r="AK61" s="133">
        <v>0</v>
      </c>
      <c r="AL61" s="133">
        <v>0</v>
      </c>
      <c r="AM61" s="133">
        <v>0</v>
      </c>
      <c r="AN61" s="133">
        <v>0</v>
      </c>
      <c r="AO61" s="133">
        <v>0</v>
      </c>
      <c r="AP61" s="133">
        <v>0</v>
      </c>
      <c r="AQ61" s="133">
        <v>0</v>
      </c>
      <c r="AR61" s="133">
        <v>0</v>
      </c>
      <c r="AS61" s="174">
        <f t="shared" ref="AS61:BM61" si="246">IF(X61 = 0, "", X61)</f>
        <v>1</v>
      </c>
      <c r="AT61" s="137" t="str">
        <f t="shared" si="246"/>
        <v/>
      </c>
      <c r="AU61" s="137" t="str">
        <f t="shared" si="246"/>
        <v/>
      </c>
      <c r="AV61" s="137" t="str">
        <f t="shared" si="246"/>
        <v/>
      </c>
      <c r="AW61" s="133">
        <f t="shared" si="246"/>
        <v>1</v>
      </c>
      <c r="AX61" s="137" t="str">
        <f t="shared" si="246"/>
        <v/>
      </c>
      <c r="AY61" s="137" t="str">
        <f t="shared" si="246"/>
        <v/>
      </c>
      <c r="AZ61" s="137" t="str">
        <f t="shared" si="246"/>
        <v/>
      </c>
      <c r="BA61" s="137" t="str">
        <f t="shared" si="246"/>
        <v/>
      </c>
      <c r="BB61" s="137" t="str">
        <f t="shared" si="246"/>
        <v/>
      </c>
      <c r="BC61" s="137" t="str">
        <f t="shared" si="246"/>
        <v/>
      </c>
      <c r="BD61" s="137" t="str">
        <f t="shared" si="246"/>
        <v/>
      </c>
      <c r="BE61" s="137" t="str">
        <f t="shared" si="246"/>
        <v/>
      </c>
      <c r="BF61" s="137" t="str">
        <f t="shared" si="246"/>
        <v/>
      </c>
      <c r="BG61" s="137" t="str">
        <f t="shared" si="246"/>
        <v/>
      </c>
      <c r="BH61" s="137" t="str">
        <f t="shared" si="246"/>
        <v/>
      </c>
      <c r="BI61" s="137" t="str">
        <f t="shared" si="246"/>
        <v/>
      </c>
      <c r="BJ61" s="137" t="str">
        <f t="shared" si="246"/>
        <v/>
      </c>
      <c r="BK61" s="137" t="str">
        <f t="shared" si="246"/>
        <v/>
      </c>
      <c r="BL61" s="137" t="str">
        <f t="shared" si="246"/>
        <v/>
      </c>
      <c r="BM61" s="169" t="str">
        <f t="shared" si="246"/>
        <v/>
      </c>
      <c r="BN61" s="174" t="e">
        <f>$AS61*Assembly!Z$4+$AT61*Assembly!Z$5+$AU61*Assembly!Z$6+$AV61*Assembly!Z$7+$AW61*Assembly!Z$8+$AX61*Assembly!Z$9+$AY61*Assembly!Z$10+$AZ61*Assembly!Z$11+$BA61*Assembly!Z$12+$BB61*Assembly!Z$13+$BC61*Assembly!Z$14+$BD61*Assembly!Z$15+$BE61*Assembly!Z$16+$BF61*Assembly!Z$17+$BG61*Assembly!Z$18+$BH61*Assembly!Z$19+$BI61*Assembly!Z$20+$BJ61*Assembly!Z$21+$BK61*Assembly!Z$22+$BL61*Assembly!Z$23+$BM61*Assembly!Z$24</f>
        <v>#VALUE!</v>
      </c>
      <c r="BO61" s="133" t="e">
        <f t="shared" si="3"/>
        <v>#VALUE!</v>
      </c>
      <c r="BP61" s="133"/>
      <c r="BQ61" s="133" t="e">
        <f>$AS61*Assembly!AD$4+$AT61*Assembly!AD$5+$AU61*Assembly!AD$6+$AV61*Assembly!AD$7+$AW61*Assembly!AD$8+$AX61*Assembly!AD$9+$AY61*Assembly!AD$10+$AZ61*Assembly!AD$11+$BA61*Assembly!AD$12+$BB61*Assembly!AD$13+$BC61*Assembly!AD$14+$BD61*Assembly!AD$15+$BE61*Assembly!AD$16+$BF61*Assembly!AD$17+$BG61*Assembly!AD$18+$BH61*Assembly!AD$19+$BI61*Assembly!AD$20+$BJ61*Assembly!AD$21+$BK61*Assembly!AD$22+$BL61*Assembly!AD$23+$BM61*Assembly!AD$24</f>
        <v>#VALUE!</v>
      </c>
      <c r="BR61" s="177" t="e">
        <f t="shared" si="4"/>
        <v>#VALUE!</v>
      </c>
      <c r="BS61" s="178" t="e">
        <f t="shared" si="5"/>
        <v>#VALUE!</v>
      </c>
      <c r="BT61" s="179" t="e">
        <f t="shared" si="6"/>
        <v>#VALUE!</v>
      </c>
      <c r="BU61" s="178" t="e">
        <f t="shared" si="7"/>
        <v>#VALUE!</v>
      </c>
      <c r="BV61" s="133" t="e">
        <f>$AS61*Assembly!Y$4+$AT61*Assembly!Y$5+$AU61*Assembly!Y$6+$AV61*Assembly!Y$7+$AW61*Assembly!Y$8+$AX61*Assembly!Y$9+$AY61*Assembly!Y$10+$AZ61*Assembly!Y$11+$BA61*Assembly!Y$12+$BB61*Assembly!Y$13+$BC61*Assembly!Y$14+$BD61*Assembly!Y$15+$BE61*Assembly!Y$16+$BF61*Assembly!Y$17+$BG61*Assembly!Y$18+$BH61*Assembly!Y$19+$BI61*Assembly!Y$20+$BJ61*Assembly!Y$21+$BK61*Assembly!Y$22+$BL61*Assembly!Y$23+$BM61*Assembly!Y$24</f>
        <v>#VALUE!</v>
      </c>
      <c r="BW61" s="133" t="e">
        <f t="shared" si="8"/>
        <v>#VALUE!</v>
      </c>
      <c r="BX61" s="130" t="e">
        <f t="shared" si="9"/>
        <v>#VALUE!</v>
      </c>
      <c r="BY61" s="183" t="e">
        <f>$AS61*Assembly!AC$4+$AT61*Assembly!AC$5+$AU61*Assembly!AC$6+$AV61*Assembly!AC$7+$AW61*Assembly!AC$8+$AX61*Assembly!AC$9+$AY61*Assembly!AC$10+$AZ61*Assembly!AC$11+$BA61*Assembly!AC$12+$BB61*Assembly!AC$13+$BC61*Assembly!AC$14+$BD61*Assembly!AC$15+$BE61*Assembly!AC$16+$BF61*Assembly!AC$17+$BG61*Assembly!AC$18+$BH61*Assembly!AC$19+$BI61*Assembly!AC$20+$BJ61*Assembly!AC$21+$BK61*Assembly!AC$22+$BL61*Assembly!AC$23+$BM61*Assembly!AC$24</f>
        <v>#VALUE!</v>
      </c>
      <c r="BZ61" s="145" t="e">
        <f>$AS61*Assembly!M$4+$AT61*Assembly!M$5+$AU61*Assembly!M$6+$AV61*Assembly!M$7+$AW61*Assembly!M$8+$AX61*Assembly!M$9+$AY61*Assembly!M$10+$AZ61*Assembly!M$11+$BA61*Assembly!M$12+$BB61*Assembly!M$13+$BC61*Assembly!M$14+$BD61*Assembly!M$15+$BE61*Assembly!M$16+$BF61*Assembly!M$17+$BG61*Assembly!M$18+$BH61*Assembly!M$19+$BI61*Assembly!M$20+$BJ61*Assembly!M$21+$BK61*Assembly!M$22+$BL61*Assembly!M$23+$BM61*Assembly!M$24</f>
        <v>#VALUE!</v>
      </c>
      <c r="CA61" s="145" t="e">
        <f>$AS61*Assembly!N$4+$AT61*Assembly!N$5+$AU61*Assembly!N$6+$AV61*Assembly!N$7+$AW61*Assembly!N$8+$AX61*Assembly!N$9+$AY61*Assembly!N$10+$AZ61*Assembly!N$11+$BA61*Assembly!N$12+$BB61*Assembly!N$13+$BC61*Assembly!N$14+$BD61*Assembly!N$15+$BE61*Assembly!N$16+$BF61*Assembly!N$17+$BG61*Assembly!N$18+$BH61*Assembly!N$19+$BI61*Assembly!N$20+$BJ61*Assembly!N$21+$BK61*Assembly!N$22+$BL61*Assembly!N$23+$BM61*Assembly!N$24</f>
        <v>#VALUE!</v>
      </c>
      <c r="CB61" s="145" t="e">
        <f>$AS61*Assembly!O$4+$AT61*Assembly!O$5+$AU61*Assembly!O$6+$AV61*Assembly!O$7+$AW61*Assembly!O$8+$AX61*Assembly!O$9+$AY61*Assembly!O$10+$AZ61*Assembly!O$11+$BA61*Assembly!O$12+$BB61*Assembly!O$13+$BC61*Assembly!O$14+$BD61*Assembly!O$15+$BE61*Assembly!O$16+$BF61*Assembly!O$17+$BG61*Assembly!O$18+$BH61*Assembly!O$19+$BI61*Assembly!O$20+$BJ61*Assembly!O$21+$BK61*Assembly!O$22+$BL61*Assembly!O$23+$BM61*Assembly!O$24</f>
        <v>#VALUE!</v>
      </c>
      <c r="CC61" s="140" t="e">
        <f>$AS61*Assembly!P$4+$AT61*Assembly!P$5+$AU61*Assembly!P$6+$AV61*Assembly!P$7+$AW61*Assembly!P$8+$AX61*Assembly!P$9+$AY61*Assembly!P$10+$AZ61*Assembly!P$11+$BA61*Assembly!P$12+$BB61*Assembly!P$13+$BC61*Assembly!P$14+$BD61*Assembly!P$15+$BE61*Assembly!P$16+$BF61*Assembly!P$17+$BG61*Assembly!P$18+$BH61*Assembly!P$19+$BI61*Assembly!P$20+$BJ61*Assembly!P$21+$BK61*Assembly!P$22+$BL61*Assembly!P$23+$BM61*Assembly!P$24</f>
        <v>#VALUE!</v>
      </c>
      <c r="CD61" s="140" t="e">
        <f>$AS61*Assembly!Q$4+$AT61*Assembly!Q$5+$AU61*Assembly!Q$6+$AV61*Assembly!Q$7+$AW61*Assembly!Q$8+$AX61*Assembly!Q$9+$AY61*Assembly!Q$10+$AZ61*Assembly!Q$11+$BA61*Assembly!Q$12+$BB61*Assembly!Q$13+$BC61*Assembly!Q$14+$BD61*Assembly!Q$15+$BE61*Assembly!Q$16+$BF61*Assembly!Q$17+$BG61*Assembly!Q$18+$BH61*Assembly!Q$19+$BI61*Assembly!Q$20+$BJ61*Assembly!Q$21+$BK61*Assembly!Q$22+$BL61*Assembly!Q$23+$BM61*Assembly!Q$24</f>
        <v>#VALUE!</v>
      </c>
      <c r="CE61" s="145" t="e">
        <f>$AS61*Assembly!R$4+$AT61*Assembly!R$5+$AU61*Assembly!R$6+$AV61*Assembly!R$7+$AW61*Assembly!R$8+$AX61*Assembly!R$9+$AY61*Assembly!R$10+$AZ61*Assembly!R$11+$BA61*Assembly!R$12+$BB61*Assembly!R$13+$BC61*Assembly!R$14+$BD61*Assembly!R$15+$BE61*Assembly!R$16+$BF61*Assembly!R$17+$BG61*Assembly!R$18+$BH61*Assembly!R$19+$BI61*Assembly!R$20+$BJ61*Assembly!R$21+$BK61*Assembly!R$22+$BL61*Assembly!R$23+$BM61*Assembly!R$24</f>
        <v>#VALUE!</v>
      </c>
      <c r="CF61" s="140" t="e">
        <f>$AS61*Assembly!S$4+$AT61*Assembly!S$5+$AU61*Assembly!S$6+$AV61*Assembly!S$7+$AW61*Assembly!S$8+$AX61*Assembly!S$9+$AY61*Assembly!S$10+$AZ61*Assembly!S$11+$BA61*Assembly!S$12+$BB61*Assembly!S$13+$BC61*Assembly!S$14+$BD61*Assembly!S$15+$BE61*Assembly!S$16+$BF61*Assembly!S$17+$BG61*Assembly!S$18+$BH61*Assembly!S$19+$BI61*Assembly!S$20+$BJ61*Assembly!S$21+$BK61*Assembly!S$22+$BL61*Assembly!S$23+$BM61*Assembly!S$24</f>
        <v>#VALUE!</v>
      </c>
      <c r="CG61" s="140" t="e">
        <f>$AS61*Assembly!T$4+$AT61*Assembly!T$5+$AU61*Assembly!T$6+$AV61*Assembly!T$7+$AW61*Assembly!T$8+$AX61*Assembly!T$9+$AY61*Assembly!T$10+$AZ61*Assembly!T$11+$BA61*Assembly!T$12+$BB61*Assembly!T$13+$BC61*Assembly!T$14+$BD61*Assembly!T$15+$BE61*Assembly!T$16+$BF61*Assembly!T$17+$BG61*Assembly!T$18+$BH61*Assembly!T$19+$BI61*Assembly!T$20+$BJ61*Assembly!T$21+$BK61*Assembly!T$22+$BL61*Assembly!T$23+$BM61*Assembly!T$24</f>
        <v>#VALUE!</v>
      </c>
      <c r="CH61" s="140" t="e">
        <f>$AS61*Assembly!U$4+$AT61*Assembly!U$5+$AU61*Assembly!U$6+$AV61*Assembly!U$7+$AW61*Assembly!U$8+$AX61*Assembly!U$9+$AY61*Assembly!U$10+$AZ61*Assembly!U$11+$BA61*Assembly!U$12+$BB61*Assembly!U$13+$BC61*Assembly!U$14+$BD61*Assembly!U$15+$BE61*Assembly!U$16+$BF61*Assembly!U$17+$BG61*Assembly!U$18+$BH61*Assembly!U$19+$BI61*Assembly!U$20+$BJ61*Assembly!U$21+$BK61*Assembly!U$22+$BL61*Assembly!U$23+$BM61*Assembly!U$24</f>
        <v>#VALUE!</v>
      </c>
      <c r="CI61" s="145" t="e">
        <f>$AS61*Assembly!V$4+$AT61*Assembly!V$5+$AU61*Assembly!V$6+$AV61*Assembly!V$7+$AW61*Assembly!V$8+$AX61*Assembly!V$9+$AY61*Assembly!V$10+$AZ61*Assembly!V$11+$BA61*Assembly!V$12+$BB61*Assembly!V$13+$BC61*Assembly!V$14+$BD61*Assembly!V$15+$BE61*Assembly!V$16+$BF61*Assembly!V$17+$BG61*Assembly!V$18+$BH61*Assembly!V$19+$BI61*Assembly!V$20+$BJ61*Assembly!V$21+$BK61*Assembly!V$22+$BL61*Assembly!V$23+$BM61*Assembly!V$24</f>
        <v>#VALUE!</v>
      </c>
      <c r="CJ61" s="145" t="e">
        <f>BZ61*Refining!$F$3</f>
        <v>#VALUE!</v>
      </c>
      <c r="CK61" s="145" t="e">
        <f>CA61*Refining!$F$4</f>
        <v>#VALUE!</v>
      </c>
      <c r="CL61" s="145" t="e">
        <f>CB61*Refining!$F$5</f>
        <v>#VALUE!</v>
      </c>
      <c r="CM61" s="145" t="e">
        <f>CC61*Refining!$F$6</f>
        <v>#VALUE!</v>
      </c>
      <c r="CN61" s="145" t="e">
        <f>CD61*Refining!$F$7</f>
        <v>#VALUE!</v>
      </c>
      <c r="CO61" s="145" t="e">
        <f>CE61*Refining!$F$8</f>
        <v>#VALUE!</v>
      </c>
      <c r="CP61" s="145" t="e">
        <f>CF61*Refining!$F$9</f>
        <v>#VALUE!</v>
      </c>
      <c r="CQ61" s="145" t="e">
        <f>CG61*Refining!$F$10</f>
        <v>#VALUE!</v>
      </c>
      <c r="CR61" s="145" t="e">
        <f>CH61*Refining!$F$11</f>
        <v>#VALUE!</v>
      </c>
      <c r="CS61" s="145" t="e">
        <f>CI61*Refining!$F$12</f>
        <v>#VALUE!</v>
      </c>
      <c r="CT61" s="185" t="e">
        <f t="shared" ref="CT61:DM61" si="247">IF(BZ61 = 0, "", BZ61)</f>
        <v>#VALUE!</v>
      </c>
      <c r="CU61" s="186" t="e">
        <f t="shared" si="247"/>
        <v>#VALUE!</v>
      </c>
      <c r="CV61" s="186" t="e">
        <f t="shared" si="247"/>
        <v>#VALUE!</v>
      </c>
      <c r="CW61" s="186" t="e">
        <f t="shared" si="247"/>
        <v>#VALUE!</v>
      </c>
      <c r="CX61" s="186" t="e">
        <f t="shared" si="247"/>
        <v>#VALUE!</v>
      </c>
      <c r="CY61" s="186" t="e">
        <f t="shared" si="247"/>
        <v>#VALUE!</v>
      </c>
      <c r="CZ61" s="186" t="e">
        <f t="shared" si="247"/>
        <v>#VALUE!</v>
      </c>
      <c r="DA61" s="186" t="e">
        <f t="shared" si="247"/>
        <v>#VALUE!</v>
      </c>
      <c r="DB61" s="186" t="e">
        <f t="shared" si="247"/>
        <v>#VALUE!</v>
      </c>
      <c r="DC61" s="187" t="e">
        <f t="shared" si="247"/>
        <v>#VALUE!</v>
      </c>
      <c r="DD61" s="185" t="e">
        <f t="shared" si="247"/>
        <v>#VALUE!</v>
      </c>
      <c r="DE61" s="186" t="e">
        <f t="shared" si="247"/>
        <v>#VALUE!</v>
      </c>
      <c r="DF61" s="186" t="e">
        <f t="shared" si="247"/>
        <v>#VALUE!</v>
      </c>
      <c r="DG61" s="186" t="e">
        <f t="shared" si="247"/>
        <v>#VALUE!</v>
      </c>
      <c r="DH61" s="211" t="e">
        <f t="shared" si="247"/>
        <v>#VALUE!</v>
      </c>
      <c r="DI61" s="186" t="e">
        <f t="shared" si="247"/>
        <v>#VALUE!</v>
      </c>
      <c r="DJ61" s="186" t="e">
        <f t="shared" si="247"/>
        <v>#VALUE!</v>
      </c>
      <c r="DK61" s="186" t="e">
        <f t="shared" si="247"/>
        <v>#VALUE!</v>
      </c>
      <c r="DL61" s="186" t="e">
        <f t="shared" si="247"/>
        <v>#VALUE!</v>
      </c>
      <c r="DM61" s="187" t="e">
        <f t="shared" si="247"/>
        <v>#VALUE!</v>
      </c>
      <c r="DN61" s="185" t="e">
        <f t="shared" si="11"/>
        <v>#VALUE!</v>
      </c>
      <c r="DO61" s="189" t="e">
        <f t="shared" si="12"/>
        <v>#VALUE!</v>
      </c>
      <c r="DP61" s="120" t="e">
        <f t="shared" si="13"/>
        <v>#VALUE!</v>
      </c>
      <c r="DQ61" s="133" t="e">
        <f>CT61*'Ores &amp; Ingots'!$C$3+CU61*'Ores &amp; Ingots'!$C$4+CV61*'Ores &amp; Ingots'!$C$5+CW61*'Ores &amp; Ingots'!$C$6+CX61*'Ores &amp; Ingots'!$C$7+CY61*'Ores &amp; Ingots'!$C$8+CZ61*'Ores &amp; Ingots'!$C$9+DA61*'Ores &amp; Ingots'!$C$10+DB61*'Ores &amp; Ingots'!$C$11+DC61*'Ores &amp; Ingots'!$C$12</f>
        <v>#VALUE!</v>
      </c>
      <c r="DR61" s="133" t="e">
        <f>DD61*'Ores &amp; Ingots'!$B$3+DE61*'Ores &amp; Ingots'!$B$4+DF61*'Ores &amp; Ingots'!$B$5+DG61*'Ores &amp; Ingots'!$B$6+DH61*'Ores &amp; Ingots'!$B$7+DI61*'Ores &amp; Ingots'!$B$8+DJ61*'Ores &amp; Ingots'!$B$9+DK61*'Ores &amp; Ingots'!$B$10+DL61*'Ores &amp; Ingots'!$B$11+DM61*'Ores &amp; Ingots'!$B$12</f>
        <v>#VALUE!</v>
      </c>
      <c r="DS61" s="189" t="e">
        <f>CT61*Refining!$G$3+CU61*Refining!$G$4+CV61*Refining!$G$5+CW61*Refining!$G$6+CX61*Refining!$G$7+CY61*Refining!$G$8+CZ61*Refining!$G$9+DA61*Refining!$G$10+DB61*Refining!$G$11+DC61*Refining!$G$12</f>
        <v>#VALUE!</v>
      </c>
      <c r="DT61" s="189" t="e">
        <f t="shared" si="14"/>
        <v>#VALUE!</v>
      </c>
      <c r="DU61" s="192" t="e">
        <f t="shared" si="15"/>
        <v>#VALUE!</v>
      </c>
      <c r="DV61" s="185" t="e">
        <f t="shared" si="16"/>
        <v>#VALUE!</v>
      </c>
      <c r="DW61" s="194" t="e">
        <f t="shared" ref="DW61:DX61" si="248">DV61/60</f>
        <v>#VALUE!</v>
      </c>
      <c r="DX61" s="194" t="e">
        <f t="shared" si="248"/>
        <v>#VALUE!</v>
      </c>
      <c r="DY61" s="185" t="e">
        <f t="shared" si="18"/>
        <v>#VALUE!</v>
      </c>
      <c r="DZ61" s="194" t="e">
        <f t="shared" ref="DZ61:EA61" si="249">DY61/1000</f>
        <v>#VALUE!</v>
      </c>
      <c r="EA61" s="196" t="e">
        <f t="shared" si="249"/>
        <v>#VALUE!</v>
      </c>
      <c r="EB61" s="130" t="e">
        <f t="shared" si="20"/>
        <v>#VALUE!</v>
      </c>
      <c r="EC61" s="132" t="e">
        <f t="shared" si="21"/>
        <v>#VALUE!</v>
      </c>
      <c r="ED61" s="133">
        <v>324</v>
      </c>
    </row>
    <row r="62" spans="1:134" ht="12.75" x14ac:dyDescent="0.2">
      <c r="A62" s="864"/>
      <c r="B62" s="135" t="s">
        <v>287</v>
      </c>
      <c r="C62" s="137" t="s">
        <v>156</v>
      </c>
      <c r="D62" s="137">
        <v>1</v>
      </c>
      <c r="E62" s="137">
        <v>1</v>
      </c>
      <c r="F62" s="137">
        <v>1</v>
      </c>
      <c r="G62" s="154">
        <f t="shared" si="0"/>
        <v>15.625</v>
      </c>
      <c r="H62" s="156">
        <v>8</v>
      </c>
      <c r="I62" s="156">
        <v>8</v>
      </c>
      <c r="J62" s="156">
        <f>H62/Main!$D$9</f>
        <v>1.6</v>
      </c>
      <c r="K62" s="156">
        <f>I62/Main!$D$10</f>
        <v>4</v>
      </c>
      <c r="L62" s="156">
        <f t="shared" si="1"/>
        <v>2.5</v>
      </c>
      <c r="M62" s="156">
        <v>1</v>
      </c>
      <c r="N62" s="159"/>
      <c r="O62" s="159"/>
      <c r="P62" s="164"/>
      <c r="Q62" s="159"/>
      <c r="R62" s="166"/>
      <c r="S62" s="159"/>
      <c r="T62" s="166"/>
      <c r="U62" s="170"/>
      <c r="V62" s="159"/>
      <c r="W62" s="364" t="s">
        <v>220</v>
      </c>
      <c r="X62" s="133">
        <v>0</v>
      </c>
      <c r="Y62" s="133">
        <v>25</v>
      </c>
      <c r="Z62" s="133">
        <v>4</v>
      </c>
      <c r="AA62" s="133">
        <v>0</v>
      </c>
      <c r="AB62" s="167">
        <v>10</v>
      </c>
      <c r="AC62" s="133">
        <v>0</v>
      </c>
      <c r="AD62" s="133">
        <v>0</v>
      </c>
      <c r="AE62" s="133">
        <v>0</v>
      </c>
      <c r="AF62" s="133">
        <v>0</v>
      </c>
      <c r="AG62" s="133">
        <v>0</v>
      </c>
      <c r="AH62" s="133">
        <v>0</v>
      </c>
      <c r="AI62" s="133">
        <v>0</v>
      </c>
      <c r="AJ62" s="133">
        <v>0</v>
      </c>
      <c r="AK62" s="133">
        <v>0</v>
      </c>
      <c r="AL62" s="133">
        <v>0</v>
      </c>
      <c r="AM62" s="133">
        <v>0</v>
      </c>
      <c r="AN62" s="133">
        <v>0</v>
      </c>
      <c r="AO62" s="133">
        <v>0</v>
      </c>
      <c r="AP62" s="133">
        <v>0</v>
      </c>
      <c r="AQ62" s="133">
        <v>0</v>
      </c>
      <c r="AR62" s="133">
        <v>0</v>
      </c>
      <c r="AS62" s="161" t="str">
        <f t="shared" ref="AS62:BM62" si="250">IF(X62 = 0, "", X62)</f>
        <v/>
      </c>
      <c r="AT62" s="133">
        <f t="shared" si="250"/>
        <v>25</v>
      </c>
      <c r="AU62" s="133">
        <f t="shared" si="250"/>
        <v>4</v>
      </c>
      <c r="AV62" s="137" t="str">
        <f t="shared" si="250"/>
        <v/>
      </c>
      <c r="AW62" s="167">
        <f t="shared" si="250"/>
        <v>10</v>
      </c>
      <c r="AX62" s="137" t="str">
        <f t="shared" si="250"/>
        <v/>
      </c>
      <c r="AY62" s="137" t="str">
        <f t="shared" si="250"/>
        <v/>
      </c>
      <c r="AZ62" s="137" t="str">
        <f t="shared" si="250"/>
        <v/>
      </c>
      <c r="BA62" s="137" t="str">
        <f t="shared" si="250"/>
        <v/>
      </c>
      <c r="BB62" s="137" t="str">
        <f t="shared" si="250"/>
        <v/>
      </c>
      <c r="BC62" s="137" t="str">
        <f t="shared" si="250"/>
        <v/>
      </c>
      <c r="BD62" s="137" t="str">
        <f t="shared" si="250"/>
        <v/>
      </c>
      <c r="BE62" s="137" t="str">
        <f t="shared" si="250"/>
        <v/>
      </c>
      <c r="BF62" s="137" t="str">
        <f t="shared" si="250"/>
        <v/>
      </c>
      <c r="BG62" s="137" t="str">
        <f t="shared" si="250"/>
        <v/>
      </c>
      <c r="BH62" s="137" t="str">
        <f t="shared" si="250"/>
        <v/>
      </c>
      <c r="BI62" s="137" t="str">
        <f t="shared" si="250"/>
        <v/>
      </c>
      <c r="BJ62" s="137" t="str">
        <f t="shared" si="250"/>
        <v/>
      </c>
      <c r="BK62" s="137" t="str">
        <f t="shared" si="250"/>
        <v/>
      </c>
      <c r="BL62" s="137" t="str">
        <f t="shared" si="250"/>
        <v/>
      </c>
      <c r="BM62" s="169" t="str">
        <f t="shared" si="250"/>
        <v/>
      </c>
      <c r="BN62" s="174" t="e">
        <f>$AS62*Assembly!Z$4+$AT62*Assembly!Z$5+$AU62*Assembly!Z$6+$AV62*Assembly!Z$7+$AW62*Assembly!Z$8+$AX62*Assembly!Z$9+$AY62*Assembly!Z$10+$AZ62*Assembly!Z$11+$BA62*Assembly!Z$12+$BB62*Assembly!Z$13+$BC62*Assembly!Z$14+$BD62*Assembly!Z$15+$BE62*Assembly!Z$16+$BF62*Assembly!Z$17+$BG62*Assembly!Z$18+$BH62*Assembly!Z$19+$BI62*Assembly!Z$20+$BJ62*Assembly!Z$21+$BK62*Assembly!Z$22+$BL62*Assembly!Z$23+$BM62*Assembly!Z$24</f>
        <v>#VALUE!</v>
      </c>
      <c r="BO62" s="133" t="e">
        <f t="shared" si="3"/>
        <v>#VALUE!</v>
      </c>
      <c r="BP62" s="133"/>
      <c r="BQ62" s="133" t="e">
        <f>$AS62*Assembly!AD$4+$AT62*Assembly!AD$5+$AU62*Assembly!AD$6+$AV62*Assembly!AD$7+$AW62*Assembly!AD$8+$AX62*Assembly!AD$9+$AY62*Assembly!AD$10+$AZ62*Assembly!AD$11+$BA62*Assembly!AD$12+$BB62*Assembly!AD$13+$BC62*Assembly!AD$14+$BD62*Assembly!AD$15+$BE62*Assembly!AD$16+$BF62*Assembly!AD$17+$BG62*Assembly!AD$18+$BH62*Assembly!AD$19+$BI62*Assembly!AD$20+$BJ62*Assembly!AD$21+$BK62*Assembly!AD$22+$BL62*Assembly!AD$23+$BM62*Assembly!AD$24</f>
        <v>#VALUE!</v>
      </c>
      <c r="BR62" s="177" t="e">
        <f t="shared" si="4"/>
        <v>#VALUE!</v>
      </c>
      <c r="BS62" s="178" t="e">
        <f t="shared" si="5"/>
        <v>#VALUE!</v>
      </c>
      <c r="BT62" s="179" t="e">
        <f t="shared" si="6"/>
        <v>#VALUE!</v>
      </c>
      <c r="BU62" s="178" t="e">
        <f t="shared" si="7"/>
        <v>#VALUE!</v>
      </c>
      <c r="BV62" s="133" t="e">
        <f>$AS62*Assembly!Y$4+$AT62*Assembly!Y$5+$AU62*Assembly!Y$6+$AV62*Assembly!Y$7+$AW62*Assembly!Y$8+$AX62*Assembly!Y$9+$AY62*Assembly!Y$10+$AZ62*Assembly!Y$11+$BA62*Assembly!Y$12+$BB62*Assembly!Y$13+$BC62*Assembly!Y$14+$BD62*Assembly!Y$15+$BE62*Assembly!Y$16+$BF62*Assembly!Y$17+$BG62*Assembly!Y$18+$BH62*Assembly!Y$19+$BI62*Assembly!Y$20+$BJ62*Assembly!Y$21+$BK62*Assembly!Y$22+$BL62*Assembly!Y$23+$BM62*Assembly!Y$24</f>
        <v>#VALUE!</v>
      </c>
      <c r="BW62" s="133" t="e">
        <f t="shared" si="8"/>
        <v>#VALUE!</v>
      </c>
      <c r="BX62" s="130" t="e">
        <f t="shared" si="9"/>
        <v>#VALUE!</v>
      </c>
      <c r="BY62" s="183" t="e">
        <f>$AS62*Assembly!AC$4+$AT62*Assembly!AC$5+$AU62*Assembly!AC$6+$AV62*Assembly!AC$7+$AW62*Assembly!AC$8+$AX62*Assembly!AC$9+$AY62*Assembly!AC$10+$AZ62*Assembly!AC$11+$BA62*Assembly!AC$12+$BB62*Assembly!AC$13+$BC62*Assembly!AC$14+$BD62*Assembly!AC$15+$BE62*Assembly!AC$16+$BF62*Assembly!AC$17+$BG62*Assembly!AC$18+$BH62*Assembly!AC$19+$BI62*Assembly!AC$20+$BJ62*Assembly!AC$21+$BK62*Assembly!AC$22+$BL62*Assembly!AC$23+$BM62*Assembly!AC$24</f>
        <v>#VALUE!</v>
      </c>
      <c r="BZ62" s="164" t="e">
        <f>$AS62*Assembly!M$4+$AT62*Assembly!M$5+$AU62*Assembly!M$6+$AV62*Assembly!M$7+$AW62*Assembly!M$8+$AX62*Assembly!M$9+$AY62*Assembly!M$10+$AZ62*Assembly!M$11+$BA62*Assembly!M$12+$BB62*Assembly!M$13+$BC62*Assembly!M$14+$BD62*Assembly!M$15+$BE62*Assembly!M$16+$BF62*Assembly!M$17+$BG62*Assembly!M$18+$BH62*Assembly!M$19+$BI62*Assembly!M$20+$BJ62*Assembly!M$21+$BK62*Assembly!M$22+$BL62*Assembly!M$23+$BM62*Assembly!M$24</f>
        <v>#VALUE!</v>
      </c>
      <c r="CA62" s="164" t="e">
        <f>$AS62*Assembly!N$4+$AT62*Assembly!N$5+$AU62*Assembly!N$6+$AV62*Assembly!N$7+$AW62*Assembly!N$8+$AX62*Assembly!N$9+$AY62*Assembly!N$10+$AZ62*Assembly!N$11+$BA62*Assembly!N$12+$BB62*Assembly!N$13+$BC62*Assembly!N$14+$BD62*Assembly!N$15+$BE62*Assembly!N$16+$BF62*Assembly!N$17+$BG62*Assembly!N$18+$BH62*Assembly!N$19+$BI62*Assembly!N$20+$BJ62*Assembly!N$21+$BK62*Assembly!N$22+$BL62*Assembly!N$23+$BM62*Assembly!N$24</f>
        <v>#VALUE!</v>
      </c>
      <c r="CB62" s="164" t="e">
        <f>$AS62*Assembly!O$4+$AT62*Assembly!O$5+$AU62*Assembly!O$6+$AV62*Assembly!O$7+$AW62*Assembly!O$8+$AX62*Assembly!O$9+$AY62*Assembly!O$10+$AZ62*Assembly!O$11+$BA62*Assembly!O$12+$BB62*Assembly!O$13+$BC62*Assembly!O$14+$BD62*Assembly!O$15+$BE62*Assembly!O$16+$BF62*Assembly!O$17+$BG62*Assembly!O$18+$BH62*Assembly!O$19+$BI62*Assembly!O$20+$BJ62*Assembly!O$21+$BK62*Assembly!O$22+$BL62*Assembly!O$23+$BM62*Assembly!O$24</f>
        <v>#VALUE!</v>
      </c>
      <c r="CC62" s="156" t="e">
        <f>$AS62*Assembly!P$4+$AT62*Assembly!P$5+$AU62*Assembly!P$6+$AV62*Assembly!P$7+$AW62*Assembly!P$8+$AX62*Assembly!P$9+$AY62*Assembly!P$10+$AZ62*Assembly!P$11+$BA62*Assembly!P$12+$BB62*Assembly!P$13+$BC62*Assembly!P$14+$BD62*Assembly!P$15+$BE62*Assembly!P$16+$BF62*Assembly!P$17+$BG62*Assembly!P$18+$BH62*Assembly!P$19+$BI62*Assembly!P$20+$BJ62*Assembly!P$21+$BK62*Assembly!P$22+$BL62*Assembly!P$23+$BM62*Assembly!P$24</f>
        <v>#VALUE!</v>
      </c>
      <c r="CD62" s="156" t="e">
        <f>$AS62*Assembly!Q$4+$AT62*Assembly!Q$5+$AU62*Assembly!Q$6+$AV62*Assembly!Q$7+$AW62*Assembly!Q$8+$AX62*Assembly!Q$9+$AY62*Assembly!Q$10+$AZ62*Assembly!Q$11+$BA62*Assembly!Q$12+$BB62*Assembly!Q$13+$BC62*Assembly!Q$14+$BD62*Assembly!Q$15+$BE62*Assembly!Q$16+$BF62*Assembly!Q$17+$BG62*Assembly!Q$18+$BH62*Assembly!Q$19+$BI62*Assembly!Q$20+$BJ62*Assembly!Q$21+$BK62*Assembly!Q$22+$BL62*Assembly!Q$23+$BM62*Assembly!Q$24</f>
        <v>#VALUE!</v>
      </c>
      <c r="CE62" s="164" t="e">
        <f>$AS62*Assembly!R$4+$AT62*Assembly!R$5+$AU62*Assembly!R$6+$AV62*Assembly!R$7+$AW62*Assembly!R$8+$AX62*Assembly!R$9+$AY62*Assembly!R$10+$AZ62*Assembly!R$11+$BA62*Assembly!R$12+$BB62*Assembly!R$13+$BC62*Assembly!R$14+$BD62*Assembly!R$15+$BE62*Assembly!R$16+$BF62*Assembly!R$17+$BG62*Assembly!R$18+$BH62*Assembly!R$19+$BI62*Assembly!R$20+$BJ62*Assembly!R$21+$BK62*Assembly!R$22+$BL62*Assembly!R$23+$BM62*Assembly!R$24</f>
        <v>#VALUE!</v>
      </c>
      <c r="CF62" s="156" t="e">
        <f>$AS62*Assembly!S$4+$AT62*Assembly!S$5+$AU62*Assembly!S$6+$AV62*Assembly!S$7+$AW62*Assembly!S$8+$AX62*Assembly!S$9+$AY62*Assembly!S$10+$AZ62*Assembly!S$11+$BA62*Assembly!S$12+$BB62*Assembly!S$13+$BC62*Assembly!S$14+$BD62*Assembly!S$15+$BE62*Assembly!S$16+$BF62*Assembly!S$17+$BG62*Assembly!S$18+$BH62*Assembly!S$19+$BI62*Assembly!S$20+$BJ62*Assembly!S$21+$BK62*Assembly!S$22+$BL62*Assembly!S$23+$BM62*Assembly!S$24</f>
        <v>#VALUE!</v>
      </c>
      <c r="CG62" s="156" t="e">
        <f>$AS62*Assembly!T$4+$AT62*Assembly!T$5+$AU62*Assembly!T$6+$AV62*Assembly!T$7+$AW62*Assembly!T$8+$AX62*Assembly!T$9+$AY62*Assembly!T$10+$AZ62*Assembly!T$11+$BA62*Assembly!T$12+$BB62*Assembly!T$13+$BC62*Assembly!T$14+$BD62*Assembly!T$15+$BE62*Assembly!T$16+$BF62*Assembly!T$17+$BG62*Assembly!T$18+$BH62*Assembly!T$19+$BI62*Assembly!T$20+$BJ62*Assembly!T$21+$BK62*Assembly!T$22+$BL62*Assembly!T$23+$BM62*Assembly!T$24</f>
        <v>#VALUE!</v>
      </c>
      <c r="CH62" s="156" t="e">
        <f>$AS62*Assembly!U$4+$AT62*Assembly!U$5+$AU62*Assembly!U$6+$AV62*Assembly!U$7+$AW62*Assembly!U$8+$AX62*Assembly!U$9+$AY62*Assembly!U$10+$AZ62*Assembly!U$11+$BA62*Assembly!U$12+$BB62*Assembly!U$13+$BC62*Assembly!U$14+$BD62*Assembly!U$15+$BE62*Assembly!U$16+$BF62*Assembly!U$17+$BG62*Assembly!U$18+$BH62*Assembly!U$19+$BI62*Assembly!U$20+$BJ62*Assembly!U$21+$BK62*Assembly!U$22+$BL62*Assembly!U$23+$BM62*Assembly!U$24</f>
        <v>#VALUE!</v>
      </c>
      <c r="CI62" s="164" t="e">
        <f>$AS62*Assembly!V$4+$AT62*Assembly!V$5+$AU62*Assembly!V$6+$AV62*Assembly!V$7+$AW62*Assembly!V$8+$AX62*Assembly!V$9+$AY62*Assembly!V$10+$AZ62*Assembly!V$11+$BA62*Assembly!V$12+$BB62*Assembly!V$13+$BC62*Assembly!V$14+$BD62*Assembly!V$15+$BE62*Assembly!V$16+$BF62*Assembly!V$17+$BG62*Assembly!V$18+$BH62*Assembly!V$19+$BI62*Assembly!V$20+$BJ62*Assembly!V$21+$BK62*Assembly!V$22+$BL62*Assembly!V$23+$BM62*Assembly!V$24</f>
        <v>#VALUE!</v>
      </c>
      <c r="CJ62" s="164" t="e">
        <f>BZ62*Refining!$F$3</f>
        <v>#VALUE!</v>
      </c>
      <c r="CK62" s="164" t="e">
        <f>CA62*Refining!$F$4</f>
        <v>#VALUE!</v>
      </c>
      <c r="CL62" s="164" t="e">
        <f>CB62*Refining!$F$5</f>
        <v>#VALUE!</v>
      </c>
      <c r="CM62" s="164" t="e">
        <f>CC62*Refining!$F$6</f>
        <v>#VALUE!</v>
      </c>
      <c r="CN62" s="164" t="e">
        <f>CD62*Refining!$F$7</f>
        <v>#VALUE!</v>
      </c>
      <c r="CO62" s="164" t="e">
        <f>CE62*Refining!$F$8</f>
        <v>#VALUE!</v>
      </c>
      <c r="CP62" s="164" t="e">
        <f>CF62*Refining!$F$9</f>
        <v>#VALUE!</v>
      </c>
      <c r="CQ62" s="164" t="e">
        <f>CG62*Refining!$F$10</f>
        <v>#VALUE!</v>
      </c>
      <c r="CR62" s="164" t="e">
        <f>CH62*Refining!$F$11</f>
        <v>#VALUE!</v>
      </c>
      <c r="CS62" s="164" t="e">
        <f>CI62*Refining!$F$12</f>
        <v>#VALUE!</v>
      </c>
      <c r="CT62" s="185" t="e">
        <f t="shared" ref="CT62:DM62" si="251">IF(BZ62 = 0, "", BZ62)</f>
        <v>#VALUE!</v>
      </c>
      <c r="CU62" s="186" t="e">
        <f t="shared" si="251"/>
        <v>#VALUE!</v>
      </c>
      <c r="CV62" s="186" t="e">
        <f t="shared" si="251"/>
        <v>#VALUE!</v>
      </c>
      <c r="CW62" s="186" t="e">
        <f t="shared" si="251"/>
        <v>#VALUE!</v>
      </c>
      <c r="CX62" s="186" t="e">
        <f t="shared" si="251"/>
        <v>#VALUE!</v>
      </c>
      <c r="CY62" s="186" t="e">
        <f t="shared" si="251"/>
        <v>#VALUE!</v>
      </c>
      <c r="CZ62" s="186" t="e">
        <f t="shared" si="251"/>
        <v>#VALUE!</v>
      </c>
      <c r="DA62" s="186" t="e">
        <f t="shared" si="251"/>
        <v>#VALUE!</v>
      </c>
      <c r="DB62" s="186" t="e">
        <f t="shared" si="251"/>
        <v>#VALUE!</v>
      </c>
      <c r="DC62" s="187" t="e">
        <f t="shared" si="251"/>
        <v>#VALUE!</v>
      </c>
      <c r="DD62" s="185" t="e">
        <f t="shared" si="251"/>
        <v>#VALUE!</v>
      </c>
      <c r="DE62" s="186" t="e">
        <f t="shared" si="251"/>
        <v>#VALUE!</v>
      </c>
      <c r="DF62" s="186" t="e">
        <f t="shared" si="251"/>
        <v>#VALUE!</v>
      </c>
      <c r="DG62" s="186" t="e">
        <f t="shared" si="251"/>
        <v>#VALUE!</v>
      </c>
      <c r="DH62" s="211" t="e">
        <f t="shared" si="251"/>
        <v>#VALUE!</v>
      </c>
      <c r="DI62" s="186" t="e">
        <f t="shared" si="251"/>
        <v>#VALUE!</v>
      </c>
      <c r="DJ62" s="186" t="e">
        <f t="shared" si="251"/>
        <v>#VALUE!</v>
      </c>
      <c r="DK62" s="186" t="e">
        <f t="shared" si="251"/>
        <v>#VALUE!</v>
      </c>
      <c r="DL62" s="186" t="e">
        <f t="shared" si="251"/>
        <v>#VALUE!</v>
      </c>
      <c r="DM62" s="187" t="e">
        <f t="shared" si="251"/>
        <v>#VALUE!</v>
      </c>
      <c r="DN62" s="185" t="e">
        <f t="shared" si="11"/>
        <v>#VALUE!</v>
      </c>
      <c r="DO62" s="189" t="e">
        <f t="shared" si="12"/>
        <v>#VALUE!</v>
      </c>
      <c r="DP62" s="120" t="e">
        <f t="shared" si="13"/>
        <v>#VALUE!</v>
      </c>
      <c r="DQ62" s="133" t="e">
        <f>CT62*'Ores &amp; Ingots'!$C$3+CU62*'Ores &amp; Ingots'!$C$4+CV62*'Ores &amp; Ingots'!$C$5+CW62*'Ores &amp; Ingots'!$C$6+CX62*'Ores &amp; Ingots'!$C$7+CY62*'Ores &amp; Ingots'!$C$8+CZ62*'Ores &amp; Ingots'!$C$9+DA62*'Ores &amp; Ingots'!$C$10+DB62*'Ores &amp; Ingots'!$C$11+DC62*'Ores &amp; Ingots'!$C$12</f>
        <v>#VALUE!</v>
      </c>
      <c r="DR62" s="133" t="e">
        <f>DD62*'Ores &amp; Ingots'!$B$3+DE62*'Ores &amp; Ingots'!$B$4+DF62*'Ores &amp; Ingots'!$B$5+DG62*'Ores &amp; Ingots'!$B$6+DH62*'Ores &amp; Ingots'!$B$7+DI62*'Ores &amp; Ingots'!$B$8+DJ62*'Ores &amp; Ingots'!$B$9+DK62*'Ores &amp; Ingots'!$B$10+DL62*'Ores &amp; Ingots'!$B$11+DM62*'Ores &amp; Ingots'!$B$12</f>
        <v>#VALUE!</v>
      </c>
      <c r="DS62" s="189" t="e">
        <f>CT62*Refining!$G$3+CU62*Refining!$G$4+CV62*Refining!$G$5+CW62*Refining!$G$6+CX62*Refining!$G$7+CY62*Refining!$G$8+CZ62*Refining!$G$9+DA62*Refining!$G$10+DB62*Refining!$G$11+DC62*Refining!$G$12</f>
        <v>#VALUE!</v>
      </c>
      <c r="DT62" s="189" t="e">
        <f t="shared" si="14"/>
        <v>#VALUE!</v>
      </c>
      <c r="DU62" s="192" t="e">
        <f t="shared" si="15"/>
        <v>#VALUE!</v>
      </c>
      <c r="DV62" s="185" t="e">
        <f t="shared" si="16"/>
        <v>#VALUE!</v>
      </c>
      <c r="DW62" s="194" t="e">
        <f t="shared" ref="DW62:DX62" si="252">DV62/60</f>
        <v>#VALUE!</v>
      </c>
      <c r="DX62" s="194" t="e">
        <f t="shared" si="252"/>
        <v>#VALUE!</v>
      </c>
      <c r="DY62" s="185" t="e">
        <f t="shared" si="18"/>
        <v>#VALUE!</v>
      </c>
      <c r="DZ62" s="194" t="e">
        <f t="shared" ref="DZ62:EA62" si="253">DY62/1000</f>
        <v>#VALUE!</v>
      </c>
      <c r="EA62" s="196" t="e">
        <f t="shared" si="253"/>
        <v>#VALUE!</v>
      </c>
      <c r="EB62" s="130" t="e">
        <f t="shared" si="20"/>
        <v>#VALUE!</v>
      </c>
      <c r="EC62" s="132" t="e">
        <f t="shared" si="21"/>
        <v>#VALUE!</v>
      </c>
      <c r="ED62" s="133">
        <v>52</v>
      </c>
    </row>
    <row r="63" spans="1:134" ht="12.75" x14ac:dyDescent="0.2">
      <c r="A63" s="864"/>
      <c r="B63" s="135" t="s">
        <v>288</v>
      </c>
      <c r="C63" s="137" t="s">
        <v>156</v>
      </c>
      <c r="D63" s="137">
        <v>1</v>
      </c>
      <c r="E63" s="137">
        <v>1</v>
      </c>
      <c r="F63" s="137">
        <v>1</v>
      </c>
      <c r="G63" s="139">
        <f t="shared" si="0"/>
        <v>15.625</v>
      </c>
      <c r="H63" s="140">
        <v>24</v>
      </c>
      <c r="I63" s="140">
        <v>36</v>
      </c>
      <c r="J63" s="140">
        <f>H63/Main!$D$9</f>
        <v>4.8</v>
      </c>
      <c r="K63" s="140">
        <f>I63/Main!$D$10</f>
        <v>18</v>
      </c>
      <c r="L63" s="140">
        <f t="shared" si="1"/>
        <v>3.75</v>
      </c>
      <c r="M63" s="140">
        <v>1</v>
      </c>
      <c r="N63" s="145" t="s">
        <v>28</v>
      </c>
      <c r="O63" s="145" t="s">
        <v>28</v>
      </c>
      <c r="P63" s="145"/>
      <c r="Q63" s="143"/>
      <c r="R63" s="146"/>
      <c r="S63" s="143"/>
      <c r="T63" s="146"/>
      <c r="U63" s="198"/>
      <c r="V63" s="143"/>
      <c r="W63" s="362" t="s">
        <v>240</v>
      </c>
      <c r="X63" s="133">
        <v>8</v>
      </c>
      <c r="Y63" s="133">
        <v>10</v>
      </c>
      <c r="Z63" s="133">
        <v>4</v>
      </c>
      <c r="AA63" s="133">
        <v>0</v>
      </c>
      <c r="AB63" s="133">
        <v>40</v>
      </c>
      <c r="AC63" s="133">
        <v>0</v>
      </c>
      <c r="AD63" s="133">
        <v>2</v>
      </c>
      <c r="AE63" s="167">
        <v>2</v>
      </c>
      <c r="AF63" s="133">
        <v>1</v>
      </c>
      <c r="AG63" s="133">
        <v>0</v>
      </c>
      <c r="AH63" s="133">
        <v>0</v>
      </c>
      <c r="AI63" s="133">
        <v>0</v>
      </c>
      <c r="AJ63" s="133">
        <v>0</v>
      </c>
      <c r="AK63" s="133">
        <v>0</v>
      </c>
      <c r="AL63" s="133">
        <v>0</v>
      </c>
      <c r="AM63" s="133">
        <v>0</v>
      </c>
      <c r="AN63" s="133">
        <v>0</v>
      </c>
      <c r="AO63" s="133">
        <v>0</v>
      </c>
      <c r="AP63" s="133">
        <v>0</v>
      </c>
      <c r="AQ63" s="133">
        <v>0</v>
      </c>
      <c r="AR63" s="133">
        <v>0</v>
      </c>
      <c r="AS63" s="174">
        <f t="shared" ref="AS63:BM63" si="254">IF(X63 = 0, "", X63)</f>
        <v>8</v>
      </c>
      <c r="AT63" s="133">
        <f t="shared" si="254"/>
        <v>10</v>
      </c>
      <c r="AU63" s="133">
        <f t="shared" si="254"/>
        <v>4</v>
      </c>
      <c r="AV63" s="137" t="str">
        <f t="shared" si="254"/>
        <v/>
      </c>
      <c r="AW63" s="167">
        <f t="shared" si="254"/>
        <v>40</v>
      </c>
      <c r="AX63" s="137" t="str">
        <f t="shared" si="254"/>
        <v/>
      </c>
      <c r="AY63" s="133">
        <f t="shared" si="254"/>
        <v>2</v>
      </c>
      <c r="AZ63" s="133">
        <f t="shared" si="254"/>
        <v>2</v>
      </c>
      <c r="BA63" s="133">
        <f t="shared" si="254"/>
        <v>1</v>
      </c>
      <c r="BB63" s="137" t="str">
        <f t="shared" si="254"/>
        <v/>
      </c>
      <c r="BC63" s="137" t="str">
        <f t="shared" si="254"/>
        <v/>
      </c>
      <c r="BD63" s="137" t="str">
        <f t="shared" si="254"/>
        <v/>
      </c>
      <c r="BE63" s="137" t="str">
        <f t="shared" si="254"/>
        <v/>
      </c>
      <c r="BF63" s="137" t="str">
        <f t="shared" si="254"/>
        <v/>
      </c>
      <c r="BG63" s="137" t="str">
        <f t="shared" si="254"/>
        <v/>
      </c>
      <c r="BH63" s="137" t="str">
        <f t="shared" si="254"/>
        <v/>
      </c>
      <c r="BI63" s="137" t="str">
        <f t="shared" si="254"/>
        <v/>
      </c>
      <c r="BJ63" s="137" t="str">
        <f t="shared" si="254"/>
        <v/>
      </c>
      <c r="BK63" s="137" t="str">
        <f t="shared" si="254"/>
        <v/>
      </c>
      <c r="BL63" s="137" t="str">
        <f t="shared" si="254"/>
        <v/>
      </c>
      <c r="BM63" s="169" t="str">
        <f t="shared" si="254"/>
        <v/>
      </c>
      <c r="BN63" s="174" t="e">
        <f>$AS63*Assembly!Z$4+$AT63*Assembly!Z$5+$AU63*Assembly!Z$6+$AV63*Assembly!Z$7+$AW63*Assembly!Z$8+$AX63*Assembly!Z$9+$AY63*Assembly!Z$10+$AZ63*Assembly!Z$11+$BA63*Assembly!Z$12+$BB63*Assembly!Z$13+$BC63*Assembly!Z$14+$BD63*Assembly!Z$15+$BE63*Assembly!Z$16+$BF63*Assembly!Z$17+$BG63*Assembly!Z$18+$BH63*Assembly!Z$19+$BI63*Assembly!Z$20+$BJ63*Assembly!Z$21+$BK63*Assembly!Z$22+$BL63*Assembly!Z$23+$BM63*Assembly!Z$24</f>
        <v>#VALUE!</v>
      </c>
      <c r="BO63" s="133" t="e">
        <f t="shared" si="3"/>
        <v>#VALUE!</v>
      </c>
      <c r="BP63" s="133"/>
      <c r="BQ63" s="133" t="e">
        <f>$AS63*Assembly!AD$4+$AT63*Assembly!AD$5+$AU63*Assembly!AD$6+$AV63*Assembly!AD$7+$AW63*Assembly!AD$8+$AX63*Assembly!AD$9+$AY63*Assembly!AD$10+$AZ63*Assembly!AD$11+$BA63*Assembly!AD$12+$BB63*Assembly!AD$13+$BC63*Assembly!AD$14+$BD63*Assembly!AD$15+$BE63*Assembly!AD$16+$BF63*Assembly!AD$17+$BG63*Assembly!AD$18+$BH63*Assembly!AD$19+$BI63*Assembly!AD$20+$BJ63*Assembly!AD$21+$BK63*Assembly!AD$22+$BL63*Assembly!AD$23+$BM63*Assembly!AD$24</f>
        <v>#VALUE!</v>
      </c>
      <c r="BR63" s="177" t="e">
        <f t="shared" si="4"/>
        <v>#VALUE!</v>
      </c>
      <c r="BS63" s="178" t="e">
        <f t="shared" si="5"/>
        <v>#VALUE!</v>
      </c>
      <c r="BT63" s="179" t="e">
        <f t="shared" si="6"/>
        <v>#VALUE!</v>
      </c>
      <c r="BU63" s="178" t="e">
        <f t="shared" si="7"/>
        <v>#VALUE!</v>
      </c>
      <c r="BV63" s="133" t="e">
        <f>$AS63*Assembly!Y$4+$AT63*Assembly!Y$5+$AU63*Assembly!Y$6+$AV63*Assembly!Y$7+$AW63*Assembly!Y$8+$AX63*Assembly!Y$9+$AY63*Assembly!Y$10+$AZ63*Assembly!Y$11+$BA63*Assembly!Y$12+$BB63*Assembly!Y$13+$BC63*Assembly!Y$14+$BD63*Assembly!Y$15+$BE63*Assembly!Y$16+$BF63*Assembly!Y$17+$BG63*Assembly!Y$18+$BH63*Assembly!Y$19+$BI63*Assembly!Y$20+$BJ63*Assembly!Y$21+$BK63*Assembly!Y$22+$BL63*Assembly!Y$23+$BM63*Assembly!Y$24</f>
        <v>#VALUE!</v>
      </c>
      <c r="BW63" s="133" t="e">
        <f t="shared" si="8"/>
        <v>#VALUE!</v>
      </c>
      <c r="BX63" s="130" t="e">
        <f t="shared" si="9"/>
        <v>#VALUE!</v>
      </c>
      <c r="BY63" s="183" t="e">
        <f>$AS63*Assembly!AC$4+$AT63*Assembly!AC$5+$AU63*Assembly!AC$6+$AV63*Assembly!AC$7+$AW63*Assembly!AC$8+$AX63*Assembly!AC$9+$AY63*Assembly!AC$10+$AZ63*Assembly!AC$11+$BA63*Assembly!AC$12+$BB63*Assembly!AC$13+$BC63*Assembly!AC$14+$BD63*Assembly!AC$15+$BE63*Assembly!AC$16+$BF63*Assembly!AC$17+$BG63*Assembly!AC$18+$BH63*Assembly!AC$19+$BI63*Assembly!AC$20+$BJ63*Assembly!AC$21+$BK63*Assembly!AC$22+$BL63*Assembly!AC$23+$BM63*Assembly!AC$24</f>
        <v>#VALUE!</v>
      </c>
      <c r="BZ63" s="145" t="e">
        <f>$AS63*Assembly!M$4+$AT63*Assembly!M$5+$AU63*Assembly!M$6+$AV63*Assembly!M$7+$AW63*Assembly!M$8+$AX63*Assembly!M$9+$AY63*Assembly!M$10+$AZ63*Assembly!M$11+$BA63*Assembly!M$12+$BB63*Assembly!M$13+$BC63*Assembly!M$14+$BD63*Assembly!M$15+$BE63*Assembly!M$16+$BF63*Assembly!M$17+$BG63*Assembly!M$18+$BH63*Assembly!M$19+$BI63*Assembly!M$20+$BJ63*Assembly!M$21+$BK63*Assembly!M$22+$BL63*Assembly!M$23+$BM63*Assembly!M$24</f>
        <v>#VALUE!</v>
      </c>
      <c r="CA63" s="145" t="e">
        <f>$AS63*Assembly!N$4+$AT63*Assembly!N$5+$AU63*Assembly!N$6+$AV63*Assembly!N$7+$AW63*Assembly!N$8+$AX63*Assembly!N$9+$AY63*Assembly!N$10+$AZ63*Assembly!N$11+$BA63*Assembly!N$12+$BB63*Assembly!N$13+$BC63*Assembly!N$14+$BD63*Assembly!N$15+$BE63*Assembly!N$16+$BF63*Assembly!N$17+$BG63*Assembly!N$18+$BH63*Assembly!N$19+$BI63*Assembly!N$20+$BJ63*Assembly!N$21+$BK63*Assembly!N$22+$BL63*Assembly!N$23+$BM63*Assembly!N$24</f>
        <v>#VALUE!</v>
      </c>
      <c r="CB63" s="145" t="e">
        <f>$AS63*Assembly!O$4+$AT63*Assembly!O$5+$AU63*Assembly!O$6+$AV63*Assembly!O$7+$AW63*Assembly!O$8+$AX63*Assembly!O$9+$AY63*Assembly!O$10+$AZ63*Assembly!O$11+$BA63*Assembly!O$12+$BB63*Assembly!O$13+$BC63*Assembly!O$14+$BD63*Assembly!O$15+$BE63*Assembly!O$16+$BF63*Assembly!O$17+$BG63*Assembly!O$18+$BH63*Assembly!O$19+$BI63*Assembly!O$20+$BJ63*Assembly!O$21+$BK63*Assembly!O$22+$BL63*Assembly!O$23+$BM63*Assembly!O$24</f>
        <v>#VALUE!</v>
      </c>
      <c r="CC63" s="140" t="e">
        <f>$AS63*Assembly!P$4+$AT63*Assembly!P$5+$AU63*Assembly!P$6+$AV63*Assembly!P$7+$AW63*Assembly!P$8+$AX63*Assembly!P$9+$AY63*Assembly!P$10+$AZ63*Assembly!P$11+$BA63*Assembly!P$12+$BB63*Assembly!P$13+$BC63*Assembly!P$14+$BD63*Assembly!P$15+$BE63*Assembly!P$16+$BF63*Assembly!P$17+$BG63*Assembly!P$18+$BH63*Assembly!P$19+$BI63*Assembly!P$20+$BJ63*Assembly!P$21+$BK63*Assembly!P$22+$BL63*Assembly!P$23+$BM63*Assembly!P$24</f>
        <v>#VALUE!</v>
      </c>
      <c r="CD63" s="140" t="e">
        <f>$AS63*Assembly!Q$4+$AT63*Assembly!Q$5+$AU63*Assembly!Q$6+$AV63*Assembly!Q$7+$AW63*Assembly!Q$8+$AX63*Assembly!Q$9+$AY63*Assembly!Q$10+$AZ63*Assembly!Q$11+$BA63*Assembly!Q$12+$BB63*Assembly!Q$13+$BC63*Assembly!Q$14+$BD63*Assembly!Q$15+$BE63*Assembly!Q$16+$BF63*Assembly!Q$17+$BG63*Assembly!Q$18+$BH63*Assembly!Q$19+$BI63*Assembly!Q$20+$BJ63*Assembly!Q$21+$BK63*Assembly!Q$22+$BL63*Assembly!Q$23+$BM63*Assembly!Q$24</f>
        <v>#VALUE!</v>
      </c>
      <c r="CE63" s="145" t="e">
        <f>$AS63*Assembly!R$4+$AT63*Assembly!R$5+$AU63*Assembly!R$6+$AV63*Assembly!R$7+$AW63*Assembly!R$8+$AX63*Assembly!R$9+$AY63*Assembly!R$10+$AZ63*Assembly!R$11+$BA63*Assembly!R$12+$BB63*Assembly!R$13+$BC63*Assembly!R$14+$BD63*Assembly!R$15+$BE63*Assembly!R$16+$BF63*Assembly!R$17+$BG63*Assembly!R$18+$BH63*Assembly!R$19+$BI63*Assembly!R$20+$BJ63*Assembly!R$21+$BK63*Assembly!R$22+$BL63*Assembly!R$23+$BM63*Assembly!R$24</f>
        <v>#VALUE!</v>
      </c>
      <c r="CF63" s="140" t="e">
        <f>$AS63*Assembly!S$4+$AT63*Assembly!S$5+$AU63*Assembly!S$6+$AV63*Assembly!S$7+$AW63*Assembly!S$8+$AX63*Assembly!S$9+$AY63*Assembly!S$10+$AZ63*Assembly!S$11+$BA63*Assembly!S$12+$BB63*Assembly!S$13+$BC63*Assembly!S$14+$BD63*Assembly!S$15+$BE63*Assembly!S$16+$BF63*Assembly!S$17+$BG63*Assembly!S$18+$BH63*Assembly!S$19+$BI63*Assembly!S$20+$BJ63*Assembly!S$21+$BK63*Assembly!S$22+$BL63*Assembly!S$23+$BM63*Assembly!S$24</f>
        <v>#VALUE!</v>
      </c>
      <c r="CG63" s="140" t="e">
        <f>$AS63*Assembly!T$4+$AT63*Assembly!T$5+$AU63*Assembly!T$6+$AV63*Assembly!T$7+$AW63*Assembly!T$8+$AX63*Assembly!T$9+$AY63*Assembly!T$10+$AZ63*Assembly!T$11+$BA63*Assembly!T$12+$BB63*Assembly!T$13+$BC63*Assembly!T$14+$BD63*Assembly!T$15+$BE63*Assembly!T$16+$BF63*Assembly!T$17+$BG63*Assembly!T$18+$BH63*Assembly!T$19+$BI63*Assembly!T$20+$BJ63*Assembly!T$21+$BK63*Assembly!T$22+$BL63*Assembly!T$23+$BM63*Assembly!T$24</f>
        <v>#VALUE!</v>
      </c>
      <c r="CH63" s="140" t="e">
        <f>$AS63*Assembly!U$4+$AT63*Assembly!U$5+$AU63*Assembly!U$6+$AV63*Assembly!U$7+$AW63*Assembly!U$8+$AX63*Assembly!U$9+$AY63*Assembly!U$10+$AZ63*Assembly!U$11+$BA63*Assembly!U$12+$BB63*Assembly!U$13+$BC63*Assembly!U$14+$BD63*Assembly!U$15+$BE63*Assembly!U$16+$BF63*Assembly!U$17+$BG63*Assembly!U$18+$BH63*Assembly!U$19+$BI63*Assembly!U$20+$BJ63*Assembly!U$21+$BK63*Assembly!U$22+$BL63*Assembly!U$23+$BM63*Assembly!U$24</f>
        <v>#VALUE!</v>
      </c>
      <c r="CI63" s="145" t="e">
        <f>$AS63*Assembly!V$4+$AT63*Assembly!V$5+$AU63*Assembly!V$6+$AV63*Assembly!V$7+$AW63*Assembly!V$8+$AX63*Assembly!V$9+$AY63*Assembly!V$10+$AZ63*Assembly!V$11+$BA63*Assembly!V$12+$BB63*Assembly!V$13+$BC63*Assembly!V$14+$BD63*Assembly!V$15+$BE63*Assembly!V$16+$BF63*Assembly!V$17+$BG63*Assembly!V$18+$BH63*Assembly!V$19+$BI63*Assembly!V$20+$BJ63*Assembly!V$21+$BK63*Assembly!V$22+$BL63*Assembly!V$23+$BM63*Assembly!V$24</f>
        <v>#VALUE!</v>
      </c>
      <c r="CJ63" s="145" t="e">
        <f>BZ63*Refining!$F$3</f>
        <v>#VALUE!</v>
      </c>
      <c r="CK63" s="145" t="e">
        <f>CA63*Refining!$F$4</f>
        <v>#VALUE!</v>
      </c>
      <c r="CL63" s="145" t="e">
        <f>CB63*Refining!$F$5</f>
        <v>#VALUE!</v>
      </c>
      <c r="CM63" s="145" t="e">
        <f>CC63*Refining!$F$6</f>
        <v>#VALUE!</v>
      </c>
      <c r="CN63" s="145" t="e">
        <f>CD63*Refining!$F$7</f>
        <v>#VALUE!</v>
      </c>
      <c r="CO63" s="145" t="e">
        <f>CE63*Refining!$F$8</f>
        <v>#VALUE!</v>
      </c>
      <c r="CP63" s="145" t="e">
        <f>CF63*Refining!$F$9</f>
        <v>#VALUE!</v>
      </c>
      <c r="CQ63" s="145" t="e">
        <f>CG63*Refining!$F$10</f>
        <v>#VALUE!</v>
      </c>
      <c r="CR63" s="145" t="e">
        <f>CH63*Refining!$F$11</f>
        <v>#VALUE!</v>
      </c>
      <c r="CS63" s="145" t="e">
        <f>CI63*Refining!$F$12</f>
        <v>#VALUE!</v>
      </c>
      <c r="CT63" s="185" t="e">
        <f t="shared" ref="CT63:DM63" si="255">IF(BZ63 = 0, "", BZ63)</f>
        <v>#VALUE!</v>
      </c>
      <c r="CU63" s="189" t="e">
        <f t="shared" si="255"/>
        <v>#VALUE!</v>
      </c>
      <c r="CV63" s="186" t="e">
        <f t="shared" si="255"/>
        <v>#VALUE!</v>
      </c>
      <c r="CW63" s="186" t="e">
        <f t="shared" si="255"/>
        <v>#VALUE!</v>
      </c>
      <c r="CX63" s="186" t="e">
        <f t="shared" si="255"/>
        <v>#VALUE!</v>
      </c>
      <c r="CY63" s="186" t="e">
        <f t="shared" si="255"/>
        <v>#VALUE!</v>
      </c>
      <c r="CZ63" s="186" t="e">
        <f t="shared" si="255"/>
        <v>#VALUE!</v>
      </c>
      <c r="DA63" s="186" t="e">
        <f t="shared" si="255"/>
        <v>#VALUE!</v>
      </c>
      <c r="DB63" s="186" t="e">
        <f t="shared" si="255"/>
        <v>#VALUE!</v>
      </c>
      <c r="DC63" s="187" t="e">
        <f t="shared" si="255"/>
        <v>#VALUE!</v>
      </c>
      <c r="DD63" s="185" t="e">
        <f t="shared" si="255"/>
        <v>#VALUE!</v>
      </c>
      <c r="DE63" s="189" t="e">
        <f t="shared" si="255"/>
        <v>#VALUE!</v>
      </c>
      <c r="DF63" s="186" t="e">
        <f t="shared" si="255"/>
        <v>#VALUE!</v>
      </c>
      <c r="DG63" s="186" t="e">
        <f t="shared" si="255"/>
        <v>#VALUE!</v>
      </c>
      <c r="DH63" s="211" t="e">
        <f t="shared" si="255"/>
        <v>#VALUE!</v>
      </c>
      <c r="DI63" s="186" t="e">
        <f t="shared" si="255"/>
        <v>#VALUE!</v>
      </c>
      <c r="DJ63" s="186" t="e">
        <f t="shared" si="255"/>
        <v>#VALUE!</v>
      </c>
      <c r="DK63" s="186" t="e">
        <f t="shared" si="255"/>
        <v>#VALUE!</v>
      </c>
      <c r="DL63" s="186" t="e">
        <f t="shared" si="255"/>
        <v>#VALUE!</v>
      </c>
      <c r="DM63" s="187" t="e">
        <f t="shared" si="255"/>
        <v>#VALUE!</v>
      </c>
      <c r="DN63" s="185" t="e">
        <f t="shared" si="11"/>
        <v>#VALUE!</v>
      </c>
      <c r="DO63" s="189" t="e">
        <f t="shared" si="12"/>
        <v>#VALUE!</v>
      </c>
      <c r="DP63" s="120" t="e">
        <f t="shared" si="13"/>
        <v>#VALUE!</v>
      </c>
      <c r="DQ63" s="133" t="e">
        <f>CT63*'Ores &amp; Ingots'!$C$3+CU63*'Ores &amp; Ingots'!$C$4+CV63*'Ores &amp; Ingots'!$C$5+CW63*'Ores &amp; Ingots'!$C$6+CX63*'Ores &amp; Ingots'!$C$7+CY63*'Ores &amp; Ingots'!$C$8+CZ63*'Ores &amp; Ingots'!$C$9+DA63*'Ores &amp; Ingots'!$C$10+DB63*'Ores &amp; Ingots'!$C$11+DC63*'Ores &amp; Ingots'!$C$12</f>
        <v>#VALUE!</v>
      </c>
      <c r="DR63" s="133" t="e">
        <f>DD63*'Ores &amp; Ingots'!$B$3+DE63*'Ores &amp; Ingots'!$B$4+DF63*'Ores &amp; Ingots'!$B$5+DG63*'Ores &amp; Ingots'!$B$6+DH63*'Ores &amp; Ingots'!$B$7+DI63*'Ores &amp; Ingots'!$B$8+DJ63*'Ores &amp; Ingots'!$B$9+DK63*'Ores &amp; Ingots'!$B$10+DL63*'Ores &amp; Ingots'!$B$11+DM63*'Ores &amp; Ingots'!$B$12</f>
        <v>#VALUE!</v>
      </c>
      <c r="DS63" s="189" t="e">
        <f>CT63*Refining!$G$3+CU63*Refining!$G$4+CV63*Refining!$G$5+CW63*Refining!$G$6+CX63*Refining!$G$7+CY63*Refining!$G$8+CZ63*Refining!$G$9+DA63*Refining!$G$10+DB63*Refining!$G$11+DC63*Refining!$G$12</f>
        <v>#VALUE!</v>
      </c>
      <c r="DT63" s="189" t="e">
        <f t="shared" si="14"/>
        <v>#VALUE!</v>
      </c>
      <c r="DU63" s="192" t="e">
        <f t="shared" si="15"/>
        <v>#VALUE!</v>
      </c>
      <c r="DV63" s="185" t="e">
        <f t="shared" si="16"/>
        <v>#VALUE!</v>
      </c>
      <c r="DW63" s="194" t="e">
        <f t="shared" ref="DW63:DX63" si="256">DV63/60</f>
        <v>#VALUE!</v>
      </c>
      <c r="DX63" s="194" t="e">
        <f t="shared" si="256"/>
        <v>#VALUE!</v>
      </c>
      <c r="DY63" s="185" t="e">
        <f t="shared" si="18"/>
        <v>#VALUE!</v>
      </c>
      <c r="DZ63" s="194" t="e">
        <f t="shared" ref="DZ63:EA63" si="257">DY63/1000</f>
        <v>#VALUE!</v>
      </c>
      <c r="EA63" s="196" t="e">
        <f t="shared" si="257"/>
        <v>#VALUE!</v>
      </c>
      <c r="EB63" s="130" t="e">
        <f t="shared" si="20"/>
        <v>#VALUE!</v>
      </c>
      <c r="EC63" s="132" t="e">
        <f t="shared" si="21"/>
        <v>#VALUE!</v>
      </c>
      <c r="ED63" s="133">
        <v>520</v>
      </c>
    </row>
    <row r="64" spans="1:134" ht="12.75" x14ac:dyDescent="0.2">
      <c r="A64" s="864"/>
      <c r="B64" s="135" t="s">
        <v>289</v>
      </c>
      <c r="C64" s="137" t="s">
        <v>156</v>
      </c>
      <c r="D64" s="137">
        <v>1</v>
      </c>
      <c r="E64" s="137">
        <v>1</v>
      </c>
      <c r="F64" s="137">
        <v>1</v>
      </c>
      <c r="G64" s="154">
        <f t="shared" si="0"/>
        <v>15.625</v>
      </c>
      <c r="H64" s="156">
        <v>18</v>
      </c>
      <c r="I64" s="156">
        <v>18</v>
      </c>
      <c r="J64" s="156">
        <f>H64/Main!$D$9</f>
        <v>3.6</v>
      </c>
      <c r="K64" s="156">
        <f>I64/Main!$D$10</f>
        <v>9</v>
      </c>
      <c r="L64" s="156">
        <f t="shared" si="1"/>
        <v>2.5</v>
      </c>
      <c r="M64" s="156">
        <v>1</v>
      </c>
      <c r="N64" s="159"/>
      <c r="O64" s="159"/>
      <c r="P64" s="164"/>
      <c r="Q64" s="159"/>
      <c r="R64" s="166"/>
      <c r="S64" s="159"/>
      <c r="T64" s="166"/>
      <c r="U64" s="170"/>
      <c r="V64" s="159"/>
      <c r="W64" s="364" t="s">
        <v>34</v>
      </c>
      <c r="X64" s="133">
        <v>0</v>
      </c>
      <c r="Y64" s="133">
        <v>74</v>
      </c>
      <c r="Z64" s="133">
        <v>48</v>
      </c>
      <c r="AA64" s="133">
        <v>0</v>
      </c>
      <c r="AB64" s="167">
        <v>20</v>
      </c>
      <c r="AC64" s="133">
        <v>0</v>
      </c>
      <c r="AD64" s="133">
        <v>0</v>
      </c>
      <c r="AE64" s="133">
        <v>0</v>
      </c>
      <c r="AF64" s="133">
        <v>0</v>
      </c>
      <c r="AG64" s="133">
        <v>0</v>
      </c>
      <c r="AH64" s="133">
        <v>0</v>
      </c>
      <c r="AI64" s="133">
        <v>0</v>
      </c>
      <c r="AJ64" s="133">
        <v>0</v>
      </c>
      <c r="AK64" s="133">
        <v>0</v>
      </c>
      <c r="AL64" s="133">
        <v>0</v>
      </c>
      <c r="AM64" s="133">
        <v>0</v>
      </c>
      <c r="AN64" s="133">
        <v>0</v>
      </c>
      <c r="AO64" s="133">
        <v>0</v>
      </c>
      <c r="AP64" s="133">
        <v>0</v>
      </c>
      <c r="AQ64" s="133">
        <v>0</v>
      </c>
      <c r="AR64" s="133">
        <v>0</v>
      </c>
      <c r="AS64" s="161" t="str">
        <f t="shared" ref="AS64:BM64" si="258">IF(X64 = 0, "", X64)</f>
        <v/>
      </c>
      <c r="AT64" s="133">
        <f t="shared" si="258"/>
        <v>74</v>
      </c>
      <c r="AU64" s="133">
        <f t="shared" si="258"/>
        <v>48</v>
      </c>
      <c r="AV64" s="137" t="str">
        <f t="shared" si="258"/>
        <v/>
      </c>
      <c r="AW64" s="167">
        <f t="shared" si="258"/>
        <v>20</v>
      </c>
      <c r="AX64" s="137" t="str">
        <f t="shared" si="258"/>
        <v/>
      </c>
      <c r="AY64" s="137" t="str">
        <f t="shared" si="258"/>
        <v/>
      </c>
      <c r="AZ64" s="137" t="str">
        <f t="shared" si="258"/>
        <v/>
      </c>
      <c r="BA64" s="137" t="str">
        <f t="shared" si="258"/>
        <v/>
      </c>
      <c r="BB64" s="137" t="str">
        <f t="shared" si="258"/>
        <v/>
      </c>
      <c r="BC64" s="137" t="str">
        <f t="shared" si="258"/>
        <v/>
      </c>
      <c r="BD64" s="137" t="str">
        <f t="shared" si="258"/>
        <v/>
      </c>
      <c r="BE64" s="137" t="str">
        <f t="shared" si="258"/>
        <v/>
      </c>
      <c r="BF64" s="137" t="str">
        <f t="shared" si="258"/>
        <v/>
      </c>
      <c r="BG64" s="137" t="str">
        <f t="shared" si="258"/>
        <v/>
      </c>
      <c r="BH64" s="137" t="str">
        <f t="shared" si="258"/>
        <v/>
      </c>
      <c r="BI64" s="137" t="str">
        <f t="shared" si="258"/>
        <v/>
      </c>
      <c r="BJ64" s="137" t="str">
        <f t="shared" si="258"/>
        <v/>
      </c>
      <c r="BK64" s="137" t="str">
        <f t="shared" si="258"/>
        <v/>
      </c>
      <c r="BL64" s="137" t="str">
        <f t="shared" si="258"/>
        <v/>
      </c>
      <c r="BM64" s="169" t="str">
        <f t="shared" si="258"/>
        <v/>
      </c>
      <c r="BN64" s="174" t="e">
        <f>$AS64*Assembly!Z$4+$AT64*Assembly!Z$5+$AU64*Assembly!Z$6+$AV64*Assembly!Z$7+$AW64*Assembly!Z$8+$AX64*Assembly!Z$9+$AY64*Assembly!Z$10+$AZ64*Assembly!Z$11+$BA64*Assembly!Z$12+$BB64*Assembly!Z$13+$BC64*Assembly!Z$14+$BD64*Assembly!Z$15+$BE64*Assembly!Z$16+$BF64*Assembly!Z$17+$BG64*Assembly!Z$18+$BH64*Assembly!Z$19+$BI64*Assembly!Z$20+$BJ64*Assembly!Z$21+$BK64*Assembly!Z$22+$BL64*Assembly!Z$23+$BM64*Assembly!Z$24</f>
        <v>#VALUE!</v>
      </c>
      <c r="BO64" s="133" t="e">
        <f t="shared" si="3"/>
        <v>#VALUE!</v>
      </c>
      <c r="BP64" s="133"/>
      <c r="BQ64" s="133" t="e">
        <f>$AS64*Assembly!AD$4+$AT64*Assembly!AD$5+$AU64*Assembly!AD$6+$AV64*Assembly!AD$7+$AW64*Assembly!AD$8+$AX64*Assembly!AD$9+$AY64*Assembly!AD$10+$AZ64*Assembly!AD$11+$BA64*Assembly!AD$12+$BB64*Assembly!AD$13+$BC64*Assembly!AD$14+$BD64*Assembly!AD$15+$BE64*Assembly!AD$16+$BF64*Assembly!AD$17+$BG64*Assembly!AD$18+$BH64*Assembly!AD$19+$BI64*Assembly!AD$20+$BJ64*Assembly!AD$21+$BK64*Assembly!AD$22+$BL64*Assembly!AD$23+$BM64*Assembly!AD$24</f>
        <v>#VALUE!</v>
      </c>
      <c r="BR64" s="177" t="e">
        <f t="shared" si="4"/>
        <v>#VALUE!</v>
      </c>
      <c r="BS64" s="178" t="e">
        <f t="shared" si="5"/>
        <v>#VALUE!</v>
      </c>
      <c r="BT64" s="179" t="e">
        <f t="shared" si="6"/>
        <v>#VALUE!</v>
      </c>
      <c r="BU64" s="178" t="e">
        <f t="shared" si="7"/>
        <v>#VALUE!</v>
      </c>
      <c r="BV64" s="133" t="e">
        <f>$AS64*Assembly!Y$4+$AT64*Assembly!Y$5+$AU64*Assembly!Y$6+$AV64*Assembly!Y$7+$AW64*Assembly!Y$8+$AX64*Assembly!Y$9+$AY64*Assembly!Y$10+$AZ64*Assembly!Y$11+$BA64*Assembly!Y$12+$BB64*Assembly!Y$13+$BC64*Assembly!Y$14+$BD64*Assembly!Y$15+$BE64*Assembly!Y$16+$BF64*Assembly!Y$17+$BG64*Assembly!Y$18+$BH64*Assembly!Y$19+$BI64*Assembly!Y$20+$BJ64*Assembly!Y$21+$BK64*Assembly!Y$22+$BL64*Assembly!Y$23+$BM64*Assembly!Y$24</f>
        <v>#VALUE!</v>
      </c>
      <c r="BW64" s="133" t="e">
        <f t="shared" si="8"/>
        <v>#VALUE!</v>
      </c>
      <c r="BX64" s="130" t="e">
        <f t="shared" si="9"/>
        <v>#VALUE!</v>
      </c>
      <c r="BY64" s="183" t="e">
        <f>$AS64*Assembly!AC$4+$AT64*Assembly!AC$5+$AU64*Assembly!AC$6+$AV64*Assembly!AC$7+$AW64*Assembly!AC$8+$AX64*Assembly!AC$9+$AY64*Assembly!AC$10+$AZ64*Assembly!AC$11+$BA64*Assembly!AC$12+$BB64*Assembly!AC$13+$BC64*Assembly!AC$14+$BD64*Assembly!AC$15+$BE64*Assembly!AC$16+$BF64*Assembly!AC$17+$BG64*Assembly!AC$18+$BH64*Assembly!AC$19+$BI64*Assembly!AC$20+$BJ64*Assembly!AC$21+$BK64*Assembly!AC$22+$BL64*Assembly!AC$23+$BM64*Assembly!AC$24</f>
        <v>#VALUE!</v>
      </c>
      <c r="BZ64" s="164" t="e">
        <f>$AS64*Assembly!M$4+$AT64*Assembly!M$5+$AU64*Assembly!M$6+$AV64*Assembly!M$7+$AW64*Assembly!M$8+$AX64*Assembly!M$9+$AY64*Assembly!M$10+$AZ64*Assembly!M$11+$BA64*Assembly!M$12+$BB64*Assembly!M$13+$BC64*Assembly!M$14+$BD64*Assembly!M$15+$BE64*Assembly!M$16+$BF64*Assembly!M$17+$BG64*Assembly!M$18+$BH64*Assembly!M$19+$BI64*Assembly!M$20+$BJ64*Assembly!M$21+$BK64*Assembly!M$22+$BL64*Assembly!M$23+$BM64*Assembly!M$24</f>
        <v>#VALUE!</v>
      </c>
      <c r="CA64" s="164" t="e">
        <f>$AS64*Assembly!N$4+$AT64*Assembly!N$5+$AU64*Assembly!N$6+$AV64*Assembly!N$7+$AW64*Assembly!N$8+$AX64*Assembly!N$9+$AY64*Assembly!N$10+$AZ64*Assembly!N$11+$BA64*Assembly!N$12+$BB64*Assembly!N$13+$BC64*Assembly!N$14+$BD64*Assembly!N$15+$BE64*Assembly!N$16+$BF64*Assembly!N$17+$BG64*Assembly!N$18+$BH64*Assembly!N$19+$BI64*Assembly!N$20+$BJ64*Assembly!N$21+$BK64*Assembly!N$22+$BL64*Assembly!N$23+$BM64*Assembly!N$24</f>
        <v>#VALUE!</v>
      </c>
      <c r="CB64" s="164" t="e">
        <f>$AS64*Assembly!O$4+$AT64*Assembly!O$5+$AU64*Assembly!O$6+$AV64*Assembly!O$7+$AW64*Assembly!O$8+$AX64*Assembly!O$9+$AY64*Assembly!O$10+$AZ64*Assembly!O$11+$BA64*Assembly!O$12+$BB64*Assembly!O$13+$BC64*Assembly!O$14+$BD64*Assembly!O$15+$BE64*Assembly!O$16+$BF64*Assembly!O$17+$BG64*Assembly!O$18+$BH64*Assembly!O$19+$BI64*Assembly!O$20+$BJ64*Assembly!O$21+$BK64*Assembly!O$22+$BL64*Assembly!O$23+$BM64*Assembly!O$24</f>
        <v>#VALUE!</v>
      </c>
      <c r="CC64" s="156" t="e">
        <f>$AS64*Assembly!P$4+$AT64*Assembly!P$5+$AU64*Assembly!P$6+$AV64*Assembly!P$7+$AW64*Assembly!P$8+$AX64*Assembly!P$9+$AY64*Assembly!P$10+$AZ64*Assembly!P$11+$BA64*Assembly!P$12+$BB64*Assembly!P$13+$BC64*Assembly!P$14+$BD64*Assembly!P$15+$BE64*Assembly!P$16+$BF64*Assembly!P$17+$BG64*Assembly!P$18+$BH64*Assembly!P$19+$BI64*Assembly!P$20+$BJ64*Assembly!P$21+$BK64*Assembly!P$22+$BL64*Assembly!P$23+$BM64*Assembly!P$24</f>
        <v>#VALUE!</v>
      </c>
      <c r="CD64" s="156" t="e">
        <f>$AS64*Assembly!Q$4+$AT64*Assembly!Q$5+$AU64*Assembly!Q$6+$AV64*Assembly!Q$7+$AW64*Assembly!Q$8+$AX64*Assembly!Q$9+$AY64*Assembly!Q$10+$AZ64*Assembly!Q$11+$BA64*Assembly!Q$12+$BB64*Assembly!Q$13+$BC64*Assembly!Q$14+$BD64*Assembly!Q$15+$BE64*Assembly!Q$16+$BF64*Assembly!Q$17+$BG64*Assembly!Q$18+$BH64*Assembly!Q$19+$BI64*Assembly!Q$20+$BJ64*Assembly!Q$21+$BK64*Assembly!Q$22+$BL64*Assembly!Q$23+$BM64*Assembly!Q$24</f>
        <v>#VALUE!</v>
      </c>
      <c r="CE64" s="164" t="e">
        <f>$AS64*Assembly!R$4+$AT64*Assembly!R$5+$AU64*Assembly!R$6+$AV64*Assembly!R$7+$AW64*Assembly!R$8+$AX64*Assembly!R$9+$AY64*Assembly!R$10+$AZ64*Assembly!R$11+$BA64*Assembly!R$12+$BB64*Assembly!R$13+$BC64*Assembly!R$14+$BD64*Assembly!R$15+$BE64*Assembly!R$16+$BF64*Assembly!R$17+$BG64*Assembly!R$18+$BH64*Assembly!R$19+$BI64*Assembly!R$20+$BJ64*Assembly!R$21+$BK64*Assembly!R$22+$BL64*Assembly!R$23+$BM64*Assembly!R$24</f>
        <v>#VALUE!</v>
      </c>
      <c r="CF64" s="156" t="e">
        <f>$AS64*Assembly!S$4+$AT64*Assembly!S$5+$AU64*Assembly!S$6+$AV64*Assembly!S$7+$AW64*Assembly!S$8+$AX64*Assembly!S$9+$AY64*Assembly!S$10+$AZ64*Assembly!S$11+$BA64*Assembly!S$12+$BB64*Assembly!S$13+$BC64*Assembly!S$14+$BD64*Assembly!S$15+$BE64*Assembly!S$16+$BF64*Assembly!S$17+$BG64*Assembly!S$18+$BH64*Assembly!S$19+$BI64*Assembly!S$20+$BJ64*Assembly!S$21+$BK64*Assembly!S$22+$BL64*Assembly!S$23+$BM64*Assembly!S$24</f>
        <v>#VALUE!</v>
      </c>
      <c r="CG64" s="156" t="e">
        <f>$AS64*Assembly!T$4+$AT64*Assembly!T$5+$AU64*Assembly!T$6+$AV64*Assembly!T$7+$AW64*Assembly!T$8+$AX64*Assembly!T$9+$AY64*Assembly!T$10+$AZ64*Assembly!T$11+$BA64*Assembly!T$12+$BB64*Assembly!T$13+$BC64*Assembly!T$14+$BD64*Assembly!T$15+$BE64*Assembly!T$16+$BF64*Assembly!T$17+$BG64*Assembly!T$18+$BH64*Assembly!T$19+$BI64*Assembly!T$20+$BJ64*Assembly!T$21+$BK64*Assembly!T$22+$BL64*Assembly!T$23+$BM64*Assembly!T$24</f>
        <v>#VALUE!</v>
      </c>
      <c r="CH64" s="156" t="e">
        <f>$AS64*Assembly!U$4+$AT64*Assembly!U$5+$AU64*Assembly!U$6+$AV64*Assembly!U$7+$AW64*Assembly!U$8+$AX64*Assembly!U$9+$AY64*Assembly!U$10+$AZ64*Assembly!U$11+$BA64*Assembly!U$12+$BB64*Assembly!U$13+$BC64*Assembly!U$14+$BD64*Assembly!U$15+$BE64*Assembly!U$16+$BF64*Assembly!U$17+$BG64*Assembly!U$18+$BH64*Assembly!U$19+$BI64*Assembly!U$20+$BJ64*Assembly!U$21+$BK64*Assembly!U$22+$BL64*Assembly!U$23+$BM64*Assembly!U$24</f>
        <v>#VALUE!</v>
      </c>
      <c r="CI64" s="164" t="e">
        <f>$AS64*Assembly!V$4+$AT64*Assembly!V$5+$AU64*Assembly!V$6+$AV64*Assembly!V$7+$AW64*Assembly!V$8+$AX64*Assembly!V$9+$AY64*Assembly!V$10+$AZ64*Assembly!V$11+$BA64*Assembly!V$12+$BB64*Assembly!V$13+$BC64*Assembly!V$14+$BD64*Assembly!V$15+$BE64*Assembly!V$16+$BF64*Assembly!V$17+$BG64*Assembly!V$18+$BH64*Assembly!V$19+$BI64*Assembly!V$20+$BJ64*Assembly!V$21+$BK64*Assembly!V$22+$BL64*Assembly!V$23+$BM64*Assembly!V$24</f>
        <v>#VALUE!</v>
      </c>
      <c r="CJ64" s="164" t="e">
        <f>BZ64*Refining!$F$3</f>
        <v>#VALUE!</v>
      </c>
      <c r="CK64" s="164" t="e">
        <f>CA64*Refining!$F$4</f>
        <v>#VALUE!</v>
      </c>
      <c r="CL64" s="164" t="e">
        <f>CB64*Refining!$F$5</f>
        <v>#VALUE!</v>
      </c>
      <c r="CM64" s="164" t="e">
        <f>CC64*Refining!$F$6</f>
        <v>#VALUE!</v>
      </c>
      <c r="CN64" s="164" t="e">
        <f>CD64*Refining!$F$7</f>
        <v>#VALUE!</v>
      </c>
      <c r="CO64" s="164" t="e">
        <f>CE64*Refining!$F$8</f>
        <v>#VALUE!</v>
      </c>
      <c r="CP64" s="164" t="e">
        <f>CF64*Refining!$F$9</f>
        <v>#VALUE!</v>
      </c>
      <c r="CQ64" s="164" t="e">
        <f>CG64*Refining!$F$10</f>
        <v>#VALUE!</v>
      </c>
      <c r="CR64" s="164" t="e">
        <f>CH64*Refining!$F$11</f>
        <v>#VALUE!</v>
      </c>
      <c r="CS64" s="164" t="e">
        <f>CI64*Refining!$F$12</f>
        <v>#VALUE!</v>
      </c>
      <c r="CT64" s="185" t="e">
        <f t="shared" ref="CT64:DM64" si="259">IF(BZ64 = 0, "", BZ64)</f>
        <v>#VALUE!</v>
      </c>
      <c r="CU64" s="186" t="e">
        <f t="shared" si="259"/>
        <v>#VALUE!</v>
      </c>
      <c r="CV64" s="186" t="e">
        <f t="shared" si="259"/>
        <v>#VALUE!</v>
      </c>
      <c r="CW64" s="186" t="e">
        <f t="shared" si="259"/>
        <v>#VALUE!</v>
      </c>
      <c r="CX64" s="186" t="e">
        <f t="shared" si="259"/>
        <v>#VALUE!</v>
      </c>
      <c r="CY64" s="186" t="e">
        <f t="shared" si="259"/>
        <v>#VALUE!</v>
      </c>
      <c r="CZ64" s="186" t="e">
        <f t="shared" si="259"/>
        <v>#VALUE!</v>
      </c>
      <c r="DA64" s="186" t="e">
        <f t="shared" si="259"/>
        <v>#VALUE!</v>
      </c>
      <c r="DB64" s="186" t="e">
        <f t="shared" si="259"/>
        <v>#VALUE!</v>
      </c>
      <c r="DC64" s="187" t="e">
        <f t="shared" si="259"/>
        <v>#VALUE!</v>
      </c>
      <c r="DD64" s="185" t="e">
        <f t="shared" si="259"/>
        <v>#VALUE!</v>
      </c>
      <c r="DE64" s="186" t="e">
        <f t="shared" si="259"/>
        <v>#VALUE!</v>
      </c>
      <c r="DF64" s="186" t="e">
        <f t="shared" si="259"/>
        <v>#VALUE!</v>
      </c>
      <c r="DG64" s="186" t="e">
        <f t="shared" si="259"/>
        <v>#VALUE!</v>
      </c>
      <c r="DH64" s="211" t="e">
        <f t="shared" si="259"/>
        <v>#VALUE!</v>
      </c>
      <c r="DI64" s="186" t="e">
        <f t="shared" si="259"/>
        <v>#VALUE!</v>
      </c>
      <c r="DJ64" s="186" t="e">
        <f t="shared" si="259"/>
        <v>#VALUE!</v>
      </c>
      <c r="DK64" s="186" t="e">
        <f t="shared" si="259"/>
        <v>#VALUE!</v>
      </c>
      <c r="DL64" s="186" t="e">
        <f t="shared" si="259"/>
        <v>#VALUE!</v>
      </c>
      <c r="DM64" s="187" t="e">
        <f t="shared" si="259"/>
        <v>#VALUE!</v>
      </c>
      <c r="DN64" s="185" t="e">
        <f t="shared" si="11"/>
        <v>#VALUE!</v>
      </c>
      <c r="DO64" s="189" t="e">
        <f t="shared" si="12"/>
        <v>#VALUE!</v>
      </c>
      <c r="DP64" s="120" t="e">
        <f t="shared" si="13"/>
        <v>#VALUE!</v>
      </c>
      <c r="DQ64" s="133" t="e">
        <f>CT64*'Ores &amp; Ingots'!$C$3+CU64*'Ores &amp; Ingots'!$C$4+CV64*'Ores &amp; Ingots'!$C$5+CW64*'Ores &amp; Ingots'!$C$6+CX64*'Ores &amp; Ingots'!$C$7+CY64*'Ores &amp; Ingots'!$C$8+CZ64*'Ores &amp; Ingots'!$C$9+DA64*'Ores &amp; Ingots'!$C$10+DB64*'Ores &amp; Ingots'!$C$11+DC64*'Ores &amp; Ingots'!$C$12</f>
        <v>#VALUE!</v>
      </c>
      <c r="DR64" s="133" t="e">
        <f>DD64*'Ores &amp; Ingots'!$B$3+DE64*'Ores &amp; Ingots'!$B$4+DF64*'Ores &amp; Ingots'!$B$5+DG64*'Ores &amp; Ingots'!$B$6+DH64*'Ores &amp; Ingots'!$B$7+DI64*'Ores &amp; Ingots'!$B$8+DJ64*'Ores &amp; Ingots'!$B$9+DK64*'Ores &amp; Ingots'!$B$10+DL64*'Ores &amp; Ingots'!$B$11+DM64*'Ores &amp; Ingots'!$B$12</f>
        <v>#VALUE!</v>
      </c>
      <c r="DS64" s="189" t="e">
        <f>CT64*Refining!$G$3+CU64*Refining!$G$4+CV64*Refining!$G$5+CW64*Refining!$G$6+CX64*Refining!$G$7+CY64*Refining!$G$8+CZ64*Refining!$G$9+DA64*Refining!$G$10+DB64*Refining!$G$11+DC64*Refining!$G$12</f>
        <v>#VALUE!</v>
      </c>
      <c r="DT64" s="189" t="e">
        <f t="shared" si="14"/>
        <v>#VALUE!</v>
      </c>
      <c r="DU64" s="192" t="e">
        <f t="shared" si="15"/>
        <v>#VALUE!</v>
      </c>
      <c r="DV64" s="185" t="e">
        <f t="shared" si="16"/>
        <v>#VALUE!</v>
      </c>
      <c r="DW64" s="194" t="e">
        <f t="shared" ref="DW64:DX64" si="260">DV64/60</f>
        <v>#VALUE!</v>
      </c>
      <c r="DX64" s="194" t="e">
        <f t="shared" si="260"/>
        <v>#VALUE!</v>
      </c>
      <c r="DY64" s="185" t="e">
        <f t="shared" si="18"/>
        <v>#VALUE!</v>
      </c>
      <c r="DZ64" s="194" t="e">
        <f t="shared" ref="DZ64:EA64" si="261">DY64/1000</f>
        <v>#VALUE!</v>
      </c>
      <c r="EA64" s="196" t="e">
        <f t="shared" si="261"/>
        <v>#VALUE!</v>
      </c>
      <c r="EB64" s="130" t="e">
        <f t="shared" si="20"/>
        <v>#VALUE!</v>
      </c>
      <c r="EC64" s="132" t="e">
        <f t="shared" si="21"/>
        <v>#VALUE!</v>
      </c>
      <c r="ED64" s="133">
        <v>724</v>
      </c>
    </row>
    <row r="65" spans="1:134" ht="12.75" x14ac:dyDescent="0.2">
      <c r="A65" s="864"/>
      <c r="B65" s="135" t="s">
        <v>290</v>
      </c>
      <c r="C65" s="137" t="s">
        <v>156</v>
      </c>
      <c r="D65" s="137">
        <v>1</v>
      </c>
      <c r="E65" s="137">
        <v>1</v>
      </c>
      <c r="F65" s="137">
        <v>2</v>
      </c>
      <c r="G65" s="139">
        <f t="shared" si="0"/>
        <v>31.25</v>
      </c>
      <c r="H65" s="140">
        <v>25</v>
      </c>
      <c r="I65" s="140">
        <v>25</v>
      </c>
      <c r="J65" s="140">
        <f>H65/Main!$D$9</f>
        <v>5</v>
      </c>
      <c r="K65" s="140">
        <f>I65/Main!$D$10</f>
        <v>12.5</v>
      </c>
      <c r="L65" s="140">
        <f t="shared" si="1"/>
        <v>2.5</v>
      </c>
      <c r="M65" s="140">
        <v>1</v>
      </c>
      <c r="N65" s="143"/>
      <c r="O65" s="143"/>
      <c r="P65" s="145"/>
      <c r="Q65" s="143"/>
      <c r="R65" s="146"/>
      <c r="S65" s="143"/>
      <c r="T65" s="146"/>
      <c r="U65" s="198"/>
      <c r="V65" s="143"/>
      <c r="W65" s="362" t="s">
        <v>34</v>
      </c>
      <c r="X65" s="133">
        <v>0</v>
      </c>
      <c r="Y65" s="133">
        <v>50</v>
      </c>
      <c r="Z65" s="133">
        <v>0</v>
      </c>
      <c r="AA65" s="133">
        <v>0</v>
      </c>
      <c r="AB65" s="167">
        <v>30</v>
      </c>
      <c r="AC65" s="133">
        <v>0</v>
      </c>
      <c r="AD65" s="133">
        <v>0</v>
      </c>
      <c r="AE65" s="133">
        <v>0</v>
      </c>
      <c r="AF65" s="133">
        <v>0</v>
      </c>
      <c r="AG65" s="133">
        <v>0</v>
      </c>
      <c r="AH65" s="133">
        <v>0</v>
      </c>
      <c r="AI65" s="133">
        <v>0</v>
      </c>
      <c r="AJ65" s="133">
        <v>0</v>
      </c>
      <c r="AK65" s="133">
        <v>0</v>
      </c>
      <c r="AL65" s="133">
        <v>0</v>
      </c>
      <c r="AM65" s="133">
        <v>0</v>
      </c>
      <c r="AN65" s="133">
        <v>0</v>
      </c>
      <c r="AO65" s="133">
        <v>0</v>
      </c>
      <c r="AP65" s="133">
        <v>0</v>
      </c>
      <c r="AQ65" s="133">
        <v>0</v>
      </c>
      <c r="AR65" s="133">
        <v>0</v>
      </c>
      <c r="AS65" s="161" t="str">
        <f t="shared" ref="AS65:BM65" si="262">IF(X65 = 0, "", X65)</f>
        <v/>
      </c>
      <c r="AT65" s="133">
        <f t="shared" si="262"/>
        <v>50</v>
      </c>
      <c r="AU65" s="137" t="str">
        <f t="shared" si="262"/>
        <v/>
      </c>
      <c r="AV65" s="137" t="str">
        <f t="shared" si="262"/>
        <v/>
      </c>
      <c r="AW65" s="167">
        <f t="shared" si="262"/>
        <v>30</v>
      </c>
      <c r="AX65" s="137" t="str">
        <f t="shared" si="262"/>
        <v/>
      </c>
      <c r="AY65" s="137" t="str">
        <f t="shared" si="262"/>
        <v/>
      </c>
      <c r="AZ65" s="137" t="str">
        <f t="shared" si="262"/>
        <v/>
      </c>
      <c r="BA65" s="137" t="str">
        <f t="shared" si="262"/>
        <v/>
      </c>
      <c r="BB65" s="137" t="str">
        <f t="shared" si="262"/>
        <v/>
      </c>
      <c r="BC65" s="137" t="str">
        <f t="shared" si="262"/>
        <v/>
      </c>
      <c r="BD65" s="137" t="str">
        <f t="shared" si="262"/>
        <v/>
      </c>
      <c r="BE65" s="137" t="str">
        <f t="shared" si="262"/>
        <v/>
      </c>
      <c r="BF65" s="137" t="str">
        <f t="shared" si="262"/>
        <v/>
      </c>
      <c r="BG65" s="137" t="str">
        <f t="shared" si="262"/>
        <v/>
      </c>
      <c r="BH65" s="137" t="str">
        <f t="shared" si="262"/>
        <v/>
      </c>
      <c r="BI65" s="137" t="str">
        <f t="shared" si="262"/>
        <v/>
      </c>
      <c r="BJ65" s="137" t="str">
        <f t="shared" si="262"/>
        <v/>
      </c>
      <c r="BK65" s="137" t="str">
        <f t="shared" si="262"/>
        <v/>
      </c>
      <c r="BL65" s="137" t="str">
        <f t="shared" si="262"/>
        <v/>
      </c>
      <c r="BM65" s="169" t="str">
        <f t="shared" si="262"/>
        <v/>
      </c>
      <c r="BN65" s="174" t="e">
        <f>$AS65*Assembly!Z$4+$AT65*Assembly!Z$5+$AU65*Assembly!Z$6+$AV65*Assembly!Z$7+$AW65*Assembly!Z$8+$AX65*Assembly!Z$9+$AY65*Assembly!Z$10+$AZ65*Assembly!Z$11+$BA65*Assembly!Z$12+$BB65*Assembly!Z$13+$BC65*Assembly!Z$14+$BD65*Assembly!Z$15+$BE65*Assembly!Z$16+$BF65*Assembly!Z$17+$BG65*Assembly!Z$18+$BH65*Assembly!Z$19+$BI65*Assembly!Z$20+$BJ65*Assembly!Z$21+$BK65*Assembly!Z$22+$BL65*Assembly!Z$23+$BM65*Assembly!Z$24</f>
        <v>#VALUE!</v>
      </c>
      <c r="BO65" s="133" t="e">
        <f t="shared" si="3"/>
        <v>#VALUE!</v>
      </c>
      <c r="BP65" s="133"/>
      <c r="BQ65" s="133" t="e">
        <f>$AS65*Assembly!AD$4+$AT65*Assembly!AD$5+$AU65*Assembly!AD$6+$AV65*Assembly!AD$7+$AW65*Assembly!AD$8+$AX65*Assembly!AD$9+$AY65*Assembly!AD$10+$AZ65*Assembly!AD$11+$BA65*Assembly!AD$12+$BB65*Assembly!AD$13+$BC65*Assembly!AD$14+$BD65*Assembly!AD$15+$BE65*Assembly!AD$16+$BF65*Assembly!AD$17+$BG65*Assembly!AD$18+$BH65*Assembly!AD$19+$BI65*Assembly!AD$20+$BJ65*Assembly!AD$21+$BK65*Assembly!AD$22+$BL65*Assembly!AD$23+$BM65*Assembly!AD$24</f>
        <v>#VALUE!</v>
      </c>
      <c r="BR65" s="177" t="e">
        <f t="shared" si="4"/>
        <v>#VALUE!</v>
      </c>
      <c r="BS65" s="178" t="e">
        <f t="shared" si="5"/>
        <v>#VALUE!</v>
      </c>
      <c r="BT65" s="179" t="e">
        <f t="shared" si="6"/>
        <v>#VALUE!</v>
      </c>
      <c r="BU65" s="178" t="e">
        <f t="shared" si="7"/>
        <v>#VALUE!</v>
      </c>
      <c r="BV65" s="133" t="e">
        <f>$AS65*Assembly!Y$4+$AT65*Assembly!Y$5+$AU65*Assembly!Y$6+$AV65*Assembly!Y$7+$AW65*Assembly!Y$8+$AX65*Assembly!Y$9+$AY65*Assembly!Y$10+$AZ65*Assembly!Y$11+$BA65*Assembly!Y$12+$BB65*Assembly!Y$13+$BC65*Assembly!Y$14+$BD65*Assembly!Y$15+$BE65*Assembly!Y$16+$BF65*Assembly!Y$17+$BG65*Assembly!Y$18+$BH65*Assembly!Y$19+$BI65*Assembly!Y$20+$BJ65*Assembly!Y$21+$BK65*Assembly!Y$22+$BL65*Assembly!Y$23+$BM65*Assembly!Y$24</f>
        <v>#VALUE!</v>
      </c>
      <c r="BW65" s="133" t="e">
        <f t="shared" si="8"/>
        <v>#VALUE!</v>
      </c>
      <c r="BX65" s="130" t="e">
        <f t="shared" si="9"/>
        <v>#VALUE!</v>
      </c>
      <c r="BY65" s="183" t="e">
        <f>$AS65*Assembly!AC$4+$AT65*Assembly!AC$5+$AU65*Assembly!AC$6+$AV65*Assembly!AC$7+$AW65*Assembly!AC$8+$AX65*Assembly!AC$9+$AY65*Assembly!AC$10+$AZ65*Assembly!AC$11+$BA65*Assembly!AC$12+$BB65*Assembly!AC$13+$BC65*Assembly!AC$14+$BD65*Assembly!AC$15+$BE65*Assembly!AC$16+$BF65*Assembly!AC$17+$BG65*Assembly!AC$18+$BH65*Assembly!AC$19+$BI65*Assembly!AC$20+$BJ65*Assembly!AC$21+$BK65*Assembly!AC$22+$BL65*Assembly!AC$23+$BM65*Assembly!AC$24</f>
        <v>#VALUE!</v>
      </c>
      <c r="BZ65" s="145" t="e">
        <f>$AS65*Assembly!M$4+$AT65*Assembly!M$5+$AU65*Assembly!M$6+$AV65*Assembly!M$7+$AW65*Assembly!M$8+$AX65*Assembly!M$9+$AY65*Assembly!M$10+$AZ65*Assembly!M$11+$BA65*Assembly!M$12+$BB65*Assembly!M$13+$BC65*Assembly!M$14+$BD65*Assembly!M$15+$BE65*Assembly!M$16+$BF65*Assembly!M$17+$BG65*Assembly!M$18+$BH65*Assembly!M$19+$BI65*Assembly!M$20+$BJ65*Assembly!M$21+$BK65*Assembly!M$22+$BL65*Assembly!M$23+$BM65*Assembly!M$24</f>
        <v>#VALUE!</v>
      </c>
      <c r="CA65" s="145" t="e">
        <f>$AS65*Assembly!N$4+$AT65*Assembly!N$5+$AU65*Assembly!N$6+$AV65*Assembly!N$7+$AW65*Assembly!N$8+$AX65*Assembly!N$9+$AY65*Assembly!N$10+$AZ65*Assembly!N$11+$BA65*Assembly!N$12+$BB65*Assembly!N$13+$BC65*Assembly!N$14+$BD65*Assembly!N$15+$BE65*Assembly!N$16+$BF65*Assembly!N$17+$BG65*Assembly!N$18+$BH65*Assembly!N$19+$BI65*Assembly!N$20+$BJ65*Assembly!N$21+$BK65*Assembly!N$22+$BL65*Assembly!N$23+$BM65*Assembly!N$24</f>
        <v>#VALUE!</v>
      </c>
      <c r="CB65" s="145" t="e">
        <f>$AS65*Assembly!O$4+$AT65*Assembly!O$5+$AU65*Assembly!O$6+$AV65*Assembly!O$7+$AW65*Assembly!O$8+$AX65*Assembly!O$9+$AY65*Assembly!O$10+$AZ65*Assembly!O$11+$BA65*Assembly!O$12+$BB65*Assembly!O$13+$BC65*Assembly!O$14+$BD65*Assembly!O$15+$BE65*Assembly!O$16+$BF65*Assembly!O$17+$BG65*Assembly!O$18+$BH65*Assembly!O$19+$BI65*Assembly!O$20+$BJ65*Assembly!O$21+$BK65*Assembly!O$22+$BL65*Assembly!O$23+$BM65*Assembly!O$24</f>
        <v>#VALUE!</v>
      </c>
      <c r="CC65" s="140" t="e">
        <f>$AS65*Assembly!P$4+$AT65*Assembly!P$5+$AU65*Assembly!P$6+$AV65*Assembly!P$7+$AW65*Assembly!P$8+$AX65*Assembly!P$9+$AY65*Assembly!P$10+$AZ65*Assembly!P$11+$BA65*Assembly!P$12+$BB65*Assembly!P$13+$BC65*Assembly!P$14+$BD65*Assembly!P$15+$BE65*Assembly!P$16+$BF65*Assembly!P$17+$BG65*Assembly!P$18+$BH65*Assembly!P$19+$BI65*Assembly!P$20+$BJ65*Assembly!P$21+$BK65*Assembly!P$22+$BL65*Assembly!P$23+$BM65*Assembly!P$24</f>
        <v>#VALUE!</v>
      </c>
      <c r="CD65" s="140" t="e">
        <f>$AS65*Assembly!Q$4+$AT65*Assembly!Q$5+$AU65*Assembly!Q$6+$AV65*Assembly!Q$7+$AW65*Assembly!Q$8+$AX65*Assembly!Q$9+$AY65*Assembly!Q$10+$AZ65*Assembly!Q$11+$BA65*Assembly!Q$12+$BB65*Assembly!Q$13+$BC65*Assembly!Q$14+$BD65*Assembly!Q$15+$BE65*Assembly!Q$16+$BF65*Assembly!Q$17+$BG65*Assembly!Q$18+$BH65*Assembly!Q$19+$BI65*Assembly!Q$20+$BJ65*Assembly!Q$21+$BK65*Assembly!Q$22+$BL65*Assembly!Q$23+$BM65*Assembly!Q$24</f>
        <v>#VALUE!</v>
      </c>
      <c r="CE65" s="145" t="e">
        <f>$AS65*Assembly!R$4+$AT65*Assembly!R$5+$AU65*Assembly!R$6+$AV65*Assembly!R$7+$AW65*Assembly!R$8+$AX65*Assembly!R$9+$AY65*Assembly!R$10+$AZ65*Assembly!R$11+$BA65*Assembly!R$12+$BB65*Assembly!R$13+$BC65*Assembly!R$14+$BD65*Assembly!R$15+$BE65*Assembly!R$16+$BF65*Assembly!R$17+$BG65*Assembly!R$18+$BH65*Assembly!R$19+$BI65*Assembly!R$20+$BJ65*Assembly!R$21+$BK65*Assembly!R$22+$BL65*Assembly!R$23+$BM65*Assembly!R$24</f>
        <v>#VALUE!</v>
      </c>
      <c r="CF65" s="140" t="e">
        <f>$AS65*Assembly!S$4+$AT65*Assembly!S$5+$AU65*Assembly!S$6+$AV65*Assembly!S$7+$AW65*Assembly!S$8+$AX65*Assembly!S$9+$AY65*Assembly!S$10+$AZ65*Assembly!S$11+$BA65*Assembly!S$12+$BB65*Assembly!S$13+$BC65*Assembly!S$14+$BD65*Assembly!S$15+$BE65*Assembly!S$16+$BF65*Assembly!S$17+$BG65*Assembly!S$18+$BH65*Assembly!S$19+$BI65*Assembly!S$20+$BJ65*Assembly!S$21+$BK65*Assembly!S$22+$BL65*Assembly!S$23+$BM65*Assembly!S$24</f>
        <v>#VALUE!</v>
      </c>
      <c r="CG65" s="140" t="e">
        <f>$AS65*Assembly!T$4+$AT65*Assembly!T$5+$AU65*Assembly!T$6+$AV65*Assembly!T$7+$AW65*Assembly!T$8+$AX65*Assembly!T$9+$AY65*Assembly!T$10+$AZ65*Assembly!T$11+$BA65*Assembly!T$12+$BB65*Assembly!T$13+$BC65*Assembly!T$14+$BD65*Assembly!T$15+$BE65*Assembly!T$16+$BF65*Assembly!T$17+$BG65*Assembly!T$18+$BH65*Assembly!T$19+$BI65*Assembly!T$20+$BJ65*Assembly!T$21+$BK65*Assembly!T$22+$BL65*Assembly!T$23+$BM65*Assembly!T$24</f>
        <v>#VALUE!</v>
      </c>
      <c r="CH65" s="140" t="e">
        <f>$AS65*Assembly!U$4+$AT65*Assembly!U$5+$AU65*Assembly!U$6+$AV65*Assembly!U$7+$AW65*Assembly!U$8+$AX65*Assembly!U$9+$AY65*Assembly!U$10+$AZ65*Assembly!U$11+$BA65*Assembly!U$12+$BB65*Assembly!U$13+$BC65*Assembly!U$14+$BD65*Assembly!U$15+$BE65*Assembly!U$16+$BF65*Assembly!U$17+$BG65*Assembly!U$18+$BH65*Assembly!U$19+$BI65*Assembly!U$20+$BJ65*Assembly!U$21+$BK65*Assembly!U$22+$BL65*Assembly!U$23+$BM65*Assembly!U$24</f>
        <v>#VALUE!</v>
      </c>
      <c r="CI65" s="145" t="e">
        <f>$AS65*Assembly!V$4+$AT65*Assembly!V$5+$AU65*Assembly!V$6+$AV65*Assembly!V$7+$AW65*Assembly!V$8+$AX65*Assembly!V$9+$AY65*Assembly!V$10+$AZ65*Assembly!V$11+$BA65*Assembly!V$12+$BB65*Assembly!V$13+$BC65*Assembly!V$14+$BD65*Assembly!V$15+$BE65*Assembly!V$16+$BF65*Assembly!V$17+$BG65*Assembly!V$18+$BH65*Assembly!V$19+$BI65*Assembly!V$20+$BJ65*Assembly!V$21+$BK65*Assembly!V$22+$BL65*Assembly!V$23+$BM65*Assembly!V$24</f>
        <v>#VALUE!</v>
      </c>
      <c r="CJ65" s="145" t="e">
        <f>BZ65*Refining!$F$3</f>
        <v>#VALUE!</v>
      </c>
      <c r="CK65" s="145" t="e">
        <f>CA65*Refining!$F$4</f>
        <v>#VALUE!</v>
      </c>
      <c r="CL65" s="145" t="e">
        <f>CB65*Refining!$F$5</f>
        <v>#VALUE!</v>
      </c>
      <c r="CM65" s="145" t="e">
        <f>CC65*Refining!$F$6</f>
        <v>#VALUE!</v>
      </c>
      <c r="CN65" s="145" t="e">
        <f>CD65*Refining!$F$7</f>
        <v>#VALUE!</v>
      </c>
      <c r="CO65" s="145" t="e">
        <f>CE65*Refining!$F$8</f>
        <v>#VALUE!</v>
      </c>
      <c r="CP65" s="145" t="e">
        <f>CF65*Refining!$F$9</f>
        <v>#VALUE!</v>
      </c>
      <c r="CQ65" s="145" t="e">
        <f>CG65*Refining!$F$10</f>
        <v>#VALUE!</v>
      </c>
      <c r="CR65" s="145" t="e">
        <f>CH65*Refining!$F$11</f>
        <v>#VALUE!</v>
      </c>
      <c r="CS65" s="145" t="e">
        <f>CI65*Refining!$F$12</f>
        <v>#VALUE!</v>
      </c>
      <c r="CT65" s="185" t="e">
        <f t="shared" ref="CT65:DM65" si="263">IF(BZ65 = 0, "", BZ65)</f>
        <v>#VALUE!</v>
      </c>
      <c r="CU65" s="186" t="e">
        <f t="shared" si="263"/>
        <v>#VALUE!</v>
      </c>
      <c r="CV65" s="186" t="e">
        <f t="shared" si="263"/>
        <v>#VALUE!</v>
      </c>
      <c r="CW65" s="186" t="e">
        <f t="shared" si="263"/>
        <v>#VALUE!</v>
      </c>
      <c r="CX65" s="186" t="e">
        <f t="shared" si="263"/>
        <v>#VALUE!</v>
      </c>
      <c r="CY65" s="186" t="e">
        <f t="shared" si="263"/>
        <v>#VALUE!</v>
      </c>
      <c r="CZ65" s="186" t="e">
        <f t="shared" si="263"/>
        <v>#VALUE!</v>
      </c>
      <c r="DA65" s="186" t="e">
        <f t="shared" si="263"/>
        <v>#VALUE!</v>
      </c>
      <c r="DB65" s="186" t="e">
        <f t="shared" si="263"/>
        <v>#VALUE!</v>
      </c>
      <c r="DC65" s="187" t="e">
        <f t="shared" si="263"/>
        <v>#VALUE!</v>
      </c>
      <c r="DD65" s="185" t="e">
        <f t="shared" si="263"/>
        <v>#VALUE!</v>
      </c>
      <c r="DE65" s="186" t="e">
        <f t="shared" si="263"/>
        <v>#VALUE!</v>
      </c>
      <c r="DF65" s="186" t="e">
        <f t="shared" si="263"/>
        <v>#VALUE!</v>
      </c>
      <c r="DG65" s="186" t="e">
        <f t="shared" si="263"/>
        <v>#VALUE!</v>
      </c>
      <c r="DH65" s="211" t="e">
        <f t="shared" si="263"/>
        <v>#VALUE!</v>
      </c>
      <c r="DI65" s="186" t="e">
        <f t="shared" si="263"/>
        <v>#VALUE!</v>
      </c>
      <c r="DJ65" s="186" t="e">
        <f t="shared" si="263"/>
        <v>#VALUE!</v>
      </c>
      <c r="DK65" s="186" t="e">
        <f t="shared" si="263"/>
        <v>#VALUE!</v>
      </c>
      <c r="DL65" s="186" t="e">
        <f t="shared" si="263"/>
        <v>#VALUE!</v>
      </c>
      <c r="DM65" s="187" t="e">
        <f t="shared" si="263"/>
        <v>#VALUE!</v>
      </c>
      <c r="DN65" s="185" t="e">
        <f t="shared" si="11"/>
        <v>#VALUE!</v>
      </c>
      <c r="DO65" s="189" t="e">
        <f t="shared" si="12"/>
        <v>#VALUE!</v>
      </c>
      <c r="DP65" s="120" t="e">
        <f t="shared" si="13"/>
        <v>#VALUE!</v>
      </c>
      <c r="DQ65" s="133" t="e">
        <f>CT65*'Ores &amp; Ingots'!$C$3+CU65*'Ores &amp; Ingots'!$C$4+CV65*'Ores &amp; Ingots'!$C$5+CW65*'Ores &amp; Ingots'!$C$6+CX65*'Ores &amp; Ingots'!$C$7+CY65*'Ores &amp; Ingots'!$C$8+CZ65*'Ores &amp; Ingots'!$C$9+DA65*'Ores &amp; Ingots'!$C$10+DB65*'Ores &amp; Ingots'!$C$11+DC65*'Ores &amp; Ingots'!$C$12</f>
        <v>#VALUE!</v>
      </c>
      <c r="DR65" s="133" t="e">
        <f>DD65*'Ores &amp; Ingots'!$B$3+DE65*'Ores &amp; Ingots'!$B$4+DF65*'Ores &amp; Ingots'!$B$5+DG65*'Ores &amp; Ingots'!$B$6+DH65*'Ores &amp; Ingots'!$B$7+DI65*'Ores &amp; Ingots'!$B$8+DJ65*'Ores &amp; Ingots'!$B$9+DK65*'Ores &amp; Ingots'!$B$10+DL65*'Ores &amp; Ingots'!$B$11+DM65*'Ores &amp; Ingots'!$B$12</f>
        <v>#VALUE!</v>
      </c>
      <c r="DS65" s="189" t="e">
        <f>CT65*Refining!$G$3+CU65*Refining!$G$4+CV65*Refining!$G$5+CW65*Refining!$G$6+CX65*Refining!$G$7+CY65*Refining!$G$8+CZ65*Refining!$G$9+DA65*Refining!$G$10+DB65*Refining!$G$11+DC65*Refining!$G$12</f>
        <v>#VALUE!</v>
      </c>
      <c r="DT65" s="189" t="e">
        <f t="shared" si="14"/>
        <v>#VALUE!</v>
      </c>
      <c r="DU65" s="192" t="e">
        <f t="shared" si="15"/>
        <v>#VALUE!</v>
      </c>
      <c r="DV65" s="185" t="e">
        <f t="shared" si="16"/>
        <v>#VALUE!</v>
      </c>
      <c r="DW65" s="194" t="e">
        <f t="shared" ref="DW65:DX65" si="264">DV65/60</f>
        <v>#VALUE!</v>
      </c>
      <c r="DX65" s="194" t="e">
        <f t="shared" si="264"/>
        <v>#VALUE!</v>
      </c>
      <c r="DY65" s="185" t="e">
        <f t="shared" si="18"/>
        <v>#VALUE!</v>
      </c>
      <c r="DZ65" s="194" t="e">
        <f t="shared" ref="DZ65:EA65" si="265">DY65/1000</f>
        <v>#VALUE!</v>
      </c>
      <c r="EA65" s="196" t="e">
        <f t="shared" si="265"/>
        <v>#VALUE!</v>
      </c>
      <c r="EB65" s="130" t="e">
        <f t="shared" si="20"/>
        <v>#VALUE!</v>
      </c>
      <c r="EC65" s="132" t="e">
        <f t="shared" si="21"/>
        <v>#VALUE!</v>
      </c>
      <c r="ED65" s="133">
        <v>618</v>
      </c>
    </row>
    <row r="66" spans="1:134" ht="12.75" x14ac:dyDescent="0.2">
      <c r="A66" s="865"/>
      <c r="B66" s="297" t="s">
        <v>291</v>
      </c>
      <c r="C66" s="216" t="s">
        <v>156</v>
      </c>
      <c r="D66" s="216">
        <v>1</v>
      </c>
      <c r="E66" s="216">
        <v>1</v>
      </c>
      <c r="F66" s="216">
        <v>2</v>
      </c>
      <c r="G66" s="217">
        <f t="shared" si="0"/>
        <v>31.25</v>
      </c>
      <c r="H66" s="218">
        <v>20</v>
      </c>
      <c r="I66" s="218">
        <v>20</v>
      </c>
      <c r="J66" s="218">
        <f>H66/Main!$D$9</f>
        <v>4</v>
      </c>
      <c r="K66" s="218">
        <f>I66/Main!$D$10</f>
        <v>10</v>
      </c>
      <c r="L66" s="218">
        <f t="shared" si="1"/>
        <v>2.5</v>
      </c>
      <c r="M66" s="218">
        <v>1</v>
      </c>
      <c r="N66" s="220"/>
      <c r="O66" s="220"/>
      <c r="P66" s="219"/>
      <c r="Q66" s="220"/>
      <c r="R66" s="23"/>
      <c r="S66" s="220"/>
      <c r="T66" s="23"/>
      <c r="U66" s="221"/>
      <c r="V66" s="220"/>
      <c r="W66" s="380" t="s">
        <v>34</v>
      </c>
      <c r="X66" s="226">
        <v>0</v>
      </c>
      <c r="Y66" s="226">
        <v>70</v>
      </c>
      <c r="Z66" s="226">
        <v>0</v>
      </c>
      <c r="AA66" s="226">
        <v>0</v>
      </c>
      <c r="AB66" s="227">
        <v>16</v>
      </c>
      <c r="AC66" s="226">
        <v>0</v>
      </c>
      <c r="AD66" s="226">
        <v>0</v>
      </c>
      <c r="AE66" s="226">
        <v>0</v>
      </c>
      <c r="AF66" s="226">
        <v>0</v>
      </c>
      <c r="AG66" s="226">
        <v>0</v>
      </c>
      <c r="AH66" s="226">
        <v>0</v>
      </c>
      <c r="AI66" s="226">
        <v>0</v>
      </c>
      <c r="AJ66" s="226">
        <v>0</v>
      </c>
      <c r="AK66" s="226">
        <v>0</v>
      </c>
      <c r="AL66" s="226">
        <v>0</v>
      </c>
      <c r="AM66" s="226">
        <v>0</v>
      </c>
      <c r="AN66" s="226">
        <v>0</v>
      </c>
      <c r="AO66" s="226">
        <v>0</v>
      </c>
      <c r="AP66" s="226">
        <v>0</v>
      </c>
      <c r="AQ66" s="226">
        <v>0</v>
      </c>
      <c r="AR66" s="226">
        <v>0</v>
      </c>
      <c r="AS66" s="322" t="str">
        <f t="shared" ref="AS66:BM66" si="266">IF(X66 = 0, "", X66)</f>
        <v/>
      </c>
      <c r="AT66" s="226">
        <f t="shared" si="266"/>
        <v>70</v>
      </c>
      <c r="AU66" s="216" t="str">
        <f t="shared" si="266"/>
        <v/>
      </c>
      <c r="AV66" s="216" t="str">
        <f t="shared" si="266"/>
        <v/>
      </c>
      <c r="AW66" s="227">
        <f t="shared" si="266"/>
        <v>16</v>
      </c>
      <c r="AX66" s="216" t="str">
        <f t="shared" si="266"/>
        <v/>
      </c>
      <c r="AY66" s="216" t="str">
        <f t="shared" si="266"/>
        <v/>
      </c>
      <c r="AZ66" s="216" t="str">
        <f t="shared" si="266"/>
        <v/>
      </c>
      <c r="BA66" s="216" t="str">
        <f t="shared" si="266"/>
        <v/>
      </c>
      <c r="BB66" s="216" t="str">
        <f t="shared" si="266"/>
        <v/>
      </c>
      <c r="BC66" s="216" t="str">
        <f t="shared" si="266"/>
        <v/>
      </c>
      <c r="BD66" s="216" t="str">
        <f t="shared" si="266"/>
        <v/>
      </c>
      <c r="BE66" s="216" t="str">
        <f t="shared" si="266"/>
        <v/>
      </c>
      <c r="BF66" s="216" t="str">
        <f t="shared" si="266"/>
        <v/>
      </c>
      <c r="BG66" s="216" t="str">
        <f t="shared" si="266"/>
        <v/>
      </c>
      <c r="BH66" s="216" t="str">
        <f t="shared" si="266"/>
        <v/>
      </c>
      <c r="BI66" s="216" t="str">
        <f t="shared" si="266"/>
        <v/>
      </c>
      <c r="BJ66" s="216" t="str">
        <f t="shared" si="266"/>
        <v/>
      </c>
      <c r="BK66" s="216" t="str">
        <f t="shared" si="266"/>
        <v/>
      </c>
      <c r="BL66" s="216" t="str">
        <f t="shared" si="266"/>
        <v/>
      </c>
      <c r="BM66" s="231" t="str">
        <f t="shared" si="266"/>
        <v/>
      </c>
      <c r="BN66" s="225" t="e">
        <f>$AS66*Assembly!Z$4+$AT66*Assembly!Z$5+$AU66*Assembly!Z$6+$AV66*Assembly!Z$7+$AW66*Assembly!Z$8+$AX66*Assembly!Z$9+$AY66*Assembly!Z$10+$AZ66*Assembly!Z$11+$BA66*Assembly!Z$12+$BB66*Assembly!Z$13+$BC66*Assembly!Z$14+$BD66*Assembly!Z$15+$BE66*Assembly!Z$16+$BF66*Assembly!Z$17+$BG66*Assembly!Z$18+$BH66*Assembly!Z$19+$BI66*Assembly!Z$20+$BJ66*Assembly!Z$21+$BK66*Assembly!Z$22+$BL66*Assembly!Z$23+$BM66*Assembly!Z$24</f>
        <v>#VALUE!</v>
      </c>
      <c r="BO66" s="226" t="e">
        <f t="shared" si="3"/>
        <v>#VALUE!</v>
      </c>
      <c r="BP66" s="226"/>
      <c r="BQ66" s="226" t="e">
        <f>$AS66*Assembly!AD$4+$AT66*Assembly!AD$5+$AU66*Assembly!AD$6+$AV66*Assembly!AD$7+$AW66*Assembly!AD$8+$AX66*Assembly!AD$9+$AY66*Assembly!AD$10+$AZ66*Assembly!AD$11+$BA66*Assembly!AD$12+$BB66*Assembly!AD$13+$BC66*Assembly!AD$14+$BD66*Assembly!AD$15+$BE66*Assembly!AD$16+$BF66*Assembly!AD$17+$BG66*Assembly!AD$18+$BH66*Assembly!AD$19+$BI66*Assembly!AD$20+$BJ66*Assembly!AD$21+$BK66*Assembly!AD$22+$BL66*Assembly!AD$23+$BM66*Assembly!AD$24</f>
        <v>#VALUE!</v>
      </c>
      <c r="BR66" s="236" t="e">
        <f t="shared" si="4"/>
        <v>#VALUE!</v>
      </c>
      <c r="BS66" s="237" t="e">
        <f t="shared" si="5"/>
        <v>#VALUE!</v>
      </c>
      <c r="BT66" s="238" t="e">
        <f t="shared" si="6"/>
        <v>#VALUE!</v>
      </c>
      <c r="BU66" s="237" t="e">
        <f t="shared" si="7"/>
        <v>#VALUE!</v>
      </c>
      <c r="BV66" s="226" t="e">
        <f>$AS66*Assembly!Y$4+$AT66*Assembly!Y$5+$AU66*Assembly!Y$6+$AV66*Assembly!Y$7+$AW66*Assembly!Y$8+$AX66*Assembly!Y$9+$AY66*Assembly!Y$10+$AZ66*Assembly!Y$11+$BA66*Assembly!Y$12+$BB66*Assembly!Y$13+$BC66*Assembly!Y$14+$BD66*Assembly!Y$15+$BE66*Assembly!Y$16+$BF66*Assembly!Y$17+$BG66*Assembly!Y$18+$BH66*Assembly!Y$19+$BI66*Assembly!Y$20+$BJ66*Assembly!Y$21+$BK66*Assembly!Y$22+$BL66*Assembly!Y$23+$BM66*Assembly!Y$24</f>
        <v>#VALUE!</v>
      </c>
      <c r="BW66" s="226" t="e">
        <f t="shared" si="8"/>
        <v>#VALUE!</v>
      </c>
      <c r="BX66" s="239" t="e">
        <f t="shared" si="9"/>
        <v>#VALUE!</v>
      </c>
      <c r="BY66" s="240" t="e">
        <f>$AS66*Assembly!AC$4+$AT66*Assembly!AC$5+$AU66*Assembly!AC$6+$AV66*Assembly!AC$7+$AW66*Assembly!AC$8+$AX66*Assembly!AC$9+$AY66*Assembly!AC$10+$AZ66*Assembly!AC$11+$BA66*Assembly!AC$12+$BB66*Assembly!AC$13+$BC66*Assembly!AC$14+$BD66*Assembly!AC$15+$BE66*Assembly!AC$16+$BF66*Assembly!AC$17+$BG66*Assembly!AC$18+$BH66*Assembly!AC$19+$BI66*Assembly!AC$20+$BJ66*Assembly!AC$21+$BK66*Assembly!AC$22+$BL66*Assembly!AC$23+$BM66*Assembly!AC$24</f>
        <v>#VALUE!</v>
      </c>
      <c r="BZ66" s="219" t="e">
        <f>$AS66*Assembly!M$4+$AT66*Assembly!M$5+$AU66*Assembly!M$6+$AV66*Assembly!M$7+$AW66*Assembly!M$8+$AX66*Assembly!M$9+$AY66*Assembly!M$10+$AZ66*Assembly!M$11+$BA66*Assembly!M$12+$BB66*Assembly!M$13+$BC66*Assembly!M$14+$BD66*Assembly!M$15+$BE66*Assembly!M$16+$BF66*Assembly!M$17+$BG66*Assembly!M$18+$BH66*Assembly!M$19+$BI66*Assembly!M$20+$BJ66*Assembly!M$21+$BK66*Assembly!M$22+$BL66*Assembly!M$23+$BM66*Assembly!M$24</f>
        <v>#VALUE!</v>
      </c>
      <c r="CA66" s="219" t="e">
        <f>$AS66*Assembly!N$4+$AT66*Assembly!N$5+$AU66*Assembly!N$6+$AV66*Assembly!N$7+$AW66*Assembly!N$8+$AX66*Assembly!N$9+$AY66*Assembly!N$10+$AZ66*Assembly!N$11+$BA66*Assembly!N$12+$BB66*Assembly!N$13+$BC66*Assembly!N$14+$BD66*Assembly!N$15+$BE66*Assembly!N$16+$BF66*Assembly!N$17+$BG66*Assembly!N$18+$BH66*Assembly!N$19+$BI66*Assembly!N$20+$BJ66*Assembly!N$21+$BK66*Assembly!N$22+$BL66*Assembly!N$23+$BM66*Assembly!N$24</f>
        <v>#VALUE!</v>
      </c>
      <c r="CB66" s="219" t="e">
        <f>$AS66*Assembly!O$4+$AT66*Assembly!O$5+$AU66*Assembly!O$6+$AV66*Assembly!O$7+$AW66*Assembly!O$8+$AX66*Assembly!O$9+$AY66*Assembly!O$10+$AZ66*Assembly!O$11+$BA66*Assembly!O$12+$BB66*Assembly!O$13+$BC66*Assembly!O$14+$BD66*Assembly!O$15+$BE66*Assembly!O$16+$BF66*Assembly!O$17+$BG66*Assembly!O$18+$BH66*Assembly!O$19+$BI66*Assembly!O$20+$BJ66*Assembly!O$21+$BK66*Assembly!O$22+$BL66*Assembly!O$23+$BM66*Assembly!O$24</f>
        <v>#VALUE!</v>
      </c>
      <c r="CC66" s="218" t="e">
        <f>$AS66*Assembly!P$4+$AT66*Assembly!P$5+$AU66*Assembly!P$6+$AV66*Assembly!P$7+$AW66*Assembly!P$8+$AX66*Assembly!P$9+$AY66*Assembly!P$10+$AZ66*Assembly!P$11+$BA66*Assembly!P$12+$BB66*Assembly!P$13+$BC66*Assembly!P$14+$BD66*Assembly!P$15+$BE66*Assembly!P$16+$BF66*Assembly!P$17+$BG66*Assembly!P$18+$BH66*Assembly!P$19+$BI66*Assembly!P$20+$BJ66*Assembly!P$21+$BK66*Assembly!P$22+$BL66*Assembly!P$23+$BM66*Assembly!P$24</f>
        <v>#VALUE!</v>
      </c>
      <c r="CD66" s="218" t="e">
        <f>$AS66*Assembly!Q$4+$AT66*Assembly!Q$5+$AU66*Assembly!Q$6+$AV66*Assembly!Q$7+$AW66*Assembly!Q$8+$AX66*Assembly!Q$9+$AY66*Assembly!Q$10+$AZ66*Assembly!Q$11+$BA66*Assembly!Q$12+$BB66*Assembly!Q$13+$BC66*Assembly!Q$14+$BD66*Assembly!Q$15+$BE66*Assembly!Q$16+$BF66*Assembly!Q$17+$BG66*Assembly!Q$18+$BH66*Assembly!Q$19+$BI66*Assembly!Q$20+$BJ66*Assembly!Q$21+$BK66*Assembly!Q$22+$BL66*Assembly!Q$23+$BM66*Assembly!Q$24</f>
        <v>#VALUE!</v>
      </c>
      <c r="CE66" s="219" t="e">
        <f>$AS66*Assembly!R$4+$AT66*Assembly!R$5+$AU66*Assembly!R$6+$AV66*Assembly!R$7+$AW66*Assembly!R$8+$AX66*Assembly!R$9+$AY66*Assembly!R$10+$AZ66*Assembly!R$11+$BA66*Assembly!R$12+$BB66*Assembly!R$13+$BC66*Assembly!R$14+$BD66*Assembly!R$15+$BE66*Assembly!R$16+$BF66*Assembly!R$17+$BG66*Assembly!R$18+$BH66*Assembly!R$19+$BI66*Assembly!R$20+$BJ66*Assembly!R$21+$BK66*Assembly!R$22+$BL66*Assembly!R$23+$BM66*Assembly!R$24</f>
        <v>#VALUE!</v>
      </c>
      <c r="CF66" s="218" t="e">
        <f>$AS66*Assembly!S$4+$AT66*Assembly!S$5+$AU66*Assembly!S$6+$AV66*Assembly!S$7+$AW66*Assembly!S$8+$AX66*Assembly!S$9+$AY66*Assembly!S$10+$AZ66*Assembly!S$11+$BA66*Assembly!S$12+$BB66*Assembly!S$13+$BC66*Assembly!S$14+$BD66*Assembly!S$15+$BE66*Assembly!S$16+$BF66*Assembly!S$17+$BG66*Assembly!S$18+$BH66*Assembly!S$19+$BI66*Assembly!S$20+$BJ66*Assembly!S$21+$BK66*Assembly!S$22+$BL66*Assembly!S$23+$BM66*Assembly!S$24</f>
        <v>#VALUE!</v>
      </c>
      <c r="CG66" s="218" t="e">
        <f>$AS66*Assembly!T$4+$AT66*Assembly!T$5+$AU66*Assembly!T$6+$AV66*Assembly!T$7+$AW66*Assembly!T$8+$AX66*Assembly!T$9+$AY66*Assembly!T$10+$AZ66*Assembly!T$11+$BA66*Assembly!T$12+$BB66*Assembly!T$13+$BC66*Assembly!T$14+$BD66*Assembly!T$15+$BE66*Assembly!T$16+$BF66*Assembly!T$17+$BG66*Assembly!T$18+$BH66*Assembly!T$19+$BI66*Assembly!T$20+$BJ66*Assembly!T$21+$BK66*Assembly!T$22+$BL66*Assembly!T$23+$BM66*Assembly!T$24</f>
        <v>#VALUE!</v>
      </c>
      <c r="CH66" s="218" t="e">
        <f>$AS66*Assembly!U$4+$AT66*Assembly!U$5+$AU66*Assembly!U$6+$AV66*Assembly!U$7+$AW66*Assembly!U$8+$AX66*Assembly!U$9+$AY66*Assembly!U$10+$AZ66*Assembly!U$11+$BA66*Assembly!U$12+$BB66*Assembly!U$13+$BC66*Assembly!U$14+$BD66*Assembly!U$15+$BE66*Assembly!U$16+$BF66*Assembly!U$17+$BG66*Assembly!U$18+$BH66*Assembly!U$19+$BI66*Assembly!U$20+$BJ66*Assembly!U$21+$BK66*Assembly!U$22+$BL66*Assembly!U$23+$BM66*Assembly!U$24</f>
        <v>#VALUE!</v>
      </c>
      <c r="CI66" s="219" t="e">
        <f>$AS66*Assembly!V$4+$AT66*Assembly!V$5+$AU66*Assembly!V$6+$AV66*Assembly!V$7+$AW66*Assembly!V$8+$AX66*Assembly!V$9+$AY66*Assembly!V$10+$AZ66*Assembly!V$11+$BA66*Assembly!V$12+$BB66*Assembly!V$13+$BC66*Assembly!V$14+$BD66*Assembly!V$15+$BE66*Assembly!V$16+$BF66*Assembly!V$17+$BG66*Assembly!V$18+$BH66*Assembly!V$19+$BI66*Assembly!V$20+$BJ66*Assembly!V$21+$BK66*Assembly!V$22+$BL66*Assembly!V$23+$BM66*Assembly!V$24</f>
        <v>#VALUE!</v>
      </c>
      <c r="CJ66" s="219" t="e">
        <f>BZ66*Refining!$F$3</f>
        <v>#VALUE!</v>
      </c>
      <c r="CK66" s="219" t="e">
        <f>CA66*Refining!$F$4</f>
        <v>#VALUE!</v>
      </c>
      <c r="CL66" s="219" t="e">
        <f>CB66*Refining!$F$5</f>
        <v>#VALUE!</v>
      </c>
      <c r="CM66" s="219" t="e">
        <f>CC66*Refining!$F$6</f>
        <v>#VALUE!</v>
      </c>
      <c r="CN66" s="219" t="e">
        <f>CD66*Refining!$F$7</f>
        <v>#VALUE!</v>
      </c>
      <c r="CO66" s="219" t="e">
        <f>CE66*Refining!$F$8</f>
        <v>#VALUE!</v>
      </c>
      <c r="CP66" s="219" t="e">
        <f>CF66*Refining!$F$9</f>
        <v>#VALUE!</v>
      </c>
      <c r="CQ66" s="219" t="e">
        <f>CG66*Refining!$F$10</f>
        <v>#VALUE!</v>
      </c>
      <c r="CR66" s="219" t="e">
        <f>CH66*Refining!$F$11</f>
        <v>#VALUE!</v>
      </c>
      <c r="CS66" s="219" t="e">
        <f>CI66*Refining!$F$12</f>
        <v>#VALUE!</v>
      </c>
      <c r="CT66" s="243" t="e">
        <f t="shared" ref="CT66:DM66" si="267">IF(BZ66 = 0, "", BZ66)</f>
        <v>#VALUE!</v>
      </c>
      <c r="CU66" s="246" t="e">
        <f t="shared" si="267"/>
        <v>#VALUE!</v>
      </c>
      <c r="CV66" s="246" t="e">
        <f t="shared" si="267"/>
        <v>#VALUE!</v>
      </c>
      <c r="CW66" s="246" t="e">
        <f t="shared" si="267"/>
        <v>#VALUE!</v>
      </c>
      <c r="CX66" s="246" t="e">
        <f t="shared" si="267"/>
        <v>#VALUE!</v>
      </c>
      <c r="CY66" s="246" t="e">
        <f t="shared" si="267"/>
        <v>#VALUE!</v>
      </c>
      <c r="CZ66" s="246" t="e">
        <f t="shared" si="267"/>
        <v>#VALUE!</v>
      </c>
      <c r="DA66" s="246" t="e">
        <f t="shared" si="267"/>
        <v>#VALUE!</v>
      </c>
      <c r="DB66" s="246" t="e">
        <f t="shared" si="267"/>
        <v>#VALUE!</v>
      </c>
      <c r="DC66" s="251" t="e">
        <f t="shared" si="267"/>
        <v>#VALUE!</v>
      </c>
      <c r="DD66" s="243" t="e">
        <f t="shared" si="267"/>
        <v>#VALUE!</v>
      </c>
      <c r="DE66" s="246" t="e">
        <f t="shared" si="267"/>
        <v>#VALUE!</v>
      </c>
      <c r="DF66" s="246" t="e">
        <f t="shared" si="267"/>
        <v>#VALUE!</v>
      </c>
      <c r="DG66" s="246" t="e">
        <f t="shared" si="267"/>
        <v>#VALUE!</v>
      </c>
      <c r="DH66" s="254" t="e">
        <f t="shared" si="267"/>
        <v>#VALUE!</v>
      </c>
      <c r="DI66" s="246" t="e">
        <f t="shared" si="267"/>
        <v>#VALUE!</v>
      </c>
      <c r="DJ66" s="246" t="e">
        <f t="shared" si="267"/>
        <v>#VALUE!</v>
      </c>
      <c r="DK66" s="246" t="e">
        <f t="shared" si="267"/>
        <v>#VALUE!</v>
      </c>
      <c r="DL66" s="246" t="e">
        <f t="shared" si="267"/>
        <v>#VALUE!</v>
      </c>
      <c r="DM66" s="251" t="e">
        <f t="shared" si="267"/>
        <v>#VALUE!</v>
      </c>
      <c r="DN66" s="243" t="e">
        <f t="shared" si="11"/>
        <v>#VALUE!</v>
      </c>
      <c r="DO66" s="245" t="e">
        <f t="shared" si="12"/>
        <v>#VALUE!</v>
      </c>
      <c r="DP66" s="263" t="e">
        <f t="shared" si="13"/>
        <v>#VALUE!</v>
      </c>
      <c r="DQ66" s="226" t="e">
        <f>CT66*'Ores &amp; Ingots'!$C$3+CU66*'Ores &amp; Ingots'!$C$4+CV66*'Ores &amp; Ingots'!$C$5+CW66*'Ores &amp; Ingots'!$C$6+CX66*'Ores &amp; Ingots'!$C$7+CY66*'Ores &amp; Ingots'!$C$8+CZ66*'Ores &amp; Ingots'!$C$9+DA66*'Ores &amp; Ingots'!$C$10+DB66*'Ores &amp; Ingots'!$C$11+DC66*'Ores &amp; Ingots'!$C$12</f>
        <v>#VALUE!</v>
      </c>
      <c r="DR66" s="226" t="e">
        <f>DD66*'Ores &amp; Ingots'!$B$3+DE66*'Ores &amp; Ingots'!$B$4+DF66*'Ores &amp; Ingots'!$B$5+DG66*'Ores &amp; Ingots'!$B$6+DH66*'Ores &amp; Ingots'!$B$7+DI66*'Ores &amp; Ingots'!$B$8+DJ66*'Ores &amp; Ingots'!$B$9+DK66*'Ores &amp; Ingots'!$B$10+DL66*'Ores &amp; Ingots'!$B$11+DM66*'Ores &amp; Ingots'!$B$12</f>
        <v>#VALUE!</v>
      </c>
      <c r="DS66" s="245" t="e">
        <f>CT66*Refining!$G$3+CU66*Refining!$G$4+CV66*Refining!$G$5+CW66*Refining!$G$6+CX66*Refining!$G$7+CY66*Refining!$G$8+CZ66*Refining!$G$9+DA66*Refining!$G$10+DB66*Refining!$G$11+DC66*Refining!$G$12</f>
        <v>#VALUE!</v>
      </c>
      <c r="DT66" s="189" t="e">
        <f t="shared" si="14"/>
        <v>#VALUE!</v>
      </c>
      <c r="DU66" s="260" t="e">
        <f t="shared" si="15"/>
        <v>#VALUE!</v>
      </c>
      <c r="DV66" s="243" t="e">
        <f t="shared" si="16"/>
        <v>#VALUE!</v>
      </c>
      <c r="DW66" s="262" t="e">
        <f t="shared" ref="DW66:DX66" si="268">DV66/60</f>
        <v>#VALUE!</v>
      </c>
      <c r="DX66" s="262" t="e">
        <f t="shared" si="268"/>
        <v>#VALUE!</v>
      </c>
      <c r="DY66" s="243" t="e">
        <f t="shared" si="18"/>
        <v>#VALUE!</v>
      </c>
      <c r="DZ66" s="262" t="e">
        <f t="shared" ref="DZ66:EA66" si="269">DY66/1000</f>
        <v>#VALUE!</v>
      </c>
      <c r="EA66" s="264" t="e">
        <f t="shared" si="269"/>
        <v>#VALUE!</v>
      </c>
      <c r="EB66" s="239" t="e">
        <f t="shared" si="20"/>
        <v>#VALUE!</v>
      </c>
      <c r="EC66" s="266" t="e">
        <f t="shared" si="21"/>
        <v>#VALUE!</v>
      </c>
      <c r="ED66" s="133">
        <v>340</v>
      </c>
    </row>
    <row r="67" spans="1:134" ht="12.75" x14ac:dyDescent="0.2">
      <c r="A67" s="916" t="s">
        <v>292</v>
      </c>
      <c r="B67" s="55" t="s">
        <v>293</v>
      </c>
      <c r="C67" s="56" t="s">
        <v>156</v>
      </c>
      <c r="D67" s="56">
        <v>1</v>
      </c>
      <c r="E67" s="56">
        <v>1</v>
      </c>
      <c r="F67" s="56">
        <v>1</v>
      </c>
      <c r="G67" s="57">
        <f t="shared" si="0"/>
        <v>15.625</v>
      </c>
      <c r="H67" s="58">
        <v>28</v>
      </c>
      <c r="I67" s="58">
        <v>42</v>
      </c>
      <c r="J67" s="58">
        <f>H67/Main!$D$9</f>
        <v>5.6</v>
      </c>
      <c r="K67" s="58">
        <f>I67/Main!$D$10</f>
        <v>21</v>
      </c>
      <c r="L67" s="58">
        <f t="shared" si="1"/>
        <v>3.7500000000000004</v>
      </c>
      <c r="M67" s="58">
        <v>1</v>
      </c>
      <c r="N67" s="62">
        <v>10</v>
      </c>
      <c r="O67" s="62">
        <v>1000</v>
      </c>
      <c r="P67" s="62"/>
      <c r="Q67" s="60"/>
      <c r="R67" s="63"/>
      <c r="S67" s="60"/>
      <c r="T67" s="63"/>
      <c r="U67" s="64"/>
      <c r="V67" s="60"/>
      <c r="W67" s="367" t="s">
        <v>240</v>
      </c>
      <c r="X67" s="81">
        <v>20</v>
      </c>
      <c r="Y67" s="81">
        <v>40</v>
      </c>
      <c r="Z67" s="81">
        <v>4</v>
      </c>
      <c r="AA67" s="81">
        <v>0</v>
      </c>
      <c r="AB67" s="81">
        <v>0</v>
      </c>
      <c r="AC67" s="81">
        <v>0</v>
      </c>
      <c r="AD67" s="81">
        <v>4</v>
      </c>
      <c r="AE67" s="83">
        <v>2</v>
      </c>
      <c r="AF67" s="81">
        <v>1</v>
      </c>
      <c r="AG67" s="81">
        <v>0</v>
      </c>
      <c r="AH67" s="81">
        <v>0</v>
      </c>
      <c r="AI67" s="81">
        <v>0</v>
      </c>
      <c r="AJ67" s="81">
        <v>15</v>
      </c>
      <c r="AK67" s="81">
        <v>0</v>
      </c>
      <c r="AL67" s="81">
        <v>0</v>
      </c>
      <c r="AM67" s="81">
        <v>0</v>
      </c>
      <c r="AN67" s="81">
        <v>0</v>
      </c>
      <c r="AO67" s="81">
        <v>0</v>
      </c>
      <c r="AP67" s="81">
        <v>0</v>
      </c>
      <c r="AQ67" s="81">
        <v>0</v>
      </c>
      <c r="AR67" s="81">
        <v>0</v>
      </c>
      <c r="AS67" s="93">
        <f t="shared" ref="AS67:BM67" si="270">IF(X67 = 0, "", X67)</f>
        <v>20</v>
      </c>
      <c r="AT67" s="81">
        <f t="shared" si="270"/>
        <v>40</v>
      </c>
      <c r="AU67" s="81">
        <f t="shared" si="270"/>
        <v>4</v>
      </c>
      <c r="AV67" s="56" t="str">
        <f t="shared" si="270"/>
        <v/>
      </c>
      <c r="AW67" s="56" t="str">
        <f t="shared" si="270"/>
        <v/>
      </c>
      <c r="AX67" s="56" t="str">
        <f t="shared" si="270"/>
        <v/>
      </c>
      <c r="AY67" s="81">
        <f t="shared" si="270"/>
        <v>4</v>
      </c>
      <c r="AZ67" s="83">
        <f t="shared" si="270"/>
        <v>2</v>
      </c>
      <c r="BA67" s="81">
        <f t="shared" si="270"/>
        <v>1</v>
      </c>
      <c r="BB67" s="56" t="str">
        <f t="shared" si="270"/>
        <v/>
      </c>
      <c r="BC67" s="56" t="str">
        <f t="shared" si="270"/>
        <v/>
      </c>
      <c r="BD67" s="56" t="str">
        <f t="shared" si="270"/>
        <v/>
      </c>
      <c r="BE67" s="81">
        <f t="shared" si="270"/>
        <v>15</v>
      </c>
      <c r="BF67" s="56" t="str">
        <f t="shared" si="270"/>
        <v/>
      </c>
      <c r="BG67" s="56" t="str">
        <f t="shared" si="270"/>
        <v/>
      </c>
      <c r="BH67" s="56" t="str">
        <f t="shared" si="270"/>
        <v/>
      </c>
      <c r="BI67" s="56" t="str">
        <f t="shared" si="270"/>
        <v/>
      </c>
      <c r="BJ67" s="56" t="str">
        <f t="shared" si="270"/>
        <v/>
      </c>
      <c r="BK67" s="56" t="str">
        <f t="shared" si="270"/>
        <v/>
      </c>
      <c r="BL67" s="56" t="str">
        <f t="shared" si="270"/>
        <v/>
      </c>
      <c r="BM67" s="85" t="str">
        <f t="shared" si="270"/>
        <v/>
      </c>
      <c r="BN67" s="93" t="e">
        <f>$AS67*Assembly!Z$4+$AT67*Assembly!Z$5+$AU67*Assembly!Z$6+$AV67*Assembly!Z$7+$AW67*Assembly!Z$8+$AX67*Assembly!Z$9+$AY67*Assembly!Z$10+$AZ67*Assembly!Z$11+$BA67*Assembly!Z$12+$BB67*Assembly!Z$13+$BC67*Assembly!Z$14+$BD67*Assembly!Z$15+$BE67*Assembly!Z$16+$BF67*Assembly!Z$17+$BG67*Assembly!Z$18+$BH67*Assembly!Z$19+$BI67*Assembly!Z$20+$BJ67*Assembly!Z$21+$BK67*Assembly!Z$22+$BL67*Assembly!Z$23+$BM67*Assembly!Z$24</f>
        <v>#VALUE!</v>
      </c>
      <c r="BO67" s="81" t="e">
        <f t="shared" si="3"/>
        <v>#VALUE!</v>
      </c>
      <c r="BP67" s="81"/>
      <c r="BQ67" s="81" t="e">
        <f>$AS67*Assembly!AD$4+$AT67*Assembly!AD$5+$AU67*Assembly!AD$6+$AV67*Assembly!AD$7+$AW67*Assembly!AD$8+$AX67*Assembly!AD$9+$AY67*Assembly!AD$10+$AZ67*Assembly!AD$11+$BA67*Assembly!AD$12+$BB67*Assembly!AD$13+$BC67*Assembly!AD$14+$BD67*Assembly!AD$15+$BE67*Assembly!AD$16+$BF67*Assembly!AD$17+$BG67*Assembly!AD$18+$BH67*Assembly!AD$19+$BI67*Assembly!AD$20+$BJ67*Assembly!AD$21+$BK67*Assembly!AD$22+$BL67*Assembly!AD$23+$BM67*Assembly!AD$24</f>
        <v>#VALUE!</v>
      </c>
      <c r="BR67" s="98" t="e">
        <f t="shared" si="4"/>
        <v>#VALUE!</v>
      </c>
      <c r="BS67" s="99" t="e">
        <f t="shared" si="5"/>
        <v>#VALUE!</v>
      </c>
      <c r="BT67" s="101" t="e">
        <f t="shared" si="6"/>
        <v>#VALUE!</v>
      </c>
      <c r="BU67" s="99" t="e">
        <f t="shared" si="7"/>
        <v>#VALUE!</v>
      </c>
      <c r="BV67" s="81" t="e">
        <f>$AS67*Assembly!Y$4+$AT67*Assembly!Y$5+$AU67*Assembly!Y$6+$AV67*Assembly!Y$7+$AW67*Assembly!Y$8+$AX67*Assembly!Y$9+$AY67*Assembly!Y$10+$AZ67*Assembly!Y$11+$BA67*Assembly!Y$12+$BB67*Assembly!Y$13+$BC67*Assembly!Y$14+$BD67*Assembly!Y$15+$BE67*Assembly!Y$16+$BF67*Assembly!Y$17+$BG67*Assembly!Y$18+$BH67*Assembly!Y$19+$BI67*Assembly!Y$20+$BJ67*Assembly!Y$21+$BK67*Assembly!Y$22+$BL67*Assembly!Y$23+$BM67*Assembly!Y$24</f>
        <v>#VALUE!</v>
      </c>
      <c r="BW67" s="81" t="e">
        <f t="shared" si="8"/>
        <v>#VALUE!</v>
      </c>
      <c r="BX67" s="106" t="e">
        <f t="shared" si="9"/>
        <v>#VALUE!</v>
      </c>
      <c r="BY67" s="108" t="e">
        <f>$AS67*Assembly!AC$4+$AT67*Assembly!AC$5+$AU67*Assembly!AC$6+$AV67*Assembly!AC$7+$AW67*Assembly!AC$8+$AX67*Assembly!AC$9+$AY67*Assembly!AC$10+$AZ67*Assembly!AC$11+$BA67*Assembly!AC$12+$BB67*Assembly!AC$13+$BC67*Assembly!AC$14+$BD67*Assembly!AC$15+$BE67*Assembly!AC$16+$BF67*Assembly!AC$17+$BG67*Assembly!AC$18+$BH67*Assembly!AC$19+$BI67*Assembly!AC$20+$BJ67*Assembly!AC$21+$BK67*Assembly!AC$22+$BL67*Assembly!AC$23+$BM67*Assembly!AC$24</f>
        <v>#VALUE!</v>
      </c>
      <c r="BZ67" s="62" t="e">
        <f>$AS67*Assembly!M$4+$AT67*Assembly!M$5+$AU67*Assembly!M$6+$AV67*Assembly!M$7+$AW67*Assembly!M$8+$AX67*Assembly!M$9+$AY67*Assembly!M$10+$AZ67*Assembly!M$11+$BA67*Assembly!M$12+$BB67*Assembly!M$13+$BC67*Assembly!M$14+$BD67*Assembly!M$15+$BE67*Assembly!M$16+$BF67*Assembly!M$17+$BG67*Assembly!M$18+$BH67*Assembly!M$19+$BI67*Assembly!M$20+$BJ67*Assembly!M$21+$BK67*Assembly!M$22+$BL67*Assembly!M$23+$BM67*Assembly!M$24</f>
        <v>#VALUE!</v>
      </c>
      <c r="CA67" s="62" t="e">
        <f>$AS67*Assembly!N$4+$AT67*Assembly!N$5+$AU67*Assembly!N$6+$AV67*Assembly!N$7+$AW67*Assembly!N$8+$AX67*Assembly!N$9+$AY67*Assembly!N$10+$AZ67*Assembly!N$11+$BA67*Assembly!N$12+$BB67*Assembly!N$13+$BC67*Assembly!N$14+$BD67*Assembly!N$15+$BE67*Assembly!N$16+$BF67*Assembly!N$17+$BG67*Assembly!N$18+$BH67*Assembly!N$19+$BI67*Assembly!N$20+$BJ67*Assembly!N$21+$BK67*Assembly!N$22+$BL67*Assembly!N$23+$BM67*Assembly!N$24</f>
        <v>#VALUE!</v>
      </c>
      <c r="CB67" s="62" t="e">
        <f>$AS67*Assembly!O$4+$AT67*Assembly!O$5+$AU67*Assembly!O$6+$AV67*Assembly!O$7+$AW67*Assembly!O$8+$AX67*Assembly!O$9+$AY67*Assembly!O$10+$AZ67*Assembly!O$11+$BA67*Assembly!O$12+$BB67*Assembly!O$13+$BC67*Assembly!O$14+$BD67*Assembly!O$15+$BE67*Assembly!O$16+$BF67*Assembly!O$17+$BG67*Assembly!O$18+$BH67*Assembly!O$19+$BI67*Assembly!O$20+$BJ67*Assembly!O$21+$BK67*Assembly!O$22+$BL67*Assembly!O$23+$BM67*Assembly!O$24</f>
        <v>#VALUE!</v>
      </c>
      <c r="CC67" s="58" t="e">
        <f>$AS67*Assembly!P$4+$AT67*Assembly!P$5+$AU67*Assembly!P$6+$AV67*Assembly!P$7+$AW67*Assembly!P$8+$AX67*Assembly!P$9+$AY67*Assembly!P$10+$AZ67*Assembly!P$11+$BA67*Assembly!P$12+$BB67*Assembly!P$13+$BC67*Assembly!P$14+$BD67*Assembly!P$15+$BE67*Assembly!P$16+$BF67*Assembly!P$17+$BG67*Assembly!P$18+$BH67*Assembly!P$19+$BI67*Assembly!P$20+$BJ67*Assembly!P$21+$BK67*Assembly!P$22+$BL67*Assembly!P$23+$BM67*Assembly!P$24</f>
        <v>#VALUE!</v>
      </c>
      <c r="CD67" s="58" t="e">
        <f>$AS67*Assembly!Q$4+$AT67*Assembly!Q$5+$AU67*Assembly!Q$6+$AV67*Assembly!Q$7+$AW67*Assembly!Q$8+$AX67*Assembly!Q$9+$AY67*Assembly!Q$10+$AZ67*Assembly!Q$11+$BA67*Assembly!Q$12+$BB67*Assembly!Q$13+$BC67*Assembly!Q$14+$BD67*Assembly!Q$15+$BE67*Assembly!Q$16+$BF67*Assembly!Q$17+$BG67*Assembly!Q$18+$BH67*Assembly!Q$19+$BI67*Assembly!Q$20+$BJ67*Assembly!Q$21+$BK67*Assembly!Q$22+$BL67*Assembly!Q$23+$BM67*Assembly!Q$24</f>
        <v>#VALUE!</v>
      </c>
      <c r="CE67" s="62" t="e">
        <f>$AS67*Assembly!R$4+$AT67*Assembly!R$5+$AU67*Assembly!R$6+$AV67*Assembly!R$7+$AW67*Assembly!R$8+$AX67*Assembly!R$9+$AY67*Assembly!R$10+$AZ67*Assembly!R$11+$BA67*Assembly!R$12+$BB67*Assembly!R$13+$BC67*Assembly!R$14+$BD67*Assembly!R$15+$BE67*Assembly!R$16+$BF67*Assembly!R$17+$BG67*Assembly!R$18+$BH67*Assembly!R$19+$BI67*Assembly!R$20+$BJ67*Assembly!R$21+$BK67*Assembly!R$22+$BL67*Assembly!R$23+$BM67*Assembly!R$24</f>
        <v>#VALUE!</v>
      </c>
      <c r="CF67" s="58" t="e">
        <f>$AS67*Assembly!S$4+$AT67*Assembly!S$5+$AU67*Assembly!S$6+$AV67*Assembly!S$7+$AW67*Assembly!S$8+$AX67*Assembly!S$9+$AY67*Assembly!S$10+$AZ67*Assembly!S$11+$BA67*Assembly!S$12+$BB67*Assembly!S$13+$BC67*Assembly!S$14+$BD67*Assembly!S$15+$BE67*Assembly!S$16+$BF67*Assembly!S$17+$BG67*Assembly!S$18+$BH67*Assembly!S$19+$BI67*Assembly!S$20+$BJ67*Assembly!S$21+$BK67*Assembly!S$22+$BL67*Assembly!S$23+$BM67*Assembly!S$24</f>
        <v>#VALUE!</v>
      </c>
      <c r="CG67" s="58" t="e">
        <f>$AS67*Assembly!T$4+$AT67*Assembly!T$5+$AU67*Assembly!T$6+$AV67*Assembly!T$7+$AW67*Assembly!T$8+$AX67*Assembly!T$9+$AY67*Assembly!T$10+$AZ67*Assembly!T$11+$BA67*Assembly!T$12+$BB67*Assembly!T$13+$BC67*Assembly!T$14+$BD67*Assembly!T$15+$BE67*Assembly!T$16+$BF67*Assembly!T$17+$BG67*Assembly!T$18+$BH67*Assembly!T$19+$BI67*Assembly!T$20+$BJ67*Assembly!T$21+$BK67*Assembly!T$22+$BL67*Assembly!T$23+$BM67*Assembly!T$24</f>
        <v>#VALUE!</v>
      </c>
      <c r="CH67" s="58" t="e">
        <f>$AS67*Assembly!U$4+$AT67*Assembly!U$5+$AU67*Assembly!U$6+$AV67*Assembly!U$7+$AW67*Assembly!U$8+$AX67*Assembly!U$9+$AY67*Assembly!U$10+$AZ67*Assembly!U$11+$BA67*Assembly!U$12+$BB67*Assembly!U$13+$BC67*Assembly!U$14+$BD67*Assembly!U$15+$BE67*Assembly!U$16+$BF67*Assembly!U$17+$BG67*Assembly!U$18+$BH67*Assembly!U$19+$BI67*Assembly!U$20+$BJ67*Assembly!U$21+$BK67*Assembly!U$22+$BL67*Assembly!U$23+$BM67*Assembly!U$24</f>
        <v>#VALUE!</v>
      </c>
      <c r="CI67" s="62" t="e">
        <f>$AS67*Assembly!V$4+$AT67*Assembly!V$5+$AU67*Assembly!V$6+$AV67*Assembly!V$7+$AW67*Assembly!V$8+$AX67*Assembly!V$9+$AY67*Assembly!V$10+$AZ67*Assembly!V$11+$BA67*Assembly!V$12+$BB67*Assembly!V$13+$BC67*Assembly!V$14+$BD67*Assembly!V$15+$BE67*Assembly!V$16+$BF67*Assembly!V$17+$BG67*Assembly!V$18+$BH67*Assembly!V$19+$BI67*Assembly!V$20+$BJ67*Assembly!V$21+$BK67*Assembly!V$22+$BL67*Assembly!V$23+$BM67*Assembly!V$24</f>
        <v>#VALUE!</v>
      </c>
      <c r="CJ67" s="62" t="e">
        <f>BZ67*Refining!$F$3</f>
        <v>#VALUE!</v>
      </c>
      <c r="CK67" s="62" t="e">
        <f>CA67*Refining!$F$4</f>
        <v>#VALUE!</v>
      </c>
      <c r="CL67" s="62" t="e">
        <f>CB67*Refining!$F$5</f>
        <v>#VALUE!</v>
      </c>
      <c r="CM67" s="62" t="e">
        <f>CC67*Refining!$F$6</f>
        <v>#VALUE!</v>
      </c>
      <c r="CN67" s="62" t="e">
        <f>CD67*Refining!$F$7</f>
        <v>#VALUE!</v>
      </c>
      <c r="CO67" s="62" t="e">
        <f>CE67*Refining!$F$8</f>
        <v>#VALUE!</v>
      </c>
      <c r="CP67" s="62" t="e">
        <f>CF67*Refining!$F$9</f>
        <v>#VALUE!</v>
      </c>
      <c r="CQ67" s="62" t="e">
        <f>CG67*Refining!$F$10</f>
        <v>#VALUE!</v>
      </c>
      <c r="CR67" s="62" t="e">
        <f>CH67*Refining!$F$11</f>
        <v>#VALUE!</v>
      </c>
      <c r="CS67" s="62" t="e">
        <f>CI67*Refining!$F$12</f>
        <v>#VALUE!</v>
      </c>
      <c r="CT67" s="115" t="e">
        <f t="shared" ref="CT67:DM67" si="271">IF(BZ67 = 0, "", BZ67)</f>
        <v>#VALUE!</v>
      </c>
      <c r="CU67" s="119" t="e">
        <f t="shared" si="271"/>
        <v>#VALUE!</v>
      </c>
      <c r="CV67" s="116" t="e">
        <f t="shared" si="271"/>
        <v>#VALUE!</v>
      </c>
      <c r="CW67" s="116" t="e">
        <f t="shared" si="271"/>
        <v>#VALUE!</v>
      </c>
      <c r="CX67" s="116" t="e">
        <f t="shared" si="271"/>
        <v>#VALUE!</v>
      </c>
      <c r="CY67" s="116" t="e">
        <f t="shared" si="271"/>
        <v>#VALUE!</v>
      </c>
      <c r="CZ67" s="116" t="e">
        <f t="shared" si="271"/>
        <v>#VALUE!</v>
      </c>
      <c r="DA67" s="116" t="e">
        <f t="shared" si="271"/>
        <v>#VALUE!</v>
      </c>
      <c r="DB67" s="116" t="e">
        <f t="shared" si="271"/>
        <v>#VALUE!</v>
      </c>
      <c r="DC67" s="117" t="e">
        <f t="shared" si="271"/>
        <v>#VALUE!</v>
      </c>
      <c r="DD67" s="115" t="e">
        <f t="shared" si="271"/>
        <v>#VALUE!</v>
      </c>
      <c r="DE67" s="119" t="e">
        <f t="shared" si="271"/>
        <v>#VALUE!</v>
      </c>
      <c r="DF67" s="116" t="e">
        <f t="shared" si="271"/>
        <v>#VALUE!</v>
      </c>
      <c r="DG67" s="116" t="e">
        <f t="shared" si="271"/>
        <v>#VALUE!</v>
      </c>
      <c r="DH67" s="118" t="e">
        <f t="shared" si="271"/>
        <v>#VALUE!</v>
      </c>
      <c r="DI67" s="116" t="e">
        <f t="shared" si="271"/>
        <v>#VALUE!</v>
      </c>
      <c r="DJ67" s="116" t="e">
        <f t="shared" si="271"/>
        <v>#VALUE!</v>
      </c>
      <c r="DK67" s="116" t="e">
        <f t="shared" si="271"/>
        <v>#VALUE!</v>
      </c>
      <c r="DL67" s="116" t="e">
        <f t="shared" si="271"/>
        <v>#VALUE!</v>
      </c>
      <c r="DM67" s="117" t="e">
        <f t="shared" si="271"/>
        <v>#VALUE!</v>
      </c>
      <c r="DN67" s="115" t="e">
        <f t="shared" si="11"/>
        <v>#VALUE!</v>
      </c>
      <c r="DO67" s="119" t="e">
        <f t="shared" si="12"/>
        <v>#VALUE!</v>
      </c>
      <c r="DP67" s="120" t="e">
        <f t="shared" si="13"/>
        <v>#VALUE!</v>
      </c>
      <c r="DQ67" s="81" t="e">
        <f>CT67*'Ores &amp; Ingots'!$C$3+CU67*'Ores &amp; Ingots'!$C$4+CV67*'Ores &amp; Ingots'!$C$5+CW67*'Ores &amp; Ingots'!$C$6+CX67*'Ores &amp; Ingots'!$C$7+CY67*'Ores &amp; Ingots'!$C$8+CZ67*'Ores &amp; Ingots'!$C$9+DA67*'Ores &amp; Ingots'!$C$10+DB67*'Ores &amp; Ingots'!$C$11+DC67*'Ores &amp; Ingots'!$C$12</f>
        <v>#VALUE!</v>
      </c>
      <c r="DR67" s="81" t="e">
        <f>DD67*'Ores &amp; Ingots'!$B$3+DE67*'Ores &amp; Ingots'!$B$4+DF67*'Ores &amp; Ingots'!$B$5+DG67*'Ores &amp; Ingots'!$B$6+DH67*'Ores &amp; Ingots'!$B$7+DI67*'Ores &amp; Ingots'!$B$8+DJ67*'Ores &amp; Ingots'!$B$9+DK67*'Ores &amp; Ingots'!$B$10+DL67*'Ores &amp; Ingots'!$B$11+DM67*'Ores &amp; Ingots'!$B$12</f>
        <v>#VALUE!</v>
      </c>
      <c r="DS67" s="119" t="e">
        <f>CT67*Refining!$G$3+CU67*Refining!$G$4+CV67*Refining!$G$5+CW67*Refining!$G$6+CX67*Refining!$G$7+CY67*Refining!$G$8+CZ67*Refining!$G$9+DA67*Refining!$G$10+DB67*Refining!$G$11+DC67*Refining!$G$12</f>
        <v>#VALUE!</v>
      </c>
      <c r="DT67" s="119" t="e">
        <f t="shared" si="14"/>
        <v>#VALUE!</v>
      </c>
      <c r="DU67" s="126" t="e">
        <f t="shared" si="15"/>
        <v>#VALUE!</v>
      </c>
      <c r="DV67" s="115" t="e">
        <f t="shared" si="16"/>
        <v>#VALUE!</v>
      </c>
      <c r="DW67" s="127" t="e">
        <f t="shared" ref="DW67:DX67" si="272">DV67/60</f>
        <v>#VALUE!</v>
      </c>
      <c r="DX67" s="127" t="e">
        <f t="shared" si="272"/>
        <v>#VALUE!</v>
      </c>
      <c r="DY67" s="115" t="e">
        <f t="shared" si="18"/>
        <v>#VALUE!</v>
      </c>
      <c r="DZ67" s="127" t="e">
        <f t="shared" ref="DZ67:EA67" si="273">DY67/1000</f>
        <v>#VALUE!</v>
      </c>
      <c r="EA67" s="128" t="e">
        <f t="shared" si="273"/>
        <v>#VALUE!</v>
      </c>
      <c r="EB67" s="106" t="e">
        <f t="shared" si="20"/>
        <v>#VALUE!</v>
      </c>
      <c r="EC67" s="281" t="e">
        <f t="shared" si="21"/>
        <v>#VALUE!</v>
      </c>
      <c r="ED67" s="133"/>
    </row>
    <row r="68" spans="1:134" ht="12.75" x14ac:dyDescent="0.2">
      <c r="A68" s="864"/>
      <c r="B68" s="135" t="s">
        <v>294</v>
      </c>
      <c r="C68" s="137" t="s">
        <v>156</v>
      </c>
      <c r="D68" s="137">
        <v>1</v>
      </c>
      <c r="E68" s="137">
        <v>1</v>
      </c>
      <c r="F68" s="137">
        <v>1</v>
      </c>
      <c r="G68" s="154">
        <f t="shared" si="0"/>
        <v>15.625</v>
      </c>
      <c r="H68" s="156">
        <v>20</v>
      </c>
      <c r="I68" s="156">
        <v>20</v>
      </c>
      <c r="J68" s="156">
        <f>H68/Main!$D$9</f>
        <v>4</v>
      </c>
      <c r="K68" s="156">
        <f>I68/Main!$D$10</f>
        <v>10</v>
      </c>
      <c r="L68" s="156">
        <f t="shared" si="1"/>
        <v>2.5</v>
      </c>
      <c r="M68" s="156">
        <v>1</v>
      </c>
      <c r="N68" s="159"/>
      <c r="O68" s="164">
        <v>1000</v>
      </c>
      <c r="P68" s="164"/>
      <c r="Q68" s="159"/>
      <c r="R68" s="166"/>
      <c r="S68" s="159"/>
      <c r="T68" s="166"/>
      <c r="U68" s="170"/>
      <c r="V68" s="159"/>
      <c r="W68" s="364" t="s">
        <v>220</v>
      </c>
      <c r="X68" s="133">
        <v>8</v>
      </c>
      <c r="Y68" s="133">
        <v>20</v>
      </c>
      <c r="Z68" s="133">
        <v>0</v>
      </c>
      <c r="AA68" s="133">
        <v>2</v>
      </c>
      <c r="AB68" s="167">
        <v>20</v>
      </c>
      <c r="AC68" s="133">
        <v>0</v>
      </c>
      <c r="AD68" s="133">
        <v>0</v>
      </c>
      <c r="AE68" s="133">
        <v>0</v>
      </c>
      <c r="AF68" s="133">
        <v>0</v>
      </c>
      <c r="AG68" s="133">
        <v>0</v>
      </c>
      <c r="AH68" s="133">
        <v>0</v>
      </c>
      <c r="AI68" s="133">
        <v>0</v>
      </c>
      <c r="AJ68" s="133">
        <v>2</v>
      </c>
      <c r="AK68" s="133">
        <v>0</v>
      </c>
      <c r="AL68" s="133">
        <v>0</v>
      </c>
      <c r="AM68" s="133">
        <v>0</v>
      </c>
      <c r="AN68" s="133">
        <v>0</v>
      </c>
      <c r="AO68" s="133">
        <v>0</v>
      </c>
      <c r="AP68" s="133">
        <v>0</v>
      </c>
      <c r="AQ68" s="133">
        <v>0</v>
      </c>
      <c r="AR68" s="133">
        <v>0</v>
      </c>
      <c r="AS68" s="174">
        <f t="shared" ref="AS68:BM68" si="274">IF(X68 = 0, "", X68)</f>
        <v>8</v>
      </c>
      <c r="AT68" s="133">
        <f t="shared" si="274"/>
        <v>20</v>
      </c>
      <c r="AU68" s="137" t="str">
        <f t="shared" si="274"/>
        <v/>
      </c>
      <c r="AV68" s="133">
        <f t="shared" si="274"/>
        <v>2</v>
      </c>
      <c r="AW68" s="167">
        <f t="shared" si="274"/>
        <v>20</v>
      </c>
      <c r="AX68" s="137" t="str">
        <f t="shared" si="274"/>
        <v/>
      </c>
      <c r="AY68" s="137" t="str">
        <f t="shared" si="274"/>
        <v/>
      </c>
      <c r="AZ68" s="137" t="str">
        <f t="shared" si="274"/>
        <v/>
      </c>
      <c r="BA68" s="137" t="str">
        <f t="shared" si="274"/>
        <v/>
      </c>
      <c r="BB68" s="137" t="str">
        <f t="shared" si="274"/>
        <v/>
      </c>
      <c r="BC68" s="137" t="str">
        <f t="shared" si="274"/>
        <v/>
      </c>
      <c r="BD68" s="137" t="str">
        <f t="shared" si="274"/>
        <v/>
      </c>
      <c r="BE68" s="133">
        <f t="shared" si="274"/>
        <v>2</v>
      </c>
      <c r="BF68" s="137" t="str">
        <f t="shared" si="274"/>
        <v/>
      </c>
      <c r="BG68" s="137" t="str">
        <f t="shared" si="274"/>
        <v/>
      </c>
      <c r="BH68" s="137" t="str">
        <f t="shared" si="274"/>
        <v/>
      </c>
      <c r="BI68" s="137" t="str">
        <f t="shared" si="274"/>
        <v/>
      </c>
      <c r="BJ68" s="137" t="str">
        <f t="shared" si="274"/>
        <v/>
      </c>
      <c r="BK68" s="137" t="str">
        <f t="shared" si="274"/>
        <v/>
      </c>
      <c r="BL68" s="137" t="str">
        <f t="shared" si="274"/>
        <v/>
      </c>
      <c r="BM68" s="169" t="str">
        <f t="shared" si="274"/>
        <v/>
      </c>
      <c r="BN68" s="174" t="e">
        <f>$AS68*Assembly!Z$4+$AT68*Assembly!Z$5+$AU68*Assembly!Z$6+$AV68*Assembly!Z$7+$AW68*Assembly!Z$8+$AX68*Assembly!Z$9+$AY68*Assembly!Z$10+$AZ68*Assembly!Z$11+$BA68*Assembly!Z$12+$BB68*Assembly!Z$13+$BC68*Assembly!Z$14+$BD68*Assembly!Z$15+$BE68*Assembly!Z$16+$BF68*Assembly!Z$17+$BG68*Assembly!Z$18+$BH68*Assembly!Z$19+$BI68*Assembly!Z$20+$BJ68*Assembly!Z$21+$BK68*Assembly!Z$22+$BL68*Assembly!Z$23+$BM68*Assembly!Z$24</f>
        <v>#VALUE!</v>
      </c>
      <c r="BO68" s="133" t="e">
        <f t="shared" si="3"/>
        <v>#VALUE!</v>
      </c>
      <c r="BP68" s="133"/>
      <c r="BQ68" s="133" t="e">
        <f>$AS68*Assembly!AD$4+$AT68*Assembly!AD$5+$AU68*Assembly!AD$6+$AV68*Assembly!AD$7+$AW68*Assembly!AD$8+$AX68*Assembly!AD$9+$AY68*Assembly!AD$10+$AZ68*Assembly!AD$11+$BA68*Assembly!AD$12+$BB68*Assembly!AD$13+$BC68*Assembly!AD$14+$BD68*Assembly!AD$15+$BE68*Assembly!AD$16+$BF68*Assembly!AD$17+$BG68*Assembly!AD$18+$BH68*Assembly!AD$19+$BI68*Assembly!AD$20+$BJ68*Assembly!AD$21+$BK68*Assembly!AD$22+$BL68*Assembly!AD$23+$BM68*Assembly!AD$24</f>
        <v>#VALUE!</v>
      </c>
      <c r="BR68" s="177" t="e">
        <f t="shared" si="4"/>
        <v>#VALUE!</v>
      </c>
      <c r="BS68" s="178" t="e">
        <f t="shared" si="5"/>
        <v>#VALUE!</v>
      </c>
      <c r="BT68" s="179" t="e">
        <f t="shared" si="6"/>
        <v>#VALUE!</v>
      </c>
      <c r="BU68" s="178" t="e">
        <f t="shared" si="7"/>
        <v>#VALUE!</v>
      </c>
      <c r="BV68" s="133" t="e">
        <f>$AS68*Assembly!Y$4+$AT68*Assembly!Y$5+$AU68*Assembly!Y$6+$AV68*Assembly!Y$7+$AW68*Assembly!Y$8+$AX68*Assembly!Y$9+$AY68*Assembly!Y$10+$AZ68*Assembly!Y$11+$BA68*Assembly!Y$12+$BB68*Assembly!Y$13+$BC68*Assembly!Y$14+$BD68*Assembly!Y$15+$BE68*Assembly!Y$16+$BF68*Assembly!Y$17+$BG68*Assembly!Y$18+$BH68*Assembly!Y$19+$BI68*Assembly!Y$20+$BJ68*Assembly!Y$21+$BK68*Assembly!Y$22+$BL68*Assembly!Y$23+$BM68*Assembly!Y$24</f>
        <v>#VALUE!</v>
      </c>
      <c r="BW68" s="133" t="e">
        <f t="shared" si="8"/>
        <v>#VALUE!</v>
      </c>
      <c r="BX68" s="130" t="e">
        <f t="shared" si="9"/>
        <v>#VALUE!</v>
      </c>
      <c r="BY68" s="183" t="e">
        <f>$AS68*Assembly!AC$4+$AT68*Assembly!AC$5+$AU68*Assembly!AC$6+$AV68*Assembly!AC$7+$AW68*Assembly!AC$8+$AX68*Assembly!AC$9+$AY68*Assembly!AC$10+$AZ68*Assembly!AC$11+$BA68*Assembly!AC$12+$BB68*Assembly!AC$13+$BC68*Assembly!AC$14+$BD68*Assembly!AC$15+$BE68*Assembly!AC$16+$BF68*Assembly!AC$17+$BG68*Assembly!AC$18+$BH68*Assembly!AC$19+$BI68*Assembly!AC$20+$BJ68*Assembly!AC$21+$BK68*Assembly!AC$22+$BL68*Assembly!AC$23+$BM68*Assembly!AC$24</f>
        <v>#VALUE!</v>
      </c>
      <c r="BZ68" s="164" t="e">
        <f>$AS68*Assembly!M$4+$AT68*Assembly!M$5+$AU68*Assembly!M$6+$AV68*Assembly!M$7+$AW68*Assembly!M$8+$AX68*Assembly!M$9+$AY68*Assembly!M$10+$AZ68*Assembly!M$11+$BA68*Assembly!M$12+$BB68*Assembly!M$13+$BC68*Assembly!M$14+$BD68*Assembly!M$15+$BE68*Assembly!M$16+$BF68*Assembly!M$17+$BG68*Assembly!M$18+$BH68*Assembly!M$19+$BI68*Assembly!M$20+$BJ68*Assembly!M$21+$BK68*Assembly!M$22+$BL68*Assembly!M$23+$BM68*Assembly!M$24</f>
        <v>#VALUE!</v>
      </c>
      <c r="CA68" s="164" t="e">
        <f>$AS68*Assembly!N$4+$AT68*Assembly!N$5+$AU68*Assembly!N$6+$AV68*Assembly!N$7+$AW68*Assembly!N$8+$AX68*Assembly!N$9+$AY68*Assembly!N$10+$AZ68*Assembly!N$11+$BA68*Assembly!N$12+$BB68*Assembly!N$13+$BC68*Assembly!N$14+$BD68*Assembly!N$15+$BE68*Assembly!N$16+$BF68*Assembly!N$17+$BG68*Assembly!N$18+$BH68*Assembly!N$19+$BI68*Assembly!N$20+$BJ68*Assembly!N$21+$BK68*Assembly!N$22+$BL68*Assembly!N$23+$BM68*Assembly!N$24</f>
        <v>#VALUE!</v>
      </c>
      <c r="CB68" s="164" t="e">
        <f>$AS68*Assembly!O$4+$AT68*Assembly!O$5+$AU68*Assembly!O$6+$AV68*Assembly!O$7+$AW68*Assembly!O$8+$AX68*Assembly!O$9+$AY68*Assembly!O$10+$AZ68*Assembly!O$11+$BA68*Assembly!O$12+$BB68*Assembly!O$13+$BC68*Assembly!O$14+$BD68*Assembly!O$15+$BE68*Assembly!O$16+$BF68*Assembly!O$17+$BG68*Assembly!O$18+$BH68*Assembly!O$19+$BI68*Assembly!O$20+$BJ68*Assembly!O$21+$BK68*Assembly!O$22+$BL68*Assembly!O$23+$BM68*Assembly!O$24</f>
        <v>#VALUE!</v>
      </c>
      <c r="CC68" s="156" t="e">
        <f>$AS68*Assembly!P$4+$AT68*Assembly!P$5+$AU68*Assembly!P$6+$AV68*Assembly!P$7+$AW68*Assembly!P$8+$AX68*Assembly!P$9+$AY68*Assembly!P$10+$AZ68*Assembly!P$11+$BA68*Assembly!P$12+$BB68*Assembly!P$13+$BC68*Assembly!P$14+$BD68*Assembly!P$15+$BE68*Assembly!P$16+$BF68*Assembly!P$17+$BG68*Assembly!P$18+$BH68*Assembly!P$19+$BI68*Assembly!P$20+$BJ68*Assembly!P$21+$BK68*Assembly!P$22+$BL68*Assembly!P$23+$BM68*Assembly!P$24</f>
        <v>#VALUE!</v>
      </c>
      <c r="CD68" s="156" t="e">
        <f>$AS68*Assembly!Q$4+$AT68*Assembly!Q$5+$AU68*Assembly!Q$6+$AV68*Assembly!Q$7+$AW68*Assembly!Q$8+$AX68*Assembly!Q$9+$AY68*Assembly!Q$10+$AZ68*Assembly!Q$11+$BA68*Assembly!Q$12+$BB68*Assembly!Q$13+$BC68*Assembly!Q$14+$BD68*Assembly!Q$15+$BE68*Assembly!Q$16+$BF68*Assembly!Q$17+$BG68*Assembly!Q$18+$BH68*Assembly!Q$19+$BI68*Assembly!Q$20+$BJ68*Assembly!Q$21+$BK68*Assembly!Q$22+$BL68*Assembly!Q$23+$BM68*Assembly!Q$24</f>
        <v>#VALUE!</v>
      </c>
      <c r="CE68" s="164" t="e">
        <f>$AS68*Assembly!R$4+$AT68*Assembly!R$5+$AU68*Assembly!R$6+$AV68*Assembly!R$7+$AW68*Assembly!R$8+$AX68*Assembly!R$9+$AY68*Assembly!R$10+$AZ68*Assembly!R$11+$BA68*Assembly!R$12+$BB68*Assembly!R$13+$BC68*Assembly!R$14+$BD68*Assembly!R$15+$BE68*Assembly!R$16+$BF68*Assembly!R$17+$BG68*Assembly!R$18+$BH68*Assembly!R$19+$BI68*Assembly!R$20+$BJ68*Assembly!R$21+$BK68*Assembly!R$22+$BL68*Assembly!R$23+$BM68*Assembly!R$24</f>
        <v>#VALUE!</v>
      </c>
      <c r="CF68" s="156" t="e">
        <f>$AS68*Assembly!S$4+$AT68*Assembly!S$5+$AU68*Assembly!S$6+$AV68*Assembly!S$7+$AW68*Assembly!S$8+$AX68*Assembly!S$9+$AY68*Assembly!S$10+$AZ68*Assembly!S$11+$BA68*Assembly!S$12+$BB68*Assembly!S$13+$BC68*Assembly!S$14+$BD68*Assembly!S$15+$BE68*Assembly!S$16+$BF68*Assembly!S$17+$BG68*Assembly!S$18+$BH68*Assembly!S$19+$BI68*Assembly!S$20+$BJ68*Assembly!S$21+$BK68*Assembly!S$22+$BL68*Assembly!S$23+$BM68*Assembly!S$24</f>
        <v>#VALUE!</v>
      </c>
      <c r="CG68" s="156" t="e">
        <f>$AS68*Assembly!T$4+$AT68*Assembly!T$5+$AU68*Assembly!T$6+$AV68*Assembly!T$7+$AW68*Assembly!T$8+$AX68*Assembly!T$9+$AY68*Assembly!T$10+$AZ68*Assembly!T$11+$BA68*Assembly!T$12+$BB68*Assembly!T$13+$BC68*Assembly!T$14+$BD68*Assembly!T$15+$BE68*Assembly!T$16+$BF68*Assembly!T$17+$BG68*Assembly!T$18+$BH68*Assembly!T$19+$BI68*Assembly!T$20+$BJ68*Assembly!T$21+$BK68*Assembly!T$22+$BL68*Assembly!T$23+$BM68*Assembly!T$24</f>
        <v>#VALUE!</v>
      </c>
      <c r="CH68" s="156" t="e">
        <f>$AS68*Assembly!U$4+$AT68*Assembly!U$5+$AU68*Assembly!U$6+$AV68*Assembly!U$7+$AW68*Assembly!U$8+$AX68*Assembly!U$9+$AY68*Assembly!U$10+$AZ68*Assembly!U$11+$BA68*Assembly!U$12+$BB68*Assembly!U$13+$BC68*Assembly!U$14+$BD68*Assembly!U$15+$BE68*Assembly!U$16+$BF68*Assembly!U$17+$BG68*Assembly!U$18+$BH68*Assembly!U$19+$BI68*Assembly!U$20+$BJ68*Assembly!U$21+$BK68*Assembly!U$22+$BL68*Assembly!U$23+$BM68*Assembly!U$24</f>
        <v>#VALUE!</v>
      </c>
      <c r="CI68" s="164" t="e">
        <f>$AS68*Assembly!V$4+$AT68*Assembly!V$5+$AU68*Assembly!V$6+$AV68*Assembly!V$7+$AW68*Assembly!V$8+$AX68*Assembly!V$9+$AY68*Assembly!V$10+$AZ68*Assembly!V$11+$BA68*Assembly!V$12+$BB68*Assembly!V$13+$BC68*Assembly!V$14+$BD68*Assembly!V$15+$BE68*Assembly!V$16+$BF68*Assembly!V$17+$BG68*Assembly!V$18+$BH68*Assembly!V$19+$BI68*Assembly!V$20+$BJ68*Assembly!V$21+$BK68*Assembly!V$22+$BL68*Assembly!V$23+$BM68*Assembly!V$24</f>
        <v>#VALUE!</v>
      </c>
      <c r="CJ68" s="164" t="e">
        <f>BZ68*Refining!$F$3</f>
        <v>#VALUE!</v>
      </c>
      <c r="CK68" s="164" t="e">
        <f>CA68*Refining!$F$4</f>
        <v>#VALUE!</v>
      </c>
      <c r="CL68" s="164" t="e">
        <f>CB68*Refining!$F$5</f>
        <v>#VALUE!</v>
      </c>
      <c r="CM68" s="164" t="e">
        <f>CC68*Refining!$F$6</f>
        <v>#VALUE!</v>
      </c>
      <c r="CN68" s="164" t="e">
        <f>CD68*Refining!$F$7</f>
        <v>#VALUE!</v>
      </c>
      <c r="CO68" s="164" t="e">
        <f>CE68*Refining!$F$8</f>
        <v>#VALUE!</v>
      </c>
      <c r="CP68" s="164" t="e">
        <f>CF68*Refining!$F$9</f>
        <v>#VALUE!</v>
      </c>
      <c r="CQ68" s="164" t="e">
        <f>CG68*Refining!$F$10</f>
        <v>#VALUE!</v>
      </c>
      <c r="CR68" s="164" t="e">
        <f>CH68*Refining!$F$11</f>
        <v>#VALUE!</v>
      </c>
      <c r="CS68" s="164" t="e">
        <f>CI68*Refining!$F$12</f>
        <v>#VALUE!</v>
      </c>
      <c r="CT68" s="185" t="e">
        <f t="shared" ref="CT68:DM68" si="275">IF(BZ68 = 0, "", BZ68)</f>
        <v>#VALUE!</v>
      </c>
      <c r="CU68" s="186" t="e">
        <f t="shared" si="275"/>
        <v>#VALUE!</v>
      </c>
      <c r="CV68" s="186" t="e">
        <f t="shared" si="275"/>
        <v>#VALUE!</v>
      </c>
      <c r="CW68" s="186" t="e">
        <f t="shared" si="275"/>
        <v>#VALUE!</v>
      </c>
      <c r="CX68" s="186" t="e">
        <f t="shared" si="275"/>
        <v>#VALUE!</v>
      </c>
      <c r="CY68" s="186" t="e">
        <f t="shared" si="275"/>
        <v>#VALUE!</v>
      </c>
      <c r="CZ68" s="186" t="e">
        <f t="shared" si="275"/>
        <v>#VALUE!</v>
      </c>
      <c r="DA68" s="186" t="e">
        <f t="shared" si="275"/>
        <v>#VALUE!</v>
      </c>
      <c r="DB68" s="186" t="e">
        <f t="shared" si="275"/>
        <v>#VALUE!</v>
      </c>
      <c r="DC68" s="187" t="e">
        <f t="shared" si="275"/>
        <v>#VALUE!</v>
      </c>
      <c r="DD68" s="185" t="e">
        <f t="shared" si="275"/>
        <v>#VALUE!</v>
      </c>
      <c r="DE68" s="186" t="e">
        <f t="shared" si="275"/>
        <v>#VALUE!</v>
      </c>
      <c r="DF68" s="186" t="e">
        <f t="shared" si="275"/>
        <v>#VALUE!</v>
      </c>
      <c r="DG68" s="186" t="e">
        <f t="shared" si="275"/>
        <v>#VALUE!</v>
      </c>
      <c r="DH68" s="211" t="e">
        <f t="shared" si="275"/>
        <v>#VALUE!</v>
      </c>
      <c r="DI68" s="186" t="e">
        <f t="shared" si="275"/>
        <v>#VALUE!</v>
      </c>
      <c r="DJ68" s="186" t="e">
        <f t="shared" si="275"/>
        <v>#VALUE!</v>
      </c>
      <c r="DK68" s="186" t="e">
        <f t="shared" si="275"/>
        <v>#VALUE!</v>
      </c>
      <c r="DL68" s="186" t="e">
        <f t="shared" si="275"/>
        <v>#VALUE!</v>
      </c>
      <c r="DM68" s="187" t="e">
        <f t="shared" si="275"/>
        <v>#VALUE!</v>
      </c>
      <c r="DN68" s="185" t="e">
        <f t="shared" si="11"/>
        <v>#VALUE!</v>
      </c>
      <c r="DO68" s="189" t="e">
        <f t="shared" si="12"/>
        <v>#VALUE!</v>
      </c>
      <c r="DP68" s="120" t="e">
        <f t="shared" si="13"/>
        <v>#VALUE!</v>
      </c>
      <c r="DQ68" s="133" t="e">
        <f>CT68*'Ores &amp; Ingots'!$C$3+CU68*'Ores &amp; Ingots'!$C$4+CV68*'Ores &amp; Ingots'!$C$5+CW68*'Ores &amp; Ingots'!$C$6+CX68*'Ores &amp; Ingots'!$C$7+CY68*'Ores &amp; Ingots'!$C$8+CZ68*'Ores &amp; Ingots'!$C$9+DA68*'Ores &amp; Ingots'!$C$10+DB68*'Ores &amp; Ingots'!$C$11+DC68*'Ores &amp; Ingots'!$C$12</f>
        <v>#VALUE!</v>
      </c>
      <c r="DR68" s="133" t="e">
        <f>DD68*'Ores &amp; Ingots'!$B$3+DE68*'Ores &amp; Ingots'!$B$4+DF68*'Ores &amp; Ingots'!$B$5+DG68*'Ores &amp; Ingots'!$B$6+DH68*'Ores &amp; Ingots'!$B$7+DI68*'Ores &amp; Ingots'!$B$8+DJ68*'Ores &amp; Ingots'!$B$9+DK68*'Ores &amp; Ingots'!$B$10+DL68*'Ores &amp; Ingots'!$B$11+DM68*'Ores &amp; Ingots'!$B$12</f>
        <v>#VALUE!</v>
      </c>
      <c r="DS68" s="189" t="e">
        <f>CT68*Refining!$G$3+CU68*Refining!$G$4+CV68*Refining!$G$5+CW68*Refining!$G$6+CX68*Refining!$G$7+CY68*Refining!$G$8+CZ68*Refining!$G$9+DA68*Refining!$G$10+DB68*Refining!$G$11+DC68*Refining!$G$12</f>
        <v>#VALUE!</v>
      </c>
      <c r="DT68" s="189" t="e">
        <f t="shared" si="14"/>
        <v>#VALUE!</v>
      </c>
      <c r="DU68" s="192" t="e">
        <f t="shared" si="15"/>
        <v>#VALUE!</v>
      </c>
      <c r="DV68" s="185" t="e">
        <f t="shared" si="16"/>
        <v>#VALUE!</v>
      </c>
      <c r="DW68" s="194" t="e">
        <f t="shared" ref="DW68:DX68" si="276">DV68/60</f>
        <v>#VALUE!</v>
      </c>
      <c r="DX68" s="194" t="e">
        <f t="shared" si="276"/>
        <v>#VALUE!</v>
      </c>
      <c r="DY68" s="185" t="e">
        <f t="shared" si="18"/>
        <v>#VALUE!</v>
      </c>
      <c r="DZ68" s="194" t="e">
        <f t="shared" ref="DZ68:EA68" si="277">DY68/1000</f>
        <v>#VALUE!</v>
      </c>
      <c r="EA68" s="196" t="e">
        <f t="shared" si="277"/>
        <v>#VALUE!</v>
      </c>
      <c r="EB68" s="130" t="e">
        <f t="shared" si="20"/>
        <v>#VALUE!</v>
      </c>
      <c r="EC68" s="132" t="e">
        <f t="shared" si="21"/>
        <v>#VALUE!</v>
      </c>
      <c r="ED68" s="133">
        <v>509</v>
      </c>
    </row>
    <row r="69" spans="1:134" ht="12.75" x14ac:dyDescent="0.2">
      <c r="A69" s="864"/>
      <c r="B69" s="135" t="s">
        <v>294</v>
      </c>
      <c r="C69" s="137" t="s">
        <v>155</v>
      </c>
      <c r="D69" s="137">
        <v>1</v>
      </c>
      <c r="E69" s="137">
        <v>1</v>
      </c>
      <c r="F69" s="137">
        <v>1</v>
      </c>
      <c r="G69" s="139">
        <f t="shared" si="0"/>
        <v>0.125</v>
      </c>
      <c r="H69" s="140">
        <v>7</v>
      </c>
      <c r="I69" s="140">
        <v>7</v>
      </c>
      <c r="J69" s="140">
        <f>H69/Main!$D$9</f>
        <v>1.4</v>
      </c>
      <c r="K69" s="140">
        <f>I69/Main!$D$10</f>
        <v>3.5</v>
      </c>
      <c r="L69" s="140">
        <f t="shared" si="1"/>
        <v>2.5</v>
      </c>
      <c r="M69" s="140">
        <v>1</v>
      </c>
      <c r="N69" s="143"/>
      <c r="O69" s="145">
        <v>200</v>
      </c>
      <c r="P69" s="145"/>
      <c r="Q69" s="143"/>
      <c r="R69" s="146"/>
      <c r="S69" s="143"/>
      <c r="T69" s="146"/>
      <c r="U69" s="198"/>
      <c r="V69" s="143"/>
      <c r="W69" s="362"/>
      <c r="X69" s="133">
        <v>1</v>
      </c>
      <c r="Y69" s="133">
        <v>1</v>
      </c>
      <c r="Z69" s="133">
        <v>0</v>
      </c>
      <c r="AA69" s="133">
        <v>0</v>
      </c>
      <c r="AB69" s="167">
        <v>1</v>
      </c>
      <c r="AC69" s="133">
        <v>0</v>
      </c>
      <c r="AD69" s="133">
        <v>0</v>
      </c>
      <c r="AE69" s="133">
        <v>0</v>
      </c>
      <c r="AF69" s="133">
        <v>0</v>
      </c>
      <c r="AG69" s="133">
        <v>0</v>
      </c>
      <c r="AH69" s="133">
        <v>0</v>
      </c>
      <c r="AI69" s="133">
        <v>0</v>
      </c>
      <c r="AJ69" s="133">
        <v>0</v>
      </c>
      <c r="AK69" s="133">
        <v>0</v>
      </c>
      <c r="AL69" s="133">
        <v>0</v>
      </c>
      <c r="AM69" s="133">
        <v>0</v>
      </c>
      <c r="AN69" s="133">
        <v>0</v>
      </c>
      <c r="AO69" s="133">
        <v>0</v>
      </c>
      <c r="AP69" s="133">
        <v>0</v>
      </c>
      <c r="AQ69" s="133">
        <v>0</v>
      </c>
      <c r="AR69" s="133">
        <v>0</v>
      </c>
      <c r="AS69" s="174">
        <f t="shared" ref="AS69:BM69" si="278">IF(X69 = 0, "", X69)</f>
        <v>1</v>
      </c>
      <c r="AT69" s="133">
        <f t="shared" si="278"/>
        <v>1</v>
      </c>
      <c r="AU69" s="137" t="str">
        <f t="shared" si="278"/>
        <v/>
      </c>
      <c r="AV69" s="137" t="str">
        <f t="shared" si="278"/>
        <v/>
      </c>
      <c r="AW69" s="167">
        <f t="shared" si="278"/>
        <v>1</v>
      </c>
      <c r="AX69" s="137" t="str">
        <f t="shared" si="278"/>
        <v/>
      </c>
      <c r="AY69" s="137" t="str">
        <f t="shared" si="278"/>
        <v/>
      </c>
      <c r="AZ69" s="137" t="str">
        <f t="shared" si="278"/>
        <v/>
      </c>
      <c r="BA69" s="137" t="str">
        <f t="shared" si="278"/>
        <v/>
      </c>
      <c r="BB69" s="137" t="str">
        <f t="shared" si="278"/>
        <v/>
      </c>
      <c r="BC69" s="137" t="str">
        <f t="shared" si="278"/>
        <v/>
      </c>
      <c r="BD69" s="137" t="str">
        <f t="shared" si="278"/>
        <v/>
      </c>
      <c r="BE69" s="137" t="str">
        <f t="shared" si="278"/>
        <v/>
      </c>
      <c r="BF69" s="137" t="str">
        <f t="shared" si="278"/>
        <v/>
      </c>
      <c r="BG69" s="137" t="str">
        <f t="shared" si="278"/>
        <v/>
      </c>
      <c r="BH69" s="137" t="str">
        <f t="shared" si="278"/>
        <v/>
      </c>
      <c r="BI69" s="137" t="str">
        <f t="shared" si="278"/>
        <v/>
      </c>
      <c r="BJ69" s="137" t="str">
        <f t="shared" si="278"/>
        <v/>
      </c>
      <c r="BK69" s="137" t="str">
        <f t="shared" si="278"/>
        <v/>
      </c>
      <c r="BL69" s="137" t="str">
        <f t="shared" si="278"/>
        <v/>
      </c>
      <c r="BM69" s="169" t="str">
        <f t="shared" si="278"/>
        <v/>
      </c>
      <c r="BN69" s="174" t="e">
        <f>$AS69*Assembly!Z$4+$AT69*Assembly!Z$5+$AU69*Assembly!Z$6+$AV69*Assembly!Z$7+$AW69*Assembly!Z$8+$AX69*Assembly!Z$9+$AY69*Assembly!Z$10+$AZ69*Assembly!Z$11+$BA69*Assembly!Z$12+$BB69*Assembly!Z$13+$BC69*Assembly!Z$14+$BD69*Assembly!Z$15+$BE69*Assembly!Z$16+$BF69*Assembly!Z$17+$BG69*Assembly!Z$18+$BH69*Assembly!Z$19+$BI69*Assembly!Z$20+$BJ69*Assembly!Z$21+$BK69*Assembly!Z$22+$BL69*Assembly!Z$23+$BM69*Assembly!Z$24</f>
        <v>#VALUE!</v>
      </c>
      <c r="BO69" s="133" t="e">
        <f t="shared" si="3"/>
        <v>#VALUE!</v>
      </c>
      <c r="BP69" s="133"/>
      <c r="BQ69" s="133" t="e">
        <f>$AS69*Assembly!AD$4+$AT69*Assembly!AD$5+$AU69*Assembly!AD$6+$AV69*Assembly!AD$7+$AW69*Assembly!AD$8+$AX69*Assembly!AD$9+$AY69*Assembly!AD$10+$AZ69*Assembly!AD$11+$BA69*Assembly!AD$12+$BB69*Assembly!AD$13+$BC69*Assembly!AD$14+$BD69*Assembly!AD$15+$BE69*Assembly!AD$16+$BF69*Assembly!AD$17+$BG69*Assembly!AD$18+$BH69*Assembly!AD$19+$BI69*Assembly!AD$20+$BJ69*Assembly!AD$21+$BK69*Assembly!AD$22+$BL69*Assembly!AD$23+$BM69*Assembly!AD$24</f>
        <v>#VALUE!</v>
      </c>
      <c r="BR69" s="177" t="e">
        <f t="shared" si="4"/>
        <v>#VALUE!</v>
      </c>
      <c r="BS69" s="178" t="e">
        <f t="shared" si="5"/>
        <v>#VALUE!</v>
      </c>
      <c r="BT69" s="179" t="e">
        <f t="shared" si="6"/>
        <v>#VALUE!</v>
      </c>
      <c r="BU69" s="178" t="e">
        <f t="shared" si="7"/>
        <v>#VALUE!</v>
      </c>
      <c r="BV69" s="133" t="e">
        <f>$AS69*Assembly!Y$4+$AT69*Assembly!Y$5+$AU69*Assembly!Y$6+$AV69*Assembly!Y$7+$AW69*Assembly!Y$8+$AX69*Assembly!Y$9+$AY69*Assembly!Y$10+$AZ69*Assembly!Y$11+$BA69*Assembly!Y$12+$BB69*Assembly!Y$13+$BC69*Assembly!Y$14+$BD69*Assembly!Y$15+$BE69*Assembly!Y$16+$BF69*Assembly!Y$17+$BG69*Assembly!Y$18+$BH69*Assembly!Y$19+$BI69*Assembly!Y$20+$BJ69*Assembly!Y$21+$BK69*Assembly!Y$22+$BL69*Assembly!Y$23+$BM69*Assembly!Y$24</f>
        <v>#VALUE!</v>
      </c>
      <c r="BW69" s="133" t="e">
        <f t="shared" si="8"/>
        <v>#VALUE!</v>
      </c>
      <c r="BX69" s="130" t="e">
        <f t="shared" si="9"/>
        <v>#VALUE!</v>
      </c>
      <c r="BY69" s="183" t="e">
        <f>$AS69*Assembly!AC$4+$AT69*Assembly!AC$5+$AU69*Assembly!AC$6+$AV69*Assembly!AC$7+$AW69*Assembly!AC$8+$AX69*Assembly!AC$9+$AY69*Assembly!AC$10+$AZ69*Assembly!AC$11+$BA69*Assembly!AC$12+$BB69*Assembly!AC$13+$BC69*Assembly!AC$14+$BD69*Assembly!AC$15+$BE69*Assembly!AC$16+$BF69*Assembly!AC$17+$BG69*Assembly!AC$18+$BH69*Assembly!AC$19+$BI69*Assembly!AC$20+$BJ69*Assembly!AC$21+$BK69*Assembly!AC$22+$BL69*Assembly!AC$23+$BM69*Assembly!AC$24</f>
        <v>#VALUE!</v>
      </c>
      <c r="BZ69" s="145" t="e">
        <f>$AS69*Assembly!M$4+$AT69*Assembly!M$5+$AU69*Assembly!M$6+$AV69*Assembly!M$7+$AW69*Assembly!M$8+$AX69*Assembly!M$9+$AY69*Assembly!M$10+$AZ69*Assembly!M$11+$BA69*Assembly!M$12+$BB69*Assembly!M$13+$BC69*Assembly!M$14+$BD69*Assembly!M$15+$BE69*Assembly!M$16+$BF69*Assembly!M$17+$BG69*Assembly!M$18+$BH69*Assembly!M$19+$BI69*Assembly!M$20+$BJ69*Assembly!M$21+$BK69*Assembly!M$22+$BL69*Assembly!M$23+$BM69*Assembly!M$24</f>
        <v>#VALUE!</v>
      </c>
      <c r="CA69" s="145" t="e">
        <f>$AS69*Assembly!N$4+$AT69*Assembly!N$5+$AU69*Assembly!N$6+$AV69*Assembly!N$7+$AW69*Assembly!N$8+$AX69*Assembly!N$9+$AY69*Assembly!N$10+$AZ69*Assembly!N$11+$BA69*Assembly!N$12+$BB69*Assembly!N$13+$BC69*Assembly!N$14+$BD69*Assembly!N$15+$BE69*Assembly!N$16+$BF69*Assembly!N$17+$BG69*Assembly!N$18+$BH69*Assembly!N$19+$BI69*Assembly!N$20+$BJ69*Assembly!N$21+$BK69*Assembly!N$22+$BL69*Assembly!N$23+$BM69*Assembly!N$24</f>
        <v>#VALUE!</v>
      </c>
      <c r="CB69" s="145" t="e">
        <f>$AS69*Assembly!O$4+$AT69*Assembly!O$5+$AU69*Assembly!O$6+$AV69*Assembly!O$7+$AW69*Assembly!O$8+$AX69*Assembly!O$9+$AY69*Assembly!O$10+$AZ69*Assembly!O$11+$BA69*Assembly!O$12+$BB69*Assembly!O$13+$BC69*Assembly!O$14+$BD69*Assembly!O$15+$BE69*Assembly!O$16+$BF69*Assembly!O$17+$BG69*Assembly!O$18+$BH69*Assembly!O$19+$BI69*Assembly!O$20+$BJ69*Assembly!O$21+$BK69*Assembly!O$22+$BL69*Assembly!O$23+$BM69*Assembly!O$24</f>
        <v>#VALUE!</v>
      </c>
      <c r="CC69" s="140" t="e">
        <f>$AS69*Assembly!P$4+$AT69*Assembly!P$5+$AU69*Assembly!P$6+$AV69*Assembly!P$7+$AW69*Assembly!P$8+$AX69*Assembly!P$9+$AY69*Assembly!P$10+$AZ69*Assembly!P$11+$BA69*Assembly!P$12+$BB69*Assembly!P$13+$BC69*Assembly!P$14+$BD69*Assembly!P$15+$BE69*Assembly!P$16+$BF69*Assembly!P$17+$BG69*Assembly!P$18+$BH69*Assembly!P$19+$BI69*Assembly!P$20+$BJ69*Assembly!P$21+$BK69*Assembly!P$22+$BL69*Assembly!P$23+$BM69*Assembly!P$24</f>
        <v>#VALUE!</v>
      </c>
      <c r="CD69" s="140" t="e">
        <f>$AS69*Assembly!Q$4+$AT69*Assembly!Q$5+$AU69*Assembly!Q$6+$AV69*Assembly!Q$7+$AW69*Assembly!Q$8+$AX69*Assembly!Q$9+$AY69*Assembly!Q$10+$AZ69*Assembly!Q$11+$BA69*Assembly!Q$12+$BB69*Assembly!Q$13+$BC69*Assembly!Q$14+$BD69*Assembly!Q$15+$BE69*Assembly!Q$16+$BF69*Assembly!Q$17+$BG69*Assembly!Q$18+$BH69*Assembly!Q$19+$BI69*Assembly!Q$20+$BJ69*Assembly!Q$21+$BK69*Assembly!Q$22+$BL69*Assembly!Q$23+$BM69*Assembly!Q$24</f>
        <v>#VALUE!</v>
      </c>
      <c r="CE69" s="145" t="e">
        <f>$AS69*Assembly!R$4+$AT69*Assembly!R$5+$AU69*Assembly!R$6+$AV69*Assembly!R$7+$AW69*Assembly!R$8+$AX69*Assembly!R$9+$AY69*Assembly!R$10+$AZ69*Assembly!R$11+$BA69*Assembly!R$12+$BB69*Assembly!R$13+$BC69*Assembly!R$14+$BD69*Assembly!R$15+$BE69*Assembly!R$16+$BF69*Assembly!R$17+$BG69*Assembly!R$18+$BH69*Assembly!R$19+$BI69*Assembly!R$20+$BJ69*Assembly!R$21+$BK69*Assembly!R$22+$BL69*Assembly!R$23+$BM69*Assembly!R$24</f>
        <v>#VALUE!</v>
      </c>
      <c r="CF69" s="140" t="e">
        <f>$AS69*Assembly!S$4+$AT69*Assembly!S$5+$AU69*Assembly!S$6+$AV69*Assembly!S$7+$AW69*Assembly!S$8+$AX69*Assembly!S$9+$AY69*Assembly!S$10+$AZ69*Assembly!S$11+$BA69*Assembly!S$12+$BB69*Assembly!S$13+$BC69*Assembly!S$14+$BD69*Assembly!S$15+$BE69*Assembly!S$16+$BF69*Assembly!S$17+$BG69*Assembly!S$18+$BH69*Assembly!S$19+$BI69*Assembly!S$20+$BJ69*Assembly!S$21+$BK69*Assembly!S$22+$BL69*Assembly!S$23+$BM69*Assembly!S$24</f>
        <v>#VALUE!</v>
      </c>
      <c r="CG69" s="140" t="e">
        <f>$AS69*Assembly!T$4+$AT69*Assembly!T$5+$AU69*Assembly!T$6+$AV69*Assembly!T$7+$AW69*Assembly!T$8+$AX69*Assembly!T$9+$AY69*Assembly!T$10+$AZ69*Assembly!T$11+$BA69*Assembly!T$12+$BB69*Assembly!T$13+$BC69*Assembly!T$14+$BD69*Assembly!T$15+$BE69*Assembly!T$16+$BF69*Assembly!T$17+$BG69*Assembly!T$18+$BH69*Assembly!T$19+$BI69*Assembly!T$20+$BJ69*Assembly!T$21+$BK69*Assembly!T$22+$BL69*Assembly!T$23+$BM69*Assembly!T$24</f>
        <v>#VALUE!</v>
      </c>
      <c r="CH69" s="140" t="e">
        <f>$AS69*Assembly!U$4+$AT69*Assembly!U$5+$AU69*Assembly!U$6+$AV69*Assembly!U$7+$AW69*Assembly!U$8+$AX69*Assembly!U$9+$AY69*Assembly!U$10+$AZ69*Assembly!U$11+$BA69*Assembly!U$12+$BB69*Assembly!U$13+$BC69*Assembly!U$14+$BD69*Assembly!U$15+$BE69*Assembly!U$16+$BF69*Assembly!U$17+$BG69*Assembly!U$18+$BH69*Assembly!U$19+$BI69*Assembly!U$20+$BJ69*Assembly!U$21+$BK69*Assembly!U$22+$BL69*Assembly!U$23+$BM69*Assembly!U$24</f>
        <v>#VALUE!</v>
      </c>
      <c r="CI69" s="145" t="e">
        <f>$AS69*Assembly!V$4+$AT69*Assembly!V$5+$AU69*Assembly!V$6+$AV69*Assembly!V$7+$AW69*Assembly!V$8+$AX69*Assembly!V$9+$AY69*Assembly!V$10+$AZ69*Assembly!V$11+$BA69*Assembly!V$12+$BB69*Assembly!V$13+$BC69*Assembly!V$14+$BD69*Assembly!V$15+$BE69*Assembly!V$16+$BF69*Assembly!V$17+$BG69*Assembly!V$18+$BH69*Assembly!V$19+$BI69*Assembly!V$20+$BJ69*Assembly!V$21+$BK69*Assembly!V$22+$BL69*Assembly!V$23+$BM69*Assembly!V$24</f>
        <v>#VALUE!</v>
      </c>
      <c r="CJ69" s="145" t="e">
        <f>BZ69*Refining!$F$3</f>
        <v>#VALUE!</v>
      </c>
      <c r="CK69" s="145" t="e">
        <f>CA69*Refining!$F$4</f>
        <v>#VALUE!</v>
      </c>
      <c r="CL69" s="145" t="e">
        <f>CB69*Refining!$F$5</f>
        <v>#VALUE!</v>
      </c>
      <c r="CM69" s="145" t="e">
        <f>CC69*Refining!$F$6</f>
        <v>#VALUE!</v>
      </c>
      <c r="CN69" s="145" t="e">
        <f>CD69*Refining!$F$7</f>
        <v>#VALUE!</v>
      </c>
      <c r="CO69" s="145" t="e">
        <f>CE69*Refining!$F$8</f>
        <v>#VALUE!</v>
      </c>
      <c r="CP69" s="145" t="e">
        <f>CF69*Refining!$F$9</f>
        <v>#VALUE!</v>
      </c>
      <c r="CQ69" s="145" t="e">
        <f>CG69*Refining!$F$10</f>
        <v>#VALUE!</v>
      </c>
      <c r="CR69" s="145" t="e">
        <f>CH69*Refining!$F$11</f>
        <v>#VALUE!</v>
      </c>
      <c r="CS69" s="145" t="e">
        <f>CI69*Refining!$F$12</f>
        <v>#VALUE!</v>
      </c>
      <c r="CT69" s="185" t="e">
        <f t="shared" ref="CT69:DM69" si="279">IF(BZ69 = 0, "", BZ69)</f>
        <v>#VALUE!</v>
      </c>
      <c r="CU69" s="186" t="e">
        <f t="shared" si="279"/>
        <v>#VALUE!</v>
      </c>
      <c r="CV69" s="186" t="e">
        <f t="shared" si="279"/>
        <v>#VALUE!</v>
      </c>
      <c r="CW69" s="186" t="e">
        <f t="shared" si="279"/>
        <v>#VALUE!</v>
      </c>
      <c r="CX69" s="186" t="e">
        <f t="shared" si="279"/>
        <v>#VALUE!</v>
      </c>
      <c r="CY69" s="186" t="e">
        <f t="shared" si="279"/>
        <v>#VALUE!</v>
      </c>
      <c r="CZ69" s="186" t="e">
        <f t="shared" si="279"/>
        <v>#VALUE!</v>
      </c>
      <c r="DA69" s="186" t="e">
        <f t="shared" si="279"/>
        <v>#VALUE!</v>
      </c>
      <c r="DB69" s="186" t="e">
        <f t="shared" si="279"/>
        <v>#VALUE!</v>
      </c>
      <c r="DC69" s="187" t="e">
        <f t="shared" si="279"/>
        <v>#VALUE!</v>
      </c>
      <c r="DD69" s="185" t="e">
        <f t="shared" si="279"/>
        <v>#VALUE!</v>
      </c>
      <c r="DE69" s="186" t="e">
        <f t="shared" si="279"/>
        <v>#VALUE!</v>
      </c>
      <c r="DF69" s="186" t="e">
        <f t="shared" si="279"/>
        <v>#VALUE!</v>
      </c>
      <c r="DG69" s="186" t="e">
        <f t="shared" si="279"/>
        <v>#VALUE!</v>
      </c>
      <c r="DH69" s="211" t="e">
        <f t="shared" si="279"/>
        <v>#VALUE!</v>
      </c>
      <c r="DI69" s="186" t="e">
        <f t="shared" si="279"/>
        <v>#VALUE!</v>
      </c>
      <c r="DJ69" s="186" t="e">
        <f t="shared" si="279"/>
        <v>#VALUE!</v>
      </c>
      <c r="DK69" s="186" t="e">
        <f t="shared" si="279"/>
        <v>#VALUE!</v>
      </c>
      <c r="DL69" s="186" t="e">
        <f t="shared" si="279"/>
        <v>#VALUE!</v>
      </c>
      <c r="DM69" s="187" t="e">
        <f t="shared" si="279"/>
        <v>#VALUE!</v>
      </c>
      <c r="DN69" s="185" t="e">
        <f t="shared" si="11"/>
        <v>#VALUE!</v>
      </c>
      <c r="DO69" s="189" t="e">
        <f t="shared" si="12"/>
        <v>#VALUE!</v>
      </c>
      <c r="DP69" s="120" t="e">
        <f t="shared" si="13"/>
        <v>#VALUE!</v>
      </c>
      <c r="DQ69" s="133" t="e">
        <f>CT69*'Ores &amp; Ingots'!$C$3+CU69*'Ores &amp; Ingots'!$C$4+CV69*'Ores &amp; Ingots'!$C$5+CW69*'Ores &amp; Ingots'!$C$6+CX69*'Ores &amp; Ingots'!$C$7+CY69*'Ores &amp; Ingots'!$C$8+CZ69*'Ores &amp; Ingots'!$C$9+DA69*'Ores &amp; Ingots'!$C$10+DB69*'Ores &amp; Ingots'!$C$11+DC69*'Ores &amp; Ingots'!$C$12</f>
        <v>#VALUE!</v>
      </c>
      <c r="DR69" s="133" t="e">
        <f>DD69*'Ores &amp; Ingots'!$B$3+DE69*'Ores &amp; Ingots'!$B$4+DF69*'Ores &amp; Ingots'!$B$5+DG69*'Ores &amp; Ingots'!$B$6+DH69*'Ores &amp; Ingots'!$B$7+DI69*'Ores &amp; Ingots'!$B$8+DJ69*'Ores &amp; Ingots'!$B$9+DK69*'Ores &amp; Ingots'!$B$10+DL69*'Ores &amp; Ingots'!$B$11+DM69*'Ores &amp; Ingots'!$B$12</f>
        <v>#VALUE!</v>
      </c>
      <c r="DS69" s="189" t="e">
        <f>CT69*Refining!$G$3+CU69*Refining!$G$4+CV69*Refining!$G$5+CW69*Refining!$G$6+CX69*Refining!$G$7+CY69*Refining!$G$8+CZ69*Refining!$G$9+DA69*Refining!$G$10+DB69*Refining!$G$11+DC69*Refining!$G$12</f>
        <v>#VALUE!</v>
      </c>
      <c r="DT69" s="189" t="e">
        <f t="shared" si="14"/>
        <v>#VALUE!</v>
      </c>
      <c r="DU69" s="192" t="e">
        <f t="shared" si="15"/>
        <v>#VALUE!</v>
      </c>
      <c r="DV69" s="185" t="e">
        <f t="shared" si="16"/>
        <v>#VALUE!</v>
      </c>
      <c r="DW69" s="194" t="e">
        <f t="shared" ref="DW69:DX69" si="280">DV69/60</f>
        <v>#VALUE!</v>
      </c>
      <c r="DX69" s="194" t="e">
        <f t="shared" si="280"/>
        <v>#VALUE!</v>
      </c>
      <c r="DY69" s="185" t="e">
        <f t="shared" si="18"/>
        <v>#VALUE!</v>
      </c>
      <c r="DZ69" s="194" t="e">
        <f t="shared" ref="DZ69:EA69" si="281">DY69/1000</f>
        <v>#VALUE!</v>
      </c>
      <c r="EA69" s="196" t="e">
        <f t="shared" si="281"/>
        <v>#VALUE!</v>
      </c>
      <c r="EB69" s="130" t="e">
        <f t="shared" si="20"/>
        <v>#VALUE!</v>
      </c>
      <c r="EC69" s="132" t="e">
        <f t="shared" si="21"/>
        <v>#VALUE!</v>
      </c>
      <c r="ED69" s="133" t="s">
        <v>28</v>
      </c>
    </row>
    <row r="70" spans="1:134" ht="12.75" x14ac:dyDescent="0.2">
      <c r="A70" s="864"/>
      <c r="B70" s="135" t="s">
        <v>295</v>
      </c>
      <c r="C70" s="137" t="s">
        <v>156</v>
      </c>
      <c r="D70" s="137">
        <v>1</v>
      </c>
      <c r="E70" s="137">
        <v>1</v>
      </c>
      <c r="F70" s="137">
        <v>1</v>
      </c>
      <c r="G70" s="154">
        <f t="shared" si="0"/>
        <v>15.625</v>
      </c>
      <c r="H70" s="156">
        <v>10</v>
      </c>
      <c r="I70" s="156">
        <v>10</v>
      </c>
      <c r="J70" s="156">
        <f>H70/Main!$D$9</f>
        <v>2</v>
      </c>
      <c r="K70" s="156">
        <f>I70/Main!$D$10</f>
        <v>5</v>
      </c>
      <c r="L70" s="156">
        <f t="shared" si="1"/>
        <v>2.5</v>
      </c>
      <c r="M70" s="156">
        <v>1</v>
      </c>
      <c r="N70" s="159"/>
      <c r="O70" s="159"/>
      <c r="P70" s="164"/>
      <c r="Q70" s="159"/>
      <c r="R70" s="166"/>
      <c r="S70" s="159"/>
      <c r="T70" s="166"/>
      <c r="U70" s="170"/>
      <c r="V70" s="159"/>
      <c r="W70" s="364" t="s">
        <v>34</v>
      </c>
      <c r="X70" s="133">
        <v>0</v>
      </c>
      <c r="Y70" s="133">
        <v>27</v>
      </c>
      <c r="Z70" s="167">
        <v>20</v>
      </c>
      <c r="AA70" s="133">
        <v>0</v>
      </c>
      <c r="AB70" s="133">
        <v>5</v>
      </c>
      <c r="AC70" s="133">
        <v>0</v>
      </c>
      <c r="AD70" s="133">
        <v>0</v>
      </c>
      <c r="AE70" s="133">
        <v>0</v>
      </c>
      <c r="AF70" s="133">
        <v>0</v>
      </c>
      <c r="AG70" s="133">
        <v>0</v>
      </c>
      <c r="AH70" s="133">
        <v>0</v>
      </c>
      <c r="AI70" s="133">
        <v>0</v>
      </c>
      <c r="AJ70" s="133">
        <v>0</v>
      </c>
      <c r="AK70" s="133">
        <v>0</v>
      </c>
      <c r="AL70" s="133">
        <v>0</v>
      </c>
      <c r="AM70" s="133">
        <v>0</v>
      </c>
      <c r="AN70" s="133">
        <v>0</v>
      </c>
      <c r="AO70" s="133">
        <v>0</v>
      </c>
      <c r="AP70" s="133">
        <v>0</v>
      </c>
      <c r="AQ70" s="133">
        <v>0</v>
      </c>
      <c r="AR70" s="133">
        <v>0</v>
      </c>
      <c r="AS70" s="161" t="str">
        <f t="shared" ref="AS70:BM70" si="282">IF(X70 = 0, "", X70)</f>
        <v/>
      </c>
      <c r="AT70" s="133">
        <f t="shared" si="282"/>
        <v>27</v>
      </c>
      <c r="AU70" s="167">
        <f t="shared" si="282"/>
        <v>20</v>
      </c>
      <c r="AV70" s="137" t="str">
        <f t="shared" si="282"/>
        <v/>
      </c>
      <c r="AW70" s="133">
        <f t="shared" si="282"/>
        <v>5</v>
      </c>
      <c r="AX70" s="137" t="str">
        <f t="shared" si="282"/>
        <v/>
      </c>
      <c r="AY70" s="137" t="str">
        <f t="shared" si="282"/>
        <v/>
      </c>
      <c r="AZ70" s="137" t="str">
        <f t="shared" si="282"/>
        <v/>
      </c>
      <c r="BA70" s="137" t="str">
        <f t="shared" si="282"/>
        <v/>
      </c>
      <c r="BB70" s="137" t="str">
        <f t="shared" si="282"/>
        <v/>
      </c>
      <c r="BC70" s="137" t="str">
        <f t="shared" si="282"/>
        <v/>
      </c>
      <c r="BD70" s="137" t="str">
        <f t="shared" si="282"/>
        <v/>
      </c>
      <c r="BE70" s="137" t="str">
        <f t="shared" si="282"/>
        <v/>
      </c>
      <c r="BF70" s="137" t="str">
        <f t="shared" si="282"/>
        <v/>
      </c>
      <c r="BG70" s="137" t="str">
        <f t="shared" si="282"/>
        <v/>
      </c>
      <c r="BH70" s="137" t="str">
        <f t="shared" si="282"/>
        <v/>
      </c>
      <c r="BI70" s="137" t="str">
        <f t="shared" si="282"/>
        <v/>
      </c>
      <c r="BJ70" s="137" t="str">
        <f t="shared" si="282"/>
        <v/>
      </c>
      <c r="BK70" s="137" t="str">
        <f t="shared" si="282"/>
        <v/>
      </c>
      <c r="BL70" s="137" t="str">
        <f t="shared" si="282"/>
        <v/>
      </c>
      <c r="BM70" s="169" t="str">
        <f t="shared" si="282"/>
        <v/>
      </c>
      <c r="BN70" s="174" t="e">
        <f>$AS70*Assembly!Z$4+$AT70*Assembly!Z$5+$AU70*Assembly!Z$6+$AV70*Assembly!Z$7+$AW70*Assembly!Z$8+$AX70*Assembly!Z$9+$AY70*Assembly!Z$10+$AZ70*Assembly!Z$11+$BA70*Assembly!Z$12+$BB70*Assembly!Z$13+$BC70*Assembly!Z$14+$BD70*Assembly!Z$15+$BE70*Assembly!Z$16+$BF70*Assembly!Z$17+$BG70*Assembly!Z$18+$BH70*Assembly!Z$19+$BI70*Assembly!Z$20+$BJ70*Assembly!Z$21+$BK70*Assembly!Z$22+$BL70*Assembly!Z$23+$BM70*Assembly!Z$24</f>
        <v>#VALUE!</v>
      </c>
      <c r="BO70" s="133" t="e">
        <f t="shared" si="3"/>
        <v>#VALUE!</v>
      </c>
      <c r="BP70" s="133"/>
      <c r="BQ70" s="133" t="e">
        <f>$AS70*Assembly!AD$4+$AT70*Assembly!AD$5+$AU70*Assembly!AD$6+$AV70*Assembly!AD$7+$AW70*Assembly!AD$8+$AX70*Assembly!AD$9+$AY70*Assembly!AD$10+$AZ70*Assembly!AD$11+$BA70*Assembly!AD$12+$BB70*Assembly!AD$13+$BC70*Assembly!AD$14+$BD70*Assembly!AD$15+$BE70*Assembly!AD$16+$BF70*Assembly!AD$17+$BG70*Assembly!AD$18+$BH70*Assembly!AD$19+$BI70*Assembly!AD$20+$BJ70*Assembly!AD$21+$BK70*Assembly!AD$22+$BL70*Assembly!AD$23+$BM70*Assembly!AD$24</f>
        <v>#VALUE!</v>
      </c>
      <c r="BR70" s="177" t="e">
        <f t="shared" si="4"/>
        <v>#VALUE!</v>
      </c>
      <c r="BS70" s="178" t="e">
        <f t="shared" si="5"/>
        <v>#VALUE!</v>
      </c>
      <c r="BT70" s="179" t="e">
        <f t="shared" si="6"/>
        <v>#VALUE!</v>
      </c>
      <c r="BU70" s="178" t="e">
        <f t="shared" si="7"/>
        <v>#VALUE!</v>
      </c>
      <c r="BV70" s="133" t="e">
        <f>$AS70*Assembly!Y$4+$AT70*Assembly!Y$5+$AU70*Assembly!Y$6+$AV70*Assembly!Y$7+$AW70*Assembly!Y$8+$AX70*Assembly!Y$9+$AY70*Assembly!Y$10+$AZ70*Assembly!Y$11+$BA70*Assembly!Y$12+$BB70*Assembly!Y$13+$BC70*Assembly!Y$14+$BD70*Assembly!Y$15+$BE70*Assembly!Y$16+$BF70*Assembly!Y$17+$BG70*Assembly!Y$18+$BH70*Assembly!Y$19+$BI70*Assembly!Y$20+$BJ70*Assembly!Y$21+$BK70*Assembly!Y$22+$BL70*Assembly!Y$23+$BM70*Assembly!Y$24</f>
        <v>#VALUE!</v>
      </c>
      <c r="BW70" s="133" t="e">
        <f t="shared" si="8"/>
        <v>#VALUE!</v>
      </c>
      <c r="BX70" s="130" t="e">
        <f t="shared" si="9"/>
        <v>#VALUE!</v>
      </c>
      <c r="BY70" s="183" t="e">
        <f>$AS70*Assembly!AC$4+$AT70*Assembly!AC$5+$AU70*Assembly!AC$6+$AV70*Assembly!AC$7+$AW70*Assembly!AC$8+$AX70*Assembly!AC$9+$AY70*Assembly!AC$10+$AZ70*Assembly!AC$11+$BA70*Assembly!AC$12+$BB70*Assembly!AC$13+$BC70*Assembly!AC$14+$BD70*Assembly!AC$15+$BE70*Assembly!AC$16+$BF70*Assembly!AC$17+$BG70*Assembly!AC$18+$BH70*Assembly!AC$19+$BI70*Assembly!AC$20+$BJ70*Assembly!AC$21+$BK70*Assembly!AC$22+$BL70*Assembly!AC$23+$BM70*Assembly!AC$24</f>
        <v>#VALUE!</v>
      </c>
      <c r="BZ70" s="164" t="e">
        <f>$AS70*Assembly!M$4+$AT70*Assembly!M$5+$AU70*Assembly!M$6+$AV70*Assembly!M$7+$AW70*Assembly!M$8+$AX70*Assembly!M$9+$AY70*Assembly!M$10+$AZ70*Assembly!M$11+$BA70*Assembly!M$12+$BB70*Assembly!M$13+$BC70*Assembly!M$14+$BD70*Assembly!M$15+$BE70*Assembly!M$16+$BF70*Assembly!M$17+$BG70*Assembly!M$18+$BH70*Assembly!M$19+$BI70*Assembly!M$20+$BJ70*Assembly!M$21+$BK70*Assembly!M$22+$BL70*Assembly!M$23+$BM70*Assembly!M$24</f>
        <v>#VALUE!</v>
      </c>
      <c r="CA70" s="164" t="e">
        <f>$AS70*Assembly!N$4+$AT70*Assembly!N$5+$AU70*Assembly!N$6+$AV70*Assembly!N$7+$AW70*Assembly!N$8+$AX70*Assembly!N$9+$AY70*Assembly!N$10+$AZ70*Assembly!N$11+$BA70*Assembly!N$12+$BB70*Assembly!N$13+$BC70*Assembly!N$14+$BD70*Assembly!N$15+$BE70*Assembly!N$16+$BF70*Assembly!N$17+$BG70*Assembly!N$18+$BH70*Assembly!N$19+$BI70*Assembly!N$20+$BJ70*Assembly!N$21+$BK70*Assembly!N$22+$BL70*Assembly!N$23+$BM70*Assembly!N$24</f>
        <v>#VALUE!</v>
      </c>
      <c r="CB70" s="164" t="e">
        <f>$AS70*Assembly!O$4+$AT70*Assembly!O$5+$AU70*Assembly!O$6+$AV70*Assembly!O$7+$AW70*Assembly!O$8+$AX70*Assembly!O$9+$AY70*Assembly!O$10+$AZ70*Assembly!O$11+$BA70*Assembly!O$12+$BB70*Assembly!O$13+$BC70*Assembly!O$14+$BD70*Assembly!O$15+$BE70*Assembly!O$16+$BF70*Assembly!O$17+$BG70*Assembly!O$18+$BH70*Assembly!O$19+$BI70*Assembly!O$20+$BJ70*Assembly!O$21+$BK70*Assembly!O$22+$BL70*Assembly!O$23+$BM70*Assembly!O$24</f>
        <v>#VALUE!</v>
      </c>
      <c r="CC70" s="156" t="e">
        <f>$AS70*Assembly!P$4+$AT70*Assembly!P$5+$AU70*Assembly!P$6+$AV70*Assembly!P$7+$AW70*Assembly!P$8+$AX70*Assembly!P$9+$AY70*Assembly!P$10+$AZ70*Assembly!P$11+$BA70*Assembly!P$12+$BB70*Assembly!P$13+$BC70*Assembly!P$14+$BD70*Assembly!P$15+$BE70*Assembly!P$16+$BF70*Assembly!P$17+$BG70*Assembly!P$18+$BH70*Assembly!P$19+$BI70*Assembly!P$20+$BJ70*Assembly!P$21+$BK70*Assembly!P$22+$BL70*Assembly!P$23+$BM70*Assembly!P$24</f>
        <v>#VALUE!</v>
      </c>
      <c r="CD70" s="156" t="e">
        <f>$AS70*Assembly!Q$4+$AT70*Assembly!Q$5+$AU70*Assembly!Q$6+$AV70*Assembly!Q$7+$AW70*Assembly!Q$8+$AX70*Assembly!Q$9+$AY70*Assembly!Q$10+$AZ70*Assembly!Q$11+$BA70*Assembly!Q$12+$BB70*Assembly!Q$13+$BC70*Assembly!Q$14+$BD70*Assembly!Q$15+$BE70*Assembly!Q$16+$BF70*Assembly!Q$17+$BG70*Assembly!Q$18+$BH70*Assembly!Q$19+$BI70*Assembly!Q$20+$BJ70*Assembly!Q$21+$BK70*Assembly!Q$22+$BL70*Assembly!Q$23+$BM70*Assembly!Q$24</f>
        <v>#VALUE!</v>
      </c>
      <c r="CE70" s="164" t="e">
        <f>$AS70*Assembly!R$4+$AT70*Assembly!R$5+$AU70*Assembly!R$6+$AV70*Assembly!R$7+$AW70*Assembly!R$8+$AX70*Assembly!R$9+$AY70*Assembly!R$10+$AZ70*Assembly!R$11+$BA70*Assembly!R$12+$BB70*Assembly!R$13+$BC70*Assembly!R$14+$BD70*Assembly!R$15+$BE70*Assembly!R$16+$BF70*Assembly!R$17+$BG70*Assembly!R$18+$BH70*Assembly!R$19+$BI70*Assembly!R$20+$BJ70*Assembly!R$21+$BK70*Assembly!R$22+$BL70*Assembly!R$23+$BM70*Assembly!R$24</f>
        <v>#VALUE!</v>
      </c>
      <c r="CF70" s="156" t="e">
        <f>$AS70*Assembly!S$4+$AT70*Assembly!S$5+$AU70*Assembly!S$6+$AV70*Assembly!S$7+$AW70*Assembly!S$8+$AX70*Assembly!S$9+$AY70*Assembly!S$10+$AZ70*Assembly!S$11+$BA70*Assembly!S$12+$BB70*Assembly!S$13+$BC70*Assembly!S$14+$BD70*Assembly!S$15+$BE70*Assembly!S$16+$BF70*Assembly!S$17+$BG70*Assembly!S$18+$BH70*Assembly!S$19+$BI70*Assembly!S$20+$BJ70*Assembly!S$21+$BK70*Assembly!S$22+$BL70*Assembly!S$23+$BM70*Assembly!S$24</f>
        <v>#VALUE!</v>
      </c>
      <c r="CG70" s="156" t="e">
        <f>$AS70*Assembly!T$4+$AT70*Assembly!T$5+$AU70*Assembly!T$6+$AV70*Assembly!T$7+$AW70*Assembly!T$8+$AX70*Assembly!T$9+$AY70*Assembly!T$10+$AZ70*Assembly!T$11+$BA70*Assembly!T$12+$BB70*Assembly!T$13+$BC70*Assembly!T$14+$BD70*Assembly!T$15+$BE70*Assembly!T$16+$BF70*Assembly!T$17+$BG70*Assembly!T$18+$BH70*Assembly!T$19+$BI70*Assembly!T$20+$BJ70*Assembly!T$21+$BK70*Assembly!T$22+$BL70*Assembly!T$23+$BM70*Assembly!T$24</f>
        <v>#VALUE!</v>
      </c>
      <c r="CH70" s="156" t="e">
        <f>$AS70*Assembly!U$4+$AT70*Assembly!U$5+$AU70*Assembly!U$6+$AV70*Assembly!U$7+$AW70*Assembly!U$8+$AX70*Assembly!U$9+$AY70*Assembly!U$10+$AZ70*Assembly!U$11+$BA70*Assembly!U$12+$BB70*Assembly!U$13+$BC70*Assembly!U$14+$BD70*Assembly!U$15+$BE70*Assembly!U$16+$BF70*Assembly!U$17+$BG70*Assembly!U$18+$BH70*Assembly!U$19+$BI70*Assembly!U$20+$BJ70*Assembly!U$21+$BK70*Assembly!U$22+$BL70*Assembly!U$23+$BM70*Assembly!U$24</f>
        <v>#VALUE!</v>
      </c>
      <c r="CI70" s="164" t="e">
        <f>$AS70*Assembly!V$4+$AT70*Assembly!V$5+$AU70*Assembly!V$6+$AV70*Assembly!V$7+$AW70*Assembly!V$8+$AX70*Assembly!V$9+$AY70*Assembly!V$10+$AZ70*Assembly!V$11+$BA70*Assembly!V$12+$BB70*Assembly!V$13+$BC70*Assembly!V$14+$BD70*Assembly!V$15+$BE70*Assembly!V$16+$BF70*Assembly!V$17+$BG70*Assembly!V$18+$BH70*Assembly!V$19+$BI70*Assembly!V$20+$BJ70*Assembly!V$21+$BK70*Assembly!V$22+$BL70*Assembly!V$23+$BM70*Assembly!V$24</f>
        <v>#VALUE!</v>
      </c>
      <c r="CJ70" s="164" t="e">
        <f>BZ70*Refining!$F$3</f>
        <v>#VALUE!</v>
      </c>
      <c r="CK70" s="164" t="e">
        <f>CA70*Refining!$F$4</f>
        <v>#VALUE!</v>
      </c>
      <c r="CL70" s="164" t="e">
        <f>CB70*Refining!$F$5</f>
        <v>#VALUE!</v>
      </c>
      <c r="CM70" s="164" t="e">
        <f>CC70*Refining!$F$6</f>
        <v>#VALUE!</v>
      </c>
      <c r="CN70" s="164" t="e">
        <f>CD70*Refining!$F$7</f>
        <v>#VALUE!</v>
      </c>
      <c r="CO70" s="164" t="e">
        <f>CE70*Refining!$F$8</f>
        <v>#VALUE!</v>
      </c>
      <c r="CP70" s="164" t="e">
        <f>CF70*Refining!$F$9</f>
        <v>#VALUE!</v>
      </c>
      <c r="CQ70" s="164" t="e">
        <f>CG70*Refining!$F$10</f>
        <v>#VALUE!</v>
      </c>
      <c r="CR70" s="164" t="e">
        <f>CH70*Refining!$F$11</f>
        <v>#VALUE!</v>
      </c>
      <c r="CS70" s="164" t="e">
        <f>CI70*Refining!$F$12</f>
        <v>#VALUE!</v>
      </c>
      <c r="CT70" s="185" t="e">
        <f t="shared" ref="CT70:DM70" si="283">IF(BZ70 = 0, "", BZ70)</f>
        <v>#VALUE!</v>
      </c>
      <c r="CU70" s="186" t="e">
        <f t="shared" si="283"/>
        <v>#VALUE!</v>
      </c>
      <c r="CV70" s="186" t="e">
        <f t="shared" si="283"/>
        <v>#VALUE!</v>
      </c>
      <c r="CW70" s="186" t="e">
        <f t="shared" si="283"/>
        <v>#VALUE!</v>
      </c>
      <c r="CX70" s="186" t="e">
        <f t="shared" si="283"/>
        <v>#VALUE!</v>
      </c>
      <c r="CY70" s="186" t="e">
        <f t="shared" si="283"/>
        <v>#VALUE!</v>
      </c>
      <c r="CZ70" s="186" t="e">
        <f t="shared" si="283"/>
        <v>#VALUE!</v>
      </c>
      <c r="DA70" s="186" t="e">
        <f t="shared" si="283"/>
        <v>#VALUE!</v>
      </c>
      <c r="DB70" s="186" t="e">
        <f t="shared" si="283"/>
        <v>#VALUE!</v>
      </c>
      <c r="DC70" s="187" t="e">
        <f t="shared" si="283"/>
        <v>#VALUE!</v>
      </c>
      <c r="DD70" s="185" t="e">
        <f t="shared" si="283"/>
        <v>#VALUE!</v>
      </c>
      <c r="DE70" s="186" t="e">
        <f t="shared" si="283"/>
        <v>#VALUE!</v>
      </c>
      <c r="DF70" s="186" t="e">
        <f t="shared" si="283"/>
        <v>#VALUE!</v>
      </c>
      <c r="DG70" s="186" t="e">
        <f t="shared" si="283"/>
        <v>#VALUE!</v>
      </c>
      <c r="DH70" s="211" t="e">
        <f t="shared" si="283"/>
        <v>#VALUE!</v>
      </c>
      <c r="DI70" s="186" t="e">
        <f t="shared" si="283"/>
        <v>#VALUE!</v>
      </c>
      <c r="DJ70" s="186" t="e">
        <f t="shared" si="283"/>
        <v>#VALUE!</v>
      </c>
      <c r="DK70" s="186" t="e">
        <f t="shared" si="283"/>
        <v>#VALUE!</v>
      </c>
      <c r="DL70" s="186" t="e">
        <f t="shared" si="283"/>
        <v>#VALUE!</v>
      </c>
      <c r="DM70" s="187" t="e">
        <f t="shared" si="283"/>
        <v>#VALUE!</v>
      </c>
      <c r="DN70" s="185" t="e">
        <f t="shared" si="11"/>
        <v>#VALUE!</v>
      </c>
      <c r="DO70" s="189" t="e">
        <f t="shared" si="12"/>
        <v>#VALUE!</v>
      </c>
      <c r="DP70" s="120" t="e">
        <f t="shared" si="13"/>
        <v>#VALUE!</v>
      </c>
      <c r="DQ70" s="133" t="e">
        <f>CT70*'Ores &amp; Ingots'!$C$3+CU70*'Ores &amp; Ingots'!$C$4+CV70*'Ores &amp; Ingots'!$C$5+CW70*'Ores &amp; Ingots'!$C$6+CX70*'Ores &amp; Ingots'!$C$7+CY70*'Ores &amp; Ingots'!$C$8+CZ70*'Ores &amp; Ingots'!$C$9+DA70*'Ores &amp; Ingots'!$C$10+DB70*'Ores &amp; Ingots'!$C$11+DC70*'Ores &amp; Ingots'!$C$12</f>
        <v>#VALUE!</v>
      </c>
      <c r="DR70" s="133" t="e">
        <f>DD70*'Ores &amp; Ingots'!$B$3+DE70*'Ores &amp; Ingots'!$B$4+DF70*'Ores &amp; Ingots'!$B$5+DG70*'Ores &amp; Ingots'!$B$6+DH70*'Ores &amp; Ingots'!$B$7+DI70*'Ores &amp; Ingots'!$B$8+DJ70*'Ores &amp; Ingots'!$B$9+DK70*'Ores &amp; Ingots'!$B$10+DL70*'Ores &amp; Ingots'!$B$11+DM70*'Ores &amp; Ingots'!$B$12</f>
        <v>#VALUE!</v>
      </c>
      <c r="DS70" s="189" t="e">
        <f>CT70*Refining!$G$3+CU70*Refining!$G$4+CV70*Refining!$G$5+CW70*Refining!$G$6+CX70*Refining!$G$7+CY70*Refining!$G$8+CZ70*Refining!$G$9+DA70*Refining!$G$10+DB70*Refining!$G$11+DC70*Refining!$G$12</f>
        <v>#VALUE!</v>
      </c>
      <c r="DT70" s="189" t="e">
        <f t="shared" si="14"/>
        <v>#VALUE!</v>
      </c>
      <c r="DU70" s="192" t="e">
        <f t="shared" si="15"/>
        <v>#VALUE!</v>
      </c>
      <c r="DV70" s="185" t="e">
        <f t="shared" si="16"/>
        <v>#VALUE!</v>
      </c>
      <c r="DW70" s="194" t="e">
        <f t="shared" ref="DW70:DX70" si="284">DV70/60</f>
        <v>#VALUE!</v>
      </c>
      <c r="DX70" s="194" t="e">
        <f t="shared" si="284"/>
        <v>#VALUE!</v>
      </c>
      <c r="DY70" s="185" t="e">
        <f t="shared" si="18"/>
        <v>#VALUE!</v>
      </c>
      <c r="DZ70" s="194" t="e">
        <f t="shared" ref="DZ70:EA70" si="285">DY70/1000</f>
        <v>#VALUE!</v>
      </c>
      <c r="EA70" s="196" t="e">
        <f t="shared" si="285"/>
        <v>#VALUE!</v>
      </c>
      <c r="EB70" s="130" t="e">
        <f t="shared" si="20"/>
        <v>#VALUE!</v>
      </c>
      <c r="EC70" s="132" t="e">
        <f t="shared" si="21"/>
        <v>#VALUE!</v>
      </c>
      <c r="ED70" s="133">
        <v>282</v>
      </c>
    </row>
    <row r="71" spans="1:134" ht="12.75" x14ac:dyDescent="0.2">
      <c r="A71" s="864"/>
      <c r="B71" s="135" t="s">
        <v>296</v>
      </c>
      <c r="C71" s="137" t="s">
        <v>156</v>
      </c>
      <c r="D71" s="137">
        <v>1</v>
      </c>
      <c r="E71" s="137">
        <v>1</v>
      </c>
      <c r="F71" s="137">
        <v>1</v>
      </c>
      <c r="G71" s="139">
        <f t="shared" si="0"/>
        <v>15.625</v>
      </c>
      <c r="H71" s="140">
        <v>10</v>
      </c>
      <c r="I71" s="140">
        <v>10</v>
      </c>
      <c r="J71" s="140">
        <f>H71/Main!$D$9</f>
        <v>2</v>
      </c>
      <c r="K71" s="140">
        <f>I71/Main!$D$10</f>
        <v>5</v>
      </c>
      <c r="L71" s="140">
        <f t="shared" si="1"/>
        <v>2.5</v>
      </c>
      <c r="M71" s="140">
        <v>1</v>
      </c>
      <c r="N71" s="143"/>
      <c r="O71" s="143"/>
      <c r="P71" s="145"/>
      <c r="Q71" s="143"/>
      <c r="R71" s="146"/>
      <c r="S71" s="143"/>
      <c r="T71" s="146"/>
      <c r="U71" s="198"/>
      <c r="V71" s="143"/>
      <c r="W71" s="362" t="s">
        <v>34</v>
      </c>
      <c r="X71" s="133">
        <v>0</v>
      </c>
      <c r="Y71" s="133">
        <v>32</v>
      </c>
      <c r="Z71" s="167">
        <v>25</v>
      </c>
      <c r="AA71" s="133">
        <v>0</v>
      </c>
      <c r="AB71" s="133">
        <v>7</v>
      </c>
      <c r="AC71" s="133">
        <v>0</v>
      </c>
      <c r="AD71" s="133">
        <v>0</v>
      </c>
      <c r="AE71" s="133">
        <v>0</v>
      </c>
      <c r="AF71" s="133">
        <v>0</v>
      </c>
      <c r="AG71" s="133">
        <v>0</v>
      </c>
      <c r="AH71" s="133">
        <v>0</v>
      </c>
      <c r="AI71" s="133">
        <v>0</v>
      </c>
      <c r="AJ71" s="133">
        <v>0</v>
      </c>
      <c r="AK71" s="133">
        <v>0</v>
      </c>
      <c r="AL71" s="133">
        <v>0</v>
      </c>
      <c r="AM71" s="133">
        <v>0</v>
      </c>
      <c r="AN71" s="133">
        <v>0</v>
      </c>
      <c r="AO71" s="133">
        <v>0</v>
      </c>
      <c r="AP71" s="133">
        <v>0</v>
      </c>
      <c r="AQ71" s="133">
        <v>0</v>
      </c>
      <c r="AR71" s="133">
        <v>0</v>
      </c>
      <c r="AS71" s="161" t="str">
        <f t="shared" ref="AS71:BM71" si="286">IF(X71 = 0, "", X71)</f>
        <v/>
      </c>
      <c r="AT71" s="133">
        <f t="shared" si="286"/>
        <v>32</v>
      </c>
      <c r="AU71" s="167">
        <f t="shared" si="286"/>
        <v>25</v>
      </c>
      <c r="AV71" s="137" t="str">
        <f t="shared" si="286"/>
        <v/>
      </c>
      <c r="AW71" s="133">
        <f t="shared" si="286"/>
        <v>7</v>
      </c>
      <c r="AX71" s="137" t="str">
        <f t="shared" si="286"/>
        <v/>
      </c>
      <c r="AY71" s="137" t="str">
        <f t="shared" si="286"/>
        <v/>
      </c>
      <c r="AZ71" s="137" t="str">
        <f t="shared" si="286"/>
        <v/>
      </c>
      <c r="BA71" s="137" t="str">
        <f t="shared" si="286"/>
        <v/>
      </c>
      <c r="BB71" s="137" t="str">
        <f t="shared" si="286"/>
        <v/>
      </c>
      <c r="BC71" s="137" t="str">
        <f t="shared" si="286"/>
        <v/>
      </c>
      <c r="BD71" s="137" t="str">
        <f t="shared" si="286"/>
        <v/>
      </c>
      <c r="BE71" s="137" t="str">
        <f t="shared" si="286"/>
        <v/>
      </c>
      <c r="BF71" s="137" t="str">
        <f t="shared" si="286"/>
        <v/>
      </c>
      <c r="BG71" s="137" t="str">
        <f t="shared" si="286"/>
        <v/>
      </c>
      <c r="BH71" s="137" t="str">
        <f t="shared" si="286"/>
        <v/>
      </c>
      <c r="BI71" s="137" t="str">
        <f t="shared" si="286"/>
        <v/>
      </c>
      <c r="BJ71" s="137" t="str">
        <f t="shared" si="286"/>
        <v/>
      </c>
      <c r="BK71" s="137" t="str">
        <f t="shared" si="286"/>
        <v/>
      </c>
      <c r="BL71" s="137" t="str">
        <f t="shared" si="286"/>
        <v/>
      </c>
      <c r="BM71" s="169" t="str">
        <f t="shared" si="286"/>
        <v/>
      </c>
      <c r="BN71" s="174" t="e">
        <f>$AS71*Assembly!Z$4+$AT71*Assembly!Z$5+$AU71*Assembly!Z$6+$AV71*Assembly!Z$7+$AW71*Assembly!Z$8+$AX71*Assembly!Z$9+$AY71*Assembly!Z$10+$AZ71*Assembly!Z$11+$BA71*Assembly!Z$12+$BB71*Assembly!Z$13+$BC71*Assembly!Z$14+$BD71*Assembly!Z$15+$BE71*Assembly!Z$16+$BF71*Assembly!Z$17+$BG71*Assembly!Z$18+$BH71*Assembly!Z$19+$BI71*Assembly!Z$20+$BJ71*Assembly!Z$21+$BK71*Assembly!Z$22+$BL71*Assembly!Z$23+$BM71*Assembly!Z$24</f>
        <v>#VALUE!</v>
      </c>
      <c r="BO71" s="133" t="e">
        <f t="shared" si="3"/>
        <v>#VALUE!</v>
      </c>
      <c r="BP71" s="133"/>
      <c r="BQ71" s="133" t="e">
        <f>$AS71*Assembly!AD$4+$AT71*Assembly!AD$5+$AU71*Assembly!AD$6+$AV71*Assembly!AD$7+$AW71*Assembly!AD$8+$AX71*Assembly!AD$9+$AY71*Assembly!AD$10+$AZ71*Assembly!AD$11+$BA71*Assembly!AD$12+$BB71*Assembly!AD$13+$BC71*Assembly!AD$14+$BD71*Assembly!AD$15+$BE71*Assembly!AD$16+$BF71*Assembly!AD$17+$BG71*Assembly!AD$18+$BH71*Assembly!AD$19+$BI71*Assembly!AD$20+$BJ71*Assembly!AD$21+$BK71*Assembly!AD$22+$BL71*Assembly!AD$23+$BM71*Assembly!AD$24</f>
        <v>#VALUE!</v>
      </c>
      <c r="BR71" s="177" t="e">
        <f t="shared" si="4"/>
        <v>#VALUE!</v>
      </c>
      <c r="BS71" s="178" t="e">
        <f t="shared" si="5"/>
        <v>#VALUE!</v>
      </c>
      <c r="BT71" s="179" t="e">
        <f t="shared" si="6"/>
        <v>#VALUE!</v>
      </c>
      <c r="BU71" s="178" t="e">
        <f t="shared" si="7"/>
        <v>#VALUE!</v>
      </c>
      <c r="BV71" s="133" t="e">
        <f>$AS71*Assembly!Y$4+$AT71*Assembly!Y$5+$AU71*Assembly!Y$6+$AV71*Assembly!Y$7+$AW71*Assembly!Y$8+$AX71*Assembly!Y$9+$AY71*Assembly!Y$10+$AZ71*Assembly!Y$11+$BA71*Assembly!Y$12+$BB71*Assembly!Y$13+$BC71*Assembly!Y$14+$BD71*Assembly!Y$15+$BE71*Assembly!Y$16+$BF71*Assembly!Y$17+$BG71*Assembly!Y$18+$BH71*Assembly!Y$19+$BI71*Assembly!Y$20+$BJ71*Assembly!Y$21+$BK71*Assembly!Y$22+$BL71*Assembly!Y$23+$BM71*Assembly!Y$24</f>
        <v>#VALUE!</v>
      </c>
      <c r="BW71" s="133" t="e">
        <f t="shared" si="8"/>
        <v>#VALUE!</v>
      </c>
      <c r="BX71" s="130" t="e">
        <f t="shared" si="9"/>
        <v>#VALUE!</v>
      </c>
      <c r="BY71" s="183" t="e">
        <f>$AS71*Assembly!AC$4+$AT71*Assembly!AC$5+$AU71*Assembly!AC$6+$AV71*Assembly!AC$7+$AW71*Assembly!AC$8+$AX71*Assembly!AC$9+$AY71*Assembly!AC$10+$AZ71*Assembly!AC$11+$BA71*Assembly!AC$12+$BB71*Assembly!AC$13+$BC71*Assembly!AC$14+$BD71*Assembly!AC$15+$BE71*Assembly!AC$16+$BF71*Assembly!AC$17+$BG71*Assembly!AC$18+$BH71*Assembly!AC$19+$BI71*Assembly!AC$20+$BJ71*Assembly!AC$21+$BK71*Assembly!AC$22+$BL71*Assembly!AC$23+$BM71*Assembly!AC$24</f>
        <v>#VALUE!</v>
      </c>
      <c r="BZ71" s="145" t="e">
        <f>$AS71*Assembly!M$4+$AT71*Assembly!M$5+$AU71*Assembly!M$6+$AV71*Assembly!M$7+$AW71*Assembly!M$8+$AX71*Assembly!M$9+$AY71*Assembly!M$10+$AZ71*Assembly!M$11+$BA71*Assembly!M$12+$BB71*Assembly!M$13+$BC71*Assembly!M$14+$BD71*Assembly!M$15+$BE71*Assembly!M$16+$BF71*Assembly!M$17+$BG71*Assembly!M$18+$BH71*Assembly!M$19+$BI71*Assembly!M$20+$BJ71*Assembly!M$21+$BK71*Assembly!M$22+$BL71*Assembly!M$23+$BM71*Assembly!M$24</f>
        <v>#VALUE!</v>
      </c>
      <c r="CA71" s="145" t="e">
        <f>$AS71*Assembly!N$4+$AT71*Assembly!N$5+$AU71*Assembly!N$6+$AV71*Assembly!N$7+$AW71*Assembly!N$8+$AX71*Assembly!N$9+$AY71*Assembly!N$10+$AZ71*Assembly!N$11+$BA71*Assembly!N$12+$BB71*Assembly!N$13+$BC71*Assembly!N$14+$BD71*Assembly!N$15+$BE71*Assembly!N$16+$BF71*Assembly!N$17+$BG71*Assembly!N$18+$BH71*Assembly!N$19+$BI71*Assembly!N$20+$BJ71*Assembly!N$21+$BK71*Assembly!N$22+$BL71*Assembly!N$23+$BM71*Assembly!N$24</f>
        <v>#VALUE!</v>
      </c>
      <c r="CB71" s="145" t="e">
        <f>$AS71*Assembly!O$4+$AT71*Assembly!O$5+$AU71*Assembly!O$6+$AV71*Assembly!O$7+$AW71*Assembly!O$8+$AX71*Assembly!O$9+$AY71*Assembly!O$10+$AZ71*Assembly!O$11+$BA71*Assembly!O$12+$BB71*Assembly!O$13+$BC71*Assembly!O$14+$BD71*Assembly!O$15+$BE71*Assembly!O$16+$BF71*Assembly!O$17+$BG71*Assembly!O$18+$BH71*Assembly!O$19+$BI71*Assembly!O$20+$BJ71*Assembly!O$21+$BK71*Assembly!O$22+$BL71*Assembly!O$23+$BM71*Assembly!O$24</f>
        <v>#VALUE!</v>
      </c>
      <c r="CC71" s="140" t="e">
        <f>$AS71*Assembly!P$4+$AT71*Assembly!P$5+$AU71*Assembly!P$6+$AV71*Assembly!P$7+$AW71*Assembly!P$8+$AX71*Assembly!P$9+$AY71*Assembly!P$10+$AZ71*Assembly!P$11+$BA71*Assembly!P$12+$BB71*Assembly!P$13+$BC71*Assembly!P$14+$BD71*Assembly!P$15+$BE71*Assembly!P$16+$BF71*Assembly!P$17+$BG71*Assembly!P$18+$BH71*Assembly!P$19+$BI71*Assembly!P$20+$BJ71*Assembly!P$21+$BK71*Assembly!P$22+$BL71*Assembly!P$23+$BM71*Assembly!P$24</f>
        <v>#VALUE!</v>
      </c>
      <c r="CD71" s="140" t="e">
        <f>$AS71*Assembly!Q$4+$AT71*Assembly!Q$5+$AU71*Assembly!Q$6+$AV71*Assembly!Q$7+$AW71*Assembly!Q$8+$AX71*Assembly!Q$9+$AY71*Assembly!Q$10+$AZ71*Assembly!Q$11+$BA71*Assembly!Q$12+$BB71*Assembly!Q$13+$BC71*Assembly!Q$14+$BD71*Assembly!Q$15+$BE71*Assembly!Q$16+$BF71*Assembly!Q$17+$BG71*Assembly!Q$18+$BH71*Assembly!Q$19+$BI71*Assembly!Q$20+$BJ71*Assembly!Q$21+$BK71*Assembly!Q$22+$BL71*Assembly!Q$23+$BM71*Assembly!Q$24</f>
        <v>#VALUE!</v>
      </c>
      <c r="CE71" s="145" t="e">
        <f>$AS71*Assembly!R$4+$AT71*Assembly!R$5+$AU71*Assembly!R$6+$AV71*Assembly!R$7+$AW71*Assembly!R$8+$AX71*Assembly!R$9+$AY71*Assembly!R$10+$AZ71*Assembly!R$11+$BA71*Assembly!R$12+$BB71*Assembly!R$13+$BC71*Assembly!R$14+$BD71*Assembly!R$15+$BE71*Assembly!R$16+$BF71*Assembly!R$17+$BG71*Assembly!R$18+$BH71*Assembly!R$19+$BI71*Assembly!R$20+$BJ71*Assembly!R$21+$BK71*Assembly!R$22+$BL71*Assembly!R$23+$BM71*Assembly!R$24</f>
        <v>#VALUE!</v>
      </c>
      <c r="CF71" s="140" t="e">
        <f>$AS71*Assembly!S$4+$AT71*Assembly!S$5+$AU71*Assembly!S$6+$AV71*Assembly!S$7+$AW71*Assembly!S$8+$AX71*Assembly!S$9+$AY71*Assembly!S$10+$AZ71*Assembly!S$11+$BA71*Assembly!S$12+$BB71*Assembly!S$13+$BC71*Assembly!S$14+$BD71*Assembly!S$15+$BE71*Assembly!S$16+$BF71*Assembly!S$17+$BG71*Assembly!S$18+$BH71*Assembly!S$19+$BI71*Assembly!S$20+$BJ71*Assembly!S$21+$BK71*Assembly!S$22+$BL71*Assembly!S$23+$BM71*Assembly!S$24</f>
        <v>#VALUE!</v>
      </c>
      <c r="CG71" s="140" t="e">
        <f>$AS71*Assembly!T$4+$AT71*Assembly!T$5+$AU71*Assembly!T$6+$AV71*Assembly!T$7+$AW71*Assembly!T$8+$AX71*Assembly!T$9+$AY71*Assembly!T$10+$AZ71*Assembly!T$11+$BA71*Assembly!T$12+$BB71*Assembly!T$13+$BC71*Assembly!T$14+$BD71*Assembly!T$15+$BE71*Assembly!T$16+$BF71*Assembly!T$17+$BG71*Assembly!T$18+$BH71*Assembly!T$19+$BI71*Assembly!T$20+$BJ71*Assembly!T$21+$BK71*Assembly!T$22+$BL71*Assembly!T$23+$BM71*Assembly!T$24</f>
        <v>#VALUE!</v>
      </c>
      <c r="CH71" s="140" t="e">
        <f>$AS71*Assembly!U$4+$AT71*Assembly!U$5+$AU71*Assembly!U$6+$AV71*Assembly!U$7+$AW71*Assembly!U$8+$AX71*Assembly!U$9+$AY71*Assembly!U$10+$AZ71*Assembly!U$11+$BA71*Assembly!U$12+$BB71*Assembly!U$13+$BC71*Assembly!U$14+$BD71*Assembly!U$15+$BE71*Assembly!U$16+$BF71*Assembly!U$17+$BG71*Assembly!U$18+$BH71*Assembly!U$19+$BI71*Assembly!U$20+$BJ71*Assembly!U$21+$BK71*Assembly!U$22+$BL71*Assembly!U$23+$BM71*Assembly!U$24</f>
        <v>#VALUE!</v>
      </c>
      <c r="CI71" s="145" t="e">
        <f>$AS71*Assembly!V$4+$AT71*Assembly!V$5+$AU71*Assembly!V$6+$AV71*Assembly!V$7+$AW71*Assembly!V$8+$AX71*Assembly!V$9+$AY71*Assembly!V$10+$AZ71*Assembly!V$11+$BA71*Assembly!V$12+$BB71*Assembly!V$13+$BC71*Assembly!V$14+$BD71*Assembly!V$15+$BE71*Assembly!V$16+$BF71*Assembly!V$17+$BG71*Assembly!V$18+$BH71*Assembly!V$19+$BI71*Assembly!V$20+$BJ71*Assembly!V$21+$BK71*Assembly!V$22+$BL71*Assembly!V$23+$BM71*Assembly!V$24</f>
        <v>#VALUE!</v>
      </c>
      <c r="CJ71" s="145" t="e">
        <f>BZ71*Refining!$F$3</f>
        <v>#VALUE!</v>
      </c>
      <c r="CK71" s="145" t="e">
        <f>CA71*Refining!$F$4</f>
        <v>#VALUE!</v>
      </c>
      <c r="CL71" s="145" t="e">
        <f>CB71*Refining!$F$5</f>
        <v>#VALUE!</v>
      </c>
      <c r="CM71" s="145" t="e">
        <f>CC71*Refining!$F$6</f>
        <v>#VALUE!</v>
      </c>
      <c r="CN71" s="145" t="e">
        <f>CD71*Refining!$F$7</f>
        <v>#VALUE!</v>
      </c>
      <c r="CO71" s="145" t="e">
        <f>CE71*Refining!$F$8</f>
        <v>#VALUE!</v>
      </c>
      <c r="CP71" s="145" t="e">
        <f>CF71*Refining!$F$9</f>
        <v>#VALUE!</v>
      </c>
      <c r="CQ71" s="145" t="e">
        <f>CG71*Refining!$F$10</f>
        <v>#VALUE!</v>
      </c>
      <c r="CR71" s="145" t="e">
        <f>CH71*Refining!$F$11</f>
        <v>#VALUE!</v>
      </c>
      <c r="CS71" s="145" t="e">
        <f>CI71*Refining!$F$12</f>
        <v>#VALUE!</v>
      </c>
      <c r="CT71" s="185" t="e">
        <f t="shared" ref="CT71:DM71" si="287">IF(BZ71 = 0, "", BZ71)</f>
        <v>#VALUE!</v>
      </c>
      <c r="CU71" s="186" t="e">
        <f t="shared" si="287"/>
        <v>#VALUE!</v>
      </c>
      <c r="CV71" s="186" t="e">
        <f t="shared" si="287"/>
        <v>#VALUE!</v>
      </c>
      <c r="CW71" s="186" t="e">
        <f t="shared" si="287"/>
        <v>#VALUE!</v>
      </c>
      <c r="CX71" s="186" t="e">
        <f t="shared" si="287"/>
        <v>#VALUE!</v>
      </c>
      <c r="CY71" s="186" t="e">
        <f t="shared" si="287"/>
        <v>#VALUE!</v>
      </c>
      <c r="CZ71" s="186" t="e">
        <f t="shared" si="287"/>
        <v>#VALUE!</v>
      </c>
      <c r="DA71" s="186" t="e">
        <f t="shared" si="287"/>
        <v>#VALUE!</v>
      </c>
      <c r="DB71" s="186" t="e">
        <f t="shared" si="287"/>
        <v>#VALUE!</v>
      </c>
      <c r="DC71" s="187" t="e">
        <f t="shared" si="287"/>
        <v>#VALUE!</v>
      </c>
      <c r="DD71" s="185" t="e">
        <f t="shared" si="287"/>
        <v>#VALUE!</v>
      </c>
      <c r="DE71" s="186" t="e">
        <f t="shared" si="287"/>
        <v>#VALUE!</v>
      </c>
      <c r="DF71" s="186" t="e">
        <f t="shared" si="287"/>
        <v>#VALUE!</v>
      </c>
      <c r="DG71" s="186" t="e">
        <f t="shared" si="287"/>
        <v>#VALUE!</v>
      </c>
      <c r="DH71" s="211" t="e">
        <f t="shared" si="287"/>
        <v>#VALUE!</v>
      </c>
      <c r="DI71" s="186" t="e">
        <f t="shared" si="287"/>
        <v>#VALUE!</v>
      </c>
      <c r="DJ71" s="186" t="e">
        <f t="shared" si="287"/>
        <v>#VALUE!</v>
      </c>
      <c r="DK71" s="186" t="e">
        <f t="shared" si="287"/>
        <v>#VALUE!</v>
      </c>
      <c r="DL71" s="186" t="e">
        <f t="shared" si="287"/>
        <v>#VALUE!</v>
      </c>
      <c r="DM71" s="187" t="e">
        <f t="shared" si="287"/>
        <v>#VALUE!</v>
      </c>
      <c r="DN71" s="185" t="e">
        <f t="shared" si="11"/>
        <v>#VALUE!</v>
      </c>
      <c r="DO71" s="189" t="e">
        <f t="shared" si="12"/>
        <v>#VALUE!</v>
      </c>
      <c r="DP71" s="120" t="e">
        <f t="shared" si="13"/>
        <v>#VALUE!</v>
      </c>
      <c r="DQ71" s="133" t="e">
        <f>CT71*'Ores &amp; Ingots'!$C$3+CU71*'Ores &amp; Ingots'!$C$4+CV71*'Ores &amp; Ingots'!$C$5+CW71*'Ores &amp; Ingots'!$C$6+CX71*'Ores &amp; Ingots'!$C$7+CY71*'Ores &amp; Ingots'!$C$8+CZ71*'Ores &amp; Ingots'!$C$9+DA71*'Ores &amp; Ingots'!$C$10+DB71*'Ores &amp; Ingots'!$C$11+DC71*'Ores &amp; Ingots'!$C$12</f>
        <v>#VALUE!</v>
      </c>
      <c r="DR71" s="133" t="e">
        <f>DD71*'Ores &amp; Ingots'!$B$3+DE71*'Ores &amp; Ingots'!$B$4+DF71*'Ores &amp; Ingots'!$B$5+DG71*'Ores &amp; Ingots'!$B$6+DH71*'Ores &amp; Ingots'!$B$7+DI71*'Ores &amp; Ingots'!$B$8+DJ71*'Ores &amp; Ingots'!$B$9+DK71*'Ores &amp; Ingots'!$B$10+DL71*'Ores &amp; Ingots'!$B$11+DM71*'Ores &amp; Ingots'!$B$12</f>
        <v>#VALUE!</v>
      </c>
      <c r="DS71" s="189" t="e">
        <f>CT71*Refining!$G$3+CU71*Refining!$G$4+CV71*Refining!$G$5+CW71*Refining!$G$6+CX71*Refining!$G$7+CY71*Refining!$G$8+CZ71*Refining!$G$9+DA71*Refining!$G$10+DB71*Refining!$G$11+DC71*Refining!$G$12</f>
        <v>#VALUE!</v>
      </c>
      <c r="DT71" s="189" t="e">
        <f t="shared" si="14"/>
        <v>#VALUE!</v>
      </c>
      <c r="DU71" s="192" t="e">
        <f t="shared" si="15"/>
        <v>#VALUE!</v>
      </c>
      <c r="DV71" s="185" t="e">
        <f t="shared" si="16"/>
        <v>#VALUE!</v>
      </c>
      <c r="DW71" s="194" t="e">
        <f t="shared" ref="DW71:DX71" si="288">DV71/60</f>
        <v>#VALUE!</v>
      </c>
      <c r="DX71" s="194" t="e">
        <f t="shared" si="288"/>
        <v>#VALUE!</v>
      </c>
      <c r="DY71" s="185" t="e">
        <f t="shared" si="18"/>
        <v>#VALUE!</v>
      </c>
      <c r="DZ71" s="194" t="e">
        <f t="shared" ref="DZ71:EA71" si="289">DY71/1000</f>
        <v>#VALUE!</v>
      </c>
      <c r="EA71" s="196" t="e">
        <f t="shared" si="289"/>
        <v>#VALUE!</v>
      </c>
      <c r="EB71" s="130" t="e">
        <f t="shared" si="20"/>
        <v>#VALUE!</v>
      </c>
      <c r="EC71" s="132" t="e">
        <f t="shared" si="21"/>
        <v>#VALUE!</v>
      </c>
      <c r="ED71" s="133">
        <v>452</v>
      </c>
    </row>
    <row r="72" spans="1:134" ht="12.75" x14ac:dyDescent="0.2">
      <c r="A72" s="864"/>
      <c r="B72" s="135" t="s">
        <v>297</v>
      </c>
      <c r="C72" s="137" t="s">
        <v>156</v>
      </c>
      <c r="D72" s="137">
        <v>1</v>
      </c>
      <c r="E72" s="137">
        <v>1</v>
      </c>
      <c r="F72" s="137">
        <v>1</v>
      </c>
      <c r="G72" s="154">
        <f t="shared" si="0"/>
        <v>15.625</v>
      </c>
      <c r="H72" s="156">
        <v>10</v>
      </c>
      <c r="I72" s="156">
        <v>10</v>
      </c>
      <c r="J72" s="156">
        <f>H72/Main!$D$9</f>
        <v>2</v>
      </c>
      <c r="K72" s="156">
        <f>I72/Main!$D$10</f>
        <v>5</v>
      </c>
      <c r="L72" s="156">
        <f t="shared" si="1"/>
        <v>2.5</v>
      </c>
      <c r="M72" s="156">
        <v>1</v>
      </c>
      <c r="N72" s="159"/>
      <c r="O72" s="159"/>
      <c r="P72" s="164"/>
      <c r="Q72" s="159"/>
      <c r="R72" s="166"/>
      <c r="S72" s="159"/>
      <c r="T72" s="166"/>
      <c r="U72" s="170"/>
      <c r="V72" s="159"/>
      <c r="W72" s="364" t="s">
        <v>34</v>
      </c>
      <c r="X72" s="133">
        <v>0</v>
      </c>
      <c r="Y72" s="133">
        <v>32</v>
      </c>
      <c r="Z72" s="167">
        <v>25</v>
      </c>
      <c r="AA72" s="133">
        <v>0</v>
      </c>
      <c r="AB72" s="133">
        <v>7</v>
      </c>
      <c r="AC72" s="133">
        <v>0</v>
      </c>
      <c r="AD72" s="133">
        <v>0</v>
      </c>
      <c r="AE72" s="133">
        <v>0</v>
      </c>
      <c r="AF72" s="133">
        <v>0</v>
      </c>
      <c r="AG72" s="133">
        <v>0</v>
      </c>
      <c r="AH72" s="133">
        <v>0</v>
      </c>
      <c r="AI72" s="133">
        <v>0</v>
      </c>
      <c r="AJ72" s="133">
        <v>0</v>
      </c>
      <c r="AK72" s="133">
        <v>0</v>
      </c>
      <c r="AL72" s="133">
        <v>0</v>
      </c>
      <c r="AM72" s="133">
        <v>0</v>
      </c>
      <c r="AN72" s="133">
        <v>0</v>
      </c>
      <c r="AO72" s="133">
        <v>0</v>
      </c>
      <c r="AP72" s="133">
        <v>0</v>
      </c>
      <c r="AQ72" s="133">
        <v>0</v>
      </c>
      <c r="AR72" s="133">
        <v>0</v>
      </c>
      <c r="AS72" s="161" t="str">
        <f t="shared" ref="AS72:BM72" si="290">IF(X72 = 0, "", X72)</f>
        <v/>
      </c>
      <c r="AT72" s="133">
        <f t="shared" si="290"/>
        <v>32</v>
      </c>
      <c r="AU72" s="167">
        <f t="shared" si="290"/>
        <v>25</v>
      </c>
      <c r="AV72" s="137" t="str">
        <f t="shared" si="290"/>
        <v/>
      </c>
      <c r="AW72" s="133">
        <f t="shared" si="290"/>
        <v>7</v>
      </c>
      <c r="AX72" s="137" t="str">
        <f t="shared" si="290"/>
        <v/>
      </c>
      <c r="AY72" s="137" t="str">
        <f t="shared" si="290"/>
        <v/>
      </c>
      <c r="AZ72" s="137" t="str">
        <f t="shared" si="290"/>
        <v/>
      </c>
      <c r="BA72" s="137" t="str">
        <f t="shared" si="290"/>
        <v/>
      </c>
      <c r="BB72" s="137" t="str">
        <f t="shared" si="290"/>
        <v/>
      </c>
      <c r="BC72" s="137" t="str">
        <f t="shared" si="290"/>
        <v/>
      </c>
      <c r="BD72" s="137" t="str">
        <f t="shared" si="290"/>
        <v/>
      </c>
      <c r="BE72" s="137" t="str">
        <f t="shared" si="290"/>
        <v/>
      </c>
      <c r="BF72" s="137" t="str">
        <f t="shared" si="290"/>
        <v/>
      </c>
      <c r="BG72" s="137" t="str">
        <f t="shared" si="290"/>
        <v/>
      </c>
      <c r="BH72" s="137" t="str">
        <f t="shared" si="290"/>
        <v/>
      </c>
      <c r="BI72" s="137" t="str">
        <f t="shared" si="290"/>
        <v/>
      </c>
      <c r="BJ72" s="137" t="str">
        <f t="shared" si="290"/>
        <v/>
      </c>
      <c r="BK72" s="137" t="str">
        <f t="shared" si="290"/>
        <v/>
      </c>
      <c r="BL72" s="137" t="str">
        <f t="shared" si="290"/>
        <v/>
      </c>
      <c r="BM72" s="169" t="str">
        <f t="shared" si="290"/>
        <v/>
      </c>
      <c r="BN72" s="174" t="e">
        <f>$AS72*Assembly!Z$4+$AT72*Assembly!Z$5+$AU72*Assembly!Z$6+$AV72*Assembly!Z$7+$AW72*Assembly!Z$8+$AX72*Assembly!Z$9+$AY72*Assembly!Z$10+$AZ72*Assembly!Z$11+$BA72*Assembly!Z$12+$BB72*Assembly!Z$13+$BC72*Assembly!Z$14+$BD72*Assembly!Z$15+$BE72*Assembly!Z$16+$BF72*Assembly!Z$17+$BG72*Assembly!Z$18+$BH72*Assembly!Z$19+$BI72*Assembly!Z$20+$BJ72*Assembly!Z$21+$BK72*Assembly!Z$22+$BL72*Assembly!Z$23+$BM72*Assembly!Z$24</f>
        <v>#VALUE!</v>
      </c>
      <c r="BO72" s="133" t="e">
        <f t="shared" si="3"/>
        <v>#VALUE!</v>
      </c>
      <c r="BP72" s="133"/>
      <c r="BQ72" s="133" t="e">
        <f>$AS72*Assembly!AD$4+$AT72*Assembly!AD$5+$AU72*Assembly!AD$6+$AV72*Assembly!AD$7+$AW72*Assembly!AD$8+$AX72*Assembly!AD$9+$AY72*Assembly!AD$10+$AZ72*Assembly!AD$11+$BA72*Assembly!AD$12+$BB72*Assembly!AD$13+$BC72*Assembly!AD$14+$BD72*Assembly!AD$15+$BE72*Assembly!AD$16+$BF72*Assembly!AD$17+$BG72*Assembly!AD$18+$BH72*Assembly!AD$19+$BI72*Assembly!AD$20+$BJ72*Assembly!AD$21+$BK72*Assembly!AD$22+$BL72*Assembly!AD$23+$BM72*Assembly!AD$24</f>
        <v>#VALUE!</v>
      </c>
      <c r="BR72" s="177" t="e">
        <f t="shared" si="4"/>
        <v>#VALUE!</v>
      </c>
      <c r="BS72" s="178" t="e">
        <f t="shared" si="5"/>
        <v>#VALUE!</v>
      </c>
      <c r="BT72" s="179" t="e">
        <f t="shared" si="6"/>
        <v>#VALUE!</v>
      </c>
      <c r="BU72" s="178" t="e">
        <f t="shared" si="7"/>
        <v>#VALUE!</v>
      </c>
      <c r="BV72" s="133" t="e">
        <f>$AS72*Assembly!Y$4+$AT72*Assembly!Y$5+$AU72*Assembly!Y$6+$AV72*Assembly!Y$7+$AW72*Assembly!Y$8+$AX72*Assembly!Y$9+$AY72*Assembly!Y$10+$AZ72*Assembly!Y$11+$BA72*Assembly!Y$12+$BB72*Assembly!Y$13+$BC72*Assembly!Y$14+$BD72*Assembly!Y$15+$BE72*Assembly!Y$16+$BF72*Assembly!Y$17+$BG72*Assembly!Y$18+$BH72*Assembly!Y$19+$BI72*Assembly!Y$20+$BJ72*Assembly!Y$21+$BK72*Assembly!Y$22+$BL72*Assembly!Y$23+$BM72*Assembly!Y$24</f>
        <v>#VALUE!</v>
      </c>
      <c r="BW72" s="133" t="e">
        <f t="shared" si="8"/>
        <v>#VALUE!</v>
      </c>
      <c r="BX72" s="130" t="e">
        <f t="shared" si="9"/>
        <v>#VALUE!</v>
      </c>
      <c r="BY72" s="183" t="e">
        <f>$AS72*Assembly!AC$4+$AT72*Assembly!AC$5+$AU72*Assembly!AC$6+$AV72*Assembly!AC$7+$AW72*Assembly!AC$8+$AX72*Assembly!AC$9+$AY72*Assembly!AC$10+$AZ72*Assembly!AC$11+$BA72*Assembly!AC$12+$BB72*Assembly!AC$13+$BC72*Assembly!AC$14+$BD72*Assembly!AC$15+$BE72*Assembly!AC$16+$BF72*Assembly!AC$17+$BG72*Assembly!AC$18+$BH72*Assembly!AC$19+$BI72*Assembly!AC$20+$BJ72*Assembly!AC$21+$BK72*Assembly!AC$22+$BL72*Assembly!AC$23+$BM72*Assembly!AC$24</f>
        <v>#VALUE!</v>
      </c>
      <c r="BZ72" s="164" t="e">
        <f>$AS72*Assembly!M$4+$AT72*Assembly!M$5+$AU72*Assembly!M$6+$AV72*Assembly!M$7+$AW72*Assembly!M$8+$AX72*Assembly!M$9+$AY72*Assembly!M$10+$AZ72*Assembly!M$11+$BA72*Assembly!M$12+$BB72*Assembly!M$13+$BC72*Assembly!M$14+$BD72*Assembly!M$15+$BE72*Assembly!M$16+$BF72*Assembly!M$17+$BG72*Assembly!M$18+$BH72*Assembly!M$19+$BI72*Assembly!M$20+$BJ72*Assembly!M$21+$BK72*Assembly!M$22+$BL72*Assembly!M$23+$BM72*Assembly!M$24</f>
        <v>#VALUE!</v>
      </c>
      <c r="CA72" s="164" t="e">
        <f>$AS72*Assembly!N$4+$AT72*Assembly!N$5+$AU72*Assembly!N$6+$AV72*Assembly!N$7+$AW72*Assembly!N$8+$AX72*Assembly!N$9+$AY72*Assembly!N$10+$AZ72*Assembly!N$11+$BA72*Assembly!N$12+$BB72*Assembly!N$13+$BC72*Assembly!N$14+$BD72*Assembly!N$15+$BE72*Assembly!N$16+$BF72*Assembly!N$17+$BG72*Assembly!N$18+$BH72*Assembly!N$19+$BI72*Assembly!N$20+$BJ72*Assembly!N$21+$BK72*Assembly!N$22+$BL72*Assembly!N$23+$BM72*Assembly!N$24</f>
        <v>#VALUE!</v>
      </c>
      <c r="CB72" s="164" t="e">
        <f>$AS72*Assembly!O$4+$AT72*Assembly!O$5+$AU72*Assembly!O$6+$AV72*Assembly!O$7+$AW72*Assembly!O$8+$AX72*Assembly!O$9+$AY72*Assembly!O$10+$AZ72*Assembly!O$11+$BA72*Assembly!O$12+$BB72*Assembly!O$13+$BC72*Assembly!O$14+$BD72*Assembly!O$15+$BE72*Assembly!O$16+$BF72*Assembly!O$17+$BG72*Assembly!O$18+$BH72*Assembly!O$19+$BI72*Assembly!O$20+$BJ72*Assembly!O$21+$BK72*Assembly!O$22+$BL72*Assembly!O$23+$BM72*Assembly!O$24</f>
        <v>#VALUE!</v>
      </c>
      <c r="CC72" s="156" t="e">
        <f>$AS72*Assembly!P$4+$AT72*Assembly!P$5+$AU72*Assembly!P$6+$AV72*Assembly!P$7+$AW72*Assembly!P$8+$AX72*Assembly!P$9+$AY72*Assembly!P$10+$AZ72*Assembly!P$11+$BA72*Assembly!P$12+$BB72*Assembly!P$13+$BC72*Assembly!P$14+$BD72*Assembly!P$15+$BE72*Assembly!P$16+$BF72*Assembly!P$17+$BG72*Assembly!P$18+$BH72*Assembly!P$19+$BI72*Assembly!P$20+$BJ72*Assembly!P$21+$BK72*Assembly!P$22+$BL72*Assembly!P$23+$BM72*Assembly!P$24</f>
        <v>#VALUE!</v>
      </c>
      <c r="CD72" s="156" t="e">
        <f>$AS72*Assembly!Q$4+$AT72*Assembly!Q$5+$AU72*Assembly!Q$6+$AV72*Assembly!Q$7+$AW72*Assembly!Q$8+$AX72*Assembly!Q$9+$AY72*Assembly!Q$10+$AZ72*Assembly!Q$11+$BA72*Assembly!Q$12+$BB72*Assembly!Q$13+$BC72*Assembly!Q$14+$BD72*Assembly!Q$15+$BE72*Assembly!Q$16+$BF72*Assembly!Q$17+$BG72*Assembly!Q$18+$BH72*Assembly!Q$19+$BI72*Assembly!Q$20+$BJ72*Assembly!Q$21+$BK72*Assembly!Q$22+$BL72*Assembly!Q$23+$BM72*Assembly!Q$24</f>
        <v>#VALUE!</v>
      </c>
      <c r="CE72" s="164" t="e">
        <f>$AS72*Assembly!R$4+$AT72*Assembly!R$5+$AU72*Assembly!R$6+$AV72*Assembly!R$7+$AW72*Assembly!R$8+$AX72*Assembly!R$9+$AY72*Assembly!R$10+$AZ72*Assembly!R$11+$BA72*Assembly!R$12+$BB72*Assembly!R$13+$BC72*Assembly!R$14+$BD72*Assembly!R$15+$BE72*Assembly!R$16+$BF72*Assembly!R$17+$BG72*Assembly!R$18+$BH72*Assembly!R$19+$BI72*Assembly!R$20+$BJ72*Assembly!R$21+$BK72*Assembly!R$22+$BL72*Assembly!R$23+$BM72*Assembly!R$24</f>
        <v>#VALUE!</v>
      </c>
      <c r="CF72" s="156" t="e">
        <f>$AS72*Assembly!S$4+$AT72*Assembly!S$5+$AU72*Assembly!S$6+$AV72*Assembly!S$7+$AW72*Assembly!S$8+$AX72*Assembly!S$9+$AY72*Assembly!S$10+$AZ72*Assembly!S$11+$BA72*Assembly!S$12+$BB72*Assembly!S$13+$BC72*Assembly!S$14+$BD72*Assembly!S$15+$BE72*Assembly!S$16+$BF72*Assembly!S$17+$BG72*Assembly!S$18+$BH72*Assembly!S$19+$BI72*Assembly!S$20+$BJ72*Assembly!S$21+$BK72*Assembly!S$22+$BL72*Assembly!S$23+$BM72*Assembly!S$24</f>
        <v>#VALUE!</v>
      </c>
      <c r="CG72" s="156" t="e">
        <f>$AS72*Assembly!T$4+$AT72*Assembly!T$5+$AU72*Assembly!T$6+$AV72*Assembly!T$7+$AW72*Assembly!T$8+$AX72*Assembly!T$9+$AY72*Assembly!T$10+$AZ72*Assembly!T$11+$BA72*Assembly!T$12+$BB72*Assembly!T$13+$BC72*Assembly!T$14+$BD72*Assembly!T$15+$BE72*Assembly!T$16+$BF72*Assembly!T$17+$BG72*Assembly!T$18+$BH72*Assembly!T$19+$BI72*Assembly!T$20+$BJ72*Assembly!T$21+$BK72*Assembly!T$22+$BL72*Assembly!T$23+$BM72*Assembly!T$24</f>
        <v>#VALUE!</v>
      </c>
      <c r="CH72" s="156" t="e">
        <f>$AS72*Assembly!U$4+$AT72*Assembly!U$5+$AU72*Assembly!U$6+$AV72*Assembly!U$7+$AW72*Assembly!U$8+$AX72*Assembly!U$9+$AY72*Assembly!U$10+$AZ72*Assembly!U$11+$BA72*Assembly!U$12+$BB72*Assembly!U$13+$BC72*Assembly!U$14+$BD72*Assembly!U$15+$BE72*Assembly!U$16+$BF72*Assembly!U$17+$BG72*Assembly!U$18+$BH72*Assembly!U$19+$BI72*Assembly!U$20+$BJ72*Assembly!U$21+$BK72*Assembly!U$22+$BL72*Assembly!U$23+$BM72*Assembly!U$24</f>
        <v>#VALUE!</v>
      </c>
      <c r="CI72" s="164" t="e">
        <f>$AS72*Assembly!V$4+$AT72*Assembly!V$5+$AU72*Assembly!V$6+$AV72*Assembly!V$7+$AW72*Assembly!V$8+$AX72*Assembly!V$9+$AY72*Assembly!V$10+$AZ72*Assembly!V$11+$BA72*Assembly!V$12+$BB72*Assembly!V$13+$BC72*Assembly!V$14+$BD72*Assembly!V$15+$BE72*Assembly!V$16+$BF72*Assembly!V$17+$BG72*Assembly!V$18+$BH72*Assembly!V$19+$BI72*Assembly!V$20+$BJ72*Assembly!V$21+$BK72*Assembly!V$22+$BL72*Assembly!V$23+$BM72*Assembly!V$24</f>
        <v>#VALUE!</v>
      </c>
      <c r="CJ72" s="164" t="e">
        <f>BZ72*Refining!$F$3</f>
        <v>#VALUE!</v>
      </c>
      <c r="CK72" s="164" t="e">
        <f>CA72*Refining!$F$4</f>
        <v>#VALUE!</v>
      </c>
      <c r="CL72" s="164" t="e">
        <f>CB72*Refining!$F$5</f>
        <v>#VALUE!</v>
      </c>
      <c r="CM72" s="164" t="e">
        <f>CC72*Refining!$F$6</f>
        <v>#VALUE!</v>
      </c>
      <c r="CN72" s="164" t="e">
        <f>CD72*Refining!$F$7</f>
        <v>#VALUE!</v>
      </c>
      <c r="CO72" s="164" t="e">
        <f>CE72*Refining!$F$8</f>
        <v>#VALUE!</v>
      </c>
      <c r="CP72" s="164" t="e">
        <f>CF72*Refining!$F$9</f>
        <v>#VALUE!</v>
      </c>
      <c r="CQ72" s="164" t="e">
        <f>CG72*Refining!$F$10</f>
        <v>#VALUE!</v>
      </c>
      <c r="CR72" s="164" t="e">
        <f>CH72*Refining!$F$11</f>
        <v>#VALUE!</v>
      </c>
      <c r="CS72" s="164" t="e">
        <f>CI72*Refining!$F$12</f>
        <v>#VALUE!</v>
      </c>
      <c r="CT72" s="185" t="e">
        <f t="shared" ref="CT72:DM72" si="291">IF(BZ72 = 0, "", BZ72)</f>
        <v>#VALUE!</v>
      </c>
      <c r="CU72" s="186" t="e">
        <f t="shared" si="291"/>
        <v>#VALUE!</v>
      </c>
      <c r="CV72" s="186" t="e">
        <f t="shared" si="291"/>
        <v>#VALUE!</v>
      </c>
      <c r="CW72" s="186" t="e">
        <f t="shared" si="291"/>
        <v>#VALUE!</v>
      </c>
      <c r="CX72" s="186" t="e">
        <f t="shared" si="291"/>
        <v>#VALUE!</v>
      </c>
      <c r="CY72" s="186" t="e">
        <f t="shared" si="291"/>
        <v>#VALUE!</v>
      </c>
      <c r="CZ72" s="186" t="e">
        <f t="shared" si="291"/>
        <v>#VALUE!</v>
      </c>
      <c r="DA72" s="186" t="e">
        <f t="shared" si="291"/>
        <v>#VALUE!</v>
      </c>
      <c r="DB72" s="186" t="e">
        <f t="shared" si="291"/>
        <v>#VALUE!</v>
      </c>
      <c r="DC72" s="187" t="e">
        <f t="shared" si="291"/>
        <v>#VALUE!</v>
      </c>
      <c r="DD72" s="185" t="e">
        <f t="shared" si="291"/>
        <v>#VALUE!</v>
      </c>
      <c r="DE72" s="186" t="e">
        <f t="shared" si="291"/>
        <v>#VALUE!</v>
      </c>
      <c r="DF72" s="186" t="e">
        <f t="shared" si="291"/>
        <v>#VALUE!</v>
      </c>
      <c r="DG72" s="186" t="e">
        <f t="shared" si="291"/>
        <v>#VALUE!</v>
      </c>
      <c r="DH72" s="211" t="e">
        <f t="shared" si="291"/>
        <v>#VALUE!</v>
      </c>
      <c r="DI72" s="186" t="e">
        <f t="shared" si="291"/>
        <v>#VALUE!</v>
      </c>
      <c r="DJ72" s="186" t="e">
        <f t="shared" si="291"/>
        <v>#VALUE!</v>
      </c>
      <c r="DK72" s="186" t="e">
        <f t="shared" si="291"/>
        <v>#VALUE!</v>
      </c>
      <c r="DL72" s="186" t="e">
        <f t="shared" si="291"/>
        <v>#VALUE!</v>
      </c>
      <c r="DM72" s="187" t="e">
        <f t="shared" si="291"/>
        <v>#VALUE!</v>
      </c>
      <c r="DN72" s="185" t="e">
        <f t="shared" si="11"/>
        <v>#VALUE!</v>
      </c>
      <c r="DO72" s="189" t="e">
        <f t="shared" si="12"/>
        <v>#VALUE!</v>
      </c>
      <c r="DP72" s="120" t="e">
        <f t="shared" si="13"/>
        <v>#VALUE!</v>
      </c>
      <c r="DQ72" s="133" t="e">
        <f>CT72*'Ores &amp; Ingots'!$C$3+CU72*'Ores &amp; Ingots'!$C$4+CV72*'Ores &amp; Ingots'!$C$5+CW72*'Ores &amp; Ingots'!$C$6+CX72*'Ores &amp; Ingots'!$C$7+CY72*'Ores &amp; Ingots'!$C$8+CZ72*'Ores &amp; Ingots'!$C$9+DA72*'Ores &amp; Ingots'!$C$10+DB72*'Ores &amp; Ingots'!$C$11+DC72*'Ores &amp; Ingots'!$C$12</f>
        <v>#VALUE!</v>
      </c>
      <c r="DR72" s="133" t="e">
        <f>DD72*'Ores &amp; Ingots'!$B$3+DE72*'Ores &amp; Ingots'!$B$4+DF72*'Ores &amp; Ingots'!$B$5+DG72*'Ores &amp; Ingots'!$B$6+DH72*'Ores &amp; Ingots'!$B$7+DI72*'Ores &amp; Ingots'!$B$8+DJ72*'Ores &amp; Ingots'!$B$9+DK72*'Ores &amp; Ingots'!$B$10+DL72*'Ores &amp; Ingots'!$B$11+DM72*'Ores &amp; Ingots'!$B$12</f>
        <v>#VALUE!</v>
      </c>
      <c r="DS72" s="189" t="e">
        <f>CT72*Refining!$G$3+CU72*Refining!$G$4+CV72*Refining!$G$5+CW72*Refining!$G$6+CX72*Refining!$G$7+CY72*Refining!$G$8+CZ72*Refining!$G$9+DA72*Refining!$G$10+DB72*Refining!$G$11+DC72*Refining!$G$12</f>
        <v>#VALUE!</v>
      </c>
      <c r="DT72" s="189" t="e">
        <f t="shared" si="14"/>
        <v>#VALUE!</v>
      </c>
      <c r="DU72" s="192" t="e">
        <f t="shared" si="15"/>
        <v>#VALUE!</v>
      </c>
      <c r="DV72" s="185" t="e">
        <f t="shared" si="16"/>
        <v>#VALUE!</v>
      </c>
      <c r="DW72" s="194" t="e">
        <f t="shared" ref="DW72:DX72" si="292">DV72/60</f>
        <v>#VALUE!</v>
      </c>
      <c r="DX72" s="194" t="e">
        <f t="shared" si="292"/>
        <v>#VALUE!</v>
      </c>
      <c r="DY72" s="185" t="e">
        <f t="shared" si="18"/>
        <v>#VALUE!</v>
      </c>
      <c r="DZ72" s="194" t="e">
        <f t="shared" ref="DZ72:EA72" si="293">DY72/1000</f>
        <v>#VALUE!</v>
      </c>
      <c r="EA72" s="196" t="e">
        <f t="shared" si="293"/>
        <v>#VALUE!</v>
      </c>
      <c r="EB72" s="130" t="e">
        <f t="shared" si="20"/>
        <v>#VALUE!</v>
      </c>
      <c r="EC72" s="132" t="e">
        <f t="shared" si="21"/>
        <v>#VALUE!</v>
      </c>
      <c r="ED72" s="133">
        <v>452</v>
      </c>
    </row>
    <row r="73" spans="1:134" ht="12.75" x14ac:dyDescent="0.2">
      <c r="A73" s="864"/>
      <c r="B73" s="135" t="s">
        <v>298</v>
      </c>
      <c r="C73" s="137" t="s">
        <v>156</v>
      </c>
      <c r="D73" s="137">
        <v>1</v>
      </c>
      <c r="E73" s="137">
        <v>1</v>
      </c>
      <c r="F73" s="137">
        <v>1</v>
      </c>
      <c r="G73" s="139">
        <f t="shared" si="0"/>
        <v>15.625</v>
      </c>
      <c r="H73" s="140">
        <v>10</v>
      </c>
      <c r="I73" s="140">
        <v>10</v>
      </c>
      <c r="J73" s="140">
        <f>H73/Main!$D$9</f>
        <v>2</v>
      </c>
      <c r="K73" s="140">
        <f>I73/Main!$D$10</f>
        <v>5</v>
      </c>
      <c r="L73" s="140">
        <f t="shared" si="1"/>
        <v>2.5</v>
      </c>
      <c r="M73" s="140">
        <v>1</v>
      </c>
      <c r="N73" s="143"/>
      <c r="O73" s="143"/>
      <c r="P73" s="145"/>
      <c r="Q73" s="143"/>
      <c r="R73" s="146"/>
      <c r="S73" s="143"/>
      <c r="T73" s="146"/>
      <c r="U73" s="198"/>
      <c r="V73" s="143"/>
      <c r="W73" s="362" t="s">
        <v>34</v>
      </c>
      <c r="X73" s="133">
        <v>0</v>
      </c>
      <c r="Y73" s="133">
        <v>23</v>
      </c>
      <c r="Z73" s="167">
        <v>17</v>
      </c>
      <c r="AA73" s="133">
        <v>0</v>
      </c>
      <c r="AB73" s="133">
        <v>7</v>
      </c>
      <c r="AC73" s="133">
        <v>0</v>
      </c>
      <c r="AD73" s="133">
        <v>0</v>
      </c>
      <c r="AE73" s="133">
        <v>0</v>
      </c>
      <c r="AF73" s="133">
        <v>0</v>
      </c>
      <c r="AG73" s="133">
        <v>0</v>
      </c>
      <c r="AH73" s="133">
        <v>0</v>
      </c>
      <c r="AI73" s="133">
        <v>0</v>
      </c>
      <c r="AJ73" s="133">
        <v>0</v>
      </c>
      <c r="AK73" s="133">
        <v>0</v>
      </c>
      <c r="AL73" s="133">
        <v>0</v>
      </c>
      <c r="AM73" s="133">
        <v>0</v>
      </c>
      <c r="AN73" s="133">
        <v>0</v>
      </c>
      <c r="AO73" s="133">
        <v>0</v>
      </c>
      <c r="AP73" s="133">
        <v>0</v>
      </c>
      <c r="AQ73" s="133">
        <v>0</v>
      </c>
      <c r="AR73" s="133">
        <v>0</v>
      </c>
      <c r="AS73" s="161" t="str">
        <f t="shared" ref="AS73:BM73" si="294">IF(X73 = 0, "", X73)</f>
        <v/>
      </c>
      <c r="AT73" s="133">
        <f t="shared" si="294"/>
        <v>23</v>
      </c>
      <c r="AU73" s="167">
        <f t="shared" si="294"/>
        <v>17</v>
      </c>
      <c r="AV73" s="137" t="str">
        <f t="shared" si="294"/>
        <v/>
      </c>
      <c r="AW73" s="133">
        <f t="shared" si="294"/>
        <v>7</v>
      </c>
      <c r="AX73" s="137" t="str">
        <f t="shared" si="294"/>
        <v/>
      </c>
      <c r="AY73" s="137" t="str">
        <f t="shared" si="294"/>
        <v/>
      </c>
      <c r="AZ73" s="137" t="str">
        <f t="shared" si="294"/>
        <v/>
      </c>
      <c r="BA73" s="137" t="str">
        <f t="shared" si="294"/>
        <v/>
      </c>
      <c r="BB73" s="137" t="str">
        <f t="shared" si="294"/>
        <v/>
      </c>
      <c r="BC73" s="137" t="str">
        <f t="shared" si="294"/>
        <v/>
      </c>
      <c r="BD73" s="137" t="str">
        <f t="shared" si="294"/>
        <v/>
      </c>
      <c r="BE73" s="137" t="str">
        <f t="shared" si="294"/>
        <v/>
      </c>
      <c r="BF73" s="137" t="str">
        <f t="shared" si="294"/>
        <v/>
      </c>
      <c r="BG73" s="137" t="str">
        <f t="shared" si="294"/>
        <v/>
      </c>
      <c r="BH73" s="137" t="str">
        <f t="shared" si="294"/>
        <v/>
      </c>
      <c r="BI73" s="137" t="str">
        <f t="shared" si="294"/>
        <v/>
      </c>
      <c r="BJ73" s="137" t="str">
        <f t="shared" si="294"/>
        <v/>
      </c>
      <c r="BK73" s="137" t="str">
        <f t="shared" si="294"/>
        <v/>
      </c>
      <c r="BL73" s="137" t="str">
        <f t="shared" si="294"/>
        <v/>
      </c>
      <c r="BM73" s="169" t="str">
        <f t="shared" si="294"/>
        <v/>
      </c>
      <c r="BN73" s="174" t="e">
        <f>$AS73*Assembly!Z$4+$AT73*Assembly!Z$5+$AU73*Assembly!Z$6+$AV73*Assembly!Z$7+$AW73*Assembly!Z$8+$AX73*Assembly!Z$9+$AY73*Assembly!Z$10+$AZ73*Assembly!Z$11+$BA73*Assembly!Z$12+$BB73*Assembly!Z$13+$BC73*Assembly!Z$14+$BD73*Assembly!Z$15+$BE73*Assembly!Z$16+$BF73*Assembly!Z$17+$BG73*Assembly!Z$18+$BH73*Assembly!Z$19+$BI73*Assembly!Z$20+$BJ73*Assembly!Z$21+$BK73*Assembly!Z$22+$BL73*Assembly!Z$23+$BM73*Assembly!Z$24</f>
        <v>#VALUE!</v>
      </c>
      <c r="BO73" s="133" t="e">
        <f t="shared" si="3"/>
        <v>#VALUE!</v>
      </c>
      <c r="BP73" s="133"/>
      <c r="BQ73" s="133" t="e">
        <f>$AS73*Assembly!AD$4+$AT73*Assembly!AD$5+$AU73*Assembly!AD$6+$AV73*Assembly!AD$7+$AW73*Assembly!AD$8+$AX73*Assembly!AD$9+$AY73*Assembly!AD$10+$AZ73*Assembly!AD$11+$BA73*Assembly!AD$12+$BB73*Assembly!AD$13+$BC73*Assembly!AD$14+$BD73*Assembly!AD$15+$BE73*Assembly!AD$16+$BF73*Assembly!AD$17+$BG73*Assembly!AD$18+$BH73*Assembly!AD$19+$BI73*Assembly!AD$20+$BJ73*Assembly!AD$21+$BK73*Assembly!AD$22+$BL73*Assembly!AD$23+$BM73*Assembly!AD$24</f>
        <v>#VALUE!</v>
      </c>
      <c r="BR73" s="177" t="e">
        <f t="shared" si="4"/>
        <v>#VALUE!</v>
      </c>
      <c r="BS73" s="178" t="e">
        <f t="shared" si="5"/>
        <v>#VALUE!</v>
      </c>
      <c r="BT73" s="179" t="e">
        <f t="shared" si="6"/>
        <v>#VALUE!</v>
      </c>
      <c r="BU73" s="178" t="e">
        <f t="shared" si="7"/>
        <v>#VALUE!</v>
      </c>
      <c r="BV73" s="133" t="e">
        <f>$AS73*Assembly!Y$4+$AT73*Assembly!Y$5+$AU73*Assembly!Y$6+$AV73*Assembly!Y$7+$AW73*Assembly!Y$8+$AX73*Assembly!Y$9+$AY73*Assembly!Y$10+$AZ73*Assembly!Y$11+$BA73*Assembly!Y$12+$BB73*Assembly!Y$13+$BC73*Assembly!Y$14+$BD73*Assembly!Y$15+$BE73*Assembly!Y$16+$BF73*Assembly!Y$17+$BG73*Assembly!Y$18+$BH73*Assembly!Y$19+$BI73*Assembly!Y$20+$BJ73*Assembly!Y$21+$BK73*Assembly!Y$22+$BL73*Assembly!Y$23+$BM73*Assembly!Y$24</f>
        <v>#VALUE!</v>
      </c>
      <c r="BW73" s="133" t="e">
        <f t="shared" si="8"/>
        <v>#VALUE!</v>
      </c>
      <c r="BX73" s="130" t="e">
        <f t="shared" si="9"/>
        <v>#VALUE!</v>
      </c>
      <c r="BY73" s="183" t="e">
        <f>$AS73*Assembly!AC$4+$AT73*Assembly!AC$5+$AU73*Assembly!AC$6+$AV73*Assembly!AC$7+$AW73*Assembly!AC$8+$AX73*Assembly!AC$9+$AY73*Assembly!AC$10+$AZ73*Assembly!AC$11+$BA73*Assembly!AC$12+$BB73*Assembly!AC$13+$BC73*Assembly!AC$14+$BD73*Assembly!AC$15+$BE73*Assembly!AC$16+$BF73*Assembly!AC$17+$BG73*Assembly!AC$18+$BH73*Assembly!AC$19+$BI73*Assembly!AC$20+$BJ73*Assembly!AC$21+$BK73*Assembly!AC$22+$BL73*Assembly!AC$23+$BM73*Assembly!AC$24</f>
        <v>#VALUE!</v>
      </c>
      <c r="BZ73" s="145" t="e">
        <f>$AS73*Assembly!M$4+$AT73*Assembly!M$5+$AU73*Assembly!M$6+$AV73*Assembly!M$7+$AW73*Assembly!M$8+$AX73*Assembly!M$9+$AY73*Assembly!M$10+$AZ73*Assembly!M$11+$BA73*Assembly!M$12+$BB73*Assembly!M$13+$BC73*Assembly!M$14+$BD73*Assembly!M$15+$BE73*Assembly!M$16+$BF73*Assembly!M$17+$BG73*Assembly!M$18+$BH73*Assembly!M$19+$BI73*Assembly!M$20+$BJ73*Assembly!M$21+$BK73*Assembly!M$22+$BL73*Assembly!M$23+$BM73*Assembly!M$24</f>
        <v>#VALUE!</v>
      </c>
      <c r="CA73" s="145" t="e">
        <f>$AS73*Assembly!N$4+$AT73*Assembly!N$5+$AU73*Assembly!N$6+$AV73*Assembly!N$7+$AW73*Assembly!N$8+$AX73*Assembly!N$9+$AY73*Assembly!N$10+$AZ73*Assembly!N$11+$BA73*Assembly!N$12+$BB73*Assembly!N$13+$BC73*Assembly!N$14+$BD73*Assembly!N$15+$BE73*Assembly!N$16+$BF73*Assembly!N$17+$BG73*Assembly!N$18+$BH73*Assembly!N$19+$BI73*Assembly!N$20+$BJ73*Assembly!N$21+$BK73*Assembly!N$22+$BL73*Assembly!N$23+$BM73*Assembly!N$24</f>
        <v>#VALUE!</v>
      </c>
      <c r="CB73" s="145" t="e">
        <f>$AS73*Assembly!O$4+$AT73*Assembly!O$5+$AU73*Assembly!O$6+$AV73*Assembly!O$7+$AW73*Assembly!O$8+$AX73*Assembly!O$9+$AY73*Assembly!O$10+$AZ73*Assembly!O$11+$BA73*Assembly!O$12+$BB73*Assembly!O$13+$BC73*Assembly!O$14+$BD73*Assembly!O$15+$BE73*Assembly!O$16+$BF73*Assembly!O$17+$BG73*Assembly!O$18+$BH73*Assembly!O$19+$BI73*Assembly!O$20+$BJ73*Assembly!O$21+$BK73*Assembly!O$22+$BL73*Assembly!O$23+$BM73*Assembly!O$24</f>
        <v>#VALUE!</v>
      </c>
      <c r="CC73" s="140" t="e">
        <f>$AS73*Assembly!P$4+$AT73*Assembly!P$5+$AU73*Assembly!P$6+$AV73*Assembly!P$7+$AW73*Assembly!P$8+$AX73*Assembly!P$9+$AY73*Assembly!P$10+$AZ73*Assembly!P$11+$BA73*Assembly!P$12+$BB73*Assembly!P$13+$BC73*Assembly!P$14+$BD73*Assembly!P$15+$BE73*Assembly!P$16+$BF73*Assembly!P$17+$BG73*Assembly!P$18+$BH73*Assembly!P$19+$BI73*Assembly!P$20+$BJ73*Assembly!P$21+$BK73*Assembly!P$22+$BL73*Assembly!P$23+$BM73*Assembly!P$24</f>
        <v>#VALUE!</v>
      </c>
      <c r="CD73" s="140" t="e">
        <f>$AS73*Assembly!Q$4+$AT73*Assembly!Q$5+$AU73*Assembly!Q$6+$AV73*Assembly!Q$7+$AW73*Assembly!Q$8+$AX73*Assembly!Q$9+$AY73*Assembly!Q$10+$AZ73*Assembly!Q$11+$BA73*Assembly!Q$12+$BB73*Assembly!Q$13+$BC73*Assembly!Q$14+$BD73*Assembly!Q$15+$BE73*Assembly!Q$16+$BF73*Assembly!Q$17+$BG73*Assembly!Q$18+$BH73*Assembly!Q$19+$BI73*Assembly!Q$20+$BJ73*Assembly!Q$21+$BK73*Assembly!Q$22+$BL73*Assembly!Q$23+$BM73*Assembly!Q$24</f>
        <v>#VALUE!</v>
      </c>
      <c r="CE73" s="145" t="e">
        <f>$AS73*Assembly!R$4+$AT73*Assembly!R$5+$AU73*Assembly!R$6+$AV73*Assembly!R$7+$AW73*Assembly!R$8+$AX73*Assembly!R$9+$AY73*Assembly!R$10+$AZ73*Assembly!R$11+$BA73*Assembly!R$12+$BB73*Assembly!R$13+$BC73*Assembly!R$14+$BD73*Assembly!R$15+$BE73*Assembly!R$16+$BF73*Assembly!R$17+$BG73*Assembly!R$18+$BH73*Assembly!R$19+$BI73*Assembly!R$20+$BJ73*Assembly!R$21+$BK73*Assembly!R$22+$BL73*Assembly!R$23+$BM73*Assembly!R$24</f>
        <v>#VALUE!</v>
      </c>
      <c r="CF73" s="140" t="e">
        <f>$AS73*Assembly!S$4+$AT73*Assembly!S$5+$AU73*Assembly!S$6+$AV73*Assembly!S$7+$AW73*Assembly!S$8+$AX73*Assembly!S$9+$AY73*Assembly!S$10+$AZ73*Assembly!S$11+$BA73*Assembly!S$12+$BB73*Assembly!S$13+$BC73*Assembly!S$14+$BD73*Assembly!S$15+$BE73*Assembly!S$16+$BF73*Assembly!S$17+$BG73*Assembly!S$18+$BH73*Assembly!S$19+$BI73*Assembly!S$20+$BJ73*Assembly!S$21+$BK73*Assembly!S$22+$BL73*Assembly!S$23+$BM73*Assembly!S$24</f>
        <v>#VALUE!</v>
      </c>
      <c r="CG73" s="140" t="e">
        <f>$AS73*Assembly!T$4+$AT73*Assembly!T$5+$AU73*Assembly!T$6+$AV73*Assembly!T$7+$AW73*Assembly!T$8+$AX73*Assembly!T$9+$AY73*Assembly!T$10+$AZ73*Assembly!T$11+$BA73*Assembly!T$12+$BB73*Assembly!T$13+$BC73*Assembly!T$14+$BD73*Assembly!T$15+$BE73*Assembly!T$16+$BF73*Assembly!T$17+$BG73*Assembly!T$18+$BH73*Assembly!T$19+$BI73*Assembly!T$20+$BJ73*Assembly!T$21+$BK73*Assembly!T$22+$BL73*Assembly!T$23+$BM73*Assembly!T$24</f>
        <v>#VALUE!</v>
      </c>
      <c r="CH73" s="140" t="e">
        <f>$AS73*Assembly!U$4+$AT73*Assembly!U$5+$AU73*Assembly!U$6+$AV73*Assembly!U$7+$AW73*Assembly!U$8+$AX73*Assembly!U$9+$AY73*Assembly!U$10+$AZ73*Assembly!U$11+$BA73*Assembly!U$12+$BB73*Assembly!U$13+$BC73*Assembly!U$14+$BD73*Assembly!U$15+$BE73*Assembly!U$16+$BF73*Assembly!U$17+$BG73*Assembly!U$18+$BH73*Assembly!U$19+$BI73*Assembly!U$20+$BJ73*Assembly!U$21+$BK73*Assembly!U$22+$BL73*Assembly!U$23+$BM73*Assembly!U$24</f>
        <v>#VALUE!</v>
      </c>
      <c r="CI73" s="145" t="e">
        <f>$AS73*Assembly!V$4+$AT73*Assembly!V$5+$AU73*Assembly!V$6+$AV73*Assembly!V$7+$AW73*Assembly!V$8+$AX73*Assembly!V$9+$AY73*Assembly!V$10+$AZ73*Assembly!V$11+$BA73*Assembly!V$12+$BB73*Assembly!V$13+$BC73*Assembly!V$14+$BD73*Assembly!V$15+$BE73*Assembly!V$16+$BF73*Assembly!V$17+$BG73*Assembly!V$18+$BH73*Assembly!V$19+$BI73*Assembly!V$20+$BJ73*Assembly!V$21+$BK73*Assembly!V$22+$BL73*Assembly!V$23+$BM73*Assembly!V$24</f>
        <v>#VALUE!</v>
      </c>
      <c r="CJ73" s="145" t="e">
        <f>BZ73*Refining!$F$3</f>
        <v>#VALUE!</v>
      </c>
      <c r="CK73" s="145" t="e">
        <f>CA73*Refining!$F$4</f>
        <v>#VALUE!</v>
      </c>
      <c r="CL73" s="145" t="e">
        <f>CB73*Refining!$F$5</f>
        <v>#VALUE!</v>
      </c>
      <c r="CM73" s="145" t="e">
        <f>CC73*Refining!$F$6</f>
        <v>#VALUE!</v>
      </c>
      <c r="CN73" s="145" t="e">
        <f>CD73*Refining!$F$7</f>
        <v>#VALUE!</v>
      </c>
      <c r="CO73" s="145" t="e">
        <f>CE73*Refining!$F$8</f>
        <v>#VALUE!</v>
      </c>
      <c r="CP73" s="145" t="e">
        <f>CF73*Refining!$F$9</f>
        <v>#VALUE!</v>
      </c>
      <c r="CQ73" s="145" t="e">
        <f>CG73*Refining!$F$10</f>
        <v>#VALUE!</v>
      </c>
      <c r="CR73" s="145" t="e">
        <f>CH73*Refining!$F$11</f>
        <v>#VALUE!</v>
      </c>
      <c r="CS73" s="145" t="e">
        <f>CI73*Refining!$F$12</f>
        <v>#VALUE!</v>
      </c>
      <c r="CT73" s="185" t="e">
        <f t="shared" ref="CT73:DM73" si="295">IF(BZ73 = 0, "", BZ73)</f>
        <v>#VALUE!</v>
      </c>
      <c r="CU73" s="186" t="e">
        <f t="shared" si="295"/>
        <v>#VALUE!</v>
      </c>
      <c r="CV73" s="186" t="e">
        <f t="shared" si="295"/>
        <v>#VALUE!</v>
      </c>
      <c r="CW73" s="186" t="e">
        <f t="shared" si="295"/>
        <v>#VALUE!</v>
      </c>
      <c r="CX73" s="186" t="e">
        <f t="shared" si="295"/>
        <v>#VALUE!</v>
      </c>
      <c r="CY73" s="186" t="e">
        <f t="shared" si="295"/>
        <v>#VALUE!</v>
      </c>
      <c r="CZ73" s="186" t="e">
        <f t="shared" si="295"/>
        <v>#VALUE!</v>
      </c>
      <c r="DA73" s="186" t="e">
        <f t="shared" si="295"/>
        <v>#VALUE!</v>
      </c>
      <c r="DB73" s="186" t="e">
        <f t="shared" si="295"/>
        <v>#VALUE!</v>
      </c>
      <c r="DC73" s="187" t="e">
        <f t="shared" si="295"/>
        <v>#VALUE!</v>
      </c>
      <c r="DD73" s="185" t="e">
        <f t="shared" si="295"/>
        <v>#VALUE!</v>
      </c>
      <c r="DE73" s="186" t="e">
        <f t="shared" si="295"/>
        <v>#VALUE!</v>
      </c>
      <c r="DF73" s="186" t="e">
        <f t="shared" si="295"/>
        <v>#VALUE!</v>
      </c>
      <c r="DG73" s="186" t="e">
        <f t="shared" si="295"/>
        <v>#VALUE!</v>
      </c>
      <c r="DH73" s="211" t="e">
        <f t="shared" si="295"/>
        <v>#VALUE!</v>
      </c>
      <c r="DI73" s="186" t="e">
        <f t="shared" si="295"/>
        <v>#VALUE!</v>
      </c>
      <c r="DJ73" s="186" t="e">
        <f t="shared" si="295"/>
        <v>#VALUE!</v>
      </c>
      <c r="DK73" s="186" t="e">
        <f t="shared" si="295"/>
        <v>#VALUE!</v>
      </c>
      <c r="DL73" s="186" t="e">
        <f t="shared" si="295"/>
        <v>#VALUE!</v>
      </c>
      <c r="DM73" s="187" t="e">
        <f t="shared" si="295"/>
        <v>#VALUE!</v>
      </c>
      <c r="DN73" s="185" t="e">
        <f t="shared" si="11"/>
        <v>#VALUE!</v>
      </c>
      <c r="DO73" s="189" t="e">
        <f t="shared" si="12"/>
        <v>#VALUE!</v>
      </c>
      <c r="DP73" s="120" t="e">
        <f t="shared" si="13"/>
        <v>#VALUE!</v>
      </c>
      <c r="DQ73" s="133" t="e">
        <f>CT73*'Ores &amp; Ingots'!$C$3+CU73*'Ores &amp; Ingots'!$C$4+CV73*'Ores &amp; Ingots'!$C$5+CW73*'Ores &amp; Ingots'!$C$6+CX73*'Ores &amp; Ingots'!$C$7+CY73*'Ores &amp; Ingots'!$C$8+CZ73*'Ores &amp; Ingots'!$C$9+DA73*'Ores &amp; Ingots'!$C$10+DB73*'Ores &amp; Ingots'!$C$11+DC73*'Ores &amp; Ingots'!$C$12</f>
        <v>#VALUE!</v>
      </c>
      <c r="DR73" s="133" t="e">
        <f>DD73*'Ores &amp; Ingots'!$B$3+DE73*'Ores &amp; Ingots'!$B$4+DF73*'Ores &amp; Ingots'!$B$5+DG73*'Ores &amp; Ingots'!$B$6+DH73*'Ores &amp; Ingots'!$B$7+DI73*'Ores &amp; Ingots'!$B$8+DJ73*'Ores &amp; Ingots'!$B$9+DK73*'Ores &amp; Ingots'!$B$10+DL73*'Ores &amp; Ingots'!$B$11+DM73*'Ores &amp; Ingots'!$B$12</f>
        <v>#VALUE!</v>
      </c>
      <c r="DS73" s="189" t="e">
        <f>CT73*Refining!$G$3+CU73*Refining!$G$4+CV73*Refining!$G$5+CW73*Refining!$G$6+CX73*Refining!$G$7+CY73*Refining!$G$8+CZ73*Refining!$G$9+DA73*Refining!$G$10+DB73*Refining!$G$11+DC73*Refining!$G$12</f>
        <v>#VALUE!</v>
      </c>
      <c r="DT73" s="189" t="e">
        <f t="shared" si="14"/>
        <v>#VALUE!</v>
      </c>
      <c r="DU73" s="192" t="e">
        <f t="shared" si="15"/>
        <v>#VALUE!</v>
      </c>
      <c r="DV73" s="185" t="e">
        <f t="shared" si="16"/>
        <v>#VALUE!</v>
      </c>
      <c r="DW73" s="194" t="e">
        <f t="shared" ref="DW73:DX73" si="296">DV73/60</f>
        <v>#VALUE!</v>
      </c>
      <c r="DX73" s="194" t="e">
        <f t="shared" si="296"/>
        <v>#VALUE!</v>
      </c>
      <c r="DY73" s="185" t="e">
        <f t="shared" si="18"/>
        <v>#VALUE!</v>
      </c>
      <c r="DZ73" s="194" t="e">
        <f t="shared" ref="DZ73:EA73" si="297">DY73/1000</f>
        <v>#VALUE!</v>
      </c>
      <c r="EA73" s="196" t="e">
        <f t="shared" si="297"/>
        <v>#VALUE!</v>
      </c>
      <c r="EB73" s="130" t="e">
        <f t="shared" si="20"/>
        <v>#VALUE!</v>
      </c>
      <c r="EC73" s="132" t="e">
        <f t="shared" si="21"/>
        <v>#VALUE!</v>
      </c>
      <c r="ED73" s="133">
        <v>132</v>
      </c>
    </row>
    <row r="74" spans="1:134" ht="12.75" x14ac:dyDescent="0.2">
      <c r="A74" s="864"/>
      <c r="B74" s="135" t="s">
        <v>299</v>
      </c>
      <c r="C74" s="137" t="s">
        <v>156</v>
      </c>
      <c r="D74" s="137">
        <v>1</v>
      </c>
      <c r="E74" s="137">
        <v>1</v>
      </c>
      <c r="F74" s="137">
        <v>1</v>
      </c>
      <c r="G74" s="154">
        <f t="shared" si="0"/>
        <v>15.625</v>
      </c>
      <c r="H74" s="156">
        <v>8</v>
      </c>
      <c r="I74" s="156">
        <v>8</v>
      </c>
      <c r="J74" s="156">
        <f>H74/Main!$D$9</f>
        <v>1.6</v>
      </c>
      <c r="K74" s="156">
        <f>I74/Main!$D$10</f>
        <v>4</v>
      </c>
      <c r="L74" s="156">
        <f t="shared" si="1"/>
        <v>2.5</v>
      </c>
      <c r="M74" s="156">
        <v>1</v>
      </c>
      <c r="N74" s="159"/>
      <c r="O74" s="159"/>
      <c r="P74" s="164"/>
      <c r="Q74" s="159"/>
      <c r="R74" s="166"/>
      <c r="S74" s="159"/>
      <c r="T74" s="166"/>
      <c r="U74" s="170"/>
      <c r="V74" s="159"/>
      <c r="W74" s="364" t="s">
        <v>220</v>
      </c>
      <c r="X74" s="133">
        <v>4</v>
      </c>
      <c r="Y74" s="133">
        <v>0</v>
      </c>
      <c r="Z74" s="133">
        <v>0</v>
      </c>
      <c r="AA74" s="133">
        <v>0</v>
      </c>
      <c r="AB74" s="167">
        <v>10</v>
      </c>
      <c r="AC74" s="133">
        <v>0</v>
      </c>
      <c r="AD74" s="133">
        <v>0</v>
      </c>
      <c r="AE74" s="133">
        <v>0</v>
      </c>
      <c r="AF74" s="133">
        <v>0</v>
      </c>
      <c r="AG74" s="133">
        <v>0</v>
      </c>
      <c r="AH74" s="133">
        <v>0</v>
      </c>
      <c r="AI74" s="133">
        <v>0</v>
      </c>
      <c r="AJ74" s="133">
        <v>0</v>
      </c>
      <c r="AK74" s="133">
        <v>0</v>
      </c>
      <c r="AL74" s="133">
        <v>0</v>
      </c>
      <c r="AM74" s="133">
        <v>0</v>
      </c>
      <c r="AN74" s="133">
        <v>0</v>
      </c>
      <c r="AO74" s="133">
        <v>0</v>
      </c>
      <c r="AP74" s="133">
        <v>0</v>
      </c>
      <c r="AQ74" s="133">
        <v>0</v>
      </c>
      <c r="AR74" s="133">
        <v>0</v>
      </c>
      <c r="AS74" s="174">
        <f t="shared" ref="AS74:BM74" si="298">IF(X74 = 0, "", X74)</f>
        <v>4</v>
      </c>
      <c r="AT74" s="137" t="str">
        <f t="shared" si="298"/>
        <v/>
      </c>
      <c r="AU74" s="137" t="str">
        <f t="shared" si="298"/>
        <v/>
      </c>
      <c r="AV74" s="137" t="str">
        <f t="shared" si="298"/>
        <v/>
      </c>
      <c r="AW74" s="167">
        <f t="shared" si="298"/>
        <v>10</v>
      </c>
      <c r="AX74" s="137" t="str">
        <f t="shared" si="298"/>
        <v/>
      </c>
      <c r="AY74" s="137" t="str">
        <f t="shared" si="298"/>
        <v/>
      </c>
      <c r="AZ74" s="137" t="str">
        <f t="shared" si="298"/>
        <v/>
      </c>
      <c r="BA74" s="137" t="str">
        <f t="shared" si="298"/>
        <v/>
      </c>
      <c r="BB74" s="137" t="str">
        <f t="shared" si="298"/>
        <v/>
      </c>
      <c r="BC74" s="137" t="str">
        <f t="shared" si="298"/>
        <v/>
      </c>
      <c r="BD74" s="137" t="str">
        <f t="shared" si="298"/>
        <v/>
      </c>
      <c r="BE74" s="137" t="str">
        <f t="shared" si="298"/>
        <v/>
      </c>
      <c r="BF74" s="137" t="str">
        <f t="shared" si="298"/>
        <v/>
      </c>
      <c r="BG74" s="137" t="str">
        <f t="shared" si="298"/>
        <v/>
      </c>
      <c r="BH74" s="137" t="str">
        <f t="shared" si="298"/>
        <v/>
      </c>
      <c r="BI74" s="137" t="str">
        <f t="shared" si="298"/>
        <v/>
      </c>
      <c r="BJ74" s="137" t="str">
        <f t="shared" si="298"/>
        <v/>
      </c>
      <c r="BK74" s="137" t="str">
        <f t="shared" si="298"/>
        <v/>
      </c>
      <c r="BL74" s="137" t="str">
        <f t="shared" si="298"/>
        <v/>
      </c>
      <c r="BM74" s="169" t="str">
        <f t="shared" si="298"/>
        <v/>
      </c>
      <c r="BN74" s="174" t="e">
        <f>$AS74*Assembly!Z$4+$AT74*Assembly!Z$5+$AU74*Assembly!Z$6+$AV74*Assembly!Z$7+$AW74*Assembly!Z$8+$AX74*Assembly!Z$9+$AY74*Assembly!Z$10+$AZ74*Assembly!Z$11+$BA74*Assembly!Z$12+$BB74*Assembly!Z$13+$BC74*Assembly!Z$14+$BD74*Assembly!Z$15+$BE74*Assembly!Z$16+$BF74*Assembly!Z$17+$BG74*Assembly!Z$18+$BH74*Assembly!Z$19+$BI74*Assembly!Z$20+$BJ74*Assembly!Z$21+$BK74*Assembly!Z$22+$BL74*Assembly!Z$23+$BM74*Assembly!Z$24</f>
        <v>#VALUE!</v>
      </c>
      <c r="BO74" s="133" t="e">
        <f t="shared" si="3"/>
        <v>#VALUE!</v>
      </c>
      <c r="BP74" s="133"/>
      <c r="BQ74" s="133" t="e">
        <f>$AS74*Assembly!AD$4+$AT74*Assembly!AD$5+$AU74*Assembly!AD$6+$AV74*Assembly!AD$7+$AW74*Assembly!AD$8+$AX74*Assembly!AD$9+$AY74*Assembly!AD$10+$AZ74*Assembly!AD$11+$BA74*Assembly!AD$12+$BB74*Assembly!AD$13+$BC74*Assembly!AD$14+$BD74*Assembly!AD$15+$BE74*Assembly!AD$16+$BF74*Assembly!AD$17+$BG74*Assembly!AD$18+$BH74*Assembly!AD$19+$BI74*Assembly!AD$20+$BJ74*Assembly!AD$21+$BK74*Assembly!AD$22+$BL74*Assembly!AD$23+$BM74*Assembly!AD$24</f>
        <v>#VALUE!</v>
      </c>
      <c r="BR74" s="177" t="e">
        <f t="shared" si="4"/>
        <v>#VALUE!</v>
      </c>
      <c r="BS74" s="178" t="e">
        <f t="shared" si="5"/>
        <v>#VALUE!</v>
      </c>
      <c r="BT74" s="179" t="e">
        <f t="shared" si="6"/>
        <v>#VALUE!</v>
      </c>
      <c r="BU74" s="178" t="e">
        <f t="shared" si="7"/>
        <v>#VALUE!</v>
      </c>
      <c r="BV74" s="133" t="e">
        <f>$AS74*Assembly!Y$4+$AT74*Assembly!Y$5+$AU74*Assembly!Y$6+$AV74*Assembly!Y$7+$AW74*Assembly!Y$8+$AX74*Assembly!Y$9+$AY74*Assembly!Y$10+$AZ74*Assembly!Y$11+$BA74*Assembly!Y$12+$BB74*Assembly!Y$13+$BC74*Assembly!Y$14+$BD74*Assembly!Y$15+$BE74*Assembly!Y$16+$BF74*Assembly!Y$17+$BG74*Assembly!Y$18+$BH74*Assembly!Y$19+$BI74*Assembly!Y$20+$BJ74*Assembly!Y$21+$BK74*Assembly!Y$22+$BL74*Assembly!Y$23+$BM74*Assembly!Y$24</f>
        <v>#VALUE!</v>
      </c>
      <c r="BW74" s="133" t="e">
        <f t="shared" si="8"/>
        <v>#VALUE!</v>
      </c>
      <c r="BX74" s="130" t="e">
        <f t="shared" si="9"/>
        <v>#VALUE!</v>
      </c>
      <c r="BY74" s="183" t="e">
        <f>$AS74*Assembly!AC$4+$AT74*Assembly!AC$5+$AU74*Assembly!AC$6+$AV74*Assembly!AC$7+$AW74*Assembly!AC$8+$AX74*Assembly!AC$9+$AY74*Assembly!AC$10+$AZ74*Assembly!AC$11+$BA74*Assembly!AC$12+$BB74*Assembly!AC$13+$BC74*Assembly!AC$14+$BD74*Assembly!AC$15+$BE74*Assembly!AC$16+$BF74*Assembly!AC$17+$BG74*Assembly!AC$18+$BH74*Assembly!AC$19+$BI74*Assembly!AC$20+$BJ74*Assembly!AC$21+$BK74*Assembly!AC$22+$BL74*Assembly!AC$23+$BM74*Assembly!AC$24</f>
        <v>#VALUE!</v>
      </c>
      <c r="BZ74" s="164" t="e">
        <f>$AS74*Assembly!M$4+$AT74*Assembly!M$5+$AU74*Assembly!M$6+$AV74*Assembly!M$7+$AW74*Assembly!M$8+$AX74*Assembly!M$9+$AY74*Assembly!M$10+$AZ74*Assembly!M$11+$BA74*Assembly!M$12+$BB74*Assembly!M$13+$BC74*Assembly!M$14+$BD74*Assembly!M$15+$BE74*Assembly!M$16+$BF74*Assembly!M$17+$BG74*Assembly!M$18+$BH74*Assembly!M$19+$BI74*Assembly!M$20+$BJ74*Assembly!M$21+$BK74*Assembly!M$22+$BL74*Assembly!M$23+$BM74*Assembly!M$24</f>
        <v>#VALUE!</v>
      </c>
      <c r="CA74" s="164" t="e">
        <f>$AS74*Assembly!N$4+$AT74*Assembly!N$5+$AU74*Assembly!N$6+$AV74*Assembly!N$7+$AW74*Assembly!N$8+$AX74*Assembly!N$9+$AY74*Assembly!N$10+$AZ74*Assembly!N$11+$BA74*Assembly!N$12+$BB74*Assembly!N$13+$BC74*Assembly!N$14+$BD74*Assembly!N$15+$BE74*Assembly!N$16+$BF74*Assembly!N$17+$BG74*Assembly!N$18+$BH74*Assembly!N$19+$BI74*Assembly!N$20+$BJ74*Assembly!N$21+$BK74*Assembly!N$22+$BL74*Assembly!N$23+$BM74*Assembly!N$24</f>
        <v>#VALUE!</v>
      </c>
      <c r="CB74" s="164" t="e">
        <f>$AS74*Assembly!O$4+$AT74*Assembly!O$5+$AU74*Assembly!O$6+$AV74*Assembly!O$7+$AW74*Assembly!O$8+$AX74*Assembly!O$9+$AY74*Assembly!O$10+$AZ74*Assembly!O$11+$BA74*Assembly!O$12+$BB74*Assembly!O$13+$BC74*Assembly!O$14+$BD74*Assembly!O$15+$BE74*Assembly!O$16+$BF74*Assembly!O$17+$BG74*Assembly!O$18+$BH74*Assembly!O$19+$BI74*Assembly!O$20+$BJ74*Assembly!O$21+$BK74*Assembly!O$22+$BL74*Assembly!O$23+$BM74*Assembly!O$24</f>
        <v>#VALUE!</v>
      </c>
      <c r="CC74" s="156" t="e">
        <f>$AS74*Assembly!P$4+$AT74*Assembly!P$5+$AU74*Assembly!P$6+$AV74*Assembly!P$7+$AW74*Assembly!P$8+$AX74*Assembly!P$9+$AY74*Assembly!P$10+$AZ74*Assembly!P$11+$BA74*Assembly!P$12+$BB74*Assembly!P$13+$BC74*Assembly!P$14+$BD74*Assembly!P$15+$BE74*Assembly!P$16+$BF74*Assembly!P$17+$BG74*Assembly!P$18+$BH74*Assembly!P$19+$BI74*Assembly!P$20+$BJ74*Assembly!P$21+$BK74*Assembly!P$22+$BL74*Assembly!P$23+$BM74*Assembly!P$24</f>
        <v>#VALUE!</v>
      </c>
      <c r="CD74" s="156" t="e">
        <f>$AS74*Assembly!Q$4+$AT74*Assembly!Q$5+$AU74*Assembly!Q$6+$AV74*Assembly!Q$7+$AW74*Assembly!Q$8+$AX74*Assembly!Q$9+$AY74*Assembly!Q$10+$AZ74*Assembly!Q$11+$BA74*Assembly!Q$12+$BB74*Assembly!Q$13+$BC74*Assembly!Q$14+$BD74*Assembly!Q$15+$BE74*Assembly!Q$16+$BF74*Assembly!Q$17+$BG74*Assembly!Q$18+$BH74*Assembly!Q$19+$BI74*Assembly!Q$20+$BJ74*Assembly!Q$21+$BK74*Assembly!Q$22+$BL74*Assembly!Q$23+$BM74*Assembly!Q$24</f>
        <v>#VALUE!</v>
      </c>
      <c r="CE74" s="164" t="e">
        <f>$AS74*Assembly!R$4+$AT74*Assembly!R$5+$AU74*Assembly!R$6+$AV74*Assembly!R$7+$AW74*Assembly!R$8+$AX74*Assembly!R$9+$AY74*Assembly!R$10+$AZ74*Assembly!R$11+$BA74*Assembly!R$12+$BB74*Assembly!R$13+$BC74*Assembly!R$14+$BD74*Assembly!R$15+$BE74*Assembly!R$16+$BF74*Assembly!R$17+$BG74*Assembly!R$18+$BH74*Assembly!R$19+$BI74*Assembly!R$20+$BJ74*Assembly!R$21+$BK74*Assembly!R$22+$BL74*Assembly!R$23+$BM74*Assembly!R$24</f>
        <v>#VALUE!</v>
      </c>
      <c r="CF74" s="156" t="e">
        <f>$AS74*Assembly!S$4+$AT74*Assembly!S$5+$AU74*Assembly!S$6+$AV74*Assembly!S$7+$AW74*Assembly!S$8+$AX74*Assembly!S$9+$AY74*Assembly!S$10+$AZ74*Assembly!S$11+$BA74*Assembly!S$12+$BB74*Assembly!S$13+$BC74*Assembly!S$14+$BD74*Assembly!S$15+$BE74*Assembly!S$16+$BF74*Assembly!S$17+$BG74*Assembly!S$18+$BH74*Assembly!S$19+$BI74*Assembly!S$20+$BJ74*Assembly!S$21+$BK74*Assembly!S$22+$BL74*Assembly!S$23+$BM74*Assembly!S$24</f>
        <v>#VALUE!</v>
      </c>
      <c r="CG74" s="156" t="e">
        <f>$AS74*Assembly!T$4+$AT74*Assembly!T$5+$AU74*Assembly!T$6+$AV74*Assembly!T$7+$AW74*Assembly!T$8+$AX74*Assembly!T$9+$AY74*Assembly!T$10+$AZ74*Assembly!T$11+$BA74*Assembly!T$12+$BB74*Assembly!T$13+$BC74*Assembly!T$14+$BD74*Assembly!T$15+$BE74*Assembly!T$16+$BF74*Assembly!T$17+$BG74*Assembly!T$18+$BH74*Assembly!T$19+$BI74*Assembly!T$20+$BJ74*Assembly!T$21+$BK74*Assembly!T$22+$BL74*Assembly!T$23+$BM74*Assembly!T$24</f>
        <v>#VALUE!</v>
      </c>
      <c r="CH74" s="156" t="e">
        <f>$AS74*Assembly!U$4+$AT74*Assembly!U$5+$AU74*Assembly!U$6+$AV74*Assembly!U$7+$AW74*Assembly!U$8+$AX74*Assembly!U$9+$AY74*Assembly!U$10+$AZ74*Assembly!U$11+$BA74*Assembly!U$12+$BB74*Assembly!U$13+$BC74*Assembly!U$14+$BD74*Assembly!U$15+$BE74*Assembly!U$16+$BF74*Assembly!U$17+$BG74*Assembly!U$18+$BH74*Assembly!U$19+$BI74*Assembly!U$20+$BJ74*Assembly!U$21+$BK74*Assembly!U$22+$BL74*Assembly!U$23+$BM74*Assembly!U$24</f>
        <v>#VALUE!</v>
      </c>
      <c r="CI74" s="164" t="e">
        <f>$AS74*Assembly!V$4+$AT74*Assembly!V$5+$AU74*Assembly!V$6+$AV74*Assembly!V$7+$AW74*Assembly!V$8+$AX74*Assembly!V$9+$AY74*Assembly!V$10+$AZ74*Assembly!V$11+$BA74*Assembly!V$12+$BB74*Assembly!V$13+$BC74*Assembly!V$14+$BD74*Assembly!V$15+$BE74*Assembly!V$16+$BF74*Assembly!V$17+$BG74*Assembly!V$18+$BH74*Assembly!V$19+$BI74*Assembly!V$20+$BJ74*Assembly!V$21+$BK74*Assembly!V$22+$BL74*Assembly!V$23+$BM74*Assembly!V$24</f>
        <v>#VALUE!</v>
      </c>
      <c r="CJ74" s="164" t="e">
        <f>BZ74*Refining!$F$3</f>
        <v>#VALUE!</v>
      </c>
      <c r="CK74" s="164" t="e">
        <f>CA74*Refining!$F$4</f>
        <v>#VALUE!</v>
      </c>
      <c r="CL74" s="164" t="e">
        <f>CB74*Refining!$F$5</f>
        <v>#VALUE!</v>
      </c>
      <c r="CM74" s="164" t="e">
        <f>CC74*Refining!$F$6</f>
        <v>#VALUE!</v>
      </c>
      <c r="CN74" s="164" t="e">
        <f>CD74*Refining!$F$7</f>
        <v>#VALUE!</v>
      </c>
      <c r="CO74" s="164" t="e">
        <f>CE74*Refining!$F$8</f>
        <v>#VALUE!</v>
      </c>
      <c r="CP74" s="164" t="e">
        <f>CF74*Refining!$F$9</f>
        <v>#VALUE!</v>
      </c>
      <c r="CQ74" s="164" t="e">
        <f>CG74*Refining!$F$10</f>
        <v>#VALUE!</v>
      </c>
      <c r="CR74" s="164" t="e">
        <f>CH74*Refining!$F$11</f>
        <v>#VALUE!</v>
      </c>
      <c r="CS74" s="164" t="e">
        <f>CI74*Refining!$F$12</f>
        <v>#VALUE!</v>
      </c>
      <c r="CT74" s="185" t="e">
        <f t="shared" ref="CT74:DM74" si="299">IF(BZ74 = 0, "", BZ74)</f>
        <v>#VALUE!</v>
      </c>
      <c r="CU74" s="186" t="e">
        <f t="shared" si="299"/>
        <v>#VALUE!</v>
      </c>
      <c r="CV74" s="186" t="e">
        <f t="shared" si="299"/>
        <v>#VALUE!</v>
      </c>
      <c r="CW74" s="186" t="e">
        <f t="shared" si="299"/>
        <v>#VALUE!</v>
      </c>
      <c r="CX74" s="186" t="e">
        <f t="shared" si="299"/>
        <v>#VALUE!</v>
      </c>
      <c r="CY74" s="186" t="e">
        <f t="shared" si="299"/>
        <v>#VALUE!</v>
      </c>
      <c r="CZ74" s="186" t="e">
        <f t="shared" si="299"/>
        <v>#VALUE!</v>
      </c>
      <c r="DA74" s="186" t="e">
        <f t="shared" si="299"/>
        <v>#VALUE!</v>
      </c>
      <c r="DB74" s="186" t="e">
        <f t="shared" si="299"/>
        <v>#VALUE!</v>
      </c>
      <c r="DC74" s="187" t="e">
        <f t="shared" si="299"/>
        <v>#VALUE!</v>
      </c>
      <c r="DD74" s="185" t="e">
        <f t="shared" si="299"/>
        <v>#VALUE!</v>
      </c>
      <c r="DE74" s="186" t="e">
        <f t="shared" si="299"/>
        <v>#VALUE!</v>
      </c>
      <c r="DF74" s="186" t="e">
        <f t="shared" si="299"/>
        <v>#VALUE!</v>
      </c>
      <c r="DG74" s="186" t="e">
        <f t="shared" si="299"/>
        <v>#VALUE!</v>
      </c>
      <c r="DH74" s="211" t="e">
        <f t="shared" si="299"/>
        <v>#VALUE!</v>
      </c>
      <c r="DI74" s="186" t="e">
        <f t="shared" si="299"/>
        <v>#VALUE!</v>
      </c>
      <c r="DJ74" s="186" t="e">
        <f t="shared" si="299"/>
        <v>#VALUE!</v>
      </c>
      <c r="DK74" s="186" t="e">
        <f t="shared" si="299"/>
        <v>#VALUE!</v>
      </c>
      <c r="DL74" s="186" t="e">
        <f t="shared" si="299"/>
        <v>#VALUE!</v>
      </c>
      <c r="DM74" s="187" t="e">
        <f t="shared" si="299"/>
        <v>#VALUE!</v>
      </c>
      <c r="DN74" s="185" t="e">
        <f t="shared" si="11"/>
        <v>#VALUE!</v>
      </c>
      <c r="DO74" s="189" t="e">
        <f t="shared" si="12"/>
        <v>#VALUE!</v>
      </c>
      <c r="DP74" s="120" t="e">
        <f t="shared" si="13"/>
        <v>#VALUE!</v>
      </c>
      <c r="DQ74" s="133" t="e">
        <f>CT74*'Ores &amp; Ingots'!$C$3+CU74*'Ores &amp; Ingots'!$C$4+CV74*'Ores &amp; Ingots'!$C$5+CW74*'Ores &amp; Ingots'!$C$6+CX74*'Ores &amp; Ingots'!$C$7+CY74*'Ores &amp; Ingots'!$C$8+CZ74*'Ores &amp; Ingots'!$C$9+DA74*'Ores &amp; Ingots'!$C$10+DB74*'Ores &amp; Ingots'!$C$11+DC74*'Ores &amp; Ingots'!$C$12</f>
        <v>#VALUE!</v>
      </c>
      <c r="DR74" s="133" t="e">
        <f>DD74*'Ores &amp; Ingots'!$B$3+DE74*'Ores &amp; Ingots'!$B$4+DF74*'Ores &amp; Ingots'!$B$5+DG74*'Ores &amp; Ingots'!$B$6+DH74*'Ores &amp; Ingots'!$B$7+DI74*'Ores &amp; Ingots'!$B$8+DJ74*'Ores &amp; Ingots'!$B$9+DK74*'Ores &amp; Ingots'!$B$10+DL74*'Ores &amp; Ingots'!$B$11+DM74*'Ores &amp; Ingots'!$B$12</f>
        <v>#VALUE!</v>
      </c>
      <c r="DS74" s="189" t="e">
        <f>CT74*Refining!$G$3+CU74*Refining!$G$4+CV74*Refining!$G$5+CW74*Refining!$G$6+CX74*Refining!$G$7+CY74*Refining!$G$8+CZ74*Refining!$G$9+DA74*Refining!$G$10+DB74*Refining!$G$11+DC74*Refining!$G$12</f>
        <v>#VALUE!</v>
      </c>
      <c r="DT74" s="189" t="e">
        <f t="shared" si="14"/>
        <v>#VALUE!</v>
      </c>
      <c r="DU74" s="192" t="e">
        <f t="shared" si="15"/>
        <v>#VALUE!</v>
      </c>
      <c r="DV74" s="185" t="e">
        <f t="shared" si="16"/>
        <v>#VALUE!</v>
      </c>
      <c r="DW74" s="194" t="e">
        <f t="shared" ref="DW74:DX74" si="300">DV74/60</f>
        <v>#VALUE!</v>
      </c>
      <c r="DX74" s="194" t="e">
        <f t="shared" si="300"/>
        <v>#VALUE!</v>
      </c>
      <c r="DY74" s="185" t="e">
        <f t="shared" si="18"/>
        <v>#VALUE!</v>
      </c>
      <c r="DZ74" s="194" t="e">
        <f t="shared" ref="DZ74:EA74" si="301">DY74/1000</f>
        <v>#VALUE!</v>
      </c>
      <c r="EA74" s="196" t="e">
        <f t="shared" si="301"/>
        <v>#VALUE!</v>
      </c>
      <c r="EB74" s="130" t="e">
        <f t="shared" si="20"/>
        <v>#VALUE!</v>
      </c>
      <c r="EC74" s="132" t="e">
        <f t="shared" si="21"/>
        <v>#VALUE!</v>
      </c>
      <c r="ED74" s="133">
        <v>1450</v>
      </c>
    </row>
    <row r="75" spans="1:134" ht="12.75" x14ac:dyDescent="0.2">
      <c r="A75" s="864"/>
      <c r="B75" s="135" t="s">
        <v>300</v>
      </c>
      <c r="C75" s="137" t="s">
        <v>156</v>
      </c>
      <c r="D75" s="137">
        <v>1</v>
      </c>
      <c r="E75" s="137">
        <v>1</v>
      </c>
      <c r="F75" s="137">
        <v>1</v>
      </c>
      <c r="G75" s="139">
        <f t="shared" si="0"/>
        <v>15.625</v>
      </c>
      <c r="H75" s="140">
        <v>5</v>
      </c>
      <c r="I75" s="140">
        <v>5</v>
      </c>
      <c r="J75" s="140">
        <f>H75/Main!$D$9</f>
        <v>1</v>
      </c>
      <c r="K75" s="140">
        <f>I75/Main!$D$10</f>
        <v>2.5</v>
      </c>
      <c r="L75" s="140">
        <f t="shared" si="1"/>
        <v>2.5</v>
      </c>
      <c r="M75" s="140">
        <v>1</v>
      </c>
      <c r="N75" s="143"/>
      <c r="O75" s="143"/>
      <c r="P75" s="145"/>
      <c r="Q75" s="143"/>
      <c r="R75" s="146"/>
      <c r="S75" s="143"/>
      <c r="T75" s="146"/>
      <c r="U75" s="198"/>
      <c r="V75" s="143"/>
      <c r="W75" s="362" t="s">
        <v>220</v>
      </c>
      <c r="X75" s="133">
        <v>2</v>
      </c>
      <c r="Y75" s="133">
        <v>0</v>
      </c>
      <c r="Z75" s="133">
        <v>0</v>
      </c>
      <c r="AA75" s="133">
        <v>0</v>
      </c>
      <c r="AB75" s="167">
        <v>6</v>
      </c>
      <c r="AC75" s="133">
        <v>0</v>
      </c>
      <c r="AD75" s="133">
        <v>0</v>
      </c>
      <c r="AE75" s="133">
        <v>0</v>
      </c>
      <c r="AF75" s="133">
        <v>0</v>
      </c>
      <c r="AG75" s="133">
        <v>0</v>
      </c>
      <c r="AH75" s="133">
        <v>0</v>
      </c>
      <c r="AI75" s="133">
        <v>0</v>
      </c>
      <c r="AJ75" s="133">
        <v>0</v>
      </c>
      <c r="AK75" s="133">
        <v>0</v>
      </c>
      <c r="AL75" s="133">
        <v>0</v>
      </c>
      <c r="AM75" s="133">
        <v>0</v>
      </c>
      <c r="AN75" s="133">
        <v>0</v>
      </c>
      <c r="AO75" s="133">
        <v>0</v>
      </c>
      <c r="AP75" s="133">
        <v>0</v>
      </c>
      <c r="AQ75" s="133">
        <v>0</v>
      </c>
      <c r="AR75" s="133">
        <v>0</v>
      </c>
      <c r="AS75" s="174">
        <f t="shared" ref="AS75:BM75" si="302">IF(X75 = 0, "", X75)</f>
        <v>2</v>
      </c>
      <c r="AT75" s="137" t="str">
        <f t="shared" si="302"/>
        <v/>
      </c>
      <c r="AU75" s="137" t="str">
        <f t="shared" si="302"/>
        <v/>
      </c>
      <c r="AV75" s="137" t="str">
        <f t="shared" si="302"/>
        <v/>
      </c>
      <c r="AW75" s="167">
        <f t="shared" si="302"/>
        <v>6</v>
      </c>
      <c r="AX75" s="137" t="str">
        <f t="shared" si="302"/>
        <v/>
      </c>
      <c r="AY75" s="137" t="str">
        <f t="shared" si="302"/>
        <v/>
      </c>
      <c r="AZ75" s="137" t="str">
        <f t="shared" si="302"/>
        <v/>
      </c>
      <c r="BA75" s="137" t="str">
        <f t="shared" si="302"/>
        <v/>
      </c>
      <c r="BB75" s="137" t="str">
        <f t="shared" si="302"/>
        <v/>
      </c>
      <c r="BC75" s="137" t="str">
        <f t="shared" si="302"/>
        <v/>
      </c>
      <c r="BD75" s="137" t="str">
        <f t="shared" si="302"/>
        <v/>
      </c>
      <c r="BE75" s="137" t="str">
        <f t="shared" si="302"/>
        <v/>
      </c>
      <c r="BF75" s="137" t="str">
        <f t="shared" si="302"/>
        <v/>
      </c>
      <c r="BG75" s="137" t="str">
        <f t="shared" si="302"/>
        <v/>
      </c>
      <c r="BH75" s="137" t="str">
        <f t="shared" si="302"/>
        <v/>
      </c>
      <c r="BI75" s="137" t="str">
        <f t="shared" si="302"/>
        <v/>
      </c>
      <c r="BJ75" s="137" t="str">
        <f t="shared" si="302"/>
        <v/>
      </c>
      <c r="BK75" s="137" t="str">
        <f t="shared" si="302"/>
        <v/>
      </c>
      <c r="BL75" s="137" t="str">
        <f t="shared" si="302"/>
        <v/>
      </c>
      <c r="BM75" s="169" t="str">
        <f t="shared" si="302"/>
        <v/>
      </c>
      <c r="BN75" s="174" t="e">
        <f>$AS75*Assembly!Z$4+$AT75*Assembly!Z$5+$AU75*Assembly!Z$6+$AV75*Assembly!Z$7+$AW75*Assembly!Z$8+$AX75*Assembly!Z$9+$AY75*Assembly!Z$10+$AZ75*Assembly!Z$11+$BA75*Assembly!Z$12+$BB75*Assembly!Z$13+$BC75*Assembly!Z$14+$BD75*Assembly!Z$15+$BE75*Assembly!Z$16+$BF75*Assembly!Z$17+$BG75*Assembly!Z$18+$BH75*Assembly!Z$19+$BI75*Assembly!Z$20+$BJ75*Assembly!Z$21+$BK75*Assembly!Z$22+$BL75*Assembly!Z$23+$BM75*Assembly!Z$24</f>
        <v>#VALUE!</v>
      </c>
      <c r="BO75" s="133" t="e">
        <f t="shared" si="3"/>
        <v>#VALUE!</v>
      </c>
      <c r="BP75" s="133"/>
      <c r="BQ75" s="133" t="e">
        <f>$AS75*Assembly!AD$4+$AT75*Assembly!AD$5+$AU75*Assembly!AD$6+$AV75*Assembly!AD$7+$AW75*Assembly!AD$8+$AX75*Assembly!AD$9+$AY75*Assembly!AD$10+$AZ75*Assembly!AD$11+$BA75*Assembly!AD$12+$BB75*Assembly!AD$13+$BC75*Assembly!AD$14+$BD75*Assembly!AD$15+$BE75*Assembly!AD$16+$BF75*Assembly!AD$17+$BG75*Assembly!AD$18+$BH75*Assembly!AD$19+$BI75*Assembly!AD$20+$BJ75*Assembly!AD$21+$BK75*Assembly!AD$22+$BL75*Assembly!AD$23+$BM75*Assembly!AD$24</f>
        <v>#VALUE!</v>
      </c>
      <c r="BR75" s="177" t="e">
        <f t="shared" si="4"/>
        <v>#VALUE!</v>
      </c>
      <c r="BS75" s="178" t="e">
        <f t="shared" si="5"/>
        <v>#VALUE!</v>
      </c>
      <c r="BT75" s="179" t="e">
        <f t="shared" si="6"/>
        <v>#VALUE!</v>
      </c>
      <c r="BU75" s="178" t="e">
        <f t="shared" si="7"/>
        <v>#VALUE!</v>
      </c>
      <c r="BV75" s="133" t="e">
        <f>$AS75*Assembly!Y$4+$AT75*Assembly!Y$5+$AU75*Assembly!Y$6+$AV75*Assembly!Y$7+$AW75*Assembly!Y$8+$AX75*Assembly!Y$9+$AY75*Assembly!Y$10+$AZ75*Assembly!Y$11+$BA75*Assembly!Y$12+$BB75*Assembly!Y$13+$BC75*Assembly!Y$14+$BD75*Assembly!Y$15+$BE75*Assembly!Y$16+$BF75*Assembly!Y$17+$BG75*Assembly!Y$18+$BH75*Assembly!Y$19+$BI75*Assembly!Y$20+$BJ75*Assembly!Y$21+$BK75*Assembly!Y$22+$BL75*Assembly!Y$23+$BM75*Assembly!Y$24</f>
        <v>#VALUE!</v>
      </c>
      <c r="BW75" s="133" t="e">
        <f t="shared" si="8"/>
        <v>#VALUE!</v>
      </c>
      <c r="BX75" s="130" t="e">
        <f t="shared" si="9"/>
        <v>#VALUE!</v>
      </c>
      <c r="BY75" s="183" t="e">
        <f>$AS75*Assembly!AC$4+$AT75*Assembly!AC$5+$AU75*Assembly!AC$6+$AV75*Assembly!AC$7+$AW75*Assembly!AC$8+$AX75*Assembly!AC$9+$AY75*Assembly!AC$10+$AZ75*Assembly!AC$11+$BA75*Assembly!AC$12+$BB75*Assembly!AC$13+$BC75*Assembly!AC$14+$BD75*Assembly!AC$15+$BE75*Assembly!AC$16+$BF75*Assembly!AC$17+$BG75*Assembly!AC$18+$BH75*Assembly!AC$19+$BI75*Assembly!AC$20+$BJ75*Assembly!AC$21+$BK75*Assembly!AC$22+$BL75*Assembly!AC$23+$BM75*Assembly!AC$24</f>
        <v>#VALUE!</v>
      </c>
      <c r="BZ75" s="145" t="e">
        <f>$AS75*Assembly!M$4+$AT75*Assembly!M$5+$AU75*Assembly!M$6+$AV75*Assembly!M$7+$AW75*Assembly!M$8+$AX75*Assembly!M$9+$AY75*Assembly!M$10+$AZ75*Assembly!M$11+$BA75*Assembly!M$12+$BB75*Assembly!M$13+$BC75*Assembly!M$14+$BD75*Assembly!M$15+$BE75*Assembly!M$16+$BF75*Assembly!M$17+$BG75*Assembly!M$18+$BH75*Assembly!M$19+$BI75*Assembly!M$20+$BJ75*Assembly!M$21+$BK75*Assembly!M$22+$BL75*Assembly!M$23+$BM75*Assembly!M$24</f>
        <v>#VALUE!</v>
      </c>
      <c r="CA75" s="145" t="e">
        <f>$AS75*Assembly!N$4+$AT75*Assembly!N$5+$AU75*Assembly!N$6+$AV75*Assembly!N$7+$AW75*Assembly!N$8+$AX75*Assembly!N$9+$AY75*Assembly!N$10+$AZ75*Assembly!N$11+$BA75*Assembly!N$12+$BB75*Assembly!N$13+$BC75*Assembly!N$14+$BD75*Assembly!N$15+$BE75*Assembly!N$16+$BF75*Assembly!N$17+$BG75*Assembly!N$18+$BH75*Assembly!N$19+$BI75*Assembly!N$20+$BJ75*Assembly!N$21+$BK75*Assembly!N$22+$BL75*Assembly!N$23+$BM75*Assembly!N$24</f>
        <v>#VALUE!</v>
      </c>
      <c r="CB75" s="145" t="e">
        <f>$AS75*Assembly!O$4+$AT75*Assembly!O$5+$AU75*Assembly!O$6+$AV75*Assembly!O$7+$AW75*Assembly!O$8+$AX75*Assembly!O$9+$AY75*Assembly!O$10+$AZ75*Assembly!O$11+$BA75*Assembly!O$12+$BB75*Assembly!O$13+$BC75*Assembly!O$14+$BD75*Assembly!O$15+$BE75*Assembly!O$16+$BF75*Assembly!O$17+$BG75*Assembly!O$18+$BH75*Assembly!O$19+$BI75*Assembly!O$20+$BJ75*Assembly!O$21+$BK75*Assembly!O$22+$BL75*Assembly!O$23+$BM75*Assembly!O$24</f>
        <v>#VALUE!</v>
      </c>
      <c r="CC75" s="140" t="e">
        <f>$AS75*Assembly!P$4+$AT75*Assembly!P$5+$AU75*Assembly!P$6+$AV75*Assembly!P$7+$AW75*Assembly!P$8+$AX75*Assembly!P$9+$AY75*Assembly!P$10+$AZ75*Assembly!P$11+$BA75*Assembly!P$12+$BB75*Assembly!P$13+$BC75*Assembly!P$14+$BD75*Assembly!P$15+$BE75*Assembly!P$16+$BF75*Assembly!P$17+$BG75*Assembly!P$18+$BH75*Assembly!P$19+$BI75*Assembly!P$20+$BJ75*Assembly!P$21+$BK75*Assembly!P$22+$BL75*Assembly!P$23+$BM75*Assembly!P$24</f>
        <v>#VALUE!</v>
      </c>
      <c r="CD75" s="140" t="e">
        <f>$AS75*Assembly!Q$4+$AT75*Assembly!Q$5+$AU75*Assembly!Q$6+$AV75*Assembly!Q$7+$AW75*Assembly!Q$8+$AX75*Assembly!Q$9+$AY75*Assembly!Q$10+$AZ75*Assembly!Q$11+$BA75*Assembly!Q$12+$BB75*Assembly!Q$13+$BC75*Assembly!Q$14+$BD75*Assembly!Q$15+$BE75*Assembly!Q$16+$BF75*Assembly!Q$17+$BG75*Assembly!Q$18+$BH75*Assembly!Q$19+$BI75*Assembly!Q$20+$BJ75*Assembly!Q$21+$BK75*Assembly!Q$22+$BL75*Assembly!Q$23+$BM75*Assembly!Q$24</f>
        <v>#VALUE!</v>
      </c>
      <c r="CE75" s="145" t="e">
        <f>$AS75*Assembly!R$4+$AT75*Assembly!R$5+$AU75*Assembly!R$6+$AV75*Assembly!R$7+$AW75*Assembly!R$8+$AX75*Assembly!R$9+$AY75*Assembly!R$10+$AZ75*Assembly!R$11+$BA75*Assembly!R$12+$BB75*Assembly!R$13+$BC75*Assembly!R$14+$BD75*Assembly!R$15+$BE75*Assembly!R$16+$BF75*Assembly!R$17+$BG75*Assembly!R$18+$BH75*Assembly!R$19+$BI75*Assembly!R$20+$BJ75*Assembly!R$21+$BK75*Assembly!R$22+$BL75*Assembly!R$23+$BM75*Assembly!R$24</f>
        <v>#VALUE!</v>
      </c>
      <c r="CF75" s="140" t="e">
        <f>$AS75*Assembly!S$4+$AT75*Assembly!S$5+$AU75*Assembly!S$6+$AV75*Assembly!S$7+$AW75*Assembly!S$8+$AX75*Assembly!S$9+$AY75*Assembly!S$10+$AZ75*Assembly!S$11+$BA75*Assembly!S$12+$BB75*Assembly!S$13+$BC75*Assembly!S$14+$BD75*Assembly!S$15+$BE75*Assembly!S$16+$BF75*Assembly!S$17+$BG75*Assembly!S$18+$BH75*Assembly!S$19+$BI75*Assembly!S$20+$BJ75*Assembly!S$21+$BK75*Assembly!S$22+$BL75*Assembly!S$23+$BM75*Assembly!S$24</f>
        <v>#VALUE!</v>
      </c>
      <c r="CG75" s="140" t="e">
        <f>$AS75*Assembly!T$4+$AT75*Assembly!T$5+$AU75*Assembly!T$6+$AV75*Assembly!T$7+$AW75*Assembly!T$8+$AX75*Assembly!T$9+$AY75*Assembly!T$10+$AZ75*Assembly!T$11+$BA75*Assembly!T$12+$BB75*Assembly!T$13+$BC75*Assembly!T$14+$BD75*Assembly!T$15+$BE75*Assembly!T$16+$BF75*Assembly!T$17+$BG75*Assembly!T$18+$BH75*Assembly!T$19+$BI75*Assembly!T$20+$BJ75*Assembly!T$21+$BK75*Assembly!T$22+$BL75*Assembly!T$23+$BM75*Assembly!T$24</f>
        <v>#VALUE!</v>
      </c>
      <c r="CH75" s="140" t="e">
        <f>$AS75*Assembly!U$4+$AT75*Assembly!U$5+$AU75*Assembly!U$6+$AV75*Assembly!U$7+$AW75*Assembly!U$8+$AX75*Assembly!U$9+$AY75*Assembly!U$10+$AZ75*Assembly!U$11+$BA75*Assembly!U$12+$BB75*Assembly!U$13+$BC75*Assembly!U$14+$BD75*Assembly!U$15+$BE75*Assembly!U$16+$BF75*Assembly!U$17+$BG75*Assembly!U$18+$BH75*Assembly!U$19+$BI75*Assembly!U$20+$BJ75*Assembly!U$21+$BK75*Assembly!U$22+$BL75*Assembly!U$23+$BM75*Assembly!U$24</f>
        <v>#VALUE!</v>
      </c>
      <c r="CI75" s="145" t="e">
        <f>$AS75*Assembly!V$4+$AT75*Assembly!V$5+$AU75*Assembly!V$6+$AV75*Assembly!V$7+$AW75*Assembly!V$8+$AX75*Assembly!V$9+$AY75*Assembly!V$10+$AZ75*Assembly!V$11+$BA75*Assembly!V$12+$BB75*Assembly!V$13+$BC75*Assembly!V$14+$BD75*Assembly!V$15+$BE75*Assembly!V$16+$BF75*Assembly!V$17+$BG75*Assembly!V$18+$BH75*Assembly!V$19+$BI75*Assembly!V$20+$BJ75*Assembly!V$21+$BK75*Assembly!V$22+$BL75*Assembly!V$23+$BM75*Assembly!V$24</f>
        <v>#VALUE!</v>
      </c>
      <c r="CJ75" s="145" t="e">
        <f>BZ75*Refining!$F$3</f>
        <v>#VALUE!</v>
      </c>
      <c r="CK75" s="145" t="e">
        <f>CA75*Refining!$F$4</f>
        <v>#VALUE!</v>
      </c>
      <c r="CL75" s="145" t="e">
        <f>CB75*Refining!$F$5</f>
        <v>#VALUE!</v>
      </c>
      <c r="CM75" s="145" t="e">
        <f>CC75*Refining!$F$6</f>
        <v>#VALUE!</v>
      </c>
      <c r="CN75" s="145" t="e">
        <f>CD75*Refining!$F$7</f>
        <v>#VALUE!</v>
      </c>
      <c r="CO75" s="145" t="e">
        <f>CE75*Refining!$F$8</f>
        <v>#VALUE!</v>
      </c>
      <c r="CP75" s="145" t="e">
        <f>CF75*Refining!$F$9</f>
        <v>#VALUE!</v>
      </c>
      <c r="CQ75" s="145" t="e">
        <f>CG75*Refining!$F$10</f>
        <v>#VALUE!</v>
      </c>
      <c r="CR75" s="145" t="e">
        <f>CH75*Refining!$F$11</f>
        <v>#VALUE!</v>
      </c>
      <c r="CS75" s="145" t="e">
        <f>CI75*Refining!$F$12</f>
        <v>#VALUE!</v>
      </c>
      <c r="CT75" s="185" t="e">
        <f t="shared" ref="CT75:DM75" si="303">IF(BZ75 = 0, "", BZ75)</f>
        <v>#VALUE!</v>
      </c>
      <c r="CU75" s="186" t="e">
        <f t="shared" si="303"/>
        <v>#VALUE!</v>
      </c>
      <c r="CV75" s="186" t="e">
        <f t="shared" si="303"/>
        <v>#VALUE!</v>
      </c>
      <c r="CW75" s="186" t="e">
        <f t="shared" si="303"/>
        <v>#VALUE!</v>
      </c>
      <c r="CX75" s="186" t="e">
        <f t="shared" si="303"/>
        <v>#VALUE!</v>
      </c>
      <c r="CY75" s="186" t="e">
        <f t="shared" si="303"/>
        <v>#VALUE!</v>
      </c>
      <c r="CZ75" s="186" t="e">
        <f t="shared" si="303"/>
        <v>#VALUE!</v>
      </c>
      <c r="DA75" s="186" t="e">
        <f t="shared" si="303"/>
        <v>#VALUE!</v>
      </c>
      <c r="DB75" s="186" t="e">
        <f t="shared" si="303"/>
        <v>#VALUE!</v>
      </c>
      <c r="DC75" s="187" t="e">
        <f t="shared" si="303"/>
        <v>#VALUE!</v>
      </c>
      <c r="DD75" s="185" t="e">
        <f t="shared" si="303"/>
        <v>#VALUE!</v>
      </c>
      <c r="DE75" s="186" t="e">
        <f t="shared" si="303"/>
        <v>#VALUE!</v>
      </c>
      <c r="DF75" s="186" t="e">
        <f t="shared" si="303"/>
        <v>#VALUE!</v>
      </c>
      <c r="DG75" s="186" t="e">
        <f t="shared" si="303"/>
        <v>#VALUE!</v>
      </c>
      <c r="DH75" s="211" t="e">
        <f t="shared" si="303"/>
        <v>#VALUE!</v>
      </c>
      <c r="DI75" s="186" t="e">
        <f t="shared" si="303"/>
        <v>#VALUE!</v>
      </c>
      <c r="DJ75" s="186" t="e">
        <f t="shared" si="303"/>
        <v>#VALUE!</v>
      </c>
      <c r="DK75" s="186" t="e">
        <f t="shared" si="303"/>
        <v>#VALUE!</v>
      </c>
      <c r="DL75" s="186" t="e">
        <f t="shared" si="303"/>
        <v>#VALUE!</v>
      </c>
      <c r="DM75" s="187" t="e">
        <f t="shared" si="303"/>
        <v>#VALUE!</v>
      </c>
      <c r="DN75" s="185" t="e">
        <f t="shared" si="11"/>
        <v>#VALUE!</v>
      </c>
      <c r="DO75" s="189" t="e">
        <f t="shared" si="12"/>
        <v>#VALUE!</v>
      </c>
      <c r="DP75" s="120" t="e">
        <f t="shared" si="13"/>
        <v>#VALUE!</v>
      </c>
      <c r="DQ75" s="133" t="e">
        <f>CT75*'Ores &amp; Ingots'!$C$3+CU75*'Ores &amp; Ingots'!$C$4+CV75*'Ores &amp; Ingots'!$C$5+CW75*'Ores &amp; Ingots'!$C$6+CX75*'Ores &amp; Ingots'!$C$7+CY75*'Ores &amp; Ingots'!$C$8+CZ75*'Ores &amp; Ingots'!$C$9+DA75*'Ores &amp; Ingots'!$C$10+DB75*'Ores &amp; Ingots'!$C$11+DC75*'Ores &amp; Ingots'!$C$12</f>
        <v>#VALUE!</v>
      </c>
      <c r="DR75" s="133" t="e">
        <f>DD75*'Ores &amp; Ingots'!$B$3+DE75*'Ores &amp; Ingots'!$B$4+DF75*'Ores &amp; Ingots'!$B$5+DG75*'Ores &amp; Ingots'!$B$6+DH75*'Ores &amp; Ingots'!$B$7+DI75*'Ores &amp; Ingots'!$B$8+DJ75*'Ores &amp; Ingots'!$B$9+DK75*'Ores &amp; Ingots'!$B$10+DL75*'Ores &amp; Ingots'!$B$11+DM75*'Ores &amp; Ingots'!$B$12</f>
        <v>#VALUE!</v>
      </c>
      <c r="DS75" s="189" t="e">
        <f>CT75*Refining!$G$3+CU75*Refining!$G$4+CV75*Refining!$G$5+CW75*Refining!$G$6+CX75*Refining!$G$7+CY75*Refining!$G$8+CZ75*Refining!$G$9+DA75*Refining!$G$10+DB75*Refining!$G$11+DC75*Refining!$G$12</f>
        <v>#VALUE!</v>
      </c>
      <c r="DT75" s="189" t="e">
        <f t="shared" si="14"/>
        <v>#VALUE!</v>
      </c>
      <c r="DU75" s="192" t="e">
        <f t="shared" si="15"/>
        <v>#VALUE!</v>
      </c>
      <c r="DV75" s="185" t="e">
        <f t="shared" si="16"/>
        <v>#VALUE!</v>
      </c>
      <c r="DW75" s="194" t="e">
        <f t="shared" ref="DW75:DX75" si="304">DV75/60</f>
        <v>#VALUE!</v>
      </c>
      <c r="DX75" s="194" t="e">
        <f t="shared" si="304"/>
        <v>#VALUE!</v>
      </c>
      <c r="DY75" s="185" t="e">
        <f t="shared" si="18"/>
        <v>#VALUE!</v>
      </c>
      <c r="DZ75" s="194" t="e">
        <f t="shared" ref="DZ75:EA75" si="305">DY75/1000</f>
        <v>#VALUE!</v>
      </c>
      <c r="EA75" s="196" t="e">
        <f t="shared" si="305"/>
        <v>#VALUE!</v>
      </c>
      <c r="EB75" s="130" t="e">
        <f t="shared" si="20"/>
        <v>#VALUE!</v>
      </c>
      <c r="EC75" s="132" t="e">
        <f t="shared" si="21"/>
        <v>#VALUE!</v>
      </c>
      <c r="ED75" s="133">
        <v>742</v>
      </c>
    </row>
    <row r="76" spans="1:134" ht="12.75" x14ac:dyDescent="0.2">
      <c r="A76" s="864"/>
      <c r="B76" s="135" t="s">
        <v>301</v>
      </c>
      <c r="C76" s="137" t="s">
        <v>156</v>
      </c>
      <c r="D76" s="137">
        <v>1</v>
      </c>
      <c r="E76" s="137">
        <v>1</v>
      </c>
      <c r="F76" s="137">
        <v>1</v>
      </c>
      <c r="G76" s="154">
        <f t="shared" si="0"/>
        <v>15.625</v>
      </c>
      <c r="H76" s="156">
        <v>10</v>
      </c>
      <c r="I76" s="156">
        <v>10</v>
      </c>
      <c r="J76" s="156">
        <f>H76/Main!$D$9</f>
        <v>2</v>
      </c>
      <c r="K76" s="156">
        <f>I76/Main!$D$10</f>
        <v>5</v>
      </c>
      <c r="L76" s="156">
        <f t="shared" si="1"/>
        <v>2.5</v>
      </c>
      <c r="M76" s="156">
        <v>1</v>
      </c>
      <c r="N76" s="159"/>
      <c r="O76" s="159"/>
      <c r="P76" s="164"/>
      <c r="Q76" s="159"/>
      <c r="R76" s="166"/>
      <c r="S76" s="159"/>
      <c r="T76" s="166"/>
      <c r="U76" s="170"/>
      <c r="V76" s="159"/>
      <c r="W76" s="364" t="s">
        <v>220</v>
      </c>
      <c r="X76" s="133">
        <v>0</v>
      </c>
      <c r="Y76" s="133">
        <v>12</v>
      </c>
      <c r="Z76" s="133">
        <v>4</v>
      </c>
      <c r="AA76" s="133">
        <v>0</v>
      </c>
      <c r="AB76" s="167">
        <v>8</v>
      </c>
      <c r="AC76" s="133">
        <v>0</v>
      </c>
      <c r="AD76" s="133">
        <v>0</v>
      </c>
      <c r="AE76" s="133">
        <v>0</v>
      </c>
      <c r="AF76" s="133">
        <v>0</v>
      </c>
      <c r="AG76" s="133">
        <v>0</v>
      </c>
      <c r="AH76" s="133">
        <v>0</v>
      </c>
      <c r="AI76" s="133">
        <v>0</v>
      </c>
      <c r="AJ76" s="133">
        <v>0</v>
      </c>
      <c r="AK76" s="133">
        <v>0</v>
      </c>
      <c r="AL76" s="133">
        <v>0</v>
      </c>
      <c r="AM76" s="133">
        <v>0</v>
      </c>
      <c r="AN76" s="133">
        <v>0</v>
      </c>
      <c r="AO76" s="133">
        <v>0</v>
      </c>
      <c r="AP76" s="133">
        <v>0</v>
      </c>
      <c r="AQ76" s="133">
        <v>0</v>
      </c>
      <c r="AR76" s="133">
        <v>0</v>
      </c>
      <c r="AS76" s="161" t="str">
        <f t="shared" ref="AS76:BM76" si="306">IF(X76 = 0, "", X76)</f>
        <v/>
      </c>
      <c r="AT76" s="133">
        <f t="shared" si="306"/>
        <v>12</v>
      </c>
      <c r="AU76" s="133">
        <f t="shared" si="306"/>
        <v>4</v>
      </c>
      <c r="AV76" s="137" t="str">
        <f t="shared" si="306"/>
        <v/>
      </c>
      <c r="AW76" s="167">
        <f t="shared" si="306"/>
        <v>8</v>
      </c>
      <c r="AX76" s="137" t="str">
        <f t="shared" si="306"/>
        <v/>
      </c>
      <c r="AY76" s="137" t="str">
        <f t="shared" si="306"/>
        <v/>
      </c>
      <c r="AZ76" s="137" t="str">
        <f t="shared" si="306"/>
        <v/>
      </c>
      <c r="BA76" s="137" t="str">
        <f t="shared" si="306"/>
        <v/>
      </c>
      <c r="BB76" s="137" t="str">
        <f t="shared" si="306"/>
        <v/>
      </c>
      <c r="BC76" s="137" t="str">
        <f t="shared" si="306"/>
        <v/>
      </c>
      <c r="BD76" s="137" t="str">
        <f t="shared" si="306"/>
        <v/>
      </c>
      <c r="BE76" s="137" t="str">
        <f t="shared" si="306"/>
        <v/>
      </c>
      <c r="BF76" s="137" t="str">
        <f t="shared" si="306"/>
        <v/>
      </c>
      <c r="BG76" s="137" t="str">
        <f t="shared" si="306"/>
        <v/>
      </c>
      <c r="BH76" s="137" t="str">
        <f t="shared" si="306"/>
        <v/>
      </c>
      <c r="BI76" s="137" t="str">
        <f t="shared" si="306"/>
        <v/>
      </c>
      <c r="BJ76" s="137" t="str">
        <f t="shared" si="306"/>
        <v/>
      </c>
      <c r="BK76" s="137" t="str">
        <f t="shared" si="306"/>
        <v/>
      </c>
      <c r="BL76" s="137" t="str">
        <f t="shared" si="306"/>
        <v/>
      </c>
      <c r="BM76" s="169" t="str">
        <f t="shared" si="306"/>
        <v/>
      </c>
      <c r="BN76" s="174" t="e">
        <f>$AS76*Assembly!Z$4+$AT76*Assembly!Z$5+$AU76*Assembly!Z$6+$AV76*Assembly!Z$7+$AW76*Assembly!Z$8+$AX76*Assembly!Z$9+$AY76*Assembly!Z$10+$AZ76*Assembly!Z$11+$BA76*Assembly!Z$12+$BB76*Assembly!Z$13+$BC76*Assembly!Z$14+$BD76*Assembly!Z$15+$BE76*Assembly!Z$16+$BF76*Assembly!Z$17+$BG76*Assembly!Z$18+$BH76*Assembly!Z$19+$BI76*Assembly!Z$20+$BJ76*Assembly!Z$21+$BK76*Assembly!Z$22+$BL76*Assembly!Z$23+$BM76*Assembly!Z$24</f>
        <v>#VALUE!</v>
      </c>
      <c r="BO76" s="133" t="e">
        <f t="shared" si="3"/>
        <v>#VALUE!</v>
      </c>
      <c r="BP76" s="133"/>
      <c r="BQ76" s="133" t="e">
        <f>$AS76*Assembly!AD$4+$AT76*Assembly!AD$5+$AU76*Assembly!AD$6+$AV76*Assembly!AD$7+$AW76*Assembly!AD$8+$AX76*Assembly!AD$9+$AY76*Assembly!AD$10+$AZ76*Assembly!AD$11+$BA76*Assembly!AD$12+$BB76*Assembly!AD$13+$BC76*Assembly!AD$14+$BD76*Assembly!AD$15+$BE76*Assembly!AD$16+$BF76*Assembly!AD$17+$BG76*Assembly!AD$18+$BH76*Assembly!AD$19+$BI76*Assembly!AD$20+$BJ76*Assembly!AD$21+$BK76*Assembly!AD$22+$BL76*Assembly!AD$23+$BM76*Assembly!AD$24</f>
        <v>#VALUE!</v>
      </c>
      <c r="BR76" s="177" t="e">
        <f t="shared" si="4"/>
        <v>#VALUE!</v>
      </c>
      <c r="BS76" s="178" t="e">
        <f t="shared" si="5"/>
        <v>#VALUE!</v>
      </c>
      <c r="BT76" s="179" t="e">
        <f t="shared" si="6"/>
        <v>#VALUE!</v>
      </c>
      <c r="BU76" s="178" t="e">
        <f t="shared" si="7"/>
        <v>#VALUE!</v>
      </c>
      <c r="BV76" s="133" t="e">
        <f>$AS76*Assembly!Y$4+$AT76*Assembly!Y$5+$AU76*Assembly!Y$6+$AV76*Assembly!Y$7+$AW76*Assembly!Y$8+$AX76*Assembly!Y$9+$AY76*Assembly!Y$10+$AZ76*Assembly!Y$11+$BA76*Assembly!Y$12+$BB76*Assembly!Y$13+$BC76*Assembly!Y$14+$BD76*Assembly!Y$15+$BE76*Assembly!Y$16+$BF76*Assembly!Y$17+$BG76*Assembly!Y$18+$BH76*Assembly!Y$19+$BI76*Assembly!Y$20+$BJ76*Assembly!Y$21+$BK76*Assembly!Y$22+$BL76*Assembly!Y$23+$BM76*Assembly!Y$24</f>
        <v>#VALUE!</v>
      </c>
      <c r="BW76" s="133" t="e">
        <f t="shared" si="8"/>
        <v>#VALUE!</v>
      </c>
      <c r="BX76" s="130" t="e">
        <f t="shared" si="9"/>
        <v>#VALUE!</v>
      </c>
      <c r="BY76" s="183" t="e">
        <f>$AS76*Assembly!AC$4+$AT76*Assembly!AC$5+$AU76*Assembly!AC$6+$AV76*Assembly!AC$7+$AW76*Assembly!AC$8+$AX76*Assembly!AC$9+$AY76*Assembly!AC$10+$AZ76*Assembly!AC$11+$BA76*Assembly!AC$12+$BB76*Assembly!AC$13+$BC76*Assembly!AC$14+$BD76*Assembly!AC$15+$BE76*Assembly!AC$16+$BF76*Assembly!AC$17+$BG76*Assembly!AC$18+$BH76*Assembly!AC$19+$BI76*Assembly!AC$20+$BJ76*Assembly!AC$21+$BK76*Assembly!AC$22+$BL76*Assembly!AC$23+$BM76*Assembly!AC$24</f>
        <v>#VALUE!</v>
      </c>
      <c r="BZ76" s="164" t="e">
        <f>$AS76*Assembly!M$4+$AT76*Assembly!M$5+$AU76*Assembly!M$6+$AV76*Assembly!M$7+$AW76*Assembly!M$8+$AX76*Assembly!M$9+$AY76*Assembly!M$10+$AZ76*Assembly!M$11+$BA76*Assembly!M$12+$BB76*Assembly!M$13+$BC76*Assembly!M$14+$BD76*Assembly!M$15+$BE76*Assembly!M$16+$BF76*Assembly!M$17+$BG76*Assembly!M$18+$BH76*Assembly!M$19+$BI76*Assembly!M$20+$BJ76*Assembly!M$21+$BK76*Assembly!M$22+$BL76*Assembly!M$23+$BM76*Assembly!M$24</f>
        <v>#VALUE!</v>
      </c>
      <c r="CA76" s="164" t="e">
        <f>$AS76*Assembly!N$4+$AT76*Assembly!N$5+$AU76*Assembly!N$6+$AV76*Assembly!N$7+$AW76*Assembly!N$8+$AX76*Assembly!N$9+$AY76*Assembly!N$10+$AZ76*Assembly!N$11+$BA76*Assembly!N$12+$BB76*Assembly!N$13+$BC76*Assembly!N$14+$BD76*Assembly!N$15+$BE76*Assembly!N$16+$BF76*Assembly!N$17+$BG76*Assembly!N$18+$BH76*Assembly!N$19+$BI76*Assembly!N$20+$BJ76*Assembly!N$21+$BK76*Assembly!N$22+$BL76*Assembly!N$23+$BM76*Assembly!N$24</f>
        <v>#VALUE!</v>
      </c>
      <c r="CB76" s="164" t="e">
        <f>$AS76*Assembly!O$4+$AT76*Assembly!O$5+$AU76*Assembly!O$6+$AV76*Assembly!O$7+$AW76*Assembly!O$8+$AX76*Assembly!O$9+$AY76*Assembly!O$10+$AZ76*Assembly!O$11+$BA76*Assembly!O$12+$BB76*Assembly!O$13+$BC76*Assembly!O$14+$BD76*Assembly!O$15+$BE76*Assembly!O$16+$BF76*Assembly!O$17+$BG76*Assembly!O$18+$BH76*Assembly!O$19+$BI76*Assembly!O$20+$BJ76*Assembly!O$21+$BK76*Assembly!O$22+$BL76*Assembly!O$23+$BM76*Assembly!O$24</f>
        <v>#VALUE!</v>
      </c>
      <c r="CC76" s="156" t="e">
        <f>$AS76*Assembly!P$4+$AT76*Assembly!P$5+$AU76*Assembly!P$6+$AV76*Assembly!P$7+$AW76*Assembly!P$8+$AX76*Assembly!P$9+$AY76*Assembly!P$10+$AZ76*Assembly!P$11+$BA76*Assembly!P$12+$BB76*Assembly!P$13+$BC76*Assembly!P$14+$BD76*Assembly!P$15+$BE76*Assembly!P$16+$BF76*Assembly!P$17+$BG76*Assembly!P$18+$BH76*Assembly!P$19+$BI76*Assembly!P$20+$BJ76*Assembly!P$21+$BK76*Assembly!P$22+$BL76*Assembly!P$23+$BM76*Assembly!P$24</f>
        <v>#VALUE!</v>
      </c>
      <c r="CD76" s="156" t="e">
        <f>$AS76*Assembly!Q$4+$AT76*Assembly!Q$5+$AU76*Assembly!Q$6+$AV76*Assembly!Q$7+$AW76*Assembly!Q$8+$AX76*Assembly!Q$9+$AY76*Assembly!Q$10+$AZ76*Assembly!Q$11+$BA76*Assembly!Q$12+$BB76*Assembly!Q$13+$BC76*Assembly!Q$14+$BD76*Assembly!Q$15+$BE76*Assembly!Q$16+$BF76*Assembly!Q$17+$BG76*Assembly!Q$18+$BH76*Assembly!Q$19+$BI76*Assembly!Q$20+$BJ76*Assembly!Q$21+$BK76*Assembly!Q$22+$BL76*Assembly!Q$23+$BM76*Assembly!Q$24</f>
        <v>#VALUE!</v>
      </c>
      <c r="CE76" s="164" t="e">
        <f>$AS76*Assembly!R$4+$AT76*Assembly!R$5+$AU76*Assembly!R$6+$AV76*Assembly!R$7+$AW76*Assembly!R$8+$AX76*Assembly!R$9+$AY76*Assembly!R$10+$AZ76*Assembly!R$11+$BA76*Assembly!R$12+$BB76*Assembly!R$13+$BC76*Assembly!R$14+$BD76*Assembly!R$15+$BE76*Assembly!R$16+$BF76*Assembly!R$17+$BG76*Assembly!R$18+$BH76*Assembly!R$19+$BI76*Assembly!R$20+$BJ76*Assembly!R$21+$BK76*Assembly!R$22+$BL76*Assembly!R$23+$BM76*Assembly!R$24</f>
        <v>#VALUE!</v>
      </c>
      <c r="CF76" s="156" t="e">
        <f>$AS76*Assembly!S$4+$AT76*Assembly!S$5+$AU76*Assembly!S$6+$AV76*Assembly!S$7+$AW76*Assembly!S$8+$AX76*Assembly!S$9+$AY76*Assembly!S$10+$AZ76*Assembly!S$11+$BA76*Assembly!S$12+$BB76*Assembly!S$13+$BC76*Assembly!S$14+$BD76*Assembly!S$15+$BE76*Assembly!S$16+$BF76*Assembly!S$17+$BG76*Assembly!S$18+$BH76*Assembly!S$19+$BI76*Assembly!S$20+$BJ76*Assembly!S$21+$BK76*Assembly!S$22+$BL76*Assembly!S$23+$BM76*Assembly!S$24</f>
        <v>#VALUE!</v>
      </c>
      <c r="CG76" s="156" t="e">
        <f>$AS76*Assembly!T$4+$AT76*Assembly!T$5+$AU76*Assembly!T$6+$AV76*Assembly!T$7+$AW76*Assembly!T$8+$AX76*Assembly!T$9+$AY76*Assembly!T$10+$AZ76*Assembly!T$11+$BA76*Assembly!T$12+$BB76*Assembly!T$13+$BC76*Assembly!T$14+$BD76*Assembly!T$15+$BE76*Assembly!T$16+$BF76*Assembly!T$17+$BG76*Assembly!T$18+$BH76*Assembly!T$19+$BI76*Assembly!T$20+$BJ76*Assembly!T$21+$BK76*Assembly!T$22+$BL76*Assembly!T$23+$BM76*Assembly!T$24</f>
        <v>#VALUE!</v>
      </c>
      <c r="CH76" s="156" t="e">
        <f>$AS76*Assembly!U$4+$AT76*Assembly!U$5+$AU76*Assembly!U$6+$AV76*Assembly!U$7+$AW76*Assembly!U$8+$AX76*Assembly!U$9+$AY76*Assembly!U$10+$AZ76*Assembly!U$11+$BA76*Assembly!U$12+$BB76*Assembly!U$13+$BC76*Assembly!U$14+$BD76*Assembly!U$15+$BE76*Assembly!U$16+$BF76*Assembly!U$17+$BG76*Assembly!U$18+$BH76*Assembly!U$19+$BI76*Assembly!U$20+$BJ76*Assembly!U$21+$BK76*Assembly!U$22+$BL76*Assembly!U$23+$BM76*Assembly!U$24</f>
        <v>#VALUE!</v>
      </c>
      <c r="CI76" s="164" t="e">
        <f>$AS76*Assembly!V$4+$AT76*Assembly!V$5+$AU76*Assembly!V$6+$AV76*Assembly!V$7+$AW76*Assembly!V$8+$AX76*Assembly!V$9+$AY76*Assembly!V$10+$AZ76*Assembly!V$11+$BA76*Assembly!V$12+$BB76*Assembly!V$13+$BC76*Assembly!V$14+$BD76*Assembly!V$15+$BE76*Assembly!V$16+$BF76*Assembly!V$17+$BG76*Assembly!V$18+$BH76*Assembly!V$19+$BI76*Assembly!V$20+$BJ76*Assembly!V$21+$BK76*Assembly!V$22+$BL76*Assembly!V$23+$BM76*Assembly!V$24</f>
        <v>#VALUE!</v>
      </c>
      <c r="CJ76" s="164" t="e">
        <f>BZ76*Refining!$F$3</f>
        <v>#VALUE!</v>
      </c>
      <c r="CK76" s="164" t="e">
        <f>CA76*Refining!$F$4</f>
        <v>#VALUE!</v>
      </c>
      <c r="CL76" s="164" t="e">
        <f>CB76*Refining!$F$5</f>
        <v>#VALUE!</v>
      </c>
      <c r="CM76" s="164" t="e">
        <f>CC76*Refining!$F$6</f>
        <v>#VALUE!</v>
      </c>
      <c r="CN76" s="164" t="e">
        <f>CD76*Refining!$F$7</f>
        <v>#VALUE!</v>
      </c>
      <c r="CO76" s="164" t="e">
        <f>CE76*Refining!$F$8</f>
        <v>#VALUE!</v>
      </c>
      <c r="CP76" s="164" t="e">
        <f>CF76*Refining!$F$9</f>
        <v>#VALUE!</v>
      </c>
      <c r="CQ76" s="164" t="e">
        <f>CG76*Refining!$F$10</f>
        <v>#VALUE!</v>
      </c>
      <c r="CR76" s="164" t="e">
        <f>CH76*Refining!$F$11</f>
        <v>#VALUE!</v>
      </c>
      <c r="CS76" s="164" t="e">
        <f>CI76*Refining!$F$12</f>
        <v>#VALUE!</v>
      </c>
      <c r="CT76" s="185" t="e">
        <f t="shared" ref="CT76:DM76" si="307">IF(BZ76 = 0, "", BZ76)</f>
        <v>#VALUE!</v>
      </c>
      <c r="CU76" s="186" t="e">
        <f t="shared" si="307"/>
        <v>#VALUE!</v>
      </c>
      <c r="CV76" s="186" t="e">
        <f t="shared" si="307"/>
        <v>#VALUE!</v>
      </c>
      <c r="CW76" s="186" t="e">
        <f t="shared" si="307"/>
        <v>#VALUE!</v>
      </c>
      <c r="CX76" s="186" t="e">
        <f t="shared" si="307"/>
        <v>#VALUE!</v>
      </c>
      <c r="CY76" s="186" t="e">
        <f t="shared" si="307"/>
        <v>#VALUE!</v>
      </c>
      <c r="CZ76" s="186" t="e">
        <f t="shared" si="307"/>
        <v>#VALUE!</v>
      </c>
      <c r="DA76" s="186" t="e">
        <f t="shared" si="307"/>
        <v>#VALUE!</v>
      </c>
      <c r="DB76" s="186" t="e">
        <f t="shared" si="307"/>
        <v>#VALUE!</v>
      </c>
      <c r="DC76" s="187" t="e">
        <f t="shared" si="307"/>
        <v>#VALUE!</v>
      </c>
      <c r="DD76" s="185" t="e">
        <f t="shared" si="307"/>
        <v>#VALUE!</v>
      </c>
      <c r="DE76" s="186" t="e">
        <f t="shared" si="307"/>
        <v>#VALUE!</v>
      </c>
      <c r="DF76" s="186" t="e">
        <f t="shared" si="307"/>
        <v>#VALUE!</v>
      </c>
      <c r="DG76" s="186" t="e">
        <f t="shared" si="307"/>
        <v>#VALUE!</v>
      </c>
      <c r="DH76" s="211" t="e">
        <f t="shared" si="307"/>
        <v>#VALUE!</v>
      </c>
      <c r="DI76" s="186" t="e">
        <f t="shared" si="307"/>
        <v>#VALUE!</v>
      </c>
      <c r="DJ76" s="186" t="e">
        <f t="shared" si="307"/>
        <v>#VALUE!</v>
      </c>
      <c r="DK76" s="186" t="e">
        <f t="shared" si="307"/>
        <v>#VALUE!</v>
      </c>
      <c r="DL76" s="186" t="e">
        <f t="shared" si="307"/>
        <v>#VALUE!</v>
      </c>
      <c r="DM76" s="187" t="e">
        <f t="shared" si="307"/>
        <v>#VALUE!</v>
      </c>
      <c r="DN76" s="185" t="e">
        <f t="shared" si="11"/>
        <v>#VALUE!</v>
      </c>
      <c r="DO76" s="189" t="e">
        <f t="shared" si="12"/>
        <v>#VALUE!</v>
      </c>
      <c r="DP76" s="120" t="e">
        <f t="shared" si="13"/>
        <v>#VALUE!</v>
      </c>
      <c r="DQ76" s="133" t="e">
        <f>CT76*'Ores &amp; Ingots'!$C$3+CU76*'Ores &amp; Ingots'!$C$4+CV76*'Ores &amp; Ingots'!$C$5+CW76*'Ores &amp; Ingots'!$C$6+CX76*'Ores &amp; Ingots'!$C$7+CY76*'Ores &amp; Ingots'!$C$8+CZ76*'Ores &amp; Ingots'!$C$9+DA76*'Ores &amp; Ingots'!$C$10+DB76*'Ores &amp; Ingots'!$C$11+DC76*'Ores &amp; Ingots'!$C$12</f>
        <v>#VALUE!</v>
      </c>
      <c r="DR76" s="133" t="e">
        <f>DD76*'Ores &amp; Ingots'!$B$3+DE76*'Ores &amp; Ingots'!$B$4+DF76*'Ores &amp; Ingots'!$B$5+DG76*'Ores &amp; Ingots'!$B$6+DH76*'Ores &amp; Ingots'!$B$7+DI76*'Ores &amp; Ingots'!$B$8+DJ76*'Ores &amp; Ingots'!$B$9+DK76*'Ores &amp; Ingots'!$B$10+DL76*'Ores &amp; Ingots'!$B$11+DM76*'Ores &amp; Ingots'!$B$12</f>
        <v>#VALUE!</v>
      </c>
      <c r="DS76" s="189" t="e">
        <f>CT76*Refining!$G$3+CU76*Refining!$G$4+CV76*Refining!$G$5+CW76*Refining!$G$6+CX76*Refining!$G$7+CY76*Refining!$G$8+CZ76*Refining!$G$9+DA76*Refining!$G$10+DB76*Refining!$G$11+DC76*Refining!$G$12</f>
        <v>#VALUE!</v>
      </c>
      <c r="DT76" s="189" t="e">
        <f t="shared" si="14"/>
        <v>#VALUE!</v>
      </c>
      <c r="DU76" s="192" t="e">
        <f t="shared" si="15"/>
        <v>#VALUE!</v>
      </c>
      <c r="DV76" s="185" t="e">
        <f t="shared" si="16"/>
        <v>#VALUE!</v>
      </c>
      <c r="DW76" s="194" t="e">
        <f t="shared" ref="DW76:DX76" si="308">DV76/60</f>
        <v>#VALUE!</v>
      </c>
      <c r="DX76" s="194" t="e">
        <f t="shared" si="308"/>
        <v>#VALUE!</v>
      </c>
      <c r="DY76" s="185" t="e">
        <f t="shared" si="18"/>
        <v>#VALUE!</v>
      </c>
      <c r="DZ76" s="194" t="e">
        <f t="shared" ref="DZ76:EA76" si="309">DY76/1000</f>
        <v>#VALUE!</v>
      </c>
      <c r="EA76" s="196" t="e">
        <f t="shared" si="309"/>
        <v>#VALUE!</v>
      </c>
      <c r="EB76" s="130" t="e">
        <f t="shared" si="20"/>
        <v>#VALUE!</v>
      </c>
      <c r="EC76" s="132" t="e">
        <f t="shared" si="21"/>
        <v>#VALUE!</v>
      </c>
      <c r="ED76" s="133">
        <v>236</v>
      </c>
    </row>
    <row r="77" spans="1:134" ht="12.75" x14ac:dyDescent="0.2">
      <c r="A77" s="865"/>
      <c r="B77" s="297" t="s">
        <v>302</v>
      </c>
      <c r="C77" s="216" t="s">
        <v>156</v>
      </c>
      <c r="D77" s="216">
        <v>1</v>
      </c>
      <c r="E77" s="216">
        <v>1</v>
      </c>
      <c r="F77" s="216">
        <v>1</v>
      </c>
      <c r="G77" s="229">
        <f t="shared" si="0"/>
        <v>15.625</v>
      </c>
      <c r="H77" s="230">
        <v>12</v>
      </c>
      <c r="I77" s="230">
        <v>12</v>
      </c>
      <c r="J77" s="230">
        <f>H77/Main!$D$9</f>
        <v>2.4</v>
      </c>
      <c r="K77" s="230">
        <f>I77/Main!$D$10</f>
        <v>6</v>
      </c>
      <c r="L77" s="230">
        <f t="shared" si="1"/>
        <v>2.5</v>
      </c>
      <c r="M77" s="230">
        <v>1</v>
      </c>
      <c r="N77" s="233"/>
      <c r="O77" s="233"/>
      <c r="P77" s="232"/>
      <c r="Q77" s="233"/>
      <c r="R77" s="234"/>
      <c r="S77" s="233"/>
      <c r="T77" s="234"/>
      <c r="U77" s="325"/>
      <c r="V77" s="233"/>
      <c r="W77" s="366" t="s">
        <v>220</v>
      </c>
      <c r="X77" s="226">
        <v>0</v>
      </c>
      <c r="Y77" s="226">
        <v>16</v>
      </c>
      <c r="Z77" s="226">
        <v>6</v>
      </c>
      <c r="AA77" s="226">
        <v>0</v>
      </c>
      <c r="AB77" s="227">
        <v>12</v>
      </c>
      <c r="AC77" s="226">
        <v>0</v>
      </c>
      <c r="AD77" s="226">
        <v>0</v>
      </c>
      <c r="AE77" s="226">
        <v>0</v>
      </c>
      <c r="AF77" s="226">
        <v>0</v>
      </c>
      <c r="AG77" s="226">
        <v>0</v>
      </c>
      <c r="AH77" s="226">
        <v>0</v>
      </c>
      <c r="AI77" s="226">
        <v>0</v>
      </c>
      <c r="AJ77" s="226">
        <v>0</v>
      </c>
      <c r="AK77" s="226">
        <v>0</v>
      </c>
      <c r="AL77" s="226">
        <v>0</v>
      </c>
      <c r="AM77" s="226">
        <v>0</v>
      </c>
      <c r="AN77" s="226">
        <v>0</v>
      </c>
      <c r="AO77" s="226">
        <v>0</v>
      </c>
      <c r="AP77" s="226">
        <v>0</v>
      </c>
      <c r="AQ77" s="226">
        <v>0</v>
      </c>
      <c r="AR77" s="226">
        <v>0</v>
      </c>
      <c r="AS77" s="322" t="str">
        <f t="shared" ref="AS77:BM77" si="310">IF(X77 = 0, "", X77)</f>
        <v/>
      </c>
      <c r="AT77" s="226">
        <f t="shared" si="310"/>
        <v>16</v>
      </c>
      <c r="AU77" s="226">
        <f t="shared" si="310"/>
        <v>6</v>
      </c>
      <c r="AV77" s="216" t="str">
        <f t="shared" si="310"/>
        <v/>
      </c>
      <c r="AW77" s="227">
        <f t="shared" si="310"/>
        <v>12</v>
      </c>
      <c r="AX77" s="216" t="str">
        <f t="shared" si="310"/>
        <v/>
      </c>
      <c r="AY77" s="216" t="str">
        <f t="shared" si="310"/>
        <v/>
      </c>
      <c r="AZ77" s="216" t="str">
        <f t="shared" si="310"/>
        <v/>
      </c>
      <c r="BA77" s="216" t="str">
        <f t="shared" si="310"/>
        <v/>
      </c>
      <c r="BB77" s="216" t="str">
        <f t="shared" si="310"/>
        <v/>
      </c>
      <c r="BC77" s="216" t="str">
        <f t="shared" si="310"/>
        <v/>
      </c>
      <c r="BD77" s="216" t="str">
        <f t="shared" si="310"/>
        <v/>
      </c>
      <c r="BE77" s="216" t="str">
        <f t="shared" si="310"/>
        <v/>
      </c>
      <c r="BF77" s="216" t="str">
        <f t="shared" si="310"/>
        <v/>
      </c>
      <c r="BG77" s="216" t="str">
        <f t="shared" si="310"/>
        <v/>
      </c>
      <c r="BH77" s="216" t="str">
        <f t="shared" si="310"/>
        <v/>
      </c>
      <c r="BI77" s="216" t="str">
        <f t="shared" si="310"/>
        <v/>
      </c>
      <c r="BJ77" s="216" t="str">
        <f t="shared" si="310"/>
        <v/>
      </c>
      <c r="BK77" s="216" t="str">
        <f t="shared" si="310"/>
        <v/>
      </c>
      <c r="BL77" s="216" t="str">
        <f t="shared" si="310"/>
        <v/>
      </c>
      <c r="BM77" s="231" t="str">
        <f t="shared" si="310"/>
        <v/>
      </c>
      <c r="BN77" s="225" t="e">
        <f>$AS77*Assembly!Z$4+$AT77*Assembly!Z$5+$AU77*Assembly!Z$6+$AV77*Assembly!Z$7+$AW77*Assembly!Z$8+$AX77*Assembly!Z$9+$AY77*Assembly!Z$10+$AZ77*Assembly!Z$11+$BA77*Assembly!Z$12+$BB77*Assembly!Z$13+$BC77*Assembly!Z$14+$BD77*Assembly!Z$15+$BE77*Assembly!Z$16+$BF77*Assembly!Z$17+$BG77*Assembly!Z$18+$BH77*Assembly!Z$19+$BI77*Assembly!Z$20+$BJ77*Assembly!Z$21+$BK77*Assembly!Z$22+$BL77*Assembly!Z$23+$BM77*Assembly!Z$24</f>
        <v>#VALUE!</v>
      </c>
      <c r="BO77" s="226" t="e">
        <f t="shared" si="3"/>
        <v>#VALUE!</v>
      </c>
      <c r="BP77" s="226"/>
      <c r="BQ77" s="226" t="e">
        <f>$AS77*Assembly!AD$4+$AT77*Assembly!AD$5+$AU77*Assembly!AD$6+$AV77*Assembly!AD$7+$AW77*Assembly!AD$8+$AX77*Assembly!AD$9+$AY77*Assembly!AD$10+$AZ77*Assembly!AD$11+$BA77*Assembly!AD$12+$BB77*Assembly!AD$13+$BC77*Assembly!AD$14+$BD77*Assembly!AD$15+$BE77*Assembly!AD$16+$BF77*Assembly!AD$17+$BG77*Assembly!AD$18+$BH77*Assembly!AD$19+$BI77*Assembly!AD$20+$BJ77*Assembly!AD$21+$BK77*Assembly!AD$22+$BL77*Assembly!AD$23+$BM77*Assembly!AD$24</f>
        <v>#VALUE!</v>
      </c>
      <c r="BR77" s="236" t="e">
        <f t="shared" si="4"/>
        <v>#VALUE!</v>
      </c>
      <c r="BS77" s="237" t="e">
        <f t="shared" si="5"/>
        <v>#VALUE!</v>
      </c>
      <c r="BT77" s="238" t="e">
        <f t="shared" si="6"/>
        <v>#VALUE!</v>
      </c>
      <c r="BU77" s="237" t="e">
        <f t="shared" si="7"/>
        <v>#VALUE!</v>
      </c>
      <c r="BV77" s="226" t="e">
        <f>$AS77*Assembly!Y$4+$AT77*Assembly!Y$5+$AU77*Assembly!Y$6+$AV77*Assembly!Y$7+$AW77*Assembly!Y$8+$AX77*Assembly!Y$9+$AY77*Assembly!Y$10+$AZ77*Assembly!Y$11+$BA77*Assembly!Y$12+$BB77*Assembly!Y$13+$BC77*Assembly!Y$14+$BD77*Assembly!Y$15+$BE77*Assembly!Y$16+$BF77*Assembly!Y$17+$BG77*Assembly!Y$18+$BH77*Assembly!Y$19+$BI77*Assembly!Y$20+$BJ77*Assembly!Y$21+$BK77*Assembly!Y$22+$BL77*Assembly!Y$23+$BM77*Assembly!Y$24</f>
        <v>#VALUE!</v>
      </c>
      <c r="BW77" s="226" t="e">
        <f t="shared" si="8"/>
        <v>#VALUE!</v>
      </c>
      <c r="BX77" s="239" t="e">
        <f t="shared" si="9"/>
        <v>#VALUE!</v>
      </c>
      <c r="BY77" s="240" t="e">
        <f>$AS77*Assembly!AC$4+$AT77*Assembly!AC$5+$AU77*Assembly!AC$6+$AV77*Assembly!AC$7+$AW77*Assembly!AC$8+$AX77*Assembly!AC$9+$AY77*Assembly!AC$10+$AZ77*Assembly!AC$11+$BA77*Assembly!AC$12+$BB77*Assembly!AC$13+$BC77*Assembly!AC$14+$BD77*Assembly!AC$15+$BE77*Assembly!AC$16+$BF77*Assembly!AC$17+$BG77*Assembly!AC$18+$BH77*Assembly!AC$19+$BI77*Assembly!AC$20+$BJ77*Assembly!AC$21+$BK77*Assembly!AC$22+$BL77*Assembly!AC$23+$BM77*Assembly!AC$24</f>
        <v>#VALUE!</v>
      </c>
      <c r="BZ77" s="232" t="e">
        <f>$AS77*Assembly!M$4+$AT77*Assembly!M$5+$AU77*Assembly!M$6+$AV77*Assembly!M$7+$AW77*Assembly!M$8+$AX77*Assembly!M$9+$AY77*Assembly!M$10+$AZ77*Assembly!M$11+$BA77*Assembly!M$12+$BB77*Assembly!M$13+$BC77*Assembly!M$14+$BD77*Assembly!M$15+$BE77*Assembly!M$16+$BF77*Assembly!M$17+$BG77*Assembly!M$18+$BH77*Assembly!M$19+$BI77*Assembly!M$20+$BJ77*Assembly!M$21+$BK77*Assembly!M$22+$BL77*Assembly!M$23+$BM77*Assembly!M$24</f>
        <v>#VALUE!</v>
      </c>
      <c r="CA77" s="232" t="e">
        <f>$AS77*Assembly!N$4+$AT77*Assembly!N$5+$AU77*Assembly!N$6+$AV77*Assembly!N$7+$AW77*Assembly!N$8+$AX77*Assembly!N$9+$AY77*Assembly!N$10+$AZ77*Assembly!N$11+$BA77*Assembly!N$12+$BB77*Assembly!N$13+$BC77*Assembly!N$14+$BD77*Assembly!N$15+$BE77*Assembly!N$16+$BF77*Assembly!N$17+$BG77*Assembly!N$18+$BH77*Assembly!N$19+$BI77*Assembly!N$20+$BJ77*Assembly!N$21+$BK77*Assembly!N$22+$BL77*Assembly!N$23+$BM77*Assembly!N$24</f>
        <v>#VALUE!</v>
      </c>
      <c r="CB77" s="232" t="e">
        <f>$AS77*Assembly!O$4+$AT77*Assembly!O$5+$AU77*Assembly!O$6+$AV77*Assembly!O$7+$AW77*Assembly!O$8+$AX77*Assembly!O$9+$AY77*Assembly!O$10+$AZ77*Assembly!O$11+$BA77*Assembly!O$12+$BB77*Assembly!O$13+$BC77*Assembly!O$14+$BD77*Assembly!O$15+$BE77*Assembly!O$16+$BF77*Assembly!O$17+$BG77*Assembly!O$18+$BH77*Assembly!O$19+$BI77*Assembly!O$20+$BJ77*Assembly!O$21+$BK77*Assembly!O$22+$BL77*Assembly!O$23+$BM77*Assembly!O$24</f>
        <v>#VALUE!</v>
      </c>
      <c r="CC77" s="230" t="e">
        <f>$AS77*Assembly!P$4+$AT77*Assembly!P$5+$AU77*Assembly!P$6+$AV77*Assembly!P$7+$AW77*Assembly!P$8+$AX77*Assembly!P$9+$AY77*Assembly!P$10+$AZ77*Assembly!P$11+$BA77*Assembly!P$12+$BB77*Assembly!P$13+$BC77*Assembly!P$14+$BD77*Assembly!P$15+$BE77*Assembly!P$16+$BF77*Assembly!P$17+$BG77*Assembly!P$18+$BH77*Assembly!P$19+$BI77*Assembly!P$20+$BJ77*Assembly!P$21+$BK77*Assembly!P$22+$BL77*Assembly!P$23+$BM77*Assembly!P$24</f>
        <v>#VALUE!</v>
      </c>
      <c r="CD77" s="230" t="e">
        <f>$AS77*Assembly!Q$4+$AT77*Assembly!Q$5+$AU77*Assembly!Q$6+$AV77*Assembly!Q$7+$AW77*Assembly!Q$8+$AX77*Assembly!Q$9+$AY77*Assembly!Q$10+$AZ77*Assembly!Q$11+$BA77*Assembly!Q$12+$BB77*Assembly!Q$13+$BC77*Assembly!Q$14+$BD77*Assembly!Q$15+$BE77*Assembly!Q$16+$BF77*Assembly!Q$17+$BG77*Assembly!Q$18+$BH77*Assembly!Q$19+$BI77*Assembly!Q$20+$BJ77*Assembly!Q$21+$BK77*Assembly!Q$22+$BL77*Assembly!Q$23+$BM77*Assembly!Q$24</f>
        <v>#VALUE!</v>
      </c>
      <c r="CE77" s="232" t="e">
        <f>$AS77*Assembly!R$4+$AT77*Assembly!R$5+$AU77*Assembly!R$6+$AV77*Assembly!R$7+$AW77*Assembly!R$8+$AX77*Assembly!R$9+$AY77*Assembly!R$10+$AZ77*Assembly!R$11+$BA77*Assembly!R$12+$BB77*Assembly!R$13+$BC77*Assembly!R$14+$BD77*Assembly!R$15+$BE77*Assembly!R$16+$BF77*Assembly!R$17+$BG77*Assembly!R$18+$BH77*Assembly!R$19+$BI77*Assembly!R$20+$BJ77*Assembly!R$21+$BK77*Assembly!R$22+$BL77*Assembly!R$23+$BM77*Assembly!R$24</f>
        <v>#VALUE!</v>
      </c>
      <c r="CF77" s="230" t="e">
        <f>$AS77*Assembly!S$4+$AT77*Assembly!S$5+$AU77*Assembly!S$6+$AV77*Assembly!S$7+$AW77*Assembly!S$8+$AX77*Assembly!S$9+$AY77*Assembly!S$10+$AZ77*Assembly!S$11+$BA77*Assembly!S$12+$BB77*Assembly!S$13+$BC77*Assembly!S$14+$BD77*Assembly!S$15+$BE77*Assembly!S$16+$BF77*Assembly!S$17+$BG77*Assembly!S$18+$BH77*Assembly!S$19+$BI77*Assembly!S$20+$BJ77*Assembly!S$21+$BK77*Assembly!S$22+$BL77*Assembly!S$23+$BM77*Assembly!S$24</f>
        <v>#VALUE!</v>
      </c>
      <c r="CG77" s="230" t="e">
        <f>$AS77*Assembly!T$4+$AT77*Assembly!T$5+$AU77*Assembly!T$6+$AV77*Assembly!T$7+$AW77*Assembly!T$8+$AX77*Assembly!T$9+$AY77*Assembly!T$10+$AZ77*Assembly!T$11+$BA77*Assembly!T$12+$BB77*Assembly!T$13+$BC77*Assembly!T$14+$BD77*Assembly!T$15+$BE77*Assembly!T$16+$BF77*Assembly!T$17+$BG77*Assembly!T$18+$BH77*Assembly!T$19+$BI77*Assembly!T$20+$BJ77*Assembly!T$21+$BK77*Assembly!T$22+$BL77*Assembly!T$23+$BM77*Assembly!T$24</f>
        <v>#VALUE!</v>
      </c>
      <c r="CH77" s="230" t="e">
        <f>$AS77*Assembly!U$4+$AT77*Assembly!U$5+$AU77*Assembly!U$6+$AV77*Assembly!U$7+$AW77*Assembly!U$8+$AX77*Assembly!U$9+$AY77*Assembly!U$10+$AZ77*Assembly!U$11+$BA77*Assembly!U$12+$BB77*Assembly!U$13+$BC77*Assembly!U$14+$BD77*Assembly!U$15+$BE77*Assembly!U$16+$BF77*Assembly!U$17+$BG77*Assembly!U$18+$BH77*Assembly!U$19+$BI77*Assembly!U$20+$BJ77*Assembly!U$21+$BK77*Assembly!U$22+$BL77*Assembly!U$23+$BM77*Assembly!U$24</f>
        <v>#VALUE!</v>
      </c>
      <c r="CI77" s="232" t="e">
        <f>$AS77*Assembly!V$4+$AT77*Assembly!V$5+$AU77*Assembly!V$6+$AV77*Assembly!V$7+$AW77*Assembly!V$8+$AX77*Assembly!V$9+$AY77*Assembly!V$10+$AZ77*Assembly!V$11+$BA77*Assembly!V$12+$BB77*Assembly!V$13+$BC77*Assembly!V$14+$BD77*Assembly!V$15+$BE77*Assembly!V$16+$BF77*Assembly!V$17+$BG77*Assembly!V$18+$BH77*Assembly!V$19+$BI77*Assembly!V$20+$BJ77*Assembly!V$21+$BK77*Assembly!V$22+$BL77*Assembly!V$23+$BM77*Assembly!V$24</f>
        <v>#VALUE!</v>
      </c>
      <c r="CJ77" s="232" t="e">
        <f>BZ77*Refining!$F$3</f>
        <v>#VALUE!</v>
      </c>
      <c r="CK77" s="232" t="e">
        <f>CA77*Refining!$F$4</f>
        <v>#VALUE!</v>
      </c>
      <c r="CL77" s="232" t="e">
        <f>CB77*Refining!$F$5</f>
        <v>#VALUE!</v>
      </c>
      <c r="CM77" s="232" t="e">
        <f>CC77*Refining!$F$6</f>
        <v>#VALUE!</v>
      </c>
      <c r="CN77" s="232" t="e">
        <f>CD77*Refining!$F$7</f>
        <v>#VALUE!</v>
      </c>
      <c r="CO77" s="232" t="e">
        <f>CE77*Refining!$F$8</f>
        <v>#VALUE!</v>
      </c>
      <c r="CP77" s="232" t="e">
        <f>CF77*Refining!$F$9</f>
        <v>#VALUE!</v>
      </c>
      <c r="CQ77" s="232" t="e">
        <f>CG77*Refining!$F$10</f>
        <v>#VALUE!</v>
      </c>
      <c r="CR77" s="232" t="e">
        <f>CH77*Refining!$F$11</f>
        <v>#VALUE!</v>
      </c>
      <c r="CS77" s="232" t="e">
        <f>CI77*Refining!$F$12</f>
        <v>#VALUE!</v>
      </c>
      <c r="CT77" s="243" t="e">
        <f t="shared" ref="CT77:DM77" si="311">IF(BZ77 = 0, "", BZ77)</f>
        <v>#VALUE!</v>
      </c>
      <c r="CU77" s="246" t="e">
        <f t="shared" si="311"/>
        <v>#VALUE!</v>
      </c>
      <c r="CV77" s="246" t="e">
        <f t="shared" si="311"/>
        <v>#VALUE!</v>
      </c>
      <c r="CW77" s="246" t="e">
        <f t="shared" si="311"/>
        <v>#VALUE!</v>
      </c>
      <c r="CX77" s="246" t="e">
        <f t="shared" si="311"/>
        <v>#VALUE!</v>
      </c>
      <c r="CY77" s="246" t="e">
        <f t="shared" si="311"/>
        <v>#VALUE!</v>
      </c>
      <c r="CZ77" s="246" t="e">
        <f t="shared" si="311"/>
        <v>#VALUE!</v>
      </c>
      <c r="DA77" s="246" t="e">
        <f t="shared" si="311"/>
        <v>#VALUE!</v>
      </c>
      <c r="DB77" s="246" t="e">
        <f t="shared" si="311"/>
        <v>#VALUE!</v>
      </c>
      <c r="DC77" s="251" t="e">
        <f t="shared" si="311"/>
        <v>#VALUE!</v>
      </c>
      <c r="DD77" s="243" t="e">
        <f t="shared" si="311"/>
        <v>#VALUE!</v>
      </c>
      <c r="DE77" s="246" t="e">
        <f t="shared" si="311"/>
        <v>#VALUE!</v>
      </c>
      <c r="DF77" s="246" t="e">
        <f t="shared" si="311"/>
        <v>#VALUE!</v>
      </c>
      <c r="DG77" s="246" t="e">
        <f t="shared" si="311"/>
        <v>#VALUE!</v>
      </c>
      <c r="DH77" s="254" t="e">
        <f t="shared" si="311"/>
        <v>#VALUE!</v>
      </c>
      <c r="DI77" s="246" t="e">
        <f t="shared" si="311"/>
        <v>#VALUE!</v>
      </c>
      <c r="DJ77" s="246" t="e">
        <f t="shared" si="311"/>
        <v>#VALUE!</v>
      </c>
      <c r="DK77" s="246" t="e">
        <f t="shared" si="311"/>
        <v>#VALUE!</v>
      </c>
      <c r="DL77" s="246" t="e">
        <f t="shared" si="311"/>
        <v>#VALUE!</v>
      </c>
      <c r="DM77" s="251" t="e">
        <f t="shared" si="311"/>
        <v>#VALUE!</v>
      </c>
      <c r="DN77" s="243" t="e">
        <f t="shared" si="11"/>
        <v>#VALUE!</v>
      </c>
      <c r="DO77" s="245" t="e">
        <f t="shared" si="12"/>
        <v>#VALUE!</v>
      </c>
      <c r="DP77" s="263" t="e">
        <f t="shared" si="13"/>
        <v>#VALUE!</v>
      </c>
      <c r="DQ77" s="226" t="e">
        <f>CT77*'Ores &amp; Ingots'!$C$3+CU77*'Ores &amp; Ingots'!$C$4+CV77*'Ores &amp; Ingots'!$C$5+CW77*'Ores &amp; Ingots'!$C$6+CX77*'Ores &amp; Ingots'!$C$7+CY77*'Ores &amp; Ingots'!$C$8+CZ77*'Ores &amp; Ingots'!$C$9+DA77*'Ores &amp; Ingots'!$C$10+DB77*'Ores &amp; Ingots'!$C$11+DC77*'Ores &amp; Ingots'!$C$12</f>
        <v>#VALUE!</v>
      </c>
      <c r="DR77" s="226" t="e">
        <f>DD77*'Ores &amp; Ingots'!$B$3+DE77*'Ores &amp; Ingots'!$B$4+DF77*'Ores &amp; Ingots'!$B$5+DG77*'Ores &amp; Ingots'!$B$6+DH77*'Ores &amp; Ingots'!$B$7+DI77*'Ores &amp; Ingots'!$B$8+DJ77*'Ores &amp; Ingots'!$B$9+DK77*'Ores &amp; Ingots'!$B$10+DL77*'Ores &amp; Ingots'!$B$11+DM77*'Ores &amp; Ingots'!$B$12</f>
        <v>#VALUE!</v>
      </c>
      <c r="DS77" s="245" t="e">
        <f>CT77*Refining!$G$3+CU77*Refining!$G$4+CV77*Refining!$G$5+CW77*Refining!$G$6+CX77*Refining!$G$7+CY77*Refining!$G$8+CZ77*Refining!$G$9+DA77*Refining!$G$10+DB77*Refining!$G$11+DC77*Refining!$G$12</f>
        <v>#VALUE!</v>
      </c>
      <c r="DT77" s="189" t="e">
        <f t="shared" si="14"/>
        <v>#VALUE!</v>
      </c>
      <c r="DU77" s="260" t="e">
        <f t="shared" si="15"/>
        <v>#VALUE!</v>
      </c>
      <c r="DV77" s="243" t="e">
        <f t="shared" si="16"/>
        <v>#VALUE!</v>
      </c>
      <c r="DW77" s="262" t="e">
        <f t="shared" ref="DW77:DX77" si="312">DV77/60</f>
        <v>#VALUE!</v>
      </c>
      <c r="DX77" s="262" t="e">
        <f t="shared" si="312"/>
        <v>#VALUE!</v>
      </c>
      <c r="DY77" s="243" t="e">
        <f t="shared" si="18"/>
        <v>#VALUE!</v>
      </c>
      <c r="DZ77" s="262" t="e">
        <f t="shared" ref="DZ77:EA77" si="313">DY77/1000</f>
        <v>#VALUE!</v>
      </c>
      <c r="EA77" s="264" t="e">
        <f t="shared" si="313"/>
        <v>#VALUE!</v>
      </c>
      <c r="EB77" s="239" t="e">
        <f t="shared" si="20"/>
        <v>#VALUE!</v>
      </c>
      <c r="EC77" s="266" t="e">
        <f t="shared" si="21"/>
        <v>#VALUE!</v>
      </c>
      <c r="ED77" s="133">
        <v>312</v>
      </c>
    </row>
    <row r="78" spans="1:134" ht="12.75" x14ac:dyDescent="0.2">
      <c r="A78" s="915" t="s">
        <v>303</v>
      </c>
      <c r="B78" s="55" t="s">
        <v>304</v>
      </c>
      <c r="C78" s="56" t="s">
        <v>156</v>
      </c>
      <c r="D78" s="56">
        <v>1</v>
      </c>
      <c r="E78" s="56">
        <v>1</v>
      </c>
      <c r="F78" s="56">
        <v>1</v>
      </c>
      <c r="G78" s="328">
        <f t="shared" si="0"/>
        <v>15.625</v>
      </c>
      <c r="H78" s="329">
        <v>3</v>
      </c>
      <c r="I78" s="329">
        <v>3</v>
      </c>
      <c r="J78" s="329">
        <f>H78/Main!$D$9</f>
        <v>0.6</v>
      </c>
      <c r="K78" s="329">
        <f>I78/Main!$D$10</f>
        <v>1.5</v>
      </c>
      <c r="L78" s="329">
        <f t="shared" si="1"/>
        <v>2.5</v>
      </c>
      <c r="M78" s="329">
        <v>1</v>
      </c>
      <c r="N78" s="330">
        <v>60</v>
      </c>
      <c r="O78" s="330">
        <v>60</v>
      </c>
      <c r="P78" s="330"/>
      <c r="Q78" s="332"/>
      <c r="R78" s="331"/>
      <c r="S78" s="332"/>
      <c r="T78" s="331"/>
      <c r="U78" s="373"/>
      <c r="V78" s="332"/>
      <c r="W78" s="374" t="s">
        <v>220</v>
      </c>
      <c r="X78" s="81">
        <v>0</v>
      </c>
      <c r="Y78" s="81">
        <v>1</v>
      </c>
      <c r="Z78" s="81">
        <v>0</v>
      </c>
      <c r="AA78" s="81">
        <v>0</v>
      </c>
      <c r="AB78" s="81">
        <v>6</v>
      </c>
      <c r="AC78" s="81">
        <v>0</v>
      </c>
      <c r="AD78" s="81">
        <v>0</v>
      </c>
      <c r="AE78" s="83">
        <v>6</v>
      </c>
      <c r="AF78" s="81">
        <v>10</v>
      </c>
      <c r="AG78" s="81">
        <v>0</v>
      </c>
      <c r="AH78" s="81">
        <v>0</v>
      </c>
      <c r="AI78" s="81">
        <v>0</v>
      </c>
      <c r="AJ78" s="81">
        <v>0</v>
      </c>
      <c r="AK78" s="81">
        <v>0</v>
      </c>
      <c r="AL78" s="81">
        <v>0</v>
      </c>
      <c r="AM78" s="81">
        <v>0</v>
      </c>
      <c r="AN78" s="81">
        <v>0</v>
      </c>
      <c r="AO78" s="81">
        <v>0</v>
      </c>
      <c r="AP78" s="81">
        <v>0</v>
      </c>
      <c r="AQ78" s="81">
        <v>0</v>
      </c>
      <c r="AR78" s="81">
        <v>0</v>
      </c>
      <c r="AS78" s="368" t="str">
        <f t="shared" ref="AS78:BM78" si="314">IF(X78 = 0, "", X78)</f>
        <v/>
      </c>
      <c r="AT78" s="81">
        <f t="shared" si="314"/>
        <v>1</v>
      </c>
      <c r="AU78" s="56" t="str">
        <f t="shared" si="314"/>
        <v/>
      </c>
      <c r="AV78" s="56" t="str">
        <f t="shared" si="314"/>
        <v/>
      </c>
      <c r="AW78" s="81">
        <f t="shared" si="314"/>
        <v>6</v>
      </c>
      <c r="AX78" s="56" t="str">
        <f t="shared" si="314"/>
        <v/>
      </c>
      <c r="AY78" s="56" t="str">
        <f t="shared" si="314"/>
        <v/>
      </c>
      <c r="AZ78" s="83">
        <f t="shared" si="314"/>
        <v>6</v>
      </c>
      <c r="BA78" s="81">
        <f t="shared" si="314"/>
        <v>10</v>
      </c>
      <c r="BB78" s="56" t="str">
        <f t="shared" si="314"/>
        <v/>
      </c>
      <c r="BC78" s="56" t="str">
        <f t="shared" si="314"/>
        <v/>
      </c>
      <c r="BD78" s="56" t="str">
        <f t="shared" si="314"/>
        <v/>
      </c>
      <c r="BE78" s="56" t="str">
        <f t="shared" si="314"/>
        <v/>
      </c>
      <c r="BF78" s="56" t="str">
        <f t="shared" si="314"/>
        <v/>
      </c>
      <c r="BG78" s="56" t="str">
        <f t="shared" si="314"/>
        <v/>
      </c>
      <c r="BH78" s="56" t="str">
        <f t="shared" si="314"/>
        <v/>
      </c>
      <c r="BI78" s="56" t="str">
        <f t="shared" si="314"/>
        <v/>
      </c>
      <c r="BJ78" s="56" t="str">
        <f t="shared" si="314"/>
        <v/>
      </c>
      <c r="BK78" s="56" t="str">
        <f t="shared" si="314"/>
        <v/>
      </c>
      <c r="BL78" s="56" t="str">
        <f t="shared" si="314"/>
        <v/>
      </c>
      <c r="BM78" s="85" t="str">
        <f t="shared" si="314"/>
        <v/>
      </c>
      <c r="BN78" s="93" t="e">
        <f>$AS78*Assembly!Z$4+$AT78*Assembly!Z$5+$AU78*Assembly!Z$6+$AV78*Assembly!Z$7+$AW78*Assembly!Z$8+$AX78*Assembly!Z$9+$AY78*Assembly!Z$10+$AZ78*Assembly!Z$11+$BA78*Assembly!Z$12+$BB78*Assembly!Z$13+$BC78*Assembly!Z$14+$BD78*Assembly!Z$15+$BE78*Assembly!Z$16+$BF78*Assembly!Z$17+$BG78*Assembly!Z$18+$BH78*Assembly!Z$19+$BI78*Assembly!Z$20+$BJ78*Assembly!Z$21+$BK78*Assembly!Z$22+$BL78*Assembly!Z$23+$BM78*Assembly!Z$24</f>
        <v>#VALUE!</v>
      </c>
      <c r="BO78" s="81" t="e">
        <f t="shared" si="3"/>
        <v>#VALUE!</v>
      </c>
      <c r="BP78" s="81"/>
      <c r="BQ78" s="81" t="e">
        <f>$AS78*Assembly!AD$4+$AT78*Assembly!AD$5+$AU78*Assembly!AD$6+$AV78*Assembly!AD$7+$AW78*Assembly!AD$8+$AX78*Assembly!AD$9+$AY78*Assembly!AD$10+$AZ78*Assembly!AD$11+$BA78*Assembly!AD$12+$BB78*Assembly!AD$13+$BC78*Assembly!AD$14+$BD78*Assembly!AD$15+$BE78*Assembly!AD$16+$BF78*Assembly!AD$17+$BG78*Assembly!AD$18+$BH78*Assembly!AD$19+$BI78*Assembly!AD$20+$BJ78*Assembly!AD$21+$BK78*Assembly!AD$22+$BL78*Assembly!AD$23+$BM78*Assembly!AD$24</f>
        <v>#VALUE!</v>
      </c>
      <c r="BR78" s="98" t="e">
        <f t="shared" si="4"/>
        <v>#VALUE!</v>
      </c>
      <c r="BS78" s="99" t="e">
        <f t="shared" si="5"/>
        <v>#VALUE!</v>
      </c>
      <c r="BT78" s="101" t="e">
        <f t="shared" si="6"/>
        <v>#VALUE!</v>
      </c>
      <c r="BU78" s="99" t="e">
        <f t="shared" si="7"/>
        <v>#VALUE!</v>
      </c>
      <c r="BV78" s="81" t="e">
        <f>$AS78*Assembly!Y$4+$AT78*Assembly!Y$5+$AU78*Assembly!Y$6+$AV78*Assembly!Y$7+$AW78*Assembly!Y$8+$AX78*Assembly!Y$9+$AY78*Assembly!Y$10+$AZ78*Assembly!Y$11+$BA78*Assembly!Y$12+$BB78*Assembly!Y$13+$BC78*Assembly!Y$14+$BD78*Assembly!Y$15+$BE78*Assembly!Y$16+$BF78*Assembly!Y$17+$BG78*Assembly!Y$18+$BH78*Assembly!Y$19+$BI78*Assembly!Y$20+$BJ78*Assembly!Y$21+$BK78*Assembly!Y$22+$BL78*Assembly!Y$23+$BM78*Assembly!Y$24</f>
        <v>#VALUE!</v>
      </c>
      <c r="BW78" s="81" t="e">
        <f t="shared" si="8"/>
        <v>#VALUE!</v>
      </c>
      <c r="BX78" s="106" t="e">
        <f t="shared" si="9"/>
        <v>#VALUE!</v>
      </c>
      <c r="BY78" s="108" t="e">
        <f>$AS78*Assembly!AC$4+$AT78*Assembly!AC$5+$AU78*Assembly!AC$6+$AV78*Assembly!AC$7+$AW78*Assembly!AC$8+$AX78*Assembly!AC$9+$AY78*Assembly!AC$10+$AZ78*Assembly!AC$11+$BA78*Assembly!AC$12+$BB78*Assembly!AC$13+$BC78*Assembly!AC$14+$BD78*Assembly!AC$15+$BE78*Assembly!AC$16+$BF78*Assembly!AC$17+$BG78*Assembly!AC$18+$BH78*Assembly!AC$19+$BI78*Assembly!AC$20+$BJ78*Assembly!AC$21+$BK78*Assembly!AC$22+$BL78*Assembly!AC$23+$BM78*Assembly!AC$24</f>
        <v>#VALUE!</v>
      </c>
      <c r="BZ78" s="330" t="e">
        <f>$AS78*Assembly!M$4+$AT78*Assembly!M$5+$AU78*Assembly!M$6+$AV78*Assembly!M$7+$AW78*Assembly!M$8+$AX78*Assembly!M$9+$AY78*Assembly!M$10+$AZ78*Assembly!M$11+$BA78*Assembly!M$12+$BB78*Assembly!M$13+$BC78*Assembly!M$14+$BD78*Assembly!M$15+$BE78*Assembly!M$16+$BF78*Assembly!M$17+$BG78*Assembly!M$18+$BH78*Assembly!M$19+$BI78*Assembly!M$20+$BJ78*Assembly!M$21+$BK78*Assembly!M$22+$BL78*Assembly!M$23+$BM78*Assembly!M$24</f>
        <v>#VALUE!</v>
      </c>
      <c r="CA78" s="330" t="e">
        <f>$AS78*Assembly!N$4+$AT78*Assembly!N$5+$AU78*Assembly!N$6+$AV78*Assembly!N$7+$AW78*Assembly!N$8+$AX78*Assembly!N$9+$AY78*Assembly!N$10+$AZ78*Assembly!N$11+$BA78*Assembly!N$12+$BB78*Assembly!N$13+$BC78*Assembly!N$14+$BD78*Assembly!N$15+$BE78*Assembly!N$16+$BF78*Assembly!N$17+$BG78*Assembly!N$18+$BH78*Assembly!N$19+$BI78*Assembly!N$20+$BJ78*Assembly!N$21+$BK78*Assembly!N$22+$BL78*Assembly!N$23+$BM78*Assembly!N$24</f>
        <v>#VALUE!</v>
      </c>
      <c r="CB78" s="330" t="e">
        <f>$AS78*Assembly!O$4+$AT78*Assembly!O$5+$AU78*Assembly!O$6+$AV78*Assembly!O$7+$AW78*Assembly!O$8+$AX78*Assembly!O$9+$AY78*Assembly!O$10+$AZ78*Assembly!O$11+$BA78*Assembly!O$12+$BB78*Assembly!O$13+$BC78*Assembly!O$14+$BD78*Assembly!O$15+$BE78*Assembly!O$16+$BF78*Assembly!O$17+$BG78*Assembly!O$18+$BH78*Assembly!O$19+$BI78*Assembly!O$20+$BJ78*Assembly!O$21+$BK78*Assembly!O$22+$BL78*Assembly!O$23+$BM78*Assembly!O$24</f>
        <v>#VALUE!</v>
      </c>
      <c r="CC78" s="329" t="e">
        <f>$AS78*Assembly!P$4+$AT78*Assembly!P$5+$AU78*Assembly!P$6+$AV78*Assembly!P$7+$AW78*Assembly!P$8+$AX78*Assembly!P$9+$AY78*Assembly!P$10+$AZ78*Assembly!P$11+$BA78*Assembly!P$12+$BB78*Assembly!P$13+$BC78*Assembly!P$14+$BD78*Assembly!P$15+$BE78*Assembly!P$16+$BF78*Assembly!P$17+$BG78*Assembly!P$18+$BH78*Assembly!P$19+$BI78*Assembly!P$20+$BJ78*Assembly!P$21+$BK78*Assembly!P$22+$BL78*Assembly!P$23+$BM78*Assembly!P$24</f>
        <v>#VALUE!</v>
      </c>
      <c r="CD78" s="329" t="e">
        <f>$AS78*Assembly!Q$4+$AT78*Assembly!Q$5+$AU78*Assembly!Q$6+$AV78*Assembly!Q$7+$AW78*Assembly!Q$8+$AX78*Assembly!Q$9+$AY78*Assembly!Q$10+$AZ78*Assembly!Q$11+$BA78*Assembly!Q$12+$BB78*Assembly!Q$13+$BC78*Assembly!Q$14+$BD78*Assembly!Q$15+$BE78*Assembly!Q$16+$BF78*Assembly!Q$17+$BG78*Assembly!Q$18+$BH78*Assembly!Q$19+$BI78*Assembly!Q$20+$BJ78*Assembly!Q$21+$BK78*Assembly!Q$22+$BL78*Assembly!Q$23+$BM78*Assembly!Q$24</f>
        <v>#VALUE!</v>
      </c>
      <c r="CE78" s="330" t="e">
        <f>$AS78*Assembly!R$4+$AT78*Assembly!R$5+$AU78*Assembly!R$6+$AV78*Assembly!R$7+$AW78*Assembly!R$8+$AX78*Assembly!R$9+$AY78*Assembly!R$10+$AZ78*Assembly!R$11+$BA78*Assembly!R$12+$BB78*Assembly!R$13+$BC78*Assembly!R$14+$BD78*Assembly!R$15+$BE78*Assembly!R$16+$BF78*Assembly!R$17+$BG78*Assembly!R$18+$BH78*Assembly!R$19+$BI78*Assembly!R$20+$BJ78*Assembly!R$21+$BK78*Assembly!R$22+$BL78*Assembly!R$23+$BM78*Assembly!R$24</f>
        <v>#VALUE!</v>
      </c>
      <c r="CF78" s="329" t="e">
        <f>$AS78*Assembly!S$4+$AT78*Assembly!S$5+$AU78*Assembly!S$6+$AV78*Assembly!S$7+$AW78*Assembly!S$8+$AX78*Assembly!S$9+$AY78*Assembly!S$10+$AZ78*Assembly!S$11+$BA78*Assembly!S$12+$BB78*Assembly!S$13+$BC78*Assembly!S$14+$BD78*Assembly!S$15+$BE78*Assembly!S$16+$BF78*Assembly!S$17+$BG78*Assembly!S$18+$BH78*Assembly!S$19+$BI78*Assembly!S$20+$BJ78*Assembly!S$21+$BK78*Assembly!S$22+$BL78*Assembly!S$23+$BM78*Assembly!S$24</f>
        <v>#VALUE!</v>
      </c>
      <c r="CG78" s="329" t="e">
        <f>$AS78*Assembly!T$4+$AT78*Assembly!T$5+$AU78*Assembly!T$6+$AV78*Assembly!T$7+$AW78*Assembly!T$8+$AX78*Assembly!T$9+$AY78*Assembly!T$10+$AZ78*Assembly!T$11+$BA78*Assembly!T$12+$BB78*Assembly!T$13+$BC78*Assembly!T$14+$BD78*Assembly!T$15+$BE78*Assembly!T$16+$BF78*Assembly!T$17+$BG78*Assembly!T$18+$BH78*Assembly!T$19+$BI78*Assembly!T$20+$BJ78*Assembly!T$21+$BK78*Assembly!T$22+$BL78*Assembly!T$23+$BM78*Assembly!T$24</f>
        <v>#VALUE!</v>
      </c>
      <c r="CH78" s="329" t="e">
        <f>$AS78*Assembly!U$4+$AT78*Assembly!U$5+$AU78*Assembly!U$6+$AV78*Assembly!U$7+$AW78*Assembly!U$8+$AX78*Assembly!U$9+$AY78*Assembly!U$10+$AZ78*Assembly!U$11+$BA78*Assembly!U$12+$BB78*Assembly!U$13+$BC78*Assembly!U$14+$BD78*Assembly!U$15+$BE78*Assembly!U$16+$BF78*Assembly!U$17+$BG78*Assembly!U$18+$BH78*Assembly!U$19+$BI78*Assembly!U$20+$BJ78*Assembly!U$21+$BK78*Assembly!U$22+$BL78*Assembly!U$23+$BM78*Assembly!U$24</f>
        <v>#VALUE!</v>
      </c>
      <c r="CI78" s="330" t="e">
        <f>$AS78*Assembly!V$4+$AT78*Assembly!V$5+$AU78*Assembly!V$6+$AV78*Assembly!V$7+$AW78*Assembly!V$8+$AX78*Assembly!V$9+$AY78*Assembly!V$10+$AZ78*Assembly!V$11+$BA78*Assembly!V$12+$BB78*Assembly!V$13+$BC78*Assembly!V$14+$BD78*Assembly!V$15+$BE78*Assembly!V$16+$BF78*Assembly!V$17+$BG78*Assembly!V$18+$BH78*Assembly!V$19+$BI78*Assembly!V$20+$BJ78*Assembly!V$21+$BK78*Assembly!V$22+$BL78*Assembly!V$23+$BM78*Assembly!V$24</f>
        <v>#VALUE!</v>
      </c>
      <c r="CJ78" s="330" t="e">
        <f>BZ78*Refining!$F$3</f>
        <v>#VALUE!</v>
      </c>
      <c r="CK78" s="330" t="e">
        <f>CA78*Refining!$F$4</f>
        <v>#VALUE!</v>
      </c>
      <c r="CL78" s="330" t="e">
        <f>CB78*Refining!$F$5</f>
        <v>#VALUE!</v>
      </c>
      <c r="CM78" s="330" t="e">
        <f>CC78*Refining!$F$6</f>
        <v>#VALUE!</v>
      </c>
      <c r="CN78" s="330" t="e">
        <f>CD78*Refining!$F$7</f>
        <v>#VALUE!</v>
      </c>
      <c r="CO78" s="330" t="e">
        <f>CE78*Refining!$F$8</f>
        <v>#VALUE!</v>
      </c>
      <c r="CP78" s="330" t="e">
        <f>CF78*Refining!$F$9</f>
        <v>#VALUE!</v>
      </c>
      <c r="CQ78" s="330" t="e">
        <f>CG78*Refining!$F$10</f>
        <v>#VALUE!</v>
      </c>
      <c r="CR78" s="330" t="e">
        <f>CH78*Refining!$F$11</f>
        <v>#VALUE!</v>
      </c>
      <c r="CS78" s="330" t="e">
        <f>CI78*Refining!$F$12</f>
        <v>#VALUE!</v>
      </c>
      <c r="CT78" s="115" t="e">
        <f t="shared" ref="CT78:DM78" si="315">IF(BZ78 = 0, "", BZ78)</f>
        <v>#VALUE!</v>
      </c>
      <c r="CU78" s="116" t="e">
        <f t="shared" si="315"/>
        <v>#VALUE!</v>
      </c>
      <c r="CV78" s="116" t="e">
        <f t="shared" si="315"/>
        <v>#VALUE!</v>
      </c>
      <c r="CW78" s="116" t="e">
        <f t="shared" si="315"/>
        <v>#VALUE!</v>
      </c>
      <c r="CX78" s="116" t="e">
        <f t="shared" si="315"/>
        <v>#VALUE!</v>
      </c>
      <c r="CY78" s="116" t="e">
        <f t="shared" si="315"/>
        <v>#VALUE!</v>
      </c>
      <c r="CZ78" s="116" t="e">
        <f t="shared" si="315"/>
        <v>#VALUE!</v>
      </c>
      <c r="DA78" s="116" t="e">
        <f t="shared" si="315"/>
        <v>#VALUE!</v>
      </c>
      <c r="DB78" s="116" t="e">
        <f t="shared" si="315"/>
        <v>#VALUE!</v>
      </c>
      <c r="DC78" s="117" t="e">
        <f t="shared" si="315"/>
        <v>#VALUE!</v>
      </c>
      <c r="DD78" s="115" t="e">
        <f t="shared" si="315"/>
        <v>#VALUE!</v>
      </c>
      <c r="DE78" s="116" t="e">
        <f t="shared" si="315"/>
        <v>#VALUE!</v>
      </c>
      <c r="DF78" s="116" t="e">
        <f t="shared" si="315"/>
        <v>#VALUE!</v>
      </c>
      <c r="DG78" s="116" t="e">
        <f t="shared" si="315"/>
        <v>#VALUE!</v>
      </c>
      <c r="DH78" s="118" t="e">
        <f t="shared" si="315"/>
        <v>#VALUE!</v>
      </c>
      <c r="DI78" s="116" t="e">
        <f t="shared" si="315"/>
        <v>#VALUE!</v>
      </c>
      <c r="DJ78" s="116" t="e">
        <f t="shared" si="315"/>
        <v>#VALUE!</v>
      </c>
      <c r="DK78" s="116" t="e">
        <f t="shared" si="315"/>
        <v>#VALUE!</v>
      </c>
      <c r="DL78" s="116" t="e">
        <f t="shared" si="315"/>
        <v>#VALUE!</v>
      </c>
      <c r="DM78" s="117" t="e">
        <f t="shared" si="315"/>
        <v>#VALUE!</v>
      </c>
      <c r="DN78" s="115" t="e">
        <f t="shared" si="11"/>
        <v>#VALUE!</v>
      </c>
      <c r="DO78" s="119" t="e">
        <f t="shared" si="12"/>
        <v>#VALUE!</v>
      </c>
      <c r="DP78" s="120" t="e">
        <f t="shared" si="13"/>
        <v>#VALUE!</v>
      </c>
      <c r="DQ78" s="81" t="e">
        <f>CT78*'Ores &amp; Ingots'!$C$3+CU78*'Ores &amp; Ingots'!$C$4+CV78*'Ores &amp; Ingots'!$C$5+CW78*'Ores &amp; Ingots'!$C$6+CX78*'Ores &amp; Ingots'!$C$7+CY78*'Ores &amp; Ingots'!$C$8+CZ78*'Ores &amp; Ingots'!$C$9+DA78*'Ores &amp; Ingots'!$C$10+DB78*'Ores &amp; Ingots'!$C$11+DC78*'Ores &amp; Ingots'!$C$12</f>
        <v>#VALUE!</v>
      </c>
      <c r="DR78" s="81" t="e">
        <f>DD78*'Ores &amp; Ingots'!$B$3+DE78*'Ores &amp; Ingots'!$B$4+DF78*'Ores &amp; Ingots'!$B$5+DG78*'Ores &amp; Ingots'!$B$6+DH78*'Ores &amp; Ingots'!$B$7+DI78*'Ores &amp; Ingots'!$B$8+DJ78*'Ores &amp; Ingots'!$B$9+DK78*'Ores &amp; Ingots'!$B$10+DL78*'Ores &amp; Ingots'!$B$11+DM78*'Ores &amp; Ingots'!$B$12</f>
        <v>#VALUE!</v>
      </c>
      <c r="DS78" s="119" t="e">
        <f>CT78*Refining!$G$3+CU78*Refining!$G$4+CV78*Refining!$G$5+CW78*Refining!$G$6+CX78*Refining!$G$7+CY78*Refining!$G$8+CZ78*Refining!$G$9+DA78*Refining!$G$10+DB78*Refining!$G$11+DC78*Refining!$G$12</f>
        <v>#VALUE!</v>
      </c>
      <c r="DT78" s="119" t="e">
        <f t="shared" si="14"/>
        <v>#VALUE!</v>
      </c>
      <c r="DU78" s="126" t="e">
        <f t="shared" si="15"/>
        <v>#VALUE!</v>
      </c>
      <c r="DV78" s="115" t="e">
        <f t="shared" si="16"/>
        <v>#VALUE!</v>
      </c>
      <c r="DW78" s="127" t="e">
        <f t="shared" ref="DW78:DX78" si="316">DV78/60</f>
        <v>#VALUE!</v>
      </c>
      <c r="DX78" s="127" t="e">
        <f t="shared" si="316"/>
        <v>#VALUE!</v>
      </c>
      <c r="DY78" s="115" t="e">
        <f t="shared" si="18"/>
        <v>#VALUE!</v>
      </c>
      <c r="DZ78" s="127" t="e">
        <f t="shared" ref="DZ78:EA78" si="317">DY78/1000</f>
        <v>#VALUE!</v>
      </c>
      <c r="EA78" s="128" t="e">
        <f t="shared" si="317"/>
        <v>#VALUE!</v>
      </c>
      <c r="EB78" s="106" t="e">
        <f t="shared" si="20"/>
        <v>#VALUE!</v>
      </c>
      <c r="EC78" s="281" t="e">
        <f t="shared" si="21"/>
        <v>#VALUE!</v>
      </c>
      <c r="ED78" s="133">
        <v>232</v>
      </c>
    </row>
    <row r="79" spans="1:134" ht="12.75" x14ac:dyDescent="0.2">
      <c r="A79" s="864"/>
      <c r="B79" s="135" t="s">
        <v>304</v>
      </c>
      <c r="C79" s="137" t="s">
        <v>155</v>
      </c>
      <c r="D79" s="137">
        <v>1</v>
      </c>
      <c r="E79" s="137">
        <v>1</v>
      </c>
      <c r="F79" s="137">
        <v>1</v>
      </c>
      <c r="G79" s="139">
        <f t="shared" si="0"/>
        <v>0.125</v>
      </c>
      <c r="H79" s="140">
        <v>3</v>
      </c>
      <c r="I79" s="140">
        <v>3</v>
      </c>
      <c r="J79" s="140">
        <f>H79/Main!$D$9</f>
        <v>0.6</v>
      </c>
      <c r="K79" s="140">
        <f>I79/Main!$D$10</f>
        <v>1.5</v>
      </c>
      <c r="L79" s="140">
        <f t="shared" si="1"/>
        <v>2.5</v>
      </c>
      <c r="M79" s="140">
        <v>1</v>
      </c>
      <c r="N79" s="145">
        <v>20</v>
      </c>
      <c r="O79" s="145">
        <v>20</v>
      </c>
      <c r="P79" s="145"/>
      <c r="Q79" s="143"/>
      <c r="R79" s="146"/>
      <c r="S79" s="143"/>
      <c r="T79" s="146"/>
      <c r="U79" s="198"/>
      <c r="V79" s="143"/>
      <c r="W79" s="362"/>
      <c r="X79" s="133">
        <v>0</v>
      </c>
      <c r="Y79" s="133">
        <v>1</v>
      </c>
      <c r="Z79" s="133">
        <v>0</v>
      </c>
      <c r="AA79" s="133">
        <v>0</v>
      </c>
      <c r="AB79" s="133">
        <v>4</v>
      </c>
      <c r="AC79" s="133">
        <v>0</v>
      </c>
      <c r="AD79" s="133">
        <v>0</v>
      </c>
      <c r="AE79" s="167">
        <v>4</v>
      </c>
      <c r="AF79" s="133">
        <v>3</v>
      </c>
      <c r="AG79" s="133">
        <v>0</v>
      </c>
      <c r="AH79" s="133">
        <v>0</v>
      </c>
      <c r="AI79" s="133">
        <v>0</v>
      </c>
      <c r="AJ79" s="133">
        <v>0</v>
      </c>
      <c r="AK79" s="133">
        <v>0</v>
      </c>
      <c r="AL79" s="133">
        <v>0</v>
      </c>
      <c r="AM79" s="133">
        <v>0</v>
      </c>
      <c r="AN79" s="133">
        <v>0</v>
      </c>
      <c r="AO79" s="133">
        <v>0</v>
      </c>
      <c r="AP79" s="133">
        <v>0</v>
      </c>
      <c r="AQ79" s="133">
        <v>0</v>
      </c>
      <c r="AR79" s="133">
        <v>0</v>
      </c>
      <c r="AS79" s="161" t="str">
        <f t="shared" ref="AS79:BM79" si="318">IF(X79 = 0, "", X79)</f>
        <v/>
      </c>
      <c r="AT79" s="133">
        <f t="shared" si="318"/>
        <v>1</v>
      </c>
      <c r="AU79" s="137" t="str">
        <f t="shared" si="318"/>
        <v/>
      </c>
      <c r="AV79" s="137" t="str">
        <f t="shared" si="318"/>
        <v/>
      </c>
      <c r="AW79" s="133">
        <f t="shared" si="318"/>
        <v>4</v>
      </c>
      <c r="AX79" s="137" t="str">
        <f t="shared" si="318"/>
        <v/>
      </c>
      <c r="AY79" s="137" t="str">
        <f t="shared" si="318"/>
        <v/>
      </c>
      <c r="AZ79" s="167">
        <f t="shared" si="318"/>
        <v>4</v>
      </c>
      <c r="BA79" s="133">
        <f t="shared" si="318"/>
        <v>3</v>
      </c>
      <c r="BB79" s="137" t="str">
        <f t="shared" si="318"/>
        <v/>
      </c>
      <c r="BC79" s="137" t="str">
        <f t="shared" si="318"/>
        <v/>
      </c>
      <c r="BD79" s="137" t="str">
        <f t="shared" si="318"/>
        <v/>
      </c>
      <c r="BE79" s="137" t="str">
        <f t="shared" si="318"/>
        <v/>
      </c>
      <c r="BF79" s="137" t="str">
        <f t="shared" si="318"/>
        <v/>
      </c>
      <c r="BG79" s="137" t="str">
        <f t="shared" si="318"/>
        <v/>
      </c>
      <c r="BH79" s="137" t="str">
        <f t="shared" si="318"/>
        <v/>
      </c>
      <c r="BI79" s="137" t="str">
        <f t="shared" si="318"/>
        <v/>
      </c>
      <c r="BJ79" s="137" t="str">
        <f t="shared" si="318"/>
        <v/>
      </c>
      <c r="BK79" s="137" t="str">
        <f t="shared" si="318"/>
        <v/>
      </c>
      <c r="BL79" s="137" t="str">
        <f t="shared" si="318"/>
        <v/>
      </c>
      <c r="BM79" s="169" t="str">
        <f t="shared" si="318"/>
        <v/>
      </c>
      <c r="BN79" s="174" t="e">
        <f>$AS79*Assembly!Z$4+$AT79*Assembly!Z$5+$AU79*Assembly!Z$6+$AV79*Assembly!Z$7+$AW79*Assembly!Z$8+$AX79*Assembly!Z$9+$AY79*Assembly!Z$10+$AZ79*Assembly!Z$11+$BA79*Assembly!Z$12+$BB79*Assembly!Z$13+$BC79*Assembly!Z$14+$BD79*Assembly!Z$15+$BE79*Assembly!Z$16+$BF79*Assembly!Z$17+$BG79*Assembly!Z$18+$BH79*Assembly!Z$19+$BI79*Assembly!Z$20+$BJ79*Assembly!Z$21+$BK79*Assembly!Z$22+$BL79*Assembly!Z$23+$BM79*Assembly!Z$24</f>
        <v>#VALUE!</v>
      </c>
      <c r="BO79" s="133" t="e">
        <f t="shared" si="3"/>
        <v>#VALUE!</v>
      </c>
      <c r="BP79" s="133"/>
      <c r="BQ79" s="133" t="e">
        <f>$AS79*Assembly!AD$4+$AT79*Assembly!AD$5+$AU79*Assembly!AD$6+$AV79*Assembly!AD$7+$AW79*Assembly!AD$8+$AX79*Assembly!AD$9+$AY79*Assembly!AD$10+$AZ79*Assembly!AD$11+$BA79*Assembly!AD$12+$BB79*Assembly!AD$13+$BC79*Assembly!AD$14+$BD79*Assembly!AD$15+$BE79*Assembly!AD$16+$BF79*Assembly!AD$17+$BG79*Assembly!AD$18+$BH79*Assembly!AD$19+$BI79*Assembly!AD$20+$BJ79*Assembly!AD$21+$BK79*Assembly!AD$22+$BL79*Assembly!AD$23+$BM79*Assembly!AD$24</f>
        <v>#VALUE!</v>
      </c>
      <c r="BR79" s="177" t="e">
        <f t="shared" si="4"/>
        <v>#VALUE!</v>
      </c>
      <c r="BS79" s="178" t="e">
        <f t="shared" si="5"/>
        <v>#VALUE!</v>
      </c>
      <c r="BT79" s="179" t="e">
        <f t="shared" si="6"/>
        <v>#VALUE!</v>
      </c>
      <c r="BU79" s="178" t="e">
        <f t="shared" si="7"/>
        <v>#VALUE!</v>
      </c>
      <c r="BV79" s="133" t="e">
        <f>$AS79*Assembly!Y$4+$AT79*Assembly!Y$5+$AU79*Assembly!Y$6+$AV79*Assembly!Y$7+$AW79*Assembly!Y$8+$AX79*Assembly!Y$9+$AY79*Assembly!Y$10+$AZ79*Assembly!Y$11+$BA79*Assembly!Y$12+$BB79*Assembly!Y$13+$BC79*Assembly!Y$14+$BD79*Assembly!Y$15+$BE79*Assembly!Y$16+$BF79*Assembly!Y$17+$BG79*Assembly!Y$18+$BH79*Assembly!Y$19+$BI79*Assembly!Y$20+$BJ79*Assembly!Y$21+$BK79*Assembly!Y$22+$BL79*Assembly!Y$23+$BM79*Assembly!Y$24</f>
        <v>#VALUE!</v>
      </c>
      <c r="BW79" s="133" t="e">
        <f t="shared" si="8"/>
        <v>#VALUE!</v>
      </c>
      <c r="BX79" s="130" t="e">
        <f t="shared" si="9"/>
        <v>#VALUE!</v>
      </c>
      <c r="BY79" s="183" t="e">
        <f>$AS79*Assembly!AC$4+$AT79*Assembly!AC$5+$AU79*Assembly!AC$6+$AV79*Assembly!AC$7+$AW79*Assembly!AC$8+$AX79*Assembly!AC$9+$AY79*Assembly!AC$10+$AZ79*Assembly!AC$11+$BA79*Assembly!AC$12+$BB79*Assembly!AC$13+$BC79*Assembly!AC$14+$BD79*Assembly!AC$15+$BE79*Assembly!AC$16+$BF79*Assembly!AC$17+$BG79*Assembly!AC$18+$BH79*Assembly!AC$19+$BI79*Assembly!AC$20+$BJ79*Assembly!AC$21+$BK79*Assembly!AC$22+$BL79*Assembly!AC$23+$BM79*Assembly!AC$24</f>
        <v>#VALUE!</v>
      </c>
      <c r="BZ79" s="145" t="e">
        <f>$AS79*Assembly!M$4+$AT79*Assembly!M$5+$AU79*Assembly!M$6+$AV79*Assembly!M$7+$AW79*Assembly!M$8+$AX79*Assembly!M$9+$AY79*Assembly!M$10+$AZ79*Assembly!M$11+$BA79*Assembly!M$12+$BB79*Assembly!M$13+$BC79*Assembly!M$14+$BD79*Assembly!M$15+$BE79*Assembly!M$16+$BF79*Assembly!M$17+$BG79*Assembly!M$18+$BH79*Assembly!M$19+$BI79*Assembly!M$20+$BJ79*Assembly!M$21+$BK79*Assembly!M$22+$BL79*Assembly!M$23+$BM79*Assembly!M$24</f>
        <v>#VALUE!</v>
      </c>
      <c r="CA79" s="145" t="e">
        <f>$AS79*Assembly!N$4+$AT79*Assembly!N$5+$AU79*Assembly!N$6+$AV79*Assembly!N$7+$AW79*Assembly!N$8+$AX79*Assembly!N$9+$AY79*Assembly!N$10+$AZ79*Assembly!N$11+$BA79*Assembly!N$12+$BB79*Assembly!N$13+$BC79*Assembly!N$14+$BD79*Assembly!N$15+$BE79*Assembly!N$16+$BF79*Assembly!N$17+$BG79*Assembly!N$18+$BH79*Assembly!N$19+$BI79*Assembly!N$20+$BJ79*Assembly!N$21+$BK79*Assembly!N$22+$BL79*Assembly!N$23+$BM79*Assembly!N$24</f>
        <v>#VALUE!</v>
      </c>
      <c r="CB79" s="145" t="e">
        <f>$AS79*Assembly!O$4+$AT79*Assembly!O$5+$AU79*Assembly!O$6+$AV79*Assembly!O$7+$AW79*Assembly!O$8+$AX79*Assembly!O$9+$AY79*Assembly!O$10+$AZ79*Assembly!O$11+$BA79*Assembly!O$12+$BB79*Assembly!O$13+$BC79*Assembly!O$14+$BD79*Assembly!O$15+$BE79*Assembly!O$16+$BF79*Assembly!O$17+$BG79*Assembly!O$18+$BH79*Assembly!O$19+$BI79*Assembly!O$20+$BJ79*Assembly!O$21+$BK79*Assembly!O$22+$BL79*Assembly!O$23+$BM79*Assembly!O$24</f>
        <v>#VALUE!</v>
      </c>
      <c r="CC79" s="140" t="e">
        <f>$AS79*Assembly!P$4+$AT79*Assembly!P$5+$AU79*Assembly!P$6+$AV79*Assembly!P$7+$AW79*Assembly!P$8+$AX79*Assembly!P$9+$AY79*Assembly!P$10+$AZ79*Assembly!P$11+$BA79*Assembly!P$12+$BB79*Assembly!P$13+$BC79*Assembly!P$14+$BD79*Assembly!P$15+$BE79*Assembly!P$16+$BF79*Assembly!P$17+$BG79*Assembly!P$18+$BH79*Assembly!P$19+$BI79*Assembly!P$20+$BJ79*Assembly!P$21+$BK79*Assembly!P$22+$BL79*Assembly!P$23+$BM79*Assembly!P$24</f>
        <v>#VALUE!</v>
      </c>
      <c r="CD79" s="140" t="e">
        <f>$AS79*Assembly!Q$4+$AT79*Assembly!Q$5+$AU79*Assembly!Q$6+$AV79*Assembly!Q$7+$AW79*Assembly!Q$8+$AX79*Assembly!Q$9+$AY79*Assembly!Q$10+$AZ79*Assembly!Q$11+$BA79*Assembly!Q$12+$BB79*Assembly!Q$13+$BC79*Assembly!Q$14+$BD79*Assembly!Q$15+$BE79*Assembly!Q$16+$BF79*Assembly!Q$17+$BG79*Assembly!Q$18+$BH79*Assembly!Q$19+$BI79*Assembly!Q$20+$BJ79*Assembly!Q$21+$BK79*Assembly!Q$22+$BL79*Assembly!Q$23+$BM79*Assembly!Q$24</f>
        <v>#VALUE!</v>
      </c>
      <c r="CE79" s="145" t="e">
        <f>$AS79*Assembly!R$4+$AT79*Assembly!R$5+$AU79*Assembly!R$6+$AV79*Assembly!R$7+$AW79*Assembly!R$8+$AX79*Assembly!R$9+$AY79*Assembly!R$10+$AZ79*Assembly!R$11+$BA79*Assembly!R$12+$BB79*Assembly!R$13+$BC79*Assembly!R$14+$BD79*Assembly!R$15+$BE79*Assembly!R$16+$BF79*Assembly!R$17+$BG79*Assembly!R$18+$BH79*Assembly!R$19+$BI79*Assembly!R$20+$BJ79*Assembly!R$21+$BK79*Assembly!R$22+$BL79*Assembly!R$23+$BM79*Assembly!R$24</f>
        <v>#VALUE!</v>
      </c>
      <c r="CF79" s="140" t="e">
        <f>$AS79*Assembly!S$4+$AT79*Assembly!S$5+$AU79*Assembly!S$6+$AV79*Assembly!S$7+$AW79*Assembly!S$8+$AX79*Assembly!S$9+$AY79*Assembly!S$10+$AZ79*Assembly!S$11+$BA79*Assembly!S$12+$BB79*Assembly!S$13+$BC79*Assembly!S$14+$BD79*Assembly!S$15+$BE79*Assembly!S$16+$BF79*Assembly!S$17+$BG79*Assembly!S$18+$BH79*Assembly!S$19+$BI79*Assembly!S$20+$BJ79*Assembly!S$21+$BK79*Assembly!S$22+$BL79*Assembly!S$23+$BM79*Assembly!S$24</f>
        <v>#VALUE!</v>
      </c>
      <c r="CG79" s="140" t="e">
        <f>$AS79*Assembly!T$4+$AT79*Assembly!T$5+$AU79*Assembly!T$6+$AV79*Assembly!T$7+$AW79*Assembly!T$8+$AX79*Assembly!T$9+$AY79*Assembly!T$10+$AZ79*Assembly!T$11+$BA79*Assembly!T$12+$BB79*Assembly!T$13+$BC79*Assembly!T$14+$BD79*Assembly!T$15+$BE79*Assembly!T$16+$BF79*Assembly!T$17+$BG79*Assembly!T$18+$BH79*Assembly!T$19+$BI79*Assembly!T$20+$BJ79*Assembly!T$21+$BK79*Assembly!T$22+$BL79*Assembly!T$23+$BM79*Assembly!T$24</f>
        <v>#VALUE!</v>
      </c>
      <c r="CH79" s="140" t="e">
        <f>$AS79*Assembly!U$4+$AT79*Assembly!U$5+$AU79*Assembly!U$6+$AV79*Assembly!U$7+$AW79*Assembly!U$8+$AX79*Assembly!U$9+$AY79*Assembly!U$10+$AZ79*Assembly!U$11+$BA79*Assembly!U$12+$BB79*Assembly!U$13+$BC79*Assembly!U$14+$BD79*Assembly!U$15+$BE79*Assembly!U$16+$BF79*Assembly!U$17+$BG79*Assembly!U$18+$BH79*Assembly!U$19+$BI79*Assembly!U$20+$BJ79*Assembly!U$21+$BK79*Assembly!U$22+$BL79*Assembly!U$23+$BM79*Assembly!U$24</f>
        <v>#VALUE!</v>
      </c>
      <c r="CI79" s="145" t="e">
        <f>$AS79*Assembly!V$4+$AT79*Assembly!V$5+$AU79*Assembly!V$6+$AV79*Assembly!V$7+$AW79*Assembly!V$8+$AX79*Assembly!V$9+$AY79*Assembly!V$10+$AZ79*Assembly!V$11+$BA79*Assembly!V$12+$BB79*Assembly!V$13+$BC79*Assembly!V$14+$BD79*Assembly!V$15+$BE79*Assembly!V$16+$BF79*Assembly!V$17+$BG79*Assembly!V$18+$BH79*Assembly!V$19+$BI79*Assembly!V$20+$BJ79*Assembly!V$21+$BK79*Assembly!V$22+$BL79*Assembly!V$23+$BM79*Assembly!V$24</f>
        <v>#VALUE!</v>
      </c>
      <c r="CJ79" s="145" t="e">
        <f>BZ79*Refining!$F$3</f>
        <v>#VALUE!</v>
      </c>
      <c r="CK79" s="145" t="e">
        <f>CA79*Refining!$F$4</f>
        <v>#VALUE!</v>
      </c>
      <c r="CL79" s="145" t="e">
        <f>CB79*Refining!$F$5</f>
        <v>#VALUE!</v>
      </c>
      <c r="CM79" s="145" t="e">
        <f>CC79*Refining!$F$6</f>
        <v>#VALUE!</v>
      </c>
      <c r="CN79" s="145" t="e">
        <f>CD79*Refining!$F$7</f>
        <v>#VALUE!</v>
      </c>
      <c r="CO79" s="145" t="e">
        <f>CE79*Refining!$F$8</f>
        <v>#VALUE!</v>
      </c>
      <c r="CP79" s="145" t="e">
        <f>CF79*Refining!$F$9</f>
        <v>#VALUE!</v>
      </c>
      <c r="CQ79" s="145" t="e">
        <f>CG79*Refining!$F$10</f>
        <v>#VALUE!</v>
      </c>
      <c r="CR79" s="145" t="e">
        <f>CH79*Refining!$F$11</f>
        <v>#VALUE!</v>
      </c>
      <c r="CS79" s="145" t="e">
        <f>CI79*Refining!$F$12</f>
        <v>#VALUE!</v>
      </c>
      <c r="CT79" s="185" t="e">
        <f t="shared" ref="CT79:DM79" si="319">IF(BZ79 = 0, "", BZ79)</f>
        <v>#VALUE!</v>
      </c>
      <c r="CU79" s="186" t="e">
        <f t="shared" si="319"/>
        <v>#VALUE!</v>
      </c>
      <c r="CV79" s="186" t="e">
        <f t="shared" si="319"/>
        <v>#VALUE!</v>
      </c>
      <c r="CW79" s="186" t="e">
        <f t="shared" si="319"/>
        <v>#VALUE!</v>
      </c>
      <c r="CX79" s="186" t="e">
        <f t="shared" si="319"/>
        <v>#VALUE!</v>
      </c>
      <c r="CY79" s="186" t="e">
        <f t="shared" si="319"/>
        <v>#VALUE!</v>
      </c>
      <c r="CZ79" s="186" t="e">
        <f t="shared" si="319"/>
        <v>#VALUE!</v>
      </c>
      <c r="DA79" s="186" t="e">
        <f t="shared" si="319"/>
        <v>#VALUE!</v>
      </c>
      <c r="DB79" s="186" t="e">
        <f t="shared" si="319"/>
        <v>#VALUE!</v>
      </c>
      <c r="DC79" s="187" t="e">
        <f t="shared" si="319"/>
        <v>#VALUE!</v>
      </c>
      <c r="DD79" s="185" t="e">
        <f t="shared" si="319"/>
        <v>#VALUE!</v>
      </c>
      <c r="DE79" s="186" t="e">
        <f t="shared" si="319"/>
        <v>#VALUE!</v>
      </c>
      <c r="DF79" s="186" t="e">
        <f t="shared" si="319"/>
        <v>#VALUE!</v>
      </c>
      <c r="DG79" s="186" t="e">
        <f t="shared" si="319"/>
        <v>#VALUE!</v>
      </c>
      <c r="DH79" s="211" t="e">
        <f t="shared" si="319"/>
        <v>#VALUE!</v>
      </c>
      <c r="DI79" s="186" t="e">
        <f t="shared" si="319"/>
        <v>#VALUE!</v>
      </c>
      <c r="DJ79" s="186" t="e">
        <f t="shared" si="319"/>
        <v>#VALUE!</v>
      </c>
      <c r="DK79" s="186" t="e">
        <f t="shared" si="319"/>
        <v>#VALUE!</v>
      </c>
      <c r="DL79" s="186" t="e">
        <f t="shared" si="319"/>
        <v>#VALUE!</v>
      </c>
      <c r="DM79" s="187" t="e">
        <f t="shared" si="319"/>
        <v>#VALUE!</v>
      </c>
      <c r="DN79" s="185" t="e">
        <f t="shared" si="11"/>
        <v>#VALUE!</v>
      </c>
      <c r="DO79" s="189" t="e">
        <f t="shared" si="12"/>
        <v>#VALUE!</v>
      </c>
      <c r="DP79" s="120" t="e">
        <f t="shared" si="13"/>
        <v>#VALUE!</v>
      </c>
      <c r="DQ79" s="133" t="e">
        <f>CT79*'Ores &amp; Ingots'!$C$3+CU79*'Ores &amp; Ingots'!$C$4+CV79*'Ores &amp; Ingots'!$C$5+CW79*'Ores &amp; Ingots'!$C$6+CX79*'Ores &amp; Ingots'!$C$7+CY79*'Ores &amp; Ingots'!$C$8+CZ79*'Ores &amp; Ingots'!$C$9+DA79*'Ores &amp; Ingots'!$C$10+DB79*'Ores &amp; Ingots'!$C$11+DC79*'Ores &amp; Ingots'!$C$12</f>
        <v>#VALUE!</v>
      </c>
      <c r="DR79" s="133" t="e">
        <f>DD79*'Ores &amp; Ingots'!$B$3+DE79*'Ores &amp; Ingots'!$B$4+DF79*'Ores &amp; Ingots'!$B$5+DG79*'Ores &amp; Ingots'!$B$6+DH79*'Ores &amp; Ingots'!$B$7+DI79*'Ores &amp; Ingots'!$B$8+DJ79*'Ores &amp; Ingots'!$B$9+DK79*'Ores &amp; Ingots'!$B$10+DL79*'Ores &amp; Ingots'!$B$11+DM79*'Ores &amp; Ingots'!$B$12</f>
        <v>#VALUE!</v>
      </c>
      <c r="DS79" s="189" t="e">
        <f>CT79*Refining!$G$3+CU79*Refining!$G$4+CV79*Refining!$G$5+CW79*Refining!$G$6+CX79*Refining!$G$7+CY79*Refining!$G$8+CZ79*Refining!$G$9+DA79*Refining!$G$10+DB79*Refining!$G$11+DC79*Refining!$G$12</f>
        <v>#VALUE!</v>
      </c>
      <c r="DT79" s="189" t="e">
        <f t="shared" si="14"/>
        <v>#VALUE!</v>
      </c>
      <c r="DU79" s="192" t="e">
        <f t="shared" si="15"/>
        <v>#VALUE!</v>
      </c>
      <c r="DV79" s="185" t="e">
        <f t="shared" si="16"/>
        <v>#VALUE!</v>
      </c>
      <c r="DW79" s="194" t="e">
        <f t="shared" ref="DW79:DX79" si="320">DV79/60</f>
        <v>#VALUE!</v>
      </c>
      <c r="DX79" s="194" t="e">
        <f t="shared" si="320"/>
        <v>#VALUE!</v>
      </c>
      <c r="DY79" s="185" t="e">
        <f t="shared" si="18"/>
        <v>#VALUE!</v>
      </c>
      <c r="DZ79" s="194" t="e">
        <f t="shared" ref="DZ79:EA79" si="321">DY79/1000</f>
        <v>#VALUE!</v>
      </c>
      <c r="EA79" s="196" t="e">
        <f t="shared" si="321"/>
        <v>#VALUE!</v>
      </c>
      <c r="EB79" s="130" t="e">
        <f t="shared" si="20"/>
        <v>#VALUE!</v>
      </c>
      <c r="EC79" s="132" t="e">
        <f t="shared" si="21"/>
        <v>#VALUE!</v>
      </c>
      <c r="ED79" s="133" t="s">
        <v>28</v>
      </c>
    </row>
    <row r="80" spans="1:134" ht="12.75" x14ac:dyDescent="0.2">
      <c r="A80" s="864"/>
      <c r="B80" s="135" t="s">
        <v>305</v>
      </c>
      <c r="C80" s="137" t="s">
        <v>156</v>
      </c>
      <c r="D80" s="137">
        <v>1</v>
      </c>
      <c r="E80" s="137">
        <v>1</v>
      </c>
      <c r="F80" s="137">
        <v>1</v>
      </c>
      <c r="G80" s="154">
        <f t="shared" si="0"/>
        <v>15.625</v>
      </c>
      <c r="H80" s="156">
        <v>3</v>
      </c>
      <c r="I80" s="156">
        <v>3</v>
      </c>
      <c r="J80" s="156">
        <f>H80/Main!$D$9</f>
        <v>0.6</v>
      </c>
      <c r="K80" s="156">
        <f>I80/Main!$D$10</f>
        <v>1.5</v>
      </c>
      <c r="L80" s="156">
        <f t="shared" si="1"/>
        <v>2.5</v>
      </c>
      <c r="M80" s="156">
        <v>1</v>
      </c>
      <c r="N80" s="164">
        <v>100</v>
      </c>
      <c r="O80" s="164">
        <v>100</v>
      </c>
      <c r="P80" s="164"/>
      <c r="Q80" s="159"/>
      <c r="R80" s="166"/>
      <c r="S80" s="159"/>
      <c r="T80" s="166"/>
      <c r="U80" s="170"/>
      <c r="V80" s="159"/>
      <c r="W80" s="364" t="s">
        <v>220</v>
      </c>
      <c r="X80" s="133">
        <v>0</v>
      </c>
      <c r="Y80" s="133">
        <v>1</v>
      </c>
      <c r="Z80" s="133">
        <v>0</v>
      </c>
      <c r="AA80" s="133">
        <v>0</v>
      </c>
      <c r="AB80" s="133">
        <v>6</v>
      </c>
      <c r="AC80" s="133">
        <v>0</v>
      </c>
      <c r="AD80" s="133">
        <v>0</v>
      </c>
      <c r="AE80" s="167">
        <v>6</v>
      </c>
      <c r="AF80" s="133">
        <v>10</v>
      </c>
      <c r="AG80" s="133">
        <v>0</v>
      </c>
      <c r="AH80" s="133">
        <v>0</v>
      </c>
      <c r="AI80" s="133">
        <v>0</v>
      </c>
      <c r="AJ80" s="133">
        <v>6</v>
      </c>
      <c r="AK80" s="133">
        <v>0</v>
      </c>
      <c r="AL80" s="133">
        <v>0</v>
      </c>
      <c r="AM80" s="133">
        <v>0</v>
      </c>
      <c r="AN80" s="133">
        <v>0</v>
      </c>
      <c r="AO80" s="133">
        <v>0</v>
      </c>
      <c r="AP80" s="133">
        <v>0</v>
      </c>
      <c r="AQ80" s="133">
        <v>0</v>
      </c>
      <c r="AR80" s="133">
        <v>0</v>
      </c>
      <c r="AS80" s="161" t="str">
        <f t="shared" ref="AS80:BM80" si="322">IF(X80 = 0, "", X80)</f>
        <v/>
      </c>
      <c r="AT80" s="133">
        <f t="shared" si="322"/>
        <v>1</v>
      </c>
      <c r="AU80" s="137" t="str">
        <f t="shared" si="322"/>
        <v/>
      </c>
      <c r="AV80" s="137" t="str">
        <f t="shared" si="322"/>
        <v/>
      </c>
      <c r="AW80" s="133">
        <f t="shared" si="322"/>
        <v>6</v>
      </c>
      <c r="AX80" s="137" t="str">
        <f t="shared" si="322"/>
        <v/>
      </c>
      <c r="AY80" s="137" t="str">
        <f t="shared" si="322"/>
        <v/>
      </c>
      <c r="AZ80" s="167">
        <f t="shared" si="322"/>
        <v>6</v>
      </c>
      <c r="BA80" s="133">
        <f t="shared" si="322"/>
        <v>10</v>
      </c>
      <c r="BB80" s="137" t="str">
        <f t="shared" si="322"/>
        <v/>
      </c>
      <c r="BC80" s="137" t="str">
        <f t="shared" si="322"/>
        <v/>
      </c>
      <c r="BD80" s="137" t="str">
        <f t="shared" si="322"/>
        <v/>
      </c>
      <c r="BE80" s="133">
        <f t="shared" si="322"/>
        <v>6</v>
      </c>
      <c r="BF80" s="137" t="str">
        <f t="shared" si="322"/>
        <v/>
      </c>
      <c r="BG80" s="137" t="str">
        <f t="shared" si="322"/>
        <v/>
      </c>
      <c r="BH80" s="137" t="str">
        <f t="shared" si="322"/>
        <v/>
      </c>
      <c r="BI80" s="137" t="str">
        <f t="shared" si="322"/>
        <v/>
      </c>
      <c r="BJ80" s="137" t="str">
        <f t="shared" si="322"/>
        <v/>
      </c>
      <c r="BK80" s="137" t="str">
        <f t="shared" si="322"/>
        <v/>
      </c>
      <c r="BL80" s="137" t="str">
        <f t="shared" si="322"/>
        <v/>
      </c>
      <c r="BM80" s="169" t="str">
        <f t="shared" si="322"/>
        <v/>
      </c>
      <c r="BN80" s="174" t="e">
        <f>$AS80*Assembly!Z$4+$AT80*Assembly!Z$5+$AU80*Assembly!Z$6+$AV80*Assembly!Z$7+$AW80*Assembly!Z$8+$AX80*Assembly!Z$9+$AY80*Assembly!Z$10+$AZ80*Assembly!Z$11+$BA80*Assembly!Z$12+$BB80*Assembly!Z$13+$BC80*Assembly!Z$14+$BD80*Assembly!Z$15+$BE80*Assembly!Z$16+$BF80*Assembly!Z$17+$BG80*Assembly!Z$18+$BH80*Assembly!Z$19+$BI80*Assembly!Z$20+$BJ80*Assembly!Z$21+$BK80*Assembly!Z$22+$BL80*Assembly!Z$23+$BM80*Assembly!Z$24</f>
        <v>#VALUE!</v>
      </c>
      <c r="BO80" s="133" t="e">
        <f t="shared" si="3"/>
        <v>#VALUE!</v>
      </c>
      <c r="BP80" s="133"/>
      <c r="BQ80" s="133" t="e">
        <f>$AS80*Assembly!AD$4+$AT80*Assembly!AD$5+$AU80*Assembly!AD$6+$AV80*Assembly!AD$7+$AW80*Assembly!AD$8+$AX80*Assembly!AD$9+$AY80*Assembly!AD$10+$AZ80*Assembly!AD$11+$BA80*Assembly!AD$12+$BB80*Assembly!AD$13+$BC80*Assembly!AD$14+$BD80*Assembly!AD$15+$BE80*Assembly!AD$16+$BF80*Assembly!AD$17+$BG80*Assembly!AD$18+$BH80*Assembly!AD$19+$BI80*Assembly!AD$20+$BJ80*Assembly!AD$21+$BK80*Assembly!AD$22+$BL80*Assembly!AD$23+$BM80*Assembly!AD$24</f>
        <v>#VALUE!</v>
      </c>
      <c r="BR80" s="177" t="e">
        <f t="shared" si="4"/>
        <v>#VALUE!</v>
      </c>
      <c r="BS80" s="178" t="e">
        <f t="shared" si="5"/>
        <v>#VALUE!</v>
      </c>
      <c r="BT80" s="179" t="e">
        <f t="shared" si="6"/>
        <v>#VALUE!</v>
      </c>
      <c r="BU80" s="178" t="e">
        <f t="shared" si="7"/>
        <v>#VALUE!</v>
      </c>
      <c r="BV80" s="133" t="e">
        <f>$AS80*Assembly!Y$4+$AT80*Assembly!Y$5+$AU80*Assembly!Y$6+$AV80*Assembly!Y$7+$AW80*Assembly!Y$8+$AX80*Assembly!Y$9+$AY80*Assembly!Y$10+$AZ80*Assembly!Y$11+$BA80*Assembly!Y$12+$BB80*Assembly!Y$13+$BC80*Assembly!Y$14+$BD80*Assembly!Y$15+$BE80*Assembly!Y$16+$BF80*Assembly!Y$17+$BG80*Assembly!Y$18+$BH80*Assembly!Y$19+$BI80*Assembly!Y$20+$BJ80*Assembly!Y$21+$BK80*Assembly!Y$22+$BL80*Assembly!Y$23+$BM80*Assembly!Y$24</f>
        <v>#VALUE!</v>
      </c>
      <c r="BW80" s="133" t="e">
        <f t="shared" si="8"/>
        <v>#VALUE!</v>
      </c>
      <c r="BX80" s="130" t="e">
        <f t="shared" si="9"/>
        <v>#VALUE!</v>
      </c>
      <c r="BY80" s="183" t="e">
        <f>$AS80*Assembly!AC$4+$AT80*Assembly!AC$5+$AU80*Assembly!AC$6+$AV80*Assembly!AC$7+$AW80*Assembly!AC$8+$AX80*Assembly!AC$9+$AY80*Assembly!AC$10+$AZ80*Assembly!AC$11+$BA80*Assembly!AC$12+$BB80*Assembly!AC$13+$BC80*Assembly!AC$14+$BD80*Assembly!AC$15+$BE80*Assembly!AC$16+$BF80*Assembly!AC$17+$BG80*Assembly!AC$18+$BH80*Assembly!AC$19+$BI80*Assembly!AC$20+$BJ80*Assembly!AC$21+$BK80*Assembly!AC$22+$BL80*Assembly!AC$23+$BM80*Assembly!AC$24</f>
        <v>#VALUE!</v>
      </c>
      <c r="BZ80" s="164" t="e">
        <f>$AS80*Assembly!M$4+$AT80*Assembly!M$5+$AU80*Assembly!M$6+$AV80*Assembly!M$7+$AW80*Assembly!M$8+$AX80*Assembly!M$9+$AY80*Assembly!M$10+$AZ80*Assembly!M$11+$BA80*Assembly!M$12+$BB80*Assembly!M$13+$BC80*Assembly!M$14+$BD80*Assembly!M$15+$BE80*Assembly!M$16+$BF80*Assembly!M$17+$BG80*Assembly!M$18+$BH80*Assembly!M$19+$BI80*Assembly!M$20+$BJ80*Assembly!M$21+$BK80*Assembly!M$22+$BL80*Assembly!M$23+$BM80*Assembly!M$24</f>
        <v>#VALUE!</v>
      </c>
      <c r="CA80" s="164" t="e">
        <f>$AS80*Assembly!N$4+$AT80*Assembly!N$5+$AU80*Assembly!N$6+$AV80*Assembly!N$7+$AW80*Assembly!N$8+$AX80*Assembly!N$9+$AY80*Assembly!N$10+$AZ80*Assembly!N$11+$BA80*Assembly!N$12+$BB80*Assembly!N$13+$BC80*Assembly!N$14+$BD80*Assembly!N$15+$BE80*Assembly!N$16+$BF80*Assembly!N$17+$BG80*Assembly!N$18+$BH80*Assembly!N$19+$BI80*Assembly!N$20+$BJ80*Assembly!N$21+$BK80*Assembly!N$22+$BL80*Assembly!N$23+$BM80*Assembly!N$24</f>
        <v>#VALUE!</v>
      </c>
      <c r="CB80" s="164" t="e">
        <f>$AS80*Assembly!O$4+$AT80*Assembly!O$5+$AU80*Assembly!O$6+$AV80*Assembly!O$7+$AW80*Assembly!O$8+$AX80*Assembly!O$9+$AY80*Assembly!O$10+$AZ80*Assembly!O$11+$BA80*Assembly!O$12+$BB80*Assembly!O$13+$BC80*Assembly!O$14+$BD80*Assembly!O$15+$BE80*Assembly!O$16+$BF80*Assembly!O$17+$BG80*Assembly!O$18+$BH80*Assembly!O$19+$BI80*Assembly!O$20+$BJ80*Assembly!O$21+$BK80*Assembly!O$22+$BL80*Assembly!O$23+$BM80*Assembly!O$24</f>
        <v>#VALUE!</v>
      </c>
      <c r="CC80" s="156" t="e">
        <f>$AS80*Assembly!P$4+$AT80*Assembly!P$5+$AU80*Assembly!P$6+$AV80*Assembly!P$7+$AW80*Assembly!P$8+$AX80*Assembly!P$9+$AY80*Assembly!P$10+$AZ80*Assembly!P$11+$BA80*Assembly!P$12+$BB80*Assembly!P$13+$BC80*Assembly!P$14+$BD80*Assembly!P$15+$BE80*Assembly!P$16+$BF80*Assembly!P$17+$BG80*Assembly!P$18+$BH80*Assembly!P$19+$BI80*Assembly!P$20+$BJ80*Assembly!P$21+$BK80*Assembly!P$22+$BL80*Assembly!P$23+$BM80*Assembly!P$24</f>
        <v>#VALUE!</v>
      </c>
      <c r="CD80" s="156" t="e">
        <f>$AS80*Assembly!Q$4+$AT80*Assembly!Q$5+$AU80*Assembly!Q$6+$AV80*Assembly!Q$7+$AW80*Assembly!Q$8+$AX80*Assembly!Q$9+$AY80*Assembly!Q$10+$AZ80*Assembly!Q$11+$BA80*Assembly!Q$12+$BB80*Assembly!Q$13+$BC80*Assembly!Q$14+$BD80*Assembly!Q$15+$BE80*Assembly!Q$16+$BF80*Assembly!Q$17+$BG80*Assembly!Q$18+$BH80*Assembly!Q$19+$BI80*Assembly!Q$20+$BJ80*Assembly!Q$21+$BK80*Assembly!Q$22+$BL80*Assembly!Q$23+$BM80*Assembly!Q$24</f>
        <v>#VALUE!</v>
      </c>
      <c r="CE80" s="164" t="e">
        <f>$AS80*Assembly!R$4+$AT80*Assembly!R$5+$AU80*Assembly!R$6+$AV80*Assembly!R$7+$AW80*Assembly!R$8+$AX80*Assembly!R$9+$AY80*Assembly!R$10+$AZ80*Assembly!R$11+$BA80*Assembly!R$12+$BB80*Assembly!R$13+$BC80*Assembly!R$14+$BD80*Assembly!R$15+$BE80*Assembly!R$16+$BF80*Assembly!R$17+$BG80*Assembly!R$18+$BH80*Assembly!R$19+$BI80*Assembly!R$20+$BJ80*Assembly!R$21+$BK80*Assembly!R$22+$BL80*Assembly!R$23+$BM80*Assembly!R$24</f>
        <v>#VALUE!</v>
      </c>
      <c r="CF80" s="156" t="e">
        <f>$AS80*Assembly!S$4+$AT80*Assembly!S$5+$AU80*Assembly!S$6+$AV80*Assembly!S$7+$AW80*Assembly!S$8+$AX80*Assembly!S$9+$AY80*Assembly!S$10+$AZ80*Assembly!S$11+$BA80*Assembly!S$12+$BB80*Assembly!S$13+$BC80*Assembly!S$14+$BD80*Assembly!S$15+$BE80*Assembly!S$16+$BF80*Assembly!S$17+$BG80*Assembly!S$18+$BH80*Assembly!S$19+$BI80*Assembly!S$20+$BJ80*Assembly!S$21+$BK80*Assembly!S$22+$BL80*Assembly!S$23+$BM80*Assembly!S$24</f>
        <v>#VALUE!</v>
      </c>
      <c r="CG80" s="156" t="e">
        <f>$AS80*Assembly!T$4+$AT80*Assembly!T$5+$AU80*Assembly!T$6+$AV80*Assembly!T$7+$AW80*Assembly!T$8+$AX80*Assembly!T$9+$AY80*Assembly!T$10+$AZ80*Assembly!T$11+$BA80*Assembly!T$12+$BB80*Assembly!T$13+$BC80*Assembly!T$14+$BD80*Assembly!T$15+$BE80*Assembly!T$16+$BF80*Assembly!T$17+$BG80*Assembly!T$18+$BH80*Assembly!T$19+$BI80*Assembly!T$20+$BJ80*Assembly!T$21+$BK80*Assembly!T$22+$BL80*Assembly!T$23+$BM80*Assembly!T$24</f>
        <v>#VALUE!</v>
      </c>
      <c r="CH80" s="156" t="e">
        <f>$AS80*Assembly!U$4+$AT80*Assembly!U$5+$AU80*Assembly!U$6+$AV80*Assembly!U$7+$AW80*Assembly!U$8+$AX80*Assembly!U$9+$AY80*Assembly!U$10+$AZ80*Assembly!U$11+$BA80*Assembly!U$12+$BB80*Assembly!U$13+$BC80*Assembly!U$14+$BD80*Assembly!U$15+$BE80*Assembly!U$16+$BF80*Assembly!U$17+$BG80*Assembly!U$18+$BH80*Assembly!U$19+$BI80*Assembly!U$20+$BJ80*Assembly!U$21+$BK80*Assembly!U$22+$BL80*Assembly!U$23+$BM80*Assembly!U$24</f>
        <v>#VALUE!</v>
      </c>
      <c r="CI80" s="164" t="e">
        <f>$AS80*Assembly!V$4+$AT80*Assembly!V$5+$AU80*Assembly!V$6+$AV80*Assembly!V$7+$AW80*Assembly!V$8+$AX80*Assembly!V$9+$AY80*Assembly!V$10+$AZ80*Assembly!V$11+$BA80*Assembly!V$12+$BB80*Assembly!V$13+$BC80*Assembly!V$14+$BD80*Assembly!V$15+$BE80*Assembly!V$16+$BF80*Assembly!V$17+$BG80*Assembly!V$18+$BH80*Assembly!V$19+$BI80*Assembly!V$20+$BJ80*Assembly!V$21+$BK80*Assembly!V$22+$BL80*Assembly!V$23+$BM80*Assembly!V$24</f>
        <v>#VALUE!</v>
      </c>
      <c r="CJ80" s="164" t="e">
        <f>BZ80*Refining!$F$3</f>
        <v>#VALUE!</v>
      </c>
      <c r="CK80" s="164" t="e">
        <f>CA80*Refining!$F$4</f>
        <v>#VALUE!</v>
      </c>
      <c r="CL80" s="164" t="e">
        <f>CB80*Refining!$F$5</f>
        <v>#VALUE!</v>
      </c>
      <c r="CM80" s="164" t="e">
        <f>CC80*Refining!$F$6</f>
        <v>#VALUE!</v>
      </c>
      <c r="CN80" s="164" t="e">
        <f>CD80*Refining!$F$7</f>
        <v>#VALUE!</v>
      </c>
      <c r="CO80" s="164" t="e">
        <f>CE80*Refining!$F$8</f>
        <v>#VALUE!</v>
      </c>
      <c r="CP80" s="164" t="e">
        <f>CF80*Refining!$F$9</f>
        <v>#VALUE!</v>
      </c>
      <c r="CQ80" s="164" t="e">
        <f>CG80*Refining!$F$10</f>
        <v>#VALUE!</v>
      </c>
      <c r="CR80" s="164" t="e">
        <f>CH80*Refining!$F$11</f>
        <v>#VALUE!</v>
      </c>
      <c r="CS80" s="164" t="e">
        <f>CI80*Refining!$F$12</f>
        <v>#VALUE!</v>
      </c>
      <c r="CT80" s="185" t="e">
        <f t="shared" ref="CT80:DM80" si="323">IF(BZ80 = 0, "", BZ80)</f>
        <v>#VALUE!</v>
      </c>
      <c r="CU80" s="186" t="e">
        <f t="shared" si="323"/>
        <v>#VALUE!</v>
      </c>
      <c r="CV80" s="186" t="e">
        <f t="shared" si="323"/>
        <v>#VALUE!</v>
      </c>
      <c r="CW80" s="186" t="e">
        <f t="shared" si="323"/>
        <v>#VALUE!</v>
      </c>
      <c r="CX80" s="186" t="e">
        <f t="shared" si="323"/>
        <v>#VALUE!</v>
      </c>
      <c r="CY80" s="186" t="e">
        <f t="shared" si="323"/>
        <v>#VALUE!</v>
      </c>
      <c r="CZ80" s="186" t="e">
        <f t="shared" si="323"/>
        <v>#VALUE!</v>
      </c>
      <c r="DA80" s="186" t="e">
        <f t="shared" si="323"/>
        <v>#VALUE!</v>
      </c>
      <c r="DB80" s="186" t="e">
        <f t="shared" si="323"/>
        <v>#VALUE!</v>
      </c>
      <c r="DC80" s="187" t="e">
        <f t="shared" si="323"/>
        <v>#VALUE!</v>
      </c>
      <c r="DD80" s="185" t="e">
        <f t="shared" si="323"/>
        <v>#VALUE!</v>
      </c>
      <c r="DE80" s="186" t="e">
        <f t="shared" si="323"/>
        <v>#VALUE!</v>
      </c>
      <c r="DF80" s="186" t="e">
        <f t="shared" si="323"/>
        <v>#VALUE!</v>
      </c>
      <c r="DG80" s="186" t="e">
        <f t="shared" si="323"/>
        <v>#VALUE!</v>
      </c>
      <c r="DH80" s="211" t="e">
        <f t="shared" si="323"/>
        <v>#VALUE!</v>
      </c>
      <c r="DI80" s="186" t="e">
        <f t="shared" si="323"/>
        <v>#VALUE!</v>
      </c>
      <c r="DJ80" s="186" t="e">
        <f t="shared" si="323"/>
        <v>#VALUE!</v>
      </c>
      <c r="DK80" s="186" t="e">
        <f t="shared" si="323"/>
        <v>#VALUE!</v>
      </c>
      <c r="DL80" s="186" t="e">
        <f t="shared" si="323"/>
        <v>#VALUE!</v>
      </c>
      <c r="DM80" s="187" t="e">
        <f t="shared" si="323"/>
        <v>#VALUE!</v>
      </c>
      <c r="DN80" s="185" t="e">
        <f t="shared" si="11"/>
        <v>#VALUE!</v>
      </c>
      <c r="DO80" s="189" t="e">
        <f t="shared" si="12"/>
        <v>#VALUE!</v>
      </c>
      <c r="DP80" s="120" t="e">
        <f t="shared" si="13"/>
        <v>#VALUE!</v>
      </c>
      <c r="DQ80" s="133" t="e">
        <f>CT80*'Ores &amp; Ingots'!$C$3+CU80*'Ores &amp; Ingots'!$C$4+CV80*'Ores &amp; Ingots'!$C$5+CW80*'Ores &amp; Ingots'!$C$6+CX80*'Ores &amp; Ingots'!$C$7+CY80*'Ores &amp; Ingots'!$C$8+CZ80*'Ores &amp; Ingots'!$C$9+DA80*'Ores &amp; Ingots'!$C$10+DB80*'Ores &amp; Ingots'!$C$11+DC80*'Ores &amp; Ingots'!$C$12</f>
        <v>#VALUE!</v>
      </c>
      <c r="DR80" s="133" t="e">
        <f>DD80*'Ores &amp; Ingots'!$B$3+DE80*'Ores &amp; Ingots'!$B$4+DF80*'Ores &amp; Ingots'!$B$5+DG80*'Ores &amp; Ingots'!$B$6+DH80*'Ores &amp; Ingots'!$B$7+DI80*'Ores &amp; Ingots'!$B$8+DJ80*'Ores &amp; Ingots'!$B$9+DK80*'Ores &amp; Ingots'!$B$10+DL80*'Ores &amp; Ingots'!$B$11+DM80*'Ores &amp; Ingots'!$B$12</f>
        <v>#VALUE!</v>
      </c>
      <c r="DS80" s="189" t="e">
        <f>CT80*Refining!$G$3+CU80*Refining!$G$4+CV80*Refining!$G$5+CW80*Refining!$G$6+CX80*Refining!$G$7+CY80*Refining!$G$8+CZ80*Refining!$G$9+DA80*Refining!$G$10+DB80*Refining!$G$11+DC80*Refining!$G$12</f>
        <v>#VALUE!</v>
      </c>
      <c r="DT80" s="189" t="e">
        <f t="shared" si="14"/>
        <v>#VALUE!</v>
      </c>
      <c r="DU80" s="192" t="e">
        <f t="shared" si="15"/>
        <v>#VALUE!</v>
      </c>
      <c r="DV80" s="185" t="e">
        <f t="shared" si="16"/>
        <v>#VALUE!</v>
      </c>
      <c r="DW80" s="194" t="e">
        <f t="shared" ref="DW80:DX80" si="324">DV80/60</f>
        <v>#VALUE!</v>
      </c>
      <c r="DX80" s="194" t="e">
        <f t="shared" si="324"/>
        <v>#VALUE!</v>
      </c>
      <c r="DY80" s="185" t="e">
        <f t="shared" si="18"/>
        <v>#VALUE!</v>
      </c>
      <c r="DZ80" s="194" t="e">
        <f t="shared" ref="DZ80:EA80" si="325">DY80/1000</f>
        <v>#VALUE!</v>
      </c>
      <c r="EA80" s="196" t="e">
        <f t="shared" si="325"/>
        <v>#VALUE!</v>
      </c>
      <c r="EB80" s="130" t="e">
        <f t="shared" si="20"/>
        <v>#VALUE!</v>
      </c>
      <c r="EC80" s="132" t="e">
        <f t="shared" si="21"/>
        <v>#VALUE!</v>
      </c>
      <c r="ED80" s="133">
        <v>160</v>
      </c>
    </row>
    <row r="81" spans="1:134" ht="12.75" x14ac:dyDescent="0.2">
      <c r="A81" s="864"/>
      <c r="B81" s="135" t="s">
        <v>305</v>
      </c>
      <c r="C81" s="137" t="s">
        <v>155</v>
      </c>
      <c r="D81" s="137">
        <v>3</v>
      </c>
      <c r="E81" s="137">
        <v>3</v>
      </c>
      <c r="F81" s="137">
        <v>1</v>
      </c>
      <c r="G81" s="139">
        <f t="shared" si="0"/>
        <v>1.125</v>
      </c>
      <c r="H81" s="140">
        <v>3</v>
      </c>
      <c r="I81" s="140">
        <v>3</v>
      </c>
      <c r="J81" s="140">
        <f>H81/Main!$D$9</f>
        <v>0.6</v>
      </c>
      <c r="K81" s="140">
        <f>I81/Main!$D$10</f>
        <v>1.5</v>
      </c>
      <c r="L81" s="140">
        <f t="shared" si="1"/>
        <v>2.5</v>
      </c>
      <c r="M81" s="140">
        <v>1</v>
      </c>
      <c r="N81" s="145">
        <v>100</v>
      </c>
      <c r="O81" s="145">
        <v>100</v>
      </c>
      <c r="P81" s="145"/>
      <c r="Q81" s="143"/>
      <c r="R81" s="146"/>
      <c r="S81" s="143"/>
      <c r="T81" s="146"/>
      <c r="U81" s="198"/>
      <c r="V81" s="143"/>
      <c r="W81" s="362"/>
      <c r="X81" s="133">
        <v>0</v>
      </c>
      <c r="Y81" s="133">
        <v>1</v>
      </c>
      <c r="Z81" s="133">
        <v>0</v>
      </c>
      <c r="AA81" s="133">
        <v>0</v>
      </c>
      <c r="AB81" s="133">
        <v>4</v>
      </c>
      <c r="AC81" s="133">
        <v>0</v>
      </c>
      <c r="AD81" s="133">
        <v>0</v>
      </c>
      <c r="AE81" s="167">
        <v>4</v>
      </c>
      <c r="AF81" s="133">
        <v>3</v>
      </c>
      <c r="AG81" s="133">
        <v>0</v>
      </c>
      <c r="AH81" s="133">
        <v>0</v>
      </c>
      <c r="AI81" s="133">
        <v>0</v>
      </c>
      <c r="AJ81" s="133">
        <v>0</v>
      </c>
      <c r="AK81" s="133">
        <v>0</v>
      </c>
      <c r="AL81" s="133">
        <v>0</v>
      </c>
      <c r="AM81" s="133">
        <v>0</v>
      </c>
      <c r="AN81" s="133">
        <v>0</v>
      </c>
      <c r="AO81" s="133">
        <v>0</v>
      </c>
      <c r="AP81" s="133">
        <v>0</v>
      </c>
      <c r="AQ81" s="133">
        <v>0</v>
      </c>
      <c r="AR81" s="133">
        <v>0</v>
      </c>
      <c r="AS81" s="161" t="str">
        <f t="shared" ref="AS81:BM81" si="326">IF(X81 = 0, "", X81)</f>
        <v/>
      </c>
      <c r="AT81" s="133">
        <f t="shared" si="326"/>
        <v>1</v>
      </c>
      <c r="AU81" s="137" t="str">
        <f t="shared" si="326"/>
        <v/>
      </c>
      <c r="AV81" s="137" t="str">
        <f t="shared" si="326"/>
        <v/>
      </c>
      <c r="AW81" s="133">
        <f t="shared" si="326"/>
        <v>4</v>
      </c>
      <c r="AX81" s="137" t="str">
        <f t="shared" si="326"/>
        <v/>
      </c>
      <c r="AY81" s="137" t="str">
        <f t="shared" si="326"/>
        <v/>
      </c>
      <c r="AZ81" s="167">
        <f t="shared" si="326"/>
        <v>4</v>
      </c>
      <c r="BA81" s="133">
        <f t="shared" si="326"/>
        <v>3</v>
      </c>
      <c r="BB81" s="137" t="str">
        <f t="shared" si="326"/>
        <v/>
      </c>
      <c r="BC81" s="137" t="str">
        <f t="shared" si="326"/>
        <v/>
      </c>
      <c r="BD81" s="137" t="str">
        <f t="shared" si="326"/>
        <v/>
      </c>
      <c r="BE81" s="137" t="str">
        <f t="shared" si="326"/>
        <v/>
      </c>
      <c r="BF81" s="137" t="str">
        <f t="shared" si="326"/>
        <v/>
      </c>
      <c r="BG81" s="137" t="str">
        <f t="shared" si="326"/>
        <v/>
      </c>
      <c r="BH81" s="137" t="str">
        <f t="shared" si="326"/>
        <v/>
      </c>
      <c r="BI81" s="137" t="str">
        <f t="shared" si="326"/>
        <v/>
      </c>
      <c r="BJ81" s="137" t="str">
        <f t="shared" si="326"/>
        <v/>
      </c>
      <c r="BK81" s="137" t="str">
        <f t="shared" si="326"/>
        <v/>
      </c>
      <c r="BL81" s="137" t="str">
        <f t="shared" si="326"/>
        <v/>
      </c>
      <c r="BM81" s="169" t="str">
        <f t="shared" si="326"/>
        <v/>
      </c>
      <c r="BN81" s="174" t="e">
        <f>$AS81*Assembly!Z$4+$AT81*Assembly!Z$5+$AU81*Assembly!Z$6+$AV81*Assembly!Z$7+$AW81*Assembly!Z$8+$AX81*Assembly!Z$9+$AY81*Assembly!Z$10+$AZ81*Assembly!Z$11+$BA81*Assembly!Z$12+$BB81*Assembly!Z$13+$BC81*Assembly!Z$14+$BD81*Assembly!Z$15+$BE81*Assembly!Z$16+$BF81*Assembly!Z$17+$BG81*Assembly!Z$18+$BH81*Assembly!Z$19+$BI81*Assembly!Z$20+$BJ81*Assembly!Z$21+$BK81*Assembly!Z$22+$BL81*Assembly!Z$23+$BM81*Assembly!Z$24</f>
        <v>#VALUE!</v>
      </c>
      <c r="BO81" s="133" t="e">
        <f t="shared" si="3"/>
        <v>#VALUE!</v>
      </c>
      <c r="BP81" s="133"/>
      <c r="BQ81" s="133" t="e">
        <f>$AS81*Assembly!AD$4+$AT81*Assembly!AD$5+$AU81*Assembly!AD$6+$AV81*Assembly!AD$7+$AW81*Assembly!AD$8+$AX81*Assembly!AD$9+$AY81*Assembly!AD$10+$AZ81*Assembly!AD$11+$BA81*Assembly!AD$12+$BB81*Assembly!AD$13+$BC81*Assembly!AD$14+$BD81*Assembly!AD$15+$BE81*Assembly!AD$16+$BF81*Assembly!AD$17+$BG81*Assembly!AD$18+$BH81*Assembly!AD$19+$BI81*Assembly!AD$20+$BJ81*Assembly!AD$21+$BK81*Assembly!AD$22+$BL81*Assembly!AD$23+$BM81*Assembly!AD$24</f>
        <v>#VALUE!</v>
      </c>
      <c r="BR81" s="177" t="e">
        <f t="shared" si="4"/>
        <v>#VALUE!</v>
      </c>
      <c r="BS81" s="178" t="e">
        <f t="shared" si="5"/>
        <v>#VALUE!</v>
      </c>
      <c r="BT81" s="179" t="e">
        <f t="shared" si="6"/>
        <v>#VALUE!</v>
      </c>
      <c r="BU81" s="178" t="e">
        <f t="shared" si="7"/>
        <v>#VALUE!</v>
      </c>
      <c r="BV81" s="133" t="e">
        <f>$AS81*Assembly!Y$4+$AT81*Assembly!Y$5+$AU81*Assembly!Y$6+$AV81*Assembly!Y$7+$AW81*Assembly!Y$8+$AX81*Assembly!Y$9+$AY81*Assembly!Y$10+$AZ81*Assembly!Y$11+$BA81*Assembly!Y$12+$BB81*Assembly!Y$13+$BC81*Assembly!Y$14+$BD81*Assembly!Y$15+$BE81*Assembly!Y$16+$BF81*Assembly!Y$17+$BG81*Assembly!Y$18+$BH81*Assembly!Y$19+$BI81*Assembly!Y$20+$BJ81*Assembly!Y$21+$BK81*Assembly!Y$22+$BL81*Assembly!Y$23+$BM81*Assembly!Y$24</f>
        <v>#VALUE!</v>
      </c>
      <c r="BW81" s="133" t="e">
        <f t="shared" si="8"/>
        <v>#VALUE!</v>
      </c>
      <c r="BX81" s="130" t="e">
        <f t="shared" si="9"/>
        <v>#VALUE!</v>
      </c>
      <c r="BY81" s="183" t="e">
        <f>$AS81*Assembly!AC$4+$AT81*Assembly!AC$5+$AU81*Assembly!AC$6+$AV81*Assembly!AC$7+$AW81*Assembly!AC$8+$AX81*Assembly!AC$9+$AY81*Assembly!AC$10+$AZ81*Assembly!AC$11+$BA81*Assembly!AC$12+$BB81*Assembly!AC$13+$BC81*Assembly!AC$14+$BD81*Assembly!AC$15+$BE81*Assembly!AC$16+$BF81*Assembly!AC$17+$BG81*Assembly!AC$18+$BH81*Assembly!AC$19+$BI81*Assembly!AC$20+$BJ81*Assembly!AC$21+$BK81*Assembly!AC$22+$BL81*Assembly!AC$23+$BM81*Assembly!AC$24</f>
        <v>#VALUE!</v>
      </c>
      <c r="BZ81" s="145" t="e">
        <f>$AS81*Assembly!M$4+$AT81*Assembly!M$5+$AU81*Assembly!M$6+$AV81*Assembly!M$7+$AW81*Assembly!M$8+$AX81*Assembly!M$9+$AY81*Assembly!M$10+$AZ81*Assembly!M$11+$BA81*Assembly!M$12+$BB81*Assembly!M$13+$BC81*Assembly!M$14+$BD81*Assembly!M$15+$BE81*Assembly!M$16+$BF81*Assembly!M$17+$BG81*Assembly!M$18+$BH81*Assembly!M$19+$BI81*Assembly!M$20+$BJ81*Assembly!M$21+$BK81*Assembly!M$22+$BL81*Assembly!M$23+$BM81*Assembly!M$24</f>
        <v>#VALUE!</v>
      </c>
      <c r="CA81" s="145" t="e">
        <f>$AS81*Assembly!N$4+$AT81*Assembly!N$5+$AU81*Assembly!N$6+$AV81*Assembly!N$7+$AW81*Assembly!N$8+$AX81*Assembly!N$9+$AY81*Assembly!N$10+$AZ81*Assembly!N$11+$BA81*Assembly!N$12+$BB81*Assembly!N$13+$BC81*Assembly!N$14+$BD81*Assembly!N$15+$BE81*Assembly!N$16+$BF81*Assembly!N$17+$BG81*Assembly!N$18+$BH81*Assembly!N$19+$BI81*Assembly!N$20+$BJ81*Assembly!N$21+$BK81*Assembly!N$22+$BL81*Assembly!N$23+$BM81*Assembly!N$24</f>
        <v>#VALUE!</v>
      </c>
      <c r="CB81" s="145" t="e">
        <f>$AS81*Assembly!O$4+$AT81*Assembly!O$5+$AU81*Assembly!O$6+$AV81*Assembly!O$7+$AW81*Assembly!O$8+$AX81*Assembly!O$9+$AY81*Assembly!O$10+$AZ81*Assembly!O$11+$BA81*Assembly!O$12+$BB81*Assembly!O$13+$BC81*Assembly!O$14+$BD81*Assembly!O$15+$BE81*Assembly!O$16+$BF81*Assembly!O$17+$BG81*Assembly!O$18+$BH81*Assembly!O$19+$BI81*Assembly!O$20+$BJ81*Assembly!O$21+$BK81*Assembly!O$22+$BL81*Assembly!O$23+$BM81*Assembly!O$24</f>
        <v>#VALUE!</v>
      </c>
      <c r="CC81" s="140" t="e">
        <f>$AS81*Assembly!P$4+$AT81*Assembly!P$5+$AU81*Assembly!P$6+$AV81*Assembly!P$7+$AW81*Assembly!P$8+$AX81*Assembly!P$9+$AY81*Assembly!P$10+$AZ81*Assembly!P$11+$BA81*Assembly!P$12+$BB81*Assembly!P$13+$BC81*Assembly!P$14+$BD81*Assembly!P$15+$BE81*Assembly!P$16+$BF81*Assembly!P$17+$BG81*Assembly!P$18+$BH81*Assembly!P$19+$BI81*Assembly!P$20+$BJ81*Assembly!P$21+$BK81*Assembly!P$22+$BL81*Assembly!P$23+$BM81*Assembly!P$24</f>
        <v>#VALUE!</v>
      </c>
      <c r="CD81" s="140" t="e">
        <f>$AS81*Assembly!Q$4+$AT81*Assembly!Q$5+$AU81*Assembly!Q$6+$AV81*Assembly!Q$7+$AW81*Assembly!Q$8+$AX81*Assembly!Q$9+$AY81*Assembly!Q$10+$AZ81*Assembly!Q$11+$BA81*Assembly!Q$12+$BB81*Assembly!Q$13+$BC81*Assembly!Q$14+$BD81*Assembly!Q$15+$BE81*Assembly!Q$16+$BF81*Assembly!Q$17+$BG81*Assembly!Q$18+$BH81*Assembly!Q$19+$BI81*Assembly!Q$20+$BJ81*Assembly!Q$21+$BK81*Assembly!Q$22+$BL81*Assembly!Q$23+$BM81*Assembly!Q$24</f>
        <v>#VALUE!</v>
      </c>
      <c r="CE81" s="145" t="e">
        <f>$AS81*Assembly!R$4+$AT81*Assembly!R$5+$AU81*Assembly!R$6+$AV81*Assembly!R$7+$AW81*Assembly!R$8+$AX81*Assembly!R$9+$AY81*Assembly!R$10+$AZ81*Assembly!R$11+$BA81*Assembly!R$12+$BB81*Assembly!R$13+$BC81*Assembly!R$14+$BD81*Assembly!R$15+$BE81*Assembly!R$16+$BF81*Assembly!R$17+$BG81*Assembly!R$18+$BH81*Assembly!R$19+$BI81*Assembly!R$20+$BJ81*Assembly!R$21+$BK81*Assembly!R$22+$BL81*Assembly!R$23+$BM81*Assembly!R$24</f>
        <v>#VALUE!</v>
      </c>
      <c r="CF81" s="140" t="e">
        <f>$AS81*Assembly!S$4+$AT81*Assembly!S$5+$AU81*Assembly!S$6+$AV81*Assembly!S$7+$AW81*Assembly!S$8+$AX81*Assembly!S$9+$AY81*Assembly!S$10+$AZ81*Assembly!S$11+$BA81*Assembly!S$12+$BB81*Assembly!S$13+$BC81*Assembly!S$14+$BD81*Assembly!S$15+$BE81*Assembly!S$16+$BF81*Assembly!S$17+$BG81*Assembly!S$18+$BH81*Assembly!S$19+$BI81*Assembly!S$20+$BJ81*Assembly!S$21+$BK81*Assembly!S$22+$BL81*Assembly!S$23+$BM81*Assembly!S$24</f>
        <v>#VALUE!</v>
      </c>
      <c r="CG81" s="140" t="e">
        <f>$AS81*Assembly!T$4+$AT81*Assembly!T$5+$AU81*Assembly!T$6+$AV81*Assembly!T$7+$AW81*Assembly!T$8+$AX81*Assembly!T$9+$AY81*Assembly!T$10+$AZ81*Assembly!T$11+$BA81*Assembly!T$12+$BB81*Assembly!T$13+$BC81*Assembly!T$14+$BD81*Assembly!T$15+$BE81*Assembly!T$16+$BF81*Assembly!T$17+$BG81*Assembly!T$18+$BH81*Assembly!T$19+$BI81*Assembly!T$20+$BJ81*Assembly!T$21+$BK81*Assembly!T$22+$BL81*Assembly!T$23+$BM81*Assembly!T$24</f>
        <v>#VALUE!</v>
      </c>
      <c r="CH81" s="140" t="e">
        <f>$AS81*Assembly!U$4+$AT81*Assembly!U$5+$AU81*Assembly!U$6+$AV81*Assembly!U$7+$AW81*Assembly!U$8+$AX81*Assembly!U$9+$AY81*Assembly!U$10+$AZ81*Assembly!U$11+$BA81*Assembly!U$12+$BB81*Assembly!U$13+$BC81*Assembly!U$14+$BD81*Assembly!U$15+$BE81*Assembly!U$16+$BF81*Assembly!U$17+$BG81*Assembly!U$18+$BH81*Assembly!U$19+$BI81*Assembly!U$20+$BJ81*Assembly!U$21+$BK81*Assembly!U$22+$BL81*Assembly!U$23+$BM81*Assembly!U$24</f>
        <v>#VALUE!</v>
      </c>
      <c r="CI81" s="145" t="e">
        <f>$AS81*Assembly!V$4+$AT81*Assembly!V$5+$AU81*Assembly!V$6+$AV81*Assembly!V$7+$AW81*Assembly!V$8+$AX81*Assembly!V$9+$AY81*Assembly!V$10+$AZ81*Assembly!V$11+$BA81*Assembly!V$12+$BB81*Assembly!V$13+$BC81*Assembly!V$14+$BD81*Assembly!V$15+$BE81*Assembly!V$16+$BF81*Assembly!V$17+$BG81*Assembly!V$18+$BH81*Assembly!V$19+$BI81*Assembly!V$20+$BJ81*Assembly!V$21+$BK81*Assembly!V$22+$BL81*Assembly!V$23+$BM81*Assembly!V$24</f>
        <v>#VALUE!</v>
      </c>
      <c r="CJ81" s="145" t="e">
        <f>BZ81*Refining!$F$3</f>
        <v>#VALUE!</v>
      </c>
      <c r="CK81" s="145" t="e">
        <f>CA81*Refining!$F$4</f>
        <v>#VALUE!</v>
      </c>
      <c r="CL81" s="145" t="e">
        <f>CB81*Refining!$F$5</f>
        <v>#VALUE!</v>
      </c>
      <c r="CM81" s="145" t="e">
        <f>CC81*Refining!$F$6</f>
        <v>#VALUE!</v>
      </c>
      <c r="CN81" s="145" t="e">
        <f>CD81*Refining!$F$7</f>
        <v>#VALUE!</v>
      </c>
      <c r="CO81" s="145" t="e">
        <f>CE81*Refining!$F$8</f>
        <v>#VALUE!</v>
      </c>
      <c r="CP81" s="145" t="e">
        <f>CF81*Refining!$F$9</f>
        <v>#VALUE!</v>
      </c>
      <c r="CQ81" s="145" t="e">
        <f>CG81*Refining!$F$10</f>
        <v>#VALUE!</v>
      </c>
      <c r="CR81" s="145" t="e">
        <f>CH81*Refining!$F$11</f>
        <v>#VALUE!</v>
      </c>
      <c r="CS81" s="145" t="e">
        <f>CI81*Refining!$F$12</f>
        <v>#VALUE!</v>
      </c>
      <c r="CT81" s="185" t="e">
        <f t="shared" ref="CT81:DM81" si="327">IF(BZ81 = 0, "", BZ81)</f>
        <v>#VALUE!</v>
      </c>
      <c r="CU81" s="186" t="e">
        <f t="shared" si="327"/>
        <v>#VALUE!</v>
      </c>
      <c r="CV81" s="186" t="e">
        <f t="shared" si="327"/>
        <v>#VALUE!</v>
      </c>
      <c r="CW81" s="186" t="e">
        <f t="shared" si="327"/>
        <v>#VALUE!</v>
      </c>
      <c r="CX81" s="186" t="e">
        <f t="shared" si="327"/>
        <v>#VALUE!</v>
      </c>
      <c r="CY81" s="186" t="e">
        <f t="shared" si="327"/>
        <v>#VALUE!</v>
      </c>
      <c r="CZ81" s="186" t="e">
        <f t="shared" si="327"/>
        <v>#VALUE!</v>
      </c>
      <c r="DA81" s="186" t="e">
        <f t="shared" si="327"/>
        <v>#VALUE!</v>
      </c>
      <c r="DB81" s="186" t="e">
        <f t="shared" si="327"/>
        <v>#VALUE!</v>
      </c>
      <c r="DC81" s="187" t="e">
        <f t="shared" si="327"/>
        <v>#VALUE!</v>
      </c>
      <c r="DD81" s="185" t="e">
        <f t="shared" si="327"/>
        <v>#VALUE!</v>
      </c>
      <c r="DE81" s="186" t="e">
        <f t="shared" si="327"/>
        <v>#VALUE!</v>
      </c>
      <c r="DF81" s="186" t="e">
        <f t="shared" si="327"/>
        <v>#VALUE!</v>
      </c>
      <c r="DG81" s="186" t="e">
        <f t="shared" si="327"/>
        <v>#VALUE!</v>
      </c>
      <c r="DH81" s="211" t="e">
        <f t="shared" si="327"/>
        <v>#VALUE!</v>
      </c>
      <c r="DI81" s="186" t="e">
        <f t="shared" si="327"/>
        <v>#VALUE!</v>
      </c>
      <c r="DJ81" s="186" t="e">
        <f t="shared" si="327"/>
        <v>#VALUE!</v>
      </c>
      <c r="DK81" s="186" t="e">
        <f t="shared" si="327"/>
        <v>#VALUE!</v>
      </c>
      <c r="DL81" s="186" t="e">
        <f t="shared" si="327"/>
        <v>#VALUE!</v>
      </c>
      <c r="DM81" s="187" t="e">
        <f t="shared" si="327"/>
        <v>#VALUE!</v>
      </c>
      <c r="DN81" s="185" t="e">
        <f t="shared" si="11"/>
        <v>#VALUE!</v>
      </c>
      <c r="DO81" s="189" t="e">
        <f t="shared" si="12"/>
        <v>#VALUE!</v>
      </c>
      <c r="DP81" s="120" t="e">
        <f t="shared" si="13"/>
        <v>#VALUE!</v>
      </c>
      <c r="DQ81" s="133" t="e">
        <f>CT81*'Ores &amp; Ingots'!$C$3+CU81*'Ores &amp; Ingots'!$C$4+CV81*'Ores &amp; Ingots'!$C$5+CW81*'Ores &amp; Ingots'!$C$6+CX81*'Ores &amp; Ingots'!$C$7+CY81*'Ores &amp; Ingots'!$C$8+CZ81*'Ores &amp; Ingots'!$C$9+DA81*'Ores &amp; Ingots'!$C$10+DB81*'Ores &amp; Ingots'!$C$11+DC81*'Ores &amp; Ingots'!$C$12</f>
        <v>#VALUE!</v>
      </c>
      <c r="DR81" s="133" t="e">
        <f>DD81*'Ores &amp; Ingots'!$B$3+DE81*'Ores &amp; Ingots'!$B$4+DF81*'Ores &amp; Ingots'!$B$5+DG81*'Ores &amp; Ingots'!$B$6+DH81*'Ores &amp; Ingots'!$B$7+DI81*'Ores &amp; Ingots'!$B$8+DJ81*'Ores &amp; Ingots'!$B$9+DK81*'Ores &amp; Ingots'!$B$10+DL81*'Ores &amp; Ingots'!$B$11+DM81*'Ores &amp; Ingots'!$B$12</f>
        <v>#VALUE!</v>
      </c>
      <c r="DS81" s="189" t="e">
        <f>CT81*Refining!$G$3+CU81*Refining!$G$4+CV81*Refining!$G$5+CW81*Refining!$G$6+CX81*Refining!$G$7+CY81*Refining!$G$8+CZ81*Refining!$G$9+DA81*Refining!$G$10+DB81*Refining!$G$11+DC81*Refining!$G$12</f>
        <v>#VALUE!</v>
      </c>
      <c r="DT81" s="189" t="e">
        <f t="shared" si="14"/>
        <v>#VALUE!</v>
      </c>
      <c r="DU81" s="192" t="e">
        <f t="shared" si="15"/>
        <v>#VALUE!</v>
      </c>
      <c r="DV81" s="185" t="e">
        <f t="shared" si="16"/>
        <v>#VALUE!</v>
      </c>
      <c r="DW81" s="194" t="e">
        <f t="shared" ref="DW81:DX81" si="328">DV81/60</f>
        <v>#VALUE!</v>
      </c>
      <c r="DX81" s="194" t="e">
        <f t="shared" si="328"/>
        <v>#VALUE!</v>
      </c>
      <c r="DY81" s="185" t="e">
        <f t="shared" si="18"/>
        <v>#VALUE!</v>
      </c>
      <c r="DZ81" s="194" t="e">
        <f t="shared" ref="DZ81:EA81" si="329">DY81/1000</f>
        <v>#VALUE!</v>
      </c>
      <c r="EA81" s="196" t="e">
        <f t="shared" si="329"/>
        <v>#VALUE!</v>
      </c>
      <c r="EB81" s="130" t="e">
        <f t="shared" si="20"/>
        <v>#VALUE!</v>
      </c>
      <c r="EC81" s="132" t="e">
        <f t="shared" si="21"/>
        <v>#VALUE!</v>
      </c>
      <c r="ED81" s="133" t="s">
        <v>28</v>
      </c>
    </row>
    <row r="82" spans="1:134" ht="12.75" x14ac:dyDescent="0.2">
      <c r="A82" s="864"/>
      <c r="B82" s="135" t="s">
        <v>306</v>
      </c>
      <c r="C82" s="137" t="s">
        <v>156</v>
      </c>
      <c r="D82" s="137">
        <v>2</v>
      </c>
      <c r="E82" s="137">
        <v>1</v>
      </c>
      <c r="F82" s="137">
        <v>1</v>
      </c>
      <c r="G82" s="154">
        <f t="shared" si="0"/>
        <v>31.25</v>
      </c>
      <c r="H82" s="156">
        <v>5</v>
      </c>
      <c r="I82" s="156">
        <v>5</v>
      </c>
      <c r="J82" s="156">
        <f>H82/Main!$D$9</f>
        <v>1</v>
      </c>
      <c r="K82" s="156">
        <f>I82/Main!$D$10</f>
        <v>2.5</v>
      </c>
      <c r="L82" s="156">
        <f t="shared" si="1"/>
        <v>2.5</v>
      </c>
      <c r="M82" s="156">
        <v>1</v>
      </c>
      <c r="N82" s="164">
        <v>200</v>
      </c>
      <c r="O82" s="164">
        <v>200</v>
      </c>
      <c r="P82" s="164"/>
      <c r="Q82" s="159"/>
      <c r="R82" s="166"/>
      <c r="S82" s="159"/>
      <c r="T82" s="166"/>
      <c r="U82" s="170"/>
      <c r="V82" s="159"/>
      <c r="W82" s="364" t="s">
        <v>220</v>
      </c>
      <c r="X82" s="133">
        <v>0</v>
      </c>
      <c r="Y82" s="133">
        <v>2</v>
      </c>
      <c r="Z82" s="133">
        <v>0</v>
      </c>
      <c r="AA82" s="133">
        <v>0</v>
      </c>
      <c r="AB82" s="133">
        <v>12</v>
      </c>
      <c r="AC82" s="133">
        <v>0</v>
      </c>
      <c r="AD82" s="133">
        <v>0</v>
      </c>
      <c r="AE82" s="167">
        <v>12</v>
      </c>
      <c r="AF82" s="133">
        <v>20</v>
      </c>
      <c r="AG82" s="133">
        <v>0</v>
      </c>
      <c r="AH82" s="133">
        <v>0</v>
      </c>
      <c r="AI82" s="133">
        <v>0</v>
      </c>
      <c r="AJ82" s="133">
        <v>12</v>
      </c>
      <c r="AK82" s="133">
        <v>0</v>
      </c>
      <c r="AL82" s="133">
        <v>0</v>
      </c>
      <c r="AM82" s="133">
        <v>0</v>
      </c>
      <c r="AN82" s="133">
        <v>0</v>
      </c>
      <c r="AO82" s="133">
        <v>0</v>
      </c>
      <c r="AP82" s="133">
        <v>0</v>
      </c>
      <c r="AQ82" s="133">
        <v>0</v>
      </c>
      <c r="AR82" s="133">
        <v>0</v>
      </c>
      <c r="AS82" s="161" t="str">
        <f t="shared" ref="AS82:BM82" si="330">IF(X82 = 0, "", X82)</f>
        <v/>
      </c>
      <c r="AT82" s="133">
        <f t="shared" si="330"/>
        <v>2</v>
      </c>
      <c r="AU82" s="137" t="str">
        <f t="shared" si="330"/>
        <v/>
      </c>
      <c r="AV82" s="137" t="str">
        <f t="shared" si="330"/>
        <v/>
      </c>
      <c r="AW82" s="133">
        <f t="shared" si="330"/>
        <v>12</v>
      </c>
      <c r="AX82" s="137" t="str">
        <f t="shared" si="330"/>
        <v/>
      </c>
      <c r="AY82" s="137" t="str">
        <f t="shared" si="330"/>
        <v/>
      </c>
      <c r="AZ82" s="167">
        <f t="shared" si="330"/>
        <v>12</v>
      </c>
      <c r="BA82" s="133">
        <f t="shared" si="330"/>
        <v>20</v>
      </c>
      <c r="BB82" s="137" t="str">
        <f t="shared" si="330"/>
        <v/>
      </c>
      <c r="BC82" s="137" t="str">
        <f t="shared" si="330"/>
        <v/>
      </c>
      <c r="BD82" s="137" t="str">
        <f t="shared" si="330"/>
        <v/>
      </c>
      <c r="BE82" s="133">
        <f t="shared" si="330"/>
        <v>12</v>
      </c>
      <c r="BF82" s="137" t="str">
        <f t="shared" si="330"/>
        <v/>
      </c>
      <c r="BG82" s="137" t="str">
        <f t="shared" si="330"/>
        <v/>
      </c>
      <c r="BH82" s="137" t="str">
        <f t="shared" si="330"/>
        <v/>
      </c>
      <c r="BI82" s="137" t="str">
        <f t="shared" si="330"/>
        <v/>
      </c>
      <c r="BJ82" s="137" t="str">
        <f t="shared" si="330"/>
        <v/>
      </c>
      <c r="BK82" s="137" t="str">
        <f t="shared" si="330"/>
        <v/>
      </c>
      <c r="BL82" s="137" t="str">
        <f t="shared" si="330"/>
        <v/>
      </c>
      <c r="BM82" s="169" t="str">
        <f t="shared" si="330"/>
        <v/>
      </c>
      <c r="BN82" s="174" t="e">
        <f>$AS82*Assembly!Z$4+$AT82*Assembly!Z$5+$AU82*Assembly!Z$6+$AV82*Assembly!Z$7+$AW82*Assembly!Z$8+$AX82*Assembly!Z$9+$AY82*Assembly!Z$10+$AZ82*Assembly!Z$11+$BA82*Assembly!Z$12+$BB82*Assembly!Z$13+$BC82*Assembly!Z$14+$BD82*Assembly!Z$15+$BE82*Assembly!Z$16+$BF82*Assembly!Z$17+$BG82*Assembly!Z$18+$BH82*Assembly!Z$19+$BI82*Assembly!Z$20+$BJ82*Assembly!Z$21+$BK82*Assembly!Z$22+$BL82*Assembly!Z$23+$BM82*Assembly!Z$24</f>
        <v>#VALUE!</v>
      </c>
      <c r="BO82" s="133" t="e">
        <f t="shared" si="3"/>
        <v>#VALUE!</v>
      </c>
      <c r="BP82" s="133"/>
      <c r="BQ82" s="133" t="e">
        <f>$AS82*Assembly!AD$4+$AT82*Assembly!AD$5+$AU82*Assembly!AD$6+$AV82*Assembly!AD$7+$AW82*Assembly!AD$8+$AX82*Assembly!AD$9+$AY82*Assembly!AD$10+$AZ82*Assembly!AD$11+$BA82*Assembly!AD$12+$BB82*Assembly!AD$13+$BC82*Assembly!AD$14+$BD82*Assembly!AD$15+$BE82*Assembly!AD$16+$BF82*Assembly!AD$17+$BG82*Assembly!AD$18+$BH82*Assembly!AD$19+$BI82*Assembly!AD$20+$BJ82*Assembly!AD$21+$BK82*Assembly!AD$22+$BL82*Assembly!AD$23+$BM82*Assembly!AD$24</f>
        <v>#VALUE!</v>
      </c>
      <c r="BR82" s="177" t="e">
        <f t="shared" si="4"/>
        <v>#VALUE!</v>
      </c>
      <c r="BS82" s="178" t="e">
        <f t="shared" si="5"/>
        <v>#VALUE!</v>
      </c>
      <c r="BT82" s="179" t="e">
        <f t="shared" si="6"/>
        <v>#VALUE!</v>
      </c>
      <c r="BU82" s="178" t="e">
        <f t="shared" si="7"/>
        <v>#VALUE!</v>
      </c>
      <c r="BV82" s="133" t="e">
        <f>$AS82*Assembly!Y$4+$AT82*Assembly!Y$5+$AU82*Assembly!Y$6+$AV82*Assembly!Y$7+$AW82*Assembly!Y$8+$AX82*Assembly!Y$9+$AY82*Assembly!Y$10+$AZ82*Assembly!Y$11+$BA82*Assembly!Y$12+$BB82*Assembly!Y$13+$BC82*Assembly!Y$14+$BD82*Assembly!Y$15+$BE82*Assembly!Y$16+$BF82*Assembly!Y$17+$BG82*Assembly!Y$18+$BH82*Assembly!Y$19+$BI82*Assembly!Y$20+$BJ82*Assembly!Y$21+$BK82*Assembly!Y$22+$BL82*Assembly!Y$23+$BM82*Assembly!Y$24</f>
        <v>#VALUE!</v>
      </c>
      <c r="BW82" s="133" t="e">
        <f t="shared" si="8"/>
        <v>#VALUE!</v>
      </c>
      <c r="BX82" s="130" t="e">
        <f t="shared" si="9"/>
        <v>#VALUE!</v>
      </c>
      <c r="BY82" s="183" t="e">
        <f>$AS82*Assembly!AC$4+$AT82*Assembly!AC$5+$AU82*Assembly!AC$6+$AV82*Assembly!AC$7+$AW82*Assembly!AC$8+$AX82*Assembly!AC$9+$AY82*Assembly!AC$10+$AZ82*Assembly!AC$11+$BA82*Assembly!AC$12+$BB82*Assembly!AC$13+$BC82*Assembly!AC$14+$BD82*Assembly!AC$15+$BE82*Assembly!AC$16+$BF82*Assembly!AC$17+$BG82*Assembly!AC$18+$BH82*Assembly!AC$19+$BI82*Assembly!AC$20+$BJ82*Assembly!AC$21+$BK82*Assembly!AC$22+$BL82*Assembly!AC$23+$BM82*Assembly!AC$24</f>
        <v>#VALUE!</v>
      </c>
      <c r="BZ82" s="164" t="e">
        <f>$AS82*Assembly!M$4+$AT82*Assembly!M$5+$AU82*Assembly!M$6+$AV82*Assembly!M$7+$AW82*Assembly!M$8+$AX82*Assembly!M$9+$AY82*Assembly!M$10+$AZ82*Assembly!M$11+$BA82*Assembly!M$12+$BB82*Assembly!M$13+$BC82*Assembly!M$14+$BD82*Assembly!M$15+$BE82*Assembly!M$16+$BF82*Assembly!M$17+$BG82*Assembly!M$18+$BH82*Assembly!M$19+$BI82*Assembly!M$20+$BJ82*Assembly!M$21+$BK82*Assembly!M$22+$BL82*Assembly!M$23+$BM82*Assembly!M$24</f>
        <v>#VALUE!</v>
      </c>
      <c r="CA82" s="164" t="e">
        <f>$AS82*Assembly!N$4+$AT82*Assembly!N$5+$AU82*Assembly!N$6+$AV82*Assembly!N$7+$AW82*Assembly!N$8+$AX82*Assembly!N$9+$AY82*Assembly!N$10+$AZ82*Assembly!N$11+$BA82*Assembly!N$12+$BB82*Assembly!N$13+$BC82*Assembly!N$14+$BD82*Assembly!N$15+$BE82*Assembly!N$16+$BF82*Assembly!N$17+$BG82*Assembly!N$18+$BH82*Assembly!N$19+$BI82*Assembly!N$20+$BJ82*Assembly!N$21+$BK82*Assembly!N$22+$BL82*Assembly!N$23+$BM82*Assembly!N$24</f>
        <v>#VALUE!</v>
      </c>
      <c r="CB82" s="164" t="e">
        <f>$AS82*Assembly!O$4+$AT82*Assembly!O$5+$AU82*Assembly!O$6+$AV82*Assembly!O$7+$AW82*Assembly!O$8+$AX82*Assembly!O$9+$AY82*Assembly!O$10+$AZ82*Assembly!O$11+$BA82*Assembly!O$12+$BB82*Assembly!O$13+$BC82*Assembly!O$14+$BD82*Assembly!O$15+$BE82*Assembly!O$16+$BF82*Assembly!O$17+$BG82*Assembly!O$18+$BH82*Assembly!O$19+$BI82*Assembly!O$20+$BJ82*Assembly!O$21+$BK82*Assembly!O$22+$BL82*Assembly!O$23+$BM82*Assembly!O$24</f>
        <v>#VALUE!</v>
      </c>
      <c r="CC82" s="156" t="e">
        <f>$AS82*Assembly!P$4+$AT82*Assembly!P$5+$AU82*Assembly!P$6+$AV82*Assembly!P$7+$AW82*Assembly!P$8+$AX82*Assembly!P$9+$AY82*Assembly!P$10+$AZ82*Assembly!P$11+$BA82*Assembly!P$12+$BB82*Assembly!P$13+$BC82*Assembly!P$14+$BD82*Assembly!P$15+$BE82*Assembly!P$16+$BF82*Assembly!P$17+$BG82*Assembly!P$18+$BH82*Assembly!P$19+$BI82*Assembly!P$20+$BJ82*Assembly!P$21+$BK82*Assembly!P$22+$BL82*Assembly!P$23+$BM82*Assembly!P$24</f>
        <v>#VALUE!</v>
      </c>
      <c r="CD82" s="156" t="e">
        <f>$AS82*Assembly!Q$4+$AT82*Assembly!Q$5+$AU82*Assembly!Q$6+$AV82*Assembly!Q$7+$AW82*Assembly!Q$8+$AX82*Assembly!Q$9+$AY82*Assembly!Q$10+$AZ82*Assembly!Q$11+$BA82*Assembly!Q$12+$BB82*Assembly!Q$13+$BC82*Assembly!Q$14+$BD82*Assembly!Q$15+$BE82*Assembly!Q$16+$BF82*Assembly!Q$17+$BG82*Assembly!Q$18+$BH82*Assembly!Q$19+$BI82*Assembly!Q$20+$BJ82*Assembly!Q$21+$BK82*Assembly!Q$22+$BL82*Assembly!Q$23+$BM82*Assembly!Q$24</f>
        <v>#VALUE!</v>
      </c>
      <c r="CE82" s="164" t="e">
        <f>$AS82*Assembly!R$4+$AT82*Assembly!R$5+$AU82*Assembly!R$6+$AV82*Assembly!R$7+$AW82*Assembly!R$8+$AX82*Assembly!R$9+$AY82*Assembly!R$10+$AZ82*Assembly!R$11+$BA82*Assembly!R$12+$BB82*Assembly!R$13+$BC82*Assembly!R$14+$BD82*Assembly!R$15+$BE82*Assembly!R$16+$BF82*Assembly!R$17+$BG82*Assembly!R$18+$BH82*Assembly!R$19+$BI82*Assembly!R$20+$BJ82*Assembly!R$21+$BK82*Assembly!R$22+$BL82*Assembly!R$23+$BM82*Assembly!R$24</f>
        <v>#VALUE!</v>
      </c>
      <c r="CF82" s="156" t="e">
        <f>$AS82*Assembly!S$4+$AT82*Assembly!S$5+$AU82*Assembly!S$6+$AV82*Assembly!S$7+$AW82*Assembly!S$8+$AX82*Assembly!S$9+$AY82*Assembly!S$10+$AZ82*Assembly!S$11+$BA82*Assembly!S$12+$BB82*Assembly!S$13+$BC82*Assembly!S$14+$BD82*Assembly!S$15+$BE82*Assembly!S$16+$BF82*Assembly!S$17+$BG82*Assembly!S$18+$BH82*Assembly!S$19+$BI82*Assembly!S$20+$BJ82*Assembly!S$21+$BK82*Assembly!S$22+$BL82*Assembly!S$23+$BM82*Assembly!S$24</f>
        <v>#VALUE!</v>
      </c>
      <c r="CG82" s="156" t="e">
        <f>$AS82*Assembly!T$4+$AT82*Assembly!T$5+$AU82*Assembly!T$6+$AV82*Assembly!T$7+$AW82*Assembly!T$8+$AX82*Assembly!T$9+$AY82*Assembly!T$10+$AZ82*Assembly!T$11+$BA82*Assembly!T$12+$BB82*Assembly!T$13+$BC82*Assembly!T$14+$BD82*Assembly!T$15+$BE82*Assembly!T$16+$BF82*Assembly!T$17+$BG82*Assembly!T$18+$BH82*Assembly!T$19+$BI82*Assembly!T$20+$BJ82*Assembly!T$21+$BK82*Assembly!T$22+$BL82*Assembly!T$23+$BM82*Assembly!T$24</f>
        <v>#VALUE!</v>
      </c>
      <c r="CH82" s="156" t="e">
        <f>$AS82*Assembly!U$4+$AT82*Assembly!U$5+$AU82*Assembly!U$6+$AV82*Assembly!U$7+$AW82*Assembly!U$8+$AX82*Assembly!U$9+$AY82*Assembly!U$10+$AZ82*Assembly!U$11+$BA82*Assembly!U$12+$BB82*Assembly!U$13+$BC82*Assembly!U$14+$BD82*Assembly!U$15+$BE82*Assembly!U$16+$BF82*Assembly!U$17+$BG82*Assembly!U$18+$BH82*Assembly!U$19+$BI82*Assembly!U$20+$BJ82*Assembly!U$21+$BK82*Assembly!U$22+$BL82*Assembly!U$23+$BM82*Assembly!U$24</f>
        <v>#VALUE!</v>
      </c>
      <c r="CI82" s="164" t="e">
        <f>$AS82*Assembly!V$4+$AT82*Assembly!V$5+$AU82*Assembly!V$6+$AV82*Assembly!V$7+$AW82*Assembly!V$8+$AX82*Assembly!V$9+$AY82*Assembly!V$10+$AZ82*Assembly!V$11+$BA82*Assembly!V$12+$BB82*Assembly!V$13+$BC82*Assembly!V$14+$BD82*Assembly!V$15+$BE82*Assembly!V$16+$BF82*Assembly!V$17+$BG82*Assembly!V$18+$BH82*Assembly!V$19+$BI82*Assembly!V$20+$BJ82*Assembly!V$21+$BK82*Assembly!V$22+$BL82*Assembly!V$23+$BM82*Assembly!V$24</f>
        <v>#VALUE!</v>
      </c>
      <c r="CJ82" s="164" t="e">
        <f>BZ82*Refining!$F$3</f>
        <v>#VALUE!</v>
      </c>
      <c r="CK82" s="164" t="e">
        <f>CA82*Refining!$F$4</f>
        <v>#VALUE!</v>
      </c>
      <c r="CL82" s="164" t="e">
        <f>CB82*Refining!$F$5</f>
        <v>#VALUE!</v>
      </c>
      <c r="CM82" s="164" t="e">
        <f>CC82*Refining!$F$6</f>
        <v>#VALUE!</v>
      </c>
      <c r="CN82" s="164" t="e">
        <f>CD82*Refining!$F$7</f>
        <v>#VALUE!</v>
      </c>
      <c r="CO82" s="164" t="e">
        <f>CE82*Refining!$F$8</f>
        <v>#VALUE!</v>
      </c>
      <c r="CP82" s="164" t="e">
        <f>CF82*Refining!$F$9</f>
        <v>#VALUE!</v>
      </c>
      <c r="CQ82" s="164" t="e">
        <f>CG82*Refining!$F$10</f>
        <v>#VALUE!</v>
      </c>
      <c r="CR82" s="164" t="e">
        <f>CH82*Refining!$F$11</f>
        <v>#VALUE!</v>
      </c>
      <c r="CS82" s="164" t="e">
        <f>CI82*Refining!$F$12</f>
        <v>#VALUE!</v>
      </c>
      <c r="CT82" s="185" t="e">
        <f t="shared" ref="CT82:DM82" si="331">IF(BZ82 = 0, "", BZ82)</f>
        <v>#VALUE!</v>
      </c>
      <c r="CU82" s="186" t="e">
        <f t="shared" si="331"/>
        <v>#VALUE!</v>
      </c>
      <c r="CV82" s="186" t="e">
        <f t="shared" si="331"/>
        <v>#VALUE!</v>
      </c>
      <c r="CW82" s="186" t="e">
        <f t="shared" si="331"/>
        <v>#VALUE!</v>
      </c>
      <c r="CX82" s="186" t="e">
        <f t="shared" si="331"/>
        <v>#VALUE!</v>
      </c>
      <c r="CY82" s="186" t="e">
        <f t="shared" si="331"/>
        <v>#VALUE!</v>
      </c>
      <c r="CZ82" s="186" t="e">
        <f t="shared" si="331"/>
        <v>#VALUE!</v>
      </c>
      <c r="DA82" s="186" t="e">
        <f t="shared" si="331"/>
        <v>#VALUE!</v>
      </c>
      <c r="DB82" s="186" t="e">
        <f t="shared" si="331"/>
        <v>#VALUE!</v>
      </c>
      <c r="DC82" s="187" t="e">
        <f t="shared" si="331"/>
        <v>#VALUE!</v>
      </c>
      <c r="DD82" s="185" t="e">
        <f t="shared" si="331"/>
        <v>#VALUE!</v>
      </c>
      <c r="DE82" s="186" t="e">
        <f t="shared" si="331"/>
        <v>#VALUE!</v>
      </c>
      <c r="DF82" s="186" t="e">
        <f t="shared" si="331"/>
        <v>#VALUE!</v>
      </c>
      <c r="DG82" s="186" t="e">
        <f t="shared" si="331"/>
        <v>#VALUE!</v>
      </c>
      <c r="DH82" s="211" t="e">
        <f t="shared" si="331"/>
        <v>#VALUE!</v>
      </c>
      <c r="DI82" s="186" t="e">
        <f t="shared" si="331"/>
        <v>#VALUE!</v>
      </c>
      <c r="DJ82" s="186" t="e">
        <f t="shared" si="331"/>
        <v>#VALUE!</v>
      </c>
      <c r="DK82" s="186" t="e">
        <f t="shared" si="331"/>
        <v>#VALUE!</v>
      </c>
      <c r="DL82" s="186" t="e">
        <f t="shared" si="331"/>
        <v>#VALUE!</v>
      </c>
      <c r="DM82" s="187" t="e">
        <f t="shared" si="331"/>
        <v>#VALUE!</v>
      </c>
      <c r="DN82" s="185" t="e">
        <f t="shared" si="11"/>
        <v>#VALUE!</v>
      </c>
      <c r="DO82" s="189" t="e">
        <f t="shared" si="12"/>
        <v>#VALUE!</v>
      </c>
      <c r="DP82" s="120" t="e">
        <f t="shared" si="13"/>
        <v>#VALUE!</v>
      </c>
      <c r="DQ82" s="133" t="e">
        <f>CT82*'Ores &amp; Ingots'!$C$3+CU82*'Ores &amp; Ingots'!$C$4+CV82*'Ores &amp; Ingots'!$C$5+CW82*'Ores &amp; Ingots'!$C$6+CX82*'Ores &amp; Ingots'!$C$7+CY82*'Ores &amp; Ingots'!$C$8+CZ82*'Ores &amp; Ingots'!$C$9+DA82*'Ores &amp; Ingots'!$C$10+DB82*'Ores &amp; Ingots'!$C$11+DC82*'Ores &amp; Ingots'!$C$12</f>
        <v>#VALUE!</v>
      </c>
      <c r="DR82" s="133" t="e">
        <f>DD82*'Ores &amp; Ingots'!$B$3+DE82*'Ores &amp; Ingots'!$B$4+DF82*'Ores &amp; Ingots'!$B$5+DG82*'Ores &amp; Ingots'!$B$6+DH82*'Ores &amp; Ingots'!$B$7+DI82*'Ores &amp; Ingots'!$B$8+DJ82*'Ores &amp; Ingots'!$B$9+DK82*'Ores &amp; Ingots'!$B$10+DL82*'Ores &amp; Ingots'!$B$11+DM82*'Ores &amp; Ingots'!$B$12</f>
        <v>#VALUE!</v>
      </c>
      <c r="DS82" s="189" t="e">
        <f>CT82*Refining!$G$3+CU82*Refining!$G$4+CV82*Refining!$G$5+CW82*Refining!$G$6+CX82*Refining!$G$7+CY82*Refining!$G$8+CZ82*Refining!$G$9+DA82*Refining!$G$10+DB82*Refining!$G$11+DC82*Refining!$G$12</f>
        <v>#VALUE!</v>
      </c>
      <c r="DT82" s="189" t="e">
        <f t="shared" si="14"/>
        <v>#VALUE!</v>
      </c>
      <c r="DU82" s="192" t="e">
        <f t="shared" si="15"/>
        <v>#VALUE!</v>
      </c>
      <c r="DV82" s="185" t="e">
        <f t="shared" si="16"/>
        <v>#VALUE!</v>
      </c>
      <c r="DW82" s="194" t="e">
        <f t="shared" ref="DW82:DX82" si="332">DV82/60</f>
        <v>#VALUE!</v>
      </c>
      <c r="DX82" s="194" t="e">
        <f t="shared" si="332"/>
        <v>#VALUE!</v>
      </c>
      <c r="DY82" s="185" t="e">
        <f t="shared" si="18"/>
        <v>#VALUE!</v>
      </c>
      <c r="DZ82" s="194" t="e">
        <f t="shared" ref="DZ82:EA82" si="333">DY82/1000</f>
        <v>#VALUE!</v>
      </c>
      <c r="EA82" s="196" t="e">
        <f t="shared" si="333"/>
        <v>#VALUE!</v>
      </c>
      <c r="EB82" s="130" t="e">
        <f t="shared" si="20"/>
        <v>#VALUE!</v>
      </c>
      <c r="EC82" s="132" t="e">
        <f t="shared" si="21"/>
        <v>#VALUE!</v>
      </c>
      <c r="ED82" s="133">
        <v>240</v>
      </c>
    </row>
    <row r="83" spans="1:134" ht="12.75" x14ac:dyDescent="0.2">
      <c r="A83" s="865"/>
      <c r="B83" s="297" t="s">
        <v>306</v>
      </c>
      <c r="C83" s="216" t="s">
        <v>155</v>
      </c>
      <c r="D83" s="216">
        <v>6</v>
      </c>
      <c r="E83" s="216">
        <v>3</v>
      </c>
      <c r="F83" s="216">
        <v>1</v>
      </c>
      <c r="G83" s="229">
        <f t="shared" si="0"/>
        <v>2.25</v>
      </c>
      <c r="H83" s="230">
        <v>5</v>
      </c>
      <c r="I83" s="230">
        <v>5</v>
      </c>
      <c r="J83" s="230">
        <f>H83/Main!$D$9</f>
        <v>1</v>
      </c>
      <c r="K83" s="230">
        <f>I83/Main!$D$10</f>
        <v>2.5</v>
      </c>
      <c r="L83" s="230">
        <f t="shared" si="1"/>
        <v>2.5</v>
      </c>
      <c r="M83" s="230">
        <v>1</v>
      </c>
      <c r="N83" s="232">
        <v>200</v>
      </c>
      <c r="O83" s="232">
        <v>200</v>
      </c>
      <c r="P83" s="232"/>
      <c r="Q83" s="233"/>
      <c r="R83" s="234"/>
      <c r="S83" s="233"/>
      <c r="T83" s="234"/>
      <c r="U83" s="325"/>
      <c r="V83" s="233"/>
      <c r="W83" s="366"/>
      <c r="X83" s="226">
        <v>0</v>
      </c>
      <c r="Y83" s="226">
        <v>1</v>
      </c>
      <c r="Z83" s="226">
        <v>0</v>
      </c>
      <c r="AA83" s="226">
        <v>0</v>
      </c>
      <c r="AB83" s="226">
        <v>8</v>
      </c>
      <c r="AC83" s="226">
        <v>0</v>
      </c>
      <c r="AD83" s="226">
        <v>0</v>
      </c>
      <c r="AE83" s="227">
        <v>8</v>
      </c>
      <c r="AF83" s="226">
        <v>6</v>
      </c>
      <c r="AG83" s="226">
        <v>0</v>
      </c>
      <c r="AH83" s="226">
        <v>0</v>
      </c>
      <c r="AI83" s="226">
        <v>0</v>
      </c>
      <c r="AJ83" s="226">
        <v>2</v>
      </c>
      <c r="AK83" s="226">
        <v>0</v>
      </c>
      <c r="AL83" s="226">
        <v>0</v>
      </c>
      <c r="AM83" s="226">
        <v>0</v>
      </c>
      <c r="AN83" s="226">
        <v>0</v>
      </c>
      <c r="AO83" s="226">
        <v>0</v>
      </c>
      <c r="AP83" s="226">
        <v>0</v>
      </c>
      <c r="AQ83" s="226">
        <v>0</v>
      </c>
      <c r="AR83" s="226">
        <v>0</v>
      </c>
      <c r="AS83" s="322" t="str">
        <f t="shared" ref="AS83:BM83" si="334">IF(X83 = 0, "", X83)</f>
        <v/>
      </c>
      <c r="AT83" s="226">
        <f t="shared" si="334"/>
        <v>1</v>
      </c>
      <c r="AU83" s="216" t="str">
        <f t="shared" si="334"/>
        <v/>
      </c>
      <c r="AV83" s="216" t="str">
        <f t="shared" si="334"/>
        <v/>
      </c>
      <c r="AW83" s="226">
        <f t="shared" si="334"/>
        <v>8</v>
      </c>
      <c r="AX83" s="216" t="str">
        <f t="shared" si="334"/>
        <v/>
      </c>
      <c r="AY83" s="216" t="str">
        <f t="shared" si="334"/>
        <v/>
      </c>
      <c r="AZ83" s="227">
        <f t="shared" si="334"/>
        <v>8</v>
      </c>
      <c r="BA83" s="226">
        <f t="shared" si="334"/>
        <v>6</v>
      </c>
      <c r="BB83" s="216" t="str">
        <f t="shared" si="334"/>
        <v/>
      </c>
      <c r="BC83" s="216" t="str">
        <f t="shared" si="334"/>
        <v/>
      </c>
      <c r="BD83" s="216" t="str">
        <f t="shared" si="334"/>
        <v/>
      </c>
      <c r="BE83" s="226">
        <f t="shared" si="334"/>
        <v>2</v>
      </c>
      <c r="BF83" s="216" t="str">
        <f t="shared" si="334"/>
        <v/>
      </c>
      <c r="BG83" s="216" t="str">
        <f t="shared" si="334"/>
        <v/>
      </c>
      <c r="BH83" s="216" t="str">
        <f t="shared" si="334"/>
        <v/>
      </c>
      <c r="BI83" s="216" t="str">
        <f t="shared" si="334"/>
        <v/>
      </c>
      <c r="BJ83" s="216" t="str">
        <f t="shared" si="334"/>
        <v/>
      </c>
      <c r="BK83" s="216" t="str">
        <f t="shared" si="334"/>
        <v/>
      </c>
      <c r="BL83" s="216" t="str">
        <f t="shared" si="334"/>
        <v/>
      </c>
      <c r="BM83" s="231" t="str">
        <f t="shared" si="334"/>
        <v/>
      </c>
      <c r="BN83" s="225" t="e">
        <f>$AS83*Assembly!Z$4+$AT83*Assembly!Z$5+$AU83*Assembly!Z$6+$AV83*Assembly!Z$7+$AW83*Assembly!Z$8+$AX83*Assembly!Z$9+$AY83*Assembly!Z$10+$AZ83*Assembly!Z$11+$BA83*Assembly!Z$12+$BB83*Assembly!Z$13+$BC83*Assembly!Z$14+$BD83*Assembly!Z$15+$BE83*Assembly!Z$16+$BF83*Assembly!Z$17+$BG83*Assembly!Z$18+$BH83*Assembly!Z$19+$BI83*Assembly!Z$20+$BJ83*Assembly!Z$21+$BK83*Assembly!Z$22+$BL83*Assembly!Z$23+$BM83*Assembly!Z$24</f>
        <v>#VALUE!</v>
      </c>
      <c r="BO83" s="226" t="e">
        <f t="shared" si="3"/>
        <v>#VALUE!</v>
      </c>
      <c r="BP83" s="226"/>
      <c r="BQ83" s="226" t="e">
        <f>$AS83*Assembly!AD$4+$AT83*Assembly!AD$5+$AU83*Assembly!AD$6+$AV83*Assembly!AD$7+$AW83*Assembly!AD$8+$AX83*Assembly!AD$9+$AY83*Assembly!AD$10+$AZ83*Assembly!AD$11+$BA83*Assembly!AD$12+$BB83*Assembly!AD$13+$BC83*Assembly!AD$14+$BD83*Assembly!AD$15+$BE83*Assembly!AD$16+$BF83*Assembly!AD$17+$BG83*Assembly!AD$18+$BH83*Assembly!AD$19+$BI83*Assembly!AD$20+$BJ83*Assembly!AD$21+$BK83*Assembly!AD$22+$BL83*Assembly!AD$23+$BM83*Assembly!AD$24</f>
        <v>#VALUE!</v>
      </c>
      <c r="BR83" s="236" t="e">
        <f t="shared" si="4"/>
        <v>#VALUE!</v>
      </c>
      <c r="BS83" s="237" t="e">
        <f t="shared" si="5"/>
        <v>#VALUE!</v>
      </c>
      <c r="BT83" s="238" t="e">
        <f t="shared" si="6"/>
        <v>#VALUE!</v>
      </c>
      <c r="BU83" s="237" t="e">
        <f t="shared" si="7"/>
        <v>#VALUE!</v>
      </c>
      <c r="BV83" s="226" t="e">
        <f>$AS83*Assembly!Y$4+$AT83*Assembly!Y$5+$AU83*Assembly!Y$6+$AV83*Assembly!Y$7+$AW83*Assembly!Y$8+$AX83*Assembly!Y$9+$AY83*Assembly!Y$10+$AZ83*Assembly!Y$11+$BA83*Assembly!Y$12+$BB83*Assembly!Y$13+$BC83*Assembly!Y$14+$BD83*Assembly!Y$15+$BE83*Assembly!Y$16+$BF83*Assembly!Y$17+$BG83*Assembly!Y$18+$BH83*Assembly!Y$19+$BI83*Assembly!Y$20+$BJ83*Assembly!Y$21+$BK83*Assembly!Y$22+$BL83*Assembly!Y$23+$BM83*Assembly!Y$24</f>
        <v>#VALUE!</v>
      </c>
      <c r="BW83" s="226" t="e">
        <f t="shared" si="8"/>
        <v>#VALUE!</v>
      </c>
      <c r="BX83" s="239" t="e">
        <f t="shared" si="9"/>
        <v>#VALUE!</v>
      </c>
      <c r="BY83" s="240" t="e">
        <f>$AS83*Assembly!AC$4+$AT83*Assembly!AC$5+$AU83*Assembly!AC$6+$AV83*Assembly!AC$7+$AW83*Assembly!AC$8+$AX83*Assembly!AC$9+$AY83*Assembly!AC$10+$AZ83*Assembly!AC$11+$BA83*Assembly!AC$12+$BB83*Assembly!AC$13+$BC83*Assembly!AC$14+$BD83*Assembly!AC$15+$BE83*Assembly!AC$16+$BF83*Assembly!AC$17+$BG83*Assembly!AC$18+$BH83*Assembly!AC$19+$BI83*Assembly!AC$20+$BJ83*Assembly!AC$21+$BK83*Assembly!AC$22+$BL83*Assembly!AC$23+$BM83*Assembly!AC$24</f>
        <v>#VALUE!</v>
      </c>
      <c r="BZ83" s="232" t="e">
        <f>$AS83*Assembly!M$4+$AT83*Assembly!M$5+$AU83*Assembly!M$6+$AV83*Assembly!M$7+$AW83*Assembly!M$8+$AX83*Assembly!M$9+$AY83*Assembly!M$10+$AZ83*Assembly!M$11+$BA83*Assembly!M$12+$BB83*Assembly!M$13+$BC83*Assembly!M$14+$BD83*Assembly!M$15+$BE83*Assembly!M$16+$BF83*Assembly!M$17+$BG83*Assembly!M$18+$BH83*Assembly!M$19+$BI83*Assembly!M$20+$BJ83*Assembly!M$21+$BK83*Assembly!M$22+$BL83*Assembly!M$23+$BM83*Assembly!M$24</f>
        <v>#VALUE!</v>
      </c>
      <c r="CA83" s="232" t="e">
        <f>$AS83*Assembly!N$4+$AT83*Assembly!N$5+$AU83*Assembly!N$6+$AV83*Assembly!N$7+$AW83*Assembly!N$8+$AX83*Assembly!N$9+$AY83*Assembly!N$10+$AZ83*Assembly!N$11+$BA83*Assembly!N$12+$BB83*Assembly!N$13+$BC83*Assembly!N$14+$BD83*Assembly!N$15+$BE83*Assembly!N$16+$BF83*Assembly!N$17+$BG83*Assembly!N$18+$BH83*Assembly!N$19+$BI83*Assembly!N$20+$BJ83*Assembly!N$21+$BK83*Assembly!N$22+$BL83*Assembly!N$23+$BM83*Assembly!N$24</f>
        <v>#VALUE!</v>
      </c>
      <c r="CB83" s="232" t="e">
        <f>$AS83*Assembly!O$4+$AT83*Assembly!O$5+$AU83*Assembly!O$6+$AV83*Assembly!O$7+$AW83*Assembly!O$8+$AX83*Assembly!O$9+$AY83*Assembly!O$10+$AZ83*Assembly!O$11+$BA83*Assembly!O$12+$BB83*Assembly!O$13+$BC83*Assembly!O$14+$BD83*Assembly!O$15+$BE83*Assembly!O$16+$BF83*Assembly!O$17+$BG83*Assembly!O$18+$BH83*Assembly!O$19+$BI83*Assembly!O$20+$BJ83*Assembly!O$21+$BK83*Assembly!O$22+$BL83*Assembly!O$23+$BM83*Assembly!O$24</f>
        <v>#VALUE!</v>
      </c>
      <c r="CC83" s="230" t="e">
        <f>$AS83*Assembly!P$4+$AT83*Assembly!P$5+$AU83*Assembly!P$6+$AV83*Assembly!P$7+$AW83*Assembly!P$8+$AX83*Assembly!P$9+$AY83*Assembly!P$10+$AZ83*Assembly!P$11+$BA83*Assembly!P$12+$BB83*Assembly!P$13+$BC83*Assembly!P$14+$BD83*Assembly!P$15+$BE83*Assembly!P$16+$BF83*Assembly!P$17+$BG83*Assembly!P$18+$BH83*Assembly!P$19+$BI83*Assembly!P$20+$BJ83*Assembly!P$21+$BK83*Assembly!P$22+$BL83*Assembly!P$23+$BM83*Assembly!P$24</f>
        <v>#VALUE!</v>
      </c>
      <c r="CD83" s="230" t="e">
        <f>$AS83*Assembly!Q$4+$AT83*Assembly!Q$5+$AU83*Assembly!Q$6+$AV83*Assembly!Q$7+$AW83*Assembly!Q$8+$AX83*Assembly!Q$9+$AY83*Assembly!Q$10+$AZ83*Assembly!Q$11+$BA83*Assembly!Q$12+$BB83*Assembly!Q$13+$BC83*Assembly!Q$14+$BD83*Assembly!Q$15+$BE83*Assembly!Q$16+$BF83*Assembly!Q$17+$BG83*Assembly!Q$18+$BH83*Assembly!Q$19+$BI83*Assembly!Q$20+$BJ83*Assembly!Q$21+$BK83*Assembly!Q$22+$BL83*Assembly!Q$23+$BM83*Assembly!Q$24</f>
        <v>#VALUE!</v>
      </c>
      <c r="CE83" s="232" t="e">
        <f>$AS83*Assembly!R$4+$AT83*Assembly!R$5+$AU83*Assembly!R$6+$AV83*Assembly!R$7+$AW83*Assembly!R$8+$AX83*Assembly!R$9+$AY83*Assembly!R$10+$AZ83*Assembly!R$11+$BA83*Assembly!R$12+$BB83*Assembly!R$13+$BC83*Assembly!R$14+$BD83*Assembly!R$15+$BE83*Assembly!R$16+$BF83*Assembly!R$17+$BG83*Assembly!R$18+$BH83*Assembly!R$19+$BI83*Assembly!R$20+$BJ83*Assembly!R$21+$BK83*Assembly!R$22+$BL83*Assembly!R$23+$BM83*Assembly!R$24</f>
        <v>#VALUE!</v>
      </c>
      <c r="CF83" s="230" t="e">
        <f>$AS83*Assembly!S$4+$AT83*Assembly!S$5+$AU83*Assembly!S$6+$AV83*Assembly!S$7+$AW83*Assembly!S$8+$AX83*Assembly!S$9+$AY83*Assembly!S$10+$AZ83*Assembly!S$11+$BA83*Assembly!S$12+$BB83*Assembly!S$13+$BC83*Assembly!S$14+$BD83*Assembly!S$15+$BE83*Assembly!S$16+$BF83*Assembly!S$17+$BG83*Assembly!S$18+$BH83*Assembly!S$19+$BI83*Assembly!S$20+$BJ83*Assembly!S$21+$BK83*Assembly!S$22+$BL83*Assembly!S$23+$BM83*Assembly!S$24</f>
        <v>#VALUE!</v>
      </c>
      <c r="CG83" s="230" t="e">
        <f>$AS83*Assembly!T$4+$AT83*Assembly!T$5+$AU83*Assembly!T$6+$AV83*Assembly!T$7+$AW83*Assembly!T$8+$AX83*Assembly!T$9+$AY83*Assembly!T$10+$AZ83*Assembly!T$11+$BA83*Assembly!T$12+$BB83*Assembly!T$13+$BC83*Assembly!T$14+$BD83*Assembly!T$15+$BE83*Assembly!T$16+$BF83*Assembly!T$17+$BG83*Assembly!T$18+$BH83*Assembly!T$19+$BI83*Assembly!T$20+$BJ83*Assembly!T$21+$BK83*Assembly!T$22+$BL83*Assembly!T$23+$BM83*Assembly!T$24</f>
        <v>#VALUE!</v>
      </c>
      <c r="CH83" s="230" t="e">
        <f>$AS83*Assembly!U$4+$AT83*Assembly!U$5+$AU83*Assembly!U$6+$AV83*Assembly!U$7+$AW83*Assembly!U$8+$AX83*Assembly!U$9+$AY83*Assembly!U$10+$AZ83*Assembly!U$11+$BA83*Assembly!U$12+$BB83*Assembly!U$13+$BC83*Assembly!U$14+$BD83*Assembly!U$15+$BE83*Assembly!U$16+$BF83*Assembly!U$17+$BG83*Assembly!U$18+$BH83*Assembly!U$19+$BI83*Assembly!U$20+$BJ83*Assembly!U$21+$BK83*Assembly!U$22+$BL83*Assembly!U$23+$BM83*Assembly!U$24</f>
        <v>#VALUE!</v>
      </c>
      <c r="CI83" s="232" t="e">
        <f>$AS83*Assembly!V$4+$AT83*Assembly!V$5+$AU83*Assembly!V$6+$AV83*Assembly!V$7+$AW83*Assembly!V$8+$AX83*Assembly!V$9+$AY83*Assembly!V$10+$AZ83*Assembly!V$11+$BA83*Assembly!V$12+$BB83*Assembly!V$13+$BC83*Assembly!V$14+$BD83*Assembly!V$15+$BE83*Assembly!V$16+$BF83*Assembly!V$17+$BG83*Assembly!V$18+$BH83*Assembly!V$19+$BI83*Assembly!V$20+$BJ83*Assembly!V$21+$BK83*Assembly!V$22+$BL83*Assembly!V$23+$BM83*Assembly!V$24</f>
        <v>#VALUE!</v>
      </c>
      <c r="CJ83" s="232" t="e">
        <f>BZ83*Refining!$F$3</f>
        <v>#VALUE!</v>
      </c>
      <c r="CK83" s="232" t="e">
        <f>CA83*Refining!$F$4</f>
        <v>#VALUE!</v>
      </c>
      <c r="CL83" s="232" t="e">
        <f>CB83*Refining!$F$5</f>
        <v>#VALUE!</v>
      </c>
      <c r="CM83" s="232" t="e">
        <f>CC83*Refining!$F$6</f>
        <v>#VALUE!</v>
      </c>
      <c r="CN83" s="232" t="e">
        <f>CD83*Refining!$F$7</f>
        <v>#VALUE!</v>
      </c>
      <c r="CO83" s="232" t="e">
        <f>CE83*Refining!$F$8</f>
        <v>#VALUE!</v>
      </c>
      <c r="CP83" s="232" t="e">
        <f>CF83*Refining!$F$9</f>
        <v>#VALUE!</v>
      </c>
      <c r="CQ83" s="232" t="e">
        <f>CG83*Refining!$F$10</f>
        <v>#VALUE!</v>
      </c>
      <c r="CR83" s="232" t="e">
        <f>CH83*Refining!$F$11</f>
        <v>#VALUE!</v>
      </c>
      <c r="CS83" s="232" t="e">
        <f>CI83*Refining!$F$12</f>
        <v>#VALUE!</v>
      </c>
      <c r="CT83" s="243" t="e">
        <f t="shared" ref="CT83:DM83" si="335">IF(BZ83 = 0, "", BZ83)</f>
        <v>#VALUE!</v>
      </c>
      <c r="CU83" s="246" t="e">
        <f t="shared" si="335"/>
        <v>#VALUE!</v>
      </c>
      <c r="CV83" s="246" t="e">
        <f t="shared" si="335"/>
        <v>#VALUE!</v>
      </c>
      <c r="CW83" s="246" t="e">
        <f t="shared" si="335"/>
        <v>#VALUE!</v>
      </c>
      <c r="CX83" s="246" t="e">
        <f t="shared" si="335"/>
        <v>#VALUE!</v>
      </c>
      <c r="CY83" s="246" t="e">
        <f t="shared" si="335"/>
        <v>#VALUE!</v>
      </c>
      <c r="CZ83" s="246" t="e">
        <f t="shared" si="335"/>
        <v>#VALUE!</v>
      </c>
      <c r="DA83" s="246" t="e">
        <f t="shared" si="335"/>
        <v>#VALUE!</v>
      </c>
      <c r="DB83" s="246" t="e">
        <f t="shared" si="335"/>
        <v>#VALUE!</v>
      </c>
      <c r="DC83" s="251" t="e">
        <f t="shared" si="335"/>
        <v>#VALUE!</v>
      </c>
      <c r="DD83" s="243" t="e">
        <f t="shared" si="335"/>
        <v>#VALUE!</v>
      </c>
      <c r="DE83" s="246" t="e">
        <f t="shared" si="335"/>
        <v>#VALUE!</v>
      </c>
      <c r="DF83" s="246" t="e">
        <f t="shared" si="335"/>
        <v>#VALUE!</v>
      </c>
      <c r="DG83" s="246" t="e">
        <f t="shared" si="335"/>
        <v>#VALUE!</v>
      </c>
      <c r="DH83" s="254" t="e">
        <f t="shared" si="335"/>
        <v>#VALUE!</v>
      </c>
      <c r="DI83" s="246" t="e">
        <f t="shared" si="335"/>
        <v>#VALUE!</v>
      </c>
      <c r="DJ83" s="246" t="e">
        <f t="shared" si="335"/>
        <v>#VALUE!</v>
      </c>
      <c r="DK83" s="246" t="e">
        <f t="shared" si="335"/>
        <v>#VALUE!</v>
      </c>
      <c r="DL83" s="246" t="e">
        <f t="shared" si="335"/>
        <v>#VALUE!</v>
      </c>
      <c r="DM83" s="251" t="e">
        <f t="shared" si="335"/>
        <v>#VALUE!</v>
      </c>
      <c r="DN83" s="243" t="e">
        <f t="shared" si="11"/>
        <v>#VALUE!</v>
      </c>
      <c r="DO83" s="245" t="e">
        <f t="shared" si="12"/>
        <v>#VALUE!</v>
      </c>
      <c r="DP83" s="263" t="e">
        <f t="shared" si="13"/>
        <v>#VALUE!</v>
      </c>
      <c r="DQ83" s="226" t="e">
        <f>CT83*'Ores &amp; Ingots'!$C$3+CU83*'Ores &amp; Ingots'!$C$4+CV83*'Ores &amp; Ingots'!$C$5+CW83*'Ores &amp; Ingots'!$C$6+CX83*'Ores &amp; Ingots'!$C$7+CY83*'Ores &amp; Ingots'!$C$8+CZ83*'Ores &amp; Ingots'!$C$9+DA83*'Ores &amp; Ingots'!$C$10+DB83*'Ores &amp; Ingots'!$C$11+DC83*'Ores &amp; Ingots'!$C$12</f>
        <v>#VALUE!</v>
      </c>
      <c r="DR83" s="226" t="e">
        <f>DD83*'Ores &amp; Ingots'!$B$3+DE83*'Ores &amp; Ingots'!$B$4+DF83*'Ores &amp; Ingots'!$B$5+DG83*'Ores &amp; Ingots'!$B$6+DH83*'Ores &amp; Ingots'!$B$7+DI83*'Ores &amp; Ingots'!$B$8+DJ83*'Ores &amp; Ingots'!$B$9+DK83*'Ores &amp; Ingots'!$B$10+DL83*'Ores &amp; Ingots'!$B$11+DM83*'Ores &amp; Ingots'!$B$12</f>
        <v>#VALUE!</v>
      </c>
      <c r="DS83" s="245" t="e">
        <f>CT83*Refining!$G$3+CU83*Refining!$G$4+CV83*Refining!$G$5+CW83*Refining!$G$6+CX83*Refining!$G$7+CY83*Refining!$G$8+CZ83*Refining!$G$9+DA83*Refining!$G$10+DB83*Refining!$G$11+DC83*Refining!$G$12</f>
        <v>#VALUE!</v>
      </c>
      <c r="DT83" s="189" t="e">
        <f t="shared" si="14"/>
        <v>#VALUE!</v>
      </c>
      <c r="DU83" s="260" t="e">
        <f t="shared" si="15"/>
        <v>#VALUE!</v>
      </c>
      <c r="DV83" s="243" t="e">
        <f t="shared" si="16"/>
        <v>#VALUE!</v>
      </c>
      <c r="DW83" s="262" t="e">
        <f t="shared" ref="DW83:DX83" si="336">DV83/60</f>
        <v>#VALUE!</v>
      </c>
      <c r="DX83" s="262" t="e">
        <f t="shared" si="336"/>
        <v>#VALUE!</v>
      </c>
      <c r="DY83" s="243" t="e">
        <f t="shared" si="18"/>
        <v>#VALUE!</v>
      </c>
      <c r="DZ83" s="262" t="e">
        <f t="shared" ref="DZ83:EA83" si="337">DY83/1000</f>
        <v>#VALUE!</v>
      </c>
      <c r="EA83" s="264" t="e">
        <f t="shared" si="337"/>
        <v>#VALUE!</v>
      </c>
      <c r="EB83" s="239" t="e">
        <f t="shared" si="20"/>
        <v>#VALUE!</v>
      </c>
      <c r="EC83" s="266" t="e">
        <f t="shared" si="21"/>
        <v>#VALUE!</v>
      </c>
      <c r="ED83" s="133" t="s">
        <v>28</v>
      </c>
    </row>
    <row r="84" spans="1:134" ht="12.75" x14ac:dyDescent="0.2">
      <c r="A84" s="917" t="s">
        <v>307</v>
      </c>
      <c r="B84" s="55" t="s">
        <v>308</v>
      </c>
      <c r="C84" s="56" t="s">
        <v>156</v>
      </c>
      <c r="D84" s="56">
        <v>1</v>
      </c>
      <c r="E84" s="56">
        <v>1</v>
      </c>
      <c r="F84" s="56">
        <v>1</v>
      </c>
      <c r="G84" s="328">
        <f t="shared" si="0"/>
        <v>15.625</v>
      </c>
      <c r="H84" s="329">
        <v>50</v>
      </c>
      <c r="I84" s="329">
        <v>50</v>
      </c>
      <c r="J84" s="329">
        <f>H84/Main!$D$9</f>
        <v>10</v>
      </c>
      <c r="K84" s="329">
        <f>I84/Main!$D$10</f>
        <v>25</v>
      </c>
      <c r="L84" s="329">
        <f t="shared" si="1"/>
        <v>2.5</v>
      </c>
      <c r="M84" s="329">
        <v>1</v>
      </c>
      <c r="N84" s="332"/>
      <c r="O84" s="332"/>
      <c r="P84" s="330"/>
      <c r="Q84" s="373"/>
      <c r="R84" s="331"/>
      <c r="S84" s="332"/>
      <c r="T84" s="331"/>
      <c r="U84" s="333" t="s">
        <v>315</v>
      </c>
      <c r="V84" s="332"/>
      <c r="W84" s="374" t="s">
        <v>220</v>
      </c>
      <c r="X84" s="81">
        <v>0</v>
      </c>
      <c r="Y84" s="81">
        <v>20</v>
      </c>
      <c r="Z84" s="81">
        <v>0</v>
      </c>
      <c r="AA84" s="81">
        <v>0</v>
      </c>
      <c r="AB84" s="81">
        <v>20</v>
      </c>
      <c r="AC84" s="81">
        <v>0</v>
      </c>
      <c r="AD84" s="81">
        <v>2</v>
      </c>
      <c r="AE84" s="81">
        <v>100</v>
      </c>
      <c r="AF84" s="83">
        <v>10</v>
      </c>
      <c r="AG84" s="81">
        <v>0</v>
      </c>
      <c r="AH84" s="81">
        <v>0</v>
      </c>
      <c r="AI84" s="81">
        <v>0</v>
      </c>
      <c r="AJ84" s="81">
        <v>10</v>
      </c>
      <c r="AK84" s="81">
        <v>0</v>
      </c>
      <c r="AL84" s="81">
        <v>0</v>
      </c>
      <c r="AM84" s="81">
        <v>0</v>
      </c>
      <c r="AN84" s="81">
        <v>0</v>
      </c>
      <c r="AO84" s="81">
        <v>0</v>
      </c>
      <c r="AP84" s="81">
        <v>0</v>
      </c>
      <c r="AQ84" s="81">
        <v>0</v>
      </c>
      <c r="AR84" s="81">
        <v>0</v>
      </c>
      <c r="AS84" s="368" t="str">
        <f t="shared" ref="AS84:BM84" si="338">IF(X84 = 0, "", X84)</f>
        <v/>
      </c>
      <c r="AT84" s="81">
        <f t="shared" si="338"/>
        <v>20</v>
      </c>
      <c r="AU84" s="56" t="str">
        <f t="shared" si="338"/>
        <v/>
      </c>
      <c r="AV84" s="56" t="str">
        <f t="shared" si="338"/>
        <v/>
      </c>
      <c r="AW84" s="81">
        <f t="shared" si="338"/>
        <v>20</v>
      </c>
      <c r="AX84" s="56" t="str">
        <f t="shared" si="338"/>
        <v/>
      </c>
      <c r="AY84" s="81">
        <f t="shared" si="338"/>
        <v>2</v>
      </c>
      <c r="AZ84" s="81">
        <f t="shared" si="338"/>
        <v>100</v>
      </c>
      <c r="BA84" s="83">
        <f t="shared" si="338"/>
        <v>10</v>
      </c>
      <c r="BB84" s="56" t="str">
        <f t="shared" si="338"/>
        <v/>
      </c>
      <c r="BC84" s="56" t="str">
        <f t="shared" si="338"/>
        <v/>
      </c>
      <c r="BD84" s="56" t="str">
        <f t="shared" si="338"/>
        <v/>
      </c>
      <c r="BE84" s="81">
        <f t="shared" si="338"/>
        <v>10</v>
      </c>
      <c r="BF84" s="56" t="str">
        <f t="shared" si="338"/>
        <v/>
      </c>
      <c r="BG84" s="56" t="str">
        <f t="shared" si="338"/>
        <v/>
      </c>
      <c r="BH84" s="56" t="str">
        <f t="shared" si="338"/>
        <v/>
      </c>
      <c r="BI84" s="56" t="str">
        <f t="shared" si="338"/>
        <v/>
      </c>
      <c r="BJ84" s="56" t="str">
        <f t="shared" si="338"/>
        <v/>
      </c>
      <c r="BK84" s="56" t="str">
        <f t="shared" si="338"/>
        <v/>
      </c>
      <c r="BL84" s="56" t="str">
        <f t="shared" si="338"/>
        <v/>
      </c>
      <c r="BM84" s="85" t="str">
        <f t="shared" si="338"/>
        <v/>
      </c>
      <c r="BN84" s="93" t="e">
        <f>$AS84*Assembly!Z$4+$AT84*Assembly!Z$5+$AU84*Assembly!Z$6+$AV84*Assembly!Z$7+$AW84*Assembly!Z$8+$AX84*Assembly!Z$9+$AY84*Assembly!Z$10+$AZ84*Assembly!Z$11+$BA84*Assembly!Z$12+$BB84*Assembly!Z$13+$BC84*Assembly!Z$14+$BD84*Assembly!Z$15+$BE84*Assembly!Z$16+$BF84*Assembly!Z$17+$BG84*Assembly!Z$18+$BH84*Assembly!Z$19+$BI84*Assembly!Z$20+$BJ84*Assembly!Z$21+$BK84*Assembly!Z$22+$BL84*Assembly!Z$23+$BM84*Assembly!Z$24</f>
        <v>#VALUE!</v>
      </c>
      <c r="BO84" s="81" t="e">
        <f t="shared" si="3"/>
        <v>#VALUE!</v>
      </c>
      <c r="BP84" s="81"/>
      <c r="BQ84" s="81" t="e">
        <f>$AS84*Assembly!AD$4+$AT84*Assembly!AD$5+$AU84*Assembly!AD$6+$AV84*Assembly!AD$7+$AW84*Assembly!AD$8+$AX84*Assembly!AD$9+$AY84*Assembly!AD$10+$AZ84*Assembly!AD$11+$BA84*Assembly!AD$12+$BB84*Assembly!AD$13+$BC84*Assembly!AD$14+$BD84*Assembly!AD$15+$BE84*Assembly!AD$16+$BF84*Assembly!AD$17+$BG84*Assembly!AD$18+$BH84*Assembly!AD$19+$BI84*Assembly!AD$20+$BJ84*Assembly!AD$21+$BK84*Assembly!AD$22+$BL84*Assembly!AD$23+$BM84*Assembly!AD$24</f>
        <v>#VALUE!</v>
      </c>
      <c r="BR84" s="98" t="e">
        <f t="shared" si="4"/>
        <v>#VALUE!</v>
      </c>
      <c r="BS84" s="99" t="e">
        <f t="shared" si="5"/>
        <v>#VALUE!</v>
      </c>
      <c r="BT84" s="101" t="e">
        <f t="shared" si="6"/>
        <v>#VALUE!</v>
      </c>
      <c r="BU84" s="99" t="e">
        <f t="shared" si="7"/>
        <v>#VALUE!</v>
      </c>
      <c r="BV84" s="81" t="e">
        <f>$AS84*Assembly!Y$4+$AT84*Assembly!Y$5+$AU84*Assembly!Y$6+$AV84*Assembly!Y$7+$AW84*Assembly!Y$8+$AX84*Assembly!Y$9+$AY84*Assembly!Y$10+$AZ84*Assembly!Y$11+$BA84*Assembly!Y$12+$BB84*Assembly!Y$13+$BC84*Assembly!Y$14+$BD84*Assembly!Y$15+$BE84*Assembly!Y$16+$BF84*Assembly!Y$17+$BG84*Assembly!Y$18+$BH84*Assembly!Y$19+$BI84*Assembly!Y$20+$BJ84*Assembly!Y$21+$BK84*Assembly!Y$22+$BL84*Assembly!Y$23+$BM84*Assembly!Y$24</f>
        <v>#VALUE!</v>
      </c>
      <c r="BW84" s="81" t="e">
        <f t="shared" si="8"/>
        <v>#VALUE!</v>
      </c>
      <c r="BX84" s="106" t="e">
        <f t="shared" si="9"/>
        <v>#VALUE!</v>
      </c>
      <c r="BY84" s="108" t="e">
        <f>$AS84*Assembly!AC$4+$AT84*Assembly!AC$5+$AU84*Assembly!AC$6+$AV84*Assembly!AC$7+$AW84*Assembly!AC$8+$AX84*Assembly!AC$9+$AY84*Assembly!AC$10+$AZ84*Assembly!AC$11+$BA84*Assembly!AC$12+$BB84*Assembly!AC$13+$BC84*Assembly!AC$14+$BD84*Assembly!AC$15+$BE84*Assembly!AC$16+$BF84*Assembly!AC$17+$BG84*Assembly!AC$18+$BH84*Assembly!AC$19+$BI84*Assembly!AC$20+$BJ84*Assembly!AC$21+$BK84*Assembly!AC$22+$BL84*Assembly!AC$23+$BM84*Assembly!AC$24</f>
        <v>#VALUE!</v>
      </c>
      <c r="BZ84" s="330" t="e">
        <f>$AS84*Assembly!M$4+$AT84*Assembly!M$5+$AU84*Assembly!M$6+$AV84*Assembly!M$7+$AW84*Assembly!M$8+$AX84*Assembly!M$9+$AY84*Assembly!M$10+$AZ84*Assembly!M$11+$BA84*Assembly!M$12+$BB84*Assembly!M$13+$BC84*Assembly!M$14+$BD84*Assembly!M$15+$BE84*Assembly!M$16+$BF84*Assembly!M$17+$BG84*Assembly!M$18+$BH84*Assembly!M$19+$BI84*Assembly!M$20+$BJ84*Assembly!M$21+$BK84*Assembly!M$22+$BL84*Assembly!M$23+$BM84*Assembly!M$24</f>
        <v>#VALUE!</v>
      </c>
      <c r="CA84" s="330" t="e">
        <f>$AS84*Assembly!N$4+$AT84*Assembly!N$5+$AU84*Assembly!N$6+$AV84*Assembly!N$7+$AW84*Assembly!N$8+$AX84*Assembly!N$9+$AY84*Assembly!N$10+$AZ84*Assembly!N$11+$BA84*Assembly!N$12+$BB84*Assembly!N$13+$BC84*Assembly!N$14+$BD84*Assembly!N$15+$BE84*Assembly!N$16+$BF84*Assembly!N$17+$BG84*Assembly!N$18+$BH84*Assembly!N$19+$BI84*Assembly!N$20+$BJ84*Assembly!N$21+$BK84*Assembly!N$22+$BL84*Assembly!N$23+$BM84*Assembly!N$24</f>
        <v>#VALUE!</v>
      </c>
      <c r="CB84" s="330" t="e">
        <f>$AS84*Assembly!O$4+$AT84*Assembly!O$5+$AU84*Assembly!O$6+$AV84*Assembly!O$7+$AW84*Assembly!O$8+$AX84*Assembly!O$9+$AY84*Assembly!O$10+$AZ84*Assembly!O$11+$BA84*Assembly!O$12+$BB84*Assembly!O$13+$BC84*Assembly!O$14+$BD84*Assembly!O$15+$BE84*Assembly!O$16+$BF84*Assembly!O$17+$BG84*Assembly!O$18+$BH84*Assembly!O$19+$BI84*Assembly!O$20+$BJ84*Assembly!O$21+$BK84*Assembly!O$22+$BL84*Assembly!O$23+$BM84*Assembly!O$24</f>
        <v>#VALUE!</v>
      </c>
      <c r="CC84" s="329" t="e">
        <f>$AS84*Assembly!P$4+$AT84*Assembly!P$5+$AU84*Assembly!P$6+$AV84*Assembly!P$7+$AW84*Assembly!P$8+$AX84*Assembly!P$9+$AY84*Assembly!P$10+$AZ84*Assembly!P$11+$BA84*Assembly!P$12+$BB84*Assembly!P$13+$BC84*Assembly!P$14+$BD84*Assembly!P$15+$BE84*Assembly!P$16+$BF84*Assembly!P$17+$BG84*Assembly!P$18+$BH84*Assembly!P$19+$BI84*Assembly!P$20+$BJ84*Assembly!P$21+$BK84*Assembly!P$22+$BL84*Assembly!P$23+$BM84*Assembly!P$24</f>
        <v>#VALUE!</v>
      </c>
      <c r="CD84" s="329" t="e">
        <f>$AS84*Assembly!Q$4+$AT84*Assembly!Q$5+$AU84*Assembly!Q$6+$AV84*Assembly!Q$7+$AW84*Assembly!Q$8+$AX84*Assembly!Q$9+$AY84*Assembly!Q$10+$AZ84*Assembly!Q$11+$BA84*Assembly!Q$12+$BB84*Assembly!Q$13+$BC84*Assembly!Q$14+$BD84*Assembly!Q$15+$BE84*Assembly!Q$16+$BF84*Assembly!Q$17+$BG84*Assembly!Q$18+$BH84*Assembly!Q$19+$BI84*Assembly!Q$20+$BJ84*Assembly!Q$21+$BK84*Assembly!Q$22+$BL84*Assembly!Q$23+$BM84*Assembly!Q$24</f>
        <v>#VALUE!</v>
      </c>
      <c r="CE84" s="330" t="e">
        <f>$AS84*Assembly!R$4+$AT84*Assembly!R$5+$AU84*Assembly!R$6+$AV84*Assembly!R$7+$AW84*Assembly!R$8+$AX84*Assembly!R$9+$AY84*Assembly!R$10+$AZ84*Assembly!R$11+$BA84*Assembly!R$12+$BB84*Assembly!R$13+$BC84*Assembly!R$14+$BD84*Assembly!R$15+$BE84*Assembly!R$16+$BF84*Assembly!R$17+$BG84*Assembly!R$18+$BH84*Assembly!R$19+$BI84*Assembly!R$20+$BJ84*Assembly!R$21+$BK84*Assembly!R$22+$BL84*Assembly!R$23+$BM84*Assembly!R$24</f>
        <v>#VALUE!</v>
      </c>
      <c r="CF84" s="329" t="e">
        <f>$AS84*Assembly!S$4+$AT84*Assembly!S$5+$AU84*Assembly!S$6+$AV84*Assembly!S$7+$AW84*Assembly!S$8+$AX84*Assembly!S$9+$AY84*Assembly!S$10+$AZ84*Assembly!S$11+$BA84*Assembly!S$12+$BB84*Assembly!S$13+$BC84*Assembly!S$14+$BD84*Assembly!S$15+$BE84*Assembly!S$16+$BF84*Assembly!S$17+$BG84*Assembly!S$18+$BH84*Assembly!S$19+$BI84*Assembly!S$20+$BJ84*Assembly!S$21+$BK84*Assembly!S$22+$BL84*Assembly!S$23+$BM84*Assembly!S$24</f>
        <v>#VALUE!</v>
      </c>
      <c r="CG84" s="329" t="e">
        <f>$AS84*Assembly!T$4+$AT84*Assembly!T$5+$AU84*Assembly!T$6+$AV84*Assembly!T$7+$AW84*Assembly!T$8+$AX84*Assembly!T$9+$AY84*Assembly!T$10+$AZ84*Assembly!T$11+$BA84*Assembly!T$12+$BB84*Assembly!T$13+$BC84*Assembly!T$14+$BD84*Assembly!T$15+$BE84*Assembly!T$16+$BF84*Assembly!T$17+$BG84*Assembly!T$18+$BH84*Assembly!T$19+$BI84*Assembly!T$20+$BJ84*Assembly!T$21+$BK84*Assembly!T$22+$BL84*Assembly!T$23+$BM84*Assembly!T$24</f>
        <v>#VALUE!</v>
      </c>
      <c r="CH84" s="329" t="e">
        <f>$AS84*Assembly!U$4+$AT84*Assembly!U$5+$AU84*Assembly!U$6+$AV84*Assembly!U$7+$AW84*Assembly!U$8+$AX84*Assembly!U$9+$AY84*Assembly!U$10+$AZ84*Assembly!U$11+$BA84*Assembly!U$12+$BB84*Assembly!U$13+$BC84*Assembly!U$14+$BD84*Assembly!U$15+$BE84*Assembly!U$16+$BF84*Assembly!U$17+$BG84*Assembly!U$18+$BH84*Assembly!U$19+$BI84*Assembly!U$20+$BJ84*Assembly!U$21+$BK84*Assembly!U$22+$BL84*Assembly!U$23+$BM84*Assembly!U$24</f>
        <v>#VALUE!</v>
      </c>
      <c r="CI84" s="330" t="e">
        <f>$AS84*Assembly!V$4+$AT84*Assembly!V$5+$AU84*Assembly!V$6+$AV84*Assembly!V$7+$AW84*Assembly!V$8+$AX84*Assembly!V$9+$AY84*Assembly!V$10+$AZ84*Assembly!V$11+$BA84*Assembly!V$12+$BB84*Assembly!V$13+$BC84*Assembly!V$14+$BD84*Assembly!V$15+$BE84*Assembly!V$16+$BF84*Assembly!V$17+$BG84*Assembly!V$18+$BH84*Assembly!V$19+$BI84*Assembly!V$20+$BJ84*Assembly!V$21+$BK84*Assembly!V$22+$BL84*Assembly!V$23+$BM84*Assembly!V$24</f>
        <v>#VALUE!</v>
      </c>
      <c r="CJ84" s="330" t="e">
        <f>BZ84*Refining!$F$3</f>
        <v>#VALUE!</v>
      </c>
      <c r="CK84" s="330" t="e">
        <f>CA84*Refining!$F$4</f>
        <v>#VALUE!</v>
      </c>
      <c r="CL84" s="330" t="e">
        <f>CB84*Refining!$F$5</f>
        <v>#VALUE!</v>
      </c>
      <c r="CM84" s="330" t="e">
        <f>CC84*Refining!$F$6</f>
        <v>#VALUE!</v>
      </c>
      <c r="CN84" s="330" t="e">
        <f>CD84*Refining!$F$7</f>
        <v>#VALUE!</v>
      </c>
      <c r="CO84" s="330" t="e">
        <f>CE84*Refining!$F$8</f>
        <v>#VALUE!</v>
      </c>
      <c r="CP84" s="330" t="e">
        <f>CF84*Refining!$F$9</f>
        <v>#VALUE!</v>
      </c>
      <c r="CQ84" s="330" t="e">
        <f>CG84*Refining!$F$10</f>
        <v>#VALUE!</v>
      </c>
      <c r="CR84" s="330" t="e">
        <f>CH84*Refining!$F$11</f>
        <v>#VALUE!</v>
      </c>
      <c r="CS84" s="330" t="e">
        <f>CI84*Refining!$F$12</f>
        <v>#VALUE!</v>
      </c>
      <c r="CT84" s="115" t="e">
        <f t="shared" ref="CT84:DM84" si="339">IF(BZ84 = 0, "", BZ84)</f>
        <v>#VALUE!</v>
      </c>
      <c r="CU84" s="119" t="e">
        <f t="shared" si="339"/>
        <v>#VALUE!</v>
      </c>
      <c r="CV84" s="116" t="e">
        <f t="shared" si="339"/>
        <v>#VALUE!</v>
      </c>
      <c r="CW84" s="116" t="e">
        <f t="shared" si="339"/>
        <v>#VALUE!</v>
      </c>
      <c r="CX84" s="116" t="e">
        <f t="shared" si="339"/>
        <v>#VALUE!</v>
      </c>
      <c r="CY84" s="116" t="e">
        <f t="shared" si="339"/>
        <v>#VALUE!</v>
      </c>
      <c r="CZ84" s="116" t="e">
        <f t="shared" si="339"/>
        <v>#VALUE!</v>
      </c>
      <c r="DA84" s="116" t="e">
        <f t="shared" si="339"/>
        <v>#VALUE!</v>
      </c>
      <c r="DB84" s="116" t="e">
        <f t="shared" si="339"/>
        <v>#VALUE!</v>
      </c>
      <c r="DC84" s="117" t="e">
        <f t="shared" si="339"/>
        <v>#VALUE!</v>
      </c>
      <c r="DD84" s="115" t="e">
        <f t="shared" si="339"/>
        <v>#VALUE!</v>
      </c>
      <c r="DE84" s="119" t="e">
        <f t="shared" si="339"/>
        <v>#VALUE!</v>
      </c>
      <c r="DF84" s="116" t="e">
        <f t="shared" si="339"/>
        <v>#VALUE!</v>
      </c>
      <c r="DG84" s="116" t="e">
        <f t="shared" si="339"/>
        <v>#VALUE!</v>
      </c>
      <c r="DH84" s="118" t="e">
        <f t="shared" si="339"/>
        <v>#VALUE!</v>
      </c>
      <c r="DI84" s="116" t="e">
        <f t="shared" si="339"/>
        <v>#VALUE!</v>
      </c>
      <c r="DJ84" s="116" t="e">
        <f t="shared" si="339"/>
        <v>#VALUE!</v>
      </c>
      <c r="DK84" s="116" t="e">
        <f t="shared" si="339"/>
        <v>#VALUE!</v>
      </c>
      <c r="DL84" s="116" t="e">
        <f t="shared" si="339"/>
        <v>#VALUE!</v>
      </c>
      <c r="DM84" s="117" t="e">
        <f t="shared" si="339"/>
        <v>#VALUE!</v>
      </c>
      <c r="DN84" s="115" t="e">
        <f t="shared" si="11"/>
        <v>#VALUE!</v>
      </c>
      <c r="DO84" s="119" t="e">
        <f t="shared" si="12"/>
        <v>#VALUE!</v>
      </c>
      <c r="DP84" s="120" t="e">
        <f t="shared" si="13"/>
        <v>#VALUE!</v>
      </c>
      <c r="DQ84" s="81" t="e">
        <f>CT84*'Ores &amp; Ingots'!$C$3+CU84*'Ores &amp; Ingots'!$C$4+CV84*'Ores &amp; Ingots'!$C$5+CW84*'Ores &amp; Ingots'!$C$6+CX84*'Ores &amp; Ingots'!$C$7+CY84*'Ores &amp; Ingots'!$C$8+CZ84*'Ores &amp; Ingots'!$C$9+DA84*'Ores &amp; Ingots'!$C$10+DB84*'Ores &amp; Ingots'!$C$11+DC84*'Ores &amp; Ingots'!$C$12</f>
        <v>#VALUE!</v>
      </c>
      <c r="DR84" s="81" t="e">
        <f>DD84*'Ores &amp; Ingots'!$B$3+DE84*'Ores &amp; Ingots'!$B$4+DF84*'Ores &amp; Ingots'!$B$5+DG84*'Ores &amp; Ingots'!$B$6+DH84*'Ores &amp; Ingots'!$B$7+DI84*'Ores &amp; Ingots'!$B$8+DJ84*'Ores &amp; Ingots'!$B$9+DK84*'Ores &amp; Ingots'!$B$10+DL84*'Ores &amp; Ingots'!$B$11+DM84*'Ores &amp; Ingots'!$B$12</f>
        <v>#VALUE!</v>
      </c>
      <c r="DS84" s="119" t="e">
        <f>CT84*Refining!$G$3+CU84*Refining!$G$4+CV84*Refining!$G$5+CW84*Refining!$G$6+CX84*Refining!$G$7+CY84*Refining!$G$8+CZ84*Refining!$G$9+DA84*Refining!$G$10+DB84*Refining!$G$11+DC84*Refining!$G$12</f>
        <v>#VALUE!</v>
      </c>
      <c r="DT84" s="119" t="e">
        <f t="shared" si="14"/>
        <v>#VALUE!</v>
      </c>
      <c r="DU84" s="126" t="e">
        <f t="shared" si="15"/>
        <v>#VALUE!</v>
      </c>
      <c r="DV84" s="115" t="e">
        <f t="shared" si="16"/>
        <v>#VALUE!</v>
      </c>
      <c r="DW84" s="127" t="e">
        <f t="shared" ref="DW84:DX84" si="340">DV84/60</f>
        <v>#VALUE!</v>
      </c>
      <c r="DX84" s="127" t="e">
        <f t="shared" si="340"/>
        <v>#VALUE!</v>
      </c>
      <c r="DY84" s="115" t="e">
        <f t="shared" si="18"/>
        <v>#VALUE!</v>
      </c>
      <c r="DZ84" s="127" t="e">
        <f t="shared" ref="DZ84:EA84" si="341">DY84/1000</f>
        <v>#VALUE!</v>
      </c>
      <c r="EA84" s="128" t="e">
        <f t="shared" si="341"/>
        <v>#VALUE!</v>
      </c>
      <c r="EB84" s="106" t="e">
        <f t="shared" si="20"/>
        <v>#VALUE!</v>
      </c>
      <c r="EC84" s="281" t="e">
        <f t="shared" si="21"/>
        <v>#VALUE!</v>
      </c>
      <c r="ED84" s="133">
        <v>617</v>
      </c>
    </row>
    <row r="85" spans="1:134" ht="12.75" x14ac:dyDescent="0.2">
      <c r="A85" s="864"/>
      <c r="B85" s="135" t="s">
        <v>309</v>
      </c>
      <c r="C85" s="137" t="s">
        <v>156</v>
      </c>
      <c r="D85" s="137">
        <v>1</v>
      </c>
      <c r="E85" s="137">
        <v>1</v>
      </c>
      <c r="F85" s="137">
        <v>1</v>
      </c>
      <c r="G85" s="139">
        <f t="shared" si="0"/>
        <v>15.625</v>
      </c>
      <c r="H85" s="140">
        <v>50</v>
      </c>
      <c r="I85" s="140">
        <v>50</v>
      </c>
      <c r="J85" s="140">
        <f>H85/Main!$D$9</f>
        <v>10</v>
      </c>
      <c r="K85" s="140">
        <f>I85/Main!$D$10</f>
        <v>25</v>
      </c>
      <c r="L85" s="140">
        <f t="shared" si="1"/>
        <v>2.5</v>
      </c>
      <c r="M85" s="140">
        <v>1</v>
      </c>
      <c r="N85" s="143"/>
      <c r="O85" s="143"/>
      <c r="P85" s="145"/>
      <c r="Q85" s="321" t="s">
        <v>28</v>
      </c>
      <c r="R85" s="145">
        <v>60</v>
      </c>
      <c r="S85" s="143"/>
      <c r="T85" s="146"/>
      <c r="U85" s="321" t="s">
        <v>316</v>
      </c>
      <c r="V85" s="143"/>
      <c r="W85" s="362" t="s">
        <v>34</v>
      </c>
      <c r="X85" s="133">
        <v>30</v>
      </c>
      <c r="Y85" s="133">
        <v>0</v>
      </c>
      <c r="Z85" s="133">
        <v>0</v>
      </c>
      <c r="AA85" s="133">
        <v>0</v>
      </c>
      <c r="AB85" s="133">
        <v>20</v>
      </c>
      <c r="AC85" s="133">
        <v>0</v>
      </c>
      <c r="AD85" s="133">
        <v>1</v>
      </c>
      <c r="AE85" s="167">
        <v>100</v>
      </c>
      <c r="AF85" s="133">
        <v>8</v>
      </c>
      <c r="AG85" s="133">
        <v>0</v>
      </c>
      <c r="AH85" s="133">
        <v>0</v>
      </c>
      <c r="AI85" s="133">
        <v>0</v>
      </c>
      <c r="AJ85" s="133">
        <v>60</v>
      </c>
      <c r="AK85" s="133">
        <v>0</v>
      </c>
      <c r="AL85" s="133">
        <v>0</v>
      </c>
      <c r="AM85" s="133">
        <v>0</v>
      </c>
      <c r="AN85" s="133">
        <v>0</v>
      </c>
      <c r="AO85" s="133">
        <v>0</v>
      </c>
      <c r="AP85" s="133">
        <v>0</v>
      </c>
      <c r="AQ85" s="133">
        <v>0</v>
      </c>
      <c r="AR85" s="133">
        <v>0</v>
      </c>
      <c r="AS85" s="174">
        <f t="shared" ref="AS85:BM85" si="342">IF(X85 = 0, "", X85)</f>
        <v>30</v>
      </c>
      <c r="AT85" s="137" t="str">
        <f t="shared" si="342"/>
        <v/>
      </c>
      <c r="AU85" s="137" t="str">
        <f t="shared" si="342"/>
        <v/>
      </c>
      <c r="AV85" s="137" t="str">
        <f t="shared" si="342"/>
        <v/>
      </c>
      <c r="AW85" s="133">
        <f t="shared" si="342"/>
        <v>20</v>
      </c>
      <c r="AX85" s="137" t="str">
        <f t="shared" si="342"/>
        <v/>
      </c>
      <c r="AY85" s="133">
        <f t="shared" si="342"/>
        <v>1</v>
      </c>
      <c r="AZ85" s="167">
        <f t="shared" si="342"/>
        <v>100</v>
      </c>
      <c r="BA85" s="133">
        <f t="shared" si="342"/>
        <v>8</v>
      </c>
      <c r="BB85" s="137" t="str">
        <f t="shared" si="342"/>
        <v/>
      </c>
      <c r="BC85" s="137" t="str">
        <f t="shared" si="342"/>
        <v/>
      </c>
      <c r="BD85" s="137" t="str">
        <f t="shared" si="342"/>
        <v/>
      </c>
      <c r="BE85" s="133">
        <f t="shared" si="342"/>
        <v>60</v>
      </c>
      <c r="BF85" s="137" t="str">
        <f t="shared" si="342"/>
        <v/>
      </c>
      <c r="BG85" s="137" t="str">
        <f t="shared" si="342"/>
        <v/>
      </c>
      <c r="BH85" s="137" t="str">
        <f t="shared" si="342"/>
        <v/>
      </c>
      <c r="BI85" s="137" t="str">
        <f t="shared" si="342"/>
        <v/>
      </c>
      <c r="BJ85" s="137" t="str">
        <f t="shared" si="342"/>
        <v/>
      </c>
      <c r="BK85" s="137" t="str">
        <f t="shared" si="342"/>
        <v/>
      </c>
      <c r="BL85" s="137" t="str">
        <f t="shared" si="342"/>
        <v/>
      </c>
      <c r="BM85" s="169" t="str">
        <f t="shared" si="342"/>
        <v/>
      </c>
      <c r="BN85" s="174" t="e">
        <f>$AS85*Assembly!Z$4+$AT85*Assembly!Z$5+$AU85*Assembly!Z$6+$AV85*Assembly!Z$7+$AW85*Assembly!Z$8+$AX85*Assembly!Z$9+$AY85*Assembly!Z$10+$AZ85*Assembly!Z$11+$BA85*Assembly!Z$12+$BB85*Assembly!Z$13+$BC85*Assembly!Z$14+$BD85*Assembly!Z$15+$BE85*Assembly!Z$16+$BF85*Assembly!Z$17+$BG85*Assembly!Z$18+$BH85*Assembly!Z$19+$BI85*Assembly!Z$20+$BJ85*Assembly!Z$21+$BK85*Assembly!Z$22+$BL85*Assembly!Z$23+$BM85*Assembly!Z$24</f>
        <v>#VALUE!</v>
      </c>
      <c r="BO85" s="133" t="e">
        <f t="shared" si="3"/>
        <v>#VALUE!</v>
      </c>
      <c r="BP85" s="133"/>
      <c r="BQ85" s="133" t="e">
        <f>$AS85*Assembly!AD$4+$AT85*Assembly!AD$5+$AU85*Assembly!AD$6+$AV85*Assembly!AD$7+$AW85*Assembly!AD$8+$AX85*Assembly!AD$9+$AY85*Assembly!AD$10+$AZ85*Assembly!AD$11+$BA85*Assembly!AD$12+$BB85*Assembly!AD$13+$BC85*Assembly!AD$14+$BD85*Assembly!AD$15+$BE85*Assembly!AD$16+$BF85*Assembly!AD$17+$BG85*Assembly!AD$18+$BH85*Assembly!AD$19+$BI85*Assembly!AD$20+$BJ85*Assembly!AD$21+$BK85*Assembly!AD$22+$BL85*Assembly!AD$23+$BM85*Assembly!AD$24</f>
        <v>#VALUE!</v>
      </c>
      <c r="BR85" s="177" t="e">
        <f t="shared" si="4"/>
        <v>#VALUE!</v>
      </c>
      <c r="BS85" s="178" t="e">
        <f t="shared" si="5"/>
        <v>#VALUE!</v>
      </c>
      <c r="BT85" s="179" t="e">
        <f t="shared" si="6"/>
        <v>#VALUE!</v>
      </c>
      <c r="BU85" s="178" t="e">
        <f t="shared" si="7"/>
        <v>#VALUE!</v>
      </c>
      <c r="BV85" s="133" t="e">
        <f>$AS85*Assembly!Y$4+$AT85*Assembly!Y$5+$AU85*Assembly!Y$6+$AV85*Assembly!Y$7+$AW85*Assembly!Y$8+$AX85*Assembly!Y$9+$AY85*Assembly!Y$10+$AZ85*Assembly!Y$11+$BA85*Assembly!Y$12+$BB85*Assembly!Y$13+$BC85*Assembly!Y$14+$BD85*Assembly!Y$15+$BE85*Assembly!Y$16+$BF85*Assembly!Y$17+$BG85*Assembly!Y$18+$BH85*Assembly!Y$19+$BI85*Assembly!Y$20+$BJ85*Assembly!Y$21+$BK85*Assembly!Y$22+$BL85*Assembly!Y$23+$BM85*Assembly!Y$24</f>
        <v>#VALUE!</v>
      </c>
      <c r="BW85" s="133" t="e">
        <f t="shared" si="8"/>
        <v>#VALUE!</v>
      </c>
      <c r="BX85" s="130" t="e">
        <f t="shared" si="9"/>
        <v>#VALUE!</v>
      </c>
      <c r="BY85" s="183" t="e">
        <f>$AS85*Assembly!AC$4+$AT85*Assembly!AC$5+$AU85*Assembly!AC$6+$AV85*Assembly!AC$7+$AW85*Assembly!AC$8+$AX85*Assembly!AC$9+$AY85*Assembly!AC$10+$AZ85*Assembly!AC$11+$BA85*Assembly!AC$12+$BB85*Assembly!AC$13+$BC85*Assembly!AC$14+$BD85*Assembly!AC$15+$BE85*Assembly!AC$16+$BF85*Assembly!AC$17+$BG85*Assembly!AC$18+$BH85*Assembly!AC$19+$BI85*Assembly!AC$20+$BJ85*Assembly!AC$21+$BK85*Assembly!AC$22+$BL85*Assembly!AC$23+$BM85*Assembly!AC$24</f>
        <v>#VALUE!</v>
      </c>
      <c r="BZ85" s="145" t="e">
        <f>$AS85*Assembly!M$4+$AT85*Assembly!M$5+$AU85*Assembly!M$6+$AV85*Assembly!M$7+$AW85*Assembly!M$8+$AX85*Assembly!M$9+$AY85*Assembly!M$10+$AZ85*Assembly!M$11+$BA85*Assembly!M$12+$BB85*Assembly!M$13+$BC85*Assembly!M$14+$BD85*Assembly!M$15+$BE85*Assembly!M$16+$BF85*Assembly!M$17+$BG85*Assembly!M$18+$BH85*Assembly!M$19+$BI85*Assembly!M$20+$BJ85*Assembly!M$21+$BK85*Assembly!M$22+$BL85*Assembly!M$23+$BM85*Assembly!M$24</f>
        <v>#VALUE!</v>
      </c>
      <c r="CA85" s="145" t="e">
        <f>$AS85*Assembly!N$4+$AT85*Assembly!N$5+$AU85*Assembly!N$6+$AV85*Assembly!N$7+$AW85*Assembly!N$8+$AX85*Assembly!N$9+$AY85*Assembly!N$10+$AZ85*Assembly!N$11+$BA85*Assembly!N$12+$BB85*Assembly!N$13+$BC85*Assembly!N$14+$BD85*Assembly!N$15+$BE85*Assembly!N$16+$BF85*Assembly!N$17+$BG85*Assembly!N$18+$BH85*Assembly!N$19+$BI85*Assembly!N$20+$BJ85*Assembly!N$21+$BK85*Assembly!N$22+$BL85*Assembly!N$23+$BM85*Assembly!N$24</f>
        <v>#VALUE!</v>
      </c>
      <c r="CB85" s="145" t="e">
        <f>$AS85*Assembly!O$4+$AT85*Assembly!O$5+$AU85*Assembly!O$6+$AV85*Assembly!O$7+$AW85*Assembly!O$8+$AX85*Assembly!O$9+$AY85*Assembly!O$10+$AZ85*Assembly!O$11+$BA85*Assembly!O$12+$BB85*Assembly!O$13+$BC85*Assembly!O$14+$BD85*Assembly!O$15+$BE85*Assembly!O$16+$BF85*Assembly!O$17+$BG85*Assembly!O$18+$BH85*Assembly!O$19+$BI85*Assembly!O$20+$BJ85*Assembly!O$21+$BK85*Assembly!O$22+$BL85*Assembly!O$23+$BM85*Assembly!O$24</f>
        <v>#VALUE!</v>
      </c>
      <c r="CC85" s="140" t="e">
        <f>$AS85*Assembly!P$4+$AT85*Assembly!P$5+$AU85*Assembly!P$6+$AV85*Assembly!P$7+$AW85*Assembly!P$8+$AX85*Assembly!P$9+$AY85*Assembly!P$10+$AZ85*Assembly!P$11+$BA85*Assembly!P$12+$BB85*Assembly!P$13+$BC85*Assembly!P$14+$BD85*Assembly!P$15+$BE85*Assembly!P$16+$BF85*Assembly!P$17+$BG85*Assembly!P$18+$BH85*Assembly!P$19+$BI85*Assembly!P$20+$BJ85*Assembly!P$21+$BK85*Assembly!P$22+$BL85*Assembly!P$23+$BM85*Assembly!P$24</f>
        <v>#VALUE!</v>
      </c>
      <c r="CD85" s="140" t="e">
        <f>$AS85*Assembly!Q$4+$AT85*Assembly!Q$5+$AU85*Assembly!Q$6+$AV85*Assembly!Q$7+$AW85*Assembly!Q$8+$AX85*Assembly!Q$9+$AY85*Assembly!Q$10+$AZ85*Assembly!Q$11+$BA85*Assembly!Q$12+$BB85*Assembly!Q$13+$BC85*Assembly!Q$14+$BD85*Assembly!Q$15+$BE85*Assembly!Q$16+$BF85*Assembly!Q$17+$BG85*Assembly!Q$18+$BH85*Assembly!Q$19+$BI85*Assembly!Q$20+$BJ85*Assembly!Q$21+$BK85*Assembly!Q$22+$BL85*Assembly!Q$23+$BM85*Assembly!Q$24</f>
        <v>#VALUE!</v>
      </c>
      <c r="CE85" s="145" t="e">
        <f>$AS85*Assembly!R$4+$AT85*Assembly!R$5+$AU85*Assembly!R$6+$AV85*Assembly!R$7+$AW85*Assembly!R$8+$AX85*Assembly!R$9+$AY85*Assembly!R$10+$AZ85*Assembly!R$11+$BA85*Assembly!R$12+$BB85*Assembly!R$13+$BC85*Assembly!R$14+$BD85*Assembly!R$15+$BE85*Assembly!R$16+$BF85*Assembly!R$17+$BG85*Assembly!R$18+$BH85*Assembly!R$19+$BI85*Assembly!R$20+$BJ85*Assembly!R$21+$BK85*Assembly!R$22+$BL85*Assembly!R$23+$BM85*Assembly!R$24</f>
        <v>#VALUE!</v>
      </c>
      <c r="CF85" s="140" t="e">
        <f>$AS85*Assembly!S$4+$AT85*Assembly!S$5+$AU85*Assembly!S$6+$AV85*Assembly!S$7+$AW85*Assembly!S$8+$AX85*Assembly!S$9+$AY85*Assembly!S$10+$AZ85*Assembly!S$11+$BA85*Assembly!S$12+$BB85*Assembly!S$13+$BC85*Assembly!S$14+$BD85*Assembly!S$15+$BE85*Assembly!S$16+$BF85*Assembly!S$17+$BG85*Assembly!S$18+$BH85*Assembly!S$19+$BI85*Assembly!S$20+$BJ85*Assembly!S$21+$BK85*Assembly!S$22+$BL85*Assembly!S$23+$BM85*Assembly!S$24</f>
        <v>#VALUE!</v>
      </c>
      <c r="CG85" s="140" t="e">
        <f>$AS85*Assembly!T$4+$AT85*Assembly!T$5+$AU85*Assembly!T$6+$AV85*Assembly!T$7+$AW85*Assembly!T$8+$AX85*Assembly!T$9+$AY85*Assembly!T$10+$AZ85*Assembly!T$11+$BA85*Assembly!T$12+$BB85*Assembly!T$13+$BC85*Assembly!T$14+$BD85*Assembly!T$15+$BE85*Assembly!T$16+$BF85*Assembly!T$17+$BG85*Assembly!T$18+$BH85*Assembly!T$19+$BI85*Assembly!T$20+$BJ85*Assembly!T$21+$BK85*Assembly!T$22+$BL85*Assembly!T$23+$BM85*Assembly!T$24</f>
        <v>#VALUE!</v>
      </c>
      <c r="CH85" s="140" t="e">
        <f>$AS85*Assembly!U$4+$AT85*Assembly!U$5+$AU85*Assembly!U$6+$AV85*Assembly!U$7+$AW85*Assembly!U$8+$AX85*Assembly!U$9+$AY85*Assembly!U$10+$AZ85*Assembly!U$11+$BA85*Assembly!U$12+$BB85*Assembly!U$13+$BC85*Assembly!U$14+$BD85*Assembly!U$15+$BE85*Assembly!U$16+$BF85*Assembly!U$17+$BG85*Assembly!U$18+$BH85*Assembly!U$19+$BI85*Assembly!U$20+$BJ85*Assembly!U$21+$BK85*Assembly!U$22+$BL85*Assembly!U$23+$BM85*Assembly!U$24</f>
        <v>#VALUE!</v>
      </c>
      <c r="CI85" s="145" t="e">
        <f>$AS85*Assembly!V$4+$AT85*Assembly!V$5+$AU85*Assembly!V$6+$AV85*Assembly!V$7+$AW85*Assembly!V$8+$AX85*Assembly!V$9+$AY85*Assembly!V$10+$AZ85*Assembly!V$11+$BA85*Assembly!V$12+$BB85*Assembly!V$13+$BC85*Assembly!V$14+$BD85*Assembly!V$15+$BE85*Assembly!V$16+$BF85*Assembly!V$17+$BG85*Assembly!V$18+$BH85*Assembly!V$19+$BI85*Assembly!V$20+$BJ85*Assembly!V$21+$BK85*Assembly!V$22+$BL85*Assembly!V$23+$BM85*Assembly!V$24</f>
        <v>#VALUE!</v>
      </c>
      <c r="CJ85" s="145" t="e">
        <f>BZ85*Refining!$F$3</f>
        <v>#VALUE!</v>
      </c>
      <c r="CK85" s="145" t="e">
        <f>CA85*Refining!$F$4</f>
        <v>#VALUE!</v>
      </c>
      <c r="CL85" s="145" t="e">
        <f>CB85*Refining!$F$5</f>
        <v>#VALUE!</v>
      </c>
      <c r="CM85" s="145" t="e">
        <f>CC85*Refining!$F$6</f>
        <v>#VALUE!</v>
      </c>
      <c r="CN85" s="145" t="e">
        <f>CD85*Refining!$F$7</f>
        <v>#VALUE!</v>
      </c>
      <c r="CO85" s="145" t="e">
        <f>CE85*Refining!$F$8</f>
        <v>#VALUE!</v>
      </c>
      <c r="CP85" s="145" t="e">
        <f>CF85*Refining!$F$9</f>
        <v>#VALUE!</v>
      </c>
      <c r="CQ85" s="145" t="e">
        <f>CG85*Refining!$F$10</f>
        <v>#VALUE!</v>
      </c>
      <c r="CR85" s="145" t="e">
        <f>CH85*Refining!$F$11</f>
        <v>#VALUE!</v>
      </c>
      <c r="CS85" s="145" t="e">
        <f>CI85*Refining!$F$12</f>
        <v>#VALUE!</v>
      </c>
      <c r="CT85" s="185" t="e">
        <f t="shared" ref="CT85:DM85" si="343">IF(BZ85 = 0, "", BZ85)</f>
        <v>#VALUE!</v>
      </c>
      <c r="CU85" s="189" t="e">
        <f t="shared" si="343"/>
        <v>#VALUE!</v>
      </c>
      <c r="CV85" s="186" t="e">
        <f t="shared" si="343"/>
        <v>#VALUE!</v>
      </c>
      <c r="CW85" s="186" t="e">
        <f t="shared" si="343"/>
        <v>#VALUE!</v>
      </c>
      <c r="CX85" s="186" t="e">
        <f t="shared" si="343"/>
        <v>#VALUE!</v>
      </c>
      <c r="CY85" s="186" t="e">
        <f t="shared" si="343"/>
        <v>#VALUE!</v>
      </c>
      <c r="CZ85" s="186" t="e">
        <f t="shared" si="343"/>
        <v>#VALUE!</v>
      </c>
      <c r="DA85" s="186" t="e">
        <f t="shared" si="343"/>
        <v>#VALUE!</v>
      </c>
      <c r="DB85" s="186" t="e">
        <f t="shared" si="343"/>
        <v>#VALUE!</v>
      </c>
      <c r="DC85" s="187" t="e">
        <f t="shared" si="343"/>
        <v>#VALUE!</v>
      </c>
      <c r="DD85" s="185" t="e">
        <f t="shared" si="343"/>
        <v>#VALUE!</v>
      </c>
      <c r="DE85" s="189" t="e">
        <f t="shared" si="343"/>
        <v>#VALUE!</v>
      </c>
      <c r="DF85" s="186" t="e">
        <f t="shared" si="343"/>
        <v>#VALUE!</v>
      </c>
      <c r="DG85" s="186" t="e">
        <f t="shared" si="343"/>
        <v>#VALUE!</v>
      </c>
      <c r="DH85" s="211" t="e">
        <f t="shared" si="343"/>
        <v>#VALUE!</v>
      </c>
      <c r="DI85" s="186" t="e">
        <f t="shared" si="343"/>
        <v>#VALUE!</v>
      </c>
      <c r="DJ85" s="186" t="e">
        <f t="shared" si="343"/>
        <v>#VALUE!</v>
      </c>
      <c r="DK85" s="186" t="e">
        <f t="shared" si="343"/>
        <v>#VALUE!</v>
      </c>
      <c r="DL85" s="186" t="e">
        <f t="shared" si="343"/>
        <v>#VALUE!</v>
      </c>
      <c r="DM85" s="187" t="e">
        <f t="shared" si="343"/>
        <v>#VALUE!</v>
      </c>
      <c r="DN85" s="185" t="e">
        <f t="shared" si="11"/>
        <v>#VALUE!</v>
      </c>
      <c r="DO85" s="189" t="e">
        <f t="shared" si="12"/>
        <v>#VALUE!</v>
      </c>
      <c r="DP85" s="120" t="e">
        <f t="shared" si="13"/>
        <v>#VALUE!</v>
      </c>
      <c r="DQ85" s="133" t="e">
        <f>CT85*'Ores &amp; Ingots'!$C$3+CU85*'Ores &amp; Ingots'!$C$4+CV85*'Ores &amp; Ingots'!$C$5+CW85*'Ores &amp; Ingots'!$C$6+CX85*'Ores &amp; Ingots'!$C$7+CY85*'Ores &amp; Ingots'!$C$8+CZ85*'Ores &amp; Ingots'!$C$9+DA85*'Ores &amp; Ingots'!$C$10+DB85*'Ores &amp; Ingots'!$C$11+DC85*'Ores &amp; Ingots'!$C$12</f>
        <v>#VALUE!</v>
      </c>
      <c r="DR85" s="133" t="e">
        <f>DD85*'Ores &amp; Ingots'!$B$3+DE85*'Ores &amp; Ingots'!$B$4+DF85*'Ores &amp; Ingots'!$B$5+DG85*'Ores &amp; Ingots'!$B$6+DH85*'Ores &amp; Ingots'!$B$7+DI85*'Ores &amp; Ingots'!$B$8+DJ85*'Ores &amp; Ingots'!$B$9+DK85*'Ores &amp; Ingots'!$B$10+DL85*'Ores &amp; Ingots'!$B$11+DM85*'Ores &amp; Ingots'!$B$12</f>
        <v>#VALUE!</v>
      </c>
      <c r="DS85" s="189" t="e">
        <f>CT85*Refining!$G$3+CU85*Refining!$G$4+CV85*Refining!$G$5+CW85*Refining!$G$6+CX85*Refining!$G$7+CY85*Refining!$G$8+CZ85*Refining!$G$9+DA85*Refining!$G$10+DB85*Refining!$G$11+DC85*Refining!$G$12</f>
        <v>#VALUE!</v>
      </c>
      <c r="DT85" s="189" t="e">
        <f t="shared" si="14"/>
        <v>#VALUE!</v>
      </c>
      <c r="DU85" s="192" t="e">
        <f t="shared" si="15"/>
        <v>#VALUE!</v>
      </c>
      <c r="DV85" s="185" t="e">
        <f t="shared" si="16"/>
        <v>#VALUE!</v>
      </c>
      <c r="DW85" s="194" t="e">
        <f t="shared" ref="DW85:DX85" si="344">DV85/60</f>
        <v>#VALUE!</v>
      </c>
      <c r="DX85" s="194" t="e">
        <f t="shared" si="344"/>
        <v>#VALUE!</v>
      </c>
      <c r="DY85" s="185" t="e">
        <f t="shared" si="18"/>
        <v>#VALUE!</v>
      </c>
      <c r="DZ85" s="194" t="e">
        <f t="shared" ref="DZ85:EA85" si="345">DY85/1000</f>
        <v>#VALUE!</v>
      </c>
      <c r="EA85" s="196" t="e">
        <f t="shared" si="345"/>
        <v>#VALUE!</v>
      </c>
      <c r="EB85" s="130" t="e">
        <f t="shared" si="20"/>
        <v>#VALUE!</v>
      </c>
      <c r="EC85" s="132" t="e">
        <f t="shared" si="21"/>
        <v>#VALUE!</v>
      </c>
      <c r="ED85" s="133">
        <v>4531</v>
      </c>
    </row>
    <row r="86" spans="1:134" ht="12.75" x14ac:dyDescent="0.2">
      <c r="A86" s="864"/>
      <c r="B86" s="135" t="s">
        <v>310</v>
      </c>
      <c r="C86" s="137" t="s">
        <v>156</v>
      </c>
      <c r="D86" s="137">
        <v>1</v>
      </c>
      <c r="E86" s="137">
        <v>1</v>
      </c>
      <c r="F86" s="137">
        <v>1</v>
      </c>
      <c r="G86" s="154">
        <f t="shared" si="0"/>
        <v>15.625</v>
      </c>
      <c r="H86" s="156">
        <v>45</v>
      </c>
      <c r="I86" s="156">
        <v>45</v>
      </c>
      <c r="J86" s="156">
        <f>H86/Main!$D$9</f>
        <v>9</v>
      </c>
      <c r="K86" s="156">
        <f>I86/Main!$D$10</f>
        <v>22.5</v>
      </c>
      <c r="L86" s="156">
        <f t="shared" si="1"/>
        <v>2.5</v>
      </c>
      <c r="M86" s="156">
        <v>1</v>
      </c>
      <c r="N86" s="159"/>
      <c r="O86" s="159"/>
      <c r="P86" s="164"/>
      <c r="Q86" s="170"/>
      <c r="R86" s="166"/>
      <c r="S86" s="159"/>
      <c r="T86" s="166"/>
      <c r="U86" s="321" t="s">
        <v>316</v>
      </c>
      <c r="V86" s="159"/>
      <c r="W86" s="364" t="s">
        <v>220</v>
      </c>
      <c r="X86" s="133">
        <v>0</v>
      </c>
      <c r="Y86" s="133">
        <v>20</v>
      </c>
      <c r="Z86" s="133">
        <v>0</v>
      </c>
      <c r="AA86" s="133">
        <v>0</v>
      </c>
      <c r="AB86" s="133">
        <v>20</v>
      </c>
      <c r="AC86" s="133">
        <v>0</v>
      </c>
      <c r="AD86" s="133">
        <v>2</v>
      </c>
      <c r="AE86" s="133">
        <v>100</v>
      </c>
      <c r="AF86" s="167">
        <v>4</v>
      </c>
      <c r="AG86" s="133">
        <v>0</v>
      </c>
      <c r="AH86" s="133">
        <v>0</v>
      </c>
      <c r="AI86" s="133">
        <v>0</v>
      </c>
      <c r="AJ86" s="133">
        <v>0</v>
      </c>
      <c r="AK86" s="133">
        <v>0</v>
      </c>
      <c r="AL86" s="133">
        <v>0</v>
      </c>
      <c r="AM86" s="133">
        <v>0</v>
      </c>
      <c r="AN86" s="133">
        <v>0</v>
      </c>
      <c r="AO86" s="133">
        <v>0</v>
      </c>
      <c r="AP86" s="133">
        <v>0</v>
      </c>
      <c r="AQ86" s="133">
        <v>0</v>
      </c>
      <c r="AR86" s="133">
        <v>0</v>
      </c>
      <c r="AS86" s="161" t="str">
        <f t="shared" ref="AS86:BM86" si="346">IF(X86 = 0, "", X86)</f>
        <v/>
      </c>
      <c r="AT86" s="133">
        <f t="shared" si="346"/>
        <v>20</v>
      </c>
      <c r="AU86" s="137" t="str">
        <f t="shared" si="346"/>
        <v/>
      </c>
      <c r="AV86" s="137" t="str">
        <f t="shared" si="346"/>
        <v/>
      </c>
      <c r="AW86" s="133">
        <f t="shared" si="346"/>
        <v>20</v>
      </c>
      <c r="AX86" s="137" t="str">
        <f t="shared" si="346"/>
        <v/>
      </c>
      <c r="AY86" s="133">
        <f t="shared" si="346"/>
        <v>2</v>
      </c>
      <c r="AZ86" s="133">
        <f t="shared" si="346"/>
        <v>100</v>
      </c>
      <c r="BA86" s="167">
        <f t="shared" si="346"/>
        <v>4</v>
      </c>
      <c r="BB86" s="137" t="str">
        <f t="shared" si="346"/>
        <v/>
      </c>
      <c r="BC86" s="137" t="str">
        <f t="shared" si="346"/>
        <v/>
      </c>
      <c r="BD86" s="137" t="str">
        <f t="shared" si="346"/>
        <v/>
      </c>
      <c r="BE86" s="137" t="str">
        <f t="shared" si="346"/>
        <v/>
      </c>
      <c r="BF86" s="137" t="str">
        <f t="shared" si="346"/>
        <v/>
      </c>
      <c r="BG86" s="137" t="str">
        <f t="shared" si="346"/>
        <v/>
      </c>
      <c r="BH86" s="137" t="str">
        <f t="shared" si="346"/>
        <v/>
      </c>
      <c r="BI86" s="137" t="str">
        <f t="shared" si="346"/>
        <v/>
      </c>
      <c r="BJ86" s="137" t="str">
        <f t="shared" si="346"/>
        <v/>
      </c>
      <c r="BK86" s="137" t="str">
        <f t="shared" si="346"/>
        <v/>
      </c>
      <c r="BL86" s="137" t="str">
        <f t="shared" si="346"/>
        <v/>
      </c>
      <c r="BM86" s="169" t="str">
        <f t="shared" si="346"/>
        <v/>
      </c>
      <c r="BN86" s="174" t="e">
        <f>$AS86*Assembly!Z$4+$AT86*Assembly!Z$5+$AU86*Assembly!Z$6+$AV86*Assembly!Z$7+$AW86*Assembly!Z$8+$AX86*Assembly!Z$9+$AY86*Assembly!Z$10+$AZ86*Assembly!Z$11+$BA86*Assembly!Z$12+$BB86*Assembly!Z$13+$BC86*Assembly!Z$14+$BD86*Assembly!Z$15+$BE86*Assembly!Z$16+$BF86*Assembly!Z$17+$BG86*Assembly!Z$18+$BH86*Assembly!Z$19+$BI86*Assembly!Z$20+$BJ86*Assembly!Z$21+$BK86*Assembly!Z$22+$BL86*Assembly!Z$23+$BM86*Assembly!Z$24</f>
        <v>#VALUE!</v>
      </c>
      <c r="BO86" s="133" t="e">
        <f t="shared" si="3"/>
        <v>#VALUE!</v>
      </c>
      <c r="BP86" s="133"/>
      <c r="BQ86" s="133" t="e">
        <f>$AS86*Assembly!AD$4+$AT86*Assembly!AD$5+$AU86*Assembly!AD$6+$AV86*Assembly!AD$7+$AW86*Assembly!AD$8+$AX86*Assembly!AD$9+$AY86*Assembly!AD$10+$AZ86*Assembly!AD$11+$BA86*Assembly!AD$12+$BB86*Assembly!AD$13+$BC86*Assembly!AD$14+$BD86*Assembly!AD$15+$BE86*Assembly!AD$16+$BF86*Assembly!AD$17+$BG86*Assembly!AD$18+$BH86*Assembly!AD$19+$BI86*Assembly!AD$20+$BJ86*Assembly!AD$21+$BK86*Assembly!AD$22+$BL86*Assembly!AD$23+$BM86*Assembly!AD$24</f>
        <v>#VALUE!</v>
      </c>
      <c r="BR86" s="177" t="e">
        <f t="shared" si="4"/>
        <v>#VALUE!</v>
      </c>
      <c r="BS86" s="178" t="e">
        <f t="shared" si="5"/>
        <v>#VALUE!</v>
      </c>
      <c r="BT86" s="179" t="e">
        <f t="shared" si="6"/>
        <v>#VALUE!</v>
      </c>
      <c r="BU86" s="178" t="e">
        <f t="shared" si="7"/>
        <v>#VALUE!</v>
      </c>
      <c r="BV86" s="133" t="e">
        <f>$AS86*Assembly!Y$4+$AT86*Assembly!Y$5+$AU86*Assembly!Y$6+$AV86*Assembly!Y$7+$AW86*Assembly!Y$8+$AX86*Assembly!Y$9+$AY86*Assembly!Y$10+$AZ86*Assembly!Y$11+$BA86*Assembly!Y$12+$BB86*Assembly!Y$13+$BC86*Assembly!Y$14+$BD86*Assembly!Y$15+$BE86*Assembly!Y$16+$BF86*Assembly!Y$17+$BG86*Assembly!Y$18+$BH86*Assembly!Y$19+$BI86*Assembly!Y$20+$BJ86*Assembly!Y$21+$BK86*Assembly!Y$22+$BL86*Assembly!Y$23+$BM86*Assembly!Y$24</f>
        <v>#VALUE!</v>
      </c>
      <c r="BW86" s="133" t="e">
        <f t="shared" si="8"/>
        <v>#VALUE!</v>
      </c>
      <c r="BX86" s="130" t="e">
        <f t="shared" si="9"/>
        <v>#VALUE!</v>
      </c>
      <c r="BY86" s="183" t="e">
        <f>$AS86*Assembly!AC$4+$AT86*Assembly!AC$5+$AU86*Assembly!AC$6+$AV86*Assembly!AC$7+$AW86*Assembly!AC$8+$AX86*Assembly!AC$9+$AY86*Assembly!AC$10+$AZ86*Assembly!AC$11+$BA86*Assembly!AC$12+$BB86*Assembly!AC$13+$BC86*Assembly!AC$14+$BD86*Assembly!AC$15+$BE86*Assembly!AC$16+$BF86*Assembly!AC$17+$BG86*Assembly!AC$18+$BH86*Assembly!AC$19+$BI86*Assembly!AC$20+$BJ86*Assembly!AC$21+$BK86*Assembly!AC$22+$BL86*Assembly!AC$23+$BM86*Assembly!AC$24</f>
        <v>#VALUE!</v>
      </c>
      <c r="BZ86" s="164" t="e">
        <f>$AS86*Assembly!M$4+$AT86*Assembly!M$5+$AU86*Assembly!M$6+$AV86*Assembly!M$7+$AW86*Assembly!M$8+$AX86*Assembly!M$9+$AY86*Assembly!M$10+$AZ86*Assembly!M$11+$BA86*Assembly!M$12+$BB86*Assembly!M$13+$BC86*Assembly!M$14+$BD86*Assembly!M$15+$BE86*Assembly!M$16+$BF86*Assembly!M$17+$BG86*Assembly!M$18+$BH86*Assembly!M$19+$BI86*Assembly!M$20+$BJ86*Assembly!M$21+$BK86*Assembly!M$22+$BL86*Assembly!M$23+$BM86*Assembly!M$24</f>
        <v>#VALUE!</v>
      </c>
      <c r="CA86" s="164" t="e">
        <f>$AS86*Assembly!N$4+$AT86*Assembly!N$5+$AU86*Assembly!N$6+$AV86*Assembly!N$7+$AW86*Assembly!N$8+$AX86*Assembly!N$9+$AY86*Assembly!N$10+$AZ86*Assembly!N$11+$BA86*Assembly!N$12+$BB86*Assembly!N$13+$BC86*Assembly!N$14+$BD86*Assembly!N$15+$BE86*Assembly!N$16+$BF86*Assembly!N$17+$BG86*Assembly!N$18+$BH86*Assembly!N$19+$BI86*Assembly!N$20+$BJ86*Assembly!N$21+$BK86*Assembly!N$22+$BL86*Assembly!N$23+$BM86*Assembly!N$24</f>
        <v>#VALUE!</v>
      </c>
      <c r="CB86" s="164" t="e">
        <f>$AS86*Assembly!O$4+$AT86*Assembly!O$5+$AU86*Assembly!O$6+$AV86*Assembly!O$7+$AW86*Assembly!O$8+$AX86*Assembly!O$9+$AY86*Assembly!O$10+$AZ86*Assembly!O$11+$BA86*Assembly!O$12+$BB86*Assembly!O$13+$BC86*Assembly!O$14+$BD86*Assembly!O$15+$BE86*Assembly!O$16+$BF86*Assembly!O$17+$BG86*Assembly!O$18+$BH86*Assembly!O$19+$BI86*Assembly!O$20+$BJ86*Assembly!O$21+$BK86*Assembly!O$22+$BL86*Assembly!O$23+$BM86*Assembly!O$24</f>
        <v>#VALUE!</v>
      </c>
      <c r="CC86" s="156" t="e">
        <f>$AS86*Assembly!P$4+$AT86*Assembly!P$5+$AU86*Assembly!P$6+$AV86*Assembly!P$7+$AW86*Assembly!P$8+$AX86*Assembly!P$9+$AY86*Assembly!P$10+$AZ86*Assembly!P$11+$BA86*Assembly!P$12+$BB86*Assembly!P$13+$BC86*Assembly!P$14+$BD86*Assembly!P$15+$BE86*Assembly!P$16+$BF86*Assembly!P$17+$BG86*Assembly!P$18+$BH86*Assembly!P$19+$BI86*Assembly!P$20+$BJ86*Assembly!P$21+$BK86*Assembly!P$22+$BL86*Assembly!P$23+$BM86*Assembly!P$24</f>
        <v>#VALUE!</v>
      </c>
      <c r="CD86" s="156" t="e">
        <f>$AS86*Assembly!Q$4+$AT86*Assembly!Q$5+$AU86*Assembly!Q$6+$AV86*Assembly!Q$7+$AW86*Assembly!Q$8+$AX86*Assembly!Q$9+$AY86*Assembly!Q$10+$AZ86*Assembly!Q$11+$BA86*Assembly!Q$12+$BB86*Assembly!Q$13+$BC86*Assembly!Q$14+$BD86*Assembly!Q$15+$BE86*Assembly!Q$16+$BF86*Assembly!Q$17+$BG86*Assembly!Q$18+$BH86*Assembly!Q$19+$BI86*Assembly!Q$20+$BJ86*Assembly!Q$21+$BK86*Assembly!Q$22+$BL86*Assembly!Q$23+$BM86*Assembly!Q$24</f>
        <v>#VALUE!</v>
      </c>
      <c r="CE86" s="164" t="e">
        <f>$AS86*Assembly!R$4+$AT86*Assembly!R$5+$AU86*Assembly!R$6+$AV86*Assembly!R$7+$AW86*Assembly!R$8+$AX86*Assembly!R$9+$AY86*Assembly!R$10+$AZ86*Assembly!R$11+$BA86*Assembly!R$12+$BB86*Assembly!R$13+$BC86*Assembly!R$14+$BD86*Assembly!R$15+$BE86*Assembly!R$16+$BF86*Assembly!R$17+$BG86*Assembly!R$18+$BH86*Assembly!R$19+$BI86*Assembly!R$20+$BJ86*Assembly!R$21+$BK86*Assembly!R$22+$BL86*Assembly!R$23+$BM86*Assembly!R$24</f>
        <v>#VALUE!</v>
      </c>
      <c r="CF86" s="156" t="e">
        <f>$AS86*Assembly!S$4+$AT86*Assembly!S$5+$AU86*Assembly!S$6+$AV86*Assembly!S$7+$AW86*Assembly!S$8+$AX86*Assembly!S$9+$AY86*Assembly!S$10+$AZ86*Assembly!S$11+$BA86*Assembly!S$12+$BB86*Assembly!S$13+$BC86*Assembly!S$14+$BD86*Assembly!S$15+$BE86*Assembly!S$16+$BF86*Assembly!S$17+$BG86*Assembly!S$18+$BH86*Assembly!S$19+$BI86*Assembly!S$20+$BJ86*Assembly!S$21+$BK86*Assembly!S$22+$BL86*Assembly!S$23+$BM86*Assembly!S$24</f>
        <v>#VALUE!</v>
      </c>
      <c r="CG86" s="156" t="e">
        <f>$AS86*Assembly!T$4+$AT86*Assembly!T$5+$AU86*Assembly!T$6+$AV86*Assembly!T$7+$AW86*Assembly!T$8+$AX86*Assembly!T$9+$AY86*Assembly!T$10+$AZ86*Assembly!T$11+$BA86*Assembly!T$12+$BB86*Assembly!T$13+$BC86*Assembly!T$14+$BD86*Assembly!T$15+$BE86*Assembly!T$16+$BF86*Assembly!T$17+$BG86*Assembly!T$18+$BH86*Assembly!T$19+$BI86*Assembly!T$20+$BJ86*Assembly!T$21+$BK86*Assembly!T$22+$BL86*Assembly!T$23+$BM86*Assembly!T$24</f>
        <v>#VALUE!</v>
      </c>
      <c r="CH86" s="156" t="e">
        <f>$AS86*Assembly!U$4+$AT86*Assembly!U$5+$AU86*Assembly!U$6+$AV86*Assembly!U$7+$AW86*Assembly!U$8+$AX86*Assembly!U$9+$AY86*Assembly!U$10+$AZ86*Assembly!U$11+$BA86*Assembly!U$12+$BB86*Assembly!U$13+$BC86*Assembly!U$14+$BD86*Assembly!U$15+$BE86*Assembly!U$16+$BF86*Assembly!U$17+$BG86*Assembly!U$18+$BH86*Assembly!U$19+$BI86*Assembly!U$20+$BJ86*Assembly!U$21+$BK86*Assembly!U$22+$BL86*Assembly!U$23+$BM86*Assembly!U$24</f>
        <v>#VALUE!</v>
      </c>
      <c r="CI86" s="164" t="e">
        <f>$AS86*Assembly!V$4+$AT86*Assembly!V$5+$AU86*Assembly!V$6+$AV86*Assembly!V$7+$AW86*Assembly!V$8+$AX86*Assembly!V$9+$AY86*Assembly!V$10+$AZ86*Assembly!V$11+$BA86*Assembly!V$12+$BB86*Assembly!V$13+$BC86*Assembly!V$14+$BD86*Assembly!V$15+$BE86*Assembly!V$16+$BF86*Assembly!V$17+$BG86*Assembly!V$18+$BH86*Assembly!V$19+$BI86*Assembly!V$20+$BJ86*Assembly!V$21+$BK86*Assembly!V$22+$BL86*Assembly!V$23+$BM86*Assembly!V$24</f>
        <v>#VALUE!</v>
      </c>
      <c r="CJ86" s="164" t="e">
        <f>BZ86*Refining!$F$3</f>
        <v>#VALUE!</v>
      </c>
      <c r="CK86" s="164" t="e">
        <f>CA86*Refining!$F$4</f>
        <v>#VALUE!</v>
      </c>
      <c r="CL86" s="164" t="e">
        <f>CB86*Refining!$F$5</f>
        <v>#VALUE!</v>
      </c>
      <c r="CM86" s="164" t="e">
        <f>CC86*Refining!$F$6</f>
        <v>#VALUE!</v>
      </c>
      <c r="CN86" s="164" t="e">
        <f>CD86*Refining!$F$7</f>
        <v>#VALUE!</v>
      </c>
      <c r="CO86" s="164" t="e">
        <f>CE86*Refining!$F$8</f>
        <v>#VALUE!</v>
      </c>
      <c r="CP86" s="164" t="e">
        <f>CF86*Refining!$F$9</f>
        <v>#VALUE!</v>
      </c>
      <c r="CQ86" s="164" t="e">
        <f>CG86*Refining!$F$10</f>
        <v>#VALUE!</v>
      </c>
      <c r="CR86" s="164" t="e">
        <f>CH86*Refining!$F$11</f>
        <v>#VALUE!</v>
      </c>
      <c r="CS86" s="164" t="e">
        <f>CI86*Refining!$F$12</f>
        <v>#VALUE!</v>
      </c>
      <c r="CT86" s="185" t="e">
        <f t="shared" ref="CT86:DM86" si="347">IF(BZ86 = 0, "", BZ86)</f>
        <v>#VALUE!</v>
      </c>
      <c r="CU86" s="189" t="e">
        <f t="shared" si="347"/>
        <v>#VALUE!</v>
      </c>
      <c r="CV86" s="186" t="e">
        <f t="shared" si="347"/>
        <v>#VALUE!</v>
      </c>
      <c r="CW86" s="186" t="e">
        <f t="shared" si="347"/>
        <v>#VALUE!</v>
      </c>
      <c r="CX86" s="186" t="e">
        <f t="shared" si="347"/>
        <v>#VALUE!</v>
      </c>
      <c r="CY86" s="186" t="e">
        <f t="shared" si="347"/>
        <v>#VALUE!</v>
      </c>
      <c r="CZ86" s="186" t="e">
        <f t="shared" si="347"/>
        <v>#VALUE!</v>
      </c>
      <c r="DA86" s="186" t="e">
        <f t="shared" si="347"/>
        <v>#VALUE!</v>
      </c>
      <c r="DB86" s="186" t="e">
        <f t="shared" si="347"/>
        <v>#VALUE!</v>
      </c>
      <c r="DC86" s="187" t="e">
        <f t="shared" si="347"/>
        <v>#VALUE!</v>
      </c>
      <c r="DD86" s="185" t="e">
        <f t="shared" si="347"/>
        <v>#VALUE!</v>
      </c>
      <c r="DE86" s="189" t="e">
        <f t="shared" si="347"/>
        <v>#VALUE!</v>
      </c>
      <c r="DF86" s="186" t="e">
        <f t="shared" si="347"/>
        <v>#VALUE!</v>
      </c>
      <c r="DG86" s="186" t="e">
        <f t="shared" si="347"/>
        <v>#VALUE!</v>
      </c>
      <c r="DH86" s="211" t="e">
        <f t="shared" si="347"/>
        <v>#VALUE!</v>
      </c>
      <c r="DI86" s="186" t="e">
        <f t="shared" si="347"/>
        <v>#VALUE!</v>
      </c>
      <c r="DJ86" s="186" t="e">
        <f t="shared" si="347"/>
        <v>#VALUE!</v>
      </c>
      <c r="DK86" s="186" t="e">
        <f t="shared" si="347"/>
        <v>#VALUE!</v>
      </c>
      <c r="DL86" s="186" t="e">
        <f t="shared" si="347"/>
        <v>#VALUE!</v>
      </c>
      <c r="DM86" s="187" t="e">
        <f t="shared" si="347"/>
        <v>#VALUE!</v>
      </c>
      <c r="DN86" s="185" t="e">
        <f t="shared" si="11"/>
        <v>#VALUE!</v>
      </c>
      <c r="DO86" s="189" t="e">
        <f t="shared" si="12"/>
        <v>#VALUE!</v>
      </c>
      <c r="DP86" s="120" t="e">
        <f t="shared" si="13"/>
        <v>#VALUE!</v>
      </c>
      <c r="DQ86" s="133" t="e">
        <f>CT86*'Ores &amp; Ingots'!$C$3+CU86*'Ores &amp; Ingots'!$C$4+CV86*'Ores &amp; Ingots'!$C$5+CW86*'Ores &amp; Ingots'!$C$6+CX86*'Ores &amp; Ingots'!$C$7+CY86*'Ores &amp; Ingots'!$C$8+CZ86*'Ores &amp; Ingots'!$C$9+DA86*'Ores &amp; Ingots'!$C$10+DB86*'Ores &amp; Ingots'!$C$11+DC86*'Ores &amp; Ingots'!$C$12</f>
        <v>#VALUE!</v>
      </c>
      <c r="DR86" s="133" t="e">
        <f>DD86*'Ores &amp; Ingots'!$B$3+DE86*'Ores &amp; Ingots'!$B$4+DF86*'Ores &amp; Ingots'!$B$5+DG86*'Ores &amp; Ingots'!$B$6+DH86*'Ores &amp; Ingots'!$B$7+DI86*'Ores &amp; Ingots'!$B$8+DJ86*'Ores &amp; Ingots'!$B$9+DK86*'Ores &amp; Ingots'!$B$10+DL86*'Ores &amp; Ingots'!$B$11+DM86*'Ores &amp; Ingots'!$B$12</f>
        <v>#VALUE!</v>
      </c>
      <c r="DS86" s="189" t="e">
        <f>CT86*Refining!$G$3+CU86*Refining!$G$4+CV86*Refining!$G$5+CW86*Refining!$G$6+CX86*Refining!$G$7+CY86*Refining!$G$8+CZ86*Refining!$G$9+DA86*Refining!$G$10+DB86*Refining!$G$11+DC86*Refining!$G$12</f>
        <v>#VALUE!</v>
      </c>
      <c r="DT86" s="189" t="e">
        <f t="shared" si="14"/>
        <v>#VALUE!</v>
      </c>
      <c r="DU86" s="192" t="e">
        <f t="shared" si="15"/>
        <v>#VALUE!</v>
      </c>
      <c r="DV86" s="185" t="e">
        <f t="shared" si="16"/>
        <v>#VALUE!</v>
      </c>
      <c r="DW86" s="194" t="e">
        <f t="shared" ref="DW86:DX86" si="348">DV86/60</f>
        <v>#VALUE!</v>
      </c>
      <c r="DX86" s="194" t="e">
        <f t="shared" si="348"/>
        <v>#VALUE!</v>
      </c>
      <c r="DY86" s="185" t="e">
        <f t="shared" si="18"/>
        <v>#VALUE!</v>
      </c>
      <c r="DZ86" s="194" t="e">
        <f t="shared" ref="DZ86:EA86" si="349">DY86/1000</f>
        <v>#VALUE!</v>
      </c>
      <c r="EA86" s="196" t="e">
        <f t="shared" si="349"/>
        <v>#VALUE!</v>
      </c>
      <c r="EB86" s="130" t="e">
        <f t="shared" si="20"/>
        <v>#VALUE!</v>
      </c>
      <c r="EC86" s="132" t="e">
        <f t="shared" si="21"/>
        <v>#VALUE!</v>
      </c>
      <c r="ED86" s="133">
        <v>496</v>
      </c>
    </row>
    <row r="87" spans="1:134" ht="12.75" x14ac:dyDescent="0.2">
      <c r="A87" s="864"/>
      <c r="B87" s="135" t="s">
        <v>309</v>
      </c>
      <c r="C87" s="137" t="s">
        <v>155</v>
      </c>
      <c r="D87" s="137">
        <v>3</v>
      </c>
      <c r="E87" s="137">
        <v>3</v>
      </c>
      <c r="F87" s="137">
        <v>3</v>
      </c>
      <c r="G87" s="139">
        <f t="shared" si="0"/>
        <v>3.375</v>
      </c>
      <c r="H87" s="140">
        <v>30</v>
      </c>
      <c r="I87" s="140">
        <v>30</v>
      </c>
      <c r="J87" s="140">
        <f>H87/Main!$D$9</f>
        <v>6</v>
      </c>
      <c r="K87" s="140">
        <f>I87/Main!$D$10</f>
        <v>15</v>
      </c>
      <c r="L87" s="140">
        <f t="shared" si="1"/>
        <v>2.5</v>
      </c>
      <c r="M87" s="140">
        <v>1</v>
      </c>
      <c r="N87" s="143"/>
      <c r="O87" s="143"/>
      <c r="P87" s="145"/>
      <c r="Q87" s="321" t="s">
        <v>28</v>
      </c>
      <c r="R87" s="145">
        <v>60</v>
      </c>
      <c r="S87" s="143"/>
      <c r="T87" s="146"/>
      <c r="U87" s="321" t="s">
        <v>316</v>
      </c>
      <c r="V87" s="143"/>
      <c r="W87" s="362"/>
      <c r="X87" s="133">
        <v>10</v>
      </c>
      <c r="Y87" s="133">
        <v>0</v>
      </c>
      <c r="Z87" s="133">
        <v>0</v>
      </c>
      <c r="AA87" s="133">
        <v>0</v>
      </c>
      <c r="AB87" s="133">
        <v>10</v>
      </c>
      <c r="AC87" s="133">
        <v>0</v>
      </c>
      <c r="AD87" s="133">
        <v>1</v>
      </c>
      <c r="AE87" s="167">
        <v>15</v>
      </c>
      <c r="AF87" s="133">
        <v>5</v>
      </c>
      <c r="AG87" s="133">
        <v>0</v>
      </c>
      <c r="AH87" s="133">
        <v>0</v>
      </c>
      <c r="AI87" s="133">
        <v>0</v>
      </c>
      <c r="AJ87" s="133">
        <v>30</v>
      </c>
      <c r="AK87" s="133">
        <v>0</v>
      </c>
      <c r="AL87" s="133">
        <v>0</v>
      </c>
      <c r="AM87" s="133">
        <v>0</v>
      </c>
      <c r="AN87" s="133">
        <v>0</v>
      </c>
      <c r="AO87" s="133">
        <v>0</v>
      </c>
      <c r="AP87" s="133">
        <v>0</v>
      </c>
      <c r="AQ87" s="133">
        <v>0</v>
      </c>
      <c r="AR87" s="133">
        <v>0</v>
      </c>
      <c r="AS87" s="174">
        <f t="shared" ref="AS87:BM87" si="350">IF(X87 = 0, "", X87)</f>
        <v>10</v>
      </c>
      <c r="AT87" s="137" t="str">
        <f t="shared" si="350"/>
        <v/>
      </c>
      <c r="AU87" s="137" t="str">
        <f t="shared" si="350"/>
        <v/>
      </c>
      <c r="AV87" s="137" t="str">
        <f t="shared" si="350"/>
        <v/>
      </c>
      <c r="AW87" s="133">
        <f t="shared" si="350"/>
        <v>10</v>
      </c>
      <c r="AX87" s="137" t="str">
        <f t="shared" si="350"/>
        <v/>
      </c>
      <c r="AY87" s="133">
        <f t="shared" si="350"/>
        <v>1</v>
      </c>
      <c r="AZ87" s="167">
        <f t="shared" si="350"/>
        <v>15</v>
      </c>
      <c r="BA87" s="133">
        <f t="shared" si="350"/>
        <v>5</v>
      </c>
      <c r="BB87" s="137" t="str">
        <f t="shared" si="350"/>
        <v/>
      </c>
      <c r="BC87" s="137" t="str">
        <f t="shared" si="350"/>
        <v/>
      </c>
      <c r="BD87" s="137" t="str">
        <f t="shared" si="350"/>
        <v/>
      </c>
      <c r="BE87" s="133">
        <f t="shared" si="350"/>
        <v>30</v>
      </c>
      <c r="BF87" s="137" t="str">
        <f t="shared" si="350"/>
        <v/>
      </c>
      <c r="BG87" s="137" t="str">
        <f t="shared" si="350"/>
        <v/>
      </c>
      <c r="BH87" s="137" t="str">
        <f t="shared" si="350"/>
        <v/>
      </c>
      <c r="BI87" s="137" t="str">
        <f t="shared" si="350"/>
        <v/>
      </c>
      <c r="BJ87" s="137" t="str">
        <f t="shared" si="350"/>
        <v/>
      </c>
      <c r="BK87" s="137" t="str">
        <f t="shared" si="350"/>
        <v/>
      </c>
      <c r="BL87" s="137" t="str">
        <f t="shared" si="350"/>
        <v/>
      </c>
      <c r="BM87" s="169" t="str">
        <f t="shared" si="350"/>
        <v/>
      </c>
      <c r="BN87" s="174" t="e">
        <f>$AS87*Assembly!Z$4+$AT87*Assembly!Z$5+$AU87*Assembly!Z$6+$AV87*Assembly!Z$7+$AW87*Assembly!Z$8+$AX87*Assembly!Z$9+$AY87*Assembly!Z$10+$AZ87*Assembly!Z$11+$BA87*Assembly!Z$12+$BB87*Assembly!Z$13+$BC87*Assembly!Z$14+$BD87*Assembly!Z$15+$BE87*Assembly!Z$16+$BF87*Assembly!Z$17+$BG87*Assembly!Z$18+$BH87*Assembly!Z$19+$BI87*Assembly!Z$20+$BJ87*Assembly!Z$21+$BK87*Assembly!Z$22+$BL87*Assembly!Z$23+$BM87*Assembly!Z$24</f>
        <v>#VALUE!</v>
      </c>
      <c r="BO87" s="133" t="e">
        <f t="shared" si="3"/>
        <v>#VALUE!</v>
      </c>
      <c r="BP87" s="133"/>
      <c r="BQ87" s="133" t="e">
        <f>$AS87*Assembly!AD$4+$AT87*Assembly!AD$5+$AU87*Assembly!AD$6+$AV87*Assembly!AD$7+$AW87*Assembly!AD$8+$AX87*Assembly!AD$9+$AY87*Assembly!AD$10+$AZ87*Assembly!AD$11+$BA87*Assembly!AD$12+$BB87*Assembly!AD$13+$BC87*Assembly!AD$14+$BD87*Assembly!AD$15+$BE87*Assembly!AD$16+$BF87*Assembly!AD$17+$BG87*Assembly!AD$18+$BH87*Assembly!AD$19+$BI87*Assembly!AD$20+$BJ87*Assembly!AD$21+$BK87*Assembly!AD$22+$BL87*Assembly!AD$23+$BM87*Assembly!AD$24</f>
        <v>#VALUE!</v>
      </c>
      <c r="BR87" s="177" t="e">
        <f t="shared" si="4"/>
        <v>#VALUE!</v>
      </c>
      <c r="BS87" s="178" t="e">
        <f t="shared" si="5"/>
        <v>#VALUE!</v>
      </c>
      <c r="BT87" s="179" t="e">
        <f t="shared" si="6"/>
        <v>#VALUE!</v>
      </c>
      <c r="BU87" s="178" t="e">
        <f t="shared" si="7"/>
        <v>#VALUE!</v>
      </c>
      <c r="BV87" s="133" t="e">
        <f>$AS87*Assembly!Y$4+$AT87*Assembly!Y$5+$AU87*Assembly!Y$6+$AV87*Assembly!Y$7+$AW87*Assembly!Y$8+$AX87*Assembly!Y$9+$AY87*Assembly!Y$10+$AZ87*Assembly!Y$11+$BA87*Assembly!Y$12+$BB87*Assembly!Y$13+$BC87*Assembly!Y$14+$BD87*Assembly!Y$15+$BE87*Assembly!Y$16+$BF87*Assembly!Y$17+$BG87*Assembly!Y$18+$BH87*Assembly!Y$19+$BI87*Assembly!Y$20+$BJ87*Assembly!Y$21+$BK87*Assembly!Y$22+$BL87*Assembly!Y$23+$BM87*Assembly!Y$24</f>
        <v>#VALUE!</v>
      </c>
      <c r="BW87" s="133" t="e">
        <f t="shared" si="8"/>
        <v>#VALUE!</v>
      </c>
      <c r="BX87" s="130" t="e">
        <f t="shared" si="9"/>
        <v>#VALUE!</v>
      </c>
      <c r="BY87" s="183" t="e">
        <f>$AS87*Assembly!AC$4+$AT87*Assembly!AC$5+$AU87*Assembly!AC$6+$AV87*Assembly!AC$7+$AW87*Assembly!AC$8+$AX87*Assembly!AC$9+$AY87*Assembly!AC$10+$AZ87*Assembly!AC$11+$BA87*Assembly!AC$12+$BB87*Assembly!AC$13+$BC87*Assembly!AC$14+$BD87*Assembly!AC$15+$BE87*Assembly!AC$16+$BF87*Assembly!AC$17+$BG87*Assembly!AC$18+$BH87*Assembly!AC$19+$BI87*Assembly!AC$20+$BJ87*Assembly!AC$21+$BK87*Assembly!AC$22+$BL87*Assembly!AC$23+$BM87*Assembly!AC$24</f>
        <v>#VALUE!</v>
      </c>
      <c r="BZ87" s="145" t="e">
        <f>$AS87*Assembly!M$4+$AT87*Assembly!M$5+$AU87*Assembly!M$6+$AV87*Assembly!M$7+$AW87*Assembly!M$8+$AX87*Assembly!M$9+$AY87*Assembly!M$10+$AZ87*Assembly!M$11+$BA87*Assembly!M$12+$BB87*Assembly!M$13+$BC87*Assembly!M$14+$BD87*Assembly!M$15+$BE87*Assembly!M$16+$BF87*Assembly!M$17+$BG87*Assembly!M$18+$BH87*Assembly!M$19+$BI87*Assembly!M$20+$BJ87*Assembly!M$21+$BK87*Assembly!M$22+$BL87*Assembly!M$23+$BM87*Assembly!M$24</f>
        <v>#VALUE!</v>
      </c>
      <c r="CA87" s="145" t="e">
        <f>$AS87*Assembly!N$4+$AT87*Assembly!N$5+$AU87*Assembly!N$6+$AV87*Assembly!N$7+$AW87*Assembly!N$8+$AX87*Assembly!N$9+$AY87*Assembly!N$10+$AZ87*Assembly!N$11+$BA87*Assembly!N$12+$BB87*Assembly!N$13+$BC87*Assembly!N$14+$BD87*Assembly!N$15+$BE87*Assembly!N$16+$BF87*Assembly!N$17+$BG87*Assembly!N$18+$BH87*Assembly!N$19+$BI87*Assembly!N$20+$BJ87*Assembly!N$21+$BK87*Assembly!N$22+$BL87*Assembly!N$23+$BM87*Assembly!N$24</f>
        <v>#VALUE!</v>
      </c>
      <c r="CB87" s="145" t="e">
        <f>$AS87*Assembly!O$4+$AT87*Assembly!O$5+$AU87*Assembly!O$6+$AV87*Assembly!O$7+$AW87*Assembly!O$8+$AX87*Assembly!O$9+$AY87*Assembly!O$10+$AZ87*Assembly!O$11+$BA87*Assembly!O$12+$BB87*Assembly!O$13+$BC87*Assembly!O$14+$BD87*Assembly!O$15+$BE87*Assembly!O$16+$BF87*Assembly!O$17+$BG87*Assembly!O$18+$BH87*Assembly!O$19+$BI87*Assembly!O$20+$BJ87*Assembly!O$21+$BK87*Assembly!O$22+$BL87*Assembly!O$23+$BM87*Assembly!O$24</f>
        <v>#VALUE!</v>
      </c>
      <c r="CC87" s="140" t="e">
        <f>$AS87*Assembly!P$4+$AT87*Assembly!P$5+$AU87*Assembly!P$6+$AV87*Assembly!P$7+$AW87*Assembly!P$8+$AX87*Assembly!P$9+$AY87*Assembly!P$10+$AZ87*Assembly!P$11+$BA87*Assembly!P$12+$BB87*Assembly!P$13+$BC87*Assembly!P$14+$BD87*Assembly!P$15+$BE87*Assembly!P$16+$BF87*Assembly!P$17+$BG87*Assembly!P$18+$BH87*Assembly!P$19+$BI87*Assembly!P$20+$BJ87*Assembly!P$21+$BK87*Assembly!P$22+$BL87*Assembly!P$23+$BM87*Assembly!P$24</f>
        <v>#VALUE!</v>
      </c>
      <c r="CD87" s="140" t="e">
        <f>$AS87*Assembly!Q$4+$AT87*Assembly!Q$5+$AU87*Assembly!Q$6+$AV87*Assembly!Q$7+$AW87*Assembly!Q$8+$AX87*Assembly!Q$9+$AY87*Assembly!Q$10+$AZ87*Assembly!Q$11+$BA87*Assembly!Q$12+$BB87*Assembly!Q$13+$BC87*Assembly!Q$14+$BD87*Assembly!Q$15+$BE87*Assembly!Q$16+$BF87*Assembly!Q$17+$BG87*Assembly!Q$18+$BH87*Assembly!Q$19+$BI87*Assembly!Q$20+$BJ87*Assembly!Q$21+$BK87*Assembly!Q$22+$BL87*Assembly!Q$23+$BM87*Assembly!Q$24</f>
        <v>#VALUE!</v>
      </c>
      <c r="CE87" s="145" t="e">
        <f>$AS87*Assembly!R$4+$AT87*Assembly!R$5+$AU87*Assembly!R$6+$AV87*Assembly!R$7+$AW87*Assembly!R$8+$AX87*Assembly!R$9+$AY87*Assembly!R$10+$AZ87*Assembly!R$11+$BA87*Assembly!R$12+$BB87*Assembly!R$13+$BC87*Assembly!R$14+$BD87*Assembly!R$15+$BE87*Assembly!R$16+$BF87*Assembly!R$17+$BG87*Assembly!R$18+$BH87*Assembly!R$19+$BI87*Assembly!R$20+$BJ87*Assembly!R$21+$BK87*Assembly!R$22+$BL87*Assembly!R$23+$BM87*Assembly!R$24</f>
        <v>#VALUE!</v>
      </c>
      <c r="CF87" s="140" t="e">
        <f>$AS87*Assembly!S$4+$AT87*Assembly!S$5+$AU87*Assembly!S$6+$AV87*Assembly!S$7+$AW87*Assembly!S$8+$AX87*Assembly!S$9+$AY87*Assembly!S$10+$AZ87*Assembly!S$11+$BA87*Assembly!S$12+$BB87*Assembly!S$13+$BC87*Assembly!S$14+$BD87*Assembly!S$15+$BE87*Assembly!S$16+$BF87*Assembly!S$17+$BG87*Assembly!S$18+$BH87*Assembly!S$19+$BI87*Assembly!S$20+$BJ87*Assembly!S$21+$BK87*Assembly!S$22+$BL87*Assembly!S$23+$BM87*Assembly!S$24</f>
        <v>#VALUE!</v>
      </c>
      <c r="CG87" s="140" t="e">
        <f>$AS87*Assembly!T$4+$AT87*Assembly!T$5+$AU87*Assembly!T$6+$AV87*Assembly!T$7+$AW87*Assembly!T$8+$AX87*Assembly!T$9+$AY87*Assembly!T$10+$AZ87*Assembly!T$11+$BA87*Assembly!T$12+$BB87*Assembly!T$13+$BC87*Assembly!T$14+$BD87*Assembly!T$15+$BE87*Assembly!T$16+$BF87*Assembly!T$17+$BG87*Assembly!T$18+$BH87*Assembly!T$19+$BI87*Assembly!T$20+$BJ87*Assembly!T$21+$BK87*Assembly!T$22+$BL87*Assembly!T$23+$BM87*Assembly!T$24</f>
        <v>#VALUE!</v>
      </c>
      <c r="CH87" s="140" t="e">
        <f>$AS87*Assembly!U$4+$AT87*Assembly!U$5+$AU87*Assembly!U$6+$AV87*Assembly!U$7+$AW87*Assembly!U$8+$AX87*Assembly!U$9+$AY87*Assembly!U$10+$AZ87*Assembly!U$11+$BA87*Assembly!U$12+$BB87*Assembly!U$13+$BC87*Assembly!U$14+$BD87*Assembly!U$15+$BE87*Assembly!U$16+$BF87*Assembly!U$17+$BG87*Assembly!U$18+$BH87*Assembly!U$19+$BI87*Assembly!U$20+$BJ87*Assembly!U$21+$BK87*Assembly!U$22+$BL87*Assembly!U$23+$BM87*Assembly!U$24</f>
        <v>#VALUE!</v>
      </c>
      <c r="CI87" s="145" t="e">
        <f>$AS87*Assembly!V$4+$AT87*Assembly!V$5+$AU87*Assembly!V$6+$AV87*Assembly!V$7+$AW87*Assembly!V$8+$AX87*Assembly!V$9+$AY87*Assembly!V$10+$AZ87*Assembly!V$11+$BA87*Assembly!V$12+$BB87*Assembly!V$13+$BC87*Assembly!V$14+$BD87*Assembly!V$15+$BE87*Assembly!V$16+$BF87*Assembly!V$17+$BG87*Assembly!V$18+$BH87*Assembly!V$19+$BI87*Assembly!V$20+$BJ87*Assembly!V$21+$BK87*Assembly!V$22+$BL87*Assembly!V$23+$BM87*Assembly!V$24</f>
        <v>#VALUE!</v>
      </c>
      <c r="CJ87" s="145" t="e">
        <f>BZ87*Refining!$F$3</f>
        <v>#VALUE!</v>
      </c>
      <c r="CK87" s="145" t="e">
        <f>CA87*Refining!$F$4</f>
        <v>#VALUE!</v>
      </c>
      <c r="CL87" s="145" t="e">
        <f>CB87*Refining!$F$5</f>
        <v>#VALUE!</v>
      </c>
      <c r="CM87" s="145" t="e">
        <f>CC87*Refining!$F$6</f>
        <v>#VALUE!</v>
      </c>
      <c r="CN87" s="145" t="e">
        <f>CD87*Refining!$F$7</f>
        <v>#VALUE!</v>
      </c>
      <c r="CO87" s="145" t="e">
        <f>CE87*Refining!$F$8</f>
        <v>#VALUE!</v>
      </c>
      <c r="CP87" s="145" t="e">
        <f>CF87*Refining!$F$9</f>
        <v>#VALUE!</v>
      </c>
      <c r="CQ87" s="145" t="e">
        <f>CG87*Refining!$F$10</f>
        <v>#VALUE!</v>
      </c>
      <c r="CR87" s="145" t="e">
        <f>CH87*Refining!$F$11</f>
        <v>#VALUE!</v>
      </c>
      <c r="CS87" s="145" t="e">
        <f>CI87*Refining!$F$12</f>
        <v>#VALUE!</v>
      </c>
      <c r="CT87" s="185" t="e">
        <f t="shared" ref="CT87:DM87" si="351">IF(BZ87 = 0, "", BZ87)</f>
        <v>#VALUE!</v>
      </c>
      <c r="CU87" s="189" t="e">
        <f t="shared" si="351"/>
        <v>#VALUE!</v>
      </c>
      <c r="CV87" s="186" t="e">
        <f t="shared" si="351"/>
        <v>#VALUE!</v>
      </c>
      <c r="CW87" s="186" t="e">
        <f t="shared" si="351"/>
        <v>#VALUE!</v>
      </c>
      <c r="CX87" s="186" t="e">
        <f t="shared" si="351"/>
        <v>#VALUE!</v>
      </c>
      <c r="CY87" s="186" t="e">
        <f t="shared" si="351"/>
        <v>#VALUE!</v>
      </c>
      <c r="CZ87" s="186" t="e">
        <f t="shared" si="351"/>
        <v>#VALUE!</v>
      </c>
      <c r="DA87" s="186" t="e">
        <f t="shared" si="351"/>
        <v>#VALUE!</v>
      </c>
      <c r="DB87" s="186" t="e">
        <f t="shared" si="351"/>
        <v>#VALUE!</v>
      </c>
      <c r="DC87" s="187" t="e">
        <f t="shared" si="351"/>
        <v>#VALUE!</v>
      </c>
      <c r="DD87" s="185" t="e">
        <f t="shared" si="351"/>
        <v>#VALUE!</v>
      </c>
      <c r="DE87" s="189" t="e">
        <f t="shared" si="351"/>
        <v>#VALUE!</v>
      </c>
      <c r="DF87" s="186" t="e">
        <f t="shared" si="351"/>
        <v>#VALUE!</v>
      </c>
      <c r="DG87" s="186" t="e">
        <f t="shared" si="351"/>
        <v>#VALUE!</v>
      </c>
      <c r="DH87" s="211" t="e">
        <f t="shared" si="351"/>
        <v>#VALUE!</v>
      </c>
      <c r="DI87" s="186" t="e">
        <f t="shared" si="351"/>
        <v>#VALUE!</v>
      </c>
      <c r="DJ87" s="186" t="e">
        <f t="shared" si="351"/>
        <v>#VALUE!</v>
      </c>
      <c r="DK87" s="186" t="e">
        <f t="shared" si="351"/>
        <v>#VALUE!</v>
      </c>
      <c r="DL87" s="186" t="e">
        <f t="shared" si="351"/>
        <v>#VALUE!</v>
      </c>
      <c r="DM87" s="187" t="e">
        <f t="shared" si="351"/>
        <v>#VALUE!</v>
      </c>
      <c r="DN87" s="185" t="e">
        <f t="shared" si="11"/>
        <v>#VALUE!</v>
      </c>
      <c r="DO87" s="189" t="e">
        <f t="shared" si="12"/>
        <v>#VALUE!</v>
      </c>
      <c r="DP87" s="120" t="e">
        <f t="shared" si="13"/>
        <v>#VALUE!</v>
      </c>
      <c r="DQ87" s="133" t="e">
        <f>CT87*'Ores &amp; Ingots'!$C$3+CU87*'Ores &amp; Ingots'!$C$4+CV87*'Ores &amp; Ingots'!$C$5+CW87*'Ores &amp; Ingots'!$C$6+CX87*'Ores &amp; Ingots'!$C$7+CY87*'Ores &amp; Ingots'!$C$8+CZ87*'Ores &amp; Ingots'!$C$9+DA87*'Ores &amp; Ingots'!$C$10+DB87*'Ores &amp; Ingots'!$C$11+DC87*'Ores &amp; Ingots'!$C$12</f>
        <v>#VALUE!</v>
      </c>
      <c r="DR87" s="133" t="e">
        <f>DD87*'Ores &amp; Ingots'!$B$3+DE87*'Ores &amp; Ingots'!$B$4+DF87*'Ores &amp; Ingots'!$B$5+DG87*'Ores &amp; Ingots'!$B$6+DH87*'Ores &amp; Ingots'!$B$7+DI87*'Ores &amp; Ingots'!$B$8+DJ87*'Ores &amp; Ingots'!$B$9+DK87*'Ores &amp; Ingots'!$B$10+DL87*'Ores &amp; Ingots'!$B$11+DM87*'Ores &amp; Ingots'!$B$12</f>
        <v>#VALUE!</v>
      </c>
      <c r="DS87" s="189" t="e">
        <f>CT87*Refining!$G$3+CU87*Refining!$G$4+CV87*Refining!$G$5+CW87*Refining!$G$6+CX87*Refining!$G$7+CY87*Refining!$G$8+CZ87*Refining!$G$9+DA87*Refining!$G$10+DB87*Refining!$G$11+DC87*Refining!$G$12</f>
        <v>#VALUE!</v>
      </c>
      <c r="DT87" s="189" t="e">
        <f t="shared" si="14"/>
        <v>#VALUE!</v>
      </c>
      <c r="DU87" s="192" t="e">
        <f t="shared" si="15"/>
        <v>#VALUE!</v>
      </c>
      <c r="DV87" s="185" t="e">
        <f t="shared" si="16"/>
        <v>#VALUE!</v>
      </c>
      <c r="DW87" s="194" t="e">
        <f t="shared" ref="DW87:DX87" si="352">DV87/60</f>
        <v>#VALUE!</v>
      </c>
      <c r="DX87" s="194" t="e">
        <f t="shared" si="352"/>
        <v>#VALUE!</v>
      </c>
      <c r="DY87" s="185" t="e">
        <f t="shared" si="18"/>
        <v>#VALUE!</v>
      </c>
      <c r="DZ87" s="194" t="e">
        <f t="shared" ref="DZ87:EA87" si="353">DY87/1000</f>
        <v>#VALUE!</v>
      </c>
      <c r="EA87" s="196" t="e">
        <f t="shared" si="353"/>
        <v>#VALUE!</v>
      </c>
      <c r="EB87" s="130" t="e">
        <f t="shared" si="20"/>
        <v>#VALUE!</v>
      </c>
      <c r="EC87" s="132" t="e">
        <f t="shared" si="21"/>
        <v>#VALUE!</v>
      </c>
      <c r="ED87" s="133" t="s">
        <v>28</v>
      </c>
    </row>
    <row r="88" spans="1:134" ht="12.75" x14ac:dyDescent="0.2">
      <c r="A88" s="864"/>
      <c r="B88" s="135" t="s">
        <v>311</v>
      </c>
      <c r="C88" s="137" t="s">
        <v>155</v>
      </c>
      <c r="D88" s="137">
        <v>3</v>
      </c>
      <c r="E88" s="137">
        <v>4</v>
      </c>
      <c r="F88" s="137">
        <v>6</v>
      </c>
      <c r="G88" s="154">
        <f t="shared" si="0"/>
        <v>9</v>
      </c>
      <c r="H88" s="156">
        <v>34</v>
      </c>
      <c r="I88" s="156">
        <v>34</v>
      </c>
      <c r="J88" s="156">
        <f>H88/Main!$D$9</f>
        <v>6.8</v>
      </c>
      <c r="K88" s="156">
        <f>I88/Main!$D$10</f>
        <v>17</v>
      </c>
      <c r="L88" s="156">
        <f t="shared" si="1"/>
        <v>2.5</v>
      </c>
      <c r="M88" s="156">
        <v>1</v>
      </c>
      <c r="N88" s="159"/>
      <c r="O88" s="159"/>
      <c r="P88" s="164"/>
      <c r="Q88" s="320" t="s">
        <v>28</v>
      </c>
      <c r="R88" s="164">
        <v>60</v>
      </c>
      <c r="S88" s="159"/>
      <c r="T88" s="166"/>
      <c r="U88" s="321" t="s">
        <v>316</v>
      </c>
      <c r="V88" s="159"/>
      <c r="W88" s="364"/>
      <c r="X88" s="133">
        <v>20</v>
      </c>
      <c r="Y88" s="133">
        <v>15</v>
      </c>
      <c r="Z88" s="133">
        <v>0</v>
      </c>
      <c r="AA88" s="133">
        <v>0</v>
      </c>
      <c r="AB88" s="133">
        <v>20</v>
      </c>
      <c r="AC88" s="133">
        <v>0</v>
      </c>
      <c r="AD88" s="133">
        <v>1</v>
      </c>
      <c r="AE88" s="167">
        <v>20</v>
      </c>
      <c r="AF88" s="133">
        <v>4</v>
      </c>
      <c r="AG88" s="133">
        <v>0</v>
      </c>
      <c r="AH88" s="133">
        <v>0</v>
      </c>
      <c r="AI88" s="133">
        <v>10</v>
      </c>
      <c r="AJ88" s="133">
        <v>40</v>
      </c>
      <c r="AK88" s="133">
        <v>0</v>
      </c>
      <c r="AL88" s="133">
        <v>0</v>
      </c>
      <c r="AM88" s="133">
        <v>0</v>
      </c>
      <c r="AN88" s="133">
        <v>0</v>
      </c>
      <c r="AO88" s="133">
        <v>0</v>
      </c>
      <c r="AP88" s="133">
        <v>0</v>
      </c>
      <c r="AQ88" s="133">
        <v>0</v>
      </c>
      <c r="AR88" s="133">
        <v>0</v>
      </c>
      <c r="AS88" s="174">
        <f t="shared" ref="AS88:BM88" si="354">IF(X88 = 0, "", X88)</f>
        <v>20</v>
      </c>
      <c r="AT88" s="133">
        <f t="shared" si="354"/>
        <v>15</v>
      </c>
      <c r="AU88" s="137" t="str">
        <f t="shared" si="354"/>
        <v/>
      </c>
      <c r="AV88" s="137" t="str">
        <f t="shared" si="354"/>
        <v/>
      </c>
      <c r="AW88" s="133">
        <f t="shared" si="354"/>
        <v>20</v>
      </c>
      <c r="AX88" s="137" t="str">
        <f t="shared" si="354"/>
        <v/>
      </c>
      <c r="AY88" s="133">
        <f t="shared" si="354"/>
        <v>1</v>
      </c>
      <c r="AZ88" s="167">
        <f t="shared" si="354"/>
        <v>20</v>
      </c>
      <c r="BA88" s="133">
        <f t="shared" si="354"/>
        <v>4</v>
      </c>
      <c r="BB88" s="137" t="str">
        <f t="shared" si="354"/>
        <v/>
      </c>
      <c r="BC88" s="137" t="str">
        <f t="shared" si="354"/>
        <v/>
      </c>
      <c r="BD88" s="133">
        <f t="shared" si="354"/>
        <v>10</v>
      </c>
      <c r="BE88" s="133">
        <f t="shared" si="354"/>
        <v>40</v>
      </c>
      <c r="BF88" s="137" t="str">
        <f t="shared" si="354"/>
        <v/>
      </c>
      <c r="BG88" s="137" t="str">
        <f t="shared" si="354"/>
        <v/>
      </c>
      <c r="BH88" s="137" t="str">
        <f t="shared" si="354"/>
        <v/>
      </c>
      <c r="BI88" s="137" t="str">
        <f t="shared" si="354"/>
        <v/>
      </c>
      <c r="BJ88" s="137" t="str">
        <f t="shared" si="354"/>
        <v/>
      </c>
      <c r="BK88" s="137" t="str">
        <f t="shared" si="354"/>
        <v/>
      </c>
      <c r="BL88" s="137" t="str">
        <f t="shared" si="354"/>
        <v/>
      </c>
      <c r="BM88" s="169" t="str">
        <f t="shared" si="354"/>
        <v/>
      </c>
      <c r="BN88" s="174" t="e">
        <f>$AS88*Assembly!Z$4+$AT88*Assembly!Z$5+$AU88*Assembly!Z$6+$AV88*Assembly!Z$7+$AW88*Assembly!Z$8+$AX88*Assembly!Z$9+$AY88*Assembly!Z$10+$AZ88*Assembly!Z$11+$BA88*Assembly!Z$12+$BB88*Assembly!Z$13+$BC88*Assembly!Z$14+$BD88*Assembly!Z$15+$BE88*Assembly!Z$16+$BF88*Assembly!Z$17+$BG88*Assembly!Z$18+$BH88*Assembly!Z$19+$BI88*Assembly!Z$20+$BJ88*Assembly!Z$21+$BK88*Assembly!Z$22+$BL88*Assembly!Z$23+$BM88*Assembly!Z$24</f>
        <v>#VALUE!</v>
      </c>
      <c r="BO88" s="133" t="e">
        <f t="shared" si="3"/>
        <v>#VALUE!</v>
      </c>
      <c r="BP88" s="133"/>
      <c r="BQ88" s="133" t="e">
        <f>$AS88*Assembly!AD$4+$AT88*Assembly!AD$5+$AU88*Assembly!AD$6+$AV88*Assembly!AD$7+$AW88*Assembly!AD$8+$AX88*Assembly!AD$9+$AY88*Assembly!AD$10+$AZ88*Assembly!AD$11+$BA88*Assembly!AD$12+$BB88*Assembly!AD$13+$BC88*Assembly!AD$14+$BD88*Assembly!AD$15+$BE88*Assembly!AD$16+$BF88*Assembly!AD$17+$BG88*Assembly!AD$18+$BH88*Assembly!AD$19+$BI88*Assembly!AD$20+$BJ88*Assembly!AD$21+$BK88*Assembly!AD$22+$BL88*Assembly!AD$23+$BM88*Assembly!AD$24</f>
        <v>#VALUE!</v>
      </c>
      <c r="BR88" s="177" t="e">
        <f t="shared" si="4"/>
        <v>#VALUE!</v>
      </c>
      <c r="BS88" s="178" t="e">
        <f t="shared" si="5"/>
        <v>#VALUE!</v>
      </c>
      <c r="BT88" s="179" t="e">
        <f t="shared" si="6"/>
        <v>#VALUE!</v>
      </c>
      <c r="BU88" s="178" t="e">
        <f t="shared" si="7"/>
        <v>#VALUE!</v>
      </c>
      <c r="BV88" s="133" t="e">
        <f>$AS88*Assembly!Y$4+$AT88*Assembly!Y$5+$AU88*Assembly!Y$6+$AV88*Assembly!Y$7+$AW88*Assembly!Y$8+$AX88*Assembly!Y$9+$AY88*Assembly!Y$10+$AZ88*Assembly!Y$11+$BA88*Assembly!Y$12+$BB88*Assembly!Y$13+$BC88*Assembly!Y$14+$BD88*Assembly!Y$15+$BE88*Assembly!Y$16+$BF88*Assembly!Y$17+$BG88*Assembly!Y$18+$BH88*Assembly!Y$19+$BI88*Assembly!Y$20+$BJ88*Assembly!Y$21+$BK88*Assembly!Y$22+$BL88*Assembly!Y$23+$BM88*Assembly!Y$24</f>
        <v>#VALUE!</v>
      </c>
      <c r="BW88" s="133" t="e">
        <f t="shared" si="8"/>
        <v>#VALUE!</v>
      </c>
      <c r="BX88" s="130" t="e">
        <f t="shared" si="9"/>
        <v>#VALUE!</v>
      </c>
      <c r="BY88" s="183" t="e">
        <f>$AS88*Assembly!AC$4+$AT88*Assembly!AC$5+$AU88*Assembly!AC$6+$AV88*Assembly!AC$7+$AW88*Assembly!AC$8+$AX88*Assembly!AC$9+$AY88*Assembly!AC$10+$AZ88*Assembly!AC$11+$BA88*Assembly!AC$12+$BB88*Assembly!AC$13+$BC88*Assembly!AC$14+$BD88*Assembly!AC$15+$BE88*Assembly!AC$16+$BF88*Assembly!AC$17+$BG88*Assembly!AC$18+$BH88*Assembly!AC$19+$BI88*Assembly!AC$20+$BJ88*Assembly!AC$21+$BK88*Assembly!AC$22+$BL88*Assembly!AC$23+$BM88*Assembly!AC$24</f>
        <v>#VALUE!</v>
      </c>
      <c r="BZ88" s="164" t="e">
        <f>$AS88*Assembly!M$4+$AT88*Assembly!M$5+$AU88*Assembly!M$6+$AV88*Assembly!M$7+$AW88*Assembly!M$8+$AX88*Assembly!M$9+$AY88*Assembly!M$10+$AZ88*Assembly!M$11+$BA88*Assembly!M$12+$BB88*Assembly!M$13+$BC88*Assembly!M$14+$BD88*Assembly!M$15+$BE88*Assembly!M$16+$BF88*Assembly!M$17+$BG88*Assembly!M$18+$BH88*Assembly!M$19+$BI88*Assembly!M$20+$BJ88*Assembly!M$21+$BK88*Assembly!M$22+$BL88*Assembly!M$23+$BM88*Assembly!M$24</f>
        <v>#VALUE!</v>
      </c>
      <c r="CA88" s="164" t="e">
        <f>$AS88*Assembly!N$4+$AT88*Assembly!N$5+$AU88*Assembly!N$6+$AV88*Assembly!N$7+$AW88*Assembly!N$8+$AX88*Assembly!N$9+$AY88*Assembly!N$10+$AZ88*Assembly!N$11+$BA88*Assembly!N$12+$BB88*Assembly!N$13+$BC88*Assembly!N$14+$BD88*Assembly!N$15+$BE88*Assembly!N$16+$BF88*Assembly!N$17+$BG88*Assembly!N$18+$BH88*Assembly!N$19+$BI88*Assembly!N$20+$BJ88*Assembly!N$21+$BK88*Assembly!N$22+$BL88*Assembly!N$23+$BM88*Assembly!N$24</f>
        <v>#VALUE!</v>
      </c>
      <c r="CB88" s="164" t="e">
        <f>$AS88*Assembly!O$4+$AT88*Assembly!O$5+$AU88*Assembly!O$6+$AV88*Assembly!O$7+$AW88*Assembly!O$8+$AX88*Assembly!O$9+$AY88*Assembly!O$10+$AZ88*Assembly!O$11+$BA88*Assembly!O$12+$BB88*Assembly!O$13+$BC88*Assembly!O$14+$BD88*Assembly!O$15+$BE88*Assembly!O$16+$BF88*Assembly!O$17+$BG88*Assembly!O$18+$BH88*Assembly!O$19+$BI88*Assembly!O$20+$BJ88*Assembly!O$21+$BK88*Assembly!O$22+$BL88*Assembly!O$23+$BM88*Assembly!O$24</f>
        <v>#VALUE!</v>
      </c>
      <c r="CC88" s="156" t="e">
        <f>$AS88*Assembly!P$4+$AT88*Assembly!P$5+$AU88*Assembly!P$6+$AV88*Assembly!P$7+$AW88*Assembly!P$8+$AX88*Assembly!P$9+$AY88*Assembly!P$10+$AZ88*Assembly!P$11+$BA88*Assembly!P$12+$BB88*Assembly!P$13+$BC88*Assembly!P$14+$BD88*Assembly!P$15+$BE88*Assembly!P$16+$BF88*Assembly!P$17+$BG88*Assembly!P$18+$BH88*Assembly!P$19+$BI88*Assembly!P$20+$BJ88*Assembly!P$21+$BK88*Assembly!P$22+$BL88*Assembly!P$23+$BM88*Assembly!P$24</f>
        <v>#VALUE!</v>
      </c>
      <c r="CD88" s="156" t="e">
        <f>$AS88*Assembly!Q$4+$AT88*Assembly!Q$5+$AU88*Assembly!Q$6+$AV88*Assembly!Q$7+$AW88*Assembly!Q$8+$AX88*Assembly!Q$9+$AY88*Assembly!Q$10+$AZ88*Assembly!Q$11+$BA88*Assembly!Q$12+$BB88*Assembly!Q$13+$BC88*Assembly!Q$14+$BD88*Assembly!Q$15+$BE88*Assembly!Q$16+$BF88*Assembly!Q$17+$BG88*Assembly!Q$18+$BH88*Assembly!Q$19+$BI88*Assembly!Q$20+$BJ88*Assembly!Q$21+$BK88*Assembly!Q$22+$BL88*Assembly!Q$23+$BM88*Assembly!Q$24</f>
        <v>#VALUE!</v>
      </c>
      <c r="CE88" s="164" t="e">
        <f>$AS88*Assembly!R$4+$AT88*Assembly!R$5+$AU88*Assembly!R$6+$AV88*Assembly!R$7+$AW88*Assembly!R$8+$AX88*Assembly!R$9+$AY88*Assembly!R$10+$AZ88*Assembly!R$11+$BA88*Assembly!R$12+$BB88*Assembly!R$13+$BC88*Assembly!R$14+$BD88*Assembly!R$15+$BE88*Assembly!R$16+$BF88*Assembly!R$17+$BG88*Assembly!R$18+$BH88*Assembly!R$19+$BI88*Assembly!R$20+$BJ88*Assembly!R$21+$BK88*Assembly!R$22+$BL88*Assembly!R$23+$BM88*Assembly!R$24</f>
        <v>#VALUE!</v>
      </c>
      <c r="CF88" s="156" t="e">
        <f>$AS88*Assembly!S$4+$AT88*Assembly!S$5+$AU88*Assembly!S$6+$AV88*Assembly!S$7+$AW88*Assembly!S$8+$AX88*Assembly!S$9+$AY88*Assembly!S$10+$AZ88*Assembly!S$11+$BA88*Assembly!S$12+$BB88*Assembly!S$13+$BC88*Assembly!S$14+$BD88*Assembly!S$15+$BE88*Assembly!S$16+$BF88*Assembly!S$17+$BG88*Assembly!S$18+$BH88*Assembly!S$19+$BI88*Assembly!S$20+$BJ88*Assembly!S$21+$BK88*Assembly!S$22+$BL88*Assembly!S$23+$BM88*Assembly!S$24</f>
        <v>#VALUE!</v>
      </c>
      <c r="CG88" s="156" t="e">
        <f>$AS88*Assembly!T$4+$AT88*Assembly!T$5+$AU88*Assembly!T$6+$AV88*Assembly!T$7+$AW88*Assembly!T$8+$AX88*Assembly!T$9+$AY88*Assembly!T$10+$AZ88*Assembly!T$11+$BA88*Assembly!T$12+$BB88*Assembly!T$13+$BC88*Assembly!T$14+$BD88*Assembly!T$15+$BE88*Assembly!T$16+$BF88*Assembly!T$17+$BG88*Assembly!T$18+$BH88*Assembly!T$19+$BI88*Assembly!T$20+$BJ88*Assembly!T$21+$BK88*Assembly!T$22+$BL88*Assembly!T$23+$BM88*Assembly!T$24</f>
        <v>#VALUE!</v>
      </c>
      <c r="CH88" s="156" t="e">
        <f>$AS88*Assembly!U$4+$AT88*Assembly!U$5+$AU88*Assembly!U$6+$AV88*Assembly!U$7+$AW88*Assembly!U$8+$AX88*Assembly!U$9+$AY88*Assembly!U$10+$AZ88*Assembly!U$11+$BA88*Assembly!U$12+$BB88*Assembly!U$13+$BC88*Assembly!U$14+$BD88*Assembly!U$15+$BE88*Assembly!U$16+$BF88*Assembly!U$17+$BG88*Assembly!U$18+$BH88*Assembly!U$19+$BI88*Assembly!U$20+$BJ88*Assembly!U$21+$BK88*Assembly!U$22+$BL88*Assembly!U$23+$BM88*Assembly!U$24</f>
        <v>#VALUE!</v>
      </c>
      <c r="CI88" s="164" t="e">
        <f>$AS88*Assembly!V$4+$AT88*Assembly!V$5+$AU88*Assembly!V$6+$AV88*Assembly!V$7+$AW88*Assembly!V$8+$AX88*Assembly!V$9+$AY88*Assembly!V$10+$AZ88*Assembly!V$11+$BA88*Assembly!V$12+$BB88*Assembly!V$13+$BC88*Assembly!V$14+$BD88*Assembly!V$15+$BE88*Assembly!V$16+$BF88*Assembly!V$17+$BG88*Assembly!V$18+$BH88*Assembly!V$19+$BI88*Assembly!V$20+$BJ88*Assembly!V$21+$BK88*Assembly!V$22+$BL88*Assembly!V$23+$BM88*Assembly!V$24</f>
        <v>#VALUE!</v>
      </c>
      <c r="CJ88" s="164" t="e">
        <f>BZ88*Refining!$F$3</f>
        <v>#VALUE!</v>
      </c>
      <c r="CK88" s="164" t="e">
        <f>CA88*Refining!$F$4</f>
        <v>#VALUE!</v>
      </c>
      <c r="CL88" s="164" t="e">
        <f>CB88*Refining!$F$5</f>
        <v>#VALUE!</v>
      </c>
      <c r="CM88" s="164" t="e">
        <f>CC88*Refining!$F$6</f>
        <v>#VALUE!</v>
      </c>
      <c r="CN88" s="164" t="e">
        <f>CD88*Refining!$F$7</f>
        <v>#VALUE!</v>
      </c>
      <c r="CO88" s="164" t="e">
        <f>CE88*Refining!$F$8</f>
        <v>#VALUE!</v>
      </c>
      <c r="CP88" s="164" t="e">
        <f>CF88*Refining!$F$9</f>
        <v>#VALUE!</v>
      </c>
      <c r="CQ88" s="164" t="e">
        <f>CG88*Refining!$F$10</f>
        <v>#VALUE!</v>
      </c>
      <c r="CR88" s="164" t="e">
        <f>CH88*Refining!$F$11</f>
        <v>#VALUE!</v>
      </c>
      <c r="CS88" s="164" t="e">
        <f>CI88*Refining!$F$12</f>
        <v>#VALUE!</v>
      </c>
      <c r="CT88" s="185" t="e">
        <f t="shared" ref="CT88:DM88" si="355">IF(BZ88 = 0, "", BZ88)</f>
        <v>#VALUE!</v>
      </c>
      <c r="CU88" s="189" t="e">
        <f t="shared" si="355"/>
        <v>#VALUE!</v>
      </c>
      <c r="CV88" s="189" t="e">
        <f t="shared" si="355"/>
        <v>#VALUE!</v>
      </c>
      <c r="CW88" s="186" t="e">
        <f t="shared" si="355"/>
        <v>#VALUE!</v>
      </c>
      <c r="CX88" s="186" t="e">
        <f t="shared" si="355"/>
        <v>#VALUE!</v>
      </c>
      <c r="CY88" s="186" t="e">
        <f t="shared" si="355"/>
        <v>#VALUE!</v>
      </c>
      <c r="CZ88" s="186" t="e">
        <f t="shared" si="355"/>
        <v>#VALUE!</v>
      </c>
      <c r="DA88" s="186" t="e">
        <f t="shared" si="355"/>
        <v>#VALUE!</v>
      </c>
      <c r="DB88" s="186" t="e">
        <f t="shared" si="355"/>
        <v>#VALUE!</v>
      </c>
      <c r="DC88" s="187" t="e">
        <f t="shared" si="355"/>
        <v>#VALUE!</v>
      </c>
      <c r="DD88" s="185" t="e">
        <f t="shared" si="355"/>
        <v>#VALUE!</v>
      </c>
      <c r="DE88" s="189" t="e">
        <f t="shared" si="355"/>
        <v>#VALUE!</v>
      </c>
      <c r="DF88" s="189" t="e">
        <f t="shared" si="355"/>
        <v>#VALUE!</v>
      </c>
      <c r="DG88" s="186" t="e">
        <f t="shared" si="355"/>
        <v>#VALUE!</v>
      </c>
      <c r="DH88" s="211" t="e">
        <f t="shared" si="355"/>
        <v>#VALUE!</v>
      </c>
      <c r="DI88" s="186" t="e">
        <f t="shared" si="355"/>
        <v>#VALUE!</v>
      </c>
      <c r="DJ88" s="186" t="e">
        <f t="shared" si="355"/>
        <v>#VALUE!</v>
      </c>
      <c r="DK88" s="186" t="e">
        <f t="shared" si="355"/>
        <v>#VALUE!</v>
      </c>
      <c r="DL88" s="186" t="e">
        <f t="shared" si="355"/>
        <v>#VALUE!</v>
      </c>
      <c r="DM88" s="187" t="e">
        <f t="shared" si="355"/>
        <v>#VALUE!</v>
      </c>
      <c r="DN88" s="185" t="e">
        <f t="shared" si="11"/>
        <v>#VALUE!</v>
      </c>
      <c r="DO88" s="189" t="e">
        <f t="shared" si="12"/>
        <v>#VALUE!</v>
      </c>
      <c r="DP88" s="120" t="e">
        <f t="shared" si="13"/>
        <v>#VALUE!</v>
      </c>
      <c r="DQ88" s="133" t="e">
        <f>CT88*'Ores &amp; Ingots'!$C$3+CU88*'Ores &amp; Ingots'!$C$4+CV88*'Ores &amp; Ingots'!$C$5+CW88*'Ores &amp; Ingots'!$C$6+CX88*'Ores &amp; Ingots'!$C$7+CY88*'Ores &amp; Ingots'!$C$8+CZ88*'Ores &amp; Ingots'!$C$9+DA88*'Ores &amp; Ingots'!$C$10+DB88*'Ores &amp; Ingots'!$C$11+DC88*'Ores &amp; Ingots'!$C$12</f>
        <v>#VALUE!</v>
      </c>
      <c r="DR88" s="133" t="e">
        <f>DD88*'Ores &amp; Ingots'!$B$3+DE88*'Ores &amp; Ingots'!$B$4+DF88*'Ores &amp; Ingots'!$B$5+DG88*'Ores &amp; Ingots'!$B$6+DH88*'Ores &amp; Ingots'!$B$7+DI88*'Ores &amp; Ingots'!$B$8+DJ88*'Ores &amp; Ingots'!$B$9+DK88*'Ores &amp; Ingots'!$B$10+DL88*'Ores &amp; Ingots'!$B$11+DM88*'Ores &amp; Ingots'!$B$12</f>
        <v>#VALUE!</v>
      </c>
      <c r="DS88" s="189" t="e">
        <f>CT88*Refining!$G$3+CU88*Refining!$G$4+CV88*Refining!$G$5+CW88*Refining!$G$6+CX88*Refining!$G$7+CY88*Refining!$G$8+CZ88*Refining!$G$9+DA88*Refining!$G$10+DB88*Refining!$G$11+DC88*Refining!$G$12</f>
        <v>#VALUE!</v>
      </c>
      <c r="DT88" s="189" t="e">
        <f t="shared" si="14"/>
        <v>#VALUE!</v>
      </c>
      <c r="DU88" s="192" t="e">
        <f t="shared" si="15"/>
        <v>#VALUE!</v>
      </c>
      <c r="DV88" s="185" t="e">
        <f t="shared" si="16"/>
        <v>#VALUE!</v>
      </c>
      <c r="DW88" s="194" t="e">
        <f t="shared" ref="DW88:DX88" si="356">DV88/60</f>
        <v>#VALUE!</v>
      </c>
      <c r="DX88" s="194" t="e">
        <f t="shared" si="356"/>
        <v>#VALUE!</v>
      </c>
      <c r="DY88" s="185" t="e">
        <f t="shared" si="18"/>
        <v>#VALUE!</v>
      </c>
      <c r="DZ88" s="194" t="e">
        <f t="shared" ref="DZ88:EA88" si="357">DY88/1000</f>
        <v>#VALUE!</v>
      </c>
      <c r="EA88" s="196" t="e">
        <f t="shared" si="357"/>
        <v>#VALUE!</v>
      </c>
      <c r="EB88" s="130" t="e">
        <f t="shared" si="20"/>
        <v>#VALUE!</v>
      </c>
      <c r="EC88" s="132" t="e">
        <f t="shared" si="21"/>
        <v>#VALUE!</v>
      </c>
      <c r="ED88" s="133" t="s">
        <v>28</v>
      </c>
    </row>
    <row r="89" spans="1:134" ht="12.75" x14ac:dyDescent="0.2">
      <c r="A89" s="864"/>
      <c r="B89" s="135" t="s">
        <v>312</v>
      </c>
      <c r="C89" s="137" t="s">
        <v>156</v>
      </c>
      <c r="D89" s="137">
        <v>1</v>
      </c>
      <c r="E89" s="137">
        <v>1</v>
      </c>
      <c r="F89" s="137">
        <v>1</v>
      </c>
      <c r="G89" s="139">
        <f t="shared" si="0"/>
        <v>15.625</v>
      </c>
      <c r="H89" s="140">
        <v>3</v>
      </c>
      <c r="I89" s="140">
        <v>3</v>
      </c>
      <c r="J89" s="140">
        <f>H89/Main!$D$9</f>
        <v>0.6</v>
      </c>
      <c r="K89" s="140">
        <f>I89/Main!$D$10</f>
        <v>1.5</v>
      </c>
      <c r="L89" s="140">
        <f t="shared" si="1"/>
        <v>2.5</v>
      </c>
      <c r="M89" s="140">
        <v>1</v>
      </c>
      <c r="N89" s="143"/>
      <c r="O89" s="143"/>
      <c r="P89" s="145"/>
      <c r="Q89" s="198"/>
      <c r="R89" s="146"/>
      <c r="S89" s="143"/>
      <c r="T89" s="146"/>
      <c r="U89" s="198"/>
      <c r="V89" s="143"/>
      <c r="W89" s="362" t="s">
        <v>220</v>
      </c>
      <c r="X89" s="133">
        <v>1</v>
      </c>
      <c r="Y89" s="133">
        <v>0</v>
      </c>
      <c r="Z89" s="133">
        <v>0</v>
      </c>
      <c r="AA89" s="133">
        <v>0</v>
      </c>
      <c r="AB89" s="167">
        <v>1</v>
      </c>
      <c r="AC89" s="133">
        <v>0</v>
      </c>
      <c r="AD89" s="133">
        <v>0</v>
      </c>
      <c r="AE89" s="133">
        <v>1</v>
      </c>
      <c r="AF89" s="133">
        <v>1</v>
      </c>
      <c r="AG89" s="133">
        <v>0</v>
      </c>
      <c r="AH89" s="133">
        <v>0</v>
      </c>
      <c r="AI89" s="133">
        <v>0</v>
      </c>
      <c r="AJ89" s="133">
        <v>0</v>
      </c>
      <c r="AK89" s="133">
        <v>0</v>
      </c>
      <c r="AL89" s="133">
        <v>0</v>
      </c>
      <c r="AM89" s="133">
        <v>0</v>
      </c>
      <c r="AN89" s="133">
        <v>0</v>
      </c>
      <c r="AO89" s="133">
        <v>0</v>
      </c>
      <c r="AP89" s="133">
        <v>0</v>
      </c>
      <c r="AQ89" s="133">
        <v>0</v>
      </c>
      <c r="AR89" s="133">
        <v>0</v>
      </c>
      <c r="AS89" s="174">
        <f t="shared" ref="AS89:BM89" si="358">IF(X89 = 0, "", X89)</f>
        <v>1</v>
      </c>
      <c r="AT89" s="137" t="str">
        <f t="shared" si="358"/>
        <v/>
      </c>
      <c r="AU89" s="137" t="str">
        <f t="shared" si="358"/>
        <v/>
      </c>
      <c r="AV89" s="137" t="str">
        <f t="shared" si="358"/>
        <v/>
      </c>
      <c r="AW89" s="167">
        <f t="shared" si="358"/>
        <v>1</v>
      </c>
      <c r="AX89" s="137" t="str">
        <f t="shared" si="358"/>
        <v/>
      </c>
      <c r="AY89" s="137" t="str">
        <f t="shared" si="358"/>
        <v/>
      </c>
      <c r="AZ89" s="133">
        <f t="shared" si="358"/>
        <v>1</v>
      </c>
      <c r="BA89" s="133">
        <f t="shared" si="358"/>
        <v>1</v>
      </c>
      <c r="BB89" s="137" t="str">
        <f t="shared" si="358"/>
        <v/>
      </c>
      <c r="BC89" s="137" t="str">
        <f t="shared" si="358"/>
        <v/>
      </c>
      <c r="BD89" s="137" t="str">
        <f t="shared" si="358"/>
        <v/>
      </c>
      <c r="BE89" s="137" t="str">
        <f t="shared" si="358"/>
        <v/>
      </c>
      <c r="BF89" s="137" t="str">
        <f t="shared" si="358"/>
        <v/>
      </c>
      <c r="BG89" s="137" t="str">
        <f t="shared" si="358"/>
        <v/>
      </c>
      <c r="BH89" s="137" t="str">
        <f t="shared" si="358"/>
        <v/>
      </c>
      <c r="BI89" s="137" t="str">
        <f t="shared" si="358"/>
        <v/>
      </c>
      <c r="BJ89" s="137" t="str">
        <f t="shared" si="358"/>
        <v/>
      </c>
      <c r="BK89" s="137" t="str">
        <f t="shared" si="358"/>
        <v/>
      </c>
      <c r="BL89" s="137" t="str">
        <f t="shared" si="358"/>
        <v/>
      </c>
      <c r="BM89" s="169" t="str">
        <f t="shared" si="358"/>
        <v/>
      </c>
      <c r="BN89" s="174" t="e">
        <f>$AS89*Assembly!Z$4+$AT89*Assembly!Z$5+$AU89*Assembly!Z$6+$AV89*Assembly!Z$7+$AW89*Assembly!Z$8+$AX89*Assembly!Z$9+$AY89*Assembly!Z$10+$AZ89*Assembly!Z$11+$BA89*Assembly!Z$12+$BB89*Assembly!Z$13+$BC89*Assembly!Z$14+$BD89*Assembly!Z$15+$BE89*Assembly!Z$16+$BF89*Assembly!Z$17+$BG89*Assembly!Z$18+$BH89*Assembly!Z$19+$BI89*Assembly!Z$20+$BJ89*Assembly!Z$21+$BK89*Assembly!Z$22+$BL89*Assembly!Z$23+$BM89*Assembly!Z$24</f>
        <v>#VALUE!</v>
      </c>
      <c r="BO89" s="133" t="e">
        <f t="shared" si="3"/>
        <v>#VALUE!</v>
      </c>
      <c r="BP89" s="133"/>
      <c r="BQ89" s="133" t="e">
        <f>$AS89*Assembly!AD$4+$AT89*Assembly!AD$5+$AU89*Assembly!AD$6+$AV89*Assembly!AD$7+$AW89*Assembly!AD$8+$AX89*Assembly!AD$9+$AY89*Assembly!AD$10+$AZ89*Assembly!AD$11+$BA89*Assembly!AD$12+$BB89*Assembly!AD$13+$BC89*Assembly!AD$14+$BD89*Assembly!AD$15+$BE89*Assembly!AD$16+$BF89*Assembly!AD$17+$BG89*Assembly!AD$18+$BH89*Assembly!AD$19+$BI89*Assembly!AD$20+$BJ89*Assembly!AD$21+$BK89*Assembly!AD$22+$BL89*Assembly!AD$23+$BM89*Assembly!AD$24</f>
        <v>#VALUE!</v>
      </c>
      <c r="BR89" s="177" t="e">
        <f t="shared" si="4"/>
        <v>#VALUE!</v>
      </c>
      <c r="BS89" s="178" t="e">
        <f t="shared" si="5"/>
        <v>#VALUE!</v>
      </c>
      <c r="BT89" s="179" t="e">
        <f t="shared" si="6"/>
        <v>#VALUE!</v>
      </c>
      <c r="BU89" s="178" t="e">
        <f t="shared" si="7"/>
        <v>#VALUE!</v>
      </c>
      <c r="BV89" s="133" t="e">
        <f>$AS89*Assembly!Y$4+$AT89*Assembly!Y$5+$AU89*Assembly!Y$6+$AV89*Assembly!Y$7+$AW89*Assembly!Y$8+$AX89*Assembly!Y$9+$AY89*Assembly!Y$10+$AZ89*Assembly!Y$11+$BA89*Assembly!Y$12+$BB89*Assembly!Y$13+$BC89*Assembly!Y$14+$BD89*Assembly!Y$15+$BE89*Assembly!Y$16+$BF89*Assembly!Y$17+$BG89*Assembly!Y$18+$BH89*Assembly!Y$19+$BI89*Assembly!Y$20+$BJ89*Assembly!Y$21+$BK89*Assembly!Y$22+$BL89*Assembly!Y$23+$BM89*Assembly!Y$24</f>
        <v>#VALUE!</v>
      </c>
      <c r="BW89" s="133" t="e">
        <f t="shared" si="8"/>
        <v>#VALUE!</v>
      </c>
      <c r="BX89" s="130" t="e">
        <f t="shared" si="9"/>
        <v>#VALUE!</v>
      </c>
      <c r="BY89" s="183" t="e">
        <f>$AS89*Assembly!AC$4+$AT89*Assembly!AC$5+$AU89*Assembly!AC$6+$AV89*Assembly!AC$7+$AW89*Assembly!AC$8+$AX89*Assembly!AC$9+$AY89*Assembly!AC$10+$AZ89*Assembly!AC$11+$BA89*Assembly!AC$12+$BB89*Assembly!AC$13+$BC89*Assembly!AC$14+$BD89*Assembly!AC$15+$BE89*Assembly!AC$16+$BF89*Assembly!AC$17+$BG89*Assembly!AC$18+$BH89*Assembly!AC$19+$BI89*Assembly!AC$20+$BJ89*Assembly!AC$21+$BK89*Assembly!AC$22+$BL89*Assembly!AC$23+$BM89*Assembly!AC$24</f>
        <v>#VALUE!</v>
      </c>
      <c r="BZ89" s="145" t="e">
        <f>$AS89*Assembly!M$4+$AT89*Assembly!M$5+$AU89*Assembly!M$6+$AV89*Assembly!M$7+$AW89*Assembly!M$8+$AX89*Assembly!M$9+$AY89*Assembly!M$10+$AZ89*Assembly!M$11+$BA89*Assembly!M$12+$BB89*Assembly!M$13+$BC89*Assembly!M$14+$BD89*Assembly!M$15+$BE89*Assembly!M$16+$BF89*Assembly!M$17+$BG89*Assembly!M$18+$BH89*Assembly!M$19+$BI89*Assembly!M$20+$BJ89*Assembly!M$21+$BK89*Assembly!M$22+$BL89*Assembly!M$23+$BM89*Assembly!M$24</f>
        <v>#VALUE!</v>
      </c>
      <c r="CA89" s="145" t="e">
        <f>$AS89*Assembly!N$4+$AT89*Assembly!N$5+$AU89*Assembly!N$6+$AV89*Assembly!N$7+$AW89*Assembly!N$8+$AX89*Assembly!N$9+$AY89*Assembly!N$10+$AZ89*Assembly!N$11+$BA89*Assembly!N$12+$BB89*Assembly!N$13+$BC89*Assembly!N$14+$BD89*Assembly!N$15+$BE89*Assembly!N$16+$BF89*Assembly!N$17+$BG89*Assembly!N$18+$BH89*Assembly!N$19+$BI89*Assembly!N$20+$BJ89*Assembly!N$21+$BK89*Assembly!N$22+$BL89*Assembly!N$23+$BM89*Assembly!N$24</f>
        <v>#VALUE!</v>
      </c>
      <c r="CB89" s="145" t="e">
        <f>$AS89*Assembly!O$4+$AT89*Assembly!O$5+$AU89*Assembly!O$6+$AV89*Assembly!O$7+$AW89*Assembly!O$8+$AX89*Assembly!O$9+$AY89*Assembly!O$10+$AZ89*Assembly!O$11+$BA89*Assembly!O$12+$BB89*Assembly!O$13+$BC89*Assembly!O$14+$BD89*Assembly!O$15+$BE89*Assembly!O$16+$BF89*Assembly!O$17+$BG89*Assembly!O$18+$BH89*Assembly!O$19+$BI89*Assembly!O$20+$BJ89*Assembly!O$21+$BK89*Assembly!O$22+$BL89*Assembly!O$23+$BM89*Assembly!O$24</f>
        <v>#VALUE!</v>
      </c>
      <c r="CC89" s="140" t="e">
        <f>$AS89*Assembly!P$4+$AT89*Assembly!P$5+$AU89*Assembly!P$6+$AV89*Assembly!P$7+$AW89*Assembly!P$8+$AX89*Assembly!P$9+$AY89*Assembly!P$10+$AZ89*Assembly!P$11+$BA89*Assembly!P$12+$BB89*Assembly!P$13+$BC89*Assembly!P$14+$BD89*Assembly!P$15+$BE89*Assembly!P$16+$BF89*Assembly!P$17+$BG89*Assembly!P$18+$BH89*Assembly!P$19+$BI89*Assembly!P$20+$BJ89*Assembly!P$21+$BK89*Assembly!P$22+$BL89*Assembly!P$23+$BM89*Assembly!P$24</f>
        <v>#VALUE!</v>
      </c>
      <c r="CD89" s="140" t="e">
        <f>$AS89*Assembly!Q$4+$AT89*Assembly!Q$5+$AU89*Assembly!Q$6+$AV89*Assembly!Q$7+$AW89*Assembly!Q$8+$AX89*Assembly!Q$9+$AY89*Assembly!Q$10+$AZ89*Assembly!Q$11+$BA89*Assembly!Q$12+$BB89*Assembly!Q$13+$BC89*Assembly!Q$14+$BD89*Assembly!Q$15+$BE89*Assembly!Q$16+$BF89*Assembly!Q$17+$BG89*Assembly!Q$18+$BH89*Assembly!Q$19+$BI89*Assembly!Q$20+$BJ89*Assembly!Q$21+$BK89*Assembly!Q$22+$BL89*Assembly!Q$23+$BM89*Assembly!Q$24</f>
        <v>#VALUE!</v>
      </c>
      <c r="CE89" s="145" t="e">
        <f>$AS89*Assembly!R$4+$AT89*Assembly!R$5+$AU89*Assembly!R$6+$AV89*Assembly!R$7+$AW89*Assembly!R$8+$AX89*Assembly!R$9+$AY89*Assembly!R$10+$AZ89*Assembly!R$11+$BA89*Assembly!R$12+$BB89*Assembly!R$13+$BC89*Assembly!R$14+$BD89*Assembly!R$15+$BE89*Assembly!R$16+$BF89*Assembly!R$17+$BG89*Assembly!R$18+$BH89*Assembly!R$19+$BI89*Assembly!R$20+$BJ89*Assembly!R$21+$BK89*Assembly!R$22+$BL89*Assembly!R$23+$BM89*Assembly!R$24</f>
        <v>#VALUE!</v>
      </c>
      <c r="CF89" s="140" t="e">
        <f>$AS89*Assembly!S$4+$AT89*Assembly!S$5+$AU89*Assembly!S$6+$AV89*Assembly!S$7+$AW89*Assembly!S$8+$AX89*Assembly!S$9+$AY89*Assembly!S$10+$AZ89*Assembly!S$11+$BA89*Assembly!S$12+$BB89*Assembly!S$13+$BC89*Assembly!S$14+$BD89*Assembly!S$15+$BE89*Assembly!S$16+$BF89*Assembly!S$17+$BG89*Assembly!S$18+$BH89*Assembly!S$19+$BI89*Assembly!S$20+$BJ89*Assembly!S$21+$BK89*Assembly!S$22+$BL89*Assembly!S$23+$BM89*Assembly!S$24</f>
        <v>#VALUE!</v>
      </c>
      <c r="CG89" s="140" t="e">
        <f>$AS89*Assembly!T$4+$AT89*Assembly!T$5+$AU89*Assembly!T$6+$AV89*Assembly!T$7+$AW89*Assembly!T$8+$AX89*Assembly!T$9+$AY89*Assembly!T$10+$AZ89*Assembly!T$11+$BA89*Assembly!T$12+$BB89*Assembly!T$13+$BC89*Assembly!T$14+$BD89*Assembly!T$15+$BE89*Assembly!T$16+$BF89*Assembly!T$17+$BG89*Assembly!T$18+$BH89*Assembly!T$19+$BI89*Assembly!T$20+$BJ89*Assembly!T$21+$BK89*Assembly!T$22+$BL89*Assembly!T$23+$BM89*Assembly!T$24</f>
        <v>#VALUE!</v>
      </c>
      <c r="CH89" s="140" t="e">
        <f>$AS89*Assembly!U$4+$AT89*Assembly!U$5+$AU89*Assembly!U$6+$AV89*Assembly!U$7+$AW89*Assembly!U$8+$AX89*Assembly!U$9+$AY89*Assembly!U$10+$AZ89*Assembly!U$11+$BA89*Assembly!U$12+$BB89*Assembly!U$13+$BC89*Assembly!U$14+$BD89*Assembly!U$15+$BE89*Assembly!U$16+$BF89*Assembly!U$17+$BG89*Assembly!U$18+$BH89*Assembly!U$19+$BI89*Assembly!U$20+$BJ89*Assembly!U$21+$BK89*Assembly!U$22+$BL89*Assembly!U$23+$BM89*Assembly!U$24</f>
        <v>#VALUE!</v>
      </c>
      <c r="CI89" s="145" t="e">
        <f>$AS89*Assembly!V$4+$AT89*Assembly!V$5+$AU89*Assembly!V$6+$AV89*Assembly!V$7+$AW89*Assembly!V$8+$AX89*Assembly!V$9+$AY89*Assembly!V$10+$AZ89*Assembly!V$11+$BA89*Assembly!V$12+$BB89*Assembly!V$13+$BC89*Assembly!V$14+$BD89*Assembly!V$15+$BE89*Assembly!V$16+$BF89*Assembly!V$17+$BG89*Assembly!V$18+$BH89*Assembly!V$19+$BI89*Assembly!V$20+$BJ89*Assembly!V$21+$BK89*Assembly!V$22+$BL89*Assembly!V$23+$BM89*Assembly!V$24</f>
        <v>#VALUE!</v>
      </c>
      <c r="CJ89" s="145" t="e">
        <f>BZ89*Refining!$F$3</f>
        <v>#VALUE!</v>
      </c>
      <c r="CK89" s="145" t="e">
        <f>CA89*Refining!$F$4</f>
        <v>#VALUE!</v>
      </c>
      <c r="CL89" s="145" t="e">
        <f>CB89*Refining!$F$5</f>
        <v>#VALUE!</v>
      </c>
      <c r="CM89" s="145" t="e">
        <f>CC89*Refining!$F$6</f>
        <v>#VALUE!</v>
      </c>
      <c r="CN89" s="145" t="e">
        <f>CD89*Refining!$F$7</f>
        <v>#VALUE!</v>
      </c>
      <c r="CO89" s="145" t="e">
        <f>CE89*Refining!$F$8</f>
        <v>#VALUE!</v>
      </c>
      <c r="CP89" s="145" t="e">
        <f>CF89*Refining!$F$9</f>
        <v>#VALUE!</v>
      </c>
      <c r="CQ89" s="145" t="e">
        <f>CG89*Refining!$F$10</f>
        <v>#VALUE!</v>
      </c>
      <c r="CR89" s="145" t="e">
        <f>CH89*Refining!$F$11</f>
        <v>#VALUE!</v>
      </c>
      <c r="CS89" s="145" t="e">
        <f>CI89*Refining!$F$12</f>
        <v>#VALUE!</v>
      </c>
      <c r="CT89" s="185" t="e">
        <f t="shared" ref="CT89:DM89" si="359">IF(BZ89 = 0, "", BZ89)</f>
        <v>#VALUE!</v>
      </c>
      <c r="CU89" s="186" t="e">
        <f t="shared" si="359"/>
        <v>#VALUE!</v>
      </c>
      <c r="CV89" s="186" t="e">
        <f t="shared" si="359"/>
        <v>#VALUE!</v>
      </c>
      <c r="CW89" s="186" t="e">
        <f t="shared" si="359"/>
        <v>#VALUE!</v>
      </c>
      <c r="CX89" s="186" t="e">
        <f t="shared" si="359"/>
        <v>#VALUE!</v>
      </c>
      <c r="CY89" s="186" t="e">
        <f t="shared" si="359"/>
        <v>#VALUE!</v>
      </c>
      <c r="CZ89" s="186" t="e">
        <f t="shared" si="359"/>
        <v>#VALUE!</v>
      </c>
      <c r="DA89" s="186" t="e">
        <f t="shared" si="359"/>
        <v>#VALUE!</v>
      </c>
      <c r="DB89" s="186" t="e">
        <f t="shared" si="359"/>
        <v>#VALUE!</v>
      </c>
      <c r="DC89" s="187" t="e">
        <f t="shared" si="359"/>
        <v>#VALUE!</v>
      </c>
      <c r="DD89" s="185" t="e">
        <f t="shared" si="359"/>
        <v>#VALUE!</v>
      </c>
      <c r="DE89" s="186" t="e">
        <f t="shared" si="359"/>
        <v>#VALUE!</v>
      </c>
      <c r="DF89" s="186" t="e">
        <f t="shared" si="359"/>
        <v>#VALUE!</v>
      </c>
      <c r="DG89" s="186" t="e">
        <f t="shared" si="359"/>
        <v>#VALUE!</v>
      </c>
      <c r="DH89" s="188" t="e">
        <f t="shared" si="359"/>
        <v>#VALUE!</v>
      </c>
      <c r="DI89" s="186" t="e">
        <f t="shared" si="359"/>
        <v>#VALUE!</v>
      </c>
      <c r="DJ89" s="186" t="e">
        <f t="shared" si="359"/>
        <v>#VALUE!</v>
      </c>
      <c r="DK89" s="186" t="e">
        <f t="shared" si="359"/>
        <v>#VALUE!</v>
      </c>
      <c r="DL89" s="186" t="e">
        <f t="shared" si="359"/>
        <v>#VALUE!</v>
      </c>
      <c r="DM89" s="187" t="e">
        <f t="shared" si="359"/>
        <v>#VALUE!</v>
      </c>
      <c r="DN89" s="185" t="e">
        <f t="shared" si="11"/>
        <v>#VALUE!</v>
      </c>
      <c r="DO89" s="189" t="e">
        <f t="shared" si="12"/>
        <v>#VALUE!</v>
      </c>
      <c r="DP89" s="120" t="e">
        <f t="shared" si="13"/>
        <v>#VALUE!</v>
      </c>
      <c r="DQ89" s="133" t="e">
        <f>CT89*'Ores &amp; Ingots'!$C$3+CU89*'Ores &amp; Ingots'!$C$4+CV89*'Ores &amp; Ingots'!$C$5+CW89*'Ores &amp; Ingots'!$C$6+CX89*'Ores &amp; Ingots'!$C$7+CY89*'Ores &amp; Ingots'!$C$8+CZ89*'Ores &amp; Ingots'!$C$9+DA89*'Ores &amp; Ingots'!$C$10+DB89*'Ores &amp; Ingots'!$C$11+DC89*'Ores &amp; Ingots'!$C$12</f>
        <v>#VALUE!</v>
      </c>
      <c r="DR89" s="133" t="e">
        <f>DD89*'Ores &amp; Ingots'!$B$3+DE89*'Ores &amp; Ingots'!$B$4+DF89*'Ores &amp; Ingots'!$B$5+DG89*'Ores &amp; Ingots'!$B$6+DH89*'Ores &amp; Ingots'!$B$7+DI89*'Ores &amp; Ingots'!$B$8+DJ89*'Ores &amp; Ingots'!$B$9+DK89*'Ores &amp; Ingots'!$B$10+DL89*'Ores &amp; Ingots'!$B$11+DM89*'Ores &amp; Ingots'!$B$12</f>
        <v>#VALUE!</v>
      </c>
      <c r="DS89" s="189" t="e">
        <f>CT89*Refining!$G$3+CU89*Refining!$G$4+CV89*Refining!$G$5+CW89*Refining!$G$6+CX89*Refining!$G$7+CY89*Refining!$G$8+CZ89*Refining!$G$9+DA89*Refining!$G$10+DB89*Refining!$G$11+DC89*Refining!$G$12</f>
        <v>#VALUE!</v>
      </c>
      <c r="DT89" s="189" t="e">
        <f t="shared" si="14"/>
        <v>#VALUE!</v>
      </c>
      <c r="DU89" s="192" t="e">
        <f t="shared" si="15"/>
        <v>#VALUE!</v>
      </c>
      <c r="DV89" s="185" t="e">
        <f t="shared" si="16"/>
        <v>#VALUE!</v>
      </c>
      <c r="DW89" s="194" t="e">
        <f t="shared" ref="DW89:DX89" si="360">DV89/60</f>
        <v>#VALUE!</v>
      </c>
      <c r="DX89" s="194" t="e">
        <f t="shared" si="360"/>
        <v>#VALUE!</v>
      </c>
      <c r="DY89" s="185" t="e">
        <f t="shared" si="18"/>
        <v>#VALUE!</v>
      </c>
      <c r="DZ89" s="194" t="e">
        <f t="shared" ref="DZ89:EA89" si="361">DY89/1000</f>
        <v>#VALUE!</v>
      </c>
      <c r="EA89" s="196" t="e">
        <f t="shared" si="361"/>
        <v>#VALUE!</v>
      </c>
      <c r="EB89" s="130" t="e">
        <f t="shared" si="20"/>
        <v>#VALUE!</v>
      </c>
      <c r="EC89" s="132" t="e">
        <f t="shared" si="21"/>
        <v>#VALUE!</v>
      </c>
      <c r="ED89" s="133">
        <v>284</v>
      </c>
    </row>
    <row r="90" spans="1:134" ht="12.75" x14ac:dyDescent="0.2">
      <c r="A90" s="865"/>
      <c r="B90" s="297" t="s">
        <v>312</v>
      </c>
      <c r="C90" s="216" t="s">
        <v>155</v>
      </c>
      <c r="D90" s="216">
        <v>1</v>
      </c>
      <c r="E90" s="216">
        <v>1</v>
      </c>
      <c r="F90" s="216">
        <v>1</v>
      </c>
      <c r="G90" s="217">
        <f t="shared" si="0"/>
        <v>0.125</v>
      </c>
      <c r="H90" s="218">
        <v>3</v>
      </c>
      <c r="I90" s="218">
        <v>3</v>
      </c>
      <c r="J90" s="218">
        <f>H90/Main!$D$9</f>
        <v>0.6</v>
      </c>
      <c r="K90" s="218">
        <f>I90/Main!$D$10</f>
        <v>1.5</v>
      </c>
      <c r="L90" s="218">
        <f t="shared" si="1"/>
        <v>2.5</v>
      </c>
      <c r="M90" s="218">
        <v>1</v>
      </c>
      <c r="N90" s="220"/>
      <c r="O90" s="220"/>
      <c r="P90" s="219"/>
      <c r="Q90" s="221"/>
      <c r="R90" s="23"/>
      <c r="S90" s="220"/>
      <c r="T90" s="23"/>
      <c r="U90" s="221"/>
      <c r="V90" s="220"/>
      <c r="W90" s="380"/>
      <c r="X90" s="226">
        <v>1</v>
      </c>
      <c r="Y90" s="226">
        <v>0</v>
      </c>
      <c r="Z90" s="226">
        <v>0</v>
      </c>
      <c r="AA90" s="226">
        <v>0</v>
      </c>
      <c r="AB90" s="227">
        <v>1</v>
      </c>
      <c r="AC90" s="226">
        <v>0</v>
      </c>
      <c r="AD90" s="226">
        <v>0</v>
      </c>
      <c r="AE90" s="226">
        <v>1</v>
      </c>
      <c r="AF90" s="226">
        <v>1</v>
      </c>
      <c r="AG90" s="226">
        <v>0</v>
      </c>
      <c r="AH90" s="226">
        <v>0</v>
      </c>
      <c r="AI90" s="226">
        <v>0</v>
      </c>
      <c r="AJ90" s="226">
        <v>0</v>
      </c>
      <c r="AK90" s="226">
        <v>0</v>
      </c>
      <c r="AL90" s="226">
        <v>0</v>
      </c>
      <c r="AM90" s="226">
        <v>0</v>
      </c>
      <c r="AN90" s="226">
        <v>0</v>
      </c>
      <c r="AO90" s="226">
        <v>0</v>
      </c>
      <c r="AP90" s="226">
        <v>0</v>
      </c>
      <c r="AQ90" s="226">
        <v>0</v>
      </c>
      <c r="AR90" s="226">
        <v>0</v>
      </c>
      <c r="AS90" s="225">
        <f t="shared" ref="AS90:BM90" si="362">IF(X90 = 0, "", X90)</f>
        <v>1</v>
      </c>
      <c r="AT90" s="216" t="str">
        <f t="shared" si="362"/>
        <v/>
      </c>
      <c r="AU90" s="216" t="str">
        <f t="shared" si="362"/>
        <v/>
      </c>
      <c r="AV90" s="216" t="str">
        <f t="shared" si="362"/>
        <v/>
      </c>
      <c r="AW90" s="227">
        <f t="shared" si="362"/>
        <v>1</v>
      </c>
      <c r="AX90" s="216" t="str">
        <f t="shared" si="362"/>
        <v/>
      </c>
      <c r="AY90" s="216" t="str">
        <f t="shared" si="362"/>
        <v/>
      </c>
      <c r="AZ90" s="226">
        <f t="shared" si="362"/>
        <v>1</v>
      </c>
      <c r="BA90" s="226">
        <f t="shared" si="362"/>
        <v>1</v>
      </c>
      <c r="BB90" s="216" t="str">
        <f t="shared" si="362"/>
        <v/>
      </c>
      <c r="BC90" s="216" t="str">
        <f t="shared" si="362"/>
        <v/>
      </c>
      <c r="BD90" s="216" t="str">
        <f t="shared" si="362"/>
        <v/>
      </c>
      <c r="BE90" s="216" t="str">
        <f t="shared" si="362"/>
        <v/>
      </c>
      <c r="BF90" s="216" t="str">
        <f t="shared" si="362"/>
        <v/>
      </c>
      <c r="BG90" s="216" t="str">
        <f t="shared" si="362"/>
        <v/>
      </c>
      <c r="BH90" s="216" t="str">
        <f t="shared" si="362"/>
        <v/>
      </c>
      <c r="BI90" s="216" t="str">
        <f t="shared" si="362"/>
        <v/>
      </c>
      <c r="BJ90" s="216" t="str">
        <f t="shared" si="362"/>
        <v/>
      </c>
      <c r="BK90" s="216" t="str">
        <f t="shared" si="362"/>
        <v/>
      </c>
      <c r="BL90" s="216" t="str">
        <f t="shared" si="362"/>
        <v/>
      </c>
      <c r="BM90" s="231" t="str">
        <f t="shared" si="362"/>
        <v/>
      </c>
      <c r="BN90" s="225" t="e">
        <f>$AS90*Assembly!Z$4+$AT90*Assembly!Z$5+$AU90*Assembly!Z$6+$AV90*Assembly!Z$7+$AW90*Assembly!Z$8+$AX90*Assembly!Z$9+$AY90*Assembly!Z$10+$AZ90*Assembly!Z$11+$BA90*Assembly!Z$12+$BB90*Assembly!Z$13+$BC90*Assembly!Z$14+$BD90*Assembly!Z$15+$BE90*Assembly!Z$16+$BF90*Assembly!Z$17+$BG90*Assembly!Z$18+$BH90*Assembly!Z$19+$BI90*Assembly!Z$20+$BJ90*Assembly!Z$21+$BK90*Assembly!Z$22+$BL90*Assembly!Z$23+$BM90*Assembly!Z$24</f>
        <v>#VALUE!</v>
      </c>
      <c r="BO90" s="226" t="e">
        <f t="shared" si="3"/>
        <v>#VALUE!</v>
      </c>
      <c r="BP90" s="226"/>
      <c r="BQ90" s="226" t="e">
        <f>$AS90*Assembly!AD$4+$AT90*Assembly!AD$5+$AU90*Assembly!AD$6+$AV90*Assembly!AD$7+$AW90*Assembly!AD$8+$AX90*Assembly!AD$9+$AY90*Assembly!AD$10+$AZ90*Assembly!AD$11+$BA90*Assembly!AD$12+$BB90*Assembly!AD$13+$BC90*Assembly!AD$14+$BD90*Assembly!AD$15+$BE90*Assembly!AD$16+$BF90*Assembly!AD$17+$BG90*Assembly!AD$18+$BH90*Assembly!AD$19+$BI90*Assembly!AD$20+$BJ90*Assembly!AD$21+$BK90*Assembly!AD$22+$BL90*Assembly!AD$23+$BM90*Assembly!AD$24</f>
        <v>#VALUE!</v>
      </c>
      <c r="BR90" s="236" t="e">
        <f t="shared" si="4"/>
        <v>#VALUE!</v>
      </c>
      <c r="BS90" s="237" t="e">
        <f t="shared" si="5"/>
        <v>#VALUE!</v>
      </c>
      <c r="BT90" s="238" t="e">
        <f t="shared" si="6"/>
        <v>#VALUE!</v>
      </c>
      <c r="BU90" s="237" t="e">
        <f t="shared" si="7"/>
        <v>#VALUE!</v>
      </c>
      <c r="BV90" s="226" t="e">
        <f>$AS90*Assembly!Y$4+$AT90*Assembly!Y$5+$AU90*Assembly!Y$6+$AV90*Assembly!Y$7+$AW90*Assembly!Y$8+$AX90*Assembly!Y$9+$AY90*Assembly!Y$10+$AZ90*Assembly!Y$11+$BA90*Assembly!Y$12+$BB90*Assembly!Y$13+$BC90*Assembly!Y$14+$BD90*Assembly!Y$15+$BE90*Assembly!Y$16+$BF90*Assembly!Y$17+$BG90*Assembly!Y$18+$BH90*Assembly!Y$19+$BI90*Assembly!Y$20+$BJ90*Assembly!Y$21+$BK90*Assembly!Y$22+$BL90*Assembly!Y$23+$BM90*Assembly!Y$24</f>
        <v>#VALUE!</v>
      </c>
      <c r="BW90" s="226" t="e">
        <f t="shared" si="8"/>
        <v>#VALUE!</v>
      </c>
      <c r="BX90" s="239" t="e">
        <f t="shared" si="9"/>
        <v>#VALUE!</v>
      </c>
      <c r="BY90" s="240" t="e">
        <f>$AS90*Assembly!AC$4+$AT90*Assembly!AC$5+$AU90*Assembly!AC$6+$AV90*Assembly!AC$7+$AW90*Assembly!AC$8+$AX90*Assembly!AC$9+$AY90*Assembly!AC$10+$AZ90*Assembly!AC$11+$BA90*Assembly!AC$12+$BB90*Assembly!AC$13+$BC90*Assembly!AC$14+$BD90*Assembly!AC$15+$BE90*Assembly!AC$16+$BF90*Assembly!AC$17+$BG90*Assembly!AC$18+$BH90*Assembly!AC$19+$BI90*Assembly!AC$20+$BJ90*Assembly!AC$21+$BK90*Assembly!AC$22+$BL90*Assembly!AC$23+$BM90*Assembly!AC$24</f>
        <v>#VALUE!</v>
      </c>
      <c r="BZ90" s="219" t="e">
        <f>$AS90*Assembly!M$4+$AT90*Assembly!M$5+$AU90*Assembly!M$6+$AV90*Assembly!M$7+$AW90*Assembly!M$8+$AX90*Assembly!M$9+$AY90*Assembly!M$10+$AZ90*Assembly!M$11+$BA90*Assembly!M$12+$BB90*Assembly!M$13+$BC90*Assembly!M$14+$BD90*Assembly!M$15+$BE90*Assembly!M$16+$BF90*Assembly!M$17+$BG90*Assembly!M$18+$BH90*Assembly!M$19+$BI90*Assembly!M$20+$BJ90*Assembly!M$21+$BK90*Assembly!M$22+$BL90*Assembly!M$23+$BM90*Assembly!M$24</f>
        <v>#VALUE!</v>
      </c>
      <c r="CA90" s="219" t="e">
        <f>$AS90*Assembly!N$4+$AT90*Assembly!N$5+$AU90*Assembly!N$6+$AV90*Assembly!N$7+$AW90*Assembly!N$8+$AX90*Assembly!N$9+$AY90*Assembly!N$10+$AZ90*Assembly!N$11+$BA90*Assembly!N$12+$BB90*Assembly!N$13+$BC90*Assembly!N$14+$BD90*Assembly!N$15+$BE90*Assembly!N$16+$BF90*Assembly!N$17+$BG90*Assembly!N$18+$BH90*Assembly!N$19+$BI90*Assembly!N$20+$BJ90*Assembly!N$21+$BK90*Assembly!N$22+$BL90*Assembly!N$23+$BM90*Assembly!N$24</f>
        <v>#VALUE!</v>
      </c>
      <c r="CB90" s="219" t="e">
        <f>$AS90*Assembly!O$4+$AT90*Assembly!O$5+$AU90*Assembly!O$6+$AV90*Assembly!O$7+$AW90*Assembly!O$8+$AX90*Assembly!O$9+$AY90*Assembly!O$10+$AZ90*Assembly!O$11+$BA90*Assembly!O$12+$BB90*Assembly!O$13+$BC90*Assembly!O$14+$BD90*Assembly!O$15+$BE90*Assembly!O$16+$BF90*Assembly!O$17+$BG90*Assembly!O$18+$BH90*Assembly!O$19+$BI90*Assembly!O$20+$BJ90*Assembly!O$21+$BK90*Assembly!O$22+$BL90*Assembly!O$23+$BM90*Assembly!O$24</f>
        <v>#VALUE!</v>
      </c>
      <c r="CC90" s="218" t="e">
        <f>$AS90*Assembly!P$4+$AT90*Assembly!P$5+$AU90*Assembly!P$6+$AV90*Assembly!P$7+$AW90*Assembly!P$8+$AX90*Assembly!P$9+$AY90*Assembly!P$10+$AZ90*Assembly!P$11+$BA90*Assembly!P$12+$BB90*Assembly!P$13+$BC90*Assembly!P$14+$BD90*Assembly!P$15+$BE90*Assembly!P$16+$BF90*Assembly!P$17+$BG90*Assembly!P$18+$BH90*Assembly!P$19+$BI90*Assembly!P$20+$BJ90*Assembly!P$21+$BK90*Assembly!P$22+$BL90*Assembly!P$23+$BM90*Assembly!P$24</f>
        <v>#VALUE!</v>
      </c>
      <c r="CD90" s="218" t="e">
        <f>$AS90*Assembly!Q$4+$AT90*Assembly!Q$5+$AU90*Assembly!Q$6+$AV90*Assembly!Q$7+$AW90*Assembly!Q$8+$AX90*Assembly!Q$9+$AY90*Assembly!Q$10+$AZ90*Assembly!Q$11+$BA90*Assembly!Q$12+$BB90*Assembly!Q$13+$BC90*Assembly!Q$14+$BD90*Assembly!Q$15+$BE90*Assembly!Q$16+$BF90*Assembly!Q$17+$BG90*Assembly!Q$18+$BH90*Assembly!Q$19+$BI90*Assembly!Q$20+$BJ90*Assembly!Q$21+$BK90*Assembly!Q$22+$BL90*Assembly!Q$23+$BM90*Assembly!Q$24</f>
        <v>#VALUE!</v>
      </c>
      <c r="CE90" s="219" t="e">
        <f>$AS90*Assembly!R$4+$AT90*Assembly!R$5+$AU90*Assembly!R$6+$AV90*Assembly!R$7+$AW90*Assembly!R$8+$AX90*Assembly!R$9+$AY90*Assembly!R$10+$AZ90*Assembly!R$11+$BA90*Assembly!R$12+$BB90*Assembly!R$13+$BC90*Assembly!R$14+$BD90*Assembly!R$15+$BE90*Assembly!R$16+$BF90*Assembly!R$17+$BG90*Assembly!R$18+$BH90*Assembly!R$19+$BI90*Assembly!R$20+$BJ90*Assembly!R$21+$BK90*Assembly!R$22+$BL90*Assembly!R$23+$BM90*Assembly!R$24</f>
        <v>#VALUE!</v>
      </c>
      <c r="CF90" s="218" t="e">
        <f>$AS90*Assembly!S$4+$AT90*Assembly!S$5+$AU90*Assembly!S$6+$AV90*Assembly!S$7+$AW90*Assembly!S$8+$AX90*Assembly!S$9+$AY90*Assembly!S$10+$AZ90*Assembly!S$11+$BA90*Assembly!S$12+$BB90*Assembly!S$13+$BC90*Assembly!S$14+$BD90*Assembly!S$15+$BE90*Assembly!S$16+$BF90*Assembly!S$17+$BG90*Assembly!S$18+$BH90*Assembly!S$19+$BI90*Assembly!S$20+$BJ90*Assembly!S$21+$BK90*Assembly!S$22+$BL90*Assembly!S$23+$BM90*Assembly!S$24</f>
        <v>#VALUE!</v>
      </c>
      <c r="CG90" s="218" t="e">
        <f>$AS90*Assembly!T$4+$AT90*Assembly!T$5+$AU90*Assembly!T$6+$AV90*Assembly!T$7+$AW90*Assembly!T$8+$AX90*Assembly!T$9+$AY90*Assembly!T$10+$AZ90*Assembly!T$11+$BA90*Assembly!T$12+$BB90*Assembly!T$13+$BC90*Assembly!T$14+$BD90*Assembly!T$15+$BE90*Assembly!T$16+$BF90*Assembly!T$17+$BG90*Assembly!T$18+$BH90*Assembly!T$19+$BI90*Assembly!T$20+$BJ90*Assembly!T$21+$BK90*Assembly!T$22+$BL90*Assembly!T$23+$BM90*Assembly!T$24</f>
        <v>#VALUE!</v>
      </c>
      <c r="CH90" s="218" t="e">
        <f>$AS90*Assembly!U$4+$AT90*Assembly!U$5+$AU90*Assembly!U$6+$AV90*Assembly!U$7+$AW90*Assembly!U$8+$AX90*Assembly!U$9+$AY90*Assembly!U$10+$AZ90*Assembly!U$11+$BA90*Assembly!U$12+$BB90*Assembly!U$13+$BC90*Assembly!U$14+$BD90*Assembly!U$15+$BE90*Assembly!U$16+$BF90*Assembly!U$17+$BG90*Assembly!U$18+$BH90*Assembly!U$19+$BI90*Assembly!U$20+$BJ90*Assembly!U$21+$BK90*Assembly!U$22+$BL90*Assembly!U$23+$BM90*Assembly!U$24</f>
        <v>#VALUE!</v>
      </c>
      <c r="CI90" s="219" t="e">
        <f>$AS90*Assembly!V$4+$AT90*Assembly!V$5+$AU90*Assembly!V$6+$AV90*Assembly!V$7+$AW90*Assembly!V$8+$AX90*Assembly!V$9+$AY90*Assembly!V$10+$AZ90*Assembly!V$11+$BA90*Assembly!V$12+$BB90*Assembly!V$13+$BC90*Assembly!V$14+$BD90*Assembly!V$15+$BE90*Assembly!V$16+$BF90*Assembly!V$17+$BG90*Assembly!V$18+$BH90*Assembly!V$19+$BI90*Assembly!V$20+$BJ90*Assembly!V$21+$BK90*Assembly!V$22+$BL90*Assembly!V$23+$BM90*Assembly!V$24</f>
        <v>#VALUE!</v>
      </c>
      <c r="CJ90" s="219" t="e">
        <f>BZ90*Refining!$F$3</f>
        <v>#VALUE!</v>
      </c>
      <c r="CK90" s="219" t="e">
        <f>CA90*Refining!$F$4</f>
        <v>#VALUE!</v>
      </c>
      <c r="CL90" s="219" t="e">
        <f>CB90*Refining!$F$5</f>
        <v>#VALUE!</v>
      </c>
      <c r="CM90" s="219" t="e">
        <f>CC90*Refining!$F$6</f>
        <v>#VALUE!</v>
      </c>
      <c r="CN90" s="219" t="e">
        <f>CD90*Refining!$F$7</f>
        <v>#VALUE!</v>
      </c>
      <c r="CO90" s="219" t="e">
        <f>CE90*Refining!$F$8</f>
        <v>#VALUE!</v>
      </c>
      <c r="CP90" s="219" t="e">
        <f>CF90*Refining!$F$9</f>
        <v>#VALUE!</v>
      </c>
      <c r="CQ90" s="219" t="e">
        <f>CG90*Refining!$F$10</f>
        <v>#VALUE!</v>
      </c>
      <c r="CR90" s="219" t="e">
        <f>CH90*Refining!$F$11</f>
        <v>#VALUE!</v>
      </c>
      <c r="CS90" s="219" t="e">
        <f>CI90*Refining!$F$12</f>
        <v>#VALUE!</v>
      </c>
      <c r="CT90" s="243" t="e">
        <f t="shared" ref="CT90:DM90" si="363">IF(BZ90 = 0, "", BZ90)</f>
        <v>#VALUE!</v>
      </c>
      <c r="CU90" s="246" t="e">
        <f t="shared" si="363"/>
        <v>#VALUE!</v>
      </c>
      <c r="CV90" s="246" t="e">
        <f t="shared" si="363"/>
        <v>#VALUE!</v>
      </c>
      <c r="CW90" s="246" t="e">
        <f t="shared" si="363"/>
        <v>#VALUE!</v>
      </c>
      <c r="CX90" s="246" t="e">
        <f t="shared" si="363"/>
        <v>#VALUE!</v>
      </c>
      <c r="CY90" s="246" t="e">
        <f t="shared" si="363"/>
        <v>#VALUE!</v>
      </c>
      <c r="CZ90" s="246" t="e">
        <f t="shared" si="363"/>
        <v>#VALUE!</v>
      </c>
      <c r="DA90" s="246" t="e">
        <f t="shared" si="363"/>
        <v>#VALUE!</v>
      </c>
      <c r="DB90" s="246" t="e">
        <f t="shared" si="363"/>
        <v>#VALUE!</v>
      </c>
      <c r="DC90" s="251" t="e">
        <f t="shared" si="363"/>
        <v>#VALUE!</v>
      </c>
      <c r="DD90" s="243" t="e">
        <f t="shared" si="363"/>
        <v>#VALUE!</v>
      </c>
      <c r="DE90" s="246" t="e">
        <f t="shared" si="363"/>
        <v>#VALUE!</v>
      </c>
      <c r="DF90" s="246" t="e">
        <f t="shared" si="363"/>
        <v>#VALUE!</v>
      </c>
      <c r="DG90" s="246" t="e">
        <f t="shared" si="363"/>
        <v>#VALUE!</v>
      </c>
      <c r="DH90" s="326" t="e">
        <f t="shared" si="363"/>
        <v>#VALUE!</v>
      </c>
      <c r="DI90" s="246" t="e">
        <f t="shared" si="363"/>
        <v>#VALUE!</v>
      </c>
      <c r="DJ90" s="246" t="e">
        <f t="shared" si="363"/>
        <v>#VALUE!</v>
      </c>
      <c r="DK90" s="246" t="e">
        <f t="shared" si="363"/>
        <v>#VALUE!</v>
      </c>
      <c r="DL90" s="246" t="e">
        <f t="shared" si="363"/>
        <v>#VALUE!</v>
      </c>
      <c r="DM90" s="251" t="e">
        <f t="shared" si="363"/>
        <v>#VALUE!</v>
      </c>
      <c r="DN90" s="243" t="e">
        <f t="shared" si="11"/>
        <v>#VALUE!</v>
      </c>
      <c r="DO90" s="245" t="e">
        <f t="shared" si="12"/>
        <v>#VALUE!</v>
      </c>
      <c r="DP90" s="263" t="e">
        <f t="shared" si="13"/>
        <v>#VALUE!</v>
      </c>
      <c r="DQ90" s="226" t="e">
        <f>CT90*'Ores &amp; Ingots'!$C$3+CU90*'Ores &amp; Ingots'!$C$4+CV90*'Ores &amp; Ingots'!$C$5+CW90*'Ores &amp; Ingots'!$C$6+CX90*'Ores &amp; Ingots'!$C$7+CY90*'Ores &amp; Ingots'!$C$8+CZ90*'Ores &amp; Ingots'!$C$9+DA90*'Ores &amp; Ingots'!$C$10+DB90*'Ores &amp; Ingots'!$C$11+DC90*'Ores &amp; Ingots'!$C$12</f>
        <v>#VALUE!</v>
      </c>
      <c r="DR90" s="226" t="e">
        <f>DD90*'Ores &amp; Ingots'!$B$3+DE90*'Ores &amp; Ingots'!$B$4+DF90*'Ores &amp; Ingots'!$B$5+DG90*'Ores &amp; Ingots'!$B$6+DH90*'Ores &amp; Ingots'!$B$7+DI90*'Ores &amp; Ingots'!$B$8+DJ90*'Ores &amp; Ingots'!$B$9+DK90*'Ores &amp; Ingots'!$B$10+DL90*'Ores &amp; Ingots'!$B$11+DM90*'Ores &amp; Ingots'!$B$12</f>
        <v>#VALUE!</v>
      </c>
      <c r="DS90" s="245" t="e">
        <f>CT90*Refining!$G$3+CU90*Refining!$G$4+CV90*Refining!$G$5+CW90*Refining!$G$6+CX90*Refining!$G$7+CY90*Refining!$G$8+CZ90*Refining!$G$9+DA90*Refining!$G$10+DB90*Refining!$G$11+DC90*Refining!$G$12</f>
        <v>#VALUE!</v>
      </c>
      <c r="DT90" s="189" t="e">
        <f t="shared" si="14"/>
        <v>#VALUE!</v>
      </c>
      <c r="DU90" s="260" t="e">
        <f t="shared" si="15"/>
        <v>#VALUE!</v>
      </c>
      <c r="DV90" s="243" t="e">
        <f t="shared" si="16"/>
        <v>#VALUE!</v>
      </c>
      <c r="DW90" s="262" t="e">
        <f t="shared" ref="DW90:DX90" si="364">DV90/60</f>
        <v>#VALUE!</v>
      </c>
      <c r="DX90" s="262" t="e">
        <f t="shared" si="364"/>
        <v>#VALUE!</v>
      </c>
      <c r="DY90" s="243" t="e">
        <f t="shared" si="18"/>
        <v>#VALUE!</v>
      </c>
      <c r="DZ90" s="262" t="e">
        <f t="shared" ref="DZ90:EA90" si="365">DY90/1000</f>
        <v>#VALUE!</v>
      </c>
      <c r="EA90" s="264" t="e">
        <f t="shared" si="365"/>
        <v>#VALUE!</v>
      </c>
      <c r="EB90" s="239" t="e">
        <f t="shared" si="20"/>
        <v>#VALUE!</v>
      </c>
      <c r="EC90" s="266" t="e">
        <f t="shared" si="21"/>
        <v>#VALUE!</v>
      </c>
      <c r="ED90" s="133" t="s">
        <v>28</v>
      </c>
    </row>
    <row r="91" spans="1:134" ht="12.75" x14ac:dyDescent="0.2">
      <c r="A91" s="892" t="s">
        <v>313</v>
      </c>
      <c r="B91" s="55" t="s">
        <v>314</v>
      </c>
      <c r="C91" s="56" t="s">
        <v>156</v>
      </c>
      <c r="D91" s="56">
        <v>1</v>
      </c>
      <c r="E91" s="56">
        <v>1</v>
      </c>
      <c r="F91" s="56">
        <v>1</v>
      </c>
      <c r="G91" s="57">
        <f t="shared" si="0"/>
        <v>15.625</v>
      </c>
      <c r="H91" s="58">
        <v>45</v>
      </c>
      <c r="I91" s="58">
        <v>45</v>
      </c>
      <c r="J91" s="58">
        <f>H91/Main!$D$9</f>
        <v>9</v>
      </c>
      <c r="K91" s="58">
        <f>I91/Main!$D$10</f>
        <v>22.5</v>
      </c>
      <c r="L91" s="58">
        <f t="shared" si="1"/>
        <v>2.5</v>
      </c>
      <c r="M91" s="58">
        <v>1</v>
      </c>
      <c r="N91" s="62">
        <v>30</v>
      </c>
      <c r="O91" s="62">
        <v>30</v>
      </c>
      <c r="P91" s="62"/>
      <c r="Q91" s="60"/>
      <c r="R91" s="63"/>
      <c r="S91" s="62">
        <v>33600000</v>
      </c>
      <c r="T91" s="63"/>
      <c r="U91" s="64"/>
      <c r="V91" s="60"/>
      <c r="W91" s="367" t="s">
        <v>220</v>
      </c>
      <c r="X91" s="81">
        <v>600</v>
      </c>
      <c r="Y91" s="81">
        <v>0</v>
      </c>
      <c r="Z91" s="81">
        <v>0</v>
      </c>
      <c r="AA91" s="81">
        <v>4</v>
      </c>
      <c r="AB91" s="81">
        <v>40</v>
      </c>
      <c r="AC91" s="81">
        <v>0</v>
      </c>
      <c r="AD91" s="81">
        <v>4</v>
      </c>
      <c r="AE91" s="83">
        <v>5</v>
      </c>
      <c r="AF91" s="81">
        <v>0</v>
      </c>
      <c r="AG91" s="81">
        <v>0</v>
      </c>
      <c r="AH91" s="81">
        <v>0</v>
      </c>
      <c r="AI91" s="81">
        <v>50</v>
      </c>
      <c r="AJ91" s="81">
        <v>0</v>
      </c>
      <c r="AK91" s="81">
        <v>0</v>
      </c>
      <c r="AL91" s="81">
        <v>0</v>
      </c>
      <c r="AM91" s="81">
        <v>0</v>
      </c>
      <c r="AN91" s="81">
        <v>0</v>
      </c>
      <c r="AO91" s="81">
        <v>0</v>
      </c>
      <c r="AP91" s="81">
        <v>0</v>
      </c>
      <c r="AQ91" s="81">
        <v>0</v>
      </c>
      <c r="AR91" s="81">
        <v>0</v>
      </c>
      <c r="AS91" s="93">
        <f t="shared" ref="AS91:BM91" si="366">IF(X91 = 0, "", X91)</f>
        <v>600</v>
      </c>
      <c r="AT91" s="56" t="str">
        <f t="shared" si="366"/>
        <v/>
      </c>
      <c r="AU91" s="56" t="str">
        <f t="shared" si="366"/>
        <v/>
      </c>
      <c r="AV91" s="81">
        <f t="shared" si="366"/>
        <v>4</v>
      </c>
      <c r="AW91" s="81">
        <f t="shared" si="366"/>
        <v>40</v>
      </c>
      <c r="AX91" s="56" t="str">
        <f t="shared" si="366"/>
        <v/>
      </c>
      <c r="AY91" s="81">
        <f t="shared" si="366"/>
        <v>4</v>
      </c>
      <c r="AZ91" s="83">
        <f t="shared" si="366"/>
        <v>5</v>
      </c>
      <c r="BA91" s="56" t="str">
        <f t="shared" si="366"/>
        <v/>
      </c>
      <c r="BB91" s="56" t="str">
        <f t="shared" si="366"/>
        <v/>
      </c>
      <c r="BC91" s="56" t="str">
        <f t="shared" si="366"/>
        <v/>
      </c>
      <c r="BD91" s="81">
        <f t="shared" si="366"/>
        <v>50</v>
      </c>
      <c r="BE91" s="56" t="str">
        <f t="shared" si="366"/>
        <v/>
      </c>
      <c r="BF91" s="56" t="str">
        <f t="shared" si="366"/>
        <v/>
      </c>
      <c r="BG91" s="56" t="str">
        <f t="shared" si="366"/>
        <v/>
      </c>
      <c r="BH91" s="56" t="str">
        <f t="shared" si="366"/>
        <v/>
      </c>
      <c r="BI91" s="56" t="str">
        <f t="shared" si="366"/>
        <v/>
      </c>
      <c r="BJ91" s="56" t="str">
        <f t="shared" si="366"/>
        <v/>
      </c>
      <c r="BK91" s="56" t="str">
        <f t="shared" si="366"/>
        <v/>
      </c>
      <c r="BL91" s="56" t="str">
        <f t="shared" si="366"/>
        <v/>
      </c>
      <c r="BM91" s="85" t="str">
        <f t="shared" si="366"/>
        <v/>
      </c>
      <c r="BN91" s="93" t="e">
        <f>$AS91*Assembly!Z$4+$AT91*Assembly!Z$5+$AU91*Assembly!Z$6+$AV91*Assembly!Z$7+$AW91*Assembly!Z$8+$AX91*Assembly!Z$9+$AY91*Assembly!Z$10+$AZ91*Assembly!Z$11+$BA91*Assembly!Z$12+$BB91*Assembly!Z$13+$BC91*Assembly!Z$14+$BD91*Assembly!Z$15+$BE91*Assembly!Z$16+$BF91*Assembly!Z$17+$BG91*Assembly!Z$18+$BH91*Assembly!Z$19+$BI91*Assembly!Z$20+$BJ91*Assembly!Z$21+$BK91*Assembly!Z$22+$BL91*Assembly!Z$23+$BM91*Assembly!Z$24</f>
        <v>#VALUE!</v>
      </c>
      <c r="BO91" s="81" t="e">
        <f t="shared" si="3"/>
        <v>#VALUE!</v>
      </c>
      <c r="BP91" s="302" t="e">
        <f t="shared" ref="BP91:BP92" si="367">IF(S91 = "?", "?", S91/BN91)</f>
        <v>#VALUE!</v>
      </c>
      <c r="BQ91" s="81" t="e">
        <f>$AS91*Assembly!AD$4+$AT91*Assembly!AD$5+$AU91*Assembly!AD$6+$AV91*Assembly!AD$7+$AW91*Assembly!AD$8+$AX91*Assembly!AD$9+$AY91*Assembly!AD$10+$AZ91*Assembly!AD$11+$BA91*Assembly!AD$12+$BB91*Assembly!AD$13+$BC91*Assembly!AD$14+$BD91*Assembly!AD$15+$BE91*Assembly!AD$16+$BF91*Assembly!AD$17+$BG91*Assembly!AD$18+$BH91*Assembly!AD$19+$BI91*Assembly!AD$20+$BJ91*Assembly!AD$21+$BK91*Assembly!AD$22+$BL91*Assembly!AD$23+$BM91*Assembly!AD$24</f>
        <v>#VALUE!</v>
      </c>
      <c r="BR91" s="98" t="e">
        <f t="shared" si="4"/>
        <v>#VALUE!</v>
      </c>
      <c r="BS91" s="99" t="e">
        <f t="shared" si="5"/>
        <v>#VALUE!</v>
      </c>
      <c r="BT91" s="101" t="e">
        <f t="shared" si="6"/>
        <v>#VALUE!</v>
      </c>
      <c r="BU91" s="99" t="e">
        <f t="shared" si="7"/>
        <v>#VALUE!</v>
      </c>
      <c r="BV91" s="81" t="e">
        <f>$AS91*Assembly!Y$4+$AT91*Assembly!Y$5+$AU91*Assembly!Y$6+$AV91*Assembly!Y$7+$AW91*Assembly!Y$8+$AX91*Assembly!Y$9+$AY91*Assembly!Y$10+$AZ91*Assembly!Y$11+$BA91*Assembly!Y$12+$BB91*Assembly!Y$13+$BC91*Assembly!Y$14+$BD91*Assembly!Y$15+$BE91*Assembly!Y$16+$BF91*Assembly!Y$17+$BG91*Assembly!Y$18+$BH91*Assembly!Y$19+$BI91*Assembly!Y$20+$BJ91*Assembly!Y$21+$BK91*Assembly!Y$22+$BL91*Assembly!Y$23+$BM91*Assembly!Y$24</f>
        <v>#VALUE!</v>
      </c>
      <c r="BW91" s="81" t="e">
        <f t="shared" si="8"/>
        <v>#VALUE!</v>
      </c>
      <c r="BX91" s="106" t="e">
        <f t="shared" si="9"/>
        <v>#VALUE!</v>
      </c>
      <c r="BY91" s="108" t="e">
        <f>$AS91*Assembly!AC$4+$AT91*Assembly!AC$5+$AU91*Assembly!AC$6+$AV91*Assembly!AC$7+$AW91*Assembly!AC$8+$AX91*Assembly!AC$9+$AY91*Assembly!AC$10+$AZ91*Assembly!AC$11+$BA91*Assembly!AC$12+$BB91*Assembly!AC$13+$BC91*Assembly!AC$14+$BD91*Assembly!AC$15+$BE91*Assembly!AC$16+$BF91*Assembly!AC$17+$BG91*Assembly!AC$18+$BH91*Assembly!AC$19+$BI91*Assembly!AC$20+$BJ91*Assembly!AC$21+$BK91*Assembly!AC$22+$BL91*Assembly!AC$23+$BM91*Assembly!AC$24</f>
        <v>#VALUE!</v>
      </c>
      <c r="BZ91" s="62" t="e">
        <f>$AS91*Assembly!M$4+$AT91*Assembly!M$5+$AU91*Assembly!M$6+$AV91*Assembly!M$7+$AW91*Assembly!M$8+$AX91*Assembly!M$9+$AY91*Assembly!M$10+$AZ91*Assembly!M$11+$BA91*Assembly!M$12+$BB91*Assembly!M$13+$BC91*Assembly!M$14+$BD91*Assembly!M$15+$BE91*Assembly!M$16+$BF91*Assembly!M$17+$BG91*Assembly!M$18+$BH91*Assembly!M$19+$BI91*Assembly!M$20+$BJ91*Assembly!M$21+$BK91*Assembly!M$22+$BL91*Assembly!M$23+$BM91*Assembly!M$24</f>
        <v>#VALUE!</v>
      </c>
      <c r="CA91" s="62" t="e">
        <f>$AS91*Assembly!N$4+$AT91*Assembly!N$5+$AU91*Assembly!N$6+$AV91*Assembly!N$7+$AW91*Assembly!N$8+$AX91*Assembly!N$9+$AY91*Assembly!N$10+$AZ91*Assembly!N$11+$BA91*Assembly!N$12+$BB91*Assembly!N$13+$BC91*Assembly!N$14+$BD91*Assembly!N$15+$BE91*Assembly!N$16+$BF91*Assembly!N$17+$BG91*Assembly!N$18+$BH91*Assembly!N$19+$BI91*Assembly!N$20+$BJ91*Assembly!N$21+$BK91*Assembly!N$22+$BL91*Assembly!N$23+$BM91*Assembly!N$24</f>
        <v>#VALUE!</v>
      </c>
      <c r="CB91" s="62" t="e">
        <f>$AS91*Assembly!O$4+$AT91*Assembly!O$5+$AU91*Assembly!O$6+$AV91*Assembly!O$7+$AW91*Assembly!O$8+$AX91*Assembly!O$9+$AY91*Assembly!O$10+$AZ91*Assembly!O$11+$BA91*Assembly!O$12+$BB91*Assembly!O$13+$BC91*Assembly!O$14+$BD91*Assembly!O$15+$BE91*Assembly!O$16+$BF91*Assembly!O$17+$BG91*Assembly!O$18+$BH91*Assembly!O$19+$BI91*Assembly!O$20+$BJ91*Assembly!O$21+$BK91*Assembly!O$22+$BL91*Assembly!O$23+$BM91*Assembly!O$24</f>
        <v>#VALUE!</v>
      </c>
      <c r="CC91" s="58" t="e">
        <f>$AS91*Assembly!P$4+$AT91*Assembly!P$5+$AU91*Assembly!P$6+$AV91*Assembly!P$7+$AW91*Assembly!P$8+$AX91*Assembly!P$9+$AY91*Assembly!P$10+$AZ91*Assembly!P$11+$BA91*Assembly!P$12+$BB91*Assembly!P$13+$BC91*Assembly!P$14+$BD91*Assembly!P$15+$BE91*Assembly!P$16+$BF91*Assembly!P$17+$BG91*Assembly!P$18+$BH91*Assembly!P$19+$BI91*Assembly!P$20+$BJ91*Assembly!P$21+$BK91*Assembly!P$22+$BL91*Assembly!P$23+$BM91*Assembly!P$24</f>
        <v>#VALUE!</v>
      </c>
      <c r="CD91" s="58" t="e">
        <f>$AS91*Assembly!Q$4+$AT91*Assembly!Q$5+$AU91*Assembly!Q$6+$AV91*Assembly!Q$7+$AW91*Assembly!Q$8+$AX91*Assembly!Q$9+$AY91*Assembly!Q$10+$AZ91*Assembly!Q$11+$BA91*Assembly!Q$12+$BB91*Assembly!Q$13+$BC91*Assembly!Q$14+$BD91*Assembly!Q$15+$BE91*Assembly!Q$16+$BF91*Assembly!Q$17+$BG91*Assembly!Q$18+$BH91*Assembly!Q$19+$BI91*Assembly!Q$20+$BJ91*Assembly!Q$21+$BK91*Assembly!Q$22+$BL91*Assembly!Q$23+$BM91*Assembly!Q$24</f>
        <v>#VALUE!</v>
      </c>
      <c r="CE91" s="62" t="e">
        <f>$AS91*Assembly!R$4+$AT91*Assembly!R$5+$AU91*Assembly!R$6+$AV91*Assembly!R$7+$AW91*Assembly!R$8+$AX91*Assembly!R$9+$AY91*Assembly!R$10+$AZ91*Assembly!R$11+$BA91*Assembly!R$12+$BB91*Assembly!R$13+$BC91*Assembly!R$14+$BD91*Assembly!R$15+$BE91*Assembly!R$16+$BF91*Assembly!R$17+$BG91*Assembly!R$18+$BH91*Assembly!R$19+$BI91*Assembly!R$20+$BJ91*Assembly!R$21+$BK91*Assembly!R$22+$BL91*Assembly!R$23+$BM91*Assembly!R$24</f>
        <v>#VALUE!</v>
      </c>
      <c r="CF91" s="58" t="e">
        <f>$AS91*Assembly!S$4+$AT91*Assembly!S$5+$AU91*Assembly!S$6+$AV91*Assembly!S$7+$AW91*Assembly!S$8+$AX91*Assembly!S$9+$AY91*Assembly!S$10+$AZ91*Assembly!S$11+$BA91*Assembly!S$12+$BB91*Assembly!S$13+$BC91*Assembly!S$14+$BD91*Assembly!S$15+$BE91*Assembly!S$16+$BF91*Assembly!S$17+$BG91*Assembly!S$18+$BH91*Assembly!S$19+$BI91*Assembly!S$20+$BJ91*Assembly!S$21+$BK91*Assembly!S$22+$BL91*Assembly!S$23+$BM91*Assembly!S$24</f>
        <v>#VALUE!</v>
      </c>
      <c r="CG91" s="58" t="e">
        <f>$AS91*Assembly!T$4+$AT91*Assembly!T$5+$AU91*Assembly!T$6+$AV91*Assembly!T$7+$AW91*Assembly!T$8+$AX91*Assembly!T$9+$AY91*Assembly!T$10+$AZ91*Assembly!T$11+$BA91*Assembly!T$12+$BB91*Assembly!T$13+$BC91*Assembly!T$14+$BD91*Assembly!T$15+$BE91*Assembly!T$16+$BF91*Assembly!T$17+$BG91*Assembly!T$18+$BH91*Assembly!T$19+$BI91*Assembly!T$20+$BJ91*Assembly!T$21+$BK91*Assembly!T$22+$BL91*Assembly!T$23+$BM91*Assembly!T$24</f>
        <v>#VALUE!</v>
      </c>
      <c r="CH91" s="58" t="e">
        <f>$AS91*Assembly!U$4+$AT91*Assembly!U$5+$AU91*Assembly!U$6+$AV91*Assembly!U$7+$AW91*Assembly!U$8+$AX91*Assembly!U$9+$AY91*Assembly!U$10+$AZ91*Assembly!U$11+$BA91*Assembly!U$12+$BB91*Assembly!U$13+$BC91*Assembly!U$14+$BD91*Assembly!U$15+$BE91*Assembly!U$16+$BF91*Assembly!U$17+$BG91*Assembly!U$18+$BH91*Assembly!U$19+$BI91*Assembly!U$20+$BJ91*Assembly!U$21+$BK91*Assembly!U$22+$BL91*Assembly!U$23+$BM91*Assembly!U$24</f>
        <v>#VALUE!</v>
      </c>
      <c r="CI91" s="62" t="e">
        <f>$AS91*Assembly!V$4+$AT91*Assembly!V$5+$AU91*Assembly!V$6+$AV91*Assembly!V$7+$AW91*Assembly!V$8+$AX91*Assembly!V$9+$AY91*Assembly!V$10+$AZ91*Assembly!V$11+$BA91*Assembly!V$12+$BB91*Assembly!V$13+$BC91*Assembly!V$14+$BD91*Assembly!V$15+$BE91*Assembly!V$16+$BF91*Assembly!V$17+$BG91*Assembly!V$18+$BH91*Assembly!V$19+$BI91*Assembly!V$20+$BJ91*Assembly!V$21+$BK91*Assembly!V$22+$BL91*Assembly!V$23+$BM91*Assembly!V$24</f>
        <v>#VALUE!</v>
      </c>
      <c r="CJ91" s="62" t="e">
        <f>BZ91*Refining!$F$3</f>
        <v>#VALUE!</v>
      </c>
      <c r="CK91" s="62" t="e">
        <f>CA91*Refining!$F$4</f>
        <v>#VALUE!</v>
      </c>
      <c r="CL91" s="62" t="e">
        <f>CB91*Refining!$F$5</f>
        <v>#VALUE!</v>
      </c>
      <c r="CM91" s="62" t="e">
        <f>CC91*Refining!$F$6</f>
        <v>#VALUE!</v>
      </c>
      <c r="CN91" s="62" t="e">
        <f>CD91*Refining!$F$7</f>
        <v>#VALUE!</v>
      </c>
      <c r="CO91" s="62" t="e">
        <f>CE91*Refining!$F$8</f>
        <v>#VALUE!</v>
      </c>
      <c r="CP91" s="62" t="e">
        <f>CF91*Refining!$F$9</f>
        <v>#VALUE!</v>
      </c>
      <c r="CQ91" s="62" t="e">
        <f>CG91*Refining!$F$10</f>
        <v>#VALUE!</v>
      </c>
      <c r="CR91" s="62" t="e">
        <f>CH91*Refining!$F$11</f>
        <v>#VALUE!</v>
      </c>
      <c r="CS91" s="62" t="e">
        <f>CI91*Refining!$F$12</f>
        <v>#VALUE!</v>
      </c>
      <c r="CT91" s="115" t="e">
        <f t="shared" ref="CT91:DM91" si="368">IF(BZ91 = 0, "", BZ91)</f>
        <v>#VALUE!</v>
      </c>
      <c r="CU91" s="119" t="e">
        <f t="shared" si="368"/>
        <v>#VALUE!</v>
      </c>
      <c r="CV91" s="119" t="e">
        <f t="shared" si="368"/>
        <v>#VALUE!</v>
      </c>
      <c r="CW91" s="116" t="e">
        <f t="shared" si="368"/>
        <v>#VALUE!</v>
      </c>
      <c r="CX91" s="116" t="e">
        <f t="shared" si="368"/>
        <v>#VALUE!</v>
      </c>
      <c r="CY91" s="116" t="e">
        <f t="shared" si="368"/>
        <v>#VALUE!</v>
      </c>
      <c r="CZ91" s="116" t="e">
        <f t="shared" si="368"/>
        <v>#VALUE!</v>
      </c>
      <c r="DA91" s="116" t="e">
        <f t="shared" si="368"/>
        <v>#VALUE!</v>
      </c>
      <c r="DB91" s="116" t="e">
        <f t="shared" si="368"/>
        <v>#VALUE!</v>
      </c>
      <c r="DC91" s="117" t="e">
        <f t="shared" si="368"/>
        <v>#VALUE!</v>
      </c>
      <c r="DD91" s="115" t="e">
        <f t="shared" si="368"/>
        <v>#VALUE!</v>
      </c>
      <c r="DE91" s="119" t="e">
        <f t="shared" si="368"/>
        <v>#VALUE!</v>
      </c>
      <c r="DF91" s="119" t="e">
        <f t="shared" si="368"/>
        <v>#VALUE!</v>
      </c>
      <c r="DG91" s="116" t="e">
        <f t="shared" si="368"/>
        <v>#VALUE!</v>
      </c>
      <c r="DH91" s="276" t="e">
        <f t="shared" si="368"/>
        <v>#VALUE!</v>
      </c>
      <c r="DI91" s="116" t="e">
        <f t="shared" si="368"/>
        <v>#VALUE!</v>
      </c>
      <c r="DJ91" s="116" t="e">
        <f t="shared" si="368"/>
        <v>#VALUE!</v>
      </c>
      <c r="DK91" s="116" t="e">
        <f t="shared" si="368"/>
        <v>#VALUE!</v>
      </c>
      <c r="DL91" s="116" t="e">
        <f t="shared" si="368"/>
        <v>#VALUE!</v>
      </c>
      <c r="DM91" s="117" t="e">
        <f t="shared" si="368"/>
        <v>#VALUE!</v>
      </c>
      <c r="DN91" s="115" t="e">
        <f t="shared" si="11"/>
        <v>#VALUE!</v>
      </c>
      <c r="DO91" s="119" t="e">
        <f t="shared" si="12"/>
        <v>#VALUE!</v>
      </c>
      <c r="DP91" s="120" t="e">
        <f t="shared" si="13"/>
        <v>#VALUE!</v>
      </c>
      <c r="DQ91" s="81" t="e">
        <f>CT91*'Ores &amp; Ingots'!$C$3+CU91*'Ores &amp; Ingots'!$C$4+CV91*'Ores &amp; Ingots'!$C$5+CW91*'Ores &amp; Ingots'!$C$6+CX91*'Ores &amp; Ingots'!$C$7+CY91*'Ores &amp; Ingots'!$C$8+CZ91*'Ores &amp; Ingots'!$C$9+DA91*'Ores &amp; Ingots'!$C$10+DB91*'Ores &amp; Ingots'!$C$11+DC91*'Ores &amp; Ingots'!$C$12</f>
        <v>#VALUE!</v>
      </c>
      <c r="DR91" s="81" t="e">
        <f>DD91*'Ores &amp; Ingots'!$B$3+DE91*'Ores &amp; Ingots'!$B$4+DF91*'Ores &amp; Ingots'!$B$5+DG91*'Ores &amp; Ingots'!$B$6+DH91*'Ores &amp; Ingots'!$B$7+DI91*'Ores &amp; Ingots'!$B$8+DJ91*'Ores &amp; Ingots'!$B$9+DK91*'Ores &amp; Ingots'!$B$10+DL91*'Ores &amp; Ingots'!$B$11+DM91*'Ores &amp; Ingots'!$B$12</f>
        <v>#VALUE!</v>
      </c>
      <c r="DS91" s="119" t="e">
        <f>CT91*Refining!$G$3+CU91*Refining!$G$4+CV91*Refining!$G$5+CW91*Refining!$G$6+CX91*Refining!$G$7+CY91*Refining!$G$8+CZ91*Refining!$G$9+DA91*Refining!$G$10+DB91*Refining!$G$11+DC91*Refining!$G$12</f>
        <v>#VALUE!</v>
      </c>
      <c r="DT91" s="119" t="e">
        <f t="shared" si="14"/>
        <v>#VALUE!</v>
      </c>
      <c r="DU91" s="126" t="e">
        <f t="shared" si="15"/>
        <v>#VALUE!</v>
      </c>
      <c r="DV91" s="115" t="e">
        <f t="shared" si="16"/>
        <v>#VALUE!</v>
      </c>
      <c r="DW91" s="127" t="e">
        <f t="shared" ref="DW91:DX91" si="369">DV91/60</f>
        <v>#VALUE!</v>
      </c>
      <c r="DX91" s="127" t="e">
        <f t="shared" si="369"/>
        <v>#VALUE!</v>
      </c>
      <c r="DY91" s="115" t="e">
        <f t="shared" si="18"/>
        <v>#VALUE!</v>
      </c>
      <c r="DZ91" s="127" t="e">
        <f t="shared" ref="DZ91:EA91" si="370">DY91/1000</f>
        <v>#VALUE!</v>
      </c>
      <c r="EA91" s="128" t="e">
        <f t="shared" si="370"/>
        <v>#VALUE!</v>
      </c>
      <c r="EB91" s="106" t="e">
        <f t="shared" si="20"/>
        <v>#VALUE!</v>
      </c>
      <c r="EC91" s="281" t="e">
        <f t="shared" si="21"/>
        <v>#VALUE!</v>
      </c>
      <c r="ED91" s="133">
        <v>1048</v>
      </c>
    </row>
    <row r="92" spans="1:134" ht="12.75" x14ac:dyDescent="0.2">
      <c r="A92" s="864"/>
      <c r="B92" s="135" t="s">
        <v>314</v>
      </c>
      <c r="C92" s="137" t="s">
        <v>155</v>
      </c>
      <c r="D92" s="137">
        <v>1</v>
      </c>
      <c r="E92" s="137">
        <v>1</v>
      </c>
      <c r="F92" s="137">
        <v>1</v>
      </c>
      <c r="G92" s="154">
        <f t="shared" si="0"/>
        <v>0.125</v>
      </c>
      <c r="H92" s="156">
        <v>25</v>
      </c>
      <c r="I92" s="156">
        <v>25</v>
      </c>
      <c r="J92" s="156">
        <f>H92/Main!$D$9</f>
        <v>5</v>
      </c>
      <c r="K92" s="156">
        <f>I92/Main!$D$10</f>
        <v>12.5</v>
      </c>
      <c r="L92" s="156">
        <f t="shared" si="1"/>
        <v>2.5</v>
      </c>
      <c r="M92" s="156">
        <v>1</v>
      </c>
      <c r="N92" s="388">
        <v>0.6</v>
      </c>
      <c r="O92" s="388">
        <v>0.6</v>
      </c>
      <c r="P92" s="164"/>
      <c r="Q92" s="159"/>
      <c r="R92" s="166"/>
      <c r="S92" s="164">
        <v>448000</v>
      </c>
      <c r="T92" s="166"/>
      <c r="U92" s="170"/>
      <c r="V92" s="159"/>
      <c r="W92" s="364"/>
      <c r="X92" s="133">
        <v>25</v>
      </c>
      <c r="Y92" s="133">
        <v>0</v>
      </c>
      <c r="Z92" s="133">
        <v>0</v>
      </c>
      <c r="AA92" s="133">
        <v>1</v>
      </c>
      <c r="AB92" s="133">
        <v>5</v>
      </c>
      <c r="AC92" s="133">
        <v>0</v>
      </c>
      <c r="AD92" s="133">
        <v>2</v>
      </c>
      <c r="AE92" s="167">
        <v>3</v>
      </c>
      <c r="AF92" s="133">
        <v>0</v>
      </c>
      <c r="AG92" s="133">
        <v>0</v>
      </c>
      <c r="AH92" s="133">
        <v>0</v>
      </c>
      <c r="AI92" s="133">
        <v>0</v>
      </c>
      <c r="AJ92" s="133">
        <v>0</v>
      </c>
      <c r="AK92" s="133">
        <v>0</v>
      </c>
      <c r="AL92" s="133">
        <v>0</v>
      </c>
      <c r="AM92" s="133">
        <v>0</v>
      </c>
      <c r="AN92" s="133">
        <v>0</v>
      </c>
      <c r="AO92" s="133">
        <v>0</v>
      </c>
      <c r="AP92" s="133">
        <v>0</v>
      </c>
      <c r="AQ92" s="133">
        <v>0</v>
      </c>
      <c r="AR92" s="133">
        <v>0</v>
      </c>
      <c r="AS92" s="174">
        <f t="shared" ref="AS92:BM92" si="371">IF(X92 = 0, "", X92)</f>
        <v>25</v>
      </c>
      <c r="AT92" s="137" t="str">
        <f t="shared" si="371"/>
        <v/>
      </c>
      <c r="AU92" s="137" t="str">
        <f t="shared" si="371"/>
        <v/>
      </c>
      <c r="AV92" s="133">
        <f t="shared" si="371"/>
        <v>1</v>
      </c>
      <c r="AW92" s="133">
        <f t="shared" si="371"/>
        <v>5</v>
      </c>
      <c r="AX92" s="137" t="str">
        <f t="shared" si="371"/>
        <v/>
      </c>
      <c r="AY92" s="133">
        <f t="shared" si="371"/>
        <v>2</v>
      </c>
      <c r="AZ92" s="167">
        <f t="shared" si="371"/>
        <v>3</v>
      </c>
      <c r="BA92" s="137" t="str">
        <f t="shared" si="371"/>
        <v/>
      </c>
      <c r="BB92" s="137" t="str">
        <f t="shared" si="371"/>
        <v/>
      </c>
      <c r="BC92" s="137" t="str">
        <f t="shared" si="371"/>
        <v/>
      </c>
      <c r="BD92" s="137" t="str">
        <f t="shared" si="371"/>
        <v/>
      </c>
      <c r="BE92" s="137" t="str">
        <f t="shared" si="371"/>
        <v/>
      </c>
      <c r="BF92" s="137" t="str">
        <f t="shared" si="371"/>
        <v/>
      </c>
      <c r="BG92" s="137" t="str">
        <f t="shared" si="371"/>
        <v/>
      </c>
      <c r="BH92" s="137" t="str">
        <f t="shared" si="371"/>
        <v/>
      </c>
      <c r="BI92" s="137" t="str">
        <f t="shared" si="371"/>
        <v/>
      </c>
      <c r="BJ92" s="137" t="str">
        <f t="shared" si="371"/>
        <v/>
      </c>
      <c r="BK92" s="137" t="str">
        <f t="shared" si="371"/>
        <v/>
      </c>
      <c r="BL92" s="137" t="str">
        <f t="shared" si="371"/>
        <v/>
      </c>
      <c r="BM92" s="169" t="str">
        <f t="shared" si="371"/>
        <v/>
      </c>
      <c r="BN92" s="174" t="e">
        <f>$AS92*Assembly!Z$4+$AT92*Assembly!Z$5+$AU92*Assembly!Z$6+$AV92*Assembly!Z$7+$AW92*Assembly!Z$8+$AX92*Assembly!Z$9+$AY92*Assembly!Z$10+$AZ92*Assembly!Z$11+$BA92*Assembly!Z$12+$BB92*Assembly!Z$13+$BC92*Assembly!Z$14+$BD92*Assembly!Z$15+$BE92*Assembly!Z$16+$BF92*Assembly!Z$17+$BG92*Assembly!Z$18+$BH92*Assembly!Z$19+$BI92*Assembly!Z$20+$BJ92*Assembly!Z$21+$BK92*Assembly!Z$22+$BL92*Assembly!Z$23+$BM92*Assembly!Z$24</f>
        <v>#VALUE!</v>
      </c>
      <c r="BO92" s="133" t="e">
        <f t="shared" si="3"/>
        <v>#VALUE!</v>
      </c>
      <c r="BP92" s="301" t="e">
        <f t="shared" si="367"/>
        <v>#VALUE!</v>
      </c>
      <c r="BQ92" s="133" t="e">
        <f>$AS92*Assembly!AD$4+$AT92*Assembly!AD$5+$AU92*Assembly!AD$6+$AV92*Assembly!AD$7+$AW92*Assembly!AD$8+$AX92*Assembly!AD$9+$AY92*Assembly!AD$10+$AZ92*Assembly!AD$11+$BA92*Assembly!AD$12+$BB92*Assembly!AD$13+$BC92*Assembly!AD$14+$BD92*Assembly!AD$15+$BE92*Assembly!AD$16+$BF92*Assembly!AD$17+$BG92*Assembly!AD$18+$BH92*Assembly!AD$19+$BI92*Assembly!AD$20+$BJ92*Assembly!AD$21+$BK92*Assembly!AD$22+$BL92*Assembly!AD$23+$BM92*Assembly!AD$24</f>
        <v>#VALUE!</v>
      </c>
      <c r="BR92" s="177" t="e">
        <f t="shared" si="4"/>
        <v>#VALUE!</v>
      </c>
      <c r="BS92" s="178" t="e">
        <f t="shared" si="5"/>
        <v>#VALUE!</v>
      </c>
      <c r="BT92" s="179" t="e">
        <f t="shared" si="6"/>
        <v>#VALUE!</v>
      </c>
      <c r="BU92" s="178" t="e">
        <f t="shared" si="7"/>
        <v>#VALUE!</v>
      </c>
      <c r="BV92" s="133" t="e">
        <f>$AS92*Assembly!Y$4+$AT92*Assembly!Y$5+$AU92*Assembly!Y$6+$AV92*Assembly!Y$7+$AW92*Assembly!Y$8+$AX92*Assembly!Y$9+$AY92*Assembly!Y$10+$AZ92*Assembly!Y$11+$BA92*Assembly!Y$12+$BB92*Assembly!Y$13+$BC92*Assembly!Y$14+$BD92*Assembly!Y$15+$BE92*Assembly!Y$16+$BF92*Assembly!Y$17+$BG92*Assembly!Y$18+$BH92*Assembly!Y$19+$BI92*Assembly!Y$20+$BJ92*Assembly!Y$21+$BK92*Assembly!Y$22+$BL92*Assembly!Y$23+$BM92*Assembly!Y$24</f>
        <v>#VALUE!</v>
      </c>
      <c r="BW92" s="133" t="e">
        <f t="shared" si="8"/>
        <v>#VALUE!</v>
      </c>
      <c r="BX92" s="130" t="e">
        <f t="shared" si="9"/>
        <v>#VALUE!</v>
      </c>
      <c r="BY92" s="183" t="e">
        <f>$AS92*Assembly!AC$4+$AT92*Assembly!AC$5+$AU92*Assembly!AC$6+$AV92*Assembly!AC$7+$AW92*Assembly!AC$8+$AX92*Assembly!AC$9+$AY92*Assembly!AC$10+$AZ92*Assembly!AC$11+$BA92*Assembly!AC$12+$BB92*Assembly!AC$13+$BC92*Assembly!AC$14+$BD92*Assembly!AC$15+$BE92*Assembly!AC$16+$BF92*Assembly!AC$17+$BG92*Assembly!AC$18+$BH92*Assembly!AC$19+$BI92*Assembly!AC$20+$BJ92*Assembly!AC$21+$BK92*Assembly!AC$22+$BL92*Assembly!AC$23+$BM92*Assembly!AC$24</f>
        <v>#VALUE!</v>
      </c>
      <c r="BZ92" s="164" t="e">
        <f>$AS92*Assembly!M$4+$AT92*Assembly!M$5+$AU92*Assembly!M$6+$AV92*Assembly!M$7+$AW92*Assembly!M$8+$AX92*Assembly!M$9+$AY92*Assembly!M$10+$AZ92*Assembly!M$11+$BA92*Assembly!M$12+$BB92*Assembly!M$13+$BC92*Assembly!M$14+$BD92*Assembly!M$15+$BE92*Assembly!M$16+$BF92*Assembly!M$17+$BG92*Assembly!M$18+$BH92*Assembly!M$19+$BI92*Assembly!M$20+$BJ92*Assembly!M$21+$BK92*Assembly!M$22+$BL92*Assembly!M$23+$BM92*Assembly!M$24</f>
        <v>#VALUE!</v>
      </c>
      <c r="CA92" s="164" t="e">
        <f>$AS92*Assembly!N$4+$AT92*Assembly!N$5+$AU92*Assembly!N$6+$AV92*Assembly!N$7+$AW92*Assembly!N$8+$AX92*Assembly!N$9+$AY92*Assembly!N$10+$AZ92*Assembly!N$11+$BA92*Assembly!N$12+$BB92*Assembly!N$13+$BC92*Assembly!N$14+$BD92*Assembly!N$15+$BE92*Assembly!N$16+$BF92*Assembly!N$17+$BG92*Assembly!N$18+$BH92*Assembly!N$19+$BI92*Assembly!N$20+$BJ92*Assembly!N$21+$BK92*Assembly!N$22+$BL92*Assembly!N$23+$BM92*Assembly!N$24</f>
        <v>#VALUE!</v>
      </c>
      <c r="CB92" s="164" t="e">
        <f>$AS92*Assembly!O$4+$AT92*Assembly!O$5+$AU92*Assembly!O$6+$AV92*Assembly!O$7+$AW92*Assembly!O$8+$AX92*Assembly!O$9+$AY92*Assembly!O$10+$AZ92*Assembly!O$11+$BA92*Assembly!O$12+$BB92*Assembly!O$13+$BC92*Assembly!O$14+$BD92*Assembly!O$15+$BE92*Assembly!O$16+$BF92*Assembly!O$17+$BG92*Assembly!O$18+$BH92*Assembly!O$19+$BI92*Assembly!O$20+$BJ92*Assembly!O$21+$BK92*Assembly!O$22+$BL92*Assembly!O$23+$BM92*Assembly!O$24</f>
        <v>#VALUE!</v>
      </c>
      <c r="CC92" s="156" t="e">
        <f>$AS92*Assembly!P$4+$AT92*Assembly!P$5+$AU92*Assembly!P$6+$AV92*Assembly!P$7+$AW92*Assembly!P$8+$AX92*Assembly!P$9+$AY92*Assembly!P$10+$AZ92*Assembly!P$11+$BA92*Assembly!P$12+$BB92*Assembly!P$13+$BC92*Assembly!P$14+$BD92*Assembly!P$15+$BE92*Assembly!P$16+$BF92*Assembly!P$17+$BG92*Assembly!P$18+$BH92*Assembly!P$19+$BI92*Assembly!P$20+$BJ92*Assembly!P$21+$BK92*Assembly!P$22+$BL92*Assembly!P$23+$BM92*Assembly!P$24</f>
        <v>#VALUE!</v>
      </c>
      <c r="CD92" s="156" t="e">
        <f>$AS92*Assembly!Q$4+$AT92*Assembly!Q$5+$AU92*Assembly!Q$6+$AV92*Assembly!Q$7+$AW92*Assembly!Q$8+$AX92*Assembly!Q$9+$AY92*Assembly!Q$10+$AZ92*Assembly!Q$11+$BA92*Assembly!Q$12+$BB92*Assembly!Q$13+$BC92*Assembly!Q$14+$BD92*Assembly!Q$15+$BE92*Assembly!Q$16+$BF92*Assembly!Q$17+$BG92*Assembly!Q$18+$BH92*Assembly!Q$19+$BI92*Assembly!Q$20+$BJ92*Assembly!Q$21+$BK92*Assembly!Q$22+$BL92*Assembly!Q$23+$BM92*Assembly!Q$24</f>
        <v>#VALUE!</v>
      </c>
      <c r="CE92" s="164" t="e">
        <f>$AS92*Assembly!R$4+$AT92*Assembly!R$5+$AU92*Assembly!R$6+$AV92*Assembly!R$7+$AW92*Assembly!R$8+$AX92*Assembly!R$9+$AY92*Assembly!R$10+$AZ92*Assembly!R$11+$BA92*Assembly!R$12+$BB92*Assembly!R$13+$BC92*Assembly!R$14+$BD92*Assembly!R$15+$BE92*Assembly!R$16+$BF92*Assembly!R$17+$BG92*Assembly!R$18+$BH92*Assembly!R$19+$BI92*Assembly!R$20+$BJ92*Assembly!R$21+$BK92*Assembly!R$22+$BL92*Assembly!R$23+$BM92*Assembly!R$24</f>
        <v>#VALUE!</v>
      </c>
      <c r="CF92" s="156" t="e">
        <f>$AS92*Assembly!S$4+$AT92*Assembly!S$5+$AU92*Assembly!S$6+$AV92*Assembly!S$7+$AW92*Assembly!S$8+$AX92*Assembly!S$9+$AY92*Assembly!S$10+$AZ92*Assembly!S$11+$BA92*Assembly!S$12+$BB92*Assembly!S$13+$BC92*Assembly!S$14+$BD92*Assembly!S$15+$BE92*Assembly!S$16+$BF92*Assembly!S$17+$BG92*Assembly!S$18+$BH92*Assembly!S$19+$BI92*Assembly!S$20+$BJ92*Assembly!S$21+$BK92*Assembly!S$22+$BL92*Assembly!S$23+$BM92*Assembly!S$24</f>
        <v>#VALUE!</v>
      </c>
      <c r="CG92" s="156" t="e">
        <f>$AS92*Assembly!T$4+$AT92*Assembly!T$5+$AU92*Assembly!T$6+$AV92*Assembly!T$7+$AW92*Assembly!T$8+$AX92*Assembly!T$9+$AY92*Assembly!T$10+$AZ92*Assembly!T$11+$BA92*Assembly!T$12+$BB92*Assembly!T$13+$BC92*Assembly!T$14+$BD92*Assembly!T$15+$BE92*Assembly!T$16+$BF92*Assembly!T$17+$BG92*Assembly!T$18+$BH92*Assembly!T$19+$BI92*Assembly!T$20+$BJ92*Assembly!T$21+$BK92*Assembly!T$22+$BL92*Assembly!T$23+$BM92*Assembly!T$24</f>
        <v>#VALUE!</v>
      </c>
      <c r="CH92" s="156" t="e">
        <f>$AS92*Assembly!U$4+$AT92*Assembly!U$5+$AU92*Assembly!U$6+$AV92*Assembly!U$7+$AW92*Assembly!U$8+$AX92*Assembly!U$9+$AY92*Assembly!U$10+$AZ92*Assembly!U$11+$BA92*Assembly!U$12+$BB92*Assembly!U$13+$BC92*Assembly!U$14+$BD92*Assembly!U$15+$BE92*Assembly!U$16+$BF92*Assembly!U$17+$BG92*Assembly!U$18+$BH92*Assembly!U$19+$BI92*Assembly!U$20+$BJ92*Assembly!U$21+$BK92*Assembly!U$22+$BL92*Assembly!U$23+$BM92*Assembly!U$24</f>
        <v>#VALUE!</v>
      </c>
      <c r="CI92" s="164" t="e">
        <f>$AS92*Assembly!V$4+$AT92*Assembly!V$5+$AU92*Assembly!V$6+$AV92*Assembly!V$7+$AW92*Assembly!V$8+$AX92*Assembly!V$9+$AY92*Assembly!V$10+$AZ92*Assembly!V$11+$BA92*Assembly!V$12+$BB92*Assembly!V$13+$BC92*Assembly!V$14+$BD92*Assembly!V$15+$BE92*Assembly!V$16+$BF92*Assembly!V$17+$BG92*Assembly!V$18+$BH92*Assembly!V$19+$BI92*Assembly!V$20+$BJ92*Assembly!V$21+$BK92*Assembly!V$22+$BL92*Assembly!V$23+$BM92*Assembly!V$24</f>
        <v>#VALUE!</v>
      </c>
      <c r="CJ92" s="164" t="e">
        <f>BZ92*Refining!$F$3</f>
        <v>#VALUE!</v>
      </c>
      <c r="CK92" s="164" t="e">
        <f>CA92*Refining!$F$4</f>
        <v>#VALUE!</v>
      </c>
      <c r="CL92" s="164" t="e">
        <f>CB92*Refining!$F$5</f>
        <v>#VALUE!</v>
      </c>
      <c r="CM92" s="164" t="e">
        <f>CC92*Refining!$F$6</f>
        <v>#VALUE!</v>
      </c>
      <c r="CN92" s="164" t="e">
        <f>CD92*Refining!$F$7</f>
        <v>#VALUE!</v>
      </c>
      <c r="CO92" s="164" t="e">
        <f>CE92*Refining!$F$8</f>
        <v>#VALUE!</v>
      </c>
      <c r="CP92" s="164" t="e">
        <f>CF92*Refining!$F$9</f>
        <v>#VALUE!</v>
      </c>
      <c r="CQ92" s="164" t="e">
        <f>CG92*Refining!$F$10</f>
        <v>#VALUE!</v>
      </c>
      <c r="CR92" s="164" t="e">
        <f>CH92*Refining!$F$11</f>
        <v>#VALUE!</v>
      </c>
      <c r="CS92" s="164" t="e">
        <f>CI92*Refining!$F$12</f>
        <v>#VALUE!</v>
      </c>
      <c r="CT92" s="185" t="e">
        <f t="shared" ref="CT92:DM92" si="372">IF(BZ92 = 0, "", BZ92)</f>
        <v>#VALUE!</v>
      </c>
      <c r="CU92" s="189" t="e">
        <f t="shared" si="372"/>
        <v>#VALUE!</v>
      </c>
      <c r="CV92" s="186" t="e">
        <f t="shared" si="372"/>
        <v>#VALUE!</v>
      </c>
      <c r="CW92" s="186" t="e">
        <f t="shared" si="372"/>
        <v>#VALUE!</v>
      </c>
      <c r="CX92" s="186" t="e">
        <f t="shared" si="372"/>
        <v>#VALUE!</v>
      </c>
      <c r="CY92" s="186" t="e">
        <f t="shared" si="372"/>
        <v>#VALUE!</v>
      </c>
      <c r="CZ92" s="186" t="e">
        <f t="shared" si="372"/>
        <v>#VALUE!</v>
      </c>
      <c r="DA92" s="186" t="e">
        <f t="shared" si="372"/>
        <v>#VALUE!</v>
      </c>
      <c r="DB92" s="186" t="e">
        <f t="shared" si="372"/>
        <v>#VALUE!</v>
      </c>
      <c r="DC92" s="187" t="e">
        <f t="shared" si="372"/>
        <v>#VALUE!</v>
      </c>
      <c r="DD92" s="185" t="e">
        <f t="shared" si="372"/>
        <v>#VALUE!</v>
      </c>
      <c r="DE92" s="189" t="e">
        <f t="shared" si="372"/>
        <v>#VALUE!</v>
      </c>
      <c r="DF92" s="186" t="e">
        <f t="shared" si="372"/>
        <v>#VALUE!</v>
      </c>
      <c r="DG92" s="186" t="e">
        <f t="shared" si="372"/>
        <v>#VALUE!</v>
      </c>
      <c r="DH92" s="188" t="e">
        <f t="shared" si="372"/>
        <v>#VALUE!</v>
      </c>
      <c r="DI92" s="186" t="e">
        <f t="shared" si="372"/>
        <v>#VALUE!</v>
      </c>
      <c r="DJ92" s="186" t="e">
        <f t="shared" si="372"/>
        <v>#VALUE!</v>
      </c>
      <c r="DK92" s="186" t="e">
        <f t="shared" si="372"/>
        <v>#VALUE!</v>
      </c>
      <c r="DL92" s="186" t="e">
        <f t="shared" si="372"/>
        <v>#VALUE!</v>
      </c>
      <c r="DM92" s="187" t="e">
        <f t="shared" si="372"/>
        <v>#VALUE!</v>
      </c>
      <c r="DN92" s="185" t="e">
        <f t="shared" si="11"/>
        <v>#VALUE!</v>
      </c>
      <c r="DO92" s="189" t="e">
        <f t="shared" si="12"/>
        <v>#VALUE!</v>
      </c>
      <c r="DP92" s="120" t="e">
        <f t="shared" si="13"/>
        <v>#VALUE!</v>
      </c>
      <c r="DQ92" s="133" t="e">
        <f>CT92*'Ores &amp; Ingots'!$C$3+CU92*'Ores &amp; Ingots'!$C$4+CV92*'Ores &amp; Ingots'!$C$5+CW92*'Ores &amp; Ingots'!$C$6+CX92*'Ores &amp; Ingots'!$C$7+CY92*'Ores &amp; Ingots'!$C$8+CZ92*'Ores &amp; Ingots'!$C$9+DA92*'Ores &amp; Ingots'!$C$10+DB92*'Ores &amp; Ingots'!$C$11+DC92*'Ores &amp; Ingots'!$C$12</f>
        <v>#VALUE!</v>
      </c>
      <c r="DR92" s="133" t="e">
        <f>DD92*'Ores &amp; Ingots'!$B$3+DE92*'Ores &amp; Ingots'!$B$4+DF92*'Ores &amp; Ingots'!$B$5+DG92*'Ores &amp; Ingots'!$B$6+DH92*'Ores &amp; Ingots'!$B$7+DI92*'Ores &amp; Ingots'!$B$8+DJ92*'Ores &amp; Ingots'!$B$9+DK92*'Ores &amp; Ingots'!$B$10+DL92*'Ores &amp; Ingots'!$B$11+DM92*'Ores &amp; Ingots'!$B$12</f>
        <v>#VALUE!</v>
      </c>
      <c r="DS92" s="189" t="e">
        <f>CT92*Refining!$G$3+CU92*Refining!$G$4+CV92*Refining!$G$5+CW92*Refining!$G$6+CX92*Refining!$G$7+CY92*Refining!$G$8+CZ92*Refining!$G$9+DA92*Refining!$G$10+DB92*Refining!$G$11+DC92*Refining!$G$12</f>
        <v>#VALUE!</v>
      </c>
      <c r="DT92" s="189" t="e">
        <f t="shared" si="14"/>
        <v>#VALUE!</v>
      </c>
      <c r="DU92" s="192" t="e">
        <f t="shared" si="15"/>
        <v>#VALUE!</v>
      </c>
      <c r="DV92" s="185" t="e">
        <f t="shared" si="16"/>
        <v>#VALUE!</v>
      </c>
      <c r="DW92" s="194" t="e">
        <f t="shared" ref="DW92:DX92" si="373">DV92/60</f>
        <v>#VALUE!</v>
      </c>
      <c r="DX92" s="194" t="e">
        <f t="shared" si="373"/>
        <v>#VALUE!</v>
      </c>
      <c r="DY92" s="185" t="e">
        <f t="shared" si="18"/>
        <v>#VALUE!</v>
      </c>
      <c r="DZ92" s="194" t="e">
        <f t="shared" ref="DZ92:EA92" si="374">DY92/1000</f>
        <v>#VALUE!</v>
      </c>
      <c r="EA92" s="196" t="e">
        <f t="shared" si="374"/>
        <v>#VALUE!</v>
      </c>
      <c r="EB92" s="130" t="e">
        <f t="shared" si="20"/>
        <v>#VALUE!</v>
      </c>
      <c r="EC92" s="132" t="e">
        <f t="shared" si="21"/>
        <v>#VALUE!</v>
      </c>
      <c r="ED92" s="133" t="s">
        <v>28</v>
      </c>
    </row>
    <row r="93" spans="1:134" ht="12.75" x14ac:dyDescent="0.2">
      <c r="A93" s="864"/>
      <c r="B93" s="135" t="s">
        <v>317</v>
      </c>
      <c r="C93" s="137" t="s">
        <v>156</v>
      </c>
      <c r="D93" s="137">
        <v>1</v>
      </c>
      <c r="E93" s="137">
        <v>2</v>
      </c>
      <c r="F93" s="137">
        <v>3</v>
      </c>
      <c r="G93" s="139">
        <f t="shared" si="0"/>
        <v>93.75</v>
      </c>
      <c r="H93" s="140">
        <v>40</v>
      </c>
      <c r="I93" s="140">
        <v>40</v>
      </c>
      <c r="J93" s="140">
        <f>H93/Main!$D$9</f>
        <v>8</v>
      </c>
      <c r="K93" s="140">
        <f>I93/Main!$D$10</f>
        <v>20</v>
      </c>
      <c r="L93" s="140">
        <f t="shared" si="1"/>
        <v>2.5</v>
      </c>
      <c r="M93" s="140">
        <v>1</v>
      </c>
      <c r="N93" s="145" t="s">
        <v>28</v>
      </c>
      <c r="O93" s="143"/>
      <c r="P93" s="145"/>
      <c r="Q93" s="143"/>
      <c r="R93" s="146"/>
      <c r="S93" s="143"/>
      <c r="T93" s="146"/>
      <c r="U93" s="198"/>
      <c r="V93" s="143"/>
      <c r="W93" s="362" t="s">
        <v>220</v>
      </c>
      <c r="X93" s="133">
        <v>150</v>
      </c>
      <c r="Y93" s="133">
        <v>0</v>
      </c>
      <c r="Z93" s="133">
        <v>0</v>
      </c>
      <c r="AA93" s="133">
        <v>4</v>
      </c>
      <c r="AB93" s="133">
        <v>10</v>
      </c>
      <c r="AC93" s="133">
        <v>0</v>
      </c>
      <c r="AD93" s="167">
        <v>6</v>
      </c>
      <c r="AE93" s="133">
        <v>0</v>
      </c>
      <c r="AF93" s="133">
        <v>0</v>
      </c>
      <c r="AG93" s="133">
        <v>0</v>
      </c>
      <c r="AH93" s="133">
        <v>0</v>
      </c>
      <c r="AI93" s="133">
        <v>0</v>
      </c>
      <c r="AJ93" s="133">
        <v>0</v>
      </c>
      <c r="AK93" s="133">
        <v>0</v>
      </c>
      <c r="AL93" s="133">
        <v>0</v>
      </c>
      <c r="AM93" s="133">
        <v>0</v>
      </c>
      <c r="AN93" s="133">
        <v>0</v>
      </c>
      <c r="AO93" s="133">
        <v>0</v>
      </c>
      <c r="AP93" s="133">
        <v>0</v>
      </c>
      <c r="AQ93" s="133">
        <v>0</v>
      </c>
      <c r="AR93" s="133">
        <v>0</v>
      </c>
      <c r="AS93" s="174">
        <f t="shared" ref="AS93:BM93" si="375">IF(X93 = 0, "", X93)</f>
        <v>150</v>
      </c>
      <c r="AT93" s="137" t="str">
        <f t="shared" si="375"/>
        <v/>
      </c>
      <c r="AU93" s="137" t="str">
        <f t="shared" si="375"/>
        <v/>
      </c>
      <c r="AV93" s="133">
        <f t="shared" si="375"/>
        <v>4</v>
      </c>
      <c r="AW93" s="133">
        <f t="shared" si="375"/>
        <v>10</v>
      </c>
      <c r="AX93" s="137" t="str">
        <f t="shared" si="375"/>
        <v/>
      </c>
      <c r="AY93" s="167">
        <f t="shared" si="375"/>
        <v>6</v>
      </c>
      <c r="AZ93" s="137" t="str">
        <f t="shared" si="375"/>
        <v/>
      </c>
      <c r="BA93" s="137" t="str">
        <f t="shared" si="375"/>
        <v/>
      </c>
      <c r="BB93" s="137" t="str">
        <f t="shared" si="375"/>
        <v/>
      </c>
      <c r="BC93" s="137" t="str">
        <f t="shared" si="375"/>
        <v/>
      </c>
      <c r="BD93" s="137" t="str">
        <f t="shared" si="375"/>
        <v/>
      </c>
      <c r="BE93" s="137" t="str">
        <f t="shared" si="375"/>
        <v/>
      </c>
      <c r="BF93" s="137" t="str">
        <f t="shared" si="375"/>
        <v/>
      </c>
      <c r="BG93" s="137" t="str">
        <f t="shared" si="375"/>
        <v/>
      </c>
      <c r="BH93" s="137" t="str">
        <f t="shared" si="375"/>
        <v/>
      </c>
      <c r="BI93" s="137" t="str">
        <f t="shared" si="375"/>
        <v/>
      </c>
      <c r="BJ93" s="137" t="str">
        <f t="shared" si="375"/>
        <v/>
      </c>
      <c r="BK93" s="137" t="str">
        <f t="shared" si="375"/>
        <v/>
      </c>
      <c r="BL93" s="137" t="str">
        <f t="shared" si="375"/>
        <v/>
      </c>
      <c r="BM93" s="169" t="str">
        <f t="shared" si="375"/>
        <v/>
      </c>
      <c r="BN93" s="174" t="e">
        <f>$AS93*Assembly!Z$4+$AT93*Assembly!Z$5+$AU93*Assembly!Z$6+$AV93*Assembly!Z$7+$AW93*Assembly!Z$8+$AX93*Assembly!Z$9+$AY93*Assembly!Z$10+$AZ93*Assembly!Z$11+$BA93*Assembly!Z$12+$BB93*Assembly!Z$13+$BC93*Assembly!Z$14+$BD93*Assembly!Z$15+$BE93*Assembly!Z$16+$BF93*Assembly!Z$17+$BG93*Assembly!Z$18+$BH93*Assembly!Z$19+$BI93*Assembly!Z$20+$BJ93*Assembly!Z$21+$BK93*Assembly!Z$22+$BL93*Assembly!Z$23+$BM93*Assembly!Z$24</f>
        <v>#VALUE!</v>
      </c>
      <c r="BO93" s="133" t="e">
        <f t="shared" si="3"/>
        <v>#VALUE!</v>
      </c>
      <c r="BP93" s="133"/>
      <c r="BQ93" s="133" t="e">
        <f>$AS93*Assembly!AD$4+$AT93*Assembly!AD$5+$AU93*Assembly!AD$6+$AV93*Assembly!AD$7+$AW93*Assembly!AD$8+$AX93*Assembly!AD$9+$AY93*Assembly!AD$10+$AZ93*Assembly!AD$11+$BA93*Assembly!AD$12+$BB93*Assembly!AD$13+$BC93*Assembly!AD$14+$BD93*Assembly!AD$15+$BE93*Assembly!AD$16+$BF93*Assembly!AD$17+$BG93*Assembly!AD$18+$BH93*Assembly!AD$19+$BI93*Assembly!AD$20+$BJ93*Assembly!AD$21+$BK93*Assembly!AD$22+$BL93*Assembly!AD$23+$BM93*Assembly!AD$24</f>
        <v>#VALUE!</v>
      </c>
      <c r="BR93" s="177" t="e">
        <f t="shared" si="4"/>
        <v>#VALUE!</v>
      </c>
      <c r="BS93" s="178" t="e">
        <f t="shared" si="5"/>
        <v>#VALUE!</v>
      </c>
      <c r="BT93" s="179" t="e">
        <f t="shared" si="6"/>
        <v>#VALUE!</v>
      </c>
      <c r="BU93" s="178" t="e">
        <f t="shared" si="7"/>
        <v>#VALUE!</v>
      </c>
      <c r="BV93" s="133" t="e">
        <f>$AS93*Assembly!Y$4+$AT93*Assembly!Y$5+$AU93*Assembly!Y$6+$AV93*Assembly!Y$7+$AW93*Assembly!Y$8+$AX93*Assembly!Y$9+$AY93*Assembly!Y$10+$AZ93*Assembly!Y$11+$BA93*Assembly!Y$12+$BB93*Assembly!Y$13+$BC93*Assembly!Y$14+$BD93*Assembly!Y$15+$BE93*Assembly!Y$16+$BF93*Assembly!Y$17+$BG93*Assembly!Y$18+$BH93*Assembly!Y$19+$BI93*Assembly!Y$20+$BJ93*Assembly!Y$21+$BK93*Assembly!Y$22+$BL93*Assembly!Y$23+$BM93*Assembly!Y$24</f>
        <v>#VALUE!</v>
      </c>
      <c r="BW93" s="133" t="e">
        <f t="shared" si="8"/>
        <v>#VALUE!</v>
      </c>
      <c r="BX93" s="130" t="e">
        <f t="shared" si="9"/>
        <v>#VALUE!</v>
      </c>
      <c r="BY93" s="183" t="e">
        <f>$AS93*Assembly!AC$4+$AT93*Assembly!AC$5+$AU93*Assembly!AC$6+$AV93*Assembly!AC$7+$AW93*Assembly!AC$8+$AX93*Assembly!AC$9+$AY93*Assembly!AC$10+$AZ93*Assembly!AC$11+$BA93*Assembly!AC$12+$BB93*Assembly!AC$13+$BC93*Assembly!AC$14+$BD93*Assembly!AC$15+$BE93*Assembly!AC$16+$BF93*Assembly!AC$17+$BG93*Assembly!AC$18+$BH93*Assembly!AC$19+$BI93*Assembly!AC$20+$BJ93*Assembly!AC$21+$BK93*Assembly!AC$22+$BL93*Assembly!AC$23+$BM93*Assembly!AC$24</f>
        <v>#VALUE!</v>
      </c>
      <c r="BZ93" s="145" t="e">
        <f>$AS93*Assembly!M$4+$AT93*Assembly!M$5+$AU93*Assembly!M$6+$AV93*Assembly!M$7+$AW93*Assembly!M$8+$AX93*Assembly!M$9+$AY93*Assembly!M$10+$AZ93*Assembly!M$11+$BA93*Assembly!M$12+$BB93*Assembly!M$13+$BC93*Assembly!M$14+$BD93*Assembly!M$15+$BE93*Assembly!M$16+$BF93*Assembly!M$17+$BG93*Assembly!M$18+$BH93*Assembly!M$19+$BI93*Assembly!M$20+$BJ93*Assembly!M$21+$BK93*Assembly!M$22+$BL93*Assembly!M$23+$BM93*Assembly!M$24</f>
        <v>#VALUE!</v>
      </c>
      <c r="CA93" s="145" t="e">
        <f>$AS93*Assembly!N$4+$AT93*Assembly!N$5+$AU93*Assembly!N$6+$AV93*Assembly!N$7+$AW93*Assembly!N$8+$AX93*Assembly!N$9+$AY93*Assembly!N$10+$AZ93*Assembly!N$11+$BA93*Assembly!N$12+$BB93*Assembly!N$13+$BC93*Assembly!N$14+$BD93*Assembly!N$15+$BE93*Assembly!N$16+$BF93*Assembly!N$17+$BG93*Assembly!N$18+$BH93*Assembly!N$19+$BI93*Assembly!N$20+$BJ93*Assembly!N$21+$BK93*Assembly!N$22+$BL93*Assembly!N$23+$BM93*Assembly!N$24</f>
        <v>#VALUE!</v>
      </c>
      <c r="CB93" s="145" t="e">
        <f>$AS93*Assembly!O$4+$AT93*Assembly!O$5+$AU93*Assembly!O$6+$AV93*Assembly!O$7+$AW93*Assembly!O$8+$AX93*Assembly!O$9+$AY93*Assembly!O$10+$AZ93*Assembly!O$11+$BA93*Assembly!O$12+$BB93*Assembly!O$13+$BC93*Assembly!O$14+$BD93*Assembly!O$15+$BE93*Assembly!O$16+$BF93*Assembly!O$17+$BG93*Assembly!O$18+$BH93*Assembly!O$19+$BI93*Assembly!O$20+$BJ93*Assembly!O$21+$BK93*Assembly!O$22+$BL93*Assembly!O$23+$BM93*Assembly!O$24</f>
        <v>#VALUE!</v>
      </c>
      <c r="CC93" s="140" t="e">
        <f>$AS93*Assembly!P$4+$AT93*Assembly!P$5+$AU93*Assembly!P$6+$AV93*Assembly!P$7+$AW93*Assembly!P$8+$AX93*Assembly!P$9+$AY93*Assembly!P$10+$AZ93*Assembly!P$11+$BA93*Assembly!P$12+$BB93*Assembly!P$13+$BC93*Assembly!P$14+$BD93*Assembly!P$15+$BE93*Assembly!P$16+$BF93*Assembly!P$17+$BG93*Assembly!P$18+$BH93*Assembly!P$19+$BI93*Assembly!P$20+$BJ93*Assembly!P$21+$BK93*Assembly!P$22+$BL93*Assembly!P$23+$BM93*Assembly!P$24</f>
        <v>#VALUE!</v>
      </c>
      <c r="CD93" s="140" t="e">
        <f>$AS93*Assembly!Q$4+$AT93*Assembly!Q$5+$AU93*Assembly!Q$6+$AV93*Assembly!Q$7+$AW93*Assembly!Q$8+$AX93*Assembly!Q$9+$AY93*Assembly!Q$10+$AZ93*Assembly!Q$11+$BA93*Assembly!Q$12+$BB93*Assembly!Q$13+$BC93*Assembly!Q$14+$BD93*Assembly!Q$15+$BE93*Assembly!Q$16+$BF93*Assembly!Q$17+$BG93*Assembly!Q$18+$BH93*Assembly!Q$19+$BI93*Assembly!Q$20+$BJ93*Assembly!Q$21+$BK93*Assembly!Q$22+$BL93*Assembly!Q$23+$BM93*Assembly!Q$24</f>
        <v>#VALUE!</v>
      </c>
      <c r="CE93" s="145" t="e">
        <f>$AS93*Assembly!R$4+$AT93*Assembly!R$5+$AU93*Assembly!R$6+$AV93*Assembly!R$7+$AW93*Assembly!R$8+$AX93*Assembly!R$9+$AY93*Assembly!R$10+$AZ93*Assembly!R$11+$BA93*Assembly!R$12+$BB93*Assembly!R$13+$BC93*Assembly!R$14+$BD93*Assembly!R$15+$BE93*Assembly!R$16+$BF93*Assembly!R$17+$BG93*Assembly!R$18+$BH93*Assembly!R$19+$BI93*Assembly!R$20+$BJ93*Assembly!R$21+$BK93*Assembly!R$22+$BL93*Assembly!R$23+$BM93*Assembly!R$24</f>
        <v>#VALUE!</v>
      </c>
      <c r="CF93" s="140" t="e">
        <f>$AS93*Assembly!S$4+$AT93*Assembly!S$5+$AU93*Assembly!S$6+$AV93*Assembly!S$7+$AW93*Assembly!S$8+$AX93*Assembly!S$9+$AY93*Assembly!S$10+$AZ93*Assembly!S$11+$BA93*Assembly!S$12+$BB93*Assembly!S$13+$BC93*Assembly!S$14+$BD93*Assembly!S$15+$BE93*Assembly!S$16+$BF93*Assembly!S$17+$BG93*Assembly!S$18+$BH93*Assembly!S$19+$BI93*Assembly!S$20+$BJ93*Assembly!S$21+$BK93*Assembly!S$22+$BL93*Assembly!S$23+$BM93*Assembly!S$24</f>
        <v>#VALUE!</v>
      </c>
      <c r="CG93" s="140" t="e">
        <f>$AS93*Assembly!T$4+$AT93*Assembly!T$5+$AU93*Assembly!T$6+$AV93*Assembly!T$7+$AW93*Assembly!T$8+$AX93*Assembly!T$9+$AY93*Assembly!T$10+$AZ93*Assembly!T$11+$BA93*Assembly!T$12+$BB93*Assembly!T$13+$BC93*Assembly!T$14+$BD93*Assembly!T$15+$BE93*Assembly!T$16+$BF93*Assembly!T$17+$BG93*Assembly!T$18+$BH93*Assembly!T$19+$BI93*Assembly!T$20+$BJ93*Assembly!T$21+$BK93*Assembly!T$22+$BL93*Assembly!T$23+$BM93*Assembly!T$24</f>
        <v>#VALUE!</v>
      </c>
      <c r="CH93" s="140" t="e">
        <f>$AS93*Assembly!U$4+$AT93*Assembly!U$5+$AU93*Assembly!U$6+$AV93*Assembly!U$7+$AW93*Assembly!U$8+$AX93*Assembly!U$9+$AY93*Assembly!U$10+$AZ93*Assembly!U$11+$BA93*Assembly!U$12+$BB93*Assembly!U$13+$BC93*Assembly!U$14+$BD93*Assembly!U$15+$BE93*Assembly!U$16+$BF93*Assembly!U$17+$BG93*Assembly!U$18+$BH93*Assembly!U$19+$BI93*Assembly!U$20+$BJ93*Assembly!U$21+$BK93*Assembly!U$22+$BL93*Assembly!U$23+$BM93*Assembly!U$24</f>
        <v>#VALUE!</v>
      </c>
      <c r="CI93" s="145" t="e">
        <f>$AS93*Assembly!V$4+$AT93*Assembly!V$5+$AU93*Assembly!V$6+$AV93*Assembly!V$7+$AW93*Assembly!V$8+$AX93*Assembly!V$9+$AY93*Assembly!V$10+$AZ93*Assembly!V$11+$BA93*Assembly!V$12+$BB93*Assembly!V$13+$BC93*Assembly!V$14+$BD93*Assembly!V$15+$BE93*Assembly!V$16+$BF93*Assembly!V$17+$BG93*Assembly!V$18+$BH93*Assembly!V$19+$BI93*Assembly!V$20+$BJ93*Assembly!V$21+$BK93*Assembly!V$22+$BL93*Assembly!V$23+$BM93*Assembly!V$24</f>
        <v>#VALUE!</v>
      </c>
      <c r="CJ93" s="145" t="e">
        <f>BZ93*Refining!$F$3</f>
        <v>#VALUE!</v>
      </c>
      <c r="CK93" s="145" t="e">
        <f>CA93*Refining!$F$4</f>
        <v>#VALUE!</v>
      </c>
      <c r="CL93" s="145" t="e">
        <f>CB93*Refining!$F$5</f>
        <v>#VALUE!</v>
      </c>
      <c r="CM93" s="145" t="e">
        <f>CC93*Refining!$F$6</f>
        <v>#VALUE!</v>
      </c>
      <c r="CN93" s="145" t="e">
        <f>CD93*Refining!$F$7</f>
        <v>#VALUE!</v>
      </c>
      <c r="CO93" s="145" t="e">
        <f>CE93*Refining!$F$8</f>
        <v>#VALUE!</v>
      </c>
      <c r="CP93" s="145" t="e">
        <f>CF93*Refining!$F$9</f>
        <v>#VALUE!</v>
      </c>
      <c r="CQ93" s="145" t="e">
        <f>CG93*Refining!$F$10</f>
        <v>#VALUE!</v>
      </c>
      <c r="CR93" s="145" t="e">
        <f>CH93*Refining!$F$11</f>
        <v>#VALUE!</v>
      </c>
      <c r="CS93" s="145" t="e">
        <f>CI93*Refining!$F$12</f>
        <v>#VALUE!</v>
      </c>
      <c r="CT93" s="185" t="e">
        <f t="shared" ref="CT93:DM93" si="376">IF(BZ93 = 0, "", BZ93)</f>
        <v>#VALUE!</v>
      </c>
      <c r="CU93" s="189" t="e">
        <f t="shared" si="376"/>
        <v>#VALUE!</v>
      </c>
      <c r="CV93" s="186" t="e">
        <f t="shared" si="376"/>
        <v>#VALUE!</v>
      </c>
      <c r="CW93" s="186" t="e">
        <f t="shared" si="376"/>
        <v>#VALUE!</v>
      </c>
      <c r="CX93" s="186" t="e">
        <f t="shared" si="376"/>
        <v>#VALUE!</v>
      </c>
      <c r="CY93" s="186" t="e">
        <f t="shared" si="376"/>
        <v>#VALUE!</v>
      </c>
      <c r="CZ93" s="186" t="e">
        <f t="shared" si="376"/>
        <v>#VALUE!</v>
      </c>
      <c r="DA93" s="186" t="e">
        <f t="shared" si="376"/>
        <v>#VALUE!</v>
      </c>
      <c r="DB93" s="186" t="e">
        <f t="shared" si="376"/>
        <v>#VALUE!</v>
      </c>
      <c r="DC93" s="187" t="e">
        <f t="shared" si="376"/>
        <v>#VALUE!</v>
      </c>
      <c r="DD93" s="185" t="e">
        <f t="shared" si="376"/>
        <v>#VALUE!</v>
      </c>
      <c r="DE93" s="189" t="e">
        <f t="shared" si="376"/>
        <v>#VALUE!</v>
      </c>
      <c r="DF93" s="186" t="e">
        <f t="shared" si="376"/>
        <v>#VALUE!</v>
      </c>
      <c r="DG93" s="186" t="e">
        <f t="shared" si="376"/>
        <v>#VALUE!</v>
      </c>
      <c r="DH93" s="211" t="e">
        <f t="shared" si="376"/>
        <v>#VALUE!</v>
      </c>
      <c r="DI93" s="186" t="e">
        <f t="shared" si="376"/>
        <v>#VALUE!</v>
      </c>
      <c r="DJ93" s="186" t="e">
        <f t="shared" si="376"/>
        <v>#VALUE!</v>
      </c>
      <c r="DK93" s="186" t="e">
        <f t="shared" si="376"/>
        <v>#VALUE!</v>
      </c>
      <c r="DL93" s="186" t="e">
        <f t="shared" si="376"/>
        <v>#VALUE!</v>
      </c>
      <c r="DM93" s="187" t="e">
        <f t="shared" si="376"/>
        <v>#VALUE!</v>
      </c>
      <c r="DN93" s="185" t="e">
        <f t="shared" si="11"/>
        <v>#VALUE!</v>
      </c>
      <c r="DO93" s="189" t="e">
        <f t="shared" si="12"/>
        <v>#VALUE!</v>
      </c>
      <c r="DP93" s="120" t="e">
        <f t="shared" si="13"/>
        <v>#VALUE!</v>
      </c>
      <c r="DQ93" s="133" t="e">
        <f>CT93*'Ores &amp; Ingots'!$C$3+CU93*'Ores &amp; Ingots'!$C$4+CV93*'Ores &amp; Ingots'!$C$5+CW93*'Ores &amp; Ingots'!$C$6+CX93*'Ores &amp; Ingots'!$C$7+CY93*'Ores &amp; Ingots'!$C$8+CZ93*'Ores &amp; Ingots'!$C$9+DA93*'Ores &amp; Ingots'!$C$10+DB93*'Ores &amp; Ingots'!$C$11+DC93*'Ores &amp; Ingots'!$C$12</f>
        <v>#VALUE!</v>
      </c>
      <c r="DR93" s="133" t="e">
        <f>DD93*'Ores &amp; Ingots'!$B$3+DE93*'Ores &amp; Ingots'!$B$4+DF93*'Ores &amp; Ingots'!$B$5+DG93*'Ores &amp; Ingots'!$B$6+DH93*'Ores &amp; Ingots'!$B$7+DI93*'Ores &amp; Ingots'!$B$8+DJ93*'Ores &amp; Ingots'!$B$9+DK93*'Ores &amp; Ingots'!$B$10+DL93*'Ores &amp; Ingots'!$B$11+DM93*'Ores &amp; Ingots'!$B$12</f>
        <v>#VALUE!</v>
      </c>
      <c r="DS93" s="189" t="e">
        <f>CT93*Refining!$G$3+CU93*Refining!$G$4+CV93*Refining!$G$5+CW93*Refining!$G$6+CX93*Refining!$G$7+CY93*Refining!$G$8+CZ93*Refining!$G$9+DA93*Refining!$G$10+DB93*Refining!$G$11+DC93*Refining!$G$12</f>
        <v>#VALUE!</v>
      </c>
      <c r="DT93" s="189" t="e">
        <f t="shared" si="14"/>
        <v>#VALUE!</v>
      </c>
      <c r="DU93" s="192" t="e">
        <f t="shared" si="15"/>
        <v>#VALUE!</v>
      </c>
      <c r="DV93" s="185" t="e">
        <f t="shared" si="16"/>
        <v>#VALUE!</v>
      </c>
      <c r="DW93" s="194" t="e">
        <f t="shared" ref="DW93:DX93" si="377">DV93/60</f>
        <v>#VALUE!</v>
      </c>
      <c r="DX93" s="194" t="e">
        <f t="shared" si="377"/>
        <v>#VALUE!</v>
      </c>
      <c r="DY93" s="185" t="e">
        <f t="shared" si="18"/>
        <v>#VALUE!</v>
      </c>
      <c r="DZ93" s="194" t="e">
        <f t="shared" ref="DZ93:EA93" si="378">DY93/1000</f>
        <v>#VALUE!</v>
      </c>
      <c r="EA93" s="196" t="e">
        <f t="shared" si="378"/>
        <v>#VALUE!</v>
      </c>
      <c r="EB93" s="130" t="e">
        <f t="shared" si="20"/>
        <v>#VALUE!</v>
      </c>
      <c r="EC93" s="132" t="e">
        <f t="shared" si="21"/>
        <v>#VALUE!</v>
      </c>
      <c r="ED93" s="133">
        <v>488</v>
      </c>
    </row>
    <row r="94" spans="1:134" ht="12.75" x14ac:dyDescent="0.2">
      <c r="A94" s="864"/>
      <c r="B94" s="135" t="s">
        <v>317</v>
      </c>
      <c r="C94" s="137" t="s">
        <v>155</v>
      </c>
      <c r="D94" s="137">
        <v>1</v>
      </c>
      <c r="E94" s="137">
        <v>2</v>
      </c>
      <c r="F94" s="137">
        <v>3</v>
      </c>
      <c r="G94" s="154">
        <f t="shared" si="0"/>
        <v>0.75</v>
      </c>
      <c r="H94" s="156">
        <v>15</v>
      </c>
      <c r="I94" s="156">
        <v>15</v>
      </c>
      <c r="J94" s="156">
        <f>H94/Main!$D$9</f>
        <v>3</v>
      </c>
      <c r="K94" s="156">
        <f>I94/Main!$D$10</f>
        <v>7.5</v>
      </c>
      <c r="L94" s="156">
        <f t="shared" si="1"/>
        <v>2.5</v>
      </c>
      <c r="M94" s="156">
        <v>1</v>
      </c>
      <c r="N94" s="164" t="s">
        <v>28</v>
      </c>
      <c r="O94" s="159"/>
      <c r="P94" s="164"/>
      <c r="Q94" s="159"/>
      <c r="R94" s="166"/>
      <c r="S94" s="159"/>
      <c r="T94" s="166"/>
      <c r="U94" s="170"/>
      <c r="V94" s="159"/>
      <c r="W94" s="364"/>
      <c r="X94" s="133">
        <v>2</v>
      </c>
      <c r="Y94" s="133">
        <v>0</v>
      </c>
      <c r="Z94" s="133">
        <v>0</v>
      </c>
      <c r="AA94" s="133">
        <v>1</v>
      </c>
      <c r="AB94" s="133">
        <v>1</v>
      </c>
      <c r="AC94" s="133">
        <v>0</v>
      </c>
      <c r="AD94" s="167">
        <v>1</v>
      </c>
      <c r="AE94" s="133">
        <v>0</v>
      </c>
      <c r="AF94" s="133">
        <v>0</v>
      </c>
      <c r="AG94" s="133">
        <v>0</v>
      </c>
      <c r="AH94" s="133">
        <v>0</v>
      </c>
      <c r="AI94" s="133">
        <v>0</v>
      </c>
      <c r="AJ94" s="133">
        <v>0</v>
      </c>
      <c r="AK94" s="133">
        <v>0</v>
      </c>
      <c r="AL94" s="133">
        <v>0</v>
      </c>
      <c r="AM94" s="133">
        <v>0</v>
      </c>
      <c r="AN94" s="133">
        <v>0</v>
      </c>
      <c r="AO94" s="133">
        <v>0</v>
      </c>
      <c r="AP94" s="133">
        <v>0</v>
      </c>
      <c r="AQ94" s="133">
        <v>0</v>
      </c>
      <c r="AR94" s="133">
        <v>0</v>
      </c>
      <c r="AS94" s="174">
        <f t="shared" ref="AS94:BM94" si="379">IF(X94 = 0, "", X94)</f>
        <v>2</v>
      </c>
      <c r="AT94" s="137" t="str">
        <f t="shared" si="379"/>
        <v/>
      </c>
      <c r="AU94" s="137" t="str">
        <f t="shared" si="379"/>
        <v/>
      </c>
      <c r="AV94" s="133">
        <f t="shared" si="379"/>
        <v>1</v>
      </c>
      <c r="AW94" s="133">
        <f t="shared" si="379"/>
        <v>1</v>
      </c>
      <c r="AX94" s="137" t="str">
        <f t="shared" si="379"/>
        <v/>
      </c>
      <c r="AY94" s="167">
        <f t="shared" si="379"/>
        <v>1</v>
      </c>
      <c r="AZ94" s="137" t="str">
        <f t="shared" si="379"/>
        <v/>
      </c>
      <c r="BA94" s="137" t="str">
        <f t="shared" si="379"/>
        <v/>
      </c>
      <c r="BB94" s="137" t="str">
        <f t="shared" si="379"/>
        <v/>
      </c>
      <c r="BC94" s="137" t="str">
        <f t="shared" si="379"/>
        <v/>
      </c>
      <c r="BD94" s="137" t="str">
        <f t="shared" si="379"/>
        <v/>
      </c>
      <c r="BE94" s="137" t="str">
        <f t="shared" si="379"/>
        <v/>
      </c>
      <c r="BF94" s="137" t="str">
        <f t="shared" si="379"/>
        <v/>
      </c>
      <c r="BG94" s="137" t="str">
        <f t="shared" si="379"/>
        <v/>
      </c>
      <c r="BH94" s="137" t="str">
        <f t="shared" si="379"/>
        <v/>
      </c>
      <c r="BI94" s="137" t="str">
        <f t="shared" si="379"/>
        <v/>
      </c>
      <c r="BJ94" s="137" t="str">
        <f t="shared" si="379"/>
        <v/>
      </c>
      <c r="BK94" s="137" t="str">
        <f t="shared" si="379"/>
        <v/>
      </c>
      <c r="BL94" s="137" t="str">
        <f t="shared" si="379"/>
        <v/>
      </c>
      <c r="BM94" s="169" t="str">
        <f t="shared" si="379"/>
        <v/>
      </c>
      <c r="BN94" s="174" t="e">
        <f>$AS94*Assembly!Z$4+$AT94*Assembly!Z$5+$AU94*Assembly!Z$6+$AV94*Assembly!Z$7+$AW94*Assembly!Z$8+$AX94*Assembly!Z$9+$AY94*Assembly!Z$10+$AZ94*Assembly!Z$11+$BA94*Assembly!Z$12+$BB94*Assembly!Z$13+$BC94*Assembly!Z$14+$BD94*Assembly!Z$15+$BE94*Assembly!Z$16+$BF94*Assembly!Z$17+$BG94*Assembly!Z$18+$BH94*Assembly!Z$19+$BI94*Assembly!Z$20+$BJ94*Assembly!Z$21+$BK94*Assembly!Z$22+$BL94*Assembly!Z$23+$BM94*Assembly!Z$24</f>
        <v>#VALUE!</v>
      </c>
      <c r="BO94" s="133" t="e">
        <f t="shared" si="3"/>
        <v>#VALUE!</v>
      </c>
      <c r="BP94" s="133"/>
      <c r="BQ94" s="133" t="e">
        <f>$AS94*Assembly!AD$4+$AT94*Assembly!AD$5+$AU94*Assembly!AD$6+$AV94*Assembly!AD$7+$AW94*Assembly!AD$8+$AX94*Assembly!AD$9+$AY94*Assembly!AD$10+$AZ94*Assembly!AD$11+$BA94*Assembly!AD$12+$BB94*Assembly!AD$13+$BC94*Assembly!AD$14+$BD94*Assembly!AD$15+$BE94*Assembly!AD$16+$BF94*Assembly!AD$17+$BG94*Assembly!AD$18+$BH94*Assembly!AD$19+$BI94*Assembly!AD$20+$BJ94*Assembly!AD$21+$BK94*Assembly!AD$22+$BL94*Assembly!AD$23+$BM94*Assembly!AD$24</f>
        <v>#VALUE!</v>
      </c>
      <c r="BR94" s="177" t="e">
        <f t="shared" si="4"/>
        <v>#VALUE!</v>
      </c>
      <c r="BS94" s="178" t="e">
        <f t="shared" si="5"/>
        <v>#VALUE!</v>
      </c>
      <c r="BT94" s="179" t="e">
        <f t="shared" si="6"/>
        <v>#VALUE!</v>
      </c>
      <c r="BU94" s="178" t="e">
        <f t="shared" si="7"/>
        <v>#VALUE!</v>
      </c>
      <c r="BV94" s="133" t="e">
        <f>$AS94*Assembly!Y$4+$AT94*Assembly!Y$5+$AU94*Assembly!Y$6+$AV94*Assembly!Y$7+$AW94*Assembly!Y$8+$AX94*Assembly!Y$9+$AY94*Assembly!Y$10+$AZ94*Assembly!Y$11+$BA94*Assembly!Y$12+$BB94*Assembly!Y$13+$BC94*Assembly!Y$14+$BD94*Assembly!Y$15+$BE94*Assembly!Y$16+$BF94*Assembly!Y$17+$BG94*Assembly!Y$18+$BH94*Assembly!Y$19+$BI94*Assembly!Y$20+$BJ94*Assembly!Y$21+$BK94*Assembly!Y$22+$BL94*Assembly!Y$23+$BM94*Assembly!Y$24</f>
        <v>#VALUE!</v>
      </c>
      <c r="BW94" s="133" t="e">
        <f t="shared" si="8"/>
        <v>#VALUE!</v>
      </c>
      <c r="BX94" s="130" t="e">
        <f t="shared" si="9"/>
        <v>#VALUE!</v>
      </c>
      <c r="BY94" s="183" t="e">
        <f>$AS94*Assembly!AC$4+$AT94*Assembly!AC$5+$AU94*Assembly!AC$6+$AV94*Assembly!AC$7+$AW94*Assembly!AC$8+$AX94*Assembly!AC$9+$AY94*Assembly!AC$10+$AZ94*Assembly!AC$11+$BA94*Assembly!AC$12+$BB94*Assembly!AC$13+$BC94*Assembly!AC$14+$BD94*Assembly!AC$15+$BE94*Assembly!AC$16+$BF94*Assembly!AC$17+$BG94*Assembly!AC$18+$BH94*Assembly!AC$19+$BI94*Assembly!AC$20+$BJ94*Assembly!AC$21+$BK94*Assembly!AC$22+$BL94*Assembly!AC$23+$BM94*Assembly!AC$24</f>
        <v>#VALUE!</v>
      </c>
      <c r="BZ94" s="164" t="e">
        <f>$AS94*Assembly!M$4+$AT94*Assembly!M$5+$AU94*Assembly!M$6+$AV94*Assembly!M$7+$AW94*Assembly!M$8+$AX94*Assembly!M$9+$AY94*Assembly!M$10+$AZ94*Assembly!M$11+$BA94*Assembly!M$12+$BB94*Assembly!M$13+$BC94*Assembly!M$14+$BD94*Assembly!M$15+$BE94*Assembly!M$16+$BF94*Assembly!M$17+$BG94*Assembly!M$18+$BH94*Assembly!M$19+$BI94*Assembly!M$20+$BJ94*Assembly!M$21+$BK94*Assembly!M$22+$BL94*Assembly!M$23+$BM94*Assembly!M$24</f>
        <v>#VALUE!</v>
      </c>
      <c r="CA94" s="164" t="e">
        <f>$AS94*Assembly!N$4+$AT94*Assembly!N$5+$AU94*Assembly!N$6+$AV94*Assembly!N$7+$AW94*Assembly!N$8+$AX94*Assembly!N$9+$AY94*Assembly!N$10+$AZ94*Assembly!N$11+$BA94*Assembly!N$12+$BB94*Assembly!N$13+$BC94*Assembly!N$14+$BD94*Assembly!N$15+$BE94*Assembly!N$16+$BF94*Assembly!N$17+$BG94*Assembly!N$18+$BH94*Assembly!N$19+$BI94*Assembly!N$20+$BJ94*Assembly!N$21+$BK94*Assembly!N$22+$BL94*Assembly!N$23+$BM94*Assembly!N$24</f>
        <v>#VALUE!</v>
      </c>
      <c r="CB94" s="164" t="e">
        <f>$AS94*Assembly!O$4+$AT94*Assembly!O$5+$AU94*Assembly!O$6+$AV94*Assembly!O$7+$AW94*Assembly!O$8+$AX94*Assembly!O$9+$AY94*Assembly!O$10+$AZ94*Assembly!O$11+$BA94*Assembly!O$12+$BB94*Assembly!O$13+$BC94*Assembly!O$14+$BD94*Assembly!O$15+$BE94*Assembly!O$16+$BF94*Assembly!O$17+$BG94*Assembly!O$18+$BH94*Assembly!O$19+$BI94*Assembly!O$20+$BJ94*Assembly!O$21+$BK94*Assembly!O$22+$BL94*Assembly!O$23+$BM94*Assembly!O$24</f>
        <v>#VALUE!</v>
      </c>
      <c r="CC94" s="156" t="e">
        <f>$AS94*Assembly!P$4+$AT94*Assembly!P$5+$AU94*Assembly!P$6+$AV94*Assembly!P$7+$AW94*Assembly!P$8+$AX94*Assembly!P$9+$AY94*Assembly!P$10+$AZ94*Assembly!P$11+$BA94*Assembly!P$12+$BB94*Assembly!P$13+$BC94*Assembly!P$14+$BD94*Assembly!P$15+$BE94*Assembly!P$16+$BF94*Assembly!P$17+$BG94*Assembly!P$18+$BH94*Assembly!P$19+$BI94*Assembly!P$20+$BJ94*Assembly!P$21+$BK94*Assembly!P$22+$BL94*Assembly!P$23+$BM94*Assembly!P$24</f>
        <v>#VALUE!</v>
      </c>
      <c r="CD94" s="156" t="e">
        <f>$AS94*Assembly!Q$4+$AT94*Assembly!Q$5+$AU94*Assembly!Q$6+$AV94*Assembly!Q$7+$AW94*Assembly!Q$8+$AX94*Assembly!Q$9+$AY94*Assembly!Q$10+$AZ94*Assembly!Q$11+$BA94*Assembly!Q$12+$BB94*Assembly!Q$13+$BC94*Assembly!Q$14+$BD94*Assembly!Q$15+$BE94*Assembly!Q$16+$BF94*Assembly!Q$17+$BG94*Assembly!Q$18+$BH94*Assembly!Q$19+$BI94*Assembly!Q$20+$BJ94*Assembly!Q$21+$BK94*Assembly!Q$22+$BL94*Assembly!Q$23+$BM94*Assembly!Q$24</f>
        <v>#VALUE!</v>
      </c>
      <c r="CE94" s="164" t="e">
        <f>$AS94*Assembly!R$4+$AT94*Assembly!R$5+$AU94*Assembly!R$6+$AV94*Assembly!R$7+$AW94*Assembly!R$8+$AX94*Assembly!R$9+$AY94*Assembly!R$10+$AZ94*Assembly!R$11+$BA94*Assembly!R$12+$BB94*Assembly!R$13+$BC94*Assembly!R$14+$BD94*Assembly!R$15+$BE94*Assembly!R$16+$BF94*Assembly!R$17+$BG94*Assembly!R$18+$BH94*Assembly!R$19+$BI94*Assembly!R$20+$BJ94*Assembly!R$21+$BK94*Assembly!R$22+$BL94*Assembly!R$23+$BM94*Assembly!R$24</f>
        <v>#VALUE!</v>
      </c>
      <c r="CF94" s="156" t="e">
        <f>$AS94*Assembly!S$4+$AT94*Assembly!S$5+$AU94*Assembly!S$6+$AV94*Assembly!S$7+$AW94*Assembly!S$8+$AX94*Assembly!S$9+$AY94*Assembly!S$10+$AZ94*Assembly!S$11+$BA94*Assembly!S$12+$BB94*Assembly!S$13+$BC94*Assembly!S$14+$BD94*Assembly!S$15+$BE94*Assembly!S$16+$BF94*Assembly!S$17+$BG94*Assembly!S$18+$BH94*Assembly!S$19+$BI94*Assembly!S$20+$BJ94*Assembly!S$21+$BK94*Assembly!S$22+$BL94*Assembly!S$23+$BM94*Assembly!S$24</f>
        <v>#VALUE!</v>
      </c>
      <c r="CG94" s="156" t="e">
        <f>$AS94*Assembly!T$4+$AT94*Assembly!T$5+$AU94*Assembly!T$6+$AV94*Assembly!T$7+$AW94*Assembly!T$8+$AX94*Assembly!T$9+$AY94*Assembly!T$10+$AZ94*Assembly!T$11+$BA94*Assembly!T$12+$BB94*Assembly!T$13+$BC94*Assembly!T$14+$BD94*Assembly!T$15+$BE94*Assembly!T$16+$BF94*Assembly!T$17+$BG94*Assembly!T$18+$BH94*Assembly!T$19+$BI94*Assembly!T$20+$BJ94*Assembly!T$21+$BK94*Assembly!T$22+$BL94*Assembly!T$23+$BM94*Assembly!T$24</f>
        <v>#VALUE!</v>
      </c>
      <c r="CH94" s="156" t="e">
        <f>$AS94*Assembly!U$4+$AT94*Assembly!U$5+$AU94*Assembly!U$6+$AV94*Assembly!U$7+$AW94*Assembly!U$8+$AX94*Assembly!U$9+$AY94*Assembly!U$10+$AZ94*Assembly!U$11+$BA94*Assembly!U$12+$BB94*Assembly!U$13+$BC94*Assembly!U$14+$BD94*Assembly!U$15+$BE94*Assembly!U$16+$BF94*Assembly!U$17+$BG94*Assembly!U$18+$BH94*Assembly!U$19+$BI94*Assembly!U$20+$BJ94*Assembly!U$21+$BK94*Assembly!U$22+$BL94*Assembly!U$23+$BM94*Assembly!U$24</f>
        <v>#VALUE!</v>
      </c>
      <c r="CI94" s="164" t="e">
        <f>$AS94*Assembly!V$4+$AT94*Assembly!V$5+$AU94*Assembly!V$6+$AV94*Assembly!V$7+$AW94*Assembly!V$8+$AX94*Assembly!V$9+$AY94*Assembly!V$10+$AZ94*Assembly!V$11+$BA94*Assembly!V$12+$BB94*Assembly!V$13+$BC94*Assembly!V$14+$BD94*Assembly!V$15+$BE94*Assembly!V$16+$BF94*Assembly!V$17+$BG94*Assembly!V$18+$BH94*Assembly!V$19+$BI94*Assembly!V$20+$BJ94*Assembly!V$21+$BK94*Assembly!V$22+$BL94*Assembly!V$23+$BM94*Assembly!V$24</f>
        <v>#VALUE!</v>
      </c>
      <c r="CJ94" s="164" t="e">
        <f>BZ94*Refining!$F$3</f>
        <v>#VALUE!</v>
      </c>
      <c r="CK94" s="164" t="e">
        <f>CA94*Refining!$F$4</f>
        <v>#VALUE!</v>
      </c>
      <c r="CL94" s="164" t="e">
        <f>CB94*Refining!$F$5</f>
        <v>#VALUE!</v>
      </c>
      <c r="CM94" s="164" t="e">
        <f>CC94*Refining!$F$6</f>
        <v>#VALUE!</v>
      </c>
      <c r="CN94" s="164" t="e">
        <f>CD94*Refining!$F$7</f>
        <v>#VALUE!</v>
      </c>
      <c r="CO94" s="164" t="e">
        <f>CE94*Refining!$F$8</f>
        <v>#VALUE!</v>
      </c>
      <c r="CP94" s="164" t="e">
        <f>CF94*Refining!$F$9</f>
        <v>#VALUE!</v>
      </c>
      <c r="CQ94" s="164" t="e">
        <f>CG94*Refining!$F$10</f>
        <v>#VALUE!</v>
      </c>
      <c r="CR94" s="164" t="e">
        <f>CH94*Refining!$F$11</f>
        <v>#VALUE!</v>
      </c>
      <c r="CS94" s="164" t="e">
        <f>CI94*Refining!$F$12</f>
        <v>#VALUE!</v>
      </c>
      <c r="CT94" s="185" t="e">
        <f t="shared" ref="CT94:DM94" si="380">IF(BZ94 = 0, "", BZ94)</f>
        <v>#VALUE!</v>
      </c>
      <c r="CU94" s="189" t="e">
        <f t="shared" si="380"/>
        <v>#VALUE!</v>
      </c>
      <c r="CV94" s="186" t="e">
        <f t="shared" si="380"/>
        <v>#VALUE!</v>
      </c>
      <c r="CW94" s="186" t="e">
        <f t="shared" si="380"/>
        <v>#VALUE!</v>
      </c>
      <c r="CX94" s="186" t="e">
        <f t="shared" si="380"/>
        <v>#VALUE!</v>
      </c>
      <c r="CY94" s="186" t="e">
        <f t="shared" si="380"/>
        <v>#VALUE!</v>
      </c>
      <c r="CZ94" s="186" t="e">
        <f t="shared" si="380"/>
        <v>#VALUE!</v>
      </c>
      <c r="DA94" s="186" t="e">
        <f t="shared" si="380"/>
        <v>#VALUE!</v>
      </c>
      <c r="DB94" s="186" t="e">
        <f t="shared" si="380"/>
        <v>#VALUE!</v>
      </c>
      <c r="DC94" s="187" t="e">
        <f t="shared" si="380"/>
        <v>#VALUE!</v>
      </c>
      <c r="DD94" s="185" t="e">
        <f t="shared" si="380"/>
        <v>#VALUE!</v>
      </c>
      <c r="DE94" s="189" t="e">
        <f t="shared" si="380"/>
        <v>#VALUE!</v>
      </c>
      <c r="DF94" s="186" t="e">
        <f t="shared" si="380"/>
        <v>#VALUE!</v>
      </c>
      <c r="DG94" s="186" t="e">
        <f t="shared" si="380"/>
        <v>#VALUE!</v>
      </c>
      <c r="DH94" s="211" t="e">
        <f t="shared" si="380"/>
        <v>#VALUE!</v>
      </c>
      <c r="DI94" s="186" t="e">
        <f t="shared" si="380"/>
        <v>#VALUE!</v>
      </c>
      <c r="DJ94" s="186" t="e">
        <f t="shared" si="380"/>
        <v>#VALUE!</v>
      </c>
      <c r="DK94" s="186" t="e">
        <f t="shared" si="380"/>
        <v>#VALUE!</v>
      </c>
      <c r="DL94" s="186" t="e">
        <f t="shared" si="380"/>
        <v>#VALUE!</v>
      </c>
      <c r="DM94" s="187" t="e">
        <f t="shared" si="380"/>
        <v>#VALUE!</v>
      </c>
      <c r="DN94" s="185" t="e">
        <f t="shared" si="11"/>
        <v>#VALUE!</v>
      </c>
      <c r="DO94" s="189" t="e">
        <f t="shared" si="12"/>
        <v>#VALUE!</v>
      </c>
      <c r="DP94" s="120" t="e">
        <f t="shared" si="13"/>
        <v>#VALUE!</v>
      </c>
      <c r="DQ94" s="133" t="e">
        <f>CT94*'Ores &amp; Ingots'!$C$3+CU94*'Ores &amp; Ingots'!$C$4+CV94*'Ores &amp; Ingots'!$C$5+CW94*'Ores &amp; Ingots'!$C$6+CX94*'Ores &amp; Ingots'!$C$7+CY94*'Ores &amp; Ingots'!$C$8+CZ94*'Ores &amp; Ingots'!$C$9+DA94*'Ores &amp; Ingots'!$C$10+DB94*'Ores &amp; Ingots'!$C$11+DC94*'Ores &amp; Ingots'!$C$12</f>
        <v>#VALUE!</v>
      </c>
      <c r="DR94" s="133" t="e">
        <f>DD94*'Ores &amp; Ingots'!$B$3+DE94*'Ores &amp; Ingots'!$B$4+DF94*'Ores &amp; Ingots'!$B$5+DG94*'Ores &amp; Ingots'!$B$6+DH94*'Ores &amp; Ingots'!$B$7+DI94*'Ores &amp; Ingots'!$B$8+DJ94*'Ores &amp; Ingots'!$B$9+DK94*'Ores &amp; Ingots'!$B$10+DL94*'Ores &amp; Ingots'!$B$11+DM94*'Ores &amp; Ingots'!$B$12</f>
        <v>#VALUE!</v>
      </c>
      <c r="DS94" s="189" t="e">
        <f>CT94*Refining!$G$3+CU94*Refining!$G$4+CV94*Refining!$G$5+CW94*Refining!$G$6+CX94*Refining!$G$7+CY94*Refining!$G$8+CZ94*Refining!$G$9+DA94*Refining!$G$10+DB94*Refining!$G$11+DC94*Refining!$G$12</f>
        <v>#VALUE!</v>
      </c>
      <c r="DT94" s="189" t="e">
        <f t="shared" si="14"/>
        <v>#VALUE!</v>
      </c>
      <c r="DU94" s="192" t="e">
        <f t="shared" si="15"/>
        <v>#VALUE!</v>
      </c>
      <c r="DV94" s="185" t="e">
        <f t="shared" si="16"/>
        <v>#VALUE!</v>
      </c>
      <c r="DW94" s="194" t="e">
        <f t="shared" ref="DW94:DX94" si="381">DV94/60</f>
        <v>#VALUE!</v>
      </c>
      <c r="DX94" s="194" t="e">
        <f t="shared" si="381"/>
        <v>#VALUE!</v>
      </c>
      <c r="DY94" s="185" t="e">
        <f t="shared" si="18"/>
        <v>#VALUE!</v>
      </c>
      <c r="DZ94" s="194" t="e">
        <f t="shared" ref="DZ94:EA94" si="382">DY94/1000</f>
        <v>#VALUE!</v>
      </c>
      <c r="EA94" s="196" t="e">
        <f t="shared" si="382"/>
        <v>#VALUE!</v>
      </c>
      <c r="EB94" s="130" t="e">
        <f t="shared" si="20"/>
        <v>#VALUE!</v>
      </c>
      <c r="EC94" s="132" t="e">
        <f t="shared" si="21"/>
        <v>#VALUE!</v>
      </c>
      <c r="ED94" s="133" t="s">
        <v>28</v>
      </c>
    </row>
    <row r="95" spans="1:134" ht="12.75" x14ac:dyDescent="0.2">
      <c r="A95" s="864"/>
      <c r="B95" s="135" t="s">
        <v>318</v>
      </c>
      <c r="C95" s="137" t="s">
        <v>156</v>
      </c>
      <c r="D95" s="137">
        <v>1</v>
      </c>
      <c r="E95" s="137">
        <v>1</v>
      </c>
      <c r="F95" s="137">
        <v>1</v>
      </c>
      <c r="G95" s="139">
        <f t="shared" si="0"/>
        <v>15.625</v>
      </c>
      <c r="H95" s="140">
        <v>10</v>
      </c>
      <c r="I95" s="140">
        <v>10</v>
      </c>
      <c r="J95" s="140">
        <f>H95/Main!$D$9</f>
        <v>2</v>
      </c>
      <c r="K95" s="140">
        <f>I95/Main!$D$10</f>
        <v>5</v>
      </c>
      <c r="L95" s="140">
        <f t="shared" si="1"/>
        <v>2.5</v>
      </c>
      <c r="M95" s="140">
        <v>1</v>
      </c>
      <c r="N95" s="143"/>
      <c r="O95" s="145">
        <v>600000</v>
      </c>
      <c r="P95" s="145"/>
      <c r="Q95" s="143"/>
      <c r="R95" s="146"/>
      <c r="S95" s="143"/>
      <c r="T95" s="146"/>
      <c r="U95" s="321" t="s">
        <v>322</v>
      </c>
      <c r="V95" s="145">
        <v>50000</v>
      </c>
      <c r="W95" s="362" t="s">
        <v>220</v>
      </c>
      <c r="X95" s="133">
        <v>90</v>
      </c>
      <c r="Y95" s="133">
        <v>0</v>
      </c>
      <c r="Z95" s="133">
        <v>0</v>
      </c>
      <c r="AA95" s="133">
        <v>0</v>
      </c>
      <c r="AB95" s="133">
        <v>30</v>
      </c>
      <c r="AC95" s="133">
        <v>0</v>
      </c>
      <c r="AD95" s="133">
        <v>0</v>
      </c>
      <c r="AE95" s="133">
        <v>20</v>
      </c>
      <c r="AF95" s="133">
        <v>0</v>
      </c>
      <c r="AG95" s="133">
        <v>0</v>
      </c>
      <c r="AH95" s="133">
        <v>0</v>
      </c>
      <c r="AI95" s="133">
        <v>0</v>
      </c>
      <c r="AJ95" s="133">
        <v>0</v>
      </c>
      <c r="AK95" s="133">
        <v>0</v>
      </c>
      <c r="AL95" s="133">
        <v>0</v>
      </c>
      <c r="AM95" s="133">
        <v>20</v>
      </c>
      <c r="AN95" s="167">
        <v>9</v>
      </c>
      <c r="AO95" s="133">
        <v>0</v>
      </c>
      <c r="AP95" s="133">
        <v>0</v>
      </c>
      <c r="AQ95" s="133">
        <v>0</v>
      </c>
      <c r="AR95" s="133">
        <v>0</v>
      </c>
      <c r="AS95" s="174">
        <f t="shared" ref="AS95:BM95" si="383">IF(X95 = 0, "", X95)</f>
        <v>90</v>
      </c>
      <c r="AT95" s="137" t="str">
        <f t="shared" si="383"/>
        <v/>
      </c>
      <c r="AU95" s="137" t="str">
        <f t="shared" si="383"/>
        <v/>
      </c>
      <c r="AV95" s="137" t="str">
        <f t="shared" si="383"/>
        <v/>
      </c>
      <c r="AW95" s="133">
        <f t="shared" si="383"/>
        <v>30</v>
      </c>
      <c r="AX95" s="137" t="str">
        <f t="shared" si="383"/>
        <v/>
      </c>
      <c r="AY95" s="137" t="str">
        <f t="shared" si="383"/>
        <v/>
      </c>
      <c r="AZ95" s="133">
        <f t="shared" si="383"/>
        <v>20</v>
      </c>
      <c r="BA95" s="137" t="str">
        <f t="shared" si="383"/>
        <v/>
      </c>
      <c r="BB95" s="137" t="str">
        <f t="shared" si="383"/>
        <v/>
      </c>
      <c r="BC95" s="137" t="str">
        <f t="shared" si="383"/>
        <v/>
      </c>
      <c r="BD95" s="137" t="str">
        <f t="shared" si="383"/>
        <v/>
      </c>
      <c r="BE95" s="137" t="str">
        <f t="shared" si="383"/>
        <v/>
      </c>
      <c r="BF95" s="137" t="str">
        <f t="shared" si="383"/>
        <v/>
      </c>
      <c r="BG95" s="137" t="str">
        <f t="shared" si="383"/>
        <v/>
      </c>
      <c r="BH95" s="133">
        <f t="shared" si="383"/>
        <v>20</v>
      </c>
      <c r="BI95" s="167">
        <f t="shared" si="383"/>
        <v>9</v>
      </c>
      <c r="BJ95" s="137" t="str">
        <f t="shared" si="383"/>
        <v/>
      </c>
      <c r="BK95" s="137" t="str">
        <f t="shared" si="383"/>
        <v/>
      </c>
      <c r="BL95" s="137" t="str">
        <f t="shared" si="383"/>
        <v/>
      </c>
      <c r="BM95" s="169" t="str">
        <f t="shared" si="383"/>
        <v/>
      </c>
      <c r="BN95" s="174" t="e">
        <f>$AS95*Assembly!Z$4+$AT95*Assembly!Z$5+$AU95*Assembly!Z$6+$AV95*Assembly!Z$7+$AW95*Assembly!Z$8+$AX95*Assembly!Z$9+$AY95*Assembly!Z$10+$AZ95*Assembly!Z$11+$BA95*Assembly!Z$12+$BB95*Assembly!Z$13+$BC95*Assembly!Z$14+$BD95*Assembly!Z$15+$BE95*Assembly!Z$16+$BF95*Assembly!Z$17+$BG95*Assembly!Z$18+$BH95*Assembly!Z$19+$BI95*Assembly!Z$20+$BJ95*Assembly!Z$21+$BK95*Assembly!Z$22+$BL95*Assembly!Z$23+$BM95*Assembly!Z$24</f>
        <v>#VALUE!</v>
      </c>
      <c r="BO95" s="133" t="e">
        <f t="shared" si="3"/>
        <v>#VALUE!</v>
      </c>
      <c r="BP95" s="133"/>
      <c r="BQ95" s="133" t="e">
        <f>$AS95*Assembly!AD$4+$AT95*Assembly!AD$5+$AU95*Assembly!AD$6+$AV95*Assembly!AD$7+$AW95*Assembly!AD$8+$AX95*Assembly!AD$9+$AY95*Assembly!AD$10+$AZ95*Assembly!AD$11+$BA95*Assembly!AD$12+$BB95*Assembly!AD$13+$BC95*Assembly!AD$14+$BD95*Assembly!AD$15+$BE95*Assembly!AD$16+$BF95*Assembly!AD$17+$BG95*Assembly!AD$18+$BH95*Assembly!AD$19+$BI95*Assembly!AD$20+$BJ95*Assembly!AD$21+$BK95*Assembly!AD$22+$BL95*Assembly!AD$23+$BM95*Assembly!AD$24</f>
        <v>#VALUE!</v>
      </c>
      <c r="BR95" s="177" t="e">
        <f t="shared" si="4"/>
        <v>#VALUE!</v>
      </c>
      <c r="BS95" s="178" t="e">
        <f t="shared" si="5"/>
        <v>#VALUE!</v>
      </c>
      <c r="BT95" s="179" t="e">
        <f t="shared" si="6"/>
        <v>#VALUE!</v>
      </c>
      <c r="BU95" s="178" t="e">
        <f t="shared" si="7"/>
        <v>#VALUE!</v>
      </c>
      <c r="BV95" s="133" t="e">
        <f>$AS95*Assembly!Y$4+$AT95*Assembly!Y$5+$AU95*Assembly!Y$6+$AV95*Assembly!Y$7+$AW95*Assembly!Y$8+$AX95*Assembly!Y$9+$AY95*Assembly!Y$10+$AZ95*Assembly!Y$11+$BA95*Assembly!Y$12+$BB95*Assembly!Y$13+$BC95*Assembly!Y$14+$BD95*Assembly!Y$15+$BE95*Assembly!Y$16+$BF95*Assembly!Y$17+$BG95*Assembly!Y$18+$BH95*Assembly!Y$19+$BI95*Assembly!Y$20+$BJ95*Assembly!Y$21+$BK95*Assembly!Y$22+$BL95*Assembly!Y$23+$BM95*Assembly!Y$24</f>
        <v>#VALUE!</v>
      </c>
      <c r="BW95" s="133" t="e">
        <f t="shared" si="8"/>
        <v>#VALUE!</v>
      </c>
      <c r="BX95" s="130" t="e">
        <f t="shared" si="9"/>
        <v>#VALUE!</v>
      </c>
      <c r="BY95" s="183" t="e">
        <f>$AS95*Assembly!AC$4+$AT95*Assembly!AC$5+$AU95*Assembly!AC$6+$AV95*Assembly!AC$7+$AW95*Assembly!AC$8+$AX95*Assembly!AC$9+$AY95*Assembly!AC$10+$AZ95*Assembly!AC$11+$BA95*Assembly!AC$12+$BB95*Assembly!AC$13+$BC95*Assembly!AC$14+$BD95*Assembly!AC$15+$BE95*Assembly!AC$16+$BF95*Assembly!AC$17+$BG95*Assembly!AC$18+$BH95*Assembly!AC$19+$BI95*Assembly!AC$20+$BJ95*Assembly!AC$21+$BK95*Assembly!AC$22+$BL95*Assembly!AC$23+$BM95*Assembly!AC$24</f>
        <v>#VALUE!</v>
      </c>
      <c r="BZ95" s="145" t="e">
        <f>$AS95*Assembly!M$4+$AT95*Assembly!M$5+$AU95*Assembly!M$6+$AV95*Assembly!M$7+$AW95*Assembly!M$8+$AX95*Assembly!M$9+$AY95*Assembly!M$10+$AZ95*Assembly!M$11+$BA95*Assembly!M$12+$BB95*Assembly!M$13+$BC95*Assembly!M$14+$BD95*Assembly!M$15+$BE95*Assembly!M$16+$BF95*Assembly!M$17+$BG95*Assembly!M$18+$BH95*Assembly!M$19+$BI95*Assembly!M$20+$BJ95*Assembly!M$21+$BK95*Assembly!M$22+$BL95*Assembly!M$23+$BM95*Assembly!M$24</f>
        <v>#VALUE!</v>
      </c>
      <c r="CA95" s="145" t="e">
        <f>$AS95*Assembly!N$4+$AT95*Assembly!N$5+$AU95*Assembly!N$6+$AV95*Assembly!N$7+$AW95*Assembly!N$8+$AX95*Assembly!N$9+$AY95*Assembly!N$10+$AZ95*Assembly!N$11+$BA95*Assembly!N$12+$BB95*Assembly!N$13+$BC95*Assembly!N$14+$BD95*Assembly!N$15+$BE95*Assembly!N$16+$BF95*Assembly!N$17+$BG95*Assembly!N$18+$BH95*Assembly!N$19+$BI95*Assembly!N$20+$BJ95*Assembly!N$21+$BK95*Assembly!N$22+$BL95*Assembly!N$23+$BM95*Assembly!N$24</f>
        <v>#VALUE!</v>
      </c>
      <c r="CB95" s="145" t="e">
        <f>$AS95*Assembly!O$4+$AT95*Assembly!O$5+$AU95*Assembly!O$6+$AV95*Assembly!O$7+$AW95*Assembly!O$8+$AX95*Assembly!O$9+$AY95*Assembly!O$10+$AZ95*Assembly!O$11+$BA95*Assembly!O$12+$BB95*Assembly!O$13+$BC95*Assembly!O$14+$BD95*Assembly!O$15+$BE95*Assembly!O$16+$BF95*Assembly!O$17+$BG95*Assembly!O$18+$BH95*Assembly!O$19+$BI95*Assembly!O$20+$BJ95*Assembly!O$21+$BK95*Assembly!O$22+$BL95*Assembly!O$23+$BM95*Assembly!O$24</f>
        <v>#VALUE!</v>
      </c>
      <c r="CC95" s="140" t="e">
        <f>$AS95*Assembly!P$4+$AT95*Assembly!P$5+$AU95*Assembly!P$6+$AV95*Assembly!P$7+$AW95*Assembly!P$8+$AX95*Assembly!P$9+$AY95*Assembly!P$10+$AZ95*Assembly!P$11+$BA95*Assembly!P$12+$BB95*Assembly!P$13+$BC95*Assembly!P$14+$BD95*Assembly!P$15+$BE95*Assembly!P$16+$BF95*Assembly!P$17+$BG95*Assembly!P$18+$BH95*Assembly!P$19+$BI95*Assembly!P$20+$BJ95*Assembly!P$21+$BK95*Assembly!P$22+$BL95*Assembly!P$23+$BM95*Assembly!P$24</f>
        <v>#VALUE!</v>
      </c>
      <c r="CD95" s="140" t="e">
        <f>$AS95*Assembly!Q$4+$AT95*Assembly!Q$5+$AU95*Assembly!Q$6+$AV95*Assembly!Q$7+$AW95*Assembly!Q$8+$AX95*Assembly!Q$9+$AY95*Assembly!Q$10+$AZ95*Assembly!Q$11+$BA95*Assembly!Q$12+$BB95*Assembly!Q$13+$BC95*Assembly!Q$14+$BD95*Assembly!Q$15+$BE95*Assembly!Q$16+$BF95*Assembly!Q$17+$BG95*Assembly!Q$18+$BH95*Assembly!Q$19+$BI95*Assembly!Q$20+$BJ95*Assembly!Q$21+$BK95*Assembly!Q$22+$BL95*Assembly!Q$23+$BM95*Assembly!Q$24</f>
        <v>#VALUE!</v>
      </c>
      <c r="CE95" s="145" t="e">
        <f>$AS95*Assembly!R$4+$AT95*Assembly!R$5+$AU95*Assembly!R$6+$AV95*Assembly!R$7+$AW95*Assembly!R$8+$AX95*Assembly!R$9+$AY95*Assembly!R$10+$AZ95*Assembly!R$11+$BA95*Assembly!R$12+$BB95*Assembly!R$13+$BC95*Assembly!R$14+$BD95*Assembly!R$15+$BE95*Assembly!R$16+$BF95*Assembly!R$17+$BG95*Assembly!R$18+$BH95*Assembly!R$19+$BI95*Assembly!R$20+$BJ95*Assembly!R$21+$BK95*Assembly!R$22+$BL95*Assembly!R$23+$BM95*Assembly!R$24</f>
        <v>#VALUE!</v>
      </c>
      <c r="CF95" s="140" t="e">
        <f>$AS95*Assembly!S$4+$AT95*Assembly!S$5+$AU95*Assembly!S$6+$AV95*Assembly!S$7+$AW95*Assembly!S$8+$AX95*Assembly!S$9+$AY95*Assembly!S$10+$AZ95*Assembly!S$11+$BA95*Assembly!S$12+$BB95*Assembly!S$13+$BC95*Assembly!S$14+$BD95*Assembly!S$15+$BE95*Assembly!S$16+$BF95*Assembly!S$17+$BG95*Assembly!S$18+$BH95*Assembly!S$19+$BI95*Assembly!S$20+$BJ95*Assembly!S$21+$BK95*Assembly!S$22+$BL95*Assembly!S$23+$BM95*Assembly!S$24</f>
        <v>#VALUE!</v>
      </c>
      <c r="CG95" s="140" t="e">
        <f>$AS95*Assembly!T$4+$AT95*Assembly!T$5+$AU95*Assembly!T$6+$AV95*Assembly!T$7+$AW95*Assembly!T$8+$AX95*Assembly!T$9+$AY95*Assembly!T$10+$AZ95*Assembly!T$11+$BA95*Assembly!T$12+$BB95*Assembly!T$13+$BC95*Assembly!T$14+$BD95*Assembly!T$15+$BE95*Assembly!T$16+$BF95*Assembly!T$17+$BG95*Assembly!T$18+$BH95*Assembly!T$19+$BI95*Assembly!T$20+$BJ95*Assembly!T$21+$BK95*Assembly!T$22+$BL95*Assembly!T$23+$BM95*Assembly!T$24</f>
        <v>#VALUE!</v>
      </c>
      <c r="CH95" s="140" t="e">
        <f>$AS95*Assembly!U$4+$AT95*Assembly!U$5+$AU95*Assembly!U$6+$AV95*Assembly!U$7+$AW95*Assembly!U$8+$AX95*Assembly!U$9+$AY95*Assembly!U$10+$AZ95*Assembly!U$11+$BA95*Assembly!U$12+$BB95*Assembly!U$13+$BC95*Assembly!U$14+$BD95*Assembly!U$15+$BE95*Assembly!U$16+$BF95*Assembly!U$17+$BG95*Assembly!U$18+$BH95*Assembly!U$19+$BI95*Assembly!U$20+$BJ95*Assembly!U$21+$BK95*Assembly!U$22+$BL95*Assembly!U$23+$BM95*Assembly!U$24</f>
        <v>#VALUE!</v>
      </c>
      <c r="CI95" s="145" t="e">
        <f>$AS95*Assembly!V$4+$AT95*Assembly!V$5+$AU95*Assembly!V$6+$AV95*Assembly!V$7+$AW95*Assembly!V$8+$AX95*Assembly!V$9+$AY95*Assembly!V$10+$AZ95*Assembly!V$11+$BA95*Assembly!V$12+$BB95*Assembly!V$13+$BC95*Assembly!V$14+$BD95*Assembly!V$15+$BE95*Assembly!V$16+$BF95*Assembly!V$17+$BG95*Assembly!V$18+$BH95*Assembly!V$19+$BI95*Assembly!V$20+$BJ95*Assembly!V$21+$BK95*Assembly!V$22+$BL95*Assembly!V$23+$BM95*Assembly!V$24</f>
        <v>#VALUE!</v>
      </c>
      <c r="CJ95" s="145" t="e">
        <f>BZ95*Refining!$F$3</f>
        <v>#VALUE!</v>
      </c>
      <c r="CK95" s="145" t="e">
        <f>CA95*Refining!$F$4</f>
        <v>#VALUE!</v>
      </c>
      <c r="CL95" s="145" t="e">
        <f>CB95*Refining!$F$5</f>
        <v>#VALUE!</v>
      </c>
      <c r="CM95" s="145" t="e">
        <f>CC95*Refining!$F$6</f>
        <v>#VALUE!</v>
      </c>
      <c r="CN95" s="145" t="e">
        <f>CD95*Refining!$F$7</f>
        <v>#VALUE!</v>
      </c>
      <c r="CO95" s="145" t="e">
        <f>CE95*Refining!$F$8</f>
        <v>#VALUE!</v>
      </c>
      <c r="CP95" s="145" t="e">
        <f>CF95*Refining!$F$9</f>
        <v>#VALUE!</v>
      </c>
      <c r="CQ95" s="145" t="e">
        <f>CG95*Refining!$F$10</f>
        <v>#VALUE!</v>
      </c>
      <c r="CR95" s="145" t="e">
        <f>CH95*Refining!$F$11</f>
        <v>#VALUE!</v>
      </c>
      <c r="CS95" s="145" t="e">
        <f>CI95*Refining!$F$12</f>
        <v>#VALUE!</v>
      </c>
      <c r="CT95" s="185" t="e">
        <f t="shared" ref="CT95:DM95" si="384">IF(BZ95 = 0, "", BZ95)</f>
        <v>#VALUE!</v>
      </c>
      <c r="CU95" s="186" t="e">
        <f t="shared" si="384"/>
        <v>#VALUE!</v>
      </c>
      <c r="CV95" s="189" t="e">
        <f t="shared" si="384"/>
        <v>#VALUE!</v>
      </c>
      <c r="CW95" s="186" t="e">
        <f t="shared" si="384"/>
        <v>#VALUE!</v>
      </c>
      <c r="CX95" s="186" t="e">
        <f t="shared" si="384"/>
        <v>#VALUE!</v>
      </c>
      <c r="CY95" s="189" t="e">
        <f t="shared" si="384"/>
        <v>#VALUE!</v>
      </c>
      <c r="CZ95" s="186" t="e">
        <f t="shared" si="384"/>
        <v>#VALUE!</v>
      </c>
      <c r="DA95" s="186" t="e">
        <f t="shared" si="384"/>
        <v>#VALUE!</v>
      </c>
      <c r="DB95" s="186" t="e">
        <f t="shared" si="384"/>
        <v>#VALUE!</v>
      </c>
      <c r="DC95" s="187" t="e">
        <f t="shared" si="384"/>
        <v>#VALUE!</v>
      </c>
      <c r="DD95" s="185" t="e">
        <f t="shared" si="384"/>
        <v>#VALUE!</v>
      </c>
      <c r="DE95" s="186" t="e">
        <f t="shared" si="384"/>
        <v>#VALUE!</v>
      </c>
      <c r="DF95" s="189" t="e">
        <f t="shared" si="384"/>
        <v>#VALUE!</v>
      </c>
      <c r="DG95" s="186" t="e">
        <f t="shared" si="384"/>
        <v>#VALUE!</v>
      </c>
      <c r="DH95" s="188" t="e">
        <f t="shared" si="384"/>
        <v>#VALUE!</v>
      </c>
      <c r="DI95" s="189" t="e">
        <f t="shared" si="384"/>
        <v>#VALUE!</v>
      </c>
      <c r="DJ95" s="189" t="e">
        <f t="shared" si="384"/>
        <v>#VALUE!</v>
      </c>
      <c r="DK95" s="186" t="e">
        <f t="shared" si="384"/>
        <v>#VALUE!</v>
      </c>
      <c r="DL95" s="186" t="e">
        <f t="shared" si="384"/>
        <v>#VALUE!</v>
      </c>
      <c r="DM95" s="187" t="e">
        <f t="shared" si="384"/>
        <v>#VALUE!</v>
      </c>
      <c r="DN95" s="185" t="e">
        <f t="shared" si="11"/>
        <v>#VALUE!</v>
      </c>
      <c r="DO95" s="189" t="e">
        <f t="shared" si="12"/>
        <v>#VALUE!</v>
      </c>
      <c r="DP95" s="120" t="e">
        <f t="shared" si="13"/>
        <v>#VALUE!</v>
      </c>
      <c r="DQ95" s="133" t="e">
        <f>CT95*'Ores &amp; Ingots'!$C$3+CU95*'Ores &amp; Ingots'!$C$4+CV95*'Ores &amp; Ingots'!$C$5+CW95*'Ores &amp; Ingots'!$C$6+CX95*'Ores &amp; Ingots'!$C$7+CY95*'Ores &amp; Ingots'!$C$8+CZ95*'Ores &amp; Ingots'!$C$9+DA95*'Ores &amp; Ingots'!$C$10+DB95*'Ores &amp; Ingots'!$C$11+DC95*'Ores &amp; Ingots'!$C$12</f>
        <v>#VALUE!</v>
      </c>
      <c r="DR95" s="133" t="e">
        <f>DD95*'Ores &amp; Ingots'!$B$3+DE95*'Ores &amp; Ingots'!$B$4+DF95*'Ores &amp; Ingots'!$B$5+DG95*'Ores &amp; Ingots'!$B$6+DH95*'Ores &amp; Ingots'!$B$7+DI95*'Ores &amp; Ingots'!$B$8+DJ95*'Ores &amp; Ingots'!$B$9+DK95*'Ores &amp; Ingots'!$B$10+DL95*'Ores &amp; Ingots'!$B$11+DM95*'Ores &amp; Ingots'!$B$12</f>
        <v>#VALUE!</v>
      </c>
      <c r="DS95" s="189" t="e">
        <f>CT95*Refining!$G$3+CU95*Refining!$G$4+CV95*Refining!$G$5+CW95*Refining!$G$6+CX95*Refining!$G$7+CY95*Refining!$G$8+CZ95*Refining!$G$9+DA95*Refining!$G$10+DB95*Refining!$G$11+DC95*Refining!$G$12</f>
        <v>#VALUE!</v>
      </c>
      <c r="DT95" s="189" t="e">
        <f t="shared" si="14"/>
        <v>#VALUE!</v>
      </c>
      <c r="DU95" s="192" t="e">
        <f t="shared" si="15"/>
        <v>#VALUE!</v>
      </c>
      <c r="DV95" s="185" t="e">
        <f t="shared" si="16"/>
        <v>#VALUE!</v>
      </c>
      <c r="DW95" s="194" t="e">
        <f t="shared" ref="DW95:DX95" si="385">DV95/60</f>
        <v>#VALUE!</v>
      </c>
      <c r="DX95" s="194" t="e">
        <f t="shared" si="385"/>
        <v>#VALUE!</v>
      </c>
      <c r="DY95" s="185" t="e">
        <f t="shared" si="18"/>
        <v>#VALUE!</v>
      </c>
      <c r="DZ95" s="194" t="e">
        <f t="shared" ref="DZ95:EA95" si="386">DY95/1000</f>
        <v>#VALUE!</v>
      </c>
      <c r="EA95" s="196" t="e">
        <f t="shared" si="386"/>
        <v>#VALUE!</v>
      </c>
      <c r="EB95" s="130" t="e">
        <f t="shared" si="20"/>
        <v>#VALUE!</v>
      </c>
      <c r="EC95" s="132" t="e">
        <f t="shared" si="21"/>
        <v>#VALUE!</v>
      </c>
      <c r="ED95" s="133" t="s">
        <v>28</v>
      </c>
    </row>
    <row r="96" spans="1:134" ht="12.75" x14ac:dyDescent="0.2">
      <c r="A96" s="864"/>
      <c r="B96" s="135" t="s">
        <v>318</v>
      </c>
      <c r="C96" s="137" t="s">
        <v>155</v>
      </c>
      <c r="D96" s="137">
        <v>1</v>
      </c>
      <c r="E96" s="137">
        <v>1</v>
      </c>
      <c r="F96" s="137">
        <v>1</v>
      </c>
      <c r="G96" s="154">
        <f t="shared" si="0"/>
        <v>0.125</v>
      </c>
      <c r="H96" s="156">
        <v>10</v>
      </c>
      <c r="I96" s="156">
        <v>10</v>
      </c>
      <c r="J96" s="156">
        <f>H96/Main!$D$9</f>
        <v>2</v>
      </c>
      <c r="K96" s="156">
        <f>I96/Main!$D$10</f>
        <v>5</v>
      </c>
      <c r="L96" s="156">
        <f t="shared" si="1"/>
        <v>2.5</v>
      </c>
      <c r="M96" s="156">
        <v>1</v>
      </c>
      <c r="N96" s="159"/>
      <c r="O96" s="164">
        <v>25000</v>
      </c>
      <c r="P96" s="164"/>
      <c r="Q96" s="159"/>
      <c r="R96" s="166"/>
      <c r="S96" s="159"/>
      <c r="T96" s="166"/>
      <c r="U96" s="320" t="s">
        <v>324</v>
      </c>
      <c r="V96" s="164">
        <v>2000</v>
      </c>
      <c r="W96" s="364"/>
      <c r="X96" s="133">
        <v>3</v>
      </c>
      <c r="Y96" s="133">
        <v>0</v>
      </c>
      <c r="Z96" s="133">
        <v>0</v>
      </c>
      <c r="AA96" s="133">
        <v>0</v>
      </c>
      <c r="AB96" s="133">
        <v>2</v>
      </c>
      <c r="AC96" s="133">
        <v>0</v>
      </c>
      <c r="AD96" s="133">
        <v>0</v>
      </c>
      <c r="AE96" s="133">
        <v>2</v>
      </c>
      <c r="AF96" s="133">
        <v>0</v>
      </c>
      <c r="AG96" s="133">
        <v>0</v>
      </c>
      <c r="AH96" s="133">
        <v>0</v>
      </c>
      <c r="AI96" s="133">
        <v>0</v>
      </c>
      <c r="AJ96" s="133">
        <v>0</v>
      </c>
      <c r="AK96" s="133">
        <v>0</v>
      </c>
      <c r="AL96" s="133">
        <v>0</v>
      </c>
      <c r="AM96" s="133">
        <v>2</v>
      </c>
      <c r="AN96" s="167">
        <v>1</v>
      </c>
      <c r="AO96" s="133">
        <v>0</v>
      </c>
      <c r="AP96" s="133">
        <v>0</v>
      </c>
      <c r="AQ96" s="133">
        <v>0</v>
      </c>
      <c r="AR96" s="133">
        <v>0</v>
      </c>
      <c r="AS96" s="174">
        <f t="shared" ref="AS96:BM96" si="387">IF(X96 = 0, "", X96)</f>
        <v>3</v>
      </c>
      <c r="AT96" s="137" t="str">
        <f t="shared" si="387"/>
        <v/>
      </c>
      <c r="AU96" s="137" t="str">
        <f t="shared" si="387"/>
        <v/>
      </c>
      <c r="AV96" s="137" t="str">
        <f t="shared" si="387"/>
        <v/>
      </c>
      <c r="AW96" s="133">
        <f t="shared" si="387"/>
        <v>2</v>
      </c>
      <c r="AX96" s="137" t="str">
        <f t="shared" si="387"/>
        <v/>
      </c>
      <c r="AY96" s="137" t="str">
        <f t="shared" si="387"/>
        <v/>
      </c>
      <c r="AZ96" s="133">
        <f t="shared" si="387"/>
        <v>2</v>
      </c>
      <c r="BA96" s="137" t="str">
        <f t="shared" si="387"/>
        <v/>
      </c>
      <c r="BB96" s="137" t="str">
        <f t="shared" si="387"/>
        <v/>
      </c>
      <c r="BC96" s="137" t="str">
        <f t="shared" si="387"/>
        <v/>
      </c>
      <c r="BD96" s="137" t="str">
        <f t="shared" si="387"/>
        <v/>
      </c>
      <c r="BE96" s="137" t="str">
        <f t="shared" si="387"/>
        <v/>
      </c>
      <c r="BF96" s="137" t="str">
        <f t="shared" si="387"/>
        <v/>
      </c>
      <c r="BG96" s="137" t="str">
        <f t="shared" si="387"/>
        <v/>
      </c>
      <c r="BH96" s="133">
        <f t="shared" si="387"/>
        <v>2</v>
      </c>
      <c r="BI96" s="167">
        <f t="shared" si="387"/>
        <v>1</v>
      </c>
      <c r="BJ96" s="137" t="str">
        <f t="shared" si="387"/>
        <v/>
      </c>
      <c r="BK96" s="137" t="str">
        <f t="shared" si="387"/>
        <v/>
      </c>
      <c r="BL96" s="137" t="str">
        <f t="shared" si="387"/>
        <v/>
      </c>
      <c r="BM96" s="169" t="str">
        <f t="shared" si="387"/>
        <v/>
      </c>
      <c r="BN96" s="174" t="e">
        <f>$AS96*Assembly!Z$4+$AT96*Assembly!Z$5+$AU96*Assembly!Z$6+$AV96*Assembly!Z$7+$AW96*Assembly!Z$8+$AX96*Assembly!Z$9+$AY96*Assembly!Z$10+$AZ96*Assembly!Z$11+$BA96*Assembly!Z$12+$BB96*Assembly!Z$13+$BC96*Assembly!Z$14+$BD96*Assembly!Z$15+$BE96*Assembly!Z$16+$BF96*Assembly!Z$17+$BG96*Assembly!Z$18+$BH96*Assembly!Z$19+$BI96*Assembly!Z$20+$BJ96*Assembly!Z$21+$BK96*Assembly!Z$22+$BL96*Assembly!Z$23+$BM96*Assembly!Z$24</f>
        <v>#VALUE!</v>
      </c>
      <c r="BO96" s="133" t="e">
        <f t="shared" si="3"/>
        <v>#VALUE!</v>
      </c>
      <c r="BP96" s="133"/>
      <c r="BQ96" s="133" t="e">
        <f>$AS96*Assembly!AD$4+$AT96*Assembly!AD$5+$AU96*Assembly!AD$6+$AV96*Assembly!AD$7+$AW96*Assembly!AD$8+$AX96*Assembly!AD$9+$AY96*Assembly!AD$10+$AZ96*Assembly!AD$11+$BA96*Assembly!AD$12+$BB96*Assembly!AD$13+$BC96*Assembly!AD$14+$BD96*Assembly!AD$15+$BE96*Assembly!AD$16+$BF96*Assembly!AD$17+$BG96*Assembly!AD$18+$BH96*Assembly!AD$19+$BI96*Assembly!AD$20+$BJ96*Assembly!AD$21+$BK96*Assembly!AD$22+$BL96*Assembly!AD$23+$BM96*Assembly!AD$24</f>
        <v>#VALUE!</v>
      </c>
      <c r="BR96" s="177" t="e">
        <f t="shared" si="4"/>
        <v>#VALUE!</v>
      </c>
      <c r="BS96" s="178" t="e">
        <f t="shared" si="5"/>
        <v>#VALUE!</v>
      </c>
      <c r="BT96" s="179" t="e">
        <f t="shared" si="6"/>
        <v>#VALUE!</v>
      </c>
      <c r="BU96" s="178" t="e">
        <f t="shared" si="7"/>
        <v>#VALUE!</v>
      </c>
      <c r="BV96" s="133" t="e">
        <f>$AS96*Assembly!Y$4+$AT96*Assembly!Y$5+$AU96*Assembly!Y$6+$AV96*Assembly!Y$7+$AW96*Assembly!Y$8+$AX96*Assembly!Y$9+$AY96*Assembly!Y$10+$AZ96*Assembly!Y$11+$BA96*Assembly!Y$12+$BB96*Assembly!Y$13+$BC96*Assembly!Y$14+$BD96*Assembly!Y$15+$BE96*Assembly!Y$16+$BF96*Assembly!Y$17+$BG96*Assembly!Y$18+$BH96*Assembly!Y$19+$BI96*Assembly!Y$20+$BJ96*Assembly!Y$21+$BK96*Assembly!Y$22+$BL96*Assembly!Y$23+$BM96*Assembly!Y$24</f>
        <v>#VALUE!</v>
      </c>
      <c r="BW96" s="133" t="e">
        <f t="shared" si="8"/>
        <v>#VALUE!</v>
      </c>
      <c r="BX96" s="130" t="e">
        <f t="shared" si="9"/>
        <v>#VALUE!</v>
      </c>
      <c r="BY96" s="183" t="e">
        <f>$AS96*Assembly!AC$4+$AT96*Assembly!AC$5+$AU96*Assembly!AC$6+$AV96*Assembly!AC$7+$AW96*Assembly!AC$8+$AX96*Assembly!AC$9+$AY96*Assembly!AC$10+$AZ96*Assembly!AC$11+$BA96*Assembly!AC$12+$BB96*Assembly!AC$13+$BC96*Assembly!AC$14+$BD96*Assembly!AC$15+$BE96*Assembly!AC$16+$BF96*Assembly!AC$17+$BG96*Assembly!AC$18+$BH96*Assembly!AC$19+$BI96*Assembly!AC$20+$BJ96*Assembly!AC$21+$BK96*Assembly!AC$22+$BL96*Assembly!AC$23+$BM96*Assembly!AC$24</f>
        <v>#VALUE!</v>
      </c>
      <c r="BZ96" s="164" t="e">
        <f>$AS96*Assembly!M$4+$AT96*Assembly!M$5+$AU96*Assembly!M$6+$AV96*Assembly!M$7+$AW96*Assembly!M$8+$AX96*Assembly!M$9+$AY96*Assembly!M$10+$AZ96*Assembly!M$11+$BA96*Assembly!M$12+$BB96*Assembly!M$13+$BC96*Assembly!M$14+$BD96*Assembly!M$15+$BE96*Assembly!M$16+$BF96*Assembly!M$17+$BG96*Assembly!M$18+$BH96*Assembly!M$19+$BI96*Assembly!M$20+$BJ96*Assembly!M$21+$BK96*Assembly!M$22+$BL96*Assembly!M$23+$BM96*Assembly!M$24</f>
        <v>#VALUE!</v>
      </c>
      <c r="CA96" s="164" t="e">
        <f>$AS96*Assembly!N$4+$AT96*Assembly!N$5+$AU96*Assembly!N$6+$AV96*Assembly!N$7+$AW96*Assembly!N$8+$AX96*Assembly!N$9+$AY96*Assembly!N$10+$AZ96*Assembly!N$11+$BA96*Assembly!N$12+$BB96*Assembly!N$13+$BC96*Assembly!N$14+$BD96*Assembly!N$15+$BE96*Assembly!N$16+$BF96*Assembly!N$17+$BG96*Assembly!N$18+$BH96*Assembly!N$19+$BI96*Assembly!N$20+$BJ96*Assembly!N$21+$BK96*Assembly!N$22+$BL96*Assembly!N$23+$BM96*Assembly!N$24</f>
        <v>#VALUE!</v>
      </c>
      <c r="CB96" s="164" t="e">
        <f>$AS96*Assembly!O$4+$AT96*Assembly!O$5+$AU96*Assembly!O$6+$AV96*Assembly!O$7+$AW96*Assembly!O$8+$AX96*Assembly!O$9+$AY96*Assembly!O$10+$AZ96*Assembly!O$11+$BA96*Assembly!O$12+$BB96*Assembly!O$13+$BC96*Assembly!O$14+$BD96*Assembly!O$15+$BE96*Assembly!O$16+$BF96*Assembly!O$17+$BG96*Assembly!O$18+$BH96*Assembly!O$19+$BI96*Assembly!O$20+$BJ96*Assembly!O$21+$BK96*Assembly!O$22+$BL96*Assembly!O$23+$BM96*Assembly!O$24</f>
        <v>#VALUE!</v>
      </c>
      <c r="CC96" s="156" t="e">
        <f>$AS96*Assembly!P$4+$AT96*Assembly!P$5+$AU96*Assembly!P$6+$AV96*Assembly!P$7+$AW96*Assembly!P$8+$AX96*Assembly!P$9+$AY96*Assembly!P$10+$AZ96*Assembly!P$11+$BA96*Assembly!P$12+$BB96*Assembly!P$13+$BC96*Assembly!P$14+$BD96*Assembly!P$15+$BE96*Assembly!P$16+$BF96*Assembly!P$17+$BG96*Assembly!P$18+$BH96*Assembly!P$19+$BI96*Assembly!P$20+$BJ96*Assembly!P$21+$BK96*Assembly!P$22+$BL96*Assembly!P$23+$BM96*Assembly!P$24</f>
        <v>#VALUE!</v>
      </c>
      <c r="CD96" s="156" t="e">
        <f>$AS96*Assembly!Q$4+$AT96*Assembly!Q$5+$AU96*Assembly!Q$6+$AV96*Assembly!Q$7+$AW96*Assembly!Q$8+$AX96*Assembly!Q$9+$AY96*Assembly!Q$10+$AZ96*Assembly!Q$11+$BA96*Assembly!Q$12+$BB96*Assembly!Q$13+$BC96*Assembly!Q$14+$BD96*Assembly!Q$15+$BE96*Assembly!Q$16+$BF96*Assembly!Q$17+$BG96*Assembly!Q$18+$BH96*Assembly!Q$19+$BI96*Assembly!Q$20+$BJ96*Assembly!Q$21+$BK96*Assembly!Q$22+$BL96*Assembly!Q$23+$BM96*Assembly!Q$24</f>
        <v>#VALUE!</v>
      </c>
      <c r="CE96" s="164" t="e">
        <f>$AS96*Assembly!R$4+$AT96*Assembly!R$5+$AU96*Assembly!R$6+$AV96*Assembly!R$7+$AW96*Assembly!R$8+$AX96*Assembly!R$9+$AY96*Assembly!R$10+$AZ96*Assembly!R$11+$BA96*Assembly!R$12+$BB96*Assembly!R$13+$BC96*Assembly!R$14+$BD96*Assembly!R$15+$BE96*Assembly!R$16+$BF96*Assembly!R$17+$BG96*Assembly!R$18+$BH96*Assembly!R$19+$BI96*Assembly!R$20+$BJ96*Assembly!R$21+$BK96*Assembly!R$22+$BL96*Assembly!R$23+$BM96*Assembly!R$24</f>
        <v>#VALUE!</v>
      </c>
      <c r="CF96" s="156" t="e">
        <f>$AS96*Assembly!S$4+$AT96*Assembly!S$5+$AU96*Assembly!S$6+$AV96*Assembly!S$7+$AW96*Assembly!S$8+$AX96*Assembly!S$9+$AY96*Assembly!S$10+$AZ96*Assembly!S$11+$BA96*Assembly!S$12+$BB96*Assembly!S$13+$BC96*Assembly!S$14+$BD96*Assembly!S$15+$BE96*Assembly!S$16+$BF96*Assembly!S$17+$BG96*Assembly!S$18+$BH96*Assembly!S$19+$BI96*Assembly!S$20+$BJ96*Assembly!S$21+$BK96*Assembly!S$22+$BL96*Assembly!S$23+$BM96*Assembly!S$24</f>
        <v>#VALUE!</v>
      </c>
      <c r="CG96" s="156" t="e">
        <f>$AS96*Assembly!T$4+$AT96*Assembly!T$5+$AU96*Assembly!T$6+$AV96*Assembly!T$7+$AW96*Assembly!T$8+$AX96*Assembly!T$9+$AY96*Assembly!T$10+$AZ96*Assembly!T$11+$BA96*Assembly!T$12+$BB96*Assembly!T$13+$BC96*Assembly!T$14+$BD96*Assembly!T$15+$BE96*Assembly!T$16+$BF96*Assembly!T$17+$BG96*Assembly!T$18+$BH96*Assembly!T$19+$BI96*Assembly!T$20+$BJ96*Assembly!T$21+$BK96*Assembly!T$22+$BL96*Assembly!T$23+$BM96*Assembly!T$24</f>
        <v>#VALUE!</v>
      </c>
      <c r="CH96" s="156" t="e">
        <f>$AS96*Assembly!U$4+$AT96*Assembly!U$5+$AU96*Assembly!U$6+$AV96*Assembly!U$7+$AW96*Assembly!U$8+$AX96*Assembly!U$9+$AY96*Assembly!U$10+$AZ96*Assembly!U$11+$BA96*Assembly!U$12+$BB96*Assembly!U$13+$BC96*Assembly!U$14+$BD96*Assembly!U$15+$BE96*Assembly!U$16+$BF96*Assembly!U$17+$BG96*Assembly!U$18+$BH96*Assembly!U$19+$BI96*Assembly!U$20+$BJ96*Assembly!U$21+$BK96*Assembly!U$22+$BL96*Assembly!U$23+$BM96*Assembly!U$24</f>
        <v>#VALUE!</v>
      </c>
      <c r="CI96" s="164" t="e">
        <f>$AS96*Assembly!V$4+$AT96*Assembly!V$5+$AU96*Assembly!V$6+$AV96*Assembly!V$7+$AW96*Assembly!V$8+$AX96*Assembly!V$9+$AY96*Assembly!V$10+$AZ96*Assembly!V$11+$BA96*Assembly!V$12+$BB96*Assembly!V$13+$BC96*Assembly!V$14+$BD96*Assembly!V$15+$BE96*Assembly!V$16+$BF96*Assembly!V$17+$BG96*Assembly!V$18+$BH96*Assembly!V$19+$BI96*Assembly!V$20+$BJ96*Assembly!V$21+$BK96*Assembly!V$22+$BL96*Assembly!V$23+$BM96*Assembly!V$24</f>
        <v>#VALUE!</v>
      </c>
      <c r="CJ96" s="164" t="e">
        <f>BZ96*Refining!$F$3</f>
        <v>#VALUE!</v>
      </c>
      <c r="CK96" s="164" t="e">
        <f>CA96*Refining!$F$4</f>
        <v>#VALUE!</v>
      </c>
      <c r="CL96" s="164" t="e">
        <f>CB96*Refining!$F$5</f>
        <v>#VALUE!</v>
      </c>
      <c r="CM96" s="164" t="e">
        <f>CC96*Refining!$F$6</f>
        <v>#VALUE!</v>
      </c>
      <c r="CN96" s="164" t="e">
        <f>CD96*Refining!$F$7</f>
        <v>#VALUE!</v>
      </c>
      <c r="CO96" s="164" t="e">
        <f>CE96*Refining!$F$8</f>
        <v>#VALUE!</v>
      </c>
      <c r="CP96" s="164" t="e">
        <f>CF96*Refining!$F$9</f>
        <v>#VALUE!</v>
      </c>
      <c r="CQ96" s="164" t="e">
        <f>CG96*Refining!$F$10</f>
        <v>#VALUE!</v>
      </c>
      <c r="CR96" s="164" t="e">
        <f>CH96*Refining!$F$11</f>
        <v>#VALUE!</v>
      </c>
      <c r="CS96" s="164" t="e">
        <f>CI96*Refining!$F$12</f>
        <v>#VALUE!</v>
      </c>
      <c r="CT96" s="185" t="e">
        <f t="shared" ref="CT96:DM96" si="388">IF(BZ96 = 0, "", BZ96)</f>
        <v>#VALUE!</v>
      </c>
      <c r="CU96" s="186" t="e">
        <f t="shared" si="388"/>
        <v>#VALUE!</v>
      </c>
      <c r="CV96" s="189" t="e">
        <f t="shared" si="388"/>
        <v>#VALUE!</v>
      </c>
      <c r="CW96" s="186" t="e">
        <f t="shared" si="388"/>
        <v>#VALUE!</v>
      </c>
      <c r="CX96" s="186" t="e">
        <f t="shared" si="388"/>
        <v>#VALUE!</v>
      </c>
      <c r="CY96" s="189" t="e">
        <f t="shared" si="388"/>
        <v>#VALUE!</v>
      </c>
      <c r="CZ96" s="186" t="e">
        <f t="shared" si="388"/>
        <v>#VALUE!</v>
      </c>
      <c r="DA96" s="186" t="e">
        <f t="shared" si="388"/>
        <v>#VALUE!</v>
      </c>
      <c r="DB96" s="186" t="e">
        <f t="shared" si="388"/>
        <v>#VALUE!</v>
      </c>
      <c r="DC96" s="187" t="e">
        <f t="shared" si="388"/>
        <v>#VALUE!</v>
      </c>
      <c r="DD96" s="185" t="e">
        <f t="shared" si="388"/>
        <v>#VALUE!</v>
      </c>
      <c r="DE96" s="186" t="e">
        <f t="shared" si="388"/>
        <v>#VALUE!</v>
      </c>
      <c r="DF96" s="189" t="e">
        <f t="shared" si="388"/>
        <v>#VALUE!</v>
      </c>
      <c r="DG96" s="186" t="e">
        <f t="shared" si="388"/>
        <v>#VALUE!</v>
      </c>
      <c r="DH96" s="188" t="e">
        <f t="shared" si="388"/>
        <v>#VALUE!</v>
      </c>
      <c r="DI96" s="189" t="e">
        <f t="shared" si="388"/>
        <v>#VALUE!</v>
      </c>
      <c r="DJ96" s="189" t="e">
        <f t="shared" si="388"/>
        <v>#VALUE!</v>
      </c>
      <c r="DK96" s="186" t="e">
        <f t="shared" si="388"/>
        <v>#VALUE!</v>
      </c>
      <c r="DL96" s="186" t="e">
        <f t="shared" si="388"/>
        <v>#VALUE!</v>
      </c>
      <c r="DM96" s="187" t="e">
        <f t="shared" si="388"/>
        <v>#VALUE!</v>
      </c>
      <c r="DN96" s="185" t="e">
        <f t="shared" si="11"/>
        <v>#VALUE!</v>
      </c>
      <c r="DO96" s="189" t="e">
        <f t="shared" si="12"/>
        <v>#VALUE!</v>
      </c>
      <c r="DP96" s="120" t="e">
        <f t="shared" si="13"/>
        <v>#VALUE!</v>
      </c>
      <c r="DQ96" s="133" t="e">
        <f>CT96*'Ores &amp; Ingots'!$C$3+CU96*'Ores &amp; Ingots'!$C$4+CV96*'Ores &amp; Ingots'!$C$5+CW96*'Ores &amp; Ingots'!$C$6+CX96*'Ores &amp; Ingots'!$C$7+CY96*'Ores &amp; Ingots'!$C$8+CZ96*'Ores &amp; Ingots'!$C$9+DA96*'Ores &amp; Ingots'!$C$10+DB96*'Ores &amp; Ingots'!$C$11+DC96*'Ores &amp; Ingots'!$C$12</f>
        <v>#VALUE!</v>
      </c>
      <c r="DR96" s="133" t="e">
        <f>DD96*'Ores &amp; Ingots'!$B$3+DE96*'Ores &amp; Ingots'!$B$4+DF96*'Ores &amp; Ingots'!$B$5+DG96*'Ores &amp; Ingots'!$B$6+DH96*'Ores &amp; Ingots'!$B$7+DI96*'Ores &amp; Ingots'!$B$8+DJ96*'Ores &amp; Ingots'!$B$9+DK96*'Ores &amp; Ingots'!$B$10+DL96*'Ores &amp; Ingots'!$B$11+DM96*'Ores &amp; Ingots'!$B$12</f>
        <v>#VALUE!</v>
      </c>
      <c r="DS96" s="189" t="e">
        <f>CT96*Refining!$G$3+CU96*Refining!$G$4+CV96*Refining!$G$5+CW96*Refining!$G$6+CX96*Refining!$G$7+CY96*Refining!$G$8+CZ96*Refining!$G$9+DA96*Refining!$G$10+DB96*Refining!$G$11+DC96*Refining!$G$12</f>
        <v>#VALUE!</v>
      </c>
      <c r="DT96" s="189" t="e">
        <f t="shared" si="14"/>
        <v>#VALUE!</v>
      </c>
      <c r="DU96" s="192" t="e">
        <f t="shared" si="15"/>
        <v>#VALUE!</v>
      </c>
      <c r="DV96" s="185" t="e">
        <f t="shared" si="16"/>
        <v>#VALUE!</v>
      </c>
      <c r="DW96" s="194" t="e">
        <f t="shared" ref="DW96:DX96" si="389">DV96/60</f>
        <v>#VALUE!</v>
      </c>
      <c r="DX96" s="194" t="e">
        <f t="shared" si="389"/>
        <v>#VALUE!</v>
      </c>
      <c r="DY96" s="185" t="e">
        <f t="shared" si="18"/>
        <v>#VALUE!</v>
      </c>
      <c r="DZ96" s="194" t="e">
        <f t="shared" ref="DZ96:EA96" si="390">DY96/1000</f>
        <v>#VALUE!</v>
      </c>
      <c r="EA96" s="196" t="e">
        <f t="shared" si="390"/>
        <v>#VALUE!</v>
      </c>
      <c r="EB96" s="130" t="e">
        <f t="shared" si="20"/>
        <v>#VALUE!</v>
      </c>
      <c r="EC96" s="132" t="e">
        <f t="shared" si="21"/>
        <v>#VALUE!</v>
      </c>
      <c r="ED96" s="133" t="s">
        <v>28</v>
      </c>
    </row>
    <row r="97" spans="1:134" ht="12.75" x14ac:dyDescent="0.2">
      <c r="A97" s="865"/>
      <c r="B97" s="297" t="s">
        <v>319</v>
      </c>
      <c r="C97" s="216" t="s">
        <v>156</v>
      </c>
      <c r="D97" s="216">
        <v>3</v>
      </c>
      <c r="E97" s="216">
        <v>3</v>
      </c>
      <c r="F97" s="216">
        <v>2</v>
      </c>
      <c r="G97" s="229">
        <f t="shared" si="0"/>
        <v>281.25</v>
      </c>
      <c r="H97" s="230">
        <v>45</v>
      </c>
      <c r="I97" s="230">
        <v>45</v>
      </c>
      <c r="J97" s="230">
        <f>H97/Main!$D$9</f>
        <v>9</v>
      </c>
      <c r="K97" s="230">
        <f>I97/Main!$D$10</f>
        <v>22.5</v>
      </c>
      <c r="L97" s="230">
        <f t="shared" si="1"/>
        <v>2.5</v>
      </c>
      <c r="M97" s="230">
        <v>1</v>
      </c>
      <c r="N97" s="232" t="s">
        <v>28</v>
      </c>
      <c r="O97" s="391">
        <v>32000000</v>
      </c>
      <c r="P97" s="232"/>
      <c r="Q97" s="233"/>
      <c r="R97" s="234"/>
      <c r="S97" s="233"/>
      <c r="T97" s="232">
        <v>2000000</v>
      </c>
      <c r="U97" s="392" t="s">
        <v>326</v>
      </c>
      <c r="V97" s="233"/>
      <c r="W97" s="366" t="s">
        <v>28</v>
      </c>
      <c r="X97" s="226">
        <v>40</v>
      </c>
      <c r="Y97" s="226">
        <v>0</v>
      </c>
      <c r="Z97" s="226">
        <v>0</v>
      </c>
      <c r="AA97" s="226">
        <v>40</v>
      </c>
      <c r="AB97" s="226">
        <v>40</v>
      </c>
      <c r="AC97" s="226">
        <v>0</v>
      </c>
      <c r="AD97" s="226">
        <v>0</v>
      </c>
      <c r="AE97" s="227">
        <v>300</v>
      </c>
      <c r="AF97" s="226">
        <v>0</v>
      </c>
      <c r="AG97" s="226">
        <v>0</v>
      </c>
      <c r="AH97" s="226">
        <v>120</v>
      </c>
      <c r="AI97" s="226">
        <v>50</v>
      </c>
      <c r="AJ97" s="226">
        <v>0</v>
      </c>
      <c r="AK97" s="226">
        <v>0</v>
      </c>
      <c r="AL97" s="226">
        <v>0</v>
      </c>
      <c r="AM97" s="226">
        <v>1000</v>
      </c>
      <c r="AN97" s="226">
        <v>20</v>
      </c>
      <c r="AO97" s="226">
        <v>0</v>
      </c>
      <c r="AP97" s="226">
        <v>0</v>
      </c>
      <c r="AQ97" s="226">
        <v>20</v>
      </c>
      <c r="AR97" s="226">
        <v>0</v>
      </c>
      <c r="AS97" s="225">
        <f t="shared" ref="AS97:BM97" si="391">IF(X97 = 0, "", X97)</f>
        <v>40</v>
      </c>
      <c r="AT97" s="216" t="str">
        <f t="shared" si="391"/>
        <v/>
      </c>
      <c r="AU97" s="216" t="str">
        <f t="shared" si="391"/>
        <v/>
      </c>
      <c r="AV97" s="226">
        <f t="shared" si="391"/>
        <v>40</v>
      </c>
      <c r="AW97" s="226">
        <f t="shared" si="391"/>
        <v>40</v>
      </c>
      <c r="AX97" s="216" t="str">
        <f t="shared" si="391"/>
        <v/>
      </c>
      <c r="AY97" s="216" t="str">
        <f t="shared" si="391"/>
        <v/>
      </c>
      <c r="AZ97" s="227">
        <f t="shared" si="391"/>
        <v>300</v>
      </c>
      <c r="BA97" s="216" t="str">
        <f t="shared" si="391"/>
        <v/>
      </c>
      <c r="BB97" s="216" t="str">
        <f t="shared" si="391"/>
        <v/>
      </c>
      <c r="BC97" s="226">
        <f t="shared" si="391"/>
        <v>120</v>
      </c>
      <c r="BD97" s="226">
        <f t="shared" si="391"/>
        <v>50</v>
      </c>
      <c r="BE97" s="216" t="str">
        <f t="shared" si="391"/>
        <v/>
      </c>
      <c r="BF97" s="216" t="str">
        <f t="shared" si="391"/>
        <v/>
      </c>
      <c r="BG97" s="216" t="str">
        <f t="shared" si="391"/>
        <v/>
      </c>
      <c r="BH97" s="226">
        <f t="shared" si="391"/>
        <v>1000</v>
      </c>
      <c r="BI97" s="226">
        <f t="shared" si="391"/>
        <v>20</v>
      </c>
      <c r="BJ97" s="216" t="str">
        <f t="shared" si="391"/>
        <v/>
      </c>
      <c r="BK97" s="216" t="str">
        <f t="shared" si="391"/>
        <v/>
      </c>
      <c r="BL97" s="226">
        <f t="shared" si="391"/>
        <v>20</v>
      </c>
      <c r="BM97" s="231" t="str">
        <f t="shared" si="391"/>
        <v/>
      </c>
      <c r="BN97" s="225" t="e">
        <f>$AS97*Assembly!Z$4+$AT97*Assembly!Z$5+$AU97*Assembly!Z$6+$AV97*Assembly!Z$7+$AW97*Assembly!Z$8+$AX97*Assembly!Z$9+$AY97*Assembly!Z$10+$AZ97*Assembly!Z$11+$BA97*Assembly!Z$12+$BB97*Assembly!Z$13+$BC97*Assembly!Z$14+$BD97*Assembly!Z$15+$BE97*Assembly!Z$16+$BF97*Assembly!Z$17+$BG97*Assembly!Z$18+$BH97*Assembly!Z$19+$BI97*Assembly!Z$20+$BJ97*Assembly!Z$21+$BK97*Assembly!Z$22+$BL97*Assembly!Z$23+$BM97*Assembly!Z$24</f>
        <v>#VALUE!</v>
      </c>
      <c r="BO97" s="226" t="e">
        <f t="shared" si="3"/>
        <v>#VALUE!</v>
      </c>
      <c r="BP97" s="226"/>
      <c r="BQ97" s="226" t="e">
        <f>$AS97*Assembly!AD$4+$AT97*Assembly!AD$5+$AU97*Assembly!AD$6+$AV97*Assembly!AD$7+$AW97*Assembly!AD$8+$AX97*Assembly!AD$9+$AY97*Assembly!AD$10+$AZ97*Assembly!AD$11+$BA97*Assembly!AD$12+$BB97*Assembly!AD$13+$BC97*Assembly!AD$14+$BD97*Assembly!AD$15+$BE97*Assembly!AD$16+$BF97*Assembly!AD$17+$BG97*Assembly!AD$18+$BH97*Assembly!AD$19+$BI97*Assembly!AD$20+$BJ97*Assembly!AD$21+$BK97*Assembly!AD$22+$BL97*Assembly!AD$23+$BM97*Assembly!AD$24</f>
        <v>#VALUE!</v>
      </c>
      <c r="BR97" s="236" t="e">
        <f t="shared" si="4"/>
        <v>#VALUE!</v>
      </c>
      <c r="BS97" s="237" t="e">
        <f t="shared" si="5"/>
        <v>#VALUE!</v>
      </c>
      <c r="BT97" s="238" t="e">
        <f t="shared" si="6"/>
        <v>#VALUE!</v>
      </c>
      <c r="BU97" s="237" t="e">
        <f t="shared" si="7"/>
        <v>#VALUE!</v>
      </c>
      <c r="BV97" s="226" t="e">
        <f>$AS97*Assembly!Y$4+$AT97*Assembly!Y$5+$AU97*Assembly!Y$6+$AV97*Assembly!Y$7+$AW97*Assembly!Y$8+$AX97*Assembly!Y$9+$AY97*Assembly!Y$10+$AZ97*Assembly!Y$11+$BA97*Assembly!Y$12+$BB97*Assembly!Y$13+$BC97*Assembly!Y$14+$BD97*Assembly!Y$15+$BE97*Assembly!Y$16+$BF97*Assembly!Y$17+$BG97*Assembly!Y$18+$BH97*Assembly!Y$19+$BI97*Assembly!Y$20+$BJ97*Assembly!Y$21+$BK97*Assembly!Y$22+$BL97*Assembly!Y$23+$BM97*Assembly!Y$24</f>
        <v>#VALUE!</v>
      </c>
      <c r="BW97" s="226" t="e">
        <f t="shared" si="8"/>
        <v>#VALUE!</v>
      </c>
      <c r="BX97" s="239" t="e">
        <f t="shared" si="9"/>
        <v>#VALUE!</v>
      </c>
      <c r="BY97" s="240" t="e">
        <f>$AS97*Assembly!AC$4+$AT97*Assembly!AC$5+$AU97*Assembly!AC$6+$AV97*Assembly!AC$7+$AW97*Assembly!AC$8+$AX97*Assembly!AC$9+$AY97*Assembly!AC$10+$AZ97*Assembly!AC$11+$BA97*Assembly!AC$12+$BB97*Assembly!AC$13+$BC97*Assembly!AC$14+$BD97*Assembly!AC$15+$BE97*Assembly!AC$16+$BF97*Assembly!AC$17+$BG97*Assembly!AC$18+$BH97*Assembly!AC$19+$BI97*Assembly!AC$20+$BJ97*Assembly!AC$21+$BK97*Assembly!AC$22+$BL97*Assembly!AC$23+$BM97*Assembly!AC$24</f>
        <v>#VALUE!</v>
      </c>
      <c r="BZ97" s="232" t="e">
        <f>$AS97*Assembly!M$4+$AT97*Assembly!M$5+$AU97*Assembly!M$6+$AV97*Assembly!M$7+$AW97*Assembly!M$8+$AX97*Assembly!M$9+$AY97*Assembly!M$10+$AZ97*Assembly!M$11+$BA97*Assembly!M$12+$BB97*Assembly!M$13+$BC97*Assembly!M$14+$BD97*Assembly!M$15+$BE97*Assembly!M$16+$BF97*Assembly!M$17+$BG97*Assembly!M$18+$BH97*Assembly!M$19+$BI97*Assembly!M$20+$BJ97*Assembly!M$21+$BK97*Assembly!M$22+$BL97*Assembly!M$23+$BM97*Assembly!M$24</f>
        <v>#VALUE!</v>
      </c>
      <c r="CA97" s="232" t="e">
        <f>$AS97*Assembly!N$4+$AT97*Assembly!N$5+$AU97*Assembly!N$6+$AV97*Assembly!N$7+$AW97*Assembly!N$8+$AX97*Assembly!N$9+$AY97*Assembly!N$10+$AZ97*Assembly!N$11+$BA97*Assembly!N$12+$BB97*Assembly!N$13+$BC97*Assembly!N$14+$BD97*Assembly!N$15+$BE97*Assembly!N$16+$BF97*Assembly!N$17+$BG97*Assembly!N$18+$BH97*Assembly!N$19+$BI97*Assembly!N$20+$BJ97*Assembly!N$21+$BK97*Assembly!N$22+$BL97*Assembly!N$23+$BM97*Assembly!N$24</f>
        <v>#VALUE!</v>
      </c>
      <c r="CB97" s="232" t="e">
        <f>$AS97*Assembly!O$4+$AT97*Assembly!O$5+$AU97*Assembly!O$6+$AV97*Assembly!O$7+$AW97*Assembly!O$8+$AX97*Assembly!O$9+$AY97*Assembly!O$10+$AZ97*Assembly!O$11+$BA97*Assembly!O$12+$BB97*Assembly!O$13+$BC97*Assembly!O$14+$BD97*Assembly!O$15+$BE97*Assembly!O$16+$BF97*Assembly!O$17+$BG97*Assembly!O$18+$BH97*Assembly!O$19+$BI97*Assembly!O$20+$BJ97*Assembly!O$21+$BK97*Assembly!O$22+$BL97*Assembly!O$23+$BM97*Assembly!O$24</f>
        <v>#VALUE!</v>
      </c>
      <c r="CC97" s="230" t="e">
        <f>$AS97*Assembly!P$4+$AT97*Assembly!P$5+$AU97*Assembly!P$6+$AV97*Assembly!P$7+$AW97*Assembly!P$8+$AX97*Assembly!P$9+$AY97*Assembly!P$10+$AZ97*Assembly!P$11+$BA97*Assembly!P$12+$BB97*Assembly!P$13+$BC97*Assembly!P$14+$BD97*Assembly!P$15+$BE97*Assembly!P$16+$BF97*Assembly!P$17+$BG97*Assembly!P$18+$BH97*Assembly!P$19+$BI97*Assembly!P$20+$BJ97*Assembly!P$21+$BK97*Assembly!P$22+$BL97*Assembly!P$23+$BM97*Assembly!P$24</f>
        <v>#VALUE!</v>
      </c>
      <c r="CD97" s="230" t="e">
        <f>$AS97*Assembly!Q$4+$AT97*Assembly!Q$5+$AU97*Assembly!Q$6+$AV97*Assembly!Q$7+$AW97*Assembly!Q$8+$AX97*Assembly!Q$9+$AY97*Assembly!Q$10+$AZ97*Assembly!Q$11+$BA97*Assembly!Q$12+$BB97*Assembly!Q$13+$BC97*Assembly!Q$14+$BD97*Assembly!Q$15+$BE97*Assembly!Q$16+$BF97*Assembly!Q$17+$BG97*Assembly!Q$18+$BH97*Assembly!Q$19+$BI97*Assembly!Q$20+$BJ97*Assembly!Q$21+$BK97*Assembly!Q$22+$BL97*Assembly!Q$23+$BM97*Assembly!Q$24</f>
        <v>#VALUE!</v>
      </c>
      <c r="CE97" s="232" t="e">
        <f>$AS97*Assembly!R$4+$AT97*Assembly!R$5+$AU97*Assembly!R$6+$AV97*Assembly!R$7+$AW97*Assembly!R$8+$AX97*Assembly!R$9+$AY97*Assembly!R$10+$AZ97*Assembly!R$11+$BA97*Assembly!R$12+$BB97*Assembly!R$13+$BC97*Assembly!R$14+$BD97*Assembly!R$15+$BE97*Assembly!R$16+$BF97*Assembly!R$17+$BG97*Assembly!R$18+$BH97*Assembly!R$19+$BI97*Assembly!R$20+$BJ97*Assembly!R$21+$BK97*Assembly!R$22+$BL97*Assembly!R$23+$BM97*Assembly!R$24</f>
        <v>#VALUE!</v>
      </c>
      <c r="CF97" s="230" t="e">
        <f>$AS97*Assembly!S$4+$AT97*Assembly!S$5+$AU97*Assembly!S$6+$AV97*Assembly!S$7+$AW97*Assembly!S$8+$AX97*Assembly!S$9+$AY97*Assembly!S$10+$AZ97*Assembly!S$11+$BA97*Assembly!S$12+$BB97*Assembly!S$13+$BC97*Assembly!S$14+$BD97*Assembly!S$15+$BE97*Assembly!S$16+$BF97*Assembly!S$17+$BG97*Assembly!S$18+$BH97*Assembly!S$19+$BI97*Assembly!S$20+$BJ97*Assembly!S$21+$BK97*Assembly!S$22+$BL97*Assembly!S$23+$BM97*Assembly!S$24</f>
        <v>#VALUE!</v>
      </c>
      <c r="CG97" s="230" t="e">
        <f>$AS97*Assembly!T$4+$AT97*Assembly!T$5+$AU97*Assembly!T$6+$AV97*Assembly!T$7+$AW97*Assembly!T$8+$AX97*Assembly!T$9+$AY97*Assembly!T$10+$AZ97*Assembly!T$11+$BA97*Assembly!T$12+$BB97*Assembly!T$13+$BC97*Assembly!T$14+$BD97*Assembly!T$15+$BE97*Assembly!T$16+$BF97*Assembly!T$17+$BG97*Assembly!T$18+$BH97*Assembly!T$19+$BI97*Assembly!T$20+$BJ97*Assembly!T$21+$BK97*Assembly!T$22+$BL97*Assembly!T$23+$BM97*Assembly!T$24</f>
        <v>#VALUE!</v>
      </c>
      <c r="CH97" s="230" t="e">
        <f>$AS97*Assembly!U$4+$AT97*Assembly!U$5+$AU97*Assembly!U$6+$AV97*Assembly!U$7+$AW97*Assembly!U$8+$AX97*Assembly!U$9+$AY97*Assembly!U$10+$AZ97*Assembly!U$11+$BA97*Assembly!U$12+$BB97*Assembly!U$13+$BC97*Assembly!U$14+$BD97*Assembly!U$15+$BE97*Assembly!U$16+$BF97*Assembly!U$17+$BG97*Assembly!U$18+$BH97*Assembly!U$19+$BI97*Assembly!U$20+$BJ97*Assembly!U$21+$BK97*Assembly!U$22+$BL97*Assembly!U$23+$BM97*Assembly!U$24</f>
        <v>#VALUE!</v>
      </c>
      <c r="CI97" s="232" t="e">
        <f>$AS97*Assembly!V$4+$AT97*Assembly!V$5+$AU97*Assembly!V$6+$AV97*Assembly!V$7+$AW97*Assembly!V$8+$AX97*Assembly!V$9+$AY97*Assembly!V$10+$AZ97*Assembly!V$11+$BA97*Assembly!V$12+$BB97*Assembly!V$13+$BC97*Assembly!V$14+$BD97*Assembly!V$15+$BE97*Assembly!V$16+$BF97*Assembly!V$17+$BG97*Assembly!V$18+$BH97*Assembly!V$19+$BI97*Assembly!V$20+$BJ97*Assembly!V$21+$BK97*Assembly!V$22+$BL97*Assembly!V$23+$BM97*Assembly!V$24</f>
        <v>#VALUE!</v>
      </c>
      <c r="CJ97" s="232" t="e">
        <f>BZ97*Refining!$F$3</f>
        <v>#VALUE!</v>
      </c>
      <c r="CK97" s="232" t="e">
        <f>CA97*Refining!$F$4</f>
        <v>#VALUE!</v>
      </c>
      <c r="CL97" s="232" t="e">
        <f>CB97*Refining!$F$5</f>
        <v>#VALUE!</v>
      </c>
      <c r="CM97" s="232" t="e">
        <f>CC97*Refining!$F$6</f>
        <v>#VALUE!</v>
      </c>
      <c r="CN97" s="232" t="e">
        <f>CD97*Refining!$F$7</f>
        <v>#VALUE!</v>
      </c>
      <c r="CO97" s="232" t="e">
        <f>CE97*Refining!$F$8</f>
        <v>#VALUE!</v>
      </c>
      <c r="CP97" s="232" t="e">
        <f>CF97*Refining!$F$9</f>
        <v>#VALUE!</v>
      </c>
      <c r="CQ97" s="232" t="e">
        <f>CG97*Refining!$F$10</f>
        <v>#VALUE!</v>
      </c>
      <c r="CR97" s="232" t="e">
        <f>CH97*Refining!$F$11</f>
        <v>#VALUE!</v>
      </c>
      <c r="CS97" s="232" t="e">
        <f>CI97*Refining!$F$12</f>
        <v>#VALUE!</v>
      </c>
      <c r="CT97" s="243" t="e">
        <f t="shared" ref="CT97:DM97" si="392">IF(BZ97 = 0, "", BZ97)</f>
        <v>#VALUE!</v>
      </c>
      <c r="CU97" s="245" t="e">
        <f t="shared" si="392"/>
        <v>#VALUE!</v>
      </c>
      <c r="CV97" s="245" t="e">
        <f t="shared" si="392"/>
        <v>#VALUE!</v>
      </c>
      <c r="CW97" s="246" t="e">
        <f t="shared" si="392"/>
        <v>#VALUE!</v>
      </c>
      <c r="CX97" s="246" t="e">
        <f t="shared" si="392"/>
        <v>#VALUE!</v>
      </c>
      <c r="CY97" s="245" t="e">
        <f t="shared" si="392"/>
        <v>#VALUE!</v>
      </c>
      <c r="CZ97" s="246" t="e">
        <f t="shared" si="392"/>
        <v>#VALUE!</v>
      </c>
      <c r="DA97" s="246" t="e">
        <f t="shared" si="392"/>
        <v>#VALUE!</v>
      </c>
      <c r="DB97" s="246" t="e">
        <f t="shared" si="392"/>
        <v>#VALUE!</v>
      </c>
      <c r="DC97" s="251" t="e">
        <f t="shared" si="392"/>
        <v>#VALUE!</v>
      </c>
      <c r="DD97" s="243" t="e">
        <f t="shared" si="392"/>
        <v>#VALUE!</v>
      </c>
      <c r="DE97" s="245" t="e">
        <f t="shared" si="392"/>
        <v>#VALUE!</v>
      </c>
      <c r="DF97" s="245" t="e">
        <f t="shared" si="392"/>
        <v>#VALUE!</v>
      </c>
      <c r="DG97" s="246" t="e">
        <f t="shared" si="392"/>
        <v>#VALUE!</v>
      </c>
      <c r="DH97" s="254" t="e">
        <f t="shared" si="392"/>
        <v>#VALUE!</v>
      </c>
      <c r="DI97" s="245" t="e">
        <f t="shared" si="392"/>
        <v>#VALUE!</v>
      </c>
      <c r="DJ97" s="245" t="e">
        <f t="shared" si="392"/>
        <v>#VALUE!</v>
      </c>
      <c r="DK97" s="246" t="e">
        <f t="shared" si="392"/>
        <v>#VALUE!</v>
      </c>
      <c r="DL97" s="246" t="e">
        <f t="shared" si="392"/>
        <v>#VALUE!</v>
      </c>
      <c r="DM97" s="251" t="e">
        <f t="shared" si="392"/>
        <v>#VALUE!</v>
      </c>
      <c r="DN97" s="243" t="e">
        <f t="shared" si="11"/>
        <v>#VALUE!</v>
      </c>
      <c r="DO97" s="245" t="e">
        <f t="shared" si="12"/>
        <v>#VALUE!</v>
      </c>
      <c r="DP97" s="263" t="e">
        <f t="shared" si="13"/>
        <v>#VALUE!</v>
      </c>
      <c r="DQ97" s="226" t="e">
        <f>CT97*'Ores &amp; Ingots'!$C$3+CU97*'Ores &amp; Ingots'!$C$4+CV97*'Ores &amp; Ingots'!$C$5+CW97*'Ores &amp; Ingots'!$C$6+CX97*'Ores &amp; Ingots'!$C$7+CY97*'Ores &amp; Ingots'!$C$8+CZ97*'Ores &amp; Ingots'!$C$9+DA97*'Ores &amp; Ingots'!$C$10+DB97*'Ores &amp; Ingots'!$C$11+DC97*'Ores &amp; Ingots'!$C$12</f>
        <v>#VALUE!</v>
      </c>
      <c r="DR97" s="226" t="e">
        <f>DD97*'Ores &amp; Ingots'!$B$3+DE97*'Ores &amp; Ingots'!$B$4+DF97*'Ores &amp; Ingots'!$B$5+DG97*'Ores &amp; Ingots'!$B$6+DH97*'Ores &amp; Ingots'!$B$7+DI97*'Ores &amp; Ingots'!$B$8+DJ97*'Ores &amp; Ingots'!$B$9+DK97*'Ores &amp; Ingots'!$B$10+DL97*'Ores &amp; Ingots'!$B$11+DM97*'Ores &amp; Ingots'!$B$12</f>
        <v>#VALUE!</v>
      </c>
      <c r="DS97" s="245" t="e">
        <f>CT97*Refining!$G$3+CU97*Refining!$G$4+CV97*Refining!$G$5+CW97*Refining!$G$6+CX97*Refining!$G$7+CY97*Refining!$G$8+CZ97*Refining!$G$9+DA97*Refining!$G$10+DB97*Refining!$G$11+DC97*Refining!$G$12</f>
        <v>#VALUE!</v>
      </c>
      <c r="DT97" s="189" t="e">
        <f t="shared" si="14"/>
        <v>#VALUE!</v>
      </c>
      <c r="DU97" s="260" t="e">
        <f t="shared" si="15"/>
        <v>#VALUE!</v>
      </c>
      <c r="DV97" s="243" t="e">
        <f t="shared" si="16"/>
        <v>#VALUE!</v>
      </c>
      <c r="DW97" s="262" t="e">
        <f t="shared" ref="DW97:DX97" si="393">DV97/60</f>
        <v>#VALUE!</v>
      </c>
      <c r="DX97" s="262" t="e">
        <f t="shared" si="393"/>
        <v>#VALUE!</v>
      </c>
      <c r="DY97" s="243" t="e">
        <f t="shared" si="18"/>
        <v>#VALUE!</v>
      </c>
      <c r="DZ97" s="262" t="e">
        <f t="shared" ref="DZ97:EA97" si="394">DY97/1000</f>
        <v>#VALUE!</v>
      </c>
      <c r="EA97" s="264" t="e">
        <f t="shared" si="394"/>
        <v>#VALUE!</v>
      </c>
      <c r="EB97" s="239" t="e">
        <f t="shared" si="20"/>
        <v>#VALUE!</v>
      </c>
      <c r="EC97" s="266" t="e">
        <f t="shared" si="21"/>
        <v>#VALUE!</v>
      </c>
      <c r="ED97" s="133" t="s">
        <v>28</v>
      </c>
    </row>
    <row r="98" spans="1:134" ht="12.75" x14ac:dyDescent="0.2">
      <c r="A98" s="911" t="s">
        <v>320</v>
      </c>
      <c r="B98" s="55" t="s">
        <v>321</v>
      </c>
      <c r="C98" s="56" t="s">
        <v>156</v>
      </c>
      <c r="D98" s="56">
        <v>1</v>
      </c>
      <c r="E98" s="56">
        <v>1</v>
      </c>
      <c r="F98" s="56">
        <v>1</v>
      </c>
      <c r="G98" s="328">
        <f t="shared" si="0"/>
        <v>15.625</v>
      </c>
      <c r="H98" s="329">
        <v>15</v>
      </c>
      <c r="I98" s="329">
        <v>15</v>
      </c>
      <c r="J98" s="329">
        <f>H98/Main!$D$9</f>
        <v>3</v>
      </c>
      <c r="K98" s="329">
        <f>I98/Main!$D$10</f>
        <v>7.5</v>
      </c>
      <c r="L98" s="329">
        <f t="shared" si="1"/>
        <v>2.5</v>
      </c>
      <c r="M98" s="329">
        <v>1</v>
      </c>
      <c r="N98" s="330" t="s">
        <v>28</v>
      </c>
      <c r="O98" s="332"/>
      <c r="P98" s="330">
        <v>15625</v>
      </c>
      <c r="Q98" s="330">
        <f>P98*Main!$D$6</f>
        <v>156250</v>
      </c>
      <c r="R98" s="331"/>
      <c r="S98" s="332"/>
      <c r="T98" s="331"/>
      <c r="U98" s="373"/>
      <c r="V98" s="332"/>
      <c r="W98" s="374" t="s">
        <v>240</v>
      </c>
      <c r="X98" s="81">
        <v>0</v>
      </c>
      <c r="Y98" s="81">
        <v>40</v>
      </c>
      <c r="Z98" s="81">
        <v>20</v>
      </c>
      <c r="AA98" s="81">
        <v>0</v>
      </c>
      <c r="AB98" s="81">
        <v>40</v>
      </c>
      <c r="AC98" s="81">
        <v>0</v>
      </c>
      <c r="AD98" s="81">
        <v>4</v>
      </c>
      <c r="AE98" s="83">
        <v>2</v>
      </c>
      <c r="AF98" s="81">
        <v>1</v>
      </c>
      <c r="AG98" s="81">
        <v>0</v>
      </c>
      <c r="AH98" s="81">
        <v>0</v>
      </c>
      <c r="AI98" s="81">
        <v>4</v>
      </c>
      <c r="AJ98" s="81">
        <v>0</v>
      </c>
      <c r="AK98" s="81">
        <v>0</v>
      </c>
      <c r="AL98" s="81">
        <v>0</v>
      </c>
      <c r="AM98" s="81">
        <v>0</v>
      </c>
      <c r="AN98" s="81">
        <v>0</v>
      </c>
      <c r="AO98" s="81">
        <v>0</v>
      </c>
      <c r="AP98" s="81">
        <v>0</v>
      </c>
      <c r="AQ98" s="81">
        <v>0</v>
      </c>
      <c r="AR98" s="81">
        <v>0</v>
      </c>
      <c r="AS98" s="368" t="str">
        <f t="shared" ref="AS98:BM98" si="395">IF(X98 = 0, "", X98)</f>
        <v/>
      </c>
      <c r="AT98" s="81">
        <f t="shared" si="395"/>
        <v>40</v>
      </c>
      <c r="AU98" s="81">
        <f t="shared" si="395"/>
        <v>20</v>
      </c>
      <c r="AV98" s="56" t="str">
        <f t="shared" si="395"/>
        <v/>
      </c>
      <c r="AW98" s="81">
        <f t="shared" si="395"/>
        <v>40</v>
      </c>
      <c r="AX98" s="56" t="str">
        <f t="shared" si="395"/>
        <v/>
      </c>
      <c r="AY98" s="81">
        <f t="shared" si="395"/>
        <v>4</v>
      </c>
      <c r="AZ98" s="83">
        <f t="shared" si="395"/>
        <v>2</v>
      </c>
      <c r="BA98" s="81">
        <f t="shared" si="395"/>
        <v>1</v>
      </c>
      <c r="BB98" s="56" t="str">
        <f t="shared" si="395"/>
        <v/>
      </c>
      <c r="BC98" s="56" t="str">
        <f t="shared" si="395"/>
        <v/>
      </c>
      <c r="BD98" s="81">
        <f t="shared" si="395"/>
        <v>4</v>
      </c>
      <c r="BE98" s="56" t="str">
        <f t="shared" si="395"/>
        <v/>
      </c>
      <c r="BF98" s="56" t="str">
        <f t="shared" si="395"/>
        <v/>
      </c>
      <c r="BG98" s="56" t="str">
        <f t="shared" si="395"/>
        <v/>
      </c>
      <c r="BH98" s="56" t="str">
        <f t="shared" si="395"/>
        <v/>
      </c>
      <c r="BI98" s="56" t="str">
        <f t="shared" si="395"/>
        <v/>
      </c>
      <c r="BJ98" s="56" t="str">
        <f t="shared" si="395"/>
        <v/>
      </c>
      <c r="BK98" s="56" t="str">
        <f t="shared" si="395"/>
        <v/>
      </c>
      <c r="BL98" s="56" t="str">
        <f t="shared" si="395"/>
        <v/>
      </c>
      <c r="BM98" s="85" t="str">
        <f t="shared" si="395"/>
        <v/>
      </c>
      <c r="BN98" s="93" t="e">
        <f>$AS98*Assembly!Z$4+$AT98*Assembly!Z$5+$AU98*Assembly!Z$6+$AV98*Assembly!Z$7+$AW98*Assembly!Z$8+$AX98*Assembly!Z$9+$AY98*Assembly!Z$10+$AZ98*Assembly!Z$11+$BA98*Assembly!Z$12+$BB98*Assembly!Z$13+$BC98*Assembly!Z$14+$BD98*Assembly!Z$15+$BE98*Assembly!Z$16+$BF98*Assembly!Z$17+$BG98*Assembly!Z$18+$BH98*Assembly!Z$19+$BI98*Assembly!Z$20+$BJ98*Assembly!Z$21+$BK98*Assembly!Z$22+$BL98*Assembly!Z$23+$BM98*Assembly!Z$24</f>
        <v>#VALUE!</v>
      </c>
      <c r="BO98" s="81" t="e">
        <f t="shared" si="3"/>
        <v>#VALUE!</v>
      </c>
      <c r="BP98" s="389" t="e">
        <f t="shared" ref="BP98:BP104" si="396">IF(Q98 = "?", "?", Q98/BN98)</f>
        <v>#VALUE!</v>
      </c>
      <c r="BQ98" s="81" t="e">
        <f>$AS98*Assembly!AD$4+$AT98*Assembly!AD$5+$AU98*Assembly!AD$6+$AV98*Assembly!AD$7+$AW98*Assembly!AD$8+$AX98*Assembly!AD$9+$AY98*Assembly!AD$10+$AZ98*Assembly!AD$11+$BA98*Assembly!AD$12+$BB98*Assembly!AD$13+$BC98*Assembly!AD$14+$BD98*Assembly!AD$15+$BE98*Assembly!AD$16+$BF98*Assembly!AD$17+$BG98*Assembly!AD$18+$BH98*Assembly!AD$19+$BI98*Assembly!AD$20+$BJ98*Assembly!AD$21+$BK98*Assembly!AD$22+$BL98*Assembly!AD$23+$BM98*Assembly!AD$24</f>
        <v>#VALUE!</v>
      </c>
      <c r="BR98" s="98" t="e">
        <f t="shared" si="4"/>
        <v>#VALUE!</v>
      </c>
      <c r="BS98" s="99" t="e">
        <f t="shared" si="5"/>
        <v>#VALUE!</v>
      </c>
      <c r="BT98" s="101" t="e">
        <f t="shared" si="6"/>
        <v>#VALUE!</v>
      </c>
      <c r="BU98" s="99" t="e">
        <f t="shared" si="7"/>
        <v>#VALUE!</v>
      </c>
      <c r="BV98" s="81" t="e">
        <f>$AS98*Assembly!Y$4+$AT98*Assembly!Y$5+$AU98*Assembly!Y$6+$AV98*Assembly!Y$7+$AW98*Assembly!Y$8+$AX98*Assembly!Y$9+$AY98*Assembly!Y$10+$AZ98*Assembly!Y$11+$BA98*Assembly!Y$12+$BB98*Assembly!Y$13+$BC98*Assembly!Y$14+$BD98*Assembly!Y$15+$BE98*Assembly!Y$16+$BF98*Assembly!Y$17+$BG98*Assembly!Y$18+$BH98*Assembly!Y$19+$BI98*Assembly!Y$20+$BJ98*Assembly!Y$21+$BK98*Assembly!Y$22+$BL98*Assembly!Y$23+$BM98*Assembly!Y$24</f>
        <v>#VALUE!</v>
      </c>
      <c r="BW98" s="81" t="e">
        <f t="shared" si="8"/>
        <v>#VALUE!</v>
      </c>
      <c r="BX98" s="106" t="e">
        <f t="shared" si="9"/>
        <v>#VALUE!</v>
      </c>
      <c r="BY98" s="108" t="e">
        <f>$AS98*Assembly!AC$4+$AT98*Assembly!AC$5+$AU98*Assembly!AC$6+$AV98*Assembly!AC$7+$AW98*Assembly!AC$8+$AX98*Assembly!AC$9+$AY98*Assembly!AC$10+$AZ98*Assembly!AC$11+$BA98*Assembly!AC$12+$BB98*Assembly!AC$13+$BC98*Assembly!AC$14+$BD98*Assembly!AC$15+$BE98*Assembly!AC$16+$BF98*Assembly!AC$17+$BG98*Assembly!AC$18+$BH98*Assembly!AC$19+$BI98*Assembly!AC$20+$BJ98*Assembly!AC$21+$BK98*Assembly!AC$22+$BL98*Assembly!AC$23+$BM98*Assembly!AC$24</f>
        <v>#VALUE!</v>
      </c>
      <c r="BZ98" s="330" t="e">
        <f>$AS98*Assembly!M$4+$AT98*Assembly!M$5+$AU98*Assembly!M$6+$AV98*Assembly!M$7+$AW98*Assembly!M$8+$AX98*Assembly!M$9+$AY98*Assembly!M$10+$AZ98*Assembly!M$11+$BA98*Assembly!M$12+$BB98*Assembly!M$13+$BC98*Assembly!M$14+$BD98*Assembly!M$15+$BE98*Assembly!M$16+$BF98*Assembly!M$17+$BG98*Assembly!M$18+$BH98*Assembly!M$19+$BI98*Assembly!M$20+$BJ98*Assembly!M$21+$BK98*Assembly!M$22+$BL98*Assembly!M$23+$BM98*Assembly!M$24</f>
        <v>#VALUE!</v>
      </c>
      <c r="CA98" s="330" t="e">
        <f>$AS98*Assembly!N$4+$AT98*Assembly!N$5+$AU98*Assembly!N$6+$AV98*Assembly!N$7+$AW98*Assembly!N$8+$AX98*Assembly!N$9+$AY98*Assembly!N$10+$AZ98*Assembly!N$11+$BA98*Assembly!N$12+$BB98*Assembly!N$13+$BC98*Assembly!N$14+$BD98*Assembly!N$15+$BE98*Assembly!N$16+$BF98*Assembly!N$17+$BG98*Assembly!N$18+$BH98*Assembly!N$19+$BI98*Assembly!N$20+$BJ98*Assembly!N$21+$BK98*Assembly!N$22+$BL98*Assembly!N$23+$BM98*Assembly!N$24</f>
        <v>#VALUE!</v>
      </c>
      <c r="CB98" s="330" t="e">
        <f>$AS98*Assembly!O$4+$AT98*Assembly!O$5+$AU98*Assembly!O$6+$AV98*Assembly!O$7+$AW98*Assembly!O$8+$AX98*Assembly!O$9+$AY98*Assembly!O$10+$AZ98*Assembly!O$11+$BA98*Assembly!O$12+$BB98*Assembly!O$13+$BC98*Assembly!O$14+$BD98*Assembly!O$15+$BE98*Assembly!O$16+$BF98*Assembly!O$17+$BG98*Assembly!O$18+$BH98*Assembly!O$19+$BI98*Assembly!O$20+$BJ98*Assembly!O$21+$BK98*Assembly!O$22+$BL98*Assembly!O$23+$BM98*Assembly!O$24</f>
        <v>#VALUE!</v>
      </c>
      <c r="CC98" s="329" t="e">
        <f>$AS98*Assembly!P$4+$AT98*Assembly!P$5+$AU98*Assembly!P$6+$AV98*Assembly!P$7+$AW98*Assembly!P$8+$AX98*Assembly!P$9+$AY98*Assembly!P$10+$AZ98*Assembly!P$11+$BA98*Assembly!P$12+$BB98*Assembly!P$13+$BC98*Assembly!P$14+$BD98*Assembly!P$15+$BE98*Assembly!P$16+$BF98*Assembly!P$17+$BG98*Assembly!P$18+$BH98*Assembly!P$19+$BI98*Assembly!P$20+$BJ98*Assembly!P$21+$BK98*Assembly!P$22+$BL98*Assembly!P$23+$BM98*Assembly!P$24</f>
        <v>#VALUE!</v>
      </c>
      <c r="CD98" s="329" t="e">
        <f>$AS98*Assembly!Q$4+$AT98*Assembly!Q$5+$AU98*Assembly!Q$6+$AV98*Assembly!Q$7+$AW98*Assembly!Q$8+$AX98*Assembly!Q$9+$AY98*Assembly!Q$10+$AZ98*Assembly!Q$11+$BA98*Assembly!Q$12+$BB98*Assembly!Q$13+$BC98*Assembly!Q$14+$BD98*Assembly!Q$15+$BE98*Assembly!Q$16+$BF98*Assembly!Q$17+$BG98*Assembly!Q$18+$BH98*Assembly!Q$19+$BI98*Assembly!Q$20+$BJ98*Assembly!Q$21+$BK98*Assembly!Q$22+$BL98*Assembly!Q$23+$BM98*Assembly!Q$24</f>
        <v>#VALUE!</v>
      </c>
      <c r="CE98" s="330" t="e">
        <f>$AS98*Assembly!R$4+$AT98*Assembly!R$5+$AU98*Assembly!R$6+$AV98*Assembly!R$7+$AW98*Assembly!R$8+$AX98*Assembly!R$9+$AY98*Assembly!R$10+$AZ98*Assembly!R$11+$BA98*Assembly!R$12+$BB98*Assembly!R$13+$BC98*Assembly!R$14+$BD98*Assembly!R$15+$BE98*Assembly!R$16+$BF98*Assembly!R$17+$BG98*Assembly!R$18+$BH98*Assembly!R$19+$BI98*Assembly!R$20+$BJ98*Assembly!R$21+$BK98*Assembly!R$22+$BL98*Assembly!R$23+$BM98*Assembly!R$24</f>
        <v>#VALUE!</v>
      </c>
      <c r="CF98" s="329" t="e">
        <f>$AS98*Assembly!S$4+$AT98*Assembly!S$5+$AU98*Assembly!S$6+$AV98*Assembly!S$7+$AW98*Assembly!S$8+$AX98*Assembly!S$9+$AY98*Assembly!S$10+$AZ98*Assembly!S$11+$BA98*Assembly!S$12+$BB98*Assembly!S$13+$BC98*Assembly!S$14+$BD98*Assembly!S$15+$BE98*Assembly!S$16+$BF98*Assembly!S$17+$BG98*Assembly!S$18+$BH98*Assembly!S$19+$BI98*Assembly!S$20+$BJ98*Assembly!S$21+$BK98*Assembly!S$22+$BL98*Assembly!S$23+$BM98*Assembly!S$24</f>
        <v>#VALUE!</v>
      </c>
      <c r="CG98" s="329" t="e">
        <f>$AS98*Assembly!T$4+$AT98*Assembly!T$5+$AU98*Assembly!T$6+$AV98*Assembly!T$7+$AW98*Assembly!T$8+$AX98*Assembly!T$9+$AY98*Assembly!T$10+$AZ98*Assembly!T$11+$BA98*Assembly!T$12+$BB98*Assembly!T$13+$BC98*Assembly!T$14+$BD98*Assembly!T$15+$BE98*Assembly!T$16+$BF98*Assembly!T$17+$BG98*Assembly!T$18+$BH98*Assembly!T$19+$BI98*Assembly!T$20+$BJ98*Assembly!T$21+$BK98*Assembly!T$22+$BL98*Assembly!T$23+$BM98*Assembly!T$24</f>
        <v>#VALUE!</v>
      </c>
      <c r="CH98" s="329" t="e">
        <f>$AS98*Assembly!U$4+$AT98*Assembly!U$5+$AU98*Assembly!U$6+$AV98*Assembly!U$7+$AW98*Assembly!U$8+$AX98*Assembly!U$9+$AY98*Assembly!U$10+$AZ98*Assembly!U$11+$BA98*Assembly!U$12+$BB98*Assembly!U$13+$BC98*Assembly!U$14+$BD98*Assembly!U$15+$BE98*Assembly!U$16+$BF98*Assembly!U$17+$BG98*Assembly!U$18+$BH98*Assembly!U$19+$BI98*Assembly!U$20+$BJ98*Assembly!U$21+$BK98*Assembly!U$22+$BL98*Assembly!U$23+$BM98*Assembly!U$24</f>
        <v>#VALUE!</v>
      </c>
      <c r="CI98" s="330" t="e">
        <f>$AS98*Assembly!V$4+$AT98*Assembly!V$5+$AU98*Assembly!V$6+$AV98*Assembly!V$7+$AW98*Assembly!V$8+$AX98*Assembly!V$9+$AY98*Assembly!V$10+$AZ98*Assembly!V$11+$BA98*Assembly!V$12+$BB98*Assembly!V$13+$BC98*Assembly!V$14+$BD98*Assembly!V$15+$BE98*Assembly!V$16+$BF98*Assembly!V$17+$BG98*Assembly!V$18+$BH98*Assembly!V$19+$BI98*Assembly!V$20+$BJ98*Assembly!V$21+$BK98*Assembly!V$22+$BL98*Assembly!V$23+$BM98*Assembly!V$24</f>
        <v>#VALUE!</v>
      </c>
      <c r="CJ98" s="330" t="e">
        <f>BZ98*Refining!$F$3</f>
        <v>#VALUE!</v>
      </c>
      <c r="CK98" s="330" t="e">
        <f>CA98*Refining!$F$4</f>
        <v>#VALUE!</v>
      </c>
      <c r="CL98" s="330" t="e">
        <f>CB98*Refining!$F$5</f>
        <v>#VALUE!</v>
      </c>
      <c r="CM98" s="330" t="e">
        <f>CC98*Refining!$F$6</f>
        <v>#VALUE!</v>
      </c>
      <c r="CN98" s="330" t="e">
        <f>CD98*Refining!$F$7</f>
        <v>#VALUE!</v>
      </c>
      <c r="CO98" s="330" t="e">
        <f>CE98*Refining!$F$8</f>
        <v>#VALUE!</v>
      </c>
      <c r="CP98" s="330" t="e">
        <f>CF98*Refining!$F$9</f>
        <v>#VALUE!</v>
      </c>
      <c r="CQ98" s="330" t="e">
        <f>CG98*Refining!$F$10</f>
        <v>#VALUE!</v>
      </c>
      <c r="CR98" s="330" t="e">
        <f>CH98*Refining!$F$11</f>
        <v>#VALUE!</v>
      </c>
      <c r="CS98" s="330" t="e">
        <f>CI98*Refining!$F$12</f>
        <v>#VALUE!</v>
      </c>
      <c r="CT98" s="115" t="e">
        <f t="shared" ref="CT98:DM98" si="397">IF(BZ98 = 0, "", BZ98)</f>
        <v>#VALUE!</v>
      </c>
      <c r="CU98" s="119" t="e">
        <f t="shared" si="397"/>
        <v>#VALUE!</v>
      </c>
      <c r="CV98" s="119" t="e">
        <f t="shared" si="397"/>
        <v>#VALUE!</v>
      </c>
      <c r="CW98" s="116" t="e">
        <f t="shared" si="397"/>
        <v>#VALUE!</v>
      </c>
      <c r="CX98" s="116" t="e">
        <f t="shared" si="397"/>
        <v>#VALUE!</v>
      </c>
      <c r="CY98" s="116" t="e">
        <f t="shared" si="397"/>
        <v>#VALUE!</v>
      </c>
      <c r="CZ98" s="116" t="e">
        <f t="shared" si="397"/>
        <v>#VALUE!</v>
      </c>
      <c r="DA98" s="116" t="e">
        <f t="shared" si="397"/>
        <v>#VALUE!</v>
      </c>
      <c r="DB98" s="116" t="e">
        <f t="shared" si="397"/>
        <v>#VALUE!</v>
      </c>
      <c r="DC98" s="117" t="e">
        <f t="shared" si="397"/>
        <v>#VALUE!</v>
      </c>
      <c r="DD98" s="115" t="e">
        <f t="shared" si="397"/>
        <v>#VALUE!</v>
      </c>
      <c r="DE98" s="119" t="e">
        <f t="shared" si="397"/>
        <v>#VALUE!</v>
      </c>
      <c r="DF98" s="119" t="e">
        <f t="shared" si="397"/>
        <v>#VALUE!</v>
      </c>
      <c r="DG98" s="116" t="e">
        <f t="shared" si="397"/>
        <v>#VALUE!</v>
      </c>
      <c r="DH98" s="118" t="e">
        <f t="shared" si="397"/>
        <v>#VALUE!</v>
      </c>
      <c r="DI98" s="116" t="e">
        <f t="shared" si="397"/>
        <v>#VALUE!</v>
      </c>
      <c r="DJ98" s="116" t="e">
        <f t="shared" si="397"/>
        <v>#VALUE!</v>
      </c>
      <c r="DK98" s="116" t="e">
        <f t="shared" si="397"/>
        <v>#VALUE!</v>
      </c>
      <c r="DL98" s="116" t="e">
        <f t="shared" si="397"/>
        <v>#VALUE!</v>
      </c>
      <c r="DM98" s="117" t="e">
        <f t="shared" si="397"/>
        <v>#VALUE!</v>
      </c>
      <c r="DN98" s="115" t="e">
        <f t="shared" si="11"/>
        <v>#VALUE!</v>
      </c>
      <c r="DO98" s="119" t="e">
        <f t="shared" si="12"/>
        <v>#VALUE!</v>
      </c>
      <c r="DP98" s="120" t="e">
        <f t="shared" si="13"/>
        <v>#VALUE!</v>
      </c>
      <c r="DQ98" s="81" t="e">
        <f>CT98*'Ores &amp; Ingots'!$C$3+CU98*'Ores &amp; Ingots'!$C$4+CV98*'Ores &amp; Ingots'!$C$5+CW98*'Ores &amp; Ingots'!$C$6+CX98*'Ores &amp; Ingots'!$C$7+CY98*'Ores &amp; Ingots'!$C$8+CZ98*'Ores &amp; Ingots'!$C$9+DA98*'Ores &amp; Ingots'!$C$10+DB98*'Ores &amp; Ingots'!$C$11+DC98*'Ores &amp; Ingots'!$C$12</f>
        <v>#VALUE!</v>
      </c>
      <c r="DR98" s="81" t="e">
        <f>DD98*'Ores &amp; Ingots'!$B$3+DE98*'Ores &amp; Ingots'!$B$4+DF98*'Ores &amp; Ingots'!$B$5+DG98*'Ores &amp; Ingots'!$B$6+DH98*'Ores &amp; Ingots'!$B$7+DI98*'Ores &amp; Ingots'!$B$8+DJ98*'Ores &amp; Ingots'!$B$9+DK98*'Ores &amp; Ingots'!$B$10+DL98*'Ores &amp; Ingots'!$B$11+DM98*'Ores &amp; Ingots'!$B$12</f>
        <v>#VALUE!</v>
      </c>
      <c r="DS98" s="119" t="e">
        <f>CT98*Refining!$G$3+CU98*Refining!$G$4+CV98*Refining!$G$5+CW98*Refining!$G$6+CX98*Refining!$G$7+CY98*Refining!$G$8+CZ98*Refining!$G$9+DA98*Refining!$G$10+DB98*Refining!$G$11+DC98*Refining!$G$12</f>
        <v>#VALUE!</v>
      </c>
      <c r="DT98" s="119" t="e">
        <f t="shared" si="14"/>
        <v>#VALUE!</v>
      </c>
      <c r="DU98" s="126" t="e">
        <f t="shared" si="15"/>
        <v>#VALUE!</v>
      </c>
      <c r="DV98" s="115" t="e">
        <f t="shared" si="16"/>
        <v>#VALUE!</v>
      </c>
      <c r="DW98" s="127" t="e">
        <f t="shared" ref="DW98:DX98" si="398">DV98/60</f>
        <v>#VALUE!</v>
      </c>
      <c r="DX98" s="127" t="e">
        <f t="shared" si="398"/>
        <v>#VALUE!</v>
      </c>
      <c r="DY98" s="115" t="e">
        <f t="shared" si="18"/>
        <v>#VALUE!</v>
      </c>
      <c r="DZ98" s="127" t="e">
        <f t="shared" ref="DZ98:EA98" si="399">DY98/1000</f>
        <v>#VALUE!</v>
      </c>
      <c r="EA98" s="128" t="e">
        <f t="shared" si="399"/>
        <v>#VALUE!</v>
      </c>
      <c r="EB98" s="106" t="e">
        <f t="shared" si="20"/>
        <v>#VALUE!</v>
      </c>
      <c r="EC98" s="281" t="e">
        <f t="shared" si="21"/>
        <v>#VALUE!</v>
      </c>
      <c r="ED98" s="133">
        <v>997</v>
      </c>
    </row>
    <row r="99" spans="1:134" ht="12.75" x14ac:dyDescent="0.2">
      <c r="A99" s="864"/>
      <c r="B99" s="135" t="s">
        <v>321</v>
      </c>
      <c r="C99" s="137" t="s">
        <v>155</v>
      </c>
      <c r="D99" s="137">
        <v>1</v>
      </c>
      <c r="E99" s="137">
        <v>1</v>
      </c>
      <c r="F99" s="137">
        <v>1</v>
      </c>
      <c r="G99" s="139">
        <f t="shared" si="0"/>
        <v>0.125</v>
      </c>
      <c r="H99" s="140">
        <v>6</v>
      </c>
      <c r="I99" s="140">
        <v>6</v>
      </c>
      <c r="J99" s="140">
        <f>H99/Main!$D$9</f>
        <v>1.2</v>
      </c>
      <c r="K99" s="140">
        <f>I99/Main!$D$10</f>
        <v>3</v>
      </c>
      <c r="L99" s="140">
        <f t="shared" si="1"/>
        <v>2.5</v>
      </c>
      <c r="M99" s="140">
        <v>1</v>
      </c>
      <c r="N99" s="145" t="s">
        <v>28</v>
      </c>
      <c r="O99" s="143"/>
      <c r="P99" s="145">
        <v>125</v>
      </c>
      <c r="Q99" s="145">
        <f>P99*Main!$D$6</f>
        <v>1250</v>
      </c>
      <c r="R99" s="146"/>
      <c r="S99" s="143"/>
      <c r="T99" s="146"/>
      <c r="U99" s="198"/>
      <c r="V99" s="143"/>
      <c r="W99" s="362"/>
      <c r="X99" s="133">
        <v>0</v>
      </c>
      <c r="Y99" s="133">
        <v>3</v>
      </c>
      <c r="Z99" s="133">
        <v>0</v>
      </c>
      <c r="AA99" s="133">
        <v>0</v>
      </c>
      <c r="AB99" s="133">
        <v>1</v>
      </c>
      <c r="AC99" s="133">
        <v>0</v>
      </c>
      <c r="AD99" s="133">
        <v>1</v>
      </c>
      <c r="AE99" s="167">
        <v>1</v>
      </c>
      <c r="AF99" s="133">
        <v>1</v>
      </c>
      <c r="AG99" s="133">
        <v>0</v>
      </c>
      <c r="AH99" s="133">
        <v>0</v>
      </c>
      <c r="AI99" s="133">
        <v>0</v>
      </c>
      <c r="AJ99" s="133">
        <v>0</v>
      </c>
      <c r="AK99" s="133">
        <v>0</v>
      </c>
      <c r="AL99" s="133">
        <v>0</v>
      </c>
      <c r="AM99" s="133">
        <v>0</v>
      </c>
      <c r="AN99" s="133">
        <v>0</v>
      </c>
      <c r="AO99" s="133">
        <v>0</v>
      </c>
      <c r="AP99" s="133">
        <v>0</v>
      </c>
      <c r="AQ99" s="133">
        <v>0</v>
      </c>
      <c r="AR99" s="133">
        <v>0</v>
      </c>
      <c r="AS99" s="161" t="str">
        <f t="shared" ref="AS99:BM99" si="400">IF(X99 = 0, "", X99)</f>
        <v/>
      </c>
      <c r="AT99" s="133">
        <f t="shared" si="400"/>
        <v>3</v>
      </c>
      <c r="AU99" s="137" t="str">
        <f t="shared" si="400"/>
        <v/>
      </c>
      <c r="AV99" s="137" t="str">
        <f t="shared" si="400"/>
        <v/>
      </c>
      <c r="AW99" s="133">
        <f t="shared" si="400"/>
        <v>1</v>
      </c>
      <c r="AX99" s="137" t="str">
        <f t="shared" si="400"/>
        <v/>
      </c>
      <c r="AY99" s="133">
        <f t="shared" si="400"/>
        <v>1</v>
      </c>
      <c r="AZ99" s="167">
        <f t="shared" si="400"/>
        <v>1</v>
      </c>
      <c r="BA99" s="133">
        <f t="shared" si="400"/>
        <v>1</v>
      </c>
      <c r="BB99" s="137" t="str">
        <f t="shared" si="400"/>
        <v/>
      </c>
      <c r="BC99" s="137" t="str">
        <f t="shared" si="400"/>
        <v/>
      </c>
      <c r="BD99" s="137" t="str">
        <f t="shared" si="400"/>
        <v/>
      </c>
      <c r="BE99" s="137" t="str">
        <f t="shared" si="400"/>
        <v/>
      </c>
      <c r="BF99" s="137" t="str">
        <f t="shared" si="400"/>
        <v/>
      </c>
      <c r="BG99" s="137" t="str">
        <f t="shared" si="400"/>
        <v/>
      </c>
      <c r="BH99" s="137" t="str">
        <f t="shared" si="400"/>
        <v/>
      </c>
      <c r="BI99" s="137" t="str">
        <f t="shared" si="400"/>
        <v/>
      </c>
      <c r="BJ99" s="137" t="str">
        <f t="shared" si="400"/>
        <v/>
      </c>
      <c r="BK99" s="137" t="str">
        <f t="shared" si="400"/>
        <v/>
      </c>
      <c r="BL99" s="137" t="str">
        <f t="shared" si="400"/>
        <v/>
      </c>
      <c r="BM99" s="169" t="str">
        <f t="shared" si="400"/>
        <v/>
      </c>
      <c r="BN99" s="174" t="e">
        <f>$AS99*Assembly!Z$4+$AT99*Assembly!Z$5+$AU99*Assembly!Z$6+$AV99*Assembly!Z$7+$AW99*Assembly!Z$8+$AX99*Assembly!Z$9+$AY99*Assembly!Z$10+$AZ99*Assembly!Z$11+$BA99*Assembly!Z$12+$BB99*Assembly!Z$13+$BC99*Assembly!Z$14+$BD99*Assembly!Z$15+$BE99*Assembly!Z$16+$BF99*Assembly!Z$17+$BG99*Assembly!Z$18+$BH99*Assembly!Z$19+$BI99*Assembly!Z$20+$BJ99*Assembly!Z$21+$BK99*Assembly!Z$22+$BL99*Assembly!Z$23+$BM99*Assembly!Z$24</f>
        <v>#VALUE!</v>
      </c>
      <c r="BO99" s="133" t="e">
        <f t="shared" si="3"/>
        <v>#VALUE!</v>
      </c>
      <c r="BP99" s="314" t="e">
        <f t="shared" si="396"/>
        <v>#VALUE!</v>
      </c>
      <c r="BQ99" s="133" t="e">
        <f>$AS99*Assembly!AD$4+$AT99*Assembly!AD$5+$AU99*Assembly!AD$6+$AV99*Assembly!AD$7+$AW99*Assembly!AD$8+$AX99*Assembly!AD$9+$AY99*Assembly!AD$10+$AZ99*Assembly!AD$11+$BA99*Assembly!AD$12+$BB99*Assembly!AD$13+$BC99*Assembly!AD$14+$BD99*Assembly!AD$15+$BE99*Assembly!AD$16+$BF99*Assembly!AD$17+$BG99*Assembly!AD$18+$BH99*Assembly!AD$19+$BI99*Assembly!AD$20+$BJ99*Assembly!AD$21+$BK99*Assembly!AD$22+$BL99*Assembly!AD$23+$BM99*Assembly!AD$24</f>
        <v>#VALUE!</v>
      </c>
      <c r="BR99" s="177" t="e">
        <f t="shared" si="4"/>
        <v>#VALUE!</v>
      </c>
      <c r="BS99" s="178" t="e">
        <f t="shared" si="5"/>
        <v>#VALUE!</v>
      </c>
      <c r="BT99" s="179" t="e">
        <f t="shared" si="6"/>
        <v>#VALUE!</v>
      </c>
      <c r="BU99" s="178" t="e">
        <f t="shared" si="7"/>
        <v>#VALUE!</v>
      </c>
      <c r="BV99" s="133" t="e">
        <f>$AS99*Assembly!Y$4+$AT99*Assembly!Y$5+$AU99*Assembly!Y$6+$AV99*Assembly!Y$7+$AW99*Assembly!Y$8+$AX99*Assembly!Y$9+$AY99*Assembly!Y$10+$AZ99*Assembly!Y$11+$BA99*Assembly!Y$12+$BB99*Assembly!Y$13+$BC99*Assembly!Y$14+$BD99*Assembly!Y$15+$BE99*Assembly!Y$16+$BF99*Assembly!Y$17+$BG99*Assembly!Y$18+$BH99*Assembly!Y$19+$BI99*Assembly!Y$20+$BJ99*Assembly!Y$21+$BK99*Assembly!Y$22+$BL99*Assembly!Y$23+$BM99*Assembly!Y$24</f>
        <v>#VALUE!</v>
      </c>
      <c r="BW99" s="133" t="e">
        <f t="shared" si="8"/>
        <v>#VALUE!</v>
      </c>
      <c r="BX99" s="130" t="e">
        <f t="shared" si="9"/>
        <v>#VALUE!</v>
      </c>
      <c r="BY99" s="183" t="e">
        <f>$AS99*Assembly!AC$4+$AT99*Assembly!AC$5+$AU99*Assembly!AC$6+$AV99*Assembly!AC$7+$AW99*Assembly!AC$8+$AX99*Assembly!AC$9+$AY99*Assembly!AC$10+$AZ99*Assembly!AC$11+$BA99*Assembly!AC$12+$BB99*Assembly!AC$13+$BC99*Assembly!AC$14+$BD99*Assembly!AC$15+$BE99*Assembly!AC$16+$BF99*Assembly!AC$17+$BG99*Assembly!AC$18+$BH99*Assembly!AC$19+$BI99*Assembly!AC$20+$BJ99*Assembly!AC$21+$BK99*Assembly!AC$22+$BL99*Assembly!AC$23+$BM99*Assembly!AC$24</f>
        <v>#VALUE!</v>
      </c>
      <c r="BZ99" s="145" t="e">
        <f>$AS99*Assembly!M$4+$AT99*Assembly!M$5+$AU99*Assembly!M$6+$AV99*Assembly!M$7+$AW99*Assembly!M$8+$AX99*Assembly!M$9+$AY99*Assembly!M$10+$AZ99*Assembly!M$11+$BA99*Assembly!M$12+$BB99*Assembly!M$13+$BC99*Assembly!M$14+$BD99*Assembly!M$15+$BE99*Assembly!M$16+$BF99*Assembly!M$17+$BG99*Assembly!M$18+$BH99*Assembly!M$19+$BI99*Assembly!M$20+$BJ99*Assembly!M$21+$BK99*Assembly!M$22+$BL99*Assembly!M$23+$BM99*Assembly!M$24</f>
        <v>#VALUE!</v>
      </c>
      <c r="CA99" s="145" t="e">
        <f>$AS99*Assembly!N$4+$AT99*Assembly!N$5+$AU99*Assembly!N$6+$AV99*Assembly!N$7+$AW99*Assembly!N$8+$AX99*Assembly!N$9+$AY99*Assembly!N$10+$AZ99*Assembly!N$11+$BA99*Assembly!N$12+$BB99*Assembly!N$13+$BC99*Assembly!N$14+$BD99*Assembly!N$15+$BE99*Assembly!N$16+$BF99*Assembly!N$17+$BG99*Assembly!N$18+$BH99*Assembly!N$19+$BI99*Assembly!N$20+$BJ99*Assembly!N$21+$BK99*Assembly!N$22+$BL99*Assembly!N$23+$BM99*Assembly!N$24</f>
        <v>#VALUE!</v>
      </c>
      <c r="CB99" s="145" t="e">
        <f>$AS99*Assembly!O$4+$AT99*Assembly!O$5+$AU99*Assembly!O$6+$AV99*Assembly!O$7+$AW99*Assembly!O$8+$AX99*Assembly!O$9+$AY99*Assembly!O$10+$AZ99*Assembly!O$11+$BA99*Assembly!O$12+$BB99*Assembly!O$13+$BC99*Assembly!O$14+$BD99*Assembly!O$15+$BE99*Assembly!O$16+$BF99*Assembly!O$17+$BG99*Assembly!O$18+$BH99*Assembly!O$19+$BI99*Assembly!O$20+$BJ99*Assembly!O$21+$BK99*Assembly!O$22+$BL99*Assembly!O$23+$BM99*Assembly!O$24</f>
        <v>#VALUE!</v>
      </c>
      <c r="CC99" s="140" t="e">
        <f>$AS99*Assembly!P$4+$AT99*Assembly!P$5+$AU99*Assembly!P$6+$AV99*Assembly!P$7+$AW99*Assembly!P$8+$AX99*Assembly!P$9+$AY99*Assembly!P$10+$AZ99*Assembly!P$11+$BA99*Assembly!P$12+$BB99*Assembly!P$13+$BC99*Assembly!P$14+$BD99*Assembly!P$15+$BE99*Assembly!P$16+$BF99*Assembly!P$17+$BG99*Assembly!P$18+$BH99*Assembly!P$19+$BI99*Assembly!P$20+$BJ99*Assembly!P$21+$BK99*Assembly!P$22+$BL99*Assembly!P$23+$BM99*Assembly!P$24</f>
        <v>#VALUE!</v>
      </c>
      <c r="CD99" s="140" t="e">
        <f>$AS99*Assembly!Q$4+$AT99*Assembly!Q$5+$AU99*Assembly!Q$6+$AV99*Assembly!Q$7+$AW99*Assembly!Q$8+$AX99*Assembly!Q$9+$AY99*Assembly!Q$10+$AZ99*Assembly!Q$11+$BA99*Assembly!Q$12+$BB99*Assembly!Q$13+$BC99*Assembly!Q$14+$BD99*Assembly!Q$15+$BE99*Assembly!Q$16+$BF99*Assembly!Q$17+$BG99*Assembly!Q$18+$BH99*Assembly!Q$19+$BI99*Assembly!Q$20+$BJ99*Assembly!Q$21+$BK99*Assembly!Q$22+$BL99*Assembly!Q$23+$BM99*Assembly!Q$24</f>
        <v>#VALUE!</v>
      </c>
      <c r="CE99" s="145" t="e">
        <f>$AS99*Assembly!R$4+$AT99*Assembly!R$5+$AU99*Assembly!R$6+$AV99*Assembly!R$7+$AW99*Assembly!R$8+$AX99*Assembly!R$9+$AY99*Assembly!R$10+$AZ99*Assembly!R$11+$BA99*Assembly!R$12+$BB99*Assembly!R$13+$BC99*Assembly!R$14+$BD99*Assembly!R$15+$BE99*Assembly!R$16+$BF99*Assembly!R$17+$BG99*Assembly!R$18+$BH99*Assembly!R$19+$BI99*Assembly!R$20+$BJ99*Assembly!R$21+$BK99*Assembly!R$22+$BL99*Assembly!R$23+$BM99*Assembly!R$24</f>
        <v>#VALUE!</v>
      </c>
      <c r="CF99" s="140" t="e">
        <f>$AS99*Assembly!S$4+$AT99*Assembly!S$5+$AU99*Assembly!S$6+$AV99*Assembly!S$7+$AW99*Assembly!S$8+$AX99*Assembly!S$9+$AY99*Assembly!S$10+$AZ99*Assembly!S$11+$BA99*Assembly!S$12+$BB99*Assembly!S$13+$BC99*Assembly!S$14+$BD99*Assembly!S$15+$BE99*Assembly!S$16+$BF99*Assembly!S$17+$BG99*Assembly!S$18+$BH99*Assembly!S$19+$BI99*Assembly!S$20+$BJ99*Assembly!S$21+$BK99*Assembly!S$22+$BL99*Assembly!S$23+$BM99*Assembly!S$24</f>
        <v>#VALUE!</v>
      </c>
      <c r="CG99" s="140" t="e">
        <f>$AS99*Assembly!T$4+$AT99*Assembly!T$5+$AU99*Assembly!T$6+$AV99*Assembly!T$7+$AW99*Assembly!T$8+$AX99*Assembly!T$9+$AY99*Assembly!T$10+$AZ99*Assembly!T$11+$BA99*Assembly!T$12+$BB99*Assembly!T$13+$BC99*Assembly!T$14+$BD99*Assembly!T$15+$BE99*Assembly!T$16+$BF99*Assembly!T$17+$BG99*Assembly!T$18+$BH99*Assembly!T$19+$BI99*Assembly!T$20+$BJ99*Assembly!T$21+$BK99*Assembly!T$22+$BL99*Assembly!T$23+$BM99*Assembly!T$24</f>
        <v>#VALUE!</v>
      </c>
      <c r="CH99" s="140" t="e">
        <f>$AS99*Assembly!U$4+$AT99*Assembly!U$5+$AU99*Assembly!U$6+$AV99*Assembly!U$7+$AW99*Assembly!U$8+$AX99*Assembly!U$9+$AY99*Assembly!U$10+$AZ99*Assembly!U$11+$BA99*Assembly!U$12+$BB99*Assembly!U$13+$BC99*Assembly!U$14+$BD99*Assembly!U$15+$BE99*Assembly!U$16+$BF99*Assembly!U$17+$BG99*Assembly!U$18+$BH99*Assembly!U$19+$BI99*Assembly!U$20+$BJ99*Assembly!U$21+$BK99*Assembly!U$22+$BL99*Assembly!U$23+$BM99*Assembly!U$24</f>
        <v>#VALUE!</v>
      </c>
      <c r="CI99" s="145" t="e">
        <f>$AS99*Assembly!V$4+$AT99*Assembly!V$5+$AU99*Assembly!V$6+$AV99*Assembly!V$7+$AW99*Assembly!V$8+$AX99*Assembly!V$9+$AY99*Assembly!V$10+$AZ99*Assembly!V$11+$BA99*Assembly!V$12+$BB99*Assembly!V$13+$BC99*Assembly!V$14+$BD99*Assembly!V$15+$BE99*Assembly!V$16+$BF99*Assembly!V$17+$BG99*Assembly!V$18+$BH99*Assembly!V$19+$BI99*Assembly!V$20+$BJ99*Assembly!V$21+$BK99*Assembly!V$22+$BL99*Assembly!V$23+$BM99*Assembly!V$24</f>
        <v>#VALUE!</v>
      </c>
      <c r="CJ99" s="145" t="e">
        <f>BZ99*Refining!$F$3</f>
        <v>#VALUE!</v>
      </c>
      <c r="CK99" s="145" t="e">
        <f>CA99*Refining!$F$4</f>
        <v>#VALUE!</v>
      </c>
      <c r="CL99" s="145" t="e">
        <f>CB99*Refining!$F$5</f>
        <v>#VALUE!</v>
      </c>
      <c r="CM99" s="145" t="e">
        <f>CC99*Refining!$F$6</f>
        <v>#VALUE!</v>
      </c>
      <c r="CN99" s="145" t="e">
        <f>CD99*Refining!$F$7</f>
        <v>#VALUE!</v>
      </c>
      <c r="CO99" s="145" t="e">
        <f>CE99*Refining!$F$8</f>
        <v>#VALUE!</v>
      </c>
      <c r="CP99" s="145" t="e">
        <f>CF99*Refining!$F$9</f>
        <v>#VALUE!</v>
      </c>
      <c r="CQ99" s="145" t="e">
        <f>CG99*Refining!$F$10</f>
        <v>#VALUE!</v>
      </c>
      <c r="CR99" s="145" t="e">
        <f>CH99*Refining!$F$11</f>
        <v>#VALUE!</v>
      </c>
      <c r="CS99" s="145" t="e">
        <f>CI99*Refining!$F$12</f>
        <v>#VALUE!</v>
      </c>
      <c r="CT99" s="185" t="e">
        <f t="shared" ref="CT99:DM99" si="401">IF(BZ99 = 0, "", BZ99)</f>
        <v>#VALUE!</v>
      </c>
      <c r="CU99" s="189" t="e">
        <f t="shared" si="401"/>
        <v>#VALUE!</v>
      </c>
      <c r="CV99" s="186" t="e">
        <f t="shared" si="401"/>
        <v>#VALUE!</v>
      </c>
      <c r="CW99" s="186" t="e">
        <f t="shared" si="401"/>
        <v>#VALUE!</v>
      </c>
      <c r="CX99" s="186" t="e">
        <f t="shared" si="401"/>
        <v>#VALUE!</v>
      </c>
      <c r="CY99" s="186" t="e">
        <f t="shared" si="401"/>
        <v>#VALUE!</v>
      </c>
      <c r="CZ99" s="186" t="e">
        <f t="shared" si="401"/>
        <v>#VALUE!</v>
      </c>
      <c r="DA99" s="186" t="e">
        <f t="shared" si="401"/>
        <v>#VALUE!</v>
      </c>
      <c r="DB99" s="186" t="e">
        <f t="shared" si="401"/>
        <v>#VALUE!</v>
      </c>
      <c r="DC99" s="187" t="e">
        <f t="shared" si="401"/>
        <v>#VALUE!</v>
      </c>
      <c r="DD99" s="185" t="e">
        <f t="shared" si="401"/>
        <v>#VALUE!</v>
      </c>
      <c r="DE99" s="189" t="e">
        <f t="shared" si="401"/>
        <v>#VALUE!</v>
      </c>
      <c r="DF99" s="186" t="e">
        <f t="shared" si="401"/>
        <v>#VALUE!</v>
      </c>
      <c r="DG99" s="186" t="e">
        <f t="shared" si="401"/>
        <v>#VALUE!</v>
      </c>
      <c r="DH99" s="188" t="e">
        <f t="shared" si="401"/>
        <v>#VALUE!</v>
      </c>
      <c r="DI99" s="186" t="e">
        <f t="shared" si="401"/>
        <v>#VALUE!</v>
      </c>
      <c r="DJ99" s="186" t="e">
        <f t="shared" si="401"/>
        <v>#VALUE!</v>
      </c>
      <c r="DK99" s="186" t="e">
        <f t="shared" si="401"/>
        <v>#VALUE!</v>
      </c>
      <c r="DL99" s="186" t="e">
        <f t="shared" si="401"/>
        <v>#VALUE!</v>
      </c>
      <c r="DM99" s="187" t="e">
        <f t="shared" si="401"/>
        <v>#VALUE!</v>
      </c>
      <c r="DN99" s="185" t="e">
        <f t="shared" si="11"/>
        <v>#VALUE!</v>
      </c>
      <c r="DO99" s="189" t="e">
        <f t="shared" si="12"/>
        <v>#VALUE!</v>
      </c>
      <c r="DP99" s="120" t="e">
        <f t="shared" si="13"/>
        <v>#VALUE!</v>
      </c>
      <c r="DQ99" s="133" t="e">
        <f>CT99*'Ores &amp; Ingots'!$C$3+CU99*'Ores &amp; Ingots'!$C$4+CV99*'Ores &amp; Ingots'!$C$5+CW99*'Ores &amp; Ingots'!$C$6+CX99*'Ores &amp; Ingots'!$C$7+CY99*'Ores &amp; Ingots'!$C$8+CZ99*'Ores &amp; Ingots'!$C$9+DA99*'Ores &amp; Ingots'!$C$10+DB99*'Ores &amp; Ingots'!$C$11+DC99*'Ores &amp; Ingots'!$C$12</f>
        <v>#VALUE!</v>
      </c>
      <c r="DR99" s="133" t="e">
        <f>DD99*'Ores &amp; Ingots'!$B$3+DE99*'Ores &amp; Ingots'!$B$4+DF99*'Ores &amp; Ingots'!$B$5+DG99*'Ores &amp; Ingots'!$B$6+DH99*'Ores &amp; Ingots'!$B$7+DI99*'Ores &amp; Ingots'!$B$8+DJ99*'Ores &amp; Ingots'!$B$9+DK99*'Ores &amp; Ingots'!$B$10+DL99*'Ores &amp; Ingots'!$B$11+DM99*'Ores &amp; Ingots'!$B$12</f>
        <v>#VALUE!</v>
      </c>
      <c r="DS99" s="189" t="e">
        <f>CT99*Refining!$G$3+CU99*Refining!$G$4+CV99*Refining!$G$5+CW99*Refining!$G$6+CX99*Refining!$G$7+CY99*Refining!$G$8+CZ99*Refining!$G$9+DA99*Refining!$G$10+DB99*Refining!$G$11+DC99*Refining!$G$12</f>
        <v>#VALUE!</v>
      </c>
      <c r="DT99" s="189" t="e">
        <f t="shared" si="14"/>
        <v>#VALUE!</v>
      </c>
      <c r="DU99" s="192" t="e">
        <f t="shared" si="15"/>
        <v>#VALUE!</v>
      </c>
      <c r="DV99" s="185" t="e">
        <f t="shared" si="16"/>
        <v>#VALUE!</v>
      </c>
      <c r="DW99" s="194" t="e">
        <f t="shared" ref="DW99:DX99" si="402">DV99/60</f>
        <v>#VALUE!</v>
      </c>
      <c r="DX99" s="194" t="e">
        <f t="shared" si="402"/>
        <v>#VALUE!</v>
      </c>
      <c r="DY99" s="185" t="e">
        <f t="shared" si="18"/>
        <v>#VALUE!</v>
      </c>
      <c r="DZ99" s="194" t="e">
        <f t="shared" ref="DZ99:EA99" si="403">DY99/1000</f>
        <v>#VALUE!</v>
      </c>
      <c r="EA99" s="196" t="e">
        <f t="shared" si="403"/>
        <v>#VALUE!</v>
      </c>
      <c r="EB99" s="130" t="e">
        <f t="shared" si="20"/>
        <v>#VALUE!</v>
      </c>
      <c r="EC99" s="132" t="e">
        <f t="shared" si="21"/>
        <v>#VALUE!</v>
      </c>
      <c r="ED99" s="133" t="s">
        <v>28</v>
      </c>
    </row>
    <row r="100" spans="1:134" ht="12.75" x14ac:dyDescent="0.2">
      <c r="A100" s="864"/>
      <c r="B100" s="135" t="s">
        <v>323</v>
      </c>
      <c r="C100" s="137" t="s">
        <v>155</v>
      </c>
      <c r="D100" s="137">
        <v>3</v>
      </c>
      <c r="E100" s="137">
        <v>3</v>
      </c>
      <c r="F100" s="137">
        <v>3</v>
      </c>
      <c r="G100" s="154">
        <f t="shared" si="0"/>
        <v>3.375</v>
      </c>
      <c r="H100" s="156">
        <v>14</v>
      </c>
      <c r="I100" s="156">
        <v>14</v>
      </c>
      <c r="J100" s="156">
        <f>H100/Main!$D$9</f>
        <v>2.8</v>
      </c>
      <c r="K100" s="156">
        <f>I100/Main!$D$10</f>
        <v>7</v>
      </c>
      <c r="L100" s="156">
        <f t="shared" si="1"/>
        <v>2.5</v>
      </c>
      <c r="M100" s="156">
        <v>1</v>
      </c>
      <c r="N100" s="164" t="s">
        <v>28</v>
      </c>
      <c r="O100" s="159"/>
      <c r="P100" s="164">
        <v>3375</v>
      </c>
      <c r="Q100" s="164">
        <f>P100*Main!$D$6</f>
        <v>33750</v>
      </c>
      <c r="R100" s="166"/>
      <c r="S100" s="159"/>
      <c r="T100" s="166"/>
      <c r="U100" s="170"/>
      <c r="V100" s="159"/>
      <c r="W100" s="364"/>
      <c r="X100" s="133">
        <v>0</v>
      </c>
      <c r="Y100" s="133">
        <v>30</v>
      </c>
      <c r="Z100" s="133">
        <v>0</v>
      </c>
      <c r="AA100" s="133">
        <v>0</v>
      </c>
      <c r="AB100" s="133">
        <v>10</v>
      </c>
      <c r="AC100" s="133">
        <v>0</v>
      </c>
      <c r="AD100" s="133">
        <v>4</v>
      </c>
      <c r="AE100" s="167">
        <v>4</v>
      </c>
      <c r="AF100" s="133">
        <v>1</v>
      </c>
      <c r="AG100" s="133">
        <v>0</v>
      </c>
      <c r="AH100" s="133">
        <v>0</v>
      </c>
      <c r="AI100" s="133">
        <v>0</v>
      </c>
      <c r="AJ100" s="133">
        <v>0</v>
      </c>
      <c r="AK100" s="133">
        <v>0</v>
      </c>
      <c r="AL100" s="133">
        <v>0</v>
      </c>
      <c r="AM100" s="133">
        <v>0</v>
      </c>
      <c r="AN100" s="133">
        <v>0</v>
      </c>
      <c r="AO100" s="133">
        <v>0</v>
      </c>
      <c r="AP100" s="133">
        <v>0</v>
      </c>
      <c r="AQ100" s="133">
        <v>0</v>
      </c>
      <c r="AR100" s="133">
        <v>0</v>
      </c>
      <c r="AS100" s="161" t="str">
        <f t="shared" ref="AS100:BM100" si="404">IF(X100 = 0, "", X100)</f>
        <v/>
      </c>
      <c r="AT100" s="133">
        <f t="shared" si="404"/>
        <v>30</v>
      </c>
      <c r="AU100" s="137" t="str">
        <f t="shared" si="404"/>
        <v/>
      </c>
      <c r="AV100" s="137" t="str">
        <f t="shared" si="404"/>
        <v/>
      </c>
      <c r="AW100" s="133">
        <f t="shared" si="404"/>
        <v>10</v>
      </c>
      <c r="AX100" s="137" t="str">
        <f t="shared" si="404"/>
        <v/>
      </c>
      <c r="AY100" s="133">
        <f t="shared" si="404"/>
        <v>4</v>
      </c>
      <c r="AZ100" s="167">
        <f t="shared" si="404"/>
        <v>4</v>
      </c>
      <c r="BA100" s="133">
        <f t="shared" si="404"/>
        <v>1</v>
      </c>
      <c r="BB100" s="137" t="str">
        <f t="shared" si="404"/>
        <v/>
      </c>
      <c r="BC100" s="137" t="str">
        <f t="shared" si="404"/>
        <v/>
      </c>
      <c r="BD100" s="137" t="str">
        <f t="shared" si="404"/>
        <v/>
      </c>
      <c r="BE100" s="137" t="str">
        <f t="shared" si="404"/>
        <v/>
      </c>
      <c r="BF100" s="137" t="str">
        <f t="shared" si="404"/>
        <v/>
      </c>
      <c r="BG100" s="137" t="str">
        <f t="shared" si="404"/>
        <v/>
      </c>
      <c r="BH100" s="137" t="str">
        <f t="shared" si="404"/>
        <v/>
      </c>
      <c r="BI100" s="137" t="str">
        <f t="shared" si="404"/>
        <v/>
      </c>
      <c r="BJ100" s="137" t="str">
        <f t="shared" si="404"/>
        <v/>
      </c>
      <c r="BK100" s="137" t="str">
        <f t="shared" si="404"/>
        <v/>
      </c>
      <c r="BL100" s="137" t="str">
        <f t="shared" si="404"/>
        <v/>
      </c>
      <c r="BM100" s="169" t="str">
        <f t="shared" si="404"/>
        <v/>
      </c>
      <c r="BN100" s="174" t="e">
        <f>$AS100*Assembly!Z$4+$AT100*Assembly!Z$5+$AU100*Assembly!Z$6+$AV100*Assembly!Z$7+$AW100*Assembly!Z$8+$AX100*Assembly!Z$9+$AY100*Assembly!Z$10+$AZ100*Assembly!Z$11+$BA100*Assembly!Z$12+$BB100*Assembly!Z$13+$BC100*Assembly!Z$14+$BD100*Assembly!Z$15+$BE100*Assembly!Z$16+$BF100*Assembly!Z$17+$BG100*Assembly!Z$18+$BH100*Assembly!Z$19+$BI100*Assembly!Z$20+$BJ100*Assembly!Z$21+$BK100*Assembly!Z$22+$BL100*Assembly!Z$23+$BM100*Assembly!Z$24</f>
        <v>#VALUE!</v>
      </c>
      <c r="BO100" s="133" t="e">
        <f t="shared" si="3"/>
        <v>#VALUE!</v>
      </c>
      <c r="BP100" s="390" t="e">
        <f t="shared" si="396"/>
        <v>#VALUE!</v>
      </c>
      <c r="BQ100" s="133" t="e">
        <f>$AS100*Assembly!AD$4+$AT100*Assembly!AD$5+$AU100*Assembly!AD$6+$AV100*Assembly!AD$7+$AW100*Assembly!AD$8+$AX100*Assembly!AD$9+$AY100*Assembly!AD$10+$AZ100*Assembly!AD$11+$BA100*Assembly!AD$12+$BB100*Assembly!AD$13+$BC100*Assembly!AD$14+$BD100*Assembly!AD$15+$BE100*Assembly!AD$16+$BF100*Assembly!AD$17+$BG100*Assembly!AD$18+$BH100*Assembly!AD$19+$BI100*Assembly!AD$20+$BJ100*Assembly!AD$21+$BK100*Assembly!AD$22+$BL100*Assembly!AD$23+$BM100*Assembly!AD$24</f>
        <v>#VALUE!</v>
      </c>
      <c r="BR100" s="177" t="e">
        <f t="shared" si="4"/>
        <v>#VALUE!</v>
      </c>
      <c r="BS100" s="178" t="e">
        <f t="shared" si="5"/>
        <v>#VALUE!</v>
      </c>
      <c r="BT100" s="179" t="e">
        <f t="shared" si="6"/>
        <v>#VALUE!</v>
      </c>
      <c r="BU100" s="178" t="e">
        <f t="shared" si="7"/>
        <v>#VALUE!</v>
      </c>
      <c r="BV100" s="133" t="e">
        <f>$AS100*Assembly!Y$4+$AT100*Assembly!Y$5+$AU100*Assembly!Y$6+$AV100*Assembly!Y$7+$AW100*Assembly!Y$8+$AX100*Assembly!Y$9+$AY100*Assembly!Y$10+$AZ100*Assembly!Y$11+$BA100*Assembly!Y$12+$BB100*Assembly!Y$13+$BC100*Assembly!Y$14+$BD100*Assembly!Y$15+$BE100*Assembly!Y$16+$BF100*Assembly!Y$17+$BG100*Assembly!Y$18+$BH100*Assembly!Y$19+$BI100*Assembly!Y$20+$BJ100*Assembly!Y$21+$BK100*Assembly!Y$22+$BL100*Assembly!Y$23+$BM100*Assembly!Y$24</f>
        <v>#VALUE!</v>
      </c>
      <c r="BW100" s="133" t="e">
        <f t="shared" si="8"/>
        <v>#VALUE!</v>
      </c>
      <c r="BX100" s="130" t="e">
        <f t="shared" si="9"/>
        <v>#VALUE!</v>
      </c>
      <c r="BY100" s="183" t="e">
        <f>$AS100*Assembly!AC$4+$AT100*Assembly!AC$5+$AU100*Assembly!AC$6+$AV100*Assembly!AC$7+$AW100*Assembly!AC$8+$AX100*Assembly!AC$9+$AY100*Assembly!AC$10+$AZ100*Assembly!AC$11+$BA100*Assembly!AC$12+$BB100*Assembly!AC$13+$BC100*Assembly!AC$14+$BD100*Assembly!AC$15+$BE100*Assembly!AC$16+$BF100*Assembly!AC$17+$BG100*Assembly!AC$18+$BH100*Assembly!AC$19+$BI100*Assembly!AC$20+$BJ100*Assembly!AC$21+$BK100*Assembly!AC$22+$BL100*Assembly!AC$23+$BM100*Assembly!AC$24</f>
        <v>#VALUE!</v>
      </c>
      <c r="BZ100" s="164" t="e">
        <f>$AS100*Assembly!M$4+$AT100*Assembly!M$5+$AU100*Assembly!M$6+$AV100*Assembly!M$7+$AW100*Assembly!M$8+$AX100*Assembly!M$9+$AY100*Assembly!M$10+$AZ100*Assembly!M$11+$BA100*Assembly!M$12+$BB100*Assembly!M$13+$BC100*Assembly!M$14+$BD100*Assembly!M$15+$BE100*Assembly!M$16+$BF100*Assembly!M$17+$BG100*Assembly!M$18+$BH100*Assembly!M$19+$BI100*Assembly!M$20+$BJ100*Assembly!M$21+$BK100*Assembly!M$22+$BL100*Assembly!M$23+$BM100*Assembly!M$24</f>
        <v>#VALUE!</v>
      </c>
      <c r="CA100" s="164" t="e">
        <f>$AS100*Assembly!N$4+$AT100*Assembly!N$5+$AU100*Assembly!N$6+$AV100*Assembly!N$7+$AW100*Assembly!N$8+$AX100*Assembly!N$9+$AY100*Assembly!N$10+$AZ100*Assembly!N$11+$BA100*Assembly!N$12+$BB100*Assembly!N$13+$BC100*Assembly!N$14+$BD100*Assembly!N$15+$BE100*Assembly!N$16+$BF100*Assembly!N$17+$BG100*Assembly!N$18+$BH100*Assembly!N$19+$BI100*Assembly!N$20+$BJ100*Assembly!N$21+$BK100*Assembly!N$22+$BL100*Assembly!N$23+$BM100*Assembly!N$24</f>
        <v>#VALUE!</v>
      </c>
      <c r="CB100" s="164" t="e">
        <f>$AS100*Assembly!O$4+$AT100*Assembly!O$5+$AU100*Assembly!O$6+$AV100*Assembly!O$7+$AW100*Assembly!O$8+$AX100*Assembly!O$9+$AY100*Assembly!O$10+$AZ100*Assembly!O$11+$BA100*Assembly!O$12+$BB100*Assembly!O$13+$BC100*Assembly!O$14+$BD100*Assembly!O$15+$BE100*Assembly!O$16+$BF100*Assembly!O$17+$BG100*Assembly!O$18+$BH100*Assembly!O$19+$BI100*Assembly!O$20+$BJ100*Assembly!O$21+$BK100*Assembly!O$22+$BL100*Assembly!O$23+$BM100*Assembly!O$24</f>
        <v>#VALUE!</v>
      </c>
      <c r="CC100" s="156" t="e">
        <f>$AS100*Assembly!P$4+$AT100*Assembly!P$5+$AU100*Assembly!P$6+$AV100*Assembly!P$7+$AW100*Assembly!P$8+$AX100*Assembly!P$9+$AY100*Assembly!P$10+$AZ100*Assembly!P$11+$BA100*Assembly!P$12+$BB100*Assembly!P$13+$BC100*Assembly!P$14+$BD100*Assembly!P$15+$BE100*Assembly!P$16+$BF100*Assembly!P$17+$BG100*Assembly!P$18+$BH100*Assembly!P$19+$BI100*Assembly!P$20+$BJ100*Assembly!P$21+$BK100*Assembly!P$22+$BL100*Assembly!P$23+$BM100*Assembly!P$24</f>
        <v>#VALUE!</v>
      </c>
      <c r="CD100" s="156" t="e">
        <f>$AS100*Assembly!Q$4+$AT100*Assembly!Q$5+$AU100*Assembly!Q$6+$AV100*Assembly!Q$7+$AW100*Assembly!Q$8+$AX100*Assembly!Q$9+$AY100*Assembly!Q$10+$AZ100*Assembly!Q$11+$BA100*Assembly!Q$12+$BB100*Assembly!Q$13+$BC100*Assembly!Q$14+$BD100*Assembly!Q$15+$BE100*Assembly!Q$16+$BF100*Assembly!Q$17+$BG100*Assembly!Q$18+$BH100*Assembly!Q$19+$BI100*Assembly!Q$20+$BJ100*Assembly!Q$21+$BK100*Assembly!Q$22+$BL100*Assembly!Q$23+$BM100*Assembly!Q$24</f>
        <v>#VALUE!</v>
      </c>
      <c r="CE100" s="164" t="e">
        <f>$AS100*Assembly!R$4+$AT100*Assembly!R$5+$AU100*Assembly!R$6+$AV100*Assembly!R$7+$AW100*Assembly!R$8+$AX100*Assembly!R$9+$AY100*Assembly!R$10+$AZ100*Assembly!R$11+$BA100*Assembly!R$12+$BB100*Assembly!R$13+$BC100*Assembly!R$14+$BD100*Assembly!R$15+$BE100*Assembly!R$16+$BF100*Assembly!R$17+$BG100*Assembly!R$18+$BH100*Assembly!R$19+$BI100*Assembly!R$20+$BJ100*Assembly!R$21+$BK100*Assembly!R$22+$BL100*Assembly!R$23+$BM100*Assembly!R$24</f>
        <v>#VALUE!</v>
      </c>
      <c r="CF100" s="156" t="e">
        <f>$AS100*Assembly!S$4+$AT100*Assembly!S$5+$AU100*Assembly!S$6+$AV100*Assembly!S$7+$AW100*Assembly!S$8+$AX100*Assembly!S$9+$AY100*Assembly!S$10+$AZ100*Assembly!S$11+$BA100*Assembly!S$12+$BB100*Assembly!S$13+$BC100*Assembly!S$14+$BD100*Assembly!S$15+$BE100*Assembly!S$16+$BF100*Assembly!S$17+$BG100*Assembly!S$18+$BH100*Assembly!S$19+$BI100*Assembly!S$20+$BJ100*Assembly!S$21+$BK100*Assembly!S$22+$BL100*Assembly!S$23+$BM100*Assembly!S$24</f>
        <v>#VALUE!</v>
      </c>
      <c r="CG100" s="156" t="e">
        <f>$AS100*Assembly!T$4+$AT100*Assembly!T$5+$AU100*Assembly!T$6+$AV100*Assembly!T$7+$AW100*Assembly!T$8+$AX100*Assembly!T$9+$AY100*Assembly!T$10+$AZ100*Assembly!T$11+$BA100*Assembly!T$12+$BB100*Assembly!T$13+$BC100*Assembly!T$14+$BD100*Assembly!T$15+$BE100*Assembly!T$16+$BF100*Assembly!T$17+$BG100*Assembly!T$18+$BH100*Assembly!T$19+$BI100*Assembly!T$20+$BJ100*Assembly!T$21+$BK100*Assembly!T$22+$BL100*Assembly!T$23+$BM100*Assembly!T$24</f>
        <v>#VALUE!</v>
      </c>
      <c r="CH100" s="156" t="e">
        <f>$AS100*Assembly!U$4+$AT100*Assembly!U$5+$AU100*Assembly!U$6+$AV100*Assembly!U$7+$AW100*Assembly!U$8+$AX100*Assembly!U$9+$AY100*Assembly!U$10+$AZ100*Assembly!U$11+$BA100*Assembly!U$12+$BB100*Assembly!U$13+$BC100*Assembly!U$14+$BD100*Assembly!U$15+$BE100*Assembly!U$16+$BF100*Assembly!U$17+$BG100*Assembly!U$18+$BH100*Assembly!U$19+$BI100*Assembly!U$20+$BJ100*Assembly!U$21+$BK100*Assembly!U$22+$BL100*Assembly!U$23+$BM100*Assembly!U$24</f>
        <v>#VALUE!</v>
      </c>
      <c r="CI100" s="164" t="e">
        <f>$AS100*Assembly!V$4+$AT100*Assembly!V$5+$AU100*Assembly!V$6+$AV100*Assembly!V$7+$AW100*Assembly!V$8+$AX100*Assembly!V$9+$AY100*Assembly!V$10+$AZ100*Assembly!V$11+$BA100*Assembly!V$12+$BB100*Assembly!V$13+$BC100*Assembly!V$14+$BD100*Assembly!V$15+$BE100*Assembly!V$16+$BF100*Assembly!V$17+$BG100*Assembly!V$18+$BH100*Assembly!V$19+$BI100*Assembly!V$20+$BJ100*Assembly!V$21+$BK100*Assembly!V$22+$BL100*Assembly!V$23+$BM100*Assembly!V$24</f>
        <v>#VALUE!</v>
      </c>
      <c r="CJ100" s="164" t="e">
        <f>BZ100*Refining!$F$3</f>
        <v>#VALUE!</v>
      </c>
      <c r="CK100" s="164" t="e">
        <f>CA100*Refining!$F$4</f>
        <v>#VALUE!</v>
      </c>
      <c r="CL100" s="164" t="e">
        <f>CB100*Refining!$F$5</f>
        <v>#VALUE!</v>
      </c>
      <c r="CM100" s="164" t="e">
        <f>CC100*Refining!$F$6</f>
        <v>#VALUE!</v>
      </c>
      <c r="CN100" s="164" t="e">
        <f>CD100*Refining!$F$7</f>
        <v>#VALUE!</v>
      </c>
      <c r="CO100" s="164" t="e">
        <f>CE100*Refining!$F$8</f>
        <v>#VALUE!</v>
      </c>
      <c r="CP100" s="164" t="e">
        <f>CF100*Refining!$F$9</f>
        <v>#VALUE!</v>
      </c>
      <c r="CQ100" s="164" t="e">
        <f>CG100*Refining!$F$10</f>
        <v>#VALUE!</v>
      </c>
      <c r="CR100" s="164" t="e">
        <f>CH100*Refining!$F$11</f>
        <v>#VALUE!</v>
      </c>
      <c r="CS100" s="164" t="e">
        <f>CI100*Refining!$F$12</f>
        <v>#VALUE!</v>
      </c>
      <c r="CT100" s="185" t="e">
        <f t="shared" ref="CT100:DM100" si="405">IF(BZ100 = 0, "", BZ100)</f>
        <v>#VALUE!</v>
      </c>
      <c r="CU100" s="189" t="e">
        <f t="shared" si="405"/>
        <v>#VALUE!</v>
      </c>
      <c r="CV100" s="186" t="e">
        <f t="shared" si="405"/>
        <v>#VALUE!</v>
      </c>
      <c r="CW100" s="186" t="e">
        <f t="shared" si="405"/>
        <v>#VALUE!</v>
      </c>
      <c r="CX100" s="186" t="e">
        <f t="shared" si="405"/>
        <v>#VALUE!</v>
      </c>
      <c r="CY100" s="186" t="e">
        <f t="shared" si="405"/>
        <v>#VALUE!</v>
      </c>
      <c r="CZ100" s="186" t="e">
        <f t="shared" si="405"/>
        <v>#VALUE!</v>
      </c>
      <c r="DA100" s="186" t="e">
        <f t="shared" si="405"/>
        <v>#VALUE!</v>
      </c>
      <c r="DB100" s="186" t="e">
        <f t="shared" si="405"/>
        <v>#VALUE!</v>
      </c>
      <c r="DC100" s="187" t="e">
        <f t="shared" si="405"/>
        <v>#VALUE!</v>
      </c>
      <c r="DD100" s="185" t="e">
        <f t="shared" si="405"/>
        <v>#VALUE!</v>
      </c>
      <c r="DE100" s="189" t="e">
        <f t="shared" si="405"/>
        <v>#VALUE!</v>
      </c>
      <c r="DF100" s="186" t="e">
        <f t="shared" si="405"/>
        <v>#VALUE!</v>
      </c>
      <c r="DG100" s="186" t="e">
        <f t="shared" si="405"/>
        <v>#VALUE!</v>
      </c>
      <c r="DH100" s="211" t="e">
        <f t="shared" si="405"/>
        <v>#VALUE!</v>
      </c>
      <c r="DI100" s="186" t="e">
        <f t="shared" si="405"/>
        <v>#VALUE!</v>
      </c>
      <c r="DJ100" s="186" t="e">
        <f t="shared" si="405"/>
        <v>#VALUE!</v>
      </c>
      <c r="DK100" s="186" t="e">
        <f t="shared" si="405"/>
        <v>#VALUE!</v>
      </c>
      <c r="DL100" s="186" t="e">
        <f t="shared" si="405"/>
        <v>#VALUE!</v>
      </c>
      <c r="DM100" s="187" t="e">
        <f t="shared" si="405"/>
        <v>#VALUE!</v>
      </c>
      <c r="DN100" s="185" t="e">
        <f t="shared" si="11"/>
        <v>#VALUE!</v>
      </c>
      <c r="DO100" s="189" t="e">
        <f t="shared" si="12"/>
        <v>#VALUE!</v>
      </c>
      <c r="DP100" s="120" t="e">
        <f t="shared" si="13"/>
        <v>#VALUE!</v>
      </c>
      <c r="DQ100" s="133" t="e">
        <f>CT100*'Ores &amp; Ingots'!$C$3+CU100*'Ores &amp; Ingots'!$C$4+CV100*'Ores &amp; Ingots'!$C$5+CW100*'Ores &amp; Ingots'!$C$6+CX100*'Ores &amp; Ingots'!$C$7+CY100*'Ores &amp; Ingots'!$C$8+CZ100*'Ores &amp; Ingots'!$C$9+DA100*'Ores &amp; Ingots'!$C$10+DB100*'Ores &amp; Ingots'!$C$11+DC100*'Ores &amp; Ingots'!$C$12</f>
        <v>#VALUE!</v>
      </c>
      <c r="DR100" s="133" t="e">
        <f>DD100*'Ores &amp; Ingots'!$B$3+DE100*'Ores &amp; Ingots'!$B$4+DF100*'Ores &amp; Ingots'!$B$5+DG100*'Ores &amp; Ingots'!$B$6+DH100*'Ores &amp; Ingots'!$B$7+DI100*'Ores &amp; Ingots'!$B$8+DJ100*'Ores &amp; Ingots'!$B$9+DK100*'Ores &amp; Ingots'!$B$10+DL100*'Ores &amp; Ingots'!$B$11+DM100*'Ores &amp; Ingots'!$B$12</f>
        <v>#VALUE!</v>
      </c>
      <c r="DS100" s="189" t="e">
        <f>CT100*Refining!$G$3+CU100*Refining!$G$4+CV100*Refining!$G$5+CW100*Refining!$G$6+CX100*Refining!$G$7+CY100*Refining!$G$8+CZ100*Refining!$G$9+DA100*Refining!$G$10+DB100*Refining!$G$11+DC100*Refining!$G$12</f>
        <v>#VALUE!</v>
      </c>
      <c r="DT100" s="189" t="e">
        <f t="shared" si="14"/>
        <v>#VALUE!</v>
      </c>
      <c r="DU100" s="192" t="e">
        <f t="shared" si="15"/>
        <v>#VALUE!</v>
      </c>
      <c r="DV100" s="185" t="e">
        <f t="shared" si="16"/>
        <v>#VALUE!</v>
      </c>
      <c r="DW100" s="194" t="e">
        <f t="shared" ref="DW100:DX100" si="406">DV100/60</f>
        <v>#VALUE!</v>
      </c>
      <c r="DX100" s="194" t="e">
        <f t="shared" si="406"/>
        <v>#VALUE!</v>
      </c>
      <c r="DY100" s="185" t="e">
        <f t="shared" si="18"/>
        <v>#VALUE!</v>
      </c>
      <c r="DZ100" s="194" t="e">
        <f t="shared" ref="DZ100:EA100" si="407">DY100/1000</f>
        <v>#VALUE!</v>
      </c>
      <c r="EA100" s="196" t="e">
        <f t="shared" si="407"/>
        <v>#VALUE!</v>
      </c>
      <c r="EB100" s="130" t="e">
        <f t="shared" si="20"/>
        <v>#VALUE!</v>
      </c>
      <c r="EC100" s="132" t="e">
        <f t="shared" si="21"/>
        <v>#VALUE!</v>
      </c>
      <c r="ED100" s="133" t="s">
        <v>28</v>
      </c>
    </row>
    <row r="101" spans="1:134" ht="12.75" x14ac:dyDescent="0.2">
      <c r="A101" s="864"/>
      <c r="B101" s="135" t="s">
        <v>325</v>
      </c>
      <c r="C101" s="137" t="s">
        <v>156</v>
      </c>
      <c r="D101" s="137">
        <v>3</v>
      </c>
      <c r="E101" s="137">
        <v>3</v>
      </c>
      <c r="F101" s="137">
        <v>3</v>
      </c>
      <c r="G101" s="139">
        <f t="shared" si="0"/>
        <v>421.875</v>
      </c>
      <c r="H101" s="140">
        <v>45</v>
      </c>
      <c r="I101" s="140">
        <v>45</v>
      </c>
      <c r="J101" s="140">
        <f>H101/Main!$D$9</f>
        <v>9</v>
      </c>
      <c r="K101" s="140">
        <f>I101/Main!$D$10</f>
        <v>22.5</v>
      </c>
      <c r="L101" s="140">
        <f t="shared" si="1"/>
        <v>2.5</v>
      </c>
      <c r="M101" s="140">
        <v>1</v>
      </c>
      <c r="N101" s="145" t="s">
        <v>28</v>
      </c>
      <c r="O101" s="143"/>
      <c r="P101" s="145">
        <v>421000</v>
      </c>
      <c r="Q101" s="145">
        <f>P101*Main!$D$6</f>
        <v>4210000</v>
      </c>
      <c r="R101" s="146"/>
      <c r="S101" s="143"/>
      <c r="T101" s="146"/>
      <c r="U101" s="198"/>
      <c r="V101" s="143"/>
      <c r="W101" s="362" t="s">
        <v>34</v>
      </c>
      <c r="X101" s="133">
        <v>0</v>
      </c>
      <c r="Y101" s="133">
        <v>360</v>
      </c>
      <c r="Z101" s="133">
        <v>60</v>
      </c>
      <c r="AA101" s="133">
        <v>0</v>
      </c>
      <c r="AB101" s="133">
        <v>80</v>
      </c>
      <c r="AC101" s="133">
        <v>0</v>
      </c>
      <c r="AD101" s="133">
        <v>20</v>
      </c>
      <c r="AE101" s="167">
        <v>8</v>
      </c>
      <c r="AF101" s="133">
        <v>1</v>
      </c>
      <c r="AG101" s="133">
        <v>0</v>
      </c>
      <c r="AH101" s="133">
        <v>0</v>
      </c>
      <c r="AI101" s="133">
        <v>24</v>
      </c>
      <c r="AJ101" s="133">
        <v>0</v>
      </c>
      <c r="AK101" s="133">
        <v>0</v>
      </c>
      <c r="AL101" s="133">
        <v>0</v>
      </c>
      <c r="AM101" s="133">
        <v>0</v>
      </c>
      <c r="AN101" s="133">
        <v>0</v>
      </c>
      <c r="AO101" s="133">
        <v>0</v>
      </c>
      <c r="AP101" s="133">
        <v>0</v>
      </c>
      <c r="AQ101" s="133">
        <v>0</v>
      </c>
      <c r="AR101" s="133">
        <v>0</v>
      </c>
      <c r="AS101" s="161" t="str">
        <f t="shared" ref="AS101:BM101" si="408">IF(X101 = 0, "", X101)</f>
        <v/>
      </c>
      <c r="AT101" s="133">
        <f t="shared" si="408"/>
        <v>360</v>
      </c>
      <c r="AU101" s="133">
        <f t="shared" si="408"/>
        <v>60</v>
      </c>
      <c r="AV101" s="137" t="str">
        <f t="shared" si="408"/>
        <v/>
      </c>
      <c r="AW101" s="133">
        <f t="shared" si="408"/>
        <v>80</v>
      </c>
      <c r="AX101" s="137" t="str">
        <f t="shared" si="408"/>
        <v/>
      </c>
      <c r="AY101" s="133">
        <f t="shared" si="408"/>
        <v>20</v>
      </c>
      <c r="AZ101" s="167">
        <f t="shared" si="408"/>
        <v>8</v>
      </c>
      <c r="BA101" s="133">
        <f t="shared" si="408"/>
        <v>1</v>
      </c>
      <c r="BB101" s="137" t="str">
        <f t="shared" si="408"/>
        <v/>
      </c>
      <c r="BC101" s="137" t="str">
        <f t="shared" si="408"/>
        <v/>
      </c>
      <c r="BD101" s="133">
        <f t="shared" si="408"/>
        <v>24</v>
      </c>
      <c r="BE101" s="137" t="str">
        <f t="shared" si="408"/>
        <v/>
      </c>
      <c r="BF101" s="137" t="str">
        <f t="shared" si="408"/>
        <v/>
      </c>
      <c r="BG101" s="137" t="str">
        <f t="shared" si="408"/>
        <v/>
      </c>
      <c r="BH101" s="137" t="str">
        <f t="shared" si="408"/>
        <v/>
      </c>
      <c r="BI101" s="137" t="str">
        <f t="shared" si="408"/>
        <v/>
      </c>
      <c r="BJ101" s="137" t="str">
        <f t="shared" si="408"/>
        <v/>
      </c>
      <c r="BK101" s="137" t="str">
        <f t="shared" si="408"/>
        <v/>
      </c>
      <c r="BL101" s="137" t="str">
        <f t="shared" si="408"/>
        <v/>
      </c>
      <c r="BM101" s="169" t="str">
        <f t="shared" si="408"/>
        <v/>
      </c>
      <c r="BN101" s="174" t="e">
        <f>$AS101*Assembly!Z$4+$AT101*Assembly!Z$5+$AU101*Assembly!Z$6+$AV101*Assembly!Z$7+$AW101*Assembly!Z$8+$AX101*Assembly!Z$9+$AY101*Assembly!Z$10+$AZ101*Assembly!Z$11+$BA101*Assembly!Z$12+$BB101*Assembly!Z$13+$BC101*Assembly!Z$14+$BD101*Assembly!Z$15+$BE101*Assembly!Z$16+$BF101*Assembly!Z$17+$BG101*Assembly!Z$18+$BH101*Assembly!Z$19+$BI101*Assembly!Z$20+$BJ101*Assembly!Z$21+$BK101*Assembly!Z$22+$BL101*Assembly!Z$23+$BM101*Assembly!Z$24</f>
        <v>#VALUE!</v>
      </c>
      <c r="BO101" s="133" t="e">
        <f t="shared" si="3"/>
        <v>#VALUE!</v>
      </c>
      <c r="BP101" s="390" t="e">
        <f t="shared" si="396"/>
        <v>#VALUE!</v>
      </c>
      <c r="BQ101" s="133" t="e">
        <f>$AS101*Assembly!AD$4+$AT101*Assembly!AD$5+$AU101*Assembly!AD$6+$AV101*Assembly!AD$7+$AW101*Assembly!AD$8+$AX101*Assembly!AD$9+$AY101*Assembly!AD$10+$AZ101*Assembly!AD$11+$BA101*Assembly!AD$12+$BB101*Assembly!AD$13+$BC101*Assembly!AD$14+$BD101*Assembly!AD$15+$BE101*Assembly!AD$16+$BF101*Assembly!AD$17+$BG101*Assembly!AD$18+$BH101*Assembly!AD$19+$BI101*Assembly!AD$20+$BJ101*Assembly!AD$21+$BK101*Assembly!AD$22+$BL101*Assembly!AD$23+$BM101*Assembly!AD$24</f>
        <v>#VALUE!</v>
      </c>
      <c r="BR101" s="177" t="e">
        <f t="shared" si="4"/>
        <v>#VALUE!</v>
      </c>
      <c r="BS101" s="178" t="e">
        <f t="shared" si="5"/>
        <v>#VALUE!</v>
      </c>
      <c r="BT101" s="179" t="e">
        <f t="shared" si="6"/>
        <v>#VALUE!</v>
      </c>
      <c r="BU101" s="178" t="e">
        <f t="shared" si="7"/>
        <v>#VALUE!</v>
      </c>
      <c r="BV101" s="133" t="e">
        <f>$AS101*Assembly!Y$4+$AT101*Assembly!Y$5+$AU101*Assembly!Y$6+$AV101*Assembly!Y$7+$AW101*Assembly!Y$8+$AX101*Assembly!Y$9+$AY101*Assembly!Y$10+$AZ101*Assembly!Y$11+$BA101*Assembly!Y$12+$BB101*Assembly!Y$13+$BC101*Assembly!Y$14+$BD101*Assembly!Y$15+$BE101*Assembly!Y$16+$BF101*Assembly!Y$17+$BG101*Assembly!Y$18+$BH101*Assembly!Y$19+$BI101*Assembly!Y$20+$BJ101*Assembly!Y$21+$BK101*Assembly!Y$22+$BL101*Assembly!Y$23+$BM101*Assembly!Y$24</f>
        <v>#VALUE!</v>
      </c>
      <c r="BW101" s="133" t="e">
        <f t="shared" si="8"/>
        <v>#VALUE!</v>
      </c>
      <c r="BX101" s="130" t="e">
        <f t="shared" si="9"/>
        <v>#VALUE!</v>
      </c>
      <c r="BY101" s="183" t="e">
        <f>$AS101*Assembly!AC$4+$AT101*Assembly!AC$5+$AU101*Assembly!AC$6+$AV101*Assembly!AC$7+$AW101*Assembly!AC$8+$AX101*Assembly!AC$9+$AY101*Assembly!AC$10+$AZ101*Assembly!AC$11+$BA101*Assembly!AC$12+$BB101*Assembly!AC$13+$BC101*Assembly!AC$14+$BD101*Assembly!AC$15+$BE101*Assembly!AC$16+$BF101*Assembly!AC$17+$BG101*Assembly!AC$18+$BH101*Assembly!AC$19+$BI101*Assembly!AC$20+$BJ101*Assembly!AC$21+$BK101*Assembly!AC$22+$BL101*Assembly!AC$23+$BM101*Assembly!AC$24</f>
        <v>#VALUE!</v>
      </c>
      <c r="BZ101" s="145" t="e">
        <f>$AS101*Assembly!M$4+$AT101*Assembly!M$5+$AU101*Assembly!M$6+$AV101*Assembly!M$7+$AW101*Assembly!M$8+$AX101*Assembly!M$9+$AY101*Assembly!M$10+$AZ101*Assembly!M$11+$BA101*Assembly!M$12+$BB101*Assembly!M$13+$BC101*Assembly!M$14+$BD101*Assembly!M$15+$BE101*Assembly!M$16+$BF101*Assembly!M$17+$BG101*Assembly!M$18+$BH101*Assembly!M$19+$BI101*Assembly!M$20+$BJ101*Assembly!M$21+$BK101*Assembly!M$22+$BL101*Assembly!M$23+$BM101*Assembly!M$24</f>
        <v>#VALUE!</v>
      </c>
      <c r="CA101" s="145" t="e">
        <f>$AS101*Assembly!N$4+$AT101*Assembly!N$5+$AU101*Assembly!N$6+$AV101*Assembly!N$7+$AW101*Assembly!N$8+$AX101*Assembly!N$9+$AY101*Assembly!N$10+$AZ101*Assembly!N$11+$BA101*Assembly!N$12+$BB101*Assembly!N$13+$BC101*Assembly!N$14+$BD101*Assembly!N$15+$BE101*Assembly!N$16+$BF101*Assembly!N$17+$BG101*Assembly!N$18+$BH101*Assembly!N$19+$BI101*Assembly!N$20+$BJ101*Assembly!N$21+$BK101*Assembly!N$22+$BL101*Assembly!N$23+$BM101*Assembly!N$24</f>
        <v>#VALUE!</v>
      </c>
      <c r="CB101" s="145" t="e">
        <f>$AS101*Assembly!O$4+$AT101*Assembly!O$5+$AU101*Assembly!O$6+$AV101*Assembly!O$7+$AW101*Assembly!O$8+$AX101*Assembly!O$9+$AY101*Assembly!O$10+$AZ101*Assembly!O$11+$BA101*Assembly!O$12+$BB101*Assembly!O$13+$BC101*Assembly!O$14+$BD101*Assembly!O$15+$BE101*Assembly!O$16+$BF101*Assembly!O$17+$BG101*Assembly!O$18+$BH101*Assembly!O$19+$BI101*Assembly!O$20+$BJ101*Assembly!O$21+$BK101*Assembly!O$22+$BL101*Assembly!O$23+$BM101*Assembly!O$24</f>
        <v>#VALUE!</v>
      </c>
      <c r="CC101" s="140" t="e">
        <f>$AS101*Assembly!P$4+$AT101*Assembly!P$5+$AU101*Assembly!P$6+$AV101*Assembly!P$7+$AW101*Assembly!P$8+$AX101*Assembly!P$9+$AY101*Assembly!P$10+$AZ101*Assembly!P$11+$BA101*Assembly!P$12+$BB101*Assembly!P$13+$BC101*Assembly!P$14+$BD101*Assembly!P$15+$BE101*Assembly!P$16+$BF101*Assembly!P$17+$BG101*Assembly!P$18+$BH101*Assembly!P$19+$BI101*Assembly!P$20+$BJ101*Assembly!P$21+$BK101*Assembly!P$22+$BL101*Assembly!P$23+$BM101*Assembly!P$24</f>
        <v>#VALUE!</v>
      </c>
      <c r="CD101" s="140" t="e">
        <f>$AS101*Assembly!Q$4+$AT101*Assembly!Q$5+$AU101*Assembly!Q$6+$AV101*Assembly!Q$7+$AW101*Assembly!Q$8+$AX101*Assembly!Q$9+$AY101*Assembly!Q$10+$AZ101*Assembly!Q$11+$BA101*Assembly!Q$12+$BB101*Assembly!Q$13+$BC101*Assembly!Q$14+$BD101*Assembly!Q$15+$BE101*Assembly!Q$16+$BF101*Assembly!Q$17+$BG101*Assembly!Q$18+$BH101*Assembly!Q$19+$BI101*Assembly!Q$20+$BJ101*Assembly!Q$21+$BK101*Assembly!Q$22+$BL101*Assembly!Q$23+$BM101*Assembly!Q$24</f>
        <v>#VALUE!</v>
      </c>
      <c r="CE101" s="145" t="e">
        <f>$AS101*Assembly!R$4+$AT101*Assembly!R$5+$AU101*Assembly!R$6+$AV101*Assembly!R$7+$AW101*Assembly!R$8+$AX101*Assembly!R$9+$AY101*Assembly!R$10+$AZ101*Assembly!R$11+$BA101*Assembly!R$12+$BB101*Assembly!R$13+$BC101*Assembly!R$14+$BD101*Assembly!R$15+$BE101*Assembly!R$16+$BF101*Assembly!R$17+$BG101*Assembly!R$18+$BH101*Assembly!R$19+$BI101*Assembly!R$20+$BJ101*Assembly!R$21+$BK101*Assembly!R$22+$BL101*Assembly!R$23+$BM101*Assembly!R$24</f>
        <v>#VALUE!</v>
      </c>
      <c r="CF101" s="140" t="e">
        <f>$AS101*Assembly!S$4+$AT101*Assembly!S$5+$AU101*Assembly!S$6+$AV101*Assembly!S$7+$AW101*Assembly!S$8+$AX101*Assembly!S$9+$AY101*Assembly!S$10+$AZ101*Assembly!S$11+$BA101*Assembly!S$12+$BB101*Assembly!S$13+$BC101*Assembly!S$14+$BD101*Assembly!S$15+$BE101*Assembly!S$16+$BF101*Assembly!S$17+$BG101*Assembly!S$18+$BH101*Assembly!S$19+$BI101*Assembly!S$20+$BJ101*Assembly!S$21+$BK101*Assembly!S$22+$BL101*Assembly!S$23+$BM101*Assembly!S$24</f>
        <v>#VALUE!</v>
      </c>
      <c r="CG101" s="140" t="e">
        <f>$AS101*Assembly!T$4+$AT101*Assembly!T$5+$AU101*Assembly!T$6+$AV101*Assembly!T$7+$AW101*Assembly!T$8+$AX101*Assembly!T$9+$AY101*Assembly!T$10+$AZ101*Assembly!T$11+$BA101*Assembly!T$12+$BB101*Assembly!T$13+$BC101*Assembly!T$14+$BD101*Assembly!T$15+$BE101*Assembly!T$16+$BF101*Assembly!T$17+$BG101*Assembly!T$18+$BH101*Assembly!T$19+$BI101*Assembly!T$20+$BJ101*Assembly!T$21+$BK101*Assembly!T$22+$BL101*Assembly!T$23+$BM101*Assembly!T$24</f>
        <v>#VALUE!</v>
      </c>
      <c r="CH101" s="140" t="e">
        <f>$AS101*Assembly!U$4+$AT101*Assembly!U$5+$AU101*Assembly!U$6+$AV101*Assembly!U$7+$AW101*Assembly!U$8+$AX101*Assembly!U$9+$AY101*Assembly!U$10+$AZ101*Assembly!U$11+$BA101*Assembly!U$12+$BB101*Assembly!U$13+$BC101*Assembly!U$14+$BD101*Assembly!U$15+$BE101*Assembly!U$16+$BF101*Assembly!U$17+$BG101*Assembly!U$18+$BH101*Assembly!U$19+$BI101*Assembly!U$20+$BJ101*Assembly!U$21+$BK101*Assembly!U$22+$BL101*Assembly!U$23+$BM101*Assembly!U$24</f>
        <v>#VALUE!</v>
      </c>
      <c r="CI101" s="145" t="e">
        <f>$AS101*Assembly!V$4+$AT101*Assembly!V$5+$AU101*Assembly!V$6+$AV101*Assembly!V$7+$AW101*Assembly!V$8+$AX101*Assembly!V$9+$AY101*Assembly!V$10+$AZ101*Assembly!V$11+$BA101*Assembly!V$12+$BB101*Assembly!V$13+$BC101*Assembly!V$14+$BD101*Assembly!V$15+$BE101*Assembly!V$16+$BF101*Assembly!V$17+$BG101*Assembly!V$18+$BH101*Assembly!V$19+$BI101*Assembly!V$20+$BJ101*Assembly!V$21+$BK101*Assembly!V$22+$BL101*Assembly!V$23+$BM101*Assembly!V$24</f>
        <v>#VALUE!</v>
      </c>
      <c r="CJ101" s="145" t="e">
        <f>BZ101*Refining!$F$3</f>
        <v>#VALUE!</v>
      </c>
      <c r="CK101" s="145" t="e">
        <f>CA101*Refining!$F$4</f>
        <v>#VALUE!</v>
      </c>
      <c r="CL101" s="145" t="e">
        <f>CB101*Refining!$F$5</f>
        <v>#VALUE!</v>
      </c>
      <c r="CM101" s="145" t="e">
        <f>CC101*Refining!$F$6</f>
        <v>#VALUE!</v>
      </c>
      <c r="CN101" s="145" t="e">
        <f>CD101*Refining!$F$7</f>
        <v>#VALUE!</v>
      </c>
      <c r="CO101" s="145" t="e">
        <f>CE101*Refining!$F$8</f>
        <v>#VALUE!</v>
      </c>
      <c r="CP101" s="145" t="e">
        <f>CF101*Refining!$F$9</f>
        <v>#VALUE!</v>
      </c>
      <c r="CQ101" s="145" t="e">
        <f>CG101*Refining!$F$10</f>
        <v>#VALUE!</v>
      </c>
      <c r="CR101" s="145" t="e">
        <f>CH101*Refining!$F$11</f>
        <v>#VALUE!</v>
      </c>
      <c r="CS101" s="145" t="e">
        <f>CI101*Refining!$F$12</f>
        <v>#VALUE!</v>
      </c>
      <c r="CT101" s="185" t="e">
        <f t="shared" ref="CT101:DM101" si="409">IF(BZ101 = 0, "", BZ101)</f>
        <v>#VALUE!</v>
      </c>
      <c r="CU101" s="189" t="e">
        <f t="shared" si="409"/>
        <v>#VALUE!</v>
      </c>
      <c r="CV101" s="189" t="e">
        <f t="shared" si="409"/>
        <v>#VALUE!</v>
      </c>
      <c r="CW101" s="186" t="e">
        <f t="shared" si="409"/>
        <v>#VALUE!</v>
      </c>
      <c r="CX101" s="186" t="e">
        <f t="shared" si="409"/>
        <v>#VALUE!</v>
      </c>
      <c r="CY101" s="186" t="e">
        <f t="shared" si="409"/>
        <v>#VALUE!</v>
      </c>
      <c r="CZ101" s="186" t="e">
        <f t="shared" si="409"/>
        <v>#VALUE!</v>
      </c>
      <c r="DA101" s="186" t="e">
        <f t="shared" si="409"/>
        <v>#VALUE!</v>
      </c>
      <c r="DB101" s="186" t="e">
        <f t="shared" si="409"/>
        <v>#VALUE!</v>
      </c>
      <c r="DC101" s="187" t="e">
        <f t="shared" si="409"/>
        <v>#VALUE!</v>
      </c>
      <c r="DD101" s="185" t="e">
        <f t="shared" si="409"/>
        <v>#VALUE!</v>
      </c>
      <c r="DE101" s="189" t="e">
        <f t="shared" si="409"/>
        <v>#VALUE!</v>
      </c>
      <c r="DF101" s="189" t="e">
        <f t="shared" si="409"/>
        <v>#VALUE!</v>
      </c>
      <c r="DG101" s="186" t="e">
        <f t="shared" si="409"/>
        <v>#VALUE!</v>
      </c>
      <c r="DH101" s="211" t="e">
        <f t="shared" si="409"/>
        <v>#VALUE!</v>
      </c>
      <c r="DI101" s="186" t="e">
        <f t="shared" si="409"/>
        <v>#VALUE!</v>
      </c>
      <c r="DJ101" s="186" t="e">
        <f t="shared" si="409"/>
        <v>#VALUE!</v>
      </c>
      <c r="DK101" s="186" t="e">
        <f t="shared" si="409"/>
        <v>#VALUE!</v>
      </c>
      <c r="DL101" s="186" t="e">
        <f t="shared" si="409"/>
        <v>#VALUE!</v>
      </c>
      <c r="DM101" s="187" t="e">
        <f t="shared" si="409"/>
        <v>#VALUE!</v>
      </c>
      <c r="DN101" s="185" t="e">
        <f t="shared" si="11"/>
        <v>#VALUE!</v>
      </c>
      <c r="DO101" s="189" t="e">
        <f t="shared" si="12"/>
        <v>#VALUE!</v>
      </c>
      <c r="DP101" s="120" t="e">
        <f t="shared" si="13"/>
        <v>#VALUE!</v>
      </c>
      <c r="DQ101" s="133" t="e">
        <f>CT101*'Ores &amp; Ingots'!$C$3+CU101*'Ores &amp; Ingots'!$C$4+CV101*'Ores &amp; Ingots'!$C$5+CW101*'Ores &amp; Ingots'!$C$6+CX101*'Ores &amp; Ingots'!$C$7+CY101*'Ores &amp; Ingots'!$C$8+CZ101*'Ores &amp; Ingots'!$C$9+DA101*'Ores &amp; Ingots'!$C$10+DB101*'Ores &amp; Ingots'!$C$11+DC101*'Ores &amp; Ingots'!$C$12</f>
        <v>#VALUE!</v>
      </c>
      <c r="DR101" s="133" t="e">
        <f>DD101*'Ores &amp; Ingots'!$B$3+DE101*'Ores &amp; Ingots'!$B$4+DF101*'Ores &amp; Ingots'!$B$5+DG101*'Ores &amp; Ingots'!$B$6+DH101*'Ores &amp; Ingots'!$B$7+DI101*'Ores &amp; Ingots'!$B$8+DJ101*'Ores &amp; Ingots'!$B$9+DK101*'Ores &amp; Ingots'!$B$10+DL101*'Ores &amp; Ingots'!$B$11+DM101*'Ores &amp; Ingots'!$B$12</f>
        <v>#VALUE!</v>
      </c>
      <c r="DS101" s="189" t="e">
        <f>CT101*Refining!$G$3+CU101*Refining!$G$4+CV101*Refining!$G$5+CW101*Refining!$G$6+CX101*Refining!$G$7+CY101*Refining!$G$8+CZ101*Refining!$G$9+DA101*Refining!$G$10+DB101*Refining!$G$11+DC101*Refining!$G$12</f>
        <v>#VALUE!</v>
      </c>
      <c r="DT101" s="189" t="e">
        <f t="shared" si="14"/>
        <v>#VALUE!</v>
      </c>
      <c r="DU101" s="192" t="e">
        <f t="shared" si="15"/>
        <v>#VALUE!</v>
      </c>
      <c r="DV101" s="185" t="e">
        <f t="shared" si="16"/>
        <v>#VALUE!</v>
      </c>
      <c r="DW101" s="194" t="e">
        <f t="shared" ref="DW101:DX101" si="410">DV101/60</f>
        <v>#VALUE!</v>
      </c>
      <c r="DX101" s="194" t="e">
        <f t="shared" si="410"/>
        <v>#VALUE!</v>
      </c>
      <c r="DY101" s="185" t="e">
        <f t="shared" si="18"/>
        <v>#VALUE!</v>
      </c>
      <c r="DZ101" s="194" t="e">
        <f t="shared" ref="DZ101:EA101" si="411">DY101/1000</f>
        <v>#VALUE!</v>
      </c>
      <c r="EA101" s="196" t="e">
        <f t="shared" si="411"/>
        <v>#VALUE!</v>
      </c>
      <c r="EB101" s="130" t="e">
        <f t="shared" si="20"/>
        <v>#VALUE!</v>
      </c>
      <c r="EC101" s="132" t="e">
        <f t="shared" si="21"/>
        <v>#VALUE!</v>
      </c>
      <c r="ED101" s="133">
        <v>1422</v>
      </c>
    </row>
    <row r="102" spans="1:134" ht="12.75" x14ac:dyDescent="0.2">
      <c r="A102" s="865"/>
      <c r="B102" s="297" t="s">
        <v>325</v>
      </c>
      <c r="C102" s="216" t="s">
        <v>155</v>
      </c>
      <c r="D102" s="216">
        <v>5</v>
      </c>
      <c r="E102" s="216">
        <v>5</v>
      </c>
      <c r="F102" s="216">
        <v>5</v>
      </c>
      <c r="G102" s="217">
        <f t="shared" si="0"/>
        <v>15.625</v>
      </c>
      <c r="H102" s="218">
        <v>25</v>
      </c>
      <c r="I102" s="218">
        <v>25</v>
      </c>
      <c r="J102" s="218">
        <f>H102/Main!$D$9</f>
        <v>5</v>
      </c>
      <c r="K102" s="218">
        <f>I102/Main!$D$10</f>
        <v>12.5</v>
      </c>
      <c r="L102" s="218">
        <f t="shared" si="1"/>
        <v>2.5</v>
      </c>
      <c r="M102" s="218">
        <v>1</v>
      </c>
      <c r="N102" s="219" t="s">
        <v>28</v>
      </c>
      <c r="O102" s="220"/>
      <c r="P102" s="219">
        <v>15625</v>
      </c>
      <c r="Q102" s="219">
        <f>P102*Main!$D$6</f>
        <v>156250</v>
      </c>
      <c r="R102" s="23"/>
      <c r="S102" s="220"/>
      <c r="T102" s="23"/>
      <c r="U102" s="221"/>
      <c r="V102" s="220"/>
      <c r="W102" s="380"/>
      <c r="X102" s="226">
        <v>0</v>
      </c>
      <c r="Y102" s="226">
        <v>75</v>
      </c>
      <c r="Z102" s="226">
        <v>0</v>
      </c>
      <c r="AA102" s="226">
        <v>0</v>
      </c>
      <c r="AB102" s="226">
        <v>25</v>
      </c>
      <c r="AC102" s="226">
        <v>0</v>
      </c>
      <c r="AD102" s="226">
        <v>8</v>
      </c>
      <c r="AE102" s="227">
        <v>6</v>
      </c>
      <c r="AF102" s="226">
        <v>1</v>
      </c>
      <c r="AG102" s="226">
        <v>0</v>
      </c>
      <c r="AH102" s="226">
        <v>0</v>
      </c>
      <c r="AI102" s="226">
        <v>0</v>
      </c>
      <c r="AJ102" s="226">
        <v>0</v>
      </c>
      <c r="AK102" s="226">
        <v>0</v>
      </c>
      <c r="AL102" s="226">
        <v>0</v>
      </c>
      <c r="AM102" s="226">
        <v>0</v>
      </c>
      <c r="AN102" s="226">
        <v>0</v>
      </c>
      <c r="AO102" s="226">
        <v>0</v>
      </c>
      <c r="AP102" s="226">
        <v>0</v>
      </c>
      <c r="AQ102" s="226">
        <v>0</v>
      </c>
      <c r="AR102" s="226">
        <v>0</v>
      </c>
      <c r="AS102" s="322" t="str">
        <f t="shared" ref="AS102:BM102" si="412">IF(X102 = 0, "", X102)</f>
        <v/>
      </c>
      <c r="AT102" s="226">
        <f t="shared" si="412"/>
        <v>75</v>
      </c>
      <c r="AU102" s="216" t="str">
        <f t="shared" si="412"/>
        <v/>
      </c>
      <c r="AV102" s="216" t="str">
        <f t="shared" si="412"/>
        <v/>
      </c>
      <c r="AW102" s="226">
        <f t="shared" si="412"/>
        <v>25</v>
      </c>
      <c r="AX102" s="216" t="str">
        <f t="shared" si="412"/>
        <v/>
      </c>
      <c r="AY102" s="226">
        <f t="shared" si="412"/>
        <v>8</v>
      </c>
      <c r="AZ102" s="227">
        <f t="shared" si="412"/>
        <v>6</v>
      </c>
      <c r="BA102" s="226">
        <f t="shared" si="412"/>
        <v>1</v>
      </c>
      <c r="BB102" s="216" t="str">
        <f t="shared" si="412"/>
        <v/>
      </c>
      <c r="BC102" s="216" t="str">
        <f t="shared" si="412"/>
        <v/>
      </c>
      <c r="BD102" s="216" t="str">
        <f t="shared" si="412"/>
        <v/>
      </c>
      <c r="BE102" s="216" t="str">
        <f t="shared" si="412"/>
        <v/>
      </c>
      <c r="BF102" s="216" t="str">
        <f t="shared" si="412"/>
        <v/>
      </c>
      <c r="BG102" s="216" t="str">
        <f t="shared" si="412"/>
        <v/>
      </c>
      <c r="BH102" s="216" t="str">
        <f t="shared" si="412"/>
        <v/>
      </c>
      <c r="BI102" s="216" t="str">
        <f t="shared" si="412"/>
        <v/>
      </c>
      <c r="BJ102" s="216" t="str">
        <f t="shared" si="412"/>
        <v/>
      </c>
      <c r="BK102" s="216" t="str">
        <f t="shared" si="412"/>
        <v/>
      </c>
      <c r="BL102" s="216" t="str">
        <f t="shared" si="412"/>
        <v/>
      </c>
      <c r="BM102" s="231" t="str">
        <f t="shared" si="412"/>
        <v/>
      </c>
      <c r="BN102" s="225" t="e">
        <f>$AS102*Assembly!Z$4+$AT102*Assembly!Z$5+$AU102*Assembly!Z$6+$AV102*Assembly!Z$7+$AW102*Assembly!Z$8+$AX102*Assembly!Z$9+$AY102*Assembly!Z$10+$AZ102*Assembly!Z$11+$BA102*Assembly!Z$12+$BB102*Assembly!Z$13+$BC102*Assembly!Z$14+$BD102*Assembly!Z$15+$BE102*Assembly!Z$16+$BF102*Assembly!Z$17+$BG102*Assembly!Z$18+$BH102*Assembly!Z$19+$BI102*Assembly!Z$20+$BJ102*Assembly!Z$21+$BK102*Assembly!Z$22+$BL102*Assembly!Z$23+$BM102*Assembly!Z$24</f>
        <v>#VALUE!</v>
      </c>
      <c r="BO102" s="226" t="e">
        <f t="shared" si="3"/>
        <v>#VALUE!</v>
      </c>
      <c r="BP102" s="393" t="e">
        <f t="shared" si="396"/>
        <v>#VALUE!</v>
      </c>
      <c r="BQ102" s="226" t="e">
        <f>$AS102*Assembly!AD$4+$AT102*Assembly!AD$5+$AU102*Assembly!AD$6+$AV102*Assembly!AD$7+$AW102*Assembly!AD$8+$AX102*Assembly!AD$9+$AY102*Assembly!AD$10+$AZ102*Assembly!AD$11+$BA102*Assembly!AD$12+$BB102*Assembly!AD$13+$BC102*Assembly!AD$14+$BD102*Assembly!AD$15+$BE102*Assembly!AD$16+$BF102*Assembly!AD$17+$BG102*Assembly!AD$18+$BH102*Assembly!AD$19+$BI102*Assembly!AD$20+$BJ102*Assembly!AD$21+$BK102*Assembly!AD$22+$BL102*Assembly!AD$23+$BM102*Assembly!AD$24</f>
        <v>#VALUE!</v>
      </c>
      <c r="BR102" s="236" t="e">
        <f t="shared" si="4"/>
        <v>#VALUE!</v>
      </c>
      <c r="BS102" s="237" t="e">
        <f t="shared" si="5"/>
        <v>#VALUE!</v>
      </c>
      <c r="BT102" s="238" t="e">
        <f t="shared" si="6"/>
        <v>#VALUE!</v>
      </c>
      <c r="BU102" s="237" t="e">
        <f t="shared" si="7"/>
        <v>#VALUE!</v>
      </c>
      <c r="BV102" s="226" t="e">
        <f>$AS102*Assembly!Y$4+$AT102*Assembly!Y$5+$AU102*Assembly!Y$6+$AV102*Assembly!Y$7+$AW102*Assembly!Y$8+$AX102*Assembly!Y$9+$AY102*Assembly!Y$10+$AZ102*Assembly!Y$11+$BA102*Assembly!Y$12+$BB102*Assembly!Y$13+$BC102*Assembly!Y$14+$BD102*Assembly!Y$15+$BE102*Assembly!Y$16+$BF102*Assembly!Y$17+$BG102*Assembly!Y$18+$BH102*Assembly!Y$19+$BI102*Assembly!Y$20+$BJ102*Assembly!Y$21+$BK102*Assembly!Y$22+$BL102*Assembly!Y$23+$BM102*Assembly!Y$24</f>
        <v>#VALUE!</v>
      </c>
      <c r="BW102" s="226" t="e">
        <f t="shared" si="8"/>
        <v>#VALUE!</v>
      </c>
      <c r="BX102" s="239" t="e">
        <f t="shared" si="9"/>
        <v>#VALUE!</v>
      </c>
      <c r="BY102" s="240" t="e">
        <f>$AS102*Assembly!AC$4+$AT102*Assembly!AC$5+$AU102*Assembly!AC$6+$AV102*Assembly!AC$7+$AW102*Assembly!AC$8+$AX102*Assembly!AC$9+$AY102*Assembly!AC$10+$AZ102*Assembly!AC$11+$BA102*Assembly!AC$12+$BB102*Assembly!AC$13+$BC102*Assembly!AC$14+$BD102*Assembly!AC$15+$BE102*Assembly!AC$16+$BF102*Assembly!AC$17+$BG102*Assembly!AC$18+$BH102*Assembly!AC$19+$BI102*Assembly!AC$20+$BJ102*Assembly!AC$21+$BK102*Assembly!AC$22+$BL102*Assembly!AC$23+$BM102*Assembly!AC$24</f>
        <v>#VALUE!</v>
      </c>
      <c r="BZ102" s="219" t="e">
        <f>$AS102*Assembly!M$4+$AT102*Assembly!M$5+$AU102*Assembly!M$6+$AV102*Assembly!M$7+$AW102*Assembly!M$8+$AX102*Assembly!M$9+$AY102*Assembly!M$10+$AZ102*Assembly!M$11+$BA102*Assembly!M$12+$BB102*Assembly!M$13+$BC102*Assembly!M$14+$BD102*Assembly!M$15+$BE102*Assembly!M$16+$BF102*Assembly!M$17+$BG102*Assembly!M$18+$BH102*Assembly!M$19+$BI102*Assembly!M$20+$BJ102*Assembly!M$21+$BK102*Assembly!M$22+$BL102*Assembly!M$23+$BM102*Assembly!M$24</f>
        <v>#VALUE!</v>
      </c>
      <c r="CA102" s="219" t="e">
        <f>$AS102*Assembly!N$4+$AT102*Assembly!N$5+$AU102*Assembly!N$6+$AV102*Assembly!N$7+$AW102*Assembly!N$8+$AX102*Assembly!N$9+$AY102*Assembly!N$10+$AZ102*Assembly!N$11+$BA102*Assembly!N$12+$BB102*Assembly!N$13+$BC102*Assembly!N$14+$BD102*Assembly!N$15+$BE102*Assembly!N$16+$BF102*Assembly!N$17+$BG102*Assembly!N$18+$BH102*Assembly!N$19+$BI102*Assembly!N$20+$BJ102*Assembly!N$21+$BK102*Assembly!N$22+$BL102*Assembly!N$23+$BM102*Assembly!N$24</f>
        <v>#VALUE!</v>
      </c>
      <c r="CB102" s="219" t="e">
        <f>$AS102*Assembly!O$4+$AT102*Assembly!O$5+$AU102*Assembly!O$6+$AV102*Assembly!O$7+$AW102*Assembly!O$8+$AX102*Assembly!O$9+$AY102*Assembly!O$10+$AZ102*Assembly!O$11+$BA102*Assembly!O$12+$BB102*Assembly!O$13+$BC102*Assembly!O$14+$BD102*Assembly!O$15+$BE102*Assembly!O$16+$BF102*Assembly!O$17+$BG102*Assembly!O$18+$BH102*Assembly!O$19+$BI102*Assembly!O$20+$BJ102*Assembly!O$21+$BK102*Assembly!O$22+$BL102*Assembly!O$23+$BM102*Assembly!O$24</f>
        <v>#VALUE!</v>
      </c>
      <c r="CC102" s="218" t="e">
        <f>$AS102*Assembly!P$4+$AT102*Assembly!P$5+$AU102*Assembly!P$6+$AV102*Assembly!P$7+$AW102*Assembly!P$8+$AX102*Assembly!P$9+$AY102*Assembly!P$10+$AZ102*Assembly!P$11+$BA102*Assembly!P$12+$BB102*Assembly!P$13+$BC102*Assembly!P$14+$BD102*Assembly!P$15+$BE102*Assembly!P$16+$BF102*Assembly!P$17+$BG102*Assembly!P$18+$BH102*Assembly!P$19+$BI102*Assembly!P$20+$BJ102*Assembly!P$21+$BK102*Assembly!P$22+$BL102*Assembly!P$23+$BM102*Assembly!P$24</f>
        <v>#VALUE!</v>
      </c>
      <c r="CD102" s="218" t="e">
        <f>$AS102*Assembly!Q$4+$AT102*Assembly!Q$5+$AU102*Assembly!Q$6+$AV102*Assembly!Q$7+$AW102*Assembly!Q$8+$AX102*Assembly!Q$9+$AY102*Assembly!Q$10+$AZ102*Assembly!Q$11+$BA102*Assembly!Q$12+$BB102*Assembly!Q$13+$BC102*Assembly!Q$14+$BD102*Assembly!Q$15+$BE102*Assembly!Q$16+$BF102*Assembly!Q$17+$BG102*Assembly!Q$18+$BH102*Assembly!Q$19+$BI102*Assembly!Q$20+$BJ102*Assembly!Q$21+$BK102*Assembly!Q$22+$BL102*Assembly!Q$23+$BM102*Assembly!Q$24</f>
        <v>#VALUE!</v>
      </c>
      <c r="CE102" s="219" t="e">
        <f>$AS102*Assembly!R$4+$AT102*Assembly!R$5+$AU102*Assembly!R$6+$AV102*Assembly!R$7+$AW102*Assembly!R$8+$AX102*Assembly!R$9+$AY102*Assembly!R$10+$AZ102*Assembly!R$11+$BA102*Assembly!R$12+$BB102*Assembly!R$13+$BC102*Assembly!R$14+$BD102*Assembly!R$15+$BE102*Assembly!R$16+$BF102*Assembly!R$17+$BG102*Assembly!R$18+$BH102*Assembly!R$19+$BI102*Assembly!R$20+$BJ102*Assembly!R$21+$BK102*Assembly!R$22+$BL102*Assembly!R$23+$BM102*Assembly!R$24</f>
        <v>#VALUE!</v>
      </c>
      <c r="CF102" s="218" t="e">
        <f>$AS102*Assembly!S$4+$AT102*Assembly!S$5+$AU102*Assembly!S$6+$AV102*Assembly!S$7+$AW102*Assembly!S$8+$AX102*Assembly!S$9+$AY102*Assembly!S$10+$AZ102*Assembly!S$11+$BA102*Assembly!S$12+$BB102*Assembly!S$13+$BC102*Assembly!S$14+$BD102*Assembly!S$15+$BE102*Assembly!S$16+$BF102*Assembly!S$17+$BG102*Assembly!S$18+$BH102*Assembly!S$19+$BI102*Assembly!S$20+$BJ102*Assembly!S$21+$BK102*Assembly!S$22+$BL102*Assembly!S$23+$BM102*Assembly!S$24</f>
        <v>#VALUE!</v>
      </c>
      <c r="CG102" s="218" t="e">
        <f>$AS102*Assembly!T$4+$AT102*Assembly!T$5+$AU102*Assembly!T$6+$AV102*Assembly!T$7+$AW102*Assembly!T$8+$AX102*Assembly!T$9+$AY102*Assembly!T$10+$AZ102*Assembly!T$11+$BA102*Assembly!T$12+$BB102*Assembly!T$13+$BC102*Assembly!T$14+$BD102*Assembly!T$15+$BE102*Assembly!T$16+$BF102*Assembly!T$17+$BG102*Assembly!T$18+$BH102*Assembly!T$19+$BI102*Assembly!T$20+$BJ102*Assembly!T$21+$BK102*Assembly!T$22+$BL102*Assembly!T$23+$BM102*Assembly!T$24</f>
        <v>#VALUE!</v>
      </c>
      <c r="CH102" s="218" t="e">
        <f>$AS102*Assembly!U$4+$AT102*Assembly!U$5+$AU102*Assembly!U$6+$AV102*Assembly!U$7+$AW102*Assembly!U$8+$AX102*Assembly!U$9+$AY102*Assembly!U$10+$AZ102*Assembly!U$11+$BA102*Assembly!U$12+$BB102*Assembly!U$13+$BC102*Assembly!U$14+$BD102*Assembly!U$15+$BE102*Assembly!U$16+$BF102*Assembly!U$17+$BG102*Assembly!U$18+$BH102*Assembly!U$19+$BI102*Assembly!U$20+$BJ102*Assembly!U$21+$BK102*Assembly!U$22+$BL102*Assembly!U$23+$BM102*Assembly!U$24</f>
        <v>#VALUE!</v>
      </c>
      <c r="CI102" s="219" t="e">
        <f>$AS102*Assembly!V$4+$AT102*Assembly!V$5+$AU102*Assembly!V$6+$AV102*Assembly!V$7+$AW102*Assembly!V$8+$AX102*Assembly!V$9+$AY102*Assembly!V$10+$AZ102*Assembly!V$11+$BA102*Assembly!V$12+$BB102*Assembly!V$13+$BC102*Assembly!V$14+$BD102*Assembly!V$15+$BE102*Assembly!V$16+$BF102*Assembly!V$17+$BG102*Assembly!V$18+$BH102*Assembly!V$19+$BI102*Assembly!V$20+$BJ102*Assembly!V$21+$BK102*Assembly!V$22+$BL102*Assembly!V$23+$BM102*Assembly!V$24</f>
        <v>#VALUE!</v>
      </c>
      <c r="CJ102" s="219" t="e">
        <f>BZ102*Refining!$F$3</f>
        <v>#VALUE!</v>
      </c>
      <c r="CK102" s="219" t="e">
        <f>CA102*Refining!$F$4</f>
        <v>#VALUE!</v>
      </c>
      <c r="CL102" s="219" t="e">
        <f>CB102*Refining!$F$5</f>
        <v>#VALUE!</v>
      </c>
      <c r="CM102" s="219" t="e">
        <f>CC102*Refining!$F$6</f>
        <v>#VALUE!</v>
      </c>
      <c r="CN102" s="219" t="e">
        <f>CD102*Refining!$F$7</f>
        <v>#VALUE!</v>
      </c>
      <c r="CO102" s="219" t="e">
        <f>CE102*Refining!$F$8</f>
        <v>#VALUE!</v>
      </c>
      <c r="CP102" s="219" t="e">
        <f>CF102*Refining!$F$9</f>
        <v>#VALUE!</v>
      </c>
      <c r="CQ102" s="219" t="e">
        <f>CG102*Refining!$F$10</f>
        <v>#VALUE!</v>
      </c>
      <c r="CR102" s="219" t="e">
        <f>CH102*Refining!$F$11</f>
        <v>#VALUE!</v>
      </c>
      <c r="CS102" s="219" t="e">
        <f>CI102*Refining!$F$12</f>
        <v>#VALUE!</v>
      </c>
      <c r="CT102" s="243" t="e">
        <f t="shared" ref="CT102:DM102" si="413">IF(BZ102 = 0, "", BZ102)</f>
        <v>#VALUE!</v>
      </c>
      <c r="CU102" s="245" t="e">
        <f t="shared" si="413"/>
        <v>#VALUE!</v>
      </c>
      <c r="CV102" s="246" t="e">
        <f t="shared" si="413"/>
        <v>#VALUE!</v>
      </c>
      <c r="CW102" s="246" t="e">
        <f t="shared" si="413"/>
        <v>#VALUE!</v>
      </c>
      <c r="CX102" s="246" t="e">
        <f t="shared" si="413"/>
        <v>#VALUE!</v>
      </c>
      <c r="CY102" s="246" t="e">
        <f t="shared" si="413"/>
        <v>#VALUE!</v>
      </c>
      <c r="CZ102" s="246" t="e">
        <f t="shared" si="413"/>
        <v>#VALUE!</v>
      </c>
      <c r="DA102" s="246" t="e">
        <f t="shared" si="413"/>
        <v>#VALUE!</v>
      </c>
      <c r="DB102" s="246" t="e">
        <f t="shared" si="413"/>
        <v>#VALUE!</v>
      </c>
      <c r="DC102" s="251" t="e">
        <f t="shared" si="413"/>
        <v>#VALUE!</v>
      </c>
      <c r="DD102" s="243" t="e">
        <f t="shared" si="413"/>
        <v>#VALUE!</v>
      </c>
      <c r="DE102" s="245" t="e">
        <f t="shared" si="413"/>
        <v>#VALUE!</v>
      </c>
      <c r="DF102" s="246" t="e">
        <f t="shared" si="413"/>
        <v>#VALUE!</v>
      </c>
      <c r="DG102" s="246" t="e">
        <f t="shared" si="413"/>
        <v>#VALUE!</v>
      </c>
      <c r="DH102" s="254" t="e">
        <f t="shared" si="413"/>
        <v>#VALUE!</v>
      </c>
      <c r="DI102" s="246" t="e">
        <f t="shared" si="413"/>
        <v>#VALUE!</v>
      </c>
      <c r="DJ102" s="246" t="e">
        <f t="shared" si="413"/>
        <v>#VALUE!</v>
      </c>
      <c r="DK102" s="246" t="e">
        <f t="shared" si="413"/>
        <v>#VALUE!</v>
      </c>
      <c r="DL102" s="246" t="e">
        <f t="shared" si="413"/>
        <v>#VALUE!</v>
      </c>
      <c r="DM102" s="251" t="e">
        <f t="shared" si="413"/>
        <v>#VALUE!</v>
      </c>
      <c r="DN102" s="243" t="e">
        <f t="shared" si="11"/>
        <v>#VALUE!</v>
      </c>
      <c r="DO102" s="245" t="e">
        <f t="shared" si="12"/>
        <v>#VALUE!</v>
      </c>
      <c r="DP102" s="263" t="e">
        <f t="shared" si="13"/>
        <v>#VALUE!</v>
      </c>
      <c r="DQ102" s="226" t="e">
        <f>CT102*'Ores &amp; Ingots'!$C$3+CU102*'Ores &amp; Ingots'!$C$4+CV102*'Ores &amp; Ingots'!$C$5+CW102*'Ores &amp; Ingots'!$C$6+CX102*'Ores &amp; Ingots'!$C$7+CY102*'Ores &amp; Ingots'!$C$8+CZ102*'Ores &amp; Ingots'!$C$9+DA102*'Ores &amp; Ingots'!$C$10+DB102*'Ores &amp; Ingots'!$C$11+DC102*'Ores &amp; Ingots'!$C$12</f>
        <v>#VALUE!</v>
      </c>
      <c r="DR102" s="226" t="e">
        <f>DD102*'Ores &amp; Ingots'!$B$3+DE102*'Ores &amp; Ingots'!$B$4+DF102*'Ores &amp; Ingots'!$B$5+DG102*'Ores &amp; Ingots'!$B$6+DH102*'Ores &amp; Ingots'!$B$7+DI102*'Ores &amp; Ingots'!$B$8+DJ102*'Ores &amp; Ingots'!$B$9+DK102*'Ores &amp; Ingots'!$B$10+DL102*'Ores &amp; Ingots'!$B$11+DM102*'Ores &amp; Ingots'!$B$12</f>
        <v>#VALUE!</v>
      </c>
      <c r="DS102" s="245" t="e">
        <f>CT102*Refining!$G$3+CU102*Refining!$G$4+CV102*Refining!$G$5+CW102*Refining!$G$6+CX102*Refining!$G$7+CY102*Refining!$G$8+CZ102*Refining!$G$9+DA102*Refining!$G$10+DB102*Refining!$G$11+DC102*Refining!$G$12</f>
        <v>#VALUE!</v>
      </c>
      <c r="DT102" s="189" t="e">
        <f t="shared" si="14"/>
        <v>#VALUE!</v>
      </c>
      <c r="DU102" s="260" t="e">
        <f t="shared" si="15"/>
        <v>#VALUE!</v>
      </c>
      <c r="DV102" s="243" t="e">
        <f t="shared" si="16"/>
        <v>#VALUE!</v>
      </c>
      <c r="DW102" s="262" t="e">
        <f t="shared" ref="DW102:DX102" si="414">DV102/60</f>
        <v>#VALUE!</v>
      </c>
      <c r="DX102" s="262" t="e">
        <f t="shared" si="414"/>
        <v>#VALUE!</v>
      </c>
      <c r="DY102" s="243" t="e">
        <f t="shared" si="18"/>
        <v>#VALUE!</v>
      </c>
      <c r="DZ102" s="262" t="e">
        <f t="shared" ref="DZ102:EA102" si="415">DY102/1000</f>
        <v>#VALUE!</v>
      </c>
      <c r="EA102" s="264" t="e">
        <f t="shared" si="415"/>
        <v>#VALUE!</v>
      </c>
      <c r="EB102" s="239" t="e">
        <f t="shared" si="20"/>
        <v>#VALUE!</v>
      </c>
      <c r="EC102" s="266" t="e">
        <f t="shared" si="21"/>
        <v>#VALUE!</v>
      </c>
      <c r="ED102" s="133" t="s">
        <v>28</v>
      </c>
    </row>
    <row r="103" spans="1:134" ht="12.75" x14ac:dyDescent="0.2">
      <c r="A103" s="894" t="s">
        <v>327</v>
      </c>
      <c r="B103" s="55" t="s">
        <v>328</v>
      </c>
      <c r="C103" s="56" t="s">
        <v>156</v>
      </c>
      <c r="D103" s="56">
        <v>1</v>
      </c>
      <c r="E103" s="56">
        <v>2</v>
      </c>
      <c r="F103" s="56">
        <v>1</v>
      </c>
      <c r="G103" s="57">
        <f t="shared" si="0"/>
        <v>31.25</v>
      </c>
      <c r="H103" s="58">
        <v>20</v>
      </c>
      <c r="I103" s="58">
        <v>20</v>
      </c>
      <c r="J103" s="58">
        <f>H103/Main!$D$9</f>
        <v>4</v>
      </c>
      <c r="K103" s="58">
        <f>I103/Main!$D$10</f>
        <v>10</v>
      </c>
      <c r="L103" s="58">
        <f t="shared" si="1"/>
        <v>2.5</v>
      </c>
      <c r="M103" s="58">
        <v>1</v>
      </c>
      <c r="N103" s="62">
        <v>1000</v>
      </c>
      <c r="O103" s="62">
        <v>330000</v>
      </c>
      <c r="P103" s="62">
        <v>4000</v>
      </c>
      <c r="Q103" s="62">
        <f>P103*Main!$D$6</f>
        <v>40000</v>
      </c>
      <c r="R103" s="63"/>
      <c r="S103" s="60"/>
      <c r="T103" s="63"/>
      <c r="U103" s="64"/>
      <c r="V103" s="60"/>
      <c r="W103" s="367" t="s">
        <v>220</v>
      </c>
      <c r="X103" s="81">
        <v>120</v>
      </c>
      <c r="Y103" s="81">
        <v>0</v>
      </c>
      <c r="Z103" s="81">
        <v>0</v>
      </c>
      <c r="AA103" s="81">
        <v>2</v>
      </c>
      <c r="AB103" s="81">
        <v>5</v>
      </c>
      <c r="AC103" s="81">
        <v>0</v>
      </c>
      <c r="AD103" s="81">
        <v>4</v>
      </c>
      <c r="AE103" s="83">
        <v>5</v>
      </c>
      <c r="AF103" s="81">
        <v>0</v>
      </c>
      <c r="AG103" s="81">
        <v>0</v>
      </c>
      <c r="AH103" s="81">
        <v>0</v>
      </c>
      <c r="AI103" s="81">
        <v>0</v>
      </c>
      <c r="AJ103" s="81">
        <v>0</v>
      </c>
      <c r="AK103" s="81">
        <v>0</v>
      </c>
      <c r="AL103" s="81">
        <v>0</v>
      </c>
      <c r="AM103" s="81">
        <v>0</v>
      </c>
      <c r="AN103" s="81">
        <v>0</v>
      </c>
      <c r="AO103" s="81">
        <v>0</v>
      </c>
      <c r="AP103" s="81">
        <v>0</v>
      </c>
      <c r="AQ103" s="81">
        <v>0</v>
      </c>
      <c r="AR103" s="81">
        <v>0</v>
      </c>
      <c r="AS103" s="93">
        <f t="shared" ref="AS103:BM103" si="416">IF(X103 = 0, "", X103)</f>
        <v>120</v>
      </c>
      <c r="AT103" s="56" t="str">
        <f t="shared" si="416"/>
        <v/>
      </c>
      <c r="AU103" s="56" t="str">
        <f t="shared" si="416"/>
        <v/>
      </c>
      <c r="AV103" s="81">
        <f t="shared" si="416"/>
        <v>2</v>
      </c>
      <c r="AW103" s="81">
        <f t="shared" si="416"/>
        <v>5</v>
      </c>
      <c r="AX103" s="56" t="str">
        <f t="shared" si="416"/>
        <v/>
      </c>
      <c r="AY103" s="81">
        <f t="shared" si="416"/>
        <v>4</v>
      </c>
      <c r="AZ103" s="83">
        <f t="shared" si="416"/>
        <v>5</v>
      </c>
      <c r="BA103" s="56" t="str">
        <f t="shared" si="416"/>
        <v/>
      </c>
      <c r="BB103" s="56" t="str">
        <f t="shared" si="416"/>
        <v/>
      </c>
      <c r="BC103" s="56" t="str">
        <f t="shared" si="416"/>
        <v/>
      </c>
      <c r="BD103" s="56" t="str">
        <f t="shared" si="416"/>
        <v/>
      </c>
      <c r="BE103" s="56" t="str">
        <f t="shared" si="416"/>
        <v/>
      </c>
      <c r="BF103" s="56" t="str">
        <f t="shared" si="416"/>
        <v/>
      </c>
      <c r="BG103" s="56" t="str">
        <f t="shared" si="416"/>
        <v/>
      </c>
      <c r="BH103" s="56" t="str">
        <f t="shared" si="416"/>
        <v/>
      </c>
      <c r="BI103" s="56" t="str">
        <f t="shared" si="416"/>
        <v/>
      </c>
      <c r="BJ103" s="56" t="str">
        <f t="shared" si="416"/>
        <v/>
      </c>
      <c r="BK103" s="56" t="str">
        <f t="shared" si="416"/>
        <v/>
      </c>
      <c r="BL103" s="56" t="str">
        <f t="shared" si="416"/>
        <v/>
      </c>
      <c r="BM103" s="85" t="str">
        <f t="shared" si="416"/>
        <v/>
      </c>
      <c r="BN103" s="93" t="e">
        <f>$AS103*Assembly!Z$4+$AT103*Assembly!Z$5+$AU103*Assembly!Z$6+$AV103*Assembly!Z$7+$AW103*Assembly!Z$8+$AX103*Assembly!Z$9+$AY103*Assembly!Z$10+$AZ103*Assembly!Z$11+$BA103*Assembly!Z$12+$BB103*Assembly!Z$13+$BC103*Assembly!Z$14+$BD103*Assembly!Z$15+$BE103*Assembly!Z$16+$BF103*Assembly!Z$17+$BG103*Assembly!Z$18+$BH103*Assembly!Z$19+$BI103*Assembly!Z$20+$BJ103*Assembly!Z$21+$BK103*Assembly!Z$22+$BL103*Assembly!Z$23+$BM103*Assembly!Z$24</f>
        <v>#VALUE!</v>
      </c>
      <c r="BO103" s="81" t="e">
        <f t="shared" si="3"/>
        <v>#VALUE!</v>
      </c>
      <c r="BP103" s="312" t="e">
        <f t="shared" si="396"/>
        <v>#VALUE!</v>
      </c>
      <c r="BQ103" s="81" t="e">
        <f>$AS103*Assembly!AD$4+$AT103*Assembly!AD$5+$AU103*Assembly!AD$6+$AV103*Assembly!AD$7+$AW103*Assembly!AD$8+$AX103*Assembly!AD$9+$AY103*Assembly!AD$10+$AZ103*Assembly!AD$11+$BA103*Assembly!AD$12+$BB103*Assembly!AD$13+$BC103*Assembly!AD$14+$BD103*Assembly!AD$15+$BE103*Assembly!AD$16+$BF103*Assembly!AD$17+$BG103*Assembly!AD$18+$BH103*Assembly!AD$19+$BI103*Assembly!AD$20+$BJ103*Assembly!AD$21+$BK103*Assembly!AD$22+$BL103*Assembly!AD$23+$BM103*Assembly!AD$24</f>
        <v>#VALUE!</v>
      </c>
      <c r="BR103" s="98" t="e">
        <f t="shared" si="4"/>
        <v>#VALUE!</v>
      </c>
      <c r="BS103" s="99" t="e">
        <f t="shared" si="5"/>
        <v>#VALUE!</v>
      </c>
      <c r="BT103" s="101" t="e">
        <f t="shared" si="6"/>
        <v>#VALUE!</v>
      </c>
      <c r="BU103" s="99" t="e">
        <f t="shared" si="7"/>
        <v>#VALUE!</v>
      </c>
      <c r="BV103" s="81" t="e">
        <f>$AS103*Assembly!Y$4+$AT103*Assembly!Y$5+$AU103*Assembly!Y$6+$AV103*Assembly!Y$7+$AW103*Assembly!Y$8+$AX103*Assembly!Y$9+$AY103*Assembly!Y$10+$AZ103*Assembly!Y$11+$BA103*Assembly!Y$12+$BB103*Assembly!Y$13+$BC103*Assembly!Y$14+$BD103*Assembly!Y$15+$BE103*Assembly!Y$16+$BF103*Assembly!Y$17+$BG103*Assembly!Y$18+$BH103*Assembly!Y$19+$BI103*Assembly!Y$20+$BJ103*Assembly!Y$21+$BK103*Assembly!Y$22+$BL103*Assembly!Y$23+$BM103*Assembly!Y$24</f>
        <v>#VALUE!</v>
      </c>
      <c r="BW103" s="81" t="e">
        <f t="shared" si="8"/>
        <v>#VALUE!</v>
      </c>
      <c r="BX103" s="106" t="e">
        <f t="shared" si="9"/>
        <v>#VALUE!</v>
      </c>
      <c r="BY103" s="108" t="e">
        <f>$AS103*Assembly!AC$4+$AT103*Assembly!AC$5+$AU103*Assembly!AC$6+$AV103*Assembly!AC$7+$AW103*Assembly!AC$8+$AX103*Assembly!AC$9+$AY103*Assembly!AC$10+$AZ103*Assembly!AC$11+$BA103*Assembly!AC$12+$BB103*Assembly!AC$13+$BC103*Assembly!AC$14+$BD103*Assembly!AC$15+$BE103*Assembly!AC$16+$BF103*Assembly!AC$17+$BG103*Assembly!AC$18+$BH103*Assembly!AC$19+$BI103*Assembly!AC$20+$BJ103*Assembly!AC$21+$BK103*Assembly!AC$22+$BL103*Assembly!AC$23+$BM103*Assembly!AC$24</f>
        <v>#VALUE!</v>
      </c>
      <c r="BZ103" s="62" t="e">
        <f>$AS103*Assembly!M$4+$AT103*Assembly!M$5+$AU103*Assembly!M$6+$AV103*Assembly!M$7+$AW103*Assembly!M$8+$AX103*Assembly!M$9+$AY103*Assembly!M$10+$AZ103*Assembly!M$11+$BA103*Assembly!M$12+$BB103*Assembly!M$13+$BC103*Assembly!M$14+$BD103*Assembly!M$15+$BE103*Assembly!M$16+$BF103*Assembly!M$17+$BG103*Assembly!M$18+$BH103*Assembly!M$19+$BI103*Assembly!M$20+$BJ103*Assembly!M$21+$BK103*Assembly!M$22+$BL103*Assembly!M$23+$BM103*Assembly!M$24</f>
        <v>#VALUE!</v>
      </c>
      <c r="CA103" s="62" t="e">
        <f>$AS103*Assembly!N$4+$AT103*Assembly!N$5+$AU103*Assembly!N$6+$AV103*Assembly!N$7+$AW103*Assembly!N$8+$AX103*Assembly!N$9+$AY103*Assembly!N$10+$AZ103*Assembly!N$11+$BA103*Assembly!N$12+$BB103*Assembly!N$13+$BC103*Assembly!N$14+$BD103*Assembly!N$15+$BE103*Assembly!N$16+$BF103*Assembly!N$17+$BG103*Assembly!N$18+$BH103*Assembly!N$19+$BI103*Assembly!N$20+$BJ103*Assembly!N$21+$BK103*Assembly!N$22+$BL103*Assembly!N$23+$BM103*Assembly!N$24</f>
        <v>#VALUE!</v>
      </c>
      <c r="CB103" s="62" t="e">
        <f>$AS103*Assembly!O$4+$AT103*Assembly!O$5+$AU103*Assembly!O$6+$AV103*Assembly!O$7+$AW103*Assembly!O$8+$AX103*Assembly!O$9+$AY103*Assembly!O$10+$AZ103*Assembly!O$11+$BA103*Assembly!O$12+$BB103*Assembly!O$13+$BC103*Assembly!O$14+$BD103*Assembly!O$15+$BE103*Assembly!O$16+$BF103*Assembly!O$17+$BG103*Assembly!O$18+$BH103*Assembly!O$19+$BI103*Assembly!O$20+$BJ103*Assembly!O$21+$BK103*Assembly!O$22+$BL103*Assembly!O$23+$BM103*Assembly!O$24</f>
        <v>#VALUE!</v>
      </c>
      <c r="CC103" s="58" t="e">
        <f>$AS103*Assembly!P$4+$AT103*Assembly!P$5+$AU103*Assembly!P$6+$AV103*Assembly!P$7+$AW103*Assembly!P$8+$AX103*Assembly!P$9+$AY103*Assembly!P$10+$AZ103*Assembly!P$11+$BA103*Assembly!P$12+$BB103*Assembly!P$13+$BC103*Assembly!P$14+$BD103*Assembly!P$15+$BE103*Assembly!P$16+$BF103*Assembly!P$17+$BG103*Assembly!P$18+$BH103*Assembly!P$19+$BI103*Assembly!P$20+$BJ103*Assembly!P$21+$BK103*Assembly!P$22+$BL103*Assembly!P$23+$BM103*Assembly!P$24</f>
        <v>#VALUE!</v>
      </c>
      <c r="CD103" s="58" t="e">
        <f>$AS103*Assembly!Q$4+$AT103*Assembly!Q$5+$AU103*Assembly!Q$6+$AV103*Assembly!Q$7+$AW103*Assembly!Q$8+$AX103*Assembly!Q$9+$AY103*Assembly!Q$10+$AZ103*Assembly!Q$11+$BA103*Assembly!Q$12+$BB103*Assembly!Q$13+$BC103*Assembly!Q$14+$BD103*Assembly!Q$15+$BE103*Assembly!Q$16+$BF103*Assembly!Q$17+$BG103*Assembly!Q$18+$BH103*Assembly!Q$19+$BI103*Assembly!Q$20+$BJ103*Assembly!Q$21+$BK103*Assembly!Q$22+$BL103*Assembly!Q$23+$BM103*Assembly!Q$24</f>
        <v>#VALUE!</v>
      </c>
      <c r="CE103" s="62" t="e">
        <f>$AS103*Assembly!R$4+$AT103*Assembly!R$5+$AU103*Assembly!R$6+$AV103*Assembly!R$7+$AW103*Assembly!R$8+$AX103*Assembly!R$9+$AY103*Assembly!R$10+$AZ103*Assembly!R$11+$BA103*Assembly!R$12+$BB103*Assembly!R$13+$BC103*Assembly!R$14+$BD103*Assembly!R$15+$BE103*Assembly!R$16+$BF103*Assembly!R$17+$BG103*Assembly!R$18+$BH103*Assembly!R$19+$BI103*Assembly!R$20+$BJ103*Assembly!R$21+$BK103*Assembly!R$22+$BL103*Assembly!R$23+$BM103*Assembly!R$24</f>
        <v>#VALUE!</v>
      </c>
      <c r="CF103" s="58" t="e">
        <f>$AS103*Assembly!S$4+$AT103*Assembly!S$5+$AU103*Assembly!S$6+$AV103*Assembly!S$7+$AW103*Assembly!S$8+$AX103*Assembly!S$9+$AY103*Assembly!S$10+$AZ103*Assembly!S$11+$BA103*Assembly!S$12+$BB103*Assembly!S$13+$BC103*Assembly!S$14+$BD103*Assembly!S$15+$BE103*Assembly!S$16+$BF103*Assembly!S$17+$BG103*Assembly!S$18+$BH103*Assembly!S$19+$BI103*Assembly!S$20+$BJ103*Assembly!S$21+$BK103*Assembly!S$22+$BL103*Assembly!S$23+$BM103*Assembly!S$24</f>
        <v>#VALUE!</v>
      </c>
      <c r="CG103" s="58" t="e">
        <f>$AS103*Assembly!T$4+$AT103*Assembly!T$5+$AU103*Assembly!T$6+$AV103*Assembly!T$7+$AW103*Assembly!T$8+$AX103*Assembly!T$9+$AY103*Assembly!T$10+$AZ103*Assembly!T$11+$BA103*Assembly!T$12+$BB103*Assembly!T$13+$BC103*Assembly!T$14+$BD103*Assembly!T$15+$BE103*Assembly!T$16+$BF103*Assembly!T$17+$BG103*Assembly!T$18+$BH103*Assembly!T$19+$BI103*Assembly!T$20+$BJ103*Assembly!T$21+$BK103*Assembly!T$22+$BL103*Assembly!T$23+$BM103*Assembly!T$24</f>
        <v>#VALUE!</v>
      </c>
      <c r="CH103" s="58" t="e">
        <f>$AS103*Assembly!U$4+$AT103*Assembly!U$5+$AU103*Assembly!U$6+$AV103*Assembly!U$7+$AW103*Assembly!U$8+$AX103*Assembly!U$9+$AY103*Assembly!U$10+$AZ103*Assembly!U$11+$BA103*Assembly!U$12+$BB103*Assembly!U$13+$BC103*Assembly!U$14+$BD103*Assembly!U$15+$BE103*Assembly!U$16+$BF103*Assembly!U$17+$BG103*Assembly!U$18+$BH103*Assembly!U$19+$BI103*Assembly!U$20+$BJ103*Assembly!U$21+$BK103*Assembly!U$22+$BL103*Assembly!U$23+$BM103*Assembly!U$24</f>
        <v>#VALUE!</v>
      </c>
      <c r="CI103" s="62" t="e">
        <f>$AS103*Assembly!V$4+$AT103*Assembly!V$5+$AU103*Assembly!V$6+$AV103*Assembly!V$7+$AW103*Assembly!V$8+$AX103*Assembly!V$9+$AY103*Assembly!V$10+$AZ103*Assembly!V$11+$BA103*Assembly!V$12+$BB103*Assembly!V$13+$BC103*Assembly!V$14+$BD103*Assembly!V$15+$BE103*Assembly!V$16+$BF103*Assembly!V$17+$BG103*Assembly!V$18+$BH103*Assembly!V$19+$BI103*Assembly!V$20+$BJ103*Assembly!V$21+$BK103*Assembly!V$22+$BL103*Assembly!V$23+$BM103*Assembly!V$24</f>
        <v>#VALUE!</v>
      </c>
      <c r="CJ103" s="62" t="e">
        <f>BZ103*Refining!$F$3</f>
        <v>#VALUE!</v>
      </c>
      <c r="CK103" s="62" t="e">
        <f>CA103*Refining!$F$4</f>
        <v>#VALUE!</v>
      </c>
      <c r="CL103" s="62" t="e">
        <f>CB103*Refining!$F$5</f>
        <v>#VALUE!</v>
      </c>
      <c r="CM103" s="62" t="e">
        <f>CC103*Refining!$F$6</f>
        <v>#VALUE!</v>
      </c>
      <c r="CN103" s="62" t="e">
        <f>CD103*Refining!$F$7</f>
        <v>#VALUE!</v>
      </c>
      <c r="CO103" s="62" t="e">
        <f>CE103*Refining!$F$8</f>
        <v>#VALUE!</v>
      </c>
      <c r="CP103" s="62" t="e">
        <f>CF103*Refining!$F$9</f>
        <v>#VALUE!</v>
      </c>
      <c r="CQ103" s="62" t="e">
        <f>CG103*Refining!$F$10</f>
        <v>#VALUE!</v>
      </c>
      <c r="CR103" s="62" t="e">
        <f>CH103*Refining!$F$11</f>
        <v>#VALUE!</v>
      </c>
      <c r="CS103" s="62" t="e">
        <f>CI103*Refining!$F$12</f>
        <v>#VALUE!</v>
      </c>
      <c r="CT103" s="115" t="e">
        <f t="shared" ref="CT103:DM103" si="417">IF(BZ103 = 0, "", BZ103)</f>
        <v>#VALUE!</v>
      </c>
      <c r="CU103" s="119" t="e">
        <f t="shared" si="417"/>
        <v>#VALUE!</v>
      </c>
      <c r="CV103" s="116" t="e">
        <f t="shared" si="417"/>
        <v>#VALUE!</v>
      </c>
      <c r="CW103" s="116" t="e">
        <f t="shared" si="417"/>
        <v>#VALUE!</v>
      </c>
      <c r="CX103" s="116" t="e">
        <f t="shared" si="417"/>
        <v>#VALUE!</v>
      </c>
      <c r="CY103" s="116" t="e">
        <f t="shared" si="417"/>
        <v>#VALUE!</v>
      </c>
      <c r="CZ103" s="116" t="e">
        <f t="shared" si="417"/>
        <v>#VALUE!</v>
      </c>
      <c r="DA103" s="116" t="e">
        <f t="shared" si="417"/>
        <v>#VALUE!</v>
      </c>
      <c r="DB103" s="116" t="e">
        <f t="shared" si="417"/>
        <v>#VALUE!</v>
      </c>
      <c r="DC103" s="117" t="e">
        <f t="shared" si="417"/>
        <v>#VALUE!</v>
      </c>
      <c r="DD103" s="115" t="e">
        <f t="shared" si="417"/>
        <v>#VALUE!</v>
      </c>
      <c r="DE103" s="119" t="e">
        <f t="shared" si="417"/>
        <v>#VALUE!</v>
      </c>
      <c r="DF103" s="116" t="e">
        <f t="shared" si="417"/>
        <v>#VALUE!</v>
      </c>
      <c r="DG103" s="116" t="e">
        <f t="shared" si="417"/>
        <v>#VALUE!</v>
      </c>
      <c r="DH103" s="276" t="e">
        <f t="shared" si="417"/>
        <v>#VALUE!</v>
      </c>
      <c r="DI103" s="116" t="e">
        <f t="shared" si="417"/>
        <v>#VALUE!</v>
      </c>
      <c r="DJ103" s="116" t="e">
        <f t="shared" si="417"/>
        <v>#VALUE!</v>
      </c>
      <c r="DK103" s="116" t="e">
        <f t="shared" si="417"/>
        <v>#VALUE!</v>
      </c>
      <c r="DL103" s="116" t="e">
        <f t="shared" si="417"/>
        <v>#VALUE!</v>
      </c>
      <c r="DM103" s="117" t="e">
        <f t="shared" si="417"/>
        <v>#VALUE!</v>
      </c>
      <c r="DN103" s="115" t="e">
        <f t="shared" si="11"/>
        <v>#VALUE!</v>
      </c>
      <c r="DO103" s="119" t="e">
        <f t="shared" si="12"/>
        <v>#VALUE!</v>
      </c>
      <c r="DP103" s="120" t="e">
        <f t="shared" si="13"/>
        <v>#VALUE!</v>
      </c>
      <c r="DQ103" s="81" t="e">
        <f>CT103*'Ores &amp; Ingots'!$C$3+CU103*'Ores &amp; Ingots'!$C$4+CV103*'Ores &amp; Ingots'!$C$5+CW103*'Ores &amp; Ingots'!$C$6+CX103*'Ores &amp; Ingots'!$C$7+CY103*'Ores &amp; Ingots'!$C$8+CZ103*'Ores &amp; Ingots'!$C$9+DA103*'Ores &amp; Ingots'!$C$10+DB103*'Ores &amp; Ingots'!$C$11+DC103*'Ores &amp; Ingots'!$C$12</f>
        <v>#VALUE!</v>
      </c>
      <c r="DR103" s="81" t="e">
        <f>DD103*'Ores &amp; Ingots'!$B$3+DE103*'Ores &amp; Ingots'!$B$4+DF103*'Ores &amp; Ingots'!$B$5+DG103*'Ores &amp; Ingots'!$B$6+DH103*'Ores &amp; Ingots'!$B$7+DI103*'Ores &amp; Ingots'!$B$8+DJ103*'Ores &amp; Ingots'!$B$9+DK103*'Ores &amp; Ingots'!$B$10+DL103*'Ores &amp; Ingots'!$B$11+DM103*'Ores &amp; Ingots'!$B$12</f>
        <v>#VALUE!</v>
      </c>
      <c r="DS103" s="119" t="e">
        <f>CT103*Refining!$G$3+CU103*Refining!$G$4+CV103*Refining!$G$5+CW103*Refining!$G$6+CX103*Refining!$G$7+CY103*Refining!$G$8+CZ103*Refining!$G$9+DA103*Refining!$G$10+DB103*Refining!$G$11+DC103*Refining!$G$12</f>
        <v>#VALUE!</v>
      </c>
      <c r="DT103" s="119" t="e">
        <f t="shared" si="14"/>
        <v>#VALUE!</v>
      </c>
      <c r="DU103" s="126" t="e">
        <f t="shared" si="15"/>
        <v>#VALUE!</v>
      </c>
      <c r="DV103" s="115" t="e">
        <f t="shared" si="16"/>
        <v>#VALUE!</v>
      </c>
      <c r="DW103" s="127" t="e">
        <f t="shared" ref="DW103:DX103" si="418">DV103/60</f>
        <v>#VALUE!</v>
      </c>
      <c r="DX103" s="127" t="e">
        <f t="shared" si="418"/>
        <v>#VALUE!</v>
      </c>
      <c r="DY103" s="115" t="e">
        <f t="shared" si="18"/>
        <v>#VALUE!</v>
      </c>
      <c r="DZ103" s="127" t="e">
        <f t="shared" ref="DZ103:EA103" si="419">DY103/1000</f>
        <v>#VALUE!</v>
      </c>
      <c r="EA103" s="128" t="e">
        <f t="shared" si="419"/>
        <v>#VALUE!</v>
      </c>
      <c r="EB103" s="106" t="e">
        <f t="shared" si="20"/>
        <v>#VALUE!</v>
      </c>
      <c r="EC103" s="281" t="e">
        <f t="shared" si="21"/>
        <v>#VALUE!</v>
      </c>
      <c r="ED103" s="133">
        <v>1470</v>
      </c>
    </row>
    <row r="104" spans="1:134" ht="12.75" x14ac:dyDescent="0.2">
      <c r="A104" s="864"/>
      <c r="B104" s="135" t="s">
        <v>328</v>
      </c>
      <c r="C104" s="137" t="s">
        <v>155</v>
      </c>
      <c r="D104" s="137">
        <v>3</v>
      </c>
      <c r="E104" s="137">
        <v>3</v>
      </c>
      <c r="F104" s="137">
        <v>2</v>
      </c>
      <c r="G104" s="154">
        <f t="shared" si="0"/>
        <v>2.25</v>
      </c>
      <c r="H104" s="156">
        <v>13</v>
      </c>
      <c r="I104" s="156">
        <v>13</v>
      </c>
      <c r="J104" s="156">
        <f>H104/Main!$D$9</f>
        <v>2.6</v>
      </c>
      <c r="K104" s="156">
        <f>I104/Main!$D$10</f>
        <v>6.5</v>
      </c>
      <c r="L104" s="156">
        <f t="shared" si="1"/>
        <v>2.5</v>
      </c>
      <c r="M104" s="156">
        <v>1</v>
      </c>
      <c r="N104" s="164">
        <v>1000</v>
      </c>
      <c r="O104" s="164">
        <v>100000</v>
      </c>
      <c r="P104" s="164">
        <v>4000</v>
      </c>
      <c r="Q104" s="164">
        <f>P104*Main!$D$6</f>
        <v>40000</v>
      </c>
      <c r="R104" s="166"/>
      <c r="S104" s="159"/>
      <c r="T104" s="166"/>
      <c r="U104" s="170"/>
      <c r="V104" s="159"/>
      <c r="W104" s="364"/>
      <c r="X104" s="133">
        <v>8</v>
      </c>
      <c r="Y104" s="133">
        <v>0</v>
      </c>
      <c r="Z104" s="133">
        <v>0</v>
      </c>
      <c r="AA104" s="133">
        <v>2</v>
      </c>
      <c r="AB104" s="133">
        <v>8</v>
      </c>
      <c r="AC104" s="133">
        <v>0</v>
      </c>
      <c r="AD104" s="133">
        <v>1</v>
      </c>
      <c r="AE104" s="167">
        <v>3</v>
      </c>
      <c r="AF104" s="133">
        <v>0</v>
      </c>
      <c r="AG104" s="133">
        <v>0</v>
      </c>
      <c r="AH104" s="133">
        <v>0</v>
      </c>
      <c r="AI104" s="133">
        <v>0</v>
      </c>
      <c r="AJ104" s="133">
        <v>0</v>
      </c>
      <c r="AK104" s="133">
        <v>0</v>
      </c>
      <c r="AL104" s="133">
        <v>0</v>
      </c>
      <c r="AM104" s="133">
        <v>0</v>
      </c>
      <c r="AN104" s="133">
        <v>0</v>
      </c>
      <c r="AO104" s="133">
        <v>0</v>
      </c>
      <c r="AP104" s="133">
        <v>0</v>
      </c>
      <c r="AQ104" s="133">
        <v>0</v>
      </c>
      <c r="AR104" s="133">
        <v>0</v>
      </c>
      <c r="AS104" s="174">
        <f t="shared" ref="AS104:BM104" si="420">IF(X104 = 0, "", X104)</f>
        <v>8</v>
      </c>
      <c r="AT104" s="137" t="str">
        <f t="shared" si="420"/>
        <v/>
      </c>
      <c r="AU104" s="137" t="str">
        <f t="shared" si="420"/>
        <v/>
      </c>
      <c r="AV104" s="133">
        <f t="shared" si="420"/>
        <v>2</v>
      </c>
      <c r="AW104" s="133">
        <f t="shared" si="420"/>
        <v>8</v>
      </c>
      <c r="AX104" s="137" t="str">
        <f t="shared" si="420"/>
        <v/>
      </c>
      <c r="AY104" s="133">
        <f t="shared" si="420"/>
        <v>1</v>
      </c>
      <c r="AZ104" s="167">
        <f t="shared" si="420"/>
        <v>3</v>
      </c>
      <c r="BA104" s="137" t="str">
        <f t="shared" si="420"/>
        <v/>
      </c>
      <c r="BB104" s="137" t="str">
        <f t="shared" si="420"/>
        <v/>
      </c>
      <c r="BC104" s="137" t="str">
        <f t="shared" si="420"/>
        <v/>
      </c>
      <c r="BD104" s="137" t="str">
        <f t="shared" si="420"/>
        <v/>
      </c>
      <c r="BE104" s="137" t="str">
        <f t="shared" si="420"/>
        <v/>
      </c>
      <c r="BF104" s="137" t="str">
        <f t="shared" si="420"/>
        <v/>
      </c>
      <c r="BG104" s="137" t="str">
        <f t="shared" si="420"/>
        <v/>
      </c>
      <c r="BH104" s="137" t="str">
        <f t="shared" si="420"/>
        <v/>
      </c>
      <c r="BI104" s="137" t="str">
        <f t="shared" si="420"/>
        <v/>
      </c>
      <c r="BJ104" s="137" t="str">
        <f t="shared" si="420"/>
        <v/>
      </c>
      <c r="BK104" s="137" t="str">
        <f t="shared" si="420"/>
        <v/>
      </c>
      <c r="BL104" s="137" t="str">
        <f t="shared" si="420"/>
        <v/>
      </c>
      <c r="BM104" s="169" t="str">
        <f t="shared" si="420"/>
        <v/>
      </c>
      <c r="BN104" s="174" t="e">
        <f>$AS104*Assembly!Z$4+$AT104*Assembly!Z$5+$AU104*Assembly!Z$6+$AV104*Assembly!Z$7+$AW104*Assembly!Z$8+$AX104*Assembly!Z$9+$AY104*Assembly!Z$10+$AZ104*Assembly!Z$11+$BA104*Assembly!Z$12+$BB104*Assembly!Z$13+$BC104*Assembly!Z$14+$BD104*Assembly!Z$15+$BE104*Assembly!Z$16+$BF104*Assembly!Z$17+$BG104*Assembly!Z$18+$BH104*Assembly!Z$19+$BI104*Assembly!Z$20+$BJ104*Assembly!Z$21+$BK104*Assembly!Z$22+$BL104*Assembly!Z$23+$BM104*Assembly!Z$24</f>
        <v>#VALUE!</v>
      </c>
      <c r="BO104" s="133" t="e">
        <f t="shared" si="3"/>
        <v>#VALUE!</v>
      </c>
      <c r="BP104" s="390" t="e">
        <f t="shared" si="396"/>
        <v>#VALUE!</v>
      </c>
      <c r="BQ104" s="133" t="e">
        <f>$AS104*Assembly!AD$4+$AT104*Assembly!AD$5+$AU104*Assembly!AD$6+$AV104*Assembly!AD$7+$AW104*Assembly!AD$8+$AX104*Assembly!AD$9+$AY104*Assembly!AD$10+$AZ104*Assembly!AD$11+$BA104*Assembly!AD$12+$BB104*Assembly!AD$13+$BC104*Assembly!AD$14+$BD104*Assembly!AD$15+$BE104*Assembly!AD$16+$BF104*Assembly!AD$17+$BG104*Assembly!AD$18+$BH104*Assembly!AD$19+$BI104*Assembly!AD$20+$BJ104*Assembly!AD$21+$BK104*Assembly!AD$22+$BL104*Assembly!AD$23+$BM104*Assembly!AD$24</f>
        <v>#VALUE!</v>
      </c>
      <c r="BR104" s="177" t="e">
        <f t="shared" si="4"/>
        <v>#VALUE!</v>
      </c>
      <c r="BS104" s="178" t="e">
        <f t="shared" si="5"/>
        <v>#VALUE!</v>
      </c>
      <c r="BT104" s="179" t="e">
        <f t="shared" si="6"/>
        <v>#VALUE!</v>
      </c>
      <c r="BU104" s="178" t="e">
        <f t="shared" si="7"/>
        <v>#VALUE!</v>
      </c>
      <c r="BV104" s="133" t="e">
        <f>$AS104*Assembly!Y$4+$AT104*Assembly!Y$5+$AU104*Assembly!Y$6+$AV104*Assembly!Y$7+$AW104*Assembly!Y$8+$AX104*Assembly!Y$9+$AY104*Assembly!Y$10+$AZ104*Assembly!Y$11+$BA104*Assembly!Y$12+$BB104*Assembly!Y$13+$BC104*Assembly!Y$14+$BD104*Assembly!Y$15+$BE104*Assembly!Y$16+$BF104*Assembly!Y$17+$BG104*Assembly!Y$18+$BH104*Assembly!Y$19+$BI104*Assembly!Y$20+$BJ104*Assembly!Y$21+$BK104*Assembly!Y$22+$BL104*Assembly!Y$23+$BM104*Assembly!Y$24</f>
        <v>#VALUE!</v>
      </c>
      <c r="BW104" s="133" t="e">
        <f t="shared" si="8"/>
        <v>#VALUE!</v>
      </c>
      <c r="BX104" s="130" t="e">
        <f t="shared" si="9"/>
        <v>#VALUE!</v>
      </c>
      <c r="BY104" s="183" t="e">
        <f>$AS104*Assembly!AC$4+$AT104*Assembly!AC$5+$AU104*Assembly!AC$6+$AV104*Assembly!AC$7+$AW104*Assembly!AC$8+$AX104*Assembly!AC$9+$AY104*Assembly!AC$10+$AZ104*Assembly!AC$11+$BA104*Assembly!AC$12+$BB104*Assembly!AC$13+$BC104*Assembly!AC$14+$BD104*Assembly!AC$15+$BE104*Assembly!AC$16+$BF104*Assembly!AC$17+$BG104*Assembly!AC$18+$BH104*Assembly!AC$19+$BI104*Assembly!AC$20+$BJ104*Assembly!AC$21+$BK104*Assembly!AC$22+$BL104*Assembly!AC$23+$BM104*Assembly!AC$24</f>
        <v>#VALUE!</v>
      </c>
      <c r="BZ104" s="164" t="e">
        <f>$AS104*Assembly!M$4+$AT104*Assembly!M$5+$AU104*Assembly!M$6+$AV104*Assembly!M$7+$AW104*Assembly!M$8+$AX104*Assembly!M$9+$AY104*Assembly!M$10+$AZ104*Assembly!M$11+$BA104*Assembly!M$12+$BB104*Assembly!M$13+$BC104*Assembly!M$14+$BD104*Assembly!M$15+$BE104*Assembly!M$16+$BF104*Assembly!M$17+$BG104*Assembly!M$18+$BH104*Assembly!M$19+$BI104*Assembly!M$20+$BJ104*Assembly!M$21+$BK104*Assembly!M$22+$BL104*Assembly!M$23+$BM104*Assembly!M$24</f>
        <v>#VALUE!</v>
      </c>
      <c r="CA104" s="164" t="e">
        <f>$AS104*Assembly!N$4+$AT104*Assembly!N$5+$AU104*Assembly!N$6+$AV104*Assembly!N$7+$AW104*Assembly!N$8+$AX104*Assembly!N$9+$AY104*Assembly!N$10+$AZ104*Assembly!N$11+$BA104*Assembly!N$12+$BB104*Assembly!N$13+$BC104*Assembly!N$14+$BD104*Assembly!N$15+$BE104*Assembly!N$16+$BF104*Assembly!N$17+$BG104*Assembly!N$18+$BH104*Assembly!N$19+$BI104*Assembly!N$20+$BJ104*Assembly!N$21+$BK104*Assembly!N$22+$BL104*Assembly!N$23+$BM104*Assembly!N$24</f>
        <v>#VALUE!</v>
      </c>
      <c r="CB104" s="164" t="e">
        <f>$AS104*Assembly!O$4+$AT104*Assembly!O$5+$AU104*Assembly!O$6+$AV104*Assembly!O$7+$AW104*Assembly!O$8+$AX104*Assembly!O$9+$AY104*Assembly!O$10+$AZ104*Assembly!O$11+$BA104*Assembly!O$12+$BB104*Assembly!O$13+$BC104*Assembly!O$14+$BD104*Assembly!O$15+$BE104*Assembly!O$16+$BF104*Assembly!O$17+$BG104*Assembly!O$18+$BH104*Assembly!O$19+$BI104*Assembly!O$20+$BJ104*Assembly!O$21+$BK104*Assembly!O$22+$BL104*Assembly!O$23+$BM104*Assembly!O$24</f>
        <v>#VALUE!</v>
      </c>
      <c r="CC104" s="156" t="e">
        <f>$AS104*Assembly!P$4+$AT104*Assembly!P$5+$AU104*Assembly!P$6+$AV104*Assembly!P$7+$AW104*Assembly!P$8+$AX104*Assembly!P$9+$AY104*Assembly!P$10+$AZ104*Assembly!P$11+$BA104*Assembly!P$12+$BB104*Assembly!P$13+$BC104*Assembly!P$14+$BD104*Assembly!P$15+$BE104*Assembly!P$16+$BF104*Assembly!P$17+$BG104*Assembly!P$18+$BH104*Assembly!P$19+$BI104*Assembly!P$20+$BJ104*Assembly!P$21+$BK104*Assembly!P$22+$BL104*Assembly!P$23+$BM104*Assembly!P$24</f>
        <v>#VALUE!</v>
      </c>
      <c r="CD104" s="156" t="e">
        <f>$AS104*Assembly!Q$4+$AT104*Assembly!Q$5+$AU104*Assembly!Q$6+$AV104*Assembly!Q$7+$AW104*Assembly!Q$8+$AX104*Assembly!Q$9+$AY104*Assembly!Q$10+$AZ104*Assembly!Q$11+$BA104*Assembly!Q$12+$BB104*Assembly!Q$13+$BC104*Assembly!Q$14+$BD104*Assembly!Q$15+$BE104*Assembly!Q$16+$BF104*Assembly!Q$17+$BG104*Assembly!Q$18+$BH104*Assembly!Q$19+$BI104*Assembly!Q$20+$BJ104*Assembly!Q$21+$BK104*Assembly!Q$22+$BL104*Assembly!Q$23+$BM104*Assembly!Q$24</f>
        <v>#VALUE!</v>
      </c>
      <c r="CE104" s="164" t="e">
        <f>$AS104*Assembly!R$4+$AT104*Assembly!R$5+$AU104*Assembly!R$6+$AV104*Assembly!R$7+$AW104*Assembly!R$8+$AX104*Assembly!R$9+$AY104*Assembly!R$10+$AZ104*Assembly!R$11+$BA104*Assembly!R$12+$BB104*Assembly!R$13+$BC104*Assembly!R$14+$BD104*Assembly!R$15+$BE104*Assembly!R$16+$BF104*Assembly!R$17+$BG104*Assembly!R$18+$BH104*Assembly!R$19+$BI104*Assembly!R$20+$BJ104*Assembly!R$21+$BK104*Assembly!R$22+$BL104*Assembly!R$23+$BM104*Assembly!R$24</f>
        <v>#VALUE!</v>
      </c>
      <c r="CF104" s="156" t="e">
        <f>$AS104*Assembly!S$4+$AT104*Assembly!S$5+$AU104*Assembly!S$6+$AV104*Assembly!S$7+$AW104*Assembly!S$8+$AX104*Assembly!S$9+$AY104*Assembly!S$10+$AZ104*Assembly!S$11+$BA104*Assembly!S$12+$BB104*Assembly!S$13+$BC104*Assembly!S$14+$BD104*Assembly!S$15+$BE104*Assembly!S$16+$BF104*Assembly!S$17+$BG104*Assembly!S$18+$BH104*Assembly!S$19+$BI104*Assembly!S$20+$BJ104*Assembly!S$21+$BK104*Assembly!S$22+$BL104*Assembly!S$23+$BM104*Assembly!S$24</f>
        <v>#VALUE!</v>
      </c>
      <c r="CG104" s="156" t="e">
        <f>$AS104*Assembly!T$4+$AT104*Assembly!T$5+$AU104*Assembly!T$6+$AV104*Assembly!T$7+$AW104*Assembly!T$8+$AX104*Assembly!T$9+$AY104*Assembly!T$10+$AZ104*Assembly!T$11+$BA104*Assembly!T$12+$BB104*Assembly!T$13+$BC104*Assembly!T$14+$BD104*Assembly!T$15+$BE104*Assembly!T$16+$BF104*Assembly!T$17+$BG104*Assembly!T$18+$BH104*Assembly!T$19+$BI104*Assembly!T$20+$BJ104*Assembly!T$21+$BK104*Assembly!T$22+$BL104*Assembly!T$23+$BM104*Assembly!T$24</f>
        <v>#VALUE!</v>
      </c>
      <c r="CH104" s="156" t="e">
        <f>$AS104*Assembly!U$4+$AT104*Assembly!U$5+$AU104*Assembly!U$6+$AV104*Assembly!U$7+$AW104*Assembly!U$8+$AX104*Assembly!U$9+$AY104*Assembly!U$10+$AZ104*Assembly!U$11+$BA104*Assembly!U$12+$BB104*Assembly!U$13+$BC104*Assembly!U$14+$BD104*Assembly!U$15+$BE104*Assembly!U$16+$BF104*Assembly!U$17+$BG104*Assembly!U$18+$BH104*Assembly!U$19+$BI104*Assembly!U$20+$BJ104*Assembly!U$21+$BK104*Assembly!U$22+$BL104*Assembly!U$23+$BM104*Assembly!U$24</f>
        <v>#VALUE!</v>
      </c>
      <c r="CI104" s="164" t="e">
        <f>$AS104*Assembly!V$4+$AT104*Assembly!V$5+$AU104*Assembly!V$6+$AV104*Assembly!V$7+$AW104*Assembly!V$8+$AX104*Assembly!V$9+$AY104*Assembly!V$10+$AZ104*Assembly!V$11+$BA104*Assembly!V$12+$BB104*Assembly!V$13+$BC104*Assembly!V$14+$BD104*Assembly!V$15+$BE104*Assembly!V$16+$BF104*Assembly!V$17+$BG104*Assembly!V$18+$BH104*Assembly!V$19+$BI104*Assembly!V$20+$BJ104*Assembly!V$21+$BK104*Assembly!V$22+$BL104*Assembly!V$23+$BM104*Assembly!V$24</f>
        <v>#VALUE!</v>
      </c>
      <c r="CJ104" s="164" t="e">
        <f>BZ104*Refining!$F$3</f>
        <v>#VALUE!</v>
      </c>
      <c r="CK104" s="164" t="e">
        <f>CA104*Refining!$F$4</f>
        <v>#VALUE!</v>
      </c>
      <c r="CL104" s="164" t="e">
        <f>CB104*Refining!$F$5</f>
        <v>#VALUE!</v>
      </c>
      <c r="CM104" s="164" t="e">
        <f>CC104*Refining!$F$6</f>
        <v>#VALUE!</v>
      </c>
      <c r="CN104" s="164" t="e">
        <f>CD104*Refining!$F$7</f>
        <v>#VALUE!</v>
      </c>
      <c r="CO104" s="164" t="e">
        <f>CE104*Refining!$F$8</f>
        <v>#VALUE!</v>
      </c>
      <c r="CP104" s="164" t="e">
        <f>CF104*Refining!$F$9</f>
        <v>#VALUE!</v>
      </c>
      <c r="CQ104" s="164" t="e">
        <f>CG104*Refining!$F$10</f>
        <v>#VALUE!</v>
      </c>
      <c r="CR104" s="164" t="e">
        <f>CH104*Refining!$F$11</f>
        <v>#VALUE!</v>
      </c>
      <c r="CS104" s="164" t="e">
        <f>CI104*Refining!$F$12</f>
        <v>#VALUE!</v>
      </c>
      <c r="CT104" s="185" t="e">
        <f t="shared" ref="CT104:DM104" si="421">IF(BZ104 = 0, "", BZ104)</f>
        <v>#VALUE!</v>
      </c>
      <c r="CU104" s="189" t="e">
        <f t="shared" si="421"/>
        <v>#VALUE!</v>
      </c>
      <c r="CV104" s="186" t="e">
        <f t="shared" si="421"/>
        <v>#VALUE!</v>
      </c>
      <c r="CW104" s="186" t="e">
        <f t="shared" si="421"/>
        <v>#VALUE!</v>
      </c>
      <c r="CX104" s="186" t="e">
        <f t="shared" si="421"/>
        <v>#VALUE!</v>
      </c>
      <c r="CY104" s="186" t="e">
        <f t="shared" si="421"/>
        <v>#VALUE!</v>
      </c>
      <c r="CZ104" s="186" t="e">
        <f t="shared" si="421"/>
        <v>#VALUE!</v>
      </c>
      <c r="DA104" s="186" t="e">
        <f t="shared" si="421"/>
        <v>#VALUE!</v>
      </c>
      <c r="DB104" s="186" t="e">
        <f t="shared" si="421"/>
        <v>#VALUE!</v>
      </c>
      <c r="DC104" s="187" t="e">
        <f t="shared" si="421"/>
        <v>#VALUE!</v>
      </c>
      <c r="DD104" s="185" t="e">
        <f t="shared" si="421"/>
        <v>#VALUE!</v>
      </c>
      <c r="DE104" s="189" t="e">
        <f t="shared" si="421"/>
        <v>#VALUE!</v>
      </c>
      <c r="DF104" s="186" t="e">
        <f t="shared" si="421"/>
        <v>#VALUE!</v>
      </c>
      <c r="DG104" s="186" t="e">
        <f t="shared" si="421"/>
        <v>#VALUE!</v>
      </c>
      <c r="DH104" s="188" t="e">
        <f t="shared" si="421"/>
        <v>#VALUE!</v>
      </c>
      <c r="DI104" s="186" t="e">
        <f t="shared" si="421"/>
        <v>#VALUE!</v>
      </c>
      <c r="DJ104" s="186" t="e">
        <f t="shared" si="421"/>
        <v>#VALUE!</v>
      </c>
      <c r="DK104" s="186" t="e">
        <f t="shared" si="421"/>
        <v>#VALUE!</v>
      </c>
      <c r="DL104" s="186" t="e">
        <f t="shared" si="421"/>
        <v>#VALUE!</v>
      </c>
      <c r="DM104" s="187" t="e">
        <f t="shared" si="421"/>
        <v>#VALUE!</v>
      </c>
      <c r="DN104" s="185" t="e">
        <f t="shared" si="11"/>
        <v>#VALUE!</v>
      </c>
      <c r="DO104" s="189" t="e">
        <f t="shared" si="12"/>
        <v>#VALUE!</v>
      </c>
      <c r="DP104" s="120" t="e">
        <f t="shared" si="13"/>
        <v>#VALUE!</v>
      </c>
      <c r="DQ104" s="133" t="e">
        <f>CT104*'Ores &amp; Ingots'!$C$3+CU104*'Ores &amp; Ingots'!$C$4+CV104*'Ores &amp; Ingots'!$C$5+CW104*'Ores &amp; Ingots'!$C$6+CX104*'Ores &amp; Ingots'!$C$7+CY104*'Ores &amp; Ingots'!$C$8+CZ104*'Ores &amp; Ingots'!$C$9+DA104*'Ores &amp; Ingots'!$C$10+DB104*'Ores &amp; Ingots'!$C$11+DC104*'Ores &amp; Ingots'!$C$12</f>
        <v>#VALUE!</v>
      </c>
      <c r="DR104" s="133" t="e">
        <f>DD104*'Ores &amp; Ingots'!$B$3+DE104*'Ores &amp; Ingots'!$B$4+DF104*'Ores &amp; Ingots'!$B$5+DG104*'Ores &amp; Ingots'!$B$6+DH104*'Ores &amp; Ingots'!$B$7+DI104*'Ores &amp; Ingots'!$B$8+DJ104*'Ores &amp; Ingots'!$B$9+DK104*'Ores &amp; Ingots'!$B$10+DL104*'Ores &amp; Ingots'!$B$11+DM104*'Ores &amp; Ingots'!$B$12</f>
        <v>#VALUE!</v>
      </c>
      <c r="DS104" s="189" t="e">
        <f>CT104*Refining!$G$3+CU104*Refining!$G$4+CV104*Refining!$G$5+CW104*Refining!$G$6+CX104*Refining!$G$7+CY104*Refining!$G$8+CZ104*Refining!$G$9+DA104*Refining!$G$10+DB104*Refining!$G$11+DC104*Refining!$G$12</f>
        <v>#VALUE!</v>
      </c>
      <c r="DT104" s="189" t="e">
        <f t="shared" si="14"/>
        <v>#VALUE!</v>
      </c>
      <c r="DU104" s="192" t="e">
        <f t="shared" si="15"/>
        <v>#VALUE!</v>
      </c>
      <c r="DV104" s="185" t="e">
        <f t="shared" si="16"/>
        <v>#VALUE!</v>
      </c>
      <c r="DW104" s="194" t="e">
        <f t="shared" ref="DW104:DX104" si="422">DV104/60</f>
        <v>#VALUE!</v>
      </c>
      <c r="DX104" s="194" t="e">
        <f t="shared" si="422"/>
        <v>#VALUE!</v>
      </c>
      <c r="DY104" s="185" t="e">
        <f t="shared" si="18"/>
        <v>#VALUE!</v>
      </c>
      <c r="DZ104" s="194" t="e">
        <f t="shared" ref="DZ104:EA104" si="423">DY104/1000</f>
        <v>#VALUE!</v>
      </c>
      <c r="EA104" s="196" t="e">
        <f t="shared" si="423"/>
        <v>#VALUE!</v>
      </c>
      <c r="EB104" s="130" t="e">
        <f t="shared" si="20"/>
        <v>#VALUE!</v>
      </c>
      <c r="EC104" s="132" t="e">
        <f t="shared" si="21"/>
        <v>#VALUE!</v>
      </c>
      <c r="ED104" s="133" t="s">
        <v>28</v>
      </c>
    </row>
    <row r="105" spans="1:134" ht="12.75" x14ac:dyDescent="0.2">
      <c r="A105" s="864"/>
      <c r="B105" s="135" t="s">
        <v>329</v>
      </c>
      <c r="C105" s="137" t="s">
        <v>156</v>
      </c>
      <c r="D105" s="137">
        <v>1</v>
      </c>
      <c r="E105" s="137">
        <v>2</v>
      </c>
      <c r="F105" s="137">
        <v>1</v>
      </c>
      <c r="G105" s="139">
        <f t="shared" si="0"/>
        <v>31.25</v>
      </c>
      <c r="H105" s="140">
        <v>45</v>
      </c>
      <c r="I105" s="140">
        <v>45</v>
      </c>
      <c r="J105" s="140">
        <f>H105/Main!$D$9</f>
        <v>9</v>
      </c>
      <c r="K105" s="140">
        <f>I105/Main!$D$10</f>
        <v>22.5</v>
      </c>
      <c r="L105" s="140">
        <f t="shared" si="1"/>
        <v>2.5</v>
      </c>
      <c r="M105" s="140">
        <v>1</v>
      </c>
      <c r="N105" s="145">
        <v>1</v>
      </c>
      <c r="O105" s="145">
        <v>1000</v>
      </c>
      <c r="P105" s="145">
        <v>4000</v>
      </c>
      <c r="Q105" s="145">
        <f>P105*Main!$D$6</f>
        <v>40000</v>
      </c>
      <c r="R105" s="145">
        <v>100000</v>
      </c>
      <c r="S105" s="143"/>
      <c r="T105" s="146"/>
      <c r="U105" s="198"/>
      <c r="V105" s="143"/>
      <c r="W105" s="362" t="s">
        <v>220</v>
      </c>
      <c r="X105" s="133">
        <v>80</v>
      </c>
      <c r="Y105" s="133">
        <v>0</v>
      </c>
      <c r="Z105" s="133">
        <v>60</v>
      </c>
      <c r="AA105" s="133">
        <v>40</v>
      </c>
      <c r="AB105" s="133">
        <v>40</v>
      </c>
      <c r="AC105" s="133">
        <v>0</v>
      </c>
      <c r="AD105" s="133">
        <v>0</v>
      </c>
      <c r="AE105" s="167">
        <v>8</v>
      </c>
      <c r="AF105" s="133">
        <v>0</v>
      </c>
      <c r="AG105" s="133">
        <v>0</v>
      </c>
      <c r="AH105" s="133">
        <v>0</v>
      </c>
      <c r="AI105" s="133">
        <v>0</v>
      </c>
      <c r="AJ105" s="133">
        <v>0</v>
      </c>
      <c r="AK105" s="133">
        <v>0</v>
      </c>
      <c r="AL105" s="133">
        <v>0</v>
      </c>
      <c r="AM105" s="133">
        <v>0</v>
      </c>
      <c r="AN105" s="133">
        <v>0</v>
      </c>
      <c r="AO105" s="133">
        <v>0</v>
      </c>
      <c r="AP105" s="133">
        <v>0</v>
      </c>
      <c r="AQ105" s="133">
        <v>0</v>
      </c>
      <c r="AR105" s="133">
        <v>0</v>
      </c>
      <c r="AS105" s="174">
        <f t="shared" ref="AS105:BM105" si="424">IF(X105 = 0, "", X105)</f>
        <v>80</v>
      </c>
      <c r="AT105" s="137" t="str">
        <f t="shared" si="424"/>
        <v/>
      </c>
      <c r="AU105" s="133">
        <f t="shared" si="424"/>
        <v>60</v>
      </c>
      <c r="AV105" s="133">
        <f t="shared" si="424"/>
        <v>40</v>
      </c>
      <c r="AW105" s="133">
        <f t="shared" si="424"/>
        <v>40</v>
      </c>
      <c r="AX105" s="137" t="str">
        <f t="shared" si="424"/>
        <v/>
      </c>
      <c r="AY105" s="137" t="str">
        <f t="shared" si="424"/>
        <v/>
      </c>
      <c r="AZ105" s="167">
        <f t="shared" si="424"/>
        <v>8</v>
      </c>
      <c r="BA105" s="137" t="str">
        <f t="shared" si="424"/>
        <v/>
      </c>
      <c r="BB105" s="137" t="str">
        <f t="shared" si="424"/>
        <v/>
      </c>
      <c r="BC105" s="137" t="str">
        <f t="shared" si="424"/>
        <v/>
      </c>
      <c r="BD105" s="137" t="str">
        <f t="shared" si="424"/>
        <v/>
      </c>
      <c r="BE105" s="137" t="str">
        <f t="shared" si="424"/>
        <v/>
      </c>
      <c r="BF105" s="137" t="str">
        <f t="shared" si="424"/>
        <v/>
      </c>
      <c r="BG105" s="137" t="str">
        <f t="shared" si="424"/>
        <v/>
      </c>
      <c r="BH105" s="137" t="str">
        <f t="shared" si="424"/>
        <v/>
      </c>
      <c r="BI105" s="137" t="str">
        <f t="shared" si="424"/>
        <v/>
      </c>
      <c r="BJ105" s="137" t="str">
        <f t="shared" si="424"/>
        <v/>
      </c>
      <c r="BK105" s="137" t="str">
        <f t="shared" si="424"/>
        <v/>
      </c>
      <c r="BL105" s="137" t="str">
        <f t="shared" si="424"/>
        <v/>
      </c>
      <c r="BM105" s="169" t="str">
        <f t="shared" si="424"/>
        <v/>
      </c>
      <c r="BN105" s="174" t="e">
        <f>$AS105*Assembly!Z$4+$AT105*Assembly!Z$5+$AU105*Assembly!Z$6+$AV105*Assembly!Z$7+$AW105*Assembly!Z$8+$AX105*Assembly!Z$9+$AY105*Assembly!Z$10+$AZ105*Assembly!Z$11+$BA105*Assembly!Z$12+$BB105*Assembly!Z$13+$BC105*Assembly!Z$14+$BD105*Assembly!Z$15+$BE105*Assembly!Z$16+$BF105*Assembly!Z$17+$BG105*Assembly!Z$18+$BH105*Assembly!Z$19+$BI105*Assembly!Z$20+$BJ105*Assembly!Z$21+$BK105*Assembly!Z$22+$BL105*Assembly!Z$23+$BM105*Assembly!Z$24</f>
        <v>#VALUE!</v>
      </c>
      <c r="BO105" s="133" t="e">
        <f t="shared" si="3"/>
        <v>#VALUE!</v>
      </c>
      <c r="BP105" s="390" t="e">
        <f t="shared" ref="BP105:BP108" si="425">IF(R105 = "?", "?", R105/BN105)</f>
        <v>#VALUE!</v>
      </c>
      <c r="BQ105" s="133" t="e">
        <f>$AS105*Assembly!AD$4+$AT105*Assembly!AD$5+$AU105*Assembly!AD$6+$AV105*Assembly!AD$7+$AW105*Assembly!AD$8+$AX105*Assembly!AD$9+$AY105*Assembly!AD$10+$AZ105*Assembly!AD$11+$BA105*Assembly!AD$12+$BB105*Assembly!AD$13+$BC105*Assembly!AD$14+$BD105*Assembly!AD$15+$BE105*Assembly!AD$16+$BF105*Assembly!AD$17+$BG105*Assembly!AD$18+$BH105*Assembly!AD$19+$BI105*Assembly!AD$20+$BJ105*Assembly!AD$21+$BK105*Assembly!AD$22+$BL105*Assembly!AD$23+$BM105*Assembly!AD$24</f>
        <v>#VALUE!</v>
      </c>
      <c r="BR105" s="177" t="e">
        <f t="shared" si="4"/>
        <v>#VALUE!</v>
      </c>
      <c r="BS105" s="178" t="e">
        <f t="shared" si="5"/>
        <v>#VALUE!</v>
      </c>
      <c r="BT105" s="179" t="e">
        <f t="shared" si="6"/>
        <v>#VALUE!</v>
      </c>
      <c r="BU105" s="178" t="e">
        <f t="shared" si="7"/>
        <v>#VALUE!</v>
      </c>
      <c r="BV105" s="133" t="e">
        <f>$AS105*Assembly!Y$4+$AT105*Assembly!Y$5+$AU105*Assembly!Y$6+$AV105*Assembly!Y$7+$AW105*Assembly!Y$8+$AX105*Assembly!Y$9+$AY105*Assembly!Y$10+$AZ105*Assembly!Y$11+$BA105*Assembly!Y$12+$BB105*Assembly!Y$13+$BC105*Assembly!Y$14+$BD105*Assembly!Y$15+$BE105*Assembly!Y$16+$BF105*Assembly!Y$17+$BG105*Assembly!Y$18+$BH105*Assembly!Y$19+$BI105*Assembly!Y$20+$BJ105*Assembly!Y$21+$BK105*Assembly!Y$22+$BL105*Assembly!Y$23+$BM105*Assembly!Y$24</f>
        <v>#VALUE!</v>
      </c>
      <c r="BW105" s="133" t="e">
        <f t="shared" si="8"/>
        <v>#VALUE!</v>
      </c>
      <c r="BX105" s="130" t="e">
        <f t="shared" si="9"/>
        <v>#VALUE!</v>
      </c>
      <c r="BY105" s="183" t="e">
        <f>$AS105*Assembly!AC$4+$AT105*Assembly!AC$5+$AU105*Assembly!AC$6+$AV105*Assembly!AC$7+$AW105*Assembly!AC$8+$AX105*Assembly!AC$9+$AY105*Assembly!AC$10+$AZ105*Assembly!AC$11+$BA105*Assembly!AC$12+$BB105*Assembly!AC$13+$BC105*Assembly!AC$14+$BD105*Assembly!AC$15+$BE105*Assembly!AC$16+$BF105*Assembly!AC$17+$BG105*Assembly!AC$18+$BH105*Assembly!AC$19+$BI105*Assembly!AC$20+$BJ105*Assembly!AC$21+$BK105*Assembly!AC$22+$BL105*Assembly!AC$23+$BM105*Assembly!AC$24</f>
        <v>#VALUE!</v>
      </c>
      <c r="BZ105" s="145" t="e">
        <f>$AS105*Assembly!M$4+$AT105*Assembly!M$5+$AU105*Assembly!M$6+$AV105*Assembly!M$7+$AW105*Assembly!M$8+$AX105*Assembly!M$9+$AY105*Assembly!M$10+$AZ105*Assembly!M$11+$BA105*Assembly!M$12+$BB105*Assembly!M$13+$BC105*Assembly!M$14+$BD105*Assembly!M$15+$BE105*Assembly!M$16+$BF105*Assembly!M$17+$BG105*Assembly!M$18+$BH105*Assembly!M$19+$BI105*Assembly!M$20+$BJ105*Assembly!M$21+$BK105*Assembly!M$22+$BL105*Assembly!M$23+$BM105*Assembly!M$24</f>
        <v>#VALUE!</v>
      </c>
      <c r="CA105" s="145" t="e">
        <f>$AS105*Assembly!N$4+$AT105*Assembly!N$5+$AU105*Assembly!N$6+$AV105*Assembly!N$7+$AW105*Assembly!N$8+$AX105*Assembly!N$9+$AY105*Assembly!N$10+$AZ105*Assembly!N$11+$BA105*Assembly!N$12+$BB105*Assembly!N$13+$BC105*Assembly!N$14+$BD105*Assembly!N$15+$BE105*Assembly!N$16+$BF105*Assembly!N$17+$BG105*Assembly!N$18+$BH105*Assembly!N$19+$BI105*Assembly!N$20+$BJ105*Assembly!N$21+$BK105*Assembly!N$22+$BL105*Assembly!N$23+$BM105*Assembly!N$24</f>
        <v>#VALUE!</v>
      </c>
      <c r="CB105" s="145" t="e">
        <f>$AS105*Assembly!O$4+$AT105*Assembly!O$5+$AU105*Assembly!O$6+$AV105*Assembly!O$7+$AW105*Assembly!O$8+$AX105*Assembly!O$9+$AY105*Assembly!O$10+$AZ105*Assembly!O$11+$BA105*Assembly!O$12+$BB105*Assembly!O$13+$BC105*Assembly!O$14+$BD105*Assembly!O$15+$BE105*Assembly!O$16+$BF105*Assembly!O$17+$BG105*Assembly!O$18+$BH105*Assembly!O$19+$BI105*Assembly!O$20+$BJ105*Assembly!O$21+$BK105*Assembly!O$22+$BL105*Assembly!O$23+$BM105*Assembly!O$24</f>
        <v>#VALUE!</v>
      </c>
      <c r="CC105" s="140" t="e">
        <f>$AS105*Assembly!P$4+$AT105*Assembly!P$5+$AU105*Assembly!P$6+$AV105*Assembly!P$7+$AW105*Assembly!P$8+$AX105*Assembly!P$9+$AY105*Assembly!P$10+$AZ105*Assembly!P$11+$BA105*Assembly!P$12+$BB105*Assembly!P$13+$BC105*Assembly!P$14+$BD105*Assembly!P$15+$BE105*Assembly!P$16+$BF105*Assembly!P$17+$BG105*Assembly!P$18+$BH105*Assembly!P$19+$BI105*Assembly!P$20+$BJ105*Assembly!P$21+$BK105*Assembly!P$22+$BL105*Assembly!P$23+$BM105*Assembly!P$24</f>
        <v>#VALUE!</v>
      </c>
      <c r="CD105" s="140" t="e">
        <f>$AS105*Assembly!Q$4+$AT105*Assembly!Q$5+$AU105*Assembly!Q$6+$AV105*Assembly!Q$7+$AW105*Assembly!Q$8+$AX105*Assembly!Q$9+$AY105*Assembly!Q$10+$AZ105*Assembly!Q$11+$BA105*Assembly!Q$12+$BB105*Assembly!Q$13+$BC105*Assembly!Q$14+$BD105*Assembly!Q$15+$BE105*Assembly!Q$16+$BF105*Assembly!Q$17+$BG105*Assembly!Q$18+$BH105*Assembly!Q$19+$BI105*Assembly!Q$20+$BJ105*Assembly!Q$21+$BK105*Assembly!Q$22+$BL105*Assembly!Q$23+$BM105*Assembly!Q$24</f>
        <v>#VALUE!</v>
      </c>
      <c r="CE105" s="145" t="e">
        <f>$AS105*Assembly!R$4+$AT105*Assembly!R$5+$AU105*Assembly!R$6+$AV105*Assembly!R$7+$AW105*Assembly!R$8+$AX105*Assembly!R$9+$AY105*Assembly!R$10+$AZ105*Assembly!R$11+$BA105*Assembly!R$12+$BB105*Assembly!R$13+$BC105*Assembly!R$14+$BD105*Assembly!R$15+$BE105*Assembly!R$16+$BF105*Assembly!R$17+$BG105*Assembly!R$18+$BH105*Assembly!R$19+$BI105*Assembly!R$20+$BJ105*Assembly!R$21+$BK105*Assembly!R$22+$BL105*Assembly!R$23+$BM105*Assembly!R$24</f>
        <v>#VALUE!</v>
      </c>
      <c r="CF105" s="140" t="e">
        <f>$AS105*Assembly!S$4+$AT105*Assembly!S$5+$AU105*Assembly!S$6+$AV105*Assembly!S$7+$AW105*Assembly!S$8+$AX105*Assembly!S$9+$AY105*Assembly!S$10+$AZ105*Assembly!S$11+$BA105*Assembly!S$12+$BB105*Assembly!S$13+$BC105*Assembly!S$14+$BD105*Assembly!S$15+$BE105*Assembly!S$16+$BF105*Assembly!S$17+$BG105*Assembly!S$18+$BH105*Assembly!S$19+$BI105*Assembly!S$20+$BJ105*Assembly!S$21+$BK105*Assembly!S$22+$BL105*Assembly!S$23+$BM105*Assembly!S$24</f>
        <v>#VALUE!</v>
      </c>
      <c r="CG105" s="140" t="e">
        <f>$AS105*Assembly!T$4+$AT105*Assembly!T$5+$AU105*Assembly!T$6+$AV105*Assembly!T$7+$AW105*Assembly!T$8+$AX105*Assembly!T$9+$AY105*Assembly!T$10+$AZ105*Assembly!T$11+$BA105*Assembly!T$12+$BB105*Assembly!T$13+$BC105*Assembly!T$14+$BD105*Assembly!T$15+$BE105*Assembly!T$16+$BF105*Assembly!T$17+$BG105*Assembly!T$18+$BH105*Assembly!T$19+$BI105*Assembly!T$20+$BJ105*Assembly!T$21+$BK105*Assembly!T$22+$BL105*Assembly!T$23+$BM105*Assembly!T$24</f>
        <v>#VALUE!</v>
      </c>
      <c r="CH105" s="140" t="e">
        <f>$AS105*Assembly!U$4+$AT105*Assembly!U$5+$AU105*Assembly!U$6+$AV105*Assembly!U$7+$AW105*Assembly!U$8+$AX105*Assembly!U$9+$AY105*Assembly!U$10+$AZ105*Assembly!U$11+$BA105*Assembly!U$12+$BB105*Assembly!U$13+$BC105*Assembly!U$14+$BD105*Assembly!U$15+$BE105*Assembly!U$16+$BF105*Assembly!U$17+$BG105*Assembly!U$18+$BH105*Assembly!U$19+$BI105*Assembly!U$20+$BJ105*Assembly!U$21+$BK105*Assembly!U$22+$BL105*Assembly!U$23+$BM105*Assembly!U$24</f>
        <v>#VALUE!</v>
      </c>
      <c r="CI105" s="145" t="e">
        <f>$AS105*Assembly!V$4+$AT105*Assembly!V$5+$AU105*Assembly!V$6+$AV105*Assembly!V$7+$AW105*Assembly!V$8+$AX105*Assembly!V$9+$AY105*Assembly!V$10+$AZ105*Assembly!V$11+$BA105*Assembly!V$12+$BB105*Assembly!V$13+$BC105*Assembly!V$14+$BD105*Assembly!V$15+$BE105*Assembly!V$16+$BF105*Assembly!V$17+$BG105*Assembly!V$18+$BH105*Assembly!V$19+$BI105*Assembly!V$20+$BJ105*Assembly!V$21+$BK105*Assembly!V$22+$BL105*Assembly!V$23+$BM105*Assembly!V$24</f>
        <v>#VALUE!</v>
      </c>
      <c r="CJ105" s="145" t="e">
        <f>BZ105*Refining!$F$3</f>
        <v>#VALUE!</v>
      </c>
      <c r="CK105" s="145" t="e">
        <f>CA105*Refining!$F$4</f>
        <v>#VALUE!</v>
      </c>
      <c r="CL105" s="145" t="e">
        <f>CB105*Refining!$F$5</f>
        <v>#VALUE!</v>
      </c>
      <c r="CM105" s="145" t="e">
        <f>CC105*Refining!$F$6</f>
        <v>#VALUE!</v>
      </c>
      <c r="CN105" s="145" t="e">
        <f>CD105*Refining!$F$7</f>
        <v>#VALUE!</v>
      </c>
      <c r="CO105" s="145" t="e">
        <f>CE105*Refining!$F$8</f>
        <v>#VALUE!</v>
      </c>
      <c r="CP105" s="145" t="e">
        <f>CF105*Refining!$F$9</f>
        <v>#VALUE!</v>
      </c>
      <c r="CQ105" s="145" t="e">
        <f>CG105*Refining!$F$10</f>
        <v>#VALUE!</v>
      </c>
      <c r="CR105" s="145" t="e">
        <f>CH105*Refining!$F$11</f>
        <v>#VALUE!</v>
      </c>
      <c r="CS105" s="145" t="e">
        <f>CI105*Refining!$F$12</f>
        <v>#VALUE!</v>
      </c>
      <c r="CT105" s="185" t="e">
        <f t="shared" ref="CT105:DM105" si="426">IF(BZ105 = 0, "", BZ105)</f>
        <v>#VALUE!</v>
      </c>
      <c r="CU105" s="186" t="e">
        <f t="shared" si="426"/>
        <v>#VALUE!</v>
      </c>
      <c r="CV105" s="186" t="e">
        <f t="shared" si="426"/>
        <v>#VALUE!</v>
      </c>
      <c r="CW105" s="186" t="e">
        <f t="shared" si="426"/>
        <v>#VALUE!</v>
      </c>
      <c r="CX105" s="186" t="e">
        <f t="shared" si="426"/>
        <v>#VALUE!</v>
      </c>
      <c r="CY105" s="186" t="e">
        <f t="shared" si="426"/>
        <v>#VALUE!</v>
      </c>
      <c r="CZ105" s="186" t="e">
        <f t="shared" si="426"/>
        <v>#VALUE!</v>
      </c>
      <c r="DA105" s="186" t="e">
        <f t="shared" si="426"/>
        <v>#VALUE!</v>
      </c>
      <c r="DB105" s="186" t="e">
        <f t="shared" si="426"/>
        <v>#VALUE!</v>
      </c>
      <c r="DC105" s="187" t="e">
        <f t="shared" si="426"/>
        <v>#VALUE!</v>
      </c>
      <c r="DD105" s="185" t="e">
        <f t="shared" si="426"/>
        <v>#VALUE!</v>
      </c>
      <c r="DE105" s="186" t="e">
        <f t="shared" si="426"/>
        <v>#VALUE!</v>
      </c>
      <c r="DF105" s="186" t="e">
        <f t="shared" si="426"/>
        <v>#VALUE!</v>
      </c>
      <c r="DG105" s="186" t="e">
        <f t="shared" si="426"/>
        <v>#VALUE!</v>
      </c>
      <c r="DH105" s="188" t="e">
        <f t="shared" si="426"/>
        <v>#VALUE!</v>
      </c>
      <c r="DI105" s="186" t="e">
        <f t="shared" si="426"/>
        <v>#VALUE!</v>
      </c>
      <c r="DJ105" s="186" t="e">
        <f t="shared" si="426"/>
        <v>#VALUE!</v>
      </c>
      <c r="DK105" s="186" t="e">
        <f t="shared" si="426"/>
        <v>#VALUE!</v>
      </c>
      <c r="DL105" s="186" t="e">
        <f t="shared" si="426"/>
        <v>#VALUE!</v>
      </c>
      <c r="DM105" s="187" t="e">
        <f t="shared" si="426"/>
        <v>#VALUE!</v>
      </c>
      <c r="DN105" s="185" t="e">
        <f t="shared" si="11"/>
        <v>#VALUE!</v>
      </c>
      <c r="DO105" s="189" t="e">
        <f t="shared" si="12"/>
        <v>#VALUE!</v>
      </c>
      <c r="DP105" s="120" t="e">
        <f t="shared" si="13"/>
        <v>#VALUE!</v>
      </c>
      <c r="DQ105" s="133" t="e">
        <f>CT105*'Ores &amp; Ingots'!$C$3+CU105*'Ores &amp; Ingots'!$C$4+CV105*'Ores &amp; Ingots'!$C$5+CW105*'Ores &amp; Ingots'!$C$6+CX105*'Ores &amp; Ingots'!$C$7+CY105*'Ores &amp; Ingots'!$C$8+CZ105*'Ores &amp; Ingots'!$C$9+DA105*'Ores &amp; Ingots'!$C$10+DB105*'Ores &amp; Ingots'!$C$11+DC105*'Ores &amp; Ingots'!$C$12</f>
        <v>#VALUE!</v>
      </c>
      <c r="DR105" s="133" t="e">
        <f>DD105*'Ores &amp; Ingots'!$B$3+DE105*'Ores &amp; Ingots'!$B$4+DF105*'Ores &amp; Ingots'!$B$5+DG105*'Ores &amp; Ingots'!$B$6+DH105*'Ores &amp; Ingots'!$B$7+DI105*'Ores &amp; Ingots'!$B$8+DJ105*'Ores &amp; Ingots'!$B$9+DK105*'Ores &amp; Ingots'!$B$10+DL105*'Ores &amp; Ingots'!$B$11+DM105*'Ores &amp; Ingots'!$B$12</f>
        <v>#VALUE!</v>
      </c>
      <c r="DS105" s="189" t="e">
        <f>CT105*Refining!$G$3+CU105*Refining!$G$4+CV105*Refining!$G$5+CW105*Refining!$G$6+CX105*Refining!$G$7+CY105*Refining!$G$8+CZ105*Refining!$G$9+DA105*Refining!$G$10+DB105*Refining!$G$11+DC105*Refining!$G$12</f>
        <v>#VALUE!</v>
      </c>
      <c r="DT105" s="189" t="e">
        <f t="shared" si="14"/>
        <v>#VALUE!</v>
      </c>
      <c r="DU105" s="192" t="e">
        <f t="shared" si="15"/>
        <v>#VALUE!</v>
      </c>
      <c r="DV105" s="185" t="e">
        <f t="shared" si="16"/>
        <v>#VALUE!</v>
      </c>
      <c r="DW105" s="194" t="e">
        <f t="shared" ref="DW105:DX105" si="427">DV105/60</f>
        <v>#VALUE!</v>
      </c>
      <c r="DX105" s="194" t="e">
        <f t="shared" si="427"/>
        <v>#VALUE!</v>
      </c>
      <c r="DY105" s="185" t="e">
        <f t="shared" si="18"/>
        <v>#VALUE!</v>
      </c>
      <c r="DZ105" s="194" t="e">
        <f t="shared" ref="DZ105:EA105" si="428">DY105/1000</f>
        <v>#VALUE!</v>
      </c>
      <c r="EA105" s="196" t="e">
        <f t="shared" si="428"/>
        <v>#VALUE!</v>
      </c>
      <c r="EB105" s="130" t="e">
        <f t="shared" si="20"/>
        <v>#VALUE!</v>
      </c>
      <c r="EC105" s="132" t="e">
        <f t="shared" si="21"/>
        <v>#VALUE!</v>
      </c>
      <c r="ED105" s="133">
        <v>974</v>
      </c>
    </row>
    <row r="106" spans="1:134" ht="12.75" x14ac:dyDescent="0.2">
      <c r="A106" s="864"/>
      <c r="B106" s="135" t="s">
        <v>329</v>
      </c>
      <c r="C106" s="137" t="s">
        <v>155</v>
      </c>
      <c r="D106" s="137">
        <v>3</v>
      </c>
      <c r="E106" s="137">
        <v>3</v>
      </c>
      <c r="F106" s="137">
        <v>3</v>
      </c>
      <c r="G106" s="154">
        <f t="shared" si="0"/>
        <v>3.375</v>
      </c>
      <c r="H106" s="156">
        <v>13</v>
      </c>
      <c r="I106" s="156">
        <v>13</v>
      </c>
      <c r="J106" s="156">
        <f>H106/Main!$D$9</f>
        <v>2.6</v>
      </c>
      <c r="K106" s="156">
        <f>I106/Main!$D$10</f>
        <v>6.5</v>
      </c>
      <c r="L106" s="156">
        <f t="shared" si="1"/>
        <v>2.5</v>
      </c>
      <c r="M106" s="156">
        <v>1</v>
      </c>
      <c r="N106" s="164">
        <v>1</v>
      </c>
      <c r="O106" s="164">
        <v>1000</v>
      </c>
      <c r="P106" s="164">
        <v>1000</v>
      </c>
      <c r="Q106" s="164">
        <f>P106*Main!$D$6</f>
        <v>10000</v>
      </c>
      <c r="R106" s="164">
        <v>50000</v>
      </c>
      <c r="S106" s="159"/>
      <c r="T106" s="166"/>
      <c r="U106" s="170"/>
      <c r="V106" s="159"/>
      <c r="W106" s="364"/>
      <c r="X106" s="133">
        <v>14</v>
      </c>
      <c r="Y106" s="133">
        <v>0</v>
      </c>
      <c r="Z106" s="133">
        <v>10</v>
      </c>
      <c r="AA106" s="133">
        <v>2</v>
      </c>
      <c r="AB106" s="133">
        <v>10</v>
      </c>
      <c r="AC106" s="133">
        <v>0</v>
      </c>
      <c r="AD106" s="133">
        <v>0</v>
      </c>
      <c r="AE106" s="167">
        <v>3</v>
      </c>
      <c r="AF106" s="133">
        <v>0</v>
      </c>
      <c r="AG106" s="133">
        <v>0</v>
      </c>
      <c r="AH106" s="133">
        <v>0</v>
      </c>
      <c r="AI106" s="133">
        <v>0</v>
      </c>
      <c r="AJ106" s="133">
        <v>0</v>
      </c>
      <c r="AK106" s="133">
        <v>0</v>
      </c>
      <c r="AL106" s="133">
        <v>0</v>
      </c>
      <c r="AM106" s="133">
        <v>0</v>
      </c>
      <c r="AN106" s="133">
        <v>0</v>
      </c>
      <c r="AO106" s="133">
        <v>0</v>
      </c>
      <c r="AP106" s="133">
        <v>0</v>
      </c>
      <c r="AQ106" s="133">
        <v>0</v>
      </c>
      <c r="AR106" s="133">
        <v>0</v>
      </c>
      <c r="AS106" s="174">
        <f t="shared" ref="AS106:BM106" si="429">IF(X106 = 0, "", X106)</f>
        <v>14</v>
      </c>
      <c r="AT106" s="137" t="str">
        <f t="shared" si="429"/>
        <v/>
      </c>
      <c r="AU106" s="133">
        <f t="shared" si="429"/>
        <v>10</v>
      </c>
      <c r="AV106" s="133">
        <f t="shared" si="429"/>
        <v>2</v>
      </c>
      <c r="AW106" s="133">
        <f t="shared" si="429"/>
        <v>10</v>
      </c>
      <c r="AX106" s="137" t="str">
        <f t="shared" si="429"/>
        <v/>
      </c>
      <c r="AY106" s="137" t="str">
        <f t="shared" si="429"/>
        <v/>
      </c>
      <c r="AZ106" s="167">
        <f t="shared" si="429"/>
        <v>3</v>
      </c>
      <c r="BA106" s="137" t="str">
        <f t="shared" si="429"/>
        <v/>
      </c>
      <c r="BB106" s="137" t="str">
        <f t="shared" si="429"/>
        <v/>
      </c>
      <c r="BC106" s="137" t="str">
        <f t="shared" si="429"/>
        <v/>
      </c>
      <c r="BD106" s="137" t="str">
        <f t="shared" si="429"/>
        <v/>
      </c>
      <c r="BE106" s="137" t="str">
        <f t="shared" si="429"/>
        <v/>
      </c>
      <c r="BF106" s="137" t="str">
        <f t="shared" si="429"/>
        <v/>
      </c>
      <c r="BG106" s="137" t="str">
        <f t="shared" si="429"/>
        <v/>
      </c>
      <c r="BH106" s="137" t="str">
        <f t="shared" si="429"/>
        <v/>
      </c>
      <c r="BI106" s="137" t="str">
        <f t="shared" si="429"/>
        <v/>
      </c>
      <c r="BJ106" s="137" t="str">
        <f t="shared" si="429"/>
        <v/>
      </c>
      <c r="BK106" s="137" t="str">
        <f t="shared" si="429"/>
        <v/>
      </c>
      <c r="BL106" s="137" t="str">
        <f t="shared" si="429"/>
        <v/>
      </c>
      <c r="BM106" s="169" t="str">
        <f t="shared" si="429"/>
        <v/>
      </c>
      <c r="BN106" s="174" t="e">
        <f>$AS106*Assembly!Z$4+$AT106*Assembly!Z$5+$AU106*Assembly!Z$6+$AV106*Assembly!Z$7+$AW106*Assembly!Z$8+$AX106*Assembly!Z$9+$AY106*Assembly!Z$10+$AZ106*Assembly!Z$11+$BA106*Assembly!Z$12+$BB106*Assembly!Z$13+$BC106*Assembly!Z$14+$BD106*Assembly!Z$15+$BE106*Assembly!Z$16+$BF106*Assembly!Z$17+$BG106*Assembly!Z$18+$BH106*Assembly!Z$19+$BI106*Assembly!Z$20+$BJ106*Assembly!Z$21+$BK106*Assembly!Z$22+$BL106*Assembly!Z$23+$BM106*Assembly!Z$24</f>
        <v>#VALUE!</v>
      </c>
      <c r="BO106" s="133" t="e">
        <f t="shared" si="3"/>
        <v>#VALUE!</v>
      </c>
      <c r="BP106" s="390" t="e">
        <f t="shared" si="425"/>
        <v>#VALUE!</v>
      </c>
      <c r="BQ106" s="133" t="e">
        <f>$AS106*Assembly!AD$4+$AT106*Assembly!AD$5+$AU106*Assembly!AD$6+$AV106*Assembly!AD$7+$AW106*Assembly!AD$8+$AX106*Assembly!AD$9+$AY106*Assembly!AD$10+$AZ106*Assembly!AD$11+$BA106*Assembly!AD$12+$BB106*Assembly!AD$13+$BC106*Assembly!AD$14+$BD106*Assembly!AD$15+$BE106*Assembly!AD$16+$BF106*Assembly!AD$17+$BG106*Assembly!AD$18+$BH106*Assembly!AD$19+$BI106*Assembly!AD$20+$BJ106*Assembly!AD$21+$BK106*Assembly!AD$22+$BL106*Assembly!AD$23+$BM106*Assembly!AD$24</f>
        <v>#VALUE!</v>
      </c>
      <c r="BR106" s="177" t="e">
        <f t="shared" si="4"/>
        <v>#VALUE!</v>
      </c>
      <c r="BS106" s="178" t="e">
        <f t="shared" si="5"/>
        <v>#VALUE!</v>
      </c>
      <c r="BT106" s="179" t="e">
        <f t="shared" si="6"/>
        <v>#VALUE!</v>
      </c>
      <c r="BU106" s="178" t="e">
        <f t="shared" si="7"/>
        <v>#VALUE!</v>
      </c>
      <c r="BV106" s="133" t="e">
        <f>$AS106*Assembly!Y$4+$AT106*Assembly!Y$5+$AU106*Assembly!Y$6+$AV106*Assembly!Y$7+$AW106*Assembly!Y$8+$AX106*Assembly!Y$9+$AY106*Assembly!Y$10+$AZ106*Assembly!Y$11+$BA106*Assembly!Y$12+$BB106*Assembly!Y$13+$BC106*Assembly!Y$14+$BD106*Assembly!Y$15+$BE106*Assembly!Y$16+$BF106*Assembly!Y$17+$BG106*Assembly!Y$18+$BH106*Assembly!Y$19+$BI106*Assembly!Y$20+$BJ106*Assembly!Y$21+$BK106*Assembly!Y$22+$BL106*Assembly!Y$23+$BM106*Assembly!Y$24</f>
        <v>#VALUE!</v>
      </c>
      <c r="BW106" s="133" t="e">
        <f t="shared" si="8"/>
        <v>#VALUE!</v>
      </c>
      <c r="BX106" s="130" t="e">
        <f t="shared" si="9"/>
        <v>#VALUE!</v>
      </c>
      <c r="BY106" s="183" t="e">
        <f>$AS106*Assembly!AC$4+$AT106*Assembly!AC$5+$AU106*Assembly!AC$6+$AV106*Assembly!AC$7+$AW106*Assembly!AC$8+$AX106*Assembly!AC$9+$AY106*Assembly!AC$10+$AZ106*Assembly!AC$11+$BA106*Assembly!AC$12+$BB106*Assembly!AC$13+$BC106*Assembly!AC$14+$BD106*Assembly!AC$15+$BE106*Assembly!AC$16+$BF106*Assembly!AC$17+$BG106*Assembly!AC$18+$BH106*Assembly!AC$19+$BI106*Assembly!AC$20+$BJ106*Assembly!AC$21+$BK106*Assembly!AC$22+$BL106*Assembly!AC$23+$BM106*Assembly!AC$24</f>
        <v>#VALUE!</v>
      </c>
      <c r="BZ106" s="164" t="e">
        <f>$AS106*Assembly!M$4+$AT106*Assembly!M$5+$AU106*Assembly!M$6+$AV106*Assembly!M$7+$AW106*Assembly!M$8+$AX106*Assembly!M$9+$AY106*Assembly!M$10+$AZ106*Assembly!M$11+$BA106*Assembly!M$12+$BB106*Assembly!M$13+$BC106*Assembly!M$14+$BD106*Assembly!M$15+$BE106*Assembly!M$16+$BF106*Assembly!M$17+$BG106*Assembly!M$18+$BH106*Assembly!M$19+$BI106*Assembly!M$20+$BJ106*Assembly!M$21+$BK106*Assembly!M$22+$BL106*Assembly!M$23+$BM106*Assembly!M$24</f>
        <v>#VALUE!</v>
      </c>
      <c r="CA106" s="164" t="e">
        <f>$AS106*Assembly!N$4+$AT106*Assembly!N$5+$AU106*Assembly!N$6+$AV106*Assembly!N$7+$AW106*Assembly!N$8+$AX106*Assembly!N$9+$AY106*Assembly!N$10+$AZ106*Assembly!N$11+$BA106*Assembly!N$12+$BB106*Assembly!N$13+$BC106*Assembly!N$14+$BD106*Assembly!N$15+$BE106*Assembly!N$16+$BF106*Assembly!N$17+$BG106*Assembly!N$18+$BH106*Assembly!N$19+$BI106*Assembly!N$20+$BJ106*Assembly!N$21+$BK106*Assembly!N$22+$BL106*Assembly!N$23+$BM106*Assembly!N$24</f>
        <v>#VALUE!</v>
      </c>
      <c r="CB106" s="164" t="e">
        <f>$AS106*Assembly!O$4+$AT106*Assembly!O$5+$AU106*Assembly!O$6+$AV106*Assembly!O$7+$AW106*Assembly!O$8+$AX106*Assembly!O$9+$AY106*Assembly!O$10+$AZ106*Assembly!O$11+$BA106*Assembly!O$12+$BB106*Assembly!O$13+$BC106*Assembly!O$14+$BD106*Assembly!O$15+$BE106*Assembly!O$16+$BF106*Assembly!O$17+$BG106*Assembly!O$18+$BH106*Assembly!O$19+$BI106*Assembly!O$20+$BJ106*Assembly!O$21+$BK106*Assembly!O$22+$BL106*Assembly!O$23+$BM106*Assembly!O$24</f>
        <v>#VALUE!</v>
      </c>
      <c r="CC106" s="156" t="e">
        <f>$AS106*Assembly!P$4+$AT106*Assembly!P$5+$AU106*Assembly!P$6+$AV106*Assembly!P$7+$AW106*Assembly!P$8+$AX106*Assembly!P$9+$AY106*Assembly!P$10+$AZ106*Assembly!P$11+$BA106*Assembly!P$12+$BB106*Assembly!P$13+$BC106*Assembly!P$14+$BD106*Assembly!P$15+$BE106*Assembly!P$16+$BF106*Assembly!P$17+$BG106*Assembly!P$18+$BH106*Assembly!P$19+$BI106*Assembly!P$20+$BJ106*Assembly!P$21+$BK106*Assembly!P$22+$BL106*Assembly!P$23+$BM106*Assembly!P$24</f>
        <v>#VALUE!</v>
      </c>
      <c r="CD106" s="156" t="e">
        <f>$AS106*Assembly!Q$4+$AT106*Assembly!Q$5+$AU106*Assembly!Q$6+$AV106*Assembly!Q$7+$AW106*Assembly!Q$8+$AX106*Assembly!Q$9+$AY106*Assembly!Q$10+$AZ106*Assembly!Q$11+$BA106*Assembly!Q$12+$BB106*Assembly!Q$13+$BC106*Assembly!Q$14+$BD106*Assembly!Q$15+$BE106*Assembly!Q$16+$BF106*Assembly!Q$17+$BG106*Assembly!Q$18+$BH106*Assembly!Q$19+$BI106*Assembly!Q$20+$BJ106*Assembly!Q$21+$BK106*Assembly!Q$22+$BL106*Assembly!Q$23+$BM106*Assembly!Q$24</f>
        <v>#VALUE!</v>
      </c>
      <c r="CE106" s="164" t="e">
        <f>$AS106*Assembly!R$4+$AT106*Assembly!R$5+$AU106*Assembly!R$6+$AV106*Assembly!R$7+$AW106*Assembly!R$8+$AX106*Assembly!R$9+$AY106*Assembly!R$10+$AZ106*Assembly!R$11+$BA106*Assembly!R$12+$BB106*Assembly!R$13+$BC106*Assembly!R$14+$BD106*Assembly!R$15+$BE106*Assembly!R$16+$BF106*Assembly!R$17+$BG106*Assembly!R$18+$BH106*Assembly!R$19+$BI106*Assembly!R$20+$BJ106*Assembly!R$21+$BK106*Assembly!R$22+$BL106*Assembly!R$23+$BM106*Assembly!R$24</f>
        <v>#VALUE!</v>
      </c>
      <c r="CF106" s="156" t="e">
        <f>$AS106*Assembly!S$4+$AT106*Assembly!S$5+$AU106*Assembly!S$6+$AV106*Assembly!S$7+$AW106*Assembly!S$8+$AX106*Assembly!S$9+$AY106*Assembly!S$10+$AZ106*Assembly!S$11+$BA106*Assembly!S$12+$BB106*Assembly!S$13+$BC106*Assembly!S$14+$BD106*Assembly!S$15+$BE106*Assembly!S$16+$BF106*Assembly!S$17+$BG106*Assembly!S$18+$BH106*Assembly!S$19+$BI106*Assembly!S$20+$BJ106*Assembly!S$21+$BK106*Assembly!S$22+$BL106*Assembly!S$23+$BM106*Assembly!S$24</f>
        <v>#VALUE!</v>
      </c>
      <c r="CG106" s="156" t="e">
        <f>$AS106*Assembly!T$4+$AT106*Assembly!T$5+$AU106*Assembly!T$6+$AV106*Assembly!T$7+$AW106*Assembly!T$8+$AX106*Assembly!T$9+$AY106*Assembly!T$10+$AZ106*Assembly!T$11+$BA106*Assembly!T$12+$BB106*Assembly!T$13+$BC106*Assembly!T$14+$BD106*Assembly!T$15+$BE106*Assembly!T$16+$BF106*Assembly!T$17+$BG106*Assembly!T$18+$BH106*Assembly!T$19+$BI106*Assembly!T$20+$BJ106*Assembly!T$21+$BK106*Assembly!T$22+$BL106*Assembly!T$23+$BM106*Assembly!T$24</f>
        <v>#VALUE!</v>
      </c>
      <c r="CH106" s="156" t="e">
        <f>$AS106*Assembly!U$4+$AT106*Assembly!U$5+$AU106*Assembly!U$6+$AV106*Assembly!U$7+$AW106*Assembly!U$8+$AX106*Assembly!U$9+$AY106*Assembly!U$10+$AZ106*Assembly!U$11+$BA106*Assembly!U$12+$BB106*Assembly!U$13+$BC106*Assembly!U$14+$BD106*Assembly!U$15+$BE106*Assembly!U$16+$BF106*Assembly!U$17+$BG106*Assembly!U$18+$BH106*Assembly!U$19+$BI106*Assembly!U$20+$BJ106*Assembly!U$21+$BK106*Assembly!U$22+$BL106*Assembly!U$23+$BM106*Assembly!U$24</f>
        <v>#VALUE!</v>
      </c>
      <c r="CI106" s="164" t="e">
        <f>$AS106*Assembly!V$4+$AT106*Assembly!V$5+$AU106*Assembly!V$6+$AV106*Assembly!V$7+$AW106*Assembly!V$8+$AX106*Assembly!V$9+$AY106*Assembly!V$10+$AZ106*Assembly!V$11+$BA106*Assembly!V$12+$BB106*Assembly!V$13+$BC106*Assembly!V$14+$BD106*Assembly!V$15+$BE106*Assembly!V$16+$BF106*Assembly!V$17+$BG106*Assembly!V$18+$BH106*Assembly!V$19+$BI106*Assembly!V$20+$BJ106*Assembly!V$21+$BK106*Assembly!V$22+$BL106*Assembly!V$23+$BM106*Assembly!V$24</f>
        <v>#VALUE!</v>
      </c>
      <c r="CJ106" s="164" t="e">
        <f>BZ106*Refining!$F$3</f>
        <v>#VALUE!</v>
      </c>
      <c r="CK106" s="164" t="e">
        <f>CA106*Refining!$F$4</f>
        <v>#VALUE!</v>
      </c>
      <c r="CL106" s="164" t="e">
        <f>CB106*Refining!$F$5</f>
        <v>#VALUE!</v>
      </c>
      <c r="CM106" s="164" t="e">
        <f>CC106*Refining!$F$6</f>
        <v>#VALUE!</v>
      </c>
      <c r="CN106" s="164" t="e">
        <f>CD106*Refining!$F$7</f>
        <v>#VALUE!</v>
      </c>
      <c r="CO106" s="164" t="e">
        <f>CE106*Refining!$F$8</f>
        <v>#VALUE!</v>
      </c>
      <c r="CP106" s="164" t="e">
        <f>CF106*Refining!$F$9</f>
        <v>#VALUE!</v>
      </c>
      <c r="CQ106" s="164" t="e">
        <f>CG106*Refining!$F$10</f>
        <v>#VALUE!</v>
      </c>
      <c r="CR106" s="164" t="e">
        <f>CH106*Refining!$F$11</f>
        <v>#VALUE!</v>
      </c>
      <c r="CS106" s="164" t="e">
        <f>CI106*Refining!$F$12</f>
        <v>#VALUE!</v>
      </c>
      <c r="CT106" s="185" t="e">
        <f t="shared" ref="CT106:DM106" si="430">IF(BZ106 = 0, "", BZ106)</f>
        <v>#VALUE!</v>
      </c>
      <c r="CU106" s="186" t="e">
        <f t="shared" si="430"/>
        <v>#VALUE!</v>
      </c>
      <c r="CV106" s="186" t="e">
        <f t="shared" si="430"/>
        <v>#VALUE!</v>
      </c>
      <c r="CW106" s="186" t="e">
        <f t="shared" si="430"/>
        <v>#VALUE!</v>
      </c>
      <c r="CX106" s="186" t="e">
        <f t="shared" si="430"/>
        <v>#VALUE!</v>
      </c>
      <c r="CY106" s="186" t="e">
        <f t="shared" si="430"/>
        <v>#VALUE!</v>
      </c>
      <c r="CZ106" s="186" t="e">
        <f t="shared" si="430"/>
        <v>#VALUE!</v>
      </c>
      <c r="DA106" s="186" t="e">
        <f t="shared" si="430"/>
        <v>#VALUE!</v>
      </c>
      <c r="DB106" s="186" t="e">
        <f t="shared" si="430"/>
        <v>#VALUE!</v>
      </c>
      <c r="DC106" s="187" t="e">
        <f t="shared" si="430"/>
        <v>#VALUE!</v>
      </c>
      <c r="DD106" s="185" t="e">
        <f t="shared" si="430"/>
        <v>#VALUE!</v>
      </c>
      <c r="DE106" s="186" t="e">
        <f t="shared" si="430"/>
        <v>#VALUE!</v>
      </c>
      <c r="DF106" s="186" t="e">
        <f t="shared" si="430"/>
        <v>#VALUE!</v>
      </c>
      <c r="DG106" s="186" t="e">
        <f t="shared" si="430"/>
        <v>#VALUE!</v>
      </c>
      <c r="DH106" s="188" t="e">
        <f t="shared" si="430"/>
        <v>#VALUE!</v>
      </c>
      <c r="DI106" s="186" t="e">
        <f t="shared" si="430"/>
        <v>#VALUE!</v>
      </c>
      <c r="DJ106" s="186" t="e">
        <f t="shared" si="430"/>
        <v>#VALUE!</v>
      </c>
      <c r="DK106" s="186" t="e">
        <f t="shared" si="430"/>
        <v>#VALUE!</v>
      </c>
      <c r="DL106" s="186" t="e">
        <f t="shared" si="430"/>
        <v>#VALUE!</v>
      </c>
      <c r="DM106" s="187" t="e">
        <f t="shared" si="430"/>
        <v>#VALUE!</v>
      </c>
      <c r="DN106" s="185" t="e">
        <f t="shared" si="11"/>
        <v>#VALUE!</v>
      </c>
      <c r="DO106" s="189" t="e">
        <f t="shared" si="12"/>
        <v>#VALUE!</v>
      </c>
      <c r="DP106" s="120" t="e">
        <f t="shared" si="13"/>
        <v>#VALUE!</v>
      </c>
      <c r="DQ106" s="133" t="e">
        <f>CT106*'Ores &amp; Ingots'!$C$3+CU106*'Ores &amp; Ingots'!$C$4+CV106*'Ores &amp; Ingots'!$C$5+CW106*'Ores &amp; Ingots'!$C$6+CX106*'Ores &amp; Ingots'!$C$7+CY106*'Ores &amp; Ingots'!$C$8+CZ106*'Ores &amp; Ingots'!$C$9+DA106*'Ores &amp; Ingots'!$C$10+DB106*'Ores &amp; Ingots'!$C$11+DC106*'Ores &amp; Ingots'!$C$12</f>
        <v>#VALUE!</v>
      </c>
      <c r="DR106" s="133" t="e">
        <f>DD106*'Ores &amp; Ingots'!$B$3+DE106*'Ores &amp; Ingots'!$B$4+DF106*'Ores &amp; Ingots'!$B$5+DG106*'Ores &amp; Ingots'!$B$6+DH106*'Ores &amp; Ingots'!$B$7+DI106*'Ores &amp; Ingots'!$B$8+DJ106*'Ores &amp; Ingots'!$B$9+DK106*'Ores &amp; Ingots'!$B$10+DL106*'Ores &amp; Ingots'!$B$11+DM106*'Ores &amp; Ingots'!$B$12</f>
        <v>#VALUE!</v>
      </c>
      <c r="DS106" s="189" t="e">
        <f>CT106*Refining!$G$3+CU106*Refining!$G$4+CV106*Refining!$G$5+CW106*Refining!$G$6+CX106*Refining!$G$7+CY106*Refining!$G$8+CZ106*Refining!$G$9+DA106*Refining!$G$10+DB106*Refining!$G$11+DC106*Refining!$G$12</f>
        <v>#VALUE!</v>
      </c>
      <c r="DT106" s="189" t="e">
        <f t="shared" si="14"/>
        <v>#VALUE!</v>
      </c>
      <c r="DU106" s="192" t="e">
        <f t="shared" si="15"/>
        <v>#VALUE!</v>
      </c>
      <c r="DV106" s="185" t="e">
        <f t="shared" si="16"/>
        <v>#VALUE!</v>
      </c>
      <c r="DW106" s="194" t="e">
        <f t="shared" ref="DW106:DX106" si="431">DV106/60</f>
        <v>#VALUE!</v>
      </c>
      <c r="DX106" s="194" t="e">
        <f t="shared" si="431"/>
        <v>#VALUE!</v>
      </c>
      <c r="DY106" s="185" t="e">
        <f t="shared" si="18"/>
        <v>#VALUE!</v>
      </c>
      <c r="DZ106" s="194" t="e">
        <f t="shared" ref="DZ106:EA106" si="432">DY106/1000</f>
        <v>#VALUE!</v>
      </c>
      <c r="EA106" s="196" t="e">
        <f t="shared" si="432"/>
        <v>#VALUE!</v>
      </c>
      <c r="EB106" s="130" t="e">
        <f t="shared" si="20"/>
        <v>#VALUE!</v>
      </c>
      <c r="EC106" s="132" t="e">
        <f t="shared" si="21"/>
        <v>#VALUE!</v>
      </c>
      <c r="ED106" s="133" t="s">
        <v>28</v>
      </c>
    </row>
    <row r="107" spans="1:134" ht="12.75" x14ac:dyDescent="0.2">
      <c r="A107" s="864"/>
      <c r="B107" s="135" t="s">
        <v>330</v>
      </c>
      <c r="C107" s="137" t="s">
        <v>156</v>
      </c>
      <c r="D107" s="137">
        <v>3</v>
      </c>
      <c r="E107" s="137">
        <v>3</v>
      </c>
      <c r="F107" s="137">
        <v>3</v>
      </c>
      <c r="G107" s="139">
        <f t="shared" si="0"/>
        <v>421.875</v>
      </c>
      <c r="H107" s="140">
        <v>45</v>
      </c>
      <c r="I107" s="140">
        <v>45</v>
      </c>
      <c r="J107" s="140">
        <f>H107/Main!$D$9</f>
        <v>9</v>
      </c>
      <c r="K107" s="140">
        <f>I107/Main!$D$10</f>
        <v>22.5</v>
      </c>
      <c r="L107" s="140">
        <f t="shared" si="1"/>
        <v>2.5</v>
      </c>
      <c r="M107" s="140">
        <v>1</v>
      </c>
      <c r="N107" s="145">
        <v>1</v>
      </c>
      <c r="O107" s="145">
        <v>1000</v>
      </c>
      <c r="P107" s="145">
        <v>4000</v>
      </c>
      <c r="Q107" s="145">
        <f>P107*Main!$D$6</f>
        <v>40000</v>
      </c>
      <c r="R107" s="145">
        <v>2500000</v>
      </c>
      <c r="S107" s="143"/>
      <c r="T107" s="146"/>
      <c r="U107" s="198"/>
      <c r="V107" s="143"/>
      <c r="W107" s="362" t="s">
        <v>12</v>
      </c>
      <c r="X107" s="133">
        <v>280</v>
      </c>
      <c r="Y107" s="133">
        <v>0</v>
      </c>
      <c r="Z107" s="133">
        <v>60</v>
      </c>
      <c r="AA107" s="133">
        <v>80</v>
      </c>
      <c r="AB107" s="133">
        <v>40</v>
      </c>
      <c r="AC107" s="133">
        <v>0</v>
      </c>
      <c r="AD107" s="133">
        <v>0</v>
      </c>
      <c r="AE107" s="167">
        <v>8</v>
      </c>
      <c r="AF107" s="133">
        <v>0</v>
      </c>
      <c r="AG107" s="133">
        <v>0</v>
      </c>
      <c r="AH107" s="133">
        <v>0</v>
      </c>
      <c r="AI107" s="133">
        <v>0</v>
      </c>
      <c r="AJ107" s="133">
        <v>0</v>
      </c>
      <c r="AK107" s="133">
        <v>0</v>
      </c>
      <c r="AL107" s="133">
        <v>0</v>
      </c>
      <c r="AM107" s="133">
        <v>0</v>
      </c>
      <c r="AN107" s="133">
        <v>0</v>
      </c>
      <c r="AO107" s="133">
        <v>0</v>
      </c>
      <c r="AP107" s="133">
        <v>0</v>
      </c>
      <c r="AQ107" s="133">
        <v>0</v>
      </c>
      <c r="AR107" s="133">
        <v>0</v>
      </c>
      <c r="AS107" s="174">
        <f t="shared" ref="AS107:BM107" si="433">IF(X107 = 0, "", X107)</f>
        <v>280</v>
      </c>
      <c r="AT107" s="137" t="str">
        <f t="shared" si="433"/>
        <v/>
      </c>
      <c r="AU107" s="133">
        <f t="shared" si="433"/>
        <v>60</v>
      </c>
      <c r="AV107" s="133">
        <f t="shared" si="433"/>
        <v>80</v>
      </c>
      <c r="AW107" s="133">
        <f t="shared" si="433"/>
        <v>40</v>
      </c>
      <c r="AX107" s="137" t="str">
        <f t="shared" si="433"/>
        <v/>
      </c>
      <c r="AY107" s="137" t="str">
        <f t="shared" si="433"/>
        <v/>
      </c>
      <c r="AZ107" s="167">
        <f t="shared" si="433"/>
        <v>8</v>
      </c>
      <c r="BA107" s="137" t="str">
        <f t="shared" si="433"/>
        <v/>
      </c>
      <c r="BB107" s="137" t="str">
        <f t="shared" si="433"/>
        <v/>
      </c>
      <c r="BC107" s="137" t="str">
        <f t="shared" si="433"/>
        <v/>
      </c>
      <c r="BD107" s="137" t="str">
        <f t="shared" si="433"/>
        <v/>
      </c>
      <c r="BE107" s="137" t="str">
        <f t="shared" si="433"/>
        <v/>
      </c>
      <c r="BF107" s="137" t="str">
        <f t="shared" si="433"/>
        <v/>
      </c>
      <c r="BG107" s="137" t="str">
        <f t="shared" si="433"/>
        <v/>
      </c>
      <c r="BH107" s="137" t="str">
        <f t="shared" si="433"/>
        <v/>
      </c>
      <c r="BI107" s="137" t="str">
        <f t="shared" si="433"/>
        <v/>
      </c>
      <c r="BJ107" s="137" t="str">
        <f t="shared" si="433"/>
        <v/>
      </c>
      <c r="BK107" s="137" t="str">
        <f t="shared" si="433"/>
        <v/>
      </c>
      <c r="BL107" s="137" t="str">
        <f t="shared" si="433"/>
        <v/>
      </c>
      <c r="BM107" s="169" t="str">
        <f t="shared" si="433"/>
        <v/>
      </c>
      <c r="BN107" s="174" t="e">
        <f>$AS107*Assembly!Z$4+$AT107*Assembly!Z$5+$AU107*Assembly!Z$6+$AV107*Assembly!Z$7+$AW107*Assembly!Z$8+$AX107*Assembly!Z$9+$AY107*Assembly!Z$10+$AZ107*Assembly!Z$11+$BA107*Assembly!Z$12+$BB107*Assembly!Z$13+$BC107*Assembly!Z$14+$BD107*Assembly!Z$15+$BE107*Assembly!Z$16+$BF107*Assembly!Z$17+$BG107*Assembly!Z$18+$BH107*Assembly!Z$19+$BI107*Assembly!Z$20+$BJ107*Assembly!Z$21+$BK107*Assembly!Z$22+$BL107*Assembly!Z$23+$BM107*Assembly!Z$24</f>
        <v>#VALUE!</v>
      </c>
      <c r="BO107" s="133" t="e">
        <f t="shared" si="3"/>
        <v>#VALUE!</v>
      </c>
      <c r="BP107" s="390" t="e">
        <f t="shared" si="425"/>
        <v>#VALUE!</v>
      </c>
      <c r="BQ107" s="133" t="e">
        <f>$AS107*Assembly!AD$4+$AT107*Assembly!AD$5+$AU107*Assembly!AD$6+$AV107*Assembly!AD$7+$AW107*Assembly!AD$8+$AX107*Assembly!AD$9+$AY107*Assembly!AD$10+$AZ107*Assembly!AD$11+$BA107*Assembly!AD$12+$BB107*Assembly!AD$13+$BC107*Assembly!AD$14+$BD107*Assembly!AD$15+$BE107*Assembly!AD$16+$BF107*Assembly!AD$17+$BG107*Assembly!AD$18+$BH107*Assembly!AD$19+$BI107*Assembly!AD$20+$BJ107*Assembly!AD$21+$BK107*Assembly!AD$22+$BL107*Assembly!AD$23+$BM107*Assembly!AD$24</f>
        <v>#VALUE!</v>
      </c>
      <c r="BR107" s="177" t="e">
        <f t="shared" si="4"/>
        <v>#VALUE!</v>
      </c>
      <c r="BS107" s="178" t="e">
        <f t="shared" si="5"/>
        <v>#VALUE!</v>
      </c>
      <c r="BT107" s="179" t="e">
        <f t="shared" si="6"/>
        <v>#VALUE!</v>
      </c>
      <c r="BU107" s="178" t="e">
        <f t="shared" si="7"/>
        <v>#VALUE!</v>
      </c>
      <c r="BV107" s="133" t="e">
        <f>$AS107*Assembly!Y$4+$AT107*Assembly!Y$5+$AU107*Assembly!Y$6+$AV107*Assembly!Y$7+$AW107*Assembly!Y$8+$AX107*Assembly!Y$9+$AY107*Assembly!Y$10+$AZ107*Assembly!Y$11+$BA107*Assembly!Y$12+$BB107*Assembly!Y$13+$BC107*Assembly!Y$14+$BD107*Assembly!Y$15+$BE107*Assembly!Y$16+$BF107*Assembly!Y$17+$BG107*Assembly!Y$18+$BH107*Assembly!Y$19+$BI107*Assembly!Y$20+$BJ107*Assembly!Y$21+$BK107*Assembly!Y$22+$BL107*Assembly!Y$23+$BM107*Assembly!Y$24</f>
        <v>#VALUE!</v>
      </c>
      <c r="BW107" s="133" t="e">
        <f t="shared" si="8"/>
        <v>#VALUE!</v>
      </c>
      <c r="BX107" s="130" t="e">
        <f t="shared" si="9"/>
        <v>#VALUE!</v>
      </c>
      <c r="BY107" s="183" t="e">
        <f>$AS107*Assembly!AC$4+$AT107*Assembly!AC$5+$AU107*Assembly!AC$6+$AV107*Assembly!AC$7+$AW107*Assembly!AC$8+$AX107*Assembly!AC$9+$AY107*Assembly!AC$10+$AZ107*Assembly!AC$11+$BA107*Assembly!AC$12+$BB107*Assembly!AC$13+$BC107*Assembly!AC$14+$BD107*Assembly!AC$15+$BE107*Assembly!AC$16+$BF107*Assembly!AC$17+$BG107*Assembly!AC$18+$BH107*Assembly!AC$19+$BI107*Assembly!AC$20+$BJ107*Assembly!AC$21+$BK107*Assembly!AC$22+$BL107*Assembly!AC$23+$BM107*Assembly!AC$24</f>
        <v>#VALUE!</v>
      </c>
      <c r="BZ107" s="145" t="e">
        <f>$AS107*Assembly!M$4+$AT107*Assembly!M$5+$AU107*Assembly!M$6+$AV107*Assembly!M$7+$AW107*Assembly!M$8+$AX107*Assembly!M$9+$AY107*Assembly!M$10+$AZ107*Assembly!M$11+$BA107*Assembly!M$12+$BB107*Assembly!M$13+$BC107*Assembly!M$14+$BD107*Assembly!M$15+$BE107*Assembly!M$16+$BF107*Assembly!M$17+$BG107*Assembly!M$18+$BH107*Assembly!M$19+$BI107*Assembly!M$20+$BJ107*Assembly!M$21+$BK107*Assembly!M$22+$BL107*Assembly!M$23+$BM107*Assembly!M$24</f>
        <v>#VALUE!</v>
      </c>
      <c r="CA107" s="145" t="e">
        <f>$AS107*Assembly!N$4+$AT107*Assembly!N$5+$AU107*Assembly!N$6+$AV107*Assembly!N$7+$AW107*Assembly!N$8+$AX107*Assembly!N$9+$AY107*Assembly!N$10+$AZ107*Assembly!N$11+$BA107*Assembly!N$12+$BB107*Assembly!N$13+$BC107*Assembly!N$14+$BD107*Assembly!N$15+$BE107*Assembly!N$16+$BF107*Assembly!N$17+$BG107*Assembly!N$18+$BH107*Assembly!N$19+$BI107*Assembly!N$20+$BJ107*Assembly!N$21+$BK107*Assembly!N$22+$BL107*Assembly!N$23+$BM107*Assembly!N$24</f>
        <v>#VALUE!</v>
      </c>
      <c r="CB107" s="145" t="e">
        <f>$AS107*Assembly!O$4+$AT107*Assembly!O$5+$AU107*Assembly!O$6+$AV107*Assembly!O$7+$AW107*Assembly!O$8+$AX107*Assembly!O$9+$AY107*Assembly!O$10+$AZ107*Assembly!O$11+$BA107*Assembly!O$12+$BB107*Assembly!O$13+$BC107*Assembly!O$14+$BD107*Assembly!O$15+$BE107*Assembly!O$16+$BF107*Assembly!O$17+$BG107*Assembly!O$18+$BH107*Assembly!O$19+$BI107*Assembly!O$20+$BJ107*Assembly!O$21+$BK107*Assembly!O$22+$BL107*Assembly!O$23+$BM107*Assembly!O$24</f>
        <v>#VALUE!</v>
      </c>
      <c r="CC107" s="140" t="e">
        <f>$AS107*Assembly!P$4+$AT107*Assembly!P$5+$AU107*Assembly!P$6+$AV107*Assembly!P$7+$AW107*Assembly!P$8+$AX107*Assembly!P$9+$AY107*Assembly!P$10+$AZ107*Assembly!P$11+$BA107*Assembly!P$12+$BB107*Assembly!P$13+$BC107*Assembly!P$14+$BD107*Assembly!P$15+$BE107*Assembly!P$16+$BF107*Assembly!P$17+$BG107*Assembly!P$18+$BH107*Assembly!P$19+$BI107*Assembly!P$20+$BJ107*Assembly!P$21+$BK107*Assembly!P$22+$BL107*Assembly!P$23+$BM107*Assembly!P$24</f>
        <v>#VALUE!</v>
      </c>
      <c r="CD107" s="140" t="e">
        <f>$AS107*Assembly!Q$4+$AT107*Assembly!Q$5+$AU107*Assembly!Q$6+$AV107*Assembly!Q$7+$AW107*Assembly!Q$8+$AX107*Assembly!Q$9+$AY107*Assembly!Q$10+$AZ107*Assembly!Q$11+$BA107*Assembly!Q$12+$BB107*Assembly!Q$13+$BC107*Assembly!Q$14+$BD107*Assembly!Q$15+$BE107*Assembly!Q$16+$BF107*Assembly!Q$17+$BG107*Assembly!Q$18+$BH107*Assembly!Q$19+$BI107*Assembly!Q$20+$BJ107*Assembly!Q$21+$BK107*Assembly!Q$22+$BL107*Assembly!Q$23+$BM107*Assembly!Q$24</f>
        <v>#VALUE!</v>
      </c>
      <c r="CE107" s="145" t="e">
        <f>$AS107*Assembly!R$4+$AT107*Assembly!R$5+$AU107*Assembly!R$6+$AV107*Assembly!R$7+$AW107*Assembly!R$8+$AX107*Assembly!R$9+$AY107*Assembly!R$10+$AZ107*Assembly!R$11+$BA107*Assembly!R$12+$BB107*Assembly!R$13+$BC107*Assembly!R$14+$BD107*Assembly!R$15+$BE107*Assembly!R$16+$BF107*Assembly!R$17+$BG107*Assembly!R$18+$BH107*Assembly!R$19+$BI107*Assembly!R$20+$BJ107*Assembly!R$21+$BK107*Assembly!R$22+$BL107*Assembly!R$23+$BM107*Assembly!R$24</f>
        <v>#VALUE!</v>
      </c>
      <c r="CF107" s="140" t="e">
        <f>$AS107*Assembly!S$4+$AT107*Assembly!S$5+$AU107*Assembly!S$6+$AV107*Assembly!S$7+$AW107*Assembly!S$8+$AX107*Assembly!S$9+$AY107*Assembly!S$10+$AZ107*Assembly!S$11+$BA107*Assembly!S$12+$BB107*Assembly!S$13+$BC107*Assembly!S$14+$BD107*Assembly!S$15+$BE107*Assembly!S$16+$BF107*Assembly!S$17+$BG107*Assembly!S$18+$BH107*Assembly!S$19+$BI107*Assembly!S$20+$BJ107*Assembly!S$21+$BK107*Assembly!S$22+$BL107*Assembly!S$23+$BM107*Assembly!S$24</f>
        <v>#VALUE!</v>
      </c>
      <c r="CG107" s="140" t="e">
        <f>$AS107*Assembly!T$4+$AT107*Assembly!T$5+$AU107*Assembly!T$6+$AV107*Assembly!T$7+$AW107*Assembly!T$8+$AX107*Assembly!T$9+$AY107*Assembly!T$10+$AZ107*Assembly!T$11+$BA107*Assembly!T$12+$BB107*Assembly!T$13+$BC107*Assembly!T$14+$BD107*Assembly!T$15+$BE107*Assembly!T$16+$BF107*Assembly!T$17+$BG107*Assembly!T$18+$BH107*Assembly!T$19+$BI107*Assembly!T$20+$BJ107*Assembly!T$21+$BK107*Assembly!T$22+$BL107*Assembly!T$23+$BM107*Assembly!T$24</f>
        <v>#VALUE!</v>
      </c>
      <c r="CH107" s="140" t="e">
        <f>$AS107*Assembly!U$4+$AT107*Assembly!U$5+$AU107*Assembly!U$6+$AV107*Assembly!U$7+$AW107*Assembly!U$8+$AX107*Assembly!U$9+$AY107*Assembly!U$10+$AZ107*Assembly!U$11+$BA107*Assembly!U$12+$BB107*Assembly!U$13+$BC107*Assembly!U$14+$BD107*Assembly!U$15+$BE107*Assembly!U$16+$BF107*Assembly!U$17+$BG107*Assembly!U$18+$BH107*Assembly!U$19+$BI107*Assembly!U$20+$BJ107*Assembly!U$21+$BK107*Assembly!U$22+$BL107*Assembly!U$23+$BM107*Assembly!U$24</f>
        <v>#VALUE!</v>
      </c>
      <c r="CI107" s="145" t="e">
        <f>$AS107*Assembly!V$4+$AT107*Assembly!V$5+$AU107*Assembly!V$6+$AV107*Assembly!V$7+$AW107*Assembly!V$8+$AX107*Assembly!V$9+$AY107*Assembly!V$10+$AZ107*Assembly!V$11+$BA107*Assembly!V$12+$BB107*Assembly!V$13+$BC107*Assembly!V$14+$BD107*Assembly!V$15+$BE107*Assembly!V$16+$BF107*Assembly!V$17+$BG107*Assembly!V$18+$BH107*Assembly!V$19+$BI107*Assembly!V$20+$BJ107*Assembly!V$21+$BK107*Assembly!V$22+$BL107*Assembly!V$23+$BM107*Assembly!V$24</f>
        <v>#VALUE!</v>
      </c>
      <c r="CJ107" s="145" t="e">
        <f>BZ107*Refining!$F$3</f>
        <v>#VALUE!</v>
      </c>
      <c r="CK107" s="145" t="e">
        <f>CA107*Refining!$F$4</f>
        <v>#VALUE!</v>
      </c>
      <c r="CL107" s="145" t="e">
        <f>CB107*Refining!$F$5</f>
        <v>#VALUE!</v>
      </c>
      <c r="CM107" s="145" t="e">
        <f>CC107*Refining!$F$6</f>
        <v>#VALUE!</v>
      </c>
      <c r="CN107" s="145" t="e">
        <f>CD107*Refining!$F$7</f>
        <v>#VALUE!</v>
      </c>
      <c r="CO107" s="145" t="e">
        <f>CE107*Refining!$F$8</f>
        <v>#VALUE!</v>
      </c>
      <c r="CP107" s="145" t="e">
        <f>CF107*Refining!$F$9</f>
        <v>#VALUE!</v>
      </c>
      <c r="CQ107" s="145" t="e">
        <f>CG107*Refining!$F$10</f>
        <v>#VALUE!</v>
      </c>
      <c r="CR107" s="145" t="e">
        <f>CH107*Refining!$F$11</f>
        <v>#VALUE!</v>
      </c>
      <c r="CS107" s="145" t="e">
        <f>CI107*Refining!$F$12</f>
        <v>#VALUE!</v>
      </c>
      <c r="CT107" s="185" t="e">
        <f t="shared" ref="CT107:DM107" si="434">IF(BZ107 = 0, "", BZ107)</f>
        <v>#VALUE!</v>
      </c>
      <c r="CU107" s="186" t="e">
        <f t="shared" si="434"/>
        <v>#VALUE!</v>
      </c>
      <c r="CV107" s="186" t="e">
        <f t="shared" si="434"/>
        <v>#VALUE!</v>
      </c>
      <c r="CW107" s="186" t="e">
        <f t="shared" si="434"/>
        <v>#VALUE!</v>
      </c>
      <c r="CX107" s="186" t="e">
        <f t="shared" si="434"/>
        <v>#VALUE!</v>
      </c>
      <c r="CY107" s="186" t="e">
        <f t="shared" si="434"/>
        <v>#VALUE!</v>
      </c>
      <c r="CZ107" s="186" t="e">
        <f t="shared" si="434"/>
        <v>#VALUE!</v>
      </c>
      <c r="DA107" s="186" t="e">
        <f t="shared" si="434"/>
        <v>#VALUE!</v>
      </c>
      <c r="DB107" s="186" t="e">
        <f t="shared" si="434"/>
        <v>#VALUE!</v>
      </c>
      <c r="DC107" s="187" t="e">
        <f t="shared" si="434"/>
        <v>#VALUE!</v>
      </c>
      <c r="DD107" s="185" t="e">
        <f t="shared" si="434"/>
        <v>#VALUE!</v>
      </c>
      <c r="DE107" s="186" t="e">
        <f t="shared" si="434"/>
        <v>#VALUE!</v>
      </c>
      <c r="DF107" s="186" t="e">
        <f t="shared" si="434"/>
        <v>#VALUE!</v>
      </c>
      <c r="DG107" s="186" t="e">
        <f t="shared" si="434"/>
        <v>#VALUE!</v>
      </c>
      <c r="DH107" s="188" t="e">
        <f t="shared" si="434"/>
        <v>#VALUE!</v>
      </c>
      <c r="DI107" s="186" t="e">
        <f t="shared" si="434"/>
        <v>#VALUE!</v>
      </c>
      <c r="DJ107" s="186" t="e">
        <f t="shared" si="434"/>
        <v>#VALUE!</v>
      </c>
      <c r="DK107" s="186" t="e">
        <f t="shared" si="434"/>
        <v>#VALUE!</v>
      </c>
      <c r="DL107" s="186" t="e">
        <f t="shared" si="434"/>
        <v>#VALUE!</v>
      </c>
      <c r="DM107" s="187" t="e">
        <f t="shared" si="434"/>
        <v>#VALUE!</v>
      </c>
      <c r="DN107" s="185" t="e">
        <f t="shared" si="11"/>
        <v>#VALUE!</v>
      </c>
      <c r="DO107" s="189" t="e">
        <f t="shared" si="12"/>
        <v>#VALUE!</v>
      </c>
      <c r="DP107" s="120" t="e">
        <f t="shared" si="13"/>
        <v>#VALUE!</v>
      </c>
      <c r="DQ107" s="133" t="e">
        <f>CT107*'Ores &amp; Ingots'!$C$3+CU107*'Ores &amp; Ingots'!$C$4+CV107*'Ores &amp; Ingots'!$C$5+CW107*'Ores &amp; Ingots'!$C$6+CX107*'Ores &amp; Ingots'!$C$7+CY107*'Ores &amp; Ingots'!$C$8+CZ107*'Ores &amp; Ingots'!$C$9+DA107*'Ores &amp; Ingots'!$C$10+DB107*'Ores &amp; Ingots'!$C$11+DC107*'Ores &amp; Ingots'!$C$12</f>
        <v>#VALUE!</v>
      </c>
      <c r="DR107" s="133" t="e">
        <f>DD107*'Ores &amp; Ingots'!$B$3+DE107*'Ores &amp; Ingots'!$B$4+DF107*'Ores &amp; Ingots'!$B$5+DG107*'Ores &amp; Ingots'!$B$6+DH107*'Ores &amp; Ingots'!$B$7+DI107*'Ores &amp; Ingots'!$B$8+DJ107*'Ores &amp; Ingots'!$B$9+DK107*'Ores &amp; Ingots'!$B$10+DL107*'Ores &amp; Ingots'!$B$11+DM107*'Ores &amp; Ingots'!$B$12</f>
        <v>#VALUE!</v>
      </c>
      <c r="DS107" s="189" t="e">
        <f>CT107*Refining!$G$3+CU107*Refining!$G$4+CV107*Refining!$G$5+CW107*Refining!$G$6+CX107*Refining!$G$7+CY107*Refining!$G$8+CZ107*Refining!$G$9+DA107*Refining!$G$10+DB107*Refining!$G$11+DC107*Refining!$G$12</f>
        <v>#VALUE!</v>
      </c>
      <c r="DT107" s="189" t="e">
        <f t="shared" si="14"/>
        <v>#VALUE!</v>
      </c>
      <c r="DU107" s="192" t="e">
        <f t="shared" si="15"/>
        <v>#VALUE!</v>
      </c>
      <c r="DV107" s="185" t="e">
        <f t="shared" si="16"/>
        <v>#VALUE!</v>
      </c>
      <c r="DW107" s="194" t="e">
        <f t="shared" ref="DW107:DX107" si="435">DV107/60</f>
        <v>#VALUE!</v>
      </c>
      <c r="DX107" s="194" t="e">
        <f t="shared" si="435"/>
        <v>#VALUE!</v>
      </c>
      <c r="DY107" s="185" t="e">
        <f t="shared" si="18"/>
        <v>#VALUE!</v>
      </c>
      <c r="DZ107" s="194" t="e">
        <f t="shared" ref="DZ107:EA107" si="436">DY107/1000</f>
        <v>#VALUE!</v>
      </c>
      <c r="EA107" s="196" t="e">
        <f t="shared" si="436"/>
        <v>#VALUE!</v>
      </c>
      <c r="EB107" s="130" t="e">
        <f t="shared" si="20"/>
        <v>#VALUE!</v>
      </c>
      <c r="EC107" s="132" t="e">
        <f t="shared" si="21"/>
        <v>#VALUE!</v>
      </c>
      <c r="ED107" s="133"/>
    </row>
    <row r="108" spans="1:134" ht="12.75" x14ac:dyDescent="0.2">
      <c r="A108" s="864"/>
      <c r="B108" s="135" t="s">
        <v>330</v>
      </c>
      <c r="C108" s="137" t="s">
        <v>155</v>
      </c>
      <c r="D108" s="137">
        <v>5</v>
      </c>
      <c r="E108" s="137">
        <v>5</v>
      </c>
      <c r="F108" s="137">
        <v>5</v>
      </c>
      <c r="G108" s="154">
        <f t="shared" si="0"/>
        <v>15.625</v>
      </c>
      <c r="H108" s="156">
        <v>45</v>
      </c>
      <c r="I108" s="156">
        <v>45</v>
      </c>
      <c r="J108" s="156">
        <f>H108/Main!$D$9</f>
        <v>9</v>
      </c>
      <c r="K108" s="156">
        <f>I108/Main!$D$10</f>
        <v>22.5</v>
      </c>
      <c r="L108" s="156">
        <f t="shared" si="1"/>
        <v>2.5</v>
      </c>
      <c r="M108" s="156">
        <v>1</v>
      </c>
      <c r="N108" s="164">
        <v>1</v>
      </c>
      <c r="O108" s="164">
        <v>1000</v>
      </c>
      <c r="P108" s="164">
        <v>4000</v>
      </c>
      <c r="Q108" s="164">
        <f>P108*Main!$D$6</f>
        <v>40000</v>
      </c>
      <c r="R108" s="168">
        <v>80000</v>
      </c>
      <c r="S108" s="159"/>
      <c r="T108" s="166"/>
      <c r="U108" s="170"/>
      <c r="V108" s="159"/>
      <c r="W108" s="364"/>
      <c r="X108" s="133">
        <v>80</v>
      </c>
      <c r="Y108" s="133">
        <v>0</v>
      </c>
      <c r="Z108" s="133">
        <v>60</v>
      </c>
      <c r="AA108" s="133">
        <v>40</v>
      </c>
      <c r="AB108" s="133">
        <v>40</v>
      </c>
      <c r="AC108" s="133">
        <v>0</v>
      </c>
      <c r="AD108" s="133">
        <v>0</v>
      </c>
      <c r="AE108" s="167">
        <v>8</v>
      </c>
      <c r="AF108" s="133">
        <v>0</v>
      </c>
      <c r="AG108" s="133">
        <v>0</v>
      </c>
      <c r="AH108" s="133">
        <v>0</v>
      </c>
      <c r="AI108" s="133">
        <v>0</v>
      </c>
      <c r="AJ108" s="133">
        <v>0</v>
      </c>
      <c r="AK108" s="133">
        <v>0</v>
      </c>
      <c r="AL108" s="133">
        <v>0</v>
      </c>
      <c r="AM108" s="133">
        <v>0</v>
      </c>
      <c r="AN108" s="133">
        <v>0</v>
      </c>
      <c r="AO108" s="133">
        <v>0</v>
      </c>
      <c r="AP108" s="133">
        <v>0</v>
      </c>
      <c r="AQ108" s="133">
        <v>0</v>
      </c>
      <c r="AR108" s="133">
        <v>0</v>
      </c>
      <c r="AS108" s="174">
        <f t="shared" ref="AS108:BM108" si="437">IF(X108 = 0, "", X108)</f>
        <v>80</v>
      </c>
      <c r="AT108" s="137" t="str">
        <f t="shared" si="437"/>
        <v/>
      </c>
      <c r="AU108" s="133">
        <f t="shared" si="437"/>
        <v>60</v>
      </c>
      <c r="AV108" s="133">
        <f t="shared" si="437"/>
        <v>40</v>
      </c>
      <c r="AW108" s="133">
        <f t="shared" si="437"/>
        <v>40</v>
      </c>
      <c r="AX108" s="137" t="str">
        <f t="shared" si="437"/>
        <v/>
      </c>
      <c r="AY108" s="137" t="str">
        <f t="shared" si="437"/>
        <v/>
      </c>
      <c r="AZ108" s="167">
        <f t="shared" si="437"/>
        <v>8</v>
      </c>
      <c r="BA108" s="137" t="str">
        <f t="shared" si="437"/>
        <v/>
      </c>
      <c r="BB108" s="137" t="str">
        <f t="shared" si="437"/>
        <v/>
      </c>
      <c r="BC108" s="137" t="str">
        <f t="shared" si="437"/>
        <v/>
      </c>
      <c r="BD108" s="137" t="str">
        <f t="shared" si="437"/>
        <v/>
      </c>
      <c r="BE108" s="137" t="str">
        <f t="shared" si="437"/>
        <v/>
      </c>
      <c r="BF108" s="137" t="str">
        <f t="shared" si="437"/>
        <v/>
      </c>
      <c r="BG108" s="137" t="str">
        <f t="shared" si="437"/>
        <v/>
      </c>
      <c r="BH108" s="137" t="str">
        <f t="shared" si="437"/>
        <v/>
      </c>
      <c r="BI108" s="137" t="str">
        <f t="shared" si="437"/>
        <v/>
      </c>
      <c r="BJ108" s="137" t="str">
        <f t="shared" si="437"/>
        <v/>
      </c>
      <c r="BK108" s="137" t="str">
        <f t="shared" si="437"/>
        <v/>
      </c>
      <c r="BL108" s="137" t="str">
        <f t="shared" si="437"/>
        <v/>
      </c>
      <c r="BM108" s="169" t="str">
        <f t="shared" si="437"/>
        <v/>
      </c>
      <c r="BN108" s="174" t="e">
        <f>$AS108*Assembly!Z$4+$AT108*Assembly!Z$5+$AU108*Assembly!Z$6+$AV108*Assembly!Z$7+$AW108*Assembly!Z$8+$AX108*Assembly!Z$9+$AY108*Assembly!Z$10+$AZ108*Assembly!Z$11+$BA108*Assembly!Z$12+$BB108*Assembly!Z$13+$BC108*Assembly!Z$14+$BD108*Assembly!Z$15+$BE108*Assembly!Z$16+$BF108*Assembly!Z$17+$BG108*Assembly!Z$18+$BH108*Assembly!Z$19+$BI108*Assembly!Z$20+$BJ108*Assembly!Z$21+$BK108*Assembly!Z$22+$BL108*Assembly!Z$23+$BM108*Assembly!Z$24</f>
        <v>#VALUE!</v>
      </c>
      <c r="BO108" s="133" t="e">
        <f t="shared" si="3"/>
        <v>#VALUE!</v>
      </c>
      <c r="BP108" s="390" t="e">
        <f t="shared" si="425"/>
        <v>#VALUE!</v>
      </c>
      <c r="BQ108" s="133" t="e">
        <f>$AS108*Assembly!AD$4+$AT108*Assembly!AD$5+$AU108*Assembly!AD$6+$AV108*Assembly!AD$7+$AW108*Assembly!AD$8+$AX108*Assembly!AD$9+$AY108*Assembly!AD$10+$AZ108*Assembly!AD$11+$BA108*Assembly!AD$12+$BB108*Assembly!AD$13+$BC108*Assembly!AD$14+$BD108*Assembly!AD$15+$BE108*Assembly!AD$16+$BF108*Assembly!AD$17+$BG108*Assembly!AD$18+$BH108*Assembly!AD$19+$BI108*Assembly!AD$20+$BJ108*Assembly!AD$21+$BK108*Assembly!AD$22+$BL108*Assembly!AD$23+$BM108*Assembly!AD$24</f>
        <v>#VALUE!</v>
      </c>
      <c r="BR108" s="177" t="e">
        <f t="shared" si="4"/>
        <v>#VALUE!</v>
      </c>
      <c r="BS108" s="178" t="e">
        <f t="shared" si="5"/>
        <v>#VALUE!</v>
      </c>
      <c r="BT108" s="179" t="e">
        <f t="shared" si="6"/>
        <v>#VALUE!</v>
      </c>
      <c r="BU108" s="178" t="e">
        <f t="shared" si="7"/>
        <v>#VALUE!</v>
      </c>
      <c r="BV108" s="133" t="e">
        <f>$AS108*Assembly!Y$4+$AT108*Assembly!Y$5+$AU108*Assembly!Y$6+$AV108*Assembly!Y$7+$AW108*Assembly!Y$8+$AX108*Assembly!Y$9+$AY108*Assembly!Y$10+$AZ108*Assembly!Y$11+$BA108*Assembly!Y$12+$BB108*Assembly!Y$13+$BC108*Assembly!Y$14+$BD108*Assembly!Y$15+$BE108*Assembly!Y$16+$BF108*Assembly!Y$17+$BG108*Assembly!Y$18+$BH108*Assembly!Y$19+$BI108*Assembly!Y$20+$BJ108*Assembly!Y$21+$BK108*Assembly!Y$22+$BL108*Assembly!Y$23+$BM108*Assembly!Y$24</f>
        <v>#VALUE!</v>
      </c>
      <c r="BW108" s="133" t="e">
        <f t="shared" si="8"/>
        <v>#VALUE!</v>
      </c>
      <c r="BX108" s="130" t="e">
        <f t="shared" si="9"/>
        <v>#VALUE!</v>
      </c>
      <c r="BY108" s="183" t="e">
        <f>$AS108*Assembly!AC$4+$AT108*Assembly!AC$5+$AU108*Assembly!AC$6+$AV108*Assembly!AC$7+$AW108*Assembly!AC$8+$AX108*Assembly!AC$9+$AY108*Assembly!AC$10+$AZ108*Assembly!AC$11+$BA108*Assembly!AC$12+$BB108*Assembly!AC$13+$BC108*Assembly!AC$14+$BD108*Assembly!AC$15+$BE108*Assembly!AC$16+$BF108*Assembly!AC$17+$BG108*Assembly!AC$18+$BH108*Assembly!AC$19+$BI108*Assembly!AC$20+$BJ108*Assembly!AC$21+$BK108*Assembly!AC$22+$BL108*Assembly!AC$23+$BM108*Assembly!AC$24</f>
        <v>#VALUE!</v>
      </c>
      <c r="BZ108" s="164" t="e">
        <f>$AS108*Assembly!M$4+$AT108*Assembly!M$5+$AU108*Assembly!M$6+$AV108*Assembly!M$7+$AW108*Assembly!M$8+$AX108*Assembly!M$9+$AY108*Assembly!M$10+$AZ108*Assembly!M$11+$BA108*Assembly!M$12+$BB108*Assembly!M$13+$BC108*Assembly!M$14+$BD108*Assembly!M$15+$BE108*Assembly!M$16+$BF108*Assembly!M$17+$BG108*Assembly!M$18+$BH108*Assembly!M$19+$BI108*Assembly!M$20+$BJ108*Assembly!M$21+$BK108*Assembly!M$22+$BL108*Assembly!M$23+$BM108*Assembly!M$24</f>
        <v>#VALUE!</v>
      </c>
      <c r="CA108" s="164" t="e">
        <f>$AS108*Assembly!N$4+$AT108*Assembly!N$5+$AU108*Assembly!N$6+$AV108*Assembly!N$7+$AW108*Assembly!N$8+$AX108*Assembly!N$9+$AY108*Assembly!N$10+$AZ108*Assembly!N$11+$BA108*Assembly!N$12+$BB108*Assembly!N$13+$BC108*Assembly!N$14+$BD108*Assembly!N$15+$BE108*Assembly!N$16+$BF108*Assembly!N$17+$BG108*Assembly!N$18+$BH108*Assembly!N$19+$BI108*Assembly!N$20+$BJ108*Assembly!N$21+$BK108*Assembly!N$22+$BL108*Assembly!N$23+$BM108*Assembly!N$24</f>
        <v>#VALUE!</v>
      </c>
      <c r="CB108" s="164" t="e">
        <f>$AS108*Assembly!O$4+$AT108*Assembly!O$5+$AU108*Assembly!O$6+$AV108*Assembly!O$7+$AW108*Assembly!O$8+$AX108*Assembly!O$9+$AY108*Assembly!O$10+$AZ108*Assembly!O$11+$BA108*Assembly!O$12+$BB108*Assembly!O$13+$BC108*Assembly!O$14+$BD108*Assembly!O$15+$BE108*Assembly!O$16+$BF108*Assembly!O$17+$BG108*Assembly!O$18+$BH108*Assembly!O$19+$BI108*Assembly!O$20+$BJ108*Assembly!O$21+$BK108*Assembly!O$22+$BL108*Assembly!O$23+$BM108*Assembly!O$24</f>
        <v>#VALUE!</v>
      </c>
      <c r="CC108" s="156" t="e">
        <f>$AS108*Assembly!P$4+$AT108*Assembly!P$5+$AU108*Assembly!P$6+$AV108*Assembly!P$7+$AW108*Assembly!P$8+$AX108*Assembly!P$9+$AY108*Assembly!P$10+$AZ108*Assembly!P$11+$BA108*Assembly!P$12+$BB108*Assembly!P$13+$BC108*Assembly!P$14+$BD108*Assembly!P$15+$BE108*Assembly!P$16+$BF108*Assembly!P$17+$BG108*Assembly!P$18+$BH108*Assembly!P$19+$BI108*Assembly!P$20+$BJ108*Assembly!P$21+$BK108*Assembly!P$22+$BL108*Assembly!P$23+$BM108*Assembly!P$24</f>
        <v>#VALUE!</v>
      </c>
      <c r="CD108" s="156" t="e">
        <f>$AS108*Assembly!Q$4+$AT108*Assembly!Q$5+$AU108*Assembly!Q$6+$AV108*Assembly!Q$7+$AW108*Assembly!Q$8+$AX108*Assembly!Q$9+$AY108*Assembly!Q$10+$AZ108*Assembly!Q$11+$BA108*Assembly!Q$12+$BB108*Assembly!Q$13+$BC108*Assembly!Q$14+$BD108*Assembly!Q$15+$BE108*Assembly!Q$16+$BF108*Assembly!Q$17+$BG108*Assembly!Q$18+$BH108*Assembly!Q$19+$BI108*Assembly!Q$20+$BJ108*Assembly!Q$21+$BK108*Assembly!Q$22+$BL108*Assembly!Q$23+$BM108*Assembly!Q$24</f>
        <v>#VALUE!</v>
      </c>
      <c r="CE108" s="164" t="e">
        <f>$AS108*Assembly!R$4+$AT108*Assembly!R$5+$AU108*Assembly!R$6+$AV108*Assembly!R$7+$AW108*Assembly!R$8+$AX108*Assembly!R$9+$AY108*Assembly!R$10+$AZ108*Assembly!R$11+$BA108*Assembly!R$12+$BB108*Assembly!R$13+$BC108*Assembly!R$14+$BD108*Assembly!R$15+$BE108*Assembly!R$16+$BF108*Assembly!R$17+$BG108*Assembly!R$18+$BH108*Assembly!R$19+$BI108*Assembly!R$20+$BJ108*Assembly!R$21+$BK108*Assembly!R$22+$BL108*Assembly!R$23+$BM108*Assembly!R$24</f>
        <v>#VALUE!</v>
      </c>
      <c r="CF108" s="156" t="e">
        <f>$AS108*Assembly!S$4+$AT108*Assembly!S$5+$AU108*Assembly!S$6+$AV108*Assembly!S$7+$AW108*Assembly!S$8+$AX108*Assembly!S$9+$AY108*Assembly!S$10+$AZ108*Assembly!S$11+$BA108*Assembly!S$12+$BB108*Assembly!S$13+$BC108*Assembly!S$14+$BD108*Assembly!S$15+$BE108*Assembly!S$16+$BF108*Assembly!S$17+$BG108*Assembly!S$18+$BH108*Assembly!S$19+$BI108*Assembly!S$20+$BJ108*Assembly!S$21+$BK108*Assembly!S$22+$BL108*Assembly!S$23+$BM108*Assembly!S$24</f>
        <v>#VALUE!</v>
      </c>
      <c r="CG108" s="156" t="e">
        <f>$AS108*Assembly!T$4+$AT108*Assembly!T$5+$AU108*Assembly!T$6+$AV108*Assembly!T$7+$AW108*Assembly!T$8+$AX108*Assembly!T$9+$AY108*Assembly!T$10+$AZ108*Assembly!T$11+$BA108*Assembly!T$12+$BB108*Assembly!T$13+$BC108*Assembly!T$14+$BD108*Assembly!T$15+$BE108*Assembly!T$16+$BF108*Assembly!T$17+$BG108*Assembly!T$18+$BH108*Assembly!T$19+$BI108*Assembly!T$20+$BJ108*Assembly!T$21+$BK108*Assembly!T$22+$BL108*Assembly!T$23+$BM108*Assembly!T$24</f>
        <v>#VALUE!</v>
      </c>
      <c r="CH108" s="156" t="e">
        <f>$AS108*Assembly!U$4+$AT108*Assembly!U$5+$AU108*Assembly!U$6+$AV108*Assembly!U$7+$AW108*Assembly!U$8+$AX108*Assembly!U$9+$AY108*Assembly!U$10+$AZ108*Assembly!U$11+$BA108*Assembly!U$12+$BB108*Assembly!U$13+$BC108*Assembly!U$14+$BD108*Assembly!U$15+$BE108*Assembly!U$16+$BF108*Assembly!U$17+$BG108*Assembly!U$18+$BH108*Assembly!U$19+$BI108*Assembly!U$20+$BJ108*Assembly!U$21+$BK108*Assembly!U$22+$BL108*Assembly!U$23+$BM108*Assembly!U$24</f>
        <v>#VALUE!</v>
      </c>
      <c r="CI108" s="164" t="e">
        <f>$AS108*Assembly!V$4+$AT108*Assembly!V$5+$AU108*Assembly!V$6+$AV108*Assembly!V$7+$AW108*Assembly!V$8+$AX108*Assembly!V$9+$AY108*Assembly!V$10+$AZ108*Assembly!V$11+$BA108*Assembly!V$12+$BB108*Assembly!V$13+$BC108*Assembly!V$14+$BD108*Assembly!V$15+$BE108*Assembly!V$16+$BF108*Assembly!V$17+$BG108*Assembly!V$18+$BH108*Assembly!V$19+$BI108*Assembly!V$20+$BJ108*Assembly!V$21+$BK108*Assembly!V$22+$BL108*Assembly!V$23+$BM108*Assembly!V$24</f>
        <v>#VALUE!</v>
      </c>
      <c r="CJ108" s="164" t="e">
        <f>BZ108*Refining!$F$3</f>
        <v>#VALUE!</v>
      </c>
      <c r="CK108" s="164" t="e">
        <f>CA108*Refining!$F$4</f>
        <v>#VALUE!</v>
      </c>
      <c r="CL108" s="164" t="e">
        <f>CB108*Refining!$F$5</f>
        <v>#VALUE!</v>
      </c>
      <c r="CM108" s="164" t="e">
        <f>CC108*Refining!$F$6</f>
        <v>#VALUE!</v>
      </c>
      <c r="CN108" s="164" t="e">
        <f>CD108*Refining!$F$7</f>
        <v>#VALUE!</v>
      </c>
      <c r="CO108" s="164" t="e">
        <f>CE108*Refining!$F$8</f>
        <v>#VALUE!</v>
      </c>
      <c r="CP108" s="164" t="e">
        <f>CF108*Refining!$F$9</f>
        <v>#VALUE!</v>
      </c>
      <c r="CQ108" s="164" t="e">
        <f>CG108*Refining!$F$10</f>
        <v>#VALUE!</v>
      </c>
      <c r="CR108" s="164" t="e">
        <f>CH108*Refining!$F$11</f>
        <v>#VALUE!</v>
      </c>
      <c r="CS108" s="164" t="e">
        <f>CI108*Refining!$F$12</f>
        <v>#VALUE!</v>
      </c>
      <c r="CT108" s="185" t="e">
        <f t="shared" ref="CT108:DM108" si="438">IF(BZ108 = 0, "", BZ108)</f>
        <v>#VALUE!</v>
      </c>
      <c r="CU108" s="186" t="e">
        <f t="shared" si="438"/>
        <v>#VALUE!</v>
      </c>
      <c r="CV108" s="186" t="e">
        <f t="shared" si="438"/>
        <v>#VALUE!</v>
      </c>
      <c r="CW108" s="186" t="e">
        <f t="shared" si="438"/>
        <v>#VALUE!</v>
      </c>
      <c r="CX108" s="186" t="e">
        <f t="shared" si="438"/>
        <v>#VALUE!</v>
      </c>
      <c r="CY108" s="186" t="e">
        <f t="shared" si="438"/>
        <v>#VALUE!</v>
      </c>
      <c r="CZ108" s="186" t="e">
        <f t="shared" si="438"/>
        <v>#VALUE!</v>
      </c>
      <c r="DA108" s="186" t="e">
        <f t="shared" si="438"/>
        <v>#VALUE!</v>
      </c>
      <c r="DB108" s="186" t="e">
        <f t="shared" si="438"/>
        <v>#VALUE!</v>
      </c>
      <c r="DC108" s="187" t="e">
        <f t="shared" si="438"/>
        <v>#VALUE!</v>
      </c>
      <c r="DD108" s="185" t="e">
        <f t="shared" si="438"/>
        <v>#VALUE!</v>
      </c>
      <c r="DE108" s="186" t="e">
        <f t="shared" si="438"/>
        <v>#VALUE!</v>
      </c>
      <c r="DF108" s="186" t="e">
        <f t="shared" si="438"/>
        <v>#VALUE!</v>
      </c>
      <c r="DG108" s="186" t="e">
        <f t="shared" si="438"/>
        <v>#VALUE!</v>
      </c>
      <c r="DH108" s="188" t="e">
        <f t="shared" si="438"/>
        <v>#VALUE!</v>
      </c>
      <c r="DI108" s="186" t="e">
        <f t="shared" si="438"/>
        <v>#VALUE!</v>
      </c>
      <c r="DJ108" s="186" t="e">
        <f t="shared" si="438"/>
        <v>#VALUE!</v>
      </c>
      <c r="DK108" s="186" t="e">
        <f t="shared" si="438"/>
        <v>#VALUE!</v>
      </c>
      <c r="DL108" s="186" t="e">
        <f t="shared" si="438"/>
        <v>#VALUE!</v>
      </c>
      <c r="DM108" s="187" t="e">
        <f t="shared" si="438"/>
        <v>#VALUE!</v>
      </c>
      <c r="DN108" s="185" t="e">
        <f t="shared" si="11"/>
        <v>#VALUE!</v>
      </c>
      <c r="DO108" s="189" t="e">
        <f t="shared" si="12"/>
        <v>#VALUE!</v>
      </c>
      <c r="DP108" s="120" t="e">
        <f t="shared" si="13"/>
        <v>#VALUE!</v>
      </c>
      <c r="DQ108" s="133" t="e">
        <f>CT108*'Ores &amp; Ingots'!$C$3+CU108*'Ores &amp; Ingots'!$C$4+CV108*'Ores &amp; Ingots'!$C$5+CW108*'Ores &amp; Ingots'!$C$6+CX108*'Ores &amp; Ingots'!$C$7+CY108*'Ores &amp; Ingots'!$C$8+CZ108*'Ores &amp; Ingots'!$C$9+DA108*'Ores &amp; Ingots'!$C$10+DB108*'Ores &amp; Ingots'!$C$11+DC108*'Ores &amp; Ingots'!$C$12</f>
        <v>#VALUE!</v>
      </c>
      <c r="DR108" s="133" t="e">
        <f>DD108*'Ores &amp; Ingots'!$B$3+DE108*'Ores &amp; Ingots'!$B$4+DF108*'Ores &amp; Ingots'!$B$5+DG108*'Ores &amp; Ingots'!$B$6+DH108*'Ores &amp; Ingots'!$B$7+DI108*'Ores &amp; Ingots'!$B$8+DJ108*'Ores &amp; Ingots'!$B$9+DK108*'Ores &amp; Ingots'!$B$10+DL108*'Ores &amp; Ingots'!$B$11+DM108*'Ores &amp; Ingots'!$B$12</f>
        <v>#VALUE!</v>
      </c>
      <c r="DS108" s="189" t="e">
        <f>CT108*Refining!$G$3+CU108*Refining!$G$4+CV108*Refining!$G$5+CW108*Refining!$G$6+CX108*Refining!$G$7+CY108*Refining!$G$8+CZ108*Refining!$G$9+DA108*Refining!$G$10+DB108*Refining!$G$11+DC108*Refining!$G$12</f>
        <v>#VALUE!</v>
      </c>
      <c r="DT108" s="189" t="e">
        <f t="shared" si="14"/>
        <v>#VALUE!</v>
      </c>
      <c r="DU108" s="192" t="e">
        <f t="shared" si="15"/>
        <v>#VALUE!</v>
      </c>
      <c r="DV108" s="185" t="e">
        <f t="shared" si="16"/>
        <v>#VALUE!</v>
      </c>
      <c r="DW108" s="194" t="e">
        <f t="shared" ref="DW108:DX108" si="439">DV108/60</f>
        <v>#VALUE!</v>
      </c>
      <c r="DX108" s="194" t="e">
        <f t="shared" si="439"/>
        <v>#VALUE!</v>
      </c>
      <c r="DY108" s="185" t="e">
        <f t="shared" si="18"/>
        <v>#VALUE!</v>
      </c>
      <c r="DZ108" s="194" t="e">
        <f t="shared" ref="DZ108:EA108" si="440">DY108/1000</f>
        <v>#VALUE!</v>
      </c>
      <c r="EA108" s="196" t="e">
        <f t="shared" si="440"/>
        <v>#VALUE!</v>
      </c>
      <c r="EB108" s="130" t="e">
        <f t="shared" si="20"/>
        <v>#VALUE!</v>
      </c>
      <c r="EC108" s="132" t="e">
        <f t="shared" si="21"/>
        <v>#VALUE!</v>
      </c>
      <c r="ED108" s="133"/>
    </row>
    <row r="109" spans="1:134" ht="12.75" x14ac:dyDescent="0.2">
      <c r="A109" s="864"/>
      <c r="B109" s="135" t="s">
        <v>331</v>
      </c>
      <c r="C109" s="137" t="s">
        <v>156</v>
      </c>
      <c r="D109" s="137">
        <v>3</v>
      </c>
      <c r="E109" s="137">
        <v>1</v>
      </c>
      <c r="F109" s="137">
        <v>1</v>
      </c>
      <c r="G109" s="139">
        <f t="shared" si="0"/>
        <v>46.875</v>
      </c>
      <c r="H109" s="140">
        <v>40</v>
      </c>
      <c r="I109" s="140">
        <v>40</v>
      </c>
      <c r="J109" s="140">
        <f>H109/Main!$D$9</f>
        <v>8</v>
      </c>
      <c r="K109" s="140">
        <f>I109/Main!$D$10</f>
        <v>20</v>
      </c>
      <c r="L109" s="140">
        <f t="shared" si="1"/>
        <v>2.5</v>
      </c>
      <c r="M109" s="140">
        <v>1</v>
      </c>
      <c r="N109" s="145"/>
      <c r="O109" s="145">
        <v>1000</v>
      </c>
      <c r="P109" s="145"/>
      <c r="Q109" s="143"/>
      <c r="R109" s="143"/>
      <c r="S109" s="143"/>
      <c r="T109" s="146"/>
      <c r="U109" s="198"/>
      <c r="V109" s="143"/>
      <c r="W109" s="362" t="s">
        <v>28</v>
      </c>
      <c r="X109" s="133">
        <v>40</v>
      </c>
      <c r="Y109" s="133">
        <v>0</v>
      </c>
      <c r="Z109" s="133">
        <v>0</v>
      </c>
      <c r="AA109" s="133">
        <v>20</v>
      </c>
      <c r="AB109" s="133">
        <v>20</v>
      </c>
      <c r="AC109" s="133">
        <v>0</v>
      </c>
      <c r="AD109" s="133">
        <v>0</v>
      </c>
      <c r="AE109" s="167">
        <v>20</v>
      </c>
      <c r="AF109" s="133">
        <v>0</v>
      </c>
      <c r="AG109" s="133">
        <v>0</v>
      </c>
      <c r="AH109" s="133">
        <v>0</v>
      </c>
      <c r="AI109" s="133">
        <v>10</v>
      </c>
      <c r="AJ109" s="133">
        <v>100</v>
      </c>
      <c r="AK109" s="133">
        <v>0</v>
      </c>
      <c r="AL109" s="133">
        <v>0</v>
      </c>
      <c r="AM109" s="133">
        <v>0</v>
      </c>
      <c r="AN109" s="133">
        <v>0</v>
      </c>
      <c r="AO109" s="133">
        <v>0</v>
      </c>
      <c r="AP109" s="133">
        <v>0</v>
      </c>
      <c r="AQ109" s="133">
        <v>0</v>
      </c>
      <c r="AR109" s="133">
        <v>0</v>
      </c>
      <c r="AS109" s="174">
        <f t="shared" ref="AS109:BM109" si="441">IF(X109 = 0, "", X109)</f>
        <v>40</v>
      </c>
      <c r="AT109" s="137" t="str">
        <f t="shared" si="441"/>
        <v/>
      </c>
      <c r="AU109" s="137" t="str">
        <f t="shared" si="441"/>
        <v/>
      </c>
      <c r="AV109" s="133">
        <f t="shared" si="441"/>
        <v>20</v>
      </c>
      <c r="AW109" s="133">
        <f t="shared" si="441"/>
        <v>20</v>
      </c>
      <c r="AX109" s="137" t="str">
        <f t="shared" si="441"/>
        <v/>
      </c>
      <c r="AY109" s="137" t="str">
        <f t="shared" si="441"/>
        <v/>
      </c>
      <c r="AZ109" s="167">
        <f t="shared" si="441"/>
        <v>20</v>
      </c>
      <c r="BA109" s="137" t="str">
        <f t="shared" si="441"/>
        <v/>
      </c>
      <c r="BB109" s="137" t="str">
        <f t="shared" si="441"/>
        <v/>
      </c>
      <c r="BC109" s="137" t="str">
        <f t="shared" si="441"/>
        <v/>
      </c>
      <c r="BD109" s="133">
        <f t="shared" si="441"/>
        <v>10</v>
      </c>
      <c r="BE109" s="133">
        <f t="shared" si="441"/>
        <v>100</v>
      </c>
      <c r="BF109" s="137" t="str">
        <f t="shared" si="441"/>
        <v/>
      </c>
      <c r="BG109" s="137" t="str">
        <f t="shared" si="441"/>
        <v/>
      </c>
      <c r="BH109" s="137" t="str">
        <f t="shared" si="441"/>
        <v/>
      </c>
      <c r="BI109" s="137" t="str">
        <f t="shared" si="441"/>
        <v/>
      </c>
      <c r="BJ109" s="137" t="str">
        <f t="shared" si="441"/>
        <v/>
      </c>
      <c r="BK109" s="137" t="str">
        <f t="shared" si="441"/>
        <v/>
      </c>
      <c r="BL109" s="137" t="str">
        <f t="shared" si="441"/>
        <v/>
      </c>
      <c r="BM109" s="169" t="str">
        <f t="shared" si="441"/>
        <v/>
      </c>
      <c r="BN109" s="174" t="e">
        <f>$AS109*Assembly!Z$4+$AT109*Assembly!Z$5+$AU109*Assembly!Z$6+$AV109*Assembly!Z$7+$AW109*Assembly!Z$8+$AX109*Assembly!Z$9+$AY109*Assembly!Z$10+$AZ109*Assembly!Z$11+$BA109*Assembly!Z$12+$BB109*Assembly!Z$13+$BC109*Assembly!Z$14+$BD109*Assembly!Z$15+$BE109*Assembly!Z$16+$BF109*Assembly!Z$17+$BG109*Assembly!Z$18+$BH109*Assembly!Z$19+$BI109*Assembly!Z$20+$BJ109*Assembly!Z$21+$BK109*Assembly!Z$22+$BL109*Assembly!Z$23+$BM109*Assembly!Z$24</f>
        <v>#VALUE!</v>
      </c>
      <c r="BO109" s="133" t="e">
        <f t="shared" si="3"/>
        <v>#VALUE!</v>
      </c>
      <c r="BP109" s="390"/>
      <c r="BQ109" s="133" t="e">
        <f>$AS109*Assembly!AD$4+$AT109*Assembly!AD$5+$AU109*Assembly!AD$6+$AV109*Assembly!AD$7+$AW109*Assembly!AD$8+$AX109*Assembly!AD$9+$AY109*Assembly!AD$10+$AZ109*Assembly!AD$11+$BA109*Assembly!AD$12+$BB109*Assembly!AD$13+$BC109*Assembly!AD$14+$BD109*Assembly!AD$15+$BE109*Assembly!AD$16+$BF109*Assembly!AD$17+$BG109*Assembly!AD$18+$BH109*Assembly!AD$19+$BI109*Assembly!AD$20+$BJ109*Assembly!AD$21+$BK109*Assembly!AD$22+$BL109*Assembly!AD$23+$BM109*Assembly!AD$24</f>
        <v>#VALUE!</v>
      </c>
      <c r="BR109" s="177" t="e">
        <f t="shared" si="4"/>
        <v>#VALUE!</v>
      </c>
      <c r="BS109" s="178" t="e">
        <f t="shared" si="5"/>
        <v>#VALUE!</v>
      </c>
      <c r="BT109" s="179" t="e">
        <f t="shared" si="6"/>
        <v>#VALUE!</v>
      </c>
      <c r="BU109" s="178" t="e">
        <f t="shared" si="7"/>
        <v>#VALUE!</v>
      </c>
      <c r="BV109" s="133" t="e">
        <f>$AS109*Assembly!Y$4+$AT109*Assembly!Y$5+$AU109*Assembly!Y$6+$AV109*Assembly!Y$7+$AW109*Assembly!Y$8+$AX109*Assembly!Y$9+$AY109*Assembly!Y$10+$AZ109*Assembly!Y$11+$BA109*Assembly!Y$12+$BB109*Assembly!Y$13+$BC109*Assembly!Y$14+$BD109*Assembly!Y$15+$BE109*Assembly!Y$16+$BF109*Assembly!Y$17+$BG109*Assembly!Y$18+$BH109*Assembly!Y$19+$BI109*Assembly!Y$20+$BJ109*Assembly!Y$21+$BK109*Assembly!Y$22+$BL109*Assembly!Y$23+$BM109*Assembly!Y$24</f>
        <v>#VALUE!</v>
      </c>
      <c r="BW109" s="133" t="e">
        <f t="shared" si="8"/>
        <v>#VALUE!</v>
      </c>
      <c r="BX109" s="130" t="e">
        <f t="shared" si="9"/>
        <v>#VALUE!</v>
      </c>
      <c r="BY109" s="183" t="e">
        <f>$AS109*Assembly!AC$4+$AT109*Assembly!AC$5+$AU109*Assembly!AC$6+$AV109*Assembly!AC$7+$AW109*Assembly!AC$8+$AX109*Assembly!AC$9+$AY109*Assembly!AC$10+$AZ109*Assembly!AC$11+$BA109*Assembly!AC$12+$BB109*Assembly!AC$13+$BC109*Assembly!AC$14+$BD109*Assembly!AC$15+$BE109*Assembly!AC$16+$BF109*Assembly!AC$17+$BG109*Assembly!AC$18+$BH109*Assembly!AC$19+$BI109*Assembly!AC$20+$BJ109*Assembly!AC$21+$BK109*Assembly!AC$22+$BL109*Assembly!AC$23+$BM109*Assembly!AC$24</f>
        <v>#VALUE!</v>
      </c>
      <c r="BZ109" s="145" t="e">
        <f>$AS109*Assembly!M$4+$AT109*Assembly!M$5+$AU109*Assembly!M$6+$AV109*Assembly!M$7+$AW109*Assembly!M$8+$AX109*Assembly!M$9+$AY109*Assembly!M$10+$AZ109*Assembly!M$11+$BA109*Assembly!M$12+$BB109*Assembly!M$13+$BC109*Assembly!M$14+$BD109*Assembly!M$15+$BE109*Assembly!M$16+$BF109*Assembly!M$17+$BG109*Assembly!M$18+$BH109*Assembly!M$19+$BI109*Assembly!M$20+$BJ109*Assembly!M$21+$BK109*Assembly!M$22+$BL109*Assembly!M$23+$BM109*Assembly!M$24</f>
        <v>#VALUE!</v>
      </c>
      <c r="CA109" s="145" t="e">
        <f>$AS109*Assembly!N$4+$AT109*Assembly!N$5+$AU109*Assembly!N$6+$AV109*Assembly!N$7+$AW109*Assembly!N$8+$AX109*Assembly!N$9+$AY109*Assembly!N$10+$AZ109*Assembly!N$11+$BA109*Assembly!N$12+$BB109*Assembly!N$13+$BC109*Assembly!N$14+$BD109*Assembly!N$15+$BE109*Assembly!N$16+$BF109*Assembly!N$17+$BG109*Assembly!N$18+$BH109*Assembly!N$19+$BI109*Assembly!N$20+$BJ109*Assembly!N$21+$BK109*Assembly!N$22+$BL109*Assembly!N$23+$BM109*Assembly!N$24</f>
        <v>#VALUE!</v>
      </c>
      <c r="CB109" s="145" t="e">
        <f>$AS109*Assembly!O$4+$AT109*Assembly!O$5+$AU109*Assembly!O$6+$AV109*Assembly!O$7+$AW109*Assembly!O$8+$AX109*Assembly!O$9+$AY109*Assembly!O$10+$AZ109*Assembly!O$11+$BA109*Assembly!O$12+$BB109*Assembly!O$13+$BC109*Assembly!O$14+$BD109*Assembly!O$15+$BE109*Assembly!O$16+$BF109*Assembly!O$17+$BG109*Assembly!O$18+$BH109*Assembly!O$19+$BI109*Assembly!O$20+$BJ109*Assembly!O$21+$BK109*Assembly!O$22+$BL109*Assembly!O$23+$BM109*Assembly!O$24</f>
        <v>#VALUE!</v>
      </c>
      <c r="CC109" s="140" t="e">
        <f>$AS109*Assembly!P$4+$AT109*Assembly!P$5+$AU109*Assembly!P$6+$AV109*Assembly!P$7+$AW109*Assembly!P$8+$AX109*Assembly!P$9+$AY109*Assembly!P$10+$AZ109*Assembly!P$11+$BA109*Assembly!P$12+$BB109*Assembly!P$13+$BC109*Assembly!P$14+$BD109*Assembly!P$15+$BE109*Assembly!P$16+$BF109*Assembly!P$17+$BG109*Assembly!P$18+$BH109*Assembly!P$19+$BI109*Assembly!P$20+$BJ109*Assembly!P$21+$BK109*Assembly!P$22+$BL109*Assembly!P$23+$BM109*Assembly!P$24</f>
        <v>#VALUE!</v>
      </c>
      <c r="CD109" s="140" t="e">
        <f>$AS109*Assembly!Q$4+$AT109*Assembly!Q$5+$AU109*Assembly!Q$6+$AV109*Assembly!Q$7+$AW109*Assembly!Q$8+$AX109*Assembly!Q$9+$AY109*Assembly!Q$10+$AZ109*Assembly!Q$11+$BA109*Assembly!Q$12+$BB109*Assembly!Q$13+$BC109*Assembly!Q$14+$BD109*Assembly!Q$15+$BE109*Assembly!Q$16+$BF109*Assembly!Q$17+$BG109*Assembly!Q$18+$BH109*Assembly!Q$19+$BI109*Assembly!Q$20+$BJ109*Assembly!Q$21+$BK109*Assembly!Q$22+$BL109*Assembly!Q$23+$BM109*Assembly!Q$24</f>
        <v>#VALUE!</v>
      </c>
      <c r="CE109" s="145" t="e">
        <f>$AS109*Assembly!R$4+$AT109*Assembly!R$5+$AU109*Assembly!R$6+$AV109*Assembly!R$7+$AW109*Assembly!R$8+$AX109*Assembly!R$9+$AY109*Assembly!R$10+$AZ109*Assembly!R$11+$BA109*Assembly!R$12+$BB109*Assembly!R$13+$BC109*Assembly!R$14+$BD109*Assembly!R$15+$BE109*Assembly!R$16+$BF109*Assembly!R$17+$BG109*Assembly!R$18+$BH109*Assembly!R$19+$BI109*Assembly!R$20+$BJ109*Assembly!R$21+$BK109*Assembly!R$22+$BL109*Assembly!R$23+$BM109*Assembly!R$24</f>
        <v>#VALUE!</v>
      </c>
      <c r="CF109" s="140" t="e">
        <f>$AS109*Assembly!S$4+$AT109*Assembly!S$5+$AU109*Assembly!S$6+$AV109*Assembly!S$7+$AW109*Assembly!S$8+$AX109*Assembly!S$9+$AY109*Assembly!S$10+$AZ109*Assembly!S$11+$BA109*Assembly!S$12+$BB109*Assembly!S$13+$BC109*Assembly!S$14+$BD109*Assembly!S$15+$BE109*Assembly!S$16+$BF109*Assembly!S$17+$BG109*Assembly!S$18+$BH109*Assembly!S$19+$BI109*Assembly!S$20+$BJ109*Assembly!S$21+$BK109*Assembly!S$22+$BL109*Assembly!S$23+$BM109*Assembly!S$24</f>
        <v>#VALUE!</v>
      </c>
      <c r="CG109" s="140" t="e">
        <f>$AS109*Assembly!T$4+$AT109*Assembly!T$5+$AU109*Assembly!T$6+$AV109*Assembly!T$7+$AW109*Assembly!T$8+$AX109*Assembly!T$9+$AY109*Assembly!T$10+$AZ109*Assembly!T$11+$BA109*Assembly!T$12+$BB109*Assembly!T$13+$BC109*Assembly!T$14+$BD109*Assembly!T$15+$BE109*Assembly!T$16+$BF109*Assembly!T$17+$BG109*Assembly!T$18+$BH109*Assembly!T$19+$BI109*Assembly!T$20+$BJ109*Assembly!T$21+$BK109*Assembly!T$22+$BL109*Assembly!T$23+$BM109*Assembly!T$24</f>
        <v>#VALUE!</v>
      </c>
      <c r="CH109" s="140" t="e">
        <f>$AS109*Assembly!U$4+$AT109*Assembly!U$5+$AU109*Assembly!U$6+$AV109*Assembly!U$7+$AW109*Assembly!U$8+$AX109*Assembly!U$9+$AY109*Assembly!U$10+$AZ109*Assembly!U$11+$BA109*Assembly!U$12+$BB109*Assembly!U$13+$BC109*Assembly!U$14+$BD109*Assembly!U$15+$BE109*Assembly!U$16+$BF109*Assembly!U$17+$BG109*Assembly!U$18+$BH109*Assembly!U$19+$BI109*Assembly!U$20+$BJ109*Assembly!U$21+$BK109*Assembly!U$22+$BL109*Assembly!U$23+$BM109*Assembly!U$24</f>
        <v>#VALUE!</v>
      </c>
      <c r="CI109" s="145" t="e">
        <f>$AS109*Assembly!V$4+$AT109*Assembly!V$5+$AU109*Assembly!V$6+$AV109*Assembly!V$7+$AW109*Assembly!V$8+$AX109*Assembly!V$9+$AY109*Assembly!V$10+$AZ109*Assembly!V$11+$BA109*Assembly!V$12+$BB109*Assembly!V$13+$BC109*Assembly!V$14+$BD109*Assembly!V$15+$BE109*Assembly!V$16+$BF109*Assembly!V$17+$BG109*Assembly!V$18+$BH109*Assembly!V$19+$BI109*Assembly!V$20+$BJ109*Assembly!V$21+$BK109*Assembly!V$22+$BL109*Assembly!V$23+$BM109*Assembly!V$24</f>
        <v>#VALUE!</v>
      </c>
      <c r="CJ109" s="145" t="e">
        <f>BZ109*Refining!$F$3</f>
        <v>#VALUE!</v>
      </c>
      <c r="CK109" s="145" t="e">
        <f>CA109*Refining!$F$4</f>
        <v>#VALUE!</v>
      </c>
      <c r="CL109" s="145" t="e">
        <f>CB109*Refining!$F$5</f>
        <v>#VALUE!</v>
      </c>
      <c r="CM109" s="145" t="e">
        <f>CC109*Refining!$F$6</f>
        <v>#VALUE!</v>
      </c>
      <c r="CN109" s="145" t="e">
        <f>CD109*Refining!$F$7</f>
        <v>#VALUE!</v>
      </c>
      <c r="CO109" s="145" t="e">
        <f>CE109*Refining!$F$8</f>
        <v>#VALUE!</v>
      </c>
      <c r="CP109" s="145" t="e">
        <f>CF109*Refining!$F$9</f>
        <v>#VALUE!</v>
      </c>
      <c r="CQ109" s="145" t="e">
        <f>CG109*Refining!$F$10</f>
        <v>#VALUE!</v>
      </c>
      <c r="CR109" s="145" t="e">
        <f>CH109*Refining!$F$11</f>
        <v>#VALUE!</v>
      </c>
      <c r="CS109" s="145" t="e">
        <f>CI109*Refining!$F$12</f>
        <v>#VALUE!</v>
      </c>
      <c r="CT109" s="185" t="e">
        <f t="shared" ref="CT109:DM109" si="442">IF(BZ109 = 0, "", BZ109)</f>
        <v>#VALUE!</v>
      </c>
      <c r="CU109" s="189" t="e">
        <f t="shared" si="442"/>
        <v>#VALUE!</v>
      </c>
      <c r="CV109" s="189" t="e">
        <f t="shared" si="442"/>
        <v>#VALUE!</v>
      </c>
      <c r="CW109" s="186" t="e">
        <f t="shared" si="442"/>
        <v>#VALUE!</v>
      </c>
      <c r="CX109" s="186" t="e">
        <f t="shared" si="442"/>
        <v>#VALUE!</v>
      </c>
      <c r="CY109" s="186" t="e">
        <f t="shared" si="442"/>
        <v>#VALUE!</v>
      </c>
      <c r="CZ109" s="186" t="e">
        <f t="shared" si="442"/>
        <v>#VALUE!</v>
      </c>
      <c r="DA109" s="186" t="e">
        <f t="shared" si="442"/>
        <v>#VALUE!</v>
      </c>
      <c r="DB109" s="186" t="e">
        <f t="shared" si="442"/>
        <v>#VALUE!</v>
      </c>
      <c r="DC109" s="187" t="e">
        <f t="shared" si="442"/>
        <v>#VALUE!</v>
      </c>
      <c r="DD109" s="185" t="e">
        <f t="shared" si="442"/>
        <v>#VALUE!</v>
      </c>
      <c r="DE109" s="189" t="e">
        <f t="shared" si="442"/>
        <v>#VALUE!</v>
      </c>
      <c r="DF109" s="189" t="e">
        <f t="shared" si="442"/>
        <v>#VALUE!</v>
      </c>
      <c r="DG109" s="186" t="e">
        <f t="shared" si="442"/>
        <v>#VALUE!</v>
      </c>
      <c r="DH109" s="211" t="e">
        <f t="shared" si="442"/>
        <v>#VALUE!</v>
      </c>
      <c r="DI109" s="186" t="e">
        <f t="shared" si="442"/>
        <v>#VALUE!</v>
      </c>
      <c r="DJ109" s="186" t="e">
        <f t="shared" si="442"/>
        <v>#VALUE!</v>
      </c>
      <c r="DK109" s="186" t="e">
        <f t="shared" si="442"/>
        <v>#VALUE!</v>
      </c>
      <c r="DL109" s="186" t="e">
        <f t="shared" si="442"/>
        <v>#VALUE!</v>
      </c>
      <c r="DM109" s="187" t="e">
        <f t="shared" si="442"/>
        <v>#VALUE!</v>
      </c>
      <c r="DN109" s="185" t="e">
        <f t="shared" si="11"/>
        <v>#VALUE!</v>
      </c>
      <c r="DO109" s="189" t="e">
        <f t="shared" si="12"/>
        <v>#VALUE!</v>
      </c>
      <c r="DP109" s="120" t="e">
        <f t="shared" si="13"/>
        <v>#VALUE!</v>
      </c>
      <c r="DQ109" s="133" t="e">
        <f>CT109*'Ores &amp; Ingots'!$C$3+CU109*'Ores &amp; Ingots'!$C$4+CV109*'Ores &amp; Ingots'!$C$5+CW109*'Ores &amp; Ingots'!$C$6+CX109*'Ores &amp; Ingots'!$C$7+CY109*'Ores &amp; Ingots'!$C$8+CZ109*'Ores &amp; Ingots'!$C$9+DA109*'Ores &amp; Ingots'!$C$10+DB109*'Ores &amp; Ingots'!$C$11+DC109*'Ores &amp; Ingots'!$C$12</f>
        <v>#VALUE!</v>
      </c>
      <c r="DR109" s="133" t="e">
        <f>DD109*'Ores &amp; Ingots'!$B$3+DE109*'Ores &amp; Ingots'!$B$4+DF109*'Ores &amp; Ingots'!$B$5+DG109*'Ores &amp; Ingots'!$B$6+DH109*'Ores &amp; Ingots'!$B$7+DI109*'Ores &amp; Ingots'!$B$8+DJ109*'Ores &amp; Ingots'!$B$9+DK109*'Ores &amp; Ingots'!$B$10+DL109*'Ores &amp; Ingots'!$B$11+DM109*'Ores &amp; Ingots'!$B$12</f>
        <v>#VALUE!</v>
      </c>
      <c r="DS109" s="189" t="e">
        <f>CT109*Refining!$G$3+CU109*Refining!$G$4+CV109*Refining!$G$5+CW109*Refining!$G$6+CX109*Refining!$G$7+CY109*Refining!$G$8+CZ109*Refining!$G$9+DA109*Refining!$G$10+DB109*Refining!$G$11+DC109*Refining!$G$12</f>
        <v>#VALUE!</v>
      </c>
      <c r="DT109" s="189" t="e">
        <f t="shared" si="14"/>
        <v>#VALUE!</v>
      </c>
      <c r="DU109" s="192" t="e">
        <f t="shared" si="15"/>
        <v>#VALUE!</v>
      </c>
      <c r="DV109" s="185" t="e">
        <f t="shared" si="16"/>
        <v>#VALUE!</v>
      </c>
      <c r="DW109" s="194" t="e">
        <f t="shared" ref="DW109:DX109" si="443">DV109/60</f>
        <v>#VALUE!</v>
      </c>
      <c r="DX109" s="194" t="e">
        <f t="shared" si="443"/>
        <v>#VALUE!</v>
      </c>
      <c r="DY109" s="185" t="e">
        <f t="shared" si="18"/>
        <v>#VALUE!</v>
      </c>
      <c r="DZ109" s="194" t="e">
        <f t="shared" ref="DZ109:EA109" si="444">DY109/1000</f>
        <v>#VALUE!</v>
      </c>
      <c r="EA109" s="196" t="e">
        <f t="shared" si="444"/>
        <v>#VALUE!</v>
      </c>
      <c r="EB109" s="130" t="e">
        <f t="shared" si="20"/>
        <v>#VALUE!</v>
      </c>
      <c r="EC109" s="132" t="e">
        <f t="shared" si="21"/>
        <v>#VALUE!</v>
      </c>
      <c r="ED109" s="133" t="s">
        <v>28</v>
      </c>
    </row>
    <row r="110" spans="1:134" ht="12.75" x14ac:dyDescent="0.2">
      <c r="A110" s="864"/>
      <c r="B110" s="135" t="s">
        <v>332</v>
      </c>
      <c r="C110" s="137" t="s">
        <v>156</v>
      </c>
      <c r="D110" s="137">
        <v>1</v>
      </c>
      <c r="E110" s="137">
        <v>1</v>
      </c>
      <c r="F110" s="137">
        <v>1</v>
      </c>
      <c r="G110" s="154">
        <f t="shared" si="0"/>
        <v>15.625</v>
      </c>
      <c r="H110" s="156">
        <v>50</v>
      </c>
      <c r="I110" s="156">
        <v>50</v>
      </c>
      <c r="J110" s="156">
        <f>H110/Main!$D$9</f>
        <v>10</v>
      </c>
      <c r="K110" s="156">
        <f>I110/Main!$D$10</f>
        <v>25</v>
      </c>
      <c r="L110" s="156">
        <f t="shared" si="1"/>
        <v>2.5</v>
      </c>
      <c r="M110" s="156">
        <v>1</v>
      </c>
      <c r="N110" s="164">
        <v>1000</v>
      </c>
      <c r="O110" s="164">
        <v>330000</v>
      </c>
      <c r="P110" s="164"/>
      <c r="Q110" s="159"/>
      <c r="R110" s="166"/>
      <c r="S110" s="159"/>
      <c r="T110" s="166"/>
      <c r="U110" s="320" t="s">
        <v>336</v>
      </c>
      <c r="V110" s="159"/>
      <c r="W110" s="364" t="s">
        <v>240</v>
      </c>
      <c r="X110" s="133">
        <v>80</v>
      </c>
      <c r="Y110" s="133">
        <v>0</v>
      </c>
      <c r="Z110" s="133">
        <v>0</v>
      </c>
      <c r="AA110" s="133">
        <v>0</v>
      </c>
      <c r="AB110" s="133">
        <v>30</v>
      </c>
      <c r="AC110" s="133">
        <v>0</v>
      </c>
      <c r="AD110" s="133">
        <v>0</v>
      </c>
      <c r="AE110" s="167">
        <v>5</v>
      </c>
      <c r="AF110" s="133">
        <v>0</v>
      </c>
      <c r="AG110" s="133">
        <v>0</v>
      </c>
      <c r="AH110" s="133">
        <v>0</v>
      </c>
      <c r="AI110" s="133">
        <v>5</v>
      </c>
      <c r="AJ110" s="133">
        <v>0</v>
      </c>
      <c r="AK110" s="133">
        <v>0</v>
      </c>
      <c r="AL110" s="133">
        <v>0</v>
      </c>
      <c r="AM110" s="133">
        <v>0</v>
      </c>
      <c r="AN110" s="133">
        <v>0</v>
      </c>
      <c r="AO110" s="133">
        <v>0</v>
      </c>
      <c r="AP110" s="133">
        <v>0</v>
      </c>
      <c r="AQ110" s="133">
        <v>0</v>
      </c>
      <c r="AR110" s="133">
        <v>0</v>
      </c>
      <c r="AS110" s="174">
        <f t="shared" ref="AS110:BM110" si="445">IF(X110 = 0, "", X110)</f>
        <v>80</v>
      </c>
      <c r="AT110" s="137" t="str">
        <f t="shared" si="445"/>
        <v/>
      </c>
      <c r="AU110" s="137" t="str">
        <f t="shared" si="445"/>
        <v/>
      </c>
      <c r="AV110" s="137" t="str">
        <f t="shared" si="445"/>
        <v/>
      </c>
      <c r="AW110" s="133">
        <f t="shared" si="445"/>
        <v>30</v>
      </c>
      <c r="AX110" s="137" t="str">
        <f t="shared" si="445"/>
        <v/>
      </c>
      <c r="AY110" s="137" t="str">
        <f t="shared" si="445"/>
        <v/>
      </c>
      <c r="AZ110" s="167">
        <f t="shared" si="445"/>
        <v>5</v>
      </c>
      <c r="BA110" s="137" t="str">
        <f t="shared" si="445"/>
        <v/>
      </c>
      <c r="BB110" s="137" t="str">
        <f t="shared" si="445"/>
        <v/>
      </c>
      <c r="BC110" s="137" t="str">
        <f t="shared" si="445"/>
        <v/>
      </c>
      <c r="BD110" s="133">
        <f t="shared" si="445"/>
        <v>5</v>
      </c>
      <c r="BE110" s="137" t="str">
        <f t="shared" si="445"/>
        <v/>
      </c>
      <c r="BF110" s="137" t="str">
        <f t="shared" si="445"/>
        <v/>
      </c>
      <c r="BG110" s="137" t="str">
        <f t="shared" si="445"/>
        <v/>
      </c>
      <c r="BH110" s="137" t="str">
        <f t="shared" si="445"/>
        <v/>
      </c>
      <c r="BI110" s="137" t="str">
        <f t="shared" si="445"/>
        <v/>
      </c>
      <c r="BJ110" s="137" t="str">
        <f t="shared" si="445"/>
        <v/>
      </c>
      <c r="BK110" s="137" t="str">
        <f t="shared" si="445"/>
        <v/>
      </c>
      <c r="BL110" s="137" t="str">
        <f t="shared" si="445"/>
        <v/>
      </c>
      <c r="BM110" s="169" t="str">
        <f t="shared" si="445"/>
        <v/>
      </c>
      <c r="BN110" s="174" t="e">
        <f>$AS110*Assembly!Z$4+$AT110*Assembly!Z$5+$AU110*Assembly!Z$6+$AV110*Assembly!Z$7+$AW110*Assembly!Z$8+$AX110*Assembly!Z$9+$AY110*Assembly!Z$10+$AZ110*Assembly!Z$11+$BA110*Assembly!Z$12+$BB110*Assembly!Z$13+$BC110*Assembly!Z$14+$BD110*Assembly!Z$15+$BE110*Assembly!Z$16+$BF110*Assembly!Z$17+$BG110*Assembly!Z$18+$BH110*Assembly!Z$19+$BI110*Assembly!Z$20+$BJ110*Assembly!Z$21+$BK110*Assembly!Z$22+$BL110*Assembly!Z$23+$BM110*Assembly!Z$24</f>
        <v>#VALUE!</v>
      </c>
      <c r="BO110" s="133" t="e">
        <f t="shared" si="3"/>
        <v>#VALUE!</v>
      </c>
      <c r="BP110" s="133"/>
      <c r="BQ110" s="133" t="e">
        <f>$AS110*Assembly!AD$4+$AT110*Assembly!AD$5+$AU110*Assembly!AD$6+$AV110*Assembly!AD$7+$AW110*Assembly!AD$8+$AX110*Assembly!AD$9+$AY110*Assembly!AD$10+$AZ110*Assembly!AD$11+$BA110*Assembly!AD$12+$BB110*Assembly!AD$13+$BC110*Assembly!AD$14+$BD110*Assembly!AD$15+$BE110*Assembly!AD$16+$BF110*Assembly!AD$17+$BG110*Assembly!AD$18+$BH110*Assembly!AD$19+$BI110*Assembly!AD$20+$BJ110*Assembly!AD$21+$BK110*Assembly!AD$22+$BL110*Assembly!AD$23+$BM110*Assembly!AD$24</f>
        <v>#VALUE!</v>
      </c>
      <c r="BR110" s="177" t="e">
        <f t="shared" si="4"/>
        <v>#VALUE!</v>
      </c>
      <c r="BS110" s="178" t="e">
        <f t="shared" si="5"/>
        <v>#VALUE!</v>
      </c>
      <c r="BT110" s="179" t="e">
        <f t="shared" si="6"/>
        <v>#VALUE!</v>
      </c>
      <c r="BU110" s="178" t="e">
        <f t="shared" si="7"/>
        <v>#VALUE!</v>
      </c>
      <c r="BV110" s="133" t="e">
        <f>$AS110*Assembly!Y$4+$AT110*Assembly!Y$5+$AU110*Assembly!Y$6+$AV110*Assembly!Y$7+$AW110*Assembly!Y$8+$AX110*Assembly!Y$9+$AY110*Assembly!Y$10+$AZ110*Assembly!Y$11+$BA110*Assembly!Y$12+$BB110*Assembly!Y$13+$BC110*Assembly!Y$14+$BD110*Assembly!Y$15+$BE110*Assembly!Y$16+$BF110*Assembly!Y$17+$BG110*Assembly!Y$18+$BH110*Assembly!Y$19+$BI110*Assembly!Y$20+$BJ110*Assembly!Y$21+$BK110*Assembly!Y$22+$BL110*Assembly!Y$23+$BM110*Assembly!Y$24</f>
        <v>#VALUE!</v>
      </c>
      <c r="BW110" s="133" t="e">
        <f t="shared" si="8"/>
        <v>#VALUE!</v>
      </c>
      <c r="BX110" s="130" t="e">
        <f t="shared" si="9"/>
        <v>#VALUE!</v>
      </c>
      <c r="BY110" s="183" t="e">
        <f>$AS110*Assembly!AC$4+$AT110*Assembly!AC$5+$AU110*Assembly!AC$6+$AV110*Assembly!AC$7+$AW110*Assembly!AC$8+$AX110*Assembly!AC$9+$AY110*Assembly!AC$10+$AZ110*Assembly!AC$11+$BA110*Assembly!AC$12+$BB110*Assembly!AC$13+$BC110*Assembly!AC$14+$BD110*Assembly!AC$15+$BE110*Assembly!AC$16+$BF110*Assembly!AC$17+$BG110*Assembly!AC$18+$BH110*Assembly!AC$19+$BI110*Assembly!AC$20+$BJ110*Assembly!AC$21+$BK110*Assembly!AC$22+$BL110*Assembly!AC$23+$BM110*Assembly!AC$24</f>
        <v>#VALUE!</v>
      </c>
      <c r="BZ110" s="164" t="e">
        <f>$AS110*Assembly!M$4+$AT110*Assembly!M$5+$AU110*Assembly!M$6+$AV110*Assembly!M$7+$AW110*Assembly!M$8+$AX110*Assembly!M$9+$AY110*Assembly!M$10+$AZ110*Assembly!M$11+$BA110*Assembly!M$12+$BB110*Assembly!M$13+$BC110*Assembly!M$14+$BD110*Assembly!M$15+$BE110*Assembly!M$16+$BF110*Assembly!M$17+$BG110*Assembly!M$18+$BH110*Assembly!M$19+$BI110*Assembly!M$20+$BJ110*Assembly!M$21+$BK110*Assembly!M$22+$BL110*Assembly!M$23+$BM110*Assembly!M$24</f>
        <v>#VALUE!</v>
      </c>
      <c r="CA110" s="164" t="e">
        <f>$AS110*Assembly!N$4+$AT110*Assembly!N$5+$AU110*Assembly!N$6+$AV110*Assembly!N$7+$AW110*Assembly!N$8+$AX110*Assembly!N$9+$AY110*Assembly!N$10+$AZ110*Assembly!N$11+$BA110*Assembly!N$12+$BB110*Assembly!N$13+$BC110*Assembly!N$14+$BD110*Assembly!N$15+$BE110*Assembly!N$16+$BF110*Assembly!N$17+$BG110*Assembly!N$18+$BH110*Assembly!N$19+$BI110*Assembly!N$20+$BJ110*Assembly!N$21+$BK110*Assembly!N$22+$BL110*Assembly!N$23+$BM110*Assembly!N$24</f>
        <v>#VALUE!</v>
      </c>
      <c r="CB110" s="164" t="e">
        <f>$AS110*Assembly!O$4+$AT110*Assembly!O$5+$AU110*Assembly!O$6+$AV110*Assembly!O$7+$AW110*Assembly!O$8+$AX110*Assembly!O$9+$AY110*Assembly!O$10+$AZ110*Assembly!O$11+$BA110*Assembly!O$12+$BB110*Assembly!O$13+$BC110*Assembly!O$14+$BD110*Assembly!O$15+$BE110*Assembly!O$16+$BF110*Assembly!O$17+$BG110*Assembly!O$18+$BH110*Assembly!O$19+$BI110*Assembly!O$20+$BJ110*Assembly!O$21+$BK110*Assembly!O$22+$BL110*Assembly!O$23+$BM110*Assembly!O$24</f>
        <v>#VALUE!</v>
      </c>
      <c r="CC110" s="156" t="e">
        <f>$AS110*Assembly!P$4+$AT110*Assembly!P$5+$AU110*Assembly!P$6+$AV110*Assembly!P$7+$AW110*Assembly!P$8+$AX110*Assembly!P$9+$AY110*Assembly!P$10+$AZ110*Assembly!P$11+$BA110*Assembly!P$12+$BB110*Assembly!P$13+$BC110*Assembly!P$14+$BD110*Assembly!P$15+$BE110*Assembly!P$16+$BF110*Assembly!P$17+$BG110*Assembly!P$18+$BH110*Assembly!P$19+$BI110*Assembly!P$20+$BJ110*Assembly!P$21+$BK110*Assembly!P$22+$BL110*Assembly!P$23+$BM110*Assembly!P$24</f>
        <v>#VALUE!</v>
      </c>
      <c r="CD110" s="156" t="e">
        <f>$AS110*Assembly!Q$4+$AT110*Assembly!Q$5+$AU110*Assembly!Q$6+$AV110*Assembly!Q$7+$AW110*Assembly!Q$8+$AX110*Assembly!Q$9+$AY110*Assembly!Q$10+$AZ110*Assembly!Q$11+$BA110*Assembly!Q$12+$BB110*Assembly!Q$13+$BC110*Assembly!Q$14+$BD110*Assembly!Q$15+$BE110*Assembly!Q$16+$BF110*Assembly!Q$17+$BG110*Assembly!Q$18+$BH110*Assembly!Q$19+$BI110*Assembly!Q$20+$BJ110*Assembly!Q$21+$BK110*Assembly!Q$22+$BL110*Assembly!Q$23+$BM110*Assembly!Q$24</f>
        <v>#VALUE!</v>
      </c>
      <c r="CE110" s="164" t="e">
        <f>$AS110*Assembly!R$4+$AT110*Assembly!R$5+$AU110*Assembly!R$6+$AV110*Assembly!R$7+$AW110*Assembly!R$8+$AX110*Assembly!R$9+$AY110*Assembly!R$10+$AZ110*Assembly!R$11+$BA110*Assembly!R$12+$BB110*Assembly!R$13+$BC110*Assembly!R$14+$BD110*Assembly!R$15+$BE110*Assembly!R$16+$BF110*Assembly!R$17+$BG110*Assembly!R$18+$BH110*Assembly!R$19+$BI110*Assembly!R$20+$BJ110*Assembly!R$21+$BK110*Assembly!R$22+$BL110*Assembly!R$23+$BM110*Assembly!R$24</f>
        <v>#VALUE!</v>
      </c>
      <c r="CF110" s="156" t="e">
        <f>$AS110*Assembly!S$4+$AT110*Assembly!S$5+$AU110*Assembly!S$6+$AV110*Assembly!S$7+$AW110*Assembly!S$8+$AX110*Assembly!S$9+$AY110*Assembly!S$10+$AZ110*Assembly!S$11+$BA110*Assembly!S$12+$BB110*Assembly!S$13+$BC110*Assembly!S$14+$BD110*Assembly!S$15+$BE110*Assembly!S$16+$BF110*Assembly!S$17+$BG110*Assembly!S$18+$BH110*Assembly!S$19+$BI110*Assembly!S$20+$BJ110*Assembly!S$21+$BK110*Assembly!S$22+$BL110*Assembly!S$23+$BM110*Assembly!S$24</f>
        <v>#VALUE!</v>
      </c>
      <c r="CG110" s="156" t="e">
        <f>$AS110*Assembly!T$4+$AT110*Assembly!T$5+$AU110*Assembly!T$6+$AV110*Assembly!T$7+$AW110*Assembly!T$8+$AX110*Assembly!T$9+$AY110*Assembly!T$10+$AZ110*Assembly!T$11+$BA110*Assembly!T$12+$BB110*Assembly!T$13+$BC110*Assembly!T$14+$BD110*Assembly!T$15+$BE110*Assembly!T$16+$BF110*Assembly!T$17+$BG110*Assembly!T$18+$BH110*Assembly!T$19+$BI110*Assembly!T$20+$BJ110*Assembly!T$21+$BK110*Assembly!T$22+$BL110*Assembly!T$23+$BM110*Assembly!T$24</f>
        <v>#VALUE!</v>
      </c>
      <c r="CH110" s="156" t="e">
        <f>$AS110*Assembly!U$4+$AT110*Assembly!U$5+$AU110*Assembly!U$6+$AV110*Assembly!U$7+$AW110*Assembly!U$8+$AX110*Assembly!U$9+$AY110*Assembly!U$10+$AZ110*Assembly!U$11+$BA110*Assembly!U$12+$BB110*Assembly!U$13+$BC110*Assembly!U$14+$BD110*Assembly!U$15+$BE110*Assembly!U$16+$BF110*Assembly!U$17+$BG110*Assembly!U$18+$BH110*Assembly!U$19+$BI110*Assembly!U$20+$BJ110*Assembly!U$21+$BK110*Assembly!U$22+$BL110*Assembly!U$23+$BM110*Assembly!U$24</f>
        <v>#VALUE!</v>
      </c>
      <c r="CI110" s="164" t="e">
        <f>$AS110*Assembly!V$4+$AT110*Assembly!V$5+$AU110*Assembly!V$6+$AV110*Assembly!V$7+$AW110*Assembly!V$8+$AX110*Assembly!V$9+$AY110*Assembly!V$10+$AZ110*Assembly!V$11+$BA110*Assembly!V$12+$BB110*Assembly!V$13+$BC110*Assembly!V$14+$BD110*Assembly!V$15+$BE110*Assembly!V$16+$BF110*Assembly!V$17+$BG110*Assembly!V$18+$BH110*Assembly!V$19+$BI110*Assembly!V$20+$BJ110*Assembly!V$21+$BK110*Assembly!V$22+$BL110*Assembly!V$23+$BM110*Assembly!V$24</f>
        <v>#VALUE!</v>
      </c>
      <c r="CJ110" s="164" t="e">
        <f>BZ110*Refining!$F$3</f>
        <v>#VALUE!</v>
      </c>
      <c r="CK110" s="164" t="e">
        <f>CA110*Refining!$F$4</f>
        <v>#VALUE!</v>
      </c>
      <c r="CL110" s="164" t="e">
        <f>CB110*Refining!$F$5</f>
        <v>#VALUE!</v>
      </c>
      <c r="CM110" s="164" t="e">
        <f>CC110*Refining!$F$6</f>
        <v>#VALUE!</v>
      </c>
      <c r="CN110" s="164" t="e">
        <f>CD110*Refining!$F$7</f>
        <v>#VALUE!</v>
      </c>
      <c r="CO110" s="164" t="e">
        <f>CE110*Refining!$F$8</f>
        <v>#VALUE!</v>
      </c>
      <c r="CP110" s="164" t="e">
        <f>CF110*Refining!$F$9</f>
        <v>#VALUE!</v>
      </c>
      <c r="CQ110" s="164" t="e">
        <f>CG110*Refining!$F$10</f>
        <v>#VALUE!</v>
      </c>
      <c r="CR110" s="164" t="e">
        <f>CH110*Refining!$F$11</f>
        <v>#VALUE!</v>
      </c>
      <c r="CS110" s="164" t="e">
        <f>CI110*Refining!$F$12</f>
        <v>#VALUE!</v>
      </c>
      <c r="CT110" s="185" t="e">
        <f t="shared" ref="CT110:DM110" si="446">IF(BZ110 = 0, "", BZ110)</f>
        <v>#VALUE!</v>
      </c>
      <c r="CU110" s="189" t="e">
        <f t="shared" si="446"/>
        <v>#VALUE!</v>
      </c>
      <c r="CV110" s="189" t="e">
        <f t="shared" si="446"/>
        <v>#VALUE!</v>
      </c>
      <c r="CW110" s="186" t="e">
        <f t="shared" si="446"/>
        <v>#VALUE!</v>
      </c>
      <c r="CX110" s="186" t="e">
        <f t="shared" si="446"/>
        <v>#VALUE!</v>
      </c>
      <c r="CY110" s="186" t="e">
        <f t="shared" si="446"/>
        <v>#VALUE!</v>
      </c>
      <c r="CZ110" s="186" t="e">
        <f t="shared" si="446"/>
        <v>#VALUE!</v>
      </c>
      <c r="DA110" s="186" t="e">
        <f t="shared" si="446"/>
        <v>#VALUE!</v>
      </c>
      <c r="DB110" s="186" t="e">
        <f t="shared" si="446"/>
        <v>#VALUE!</v>
      </c>
      <c r="DC110" s="187" t="e">
        <f t="shared" si="446"/>
        <v>#VALUE!</v>
      </c>
      <c r="DD110" s="185" t="e">
        <f t="shared" si="446"/>
        <v>#VALUE!</v>
      </c>
      <c r="DE110" s="189" t="e">
        <f t="shared" si="446"/>
        <v>#VALUE!</v>
      </c>
      <c r="DF110" s="189" t="e">
        <f t="shared" si="446"/>
        <v>#VALUE!</v>
      </c>
      <c r="DG110" s="186" t="e">
        <f t="shared" si="446"/>
        <v>#VALUE!</v>
      </c>
      <c r="DH110" s="188" t="e">
        <f t="shared" si="446"/>
        <v>#VALUE!</v>
      </c>
      <c r="DI110" s="186" t="e">
        <f t="shared" si="446"/>
        <v>#VALUE!</v>
      </c>
      <c r="DJ110" s="186" t="e">
        <f t="shared" si="446"/>
        <v>#VALUE!</v>
      </c>
      <c r="DK110" s="186" t="e">
        <f t="shared" si="446"/>
        <v>#VALUE!</v>
      </c>
      <c r="DL110" s="186" t="e">
        <f t="shared" si="446"/>
        <v>#VALUE!</v>
      </c>
      <c r="DM110" s="187" t="e">
        <f t="shared" si="446"/>
        <v>#VALUE!</v>
      </c>
      <c r="DN110" s="185" t="e">
        <f t="shared" si="11"/>
        <v>#VALUE!</v>
      </c>
      <c r="DO110" s="189" t="e">
        <f t="shared" si="12"/>
        <v>#VALUE!</v>
      </c>
      <c r="DP110" s="120" t="e">
        <f t="shared" si="13"/>
        <v>#VALUE!</v>
      </c>
      <c r="DQ110" s="133" t="e">
        <f>CT110*'Ores &amp; Ingots'!$C$3+CU110*'Ores &amp; Ingots'!$C$4+CV110*'Ores &amp; Ingots'!$C$5+CW110*'Ores &amp; Ingots'!$C$6+CX110*'Ores &amp; Ingots'!$C$7+CY110*'Ores &amp; Ingots'!$C$8+CZ110*'Ores &amp; Ingots'!$C$9+DA110*'Ores &amp; Ingots'!$C$10+DB110*'Ores &amp; Ingots'!$C$11+DC110*'Ores &amp; Ingots'!$C$12</f>
        <v>#VALUE!</v>
      </c>
      <c r="DR110" s="133" t="e">
        <f>DD110*'Ores &amp; Ingots'!$B$3+DE110*'Ores &amp; Ingots'!$B$4+DF110*'Ores &amp; Ingots'!$B$5+DG110*'Ores &amp; Ingots'!$B$6+DH110*'Ores &amp; Ingots'!$B$7+DI110*'Ores &amp; Ingots'!$B$8+DJ110*'Ores &amp; Ingots'!$B$9+DK110*'Ores &amp; Ingots'!$B$10+DL110*'Ores &amp; Ingots'!$B$11+DM110*'Ores &amp; Ingots'!$B$12</f>
        <v>#VALUE!</v>
      </c>
      <c r="DS110" s="189" t="e">
        <f>CT110*Refining!$G$3+CU110*Refining!$G$4+CV110*Refining!$G$5+CW110*Refining!$G$6+CX110*Refining!$G$7+CY110*Refining!$G$8+CZ110*Refining!$G$9+DA110*Refining!$G$10+DB110*Refining!$G$11+DC110*Refining!$G$12</f>
        <v>#VALUE!</v>
      </c>
      <c r="DT110" s="189" t="e">
        <f t="shared" si="14"/>
        <v>#VALUE!</v>
      </c>
      <c r="DU110" s="192" t="e">
        <f t="shared" si="15"/>
        <v>#VALUE!</v>
      </c>
      <c r="DV110" s="185" t="e">
        <f t="shared" si="16"/>
        <v>#VALUE!</v>
      </c>
      <c r="DW110" s="194" t="e">
        <f t="shared" ref="DW110:DX110" si="447">DV110/60</f>
        <v>#VALUE!</v>
      </c>
      <c r="DX110" s="194" t="e">
        <f t="shared" si="447"/>
        <v>#VALUE!</v>
      </c>
      <c r="DY110" s="185" t="e">
        <f t="shared" si="18"/>
        <v>#VALUE!</v>
      </c>
      <c r="DZ110" s="194" t="e">
        <f t="shared" ref="DZ110:EA110" si="448">DY110/1000</f>
        <v>#VALUE!</v>
      </c>
      <c r="EA110" s="196" t="e">
        <f t="shared" si="448"/>
        <v>#VALUE!</v>
      </c>
      <c r="EB110" s="130" t="e">
        <f t="shared" si="20"/>
        <v>#VALUE!</v>
      </c>
      <c r="EC110" s="132" t="e">
        <f t="shared" si="21"/>
        <v>#VALUE!</v>
      </c>
      <c r="ED110" s="133">
        <v>584</v>
      </c>
    </row>
    <row r="111" spans="1:134" ht="12.75" x14ac:dyDescent="0.2">
      <c r="A111" s="865"/>
      <c r="B111" s="297" t="s">
        <v>332</v>
      </c>
      <c r="C111" s="216" t="s">
        <v>155</v>
      </c>
      <c r="D111" s="216">
        <v>1</v>
      </c>
      <c r="E111" s="216">
        <v>1</v>
      </c>
      <c r="F111" s="216">
        <v>1</v>
      </c>
      <c r="G111" s="229">
        <f t="shared" si="0"/>
        <v>0.125</v>
      </c>
      <c r="H111" s="230">
        <v>50</v>
      </c>
      <c r="I111" s="230">
        <v>50</v>
      </c>
      <c r="J111" s="230">
        <f>H111/Main!$D$9</f>
        <v>10</v>
      </c>
      <c r="K111" s="230">
        <f>I111/Main!$D$10</f>
        <v>25</v>
      </c>
      <c r="L111" s="230">
        <f t="shared" si="1"/>
        <v>2.5</v>
      </c>
      <c r="M111" s="230">
        <v>1</v>
      </c>
      <c r="N111" s="232">
        <v>1000</v>
      </c>
      <c r="O111" s="232">
        <v>330000</v>
      </c>
      <c r="P111" s="232"/>
      <c r="Q111" s="233"/>
      <c r="R111" s="234"/>
      <c r="S111" s="233"/>
      <c r="T111" s="234"/>
      <c r="U111" s="392" t="s">
        <v>336</v>
      </c>
      <c r="V111" s="233"/>
      <c r="W111" s="366"/>
      <c r="X111" s="226">
        <v>8</v>
      </c>
      <c r="Y111" s="226">
        <v>0</v>
      </c>
      <c r="Z111" s="226">
        <v>0</v>
      </c>
      <c r="AA111" s="226">
        <v>0</v>
      </c>
      <c r="AB111" s="226">
        <v>10</v>
      </c>
      <c r="AC111" s="226">
        <v>0</v>
      </c>
      <c r="AD111" s="226">
        <v>0</v>
      </c>
      <c r="AE111" s="227">
        <v>5</v>
      </c>
      <c r="AF111" s="226">
        <v>0</v>
      </c>
      <c r="AG111" s="226">
        <v>0</v>
      </c>
      <c r="AH111" s="226">
        <v>0</v>
      </c>
      <c r="AI111" s="226">
        <v>2</v>
      </c>
      <c r="AJ111" s="226">
        <v>0</v>
      </c>
      <c r="AK111" s="226">
        <v>0</v>
      </c>
      <c r="AL111" s="226">
        <v>0</v>
      </c>
      <c r="AM111" s="226">
        <v>0</v>
      </c>
      <c r="AN111" s="226">
        <v>0</v>
      </c>
      <c r="AO111" s="226">
        <v>0</v>
      </c>
      <c r="AP111" s="226">
        <v>0</v>
      </c>
      <c r="AQ111" s="226">
        <v>0</v>
      </c>
      <c r="AR111" s="226">
        <v>0</v>
      </c>
      <c r="AS111" s="225">
        <f t="shared" ref="AS111:BM111" si="449">IF(X111 = 0, "", X111)</f>
        <v>8</v>
      </c>
      <c r="AT111" s="216" t="str">
        <f t="shared" si="449"/>
        <v/>
      </c>
      <c r="AU111" s="216" t="str">
        <f t="shared" si="449"/>
        <v/>
      </c>
      <c r="AV111" s="216" t="str">
        <f t="shared" si="449"/>
        <v/>
      </c>
      <c r="AW111" s="226">
        <f t="shared" si="449"/>
        <v>10</v>
      </c>
      <c r="AX111" s="216" t="str">
        <f t="shared" si="449"/>
        <v/>
      </c>
      <c r="AY111" s="216" t="str">
        <f t="shared" si="449"/>
        <v/>
      </c>
      <c r="AZ111" s="227">
        <f t="shared" si="449"/>
        <v>5</v>
      </c>
      <c r="BA111" s="216" t="str">
        <f t="shared" si="449"/>
        <v/>
      </c>
      <c r="BB111" s="216" t="str">
        <f t="shared" si="449"/>
        <v/>
      </c>
      <c r="BC111" s="216" t="str">
        <f t="shared" si="449"/>
        <v/>
      </c>
      <c r="BD111" s="226">
        <f t="shared" si="449"/>
        <v>2</v>
      </c>
      <c r="BE111" s="216" t="str">
        <f t="shared" si="449"/>
        <v/>
      </c>
      <c r="BF111" s="216" t="str">
        <f t="shared" si="449"/>
        <v/>
      </c>
      <c r="BG111" s="216" t="str">
        <f t="shared" si="449"/>
        <v/>
      </c>
      <c r="BH111" s="216" t="str">
        <f t="shared" si="449"/>
        <v/>
      </c>
      <c r="BI111" s="216" t="str">
        <f t="shared" si="449"/>
        <v/>
      </c>
      <c r="BJ111" s="216" t="str">
        <f t="shared" si="449"/>
        <v/>
      </c>
      <c r="BK111" s="216" t="str">
        <f t="shared" si="449"/>
        <v/>
      </c>
      <c r="BL111" s="216" t="str">
        <f t="shared" si="449"/>
        <v/>
      </c>
      <c r="BM111" s="231" t="str">
        <f t="shared" si="449"/>
        <v/>
      </c>
      <c r="BN111" s="225" t="e">
        <f>$AS111*Assembly!Z$4+$AT111*Assembly!Z$5+$AU111*Assembly!Z$6+$AV111*Assembly!Z$7+$AW111*Assembly!Z$8+$AX111*Assembly!Z$9+$AY111*Assembly!Z$10+$AZ111*Assembly!Z$11+$BA111*Assembly!Z$12+$BB111*Assembly!Z$13+$BC111*Assembly!Z$14+$BD111*Assembly!Z$15+$BE111*Assembly!Z$16+$BF111*Assembly!Z$17+$BG111*Assembly!Z$18+$BH111*Assembly!Z$19+$BI111*Assembly!Z$20+$BJ111*Assembly!Z$21+$BK111*Assembly!Z$22+$BL111*Assembly!Z$23+$BM111*Assembly!Z$24</f>
        <v>#VALUE!</v>
      </c>
      <c r="BO111" s="226" t="e">
        <f t="shared" si="3"/>
        <v>#VALUE!</v>
      </c>
      <c r="BP111" s="226"/>
      <c r="BQ111" s="226" t="e">
        <f>$AS111*Assembly!AD$4+$AT111*Assembly!AD$5+$AU111*Assembly!AD$6+$AV111*Assembly!AD$7+$AW111*Assembly!AD$8+$AX111*Assembly!AD$9+$AY111*Assembly!AD$10+$AZ111*Assembly!AD$11+$BA111*Assembly!AD$12+$BB111*Assembly!AD$13+$BC111*Assembly!AD$14+$BD111*Assembly!AD$15+$BE111*Assembly!AD$16+$BF111*Assembly!AD$17+$BG111*Assembly!AD$18+$BH111*Assembly!AD$19+$BI111*Assembly!AD$20+$BJ111*Assembly!AD$21+$BK111*Assembly!AD$22+$BL111*Assembly!AD$23+$BM111*Assembly!AD$24</f>
        <v>#VALUE!</v>
      </c>
      <c r="BR111" s="236" t="e">
        <f t="shared" si="4"/>
        <v>#VALUE!</v>
      </c>
      <c r="BS111" s="237" t="e">
        <f t="shared" si="5"/>
        <v>#VALUE!</v>
      </c>
      <c r="BT111" s="238" t="e">
        <f t="shared" si="6"/>
        <v>#VALUE!</v>
      </c>
      <c r="BU111" s="237" t="e">
        <f t="shared" si="7"/>
        <v>#VALUE!</v>
      </c>
      <c r="BV111" s="226" t="e">
        <f>$AS111*Assembly!Y$4+$AT111*Assembly!Y$5+$AU111*Assembly!Y$6+$AV111*Assembly!Y$7+$AW111*Assembly!Y$8+$AX111*Assembly!Y$9+$AY111*Assembly!Y$10+$AZ111*Assembly!Y$11+$BA111*Assembly!Y$12+$BB111*Assembly!Y$13+$BC111*Assembly!Y$14+$BD111*Assembly!Y$15+$BE111*Assembly!Y$16+$BF111*Assembly!Y$17+$BG111*Assembly!Y$18+$BH111*Assembly!Y$19+$BI111*Assembly!Y$20+$BJ111*Assembly!Y$21+$BK111*Assembly!Y$22+$BL111*Assembly!Y$23+$BM111*Assembly!Y$24</f>
        <v>#VALUE!</v>
      </c>
      <c r="BW111" s="226" t="e">
        <f t="shared" si="8"/>
        <v>#VALUE!</v>
      </c>
      <c r="BX111" s="239" t="e">
        <f t="shared" si="9"/>
        <v>#VALUE!</v>
      </c>
      <c r="BY111" s="240" t="e">
        <f>$AS111*Assembly!AC$4+$AT111*Assembly!AC$5+$AU111*Assembly!AC$6+$AV111*Assembly!AC$7+$AW111*Assembly!AC$8+$AX111*Assembly!AC$9+$AY111*Assembly!AC$10+$AZ111*Assembly!AC$11+$BA111*Assembly!AC$12+$BB111*Assembly!AC$13+$BC111*Assembly!AC$14+$BD111*Assembly!AC$15+$BE111*Assembly!AC$16+$BF111*Assembly!AC$17+$BG111*Assembly!AC$18+$BH111*Assembly!AC$19+$BI111*Assembly!AC$20+$BJ111*Assembly!AC$21+$BK111*Assembly!AC$22+$BL111*Assembly!AC$23+$BM111*Assembly!AC$24</f>
        <v>#VALUE!</v>
      </c>
      <c r="BZ111" s="232" t="e">
        <f>$AS111*Assembly!M$4+$AT111*Assembly!M$5+$AU111*Assembly!M$6+$AV111*Assembly!M$7+$AW111*Assembly!M$8+$AX111*Assembly!M$9+$AY111*Assembly!M$10+$AZ111*Assembly!M$11+$BA111*Assembly!M$12+$BB111*Assembly!M$13+$BC111*Assembly!M$14+$BD111*Assembly!M$15+$BE111*Assembly!M$16+$BF111*Assembly!M$17+$BG111*Assembly!M$18+$BH111*Assembly!M$19+$BI111*Assembly!M$20+$BJ111*Assembly!M$21+$BK111*Assembly!M$22+$BL111*Assembly!M$23+$BM111*Assembly!M$24</f>
        <v>#VALUE!</v>
      </c>
      <c r="CA111" s="232" t="e">
        <f>$AS111*Assembly!N$4+$AT111*Assembly!N$5+$AU111*Assembly!N$6+$AV111*Assembly!N$7+$AW111*Assembly!N$8+$AX111*Assembly!N$9+$AY111*Assembly!N$10+$AZ111*Assembly!N$11+$BA111*Assembly!N$12+$BB111*Assembly!N$13+$BC111*Assembly!N$14+$BD111*Assembly!N$15+$BE111*Assembly!N$16+$BF111*Assembly!N$17+$BG111*Assembly!N$18+$BH111*Assembly!N$19+$BI111*Assembly!N$20+$BJ111*Assembly!N$21+$BK111*Assembly!N$22+$BL111*Assembly!N$23+$BM111*Assembly!N$24</f>
        <v>#VALUE!</v>
      </c>
      <c r="CB111" s="232" t="e">
        <f>$AS111*Assembly!O$4+$AT111*Assembly!O$5+$AU111*Assembly!O$6+$AV111*Assembly!O$7+$AW111*Assembly!O$8+$AX111*Assembly!O$9+$AY111*Assembly!O$10+$AZ111*Assembly!O$11+$BA111*Assembly!O$12+$BB111*Assembly!O$13+$BC111*Assembly!O$14+$BD111*Assembly!O$15+$BE111*Assembly!O$16+$BF111*Assembly!O$17+$BG111*Assembly!O$18+$BH111*Assembly!O$19+$BI111*Assembly!O$20+$BJ111*Assembly!O$21+$BK111*Assembly!O$22+$BL111*Assembly!O$23+$BM111*Assembly!O$24</f>
        <v>#VALUE!</v>
      </c>
      <c r="CC111" s="230" t="e">
        <f>$AS111*Assembly!P$4+$AT111*Assembly!P$5+$AU111*Assembly!P$6+$AV111*Assembly!P$7+$AW111*Assembly!P$8+$AX111*Assembly!P$9+$AY111*Assembly!P$10+$AZ111*Assembly!P$11+$BA111*Assembly!P$12+$BB111*Assembly!P$13+$BC111*Assembly!P$14+$BD111*Assembly!P$15+$BE111*Assembly!P$16+$BF111*Assembly!P$17+$BG111*Assembly!P$18+$BH111*Assembly!P$19+$BI111*Assembly!P$20+$BJ111*Assembly!P$21+$BK111*Assembly!P$22+$BL111*Assembly!P$23+$BM111*Assembly!P$24</f>
        <v>#VALUE!</v>
      </c>
      <c r="CD111" s="230" t="e">
        <f>$AS111*Assembly!Q$4+$AT111*Assembly!Q$5+$AU111*Assembly!Q$6+$AV111*Assembly!Q$7+$AW111*Assembly!Q$8+$AX111*Assembly!Q$9+$AY111*Assembly!Q$10+$AZ111*Assembly!Q$11+$BA111*Assembly!Q$12+$BB111*Assembly!Q$13+$BC111*Assembly!Q$14+$BD111*Assembly!Q$15+$BE111*Assembly!Q$16+$BF111*Assembly!Q$17+$BG111*Assembly!Q$18+$BH111*Assembly!Q$19+$BI111*Assembly!Q$20+$BJ111*Assembly!Q$21+$BK111*Assembly!Q$22+$BL111*Assembly!Q$23+$BM111*Assembly!Q$24</f>
        <v>#VALUE!</v>
      </c>
      <c r="CE111" s="232" t="e">
        <f>$AS111*Assembly!R$4+$AT111*Assembly!R$5+$AU111*Assembly!R$6+$AV111*Assembly!R$7+$AW111*Assembly!R$8+$AX111*Assembly!R$9+$AY111*Assembly!R$10+$AZ111*Assembly!R$11+$BA111*Assembly!R$12+$BB111*Assembly!R$13+$BC111*Assembly!R$14+$BD111*Assembly!R$15+$BE111*Assembly!R$16+$BF111*Assembly!R$17+$BG111*Assembly!R$18+$BH111*Assembly!R$19+$BI111*Assembly!R$20+$BJ111*Assembly!R$21+$BK111*Assembly!R$22+$BL111*Assembly!R$23+$BM111*Assembly!R$24</f>
        <v>#VALUE!</v>
      </c>
      <c r="CF111" s="230" t="e">
        <f>$AS111*Assembly!S$4+$AT111*Assembly!S$5+$AU111*Assembly!S$6+$AV111*Assembly!S$7+$AW111*Assembly!S$8+$AX111*Assembly!S$9+$AY111*Assembly!S$10+$AZ111*Assembly!S$11+$BA111*Assembly!S$12+$BB111*Assembly!S$13+$BC111*Assembly!S$14+$BD111*Assembly!S$15+$BE111*Assembly!S$16+$BF111*Assembly!S$17+$BG111*Assembly!S$18+$BH111*Assembly!S$19+$BI111*Assembly!S$20+$BJ111*Assembly!S$21+$BK111*Assembly!S$22+$BL111*Assembly!S$23+$BM111*Assembly!S$24</f>
        <v>#VALUE!</v>
      </c>
      <c r="CG111" s="230" t="e">
        <f>$AS111*Assembly!T$4+$AT111*Assembly!T$5+$AU111*Assembly!T$6+$AV111*Assembly!T$7+$AW111*Assembly!T$8+$AX111*Assembly!T$9+$AY111*Assembly!T$10+$AZ111*Assembly!T$11+$BA111*Assembly!T$12+$BB111*Assembly!T$13+$BC111*Assembly!T$14+$BD111*Assembly!T$15+$BE111*Assembly!T$16+$BF111*Assembly!T$17+$BG111*Assembly!T$18+$BH111*Assembly!T$19+$BI111*Assembly!T$20+$BJ111*Assembly!T$21+$BK111*Assembly!T$22+$BL111*Assembly!T$23+$BM111*Assembly!T$24</f>
        <v>#VALUE!</v>
      </c>
      <c r="CH111" s="230" t="e">
        <f>$AS111*Assembly!U$4+$AT111*Assembly!U$5+$AU111*Assembly!U$6+$AV111*Assembly!U$7+$AW111*Assembly!U$8+$AX111*Assembly!U$9+$AY111*Assembly!U$10+$AZ111*Assembly!U$11+$BA111*Assembly!U$12+$BB111*Assembly!U$13+$BC111*Assembly!U$14+$BD111*Assembly!U$15+$BE111*Assembly!U$16+$BF111*Assembly!U$17+$BG111*Assembly!U$18+$BH111*Assembly!U$19+$BI111*Assembly!U$20+$BJ111*Assembly!U$21+$BK111*Assembly!U$22+$BL111*Assembly!U$23+$BM111*Assembly!U$24</f>
        <v>#VALUE!</v>
      </c>
      <c r="CI111" s="232" t="e">
        <f>$AS111*Assembly!V$4+$AT111*Assembly!V$5+$AU111*Assembly!V$6+$AV111*Assembly!V$7+$AW111*Assembly!V$8+$AX111*Assembly!V$9+$AY111*Assembly!V$10+$AZ111*Assembly!V$11+$BA111*Assembly!V$12+$BB111*Assembly!V$13+$BC111*Assembly!V$14+$BD111*Assembly!V$15+$BE111*Assembly!V$16+$BF111*Assembly!V$17+$BG111*Assembly!V$18+$BH111*Assembly!V$19+$BI111*Assembly!V$20+$BJ111*Assembly!V$21+$BK111*Assembly!V$22+$BL111*Assembly!V$23+$BM111*Assembly!V$24</f>
        <v>#VALUE!</v>
      </c>
      <c r="CJ111" s="232" t="e">
        <f>BZ111*Refining!$F$3</f>
        <v>#VALUE!</v>
      </c>
      <c r="CK111" s="232" t="e">
        <f>CA111*Refining!$F$4</f>
        <v>#VALUE!</v>
      </c>
      <c r="CL111" s="232" t="e">
        <f>CB111*Refining!$F$5</f>
        <v>#VALUE!</v>
      </c>
      <c r="CM111" s="232" t="e">
        <f>CC111*Refining!$F$6</f>
        <v>#VALUE!</v>
      </c>
      <c r="CN111" s="232" t="e">
        <f>CD111*Refining!$F$7</f>
        <v>#VALUE!</v>
      </c>
      <c r="CO111" s="232" t="e">
        <f>CE111*Refining!$F$8</f>
        <v>#VALUE!</v>
      </c>
      <c r="CP111" s="232" t="e">
        <f>CF111*Refining!$F$9</f>
        <v>#VALUE!</v>
      </c>
      <c r="CQ111" s="232" t="e">
        <f>CG111*Refining!$F$10</f>
        <v>#VALUE!</v>
      </c>
      <c r="CR111" s="232" t="e">
        <f>CH111*Refining!$F$11</f>
        <v>#VALUE!</v>
      </c>
      <c r="CS111" s="232" t="e">
        <f>CI111*Refining!$F$12</f>
        <v>#VALUE!</v>
      </c>
      <c r="CT111" s="243" t="e">
        <f t="shared" ref="CT111:DM111" si="450">IF(BZ111 = 0, "", BZ111)</f>
        <v>#VALUE!</v>
      </c>
      <c r="CU111" s="245" t="e">
        <f t="shared" si="450"/>
        <v>#VALUE!</v>
      </c>
      <c r="CV111" s="245" t="e">
        <f t="shared" si="450"/>
        <v>#VALUE!</v>
      </c>
      <c r="CW111" s="246" t="e">
        <f t="shared" si="450"/>
        <v>#VALUE!</v>
      </c>
      <c r="CX111" s="246" t="e">
        <f t="shared" si="450"/>
        <v>#VALUE!</v>
      </c>
      <c r="CY111" s="246" t="e">
        <f t="shared" si="450"/>
        <v>#VALUE!</v>
      </c>
      <c r="CZ111" s="246" t="e">
        <f t="shared" si="450"/>
        <v>#VALUE!</v>
      </c>
      <c r="DA111" s="246" t="e">
        <f t="shared" si="450"/>
        <v>#VALUE!</v>
      </c>
      <c r="DB111" s="246" t="e">
        <f t="shared" si="450"/>
        <v>#VALUE!</v>
      </c>
      <c r="DC111" s="251" t="e">
        <f t="shared" si="450"/>
        <v>#VALUE!</v>
      </c>
      <c r="DD111" s="243" t="e">
        <f t="shared" si="450"/>
        <v>#VALUE!</v>
      </c>
      <c r="DE111" s="245" t="e">
        <f t="shared" si="450"/>
        <v>#VALUE!</v>
      </c>
      <c r="DF111" s="245" t="e">
        <f t="shared" si="450"/>
        <v>#VALUE!</v>
      </c>
      <c r="DG111" s="246" t="e">
        <f t="shared" si="450"/>
        <v>#VALUE!</v>
      </c>
      <c r="DH111" s="326" t="e">
        <f t="shared" si="450"/>
        <v>#VALUE!</v>
      </c>
      <c r="DI111" s="246" t="e">
        <f t="shared" si="450"/>
        <v>#VALUE!</v>
      </c>
      <c r="DJ111" s="246" t="e">
        <f t="shared" si="450"/>
        <v>#VALUE!</v>
      </c>
      <c r="DK111" s="246" t="e">
        <f t="shared" si="450"/>
        <v>#VALUE!</v>
      </c>
      <c r="DL111" s="246" t="e">
        <f t="shared" si="450"/>
        <v>#VALUE!</v>
      </c>
      <c r="DM111" s="251" t="e">
        <f t="shared" si="450"/>
        <v>#VALUE!</v>
      </c>
      <c r="DN111" s="243" t="e">
        <f t="shared" si="11"/>
        <v>#VALUE!</v>
      </c>
      <c r="DO111" s="245" t="e">
        <f t="shared" si="12"/>
        <v>#VALUE!</v>
      </c>
      <c r="DP111" s="263" t="e">
        <f t="shared" si="13"/>
        <v>#VALUE!</v>
      </c>
      <c r="DQ111" s="226" t="e">
        <f>CT111*'Ores &amp; Ingots'!$C$3+CU111*'Ores &amp; Ingots'!$C$4+CV111*'Ores &amp; Ingots'!$C$5+CW111*'Ores &amp; Ingots'!$C$6+CX111*'Ores &amp; Ingots'!$C$7+CY111*'Ores &amp; Ingots'!$C$8+CZ111*'Ores &amp; Ingots'!$C$9+DA111*'Ores &amp; Ingots'!$C$10+DB111*'Ores &amp; Ingots'!$C$11+DC111*'Ores &amp; Ingots'!$C$12</f>
        <v>#VALUE!</v>
      </c>
      <c r="DR111" s="226" t="e">
        <f>DD111*'Ores &amp; Ingots'!$B$3+DE111*'Ores &amp; Ingots'!$B$4+DF111*'Ores &amp; Ingots'!$B$5+DG111*'Ores &amp; Ingots'!$B$6+DH111*'Ores &amp; Ingots'!$B$7+DI111*'Ores &amp; Ingots'!$B$8+DJ111*'Ores &amp; Ingots'!$B$9+DK111*'Ores &amp; Ingots'!$B$10+DL111*'Ores &amp; Ingots'!$B$11+DM111*'Ores &amp; Ingots'!$B$12</f>
        <v>#VALUE!</v>
      </c>
      <c r="DS111" s="245" t="e">
        <f>CT111*Refining!$G$3+CU111*Refining!$G$4+CV111*Refining!$G$5+CW111*Refining!$G$6+CX111*Refining!$G$7+CY111*Refining!$G$8+CZ111*Refining!$G$9+DA111*Refining!$G$10+DB111*Refining!$G$11+DC111*Refining!$G$12</f>
        <v>#VALUE!</v>
      </c>
      <c r="DT111" s="189" t="e">
        <f t="shared" si="14"/>
        <v>#VALUE!</v>
      </c>
      <c r="DU111" s="260" t="e">
        <f t="shared" si="15"/>
        <v>#VALUE!</v>
      </c>
      <c r="DV111" s="243" t="e">
        <f t="shared" si="16"/>
        <v>#VALUE!</v>
      </c>
      <c r="DW111" s="262" t="e">
        <f t="shared" ref="DW111:DX111" si="451">DV111/60</f>
        <v>#VALUE!</v>
      </c>
      <c r="DX111" s="262" t="e">
        <f t="shared" si="451"/>
        <v>#VALUE!</v>
      </c>
      <c r="DY111" s="243" t="e">
        <f t="shared" si="18"/>
        <v>#VALUE!</v>
      </c>
      <c r="DZ111" s="262" t="e">
        <f t="shared" ref="DZ111:EA111" si="452">DY111/1000</f>
        <v>#VALUE!</v>
      </c>
      <c r="EA111" s="264" t="e">
        <f t="shared" si="452"/>
        <v>#VALUE!</v>
      </c>
      <c r="EB111" s="239" t="e">
        <f t="shared" si="20"/>
        <v>#VALUE!</v>
      </c>
      <c r="EC111" s="266" t="e">
        <f t="shared" si="21"/>
        <v>#VALUE!</v>
      </c>
      <c r="ED111" s="133"/>
    </row>
    <row r="112" spans="1:134" ht="12.75" x14ac:dyDescent="0.2">
      <c r="A112" s="916" t="s">
        <v>333</v>
      </c>
      <c r="B112" s="55" t="s">
        <v>334</v>
      </c>
      <c r="C112" s="56" t="s">
        <v>156</v>
      </c>
      <c r="D112" s="56">
        <v>1</v>
      </c>
      <c r="E112" s="56">
        <v>1</v>
      </c>
      <c r="F112" s="56">
        <v>1</v>
      </c>
      <c r="G112" s="328">
        <f t="shared" si="0"/>
        <v>15.625</v>
      </c>
      <c r="H112" s="329">
        <v>20</v>
      </c>
      <c r="I112" s="329">
        <v>20</v>
      </c>
      <c r="J112" s="329">
        <f>H112/Main!$D$9</f>
        <v>4</v>
      </c>
      <c r="K112" s="329">
        <f>I112/Main!$D$10</f>
        <v>10</v>
      </c>
      <c r="L112" s="329">
        <f t="shared" si="1"/>
        <v>2.5</v>
      </c>
      <c r="M112" s="329">
        <v>1</v>
      </c>
      <c r="N112" s="330"/>
      <c r="O112" s="330">
        <v>30000</v>
      </c>
      <c r="P112" s="330"/>
      <c r="Q112" s="332"/>
      <c r="R112" s="331"/>
      <c r="S112" s="332"/>
      <c r="T112" s="331"/>
      <c r="U112" s="373"/>
      <c r="V112" s="332"/>
      <c r="W112" s="374" t="s">
        <v>220</v>
      </c>
      <c r="X112" s="81">
        <v>5</v>
      </c>
      <c r="Y112" s="81">
        <v>2</v>
      </c>
      <c r="Z112" s="81">
        <v>0</v>
      </c>
      <c r="AA112" s="81">
        <v>0</v>
      </c>
      <c r="AB112" s="81">
        <v>5</v>
      </c>
      <c r="AC112" s="81">
        <v>0</v>
      </c>
      <c r="AD112" s="81">
        <v>0</v>
      </c>
      <c r="AE112" s="81">
        <v>6</v>
      </c>
      <c r="AF112" s="81">
        <v>0</v>
      </c>
      <c r="AG112" s="81">
        <v>0</v>
      </c>
      <c r="AH112" s="81">
        <v>0</v>
      </c>
      <c r="AI112" s="81">
        <v>0</v>
      </c>
      <c r="AJ112" s="81">
        <v>0</v>
      </c>
      <c r="AK112" s="81">
        <v>0</v>
      </c>
      <c r="AL112" s="81">
        <v>0</v>
      </c>
      <c r="AM112" s="81">
        <v>0</v>
      </c>
      <c r="AN112" s="81">
        <v>0</v>
      </c>
      <c r="AO112" s="81">
        <v>4</v>
      </c>
      <c r="AP112" s="81">
        <v>0</v>
      </c>
      <c r="AQ112" s="83">
        <v>6</v>
      </c>
      <c r="AR112" s="81">
        <v>0</v>
      </c>
      <c r="AS112" s="93">
        <f t="shared" ref="AS112:BM112" si="453">IF(X112 = 0, "", X112)</f>
        <v>5</v>
      </c>
      <c r="AT112" s="81">
        <f t="shared" si="453"/>
        <v>2</v>
      </c>
      <c r="AU112" s="56" t="str">
        <f t="shared" si="453"/>
        <v/>
      </c>
      <c r="AV112" s="56" t="str">
        <f t="shared" si="453"/>
        <v/>
      </c>
      <c r="AW112" s="81">
        <f t="shared" si="453"/>
        <v>5</v>
      </c>
      <c r="AX112" s="56" t="str">
        <f t="shared" si="453"/>
        <v/>
      </c>
      <c r="AY112" s="56" t="str">
        <f t="shared" si="453"/>
        <v/>
      </c>
      <c r="AZ112" s="81">
        <f t="shared" si="453"/>
        <v>6</v>
      </c>
      <c r="BA112" s="56" t="str">
        <f t="shared" si="453"/>
        <v/>
      </c>
      <c r="BB112" s="56" t="str">
        <f t="shared" si="453"/>
        <v/>
      </c>
      <c r="BC112" s="56" t="str">
        <f t="shared" si="453"/>
        <v/>
      </c>
      <c r="BD112" s="56" t="str">
        <f t="shared" si="453"/>
        <v/>
      </c>
      <c r="BE112" s="56" t="str">
        <f t="shared" si="453"/>
        <v/>
      </c>
      <c r="BF112" s="56" t="str">
        <f t="shared" si="453"/>
        <v/>
      </c>
      <c r="BG112" s="56" t="str">
        <f t="shared" si="453"/>
        <v/>
      </c>
      <c r="BH112" s="56" t="str">
        <f t="shared" si="453"/>
        <v/>
      </c>
      <c r="BI112" s="56" t="str">
        <f t="shared" si="453"/>
        <v/>
      </c>
      <c r="BJ112" s="81">
        <f t="shared" si="453"/>
        <v>4</v>
      </c>
      <c r="BK112" s="56" t="str">
        <f t="shared" si="453"/>
        <v/>
      </c>
      <c r="BL112" s="83">
        <f t="shared" si="453"/>
        <v>6</v>
      </c>
      <c r="BM112" s="85" t="str">
        <f t="shared" si="453"/>
        <v/>
      </c>
      <c r="BN112" s="93" t="e">
        <f>$AS112*Assembly!Z$4+$AT112*Assembly!Z$5+$AU112*Assembly!Z$6+$AV112*Assembly!Z$7+$AW112*Assembly!Z$8+$AX112*Assembly!Z$9+$AY112*Assembly!Z$10+$AZ112*Assembly!Z$11+$BA112*Assembly!Z$12+$BB112*Assembly!Z$13+$BC112*Assembly!Z$14+$BD112*Assembly!Z$15+$BE112*Assembly!Z$16+$BF112*Assembly!Z$17+$BG112*Assembly!Z$18+$BH112*Assembly!Z$19+$BI112*Assembly!Z$20+$BJ112*Assembly!Z$21+$BK112*Assembly!Z$22+$BL112*Assembly!Z$23+$BM112*Assembly!Z$24</f>
        <v>#VALUE!</v>
      </c>
      <c r="BO112" s="81" t="e">
        <f t="shared" si="3"/>
        <v>#VALUE!</v>
      </c>
      <c r="BP112" s="81"/>
      <c r="BQ112" s="81" t="e">
        <f>$AS112*Assembly!AD$4+$AT112*Assembly!AD$5+$AU112*Assembly!AD$6+$AV112*Assembly!AD$7+$AW112*Assembly!AD$8+$AX112*Assembly!AD$9+$AY112*Assembly!AD$10+$AZ112*Assembly!AD$11+$BA112*Assembly!AD$12+$BB112*Assembly!AD$13+$BC112*Assembly!AD$14+$BD112*Assembly!AD$15+$BE112*Assembly!AD$16+$BF112*Assembly!AD$17+$BG112*Assembly!AD$18+$BH112*Assembly!AD$19+$BI112*Assembly!AD$20+$BJ112*Assembly!AD$21+$BK112*Assembly!AD$22+$BL112*Assembly!AD$23+$BM112*Assembly!AD$24</f>
        <v>#VALUE!</v>
      </c>
      <c r="BR112" s="98" t="e">
        <f t="shared" si="4"/>
        <v>#VALUE!</v>
      </c>
      <c r="BS112" s="99" t="e">
        <f t="shared" si="5"/>
        <v>#VALUE!</v>
      </c>
      <c r="BT112" s="101" t="e">
        <f t="shared" si="6"/>
        <v>#VALUE!</v>
      </c>
      <c r="BU112" s="99" t="e">
        <f t="shared" si="7"/>
        <v>#VALUE!</v>
      </c>
      <c r="BV112" s="81" t="e">
        <f>$AS112*Assembly!Y$4+$AT112*Assembly!Y$5+$AU112*Assembly!Y$6+$AV112*Assembly!Y$7+$AW112*Assembly!Y$8+$AX112*Assembly!Y$9+$AY112*Assembly!Y$10+$AZ112*Assembly!Y$11+$BA112*Assembly!Y$12+$BB112*Assembly!Y$13+$BC112*Assembly!Y$14+$BD112*Assembly!Y$15+$BE112*Assembly!Y$16+$BF112*Assembly!Y$17+$BG112*Assembly!Y$18+$BH112*Assembly!Y$19+$BI112*Assembly!Y$20+$BJ112*Assembly!Y$21+$BK112*Assembly!Y$22+$BL112*Assembly!Y$23+$BM112*Assembly!Y$24</f>
        <v>#VALUE!</v>
      </c>
      <c r="BW112" s="81" t="e">
        <f t="shared" si="8"/>
        <v>#VALUE!</v>
      </c>
      <c r="BX112" s="106" t="e">
        <f t="shared" si="9"/>
        <v>#VALUE!</v>
      </c>
      <c r="BY112" s="108" t="e">
        <f>$AS112*Assembly!AC$4+$AT112*Assembly!AC$5+$AU112*Assembly!AC$6+$AV112*Assembly!AC$7+$AW112*Assembly!AC$8+$AX112*Assembly!AC$9+$AY112*Assembly!AC$10+$AZ112*Assembly!AC$11+$BA112*Assembly!AC$12+$BB112*Assembly!AC$13+$BC112*Assembly!AC$14+$BD112*Assembly!AC$15+$BE112*Assembly!AC$16+$BF112*Assembly!AC$17+$BG112*Assembly!AC$18+$BH112*Assembly!AC$19+$BI112*Assembly!AC$20+$BJ112*Assembly!AC$21+$BK112*Assembly!AC$22+$BL112*Assembly!AC$23+$BM112*Assembly!AC$24</f>
        <v>#VALUE!</v>
      </c>
      <c r="BZ112" s="330" t="e">
        <f>$AS112*Assembly!M$4+$AT112*Assembly!M$5+$AU112*Assembly!M$6+$AV112*Assembly!M$7+$AW112*Assembly!M$8+$AX112*Assembly!M$9+$AY112*Assembly!M$10+$AZ112*Assembly!M$11+$BA112*Assembly!M$12+$BB112*Assembly!M$13+$BC112*Assembly!M$14+$BD112*Assembly!M$15+$BE112*Assembly!M$16+$BF112*Assembly!M$17+$BG112*Assembly!M$18+$BH112*Assembly!M$19+$BI112*Assembly!M$20+$BJ112*Assembly!M$21+$BK112*Assembly!M$22+$BL112*Assembly!M$23+$BM112*Assembly!M$24</f>
        <v>#VALUE!</v>
      </c>
      <c r="CA112" s="330" t="e">
        <f>$AS112*Assembly!N$4+$AT112*Assembly!N$5+$AU112*Assembly!N$6+$AV112*Assembly!N$7+$AW112*Assembly!N$8+$AX112*Assembly!N$9+$AY112*Assembly!N$10+$AZ112*Assembly!N$11+$BA112*Assembly!N$12+$BB112*Assembly!N$13+$BC112*Assembly!N$14+$BD112*Assembly!N$15+$BE112*Assembly!N$16+$BF112*Assembly!N$17+$BG112*Assembly!N$18+$BH112*Assembly!N$19+$BI112*Assembly!N$20+$BJ112*Assembly!N$21+$BK112*Assembly!N$22+$BL112*Assembly!N$23+$BM112*Assembly!N$24</f>
        <v>#VALUE!</v>
      </c>
      <c r="CB112" s="330" t="e">
        <f>$AS112*Assembly!O$4+$AT112*Assembly!O$5+$AU112*Assembly!O$6+$AV112*Assembly!O$7+$AW112*Assembly!O$8+$AX112*Assembly!O$9+$AY112*Assembly!O$10+$AZ112*Assembly!O$11+$BA112*Assembly!O$12+$BB112*Assembly!O$13+$BC112*Assembly!O$14+$BD112*Assembly!O$15+$BE112*Assembly!O$16+$BF112*Assembly!O$17+$BG112*Assembly!O$18+$BH112*Assembly!O$19+$BI112*Assembly!O$20+$BJ112*Assembly!O$21+$BK112*Assembly!O$22+$BL112*Assembly!O$23+$BM112*Assembly!O$24</f>
        <v>#VALUE!</v>
      </c>
      <c r="CC112" s="329" t="e">
        <f>$AS112*Assembly!P$4+$AT112*Assembly!P$5+$AU112*Assembly!P$6+$AV112*Assembly!P$7+$AW112*Assembly!P$8+$AX112*Assembly!P$9+$AY112*Assembly!P$10+$AZ112*Assembly!P$11+$BA112*Assembly!P$12+$BB112*Assembly!P$13+$BC112*Assembly!P$14+$BD112*Assembly!P$15+$BE112*Assembly!P$16+$BF112*Assembly!P$17+$BG112*Assembly!P$18+$BH112*Assembly!P$19+$BI112*Assembly!P$20+$BJ112*Assembly!P$21+$BK112*Assembly!P$22+$BL112*Assembly!P$23+$BM112*Assembly!P$24</f>
        <v>#VALUE!</v>
      </c>
      <c r="CD112" s="329" t="e">
        <f>$AS112*Assembly!Q$4+$AT112*Assembly!Q$5+$AU112*Assembly!Q$6+$AV112*Assembly!Q$7+$AW112*Assembly!Q$8+$AX112*Assembly!Q$9+$AY112*Assembly!Q$10+$AZ112*Assembly!Q$11+$BA112*Assembly!Q$12+$BB112*Assembly!Q$13+$BC112*Assembly!Q$14+$BD112*Assembly!Q$15+$BE112*Assembly!Q$16+$BF112*Assembly!Q$17+$BG112*Assembly!Q$18+$BH112*Assembly!Q$19+$BI112*Assembly!Q$20+$BJ112*Assembly!Q$21+$BK112*Assembly!Q$22+$BL112*Assembly!Q$23+$BM112*Assembly!Q$24</f>
        <v>#VALUE!</v>
      </c>
      <c r="CE112" s="330" t="e">
        <f>$AS112*Assembly!R$4+$AT112*Assembly!R$5+$AU112*Assembly!R$6+$AV112*Assembly!R$7+$AW112*Assembly!R$8+$AX112*Assembly!R$9+$AY112*Assembly!R$10+$AZ112*Assembly!R$11+$BA112*Assembly!R$12+$BB112*Assembly!R$13+$BC112*Assembly!R$14+$BD112*Assembly!R$15+$BE112*Assembly!R$16+$BF112*Assembly!R$17+$BG112*Assembly!R$18+$BH112*Assembly!R$19+$BI112*Assembly!R$20+$BJ112*Assembly!R$21+$BK112*Assembly!R$22+$BL112*Assembly!R$23+$BM112*Assembly!R$24</f>
        <v>#VALUE!</v>
      </c>
      <c r="CF112" s="329" t="e">
        <f>$AS112*Assembly!S$4+$AT112*Assembly!S$5+$AU112*Assembly!S$6+$AV112*Assembly!S$7+$AW112*Assembly!S$8+$AX112*Assembly!S$9+$AY112*Assembly!S$10+$AZ112*Assembly!S$11+$BA112*Assembly!S$12+$BB112*Assembly!S$13+$BC112*Assembly!S$14+$BD112*Assembly!S$15+$BE112*Assembly!S$16+$BF112*Assembly!S$17+$BG112*Assembly!S$18+$BH112*Assembly!S$19+$BI112*Assembly!S$20+$BJ112*Assembly!S$21+$BK112*Assembly!S$22+$BL112*Assembly!S$23+$BM112*Assembly!S$24</f>
        <v>#VALUE!</v>
      </c>
      <c r="CG112" s="329" t="e">
        <f>$AS112*Assembly!T$4+$AT112*Assembly!T$5+$AU112*Assembly!T$6+$AV112*Assembly!T$7+$AW112*Assembly!T$8+$AX112*Assembly!T$9+$AY112*Assembly!T$10+$AZ112*Assembly!T$11+$BA112*Assembly!T$12+$BB112*Assembly!T$13+$BC112*Assembly!T$14+$BD112*Assembly!T$15+$BE112*Assembly!T$16+$BF112*Assembly!T$17+$BG112*Assembly!T$18+$BH112*Assembly!T$19+$BI112*Assembly!T$20+$BJ112*Assembly!T$21+$BK112*Assembly!T$22+$BL112*Assembly!T$23+$BM112*Assembly!T$24</f>
        <v>#VALUE!</v>
      </c>
      <c r="CH112" s="329" t="e">
        <f>$AS112*Assembly!U$4+$AT112*Assembly!U$5+$AU112*Assembly!U$6+$AV112*Assembly!U$7+$AW112*Assembly!U$8+$AX112*Assembly!U$9+$AY112*Assembly!U$10+$AZ112*Assembly!U$11+$BA112*Assembly!U$12+$BB112*Assembly!U$13+$BC112*Assembly!U$14+$BD112*Assembly!U$15+$BE112*Assembly!U$16+$BF112*Assembly!U$17+$BG112*Assembly!U$18+$BH112*Assembly!U$19+$BI112*Assembly!U$20+$BJ112*Assembly!U$21+$BK112*Assembly!U$22+$BL112*Assembly!U$23+$BM112*Assembly!U$24</f>
        <v>#VALUE!</v>
      </c>
      <c r="CI112" s="330" t="e">
        <f>$AS112*Assembly!V$4+$AT112*Assembly!V$5+$AU112*Assembly!V$6+$AV112*Assembly!V$7+$AW112*Assembly!V$8+$AX112*Assembly!V$9+$AY112*Assembly!V$10+$AZ112*Assembly!V$11+$BA112*Assembly!V$12+$BB112*Assembly!V$13+$BC112*Assembly!V$14+$BD112*Assembly!V$15+$BE112*Assembly!V$16+$BF112*Assembly!V$17+$BG112*Assembly!V$18+$BH112*Assembly!V$19+$BI112*Assembly!V$20+$BJ112*Assembly!V$21+$BK112*Assembly!V$22+$BL112*Assembly!V$23+$BM112*Assembly!V$24</f>
        <v>#VALUE!</v>
      </c>
      <c r="CJ112" s="330" t="e">
        <f>BZ112*Refining!$F$3</f>
        <v>#VALUE!</v>
      </c>
      <c r="CK112" s="330" t="e">
        <f>CA112*Refining!$F$4</f>
        <v>#VALUE!</v>
      </c>
      <c r="CL112" s="330" t="e">
        <f>CB112*Refining!$F$5</f>
        <v>#VALUE!</v>
      </c>
      <c r="CM112" s="330" t="e">
        <f>CC112*Refining!$F$6</f>
        <v>#VALUE!</v>
      </c>
      <c r="CN112" s="330" t="e">
        <f>CD112*Refining!$F$7</f>
        <v>#VALUE!</v>
      </c>
      <c r="CO112" s="330" t="e">
        <f>CE112*Refining!$F$8</f>
        <v>#VALUE!</v>
      </c>
      <c r="CP112" s="330" t="e">
        <f>CF112*Refining!$F$9</f>
        <v>#VALUE!</v>
      </c>
      <c r="CQ112" s="330" t="e">
        <f>CG112*Refining!$F$10</f>
        <v>#VALUE!</v>
      </c>
      <c r="CR112" s="330" t="e">
        <f>CH112*Refining!$F$11</f>
        <v>#VALUE!</v>
      </c>
      <c r="CS112" s="330" t="e">
        <f>CI112*Refining!$F$12</f>
        <v>#VALUE!</v>
      </c>
      <c r="CT112" s="115" t="e">
        <f t="shared" ref="CT112:DM112" si="454">IF(BZ112 = 0, "", BZ112)</f>
        <v>#VALUE!</v>
      </c>
      <c r="CU112" s="119" t="e">
        <f t="shared" si="454"/>
        <v>#VALUE!</v>
      </c>
      <c r="CV112" s="116" t="e">
        <f t="shared" si="454"/>
        <v>#VALUE!</v>
      </c>
      <c r="CW112" s="116" t="e">
        <f t="shared" si="454"/>
        <v>#VALUE!</v>
      </c>
      <c r="CX112" s="116" t="e">
        <f t="shared" si="454"/>
        <v>#VALUE!</v>
      </c>
      <c r="CY112" s="116" t="e">
        <f t="shared" si="454"/>
        <v>#VALUE!</v>
      </c>
      <c r="CZ112" s="116" t="e">
        <f t="shared" si="454"/>
        <v>#VALUE!</v>
      </c>
      <c r="DA112" s="116" t="e">
        <f t="shared" si="454"/>
        <v>#VALUE!</v>
      </c>
      <c r="DB112" s="116" t="e">
        <f t="shared" si="454"/>
        <v>#VALUE!</v>
      </c>
      <c r="DC112" s="117" t="e">
        <f t="shared" si="454"/>
        <v>#VALUE!</v>
      </c>
      <c r="DD112" s="115" t="e">
        <f t="shared" si="454"/>
        <v>#VALUE!</v>
      </c>
      <c r="DE112" s="119" t="e">
        <f t="shared" si="454"/>
        <v>#VALUE!</v>
      </c>
      <c r="DF112" s="116" t="e">
        <f t="shared" si="454"/>
        <v>#VALUE!</v>
      </c>
      <c r="DG112" s="116" t="e">
        <f t="shared" si="454"/>
        <v>#VALUE!</v>
      </c>
      <c r="DH112" s="118" t="e">
        <f t="shared" si="454"/>
        <v>#VALUE!</v>
      </c>
      <c r="DI112" s="116" t="e">
        <f t="shared" si="454"/>
        <v>#VALUE!</v>
      </c>
      <c r="DJ112" s="116" t="e">
        <f t="shared" si="454"/>
        <v>#VALUE!</v>
      </c>
      <c r="DK112" s="116" t="e">
        <f t="shared" si="454"/>
        <v>#VALUE!</v>
      </c>
      <c r="DL112" s="116" t="e">
        <f t="shared" si="454"/>
        <v>#VALUE!</v>
      </c>
      <c r="DM112" s="117" t="e">
        <f t="shared" si="454"/>
        <v>#VALUE!</v>
      </c>
      <c r="DN112" s="115" t="e">
        <f t="shared" si="11"/>
        <v>#VALUE!</v>
      </c>
      <c r="DO112" s="119" t="e">
        <f t="shared" si="12"/>
        <v>#VALUE!</v>
      </c>
      <c r="DP112" s="120" t="e">
        <f t="shared" si="13"/>
        <v>#VALUE!</v>
      </c>
      <c r="DQ112" s="81" t="e">
        <f>CT112*'Ores &amp; Ingots'!$C$3+CU112*'Ores &amp; Ingots'!$C$4+CV112*'Ores &amp; Ingots'!$C$5+CW112*'Ores &amp; Ingots'!$C$6+CX112*'Ores &amp; Ingots'!$C$7+CY112*'Ores &amp; Ingots'!$C$8+CZ112*'Ores &amp; Ingots'!$C$9+DA112*'Ores &amp; Ingots'!$C$10+DB112*'Ores &amp; Ingots'!$C$11+DC112*'Ores &amp; Ingots'!$C$12</f>
        <v>#VALUE!</v>
      </c>
      <c r="DR112" s="81" t="e">
        <f>DD112*'Ores &amp; Ingots'!$B$3+DE112*'Ores &amp; Ingots'!$B$4+DF112*'Ores &amp; Ingots'!$B$5+DG112*'Ores &amp; Ingots'!$B$6+DH112*'Ores &amp; Ingots'!$B$7+DI112*'Ores &amp; Ingots'!$B$8+DJ112*'Ores &amp; Ingots'!$B$9+DK112*'Ores &amp; Ingots'!$B$10+DL112*'Ores &amp; Ingots'!$B$11+DM112*'Ores &amp; Ingots'!$B$12</f>
        <v>#VALUE!</v>
      </c>
      <c r="DS112" s="119" t="e">
        <f>CT112*Refining!$G$3+CU112*Refining!$G$4+CV112*Refining!$G$5+CW112*Refining!$G$6+CX112*Refining!$G$7+CY112*Refining!$G$8+CZ112*Refining!$G$9+DA112*Refining!$G$10+DB112*Refining!$G$11+DC112*Refining!$G$12</f>
        <v>#VALUE!</v>
      </c>
      <c r="DT112" s="119" t="e">
        <f t="shared" si="14"/>
        <v>#VALUE!</v>
      </c>
      <c r="DU112" s="126" t="e">
        <f t="shared" si="15"/>
        <v>#VALUE!</v>
      </c>
      <c r="DV112" s="115" t="e">
        <f t="shared" si="16"/>
        <v>#VALUE!</v>
      </c>
      <c r="DW112" s="127" t="e">
        <f t="shared" ref="DW112:DX112" si="455">DV112/60</f>
        <v>#VALUE!</v>
      </c>
      <c r="DX112" s="127" t="e">
        <f t="shared" si="455"/>
        <v>#VALUE!</v>
      </c>
      <c r="DY112" s="115" t="e">
        <f t="shared" si="18"/>
        <v>#VALUE!</v>
      </c>
      <c r="DZ112" s="127" t="e">
        <f t="shared" ref="DZ112:EA112" si="456">DY112/1000</f>
        <v>#VALUE!</v>
      </c>
      <c r="EA112" s="128" t="e">
        <f t="shared" si="456"/>
        <v>#VALUE!</v>
      </c>
      <c r="EB112" s="106" t="e">
        <f t="shared" si="20"/>
        <v>#VALUE!</v>
      </c>
      <c r="EC112" s="281" t="e">
        <f t="shared" si="21"/>
        <v>#VALUE!</v>
      </c>
      <c r="ED112" s="133">
        <v>284</v>
      </c>
    </row>
    <row r="113" spans="1:134" ht="12.75" x14ac:dyDescent="0.2">
      <c r="A113" s="864"/>
      <c r="B113" s="135" t="s">
        <v>334</v>
      </c>
      <c r="C113" s="137" t="s">
        <v>155</v>
      </c>
      <c r="D113" s="137">
        <v>1</v>
      </c>
      <c r="E113" s="137">
        <v>1</v>
      </c>
      <c r="F113" s="137">
        <v>1</v>
      </c>
      <c r="G113" s="139">
        <f t="shared" si="0"/>
        <v>0.125</v>
      </c>
      <c r="H113" s="140">
        <v>20</v>
      </c>
      <c r="I113" s="140">
        <v>20</v>
      </c>
      <c r="J113" s="140">
        <f>H113/Main!$D$9</f>
        <v>4</v>
      </c>
      <c r="K113" s="140">
        <f>I113/Main!$D$10</f>
        <v>10</v>
      </c>
      <c r="L113" s="140">
        <f t="shared" si="1"/>
        <v>2.5</v>
      </c>
      <c r="M113" s="140">
        <v>1</v>
      </c>
      <c r="N113" s="145"/>
      <c r="O113" s="145">
        <v>30000</v>
      </c>
      <c r="P113" s="145"/>
      <c r="Q113" s="143"/>
      <c r="R113" s="146"/>
      <c r="S113" s="143"/>
      <c r="T113" s="146"/>
      <c r="U113" s="198"/>
      <c r="V113" s="143"/>
      <c r="W113" s="362"/>
      <c r="X113" s="133">
        <v>5</v>
      </c>
      <c r="Y113" s="133">
        <v>2</v>
      </c>
      <c r="Z113" s="133">
        <v>0</v>
      </c>
      <c r="AA113" s="133">
        <v>0</v>
      </c>
      <c r="AB113" s="133">
        <v>5</v>
      </c>
      <c r="AC113" s="133">
        <v>0</v>
      </c>
      <c r="AD113" s="133">
        <v>0</v>
      </c>
      <c r="AE113" s="133">
        <v>6</v>
      </c>
      <c r="AF113" s="133">
        <v>0</v>
      </c>
      <c r="AG113" s="133">
        <v>0</v>
      </c>
      <c r="AH113" s="133">
        <v>0</v>
      </c>
      <c r="AI113" s="133">
        <v>0</v>
      </c>
      <c r="AJ113" s="133">
        <v>0</v>
      </c>
      <c r="AK113" s="133">
        <v>0</v>
      </c>
      <c r="AL113" s="133">
        <v>0</v>
      </c>
      <c r="AM113" s="133">
        <v>0</v>
      </c>
      <c r="AN113" s="133">
        <v>0</v>
      </c>
      <c r="AO113" s="133">
        <v>4</v>
      </c>
      <c r="AP113" s="133">
        <v>0</v>
      </c>
      <c r="AQ113" s="167">
        <v>6</v>
      </c>
      <c r="AR113" s="133">
        <v>0</v>
      </c>
      <c r="AS113" s="174">
        <f t="shared" ref="AS113:BM113" si="457">IF(X113 = 0, "", X113)</f>
        <v>5</v>
      </c>
      <c r="AT113" s="133">
        <f t="shared" si="457"/>
        <v>2</v>
      </c>
      <c r="AU113" s="137" t="str">
        <f t="shared" si="457"/>
        <v/>
      </c>
      <c r="AV113" s="137" t="str">
        <f t="shared" si="457"/>
        <v/>
      </c>
      <c r="AW113" s="133">
        <f t="shared" si="457"/>
        <v>5</v>
      </c>
      <c r="AX113" s="137" t="str">
        <f t="shared" si="457"/>
        <v/>
      </c>
      <c r="AY113" s="137" t="str">
        <f t="shared" si="457"/>
        <v/>
      </c>
      <c r="AZ113" s="133">
        <f t="shared" si="457"/>
        <v>6</v>
      </c>
      <c r="BA113" s="137" t="str">
        <f t="shared" si="457"/>
        <v/>
      </c>
      <c r="BB113" s="137" t="str">
        <f t="shared" si="457"/>
        <v/>
      </c>
      <c r="BC113" s="137" t="str">
        <f t="shared" si="457"/>
        <v/>
      </c>
      <c r="BD113" s="137" t="str">
        <f t="shared" si="457"/>
        <v/>
      </c>
      <c r="BE113" s="137" t="str">
        <f t="shared" si="457"/>
        <v/>
      </c>
      <c r="BF113" s="137" t="str">
        <f t="shared" si="457"/>
        <v/>
      </c>
      <c r="BG113" s="137" t="str">
        <f t="shared" si="457"/>
        <v/>
      </c>
      <c r="BH113" s="137" t="str">
        <f t="shared" si="457"/>
        <v/>
      </c>
      <c r="BI113" s="137" t="str">
        <f t="shared" si="457"/>
        <v/>
      </c>
      <c r="BJ113" s="133">
        <f t="shared" si="457"/>
        <v>4</v>
      </c>
      <c r="BK113" s="137" t="str">
        <f t="shared" si="457"/>
        <v/>
      </c>
      <c r="BL113" s="167">
        <f t="shared" si="457"/>
        <v>6</v>
      </c>
      <c r="BM113" s="169" t="str">
        <f t="shared" si="457"/>
        <v/>
      </c>
      <c r="BN113" s="174" t="e">
        <f>$AS113*Assembly!Z$4+$AT113*Assembly!Z$5+$AU113*Assembly!Z$6+$AV113*Assembly!Z$7+$AW113*Assembly!Z$8+$AX113*Assembly!Z$9+$AY113*Assembly!Z$10+$AZ113*Assembly!Z$11+$BA113*Assembly!Z$12+$BB113*Assembly!Z$13+$BC113*Assembly!Z$14+$BD113*Assembly!Z$15+$BE113*Assembly!Z$16+$BF113*Assembly!Z$17+$BG113*Assembly!Z$18+$BH113*Assembly!Z$19+$BI113*Assembly!Z$20+$BJ113*Assembly!Z$21+$BK113*Assembly!Z$22+$BL113*Assembly!Z$23+$BM113*Assembly!Z$24</f>
        <v>#VALUE!</v>
      </c>
      <c r="BO113" s="133" t="e">
        <f t="shared" si="3"/>
        <v>#VALUE!</v>
      </c>
      <c r="BP113" s="133"/>
      <c r="BQ113" s="133" t="e">
        <f>$AS113*Assembly!AD$4+$AT113*Assembly!AD$5+$AU113*Assembly!AD$6+$AV113*Assembly!AD$7+$AW113*Assembly!AD$8+$AX113*Assembly!AD$9+$AY113*Assembly!AD$10+$AZ113*Assembly!AD$11+$BA113*Assembly!AD$12+$BB113*Assembly!AD$13+$BC113*Assembly!AD$14+$BD113*Assembly!AD$15+$BE113*Assembly!AD$16+$BF113*Assembly!AD$17+$BG113*Assembly!AD$18+$BH113*Assembly!AD$19+$BI113*Assembly!AD$20+$BJ113*Assembly!AD$21+$BK113*Assembly!AD$22+$BL113*Assembly!AD$23+$BM113*Assembly!AD$24</f>
        <v>#VALUE!</v>
      </c>
      <c r="BR113" s="177" t="e">
        <f t="shared" si="4"/>
        <v>#VALUE!</v>
      </c>
      <c r="BS113" s="178" t="e">
        <f t="shared" si="5"/>
        <v>#VALUE!</v>
      </c>
      <c r="BT113" s="179" t="e">
        <f t="shared" si="6"/>
        <v>#VALUE!</v>
      </c>
      <c r="BU113" s="178" t="e">
        <f t="shared" si="7"/>
        <v>#VALUE!</v>
      </c>
      <c r="BV113" s="133" t="e">
        <f>$AS113*Assembly!Y$4+$AT113*Assembly!Y$5+$AU113*Assembly!Y$6+$AV113*Assembly!Y$7+$AW113*Assembly!Y$8+$AX113*Assembly!Y$9+$AY113*Assembly!Y$10+$AZ113*Assembly!Y$11+$BA113*Assembly!Y$12+$BB113*Assembly!Y$13+$BC113*Assembly!Y$14+$BD113*Assembly!Y$15+$BE113*Assembly!Y$16+$BF113*Assembly!Y$17+$BG113*Assembly!Y$18+$BH113*Assembly!Y$19+$BI113*Assembly!Y$20+$BJ113*Assembly!Y$21+$BK113*Assembly!Y$22+$BL113*Assembly!Y$23+$BM113*Assembly!Y$24</f>
        <v>#VALUE!</v>
      </c>
      <c r="BW113" s="133" t="e">
        <f t="shared" si="8"/>
        <v>#VALUE!</v>
      </c>
      <c r="BX113" s="130" t="e">
        <f t="shared" si="9"/>
        <v>#VALUE!</v>
      </c>
      <c r="BY113" s="183" t="e">
        <f>$AS113*Assembly!AC$4+$AT113*Assembly!AC$5+$AU113*Assembly!AC$6+$AV113*Assembly!AC$7+$AW113*Assembly!AC$8+$AX113*Assembly!AC$9+$AY113*Assembly!AC$10+$AZ113*Assembly!AC$11+$BA113*Assembly!AC$12+$BB113*Assembly!AC$13+$BC113*Assembly!AC$14+$BD113*Assembly!AC$15+$BE113*Assembly!AC$16+$BF113*Assembly!AC$17+$BG113*Assembly!AC$18+$BH113*Assembly!AC$19+$BI113*Assembly!AC$20+$BJ113*Assembly!AC$21+$BK113*Assembly!AC$22+$BL113*Assembly!AC$23+$BM113*Assembly!AC$24</f>
        <v>#VALUE!</v>
      </c>
      <c r="BZ113" s="145" t="e">
        <f>$AS113*Assembly!M$4+$AT113*Assembly!M$5+$AU113*Assembly!M$6+$AV113*Assembly!M$7+$AW113*Assembly!M$8+$AX113*Assembly!M$9+$AY113*Assembly!M$10+$AZ113*Assembly!M$11+$BA113*Assembly!M$12+$BB113*Assembly!M$13+$BC113*Assembly!M$14+$BD113*Assembly!M$15+$BE113*Assembly!M$16+$BF113*Assembly!M$17+$BG113*Assembly!M$18+$BH113*Assembly!M$19+$BI113*Assembly!M$20+$BJ113*Assembly!M$21+$BK113*Assembly!M$22+$BL113*Assembly!M$23+$BM113*Assembly!M$24</f>
        <v>#VALUE!</v>
      </c>
      <c r="CA113" s="145" t="e">
        <f>$AS113*Assembly!N$4+$AT113*Assembly!N$5+$AU113*Assembly!N$6+$AV113*Assembly!N$7+$AW113*Assembly!N$8+$AX113*Assembly!N$9+$AY113*Assembly!N$10+$AZ113*Assembly!N$11+$BA113*Assembly!N$12+$BB113*Assembly!N$13+$BC113*Assembly!N$14+$BD113*Assembly!N$15+$BE113*Assembly!N$16+$BF113*Assembly!N$17+$BG113*Assembly!N$18+$BH113*Assembly!N$19+$BI113*Assembly!N$20+$BJ113*Assembly!N$21+$BK113*Assembly!N$22+$BL113*Assembly!N$23+$BM113*Assembly!N$24</f>
        <v>#VALUE!</v>
      </c>
      <c r="CB113" s="145" t="e">
        <f>$AS113*Assembly!O$4+$AT113*Assembly!O$5+$AU113*Assembly!O$6+$AV113*Assembly!O$7+$AW113*Assembly!O$8+$AX113*Assembly!O$9+$AY113*Assembly!O$10+$AZ113*Assembly!O$11+$BA113*Assembly!O$12+$BB113*Assembly!O$13+$BC113*Assembly!O$14+$BD113*Assembly!O$15+$BE113*Assembly!O$16+$BF113*Assembly!O$17+$BG113*Assembly!O$18+$BH113*Assembly!O$19+$BI113*Assembly!O$20+$BJ113*Assembly!O$21+$BK113*Assembly!O$22+$BL113*Assembly!O$23+$BM113*Assembly!O$24</f>
        <v>#VALUE!</v>
      </c>
      <c r="CC113" s="140" t="e">
        <f>$AS113*Assembly!P$4+$AT113*Assembly!P$5+$AU113*Assembly!P$6+$AV113*Assembly!P$7+$AW113*Assembly!P$8+$AX113*Assembly!P$9+$AY113*Assembly!P$10+$AZ113*Assembly!P$11+$BA113*Assembly!P$12+$BB113*Assembly!P$13+$BC113*Assembly!P$14+$BD113*Assembly!P$15+$BE113*Assembly!P$16+$BF113*Assembly!P$17+$BG113*Assembly!P$18+$BH113*Assembly!P$19+$BI113*Assembly!P$20+$BJ113*Assembly!P$21+$BK113*Assembly!P$22+$BL113*Assembly!P$23+$BM113*Assembly!P$24</f>
        <v>#VALUE!</v>
      </c>
      <c r="CD113" s="140" t="e">
        <f>$AS113*Assembly!Q$4+$AT113*Assembly!Q$5+$AU113*Assembly!Q$6+$AV113*Assembly!Q$7+$AW113*Assembly!Q$8+$AX113*Assembly!Q$9+$AY113*Assembly!Q$10+$AZ113*Assembly!Q$11+$BA113*Assembly!Q$12+$BB113*Assembly!Q$13+$BC113*Assembly!Q$14+$BD113*Assembly!Q$15+$BE113*Assembly!Q$16+$BF113*Assembly!Q$17+$BG113*Assembly!Q$18+$BH113*Assembly!Q$19+$BI113*Assembly!Q$20+$BJ113*Assembly!Q$21+$BK113*Assembly!Q$22+$BL113*Assembly!Q$23+$BM113*Assembly!Q$24</f>
        <v>#VALUE!</v>
      </c>
      <c r="CE113" s="145" t="e">
        <f>$AS113*Assembly!R$4+$AT113*Assembly!R$5+$AU113*Assembly!R$6+$AV113*Assembly!R$7+$AW113*Assembly!R$8+$AX113*Assembly!R$9+$AY113*Assembly!R$10+$AZ113*Assembly!R$11+$BA113*Assembly!R$12+$BB113*Assembly!R$13+$BC113*Assembly!R$14+$BD113*Assembly!R$15+$BE113*Assembly!R$16+$BF113*Assembly!R$17+$BG113*Assembly!R$18+$BH113*Assembly!R$19+$BI113*Assembly!R$20+$BJ113*Assembly!R$21+$BK113*Assembly!R$22+$BL113*Assembly!R$23+$BM113*Assembly!R$24</f>
        <v>#VALUE!</v>
      </c>
      <c r="CF113" s="140" t="e">
        <f>$AS113*Assembly!S$4+$AT113*Assembly!S$5+$AU113*Assembly!S$6+$AV113*Assembly!S$7+$AW113*Assembly!S$8+$AX113*Assembly!S$9+$AY113*Assembly!S$10+$AZ113*Assembly!S$11+$BA113*Assembly!S$12+$BB113*Assembly!S$13+$BC113*Assembly!S$14+$BD113*Assembly!S$15+$BE113*Assembly!S$16+$BF113*Assembly!S$17+$BG113*Assembly!S$18+$BH113*Assembly!S$19+$BI113*Assembly!S$20+$BJ113*Assembly!S$21+$BK113*Assembly!S$22+$BL113*Assembly!S$23+$BM113*Assembly!S$24</f>
        <v>#VALUE!</v>
      </c>
      <c r="CG113" s="140" t="e">
        <f>$AS113*Assembly!T$4+$AT113*Assembly!T$5+$AU113*Assembly!T$6+$AV113*Assembly!T$7+$AW113*Assembly!T$8+$AX113*Assembly!T$9+$AY113*Assembly!T$10+$AZ113*Assembly!T$11+$BA113*Assembly!T$12+$BB113*Assembly!T$13+$BC113*Assembly!T$14+$BD113*Assembly!T$15+$BE113*Assembly!T$16+$BF113*Assembly!T$17+$BG113*Assembly!T$18+$BH113*Assembly!T$19+$BI113*Assembly!T$20+$BJ113*Assembly!T$21+$BK113*Assembly!T$22+$BL113*Assembly!T$23+$BM113*Assembly!T$24</f>
        <v>#VALUE!</v>
      </c>
      <c r="CH113" s="140" t="e">
        <f>$AS113*Assembly!U$4+$AT113*Assembly!U$5+$AU113*Assembly!U$6+$AV113*Assembly!U$7+$AW113*Assembly!U$8+$AX113*Assembly!U$9+$AY113*Assembly!U$10+$AZ113*Assembly!U$11+$BA113*Assembly!U$12+$BB113*Assembly!U$13+$BC113*Assembly!U$14+$BD113*Assembly!U$15+$BE113*Assembly!U$16+$BF113*Assembly!U$17+$BG113*Assembly!U$18+$BH113*Assembly!U$19+$BI113*Assembly!U$20+$BJ113*Assembly!U$21+$BK113*Assembly!U$22+$BL113*Assembly!U$23+$BM113*Assembly!U$24</f>
        <v>#VALUE!</v>
      </c>
      <c r="CI113" s="145" t="e">
        <f>$AS113*Assembly!V$4+$AT113*Assembly!V$5+$AU113*Assembly!V$6+$AV113*Assembly!V$7+$AW113*Assembly!V$8+$AX113*Assembly!V$9+$AY113*Assembly!V$10+$AZ113*Assembly!V$11+$BA113*Assembly!V$12+$BB113*Assembly!V$13+$BC113*Assembly!V$14+$BD113*Assembly!V$15+$BE113*Assembly!V$16+$BF113*Assembly!V$17+$BG113*Assembly!V$18+$BH113*Assembly!V$19+$BI113*Assembly!V$20+$BJ113*Assembly!V$21+$BK113*Assembly!V$22+$BL113*Assembly!V$23+$BM113*Assembly!V$24</f>
        <v>#VALUE!</v>
      </c>
      <c r="CJ113" s="145" t="e">
        <f>BZ113*Refining!$F$3</f>
        <v>#VALUE!</v>
      </c>
      <c r="CK113" s="145" t="e">
        <f>CA113*Refining!$F$4</f>
        <v>#VALUE!</v>
      </c>
      <c r="CL113" s="145" t="e">
        <f>CB113*Refining!$F$5</f>
        <v>#VALUE!</v>
      </c>
      <c r="CM113" s="145" t="e">
        <f>CC113*Refining!$F$6</f>
        <v>#VALUE!</v>
      </c>
      <c r="CN113" s="145" t="e">
        <f>CD113*Refining!$F$7</f>
        <v>#VALUE!</v>
      </c>
      <c r="CO113" s="145" t="e">
        <f>CE113*Refining!$F$8</f>
        <v>#VALUE!</v>
      </c>
      <c r="CP113" s="145" t="e">
        <f>CF113*Refining!$F$9</f>
        <v>#VALUE!</v>
      </c>
      <c r="CQ113" s="145" t="e">
        <f>CG113*Refining!$F$10</f>
        <v>#VALUE!</v>
      </c>
      <c r="CR113" s="145" t="e">
        <f>CH113*Refining!$F$11</f>
        <v>#VALUE!</v>
      </c>
      <c r="CS113" s="145" t="e">
        <f>CI113*Refining!$F$12</f>
        <v>#VALUE!</v>
      </c>
      <c r="CT113" s="185" t="e">
        <f t="shared" ref="CT113:DM113" si="458">IF(BZ113 = 0, "", BZ113)</f>
        <v>#VALUE!</v>
      </c>
      <c r="CU113" s="189" t="e">
        <f t="shared" si="458"/>
        <v>#VALUE!</v>
      </c>
      <c r="CV113" s="186" t="e">
        <f t="shared" si="458"/>
        <v>#VALUE!</v>
      </c>
      <c r="CW113" s="186" t="e">
        <f t="shared" si="458"/>
        <v>#VALUE!</v>
      </c>
      <c r="CX113" s="186" t="e">
        <f t="shared" si="458"/>
        <v>#VALUE!</v>
      </c>
      <c r="CY113" s="186" t="e">
        <f t="shared" si="458"/>
        <v>#VALUE!</v>
      </c>
      <c r="CZ113" s="186" t="e">
        <f t="shared" si="458"/>
        <v>#VALUE!</v>
      </c>
      <c r="DA113" s="186" t="e">
        <f t="shared" si="458"/>
        <v>#VALUE!</v>
      </c>
      <c r="DB113" s="186" t="e">
        <f t="shared" si="458"/>
        <v>#VALUE!</v>
      </c>
      <c r="DC113" s="187" t="e">
        <f t="shared" si="458"/>
        <v>#VALUE!</v>
      </c>
      <c r="DD113" s="185" t="e">
        <f t="shared" si="458"/>
        <v>#VALUE!</v>
      </c>
      <c r="DE113" s="189" t="e">
        <f t="shared" si="458"/>
        <v>#VALUE!</v>
      </c>
      <c r="DF113" s="186" t="e">
        <f t="shared" si="458"/>
        <v>#VALUE!</v>
      </c>
      <c r="DG113" s="186" t="e">
        <f t="shared" si="458"/>
        <v>#VALUE!</v>
      </c>
      <c r="DH113" s="211" t="e">
        <f t="shared" si="458"/>
        <v>#VALUE!</v>
      </c>
      <c r="DI113" s="186" t="e">
        <f t="shared" si="458"/>
        <v>#VALUE!</v>
      </c>
      <c r="DJ113" s="186" t="e">
        <f t="shared" si="458"/>
        <v>#VALUE!</v>
      </c>
      <c r="DK113" s="186" t="e">
        <f t="shared" si="458"/>
        <v>#VALUE!</v>
      </c>
      <c r="DL113" s="186" t="e">
        <f t="shared" si="458"/>
        <v>#VALUE!</v>
      </c>
      <c r="DM113" s="187" t="e">
        <f t="shared" si="458"/>
        <v>#VALUE!</v>
      </c>
      <c r="DN113" s="185" t="e">
        <f t="shared" si="11"/>
        <v>#VALUE!</v>
      </c>
      <c r="DO113" s="189" t="e">
        <f t="shared" si="12"/>
        <v>#VALUE!</v>
      </c>
      <c r="DP113" s="120" t="e">
        <f t="shared" si="13"/>
        <v>#VALUE!</v>
      </c>
      <c r="DQ113" s="133" t="e">
        <f>CT113*'Ores &amp; Ingots'!$C$3+CU113*'Ores &amp; Ingots'!$C$4+CV113*'Ores &amp; Ingots'!$C$5+CW113*'Ores &amp; Ingots'!$C$6+CX113*'Ores &amp; Ingots'!$C$7+CY113*'Ores &amp; Ingots'!$C$8+CZ113*'Ores &amp; Ingots'!$C$9+DA113*'Ores &amp; Ingots'!$C$10+DB113*'Ores &amp; Ingots'!$C$11+DC113*'Ores &amp; Ingots'!$C$12</f>
        <v>#VALUE!</v>
      </c>
      <c r="DR113" s="133" t="e">
        <f>DD113*'Ores &amp; Ingots'!$B$3+DE113*'Ores &amp; Ingots'!$B$4+DF113*'Ores &amp; Ingots'!$B$5+DG113*'Ores &amp; Ingots'!$B$6+DH113*'Ores &amp; Ingots'!$B$7+DI113*'Ores &amp; Ingots'!$B$8+DJ113*'Ores &amp; Ingots'!$B$9+DK113*'Ores &amp; Ingots'!$B$10+DL113*'Ores &amp; Ingots'!$B$11+DM113*'Ores &amp; Ingots'!$B$12</f>
        <v>#VALUE!</v>
      </c>
      <c r="DS113" s="189" t="e">
        <f>CT113*Refining!$G$3+CU113*Refining!$G$4+CV113*Refining!$G$5+CW113*Refining!$G$6+CX113*Refining!$G$7+CY113*Refining!$G$8+CZ113*Refining!$G$9+DA113*Refining!$G$10+DB113*Refining!$G$11+DC113*Refining!$G$12</f>
        <v>#VALUE!</v>
      </c>
      <c r="DT113" s="189" t="e">
        <f t="shared" si="14"/>
        <v>#VALUE!</v>
      </c>
      <c r="DU113" s="192" t="e">
        <f t="shared" si="15"/>
        <v>#VALUE!</v>
      </c>
      <c r="DV113" s="185" t="e">
        <f t="shared" si="16"/>
        <v>#VALUE!</v>
      </c>
      <c r="DW113" s="194" t="e">
        <f t="shared" ref="DW113:DX113" si="459">DV113/60</f>
        <v>#VALUE!</v>
      </c>
      <c r="DX113" s="194" t="e">
        <f t="shared" si="459"/>
        <v>#VALUE!</v>
      </c>
      <c r="DY113" s="185" t="e">
        <f t="shared" si="18"/>
        <v>#VALUE!</v>
      </c>
      <c r="DZ113" s="194" t="e">
        <f t="shared" ref="DZ113:EA113" si="460">DY113/1000</f>
        <v>#VALUE!</v>
      </c>
      <c r="EA113" s="196" t="e">
        <f t="shared" si="460"/>
        <v>#VALUE!</v>
      </c>
      <c r="EB113" s="130" t="e">
        <f t="shared" si="20"/>
        <v>#VALUE!</v>
      </c>
      <c r="EC113" s="132" t="e">
        <f t="shared" si="21"/>
        <v>#VALUE!</v>
      </c>
      <c r="ED113" s="133" t="s">
        <v>28</v>
      </c>
    </row>
    <row r="114" spans="1:134" ht="12.75" x14ac:dyDescent="0.2">
      <c r="A114" s="864"/>
      <c r="B114" s="135" t="s">
        <v>335</v>
      </c>
      <c r="C114" s="137" t="s">
        <v>156</v>
      </c>
      <c r="D114" s="137">
        <v>1</v>
      </c>
      <c r="E114" s="137">
        <v>1</v>
      </c>
      <c r="F114" s="137">
        <v>1</v>
      </c>
      <c r="G114" s="154">
        <f t="shared" si="0"/>
        <v>15.625</v>
      </c>
      <c r="H114" s="156">
        <v>20</v>
      </c>
      <c r="I114" s="156">
        <v>20</v>
      </c>
      <c r="J114" s="156">
        <f>H114/Main!$D$9</f>
        <v>4</v>
      </c>
      <c r="K114" s="156">
        <f>I114/Main!$D$10</f>
        <v>10</v>
      </c>
      <c r="L114" s="156">
        <f t="shared" si="1"/>
        <v>2.5</v>
      </c>
      <c r="M114" s="156">
        <v>1</v>
      </c>
      <c r="N114" s="164" t="s">
        <v>28</v>
      </c>
      <c r="O114" s="164">
        <v>200</v>
      </c>
      <c r="P114" s="164"/>
      <c r="Q114" s="159"/>
      <c r="R114" s="166"/>
      <c r="S114" s="159"/>
      <c r="T114" s="166"/>
      <c r="U114" s="170"/>
      <c r="V114" s="159"/>
      <c r="W114" s="364" t="s">
        <v>220</v>
      </c>
      <c r="X114" s="133">
        <v>0</v>
      </c>
      <c r="Y114" s="133">
        <v>15</v>
      </c>
      <c r="Z114" s="133">
        <v>0</v>
      </c>
      <c r="AA114" s="133">
        <v>0</v>
      </c>
      <c r="AB114" s="133">
        <v>10</v>
      </c>
      <c r="AC114" s="133">
        <v>0</v>
      </c>
      <c r="AD114" s="133">
        <v>0</v>
      </c>
      <c r="AE114" s="167">
        <v>15</v>
      </c>
      <c r="AF114" s="133">
        <v>0</v>
      </c>
      <c r="AG114" s="133">
        <v>0</v>
      </c>
      <c r="AH114" s="133">
        <v>0</v>
      </c>
      <c r="AI114" s="133">
        <v>0</v>
      </c>
      <c r="AJ114" s="133">
        <v>0</v>
      </c>
      <c r="AK114" s="133">
        <v>0</v>
      </c>
      <c r="AL114" s="133">
        <v>0</v>
      </c>
      <c r="AM114" s="133">
        <v>0</v>
      </c>
      <c r="AN114" s="133">
        <v>0</v>
      </c>
      <c r="AO114" s="133">
        <v>0</v>
      </c>
      <c r="AP114" s="133">
        <v>0</v>
      </c>
      <c r="AQ114" s="133">
        <v>0</v>
      </c>
      <c r="AR114" s="133">
        <v>0</v>
      </c>
      <c r="AS114" s="161" t="str">
        <f t="shared" ref="AS114:BM114" si="461">IF(X114 = 0, "", X114)</f>
        <v/>
      </c>
      <c r="AT114" s="133">
        <f t="shared" si="461"/>
        <v>15</v>
      </c>
      <c r="AU114" s="137" t="str">
        <f t="shared" si="461"/>
        <v/>
      </c>
      <c r="AV114" s="137" t="str">
        <f t="shared" si="461"/>
        <v/>
      </c>
      <c r="AW114" s="133">
        <f t="shared" si="461"/>
        <v>10</v>
      </c>
      <c r="AX114" s="137" t="str">
        <f t="shared" si="461"/>
        <v/>
      </c>
      <c r="AY114" s="137" t="str">
        <f t="shared" si="461"/>
        <v/>
      </c>
      <c r="AZ114" s="167">
        <f t="shared" si="461"/>
        <v>15</v>
      </c>
      <c r="BA114" s="137" t="str">
        <f t="shared" si="461"/>
        <v/>
      </c>
      <c r="BB114" s="137" t="str">
        <f t="shared" si="461"/>
        <v/>
      </c>
      <c r="BC114" s="137" t="str">
        <f t="shared" si="461"/>
        <v/>
      </c>
      <c r="BD114" s="137" t="str">
        <f t="shared" si="461"/>
        <v/>
      </c>
      <c r="BE114" s="137" t="str">
        <f t="shared" si="461"/>
        <v/>
      </c>
      <c r="BF114" s="137" t="str">
        <f t="shared" si="461"/>
        <v/>
      </c>
      <c r="BG114" s="137" t="str">
        <f t="shared" si="461"/>
        <v/>
      </c>
      <c r="BH114" s="137" t="str">
        <f t="shared" si="461"/>
        <v/>
      </c>
      <c r="BI114" s="137" t="str">
        <f t="shared" si="461"/>
        <v/>
      </c>
      <c r="BJ114" s="137" t="str">
        <f t="shared" si="461"/>
        <v/>
      </c>
      <c r="BK114" s="137" t="str">
        <f t="shared" si="461"/>
        <v/>
      </c>
      <c r="BL114" s="137" t="str">
        <f t="shared" si="461"/>
        <v/>
      </c>
      <c r="BM114" s="169" t="str">
        <f t="shared" si="461"/>
        <v/>
      </c>
      <c r="BN114" s="174" t="e">
        <f>$AS114*Assembly!Z$4+$AT114*Assembly!Z$5+$AU114*Assembly!Z$6+$AV114*Assembly!Z$7+$AW114*Assembly!Z$8+$AX114*Assembly!Z$9+$AY114*Assembly!Z$10+$AZ114*Assembly!Z$11+$BA114*Assembly!Z$12+$BB114*Assembly!Z$13+$BC114*Assembly!Z$14+$BD114*Assembly!Z$15+$BE114*Assembly!Z$16+$BF114*Assembly!Z$17+$BG114*Assembly!Z$18+$BH114*Assembly!Z$19+$BI114*Assembly!Z$20+$BJ114*Assembly!Z$21+$BK114*Assembly!Z$22+$BL114*Assembly!Z$23+$BM114*Assembly!Z$24</f>
        <v>#VALUE!</v>
      </c>
      <c r="BO114" s="133" t="e">
        <f t="shared" si="3"/>
        <v>#VALUE!</v>
      </c>
      <c r="BP114" s="133"/>
      <c r="BQ114" s="133" t="e">
        <f>$AS114*Assembly!AD$4+$AT114*Assembly!AD$5+$AU114*Assembly!AD$6+$AV114*Assembly!AD$7+$AW114*Assembly!AD$8+$AX114*Assembly!AD$9+$AY114*Assembly!AD$10+$AZ114*Assembly!AD$11+$BA114*Assembly!AD$12+$BB114*Assembly!AD$13+$BC114*Assembly!AD$14+$BD114*Assembly!AD$15+$BE114*Assembly!AD$16+$BF114*Assembly!AD$17+$BG114*Assembly!AD$18+$BH114*Assembly!AD$19+$BI114*Assembly!AD$20+$BJ114*Assembly!AD$21+$BK114*Assembly!AD$22+$BL114*Assembly!AD$23+$BM114*Assembly!AD$24</f>
        <v>#VALUE!</v>
      </c>
      <c r="BR114" s="177" t="e">
        <f t="shared" si="4"/>
        <v>#VALUE!</v>
      </c>
      <c r="BS114" s="178" t="e">
        <f t="shared" si="5"/>
        <v>#VALUE!</v>
      </c>
      <c r="BT114" s="179" t="e">
        <f t="shared" si="6"/>
        <v>#VALUE!</v>
      </c>
      <c r="BU114" s="178" t="e">
        <f t="shared" si="7"/>
        <v>#VALUE!</v>
      </c>
      <c r="BV114" s="133" t="e">
        <f>$AS114*Assembly!Y$4+$AT114*Assembly!Y$5+$AU114*Assembly!Y$6+$AV114*Assembly!Y$7+$AW114*Assembly!Y$8+$AX114*Assembly!Y$9+$AY114*Assembly!Y$10+$AZ114*Assembly!Y$11+$BA114*Assembly!Y$12+$BB114*Assembly!Y$13+$BC114*Assembly!Y$14+$BD114*Assembly!Y$15+$BE114*Assembly!Y$16+$BF114*Assembly!Y$17+$BG114*Assembly!Y$18+$BH114*Assembly!Y$19+$BI114*Assembly!Y$20+$BJ114*Assembly!Y$21+$BK114*Assembly!Y$22+$BL114*Assembly!Y$23+$BM114*Assembly!Y$24</f>
        <v>#VALUE!</v>
      </c>
      <c r="BW114" s="133" t="e">
        <f t="shared" si="8"/>
        <v>#VALUE!</v>
      </c>
      <c r="BX114" s="130" t="e">
        <f t="shared" si="9"/>
        <v>#VALUE!</v>
      </c>
      <c r="BY114" s="183" t="e">
        <f>$AS114*Assembly!AC$4+$AT114*Assembly!AC$5+$AU114*Assembly!AC$6+$AV114*Assembly!AC$7+$AW114*Assembly!AC$8+$AX114*Assembly!AC$9+$AY114*Assembly!AC$10+$AZ114*Assembly!AC$11+$BA114*Assembly!AC$12+$BB114*Assembly!AC$13+$BC114*Assembly!AC$14+$BD114*Assembly!AC$15+$BE114*Assembly!AC$16+$BF114*Assembly!AC$17+$BG114*Assembly!AC$18+$BH114*Assembly!AC$19+$BI114*Assembly!AC$20+$BJ114*Assembly!AC$21+$BK114*Assembly!AC$22+$BL114*Assembly!AC$23+$BM114*Assembly!AC$24</f>
        <v>#VALUE!</v>
      </c>
      <c r="BZ114" s="164" t="e">
        <f>$AS114*Assembly!M$4+$AT114*Assembly!M$5+$AU114*Assembly!M$6+$AV114*Assembly!M$7+$AW114*Assembly!M$8+$AX114*Assembly!M$9+$AY114*Assembly!M$10+$AZ114*Assembly!M$11+$BA114*Assembly!M$12+$BB114*Assembly!M$13+$BC114*Assembly!M$14+$BD114*Assembly!M$15+$BE114*Assembly!M$16+$BF114*Assembly!M$17+$BG114*Assembly!M$18+$BH114*Assembly!M$19+$BI114*Assembly!M$20+$BJ114*Assembly!M$21+$BK114*Assembly!M$22+$BL114*Assembly!M$23+$BM114*Assembly!M$24</f>
        <v>#VALUE!</v>
      </c>
      <c r="CA114" s="164" t="e">
        <f>$AS114*Assembly!N$4+$AT114*Assembly!N$5+$AU114*Assembly!N$6+$AV114*Assembly!N$7+$AW114*Assembly!N$8+$AX114*Assembly!N$9+$AY114*Assembly!N$10+$AZ114*Assembly!N$11+$BA114*Assembly!N$12+$BB114*Assembly!N$13+$BC114*Assembly!N$14+$BD114*Assembly!N$15+$BE114*Assembly!N$16+$BF114*Assembly!N$17+$BG114*Assembly!N$18+$BH114*Assembly!N$19+$BI114*Assembly!N$20+$BJ114*Assembly!N$21+$BK114*Assembly!N$22+$BL114*Assembly!N$23+$BM114*Assembly!N$24</f>
        <v>#VALUE!</v>
      </c>
      <c r="CB114" s="164" t="e">
        <f>$AS114*Assembly!O$4+$AT114*Assembly!O$5+$AU114*Assembly!O$6+$AV114*Assembly!O$7+$AW114*Assembly!O$8+$AX114*Assembly!O$9+$AY114*Assembly!O$10+$AZ114*Assembly!O$11+$BA114*Assembly!O$12+$BB114*Assembly!O$13+$BC114*Assembly!O$14+$BD114*Assembly!O$15+$BE114*Assembly!O$16+$BF114*Assembly!O$17+$BG114*Assembly!O$18+$BH114*Assembly!O$19+$BI114*Assembly!O$20+$BJ114*Assembly!O$21+$BK114*Assembly!O$22+$BL114*Assembly!O$23+$BM114*Assembly!O$24</f>
        <v>#VALUE!</v>
      </c>
      <c r="CC114" s="156" t="e">
        <f>$AS114*Assembly!P$4+$AT114*Assembly!P$5+$AU114*Assembly!P$6+$AV114*Assembly!P$7+$AW114*Assembly!P$8+$AX114*Assembly!P$9+$AY114*Assembly!P$10+$AZ114*Assembly!P$11+$BA114*Assembly!P$12+$BB114*Assembly!P$13+$BC114*Assembly!P$14+$BD114*Assembly!P$15+$BE114*Assembly!P$16+$BF114*Assembly!P$17+$BG114*Assembly!P$18+$BH114*Assembly!P$19+$BI114*Assembly!P$20+$BJ114*Assembly!P$21+$BK114*Assembly!P$22+$BL114*Assembly!P$23+$BM114*Assembly!P$24</f>
        <v>#VALUE!</v>
      </c>
      <c r="CD114" s="156" t="e">
        <f>$AS114*Assembly!Q$4+$AT114*Assembly!Q$5+$AU114*Assembly!Q$6+$AV114*Assembly!Q$7+$AW114*Assembly!Q$8+$AX114*Assembly!Q$9+$AY114*Assembly!Q$10+$AZ114*Assembly!Q$11+$BA114*Assembly!Q$12+$BB114*Assembly!Q$13+$BC114*Assembly!Q$14+$BD114*Assembly!Q$15+$BE114*Assembly!Q$16+$BF114*Assembly!Q$17+$BG114*Assembly!Q$18+$BH114*Assembly!Q$19+$BI114*Assembly!Q$20+$BJ114*Assembly!Q$21+$BK114*Assembly!Q$22+$BL114*Assembly!Q$23+$BM114*Assembly!Q$24</f>
        <v>#VALUE!</v>
      </c>
      <c r="CE114" s="164" t="e">
        <f>$AS114*Assembly!R$4+$AT114*Assembly!R$5+$AU114*Assembly!R$6+$AV114*Assembly!R$7+$AW114*Assembly!R$8+$AX114*Assembly!R$9+$AY114*Assembly!R$10+$AZ114*Assembly!R$11+$BA114*Assembly!R$12+$BB114*Assembly!R$13+$BC114*Assembly!R$14+$BD114*Assembly!R$15+$BE114*Assembly!R$16+$BF114*Assembly!R$17+$BG114*Assembly!R$18+$BH114*Assembly!R$19+$BI114*Assembly!R$20+$BJ114*Assembly!R$21+$BK114*Assembly!R$22+$BL114*Assembly!R$23+$BM114*Assembly!R$24</f>
        <v>#VALUE!</v>
      </c>
      <c r="CF114" s="156" t="e">
        <f>$AS114*Assembly!S$4+$AT114*Assembly!S$5+$AU114*Assembly!S$6+$AV114*Assembly!S$7+$AW114*Assembly!S$8+$AX114*Assembly!S$9+$AY114*Assembly!S$10+$AZ114*Assembly!S$11+$BA114*Assembly!S$12+$BB114*Assembly!S$13+$BC114*Assembly!S$14+$BD114*Assembly!S$15+$BE114*Assembly!S$16+$BF114*Assembly!S$17+$BG114*Assembly!S$18+$BH114*Assembly!S$19+$BI114*Assembly!S$20+$BJ114*Assembly!S$21+$BK114*Assembly!S$22+$BL114*Assembly!S$23+$BM114*Assembly!S$24</f>
        <v>#VALUE!</v>
      </c>
      <c r="CG114" s="156" t="e">
        <f>$AS114*Assembly!T$4+$AT114*Assembly!T$5+$AU114*Assembly!T$6+$AV114*Assembly!T$7+$AW114*Assembly!T$8+$AX114*Assembly!T$9+$AY114*Assembly!T$10+$AZ114*Assembly!T$11+$BA114*Assembly!T$12+$BB114*Assembly!T$13+$BC114*Assembly!T$14+$BD114*Assembly!T$15+$BE114*Assembly!T$16+$BF114*Assembly!T$17+$BG114*Assembly!T$18+$BH114*Assembly!T$19+$BI114*Assembly!T$20+$BJ114*Assembly!T$21+$BK114*Assembly!T$22+$BL114*Assembly!T$23+$BM114*Assembly!T$24</f>
        <v>#VALUE!</v>
      </c>
      <c r="CH114" s="156" t="e">
        <f>$AS114*Assembly!U$4+$AT114*Assembly!U$5+$AU114*Assembly!U$6+$AV114*Assembly!U$7+$AW114*Assembly!U$8+$AX114*Assembly!U$9+$AY114*Assembly!U$10+$AZ114*Assembly!U$11+$BA114*Assembly!U$12+$BB114*Assembly!U$13+$BC114*Assembly!U$14+$BD114*Assembly!U$15+$BE114*Assembly!U$16+$BF114*Assembly!U$17+$BG114*Assembly!U$18+$BH114*Assembly!U$19+$BI114*Assembly!U$20+$BJ114*Assembly!U$21+$BK114*Assembly!U$22+$BL114*Assembly!U$23+$BM114*Assembly!U$24</f>
        <v>#VALUE!</v>
      </c>
      <c r="CI114" s="164" t="e">
        <f>$AS114*Assembly!V$4+$AT114*Assembly!V$5+$AU114*Assembly!V$6+$AV114*Assembly!V$7+$AW114*Assembly!V$8+$AX114*Assembly!V$9+$AY114*Assembly!V$10+$AZ114*Assembly!V$11+$BA114*Assembly!V$12+$BB114*Assembly!V$13+$BC114*Assembly!V$14+$BD114*Assembly!V$15+$BE114*Assembly!V$16+$BF114*Assembly!V$17+$BG114*Assembly!V$18+$BH114*Assembly!V$19+$BI114*Assembly!V$20+$BJ114*Assembly!V$21+$BK114*Assembly!V$22+$BL114*Assembly!V$23+$BM114*Assembly!V$24</f>
        <v>#VALUE!</v>
      </c>
      <c r="CJ114" s="164" t="e">
        <f>BZ114*Refining!$F$3</f>
        <v>#VALUE!</v>
      </c>
      <c r="CK114" s="164" t="e">
        <f>CA114*Refining!$F$4</f>
        <v>#VALUE!</v>
      </c>
      <c r="CL114" s="164" t="e">
        <f>CB114*Refining!$F$5</f>
        <v>#VALUE!</v>
      </c>
      <c r="CM114" s="164" t="e">
        <f>CC114*Refining!$F$6</f>
        <v>#VALUE!</v>
      </c>
      <c r="CN114" s="164" t="e">
        <f>CD114*Refining!$F$7</f>
        <v>#VALUE!</v>
      </c>
      <c r="CO114" s="164" t="e">
        <f>CE114*Refining!$F$8</f>
        <v>#VALUE!</v>
      </c>
      <c r="CP114" s="164" t="e">
        <f>CF114*Refining!$F$9</f>
        <v>#VALUE!</v>
      </c>
      <c r="CQ114" s="164" t="e">
        <f>CG114*Refining!$F$10</f>
        <v>#VALUE!</v>
      </c>
      <c r="CR114" s="164" t="e">
        <f>CH114*Refining!$F$11</f>
        <v>#VALUE!</v>
      </c>
      <c r="CS114" s="164" t="e">
        <f>CI114*Refining!$F$12</f>
        <v>#VALUE!</v>
      </c>
      <c r="CT114" s="185" t="e">
        <f t="shared" ref="CT114:DM114" si="462">IF(BZ114 = 0, "", BZ114)</f>
        <v>#VALUE!</v>
      </c>
      <c r="CU114" s="186" t="e">
        <f t="shared" si="462"/>
        <v>#VALUE!</v>
      </c>
      <c r="CV114" s="186" t="e">
        <f t="shared" si="462"/>
        <v>#VALUE!</v>
      </c>
      <c r="CW114" s="186" t="e">
        <f t="shared" si="462"/>
        <v>#VALUE!</v>
      </c>
      <c r="CX114" s="186" t="e">
        <f t="shared" si="462"/>
        <v>#VALUE!</v>
      </c>
      <c r="CY114" s="186" t="e">
        <f t="shared" si="462"/>
        <v>#VALUE!</v>
      </c>
      <c r="CZ114" s="186" t="e">
        <f t="shared" si="462"/>
        <v>#VALUE!</v>
      </c>
      <c r="DA114" s="186" t="e">
        <f t="shared" si="462"/>
        <v>#VALUE!</v>
      </c>
      <c r="DB114" s="186" t="e">
        <f t="shared" si="462"/>
        <v>#VALUE!</v>
      </c>
      <c r="DC114" s="187" t="e">
        <f t="shared" si="462"/>
        <v>#VALUE!</v>
      </c>
      <c r="DD114" s="185" t="e">
        <f t="shared" si="462"/>
        <v>#VALUE!</v>
      </c>
      <c r="DE114" s="186" t="e">
        <f t="shared" si="462"/>
        <v>#VALUE!</v>
      </c>
      <c r="DF114" s="186" t="e">
        <f t="shared" si="462"/>
        <v>#VALUE!</v>
      </c>
      <c r="DG114" s="186" t="e">
        <f t="shared" si="462"/>
        <v>#VALUE!</v>
      </c>
      <c r="DH114" s="188" t="e">
        <f t="shared" si="462"/>
        <v>#VALUE!</v>
      </c>
      <c r="DI114" s="186" t="e">
        <f t="shared" si="462"/>
        <v>#VALUE!</v>
      </c>
      <c r="DJ114" s="186" t="e">
        <f t="shared" si="462"/>
        <v>#VALUE!</v>
      </c>
      <c r="DK114" s="186" t="e">
        <f t="shared" si="462"/>
        <v>#VALUE!</v>
      </c>
      <c r="DL114" s="186" t="e">
        <f t="shared" si="462"/>
        <v>#VALUE!</v>
      </c>
      <c r="DM114" s="187" t="e">
        <f t="shared" si="462"/>
        <v>#VALUE!</v>
      </c>
      <c r="DN114" s="185" t="e">
        <f t="shared" si="11"/>
        <v>#VALUE!</v>
      </c>
      <c r="DO114" s="189" t="e">
        <f t="shared" si="12"/>
        <v>#VALUE!</v>
      </c>
      <c r="DP114" s="120" t="e">
        <f t="shared" si="13"/>
        <v>#VALUE!</v>
      </c>
      <c r="DQ114" s="133" t="e">
        <f>CT114*'Ores &amp; Ingots'!$C$3+CU114*'Ores &amp; Ingots'!$C$4+CV114*'Ores &amp; Ingots'!$C$5+CW114*'Ores &amp; Ingots'!$C$6+CX114*'Ores &amp; Ingots'!$C$7+CY114*'Ores &amp; Ingots'!$C$8+CZ114*'Ores &amp; Ingots'!$C$9+DA114*'Ores &amp; Ingots'!$C$10+DB114*'Ores &amp; Ingots'!$C$11+DC114*'Ores &amp; Ingots'!$C$12</f>
        <v>#VALUE!</v>
      </c>
      <c r="DR114" s="133" t="e">
        <f>DD114*'Ores &amp; Ingots'!$B$3+DE114*'Ores &amp; Ingots'!$B$4+DF114*'Ores &amp; Ingots'!$B$5+DG114*'Ores &amp; Ingots'!$B$6+DH114*'Ores &amp; Ingots'!$B$7+DI114*'Ores &amp; Ingots'!$B$8+DJ114*'Ores &amp; Ingots'!$B$9+DK114*'Ores &amp; Ingots'!$B$10+DL114*'Ores &amp; Ingots'!$B$11+DM114*'Ores &amp; Ingots'!$B$12</f>
        <v>#VALUE!</v>
      </c>
      <c r="DS114" s="189" t="e">
        <f>CT114*Refining!$G$3+CU114*Refining!$G$4+CV114*Refining!$G$5+CW114*Refining!$G$6+CX114*Refining!$G$7+CY114*Refining!$G$8+CZ114*Refining!$G$9+DA114*Refining!$G$10+DB114*Refining!$G$11+DC114*Refining!$G$12</f>
        <v>#VALUE!</v>
      </c>
      <c r="DT114" s="189" t="e">
        <f t="shared" si="14"/>
        <v>#VALUE!</v>
      </c>
      <c r="DU114" s="192" t="e">
        <f t="shared" si="15"/>
        <v>#VALUE!</v>
      </c>
      <c r="DV114" s="185" t="e">
        <f t="shared" si="16"/>
        <v>#VALUE!</v>
      </c>
      <c r="DW114" s="194" t="e">
        <f t="shared" ref="DW114:DX114" si="463">DV114/60</f>
        <v>#VALUE!</v>
      </c>
      <c r="DX114" s="194" t="e">
        <f t="shared" si="463"/>
        <v>#VALUE!</v>
      </c>
      <c r="DY114" s="185" t="e">
        <f t="shared" si="18"/>
        <v>#VALUE!</v>
      </c>
      <c r="DZ114" s="194" t="e">
        <f t="shared" ref="DZ114:EA114" si="464">DY114/1000</f>
        <v>#VALUE!</v>
      </c>
      <c r="EA114" s="196" t="e">
        <f t="shared" si="464"/>
        <v>#VALUE!</v>
      </c>
      <c r="EB114" s="130" t="e">
        <f t="shared" si="20"/>
        <v>#VALUE!</v>
      </c>
      <c r="EC114" s="132" t="e">
        <f t="shared" si="21"/>
        <v>#VALUE!</v>
      </c>
      <c r="ED114" s="133">
        <v>384</v>
      </c>
    </row>
    <row r="115" spans="1:134" ht="12.75" x14ac:dyDescent="0.2">
      <c r="A115" s="864"/>
      <c r="B115" s="135" t="s">
        <v>335</v>
      </c>
      <c r="C115" s="137" t="s">
        <v>155</v>
      </c>
      <c r="D115" s="137">
        <v>1</v>
      </c>
      <c r="E115" s="137">
        <v>1</v>
      </c>
      <c r="F115" s="137">
        <v>1</v>
      </c>
      <c r="G115" s="139">
        <f t="shared" si="0"/>
        <v>0.125</v>
      </c>
      <c r="H115" s="140">
        <v>20</v>
      </c>
      <c r="I115" s="140">
        <v>20</v>
      </c>
      <c r="J115" s="140">
        <f>H115/Main!$D$9</f>
        <v>4</v>
      </c>
      <c r="K115" s="140">
        <f>I115/Main!$D$10</f>
        <v>10</v>
      </c>
      <c r="L115" s="140">
        <f t="shared" si="1"/>
        <v>2.5</v>
      </c>
      <c r="M115" s="140">
        <v>1</v>
      </c>
      <c r="N115" s="145" t="s">
        <v>28</v>
      </c>
      <c r="O115" s="145">
        <v>200</v>
      </c>
      <c r="P115" s="145"/>
      <c r="Q115" s="143"/>
      <c r="R115" s="146"/>
      <c r="S115" s="143"/>
      <c r="T115" s="146"/>
      <c r="U115" s="198"/>
      <c r="V115" s="143"/>
      <c r="W115" s="362"/>
      <c r="X115" s="133">
        <v>0</v>
      </c>
      <c r="Y115" s="133">
        <v>4</v>
      </c>
      <c r="Z115" s="133">
        <v>0</v>
      </c>
      <c r="AA115" s="133">
        <v>0</v>
      </c>
      <c r="AB115" s="133">
        <v>6</v>
      </c>
      <c r="AC115" s="133">
        <v>0</v>
      </c>
      <c r="AD115" s="133">
        <v>0</v>
      </c>
      <c r="AE115" s="167">
        <v>3</v>
      </c>
      <c r="AF115" s="133">
        <v>0</v>
      </c>
      <c r="AG115" s="133">
        <v>0</v>
      </c>
      <c r="AH115" s="133">
        <v>0</v>
      </c>
      <c r="AI115" s="133">
        <v>0</v>
      </c>
      <c r="AJ115" s="133">
        <v>0</v>
      </c>
      <c r="AK115" s="133">
        <v>0</v>
      </c>
      <c r="AL115" s="133">
        <v>0</v>
      </c>
      <c r="AM115" s="133">
        <v>0</v>
      </c>
      <c r="AN115" s="133">
        <v>0</v>
      </c>
      <c r="AO115" s="133">
        <v>0</v>
      </c>
      <c r="AP115" s="133">
        <v>0</v>
      </c>
      <c r="AQ115" s="133">
        <v>0</v>
      </c>
      <c r="AR115" s="133">
        <v>0</v>
      </c>
      <c r="AS115" s="161" t="str">
        <f t="shared" ref="AS115:BM115" si="465">IF(X115 = 0, "", X115)</f>
        <v/>
      </c>
      <c r="AT115" s="133">
        <f t="shared" si="465"/>
        <v>4</v>
      </c>
      <c r="AU115" s="137" t="str">
        <f t="shared" si="465"/>
        <v/>
      </c>
      <c r="AV115" s="137" t="str">
        <f t="shared" si="465"/>
        <v/>
      </c>
      <c r="AW115" s="133">
        <f t="shared" si="465"/>
        <v>6</v>
      </c>
      <c r="AX115" s="137" t="str">
        <f t="shared" si="465"/>
        <v/>
      </c>
      <c r="AY115" s="137" t="str">
        <f t="shared" si="465"/>
        <v/>
      </c>
      <c r="AZ115" s="167">
        <f t="shared" si="465"/>
        <v>3</v>
      </c>
      <c r="BA115" s="137" t="str">
        <f t="shared" si="465"/>
        <v/>
      </c>
      <c r="BB115" s="137" t="str">
        <f t="shared" si="465"/>
        <v/>
      </c>
      <c r="BC115" s="137" t="str">
        <f t="shared" si="465"/>
        <v/>
      </c>
      <c r="BD115" s="137" t="str">
        <f t="shared" si="465"/>
        <v/>
      </c>
      <c r="BE115" s="137" t="str">
        <f t="shared" si="465"/>
        <v/>
      </c>
      <c r="BF115" s="137" t="str">
        <f t="shared" si="465"/>
        <v/>
      </c>
      <c r="BG115" s="137" t="str">
        <f t="shared" si="465"/>
        <v/>
      </c>
      <c r="BH115" s="137" t="str">
        <f t="shared" si="465"/>
        <v/>
      </c>
      <c r="BI115" s="137" t="str">
        <f t="shared" si="465"/>
        <v/>
      </c>
      <c r="BJ115" s="137" t="str">
        <f t="shared" si="465"/>
        <v/>
      </c>
      <c r="BK115" s="137" t="str">
        <f t="shared" si="465"/>
        <v/>
      </c>
      <c r="BL115" s="137" t="str">
        <f t="shared" si="465"/>
        <v/>
      </c>
      <c r="BM115" s="169" t="str">
        <f t="shared" si="465"/>
        <v/>
      </c>
      <c r="BN115" s="174" t="e">
        <f>$AS115*Assembly!Z$4+$AT115*Assembly!Z$5+$AU115*Assembly!Z$6+$AV115*Assembly!Z$7+$AW115*Assembly!Z$8+$AX115*Assembly!Z$9+$AY115*Assembly!Z$10+$AZ115*Assembly!Z$11+$BA115*Assembly!Z$12+$BB115*Assembly!Z$13+$BC115*Assembly!Z$14+$BD115*Assembly!Z$15+$BE115*Assembly!Z$16+$BF115*Assembly!Z$17+$BG115*Assembly!Z$18+$BH115*Assembly!Z$19+$BI115*Assembly!Z$20+$BJ115*Assembly!Z$21+$BK115*Assembly!Z$22+$BL115*Assembly!Z$23+$BM115*Assembly!Z$24</f>
        <v>#VALUE!</v>
      </c>
      <c r="BO115" s="133" t="e">
        <f t="shared" si="3"/>
        <v>#VALUE!</v>
      </c>
      <c r="BP115" s="133"/>
      <c r="BQ115" s="133" t="e">
        <f>$AS115*Assembly!AD$4+$AT115*Assembly!AD$5+$AU115*Assembly!AD$6+$AV115*Assembly!AD$7+$AW115*Assembly!AD$8+$AX115*Assembly!AD$9+$AY115*Assembly!AD$10+$AZ115*Assembly!AD$11+$BA115*Assembly!AD$12+$BB115*Assembly!AD$13+$BC115*Assembly!AD$14+$BD115*Assembly!AD$15+$BE115*Assembly!AD$16+$BF115*Assembly!AD$17+$BG115*Assembly!AD$18+$BH115*Assembly!AD$19+$BI115*Assembly!AD$20+$BJ115*Assembly!AD$21+$BK115*Assembly!AD$22+$BL115*Assembly!AD$23+$BM115*Assembly!AD$24</f>
        <v>#VALUE!</v>
      </c>
      <c r="BR115" s="177" t="e">
        <f t="shared" si="4"/>
        <v>#VALUE!</v>
      </c>
      <c r="BS115" s="178" t="e">
        <f t="shared" si="5"/>
        <v>#VALUE!</v>
      </c>
      <c r="BT115" s="179" t="e">
        <f t="shared" si="6"/>
        <v>#VALUE!</v>
      </c>
      <c r="BU115" s="178" t="e">
        <f t="shared" si="7"/>
        <v>#VALUE!</v>
      </c>
      <c r="BV115" s="133" t="e">
        <f>$AS115*Assembly!Y$4+$AT115*Assembly!Y$5+$AU115*Assembly!Y$6+$AV115*Assembly!Y$7+$AW115*Assembly!Y$8+$AX115*Assembly!Y$9+$AY115*Assembly!Y$10+$AZ115*Assembly!Y$11+$BA115*Assembly!Y$12+$BB115*Assembly!Y$13+$BC115*Assembly!Y$14+$BD115*Assembly!Y$15+$BE115*Assembly!Y$16+$BF115*Assembly!Y$17+$BG115*Assembly!Y$18+$BH115*Assembly!Y$19+$BI115*Assembly!Y$20+$BJ115*Assembly!Y$21+$BK115*Assembly!Y$22+$BL115*Assembly!Y$23+$BM115*Assembly!Y$24</f>
        <v>#VALUE!</v>
      </c>
      <c r="BW115" s="133" t="e">
        <f t="shared" si="8"/>
        <v>#VALUE!</v>
      </c>
      <c r="BX115" s="130" t="e">
        <f t="shared" si="9"/>
        <v>#VALUE!</v>
      </c>
      <c r="BY115" s="183" t="e">
        <f>$AS115*Assembly!AC$4+$AT115*Assembly!AC$5+$AU115*Assembly!AC$6+$AV115*Assembly!AC$7+$AW115*Assembly!AC$8+$AX115*Assembly!AC$9+$AY115*Assembly!AC$10+$AZ115*Assembly!AC$11+$BA115*Assembly!AC$12+$BB115*Assembly!AC$13+$BC115*Assembly!AC$14+$BD115*Assembly!AC$15+$BE115*Assembly!AC$16+$BF115*Assembly!AC$17+$BG115*Assembly!AC$18+$BH115*Assembly!AC$19+$BI115*Assembly!AC$20+$BJ115*Assembly!AC$21+$BK115*Assembly!AC$22+$BL115*Assembly!AC$23+$BM115*Assembly!AC$24</f>
        <v>#VALUE!</v>
      </c>
      <c r="BZ115" s="145" t="e">
        <f>$AS115*Assembly!M$4+$AT115*Assembly!M$5+$AU115*Assembly!M$6+$AV115*Assembly!M$7+$AW115*Assembly!M$8+$AX115*Assembly!M$9+$AY115*Assembly!M$10+$AZ115*Assembly!M$11+$BA115*Assembly!M$12+$BB115*Assembly!M$13+$BC115*Assembly!M$14+$BD115*Assembly!M$15+$BE115*Assembly!M$16+$BF115*Assembly!M$17+$BG115*Assembly!M$18+$BH115*Assembly!M$19+$BI115*Assembly!M$20+$BJ115*Assembly!M$21+$BK115*Assembly!M$22+$BL115*Assembly!M$23+$BM115*Assembly!M$24</f>
        <v>#VALUE!</v>
      </c>
      <c r="CA115" s="145" t="e">
        <f>$AS115*Assembly!N$4+$AT115*Assembly!N$5+$AU115*Assembly!N$6+$AV115*Assembly!N$7+$AW115*Assembly!N$8+$AX115*Assembly!N$9+$AY115*Assembly!N$10+$AZ115*Assembly!N$11+$BA115*Assembly!N$12+$BB115*Assembly!N$13+$BC115*Assembly!N$14+$BD115*Assembly!N$15+$BE115*Assembly!N$16+$BF115*Assembly!N$17+$BG115*Assembly!N$18+$BH115*Assembly!N$19+$BI115*Assembly!N$20+$BJ115*Assembly!N$21+$BK115*Assembly!N$22+$BL115*Assembly!N$23+$BM115*Assembly!N$24</f>
        <v>#VALUE!</v>
      </c>
      <c r="CB115" s="145" t="e">
        <f>$AS115*Assembly!O$4+$AT115*Assembly!O$5+$AU115*Assembly!O$6+$AV115*Assembly!O$7+$AW115*Assembly!O$8+$AX115*Assembly!O$9+$AY115*Assembly!O$10+$AZ115*Assembly!O$11+$BA115*Assembly!O$12+$BB115*Assembly!O$13+$BC115*Assembly!O$14+$BD115*Assembly!O$15+$BE115*Assembly!O$16+$BF115*Assembly!O$17+$BG115*Assembly!O$18+$BH115*Assembly!O$19+$BI115*Assembly!O$20+$BJ115*Assembly!O$21+$BK115*Assembly!O$22+$BL115*Assembly!O$23+$BM115*Assembly!O$24</f>
        <v>#VALUE!</v>
      </c>
      <c r="CC115" s="140" t="e">
        <f>$AS115*Assembly!P$4+$AT115*Assembly!P$5+$AU115*Assembly!P$6+$AV115*Assembly!P$7+$AW115*Assembly!P$8+$AX115*Assembly!P$9+$AY115*Assembly!P$10+$AZ115*Assembly!P$11+$BA115*Assembly!P$12+$BB115*Assembly!P$13+$BC115*Assembly!P$14+$BD115*Assembly!P$15+$BE115*Assembly!P$16+$BF115*Assembly!P$17+$BG115*Assembly!P$18+$BH115*Assembly!P$19+$BI115*Assembly!P$20+$BJ115*Assembly!P$21+$BK115*Assembly!P$22+$BL115*Assembly!P$23+$BM115*Assembly!P$24</f>
        <v>#VALUE!</v>
      </c>
      <c r="CD115" s="140" t="e">
        <f>$AS115*Assembly!Q$4+$AT115*Assembly!Q$5+$AU115*Assembly!Q$6+$AV115*Assembly!Q$7+$AW115*Assembly!Q$8+$AX115*Assembly!Q$9+$AY115*Assembly!Q$10+$AZ115*Assembly!Q$11+$BA115*Assembly!Q$12+$BB115*Assembly!Q$13+$BC115*Assembly!Q$14+$BD115*Assembly!Q$15+$BE115*Assembly!Q$16+$BF115*Assembly!Q$17+$BG115*Assembly!Q$18+$BH115*Assembly!Q$19+$BI115*Assembly!Q$20+$BJ115*Assembly!Q$21+$BK115*Assembly!Q$22+$BL115*Assembly!Q$23+$BM115*Assembly!Q$24</f>
        <v>#VALUE!</v>
      </c>
      <c r="CE115" s="145" t="e">
        <f>$AS115*Assembly!R$4+$AT115*Assembly!R$5+$AU115*Assembly!R$6+$AV115*Assembly!R$7+$AW115*Assembly!R$8+$AX115*Assembly!R$9+$AY115*Assembly!R$10+$AZ115*Assembly!R$11+$BA115*Assembly!R$12+$BB115*Assembly!R$13+$BC115*Assembly!R$14+$BD115*Assembly!R$15+$BE115*Assembly!R$16+$BF115*Assembly!R$17+$BG115*Assembly!R$18+$BH115*Assembly!R$19+$BI115*Assembly!R$20+$BJ115*Assembly!R$21+$BK115*Assembly!R$22+$BL115*Assembly!R$23+$BM115*Assembly!R$24</f>
        <v>#VALUE!</v>
      </c>
      <c r="CF115" s="140" t="e">
        <f>$AS115*Assembly!S$4+$AT115*Assembly!S$5+$AU115*Assembly!S$6+$AV115*Assembly!S$7+$AW115*Assembly!S$8+$AX115*Assembly!S$9+$AY115*Assembly!S$10+$AZ115*Assembly!S$11+$BA115*Assembly!S$12+$BB115*Assembly!S$13+$BC115*Assembly!S$14+$BD115*Assembly!S$15+$BE115*Assembly!S$16+$BF115*Assembly!S$17+$BG115*Assembly!S$18+$BH115*Assembly!S$19+$BI115*Assembly!S$20+$BJ115*Assembly!S$21+$BK115*Assembly!S$22+$BL115*Assembly!S$23+$BM115*Assembly!S$24</f>
        <v>#VALUE!</v>
      </c>
      <c r="CG115" s="140" t="e">
        <f>$AS115*Assembly!T$4+$AT115*Assembly!T$5+$AU115*Assembly!T$6+$AV115*Assembly!T$7+$AW115*Assembly!T$8+$AX115*Assembly!T$9+$AY115*Assembly!T$10+$AZ115*Assembly!T$11+$BA115*Assembly!T$12+$BB115*Assembly!T$13+$BC115*Assembly!T$14+$BD115*Assembly!T$15+$BE115*Assembly!T$16+$BF115*Assembly!T$17+$BG115*Assembly!T$18+$BH115*Assembly!T$19+$BI115*Assembly!T$20+$BJ115*Assembly!T$21+$BK115*Assembly!T$22+$BL115*Assembly!T$23+$BM115*Assembly!T$24</f>
        <v>#VALUE!</v>
      </c>
      <c r="CH115" s="140" t="e">
        <f>$AS115*Assembly!U$4+$AT115*Assembly!U$5+$AU115*Assembly!U$6+$AV115*Assembly!U$7+$AW115*Assembly!U$8+$AX115*Assembly!U$9+$AY115*Assembly!U$10+$AZ115*Assembly!U$11+$BA115*Assembly!U$12+$BB115*Assembly!U$13+$BC115*Assembly!U$14+$BD115*Assembly!U$15+$BE115*Assembly!U$16+$BF115*Assembly!U$17+$BG115*Assembly!U$18+$BH115*Assembly!U$19+$BI115*Assembly!U$20+$BJ115*Assembly!U$21+$BK115*Assembly!U$22+$BL115*Assembly!U$23+$BM115*Assembly!U$24</f>
        <v>#VALUE!</v>
      </c>
      <c r="CI115" s="145" t="e">
        <f>$AS115*Assembly!V$4+$AT115*Assembly!V$5+$AU115*Assembly!V$6+$AV115*Assembly!V$7+$AW115*Assembly!V$8+$AX115*Assembly!V$9+$AY115*Assembly!V$10+$AZ115*Assembly!V$11+$BA115*Assembly!V$12+$BB115*Assembly!V$13+$BC115*Assembly!V$14+$BD115*Assembly!V$15+$BE115*Assembly!V$16+$BF115*Assembly!V$17+$BG115*Assembly!V$18+$BH115*Assembly!V$19+$BI115*Assembly!V$20+$BJ115*Assembly!V$21+$BK115*Assembly!V$22+$BL115*Assembly!V$23+$BM115*Assembly!V$24</f>
        <v>#VALUE!</v>
      </c>
      <c r="CJ115" s="145" t="e">
        <f>BZ115*Refining!$F$3</f>
        <v>#VALUE!</v>
      </c>
      <c r="CK115" s="145" t="e">
        <f>CA115*Refining!$F$4</f>
        <v>#VALUE!</v>
      </c>
      <c r="CL115" s="145" t="e">
        <f>CB115*Refining!$F$5</f>
        <v>#VALUE!</v>
      </c>
      <c r="CM115" s="145" t="e">
        <f>CC115*Refining!$F$6</f>
        <v>#VALUE!</v>
      </c>
      <c r="CN115" s="145" t="e">
        <f>CD115*Refining!$F$7</f>
        <v>#VALUE!</v>
      </c>
      <c r="CO115" s="145" t="e">
        <f>CE115*Refining!$F$8</f>
        <v>#VALUE!</v>
      </c>
      <c r="CP115" s="145" t="e">
        <f>CF115*Refining!$F$9</f>
        <v>#VALUE!</v>
      </c>
      <c r="CQ115" s="145" t="e">
        <f>CG115*Refining!$F$10</f>
        <v>#VALUE!</v>
      </c>
      <c r="CR115" s="145" t="e">
        <f>CH115*Refining!$F$11</f>
        <v>#VALUE!</v>
      </c>
      <c r="CS115" s="145" t="e">
        <f>CI115*Refining!$F$12</f>
        <v>#VALUE!</v>
      </c>
      <c r="CT115" s="185" t="e">
        <f t="shared" ref="CT115:DM115" si="466">IF(BZ115 = 0, "", BZ115)</f>
        <v>#VALUE!</v>
      </c>
      <c r="CU115" s="186" t="e">
        <f t="shared" si="466"/>
        <v>#VALUE!</v>
      </c>
      <c r="CV115" s="186" t="e">
        <f t="shared" si="466"/>
        <v>#VALUE!</v>
      </c>
      <c r="CW115" s="186" t="e">
        <f t="shared" si="466"/>
        <v>#VALUE!</v>
      </c>
      <c r="CX115" s="186" t="e">
        <f t="shared" si="466"/>
        <v>#VALUE!</v>
      </c>
      <c r="CY115" s="186" t="e">
        <f t="shared" si="466"/>
        <v>#VALUE!</v>
      </c>
      <c r="CZ115" s="186" t="e">
        <f t="shared" si="466"/>
        <v>#VALUE!</v>
      </c>
      <c r="DA115" s="186" t="e">
        <f t="shared" si="466"/>
        <v>#VALUE!</v>
      </c>
      <c r="DB115" s="186" t="e">
        <f t="shared" si="466"/>
        <v>#VALUE!</v>
      </c>
      <c r="DC115" s="187" t="e">
        <f t="shared" si="466"/>
        <v>#VALUE!</v>
      </c>
      <c r="DD115" s="185" t="e">
        <f t="shared" si="466"/>
        <v>#VALUE!</v>
      </c>
      <c r="DE115" s="186" t="e">
        <f t="shared" si="466"/>
        <v>#VALUE!</v>
      </c>
      <c r="DF115" s="186" t="e">
        <f t="shared" si="466"/>
        <v>#VALUE!</v>
      </c>
      <c r="DG115" s="186" t="e">
        <f t="shared" si="466"/>
        <v>#VALUE!</v>
      </c>
      <c r="DH115" s="188" t="e">
        <f t="shared" si="466"/>
        <v>#VALUE!</v>
      </c>
      <c r="DI115" s="186" t="e">
        <f t="shared" si="466"/>
        <v>#VALUE!</v>
      </c>
      <c r="DJ115" s="186" t="e">
        <f t="shared" si="466"/>
        <v>#VALUE!</v>
      </c>
      <c r="DK115" s="186" t="e">
        <f t="shared" si="466"/>
        <v>#VALUE!</v>
      </c>
      <c r="DL115" s="186" t="e">
        <f t="shared" si="466"/>
        <v>#VALUE!</v>
      </c>
      <c r="DM115" s="187" t="e">
        <f t="shared" si="466"/>
        <v>#VALUE!</v>
      </c>
      <c r="DN115" s="185" t="e">
        <f t="shared" si="11"/>
        <v>#VALUE!</v>
      </c>
      <c r="DO115" s="189" t="e">
        <f t="shared" si="12"/>
        <v>#VALUE!</v>
      </c>
      <c r="DP115" s="120" t="e">
        <f t="shared" si="13"/>
        <v>#VALUE!</v>
      </c>
      <c r="DQ115" s="133" t="e">
        <f>CT115*'Ores &amp; Ingots'!$C$3+CU115*'Ores &amp; Ingots'!$C$4+CV115*'Ores &amp; Ingots'!$C$5+CW115*'Ores &amp; Ingots'!$C$6+CX115*'Ores &amp; Ingots'!$C$7+CY115*'Ores &amp; Ingots'!$C$8+CZ115*'Ores &amp; Ingots'!$C$9+DA115*'Ores &amp; Ingots'!$C$10+DB115*'Ores &amp; Ingots'!$C$11+DC115*'Ores &amp; Ingots'!$C$12</f>
        <v>#VALUE!</v>
      </c>
      <c r="DR115" s="133" t="e">
        <f>DD115*'Ores &amp; Ingots'!$B$3+DE115*'Ores &amp; Ingots'!$B$4+DF115*'Ores &amp; Ingots'!$B$5+DG115*'Ores &amp; Ingots'!$B$6+DH115*'Ores &amp; Ingots'!$B$7+DI115*'Ores &amp; Ingots'!$B$8+DJ115*'Ores &amp; Ingots'!$B$9+DK115*'Ores &amp; Ingots'!$B$10+DL115*'Ores &amp; Ingots'!$B$11+DM115*'Ores &amp; Ingots'!$B$12</f>
        <v>#VALUE!</v>
      </c>
      <c r="DS115" s="189" t="e">
        <f>CT115*Refining!$G$3+CU115*Refining!$G$4+CV115*Refining!$G$5+CW115*Refining!$G$6+CX115*Refining!$G$7+CY115*Refining!$G$8+CZ115*Refining!$G$9+DA115*Refining!$G$10+DB115*Refining!$G$11+DC115*Refining!$G$12</f>
        <v>#VALUE!</v>
      </c>
      <c r="DT115" s="189" t="e">
        <f t="shared" si="14"/>
        <v>#VALUE!</v>
      </c>
      <c r="DU115" s="192" t="e">
        <f t="shared" si="15"/>
        <v>#VALUE!</v>
      </c>
      <c r="DV115" s="185" t="e">
        <f t="shared" si="16"/>
        <v>#VALUE!</v>
      </c>
      <c r="DW115" s="194" t="e">
        <f t="shared" ref="DW115:DX115" si="467">DV115/60</f>
        <v>#VALUE!</v>
      </c>
      <c r="DX115" s="194" t="e">
        <f t="shared" si="467"/>
        <v>#VALUE!</v>
      </c>
      <c r="DY115" s="185" t="e">
        <f t="shared" si="18"/>
        <v>#VALUE!</v>
      </c>
      <c r="DZ115" s="194" t="e">
        <f t="shared" ref="DZ115:EA115" si="468">DY115/1000</f>
        <v>#VALUE!</v>
      </c>
      <c r="EA115" s="196" t="e">
        <f t="shared" si="468"/>
        <v>#VALUE!</v>
      </c>
      <c r="EB115" s="130" t="e">
        <f t="shared" si="20"/>
        <v>#VALUE!</v>
      </c>
      <c r="EC115" s="132" t="e">
        <f t="shared" si="21"/>
        <v>#VALUE!</v>
      </c>
      <c r="ED115" s="133" t="s">
        <v>28</v>
      </c>
    </row>
    <row r="116" spans="1:134" ht="12.75" x14ac:dyDescent="0.2">
      <c r="A116" s="864"/>
      <c r="B116" s="135" t="s">
        <v>337</v>
      </c>
      <c r="C116" s="137" t="s">
        <v>156</v>
      </c>
      <c r="D116" s="137">
        <v>1</v>
      </c>
      <c r="E116" s="137">
        <v>1</v>
      </c>
      <c r="F116" s="137">
        <v>1</v>
      </c>
      <c r="G116" s="154">
        <f t="shared" si="0"/>
        <v>15.625</v>
      </c>
      <c r="H116" s="156">
        <v>10</v>
      </c>
      <c r="I116" s="156">
        <v>10</v>
      </c>
      <c r="J116" s="156">
        <f>H116/Main!$D$9</f>
        <v>2</v>
      </c>
      <c r="K116" s="156">
        <f>I116/Main!$D$10</f>
        <v>5</v>
      </c>
      <c r="L116" s="156">
        <f t="shared" si="1"/>
        <v>2.5</v>
      </c>
      <c r="M116" s="156">
        <v>1</v>
      </c>
      <c r="N116" s="164">
        <v>30</v>
      </c>
      <c r="O116" s="164">
        <v>30</v>
      </c>
      <c r="P116" s="164"/>
      <c r="Q116" s="159"/>
      <c r="R116" s="166"/>
      <c r="S116" s="159"/>
      <c r="T116" s="166"/>
      <c r="U116" s="170"/>
      <c r="V116" s="159"/>
      <c r="W116" s="364" t="s">
        <v>220</v>
      </c>
      <c r="X116" s="133">
        <v>2</v>
      </c>
      <c r="Y116" s="133">
        <v>0</v>
      </c>
      <c r="Z116" s="133">
        <v>0</v>
      </c>
      <c r="AA116" s="133">
        <v>0</v>
      </c>
      <c r="AB116" s="133">
        <v>0</v>
      </c>
      <c r="AC116" s="133">
        <v>0</v>
      </c>
      <c r="AD116" s="133">
        <v>0</v>
      </c>
      <c r="AE116" s="167">
        <v>3</v>
      </c>
      <c r="AF116" s="133">
        <v>0</v>
      </c>
      <c r="AG116" s="133">
        <v>0</v>
      </c>
      <c r="AH116" s="133">
        <v>0</v>
      </c>
      <c r="AI116" s="133">
        <v>0</v>
      </c>
      <c r="AJ116" s="133">
        <v>0</v>
      </c>
      <c r="AK116" s="133">
        <v>0</v>
      </c>
      <c r="AL116" s="133">
        <v>0</v>
      </c>
      <c r="AM116" s="133">
        <v>0</v>
      </c>
      <c r="AN116" s="133">
        <v>0</v>
      </c>
      <c r="AO116" s="133">
        <v>0</v>
      </c>
      <c r="AP116" s="133">
        <v>0</v>
      </c>
      <c r="AQ116" s="133">
        <v>0</v>
      </c>
      <c r="AR116" s="133">
        <v>0</v>
      </c>
      <c r="AS116" s="174">
        <f t="shared" ref="AS116:BM116" si="469">IF(X116 = 0, "", X116)</f>
        <v>2</v>
      </c>
      <c r="AT116" s="137" t="str">
        <f t="shared" si="469"/>
        <v/>
      </c>
      <c r="AU116" s="137" t="str">
        <f t="shared" si="469"/>
        <v/>
      </c>
      <c r="AV116" s="137" t="str">
        <f t="shared" si="469"/>
        <v/>
      </c>
      <c r="AW116" s="137" t="str">
        <f t="shared" si="469"/>
        <v/>
      </c>
      <c r="AX116" s="137" t="str">
        <f t="shared" si="469"/>
        <v/>
      </c>
      <c r="AY116" s="137" t="str">
        <f t="shared" si="469"/>
        <v/>
      </c>
      <c r="AZ116" s="167">
        <f t="shared" si="469"/>
        <v>3</v>
      </c>
      <c r="BA116" s="137" t="str">
        <f t="shared" si="469"/>
        <v/>
      </c>
      <c r="BB116" s="137" t="str">
        <f t="shared" si="469"/>
        <v/>
      </c>
      <c r="BC116" s="137" t="str">
        <f t="shared" si="469"/>
        <v/>
      </c>
      <c r="BD116" s="137" t="str">
        <f t="shared" si="469"/>
        <v/>
      </c>
      <c r="BE116" s="137" t="str">
        <f t="shared" si="469"/>
        <v/>
      </c>
      <c r="BF116" s="137" t="str">
        <f t="shared" si="469"/>
        <v/>
      </c>
      <c r="BG116" s="137" t="str">
        <f t="shared" si="469"/>
        <v/>
      </c>
      <c r="BH116" s="137" t="str">
        <f t="shared" si="469"/>
        <v/>
      </c>
      <c r="BI116" s="137" t="str">
        <f t="shared" si="469"/>
        <v/>
      </c>
      <c r="BJ116" s="137" t="str">
        <f t="shared" si="469"/>
        <v/>
      </c>
      <c r="BK116" s="137" t="str">
        <f t="shared" si="469"/>
        <v/>
      </c>
      <c r="BL116" s="137" t="str">
        <f t="shared" si="469"/>
        <v/>
      </c>
      <c r="BM116" s="169" t="str">
        <f t="shared" si="469"/>
        <v/>
      </c>
      <c r="BN116" s="174" t="e">
        <f>$AS116*Assembly!Z$4+$AT116*Assembly!Z$5+$AU116*Assembly!Z$6+$AV116*Assembly!Z$7+$AW116*Assembly!Z$8+$AX116*Assembly!Z$9+$AY116*Assembly!Z$10+$AZ116*Assembly!Z$11+$BA116*Assembly!Z$12+$BB116*Assembly!Z$13+$BC116*Assembly!Z$14+$BD116*Assembly!Z$15+$BE116*Assembly!Z$16+$BF116*Assembly!Z$17+$BG116*Assembly!Z$18+$BH116*Assembly!Z$19+$BI116*Assembly!Z$20+$BJ116*Assembly!Z$21+$BK116*Assembly!Z$22+$BL116*Assembly!Z$23+$BM116*Assembly!Z$24</f>
        <v>#VALUE!</v>
      </c>
      <c r="BO116" s="133" t="e">
        <f t="shared" si="3"/>
        <v>#VALUE!</v>
      </c>
      <c r="BP116" s="133"/>
      <c r="BQ116" s="133" t="e">
        <f>$AS116*Assembly!AD$4+$AT116*Assembly!AD$5+$AU116*Assembly!AD$6+$AV116*Assembly!AD$7+$AW116*Assembly!AD$8+$AX116*Assembly!AD$9+$AY116*Assembly!AD$10+$AZ116*Assembly!AD$11+$BA116*Assembly!AD$12+$BB116*Assembly!AD$13+$BC116*Assembly!AD$14+$BD116*Assembly!AD$15+$BE116*Assembly!AD$16+$BF116*Assembly!AD$17+$BG116*Assembly!AD$18+$BH116*Assembly!AD$19+$BI116*Assembly!AD$20+$BJ116*Assembly!AD$21+$BK116*Assembly!AD$22+$BL116*Assembly!AD$23+$BM116*Assembly!AD$24</f>
        <v>#VALUE!</v>
      </c>
      <c r="BR116" s="177" t="e">
        <f t="shared" si="4"/>
        <v>#VALUE!</v>
      </c>
      <c r="BS116" s="178" t="e">
        <f t="shared" si="5"/>
        <v>#VALUE!</v>
      </c>
      <c r="BT116" s="179" t="e">
        <f t="shared" si="6"/>
        <v>#VALUE!</v>
      </c>
      <c r="BU116" s="178" t="e">
        <f t="shared" si="7"/>
        <v>#VALUE!</v>
      </c>
      <c r="BV116" s="133" t="e">
        <f>$AS116*Assembly!Y$4+$AT116*Assembly!Y$5+$AU116*Assembly!Y$6+$AV116*Assembly!Y$7+$AW116*Assembly!Y$8+$AX116*Assembly!Y$9+$AY116*Assembly!Y$10+$AZ116*Assembly!Y$11+$BA116*Assembly!Y$12+$BB116*Assembly!Y$13+$BC116*Assembly!Y$14+$BD116*Assembly!Y$15+$BE116*Assembly!Y$16+$BF116*Assembly!Y$17+$BG116*Assembly!Y$18+$BH116*Assembly!Y$19+$BI116*Assembly!Y$20+$BJ116*Assembly!Y$21+$BK116*Assembly!Y$22+$BL116*Assembly!Y$23+$BM116*Assembly!Y$24</f>
        <v>#VALUE!</v>
      </c>
      <c r="BW116" s="133" t="e">
        <f t="shared" si="8"/>
        <v>#VALUE!</v>
      </c>
      <c r="BX116" s="130" t="e">
        <f t="shared" si="9"/>
        <v>#VALUE!</v>
      </c>
      <c r="BY116" s="183" t="e">
        <f>$AS116*Assembly!AC$4+$AT116*Assembly!AC$5+$AU116*Assembly!AC$6+$AV116*Assembly!AC$7+$AW116*Assembly!AC$8+$AX116*Assembly!AC$9+$AY116*Assembly!AC$10+$AZ116*Assembly!AC$11+$BA116*Assembly!AC$12+$BB116*Assembly!AC$13+$BC116*Assembly!AC$14+$BD116*Assembly!AC$15+$BE116*Assembly!AC$16+$BF116*Assembly!AC$17+$BG116*Assembly!AC$18+$BH116*Assembly!AC$19+$BI116*Assembly!AC$20+$BJ116*Assembly!AC$21+$BK116*Assembly!AC$22+$BL116*Assembly!AC$23+$BM116*Assembly!AC$24</f>
        <v>#VALUE!</v>
      </c>
      <c r="BZ116" s="164" t="e">
        <f>$AS116*Assembly!M$4+$AT116*Assembly!M$5+$AU116*Assembly!M$6+$AV116*Assembly!M$7+$AW116*Assembly!M$8+$AX116*Assembly!M$9+$AY116*Assembly!M$10+$AZ116*Assembly!M$11+$BA116*Assembly!M$12+$BB116*Assembly!M$13+$BC116*Assembly!M$14+$BD116*Assembly!M$15+$BE116*Assembly!M$16+$BF116*Assembly!M$17+$BG116*Assembly!M$18+$BH116*Assembly!M$19+$BI116*Assembly!M$20+$BJ116*Assembly!M$21+$BK116*Assembly!M$22+$BL116*Assembly!M$23+$BM116*Assembly!M$24</f>
        <v>#VALUE!</v>
      </c>
      <c r="CA116" s="164" t="e">
        <f>$AS116*Assembly!N$4+$AT116*Assembly!N$5+$AU116*Assembly!N$6+$AV116*Assembly!N$7+$AW116*Assembly!N$8+$AX116*Assembly!N$9+$AY116*Assembly!N$10+$AZ116*Assembly!N$11+$BA116*Assembly!N$12+$BB116*Assembly!N$13+$BC116*Assembly!N$14+$BD116*Assembly!N$15+$BE116*Assembly!N$16+$BF116*Assembly!N$17+$BG116*Assembly!N$18+$BH116*Assembly!N$19+$BI116*Assembly!N$20+$BJ116*Assembly!N$21+$BK116*Assembly!N$22+$BL116*Assembly!N$23+$BM116*Assembly!N$24</f>
        <v>#VALUE!</v>
      </c>
      <c r="CB116" s="164" t="e">
        <f>$AS116*Assembly!O$4+$AT116*Assembly!O$5+$AU116*Assembly!O$6+$AV116*Assembly!O$7+$AW116*Assembly!O$8+$AX116*Assembly!O$9+$AY116*Assembly!O$10+$AZ116*Assembly!O$11+$BA116*Assembly!O$12+$BB116*Assembly!O$13+$BC116*Assembly!O$14+$BD116*Assembly!O$15+$BE116*Assembly!O$16+$BF116*Assembly!O$17+$BG116*Assembly!O$18+$BH116*Assembly!O$19+$BI116*Assembly!O$20+$BJ116*Assembly!O$21+$BK116*Assembly!O$22+$BL116*Assembly!O$23+$BM116*Assembly!O$24</f>
        <v>#VALUE!</v>
      </c>
      <c r="CC116" s="156" t="e">
        <f>$AS116*Assembly!P$4+$AT116*Assembly!P$5+$AU116*Assembly!P$6+$AV116*Assembly!P$7+$AW116*Assembly!P$8+$AX116*Assembly!P$9+$AY116*Assembly!P$10+$AZ116*Assembly!P$11+$BA116*Assembly!P$12+$BB116*Assembly!P$13+$BC116*Assembly!P$14+$BD116*Assembly!P$15+$BE116*Assembly!P$16+$BF116*Assembly!P$17+$BG116*Assembly!P$18+$BH116*Assembly!P$19+$BI116*Assembly!P$20+$BJ116*Assembly!P$21+$BK116*Assembly!P$22+$BL116*Assembly!P$23+$BM116*Assembly!P$24</f>
        <v>#VALUE!</v>
      </c>
      <c r="CD116" s="156" t="e">
        <f>$AS116*Assembly!Q$4+$AT116*Assembly!Q$5+$AU116*Assembly!Q$6+$AV116*Assembly!Q$7+$AW116*Assembly!Q$8+$AX116*Assembly!Q$9+$AY116*Assembly!Q$10+$AZ116*Assembly!Q$11+$BA116*Assembly!Q$12+$BB116*Assembly!Q$13+$BC116*Assembly!Q$14+$BD116*Assembly!Q$15+$BE116*Assembly!Q$16+$BF116*Assembly!Q$17+$BG116*Assembly!Q$18+$BH116*Assembly!Q$19+$BI116*Assembly!Q$20+$BJ116*Assembly!Q$21+$BK116*Assembly!Q$22+$BL116*Assembly!Q$23+$BM116*Assembly!Q$24</f>
        <v>#VALUE!</v>
      </c>
      <c r="CE116" s="164" t="e">
        <f>$AS116*Assembly!R$4+$AT116*Assembly!R$5+$AU116*Assembly!R$6+$AV116*Assembly!R$7+$AW116*Assembly!R$8+$AX116*Assembly!R$9+$AY116*Assembly!R$10+$AZ116*Assembly!R$11+$BA116*Assembly!R$12+$BB116*Assembly!R$13+$BC116*Assembly!R$14+$BD116*Assembly!R$15+$BE116*Assembly!R$16+$BF116*Assembly!R$17+$BG116*Assembly!R$18+$BH116*Assembly!R$19+$BI116*Assembly!R$20+$BJ116*Assembly!R$21+$BK116*Assembly!R$22+$BL116*Assembly!R$23+$BM116*Assembly!R$24</f>
        <v>#VALUE!</v>
      </c>
      <c r="CF116" s="156" t="e">
        <f>$AS116*Assembly!S$4+$AT116*Assembly!S$5+$AU116*Assembly!S$6+$AV116*Assembly!S$7+$AW116*Assembly!S$8+$AX116*Assembly!S$9+$AY116*Assembly!S$10+$AZ116*Assembly!S$11+$BA116*Assembly!S$12+$BB116*Assembly!S$13+$BC116*Assembly!S$14+$BD116*Assembly!S$15+$BE116*Assembly!S$16+$BF116*Assembly!S$17+$BG116*Assembly!S$18+$BH116*Assembly!S$19+$BI116*Assembly!S$20+$BJ116*Assembly!S$21+$BK116*Assembly!S$22+$BL116*Assembly!S$23+$BM116*Assembly!S$24</f>
        <v>#VALUE!</v>
      </c>
      <c r="CG116" s="156" t="e">
        <f>$AS116*Assembly!T$4+$AT116*Assembly!T$5+$AU116*Assembly!T$6+$AV116*Assembly!T$7+$AW116*Assembly!T$8+$AX116*Assembly!T$9+$AY116*Assembly!T$10+$AZ116*Assembly!T$11+$BA116*Assembly!T$12+$BB116*Assembly!T$13+$BC116*Assembly!T$14+$BD116*Assembly!T$15+$BE116*Assembly!T$16+$BF116*Assembly!T$17+$BG116*Assembly!T$18+$BH116*Assembly!T$19+$BI116*Assembly!T$20+$BJ116*Assembly!T$21+$BK116*Assembly!T$22+$BL116*Assembly!T$23+$BM116*Assembly!T$24</f>
        <v>#VALUE!</v>
      </c>
      <c r="CH116" s="156" t="e">
        <f>$AS116*Assembly!U$4+$AT116*Assembly!U$5+$AU116*Assembly!U$6+$AV116*Assembly!U$7+$AW116*Assembly!U$8+$AX116*Assembly!U$9+$AY116*Assembly!U$10+$AZ116*Assembly!U$11+$BA116*Assembly!U$12+$BB116*Assembly!U$13+$BC116*Assembly!U$14+$BD116*Assembly!U$15+$BE116*Assembly!U$16+$BF116*Assembly!U$17+$BG116*Assembly!U$18+$BH116*Assembly!U$19+$BI116*Assembly!U$20+$BJ116*Assembly!U$21+$BK116*Assembly!U$22+$BL116*Assembly!U$23+$BM116*Assembly!U$24</f>
        <v>#VALUE!</v>
      </c>
      <c r="CI116" s="164" t="e">
        <f>$AS116*Assembly!V$4+$AT116*Assembly!V$5+$AU116*Assembly!V$6+$AV116*Assembly!V$7+$AW116*Assembly!V$8+$AX116*Assembly!V$9+$AY116*Assembly!V$10+$AZ116*Assembly!V$11+$BA116*Assembly!V$12+$BB116*Assembly!V$13+$BC116*Assembly!V$14+$BD116*Assembly!V$15+$BE116*Assembly!V$16+$BF116*Assembly!V$17+$BG116*Assembly!V$18+$BH116*Assembly!V$19+$BI116*Assembly!V$20+$BJ116*Assembly!V$21+$BK116*Assembly!V$22+$BL116*Assembly!V$23+$BM116*Assembly!V$24</f>
        <v>#VALUE!</v>
      </c>
      <c r="CJ116" s="164" t="e">
        <f>BZ116*Refining!$F$3</f>
        <v>#VALUE!</v>
      </c>
      <c r="CK116" s="164" t="e">
        <f>CA116*Refining!$F$4</f>
        <v>#VALUE!</v>
      </c>
      <c r="CL116" s="164" t="e">
        <f>CB116*Refining!$F$5</f>
        <v>#VALUE!</v>
      </c>
      <c r="CM116" s="164" t="e">
        <f>CC116*Refining!$F$6</f>
        <v>#VALUE!</v>
      </c>
      <c r="CN116" s="164" t="e">
        <f>CD116*Refining!$F$7</f>
        <v>#VALUE!</v>
      </c>
      <c r="CO116" s="164" t="e">
        <f>CE116*Refining!$F$8</f>
        <v>#VALUE!</v>
      </c>
      <c r="CP116" s="164" t="e">
        <f>CF116*Refining!$F$9</f>
        <v>#VALUE!</v>
      </c>
      <c r="CQ116" s="164" t="e">
        <f>CG116*Refining!$F$10</f>
        <v>#VALUE!</v>
      </c>
      <c r="CR116" s="164" t="e">
        <f>CH116*Refining!$F$11</f>
        <v>#VALUE!</v>
      </c>
      <c r="CS116" s="164" t="e">
        <f>CI116*Refining!$F$12</f>
        <v>#VALUE!</v>
      </c>
      <c r="CT116" s="185" t="e">
        <f t="shared" ref="CT116:DM116" si="470">IF(BZ116 = 0, "", BZ116)</f>
        <v>#VALUE!</v>
      </c>
      <c r="CU116" s="186" t="e">
        <f t="shared" si="470"/>
        <v>#VALUE!</v>
      </c>
      <c r="CV116" s="186" t="e">
        <f t="shared" si="470"/>
        <v>#VALUE!</v>
      </c>
      <c r="CW116" s="186" t="e">
        <f t="shared" si="470"/>
        <v>#VALUE!</v>
      </c>
      <c r="CX116" s="186" t="e">
        <f t="shared" si="470"/>
        <v>#VALUE!</v>
      </c>
      <c r="CY116" s="186" t="e">
        <f t="shared" si="470"/>
        <v>#VALUE!</v>
      </c>
      <c r="CZ116" s="186" t="e">
        <f t="shared" si="470"/>
        <v>#VALUE!</v>
      </c>
      <c r="DA116" s="186" t="e">
        <f t="shared" si="470"/>
        <v>#VALUE!</v>
      </c>
      <c r="DB116" s="186" t="e">
        <f t="shared" si="470"/>
        <v>#VALUE!</v>
      </c>
      <c r="DC116" s="187" t="e">
        <f t="shared" si="470"/>
        <v>#VALUE!</v>
      </c>
      <c r="DD116" s="185" t="e">
        <f t="shared" si="470"/>
        <v>#VALUE!</v>
      </c>
      <c r="DE116" s="186" t="e">
        <f t="shared" si="470"/>
        <v>#VALUE!</v>
      </c>
      <c r="DF116" s="186" t="e">
        <f t="shared" si="470"/>
        <v>#VALUE!</v>
      </c>
      <c r="DG116" s="186" t="e">
        <f t="shared" si="470"/>
        <v>#VALUE!</v>
      </c>
      <c r="DH116" s="188" t="e">
        <f t="shared" si="470"/>
        <v>#VALUE!</v>
      </c>
      <c r="DI116" s="186" t="e">
        <f t="shared" si="470"/>
        <v>#VALUE!</v>
      </c>
      <c r="DJ116" s="186" t="e">
        <f t="shared" si="470"/>
        <v>#VALUE!</v>
      </c>
      <c r="DK116" s="186" t="e">
        <f t="shared" si="470"/>
        <v>#VALUE!</v>
      </c>
      <c r="DL116" s="186" t="e">
        <f t="shared" si="470"/>
        <v>#VALUE!</v>
      </c>
      <c r="DM116" s="187" t="e">
        <f t="shared" si="470"/>
        <v>#VALUE!</v>
      </c>
      <c r="DN116" s="185" t="e">
        <f t="shared" si="11"/>
        <v>#VALUE!</v>
      </c>
      <c r="DO116" s="189" t="e">
        <f t="shared" si="12"/>
        <v>#VALUE!</v>
      </c>
      <c r="DP116" s="120" t="e">
        <f t="shared" si="13"/>
        <v>#VALUE!</v>
      </c>
      <c r="DQ116" s="133" t="e">
        <f>CT116*'Ores &amp; Ingots'!$C$3+CU116*'Ores &amp; Ingots'!$C$4+CV116*'Ores &amp; Ingots'!$C$5+CW116*'Ores &amp; Ingots'!$C$6+CX116*'Ores &amp; Ingots'!$C$7+CY116*'Ores &amp; Ingots'!$C$8+CZ116*'Ores &amp; Ingots'!$C$9+DA116*'Ores &amp; Ingots'!$C$10+DB116*'Ores &amp; Ingots'!$C$11+DC116*'Ores &amp; Ingots'!$C$12</f>
        <v>#VALUE!</v>
      </c>
      <c r="DR116" s="133" t="e">
        <f>DD116*'Ores &amp; Ingots'!$B$3+DE116*'Ores &amp; Ingots'!$B$4+DF116*'Ores &amp; Ingots'!$B$5+DG116*'Ores &amp; Ingots'!$B$6+DH116*'Ores &amp; Ingots'!$B$7+DI116*'Ores &amp; Ingots'!$B$8+DJ116*'Ores &amp; Ingots'!$B$9+DK116*'Ores &amp; Ingots'!$B$10+DL116*'Ores &amp; Ingots'!$B$11+DM116*'Ores &amp; Ingots'!$B$12</f>
        <v>#VALUE!</v>
      </c>
      <c r="DS116" s="189" t="e">
        <f>CT116*Refining!$G$3+CU116*Refining!$G$4+CV116*Refining!$G$5+CW116*Refining!$G$6+CX116*Refining!$G$7+CY116*Refining!$G$8+CZ116*Refining!$G$9+DA116*Refining!$G$10+DB116*Refining!$G$11+DC116*Refining!$G$12</f>
        <v>#VALUE!</v>
      </c>
      <c r="DT116" s="189" t="e">
        <f t="shared" si="14"/>
        <v>#VALUE!</v>
      </c>
      <c r="DU116" s="192" t="e">
        <f t="shared" si="15"/>
        <v>#VALUE!</v>
      </c>
      <c r="DV116" s="185" t="e">
        <f t="shared" si="16"/>
        <v>#VALUE!</v>
      </c>
      <c r="DW116" s="194" t="e">
        <f t="shared" ref="DW116:DX116" si="471">DV116/60</f>
        <v>#VALUE!</v>
      </c>
      <c r="DX116" s="194" t="e">
        <f t="shared" si="471"/>
        <v>#VALUE!</v>
      </c>
      <c r="DY116" s="185" t="e">
        <f t="shared" si="18"/>
        <v>#VALUE!</v>
      </c>
      <c r="DZ116" s="194" t="e">
        <f t="shared" ref="DZ116:EA116" si="472">DY116/1000</f>
        <v>#VALUE!</v>
      </c>
      <c r="EA116" s="196" t="e">
        <f t="shared" si="472"/>
        <v>#VALUE!</v>
      </c>
      <c r="EB116" s="130" t="e">
        <f t="shared" si="20"/>
        <v>#VALUE!</v>
      </c>
      <c r="EC116" s="132" t="e">
        <f t="shared" si="21"/>
        <v>#VALUE!</v>
      </c>
      <c r="ED116" s="133">
        <v>342</v>
      </c>
    </row>
    <row r="117" spans="1:134" ht="12.75" x14ac:dyDescent="0.2">
      <c r="A117" s="864"/>
      <c r="B117" s="135" t="s">
        <v>337</v>
      </c>
      <c r="C117" s="137" t="s">
        <v>155</v>
      </c>
      <c r="D117" s="137">
        <v>1</v>
      </c>
      <c r="E117" s="137">
        <v>1</v>
      </c>
      <c r="F117" s="137">
        <v>1</v>
      </c>
      <c r="G117" s="139">
        <f t="shared" si="0"/>
        <v>0.125</v>
      </c>
      <c r="H117" s="140">
        <v>10</v>
      </c>
      <c r="I117" s="140">
        <v>10</v>
      </c>
      <c r="J117" s="140">
        <f>H117/Main!$D$9</f>
        <v>2</v>
      </c>
      <c r="K117" s="140">
        <f>I117/Main!$D$10</f>
        <v>5</v>
      </c>
      <c r="L117" s="140">
        <f t="shared" si="1"/>
        <v>2.5</v>
      </c>
      <c r="M117" s="140">
        <v>1</v>
      </c>
      <c r="N117" s="145">
        <v>30</v>
      </c>
      <c r="O117" s="145">
        <v>30</v>
      </c>
      <c r="P117" s="145"/>
      <c r="Q117" s="143"/>
      <c r="R117" s="146"/>
      <c r="S117" s="143"/>
      <c r="T117" s="146"/>
      <c r="U117" s="198"/>
      <c r="V117" s="143"/>
      <c r="W117" s="362"/>
      <c r="X117" s="133">
        <v>2</v>
      </c>
      <c r="Y117" s="133">
        <v>0</v>
      </c>
      <c r="Z117" s="133">
        <v>0</v>
      </c>
      <c r="AA117" s="133">
        <v>0</v>
      </c>
      <c r="AB117" s="133">
        <v>0</v>
      </c>
      <c r="AC117" s="133">
        <v>0</v>
      </c>
      <c r="AD117" s="133">
        <v>0</v>
      </c>
      <c r="AE117" s="167">
        <v>3</v>
      </c>
      <c r="AF117" s="133">
        <v>0</v>
      </c>
      <c r="AG117" s="133">
        <v>0</v>
      </c>
      <c r="AH117" s="133">
        <v>0</v>
      </c>
      <c r="AI117" s="133">
        <v>0</v>
      </c>
      <c r="AJ117" s="133">
        <v>0</v>
      </c>
      <c r="AK117" s="133">
        <v>0</v>
      </c>
      <c r="AL117" s="133">
        <v>0</v>
      </c>
      <c r="AM117" s="133">
        <v>0</v>
      </c>
      <c r="AN117" s="133">
        <v>0</v>
      </c>
      <c r="AO117" s="133">
        <v>0</v>
      </c>
      <c r="AP117" s="133">
        <v>0</v>
      </c>
      <c r="AQ117" s="133">
        <v>0</v>
      </c>
      <c r="AR117" s="133">
        <v>0</v>
      </c>
      <c r="AS117" s="174">
        <f t="shared" ref="AS117:BM117" si="473">IF(X117 = 0, "", X117)</f>
        <v>2</v>
      </c>
      <c r="AT117" s="137" t="str">
        <f t="shared" si="473"/>
        <v/>
      </c>
      <c r="AU117" s="137" t="str">
        <f t="shared" si="473"/>
        <v/>
      </c>
      <c r="AV117" s="137" t="str">
        <f t="shared" si="473"/>
        <v/>
      </c>
      <c r="AW117" s="137" t="str">
        <f t="shared" si="473"/>
        <v/>
      </c>
      <c r="AX117" s="137" t="str">
        <f t="shared" si="473"/>
        <v/>
      </c>
      <c r="AY117" s="137" t="str">
        <f t="shared" si="473"/>
        <v/>
      </c>
      <c r="AZ117" s="167">
        <f t="shared" si="473"/>
        <v>3</v>
      </c>
      <c r="BA117" s="137" t="str">
        <f t="shared" si="473"/>
        <v/>
      </c>
      <c r="BB117" s="137" t="str">
        <f t="shared" si="473"/>
        <v/>
      </c>
      <c r="BC117" s="137" t="str">
        <f t="shared" si="473"/>
        <v/>
      </c>
      <c r="BD117" s="137" t="str">
        <f t="shared" si="473"/>
        <v/>
      </c>
      <c r="BE117" s="137" t="str">
        <f t="shared" si="473"/>
        <v/>
      </c>
      <c r="BF117" s="137" t="str">
        <f t="shared" si="473"/>
        <v/>
      </c>
      <c r="BG117" s="137" t="str">
        <f t="shared" si="473"/>
        <v/>
      </c>
      <c r="BH117" s="137" t="str">
        <f t="shared" si="473"/>
        <v/>
      </c>
      <c r="BI117" s="137" t="str">
        <f t="shared" si="473"/>
        <v/>
      </c>
      <c r="BJ117" s="137" t="str">
        <f t="shared" si="473"/>
        <v/>
      </c>
      <c r="BK117" s="137" t="str">
        <f t="shared" si="473"/>
        <v/>
      </c>
      <c r="BL117" s="137" t="str">
        <f t="shared" si="473"/>
        <v/>
      </c>
      <c r="BM117" s="169" t="str">
        <f t="shared" si="473"/>
        <v/>
      </c>
      <c r="BN117" s="174" t="e">
        <f>$AS117*Assembly!Z$4+$AT117*Assembly!Z$5+$AU117*Assembly!Z$6+$AV117*Assembly!Z$7+$AW117*Assembly!Z$8+$AX117*Assembly!Z$9+$AY117*Assembly!Z$10+$AZ117*Assembly!Z$11+$BA117*Assembly!Z$12+$BB117*Assembly!Z$13+$BC117*Assembly!Z$14+$BD117*Assembly!Z$15+$BE117*Assembly!Z$16+$BF117*Assembly!Z$17+$BG117*Assembly!Z$18+$BH117*Assembly!Z$19+$BI117*Assembly!Z$20+$BJ117*Assembly!Z$21+$BK117*Assembly!Z$22+$BL117*Assembly!Z$23+$BM117*Assembly!Z$24</f>
        <v>#VALUE!</v>
      </c>
      <c r="BO117" s="133" t="e">
        <f t="shared" si="3"/>
        <v>#VALUE!</v>
      </c>
      <c r="BP117" s="133"/>
      <c r="BQ117" s="133" t="e">
        <f>$AS117*Assembly!AD$4+$AT117*Assembly!AD$5+$AU117*Assembly!AD$6+$AV117*Assembly!AD$7+$AW117*Assembly!AD$8+$AX117*Assembly!AD$9+$AY117*Assembly!AD$10+$AZ117*Assembly!AD$11+$BA117*Assembly!AD$12+$BB117*Assembly!AD$13+$BC117*Assembly!AD$14+$BD117*Assembly!AD$15+$BE117*Assembly!AD$16+$BF117*Assembly!AD$17+$BG117*Assembly!AD$18+$BH117*Assembly!AD$19+$BI117*Assembly!AD$20+$BJ117*Assembly!AD$21+$BK117*Assembly!AD$22+$BL117*Assembly!AD$23+$BM117*Assembly!AD$24</f>
        <v>#VALUE!</v>
      </c>
      <c r="BR117" s="177" t="e">
        <f t="shared" si="4"/>
        <v>#VALUE!</v>
      </c>
      <c r="BS117" s="178" t="e">
        <f t="shared" si="5"/>
        <v>#VALUE!</v>
      </c>
      <c r="BT117" s="179" t="e">
        <f t="shared" si="6"/>
        <v>#VALUE!</v>
      </c>
      <c r="BU117" s="178" t="e">
        <f t="shared" si="7"/>
        <v>#VALUE!</v>
      </c>
      <c r="BV117" s="133" t="e">
        <f>$AS117*Assembly!Y$4+$AT117*Assembly!Y$5+$AU117*Assembly!Y$6+$AV117*Assembly!Y$7+$AW117*Assembly!Y$8+$AX117*Assembly!Y$9+$AY117*Assembly!Y$10+$AZ117*Assembly!Y$11+$BA117*Assembly!Y$12+$BB117*Assembly!Y$13+$BC117*Assembly!Y$14+$BD117*Assembly!Y$15+$BE117*Assembly!Y$16+$BF117*Assembly!Y$17+$BG117*Assembly!Y$18+$BH117*Assembly!Y$19+$BI117*Assembly!Y$20+$BJ117*Assembly!Y$21+$BK117*Assembly!Y$22+$BL117*Assembly!Y$23+$BM117*Assembly!Y$24</f>
        <v>#VALUE!</v>
      </c>
      <c r="BW117" s="133" t="e">
        <f t="shared" si="8"/>
        <v>#VALUE!</v>
      </c>
      <c r="BX117" s="130" t="e">
        <f t="shared" si="9"/>
        <v>#VALUE!</v>
      </c>
      <c r="BY117" s="183" t="e">
        <f>$AS117*Assembly!AC$4+$AT117*Assembly!AC$5+$AU117*Assembly!AC$6+$AV117*Assembly!AC$7+$AW117*Assembly!AC$8+$AX117*Assembly!AC$9+$AY117*Assembly!AC$10+$AZ117*Assembly!AC$11+$BA117*Assembly!AC$12+$BB117*Assembly!AC$13+$BC117*Assembly!AC$14+$BD117*Assembly!AC$15+$BE117*Assembly!AC$16+$BF117*Assembly!AC$17+$BG117*Assembly!AC$18+$BH117*Assembly!AC$19+$BI117*Assembly!AC$20+$BJ117*Assembly!AC$21+$BK117*Assembly!AC$22+$BL117*Assembly!AC$23+$BM117*Assembly!AC$24</f>
        <v>#VALUE!</v>
      </c>
      <c r="BZ117" s="145" t="e">
        <f>$AS117*Assembly!M$4+$AT117*Assembly!M$5+$AU117*Assembly!M$6+$AV117*Assembly!M$7+$AW117*Assembly!M$8+$AX117*Assembly!M$9+$AY117*Assembly!M$10+$AZ117*Assembly!M$11+$BA117*Assembly!M$12+$BB117*Assembly!M$13+$BC117*Assembly!M$14+$BD117*Assembly!M$15+$BE117*Assembly!M$16+$BF117*Assembly!M$17+$BG117*Assembly!M$18+$BH117*Assembly!M$19+$BI117*Assembly!M$20+$BJ117*Assembly!M$21+$BK117*Assembly!M$22+$BL117*Assembly!M$23+$BM117*Assembly!M$24</f>
        <v>#VALUE!</v>
      </c>
      <c r="CA117" s="145" t="e">
        <f>$AS117*Assembly!N$4+$AT117*Assembly!N$5+$AU117*Assembly!N$6+$AV117*Assembly!N$7+$AW117*Assembly!N$8+$AX117*Assembly!N$9+$AY117*Assembly!N$10+$AZ117*Assembly!N$11+$BA117*Assembly!N$12+$BB117*Assembly!N$13+$BC117*Assembly!N$14+$BD117*Assembly!N$15+$BE117*Assembly!N$16+$BF117*Assembly!N$17+$BG117*Assembly!N$18+$BH117*Assembly!N$19+$BI117*Assembly!N$20+$BJ117*Assembly!N$21+$BK117*Assembly!N$22+$BL117*Assembly!N$23+$BM117*Assembly!N$24</f>
        <v>#VALUE!</v>
      </c>
      <c r="CB117" s="145" t="e">
        <f>$AS117*Assembly!O$4+$AT117*Assembly!O$5+$AU117*Assembly!O$6+$AV117*Assembly!O$7+$AW117*Assembly!O$8+$AX117*Assembly!O$9+$AY117*Assembly!O$10+$AZ117*Assembly!O$11+$BA117*Assembly!O$12+$BB117*Assembly!O$13+$BC117*Assembly!O$14+$BD117*Assembly!O$15+$BE117*Assembly!O$16+$BF117*Assembly!O$17+$BG117*Assembly!O$18+$BH117*Assembly!O$19+$BI117*Assembly!O$20+$BJ117*Assembly!O$21+$BK117*Assembly!O$22+$BL117*Assembly!O$23+$BM117*Assembly!O$24</f>
        <v>#VALUE!</v>
      </c>
      <c r="CC117" s="140" t="e">
        <f>$AS117*Assembly!P$4+$AT117*Assembly!P$5+$AU117*Assembly!P$6+$AV117*Assembly!P$7+$AW117*Assembly!P$8+$AX117*Assembly!P$9+$AY117*Assembly!P$10+$AZ117*Assembly!P$11+$BA117*Assembly!P$12+$BB117*Assembly!P$13+$BC117*Assembly!P$14+$BD117*Assembly!P$15+$BE117*Assembly!P$16+$BF117*Assembly!P$17+$BG117*Assembly!P$18+$BH117*Assembly!P$19+$BI117*Assembly!P$20+$BJ117*Assembly!P$21+$BK117*Assembly!P$22+$BL117*Assembly!P$23+$BM117*Assembly!P$24</f>
        <v>#VALUE!</v>
      </c>
      <c r="CD117" s="140" t="e">
        <f>$AS117*Assembly!Q$4+$AT117*Assembly!Q$5+$AU117*Assembly!Q$6+$AV117*Assembly!Q$7+$AW117*Assembly!Q$8+$AX117*Assembly!Q$9+$AY117*Assembly!Q$10+$AZ117*Assembly!Q$11+$BA117*Assembly!Q$12+$BB117*Assembly!Q$13+$BC117*Assembly!Q$14+$BD117*Assembly!Q$15+$BE117*Assembly!Q$16+$BF117*Assembly!Q$17+$BG117*Assembly!Q$18+$BH117*Assembly!Q$19+$BI117*Assembly!Q$20+$BJ117*Assembly!Q$21+$BK117*Assembly!Q$22+$BL117*Assembly!Q$23+$BM117*Assembly!Q$24</f>
        <v>#VALUE!</v>
      </c>
      <c r="CE117" s="145" t="e">
        <f>$AS117*Assembly!R$4+$AT117*Assembly!R$5+$AU117*Assembly!R$6+$AV117*Assembly!R$7+$AW117*Assembly!R$8+$AX117*Assembly!R$9+$AY117*Assembly!R$10+$AZ117*Assembly!R$11+$BA117*Assembly!R$12+$BB117*Assembly!R$13+$BC117*Assembly!R$14+$BD117*Assembly!R$15+$BE117*Assembly!R$16+$BF117*Assembly!R$17+$BG117*Assembly!R$18+$BH117*Assembly!R$19+$BI117*Assembly!R$20+$BJ117*Assembly!R$21+$BK117*Assembly!R$22+$BL117*Assembly!R$23+$BM117*Assembly!R$24</f>
        <v>#VALUE!</v>
      </c>
      <c r="CF117" s="140" t="e">
        <f>$AS117*Assembly!S$4+$AT117*Assembly!S$5+$AU117*Assembly!S$6+$AV117*Assembly!S$7+$AW117*Assembly!S$8+$AX117*Assembly!S$9+$AY117*Assembly!S$10+$AZ117*Assembly!S$11+$BA117*Assembly!S$12+$BB117*Assembly!S$13+$BC117*Assembly!S$14+$BD117*Assembly!S$15+$BE117*Assembly!S$16+$BF117*Assembly!S$17+$BG117*Assembly!S$18+$BH117*Assembly!S$19+$BI117*Assembly!S$20+$BJ117*Assembly!S$21+$BK117*Assembly!S$22+$BL117*Assembly!S$23+$BM117*Assembly!S$24</f>
        <v>#VALUE!</v>
      </c>
      <c r="CG117" s="140" t="e">
        <f>$AS117*Assembly!T$4+$AT117*Assembly!T$5+$AU117*Assembly!T$6+$AV117*Assembly!T$7+$AW117*Assembly!T$8+$AX117*Assembly!T$9+$AY117*Assembly!T$10+$AZ117*Assembly!T$11+$BA117*Assembly!T$12+$BB117*Assembly!T$13+$BC117*Assembly!T$14+$BD117*Assembly!T$15+$BE117*Assembly!T$16+$BF117*Assembly!T$17+$BG117*Assembly!T$18+$BH117*Assembly!T$19+$BI117*Assembly!T$20+$BJ117*Assembly!T$21+$BK117*Assembly!T$22+$BL117*Assembly!T$23+$BM117*Assembly!T$24</f>
        <v>#VALUE!</v>
      </c>
      <c r="CH117" s="140" t="e">
        <f>$AS117*Assembly!U$4+$AT117*Assembly!U$5+$AU117*Assembly!U$6+$AV117*Assembly!U$7+$AW117*Assembly!U$8+$AX117*Assembly!U$9+$AY117*Assembly!U$10+$AZ117*Assembly!U$11+$BA117*Assembly!U$12+$BB117*Assembly!U$13+$BC117*Assembly!U$14+$BD117*Assembly!U$15+$BE117*Assembly!U$16+$BF117*Assembly!U$17+$BG117*Assembly!U$18+$BH117*Assembly!U$19+$BI117*Assembly!U$20+$BJ117*Assembly!U$21+$BK117*Assembly!U$22+$BL117*Assembly!U$23+$BM117*Assembly!U$24</f>
        <v>#VALUE!</v>
      </c>
      <c r="CI117" s="145" t="e">
        <f>$AS117*Assembly!V$4+$AT117*Assembly!V$5+$AU117*Assembly!V$6+$AV117*Assembly!V$7+$AW117*Assembly!V$8+$AX117*Assembly!V$9+$AY117*Assembly!V$10+$AZ117*Assembly!V$11+$BA117*Assembly!V$12+$BB117*Assembly!V$13+$BC117*Assembly!V$14+$BD117*Assembly!V$15+$BE117*Assembly!V$16+$BF117*Assembly!V$17+$BG117*Assembly!V$18+$BH117*Assembly!V$19+$BI117*Assembly!V$20+$BJ117*Assembly!V$21+$BK117*Assembly!V$22+$BL117*Assembly!V$23+$BM117*Assembly!V$24</f>
        <v>#VALUE!</v>
      </c>
      <c r="CJ117" s="145" t="e">
        <f>BZ117*Refining!$F$3</f>
        <v>#VALUE!</v>
      </c>
      <c r="CK117" s="145" t="e">
        <f>CA117*Refining!$F$4</f>
        <v>#VALUE!</v>
      </c>
      <c r="CL117" s="145" t="e">
        <f>CB117*Refining!$F$5</f>
        <v>#VALUE!</v>
      </c>
      <c r="CM117" s="145" t="e">
        <f>CC117*Refining!$F$6</f>
        <v>#VALUE!</v>
      </c>
      <c r="CN117" s="145" t="e">
        <f>CD117*Refining!$F$7</f>
        <v>#VALUE!</v>
      </c>
      <c r="CO117" s="145" t="e">
        <f>CE117*Refining!$F$8</f>
        <v>#VALUE!</v>
      </c>
      <c r="CP117" s="145" t="e">
        <f>CF117*Refining!$F$9</f>
        <v>#VALUE!</v>
      </c>
      <c r="CQ117" s="145" t="e">
        <f>CG117*Refining!$F$10</f>
        <v>#VALUE!</v>
      </c>
      <c r="CR117" s="145" t="e">
        <f>CH117*Refining!$F$11</f>
        <v>#VALUE!</v>
      </c>
      <c r="CS117" s="145" t="e">
        <f>CI117*Refining!$F$12</f>
        <v>#VALUE!</v>
      </c>
      <c r="CT117" s="185" t="e">
        <f t="shared" ref="CT117:DM117" si="474">IF(BZ117 = 0, "", BZ117)</f>
        <v>#VALUE!</v>
      </c>
      <c r="CU117" s="186" t="e">
        <f t="shared" si="474"/>
        <v>#VALUE!</v>
      </c>
      <c r="CV117" s="186" t="e">
        <f t="shared" si="474"/>
        <v>#VALUE!</v>
      </c>
      <c r="CW117" s="186" t="e">
        <f t="shared" si="474"/>
        <v>#VALUE!</v>
      </c>
      <c r="CX117" s="186" t="e">
        <f t="shared" si="474"/>
        <v>#VALUE!</v>
      </c>
      <c r="CY117" s="186" t="e">
        <f t="shared" si="474"/>
        <v>#VALUE!</v>
      </c>
      <c r="CZ117" s="186" t="e">
        <f t="shared" si="474"/>
        <v>#VALUE!</v>
      </c>
      <c r="DA117" s="186" t="e">
        <f t="shared" si="474"/>
        <v>#VALUE!</v>
      </c>
      <c r="DB117" s="186" t="e">
        <f t="shared" si="474"/>
        <v>#VALUE!</v>
      </c>
      <c r="DC117" s="187" t="e">
        <f t="shared" si="474"/>
        <v>#VALUE!</v>
      </c>
      <c r="DD117" s="185" t="e">
        <f t="shared" si="474"/>
        <v>#VALUE!</v>
      </c>
      <c r="DE117" s="186" t="e">
        <f t="shared" si="474"/>
        <v>#VALUE!</v>
      </c>
      <c r="DF117" s="186" t="e">
        <f t="shared" si="474"/>
        <v>#VALUE!</v>
      </c>
      <c r="DG117" s="186" t="e">
        <f t="shared" si="474"/>
        <v>#VALUE!</v>
      </c>
      <c r="DH117" s="188" t="e">
        <f t="shared" si="474"/>
        <v>#VALUE!</v>
      </c>
      <c r="DI117" s="186" t="e">
        <f t="shared" si="474"/>
        <v>#VALUE!</v>
      </c>
      <c r="DJ117" s="186" t="e">
        <f t="shared" si="474"/>
        <v>#VALUE!</v>
      </c>
      <c r="DK117" s="186" t="e">
        <f t="shared" si="474"/>
        <v>#VALUE!</v>
      </c>
      <c r="DL117" s="186" t="e">
        <f t="shared" si="474"/>
        <v>#VALUE!</v>
      </c>
      <c r="DM117" s="187" t="e">
        <f t="shared" si="474"/>
        <v>#VALUE!</v>
      </c>
      <c r="DN117" s="185" t="e">
        <f t="shared" si="11"/>
        <v>#VALUE!</v>
      </c>
      <c r="DO117" s="189" t="e">
        <f t="shared" si="12"/>
        <v>#VALUE!</v>
      </c>
      <c r="DP117" s="120" t="e">
        <f t="shared" si="13"/>
        <v>#VALUE!</v>
      </c>
      <c r="DQ117" s="133" t="e">
        <f>CT117*'Ores &amp; Ingots'!$C$3+CU117*'Ores &amp; Ingots'!$C$4+CV117*'Ores &amp; Ingots'!$C$5+CW117*'Ores &amp; Ingots'!$C$6+CX117*'Ores &amp; Ingots'!$C$7+CY117*'Ores &amp; Ingots'!$C$8+CZ117*'Ores &amp; Ingots'!$C$9+DA117*'Ores &amp; Ingots'!$C$10+DB117*'Ores &amp; Ingots'!$C$11+DC117*'Ores &amp; Ingots'!$C$12</f>
        <v>#VALUE!</v>
      </c>
      <c r="DR117" s="133" t="e">
        <f>DD117*'Ores &amp; Ingots'!$B$3+DE117*'Ores &amp; Ingots'!$B$4+DF117*'Ores &amp; Ingots'!$B$5+DG117*'Ores &amp; Ingots'!$B$6+DH117*'Ores &amp; Ingots'!$B$7+DI117*'Ores &amp; Ingots'!$B$8+DJ117*'Ores &amp; Ingots'!$B$9+DK117*'Ores &amp; Ingots'!$B$10+DL117*'Ores &amp; Ingots'!$B$11+DM117*'Ores &amp; Ingots'!$B$12</f>
        <v>#VALUE!</v>
      </c>
      <c r="DS117" s="189" t="e">
        <f>CT117*Refining!$G$3+CU117*Refining!$G$4+CV117*Refining!$G$5+CW117*Refining!$G$6+CX117*Refining!$G$7+CY117*Refining!$G$8+CZ117*Refining!$G$9+DA117*Refining!$G$10+DB117*Refining!$G$11+DC117*Refining!$G$12</f>
        <v>#VALUE!</v>
      </c>
      <c r="DT117" s="189" t="e">
        <f t="shared" si="14"/>
        <v>#VALUE!</v>
      </c>
      <c r="DU117" s="192" t="e">
        <f t="shared" si="15"/>
        <v>#VALUE!</v>
      </c>
      <c r="DV117" s="185" t="e">
        <f t="shared" si="16"/>
        <v>#VALUE!</v>
      </c>
      <c r="DW117" s="194" t="e">
        <f t="shared" ref="DW117:DX117" si="475">DV117/60</f>
        <v>#VALUE!</v>
      </c>
      <c r="DX117" s="194" t="e">
        <f t="shared" si="475"/>
        <v>#VALUE!</v>
      </c>
      <c r="DY117" s="185" t="e">
        <f t="shared" si="18"/>
        <v>#VALUE!</v>
      </c>
      <c r="DZ117" s="194" t="e">
        <f t="shared" ref="DZ117:EA117" si="476">DY117/1000</f>
        <v>#VALUE!</v>
      </c>
      <c r="EA117" s="196" t="e">
        <f t="shared" si="476"/>
        <v>#VALUE!</v>
      </c>
      <c r="EB117" s="130" t="e">
        <f t="shared" si="20"/>
        <v>#VALUE!</v>
      </c>
      <c r="EC117" s="132" t="e">
        <f t="shared" si="21"/>
        <v>#VALUE!</v>
      </c>
      <c r="ED117" s="133" t="s">
        <v>28</v>
      </c>
    </row>
    <row r="118" spans="1:134" ht="12.75" x14ac:dyDescent="0.2">
      <c r="A118" s="864"/>
      <c r="B118" s="135" t="s">
        <v>340</v>
      </c>
      <c r="C118" s="137" t="s">
        <v>156</v>
      </c>
      <c r="D118" s="137">
        <v>1</v>
      </c>
      <c r="E118" s="137">
        <v>1</v>
      </c>
      <c r="F118" s="137">
        <v>1</v>
      </c>
      <c r="G118" s="154">
        <f t="shared" si="0"/>
        <v>15.625</v>
      </c>
      <c r="H118" s="345">
        <v>24</v>
      </c>
      <c r="I118" s="345">
        <v>36</v>
      </c>
      <c r="J118" s="156">
        <f>H118/Main!$D$9</f>
        <v>4.8</v>
      </c>
      <c r="K118" s="156">
        <f>I118/Main!$D$10</f>
        <v>18</v>
      </c>
      <c r="L118" s="156">
        <f t="shared" si="1"/>
        <v>3.75</v>
      </c>
      <c r="M118" s="156">
        <v>1</v>
      </c>
      <c r="N118" s="212">
        <v>10</v>
      </c>
      <c r="O118" s="212">
        <v>1000</v>
      </c>
      <c r="P118" s="212" t="s">
        <v>28</v>
      </c>
      <c r="Q118" s="168" t="s">
        <v>28</v>
      </c>
      <c r="R118" s="146"/>
      <c r="S118" s="143"/>
      <c r="T118" s="146"/>
      <c r="U118" s="321" t="s">
        <v>341</v>
      </c>
      <c r="V118" s="143"/>
      <c r="W118" s="362"/>
      <c r="X118" s="133">
        <v>9</v>
      </c>
      <c r="Y118" s="133">
        <v>0</v>
      </c>
      <c r="Z118" s="133">
        <v>5</v>
      </c>
      <c r="AA118" s="133">
        <v>0</v>
      </c>
      <c r="AB118" s="133">
        <v>25</v>
      </c>
      <c r="AC118" s="133">
        <v>0</v>
      </c>
      <c r="AD118" s="133">
        <v>3</v>
      </c>
      <c r="AE118" s="167">
        <v>2</v>
      </c>
      <c r="AF118" s="133">
        <v>0</v>
      </c>
      <c r="AG118" s="133">
        <v>0</v>
      </c>
      <c r="AH118" s="133">
        <v>0</v>
      </c>
      <c r="AI118" s="133">
        <v>0</v>
      </c>
      <c r="AJ118" s="133">
        <v>0</v>
      </c>
      <c r="AK118" s="133">
        <v>0</v>
      </c>
      <c r="AL118" s="133">
        <v>0</v>
      </c>
      <c r="AM118" s="133">
        <v>0</v>
      </c>
      <c r="AN118" s="133">
        <v>0</v>
      </c>
      <c r="AO118" s="133">
        <v>0</v>
      </c>
      <c r="AP118" s="133">
        <v>0</v>
      </c>
      <c r="AQ118" s="133">
        <v>0</v>
      </c>
      <c r="AR118" s="133">
        <v>0</v>
      </c>
      <c r="AS118" s="174">
        <f t="shared" ref="AS118:BM118" si="477">IF(X118 = 0, "", X118)</f>
        <v>9</v>
      </c>
      <c r="AT118" s="137" t="str">
        <f t="shared" si="477"/>
        <v/>
      </c>
      <c r="AU118" s="133">
        <f t="shared" si="477"/>
        <v>5</v>
      </c>
      <c r="AV118" s="137" t="str">
        <f t="shared" si="477"/>
        <v/>
      </c>
      <c r="AW118" s="133">
        <f t="shared" si="477"/>
        <v>25</v>
      </c>
      <c r="AX118" s="137" t="str">
        <f t="shared" si="477"/>
        <v/>
      </c>
      <c r="AY118" s="133">
        <f t="shared" si="477"/>
        <v>3</v>
      </c>
      <c r="AZ118" s="167">
        <f t="shared" si="477"/>
        <v>2</v>
      </c>
      <c r="BA118" s="137" t="str">
        <f t="shared" si="477"/>
        <v/>
      </c>
      <c r="BB118" s="137" t="str">
        <f t="shared" si="477"/>
        <v/>
      </c>
      <c r="BC118" s="137" t="str">
        <f t="shared" si="477"/>
        <v/>
      </c>
      <c r="BD118" s="137" t="str">
        <f t="shared" si="477"/>
        <v/>
      </c>
      <c r="BE118" s="137" t="str">
        <f t="shared" si="477"/>
        <v/>
      </c>
      <c r="BF118" s="137" t="str">
        <f t="shared" si="477"/>
        <v/>
      </c>
      <c r="BG118" s="137" t="str">
        <f t="shared" si="477"/>
        <v/>
      </c>
      <c r="BH118" s="137" t="str">
        <f t="shared" si="477"/>
        <v/>
      </c>
      <c r="BI118" s="137" t="str">
        <f t="shared" si="477"/>
        <v/>
      </c>
      <c r="BJ118" s="137" t="str">
        <f t="shared" si="477"/>
        <v/>
      </c>
      <c r="BK118" s="137" t="str">
        <f t="shared" si="477"/>
        <v/>
      </c>
      <c r="BL118" s="137" t="str">
        <f t="shared" si="477"/>
        <v/>
      </c>
      <c r="BM118" s="169" t="str">
        <f t="shared" si="477"/>
        <v/>
      </c>
      <c r="BN118" s="174" t="e">
        <f>$AS118*Assembly!Z$4+$AT118*Assembly!Z$5+$AU118*Assembly!Z$6+$AV118*Assembly!Z$7+$AW118*Assembly!Z$8+$AX118*Assembly!Z$9+$AY118*Assembly!Z$10+$AZ118*Assembly!Z$11+$BA118*Assembly!Z$12+$BB118*Assembly!Z$13+$BC118*Assembly!Z$14+$BD118*Assembly!Z$15+$BE118*Assembly!Z$16+$BF118*Assembly!Z$17+$BG118*Assembly!Z$18+$BH118*Assembly!Z$19+$BI118*Assembly!Z$20+$BJ118*Assembly!Z$21+$BK118*Assembly!Z$22+$BL118*Assembly!Z$23+$BM118*Assembly!Z$24</f>
        <v>#VALUE!</v>
      </c>
      <c r="BO118" s="133" t="e">
        <f t="shared" si="3"/>
        <v>#VALUE!</v>
      </c>
      <c r="BP118" s="133"/>
      <c r="BQ118" s="133" t="e">
        <f>$AS118*Assembly!AD$4+$AT118*Assembly!AD$5+$AU118*Assembly!AD$6+$AV118*Assembly!AD$7+$AW118*Assembly!AD$8+$AX118*Assembly!AD$9+$AY118*Assembly!AD$10+$AZ118*Assembly!AD$11+$BA118*Assembly!AD$12+$BB118*Assembly!AD$13+$BC118*Assembly!AD$14+$BD118*Assembly!AD$15+$BE118*Assembly!AD$16+$BF118*Assembly!AD$17+$BG118*Assembly!AD$18+$BH118*Assembly!AD$19+$BI118*Assembly!AD$20+$BJ118*Assembly!AD$21+$BK118*Assembly!AD$22+$BL118*Assembly!AD$23+$BM118*Assembly!AD$24</f>
        <v>#VALUE!</v>
      </c>
      <c r="BR118" s="177" t="e">
        <f t="shared" si="4"/>
        <v>#VALUE!</v>
      </c>
      <c r="BS118" s="178" t="e">
        <f t="shared" si="5"/>
        <v>#VALUE!</v>
      </c>
      <c r="BT118" s="179" t="e">
        <f t="shared" si="6"/>
        <v>#VALUE!</v>
      </c>
      <c r="BU118" s="178" t="e">
        <f t="shared" si="7"/>
        <v>#VALUE!</v>
      </c>
      <c r="BV118" s="133" t="e">
        <f>$AS118*Assembly!Y$4+$AT118*Assembly!Y$5+$AU118*Assembly!Y$6+$AV118*Assembly!Y$7+$AW118*Assembly!Y$8+$AX118*Assembly!Y$9+$AY118*Assembly!Y$10+$AZ118*Assembly!Y$11+$BA118*Assembly!Y$12+$BB118*Assembly!Y$13+$BC118*Assembly!Y$14+$BD118*Assembly!Y$15+$BE118*Assembly!Y$16+$BF118*Assembly!Y$17+$BG118*Assembly!Y$18+$BH118*Assembly!Y$19+$BI118*Assembly!Y$20+$BJ118*Assembly!Y$21+$BK118*Assembly!Y$22+$BL118*Assembly!Y$23+$BM118*Assembly!Y$24</f>
        <v>#VALUE!</v>
      </c>
      <c r="BW118" s="133" t="e">
        <f t="shared" si="8"/>
        <v>#VALUE!</v>
      </c>
      <c r="BX118" s="130" t="e">
        <f t="shared" si="9"/>
        <v>#VALUE!</v>
      </c>
      <c r="BY118" s="183" t="e">
        <f>$AS118*Assembly!AC$4+$AT118*Assembly!AC$5+$AU118*Assembly!AC$6+$AV118*Assembly!AC$7+$AW118*Assembly!AC$8+$AX118*Assembly!AC$9+$AY118*Assembly!AC$10+$AZ118*Assembly!AC$11+$BA118*Assembly!AC$12+$BB118*Assembly!AC$13+$BC118*Assembly!AC$14+$BD118*Assembly!AC$15+$BE118*Assembly!AC$16+$BF118*Assembly!AC$17+$BG118*Assembly!AC$18+$BH118*Assembly!AC$19+$BI118*Assembly!AC$20+$BJ118*Assembly!AC$21+$BK118*Assembly!AC$22+$BL118*Assembly!AC$23+$BM118*Assembly!AC$24</f>
        <v>#VALUE!</v>
      </c>
      <c r="BZ118" s="164" t="e">
        <f>$AS118*Assembly!M$4+$AT118*Assembly!M$5+$AU118*Assembly!M$6+$AV118*Assembly!M$7+$AW118*Assembly!M$8+$AX118*Assembly!M$9+$AY118*Assembly!M$10+$AZ118*Assembly!M$11+$BA118*Assembly!M$12+$BB118*Assembly!M$13+$BC118*Assembly!M$14+$BD118*Assembly!M$15+$BE118*Assembly!M$16+$BF118*Assembly!M$17+$BG118*Assembly!M$18+$BH118*Assembly!M$19+$BI118*Assembly!M$20+$BJ118*Assembly!M$21+$BK118*Assembly!M$22+$BL118*Assembly!M$23+$BM118*Assembly!M$24</f>
        <v>#VALUE!</v>
      </c>
      <c r="CA118" s="164" t="e">
        <f>$AS118*Assembly!N$4+$AT118*Assembly!N$5+$AU118*Assembly!N$6+$AV118*Assembly!N$7+$AW118*Assembly!N$8+$AX118*Assembly!N$9+$AY118*Assembly!N$10+$AZ118*Assembly!N$11+$BA118*Assembly!N$12+$BB118*Assembly!N$13+$BC118*Assembly!N$14+$BD118*Assembly!N$15+$BE118*Assembly!N$16+$BF118*Assembly!N$17+$BG118*Assembly!N$18+$BH118*Assembly!N$19+$BI118*Assembly!N$20+$BJ118*Assembly!N$21+$BK118*Assembly!N$22+$BL118*Assembly!N$23+$BM118*Assembly!N$24</f>
        <v>#VALUE!</v>
      </c>
      <c r="CB118" s="164" t="e">
        <f>$AS118*Assembly!O$4+$AT118*Assembly!O$5+$AU118*Assembly!O$6+$AV118*Assembly!O$7+$AW118*Assembly!O$8+$AX118*Assembly!O$9+$AY118*Assembly!O$10+$AZ118*Assembly!O$11+$BA118*Assembly!O$12+$BB118*Assembly!O$13+$BC118*Assembly!O$14+$BD118*Assembly!O$15+$BE118*Assembly!O$16+$BF118*Assembly!O$17+$BG118*Assembly!O$18+$BH118*Assembly!O$19+$BI118*Assembly!O$20+$BJ118*Assembly!O$21+$BK118*Assembly!O$22+$BL118*Assembly!O$23+$BM118*Assembly!O$24</f>
        <v>#VALUE!</v>
      </c>
      <c r="CC118" s="156" t="e">
        <f>$AS118*Assembly!P$4+$AT118*Assembly!P$5+$AU118*Assembly!P$6+$AV118*Assembly!P$7+$AW118*Assembly!P$8+$AX118*Assembly!P$9+$AY118*Assembly!P$10+$AZ118*Assembly!P$11+$BA118*Assembly!P$12+$BB118*Assembly!P$13+$BC118*Assembly!P$14+$BD118*Assembly!P$15+$BE118*Assembly!P$16+$BF118*Assembly!P$17+$BG118*Assembly!P$18+$BH118*Assembly!P$19+$BI118*Assembly!P$20+$BJ118*Assembly!P$21+$BK118*Assembly!P$22+$BL118*Assembly!P$23+$BM118*Assembly!P$24</f>
        <v>#VALUE!</v>
      </c>
      <c r="CD118" s="156" t="e">
        <f>$AS118*Assembly!Q$4+$AT118*Assembly!Q$5+$AU118*Assembly!Q$6+$AV118*Assembly!Q$7+$AW118*Assembly!Q$8+$AX118*Assembly!Q$9+$AY118*Assembly!Q$10+$AZ118*Assembly!Q$11+$BA118*Assembly!Q$12+$BB118*Assembly!Q$13+$BC118*Assembly!Q$14+$BD118*Assembly!Q$15+$BE118*Assembly!Q$16+$BF118*Assembly!Q$17+$BG118*Assembly!Q$18+$BH118*Assembly!Q$19+$BI118*Assembly!Q$20+$BJ118*Assembly!Q$21+$BK118*Assembly!Q$22+$BL118*Assembly!Q$23+$BM118*Assembly!Q$24</f>
        <v>#VALUE!</v>
      </c>
      <c r="CE118" s="164" t="e">
        <f>$AS118*Assembly!R$4+$AT118*Assembly!R$5+$AU118*Assembly!R$6+$AV118*Assembly!R$7+$AW118*Assembly!R$8+$AX118*Assembly!R$9+$AY118*Assembly!R$10+$AZ118*Assembly!R$11+$BA118*Assembly!R$12+$BB118*Assembly!R$13+$BC118*Assembly!R$14+$BD118*Assembly!R$15+$BE118*Assembly!R$16+$BF118*Assembly!R$17+$BG118*Assembly!R$18+$BH118*Assembly!R$19+$BI118*Assembly!R$20+$BJ118*Assembly!R$21+$BK118*Assembly!R$22+$BL118*Assembly!R$23+$BM118*Assembly!R$24</f>
        <v>#VALUE!</v>
      </c>
      <c r="CF118" s="156" t="e">
        <f>$AS118*Assembly!S$4+$AT118*Assembly!S$5+$AU118*Assembly!S$6+$AV118*Assembly!S$7+$AW118*Assembly!S$8+$AX118*Assembly!S$9+$AY118*Assembly!S$10+$AZ118*Assembly!S$11+$BA118*Assembly!S$12+$BB118*Assembly!S$13+$BC118*Assembly!S$14+$BD118*Assembly!S$15+$BE118*Assembly!S$16+$BF118*Assembly!S$17+$BG118*Assembly!S$18+$BH118*Assembly!S$19+$BI118*Assembly!S$20+$BJ118*Assembly!S$21+$BK118*Assembly!S$22+$BL118*Assembly!S$23+$BM118*Assembly!S$24</f>
        <v>#VALUE!</v>
      </c>
      <c r="CG118" s="156" t="e">
        <f>$AS118*Assembly!T$4+$AT118*Assembly!T$5+$AU118*Assembly!T$6+$AV118*Assembly!T$7+$AW118*Assembly!T$8+$AX118*Assembly!T$9+$AY118*Assembly!T$10+$AZ118*Assembly!T$11+$BA118*Assembly!T$12+$BB118*Assembly!T$13+$BC118*Assembly!T$14+$BD118*Assembly!T$15+$BE118*Assembly!T$16+$BF118*Assembly!T$17+$BG118*Assembly!T$18+$BH118*Assembly!T$19+$BI118*Assembly!T$20+$BJ118*Assembly!T$21+$BK118*Assembly!T$22+$BL118*Assembly!T$23+$BM118*Assembly!T$24</f>
        <v>#VALUE!</v>
      </c>
      <c r="CH118" s="156" t="e">
        <f>$AS118*Assembly!U$4+$AT118*Assembly!U$5+$AU118*Assembly!U$6+$AV118*Assembly!U$7+$AW118*Assembly!U$8+$AX118*Assembly!U$9+$AY118*Assembly!U$10+$AZ118*Assembly!U$11+$BA118*Assembly!U$12+$BB118*Assembly!U$13+$BC118*Assembly!U$14+$BD118*Assembly!U$15+$BE118*Assembly!U$16+$BF118*Assembly!U$17+$BG118*Assembly!U$18+$BH118*Assembly!U$19+$BI118*Assembly!U$20+$BJ118*Assembly!U$21+$BK118*Assembly!U$22+$BL118*Assembly!U$23+$BM118*Assembly!U$24</f>
        <v>#VALUE!</v>
      </c>
      <c r="CI118" s="164" t="e">
        <f>$AS118*Assembly!V$4+$AT118*Assembly!V$5+$AU118*Assembly!V$6+$AV118*Assembly!V$7+$AW118*Assembly!V$8+$AX118*Assembly!V$9+$AY118*Assembly!V$10+$AZ118*Assembly!V$11+$BA118*Assembly!V$12+$BB118*Assembly!V$13+$BC118*Assembly!V$14+$BD118*Assembly!V$15+$BE118*Assembly!V$16+$BF118*Assembly!V$17+$BG118*Assembly!V$18+$BH118*Assembly!V$19+$BI118*Assembly!V$20+$BJ118*Assembly!V$21+$BK118*Assembly!V$22+$BL118*Assembly!V$23+$BM118*Assembly!V$24</f>
        <v>#VALUE!</v>
      </c>
      <c r="CJ118" s="164" t="e">
        <f>BZ118*Refining!$F$3</f>
        <v>#VALUE!</v>
      </c>
      <c r="CK118" s="164" t="e">
        <f>CA118*Refining!$F$4</f>
        <v>#VALUE!</v>
      </c>
      <c r="CL118" s="164" t="e">
        <f>CB118*Refining!$F$5</f>
        <v>#VALUE!</v>
      </c>
      <c r="CM118" s="164" t="e">
        <f>CC118*Refining!$F$6</f>
        <v>#VALUE!</v>
      </c>
      <c r="CN118" s="164" t="e">
        <f>CD118*Refining!$F$7</f>
        <v>#VALUE!</v>
      </c>
      <c r="CO118" s="164" t="e">
        <f>CE118*Refining!$F$8</f>
        <v>#VALUE!</v>
      </c>
      <c r="CP118" s="164" t="e">
        <f>CF118*Refining!$F$9</f>
        <v>#VALUE!</v>
      </c>
      <c r="CQ118" s="164" t="e">
        <f>CG118*Refining!$F$10</f>
        <v>#VALUE!</v>
      </c>
      <c r="CR118" s="164" t="e">
        <f>CH118*Refining!$F$11</f>
        <v>#VALUE!</v>
      </c>
      <c r="CS118" s="164" t="e">
        <f>CI118*Refining!$F$12</f>
        <v>#VALUE!</v>
      </c>
      <c r="CT118" s="185" t="e">
        <f t="shared" ref="CT118:DM118" si="478">IF(BZ118 = 0, "", BZ118)</f>
        <v>#VALUE!</v>
      </c>
      <c r="CU118" s="189" t="e">
        <f t="shared" si="478"/>
        <v>#VALUE!</v>
      </c>
      <c r="CV118" s="186" t="e">
        <f t="shared" si="478"/>
        <v>#VALUE!</v>
      </c>
      <c r="CW118" s="186" t="e">
        <f t="shared" si="478"/>
        <v>#VALUE!</v>
      </c>
      <c r="CX118" s="186" t="e">
        <f t="shared" si="478"/>
        <v>#VALUE!</v>
      </c>
      <c r="CY118" s="186" t="e">
        <f t="shared" si="478"/>
        <v>#VALUE!</v>
      </c>
      <c r="CZ118" s="186" t="e">
        <f t="shared" si="478"/>
        <v>#VALUE!</v>
      </c>
      <c r="DA118" s="186" t="e">
        <f t="shared" si="478"/>
        <v>#VALUE!</v>
      </c>
      <c r="DB118" s="186" t="e">
        <f t="shared" si="478"/>
        <v>#VALUE!</v>
      </c>
      <c r="DC118" s="187" t="e">
        <f t="shared" si="478"/>
        <v>#VALUE!</v>
      </c>
      <c r="DD118" s="185" t="e">
        <f t="shared" si="478"/>
        <v>#VALUE!</v>
      </c>
      <c r="DE118" s="189" t="e">
        <f t="shared" si="478"/>
        <v>#VALUE!</v>
      </c>
      <c r="DF118" s="186" t="e">
        <f t="shared" si="478"/>
        <v>#VALUE!</v>
      </c>
      <c r="DG118" s="186" t="e">
        <f t="shared" si="478"/>
        <v>#VALUE!</v>
      </c>
      <c r="DH118" s="188" t="e">
        <f t="shared" si="478"/>
        <v>#VALUE!</v>
      </c>
      <c r="DI118" s="186" t="e">
        <f t="shared" si="478"/>
        <v>#VALUE!</v>
      </c>
      <c r="DJ118" s="186" t="e">
        <f t="shared" si="478"/>
        <v>#VALUE!</v>
      </c>
      <c r="DK118" s="186" t="e">
        <f t="shared" si="478"/>
        <v>#VALUE!</v>
      </c>
      <c r="DL118" s="186" t="e">
        <f t="shared" si="478"/>
        <v>#VALUE!</v>
      </c>
      <c r="DM118" s="187" t="e">
        <f t="shared" si="478"/>
        <v>#VALUE!</v>
      </c>
      <c r="DN118" s="185" t="e">
        <f t="shared" si="11"/>
        <v>#VALUE!</v>
      </c>
      <c r="DO118" s="189" t="e">
        <f t="shared" si="12"/>
        <v>#VALUE!</v>
      </c>
      <c r="DP118" s="120" t="e">
        <f t="shared" si="13"/>
        <v>#VALUE!</v>
      </c>
      <c r="DQ118" s="133" t="e">
        <f>CT118*'Ores &amp; Ingots'!$C$3+CU118*'Ores &amp; Ingots'!$C$4+CV118*'Ores &amp; Ingots'!$C$5+CW118*'Ores &amp; Ingots'!$C$6+CX118*'Ores &amp; Ingots'!$C$7+CY118*'Ores &amp; Ingots'!$C$8+CZ118*'Ores &amp; Ingots'!$C$9+DA118*'Ores &amp; Ingots'!$C$10+DB118*'Ores &amp; Ingots'!$C$11+DC118*'Ores &amp; Ingots'!$C$12</f>
        <v>#VALUE!</v>
      </c>
      <c r="DR118" s="133" t="e">
        <f>DD118*'Ores &amp; Ingots'!$B$3+DE118*'Ores &amp; Ingots'!$B$4+DF118*'Ores &amp; Ingots'!$B$5+DG118*'Ores &amp; Ingots'!$B$6+DH118*'Ores &amp; Ingots'!$B$7+DI118*'Ores &amp; Ingots'!$B$8+DJ118*'Ores &amp; Ingots'!$B$9+DK118*'Ores &amp; Ingots'!$B$10+DL118*'Ores &amp; Ingots'!$B$11+DM118*'Ores &amp; Ingots'!$B$12</f>
        <v>#VALUE!</v>
      </c>
      <c r="DS118" s="189" t="e">
        <f>CT118*Refining!$G$3+CU118*Refining!$G$4+CV118*Refining!$G$5+CW118*Refining!$G$6+CX118*Refining!$G$7+CY118*Refining!$G$8+CZ118*Refining!$G$9+DA118*Refining!$G$10+DB118*Refining!$G$11+DC118*Refining!$G$12</f>
        <v>#VALUE!</v>
      </c>
      <c r="DT118" s="189" t="e">
        <f t="shared" si="14"/>
        <v>#VALUE!</v>
      </c>
      <c r="DU118" s="192" t="e">
        <f t="shared" si="15"/>
        <v>#VALUE!</v>
      </c>
      <c r="DV118" s="185" t="e">
        <f t="shared" si="16"/>
        <v>#VALUE!</v>
      </c>
      <c r="DW118" s="194" t="e">
        <f t="shared" ref="DW118:DX118" si="479">DV118/60</f>
        <v>#VALUE!</v>
      </c>
      <c r="DX118" s="194" t="e">
        <f t="shared" si="479"/>
        <v>#VALUE!</v>
      </c>
      <c r="DY118" s="185" t="e">
        <f t="shared" si="18"/>
        <v>#VALUE!</v>
      </c>
      <c r="DZ118" s="194" t="e">
        <f t="shared" ref="DZ118:EA118" si="480">DY118/1000</f>
        <v>#VALUE!</v>
      </c>
      <c r="EA118" s="196" t="e">
        <f t="shared" si="480"/>
        <v>#VALUE!</v>
      </c>
      <c r="EB118" s="130" t="e">
        <f t="shared" si="20"/>
        <v>#VALUE!</v>
      </c>
      <c r="EC118" s="132" t="e">
        <f t="shared" si="21"/>
        <v>#VALUE!</v>
      </c>
      <c r="ED118" s="133"/>
    </row>
    <row r="119" spans="1:134" ht="12.75" x14ac:dyDescent="0.2">
      <c r="A119" s="864"/>
      <c r="B119" s="135" t="s">
        <v>340</v>
      </c>
      <c r="C119" s="137" t="s">
        <v>155</v>
      </c>
      <c r="D119" s="137">
        <v>1</v>
      </c>
      <c r="E119" s="137">
        <v>1</v>
      </c>
      <c r="F119" s="137">
        <v>1</v>
      </c>
      <c r="G119" s="139">
        <f t="shared" si="0"/>
        <v>0.125</v>
      </c>
      <c r="H119" s="345">
        <v>24</v>
      </c>
      <c r="I119" s="345">
        <v>36</v>
      </c>
      <c r="J119" s="140">
        <f>H119/Main!$D$9</f>
        <v>4.8</v>
      </c>
      <c r="K119" s="140">
        <f>I119/Main!$D$10</f>
        <v>18</v>
      </c>
      <c r="L119" s="140">
        <f t="shared" si="1"/>
        <v>3.75</v>
      </c>
      <c r="M119" s="140">
        <v>1</v>
      </c>
      <c r="N119" s="212">
        <v>10</v>
      </c>
      <c r="O119" s="212">
        <v>1000</v>
      </c>
      <c r="P119" s="212" t="s">
        <v>28</v>
      </c>
      <c r="Q119" s="212" t="s">
        <v>28</v>
      </c>
      <c r="R119" s="146"/>
      <c r="S119" s="143"/>
      <c r="T119" s="146"/>
      <c r="U119" s="321" t="s">
        <v>342</v>
      </c>
      <c r="V119" s="143"/>
      <c r="W119" s="362"/>
      <c r="X119" s="133">
        <v>2</v>
      </c>
      <c r="Y119" s="133">
        <v>0</v>
      </c>
      <c r="Z119" s="133">
        <v>1</v>
      </c>
      <c r="AA119" s="133">
        <v>0</v>
      </c>
      <c r="AB119" s="133">
        <v>2</v>
      </c>
      <c r="AC119" s="133">
        <v>0</v>
      </c>
      <c r="AD119" s="133">
        <v>1</v>
      </c>
      <c r="AE119" s="167">
        <v>1</v>
      </c>
      <c r="AF119" s="133">
        <v>0</v>
      </c>
      <c r="AG119" s="133">
        <v>0</v>
      </c>
      <c r="AH119" s="133">
        <v>0</v>
      </c>
      <c r="AI119" s="133">
        <v>0</v>
      </c>
      <c r="AJ119" s="133">
        <v>0</v>
      </c>
      <c r="AK119" s="133">
        <v>0</v>
      </c>
      <c r="AL119" s="133">
        <v>0</v>
      </c>
      <c r="AM119" s="133">
        <v>0</v>
      </c>
      <c r="AN119" s="133">
        <v>0</v>
      </c>
      <c r="AO119" s="133">
        <v>0</v>
      </c>
      <c r="AP119" s="133">
        <v>0</v>
      </c>
      <c r="AQ119" s="133">
        <v>0</v>
      </c>
      <c r="AR119" s="133">
        <v>0</v>
      </c>
      <c r="AS119" s="174">
        <f t="shared" ref="AS119:BM119" si="481">IF(X119 = 0, "", X119)</f>
        <v>2</v>
      </c>
      <c r="AT119" s="137" t="str">
        <f t="shared" si="481"/>
        <v/>
      </c>
      <c r="AU119" s="133">
        <f t="shared" si="481"/>
        <v>1</v>
      </c>
      <c r="AV119" s="137" t="str">
        <f t="shared" si="481"/>
        <v/>
      </c>
      <c r="AW119" s="133">
        <f t="shared" si="481"/>
        <v>2</v>
      </c>
      <c r="AX119" s="137" t="str">
        <f t="shared" si="481"/>
        <v/>
      </c>
      <c r="AY119" s="133">
        <f t="shared" si="481"/>
        <v>1</v>
      </c>
      <c r="AZ119" s="167">
        <f t="shared" si="481"/>
        <v>1</v>
      </c>
      <c r="BA119" s="137" t="str">
        <f t="shared" si="481"/>
        <v/>
      </c>
      <c r="BB119" s="137" t="str">
        <f t="shared" si="481"/>
        <v/>
      </c>
      <c r="BC119" s="137" t="str">
        <f t="shared" si="481"/>
        <v/>
      </c>
      <c r="BD119" s="137" t="str">
        <f t="shared" si="481"/>
        <v/>
      </c>
      <c r="BE119" s="137" t="str">
        <f t="shared" si="481"/>
        <v/>
      </c>
      <c r="BF119" s="137" t="str">
        <f t="shared" si="481"/>
        <v/>
      </c>
      <c r="BG119" s="137" t="str">
        <f t="shared" si="481"/>
        <v/>
      </c>
      <c r="BH119" s="137" t="str">
        <f t="shared" si="481"/>
        <v/>
      </c>
      <c r="BI119" s="137" t="str">
        <f t="shared" si="481"/>
        <v/>
      </c>
      <c r="BJ119" s="137" t="str">
        <f t="shared" si="481"/>
        <v/>
      </c>
      <c r="BK119" s="137" t="str">
        <f t="shared" si="481"/>
        <v/>
      </c>
      <c r="BL119" s="137" t="str">
        <f t="shared" si="481"/>
        <v/>
      </c>
      <c r="BM119" s="169" t="str">
        <f t="shared" si="481"/>
        <v/>
      </c>
      <c r="BN119" s="174" t="e">
        <f>$AS119*Assembly!Z$4+$AT119*Assembly!Z$5+$AU119*Assembly!Z$6+$AV119*Assembly!Z$7+$AW119*Assembly!Z$8+$AX119*Assembly!Z$9+$AY119*Assembly!Z$10+$AZ119*Assembly!Z$11+$BA119*Assembly!Z$12+$BB119*Assembly!Z$13+$BC119*Assembly!Z$14+$BD119*Assembly!Z$15+$BE119*Assembly!Z$16+$BF119*Assembly!Z$17+$BG119*Assembly!Z$18+$BH119*Assembly!Z$19+$BI119*Assembly!Z$20+$BJ119*Assembly!Z$21+$BK119*Assembly!Z$22+$BL119*Assembly!Z$23+$BM119*Assembly!Z$24</f>
        <v>#VALUE!</v>
      </c>
      <c r="BO119" s="133" t="e">
        <f t="shared" si="3"/>
        <v>#VALUE!</v>
      </c>
      <c r="BP119" s="133"/>
      <c r="BQ119" s="133" t="e">
        <f>$AS119*Assembly!AD$4+$AT119*Assembly!AD$5+$AU119*Assembly!AD$6+$AV119*Assembly!AD$7+$AW119*Assembly!AD$8+$AX119*Assembly!AD$9+$AY119*Assembly!AD$10+$AZ119*Assembly!AD$11+$BA119*Assembly!AD$12+$BB119*Assembly!AD$13+$BC119*Assembly!AD$14+$BD119*Assembly!AD$15+$BE119*Assembly!AD$16+$BF119*Assembly!AD$17+$BG119*Assembly!AD$18+$BH119*Assembly!AD$19+$BI119*Assembly!AD$20+$BJ119*Assembly!AD$21+$BK119*Assembly!AD$22+$BL119*Assembly!AD$23+$BM119*Assembly!AD$24</f>
        <v>#VALUE!</v>
      </c>
      <c r="BR119" s="177" t="e">
        <f t="shared" si="4"/>
        <v>#VALUE!</v>
      </c>
      <c r="BS119" s="178" t="e">
        <f t="shared" si="5"/>
        <v>#VALUE!</v>
      </c>
      <c r="BT119" s="179" t="e">
        <f t="shared" si="6"/>
        <v>#VALUE!</v>
      </c>
      <c r="BU119" s="178" t="e">
        <f t="shared" si="7"/>
        <v>#VALUE!</v>
      </c>
      <c r="BV119" s="133" t="e">
        <f>$AS119*Assembly!Y$4+$AT119*Assembly!Y$5+$AU119*Assembly!Y$6+$AV119*Assembly!Y$7+$AW119*Assembly!Y$8+$AX119*Assembly!Y$9+$AY119*Assembly!Y$10+$AZ119*Assembly!Y$11+$BA119*Assembly!Y$12+$BB119*Assembly!Y$13+$BC119*Assembly!Y$14+$BD119*Assembly!Y$15+$BE119*Assembly!Y$16+$BF119*Assembly!Y$17+$BG119*Assembly!Y$18+$BH119*Assembly!Y$19+$BI119*Assembly!Y$20+$BJ119*Assembly!Y$21+$BK119*Assembly!Y$22+$BL119*Assembly!Y$23+$BM119*Assembly!Y$24</f>
        <v>#VALUE!</v>
      </c>
      <c r="BW119" s="133" t="e">
        <f t="shared" si="8"/>
        <v>#VALUE!</v>
      </c>
      <c r="BX119" s="130" t="e">
        <f t="shared" si="9"/>
        <v>#VALUE!</v>
      </c>
      <c r="BY119" s="183" t="e">
        <f>$AS119*Assembly!AC$4+$AT119*Assembly!AC$5+$AU119*Assembly!AC$6+$AV119*Assembly!AC$7+$AW119*Assembly!AC$8+$AX119*Assembly!AC$9+$AY119*Assembly!AC$10+$AZ119*Assembly!AC$11+$BA119*Assembly!AC$12+$BB119*Assembly!AC$13+$BC119*Assembly!AC$14+$BD119*Assembly!AC$15+$BE119*Assembly!AC$16+$BF119*Assembly!AC$17+$BG119*Assembly!AC$18+$BH119*Assembly!AC$19+$BI119*Assembly!AC$20+$BJ119*Assembly!AC$21+$BK119*Assembly!AC$22+$BL119*Assembly!AC$23+$BM119*Assembly!AC$24</f>
        <v>#VALUE!</v>
      </c>
      <c r="BZ119" s="145" t="e">
        <f>$AS119*Assembly!M$4+$AT119*Assembly!M$5+$AU119*Assembly!M$6+$AV119*Assembly!M$7+$AW119*Assembly!M$8+$AX119*Assembly!M$9+$AY119*Assembly!M$10+$AZ119*Assembly!M$11+$BA119*Assembly!M$12+$BB119*Assembly!M$13+$BC119*Assembly!M$14+$BD119*Assembly!M$15+$BE119*Assembly!M$16+$BF119*Assembly!M$17+$BG119*Assembly!M$18+$BH119*Assembly!M$19+$BI119*Assembly!M$20+$BJ119*Assembly!M$21+$BK119*Assembly!M$22+$BL119*Assembly!M$23+$BM119*Assembly!M$24</f>
        <v>#VALUE!</v>
      </c>
      <c r="CA119" s="145" t="e">
        <f>$AS119*Assembly!N$4+$AT119*Assembly!N$5+$AU119*Assembly!N$6+$AV119*Assembly!N$7+$AW119*Assembly!N$8+$AX119*Assembly!N$9+$AY119*Assembly!N$10+$AZ119*Assembly!N$11+$BA119*Assembly!N$12+$BB119*Assembly!N$13+$BC119*Assembly!N$14+$BD119*Assembly!N$15+$BE119*Assembly!N$16+$BF119*Assembly!N$17+$BG119*Assembly!N$18+$BH119*Assembly!N$19+$BI119*Assembly!N$20+$BJ119*Assembly!N$21+$BK119*Assembly!N$22+$BL119*Assembly!N$23+$BM119*Assembly!N$24</f>
        <v>#VALUE!</v>
      </c>
      <c r="CB119" s="145" t="e">
        <f>$AS119*Assembly!O$4+$AT119*Assembly!O$5+$AU119*Assembly!O$6+$AV119*Assembly!O$7+$AW119*Assembly!O$8+$AX119*Assembly!O$9+$AY119*Assembly!O$10+$AZ119*Assembly!O$11+$BA119*Assembly!O$12+$BB119*Assembly!O$13+$BC119*Assembly!O$14+$BD119*Assembly!O$15+$BE119*Assembly!O$16+$BF119*Assembly!O$17+$BG119*Assembly!O$18+$BH119*Assembly!O$19+$BI119*Assembly!O$20+$BJ119*Assembly!O$21+$BK119*Assembly!O$22+$BL119*Assembly!O$23+$BM119*Assembly!O$24</f>
        <v>#VALUE!</v>
      </c>
      <c r="CC119" s="140" t="e">
        <f>$AS119*Assembly!P$4+$AT119*Assembly!P$5+$AU119*Assembly!P$6+$AV119*Assembly!P$7+$AW119*Assembly!P$8+$AX119*Assembly!P$9+$AY119*Assembly!P$10+$AZ119*Assembly!P$11+$BA119*Assembly!P$12+$BB119*Assembly!P$13+$BC119*Assembly!P$14+$BD119*Assembly!P$15+$BE119*Assembly!P$16+$BF119*Assembly!P$17+$BG119*Assembly!P$18+$BH119*Assembly!P$19+$BI119*Assembly!P$20+$BJ119*Assembly!P$21+$BK119*Assembly!P$22+$BL119*Assembly!P$23+$BM119*Assembly!P$24</f>
        <v>#VALUE!</v>
      </c>
      <c r="CD119" s="140" t="e">
        <f>$AS119*Assembly!Q$4+$AT119*Assembly!Q$5+$AU119*Assembly!Q$6+$AV119*Assembly!Q$7+$AW119*Assembly!Q$8+$AX119*Assembly!Q$9+$AY119*Assembly!Q$10+$AZ119*Assembly!Q$11+$BA119*Assembly!Q$12+$BB119*Assembly!Q$13+$BC119*Assembly!Q$14+$BD119*Assembly!Q$15+$BE119*Assembly!Q$16+$BF119*Assembly!Q$17+$BG119*Assembly!Q$18+$BH119*Assembly!Q$19+$BI119*Assembly!Q$20+$BJ119*Assembly!Q$21+$BK119*Assembly!Q$22+$BL119*Assembly!Q$23+$BM119*Assembly!Q$24</f>
        <v>#VALUE!</v>
      </c>
      <c r="CE119" s="145" t="e">
        <f>$AS119*Assembly!R$4+$AT119*Assembly!R$5+$AU119*Assembly!R$6+$AV119*Assembly!R$7+$AW119*Assembly!R$8+$AX119*Assembly!R$9+$AY119*Assembly!R$10+$AZ119*Assembly!R$11+$BA119*Assembly!R$12+$BB119*Assembly!R$13+$BC119*Assembly!R$14+$BD119*Assembly!R$15+$BE119*Assembly!R$16+$BF119*Assembly!R$17+$BG119*Assembly!R$18+$BH119*Assembly!R$19+$BI119*Assembly!R$20+$BJ119*Assembly!R$21+$BK119*Assembly!R$22+$BL119*Assembly!R$23+$BM119*Assembly!R$24</f>
        <v>#VALUE!</v>
      </c>
      <c r="CF119" s="140" t="e">
        <f>$AS119*Assembly!S$4+$AT119*Assembly!S$5+$AU119*Assembly!S$6+$AV119*Assembly!S$7+$AW119*Assembly!S$8+$AX119*Assembly!S$9+$AY119*Assembly!S$10+$AZ119*Assembly!S$11+$BA119*Assembly!S$12+$BB119*Assembly!S$13+$BC119*Assembly!S$14+$BD119*Assembly!S$15+$BE119*Assembly!S$16+$BF119*Assembly!S$17+$BG119*Assembly!S$18+$BH119*Assembly!S$19+$BI119*Assembly!S$20+$BJ119*Assembly!S$21+$BK119*Assembly!S$22+$BL119*Assembly!S$23+$BM119*Assembly!S$24</f>
        <v>#VALUE!</v>
      </c>
      <c r="CG119" s="140" t="e">
        <f>$AS119*Assembly!T$4+$AT119*Assembly!T$5+$AU119*Assembly!T$6+$AV119*Assembly!T$7+$AW119*Assembly!T$8+$AX119*Assembly!T$9+$AY119*Assembly!T$10+$AZ119*Assembly!T$11+$BA119*Assembly!T$12+$BB119*Assembly!T$13+$BC119*Assembly!T$14+$BD119*Assembly!T$15+$BE119*Assembly!T$16+$BF119*Assembly!T$17+$BG119*Assembly!T$18+$BH119*Assembly!T$19+$BI119*Assembly!T$20+$BJ119*Assembly!T$21+$BK119*Assembly!T$22+$BL119*Assembly!T$23+$BM119*Assembly!T$24</f>
        <v>#VALUE!</v>
      </c>
      <c r="CH119" s="140" t="e">
        <f>$AS119*Assembly!U$4+$AT119*Assembly!U$5+$AU119*Assembly!U$6+$AV119*Assembly!U$7+$AW119*Assembly!U$8+$AX119*Assembly!U$9+$AY119*Assembly!U$10+$AZ119*Assembly!U$11+$BA119*Assembly!U$12+$BB119*Assembly!U$13+$BC119*Assembly!U$14+$BD119*Assembly!U$15+$BE119*Assembly!U$16+$BF119*Assembly!U$17+$BG119*Assembly!U$18+$BH119*Assembly!U$19+$BI119*Assembly!U$20+$BJ119*Assembly!U$21+$BK119*Assembly!U$22+$BL119*Assembly!U$23+$BM119*Assembly!U$24</f>
        <v>#VALUE!</v>
      </c>
      <c r="CI119" s="145" t="e">
        <f>$AS119*Assembly!V$4+$AT119*Assembly!V$5+$AU119*Assembly!V$6+$AV119*Assembly!V$7+$AW119*Assembly!V$8+$AX119*Assembly!V$9+$AY119*Assembly!V$10+$AZ119*Assembly!V$11+$BA119*Assembly!V$12+$BB119*Assembly!V$13+$BC119*Assembly!V$14+$BD119*Assembly!V$15+$BE119*Assembly!V$16+$BF119*Assembly!V$17+$BG119*Assembly!V$18+$BH119*Assembly!V$19+$BI119*Assembly!V$20+$BJ119*Assembly!V$21+$BK119*Assembly!V$22+$BL119*Assembly!V$23+$BM119*Assembly!V$24</f>
        <v>#VALUE!</v>
      </c>
      <c r="CJ119" s="145" t="e">
        <f>BZ119*Refining!$F$3</f>
        <v>#VALUE!</v>
      </c>
      <c r="CK119" s="145" t="e">
        <f>CA119*Refining!$F$4</f>
        <v>#VALUE!</v>
      </c>
      <c r="CL119" s="145" t="e">
        <f>CB119*Refining!$F$5</f>
        <v>#VALUE!</v>
      </c>
      <c r="CM119" s="145" t="e">
        <f>CC119*Refining!$F$6</f>
        <v>#VALUE!</v>
      </c>
      <c r="CN119" s="145" t="e">
        <f>CD119*Refining!$F$7</f>
        <v>#VALUE!</v>
      </c>
      <c r="CO119" s="145" t="e">
        <f>CE119*Refining!$F$8</f>
        <v>#VALUE!</v>
      </c>
      <c r="CP119" s="145" t="e">
        <f>CF119*Refining!$F$9</f>
        <v>#VALUE!</v>
      </c>
      <c r="CQ119" s="145" t="e">
        <f>CG119*Refining!$F$10</f>
        <v>#VALUE!</v>
      </c>
      <c r="CR119" s="145" t="e">
        <f>CH119*Refining!$F$11</f>
        <v>#VALUE!</v>
      </c>
      <c r="CS119" s="145" t="e">
        <f>CI119*Refining!$F$12</f>
        <v>#VALUE!</v>
      </c>
      <c r="CT119" s="185" t="e">
        <f t="shared" ref="CT119:DM119" si="482">IF(BZ119 = 0, "", BZ119)</f>
        <v>#VALUE!</v>
      </c>
      <c r="CU119" s="189" t="e">
        <f t="shared" si="482"/>
        <v>#VALUE!</v>
      </c>
      <c r="CV119" s="186" t="e">
        <f t="shared" si="482"/>
        <v>#VALUE!</v>
      </c>
      <c r="CW119" s="186" t="e">
        <f t="shared" si="482"/>
        <v>#VALUE!</v>
      </c>
      <c r="CX119" s="186" t="e">
        <f t="shared" si="482"/>
        <v>#VALUE!</v>
      </c>
      <c r="CY119" s="186" t="e">
        <f t="shared" si="482"/>
        <v>#VALUE!</v>
      </c>
      <c r="CZ119" s="186" t="e">
        <f t="shared" si="482"/>
        <v>#VALUE!</v>
      </c>
      <c r="DA119" s="186" t="e">
        <f t="shared" si="482"/>
        <v>#VALUE!</v>
      </c>
      <c r="DB119" s="186" t="e">
        <f t="shared" si="482"/>
        <v>#VALUE!</v>
      </c>
      <c r="DC119" s="187" t="e">
        <f t="shared" si="482"/>
        <v>#VALUE!</v>
      </c>
      <c r="DD119" s="185" t="e">
        <f t="shared" si="482"/>
        <v>#VALUE!</v>
      </c>
      <c r="DE119" s="189" t="e">
        <f t="shared" si="482"/>
        <v>#VALUE!</v>
      </c>
      <c r="DF119" s="186" t="e">
        <f t="shared" si="482"/>
        <v>#VALUE!</v>
      </c>
      <c r="DG119" s="186" t="e">
        <f t="shared" si="482"/>
        <v>#VALUE!</v>
      </c>
      <c r="DH119" s="188" t="e">
        <f t="shared" si="482"/>
        <v>#VALUE!</v>
      </c>
      <c r="DI119" s="186" t="e">
        <f t="shared" si="482"/>
        <v>#VALUE!</v>
      </c>
      <c r="DJ119" s="186" t="e">
        <f t="shared" si="482"/>
        <v>#VALUE!</v>
      </c>
      <c r="DK119" s="186" t="e">
        <f t="shared" si="482"/>
        <v>#VALUE!</v>
      </c>
      <c r="DL119" s="186" t="e">
        <f t="shared" si="482"/>
        <v>#VALUE!</v>
      </c>
      <c r="DM119" s="187" t="e">
        <f t="shared" si="482"/>
        <v>#VALUE!</v>
      </c>
      <c r="DN119" s="185" t="e">
        <f t="shared" si="11"/>
        <v>#VALUE!</v>
      </c>
      <c r="DO119" s="189" t="e">
        <f t="shared" si="12"/>
        <v>#VALUE!</v>
      </c>
      <c r="DP119" s="120" t="e">
        <f t="shared" si="13"/>
        <v>#VALUE!</v>
      </c>
      <c r="DQ119" s="133" t="e">
        <f>CT119*'Ores &amp; Ingots'!$C$3+CU119*'Ores &amp; Ingots'!$C$4+CV119*'Ores &amp; Ingots'!$C$5+CW119*'Ores &amp; Ingots'!$C$6+CX119*'Ores &amp; Ingots'!$C$7+CY119*'Ores &amp; Ingots'!$C$8+CZ119*'Ores &amp; Ingots'!$C$9+DA119*'Ores &amp; Ingots'!$C$10+DB119*'Ores &amp; Ingots'!$C$11+DC119*'Ores &amp; Ingots'!$C$12</f>
        <v>#VALUE!</v>
      </c>
      <c r="DR119" s="133" t="e">
        <f>DD119*'Ores &amp; Ingots'!$B$3+DE119*'Ores &amp; Ingots'!$B$4+DF119*'Ores &amp; Ingots'!$B$5+DG119*'Ores &amp; Ingots'!$B$6+DH119*'Ores &amp; Ingots'!$B$7+DI119*'Ores &amp; Ingots'!$B$8+DJ119*'Ores &amp; Ingots'!$B$9+DK119*'Ores &amp; Ingots'!$B$10+DL119*'Ores &amp; Ingots'!$B$11+DM119*'Ores &amp; Ingots'!$B$12</f>
        <v>#VALUE!</v>
      </c>
      <c r="DS119" s="189" t="e">
        <f>CT119*Refining!$G$3+CU119*Refining!$G$4+CV119*Refining!$G$5+CW119*Refining!$G$6+CX119*Refining!$G$7+CY119*Refining!$G$8+CZ119*Refining!$G$9+DA119*Refining!$G$10+DB119*Refining!$G$11+DC119*Refining!$G$12</f>
        <v>#VALUE!</v>
      </c>
      <c r="DT119" s="189" t="e">
        <f t="shared" si="14"/>
        <v>#VALUE!</v>
      </c>
      <c r="DU119" s="192" t="e">
        <f t="shared" si="15"/>
        <v>#VALUE!</v>
      </c>
      <c r="DV119" s="185" t="e">
        <f t="shared" si="16"/>
        <v>#VALUE!</v>
      </c>
      <c r="DW119" s="194" t="e">
        <f t="shared" ref="DW119:DX119" si="483">DV119/60</f>
        <v>#VALUE!</v>
      </c>
      <c r="DX119" s="194" t="e">
        <f t="shared" si="483"/>
        <v>#VALUE!</v>
      </c>
      <c r="DY119" s="185" t="e">
        <f t="shared" si="18"/>
        <v>#VALUE!</v>
      </c>
      <c r="DZ119" s="194" t="e">
        <f t="shared" ref="DZ119:EA119" si="484">DY119/1000</f>
        <v>#VALUE!</v>
      </c>
      <c r="EA119" s="196" t="e">
        <f t="shared" si="484"/>
        <v>#VALUE!</v>
      </c>
      <c r="EB119" s="130" t="e">
        <f t="shared" si="20"/>
        <v>#VALUE!</v>
      </c>
      <c r="EC119" s="132" t="e">
        <f t="shared" si="21"/>
        <v>#VALUE!</v>
      </c>
      <c r="ED119" s="133"/>
    </row>
    <row r="120" spans="1:134" ht="12.75" x14ac:dyDescent="0.2">
      <c r="A120" s="864"/>
      <c r="B120" s="135" t="s">
        <v>338</v>
      </c>
      <c r="C120" s="137" t="s">
        <v>156</v>
      </c>
      <c r="D120" s="137">
        <v>1</v>
      </c>
      <c r="E120" s="137">
        <v>1</v>
      </c>
      <c r="F120" s="137">
        <v>1</v>
      </c>
      <c r="G120" s="154">
        <f t="shared" si="0"/>
        <v>15.625</v>
      </c>
      <c r="H120" s="156">
        <v>10</v>
      </c>
      <c r="I120" s="156">
        <v>10</v>
      </c>
      <c r="J120" s="156">
        <f>H120/Main!$D$9</f>
        <v>2</v>
      </c>
      <c r="K120" s="156">
        <f>I120/Main!$D$10</f>
        <v>5</v>
      </c>
      <c r="L120" s="156">
        <f t="shared" si="1"/>
        <v>2.5</v>
      </c>
      <c r="M120" s="156">
        <v>1</v>
      </c>
      <c r="N120" s="164">
        <v>100</v>
      </c>
      <c r="O120" s="164">
        <v>100</v>
      </c>
      <c r="P120" s="164"/>
      <c r="Q120" s="159"/>
      <c r="R120" s="166"/>
      <c r="S120" s="159"/>
      <c r="T120" s="166"/>
      <c r="U120" s="170"/>
      <c r="V120" s="159"/>
      <c r="W120" s="364" t="s">
        <v>220</v>
      </c>
      <c r="X120" s="133">
        <v>0</v>
      </c>
      <c r="Y120" s="133">
        <v>10</v>
      </c>
      <c r="Z120" s="133">
        <v>0</v>
      </c>
      <c r="AA120" s="133">
        <v>0</v>
      </c>
      <c r="AB120" s="133">
        <v>20</v>
      </c>
      <c r="AC120" s="133">
        <v>0</v>
      </c>
      <c r="AD120" s="133">
        <v>0</v>
      </c>
      <c r="AE120" s="167">
        <v>20</v>
      </c>
      <c r="AF120" s="133">
        <v>0</v>
      </c>
      <c r="AG120" s="133">
        <v>0</v>
      </c>
      <c r="AH120" s="133">
        <v>0</v>
      </c>
      <c r="AI120" s="133">
        <v>0</v>
      </c>
      <c r="AJ120" s="133">
        <v>0</v>
      </c>
      <c r="AK120" s="133">
        <v>0</v>
      </c>
      <c r="AL120" s="133">
        <v>0</v>
      </c>
      <c r="AM120" s="133">
        <v>0</v>
      </c>
      <c r="AN120" s="133">
        <v>0</v>
      </c>
      <c r="AO120" s="133">
        <v>0</v>
      </c>
      <c r="AP120" s="133">
        <v>0</v>
      </c>
      <c r="AQ120" s="133">
        <v>0</v>
      </c>
      <c r="AR120" s="133">
        <v>0</v>
      </c>
      <c r="AS120" s="161" t="str">
        <f t="shared" ref="AS120:BM120" si="485">IF(X120 = 0, "", X120)</f>
        <v/>
      </c>
      <c r="AT120" s="133">
        <f t="shared" si="485"/>
        <v>10</v>
      </c>
      <c r="AU120" s="137" t="str">
        <f t="shared" si="485"/>
        <v/>
      </c>
      <c r="AV120" s="137" t="str">
        <f t="shared" si="485"/>
        <v/>
      </c>
      <c r="AW120" s="133">
        <f t="shared" si="485"/>
        <v>20</v>
      </c>
      <c r="AX120" s="137" t="str">
        <f t="shared" si="485"/>
        <v/>
      </c>
      <c r="AY120" s="137" t="str">
        <f t="shared" si="485"/>
        <v/>
      </c>
      <c r="AZ120" s="167">
        <f t="shared" si="485"/>
        <v>20</v>
      </c>
      <c r="BA120" s="137" t="str">
        <f t="shared" si="485"/>
        <v/>
      </c>
      <c r="BB120" s="137" t="str">
        <f t="shared" si="485"/>
        <v/>
      </c>
      <c r="BC120" s="137" t="str">
        <f t="shared" si="485"/>
        <v/>
      </c>
      <c r="BD120" s="137" t="str">
        <f t="shared" si="485"/>
        <v/>
      </c>
      <c r="BE120" s="137" t="str">
        <f t="shared" si="485"/>
        <v/>
      </c>
      <c r="BF120" s="137" t="str">
        <f t="shared" si="485"/>
        <v/>
      </c>
      <c r="BG120" s="137" t="str">
        <f t="shared" si="485"/>
        <v/>
      </c>
      <c r="BH120" s="137" t="str">
        <f t="shared" si="485"/>
        <v/>
      </c>
      <c r="BI120" s="137" t="str">
        <f t="shared" si="485"/>
        <v/>
      </c>
      <c r="BJ120" s="137" t="str">
        <f t="shared" si="485"/>
        <v/>
      </c>
      <c r="BK120" s="137" t="str">
        <f t="shared" si="485"/>
        <v/>
      </c>
      <c r="BL120" s="137" t="str">
        <f t="shared" si="485"/>
        <v/>
      </c>
      <c r="BM120" s="169" t="str">
        <f t="shared" si="485"/>
        <v/>
      </c>
      <c r="BN120" s="174" t="e">
        <f>$AS120*Assembly!Z$4+$AT120*Assembly!Z$5+$AU120*Assembly!Z$6+$AV120*Assembly!Z$7+$AW120*Assembly!Z$8+$AX120*Assembly!Z$9+$AY120*Assembly!Z$10+$AZ120*Assembly!Z$11+$BA120*Assembly!Z$12+$BB120*Assembly!Z$13+$BC120*Assembly!Z$14+$BD120*Assembly!Z$15+$BE120*Assembly!Z$16+$BF120*Assembly!Z$17+$BG120*Assembly!Z$18+$BH120*Assembly!Z$19+$BI120*Assembly!Z$20+$BJ120*Assembly!Z$21+$BK120*Assembly!Z$22+$BL120*Assembly!Z$23+$BM120*Assembly!Z$24</f>
        <v>#VALUE!</v>
      </c>
      <c r="BO120" s="133" t="e">
        <f t="shared" si="3"/>
        <v>#VALUE!</v>
      </c>
      <c r="BP120" s="133"/>
      <c r="BQ120" s="133" t="e">
        <f>$AS120*Assembly!AD$4+$AT120*Assembly!AD$5+$AU120*Assembly!AD$6+$AV120*Assembly!AD$7+$AW120*Assembly!AD$8+$AX120*Assembly!AD$9+$AY120*Assembly!AD$10+$AZ120*Assembly!AD$11+$BA120*Assembly!AD$12+$BB120*Assembly!AD$13+$BC120*Assembly!AD$14+$BD120*Assembly!AD$15+$BE120*Assembly!AD$16+$BF120*Assembly!AD$17+$BG120*Assembly!AD$18+$BH120*Assembly!AD$19+$BI120*Assembly!AD$20+$BJ120*Assembly!AD$21+$BK120*Assembly!AD$22+$BL120*Assembly!AD$23+$BM120*Assembly!AD$24</f>
        <v>#VALUE!</v>
      </c>
      <c r="BR120" s="177" t="e">
        <f t="shared" si="4"/>
        <v>#VALUE!</v>
      </c>
      <c r="BS120" s="178" t="e">
        <f t="shared" si="5"/>
        <v>#VALUE!</v>
      </c>
      <c r="BT120" s="179" t="e">
        <f t="shared" si="6"/>
        <v>#VALUE!</v>
      </c>
      <c r="BU120" s="178" t="e">
        <f t="shared" si="7"/>
        <v>#VALUE!</v>
      </c>
      <c r="BV120" s="133" t="e">
        <f>$AS120*Assembly!Y$4+$AT120*Assembly!Y$5+$AU120*Assembly!Y$6+$AV120*Assembly!Y$7+$AW120*Assembly!Y$8+$AX120*Assembly!Y$9+$AY120*Assembly!Y$10+$AZ120*Assembly!Y$11+$BA120*Assembly!Y$12+$BB120*Assembly!Y$13+$BC120*Assembly!Y$14+$BD120*Assembly!Y$15+$BE120*Assembly!Y$16+$BF120*Assembly!Y$17+$BG120*Assembly!Y$18+$BH120*Assembly!Y$19+$BI120*Assembly!Y$20+$BJ120*Assembly!Y$21+$BK120*Assembly!Y$22+$BL120*Assembly!Y$23+$BM120*Assembly!Y$24</f>
        <v>#VALUE!</v>
      </c>
      <c r="BW120" s="133" t="e">
        <f t="shared" si="8"/>
        <v>#VALUE!</v>
      </c>
      <c r="BX120" s="130" t="e">
        <f t="shared" si="9"/>
        <v>#VALUE!</v>
      </c>
      <c r="BY120" s="183" t="e">
        <f>$AS120*Assembly!AC$4+$AT120*Assembly!AC$5+$AU120*Assembly!AC$6+$AV120*Assembly!AC$7+$AW120*Assembly!AC$8+$AX120*Assembly!AC$9+$AY120*Assembly!AC$10+$AZ120*Assembly!AC$11+$BA120*Assembly!AC$12+$BB120*Assembly!AC$13+$BC120*Assembly!AC$14+$BD120*Assembly!AC$15+$BE120*Assembly!AC$16+$BF120*Assembly!AC$17+$BG120*Assembly!AC$18+$BH120*Assembly!AC$19+$BI120*Assembly!AC$20+$BJ120*Assembly!AC$21+$BK120*Assembly!AC$22+$BL120*Assembly!AC$23+$BM120*Assembly!AC$24</f>
        <v>#VALUE!</v>
      </c>
      <c r="BZ120" s="164" t="e">
        <f>$AS120*Assembly!M$4+$AT120*Assembly!M$5+$AU120*Assembly!M$6+$AV120*Assembly!M$7+$AW120*Assembly!M$8+$AX120*Assembly!M$9+$AY120*Assembly!M$10+$AZ120*Assembly!M$11+$BA120*Assembly!M$12+$BB120*Assembly!M$13+$BC120*Assembly!M$14+$BD120*Assembly!M$15+$BE120*Assembly!M$16+$BF120*Assembly!M$17+$BG120*Assembly!M$18+$BH120*Assembly!M$19+$BI120*Assembly!M$20+$BJ120*Assembly!M$21+$BK120*Assembly!M$22+$BL120*Assembly!M$23+$BM120*Assembly!M$24</f>
        <v>#VALUE!</v>
      </c>
      <c r="CA120" s="164" t="e">
        <f>$AS120*Assembly!N$4+$AT120*Assembly!N$5+$AU120*Assembly!N$6+$AV120*Assembly!N$7+$AW120*Assembly!N$8+$AX120*Assembly!N$9+$AY120*Assembly!N$10+$AZ120*Assembly!N$11+$BA120*Assembly!N$12+$BB120*Assembly!N$13+$BC120*Assembly!N$14+$BD120*Assembly!N$15+$BE120*Assembly!N$16+$BF120*Assembly!N$17+$BG120*Assembly!N$18+$BH120*Assembly!N$19+$BI120*Assembly!N$20+$BJ120*Assembly!N$21+$BK120*Assembly!N$22+$BL120*Assembly!N$23+$BM120*Assembly!N$24</f>
        <v>#VALUE!</v>
      </c>
      <c r="CB120" s="164" t="e">
        <f>$AS120*Assembly!O$4+$AT120*Assembly!O$5+$AU120*Assembly!O$6+$AV120*Assembly!O$7+$AW120*Assembly!O$8+$AX120*Assembly!O$9+$AY120*Assembly!O$10+$AZ120*Assembly!O$11+$BA120*Assembly!O$12+$BB120*Assembly!O$13+$BC120*Assembly!O$14+$BD120*Assembly!O$15+$BE120*Assembly!O$16+$BF120*Assembly!O$17+$BG120*Assembly!O$18+$BH120*Assembly!O$19+$BI120*Assembly!O$20+$BJ120*Assembly!O$21+$BK120*Assembly!O$22+$BL120*Assembly!O$23+$BM120*Assembly!O$24</f>
        <v>#VALUE!</v>
      </c>
      <c r="CC120" s="156" t="e">
        <f>$AS120*Assembly!P$4+$AT120*Assembly!P$5+$AU120*Assembly!P$6+$AV120*Assembly!P$7+$AW120*Assembly!P$8+$AX120*Assembly!P$9+$AY120*Assembly!P$10+$AZ120*Assembly!P$11+$BA120*Assembly!P$12+$BB120*Assembly!P$13+$BC120*Assembly!P$14+$BD120*Assembly!P$15+$BE120*Assembly!P$16+$BF120*Assembly!P$17+$BG120*Assembly!P$18+$BH120*Assembly!P$19+$BI120*Assembly!P$20+$BJ120*Assembly!P$21+$BK120*Assembly!P$22+$BL120*Assembly!P$23+$BM120*Assembly!P$24</f>
        <v>#VALUE!</v>
      </c>
      <c r="CD120" s="156" t="e">
        <f>$AS120*Assembly!Q$4+$AT120*Assembly!Q$5+$AU120*Assembly!Q$6+$AV120*Assembly!Q$7+$AW120*Assembly!Q$8+$AX120*Assembly!Q$9+$AY120*Assembly!Q$10+$AZ120*Assembly!Q$11+$BA120*Assembly!Q$12+$BB120*Assembly!Q$13+$BC120*Assembly!Q$14+$BD120*Assembly!Q$15+$BE120*Assembly!Q$16+$BF120*Assembly!Q$17+$BG120*Assembly!Q$18+$BH120*Assembly!Q$19+$BI120*Assembly!Q$20+$BJ120*Assembly!Q$21+$BK120*Assembly!Q$22+$BL120*Assembly!Q$23+$BM120*Assembly!Q$24</f>
        <v>#VALUE!</v>
      </c>
      <c r="CE120" s="164" t="e">
        <f>$AS120*Assembly!R$4+$AT120*Assembly!R$5+$AU120*Assembly!R$6+$AV120*Assembly!R$7+$AW120*Assembly!R$8+$AX120*Assembly!R$9+$AY120*Assembly!R$10+$AZ120*Assembly!R$11+$BA120*Assembly!R$12+$BB120*Assembly!R$13+$BC120*Assembly!R$14+$BD120*Assembly!R$15+$BE120*Assembly!R$16+$BF120*Assembly!R$17+$BG120*Assembly!R$18+$BH120*Assembly!R$19+$BI120*Assembly!R$20+$BJ120*Assembly!R$21+$BK120*Assembly!R$22+$BL120*Assembly!R$23+$BM120*Assembly!R$24</f>
        <v>#VALUE!</v>
      </c>
      <c r="CF120" s="156" t="e">
        <f>$AS120*Assembly!S$4+$AT120*Assembly!S$5+$AU120*Assembly!S$6+$AV120*Assembly!S$7+$AW120*Assembly!S$8+$AX120*Assembly!S$9+$AY120*Assembly!S$10+$AZ120*Assembly!S$11+$BA120*Assembly!S$12+$BB120*Assembly!S$13+$BC120*Assembly!S$14+$BD120*Assembly!S$15+$BE120*Assembly!S$16+$BF120*Assembly!S$17+$BG120*Assembly!S$18+$BH120*Assembly!S$19+$BI120*Assembly!S$20+$BJ120*Assembly!S$21+$BK120*Assembly!S$22+$BL120*Assembly!S$23+$BM120*Assembly!S$24</f>
        <v>#VALUE!</v>
      </c>
      <c r="CG120" s="156" t="e">
        <f>$AS120*Assembly!T$4+$AT120*Assembly!T$5+$AU120*Assembly!T$6+$AV120*Assembly!T$7+$AW120*Assembly!T$8+$AX120*Assembly!T$9+$AY120*Assembly!T$10+$AZ120*Assembly!T$11+$BA120*Assembly!T$12+$BB120*Assembly!T$13+$BC120*Assembly!T$14+$BD120*Assembly!T$15+$BE120*Assembly!T$16+$BF120*Assembly!T$17+$BG120*Assembly!T$18+$BH120*Assembly!T$19+$BI120*Assembly!T$20+$BJ120*Assembly!T$21+$BK120*Assembly!T$22+$BL120*Assembly!T$23+$BM120*Assembly!T$24</f>
        <v>#VALUE!</v>
      </c>
      <c r="CH120" s="156" t="e">
        <f>$AS120*Assembly!U$4+$AT120*Assembly!U$5+$AU120*Assembly!U$6+$AV120*Assembly!U$7+$AW120*Assembly!U$8+$AX120*Assembly!U$9+$AY120*Assembly!U$10+$AZ120*Assembly!U$11+$BA120*Assembly!U$12+$BB120*Assembly!U$13+$BC120*Assembly!U$14+$BD120*Assembly!U$15+$BE120*Assembly!U$16+$BF120*Assembly!U$17+$BG120*Assembly!U$18+$BH120*Assembly!U$19+$BI120*Assembly!U$20+$BJ120*Assembly!U$21+$BK120*Assembly!U$22+$BL120*Assembly!U$23+$BM120*Assembly!U$24</f>
        <v>#VALUE!</v>
      </c>
      <c r="CI120" s="164" t="e">
        <f>$AS120*Assembly!V$4+$AT120*Assembly!V$5+$AU120*Assembly!V$6+$AV120*Assembly!V$7+$AW120*Assembly!V$8+$AX120*Assembly!V$9+$AY120*Assembly!V$10+$AZ120*Assembly!V$11+$BA120*Assembly!V$12+$BB120*Assembly!V$13+$BC120*Assembly!V$14+$BD120*Assembly!V$15+$BE120*Assembly!V$16+$BF120*Assembly!V$17+$BG120*Assembly!V$18+$BH120*Assembly!V$19+$BI120*Assembly!V$20+$BJ120*Assembly!V$21+$BK120*Assembly!V$22+$BL120*Assembly!V$23+$BM120*Assembly!V$24</f>
        <v>#VALUE!</v>
      </c>
      <c r="CJ120" s="164" t="e">
        <f>BZ120*Refining!$F$3</f>
        <v>#VALUE!</v>
      </c>
      <c r="CK120" s="164" t="e">
        <f>CA120*Refining!$F$4</f>
        <v>#VALUE!</v>
      </c>
      <c r="CL120" s="164" t="e">
        <f>CB120*Refining!$F$5</f>
        <v>#VALUE!</v>
      </c>
      <c r="CM120" s="164" t="e">
        <f>CC120*Refining!$F$6</f>
        <v>#VALUE!</v>
      </c>
      <c r="CN120" s="164" t="e">
        <f>CD120*Refining!$F$7</f>
        <v>#VALUE!</v>
      </c>
      <c r="CO120" s="164" t="e">
        <f>CE120*Refining!$F$8</f>
        <v>#VALUE!</v>
      </c>
      <c r="CP120" s="164" t="e">
        <f>CF120*Refining!$F$9</f>
        <v>#VALUE!</v>
      </c>
      <c r="CQ120" s="164" t="e">
        <f>CG120*Refining!$F$10</f>
        <v>#VALUE!</v>
      </c>
      <c r="CR120" s="164" t="e">
        <f>CH120*Refining!$F$11</f>
        <v>#VALUE!</v>
      </c>
      <c r="CS120" s="164" t="e">
        <f>CI120*Refining!$F$12</f>
        <v>#VALUE!</v>
      </c>
      <c r="CT120" s="185" t="e">
        <f t="shared" ref="CT120:DM120" si="486">IF(BZ120 = 0, "", BZ120)</f>
        <v>#VALUE!</v>
      </c>
      <c r="CU120" s="186" t="e">
        <f t="shared" si="486"/>
        <v>#VALUE!</v>
      </c>
      <c r="CV120" s="186" t="e">
        <f t="shared" si="486"/>
        <v>#VALUE!</v>
      </c>
      <c r="CW120" s="186" t="e">
        <f t="shared" si="486"/>
        <v>#VALUE!</v>
      </c>
      <c r="CX120" s="186" t="e">
        <f t="shared" si="486"/>
        <v>#VALUE!</v>
      </c>
      <c r="CY120" s="186" t="e">
        <f t="shared" si="486"/>
        <v>#VALUE!</v>
      </c>
      <c r="CZ120" s="186" t="e">
        <f t="shared" si="486"/>
        <v>#VALUE!</v>
      </c>
      <c r="DA120" s="186" t="e">
        <f t="shared" si="486"/>
        <v>#VALUE!</v>
      </c>
      <c r="DB120" s="186" t="e">
        <f t="shared" si="486"/>
        <v>#VALUE!</v>
      </c>
      <c r="DC120" s="187" t="e">
        <f t="shared" si="486"/>
        <v>#VALUE!</v>
      </c>
      <c r="DD120" s="185" t="e">
        <f t="shared" si="486"/>
        <v>#VALUE!</v>
      </c>
      <c r="DE120" s="186" t="e">
        <f t="shared" si="486"/>
        <v>#VALUE!</v>
      </c>
      <c r="DF120" s="186" t="e">
        <f t="shared" si="486"/>
        <v>#VALUE!</v>
      </c>
      <c r="DG120" s="186" t="e">
        <f t="shared" si="486"/>
        <v>#VALUE!</v>
      </c>
      <c r="DH120" s="188" t="e">
        <f t="shared" si="486"/>
        <v>#VALUE!</v>
      </c>
      <c r="DI120" s="186" t="e">
        <f t="shared" si="486"/>
        <v>#VALUE!</v>
      </c>
      <c r="DJ120" s="186" t="e">
        <f t="shared" si="486"/>
        <v>#VALUE!</v>
      </c>
      <c r="DK120" s="186" t="e">
        <f t="shared" si="486"/>
        <v>#VALUE!</v>
      </c>
      <c r="DL120" s="186" t="e">
        <f t="shared" si="486"/>
        <v>#VALUE!</v>
      </c>
      <c r="DM120" s="187" t="e">
        <f t="shared" si="486"/>
        <v>#VALUE!</v>
      </c>
      <c r="DN120" s="185" t="e">
        <f t="shared" si="11"/>
        <v>#VALUE!</v>
      </c>
      <c r="DO120" s="189" t="e">
        <f t="shared" si="12"/>
        <v>#VALUE!</v>
      </c>
      <c r="DP120" s="120" t="e">
        <f t="shared" si="13"/>
        <v>#VALUE!</v>
      </c>
      <c r="DQ120" s="133" t="e">
        <f>CT120*'Ores &amp; Ingots'!$C$3+CU120*'Ores &amp; Ingots'!$C$4+CV120*'Ores &amp; Ingots'!$C$5+CW120*'Ores &amp; Ingots'!$C$6+CX120*'Ores &amp; Ingots'!$C$7+CY120*'Ores &amp; Ingots'!$C$8+CZ120*'Ores &amp; Ingots'!$C$9+DA120*'Ores &amp; Ingots'!$C$10+DB120*'Ores &amp; Ingots'!$C$11+DC120*'Ores &amp; Ingots'!$C$12</f>
        <v>#VALUE!</v>
      </c>
      <c r="DR120" s="133" t="e">
        <f>DD120*'Ores &amp; Ingots'!$B$3+DE120*'Ores &amp; Ingots'!$B$4+DF120*'Ores &amp; Ingots'!$B$5+DG120*'Ores &amp; Ingots'!$B$6+DH120*'Ores &amp; Ingots'!$B$7+DI120*'Ores &amp; Ingots'!$B$8+DJ120*'Ores &amp; Ingots'!$B$9+DK120*'Ores &amp; Ingots'!$B$10+DL120*'Ores &amp; Ingots'!$B$11+DM120*'Ores &amp; Ingots'!$B$12</f>
        <v>#VALUE!</v>
      </c>
      <c r="DS120" s="189" t="e">
        <f>CT120*Refining!$G$3+CU120*Refining!$G$4+CV120*Refining!$G$5+CW120*Refining!$G$6+CX120*Refining!$G$7+CY120*Refining!$G$8+CZ120*Refining!$G$9+DA120*Refining!$G$10+DB120*Refining!$G$11+DC120*Refining!$G$12</f>
        <v>#VALUE!</v>
      </c>
      <c r="DT120" s="189" t="e">
        <f t="shared" si="14"/>
        <v>#VALUE!</v>
      </c>
      <c r="DU120" s="192" t="e">
        <f t="shared" si="15"/>
        <v>#VALUE!</v>
      </c>
      <c r="DV120" s="185" t="e">
        <f t="shared" si="16"/>
        <v>#VALUE!</v>
      </c>
      <c r="DW120" s="194" t="e">
        <f t="shared" ref="DW120:DX120" si="487">DV120/60</f>
        <v>#VALUE!</v>
      </c>
      <c r="DX120" s="194" t="e">
        <f t="shared" si="487"/>
        <v>#VALUE!</v>
      </c>
      <c r="DY120" s="185" t="e">
        <f t="shared" si="18"/>
        <v>#VALUE!</v>
      </c>
      <c r="DZ120" s="194" t="e">
        <f t="shared" ref="DZ120:EA120" si="488">DY120/1000</f>
        <v>#VALUE!</v>
      </c>
      <c r="EA120" s="196" t="e">
        <f t="shared" si="488"/>
        <v>#VALUE!</v>
      </c>
      <c r="EB120" s="130" t="e">
        <f t="shared" si="20"/>
        <v>#VALUE!</v>
      </c>
      <c r="EC120" s="132" t="e">
        <f t="shared" si="21"/>
        <v>#VALUE!</v>
      </c>
      <c r="ED120" s="133">
        <v>162</v>
      </c>
    </row>
    <row r="121" spans="1:134" ht="12.75" x14ac:dyDescent="0.2">
      <c r="A121" s="864"/>
      <c r="B121" s="135" t="s">
        <v>338</v>
      </c>
      <c r="C121" s="137" t="s">
        <v>155</v>
      </c>
      <c r="D121" s="137">
        <v>1</v>
      </c>
      <c r="E121" s="137">
        <v>1</v>
      </c>
      <c r="F121" s="137">
        <v>1</v>
      </c>
      <c r="G121" s="139">
        <f t="shared" si="0"/>
        <v>0.125</v>
      </c>
      <c r="H121" s="140">
        <v>10</v>
      </c>
      <c r="I121" s="140">
        <v>10</v>
      </c>
      <c r="J121" s="140">
        <f>H121/Main!$D$9</f>
        <v>2</v>
      </c>
      <c r="K121" s="140">
        <f>I121/Main!$D$10</f>
        <v>5</v>
      </c>
      <c r="L121" s="140">
        <f t="shared" si="1"/>
        <v>2.5</v>
      </c>
      <c r="M121" s="140">
        <v>1</v>
      </c>
      <c r="N121" s="145">
        <v>100</v>
      </c>
      <c r="O121" s="145">
        <v>100</v>
      </c>
      <c r="P121" s="145"/>
      <c r="Q121" s="143"/>
      <c r="R121" s="146"/>
      <c r="S121" s="143"/>
      <c r="T121" s="146"/>
      <c r="U121" s="198"/>
      <c r="V121" s="143"/>
      <c r="W121" s="362"/>
      <c r="X121" s="133">
        <v>2</v>
      </c>
      <c r="Y121" s="133">
        <v>1</v>
      </c>
      <c r="Z121" s="133">
        <v>0</v>
      </c>
      <c r="AA121" s="133">
        <v>0</v>
      </c>
      <c r="AB121" s="133"/>
      <c r="AC121" s="133">
        <v>0</v>
      </c>
      <c r="AD121" s="133">
        <v>0</v>
      </c>
      <c r="AE121" s="167">
        <v>1</v>
      </c>
      <c r="AF121" s="133">
        <v>0</v>
      </c>
      <c r="AG121" s="133">
        <v>0</v>
      </c>
      <c r="AH121" s="133">
        <v>0</v>
      </c>
      <c r="AI121" s="133">
        <v>0</v>
      </c>
      <c r="AJ121" s="133">
        <v>0</v>
      </c>
      <c r="AK121" s="133">
        <v>0</v>
      </c>
      <c r="AL121" s="133">
        <v>0</v>
      </c>
      <c r="AM121" s="133">
        <v>0</v>
      </c>
      <c r="AN121" s="133">
        <v>0</v>
      </c>
      <c r="AO121" s="133">
        <v>0</v>
      </c>
      <c r="AP121" s="133">
        <v>0</v>
      </c>
      <c r="AQ121" s="133">
        <v>0</v>
      </c>
      <c r="AR121" s="133">
        <v>0</v>
      </c>
      <c r="AS121" s="174">
        <f t="shared" ref="AS121:BM121" si="489">IF(X121 = 0, "", X121)</f>
        <v>2</v>
      </c>
      <c r="AT121" s="133">
        <f t="shared" si="489"/>
        <v>1</v>
      </c>
      <c r="AU121" s="137" t="str">
        <f t="shared" si="489"/>
        <v/>
      </c>
      <c r="AV121" s="137" t="str">
        <f t="shared" si="489"/>
        <v/>
      </c>
      <c r="AW121" s="137" t="str">
        <f t="shared" si="489"/>
        <v/>
      </c>
      <c r="AX121" s="137" t="str">
        <f t="shared" si="489"/>
        <v/>
      </c>
      <c r="AY121" s="137" t="str">
        <f t="shared" si="489"/>
        <v/>
      </c>
      <c r="AZ121" s="167">
        <f t="shared" si="489"/>
        <v>1</v>
      </c>
      <c r="BA121" s="137" t="str">
        <f t="shared" si="489"/>
        <v/>
      </c>
      <c r="BB121" s="137" t="str">
        <f t="shared" si="489"/>
        <v/>
      </c>
      <c r="BC121" s="137" t="str">
        <f t="shared" si="489"/>
        <v/>
      </c>
      <c r="BD121" s="137" t="str">
        <f t="shared" si="489"/>
        <v/>
      </c>
      <c r="BE121" s="137" t="str">
        <f t="shared" si="489"/>
        <v/>
      </c>
      <c r="BF121" s="137" t="str">
        <f t="shared" si="489"/>
        <v/>
      </c>
      <c r="BG121" s="137" t="str">
        <f t="shared" si="489"/>
        <v/>
      </c>
      <c r="BH121" s="137" t="str">
        <f t="shared" si="489"/>
        <v/>
      </c>
      <c r="BI121" s="137" t="str">
        <f t="shared" si="489"/>
        <v/>
      </c>
      <c r="BJ121" s="137" t="str">
        <f t="shared" si="489"/>
        <v/>
      </c>
      <c r="BK121" s="137" t="str">
        <f t="shared" si="489"/>
        <v/>
      </c>
      <c r="BL121" s="137" t="str">
        <f t="shared" si="489"/>
        <v/>
      </c>
      <c r="BM121" s="169" t="str">
        <f t="shared" si="489"/>
        <v/>
      </c>
      <c r="BN121" s="174" t="e">
        <f>$AS121*Assembly!Z$4+$AT121*Assembly!Z$5+$AU121*Assembly!Z$6+$AV121*Assembly!Z$7+$AW121*Assembly!Z$8+$AX121*Assembly!Z$9+$AY121*Assembly!Z$10+$AZ121*Assembly!Z$11+$BA121*Assembly!Z$12+$BB121*Assembly!Z$13+$BC121*Assembly!Z$14+$BD121*Assembly!Z$15+$BE121*Assembly!Z$16+$BF121*Assembly!Z$17+$BG121*Assembly!Z$18+$BH121*Assembly!Z$19+$BI121*Assembly!Z$20+$BJ121*Assembly!Z$21+$BK121*Assembly!Z$22+$BL121*Assembly!Z$23+$BM121*Assembly!Z$24</f>
        <v>#VALUE!</v>
      </c>
      <c r="BO121" s="133" t="e">
        <f t="shared" si="3"/>
        <v>#VALUE!</v>
      </c>
      <c r="BP121" s="133"/>
      <c r="BQ121" s="133" t="e">
        <f>$AS121*Assembly!AD$4+$AT121*Assembly!AD$5+$AU121*Assembly!AD$6+$AV121*Assembly!AD$7+$AW121*Assembly!AD$8+$AX121*Assembly!AD$9+$AY121*Assembly!AD$10+$AZ121*Assembly!AD$11+$BA121*Assembly!AD$12+$BB121*Assembly!AD$13+$BC121*Assembly!AD$14+$BD121*Assembly!AD$15+$BE121*Assembly!AD$16+$BF121*Assembly!AD$17+$BG121*Assembly!AD$18+$BH121*Assembly!AD$19+$BI121*Assembly!AD$20+$BJ121*Assembly!AD$21+$BK121*Assembly!AD$22+$BL121*Assembly!AD$23+$BM121*Assembly!AD$24</f>
        <v>#VALUE!</v>
      </c>
      <c r="BR121" s="177" t="e">
        <f t="shared" si="4"/>
        <v>#VALUE!</v>
      </c>
      <c r="BS121" s="178" t="e">
        <f t="shared" si="5"/>
        <v>#VALUE!</v>
      </c>
      <c r="BT121" s="179" t="e">
        <f t="shared" si="6"/>
        <v>#VALUE!</v>
      </c>
      <c r="BU121" s="178" t="e">
        <f t="shared" si="7"/>
        <v>#VALUE!</v>
      </c>
      <c r="BV121" s="133" t="e">
        <f>$AS121*Assembly!Y$4+$AT121*Assembly!Y$5+$AU121*Assembly!Y$6+$AV121*Assembly!Y$7+$AW121*Assembly!Y$8+$AX121*Assembly!Y$9+$AY121*Assembly!Y$10+$AZ121*Assembly!Y$11+$BA121*Assembly!Y$12+$BB121*Assembly!Y$13+$BC121*Assembly!Y$14+$BD121*Assembly!Y$15+$BE121*Assembly!Y$16+$BF121*Assembly!Y$17+$BG121*Assembly!Y$18+$BH121*Assembly!Y$19+$BI121*Assembly!Y$20+$BJ121*Assembly!Y$21+$BK121*Assembly!Y$22+$BL121*Assembly!Y$23+$BM121*Assembly!Y$24</f>
        <v>#VALUE!</v>
      </c>
      <c r="BW121" s="133" t="e">
        <f t="shared" si="8"/>
        <v>#VALUE!</v>
      </c>
      <c r="BX121" s="130" t="e">
        <f t="shared" si="9"/>
        <v>#VALUE!</v>
      </c>
      <c r="BY121" s="183" t="e">
        <f>$AS121*Assembly!AC$4+$AT121*Assembly!AC$5+$AU121*Assembly!AC$6+$AV121*Assembly!AC$7+$AW121*Assembly!AC$8+$AX121*Assembly!AC$9+$AY121*Assembly!AC$10+$AZ121*Assembly!AC$11+$BA121*Assembly!AC$12+$BB121*Assembly!AC$13+$BC121*Assembly!AC$14+$BD121*Assembly!AC$15+$BE121*Assembly!AC$16+$BF121*Assembly!AC$17+$BG121*Assembly!AC$18+$BH121*Assembly!AC$19+$BI121*Assembly!AC$20+$BJ121*Assembly!AC$21+$BK121*Assembly!AC$22+$BL121*Assembly!AC$23+$BM121*Assembly!AC$24</f>
        <v>#VALUE!</v>
      </c>
      <c r="BZ121" s="145" t="e">
        <f>$AS121*Assembly!M$4+$AT121*Assembly!M$5+$AU121*Assembly!M$6+$AV121*Assembly!M$7+$AW121*Assembly!M$8+$AX121*Assembly!M$9+$AY121*Assembly!M$10+$AZ121*Assembly!M$11+$BA121*Assembly!M$12+$BB121*Assembly!M$13+$BC121*Assembly!M$14+$BD121*Assembly!M$15+$BE121*Assembly!M$16+$BF121*Assembly!M$17+$BG121*Assembly!M$18+$BH121*Assembly!M$19+$BI121*Assembly!M$20+$BJ121*Assembly!M$21+$BK121*Assembly!M$22+$BL121*Assembly!M$23+$BM121*Assembly!M$24</f>
        <v>#VALUE!</v>
      </c>
      <c r="CA121" s="145" t="e">
        <f>$AS121*Assembly!N$4+$AT121*Assembly!N$5+$AU121*Assembly!N$6+$AV121*Assembly!N$7+$AW121*Assembly!N$8+$AX121*Assembly!N$9+$AY121*Assembly!N$10+$AZ121*Assembly!N$11+$BA121*Assembly!N$12+$BB121*Assembly!N$13+$BC121*Assembly!N$14+$BD121*Assembly!N$15+$BE121*Assembly!N$16+$BF121*Assembly!N$17+$BG121*Assembly!N$18+$BH121*Assembly!N$19+$BI121*Assembly!N$20+$BJ121*Assembly!N$21+$BK121*Assembly!N$22+$BL121*Assembly!N$23+$BM121*Assembly!N$24</f>
        <v>#VALUE!</v>
      </c>
      <c r="CB121" s="145" t="e">
        <f>$AS121*Assembly!O$4+$AT121*Assembly!O$5+$AU121*Assembly!O$6+$AV121*Assembly!O$7+$AW121*Assembly!O$8+$AX121*Assembly!O$9+$AY121*Assembly!O$10+$AZ121*Assembly!O$11+$BA121*Assembly!O$12+$BB121*Assembly!O$13+$BC121*Assembly!O$14+$BD121*Assembly!O$15+$BE121*Assembly!O$16+$BF121*Assembly!O$17+$BG121*Assembly!O$18+$BH121*Assembly!O$19+$BI121*Assembly!O$20+$BJ121*Assembly!O$21+$BK121*Assembly!O$22+$BL121*Assembly!O$23+$BM121*Assembly!O$24</f>
        <v>#VALUE!</v>
      </c>
      <c r="CC121" s="140" t="e">
        <f>$AS121*Assembly!P$4+$AT121*Assembly!P$5+$AU121*Assembly!P$6+$AV121*Assembly!P$7+$AW121*Assembly!P$8+$AX121*Assembly!P$9+$AY121*Assembly!P$10+$AZ121*Assembly!P$11+$BA121*Assembly!P$12+$BB121*Assembly!P$13+$BC121*Assembly!P$14+$BD121*Assembly!P$15+$BE121*Assembly!P$16+$BF121*Assembly!P$17+$BG121*Assembly!P$18+$BH121*Assembly!P$19+$BI121*Assembly!P$20+$BJ121*Assembly!P$21+$BK121*Assembly!P$22+$BL121*Assembly!P$23+$BM121*Assembly!P$24</f>
        <v>#VALUE!</v>
      </c>
      <c r="CD121" s="140" t="e">
        <f>$AS121*Assembly!Q$4+$AT121*Assembly!Q$5+$AU121*Assembly!Q$6+$AV121*Assembly!Q$7+$AW121*Assembly!Q$8+$AX121*Assembly!Q$9+$AY121*Assembly!Q$10+$AZ121*Assembly!Q$11+$BA121*Assembly!Q$12+$BB121*Assembly!Q$13+$BC121*Assembly!Q$14+$BD121*Assembly!Q$15+$BE121*Assembly!Q$16+$BF121*Assembly!Q$17+$BG121*Assembly!Q$18+$BH121*Assembly!Q$19+$BI121*Assembly!Q$20+$BJ121*Assembly!Q$21+$BK121*Assembly!Q$22+$BL121*Assembly!Q$23+$BM121*Assembly!Q$24</f>
        <v>#VALUE!</v>
      </c>
      <c r="CE121" s="145" t="e">
        <f>$AS121*Assembly!R$4+$AT121*Assembly!R$5+$AU121*Assembly!R$6+$AV121*Assembly!R$7+$AW121*Assembly!R$8+$AX121*Assembly!R$9+$AY121*Assembly!R$10+$AZ121*Assembly!R$11+$BA121*Assembly!R$12+$BB121*Assembly!R$13+$BC121*Assembly!R$14+$BD121*Assembly!R$15+$BE121*Assembly!R$16+$BF121*Assembly!R$17+$BG121*Assembly!R$18+$BH121*Assembly!R$19+$BI121*Assembly!R$20+$BJ121*Assembly!R$21+$BK121*Assembly!R$22+$BL121*Assembly!R$23+$BM121*Assembly!R$24</f>
        <v>#VALUE!</v>
      </c>
      <c r="CF121" s="140" t="e">
        <f>$AS121*Assembly!S$4+$AT121*Assembly!S$5+$AU121*Assembly!S$6+$AV121*Assembly!S$7+$AW121*Assembly!S$8+$AX121*Assembly!S$9+$AY121*Assembly!S$10+$AZ121*Assembly!S$11+$BA121*Assembly!S$12+$BB121*Assembly!S$13+$BC121*Assembly!S$14+$BD121*Assembly!S$15+$BE121*Assembly!S$16+$BF121*Assembly!S$17+$BG121*Assembly!S$18+$BH121*Assembly!S$19+$BI121*Assembly!S$20+$BJ121*Assembly!S$21+$BK121*Assembly!S$22+$BL121*Assembly!S$23+$BM121*Assembly!S$24</f>
        <v>#VALUE!</v>
      </c>
      <c r="CG121" s="140" t="e">
        <f>$AS121*Assembly!T$4+$AT121*Assembly!T$5+$AU121*Assembly!T$6+$AV121*Assembly!T$7+$AW121*Assembly!T$8+$AX121*Assembly!T$9+$AY121*Assembly!T$10+$AZ121*Assembly!T$11+$BA121*Assembly!T$12+$BB121*Assembly!T$13+$BC121*Assembly!T$14+$BD121*Assembly!T$15+$BE121*Assembly!T$16+$BF121*Assembly!T$17+$BG121*Assembly!T$18+$BH121*Assembly!T$19+$BI121*Assembly!T$20+$BJ121*Assembly!T$21+$BK121*Assembly!T$22+$BL121*Assembly!T$23+$BM121*Assembly!T$24</f>
        <v>#VALUE!</v>
      </c>
      <c r="CH121" s="140" t="e">
        <f>$AS121*Assembly!U$4+$AT121*Assembly!U$5+$AU121*Assembly!U$6+$AV121*Assembly!U$7+$AW121*Assembly!U$8+$AX121*Assembly!U$9+$AY121*Assembly!U$10+$AZ121*Assembly!U$11+$BA121*Assembly!U$12+$BB121*Assembly!U$13+$BC121*Assembly!U$14+$BD121*Assembly!U$15+$BE121*Assembly!U$16+$BF121*Assembly!U$17+$BG121*Assembly!U$18+$BH121*Assembly!U$19+$BI121*Assembly!U$20+$BJ121*Assembly!U$21+$BK121*Assembly!U$22+$BL121*Assembly!U$23+$BM121*Assembly!U$24</f>
        <v>#VALUE!</v>
      </c>
      <c r="CI121" s="145" t="e">
        <f>$AS121*Assembly!V$4+$AT121*Assembly!V$5+$AU121*Assembly!V$6+$AV121*Assembly!V$7+$AW121*Assembly!V$8+$AX121*Assembly!V$9+$AY121*Assembly!V$10+$AZ121*Assembly!V$11+$BA121*Assembly!V$12+$BB121*Assembly!V$13+$BC121*Assembly!V$14+$BD121*Assembly!V$15+$BE121*Assembly!V$16+$BF121*Assembly!V$17+$BG121*Assembly!V$18+$BH121*Assembly!V$19+$BI121*Assembly!V$20+$BJ121*Assembly!V$21+$BK121*Assembly!V$22+$BL121*Assembly!V$23+$BM121*Assembly!V$24</f>
        <v>#VALUE!</v>
      </c>
      <c r="CJ121" s="145" t="e">
        <f>BZ121*Refining!$F$3</f>
        <v>#VALUE!</v>
      </c>
      <c r="CK121" s="145" t="e">
        <f>CA121*Refining!$F$4</f>
        <v>#VALUE!</v>
      </c>
      <c r="CL121" s="145" t="e">
        <f>CB121*Refining!$F$5</f>
        <v>#VALUE!</v>
      </c>
      <c r="CM121" s="145" t="e">
        <f>CC121*Refining!$F$6</f>
        <v>#VALUE!</v>
      </c>
      <c r="CN121" s="145" t="e">
        <f>CD121*Refining!$F$7</f>
        <v>#VALUE!</v>
      </c>
      <c r="CO121" s="145" t="e">
        <f>CE121*Refining!$F$8</f>
        <v>#VALUE!</v>
      </c>
      <c r="CP121" s="145" t="e">
        <f>CF121*Refining!$F$9</f>
        <v>#VALUE!</v>
      </c>
      <c r="CQ121" s="145" t="e">
        <f>CG121*Refining!$F$10</f>
        <v>#VALUE!</v>
      </c>
      <c r="CR121" s="145" t="e">
        <f>CH121*Refining!$F$11</f>
        <v>#VALUE!</v>
      </c>
      <c r="CS121" s="145" t="e">
        <f>CI121*Refining!$F$12</f>
        <v>#VALUE!</v>
      </c>
      <c r="CT121" s="185" t="e">
        <f t="shared" ref="CT121:DM121" si="490">IF(BZ121 = 0, "", BZ121)</f>
        <v>#VALUE!</v>
      </c>
      <c r="CU121" s="186" t="e">
        <f t="shared" si="490"/>
        <v>#VALUE!</v>
      </c>
      <c r="CV121" s="186" t="e">
        <f t="shared" si="490"/>
        <v>#VALUE!</v>
      </c>
      <c r="CW121" s="186" t="e">
        <f t="shared" si="490"/>
        <v>#VALUE!</v>
      </c>
      <c r="CX121" s="186" t="e">
        <f t="shared" si="490"/>
        <v>#VALUE!</v>
      </c>
      <c r="CY121" s="186" t="e">
        <f t="shared" si="490"/>
        <v>#VALUE!</v>
      </c>
      <c r="CZ121" s="186" t="e">
        <f t="shared" si="490"/>
        <v>#VALUE!</v>
      </c>
      <c r="DA121" s="186" t="e">
        <f t="shared" si="490"/>
        <v>#VALUE!</v>
      </c>
      <c r="DB121" s="186" t="e">
        <f t="shared" si="490"/>
        <v>#VALUE!</v>
      </c>
      <c r="DC121" s="187" t="e">
        <f t="shared" si="490"/>
        <v>#VALUE!</v>
      </c>
      <c r="DD121" s="185" t="e">
        <f t="shared" si="490"/>
        <v>#VALUE!</v>
      </c>
      <c r="DE121" s="186" t="e">
        <f t="shared" si="490"/>
        <v>#VALUE!</v>
      </c>
      <c r="DF121" s="186" t="e">
        <f t="shared" si="490"/>
        <v>#VALUE!</v>
      </c>
      <c r="DG121" s="186" t="e">
        <f t="shared" si="490"/>
        <v>#VALUE!</v>
      </c>
      <c r="DH121" s="188" t="e">
        <f t="shared" si="490"/>
        <v>#VALUE!</v>
      </c>
      <c r="DI121" s="186" t="e">
        <f t="shared" si="490"/>
        <v>#VALUE!</v>
      </c>
      <c r="DJ121" s="186" t="e">
        <f t="shared" si="490"/>
        <v>#VALUE!</v>
      </c>
      <c r="DK121" s="186" t="e">
        <f t="shared" si="490"/>
        <v>#VALUE!</v>
      </c>
      <c r="DL121" s="186" t="e">
        <f t="shared" si="490"/>
        <v>#VALUE!</v>
      </c>
      <c r="DM121" s="187" t="e">
        <f t="shared" si="490"/>
        <v>#VALUE!</v>
      </c>
      <c r="DN121" s="185" t="e">
        <f t="shared" si="11"/>
        <v>#VALUE!</v>
      </c>
      <c r="DO121" s="189" t="e">
        <f t="shared" si="12"/>
        <v>#VALUE!</v>
      </c>
      <c r="DP121" s="120" t="e">
        <f t="shared" si="13"/>
        <v>#VALUE!</v>
      </c>
      <c r="DQ121" s="133" t="e">
        <f>CT121*'Ores &amp; Ingots'!$C$3+CU121*'Ores &amp; Ingots'!$C$4+CV121*'Ores &amp; Ingots'!$C$5+CW121*'Ores &amp; Ingots'!$C$6+CX121*'Ores &amp; Ingots'!$C$7+CY121*'Ores &amp; Ingots'!$C$8+CZ121*'Ores &amp; Ingots'!$C$9+DA121*'Ores &amp; Ingots'!$C$10+DB121*'Ores &amp; Ingots'!$C$11+DC121*'Ores &amp; Ingots'!$C$12</f>
        <v>#VALUE!</v>
      </c>
      <c r="DR121" s="133" t="e">
        <f>DD121*'Ores &amp; Ingots'!$B$3+DE121*'Ores &amp; Ingots'!$B$4+DF121*'Ores &amp; Ingots'!$B$5+DG121*'Ores &amp; Ingots'!$B$6+DH121*'Ores &amp; Ingots'!$B$7+DI121*'Ores &amp; Ingots'!$B$8+DJ121*'Ores &amp; Ingots'!$B$9+DK121*'Ores &amp; Ingots'!$B$10+DL121*'Ores &amp; Ingots'!$B$11+DM121*'Ores &amp; Ingots'!$B$12</f>
        <v>#VALUE!</v>
      </c>
      <c r="DS121" s="189" t="e">
        <f>CT121*Refining!$G$3+CU121*Refining!$G$4+CV121*Refining!$G$5+CW121*Refining!$G$6+CX121*Refining!$G$7+CY121*Refining!$G$8+CZ121*Refining!$G$9+DA121*Refining!$G$10+DB121*Refining!$G$11+DC121*Refining!$G$12</f>
        <v>#VALUE!</v>
      </c>
      <c r="DT121" s="189" t="e">
        <f t="shared" si="14"/>
        <v>#VALUE!</v>
      </c>
      <c r="DU121" s="192" t="e">
        <f t="shared" si="15"/>
        <v>#VALUE!</v>
      </c>
      <c r="DV121" s="185" t="e">
        <f t="shared" si="16"/>
        <v>#VALUE!</v>
      </c>
      <c r="DW121" s="194" t="e">
        <f t="shared" ref="DW121:DX121" si="491">DV121/60</f>
        <v>#VALUE!</v>
      </c>
      <c r="DX121" s="194" t="e">
        <f t="shared" si="491"/>
        <v>#VALUE!</v>
      </c>
      <c r="DY121" s="185" t="e">
        <f t="shared" si="18"/>
        <v>#VALUE!</v>
      </c>
      <c r="DZ121" s="194" t="e">
        <f t="shared" ref="DZ121:EA121" si="492">DY121/1000</f>
        <v>#VALUE!</v>
      </c>
      <c r="EA121" s="196" t="e">
        <f t="shared" si="492"/>
        <v>#VALUE!</v>
      </c>
      <c r="EB121" s="130" t="e">
        <f t="shared" si="20"/>
        <v>#VALUE!</v>
      </c>
      <c r="EC121" s="132" t="e">
        <f t="shared" si="21"/>
        <v>#VALUE!</v>
      </c>
      <c r="ED121" s="133" t="s">
        <v>28</v>
      </c>
    </row>
    <row r="122" spans="1:134" ht="12.75" x14ac:dyDescent="0.2">
      <c r="A122" s="864"/>
      <c r="B122" s="135" t="s">
        <v>339</v>
      </c>
      <c r="C122" s="137" t="s">
        <v>156</v>
      </c>
      <c r="D122" s="137">
        <v>1</v>
      </c>
      <c r="E122" s="137">
        <v>1</v>
      </c>
      <c r="F122" s="137">
        <v>1</v>
      </c>
      <c r="G122" s="154">
        <f t="shared" si="0"/>
        <v>15.625</v>
      </c>
      <c r="H122" s="156">
        <v>10</v>
      </c>
      <c r="I122" s="156">
        <v>10</v>
      </c>
      <c r="J122" s="156">
        <f>H122/Main!$D$9</f>
        <v>2</v>
      </c>
      <c r="K122" s="156">
        <f>I122/Main!$D$10</f>
        <v>5</v>
      </c>
      <c r="L122" s="156">
        <f t="shared" si="1"/>
        <v>2.5</v>
      </c>
      <c r="M122" s="156">
        <v>1</v>
      </c>
      <c r="N122" s="164" t="s">
        <v>28</v>
      </c>
      <c r="O122" s="164" t="s">
        <v>28</v>
      </c>
      <c r="P122" s="164"/>
      <c r="Q122" s="159"/>
      <c r="R122" s="166"/>
      <c r="S122" s="159"/>
      <c r="T122" s="166"/>
      <c r="U122" s="170"/>
      <c r="V122" s="159"/>
      <c r="W122" s="364" t="s">
        <v>220</v>
      </c>
      <c r="X122" s="133">
        <v>0</v>
      </c>
      <c r="Y122" s="133">
        <v>6</v>
      </c>
      <c r="Z122" s="133">
        <v>0</v>
      </c>
      <c r="AA122" s="133">
        <v>0</v>
      </c>
      <c r="AB122" s="133">
        <v>30</v>
      </c>
      <c r="AC122" s="133">
        <v>0</v>
      </c>
      <c r="AD122" s="133">
        <v>0</v>
      </c>
      <c r="AE122" s="167">
        <v>5</v>
      </c>
      <c r="AF122" s="133">
        <v>0</v>
      </c>
      <c r="AG122" s="133">
        <v>0</v>
      </c>
      <c r="AH122" s="133">
        <v>0</v>
      </c>
      <c r="AI122" s="133">
        <v>0</v>
      </c>
      <c r="AJ122" s="133">
        <v>0</v>
      </c>
      <c r="AK122" s="133">
        <v>0</v>
      </c>
      <c r="AL122" s="133">
        <v>0</v>
      </c>
      <c r="AM122" s="133">
        <v>0</v>
      </c>
      <c r="AN122" s="133">
        <v>0</v>
      </c>
      <c r="AO122" s="133">
        <v>0</v>
      </c>
      <c r="AP122" s="133">
        <v>0</v>
      </c>
      <c r="AQ122" s="133">
        <v>0</v>
      </c>
      <c r="AR122" s="133">
        <v>0</v>
      </c>
      <c r="AS122" s="161" t="str">
        <f t="shared" ref="AS122:BM122" si="493">IF(X122 = 0, "", X122)</f>
        <v/>
      </c>
      <c r="AT122" s="133">
        <f t="shared" si="493"/>
        <v>6</v>
      </c>
      <c r="AU122" s="137" t="str">
        <f t="shared" si="493"/>
        <v/>
      </c>
      <c r="AV122" s="137" t="str">
        <f t="shared" si="493"/>
        <v/>
      </c>
      <c r="AW122" s="133">
        <f t="shared" si="493"/>
        <v>30</v>
      </c>
      <c r="AX122" s="137" t="str">
        <f t="shared" si="493"/>
        <v/>
      </c>
      <c r="AY122" s="137" t="str">
        <f t="shared" si="493"/>
        <v/>
      </c>
      <c r="AZ122" s="167">
        <f t="shared" si="493"/>
        <v>5</v>
      </c>
      <c r="BA122" s="137" t="str">
        <f t="shared" si="493"/>
        <v/>
      </c>
      <c r="BB122" s="137" t="str">
        <f t="shared" si="493"/>
        <v/>
      </c>
      <c r="BC122" s="137" t="str">
        <f t="shared" si="493"/>
        <v/>
      </c>
      <c r="BD122" s="137" t="str">
        <f t="shared" si="493"/>
        <v/>
      </c>
      <c r="BE122" s="137" t="str">
        <f t="shared" si="493"/>
        <v/>
      </c>
      <c r="BF122" s="137" t="str">
        <f t="shared" si="493"/>
        <v/>
      </c>
      <c r="BG122" s="137" t="str">
        <f t="shared" si="493"/>
        <v/>
      </c>
      <c r="BH122" s="137" t="str">
        <f t="shared" si="493"/>
        <v/>
      </c>
      <c r="BI122" s="137" t="str">
        <f t="shared" si="493"/>
        <v/>
      </c>
      <c r="BJ122" s="137" t="str">
        <f t="shared" si="493"/>
        <v/>
      </c>
      <c r="BK122" s="137" t="str">
        <f t="shared" si="493"/>
        <v/>
      </c>
      <c r="BL122" s="137" t="str">
        <f t="shared" si="493"/>
        <v/>
      </c>
      <c r="BM122" s="169" t="str">
        <f t="shared" si="493"/>
        <v/>
      </c>
      <c r="BN122" s="174" t="e">
        <f>$AS122*Assembly!Z$4+$AT122*Assembly!Z$5+$AU122*Assembly!Z$6+$AV122*Assembly!Z$7+$AW122*Assembly!Z$8+$AX122*Assembly!Z$9+$AY122*Assembly!Z$10+$AZ122*Assembly!Z$11+$BA122*Assembly!Z$12+$BB122*Assembly!Z$13+$BC122*Assembly!Z$14+$BD122*Assembly!Z$15+$BE122*Assembly!Z$16+$BF122*Assembly!Z$17+$BG122*Assembly!Z$18+$BH122*Assembly!Z$19+$BI122*Assembly!Z$20+$BJ122*Assembly!Z$21+$BK122*Assembly!Z$22+$BL122*Assembly!Z$23+$BM122*Assembly!Z$24</f>
        <v>#VALUE!</v>
      </c>
      <c r="BO122" s="133" t="e">
        <f t="shared" si="3"/>
        <v>#VALUE!</v>
      </c>
      <c r="BP122" s="133"/>
      <c r="BQ122" s="133" t="e">
        <f>$AS122*Assembly!AD$4+$AT122*Assembly!AD$5+$AU122*Assembly!AD$6+$AV122*Assembly!AD$7+$AW122*Assembly!AD$8+$AX122*Assembly!AD$9+$AY122*Assembly!AD$10+$AZ122*Assembly!AD$11+$BA122*Assembly!AD$12+$BB122*Assembly!AD$13+$BC122*Assembly!AD$14+$BD122*Assembly!AD$15+$BE122*Assembly!AD$16+$BF122*Assembly!AD$17+$BG122*Assembly!AD$18+$BH122*Assembly!AD$19+$BI122*Assembly!AD$20+$BJ122*Assembly!AD$21+$BK122*Assembly!AD$22+$BL122*Assembly!AD$23+$BM122*Assembly!AD$24</f>
        <v>#VALUE!</v>
      </c>
      <c r="BR122" s="177" t="e">
        <f t="shared" si="4"/>
        <v>#VALUE!</v>
      </c>
      <c r="BS122" s="178" t="e">
        <f t="shared" si="5"/>
        <v>#VALUE!</v>
      </c>
      <c r="BT122" s="179" t="e">
        <f t="shared" si="6"/>
        <v>#VALUE!</v>
      </c>
      <c r="BU122" s="178" t="e">
        <f t="shared" si="7"/>
        <v>#VALUE!</v>
      </c>
      <c r="BV122" s="133" t="e">
        <f>$AS122*Assembly!Y$4+$AT122*Assembly!Y$5+$AU122*Assembly!Y$6+$AV122*Assembly!Y$7+$AW122*Assembly!Y$8+$AX122*Assembly!Y$9+$AY122*Assembly!Y$10+$AZ122*Assembly!Y$11+$BA122*Assembly!Y$12+$BB122*Assembly!Y$13+$BC122*Assembly!Y$14+$BD122*Assembly!Y$15+$BE122*Assembly!Y$16+$BF122*Assembly!Y$17+$BG122*Assembly!Y$18+$BH122*Assembly!Y$19+$BI122*Assembly!Y$20+$BJ122*Assembly!Y$21+$BK122*Assembly!Y$22+$BL122*Assembly!Y$23+$BM122*Assembly!Y$24</f>
        <v>#VALUE!</v>
      </c>
      <c r="BW122" s="133" t="e">
        <f t="shared" si="8"/>
        <v>#VALUE!</v>
      </c>
      <c r="BX122" s="130" t="e">
        <f t="shared" si="9"/>
        <v>#VALUE!</v>
      </c>
      <c r="BY122" s="183" t="e">
        <f>$AS122*Assembly!AC$4+$AT122*Assembly!AC$5+$AU122*Assembly!AC$6+$AV122*Assembly!AC$7+$AW122*Assembly!AC$8+$AX122*Assembly!AC$9+$AY122*Assembly!AC$10+$AZ122*Assembly!AC$11+$BA122*Assembly!AC$12+$BB122*Assembly!AC$13+$BC122*Assembly!AC$14+$BD122*Assembly!AC$15+$BE122*Assembly!AC$16+$BF122*Assembly!AC$17+$BG122*Assembly!AC$18+$BH122*Assembly!AC$19+$BI122*Assembly!AC$20+$BJ122*Assembly!AC$21+$BK122*Assembly!AC$22+$BL122*Assembly!AC$23+$BM122*Assembly!AC$24</f>
        <v>#VALUE!</v>
      </c>
      <c r="BZ122" s="164" t="e">
        <f>$AS122*Assembly!M$4+$AT122*Assembly!M$5+$AU122*Assembly!M$6+$AV122*Assembly!M$7+$AW122*Assembly!M$8+$AX122*Assembly!M$9+$AY122*Assembly!M$10+$AZ122*Assembly!M$11+$BA122*Assembly!M$12+$BB122*Assembly!M$13+$BC122*Assembly!M$14+$BD122*Assembly!M$15+$BE122*Assembly!M$16+$BF122*Assembly!M$17+$BG122*Assembly!M$18+$BH122*Assembly!M$19+$BI122*Assembly!M$20+$BJ122*Assembly!M$21+$BK122*Assembly!M$22+$BL122*Assembly!M$23+$BM122*Assembly!M$24</f>
        <v>#VALUE!</v>
      </c>
      <c r="CA122" s="164" t="e">
        <f>$AS122*Assembly!N$4+$AT122*Assembly!N$5+$AU122*Assembly!N$6+$AV122*Assembly!N$7+$AW122*Assembly!N$8+$AX122*Assembly!N$9+$AY122*Assembly!N$10+$AZ122*Assembly!N$11+$BA122*Assembly!N$12+$BB122*Assembly!N$13+$BC122*Assembly!N$14+$BD122*Assembly!N$15+$BE122*Assembly!N$16+$BF122*Assembly!N$17+$BG122*Assembly!N$18+$BH122*Assembly!N$19+$BI122*Assembly!N$20+$BJ122*Assembly!N$21+$BK122*Assembly!N$22+$BL122*Assembly!N$23+$BM122*Assembly!N$24</f>
        <v>#VALUE!</v>
      </c>
      <c r="CB122" s="164" t="e">
        <f>$AS122*Assembly!O$4+$AT122*Assembly!O$5+$AU122*Assembly!O$6+$AV122*Assembly!O$7+$AW122*Assembly!O$8+$AX122*Assembly!O$9+$AY122*Assembly!O$10+$AZ122*Assembly!O$11+$BA122*Assembly!O$12+$BB122*Assembly!O$13+$BC122*Assembly!O$14+$BD122*Assembly!O$15+$BE122*Assembly!O$16+$BF122*Assembly!O$17+$BG122*Assembly!O$18+$BH122*Assembly!O$19+$BI122*Assembly!O$20+$BJ122*Assembly!O$21+$BK122*Assembly!O$22+$BL122*Assembly!O$23+$BM122*Assembly!O$24</f>
        <v>#VALUE!</v>
      </c>
      <c r="CC122" s="156" t="e">
        <f>$AS122*Assembly!P$4+$AT122*Assembly!P$5+$AU122*Assembly!P$6+$AV122*Assembly!P$7+$AW122*Assembly!P$8+$AX122*Assembly!P$9+$AY122*Assembly!P$10+$AZ122*Assembly!P$11+$BA122*Assembly!P$12+$BB122*Assembly!P$13+$BC122*Assembly!P$14+$BD122*Assembly!P$15+$BE122*Assembly!P$16+$BF122*Assembly!P$17+$BG122*Assembly!P$18+$BH122*Assembly!P$19+$BI122*Assembly!P$20+$BJ122*Assembly!P$21+$BK122*Assembly!P$22+$BL122*Assembly!P$23+$BM122*Assembly!P$24</f>
        <v>#VALUE!</v>
      </c>
      <c r="CD122" s="156" t="e">
        <f>$AS122*Assembly!Q$4+$AT122*Assembly!Q$5+$AU122*Assembly!Q$6+$AV122*Assembly!Q$7+$AW122*Assembly!Q$8+$AX122*Assembly!Q$9+$AY122*Assembly!Q$10+$AZ122*Assembly!Q$11+$BA122*Assembly!Q$12+$BB122*Assembly!Q$13+$BC122*Assembly!Q$14+$BD122*Assembly!Q$15+$BE122*Assembly!Q$16+$BF122*Assembly!Q$17+$BG122*Assembly!Q$18+$BH122*Assembly!Q$19+$BI122*Assembly!Q$20+$BJ122*Assembly!Q$21+$BK122*Assembly!Q$22+$BL122*Assembly!Q$23+$BM122*Assembly!Q$24</f>
        <v>#VALUE!</v>
      </c>
      <c r="CE122" s="164" t="e">
        <f>$AS122*Assembly!R$4+$AT122*Assembly!R$5+$AU122*Assembly!R$6+$AV122*Assembly!R$7+$AW122*Assembly!R$8+$AX122*Assembly!R$9+$AY122*Assembly!R$10+$AZ122*Assembly!R$11+$BA122*Assembly!R$12+$BB122*Assembly!R$13+$BC122*Assembly!R$14+$BD122*Assembly!R$15+$BE122*Assembly!R$16+$BF122*Assembly!R$17+$BG122*Assembly!R$18+$BH122*Assembly!R$19+$BI122*Assembly!R$20+$BJ122*Assembly!R$21+$BK122*Assembly!R$22+$BL122*Assembly!R$23+$BM122*Assembly!R$24</f>
        <v>#VALUE!</v>
      </c>
      <c r="CF122" s="156" t="e">
        <f>$AS122*Assembly!S$4+$AT122*Assembly!S$5+$AU122*Assembly!S$6+$AV122*Assembly!S$7+$AW122*Assembly!S$8+$AX122*Assembly!S$9+$AY122*Assembly!S$10+$AZ122*Assembly!S$11+$BA122*Assembly!S$12+$BB122*Assembly!S$13+$BC122*Assembly!S$14+$BD122*Assembly!S$15+$BE122*Assembly!S$16+$BF122*Assembly!S$17+$BG122*Assembly!S$18+$BH122*Assembly!S$19+$BI122*Assembly!S$20+$BJ122*Assembly!S$21+$BK122*Assembly!S$22+$BL122*Assembly!S$23+$BM122*Assembly!S$24</f>
        <v>#VALUE!</v>
      </c>
      <c r="CG122" s="156" t="e">
        <f>$AS122*Assembly!T$4+$AT122*Assembly!T$5+$AU122*Assembly!T$6+$AV122*Assembly!T$7+$AW122*Assembly!T$8+$AX122*Assembly!T$9+$AY122*Assembly!T$10+$AZ122*Assembly!T$11+$BA122*Assembly!T$12+$BB122*Assembly!T$13+$BC122*Assembly!T$14+$BD122*Assembly!T$15+$BE122*Assembly!T$16+$BF122*Assembly!T$17+$BG122*Assembly!T$18+$BH122*Assembly!T$19+$BI122*Assembly!T$20+$BJ122*Assembly!T$21+$BK122*Assembly!T$22+$BL122*Assembly!T$23+$BM122*Assembly!T$24</f>
        <v>#VALUE!</v>
      </c>
      <c r="CH122" s="156" t="e">
        <f>$AS122*Assembly!U$4+$AT122*Assembly!U$5+$AU122*Assembly!U$6+$AV122*Assembly!U$7+$AW122*Assembly!U$8+$AX122*Assembly!U$9+$AY122*Assembly!U$10+$AZ122*Assembly!U$11+$BA122*Assembly!U$12+$BB122*Assembly!U$13+$BC122*Assembly!U$14+$BD122*Assembly!U$15+$BE122*Assembly!U$16+$BF122*Assembly!U$17+$BG122*Assembly!U$18+$BH122*Assembly!U$19+$BI122*Assembly!U$20+$BJ122*Assembly!U$21+$BK122*Assembly!U$22+$BL122*Assembly!U$23+$BM122*Assembly!U$24</f>
        <v>#VALUE!</v>
      </c>
      <c r="CI122" s="164" t="e">
        <f>$AS122*Assembly!V$4+$AT122*Assembly!V$5+$AU122*Assembly!V$6+$AV122*Assembly!V$7+$AW122*Assembly!V$8+$AX122*Assembly!V$9+$AY122*Assembly!V$10+$AZ122*Assembly!V$11+$BA122*Assembly!V$12+$BB122*Assembly!V$13+$BC122*Assembly!V$14+$BD122*Assembly!V$15+$BE122*Assembly!V$16+$BF122*Assembly!V$17+$BG122*Assembly!V$18+$BH122*Assembly!V$19+$BI122*Assembly!V$20+$BJ122*Assembly!V$21+$BK122*Assembly!V$22+$BL122*Assembly!V$23+$BM122*Assembly!V$24</f>
        <v>#VALUE!</v>
      </c>
      <c r="CJ122" s="164" t="e">
        <f>BZ122*Refining!$F$3</f>
        <v>#VALUE!</v>
      </c>
      <c r="CK122" s="164" t="e">
        <f>CA122*Refining!$F$4</f>
        <v>#VALUE!</v>
      </c>
      <c r="CL122" s="164" t="e">
        <f>CB122*Refining!$F$5</f>
        <v>#VALUE!</v>
      </c>
      <c r="CM122" s="164" t="e">
        <f>CC122*Refining!$F$6</f>
        <v>#VALUE!</v>
      </c>
      <c r="CN122" s="164" t="e">
        <f>CD122*Refining!$F$7</f>
        <v>#VALUE!</v>
      </c>
      <c r="CO122" s="164" t="e">
        <f>CE122*Refining!$F$8</f>
        <v>#VALUE!</v>
      </c>
      <c r="CP122" s="164" t="e">
        <f>CF122*Refining!$F$9</f>
        <v>#VALUE!</v>
      </c>
      <c r="CQ122" s="164" t="e">
        <f>CG122*Refining!$F$10</f>
        <v>#VALUE!</v>
      </c>
      <c r="CR122" s="164" t="e">
        <f>CH122*Refining!$F$11</f>
        <v>#VALUE!</v>
      </c>
      <c r="CS122" s="164" t="e">
        <f>CI122*Refining!$F$12</f>
        <v>#VALUE!</v>
      </c>
      <c r="CT122" s="185" t="e">
        <f t="shared" ref="CT122:DM122" si="494">IF(BZ122 = 0, "", BZ122)</f>
        <v>#VALUE!</v>
      </c>
      <c r="CU122" s="186" t="e">
        <f t="shared" si="494"/>
        <v>#VALUE!</v>
      </c>
      <c r="CV122" s="186" t="e">
        <f t="shared" si="494"/>
        <v>#VALUE!</v>
      </c>
      <c r="CW122" s="186" t="e">
        <f t="shared" si="494"/>
        <v>#VALUE!</v>
      </c>
      <c r="CX122" s="186" t="e">
        <f t="shared" si="494"/>
        <v>#VALUE!</v>
      </c>
      <c r="CY122" s="186" t="e">
        <f t="shared" si="494"/>
        <v>#VALUE!</v>
      </c>
      <c r="CZ122" s="186" t="e">
        <f t="shared" si="494"/>
        <v>#VALUE!</v>
      </c>
      <c r="DA122" s="186" t="e">
        <f t="shared" si="494"/>
        <v>#VALUE!</v>
      </c>
      <c r="DB122" s="186" t="e">
        <f t="shared" si="494"/>
        <v>#VALUE!</v>
      </c>
      <c r="DC122" s="187" t="e">
        <f t="shared" si="494"/>
        <v>#VALUE!</v>
      </c>
      <c r="DD122" s="185" t="e">
        <f t="shared" si="494"/>
        <v>#VALUE!</v>
      </c>
      <c r="DE122" s="186" t="e">
        <f t="shared" si="494"/>
        <v>#VALUE!</v>
      </c>
      <c r="DF122" s="186" t="e">
        <f t="shared" si="494"/>
        <v>#VALUE!</v>
      </c>
      <c r="DG122" s="186" t="e">
        <f t="shared" si="494"/>
        <v>#VALUE!</v>
      </c>
      <c r="DH122" s="188" t="e">
        <f t="shared" si="494"/>
        <v>#VALUE!</v>
      </c>
      <c r="DI122" s="186" t="e">
        <f t="shared" si="494"/>
        <v>#VALUE!</v>
      </c>
      <c r="DJ122" s="186" t="e">
        <f t="shared" si="494"/>
        <v>#VALUE!</v>
      </c>
      <c r="DK122" s="186" t="e">
        <f t="shared" si="494"/>
        <v>#VALUE!</v>
      </c>
      <c r="DL122" s="186" t="e">
        <f t="shared" si="494"/>
        <v>#VALUE!</v>
      </c>
      <c r="DM122" s="187" t="e">
        <f t="shared" si="494"/>
        <v>#VALUE!</v>
      </c>
      <c r="DN122" s="185" t="e">
        <f t="shared" si="11"/>
        <v>#VALUE!</v>
      </c>
      <c r="DO122" s="189" t="e">
        <f t="shared" si="12"/>
        <v>#VALUE!</v>
      </c>
      <c r="DP122" s="120" t="e">
        <f t="shared" si="13"/>
        <v>#VALUE!</v>
      </c>
      <c r="DQ122" s="133" t="e">
        <f>CT122*'Ores &amp; Ingots'!$C$3+CU122*'Ores &amp; Ingots'!$C$4+CV122*'Ores &amp; Ingots'!$C$5+CW122*'Ores &amp; Ingots'!$C$6+CX122*'Ores &amp; Ingots'!$C$7+CY122*'Ores &amp; Ingots'!$C$8+CZ122*'Ores &amp; Ingots'!$C$9+DA122*'Ores &amp; Ingots'!$C$10+DB122*'Ores &amp; Ingots'!$C$11+DC122*'Ores &amp; Ingots'!$C$12</f>
        <v>#VALUE!</v>
      </c>
      <c r="DR122" s="133" t="e">
        <f>DD122*'Ores &amp; Ingots'!$B$3+DE122*'Ores &amp; Ingots'!$B$4+DF122*'Ores &amp; Ingots'!$B$5+DG122*'Ores &amp; Ingots'!$B$6+DH122*'Ores &amp; Ingots'!$B$7+DI122*'Ores &amp; Ingots'!$B$8+DJ122*'Ores &amp; Ingots'!$B$9+DK122*'Ores &amp; Ingots'!$B$10+DL122*'Ores &amp; Ingots'!$B$11+DM122*'Ores &amp; Ingots'!$B$12</f>
        <v>#VALUE!</v>
      </c>
      <c r="DS122" s="189" t="e">
        <f>CT122*Refining!$G$3+CU122*Refining!$G$4+CV122*Refining!$G$5+CW122*Refining!$G$6+CX122*Refining!$G$7+CY122*Refining!$G$8+CZ122*Refining!$G$9+DA122*Refining!$G$10+DB122*Refining!$G$11+DC122*Refining!$G$12</f>
        <v>#VALUE!</v>
      </c>
      <c r="DT122" s="189" t="e">
        <f t="shared" si="14"/>
        <v>#VALUE!</v>
      </c>
      <c r="DU122" s="192" t="e">
        <f t="shared" si="15"/>
        <v>#VALUE!</v>
      </c>
      <c r="DV122" s="185" t="e">
        <f t="shared" si="16"/>
        <v>#VALUE!</v>
      </c>
      <c r="DW122" s="194" t="e">
        <f t="shared" ref="DW122:DX122" si="495">DV122/60</f>
        <v>#VALUE!</v>
      </c>
      <c r="DX122" s="194" t="e">
        <f t="shared" si="495"/>
        <v>#VALUE!</v>
      </c>
      <c r="DY122" s="185" t="e">
        <f t="shared" si="18"/>
        <v>#VALUE!</v>
      </c>
      <c r="DZ122" s="194" t="e">
        <f t="shared" ref="DZ122:EA122" si="496">DY122/1000</f>
        <v>#VALUE!</v>
      </c>
      <c r="EA122" s="196" t="e">
        <f t="shared" si="496"/>
        <v>#VALUE!</v>
      </c>
      <c r="EB122" s="130" t="e">
        <f t="shared" si="20"/>
        <v>#VALUE!</v>
      </c>
      <c r="EC122" s="132" t="e">
        <f t="shared" si="21"/>
        <v>#VALUE!</v>
      </c>
      <c r="ED122" s="133">
        <v>1454</v>
      </c>
    </row>
    <row r="123" spans="1:134" ht="12.75" x14ac:dyDescent="0.2">
      <c r="A123" s="864"/>
      <c r="B123" s="135" t="s">
        <v>339</v>
      </c>
      <c r="C123" s="137" t="s">
        <v>155</v>
      </c>
      <c r="D123" s="137">
        <v>1</v>
      </c>
      <c r="E123" s="137">
        <v>1</v>
      </c>
      <c r="F123" s="137">
        <v>1</v>
      </c>
      <c r="G123" s="139">
        <f t="shared" si="0"/>
        <v>0.125</v>
      </c>
      <c r="H123" s="140">
        <v>2</v>
      </c>
      <c r="I123" s="140">
        <v>2</v>
      </c>
      <c r="J123" s="140">
        <f>H123/Main!$D$9</f>
        <v>0.4</v>
      </c>
      <c r="K123" s="140">
        <f>I123/Main!$D$10</f>
        <v>1</v>
      </c>
      <c r="L123" s="140">
        <f t="shared" si="1"/>
        <v>2.5</v>
      </c>
      <c r="M123" s="140">
        <v>1</v>
      </c>
      <c r="N123" s="145" t="s">
        <v>28</v>
      </c>
      <c r="O123" s="145" t="s">
        <v>28</v>
      </c>
      <c r="P123" s="145"/>
      <c r="Q123" s="143"/>
      <c r="R123" s="146"/>
      <c r="S123" s="143"/>
      <c r="T123" s="146"/>
      <c r="U123" s="198"/>
      <c r="V123" s="143"/>
      <c r="W123" s="362"/>
      <c r="X123" s="133">
        <v>0</v>
      </c>
      <c r="Y123" s="133">
        <v>2</v>
      </c>
      <c r="Z123" s="133">
        <v>0</v>
      </c>
      <c r="AA123" s="133">
        <v>0</v>
      </c>
      <c r="AB123" s="133">
        <v>3</v>
      </c>
      <c r="AC123" s="133">
        <v>0</v>
      </c>
      <c r="AD123" s="133">
        <v>0</v>
      </c>
      <c r="AE123" s="167">
        <v>1</v>
      </c>
      <c r="AF123" s="133">
        <v>0</v>
      </c>
      <c r="AG123" s="133">
        <v>0</v>
      </c>
      <c r="AH123" s="133">
        <v>0</v>
      </c>
      <c r="AI123" s="133">
        <v>0</v>
      </c>
      <c r="AJ123" s="133">
        <v>0</v>
      </c>
      <c r="AK123" s="133">
        <v>0</v>
      </c>
      <c r="AL123" s="133">
        <v>0</v>
      </c>
      <c r="AM123" s="133">
        <v>0</v>
      </c>
      <c r="AN123" s="133">
        <v>0</v>
      </c>
      <c r="AO123" s="133">
        <v>0</v>
      </c>
      <c r="AP123" s="133">
        <v>0</v>
      </c>
      <c r="AQ123" s="133">
        <v>0</v>
      </c>
      <c r="AR123" s="133">
        <v>0</v>
      </c>
      <c r="AS123" s="161" t="str">
        <f t="shared" ref="AS123:BM123" si="497">IF(X123 = 0, "", X123)</f>
        <v/>
      </c>
      <c r="AT123" s="133">
        <f t="shared" si="497"/>
        <v>2</v>
      </c>
      <c r="AU123" s="137" t="str">
        <f t="shared" si="497"/>
        <v/>
      </c>
      <c r="AV123" s="137" t="str">
        <f t="shared" si="497"/>
        <v/>
      </c>
      <c r="AW123" s="133">
        <f t="shared" si="497"/>
        <v>3</v>
      </c>
      <c r="AX123" s="137" t="str">
        <f t="shared" si="497"/>
        <v/>
      </c>
      <c r="AY123" s="137" t="str">
        <f t="shared" si="497"/>
        <v/>
      </c>
      <c r="AZ123" s="167">
        <f t="shared" si="497"/>
        <v>1</v>
      </c>
      <c r="BA123" s="137" t="str">
        <f t="shared" si="497"/>
        <v/>
      </c>
      <c r="BB123" s="137" t="str">
        <f t="shared" si="497"/>
        <v/>
      </c>
      <c r="BC123" s="137" t="str">
        <f t="shared" si="497"/>
        <v/>
      </c>
      <c r="BD123" s="137" t="str">
        <f t="shared" si="497"/>
        <v/>
      </c>
      <c r="BE123" s="137" t="str">
        <f t="shared" si="497"/>
        <v/>
      </c>
      <c r="BF123" s="137" t="str">
        <f t="shared" si="497"/>
        <v/>
      </c>
      <c r="BG123" s="137" t="str">
        <f t="shared" si="497"/>
        <v/>
      </c>
      <c r="BH123" s="137" t="str">
        <f t="shared" si="497"/>
        <v/>
      </c>
      <c r="BI123" s="137" t="str">
        <f t="shared" si="497"/>
        <v/>
      </c>
      <c r="BJ123" s="137" t="str">
        <f t="shared" si="497"/>
        <v/>
      </c>
      <c r="BK123" s="137" t="str">
        <f t="shared" si="497"/>
        <v/>
      </c>
      <c r="BL123" s="137" t="str">
        <f t="shared" si="497"/>
        <v/>
      </c>
      <c r="BM123" s="169" t="str">
        <f t="shared" si="497"/>
        <v/>
      </c>
      <c r="BN123" s="174" t="e">
        <f>$AS123*Assembly!Z$4+$AT123*Assembly!Z$5+$AU123*Assembly!Z$6+$AV123*Assembly!Z$7+$AW123*Assembly!Z$8+$AX123*Assembly!Z$9+$AY123*Assembly!Z$10+$AZ123*Assembly!Z$11+$BA123*Assembly!Z$12+$BB123*Assembly!Z$13+$BC123*Assembly!Z$14+$BD123*Assembly!Z$15+$BE123*Assembly!Z$16+$BF123*Assembly!Z$17+$BG123*Assembly!Z$18+$BH123*Assembly!Z$19+$BI123*Assembly!Z$20+$BJ123*Assembly!Z$21+$BK123*Assembly!Z$22+$BL123*Assembly!Z$23+$BM123*Assembly!Z$24</f>
        <v>#VALUE!</v>
      </c>
      <c r="BO123" s="133" t="e">
        <f t="shared" si="3"/>
        <v>#VALUE!</v>
      </c>
      <c r="BP123" s="133"/>
      <c r="BQ123" s="133" t="e">
        <f>$AS123*Assembly!AD$4+$AT123*Assembly!AD$5+$AU123*Assembly!AD$6+$AV123*Assembly!AD$7+$AW123*Assembly!AD$8+$AX123*Assembly!AD$9+$AY123*Assembly!AD$10+$AZ123*Assembly!AD$11+$BA123*Assembly!AD$12+$BB123*Assembly!AD$13+$BC123*Assembly!AD$14+$BD123*Assembly!AD$15+$BE123*Assembly!AD$16+$BF123*Assembly!AD$17+$BG123*Assembly!AD$18+$BH123*Assembly!AD$19+$BI123*Assembly!AD$20+$BJ123*Assembly!AD$21+$BK123*Assembly!AD$22+$BL123*Assembly!AD$23+$BM123*Assembly!AD$24</f>
        <v>#VALUE!</v>
      </c>
      <c r="BR123" s="177" t="e">
        <f t="shared" si="4"/>
        <v>#VALUE!</v>
      </c>
      <c r="BS123" s="178" t="e">
        <f t="shared" si="5"/>
        <v>#VALUE!</v>
      </c>
      <c r="BT123" s="179" t="e">
        <f t="shared" si="6"/>
        <v>#VALUE!</v>
      </c>
      <c r="BU123" s="178" t="e">
        <f t="shared" si="7"/>
        <v>#VALUE!</v>
      </c>
      <c r="BV123" s="133" t="e">
        <f>$AS123*Assembly!Y$4+$AT123*Assembly!Y$5+$AU123*Assembly!Y$6+$AV123*Assembly!Y$7+$AW123*Assembly!Y$8+$AX123*Assembly!Y$9+$AY123*Assembly!Y$10+$AZ123*Assembly!Y$11+$BA123*Assembly!Y$12+$BB123*Assembly!Y$13+$BC123*Assembly!Y$14+$BD123*Assembly!Y$15+$BE123*Assembly!Y$16+$BF123*Assembly!Y$17+$BG123*Assembly!Y$18+$BH123*Assembly!Y$19+$BI123*Assembly!Y$20+$BJ123*Assembly!Y$21+$BK123*Assembly!Y$22+$BL123*Assembly!Y$23+$BM123*Assembly!Y$24</f>
        <v>#VALUE!</v>
      </c>
      <c r="BW123" s="133" t="e">
        <f t="shared" si="8"/>
        <v>#VALUE!</v>
      </c>
      <c r="BX123" s="130" t="e">
        <f t="shared" si="9"/>
        <v>#VALUE!</v>
      </c>
      <c r="BY123" s="183" t="e">
        <f>$AS123*Assembly!AC$4+$AT123*Assembly!AC$5+$AU123*Assembly!AC$6+$AV123*Assembly!AC$7+$AW123*Assembly!AC$8+$AX123*Assembly!AC$9+$AY123*Assembly!AC$10+$AZ123*Assembly!AC$11+$BA123*Assembly!AC$12+$BB123*Assembly!AC$13+$BC123*Assembly!AC$14+$BD123*Assembly!AC$15+$BE123*Assembly!AC$16+$BF123*Assembly!AC$17+$BG123*Assembly!AC$18+$BH123*Assembly!AC$19+$BI123*Assembly!AC$20+$BJ123*Assembly!AC$21+$BK123*Assembly!AC$22+$BL123*Assembly!AC$23+$BM123*Assembly!AC$24</f>
        <v>#VALUE!</v>
      </c>
      <c r="BZ123" s="145" t="e">
        <f>$AS123*Assembly!M$4+$AT123*Assembly!M$5+$AU123*Assembly!M$6+$AV123*Assembly!M$7+$AW123*Assembly!M$8+$AX123*Assembly!M$9+$AY123*Assembly!M$10+$AZ123*Assembly!M$11+$BA123*Assembly!M$12+$BB123*Assembly!M$13+$BC123*Assembly!M$14+$BD123*Assembly!M$15+$BE123*Assembly!M$16+$BF123*Assembly!M$17+$BG123*Assembly!M$18+$BH123*Assembly!M$19+$BI123*Assembly!M$20+$BJ123*Assembly!M$21+$BK123*Assembly!M$22+$BL123*Assembly!M$23+$BM123*Assembly!M$24</f>
        <v>#VALUE!</v>
      </c>
      <c r="CA123" s="145" t="e">
        <f>$AS123*Assembly!N$4+$AT123*Assembly!N$5+$AU123*Assembly!N$6+$AV123*Assembly!N$7+$AW123*Assembly!N$8+$AX123*Assembly!N$9+$AY123*Assembly!N$10+$AZ123*Assembly!N$11+$BA123*Assembly!N$12+$BB123*Assembly!N$13+$BC123*Assembly!N$14+$BD123*Assembly!N$15+$BE123*Assembly!N$16+$BF123*Assembly!N$17+$BG123*Assembly!N$18+$BH123*Assembly!N$19+$BI123*Assembly!N$20+$BJ123*Assembly!N$21+$BK123*Assembly!N$22+$BL123*Assembly!N$23+$BM123*Assembly!N$24</f>
        <v>#VALUE!</v>
      </c>
      <c r="CB123" s="145" t="e">
        <f>$AS123*Assembly!O$4+$AT123*Assembly!O$5+$AU123*Assembly!O$6+$AV123*Assembly!O$7+$AW123*Assembly!O$8+$AX123*Assembly!O$9+$AY123*Assembly!O$10+$AZ123*Assembly!O$11+$BA123*Assembly!O$12+$BB123*Assembly!O$13+$BC123*Assembly!O$14+$BD123*Assembly!O$15+$BE123*Assembly!O$16+$BF123*Assembly!O$17+$BG123*Assembly!O$18+$BH123*Assembly!O$19+$BI123*Assembly!O$20+$BJ123*Assembly!O$21+$BK123*Assembly!O$22+$BL123*Assembly!O$23+$BM123*Assembly!O$24</f>
        <v>#VALUE!</v>
      </c>
      <c r="CC123" s="140" t="e">
        <f>$AS123*Assembly!P$4+$AT123*Assembly!P$5+$AU123*Assembly!P$6+$AV123*Assembly!P$7+$AW123*Assembly!P$8+$AX123*Assembly!P$9+$AY123*Assembly!P$10+$AZ123*Assembly!P$11+$BA123*Assembly!P$12+$BB123*Assembly!P$13+$BC123*Assembly!P$14+$BD123*Assembly!P$15+$BE123*Assembly!P$16+$BF123*Assembly!P$17+$BG123*Assembly!P$18+$BH123*Assembly!P$19+$BI123*Assembly!P$20+$BJ123*Assembly!P$21+$BK123*Assembly!P$22+$BL123*Assembly!P$23+$BM123*Assembly!P$24</f>
        <v>#VALUE!</v>
      </c>
      <c r="CD123" s="140" t="e">
        <f>$AS123*Assembly!Q$4+$AT123*Assembly!Q$5+$AU123*Assembly!Q$6+$AV123*Assembly!Q$7+$AW123*Assembly!Q$8+$AX123*Assembly!Q$9+$AY123*Assembly!Q$10+$AZ123*Assembly!Q$11+$BA123*Assembly!Q$12+$BB123*Assembly!Q$13+$BC123*Assembly!Q$14+$BD123*Assembly!Q$15+$BE123*Assembly!Q$16+$BF123*Assembly!Q$17+$BG123*Assembly!Q$18+$BH123*Assembly!Q$19+$BI123*Assembly!Q$20+$BJ123*Assembly!Q$21+$BK123*Assembly!Q$22+$BL123*Assembly!Q$23+$BM123*Assembly!Q$24</f>
        <v>#VALUE!</v>
      </c>
      <c r="CE123" s="145" t="e">
        <f>$AS123*Assembly!R$4+$AT123*Assembly!R$5+$AU123*Assembly!R$6+$AV123*Assembly!R$7+$AW123*Assembly!R$8+$AX123*Assembly!R$9+$AY123*Assembly!R$10+$AZ123*Assembly!R$11+$BA123*Assembly!R$12+$BB123*Assembly!R$13+$BC123*Assembly!R$14+$BD123*Assembly!R$15+$BE123*Assembly!R$16+$BF123*Assembly!R$17+$BG123*Assembly!R$18+$BH123*Assembly!R$19+$BI123*Assembly!R$20+$BJ123*Assembly!R$21+$BK123*Assembly!R$22+$BL123*Assembly!R$23+$BM123*Assembly!R$24</f>
        <v>#VALUE!</v>
      </c>
      <c r="CF123" s="140" t="e">
        <f>$AS123*Assembly!S$4+$AT123*Assembly!S$5+$AU123*Assembly!S$6+$AV123*Assembly!S$7+$AW123*Assembly!S$8+$AX123*Assembly!S$9+$AY123*Assembly!S$10+$AZ123*Assembly!S$11+$BA123*Assembly!S$12+$BB123*Assembly!S$13+$BC123*Assembly!S$14+$BD123*Assembly!S$15+$BE123*Assembly!S$16+$BF123*Assembly!S$17+$BG123*Assembly!S$18+$BH123*Assembly!S$19+$BI123*Assembly!S$20+$BJ123*Assembly!S$21+$BK123*Assembly!S$22+$BL123*Assembly!S$23+$BM123*Assembly!S$24</f>
        <v>#VALUE!</v>
      </c>
      <c r="CG123" s="140" t="e">
        <f>$AS123*Assembly!T$4+$AT123*Assembly!T$5+$AU123*Assembly!T$6+$AV123*Assembly!T$7+$AW123*Assembly!T$8+$AX123*Assembly!T$9+$AY123*Assembly!T$10+$AZ123*Assembly!T$11+$BA123*Assembly!T$12+$BB123*Assembly!T$13+$BC123*Assembly!T$14+$BD123*Assembly!T$15+$BE123*Assembly!T$16+$BF123*Assembly!T$17+$BG123*Assembly!T$18+$BH123*Assembly!T$19+$BI123*Assembly!T$20+$BJ123*Assembly!T$21+$BK123*Assembly!T$22+$BL123*Assembly!T$23+$BM123*Assembly!T$24</f>
        <v>#VALUE!</v>
      </c>
      <c r="CH123" s="140" t="e">
        <f>$AS123*Assembly!U$4+$AT123*Assembly!U$5+$AU123*Assembly!U$6+$AV123*Assembly!U$7+$AW123*Assembly!U$8+$AX123*Assembly!U$9+$AY123*Assembly!U$10+$AZ123*Assembly!U$11+$BA123*Assembly!U$12+$BB123*Assembly!U$13+$BC123*Assembly!U$14+$BD123*Assembly!U$15+$BE123*Assembly!U$16+$BF123*Assembly!U$17+$BG123*Assembly!U$18+$BH123*Assembly!U$19+$BI123*Assembly!U$20+$BJ123*Assembly!U$21+$BK123*Assembly!U$22+$BL123*Assembly!U$23+$BM123*Assembly!U$24</f>
        <v>#VALUE!</v>
      </c>
      <c r="CI123" s="145" t="e">
        <f>$AS123*Assembly!V$4+$AT123*Assembly!V$5+$AU123*Assembly!V$6+$AV123*Assembly!V$7+$AW123*Assembly!V$8+$AX123*Assembly!V$9+$AY123*Assembly!V$10+$AZ123*Assembly!V$11+$BA123*Assembly!V$12+$BB123*Assembly!V$13+$BC123*Assembly!V$14+$BD123*Assembly!V$15+$BE123*Assembly!V$16+$BF123*Assembly!V$17+$BG123*Assembly!V$18+$BH123*Assembly!V$19+$BI123*Assembly!V$20+$BJ123*Assembly!V$21+$BK123*Assembly!V$22+$BL123*Assembly!V$23+$BM123*Assembly!V$24</f>
        <v>#VALUE!</v>
      </c>
      <c r="CJ123" s="145" t="e">
        <f>BZ123*Refining!$F$3</f>
        <v>#VALUE!</v>
      </c>
      <c r="CK123" s="145" t="e">
        <f>CA123*Refining!$F$4</f>
        <v>#VALUE!</v>
      </c>
      <c r="CL123" s="145" t="e">
        <f>CB123*Refining!$F$5</f>
        <v>#VALUE!</v>
      </c>
      <c r="CM123" s="145" t="e">
        <f>CC123*Refining!$F$6</f>
        <v>#VALUE!</v>
      </c>
      <c r="CN123" s="145" t="e">
        <f>CD123*Refining!$F$7</f>
        <v>#VALUE!</v>
      </c>
      <c r="CO123" s="145" t="e">
        <f>CE123*Refining!$F$8</f>
        <v>#VALUE!</v>
      </c>
      <c r="CP123" s="145" t="e">
        <f>CF123*Refining!$F$9</f>
        <v>#VALUE!</v>
      </c>
      <c r="CQ123" s="145" t="e">
        <f>CG123*Refining!$F$10</f>
        <v>#VALUE!</v>
      </c>
      <c r="CR123" s="145" t="e">
        <f>CH123*Refining!$F$11</f>
        <v>#VALUE!</v>
      </c>
      <c r="CS123" s="145" t="e">
        <f>CI123*Refining!$F$12</f>
        <v>#VALUE!</v>
      </c>
      <c r="CT123" s="185" t="e">
        <f t="shared" ref="CT123:DM123" si="498">IF(BZ123 = 0, "", BZ123)</f>
        <v>#VALUE!</v>
      </c>
      <c r="CU123" s="186" t="e">
        <f t="shared" si="498"/>
        <v>#VALUE!</v>
      </c>
      <c r="CV123" s="186" t="e">
        <f t="shared" si="498"/>
        <v>#VALUE!</v>
      </c>
      <c r="CW123" s="186" t="e">
        <f t="shared" si="498"/>
        <v>#VALUE!</v>
      </c>
      <c r="CX123" s="186" t="e">
        <f t="shared" si="498"/>
        <v>#VALUE!</v>
      </c>
      <c r="CY123" s="186" t="e">
        <f t="shared" si="498"/>
        <v>#VALUE!</v>
      </c>
      <c r="CZ123" s="186" t="e">
        <f t="shared" si="498"/>
        <v>#VALUE!</v>
      </c>
      <c r="DA123" s="186" t="e">
        <f t="shared" si="498"/>
        <v>#VALUE!</v>
      </c>
      <c r="DB123" s="186" t="e">
        <f t="shared" si="498"/>
        <v>#VALUE!</v>
      </c>
      <c r="DC123" s="187" t="e">
        <f t="shared" si="498"/>
        <v>#VALUE!</v>
      </c>
      <c r="DD123" s="185" t="e">
        <f t="shared" si="498"/>
        <v>#VALUE!</v>
      </c>
      <c r="DE123" s="186" t="e">
        <f t="shared" si="498"/>
        <v>#VALUE!</v>
      </c>
      <c r="DF123" s="186" t="e">
        <f t="shared" si="498"/>
        <v>#VALUE!</v>
      </c>
      <c r="DG123" s="186" t="e">
        <f t="shared" si="498"/>
        <v>#VALUE!</v>
      </c>
      <c r="DH123" s="188" t="e">
        <f t="shared" si="498"/>
        <v>#VALUE!</v>
      </c>
      <c r="DI123" s="186" t="e">
        <f t="shared" si="498"/>
        <v>#VALUE!</v>
      </c>
      <c r="DJ123" s="186" t="e">
        <f t="shared" si="498"/>
        <v>#VALUE!</v>
      </c>
      <c r="DK123" s="186" t="e">
        <f t="shared" si="498"/>
        <v>#VALUE!</v>
      </c>
      <c r="DL123" s="186" t="e">
        <f t="shared" si="498"/>
        <v>#VALUE!</v>
      </c>
      <c r="DM123" s="187" t="e">
        <f t="shared" si="498"/>
        <v>#VALUE!</v>
      </c>
      <c r="DN123" s="185" t="e">
        <f t="shared" si="11"/>
        <v>#VALUE!</v>
      </c>
      <c r="DO123" s="189" t="e">
        <f t="shared" si="12"/>
        <v>#VALUE!</v>
      </c>
      <c r="DP123" s="120" t="e">
        <f t="shared" si="13"/>
        <v>#VALUE!</v>
      </c>
      <c r="DQ123" s="133" t="e">
        <f>CT123*'Ores &amp; Ingots'!$C$3+CU123*'Ores &amp; Ingots'!$C$4+CV123*'Ores &amp; Ingots'!$C$5+CW123*'Ores &amp; Ingots'!$C$6+CX123*'Ores &amp; Ingots'!$C$7+CY123*'Ores &amp; Ingots'!$C$8+CZ123*'Ores &amp; Ingots'!$C$9+DA123*'Ores &amp; Ingots'!$C$10+DB123*'Ores &amp; Ingots'!$C$11+DC123*'Ores &amp; Ingots'!$C$12</f>
        <v>#VALUE!</v>
      </c>
      <c r="DR123" s="133" t="e">
        <f>DD123*'Ores &amp; Ingots'!$B$3+DE123*'Ores &amp; Ingots'!$B$4+DF123*'Ores &amp; Ingots'!$B$5+DG123*'Ores &amp; Ingots'!$B$6+DH123*'Ores &amp; Ingots'!$B$7+DI123*'Ores &amp; Ingots'!$B$8+DJ123*'Ores &amp; Ingots'!$B$9+DK123*'Ores &amp; Ingots'!$B$10+DL123*'Ores &amp; Ingots'!$B$11+DM123*'Ores &amp; Ingots'!$B$12</f>
        <v>#VALUE!</v>
      </c>
      <c r="DS123" s="189" t="e">
        <f>CT123*Refining!$G$3+CU123*Refining!$G$4+CV123*Refining!$G$5+CW123*Refining!$G$6+CX123*Refining!$G$7+CY123*Refining!$G$8+CZ123*Refining!$G$9+DA123*Refining!$G$10+DB123*Refining!$G$11+DC123*Refining!$G$12</f>
        <v>#VALUE!</v>
      </c>
      <c r="DT123" s="189" t="e">
        <f t="shared" si="14"/>
        <v>#VALUE!</v>
      </c>
      <c r="DU123" s="192" t="e">
        <f t="shared" si="15"/>
        <v>#VALUE!</v>
      </c>
      <c r="DV123" s="185" t="e">
        <f t="shared" si="16"/>
        <v>#VALUE!</v>
      </c>
      <c r="DW123" s="194" t="e">
        <f t="shared" ref="DW123:DX123" si="499">DV123/60</f>
        <v>#VALUE!</v>
      </c>
      <c r="DX123" s="194" t="e">
        <f t="shared" si="499"/>
        <v>#VALUE!</v>
      </c>
      <c r="DY123" s="185" t="e">
        <f t="shared" si="18"/>
        <v>#VALUE!</v>
      </c>
      <c r="DZ123" s="194" t="e">
        <f t="shared" ref="DZ123:EA123" si="500">DY123/1000</f>
        <v>#VALUE!</v>
      </c>
      <c r="EA123" s="196" t="e">
        <f t="shared" si="500"/>
        <v>#VALUE!</v>
      </c>
      <c r="EB123" s="130" t="e">
        <f t="shared" si="20"/>
        <v>#VALUE!</v>
      </c>
      <c r="EC123" s="132" t="e">
        <f t="shared" si="21"/>
        <v>#VALUE!</v>
      </c>
      <c r="ED123" s="133" t="s">
        <v>28</v>
      </c>
    </row>
    <row r="124" spans="1:134" ht="12.75" x14ac:dyDescent="0.2">
      <c r="A124" s="864"/>
      <c r="B124" s="135" t="s">
        <v>343</v>
      </c>
      <c r="C124" s="137" t="s">
        <v>156</v>
      </c>
      <c r="D124" s="137">
        <v>1</v>
      </c>
      <c r="E124" s="137">
        <v>1</v>
      </c>
      <c r="F124" s="137">
        <v>1</v>
      </c>
      <c r="G124" s="154">
        <f t="shared" si="0"/>
        <v>15.625</v>
      </c>
      <c r="H124" s="156">
        <v>50</v>
      </c>
      <c r="I124" s="156">
        <v>50</v>
      </c>
      <c r="J124" s="156">
        <f>H124/Main!$D$9</f>
        <v>10</v>
      </c>
      <c r="K124" s="156">
        <f>I124/Main!$D$10</f>
        <v>25</v>
      </c>
      <c r="L124" s="156">
        <f t="shared" si="1"/>
        <v>2.5</v>
      </c>
      <c r="M124" s="156">
        <v>1</v>
      </c>
      <c r="N124" s="164">
        <v>300</v>
      </c>
      <c r="O124" s="168">
        <v>10000</v>
      </c>
      <c r="P124" s="164"/>
      <c r="Q124" s="159"/>
      <c r="R124" s="166"/>
      <c r="S124" s="159"/>
      <c r="T124" s="166"/>
      <c r="U124" s="170"/>
      <c r="V124" s="159"/>
      <c r="W124" s="364" t="s">
        <v>34</v>
      </c>
      <c r="X124" s="133">
        <v>0</v>
      </c>
      <c r="Y124" s="133">
        <v>10</v>
      </c>
      <c r="Z124" s="133">
        <v>0</v>
      </c>
      <c r="AA124" s="133">
        <v>0</v>
      </c>
      <c r="AB124" s="133">
        <v>10</v>
      </c>
      <c r="AC124" s="133">
        <v>0</v>
      </c>
      <c r="AD124" s="133">
        <v>1</v>
      </c>
      <c r="AE124" s="167">
        <v>15</v>
      </c>
      <c r="AF124" s="133">
        <v>0</v>
      </c>
      <c r="AG124" s="133">
        <v>0</v>
      </c>
      <c r="AH124" s="133">
        <v>0</v>
      </c>
      <c r="AI124" s="133">
        <v>0</v>
      </c>
      <c r="AJ124" s="133">
        <v>0</v>
      </c>
      <c r="AK124" s="133">
        <v>0</v>
      </c>
      <c r="AL124" s="133">
        <v>0</v>
      </c>
      <c r="AM124" s="133">
        <v>0</v>
      </c>
      <c r="AN124" s="133">
        <v>0</v>
      </c>
      <c r="AO124" s="133">
        <v>0</v>
      </c>
      <c r="AP124" s="133">
        <v>0</v>
      </c>
      <c r="AQ124" s="133">
        <v>0</v>
      </c>
      <c r="AR124" s="133">
        <v>0</v>
      </c>
      <c r="AS124" s="161" t="str">
        <f t="shared" ref="AS124:BM124" si="501">IF(X124 = 0, "", X124)</f>
        <v/>
      </c>
      <c r="AT124" s="133">
        <f t="shared" si="501"/>
        <v>10</v>
      </c>
      <c r="AU124" s="137" t="str">
        <f t="shared" si="501"/>
        <v/>
      </c>
      <c r="AV124" s="137" t="str">
        <f t="shared" si="501"/>
        <v/>
      </c>
      <c r="AW124" s="133">
        <f t="shared" si="501"/>
        <v>10</v>
      </c>
      <c r="AX124" s="137" t="str">
        <f t="shared" si="501"/>
        <v/>
      </c>
      <c r="AY124" s="133">
        <f t="shared" si="501"/>
        <v>1</v>
      </c>
      <c r="AZ124" s="167">
        <f t="shared" si="501"/>
        <v>15</v>
      </c>
      <c r="BA124" s="137" t="str">
        <f t="shared" si="501"/>
        <v/>
      </c>
      <c r="BB124" s="137" t="str">
        <f t="shared" si="501"/>
        <v/>
      </c>
      <c r="BC124" s="137" t="str">
        <f t="shared" si="501"/>
        <v/>
      </c>
      <c r="BD124" s="137" t="str">
        <f t="shared" si="501"/>
        <v/>
      </c>
      <c r="BE124" s="137" t="str">
        <f t="shared" si="501"/>
        <v/>
      </c>
      <c r="BF124" s="137" t="str">
        <f t="shared" si="501"/>
        <v/>
      </c>
      <c r="BG124" s="137" t="str">
        <f t="shared" si="501"/>
        <v/>
      </c>
      <c r="BH124" s="137" t="str">
        <f t="shared" si="501"/>
        <v/>
      </c>
      <c r="BI124" s="137" t="str">
        <f t="shared" si="501"/>
        <v/>
      </c>
      <c r="BJ124" s="137" t="str">
        <f t="shared" si="501"/>
        <v/>
      </c>
      <c r="BK124" s="137" t="str">
        <f t="shared" si="501"/>
        <v/>
      </c>
      <c r="BL124" s="137" t="str">
        <f t="shared" si="501"/>
        <v/>
      </c>
      <c r="BM124" s="169" t="str">
        <f t="shared" si="501"/>
        <v/>
      </c>
      <c r="BN124" s="174" t="e">
        <f>$AS124*Assembly!Z$4+$AT124*Assembly!Z$5+$AU124*Assembly!Z$6+$AV124*Assembly!Z$7+$AW124*Assembly!Z$8+$AX124*Assembly!Z$9+$AY124*Assembly!Z$10+$AZ124*Assembly!Z$11+$BA124*Assembly!Z$12+$BB124*Assembly!Z$13+$BC124*Assembly!Z$14+$BD124*Assembly!Z$15+$BE124*Assembly!Z$16+$BF124*Assembly!Z$17+$BG124*Assembly!Z$18+$BH124*Assembly!Z$19+$BI124*Assembly!Z$20+$BJ124*Assembly!Z$21+$BK124*Assembly!Z$22+$BL124*Assembly!Z$23+$BM124*Assembly!Z$24</f>
        <v>#VALUE!</v>
      </c>
      <c r="BO124" s="133" t="e">
        <f t="shared" si="3"/>
        <v>#VALUE!</v>
      </c>
      <c r="BP124" s="133"/>
      <c r="BQ124" s="133" t="e">
        <f>$AS124*Assembly!AD$4+$AT124*Assembly!AD$5+$AU124*Assembly!AD$6+$AV124*Assembly!AD$7+$AW124*Assembly!AD$8+$AX124*Assembly!AD$9+$AY124*Assembly!AD$10+$AZ124*Assembly!AD$11+$BA124*Assembly!AD$12+$BB124*Assembly!AD$13+$BC124*Assembly!AD$14+$BD124*Assembly!AD$15+$BE124*Assembly!AD$16+$BF124*Assembly!AD$17+$BG124*Assembly!AD$18+$BH124*Assembly!AD$19+$BI124*Assembly!AD$20+$BJ124*Assembly!AD$21+$BK124*Assembly!AD$22+$BL124*Assembly!AD$23+$BM124*Assembly!AD$24</f>
        <v>#VALUE!</v>
      </c>
      <c r="BR124" s="177" t="e">
        <f t="shared" si="4"/>
        <v>#VALUE!</v>
      </c>
      <c r="BS124" s="178" t="e">
        <f t="shared" si="5"/>
        <v>#VALUE!</v>
      </c>
      <c r="BT124" s="179" t="e">
        <f t="shared" si="6"/>
        <v>#VALUE!</v>
      </c>
      <c r="BU124" s="178" t="e">
        <f t="shared" si="7"/>
        <v>#VALUE!</v>
      </c>
      <c r="BV124" s="133" t="e">
        <f>$AS124*Assembly!Y$4+$AT124*Assembly!Y$5+$AU124*Assembly!Y$6+$AV124*Assembly!Y$7+$AW124*Assembly!Y$8+$AX124*Assembly!Y$9+$AY124*Assembly!Y$10+$AZ124*Assembly!Y$11+$BA124*Assembly!Y$12+$BB124*Assembly!Y$13+$BC124*Assembly!Y$14+$BD124*Assembly!Y$15+$BE124*Assembly!Y$16+$BF124*Assembly!Y$17+$BG124*Assembly!Y$18+$BH124*Assembly!Y$19+$BI124*Assembly!Y$20+$BJ124*Assembly!Y$21+$BK124*Assembly!Y$22+$BL124*Assembly!Y$23+$BM124*Assembly!Y$24</f>
        <v>#VALUE!</v>
      </c>
      <c r="BW124" s="133" t="e">
        <f t="shared" si="8"/>
        <v>#VALUE!</v>
      </c>
      <c r="BX124" s="130" t="e">
        <f t="shared" si="9"/>
        <v>#VALUE!</v>
      </c>
      <c r="BY124" s="183" t="e">
        <f>$AS124*Assembly!AC$4+$AT124*Assembly!AC$5+$AU124*Assembly!AC$6+$AV124*Assembly!AC$7+$AW124*Assembly!AC$8+$AX124*Assembly!AC$9+$AY124*Assembly!AC$10+$AZ124*Assembly!AC$11+$BA124*Assembly!AC$12+$BB124*Assembly!AC$13+$BC124*Assembly!AC$14+$BD124*Assembly!AC$15+$BE124*Assembly!AC$16+$BF124*Assembly!AC$17+$BG124*Assembly!AC$18+$BH124*Assembly!AC$19+$BI124*Assembly!AC$20+$BJ124*Assembly!AC$21+$BK124*Assembly!AC$22+$BL124*Assembly!AC$23+$BM124*Assembly!AC$24</f>
        <v>#VALUE!</v>
      </c>
      <c r="BZ124" s="164" t="e">
        <f>$AS124*Assembly!M$4+$AT124*Assembly!M$5+$AU124*Assembly!M$6+$AV124*Assembly!M$7+$AW124*Assembly!M$8+$AX124*Assembly!M$9+$AY124*Assembly!M$10+$AZ124*Assembly!M$11+$BA124*Assembly!M$12+$BB124*Assembly!M$13+$BC124*Assembly!M$14+$BD124*Assembly!M$15+$BE124*Assembly!M$16+$BF124*Assembly!M$17+$BG124*Assembly!M$18+$BH124*Assembly!M$19+$BI124*Assembly!M$20+$BJ124*Assembly!M$21+$BK124*Assembly!M$22+$BL124*Assembly!M$23+$BM124*Assembly!M$24</f>
        <v>#VALUE!</v>
      </c>
      <c r="CA124" s="164" t="e">
        <f>$AS124*Assembly!N$4+$AT124*Assembly!N$5+$AU124*Assembly!N$6+$AV124*Assembly!N$7+$AW124*Assembly!N$8+$AX124*Assembly!N$9+$AY124*Assembly!N$10+$AZ124*Assembly!N$11+$BA124*Assembly!N$12+$BB124*Assembly!N$13+$BC124*Assembly!N$14+$BD124*Assembly!N$15+$BE124*Assembly!N$16+$BF124*Assembly!N$17+$BG124*Assembly!N$18+$BH124*Assembly!N$19+$BI124*Assembly!N$20+$BJ124*Assembly!N$21+$BK124*Assembly!N$22+$BL124*Assembly!N$23+$BM124*Assembly!N$24</f>
        <v>#VALUE!</v>
      </c>
      <c r="CB124" s="164" t="e">
        <f>$AS124*Assembly!O$4+$AT124*Assembly!O$5+$AU124*Assembly!O$6+$AV124*Assembly!O$7+$AW124*Assembly!O$8+$AX124*Assembly!O$9+$AY124*Assembly!O$10+$AZ124*Assembly!O$11+$BA124*Assembly!O$12+$BB124*Assembly!O$13+$BC124*Assembly!O$14+$BD124*Assembly!O$15+$BE124*Assembly!O$16+$BF124*Assembly!O$17+$BG124*Assembly!O$18+$BH124*Assembly!O$19+$BI124*Assembly!O$20+$BJ124*Assembly!O$21+$BK124*Assembly!O$22+$BL124*Assembly!O$23+$BM124*Assembly!O$24</f>
        <v>#VALUE!</v>
      </c>
      <c r="CC124" s="156" t="e">
        <f>$AS124*Assembly!P$4+$AT124*Assembly!P$5+$AU124*Assembly!P$6+$AV124*Assembly!P$7+$AW124*Assembly!P$8+$AX124*Assembly!P$9+$AY124*Assembly!P$10+$AZ124*Assembly!P$11+$BA124*Assembly!P$12+$BB124*Assembly!P$13+$BC124*Assembly!P$14+$BD124*Assembly!P$15+$BE124*Assembly!P$16+$BF124*Assembly!P$17+$BG124*Assembly!P$18+$BH124*Assembly!P$19+$BI124*Assembly!P$20+$BJ124*Assembly!P$21+$BK124*Assembly!P$22+$BL124*Assembly!P$23+$BM124*Assembly!P$24</f>
        <v>#VALUE!</v>
      </c>
      <c r="CD124" s="156" t="e">
        <f>$AS124*Assembly!Q$4+$AT124*Assembly!Q$5+$AU124*Assembly!Q$6+$AV124*Assembly!Q$7+$AW124*Assembly!Q$8+$AX124*Assembly!Q$9+$AY124*Assembly!Q$10+$AZ124*Assembly!Q$11+$BA124*Assembly!Q$12+$BB124*Assembly!Q$13+$BC124*Assembly!Q$14+$BD124*Assembly!Q$15+$BE124*Assembly!Q$16+$BF124*Assembly!Q$17+$BG124*Assembly!Q$18+$BH124*Assembly!Q$19+$BI124*Assembly!Q$20+$BJ124*Assembly!Q$21+$BK124*Assembly!Q$22+$BL124*Assembly!Q$23+$BM124*Assembly!Q$24</f>
        <v>#VALUE!</v>
      </c>
      <c r="CE124" s="164" t="e">
        <f>$AS124*Assembly!R$4+$AT124*Assembly!R$5+$AU124*Assembly!R$6+$AV124*Assembly!R$7+$AW124*Assembly!R$8+$AX124*Assembly!R$9+$AY124*Assembly!R$10+$AZ124*Assembly!R$11+$BA124*Assembly!R$12+$BB124*Assembly!R$13+$BC124*Assembly!R$14+$BD124*Assembly!R$15+$BE124*Assembly!R$16+$BF124*Assembly!R$17+$BG124*Assembly!R$18+$BH124*Assembly!R$19+$BI124*Assembly!R$20+$BJ124*Assembly!R$21+$BK124*Assembly!R$22+$BL124*Assembly!R$23+$BM124*Assembly!R$24</f>
        <v>#VALUE!</v>
      </c>
      <c r="CF124" s="156" t="e">
        <f>$AS124*Assembly!S$4+$AT124*Assembly!S$5+$AU124*Assembly!S$6+$AV124*Assembly!S$7+$AW124*Assembly!S$8+$AX124*Assembly!S$9+$AY124*Assembly!S$10+$AZ124*Assembly!S$11+$BA124*Assembly!S$12+$BB124*Assembly!S$13+$BC124*Assembly!S$14+$BD124*Assembly!S$15+$BE124*Assembly!S$16+$BF124*Assembly!S$17+$BG124*Assembly!S$18+$BH124*Assembly!S$19+$BI124*Assembly!S$20+$BJ124*Assembly!S$21+$BK124*Assembly!S$22+$BL124*Assembly!S$23+$BM124*Assembly!S$24</f>
        <v>#VALUE!</v>
      </c>
      <c r="CG124" s="156" t="e">
        <f>$AS124*Assembly!T$4+$AT124*Assembly!T$5+$AU124*Assembly!T$6+$AV124*Assembly!T$7+$AW124*Assembly!T$8+$AX124*Assembly!T$9+$AY124*Assembly!T$10+$AZ124*Assembly!T$11+$BA124*Assembly!T$12+$BB124*Assembly!T$13+$BC124*Assembly!T$14+$BD124*Assembly!T$15+$BE124*Assembly!T$16+$BF124*Assembly!T$17+$BG124*Assembly!T$18+$BH124*Assembly!T$19+$BI124*Assembly!T$20+$BJ124*Assembly!T$21+$BK124*Assembly!T$22+$BL124*Assembly!T$23+$BM124*Assembly!T$24</f>
        <v>#VALUE!</v>
      </c>
      <c r="CH124" s="156" t="e">
        <f>$AS124*Assembly!U$4+$AT124*Assembly!U$5+$AU124*Assembly!U$6+$AV124*Assembly!U$7+$AW124*Assembly!U$8+$AX124*Assembly!U$9+$AY124*Assembly!U$10+$AZ124*Assembly!U$11+$BA124*Assembly!U$12+$BB124*Assembly!U$13+$BC124*Assembly!U$14+$BD124*Assembly!U$15+$BE124*Assembly!U$16+$BF124*Assembly!U$17+$BG124*Assembly!U$18+$BH124*Assembly!U$19+$BI124*Assembly!U$20+$BJ124*Assembly!U$21+$BK124*Assembly!U$22+$BL124*Assembly!U$23+$BM124*Assembly!U$24</f>
        <v>#VALUE!</v>
      </c>
      <c r="CI124" s="164" t="e">
        <f>$AS124*Assembly!V$4+$AT124*Assembly!V$5+$AU124*Assembly!V$6+$AV124*Assembly!V$7+$AW124*Assembly!V$8+$AX124*Assembly!V$9+$AY124*Assembly!V$10+$AZ124*Assembly!V$11+$BA124*Assembly!V$12+$BB124*Assembly!V$13+$BC124*Assembly!V$14+$BD124*Assembly!V$15+$BE124*Assembly!V$16+$BF124*Assembly!V$17+$BG124*Assembly!V$18+$BH124*Assembly!V$19+$BI124*Assembly!V$20+$BJ124*Assembly!V$21+$BK124*Assembly!V$22+$BL124*Assembly!V$23+$BM124*Assembly!V$24</f>
        <v>#VALUE!</v>
      </c>
      <c r="CJ124" s="164" t="e">
        <f>BZ124*Refining!$F$3</f>
        <v>#VALUE!</v>
      </c>
      <c r="CK124" s="164" t="e">
        <f>CA124*Refining!$F$4</f>
        <v>#VALUE!</v>
      </c>
      <c r="CL124" s="164" t="e">
        <f>CB124*Refining!$F$5</f>
        <v>#VALUE!</v>
      </c>
      <c r="CM124" s="164" t="e">
        <f>CC124*Refining!$F$6</f>
        <v>#VALUE!</v>
      </c>
      <c r="CN124" s="164" t="e">
        <f>CD124*Refining!$F$7</f>
        <v>#VALUE!</v>
      </c>
      <c r="CO124" s="164" t="e">
        <f>CE124*Refining!$F$8</f>
        <v>#VALUE!</v>
      </c>
      <c r="CP124" s="164" t="e">
        <f>CF124*Refining!$F$9</f>
        <v>#VALUE!</v>
      </c>
      <c r="CQ124" s="164" t="e">
        <f>CG124*Refining!$F$10</f>
        <v>#VALUE!</v>
      </c>
      <c r="CR124" s="164" t="e">
        <f>CH124*Refining!$F$11</f>
        <v>#VALUE!</v>
      </c>
      <c r="CS124" s="164" t="e">
        <f>CI124*Refining!$F$12</f>
        <v>#VALUE!</v>
      </c>
      <c r="CT124" s="185" t="e">
        <f t="shared" ref="CT124:DM124" si="502">IF(BZ124 = 0, "", BZ124)</f>
        <v>#VALUE!</v>
      </c>
      <c r="CU124" s="189" t="e">
        <f t="shared" si="502"/>
        <v>#VALUE!</v>
      </c>
      <c r="CV124" s="186" t="e">
        <f t="shared" si="502"/>
        <v>#VALUE!</v>
      </c>
      <c r="CW124" s="186" t="e">
        <f t="shared" si="502"/>
        <v>#VALUE!</v>
      </c>
      <c r="CX124" s="186" t="e">
        <f t="shared" si="502"/>
        <v>#VALUE!</v>
      </c>
      <c r="CY124" s="186" t="e">
        <f t="shared" si="502"/>
        <v>#VALUE!</v>
      </c>
      <c r="CZ124" s="186" t="e">
        <f t="shared" si="502"/>
        <v>#VALUE!</v>
      </c>
      <c r="DA124" s="186" t="e">
        <f t="shared" si="502"/>
        <v>#VALUE!</v>
      </c>
      <c r="DB124" s="186" t="e">
        <f t="shared" si="502"/>
        <v>#VALUE!</v>
      </c>
      <c r="DC124" s="187" t="e">
        <f t="shared" si="502"/>
        <v>#VALUE!</v>
      </c>
      <c r="DD124" s="185" t="e">
        <f t="shared" si="502"/>
        <v>#VALUE!</v>
      </c>
      <c r="DE124" s="189" t="e">
        <f t="shared" si="502"/>
        <v>#VALUE!</v>
      </c>
      <c r="DF124" s="186" t="e">
        <f t="shared" si="502"/>
        <v>#VALUE!</v>
      </c>
      <c r="DG124" s="186" t="e">
        <f t="shared" si="502"/>
        <v>#VALUE!</v>
      </c>
      <c r="DH124" s="188" t="e">
        <f t="shared" si="502"/>
        <v>#VALUE!</v>
      </c>
      <c r="DI124" s="186" t="e">
        <f t="shared" si="502"/>
        <v>#VALUE!</v>
      </c>
      <c r="DJ124" s="186" t="e">
        <f t="shared" si="502"/>
        <v>#VALUE!</v>
      </c>
      <c r="DK124" s="186" t="e">
        <f t="shared" si="502"/>
        <v>#VALUE!</v>
      </c>
      <c r="DL124" s="186" t="e">
        <f t="shared" si="502"/>
        <v>#VALUE!</v>
      </c>
      <c r="DM124" s="187" t="e">
        <f t="shared" si="502"/>
        <v>#VALUE!</v>
      </c>
      <c r="DN124" s="185" t="e">
        <f t="shared" si="11"/>
        <v>#VALUE!</v>
      </c>
      <c r="DO124" s="189" t="e">
        <f t="shared" si="12"/>
        <v>#VALUE!</v>
      </c>
      <c r="DP124" s="120" t="e">
        <f t="shared" si="13"/>
        <v>#VALUE!</v>
      </c>
      <c r="DQ124" s="133" t="e">
        <f>CT124*'Ores &amp; Ingots'!$C$3+CU124*'Ores &amp; Ingots'!$C$4+CV124*'Ores &amp; Ingots'!$C$5+CW124*'Ores &amp; Ingots'!$C$6+CX124*'Ores &amp; Ingots'!$C$7+CY124*'Ores &amp; Ingots'!$C$8+CZ124*'Ores &amp; Ingots'!$C$9+DA124*'Ores &amp; Ingots'!$C$10+DB124*'Ores &amp; Ingots'!$C$11+DC124*'Ores &amp; Ingots'!$C$12</f>
        <v>#VALUE!</v>
      </c>
      <c r="DR124" s="133" t="e">
        <f>DD124*'Ores &amp; Ingots'!$B$3+DE124*'Ores &amp; Ingots'!$B$4+DF124*'Ores &amp; Ingots'!$B$5+DG124*'Ores &amp; Ingots'!$B$6+DH124*'Ores &amp; Ingots'!$B$7+DI124*'Ores &amp; Ingots'!$B$8+DJ124*'Ores &amp; Ingots'!$B$9+DK124*'Ores &amp; Ingots'!$B$10+DL124*'Ores &amp; Ingots'!$B$11+DM124*'Ores &amp; Ingots'!$B$12</f>
        <v>#VALUE!</v>
      </c>
      <c r="DS124" s="189" t="e">
        <f>CT124*Refining!$G$3+CU124*Refining!$G$4+CV124*Refining!$G$5+CW124*Refining!$G$6+CX124*Refining!$G$7+CY124*Refining!$G$8+CZ124*Refining!$G$9+DA124*Refining!$G$10+DB124*Refining!$G$11+DC124*Refining!$G$12</f>
        <v>#VALUE!</v>
      </c>
      <c r="DT124" s="189" t="e">
        <f t="shared" si="14"/>
        <v>#VALUE!</v>
      </c>
      <c r="DU124" s="192" t="e">
        <f t="shared" si="15"/>
        <v>#VALUE!</v>
      </c>
      <c r="DV124" s="185" t="e">
        <f t="shared" si="16"/>
        <v>#VALUE!</v>
      </c>
      <c r="DW124" s="194" t="e">
        <f t="shared" ref="DW124:DX124" si="503">DV124/60</f>
        <v>#VALUE!</v>
      </c>
      <c r="DX124" s="194" t="e">
        <f t="shared" si="503"/>
        <v>#VALUE!</v>
      </c>
      <c r="DY124" s="185" t="e">
        <f t="shared" si="18"/>
        <v>#VALUE!</v>
      </c>
      <c r="DZ124" s="194" t="e">
        <f t="shared" ref="DZ124:EA124" si="504">DY124/1000</f>
        <v>#VALUE!</v>
      </c>
      <c r="EA124" s="196" t="e">
        <f t="shared" si="504"/>
        <v>#VALUE!</v>
      </c>
      <c r="EB124" s="130" t="e">
        <f t="shared" si="20"/>
        <v>#VALUE!</v>
      </c>
      <c r="EC124" s="132" t="e">
        <f t="shared" si="21"/>
        <v>#VALUE!</v>
      </c>
      <c r="ED124" s="133">
        <v>404</v>
      </c>
    </row>
    <row r="125" spans="1:134" ht="12.75" x14ac:dyDescent="0.2">
      <c r="A125" s="864"/>
      <c r="B125" s="135" t="s">
        <v>343</v>
      </c>
      <c r="C125" s="137" t="s">
        <v>155</v>
      </c>
      <c r="D125" s="137">
        <v>1</v>
      </c>
      <c r="E125" s="137">
        <v>1</v>
      </c>
      <c r="F125" s="137">
        <v>1</v>
      </c>
      <c r="G125" s="139">
        <f t="shared" si="0"/>
        <v>0.125</v>
      </c>
      <c r="H125" s="140">
        <v>20</v>
      </c>
      <c r="I125" s="140">
        <v>20</v>
      </c>
      <c r="J125" s="140">
        <f>H125/Main!$D$9</f>
        <v>4</v>
      </c>
      <c r="K125" s="140">
        <f>I125/Main!$D$10</f>
        <v>10</v>
      </c>
      <c r="L125" s="140">
        <f t="shared" si="1"/>
        <v>2.5</v>
      </c>
      <c r="M125" s="140">
        <v>1</v>
      </c>
      <c r="N125" s="145">
        <v>300</v>
      </c>
      <c r="O125" s="212">
        <v>10000</v>
      </c>
      <c r="P125" s="145"/>
      <c r="Q125" s="143"/>
      <c r="R125" s="146"/>
      <c r="S125" s="143"/>
      <c r="T125" s="146"/>
      <c r="U125" s="198"/>
      <c r="V125" s="143"/>
      <c r="W125" s="362"/>
      <c r="X125" s="133">
        <v>0</v>
      </c>
      <c r="Y125" s="133">
        <v>2</v>
      </c>
      <c r="Z125" s="133">
        <v>0</v>
      </c>
      <c r="AA125" s="133">
        <v>0</v>
      </c>
      <c r="AB125" s="133">
        <v>1</v>
      </c>
      <c r="AC125" s="133">
        <v>0</v>
      </c>
      <c r="AD125" s="133">
        <v>1</v>
      </c>
      <c r="AE125" s="167">
        <v>1</v>
      </c>
      <c r="AF125" s="133">
        <v>0</v>
      </c>
      <c r="AG125" s="133">
        <v>0</v>
      </c>
      <c r="AH125" s="133">
        <v>0</v>
      </c>
      <c r="AI125" s="133">
        <v>0</v>
      </c>
      <c r="AJ125" s="133">
        <v>0</v>
      </c>
      <c r="AK125" s="133">
        <v>0</v>
      </c>
      <c r="AL125" s="133">
        <v>0</v>
      </c>
      <c r="AM125" s="133">
        <v>0</v>
      </c>
      <c r="AN125" s="133">
        <v>0</v>
      </c>
      <c r="AO125" s="133">
        <v>0</v>
      </c>
      <c r="AP125" s="133">
        <v>0</v>
      </c>
      <c r="AQ125" s="133">
        <v>0</v>
      </c>
      <c r="AR125" s="133">
        <v>0</v>
      </c>
      <c r="AS125" s="161" t="str">
        <f t="shared" ref="AS125:BM125" si="505">IF(X125 = 0, "", X125)</f>
        <v/>
      </c>
      <c r="AT125" s="133">
        <f t="shared" si="505"/>
        <v>2</v>
      </c>
      <c r="AU125" s="137" t="str">
        <f t="shared" si="505"/>
        <v/>
      </c>
      <c r="AV125" s="137" t="str">
        <f t="shared" si="505"/>
        <v/>
      </c>
      <c r="AW125" s="133">
        <f t="shared" si="505"/>
        <v>1</v>
      </c>
      <c r="AX125" s="137" t="str">
        <f t="shared" si="505"/>
        <v/>
      </c>
      <c r="AY125" s="133">
        <f t="shared" si="505"/>
        <v>1</v>
      </c>
      <c r="AZ125" s="167">
        <f t="shared" si="505"/>
        <v>1</v>
      </c>
      <c r="BA125" s="137" t="str">
        <f t="shared" si="505"/>
        <v/>
      </c>
      <c r="BB125" s="137" t="str">
        <f t="shared" si="505"/>
        <v/>
      </c>
      <c r="BC125" s="137" t="str">
        <f t="shared" si="505"/>
        <v/>
      </c>
      <c r="BD125" s="137" t="str">
        <f t="shared" si="505"/>
        <v/>
      </c>
      <c r="BE125" s="137" t="str">
        <f t="shared" si="505"/>
        <v/>
      </c>
      <c r="BF125" s="137" t="str">
        <f t="shared" si="505"/>
        <v/>
      </c>
      <c r="BG125" s="137" t="str">
        <f t="shared" si="505"/>
        <v/>
      </c>
      <c r="BH125" s="137" t="str">
        <f t="shared" si="505"/>
        <v/>
      </c>
      <c r="BI125" s="137" t="str">
        <f t="shared" si="505"/>
        <v/>
      </c>
      <c r="BJ125" s="137" t="str">
        <f t="shared" si="505"/>
        <v/>
      </c>
      <c r="BK125" s="137" t="str">
        <f t="shared" si="505"/>
        <v/>
      </c>
      <c r="BL125" s="137" t="str">
        <f t="shared" si="505"/>
        <v/>
      </c>
      <c r="BM125" s="169" t="str">
        <f t="shared" si="505"/>
        <v/>
      </c>
      <c r="BN125" s="174" t="e">
        <f>$AS125*Assembly!Z$4+$AT125*Assembly!Z$5+$AU125*Assembly!Z$6+$AV125*Assembly!Z$7+$AW125*Assembly!Z$8+$AX125*Assembly!Z$9+$AY125*Assembly!Z$10+$AZ125*Assembly!Z$11+$BA125*Assembly!Z$12+$BB125*Assembly!Z$13+$BC125*Assembly!Z$14+$BD125*Assembly!Z$15+$BE125*Assembly!Z$16+$BF125*Assembly!Z$17+$BG125*Assembly!Z$18+$BH125*Assembly!Z$19+$BI125*Assembly!Z$20+$BJ125*Assembly!Z$21+$BK125*Assembly!Z$22+$BL125*Assembly!Z$23+$BM125*Assembly!Z$24</f>
        <v>#VALUE!</v>
      </c>
      <c r="BO125" s="133" t="e">
        <f t="shared" si="3"/>
        <v>#VALUE!</v>
      </c>
      <c r="BP125" s="133"/>
      <c r="BQ125" s="133" t="e">
        <f>$AS125*Assembly!AD$4+$AT125*Assembly!AD$5+$AU125*Assembly!AD$6+$AV125*Assembly!AD$7+$AW125*Assembly!AD$8+$AX125*Assembly!AD$9+$AY125*Assembly!AD$10+$AZ125*Assembly!AD$11+$BA125*Assembly!AD$12+$BB125*Assembly!AD$13+$BC125*Assembly!AD$14+$BD125*Assembly!AD$15+$BE125*Assembly!AD$16+$BF125*Assembly!AD$17+$BG125*Assembly!AD$18+$BH125*Assembly!AD$19+$BI125*Assembly!AD$20+$BJ125*Assembly!AD$21+$BK125*Assembly!AD$22+$BL125*Assembly!AD$23+$BM125*Assembly!AD$24</f>
        <v>#VALUE!</v>
      </c>
      <c r="BR125" s="177" t="e">
        <f t="shared" si="4"/>
        <v>#VALUE!</v>
      </c>
      <c r="BS125" s="178" t="e">
        <f t="shared" si="5"/>
        <v>#VALUE!</v>
      </c>
      <c r="BT125" s="179" t="e">
        <f t="shared" si="6"/>
        <v>#VALUE!</v>
      </c>
      <c r="BU125" s="178" t="e">
        <f t="shared" si="7"/>
        <v>#VALUE!</v>
      </c>
      <c r="BV125" s="133" t="e">
        <f>$AS125*Assembly!Y$4+$AT125*Assembly!Y$5+$AU125*Assembly!Y$6+$AV125*Assembly!Y$7+$AW125*Assembly!Y$8+$AX125*Assembly!Y$9+$AY125*Assembly!Y$10+$AZ125*Assembly!Y$11+$BA125*Assembly!Y$12+$BB125*Assembly!Y$13+$BC125*Assembly!Y$14+$BD125*Assembly!Y$15+$BE125*Assembly!Y$16+$BF125*Assembly!Y$17+$BG125*Assembly!Y$18+$BH125*Assembly!Y$19+$BI125*Assembly!Y$20+$BJ125*Assembly!Y$21+$BK125*Assembly!Y$22+$BL125*Assembly!Y$23+$BM125*Assembly!Y$24</f>
        <v>#VALUE!</v>
      </c>
      <c r="BW125" s="133" t="e">
        <f t="shared" si="8"/>
        <v>#VALUE!</v>
      </c>
      <c r="BX125" s="130" t="e">
        <f t="shared" si="9"/>
        <v>#VALUE!</v>
      </c>
      <c r="BY125" s="183" t="e">
        <f>$AS125*Assembly!AC$4+$AT125*Assembly!AC$5+$AU125*Assembly!AC$6+$AV125*Assembly!AC$7+$AW125*Assembly!AC$8+$AX125*Assembly!AC$9+$AY125*Assembly!AC$10+$AZ125*Assembly!AC$11+$BA125*Assembly!AC$12+$BB125*Assembly!AC$13+$BC125*Assembly!AC$14+$BD125*Assembly!AC$15+$BE125*Assembly!AC$16+$BF125*Assembly!AC$17+$BG125*Assembly!AC$18+$BH125*Assembly!AC$19+$BI125*Assembly!AC$20+$BJ125*Assembly!AC$21+$BK125*Assembly!AC$22+$BL125*Assembly!AC$23+$BM125*Assembly!AC$24</f>
        <v>#VALUE!</v>
      </c>
      <c r="BZ125" s="145" t="e">
        <f>$AS125*Assembly!M$4+$AT125*Assembly!M$5+$AU125*Assembly!M$6+$AV125*Assembly!M$7+$AW125*Assembly!M$8+$AX125*Assembly!M$9+$AY125*Assembly!M$10+$AZ125*Assembly!M$11+$BA125*Assembly!M$12+$BB125*Assembly!M$13+$BC125*Assembly!M$14+$BD125*Assembly!M$15+$BE125*Assembly!M$16+$BF125*Assembly!M$17+$BG125*Assembly!M$18+$BH125*Assembly!M$19+$BI125*Assembly!M$20+$BJ125*Assembly!M$21+$BK125*Assembly!M$22+$BL125*Assembly!M$23+$BM125*Assembly!M$24</f>
        <v>#VALUE!</v>
      </c>
      <c r="CA125" s="145" t="e">
        <f>$AS125*Assembly!N$4+$AT125*Assembly!N$5+$AU125*Assembly!N$6+$AV125*Assembly!N$7+$AW125*Assembly!N$8+$AX125*Assembly!N$9+$AY125*Assembly!N$10+$AZ125*Assembly!N$11+$BA125*Assembly!N$12+$BB125*Assembly!N$13+$BC125*Assembly!N$14+$BD125*Assembly!N$15+$BE125*Assembly!N$16+$BF125*Assembly!N$17+$BG125*Assembly!N$18+$BH125*Assembly!N$19+$BI125*Assembly!N$20+$BJ125*Assembly!N$21+$BK125*Assembly!N$22+$BL125*Assembly!N$23+$BM125*Assembly!N$24</f>
        <v>#VALUE!</v>
      </c>
      <c r="CB125" s="145" t="e">
        <f>$AS125*Assembly!O$4+$AT125*Assembly!O$5+$AU125*Assembly!O$6+$AV125*Assembly!O$7+$AW125*Assembly!O$8+$AX125*Assembly!O$9+$AY125*Assembly!O$10+$AZ125*Assembly!O$11+$BA125*Assembly!O$12+$BB125*Assembly!O$13+$BC125*Assembly!O$14+$BD125*Assembly!O$15+$BE125*Assembly!O$16+$BF125*Assembly!O$17+$BG125*Assembly!O$18+$BH125*Assembly!O$19+$BI125*Assembly!O$20+$BJ125*Assembly!O$21+$BK125*Assembly!O$22+$BL125*Assembly!O$23+$BM125*Assembly!O$24</f>
        <v>#VALUE!</v>
      </c>
      <c r="CC125" s="140" t="e">
        <f>$AS125*Assembly!P$4+$AT125*Assembly!P$5+$AU125*Assembly!P$6+$AV125*Assembly!P$7+$AW125*Assembly!P$8+$AX125*Assembly!P$9+$AY125*Assembly!P$10+$AZ125*Assembly!P$11+$BA125*Assembly!P$12+$BB125*Assembly!P$13+$BC125*Assembly!P$14+$BD125*Assembly!P$15+$BE125*Assembly!P$16+$BF125*Assembly!P$17+$BG125*Assembly!P$18+$BH125*Assembly!P$19+$BI125*Assembly!P$20+$BJ125*Assembly!P$21+$BK125*Assembly!P$22+$BL125*Assembly!P$23+$BM125*Assembly!P$24</f>
        <v>#VALUE!</v>
      </c>
      <c r="CD125" s="140" t="e">
        <f>$AS125*Assembly!Q$4+$AT125*Assembly!Q$5+$AU125*Assembly!Q$6+$AV125*Assembly!Q$7+$AW125*Assembly!Q$8+$AX125*Assembly!Q$9+$AY125*Assembly!Q$10+$AZ125*Assembly!Q$11+$BA125*Assembly!Q$12+$BB125*Assembly!Q$13+$BC125*Assembly!Q$14+$BD125*Assembly!Q$15+$BE125*Assembly!Q$16+$BF125*Assembly!Q$17+$BG125*Assembly!Q$18+$BH125*Assembly!Q$19+$BI125*Assembly!Q$20+$BJ125*Assembly!Q$21+$BK125*Assembly!Q$22+$BL125*Assembly!Q$23+$BM125*Assembly!Q$24</f>
        <v>#VALUE!</v>
      </c>
      <c r="CE125" s="145" t="e">
        <f>$AS125*Assembly!R$4+$AT125*Assembly!R$5+$AU125*Assembly!R$6+$AV125*Assembly!R$7+$AW125*Assembly!R$8+$AX125*Assembly!R$9+$AY125*Assembly!R$10+$AZ125*Assembly!R$11+$BA125*Assembly!R$12+$BB125*Assembly!R$13+$BC125*Assembly!R$14+$BD125*Assembly!R$15+$BE125*Assembly!R$16+$BF125*Assembly!R$17+$BG125*Assembly!R$18+$BH125*Assembly!R$19+$BI125*Assembly!R$20+$BJ125*Assembly!R$21+$BK125*Assembly!R$22+$BL125*Assembly!R$23+$BM125*Assembly!R$24</f>
        <v>#VALUE!</v>
      </c>
      <c r="CF125" s="140" t="e">
        <f>$AS125*Assembly!S$4+$AT125*Assembly!S$5+$AU125*Assembly!S$6+$AV125*Assembly!S$7+$AW125*Assembly!S$8+$AX125*Assembly!S$9+$AY125*Assembly!S$10+$AZ125*Assembly!S$11+$BA125*Assembly!S$12+$BB125*Assembly!S$13+$BC125*Assembly!S$14+$BD125*Assembly!S$15+$BE125*Assembly!S$16+$BF125*Assembly!S$17+$BG125*Assembly!S$18+$BH125*Assembly!S$19+$BI125*Assembly!S$20+$BJ125*Assembly!S$21+$BK125*Assembly!S$22+$BL125*Assembly!S$23+$BM125*Assembly!S$24</f>
        <v>#VALUE!</v>
      </c>
      <c r="CG125" s="140" t="e">
        <f>$AS125*Assembly!T$4+$AT125*Assembly!T$5+$AU125*Assembly!T$6+$AV125*Assembly!T$7+$AW125*Assembly!T$8+$AX125*Assembly!T$9+$AY125*Assembly!T$10+$AZ125*Assembly!T$11+$BA125*Assembly!T$12+$BB125*Assembly!T$13+$BC125*Assembly!T$14+$BD125*Assembly!T$15+$BE125*Assembly!T$16+$BF125*Assembly!T$17+$BG125*Assembly!T$18+$BH125*Assembly!T$19+$BI125*Assembly!T$20+$BJ125*Assembly!T$21+$BK125*Assembly!T$22+$BL125*Assembly!T$23+$BM125*Assembly!T$24</f>
        <v>#VALUE!</v>
      </c>
      <c r="CH125" s="140" t="e">
        <f>$AS125*Assembly!U$4+$AT125*Assembly!U$5+$AU125*Assembly!U$6+$AV125*Assembly!U$7+$AW125*Assembly!U$8+$AX125*Assembly!U$9+$AY125*Assembly!U$10+$AZ125*Assembly!U$11+$BA125*Assembly!U$12+$BB125*Assembly!U$13+$BC125*Assembly!U$14+$BD125*Assembly!U$15+$BE125*Assembly!U$16+$BF125*Assembly!U$17+$BG125*Assembly!U$18+$BH125*Assembly!U$19+$BI125*Assembly!U$20+$BJ125*Assembly!U$21+$BK125*Assembly!U$22+$BL125*Assembly!U$23+$BM125*Assembly!U$24</f>
        <v>#VALUE!</v>
      </c>
      <c r="CI125" s="145" t="e">
        <f>$AS125*Assembly!V$4+$AT125*Assembly!V$5+$AU125*Assembly!V$6+$AV125*Assembly!V$7+$AW125*Assembly!V$8+$AX125*Assembly!V$9+$AY125*Assembly!V$10+$AZ125*Assembly!V$11+$BA125*Assembly!V$12+$BB125*Assembly!V$13+$BC125*Assembly!V$14+$BD125*Assembly!V$15+$BE125*Assembly!V$16+$BF125*Assembly!V$17+$BG125*Assembly!V$18+$BH125*Assembly!V$19+$BI125*Assembly!V$20+$BJ125*Assembly!V$21+$BK125*Assembly!V$22+$BL125*Assembly!V$23+$BM125*Assembly!V$24</f>
        <v>#VALUE!</v>
      </c>
      <c r="CJ125" s="145" t="e">
        <f>BZ125*Refining!$F$3</f>
        <v>#VALUE!</v>
      </c>
      <c r="CK125" s="145" t="e">
        <f>CA125*Refining!$F$4</f>
        <v>#VALUE!</v>
      </c>
      <c r="CL125" s="145" t="e">
        <f>CB125*Refining!$F$5</f>
        <v>#VALUE!</v>
      </c>
      <c r="CM125" s="145" t="e">
        <f>CC125*Refining!$F$6</f>
        <v>#VALUE!</v>
      </c>
      <c r="CN125" s="145" t="e">
        <f>CD125*Refining!$F$7</f>
        <v>#VALUE!</v>
      </c>
      <c r="CO125" s="145" t="e">
        <f>CE125*Refining!$F$8</f>
        <v>#VALUE!</v>
      </c>
      <c r="CP125" s="145" t="e">
        <f>CF125*Refining!$F$9</f>
        <v>#VALUE!</v>
      </c>
      <c r="CQ125" s="145" t="e">
        <f>CG125*Refining!$F$10</f>
        <v>#VALUE!</v>
      </c>
      <c r="CR125" s="145" t="e">
        <f>CH125*Refining!$F$11</f>
        <v>#VALUE!</v>
      </c>
      <c r="CS125" s="145" t="e">
        <f>CI125*Refining!$F$12</f>
        <v>#VALUE!</v>
      </c>
      <c r="CT125" s="185" t="e">
        <f t="shared" ref="CT125:DM125" si="506">IF(BZ125 = 0, "", BZ125)</f>
        <v>#VALUE!</v>
      </c>
      <c r="CU125" s="189" t="e">
        <f t="shared" si="506"/>
        <v>#VALUE!</v>
      </c>
      <c r="CV125" s="186" t="e">
        <f t="shared" si="506"/>
        <v>#VALUE!</v>
      </c>
      <c r="CW125" s="186" t="e">
        <f t="shared" si="506"/>
        <v>#VALUE!</v>
      </c>
      <c r="CX125" s="186" t="e">
        <f t="shared" si="506"/>
        <v>#VALUE!</v>
      </c>
      <c r="CY125" s="186" t="e">
        <f t="shared" si="506"/>
        <v>#VALUE!</v>
      </c>
      <c r="CZ125" s="186" t="e">
        <f t="shared" si="506"/>
        <v>#VALUE!</v>
      </c>
      <c r="DA125" s="186" t="e">
        <f t="shared" si="506"/>
        <v>#VALUE!</v>
      </c>
      <c r="DB125" s="186" t="e">
        <f t="shared" si="506"/>
        <v>#VALUE!</v>
      </c>
      <c r="DC125" s="187" t="e">
        <f t="shared" si="506"/>
        <v>#VALUE!</v>
      </c>
      <c r="DD125" s="185" t="e">
        <f t="shared" si="506"/>
        <v>#VALUE!</v>
      </c>
      <c r="DE125" s="189" t="e">
        <f t="shared" si="506"/>
        <v>#VALUE!</v>
      </c>
      <c r="DF125" s="186" t="e">
        <f t="shared" si="506"/>
        <v>#VALUE!</v>
      </c>
      <c r="DG125" s="186" t="e">
        <f t="shared" si="506"/>
        <v>#VALUE!</v>
      </c>
      <c r="DH125" s="188" t="e">
        <f t="shared" si="506"/>
        <v>#VALUE!</v>
      </c>
      <c r="DI125" s="186" t="e">
        <f t="shared" si="506"/>
        <v>#VALUE!</v>
      </c>
      <c r="DJ125" s="186" t="e">
        <f t="shared" si="506"/>
        <v>#VALUE!</v>
      </c>
      <c r="DK125" s="186" t="e">
        <f t="shared" si="506"/>
        <v>#VALUE!</v>
      </c>
      <c r="DL125" s="186" t="e">
        <f t="shared" si="506"/>
        <v>#VALUE!</v>
      </c>
      <c r="DM125" s="187" t="e">
        <f t="shared" si="506"/>
        <v>#VALUE!</v>
      </c>
      <c r="DN125" s="185" t="e">
        <f t="shared" si="11"/>
        <v>#VALUE!</v>
      </c>
      <c r="DO125" s="189" t="e">
        <f t="shared" si="12"/>
        <v>#VALUE!</v>
      </c>
      <c r="DP125" s="120" t="e">
        <f t="shared" si="13"/>
        <v>#VALUE!</v>
      </c>
      <c r="DQ125" s="133" t="e">
        <f>CT125*'Ores &amp; Ingots'!$C$3+CU125*'Ores &amp; Ingots'!$C$4+CV125*'Ores &amp; Ingots'!$C$5+CW125*'Ores &amp; Ingots'!$C$6+CX125*'Ores &amp; Ingots'!$C$7+CY125*'Ores &amp; Ingots'!$C$8+CZ125*'Ores &amp; Ingots'!$C$9+DA125*'Ores &amp; Ingots'!$C$10+DB125*'Ores &amp; Ingots'!$C$11+DC125*'Ores &amp; Ingots'!$C$12</f>
        <v>#VALUE!</v>
      </c>
      <c r="DR125" s="133" t="e">
        <f>DD125*'Ores &amp; Ingots'!$B$3+DE125*'Ores &amp; Ingots'!$B$4+DF125*'Ores &amp; Ingots'!$B$5+DG125*'Ores &amp; Ingots'!$B$6+DH125*'Ores &amp; Ingots'!$B$7+DI125*'Ores &amp; Ingots'!$B$8+DJ125*'Ores &amp; Ingots'!$B$9+DK125*'Ores &amp; Ingots'!$B$10+DL125*'Ores &amp; Ingots'!$B$11+DM125*'Ores &amp; Ingots'!$B$12</f>
        <v>#VALUE!</v>
      </c>
      <c r="DS125" s="189" t="e">
        <f>CT125*Refining!$G$3+CU125*Refining!$G$4+CV125*Refining!$G$5+CW125*Refining!$G$6+CX125*Refining!$G$7+CY125*Refining!$G$8+CZ125*Refining!$G$9+DA125*Refining!$G$10+DB125*Refining!$G$11+DC125*Refining!$G$12</f>
        <v>#VALUE!</v>
      </c>
      <c r="DT125" s="189" t="e">
        <f t="shared" si="14"/>
        <v>#VALUE!</v>
      </c>
      <c r="DU125" s="192" t="e">
        <f t="shared" si="15"/>
        <v>#VALUE!</v>
      </c>
      <c r="DV125" s="185" t="e">
        <f t="shared" si="16"/>
        <v>#VALUE!</v>
      </c>
      <c r="DW125" s="194" t="e">
        <f t="shared" ref="DW125:DX125" si="507">DV125/60</f>
        <v>#VALUE!</v>
      </c>
      <c r="DX125" s="194" t="e">
        <f t="shared" si="507"/>
        <v>#VALUE!</v>
      </c>
      <c r="DY125" s="185" t="e">
        <f t="shared" si="18"/>
        <v>#VALUE!</v>
      </c>
      <c r="DZ125" s="194" t="e">
        <f t="shared" ref="DZ125:EA125" si="508">DY125/1000</f>
        <v>#VALUE!</v>
      </c>
      <c r="EA125" s="196" t="e">
        <f t="shared" si="508"/>
        <v>#VALUE!</v>
      </c>
      <c r="EB125" s="130" t="e">
        <f t="shared" si="20"/>
        <v>#VALUE!</v>
      </c>
      <c r="EC125" s="132" t="e">
        <f t="shared" si="21"/>
        <v>#VALUE!</v>
      </c>
      <c r="ED125" s="133" t="s">
        <v>28</v>
      </c>
    </row>
    <row r="126" spans="1:134" ht="12.75" x14ac:dyDescent="0.2">
      <c r="A126" s="864"/>
      <c r="B126" s="135" t="s">
        <v>344</v>
      </c>
      <c r="C126" s="137" t="s">
        <v>156</v>
      </c>
      <c r="D126" s="137">
        <v>1</v>
      </c>
      <c r="E126" s="137">
        <v>1</v>
      </c>
      <c r="F126" s="137">
        <v>1</v>
      </c>
      <c r="G126" s="154">
        <f t="shared" si="0"/>
        <v>15.625</v>
      </c>
      <c r="H126" s="156">
        <v>20</v>
      </c>
      <c r="I126" s="156">
        <v>20</v>
      </c>
      <c r="J126" s="156">
        <f>H126/Main!$D$9</f>
        <v>4</v>
      </c>
      <c r="K126" s="156">
        <f>I126/Main!$D$10</f>
        <v>10</v>
      </c>
      <c r="L126" s="156">
        <f t="shared" si="1"/>
        <v>2.5</v>
      </c>
      <c r="M126" s="156">
        <v>1</v>
      </c>
      <c r="N126" s="164">
        <v>500</v>
      </c>
      <c r="O126" s="164">
        <v>500</v>
      </c>
      <c r="P126" s="164"/>
      <c r="Q126" s="159"/>
      <c r="R126" s="166"/>
      <c r="S126" s="159"/>
      <c r="T126" s="166"/>
      <c r="U126" s="170"/>
      <c r="V126" s="159"/>
      <c r="W126" s="364" t="s">
        <v>220</v>
      </c>
      <c r="X126" s="133">
        <v>21</v>
      </c>
      <c r="Y126" s="133">
        <v>0</v>
      </c>
      <c r="Z126" s="133">
        <v>0</v>
      </c>
      <c r="AA126" s="133">
        <v>2</v>
      </c>
      <c r="AB126" s="133">
        <v>4</v>
      </c>
      <c r="AC126" s="133">
        <v>0</v>
      </c>
      <c r="AD126" s="133">
        <v>1</v>
      </c>
      <c r="AE126" s="167">
        <v>2</v>
      </c>
      <c r="AF126" s="133">
        <v>1</v>
      </c>
      <c r="AG126" s="133">
        <v>0</v>
      </c>
      <c r="AH126" s="133">
        <v>0</v>
      </c>
      <c r="AI126" s="133">
        <v>0</v>
      </c>
      <c r="AJ126" s="133">
        <v>0</v>
      </c>
      <c r="AK126" s="133">
        <v>0</v>
      </c>
      <c r="AL126" s="133">
        <v>0</v>
      </c>
      <c r="AM126" s="133">
        <v>0</v>
      </c>
      <c r="AN126" s="133">
        <v>0</v>
      </c>
      <c r="AO126" s="133">
        <v>0</v>
      </c>
      <c r="AP126" s="133">
        <v>0</v>
      </c>
      <c r="AQ126" s="133">
        <v>0</v>
      </c>
      <c r="AR126" s="133">
        <v>0</v>
      </c>
      <c r="AS126" s="174">
        <f t="shared" ref="AS126:BM126" si="509">IF(X126 = 0, "", X126)</f>
        <v>21</v>
      </c>
      <c r="AT126" s="137" t="str">
        <f t="shared" si="509"/>
        <v/>
      </c>
      <c r="AU126" s="137" t="str">
        <f t="shared" si="509"/>
        <v/>
      </c>
      <c r="AV126" s="133">
        <f t="shared" si="509"/>
        <v>2</v>
      </c>
      <c r="AW126" s="133">
        <f t="shared" si="509"/>
        <v>4</v>
      </c>
      <c r="AX126" s="137" t="str">
        <f t="shared" si="509"/>
        <v/>
      </c>
      <c r="AY126" s="133">
        <f t="shared" si="509"/>
        <v>1</v>
      </c>
      <c r="AZ126" s="167">
        <f t="shared" si="509"/>
        <v>2</v>
      </c>
      <c r="BA126" s="133">
        <f t="shared" si="509"/>
        <v>1</v>
      </c>
      <c r="BB126" s="137" t="str">
        <f t="shared" si="509"/>
        <v/>
      </c>
      <c r="BC126" s="137" t="str">
        <f t="shared" si="509"/>
        <v/>
      </c>
      <c r="BD126" s="137" t="str">
        <f t="shared" si="509"/>
        <v/>
      </c>
      <c r="BE126" s="137" t="str">
        <f t="shared" si="509"/>
        <v/>
      </c>
      <c r="BF126" s="137" t="str">
        <f t="shared" si="509"/>
        <v/>
      </c>
      <c r="BG126" s="137" t="str">
        <f t="shared" si="509"/>
        <v/>
      </c>
      <c r="BH126" s="137" t="str">
        <f t="shared" si="509"/>
        <v/>
      </c>
      <c r="BI126" s="137" t="str">
        <f t="shared" si="509"/>
        <v/>
      </c>
      <c r="BJ126" s="137" t="str">
        <f t="shared" si="509"/>
        <v/>
      </c>
      <c r="BK126" s="137" t="str">
        <f t="shared" si="509"/>
        <v/>
      </c>
      <c r="BL126" s="137" t="str">
        <f t="shared" si="509"/>
        <v/>
      </c>
      <c r="BM126" s="169" t="str">
        <f t="shared" si="509"/>
        <v/>
      </c>
      <c r="BN126" s="174" t="e">
        <f>$AS126*Assembly!Z$4+$AT126*Assembly!Z$5+$AU126*Assembly!Z$6+$AV126*Assembly!Z$7+$AW126*Assembly!Z$8+$AX126*Assembly!Z$9+$AY126*Assembly!Z$10+$AZ126*Assembly!Z$11+$BA126*Assembly!Z$12+$BB126*Assembly!Z$13+$BC126*Assembly!Z$14+$BD126*Assembly!Z$15+$BE126*Assembly!Z$16+$BF126*Assembly!Z$17+$BG126*Assembly!Z$18+$BH126*Assembly!Z$19+$BI126*Assembly!Z$20+$BJ126*Assembly!Z$21+$BK126*Assembly!Z$22+$BL126*Assembly!Z$23+$BM126*Assembly!Z$24</f>
        <v>#VALUE!</v>
      </c>
      <c r="BO126" s="133" t="e">
        <f t="shared" si="3"/>
        <v>#VALUE!</v>
      </c>
      <c r="BP126" s="133"/>
      <c r="BQ126" s="133" t="e">
        <f>$AS126*Assembly!AD$4+$AT126*Assembly!AD$5+$AU126*Assembly!AD$6+$AV126*Assembly!AD$7+$AW126*Assembly!AD$8+$AX126*Assembly!AD$9+$AY126*Assembly!AD$10+$AZ126*Assembly!AD$11+$BA126*Assembly!AD$12+$BB126*Assembly!AD$13+$BC126*Assembly!AD$14+$BD126*Assembly!AD$15+$BE126*Assembly!AD$16+$BF126*Assembly!AD$17+$BG126*Assembly!AD$18+$BH126*Assembly!AD$19+$BI126*Assembly!AD$20+$BJ126*Assembly!AD$21+$BK126*Assembly!AD$22+$BL126*Assembly!AD$23+$BM126*Assembly!AD$24</f>
        <v>#VALUE!</v>
      </c>
      <c r="BR126" s="177" t="e">
        <f t="shared" si="4"/>
        <v>#VALUE!</v>
      </c>
      <c r="BS126" s="178" t="e">
        <f t="shared" si="5"/>
        <v>#VALUE!</v>
      </c>
      <c r="BT126" s="179" t="e">
        <f t="shared" si="6"/>
        <v>#VALUE!</v>
      </c>
      <c r="BU126" s="178" t="e">
        <f t="shared" si="7"/>
        <v>#VALUE!</v>
      </c>
      <c r="BV126" s="133" t="e">
        <f>$AS126*Assembly!Y$4+$AT126*Assembly!Y$5+$AU126*Assembly!Y$6+$AV126*Assembly!Y$7+$AW126*Assembly!Y$8+$AX126*Assembly!Y$9+$AY126*Assembly!Y$10+$AZ126*Assembly!Y$11+$BA126*Assembly!Y$12+$BB126*Assembly!Y$13+$BC126*Assembly!Y$14+$BD126*Assembly!Y$15+$BE126*Assembly!Y$16+$BF126*Assembly!Y$17+$BG126*Assembly!Y$18+$BH126*Assembly!Y$19+$BI126*Assembly!Y$20+$BJ126*Assembly!Y$21+$BK126*Assembly!Y$22+$BL126*Assembly!Y$23+$BM126*Assembly!Y$24</f>
        <v>#VALUE!</v>
      </c>
      <c r="BW126" s="133" t="e">
        <f t="shared" si="8"/>
        <v>#VALUE!</v>
      </c>
      <c r="BX126" s="130" t="e">
        <f t="shared" si="9"/>
        <v>#VALUE!</v>
      </c>
      <c r="BY126" s="183" t="e">
        <f>$AS126*Assembly!AC$4+$AT126*Assembly!AC$5+$AU126*Assembly!AC$6+$AV126*Assembly!AC$7+$AW126*Assembly!AC$8+$AX126*Assembly!AC$9+$AY126*Assembly!AC$10+$AZ126*Assembly!AC$11+$BA126*Assembly!AC$12+$BB126*Assembly!AC$13+$BC126*Assembly!AC$14+$BD126*Assembly!AC$15+$BE126*Assembly!AC$16+$BF126*Assembly!AC$17+$BG126*Assembly!AC$18+$BH126*Assembly!AC$19+$BI126*Assembly!AC$20+$BJ126*Assembly!AC$21+$BK126*Assembly!AC$22+$BL126*Assembly!AC$23+$BM126*Assembly!AC$24</f>
        <v>#VALUE!</v>
      </c>
      <c r="BZ126" s="164" t="e">
        <f>$AS126*Assembly!M$4+$AT126*Assembly!M$5+$AU126*Assembly!M$6+$AV126*Assembly!M$7+$AW126*Assembly!M$8+$AX126*Assembly!M$9+$AY126*Assembly!M$10+$AZ126*Assembly!M$11+$BA126*Assembly!M$12+$BB126*Assembly!M$13+$BC126*Assembly!M$14+$BD126*Assembly!M$15+$BE126*Assembly!M$16+$BF126*Assembly!M$17+$BG126*Assembly!M$18+$BH126*Assembly!M$19+$BI126*Assembly!M$20+$BJ126*Assembly!M$21+$BK126*Assembly!M$22+$BL126*Assembly!M$23+$BM126*Assembly!M$24</f>
        <v>#VALUE!</v>
      </c>
      <c r="CA126" s="164" t="e">
        <f>$AS126*Assembly!N$4+$AT126*Assembly!N$5+$AU126*Assembly!N$6+$AV126*Assembly!N$7+$AW126*Assembly!N$8+$AX126*Assembly!N$9+$AY126*Assembly!N$10+$AZ126*Assembly!N$11+$BA126*Assembly!N$12+$BB126*Assembly!N$13+$BC126*Assembly!N$14+$BD126*Assembly!N$15+$BE126*Assembly!N$16+$BF126*Assembly!N$17+$BG126*Assembly!N$18+$BH126*Assembly!N$19+$BI126*Assembly!N$20+$BJ126*Assembly!N$21+$BK126*Assembly!N$22+$BL126*Assembly!N$23+$BM126*Assembly!N$24</f>
        <v>#VALUE!</v>
      </c>
      <c r="CB126" s="164" t="e">
        <f>$AS126*Assembly!O$4+$AT126*Assembly!O$5+$AU126*Assembly!O$6+$AV126*Assembly!O$7+$AW126*Assembly!O$8+$AX126*Assembly!O$9+$AY126*Assembly!O$10+$AZ126*Assembly!O$11+$BA126*Assembly!O$12+$BB126*Assembly!O$13+$BC126*Assembly!O$14+$BD126*Assembly!O$15+$BE126*Assembly!O$16+$BF126*Assembly!O$17+$BG126*Assembly!O$18+$BH126*Assembly!O$19+$BI126*Assembly!O$20+$BJ126*Assembly!O$21+$BK126*Assembly!O$22+$BL126*Assembly!O$23+$BM126*Assembly!O$24</f>
        <v>#VALUE!</v>
      </c>
      <c r="CC126" s="156" t="e">
        <f>$AS126*Assembly!P$4+$AT126*Assembly!P$5+$AU126*Assembly!P$6+$AV126*Assembly!P$7+$AW126*Assembly!P$8+$AX126*Assembly!P$9+$AY126*Assembly!P$10+$AZ126*Assembly!P$11+$BA126*Assembly!P$12+$BB126*Assembly!P$13+$BC126*Assembly!P$14+$BD126*Assembly!P$15+$BE126*Assembly!P$16+$BF126*Assembly!P$17+$BG126*Assembly!P$18+$BH126*Assembly!P$19+$BI126*Assembly!P$20+$BJ126*Assembly!P$21+$BK126*Assembly!P$22+$BL126*Assembly!P$23+$BM126*Assembly!P$24</f>
        <v>#VALUE!</v>
      </c>
      <c r="CD126" s="156" t="e">
        <f>$AS126*Assembly!Q$4+$AT126*Assembly!Q$5+$AU126*Assembly!Q$6+$AV126*Assembly!Q$7+$AW126*Assembly!Q$8+$AX126*Assembly!Q$9+$AY126*Assembly!Q$10+$AZ126*Assembly!Q$11+$BA126*Assembly!Q$12+$BB126*Assembly!Q$13+$BC126*Assembly!Q$14+$BD126*Assembly!Q$15+$BE126*Assembly!Q$16+$BF126*Assembly!Q$17+$BG126*Assembly!Q$18+$BH126*Assembly!Q$19+$BI126*Assembly!Q$20+$BJ126*Assembly!Q$21+$BK126*Assembly!Q$22+$BL126*Assembly!Q$23+$BM126*Assembly!Q$24</f>
        <v>#VALUE!</v>
      </c>
      <c r="CE126" s="164" t="e">
        <f>$AS126*Assembly!R$4+$AT126*Assembly!R$5+$AU126*Assembly!R$6+$AV126*Assembly!R$7+$AW126*Assembly!R$8+$AX126*Assembly!R$9+$AY126*Assembly!R$10+$AZ126*Assembly!R$11+$BA126*Assembly!R$12+$BB126*Assembly!R$13+$BC126*Assembly!R$14+$BD126*Assembly!R$15+$BE126*Assembly!R$16+$BF126*Assembly!R$17+$BG126*Assembly!R$18+$BH126*Assembly!R$19+$BI126*Assembly!R$20+$BJ126*Assembly!R$21+$BK126*Assembly!R$22+$BL126*Assembly!R$23+$BM126*Assembly!R$24</f>
        <v>#VALUE!</v>
      </c>
      <c r="CF126" s="156" t="e">
        <f>$AS126*Assembly!S$4+$AT126*Assembly!S$5+$AU126*Assembly!S$6+$AV126*Assembly!S$7+$AW126*Assembly!S$8+$AX126*Assembly!S$9+$AY126*Assembly!S$10+$AZ126*Assembly!S$11+$BA126*Assembly!S$12+$BB126*Assembly!S$13+$BC126*Assembly!S$14+$BD126*Assembly!S$15+$BE126*Assembly!S$16+$BF126*Assembly!S$17+$BG126*Assembly!S$18+$BH126*Assembly!S$19+$BI126*Assembly!S$20+$BJ126*Assembly!S$21+$BK126*Assembly!S$22+$BL126*Assembly!S$23+$BM126*Assembly!S$24</f>
        <v>#VALUE!</v>
      </c>
      <c r="CG126" s="156" t="e">
        <f>$AS126*Assembly!T$4+$AT126*Assembly!T$5+$AU126*Assembly!T$6+$AV126*Assembly!T$7+$AW126*Assembly!T$8+$AX126*Assembly!T$9+$AY126*Assembly!T$10+$AZ126*Assembly!T$11+$BA126*Assembly!T$12+$BB126*Assembly!T$13+$BC126*Assembly!T$14+$BD126*Assembly!T$15+$BE126*Assembly!T$16+$BF126*Assembly!T$17+$BG126*Assembly!T$18+$BH126*Assembly!T$19+$BI126*Assembly!T$20+$BJ126*Assembly!T$21+$BK126*Assembly!T$22+$BL126*Assembly!T$23+$BM126*Assembly!T$24</f>
        <v>#VALUE!</v>
      </c>
      <c r="CH126" s="156" t="e">
        <f>$AS126*Assembly!U$4+$AT126*Assembly!U$5+$AU126*Assembly!U$6+$AV126*Assembly!U$7+$AW126*Assembly!U$8+$AX126*Assembly!U$9+$AY126*Assembly!U$10+$AZ126*Assembly!U$11+$BA126*Assembly!U$12+$BB126*Assembly!U$13+$BC126*Assembly!U$14+$BD126*Assembly!U$15+$BE126*Assembly!U$16+$BF126*Assembly!U$17+$BG126*Assembly!U$18+$BH126*Assembly!U$19+$BI126*Assembly!U$20+$BJ126*Assembly!U$21+$BK126*Assembly!U$22+$BL126*Assembly!U$23+$BM126*Assembly!U$24</f>
        <v>#VALUE!</v>
      </c>
      <c r="CI126" s="164" t="e">
        <f>$AS126*Assembly!V$4+$AT126*Assembly!V$5+$AU126*Assembly!V$6+$AV126*Assembly!V$7+$AW126*Assembly!V$8+$AX126*Assembly!V$9+$AY126*Assembly!V$10+$AZ126*Assembly!V$11+$BA126*Assembly!V$12+$BB126*Assembly!V$13+$BC126*Assembly!V$14+$BD126*Assembly!V$15+$BE126*Assembly!V$16+$BF126*Assembly!V$17+$BG126*Assembly!V$18+$BH126*Assembly!V$19+$BI126*Assembly!V$20+$BJ126*Assembly!V$21+$BK126*Assembly!V$22+$BL126*Assembly!V$23+$BM126*Assembly!V$24</f>
        <v>#VALUE!</v>
      </c>
      <c r="CJ126" s="164" t="e">
        <f>BZ126*Refining!$F$3</f>
        <v>#VALUE!</v>
      </c>
      <c r="CK126" s="164" t="e">
        <f>CA126*Refining!$F$4</f>
        <v>#VALUE!</v>
      </c>
      <c r="CL126" s="164" t="e">
        <f>CB126*Refining!$F$5</f>
        <v>#VALUE!</v>
      </c>
      <c r="CM126" s="164" t="e">
        <f>CC126*Refining!$F$6</f>
        <v>#VALUE!</v>
      </c>
      <c r="CN126" s="164" t="e">
        <f>CD126*Refining!$F$7</f>
        <v>#VALUE!</v>
      </c>
      <c r="CO126" s="164" t="e">
        <f>CE126*Refining!$F$8</f>
        <v>#VALUE!</v>
      </c>
      <c r="CP126" s="164" t="e">
        <f>CF126*Refining!$F$9</f>
        <v>#VALUE!</v>
      </c>
      <c r="CQ126" s="164" t="e">
        <f>CG126*Refining!$F$10</f>
        <v>#VALUE!</v>
      </c>
      <c r="CR126" s="164" t="e">
        <f>CH126*Refining!$F$11</f>
        <v>#VALUE!</v>
      </c>
      <c r="CS126" s="164" t="e">
        <f>CI126*Refining!$F$12</f>
        <v>#VALUE!</v>
      </c>
      <c r="CT126" s="185" t="e">
        <f t="shared" ref="CT126:DM126" si="510">IF(BZ126 = 0, "", BZ126)</f>
        <v>#VALUE!</v>
      </c>
      <c r="CU126" s="189" t="e">
        <f t="shared" si="510"/>
        <v>#VALUE!</v>
      </c>
      <c r="CV126" s="186" t="e">
        <f t="shared" si="510"/>
        <v>#VALUE!</v>
      </c>
      <c r="CW126" s="186" t="e">
        <f t="shared" si="510"/>
        <v>#VALUE!</v>
      </c>
      <c r="CX126" s="186" t="e">
        <f t="shared" si="510"/>
        <v>#VALUE!</v>
      </c>
      <c r="CY126" s="186" t="e">
        <f t="shared" si="510"/>
        <v>#VALUE!</v>
      </c>
      <c r="CZ126" s="186" t="e">
        <f t="shared" si="510"/>
        <v>#VALUE!</v>
      </c>
      <c r="DA126" s="186" t="e">
        <f t="shared" si="510"/>
        <v>#VALUE!</v>
      </c>
      <c r="DB126" s="186" t="e">
        <f t="shared" si="510"/>
        <v>#VALUE!</v>
      </c>
      <c r="DC126" s="187" t="e">
        <f t="shared" si="510"/>
        <v>#VALUE!</v>
      </c>
      <c r="DD126" s="185" t="e">
        <f t="shared" si="510"/>
        <v>#VALUE!</v>
      </c>
      <c r="DE126" s="189" t="e">
        <f t="shared" si="510"/>
        <v>#VALUE!</v>
      </c>
      <c r="DF126" s="186" t="e">
        <f t="shared" si="510"/>
        <v>#VALUE!</v>
      </c>
      <c r="DG126" s="186" t="e">
        <f t="shared" si="510"/>
        <v>#VALUE!</v>
      </c>
      <c r="DH126" s="211" t="e">
        <f t="shared" si="510"/>
        <v>#VALUE!</v>
      </c>
      <c r="DI126" s="186" t="e">
        <f t="shared" si="510"/>
        <v>#VALUE!</v>
      </c>
      <c r="DJ126" s="186" t="e">
        <f t="shared" si="510"/>
        <v>#VALUE!</v>
      </c>
      <c r="DK126" s="186" t="e">
        <f t="shared" si="510"/>
        <v>#VALUE!</v>
      </c>
      <c r="DL126" s="186" t="e">
        <f t="shared" si="510"/>
        <v>#VALUE!</v>
      </c>
      <c r="DM126" s="187" t="e">
        <f t="shared" si="510"/>
        <v>#VALUE!</v>
      </c>
      <c r="DN126" s="185" t="e">
        <f t="shared" si="11"/>
        <v>#VALUE!</v>
      </c>
      <c r="DO126" s="189" t="e">
        <f t="shared" si="12"/>
        <v>#VALUE!</v>
      </c>
      <c r="DP126" s="120" t="e">
        <f t="shared" si="13"/>
        <v>#VALUE!</v>
      </c>
      <c r="DQ126" s="133" t="e">
        <f>CT126*'Ores &amp; Ingots'!$C$3+CU126*'Ores &amp; Ingots'!$C$4+CV126*'Ores &amp; Ingots'!$C$5+CW126*'Ores &amp; Ingots'!$C$6+CX126*'Ores &amp; Ingots'!$C$7+CY126*'Ores &amp; Ingots'!$C$8+CZ126*'Ores &amp; Ingots'!$C$9+DA126*'Ores &amp; Ingots'!$C$10+DB126*'Ores &amp; Ingots'!$C$11+DC126*'Ores &amp; Ingots'!$C$12</f>
        <v>#VALUE!</v>
      </c>
      <c r="DR126" s="133" t="e">
        <f>DD126*'Ores &amp; Ingots'!$B$3+DE126*'Ores &amp; Ingots'!$B$4+DF126*'Ores &amp; Ingots'!$B$5+DG126*'Ores &amp; Ingots'!$B$6+DH126*'Ores &amp; Ingots'!$B$7+DI126*'Ores &amp; Ingots'!$B$8+DJ126*'Ores &amp; Ingots'!$B$9+DK126*'Ores &amp; Ingots'!$B$10+DL126*'Ores &amp; Ingots'!$B$11+DM126*'Ores &amp; Ingots'!$B$12</f>
        <v>#VALUE!</v>
      </c>
      <c r="DS126" s="189" t="e">
        <f>CT126*Refining!$G$3+CU126*Refining!$G$4+CV126*Refining!$G$5+CW126*Refining!$G$6+CX126*Refining!$G$7+CY126*Refining!$G$8+CZ126*Refining!$G$9+DA126*Refining!$G$10+DB126*Refining!$G$11+DC126*Refining!$G$12</f>
        <v>#VALUE!</v>
      </c>
      <c r="DT126" s="189" t="e">
        <f t="shared" si="14"/>
        <v>#VALUE!</v>
      </c>
      <c r="DU126" s="192" t="e">
        <f t="shared" si="15"/>
        <v>#VALUE!</v>
      </c>
      <c r="DV126" s="185" t="e">
        <f t="shared" si="16"/>
        <v>#VALUE!</v>
      </c>
      <c r="DW126" s="194" t="e">
        <f t="shared" ref="DW126:DX126" si="511">DV126/60</f>
        <v>#VALUE!</v>
      </c>
      <c r="DX126" s="194" t="e">
        <f t="shared" si="511"/>
        <v>#VALUE!</v>
      </c>
      <c r="DY126" s="185" t="e">
        <f t="shared" si="18"/>
        <v>#VALUE!</v>
      </c>
      <c r="DZ126" s="194" t="e">
        <f t="shared" ref="DZ126:EA126" si="512">DY126/1000</f>
        <v>#VALUE!</v>
      </c>
      <c r="EA126" s="196" t="e">
        <f t="shared" si="512"/>
        <v>#VALUE!</v>
      </c>
      <c r="EB126" s="130" t="e">
        <f t="shared" si="20"/>
        <v>#VALUE!</v>
      </c>
      <c r="EC126" s="132" t="e">
        <f t="shared" si="21"/>
        <v>#VALUE!</v>
      </c>
      <c r="ED126" s="133">
        <v>1180</v>
      </c>
    </row>
    <row r="127" spans="1:134" ht="12.75" x14ac:dyDescent="0.2">
      <c r="A127" s="865"/>
      <c r="B127" s="297" t="s">
        <v>344</v>
      </c>
      <c r="C127" s="216" t="s">
        <v>155</v>
      </c>
      <c r="D127" s="216">
        <v>1</v>
      </c>
      <c r="E127" s="216">
        <v>1</v>
      </c>
      <c r="F127" s="216">
        <v>1</v>
      </c>
      <c r="G127" s="229">
        <f t="shared" si="0"/>
        <v>0.125</v>
      </c>
      <c r="H127" s="230">
        <v>20</v>
      </c>
      <c r="I127" s="230">
        <v>20</v>
      </c>
      <c r="J127" s="230">
        <f>H127/Main!$D$9</f>
        <v>4</v>
      </c>
      <c r="K127" s="230">
        <f>I127/Main!$D$10</f>
        <v>10</v>
      </c>
      <c r="L127" s="230">
        <f t="shared" si="1"/>
        <v>2.5</v>
      </c>
      <c r="M127" s="230">
        <v>1</v>
      </c>
      <c r="N127" s="232">
        <v>500</v>
      </c>
      <c r="O127" s="232">
        <v>500</v>
      </c>
      <c r="P127" s="232"/>
      <c r="Q127" s="233"/>
      <c r="R127" s="234"/>
      <c r="S127" s="233"/>
      <c r="T127" s="234"/>
      <c r="U127" s="325"/>
      <c r="V127" s="233"/>
      <c r="W127" s="366"/>
      <c r="X127" s="226">
        <v>2</v>
      </c>
      <c r="Y127" s="226">
        <v>0</v>
      </c>
      <c r="Z127" s="226">
        <v>0</v>
      </c>
      <c r="AA127" s="226">
        <v>2</v>
      </c>
      <c r="AB127" s="226">
        <v>1</v>
      </c>
      <c r="AC127" s="226">
        <v>0</v>
      </c>
      <c r="AD127" s="226">
        <v>1</v>
      </c>
      <c r="AE127" s="227">
        <v>2</v>
      </c>
      <c r="AF127" s="226">
        <v>1</v>
      </c>
      <c r="AG127" s="226">
        <v>0</v>
      </c>
      <c r="AH127" s="226">
        <v>0</v>
      </c>
      <c r="AI127" s="226">
        <v>0</v>
      </c>
      <c r="AJ127" s="226">
        <v>0</v>
      </c>
      <c r="AK127" s="226">
        <v>0</v>
      </c>
      <c r="AL127" s="226">
        <v>0</v>
      </c>
      <c r="AM127" s="226">
        <v>0</v>
      </c>
      <c r="AN127" s="226">
        <v>0</v>
      </c>
      <c r="AO127" s="226">
        <v>0</v>
      </c>
      <c r="AP127" s="226">
        <v>0</v>
      </c>
      <c r="AQ127" s="226">
        <v>0</v>
      </c>
      <c r="AR127" s="226">
        <v>0</v>
      </c>
      <c r="AS127" s="225">
        <f t="shared" ref="AS127:BM127" si="513">IF(X127 = 0, "", X127)</f>
        <v>2</v>
      </c>
      <c r="AT127" s="216" t="str">
        <f t="shared" si="513"/>
        <v/>
      </c>
      <c r="AU127" s="216" t="str">
        <f t="shared" si="513"/>
        <v/>
      </c>
      <c r="AV127" s="226">
        <f t="shared" si="513"/>
        <v>2</v>
      </c>
      <c r="AW127" s="226">
        <f t="shared" si="513"/>
        <v>1</v>
      </c>
      <c r="AX127" s="216" t="str">
        <f t="shared" si="513"/>
        <v/>
      </c>
      <c r="AY127" s="226">
        <f t="shared" si="513"/>
        <v>1</v>
      </c>
      <c r="AZ127" s="227">
        <f t="shared" si="513"/>
        <v>2</v>
      </c>
      <c r="BA127" s="226">
        <f t="shared" si="513"/>
        <v>1</v>
      </c>
      <c r="BB127" s="216" t="str">
        <f t="shared" si="513"/>
        <v/>
      </c>
      <c r="BC127" s="216" t="str">
        <f t="shared" si="513"/>
        <v/>
      </c>
      <c r="BD127" s="216" t="str">
        <f t="shared" si="513"/>
        <v/>
      </c>
      <c r="BE127" s="216" t="str">
        <f t="shared" si="513"/>
        <v/>
      </c>
      <c r="BF127" s="216" t="str">
        <f t="shared" si="513"/>
        <v/>
      </c>
      <c r="BG127" s="216" t="str">
        <f t="shared" si="513"/>
        <v/>
      </c>
      <c r="BH127" s="216" t="str">
        <f t="shared" si="513"/>
        <v/>
      </c>
      <c r="BI127" s="216" t="str">
        <f t="shared" si="513"/>
        <v/>
      </c>
      <c r="BJ127" s="216" t="str">
        <f t="shared" si="513"/>
        <v/>
      </c>
      <c r="BK127" s="216" t="str">
        <f t="shared" si="513"/>
        <v/>
      </c>
      <c r="BL127" s="216" t="str">
        <f t="shared" si="513"/>
        <v/>
      </c>
      <c r="BM127" s="231" t="str">
        <f t="shared" si="513"/>
        <v/>
      </c>
      <c r="BN127" s="225" t="e">
        <f>$AS127*Assembly!Z$4+$AT127*Assembly!Z$5+$AU127*Assembly!Z$6+$AV127*Assembly!Z$7+$AW127*Assembly!Z$8+$AX127*Assembly!Z$9+$AY127*Assembly!Z$10+$AZ127*Assembly!Z$11+$BA127*Assembly!Z$12+$BB127*Assembly!Z$13+$BC127*Assembly!Z$14+$BD127*Assembly!Z$15+$BE127*Assembly!Z$16+$BF127*Assembly!Z$17+$BG127*Assembly!Z$18+$BH127*Assembly!Z$19+$BI127*Assembly!Z$20+$BJ127*Assembly!Z$21+$BK127*Assembly!Z$22+$BL127*Assembly!Z$23+$BM127*Assembly!Z$24</f>
        <v>#VALUE!</v>
      </c>
      <c r="BO127" s="226" t="e">
        <f t="shared" si="3"/>
        <v>#VALUE!</v>
      </c>
      <c r="BP127" s="226"/>
      <c r="BQ127" s="226" t="e">
        <f>$AS127*Assembly!AD$4+$AT127*Assembly!AD$5+$AU127*Assembly!AD$6+$AV127*Assembly!AD$7+$AW127*Assembly!AD$8+$AX127*Assembly!AD$9+$AY127*Assembly!AD$10+$AZ127*Assembly!AD$11+$BA127*Assembly!AD$12+$BB127*Assembly!AD$13+$BC127*Assembly!AD$14+$BD127*Assembly!AD$15+$BE127*Assembly!AD$16+$BF127*Assembly!AD$17+$BG127*Assembly!AD$18+$BH127*Assembly!AD$19+$BI127*Assembly!AD$20+$BJ127*Assembly!AD$21+$BK127*Assembly!AD$22+$BL127*Assembly!AD$23+$BM127*Assembly!AD$24</f>
        <v>#VALUE!</v>
      </c>
      <c r="BR127" s="236" t="e">
        <f t="shared" si="4"/>
        <v>#VALUE!</v>
      </c>
      <c r="BS127" s="237" t="e">
        <f t="shared" si="5"/>
        <v>#VALUE!</v>
      </c>
      <c r="BT127" s="238" t="e">
        <f t="shared" si="6"/>
        <v>#VALUE!</v>
      </c>
      <c r="BU127" s="237" t="e">
        <f t="shared" si="7"/>
        <v>#VALUE!</v>
      </c>
      <c r="BV127" s="226" t="e">
        <f>$AS127*Assembly!Y$4+$AT127*Assembly!Y$5+$AU127*Assembly!Y$6+$AV127*Assembly!Y$7+$AW127*Assembly!Y$8+$AX127*Assembly!Y$9+$AY127*Assembly!Y$10+$AZ127*Assembly!Y$11+$BA127*Assembly!Y$12+$BB127*Assembly!Y$13+$BC127*Assembly!Y$14+$BD127*Assembly!Y$15+$BE127*Assembly!Y$16+$BF127*Assembly!Y$17+$BG127*Assembly!Y$18+$BH127*Assembly!Y$19+$BI127*Assembly!Y$20+$BJ127*Assembly!Y$21+$BK127*Assembly!Y$22+$BL127*Assembly!Y$23+$BM127*Assembly!Y$24</f>
        <v>#VALUE!</v>
      </c>
      <c r="BW127" s="226" t="e">
        <f t="shared" si="8"/>
        <v>#VALUE!</v>
      </c>
      <c r="BX127" s="239" t="e">
        <f t="shared" si="9"/>
        <v>#VALUE!</v>
      </c>
      <c r="BY127" s="240" t="e">
        <f>$AS127*Assembly!AC$4+$AT127*Assembly!AC$5+$AU127*Assembly!AC$6+$AV127*Assembly!AC$7+$AW127*Assembly!AC$8+$AX127*Assembly!AC$9+$AY127*Assembly!AC$10+$AZ127*Assembly!AC$11+$BA127*Assembly!AC$12+$BB127*Assembly!AC$13+$BC127*Assembly!AC$14+$BD127*Assembly!AC$15+$BE127*Assembly!AC$16+$BF127*Assembly!AC$17+$BG127*Assembly!AC$18+$BH127*Assembly!AC$19+$BI127*Assembly!AC$20+$BJ127*Assembly!AC$21+$BK127*Assembly!AC$22+$BL127*Assembly!AC$23+$BM127*Assembly!AC$24</f>
        <v>#VALUE!</v>
      </c>
      <c r="BZ127" s="232" t="e">
        <f>$AS127*Assembly!M$4+$AT127*Assembly!M$5+$AU127*Assembly!M$6+$AV127*Assembly!M$7+$AW127*Assembly!M$8+$AX127*Assembly!M$9+$AY127*Assembly!M$10+$AZ127*Assembly!M$11+$BA127*Assembly!M$12+$BB127*Assembly!M$13+$BC127*Assembly!M$14+$BD127*Assembly!M$15+$BE127*Assembly!M$16+$BF127*Assembly!M$17+$BG127*Assembly!M$18+$BH127*Assembly!M$19+$BI127*Assembly!M$20+$BJ127*Assembly!M$21+$BK127*Assembly!M$22+$BL127*Assembly!M$23+$BM127*Assembly!M$24</f>
        <v>#VALUE!</v>
      </c>
      <c r="CA127" s="232" t="e">
        <f>$AS127*Assembly!N$4+$AT127*Assembly!N$5+$AU127*Assembly!N$6+$AV127*Assembly!N$7+$AW127*Assembly!N$8+$AX127*Assembly!N$9+$AY127*Assembly!N$10+$AZ127*Assembly!N$11+$BA127*Assembly!N$12+$BB127*Assembly!N$13+$BC127*Assembly!N$14+$BD127*Assembly!N$15+$BE127*Assembly!N$16+$BF127*Assembly!N$17+$BG127*Assembly!N$18+$BH127*Assembly!N$19+$BI127*Assembly!N$20+$BJ127*Assembly!N$21+$BK127*Assembly!N$22+$BL127*Assembly!N$23+$BM127*Assembly!N$24</f>
        <v>#VALUE!</v>
      </c>
      <c r="CB127" s="232" t="e">
        <f>$AS127*Assembly!O$4+$AT127*Assembly!O$5+$AU127*Assembly!O$6+$AV127*Assembly!O$7+$AW127*Assembly!O$8+$AX127*Assembly!O$9+$AY127*Assembly!O$10+$AZ127*Assembly!O$11+$BA127*Assembly!O$12+$BB127*Assembly!O$13+$BC127*Assembly!O$14+$BD127*Assembly!O$15+$BE127*Assembly!O$16+$BF127*Assembly!O$17+$BG127*Assembly!O$18+$BH127*Assembly!O$19+$BI127*Assembly!O$20+$BJ127*Assembly!O$21+$BK127*Assembly!O$22+$BL127*Assembly!O$23+$BM127*Assembly!O$24</f>
        <v>#VALUE!</v>
      </c>
      <c r="CC127" s="230" t="e">
        <f>$AS127*Assembly!P$4+$AT127*Assembly!P$5+$AU127*Assembly!P$6+$AV127*Assembly!P$7+$AW127*Assembly!P$8+$AX127*Assembly!P$9+$AY127*Assembly!P$10+$AZ127*Assembly!P$11+$BA127*Assembly!P$12+$BB127*Assembly!P$13+$BC127*Assembly!P$14+$BD127*Assembly!P$15+$BE127*Assembly!P$16+$BF127*Assembly!P$17+$BG127*Assembly!P$18+$BH127*Assembly!P$19+$BI127*Assembly!P$20+$BJ127*Assembly!P$21+$BK127*Assembly!P$22+$BL127*Assembly!P$23+$BM127*Assembly!P$24</f>
        <v>#VALUE!</v>
      </c>
      <c r="CD127" s="230" t="e">
        <f>$AS127*Assembly!Q$4+$AT127*Assembly!Q$5+$AU127*Assembly!Q$6+$AV127*Assembly!Q$7+$AW127*Assembly!Q$8+$AX127*Assembly!Q$9+$AY127*Assembly!Q$10+$AZ127*Assembly!Q$11+$BA127*Assembly!Q$12+$BB127*Assembly!Q$13+$BC127*Assembly!Q$14+$BD127*Assembly!Q$15+$BE127*Assembly!Q$16+$BF127*Assembly!Q$17+$BG127*Assembly!Q$18+$BH127*Assembly!Q$19+$BI127*Assembly!Q$20+$BJ127*Assembly!Q$21+$BK127*Assembly!Q$22+$BL127*Assembly!Q$23+$BM127*Assembly!Q$24</f>
        <v>#VALUE!</v>
      </c>
      <c r="CE127" s="232" t="e">
        <f>$AS127*Assembly!R$4+$AT127*Assembly!R$5+$AU127*Assembly!R$6+$AV127*Assembly!R$7+$AW127*Assembly!R$8+$AX127*Assembly!R$9+$AY127*Assembly!R$10+$AZ127*Assembly!R$11+$BA127*Assembly!R$12+$BB127*Assembly!R$13+$BC127*Assembly!R$14+$BD127*Assembly!R$15+$BE127*Assembly!R$16+$BF127*Assembly!R$17+$BG127*Assembly!R$18+$BH127*Assembly!R$19+$BI127*Assembly!R$20+$BJ127*Assembly!R$21+$BK127*Assembly!R$22+$BL127*Assembly!R$23+$BM127*Assembly!R$24</f>
        <v>#VALUE!</v>
      </c>
      <c r="CF127" s="230" t="e">
        <f>$AS127*Assembly!S$4+$AT127*Assembly!S$5+$AU127*Assembly!S$6+$AV127*Assembly!S$7+$AW127*Assembly!S$8+$AX127*Assembly!S$9+$AY127*Assembly!S$10+$AZ127*Assembly!S$11+$BA127*Assembly!S$12+$BB127*Assembly!S$13+$BC127*Assembly!S$14+$BD127*Assembly!S$15+$BE127*Assembly!S$16+$BF127*Assembly!S$17+$BG127*Assembly!S$18+$BH127*Assembly!S$19+$BI127*Assembly!S$20+$BJ127*Assembly!S$21+$BK127*Assembly!S$22+$BL127*Assembly!S$23+$BM127*Assembly!S$24</f>
        <v>#VALUE!</v>
      </c>
      <c r="CG127" s="230" t="e">
        <f>$AS127*Assembly!T$4+$AT127*Assembly!T$5+$AU127*Assembly!T$6+$AV127*Assembly!T$7+$AW127*Assembly!T$8+$AX127*Assembly!T$9+$AY127*Assembly!T$10+$AZ127*Assembly!T$11+$BA127*Assembly!T$12+$BB127*Assembly!T$13+$BC127*Assembly!T$14+$BD127*Assembly!T$15+$BE127*Assembly!T$16+$BF127*Assembly!T$17+$BG127*Assembly!T$18+$BH127*Assembly!T$19+$BI127*Assembly!T$20+$BJ127*Assembly!T$21+$BK127*Assembly!T$22+$BL127*Assembly!T$23+$BM127*Assembly!T$24</f>
        <v>#VALUE!</v>
      </c>
      <c r="CH127" s="230" t="e">
        <f>$AS127*Assembly!U$4+$AT127*Assembly!U$5+$AU127*Assembly!U$6+$AV127*Assembly!U$7+$AW127*Assembly!U$8+$AX127*Assembly!U$9+$AY127*Assembly!U$10+$AZ127*Assembly!U$11+$BA127*Assembly!U$12+$BB127*Assembly!U$13+$BC127*Assembly!U$14+$BD127*Assembly!U$15+$BE127*Assembly!U$16+$BF127*Assembly!U$17+$BG127*Assembly!U$18+$BH127*Assembly!U$19+$BI127*Assembly!U$20+$BJ127*Assembly!U$21+$BK127*Assembly!U$22+$BL127*Assembly!U$23+$BM127*Assembly!U$24</f>
        <v>#VALUE!</v>
      </c>
      <c r="CI127" s="232" t="e">
        <f>$AS127*Assembly!V$4+$AT127*Assembly!V$5+$AU127*Assembly!V$6+$AV127*Assembly!V$7+$AW127*Assembly!V$8+$AX127*Assembly!V$9+$AY127*Assembly!V$10+$AZ127*Assembly!V$11+$BA127*Assembly!V$12+$BB127*Assembly!V$13+$BC127*Assembly!V$14+$BD127*Assembly!V$15+$BE127*Assembly!V$16+$BF127*Assembly!V$17+$BG127*Assembly!V$18+$BH127*Assembly!V$19+$BI127*Assembly!V$20+$BJ127*Assembly!V$21+$BK127*Assembly!V$22+$BL127*Assembly!V$23+$BM127*Assembly!V$24</f>
        <v>#VALUE!</v>
      </c>
      <c r="CJ127" s="232" t="e">
        <f>BZ127*Refining!$F$3</f>
        <v>#VALUE!</v>
      </c>
      <c r="CK127" s="232" t="e">
        <f>CA127*Refining!$F$4</f>
        <v>#VALUE!</v>
      </c>
      <c r="CL127" s="232" t="e">
        <f>CB127*Refining!$F$5</f>
        <v>#VALUE!</v>
      </c>
      <c r="CM127" s="232" t="e">
        <f>CC127*Refining!$F$6</f>
        <v>#VALUE!</v>
      </c>
      <c r="CN127" s="232" t="e">
        <f>CD127*Refining!$F$7</f>
        <v>#VALUE!</v>
      </c>
      <c r="CO127" s="232" t="e">
        <f>CE127*Refining!$F$8</f>
        <v>#VALUE!</v>
      </c>
      <c r="CP127" s="232" t="e">
        <f>CF127*Refining!$F$9</f>
        <v>#VALUE!</v>
      </c>
      <c r="CQ127" s="232" t="e">
        <f>CG127*Refining!$F$10</f>
        <v>#VALUE!</v>
      </c>
      <c r="CR127" s="232" t="e">
        <f>CH127*Refining!$F$11</f>
        <v>#VALUE!</v>
      </c>
      <c r="CS127" s="232" t="e">
        <f>CI127*Refining!$F$12</f>
        <v>#VALUE!</v>
      </c>
      <c r="CT127" s="243" t="e">
        <f t="shared" ref="CT127:DM127" si="514">IF(BZ127 = 0, "", BZ127)</f>
        <v>#VALUE!</v>
      </c>
      <c r="CU127" s="245" t="e">
        <f t="shared" si="514"/>
        <v>#VALUE!</v>
      </c>
      <c r="CV127" s="246" t="e">
        <f t="shared" si="514"/>
        <v>#VALUE!</v>
      </c>
      <c r="CW127" s="246" t="e">
        <f t="shared" si="514"/>
        <v>#VALUE!</v>
      </c>
      <c r="CX127" s="246" t="e">
        <f t="shared" si="514"/>
        <v>#VALUE!</v>
      </c>
      <c r="CY127" s="246" t="e">
        <f t="shared" si="514"/>
        <v>#VALUE!</v>
      </c>
      <c r="CZ127" s="246" t="e">
        <f t="shared" si="514"/>
        <v>#VALUE!</v>
      </c>
      <c r="DA127" s="246" t="e">
        <f t="shared" si="514"/>
        <v>#VALUE!</v>
      </c>
      <c r="DB127" s="246" t="e">
        <f t="shared" si="514"/>
        <v>#VALUE!</v>
      </c>
      <c r="DC127" s="251" t="e">
        <f t="shared" si="514"/>
        <v>#VALUE!</v>
      </c>
      <c r="DD127" s="243" t="e">
        <f t="shared" si="514"/>
        <v>#VALUE!</v>
      </c>
      <c r="DE127" s="245" t="e">
        <f t="shared" si="514"/>
        <v>#VALUE!</v>
      </c>
      <c r="DF127" s="246" t="e">
        <f t="shared" si="514"/>
        <v>#VALUE!</v>
      </c>
      <c r="DG127" s="246" t="e">
        <f t="shared" si="514"/>
        <v>#VALUE!</v>
      </c>
      <c r="DH127" s="254" t="e">
        <f t="shared" si="514"/>
        <v>#VALUE!</v>
      </c>
      <c r="DI127" s="246" t="e">
        <f t="shared" si="514"/>
        <v>#VALUE!</v>
      </c>
      <c r="DJ127" s="246" t="e">
        <f t="shared" si="514"/>
        <v>#VALUE!</v>
      </c>
      <c r="DK127" s="246" t="e">
        <f t="shared" si="514"/>
        <v>#VALUE!</v>
      </c>
      <c r="DL127" s="246" t="e">
        <f t="shared" si="514"/>
        <v>#VALUE!</v>
      </c>
      <c r="DM127" s="251" t="e">
        <f t="shared" si="514"/>
        <v>#VALUE!</v>
      </c>
      <c r="DN127" s="243" t="e">
        <f t="shared" si="11"/>
        <v>#VALUE!</v>
      </c>
      <c r="DO127" s="245" t="e">
        <f t="shared" si="12"/>
        <v>#VALUE!</v>
      </c>
      <c r="DP127" s="263" t="e">
        <f t="shared" si="13"/>
        <v>#VALUE!</v>
      </c>
      <c r="DQ127" s="226" t="e">
        <f>CT127*'Ores &amp; Ingots'!$C$3+CU127*'Ores &amp; Ingots'!$C$4+CV127*'Ores &amp; Ingots'!$C$5+CW127*'Ores &amp; Ingots'!$C$6+CX127*'Ores &amp; Ingots'!$C$7+CY127*'Ores &amp; Ingots'!$C$8+CZ127*'Ores &amp; Ingots'!$C$9+DA127*'Ores &amp; Ingots'!$C$10+DB127*'Ores &amp; Ingots'!$C$11+DC127*'Ores &amp; Ingots'!$C$12</f>
        <v>#VALUE!</v>
      </c>
      <c r="DR127" s="226" t="e">
        <f>DD127*'Ores &amp; Ingots'!$B$3+DE127*'Ores &amp; Ingots'!$B$4+DF127*'Ores &amp; Ingots'!$B$5+DG127*'Ores &amp; Ingots'!$B$6+DH127*'Ores &amp; Ingots'!$B$7+DI127*'Ores &amp; Ingots'!$B$8+DJ127*'Ores &amp; Ingots'!$B$9+DK127*'Ores &amp; Ingots'!$B$10+DL127*'Ores &amp; Ingots'!$B$11+DM127*'Ores &amp; Ingots'!$B$12</f>
        <v>#VALUE!</v>
      </c>
      <c r="DS127" s="245" t="e">
        <f>CT127*Refining!$G$3+CU127*Refining!$G$4+CV127*Refining!$G$5+CW127*Refining!$G$6+CX127*Refining!$G$7+CY127*Refining!$G$8+CZ127*Refining!$G$9+DA127*Refining!$G$10+DB127*Refining!$G$11+DC127*Refining!$G$12</f>
        <v>#VALUE!</v>
      </c>
      <c r="DT127" s="189" t="e">
        <f t="shared" si="14"/>
        <v>#VALUE!</v>
      </c>
      <c r="DU127" s="260" t="e">
        <f t="shared" si="15"/>
        <v>#VALUE!</v>
      </c>
      <c r="DV127" s="243" t="e">
        <f t="shared" si="16"/>
        <v>#VALUE!</v>
      </c>
      <c r="DW127" s="262" t="e">
        <f t="shared" ref="DW127:DX127" si="515">DV127/60</f>
        <v>#VALUE!</v>
      </c>
      <c r="DX127" s="262" t="e">
        <f t="shared" si="515"/>
        <v>#VALUE!</v>
      </c>
      <c r="DY127" s="243" t="e">
        <f t="shared" si="18"/>
        <v>#VALUE!</v>
      </c>
      <c r="DZ127" s="262" t="e">
        <f t="shared" ref="DZ127:EA127" si="516">DY127/1000</f>
        <v>#VALUE!</v>
      </c>
      <c r="EA127" s="264" t="e">
        <f t="shared" si="516"/>
        <v>#VALUE!</v>
      </c>
      <c r="EB127" s="239" t="e">
        <f t="shared" si="20"/>
        <v>#VALUE!</v>
      </c>
      <c r="EC127" s="266" t="e">
        <f t="shared" si="21"/>
        <v>#VALUE!</v>
      </c>
      <c r="ED127" s="133" t="s">
        <v>28</v>
      </c>
    </row>
    <row r="128" spans="1:134" ht="12.75" x14ac:dyDescent="0.2">
      <c r="A128" s="895" t="s">
        <v>345</v>
      </c>
      <c r="B128" s="55" t="s">
        <v>346</v>
      </c>
      <c r="C128" s="56" t="s">
        <v>156</v>
      </c>
      <c r="D128" s="56">
        <v>1</v>
      </c>
      <c r="E128" s="56">
        <v>1</v>
      </c>
      <c r="F128" s="56">
        <v>1</v>
      </c>
      <c r="G128" s="328">
        <f t="shared" si="0"/>
        <v>15.625</v>
      </c>
      <c r="H128" s="329">
        <v>24</v>
      </c>
      <c r="I128" s="329">
        <v>24</v>
      </c>
      <c r="J128" s="329">
        <f>H128/Main!$D$9</f>
        <v>4.8</v>
      </c>
      <c r="K128" s="329">
        <f>I128/Main!$D$10</f>
        <v>12</v>
      </c>
      <c r="L128" s="329">
        <f t="shared" si="1"/>
        <v>2.5</v>
      </c>
      <c r="M128" s="329">
        <v>1</v>
      </c>
      <c r="N128" s="330" t="s">
        <v>28</v>
      </c>
      <c r="O128" s="332"/>
      <c r="P128" s="330"/>
      <c r="Q128" s="332"/>
      <c r="R128" s="331"/>
      <c r="S128" s="332"/>
      <c r="T128" s="331"/>
      <c r="U128" s="373"/>
      <c r="V128" s="332"/>
      <c r="W128" s="374" t="s">
        <v>240</v>
      </c>
      <c r="X128" s="81">
        <v>0</v>
      </c>
      <c r="Y128" s="81">
        <v>20</v>
      </c>
      <c r="Z128" s="81">
        <v>20</v>
      </c>
      <c r="AA128" s="81">
        <v>0</v>
      </c>
      <c r="AB128" s="81">
        <v>30</v>
      </c>
      <c r="AC128" s="81">
        <v>0</v>
      </c>
      <c r="AD128" s="83">
        <v>6</v>
      </c>
      <c r="AE128" s="81">
        <v>0</v>
      </c>
      <c r="AF128" s="81">
        <v>0</v>
      </c>
      <c r="AG128" s="81">
        <v>0</v>
      </c>
      <c r="AH128" s="81">
        <v>0</v>
      </c>
      <c r="AI128" s="81">
        <v>0</v>
      </c>
      <c r="AJ128" s="81">
        <v>0</v>
      </c>
      <c r="AK128" s="81">
        <v>0</v>
      </c>
      <c r="AL128" s="81">
        <v>0</v>
      </c>
      <c r="AM128" s="81">
        <v>0</v>
      </c>
      <c r="AN128" s="81">
        <v>0</v>
      </c>
      <c r="AO128" s="81">
        <v>0</v>
      </c>
      <c r="AP128" s="81">
        <v>0</v>
      </c>
      <c r="AQ128" s="81">
        <v>0</v>
      </c>
      <c r="AR128" s="81">
        <v>0</v>
      </c>
      <c r="AS128" s="368" t="str">
        <f t="shared" ref="AS128:BM128" si="517">IF(X128 = 0, "", X128)</f>
        <v/>
      </c>
      <c r="AT128" s="81">
        <f t="shared" si="517"/>
        <v>20</v>
      </c>
      <c r="AU128" s="81">
        <f t="shared" si="517"/>
        <v>20</v>
      </c>
      <c r="AV128" s="56" t="str">
        <f t="shared" si="517"/>
        <v/>
      </c>
      <c r="AW128" s="81">
        <f t="shared" si="517"/>
        <v>30</v>
      </c>
      <c r="AX128" s="56" t="str">
        <f t="shared" si="517"/>
        <v/>
      </c>
      <c r="AY128" s="83">
        <f t="shared" si="517"/>
        <v>6</v>
      </c>
      <c r="AZ128" s="56" t="str">
        <f t="shared" si="517"/>
        <v/>
      </c>
      <c r="BA128" s="56" t="str">
        <f t="shared" si="517"/>
        <v/>
      </c>
      <c r="BB128" s="56" t="str">
        <f t="shared" si="517"/>
        <v/>
      </c>
      <c r="BC128" s="56" t="str">
        <f t="shared" si="517"/>
        <v/>
      </c>
      <c r="BD128" s="56" t="str">
        <f t="shared" si="517"/>
        <v/>
      </c>
      <c r="BE128" s="56" t="str">
        <f t="shared" si="517"/>
        <v/>
      </c>
      <c r="BF128" s="56" t="str">
        <f t="shared" si="517"/>
        <v/>
      </c>
      <c r="BG128" s="56" t="str">
        <f t="shared" si="517"/>
        <v/>
      </c>
      <c r="BH128" s="56" t="str">
        <f t="shared" si="517"/>
        <v/>
      </c>
      <c r="BI128" s="56" t="str">
        <f t="shared" si="517"/>
        <v/>
      </c>
      <c r="BJ128" s="56" t="str">
        <f t="shared" si="517"/>
        <v/>
      </c>
      <c r="BK128" s="56" t="str">
        <f t="shared" si="517"/>
        <v/>
      </c>
      <c r="BL128" s="56" t="str">
        <f t="shared" si="517"/>
        <v/>
      </c>
      <c r="BM128" s="85" t="str">
        <f t="shared" si="517"/>
        <v/>
      </c>
      <c r="BN128" s="93" t="e">
        <f>$AS128*Assembly!Z$4+$AT128*Assembly!Z$5+$AU128*Assembly!Z$6+$AV128*Assembly!Z$7+$AW128*Assembly!Z$8+$AX128*Assembly!Z$9+$AY128*Assembly!Z$10+$AZ128*Assembly!Z$11+$BA128*Assembly!Z$12+$BB128*Assembly!Z$13+$BC128*Assembly!Z$14+$BD128*Assembly!Z$15+$BE128*Assembly!Z$16+$BF128*Assembly!Z$17+$BG128*Assembly!Z$18+$BH128*Assembly!Z$19+$BI128*Assembly!Z$20+$BJ128*Assembly!Z$21+$BK128*Assembly!Z$22+$BL128*Assembly!Z$23+$BM128*Assembly!Z$24</f>
        <v>#VALUE!</v>
      </c>
      <c r="BO128" s="81" t="e">
        <f t="shared" si="3"/>
        <v>#VALUE!</v>
      </c>
      <c r="BP128" s="81"/>
      <c r="BQ128" s="81" t="e">
        <f>$AS128*Assembly!AD$4+$AT128*Assembly!AD$5+$AU128*Assembly!AD$6+$AV128*Assembly!AD$7+$AW128*Assembly!AD$8+$AX128*Assembly!AD$9+$AY128*Assembly!AD$10+$AZ128*Assembly!AD$11+$BA128*Assembly!AD$12+$BB128*Assembly!AD$13+$BC128*Assembly!AD$14+$BD128*Assembly!AD$15+$BE128*Assembly!AD$16+$BF128*Assembly!AD$17+$BG128*Assembly!AD$18+$BH128*Assembly!AD$19+$BI128*Assembly!AD$20+$BJ128*Assembly!AD$21+$BK128*Assembly!AD$22+$BL128*Assembly!AD$23+$BM128*Assembly!AD$24</f>
        <v>#VALUE!</v>
      </c>
      <c r="BR128" s="98" t="e">
        <f t="shared" si="4"/>
        <v>#VALUE!</v>
      </c>
      <c r="BS128" s="99" t="e">
        <f t="shared" si="5"/>
        <v>#VALUE!</v>
      </c>
      <c r="BT128" s="101" t="e">
        <f t="shared" si="6"/>
        <v>#VALUE!</v>
      </c>
      <c r="BU128" s="99" t="e">
        <f t="shared" si="7"/>
        <v>#VALUE!</v>
      </c>
      <c r="BV128" s="81" t="e">
        <f>$AS128*Assembly!Y$4+$AT128*Assembly!Y$5+$AU128*Assembly!Y$6+$AV128*Assembly!Y$7+$AW128*Assembly!Y$8+$AX128*Assembly!Y$9+$AY128*Assembly!Y$10+$AZ128*Assembly!Y$11+$BA128*Assembly!Y$12+$BB128*Assembly!Y$13+$BC128*Assembly!Y$14+$BD128*Assembly!Y$15+$BE128*Assembly!Y$16+$BF128*Assembly!Y$17+$BG128*Assembly!Y$18+$BH128*Assembly!Y$19+$BI128*Assembly!Y$20+$BJ128*Assembly!Y$21+$BK128*Assembly!Y$22+$BL128*Assembly!Y$23+$BM128*Assembly!Y$24</f>
        <v>#VALUE!</v>
      </c>
      <c r="BW128" s="81" t="e">
        <f t="shared" si="8"/>
        <v>#VALUE!</v>
      </c>
      <c r="BX128" s="106" t="e">
        <f t="shared" si="9"/>
        <v>#VALUE!</v>
      </c>
      <c r="BY128" s="108" t="e">
        <f>$AS128*Assembly!AC$4+$AT128*Assembly!AC$5+$AU128*Assembly!AC$6+$AV128*Assembly!AC$7+$AW128*Assembly!AC$8+$AX128*Assembly!AC$9+$AY128*Assembly!AC$10+$AZ128*Assembly!AC$11+$BA128*Assembly!AC$12+$BB128*Assembly!AC$13+$BC128*Assembly!AC$14+$BD128*Assembly!AC$15+$BE128*Assembly!AC$16+$BF128*Assembly!AC$17+$BG128*Assembly!AC$18+$BH128*Assembly!AC$19+$BI128*Assembly!AC$20+$BJ128*Assembly!AC$21+$BK128*Assembly!AC$22+$BL128*Assembly!AC$23+$BM128*Assembly!AC$24</f>
        <v>#VALUE!</v>
      </c>
      <c r="BZ128" s="330" t="e">
        <f>$AS128*Assembly!M$4+$AT128*Assembly!M$5+$AU128*Assembly!M$6+$AV128*Assembly!M$7+$AW128*Assembly!M$8+$AX128*Assembly!M$9+$AY128*Assembly!M$10+$AZ128*Assembly!M$11+$BA128*Assembly!M$12+$BB128*Assembly!M$13+$BC128*Assembly!M$14+$BD128*Assembly!M$15+$BE128*Assembly!M$16+$BF128*Assembly!M$17+$BG128*Assembly!M$18+$BH128*Assembly!M$19+$BI128*Assembly!M$20+$BJ128*Assembly!M$21+$BK128*Assembly!M$22+$BL128*Assembly!M$23+$BM128*Assembly!M$24</f>
        <v>#VALUE!</v>
      </c>
      <c r="CA128" s="330" t="e">
        <f>$AS128*Assembly!N$4+$AT128*Assembly!N$5+$AU128*Assembly!N$6+$AV128*Assembly!N$7+$AW128*Assembly!N$8+$AX128*Assembly!N$9+$AY128*Assembly!N$10+$AZ128*Assembly!N$11+$BA128*Assembly!N$12+$BB128*Assembly!N$13+$BC128*Assembly!N$14+$BD128*Assembly!N$15+$BE128*Assembly!N$16+$BF128*Assembly!N$17+$BG128*Assembly!N$18+$BH128*Assembly!N$19+$BI128*Assembly!N$20+$BJ128*Assembly!N$21+$BK128*Assembly!N$22+$BL128*Assembly!N$23+$BM128*Assembly!N$24</f>
        <v>#VALUE!</v>
      </c>
      <c r="CB128" s="330" t="e">
        <f>$AS128*Assembly!O$4+$AT128*Assembly!O$5+$AU128*Assembly!O$6+$AV128*Assembly!O$7+$AW128*Assembly!O$8+$AX128*Assembly!O$9+$AY128*Assembly!O$10+$AZ128*Assembly!O$11+$BA128*Assembly!O$12+$BB128*Assembly!O$13+$BC128*Assembly!O$14+$BD128*Assembly!O$15+$BE128*Assembly!O$16+$BF128*Assembly!O$17+$BG128*Assembly!O$18+$BH128*Assembly!O$19+$BI128*Assembly!O$20+$BJ128*Assembly!O$21+$BK128*Assembly!O$22+$BL128*Assembly!O$23+$BM128*Assembly!O$24</f>
        <v>#VALUE!</v>
      </c>
      <c r="CC128" s="329" t="e">
        <f>$AS128*Assembly!P$4+$AT128*Assembly!P$5+$AU128*Assembly!P$6+$AV128*Assembly!P$7+$AW128*Assembly!P$8+$AX128*Assembly!P$9+$AY128*Assembly!P$10+$AZ128*Assembly!P$11+$BA128*Assembly!P$12+$BB128*Assembly!P$13+$BC128*Assembly!P$14+$BD128*Assembly!P$15+$BE128*Assembly!P$16+$BF128*Assembly!P$17+$BG128*Assembly!P$18+$BH128*Assembly!P$19+$BI128*Assembly!P$20+$BJ128*Assembly!P$21+$BK128*Assembly!P$22+$BL128*Assembly!P$23+$BM128*Assembly!P$24</f>
        <v>#VALUE!</v>
      </c>
      <c r="CD128" s="329" t="e">
        <f>$AS128*Assembly!Q$4+$AT128*Assembly!Q$5+$AU128*Assembly!Q$6+$AV128*Assembly!Q$7+$AW128*Assembly!Q$8+$AX128*Assembly!Q$9+$AY128*Assembly!Q$10+$AZ128*Assembly!Q$11+$BA128*Assembly!Q$12+$BB128*Assembly!Q$13+$BC128*Assembly!Q$14+$BD128*Assembly!Q$15+$BE128*Assembly!Q$16+$BF128*Assembly!Q$17+$BG128*Assembly!Q$18+$BH128*Assembly!Q$19+$BI128*Assembly!Q$20+$BJ128*Assembly!Q$21+$BK128*Assembly!Q$22+$BL128*Assembly!Q$23+$BM128*Assembly!Q$24</f>
        <v>#VALUE!</v>
      </c>
      <c r="CE128" s="330" t="e">
        <f>$AS128*Assembly!R$4+$AT128*Assembly!R$5+$AU128*Assembly!R$6+$AV128*Assembly!R$7+$AW128*Assembly!R$8+$AX128*Assembly!R$9+$AY128*Assembly!R$10+$AZ128*Assembly!R$11+$BA128*Assembly!R$12+$BB128*Assembly!R$13+$BC128*Assembly!R$14+$BD128*Assembly!R$15+$BE128*Assembly!R$16+$BF128*Assembly!R$17+$BG128*Assembly!R$18+$BH128*Assembly!R$19+$BI128*Assembly!R$20+$BJ128*Assembly!R$21+$BK128*Assembly!R$22+$BL128*Assembly!R$23+$BM128*Assembly!R$24</f>
        <v>#VALUE!</v>
      </c>
      <c r="CF128" s="329" t="e">
        <f>$AS128*Assembly!S$4+$AT128*Assembly!S$5+$AU128*Assembly!S$6+$AV128*Assembly!S$7+$AW128*Assembly!S$8+$AX128*Assembly!S$9+$AY128*Assembly!S$10+$AZ128*Assembly!S$11+$BA128*Assembly!S$12+$BB128*Assembly!S$13+$BC128*Assembly!S$14+$BD128*Assembly!S$15+$BE128*Assembly!S$16+$BF128*Assembly!S$17+$BG128*Assembly!S$18+$BH128*Assembly!S$19+$BI128*Assembly!S$20+$BJ128*Assembly!S$21+$BK128*Assembly!S$22+$BL128*Assembly!S$23+$BM128*Assembly!S$24</f>
        <v>#VALUE!</v>
      </c>
      <c r="CG128" s="329" t="e">
        <f>$AS128*Assembly!T$4+$AT128*Assembly!T$5+$AU128*Assembly!T$6+$AV128*Assembly!T$7+$AW128*Assembly!T$8+$AX128*Assembly!T$9+$AY128*Assembly!T$10+$AZ128*Assembly!T$11+$BA128*Assembly!T$12+$BB128*Assembly!T$13+$BC128*Assembly!T$14+$BD128*Assembly!T$15+$BE128*Assembly!T$16+$BF128*Assembly!T$17+$BG128*Assembly!T$18+$BH128*Assembly!T$19+$BI128*Assembly!T$20+$BJ128*Assembly!T$21+$BK128*Assembly!T$22+$BL128*Assembly!T$23+$BM128*Assembly!T$24</f>
        <v>#VALUE!</v>
      </c>
      <c r="CH128" s="329" t="e">
        <f>$AS128*Assembly!U$4+$AT128*Assembly!U$5+$AU128*Assembly!U$6+$AV128*Assembly!U$7+$AW128*Assembly!U$8+$AX128*Assembly!U$9+$AY128*Assembly!U$10+$AZ128*Assembly!U$11+$BA128*Assembly!U$12+$BB128*Assembly!U$13+$BC128*Assembly!U$14+$BD128*Assembly!U$15+$BE128*Assembly!U$16+$BF128*Assembly!U$17+$BG128*Assembly!U$18+$BH128*Assembly!U$19+$BI128*Assembly!U$20+$BJ128*Assembly!U$21+$BK128*Assembly!U$22+$BL128*Assembly!U$23+$BM128*Assembly!U$24</f>
        <v>#VALUE!</v>
      </c>
      <c r="CI128" s="330" t="e">
        <f>$AS128*Assembly!V$4+$AT128*Assembly!V$5+$AU128*Assembly!V$6+$AV128*Assembly!V$7+$AW128*Assembly!V$8+$AX128*Assembly!V$9+$AY128*Assembly!V$10+$AZ128*Assembly!V$11+$BA128*Assembly!V$12+$BB128*Assembly!V$13+$BC128*Assembly!V$14+$BD128*Assembly!V$15+$BE128*Assembly!V$16+$BF128*Assembly!V$17+$BG128*Assembly!V$18+$BH128*Assembly!V$19+$BI128*Assembly!V$20+$BJ128*Assembly!V$21+$BK128*Assembly!V$22+$BL128*Assembly!V$23+$BM128*Assembly!V$24</f>
        <v>#VALUE!</v>
      </c>
      <c r="CJ128" s="330" t="e">
        <f>BZ128*Refining!$F$3</f>
        <v>#VALUE!</v>
      </c>
      <c r="CK128" s="330" t="e">
        <f>CA128*Refining!$F$4</f>
        <v>#VALUE!</v>
      </c>
      <c r="CL128" s="330" t="e">
        <f>CB128*Refining!$F$5</f>
        <v>#VALUE!</v>
      </c>
      <c r="CM128" s="330" t="e">
        <f>CC128*Refining!$F$6</f>
        <v>#VALUE!</v>
      </c>
      <c r="CN128" s="330" t="e">
        <f>CD128*Refining!$F$7</f>
        <v>#VALUE!</v>
      </c>
      <c r="CO128" s="330" t="e">
        <f>CE128*Refining!$F$8</f>
        <v>#VALUE!</v>
      </c>
      <c r="CP128" s="330" t="e">
        <f>CF128*Refining!$F$9</f>
        <v>#VALUE!</v>
      </c>
      <c r="CQ128" s="330" t="e">
        <f>CG128*Refining!$F$10</f>
        <v>#VALUE!</v>
      </c>
      <c r="CR128" s="330" t="e">
        <f>CH128*Refining!$F$11</f>
        <v>#VALUE!</v>
      </c>
      <c r="CS128" s="330" t="e">
        <f>CI128*Refining!$F$12</f>
        <v>#VALUE!</v>
      </c>
      <c r="CT128" s="115" t="e">
        <f t="shared" ref="CT128:DM128" si="518">IF(BZ128 = 0, "", BZ128)</f>
        <v>#VALUE!</v>
      </c>
      <c r="CU128" s="119" t="e">
        <f t="shared" si="518"/>
        <v>#VALUE!</v>
      </c>
      <c r="CV128" s="116" t="e">
        <f t="shared" si="518"/>
        <v>#VALUE!</v>
      </c>
      <c r="CW128" s="116" t="e">
        <f t="shared" si="518"/>
        <v>#VALUE!</v>
      </c>
      <c r="CX128" s="116" t="e">
        <f t="shared" si="518"/>
        <v>#VALUE!</v>
      </c>
      <c r="CY128" s="116" t="e">
        <f t="shared" si="518"/>
        <v>#VALUE!</v>
      </c>
      <c r="CZ128" s="116" t="e">
        <f t="shared" si="518"/>
        <v>#VALUE!</v>
      </c>
      <c r="DA128" s="116" t="e">
        <f t="shared" si="518"/>
        <v>#VALUE!</v>
      </c>
      <c r="DB128" s="116" t="e">
        <f t="shared" si="518"/>
        <v>#VALUE!</v>
      </c>
      <c r="DC128" s="117" t="e">
        <f t="shared" si="518"/>
        <v>#VALUE!</v>
      </c>
      <c r="DD128" s="115" t="e">
        <f t="shared" si="518"/>
        <v>#VALUE!</v>
      </c>
      <c r="DE128" s="119" t="e">
        <f t="shared" si="518"/>
        <v>#VALUE!</v>
      </c>
      <c r="DF128" s="116" t="e">
        <f t="shared" si="518"/>
        <v>#VALUE!</v>
      </c>
      <c r="DG128" s="116" t="e">
        <f t="shared" si="518"/>
        <v>#VALUE!</v>
      </c>
      <c r="DH128" s="118" t="e">
        <f t="shared" si="518"/>
        <v>#VALUE!</v>
      </c>
      <c r="DI128" s="116" t="e">
        <f t="shared" si="518"/>
        <v>#VALUE!</v>
      </c>
      <c r="DJ128" s="116" t="e">
        <f t="shared" si="518"/>
        <v>#VALUE!</v>
      </c>
      <c r="DK128" s="116" t="e">
        <f t="shared" si="518"/>
        <v>#VALUE!</v>
      </c>
      <c r="DL128" s="116" t="e">
        <f t="shared" si="518"/>
        <v>#VALUE!</v>
      </c>
      <c r="DM128" s="117" t="e">
        <f t="shared" si="518"/>
        <v>#VALUE!</v>
      </c>
      <c r="DN128" s="115" t="e">
        <f t="shared" si="11"/>
        <v>#VALUE!</v>
      </c>
      <c r="DO128" s="119" t="e">
        <f t="shared" si="12"/>
        <v>#VALUE!</v>
      </c>
      <c r="DP128" s="120" t="e">
        <f t="shared" si="13"/>
        <v>#VALUE!</v>
      </c>
      <c r="DQ128" s="81" t="e">
        <f>CT128*'Ores &amp; Ingots'!$C$3+CU128*'Ores &amp; Ingots'!$C$4+CV128*'Ores &amp; Ingots'!$C$5+CW128*'Ores &amp; Ingots'!$C$6+CX128*'Ores &amp; Ingots'!$C$7+CY128*'Ores &amp; Ingots'!$C$8+CZ128*'Ores &amp; Ingots'!$C$9+DA128*'Ores &amp; Ingots'!$C$10+DB128*'Ores &amp; Ingots'!$C$11+DC128*'Ores &amp; Ingots'!$C$12</f>
        <v>#VALUE!</v>
      </c>
      <c r="DR128" s="81" t="e">
        <f>DD128*'Ores &amp; Ingots'!$B$3+DE128*'Ores &amp; Ingots'!$B$4+DF128*'Ores &amp; Ingots'!$B$5+DG128*'Ores &amp; Ingots'!$B$6+DH128*'Ores &amp; Ingots'!$B$7+DI128*'Ores &amp; Ingots'!$B$8+DJ128*'Ores &amp; Ingots'!$B$9+DK128*'Ores &amp; Ingots'!$B$10+DL128*'Ores &amp; Ingots'!$B$11+DM128*'Ores &amp; Ingots'!$B$12</f>
        <v>#VALUE!</v>
      </c>
      <c r="DS128" s="119" t="e">
        <f>CT128*Refining!$G$3+CU128*Refining!$G$4+CV128*Refining!$G$5+CW128*Refining!$G$6+CX128*Refining!$G$7+CY128*Refining!$G$8+CZ128*Refining!$G$9+DA128*Refining!$G$10+DB128*Refining!$G$11+DC128*Refining!$G$12</f>
        <v>#VALUE!</v>
      </c>
      <c r="DT128" s="119" t="e">
        <f t="shared" si="14"/>
        <v>#VALUE!</v>
      </c>
      <c r="DU128" s="126" t="e">
        <f t="shared" si="15"/>
        <v>#VALUE!</v>
      </c>
      <c r="DV128" s="115" t="e">
        <f t="shared" si="16"/>
        <v>#VALUE!</v>
      </c>
      <c r="DW128" s="127" t="e">
        <f t="shared" ref="DW128:DX128" si="519">DV128/60</f>
        <v>#VALUE!</v>
      </c>
      <c r="DX128" s="127" t="e">
        <f t="shared" si="519"/>
        <v>#VALUE!</v>
      </c>
      <c r="DY128" s="115" t="e">
        <f t="shared" si="18"/>
        <v>#VALUE!</v>
      </c>
      <c r="DZ128" s="127" t="e">
        <f t="shared" ref="DZ128:EA128" si="520">DY128/1000</f>
        <v>#VALUE!</v>
      </c>
      <c r="EA128" s="128" t="e">
        <f t="shared" si="520"/>
        <v>#VALUE!</v>
      </c>
      <c r="EB128" s="106" t="e">
        <f t="shared" si="20"/>
        <v>#VALUE!</v>
      </c>
      <c r="EC128" s="281" t="e">
        <f t="shared" si="21"/>
        <v>#VALUE!</v>
      </c>
      <c r="ED128" s="133">
        <v>686</v>
      </c>
    </row>
    <row r="129" spans="1:134" ht="12.75" x14ac:dyDescent="0.2">
      <c r="A129" s="864"/>
      <c r="B129" s="135" t="s">
        <v>346</v>
      </c>
      <c r="C129" s="137" t="s">
        <v>155</v>
      </c>
      <c r="D129" s="137">
        <v>3</v>
      </c>
      <c r="E129" s="137">
        <v>3</v>
      </c>
      <c r="F129" s="137">
        <v>3</v>
      </c>
      <c r="G129" s="139">
        <f t="shared" si="0"/>
        <v>3.375</v>
      </c>
      <c r="H129" s="140">
        <v>25</v>
      </c>
      <c r="I129" s="140">
        <v>25</v>
      </c>
      <c r="J129" s="140">
        <f>H129/Main!$D$9</f>
        <v>5</v>
      </c>
      <c r="K129" s="140">
        <f>I129/Main!$D$10</f>
        <v>12.5</v>
      </c>
      <c r="L129" s="140">
        <f t="shared" si="1"/>
        <v>2.5</v>
      </c>
      <c r="M129" s="140">
        <v>1</v>
      </c>
      <c r="N129" s="145" t="s">
        <v>28</v>
      </c>
      <c r="O129" s="143"/>
      <c r="P129" s="145"/>
      <c r="Q129" s="143"/>
      <c r="R129" s="146"/>
      <c r="S129" s="143"/>
      <c r="T129" s="146"/>
      <c r="U129" s="198"/>
      <c r="V129" s="143"/>
      <c r="W129" s="362"/>
      <c r="X129" s="133">
        <v>0</v>
      </c>
      <c r="Y129" s="133">
        <v>25</v>
      </c>
      <c r="Z129" s="133">
        <v>25</v>
      </c>
      <c r="AA129" s="133">
        <v>0</v>
      </c>
      <c r="AB129" s="133">
        <v>70</v>
      </c>
      <c r="AC129" s="133">
        <v>0</v>
      </c>
      <c r="AD129" s="167">
        <v>2</v>
      </c>
      <c r="AE129" s="133">
        <v>0</v>
      </c>
      <c r="AF129" s="133">
        <v>0</v>
      </c>
      <c r="AG129" s="133">
        <v>0</v>
      </c>
      <c r="AH129" s="133">
        <v>0</v>
      </c>
      <c r="AI129" s="133">
        <v>0</v>
      </c>
      <c r="AJ129" s="133">
        <v>0</v>
      </c>
      <c r="AK129" s="133">
        <v>0</v>
      </c>
      <c r="AL129" s="133">
        <v>0</v>
      </c>
      <c r="AM129" s="133">
        <v>0</v>
      </c>
      <c r="AN129" s="133">
        <v>0</v>
      </c>
      <c r="AO129" s="133">
        <v>0</v>
      </c>
      <c r="AP129" s="133">
        <v>0</v>
      </c>
      <c r="AQ129" s="133">
        <v>0</v>
      </c>
      <c r="AR129" s="133">
        <v>0</v>
      </c>
      <c r="AS129" s="161" t="str">
        <f t="shared" ref="AS129:BM129" si="521">IF(X129 = 0, "", X129)</f>
        <v/>
      </c>
      <c r="AT129" s="133">
        <f t="shared" si="521"/>
        <v>25</v>
      </c>
      <c r="AU129" s="133">
        <f t="shared" si="521"/>
        <v>25</v>
      </c>
      <c r="AV129" s="137" t="str">
        <f t="shared" si="521"/>
        <v/>
      </c>
      <c r="AW129" s="133">
        <f t="shared" si="521"/>
        <v>70</v>
      </c>
      <c r="AX129" s="137" t="str">
        <f t="shared" si="521"/>
        <v/>
      </c>
      <c r="AY129" s="167">
        <f t="shared" si="521"/>
        <v>2</v>
      </c>
      <c r="AZ129" s="137" t="str">
        <f t="shared" si="521"/>
        <v/>
      </c>
      <c r="BA129" s="137" t="str">
        <f t="shared" si="521"/>
        <v/>
      </c>
      <c r="BB129" s="137" t="str">
        <f t="shared" si="521"/>
        <v/>
      </c>
      <c r="BC129" s="137" t="str">
        <f t="shared" si="521"/>
        <v/>
      </c>
      <c r="BD129" s="137" t="str">
        <f t="shared" si="521"/>
        <v/>
      </c>
      <c r="BE129" s="137" t="str">
        <f t="shared" si="521"/>
        <v/>
      </c>
      <c r="BF129" s="137" t="str">
        <f t="shared" si="521"/>
        <v/>
      </c>
      <c r="BG129" s="137" t="str">
        <f t="shared" si="521"/>
        <v/>
      </c>
      <c r="BH129" s="137" t="str">
        <f t="shared" si="521"/>
        <v/>
      </c>
      <c r="BI129" s="137" t="str">
        <f t="shared" si="521"/>
        <v/>
      </c>
      <c r="BJ129" s="137" t="str">
        <f t="shared" si="521"/>
        <v/>
      </c>
      <c r="BK129" s="137" t="str">
        <f t="shared" si="521"/>
        <v/>
      </c>
      <c r="BL129" s="137" t="str">
        <f t="shared" si="521"/>
        <v/>
      </c>
      <c r="BM129" s="169" t="str">
        <f t="shared" si="521"/>
        <v/>
      </c>
      <c r="BN129" s="174" t="e">
        <f>$AS129*Assembly!Z$4+$AT129*Assembly!Z$5+$AU129*Assembly!Z$6+$AV129*Assembly!Z$7+$AW129*Assembly!Z$8+$AX129*Assembly!Z$9+$AY129*Assembly!Z$10+$AZ129*Assembly!Z$11+$BA129*Assembly!Z$12+$BB129*Assembly!Z$13+$BC129*Assembly!Z$14+$BD129*Assembly!Z$15+$BE129*Assembly!Z$16+$BF129*Assembly!Z$17+$BG129*Assembly!Z$18+$BH129*Assembly!Z$19+$BI129*Assembly!Z$20+$BJ129*Assembly!Z$21+$BK129*Assembly!Z$22+$BL129*Assembly!Z$23+$BM129*Assembly!Z$24</f>
        <v>#VALUE!</v>
      </c>
      <c r="BO129" s="133" t="e">
        <f t="shared" si="3"/>
        <v>#VALUE!</v>
      </c>
      <c r="BP129" s="133"/>
      <c r="BQ129" s="133" t="e">
        <f>$AS129*Assembly!AD$4+$AT129*Assembly!AD$5+$AU129*Assembly!AD$6+$AV129*Assembly!AD$7+$AW129*Assembly!AD$8+$AX129*Assembly!AD$9+$AY129*Assembly!AD$10+$AZ129*Assembly!AD$11+$BA129*Assembly!AD$12+$BB129*Assembly!AD$13+$BC129*Assembly!AD$14+$BD129*Assembly!AD$15+$BE129*Assembly!AD$16+$BF129*Assembly!AD$17+$BG129*Assembly!AD$18+$BH129*Assembly!AD$19+$BI129*Assembly!AD$20+$BJ129*Assembly!AD$21+$BK129*Assembly!AD$22+$BL129*Assembly!AD$23+$BM129*Assembly!AD$24</f>
        <v>#VALUE!</v>
      </c>
      <c r="BR129" s="177" t="e">
        <f t="shared" si="4"/>
        <v>#VALUE!</v>
      </c>
      <c r="BS129" s="178" t="e">
        <f t="shared" si="5"/>
        <v>#VALUE!</v>
      </c>
      <c r="BT129" s="179" t="e">
        <f t="shared" si="6"/>
        <v>#VALUE!</v>
      </c>
      <c r="BU129" s="178" t="e">
        <f t="shared" si="7"/>
        <v>#VALUE!</v>
      </c>
      <c r="BV129" s="133" t="e">
        <f>$AS129*Assembly!Y$4+$AT129*Assembly!Y$5+$AU129*Assembly!Y$6+$AV129*Assembly!Y$7+$AW129*Assembly!Y$8+$AX129*Assembly!Y$9+$AY129*Assembly!Y$10+$AZ129*Assembly!Y$11+$BA129*Assembly!Y$12+$BB129*Assembly!Y$13+$BC129*Assembly!Y$14+$BD129*Assembly!Y$15+$BE129*Assembly!Y$16+$BF129*Assembly!Y$17+$BG129*Assembly!Y$18+$BH129*Assembly!Y$19+$BI129*Assembly!Y$20+$BJ129*Assembly!Y$21+$BK129*Assembly!Y$22+$BL129*Assembly!Y$23+$BM129*Assembly!Y$24</f>
        <v>#VALUE!</v>
      </c>
      <c r="BW129" s="133" t="e">
        <f t="shared" si="8"/>
        <v>#VALUE!</v>
      </c>
      <c r="BX129" s="130" t="e">
        <f t="shared" si="9"/>
        <v>#VALUE!</v>
      </c>
      <c r="BY129" s="183" t="e">
        <f>$AS129*Assembly!AC$4+$AT129*Assembly!AC$5+$AU129*Assembly!AC$6+$AV129*Assembly!AC$7+$AW129*Assembly!AC$8+$AX129*Assembly!AC$9+$AY129*Assembly!AC$10+$AZ129*Assembly!AC$11+$BA129*Assembly!AC$12+$BB129*Assembly!AC$13+$BC129*Assembly!AC$14+$BD129*Assembly!AC$15+$BE129*Assembly!AC$16+$BF129*Assembly!AC$17+$BG129*Assembly!AC$18+$BH129*Assembly!AC$19+$BI129*Assembly!AC$20+$BJ129*Assembly!AC$21+$BK129*Assembly!AC$22+$BL129*Assembly!AC$23+$BM129*Assembly!AC$24</f>
        <v>#VALUE!</v>
      </c>
      <c r="BZ129" s="145" t="e">
        <f>$AS129*Assembly!M$4+$AT129*Assembly!M$5+$AU129*Assembly!M$6+$AV129*Assembly!M$7+$AW129*Assembly!M$8+$AX129*Assembly!M$9+$AY129*Assembly!M$10+$AZ129*Assembly!M$11+$BA129*Assembly!M$12+$BB129*Assembly!M$13+$BC129*Assembly!M$14+$BD129*Assembly!M$15+$BE129*Assembly!M$16+$BF129*Assembly!M$17+$BG129*Assembly!M$18+$BH129*Assembly!M$19+$BI129*Assembly!M$20+$BJ129*Assembly!M$21+$BK129*Assembly!M$22+$BL129*Assembly!M$23+$BM129*Assembly!M$24</f>
        <v>#VALUE!</v>
      </c>
      <c r="CA129" s="145" t="e">
        <f>$AS129*Assembly!N$4+$AT129*Assembly!N$5+$AU129*Assembly!N$6+$AV129*Assembly!N$7+$AW129*Assembly!N$8+$AX129*Assembly!N$9+$AY129*Assembly!N$10+$AZ129*Assembly!N$11+$BA129*Assembly!N$12+$BB129*Assembly!N$13+$BC129*Assembly!N$14+$BD129*Assembly!N$15+$BE129*Assembly!N$16+$BF129*Assembly!N$17+$BG129*Assembly!N$18+$BH129*Assembly!N$19+$BI129*Assembly!N$20+$BJ129*Assembly!N$21+$BK129*Assembly!N$22+$BL129*Assembly!N$23+$BM129*Assembly!N$24</f>
        <v>#VALUE!</v>
      </c>
      <c r="CB129" s="145" t="e">
        <f>$AS129*Assembly!O$4+$AT129*Assembly!O$5+$AU129*Assembly!O$6+$AV129*Assembly!O$7+$AW129*Assembly!O$8+$AX129*Assembly!O$9+$AY129*Assembly!O$10+$AZ129*Assembly!O$11+$BA129*Assembly!O$12+$BB129*Assembly!O$13+$BC129*Assembly!O$14+$BD129*Assembly!O$15+$BE129*Assembly!O$16+$BF129*Assembly!O$17+$BG129*Assembly!O$18+$BH129*Assembly!O$19+$BI129*Assembly!O$20+$BJ129*Assembly!O$21+$BK129*Assembly!O$22+$BL129*Assembly!O$23+$BM129*Assembly!O$24</f>
        <v>#VALUE!</v>
      </c>
      <c r="CC129" s="140" t="e">
        <f>$AS129*Assembly!P$4+$AT129*Assembly!P$5+$AU129*Assembly!P$6+$AV129*Assembly!P$7+$AW129*Assembly!P$8+$AX129*Assembly!P$9+$AY129*Assembly!P$10+$AZ129*Assembly!P$11+$BA129*Assembly!P$12+$BB129*Assembly!P$13+$BC129*Assembly!P$14+$BD129*Assembly!P$15+$BE129*Assembly!P$16+$BF129*Assembly!P$17+$BG129*Assembly!P$18+$BH129*Assembly!P$19+$BI129*Assembly!P$20+$BJ129*Assembly!P$21+$BK129*Assembly!P$22+$BL129*Assembly!P$23+$BM129*Assembly!P$24</f>
        <v>#VALUE!</v>
      </c>
      <c r="CD129" s="140" t="e">
        <f>$AS129*Assembly!Q$4+$AT129*Assembly!Q$5+$AU129*Assembly!Q$6+$AV129*Assembly!Q$7+$AW129*Assembly!Q$8+$AX129*Assembly!Q$9+$AY129*Assembly!Q$10+$AZ129*Assembly!Q$11+$BA129*Assembly!Q$12+$BB129*Assembly!Q$13+$BC129*Assembly!Q$14+$BD129*Assembly!Q$15+$BE129*Assembly!Q$16+$BF129*Assembly!Q$17+$BG129*Assembly!Q$18+$BH129*Assembly!Q$19+$BI129*Assembly!Q$20+$BJ129*Assembly!Q$21+$BK129*Assembly!Q$22+$BL129*Assembly!Q$23+$BM129*Assembly!Q$24</f>
        <v>#VALUE!</v>
      </c>
      <c r="CE129" s="145" t="e">
        <f>$AS129*Assembly!R$4+$AT129*Assembly!R$5+$AU129*Assembly!R$6+$AV129*Assembly!R$7+$AW129*Assembly!R$8+$AX129*Assembly!R$9+$AY129*Assembly!R$10+$AZ129*Assembly!R$11+$BA129*Assembly!R$12+$BB129*Assembly!R$13+$BC129*Assembly!R$14+$BD129*Assembly!R$15+$BE129*Assembly!R$16+$BF129*Assembly!R$17+$BG129*Assembly!R$18+$BH129*Assembly!R$19+$BI129*Assembly!R$20+$BJ129*Assembly!R$21+$BK129*Assembly!R$22+$BL129*Assembly!R$23+$BM129*Assembly!R$24</f>
        <v>#VALUE!</v>
      </c>
      <c r="CF129" s="140" t="e">
        <f>$AS129*Assembly!S$4+$AT129*Assembly!S$5+$AU129*Assembly!S$6+$AV129*Assembly!S$7+$AW129*Assembly!S$8+$AX129*Assembly!S$9+$AY129*Assembly!S$10+$AZ129*Assembly!S$11+$BA129*Assembly!S$12+$BB129*Assembly!S$13+$BC129*Assembly!S$14+$BD129*Assembly!S$15+$BE129*Assembly!S$16+$BF129*Assembly!S$17+$BG129*Assembly!S$18+$BH129*Assembly!S$19+$BI129*Assembly!S$20+$BJ129*Assembly!S$21+$BK129*Assembly!S$22+$BL129*Assembly!S$23+$BM129*Assembly!S$24</f>
        <v>#VALUE!</v>
      </c>
      <c r="CG129" s="140" t="e">
        <f>$AS129*Assembly!T$4+$AT129*Assembly!T$5+$AU129*Assembly!T$6+$AV129*Assembly!T$7+$AW129*Assembly!T$8+$AX129*Assembly!T$9+$AY129*Assembly!T$10+$AZ129*Assembly!T$11+$BA129*Assembly!T$12+$BB129*Assembly!T$13+$BC129*Assembly!T$14+$BD129*Assembly!T$15+$BE129*Assembly!T$16+$BF129*Assembly!T$17+$BG129*Assembly!T$18+$BH129*Assembly!T$19+$BI129*Assembly!T$20+$BJ129*Assembly!T$21+$BK129*Assembly!T$22+$BL129*Assembly!T$23+$BM129*Assembly!T$24</f>
        <v>#VALUE!</v>
      </c>
      <c r="CH129" s="140" t="e">
        <f>$AS129*Assembly!U$4+$AT129*Assembly!U$5+$AU129*Assembly!U$6+$AV129*Assembly!U$7+$AW129*Assembly!U$8+$AX129*Assembly!U$9+$AY129*Assembly!U$10+$AZ129*Assembly!U$11+$BA129*Assembly!U$12+$BB129*Assembly!U$13+$BC129*Assembly!U$14+$BD129*Assembly!U$15+$BE129*Assembly!U$16+$BF129*Assembly!U$17+$BG129*Assembly!U$18+$BH129*Assembly!U$19+$BI129*Assembly!U$20+$BJ129*Assembly!U$21+$BK129*Assembly!U$22+$BL129*Assembly!U$23+$BM129*Assembly!U$24</f>
        <v>#VALUE!</v>
      </c>
      <c r="CI129" s="145" t="e">
        <f>$AS129*Assembly!V$4+$AT129*Assembly!V$5+$AU129*Assembly!V$6+$AV129*Assembly!V$7+$AW129*Assembly!V$8+$AX129*Assembly!V$9+$AY129*Assembly!V$10+$AZ129*Assembly!V$11+$BA129*Assembly!V$12+$BB129*Assembly!V$13+$BC129*Assembly!V$14+$BD129*Assembly!V$15+$BE129*Assembly!V$16+$BF129*Assembly!V$17+$BG129*Assembly!V$18+$BH129*Assembly!V$19+$BI129*Assembly!V$20+$BJ129*Assembly!V$21+$BK129*Assembly!V$22+$BL129*Assembly!V$23+$BM129*Assembly!V$24</f>
        <v>#VALUE!</v>
      </c>
      <c r="CJ129" s="145" t="e">
        <f>BZ129*Refining!$F$3</f>
        <v>#VALUE!</v>
      </c>
      <c r="CK129" s="145" t="e">
        <f>CA129*Refining!$F$4</f>
        <v>#VALUE!</v>
      </c>
      <c r="CL129" s="145" t="e">
        <f>CB129*Refining!$F$5</f>
        <v>#VALUE!</v>
      </c>
      <c r="CM129" s="145" t="e">
        <f>CC129*Refining!$F$6</f>
        <v>#VALUE!</v>
      </c>
      <c r="CN129" s="145" t="e">
        <f>CD129*Refining!$F$7</f>
        <v>#VALUE!</v>
      </c>
      <c r="CO129" s="145" t="e">
        <f>CE129*Refining!$F$8</f>
        <v>#VALUE!</v>
      </c>
      <c r="CP129" s="145" t="e">
        <f>CF129*Refining!$F$9</f>
        <v>#VALUE!</v>
      </c>
      <c r="CQ129" s="145" t="e">
        <f>CG129*Refining!$F$10</f>
        <v>#VALUE!</v>
      </c>
      <c r="CR129" s="145" t="e">
        <f>CH129*Refining!$F$11</f>
        <v>#VALUE!</v>
      </c>
      <c r="CS129" s="145" t="e">
        <f>CI129*Refining!$F$12</f>
        <v>#VALUE!</v>
      </c>
      <c r="CT129" s="185" t="e">
        <f t="shared" ref="CT129:DM129" si="522">IF(BZ129 = 0, "", BZ129)</f>
        <v>#VALUE!</v>
      </c>
      <c r="CU129" s="189" t="e">
        <f t="shared" si="522"/>
        <v>#VALUE!</v>
      </c>
      <c r="CV129" s="186" t="e">
        <f t="shared" si="522"/>
        <v>#VALUE!</v>
      </c>
      <c r="CW129" s="186" t="e">
        <f t="shared" si="522"/>
        <v>#VALUE!</v>
      </c>
      <c r="CX129" s="186" t="e">
        <f t="shared" si="522"/>
        <v>#VALUE!</v>
      </c>
      <c r="CY129" s="186" t="e">
        <f t="shared" si="522"/>
        <v>#VALUE!</v>
      </c>
      <c r="CZ129" s="186" t="e">
        <f t="shared" si="522"/>
        <v>#VALUE!</v>
      </c>
      <c r="DA129" s="186" t="e">
        <f t="shared" si="522"/>
        <v>#VALUE!</v>
      </c>
      <c r="DB129" s="186" t="e">
        <f t="shared" si="522"/>
        <v>#VALUE!</v>
      </c>
      <c r="DC129" s="187" t="e">
        <f t="shared" si="522"/>
        <v>#VALUE!</v>
      </c>
      <c r="DD129" s="185" t="e">
        <f t="shared" si="522"/>
        <v>#VALUE!</v>
      </c>
      <c r="DE129" s="189" t="e">
        <f t="shared" si="522"/>
        <v>#VALUE!</v>
      </c>
      <c r="DF129" s="186" t="e">
        <f t="shared" si="522"/>
        <v>#VALUE!</v>
      </c>
      <c r="DG129" s="186" t="e">
        <f t="shared" si="522"/>
        <v>#VALUE!</v>
      </c>
      <c r="DH129" s="211" t="e">
        <f t="shared" si="522"/>
        <v>#VALUE!</v>
      </c>
      <c r="DI129" s="186" t="e">
        <f t="shared" si="522"/>
        <v>#VALUE!</v>
      </c>
      <c r="DJ129" s="186" t="e">
        <f t="shared" si="522"/>
        <v>#VALUE!</v>
      </c>
      <c r="DK129" s="186" t="e">
        <f t="shared" si="522"/>
        <v>#VALUE!</v>
      </c>
      <c r="DL129" s="186" t="e">
        <f t="shared" si="522"/>
        <v>#VALUE!</v>
      </c>
      <c r="DM129" s="187" t="e">
        <f t="shared" si="522"/>
        <v>#VALUE!</v>
      </c>
      <c r="DN129" s="185" t="e">
        <f t="shared" si="11"/>
        <v>#VALUE!</v>
      </c>
      <c r="DO129" s="189" t="e">
        <f t="shared" si="12"/>
        <v>#VALUE!</v>
      </c>
      <c r="DP129" s="120" t="e">
        <f t="shared" si="13"/>
        <v>#VALUE!</v>
      </c>
      <c r="DQ129" s="133" t="e">
        <f>CT129*'Ores &amp; Ingots'!$C$3+CU129*'Ores &amp; Ingots'!$C$4+CV129*'Ores &amp; Ingots'!$C$5+CW129*'Ores &amp; Ingots'!$C$6+CX129*'Ores &amp; Ingots'!$C$7+CY129*'Ores &amp; Ingots'!$C$8+CZ129*'Ores &amp; Ingots'!$C$9+DA129*'Ores &amp; Ingots'!$C$10+DB129*'Ores &amp; Ingots'!$C$11+DC129*'Ores &amp; Ingots'!$C$12</f>
        <v>#VALUE!</v>
      </c>
      <c r="DR129" s="133" t="e">
        <f>DD129*'Ores &amp; Ingots'!$B$3+DE129*'Ores &amp; Ingots'!$B$4+DF129*'Ores &amp; Ingots'!$B$5+DG129*'Ores &amp; Ingots'!$B$6+DH129*'Ores &amp; Ingots'!$B$7+DI129*'Ores &amp; Ingots'!$B$8+DJ129*'Ores &amp; Ingots'!$B$9+DK129*'Ores &amp; Ingots'!$B$10+DL129*'Ores &amp; Ingots'!$B$11+DM129*'Ores &amp; Ingots'!$B$12</f>
        <v>#VALUE!</v>
      </c>
      <c r="DS129" s="189" t="e">
        <f>CT129*Refining!$G$3+CU129*Refining!$G$4+CV129*Refining!$G$5+CW129*Refining!$G$6+CX129*Refining!$G$7+CY129*Refining!$G$8+CZ129*Refining!$G$9+DA129*Refining!$G$10+DB129*Refining!$G$11+DC129*Refining!$G$12</f>
        <v>#VALUE!</v>
      </c>
      <c r="DT129" s="189" t="e">
        <f t="shared" si="14"/>
        <v>#VALUE!</v>
      </c>
      <c r="DU129" s="192" t="e">
        <f t="shared" si="15"/>
        <v>#VALUE!</v>
      </c>
      <c r="DV129" s="185" t="e">
        <f t="shared" si="16"/>
        <v>#VALUE!</v>
      </c>
      <c r="DW129" s="194" t="e">
        <f t="shared" ref="DW129:DX129" si="523">DV129/60</f>
        <v>#VALUE!</v>
      </c>
      <c r="DX129" s="194" t="e">
        <f t="shared" si="523"/>
        <v>#VALUE!</v>
      </c>
      <c r="DY129" s="185" t="e">
        <f t="shared" si="18"/>
        <v>#VALUE!</v>
      </c>
      <c r="DZ129" s="194" t="e">
        <f t="shared" ref="DZ129:EA129" si="524">DY129/1000</f>
        <v>#VALUE!</v>
      </c>
      <c r="EA129" s="196" t="e">
        <f t="shared" si="524"/>
        <v>#VALUE!</v>
      </c>
      <c r="EB129" s="130" t="e">
        <f t="shared" si="20"/>
        <v>#VALUE!</v>
      </c>
      <c r="EC129" s="132" t="e">
        <f t="shared" si="21"/>
        <v>#VALUE!</v>
      </c>
      <c r="ED129" s="133" t="s">
        <v>28</v>
      </c>
    </row>
    <row r="130" spans="1:134" ht="12.75" x14ac:dyDescent="0.2">
      <c r="A130" s="864"/>
      <c r="B130" s="135" t="s">
        <v>346</v>
      </c>
      <c r="C130" s="137" t="s">
        <v>155</v>
      </c>
      <c r="D130" s="137">
        <v>1</v>
      </c>
      <c r="E130" s="137">
        <v>1</v>
      </c>
      <c r="F130" s="137">
        <v>1</v>
      </c>
      <c r="G130" s="154">
        <f t="shared" si="0"/>
        <v>0.125</v>
      </c>
      <c r="H130" s="156">
        <v>10</v>
      </c>
      <c r="I130" s="156">
        <v>10</v>
      </c>
      <c r="J130" s="156">
        <f>H130/Main!$D$9</f>
        <v>2</v>
      </c>
      <c r="K130" s="156">
        <f>I130/Main!$D$10</f>
        <v>5</v>
      </c>
      <c r="L130" s="156">
        <f t="shared" si="1"/>
        <v>2.5</v>
      </c>
      <c r="M130" s="156">
        <v>1</v>
      </c>
      <c r="N130" s="164" t="s">
        <v>28</v>
      </c>
      <c r="O130" s="159"/>
      <c r="P130" s="164"/>
      <c r="Q130" s="159"/>
      <c r="R130" s="166"/>
      <c r="S130" s="159"/>
      <c r="T130" s="166"/>
      <c r="U130" s="170"/>
      <c r="V130" s="159"/>
      <c r="W130" s="364"/>
      <c r="X130" s="133">
        <v>0</v>
      </c>
      <c r="Y130" s="133">
        <v>4</v>
      </c>
      <c r="Z130" s="133">
        <v>0</v>
      </c>
      <c r="AA130" s="133">
        <v>0</v>
      </c>
      <c r="AB130" s="133">
        <v>4</v>
      </c>
      <c r="AC130" s="133">
        <v>0</v>
      </c>
      <c r="AD130" s="167">
        <v>1</v>
      </c>
      <c r="AE130" s="133">
        <v>0</v>
      </c>
      <c r="AF130" s="133">
        <v>0</v>
      </c>
      <c r="AG130" s="133">
        <v>0</v>
      </c>
      <c r="AH130" s="133">
        <v>0</v>
      </c>
      <c r="AI130" s="133">
        <v>0</v>
      </c>
      <c r="AJ130" s="133">
        <v>0</v>
      </c>
      <c r="AK130" s="133">
        <v>0</v>
      </c>
      <c r="AL130" s="133">
        <v>0</v>
      </c>
      <c r="AM130" s="133">
        <v>0</v>
      </c>
      <c r="AN130" s="133">
        <v>0</v>
      </c>
      <c r="AO130" s="133">
        <v>0</v>
      </c>
      <c r="AP130" s="133">
        <v>0</v>
      </c>
      <c r="AQ130" s="133">
        <v>0</v>
      </c>
      <c r="AR130" s="133">
        <v>0</v>
      </c>
      <c r="AS130" s="161" t="str">
        <f t="shared" ref="AS130:BM130" si="525">IF(X130 = 0, "", X130)</f>
        <v/>
      </c>
      <c r="AT130" s="133">
        <f t="shared" si="525"/>
        <v>4</v>
      </c>
      <c r="AU130" s="137" t="str">
        <f t="shared" si="525"/>
        <v/>
      </c>
      <c r="AV130" s="137" t="str">
        <f t="shared" si="525"/>
        <v/>
      </c>
      <c r="AW130" s="133">
        <f t="shared" si="525"/>
        <v>4</v>
      </c>
      <c r="AX130" s="137" t="str">
        <f t="shared" si="525"/>
        <v/>
      </c>
      <c r="AY130" s="167">
        <f t="shared" si="525"/>
        <v>1</v>
      </c>
      <c r="AZ130" s="137" t="str">
        <f t="shared" si="525"/>
        <v/>
      </c>
      <c r="BA130" s="137" t="str">
        <f t="shared" si="525"/>
        <v/>
      </c>
      <c r="BB130" s="137" t="str">
        <f t="shared" si="525"/>
        <v/>
      </c>
      <c r="BC130" s="137" t="str">
        <f t="shared" si="525"/>
        <v/>
      </c>
      <c r="BD130" s="137" t="str">
        <f t="shared" si="525"/>
        <v/>
      </c>
      <c r="BE130" s="137" t="str">
        <f t="shared" si="525"/>
        <v/>
      </c>
      <c r="BF130" s="137" t="str">
        <f t="shared" si="525"/>
        <v/>
      </c>
      <c r="BG130" s="137" t="str">
        <f t="shared" si="525"/>
        <v/>
      </c>
      <c r="BH130" s="137" t="str">
        <f t="shared" si="525"/>
        <v/>
      </c>
      <c r="BI130" s="137" t="str">
        <f t="shared" si="525"/>
        <v/>
      </c>
      <c r="BJ130" s="137" t="str">
        <f t="shared" si="525"/>
        <v/>
      </c>
      <c r="BK130" s="137" t="str">
        <f t="shared" si="525"/>
        <v/>
      </c>
      <c r="BL130" s="137" t="str">
        <f t="shared" si="525"/>
        <v/>
      </c>
      <c r="BM130" s="169" t="str">
        <f t="shared" si="525"/>
        <v/>
      </c>
      <c r="BN130" s="174" t="e">
        <f>$AS130*Assembly!Z$4+$AT130*Assembly!Z$5+$AU130*Assembly!Z$6+$AV130*Assembly!Z$7+$AW130*Assembly!Z$8+$AX130*Assembly!Z$9+$AY130*Assembly!Z$10+$AZ130*Assembly!Z$11+$BA130*Assembly!Z$12+$BB130*Assembly!Z$13+$BC130*Assembly!Z$14+$BD130*Assembly!Z$15+$BE130*Assembly!Z$16+$BF130*Assembly!Z$17+$BG130*Assembly!Z$18+$BH130*Assembly!Z$19+$BI130*Assembly!Z$20+$BJ130*Assembly!Z$21+$BK130*Assembly!Z$22+$BL130*Assembly!Z$23+$BM130*Assembly!Z$24</f>
        <v>#VALUE!</v>
      </c>
      <c r="BO130" s="133" t="e">
        <f t="shared" si="3"/>
        <v>#VALUE!</v>
      </c>
      <c r="BP130" s="133"/>
      <c r="BQ130" s="133" t="e">
        <f>$AS130*Assembly!AD$4+$AT130*Assembly!AD$5+$AU130*Assembly!AD$6+$AV130*Assembly!AD$7+$AW130*Assembly!AD$8+$AX130*Assembly!AD$9+$AY130*Assembly!AD$10+$AZ130*Assembly!AD$11+$BA130*Assembly!AD$12+$BB130*Assembly!AD$13+$BC130*Assembly!AD$14+$BD130*Assembly!AD$15+$BE130*Assembly!AD$16+$BF130*Assembly!AD$17+$BG130*Assembly!AD$18+$BH130*Assembly!AD$19+$BI130*Assembly!AD$20+$BJ130*Assembly!AD$21+$BK130*Assembly!AD$22+$BL130*Assembly!AD$23+$BM130*Assembly!AD$24</f>
        <v>#VALUE!</v>
      </c>
      <c r="BR130" s="177" t="e">
        <f t="shared" si="4"/>
        <v>#VALUE!</v>
      </c>
      <c r="BS130" s="178" t="e">
        <f t="shared" si="5"/>
        <v>#VALUE!</v>
      </c>
      <c r="BT130" s="179" t="e">
        <f t="shared" si="6"/>
        <v>#VALUE!</v>
      </c>
      <c r="BU130" s="178" t="e">
        <f t="shared" si="7"/>
        <v>#VALUE!</v>
      </c>
      <c r="BV130" s="133" t="e">
        <f>$AS130*Assembly!Y$4+$AT130*Assembly!Y$5+$AU130*Assembly!Y$6+$AV130*Assembly!Y$7+$AW130*Assembly!Y$8+$AX130*Assembly!Y$9+$AY130*Assembly!Y$10+$AZ130*Assembly!Y$11+$BA130*Assembly!Y$12+$BB130*Assembly!Y$13+$BC130*Assembly!Y$14+$BD130*Assembly!Y$15+$BE130*Assembly!Y$16+$BF130*Assembly!Y$17+$BG130*Assembly!Y$18+$BH130*Assembly!Y$19+$BI130*Assembly!Y$20+$BJ130*Assembly!Y$21+$BK130*Assembly!Y$22+$BL130*Assembly!Y$23+$BM130*Assembly!Y$24</f>
        <v>#VALUE!</v>
      </c>
      <c r="BW130" s="133" t="e">
        <f t="shared" si="8"/>
        <v>#VALUE!</v>
      </c>
      <c r="BX130" s="130" t="e">
        <f t="shared" si="9"/>
        <v>#VALUE!</v>
      </c>
      <c r="BY130" s="183" t="e">
        <f>$AS130*Assembly!AC$4+$AT130*Assembly!AC$5+$AU130*Assembly!AC$6+$AV130*Assembly!AC$7+$AW130*Assembly!AC$8+$AX130*Assembly!AC$9+$AY130*Assembly!AC$10+$AZ130*Assembly!AC$11+$BA130*Assembly!AC$12+$BB130*Assembly!AC$13+$BC130*Assembly!AC$14+$BD130*Assembly!AC$15+$BE130*Assembly!AC$16+$BF130*Assembly!AC$17+$BG130*Assembly!AC$18+$BH130*Assembly!AC$19+$BI130*Assembly!AC$20+$BJ130*Assembly!AC$21+$BK130*Assembly!AC$22+$BL130*Assembly!AC$23+$BM130*Assembly!AC$24</f>
        <v>#VALUE!</v>
      </c>
      <c r="BZ130" s="164" t="e">
        <f>$AS130*Assembly!M$4+$AT130*Assembly!M$5+$AU130*Assembly!M$6+$AV130*Assembly!M$7+$AW130*Assembly!M$8+$AX130*Assembly!M$9+$AY130*Assembly!M$10+$AZ130*Assembly!M$11+$BA130*Assembly!M$12+$BB130*Assembly!M$13+$BC130*Assembly!M$14+$BD130*Assembly!M$15+$BE130*Assembly!M$16+$BF130*Assembly!M$17+$BG130*Assembly!M$18+$BH130*Assembly!M$19+$BI130*Assembly!M$20+$BJ130*Assembly!M$21+$BK130*Assembly!M$22+$BL130*Assembly!M$23+$BM130*Assembly!M$24</f>
        <v>#VALUE!</v>
      </c>
      <c r="CA130" s="164" t="e">
        <f>$AS130*Assembly!N$4+$AT130*Assembly!N$5+$AU130*Assembly!N$6+$AV130*Assembly!N$7+$AW130*Assembly!N$8+$AX130*Assembly!N$9+$AY130*Assembly!N$10+$AZ130*Assembly!N$11+$BA130*Assembly!N$12+$BB130*Assembly!N$13+$BC130*Assembly!N$14+$BD130*Assembly!N$15+$BE130*Assembly!N$16+$BF130*Assembly!N$17+$BG130*Assembly!N$18+$BH130*Assembly!N$19+$BI130*Assembly!N$20+$BJ130*Assembly!N$21+$BK130*Assembly!N$22+$BL130*Assembly!N$23+$BM130*Assembly!N$24</f>
        <v>#VALUE!</v>
      </c>
      <c r="CB130" s="164" t="e">
        <f>$AS130*Assembly!O$4+$AT130*Assembly!O$5+$AU130*Assembly!O$6+$AV130*Assembly!O$7+$AW130*Assembly!O$8+$AX130*Assembly!O$9+$AY130*Assembly!O$10+$AZ130*Assembly!O$11+$BA130*Assembly!O$12+$BB130*Assembly!O$13+$BC130*Assembly!O$14+$BD130*Assembly!O$15+$BE130*Assembly!O$16+$BF130*Assembly!O$17+$BG130*Assembly!O$18+$BH130*Assembly!O$19+$BI130*Assembly!O$20+$BJ130*Assembly!O$21+$BK130*Assembly!O$22+$BL130*Assembly!O$23+$BM130*Assembly!O$24</f>
        <v>#VALUE!</v>
      </c>
      <c r="CC130" s="156" t="e">
        <f>$AS130*Assembly!P$4+$AT130*Assembly!P$5+$AU130*Assembly!P$6+$AV130*Assembly!P$7+$AW130*Assembly!P$8+$AX130*Assembly!P$9+$AY130*Assembly!P$10+$AZ130*Assembly!P$11+$BA130*Assembly!P$12+$BB130*Assembly!P$13+$BC130*Assembly!P$14+$BD130*Assembly!P$15+$BE130*Assembly!P$16+$BF130*Assembly!P$17+$BG130*Assembly!P$18+$BH130*Assembly!P$19+$BI130*Assembly!P$20+$BJ130*Assembly!P$21+$BK130*Assembly!P$22+$BL130*Assembly!P$23+$BM130*Assembly!P$24</f>
        <v>#VALUE!</v>
      </c>
      <c r="CD130" s="156" t="e">
        <f>$AS130*Assembly!Q$4+$AT130*Assembly!Q$5+$AU130*Assembly!Q$6+$AV130*Assembly!Q$7+$AW130*Assembly!Q$8+$AX130*Assembly!Q$9+$AY130*Assembly!Q$10+$AZ130*Assembly!Q$11+$BA130*Assembly!Q$12+$BB130*Assembly!Q$13+$BC130*Assembly!Q$14+$BD130*Assembly!Q$15+$BE130*Assembly!Q$16+$BF130*Assembly!Q$17+$BG130*Assembly!Q$18+$BH130*Assembly!Q$19+$BI130*Assembly!Q$20+$BJ130*Assembly!Q$21+$BK130*Assembly!Q$22+$BL130*Assembly!Q$23+$BM130*Assembly!Q$24</f>
        <v>#VALUE!</v>
      </c>
      <c r="CE130" s="164" t="e">
        <f>$AS130*Assembly!R$4+$AT130*Assembly!R$5+$AU130*Assembly!R$6+$AV130*Assembly!R$7+$AW130*Assembly!R$8+$AX130*Assembly!R$9+$AY130*Assembly!R$10+$AZ130*Assembly!R$11+$BA130*Assembly!R$12+$BB130*Assembly!R$13+$BC130*Assembly!R$14+$BD130*Assembly!R$15+$BE130*Assembly!R$16+$BF130*Assembly!R$17+$BG130*Assembly!R$18+$BH130*Assembly!R$19+$BI130*Assembly!R$20+$BJ130*Assembly!R$21+$BK130*Assembly!R$22+$BL130*Assembly!R$23+$BM130*Assembly!R$24</f>
        <v>#VALUE!</v>
      </c>
      <c r="CF130" s="156" t="e">
        <f>$AS130*Assembly!S$4+$AT130*Assembly!S$5+$AU130*Assembly!S$6+$AV130*Assembly!S$7+$AW130*Assembly!S$8+$AX130*Assembly!S$9+$AY130*Assembly!S$10+$AZ130*Assembly!S$11+$BA130*Assembly!S$12+$BB130*Assembly!S$13+$BC130*Assembly!S$14+$BD130*Assembly!S$15+$BE130*Assembly!S$16+$BF130*Assembly!S$17+$BG130*Assembly!S$18+$BH130*Assembly!S$19+$BI130*Assembly!S$20+$BJ130*Assembly!S$21+$BK130*Assembly!S$22+$BL130*Assembly!S$23+$BM130*Assembly!S$24</f>
        <v>#VALUE!</v>
      </c>
      <c r="CG130" s="156" t="e">
        <f>$AS130*Assembly!T$4+$AT130*Assembly!T$5+$AU130*Assembly!T$6+$AV130*Assembly!T$7+$AW130*Assembly!T$8+$AX130*Assembly!T$9+$AY130*Assembly!T$10+$AZ130*Assembly!T$11+$BA130*Assembly!T$12+$BB130*Assembly!T$13+$BC130*Assembly!T$14+$BD130*Assembly!T$15+$BE130*Assembly!T$16+$BF130*Assembly!T$17+$BG130*Assembly!T$18+$BH130*Assembly!T$19+$BI130*Assembly!T$20+$BJ130*Assembly!T$21+$BK130*Assembly!T$22+$BL130*Assembly!T$23+$BM130*Assembly!T$24</f>
        <v>#VALUE!</v>
      </c>
      <c r="CH130" s="156" t="e">
        <f>$AS130*Assembly!U$4+$AT130*Assembly!U$5+$AU130*Assembly!U$6+$AV130*Assembly!U$7+$AW130*Assembly!U$8+$AX130*Assembly!U$9+$AY130*Assembly!U$10+$AZ130*Assembly!U$11+$BA130*Assembly!U$12+$BB130*Assembly!U$13+$BC130*Assembly!U$14+$BD130*Assembly!U$15+$BE130*Assembly!U$16+$BF130*Assembly!U$17+$BG130*Assembly!U$18+$BH130*Assembly!U$19+$BI130*Assembly!U$20+$BJ130*Assembly!U$21+$BK130*Assembly!U$22+$BL130*Assembly!U$23+$BM130*Assembly!U$24</f>
        <v>#VALUE!</v>
      </c>
      <c r="CI130" s="164" t="e">
        <f>$AS130*Assembly!V$4+$AT130*Assembly!V$5+$AU130*Assembly!V$6+$AV130*Assembly!V$7+$AW130*Assembly!V$8+$AX130*Assembly!V$9+$AY130*Assembly!V$10+$AZ130*Assembly!V$11+$BA130*Assembly!V$12+$BB130*Assembly!V$13+$BC130*Assembly!V$14+$BD130*Assembly!V$15+$BE130*Assembly!V$16+$BF130*Assembly!V$17+$BG130*Assembly!V$18+$BH130*Assembly!V$19+$BI130*Assembly!V$20+$BJ130*Assembly!V$21+$BK130*Assembly!V$22+$BL130*Assembly!V$23+$BM130*Assembly!V$24</f>
        <v>#VALUE!</v>
      </c>
      <c r="CJ130" s="164" t="e">
        <f>BZ130*Refining!$F$3</f>
        <v>#VALUE!</v>
      </c>
      <c r="CK130" s="164" t="e">
        <f>CA130*Refining!$F$4</f>
        <v>#VALUE!</v>
      </c>
      <c r="CL130" s="164" t="e">
        <f>CB130*Refining!$F$5</f>
        <v>#VALUE!</v>
      </c>
      <c r="CM130" s="164" t="e">
        <f>CC130*Refining!$F$6</f>
        <v>#VALUE!</v>
      </c>
      <c r="CN130" s="164" t="e">
        <f>CD130*Refining!$F$7</f>
        <v>#VALUE!</v>
      </c>
      <c r="CO130" s="164" t="e">
        <f>CE130*Refining!$F$8</f>
        <v>#VALUE!</v>
      </c>
      <c r="CP130" s="164" t="e">
        <f>CF130*Refining!$F$9</f>
        <v>#VALUE!</v>
      </c>
      <c r="CQ130" s="164" t="e">
        <f>CG130*Refining!$F$10</f>
        <v>#VALUE!</v>
      </c>
      <c r="CR130" s="164" t="e">
        <f>CH130*Refining!$F$11</f>
        <v>#VALUE!</v>
      </c>
      <c r="CS130" s="164" t="e">
        <f>CI130*Refining!$F$12</f>
        <v>#VALUE!</v>
      </c>
      <c r="CT130" s="185" t="e">
        <f t="shared" ref="CT130:DM130" si="526">IF(BZ130 = 0, "", BZ130)</f>
        <v>#VALUE!</v>
      </c>
      <c r="CU130" s="189" t="e">
        <f t="shared" si="526"/>
        <v>#VALUE!</v>
      </c>
      <c r="CV130" s="186" t="e">
        <f t="shared" si="526"/>
        <v>#VALUE!</v>
      </c>
      <c r="CW130" s="186" t="e">
        <f t="shared" si="526"/>
        <v>#VALUE!</v>
      </c>
      <c r="CX130" s="186" t="e">
        <f t="shared" si="526"/>
        <v>#VALUE!</v>
      </c>
      <c r="CY130" s="186" t="e">
        <f t="shared" si="526"/>
        <v>#VALUE!</v>
      </c>
      <c r="CZ130" s="186" t="e">
        <f t="shared" si="526"/>
        <v>#VALUE!</v>
      </c>
      <c r="DA130" s="186" t="e">
        <f t="shared" si="526"/>
        <v>#VALUE!</v>
      </c>
      <c r="DB130" s="186" t="e">
        <f t="shared" si="526"/>
        <v>#VALUE!</v>
      </c>
      <c r="DC130" s="187" t="e">
        <f t="shared" si="526"/>
        <v>#VALUE!</v>
      </c>
      <c r="DD130" s="185" t="e">
        <f t="shared" si="526"/>
        <v>#VALUE!</v>
      </c>
      <c r="DE130" s="189" t="e">
        <f t="shared" si="526"/>
        <v>#VALUE!</v>
      </c>
      <c r="DF130" s="186" t="e">
        <f t="shared" si="526"/>
        <v>#VALUE!</v>
      </c>
      <c r="DG130" s="186" t="e">
        <f t="shared" si="526"/>
        <v>#VALUE!</v>
      </c>
      <c r="DH130" s="211" t="e">
        <f t="shared" si="526"/>
        <v>#VALUE!</v>
      </c>
      <c r="DI130" s="186" t="e">
        <f t="shared" si="526"/>
        <v>#VALUE!</v>
      </c>
      <c r="DJ130" s="186" t="e">
        <f t="shared" si="526"/>
        <v>#VALUE!</v>
      </c>
      <c r="DK130" s="186" t="e">
        <f t="shared" si="526"/>
        <v>#VALUE!</v>
      </c>
      <c r="DL130" s="186" t="e">
        <f t="shared" si="526"/>
        <v>#VALUE!</v>
      </c>
      <c r="DM130" s="187" t="e">
        <f t="shared" si="526"/>
        <v>#VALUE!</v>
      </c>
      <c r="DN130" s="185" t="e">
        <f t="shared" si="11"/>
        <v>#VALUE!</v>
      </c>
      <c r="DO130" s="189" t="e">
        <f t="shared" si="12"/>
        <v>#VALUE!</v>
      </c>
      <c r="DP130" s="120" t="e">
        <f t="shared" si="13"/>
        <v>#VALUE!</v>
      </c>
      <c r="DQ130" s="133" t="e">
        <f>CT130*'Ores &amp; Ingots'!$C$3+CU130*'Ores &amp; Ingots'!$C$4+CV130*'Ores &amp; Ingots'!$C$5+CW130*'Ores &amp; Ingots'!$C$6+CX130*'Ores &amp; Ingots'!$C$7+CY130*'Ores &amp; Ingots'!$C$8+CZ130*'Ores &amp; Ingots'!$C$9+DA130*'Ores &amp; Ingots'!$C$10+DB130*'Ores &amp; Ingots'!$C$11+DC130*'Ores &amp; Ingots'!$C$12</f>
        <v>#VALUE!</v>
      </c>
      <c r="DR130" s="133" t="e">
        <f>DD130*'Ores &amp; Ingots'!$B$3+DE130*'Ores &amp; Ingots'!$B$4+DF130*'Ores &amp; Ingots'!$B$5+DG130*'Ores &amp; Ingots'!$B$6+DH130*'Ores &amp; Ingots'!$B$7+DI130*'Ores &amp; Ingots'!$B$8+DJ130*'Ores &amp; Ingots'!$B$9+DK130*'Ores &amp; Ingots'!$B$10+DL130*'Ores &amp; Ingots'!$B$11+DM130*'Ores &amp; Ingots'!$B$12</f>
        <v>#VALUE!</v>
      </c>
      <c r="DS130" s="189" t="e">
        <f>CT130*Refining!$G$3+CU130*Refining!$G$4+CV130*Refining!$G$5+CW130*Refining!$G$6+CX130*Refining!$G$7+CY130*Refining!$G$8+CZ130*Refining!$G$9+DA130*Refining!$G$10+DB130*Refining!$G$11+DC130*Refining!$G$12</f>
        <v>#VALUE!</v>
      </c>
      <c r="DT130" s="189" t="e">
        <f t="shared" si="14"/>
        <v>#VALUE!</v>
      </c>
      <c r="DU130" s="192" t="e">
        <f t="shared" si="15"/>
        <v>#VALUE!</v>
      </c>
      <c r="DV130" s="185" t="e">
        <f t="shared" si="16"/>
        <v>#VALUE!</v>
      </c>
      <c r="DW130" s="194" t="e">
        <f t="shared" ref="DW130:DX130" si="527">DV130/60</f>
        <v>#VALUE!</v>
      </c>
      <c r="DX130" s="194" t="e">
        <f t="shared" si="527"/>
        <v>#VALUE!</v>
      </c>
      <c r="DY130" s="185" t="e">
        <f t="shared" si="18"/>
        <v>#VALUE!</v>
      </c>
      <c r="DZ130" s="194" t="e">
        <f t="shared" ref="DZ130:EA130" si="528">DY130/1000</f>
        <v>#VALUE!</v>
      </c>
      <c r="EA130" s="196" t="e">
        <f t="shared" si="528"/>
        <v>#VALUE!</v>
      </c>
      <c r="EB130" s="130" t="e">
        <f t="shared" si="20"/>
        <v>#VALUE!</v>
      </c>
      <c r="EC130" s="132" t="e">
        <f t="shared" si="21"/>
        <v>#VALUE!</v>
      </c>
      <c r="ED130" s="133" t="s">
        <v>28</v>
      </c>
    </row>
    <row r="131" spans="1:134" ht="12.75" x14ac:dyDescent="0.2">
      <c r="A131" s="864"/>
      <c r="B131" s="135" t="s">
        <v>347</v>
      </c>
      <c r="C131" s="137" t="s">
        <v>156</v>
      </c>
      <c r="D131" s="137">
        <v>1</v>
      </c>
      <c r="E131" s="137">
        <v>1</v>
      </c>
      <c r="F131" s="137">
        <v>1</v>
      </c>
      <c r="G131" s="139">
        <f t="shared" si="0"/>
        <v>15.625</v>
      </c>
      <c r="H131" s="140">
        <v>7</v>
      </c>
      <c r="I131" s="140">
        <v>7</v>
      </c>
      <c r="J131" s="140">
        <f>H131/Main!$D$9</f>
        <v>1.4</v>
      </c>
      <c r="K131" s="140">
        <f>I131/Main!$D$10</f>
        <v>3.5</v>
      </c>
      <c r="L131" s="140">
        <f t="shared" si="1"/>
        <v>2.5</v>
      </c>
      <c r="M131" s="140">
        <v>1</v>
      </c>
      <c r="N131" s="145" t="s">
        <v>28</v>
      </c>
      <c r="O131" s="143"/>
      <c r="P131" s="145"/>
      <c r="Q131" s="143"/>
      <c r="R131" s="146"/>
      <c r="S131" s="143"/>
      <c r="T131" s="146"/>
      <c r="U131" s="198"/>
      <c r="V131" s="143"/>
      <c r="W131" s="362" t="s">
        <v>220</v>
      </c>
      <c r="X131" s="133">
        <v>0</v>
      </c>
      <c r="Y131" s="133">
        <v>14</v>
      </c>
      <c r="Z131" s="133">
        <v>12</v>
      </c>
      <c r="AA131" s="133">
        <v>0</v>
      </c>
      <c r="AB131" s="133">
        <v>20</v>
      </c>
      <c r="AC131" s="133">
        <v>0</v>
      </c>
      <c r="AD131" s="167">
        <v>6</v>
      </c>
      <c r="AE131" s="133">
        <v>0</v>
      </c>
      <c r="AF131" s="133">
        <v>0</v>
      </c>
      <c r="AG131" s="133">
        <v>0</v>
      </c>
      <c r="AH131" s="133">
        <v>0</v>
      </c>
      <c r="AI131" s="133">
        <v>0</v>
      </c>
      <c r="AJ131" s="133">
        <v>0</v>
      </c>
      <c r="AK131" s="133">
        <v>0</v>
      </c>
      <c r="AL131" s="133">
        <v>0</v>
      </c>
      <c r="AM131" s="133">
        <v>0</v>
      </c>
      <c r="AN131" s="133">
        <v>0</v>
      </c>
      <c r="AO131" s="133">
        <v>0</v>
      </c>
      <c r="AP131" s="133">
        <v>0</v>
      </c>
      <c r="AQ131" s="133">
        <v>0</v>
      </c>
      <c r="AR131" s="133">
        <v>0</v>
      </c>
      <c r="AS131" s="161" t="str">
        <f t="shared" ref="AS131:BM131" si="529">IF(X131 = 0, "", X131)</f>
        <v/>
      </c>
      <c r="AT131" s="133">
        <f t="shared" si="529"/>
        <v>14</v>
      </c>
      <c r="AU131" s="133">
        <f t="shared" si="529"/>
        <v>12</v>
      </c>
      <c r="AV131" s="137" t="str">
        <f t="shared" si="529"/>
        <v/>
      </c>
      <c r="AW131" s="133">
        <f t="shared" si="529"/>
        <v>20</v>
      </c>
      <c r="AX131" s="137" t="str">
        <f t="shared" si="529"/>
        <v/>
      </c>
      <c r="AY131" s="167">
        <f t="shared" si="529"/>
        <v>6</v>
      </c>
      <c r="AZ131" s="137" t="str">
        <f t="shared" si="529"/>
        <v/>
      </c>
      <c r="BA131" s="137" t="str">
        <f t="shared" si="529"/>
        <v/>
      </c>
      <c r="BB131" s="137" t="str">
        <f t="shared" si="529"/>
        <v/>
      </c>
      <c r="BC131" s="137" t="str">
        <f t="shared" si="529"/>
        <v/>
      </c>
      <c r="BD131" s="137" t="str">
        <f t="shared" si="529"/>
        <v/>
      </c>
      <c r="BE131" s="137" t="str">
        <f t="shared" si="529"/>
        <v/>
      </c>
      <c r="BF131" s="137" t="str">
        <f t="shared" si="529"/>
        <v/>
      </c>
      <c r="BG131" s="137" t="str">
        <f t="shared" si="529"/>
        <v/>
      </c>
      <c r="BH131" s="137" t="str">
        <f t="shared" si="529"/>
        <v/>
      </c>
      <c r="BI131" s="137" t="str">
        <f t="shared" si="529"/>
        <v/>
      </c>
      <c r="BJ131" s="137" t="str">
        <f t="shared" si="529"/>
        <v/>
      </c>
      <c r="BK131" s="137" t="str">
        <f t="shared" si="529"/>
        <v/>
      </c>
      <c r="BL131" s="137" t="str">
        <f t="shared" si="529"/>
        <v/>
      </c>
      <c r="BM131" s="169" t="str">
        <f t="shared" si="529"/>
        <v/>
      </c>
      <c r="BN131" s="174" t="e">
        <f>$AS131*Assembly!Z$4+$AT131*Assembly!Z$5+$AU131*Assembly!Z$6+$AV131*Assembly!Z$7+$AW131*Assembly!Z$8+$AX131*Assembly!Z$9+$AY131*Assembly!Z$10+$AZ131*Assembly!Z$11+$BA131*Assembly!Z$12+$BB131*Assembly!Z$13+$BC131*Assembly!Z$14+$BD131*Assembly!Z$15+$BE131*Assembly!Z$16+$BF131*Assembly!Z$17+$BG131*Assembly!Z$18+$BH131*Assembly!Z$19+$BI131*Assembly!Z$20+$BJ131*Assembly!Z$21+$BK131*Assembly!Z$22+$BL131*Assembly!Z$23+$BM131*Assembly!Z$24</f>
        <v>#VALUE!</v>
      </c>
      <c r="BO131" s="133" t="e">
        <f t="shared" si="3"/>
        <v>#VALUE!</v>
      </c>
      <c r="BP131" s="133"/>
      <c r="BQ131" s="133" t="e">
        <f>$AS131*Assembly!AD$4+$AT131*Assembly!AD$5+$AU131*Assembly!AD$6+$AV131*Assembly!AD$7+$AW131*Assembly!AD$8+$AX131*Assembly!AD$9+$AY131*Assembly!AD$10+$AZ131*Assembly!AD$11+$BA131*Assembly!AD$12+$BB131*Assembly!AD$13+$BC131*Assembly!AD$14+$BD131*Assembly!AD$15+$BE131*Assembly!AD$16+$BF131*Assembly!AD$17+$BG131*Assembly!AD$18+$BH131*Assembly!AD$19+$BI131*Assembly!AD$20+$BJ131*Assembly!AD$21+$BK131*Assembly!AD$22+$BL131*Assembly!AD$23+$BM131*Assembly!AD$24</f>
        <v>#VALUE!</v>
      </c>
      <c r="BR131" s="177" t="e">
        <f t="shared" si="4"/>
        <v>#VALUE!</v>
      </c>
      <c r="BS131" s="178" t="e">
        <f t="shared" si="5"/>
        <v>#VALUE!</v>
      </c>
      <c r="BT131" s="179" t="e">
        <f t="shared" si="6"/>
        <v>#VALUE!</v>
      </c>
      <c r="BU131" s="178" t="e">
        <f t="shared" si="7"/>
        <v>#VALUE!</v>
      </c>
      <c r="BV131" s="133" t="e">
        <f>$AS131*Assembly!Y$4+$AT131*Assembly!Y$5+$AU131*Assembly!Y$6+$AV131*Assembly!Y$7+$AW131*Assembly!Y$8+$AX131*Assembly!Y$9+$AY131*Assembly!Y$10+$AZ131*Assembly!Y$11+$BA131*Assembly!Y$12+$BB131*Assembly!Y$13+$BC131*Assembly!Y$14+$BD131*Assembly!Y$15+$BE131*Assembly!Y$16+$BF131*Assembly!Y$17+$BG131*Assembly!Y$18+$BH131*Assembly!Y$19+$BI131*Assembly!Y$20+$BJ131*Assembly!Y$21+$BK131*Assembly!Y$22+$BL131*Assembly!Y$23+$BM131*Assembly!Y$24</f>
        <v>#VALUE!</v>
      </c>
      <c r="BW131" s="133" t="e">
        <f t="shared" si="8"/>
        <v>#VALUE!</v>
      </c>
      <c r="BX131" s="130" t="e">
        <f t="shared" si="9"/>
        <v>#VALUE!</v>
      </c>
      <c r="BY131" s="183" t="e">
        <f>$AS131*Assembly!AC$4+$AT131*Assembly!AC$5+$AU131*Assembly!AC$6+$AV131*Assembly!AC$7+$AW131*Assembly!AC$8+$AX131*Assembly!AC$9+$AY131*Assembly!AC$10+$AZ131*Assembly!AC$11+$BA131*Assembly!AC$12+$BB131*Assembly!AC$13+$BC131*Assembly!AC$14+$BD131*Assembly!AC$15+$BE131*Assembly!AC$16+$BF131*Assembly!AC$17+$BG131*Assembly!AC$18+$BH131*Assembly!AC$19+$BI131*Assembly!AC$20+$BJ131*Assembly!AC$21+$BK131*Assembly!AC$22+$BL131*Assembly!AC$23+$BM131*Assembly!AC$24</f>
        <v>#VALUE!</v>
      </c>
      <c r="BZ131" s="145" t="e">
        <f>$AS131*Assembly!M$4+$AT131*Assembly!M$5+$AU131*Assembly!M$6+$AV131*Assembly!M$7+$AW131*Assembly!M$8+$AX131*Assembly!M$9+$AY131*Assembly!M$10+$AZ131*Assembly!M$11+$BA131*Assembly!M$12+$BB131*Assembly!M$13+$BC131*Assembly!M$14+$BD131*Assembly!M$15+$BE131*Assembly!M$16+$BF131*Assembly!M$17+$BG131*Assembly!M$18+$BH131*Assembly!M$19+$BI131*Assembly!M$20+$BJ131*Assembly!M$21+$BK131*Assembly!M$22+$BL131*Assembly!M$23+$BM131*Assembly!M$24</f>
        <v>#VALUE!</v>
      </c>
      <c r="CA131" s="145" t="e">
        <f>$AS131*Assembly!N$4+$AT131*Assembly!N$5+$AU131*Assembly!N$6+$AV131*Assembly!N$7+$AW131*Assembly!N$8+$AX131*Assembly!N$9+$AY131*Assembly!N$10+$AZ131*Assembly!N$11+$BA131*Assembly!N$12+$BB131*Assembly!N$13+$BC131*Assembly!N$14+$BD131*Assembly!N$15+$BE131*Assembly!N$16+$BF131*Assembly!N$17+$BG131*Assembly!N$18+$BH131*Assembly!N$19+$BI131*Assembly!N$20+$BJ131*Assembly!N$21+$BK131*Assembly!N$22+$BL131*Assembly!N$23+$BM131*Assembly!N$24</f>
        <v>#VALUE!</v>
      </c>
      <c r="CB131" s="145" t="e">
        <f>$AS131*Assembly!O$4+$AT131*Assembly!O$5+$AU131*Assembly!O$6+$AV131*Assembly!O$7+$AW131*Assembly!O$8+$AX131*Assembly!O$9+$AY131*Assembly!O$10+$AZ131*Assembly!O$11+$BA131*Assembly!O$12+$BB131*Assembly!O$13+$BC131*Assembly!O$14+$BD131*Assembly!O$15+$BE131*Assembly!O$16+$BF131*Assembly!O$17+$BG131*Assembly!O$18+$BH131*Assembly!O$19+$BI131*Assembly!O$20+$BJ131*Assembly!O$21+$BK131*Assembly!O$22+$BL131*Assembly!O$23+$BM131*Assembly!O$24</f>
        <v>#VALUE!</v>
      </c>
      <c r="CC131" s="140" t="e">
        <f>$AS131*Assembly!P$4+$AT131*Assembly!P$5+$AU131*Assembly!P$6+$AV131*Assembly!P$7+$AW131*Assembly!P$8+$AX131*Assembly!P$9+$AY131*Assembly!P$10+$AZ131*Assembly!P$11+$BA131*Assembly!P$12+$BB131*Assembly!P$13+$BC131*Assembly!P$14+$BD131*Assembly!P$15+$BE131*Assembly!P$16+$BF131*Assembly!P$17+$BG131*Assembly!P$18+$BH131*Assembly!P$19+$BI131*Assembly!P$20+$BJ131*Assembly!P$21+$BK131*Assembly!P$22+$BL131*Assembly!P$23+$BM131*Assembly!P$24</f>
        <v>#VALUE!</v>
      </c>
      <c r="CD131" s="140" t="e">
        <f>$AS131*Assembly!Q$4+$AT131*Assembly!Q$5+$AU131*Assembly!Q$6+$AV131*Assembly!Q$7+$AW131*Assembly!Q$8+$AX131*Assembly!Q$9+$AY131*Assembly!Q$10+$AZ131*Assembly!Q$11+$BA131*Assembly!Q$12+$BB131*Assembly!Q$13+$BC131*Assembly!Q$14+$BD131*Assembly!Q$15+$BE131*Assembly!Q$16+$BF131*Assembly!Q$17+$BG131*Assembly!Q$18+$BH131*Assembly!Q$19+$BI131*Assembly!Q$20+$BJ131*Assembly!Q$21+$BK131*Assembly!Q$22+$BL131*Assembly!Q$23+$BM131*Assembly!Q$24</f>
        <v>#VALUE!</v>
      </c>
      <c r="CE131" s="145" t="e">
        <f>$AS131*Assembly!R$4+$AT131*Assembly!R$5+$AU131*Assembly!R$6+$AV131*Assembly!R$7+$AW131*Assembly!R$8+$AX131*Assembly!R$9+$AY131*Assembly!R$10+$AZ131*Assembly!R$11+$BA131*Assembly!R$12+$BB131*Assembly!R$13+$BC131*Assembly!R$14+$BD131*Assembly!R$15+$BE131*Assembly!R$16+$BF131*Assembly!R$17+$BG131*Assembly!R$18+$BH131*Assembly!R$19+$BI131*Assembly!R$20+$BJ131*Assembly!R$21+$BK131*Assembly!R$22+$BL131*Assembly!R$23+$BM131*Assembly!R$24</f>
        <v>#VALUE!</v>
      </c>
      <c r="CF131" s="140" t="e">
        <f>$AS131*Assembly!S$4+$AT131*Assembly!S$5+$AU131*Assembly!S$6+$AV131*Assembly!S$7+$AW131*Assembly!S$8+$AX131*Assembly!S$9+$AY131*Assembly!S$10+$AZ131*Assembly!S$11+$BA131*Assembly!S$12+$BB131*Assembly!S$13+$BC131*Assembly!S$14+$BD131*Assembly!S$15+$BE131*Assembly!S$16+$BF131*Assembly!S$17+$BG131*Assembly!S$18+$BH131*Assembly!S$19+$BI131*Assembly!S$20+$BJ131*Assembly!S$21+$BK131*Assembly!S$22+$BL131*Assembly!S$23+$BM131*Assembly!S$24</f>
        <v>#VALUE!</v>
      </c>
      <c r="CG131" s="140" t="e">
        <f>$AS131*Assembly!T$4+$AT131*Assembly!T$5+$AU131*Assembly!T$6+$AV131*Assembly!T$7+$AW131*Assembly!T$8+$AX131*Assembly!T$9+$AY131*Assembly!T$10+$AZ131*Assembly!T$11+$BA131*Assembly!T$12+$BB131*Assembly!T$13+$BC131*Assembly!T$14+$BD131*Assembly!T$15+$BE131*Assembly!T$16+$BF131*Assembly!T$17+$BG131*Assembly!T$18+$BH131*Assembly!T$19+$BI131*Assembly!T$20+$BJ131*Assembly!T$21+$BK131*Assembly!T$22+$BL131*Assembly!T$23+$BM131*Assembly!T$24</f>
        <v>#VALUE!</v>
      </c>
      <c r="CH131" s="140" t="e">
        <f>$AS131*Assembly!U$4+$AT131*Assembly!U$5+$AU131*Assembly!U$6+$AV131*Assembly!U$7+$AW131*Assembly!U$8+$AX131*Assembly!U$9+$AY131*Assembly!U$10+$AZ131*Assembly!U$11+$BA131*Assembly!U$12+$BB131*Assembly!U$13+$BC131*Assembly!U$14+$BD131*Assembly!U$15+$BE131*Assembly!U$16+$BF131*Assembly!U$17+$BG131*Assembly!U$18+$BH131*Assembly!U$19+$BI131*Assembly!U$20+$BJ131*Assembly!U$21+$BK131*Assembly!U$22+$BL131*Assembly!U$23+$BM131*Assembly!U$24</f>
        <v>#VALUE!</v>
      </c>
      <c r="CI131" s="145" t="e">
        <f>$AS131*Assembly!V$4+$AT131*Assembly!V$5+$AU131*Assembly!V$6+$AV131*Assembly!V$7+$AW131*Assembly!V$8+$AX131*Assembly!V$9+$AY131*Assembly!V$10+$AZ131*Assembly!V$11+$BA131*Assembly!V$12+$BB131*Assembly!V$13+$BC131*Assembly!V$14+$BD131*Assembly!V$15+$BE131*Assembly!V$16+$BF131*Assembly!V$17+$BG131*Assembly!V$18+$BH131*Assembly!V$19+$BI131*Assembly!V$20+$BJ131*Assembly!V$21+$BK131*Assembly!V$22+$BL131*Assembly!V$23+$BM131*Assembly!V$24</f>
        <v>#VALUE!</v>
      </c>
      <c r="CJ131" s="145" t="e">
        <f>BZ131*Refining!$F$3</f>
        <v>#VALUE!</v>
      </c>
      <c r="CK131" s="145" t="e">
        <f>CA131*Refining!$F$4</f>
        <v>#VALUE!</v>
      </c>
      <c r="CL131" s="145" t="e">
        <f>CB131*Refining!$F$5</f>
        <v>#VALUE!</v>
      </c>
      <c r="CM131" s="145" t="e">
        <f>CC131*Refining!$F$6</f>
        <v>#VALUE!</v>
      </c>
      <c r="CN131" s="145" t="e">
        <f>CD131*Refining!$F$7</f>
        <v>#VALUE!</v>
      </c>
      <c r="CO131" s="145" t="e">
        <f>CE131*Refining!$F$8</f>
        <v>#VALUE!</v>
      </c>
      <c r="CP131" s="145" t="e">
        <f>CF131*Refining!$F$9</f>
        <v>#VALUE!</v>
      </c>
      <c r="CQ131" s="145" t="e">
        <f>CG131*Refining!$F$10</f>
        <v>#VALUE!</v>
      </c>
      <c r="CR131" s="145" t="e">
        <f>CH131*Refining!$F$11</f>
        <v>#VALUE!</v>
      </c>
      <c r="CS131" s="145" t="e">
        <f>CI131*Refining!$F$12</f>
        <v>#VALUE!</v>
      </c>
      <c r="CT131" s="185" t="e">
        <f t="shared" ref="CT131:DM131" si="530">IF(BZ131 = 0, "", BZ131)</f>
        <v>#VALUE!</v>
      </c>
      <c r="CU131" s="189" t="e">
        <f t="shared" si="530"/>
        <v>#VALUE!</v>
      </c>
      <c r="CV131" s="186" t="e">
        <f t="shared" si="530"/>
        <v>#VALUE!</v>
      </c>
      <c r="CW131" s="186" t="e">
        <f t="shared" si="530"/>
        <v>#VALUE!</v>
      </c>
      <c r="CX131" s="186" t="e">
        <f t="shared" si="530"/>
        <v>#VALUE!</v>
      </c>
      <c r="CY131" s="186" t="e">
        <f t="shared" si="530"/>
        <v>#VALUE!</v>
      </c>
      <c r="CZ131" s="186" t="e">
        <f t="shared" si="530"/>
        <v>#VALUE!</v>
      </c>
      <c r="DA131" s="186" t="e">
        <f t="shared" si="530"/>
        <v>#VALUE!</v>
      </c>
      <c r="DB131" s="186" t="e">
        <f t="shared" si="530"/>
        <v>#VALUE!</v>
      </c>
      <c r="DC131" s="187" t="e">
        <f t="shared" si="530"/>
        <v>#VALUE!</v>
      </c>
      <c r="DD131" s="185" t="e">
        <f t="shared" si="530"/>
        <v>#VALUE!</v>
      </c>
      <c r="DE131" s="189" t="e">
        <f t="shared" si="530"/>
        <v>#VALUE!</v>
      </c>
      <c r="DF131" s="186" t="e">
        <f t="shared" si="530"/>
        <v>#VALUE!</v>
      </c>
      <c r="DG131" s="186" t="e">
        <f t="shared" si="530"/>
        <v>#VALUE!</v>
      </c>
      <c r="DH131" s="211" t="e">
        <f t="shared" si="530"/>
        <v>#VALUE!</v>
      </c>
      <c r="DI131" s="186" t="e">
        <f t="shared" si="530"/>
        <v>#VALUE!</v>
      </c>
      <c r="DJ131" s="186" t="e">
        <f t="shared" si="530"/>
        <v>#VALUE!</v>
      </c>
      <c r="DK131" s="186" t="e">
        <f t="shared" si="530"/>
        <v>#VALUE!</v>
      </c>
      <c r="DL131" s="186" t="e">
        <f t="shared" si="530"/>
        <v>#VALUE!</v>
      </c>
      <c r="DM131" s="187" t="e">
        <f t="shared" si="530"/>
        <v>#VALUE!</v>
      </c>
      <c r="DN131" s="185" t="e">
        <f t="shared" si="11"/>
        <v>#VALUE!</v>
      </c>
      <c r="DO131" s="189" t="e">
        <f t="shared" si="12"/>
        <v>#VALUE!</v>
      </c>
      <c r="DP131" s="120" t="e">
        <f t="shared" si="13"/>
        <v>#VALUE!</v>
      </c>
      <c r="DQ131" s="133" t="e">
        <f>CT131*'Ores &amp; Ingots'!$C$3+CU131*'Ores &amp; Ingots'!$C$4+CV131*'Ores &amp; Ingots'!$C$5+CW131*'Ores &amp; Ingots'!$C$6+CX131*'Ores &amp; Ingots'!$C$7+CY131*'Ores &amp; Ingots'!$C$8+CZ131*'Ores &amp; Ingots'!$C$9+DA131*'Ores &amp; Ingots'!$C$10+DB131*'Ores &amp; Ingots'!$C$11+DC131*'Ores &amp; Ingots'!$C$12</f>
        <v>#VALUE!</v>
      </c>
      <c r="DR131" s="133" t="e">
        <f>DD131*'Ores &amp; Ingots'!$B$3+DE131*'Ores &amp; Ingots'!$B$4+DF131*'Ores &amp; Ingots'!$B$5+DG131*'Ores &amp; Ingots'!$B$6+DH131*'Ores &amp; Ingots'!$B$7+DI131*'Ores &amp; Ingots'!$B$8+DJ131*'Ores &amp; Ingots'!$B$9+DK131*'Ores &amp; Ingots'!$B$10+DL131*'Ores &amp; Ingots'!$B$11+DM131*'Ores &amp; Ingots'!$B$12</f>
        <v>#VALUE!</v>
      </c>
      <c r="DS131" s="189" t="e">
        <f>CT131*Refining!$G$3+CU131*Refining!$G$4+CV131*Refining!$G$5+CW131*Refining!$G$6+CX131*Refining!$G$7+CY131*Refining!$G$8+CZ131*Refining!$G$9+DA131*Refining!$G$10+DB131*Refining!$G$11+DC131*Refining!$G$12</f>
        <v>#VALUE!</v>
      </c>
      <c r="DT131" s="189" t="e">
        <f t="shared" si="14"/>
        <v>#VALUE!</v>
      </c>
      <c r="DU131" s="192" t="e">
        <f t="shared" si="15"/>
        <v>#VALUE!</v>
      </c>
      <c r="DV131" s="185" t="e">
        <f t="shared" si="16"/>
        <v>#VALUE!</v>
      </c>
      <c r="DW131" s="194" t="e">
        <f t="shared" ref="DW131:DX131" si="531">DV131/60</f>
        <v>#VALUE!</v>
      </c>
      <c r="DX131" s="194" t="e">
        <f t="shared" si="531"/>
        <v>#VALUE!</v>
      </c>
      <c r="DY131" s="185" t="e">
        <f t="shared" si="18"/>
        <v>#VALUE!</v>
      </c>
      <c r="DZ131" s="194" t="e">
        <f t="shared" ref="DZ131:EA131" si="532">DY131/1000</f>
        <v>#VALUE!</v>
      </c>
      <c r="EA131" s="196" t="e">
        <f t="shared" si="532"/>
        <v>#VALUE!</v>
      </c>
      <c r="EB131" s="130" t="e">
        <f t="shared" si="20"/>
        <v>#VALUE!</v>
      </c>
      <c r="EC131" s="132" t="e">
        <f t="shared" si="21"/>
        <v>#VALUE!</v>
      </c>
      <c r="ED131" s="133" t="s">
        <v>348</v>
      </c>
    </row>
    <row r="132" spans="1:134" ht="12.75" x14ac:dyDescent="0.2">
      <c r="A132" s="864"/>
      <c r="B132" s="135" t="s">
        <v>349</v>
      </c>
      <c r="C132" s="137" t="s">
        <v>155</v>
      </c>
      <c r="D132" s="137">
        <v>3</v>
      </c>
      <c r="E132" s="137">
        <v>3</v>
      </c>
      <c r="F132" s="137">
        <v>3</v>
      </c>
      <c r="G132" s="154">
        <f t="shared" si="0"/>
        <v>3.375</v>
      </c>
      <c r="H132" s="156">
        <v>7</v>
      </c>
      <c r="I132" s="156">
        <v>7</v>
      </c>
      <c r="J132" s="156">
        <f>H132/Main!$D$9</f>
        <v>1.4</v>
      </c>
      <c r="K132" s="156">
        <f>I132/Main!$D$10</f>
        <v>3.5</v>
      </c>
      <c r="L132" s="156">
        <f t="shared" si="1"/>
        <v>2.5</v>
      </c>
      <c r="M132" s="156">
        <v>1</v>
      </c>
      <c r="N132" s="164" t="s">
        <v>28</v>
      </c>
      <c r="O132" s="159"/>
      <c r="P132" s="164"/>
      <c r="Q132" s="159"/>
      <c r="R132" s="166"/>
      <c r="S132" s="159"/>
      <c r="T132" s="166"/>
      <c r="U132" s="170"/>
      <c r="V132" s="159"/>
      <c r="W132" s="364"/>
      <c r="X132" s="133">
        <v>0</v>
      </c>
      <c r="Y132" s="133">
        <v>8</v>
      </c>
      <c r="Z132" s="167">
        <v>10</v>
      </c>
      <c r="AA132" s="133">
        <v>0</v>
      </c>
      <c r="AB132" s="133">
        <v>20</v>
      </c>
      <c r="AC132" s="133">
        <v>0</v>
      </c>
      <c r="AD132" s="133">
        <v>6</v>
      </c>
      <c r="AE132" s="133">
        <v>0</v>
      </c>
      <c r="AF132" s="133">
        <v>0</v>
      </c>
      <c r="AG132" s="133">
        <v>0</v>
      </c>
      <c r="AH132" s="133">
        <v>0</v>
      </c>
      <c r="AI132" s="133">
        <v>0</v>
      </c>
      <c r="AJ132" s="133">
        <v>0</v>
      </c>
      <c r="AK132" s="133">
        <v>0</v>
      </c>
      <c r="AL132" s="133">
        <v>0</v>
      </c>
      <c r="AM132" s="133">
        <v>0</v>
      </c>
      <c r="AN132" s="133">
        <v>0</v>
      </c>
      <c r="AO132" s="133">
        <v>0</v>
      </c>
      <c r="AP132" s="133">
        <v>0</v>
      </c>
      <c r="AQ132" s="133">
        <v>0</v>
      </c>
      <c r="AR132" s="133">
        <v>0</v>
      </c>
      <c r="AS132" s="161" t="str">
        <f t="shared" ref="AS132:BM132" si="533">IF(X132 = 0, "", X132)</f>
        <v/>
      </c>
      <c r="AT132" s="133">
        <f t="shared" si="533"/>
        <v>8</v>
      </c>
      <c r="AU132" s="167">
        <f t="shared" si="533"/>
        <v>10</v>
      </c>
      <c r="AV132" s="137" t="str">
        <f t="shared" si="533"/>
        <v/>
      </c>
      <c r="AW132" s="133">
        <f t="shared" si="533"/>
        <v>20</v>
      </c>
      <c r="AX132" s="137" t="str">
        <f t="shared" si="533"/>
        <v/>
      </c>
      <c r="AY132" s="133">
        <f t="shared" si="533"/>
        <v>6</v>
      </c>
      <c r="AZ132" s="137" t="str">
        <f t="shared" si="533"/>
        <v/>
      </c>
      <c r="BA132" s="137" t="str">
        <f t="shared" si="533"/>
        <v/>
      </c>
      <c r="BB132" s="137" t="str">
        <f t="shared" si="533"/>
        <v/>
      </c>
      <c r="BC132" s="137" t="str">
        <f t="shared" si="533"/>
        <v/>
      </c>
      <c r="BD132" s="137" t="str">
        <f t="shared" si="533"/>
        <v/>
      </c>
      <c r="BE132" s="137" t="str">
        <f t="shared" si="533"/>
        <v/>
      </c>
      <c r="BF132" s="137" t="str">
        <f t="shared" si="533"/>
        <v/>
      </c>
      <c r="BG132" s="137" t="str">
        <f t="shared" si="533"/>
        <v/>
      </c>
      <c r="BH132" s="137" t="str">
        <f t="shared" si="533"/>
        <v/>
      </c>
      <c r="BI132" s="137" t="str">
        <f t="shared" si="533"/>
        <v/>
      </c>
      <c r="BJ132" s="137" t="str">
        <f t="shared" si="533"/>
        <v/>
      </c>
      <c r="BK132" s="137" t="str">
        <f t="shared" si="533"/>
        <v/>
      </c>
      <c r="BL132" s="137" t="str">
        <f t="shared" si="533"/>
        <v/>
      </c>
      <c r="BM132" s="169" t="str">
        <f t="shared" si="533"/>
        <v/>
      </c>
      <c r="BN132" s="174" t="e">
        <f>$AS132*Assembly!Z$4+$AT132*Assembly!Z$5+$AU132*Assembly!Z$6+$AV132*Assembly!Z$7+$AW132*Assembly!Z$8+$AX132*Assembly!Z$9+$AY132*Assembly!Z$10+$AZ132*Assembly!Z$11+$BA132*Assembly!Z$12+$BB132*Assembly!Z$13+$BC132*Assembly!Z$14+$BD132*Assembly!Z$15+$BE132*Assembly!Z$16+$BF132*Assembly!Z$17+$BG132*Assembly!Z$18+$BH132*Assembly!Z$19+$BI132*Assembly!Z$20+$BJ132*Assembly!Z$21+$BK132*Assembly!Z$22+$BL132*Assembly!Z$23+$BM132*Assembly!Z$24</f>
        <v>#VALUE!</v>
      </c>
      <c r="BO132" s="133" t="e">
        <f t="shared" si="3"/>
        <v>#VALUE!</v>
      </c>
      <c r="BP132" s="133"/>
      <c r="BQ132" s="133" t="e">
        <f>$AS132*Assembly!AD$4+$AT132*Assembly!AD$5+$AU132*Assembly!AD$6+$AV132*Assembly!AD$7+$AW132*Assembly!AD$8+$AX132*Assembly!AD$9+$AY132*Assembly!AD$10+$AZ132*Assembly!AD$11+$BA132*Assembly!AD$12+$BB132*Assembly!AD$13+$BC132*Assembly!AD$14+$BD132*Assembly!AD$15+$BE132*Assembly!AD$16+$BF132*Assembly!AD$17+$BG132*Assembly!AD$18+$BH132*Assembly!AD$19+$BI132*Assembly!AD$20+$BJ132*Assembly!AD$21+$BK132*Assembly!AD$22+$BL132*Assembly!AD$23+$BM132*Assembly!AD$24</f>
        <v>#VALUE!</v>
      </c>
      <c r="BR132" s="177" t="e">
        <f t="shared" si="4"/>
        <v>#VALUE!</v>
      </c>
      <c r="BS132" s="178" t="e">
        <f t="shared" si="5"/>
        <v>#VALUE!</v>
      </c>
      <c r="BT132" s="179" t="e">
        <f t="shared" si="6"/>
        <v>#VALUE!</v>
      </c>
      <c r="BU132" s="178" t="e">
        <f t="shared" si="7"/>
        <v>#VALUE!</v>
      </c>
      <c r="BV132" s="133" t="e">
        <f>$AS132*Assembly!Y$4+$AT132*Assembly!Y$5+$AU132*Assembly!Y$6+$AV132*Assembly!Y$7+$AW132*Assembly!Y$8+$AX132*Assembly!Y$9+$AY132*Assembly!Y$10+$AZ132*Assembly!Y$11+$BA132*Assembly!Y$12+$BB132*Assembly!Y$13+$BC132*Assembly!Y$14+$BD132*Assembly!Y$15+$BE132*Assembly!Y$16+$BF132*Assembly!Y$17+$BG132*Assembly!Y$18+$BH132*Assembly!Y$19+$BI132*Assembly!Y$20+$BJ132*Assembly!Y$21+$BK132*Assembly!Y$22+$BL132*Assembly!Y$23+$BM132*Assembly!Y$24</f>
        <v>#VALUE!</v>
      </c>
      <c r="BW132" s="133" t="e">
        <f t="shared" si="8"/>
        <v>#VALUE!</v>
      </c>
      <c r="BX132" s="130" t="e">
        <f t="shared" si="9"/>
        <v>#VALUE!</v>
      </c>
      <c r="BY132" s="183" t="e">
        <f>$AS132*Assembly!AC$4+$AT132*Assembly!AC$5+$AU132*Assembly!AC$6+$AV132*Assembly!AC$7+$AW132*Assembly!AC$8+$AX132*Assembly!AC$9+$AY132*Assembly!AC$10+$AZ132*Assembly!AC$11+$BA132*Assembly!AC$12+$BB132*Assembly!AC$13+$BC132*Assembly!AC$14+$BD132*Assembly!AC$15+$BE132*Assembly!AC$16+$BF132*Assembly!AC$17+$BG132*Assembly!AC$18+$BH132*Assembly!AC$19+$BI132*Assembly!AC$20+$BJ132*Assembly!AC$21+$BK132*Assembly!AC$22+$BL132*Assembly!AC$23+$BM132*Assembly!AC$24</f>
        <v>#VALUE!</v>
      </c>
      <c r="BZ132" s="164" t="e">
        <f>$AS132*Assembly!M$4+$AT132*Assembly!M$5+$AU132*Assembly!M$6+$AV132*Assembly!M$7+$AW132*Assembly!M$8+$AX132*Assembly!M$9+$AY132*Assembly!M$10+$AZ132*Assembly!M$11+$BA132*Assembly!M$12+$BB132*Assembly!M$13+$BC132*Assembly!M$14+$BD132*Assembly!M$15+$BE132*Assembly!M$16+$BF132*Assembly!M$17+$BG132*Assembly!M$18+$BH132*Assembly!M$19+$BI132*Assembly!M$20+$BJ132*Assembly!M$21+$BK132*Assembly!M$22+$BL132*Assembly!M$23+$BM132*Assembly!M$24</f>
        <v>#VALUE!</v>
      </c>
      <c r="CA132" s="164" t="e">
        <f>$AS132*Assembly!N$4+$AT132*Assembly!N$5+$AU132*Assembly!N$6+$AV132*Assembly!N$7+$AW132*Assembly!N$8+$AX132*Assembly!N$9+$AY132*Assembly!N$10+$AZ132*Assembly!N$11+$BA132*Assembly!N$12+$BB132*Assembly!N$13+$BC132*Assembly!N$14+$BD132*Assembly!N$15+$BE132*Assembly!N$16+$BF132*Assembly!N$17+$BG132*Assembly!N$18+$BH132*Assembly!N$19+$BI132*Assembly!N$20+$BJ132*Assembly!N$21+$BK132*Assembly!N$22+$BL132*Assembly!N$23+$BM132*Assembly!N$24</f>
        <v>#VALUE!</v>
      </c>
      <c r="CB132" s="164" t="e">
        <f>$AS132*Assembly!O$4+$AT132*Assembly!O$5+$AU132*Assembly!O$6+$AV132*Assembly!O$7+$AW132*Assembly!O$8+$AX132*Assembly!O$9+$AY132*Assembly!O$10+$AZ132*Assembly!O$11+$BA132*Assembly!O$12+$BB132*Assembly!O$13+$BC132*Assembly!O$14+$BD132*Assembly!O$15+$BE132*Assembly!O$16+$BF132*Assembly!O$17+$BG132*Assembly!O$18+$BH132*Assembly!O$19+$BI132*Assembly!O$20+$BJ132*Assembly!O$21+$BK132*Assembly!O$22+$BL132*Assembly!O$23+$BM132*Assembly!O$24</f>
        <v>#VALUE!</v>
      </c>
      <c r="CC132" s="156" t="e">
        <f>$AS132*Assembly!P$4+$AT132*Assembly!P$5+$AU132*Assembly!P$6+$AV132*Assembly!P$7+$AW132*Assembly!P$8+$AX132*Assembly!P$9+$AY132*Assembly!P$10+$AZ132*Assembly!P$11+$BA132*Assembly!P$12+$BB132*Assembly!P$13+$BC132*Assembly!P$14+$BD132*Assembly!P$15+$BE132*Assembly!P$16+$BF132*Assembly!P$17+$BG132*Assembly!P$18+$BH132*Assembly!P$19+$BI132*Assembly!P$20+$BJ132*Assembly!P$21+$BK132*Assembly!P$22+$BL132*Assembly!P$23+$BM132*Assembly!P$24</f>
        <v>#VALUE!</v>
      </c>
      <c r="CD132" s="156" t="e">
        <f>$AS132*Assembly!Q$4+$AT132*Assembly!Q$5+$AU132*Assembly!Q$6+$AV132*Assembly!Q$7+$AW132*Assembly!Q$8+$AX132*Assembly!Q$9+$AY132*Assembly!Q$10+$AZ132*Assembly!Q$11+$BA132*Assembly!Q$12+$BB132*Assembly!Q$13+$BC132*Assembly!Q$14+$BD132*Assembly!Q$15+$BE132*Assembly!Q$16+$BF132*Assembly!Q$17+$BG132*Assembly!Q$18+$BH132*Assembly!Q$19+$BI132*Assembly!Q$20+$BJ132*Assembly!Q$21+$BK132*Assembly!Q$22+$BL132*Assembly!Q$23+$BM132*Assembly!Q$24</f>
        <v>#VALUE!</v>
      </c>
      <c r="CE132" s="164" t="e">
        <f>$AS132*Assembly!R$4+$AT132*Assembly!R$5+$AU132*Assembly!R$6+$AV132*Assembly!R$7+$AW132*Assembly!R$8+$AX132*Assembly!R$9+$AY132*Assembly!R$10+$AZ132*Assembly!R$11+$BA132*Assembly!R$12+$BB132*Assembly!R$13+$BC132*Assembly!R$14+$BD132*Assembly!R$15+$BE132*Assembly!R$16+$BF132*Assembly!R$17+$BG132*Assembly!R$18+$BH132*Assembly!R$19+$BI132*Assembly!R$20+$BJ132*Assembly!R$21+$BK132*Assembly!R$22+$BL132*Assembly!R$23+$BM132*Assembly!R$24</f>
        <v>#VALUE!</v>
      </c>
      <c r="CF132" s="156" t="e">
        <f>$AS132*Assembly!S$4+$AT132*Assembly!S$5+$AU132*Assembly!S$6+$AV132*Assembly!S$7+$AW132*Assembly!S$8+$AX132*Assembly!S$9+$AY132*Assembly!S$10+$AZ132*Assembly!S$11+$BA132*Assembly!S$12+$BB132*Assembly!S$13+$BC132*Assembly!S$14+$BD132*Assembly!S$15+$BE132*Assembly!S$16+$BF132*Assembly!S$17+$BG132*Assembly!S$18+$BH132*Assembly!S$19+$BI132*Assembly!S$20+$BJ132*Assembly!S$21+$BK132*Assembly!S$22+$BL132*Assembly!S$23+$BM132*Assembly!S$24</f>
        <v>#VALUE!</v>
      </c>
      <c r="CG132" s="156" t="e">
        <f>$AS132*Assembly!T$4+$AT132*Assembly!T$5+$AU132*Assembly!T$6+$AV132*Assembly!T$7+$AW132*Assembly!T$8+$AX132*Assembly!T$9+$AY132*Assembly!T$10+$AZ132*Assembly!T$11+$BA132*Assembly!T$12+$BB132*Assembly!T$13+$BC132*Assembly!T$14+$BD132*Assembly!T$15+$BE132*Assembly!T$16+$BF132*Assembly!T$17+$BG132*Assembly!T$18+$BH132*Assembly!T$19+$BI132*Assembly!T$20+$BJ132*Assembly!T$21+$BK132*Assembly!T$22+$BL132*Assembly!T$23+$BM132*Assembly!T$24</f>
        <v>#VALUE!</v>
      </c>
      <c r="CH132" s="156" t="e">
        <f>$AS132*Assembly!U$4+$AT132*Assembly!U$5+$AU132*Assembly!U$6+$AV132*Assembly!U$7+$AW132*Assembly!U$8+$AX132*Assembly!U$9+$AY132*Assembly!U$10+$AZ132*Assembly!U$11+$BA132*Assembly!U$12+$BB132*Assembly!U$13+$BC132*Assembly!U$14+$BD132*Assembly!U$15+$BE132*Assembly!U$16+$BF132*Assembly!U$17+$BG132*Assembly!U$18+$BH132*Assembly!U$19+$BI132*Assembly!U$20+$BJ132*Assembly!U$21+$BK132*Assembly!U$22+$BL132*Assembly!U$23+$BM132*Assembly!U$24</f>
        <v>#VALUE!</v>
      </c>
      <c r="CI132" s="164" t="e">
        <f>$AS132*Assembly!V$4+$AT132*Assembly!V$5+$AU132*Assembly!V$6+$AV132*Assembly!V$7+$AW132*Assembly!V$8+$AX132*Assembly!V$9+$AY132*Assembly!V$10+$AZ132*Assembly!V$11+$BA132*Assembly!V$12+$BB132*Assembly!V$13+$BC132*Assembly!V$14+$BD132*Assembly!V$15+$BE132*Assembly!V$16+$BF132*Assembly!V$17+$BG132*Assembly!V$18+$BH132*Assembly!V$19+$BI132*Assembly!V$20+$BJ132*Assembly!V$21+$BK132*Assembly!V$22+$BL132*Assembly!V$23+$BM132*Assembly!V$24</f>
        <v>#VALUE!</v>
      </c>
      <c r="CJ132" s="164" t="e">
        <f>BZ132*Refining!$F$3</f>
        <v>#VALUE!</v>
      </c>
      <c r="CK132" s="164" t="e">
        <f>CA132*Refining!$F$4</f>
        <v>#VALUE!</v>
      </c>
      <c r="CL132" s="164" t="e">
        <f>CB132*Refining!$F$5</f>
        <v>#VALUE!</v>
      </c>
      <c r="CM132" s="164" t="e">
        <f>CC132*Refining!$F$6</f>
        <v>#VALUE!</v>
      </c>
      <c r="CN132" s="164" t="e">
        <f>CD132*Refining!$F$7</f>
        <v>#VALUE!</v>
      </c>
      <c r="CO132" s="164" t="e">
        <f>CE132*Refining!$F$8</f>
        <v>#VALUE!</v>
      </c>
      <c r="CP132" s="164" t="e">
        <f>CF132*Refining!$F$9</f>
        <v>#VALUE!</v>
      </c>
      <c r="CQ132" s="164" t="e">
        <f>CG132*Refining!$F$10</f>
        <v>#VALUE!</v>
      </c>
      <c r="CR132" s="164" t="e">
        <f>CH132*Refining!$F$11</f>
        <v>#VALUE!</v>
      </c>
      <c r="CS132" s="164" t="e">
        <f>CI132*Refining!$F$12</f>
        <v>#VALUE!</v>
      </c>
      <c r="CT132" s="185" t="e">
        <f t="shared" ref="CT132:DM132" si="534">IF(BZ132 = 0, "", BZ132)</f>
        <v>#VALUE!</v>
      </c>
      <c r="CU132" s="189" t="e">
        <f t="shared" si="534"/>
        <v>#VALUE!</v>
      </c>
      <c r="CV132" s="186" t="e">
        <f t="shared" si="534"/>
        <v>#VALUE!</v>
      </c>
      <c r="CW132" s="186" t="e">
        <f t="shared" si="534"/>
        <v>#VALUE!</v>
      </c>
      <c r="CX132" s="186" t="e">
        <f t="shared" si="534"/>
        <v>#VALUE!</v>
      </c>
      <c r="CY132" s="186" t="e">
        <f t="shared" si="534"/>
        <v>#VALUE!</v>
      </c>
      <c r="CZ132" s="186" t="e">
        <f t="shared" si="534"/>
        <v>#VALUE!</v>
      </c>
      <c r="DA132" s="186" t="e">
        <f t="shared" si="534"/>
        <v>#VALUE!</v>
      </c>
      <c r="DB132" s="186" t="e">
        <f t="shared" si="534"/>
        <v>#VALUE!</v>
      </c>
      <c r="DC132" s="187" t="e">
        <f t="shared" si="534"/>
        <v>#VALUE!</v>
      </c>
      <c r="DD132" s="185" t="e">
        <f t="shared" si="534"/>
        <v>#VALUE!</v>
      </c>
      <c r="DE132" s="189" t="e">
        <f t="shared" si="534"/>
        <v>#VALUE!</v>
      </c>
      <c r="DF132" s="186" t="e">
        <f t="shared" si="534"/>
        <v>#VALUE!</v>
      </c>
      <c r="DG132" s="186" t="e">
        <f t="shared" si="534"/>
        <v>#VALUE!</v>
      </c>
      <c r="DH132" s="211" t="e">
        <f t="shared" si="534"/>
        <v>#VALUE!</v>
      </c>
      <c r="DI132" s="186" t="e">
        <f t="shared" si="534"/>
        <v>#VALUE!</v>
      </c>
      <c r="DJ132" s="186" t="e">
        <f t="shared" si="534"/>
        <v>#VALUE!</v>
      </c>
      <c r="DK132" s="186" t="e">
        <f t="shared" si="534"/>
        <v>#VALUE!</v>
      </c>
      <c r="DL132" s="186" t="e">
        <f t="shared" si="534"/>
        <v>#VALUE!</v>
      </c>
      <c r="DM132" s="187" t="e">
        <f t="shared" si="534"/>
        <v>#VALUE!</v>
      </c>
      <c r="DN132" s="185" t="e">
        <f t="shared" si="11"/>
        <v>#VALUE!</v>
      </c>
      <c r="DO132" s="189" t="e">
        <f t="shared" si="12"/>
        <v>#VALUE!</v>
      </c>
      <c r="DP132" s="120" t="e">
        <f t="shared" si="13"/>
        <v>#VALUE!</v>
      </c>
      <c r="DQ132" s="133" t="e">
        <f>CT132*'Ores &amp; Ingots'!$C$3+CU132*'Ores &amp; Ingots'!$C$4+CV132*'Ores &amp; Ingots'!$C$5+CW132*'Ores &amp; Ingots'!$C$6+CX132*'Ores &amp; Ingots'!$C$7+CY132*'Ores &amp; Ingots'!$C$8+CZ132*'Ores &amp; Ingots'!$C$9+DA132*'Ores &amp; Ingots'!$C$10+DB132*'Ores &amp; Ingots'!$C$11+DC132*'Ores &amp; Ingots'!$C$12</f>
        <v>#VALUE!</v>
      </c>
      <c r="DR132" s="133" t="e">
        <f>DD132*'Ores &amp; Ingots'!$B$3+DE132*'Ores &amp; Ingots'!$B$4+DF132*'Ores &amp; Ingots'!$B$5+DG132*'Ores &amp; Ingots'!$B$6+DH132*'Ores &amp; Ingots'!$B$7+DI132*'Ores &amp; Ingots'!$B$8+DJ132*'Ores &amp; Ingots'!$B$9+DK132*'Ores &amp; Ingots'!$B$10+DL132*'Ores &amp; Ingots'!$B$11+DM132*'Ores &amp; Ingots'!$B$12</f>
        <v>#VALUE!</v>
      </c>
      <c r="DS132" s="189" t="e">
        <f>CT132*Refining!$G$3+CU132*Refining!$G$4+CV132*Refining!$G$5+CW132*Refining!$G$6+CX132*Refining!$G$7+CY132*Refining!$G$8+CZ132*Refining!$G$9+DA132*Refining!$G$10+DB132*Refining!$G$11+DC132*Refining!$G$12</f>
        <v>#VALUE!</v>
      </c>
      <c r="DT132" s="189" t="e">
        <f t="shared" si="14"/>
        <v>#VALUE!</v>
      </c>
      <c r="DU132" s="192" t="e">
        <f t="shared" si="15"/>
        <v>#VALUE!</v>
      </c>
      <c r="DV132" s="185" t="e">
        <f t="shared" si="16"/>
        <v>#VALUE!</v>
      </c>
      <c r="DW132" s="194" t="e">
        <f t="shared" ref="DW132:DX132" si="535">DV132/60</f>
        <v>#VALUE!</v>
      </c>
      <c r="DX132" s="194" t="e">
        <f t="shared" si="535"/>
        <v>#VALUE!</v>
      </c>
      <c r="DY132" s="185" t="e">
        <f t="shared" si="18"/>
        <v>#VALUE!</v>
      </c>
      <c r="DZ132" s="194" t="e">
        <f t="shared" ref="DZ132:EA132" si="536">DY132/1000</f>
        <v>#VALUE!</v>
      </c>
      <c r="EA132" s="196" t="e">
        <f t="shared" si="536"/>
        <v>#VALUE!</v>
      </c>
      <c r="EB132" s="130" t="e">
        <f t="shared" si="20"/>
        <v>#VALUE!</v>
      </c>
      <c r="EC132" s="132" t="e">
        <f t="shared" si="21"/>
        <v>#VALUE!</v>
      </c>
      <c r="ED132" s="133" t="s">
        <v>28</v>
      </c>
    </row>
    <row r="133" spans="1:134" ht="12.75" x14ac:dyDescent="0.2">
      <c r="A133" s="864"/>
      <c r="B133" s="135" t="s">
        <v>350</v>
      </c>
      <c r="C133" s="137" t="s">
        <v>155</v>
      </c>
      <c r="D133" s="137">
        <v>3</v>
      </c>
      <c r="E133" s="137">
        <v>3</v>
      </c>
      <c r="F133" s="137">
        <v>3</v>
      </c>
      <c r="G133" s="139">
        <f t="shared" si="0"/>
        <v>3.375</v>
      </c>
      <c r="H133" s="140">
        <v>7</v>
      </c>
      <c r="I133" s="140">
        <v>7</v>
      </c>
      <c r="J133" s="140">
        <f>H133/Main!$D$9</f>
        <v>1.4</v>
      </c>
      <c r="K133" s="140">
        <f>I133/Main!$D$10</f>
        <v>3.5</v>
      </c>
      <c r="L133" s="140">
        <f t="shared" si="1"/>
        <v>2.5</v>
      </c>
      <c r="M133" s="140">
        <v>1</v>
      </c>
      <c r="N133" s="145" t="s">
        <v>28</v>
      </c>
      <c r="O133" s="143"/>
      <c r="P133" s="145"/>
      <c r="Q133" s="143"/>
      <c r="R133" s="146"/>
      <c r="S133" s="143"/>
      <c r="T133" s="146"/>
      <c r="U133" s="198"/>
      <c r="V133" s="143"/>
      <c r="W133" s="362"/>
      <c r="X133" s="133">
        <v>0</v>
      </c>
      <c r="Y133" s="133">
        <v>7</v>
      </c>
      <c r="Z133" s="167">
        <v>10</v>
      </c>
      <c r="AA133" s="133">
        <v>0</v>
      </c>
      <c r="AB133" s="133">
        <v>20</v>
      </c>
      <c r="AC133" s="133">
        <v>0</v>
      </c>
      <c r="AD133" s="133">
        <v>6</v>
      </c>
      <c r="AE133" s="133">
        <v>0</v>
      </c>
      <c r="AF133" s="133">
        <v>0</v>
      </c>
      <c r="AG133" s="133">
        <v>0</v>
      </c>
      <c r="AH133" s="133">
        <v>0</v>
      </c>
      <c r="AI133" s="133">
        <v>0</v>
      </c>
      <c r="AJ133" s="133">
        <v>0</v>
      </c>
      <c r="AK133" s="133">
        <v>0</v>
      </c>
      <c r="AL133" s="133">
        <v>0</v>
      </c>
      <c r="AM133" s="133">
        <v>0</v>
      </c>
      <c r="AN133" s="133">
        <v>0</v>
      </c>
      <c r="AO133" s="133">
        <v>0</v>
      </c>
      <c r="AP133" s="133">
        <v>0</v>
      </c>
      <c r="AQ133" s="133">
        <v>0</v>
      </c>
      <c r="AR133" s="133">
        <v>0</v>
      </c>
      <c r="AS133" s="161" t="str">
        <f t="shared" ref="AS133:BM133" si="537">IF(X133 = 0, "", X133)</f>
        <v/>
      </c>
      <c r="AT133" s="133">
        <f t="shared" si="537"/>
        <v>7</v>
      </c>
      <c r="AU133" s="167">
        <f t="shared" si="537"/>
        <v>10</v>
      </c>
      <c r="AV133" s="137" t="str">
        <f t="shared" si="537"/>
        <v/>
      </c>
      <c r="AW133" s="133">
        <f t="shared" si="537"/>
        <v>20</v>
      </c>
      <c r="AX133" s="137" t="str">
        <f t="shared" si="537"/>
        <v/>
      </c>
      <c r="AY133" s="133">
        <f t="shared" si="537"/>
        <v>6</v>
      </c>
      <c r="AZ133" s="137" t="str">
        <f t="shared" si="537"/>
        <v/>
      </c>
      <c r="BA133" s="137" t="str">
        <f t="shared" si="537"/>
        <v/>
      </c>
      <c r="BB133" s="137" t="str">
        <f t="shared" si="537"/>
        <v/>
      </c>
      <c r="BC133" s="137" t="str">
        <f t="shared" si="537"/>
        <v/>
      </c>
      <c r="BD133" s="137" t="str">
        <f t="shared" si="537"/>
        <v/>
      </c>
      <c r="BE133" s="137" t="str">
        <f t="shared" si="537"/>
        <v/>
      </c>
      <c r="BF133" s="137" t="str">
        <f t="shared" si="537"/>
        <v/>
      </c>
      <c r="BG133" s="137" t="str">
        <f t="shared" si="537"/>
        <v/>
      </c>
      <c r="BH133" s="137" t="str">
        <f t="shared" si="537"/>
        <v/>
      </c>
      <c r="BI133" s="137" t="str">
        <f t="shared" si="537"/>
        <v/>
      </c>
      <c r="BJ133" s="137" t="str">
        <f t="shared" si="537"/>
        <v/>
      </c>
      <c r="BK133" s="137" t="str">
        <f t="shared" si="537"/>
        <v/>
      </c>
      <c r="BL133" s="137" t="str">
        <f t="shared" si="537"/>
        <v/>
      </c>
      <c r="BM133" s="169" t="str">
        <f t="shared" si="537"/>
        <v/>
      </c>
      <c r="BN133" s="174" t="e">
        <f>$AS133*Assembly!Z$4+$AT133*Assembly!Z$5+$AU133*Assembly!Z$6+$AV133*Assembly!Z$7+$AW133*Assembly!Z$8+$AX133*Assembly!Z$9+$AY133*Assembly!Z$10+$AZ133*Assembly!Z$11+$BA133*Assembly!Z$12+$BB133*Assembly!Z$13+$BC133*Assembly!Z$14+$BD133*Assembly!Z$15+$BE133*Assembly!Z$16+$BF133*Assembly!Z$17+$BG133*Assembly!Z$18+$BH133*Assembly!Z$19+$BI133*Assembly!Z$20+$BJ133*Assembly!Z$21+$BK133*Assembly!Z$22+$BL133*Assembly!Z$23+$BM133*Assembly!Z$24</f>
        <v>#VALUE!</v>
      </c>
      <c r="BO133" s="133" t="e">
        <f t="shared" si="3"/>
        <v>#VALUE!</v>
      </c>
      <c r="BP133" s="133"/>
      <c r="BQ133" s="133" t="e">
        <f>$AS133*Assembly!AD$4+$AT133*Assembly!AD$5+$AU133*Assembly!AD$6+$AV133*Assembly!AD$7+$AW133*Assembly!AD$8+$AX133*Assembly!AD$9+$AY133*Assembly!AD$10+$AZ133*Assembly!AD$11+$BA133*Assembly!AD$12+$BB133*Assembly!AD$13+$BC133*Assembly!AD$14+$BD133*Assembly!AD$15+$BE133*Assembly!AD$16+$BF133*Assembly!AD$17+$BG133*Assembly!AD$18+$BH133*Assembly!AD$19+$BI133*Assembly!AD$20+$BJ133*Assembly!AD$21+$BK133*Assembly!AD$22+$BL133*Assembly!AD$23+$BM133*Assembly!AD$24</f>
        <v>#VALUE!</v>
      </c>
      <c r="BR133" s="177" t="e">
        <f t="shared" si="4"/>
        <v>#VALUE!</v>
      </c>
      <c r="BS133" s="178" t="e">
        <f t="shared" si="5"/>
        <v>#VALUE!</v>
      </c>
      <c r="BT133" s="179" t="e">
        <f t="shared" si="6"/>
        <v>#VALUE!</v>
      </c>
      <c r="BU133" s="178" t="e">
        <f t="shared" si="7"/>
        <v>#VALUE!</v>
      </c>
      <c r="BV133" s="133" t="e">
        <f>$AS133*Assembly!Y$4+$AT133*Assembly!Y$5+$AU133*Assembly!Y$6+$AV133*Assembly!Y$7+$AW133*Assembly!Y$8+$AX133*Assembly!Y$9+$AY133*Assembly!Y$10+$AZ133*Assembly!Y$11+$BA133*Assembly!Y$12+$BB133*Assembly!Y$13+$BC133*Assembly!Y$14+$BD133*Assembly!Y$15+$BE133*Assembly!Y$16+$BF133*Assembly!Y$17+$BG133*Assembly!Y$18+$BH133*Assembly!Y$19+$BI133*Assembly!Y$20+$BJ133*Assembly!Y$21+$BK133*Assembly!Y$22+$BL133*Assembly!Y$23+$BM133*Assembly!Y$24</f>
        <v>#VALUE!</v>
      </c>
      <c r="BW133" s="133" t="e">
        <f t="shared" si="8"/>
        <v>#VALUE!</v>
      </c>
      <c r="BX133" s="130" t="e">
        <f t="shared" si="9"/>
        <v>#VALUE!</v>
      </c>
      <c r="BY133" s="183" t="e">
        <f>$AS133*Assembly!AC$4+$AT133*Assembly!AC$5+$AU133*Assembly!AC$6+$AV133*Assembly!AC$7+$AW133*Assembly!AC$8+$AX133*Assembly!AC$9+$AY133*Assembly!AC$10+$AZ133*Assembly!AC$11+$BA133*Assembly!AC$12+$BB133*Assembly!AC$13+$BC133*Assembly!AC$14+$BD133*Assembly!AC$15+$BE133*Assembly!AC$16+$BF133*Assembly!AC$17+$BG133*Assembly!AC$18+$BH133*Assembly!AC$19+$BI133*Assembly!AC$20+$BJ133*Assembly!AC$21+$BK133*Assembly!AC$22+$BL133*Assembly!AC$23+$BM133*Assembly!AC$24</f>
        <v>#VALUE!</v>
      </c>
      <c r="BZ133" s="145" t="e">
        <f>$AS133*Assembly!M$4+$AT133*Assembly!M$5+$AU133*Assembly!M$6+$AV133*Assembly!M$7+$AW133*Assembly!M$8+$AX133*Assembly!M$9+$AY133*Assembly!M$10+$AZ133*Assembly!M$11+$BA133*Assembly!M$12+$BB133*Assembly!M$13+$BC133*Assembly!M$14+$BD133*Assembly!M$15+$BE133*Assembly!M$16+$BF133*Assembly!M$17+$BG133*Assembly!M$18+$BH133*Assembly!M$19+$BI133*Assembly!M$20+$BJ133*Assembly!M$21+$BK133*Assembly!M$22+$BL133*Assembly!M$23+$BM133*Assembly!M$24</f>
        <v>#VALUE!</v>
      </c>
      <c r="CA133" s="145" t="e">
        <f>$AS133*Assembly!N$4+$AT133*Assembly!N$5+$AU133*Assembly!N$6+$AV133*Assembly!N$7+$AW133*Assembly!N$8+$AX133*Assembly!N$9+$AY133*Assembly!N$10+$AZ133*Assembly!N$11+$BA133*Assembly!N$12+$BB133*Assembly!N$13+$BC133*Assembly!N$14+$BD133*Assembly!N$15+$BE133*Assembly!N$16+$BF133*Assembly!N$17+$BG133*Assembly!N$18+$BH133*Assembly!N$19+$BI133*Assembly!N$20+$BJ133*Assembly!N$21+$BK133*Assembly!N$22+$BL133*Assembly!N$23+$BM133*Assembly!N$24</f>
        <v>#VALUE!</v>
      </c>
      <c r="CB133" s="145" t="e">
        <f>$AS133*Assembly!O$4+$AT133*Assembly!O$5+$AU133*Assembly!O$6+$AV133*Assembly!O$7+$AW133*Assembly!O$8+$AX133*Assembly!O$9+$AY133*Assembly!O$10+$AZ133*Assembly!O$11+$BA133*Assembly!O$12+$BB133*Assembly!O$13+$BC133*Assembly!O$14+$BD133*Assembly!O$15+$BE133*Assembly!O$16+$BF133*Assembly!O$17+$BG133*Assembly!O$18+$BH133*Assembly!O$19+$BI133*Assembly!O$20+$BJ133*Assembly!O$21+$BK133*Assembly!O$22+$BL133*Assembly!O$23+$BM133*Assembly!O$24</f>
        <v>#VALUE!</v>
      </c>
      <c r="CC133" s="140" t="e">
        <f>$AS133*Assembly!P$4+$AT133*Assembly!P$5+$AU133*Assembly!P$6+$AV133*Assembly!P$7+$AW133*Assembly!P$8+$AX133*Assembly!P$9+$AY133*Assembly!P$10+$AZ133*Assembly!P$11+$BA133*Assembly!P$12+$BB133*Assembly!P$13+$BC133*Assembly!P$14+$BD133*Assembly!P$15+$BE133*Assembly!P$16+$BF133*Assembly!P$17+$BG133*Assembly!P$18+$BH133*Assembly!P$19+$BI133*Assembly!P$20+$BJ133*Assembly!P$21+$BK133*Assembly!P$22+$BL133*Assembly!P$23+$BM133*Assembly!P$24</f>
        <v>#VALUE!</v>
      </c>
      <c r="CD133" s="140" t="e">
        <f>$AS133*Assembly!Q$4+$AT133*Assembly!Q$5+$AU133*Assembly!Q$6+$AV133*Assembly!Q$7+$AW133*Assembly!Q$8+$AX133*Assembly!Q$9+$AY133*Assembly!Q$10+$AZ133*Assembly!Q$11+$BA133*Assembly!Q$12+$BB133*Assembly!Q$13+$BC133*Assembly!Q$14+$BD133*Assembly!Q$15+$BE133*Assembly!Q$16+$BF133*Assembly!Q$17+$BG133*Assembly!Q$18+$BH133*Assembly!Q$19+$BI133*Assembly!Q$20+$BJ133*Assembly!Q$21+$BK133*Assembly!Q$22+$BL133*Assembly!Q$23+$BM133*Assembly!Q$24</f>
        <v>#VALUE!</v>
      </c>
      <c r="CE133" s="145" t="e">
        <f>$AS133*Assembly!R$4+$AT133*Assembly!R$5+$AU133*Assembly!R$6+$AV133*Assembly!R$7+$AW133*Assembly!R$8+$AX133*Assembly!R$9+$AY133*Assembly!R$10+$AZ133*Assembly!R$11+$BA133*Assembly!R$12+$BB133*Assembly!R$13+$BC133*Assembly!R$14+$BD133*Assembly!R$15+$BE133*Assembly!R$16+$BF133*Assembly!R$17+$BG133*Assembly!R$18+$BH133*Assembly!R$19+$BI133*Assembly!R$20+$BJ133*Assembly!R$21+$BK133*Assembly!R$22+$BL133*Assembly!R$23+$BM133*Assembly!R$24</f>
        <v>#VALUE!</v>
      </c>
      <c r="CF133" s="140" t="e">
        <f>$AS133*Assembly!S$4+$AT133*Assembly!S$5+$AU133*Assembly!S$6+$AV133*Assembly!S$7+$AW133*Assembly!S$8+$AX133*Assembly!S$9+$AY133*Assembly!S$10+$AZ133*Assembly!S$11+$BA133*Assembly!S$12+$BB133*Assembly!S$13+$BC133*Assembly!S$14+$BD133*Assembly!S$15+$BE133*Assembly!S$16+$BF133*Assembly!S$17+$BG133*Assembly!S$18+$BH133*Assembly!S$19+$BI133*Assembly!S$20+$BJ133*Assembly!S$21+$BK133*Assembly!S$22+$BL133*Assembly!S$23+$BM133*Assembly!S$24</f>
        <v>#VALUE!</v>
      </c>
      <c r="CG133" s="140" t="e">
        <f>$AS133*Assembly!T$4+$AT133*Assembly!T$5+$AU133*Assembly!T$6+$AV133*Assembly!T$7+$AW133*Assembly!T$8+$AX133*Assembly!T$9+$AY133*Assembly!T$10+$AZ133*Assembly!T$11+$BA133*Assembly!T$12+$BB133*Assembly!T$13+$BC133*Assembly!T$14+$BD133*Assembly!T$15+$BE133*Assembly!T$16+$BF133*Assembly!T$17+$BG133*Assembly!T$18+$BH133*Assembly!T$19+$BI133*Assembly!T$20+$BJ133*Assembly!T$21+$BK133*Assembly!T$22+$BL133*Assembly!T$23+$BM133*Assembly!T$24</f>
        <v>#VALUE!</v>
      </c>
      <c r="CH133" s="140" t="e">
        <f>$AS133*Assembly!U$4+$AT133*Assembly!U$5+$AU133*Assembly!U$6+$AV133*Assembly!U$7+$AW133*Assembly!U$8+$AX133*Assembly!U$9+$AY133*Assembly!U$10+$AZ133*Assembly!U$11+$BA133*Assembly!U$12+$BB133*Assembly!U$13+$BC133*Assembly!U$14+$BD133*Assembly!U$15+$BE133*Assembly!U$16+$BF133*Assembly!U$17+$BG133*Assembly!U$18+$BH133*Assembly!U$19+$BI133*Assembly!U$20+$BJ133*Assembly!U$21+$BK133*Assembly!U$22+$BL133*Assembly!U$23+$BM133*Assembly!U$24</f>
        <v>#VALUE!</v>
      </c>
      <c r="CI133" s="145" t="e">
        <f>$AS133*Assembly!V$4+$AT133*Assembly!V$5+$AU133*Assembly!V$6+$AV133*Assembly!V$7+$AW133*Assembly!V$8+$AX133*Assembly!V$9+$AY133*Assembly!V$10+$AZ133*Assembly!V$11+$BA133*Assembly!V$12+$BB133*Assembly!V$13+$BC133*Assembly!V$14+$BD133*Assembly!V$15+$BE133*Assembly!V$16+$BF133*Assembly!V$17+$BG133*Assembly!V$18+$BH133*Assembly!V$19+$BI133*Assembly!V$20+$BJ133*Assembly!V$21+$BK133*Assembly!V$22+$BL133*Assembly!V$23+$BM133*Assembly!V$24</f>
        <v>#VALUE!</v>
      </c>
      <c r="CJ133" s="145" t="e">
        <f>BZ133*Refining!$F$3</f>
        <v>#VALUE!</v>
      </c>
      <c r="CK133" s="145" t="e">
        <f>CA133*Refining!$F$4</f>
        <v>#VALUE!</v>
      </c>
      <c r="CL133" s="145" t="e">
        <f>CB133*Refining!$F$5</f>
        <v>#VALUE!</v>
      </c>
      <c r="CM133" s="145" t="e">
        <f>CC133*Refining!$F$6</f>
        <v>#VALUE!</v>
      </c>
      <c r="CN133" s="145" t="e">
        <f>CD133*Refining!$F$7</f>
        <v>#VALUE!</v>
      </c>
      <c r="CO133" s="145" t="e">
        <f>CE133*Refining!$F$8</f>
        <v>#VALUE!</v>
      </c>
      <c r="CP133" s="145" t="e">
        <f>CF133*Refining!$F$9</f>
        <v>#VALUE!</v>
      </c>
      <c r="CQ133" s="145" t="e">
        <f>CG133*Refining!$F$10</f>
        <v>#VALUE!</v>
      </c>
      <c r="CR133" s="145" t="e">
        <f>CH133*Refining!$F$11</f>
        <v>#VALUE!</v>
      </c>
      <c r="CS133" s="145" t="e">
        <f>CI133*Refining!$F$12</f>
        <v>#VALUE!</v>
      </c>
      <c r="CT133" s="185" t="e">
        <f t="shared" ref="CT133:DM133" si="538">IF(BZ133 = 0, "", BZ133)</f>
        <v>#VALUE!</v>
      </c>
      <c r="CU133" s="189" t="e">
        <f t="shared" si="538"/>
        <v>#VALUE!</v>
      </c>
      <c r="CV133" s="186" t="e">
        <f t="shared" si="538"/>
        <v>#VALUE!</v>
      </c>
      <c r="CW133" s="186" t="e">
        <f t="shared" si="538"/>
        <v>#VALUE!</v>
      </c>
      <c r="CX133" s="186" t="e">
        <f t="shared" si="538"/>
        <v>#VALUE!</v>
      </c>
      <c r="CY133" s="186" t="e">
        <f t="shared" si="538"/>
        <v>#VALUE!</v>
      </c>
      <c r="CZ133" s="186" t="e">
        <f t="shared" si="538"/>
        <v>#VALUE!</v>
      </c>
      <c r="DA133" s="186" t="e">
        <f t="shared" si="538"/>
        <v>#VALUE!</v>
      </c>
      <c r="DB133" s="186" t="e">
        <f t="shared" si="538"/>
        <v>#VALUE!</v>
      </c>
      <c r="DC133" s="187" t="e">
        <f t="shared" si="538"/>
        <v>#VALUE!</v>
      </c>
      <c r="DD133" s="185" t="e">
        <f t="shared" si="538"/>
        <v>#VALUE!</v>
      </c>
      <c r="DE133" s="189" t="e">
        <f t="shared" si="538"/>
        <v>#VALUE!</v>
      </c>
      <c r="DF133" s="186" t="e">
        <f t="shared" si="538"/>
        <v>#VALUE!</v>
      </c>
      <c r="DG133" s="186" t="e">
        <f t="shared" si="538"/>
        <v>#VALUE!</v>
      </c>
      <c r="DH133" s="211" t="e">
        <f t="shared" si="538"/>
        <v>#VALUE!</v>
      </c>
      <c r="DI133" s="186" t="e">
        <f t="shared" si="538"/>
        <v>#VALUE!</v>
      </c>
      <c r="DJ133" s="186" t="e">
        <f t="shared" si="538"/>
        <v>#VALUE!</v>
      </c>
      <c r="DK133" s="186" t="e">
        <f t="shared" si="538"/>
        <v>#VALUE!</v>
      </c>
      <c r="DL133" s="186" t="e">
        <f t="shared" si="538"/>
        <v>#VALUE!</v>
      </c>
      <c r="DM133" s="187" t="e">
        <f t="shared" si="538"/>
        <v>#VALUE!</v>
      </c>
      <c r="DN133" s="185" t="e">
        <f t="shared" si="11"/>
        <v>#VALUE!</v>
      </c>
      <c r="DO133" s="189" t="e">
        <f t="shared" si="12"/>
        <v>#VALUE!</v>
      </c>
      <c r="DP133" s="120" t="e">
        <f t="shared" si="13"/>
        <v>#VALUE!</v>
      </c>
      <c r="DQ133" s="133" t="e">
        <f>CT133*'Ores &amp; Ingots'!$C$3+CU133*'Ores &amp; Ingots'!$C$4+CV133*'Ores &amp; Ingots'!$C$5+CW133*'Ores &amp; Ingots'!$C$6+CX133*'Ores &amp; Ingots'!$C$7+CY133*'Ores &amp; Ingots'!$C$8+CZ133*'Ores &amp; Ingots'!$C$9+DA133*'Ores &amp; Ingots'!$C$10+DB133*'Ores &amp; Ingots'!$C$11+DC133*'Ores &amp; Ingots'!$C$12</f>
        <v>#VALUE!</v>
      </c>
      <c r="DR133" s="133" t="e">
        <f>DD133*'Ores &amp; Ingots'!$B$3+DE133*'Ores &amp; Ingots'!$B$4+DF133*'Ores &amp; Ingots'!$B$5+DG133*'Ores &amp; Ingots'!$B$6+DH133*'Ores &amp; Ingots'!$B$7+DI133*'Ores &amp; Ingots'!$B$8+DJ133*'Ores &amp; Ingots'!$B$9+DK133*'Ores &amp; Ingots'!$B$10+DL133*'Ores &amp; Ingots'!$B$11+DM133*'Ores &amp; Ingots'!$B$12</f>
        <v>#VALUE!</v>
      </c>
      <c r="DS133" s="189" t="e">
        <f>CT133*Refining!$G$3+CU133*Refining!$G$4+CV133*Refining!$G$5+CW133*Refining!$G$6+CX133*Refining!$G$7+CY133*Refining!$G$8+CZ133*Refining!$G$9+DA133*Refining!$G$10+DB133*Refining!$G$11+DC133*Refining!$G$12</f>
        <v>#VALUE!</v>
      </c>
      <c r="DT133" s="189" t="e">
        <f t="shared" si="14"/>
        <v>#VALUE!</v>
      </c>
      <c r="DU133" s="192" t="e">
        <f t="shared" si="15"/>
        <v>#VALUE!</v>
      </c>
      <c r="DV133" s="185" t="e">
        <f t="shared" si="16"/>
        <v>#VALUE!</v>
      </c>
      <c r="DW133" s="194" t="e">
        <f t="shared" ref="DW133:DX133" si="539">DV133/60</f>
        <v>#VALUE!</v>
      </c>
      <c r="DX133" s="194" t="e">
        <f t="shared" si="539"/>
        <v>#VALUE!</v>
      </c>
      <c r="DY133" s="185" t="e">
        <f t="shared" si="18"/>
        <v>#VALUE!</v>
      </c>
      <c r="DZ133" s="194" t="e">
        <f t="shared" ref="DZ133:EA133" si="540">DY133/1000</f>
        <v>#VALUE!</v>
      </c>
      <c r="EA133" s="196" t="e">
        <f t="shared" si="540"/>
        <v>#VALUE!</v>
      </c>
      <c r="EB133" s="130" t="e">
        <f t="shared" si="20"/>
        <v>#VALUE!</v>
      </c>
      <c r="EC133" s="132" t="e">
        <f t="shared" si="21"/>
        <v>#VALUE!</v>
      </c>
      <c r="ED133" s="133" t="s">
        <v>28</v>
      </c>
    </row>
    <row r="134" spans="1:134" ht="12.75" x14ac:dyDescent="0.2">
      <c r="A134" s="864"/>
      <c r="B134" s="135" t="s">
        <v>347</v>
      </c>
      <c r="C134" s="137" t="s">
        <v>155</v>
      </c>
      <c r="D134" s="137">
        <v>1</v>
      </c>
      <c r="E134" s="137">
        <v>1</v>
      </c>
      <c r="F134" s="137">
        <v>1</v>
      </c>
      <c r="G134" s="154">
        <f t="shared" si="0"/>
        <v>0.125</v>
      </c>
      <c r="H134" s="156">
        <v>3</v>
      </c>
      <c r="I134" s="156">
        <v>3</v>
      </c>
      <c r="J134" s="156">
        <f>H134/Main!$D$9</f>
        <v>0.6</v>
      </c>
      <c r="K134" s="156">
        <f>I134/Main!$D$10</f>
        <v>1.5</v>
      </c>
      <c r="L134" s="156">
        <f t="shared" si="1"/>
        <v>2.5</v>
      </c>
      <c r="M134" s="156">
        <v>1</v>
      </c>
      <c r="N134" s="164" t="s">
        <v>28</v>
      </c>
      <c r="O134" s="159"/>
      <c r="P134" s="164"/>
      <c r="Q134" s="159"/>
      <c r="R134" s="166"/>
      <c r="S134" s="159"/>
      <c r="T134" s="166"/>
      <c r="U134" s="170"/>
      <c r="V134" s="159"/>
      <c r="W134" s="364"/>
      <c r="X134" s="133">
        <v>0</v>
      </c>
      <c r="Y134" s="133">
        <v>1</v>
      </c>
      <c r="Z134" s="133">
        <v>0</v>
      </c>
      <c r="AA134" s="133">
        <v>0</v>
      </c>
      <c r="AB134" s="167">
        <v>1</v>
      </c>
      <c r="AC134" s="133">
        <v>0</v>
      </c>
      <c r="AD134" s="133">
        <v>1</v>
      </c>
      <c r="AE134" s="133">
        <v>0</v>
      </c>
      <c r="AF134" s="133">
        <v>0</v>
      </c>
      <c r="AG134" s="133">
        <v>0</v>
      </c>
      <c r="AH134" s="133">
        <v>0</v>
      </c>
      <c r="AI134" s="133">
        <v>0</v>
      </c>
      <c r="AJ134" s="133">
        <v>0</v>
      </c>
      <c r="AK134" s="133">
        <v>0</v>
      </c>
      <c r="AL134" s="133">
        <v>0</v>
      </c>
      <c r="AM134" s="133">
        <v>0</v>
      </c>
      <c r="AN134" s="133">
        <v>0</v>
      </c>
      <c r="AO134" s="133">
        <v>0</v>
      </c>
      <c r="AP134" s="133">
        <v>0</v>
      </c>
      <c r="AQ134" s="133">
        <v>0</v>
      </c>
      <c r="AR134" s="133">
        <v>0</v>
      </c>
      <c r="AS134" s="161" t="str">
        <f t="shared" ref="AS134:BM134" si="541">IF(X134 = 0, "", X134)</f>
        <v/>
      </c>
      <c r="AT134" s="133">
        <f t="shared" si="541"/>
        <v>1</v>
      </c>
      <c r="AU134" s="137" t="str">
        <f t="shared" si="541"/>
        <v/>
      </c>
      <c r="AV134" s="137" t="str">
        <f t="shared" si="541"/>
        <v/>
      </c>
      <c r="AW134" s="167">
        <f t="shared" si="541"/>
        <v>1</v>
      </c>
      <c r="AX134" s="137" t="str">
        <f t="shared" si="541"/>
        <v/>
      </c>
      <c r="AY134" s="133">
        <f t="shared" si="541"/>
        <v>1</v>
      </c>
      <c r="AZ134" s="137" t="str">
        <f t="shared" si="541"/>
        <v/>
      </c>
      <c r="BA134" s="137" t="str">
        <f t="shared" si="541"/>
        <v/>
      </c>
      <c r="BB134" s="137" t="str">
        <f t="shared" si="541"/>
        <v/>
      </c>
      <c r="BC134" s="137" t="str">
        <f t="shared" si="541"/>
        <v/>
      </c>
      <c r="BD134" s="137" t="str">
        <f t="shared" si="541"/>
        <v/>
      </c>
      <c r="BE134" s="137" t="str">
        <f t="shared" si="541"/>
        <v/>
      </c>
      <c r="BF134" s="137" t="str">
        <f t="shared" si="541"/>
        <v/>
      </c>
      <c r="BG134" s="137" t="str">
        <f t="shared" si="541"/>
        <v/>
      </c>
      <c r="BH134" s="137" t="str">
        <f t="shared" si="541"/>
        <v/>
      </c>
      <c r="BI134" s="137" t="str">
        <f t="shared" si="541"/>
        <v/>
      </c>
      <c r="BJ134" s="137" t="str">
        <f t="shared" si="541"/>
        <v/>
      </c>
      <c r="BK134" s="137" t="str">
        <f t="shared" si="541"/>
        <v/>
      </c>
      <c r="BL134" s="137" t="str">
        <f t="shared" si="541"/>
        <v/>
      </c>
      <c r="BM134" s="169" t="str">
        <f t="shared" si="541"/>
        <v/>
      </c>
      <c r="BN134" s="174" t="e">
        <f>$AS134*Assembly!Z$4+$AT134*Assembly!Z$5+$AU134*Assembly!Z$6+$AV134*Assembly!Z$7+$AW134*Assembly!Z$8+$AX134*Assembly!Z$9+$AY134*Assembly!Z$10+$AZ134*Assembly!Z$11+$BA134*Assembly!Z$12+$BB134*Assembly!Z$13+$BC134*Assembly!Z$14+$BD134*Assembly!Z$15+$BE134*Assembly!Z$16+$BF134*Assembly!Z$17+$BG134*Assembly!Z$18+$BH134*Assembly!Z$19+$BI134*Assembly!Z$20+$BJ134*Assembly!Z$21+$BK134*Assembly!Z$22+$BL134*Assembly!Z$23+$BM134*Assembly!Z$24</f>
        <v>#VALUE!</v>
      </c>
      <c r="BO134" s="133" t="e">
        <f t="shared" si="3"/>
        <v>#VALUE!</v>
      </c>
      <c r="BP134" s="133"/>
      <c r="BQ134" s="133" t="e">
        <f>$AS134*Assembly!AD$4+$AT134*Assembly!AD$5+$AU134*Assembly!AD$6+$AV134*Assembly!AD$7+$AW134*Assembly!AD$8+$AX134*Assembly!AD$9+$AY134*Assembly!AD$10+$AZ134*Assembly!AD$11+$BA134*Assembly!AD$12+$BB134*Assembly!AD$13+$BC134*Assembly!AD$14+$BD134*Assembly!AD$15+$BE134*Assembly!AD$16+$BF134*Assembly!AD$17+$BG134*Assembly!AD$18+$BH134*Assembly!AD$19+$BI134*Assembly!AD$20+$BJ134*Assembly!AD$21+$BK134*Assembly!AD$22+$BL134*Assembly!AD$23+$BM134*Assembly!AD$24</f>
        <v>#VALUE!</v>
      </c>
      <c r="BR134" s="177" t="e">
        <f t="shared" si="4"/>
        <v>#VALUE!</v>
      </c>
      <c r="BS134" s="178" t="e">
        <f t="shared" si="5"/>
        <v>#VALUE!</v>
      </c>
      <c r="BT134" s="179" t="e">
        <f t="shared" si="6"/>
        <v>#VALUE!</v>
      </c>
      <c r="BU134" s="178" t="e">
        <f t="shared" si="7"/>
        <v>#VALUE!</v>
      </c>
      <c r="BV134" s="133" t="e">
        <f>$AS134*Assembly!Y$4+$AT134*Assembly!Y$5+$AU134*Assembly!Y$6+$AV134*Assembly!Y$7+$AW134*Assembly!Y$8+$AX134*Assembly!Y$9+$AY134*Assembly!Y$10+$AZ134*Assembly!Y$11+$BA134*Assembly!Y$12+$BB134*Assembly!Y$13+$BC134*Assembly!Y$14+$BD134*Assembly!Y$15+$BE134*Assembly!Y$16+$BF134*Assembly!Y$17+$BG134*Assembly!Y$18+$BH134*Assembly!Y$19+$BI134*Assembly!Y$20+$BJ134*Assembly!Y$21+$BK134*Assembly!Y$22+$BL134*Assembly!Y$23+$BM134*Assembly!Y$24</f>
        <v>#VALUE!</v>
      </c>
      <c r="BW134" s="133" t="e">
        <f t="shared" si="8"/>
        <v>#VALUE!</v>
      </c>
      <c r="BX134" s="130" t="e">
        <f t="shared" si="9"/>
        <v>#VALUE!</v>
      </c>
      <c r="BY134" s="183" t="e">
        <f>$AS134*Assembly!AC$4+$AT134*Assembly!AC$5+$AU134*Assembly!AC$6+$AV134*Assembly!AC$7+$AW134*Assembly!AC$8+$AX134*Assembly!AC$9+$AY134*Assembly!AC$10+$AZ134*Assembly!AC$11+$BA134*Assembly!AC$12+$BB134*Assembly!AC$13+$BC134*Assembly!AC$14+$BD134*Assembly!AC$15+$BE134*Assembly!AC$16+$BF134*Assembly!AC$17+$BG134*Assembly!AC$18+$BH134*Assembly!AC$19+$BI134*Assembly!AC$20+$BJ134*Assembly!AC$21+$BK134*Assembly!AC$22+$BL134*Assembly!AC$23+$BM134*Assembly!AC$24</f>
        <v>#VALUE!</v>
      </c>
      <c r="BZ134" s="164" t="e">
        <f>$AS134*Assembly!M$4+$AT134*Assembly!M$5+$AU134*Assembly!M$6+$AV134*Assembly!M$7+$AW134*Assembly!M$8+$AX134*Assembly!M$9+$AY134*Assembly!M$10+$AZ134*Assembly!M$11+$BA134*Assembly!M$12+$BB134*Assembly!M$13+$BC134*Assembly!M$14+$BD134*Assembly!M$15+$BE134*Assembly!M$16+$BF134*Assembly!M$17+$BG134*Assembly!M$18+$BH134*Assembly!M$19+$BI134*Assembly!M$20+$BJ134*Assembly!M$21+$BK134*Assembly!M$22+$BL134*Assembly!M$23+$BM134*Assembly!M$24</f>
        <v>#VALUE!</v>
      </c>
      <c r="CA134" s="164" t="e">
        <f>$AS134*Assembly!N$4+$AT134*Assembly!N$5+$AU134*Assembly!N$6+$AV134*Assembly!N$7+$AW134*Assembly!N$8+$AX134*Assembly!N$9+$AY134*Assembly!N$10+$AZ134*Assembly!N$11+$BA134*Assembly!N$12+$BB134*Assembly!N$13+$BC134*Assembly!N$14+$BD134*Assembly!N$15+$BE134*Assembly!N$16+$BF134*Assembly!N$17+$BG134*Assembly!N$18+$BH134*Assembly!N$19+$BI134*Assembly!N$20+$BJ134*Assembly!N$21+$BK134*Assembly!N$22+$BL134*Assembly!N$23+$BM134*Assembly!N$24</f>
        <v>#VALUE!</v>
      </c>
      <c r="CB134" s="164" t="e">
        <f>$AS134*Assembly!O$4+$AT134*Assembly!O$5+$AU134*Assembly!O$6+$AV134*Assembly!O$7+$AW134*Assembly!O$8+$AX134*Assembly!O$9+$AY134*Assembly!O$10+$AZ134*Assembly!O$11+$BA134*Assembly!O$12+$BB134*Assembly!O$13+$BC134*Assembly!O$14+$BD134*Assembly!O$15+$BE134*Assembly!O$16+$BF134*Assembly!O$17+$BG134*Assembly!O$18+$BH134*Assembly!O$19+$BI134*Assembly!O$20+$BJ134*Assembly!O$21+$BK134*Assembly!O$22+$BL134*Assembly!O$23+$BM134*Assembly!O$24</f>
        <v>#VALUE!</v>
      </c>
      <c r="CC134" s="156" t="e">
        <f>$AS134*Assembly!P$4+$AT134*Assembly!P$5+$AU134*Assembly!P$6+$AV134*Assembly!P$7+$AW134*Assembly!P$8+$AX134*Assembly!P$9+$AY134*Assembly!P$10+$AZ134*Assembly!P$11+$BA134*Assembly!P$12+$BB134*Assembly!P$13+$BC134*Assembly!P$14+$BD134*Assembly!P$15+$BE134*Assembly!P$16+$BF134*Assembly!P$17+$BG134*Assembly!P$18+$BH134*Assembly!P$19+$BI134*Assembly!P$20+$BJ134*Assembly!P$21+$BK134*Assembly!P$22+$BL134*Assembly!P$23+$BM134*Assembly!P$24</f>
        <v>#VALUE!</v>
      </c>
      <c r="CD134" s="156" t="e">
        <f>$AS134*Assembly!Q$4+$AT134*Assembly!Q$5+$AU134*Assembly!Q$6+$AV134*Assembly!Q$7+$AW134*Assembly!Q$8+$AX134*Assembly!Q$9+$AY134*Assembly!Q$10+$AZ134*Assembly!Q$11+$BA134*Assembly!Q$12+$BB134*Assembly!Q$13+$BC134*Assembly!Q$14+$BD134*Assembly!Q$15+$BE134*Assembly!Q$16+$BF134*Assembly!Q$17+$BG134*Assembly!Q$18+$BH134*Assembly!Q$19+$BI134*Assembly!Q$20+$BJ134*Assembly!Q$21+$BK134*Assembly!Q$22+$BL134*Assembly!Q$23+$BM134*Assembly!Q$24</f>
        <v>#VALUE!</v>
      </c>
      <c r="CE134" s="164" t="e">
        <f>$AS134*Assembly!R$4+$AT134*Assembly!R$5+$AU134*Assembly!R$6+$AV134*Assembly!R$7+$AW134*Assembly!R$8+$AX134*Assembly!R$9+$AY134*Assembly!R$10+$AZ134*Assembly!R$11+$BA134*Assembly!R$12+$BB134*Assembly!R$13+$BC134*Assembly!R$14+$BD134*Assembly!R$15+$BE134*Assembly!R$16+$BF134*Assembly!R$17+$BG134*Assembly!R$18+$BH134*Assembly!R$19+$BI134*Assembly!R$20+$BJ134*Assembly!R$21+$BK134*Assembly!R$22+$BL134*Assembly!R$23+$BM134*Assembly!R$24</f>
        <v>#VALUE!</v>
      </c>
      <c r="CF134" s="156" t="e">
        <f>$AS134*Assembly!S$4+$AT134*Assembly!S$5+$AU134*Assembly!S$6+$AV134*Assembly!S$7+$AW134*Assembly!S$8+$AX134*Assembly!S$9+$AY134*Assembly!S$10+$AZ134*Assembly!S$11+$BA134*Assembly!S$12+$BB134*Assembly!S$13+$BC134*Assembly!S$14+$BD134*Assembly!S$15+$BE134*Assembly!S$16+$BF134*Assembly!S$17+$BG134*Assembly!S$18+$BH134*Assembly!S$19+$BI134*Assembly!S$20+$BJ134*Assembly!S$21+$BK134*Assembly!S$22+$BL134*Assembly!S$23+$BM134*Assembly!S$24</f>
        <v>#VALUE!</v>
      </c>
      <c r="CG134" s="156" t="e">
        <f>$AS134*Assembly!T$4+$AT134*Assembly!T$5+$AU134*Assembly!T$6+$AV134*Assembly!T$7+$AW134*Assembly!T$8+$AX134*Assembly!T$9+$AY134*Assembly!T$10+$AZ134*Assembly!T$11+$BA134*Assembly!T$12+$BB134*Assembly!T$13+$BC134*Assembly!T$14+$BD134*Assembly!T$15+$BE134*Assembly!T$16+$BF134*Assembly!T$17+$BG134*Assembly!T$18+$BH134*Assembly!T$19+$BI134*Assembly!T$20+$BJ134*Assembly!T$21+$BK134*Assembly!T$22+$BL134*Assembly!T$23+$BM134*Assembly!T$24</f>
        <v>#VALUE!</v>
      </c>
      <c r="CH134" s="156" t="e">
        <f>$AS134*Assembly!U$4+$AT134*Assembly!U$5+$AU134*Assembly!U$6+$AV134*Assembly!U$7+$AW134*Assembly!U$8+$AX134*Assembly!U$9+$AY134*Assembly!U$10+$AZ134*Assembly!U$11+$BA134*Assembly!U$12+$BB134*Assembly!U$13+$BC134*Assembly!U$14+$BD134*Assembly!U$15+$BE134*Assembly!U$16+$BF134*Assembly!U$17+$BG134*Assembly!U$18+$BH134*Assembly!U$19+$BI134*Assembly!U$20+$BJ134*Assembly!U$21+$BK134*Assembly!U$22+$BL134*Assembly!U$23+$BM134*Assembly!U$24</f>
        <v>#VALUE!</v>
      </c>
      <c r="CI134" s="164" t="e">
        <f>$AS134*Assembly!V$4+$AT134*Assembly!V$5+$AU134*Assembly!V$6+$AV134*Assembly!V$7+$AW134*Assembly!V$8+$AX134*Assembly!V$9+$AY134*Assembly!V$10+$AZ134*Assembly!V$11+$BA134*Assembly!V$12+$BB134*Assembly!V$13+$BC134*Assembly!V$14+$BD134*Assembly!V$15+$BE134*Assembly!V$16+$BF134*Assembly!V$17+$BG134*Assembly!V$18+$BH134*Assembly!V$19+$BI134*Assembly!V$20+$BJ134*Assembly!V$21+$BK134*Assembly!V$22+$BL134*Assembly!V$23+$BM134*Assembly!V$24</f>
        <v>#VALUE!</v>
      </c>
      <c r="CJ134" s="164" t="e">
        <f>BZ134*Refining!$F$3</f>
        <v>#VALUE!</v>
      </c>
      <c r="CK134" s="164" t="e">
        <f>CA134*Refining!$F$4</f>
        <v>#VALUE!</v>
      </c>
      <c r="CL134" s="164" t="e">
        <f>CB134*Refining!$F$5</f>
        <v>#VALUE!</v>
      </c>
      <c r="CM134" s="164" t="e">
        <f>CC134*Refining!$F$6</f>
        <v>#VALUE!</v>
      </c>
      <c r="CN134" s="164" t="e">
        <f>CD134*Refining!$F$7</f>
        <v>#VALUE!</v>
      </c>
      <c r="CO134" s="164" t="e">
        <f>CE134*Refining!$F$8</f>
        <v>#VALUE!</v>
      </c>
      <c r="CP134" s="164" t="e">
        <f>CF134*Refining!$F$9</f>
        <v>#VALUE!</v>
      </c>
      <c r="CQ134" s="164" t="e">
        <f>CG134*Refining!$F$10</f>
        <v>#VALUE!</v>
      </c>
      <c r="CR134" s="164" t="e">
        <f>CH134*Refining!$F$11</f>
        <v>#VALUE!</v>
      </c>
      <c r="CS134" s="164" t="e">
        <f>CI134*Refining!$F$12</f>
        <v>#VALUE!</v>
      </c>
      <c r="CT134" s="185" t="e">
        <f t="shared" ref="CT134:DM134" si="542">IF(BZ134 = 0, "", BZ134)</f>
        <v>#VALUE!</v>
      </c>
      <c r="CU134" s="189" t="e">
        <f t="shared" si="542"/>
        <v>#VALUE!</v>
      </c>
      <c r="CV134" s="186" t="e">
        <f t="shared" si="542"/>
        <v>#VALUE!</v>
      </c>
      <c r="CW134" s="186" t="e">
        <f t="shared" si="542"/>
        <v>#VALUE!</v>
      </c>
      <c r="CX134" s="186" t="e">
        <f t="shared" si="542"/>
        <v>#VALUE!</v>
      </c>
      <c r="CY134" s="186" t="e">
        <f t="shared" si="542"/>
        <v>#VALUE!</v>
      </c>
      <c r="CZ134" s="186" t="e">
        <f t="shared" si="542"/>
        <v>#VALUE!</v>
      </c>
      <c r="DA134" s="186" t="e">
        <f t="shared" si="542"/>
        <v>#VALUE!</v>
      </c>
      <c r="DB134" s="186" t="e">
        <f t="shared" si="542"/>
        <v>#VALUE!</v>
      </c>
      <c r="DC134" s="187" t="e">
        <f t="shared" si="542"/>
        <v>#VALUE!</v>
      </c>
      <c r="DD134" s="185" t="e">
        <f t="shared" si="542"/>
        <v>#VALUE!</v>
      </c>
      <c r="DE134" s="189" t="e">
        <f t="shared" si="542"/>
        <v>#VALUE!</v>
      </c>
      <c r="DF134" s="186" t="e">
        <f t="shared" si="542"/>
        <v>#VALUE!</v>
      </c>
      <c r="DG134" s="186" t="e">
        <f t="shared" si="542"/>
        <v>#VALUE!</v>
      </c>
      <c r="DH134" s="211" t="e">
        <f t="shared" si="542"/>
        <v>#VALUE!</v>
      </c>
      <c r="DI134" s="186" t="e">
        <f t="shared" si="542"/>
        <v>#VALUE!</v>
      </c>
      <c r="DJ134" s="186" t="e">
        <f t="shared" si="542"/>
        <v>#VALUE!</v>
      </c>
      <c r="DK134" s="186" t="e">
        <f t="shared" si="542"/>
        <v>#VALUE!</v>
      </c>
      <c r="DL134" s="186" t="e">
        <f t="shared" si="542"/>
        <v>#VALUE!</v>
      </c>
      <c r="DM134" s="187" t="e">
        <f t="shared" si="542"/>
        <v>#VALUE!</v>
      </c>
      <c r="DN134" s="185" t="e">
        <f t="shared" si="11"/>
        <v>#VALUE!</v>
      </c>
      <c r="DO134" s="189" t="e">
        <f t="shared" si="12"/>
        <v>#VALUE!</v>
      </c>
      <c r="DP134" s="120" t="e">
        <f t="shared" si="13"/>
        <v>#VALUE!</v>
      </c>
      <c r="DQ134" s="133" t="e">
        <f>CT134*'Ores &amp; Ingots'!$C$3+CU134*'Ores &amp; Ingots'!$C$4+CV134*'Ores &amp; Ingots'!$C$5+CW134*'Ores &amp; Ingots'!$C$6+CX134*'Ores &amp; Ingots'!$C$7+CY134*'Ores &amp; Ingots'!$C$8+CZ134*'Ores &amp; Ingots'!$C$9+DA134*'Ores &amp; Ingots'!$C$10+DB134*'Ores &amp; Ingots'!$C$11+DC134*'Ores &amp; Ingots'!$C$12</f>
        <v>#VALUE!</v>
      </c>
      <c r="DR134" s="133" t="e">
        <f>DD134*'Ores &amp; Ingots'!$B$3+DE134*'Ores &amp; Ingots'!$B$4+DF134*'Ores &amp; Ingots'!$B$5+DG134*'Ores &amp; Ingots'!$B$6+DH134*'Ores &amp; Ingots'!$B$7+DI134*'Ores &amp; Ingots'!$B$8+DJ134*'Ores &amp; Ingots'!$B$9+DK134*'Ores &amp; Ingots'!$B$10+DL134*'Ores &amp; Ingots'!$B$11+DM134*'Ores &amp; Ingots'!$B$12</f>
        <v>#VALUE!</v>
      </c>
      <c r="DS134" s="189" t="e">
        <f>CT134*Refining!$G$3+CU134*Refining!$G$4+CV134*Refining!$G$5+CW134*Refining!$G$6+CX134*Refining!$G$7+CY134*Refining!$G$8+CZ134*Refining!$G$9+DA134*Refining!$G$10+DB134*Refining!$G$11+DC134*Refining!$G$12</f>
        <v>#VALUE!</v>
      </c>
      <c r="DT134" s="189" t="e">
        <f t="shared" si="14"/>
        <v>#VALUE!</v>
      </c>
      <c r="DU134" s="192" t="e">
        <f t="shared" si="15"/>
        <v>#VALUE!</v>
      </c>
      <c r="DV134" s="185" t="e">
        <f t="shared" si="16"/>
        <v>#VALUE!</v>
      </c>
      <c r="DW134" s="194" t="e">
        <f t="shared" ref="DW134:DX134" si="543">DV134/60</f>
        <v>#VALUE!</v>
      </c>
      <c r="DX134" s="194" t="e">
        <f t="shared" si="543"/>
        <v>#VALUE!</v>
      </c>
      <c r="DY134" s="185" t="e">
        <f t="shared" si="18"/>
        <v>#VALUE!</v>
      </c>
      <c r="DZ134" s="194" t="e">
        <f t="shared" ref="DZ134:EA134" si="544">DY134/1000</f>
        <v>#VALUE!</v>
      </c>
      <c r="EA134" s="196" t="e">
        <f t="shared" si="544"/>
        <v>#VALUE!</v>
      </c>
      <c r="EB134" s="130" t="e">
        <f t="shared" si="20"/>
        <v>#VALUE!</v>
      </c>
      <c r="EC134" s="132" t="e">
        <f t="shared" si="21"/>
        <v>#VALUE!</v>
      </c>
      <c r="ED134" s="133" t="s">
        <v>28</v>
      </c>
    </row>
    <row r="135" spans="1:134" ht="12.75" x14ac:dyDescent="0.2">
      <c r="A135" s="864"/>
      <c r="B135" s="369" t="s">
        <v>351</v>
      </c>
      <c r="C135" s="137" t="s">
        <v>156</v>
      </c>
      <c r="D135" s="137">
        <v>1</v>
      </c>
      <c r="E135" s="137">
        <v>1</v>
      </c>
      <c r="F135" s="137">
        <v>1</v>
      </c>
      <c r="G135" s="139">
        <f t="shared" si="0"/>
        <v>15.625</v>
      </c>
      <c r="H135" s="140">
        <v>25</v>
      </c>
      <c r="I135" s="140">
        <v>25</v>
      </c>
      <c r="J135" s="140">
        <f>H135/Main!$D$9</f>
        <v>5</v>
      </c>
      <c r="K135" s="140">
        <f>I135/Main!$D$10</f>
        <v>12.5</v>
      </c>
      <c r="L135" s="140">
        <f t="shared" si="1"/>
        <v>2.5</v>
      </c>
      <c r="M135" s="140">
        <v>1</v>
      </c>
      <c r="N135" s="145">
        <v>2000</v>
      </c>
      <c r="O135" s="145">
        <v>2000</v>
      </c>
      <c r="P135" s="145">
        <v>6250</v>
      </c>
      <c r="Q135" s="145">
        <f>P135*Main!$D$6</f>
        <v>62500</v>
      </c>
      <c r="R135" s="146"/>
      <c r="S135" s="143"/>
      <c r="T135" s="146"/>
      <c r="U135" s="198"/>
      <c r="V135" s="143"/>
      <c r="W135" s="362" t="s">
        <v>240</v>
      </c>
      <c r="X135" s="133">
        <v>45</v>
      </c>
      <c r="Y135" s="133">
        <v>0</v>
      </c>
      <c r="Z135" s="133">
        <v>12</v>
      </c>
      <c r="AA135" s="133">
        <v>0</v>
      </c>
      <c r="AB135" s="133">
        <v>50</v>
      </c>
      <c r="AC135" s="133">
        <v>0</v>
      </c>
      <c r="AD135" s="133">
        <v>8</v>
      </c>
      <c r="AE135" s="167">
        <v>10</v>
      </c>
      <c r="AF135" s="133">
        <v>4</v>
      </c>
      <c r="AG135" s="133">
        <v>0</v>
      </c>
      <c r="AH135" s="133">
        <v>0</v>
      </c>
      <c r="AI135" s="133">
        <v>0</v>
      </c>
      <c r="AJ135" s="133">
        <v>0</v>
      </c>
      <c r="AK135" s="133">
        <v>0</v>
      </c>
      <c r="AL135" s="133">
        <v>0</v>
      </c>
      <c r="AM135" s="133">
        <v>0</v>
      </c>
      <c r="AN135" s="133">
        <v>0</v>
      </c>
      <c r="AO135" s="133">
        <v>0</v>
      </c>
      <c r="AP135" s="133">
        <v>0</v>
      </c>
      <c r="AQ135" s="133">
        <v>0</v>
      </c>
      <c r="AR135" s="133">
        <v>0</v>
      </c>
      <c r="AS135" s="174">
        <f t="shared" ref="AS135:BM135" si="545">IF(X135 = 0, "", X135)</f>
        <v>45</v>
      </c>
      <c r="AT135" s="137" t="str">
        <f t="shared" si="545"/>
        <v/>
      </c>
      <c r="AU135" s="133">
        <f t="shared" si="545"/>
        <v>12</v>
      </c>
      <c r="AV135" s="137" t="str">
        <f t="shared" si="545"/>
        <v/>
      </c>
      <c r="AW135" s="133">
        <f t="shared" si="545"/>
        <v>50</v>
      </c>
      <c r="AX135" s="137" t="str">
        <f t="shared" si="545"/>
        <v/>
      </c>
      <c r="AY135" s="133">
        <f t="shared" si="545"/>
        <v>8</v>
      </c>
      <c r="AZ135" s="167">
        <f t="shared" si="545"/>
        <v>10</v>
      </c>
      <c r="BA135" s="133">
        <f t="shared" si="545"/>
        <v>4</v>
      </c>
      <c r="BB135" s="137" t="str">
        <f t="shared" si="545"/>
        <v/>
      </c>
      <c r="BC135" s="137" t="str">
        <f t="shared" si="545"/>
        <v/>
      </c>
      <c r="BD135" s="137" t="str">
        <f t="shared" si="545"/>
        <v/>
      </c>
      <c r="BE135" s="137" t="str">
        <f t="shared" si="545"/>
        <v/>
      </c>
      <c r="BF135" s="137" t="str">
        <f t="shared" si="545"/>
        <v/>
      </c>
      <c r="BG135" s="137" t="str">
        <f t="shared" si="545"/>
        <v/>
      </c>
      <c r="BH135" s="137" t="str">
        <f t="shared" si="545"/>
        <v/>
      </c>
      <c r="BI135" s="137" t="str">
        <f t="shared" si="545"/>
        <v/>
      </c>
      <c r="BJ135" s="137" t="str">
        <f t="shared" si="545"/>
        <v/>
      </c>
      <c r="BK135" s="137" t="str">
        <f t="shared" si="545"/>
        <v/>
      </c>
      <c r="BL135" s="137" t="str">
        <f t="shared" si="545"/>
        <v/>
      </c>
      <c r="BM135" s="169" t="str">
        <f t="shared" si="545"/>
        <v/>
      </c>
      <c r="BN135" s="174" t="e">
        <f>$AS135*Assembly!Z$4+$AT135*Assembly!Z$5+$AU135*Assembly!Z$6+$AV135*Assembly!Z$7+$AW135*Assembly!Z$8+$AX135*Assembly!Z$9+$AY135*Assembly!Z$10+$AZ135*Assembly!Z$11+$BA135*Assembly!Z$12+$BB135*Assembly!Z$13+$BC135*Assembly!Z$14+$BD135*Assembly!Z$15+$BE135*Assembly!Z$16+$BF135*Assembly!Z$17+$BG135*Assembly!Z$18+$BH135*Assembly!Z$19+$BI135*Assembly!Z$20+$BJ135*Assembly!Z$21+$BK135*Assembly!Z$22+$BL135*Assembly!Z$23+$BM135*Assembly!Z$24</f>
        <v>#VALUE!</v>
      </c>
      <c r="BO135" s="133" t="e">
        <f t="shared" si="3"/>
        <v>#VALUE!</v>
      </c>
      <c r="BP135" s="314" t="e">
        <f t="shared" ref="BP135:BP139" si="546">IF(Q135 = "?", "?", Q135/BN135)</f>
        <v>#VALUE!</v>
      </c>
      <c r="BQ135" s="133" t="e">
        <f>$AS135*Assembly!AD$4+$AT135*Assembly!AD$5+$AU135*Assembly!AD$6+$AV135*Assembly!AD$7+$AW135*Assembly!AD$8+$AX135*Assembly!AD$9+$AY135*Assembly!AD$10+$AZ135*Assembly!AD$11+$BA135*Assembly!AD$12+$BB135*Assembly!AD$13+$BC135*Assembly!AD$14+$BD135*Assembly!AD$15+$BE135*Assembly!AD$16+$BF135*Assembly!AD$17+$BG135*Assembly!AD$18+$BH135*Assembly!AD$19+$BI135*Assembly!AD$20+$BJ135*Assembly!AD$21+$BK135*Assembly!AD$22+$BL135*Assembly!AD$23+$BM135*Assembly!AD$24</f>
        <v>#VALUE!</v>
      </c>
      <c r="BR135" s="177" t="e">
        <f t="shared" si="4"/>
        <v>#VALUE!</v>
      </c>
      <c r="BS135" s="178" t="e">
        <f t="shared" si="5"/>
        <v>#VALUE!</v>
      </c>
      <c r="BT135" s="179" t="e">
        <f t="shared" si="6"/>
        <v>#VALUE!</v>
      </c>
      <c r="BU135" s="178" t="e">
        <f t="shared" si="7"/>
        <v>#VALUE!</v>
      </c>
      <c r="BV135" s="133" t="e">
        <f>$AS135*Assembly!Y$4+$AT135*Assembly!Y$5+$AU135*Assembly!Y$6+$AV135*Assembly!Y$7+$AW135*Assembly!Y$8+$AX135*Assembly!Y$9+$AY135*Assembly!Y$10+$AZ135*Assembly!Y$11+$BA135*Assembly!Y$12+$BB135*Assembly!Y$13+$BC135*Assembly!Y$14+$BD135*Assembly!Y$15+$BE135*Assembly!Y$16+$BF135*Assembly!Y$17+$BG135*Assembly!Y$18+$BH135*Assembly!Y$19+$BI135*Assembly!Y$20+$BJ135*Assembly!Y$21+$BK135*Assembly!Y$22+$BL135*Assembly!Y$23+$BM135*Assembly!Y$24</f>
        <v>#VALUE!</v>
      </c>
      <c r="BW135" s="133" t="e">
        <f t="shared" si="8"/>
        <v>#VALUE!</v>
      </c>
      <c r="BX135" s="130" t="e">
        <f t="shared" si="9"/>
        <v>#VALUE!</v>
      </c>
      <c r="BY135" s="183" t="e">
        <f>$AS135*Assembly!AC$4+$AT135*Assembly!AC$5+$AU135*Assembly!AC$6+$AV135*Assembly!AC$7+$AW135*Assembly!AC$8+$AX135*Assembly!AC$9+$AY135*Assembly!AC$10+$AZ135*Assembly!AC$11+$BA135*Assembly!AC$12+$BB135*Assembly!AC$13+$BC135*Assembly!AC$14+$BD135*Assembly!AC$15+$BE135*Assembly!AC$16+$BF135*Assembly!AC$17+$BG135*Assembly!AC$18+$BH135*Assembly!AC$19+$BI135*Assembly!AC$20+$BJ135*Assembly!AC$21+$BK135*Assembly!AC$22+$BL135*Assembly!AC$23+$BM135*Assembly!AC$24</f>
        <v>#VALUE!</v>
      </c>
      <c r="BZ135" s="145" t="e">
        <f>$AS135*Assembly!M$4+$AT135*Assembly!M$5+$AU135*Assembly!M$6+$AV135*Assembly!M$7+$AW135*Assembly!M$8+$AX135*Assembly!M$9+$AY135*Assembly!M$10+$AZ135*Assembly!M$11+$BA135*Assembly!M$12+$BB135*Assembly!M$13+$BC135*Assembly!M$14+$BD135*Assembly!M$15+$BE135*Assembly!M$16+$BF135*Assembly!M$17+$BG135*Assembly!M$18+$BH135*Assembly!M$19+$BI135*Assembly!M$20+$BJ135*Assembly!M$21+$BK135*Assembly!M$22+$BL135*Assembly!M$23+$BM135*Assembly!M$24</f>
        <v>#VALUE!</v>
      </c>
      <c r="CA135" s="145" t="e">
        <f>$AS135*Assembly!N$4+$AT135*Assembly!N$5+$AU135*Assembly!N$6+$AV135*Assembly!N$7+$AW135*Assembly!N$8+$AX135*Assembly!N$9+$AY135*Assembly!N$10+$AZ135*Assembly!N$11+$BA135*Assembly!N$12+$BB135*Assembly!N$13+$BC135*Assembly!N$14+$BD135*Assembly!N$15+$BE135*Assembly!N$16+$BF135*Assembly!N$17+$BG135*Assembly!N$18+$BH135*Assembly!N$19+$BI135*Assembly!N$20+$BJ135*Assembly!N$21+$BK135*Assembly!N$22+$BL135*Assembly!N$23+$BM135*Assembly!N$24</f>
        <v>#VALUE!</v>
      </c>
      <c r="CB135" s="145" t="e">
        <f>$AS135*Assembly!O$4+$AT135*Assembly!O$5+$AU135*Assembly!O$6+$AV135*Assembly!O$7+$AW135*Assembly!O$8+$AX135*Assembly!O$9+$AY135*Assembly!O$10+$AZ135*Assembly!O$11+$BA135*Assembly!O$12+$BB135*Assembly!O$13+$BC135*Assembly!O$14+$BD135*Assembly!O$15+$BE135*Assembly!O$16+$BF135*Assembly!O$17+$BG135*Assembly!O$18+$BH135*Assembly!O$19+$BI135*Assembly!O$20+$BJ135*Assembly!O$21+$BK135*Assembly!O$22+$BL135*Assembly!O$23+$BM135*Assembly!O$24</f>
        <v>#VALUE!</v>
      </c>
      <c r="CC135" s="140" t="e">
        <f>$AS135*Assembly!P$4+$AT135*Assembly!P$5+$AU135*Assembly!P$6+$AV135*Assembly!P$7+$AW135*Assembly!P$8+$AX135*Assembly!P$9+$AY135*Assembly!P$10+$AZ135*Assembly!P$11+$BA135*Assembly!P$12+$BB135*Assembly!P$13+$BC135*Assembly!P$14+$BD135*Assembly!P$15+$BE135*Assembly!P$16+$BF135*Assembly!P$17+$BG135*Assembly!P$18+$BH135*Assembly!P$19+$BI135*Assembly!P$20+$BJ135*Assembly!P$21+$BK135*Assembly!P$22+$BL135*Assembly!P$23+$BM135*Assembly!P$24</f>
        <v>#VALUE!</v>
      </c>
      <c r="CD135" s="140" t="e">
        <f>$AS135*Assembly!Q$4+$AT135*Assembly!Q$5+$AU135*Assembly!Q$6+$AV135*Assembly!Q$7+$AW135*Assembly!Q$8+$AX135*Assembly!Q$9+$AY135*Assembly!Q$10+$AZ135*Assembly!Q$11+$BA135*Assembly!Q$12+$BB135*Assembly!Q$13+$BC135*Assembly!Q$14+$BD135*Assembly!Q$15+$BE135*Assembly!Q$16+$BF135*Assembly!Q$17+$BG135*Assembly!Q$18+$BH135*Assembly!Q$19+$BI135*Assembly!Q$20+$BJ135*Assembly!Q$21+$BK135*Assembly!Q$22+$BL135*Assembly!Q$23+$BM135*Assembly!Q$24</f>
        <v>#VALUE!</v>
      </c>
      <c r="CE135" s="145" t="e">
        <f>$AS135*Assembly!R$4+$AT135*Assembly!R$5+$AU135*Assembly!R$6+$AV135*Assembly!R$7+$AW135*Assembly!R$8+$AX135*Assembly!R$9+$AY135*Assembly!R$10+$AZ135*Assembly!R$11+$BA135*Assembly!R$12+$BB135*Assembly!R$13+$BC135*Assembly!R$14+$BD135*Assembly!R$15+$BE135*Assembly!R$16+$BF135*Assembly!R$17+$BG135*Assembly!R$18+$BH135*Assembly!R$19+$BI135*Assembly!R$20+$BJ135*Assembly!R$21+$BK135*Assembly!R$22+$BL135*Assembly!R$23+$BM135*Assembly!R$24</f>
        <v>#VALUE!</v>
      </c>
      <c r="CF135" s="140" t="e">
        <f>$AS135*Assembly!S$4+$AT135*Assembly!S$5+$AU135*Assembly!S$6+$AV135*Assembly!S$7+$AW135*Assembly!S$8+$AX135*Assembly!S$9+$AY135*Assembly!S$10+$AZ135*Assembly!S$11+$BA135*Assembly!S$12+$BB135*Assembly!S$13+$BC135*Assembly!S$14+$BD135*Assembly!S$15+$BE135*Assembly!S$16+$BF135*Assembly!S$17+$BG135*Assembly!S$18+$BH135*Assembly!S$19+$BI135*Assembly!S$20+$BJ135*Assembly!S$21+$BK135*Assembly!S$22+$BL135*Assembly!S$23+$BM135*Assembly!S$24</f>
        <v>#VALUE!</v>
      </c>
      <c r="CG135" s="140" t="e">
        <f>$AS135*Assembly!T$4+$AT135*Assembly!T$5+$AU135*Assembly!T$6+$AV135*Assembly!T$7+$AW135*Assembly!T$8+$AX135*Assembly!T$9+$AY135*Assembly!T$10+$AZ135*Assembly!T$11+$BA135*Assembly!T$12+$BB135*Assembly!T$13+$BC135*Assembly!T$14+$BD135*Assembly!T$15+$BE135*Assembly!T$16+$BF135*Assembly!T$17+$BG135*Assembly!T$18+$BH135*Assembly!T$19+$BI135*Assembly!T$20+$BJ135*Assembly!T$21+$BK135*Assembly!T$22+$BL135*Assembly!T$23+$BM135*Assembly!T$24</f>
        <v>#VALUE!</v>
      </c>
      <c r="CH135" s="140" t="e">
        <f>$AS135*Assembly!U$4+$AT135*Assembly!U$5+$AU135*Assembly!U$6+$AV135*Assembly!U$7+$AW135*Assembly!U$8+$AX135*Assembly!U$9+$AY135*Assembly!U$10+$AZ135*Assembly!U$11+$BA135*Assembly!U$12+$BB135*Assembly!U$13+$BC135*Assembly!U$14+$BD135*Assembly!U$15+$BE135*Assembly!U$16+$BF135*Assembly!U$17+$BG135*Assembly!U$18+$BH135*Assembly!U$19+$BI135*Assembly!U$20+$BJ135*Assembly!U$21+$BK135*Assembly!U$22+$BL135*Assembly!U$23+$BM135*Assembly!U$24</f>
        <v>#VALUE!</v>
      </c>
      <c r="CI135" s="145" t="e">
        <f>$AS135*Assembly!V$4+$AT135*Assembly!V$5+$AU135*Assembly!V$6+$AV135*Assembly!V$7+$AW135*Assembly!V$8+$AX135*Assembly!V$9+$AY135*Assembly!V$10+$AZ135*Assembly!V$11+$BA135*Assembly!V$12+$BB135*Assembly!V$13+$BC135*Assembly!V$14+$BD135*Assembly!V$15+$BE135*Assembly!V$16+$BF135*Assembly!V$17+$BG135*Assembly!V$18+$BH135*Assembly!V$19+$BI135*Assembly!V$20+$BJ135*Assembly!V$21+$BK135*Assembly!V$22+$BL135*Assembly!V$23+$BM135*Assembly!V$24</f>
        <v>#VALUE!</v>
      </c>
      <c r="CJ135" s="145" t="e">
        <f>BZ135*Refining!$F$3</f>
        <v>#VALUE!</v>
      </c>
      <c r="CK135" s="145" t="e">
        <f>CA135*Refining!$F$4</f>
        <v>#VALUE!</v>
      </c>
      <c r="CL135" s="145" t="e">
        <f>CB135*Refining!$F$5</f>
        <v>#VALUE!</v>
      </c>
      <c r="CM135" s="145" t="e">
        <f>CC135*Refining!$F$6</f>
        <v>#VALUE!</v>
      </c>
      <c r="CN135" s="145" t="e">
        <f>CD135*Refining!$F$7</f>
        <v>#VALUE!</v>
      </c>
      <c r="CO135" s="145" t="e">
        <f>CE135*Refining!$F$8</f>
        <v>#VALUE!</v>
      </c>
      <c r="CP135" s="145" t="e">
        <f>CF135*Refining!$F$9</f>
        <v>#VALUE!</v>
      </c>
      <c r="CQ135" s="145" t="e">
        <f>CG135*Refining!$F$10</f>
        <v>#VALUE!</v>
      </c>
      <c r="CR135" s="145" t="e">
        <f>CH135*Refining!$F$11</f>
        <v>#VALUE!</v>
      </c>
      <c r="CS135" s="145" t="e">
        <f>CI135*Refining!$F$12</f>
        <v>#VALUE!</v>
      </c>
      <c r="CT135" s="185" t="e">
        <f t="shared" ref="CT135:DM135" si="547">IF(BZ135 = 0, "", BZ135)</f>
        <v>#VALUE!</v>
      </c>
      <c r="CU135" s="189" t="e">
        <f t="shared" si="547"/>
        <v>#VALUE!</v>
      </c>
      <c r="CV135" s="186" t="e">
        <f t="shared" si="547"/>
        <v>#VALUE!</v>
      </c>
      <c r="CW135" s="186" t="e">
        <f t="shared" si="547"/>
        <v>#VALUE!</v>
      </c>
      <c r="CX135" s="186" t="e">
        <f t="shared" si="547"/>
        <v>#VALUE!</v>
      </c>
      <c r="CY135" s="186" t="e">
        <f t="shared" si="547"/>
        <v>#VALUE!</v>
      </c>
      <c r="CZ135" s="186" t="e">
        <f t="shared" si="547"/>
        <v>#VALUE!</v>
      </c>
      <c r="DA135" s="186" t="e">
        <f t="shared" si="547"/>
        <v>#VALUE!</v>
      </c>
      <c r="DB135" s="186" t="e">
        <f t="shared" si="547"/>
        <v>#VALUE!</v>
      </c>
      <c r="DC135" s="187" t="e">
        <f t="shared" si="547"/>
        <v>#VALUE!</v>
      </c>
      <c r="DD135" s="185" t="e">
        <f t="shared" si="547"/>
        <v>#VALUE!</v>
      </c>
      <c r="DE135" s="189" t="e">
        <f t="shared" si="547"/>
        <v>#VALUE!</v>
      </c>
      <c r="DF135" s="186" t="e">
        <f t="shared" si="547"/>
        <v>#VALUE!</v>
      </c>
      <c r="DG135" s="186" t="e">
        <f t="shared" si="547"/>
        <v>#VALUE!</v>
      </c>
      <c r="DH135" s="211" t="e">
        <f t="shared" si="547"/>
        <v>#VALUE!</v>
      </c>
      <c r="DI135" s="186" t="e">
        <f t="shared" si="547"/>
        <v>#VALUE!</v>
      </c>
      <c r="DJ135" s="186" t="e">
        <f t="shared" si="547"/>
        <v>#VALUE!</v>
      </c>
      <c r="DK135" s="186" t="e">
        <f t="shared" si="547"/>
        <v>#VALUE!</v>
      </c>
      <c r="DL135" s="186" t="e">
        <f t="shared" si="547"/>
        <v>#VALUE!</v>
      </c>
      <c r="DM135" s="187" t="e">
        <f t="shared" si="547"/>
        <v>#VALUE!</v>
      </c>
      <c r="DN135" s="185" t="e">
        <f t="shared" si="11"/>
        <v>#VALUE!</v>
      </c>
      <c r="DO135" s="189" t="e">
        <f t="shared" si="12"/>
        <v>#VALUE!</v>
      </c>
      <c r="DP135" s="120" t="e">
        <f t="shared" si="13"/>
        <v>#VALUE!</v>
      </c>
      <c r="DQ135" s="133" t="e">
        <f>CT135*'Ores &amp; Ingots'!$C$3+CU135*'Ores &amp; Ingots'!$C$4+CV135*'Ores &amp; Ingots'!$C$5+CW135*'Ores &amp; Ingots'!$C$6+CX135*'Ores &amp; Ingots'!$C$7+CY135*'Ores &amp; Ingots'!$C$8+CZ135*'Ores &amp; Ingots'!$C$9+DA135*'Ores &amp; Ingots'!$C$10+DB135*'Ores &amp; Ingots'!$C$11+DC135*'Ores &amp; Ingots'!$C$12</f>
        <v>#VALUE!</v>
      </c>
      <c r="DR135" s="133" t="e">
        <f>DD135*'Ores &amp; Ingots'!$B$3+DE135*'Ores &amp; Ingots'!$B$4+DF135*'Ores &amp; Ingots'!$B$5+DG135*'Ores &amp; Ingots'!$B$6+DH135*'Ores &amp; Ingots'!$B$7+DI135*'Ores &amp; Ingots'!$B$8+DJ135*'Ores &amp; Ingots'!$B$9+DK135*'Ores &amp; Ingots'!$B$10+DL135*'Ores &amp; Ingots'!$B$11+DM135*'Ores &amp; Ingots'!$B$12</f>
        <v>#VALUE!</v>
      </c>
      <c r="DS135" s="189" t="e">
        <f>CT135*Refining!$G$3+CU135*Refining!$G$4+CV135*Refining!$G$5+CW135*Refining!$G$6+CX135*Refining!$G$7+CY135*Refining!$G$8+CZ135*Refining!$G$9+DA135*Refining!$G$10+DB135*Refining!$G$11+DC135*Refining!$G$12</f>
        <v>#VALUE!</v>
      </c>
      <c r="DT135" s="189" t="e">
        <f t="shared" si="14"/>
        <v>#VALUE!</v>
      </c>
      <c r="DU135" s="192" t="e">
        <f t="shared" si="15"/>
        <v>#VALUE!</v>
      </c>
      <c r="DV135" s="185" t="e">
        <f t="shared" si="16"/>
        <v>#VALUE!</v>
      </c>
      <c r="DW135" s="194" t="e">
        <f t="shared" ref="DW135:DX135" si="548">DV135/60</f>
        <v>#VALUE!</v>
      </c>
      <c r="DX135" s="194" t="e">
        <f t="shared" si="548"/>
        <v>#VALUE!</v>
      </c>
      <c r="DY135" s="185" t="e">
        <f t="shared" si="18"/>
        <v>#VALUE!</v>
      </c>
      <c r="DZ135" s="194" t="e">
        <f t="shared" ref="DZ135:EA135" si="549">DY135/1000</f>
        <v>#VALUE!</v>
      </c>
      <c r="EA135" s="196" t="e">
        <f t="shared" si="549"/>
        <v>#VALUE!</v>
      </c>
      <c r="EB135" s="130" t="e">
        <f t="shared" si="20"/>
        <v>#VALUE!</v>
      </c>
      <c r="EC135" s="132" t="e">
        <f t="shared" si="21"/>
        <v>#VALUE!</v>
      </c>
      <c r="ED135" s="133">
        <v>202</v>
      </c>
    </row>
    <row r="136" spans="1:134" ht="12.75" x14ac:dyDescent="0.2">
      <c r="A136" s="864"/>
      <c r="B136" s="135" t="s">
        <v>351</v>
      </c>
      <c r="C136" s="137" t="s">
        <v>155</v>
      </c>
      <c r="D136" s="137">
        <v>3</v>
      </c>
      <c r="E136" s="137">
        <v>3</v>
      </c>
      <c r="F136" s="137">
        <v>3</v>
      </c>
      <c r="G136" s="154">
        <f t="shared" si="0"/>
        <v>3.375</v>
      </c>
      <c r="H136" s="156">
        <v>15</v>
      </c>
      <c r="I136" s="156">
        <v>15</v>
      </c>
      <c r="J136" s="156">
        <f>H136/Main!$D$9</f>
        <v>3</v>
      </c>
      <c r="K136" s="156">
        <f>I136/Main!$D$10</f>
        <v>7.5</v>
      </c>
      <c r="L136" s="156">
        <f t="shared" si="1"/>
        <v>2.5</v>
      </c>
      <c r="M136" s="156">
        <v>1</v>
      </c>
      <c r="N136" s="164">
        <v>2000</v>
      </c>
      <c r="O136" s="164">
        <v>2000</v>
      </c>
      <c r="P136" s="164">
        <v>1575</v>
      </c>
      <c r="Q136" s="164">
        <f>P136*Main!$D$6</f>
        <v>15750</v>
      </c>
      <c r="R136" s="166"/>
      <c r="S136" s="159"/>
      <c r="T136" s="166"/>
      <c r="U136" s="170"/>
      <c r="V136" s="159"/>
      <c r="W136" s="364"/>
      <c r="X136" s="133">
        <v>35</v>
      </c>
      <c r="Y136" s="133">
        <v>0</v>
      </c>
      <c r="Z136" s="133">
        <v>12</v>
      </c>
      <c r="AA136" s="133">
        <v>0</v>
      </c>
      <c r="AB136" s="133">
        <v>35</v>
      </c>
      <c r="AC136" s="133">
        <v>0</v>
      </c>
      <c r="AD136" s="133">
        <v>8</v>
      </c>
      <c r="AE136" s="167">
        <v>8</v>
      </c>
      <c r="AF136" s="133">
        <v>2</v>
      </c>
      <c r="AG136" s="133">
        <v>0</v>
      </c>
      <c r="AH136" s="133">
        <v>0</v>
      </c>
      <c r="AI136" s="133">
        <v>0</v>
      </c>
      <c r="AJ136" s="133">
        <v>0</v>
      </c>
      <c r="AK136" s="133">
        <v>0</v>
      </c>
      <c r="AL136" s="133">
        <v>0</v>
      </c>
      <c r="AM136" s="133">
        <v>0</v>
      </c>
      <c r="AN136" s="133">
        <v>0</v>
      </c>
      <c r="AO136" s="133">
        <v>0</v>
      </c>
      <c r="AP136" s="133">
        <v>0</v>
      </c>
      <c r="AQ136" s="133">
        <v>0</v>
      </c>
      <c r="AR136" s="133">
        <v>0</v>
      </c>
      <c r="AS136" s="174">
        <f t="shared" ref="AS136:BM136" si="550">IF(X136 = 0, "", X136)</f>
        <v>35</v>
      </c>
      <c r="AT136" s="137" t="str">
        <f t="shared" si="550"/>
        <v/>
      </c>
      <c r="AU136" s="133">
        <f t="shared" si="550"/>
        <v>12</v>
      </c>
      <c r="AV136" s="137" t="str">
        <f t="shared" si="550"/>
        <v/>
      </c>
      <c r="AW136" s="133">
        <f t="shared" si="550"/>
        <v>35</v>
      </c>
      <c r="AX136" s="137" t="str">
        <f t="shared" si="550"/>
        <v/>
      </c>
      <c r="AY136" s="133">
        <f t="shared" si="550"/>
        <v>8</v>
      </c>
      <c r="AZ136" s="167">
        <f t="shared" si="550"/>
        <v>8</v>
      </c>
      <c r="BA136" s="133">
        <f t="shared" si="550"/>
        <v>2</v>
      </c>
      <c r="BB136" s="137" t="str">
        <f t="shared" si="550"/>
        <v/>
      </c>
      <c r="BC136" s="137" t="str">
        <f t="shared" si="550"/>
        <v/>
      </c>
      <c r="BD136" s="137" t="str">
        <f t="shared" si="550"/>
        <v/>
      </c>
      <c r="BE136" s="137" t="str">
        <f t="shared" si="550"/>
        <v/>
      </c>
      <c r="BF136" s="137" t="str">
        <f t="shared" si="550"/>
        <v/>
      </c>
      <c r="BG136" s="137" t="str">
        <f t="shared" si="550"/>
        <v/>
      </c>
      <c r="BH136" s="137" t="str">
        <f t="shared" si="550"/>
        <v/>
      </c>
      <c r="BI136" s="137" t="str">
        <f t="shared" si="550"/>
        <v/>
      </c>
      <c r="BJ136" s="137" t="str">
        <f t="shared" si="550"/>
        <v/>
      </c>
      <c r="BK136" s="137" t="str">
        <f t="shared" si="550"/>
        <v/>
      </c>
      <c r="BL136" s="137" t="str">
        <f t="shared" si="550"/>
        <v/>
      </c>
      <c r="BM136" s="169" t="str">
        <f t="shared" si="550"/>
        <v/>
      </c>
      <c r="BN136" s="174" t="e">
        <f>$AS136*Assembly!Z$4+$AT136*Assembly!Z$5+$AU136*Assembly!Z$6+$AV136*Assembly!Z$7+$AW136*Assembly!Z$8+$AX136*Assembly!Z$9+$AY136*Assembly!Z$10+$AZ136*Assembly!Z$11+$BA136*Assembly!Z$12+$BB136*Assembly!Z$13+$BC136*Assembly!Z$14+$BD136*Assembly!Z$15+$BE136*Assembly!Z$16+$BF136*Assembly!Z$17+$BG136*Assembly!Z$18+$BH136*Assembly!Z$19+$BI136*Assembly!Z$20+$BJ136*Assembly!Z$21+$BK136*Assembly!Z$22+$BL136*Assembly!Z$23+$BM136*Assembly!Z$24</f>
        <v>#VALUE!</v>
      </c>
      <c r="BO136" s="133" t="e">
        <f t="shared" si="3"/>
        <v>#VALUE!</v>
      </c>
      <c r="BP136" s="314" t="e">
        <f t="shared" si="546"/>
        <v>#VALUE!</v>
      </c>
      <c r="BQ136" s="133" t="e">
        <f>$AS136*Assembly!AD$4+$AT136*Assembly!AD$5+$AU136*Assembly!AD$6+$AV136*Assembly!AD$7+$AW136*Assembly!AD$8+$AX136*Assembly!AD$9+$AY136*Assembly!AD$10+$AZ136*Assembly!AD$11+$BA136*Assembly!AD$12+$BB136*Assembly!AD$13+$BC136*Assembly!AD$14+$BD136*Assembly!AD$15+$BE136*Assembly!AD$16+$BF136*Assembly!AD$17+$BG136*Assembly!AD$18+$BH136*Assembly!AD$19+$BI136*Assembly!AD$20+$BJ136*Assembly!AD$21+$BK136*Assembly!AD$22+$BL136*Assembly!AD$23+$BM136*Assembly!AD$24</f>
        <v>#VALUE!</v>
      </c>
      <c r="BR136" s="177" t="e">
        <f t="shared" si="4"/>
        <v>#VALUE!</v>
      </c>
      <c r="BS136" s="178" t="e">
        <f t="shared" si="5"/>
        <v>#VALUE!</v>
      </c>
      <c r="BT136" s="179" t="e">
        <f t="shared" si="6"/>
        <v>#VALUE!</v>
      </c>
      <c r="BU136" s="178" t="e">
        <f t="shared" si="7"/>
        <v>#VALUE!</v>
      </c>
      <c r="BV136" s="133" t="e">
        <f>$AS136*Assembly!Y$4+$AT136*Assembly!Y$5+$AU136*Assembly!Y$6+$AV136*Assembly!Y$7+$AW136*Assembly!Y$8+$AX136*Assembly!Y$9+$AY136*Assembly!Y$10+$AZ136*Assembly!Y$11+$BA136*Assembly!Y$12+$BB136*Assembly!Y$13+$BC136*Assembly!Y$14+$BD136*Assembly!Y$15+$BE136*Assembly!Y$16+$BF136*Assembly!Y$17+$BG136*Assembly!Y$18+$BH136*Assembly!Y$19+$BI136*Assembly!Y$20+$BJ136*Assembly!Y$21+$BK136*Assembly!Y$22+$BL136*Assembly!Y$23+$BM136*Assembly!Y$24</f>
        <v>#VALUE!</v>
      </c>
      <c r="BW136" s="133" t="e">
        <f t="shared" si="8"/>
        <v>#VALUE!</v>
      </c>
      <c r="BX136" s="130" t="e">
        <f t="shared" si="9"/>
        <v>#VALUE!</v>
      </c>
      <c r="BY136" s="183" t="e">
        <f>$AS136*Assembly!AC$4+$AT136*Assembly!AC$5+$AU136*Assembly!AC$6+$AV136*Assembly!AC$7+$AW136*Assembly!AC$8+$AX136*Assembly!AC$9+$AY136*Assembly!AC$10+$AZ136*Assembly!AC$11+$BA136*Assembly!AC$12+$BB136*Assembly!AC$13+$BC136*Assembly!AC$14+$BD136*Assembly!AC$15+$BE136*Assembly!AC$16+$BF136*Assembly!AC$17+$BG136*Assembly!AC$18+$BH136*Assembly!AC$19+$BI136*Assembly!AC$20+$BJ136*Assembly!AC$21+$BK136*Assembly!AC$22+$BL136*Assembly!AC$23+$BM136*Assembly!AC$24</f>
        <v>#VALUE!</v>
      </c>
      <c r="BZ136" s="164" t="e">
        <f>$AS136*Assembly!M$4+$AT136*Assembly!M$5+$AU136*Assembly!M$6+$AV136*Assembly!M$7+$AW136*Assembly!M$8+$AX136*Assembly!M$9+$AY136*Assembly!M$10+$AZ136*Assembly!M$11+$BA136*Assembly!M$12+$BB136*Assembly!M$13+$BC136*Assembly!M$14+$BD136*Assembly!M$15+$BE136*Assembly!M$16+$BF136*Assembly!M$17+$BG136*Assembly!M$18+$BH136*Assembly!M$19+$BI136*Assembly!M$20+$BJ136*Assembly!M$21+$BK136*Assembly!M$22+$BL136*Assembly!M$23+$BM136*Assembly!M$24</f>
        <v>#VALUE!</v>
      </c>
      <c r="CA136" s="164" t="e">
        <f>$AS136*Assembly!N$4+$AT136*Assembly!N$5+$AU136*Assembly!N$6+$AV136*Assembly!N$7+$AW136*Assembly!N$8+$AX136*Assembly!N$9+$AY136*Assembly!N$10+$AZ136*Assembly!N$11+$BA136*Assembly!N$12+$BB136*Assembly!N$13+$BC136*Assembly!N$14+$BD136*Assembly!N$15+$BE136*Assembly!N$16+$BF136*Assembly!N$17+$BG136*Assembly!N$18+$BH136*Assembly!N$19+$BI136*Assembly!N$20+$BJ136*Assembly!N$21+$BK136*Assembly!N$22+$BL136*Assembly!N$23+$BM136*Assembly!N$24</f>
        <v>#VALUE!</v>
      </c>
      <c r="CB136" s="164" t="e">
        <f>$AS136*Assembly!O$4+$AT136*Assembly!O$5+$AU136*Assembly!O$6+$AV136*Assembly!O$7+$AW136*Assembly!O$8+$AX136*Assembly!O$9+$AY136*Assembly!O$10+$AZ136*Assembly!O$11+$BA136*Assembly!O$12+$BB136*Assembly!O$13+$BC136*Assembly!O$14+$BD136*Assembly!O$15+$BE136*Assembly!O$16+$BF136*Assembly!O$17+$BG136*Assembly!O$18+$BH136*Assembly!O$19+$BI136*Assembly!O$20+$BJ136*Assembly!O$21+$BK136*Assembly!O$22+$BL136*Assembly!O$23+$BM136*Assembly!O$24</f>
        <v>#VALUE!</v>
      </c>
      <c r="CC136" s="156" t="e">
        <f>$AS136*Assembly!P$4+$AT136*Assembly!P$5+$AU136*Assembly!P$6+$AV136*Assembly!P$7+$AW136*Assembly!P$8+$AX136*Assembly!P$9+$AY136*Assembly!P$10+$AZ136*Assembly!P$11+$BA136*Assembly!P$12+$BB136*Assembly!P$13+$BC136*Assembly!P$14+$BD136*Assembly!P$15+$BE136*Assembly!P$16+$BF136*Assembly!P$17+$BG136*Assembly!P$18+$BH136*Assembly!P$19+$BI136*Assembly!P$20+$BJ136*Assembly!P$21+$BK136*Assembly!P$22+$BL136*Assembly!P$23+$BM136*Assembly!P$24</f>
        <v>#VALUE!</v>
      </c>
      <c r="CD136" s="156" t="e">
        <f>$AS136*Assembly!Q$4+$AT136*Assembly!Q$5+$AU136*Assembly!Q$6+$AV136*Assembly!Q$7+$AW136*Assembly!Q$8+$AX136*Assembly!Q$9+$AY136*Assembly!Q$10+$AZ136*Assembly!Q$11+$BA136*Assembly!Q$12+$BB136*Assembly!Q$13+$BC136*Assembly!Q$14+$BD136*Assembly!Q$15+$BE136*Assembly!Q$16+$BF136*Assembly!Q$17+$BG136*Assembly!Q$18+$BH136*Assembly!Q$19+$BI136*Assembly!Q$20+$BJ136*Assembly!Q$21+$BK136*Assembly!Q$22+$BL136*Assembly!Q$23+$BM136*Assembly!Q$24</f>
        <v>#VALUE!</v>
      </c>
      <c r="CE136" s="164" t="e">
        <f>$AS136*Assembly!R$4+$AT136*Assembly!R$5+$AU136*Assembly!R$6+$AV136*Assembly!R$7+$AW136*Assembly!R$8+$AX136*Assembly!R$9+$AY136*Assembly!R$10+$AZ136*Assembly!R$11+$BA136*Assembly!R$12+$BB136*Assembly!R$13+$BC136*Assembly!R$14+$BD136*Assembly!R$15+$BE136*Assembly!R$16+$BF136*Assembly!R$17+$BG136*Assembly!R$18+$BH136*Assembly!R$19+$BI136*Assembly!R$20+$BJ136*Assembly!R$21+$BK136*Assembly!R$22+$BL136*Assembly!R$23+$BM136*Assembly!R$24</f>
        <v>#VALUE!</v>
      </c>
      <c r="CF136" s="156" t="e">
        <f>$AS136*Assembly!S$4+$AT136*Assembly!S$5+$AU136*Assembly!S$6+$AV136*Assembly!S$7+$AW136*Assembly!S$8+$AX136*Assembly!S$9+$AY136*Assembly!S$10+$AZ136*Assembly!S$11+$BA136*Assembly!S$12+$BB136*Assembly!S$13+$BC136*Assembly!S$14+$BD136*Assembly!S$15+$BE136*Assembly!S$16+$BF136*Assembly!S$17+$BG136*Assembly!S$18+$BH136*Assembly!S$19+$BI136*Assembly!S$20+$BJ136*Assembly!S$21+$BK136*Assembly!S$22+$BL136*Assembly!S$23+$BM136*Assembly!S$24</f>
        <v>#VALUE!</v>
      </c>
      <c r="CG136" s="156" t="e">
        <f>$AS136*Assembly!T$4+$AT136*Assembly!T$5+$AU136*Assembly!T$6+$AV136*Assembly!T$7+$AW136*Assembly!T$8+$AX136*Assembly!T$9+$AY136*Assembly!T$10+$AZ136*Assembly!T$11+$BA136*Assembly!T$12+$BB136*Assembly!T$13+$BC136*Assembly!T$14+$BD136*Assembly!T$15+$BE136*Assembly!T$16+$BF136*Assembly!T$17+$BG136*Assembly!T$18+$BH136*Assembly!T$19+$BI136*Assembly!T$20+$BJ136*Assembly!T$21+$BK136*Assembly!T$22+$BL136*Assembly!T$23+$BM136*Assembly!T$24</f>
        <v>#VALUE!</v>
      </c>
      <c r="CH136" s="156" t="e">
        <f>$AS136*Assembly!U$4+$AT136*Assembly!U$5+$AU136*Assembly!U$6+$AV136*Assembly!U$7+$AW136*Assembly!U$8+$AX136*Assembly!U$9+$AY136*Assembly!U$10+$AZ136*Assembly!U$11+$BA136*Assembly!U$12+$BB136*Assembly!U$13+$BC136*Assembly!U$14+$BD136*Assembly!U$15+$BE136*Assembly!U$16+$BF136*Assembly!U$17+$BG136*Assembly!U$18+$BH136*Assembly!U$19+$BI136*Assembly!U$20+$BJ136*Assembly!U$21+$BK136*Assembly!U$22+$BL136*Assembly!U$23+$BM136*Assembly!U$24</f>
        <v>#VALUE!</v>
      </c>
      <c r="CI136" s="164" t="e">
        <f>$AS136*Assembly!V$4+$AT136*Assembly!V$5+$AU136*Assembly!V$6+$AV136*Assembly!V$7+$AW136*Assembly!V$8+$AX136*Assembly!V$9+$AY136*Assembly!V$10+$AZ136*Assembly!V$11+$BA136*Assembly!V$12+$BB136*Assembly!V$13+$BC136*Assembly!V$14+$BD136*Assembly!V$15+$BE136*Assembly!V$16+$BF136*Assembly!V$17+$BG136*Assembly!V$18+$BH136*Assembly!V$19+$BI136*Assembly!V$20+$BJ136*Assembly!V$21+$BK136*Assembly!V$22+$BL136*Assembly!V$23+$BM136*Assembly!V$24</f>
        <v>#VALUE!</v>
      </c>
      <c r="CJ136" s="164" t="e">
        <f>BZ136*Refining!$F$3</f>
        <v>#VALUE!</v>
      </c>
      <c r="CK136" s="164" t="e">
        <f>CA136*Refining!$F$4</f>
        <v>#VALUE!</v>
      </c>
      <c r="CL136" s="164" t="e">
        <f>CB136*Refining!$F$5</f>
        <v>#VALUE!</v>
      </c>
      <c r="CM136" s="164" t="e">
        <f>CC136*Refining!$F$6</f>
        <v>#VALUE!</v>
      </c>
      <c r="CN136" s="164" t="e">
        <f>CD136*Refining!$F$7</f>
        <v>#VALUE!</v>
      </c>
      <c r="CO136" s="164" t="e">
        <f>CE136*Refining!$F$8</f>
        <v>#VALUE!</v>
      </c>
      <c r="CP136" s="164" t="e">
        <f>CF136*Refining!$F$9</f>
        <v>#VALUE!</v>
      </c>
      <c r="CQ136" s="164" t="e">
        <f>CG136*Refining!$F$10</f>
        <v>#VALUE!</v>
      </c>
      <c r="CR136" s="164" t="e">
        <f>CH136*Refining!$F$11</f>
        <v>#VALUE!</v>
      </c>
      <c r="CS136" s="164" t="e">
        <f>CI136*Refining!$F$12</f>
        <v>#VALUE!</v>
      </c>
      <c r="CT136" s="185" t="e">
        <f t="shared" ref="CT136:DM136" si="551">IF(BZ136 = 0, "", BZ136)</f>
        <v>#VALUE!</v>
      </c>
      <c r="CU136" s="189" t="e">
        <f t="shared" si="551"/>
        <v>#VALUE!</v>
      </c>
      <c r="CV136" s="186" t="e">
        <f t="shared" si="551"/>
        <v>#VALUE!</v>
      </c>
      <c r="CW136" s="186" t="e">
        <f t="shared" si="551"/>
        <v>#VALUE!</v>
      </c>
      <c r="CX136" s="186" t="e">
        <f t="shared" si="551"/>
        <v>#VALUE!</v>
      </c>
      <c r="CY136" s="186" t="e">
        <f t="shared" si="551"/>
        <v>#VALUE!</v>
      </c>
      <c r="CZ136" s="186" t="e">
        <f t="shared" si="551"/>
        <v>#VALUE!</v>
      </c>
      <c r="DA136" s="186" t="e">
        <f t="shared" si="551"/>
        <v>#VALUE!</v>
      </c>
      <c r="DB136" s="186" t="e">
        <f t="shared" si="551"/>
        <v>#VALUE!</v>
      </c>
      <c r="DC136" s="187" t="e">
        <f t="shared" si="551"/>
        <v>#VALUE!</v>
      </c>
      <c r="DD136" s="185" t="e">
        <f t="shared" si="551"/>
        <v>#VALUE!</v>
      </c>
      <c r="DE136" s="189" t="e">
        <f t="shared" si="551"/>
        <v>#VALUE!</v>
      </c>
      <c r="DF136" s="186" t="e">
        <f t="shared" si="551"/>
        <v>#VALUE!</v>
      </c>
      <c r="DG136" s="186" t="e">
        <f t="shared" si="551"/>
        <v>#VALUE!</v>
      </c>
      <c r="DH136" s="211" t="e">
        <f t="shared" si="551"/>
        <v>#VALUE!</v>
      </c>
      <c r="DI136" s="186" t="e">
        <f t="shared" si="551"/>
        <v>#VALUE!</v>
      </c>
      <c r="DJ136" s="186" t="e">
        <f t="shared" si="551"/>
        <v>#VALUE!</v>
      </c>
      <c r="DK136" s="186" t="e">
        <f t="shared" si="551"/>
        <v>#VALUE!</v>
      </c>
      <c r="DL136" s="186" t="e">
        <f t="shared" si="551"/>
        <v>#VALUE!</v>
      </c>
      <c r="DM136" s="187" t="e">
        <f t="shared" si="551"/>
        <v>#VALUE!</v>
      </c>
      <c r="DN136" s="185" t="e">
        <f t="shared" si="11"/>
        <v>#VALUE!</v>
      </c>
      <c r="DO136" s="189" t="e">
        <f t="shared" si="12"/>
        <v>#VALUE!</v>
      </c>
      <c r="DP136" s="120" t="e">
        <f t="shared" si="13"/>
        <v>#VALUE!</v>
      </c>
      <c r="DQ136" s="133" t="e">
        <f>CT136*'Ores &amp; Ingots'!$C$3+CU136*'Ores &amp; Ingots'!$C$4+CV136*'Ores &amp; Ingots'!$C$5+CW136*'Ores &amp; Ingots'!$C$6+CX136*'Ores &amp; Ingots'!$C$7+CY136*'Ores &amp; Ingots'!$C$8+CZ136*'Ores &amp; Ingots'!$C$9+DA136*'Ores &amp; Ingots'!$C$10+DB136*'Ores &amp; Ingots'!$C$11+DC136*'Ores &amp; Ingots'!$C$12</f>
        <v>#VALUE!</v>
      </c>
      <c r="DR136" s="133" t="e">
        <f>DD136*'Ores &amp; Ingots'!$B$3+DE136*'Ores &amp; Ingots'!$B$4+DF136*'Ores &amp; Ingots'!$B$5+DG136*'Ores &amp; Ingots'!$B$6+DH136*'Ores &amp; Ingots'!$B$7+DI136*'Ores &amp; Ingots'!$B$8+DJ136*'Ores &amp; Ingots'!$B$9+DK136*'Ores &amp; Ingots'!$B$10+DL136*'Ores &amp; Ingots'!$B$11+DM136*'Ores &amp; Ingots'!$B$12</f>
        <v>#VALUE!</v>
      </c>
      <c r="DS136" s="189" t="e">
        <f>CT136*Refining!$G$3+CU136*Refining!$G$4+CV136*Refining!$G$5+CW136*Refining!$G$6+CX136*Refining!$G$7+CY136*Refining!$G$8+CZ136*Refining!$G$9+DA136*Refining!$G$10+DB136*Refining!$G$11+DC136*Refining!$G$12</f>
        <v>#VALUE!</v>
      </c>
      <c r="DT136" s="189" t="e">
        <f t="shared" si="14"/>
        <v>#VALUE!</v>
      </c>
      <c r="DU136" s="192" t="e">
        <f t="shared" si="15"/>
        <v>#VALUE!</v>
      </c>
      <c r="DV136" s="185" t="e">
        <f t="shared" si="16"/>
        <v>#VALUE!</v>
      </c>
      <c r="DW136" s="194" t="e">
        <f t="shared" ref="DW136:DX136" si="552">DV136/60</f>
        <v>#VALUE!</v>
      </c>
      <c r="DX136" s="194" t="e">
        <f t="shared" si="552"/>
        <v>#VALUE!</v>
      </c>
      <c r="DY136" s="185" t="e">
        <f t="shared" si="18"/>
        <v>#VALUE!</v>
      </c>
      <c r="DZ136" s="194" t="e">
        <f t="shared" ref="DZ136:EA136" si="553">DY136/1000</f>
        <v>#VALUE!</v>
      </c>
      <c r="EA136" s="196" t="e">
        <f t="shared" si="553"/>
        <v>#VALUE!</v>
      </c>
      <c r="EB136" s="130" t="e">
        <f t="shared" si="20"/>
        <v>#VALUE!</v>
      </c>
      <c r="EC136" s="132" t="e">
        <f t="shared" si="21"/>
        <v>#VALUE!</v>
      </c>
      <c r="ED136" s="133" t="s">
        <v>28</v>
      </c>
    </row>
    <row r="137" spans="1:134" ht="12.75" x14ac:dyDescent="0.2">
      <c r="A137" s="864"/>
      <c r="B137" s="135" t="s">
        <v>352</v>
      </c>
      <c r="C137" s="137" t="s">
        <v>156</v>
      </c>
      <c r="D137" s="137">
        <v>1</v>
      </c>
      <c r="E137" s="137">
        <v>1</v>
      </c>
      <c r="F137" s="137">
        <v>1</v>
      </c>
      <c r="G137" s="139">
        <f t="shared" si="0"/>
        <v>15.625</v>
      </c>
      <c r="H137" s="140">
        <v>35</v>
      </c>
      <c r="I137" s="140">
        <v>35</v>
      </c>
      <c r="J137" s="140">
        <f>H137/Main!$D$9</f>
        <v>7</v>
      </c>
      <c r="K137" s="140">
        <f>I137/Main!$D$10</f>
        <v>17.5</v>
      </c>
      <c r="L137" s="140">
        <f t="shared" si="1"/>
        <v>2.5</v>
      </c>
      <c r="M137" s="140">
        <v>1</v>
      </c>
      <c r="N137" s="145">
        <v>5000</v>
      </c>
      <c r="O137" s="145">
        <v>5000</v>
      </c>
      <c r="P137" s="145">
        <v>8000</v>
      </c>
      <c r="Q137" s="145">
        <f>P137*Main!$D$6</f>
        <v>80000</v>
      </c>
      <c r="R137" s="146"/>
      <c r="S137" s="143"/>
      <c r="T137" s="146"/>
      <c r="U137" s="198"/>
      <c r="V137" s="143"/>
      <c r="W137" s="362" t="s">
        <v>220</v>
      </c>
      <c r="X137" s="133">
        <v>150</v>
      </c>
      <c r="Y137" s="133">
        <v>0</v>
      </c>
      <c r="Z137" s="133">
        <v>12</v>
      </c>
      <c r="AA137" s="133">
        <v>0</v>
      </c>
      <c r="AB137" s="133">
        <v>40</v>
      </c>
      <c r="AC137" s="133">
        <v>0</v>
      </c>
      <c r="AD137" s="133">
        <v>8</v>
      </c>
      <c r="AE137" s="167">
        <v>20</v>
      </c>
      <c r="AF137" s="133">
        <v>0</v>
      </c>
      <c r="AG137" s="133">
        <v>0</v>
      </c>
      <c r="AH137" s="133">
        <v>0</v>
      </c>
      <c r="AI137" s="133">
        <v>0</v>
      </c>
      <c r="AJ137" s="133">
        <v>0</v>
      </c>
      <c r="AK137" s="133">
        <v>0</v>
      </c>
      <c r="AL137" s="133">
        <v>0</v>
      </c>
      <c r="AM137" s="133">
        <v>0</v>
      </c>
      <c r="AN137" s="133">
        <v>0</v>
      </c>
      <c r="AO137" s="133">
        <v>0</v>
      </c>
      <c r="AP137" s="133">
        <v>0</v>
      </c>
      <c r="AQ137" s="133">
        <v>0</v>
      </c>
      <c r="AR137" s="133">
        <v>0</v>
      </c>
      <c r="AS137" s="174">
        <f t="shared" ref="AS137:BM137" si="554">IF(X137 = 0, "", X137)</f>
        <v>150</v>
      </c>
      <c r="AT137" s="137" t="str">
        <f t="shared" si="554"/>
        <v/>
      </c>
      <c r="AU137" s="133">
        <f t="shared" si="554"/>
        <v>12</v>
      </c>
      <c r="AV137" s="137" t="str">
        <f t="shared" si="554"/>
        <v/>
      </c>
      <c r="AW137" s="133">
        <f t="shared" si="554"/>
        <v>40</v>
      </c>
      <c r="AX137" s="137" t="str">
        <f t="shared" si="554"/>
        <v/>
      </c>
      <c r="AY137" s="133">
        <f t="shared" si="554"/>
        <v>8</v>
      </c>
      <c r="AZ137" s="167">
        <f t="shared" si="554"/>
        <v>20</v>
      </c>
      <c r="BA137" s="137" t="str">
        <f t="shared" si="554"/>
        <v/>
      </c>
      <c r="BB137" s="137" t="str">
        <f t="shared" si="554"/>
        <v/>
      </c>
      <c r="BC137" s="137" t="str">
        <f t="shared" si="554"/>
        <v/>
      </c>
      <c r="BD137" s="137" t="str">
        <f t="shared" si="554"/>
        <v/>
      </c>
      <c r="BE137" s="137" t="str">
        <f t="shared" si="554"/>
        <v/>
      </c>
      <c r="BF137" s="137" t="str">
        <f t="shared" si="554"/>
        <v/>
      </c>
      <c r="BG137" s="137" t="str">
        <f t="shared" si="554"/>
        <v/>
      </c>
      <c r="BH137" s="137" t="str">
        <f t="shared" si="554"/>
        <v/>
      </c>
      <c r="BI137" s="137" t="str">
        <f t="shared" si="554"/>
        <v/>
      </c>
      <c r="BJ137" s="137" t="str">
        <f t="shared" si="554"/>
        <v/>
      </c>
      <c r="BK137" s="137" t="str">
        <f t="shared" si="554"/>
        <v/>
      </c>
      <c r="BL137" s="137" t="str">
        <f t="shared" si="554"/>
        <v/>
      </c>
      <c r="BM137" s="169" t="str">
        <f t="shared" si="554"/>
        <v/>
      </c>
      <c r="BN137" s="174" t="e">
        <f>$AS137*Assembly!Z$4+$AT137*Assembly!Z$5+$AU137*Assembly!Z$6+$AV137*Assembly!Z$7+$AW137*Assembly!Z$8+$AX137*Assembly!Z$9+$AY137*Assembly!Z$10+$AZ137*Assembly!Z$11+$BA137*Assembly!Z$12+$BB137*Assembly!Z$13+$BC137*Assembly!Z$14+$BD137*Assembly!Z$15+$BE137*Assembly!Z$16+$BF137*Assembly!Z$17+$BG137*Assembly!Z$18+$BH137*Assembly!Z$19+$BI137*Assembly!Z$20+$BJ137*Assembly!Z$21+$BK137*Assembly!Z$22+$BL137*Assembly!Z$23+$BM137*Assembly!Z$24</f>
        <v>#VALUE!</v>
      </c>
      <c r="BO137" s="133" t="e">
        <f t="shared" si="3"/>
        <v>#VALUE!</v>
      </c>
      <c r="BP137" s="314" t="e">
        <f t="shared" si="546"/>
        <v>#VALUE!</v>
      </c>
      <c r="BQ137" s="133" t="e">
        <f>$AS137*Assembly!AD$4+$AT137*Assembly!AD$5+$AU137*Assembly!AD$6+$AV137*Assembly!AD$7+$AW137*Assembly!AD$8+$AX137*Assembly!AD$9+$AY137*Assembly!AD$10+$AZ137*Assembly!AD$11+$BA137*Assembly!AD$12+$BB137*Assembly!AD$13+$BC137*Assembly!AD$14+$BD137*Assembly!AD$15+$BE137*Assembly!AD$16+$BF137*Assembly!AD$17+$BG137*Assembly!AD$18+$BH137*Assembly!AD$19+$BI137*Assembly!AD$20+$BJ137*Assembly!AD$21+$BK137*Assembly!AD$22+$BL137*Assembly!AD$23+$BM137*Assembly!AD$24</f>
        <v>#VALUE!</v>
      </c>
      <c r="BR137" s="177" t="e">
        <f t="shared" si="4"/>
        <v>#VALUE!</v>
      </c>
      <c r="BS137" s="178" t="e">
        <f t="shared" si="5"/>
        <v>#VALUE!</v>
      </c>
      <c r="BT137" s="179" t="e">
        <f t="shared" si="6"/>
        <v>#VALUE!</v>
      </c>
      <c r="BU137" s="178" t="e">
        <f t="shared" si="7"/>
        <v>#VALUE!</v>
      </c>
      <c r="BV137" s="133" t="e">
        <f>$AS137*Assembly!Y$4+$AT137*Assembly!Y$5+$AU137*Assembly!Y$6+$AV137*Assembly!Y$7+$AW137*Assembly!Y$8+$AX137*Assembly!Y$9+$AY137*Assembly!Y$10+$AZ137*Assembly!Y$11+$BA137*Assembly!Y$12+$BB137*Assembly!Y$13+$BC137*Assembly!Y$14+$BD137*Assembly!Y$15+$BE137*Assembly!Y$16+$BF137*Assembly!Y$17+$BG137*Assembly!Y$18+$BH137*Assembly!Y$19+$BI137*Assembly!Y$20+$BJ137*Assembly!Y$21+$BK137*Assembly!Y$22+$BL137*Assembly!Y$23+$BM137*Assembly!Y$24</f>
        <v>#VALUE!</v>
      </c>
      <c r="BW137" s="133" t="e">
        <f t="shared" si="8"/>
        <v>#VALUE!</v>
      </c>
      <c r="BX137" s="130" t="e">
        <f t="shared" si="9"/>
        <v>#VALUE!</v>
      </c>
      <c r="BY137" s="183" t="e">
        <f>$AS137*Assembly!AC$4+$AT137*Assembly!AC$5+$AU137*Assembly!AC$6+$AV137*Assembly!AC$7+$AW137*Assembly!AC$8+$AX137*Assembly!AC$9+$AY137*Assembly!AC$10+$AZ137*Assembly!AC$11+$BA137*Assembly!AC$12+$BB137*Assembly!AC$13+$BC137*Assembly!AC$14+$BD137*Assembly!AC$15+$BE137*Assembly!AC$16+$BF137*Assembly!AC$17+$BG137*Assembly!AC$18+$BH137*Assembly!AC$19+$BI137*Assembly!AC$20+$BJ137*Assembly!AC$21+$BK137*Assembly!AC$22+$BL137*Assembly!AC$23+$BM137*Assembly!AC$24</f>
        <v>#VALUE!</v>
      </c>
      <c r="BZ137" s="145" t="e">
        <f>$AS137*Assembly!M$4+$AT137*Assembly!M$5+$AU137*Assembly!M$6+$AV137*Assembly!M$7+$AW137*Assembly!M$8+$AX137*Assembly!M$9+$AY137*Assembly!M$10+$AZ137*Assembly!M$11+$BA137*Assembly!M$12+$BB137*Assembly!M$13+$BC137*Assembly!M$14+$BD137*Assembly!M$15+$BE137*Assembly!M$16+$BF137*Assembly!M$17+$BG137*Assembly!M$18+$BH137*Assembly!M$19+$BI137*Assembly!M$20+$BJ137*Assembly!M$21+$BK137*Assembly!M$22+$BL137*Assembly!M$23+$BM137*Assembly!M$24</f>
        <v>#VALUE!</v>
      </c>
      <c r="CA137" s="145" t="e">
        <f>$AS137*Assembly!N$4+$AT137*Assembly!N$5+$AU137*Assembly!N$6+$AV137*Assembly!N$7+$AW137*Assembly!N$8+$AX137*Assembly!N$9+$AY137*Assembly!N$10+$AZ137*Assembly!N$11+$BA137*Assembly!N$12+$BB137*Assembly!N$13+$BC137*Assembly!N$14+$BD137*Assembly!N$15+$BE137*Assembly!N$16+$BF137*Assembly!N$17+$BG137*Assembly!N$18+$BH137*Assembly!N$19+$BI137*Assembly!N$20+$BJ137*Assembly!N$21+$BK137*Assembly!N$22+$BL137*Assembly!N$23+$BM137*Assembly!N$24</f>
        <v>#VALUE!</v>
      </c>
      <c r="CB137" s="145" t="e">
        <f>$AS137*Assembly!O$4+$AT137*Assembly!O$5+$AU137*Assembly!O$6+$AV137*Assembly!O$7+$AW137*Assembly!O$8+$AX137*Assembly!O$9+$AY137*Assembly!O$10+$AZ137*Assembly!O$11+$BA137*Assembly!O$12+$BB137*Assembly!O$13+$BC137*Assembly!O$14+$BD137*Assembly!O$15+$BE137*Assembly!O$16+$BF137*Assembly!O$17+$BG137*Assembly!O$18+$BH137*Assembly!O$19+$BI137*Assembly!O$20+$BJ137*Assembly!O$21+$BK137*Assembly!O$22+$BL137*Assembly!O$23+$BM137*Assembly!O$24</f>
        <v>#VALUE!</v>
      </c>
      <c r="CC137" s="140" t="e">
        <f>$AS137*Assembly!P$4+$AT137*Assembly!P$5+$AU137*Assembly!P$6+$AV137*Assembly!P$7+$AW137*Assembly!P$8+$AX137*Assembly!P$9+$AY137*Assembly!P$10+$AZ137*Assembly!P$11+$BA137*Assembly!P$12+$BB137*Assembly!P$13+$BC137*Assembly!P$14+$BD137*Assembly!P$15+$BE137*Assembly!P$16+$BF137*Assembly!P$17+$BG137*Assembly!P$18+$BH137*Assembly!P$19+$BI137*Assembly!P$20+$BJ137*Assembly!P$21+$BK137*Assembly!P$22+$BL137*Assembly!P$23+$BM137*Assembly!P$24</f>
        <v>#VALUE!</v>
      </c>
      <c r="CD137" s="140" t="e">
        <f>$AS137*Assembly!Q$4+$AT137*Assembly!Q$5+$AU137*Assembly!Q$6+$AV137*Assembly!Q$7+$AW137*Assembly!Q$8+$AX137*Assembly!Q$9+$AY137*Assembly!Q$10+$AZ137*Assembly!Q$11+$BA137*Assembly!Q$12+$BB137*Assembly!Q$13+$BC137*Assembly!Q$14+$BD137*Assembly!Q$15+$BE137*Assembly!Q$16+$BF137*Assembly!Q$17+$BG137*Assembly!Q$18+$BH137*Assembly!Q$19+$BI137*Assembly!Q$20+$BJ137*Assembly!Q$21+$BK137*Assembly!Q$22+$BL137*Assembly!Q$23+$BM137*Assembly!Q$24</f>
        <v>#VALUE!</v>
      </c>
      <c r="CE137" s="145" t="e">
        <f>$AS137*Assembly!R$4+$AT137*Assembly!R$5+$AU137*Assembly!R$6+$AV137*Assembly!R$7+$AW137*Assembly!R$8+$AX137*Assembly!R$9+$AY137*Assembly!R$10+$AZ137*Assembly!R$11+$BA137*Assembly!R$12+$BB137*Assembly!R$13+$BC137*Assembly!R$14+$BD137*Assembly!R$15+$BE137*Assembly!R$16+$BF137*Assembly!R$17+$BG137*Assembly!R$18+$BH137*Assembly!R$19+$BI137*Assembly!R$20+$BJ137*Assembly!R$21+$BK137*Assembly!R$22+$BL137*Assembly!R$23+$BM137*Assembly!R$24</f>
        <v>#VALUE!</v>
      </c>
      <c r="CF137" s="140" t="e">
        <f>$AS137*Assembly!S$4+$AT137*Assembly!S$5+$AU137*Assembly!S$6+$AV137*Assembly!S$7+$AW137*Assembly!S$8+$AX137*Assembly!S$9+$AY137*Assembly!S$10+$AZ137*Assembly!S$11+$BA137*Assembly!S$12+$BB137*Assembly!S$13+$BC137*Assembly!S$14+$BD137*Assembly!S$15+$BE137*Assembly!S$16+$BF137*Assembly!S$17+$BG137*Assembly!S$18+$BH137*Assembly!S$19+$BI137*Assembly!S$20+$BJ137*Assembly!S$21+$BK137*Assembly!S$22+$BL137*Assembly!S$23+$BM137*Assembly!S$24</f>
        <v>#VALUE!</v>
      </c>
      <c r="CG137" s="140" t="e">
        <f>$AS137*Assembly!T$4+$AT137*Assembly!T$5+$AU137*Assembly!T$6+$AV137*Assembly!T$7+$AW137*Assembly!T$8+$AX137*Assembly!T$9+$AY137*Assembly!T$10+$AZ137*Assembly!T$11+$BA137*Assembly!T$12+$BB137*Assembly!T$13+$BC137*Assembly!T$14+$BD137*Assembly!T$15+$BE137*Assembly!T$16+$BF137*Assembly!T$17+$BG137*Assembly!T$18+$BH137*Assembly!T$19+$BI137*Assembly!T$20+$BJ137*Assembly!T$21+$BK137*Assembly!T$22+$BL137*Assembly!T$23+$BM137*Assembly!T$24</f>
        <v>#VALUE!</v>
      </c>
      <c r="CH137" s="140" t="e">
        <f>$AS137*Assembly!U$4+$AT137*Assembly!U$5+$AU137*Assembly!U$6+$AV137*Assembly!U$7+$AW137*Assembly!U$8+$AX137*Assembly!U$9+$AY137*Assembly!U$10+$AZ137*Assembly!U$11+$BA137*Assembly!U$12+$BB137*Assembly!U$13+$BC137*Assembly!U$14+$BD137*Assembly!U$15+$BE137*Assembly!U$16+$BF137*Assembly!U$17+$BG137*Assembly!U$18+$BH137*Assembly!U$19+$BI137*Assembly!U$20+$BJ137*Assembly!U$21+$BK137*Assembly!U$22+$BL137*Assembly!U$23+$BM137*Assembly!U$24</f>
        <v>#VALUE!</v>
      </c>
      <c r="CI137" s="145" t="e">
        <f>$AS137*Assembly!V$4+$AT137*Assembly!V$5+$AU137*Assembly!V$6+$AV137*Assembly!V$7+$AW137*Assembly!V$8+$AX137*Assembly!V$9+$AY137*Assembly!V$10+$AZ137*Assembly!V$11+$BA137*Assembly!V$12+$BB137*Assembly!V$13+$BC137*Assembly!V$14+$BD137*Assembly!V$15+$BE137*Assembly!V$16+$BF137*Assembly!V$17+$BG137*Assembly!V$18+$BH137*Assembly!V$19+$BI137*Assembly!V$20+$BJ137*Assembly!V$21+$BK137*Assembly!V$22+$BL137*Assembly!V$23+$BM137*Assembly!V$24</f>
        <v>#VALUE!</v>
      </c>
      <c r="CJ137" s="145" t="e">
        <f>BZ137*Refining!$F$3</f>
        <v>#VALUE!</v>
      </c>
      <c r="CK137" s="145" t="e">
        <f>CA137*Refining!$F$4</f>
        <v>#VALUE!</v>
      </c>
      <c r="CL137" s="145" t="e">
        <f>CB137*Refining!$F$5</f>
        <v>#VALUE!</v>
      </c>
      <c r="CM137" s="145" t="e">
        <f>CC137*Refining!$F$6</f>
        <v>#VALUE!</v>
      </c>
      <c r="CN137" s="145" t="e">
        <f>CD137*Refining!$F$7</f>
        <v>#VALUE!</v>
      </c>
      <c r="CO137" s="145" t="e">
        <f>CE137*Refining!$F$8</f>
        <v>#VALUE!</v>
      </c>
      <c r="CP137" s="145" t="e">
        <f>CF137*Refining!$F$9</f>
        <v>#VALUE!</v>
      </c>
      <c r="CQ137" s="145" t="e">
        <f>CG137*Refining!$F$10</f>
        <v>#VALUE!</v>
      </c>
      <c r="CR137" s="145" t="e">
        <f>CH137*Refining!$F$11</f>
        <v>#VALUE!</v>
      </c>
      <c r="CS137" s="145" t="e">
        <f>CI137*Refining!$F$12</f>
        <v>#VALUE!</v>
      </c>
      <c r="CT137" s="185" t="e">
        <f t="shared" ref="CT137:DM137" si="555">IF(BZ137 = 0, "", BZ137)</f>
        <v>#VALUE!</v>
      </c>
      <c r="CU137" s="189" t="e">
        <f t="shared" si="555"/>
        <v>#VALUE!</v>
      </c>
      <c r="CV137" s="186" t="e">
        <f t="shared" si="555"/>
        <v>#VALUE!</v>
      </c>
      <c r="CW137" s="186" t="e">
        <f t="shared" si="555"/>
        <v>#VALUE!</v>
      </c>
      <c r="CX137" s="186" t="e">
        <f t="shared" si="555"/>
        <v>#VALUE!</v>
      </c>
      <c r="CY137" s="186" t="e">
        <f t="shared" si="555"/>
        <v>#VALUE!</v>
      </c>
      <c r="CZ137" s="186" t="e">
        <f t="shared" si="555"/>
        <v>#VALUE!</v>
      </c>
      <c r="DA137" s="186" t="e">
        <f t="shared" si="555"/>
        <v>#VALUE!</v>
      </c>
      <c r="DB137" s="186" t="e">
        <f t="shared" si="555"/>
        <v>#VALUE!</v>
      </c>
      <c r="DC137" s="187" t="e">
        <f t="shared" si="555"/>
        <v>#VALUE!</v>
      </c>
      <c r="DD137" s="185" t="e">
        <f t="shared" si="555"/>
        <v>#VALUE!</v>
      </c>
      <c r="DE137" s="189" t="e">
        <f t="shared" si="555"/>
        <v>#VALUE!</v>
      </c>
      <c r="DF137" s="186" t="e">
        <f t="shared" si="555"/>
        <v>#VALUE!</v>
      </c>
      <c r="DG137" s="186" t="e">
        <f t="shared" si="555"/>
        <v>#VALUE!</v>
      </c>
      <c r="DH137" s="188" t="e">
        <f t="shared" si="555"/>
        <v>#VALUE!</v>
      </c>
      <c r="DI137" s="186" t="e">
        <f t="shared" si="555"/>
        <v>#VALUE!</v>
      </c>
      <c r="DJ137" s="186" t="e">
        <f t="shared" si="555"/>
        <v>#VALUE!</v>
      </c>
      <c r="DK137" s="186" t="e">
        <f t="shared" si="555"/>
        <v>#VALUE!</v>
      </c>
      <c r="DL137" s="186" t="e">
        <f t="shared" si="555"/>
        <v>#VALUE!</v>
      </c>
      <c r="DM137" s="187" t="e">
        <f t="shared" si="555"/>
        <v>#VALUE!</v>
      </c>
      <c r="DN137" s="185" t="e">
        <f t="shared" si="11"/>
        <v>#VALUE!</v>
      </c>
      <c r="DO137" s="189" t="e">
        <f t="shared" si="12"/>
        <v>#VALUE!</v>
      </c>
      <c r="DP137" s="120" t="e">
        <f t="shared" si="13"/>
        <v>#VALUE!</v>
      </c>
      <c r="DQ137" s="133" t="e">
        <f>CT137*'Ores &amp; Ingots'!$C$3+CU137*'Ores &amp; Ingots'!$C$4+CV137*'Ores &amp; Ingots'!$C$5+CW137*'Ores &amp; Ingots'!$C$6+CX137*'Ores &amp; Ingots'!$C$7+CY137*'Ores &amp; Ingots'!$C$8+CZ137*'Ores &amp; Ingots'!$C$9+DA137*'Ores &amp; Ingots'!$C$10+DB137*'Ores &amp; Ingots'!$C$11+DC137*'Ores &amp; Ingots'!$C$12</f>
        <v>#VALUE!</v>
      </c>
      <c r="DR137" s="133" t="e">
        <f>DD137*'Ores &amp; Ingots'!$B$3+DE137*'Ores &amp; Ingots'!$B$4+DF137*'Ores &amp; Ingots'!$B$5+DG137*'Ores &amp; Ingots'!$B$6+DH137*'Ores &amp; Ingots'!$B$7+DI137*'Ores &amp; Ingots'!$B$8+DJ137*'Ores &amp; Ingots'!$B$9+DK137*'Ores &amp; Ingots'!$B$10+DL137*'Ores &amp; Ingots'!$B$11+DM137*'Ores &amp; Ingots'!$B$12</f>
        <v>#VALUE!</v>
      </c>
      <c r="DS137" s="189" t="e">
        <f>CT137*Refining!$G$3+CU137*Refining!$G$4+CV137*Refining!$G$5+CW137*Refining!$G$6+CX137*Refining!$G$7+CY137*Refining!$G$8+CZ137*Refining!$G$9+DA137*Refining!$G$10+DB137*Refining!$G$11+DC137*Refining!$G$12</f>
        <v>#VALUE!</v>
      </c>
      <c r="DT137" s="189" t="e">
        <f t="shared" si="14"/>
        <v>#VALUE!</v>
      </c>
      <c r="DU137" s="192" t="e">
        <f t="shared" si="15"/>
        <v>#VALUE!</v>
      </c>
      <c r="DV137" s="185" t="e">
        <f t="shared" si="16"/>
        <v>#VALUE!</v>
      </c>
      <c r="DW137" s="194" t="e">
        <f t="shared" ref="DW137:DX137" si="556">DV137/60</f>
        <v>#VALUE!</v>
      </c>
      <c r="DX137" s="194" t="e">
        <f t="shared" si="556"/>
        <v>#VALUE!</v>
      </c>
      <c r="DY137" s="185" t="e">
        <f t="shared" si="18"/>
        <v>#VALUE!</v>
      </c>
      <c r="DZ137" s="194" t="e">
        <f t="shared" ref="DZ137:EA137" si="557">DY137/1000</f>
        <v>#VALUE!</v>
      </c>
      <c r="EA137" s="196" t="e">
        <f t="shared" si="557"/>
        <v>#VALUE!</v>
      </c>
      <c r="EB137" s="130" t="e">
        <f t="shared" si="20"/>
        <v>#VALUE!</v>
      </c>
      <c r="EC137" s="132" t="e">
        <f t="shared" si="21"/>
        <v>#VALUE!</v>
      </c>
      <c r="ED137" s="133">
        <v>829</v>
      </c>
    </row>
    <row r="138" spans="1:134" ht="12.75" x14ac:dyDescent="0.2">
      <c r="A138" s="864"/>
      <c r="B138" s="135" t="s">
        <v>352</v>
      </c>
      <c r="C138" s="137" t="s">
        <v>155</v>
      </c>
      <c r="D138" s="137">
        <v>3</v>
      </c>
      <c r="E138" s="137">
        <v>3</v>
      </c>
      <c r="F138" s="137">
        <v>3</v>
      </c>
      <c r="G138" s="154">
        <f t="shared" si="0"/>
        <v>3.375</v>
      </c>
      <c r="H138" s="156">
        <v>25</v>
      </c>
      <c r="I138" s="156">
        <v>25</v>
      </c>
      <c r="J138" s="156">
        <f>H138/Main!$D$9</f>
        <v>5</v>
      </c>
      <c r="K138" s="156">
        <f>I138/Main!$D$10</f>
        <v>12.5</v>
      </c>
      <c r="L138" s="156">
        <f t="shared" si="1"/>
        <v>2.5</v>
      </c>
      <c r="M138" s="156">
        <v>1</v>
      </c>
      <c r="N138" s="164">
        <v>50</v>
      </c>
      <c r="O138" s="164">
        <v>50</v>
      </c>
      <c r="P138" s="164">
        <v>1152</v>
      </c>
      <c r="Q138" s="164">
        <f>P138*Main!$D$6</f>
        <v>11520</v>
      </c>
      <c r="R138" s="166"/>
      <c r="S138" s="159"/>
      <c r="T138" s="166"/>
      <c r="U138" s="170"/>
      <c r="V138" s="159"/>
      <c r="W138" s="364"/>
      <c r="X138" s="133">
        <v>21</v>
      </c>
      <c r="Y138" s="133">
        <v>0</v>
      </c>
      <c r="Z138" s="133">
        <v>6</v>
      </c>
      <c r="AA138" s="133">
        <v>0</v>
      </c>
      <c r="AB138" s="133">
        <v>12</v>
      </c>
      <c r="AC138" s="133">
        <v>0</v>
      </c>
      <c r="AD138" s="133">
        <v>6</v>
      </c>
      <c r="AE138" s="167">
        <v>6</v>
      </c>
      <c r="AF138" s="133">
        <v>0</v>
      </c>
      <c r="AG138" s="133">
        <v>0</v>
      </c>
      <c r="AH138" s="133">
        <v>0</v>
      </c>
      <c r="AI138" s="133">
        <v>0</v>
      </c>
      <c r="AJ138" s="133">
        <v>0</v>
      </c>
      <c r="AK138" s="133">
        <v>0</v>
      </c>
      <c r="AL138" s="133">
        <v>0</v>
      </c>
      <c r="AM138" s="133">
        <v>0</v>
      </c>
      <c r="AN138" s="133">
        <v>0</v>
      </c>
      <c r="AO138" s="133">
        <v>0</v>
      </c>
      <c r="AP138" s="133">
        <v>0</v>
      </c>
      <c r="AQ138" s="133">
        <v>0</v>
      </c>
      <c r="AR138" s="133">
        <v>0</v>
      </c>
      <c r="AS138" s="174">
        <f t="shared" ref="AS138:BM138" si="558">IF(X138 = 0, "", X138)</f>
        <v>21</v>
      </c>
      <c r="AT138" s="137" t="str">
        <f t="shared" si="558"/>
        <v/>
      </c>
      <c r="AU138" s="133">
        <f t="shared" si="558"/>
        <v>6</v>
      </c>
      <c r="AV138" s="137" t="str">
        <f t="shared" si="558"/>
        <v/>
      </c>
      <c r="AW138" s="133">
        <f t="shared" si="558"/>
        <v>12</v>
      </c>
      <c r="AX138" s="137" t="str">
        <f t="shared" si="558"/>
        <v/>
      </c>
      <c r="AY138" s="133">
        <f t="shared" si="558"/>
        <v>6</v>
      </c>
      <c r="AZ138" s="167">
        <f t="shared" si="558"/>
        <v>6</v>
      </c>
      <c r="BA138" s="137" t="str">
        <f t="shared" si="558"/>
        <v/>
      </c>
      <c r="BB138" s="137" t="str">
        <f t="shared" si="558"/>
        <v/>
      </c>
      <c r="BC138" s="137" t="str">
        <f t="shared" si="558"/>
        <v/>
      </c>
      <c r="BD138" s="137" t="str">
        <f t="shared" si="558"/>
        <v/>
      </c>
      <c r="BE138" s="137" t="str">
        <f t="shared" si="558"/>
        <v/>
      </c>
      <c r="BF138" s="137" t="str">
        <f t="shared" si="558"/>
        <v/>
      </c>
      <c r="BG138" s="137" t="str">
        <f t="shared" si="558"/>
        <v/>
      </c>
      <c r="BH138" s="137" t="str">
        <f t="shared" si="558"/>
        <v/>
      </c>
      <c r="BI138" s="137" t="str">
        <f t="shared" si="558"/>
        <v/>
      </c>
      <c r="BJ138" s="137" t="str">
        <f t="shared" si="558"/>
        <v/>
      </c>
      <c r="BK138" s="137" t="str">
        <f t="shared" si="558"/>
        <v/>
      </c>
      <c r="BL138" s="137" t="str">
        <f t="shared" si="558"/>
        <v/>
      </c>
      <c r="BM138" s="169" t="str">
        <f t="shared" si="558"/>
        <v/>
      </c>
      <c r="BN138" s="174" t="e">
        <f>$AS138*Assembly!Z$4+$AT138*Assembly!Z$5+$AU138*Assembly!Z$6+$AV138*Assembly!Z$7+$AW138*Assembly!Z$8+$AX138*Assembly!Z$9+$AY138*Assembly!Z$10+$AZ138*Assembly!Z$11+$BA138*Assembly!Z$12+$BB138*Assembly!Z$13+$BC138*Assembly!Z$14+$BD138*Assembly!Z$15+$BE138*Assembly!Z$16+$BF138*Assembly!Z$17+$BG138*Assembly!Z$18+$BH138*Assembly!Z$19+$BI138*Assembly!Z$20+$BJ138*Assembly!Z$21+$BK138*Assembly!Z$22+$BL138*Assembly!Z$23+$BM138*Assembly!Z$24</f>
        <v>#VALUE!</v>
      </c>
      <c r="BO138" s="133" t="e">
        <f t="shared" si="3"/>
        <v>#VALUE!</v>
      </c>
      <c r="BP138" s="314" t="e">
        <f t="shared" si="546"/>
        <v>#VALUE!</v>
      </c>
      <c r="BQ138" s="133" t="e">
        <f>$AS138*Assembly!AD$4+$AT138*Assembly!AD$5+$AU138*Assembly!AD$6+$AV138*Assembly!AD$7+$AW138*Assembly!AD$8+$AX138*Assembly!AD$9+$AY138*Assembly!AD$10+$AZ138*Assembly!AD$11+$BA138*Assembly!AD$12+$BB138*Assembly!AD$13+$BC138*Assembly!AD$14+$BD138*Assembly!AD$15+$BE138*Assembly!AD$16+$BF138*Assembly!AD$17+$BG138*Assembly!AD$18+$BH138*Assembly!AD$19+$BI138*Assembly!AD$20+$BJ138*Assembly!AD$21+$BK138*Assembly!AD$22+$BL138*Assembly!AD$23+$BM138*Assembly!AD$24</f>
        <v>#VALUE!</v>
      </c>
      <c r="BR138" s="177" t="e">
        <f t="shared" si="4"/>
        <v>#VALUE!</v>
      </c>
      <c r="BS138" s="178" t="e">
        <f t="shared" si="5"/>
        <v>#VALUE!</v>
      </c>
      <c r="BT138" s="179" t="e">
        <f t="shared" si="6"/>
        <v>#VALUE!</v>
      </c>
      <c r="BU138" s="178" t="e">
        <f t="shared" si="7"/>
        <v>#VALUE!</v>
      </c>
      <c r="BV138" s="133" t="e">
        <f>$AS138*Assembly!Y$4+$AT138*Assembly!Y$5+$AU138*Assembly!Y$6+$AV138*Assembly!Y$7+$AW138*Assembly!Y$8+$AX138*Assembly!Y$9+$AY138*Assembly!Y$10+$AZ138*Assembly!Y$11+$BA138*Assembly!Y$12+$BB138*Assembly!Y$13+$BC138*Assembly!Y$14+$BD138*Assembly!Y$15+$BE138*Assembly!Y$16+$BF138*Assembly!Y$17+$BG138*Assembly!Y$18+$BH138*Assembly!Y$19+$BI138*Assembly!Y$20+$BJ138*Assembly!Y$21+$BK138*Assembly!Y$22+$BL138*Assembly!Y$23+$BM138*Assembly!Y$24</f>
        <v>#VALUE!</v>
      </c>
      <c r="BW138" s="133" t="e">
        <f t="shared" si="8"/>
        <v>#VALUE!</v>
      </c>
      <c r="BX138" s="130" t="e">
        <f t="shared" si="9"/>
        <v>#VALUE!</v>
      </c>
      <c r="BY138" s="183" t="e">
        <f>$AS138*Assembly!AC$4+$AT138*Assembly!AC$5+$AU138*Assembly!AC$6+$AV138*Assembly!AC$7+$AW138*Assembly!AC$8+$AX138*Assembly!AC$9+$AY138*Assembly!AC$10+$AZ138*Assembly!AC$11+$BA138*Assembly!AC$12+$BB138*Assembly!AC$13+$BC138*Assembly!AC$14+$BD138*Assembly!AC$15+$BE138*Assembly!AC$16+$BF138*Assembly!AC$17+$BG138*Assembly!AC$18+$BH138*Assembly!AC$19+$BI138*Assembly!AC$20+$BJ138*Assembly!AC$21+$BK138*Assembly!AC$22+$BL138*Assembly!AC$23+$BM138*Assembly!AC$24</f>
        <v>#VALUE!</v>
      </c>
      <c r="BZ138" s="164" t="e">
        <f>$AS138*Assembly!M$4+$AT138*Assembly!M$5+$AU138*Assembly!M$6+$AV138*Assembly!M$7+$AW138*Assembly!M$8+$AX138*Assembly!M$9+$AY138*Assembly!M$10+$AZ138*Assembly!M$11+$BA138*Assembly!M$12+$BB138*Assembly!M$13+$BC138*Assembly!M$14+$BD138*Assembly!M$15+$BE138*Assembly!M$16+$BF138*Assembly!M$17+$BG138*Assembly!M$18+$BH138*Assembly!M$19+$BI138*Assembly!M$20+$BJ138*Assembly!M$21+$BK138*Assembly!M$22+$BL138*Assembly!M$23+$BM138*Assembly!M$24</f>
        <v>#VALUE!</v>
      </c>
      <c r="CA138" s="164" t="e">
        <f>$AS138*Assembly!N$4+$AT138*Assembly!N$5+$AU138*Assembly!N$6+$AV138*Assembly!N$7+$AW138*Assembly!N$8+$AX138*Assembly!N$9+$AY138*Assembly!N$10+$AZ138*Assembly!N$11+$BA138*Assembly!N$12+$BB138*Assembly!N$13+$BC138*Assembly!N$14+$BD138*Assembly!N$15+$BE138*Assembly!N$16+$BF138*Assembly!N$17+$BG138*Assembly!N$18+$BH138*Assembly!N$19+$BI138*Assembly!N$20+$BJ138*Assembly!N$21+$BK138*Assembly!N$22+$BL138*Assembly!N$23+$BM138*Assembly!N$24</f>
        <v>#VALUE!</v>
      </c>
      <c r="CB138" s="164" t="e">
        <f>$AS138*Assembly!O$4+$AT138*Assembly!O$5+$AU138*Assembly!O$6+$AV138*Assembly!O$7+$AW138*Assembly!O$8+$AX138*Assembly!O$9+$AY138*Assembly!O$10+$AZ138*Assembly!O$11+$BA138*Assembly!O$12+$BB138*Assembly!O$13+$BC138*Assembly!O$14+$BD138*Assembly!O$15+$BE138*Assembly!O$16+$BF138*Assembly!O$17+$BG138*Assembly!O$18+$BH138*Assembly!O$19+$BI138*Assembly!O$20+$BJ138*Assembly!O$21+$BK138*Assembly!O$22+$BL138*Assembly!O$23+$BM138*Assembly!O$24</f>
        <v>#VALUE!</v>
      </c>
      <c r="CC138" s="156" t="e">
        <f>$AS138*Assembly!P$4+$AT138*Assembly!P$5+$AU138*Assembly!P$6+$AV138*Assembly!P$7+$AW138*Assembly!P$8+$AX138*Assembly!P$9+$AY138*Assembly!P$10+$AZ138*Assembly!P$11+$BA138*Assembly!P$12+$BB138*Assembly!P$13+$BC138*Assembly!P$14+$BD138*Assembly!P$15+$BE138*Assembly!P$16+$BF138*Assembly!P$17+$BG138*Assembly!P$18+$BH138*Assembly!P$19+$BI138*Assembly!P$20+$BJ138*Assembly!P$21+$BK138*Assembly!P$22+$BL138*Assembly!P$23+$BM138*Assembly!P$24</f>
        <v>#VALUE!</v>
      </c>
      <c r="CD138" s="156" t="e">
        <f>$AS138*Assembly!Q$4+$AT138*Assembly!Q$5+$AU138*Assembly!Q$6+$AV138*Assembly!Q$7+$AW138*Assembly!Q$8+$AX138*Assembly!Q$9+$AY138*Assembly!Q$10+$AZ138*Assembly!Q$11+$BA138*Assembly!Q$12+$BB138*Assembly!Q$13+$BC138*Assembly!Q$14+$BD138*Assembly!Q$15+$BE138*Assembly!Q$16+$BF138*Assembly!Q$17+$BG138*Assembly!Q$18+$BH138*Assembly!Q$19+$BI138*Assembly!Q$20+$BJ138*Assembly!Q$21+$BK138*Assembly!Q$22+$BL138*Assembly!Q$23+$BM138*Assembly!Q$24</f>
        <v>#VALUE!</v>
      </c>
      <c r="CE138" s="164" t="e">
        <f>$AS138*Assembly!R$4+$AT138*Assembly!R$5+$AU138*Assembly!R$6+$AV138*Assembly!R$7+$AW138*Assembly!R$8+$AX138*Assembly!R$9+$AY138*Assembly!R$10+$AZ138*Assembly!R$11+$BA138*Assembly!R$12+$BB138*Assembly!R$13+$BC138*Assembly!R$14+$BD138*Assembly!R$15+$BE138*Assembly!R$16+$BF138*Assembly!R$17+$BG138*Assembly!R$18+$BH138*Assembly!R$19+$BI138*Assembly!R$20+$BJ138*Assembly!R$21+$BK138*Assembly!R$22+$BL138*Assembly!R$23+$BM138*Assembly!R$24</f>
        <v>#VALUE!</v>
      </c>
      <c r="CF138" s="156" t="e">
        <f>$AS138*Assembly!S$4+$AT138*Assembly!S$5+$AU138*Assembly!S$6+$AV138*Assembly!S$7+$AW138*Assembly!S$8+$AX138*Assembly!S$9+$AY138*Assembly!S$10+$AZ138*Assembly!S$11+$BA138*Assembly!S$12+$BB138*Assembly!S$13+$BC138*Assembly!S$14+$BD138*Assembly!S$15+$BE138*Assembly!S$16+$BF138*Assembly!S$17+$BG138*Assembly!S$18+$BH138*Assembly!S$19+$BI138*Assembly!S$20+$BJ138*Assembly!S$21+$BK138*Assembly!S$22+$BL138*Assembly!S$23+$BM138*Assembly!S$24</f>
        <v>#VALUE!</v>
      </c>
      <c r="CG138" s="156" t="e">
        <f>$AS138*Assembly!T$4+$AT138*Assembly!T$5+$AU138*Assembly!T$6+$AV138*Assembly!T$7+$AW138*Assembly!T$8+$AX138*Assembly!T$9+$AY138*Assembly!T$10+$AZ138*Assembly!T$11+$BA138*Assembly!T$12+$BB138*Assembly!T$13+$BC138*Assembly!T$14+$BD138*Assembly!T$15+$BE138*Assembly!T$16+$BF138*Assembly!T$17+$BG138*Assembly!T$18+$BH138*Assembly!T$19+$BI138*Assembly!T$20+$BJ138*Assembly!T$21+$BK138*Assembly!T$22+$BL138*Assembly!T$23+$BM138*Assembly!T$24</f>
        <v>#VALUE!</v>
      </c>
      <c r="CH138" s="156" t="e">
        <f>$AS138*Assembly!U$4+$AT138*Assembly!U$5+$AU138*Assembly!U$6+$AV138*Assembly!U$7+$AW138*Assembly!U$8+$AX138*Assembly!U$9+$AY138*Assembly!U$10+$AZ138*Assembly!U$11+$BA138*Assembly!U$12+$BB138*Assembly!U$13+$BC138*Assembly!U$14+$BD138*Assembly!U$15+$BE138*Assembly!U$16+$BF138*Assembly!U$17+$BG138*Assembly!U$18+$BH138*Assembly!U$19+$BI138*Assembly!U$20+$BJ138*Assembly!U$21+$BK138*Assembly!U$22+$BL138*Assembly!U$23+$BM138*Assembly!U$24</f>
        <v>#VALUE!</v>
      </c>
      <c r="CI138" s="164" t="e">
        <f>$AS138*Assembly!V$4+$AT138*Assembly!V$5+$AU138*Assembly!V$6+$AV138*Assembly!V$7+$AW138*Assembly!V$8+$AX138*Assembly!V$9+$AY138*Assembly!V$10+$AZ138*Assembly!V$11+$BA138*Assembly!V$12+$BB138*Assembly!V$13+$BC138*Assembly!V$14+$BD138*Assembly!V$15+$BE138*Assembly!V$16+$BF138*Assembly!V$17+$BG138*Assembly!V$18+$BH138*Assembly!V$19+$BI138*Assembly!V$20+$BJ138*Assembly!V$21+$BK138*Assembly!V$22+$BL138*Assembly!V$23+$BM138*Assembly!V$24</f>
        <v>#VALUE!</v>
      </c>
      <c r="CJ138" s="164" t="e">
        <f>BZ138*Refining!$F$3</f>
        <v>#VALUE!</v>
      </c>
      <c r="CK138" s="164" t="e">
        <f>CA138*Refining!$F$4</f>
        <v>#VALUE!</v>
      </c>
      <c r="CL138" s="164" t="e">
        <f>CB138*Refining!$F$5</f>
        <v>#VALUE!</v>
      </c>
      <c r="CM138" s="164" t="e">
        <f>CC138*Refining!$F$6</f>
        <v>#VALUE!</v>
      </c>
      <c r="CN138" s="164" t="e">
        <f>CD138*Refining!$F$7</f>
        <v>#VALUE!</v>
      </c>
      <c r="CO138" s="164" t="e">
        <f>CE138*Refining!$F$8</f>
        <v>#VALUE!</v>
      </c>
      <c r="CP138" s="164" t="e">
        <f>CF138*Refining!$F$9</f>
        <v>#VALUE!</v>
      </c>
      <c r="CQ138" s="164" t="e">
        <f>CG138*Refining!$F$10</f>
        <v>#VALUE!</v>
      </c>
      <c r="CR138" s="164" t="e">
        <f>CH138*Refining!$F$11</f>
        <v>#VALUE!</v>
      </c>
      <c r="CS138" s="164" t="e">
        <f>CI138*Refining!$F$12</f>
        <v>#VALUE!</v>
      </c>
      <c r="CT138" s="185" t="e">
        <f t="shared" ref="CT138:DM138" si="559">IF(BZ138 = 0, "", BZ138)</f>
        <v>#VALUE!</v>
      </c>
      <c r="CU138" s="189" t="e">
        <f t="shared" si="559"/>
        <v>#VALUE!</v>
      </c>
      <c r="CV138" s="186" t="e">
        <f t="shared" si="559"/>
        <v>#VALUE!</v>
      </c>
      <c r="CW138" s="186" t="e">
        <f t="shared" si="559"/>
        <v>#VALUE!</v>
      </c>
      <c r="CX138" s="186" t="e">
        <f t="shared" si="559"/>
        <v>#VALUE!</v>
      </c>
      <c r="CY138" s="186" t="e">
        <f t="shared" si="559"/>
        <v>#VALUE!</v>
      </c>
      <c r="CZ138" s="186" t="e">
        <f t="shared" si="559"/>
        <v>#VALUE!</v>
      </c>
      <c r="DA138" s="186" t="e">
        <f t="shared" si="559"/>
        <v>#VALUE!</v>
      </c>
      <c r="DB138" s="186" t="e">
        <f t="shared" si="559"/>
        <v>#VALUE!</v>
      </c>
      <c r="DC138" s="187" t="e">
        <f t="shared" si="559"/>
        <v>#VALUE!</v>
      </c>
      <c r="DD138" s="185" t="e">
        <f t="shared" si="559"/>
        <v>#VALUE!</v>
      </c>
      <c r="DE138" s="189" t="e">
        <f t="shared" si="559"/>
        <v>#VALUE!</v>
      </c>
      <c r="DF138" s="186" t="e">
        <f t="shared" si="559"/>
        <v>#VALUE!</v>
      </c>
      <c r="DG138" s="186" t="e">
        <f t="shared" si="559"/>
        <v>#VALUE!</v>
      </c>
      <c r="DH138" s="188" t="e">
        <f t="shared" si="559"/>
        <v>#VALUE!</v>
      </c>
      <c r="DI138" s="186" t="e">
        <f t="shared" si="559"/>
        <v>#VALUE!</v>
      </c>
      <c r="DJ138" s="186" t="e">
        <f t="shared" si="559"/>
        <v>#VALUE!</v>
      </c>
      <c r="DK138" s="186" t="e">
        <f t="shared" si="559"/>
        <v>#VALUE!</v>
      </c>
      <c r="DL138" s="186" t="e">
        <f t="shared" si="559"/>
        <v>#VALUE!</v>
      </c>
      <c r="DM138" s="187" t="e">
        <f t="shared" si="559"/>
        <v>#VALUE!</v>
      </c>
      <c r="DN138" s="185" t="e">
        <f t="shared" si="11"/>
        <v>#VALUE!</v>
      </c>
      <c r="DO138" s="189" t="e">
        <f t="shared" si="12"/>
        <v>#VALUE!</v>
      </c>
      <c r="DP138" s="120" t="e">
        <f t="shared" si="13"/>
        <v>#VALUE!</v>
      </c>
      <c r="DQ138" s="133" t="e">
        <f>CT138*'Ores &amp; Ingots'!$C$3+CU138*'Ores &amp; Ingots'!$C$4+CV138*'Ores &amp; Ingots'!$C$5+CW138*'Ores &amp; Ingots'!$C$6+CX138*'Ores &amp; Ingots'!$C$7+CY138*'Ores &amp; Ingots'!$C$8+CZ138*'Ores &amp; Ingots'!$C$9+DA138*'Ores &amp; Ingots'!$C$10+DB138*'Ores &amp; Ingots'!$C$11+DC138*'Ores &amp; Ingots'!$C$12</f>
        <v>#VALUE!</v>
      </c>
      <c r="DR138" s="133" t="e">
        <f>DD138*'Ores &amp; Ingots'!$B$3+DE138*'Ores &amp; Ingots'!$B$4+DF138*'Ores &amp; Ingots'!$B$5+DG138*'Ores &amp; Ingots'!$B$6+DH138*'Ores &amp; Ingots'!$B$7+DI138*'Ores &amp; Ingots'!$B$8+DJ138*'Ores &amp; Ingots'!$B$9+DK138*'Ores &amp; Ingots'!$B$10+DL138*'Ores &amp; Ingots'!$B$11+DM138*'Ores &amp; Ingots'!$B$12</f>
        <v>#VALUE!</v>
      </c>
      <c r="DS138" s="189" t="e">
        <f>CT138*Refining!$G$3+CU138*Refining!$G$4+CV138*Refining!$G$5+CW138*Refining!$G$6+CX138*Refining!$G$7+CY138*Refining!$G$8+CZ138*Refining!$G$9+DA138*Refining!$G$10+DB138*Refining!$G$11+DC138*Refining!$G$12</f>
        <v>#VALUE!</v>
      </c>
      <c r="DT138" s="189" t="e">
        <f t="shared" si="14"/>
        <v>#VALUE!</v>
      </c>
      <c r="DU138" s="192" t="e">
        <f t="shared" si="15"/>
        <v>#VALUE!</v>
      </c>
      <c r="DV138" s="185" t="e">
        <f t="shared" si="16"/>
        <v>#VALUE!</v>
      </c>
      <c r="DW138" s="194" t="e">
        <f t="shared" ref="DW138:DX138" si="560">DV138/60</f>
        <v>#VALUE!</v>
      </c>
      <c r="DX138" s="194" t="e">
        <f t="shared" si="560"/>
        <v>#VALUE!</v>
      </c>
      <c r="DY138" s="185" t="e">
        <f t="shared" si="18"/>
        <v>#VALUE!</v>
      </c>
      <c r="DZ138" s="194" t="e">
        <f t="shared" ref="DZ138:EA138" si="561">DY138/1000</f>
        <v>#VALUE!</v>
      </c>
      <c r="EA138" s="196" t="e">
        <f t="shared" si="561"/>
        <v>#VALUE!</v>
      </c>
      <c r="EB138" s="130" t="e">
        <f t="shared" si="20"/>
        <v>#VALUE!</v>
      </c>
      <c r="EC138" s="132" t="e">
        <f t="shared" si="21"/>
        <v>#VALUE!</v>
      </c>
      <c r="ED138" s="133" t="s">
        <v>28</v>
      </c>
    </row>
    <row r="139" spans="1:134" ht="12.75" x14ac:dyDescent="0.2">
      <c r="A139" s="864"/>
      <c r="B139" s="135" t="s">
        <v>353</v>
      </c>
      <c r="C139" s="137" t="s">
        <v>155</v>
      </c>
      <c r="D139" s="137">
        <v>1</v>
      </c>
      <c r="E139" s="137">
        <v>1</v>
      </c>
      <c r="F139" s="137">
        <v>1</v>
      </c>
      <c r="G139" s="139">
        <f t="shared" si="0"/>
        <v>0.125</v>
      </c>
      <c r="H139" s="140">
        <v>15</v>
      </c>
      <c r="I139" s="140">
        <v>15</v>
      </c>
      <c r="J139" s="140">
        <f>H139/Main!$D$9</f>
        <v>3</v>
      </c>
      <c r="K139" s="140">
        <f>I139/Main!$D$10</f>
        <v>7.5</v>
      </c>
      <c r="L139" s="140">
        <f t="shared" si="1"/>
        <v>2.5</v>
      </c>
      <c r="M139" s="140">
        <v>1</v>
      </c>
      <c r="N139" s="145" t="s">
        <v>28</v>
      </c>
      <c r="O139" s="145" t="s">
        <v>28</v>
      </c>
      <c r="P139" s="145">
        <v>64</v>
      </c>
      <c r="Q139" s="145">
        <f>P139*Main!$D$6</f>
        <v>640</v>
      </c>
      <c r="R139" s="146"/>
      <c r="S139" s="143"/>
      <c r="T139" s="146"/>
      <c r="U139" s="198"/>
      <c r="V139" s="143"/>
      <c r="W139" s="362"/>
      <c r="X139" s="133">
        <v>7</v>
      </c>
      <c r="Y139" s="133">
        <v>0</v>
      </c>
      <c r="Z139" s="133">
        <v>2</v>
      </c>
      <c r="AA139" s="133">
        <v>0</v>
      </c>
      <c r="AB139" s="133">
        <v>4</v>
      </c>
      <c r="AC139" s="133">
        <v>0</v>
      </c>
      <c r="AD139" s="133">
        <v>1</v>
      </c>
      <c r="AE139" s="167">
        <v>4</v>
      </c>
      <c r="AF139" s="133">
        <v>0</v>
      </c>
      <c r="AG139" s="133">
        <v>0</v>
      </c>
      <c r="AH139" s="133">
        <v>0</v>
      </c>
      <c r="AI139" s="133">
        <v>0</v>
      </c>
      <c r="AJ139" s="133">
        <v>0</v>
      </c>
      <c r="AK139" s="133">
        <v>0</v>
      </c>
      <c r="AL139" s="133">
        <v>0</v>
      </c>
      <c r="AM139" s="133">
        <v>0</v>
      </c>
      <c r="AN139" s="133">
        <v>0</v>
      </c>
      <c r="AO139" s="133">
        <v>0</v>
      </c>
      <c r="AP139" s="133">
        <v>0</v>
      </c>
      <c r="AQ139" s="133">
        <v>0</v>
      </c>
      <c r="AR139" s="133">
        <v>0</v>
      </c>
      <c r="AS139" s="174">
        <f t="shared" ref="AS139:BM139" si="562">IF(X139 = 0, "", X139)</f>
        <v>7</v>
      </c>
      <c r="AT139" s="137" t="str">
        <f t="shared" si="562"/>
        <v/>
      </c>
      <c r="AU139" s="133">
        <f t="shared" si="562"/>
        <v>2</v>
      </c>
      <c r="AV139" s="137" t="str">
        <f t="shared" si="562"/>
        <v/>
      </c>
      <c r="AW139" s="133">
        <f t="shared" si="562"/>
        <v>4</v>
      </c>
      <c r="AX139" s="137" t="str">
        <f t="shared" si="562"/>
        <v/>
      </c>
      <c r="AY139" s="133">
        <f t="shared" si="562"/>
        <v>1</v>
      </c>
      <c r="AZ139" s="167">
        <f t="shared" si="562"/>
        <v>4</v>
      </c>
      <c r="BA139" s="137" t="str">
        <f t="shared" si="562"/>
        <v/>
      </c>
      <c r="BB139" s="137" t="str">
        <f t="shared" si="562"/>
        <v/>
      </c>
      <c r="BC139" s="137" t="str">
        <f t="shared" si="562"/>
        <v/>
      </c>
      <c r="BD139" s="137" t="str">
        <f t="shared" si="562"/>
        <v/>
      </c>
      <c r="BE139" s="137" t="str">
        <f t="shared" si="562"/>
        <v/>
      </c>
      <c r="BF139" s="137" t="str">
        <f t="shared" si="562"/>
        <v/>
      </c>
      <c r="BG139" s="137" t="str">
        <f t="shared" si="562"/>
        <v/>
      </c>
      <c r="BH139" s="137" t="str">
        <f t="shared" si="562"/>
        <v/>
      </c>
      <c r="BI139" s="137" t="str">
        <f t="shared" si="562"/>
        <v/>
      </c>
      <c r="BJ139" s="137" t="str">
        <f t="shared" si="562"/>
        <v/>
      </c>
      <c r="BK139" s="137" t="str">
        <f t="shared" si="562"/>
        <v/>
      </c>
      <c r="BL139" s="137" t="str">
        <f t="shared" si="562"/>
        <v/>
      </c>
      <c r="BM139" s="169" t="str">
        <f t="shared" si="562"/>
        <v/>
      </c>
      <c r="BN139" s="174" t="e">
        <f>$AS139*Assembly!Z$4+$AT139*Assembly!Z$5+$AU139*Assembly!Z$6+$AV139*Assembly!Z$7+$AW139*Assembly!Z$8+$AX139*Assembly!Z$9+$AY139*Assembly!Z$10+$AZ139*Assembly!Z$11+$BA139*Assembly!Z$12+$BB139*Assembly!Z$13+$BC139*Assembly!Z$14+$BD139*Assembly!Z$15+$BE139*Assembly!Z$16+$BF139*Assembly!Z$17+$BG139*Assembly!Z$18+$BH139*Assembly!Z$19+$BI139*Assembly!Z$20+$BJ139*Assembly!Z$21+$BK139*Assembly!Z$22+$BL139*Assembly!Z$23+$BM139*Assembly!Z$24</f>
        <v>#VALUE!</v>
      </c>
      <c r="BO139" s="133" t="e">
        <f t="shared" si="3"/>
        <v>#VALUE!</v>
      </c>
      <c r="BP139" s="314" t="e">
        <f t="shared" si="546"/>
        <v>#VALUE!</v>
      </c>
      <c r="BQ139" s="133" t="e">
        <f>$AS139*Assembly!AD$4+$AT139*Assembly!AD$5+$AU139*Assembly!AD$6+$AV139*Assembly!AD$7+$AW139*Assembly!AD$8+$AX139*Assembly!AD$9+$AY139*Assembly!AD$10+$AZ139*Assembly!AD$11+$BA139*Assembly!AD$12+$BB139*Assembly!AD$13+$BC139*Assembly!AD$14+$BD139*Assembly!AD$15+$BE139*Assembly!AD$16+$BF139*Assembly!AD$17+$BG139*Assembly!AD$18+$BH139*Assembly!AD$19+$BI139*Assembly!AD$20+$BJ139*Assembly!AD$21+$BK139*Assembly!AD$22+$BL139*Assembly!AD$23+$BM139*Assembly!AD$24</f>
        <v>#VALUE!</v>
      </c>
      <c r="BR139" s="177" t="e">
        <f t="shared" si="4"/>
        <v>#VALUE!</v>
      </c>
      <c r="BS139" s="178" t="e">
        <f t="shared" si="5"/>
        <v>#VALUE!</v>
      </c>
      <c r="BT139" s="179" t="e">
        <f t="shared" si="6"/>
        <v>#VALUE!</v>
      </c>
      <c r="BU139" s="178" t="e">
        <f t="shared" si="7"/>
        <v>#VALUE!</v>
      </c>
      <c r="BV139" s="133" t="e">
        <f>$AS139*Assembly!Y$4+$AT139*Assembly!Y$5+$AU139*Assembly!Y$6+$AV139*Assembly!Y$7+$AW139*Assembly!Y$8+$AX139*Assembly!Y$9+$AY139*Assembly!Y$10+$AZ139*Assembly!Y$11+$BA139*Assembly!Y$12+$BB139*Assembly!Y$13+$BC139*Assembly!Y$14+$BD139*Assembly!Y$15+$BE139*Assembly!Y$16+$BF139*Assembly!Y$17+$BG139*Assembly!Y$18+$BH139*Assembly!Y$19+$BI139*Assembly!Y$20+$BJ139*Assembly!Y$21+$BK139*Assembly!Y$22+$BL139*Assembly!Y$23+$BM139*Assembly!Y$24</f>
        <v>#VALUE!</v>
      </c>
      <c r="BW139" s="133" t="e">
        <f t="shared" si="8"/>
        <v>#VALUE!</v>
      </c>
      <c r="BX139" s="130" t="e">
        <f t="shared" si="9"/>
        <v>#VALUE!</v>
      </c>
      <c r="BY139" s="183" t="e">
        <f>$AS139*Assembly!AC$4+$AT139*Assembly!AC$5+$AU139*Assembly!AC$6+$AV139*Assembly!AC$7+$AW139*Assembly!AC$8+$AX139*Assembly!AC$9+$AY139*Assembly!AC$10+$AZ139*Assembly!AC$11+$BA139*Assembly!AC$12+$BB139*Assembly!AC$13+$BC139*Assembly!AC$14+$BD139*Assembly!AC$15+$BE139*Assembly!AC$16+$BF139*Assembly!AC$17+$BG139*Assembly!AC$18+$BH139*Assembly!AC$19+$BI139*Assembly!AC$20+$BJ139*Assembly!AC$21+$BK139*Assembly!AC$22+$BL139*Assembly!AC$23+$BM139*Assembly!AC$24</f>
        <v>#VALUE!</v>
      </c>
      <c r="BZ139" s="145" t="e">
        <f>$AS139*Assembly!M$4+$AT139*Assembly!M$5+$AU139*Assembly!M$6+$AV139*Assembly!M$7+$AW139*Assembly!M$8+$AX139*Assembly!M$9+$AY139*Assembly!M$10+$AZ139*Assembly!M$11+$BA139*Assembly!M$12+$BB139*Assembly!M$13+$BC139*Assembly!M$14+$BD139*Assembly!M$15+$BE139*Assembly!M$16+$BF139*Assembly!M$17+$BG139*Assembly!M$18+$BH139*Assembly!M$19+$BI139*Assembly!M$20+$BJ139*Assembly!M$21+$BK139*Assembly!M$22+$BL139*Assembly!M$23+$BM139*Assembly!M$24</f>
        <v>#VALUE!</v>
      </c>
      <c r="CA139" s="145" t="e">
        <f>$AS139*Assembly!N$4+$AT139*Assembly!N$5+$AU139*Assembly!N$6+$AV139*Assembly!N$7+$AW139*Assembly!N$8+$AX139*Assembly!N$9+$AY139*Assembly!N$10+$AZ139*Assembly!N$11+$BA139*Assembly!N$12+$BB139*Assembly!N$13+$BC139*Assembly!N$14+$BD139*Assembly!N$15+$BE139*Assembly!N$16+$BF139*Assembly!N$17+$BG139*Assembly!N$18+$BH139*Assembly!N$19+$BI139*Assembly!N$20+$BJ139*Assembly!N$21+$BK139*Assembly!N$22+$BL139*Assembly!N$23+$BM139*Assembly!N$24</f>
        <v>#VALUE!</v>
      </c>
      <c r="CB139" s="145" t="e">
        <f>$AS139*Assembly!O$4+$AT139*Assembly!O$5+$AU139*Assembly!O$6+$AV139*Assembly!O$7+$AW139*Assembly!O$8+$AX139*Assembly!O$9+$AY139*Assembly!O$10+$AZ139*Assembly!O$11+$BA139*Assembly!O$12+$BB139*Assembly!O$13+$BC139*Assembly!O$14+$BD139*Assembly!O$15+$BE139*Assembly!O$16+$BF139*Assembly!O$17+$BG139*Assembly!O$18+$BH139*Assembly!O$19+$BI139*Assembly!O$20+$BJ139*Assembly!O$21+$BK139*Assembly!O$22+$BL139*Assembly!O$23+$BM139*Assembly!O$24</f>
        <v>#VALUE!</v>
      </c>
      <c r="CC139" s="140" t="e">
        <f>$AS139*Assembly!P$4+$AT139*Assembly!P$5+$AU139*Assembly!P$6+$AV139*Assembly!P$7+$AW139*Assembly!P$8+$AX139*Assembly!P$9+$AY139*Assembly!P$10+$AZ139*Assembly!P$11+$BA139*Assembly!P$12+$BB139*Assembly!P$13+$BC139*Assembly!P$14+$BD139*Assembly!P$15+$BE139*Assembly!P$16+$BF139*Assembly!P$17+$BG139*Assembly!P$18+$BH139*Assembly!P$19+$BI139*Assembly!P$20+$BJ139*Assembly!P$21+$BK139*Assembly!P$22+$BL139*Assembly!P$23+$BM139*Assembly!P$24</f>
        <v>#VALUE!</v>
      </c>
      <c r="CD139" s="140" t="e">
        <f>$AS139*Assembly!Q$4+$AT139*Assembly!Q$5+$AU139*Assembly!Q$6+$AV139*Assembly!Q$7+$AW139*Assembly!Q$8+$AX139*Assembly!Q$9+$AY139*Assembly!Q$10+$AZ139*Assembly!Q$11+$BA139*Assembly!Q$12+$BB139*Assembly!Q$13+$BC139*Assembly!Q$14+$BD139*Assembly!Q$15+$BE139*Assembly!Q$16+$BF139*Assembly!Q$17+$BG139*Assembly!Q$18+$BH139*Assembly!Q$19+$BI139*Assembly!Q$20+$BJ139*Assembly!Q$21+$BK139*Assembly!Q$22+$BL139*Assembly!Q$23+$BM139*Assembly!Q$24</f>
        <v>#VALUE!</v>
      </c>
      <c r="CE139" s="145" t="e">
        <f>$AS139*Assembly!R$4+$AT139*Assembly!R$5+$AU139*Assembly!R$6+$AV139*Assembly!R$7+$AW139*Assembly!R$8+$AX139*Assembly!R$9+$AY139*Assembly!R$10+$AZ139*Assembly!R$11+$BA139*Assembly!R$12+$BB139*Assembly!R$13+$BC139*Assembly!R$14+$BD139*Assembly!R$15+$BE139*Assembly!R$16+$BF139*Assembly!R$17+$BG139*Assembly!R$18+$BH139*Assembly!R$19+$BI139*Assembly!R$20+$BJ139*Assembly!R$21+$BK139*Assembly!R$22+$BL139*Assembly!R$23+$BM139*Assembly!R$24</f>
        <v>#VALUE!</v>
      </c>
      <c r="CF139" s="140" t="e">
        <f>$AS139*Assembly!S$4+$AT139*Assembly!S$5+$AU139*Assembly!S$6+$AV139*Assembly!S$7+$AW139*Assembly!S$8+$AX139*Assembly!S$9+$AY139*Assembly!S$10+$AZ139*Assembly!S$11+$BA139*Assembly!S$12+$BB139*Assembly!S$13+$BC139*Assembly!S$14+$BD139*Assembly!S$15+$BE139*Assembly!S$16+$BF139*Assembly!S$17+$BG139*Assembly!S$18+$BH139*Assembly!S$19+$BI139*Assembly!S$20+$BJ139*Assembly!S$21+$BK139*Assembly!S$22+$BL139*Assembly!S$23+$BM139*Assembly!S$24</f>
        <v>#VALUE!</v>
      </c>
      <c r="CG139" s="140" t="e">
        <f>$AS139*Assembly!T$4+$AT139*Assembly!T$5+$AU139*Assembly!T$6+$AV139*Assembly!T$7+$AW139*Assembly!T$8+$AX139*Assembly!T$9+$AY139*Assembly!T$10+$AZ139*Assembly!T$11+$BA139*Assembly!T$12+$BB139*Assembly!T$13+$BC139*Assembly!T$14+$BD139*Assembly!T$15+$BE139*Assembly!T$16+$BF139*Assembly!T$17+$BG139*Assembly!T$18+$BH139*Assembly!T$19+$BI139*Assembly!T$20+$BJ139*Assembly!T$21+$BK139*Assembly!T$22+$BL139*Assembly!T$23+$BM139*Assembly!T$24</f>
        <v>#VALUE!</v>
      </c>
      <c r="CH139" s="140" t="e">
        <f>$AS139*Assembly!U$4+$AT139*Assembly!U$5+$AU139*Assembly!U$6+$AV139*Assembly!U$7+$AW139*Assembly!U$8+$AX139*Assembly!U$9+$AY139*Assembly!U$10+$AZ139*Assembly!U$11+$BA139*Assembly!U$12+$BB139*Assembly!U$13+$BC139*Assembly!U$14+$BD139*Assembly!U$15+$BE139*Assembly!U$16+$BF139*Assembly!U$17+$BG139*Assembly!U$18+$BH139*Assembly!U$19+$BI139*Assembly!U$20+$BJ139*Assembly!U$21+$BK139*Assembly!U$22+$BL139*Assembly!U$23+$BM139*Assembly!U$24</f>
        <v>#VALUE!</v>
      </c>
      <c r="CI139" s="145" t="e">
        <f>$AS139*Assembly!V$4+$AT139*Assembly!V$5+$AU139*Assembly!V$6+$AV139*Assembly!V$7+$AW139*Assembly!V$8+$AX139*Assembly!V$9+$AY139*Assembly!V$10+$AZ139*Assembly!V$11+$BA139*Assembly!V$12+$BB139*Assembly!V$13+$BC139*Assembly!V$14+$BD139*Assembly!V$15+$BE139*Assembly!V$16+$BF139*Assembly!V$17+$BG139*Assembly!V$18+$BH139*Assembly!V$19+$BI139*Assembly!V$20+$BJ139*Assembly!V$21+$BK139*Assembly!V$22+$BL139*Assembly!V$23+$BM139*Assembly!V$24</f>
        <v>#VALUE!</v>
      </c>
      <c r="CJ139" s="145" t="e">
        <f>BZ139*Refining!$F$3</f>
        <v>#VALUE!</v>
      </c>
      <c r="CK139" s="145" t="e">
        <f>CA139*Refining!$F$4</f>
        <v>#VALUE!</v>
      </c>
      <c r="CL139" s="145" t="e">
        <f>CB139*Refining!$F$5</f>
        <v>#VALUE!</v>
      </c>
      <c r="CM139" s="145" t="e">
        <f>CC139*Refining!$F$6</f>
        <v>#VALUE!</v>
      </c>
      <c r="CN139" s="145" t="e">
        <f>CD139*Refining!$F$7</f>
        <v>#VALUE!</v>
      </c>
      <c r="CO139" s="145" t="e">
        <f>CE139*Refining!$F$8</f>
        <v>#VALUE!</v>
      </c>
      <c r="CP139" s="145" t="e">
        <f>CF139*Refining!$F$9</f>
        <v>#VALUE!</v>
      </c>
      <c r="CQ139" s="145" t="e">
        <f>CG139*Refining!$F$10</f>
        <v>#VALUE!</v>
      </c>
      <c r="CR139" s="145" t="e">
        <f>CH139*Refining!$F$11</f>
        <v>#VALUE!</v>
      </c>
      <c r="CS139" s="145" t="e">
        <f>CI139*Refining!$F$12</f>
        <v>#VALUE!</v>
      </c>
      <c r="CT139" s="185" t="e">
        <f t="shared" ref="CT139:DM139" si="563">IF(BZ139 = 0, "", BZ139)</f>
        <v>#VALUE!</v>
      </c>
      <c r="CU139" s="189" t="e">
        <f t="shared" si="563"/>
        <v>#VALUE!</v>
      </c>
      <c r="CV139" s="186" t="e">
        <f t="shared" si="563"/>
        <v>#VALUE!</v>
      </c>
      <c r="CW139" s="186" t="e">
        <f t="shared" si="563"/>
        <v>#VALUE!</v>
      </c>
      <c r="CX139" s="186" t="e">
        <f t="shared" si="563"/>
        <v>#VALUE!</v>
      </c>
      <c r="CY139" s="186" t="e">
        <f t="shared" si="563"/>
        <v>#VALUE!</v>
      </c>
      <c r="CZ139" s="186" t="e">
        <f t="shared" si="563"/>
        <v>#VALUE!</v>
      </c>
      <c r="DA139" s="186" t="e">
        <f t="shared" si="563"/>
        <v>#VALUE!</v>
      </c>
      <c r="DB139" s="186" t="e">
        <f t="shared" si="563"/>
        <v>#VALUE!</v>
      </c>
      <c r="DC139" s="187" t="e">
        <f t="shared" si="563"/>
        <v>#VALUE!</v>
      </c>
      <c r="DD139" s="185" t="e">
        <f t="shared" si="563"/>
        <v>#VALUE!</v>
      </c>
      <c r="DE139" s="189" t="e">
        <f t="shared" si="563"/>
        <v>#VALUE!</v>
      </c>
      <c r="DF139" s="186" t="e">
        <f t="shared" si="563"/>
        <v>#VALUE!</v>
      </c>
      <c r="DG139" s="186" t="e">
        <f t="shared" si="563"/>
        <v>#VALUE!</v>
      </c>
      <c r="DH139" s="188" t="e">
        <f t="shared" si="563"/>
        <v>#VALUE!</v>
      </c>
      <c r="DI139" s="186" t="e">
        <f t="shared" si="563"/>
        <v>#VALUE!</v>
      </c>
      <c r="DJ139" s="186" t="e">
        <f t="shared" si="563"/>
        <v>#VALUE!</v>
      </c>
      <c r="DK139" s="186" t="e">
        <f t="shared" si="563"/>
        <v>#VALUE!</v>
      </c>
      <c r="DL139" s="186" t="e">
        <f t="shared" si="563"/>
        <v>#VALUE!</v>
      </c>
      <c r="DM139" s="187" t="e">
        <f t="shared" si="563"/>
        <v>#VALUE!</v>
      </c>
      <c r="DN139" s="185" t="e">
        <f t="shared" si="11"/>
        <v>#VALUE!</v>
      </c>
      <c r="DO139" s="189" t="e">
        <f t="shared" si="12"/>
        <v>#VALUE!</v>
      </c>
      <c r="DP139" s="120" t="e">
        <f t="shared" si="13"/>
        <v>#VALUE!</v>
      </c>
      <c r="DQ139" s="133" t="e">
        <f>CT139*'Ores &amp; Ingots'!$C$3+CU139*'Ores &amp; Ingots'!$C$4+CV139*'Ores &amp; Ingots'!$C$5+CW139*'Ores &amp; Ingots'!$C$6+CX139*'Ores &amp; Ingots'!$C$7+CY139*'Ores &amp; Ingots'!$C$8+CZ139*'Ores &amp; Ingots'!$C$9+DA139*'Ores &amp; Ingots'!$C$10+DB139*'Ores &amp; Ingots'!$C$11+DC139*'Ores &amp; Ingots'!$C$12</f>
        <v>#VALUE!</v>
      </c>
      <c r="DR139" s="133" t="e">
        <f>DD139*'Ores &amp; Ingots'!$B$3+DE139*'Ores &amp; Ingots'!$B$4+DF139*'Ores &amp; Ingots'!$B$5+DG139*'Ores &amp; Ingots'!$B$6+DH139*'Ores &amp; Ingots'!$B$7+DI139*'Ores &amp; Ingots'!$B$8+DJ139*'Ores &amp; Ingots'!$B$9+DK139*'Ores &amp; Ingots'!$B$10+DL139*'Ores &amp; Ingots'!$B$11+DM139*'Ores &amp; Ingots'!$B$12</f>
        <v>#VALUE!</v>
      </c>
      <c r="DS139" s="189" t="e">
        <f>CT139*Refining!$G$3+CU139*Refining!$G$4+CV139*Refining!$G$5+CW139*Refining!$G$6+CX139*Refining!$G$7+CY139*Refining!$G$8+CZ139*Refining!$G$9+DA139*Refining!$G$10+DB139*Refining!$G$11+DC139*Refining!$G$12</f>
        <v>#VALUE!</v>
      </c>
      <c r="DT139" s="189" t="e">
        <f t="shared" si="14"/>
        <v>#VALUE!</v>
      </c>
      <c r="DU139" s="192" t="e">
        <f t="shared" si="15"/>
        <v>#VALUE!</v>
      </c>
      <c r="DV139" s="185" t="e">
        <f t="shared" si="16"/>
        <v>#VALUE!</v>
      </c>
      <c r="DW139" s="194" t="e">
        <f t="shared" ref="DW139:DX139" si="564">DV139/60</f>
        <v>#VALUE!</v>
      </c>
      <c r="DX139" s="194" t="e">
        <f t="shared" si="564"/>
        <v>#VALUE!</v>
      </c>
      <c r="DY139" s="185" t="e">
        <f t="shared" si="18"/>
        <v>#VALUE!</v>
      </c>
      <c r="DZ139" s="194" t="e">
        <f t="shared" ref="DZ139:EA139" si="565">DY139/1000</f>
        <v>#VALUE!</v>
      </c>
      <c r="EA139" s="196" t="e">
        <f t="shared" si="565"/>
        <v>#VALUE!</v>
      </c>
      <c r="EB139" s="130" t="e">
        <f t="shared" si="20"/>
        <v>#VALUE!</v>
      </c>
      <c r="EC139" s="132" t="e">
        <f t="shared" si="21"/>
        <v>#VALUE!</v>
      </c>
      <c r="ED139" s="133" t="s">
        <v>28</v>
      </c>
    </row>
    <row r="140" spans="1:134" ht="12.75" x14ac:dyDescent="0.2">
      <c r="A140" s="864"/>
      <c r="B140" s="135" t="s">
        <v>354</v>
      </c>
      <c r="C140" s="137" t="s">
        <v>155</v>
      </c>
      <c r="D140" s="137">
        <v>1</v>
      </c>
      <c r="E140" s="137">
        <v>3</v>
      </c>
      <c r="F140" s="137">
        <v>3</v>
      </c>
      <c r="G140" s="154">
        <f t="shared" si="0"/>
        <v>1.125</v>
      </c>
      <c r="H140" s="156">
        <v>3</v>
      </c>
      <c r="I140" s="156">
        <v>3</v>
      </c>
      <c r="J140" s="156">
        <f>H140/Main!$D$9</f>
        <v>0.6</v>
      </c>
      <c r="K140" s="156">
        <f>I140/Main!$D$10</f>
        <v>1.5</v>
      </c>
      <c r="L140" s="156">
        <f t="shared" si="1"/>
        <v>2.5</v>
      </c>
      <c r="M140" s="156">
        <v>1</v>
      </c>
      <c r="N140" s="159"/>
      <c r="O140" s="159"/>
      <c r="P140" s="164"/>
      <c r="Q140" s="159"/>
      <c r="R140" s="166"/>
      <c r="S140" s="159"/>
      <c r="T140" s="166"/>
      <c r="U140" s="170"/>
      <c r="V140" s="159"/>
      <c r="W140" s="364"/>
      <c r="X140" s="133">
        <v>0</v>
      </c>
      <c r="Y140" s="133">
        <v>4</v>
      </c>
      <c r="Z140" s="133">
        <v>5</v>
      </c>
      <c r="AA140" s="133">
        <v>0</v>
      </c>
      <c r="AB140" s="133">
        <v>12</v>
      </c>
      <c r="AC140" s="133">
        <v>0</v>
      </c>
      <c r="AD140" s="167">
        <v>2</v>
      </c>
      <c r="AE140" s="133">
        <v>0</v>
      </c>
      <c r="AF140" s="133">
        <v>0</v>
      </c>
      <c r="AG140" s="133">
        <v>0</v>
      </c>
      <c r="AH140" s="133">
        <v>0</v>
      </c>
      <c r="AI140" s="133">
        <v>0</v>
      </c>
      <c r="AJ140" s="133">
        <v>0</v>
      </c>
      <c r="AK140" s="133">
        <v>0</v>
      </c>
      <c r="AL140" s="133">
        <v>0</v>
      </c>
      <c r="AM140" s="133">
        <v>0</v>
      </c>
      <c r="AN140" s="133">
        <v>0</v>
      </c>
      <c r="AO140" s="133">
        <v>0</v>
      </c>
      <c r="AP140" s="133">
        <v>0</v>
      </c>
      <c r="AQ140" s="133">
        <v>0</v>
      </c>
      <c r="AR140" s="133">
        <v>0</v>
      </c>
      <c r="AS140" s="161" t="str">
        <f t="shared" ref="AS140:BM140" si="566">IF(X140 = 0, "", X140)</f>
        <v/>
      </c>
      <c r="AT140" s="133">
        <f t="shared" si="566"/>
        <v>4</v>
      </c>
      <c r="AU140" s="133">
        <f t="shared" si="566"/>
        <v>5</v>
      </c>
      <c r="AV140" s="137" t="str">
        <f t="shared" si="566"/>
        <v/>
      </c>
      <c r="AW140" s="133">
        <f t="shared" si="566"/>
        <v>12</v>
      </c>
      <c r="AX140" s="137" t="str">
        <f t="shared" si="566"/>
        <v/>
      </c>
      <c r="AY140" s="167">
        <f t="shared" si="566"/>
        <v>2</v>
      </c>
      <c r="AZ140" s="137" t="str">
        <f t="shared" si="566"/>
        <v/>
      </c>
      <c r="BA140" s="137" t="str">
        <f t="shared" si="566"/>
        <v/>
      </c>
      <c r="BB140" s="137" t="str">
        <f t="shared" si="566"/>
        <v/>
      </c>
      <c r="BC140" s="137" t="str">
        <f t="shared" si="566"/>
        <v/>
      </c>
      <c r="BD140" s="137" t="str">
        <f t="shared" si="566"/>
        <v/>
      </c>
      <c r="BE140" s="137" t="str">
        <f t="shared" si="566"/>
        <v/>
      </c>
      <c r="BF140" s="137" t="str">
        <f t="shared" si="566"/>
        <v/>
      </c>
      <c r="BG140" s="137" t="str">
        <f t="shared" si="566"/>
        <v/>
      </c>
      <c r="BH140" s="137" t="str">
        <f t="shared" si="566"/>
        <v/>
      </c>
      <c r="BI140" s="137" t="str">
        <f t="shared" si="566"/>
        <v/>
      </c>
      <c r="BJ140" s="137" t="str">
        <f t="shared" si="566"/>
        <v/>
      </c>
      <c r="BK140" s="137" t="str">
        <f t="shared" si="566"/>
        <v/>
      </c>
      <c r="BL140" s="137" t="str">
        <f t="shared" si="566"/>
        <v/>
      </c>
      <c r="BM140" s="169" t="str">
        <f t="shared" si="566"/>
        <v/>
      </c>
      <c r="BN140" s="174" t="e">
        <f>$AS140*Assembly!Z$4+$AT140*Assembly!Z$5+$AU140*Assembly!Z$6+$AV140*Assembly!Z$7+$AW140*Assembly!Z$8+$AX140*Assembly!Z$9+$AY140*Assembly!Z$10+$AZ140*Assembly!Z$11+$BA140*Assembly!Z$12+$BB140*Assembly!Z$13+$BC140*Assembly!Z$14+$BD140*Assembly!Z$15+$BE140*Assembly!Z$16+$BF140*Assembly!Z$17+$BG140*Assembly!Z$18+$BH140*Assembly!Z$19+$BI140*Assembly!Z$20+$BJ140*Assembly!Z$21+$BK140*Assembly!Z$22+$BL140*Assembly!Z$23+$BM140*Assembly!Z$24</f>
        <v>#VALUE!</v>
      </c>
      <c r="BO140" s="133" t="e">
        <f t="shared" si="3"/>
        <v>#VALUE!</v>
      </c>
      <c r="BP140" s="394"/>
      <c r="BQ140" s="133" t="e">
        <f>$AS140*Assembly!AD$4+$AT140*Assembly!AD$5+$AU140*Assembly!AD$6+$AV140*Assembly!AD$7+$AW140*Assembly!AD$8+$AX140*Assembly!AD$9+$AY140*Assembly!AD$10+$AZ140*Assembly!AD$11+$BA140*Assembly!AD$12+$BB140*Assembly!AD$13+$BC140*Assembly!AD$14+$BD140*Assembly!AD$15+$BE140*Assembly!AD$16+$BF140*Assembly!AD$17+$BG140*Assembly!AD$18+$BH140*Assembly!AD$19+$BI140*Assembly!AD$20+$BJ140*Assembly!AD$21+$BK140*Assembly!AD$22+$BL140*Assembly!AD$23+$BM140*Assembly!AD$24</f>
        <v>#VALUE!</v>
      </c>
      <c r="BR140" s="177" t="e">
        <f t="shared" si="4"/>
        <v>#VALUE!</v>
      </c>
      <c r="BS140" s="178" t="e">
        <f t="shared" si="5"/>
        <v>#VALUE!</v>
      </c>
      <c r="BT140" s="179" t="e">
        <f t="shared" si="6"/>
        <v>#VALUE!</v>
      </c>
      <c r="BU140" s="178" t="e">
        <f t="shared" si="7"/>
        <v>#VALUE!</v>
      </c>
      <c r="BV140" s="133" t="e">
        <f>$AS140*Assembly!Y$4+$AT140*Assembly!Y$5+$AU140*Assembly!Y$6+$AV140*Assembly!Y$7+$AW140*Assembly!Y$8+$AX140*Assembly!Y$9+$AY140*Assembly!Y$10+$AZ140*Assembly!Y$11+$BA140*Assembly!Y$12+$BB140*Assembly!Y$13+$BC140*Assembly!Y$14+$BD140*Assembly!Y$15+$BE140*Assembly!Y$16+$BF140*Assembly!Y$17+$BG140*Assembly!Y$18+$BH140*Assembly!Y$19+$BI140*Assembly!Y$20+$BJ140*Assembly!Y$21+$BK140*Assembly!Y$22+$BL140*Assembly!Y$23+$BM140*Assembly!Y$24</f>
        <v>#VALUE!</v>
      </c>
      <c r="BW140" s="133" t="e">
        <f t="shared" si="8"/>
        <v>#VALUE!</v>
      </c>
      <c r="BX140" s="130" t="e">
        <f t="shared" si="9"/>
        <v>#VALUE!</v>
      </c>
      <c r="BY140" s="183" t="e">
        <f>$AS140*Assembly!AC$4+$AT140*Assembly!AC$5+$AU140*Assembly!AC$6+$AV140*Assembly!AC$7+$AW140*Assembly!AC$8+$AX140*Assembly!AC$9+$AY140*Assembly!AC$10+$AZ140*Assembly!AC$11+$BA140*Assembly!AC$12+$BB140*Assembly!AC$13+$BC140*Assembly!AC$14+$BD140*Assembly!AC$15+$BE140*Assembly!AC$16+$BF140*Assembly!AC$17+$BG140*Assembly!AC$18+$BH140*Assembly!AC$19+$BI140*Assembly!AC$20+$BJ140*Assembly!AC$21+$BK140*Assembly!AC$22+$BL140*Assembly!AC$23+$BM140*Assembly!AC$24</f>
        <v>#VALUE!</v>
      </c>
      <c r="BZ140" s="164" t="e">
        <f>$AS140*Assembly!M$4+$AT140*Assembly!M$5+$AU140*Assembly!M$6+$AV140*Assembly!M$7+$AW140*Assembly!M$8+$AX140*Assembly!M$9+$AY140*Assembly!M$10+$AZ140*Assembly!M$11+$BA140*Assembly!M$12+$BB140*Assembly!M$13+$BC140*Assembly!M$14+$BD140*Assembly!M$15+$BE140*Assembly!M$16+$BF140*Assembly!M$17+$BG140*Assembly!M$18+$BH140*Assembly!M$19+$BI140*Assembly!M$20+$BJ140*Assembly!M$21+$BK140*Assembly!M$22+$BL140*Assembly!M$23+$BM140*Assembly!M$24</f>
        <v>#VALUE!</v>
      </c>
      <c r="CA140" s="164" t="e">
        <f>$AS140*Assembly!N$4+$AT140*Assembly!N$5+$AU140*Assembly!N$6+$AV140*Assembly!N$7+$AW140*Assembly!N$8+$AX140*Assembly!N$9+$AY140*Assembly!N$10+$AZ140*Assembly!N$11+$BA140*Assembly!N$12+$BB140*Assembly!N$13+$BC140*Assembly!N$14+$BD140*Assembly!N$15+$BE140*Assembly!N$16+$BF140*Assembly!N$17+$BG140*Assembly!N$18+$BH140*Assembly!N$19+$BI140*Assembly!N$20+$BJ140*Assembly!N$21+$BK140*Assembly!N$22+$BL140*Assembly!N$23+$BM140*Assembly!N$24</f>
        <v>#VALUE!</v>
      </c>
      <c r="CB140" s="164" t="e">
        <f>$AS140*Assembly!O$4+$AT140*Assembly!O$5+$AU140*Assembly!O$6+$AV140*Assembly!O$7+$AW140*Assembly!O$8+$AX140*Assembly!O$9+$AY140*Assembly!O$10+$AZ140*Assembly!O$11+$BA140*Assembly!O$12+$BB140*Assembly!O$13+$BC140*Assembly!O$14+$BD140*Assembly!O$15+$BE140*Assembly!O$16+$BF140*Assembly!O$17+$BG140*Assembly!O$18+$BH140*Assembly!O$19+$BI140*Assembly!O$20+$BJ140*Assembly!O$21+$BK140*Assembly!O$22+$BL140*Assembly!O$23+$BM140*Assembly!O$24</f>
        <v>#VALUE!</v>
      </c>
      <c r="CC140" s="156" t="e">
        <f>$AS140*Assembly!P$4+$AT140*Assembly!P$5+$AU140*Assembly!P$6+$AV140*Assembly!P$7+$AW140*Assembly!P$8+$AX140*Assembly!P$9+$AY140*Assembly!P$10+$AZ140*Assembly!P$11+$BA140*Assembly!P$12+$BB140*Assembly!P$13+$BC140*Assembly!P$14+$BD140*Assembly!P$15+$BE140*Assembly!P$16+$BF140*Assembly!P$17+$BG140*Assembly!P$18+$BH140*Assembly!P$19+$BI140*Assembly!P$20+$BJ140*Assembly!P$21+$BK140*Assembly!P$22+$BL140*Assembly!P$23+$BM140*Assembly!P$24</f>
        <v>#VALUE!</v>
      </c>
      <c r="CD140" s="156" t="e">
        <f>$AS140*Assembly!Q$4+$AT140*Assembly!Q$5+$AU140*Assembly!Q$6+$AV140*Assembly!Q$7+$AW140*Assembly!Q$8+$AX140*Assembly!Q$9+$AY140*Assembly!Q$10+$AZ140*Assembly!Q$11+$BA140*Assembly!Q$12+$BB140*Assembly!Q$13+$BC140*Assembly!Q$14+$BD140*Assembly!Q$15+$BE140*Assembly!Q$16+$BF140*Assembly!Q$17+$BG140*Assembly!Q$18+$BH140*Assembly!Q$19+$BI140*Assembly!Q$20+$BJ140*Assembly!Q$21+$BK140*Assembly!Q$22+$BL140*Assembly!Q$23+$BM140*Assembly!Q$24</f>
        <v>#VALUE!</v>
      </c>
      <c r="CE140" s="164" t="e">
        <f>$AS140*Assembly!R$4+$AT140*Assembly!R$5+$AU140*Assembly!R$6+$AV140*Assembly!R$7+$AW140*Assembly!R$8+$AX140*Assembly!R$9+$AY140*Assembly!R$10+$AZ140*Assembly!R$11+$BA140*Assembly!R$12+$BB140*Assembly!R$13+$BC140*Assembly!R$14+$BD140*Assembly!R$15+$BE140*Assembly!R$16+$BF140*Assembly!R$17+$BG140*Assembly!R$18+$BH140*Assembly!R$19+$BI140*Assembly!R$20+$BJ140*Assembly!R$21+$BK140*Assembly!R$22+$BL140*Assembly!R$23+$BM140*Assembly!R$24</f>
        <v>#VALUE!</v>
      </c>
      <c r="CF140" s="156" t="e">
        <f>$AS140*Assembly!S$4+$AT140*Assembly!S$5+$AU140*Assembly!S$6+$AV140*Assembly!S$7+$AW140*Assembly!S$8+$AX140*Assembly!S$9+$AY140*Assembly!S$10+$AZ140*Assembly!S$11+$BA140*Assembly!S$12+$BB140*Assembly!S$13+$BC140*Assembly!S$14+$BD140*Assembly!S$15+$BE140*Assembly!S$16+$BF140*Assembly!S$17+$BG140*Assembly!S$18+$BH140*Assembly!S$19+$BI140*Assembly!S$20+$BJ140*Assembly!S$21+$BK140*Assembly!S$22+$BL140*Assembly!S$23+$BM140*Assembly!S$24</f>
        <v>#VALUE!</v>
      </c>
      <c r="CG140" s="156" t="e">
        <f>$AS140*Assembly!T$4+$AT140*Assembly!T$5+$AU140*Assembly!T$6+$AV140*Assembly!T$7+$AW140*Assembly!T$8+$AX140*Assembly!T$9+$AY140*Assembly!T$10+$AZ140*Assembly!T$11+$BA140*Assembly!T$12+$BB140*Assembly!T$13+$BC140*Assembly!T$14+$BD140*Assembly!T$15+$BE140*Assembly!T$16+$BF140*Assembly!T$17+$BG140*Assembly!T$18+$BH140*Assembly!T$19+$BI140*Assembly!T$20+$BJ140*Assembly!T$21+$BK140*Assembly!T$22+$BL140*Assembly!T$23+$BM140*Assembly!T$24</f>
        <v>#VALUE!</v>
      </c>
      <c r="CH140" s="156" t="e">
        <f>$AS140*Assembly!U$4+$AT140*Assembly!U$5+$AU140*Assembly!U$6+$AV140*Assembly!U$7+$AW140*Assembly!U$8+$AX140*Assembly!U$9+$AY140*Assembly!U$10+$AZ140*Assembly!U$11+$BA140*Assembly!U$12+$BB140*Assembly!U$13+$BC140*Assembly!U$14+$BD140*Assembly!U$15+$BE140*Assembly!U$16+$BF140*Assembly!U$17+$BG140*Assembly!U$18+$BH140*Assembly!U$19+$BI140*Assembly!U$20+$BJ140*Assembly!U$21+$BK140*Assembly!U$22+$BL140*Assembly!U$23+$BM140*Assembly!U$24</f>
        <v>#VALUE!</v>
      </c>
      <c r="CI140" s="164" t="e">
        <f>$AS140*Assembly!V$4+$AT140*Assembly!V$5+$AU140*Assembly!V$6+$AV140*Assembly!V$7+$AW140*Assembly!V$8+$AX140*Assembly!V$9+$AY140*Assembly!V$10+$AZ140*Assembly!V$11+$BA140*Assembly!V$12+$BB140*Assembly!V$13+$BC140*Assembly!V$14+$BD140*Assembly!V$15+$BE140*Assembly!V$16+$BF140*Assembly!V$17+$BG140*Assembly!V$18+$BH140*Assembly!V$19+$BI140*Assembly!V$20+$BJ140*Assembly!V$21+$BK140*Assembly!V$22+$BL140*Assembly!V$23+$BM140*Assembly!V$24</f>
        <v>#VALUE!</v>
      </c>
      <c r="CJ140" s="164" t="e">
        <f>BZ140*Refining!$F$3</f>
        <v>#VALUE!</v>
      </c>
      <c r="CK140" s="164" t="e">
        <f>CA140*Refining!$F$4</f>
        <v>#VALUE!</v>
      </c>
      <c r="CL140" s="164" t="e">
        <f>CB140*Refining!$F$5</f>
        <v>#VALUE!</v>
      </c>
      <c r="CM140" s="164" t="e">
        <f>CC140*Refining!$F$6</f>
        <v>#VALUE!</v>
      </c>
      <c r="CN140" s="164" t="e">
        <f>CD140*Refining!$F$7</f>
        <v>#VALUE!</v>
      </c>
      <c r="CO140" s="164" t="e">
        <f>CE140*Refining!$F$8</f>
        <v>#VALUE!</v>
      </c>
      <c r="CP140" s="164" t="e">
        <f>CF140*Refining!$F$9</f>
        <v>#VALUE!</v>
      </c>
      <c r="CQ140" s="164" t="e">
        <f>CG140*Refining!$F$10</f>
        <v>#VALUE!</v>
      </c>
      <c r="CR140" s="164" t="e">
        <f>CH140*Refining!$F$11</f>
        <v>#VALUE!</v>
      </c>
      <c r="CS140" s="164" t="e">
        <f>CI140*Refining!$F$12</f>
        <v>#VALUE!</v>
      </c>
      <c r="CT140" s="185" t="e">
        <f t="shared" ref="CT140:DM140" si="567">IF(BZ140 = 0, "", BZ140)</f>
        <v>#VALUE!</v>
      </c>
      <c r="CU140" s="189" t="e">
        <f t="shared" si="567"/>
        <v>#VALUE!</v>
      </c>
      <c r="CV140" s="186" t="e">
        <f t="shared" si="567"/>
        <v>#VALUE!</v>
      </c>
      <c r="CW140" s="186" t="e">
        <f t="shared" si="567"/>
        <v>#VALUE!</v>
      </c>
      <c r="CX140" s="186" t="e">
        <f t="shared" si="567"/>
        <v>#VALUE!</v>
      </c>
      <c r="CY140" s="186" t="e">
        <f t="shared" si="567"/>
        <v>#VALUE!</v>
      </c>
      <c r="CZ140" s="186" t="e">
        <f t="shared" si="567"/>
        <v>#VALUE!</v>
      </c>
      <c r="DA140" s="186" t="e">
        <f t="shared" si="567"/>
        <v>#VALUE!</v>
      </c>
      <c r="DB140" s="186" t="e">
        <f t="shared" si="567"/>
        <v>#VALUE!</v>
      </c>
      <c r="DC140" s="187" t="e">
        <f t="shared" si="567"/>
        <v>#VALUE!</v>
      </c>
      <c r="DD140" s="185" t="e">
        <f t="shared" si="567"/>
        <v>#VALUE!</v>
      </c>
      <c r="DE140" s="189" t="e">
        <f t="shared" si="567"/>
        <v>#VALUE!</v>
      </c>
      <c r="DF140" s="186" t="e">
        <f t="shared" si="567"/>
        <v>#VALUE!</v>
      </c>
      <c r="DG140" s="186" t="e">
        <f t="shared" si="567"/>
        <v>#VALUE!</v>
      </c>
      <c r="DH140" s="188" t="e">
        <f t="shared" si="567"/>
        <v>#VALUE!</v>
      </c>
      <c r="DI140" s="186" t="e">
        <f t="shared" si="567"/>
        <v>#VALUE!</v>
      </c>
      <c r="DJ140" s="186" t="e">
        <f t="shared" si="567"/>
        <v>#VALUE!</v>
      </c>
      <c r="DK140" s="186" t="e">
        <f t="shared" si="567"/>
        <v>#VALUE!</v>
      </c>
      <c r="DL140" s="186" t="e">
        <f t="shared" si="567"/>
        <v>#VALUE!</v>
      </c>
      <c r="DM140" s="187" t="e">
        <f t="shared" si="567"/>
        <v>#VALUE!</v>
      </c>
      <c r="DN140" s="185" t="e">
        <f t="shared" si="11"/>
        <v>#VALUE!</v>
      </c>
      <c r="DO140" s="189" t="e">
        <f t="shared" si="12"/>
        <v>#VALUE!</v>
      </c>
      <c r="DP140" s="120" t="e">
        <f t="shared" si="13"/>
        <v>#VALUE!</v>
      </c>
      <c r="DQ140" s="133" t="e">
        <f>CT140*'Ores &amp; Ingots'!$C$3+CU140*'Ores &amp; Ingots'!$C$4+CV140*'Ores &amp; Ingots'!$C$5+CW140*'Ores &amp; Ingots'!$C$6+CX140*'Ores &amp; Ingots'!$C$7+CY140*'Ores &amp; Ingots'!$C$8+CZ140*'Ores &amp; Ingots'!$C$9+DA140*'Ores &amp; Ingots'!$C$10+DB140*'Ores &amp; Ingots'!$C$11+DC140*'Ores &amp; Ingots'!$C$12</f>
        <v>#VALUE!</v>
      </c>
      <c r="DR140" s="133" t="e">
        <f>DD140*'Ores &amp; Ingots'!$B$3+DE140*'Ores &amp; Ingots'!$B$4+DF140*'Ores &amp; Ingots'!$B$5+DG140*'Ores &amp; Ingots'!$B$6+DH140*'Ores &amp; Ingots'!$B$7+DI140*'Ores &amp; Ingots'!$B$8+DJ140*'Ores &amp; Ingots'!$B$9+DK140*'Ores &amp; Ingots'!$B$10+DL140*'Ores &amp; Ingots'!$B$11+DM140*'Ores &amp; Ingots'!$B$12</f>
        <v>#VALUE!</v>
      </c>
      <c r="DS140" s="189" t="e">
        <f>CT140*Refining!$G$3+CU140*Refining!$G$4+CV140*Refining!$G$5+CW140*Refining!$G$6+CX140*Refining!$G$7+CY140*Refining!$G$8+CZ140*Refining!$G$9+DA140*Refining!$G$10+DB140*Refining!$G$11+DC140*Refining!$G$12</f>
        <v>#VALUE!</v>
      </c>
      <c r="DT140" s="189" t="e">
        <f t="shared" si="14"/>
        <v>#VALUE!</v>
      </c>
      <c r="DU140" s="192" t="e">
        <f t="shared" si="15"/>
        <v>#VALUE!</v>
      </c>
      <c r="DV140" s="185" t="e">
        <f t="shared" si="16"/>
        <v>#VALUE!</v>
      </c>
      <c r="DW140" s="194" t="e">
        <f t="shared" ref="DW140:DX140" si="568">DV140/60</f>
        <v>#VALUE!</v>
      </c>
      <c r="DX140" s="194" t="e">
        <f t="shared" si="568"/>
        <v>#VALUE!</v>
      </c>
      <c r="DY140" s="185" t="e">
        <f t="shared" si="18"/>
        <v>#VALUE!</v>
      </c>
      <c r="DZ140" s="194" t="e">
        <f t="shared" ref="DZ140:EA140" si="569">DY140/1000</f>
        <v>#VALUE!</v>
      </c>
      <c r="EA140" s="196" t="e">
        <f t="shared" si="569"/>
        <v>#VALUE!</v>
      </c>
      <c r="EB140" s="130" t="e">
        <f t="shared" si="20"/>
        <v>#VALUE!</v>
      </c>
      <c r="EC140" s="132" t="e">
        <f t="shared" si="21"/>
        <v>#VALUE!</v>
      </c>
      <c r="ED140" s="133" t="s">
        <v>28</v>
      </c>
    </row>
    <row r="141" spans="1:134" ht="12.75" x14ac:dyDescent="0.2">
      <c r="A141" s="864"/>
      <c r="B141" s="135" t="s">
        <v>355</v>
      </c>
      <c r="C141" s="137" t="s">
        <v>156</v>
      </c>
      <c r="D141" s="137">
        <v>1</v>
      </c>
      <c r="E141" s="137">
        <v>1</v>
      </c>
      <c r="F141" s="137">
        <v>1</v>
      </c>
      <c r="G141" s="139">
        <f t="shared" si="0"/>
        <v>15.625</v>
      </c>
      <c r="H141" s="140">
        <v>24</v>
      </c>
      <c r="I141" s="140">
        <v>24</v>
      </c>
      <c r="J141" s="140">
        <f>H141/Main!$D$9</f>
        <v>4.8</v>
      </c>
      <c r="K141" s="140">
        <f>I141/Main!$D$10</f>
        <v>12</v>
      </c>
      <c r="L141" s="140">
        <f t="shared" si="1"/>
        <v>2.5</v>
      </c>
      <c r="M141" s="140">
        <v>1</v>
      </c>
      <c r="N141" s="145">
        <f>1000000*0.00025</f>
        <v>250</v>
      </c>
      <c r="O141" s="145">
        <v>250</v>
      </c>
      <c r="P141" s="145"/>
      <c r="Q141" s="321" t="s">
        <v>28</v>
      </c>
      <c r="R141" s="146"/>
      <c r="S141" s="143"/>
      <c r="T141" s="146"/>
      <c r="U141" s="198"/>
      <c r="V141" s="143"/>
      <c r="W141" s="362" t="s">
        <v>220</v>
      </c>
      <c r="X141" s="133">
        <v>0</v>
      </c>
      <c r="Y141" s="133">
        <v>50</v>
      </c>
      <c r="Z141" s="133">
        <v>50</v>
      </c>
      <c r="AA141" s="133">
        <v>0</v>
      </c>
      <c r="AB141" s="133">
        <v>120</v>
      </c>
      <c r="AC141" s="133">
        <v>0</v>
      </c>
      <c r="AD141" s="167">
        <v>2</v>
      </c>
      <c r="AE141" s="133">
        <v>20</v>
      </c>
      <c r="AF141" s="133">
        <v>0</v>
      </c>
      <c r="AG141" s="133">
        <v>0</v>
      </c>
      <c r="AH141" s="133">
        <v>0</v>
      </c>
      <c r="AI141" s="133">
        <v>0</v>
      </c>
      <c r="AJ141" s="133">
        <v>0</v>
      </c>
      <c r="AK141" s="133">
        <v>0</v>
      </c>
      <c r="AL141" s="133">
        <v>0</v>
      </c>
      <c r="AM141" s="133">
        <v>0</v>
      </c>
      <c r="AN141" s="133">
        <v>0</v>
      </c>
      <c r="AO141" s="133">
        <v>0</v>
      </c>
      <c r="AP141" s="133">
        <v>0</v>
      </c>
      <c r="AQ141" s="133">
        <v>0</v>
      </c>
      <c r="AR141" s="133">
        <v>0</v>
      </c>
      <c r="AS141" s="161" t="str">
        <f t="shared" ref="AS141:BM141" si="570">IF(X141 = 0, "", X141)</f>
        <v/>
      </c>
      <c r="AT141" s="133">
        <f t="shared" si="570"/>
        <v>50</v>
      </c>
      <c r="AU141" s="133">
        <f t="shared" si="570"/>
        <v>50</v>
      </c>
      <c r="AV141" s="137" t="str">
        <f t="shared" si="570"/>
        <v/>
      </c>
      <c r="AW141" s="133">
        <f t="shared" si="570"/>
        <v>120</v>
      </c>
      <c r="AX141" s="137" t="str">
        <f t="shared" si="570"/>
        <v/>
      </c>
      <c r="AY141" s="167">
        <f t="shared" si="570"/>
        <v>2</v>
      </c>
      <c r="AZ141" s="133">
        <f t="shared" si="570"/>
        <v>20</v>
      </c>
      <c r="BA141" s="137" t="str">
        <f t="shared" si="570"/>
        <v/>
      </c>
      <c r="BB141" s="137" t="str">
        <f t="shared" si="570"/>
        <v/>
      </c>
      <c r="BC141" s="137" t="str">
        <f t="shared" si="570"/>
        <v/>
      </c>
      <c r="BD141" s="137" t="str">
        <f t="shared" si="570"/>
        <v/>
      </c>
      <c r="BE141" s="137" t="str">
        <f t="shared" si="570"/>
        <v/>
      </c>
      <c r="BF141" s="137" t="str">
        <f t="shared" si="570"/>
        <v/>
      </c>
      <c r="BG141" s="137" t="str">
        <f t="shared" si="570"/>
        <v/>
      </c>
      <c r="BH141" s="137" t="str">
        <f t="shared" si="570"/>
        <v/>
      </c>
      <c r="BI141" s="137" t="str">
        <f t="shared" si="570"/>
        <v/>
      </c>
      <c r="BJ141" s="137" t="str">
        <f t="shared" si="570"/>
        <v/>
      </c>
      <c r="BK141" s="137" t="str">
        <f t="shared" si="570"/>
        <v/>
      </c>
      <c r="BL141" s="137" t="str">
        <f t="shared" si="570"/>
        <v/>
      </c>
      <c r="BM141" s="169" t="str">
        <f t="shared" si="570"/>
        <v/>
      </c>
      <c r="BN141" s="174" t="e">
        <f>$AS141*Assembly!Z$4+$AT141*Assembly!Z$5+$AU141*Assembly!Z$6+$AV141*Assembly!Z$7+$AW141*Assembly!Z$8+$AX141*Assembly!Z$9+$AY141*Assembly!Z$10+$AZ141*Assembly!Z$11+$BA141*Assembly!Z$12+$BB141*Assembly!Z$13+$BC141*Assembly!Z$14+$BD141*Assembly!Z$15+$BE141*Assembly!Z$16+$BF141*Assembly!Z$17+$BG141*Assembly!Z$18+$BH141*Assembly!Z$19+$BI141*Assembly!Z$20+$BJ141*Assembly!Z$21+$BK141*Assembly!Z$22+$BL141*Assembly!Z$23+$BM141*Assembly!Z$24</f>
        <v>#VALUE!</v>
      </c>
      <c r="BO141" s="133" t="e">
        <f t="shared" si="3"/>
        <v>#VALUE!</v>
      </c>
      <c r="BP141" s="133"/>
      <c r="BQ141" s="133" t="e">
        <f>$AS141*Assembly!AD$4+$AT141*Assembly!AD$5+$AU141*Assembly!AD$6+$AV141*Assembly!AD$7+$AW141*Assembly!AD$8+$AX141*Assembly!AD$9+$AY141*Assembly!AD$10+$AZ141*Assembly!AD$11+$BA141*Assembly!AD$12+$BB141*Assembly!AD$13+$BC141*Assembly!AD$14+$BD141*Assembly!AD$15+$BE141*Assembly!AD$16+$BF141*Assembly!AD$17+$BG141*Assembly!AD$18+$BH141*Assembly!AD$19+$BI141*Assembly!AD$20+$BJ141*Assembly!AD$21+$BK141*Assembly!AD$22+$BL141*Assembly!AD$23+$BM141*Assembly!AD$24</f>
        <v>#VALUE!</v>
      </c>
      <c r="BR141" s="177" t="e">
        <f t="shared" si="4"/>
        <v>#VALUE!</v>
      </c>
      <c r="BS141" s="178" t="e">
        <f t="shared" si="5"/>
        <v>#VALUE!</v>
      </c>
      <c r="BT141" s="179" t="e">
        <f t="shared" si="6"/>
        <v>#VALUE!</v>
      </c>
      <c r="BU141" s="178" t="e">
        <f t="shared" si="7"/>
        <v>#VALUE!</v>
      </c>
      <c r="BV141" s="133" t="e">
        <f>$AS141*Assembly!Y$4+$AT141*Assembly!Y$5+$AU141*Assembly!Y$6+$AV141*Assembly!Y$7+$AW141*Assembly!Y$8+$AX141*Assembly!Y$9+$AY141*Assembly!Y$10+$AZ141*Assembly!Y$11+$BA141*Assembly!Y$12+$BB141*Assembly!Y$13+$BC141*Assembly!Y$14+$BD141*Assembly!Y$15+$BE141*Assembly!Y$16+$BF141*Assembly!Y$17+$BG141*Assembly!Y$18+$BH141*Assembly!Y$19+$BI141*Assembly!Y$20+$BJ141*Assembly!Y$21+$BK141*Assembly!Y$22+$BL141*Assembly!Y$23+$BM141*Assembly!Y$24</f>
        <v>#VALUE!</v>
      </c>
      <c r="BW141" s="133" t="e">
        <f t="shared" si="8"/>
        <v>#VALUE!</v>
      </c>
      <c r="BX141" s="130" t="e">
        <f t="shared" si="9"/>
        <v>#VALUE!</v>
      </c>
      <c r="BY141" s="183" t="e">
        <f>$AS141*Assembly!AC$4+$AT141*Assembly!AC$5+$AU141*Assembly!AC$6+$AV141*Assembly!AC$7+$AW141*Assembly!AC$8+$AX141*Assembly!AC$9+$AY141*Assembly!AC$10+$AZ141*Assembly!AC$11+$BA141*Assembly!AC$12+$BB141*Assembly!AC$13+$BC141*Assembly!AC$14+$BD141*Assembly!AC$15+$BE141*Assembly!AC$16+$BF141*Assembly!AC$17+$BG141*Assembly!AC$18+$BH141*Assembly!AC$19+$BI141*Assembly!AC$20+$BJ141*Assembly!AC$21+$BK141*Assembly!AC$22+$BL141*Assembly!AC$23+$BM141*Assembly!AC$24</f>
        <v>#VALUE!</v>
      </c>
      <c r="BZ141" s="145" t="e">
        <f>$AS141*Assembly!M$4+$AT141*Assembly!M$5+$AU141*Assembly!M$6+$AV141*Assembly!M$7+$AW141*Assembly!M$8+$AX141*Assembly!M$9+$AY141*Assembly!M$10+$AZ141*Assembly!M$11+$BA141*Assembly!M$12+$BB141*Assembly!M$13+$BC141*Assembly!M$14+$BD141*Assembly!M$15+$BE141*Assembly!M$16+$BF141*Assembly!M$17+$BG141*Assembly!M$18+$BH141*Assembly!M$19+$BI141*Assembly!M$20+$BJ141*Assembly!M$21+$BK141*Assembly!M$22+$BL141*Assembly!M$23+$BM141*Assembly!M$24</f>
        <v>#VALUE!</v>
      </c>
      <c r="CA141" s="145" t="e">
        <f>$AS141*Assembly!N$4+$AT141*Assembly!N$5+$AU141*Assembly!N$6+$AV141*Assembly!N$7+$AW141*Assembly!N$8+$AX141*Assembly!N$9+$AY141*Assembly!N$10+$AZ141*Assembly!N$11+$BA141*Assembly!N$12+$BB141*Assembly!N$13+$BC141*Assembly!N$14+$BD141*Assembly!N$15+$BE141*Assembly!N$16+$BF141*Assembly!N$17+$BG141*Assembly!N$18+$BH141*Assembly!N$19+$BI141*Assembly!N$20+$BJ141*Assembly!N$21+$BK141*Assembly!N$22+$BL141*Assembly!N$23+$BM141*Assembly!N$24</f>
        <v>#VALUE!</v>
      </c>
      <c r="CB141" s="145" t="e">
        <f>$AS141*Assembly!O$4+$AT141*Assembly!O$5+$AU141*Assembly!O$6+$AV141*Assembly!O$7+$AW141*Assembly!O$8+$AX141*Assembly!O$9+$AY141*Assembly!O$10+$AZ141*Assembly!O$11+$BA141*Assembly!O$12+$BB141*Assembly!O$13+$BC141*Assembly!O$14+$BD141*Assembly!O$15+$BE141*Assembly!O$16+$BF141*Assembly!O$17+$BG141*Assembly!O$18+$BH141*Assembly!O$19+$BI141*Assembly!O$20+$BJ141*Assembly!O$21+$BK141*Assembly!O$22+$BL141*Assembly!O$23+$BM141*Assembly!O$24</f>
        <v>#VALUE!</v>
      </c>
      <c r="CC141" s="140" t="e">
        <f>$AS141*Assembly!P$4+$AT141*Assembly!P$5+$AU141*Assembly!P$6+$AV141*Assembly!P$7+$AW141*Assembly!P$8+$AX141*Assembly!P$9+$AY141*Assembly!P$10+$AZ141*Assembly!P$11+$BA141*Assembly!P$12+$BB141*Assembly!P$13+$BC141*Assembly!P$14+$BD141*Assembly!P$15+$BE141*Assembly!P$16+$BF141*Assembly!P$17+$BG141*Assembly!P$18+$BH141*Assembly!P$19+$BI141*Assembly!P$20+$BJ141*Assembly!P$21+$BK141*Assembly!P$22+$BL141*Assembly!P$23+$BM141*Assembly!P$24</f>
        <v>#VALUE!</v>
      </c>
      <c r="CD141" s="140" t="e">
        <f>$AS141*Assembly!Q$4+$AT141*Assembly!Q$5+$AU141*Assembly!Q$6+$AV141*Assembly!Q$7+$AW141*Assembly!Q$8+$AX141*Assembly!Q$9+$AY141*Assembly!Q$10+$AZ141*Assembly!Q$11+$BA141*Assembly!Q$12+$BB141*Assembly!Q$13+$BC141*Assembly!Q$14+$BD141*Assembly!Q$15+$BE141*Assembly!Q$16+$BF141*Assembly!Q$17+$BG141*Assembly!Q$18+$BH141*Assembly!Q$19+$BI141*Assembly!Q$20+$BJ141*Assembly!Q$21+$BK141*Assembly!Q$22+$BL141*Assembly!Q$23+$BM141*Assembly!Q$24</f>
        <v>#VALUE!</v>
      </c>
      <c r="CE141" s="145" t="e">
        <f>$AS141*Assembly!R$4+$AT141*Assembly!R$5+$AU141*Assembly!R$6+$AV141*Assembly!R$7+$AW141*Assembly!R$8+$AX141*Assembly!R$9+$AY141*Assembly!R$10+$AZ141*Assembly!R$11+$BA141*Assembly!R$12+$BB141*Assembly!R$13+$BC141*Assembly!R$14+$BD141*Assembly!R$15+$BE141*Assembly!R$16+$BF141*Assembly!R$17+$BG141*Assembly!R$18+$BH141*Assembly!R$19+$BI141*Assembly!R$20+$BJ141*Assembly!R$21+$BK141*Assembly!R$22+$BL141*Assembly!R$23+$BM141*Assembly!R$24</f>
        <v>#VALUE!</v>
      </c>
      <c r="CF141" s="140" t="e">
        <f>$AS141*Assembly!S$4+$AT141*Assembly!S$5+$AU141*Assembly!S$6+$AV141*Assembly!S$7+$AW141*Assembly!S$8+$AX141*Assembly!S$9+$AY141*Assembly!S$10+$AZ141*Assembly!S$11+$BA141*Assembly!S$12+$BB141*Assembly!S$13+$BC141*Assembly!S$14+$BD141*Assembly!S$15+$BE141*Assembly!S$16+$BF141*Assembly!S$17+$BG141*Assembly!S$18+$BH141*Assembly!S$19+$BI141*Assembly!S$20+$BJ141*Assembly!S$21+$BK141*Assembly!S$22+$BL141*Assembly!S$23+$BM141*Assembly!S$24</f>
        <v>#VALUE!</v>
      </c>
      <c r="CG141" s="140" t="e">
        <f>$AS141*Assembly!T$4+$AT141*Assembly!T$5+$AU141*Assembly!T$6+$AV141*Assembly!T$7+$AW141*Assembly!T$8+$AX141*Assembly!T$9+$AY141*Assembly!T$10+$AZ141*Assembly!T$11+$BA141*Assembly!T$12+$BB141*Assembly!T$13+$BC141*Assembly!T$14+$BD141*Assembly!T$15+$BE141*Assembly!T$16+$BF141*Assembly!T$17+$BG141*Assembly!T$18+$BH141*Assembly!T$19+$BI141*Assembly!T$20+$BJ141*Assembly!T$21+$BK141*Assembly!T$22+$BL141*Assembly!T$23+$BM141*Assembly!T$24</f>
        <v>#VALUE!</v>
      </c>
      <c r="CH141" s="140" t="e">
        <f>$AS141*Assembly!U$4+$AT141*Assembly!U$5+$AU141*Assembly!U$6+$AV141*Assembly!U$7+$AW141*Assembly!U$8+$AX141*Assembly!U$9+$AY141*Assembly!U$10+$AZ141*Assembly!U$11+$BA141*Assembly!U$12+$BB141*Assembly!U$13+$BC141*Assembly!U$14+$BD141*Assembly!U$15+$BE141*Assembly!U$16+$BF141*Assembly!U$17+$BG141*Assembly!U$18+$BH141*Assembly!U$19+$BI141*Assembly!U$20+$BJ141*Assembly!U$21+$BK141*Assembly!U$22+$BL141*Assembly!U$23+$BM141*Assembly!U$24</f>
        <v>#VALUE!</v>
      </c>
      <c r="CI141" s="145" t="e">
        <f>$AS141*Assembly!V$4+$AT141*Assembly!V$5+$AU141*Assembly!V$6+$AV141*Assembly!V$7+$AW141*Assembly!V$8+$AX141*Assembly!V$9+$AY141*Assembly!V$10+$AZ141*Assembly!V$11+$BA141*Assembly!V$12+$BB141*Assembly!V$13+$BC141*Assembly!V$14+$BD141*Assembly!V$15+$BE141*Assembly!V$16+$BF141*Assembly!V$17+$BG141*Assembly!V$18+$BH141*Assembly!V$19+$BI141*Assembly!V$20+$BJ141*Assembly!V$21+$BK141*Assembly!V$22+$BL141*Assembly!V$23+$BM141*Assembly!V$24</f>
        <v>#VALUE!</v>
      </c>
      <c r="CJ141" s="145" t="e">
        <f>BZ141*Refining!$F$3</f>
        <v>#VALUE!</v>
      </c>
      <c r="CK141" s="145" t="e">
        <f>CA141*Refining!$F$4</f>
        <v>#VALUE!</v>
      </c>
      <c r="CL141" s="145" t="e">
        <f>CB141*Refining!$F$5</f>
        <v>#VALUE!</v>
      </c>
      <c r="CM141" s="145" t="e">
        <f>CC141*Refining!$F$6</f>
        <v>#VALUE!</v>
      </c>
      <c r="CN141" s="145" t="e">
        <f>CD141*Refining!$F$7</f>
        <v>#VALUE!</v>
      </c>
      <c r="CO141" s="145" t="e">
        <f>CE141*Refining!$F$8</f>
        <v>#VALUE!</v>
      </c>
      <c r="CP141" s="145" t="e">
        <f>CF141*Refining!$F$9</f>
        <v>#VALUE!</v>
      </c>
      <c r="CQ141" s="145" t="e">
        <f>CG141*Refining!$F$10</f>
        <v>#VALUE!</v>
      </c>
      <c r="CR141" s="145" t="e">
        <f>CH141*Refining!$F$11</f>
        <v>#VALUE!</v>
      </c>
      <c r="CS141" s="145" t="e">
        <f>CI141*Refining!$F$12</f>
        <v>#VALUE!</v>
      </c>
      <c r="CT141" s="185" t="e">
        <f t="shared" ref="CT141:DM141" si="571">IF(BZ141 = 0, "", BZ141)</f>
        <v>#VALUE!</v>
      </c>
      <c r="CU141" s="189" t="e">
        <f t="shared" si="571"/>
        <v>#VALUE!</v>
      </c>
      <c r="CV141" s="186" t="e">
        <f t="shared" si="571"/>
        <v>#VALUE!</v>
      </c>
      <c r="CW141" s="186" t="e">
        <f t="shared" si="571"/>
        <v>#VALUE!</v>
      </c>
      <c r="CX141" s="186" t="e">
        <f t="shared" si="571"/>
        <v>#VALUE!</v>
      </c>
      <c r="CY141" s="186" t="e">
        <f t="shared" si="571"/>
        <v>#VALUE!</v>
      </c>
      <c r="CZ141" s="186" t="e">
        <f t="shared" si="571"/>
        <v>#VALUE!</v>
      </c>
      <c r="DA141" s="186" t="e">
        <f t="shared" si="571"/>
        <v>#VALUE!</v>
      </c>
      <c r="DB141" s="186" t="e">
        <f t="shared" si="571"/>
        <v>#VALUE!</v>
      </c>
      <c r="DC141" s="187" t="e">
        <f t="shared" si="571"/>
        <v>#VALUE!</v>
      </c>
      <c r="DD141" s="185" t="e">
        <f t="shared" si="571"/>
        <v>#VALUE!</v>
      </c>
      <c r="DE141" s="189" t="e">
        <f t="shared" si="571"/>
        <v>#VALUE!</v>
      </c>
      <c r="DF141" s="186" t="e">
        <f t="shared" si="571"/>
        <v>#VALUE!</v>
      </c>
      <c r="DG141" s="186" t="e">
        <f t="shared" si="571"/>
        <v>#VALUE!</v>
      </c>
      <c r="DH141" s="188" t="e">
        <f t="shared" si="571"/>
        <v>#VALUE!</v>
      </c>
      <c r="DI141" s="186" t="e">
        <f t="shared" si="571"/>
        <v>#VALUE!</v>
      </c>
      <c r="DJ141" s="186" t="e">
        <f t="shared" si="571"/>
        <v>#VALUE!</v>
      </c>
      <c r="DK141" s="186" t="e">
        <f t="shared" si="571"/>
        <v>#VALUE!</v>
      </c>
      <c r="DL141" s="186" t="e">
        <f t="shared" si="571"/>
        <v>#VALUE!</v>
      </c>
      <c r="DM141" s="187" t="e">
        <f t="shared" si="571"/>
        <v>#VALUE!</v>
      </c>
      <c r="DN141" s="185" t="e">
        <f t="shared" si="11"/>
        <v>#VALUE!</v>
      </c>
      <c r="DO141" s="189" t="e">
        <f t="shared" si="12"/>
        <v>#VALUE!</v>
      </c>
      <c r="DP141" s="120" t="e">
        <f t="shared" si="13"/>
        <v>#VALUE!</v>
      </c>
      <c r="DQ141" s="133" t="e">
        <f>CT141*'Ores &amp; Ingots'!$C$3+CU141*'Ores &amp; Ingots'!$C$4+CV141*'Ores &amp; Ingots'!$C$5+CW141*'Ores &amp; Ingots'!$C$6+CX141*'Ores &amp; Ingots'!$C$7+CY141*'Ores &amp; Ingots'!$C$8+CZ141*'Ores &amp; Ingots'!$C$9+DA141*'Ores &amp; Ingots'!$C$10+DB141*'Ores &amp; Ingots'!$C$11+DC141*'Ores &amp; Ingots'!$C$12</f>
        <v>#VALUE!</v>
      </c>
      <c r="DR141" s="133" t="e">
        <f>DD141*'Ores &amp; Ingots'!$B$3+DE141*'Ores &amp; Ingots'!$B$4+DF141*'Ores &amp; Ingots'!$B$5+DG141*'Ores &amp; Ingots'!$B$6+DH141*'Ores &amp; Ingots'!$B$7+DI141*'Ores &amp; Ingots'!$B$8+DJ141*'Ores &amp; Ingots'!$B$9+DK141*'Ores &amp; Ingots'!$B$10+DL141*'Ores &amp; Ingots'!$B$11+DM141*'Ores &amp; Ingots'!$B$12</f>
        <v>#VALUE!</v>
      </c>
      <c r="DS141" s="189" t="e">
        <f>CT141*Refining!$G$3+CU141*Refining!$G$4+CV141*Refining!$G$5+CW141*Refining!$G$6+CX141*Refining!$G$7+CY141*Refining!$G$8+CZ141*Refining!$G$9+DA141*Refining!$G$10+DB141*Refining!$G$11+DC141*Refining!$G$12</f>
        <v>#VALUE!</v>
      </c>
      <c r="DT141" s="189" t="e">
        <f t="shared" si="14"/>
        <v>#VALUE!</v>
      </c>
      <c r="DU141" s="192" t="e">
        <f t="shared" si="15"/>
        <v>#VALUE!</v>
      </c>
      <c r="DV141" s="185" t="e">
        <f t="shared" si="16"/>
        <v>#VALUE!</v>
      </c>
      <c r="DW141" s="194" t="e">
        <f t="shared" ref="DW141:DX141" si="572">DV141/60</f>
        <v>#VALUE!</v>
      </c>
      <c r="DX141" s="194" t="e">
        <f t="shared" si="572"/>
        <v>#VALUE!</v>
      </c>
      <c r="DY141" s="185" t="e">
        <f t="shared" si="18"/>
        <v>#VALUE!</v>
      </c>
      <c r="DZ141" s="194" t="e">
        <f t="shared" ref="DZ141:EA141" si="573">DY141/1000</f>
        <v>#VALUE!</v>
      </c>
      <c r="EA141" s="196" t="e">
        <f t="shared" si="573"/>
        <v>#VALUE!</v>
      </c>
      <c r="EB141" s="130" t="e">
        <f t="shared" si="20"/>
        <v>#VALUE!</v>
      </c>
      <c r="EC141" s="132" t="e">
        <f t="shared" si="21"/>
        <v>#VALUE!</v>
      </c>
      <c r="ED141" s="133">
        <v>534</v>
      </c>
    </row>
    <row r="142" spans="1:134" ht="12.75" x14ac:dyDescent="0.2">
      <c r="A142" s="864"/>
      <c r="B142" s="135" t="s">
        <v>355</v>
      </c>
      <c r="C142" s="137" t="s">
        <v>155</v>
      </c>
      <c r="D142" s="137">
        <v>3</v>
      </c>
      <c r="E142" s="137">
        <v>3</v>
      </c>
      <c r="F142" s="137">
        <v>1</v>
      </c>
      <c r="G142" s="154">
        <f t="shared" si="0"/>
        <v>1.125</v>
      </c>
      <c r="H142" s="156">
        <v>24</v>
      </c>
      <c r="I142" s="156">
        <v>24</v>
      </c>
      <c r="J142" s="156">
        <f>H142/Main!$D$9</f>
        <v>4.8</v>
      </c>
      <c r="K142" s="156">
        <f>I142/Main!$D$10</f>
        <v>12</v>
      </c>
      <c r="L142" s="156">
        <f t="shared" si="1"/>
        <v>2.5</v>
      </c>
      <c r="M142" s="156">
        <v>1</v>
      </c>
      <c r="N142" s="164">
        <f t="shared" ref="N142:N143" si="574">1000000*0.0001</f>
        <v>100</v>
      </c>
      <c r="O142" s="164">
        <v>100</v>
      </c>
      <c r="P142" s="164"/>
      <c r="Q142" s="320" t="s">
        <v>28</v>
      </c>
      <c r="R142" s="166"/>
      <c r="S142" s="159"/>
      <c r="T142" s="166"/>
      <c r="U142" s="170"/>
      <c r="V142" s="159"/>
      <c r="W142" s="364"/>
      <c r="X142" s="133">
        <v>0</v>
      </c>
      <c r="Y142" s="133">
        <v>5</v>
      </c>
      <c r="Z142" s="133">
        <v>5</v>
      </c>
      <c r="AA142" s="133">
        <v>0</v>
      </c>
      <c r="AB142" s="133">
        <v>12</v>
      </c>
      <c r="AC142" s="133">
        <v>0</v>
      </c>
      <c r="AD142" s="167">
        <v>2</v>
      </c>
      <c r="AE142" s="133">
        <v>5</v>
      </c>
      <c r="AF142" s="133">
        <v>0</v>
      </c>
      <c r="AG142" s="133">
        <v>0</v>
      </c>
      <c r="AH142" s="133">
        <v>0</v>
      </c>
      <c r="AI142" s="133">
        <v>0</v>
      </c>
      <c r="AJ142" s="133">
        <v>0</v>
      </c>
      <c r="AK142" s="133">
        <v>0</v>
      </c>
      <c r="AL142" s="133">
        <v>0</v>
      </c>
      <c r="AM142" s="133">
        <v>0</v>
      </c>
      <c r="AN142" s="133">
        <v>0</v>
      </c>
      <c r="AO142" s="133">
        <v>0</v>
      </c>
      <c r="AP142" s="133">
        <v>0</v>
      </c>
      <c r="AQ142" s="133">
        <v>0</v>
      </c>
      <c r="AR142" s="133">
        <v>0</v>
      </c>
      <c r="AS142" s="161" t="str">
        <f t="shared" ref="AS142:BM142" si="575">IF(X142 = 0, "", X142)</f>
        <v/>
      </c>
      <c r="AT142" s="133">
        <f t="shared" si="575"/>
        <v>5</v>
      </c>
      <c r="AU142" s="133">
        <f t="shared" si="575"/>
        <v>5</v>
      </c>
      <c r="AV142" s="137" t="str">
        <f t="shared" si="575"/>
        <v/>
      </c>
      <c r="AW142" s="133">
        <f t="shared" si="575"/>
        <v>12</v>
      </c>
      <c r="AX142" s="137" t="str">
        <f t="shared" si="575"/>
        <v/>
      </c>
      <c r="AY142" s="167">
        <f t="shared" si="575"/>
        <v>2</v>
      </c>
      <c r="AZ142" s="133">
        <f t="shared" si="575"/>
        <v>5</v>
      </c>
      <c r="BA142" s="137" t="str">
        <f t="shared" si="575"/>
        <v/>
      </c>
      <c r="BB142" s="137" t="str">
        <f t="shared" si="575"/>
        <v/>
      </c>
      <c r="BC142" s="137" t="str">
        <f t="shared" si="575"/>
        <v/>
      </c>
      <c r="BD142" s="137" t="str">
        <f t="shared" si="575"/>
        <v/>
      </c>
      <c r="BE142" s="137" t="str">
        <f t="shared" si="575"/>
        <v/>
      </c>
      <c r="BF142" s="137" t="str">
        <f t="shared" si="575"/>
        <v/>
      </c>
      <c r="BG142" s="137" t="str">
        <f t="shared" si="575"/>
        <v/>
      </c>
      <c r="BH142" s="137" t="str">
        <f t="shared" si="575"/>
        <v/>
      </c>
      <c r="BI142" s="137" t="str">
        <f t="shared" si="575"/>
        <v/>
      </c>
      <c r="BJ142" s="137" t="str">
        <f t="shared" si="575"/>
        <v/>
      </c>
      <c r="BK142" s="137" t="str">
        <f t="shared" si="575"/>
        <v/>
      </c>
      <c r="BL142" s="137" t="str">
        <f t="shared" si="575"/>
        <v/>
      </c>
      <c r="BM142" s="169" t="str">
        <f t="shared" si="575"/>
        <v/>
      </c>
      <c r="BN142" s="174" t="e">
        <f>$AS142*Assembly!Z$4+$AT142*Assembly!Z$5+$AU142*Assembly!Z$6+$AV142*Assembly!Z$7+$AW142*Assembly!Z$8+$AX142*Assembly!Z$9+$AY142*Assembly!Z$10+$AZ142*Assembly!Z$11+$BA142*Assembly!Z$12+$BB142*Assembly!Z$13+$BC142*Assembly!Z$14+$BD142*Assembly!Z$15+$BE142*Assembly!Z$16+$BF142*Assembly!Z$17+$BG142*Assembly!Z$18+$BH142*Assembly!Z$19+$BI142*Assembly!Z$20+$BJ142*Assembly!Z$21+$BK142*Assembly!Z$22+$BL142*Assembly!Z$23+$BM142*Assembly!Z$24</f>
        <v>#VALUE!</v>
      </c>
      <c r="BO142" s="133" t="e">
        <f t="shared" si="3"/>
        <v>#VALUE!</v>
      </c>
      <c r="BP142" s="133"/>
      <c r="BQ142" s="133" t="e">
        <f>$AS142*Assembly!AD$4+$AT142*Assembly!AD$5+$AU142*Assembly!AD$6+$AV142*Assembly!AD$7+$AW142*Assembly!AD$8+$AX142*Assembly!AD$9+$AY142*Assembly!AD$10+$AZ142*Assembly!AD$11+$BA142*Assembly!AD$12+$BB142*Assembly!AD$13+$BC142*Assembly!AD$14+$BD142*Assembly!AD$15+$BE142*Assembly!AD$16+$BF142*Assembly!AD$17+$BG142*Assembly!AD$18+$BH142*Assembly!AD$19+$BI142*Assembly!AD$20+$BJ142*Assembly!AD$21+$BK142*Assembly!AD$22+$BL142*Assembly!AD$23+$BM142*Assembly!AD$24</f>
        <v>#VALUE!</v>
      </c>
      <c r="BR142" s="177" t="e">
        <f t="shared" si="4"/>
        <v>#VALUE!</v>
      </c>
      <c r="BS142" s="178" t="e">
        <f t="shared" si="5"/>
        <v>#VALUE!</v>
      </c>
      <c r="BT142" s="179" t="e">
        <f t="shared" si="6"/>
        <v>#VALUE!</v>
      </c>
      <c r="BU142" s="178" t="e">
        <f t="shared" si="7"/>
        <v>#VALUE!</v>
      </c>
      <c r="BV142" s="133" t="e">
        <f>$AS142*Assembly!Y$4+$AT142*Assembly!Y$5+$AU142*Assembly!Y$6+$AV142*Assembly!Y$7+$AW142*Assembly!Y$8+$AX142*Assembly!Y$9+$AY142*Assembly!Y$10+$AZ142*Assembly!Y$11+$BA142*Assembly!Y$12+$BB142*Assembly!Y$13+$BC142*Assembly!Y$14+$BD142*Assembly!Y$15+$BE142*Assembly!Y$16+$BF142*Assembly!Y$17+$BG142*Assembly!Y$18+$BH142*Assembly!Y$19+$BI142*Assembly!Y$20+$BJ142*Assembly!Y$21+$BK142*Assembly!Y$22+$BL142*Assembly!Y$23+$BM142*Assembly!Y$24</f>
        <v>#VALUE!</v>
      </c>
      <c r="BW142" s="133" t="e">
        <f t="shared" si="8"/>
        <v>#VALUE!</v>
      </c>
      <c r="BX142" s="130" t="e">
        <f t="shared" si="9"/>
        <v>#VALUE!</v>
      </c>
      <c r="BY142" s="183" t="e">
        <f>$AS142*Assembly!AC$4+$AT142*Assembly!AC$5+$AU142*Assembly!AC$6+$AV142*Assembly!AC$7+$AW142*Assembly!AC$8+$AX142*Assembly!AC$9+$AY142*Assembly!AC$10+$AZ142*Assembly!AC$11+$BA142*Assembly!AC$12+$BB142*Assembly!AC$13+$BC142*Assembly!AC$14+$BD142*Assembly!AC$15+$BE142*Assembly!AC$16+$BF142*Assembly!AC$17+$BG142*Assembly!AC$18+$BH142*Assembly!AC$19+$BI142*Assembly!AC$20+$BJ142*Assembly!AC$21+$BK142*Assembly!AC$22+$BL142*Assembly!AC$23+$BM142*Assembly!AC$24</f>
        <v>#VALUE!</v>
      </c>
      <c r="BZ142" s="164" t="e">
        <f>$AS142*Assembly!M$4+$AT142*Assembly!M$5+$AU142*Assembly!M$6+$AV142*Assembly!M$7+$AW142*Assembly!M$8+$AX142*Assembly!M$9+$AY142*Assembly!M$10+$AZ142*Assembly!M$11+$BA142*Assembly!M$12+$BB142*Assembly!M$13+$BC142*Assembly!M$14+$BD142*Assembly!M$15+$BE142*Assembly!M$16+$BF142*Assembly!M$17+$BG142*Assembly!M$18+$BH142*Assembly!M$19+$BI142*Assembly!M$20+$BJ142*Assembly!M$21+$BK142*Assembly!M$22+$BL142*Assembly!M$23+$BM142*Assembly!M$24</f>
        <v>#VALUE!</v>
      </c>
      <c r="CA142" s="164" t="e">
        <f>$AS142*Assembly!N$4+$AT142*Assembly!N$5+$AU142*Assembly!N$6+$AV142*Assembly!N$7+$AW142*Assembly!N$8+$AX142*Assembly!N$9+$AY142*Assembly!N$10+$AZ142*Assembly!N$11+$BA142*Assembly!N$12+$BB142*Assembly!N$13+$BC142*Assembly!N$14+$BD142*Assembly!N$15+$BE142*Assembly!N$16+$BF142*Assembly!N$17+$BG142*Assembly!N$18+$BH142*Assembly!N$19+$BI142*Assembly!N$20+$BJ142*Assembly!N$21+$BK142*Assembly!N$22+$BL142*Assembly!N$23+$BM142*Assembly!N$24</f>
        <v>#VALUE!</v>
      </c>
      <c r="CB142" s="164" t="e">
        <f>$AS142*Assembly!O$4+$AT142*Assembly!O$5+$AU142*Assembly!O$6+$AV142*Assembly!O$7+$AW142*Assembly!O$8+$AX142*Assembly!O$9+$AY142*Assembly!O$10+$AZ142*Assembly!O$11+$BA142*Assembly!O$12+$BB142*Assembly!O$13+$BC142*Assembly!O$14+$BD142*Assembly!O$15+$BE142*Assembly!O$16+$BF142*Assembly!O$17+$BG142*Assembly!O$18+$BH142*Assembly!O$19+$BI142*Assembly!O$20+$BJ142*Assembly!O$21+$BK142*Assembly!O$22+$BL142*Assembly!O$23+$BM142*Assembly!O$24</f>
        <v>#VALUE!</v>
      </c>
      <c r="CC142" s="156" t="e">
        <f>$AS142*Assembly!P$4+$AT142*Assembly!P$5+$AU142*Assembly!P$6+$AV142*Assembly!P$7+$AW142*Assembly!P$8+$AX142*Assembly!P$9+$AY142*Assembly!P$10+$AZ142*Assembly!P$11+$BA142*Assembly!P$12+$BB142*Assembly!P$13+$BC142*Assembly!P$14+$BD142*Assembly!P$15+$BE142*Assembly!P$16+$BF142*Assembly!P$17+$BG142*Assembly!P$18+$BH142*Assembly!P$19+$BI142*Assembly!P$20+$BJ142*Assembly!P$21+$BK142*Assembly!P$22+$BL142*Assembly!P$23+$BM142*Assembly!P$24</f>
        <v>#VALUE!</v>
      </c>
      <c r="CD142" s="156" t="e">
        <f>$AS142*Assembly!Q$4+$AT142*Assembly!Q$5+$AU142*Assembly!Q$6+$AV142*Assembly!Q$7+$AW142*Assembly!Q$8+$AX142*Assembly!Q$9+$AY142*Assembly!Q$10+$AZ142*Assembly!Q$11+$BA142*Assembly!Q$12+$BB142*Assembly!Q$13+$BC142*Assembly!Q$14+$BD142*Assembly!Q$15+$BE142*Assembly!Q$16+$BF142*Assembly!Q$17+$BG142*Assembly!Q$18+$BH142*Assembly!Q$19+$BI142*Assembly!Q$20+$BJ142*Assembly!Q$21+$BK142*Assembly!Q$22+$BL142*Assembly!Q$23+$BM142*Assembly!Q$24</f>
        <v>#VALUE!</v>
      </c>
      <c r="CE142" s="164" t="e">
        <f>$AS142*Assembly!R$4+$AT142*Assembly!R$5+$AU142*Assembly!R$6+$AV142*Assembly!R$7+$AW142*Assembly!R$8+$AX142*Assembly!R$9+$AY142*Assembly!R$10+$AZ142*Assembly!R$11+$BA142*Assembly!R$12+$BB142*Assembly!R$13+$BC142*Assembly!R$14+$BD142*Assembly!R$15+$BE142*Assembly!R$16+$BF142*Assembly!R$17+$BG142*Assembly!R$18+$BH142*Assembly!R$19+$BI142*Assembly!R$20+$BJ142*Assembly!R$21+$BK142*Assembly!R$22+$BL142*Assembly!R$23+$BM142*Assembly!R$24</f>
        <v>#VALUE!</v>
      </c>
      <c r="CF142" s="156" t="e">
        <f>$AS142*Assembly!S$4+$AT142*Assembly!S$5+$AU142*Assembly!S$6+$AV142*Assembly!S$7+$AW142*Assembly!S$8+$AX142*Assembly!S$9+$AY142*Assembly!S$10+$AZ142*Assembly!S$11+$BA142*Assembly!S$12+$BB142*Assembly!S$13+$BC142*Assembly!S$14+$BD142*Assembly!S$15+$BE142*Assembly!S$16+$BF142*Assembly!S$17+$BG142*Assembly!S$18+$BH142*Assembly!S$19+$BI142*Assembly!S$20+$BJ142*Assembly!S$21+$BK142*Assembly!S$22+$BL142*Assembly!S$23+$BM142*Assembly!S$24</f>
        <v>#VALUE!</v>
      </c>
      <c r="CG142" s="156" t="e">
        <f>$AS142*Assembly!T$4+$AT142*Assembly!T$5+$AU142*Assembly!T$6+$AV142*Assembly!T$7+$AW142*Assembly!T$8+$AX142*Assembly!T$9+$AY142*Assembly!T$10+$AZ142*Assembly!T$11+$BA142*Assembly!T$12+$BB142*Assembly!T$13+$BC142*Assembly!T$14+$BD142*Assembly!T$15+$BE142*Assembly!T$16+$BF142*Assembly!T$17+$BG142*Assembly!T$18+$BH142*Assembly!T$19+$BI142*Assembly!T$20+$BJ142*Assembly!T$21+$BK142*Assembly!T$22+$BL142*Assembly!T$23+$BM142*Assembly!T$24</f>
        <v>#VALUE!</v>
      </c>
      <c r="CH142" s="156" t="e">
        <f>$AS142*Assembly!U$4+$AT142*Assembly!U$5+$AU142*Assembly!U$6+$AV142*Assembly!U$7+$AW142*Assembly!U$8+$AX142*Assembly!U$9+$AY142*Assembly!U$10+$AZ142*Assembly!U$11+$BA142*Assembly!U$12+$BB142*Assembly!U$13+$BC142*Assembly!U$14+$BD142*Assembly!U$15+$BE142*Assembly!U$16+$BF142*Assembly!U$17+$BG142*Assembly!U$18+$BH142*Assembly!U$19+$BI142*Assembly!U$20+$BJ142*Assembly!U$21+$BK142*Assembly!U$22+$BL142*Assembly!U$23+$BM142*Assembly!U$24</f>
        <v>#VALUE!</v>
      </c>
      <c r="CI142" s="164" t="e">
        <f>$AS142*Assembly!V$4+$AT142*Assembly!V$5+$AU142*Assembly!V$6+$AV142*Assembly!V$7+$AW142*Assembly!V$8+$AX142*Assembly!V$9+$AY142*Assembly!V$10+$AZ142*Assembly!V$11+$BA142*Assembly!V$12+$BB142*Assembly!V$13+$BC142*Assembly!V$14+$BD142*Assembly!V$15+$BE142*Assembly!V$16+$BF142*Assembly!V$17+$BG142*Assembly!V$18+$BH142*Assembly!V$19+$BI142*Assembly!V$20+$BJ142*Assembly!V$21+$BK142*Assembly!V$22+$BL142*Assembly!V$23+$BM142*Assembly!V$24</f>
        <v>#VALUE!</v>
      </c>
      <c r="CJ142" s="164" t="e">
        <f>BZ142*Refining!$F$3</f>
        <v>#VALUE!</v>
      </c>
      <c r="CK142" s="164" t="e">
        <f>CA142*Refining!$F$4</f>
        <v>#VALUE!</v>
      </c>
      <c r="CL142" s="164" t="e">
        <f>CB142*Refining!$F$5</f>
        <v>#VALUE!</v>
      </c>
      <c r="CM142" s="164" t="e">
        <f>CC142*Refining!$F$6</f>
        <v>#VALUE!</v>
      </c>
      <c r="CN142" s="164" t="e">
        <f>CD142*Refining!$F$7</f>
        <v>#VALUE!</v>
      </c>
      <c r="CO142" s="164" t="e">
        <f>CE142*Refining!$F$8</f>
        <v>#VALUE!</v>
      </c>
      <c r="CP142" s="164" t="e">
        <f>CF142*Refining!$F$9</f>
        <v>#VALUE!</v>
      </c>
      <c r="CQ142" s="164" t="e">
        <f>CG142*Refining!$F$10</f>
        <v>#VALUE!</v>
      </c>
      <c r="CR142" s="164" t="e">
        <f>CH142*Refining!$F$11</f>
        <v>#VALUE!</v>
      </c>
      <c r="CS142" s="164" t="e">
        <f>CI142*Refining!$F$12</f>
        <v>#VALUE!</v>
      </c>
      <c r="CT142" s="185" t="e">
        <f t="shared" ref="CT142:DM142" si="576">IF(BZ142 = 0, "", BZ142)</f>
        <v>#VALUE!</v>
      </c>
      <c r="CU142" s="189" t="e">
        <f t="shared" si="576"/>
        <v>#VALUE!</v>
      </c>
      <c r="CV142" s="186" t="e">
        <f t="shared" si="576"/>
        <v>#VALUE!</v>
      </c>
      <c r="CW142" s="186" t="e">
        <f t="shared" si="576"/>
        <v>#VALUE!</v>
      </c>
      <c r="CX142" s="186" t="e">
        <f t="shared" si="576"/>
        <v>#VALUE!</v>
      </c>
      <c r="CY142" s="186" t="e">
        <f t="shared" si="576"/>
        <v>#VALUE!</v>
      </c>
      <c r="CZ142" s="186" t="e">
        <f t="shared" si="576"/>
        <v>#VALUE!</v>
      </c>
      <c r="DA142" s="186" t="e">
        <f t="shared" si="576"/>
        <v>#VALUE!</v>
      </c>
      <c r="DB142" s="186" t="e">
        <f t="shared" si="576"/>
        <v>#VALUE!</v>
      </c>
      <c r="DC142" s="187" t="e">
        <f t="shared" si="576"/>
        <v>#VALUE!</v>
      </c>
      <c r="DD142" s="185" t="e">
        <f t="shared" si="576"/>
        <v>#VALUE!</v>
      </c>
      <c r="DE142" s="189" t="e">
        <f t="shared" si="576"/>
        <v>#VALUE!</v>
      </c>
      <c r="DF142" s="186" t="e">
        <f t="shared" si="576"/>
        <v>#VALUE!</v>
      </c>
      <c r="DG142" s="186" t="e">
        <f t="shared" si="576"/>
        <v>#VALUE!</v>
      </c>
      <c r="DH142" s="188" t="e">
        <f t="shared" si="576"/>
        <v>#VALUE!</v>
      </c>
      <c r="DI142" s="186" t="e">
        <f t="shared" si="576"/>
        <v>#VALUE!</v>
      </c>
      <c r="DJ142" s="186" t="e">
        <f t="shared" si="576"/>
        <v>#VALUE!</v>
      </c>
      <c r="DK142" s="186" t="e">
        <f t="shared" si="576"/>
        <v>#VALUE!</v>
      </c>
      <c r="DL142" s="186" t="e">
        <f t="shared" si="576"/>
        <v>#VALUE!</v>
      </c>
      <c r="DM142" s="187" t="e">
        <f t="shared" si="576"/>
        <v>#VALUE!</v>
      </c>
      <c r="DN142" s="185" t="e">
        <f t="shared" si="11"/>
        <v>#VALUE!</v>
      </c>
      <c r="DO142" s="189" t="e">
        <f t="shared" si="12"/>
        <v>#VALUE!</v>
      </c>
      <c r="DP142" s="120" t="e">
        <f t="shared" si="13"/>
        <v>#VALUE!</v>
      </c>
      <c r="DQ142" s="133" t="e">
        <f>CT142*'Ores &amp; Ingots'!$C$3+CU142*'Ores &amp; Ingots'!$C$4+CV142*'Ores &amp; Ingots'!$C$5+CW142*'Ores &amp; Ingots'!$C$6+CX142*'Ores &amp; Ingots'!$C$7+CY142*'Ores &amp; Ingots'!$C$8+CZ142*'Ores &amp; Ingots'!$C$9+DA142*'Ores &amp; Ingots'!$C$10+DB142*'Ores &amp; Ingots'!$C$11+DC142*'Ores &amp; Ingots'!$C$12</f>
        <v>#VALUE!</v>
      </c>
      <c r="DR142" s="133" t="e">
        <f>DD142*'Ores &amp; Ingots'!$B$3+DE142*'Ores &amp; Ingots'!$B$4+DF142*'Ores &amp; Ingots'!$B$5+DG142*'Ores &amp; Ingots'!$B$6+DH142*'Ores &amp; Ingots'!$B$7+DI142*'Ores &amp; Ingots'!$B$8+DJ142*'Ores &amp; Ingots'!$B$9+DK142*'Ores &amp; Ingots'!$B$10+DL142*'Ores &amp; Ingots'!$B$11+DM142*'Ores &amp; Ingots'!$B$12</f>
        <v>#VALUE!</v>
      </c>
      <c r="DS142" s="189" t="e">
        <f>CT142*Refining!$G$3+CU142*Refining!$G$4+CV142*Refining!$G$5+CW142*Refining!$G$6+CX142*Refining!$G$7+CY142*Refining!$G$8+CZ142*Refining!$G$9+DA142*Refining!$G$10+DB142*Refining!$G$11+DC142*Refining!$G$12</f>
        <v>#VALUE!</v>
      </c>
      <c r="DT142" s="189" t="e">
        <f t="shared" si="14"/>
        <v>#VALUE!</v>
      </c>
      <c r="DU142" s="192" t="e">
        <f t="shared" si="15"/>
        <v>#VALUE!</v>
      </c>
      <c r="DV142" s="185" t="e">
        <f t="shared" si="16"/>
        <v>#VALUE!</v>
      </c>
      <c r="DW142" s="194" t="e">
        <f t="shared" ref="DW142:DX142" si="577">DV142/60</f>
        <v>#VALUE!</v>
      </c>
      <c r="DX142" s="194" t="e">
        <f t="shared" si="577"/>
        <v>#VALUE!</v>
      </c>
      <c r="DY142" s="185" t="e">
        <f t="shared" si="18"/>
        <v>#VALUE!</v>
      </c>
      <c r="DZ142" s="194" t="e">
        <f t="shared" ref="DZ142:EA142" si="578">DY142/1000</f>
        <v>#VALUE!</v>
      </c>
      <c r="EA142" s="196" t="e">
        <f t="shared" si="578"/>
        <v>#VALUE!</v>
      </c>
      <c r="EB142" s="130" t="e">
        <f t="shared" si="20"/>
        <v>#VALUE!</v>
      </c>
      <c r="EC142" s="132" t="e">
        <f t="shared" si="21"/>
        <v>#VALUE!</v>
      </c>
      <c r="ED142" s="133" t="s">
        <v>28</v>
      </c>
    </row>
    <row r="143" spans="1:134" ht="12.75" x14ac:dyDescent="0.2">
      <c r="A143" s="865"/>
      <c r="B143" s="297" t="s">
        <v>355</v>
      </c>
      <c r="C143" s="216" t="s">
        <v>155</v>
      </c>
      <c r="D143" s="216">
        <v>1</v>
      </c>
      <c r="E143" s="216">
        <v>1</v>
      </c>
      <c r="F143" s="216">
        <v>1</v>
      </c>
      <c r="G143" s="229">
        <f t="shared" si="0"/>
        <v>0.125</v>
      </c>
      <c r="H143" s="230">
        <v>24</v>
      </c>
      <c r="I143" s="230">
        <v>24</v>
      </c>
      <c r="J143" s="230">
        <f>H143/Main!$D$9</f>
        <v>4.8</v>
      </c>
      <c r="K143" s="230">
        <f>I143/Main!$D$10</f>
        <v>12</v>
      </c>
      <c r="L143" s="230">
        <f t="shared" si="1"/>
        <v>2.5</v>
      </c>
      <c r="M143" s="230">
        <v>1</v>
      </c>
      <c r="N143" s="232">
        <f t="shared" si="574"/>
        <v>100</v>
      </c>
      <c r="O143" s="232">
        <v>100</v>
      </c>
      <c r="P143" s="232"/>
      <c r="Q143" s="392" t="s">
        <v>28</v>
      </c>
      <c r="R143" s="234"/>
      <c r="S143" s="233"/>
      <c r="T143" s="234"/>
      <c r="U143" s="325"/>
      <c r="V143" s="233"/>
      <c r="W143" s="366"/>
      <c r="X143" s="226">
        <v>0</v>
      </c>
      <c r="Y143" s="226">
        <v>5</v>
      </c>
      <c r="Z143" s="226">
        <v>5</v>
      </c>
      <c r="AA143" s="226">
        <v>0</v>
      </c>
      <c r="AB143" s="226">
        <v>12</v>
      </c>
      <c r="AC143" s="226">
        <v>0</v>
      </c>
      <c r="AD143" s="227">
        <v>2</v>
      </c>
      <c r="AE143" s="226">
        <v>5</v>
      </c>
      <c r="AF143" s="226">
        <v>0</v>
      </c>
      <c r="AG143" s="226">
        <v>0</v>
      </c>
      <c r="AH143" s="226">
        <v>0</v>
      </c>
      <c r="AI143" s="226">
        <v>0</v>
      </c>
      <c r="AJ143" s="226">
        <v>0</v>
      </c>
      <c r="AK143" s="226">
        <v>0</v>
      </c>
      <c r="AL143" s="226">
        <v>0</v>
      </c>
      <c r="AM143" s="226">
        <v>0</v>
      </c>
      <c r="AN143" s="226">
        <v>0</v>
      </c>
      <c r="AO143" s="226">
        <v>0</v>
      </c>
      <c r="AP143" s="226">
        <v>0</v>
      </c>
      <c r="AQ143" s="226">
        <v>0</v>
      </c>
      <c r="AR143" s="226">
        <v>0</v>
      </c>
      <c r="AS143" s="322" t="str">
        <f t="shared" ref="AS143:BM143" si="579">IF(X143 = 0, "", X143)</f>
        <v/>
      </c>
      <c r="AT143" s="226">
        <f t="shared" si="579"/>
        <v>5</v>
      </c>
      <c r="AU143" s="226">
        <f t="shared" si="579"/>
        <v>5</v>
      </c>
      <c r="AV143" s="216" t="str">
        <f t="shared" si="579"/>
        <v/>
      </c>
      <c r="AW143" s="226">
        <f t="shared" si="579"/>
        <v>12</v>
      </c>
      <c r="AX143" s="216" t="str">
        <f t="shared" si="579"/>
        <v/>
      </c>
      <c r="AY143" s="227">
        <f t="shared" si="579"/>
        <v>2</v>
      </c>
      <c r="AZ143" s="226">
        <f t="shared" si="579"/>
        <v>5</v>
      </c>
      <c r="BA143" s="216" t="str">
        <f t="shared" si="579"/>
        <v/>
      </c>
      <c r="BB143" s="216" t="str">
        <f t="shared" si="579"/>
        <v/>
      </c>
      <c r="BC143" s="216" t="str">
        <f t="shared" si="579"/>
        <v/>
      </c>
      <c r="BD143" s="216" t="str">
        <f t="shared" si="579"/>
        <v/>
      </c>
      <c r="BE143" s="216" t="str">
        <f t="shared" si="579"/>
        <v/>
      </c>
      <c r="BF143" s="216" t="str">
        <f t="shared" si="579"/>
        <v/>
      </c>
      <c r="BG143" s="216" t="str">
        <f t="shared" si="579"/>
        <v/>
      </c>
      <c r="BH143" s="216" t="str">
        <f t="shared" si="579"/>
        <v/>
      </c>
      <c r="BI143" s="216" t="str">
        <f t="shared" si="579"/>
        <v/>
      </c>
      <c r="BJ143" s="216" t="str">
        <f t="shared" si="579"/>
        <v/>
      </c>
      <c r="BK143" s="216" t="str">
        <f t="shared" si="579"/>
        <v/>
      </c>
      <c r="BL143" s="216" t="str">
        <f t="shared" si="579"/>
        <v/>
      </c>
      <c r="BM143" s="231" t="str">
        <f t="shared" si="579"/>
        <v/>
      </c>
      <c r="BN143" s="225" t="e">
        <f>$AS143*Assembly!Z$4+$AT143*Assembly!Z$5+$AU143*Assembly!Z$6+$AV143*Assembly!Z$7+$AW143*Assembly!Z$8+$AX143*Assembly!Z$9+$AY143*Assembly!Z$10+$AZ143*Assembly!Z$11+$BA143*Assembly!Z$12+$BB143*Assembly!Z$13+$BC143*Assembly!Z$14+$BD143*Assembly!Z$15+$BE143*Assembly!Z$16+$BF143*Assembly!Z$17+$BG143*Assembly!Z$18+$BH143*Assembly!Z$19+$BI143*Assembly!Z$20+$BJ143*Assembly!Z$21+$BK143*Assembly!Z$22+$BL143*Assembly!Z$23+$BM143*Assembly!Z$24</f>
        <v>#VALUE!</v>
      </c>
      <c r="BO143" s="226" t="e">
        <f t="shared" si="3"/>
        <v>#VALUE!</v>
      </c>
      <c r="BP143" s="226"/>
      <c r="BQ143" s="226" t="e">
        <f>$AS143*Assembly!AD$4+$AT143*Assembly!AD$5+$AU143*Assembly!AD$6+$AV143*Assembly!AD$7+$AW143*Assembly!AD$8+$AX143*Assembly!AD$9+$AY143*Assembly!AD$10+$AZ143*Assembly!AD$11+$BA143*Assembly!AD$12+$BB143*Assembly!AD$13+$BC143*Assembly!AD$14+$BD143*Assembly!AD$15+$BE143*Assembly!AD$16+$BF143*Assembly!AD$17+$BG143*Assembly!AD$18+$BH143*Assembly!AD$19+$BI143*Assembly!AD$20+$BJ143*Assembly!AD$21+$BK143*Assembly!AD$22+$BL143*Assembly!AD$23+$BM143*Assembly!AD$24</f>
        <v>#VALUE!</v>
      </c>
      <c r="BR143" s="236" t="e">
        <f t="shared" si="4"/>
        <v>#VALUE!</v>
      </c>
      <c r="BS143" s="237" t="e">
        <f t="shared" si="5"/>
        <v>#VALUE!</v>
      </c>
      <c r="BT143" s="238" t="e">
        <f t="shared" si="6"/>
        <v>#VALUE!</v>
      </c>
      <c r="BU143" s="237" t="e">
        <f t="shared" si="7"/>
        <v>#VALUE!</v>
      </c>
      <c r="BV143" s="226" t="e">
        <f>$AS143*Assembly!Y$4+$AT143*Assembly!Y$5+$AU143*Assembly!Y$6+$AV143*Assembly!Y$7+$AW143*Assembly!Y$8+$AX143*Assembly!Y$9+$AY143*Assembly!Y$10+$AZ143*Assembly!Y$11+$BA143*Assembly!Y$12+$BB143*Assembly!Y$13+$BC143*Assembly!Y$14+$BD143*Assembly!Y$15+$BE143*Assembly!Y$16+$BF143*Assembly!Y$17+$BG143*Assembly!Y$18+$BH143*Assembly!Y$19+$BI143*Assembly!Y$20+$BJ143*Assembly!Y$21+$BK143*Assembly!Y$22+$BL143*Assembly!Y$23+$BM143*Assembly!Y$24</f>
        <v>#VALUE!</v>
      </c>
      <c r="BW143" s="226" t="e">
        <f t="shared" si="8"/>
        <v>#VALUE!</v>
      </c>
      <c r="BX143" s="239" t="e">
        <f t="shared" si="9"/>
        <v>#VALUE!</v>
      </c>
      <c r="BY143" s="240" t="e">
        <f>$AS143*Assembly!AC$4+$AT143*Assembly!AC$5+$AU143*Assembly!AC$6+$AV143*Assembly!AC$7+$AW143*Assembly!AC$8+$AX143*Assembly!AC$9+$AY143*Assembly!AC$10+$AZ143*Assembly!AC$11+$BA143*Assembly!AC$12+$BB143*Assembly!AC$13+$BC143*Assembly!AC$14+$BD143*Assembly!AC$15+$BE143*Assembly!AC$16+$BF143*Assembly!AC$17+$BG143*Assembly!AC$18+$BH143*Assembly!AC$19+$BI143*Assembly!AC$20+$BJ143*Assembly!AC$21+$BK143*Assembly!AC$22+$BL143*Assembly!AC$23+$BM143*Assembly!AC$24</f>
        <v>#VALUE!</v>
      </c>
      <c r="BZ143" s="232" t="e">
        <f>$AS143*Assembly!M$4+$AT143*Assembly!M$5+$AU143*Assembly!M$6+$AV143*Assembly!M$7+$AW143*Assembly!M$8+$AX143*Assembly!M$9+$AY143*Assembly!M$10+$AZ143*Assembly!M$11+$BA143*Assembly!M$12+$BB143*Assembly!M$13+$BC143*Assembly!M$14+$BD143*Assembly!M$15+$BE143*Assembly!M$16+$BF143*Assembly!M$17+$BG143*Assembly!M$18+$BH143*Assembly!M$19+$BI143*Assembly!M$20+$BJ143*Assembly!M$21+$BK143*Assembly!M$22+$BL143*Assembly!M$23+$BM143*Assembly!M$24</f>
        <v>#VALUE!</v>
      </c>
      <c r="CA143" s="232" t="e">
        <f>$AS143*Assembly!N$4+$AT143*Assembly!N$5+$AU143*Assembly!N$6+$AV143*Assembly!N$7+$AW143*Assembly!N$8+$AX143*Assembly!N$9+$AY143*Assembly!N$10+$AZ143*Assembly!N$11+$BA143*Assembly!N$12+$BB143*Assembly!N$13+$BC143*Assembly!N$14+$BD143*Assembly!N$15+$BE143*Assembly!N$16+$BF143*Assembly!N$17+$BG143*Assembly!N$18+$BH143*Assembly!N$19+$BI143*Assembly!N$20+$BJ143*Assembly!N$21+$BK143*Assembly!N$22+$BL143*Assembly!N$23+$BM143*Assembly!N$24</f>
        <v>#VALUE!</v>
      </c>
      <c r="CB143" s="232" t="e">
        <f>$AS143*Assembly!O$4+$AT143*Assembly!O$5+$AU143*Assembly!O$6+$AV143*Assembly!O$7+$AW143*Assembly!O$8+$AX143*Assembly!O$9+$AY143*Assembly!O$10+$AZ143*Assembly!O$11+$BA143*Assembly!O$12+$BB143*Assembly!O$13+$BC143*Assembly!O$14+$BD143*Assembly!O$15+$BE143*Assembly!O$16+$BF143*Assembly!O$17+$BG143*Assembly!O$18+$BH143*Assembly!O$19+$BI143*Assembly!O$20+$BJ143*Assembly!O$21+$BK143*Assembly!O$22+$BL143*Assembly!O$23+$BM143*Assembly!O$24</f>
        <v>#VALUE!</v>
      </c>
      <c r="CC143" s="230" t="e">
        <f>$AS143*Assembly!P$4+$AT143*Assembly!P$5+$AU143*Assembly!P$6+$AV143*Assembly!P$7+$AW143*Assembly!P$8+$AX143*Assembly!P$9+$AY143*Assembly!P$10+$AZ143*Assembly!P$11+$BA143*Assembly!P$12+$BB143*Assembly!P$13+$BC143*Assembly!P$14+$BD143*Assembly!P$15+$BE143*Assembly!P$16+$BF143*Assembly!P$17+$BG143*Assembly!P$18+$BH143*Assembly!P$19+$BI143*Assembly!P$20+$BJ143*Assembly!P$21+$BK143*Assembly!P$22+$BL143*Assembly!P$23+$BM143*Assembly!P$24</f>
        <v>#VALUE!</v>
      </c>
      <c r="CD143" s="230" t="e">
        <f>$AS143*Assembly!Q$4+$AT143*Assembly!Q$5+$AU143*Assembly!Q$6+$AV143*Assembly!Q$7+$AW143*Assembly!Q$8+$AX143*Assembly!Q$9+$AY143*Assembly!Q$10+$AZ143*Assembly!Q$11+$BA143*Assembly!Q$12+$BB143*Assembly!Q$13+$BC143*Assembly!Q$14+$BD143*Assembly!Q$15+$BE143*Assembly!Q$16+$BF143*Assembly!Q$17+$BG143*Assembly!Q$18+$BH143*Assembly!Q$19+$BI143*Assembly!Q$20+$BJ143*Assembly!Q$21+$BK143*Assembly!Q$22+$BL143*Assembly!Q$23+$BM143*Assembly!Q$24</f>
        <v>#VALUE!</v>
      </c>
      <c r="CE143" s="232" t="e">
        <f>$AS143*Assembly!R$4+$AT143*Assembly!R$5+$AU143*Assembly!R$6+$AV143*Assembly!R$7+$AW143*Assembly!R$8+$AX143*Assembly!R$9+$AY143*Assembly!R$10+$AZ143*Assembly!R$11+$BA143*Assembly!R$12+$BB143*Assembly!R$13+$BC143*Assembly!R$14+$BD143*Assembly!R$15+$BE143*Assembly!R$16+$BF143*Assembly!R$17+$BG143*Assembly!R$18+$BH143*Assembly!R$19+$BI143*Assembly!R$20+$BJ143*Assembly!R$21+$BK143*Assembly!R$22+$BL143*Assembly!R$23+$BM143*Assembly!R$24</f>
        <v>#VALUE!</v>
      </c>
      <c r="CF143" s="230" t="e">
        <f>$AS143*Assembly!S$4+$AT143*Assembly!S$5+$AU143*Assembly!S$6+$AV143*Assembly!S$7+$AW143*Assembly!S$8+$AX143*Assembly!S$9+$AY143*Assembly!S$10+$AZ143*Assembly!S$11+$BA143*Assembly!S$12+$BB143*Assembly!S$13+$BC143*Assembly!S$14+$BD143*Assembly!S$15+$BE143*Assembly!S$16+$BF143*Assembly!S$17+$BG143*Assembly!S$18+$BH143*Assembly!S$19+$BI143*Assembly!S$20+$BJ143*Assembly!S$21+$BK143*Assembly!S$22+$BL143*Assembly!S$23+$BM143*Assembly!S$24</f>
        <v>#VALUE!</v>
      </c>
      <c r="CG143" s="230" t="e">
        <f>$AS143*Assembly!T$4+$AT143*Assembly!T$5+$AU143*Assembly!T$6+$AV143*Assembly!T$7+$AW143*Assembly!T$8+$AX143*Assembly!T$9+$AY143*Assembly!T$10+$AZ143*Assembly!T$11+$BA143*Assembly!T$12+$BB143*Assembly!T$13+$BC143*Assembly!T$14+$BD143*Assembly!T$15+$BE143*Assembly!T$16+$BF143*Assembly!T$17+$BG143*Assembly!T$18+$BH143*Assembly!T$19+$BI143*Assembly!T$20+$BJ143*Assembly!T$21+$BK143*Assembly!T$22+$BL143*Assembly!T$23+$BM143*Assembly!T$24</f>
        <v>#VALUE!</v>
      </c>
      <c r="CH143" s="230" t="e">
        <f>$AS143*Assembly!U$4+$AT143*Assembly!U$5+$AU143*Assembly!U$6+$AV143*Assembly!U$7+$AW143*Assembly!U$8+$AX143*Assembly!U$9+$AY143*Assembly!U$10+$AZ143*Assembly!U$11+$BA143*Assembly!U$12+$BB143*Assembly!U$13+$BC143*Assembly!U$14+$BD143*Assembly!U$15+$BE143*Assembly!U$16+$BF143*Assembly!U$17+$BG143*Assembly!U$18+$BH143*Assembly!U$19+$BI143*Assembly!U$20+$BJ143*Assembly!U$21+$BK143*Assembly!U$22+$BL143*Assembly!U$23+$BM143*Assembly!U$24</f>
        <v>#VALUE!</v>
      </c>
      <c r="CI143" s="232" t="e">
        <f>$AS143*Assembly!V$4+$AT143*Assembly!V$5+$AU143*Assembly!V$6+$AV143*Assembly!V$7+$AW143*Assembly!V$8+$AX143*Assembly!V$9+$AY143*Assembly!V$10+$AZ143*Assembly!V$11+$BA143*Assembly!V$12+$BB143*Assembly!V$13+$BC143*Assembly!V$14+$BD143*Assembly!V$15+$BE143*Assembly!V$16+$BF143*Assembly!V$17+$BG143*Assembly!V$18+$BH143*Assembly!V$19+$BI143*Assembly!V$20+$BJ143*Assembly!V$21+$BK143*Assembly!V$22+$BL143*Assembly!V$23+$BM143*Assembly!V$24</f>
        <v>#VALUE!</v>
      </c>
      <c r="CJ143" s="232" t="e">
        <f>BZ143*Refining!$F$3</f>
        <v>#VALUE!</v>
      </c>
      <c r="CK143" s="232" t="e">
        <f>CA143*Refining!$F$4</f>
        <v>#VALUE!</v>
      </c>
      <c r="CL143" s="232" t="e">
        <f>CB143*Refining!$F$5</f>
        <v>#VALUE!</v>
      </c>
      <c r="CM143" s="232" t="e">
        <f>CC143*Refining!$F$6</f>
        <v>#VALUE!</v>
      </c>
      <c r="CN143" s="232" t="e">
        <f>CD143*Refining!$F$7</f>
        <v>#VALUE!</v>
      </c>
      <c r="CO143" s="232" t="e">
        <f>CE143*Refining!$F$8</f>
        <v>#VALUE!</v>
      </c>
      <c r="CP143" s="232" t="e">
        <f>CF143*Refining!$F$9</f>
        <v>#VALUE!</v>
      </c>
      <c r="CQ143" s="232" t="e">
        <f>CG143*Refining!$F$10</f>
        <v>#VALUE!</v>
      </c>
      <c r="CR143" s="232" t="e">
        <f>CH143*Refining!$F$11</f>
        <v>#VALUE!</v>
      </c>
      <c r="CS143" s="232" t="e">
        <f>CI143*Refining!$F$12</f>
        <v>#VALUE!</v>
      </c>
      <c r="CT143" s="243" t="e">
        <f t="shared" ref="CT143:DM143" si="580">IF(BZ143 = 0, "", BZ143)</f>
        <v>#VALUE!</v>
      </c>
      <c r="CU143" s="245" t="e">
        <f t="shared" si="580"/>
        <v>#VALUE!</v>
      </c>
      <c r="CV143" s="246" t="e">
        <f t="shared" si="580"/>
        <v>#VALUE!</v>
      </c>
      <c r="CW143" s="246" t="e">
        <f t="shared" si="580"/>
        <v>#VALUE!</v>
      </c>
      <c r="CX143" s="246" t="e">
        <f t="shared" si="580"/>
        <v>#VALUE!</v>
      </c>
      <c r="CY143" s="246" t="e">
        <f t="shared" si="580"/>
        <v>#VALUE!</v>
      </c>
      <c r="CZ143" s="246" t="e">
        <f t="shared" si="580"/>
        <v>#VALUE!</v>
      </c>
      <c r="DA143" s="246" t="e">
        <f t="shared" si="580"/>
        <v>#VALUE!</v>
      </c>
      <c r="DB143" s="246" t="e">
        <f t="shared" si="580"/>
        <v>#VALUE!</v>
      </c>
      <c r="DC143" s="251" t="e">
        <f t="shared" si="580"/>
        <v>#VALUE!</v>
      </c>
      <c r="DD143" s="243" t="e">
        <f t="shared" si="580"/>
        <v>#VALUE!</v>
      </c>
      <c r="DE143" s="245" t="e">
        <f t="shared" si="580"/>
        <v>#VALUE!</v>
      </c>
      <c r="DF143" s="246" t="e">
        <f t="shared" si="580"/>
        <v>#VALUE!</v>
      </c>
      <c r="DG143" s="246" t="e">
        <f t="shared" si="580"/>
        <v>#VALUE!</v>
      </c>
      <c r="DH143" s="326" t="e">
        <f t="shared" si="580"/>
        <v>#VALUE!</v>
      </c>
      <c r="DI143" s="246" t="e">
        <f t="shared" si="580"/>
        <v>#VALUE!</v>
      </c>
      <c r="DJ143" s="246" t="e">
        <f t="shared" si="580"/>
        <v>#VALUE!</v>
      </c>
      <c r="DK143" s="246" t="e">
        <f t="shared" si="580"/>
        <v>#VALUE!</v>
      </c>
      <c r="DL143" s="246" t="e">
        <f t="shared" si="580"/>
        <v>#VALUE!</v>
      </c>
      <c r="DM143" s="251" t="e">
        <f t="shared" si="580"/>
        <v>#VALUE!</v>
      </c>
      <c r="DN143" s="243" t="e">
        <f t="shared" si="11"/>
        <v>#VALUE!</v>
      </c>
      <c r="DO143" s="245" t="e">
        <f t="shared" si="12"/>
        <v>#VALUE!</v>
      </c>
      <c r="DP143" s="263" t="e">
        <f t="shared" si="13"/>
        <v>#VALUE!</v>
      </c>
      <c r="DQ143" s="226" t="e">
        <f>CT143*'Ores &amp; Ingots'!$C$3+CU143*'Ores &amp; Ingots'!$C$4+CV143*'Ores &amp; Ingots'!$C$5+CW143*'Ores &amp; Ingots'!$C$6+CX143*'Ores &amp; Ingots'!$C$7+CY143*'Ores &amp; Ingots'!$C$8+CZ143*'Ores &amp; Ingots'!$C$9+DA143*'Ores &amp; Ingots'!$C$10+DB143*'Ores &amp; Ingots'!$C$11+DC143*'Ores &amp; Ingots'!$C$12</f>
        <v>#VALUE!</v>
      </c>
      <c r="DR143" s="226" t="e">
        <f>DD143*'Ores &amp; Ingots'!$B$3+DE143*'Ores &amp; Ingots'!$B$4+DF143*'Ores &amp; Ingots'!$B$5+DG143*'Ores &amp; Ingots'!$B$6+DH143*'Ores &amp; Ingots'!$B$7+DI143*'Ores &amp; Ingots'!$B$8+DJ143*'Ores &amp; Ingots'!$B$9+DK143*'Ores &amp; Ingots'!$B$10+DL143*'Ores &amp; Ingots'!$B$11+DM143*'Ores &amp; Ingots'!$B$12</f>
        <v>#VALUE!</v>
      </c>
      <c r="DS143" s="245" t="e">
        <f>CT143*Refining!$G$3+CU143*Refining!$G$4+CV143*Refining!$G$5+CW143*Refining!$G$6+CX143*Refining!$G$7+CY143*Refining!$G$8+CZ143*Refining!$G$9+DA143*Refining!$G$10+DB143*Refining!$G$11+DC143*Refining!$G$12</f>
        <v>#VALUE!</v>
      </c>
      <c r="DT143" s="189" t="e">
        <f t="shared" si="14"/>
        <v>#VALUE!</v>
      </c>
      <c r="DU143" s="260" t="e">
        <f t="shared" si="15"/>
        <v>#VALUE!</v>
      </c>
      <c r="DV143" s="243" t="e">
        <f t="shared" si="16"/>
        <v>#VALUE!</v>
      </c>
      <c r="DW143" s="262" t="e">
        <f t="shared" ref="DW143:DX143" si="581">DV143/60</f>
        <v>#VALUE!</v>
      </c>
      <c r="DX143" s="262" t="e">
        <f t="shared" si="581"/>
        <v>#VALUE!</v>
      </c>
      <c r="DY143" s="243" t="e">
        <f t="shared" si="18"/>
        <v>#VALUE!</v>
      </c>
      <c r="DZ143" s="262" t="e">
        <f t="shared" ref="DZ143:EA143" si="582">DY143/1000</f>
        <v>#VALUE!</v>
      </c>
      <c r="EA143" s="264" t="e">
        <f t="shared" si="582"/>
        <v>#VALUE!</v>
      </c>
      <c r="EB143" s="239" t="e">
        <f t="shared" si="20"/>
        <v>#VALUE!</v>
      </c>
      <c r="EC143" s="266" t="e">
        <f t="shared" si="21"/>
        <v>#VALUE!</v>
      </c>
      <c r="ED143" s="133" t="s">
        <v>28</v>
      </c>
    </row>
    <row r="144" spans="1:134" ht="12.75" x14ac:dyDescent="0.2">
      <c r="A144" s="894" t="s">
        <v>114</v>
      </c>
      <c r="B144" s="55" t="s">
        <v>356</v>
      </c>
      <c r="C144" s="56" t="s">
        <v>156</v>
      </c>
      <c r="D144" s="56">
        <v>1</v>
      </c>
      <c r="E144" s="56">
        <v>1</v>
      </c>
      <c r="F144" s="56">
        <v>1</v>
      </c>
      <c r="G144" s="328">
        <f t="shared" si="0"/>
        <v>15.625</v>
      </c>
      <c r="H144" s="329">
        <v>20</v>
      </c>
      <c r="I144" s="329">
        <v>20</v>
      </c>
      <c r="J144" s="329">
        <f>H144/Main!$D$9</f>
        <v>4</v>
      </c>
      <c r="K144" s="329">
        <f>I144/Main!$D$10</f>
        <v>10</v>
      </c>
      <c r="L144" s="329">
        <f t="shared" si="1"/>
        <v>2.5</v>
      </c>
      <c r="M144" s="329">
        <v>1</v>
      </c>
      <c r="N144" s="330" t="s">
        <v>28</v>
      </c>
      <c r="O144" s="330" t="s">
        <v>28</v>
      </c>
      <c r="P144" s="330"/>
      <c r="Q144" s="332"/>
      <c r="R144" s="331"/>
      <c r="S144" s="332"/>
      <c r="T144" s="331"/>
      <c r="U144" s="373"/>
      <c r="V144" s="332"/>
      <c r="W144" s="374" t="s">
        <v>220</v>
      </c>
      <c r="X144" s="81">
        <v>13</v>
      </c>
      <c r="Y144" s="81">
        <v>0</v>
      </c>
      <c r="Z144" s="81">
        <v>6</v>
      </c>
      <c r="AA144" s="81">
        <v>1</v>
      </c>
      <c r="AB144" s="81">
        <v>17</v>
      </c>
      <c r="AC144" s="81">
        <v>0</v>
      </c>
      <c r="AD144" s="81">
        <v>2</v>
      </c>
      <c r="AE144" s="83">
        <v>2</v>
      </c>
      <c r="AF144" s="81">
        <v>0</v>
      </c>
      <c r="AG144" s="81">
        <v>0</v>
      </c>
      <c r="AH144" s="81">
        <v>0</v>
      </c>
      <c r="AI144" s="81">
        <v>0</v>
      </c>
      <c r="AJ144" s="81">
        <v>0</v>
      </c>
      <c r="AK144" s="81">
        <v>0</v>
      </c>
      <c r="AL144" s="81">
        <v>0</v>
      </c>
      <c r="AM144" s="81">
        <v>0</v>
      </c>
      <c r="AN144" s="81">
        <v>0</v>
      </c>
      <c r="AO144" s="81">
        <v>0</v>
      </c>
      <c r="AP144" s="81">
        <v>0</v>
      </c>
      <c r="AQ144" s="81">
        <v>0</v>
      </c>
      <c r="AR144" s="81">
        <v>0</v>
      </c>
      <c r="AS144" s="93">
        <f t="shared" ref="AS144:BM144" si="583">IF(X144 = 0, "", X144)</f>
        <v>13</v>
      </c>
      <c r="AT144" s="56" t="str">
        <f t="shared" si="583"/>
        <v/>
      </c>
      <c r="AU144" s="81">
        <f t="shared" si="583"/>
        <v>6</v>
      </c>
      <c r="AV144" s="81">
        <f t="shared" si="583"/>
        <v>1</v>
      </c>
      <c r="AW144" s="81">
        <f t="shared" si="583"/>
        <v>17</v>
      </c>
      <c r="AX144" s="56" t="str">
        <f t="shared" si="583"/>
        <v/>
      </c>
      <c r="AY144" s="81">
        <f t="shared" si="583"/>
        <v>2</v>
      </c>
      <c r="AZ144" s="83">
        <f t="shared" si="583"/>
        <v>2</v>
      </c>
      <c r="BA144" s="56" t="str">
        <f t="shared" si="583"/>
        <v/>
      </c>
      <c r="BB144" s="56" t="str">
        <f t="shared" si="583"/>
        <v/>
      </c>
      <c r="BC144" s="56" t="str">
        <f t="shared" si="583"/>
        <v/>
      </c>
      <c r="BD144" s="56" t="str">
        <f t="shared" si="583"/>
        <v/>
      </c>
      <c r="BE144" s="56" t="str">
        <f t="shared" si="583"/>
        <v/>
      </c>
      <c r="BF144" s="56" t="str">
        <f t="shared" si="583"/>
        <v/>
      </c>
      <c r="BG144" s="56" t="str">
        <f t="shared" si="583"/>
        <v/>
      </c>
      <c r="BH144" s="56" t="str">
        <f t="shared" si="583"/>
        <v/>
      </c>
      <c r="BI144" s="56" t="str">
        <f t="shared" si="583"/>
        <v/>
      </c>
      <c r="BJ144" s="56" t="str">
        <f t="shared" si="583"/>
        <v/>
      </c>
      <c r="BK144" s="56" t="str">
        <f t="shared" si="583"/>
        <v/>
      </c>
      <c r="BL144" s="56" t="str">
        <f t="shared" si="583"/>
        <v/>
      </c>
      <c r="BM144" s="85" t="str">
        <f t="shared" si="583"/>
        <v/>
      </c>
      <c r="BN144" s="93" t="e">
        <f>$AS144*Assembly!Z$4+$AT144*Assembly!Z$5+$AU144*Assembly!Z$6+$AV144*Assembly!Z$7+$AW144*Assembly!Z$8+$AX144*Assembly!Z$9+$AY144*Assembly!Z$10+$AZ144*Assembly!Z$11+$BA144*Assembly!Z$12+$BB144*Assembly!Z$13+$BC144*Assembly!Z$14+$BD144*Assembly!Z$15+$BE144*Assembly!Z$16+$BF144*Assembly!Z$17+$BG144*Assembly!Z$18+$BH144*Assembly!Z$19+$BI144*Assembly!Z$20+$BJ144*Assembly!Z$21+$BK144*Assembly!Z$22+$BL144*Assembly!Z$23+$BM144*Assembly!Z$24</f>
        <v>#VALUE!</v>
      </c>
      <c r="BO144" s="81" t="e">
        <f t="shared" si="3"/>
        <v>#VALUE!</v>
      </c>
      <c r="BP144" s="81"/>
      <c r="BQ144" s="81" t="e">
        <f>$AS144*Assembly!AD$4+$AT144*Assembly!AD$5+$AU144*Assembly!AD$6+$AV144*Assembly!AD$7+$AW144*Assembly!AD$8+$AX144*Assembly!AD$9+$AY144*Assembly!AD$10+$AZ144*Assembly!AD$11+$BA144*Assembly!AD$12+$BB144*Assembly!AD$13+$BC144*Assembly!AD$14+$BD144*Assembly!AD$15+$BE144*Assembly!AD$16+$BF144*Assembly!AD$17+$BG144*Assembly!AD$18+$BH144*Assembly!AD$19+$BI144*Assembly!AD$20+$BJ144*Assembly!AD$21+$BK144*Assembly!AD$22+$BL144*Assembly!AD$23+$BM144*Assembly!AD$24</f>
        <v>#VALUE!</v>
      </c>
      <c r="BR144" s="98" t="e">
        <f t="shared" si="4"/>
        <v>#VALUE!</v>
      </c>
      <c r="BS144" s="99" t="e">
        <f t="shared" si="5"/>
        <v>#VALUE!</v>
      </c>
      <c r="BT144" s="101" t="e">
        <f t="shared" si="6"/>
        <v>#VALUE!</v>
      </c>
      <c r="BU144" s="99" t="e">
        <f t="shared" si="7"/>
        <v>#VALUE!</v>
      </c>
      <c r="BV144" s="81" t="e">
        <f>$AS144*Assembly!Y$4+$AT144*Assembly!Y$5+$AU144*Assembly!Y$6+$AV144*Assembly!Y$7+$AW144*Assembly!Y$8+$AX144*Assembly!Y$9+$AY144*Assembly!Y$10+$AZ144*Assembly!Y$11+$BA144*Assembly!Y$12+$BB144*Assembly!Y$13+$BC144*Assembly!Y$14+$BD144*Assembly!Y$15+$BE144*Assembly!Y$16+$BF144*Assembly!Y$17+$BG144*Assembly!Y$18+$BH144*Assembly!Y$19+$BI144*Assembly!Y$20+$BJ144*Assembly!Y$21+$BK144*Assembly!Y$22+$BL144*Assembly!Y$23+$BM144*Assembly!Y$24</f>
        <v>#VALUE!</v>
      </c>
      <c r="BW144" s="81" t="e">
        <f t="shared" si="8"/>
        <v>#VALUE!</v>
      </c>
      <c r="BX144" s="106" t="e">
        <f t="shared" si="9"/>
        <v>#VALUE!</v>
      </c>
      <c r="BY144" s="108" t="e">
        <f>$AS144*Assembly!AC$4+$AT144*Assembly!AC$5+$AU144*Assembly!AC$6+$AV144*Assembly!AC$7+$AW144*Assembly!AC$8+$AX144*Assembly!AC$9+$AY144*Assembly!AC$10+$AZ144*Assembly!AC$11+$BA144*Assembly!AC$12+$BB144*Assembly!AC$13+$BC144*Assembly!AC$14+$BD144*Assembly!AC$15+$BE144*Assembly!AC$16+$BF144*Assembly!AC$17+$BG144*Assembly!AC$18+$BH144*Assembly!AC$19+$BI144*Assembly!AC$20+$BJ144*Assembly!AC$21+$BK144*Assembly!AC$22+$BL144*Assembly!AC$23+$BM144*Assembly!AC$24</f>
        <v>#VALUE!</v>
      </c>
      <c r="BZ144" s="330" t="e">
        <f>$AS144*Assembly!M$4+$AT144*Assembly!M$5+$AU144*Assembly!M$6+$AV144*Assembly!M$7+$AW144*Assembly!M$8+$AX144*Assembly!M$9+$AY144*Assembly!M$10+$AZ144*Assembly!M$11+$BA144*Assembly!M$12+$BB144*Assembly!M$13+$BC144*Assembly!M$14+$BD144*Assembly!M$15+$BE144*Assembly!M$16+$BF144*Assembly!M$17+$BG144*Assembly!M$18+$BH144*Assembly!M$19+$BI144*Assembly!M$20+$BJ144*Assembly!M$21+$BK144*Assembly!M$22+$BL144*Assembly!M$23+$BM144*Assembly!M$24</f>
        <v>#VALUE!</v>
      </c>
      <c r="CA144" s="330" t="e">
        <f>$AS144*Assembly!N$4+$AT144*Assembly!N$5+$AU144*Assembly!N$6+$AV144*Assembly!N$7+$AW144*Assembly!N$8+$AX144*Assembly!N$9+$AY144*Assembly!N$10+$AZ144*Assembly!N$11+$BA144*Assembly!N$12+$BB144*Assembly!N$13+$BC144*Assembly!N$14+$BD144*Assembly!N$15+$BE144*Assembly!N$16+$BF144*Assembly!N$17+$BG144*Assembly!N$18+$BH144*Assembly!N$19+$BI144*Assembly!N$20+$BJ144*Assembly!N$21+$BK144*Assembly!N$22+$BL144*Assembly!N$23+$BM144*Assembly!N$24</f>
        <v>#VALUE!</v>
      </c>
      <c r="CB144" s="330" t="e">
        <f>$AS144*Assembly!O$4+$AT144*Assembly!O$5+$AU144*Assembly!O$6+$AV144*Assembly!O$7+$AW144*Assembly!O$8+$AX144*Assembly!O$9+$AY144*Assembly!O$10+$AZ144*Assembly!O$11+$BA144*Assembly!O$12+$BB144*Assembly!O$13+$BC144*Assembly!O$14+$BD144*Assembly!O$15+$BE144*Assembly!O$16+$BF144*Assembly!O$17+$BG144*Assembly!O$18+$BH144*Assembly!O$19+$BI144*Assembly!O$20+$BJ144*Assembly!O$21+$BK144*Assembly!O$22+$BL144*Assembly!O$23+$BM144*Assembly!O$24</f>
        <v>#VALUE!</v>
      </c>
      <c r="CC144" s="329" t="e">
        <f>$AS144*Assembly!P$4+$AT144*Assembly!P$5+$AU144*Assembly!P$6+$AV144*Assembly!P$7+$AW144*Assembly!P$8+$AX144*Assembly!P$9+$AY144*Assembly!P$10+$AZ144*Assembly!P$11+$BA144*Assembly!P$12+$BB144*Assembly!P$13+$BC144*Assembly!P$14+$BD144*Assembly!P$15+$BE144*Assembly!P$16+$BF144*Assembly!P$17+$BG144*Assembly!P$18+$BH144*Assembly!P$19+$BI144*Assembly!P$20+$BJ144*Assembly!P$21+$BK144*Assembly!P$22+$BL144*Assembly!P$23+$BM144*Assembly!P$24</f>
        <v>#VALUE!</v>
      </c>
      <c r="CD144" s="329" t="e">
        <f>$AS144*Assembly!Q$4+$AT144*Assembly!Q$5+$AU144*Assembly!Q$6+$AV144*Assembly!Q$7+$AW144*Assembly!Q$8+$AX144*Assembly!Q$9+$AY144*Assembly!Q$10+$AZ144*Assembly!Q$11+$BA144*Assembly!Q$12+$BB144*Assembly!Q$13+$BC144*Assembly!Q$14+$BD144*Assembly!Q$15+$BE144*Assembly!Q$16+$BF144*Assembly!Q$17+$BG144*Assembly!Q$18+$BH144*Assembly!Q$19+$BI144*Assembly!Q$20+$BJ144*Assembly!Q$21+$BK144*Assembly!Q$22+$BL144*Assembly!Q$23+$BM144*Assembly!Q$24</f>
        <v>#VALUE!</v>
      </c>
      <c r="CE144" s="330" t="e">
        <f>$AS144*Assembly!R$4+$AT144*Assembly!R$5+$AU144*Assembly!R$6+$AV144*Assembly!R$7+$AW144*Assembly!R$8+$AX144*Assembly!R$9+$AY144*Assembly!R$10+$AZ144*Assembly!R$11+$BA144*Assembly!R$12+$BB144*Assembly!R$13+$BC144*Assembly!R$14+$BD144*Assembly!R$15+$BE144*Assembly!R$16+$BF144*Assembly!R$17+$BG144*Assembly!R$18+$BH144*Assembly!R$19+$BI144*Assembly!R$20+$BJ144*Assembly!R$21+$BK144*Assembly!R$22+$BL144*Assembly!R$23+$BM144*Assembly!R$24</f>
        <v>#VALUE!</v>
      </c>
      <c r="CF144" s="329" t="e">
        <f>$AS144*Assembly!S$4+$AT144*Assembly!S$5+$AU144*Assembly!S$6+$AV144*Assembly!S$7+$AW144*Assembly!S$8+$AX144*Assembly!S$9+$AY144*Assembly!S$10+$AZ144*Assembly!S$11+$BA144*Assembly!S$12+$BB144*Assembly!S$13+$BC144*Assembly!S$14+$BD144*Assembly!S$15+$BE144*Assembly!S$16+$BF144*Assembly!S$17+$BG144*Assembly!S$18+$BH144*Assembly!S$19+$BI144*Assembly!S$20+$BJ144*Assembly!S$21+$BK144*Assembly!S$22+$BL144*Assembly!S$23+$BM144*Assembly!S$24</f>
        <v>#VALUE!</v>
      </c>
      <c r="CG144" s="329" t="e">
        <f>$AS144*Assembly!T$4+$AT144*Assembly!T$5+$AU144*Assembly!T$6+$AV144*Assembly!T$7+$AW144*Assembly!T$8+$AX144*Assembly!T$9+$AY144*Assembly!T$10+$AZ144*Assembly!T$11+$BA144*Assembly!T$12+$BB144*Assembly!T$13+$BC144*Assembly!T$14+$BD144*Assembly!T$15+$BE144*Assembly!T$16+$BF144*Assembly!T$17+$BG144*Assembly!T$18+$BH144*Assembly!T$19+$BI144*Assembly!T$20+$BJ144*Assembly!T$21+$BK144*Assembly!T$22+$BL144*Assembly!T$23+$BM144*Assembly!T$24</f>
        <v>#VALUE!</v>
      </c>
      <c r="CH144" s="329" t="e">
        <f>$AS144*Assembly!U$4+$AT144*Assembly!U$5+$AU144*Assembly!U$6+$AV144*Assembly!U$7+$AW144*Assembly!U$8+$AX144*Assembly!U$9+$AY144*Assembly!U$10+$AZ144*Assembly!U$11+$BA144*Assembly!U$12+$BB144*Assembly!U$13+$BC144*Assembly!U$14+$BD144*Assembly!U$15+$BE144*Assembly!U$16+$BF144*Assembly!U$17+$BG144*Assembly!U$18+$BH144*Assembly!U$19+$BI144*Assembly!U$20+$BJ144*Assembly!U$21+$BK144*Assembly!U$22+$BL144*Assembly!U$23+$BM144*Assembly!U$24</f>
        <v>#VALUE!</v>
      </c>
      <c r="CI144" s="330" t="e">
        <f>$AS144*Assembly!V$4+$AT144*Assembly!V$5+$AU144*Assembly!V$6+$AV144*Assembly!V$7+$AW144*Assembly!V$8+$AX144*Assembly!V$9+$AY144*Assembly!V$10+$AZ144*Assembly!V$11+$BA144*Assembly!V$12+$BB144*Assembly!V$13+$BC144*Assembly!V$14+$BD144*Assembly!V$15+$BE144*Assembly!V$16+$BF144*Assembly!V$17+$BG144*Assembly!V$18+$BH144*Assembly!V$19+$BI144*Assembly!V$20+$BJ144*Assembly!V$21+$BK144*Assembly!V$22+$BL144*Assembly!V$23+$BM144*Assembly!V$24</f>
        <v>#VALUE!</v>
      </c>
      <c r="CJ144" s="330" t="e">
        <f>BZ144*Refining!$F$3</f>
        <v>#VALUE!</v>
      </c>
      <c r="CK144" s="330" t="e">
        <f>CA144*Refining!$F$4</f>
        <v>#VALUE!</v>
      </c>
      <c r="CL144" s="330" t="e">
        <f>CB144*Refining!$F$5</f>
        <v>#VALUE!</v>
      </c>
      <c r="CM144" s="330" t="e">
        <f>CC144*Refining!$F$6</f>
        <v>#VALUE!</v>
      </c>
      <c r="CN144" s="330" t="e">
        <f>CD144*Refining!$F$7</f>
        <v>#VALUE!</v>
      </c>
      <c r="CO144" s="330" t="e">
        <f>CE144*Refining!$F$8</f>
        <v>#VALUE!</v>
      </c>
      <c r="CP144" s="330" t="e">
        <f>CF144*Refining!$F$9</f>
        <v>#VALUE!</v>
      </c>
      <c r="CQ144" s="330" t="e">
        <f>CG144*Refining!$F$10</f>
        <v>#VALUE!</v>
      </c>
      <c r="CR144" s="330" t="e">
        <f>CH144*Refining!$F$11</f>
        <v>#VALUE!</v>
      </c>
      <c r="CS144" s="330" t="e">
        <f>CI144*Refining!$F$12</f>
        <v>#VALUE!</v>
      </c>
      <c r="CT144" s="115" t="e">
        <f t="shared" ref="CT144:DM144" si="584">IF(BZ144 = 0, "", BZ144)</f>
        <v>#VALUE!</v>
      </c>
      <c r="CU144" s="119" t="e">
        <f t="shared" si="584"/>
        <v>#VALUE!</v>
      </c>
      <c r="CV144" s="116" t="e">
        <f t="shared" si="584"/>
        <v>#VALUE!</v>
      </c>
      <c r="CW144" s="116" t="e">
        <f t="shared" si="584"/>
        <v>#VALUE!</v>
      </c>
      <c r="CX144" s="116" t="e">
        <f t="shared" si="584"/>
        <v>#VALUE!</v>
      </c>
      <c r="CY144" s="116" t="e">
        <f t="shared" si="584"/>
        <v>#VALUE!</v>
      </c>
      <c r="CZ144" s="116" t="e">
        <f t="shared" si="584"/>
        <v>#VALUE!</v>
      </c>
      <c r="DA144" s="116" t="e">
        <f t="shared" si="584"/>
        <v>#VALUE!</v>
      </c>
      <c r="DB144" s="116" t="e">
        <f t="shared" si="584"/>
        <v>#VALUE!</v>
      </c>
      <c r="DC144" s="117" t="e">
        <f t="shared" si="584"/>
        <v>#VALUE!</v>
      </c>
      <c r="DD144" s="115" t="e">
        <f t="shared" si="584"/>
        <v>#VALUE!</v>
      </c>
      <c r="DE144" s="119" t="e">
        <f t="shared" si="584"/>
        <v>#VALUE!</v>
      </c>
      <c r="DF144" s="116" t="e">
        <f t="shared" si="584"/>
        <v>#VALUE!</v>
      </c>
      <c r="DG144" s="116" t="e">
        <f t="shared" si="584"/>
        <v>#VALUE!</v>
      </c>
      <c r="DH144" s="276" t="e">
        <f t="shared" si="584"/>
        <v>#VALUE!</v>
      </c>
      <c r="DI144" s="116" t="e">
        <f t="shared" si="584"/>
        <v>#VALUE!</v>
      </c>
      <c r="DJ144" s="116" t="e">
        <f t="shared" si="584"/>
        <v>#VALUE!</v>
      </c>
      <c r="DK144" s="116" t="e">
        <f t="shared" si="584"/>
        <v>#VALUE!</v>
      </c>
      <c r="DL144" s="116" t="e">
        <f t="shared" si="584"/>
        <v>#VALUE!</v>
      </c>
      <c r="DM144" s="117" t="e">
        <f t="shared" si="584"/>
        <v>#VALUE!</v>
      </c>
      <c r="DN144" s="115" t="e">
        <f t="shared" si="11"/>
        <v>#VALUE!</v>
      </c>
      <c r="DO144" s="119" t="e">
        <f t="shared" si="12"/>
        <v>#VALUE!</v>
      </c>
      <c r="DP144" s="120" t="e">
        <f t="shared" si="13"/>
        <v>#VALUE!</v>
      </c>
      <c r="DQ144" s="81" t="e">
        <f>CT144*'Ores &amp; Ingots'!$C$3+CU144*'Ores &amp; Ingots'!$C$4+CV144*'Ores &amp; Ingots'!$C$5+CW144*'Ores &amp; Ingots'!$C$6+CX144*'Ores &amp; Ingots'!$C$7+CY144*'Ores &amp; Ingots'!$C$8+CZ144*'Ores &amp; Ingots'!$C$9+DA144*'Ores &amp; Ingots'!$C$10+DB144*'Ores &amp; Ingots'!$C$11+DC144*'Ores &amp; Ingots'!$C$12</f>
        <v>#VALUE!</v>
      </c>
      <c r="DR144" s="81" t="e">
        <f>DD144*'Ores &amp; Ingots'!$B$3+DE144*'Ores &amp; Ingots'!$B$4+DF144*'Ores &amp; Ingots'!$B$5+DG144*'Ores &amp; Ingots'!$B$6+DH144*'Ores &amp; Ingots'!$B$7+DI144*'Ores &amp; Ingots'!$B$8+DJ144*'Ores &amp; Ingots'!$B$9+DK144*'Ores &amp; Ingots'!$B$10+DL144*'Ores &amp; Ingots'!$B$11+DM144*'Ores &amp; Ingots'!$B$12</f>
        <v>#VALUE!</v>
      </c>
      <c r="DS144" s="119" t="e">
        <f>CT144*Refining!$G$3+CU144*Refining!$G$4+CV144*Refining!$G$5+CW144*Refining!$G$6+CX144*Refining!$G$7+CY144*Refining!$G$8+CZ144*Refining!$G$9+DA144*Refining!$G$10+DB144*Refining!$G$11+DC144*Refining!$G$12</f>
        <v>#VALUE!</v>
      </c>
      <c r="DT144" s="119" t="e">
        <f t="shared" si="14"/>
        <v>#VALUE!</v>
      </c>
      <c r="DU144" s="126" t="e">
        <f t="shared" si="15"/>
        <v>#VALUE!</v>
      </c>
      <c r="DV144" s="115" t="e">
        <f t="shared" si="16"/>
        <v>#VALUE!</v>
      </c>
      <c r="DW144" s="127" t="e">
        <f t="shared" ref="DW144:DX144" si="585">DV144/60</f>
        <v>#VALUE!</v>
      </c>
      <c r="DX144" s="127" t="e">
        <f t="shared" si="585"/>
        <v>#VALUE!</v>
      </c>
      <c r="DY144" s="115" t="e">
        <f t="shared" si="18"/>
        <v>#VALUE!</v>
      </c>
      <c r="DZ144" s="127" t="e">
        <f t="shared" ref="DZ144:EA144" si="586">DY144/1000</f>
        <v>#VALUE!</v>
      </c>
      <c r="EA144" s="128" t="e">
        <f t="shared" si="586"/>
        <v>#VALUE!</v>
      </c>
      <c r="EB144" s="106" t="e">
        <f t="shared" si="20"/>
        <v>#VALUE!</v>
      </c>
      <c r="EC144" s="281" t="e">
        <f t="shared" si="21"/>
        <v>#VALUE!</v>
      </c>
      <c r="ED144" s="133">
        <v>230</v>
      </c>
    </row>
    <row r="145" spans="1:134" ht="12.75" x14ac:dyDescent="0.2">
      <c r="A145" s="864"/>
      <c r="B145" s="135" t="s">
        <v>356</v>
      </c>
      <c r="C145" s="137" t="s">
        <v>155</v>
      </c>
      <c r="D145" s="137">
        <v>1</v>
      </c>
      <c r="E145" s="137">
        <v>3</v>
      </c>
      <c r="F145" s="137">
        <v>3</v>
      </c>
      <c r="G145" s="139">
        <f t="shared" si="0"/>
        <v>1.125</v>
      </c>
      <c r="H145" s="140">
        <v>12</v>
      </c>
      <c r="I145" s="140">
        <v>12</v>
      </c>
      <c r="J145" s="140">
        <f>H145/Main!$D$9</f>
        <v>2.4</v>
      </c>
      <c r="K145" s="140">
        <f>I145/Main!$D$10</f>
        <v>6</v>
      </c>
      <c r="L145" s="140">
        <f t="shared" si="1"/>
        <v>2.5</v>
      </c>
      <c r="M145" s="140">
        <v>1</v>
      </c>
      <c r="N145" s="145" t="s">
        <v>28</v>
      </c>
      <c r="O145" s="145" t="s">
        <v>28</v>
      </c>
      <c r="P145" s="145"/>
      <c r="Q145" s="143"/>
      <c r="R145" s="146"/>
      <c r="S145" s="143"/>
      <c r="T145" s="146"/>
      <c r="U145" s="198"/>
      <c r="V145" s="143"/>
      <c r="W145" s="362"/>
      <c r="X145" s="133">
        <v>4</v>
      </c>
      <c r="Y145" s="133">
        <v>0</v>
      </c>
      <c r="Z145" s="133">
        <v>2</v>
      </c>
      <c r="AA145" s="133">
        <v>0</v>
      </c>
      <c r="AB145" s="133">
        <v>5</v>
      </c>
      <c r="AC145" s="133">
        <v>0</v>
      </c>
      <c r="AD145" s="133">
        <v>1</v>
      </c>
      <c r="AE145" s="167">
        <v>1</v>
      </c>
      <c r="AF145" s="133">
        <v>0</v>
      </c>
      <c r="AG145" s="133">
        <v>0</v>
      </c>
      <c r="AH145" s="133">
        <v>0</v>
      </c>
      <c r="AI145" s="133">
        <v>0</v>
      </c>
      <c r="AJ145" s="133">
        <v>0</v>
      </c>
      <c r="AK145" s="133">
        <v>0</v>
      </c>
      <c r="AL145" s="133">
        <v>0</v>
      </c>
      <c r="AM145" s="133">
        <v>0</v>
      </c>
      <c r="AN145" s="133">
        <v>0</v>
      </c>
      <c r="AO145" s="133">
        <v>0</v>
      </c>
      <c r="AP145" s="133">
        <v>0</v>
      </c>
      <c r="AQ145" s="133">
        <v>0</v>
      </c>
      <c r="AR145" s="133">
        <v>0</v>
      </c>
      <c r="AS145" s="174">
        <f t="shared" ref="AS145:BM145" si="587">IF(X145 = 0, "", X145)</f>
        <v>4</v>
      </c>
      <c r="AT145" s="137" t="str">
        <f t="shared" si="587"/>
        <v/>
      </c>
      <c r="AU145" s="133">
        <f t="shared" si="587"/>
        <v>2</v>
      </c>
      <c r="AV145" s="137" t="str">
        <f t="shared" si="587"/>
        <v/>
      </c>
      <c r="AW145" s="133">
        <f t="shared" si="587"/>
        <v>5</v>
      </c>
      <c r="AX145" s="137" t="str">
        <f t="shared" si="587"/>
        <v/>
      </c>
      <c r="AY145" s="133">
        <f t="shared" si="587"/>
        <v>1</v>
      </c>
      <c r="AZ145" s="167">
        <f t="shared" si="587"/>
        <v>1</v>
      </c>
      <c r="BA145" s="137" t="str">
        <f t="shared" si="587"/>
        <v/>
      </c>
      <c r="BB145" s="137" t="str">
        <f t="shared" si="587"/>
        <v/>
      </c>
      <c r="BC145" s="137" t="str">
        <f t="shared" si="587"/>
        <v/>
      </c>
      <c r="BD145" s="137" t="str">
        <f t="shared" si="587"/>
        <v/>
      </c>
      <c r="BE145" s="137" t="str">
        <f t="shared" si="587"/>
        <v/>
      </c>
      <c r="BF145" s="137" t="str">
        <f t="shared" si="587"/>
        <v/>
      </c>
      <c r="BG145" s="137" t="str">
        <f t="shared" si="587"/>
        <v/>
      </c>
      <c r="BH145" s="137" t="str">
        <f t="shared" si="587"/>
        <v/>
      </c>
      <c r="BI145" s="137" t="str">
        <f t="shared" si="587"/>
        <v/>
      </c>
      <c r="BJ145" s="137" t="str">
        <f t="shared" si="587"/>
        <v/>
      </c>
      <c r="BK145" s="137" t="str">
        <f t="shared" si="587"/>
        <v/>
      </c>
      <c r="BL145" s="137" t="str">
        <f t="shared" si="587"/>
        <v/>
      </c>
      <c r="BM145" s="169" t="str">
        <f t="shared" si="587"/>
        <v/>
      </c>
      <c r="BN145" s="174" t="e">
        <f>$AS145*Assembly!Z$4+$AT145*Assembly!Z$5+$AU145*Assembly!Z$6+$AV145*Assembly!Z$7+$AW145*Assembly!Z$8+$AX145*Assembly!Z$9+$AY145*Assembly!Z$10+$AZ145*Assembly!Z$11+$BA145*Assembly!Z$12+$BB145*Assembly!Z$13+$BC145*Assembly!Z$14+$BD145*Assembly!Z$15+$BE145*Assembly!Z$16+$BF145*Assembly!Z$17+$BG145*Assembly!Z$18+$BH145*Assembly!Z$19+$BI145*Assembly!Z$20+$BJ145*Assembly!Z$21+$BK145*Assembly!Z$22+$BL145*Assembly!Z$23+$BM145*Assembly!Z$24</f>
        <v>#VALUE!</v>
      </c>
      <c r="BO145" s="133" t="e">
        <f t="shared" si="3"/>
        <v>#VALUE!</v>
      </c>
      <c r="BP145" s="133"/>
      <c r="BQ145" s="133" t="e">
        <f>$AS145*Assembly!AD$4+$AT145*Assembly!AD$5+$AU145*Assembly!AD$6+$AV145*Assembly!AD$7+$AW145*Assembly!AD$8+$AX145*Assembly!AD$9+$AY145*Assembly!AD$10+$AZ145*Assembly!AD$11+$BA145*Assembly!AD$12+$BB145*Assembly!AD$13+$BC145*Assembly!AD$14+$BD145*Assembly!AD$15+$BE145*Assembly!AD$16+$BF145*Assembly!AD$17+$BG145*Assembly!AD$18+$BH145*Assembly!AD$19+$BI145*Assembly!AD$20+$BJ145*Assembly!AD$21+$BK145*Assembly!AD$22+$BL145*Assembly!AD$23+$BM145*Assembly!AD$24</f>
        <v>#VALUE!</v>
      </c>
      <c r="BR145" s="177" t="e">
        <f t="shared" si="4"/>
        <v>#VALUE!</v>
      </c>
      <c r="BS145" s="178" t="e">
        <f t="shared" si="5"/>
        <v>#VALUE!</v>
      </c>
      <c r="BT145" s="179" t="e">
        <f t="shared" si="6"/>
        <v>#VALUE!</v>
      </c>
      <c r="BU145" s="178" t="e">
        <f t="shared" si="7"/>
        <v>#VALUE!</v>
      </c>
      <c r="BV145" s="133" t="e">
        <f>$AS145*Assembly!Y$4+$AT145*Assembly!Y$5+$AU145*Assembly!Y$6+$AV145*Assembly!Y$7+$AW145*Assembly!Y$8+$AX145*Assembly!Y$9+$AY145*Assembly!Y$10+$AZ145*Assembly!Y$11+$BA145*Assembly!Y$12+$BB145*Assembly!Y$13+$BC145*Assembly!Y$14+$BD145*Assembly!Y$15+$BE145*Assembly!Y$16+$BF145*Assembly!Y$17+$BG145*Assembly!Y$18+$BH145*Assembly!Y$19+$BI145*Assembly!Y$20+$BJ145*Assembly!Y$21+$BK145*Assembly!Y$22+$BL145*Assembly!Y$23+$BM145*Assembly!Y$24</f>
        <v>#VALUE!</v>
      </c>
      <c r="BW145" s="133" t="e">
        <f t="shared" si="8"/>
        <v>#VALUE!</v>
      </c>
      <c r="BX145" s="130" t="e">
        <f t="shared" si="9"/>
        <v>#VALUE!</v>
      </c>
      <c r="BY145" s="183" t="e">
        <f>$AS145*Assembly!AC$4+$AT145*Assembly!AC$5+$AU145*Assembly!AC$6+$AV145*Assembly!AC$7+$AW145*Assembly!AC$8+$AX145*Assembly!AC$9+$AY145*Assembly!AC$10+$AZ145*Assembly!AC$11+$BA145*Assembly!AC$12+$BB145*Assembly!AC$13+$BC145*Assembly!AC$14+$BD145*Assembly!AC$15+$BE145*Assembly!AC$16+$BF145*Assembly!AC$17+$BG145*Assembly!AC$18+$BH145*Assembly!AC$19+$BI145*Assembly!AC$20+$BJ145*Assembly!AC$21+$BK145*Assembly!AC$22+$BL145*Assembly!AC$23+$BM145*Assembly!AC$24</f>
        <v>#VALUE!</v>
      </c>
      <c r="BZ145" s="145" t="e">
        <f>$AS145*Assembly!M$4+$AT145*Assembly!M$5+$AU145*Assembly!M$6+$AV145*Assembly!M$7+$AW145*Assembly!M$8+$AX145*Assembly!M$9+$AY145*Assembly!M$10+$AZ145*Assembly!M$11+$BA145*Assembly!M$12+$BB145*Assembly!M$13+$BC145*Assembly!M$14+$BD145*Assembly!M$15+$BE145*Assembly!M$16+$BF145*Assembly!M$17+$BG145*Assembly!M$18+$BH145*Assembly!M$19+$BI145*Assembly!M$20+$BJ145*Assembly!M$21+$BK145*Assembly!M$22+$BL145*Assembly!M$23+$BM145*Assembly!M$24</f>
        <v>#VALUE!</v>
      </c>
      <c r="CA145" s="145" t="e">
        <f>$AS145*Assembly!N$4+$AT145*Assembly!N$5+$AU145*Assembly!N$6+$AV145*Assembly!N$7+$AW145*Assembly!N$8+$AX145*Assembly!N$9+$AY145*Assembly!N$10+$AZ145*Assembly!N$11+$BA145*Assembly!N$12+$BB145*Assembly!N$13+$BC145*Assembly!N$14+$BD145*Assembly!N$15+$BE145*Assembly!N$16+$BF145*Assembly!N$17+$BG145*Assembly!N$18+$BH145*Assembly!N$19+$BI145*Assembly!N$20+$BJ145*Assembly!N$21+$BK145*Assembly!N$22+$BL145*Assembly!N$23+$BM145*Assembly!N$24</f>
        <v>#VALUE!</v>
      </c>
      <c r="CB145" s="145" t="e">
        <f>$AS145*Assembly!O$4+$AT145*Assembly!O$5+$AU145*Assembly!O$6+$AV145*Assembly!O$7+$AW145*Assembly!O$8+$AX145*Assembly!O$9+$AY145*Assembly!O$10+$AZ145*Assembly!O$11+$BA145*Assembly!O$12+$BB145*Assembly!O$13+$BC145*Assembly!O$14+$BD145*Assembly!O$15+$BE145*Assembly!O$16+$BF145*Assembly!O$17+$BG145*Assembly!O$18+$BH145*Assembly!O$19+$BI145*Assembly!O$20+$BJ145*Assembly!O$21+$BK145*Assembly!O$22+$BL145*Assembly!O$23+$BM145*Assembly!O$24</f>
        <v>#VALUE!</v>
      </c>
      <c r="CC145" s="140" t="e">
        <f>$AS145*Assembly!P$4+$AT145*Assembly!P$5+$AU145*Assembly!P$6+$AV145*Assembly!P$7+$AW145*Assembly!P$8+$AX145*Assembly!P$9+$AY145*Assembly!P$10+$AZ145*Assembly!P$11+$BA145*Assembly!P$12+$BB145*Assembly!P$13+$BC145*Assembly!P$14+$BD145*Assembly!P$15+$BE145*Assembly!P$16+$BF145*Assembly!P$17+$BG145*Assembly!P$18+$BH145*Assembly!P$19+$BI145*Assembly!P$20+$BJ145*Assembly!P$21+$BK145*Assembly!P$22+$BL145*Assembly!P$23+$BM145*Assembly!P$24</f>
        <v>#VALUE!</v>
      </c>
      <c r="CD145" s="140" t="e">
        <f>$AS145*Assembly!Q$4+$AT145*Assembly!Q$5+$AU145*Assembly!Q$6+$AV145*Assembly!Q$7+$AW145*Assembly!Q$8+$AX145*Assembly!Q$9+$AY145*Assembly!Q$10+$AZ145*Assembly!Q$11+$BA145*Assembly!Q$12+$BB145*Assembly!Q$13+$BC145*Assembly!Q$14+$BD145*Assembly!Q$15+$BE145*Assembly!Q$16+$BF145*Assembly!Q$17+$BG145*Assembly!Q$18+$BH145*Assembly!Q$19+$BI145*Assembly!Q$20+$BJ145*Assembly!Q$21+$BK145*Assembly!Q$22+$BL145*Assembly!Q$23+$BM145*Assembly!Q$24</f>
        <v>#VALUE!</v>
      </c>
      <c r="CE145" s="145" t="e">
        <f>$AS145*Assembly!R$4+$AT145*Assembly!R$5+$AU145*Assembly!R$6+$AV145*Assembly!R$7+$AW145*Assembly!R$8+$AX145*Assembly!R$9+$AY145*Assembly!R$10+$AZ145*Assembly!R$11+$BA145*Assembly!R$12+$BB145*Assembly!R$13+$BC145*Assembly!R$14+$BD145*Assembly!R$15+$BE145*Assembly!R$16+$BF145*Assembly!R$17+$BG145*Assembly!R$18+$BH145*Assembly!R$19+$BI145*Assembly!R$20+$BJ145*Assembly!R$21+$BK145*Assembly!R$22+$BL145*Assembly!R$23+$BM145*Assembly!R$24</f>
        <v>#VALUE!</v>
      </c>
      <c r="CF145" s="140" t="e">
        <f>$AS145*Assembly!S$4+$AT145*Assembly!S$5+$AU145*Assembly!S$6+$AV145*Assembly!S$7+$AW145*Assembly!S$8+$AX145*Assembly!S$9+$AY145*Assembly!S$10+$AZ145*Assembly!S$11+$BA145*Assembly!S$12+$BB145*Assembly!S$13+$BC145*Assembly!S$14+$BD145*Assembly!S$15+$BE145*Assembly!S$16+$BF145*Assembly!S$17+$BG145*Assembly!S$18+$BH145*Assembly!S$19+$BI145*Assembly!S$20+$BJ145*Assembly!S$21+$BK145*Assembly!S$22+$BL145*Assembly!S$23+$BM145*Assembly!S$24</f>
        <v>#VALUE!</v>
      </c>
      <c r="CG145" s="140" t="e">
        <f>$AS145*Assembly!T$4+$AT145*Assembly!T$5+$AU145*Assembly!T$6+$AV145*Assembly!T$7+$AW145*Assembly!T$8+$AX145*Assembly!T$9+$AY145*Assembly!T$10+$AZ145*Assembly!T$11+$BA145*Assembly!T$12+$BB145*Assembly!T$13+$BC145*Assembly!T$14+$BD145*Assembly!T$15+$BE145*Assembly!T$16+$BF145*Assembly!T$17+$BG145*Assembly!T$18+$BH145*Assembly!T$19+$BI145*Assembly!T$20+$BJ145*Assembly!T$21+$BK145*Assembly!T$22+$BL145*Assembly!T$23+$BM145*Assembly!T$24</f>
        <v>#VALUE!</v>
      </c>
      <c r="CH145" s="140" t="e">
        <f>$AS145*Assembly!U$4+$AT145*Assembly!U$5+$AU145*Assembly!U$6+$AV145*Assembly!U$7+$AW145*Assembly!U$8+$AX145*Assembly!U$9+$AY145*Assembly!U$10+$AZ145*Assembly!U$11+$BA145*Assembly!U$12+$BB145*Assembly!U$13+$BC145*Assembly!U$14+$BD145*Assembly!U$15+$BE145*Assembly!U$16+$BF145*Assembly!U$17+$BG145*Assembly!U$18+$BH145*Assembly!U$19+$BI145*Assembly!U$20+$BJ145*Assembly!U$21+$BK145*Assembly!U$22+$BL145*Assembly!U$23+$BM145*Assembly!U$24</f>
        <v>#VALUE!</v>
      </c>
      <c r="CI145" s="145" t="e">
        <f>$AS145*Assembly!V$4+$AT145*Assembly!V$5+$AU145*Assembly!V$6+$AV145*Assembly!V$7+$AW145*Assembly!V$8+$AX145*Assembly!V$9+$AY145*Assembly!V$10+$AZ145*Assembly!V$11+$BA145*Assembly!V$12+$BB145*Assembly!V$13+$BC145*Assembly!V$14+$BD145*Assembly!V$15+$BE145*Assembly!V$16+$BF145*Assembly!V$17+$BG145*Assembly!V$18+$BH145*Assembly!V$19+$BI145*Assembly!V$20+$BJ145*Assembly!V$21+$BK145*Assembly!V$22+$BL145*Assembly!V$23+$BM145*Assembly!V$24</f>
        <v>#VALUE!</v>
      </c>
      <c r="CJ145" s="145" t="e">
        <f>BZ145*Refining!$F$3</f>
        <v>#VALUE!</v>
      </c>
      <c r="CK145" s="145" t="e">
        <f>CA145*Refining!$F$4</f>
        <v>#VALUE!</v>
      </c>
      <c r="CL145" s="145" t="e">
        <f>CB145*Refining!$F$5</f>
        <v>#VALUE!</v>
      </c>
      <c r="CM145" s="145" t="e">
        <f>CC145*Refining!$F$6</f>
        <v>#VALUE!</v>
      </c>
      <c r="CN145" s="145" t="e">
        <f>CD145*Refining!$F$7</f>
        <v>#VALUE!</v>
      </c>
      <c r="CO145" s="145" t="e">
        <f>CE145*Refining!$F$8</f>
        <v>#VALUE!</v>
      </c>
      <c r="CP145" s="145" t="e">
        <f>CF145*Refining!$F$9</f>
        <v>#VALUE!</v>
      </c>
      <c r="CQ145" s="145" t="e">
        <f>CG145*Refining!$F$10</f>
        <v>#VALUE!</v>
      </c>
      <c r="CR145" s="145" t="e">
        <f>CH145*Refining!$F$11</f>
        <v>#VALUE!</v>
      </c>
      <c r="CS145" s="145" t="e">
        <f>CI145*Refining!$F$12</f>
        <v>#VALUE!</v>
      </c>
      <c r="CT145" s="185" t="e">
        <f t="shared" ref="CT145:DM145" si="588">IF(BZ145 = 0, "", BZ145)</f>
        <v>#VALUE!</v>
      </c>
      <c r="CU145" s="189" t="e">
        <f t="shared" si="588"/>
        <v>#VALUE!</v>
      </c>
      <c r="CV145" s="186" t="e">
        <f t="shared" si="588"/>
        <v>#VALUE!</v>
      </c>
      <c r="CW145" s="186" t="e">
        <f t="shared" si="588"/>
        <v>#VALUE!</v>
      </c>
      <c r="CX145" s="186" t="e">
        <f t="shared" si="588"/>
        <v>#VALUE!</v>
      </c>
      <c r="CY145" s="186" t="e">
        <f t="shared" si="588"/>
        <v>#VALUE!</v>
      </c>
      <c r="CZ145" s="186" t="e">
        <f t="shared" si="588"/>
        <v>#VALUE!</v>
      </c>
      <c r="DA145" s="186" t="e">
        <f t="shared" si="588"/>
        <v>#VALUE!</v>
      </c>
      <c r="DB145" s="186" t="e">
        <f t="shared" si="588"/>
        <v>#VALUE!</v>
      </c>
      <c r="DC145" s="187" t="e">
        <f t="shared" si="588"/>
        <v>#VALUE!</v>
      </c>
      <c r="DD145" s="185" t="e">
        <f t="shared" si="588"/>
        <v>#VALUE!</v>
      </c>
      <c r="DE145" s="189" t="e">
        <f t="shared" si="588"/>
        <v>#VALUE!</v>
      </c>
      <c r="DF145" s="186" t="e">
        <f t="shared" si="588"/>
        <v>#VALUE!</v>
      </c>
      <c r="DG145" s="186" t="e">
        <f t="shared" si="588"/>
        <v>#VALUE!</v>
      </c>
      <c r="DH145" s="188" t="e">
        <f t="shared" si="588"/>
        <v>#VALUE!</v>
      </c>
      <c r="DI145" s="186" t="e">
        <f t="shared" si="588"/>
        <v>#VALUE!</v>
      </c>
      <c r="DJ145" s="186" t="e">
        <f t="shared" si="588"/>
        <v>#VALUE!</v>
      </c>
      <c r="DK145" s="186" t="e">
        <f t="shared" si="588"/>
        <v>#VALUE!</v>
      </c>
      <c r="DL145" s="186" t="e">
        <f t="shared" si="588"/>
        <v>#VALUE!</v>
      </c>
      <c r="DM145" s="187" t="e">
        <f t="shared" si="588"/>
        <v>#VALUE!</v>
      </c>
      <c r="DN145" s="185" t="e">
        <f t="shared" si="11"/>
        <v>#VALUE!</v>
      </c>
      <c r="DO145" s="189" t="e">
        <f t="shared" si="12"/>
        <v>#VALUE!</v>
      </c>
      <c r="DP145" s="120" t="e">
        <f t="shared" si="13"/>
        <v>#VALUE!</v>
      </c>
      <c r="DQ145" s="133" t="e">
        <f>CT145*'Ores &amp; Ingots'!$C$3+CU145*'Ores &amp; Ingots'!$C$4+CV145*'Ores &amp; Ingots'!$C$5+CW145*'Ores &amp; Ingots'!$C$6+CX145*'Ores &amp; Ingots'!$C$7+CY145*'Ores &amp; Ingots'!$C$8+CZ145*'Ores &amp; Ingots'!$C$9+DA145*'Ores &amp; Ingots'!$C$10+DB145*'Ores &amp; Ingots'!$C$11+DC145*'Ores &amp; Ingots'!$C$12</f>
        <v>#VALUE!</v>
      </c>
      <c r="DR145" s="133" t="e">
        <f>DD145*'Ores &amp; Ingots'!$B$3+DE145*'Ores &amp; Ingots'!$B$4+DF145*'Ores &amp; Ingots'!$B$5+DG145*'Ores &amp; Ingots'!$B$6+DH145*'Ores &amp; Ingots'!$B$7+DI145*'Ores &amp; Ingots'!$B$8+DJ145*'Ores &amp; Ingots'!$B$9+DK145*'Ores &amp; Ingots'!$B$10+DL145*'Ores &amp; Ingots'!$B$11+DM145*'Ores &amp; Ingots'!$B$12</f>
        <v>#VALUE!</v>
      </c>
      <c r="DS145" s="189" t="e">
        <f>CT145*Refining!$G$3+CU145*Refining!$G$4+CV145*Refining!$G$5+CW145*Refining!$G$6+CX145*Refining!$G$7+CY145*Refining!$G$8+CZ145*Refining!$G$9+DA145*Refining!$G$10+DB145*Refining!$G$11+DC145*Refining!$G$12</f>
        <v>#VALUE!</v>
      </c>
      <c r="DT145" s="189" t="e">
        <f t="shared" si="14"/>
        <v>#VALUE!</v>
      </c>
      <c r="DU145" s="192" t="e">
        <f t="shared" si="15"/>
        <v>#VALUE!</v>
      </c>
      <c r="DV145" s="185" t="e">
        <f t="shared" si="16"/>
        <v>#VALUE!</v>
      </c>
      <c r="DW145" s="194" t="e">
        <f t="shared" ref="DW145:DX145" si="589">DV145/60</f>
        <v>#VALUE!</v>
      </c>
      <c r="DX145" s="194" t="e">
        <f t="shared" si="589"/>
        <v>#VALUE!</v>
      </c>
      <c r="DY145" s="185" t="e">
        <f t="shared" si="18"/>
        <v>#VALUE!</v>
      </c>
      <c r="DZ145" s="194" t="e">
        <f t="shared" ref="DZ145:EA145" si="590">DY145/1000</f>
        <v>#VALUE!</v>
      </c>
      <c r="EA145" s="196" t="e">
        <f t="shared" si="590"/>
        <v>#VALUE!</v>
      </c>
      <c r="EB145" s="130" t="e">
        <f t="shared" si="20"/>
        <v>#VALUE!</v>
      </c>
      <c r="EC145" s="132" t="e">
        <f t="shared" si="21"/>
        <v>#VALUE!</v>
      </c>
      <c r="ED145" s="133" t="s">
        <v>28</v>
      </c>
    </row>
    <row r="146" spans="1:134" ht="12.75" x14ac:dyDescent="0.2">
      <c r="A146" s="864"/>
      <c r="B146" s="135" t="s">
        <v>357</v>
      </c>
      <c r="C146" s="137" t="s">
        <v>156</v>
      </c>
      <c r="D146" s="137">
        <v>1</v>
      </c>
      <c r="E146" s="137">
        <v>3</v>
      </c>
      <c r="F146" s="137">
        <v>1</v>
      </c>
      <c r="G146" s="154">
        <f t="shared" si="0"/>
        <v>46.875</v>
      </c>
      <c r="H146" s="156">
        <v>24</v>
      </c>
      <c r="I146" s="156">
        <v>24</v>
      </c>
      <c r="J146" s="156">
        <f>H146/Main!$D$9</f>
        <v>4.8</v>
      </c>
      <c r="K146" s="156">
        <f>I146/Main!$D$10</f>
        <v>12</v>
      </c>
      <c r="L146" s="156">
        <f t="shared" si="1"/>
        <v>2.5</v>
      </c>
      <c r="M146" s="156">
        <v>1</v>
      </c>
      <c r="N146" s="164">
        <v>10</v>
      </c>
      <c r="O146" s="164">
        <v>1000</v>
      </c>
      <c r="P146" s="164"/>
      <c r="Q146" s="159"/>
      <c r="R146" s="166"/>
      <c r="S146" s="159"/>
      <c r="T146" s="166"/>
      <c r="U146" s="170"/>
      <c r="V146" s="159"/>
      <c r="W146" s="364" t="s">
        <v>240</v>
      </c>
      <c r="X146" s="133">
        <v>350</v>
      </c>
      <c r="Y146" s="133">
        <v>0</v>
      </c>
      <c r="Z146" s="133">
        <v>40</v>
      </c>
      <c r="AA146" s="133">
        <v>0</v>
      </c>
      <c r="AB146" s="133">
        <v>40</v>
      </c>
      <c r="AC146" s="133">
        <v>0</v>
      </c>
      <c r="AD146" s="133">
        <v>16</v>
      </c>
      <c r="AE146" s="167">
        <v>2</v>
      </c>
      <c r="AF146" s="133">
        <v>0</v>
      </c>
      <c r="AG146" s="133">
        <v>0</v>
      </c>
      <c r="AH146" s="133">
        <v>0</v>
      </c>
      <c r="AI146" s="133">
        <v>0</v>
      </c>
      <c r="AJ146" s="133">
        <v>0</v>
      </c>
      <c r="AK146" s="133">
        <v>0</v>
      </c>
      <c r="AL146" s="133">
        <v>0</v>
      </c>
      <c r="AM146" s="133">
        <v>0</v>
      </c>
      <c r="AN146" s="133">
        <v>0</v>
      </c>
      <c r="AO146" s="133">
        <v>0</v>
      </c>
      <c r="AP146" s="133">
        <v>0</v>
      </c>
      <c r="AQ146" s="133">
        <v>0</v>
      </c>
      <c r="AR146" s="133">
        <v>0</v>
      </c>
      <c r="AS146" s="174">
        <f t="shared" ref="AS146:BM146" si="591">IF(X146 = 0, "", X146)</f>
        <v>350</v>
      </c>
      <c r="AT146" s="137" t="str">
        <f t="shared" si="591"/>
        <v/>
      </c>
      <c r="AU146" s="133">
        <f t="shared" si="591"/>
        <v>40</v>
      </c>
      <c r="AV146" s="137" t="str">
        <f t="shared" si="591"/>
        <v/>
      </c>
      <c r="AW146" s="133">
        <f t="shared" si="591"/>
        <v>40</v>
      </c>
      <c r="AX146" s="137" t="str">
        <f t="shared" si="591"/>
        <v/>
      </c>
      <c r="AY146" s="133">
        <f t="shared" si="591"/>
        <v>16</v>
      </c>
      <c r="AZ146" s="167">
        <f t="shared" si="591"/>
        <v>2</v>
      </c>
      <c r="BA146" s="137" t="str">
        <f t="shared" si="591"/>
        <v/>
      </c>
      <c r="BB146" s="137" t="str">
        <f t="shared" si="591"/>
        <v/>
      </c>
      <c r="BC146" s="137" t="str">
        <f t="shared" si="591"/>
        <v/>
      </c>
      <c r="BD146" s="137" t="str">
        <f t="shared" si="591"/>
        <v/>
      </c>
      <c r="BE146" s="137" t="str">
        <f t="shared" si="591"/>
        <v/>
      </c>
      <c r="BF146" s="137" t="str">
        <f t="shared" si="591"/>
        <v/>
      </c>
      <c r="BG146" s="137" t="str">
        <f t="shared" si="591"/>
        <v/>
      </c>
      <c r="BH146" s="137" t="str">
        <f t="shared" si="591"/>
        <v/>
      </c>
      <c r="BI146" s="137" t="str">
        <f t="shared" si="591"/>
        <v/>
      </c>
      <c r="BJ146" s="137" t="str">
        <f t="shared" si="591"/>
        <v/>
      </c>
      <c r="BK146" s="137" t="str">
        <f t="shared" si="591"/>
        <v/>
      </c>
      <c r="BL146" s="137" t="str">
        <f t="shared" si="591"/>
        <v/>
      </c>
      <c r="BM146" s="169" t="str">
        <f t="shared" si="591"/>
        <v/>
      </c>
      <c r="BN146" s="174" t="e">
        <f>$AS146*Assembly!Z$4+$AT146*Assembly!Z$5+$AU146*Assembly!Z$6+$AV146*Assembly!Z$7+$AW146*Assembly!Z$8+$AX146*Assembly!Z$9+$AY146*Assembly!Z$10+$AZ146*Assembly!Z$11+$BA146*Assembly!Z$12+$BB146*Assembly!Z$13+$BC146*Assembly!Z$14+$BD146*Assembly!Z$15+$BE146*Assembly!Z$16+$BF146*Assembly!Z$17+$BG146*Assembly!Z$18+$BH146*Assembly!Z$19+$BI146*Assembly!Z$20+$BJ146*Assembly!Z$21+$BK146*Assembly!Z$22+$BL146*Assembly!Z$23+$BM146*Assembly!Z$24</f>
        <v>#VALUE!</v>
      </c>
      <c r="BO146" s="133" t="e">
        <f t="shared" si="3"/>
        <v>#VALUE!</v>
      </c>
      <c r="BP146" s="133"/>
      <c r="BQ146" s="133" t="e">
        <f>$AS146*Assembly!AD$4+$AT146*Assembly!AD$5+$AU146*Assembly!AD$6+$AV146*Assembly!AD$7+$AW146*Assembly!AD$8+$AX146*Assembly!AD$9+$AY146*Assembly!AD$10+$AZ146*Assembly!AD$11+$BA146*Assembly!AD$12+$BB146*Assembly!AD$13+$BC146*Assembly!AD$14+$BD146*Assembly!AD$15+$BE146*Assembly!AD$16+$BF146*Assembly!AD$17+$BG146*Assembly!AD$18+$BH146*Assembly!AD$19+$BI146*Assembly!AD$20+$BJ146*Assembly!AD$21+$BK146*Assembly!AD$22+$BL146*Assembly!AD$23+$BM146*Assembly!AD$24</f>
        <v>#VALUE!</v>
      </c>
      <c r="BR146" s="177" t="e">
        <f t="shared" si="4"/>
        <v>#VALUE!</v>
      </c>
      <c r="BS146" s="178" t="e">
        <f t="shared" si="5"/>
        <v>#VALUE!</v>
      </c>
      <c r="BT146" s="179" t="e">
        <f t="shared" si="6"/>
        <v>#VALUE!</v>
      </c>
      <c r="BU146" s="178" t="e">
        <f t="shared" si="7"/>
        <v>#VALUE!</v>
      </c>
      <c r="BV146" s="133" t="e">
        <f>$AS146*Assembly!Y$4+$AT146*Assembly!Y$5+$AU146*Assembly!Y$6+$AV146*Assembly!Y$7+$AW146*Assembly!Y$8+$AX146*Assembly!Y$9+$AY146*Assembly!Y$10+$AZ146*Assembly!Y$11+$BA146*Assembly!Y$12+$BB146*Assembly!Y$13+$BC146*Assembly!Y$14+$BD146*Assembly!Y$15+$BE146*Assembly!Y$16+$BF146*Assembly!Y$17+$BG146*Assembly!Y$18+$BH146*Assembly!Y$19+$BI146*Assembly!Y$20+$BJ146*Assembly!Y$21+$BK146*Assembly!Y$22+$BL146*Assembly!Y$23+$BM146*Assembly!Y$24</f>
        <v>#VALUE!</v>
      </c>
      <c r="BW146" s="133" t="e">
        <f t="shared" si="8"/>
        <v>#VALUE!</v>
      </c>
      <c r="BX146" s="130" t="e">
        <f t="shared" si="9"/>
        <v>#VALUE!</v>
      </c>
      <c r="BY146" s="183" t="e">
        <f>$AS146*Assembly!AC$4+$AT146*Assembly!AC$5+$AU146*Assembly!AC$6+$AV146*Assembly!AC$7+$AW146*Assembly!AC$8+$AX146*Assembly!AC$9+$AY146*Assembly!AC$10+$AZ146*Assembly!AC$11+$BA146*Assembly!AC$12+$BB146*Assembly!AC$13+$BC146*Assembly!AC$14+$BD146*Assembly!AC$15+$BE146*Assembly!AC$16+$BF146*Assembly!AC$17+$BG146*Assembly!AC$18+$BH146*Assembly!AC$19+$BI146*Assembly!AC$20+$BJ146*Assembly!AC$21+$BK146*Assembly!AC$22+$BL146*Assembly!AC$23+$BM146*Assembly!AC$24</f>
        <v>#VALUE!</v>
      </c>
      <c r="BZ146" s="164" t="e">
        <f>$AS146*Assembly!M$4+$AT146*Assembly!M$5+$AU146*Assembly!M$6+$AV146*Assembly!M$7+$AW146*Assembly!M$8+$AX146*Assembly!M$9+$AY146*Assembly!M$10+$AZ146*Assembly!M$11+$BA146*Assembly!M$12+$BB146*Assembly!M$13+$BC146*Assembly!M$14+$BD146*Assembly!M$15+$BE146*Assembly!M$16+$BF146*Assembly!M$17+$BG146*Assembly!M$18+$BH146*Assembly!M$19+$BI146*Assembly!M$20+$BJ146*Assembly!M$21+$BK146*Assembly!M$22+$BL146*Assembly!M$23+$BM146*Assembly!M$24</f>
        <v>#VALUE!</v>
      </c>
      <c r="CA146" s="164" t="e">
        <f>$AS146*Assembly!N$4+$AT146*Assembly!N$5+$AU146*Assembly!N$6+$AV146*Assembly!N$7+$AW146*Assembly!N$8+$AX146*Assembly!N$9+$AY146*Assembly!N$10+$AZ146*Assembly!N$11+$BA146*Assembly!N$12+$BB146*Assembly!N$13+$BC146*Assembly!N$14+$BD146*Assembly!N$15+$BE146*Assembly!N$16+$BF146*Assembly!N$17+$BG146*Assembly!N$18+$BH146*Assembly!N$19+$BI146*Assembly!N$20+$BJ146*Assembly!N$21+$BK146*Assembly!N$22+$BL146*Assembly!N$23+$BM146*Assembly!N$24</f>
        <v>#VALUE!</v>
      </c>
      <c r="CB146" s="164" t="e">
        <f>$AS146*Assembly!O$4+$AT146*Assembly!O$5+$AU146*Assembly!O$6+$AV146*Assembly!O$7+$AW146*Assembly!O$8+$AX146*Assembly!O$9+$AY146*Assembly!O$10+$AZ146*Assembly!O$11+$BA146*Assembly!O$12+$BB146*Assembly!O$13+$BC146*Assembly!O$14+$BD146*Assembly!O$15+$BE146*Assembly!O$16+$BF146*Assembly!O$17+$BG146*Assembly!O$18+$BH146*Assembly!O$19+$BI146*Assembly!O$20+$BJ146*Assembly!O$21+$BK146*Assembly!O$22+$BL146*Assembly!O$23+$BM146*Assembly!O$24</f>
        <v>#VALUE!</v>
      </c>
      <c r="CC146" s="156" t="e">
        <f>$AS146*Assembly!P$4+$AT146*Assembly!P$5+$AU146*Assembly!P$6+$AV146*Assembly!P$7+$AW146*Assembly!P$8+$AX146*Assembly!P$9+$AY146*Assembly!P$10+$AZ146*Assembly!P$11+$BA146*Assembly!P$12+$BB146*Assembly!P$13+$BC146*Assembly!P$14+$BD146*Assembly!P$15+$BE146*Assembly!P$16+$BF146*Assembly!P$17+$BG146*Assembly!P$18+$BH146*Assembly!P$19+$BI146*Assembly!P$20+$BJ146*Assembly!P$21+$BK146*Assembly!P$22+$BL146*Assembly!P$23+$BM146*Assembly!P$24</f>
        <v>#VALUE!</v>
      </c>
      <c r="CD146" s="156" t="e">
        <f>$AS146*Assembly!Q$4+$AT146*Assembly!Q$5+$AU146*Assembly!Q$6+$AV146*Assembly!Q$7+$AW146*Assembly!Q$8+$AX146*Assembly!Q$9+$AY146*Assembly!Q$10+$AZ146*Assembly!Q$11+$BA146*Assembly!Q$12+$BB146*Assembly!Q$13+$BC146*Assembly!Q$14+$BD146*Assembly!Q$15+$BE146*Assembly!Q$16+$BF146*Assembly!Q$17+$BG146*Assembly!Q$18+$BH146*Assembly!Q$19+$BI146*Assembly!Q$20+$BJ146*Assembly!Q$21+$BK146*Assembly!Q$22+$BL146*Assembly!Q$23+$BM146*Assembly!Q$24</f>
        <v>#VALUE!</v>
      </c>
      <c r="CE146" s="164" t="e">
        <f>$AS146*Assembly!R$4+$AT146*Assembly!R$5+$AU146*Assembly!R$6+$AV146*Assembly!R$7+$AW146*Assembly!R$8+$AX146*Assembly!R$9+$AY146*Assembly!R$10+$AZ146*Assembly!R$11+$BA146*Assembly!R$12+$BB146*Assembly!R$13+$BC146*Assembly!R$14+$BD146*Assembly!R$15+$BE146*Assembly!R$16+$BF146*Assembly!R$17+$BG146*Assembly!R$18+$BH146*Assembly!R$19+$BI146*Assembly!R$20+$BJ146*Assembly!R$21+$BK146*Assembly!R$22+$BL146*Assembly!R$23+$BM146*Assembly!R$24</f>
        <v>#VALUE!</v>
      </c>
      <c r="CF146" s="156" t="e">
        <f>$AS146*Assembly!S$4+$AT146*Assembly!S$5+$AU146*Assembly!S$6+$AV146*Assembly!S$7+$AW146*Assembly!S$8+$AX146*Assembly!S$9+$AY146*Assembly!S$10+$AZ146*Assembly!S$11+$BA146*Assembly!S$12+$BB146*Assembly!S$13+$BC146*Assembly!S$14+$BD146*Assembly!S$15+$BE146*Assembly!S$16+$BF146*Assembly!S$17+$BG146*Assembly!S$18+$BH146*Assembly!S$19+$BI146*Assembly!S$20+$BJ146*Assembly!S$21+$BK146*Assembly!S$22+$BL146*Assembly!S$23+$BM146*Assembly!S$24</f>
        <v>#VALUE!</v>
      </c>
      <c r="CG146" s="156" t="e">
        <f>$AS146*Assembly!T$4+$AT146*Assembly!T$5+$AU146*Assembly!T$6+$AV146*Assembly!T$7+$AW146*Assembly!T$8+$AX146*Assembly!T$9+$AY146*Assembly!T$10+$AZ146*Assembly!T$11+$BA146*Assembly!T$12+$BB146*Assembly!T$13+$BC146*Assembly!T$14+$BD146*Assembly!T$15+$BE146*Assembly!T$16+$BF146*Assembly!T$17+$BG146*Assembly!T$18+$BH146*Assembly!T$19+$BI146*Assembly!T$20+$BJ146*Assembly!T$21+$BK146*Assembly!T$22+$BL146*Assembly!T$23+$BM146*Assembly!T$24</f>
        <v>#VALUE!</v>
      </c>
      <c r="CH146" s="156" t="e">
        <f>$AS146*Assembly!U$4+$AT146*Assembly!U$5+$AU146*Assembly!U$6+$AV146*Assembly!U$7+$AW146*Assembly!U$8+$AX146*Assembly!U$9+$AY146*Assembly!U$10+$AZ146*Assembly!U$11+$BA146*Assembly!U$12+$BB146*Assembly!U$13+$BC146*Assembly!U$14+$BD146*Assembly!U$15+$BE146*Assembly!U$16+$BF146*Assembly!U$17+$BG146*Assembly!U$18+$BH146*Assembly!U$19+$BI146*Assembly!U$20+$BJ146*Assembly!U$21+$BK146*Assembly!U$22+$BL146*Assembly!U$23+$BM146*Assembly!U$24</f>
        <v>#VALUE!</v>
      </c>
      <c r="CI146" s="164" t="e">
        <f>$AS146*Assembly!V$4+$AT146*Assembly!V$5+$AU146*Assembly!V$6+$AV146*Assembly!V$7+$AW146*Assembly!V$8+$AX146*Assembly!V$9+$AY146*Assembly!V$10+$AZ146*Assembly!V$11+$BA146*Assembly!V$12+$BB146*Assembly!V$13+$BC146*Assembly!V$14+$BD146*Assembly!V$15+$BE146*Assembly!V$16+$BF146*Assembly!V$17+$BG146*Assembly!V$18+$BH146*Assembly!V$19+$BI146*Assembly!V$20+$BJ146*Assembly!V$21+$BK146*Assembly!V$22+$BL146*Assembly!V$23+$BM146*Assembly!V$24</f>
        <v>#VALUE!</v>
      </c>
      <c r="CJ146" s="164" t="e">
        <f>BZ146*Refining!$F$3</f>
        <v>#VALUE!</v>
      </c>
      <c r="CK146" s="164" t="e">
        <f>CA146*Refining!$F$4</f>
        <v>#VALUE!</v>
      </c>
      <c r="CL146" s="164" t="e">
        <f>CB146*Refining!$F$5</f>
        <v>#VALUE!</v>
      </c>
      <c r="CM146" s="164" t="e">
        <f>CC146*Refining!$F$6</f>
        <v>#VALUE!</v>
      </c>
      <c r="CN146" s="164" t="e">
        <f>CD146*Refining!$F$7</f>
        <v>#VALUE!</v>
      </c>
      <c r="CO146" s="164" t="e">
        <f>CE146*Refining!$F$8</f>
        <v>#VALUE!</v>
      </c>
      <c r="CP146" s="164" t="e">
        <f>CF146*Refining!$F$9</f>
        <v>#VALUE!</v>
      </c>
      <c r="CQ146" s="164" t="e">
        <f>CG146*Refining!$F$10</f>
        <v>#VALUE!</v>
      </c>
      <c r="CR146" s="164" t="e">
        <f>CH146*Refining!$F$11</f>
        <v>#VALUE!</v>
      </c>
      <c r="CS146" s="164" t="e">
        <f>CI146*Refining!$F$12</f>
        <v>#VALUE!</v>
      </c>
      <c r="CT146" s="185" t="e">
        <f t="shared" ref="CT146:DM146" si="592">IF(BZ146 = 0, "", BZ146)</f>
        <v>#VALUE!</v>
      </c>
      <c r="CU146" s="189" t="e">
        <f t="shared" si="592"/>
        <v>#VALUE!</v>
      </c>
      <c r="CV146" s="186" t="e">
        <f t="shared" si="592"/>
        <v>#VALUE!</v>
      </c>
      <c r="CW146" s="186" t="e">
        <f t="shared" si="592"/>
        <v>#VALUE!</v>
      </c>
      <c r="CX146" s="186" t="e">
        <f t="shared" si="592"/>
        <v>#VALUE!</v>
      </c>
      <c r="CY146" s="186" t="e">
        <f t="shared" si="592"/>
        <v>#VALUE!</v>
      </c>
      <c r="CZ146" s="186" t="e">
        <f t="shared" si="592"/>
        <v>#VALUE!</v>
      </c>
      <c r="DA146" s="186" t="e">
        <f t="shared" si="592"/>
        <v>#VALUE!</v>
      </c>
      <c r="DB146" s="186" t="e">
        <f t="shared" si="592"/>
        <v>#VALUE!</v>
      </c>
      <c r="DC146" s="187" t="e">
        <f t="shared" si="592"/>
        <v>#VALUE!</v>
      </c>
      <c r="DD146" s="185" t="e">
        <f t="shared" si="592"/>
        <v>#VALUE!</v>
      </c>
      <c r="DE146" s="189" t="e">
        <f t="shared" si="592"/>
        <v>#VALUE!</v>
      </c>
      <c r="DF146" s="186" t="e">
        <f t="shared" si="592"/>
        <v>#VALUE!</v>
      </c>
      <c r="DG146" s="186" t="e">
        <f t="shared" si="592"/>
        <v>#VALUE!</v>
      </c>
      <c r="DH146" s="188" t="e">
        <f t="shared" si="592"/>
        <v>#VALUE!</v>
      </c>
      <c r="DI146" s="186" t="e">
        <f t="shared" si="592"/>
        <v>#VALUE!</v>
      </c>
      <c r="DJ146" s="186" t="e">
        <f t="shared" si="592"/>
        <v>#VALUE!</v>
      </c>
      <c r="DK146" s="186" t="e">
        <f t="shared" si="592"/>
        <v>#VALUE!</v>
      </c>
      <c r="DL146" s="186" t="e">
        <f t="shared" si="592"/>
        <v>#VALUE!</v>
      </c>
      <c r="DM146" s="187" t="e">
        <f t="shared" si="592"/>
        <v>#VALUE!</v>
      </c>
      <c r="DN146" s="185" t="e">
        <f t="shared" si="11"/>
        <v>#VALUE!</v>
      </c>
      <c r="DO146" s="189" t="e">
        <f t="shared" si="12"/>
        <v>#VALUE!</v>
      </c>
      <c r="DP146" s="120" t="e">
        <f t="shared" si="13"/>
        <v>#VALUE!</v>
      </c>
      <c r="DQ146" s="133" t="e">
        <f>CT146*'Ores &amp; Ingots'!$C$3+CU146*'Ores &amp; Ingots'!$C$4+CV146*'Ores &amp; Ingots'!$C$5+CW146*'Ores &amp; Ingots'!$C$6+CX146*'Ores &amp; Ingots'!$C$7+CY146*'Ores &amp; Ingots'!$C$8+CZ146*'Ores &amp; Ingots'!$C$9+DA146*'Ores &amp; Ingots'!$C$10+DB146*'Ores &amp; Ingots'!$C$11+DC146*'Ores &amp; Ingots'!$C$12</f>
        <v>#VALUE!</v>
      </c>
      <c r="DR146" s="133" t="e">
        <f>DD146*'Ores &amp; Ingots'!$B$3+DE146*'Ores &amp; Ingots'!$B$4+DF146*'Ores &amp; Ingots'!$B$5+DG146*'Ores &amp; Ingots'!$B$6+DH146*'Ores &amp; Ingots'!$B$7+DI146*'Ores &amp; Ingots'!$B$8+DJ146*'Ores &amp; Ingots'!$B$9+DK146*'Ores &amp; Ingots'!$B$10+DL146*'Ores &amp; Ingots'!$B$11+DM146*'Ores &amp; Ingots'!$B$12</f>
        <v>#VALUE!</v>
      </c>
      <c r="DS146" s="189" t="e">
        <f>CT146*Refining!$G$3+CU146*Refining!$G$4+CV146*Refining!$G$5+CW146*Refining!$G$6+CX146*Refining!$G$7+CY146*Refining!$G$8+CZ146*Refining!$G$9+DA146*Refining!$G$10+DB146*Refining!$G$11+DC146*Refining!$G$12</f>
        <v>#VALUE!</v>
      </c>
      <c r="DT146" s="189" t="e">
        <f t="shared" si="14"/>
        <v>#VALUE!</v>
      </c>
      <c r="DU146" s="192" t="e">
        <f t="shared" si="15"/>
        <v>#VALUE!</v>
      </c>
      <c r="DV146" s="185" t="e">
        <f t="shared" si="16"/>
        <v>#VALUE!</v>
      </c>
      <c r="DW146" s="194" t="e">
        <f t="shared" ref="DW146:DX146" si="593">DV146/60</f>
        <v>#VALUE!</v>
      </c>
      <c r="DX146" s="194" t="e">
        <f t="shared" si="593"/>
        <v>#VALUE!</v>
      </c>
      <c r="DY146" s="185" t="e">
        <f t="shared" si="18"/>
        <v>#VALUE!</v>
      </c>
      <c r="DZ146" s="194" t="e">
        <f t="shared" ref="DZ146:EA146" si="594">DY146/1000</f>
        <v>#VALUE!</v>
      </c>
      <c r="EA146" s="196" t="e">
        <f t="shared" si="594"/>
        <v>#VALUE!</v>
      </c>
      <c r="EB146" s="130" t="e">
        <f t="shared" si="20"/>
        <v>#VALUE!</v>
      </c>
      <c r="EC146" s="132" t="e">
        <f t="shared" si="21"/>
        <v>#VALUE!</v>
      </c>
      <c r="ED146" s="133">
        <v>562</v>
      </c>
    </row>
    <row r="147" spans="1:134" ht="12.75" x14ac:dyDescent="0.2">
      <c r="A147" s="864"/>
      <c r="B147" s="135" t="s">
        <v>358</v>
      </c>
      <c r="C147" s="137" t="s">
        <v>156</v>
      </c>
      <c r="D147" s="137">
        <v>2</v>
      </c>
      <c r="E147" s="137">
        <v>1</v>
      </c>
      <c r="F147" s="137">
        <v>2</v>
      </c>
      <c r="G147" s="139">
        <f t="shared" si="0"/>
        <v>62.5</v>
      </c>
      <c r="H147" s="140">
        <v>50</v>
      </c>
      <c r="I147" s="140">
        <v>50</v>
      </c>
      <c r="J147" s="140">
        <f>H147/Main!$D$9</f>
        <v>10</v>
      </c>
      <c r="K147" s="140">
        <f>I147/Main!$D$10</f>
        <v>25</v>
      </c>
      <c r="L147" s="140">
        <f t="shared" si="1"/>
        <v>2.5</v>
      </c>
      <c r="M147" s="140">
        <v>1</v>
      </c>
      <c r="N147" s="145"/>
      <c r="O147" s="145">
        <v>2000</v>
      </c>
      <c r="P147" s="145"/>
      <c r="Q147" s="143"/>
      <c r="R147" s="146"/>
      <c r="S147" s="143"/>
      <c r="T147" s="146"/>
      <c r="U147" s="198"/>
      <c r="V147" s="143"/>
      <c r="W147" s="362" t="s">
        <v>220</v>
      </c>
      <c r="X147" s="133">
        <v>0</v>
      </c>
      <c r="Y147" s="133">
        <v>240</v>
      </c>
      <c r="Z147" s="133">
        <v>20</v>
      </c>
      <c r="AA147" s="133">
        <v>5</v>
      </c>
      <c r="AB147" s="133">
        <v>80</v>
      </c>
      <c r="AC147" s="133">
        <v>0</v>
      </c>
      <c r="AD147" s="133">
        <v>0</v>
      </c>
      <c r="AE147" s="133">
        <v>10</v>
      </c>
      <c r="AF147" s="133">
        <v>10</v>
      </c>
      <c r="AG147" s="133">
        <v>0</v>
      </c>
      <c r="AH147" s="133">
        <v>0</v>
      </c>
      <c r="AI147" s="133">
        <v>60</v>
      </c>
      <c r="AJ147" s="133">
        <v>0</v>
      </c>
      <c r="AK147" s="133">
        <v>0</v>
      </c>
      <c r="AL147" s="133">
        <v>0</v>
      </c>
      <c r="AM147" s="133">
        <v>0</v>
      </c>
      <c r="AN147" s="133">
        <v>0</v>
      </c>
      <c r="AO147" s="133">
        <v>0</v>
      </c>
      <c r="AP147" s="167">
        <v>15</v>
      </c>
      <c r="AQ147" s="133">
        <v>0</v>
      </c>
      <c r="AR147" s="133">
        <v>0</v>
      </c>
      <c r="AS147" s="161" t="str">
        <f t="shared" ref="AS147:BM147" si="595">IF(X147 = 0, "", X147)</f>
        <v/>
      </c>
      <c r="AT147" s="133">
        <f t="shared" si="595"/>
        <v>240</v>
      </c>
      <c r="AU147" s="133">
        <f t="shared" si="595"/>
        <v>20</v>
      </c>
      <c r="AV147" s="133">
        <f t="shared" si="595"/>
        <v>5</v>
      </c>
      <c r="AW147" s="133">
        <f t="shared" si="595"/>
        <v>80</v>
      </c>
      <c r="AX147" s="137" t="str">
        <f t="shared" si="595"/>
        <v/>
      </c>
      <c r="AY147" s="137" t="str">
        <f t="shared" si="595"/>
        <v/>
      </c>
      <c r="AZ147" s="133">
        <f t="shared" si="595"/>
        <v>10</v>
      </c>
      <c r="BA147" s="133">
        <f t="shared" si="595"/>
        <v>10</v>
      </c>
      <c r="BB147" s="137" t="str">
        <f t="shared" si="595"/>
        <v/>
      </c>
      <c r="BC147" s="137" t="str">
        <f t="shared" si="595"/>
        <v/>
      </c>
      <c r="BD147" s="133">
        <f t="shared" si="595"/>
        <v>60</v>
      </c>
      <c r="BE147" s="137" t="str">
        <f t="shared" si="595"/>
        <v/>
      </c>
      <c r="BF147" s="137" t="str">
        <f t="shared" si="595"/>
        <v/>
      </c>
      <c r="BG147" s="137" t="str">
        <f t="shared" si="595"/>
        <v/>
      </c>
      <c r="BH147" s="137" t="str">
        <f t="shared" si="595"/>
        <v/>
      </c>
      <c r="BI147" s="137" t="str">
        <f t="shared" si="595"/>
        <v/>
      </c>
      <c r="BJ147" s="137" t="str">
        <f t="shared" si="595"/>
        <v/>
      </c>
      <c r="BK147" s="167">
        <f t="shared" si="595"/>
        <v>15</v>
      </c>
      <c r="BL147" s="137" t="str">
        <f t="shared" si="595"/>
        <v/>
      </c>
      <c r="BM147" s="169" t="str">
        <f t="shared" si="595"/>
        <v/>
      </c>
      <c r="BN147" s="174" t="e">
        <f>$AS147*Assembly!Z$4+$AT147*Assembly!Z$5+$AU147*Assembly!Z$6+$AV147*Assembly!Z$7+$AW147*Assembly!Z$8+$AX147*Assembly!Z$9+$AY147*Assembly!Z$10+$AZ147*Assembly!Z$11+$BA147*Assembly!Z$12+$BB147*Assembly!Z$13+$BC147*Assembly!Z$14+$BD147*Assembly!Z$15+$BE147*Assembly!Z$16+$BF147*Assembly!Z$17+$BG147*Assembly!Z$18+$BH147*Assembly!Z$19+$BI147*Assembly!Z$20+$BJ147*Assembly!Z$21+$BK147*Assembly!Z$22+$BL147*Assembly!Z$23+$BM147*Assembly!Z$24</f>
        <v>#VALUE!</v>
      </c>
      <c r="BO147" s="133" t="e">
        <f t="shared" si="3"/>
        <v>#VALUE!</v>
      </c>
      <c r="BP147" s="133"/>
      <c r="BQ147" s="133" t="e">
        <f>$AS147*Assembly!AD$4+$AT147*Assembly!AD$5+$AU147*Assembly!AD$6+$AV147*Assembly!AD$7+$AW147*Assembly!AD$8+$AX147*Assembly!AD$9+$AY147*Assembly!AD$10+$AZ147*Assembly!AD$11+$BA147*Assembly!AD$12+$BB147*Assembly!AD$13+$BC147*Assembly!AD$14+$BD147*Assembly!AD$15+$BE147*Assembly!AD$16+$BF147*Assembly!AD$17+$BG147*Assembly!AD$18+$BH147*Assembly!AD$19+$BI147*Assembly!AD$20+$BJ147*Assembly!AD$21+$BK147*Assembly!AD$22+$BL147*Assembly!AD$23+$BM147*Assembly!AD$24</f>
        <v>#VALUE!</v>
      </c>
      <c r="BR147" s="177" t="e">
        <f t="shared" si="4"/>
        <v>#VALUE!</v>
      </c>
      <c r="BS147" s="178" t="e">
        <f t="shared" si="5"/>
        <v>#VALUE!</v>
      </c>
      <c r="BT147" s="179" t="e">
        <f t="shared" si="6"/>
        <v>#VALUE!</v>
      </c>
      <c r="BU147" s="178" t="e">
        <f t="shared" si="7"/>
        <v>#VALUE!</v>
      </c>
      <c r="BV147" s="133" t="e">
        <f>$AS147*Assembly!Y$4+$AT147*Assembly!Y$5+$AU147*Assembly!Y$6+$AV147*Assembly!Y$7+$AW147*Assembly!Y$8+$AX147*Assembly!Y$9+$AY147*Assembly!Y$10+$AZ147*Assembly!Y$11+$BA147*Assembly!Y$12+$BB147*Assembly!Y$13+$BC147*Assembly!Y$14+$BD147*Assembly!Y$15+$BE147*Assembly!Y$16+$BF147*Assembly!Y$17+$BG147*Assembly!Y$18+$BH147*Assembly!Y$19+$BI147*Assembly!Y$20+$BJ147*Assembly!Y$21+$BK147*Assembly!Y$22+$BL147*Assembly!Y$23+$BM147*Assembly!Y$24</f>
        <v>#VALUE!</v>
      </c>
      <c r="BW147" s="133" t="e">
        <f t="shared" si="8"/>
        <v>#VALUE!</v>
      </c>
      <c r="BX147" s="130" t="e">
        <f t="shared" si="9"/>
        <v>#VALUE!</v>
      </c>
      <c r="BY147" s="183" t="e">
        <f>$AS147*Assembly!AC$4+$AT147*Assembly!AC$5+$AU147*Assembly!AC$6+$AV147*Assembly!AC$7+$AW147*Assembly!AC$8+$AX147*Assembly!AC$9+$AY147*Assembly!AC$10+$AZ147*Assembly!AC$11+$BA147*Assembly!AC$12+$BB147*Assembly!AC$13+$BC147*Assembly!AC$14+$BD147*Assembly!AC$15+$BE147*Assembly!AC$16+$BF147*Assembly!AC$17+$BG147*Assembly!AC$18+$BH147*Assembly!AC$19+$BI147*Assembly!AC$20+$BJ147*Assembly!AC$21+$BK147*Assembly!AC$22+$BL147*Assembly!AC$23+$BM147*Assembly!AC$24</f>
        <v>#VALUE!</v>
      </c>
      <c r="BZ147" s="145" t="e">
        <f>$AS147*Assembly!M$4+$AT147*Assembly!M$5+$AU147*Assembly!M$6+$AV147*Assembly!M$7+$AW147*Assembly!M$8+$AX147*Assembly!M$9+$AY147*Assembly!M$10+$AZ147*Assembly!M$11+$BA147*Assembly!M$12+$BB147*Assembly!M$13+$BC147*Assembly!M$14+$BD147*Assembly!M$15+$BE147*Assembly!M$16+$BF147*Assembly!M$17+$BG147*Assembly!M$18+$BH147*Assembly!M$19+$BI147*Assembly!M$20+$BJ147*Assembly!M$21+$BK147*Assembly!M$22+$BL147*Assembly!M$23+$BM147*Assembly!M$24</f>
        <v>#VALUE!</v>
      </c>
      <c r="CA147" s="145" t="e">
        <f>$AS147*Assembly!N$4+$AT147*Assembly!N$5+$AU147*Assembly!N$6+$AV147*Assembly!N$7+$AW147*Assembly!N$8+$AX147*Assembly!N$9+$AY147*Assembly!N$10+$AZ147*Assembly!N$11+$BA147*Assembly!N$12+$BB147*Assembly!N$13+$BC147*Assembly!N$14+$BD147*Assembly!N$15+$BE147*Assembly!N$16+$BF147*Assembly!N$17+$BG147*Assembly!N$18+$BH147*Assembly!N$19+$BI147*Assembly!N$20+$BJ147*Assembly!N$21+$BK147*Assembly!N$22+$BL147*Assembly!N$23+$BM147*Assembly!N$24</f>
        <v>#VALUE!</v>
      </c>
      <c r="CB147" s="145" t="e">
        <f>$AS147*Assembly!O$4+$AT147*Assembly!O$5+$AU147*Assembly!O$6+$AV147*Assembly!O$7+$AW147*Assembly!O$8+$AX147*Assembly!O$9+$AY147*Assembly!O$10+$AZ147*Assembly!O$11+$BA147*Assembly!O$12+$BB147*Assembly!O$13+$BC147*Assembly!O$14+$BD147*Assembly!O$15+$BE147*Assembly!O$16+$BF147*Assembly!O$17+$BG147*Assembly!O$18+$BH147*Assembly!O$19+$BI147*Assembly!O$20+$BJ147*Assembly!O$21+$BK147*Assembly!O$22+$BL147*Assembly!O$23+$BM147*Assembly!O$24</f>
        <v>#VALUE!</v>
      </c>
      <c r="CC147" s="140" t="e">
        <f>$AS147*Assembly!P$4+$AT147*Assembly!P$5+$AU147*Assembly!P$6+$AV147*Assembly!P$7+$AW147*Assembly!P$8+$AX147*Assembly!P$9+$AY147*Assembly!P$10+$AZ147*Assembly!P$11+$BA147*Assembly!P$12+$BB147*Assembly!P$13+$BC147*Assembly!P$14+$BD147*Assembly!P$15+$BE147*Assembly!P$16+$BF147*Assembly!P$17+$BG147*Assembly!P$18+$BH147*Assembly!P$19+$BI147*Assembly!P$20+$BJ147*Assembly!P$21+$BK147*Assembly!P$22+$BL147*Assembly!P$23+$BM147*Assembly!P$24</f>
        <v>#VALUE!</v>
      </c>
      <c r="CD147" s="140" t="e">
        <f>$AS147*Assembly!Q$4+$AT147*Assembly!Q$5+$AU147*Assembly!Q$6+$AV147*Assembly!Q$7+$AW147*Assembly!Q$8+$AX147*Assembly!Q$9+$AY147*Assembly!Q$10+$AZ147*Assembly!Q$11+$BA147*Assembly!Q$12+$BB147*Assembly!Q$13+$BC147*Assembly!Q$14+$BD147*Assembly!Q$15+$BE147*Assembly!Q$16+$BF147*Assembly!Q$17+$BG147*Assembly!Q$18+$BH147*Assembly!Q$19+$BI147*Assembly!Q$20+$BJ147*Assembly!Q$21+$BK147*Assembly!Q$22+$BL147*Assembly!Q$23+$BM147*Assembly!Q$24</f>
        <v>#VALUE!</v>
      </c>
      <c r="CE147" s="145" t="e">
        <f>$AS147*Assembly!R$4+$AT147*Assembly!R$5+$AU147*Assembly!R$6+$AV147*Assembly!R$7+$AW147*Assembly!R$8+$AX147*Assembly!R$9+$AY147*Assembly!R$10+$AZ147*Assembly!R$11+$BA147*Assembly!R$12+$BB147*Assembly!R$13+$BC147*Assembly!R$14+$BD147*Assembly!R$15+$BE147*Assembly!R$16+$BF147*Assembly!R$17+$BG147*Assembly!R$18+$BH147*Assembly!R$19+$BI147*Assembly!R$20+$BJ147*Assembly!R$21+$BK147*Assembly!R$22+$BL147*Assembly!R$23+$BM147*Assembly!R$24</f>
        <v>#VALUE!</v>
      </c>
      <c r="CF147" s="140" t="e">
        <f>$AS147*Assembly!S$4+$AT147*Assembly!S$5+$AU147*Assembly!S$6+$AV147*Assembly!S$7+$AW147*Assembly!S$8+$AX147*Assembly!S$9+$AY147*Assembly!S$10+$AZ147*Assembly!S$11+$BA147*Assembly!S$12+$BB147*Assembly!S$13+$BC147*Assembly!S$14+$BD147*Assembly!S$15+$BE147*Assembly!S$16+$BF147*Assembly!S$17+$BG147*Assembly!S$18+$BH147*Assembly!S$19+$BI147*Assembly!S$20+$BJ147*Assembly!S$21+$BK147*Assembly!S$22+$BL147*Assembly!S$23+$BM147*Assembly!S$24</f>
        <v>#VALUE!</v>
      </c>
      <c r="CG147" s="140" t="e">
        <f>$AS147*Assembly!T$4+$AT147*Assembly!T$5+$AU147*Assembly!T$6+$AV147*Assembly!T$7+$AW147*Assembly!T$8+$AX147*Assembly!T$9+$AY147*Assembly!T$10+$AZ147*Assembly!T$11+$BA147*Assembly!T$12+$BB147*Assembly!T$13+$BC147*Assembly!T$14+$BD147*Assembly!T$15+$BE147*Assembly!T$16+$BF147*Assembly!T$17+$BG147*Assembly!T$18+$BH147*Assembly!T$19+$BI147*Assembly!T$20+$BJ147*Assembly!T$21+$BK147*Assembly!T$22+$BL147*Assembly!T$23+$BM147*Assembly!T$24</f>
        <v>#VALUE!</v>
      </c>
      <c r="CH147" s="140" t="e">
        <f>$AS147*Assembly!U$4+$AT147*Assembly!U$5+$AU147*Assembly!U$6+$AV147*Assembly!U$7+$AW147*Assembly!U$8+$AX147*Assembly!U$9+$AY147*Assembly!U$10+$AZ147*Assembly!U$11+$BA147*Assembly!U$12+$BB147*Assembly!U$13+$BC147*Assembly!U$14+$BD147*Assembly!U$15+$BE147*Assembly!U$16+$BF147*Assembly!U$17+$BG147*Assembly!U$18+$BH147*Assembly!U$19+$BI147*Assembly!U$20+$BJ147*Assembly!U$21+$BK147*Assembly!U$22+$BL147*Assembly!U$23+$BM147*Assembly!U$24</f>
        <v>#VALUE!</v>
      </c>
      <c r="CI147" s="145" t="e">
        <f>$AS147*Assembly!V$4+$AT147*Assembly!V$5+$AU147*Assembly!V$6+$AV147*Assembly!V$7+$AW147*Assembly!V$8+$AX147*Assembly!V$9+$AY147*Assembly!V$10+$AZ147*Assembly!V$11+$BA147*Assembly!V$12+$BB147*Assembly!V$13+$BC147*Assembly!V$14+$BD147*Assembly!V$15+$BE147*Assembly!V$16+$BF147*Assembly!V$17+$BG147*Assembly!V$18+$BH147*Assembly!V$19+$BI147*Assembly!V$20+$BJ147*Assembly!V$21+$BK147*Assembly!V$22+$BL147*Assembly!V$23+$BM147*Assembly!V$24</f>
        <v>#VALUE!</v>
      </c>
      <c r="CJ147" s="145" t="e">
        <f>BZ147*Refining!$F$3</f>
        <v>#VALUE!</v>
      </c>
      <c r="CK147" s="145" t="e">
        <f>CA147*Refining!$F$4</f>
        <v>#VALUE!</v>
      </c>
      <c r="CL147" s="145" t="e">
        <f>CB147*Refining!$F$5</f>
        <v>#VALUE!</v>
      </c>
      <c r="CM147" s="145" t="e">
        <f>CC147*Refining!$F$6</f>
        <v>#VALUE!</v>
      </c>
      <c r="CN147" s="145" t="e">
        <f>CD147*Refining!$F$7</f>
        <v>#VALUE!</v>
      </c>
      <c r="CO147" s="145" t="e">
        <f>CE147*Refining!$F$8</f>
        <v>#VALUE!</v>
      </c>
      <c r="CP147" s="145" t="e">
        <f>CF147*Refining!$F$9</f>
        <v>#VALUE!</v>
      </c>
      <c r="CQ147" s="145" t="e">
        <f>CG147*Refining!$F$10</f>
        <v>#VALUE!</v>
      </c>
      <c r="CR147" s="145" t="e">
        <f>CH147*Refining!$F$11</f>
        <v>#VALUE!</v>
      </c>
      <c r="CS147" s="145" t="e">
        <f>CI147*Refining!$F$12</f>
        <v>#VALUE!</v>
      </c>
      <c r="CT147" s="185" t="e">
        <f t="shared" ref="CT147:DM147" si="596">IF(BZ147 = 0, "", BZ147)</f>
        <v>#VALUE!</v>
      </c>
      <c r="CU147" s="189" t="e">
        <f t="shared" si="596"/>
        <v>#VALUE!</v>
      </c>
      <c r="CV147" s="189" t="e">
        <f t="shared" si="596"/>
        <v>#VALUE!</v>
      </c>
      <c r="CW147" s="186" t="e">
        <f t="shared" si="596"/>
        <v>#VALUE!</v>
      </c>
      <c r="CX147" s="186" t="e">
        <f t="shared" si="596"/>
        <v>#VALUE!</v>
      </c>
      <c r="CY147" s="189" t="e">
        <f t="shared" si="596"/>
        <v>#VALUE!</v>
      </c>
      <c r="CZ147" s="186" t="e">
        <f t="shared" si="596"/>
        <v>#VALUE!</v>
      </c>
      <c r="DA147" s="186" t="e">
        <f t="shared" si="596"/>
        <v>#VALUE!</v>
      </c>
      <c r="DB147" s="186" t="e">
        <f t="shared" si="596"/>
        <v>#VALUE!</v>
      </c>
      <c r="DC147" s="187" t="e">
        <f t="shared" si="596"/>
        <v>#VALUE!</v>
      </c>
      <c r="DD147" s="185" t="e">
        <f t="shared" si="596"/>
        <v>#VALUE!</v>
      </c>
      <c r="DE147" s="189" t="e">
        <f t="shared" si="596"/>
        <v>#VALUE!</v>
      </c>
      <c r="DF147" s="189" t="e">
        <f t="shared" si="596"/>
        <v>#VALUE!</v>
      </c>
      <c r="DG147" s="186" t="e">
        <f t="shared" si="596"/>
        <v>#VALUE!</v>
      </c>
      <c r="DH147" s="211" t="e">
        <f t="shared" si="596"/>
        <v>#VALUE!</v>
      </c>
      <c r="DI147" s="189" t="e">
        <f t="shared" si="596"/>
        <v>#VALUE!</v>
      </c>
      <c r="DJ147" s="186" t="e">
        <f t="shared" si="596"/>
        <v>#VALUE!</v>
      </c>
      <c r="DK147" s="186" t="e">
        <f t="shared" si="596"/>
        <v>#VALUE!</v>
      </c>
      <c r="DL147" s="186" t="e">
        <f t="shared" si="596"/>
        <v>#VALUE!</v>
      </c>
      <c r="DM147" s="187" t="e">
        <f t="shared" si="596"/>
        <v>#VALUE!</v>
      </c>
      <c r="DN147" s="185" t="e">
        <f t="shared" si="11"/>
        <v>#VALUE!</v>
      </c>
      <c r="DO147" s="189" t="e">
        <f t="shared" si="12"/>
        <v>#VALUE!</v>
      </c>
      <c r="DP147" s="120" t="e">
        <f t="shared" si="13"/>
        <v>#VALUE!</v>
      </c>
      <c r="DQ147" s="133" t="e">
        <f>CT147*'Ores &amp; Ingots'!$C$3+CU147*'Ores &amp; Ingots'!$C$4+CV147*'Ores &amp; Ingots'!$C$5+CW147*'Ores &amp; Ingots'!$C$6+CX147*'Ores &amp; Ingots'!$C$7+CY147*'Ores &amp; Ingots'!$C$8+CZ147*'Ores &amp; Ingots'!$C$9+DA147*'Ores &amp; Ingots'!$C$10+DB147*'Ores &amp; Ingots'!$C$11+DC147*'Ores &amp; Ingots'!$C$12</f>
        <v>#VALUE!</v>
      </c>
      <c r="DR147" s="133" t="e">
        <f>DD147*'Ores &amp; Ingots'!$B$3+DE147*'Ores &amp; Ingots'!$B$4+DF147*'Ores &amp; Ingots'!$B$5+DG147*'Ores &amp; Ingots'!$B$6+DH147*'Ores &amp; Ingots'!$B$7+DI147*'Ores &amp; Ingots'!$B$8+DJ147*'Ores &amp; Ingots'!$B$9+DK147*'Ores &amp; Ingots'!$B$10+DL147*'Ores &amp; Ingots'!$B$11+DM147*'Ores &amp; Ingots'!$B$12</f>
        <v>#VALUE!</v>
      </c>
      <c r="DS147" s="189" t="e">
        <f>CT147*Refining!$G$3+CU147*Refining!$G$4+CV147*Refining!$G$5+CW147*Refining!$G$6+CX147*Refining!$G$7+CY147*Refining!$G$8+CZ147*Refining!$G$9+DA147*Refining!$G$10+DB147*Refining!$G$11+DC147*Refining!$G$12</f>
        <v>#VALUE!</v>
      </c>
      <c r="DT147" s="189" t="e">
        <f t="shared" si="14"/>
        <v>#VALUE!</v>
      </c>
      <c r="DU147" s="192" t="e">
        <f t="shared" si="15"/>
        <v>#VALUE!</v>
      </c>
      <c r="DV147" s="185" t="e">
        <f t="shared" si="16"/>
        <v>#VALUE!</v>
      </c>
      <c r="DW147" s="194" t="e">
        <f t="shared" ref="DW147:DX147" si="597">DV147/60</f>
        <v>#VALUE!</v>
      </c>
      <c r="DX147" s="194" t="e">
        <f t="shared" si="597"/>
        <v>#VALUE!</v>
      </c>
      <c r="DY147" s="185" t="e">
        <f t="shared" si="18"/>
        <v>#VALUE!</v>
      </c>
      <c r="DZ147" s="194" t="e">
        <f t="shared" ref="DZ147:EA147" si="598">DY147/1000</f>
        <v>#VALUE!</v>
      </c>
      <c r="EA147" s="196" t="e">
        <f t="shared" si="598"/>
        <v>#VALUE!</v>
      </c>
      <c r="EB147" s="130" t="e">
        <f t="shared" si="20"/>
        <v>#VALUE!</v>
      </c>
      <c r="EC147" s="132" t="e">
        <f t="shared" si="21"/>
        <v>#VALUE!</v>
      </c>
      <c r="ED147" s="133">
        <v>2174</v>
      </c>
    </row>
    <row r="148" spans="1:134" ht="12.75" x14ac:dyDescent="0.2">
      <c r="A148" s="864"/>
      <c r="B148" s="135" t="s">
        <v>359</v>
      </c>
      <c r="C148" s="137" t="s">
        <v>156</v>
      </c>
      <c r="D148" s="137">
        <v>1</v>
      </c>
      <c r="E148" s="137">
        <v>1</v>
      </c>
      <c r="F148" s="137">
        <v>1</v>
      </c>
      <c r="G148" s="154">
        <f t="shared" si="0"/>
        <v>15.625</v>
      </c>
      <c r="H148" s="156">
        <v>50</v>
      </c>
      <c r="I148" s="156">
        <v>50</v>
      </c>
      <c r="J148" s="156">
        <f>H148/Main!$D$9</f>
        <v>10</v>
      </c>
      <c r="K148" s="156">
        <f>I148/Main!$D$10</f>
        <v>25</v>
      </c>
      <c r="L148" s="156">
        <f t="shared" si="1"/>
        <v>2.5</v>
      </c>
      <c r="M148" s="156">
        <v>1</v>
      </c>
      <c r="N148" s="159"/>
      <c r="O148" s="164">
        <v>567130</v>
      </c>
      <c r="P148" s="164"/>
      <c r="Q148" s="159"/>
      <c r="R148" s="166"/>
      <c r="S148" s="159"/>
      <c r="T148" s="156">
        <v>150</v>
      </c>
      <c r="U148" s="170"/>
      <c r="V148" s="159"/>
      <c r="W148" s="364" t="s">
        <v>220</v>
      </c>
      <c r="X148" s="133">
        <v>150</v>
      </c>
      <c r="Y148" s="133">
        <v>0</v>
      </c>
      <c r="Z148" s="133">
        <v>0</v>
      </c>
      <c r="AA148" s="133">
        <v>4</v>
      </c>
      <c r="AB148" s="133">
        <v>60</v>
      </c>
      <c r="AC148" s="133">
        <v>0</v>
      </c>
      <c r="AD148" s="133">
        <v>6</v>
      </c>
      <c r="AE148" s="167">
        <v>40</v>
      </c>
      <c r="AF148" s="133">
        <v>0</v>
      </c>
      <c r="AG148" s="133">
        <v>0</v>
      </c>
      <c r="AH148" s="133">
        <v>0</v>
      </c>
      <c r="AI148" s="133">
        <v>0</v>
      </c>
      <c r="AJ148" s="133">
        <v>0</v>
      </c>
      <c r="AK148" s="133">
        <v>0</v>
      </c>
      <c r="AL148" s="133">
        <v>0</v>
      </c>
      <c r="AM148" s="133">
        <v>0</v>
      </c>
      <c r="AN148" s="133">
        <v>6</v>
      </c>
      <c r="AO148" s="133">
        <v>0</v>
      </c>
      <c r="AP148" s="133">
        <v>0</v>
      </c>
      <c r="AQ148" s="133">
        <v>0</v>
      </c>
      <c r="AR148" s="133">
        <v>0</v>
      </c>
      <c r="AS148" s="174">
        <f t="shared" ref="AS148:BM148" si="599">IF(X148 = 0, "", X148)</f>
        <v>150</v>
      </c>
      <c r="AT148" s="137" t="str">
        <f t="shared" si="599"/>
        <v/>
      </c>
      <c r="AU148" s="137" t="str">
        <f t="shared" si="599"/>
        <v/>
      </c>
      <c r="AV148" s="133">
        <f t="shared" si="599"/>
        <v>4</v>
      </c>
      <c r="AW148" s="133">
        <f t="shared" si="599"/>
        <v>60</v>
      </c>
      <c r="AX148" s="137" t="str">
        <f t="shared" si="599"/>
        <v/>
      </c>
      <c r="AY148" s="133">
        <f t="shared" si="599"/>
        <v>6</v>
      </c>
      <c r="AZ148" s="167">
        <f t="shared" si="599"/>
        <v>40</v>
      </c>
      <c r="BA148" s="137" t="str">
        <f t="shared" si="599"/>
        <v/>
      </c>
      <c r="BB148" s="137" t="str">
        <f t="shared" si="599"/>
        <v/>
      </c>
      <c r="BC148" s="137" t="str">
        <f t="shared" si="599"/>
        <v/>
      </c>
      <c r="BD148" s="137" t="str">
        <f t="shared" si="599"/>
        <v/>
      </c>
      <c r="BE148" s="137" t="str">
        <f t="shared" si="599"/>
        <v/>
      </c>
      <c r="BF148" s="137" t="str">
        <f t="shared" si="599"/>
        <v/>
      </c>
      <c r="BG148" s="137" t="str">
        <f t="shared" si="599"/>
        <v/>
      </c>
      <c r="BH148" s="137" t="str">
        <f t="shared" si="599"/>
        <v/>
      </c>
      <c r="BI148" s="133">
        <f t="shared" si="599"/>
        <v>6</v>
      </c>
      <c r="BJ148" s="137" t="str">
        <f t="shared" si="599"/>
        <v/>
      </c>
      <c r="BK148" s="137" t="str">
        <f t="shared" si="599"/>
        <v/>
      </c>
      <c r="BL148" s="137" t="str">
        <f t="shared" si="599"/>
        <v/>
      </c>
      <c r="BM148" s="169" t="str">
        <f t="shared" si="599"/>
        <v/>
      </c>
      <c r="BN148" s="174" t="e">
        <f>$AS148*Assembly!Z$4+$AT148*Assembly!Z$5+$AU148*Assembly!Z$6+$AV148*Assembly!Z$7+$AW148*Assembly!Z$8+$AX148*Assembly!Z$9+$AY148*Assembly!Z$10+$AZ148*Assembly!Z$11+$BA148*Assembly!Z$12+$BB148*Assembly!Z$13+$BC148*Assembly!Z$14+$BD148*Assembly!Z$15+$BE148*Assembly!Z$16+$BF148*Assembly!Z$17+$BG148*Assembly!Z$18+$BH148*Assembly!Z$19+$BI148*Assembly!Z$20+$BJ148*Assembly!Z$21+$BK148*Assembly!Z$22+$BL148*Assembly!Z$23+$BM148*Assembly!Z$24</f>
        <v>#VALUE!</v>
      </c>
      <c r="BO148" s="133" t="e">
        <f t="shared" si="3"/>
        <v>#VALUE!</v>
      </c>
      <c r="BP148" s="133"/>
      <c r="BQ148" s="133" t="e">
        <f>$AS148*Assembly!AD$4+$AT148*Assembly!AD$5+$AU148*Assembly!AD$6+$AV148*Assembly!AD$7+$AW148*Assembly!AD$8+$AX148*Assembly!AD$9+$AY148*Assembly!AD$10+$AZ148*Assembly!AD$11+$BA148*Assembly!AD$12+$BB148*Assembly!AD$13+$BC148*Assembly!AD$14+$BD148*Assembly!AD$15+$BE148*Assembly!AD$16+$BF148*Assembly!AD$17+$BG148*Assembly!AD$18+$BH148*Assembly!AD$19+$BI148*Assembly!AD$20+$BJ148*Assembly!AD$21+$BK148*Assembly!AD$22+$BL148*Assembly!AD$23+$BM148*Assembly!AD$24</f>
        <v>#VALUE!</v>
      </c>
      <c r="BR148" s="177" t="e">
        <f t="shared" si="4"/>
        <v>#VALUE!</v>
      </c>
      <c r="BS148" s="178" t="e">
        <f t="shared" si="5"/>
        <v>#VALUE!</v>
      </c>
      <c r="BT148" s="179" t="e">
        <f t="shared" si="6"/>
        <v>#VALUE!</v>
      </c>
      <c r="BU148" s="178" t="e">
        <f t="shared" si="7"/>
        <v>#VALUE!</v>
      </c>
      <c r="BV148" s="133" t="e">
        <f>$AS148*Assembly!Y$4+$AT148*Assembly!Y$5+$AU148*Assembly!Y$6+$AV148*Assembly!Y$7+$AW148*Assembly!Y$8+$AX148*Assembly!Y$9+$AY148*Assembly!Y$10+$AZ148*Assembly!Y$11+$BA148*Assembly!Y$12+$BB148*Assembly!Y$13+$BC148*Assembly!Y$14+$BD148*Assembly!Y$15+$BE148*Assembly!Y$16+$BF148*Assembly!Y$17+$BG148*Assembly!Y$18+$BH148*Assembly!Y$19+$BI148*Assembly!Y$20+$BJ148*Assembly!Y$21+$BK148*Assembly!Y$22+$BL148*Assembly!Y$23+$BM148*Assembly!Y$24</f>
        <v>#VALUE!</v>
      </c>
      <c r="BW148" s="133" t="e">
        <f t="shared" si="8"/>
        <v>#VALUE!</v>
      </c>
      <c r="BX148" s="130" t="e">
        <f t="shared" si="9"/>
        <v>#VALUE!</v>
      </c>
      <c r="BY148" s="183" t="e">
        <f>$AS148*Assembly!AC$4+$AT148*Assembly!AC$5+$AU148*Assembly!AC$6+$AV148*Assembly!AC$7+$AW148*Assembly!AC$8+$AX148*Assembly!AC$9+$AY148*Assembly!AC$10+$AZ148*Assembly!AC$11+$BA148*Assembly!AC$12+$BB148*Assembly!AC$13+$BC148*Assembly!AC$14+$BD148*Assembly!AC$15+$BE148*Assembly!AC$16+$BF148*Assembly!AC$17+$BG148*Assembly!AC$18+$BH148*Assembly!AC$19+$BI148*Assembly!AC$20+$BJ148*Assembly!AC$21+$BK148*Assembly!AC$22+$BL148*Assembly!AC$23+$BM148*Assembly!AC$24</f>
        <v>#VALUE!</v>
      </c>
      <c r="BZ148" s="164" t="e">
        <f>$AS148*Assembly!M$4+$AT148*Assembly!M$5+$AU148*Assembly!M$6+$AV148*Assembly!M$7+$AW148*Assembly!M$8+$AX148*Assembly!M$9+$AY148*Assembly!M$10+$AZ148*Assembly!M$11+$BA148*Assembly!M$12+$BB148*Assembly!M$13+$BC148*Assembly!M$14+$BD148*Assembly!M$15+$BE148*Assembly!M$16+$BF148*Assembly!M$17+$BG148*Assembly!M$18+$BH148*Assembly!M$19+$BI148*Assembly!M$20+$BJ148*Assembly!M$21+$BK148*Assembly!M$22+$BL148*Assembly!M$23+$BM148*Assembly!M$24</f>
        <v>#VALUE!</v>
      </c>
      <c r="CA148" s="164" t="e">
        <f>$AS148*Assembly!N$4+$AT148*Assembly!N$5+$AU148*Assembly!N$6+$AV148*Assembly!N$7+$AW148*Assembly!N$8+$AX148*Assembly!N$9+$AY148*Assembly!N$10+$AZ148*Assembly!N$11+$BA148*Assembly!N$12+$BB148*Assembly!N$13+$BC148*Assembly!N$14+$BD148*Assembly!N$15+$BE148*Assembly!N$16+$BF148*Assembly!N$17+$BG148*Assembly!N$18+$BH148*Assembly!N$19+$BI148*Assembly!N$20+$BJ148*Assembly!N$21+$BK148*Assembly!N$22+$BL148*Assembly!N$23+$BM148*Assembly!N$24</f>
        <v>#VALUE!</v>
      </c>
      <c r="CB148" s="164" t="e">
        <f>$AS148*Assembly!O$4+$AT148*Assembly!O$5+$AU148*Assembly!O$6+$AV148*Assembly!O$7+$AW148*Assembly!O$8+$AX148*Assembly!O$9+$AY148*Assembly!O$10+$AZ148*Assembly!O$11+$BA148*Assembly!O$12+$BB148*Assembly!O$13+$BC148*Assembly!O$14+$BD148*Assembly!O$15+$BE148*Assembly!O$16+$BF148*Assembly!O$17+$BG148*Assembly!O$18+$BH148*Assembly!O$19+$BI148*Assembly!O$20+$BJ148*Assembly!O$21+$BK148*Assembly!O$22+$BL148*Assembly!O$23+$BM148*Assembly!O$24</f>
        <v>#VALUE!</v>
      </c>
      <c r="CC148" s="156" t="e">
        <f>$AS148*Assembly!P$4+$AT148*Assembly!P$5+$AU148*Assembly!P$6+$AV148*Assembly!P$7+$AW148*Assembly!P$8+$AX148*Assembly!P$9+$AY148*Assembly!P$10+$AZ148*Assembly!P$11+$BA148*Assembly!P$12+$BB148*Assembly!P$13+$BC148*Assembly!P$14+$BD148*Assembly!P$15+$BE148*Assembly!P$16+$BF148*Assembly!P$17+$BG148*Assembly!P$18+$BH148*Assembly!P$19+$BI148*Assembly!P$20+$BJ148*Assembly!P$21+$BK148*Assembly!P$22+$BL148*Assembly!P$23+$BM148*Assembly!P$24</f>
        <v>#VALUE!</v>
      </c>
      <c r="CD148" s="156" t="e">
        <f>$AS148*Assembly!Q$4+$AT148*Assembly!Q$5+$AU148*Assembly!Q$6+$AV148*Assembly!Q$7+$AW148*Assembly!Q$8+$AX148*Assembly!Q$9+$AY148*Assembly!Q$10+$AZ148*Assembly!Q$11+$BA148*Assembly!Q$12+$BB148*Assembly!Q$13+$BC148*Assembly!Q$14+$BD148*Assembly!Q$15+$BE148*Assembly!Q$16+$BF148*Assembly!Q$17+$BG148*Assembly!Q$18+$BH148*Assembly!Q$19+$BI148*Assembly!Q$20+$BJ148*Assembly!Q$21+$BK148*Assembly!Q$22+$BL148*Assembly!Q$23+$BM148*Assembly!Q$24</f>
        <v>#VALUE!</v>
      </c>
      <c r="CE148" s="164" t="e">
        <f>$AS148*Assembly!R$4+$AT148*Assembly!R$5+$AU148*Assembly!R$6+$AV148*Assembly!R$7+$AW148*Assembly!R$8+$AX148*Assembly!R$9+$AY148*Assembly!R$10+$AZ148*Assembly!R$11+$BA148*Assembly!R$12+$BB148*Assembly!R$13+$BC148*Assembly!R$14+$BD148*Assembly!R$15+$BE148*Assembly!R$16+$BF148*Assembly!R$17+$BG148*Assembly!R$18+$BH148*Assembly!R$19+$BI148*Assembly!R$20+$BJ148*Assembly!R$21+$BK148*Assembly!R$22+$BL148*Assembly!R$23+$BM148*Assembly!R$24</f>
        <v>#VALUE!</v>
      </c>
      <c r="CF148" s="156" t="e">
        <f>$AS148*Assembly!S$4+$AT148*Assembly!S$5+$AU148*Assembly!S$6+$AV148*Assembly!S$7+$AW148*Assembly!S$8+$AX148*Assembly!S$9+$AY148*Assembly!S$10+$AZ148*Assembly!S$11+$BA148*Assembly!S$12+$BB148*Assembly!S$13+$BC148*Assembly!S$14+$BD148*Assembly!S$15+$BE148*Assembly!S$16+$BF148*Assembly!S$17+$BG148*Assembly!S$18+$BH148*Assembly!S$19+$BI148*Assembly!S$20+$BJ148*Assembly!S$21+$BK148*Assembly!S$22+$BL148*Assembly!S$23+$BM148*Assembly!S$24</f>
        <v>#VALUE!</v>
      </c>
      <c r="CG148" s="156" t="e">
        <f>$AS148*Assembly!T$4+$AT148*Assembly!T$5+$AU148*Assembly!T$6+$AV148*Assembly!T$7+$AW148*Assembly!T$8+$AX148*Assembly!T$9+$AY148*Assembly!T$10+$AZ148*Assembly!T$11+$BA148*Assembly!T$12+$BB148*Assembly!T$13+$BC148*Assembly!T$14+$BD148*Assembly!T$15+$BE148*Assembly!T$16+$BF148*Assembly!T$17+$BG148*Assembly!T$18+$BH148*Assembly!T$19+$BI148*Assembly!T$20+$BJ148*Assembly!T$21+$BK148*Assembly!T$22+$BL148*Assembly!T$23+$BM148*Assembly!T$24</f>
        <v>#VALUE!</v>
      </c>
      <c r="CH148" s="156" t="e">
        <f>$AS148*Assembly!U$4+$AT148*Assembly!U$5+$AU148*Assembly!U$6+$AV148*Assembly!U$7+$AW148*Assembly!U$8+$AX148*Assembly!U$9+$AY148*Assembly!U$10+$AZ148*Assembly!U$11+$BA148*Assembly!U$12+$BB148*Assembly!U$13+$BC148*Assembly!U$14+$BD148*Assembly!U$15+$BE148*Assembly!U$16+$BF148*Assembly!U$17+$BG148*Assembly!U$18+$BH148*Assembly!U$19+$BI148*Assembly!U$20+$BJ148*Assembly!U$21+$BK148*Assembly!U$22+$BL148*Assembly!U$23+$BM148*Assembly!U$24</f>
        <v>#VALUE!</v>
      </c>
      <c r="CI148" s="164" t="e">
        <f>$AS148*Assembly!V$4+$AT148*Assembly!V$5+$AU148*Assembly!V$6+$AV148*Assembly!V$7+$AW148*Assembly!V$8+$AX148*Assembly!V$9+$AY148*Assembly!V$10+$AZ148*Assembly!V$11+$BA148*Assembly!V$12+$BB148*Assembly!V$13+$BC148*Assembly!V$14+$BD148*Assembly!V$15+$BE148*Assembly!V$16+$BF148*Assembly!V$17+$BG148*Assembly!V$18+$BH148*Assembly!V$19+$BI148*Assembly!V$20+$BJ148*Assembly!V$21+$BK148*Assembly!V$22+$BL148*Assembly!V$23+$BM148*Assembly!V$24</f>
        <v>#VALUE!</v>
      </c>
      <c r="CJ148" s="164" t="e">
        <f>BZ148*Refining!$F$3</f>
        <v>#VALUE!</v>
      </c>
      <c r="CK148" s="164" t="e">
        <f>CA148*Refining!$F$4</f>
        <v>#VALUE!</v>
      </c>
      <c r="CL148" s="164" t="e">
        <f>CB148*Refining!$F$5</f>
        <v>#VALUE!</v>
      </c>
      <c r="CM148" s="164" t="e">
        <f>CC148*Refining!$F$6</f>
        <v>#VALUE!</v>
      </c>
      <c r="CN148" s="164" t="e">
        <f>CD148*Refining!$F$7</f>
        <v>#VALUE!</v>
      </c>
      <c r="CO148" s="164" t="e">
        <f>CE148*Refining!$F$8</f>
        <v>#VALUE!</v>
      </c>
      <c r="CP148" s="164" t="e">
        <f>CF148*Refining!$F$9</f>
        <v>#VALUE!</v>
      </c>
      <c r="CQ148" s="164" t="e">
        <f>CG148*Refining!$F$10</f>
        <v>#VALUE!</v>
      </c>
      <c r="CR148" s="164" t="e">
        <f>CH148*Refining!$F$11</f>
        <v>#VALUE!</v>
      </c>
      <c r="CS148" s="164" t="e">
        <f>CI148*Refining!$F$12</f>
        <v>#VALUE!</v>
      </c>
      <c r="CT148" s="185" t="e">
        <f t="shared" ref="CT148:DM148" si="600">IF(BZ148 = 0, "", BZ148)</f>
        <v>#VALUE!</v>
      </c>
      <c r="CU148" s="189" t="e">
        <f t="shared" si="600"/>
        <v>#VALUE!</v>
      </c>
      <c r="CV148" s="189" t="e">
        <f t="shared" si="600"/>
        <v>#VALUE!</v>
      </c>
      <c r="CW148" s="186" t="e">
        <f t="shared" si="600"/>
        <v>#VALUE!</v>
      </c>
      <c r="CX148" s="186" t="e">
        <f t="shared" si="600"/>
        <v>#VALUE!</v>
      </c>
      <c r="CY148" s="189" t="e">
        <f t="shared" si="600"/>
        <v>#VALUE!</v>
      </c>
      <c r="CZ148" s="186" t="e">
        <f t="shared" si="600"/>
        <v>#VALUE!</v>
      </c>
      <c r="DA148" s="186" t="e">
        <f t="shared" si="600"/>
        <v>#VALUE!</v>
      </c>
      <c r="DB148" s="186" t="e">
        <f t="shared" si="600"/>
        <v>#VALUE!</v>
      </c>
      <c r="DC148" s="187" t="e">
        <f t="shared" si="600"/>
        <v>#VALUE!</v>
      </c>
      <c r="DD148" s="185" t="e">
        <f t="shared" si="600"/>
        <v>#VALUE!</v>
      </c>
      <c r="DE148" s="189" t="e">
        <f t="shared" si="600"/>
        <v>#VALUE!</v>
      </c>
      <c r="DF148" s="189" t="e">
        <f t="shared" si="600"/>
        <v>#VALUE!</v>
      </c>
      <c r="DG148" s="186" t="e">
        <f t="shared" si="600"/>
        <v>#VALUE!</v>
      </c>
      <c r="DH148" s="211" t="e">
        <f t="shared" si="600"/>
        <v>#VALUE!</v>
      </c>
      <c r="DI148" s="189" t="e">
        <f t="shared" si="600"/>
        <v>#VALUE!</v>
      </c>
      <c r="DJ148" s="189" t="e">
        <f t="shared" si="600"/>
        <v>#VALUE!</v>
      </c>
      <c r="DK148" s="186" t="e">
        <f t="shared" si="600"/>
        <v>#VALUE!</v>
      </c>
      <c r="DL148" s="186" t="e">
        <f t="shared" si="600"/>
        <v>#VALUE!</v>
      </c>
      <c r="DM148" s="187" t="e">
        <f t="shared" si="600"/>
        <v>#VALUE!</v>
      </c>
      <c r="DN148" s="185" t="e">
        <f t="shared" si="11"/>
        <v>#VALUE!</v>
      </c>
      <c r="DO148" s="189" t="e">
        <f t="shared" si="12"/>
        <v>#VALUE!</v>
      </c>
      <c r="DP148" s="120" t="e">
        <f t="shared" si="13"/>
        <v>#VALUE!</v>
      </c>
      <c r="DQ148" s="133" t="e">
        <f>CT148*'Ores &amp; Ingots'!$C$3+CU148*'Ores &amp; Ingots'!$C$4+CV148*'Ores &amp; Ingots'!$C$5+CW148*'Ores &amp; Ingots'!$C$6+CX148*'Ores &amp; Ingots'!$C$7+CY148*'Ores &amp; Ingots'!$C$8+CZ148*'Ores &amp; Ingots'!$C$9+DA148*'Ores &amp; Ingots'!$C$10+DB148*'Ores &amp; Ingots'!$C$11+DC148*'Ores &amp; Ingots'!$C$12</f>
        <v>#VALUE!</v>
      </c>
      <c r="DR148" s="133" t="e">
        <f>DD148*'Ores &amp; Ingots'!$B$3+DE148*'Ores &amp; Ingots'!$B$4+DF148*'Ores &amp; Ingots'!$B$5+DG148*'Ores &amp; Ingots'!$B$6+DH148*'Ores &amp; Ingots'!$B$7+DI148*'Ores &amp; Ingots'!$B$8+DJ148*'Ores &amp; Ingots'!$B$9+DK148*'Ores &amp; Ingots'!$B$10+DL148*'Ores &amp; Ingots'!$B$11+DM148*'Ores &amp; Ingots'!$B$12</f>
        <v>#VALUE!</v>
      </c>
      <c r="DS148" s="189" t="e">
        <f>CT148*Refining!$G$3+CU148*Refining!$G$4+CV148*Refining!$G$5+CW148*Refining!$G$6+CX148*Refining!$G$7+CY148*Refining!$G$8+CZ148*Refining!$G$9+DA148*Refining!$G$10+DB148*Refining!$G$11+DC148*Refining!$G$12</f>
        <v>#VALUE!</v>
      </c>
      <c r="DT148" s="189" t="e">
        <f t="shared" si="14"/>
        <v>#VALUE!</v>
      </c>
      <c r="DU148" s="192" t="e">
        <f t="shared" si="15"/>
        <v>#VALUE!</v>
      </c>
      <c r="DV148" s="185" t="e">
        <f t="shared" si="16"/>
        <v>#VALUE!</v>
      </c>
      <c r="DW148" s="194" t="e">
        <f t="shared" ref="DW148:DX148" si="601">DV148/60</f>
        <v>#VALUE!</v>
      </c>
      <c r="DX148" s="194" t="e">
        <f t="shared" si="601"/>
        <v>#VALUE!</v>
      </c>
      <c r="DY148" s="185" t="e">
        <f t="shared" si="18"/>
        <v>#VALUE!</v>
      </c>
      <c r="DZ148" s="194" t="e">
        <f t="shared" ref="DZ148:EA148" si="602">DY148/1000</f>
        <v>#VALUE!</v>
      </c>
      <c r="EA148" s="196" t="e">
        <f t="shared" si="602"/>
        <v>#VALUE!</v>
      </c>
      <c r="EB148" s="130" t="e">
        <f t="shared" si="20"/>
        <v>#VALUE!</v>
      </c>
      <c r="EC148" s="132" t="e">
        <f t="shared" si="21"/>
        <v>#VALUE!</v>
      </c>
      <c r="ED148" s="133">
        <v>2532</v>
      </c>
    </row>
    <row r="149" spans="1:134" ht="12.75" x14ac:dyDescent="0.2">
      <c r="A149" s="864"/>
      <c r="B149" s="135" t="s">
        <v>360</v>
      </c>
      <c r="C149" s="137" t="s">
        <v>156</v>
      </c>
      <c r="D149" s="137">
        <v>1</v>
      </c>
      <c r="E149" s="137">
        <v>1</v>
      </c>
      <c r="F149" s="137">
        <v>1</v>
      </c>
      <c r="G149" s="139">
        <f t="shared" si="0"/>
        <v>15.625</v>
      </c>
      <c r="H149" s="140">
        <v>50</v>
      </c>
      <c r="I149" s="140">
        <v>50</v>
      </c>
      <c r="J149" s="140">
        <f>H149/Main!$D$9</f>
        <v>10</v>
      </c>
      <c r="K149" s="140">
        <f>I149/Main!$D$10</f>
        <v>25</v>
      </c>
      <c r="L149" s="140">
        <f t="shared" si="1"/>
        <v>2.5</v>
      </c>
      <c r="M149" s="140">
        <v>1</v>
      </c>
      <c r="N149" s="143"/>
      <c r="O149" s="145">
        <v>44800000</v>
      </c>
      <c r="P149" s="145"/>
      <c r="Q149" s="143"/>
      <c r="R149" s="146"/>
      <c r="S149" s="143"/>
      <c r="T149" s="140">
        <v>400</v>
      </c>
      <c r="U149" s="198"/>
      <c r="V149" s="143"/>
      <c r="W149" s="362" t="s">
        <v>220</v>
      </c>
      <c r="X149" s="133">
        <v>150</v>
      </c>
      <c r="Y149" s="133">
        <v>0</v>
      </c>
      <c r="Z149" s="133">
        <v>0</v>
      </c>
      <c r="AA149" s="133">
        <v>4</v>
      </c>
      <c r="AB149" s="133">
        <v>60</v>
      </c>
      <c r="AC149" s="133">
        <v>0</v>
      </c>
      <c r="AD149" s="133">
        <v>6</v>
      </c>
      <c r="AE149" s="167">
        <v>40</v>
      </c>
      <c r="AF149" s="133">
        <v>0</v>
      </c>
      <c r="AG149" s="133">
        <v>0</v>
      </c>
      <c r="AH149" s="133">
        <v>0</v>
      </c>
      <c r="AI149" s="133">
        <v>0</v>
      </c>
      <c r="AJ149" s="133">
        <v>0</v>
      </c>
      <c r="AK149" s="133">
        <v>0</v>
      </c>
      <c r="AL149" s="133">
        <v>0</v>
      </c>
      <c r="AM149" s="133">
        <v>0</v>
      </c>
      <c r="AN149" s="133">
        <v>6</v>
      </c>
      <c r="AO149" s="133">
        <v>0</v>
      </c>
      <c r="AP149" s="133">
        <v>0</v>
      </c>
      <c r="AQ149" s="133">
        <v>0</v>
      </c>
      <c r="AR149" s="133">
        <v>0</v>
      </c>
      <c r="AS149" s="174">
        <f t="shared" ref="AS149:BM149" si="603">IF(X149 = 0, "", X149)</f>
        <v>150</v>
      </c>
      <c r="AT149" s="137" t="str">
        <f t="shared" si="603"/>
        <v/>
      </c>
      <c r="AU149" s="137" t="str">
        <f t="shared" si="603"/>
        <v/>
      </c>
      <c r="AV149" s="133">
        <f t="shared" si="603"/>
        <v>4</v>
      </c>
      <c r="AW149" s="133">
        <f t="shared" si="603"/>
        <v>60</v>
      </c>
      <c r="AX149" s="137" t="str">
        <f t="shared" si="603"/>
        <v/>
      </c>
      <c r="AY149" s="133">
        <f t="shared" si="603"/>
        <v>6</v>
      </c>
      <c r="AZ149" s="167">
        <f t="shared" si="603"/>
        <v>40</v>
      </c>
      <c r="BA149" s="137" t="str">
        <f t="shared" si="603"/>
        <v/>
      </c>
      <c r="BB149" s="137" t="str">
        <f t="shared" si="603"/>
        <v/>
      </c>
      <c r="BC149" s="137" t="str">
        <f t="shared" si="603"/>
        <v/>
      </c>
      <c r="BD149" s="137" t="str">
        <f t="shared" si="603"/>
        <v/>
      </c>
      <c r="BE149" s="137" t="str">
        <f t="shared" si="603"/>
        <v/>
      </c>
      <c r="BF149" s="137" t="str">
        <f t="shared" si="603"/>
        <v/>
      </c>
      <c r="BG149" s="137" t="str">
        <f t="shared" si="603"/>
        <v/>
      </c>
      <c r="BH149" s="137" t="str">
        <f t="shared" si="603"/>
        <v/>
      </c>
      <c r="BI149" s="133">
        <f t="shared" si="603"/>
        <v>6</v>
      </c>
      <c r="BJ149" s="137" t="str">
        <f t="shared" si="603"/>
        <v/>
      </c>
      <c r="BK149" s="137" t="str">
        <f t="shared" si="603"/>
        <v/>
      </c>
      <c r="BL149" s="137" t="str">
        <f t="shared" si="603"/>
        <v/>
      </c>
      <c r="BM149" s="169" t="str">
        <f t="shared" si="603"/>
        <v/>
      </c>
      <c r="BN149" s="174" t="e">
        <f>$AS149*Assembly!Z$4+$AT149*Assembly!Z$5+$AU149*Assembly!Z$6+$AV149*Assembly!Z$7+$AW149*Assembly!Z$8+$AX149*Assembly!Z$9+$AY149*Assembly!Z$10+$AZ149*Assembly!Z$11+$BA149*Assembly!Z$12+$BB149*Assembly!Z$13+$BC149*Assembly!Z$14+$BD149*Assembly!Z$15+$BE149*Assembly!Z$16+$BF149*Assembly!Z$17+$BG149*Assembly!Z$18+$BH149*Assembly!Z$19+$BI149*Assembly!Z$20+$BJ149*Assembly!Z$21+$BK149*Assembly!Z$22+$BL149*Assembly!Z$23+$BM149*Assembly!Z$24</f>
        <v>#VALUE!</v>
      </c>
      <c r="BO149" s="133" t="e">
        <f t="shared" si="3"/>
        <v>#VALUE!</v>
      </c>
      <c r="BP149" s="133"/>
      <c r="BQ149" s="133" t="e">
        <f>$AS149*Assembly!AD$4+$AT149*Assembly!AD$5+$AU149*Assembly!AD$6+$AV149*Assembly!AD$7+$AW149*Assembly!AD$8+$AX149*Assembly!AD$9+$AY149*Assembly!AD$10+$AZ149*Assembly!AD$11+$BA149*Assembly!AD$12+$BB149*Assembly!AD$13+$BC149*Assembly!AD$14+$BD149*Assembly!AD$15+$BE149*Assembly!AD$16+$BF149*Assembly!AD$17+$BG149*Assembly!AD$18+$BH149*Assembly!AD$19+$BI149*Assembly!AD$20+$BJ149*Assembly!AD$21+$BK149*Assembly!AD$22+$BL149*Assembly!AD$23+$BM149*Assembly!AD$24</f>
        <v>#VALUE!</v>
      </c>
      <c r="BR149" s="177" t="e">
        <f t="shared" si="4"/>
        <v>#VALUE!</v>
      </c>
      <c r="BS149" s="178" t="e">
        <f t="shared" si="5"/>
        <v>#VALUE!</v>
      </c>
      <c r="BT149" s="179" t="e">
        <f t="shared" si="6"/>
        <v>#VALUE!</v>
      </c>
      <c r="BU149" s="178" t="e">
        <f t="shared" si="7"/>
        <v>#VALUE!</v>
      </c>
      <c r="BV149" s="133" t="e">
        <f>$AS149*Assembly!Y$4+$AT149*Assembly!Y$5+$AU149*Assembly!Y$6+$AV149*Assembly!Y$7+$AW149*Assembly!Y$8+$AX149*Assembly!Y$9+$AY149*Assembly!Y$10+$AZ149*Assembly!Y$11+$BA149*Assembly!Y$12+$BB149*Assembly!Y$13+$BC149*Assembly!Y$14+$BD149*Assembly!Y$15+$BE149*Assembly!Y$16+$BF149*Assembly!Y$17+$BG149*Assembly!Y$18+$BH149*Assembly!Y$19+$BI149*Assembly!Y$20+$BJ149*Assembly!Y$21+$BK149*Assembly!Y$22+$BL149*Assembly!Y$23+$BM149*Assembly!Y$24</f>
        <v>#VALUE!</v>
      </c>
      <c r="BW149" s="133" t="e">
        <f t="shared" si="8"/>
        <v>#VALUE!</v>
      </c>
      <c r="BX149" s="130" t="e">
        <f t="shared" si="9"/>
        <v>#VALUE!</v>
      </c>
      <c r="BY149" s="183" t="e">
        <f>$AS149*Assembly!AC$4+$AT149*Assembly!AC$5+$AU149*Assembly!AC$6+$AV149*Assembly!AC$7+$AW149*Assembly!AC$8+$AX149*Assembly!AC$9+$AY149*Assembly!AC$10+$AZ149*Assembly!AC$11+$BA149*Assembly!AC$12+$BB149*Assembly!AC$13+$BC149*Assembly!AC$14+$BD149*Assembly!AC$15+$BE149*Assembly!AC$16+$BF149*Assembly!AC$17+$BG149*Assembly!AC$18+$BH149*Assembly!AC$19+$BI149*Assembly!AC$20+$BJ149*Assembly!AC$21+$BK149*Assembly!AC$22+$BL149*Assembly!AC$23+$BM149*Assembly!AC$24</f>
        <v>#VALUE!</v>
      </c>
      <c r="BZ149" s="145" t="e">
        <f>$AS149*Assembly!M$4+$AT149*Assembly!M$5+$AU149*Assembly!M$6+$AV149*Assembly!M$7+$AW149*Assembly!M$8+$AX149*Assembly!M$9+$AY149*Assembly!M$10+$AZ149*Assembly!M$11+$BA149*Assembly!M$12+$BB149*Assembly!M$13+$BC149*Assembly!M$14+$BD149*Assembly!M$15+$BE149*Assembly!M$16+$BF149*Assembly!M$17+$BG149*Assembly!M$18+$BH149*Assembly!M$19+$BI149*Assembly!M$20+$BJ149*Assembly!M$21+$BK149*Assembly!M$22+$BL149*Assembly!M$23+$BM149*Assembly!M$24</f>
        <v>#VALUE!</v>
      </c>
      <c r="CA149" s="145" t="e">
        <f>$AS149*Assembly!N$4+$AT149*Assembly!N$5+$AU149*Assembly!N$6+$AV149*Assembly!N$7+$AW149*Assembly!N$8+$AX149*Assembly!N$9+$AY149*Assembly!N$10+$AZ149*Assembly!N$11+$BA149*Assembly!N$12+$BB149*Assembly!N$13+$BC149*Assembly!N$14+$BD149*Assembly!N$15+$BE149*Assembly!N$16+$BF149*Assembly!N$17+$BG149*Assembly!N$18+$BH149*Assembly!N$19+$BI149*Assembly!N$20+$BJ149*Assembly!N$21+$BK149*Assembly!N$22+$BL149*Assembly!N$23+$BM149*Assembly!N$24</f>
        <v>#VALUE!</v>
      </c>
      <c r="CB149" s="145" t="e">
        <f>$AS149*Assembly!O$4+$AT149*Assembly!O$5+$AU149*Assembly!O$6+$AV149*Assembly!O$7+$AW149*Assembly!O$8+$AX149*Assembly!O$9+$AY149*Assembly!O$10+$AZ149*Assembly!O$11+$BA149*Assembly!O$12+$BB149*Assembly!O$13+$BC149*Assembly!O$14+$BD149*Assembly!O$15+$BE149*Assembly!O$16+$BF149*Assembly!O$17+$BG149*Assembly!O$18+$BH149*Assembly!O$19+$BI149*Assembly!O$20+$BJ149*Assembly!O$21+$BK149*Assembly!O$22+$BL149*Assembly!O$23+$BM149*Assembly!O$24</f>
        <v>#VALUE!</v>
      </c>
      <c r="CC149" s="140" t="e">
        <f>$AS149*Assembly!P$4+$AT149*Assembly!P$5+$AU149*Assembly!P$6+$AV149*Assembly!P$7+$AW149*Assembly!P$8+$AX149*Assembly!P$9+$AY149*Assembly!P$10+$AZ149*Assembly!P$11+$BA149*Assembly!P$12+$BB149*Assembly!P$13+$BC149*Assembly!P$14+$BD149*Assembly!P$15+$BE149*Assembly!P$16+$BF149*Assembly!P$17+$BG149*Assembly!P$18+$BH149*Assembly!P$19+$BI149*Assembly!P$20+$BJ149*Assembly!P$21+$BK149*Assembly!P$22+$BL149*Assembly!P$23+$BM149*Assembly!P$24</f>
        <v>#VALUE!</v>
      </c>
      <c r="CD149" s="140" t="e">
        <f>$AS149*Assembly!Q$4+$AT149*Assembly!Q$5+$AU149*Assembly!Q$6+$AV149*Assembly!Q$7+$AW149*Assembly!Q$8+$AX149*Assembly!Q$9+$AY149*Assembly!Q$10+$AZ149*Assembly!Q$11+$BA149*Assembly!Q$12+$BB149*Assembly!Q$13+$BC149*Assembly!Q$14+$BD149*Assembly!Q$15+$BE149*Assembly!Q$16+$BF149*Assembly!Q$17+$BG149*Assembly!Q$18+$BH149*Assembly!Q$19+$BI149*Assembly!Q$20+$BJ149*Assembly!Q$21+$BK149*Assembly!Q$22+$BL149*Assembly!Q$23+$BM149*Assembly!Q$24</f>
        <v>#VALUE!</v>
      </c>
      <c r="CE149" s="145" t="e">
        <f>$AS149*Assembly!R$4+$AT149*Assembly!R$5+$AU149*Assembly!R$6+$AV149*Assembly!R$7+$AW149*Assembly!R$8+$AX149*Assembly!R$9+$AY149*Assembly!R$10+$AZ149*Assembly!R$11+$BA149*Assembly!R$12+$BB149*Assembly!R$13+$BC149*Assembly!R$14+$BD149*Assembly!R$15+$BE149*Assembly!R$16+$BF149*Assembly!R$17+$BG149*Assembly!R$18+$BH149*Assembly!R$19+$BI149*Assembly!R$20+$BJ149*Assembly!R$21+$BK149*Assembly!R$22+$BL149*Assembly!R$23+$BM149*Assembly!R$24</f>
        <v>#VALUE!</v>
      </c>
      <c r="CF149" s="140" t="e">
        <f>$AS149*Assembly!S$4+$AT149*Assembly!S$5+$AU149*Assembly!S$6+$AV149*Assembly!S$7+$AW149*Assembly!S$8+$AX149*Assembly!S$9+$AY149*Assembly!S$10+$AZ149*Assembly!S$11+$BA149*Assembly!S$12+$BB149*Assembly!S$13+$BC149*Assembly!S$14+$BD149*Assembly!S$15+$BE149*Assembly!S$16+$BF149*Assembly!S$17+$BG149*Assembly!S$18+$BH149*Assembly!S$19+$BI149*Assembly!S$20+$BJ149*Assembly!S$21+$BK149*Assembly!S$22+$BL149*Assembly!S$23+$BM149*Assembly!S$24</f>
        <v>#VALUE!</v>
      </c>
      <c r="CG149" s="140" t="e">
        <f>$AS149*Assembly!T$4+$AT149*Assembly!T$5+$AU149*Assembly!T$6+$AV149*Assembly!T$7+$AW149*Assembly!T$8+$AX149*Assembly!T$9+$AY149*Assembly!T$10+$AZ149*Assembly!T$11+$BA149*Assembly!T$12+$BB149*Assembly!T$13+$BC149*Assembly!T$14+$BD149*Assembly!T$15+$BE149*Assembly!T$16+$BF149*Assembly!T$17+$BG149*Assembly!T$18+$BH149*Assembly!T$19+$BI149*Assembly!T$20+$BJ149*Assembly!T$21+$BK149*Assembly!T$22+$BL149*Assembly!T$23+$BM149*Assembly!T$24</f>
        <v>#VALUE!</v>
      </c>
      <c r="CH149" s="140" t="e">
        <f>$AS149*Assembly!U$4+$AT149*Assembly!U$5+$AU149*Assembly!U$6+$AV149*Assembly!U$7+$AW149*Assembly!U$8+$AX149*Assembly!U$9+$AY149*Assembly!U$10+$AZ149*Assembly!U$11+$BA149*Assembly!U$12+$BB149*Assembly!U$13+$BC149*Assembly!U$14+$BD149*Assembly!U$15+$BE149*Assembly!U$16+$BF149*Assembly!U$17+$BG149*Assembly!U$18+$BH149*Assembly!U$19+$BI149*Assembly!U$20+$BJ149*Assembly!U$21+$BK149*Assembly!U$22+$BL149*Assembly!U$23+$BM149*Assembly!U$24</f>
        <v>#VALUE!</v>
      </c>
      <c r="CI149" s="145" t="e">
        <f>$AS149*Assembly!V$4+$AT149*Assembly!V$5+$AU149*Assembly!V$6+$AV149*Assembly!V$7+$AW149*Assembly!V$8+$AX149*Assembly!V$9+$AY149*Assembly!V$10+$AZ149*Assembly!V$11+$BA149*Assembly!V$12+$BB149*Assembly!V$13+$BC149*Assembly!V$14+$BD149*Assembly!V$15+$BE149*Assembly!V$16+$BF149*Assembly!V$17+$BG149*Assembly!V$18+$BH149*Assembly!V$19+$BI149*Assembly!V$20+$BJ149*Assembly!V$21+$BK149*Assembly!V$22+$BL149*Assembly!V$23+$BM149*Assembly!V$24</f>
        <v>#VALUE!</v>
      </c>
      <c r="CJ149" s="145" t="e">
        <f>BZ149*Refining!$F$3</f>
        <v>#VALUE!</v>
      </c>
      <c r="CK149" s="145" t="e">
        <f>CA149*Refining!$F$4</f>
        <v>#VALUE!</v>
      </c>
      <c r="CL149" s="145" t="e">
        <f>CB149*Refining!$F$5</f>
        <v>#VALUE!</v>
      </c>
      <c r="CM149" s="145" t="e">
        <f>CC149*Refining!$F$6</f>
        <v>#VALUE!</v>
      </c>
      <c r="CN149" s="145" t="e">
        <f>CD149*Refining!$F$7</f>
        <v>#VALUE!</v>
      </c>
      <c r="CO149" s="145" t="e">
        <f>CE149*Refining!$F$8</f>
        <v>#VALUE!</v>
      </c>
      <c r="CP149" s="145" t="e">
        <f>CF149*Refining!$F$9</f>
        <v>#VALUE!</v>
      </c>
      <c r="CQ149" s="145" t="e">
        <f>CG149*Refining!$F$10</f>
        <v>#VALUE!</v>
      </c>
      <c r="CR149" s="145" t="e">
        <f>CH149*Refining!$F$11</f>
        <v>#VALUE!</v>
      </c>
      <c r="CS149" s="145" t="e">
        <f>CI149*Refining!$F$12</f>
        <v>#VALUE!</v>
      </c>
      <c r="CT149" s="185" t="e">
        <f t="shared" ref="CT149:DM149" si="604">IF(BZ149 = 0, "", BZ149)</f>
        <v>#VALUE!</v>
      </c>
      <c r="CU149" s="189" t="e">
        <f t="shared" si="604"/>
        <v>#VALUE!</v>
      </c>
      <c r="CV149" s="189" t="e">
        <f t="shared" si="604"/>
        <v>#VALUE!</v>
      </c>
      <c r="CW149" s="186" t="e">
        <f t="shared" si="604"/>
        <v>#VALUE!</v>
      </c>
      <c r="CX149" s="186" t="e">
        <f t="shared" si="604"/>
        <v>#VALUE!</v>
      </c>
      <c r="CY149" s="189" t="e">
        <f t="shared" si="604"/>
        <v>#VALUE!</v>
      </c>
      <c r="CZ149" s="186" t="e">
        <f t="shared" si="604"/>
        <v>#VALUE!</v>
      </c>
      <c r="DA149" s="186" t="e">
        <f t="shared" si="604"/>
        <v>#VALUE!</v>
      </c>
      <c r="DB149" s="186" t="e">
        <f t="shared" si="604"/>
        <v>#VALUE!</v>
      </c>
      <c r="DC149" s="187" t="e">
        <f t="shared" si="604"/>
        <v>#VALUE!</v>
      </c>
      <c r="DD149" s="185" t="e">
        <f t="shared" si="604"/>
        <v>#VALUE!</v>
      </c>
      <c r="DE149" s="189" t="e">
        <f t="shared" si="604"/>
        <v>#VALUE!</v>
      </c>
      <c r="DF149" s="189" t="e">
        <f t="shared" si="604"/>
        <v>#VALUE!</v>
      </c>
      <c r="DG149" s="186" t="e">
        <f t="shared" si="604"/>
        <v>#VALUE!</v>
      </c>
      <c r="DH149" s="211" t="e">
        <f t="shared" si="604"/>
        <v>#VALUE!</v>
      </c>
      <c r="DI149" s="189" t="e">
        <f t="shared" si="604"/>
        <v>#VALUE!</v>
      </c>
      <c r="DJ149" s="189" t="e">
        <f t="shared" si="604"/>
        <v>#VALUE!</v>
      </c>
      <c r="DK149" s="186" t="e">
        <f t="shared" si="604"/>
        <v>#VALUE!</v>
      </c>
      <c r="DL149" s="186" t="e">
        <f t="shared" si="604"/>
        <v>#VALUE!</v>
      </c>
      <c r="DM149" s="187" t="e">
        <f t="shared" si="604"/>
        <v>#VALUE!</v>
      </c>
      <c r="DN149" s="185" t="e">
        <f t="shared" si="11"/>
        <v>#VALUE!</v>
      </c>
      <c r="DO149" s="189" t="e">
        <f t="shared" si="12"/>
        <v>#VALUE!</v>
      </c>
      <c r="DP149" s="120" t="e">
        <f t="shared" si="13"/>
        <v>#VALUE!</v>
      </c>
      <c r="DQ149" s="133" t="e">
        <f>CT149*'Ores &amp; Ingots'!$C$3+CU149*'Ores &amp; Ingots'!$C$4+CV149*'Ores &amp; Ingots'!$C$5+CW149*'Ores &amp; Ingots'!$C$6+CX149*'Ores &amp; Ingots'!$C$7+CY149*'Ores &amp; Ingots'!$C$8+CZ149*'Ores &amp; Ingots'!$C$9+DA149*'Ores &amp; Ingots'!$C$10+DB149*'Ores &amp; Ingots'!$C$11+DC149*'Ores &amp; Ingots'!$C$12</f>
        <v>#VALUE!</v>
      </c>
      <c r="DR149" s="133" t="e">
        <f>DD149*'Ores &amp; Ingots'!$B$3+DE149*'Ores &amp; Ingots'!$B$4+DF149*'Ores &amp; Ingots'!$B$5+DG149*'Ores &amp; Ingots'!$B$6+DH149*'Ores &amp; Ingots'!$B$7+DI149*'Ores &amp; Ingots'!$B$8+DJ149*'Ores &amp; Ingots'!$B$9+DK149*'Ores &amp; Ingots'!$B$10+DL149*'Ores &amp; Ingots'!$B$11+DM149*'Ores &amp; Ingots'!$B$12</f>
        <v>#VALUE!</v>
      </c>
      <c r="DS149" s="189" t="e">
        <f>CT149*Refining!$G$3+CU149*Refining!$G$4+CV149*Refining!$G$5+CW149*Refining!$G$6+CX149*Refining!$G$7+CY149*Refining!$G$8+CZ149*Refining!$G$9+DA149*Refining!$G$10+DB149*Refining!$G$11+DC149*Refining!$G$12</f>
        <v>#VALUE!</v>
      </c>
      <c r="DT149" s="189" t="e">
        <f t="shared" si="14"/>
        <v>#VALUE!</v>
      </c>
      <c r="DU149" s="192" t="e">
        <f t="shared" si="15"/>
        <v>#VALUE!</v>
      </c>
      <c r="DV149" s="185" t="e">
        <f t="shared" si="16"/>
        <v>#VALUE!</v>
      </c>
      <c r="DW149" s="194" t="e">
        <f t="shared" ref="DW149:DX149" si="605">DV149/60</f>
        <v>#VALUE!</v>
      </c>
      <c r="DX149" s="194" t="e">
        <f t="shared" si="605"/>
        <v>#VALUE!</v>
      </c>
      <c r="DY149" s="185" t="e">
        <f t="shared" si="18"/>
        <v>#VALUE!</v>
      </c>
      <c r="DZ149" s="194" t="e">
        <f t="shared" ref="DZ149:EA149" si="606">DY149/1000</f>
        <v>#VALUE!</v>
      </c>
      <c r="EA149" s="196" t="e">
        <f t="shared" si="606"/>
        <v>#VALUE!</v>
      </c>
      <c r="EB149" s="130" t="e">
        <f t="shared" si="20"/>
        <v>#VALUE!</v>
      </c>
      <c r="EC149" s="132" t="e">
        <f t="shared" si="21"/>
        <v>#VALUE!</v>
      </c>
      <c r="ED149" s="133">
        <v>2508</v>
      </c>
    </row>
    <row r="150" spans="1:134" ht="12.75" x14ac:dyDescent="0.2">
      <c r="A150" s="864"/>
      <c r="B150" s="135" t="s">
        <v>361</v>
      </c>
      <c r="C150" s="137" t="s">
        <v>156</v>
      </c>
      <c r="D150" s="137">
        <v>1</v>
      </c>
      <c r="E150" s="137">
        <v>1</v>
      </c>
      <c r="F150" s="137">
        <v>1</v>
      </c>
      <c r="G150" s="154">
        <f t="shared" si="0"/>
        <v>15.625</v>
      </c>
      <c r="H150" s="156">
        <v>15</v>
      </c>
      <c r="I150" s="156">
        <v>15</v>
      </c>
      <c r="J150" s="156">
        <f>H150/Main!$D$9</f>
        <v>3</v>
      </c>
      <c r="K150" s="156">
        <f>I150/Main!$D$10</f>
        <v>7.5</v>
      </c>
      <c r="L150" s="156">
        <f t="shared" si="1"/>
        <v>2.5</v>
      </c>
      <c r="M150" s="156">
        <v>1</v>
      </c>
      <c r="N150" s="159"/>
      <c r="O150" s="159"/>
      <c r="P150" s="164"/>
      <c r="Q150" s="159"/>
      <c r="R150" s="166"/>
      <c r="S150" s="159"/>
      <c r="T150" s="166"/>
      <c r="U150" s="320" t="s">
        <v>364</v>
      </c>
      <c r="V150" s="159"/>
      <c r="W150" s="364" t="s">
        <v>220</v>
      </c>
      <c r="X150" s="133">
        <v>0</v>
      </c>
      <c r="Y150" s="133">
        <v>20</v>
      </c>
      <c r="Z150" s="133">
        <v>0</v>
      </c>
      <c r="AA150" s="133">
        <v>0</v>
      </c>
      <c r="AB150" s="167">
        <v>20</v>
      </c>
      <c r="AC150" s="133">
        <v>0</v>
      </c>
      <c r="AD150" s="133">
        <v>0</v>
      </c>
      <c r="AE150" s="133">
        <v>0</v>
      </c>
      <c r="AF150" s="133">
        <v>0</v>
      </c>
      <c r="AG150" s="133">
        <v>0</v>
      </c>
      <c r="AH150" s="133">
        <v>0</v>
      </c>
      <c r="AI150" s="133">
        <v>0</v>
      </c>
      <c r="AJ150" s="133">
        <v>0</v>
      </c>
      <c r="AK150" s="133">
        <v>0</v>
      </c>
      <c r="AL150" s="133">
        <v>0</v>
      </c>
      <c r="AM150" s="133">
        <v>0</v>
      </c>
      <c r="AN150" s="133">
        <v>0</v>
      </c>
      <c r="AO150" s="133">
        <v>0</v>
      </c>
      <c r="AP150" s="133">
        <v>0</v>
      </c>
      <c r="AQ150" s="133">
        <v>0</v>
      </c>
      <c r="AR150" s="133">
        <v>0</v>
      </c>
      <c r="AS150" s="161" t="str">
        <f t="shared" ref="AS150:BM150" si="607">IF(X150 = 0, "", X150)</f>
        <v/>
      </c>
      <c r="AT150" s="133">
        <f t="shared" si="607"/>
        <v>20</v>
      </c>
      <c r="AU150" s="137" t="str">
        <f t="shared" si="607"/>
        <v/>
      </c>
      <c r="AV150" s="137" t="str">
        <f t="shared" si="607"/>
        <v/>
      </c>
      <c r="AW150" s="167">
        <f t="shared" si="607"/>
        <v>20</v>
      </c>
      <c r="AX150" s="137" t="str">
        <f t="shared" si="607"/>
        <v/>
      </c>
      <c r="AY150" s="137" t="str">
        <f t="shared" si="607"/>
        <v/>
      </c>
      <c r="AZ150" s="137" t="str">
        <f t="shared" si="607"/>
        <v/>
      </c>
      <c r="BA150" s="137" t="str">
        <f t="shared" si="607"/>
        <v/>
      </c>
      <c r="BB150" s="137" t="str">
        <f t="shared" si="607"/>
        <v/>
      </c>
      <c r="BC150" s="137" t="str">
        <f t="shared" si="607"/>
        <v/>
      </c>
      <c r="BD150" s="137" t="str">
        <f t="shared" si="607"/>
        <v/>
      </c>
      <c r="BE150" s="137" t="str">
        <f t="shared" si="607"/>
        <v/>
      </c>
      <c r="BF150" s="137" t="str">
        <f t="shared" si="607"/>
        <v/>
      </c>
      <c r="BG150" s="137" t="str">
        <f t="shared" si="607"/>
        <v/>
      </c>
      <c r="BH150" s="137" t="str">
        <f t="shared" si="607"/>
        <v/>
      </c>
      <c r="BI150" s="137" t="str">
        <f t="shared" si="607"/>
        <v/>
      </c>
      <c r="BJ150" s="137" t="str">
        <f t="shared" si="607"/>
        <v/>
      </c>
      <c r="BK150" s="137" t="str">
        <f t="shared" si="607"/>
        <v/>
      </c>
      <c r="BL150" s="137" t="str">
        <f t="shared" si="607"/>
        <v/>
      </c>
      <c r="BM150" s="169" t="str">
        <f t="shared" si="607"/>
        <v/>
      </c>
      <c r="BN150" s="174" t="e">
        <f>$AS150*Assembly!Z$4+$AT150*Assembly!Z$5+$AU150*Assembly!Z$6+$AV150*Assembly!Z$7+$AW150*Assembly!Z$8+$AX150*Assembly!Z$9+$AY150*Assembly!Z$10+$AZ150*Assembly!Z$11+$BA150*Assembly!Z$12+$BB150*Assembly!Z$13+$BC150*Assembly!Z$14+$BD150*Assembly!Z$15+$BE150*Assembly!Z$16+$BF150*Assembly!Z$17+$BG150*Assembly!Z$18+$BH150*Assembly!Z$19+$BI150*Assembly!Z$20+$BJ150*Assembly!Z$21+$BK150*Assembly!Z$22+$BL150*Assembly!Z$23+$BM150*Assembly!Z$24</f>
        <v>#VALUE!</v>
      </c>
      <c r="BO150" s="133" t="e">
        <f t="shared" si="3"/>
        <v>#VALUE!</v>
      </c>
      <c r="BP150" s="133"/>
      <c r="BQ150" s="133" t="e">
        <f>$AS150*Assembly!AD$4+$AT150*Assembly!AD$5+$AU150*Assembly!AD$6+$AV150*Assembly!AD$7+$AW150*Assembly!AD$8+$AX150*Assembly!AD$9+$AY150*Assembly!AD$10+$AZ150*Assembly!AD$11+$BA150*Assembly!AD$12+$BB150*Assembly!AD$13+$BC150*Assembly!AD$14+$BD150*Assembly!AD$15+$BE150*Assembly!AD$16+$BF150*Assembly!AD$17+$BG150*Assembly!AD$18+$BH150*Assembly!AD$19+$BI150*Assembly!AD$20+$BJ150*Assembly!AD$21+$BK150*Assembly!AD$22+$BL150*Assembly!AD$23+$BM150*Assembly!AD$24</f>
        <v>#VALUE!</v>
      </c>
      <c r="BR150" s="177" t="e">
        <f t="shared" si="4"/>
        <v>#VALUE!</v>
      </c>
      <c r="BS150" s="178" t="e">
        <f t="shared" si="5"/>
        <v>#VALUE!</v>
      </c>
      <c r="BT150" s="179" t="e">
        <f t="shared" si="6"/>
        <v>#VALUE!</v>
      </c>
      <c r="BU150" s="178" t="e">
        <f t="shared" si="7"/>
        <v>#VALUE!</v>
      </c>
      <c r="BV150" s="133" t="e">
        <f>$AS150*Assembly!Y$4+$AT150*Assembly!Y$5+$AU150*Assembly!Y$6+$AV150*Assembly!Y$7+$AW150*Assembly!Y$8+$AX150*Assembly!Y$9+$AY150*Assembly!Y$10+$AZ150*Assembly!Y$11+$BA150*Assembly!Y$12+$BB150*Assembly!Y$13+$BC150*Assembly!Y$14+$BD150*Assembly!Y$15+$BE150*Assembly!Y$16+$BF150*Assembly!Y$17+$BG150*Assembly!Y$18+$BH150*Assembly!Y$19+$BI150*Assembly!Y$20+$BJ150*Assembly!Y$21+$BK150*Assembly!Y$22+$BL150*Assembly!Y$23+$BM150*Assembly!Y$24</f>
        <v>#VALUE!</v>
      </c>
      <c r="BW150" s="133" t="e">
        <f t="shared" si="8"/>
        <v>#VALUE!</v>
      </c>
      <c r="BX150" s="130" t="e">
        <f t="shared" si="9"/>
        <v>#VALUE!</v>
      </c>
      <c r="BY150" s="183" t="e">
        <f>$AS150*Assembly!AC$4+$AT150*Assembly!AC$5+$AU150*Assembly!AC$6+$AV150*Assembly!AC$7+$AW150*Assembly!AC$8+$AX150*Assembly!AC$9+$AY150*Assembly!AC$10+$AZ150*Assembly!AC$11+$BA150*Assembly!AC$12+$BB150*Assembly!AC$13+$BC150*Assembly!AC$14+$BD150*Assembly!AC$15+$BE150*Assembly!AC$16+$BF150*Assembly!AC$17+$BG150*Assembly!AC$18+$BH150*Assembly!AC$19+$BI150*Assembly!AC$20+$BJ150*Assembly!AC$21+$BK150*Assembly!AC$22+$BL150*Assembly!AC$23+$BM150*Assembly!AC$24</f>
        <v>#VALUE!</v>
      </c>
      <c r="BZ150" s="164" t="e">
        <f>$AS150*Assembly!M$4+$AT150*Assembly!M$5+$AU150*Assembly!M$6+$AV150*Assembly!M$7+$AW150*Assembly!M$8+$AX150*Assembly!M$9+$AY150*Assembly!M$10+$AZ150*Assembly!M$11+$BA150*Assembly!M$12+$BB150*Assembly!M$13+$BC150*Assembly!M$14+$BD150*Assembly!M$15+$BE150*Assembly!M$16+$BF150*Assembly!M$17+$BG150*Assembly!M$18+$BH150*Assembly!M$19+$BI150*Assembly!M$20+$BJ150*Assembly!M$21+$BK150*Assembly!M$22+$BL150*Assembly!M$23+$BM150*Assembly!M$24</f>
        <v>#VALUE!</v>
      </c>
      <c r="CA150" s="164" t="e">
        <f>$AS150*Assembly!N$4+$AT150*Assembly!N$5+$AU150*Assembly!N$6+$AV150*Assembly!N$7+$AW150*Assembly!N$8+$AX150*Assembly!N$9+$AY150*Assembly!N$10+$AZ150*Assembly!N$11+$BA150*Assembly!N$12+$BB150*Assembly!N$13+$BC150*Assembly!N$14+$BD150*Assembly!N$15+$BE150*Assembly!N$16+$BF150*Assembly!N$17+$BG150*Assembly!N$18+$BH150*Assembly!N$19+$BI150*Assembly!N$20+$BJ150*Assembly!N$21+$BK150*Assembly!N$22+$BL150*Assembly!N$23+$BM150*Assembly!N$24</f>
        <v>#VALUE!</v>
      </c>
      <c r="CB150" s="164" t="e">
        <f>$AS150*Assembly!O$4+$AT150*Assembly!O$5+$AU150*Assembly!O$6+$AV150*Assembly!O$7+$AW150*Assembly!O$8+$AX150*Assembly!O$9+$AY150*Assembly!O$10+$AZ150*Assembly!O$11+$BA150*Assembly!O$12+$BB150*Assembly!O$13+$BC150*Assembly!O$14+$BD150*Assembly!O$15+$BE150*Assembly!O$16+$BF150*Assembly!O$17+$BG150*Assembly!O$18+$BH150*Assembly!O$19+$BI150*Assembly!O$20+$BJ150*Assembly!O$21+$BK150*Assembly!O$22+$BL150*Assembly!O$23+$BM150*Assembly!O$24</f>
        <v>#VALUE!</v>
      </c>
      <c r="CC150" s="156" t="e">
        <f>$AS150*Assembly!P$4+$AT150*Assembly!P$5+$AU150*Assembly!P$6+$AV150*Assembly!P$7+$AW150*Assembly!P$8+$AX150*Assembly!P$9+$AY150*Assembly!P$10+$AZ150*Assembly!P$11+$BA150*Assembly!P$12+$BB150*Assembly!P$13+$BC150*Assembly!P$14+$BD150*Assembly!P$15+$BE150*Assembly!P$16+$BF150*Assembly!P$17+$BG150*Assembly!P$18+$BH150*Assembly!P$19+$BI150*Assembly!P$20+$BJ150*Assembly!P$21+$BK150*Assembly!P$22+$BL150*Assembly!P$23+$BM150*Assembly!P$24</f>
        <v>#VALUE!</v>
      </c>
      <c r="CD150" s="156" t="e">
        <f>$AS150*Assembly!Q$4+$AT150*Assembly!Q$5+$AU150*Assembly!Q$6+$AV150*Assembly!Q$7+$AW150*Assembly!Q$8+$AX150*Assembly!Q$9+$AY150*Assembly!Q$10+$AZ150*Assembly!Q$11+$BA150*Assembly!Q$12+$BB150*Assembly!Q$13+$BC150*Assembly!Q$14+$BD150*Assembly!Q$15+$BE150*Assembly!Q$16+$BF150*Assembly!Q$17+$BG150*Assembly!Q$18+$BH150*Assembly!Q$19+$BI150*Assembly!Q$20+$BJ150*Assembly!Q$21+$BK150*Assembly!Q$22+$BL150*Assembly!Q$23+$BM150*Assembly!Q$24</f>
        <v>#VALUE!</v>
      </c>
      <c r="CE150" s="164" t="e">
        <f>$AS150*Assembly!R$4+$AT150*Assembly!R$5+$AU150*Assembly!R$6+$AV150*Assembly!R$7+$AW150*Assembly!R$8+$AX150*Assembly!R$9+$AY150*Assembly!R$10+$AZ150*Assembly!R$11+$BA150*Assembly!R$12+$BB150*Assembly!R$13+$BC150*Assembly!R$14+$BD150*Assembly!R$15+$BE150*Assembly!R$16+$BF150*Assembly!R$17+$BG150*Assembly!R$18+$BH150*Assembly!R$19+$BI150*Assembly!R$20+$BJ150*Assembly!R$21+$BK150*Assembly!R$22+$BL150*Assembly!R$23+$BM150*Assembly!R$24</f>
        <v>#VALUE!</v>
      </c>
      <c r="CF150" s="156" t="e">
        <f>$AS150*Assembly!S$4+$AT150*Assembly!S$5+$AU150*Assembly!S$6+$AV150*Assembly!S$7+$AW150*Assembly!S$8+$AX150*Assembly!S$9+$AY150*Assembly!S$10+$AZ150*Assembly!S$11+$BA150*Assembly!S$12+$BB150*Assembly!S$13+$BC150*Assembly!S$14+$BD150*Assembly!S$15+$BE150*Assembly!S$16+$BF150*Assembly!S$17+$BG150*Assembly!S$18+$BH150*Assembly!S$19+$BI150*Assembly!S$20+$BJ150*Assembly!S$21+$BK150*Assembly!S$22+$BL150*Assembly!S$23+$BM150*Assembly!S$24</f>
        <v>#VALUE!</v>
      </c>
      <c r="CG150" s="156" t="e">
        <f>$AS150*Assembly!T$4+$AT150*Assembly!T$5+$AU150*Assembly!T$6+$AV150*Assembly!T$7+$AW150*Assembly!T$8+$AX150*Assembly!T$9+$AY150*Assembly!T$10+$AZ150*Assembly!T$11+$BA150*Assembly!T$12+$BB150*Assembly!T$13+$BC150*Assembly!T$14+$BD150*Assembly!T$15+$BE150*Assembly!T$16+$BF150*Assembly!T$17+$BG150*Assembly!T$18+$BH150*Assembly!T$19+$BI150*Assembly!T$20+$BJ150*Assembly!T$21+$BK150*Assembly!T$22+$BL150*Assembly!T$23+$BM150*Assembly!T$24</f>
        <v>#VALUE!</v>
      </c>
      <c r="CH150" s="156" t="e">
        <f>$AS150*Assembly!U$4+$AT150*Assembly!U$5+$AU150*Assembly!U$6+$AV150*Assembly!U$7+$AW150*Assembly!U$8+$AX150*Assembly!U$9+$AY150*Assembly!U$10+$AZ150*Assembly!U$11+$BA150*Assembly!U$12+$BB150*Assembly!U$13+$BC150*Assembly!U$14+$BD150*Assembly!U$15+$BE150*Assembly!U$16+$BF150*Assembly!U$17+$BG150*Assembly!U$18+$BH150*Assembly!U$19+$BI150*Assembly!U$20+$BJ150*Assembly!U$21+$BK150*Assembly!U$22+$BL150*Assembly!U$23+$BM150*Assembly!U$24</f>
        <v>#VALUE!</v>
      </c>
      <c r="CI150" s="164" t="e">
        <f>$AS150*Assembly!V$4+$AT150*Assembly!V$5+$AU150*Assembly!V$6+$AV150*Assembly!V$7+$AW150*Assembly!V$8+$AX150*Assembly!V$9+$AY150*Assembly!V$10+$AZ150*Assembly!V$11+$BA150*Assembly!V$12+$BB150*Assembly!V$13+$BC150*Assembly!V$14+$BD150*Assembly!V$15+$BE150*Assembly!V$16+$BF150*Assembly!V$17+$BG150*Assembly!V$18+$BH150*Assembly!V$19+$BI150*Assembly!V$20+$BJ150*Assembly!V$21+$BK150*Assembly!V$22+$BL150*Assembly!V$23+$BM150*Assembly!V$24</f>
        <v>#VALUE!</v>
      </c>
      <c r="CJ150" s="164" t="e">
        <f>BZ150*Refining!$F$3</f>
        <v>#VALUE!</v>
      </c>
      <c r="CK150" s="164" t="e">
        <f>CA150*Refining!$F$4</f>
        <v>#VALUE!</v>
      </c>
      <c r="CL150" s="164" t="e">
        <f>CB150*Refining!$F$5</f>
        <v>#VALUE!</v>
      </c>
      <c r="CM150" s="164" t="e">
        <f>CC150*Refining!$F$6</f>
        <v>#VALUE!</v>
      </c>
      <c r="CN150" s="164" t="e">
        <f>CD150*Refining!$F$7</f>
        <v>#VALUE!</v>
      </c>
      <c r="CO150" s="164" t="e">
        <f>CE150*Refining!$F$8</f>
        <v>#VALUE!</v>
      </c>
      <c r="CP150" s="164" t="e">
        <f>CF150*Refining!$F$9</f>
        <v>#VALUE!</v>
      </c>
      <c r="CQ150" s="164" t="e">
        <f>CG150*Refining!$F$10</f>
        <v>#VALUE!</v>
      </c>
      <c r="CR150" s="164" t="e">
        <f>CH150*Refining!$F$11</f>
        <v>#VALUE!</v>
      </c>
      <c r="CS150" s="164" t="e">
        <f>CI150*Refining!$F$12</f>
        <v>#VALUE!</v>
      </c>
      <c r="CT150" s="185" t="e">
        <f t="shared" ref="CT150:DM150" si="608">IF(BZ150 = 0, "", BZ150)</f>
        <v>#VALUE!</v>
      </c>
      <c r="CU150" s="186" t="e">
        <f t="shared" si="608"/>
        <v>#VALUE!</v>
      </c>
      <c r="CV150" s="186" t="e">
        <f t="shared" si="608"/>
        <v>#VALUE!</v>
      </c>
      <c r="CW150" s="186" t="e">
        <f t="shared" si="608"/>
        <v>#VALUE!</v>
      </c>
      <c r="CX150" s="186" t="e">
        <f t="shared" si="608"/>
        <v>#VALUE!</v>
      </c>
      <c r="CY150" s="186" t="e">
        <f t="shared" si="608"/>
        <v>#VALUE!</v>
      </c>
      <c r="CZ150" s="186" t="e">
        <f t="shared" si="608"/>
        <v>#VALUE!</v>
      </c>
      <c r="DA150" s="186" t="e">
        <f t="shared" si="608"/>
        <v>#VALUE!</v>
      </c>
      <c r="DB150" s="186" t="e">
        <f t="shared" si="608"/>
        <v>#VALUE!</v>
      </c>
      <c r="DC150" s="187" t="e">
        <f t="shared" si="608"/>
        <v>#VALUE!</v>
      </c>
      <c r="DD150" s="185" t="e">
        <f t="shared" si="608"/>
        <v>#VALUE!</v>
      </c>
      <c r="DE150" s="186" t="e">
        <f t="shared" si="608"/>
        <v>#VALUE!</v>
      </c>
      <c r="DF150" s="186" t="e">
        <f t="shared" si="608"/>
        <v>#VALUE!</v>
      </c>
      <c r="DG150" s="186" t="e">
        <f t="shared" si="608"/>
        <v>#VALUE!</v>
      </c>
      <c r="DH150" s="211" t="e">
        <f t="shared" si="608"/>
        <v>#VALUE!</v>
      </c>
      <c r="DI150" s="186" t="e">
        <f t="shared" si="608"/>
        <v>#VALUE!</v>
      </c>
      <c r="DJ150" s="186" t="e">
        <f t="shared" si="608"/>
        <v>#VALUE!</v>
      </c>
      <c r="DK150" s="186" t="e">
        <f t="shared" si="608"/>
        <v>#VALUE!</v>
      </c>
      <c r="DL150" s="186" t="e">
        <f t="shared" si="608"/>
        <v>#VALUE!</v>
      </c>
      <c r="DM150" s="187" t="e">
        <f t="shared" si="608"/>
        <v>#VALUE!</v>
      </c>
      <c r="DN150" s="185" t="e">
        <f t="shared" si="11"/>
        <v>#VALUE!</v>
      </c>
      <c r="DO150" s="189" t="e">
        <f t="shared" si="12"/>
        <v>#VALUE!</v>
      </c>
      <c r="DP150" s="120" t="e">
        <f t="shared" si="13"/>
        <v>#VALUE!</v>
      </c>
      <c r="DQ150" s="133" t="e">
        <f>CT150*'Ores &amp; Ingots'!$C$3+CU150*'Ores &amp; Ingots'!$C$4+CV150*'Ores &amp; Ingots'!$C$5+CW150*'Ores &amp; Ingots'!$C$6+CX150*'Ores &amp; Ingots'!$C$7+CY150*'Ores &amp; Ingots'!$C$8+CZ150*'Ores &amp; Ingots'!$C$9+DA150*'Ores &amp; Ingots'!$C$10+DB150*'Ores &amp; Ingots'!$C$11+DC150*'Ores &amp; Ingots'!$C$12</f>
        <v>#VALUE!</v>
      </c>
      <c r="DR150" s="133" t="e">
        <f>DD150*'Ores &amp; Ingots'!$B$3+DE150*'Ores &amp; Ingots'!$B$4+DF150*'Ores &amp; Ingots'!$B$5+DG150*'Ores &amp; Ingots'!$B$6+DH150*'Ores &amp; Ingots'!$B$7+DI150*'Ores &amp; Ingots'!$B$8+DJ150*'Ores &amp; Ingots'!$B$9+DK150*'Ores &amp; Ingots'!$B$10+DL150*'Ores &amp; Ingots'!$B$11+DM150*'Ores &amp; Ingots'!$B$12</f>
        <v>#VALUE!</v>
      </c>
      <c r="DS150" s="189" t="e">
        <f>CT150*Refining!$G$3+CU150*Refining!$G$4+CV150*Refining!$G$5+CW150*Refining!$G$6+CX150*Refining!$G$7+CY150*Refining!$G$8+CZ150*Refining!$G$9+DA150*Refining!$G$10+DB150*Refining!$G$11+DC150*Refining!$G$12</f>
        <v>#VALUE!</v>
      </c>
      <c r="DT150" s="189" t="e">
        <f t="shared" si="14"/>
        <v>#VALUE!</v>
      </c>
      <c r="DU150" s="192" t="e">
        <f t="shared" si="15"/>
        <v>#VALUE!</v>
      </c>
      <c r="DV150" s="185" t="e">
        <f t="shared" si="16"/>
        <v>#VALUE!</v>
      </c>
      <c r="DW150" s="194" t="e">
        <f t="shared" ref="DW150:DX150" si="609">DV150/60</f>
        <v>#VALUE!</v>
      </c>
      <c r="DX150" s="194" t="e">
        <f t="shared" si="609"/>
        <v>#VALUE!</v>
      </c>
      <c r="DY150" s="185" t="e">
        <f t="shared" si="18"/>
        <v>#VALUE!</v>
      </c>
      <c r="DZ150" s="194" t="e">
        <f t="shared" ref="DZ150:EA150" si="610">DY150/1000</f>
        <v>#VALUE!</v>
      </c>
      <c r="EA150" s="196" t="e">
        <f t="shared" si="610"/>
        <v>#VALUE!</v>
      </c>
      <c r="EB150" s="130" t="e">
        <f t="shared" si="20"/>
        <v>#VALUE!</v>
      </c>
      <c r="EC150" s="132" t="e">
        <f t="shared" si="21"/>
        <v>#VALUE!</v>
      </c>
      <c r="ED150" s="133">
        <v>504</v>
      </c>
    </row>
    <row r="151" spans="1:134" ht="12.75" x14ac:dyDescent="0.2">
      <c r="A151" s="864"/>
      <c r="B151" s="135" t="s">
        <v>361</v>
      </c>
      <c r="C151" s="137" t="s">
        <v>155</v>
      </c>
      <c r="D151" s="137">
        <v>3</v>
      </c>
      <c r="E151" s="137">
        <v>3</v>
      </c>
      <c r="F151" s="137">
        <v>3</v>
      </c>
      <c r="G151" s="139">
        <f t="shared" si="0"/>
        <v>3.375</v>
      </c>
      <c r="H151" s="140">
        <v>15</v>
      </c>
      <c r="I151" s="140">
        <v>15</v>
      </c>
      <c r="J151" s="140">
        <f>H151/Main!$D$9</f>
        <v>3</v>
      </c>
      <c r="K151" s="140">
        <f>I151/Main!$D$10</f>
        <v>7.5</v>
      </c>
      <c r="L151" s="140">
        <f t="shared" si="1"/>
        <v>2.5</v>
      </c>
      <c r="M151" s="140">
        <v>1</v>
      </c>
      <c r="N151" s="143"/>
      <c r="O151" s="143"/>
      <c r="P151" s="145"/>
      <c r="Q151" s="143"/>
      <c r="R151" s="146"/>
      <c r="S151" s="143"/>
      <c r="T151" s="395"/>
      <c r="U151" s="320" t="s">
        <v>364</v>
      </c>
      <c r="V151" s="143"/>
      <c r="W151" s="396"/>
      <c r="X151" s="133">
        <v>0</v>
      </c>
      <c r="Y151" s="133">
        <v>20</v>
      </c>
      <c r="Z151" s="133">
        <v>0</v>
      </c>
      <c r="AA151" s="133">
        <v>0</v>
      </c>
      <c r="AB151" s="167">
        <v>20</v>
      </c>
      <c r="AC151" s="133">
        <v>0</v>
      </c>
      <c r="AD151" s="133">
        <v>0</v>
      </c>
      <c r="AE151" s="133">
        <v>0</v>
      </c>
      <c r="AF151" s="133">
        <v>0</v>
      </c>
      <c r="AG151" s="133">
        <v>0</v>
      </c>
      <c r="AH151" s="133">
        <v>0</v>
      </c>
      <c r="AI151" s="133">
        <v>0</v>
      </c>
      <c r="AJ151" s="133">
        <v>0</v>
      </c>
      <c r="AK151" s="133">
        <v>0</v>
      </c>
      <c r="AL151" s="133">
        <v>0</v>
      </c>
      <c r="AM151" s="133">
        <v>0</v>
      </c>
      <c r="AN151" s="133">
        <v>0</v>
      </c>
      <c r="AO151" s="133">
        <v>0</v>
      </c>
      <c r="AP151" s="133">
        <v>0</v>
      </c>
      <c r="AQ151" s="133">
        <v>0</v>
      </c>
      <c r="AR151" s="133">
        <v>0</v>
      </c>
      <c r="AS151" s="161" t="str">
        <f t="shared" ref="AS151:BM151" si="611">IF(X151 = 0, "", X151)</f>
        <v/>
      </c>
      <c r="AT151" s="133">
        <f t="shared" si="611"/>
        <v>20</v>
      </c>
      <c r="AU151" s="137" t="str">
        <f t="shared" si="611"/>
        <v/>
      </c>
      <c r="AV151" s="137" t="str">
        <f t="shared" si="611"/>
        <v/>
      </c>
      <c r="AW151" s="167">
        <f t="shared" si="611"/>
        <v>20</v>
      </c>
      <c r="AX151" s="137" t="str">
        <f t="shared" si="611"/>
        <v/>
      </c>
      <c r="AY151" s="137" t="str">
        <f t="shared" si="611"/>
        <v/>
      </c>
      <c r="AZ151" s="137" t="str">
        <f t="shared" si="611"/>
        <v/>
      </c>
      <c r="BA151" s="137" t="str">
        <f t="shared" si="611"/>
        <v/>
      </c>
      <c r="BB151" s="137" t="str">
        <f t="shared" si="611"/>
        <v/>
      </c>
      <c r="BC151" s="137" t="str">
        <f t="shared" si="611"/>
        <v/>
      </c>
      <c r="BD151" s="137" t="str">
        <f t="shared" si="611"/>
        <v/>
      </c>
      <c r="BE151" s="137" t="str">
        <f t="shared" si="611"/>
        <v/>
      </c>
      <c r="BF151" s="137" t="str">
        <f t="shared" si="611"/>
        <v/>
      </c>
      <c r="BG151" s="137" t="str">
        <f t="shared" si="611"/>
        <v/>
      </c>
      <c r="BH151" s="137" t="str">
        <f t="shared" si="611"/>
        <v/>
      </c>
      <c r="BI151" s="137" t="str">
        <f t="shared" si="611"/>
        <v/>
      </c>
      <c r="BJ151" s="137" t="str">
        <f t="shared" si="611"/>
        <v/>
      </c>
      <c r="BK151" s="137" t="str">
        <f t="shared" si="611"/>
        <v/>
      </c>
      <c r="BL151" s="137" t="str">
        <f t="shared" si="611"/>
        <v/>
      </c>
      <c r="BM151" s="169" t="str">
        <f t="shared" si="611"/>
        <v/>
      </c>
      <c r="BN151" s="174" t="e">
        <f>$AS151*Assembly!Z$4+$AT151*Assembly!Z$5+$AU151*Assembly!Z$6+$AV151*Assembly!Z$7+$AW151*Assembly!Z$8+$AX151*Assembly!Z$9+$AY151*Assembly!Z$10+$AZ151*Assembly!Z$11+$BA151*Assembly!Z$12+$BB151*Assembly!Z$13+$BC151*Assembly!Z$14+$BD151*Assembly!Z$15+$BE151*Assembly!Z$16+$BF151*Assembly!Z$17+$BG151*Assembly!Z$18+$BH151*Assembly!Z$19+$BI151*Assembly!Z$20+$BJ151*Assembly!Z$21+$BK151*Assembly!Z$22+$BL151*Assembly!Z$23+$BM151*Assembly!Z$24</f>
        <v>#VALUE!</v>
      </c>
      <c r="BO151" s="133" t="e">
        <f t="shared" si="3"/>
        <v>#VALUE!</v>
      </c>
      <c r="BP151" s="133"/>
      <c r="BQ151" s="133" t="e">
        <f>$AS151*Assembly!AD$4+$AT151*Assembly!AD$5+$AU151*Assembly!AD$6+$AV151*Assembly!AD$7+$AW151*Assembly!AD$8+$AX151*Assembly!AD$9+$AY151*Assembly!AD$10+$AZ151*Assembly!AD$11+$BA151*Assembly!AD$12+$BB151*Assembly!AD$13+$BC151*Assembly!AD$14+$BD151*Assembly!AD$15+$BE151*Assembly!AD$16+$BF151*Assembly!AD$17+$BG151*Assembly!AD$18+$BH151*Assembly!AD$19+$BI151*Assembly!AD$20+$BJ151*Assembly!AD$21+$BK151*Assembly!AD$22+$BL151*Assembly!AD$23+$BM151*Assembly!AD$24</f>
        <v>#VALUE!</v>
      </c>
      <c r="BR151" s="177" t="e">
        <f t="shared" si="4"/>
        <v>#VALUE!</v>
      </c>
      <c r="BS151" s="178" t="e">
        <f t="shared" si="5"/>
        <v>#VALUE!</v>
      </c>
      <c r="BT151" s="179" t="e">
        <f t="shared" si="6"/>
        <v>#VALUE!</v>
      </c>
      <c r="BU151" s="178" t="e">
        <f t="shared" si="7"/>
        <v>#VALUE!</v>
      </c>
      <c r="BV151" s="133" t="e">
        <f>$AS151*Assembly!Y$4+$AT151*Assembly!Y$5+$AU151*Assembly!Y$6+$AV151*Assembly!Y$7+$AW151*Assembly!Y$8+$AX151*Assembly!Y$9+$AY151*Assembly!Y$10+$AZ151*Assembly!Y$11+$BA151*Assembly!Y$12+$BB151*Assembly!Y$13+$BC151*Assembly!Y$14+$BD151*Assembly!Y$15+$BE151*Assembly!Y$16+$BF151*Assembly!Y$17+$BG151*Assembly!Y$18+$BH151*Assembly!Y$19+$BI151*Assembly!Y$20+$BJ151*Assembly!Y$21+$BK151*Assembly!Y$22+$BL151*Assembly!Y$23+$BM151*Assembly!Y$24</f>
        <v>#VALUE!</v>
      </c>
      <c r="BW151" s="133" t="e">
        <f t="shared" si="8"/>
        <v>#VALUE!</v>
      </c>
      <c r="BX151" s="130" t="e">
        <f t="shared" si="9"/>
        <v>#VALUE!</v>
      </c>
      <c r="BY151" s="183" t="e">
        <f>$AS151*Assembly!AC$4+$AT151*Assembly!AC$5+$AU151*Assembly!AC$6+$AV151*Assembly!AC$7+$AW151*Assembly!AC$8+$AX151*Assembly!AC$9+$AY151*Assembly!AC$10+$AZ151*Assembly!AC$11+$BA151*Assembly!AC$12+$BB151*Assembly!AC$13+$BC151*Assembly!AC$14+$BD151*Assembly!AC$15+$BE151*Assembly!AC$16+$BF151*Assembly!AC$17+$BG151*Assembly!AC$18+$BH151*Assembly!AC$19+$BI151*Assembly!AC$20+$BJ151*Assembly!AC$21+$BK151*Assembly!AC$22+$BL151*Assembly!AC$23+$BM151*Assembly!AC$24</f>
        <v>#VALUE!</v>
      </c>
      <c r="BZ151" s="145" t="e">
        <f>$AS151*Assembly!M$4+$AT151*Assembly!M$5+$AU151*Assembly!M$6+$AV151*Assembly!M$7+$AW151*Assembly!M$8+$AX151*Assembly!M$9+$AY151*Assembly!M$10+$AZ151*Assembly!M$11+$BA151*Assembly!M$12+$BB151*Assembly!M$13+$BC151*Assembly!M$14+$BD151*Assembly!M$15+$BE151*Assembly!M$16+$BF151*Assembly!M$17+$BG151*Assembly!M$18+$BH151*Assembly!M$19+$BI151*Assembly!M$20+$BJ151*Assembly!M$21+$BK151*Assembly!M$22+$BL151*Assembly!M$23+$BM151*Assembly!M$24</f>
        <v>#VALUE!</v>
      </c>
      <c r="CA151" s="145" t="e">
        <f>$AS151*Assembly!N$4+$AT151*Assembly!N$5+$AU151*Assembly!N$6+$AV151*Assembly!N$7+$AW151*Assembly!N$8+$AX151*Assembly!N$9+$AY151*Assembly!N$10+$AZ151*Assembly!N$11+$BA151*Assembly!N$12+$BB151*Assembly!N$13+$BC151*Assembly!N$14+$BD151*Assembly!N$15+$BE151*Assembly!N$16+$BF151*Assembly!N$17+$BG151*Assembly!N$18+$BH151*Assembly!N$19+$BI151*Assembly!N$20+$BJ151*Assembly!N$21+$BK151*Assembly!N$22+$BL151*Assembly!N$23+$BM151*Assembly!N$24</f>
        <v>#VALUE!</v>
      </c>
      <c r="CB151" s="145" t="e">
        <f>$AS151*Assembly!O$4+$AT151*Assembly!O$5+$AU151*Assembly!O$6+$AV151*Assembly!O$7+$AW151*Assembly!O$8+$AX151*Assembly!O$9+$AY151*Assembly!O$10+$AZ151*Assembly!O$11+$BA151*Assembly!O$12+$BB151*Assembly!O$13+$BC151*Assembly!O$14+$BD151*Assembly!O$15+$BE151*Assembly!O$16+$BF151*Assembly!O$17+$BG151*Assembly!O$18+$BH151*Assembly!O$19+$BI151*Assembly!O$20+$BJ151*Assembly!O$21+$BK151*Assembly!O$22+$BL151*Assembly!O$23+$BM151*Assembly!O$24</f>
        <v>#VALUE!</v>
      </c>
      <c r="CC151" s="140" t="e">
        <f>$AS151*Assembly!P$4+$AT151*Assembly!P$5+$AU151*Assembly!P$6+$AV151*Assembly!P$7+$AW151*Assembly!P$8+$AX151*Assembly!P$9+$AY151*Assembly!P$10+$AZ151*Assembly!P$11+$BA151*Assembly!P$12+$BB151*Assembly!P$13+$BC151*Assembly!P$14+$BD151*Assembly!P$15+$BE151*Assembly!P$16+$BF151*Assembly!P$17+$BG151*Assembly!P$18+$BH151*Assembly!P$19+$BI151*Assembly!P$20+$BJ151*Assembly!P$21+$BK151*Assembly!P$22+$BL151*Assembly!P$23+$BM151*Assembly!P$24</f>
        <v>#VALUE!</v>
      </c>
      <c r="CD151" s="140" t="e">
        <f>$AS151*Assembly!Q$4+$AT151*Assembly!Q$5+$AU151*Assembly!Q$6+$AV151*Assembly!Q$7+$AW151*Assembly!Q$8+$AX151*Assembly!Q$9+$AY151*Assembly!Q$10+$AZ151*Assembly!Q$11+$BA151*Assembly!Q$12+$BB151*Assembly!Q$13+$BC151*Assembly!Q$14+$BD151*Assembly!Q$15+$BE151*Assembly!Q$16+$BF151*Assembly!Q$17+$BG151*Assembly!Q$18+$BH151*Assembly!Q$19+$BI151*Assembly!Q$20+$BJ151*Assembly!Q$21+$BK151*Assembly!Q$22+$BL151*Assembly!Q$23+$BM151*Assembly!Q$24</f>
        <v>#VALUE!</v>
      </c>
      <c r="CE151" s="145" t="e">
        <f>$AS151*Assembly!R$4+$AT151*Assembly!R$5+$AU151*Assembly!R$6+$AV151*Assembly!R$7+$AW151*Assembly!R$8+$AX151*Assembly!R$9+$AY151*Assembly!R$10+$AZ151*Assembly!R$11+$BA151*Assembly!R$12+$BB151*Assembly!R$13+$BC151*Assembly!R$14+$BD151*Assembly!R$15+$BE151*Assembly!R$16+$BF151*Assembly!R$17+$BG151*Assembly!R$18+$BH151*Assembly!R$19+$BI151*Assembly!R$20+$BJ151*Assembly!R$21+$BK151*Assembly!R$22+$BL151*Assembly!R$23+$BM151*Assembly!R$24</f>
        <v>#VALUE!</v>
      </c>
      <c r="CF151" s="140" t="e">
        <f>$AS151*Assembly!S$4+$AT151*Assembly!S$5+$AU151*Assembly!S$6+$AV151*Assembly!S$7+$AW151*Assembly!S$8+$AX151*Assembly!S$9+$AY151*Assembly!S$10+$AZ151*Assembly!S$11+$BA151*Assembly!S$12+$BB151*Assembly!S$13+$BC151*Assembly!S$14+$BD151*Assembly!S$15+$BE151*Assembly!S$16+$BF151*Assembly!S$17+$BG151*Assembly!S$18+$BH151*Assembly!S$19+$BI151*Assembly!S$20+$BJ151*Assembly!S$21+$BK151*Assembly!S$22+$BL151*Assembly!S$23+$BM151*Assembly!S$24</f>
        <v>#VALUE!</v>
      </c>
      <c r="CG151" s="140" t="e">
        <f>$AS151*Assembly!T$4+$AT151*Assembly!T$5+$AU151*Assembly!T$6+$AV151*Assembly!T$7+$AW151*Assembly!T$8+$AX151*Assembly!T$9+$AY151*Assembly!T$10+$AZ151*Assembly!T$11+$BA151*Assembly!T$12+$BB151*Assembly!T$13+$BC151*Assembly!T$14+$BD151*Assembly!T$15+$BE151*Assembly!T$16+$BF151*Assembly!T$17+$BG151*Assembly!T$18+$BH151*Assembly!T$19+$BI151*Assembly!T$20+$BJ151*Assembly!T$21+$BK151*Assembly!T$22+$BL151*Assembly!T$23+$BM151*Assembly!T$24</f>
        <v>#VALUE!</v>
      </c>
      <c r="CH151" s="140" t="e">
        <f>$AS151*Assembly!U$4+$AT151*Assembly!U$5+$AU151*Assembly!U$6+$AV151*Assembly!U$7+$AW151*Assembly!U$8+$AX151*Assembly!U$9+$AY151*Assembly!U$10+$AZ151*Assembly!U$11+$BA151*Assembly!U$12+$BB151*Assembly!U$13+$BC151*Assembly!U$14+$BD151*Assembly!U$15+$BE151*Assembly!U$16+$BF151*Assembly!U$17+$BG151*Assembly!U$18+$BH151*Assembly!U$19+$BI151*Assembly!U$20+$BJ151*Assembly!U$21+$BK151*Assembly!U$22+$BL151*Assembly!U$23+$BM151*Assembly!U$24</f>
        <v>#VALUE!</v>
      </c>
      <c r="CI151" s="145" t="e">
        <f>$AS151*Assembly!V$4+$AT151*Assembly!V$5+$AU151*Assembly!V$6+$AV151*Assembly!V$7+$AW151*Assembly!V$8+$AX151*Assembly!V$9+$AY151*Assembly!V$10+$AZ151*Assembly!V$11+$BA151*Assembly!V$12+$BB151*Assembly!V$13+$BC151*Assembly!V$14+$BD151*Assembly!V$15+$BE151*Assembly!V$16+$BF151*Assembly!V$17+$BG151*Assembly!V$18+$BH151*Assembly!V$19+$BI151*Assembly!V$20+$BJ151*Assembly!V$21+$BK151*Assembly!V$22+$BL151*Assembly!V$23+$BM151*Assembly!V$24</f>
        <v>#VALUE!</v>
      </c>
      <c r="CJ151" s="145" t="e">
        <f>BZ151*Refining!$F$3</f>
        <v>#VALUE!</v>
      </c>
      <c r="CK151" s="145" t="e">
        <f>CA151*Refining!$F$4</f>
        <v>#VALUE!</v>
      </c>
      <c r="CL151" s="145" t="e">
        <f>CB151*Refining!$F$5</f>
        <v>#VALUE!</v>
      </c>
      <c r="CM151" s="145" t="e">
        <f>CC151*Refining!$F$6</f>
        <v>#VALUE!</v>
      </c>
      <c r="CN151" s="145" t="e">
        <f>CD151*Refining!$F$7</f>
        <v>#VALUE!</v>
      </c>
      <c r="CO151" s="145" t="e">
        <f>CE151*Refining!$F$8</f>
        <v>#VALUE!</v>
      </c>
      <c r="CP151" s="145" t="e">
        <f>CF151*Refining!$F$9</f>
        <v>#VALUE!</v>
      </c>
      <c r="CQ151" s="145" t="e">
        <f>CG151*Refining!$F$10</f>
        <v>#VALUE!</v>
      </c>
      <c r="CR151" s="145" t="e">
        <f>CH151*Refining!$F$11</f>
        <v>#VALUE!</v>
      </c>
      <c r="CS151" s="145" t="e">
        <f>CI151*Refining!$F$12</f>
        <v>#VALUE!</v>
      </c>
      <c r="CT151" s="185" t="e">
        <f t="shared" ref="CT151:DM151" si="612">IF(BZ151 = 0, "", BZ151)</f>
        <v>#VALUE!</v>
      </c>
      <c r="CU151" s="186" t="e">
        <f t="shared" si="612"/>
        <v>#VALUE!</v>
      </c>
      <c r="CV151" s="186" t="e">
        <f t="shared" si="612"/>
        <v>#VALUE!</v>
      </c>
      <c r="CW151" s="186" t="e">
        <f t="shared" si="612"/>
        <v>#VALUE!</v>
      </c>
      <c r="CX151" s="186" t="e">
        <f t="shared" si="612"/>
        <v>#VALUE!</v>
      </c>
      <c r="CY151" s="186" t="e">
        <f t="shared" si="612"/>
        <v>#VALUE!</v>
      </c>
      <c r="CZ151" s="186" t="e">
        <f t="shared" si="612"/>
        <v>#VALUE!</v>
      </c>
      <c r="DA151" s="186" t="e">
        <f t="shared" si="612"/>
        <v>#VALUE!</v>
      </c>
      <c r="DB151" s="186" t="e">
        <f t="shared" si="612"/>
        <v>#VALUE!</v>
      </c>
      <c r="DC151" s="187" t="e">
        <f t="shared" si="612"/>
        <v>#VALUE!</v>
      </c>
      <c r="DD151" s="185" t="e">
        <f t="shared" si="612"/>
        <v>#VALUE!</v>
      </c>
      <c r="DE151" s="186" t="e">
        <f t="shared" si="612"/>
        <v>#VALUE!</v>
      </c>
      <c r="DF151" s="186" t="e">
        <f t="shared" si="612"/>
        <v>#VALUE!</v>
      </c>
      <c r="DG151" s="186" t="e">
        <f t="shared" si="612"/>
        <v>#VALUE!</v>
      </c>
      <c r="DH151" s="211" t="e">
        <f t="shared" si="612"/>
        <v>#VALUE!</v>
      </c>
      <c r="DI151" s="186" t="e">
        <f t="shared" si="612"/>
        <v>#VALUE!</v>
      </c>
      <c r="DJ151" s="186" t="e">
        <f t="shared" si="612"/>
        <v>#VALUE!</v>
      </c>
      <c r="DK151" s="186" t="e">
        <f t="shared" si="612"/>
        <v>#VALUE!</v>
      </c>
      <c r="DL151" s="186" t="e">
        <f t="shared" si="612"/>
        <v>#VALUE!</v>
      </c>
      <c r="DM151" s="187" t="e">
        <f t="shared" si="612"/>
        <v>#VALUE!</v>
      </c>
      <c r="DN151" s="185" t="e">
        <f t="shared" si="11"/>
        <v>#VALUE!</v>
      </c>
      <c r="DO151" s="189" t="e">
        <f t="shared" si="12"/>
        <v>#VALUE!</v>
      </c>
      <c r="DP151" s="120" t="e">
        <f t="shared" si="13"/>
        <v>#VALUE!</v>
      </c>
      <c r="DQ151" s="133" t="e">
        <f>CT151*'Ores &amp; Ingots'!$C$3+CU151*'Ores &amp; Ingots'!$C$4+CV151*'Ores &amp; Ingots'!$C$5+CW151*'Ores &amp; Ingots'!$C$6+CX151*'Ores &amp; Ingots'!$C$7+CY151*'Ores &amp; Ingots'!$C$8+CZ151*'Ores &amp; Ingots'!$C$9+DA151*'Ores &amp; Ingots'!$C$10+DB151*'Ores &amp; Ingots'!$C$11+DC151*'Ores &amp; Ingots'!$C$12</f>
        <v>#VALUE!</v>
      </c>
      <c r="DR151" s="133" t="e">
        <f>DD151*'Ores &amp; Ingots'!$B$3+DE151*'Ores &amp; Ingots'!$B$4+DF151*'Ores &amp; Ingots'!$B$5+DG151*'Ores &amp; Ingots'!$B$6+DH151*'Ores &amp; Ingots'!$B$7+DI151*'Ores &amp; Ingots'!$B$8+DJ151*'Ores &amp; Ingots'!$B$9+DK151*'Ores &amp; Ingots'!$B$10+DL151*'Ores &amp; Ingots'!$B$11+DM151*'Ores &amp; Ingots'!$B$12</f>
        <v>#VALUE!</v>
      </c>
      <c r="DS151" s="189" t="e">
        <f>CT151*Refining!$G$3+CU151*Refining!$G$4+CV151*Refining!$G$5+CW151*Refining!$G$6+CX151*Refining!$G$7+CY151*Refining!$G$8+CZ151*Refining!$G$9+DA151*Refining!$G$10+DB151*Refining!$G$11+DC151*Refining!$G$12</f>
        <v>#VALUE!</v>
      </c>
      <c r="DT151" s="189" t="e">
        <f t="shared" si="14"/>
        <v>#VALUE!</v>
      </c>
      <c r="DU151" s="192" t="e">
        <f t="shared" si="15"/>
        <v>#VALUE!</v>
      </c>
      <c r="DV151" s="185" t="e">
        <f t="shared" si="16"/>
        <v>#VALUE!</v>
      </c>
      <c r="DW151" s="194" t="e">
        <f t="shared" ref="DW151:DX151" si="613">DV151/60</f>
        <v>#VALUE!</v>
      </c>
      <c r="DX151" s="194" t="e">
        <f t="shared" si="613"/>
        <v>#VALUE!</v>
      </c>
      <c r="DY151" s="185" t="e">
        <f t="shared" si="18"/>
        <v>#VALUE!</v>
      </c>
      <c r="DZ151" s="194" t="e">
        <f t="shared" ref="DZ151:EA151" si="614">DY151/1000</f>
        <v>#VALUE!</v>
      </c>
      <c r="EA151" s="196" t="e">
        <f t="shared" si="614"/>
        <v>#VALUE!</v>
      </c>
      <c r="EB151" s="130" t="e">
        <f t="shared" si="20"/>
        <v>#VALUE!</v>
      </c>
      <c r="EC151" s="132" t="e">
        <f t="shared" si="21"/>
        <v>#VALUE!</v>
      </c>
      <c r="ED151" s="133" t="s">
        <v>28</v>
      </c>
    </row>
    <row r="152" spans="1:134" ht="12.75" x14ac:dyDescent="0.2">
      <c r="A152" s="864"/>
      <c r="B152" s="135" t="s">
        <v>362</v>
      </c>
      <c r="C152" s="137" t="s">
        <v>156</v>
      </c>
      <c r="D152" s="137">
        <v>1</v>
      </c>
      <c r="E152" s="137">
        <v>1</v>
      </c>
      <c r="F152" s="137">
        <v>1</v>
      </c>
      <c r="G152" s="154">
        <f t="shared" si="0"/>
        <v>15.625</v>
      </c>
      <c r="H152" s="156">
        <v>15</v>
      </c>
      <c r="I152" s="156">
        <v>15</v>
      </c>
      <c r="J152" s="156">
        <f>H152/Main!$D$9</f>
        <v>3</v>
      </c>
      <c r="K152" s="156">
        <f>I152/Main!$D$10</f>
        <v>7.5</v>
      </c>
      <c r="L152" s="156">
        <f t="shared" si="1"/>
        <v>2.5</v>
      </c>
      <c r="M152" s="156">
        <v>1</v>
      </c>
      <c r="N152" s="164">
        <v>30</v>
      </c>
      <c r="O152" s="164">
        <v>30</v>
      </c>
      <c r="P152" s="164"/>
      <c r="Q152" s="159"/>
      <c r="R152" s="166"/>
      <c r="S152" s="159"/>
      <c r="T152" s="166"/>
      <c r="U152" s="320" t="s">
        <v>364</v>
      </c>
      <c r="V152" s="159"/>
      <c r="W152" s="364" t="s">
        <v>220</v>
      </c>
      <c r="X152" s="133">
        <v>0</v>
      </c>
      <c r="Y152" s="133">
        <v>40</v>
      </c>
      <c r="Z152" s="133">
        <v>0</v>
      </c>
      <c r="AA152" s="133">
        <v>0</v>
      </c>
      <c r="AB152" s="133">
        <v>20</v>
      </c>
      <c r="AC152" s="133">
        <v>0</v>
      </c>
      <c r="AD152" s="133">
        <v>8</v>
      </c>
      <c r="AE152" s="167">
        <v>30</v>
      </c>
      <c r="AF152" s="133">
        <v>8</v>
      </c>
      <c r="AG152" s="133">
        <v>0</v>
      </c>
      <c r="AH152" s="133">
        <v>0</v>
      </c>
      <c r="AI152" s="133">
        <v>0</v>
      </c>
      <c r="AJ152" s="133">
        <v>10</v>
      </c>
      <c r="AK152" s="133">
        <v>0</v>
      </c>
      <c r="AL152" s="133">
        <v>0</v>
      </c>
      <c r="AM152" s="133">
        <v>0</v>
      </c>
      <c r="AN152" s="133">
        <v>0</v>
      </c>
      <c r="AO152" s="133">
        <v>0</v>
      </c>
      <c r="AP152" s="133">
        <v>0</v>
      </c>
      <c r="AQ152" s="133">
        <v>0</v>
      </c>
      <c r="AR152" s="133">
        <v>0</v>
      </c>
      <c r="AS152" s="161" t="str">
        <f t="shared" ref="AS152:BM152" si="615">IF(X152 = 0, "", X152)</f>
        <v/>
      </c>
      <c r="AT152" s="133">
        <f t="shared" si="615"/>
        <v>40</v>
      </c>
      <c r="AU152" s="137" t="str">
        <f t="shared" si="615"/>
        <v/>
      </c>
      <c r="AV152" s="137" t="str">
        <f t="shared" si="615"/>
        <v/>
      </c>
      <c r="AW152" s="133">
        <f t="shared" si="615"/>
        <v>20</v>
      </c>
      <c r="AX152" s="137" t="str">
        <f t="shared" si="615"/>
        <v/>
      </c>
      <c r="AY152" s="133">
        <f t="shared" si="615"/>
        <v>8</v>
      </c>
      <c r="AZ152" s="167">
        <f t="shared" si="615"/>
        <v>30</v>
      </c>
      <c r="BA152" s="133">
        <f t="shared" si="615"/>
        <v>8</v>
      </c>
      <c r="BB152" s="137" t="str">
        <f t="shared" si="615"/>
        <v/>
      </c>
      <c r="BC152" s="137" t="str">
        <f t="shared" si="615"/>
        <v/>
      </c>
      <c r="BD152" s="137" t="str">
        <f t="shared" si="615"/>
        <v/>
      </c>
      <c r="BE152" s="133">
        <f t="shared" si="615"/>
        <v>10</v>
      </c>
      <c r="BF152" s="137" t="str">
        <f t="shared" si="615"/>
        <v/>
      </c>
      <c r="BG152" s="137" t="str">
        <f t="shared" si="615"/>
        <v/>
      </c>
      <c r="BH152" s="137" t="str">
        <f t="shared" si="615"/>
        <v/>
      </c>
      <c r="BI152" s="137" t="str">
        <f t="shared" si="615"/>
        <v/>
      </c>
      <c r="BJ152" s="137" t="str">
        <f t="shared" si="615"/>
        <v/>
      </c>
      <c r="BK152" s="137" t="str">
        <f t="shared" si="615"/>
        <v/>
      </c>
      <c r="BL152" s="137" t="str">
        <f t="shared" si="615"/>
        <v/>
      </c>
      <c r="BM152" s="169" t="str">
        <f t="shared" si="615"/>
        <v/>
      </c>
      <c r="BN152" s="174" t="e">
        <f>$AS152*Assembly!Z$4+$AT152*Assembly!Z$5+$AU152*Assembly!Z$6+$AV152*Assembly!Z$7+$AW152*Assembly!Z$8+$AX152*Assembly!Z$9+$AY152*Assembly!Z$10+$AZ152*Assembly!Z$11+$BA152*Assembly!Z$12+$BB152*Assembly!Z$13+$BC152*Assembly!Z$14+$BD152*Assembly!Z$15+$BE152*Assembly!Z$16+$BF152*Assembly!Z$17+$BG152*Assembly!Z$18+$BH152*Assembly!Z$19+$BI152*Assembly!Z$20+$BJ152*Assembly!Z$21+$BK152*Assembly!Z$22+$BL152*Assembly!Z$23+$BM152*Assembly!Z$24</f>
        <v>#VALUE!</v>
      </c>
      <c r="BO152" s="133" t="e">
        <f t="shared" si="3"/>
        <v>#VALUE!</v>
      </c>
      <c r="BP152" s="133"/>
      <c r="BQ152" s="133" t="e">
        <f>$AS152*Assembly!AD$4+$AT152*Assembly!AD$5+$AU152*Assembly!AD$6+$AV152*Assembly!AD$7+$AW152*Assembly!AD$8+$AX152*Assembly!AD$9+$AY152*Assembly!AD$10+$AZ152*Assembly!AD$11+$BA152*Assembly!AD$12+$BB152*Assembly!AD$13+$BC152*Assembly!AD$14+$BD152*Assembly!AD$15+$BE152*Assembly!AD$16+$BF152*Assembly!AD$17+$BG152*Assembly!AD$18+$BH152*Assembly!AD$19+$BI152*Assembly!AD$20+$BJ152*Assembly!AD$21+$BK152*Assembly!AD$22+$BL152*Assembly!AD$23+$BM152*Assembly!AD$24</f>
        <v>#VALUE!</v>
      </c>
      <c r="BR152" s="177" t="e">
        <f t="shared" si="4"/>
        <v>#VALUE!</v>
      </c>
      <c r="BS152" s="178" t="e">
        <f t="shared" si="5"/>
        <v>#VALUE!</v>
      </c>
      <c r="BT152" s="179" t="e">
        <f t="shared" si="6"/>
        <v>#VALUE!</v>
      </c>
      <c r="BU152" s="178" t="e">
        <f t="shared" si="7"/>
        <v>#VALUE!</v>
      </c>
      <c r="BV152" s="133" t="e">
        <f>$AS152*Assembly!Y$4+$AT152*Assembly!Y$5+$AU152*Assembly!Y$6+$AV152*Assembly!Y$7+$AW152*Assembly!Y$8+$AX152*Assembly!Y$9+$AY152*Assembly!Y$10+$AZ152*Assembly!Y$11+$BA152*Assembly!Y$12+$BB152*Assembly!Y$13+$BC152*Assembly!Y$14+$BD152*Assembly!Y$15+$BE152*Assembly!Y$16+$BF152*Assembly!Y$17+$BG152*Assembly!Y$18+$BH152*Assembly!Y$19+$BI152*Assembly!Y$20+$BJ152*Assembly!Y$21+$BK152*Assembly!Y$22+$BL152*Assembly!Y$23+$BM152*Assembly!Y$24</f>
        <v>#VALUE!</v>
      </c>
      <c r="BW152" s="133" t="e">
        <f t="shared" si="8"/>
        <v>#VALUE!</v>
      </c>
      <c r="BX152" s="130" t="e">
        <f t="shared" si="9"/>
        <v>#VALUE!</v>
      </c>
      <c r="BY152" s="183" t="e">
        <f>$AS152*Assembly!AC$4+$AT152*Assembly!AC$5+$AU152*Assembly!AC$6+$AV152*Assembly!AC$7+$AW152*Assembly!AC$8+$AX152*Assembly!AC$9+$AY152*Assembly!AC$10+$AZ152*Assembly!AC$11+$BA152*Assembly!AC$12+$BB152*Assembly!AC$13+$BC152*Assembly!AC$14+$BD152*Assembly!AC$15+$BE152*Assembly!AC$16+$BF152*Assembly!AC$17+$BG152*Assembly!AC$18+$BH152*Assembly!AC$19+$BI152*Assembly!AC$20+$BJ152*Assembly!AC$21+$BK152*Assembly!AC$22+$BL152*Assembly!AC$23+$BM152*Assembly!AC$24</f>
        <v>#VALUE!</v>
      </c>
      <c r="BZ152" s="164" t="e">
        <f>$AS152*Assembly!M$4+$AT152*Assembly!M$5+$AU152*Assembly!M$6+$AV152*Assembly!M$7+$AW152*Assembly!M$8+$AX152*Assembly!M$9+$AY152*Assembly!M$10+$AZ152*Assembly!M$11+$BA152*Assembly!M$12+$BB152*Assembly!M$13+$BC152*Assembly!M$14+$BD152*Assembly!M$15+$BE152*Assembly!M$16+$BF152*Assembly!M$17+$BG152*Assembly!M$18+$BH152*Assembly!M$19+$BI152*Assembly!M$20+$BJ152*Assembly!M$21+$BK152*Assembly!M$22+$BL152*Assembly!M$23+$BM152*Assembly!M$24</f>
        <v>#VALUE!</v>
      </c>
      <c r="CA152" s="164" t="e">
        <f>$AS152*Assembly!N$4+$AT152*Assembly!N$5+$AU152*Assembly!N$6+$AV152*Assembly!N$7+$AW152*Assembly!N$8+$AX152*Assembly!N$9+$AY152*Assembly!N$10+$AZ152*Assembly!N$11+$BA152*Assembly!N$12+$BB152*Assembly!N$13+$BC152*Assembly!N$14+$BD152*Assembly!N$15+$BE152*Assembly!N$16+$BF152*Assembly!N$17+$BG152*Assembly!N$18+$BH152*Assembly!N$19+$BI152*Assembly!N$20+$BJ152*Assembly!N$21+$BK152*Assembly!N$22+$BL152*Assembly!N$23+$BM152*Assembly!N$24</f>
        <v>#VALUE!</v>
      </c>
      <c r="CB152" s="164" t="e">
        <f>$AS152*Assembly!O$4+$AT152*Assembly!O$5+$AU152*Assembly!O$6+$AV152*Assembly!O$7+$AW152*Assembly!O$8+$AX152*Assembly!O$9+$AY152*Assembly!O$10+$AZ152*Assembly!O$11+$BA152*Assembly!O$12+$BB152*Assembly!O$13+$BC152*Assembly!O$14+$BD152*Assembly!O$15+$BE152*Assembly!O$16+$BF152*Assembly!O$17+$BG152*Assembly!O$18+$BH152*Assembly!O$19+$BI152*Assembly!O$20+$BJ152*Assembly!O$21+$BK152*Assembly!O$22+$BL152*Assembly!O$23+$BM152*Assembly!O$24</f>
        <v>#VALUE!</v>
      </c>
      <c r="CC152" s="156" t="e">
        <f>$AS152*Assembly!P$4+$AT152*Assembly!P$5+$AU152*Assembly!P$6+$AV152*Assembly!P$7+$AW152*Assembly!P$8+$AX152*Assembly!P$9+$AY152*Assembly!P$10+$AZ152*Assembly!P$11+$BA152*Assembly!P$12+$BB152*Assembly!P$13+$BC152*Assembly!P$14+$BD152*Assembly!P$15+$BE152*Assembly!P$16+$BF152*Assembly!P$17+$BG152*Assembly!P$18+$BH152*Assembly!P$19+$BI152*Assembly!P$20+$BJ152*Assembly!P$21+$BK152*Assembly!P$22+$BL152*Assembly!P$23+$BM152*Assembly!P$24</f>
        <v>#VALUE!</v>
      </c>
      <c r="CD152" s="156" t="e">
        <f>$AS152*Assembly!Q$4+$AT152*Assembly!Q$5+$AU152*Assembly!Q$6+$AV152*Assembly!Q$7+$AW152*Assembly!Q$8+$AX152*Assembly!Q$9+$AY152*Assembly!Q$10+$AZ152*Assembly!Q$11+$BA152*Assembly!Q$12+$BB152*Assembly!Q$13+$BC152*Assembly!Q$14+$BD152*Assembly!Q$15+$BE152*Assembly!Q$16+$BF152*Assembly!Q$17+$BG152*Assembly!Q$18+$BH152*Assembly!Q$19+$BI152*Assembly!Q$20+$BJ152*Assembly!Q$21+$BK152*Assembly!Q$22+$BL152*Assembly!Q$23+$BM152*Assembly!Q$24</f>
        <v>#VALUE!</v>
      </c>
      <c r="CE152" s="164" t="e">
        <f>$AS152*Assembly!R$4+$AT152*Assembly!R$5+$AU152*Assembly!R$6+$AV152*Assembly!R$7+$AW152*Assembly!R$8+$AX152*Assembly!R$9+$AY152*Assembly!R$10+$AZ152*Assembly!R$11+$BA152*Assembly!R$12+$BB152*Assembly!R$13+$BC152*Assembly!R$14+$BD152*Assembly!R$15+$BE152*Assembly!R$16+$BF152*Assembly!R$17+$BG152*Assembly!R$18+$BH152*Assembly!R$19+$BI152*Assembly!R$20+$BJ152*Assembly!R$21+$BK152*Assembly!R$22+$BL152*Assembly!R$23+$BM152*Assembly!R$24</f>
        <v>#VALUE!</v>
      </c>
      <c r="CF152" s="156" t="e">
        <f>$AS152*Assembly!S$4+$AT152*Assembly!S$5+$AU152*Assembly!S$6+$AV152*Assembly!S$7+$AW152*Assembly!S$8+$AX152*Assembly!S$9+$AY152*Assembly!S$10+$AZ152*Assembly!S$11+$BA152*Assembly!S$12+$BB152*Assembly!S$13+$BC152*Assembly!S$14+$BD152*Assembly!S$15+$BE152*Assembly!S$16+$BF152*Assembly!S$17+$BG152*Assembly!S$18+$BH152*Assembly!S$19+$BI152*Assembly!S$20+$BJ152*Assembly!S$21+$BK152*Assembly!S$22+$BL152*Assembly!S$23+$BM152*Assembly!S$24</f>
        <v>#VALUE!</v>
      </c>
      <c r="CG152" s="156" t="e">
        <f>$AS152*Assembly!T$4+$AT152*Assembly!T$5+$AU152*Assembly!T$6+$AV152*Assembly!T$7+$AW152*Assembly!T$8+$AX152*Assembly!T$9+$AY152*Assembly!T$10+$AZ152*Assembly!T$11+$BA152*Assembly!T$12+$BB152*Assembly!T$13+$BC152*Assembly!T$14+$BD152*Assembly!T$15+$BE152*Assembly!T$16+$BF152*Assembly!T$17+$BG152*Assembly!T$18+$BH152*Assembly!T$19+$BI152*Assembly!T$20+$BJ152*Assembly!T$21+$BK152*Assembly!T$22+$BL152*Assembly!T$23+$BM152*Assembly!T$24</f>
        <v>#VALUE!</v>
      </c>
      <c r="CH152" s="156" t="e">
        <f>$AS152*Assembly!U$4+$AT152*Assembly!U$5+$AU152*Assembly!U$6+$AV152*Assembly!U$7+$AW152*Assembly!U$8+$AX152*Assembly!U$9+$AY152*Assembly!U$10+$AZ152*Assembly!U$11+$BA152*Assembly!U$12+$BB152*Assembly!U$13+$BC152*Assembly!U$14+$BD152*Assembly!U$15+$BE152*Assembly!U$16+$BF152*Assembly!U$17+$BG152*Assembly!U$18+$BH152*Assembly!U$19+$BI152*Assembly!U$20+$BJ152*Assembly!U$21+$BK152*Assembly!U$22+$BL152*Assembly!U$23+$BM152*Assembly!U$24</f>
        <v>#VALUE!</v>
      </c>
      <c r="CI152" s="164" t="e">
        <f>$AS152*Assembly!V$4+$AT152*Assembly!V$5+$AU152*Assembly!V$6+$AV152*Assembly!V$7+$AW152*Assembly!V$8+$AX152*Assembly!V$9+$AY152*Assembly!V$10+$AZ152*Assembly!V$11+$BA152*Assembly!V$12+$BB152*Assembly!V$13+$BC152*Assembly!V$14+$BD152*Assembly!V$15+$BE152*Assembly!V$16+$BF152*Assembly!V$17+$BG152*Assembly!V$18+$BH152*Assembly!V$19+$BI152*Assembly!V$20+$BJ152*Assembly!V$21+$BK152*Assembly!V$22+$BL152*Assembly!V$23+$BM152*Assembly!V$24</f>
        <v>#VALUE!</v>
      </c>
      <c r="CJ152" s="164" t="e">
        <f>BZ152*Refining!$F$3</f>
        <v>#VALUE!</v>
      </c>
      <c r="CK152" s="164" t="e">
        <f>CA152*Refining!$F$4</f>
        <v>#VALUE!</v>
      </c>
      <c r="CL152" s="164" t="e">
        <f>CB152*Refining!$F$5</f>
        <v>#VALUE!</v>
      </c>
      <c r="CM152" s="164" t="e">
        <f>CC152*Refining!$F$6</f>
        <v>#VALUE!</v>
      </c>
      <c r="CN152" s="164" t="e">
        <f>CD152*Refining!$F$7</f>
        <v>#VALUE!</v>
      </c>
      <c r="CO152" s="164" t="e">
        <f>CE152*Refining!$F$8</f>
        <v>#VALUE!</v>
      </c>
      <c r="CP152" s="164" t="e">
        <f>CF152*Refining!$F$9</f>
        <v>#VALUE!</v>
      </c>
      <c r="CQ152" s="164" t="e">
        <f>CG152*Refining!$F$10</f>
        <v>#VALUE!</v>
      </c>
      <c r="CR152" s="164" t="e">
        <f>CH152*Refining!$F$11</f>
        <v>#VALUE!</v>
      </c>
      <c r="CS152" s="164" t="e">
        <f>CI152*Refining!$F$12</f>
        <v>#VALUE!</v>
      </c>
      <c r="CT152" s="185" t="e">
        <f t="shared" ref="CT152:DM152" si="616">IF(BZ152 = 0, "", BZ152)</f>
        <v>#VALUE!</v>
      </c>
      <c r="CU152" s="189" t="e">
        <f t="shared" si="616"/>
        <v>#VALUE!</v>
      </c>
      <c r="CV152" s="186" t="e">
        <f t="shared" si="616"/>
        <v>#VALUE!</v>
      </c>
      <c r="CW152" s="186" t="e">
        <f t="shared" si="616"/>
        <v>#VALUE!</v>
      </c>
      <c r="CX152" s="186" t="e">
        <f t="shared" si="616"/>
        <v>#VALUE!</v>
      </c>
      <c r="CY152" s="186" t="e">
        <f t="shared" si="616"/>
        <v>#VALUE!</v>
      </c>
      <c r="CZ152" s="186" t="e">
        <f t="shared" si="616"/>
        <v>#VALUE!</v>
      </c>
      <c r="DA152" s="186" t="e">
        <f t="shared" si="616"/>
        <v>#VALUE!</v>
      </c>
      <c r="DB152" s="186" t="e">
        <f t="shared" si="616"/>
        <v>#VALUE!</v>
      </c>
      <c r="DC152" s="187" t="e">
        <f t="shared" si="616"/>
        <v>#VALUE!</v>
      </c>
      <c r="DD152" s="185" t="e">
        <f t="shared" si="616"/>
        <v>#VALUE!</v>
      </c>
      <c r="DE152" s="189" t="e">
        <f t="shared" si="616"/>
        <v>#VALUE!</v>
      </c>
      <c r="DF152" s="186" t="e">
        <f t="shared" si="616"/>
        <v>#VALUE!</v>
      </c>
      <c r="DG152" s="186" t="e">
        <f t="shared" si="616"/>
        <v>#VALUE!</v>
      </c>
      <c r="DH152" s="211" t="e">
        <f t="shared" si="616"/>
        <v>#VALUE!</v>
      </c>
      <c r="DI152" s="186" t="e">
        <f t="shared" si="616"/>
        <v>#VALUE!</v>
      </c>
      <c r="DJ152" s="186" t="e">
        <f t="shared" si="616"/>
        <v>#VALUE!</v>
      </c>
      <c r="DK152" s="186" t="e">
        <f t="shared" si="616"/>
        <v>#VALUE!</v>
      </c>
      <c r="DL152" s="186" t="e">
        <f t="shared" si="616"/>
        <v>#VALUE!</v>
      </c>
      <c r="DM152" s="187" t="e">
        <f t="shared" si="616"/>
        <v>#VALUE!</v>
      </c>
      <c r="DN152" s="185" t="e">
        <f t="shared" si="11"/>
        <v>#VALUE!</v>
      </c>
      <c r="DO152" s="189" t="e">
        <f t="shared" si="12"/>
        <v>#VALUE!</v>
      </c>
      <c r="DP152" s="120" t="e">
        <f t="shared" si="13"/>
        <v>#VALUE!</v>
      </c>
      <c r="DQ152" s="133" t="e">
        <f>CT152*'Ores &amp; Ingots'!$C$3+CU152*'Ores &amp; Ingots'!$C$4+CV152*'Ores &amp; Ingots'!$C$5+CW152*'Ores &amp; Ingots'!$C$6+CX152*'Ores &amp; Ingots'!$C$7+CY152*'Ores &amp; Ingots'!$C$8+CZ152*'Ores &amp; Ingots'!$C$9+DA152*'Ores &amp; Ingots'!$C$10+DB152*'Ores &amp; Ingots'!$C$11+DC152*'Ores &amp; Ingots'!$C$12</f>
        <v>#VALUE!</v>
      </c>
      <c r="DR152" s="133" t="e">
        <f>DD152*'Ores &amp; Ingots'!$B$3+DE152*'Ores &amp; Ingots'!$B$4+DF152*'Ores &amp; Ingots'!$B$5+DG152*'Ores &amp; Ingots'!$B$6+DH152*'Ores &amp; Ingots'!$B$7+DI152*'Ores &amp; Ingots'!$B$8+DJ152*'Ores &amp; Ingots'!$B$9+DK152*'Ores &amp; Ingots'!$B$10+DL152*'Ores &amp; Ingots'!$B$11+DM152*'Ores &amp; Ingots'!$B$12</f>
        <v>#VALUE!</v>
      </c>
      <c r="DS152" s="189" t="e">
        <f>CT152*Refining!$G$3+CU152*Refining!$G$4+CV152*Refining!$G$5+CW152*Refining!$G$6+CX152*Refining!$G$7+CY152*Refining!$G$8+CZ152*Refining!$G$9+DA152*Refining!$G$10+DB152*Refining!$G$11+DC152*Refining!$G$12</f>
        <v>#VALUE!</v>
      </c>
      <c r="DT152" s="189" t="e">
        <f t="shared" si="14"/>
        <v>#VALUE!</v>
      </c>
      <c r="DU152" s="192" t="e">
        <f t="shared" si="15"/>
        <v>#VALUE!</v>
      </c>
      <c r="DV152" s="185" t="e">
        <f t="shared" si="16"/>
        <v>#VALUE!</v>
      </c>
      <c r="DW152" s="194" t="e">
        <f t="shared" ref="DW152:DX152" si="617">DV152/60</f>
        <v>#VALUE!</v>
      </c>
      <c r="DX152" s="194" t="e">
        <f t="shared" si="617"/>
        <v>#VALUE!</v>
      </c>
      <c r="DY152" s="185" t="e">
        <f t="shared" si="18"/>
        <v>#VALUE!</v>
      </c>
      <c r="DZ152" s="194" t="e">
        <f t="shared" ref="DZ152:EA152" si="618">DY152/1000</f>
        <v>#VALUE!</v>
      </c>
      <c r="EA152" s="196" t="e">
        <f t="shared" si="618"/>
        <v>#VALUE!</v>
      </c>
      <c r="EB152" s="130" t="e">
        <f t="shared" si="20"/>
        <v>#VALUE!</v>
      </c>
      <c r="EC152" s="132" t="e">
        <f t="shared" si="21"/>
        <v>#VALUE!</v>
      </c>
      <c r="ED152" s="133" t="s">
        <v>28</v>
      </c>
    </row>
    <row r="153" spans="1:134" ht="12.75" x14ac:dyDescent="0.2">
      <c r="A153" s="864"/>
      <c r="B153" s="135" t="s">
        <v>363</v>
      </c>
      <c r="C153" s="137" t="s">
        <v>156</v>
      </c>
      <c r="D153" s="137">
        <v>1</v>
      </c>
      <c r="E153" s="137">
        <v>1</v>
      </c>
      <c r="F153" s="137">
        <v>1</v>
      </c>
      <c r="G153" s="139">
        <f t="shared" si="0"/>
        <v>15.625</v>
      </c>
      <c r="H153" s="140">
        <v>10</v>
      </c>
      <c r="I153" s="140">
        <v>10</v>
      </c>
      <c r="J153" s="140">
        <f>H153/Main!$D$9</f>
        <v>2</v>
      </c>
      <c r="K153" s="140">
        <f>I153/Main!$D$10</f>
        <v>5</v>
      </c>
      <c r="L153" s="140">
        <f t="shared" si="1"/>
        <v>2.5</v>
      </c>
      <c r="M153" s="140">
        <v>1</v>
      </c>
      <c r="N153" s="143"/>
      <c r="O153" s="143"/>
      <c r="P153" s="145"/>
      <c r="Q153" s="143"/>
      <c r="R153" s="146"/>
      <c r="S153" s="143"/>
      <c r="T153" s="395"/>
      <c r="U153" s="198"/>
      <c r="V153" s="145">
        <v>20000</v>
      </c>
      <c r="W153" s="396" t="s">
        <v>28</v>
      </c>
      <c r="X153" s="133">
        <v>225</v>
      </c>
      <c r="Y153" s="133">
        <v>0</v>
      </c>
      <c r="Z153" s="133">
        <v>0</v>
      </c>
      <c r="AA153" s="133">
        <v>0</v>
      </c>
      <c r="AB153" s="133">
        <v>30</v>
      </c>
      <c r="AC153" s="133">
        <v>0</v>
      </c>
      <c r="AD153" s="133">
        <v>0</v>
      </c>
      <c r="AE153" s="133">
        <v>20</v>
      </c>
      <c r="AF153" s="133">
        <v>0</v>
      </c>
      <c r="AG153" s="133">
        <v>0</v>
      </c>
      <c r="AH153" s="133">
        <v>0</v>
      </c>
      <c r="AI153" s="133">
        <v>0</v>
      </c>
      <c r="AJ153" s="133">
        <v>0</v>
      </c>
      <c r="AK153" s="133">
        <v>0</v>
      </c>
      <c r="AL153" s="133">
        <v>0</v>
      </c>
      <c r="AM153" s="133">
        <v>0</v>
      </c>
      <c r="AN153" s="167">
        <v>3</v>
      </c>
      <c r="AO153" s="133">
        <v>0</v>
      </c>
      <c r="AP153" s="133">
        <v>0</v>
      </c>
      <c r="AQ153" s="133">
        <v>0</v>
      </c>
      <c r="AR153" s="133">
        <v>0</v>
      </c>
      <c r="AS153" s="174">
        <f t="shared" ref="AS153:BM153" si="619">IF(X153 = 0, "", X153)</f>
        <v>225</v>
      </c>
      <c r="AT153" s="137" t="str">
        <f t="shared" si="619"/>
        <v/>
      </c>
      <c r="AU153" s="137" t="str">
        <f t="shared" si="619"/>
        <v/>
      </c>
      <c r="AV153" s="137" t="str">
        <f t="shared" si="619"/>
        <v/>
      </c>
      <c r="AW153" s="133">
        <f t="shared" si="619"/>
        <v>30</v>
      </c>
      <c r="AX153" s="137" t="str">
        <f t="shared" si="619"/>
        <v/>
      </c>
      <c r="AY153" s="137" t="str">
        <f t="shared" si="619"/>
        <v/>
      </c>
      <c r="AZ153" s="133">
        <f t="shared" si="619"/>
        <v>20</v>
      </c>
      <c r="BA153" s="137" t="str">
        <f t="shared" si="619"/>
        <v/>
      </c>
      <c r="BB153" s="137" t="str">
        <f t="shared" si="619"/>
        <v/>
      </c>
      <c r="BC153" s="137" t="str">
        <f t="shared" si="619"/>
        <v/>
      </c>
      <c r="BD153" s="137" t="str">
        <f t="shared" si="619"/>
        <v/>
      </c>
      <c r="BE153" s="137" t="str">
        <f t="shared" si="619"/>
        <v/>
      </c>
      <c r="BF153" s="137" t="str">
        <f t="shared" si="619"/>
        <v/>
      </c>
      <c r="BG153" s="137" t="str">
        <f t="shared" si="619"/>
        <v/>
      </c>
      <c r="BH153" s="137" t="str">
        <f t="shared" si="619"/>
        <v/>
      </c>
      <c r="BI153" s="167">
        <f t="shared" si="619"/>
        <v>3</v>
      </c>
      <c r="BJ153" s="137" t="str">
        <f t="shared" si="619"/>
        <v/>
      </c>
      <c r="BK153" s="137" t="str">
        <f t="shared" si="619"/>
        <v/>
      </c>
      <c r="BL153" s="137" t="str">
        <f t="shared" si="619"/>
        <v/>
      </c>
      <c r="BM153" s="169" t="str">
        <f t="shared" si="619"/>
        <v/>
      </c>
      <c r="BN153" s="174" t="e">
        <f>$AS153*Assembly!Z$4+$AT153*Assembly!Z$5+$AU153*Assembly!Z$6+$AV153*Assembly!Z$7+$AW153*Assembly!Z$8+$AX153*Assembly!Z$9+$AY153*Assembly!Z$10+$AZ153*Assembly!Z$11+$BA153*Assembly!Z$12+$BB153*Assembly!Z$13+$BC153*Assembly!Z$14+$BD153*Assembly!Z$15+$BE153*Assembly!Z$16+$BF153*Assembly!Z$17+$BG153*Assembly!Z$18+$BH153*Assembly!Z$19+$BI153*Assembly!Z$20+$BJ153*Assembly!Z$21+$BK153*Assembly!Z$22+$BL153*Assembly!Z$23+$BM153*Assembly!Z$24</f>
        <v>#VALUE!</v>
      </c>
      <c r="BO153" s="133" t="e">
        <f t="shared" si="3"/>
        <v>#VALUE!</v>
      </c>
      <c r="BP153" s="133"/>
      <c r="BQ153" s="133" t="e">
        <f>$AS153*Assembly!AD$4+$AT153*Assembly!AD$5+$AU153*Assembly!AD$6+$AV153*Assembly!AD$7+$AW153*Assembly!AD$8+$AX153*Assembly!AD$9+$AY153*Assembly!AD$10+$AZ153*Assembly!AD$11+$BA153*Assembly!AD$12+$BB153*Assembly!AD$13+$BC153*Assembly!AD$14+$BD153*Assembly!AD$15+$BE153*Assembly!AD$16+$BF153*Assembly!AD$17+$BG153*Assembly!AD$18+$BH153*Assembly!AD$19+$BI153*Assembly!AD$20+$BJ153*Assembly!AD$21+$BK153*Assembly!AD$22+$BL153*Assembly!AD$23+$BM153*Assembly!AD$24</f>
        <v>#VALUE!</v>
      </c>
      <c r="BR153" s="177" t="e">
        <f t="shared" si="4"/>
        <v>#VALUE!</v>
      </c>
      <c r="BS153" s="178" t="e">
        <f t="shared" si="5"/>
        <v>#VALUE!</v>
      </c>
      <c r="BT153" s="179" t="e">
        <f t="shared" si="6"/>
        <v>#VALUE!</v>
      </c>
      <c r="BU153" s="178" t="e">
        <f t="shared" si="7"/>
        <v>#VALUE!</v>
      </c>
      <c r="BV153" s="133" t="e">
        <f>$AS153*Assembly!Y$4+$AT153*Assembly!Y$5+$AU153*Assembly!Y$6+$AV153*Assembly!Y$7+$AW153*Assembly!Y$8+$AX153*Assembly!Y$9+$AY153*Assembly!Y$10+$AZ153*Assembly!Y$11+$BA153*Assembly!Y$12+$BB153*Assembly!Y$13+$BC153*Assembly!Y$14+$BD153*Assembly!Y$15+$BE153*Assembly!Y$16+$BF153*Assembly!Y$17+$BG153*Assembly!Y$18+$BH153*Assembly!Y$19+$BI153*Assembly!Y$20+$BJ153*Assembly!Y$21+$BK153*Assembly!Y$22+$BL153*Assembly!Y$23+$BM153*Assembly!Y$24</f>
        <v>#VALUE!</v>
      </c>
      <c r="BW153" s="133" t="e">
        <f t="shared" si="8"/>
        <v>#VALUE!</v>
      </c>
      <c r="BX153" s="130" t="e">
        <f t="shared" si="9"/>
        <v>#VALUE!</v>
      </c>
      <c r="BY153" s="183" t="e">
        <f>$AS153*Assembly!AC$4+$AT153*Assembly!AC$5+$AU153*Assembly!AC$6+$AV153*Assembly!AC$7+$AW153*Assembly!AC$8+$AX153*Assembly!AC$9+$AY153*Assembly!AC$10+$AZ153*Assembly!AC$11+$BA153*Assembly!AC$12+$BB153*Assembly!AC$13+$BC153*Assembly!AC$14+$BD153*Assembly!AC$15+$BE153*Assembly!AC$16+$BF153*Assembly!AC$17+$BG153*Assembly!AC$18+$BH153*Assembly!AC$19+$BI153*Assembly!AC$20+$BJ153*Assembly!AC$21+$BK153*Assembly!AC$22+$BL153*Assembly!AC$23+$BM153*Assembly!AC$24</f>
        <v>#VALUE!</v>
      </c>
      <c r="BZ153" s="145" t="e">
        <f>$AS153*Assembly!M$4+$AT153*Assembly!M$5+$AU153*Assembly!M$6+$AV153*Assembly!M$7+$AW153*Assembly!M$8+$AX153*Assembly!M$9+$AY153*Assembly!M$10+$AZ153*Assembly!M$11+$BA153*Assembly!M$12+$BB153*Assembly!M$13+$BC153*Assembly!M$14+$BD153*Assembly!M$15+$BE153*Assembly!M$16+$BF153*Assembly!M$17+$BG153*Assembly!M$18+$BH153*Assembly!M$19+$BI153*Assembly!M$20+$BJ153*Assembly!M$21+$BK153*Assembly!M$22+$BL153*Assembly!M$23+$BM153*Assembly!M$24</f>
        <v>#VALUE!</v>
      </c>
      <c r="CA153" s="145" t="e">
        <f>$AS153*Assembly!N$4+$AT153*Assembly!N$5+$AU153*Assembly!N$6+$AV153*Assembly!N$7+$AW153*Assembly!N$8+$AX153*Assembly!N$9+$AY153*Assembly!N$10+$AZ153*Assembly!N$11+$BA153*Assembly!N$12+$BB153*Assembly!N$13+$BC153*Assembly!N$14+$BD153*Assembly!N$15+$BE153*Assembly!N$16+$BF153*Assembly!N$17+$BG153*Assembly!N$18+$BH153*Assembly!N$19+$BI153*Assembly!N$20+$BJ153*Assembly!N$21+$BK153*Assembly!N$22+$BL153*Assembly!N$23+$BM153*Assembly!N$24</f>
        <v>#VALUE!</v>
      </c>
      <c r="CB153" s="145" t="e">
        <f>$AS153*Assembly!O$4+$AT153*Assembly!O$5+$AU153*Assembly!O$6+$AV153*Assembly!O$7+$AW153*Assembly!O$8+$AX153*Assembly!O$9+$AY153*Assembly!O$10+$AZ153*Assembly!O$11+$BA153*Assembly!O$12+$BB153*Assembly!O$13+$BC153*Assembly!O$14+$BD153*Assembly!O$15+$BE153*Assembly!O$16+$BF153*Assembly!O$17+$BG153*Assembly!O$18+$BH153*Assembly!O$19+$BI153*Assembly!O$20+$BJ153*Assembly!O$21+$BK153*Assembly!O$22+$BL153*Assembly!O$23+$BM153*Assembly!O$24</f>
        <v>#VALUE!</v>
      </c>
      <c r="CC153" s="140" t="e">
        <f>$AS153*Assembly!P$4+$AT153*Assembly!P$5+$AU153*Assembly!P$6+$AV153*Assembly!P$7+$AW153*Assembly!P$8+$AX153*Assembly!P$9+$AY153*Assembly!P$10+$AZ153*Assembly!P$11+$BA153*Assembly!P$12+$BB153*Assembly!P$13+$BC153*Assembly!P$14+$BD153*Assembly!P$15+$BE153*Assembly!P$16+$BF153*Assembly!P$17+$BG153*Assembly!P$18+$BH153*Assembly!P$19+$BI153*Assembly!P$20+$BJ153*Assembly!P$21+$BK153*Assembly!P$22+$BL153*Assembly!P$23+$BM153*Assembly!P$24</f>
        <v>#VALUE!</v>
      </c>
      <c r="CD153" s="140" t="e">
        <f>$AS153*Assembly!Q$4+$AT153*Assembly!Q$5+$AU153*Assembly!Q$6+$AV153*Assembly!Q$7+$AW153*Assembly!Q$8+$AX153*Assembly!Q$9+$AY153*Assembly!Q$10+$AZ153*Assembly!Q$11+$BA153*Assembly!Q$12+$BB153*Assembly!Q$13+$BC153*Assembly!Q$14+$BD153*Assembly!Q$15+$BE153*Assembly!Q$16+$BF153*Assembly!Q$17+$BG153*Assembly!Q$18+$BH153*Assembly!Q$19+$BI153*Assembly!Q$20+$BJ153*Assembly!Q$21+$BK153*Assembly!Q$22+$BL153*Assembly!Q$23+$BM153*Assembly!Q$24</f>
        <v>#VALUE!</v>
      </c>
      <c r="CE153" s="145" t="e">
        <f>$AS153*Assembly!R$4+$AT153*Assembly!R$5+$AU153*Assembly!R$6+$AV153*Assembly!R$7+$AW153*Assembly!R$8+$AX153*Assembly!R$9+$AY153*Assembly!R$10+$AZ153*Assembly!R$11+$BA153*Assembly!R$12+$BB153*Assembly!R$13+$BC153*Assembly!R$14+$BD153*Assembly!R$15+$BE153*Assembly!R$16+$BF153*Assembly!R$17+$BG153*Assembly!R$18+$BH153*Assembly!R$19+$BI153*Assembly!R$20+$BJ153*Assembly!R$21+$BK153*Assembly!R$22+$BL153*Assembly!R$23+$BM153*Assembly!R$24</f>
        <v>#VALUE!</v>
      </c>
      <c r="CF153" s="140" t="e">
        <f>$AS153*Assembly!S$4+$AT153*Assembly!S$5+$AU153*Assembly!S$6+$AV153*Assembly!S$7+$AW153*Assembly!S$8+$AX153*Assembly!S$9+$AY153*Assembly!S$10+$AZ153*Assembly!S$11+$BA153*Assembly!S$12+$BB153*Assembly!S$13+$BC153*Assembly!S$14+$BD153*Assembly!S$15+$BE153*Assembly!S$16+$BF153*Assembly!S$17+$BG153*Assembly!S$18+$BH153*Assembly!S$19+$BI153*Assembly!S$20+$BJ153*Assembly!S$21+$BK153*Assembly!S$22+$BL153*Assembly!S$23+$BM153*Assembly!S$24</f>
        <v>#VALUE!</v>
      </c>
      <c r="CG153" s="140" t="e">
        <f>$AS153*Assembly!T$4+$AT153*Assembly!T$5+$AU153*Assembly!T$6+$AV153*Assembly!T$7+$AW153*Assembly!T$8+$AX153*Assembly!T$9+$AY153*Assembly!T$10+$AZ153*Assembly!T$11+$BA153*Assembly!T$12+$BB153*Assembly!T$13+$BC153*Assembly!T$14+$BD153*Assembly!T$15+$BE153*Assembly!T$16+$BF153*Assembly!T$17+$BG153*Assembly!T$18+$BH153*Assembly!T$19+$BI153*Assembly!T$20+$BJ153*Assembly!T$21+$BK153*Assembly!T$22+$BL153*Assembly!T$23+$BM153*Assembly!T$24</f>
        <v>#VALUE!</v>
      </c>
      <c r="CH153" s="140" t="e">
        <f>$AS153*Assembly!U$4+$AT153*Assembly!U$5+$AU153*Assembly!U$6+$AV153*Assembly!U$7+$AW153*Assembly!U$8+$AX153*Assembly!U$9+$AY153*Assembly!U$10+$AZ153*Assembly!U$11+$BA153*Assembly!U$12+$BB153*Assembly!U$13+$BC153*Assembly!U$14+$BD153*Assembly!U$15+$BE153*Assembly!U$16+$BF153*Assembly!U$17+$BG153*Assembly!U$18+$BH153*Assembly!U$19+$BI153*Assembly!U$20+$BJ153*Assembly!U$21+$BK153*Assembly!U$22+$BL153*Assembly!U$23+$BM153*Assembly!U$24</f>
        <v>#VALUE!</v>
      </c>
      <c r="CI153" s="145" t="e">
        <f>$AS153*Assembly!V$4+$AT153*Assembly!V$5+$AU153*Assembly!V$6+$AV153*Assembly!V$7+$AW153*Assembly!V$8+$AX153*Assembly!V$9+$AY153*Assembly!V$10+$AZ153*Assembly!V$11+$BA153*Assembly!V$12+$BB153*Assembly!V$13+$BC153*Assembly!V$14+$BD153*Assembly!V$15+$BE153*Assembly!V$16+$BF153*Assembly!V$17+$BG153*Assembly!V$18+$BH153*Assembly!V$19+$BI153*Assembly!V$20+$BJ153*Assembly!V$21+$BK153*Assembly!V$22+$BL153*Assembly!V$23+$BM153*Assembly!V$24</f>
        <v>#VALUE!</v>
      </c>
      <c r="CJ153" s="145" t="e">
        <f>BZ153*Refining!$F$3</f>
        <v>#VALUE!</v>
      </c>
      <c r="CK153" s="145" t="e">
        <f>CA153*Refining!$F$4</f>
        <v>#VALUE!</v>
      </c>
      <c r="CL153" s="145" t="e">
        <f>CB153*Refining!$F$5</f>
        <v>#VALUE!</v>
      </c>
      <c r="CM153" s="145" t="e">
        <f>CC153*Refining!$F$6</f>
        <v>#VALUE!</v>
      </c>
      <c r="CN153" s="145" t="e">
        <f>CD153*Refining!$F$7</f>
        <v>#VALUE!</v>
      </c>
      <c r="CO153" s="145" t="e">
        <f>CE153*Refining!$F$8</f>
        <v>#VALUE!</v>
      </c>
      <c r="CP153" s="145" t="e">
        <f>CF153*Refining!$F$9</f>
        <v>#VALUE!</v>
      </c>
      <c r="CQ153" s="145" t="e">
        <f>CG153*Refining!$F$10</f>
        <v>#VALUE!</v>
      </c>
      <c r="CR153" s="145" t="e">
        <f>CH153*Refining!$F$11</f>
        <v>#VALUE!</v>
      </c>
      <c r="CS153" s="145" t="e">
        <f>CI153*Refining!$F$12</f>
        <v>#VALUE!</v>
      </c>
      <c r="CT153" s="185" t="e">
        <f t="shared" ref="CT153:DM153" si="620">IF(BZ153 = 0, "", BZ153)</f>
        <v>#VALUE!</v>
      </c>
      <c r="CU153" s="186" t="e">
        <f t="shared" si="620"/>
        <v>#VALUE!</v>
      </c>
      <c r="CV153" s="189" t="e">
        <f t="shared" si="620"/>
        <v>#VALUE!</v>
      </c>
      <c r="CW153" s="186" t="e">
        <f t="shared" si="620"/>
        <v>#VALUE!</v>
      </c>
      <c r="CX153" s="186" t="e">
        <f t="shared" si="620"/>
        <v>#VALUE!</v>
      </c>
      <c r="CY153" s="189" t="e">
        <f t="shared" si="620"/>
        <v>#VALUE!</v>
      </c>
      <c r="CZ153" s="186" t="e">
        <f t="shared" si="620"/>
        <v>#VALUE!</v>
      </c>
      <c r="DA153" s="186" t="e">
        <f t="shared" si="620"/>
        <v>#VALUE!</v>
      </c>
      <c r="DB153" s="186" t="e">
        <f t="shared" si="620"/>
        <v>#VALUE!</v>
      </c>
      <c r="DC153" s="187" t="e">
        <f t="shared" si="620"/>
        <v>#VALUE!</v>
      </c>
      <c r="DD153" s="185" t="e">
        <f t="shared" si="620"/>
        <v>#VALUE!</v>
      </c>
      <c r="DE153" s="186" t="e">
        <f t="shared" si="620"/>
        <v>#VALUE!</v>
      </c>
      <c r="DF153" s="189" t="e">
        <f t="shared" si="620"/>
        <v>#VALUE!</v>
      </c>
      <c r="DG153" s="186" t="e">
        <f t="shared" si="620"/>
        <v>#VALUE!</v>
      </c>
      <c r="DH153" s="188" t="e">
        <f t="shared" si="620"/>
        <v>#VALUE!</v>
      </c>
      <c r="DI153" s="189" t="e">
        <f t="shared" si="620"/>
        <v>#VALUE!</v>
      </c>
      <c r="DJ153" s="189" t="e">
        <f t="shared" si="620"/>
        <v>#VALUE!</v>
      </c>
      <c r="DK153" s="186" t="e">
        <f t="shared" si="620"/>
        <v>#VALUE!</v>
      </c>
      <c r="DL153" s="186" t="e">
        <f t="shared" si="620"/>
        <v>#VALUE!</v>
      </c>
      <c r="DM153" s="187" t="e">
        <f t="shared" si="620"/>
        <v>#VALUE!</v>
      </c>
      <c r="DN153" s="185" t="e">
        <f t="shared" si="11"/>
        <v>#VALUE!</v>
      </c>
      <c r="DO153" s="189" t="e">
        <f t="shared" si="12"/>
        <v>#VALUE!</v>
      </c>
      <c r="DP153" s="120" t="e">
        <f t="shared" si="13"/>
        <v>#VALUE!</v>
      </c>
      <c r="DQ153" s="133" t="e">
        <f>CT153*'Ores &amp; Ingots'!$C$3+CU153*'Ores &amp; Ingots'!$C$4+CV153*'Ores &amp; Ingots'!$C$5+CW153*'Ores &amp; Ingots'!$C$6+CX153*'Ores &amp; Ingots'!$C$7+CY153*'Ores &amp; Ingots'!$C$8+CZ153*'Ores &amp; Ingots'!$C$9+DA153*'Ores &amp; Ingots'!$C$10+DB153*'Ores &amp; Ingots'!$C$11+DC153*'Ores &amp; Ingots'!$C$12</f>
        <v>#VALUE!</v>
      </c>
      <c r="DR153" s="133" t="e">
        <f>DD153*'Ores &amp; Ingots'!$B$3+DE153*'Ores &amp; Ingots'!$B$4+DF153*'Ores &amp; Ingots'!$B$5+DG153*'Ores &amp; Ingots'!$B$6+DH153*'Ores &amp; Ingots'!$B$7+DI153*'Ores &amp; Ingots'!$B$8+DJ153*'Ores &amp; Ingots'!$B$9+DK153*'Ores &amp; Ingots'!$B$10+DL153*'Ores &amp; Ingots'!$B$11+DM153*'Ores &amp; Ingots'!$B$12</f>
        <v>#VALUE!</v>
      </c>
      <c r="DS153" s="189" t="e">
        <f>CT153*Refining!$G$3+CU153*Refining!$G$4+CV153*Refining!$G$5+CW153*Refining!$G$6+CX153*Refining!$G$7+CY153*Refining!$G$8+CZ153*Refining!$G$9+DA153*Refining!$G$10+DB153*Refining!$G$11+DC153*Refining!$G$12</f>
        <v>#VALUE!</v>
      </c>
      <c r="DT153" s="189" t="e">
        <f t="shared" si="14"/>
        <v>#VALUE!</v>
      </c>
      <c r="DU153" s="192" t="e">
        <f t="shared" si="15"/>
        <v>#VALUE!</v>
      </c>
      <c r="DV153" s="185" t="e">
        <f t="shared" si="16"/>
        <v>#VALUE!</v>
      </c>
      <c r="DW153" s="194" t="e">
        <f t="shared" ref="DW153:DX153" si="621">DV153/60</f>
        <v>#VALUE!</v>
      </c>
      <c r="DX153" s="194" t="e">
        <f t="shared" si="621"/>
        <v>#VALUE!</v>
      </c>
      <c r="DY153" s="185" t="e">
        <f t="shared" si="18"/>
        <v>#VALUE!</v>
      </c>
      <c r="DZ153" s="194" t="e">
        <f t="shared" ref="DZ153:EA153" si="622">DY153/1000</f>
        <v>#VALUE!</v>
      </c>
      <c r="EA153" s="196" t="e">
        <f t="shared" si="622"/>
        <v>#VALUE!</v>
      </c>
      <c r="EB153" s="130" t="e">
        <f t="shared" si="20"/>
        <v>#VALUE!</v>
      </c>
      <c r="EC153" s="132" t="e">
        <f t="shared" si="21"/>
        <v>#VALUE!</v>
      </c>
      <c r="ED153" s="133" t="s">
        <v>28</v>
      </c>
    </row>
    <row r="154" spans="1:134" ht="12.75" x14ac:dyDescent="0.2">
      <c r="A154" s="865"/>
      <c r="B154" s="297" t="s">
        <v>363</v>
      </c>
      <c r="C154" s="216" t="s">
        <v>155</v>
      </c>
      <c r="D154" s="216">
        <v>1</v>
      </c>
      <c r="E154" s="216">
        <v>1</v>
      </c>
      <c r="F154" s="216">
        <v>1</v>
      </c>
      <c r="G154" s="217">
        <f t="shared" si="0"/>
        <v>0.125</v>
      </c>
      <c r="H154" s="218">
        <v>3</v>
      </c>
      <c r="I154" s="218">
        <v>3</v>
      </c>
      <c r="J154" s="218">
        <f>H154/Main!$D$9</f>
        <v>0.6</v>
      </c>
      <c r="K154" s="218">
        <f>I154/Main!$D$10</f>
        <v>1.5</v>
      </c>
      <c r="L154" s="218">
        <f t="shared" si="1"/>
        <v>2.5</v>
      </c>
      <c r="M154" s="218">
        <v>1</v>
      </c>
      <c r="N154" s="220"/>
      <c r="O154" s="220"/>
      <c r="P154" s="219"/>
      <c r="Q154" s="220"/>
      <c r="R154" s="23"/>
      <c r="S154" s="220"/>
      <c r="T154" s="23"/>
      <c r="U154" s="221"/>
      <c r="V154" s="219">
        <v>5000</v>
      </c>
      <c r="W154" s="380"/>
      <c r="X154" s="226">
        <v>70</v>
      </c>
      <c r="Y154" s="226">
        <v>0</v>
      </c>
      <c r="Z154" s="226">
        <v>0</v>
      </c>
      <c r="AA154" s="226">
        <v>0</v>
      </c>
      <c r="AB154" s="226">
        <v>10</v>
      </c>
      <c r="AC154" s="226">
        <v>0</v>
      </c>
      <c r="AD154" s="226">
        <v>0</v>
      </c>
      <c r="AE154" s="226">
        <v>7</v>
      </c>
      <c r="AF154" s="226">
        <v>0</v>
      </c>
      <c r="AG154" s="226">
        <v>0</v>
      </c>
      <c r="AH154" s="226">
        <v>0</v>
      </c>
      <c r="AI154" s="226">
        <v>0</v>
      </c>
      <c r="AJ154" s="226">
        <v>0</v>
      </c>
      <c r="AK154" s="226">
        <v>0</v>
      </c>
      <c r="AL154" s="226">
        <v>0</v>
      </c>
      <c r="AM154" s="226">
        <v>0</v>
      </c>
      <c r="AN154" s="227">
        <v>1</v>
      </c>
      <c r="AO154" s="226">
        <v>0</v>
      </c>
      <c r="AP154" s="226">
        <v>0</v>
      </c>
      <c r="AQ154" s="226">
        <v>0</v>
      </c>
      <c r="AR154" s="226">
        <v>0</v>
      </c>
      <c r="AS154" s="225">
        <f t="shared" ref="AS154:BM154" si="623">IF(X154 = 0, "", X154)</f>
        <v>70</v>
      </c>
      <c r="AT154" s="216" t="str">
        <f t="shared" si="623"/>
        <v/>
      </c>
      <c r="AU154" s="216" t="str">
        <f t="shared" si="623"/>
        <v/>
      </c>
      <c r="AV154" s="216" t="str">
        <f t="shared" si="623"/>
        <v/>
      </c>
      <c r="AW154" s="226">
        <f t="shared" si="623"/>
        <v>10</v>
      </c>
      <c r="AX154" s="216" t="str">
        <f t="shared" si="623"/>
        <v/>
      </c>
      <c r="AY154" s="216" t="str">
        <f t="shared" si="623"/>
        <v/>
      </c>
      <c r="AZ154" s="226">
        <f t="shared" si="623"/>
        <v>7</v>
      </c>
      <c r="BA154" s="216" t="str">
        <f t="shared" si="623"/>
        <v/>
      </c>
      <c r="BB154" s="216" t="str">
        <f t="shared" si="623"/>
        <v/>
      </c>
      <c r="BC154" s="216" t="str">
        <f t="shared" si="623"/>
        <v/>
      </c>
      <c r="BD154" s="216" t="str">
        <f t="shared" si="623"/>
        <v/>
      </c>
      <c r="BE154" s="216" t="str">
        <f t="shared" si="623"/>
        <v/>
      </c>
      <c r="BF154" s="216" t="str">
        <f t="shared" si="623"/>
        <v/>
      </c>
      <c r="BG154" s="216" t="str">
        <f t="shared" si="623"/>
        <v/>
      </c>
      <c r="BH154" s="216" t="str">
        <f t="shared" si="623"/>
        <v/>
      </c>
      <c r="BI154" s="227">
        <f t="shared" si="623"/>
        <v>1</v>
      </c>
      <c r="BJ154" s="216" t="str">
        <f t="shared" si="623"/>
        <v/>
      </c>
      <c r="BK154" s="216" t="str">
        <f t="shared" si="623"/>
        <v/>
      </c>
      <c r="BL154" s="216" t="str">
        <f t="shared" si="623"/>
        <v/>
      </c>
      <c r="BM154" s="231" t="str">
        <f t="shared" si="623"/>
        <v/>
      </c>
      <c r="BN154" s="225" t="e">
        <f>$AS154*Assembly!Z$4+$AT154*Assembly!Z$5+$AU154*Assembly!Z$6+$AV154*Assembly!Z$7+$AW154*Assembly!Z$8+$AX154*Assembly!Z$9+$AY154*Assembly!Z$10+$AZ154*Assembly!Z$11+$BA154*Assembly!Z$12+$BB154*Assembly!Z$13+$BC154*Assembly!Z$14+$BD154*Assembly!Z$15+$BE154*Assembly!Z$16+$BF154*Assembly!Z$17+$BG154*Assembly!Z$18+$BH154*Assembly!Z$19+$BI154*Assembly!Z$20+$BJ154*Assembly!Z$21+$BK154*Assembly!Z$22+$BL154*Assembly!Z$23+$BM154*Assembly!Z$24</f>
        <v>#VALUE!</v>
      </c>
      <c r="BO154" s="226" t="e">
        <f t="shared" si="3"/>
        <v>#VALUE!</v>
      </c>
      <c r="BP154" s="226"/>
      <c r="BQ154" s="226" t="e">
        <f>$AS154*Assembly!AD$4+$AT154*Assembly!AD$5+$AU154*Assembly!AD$6+$AV154*Assembly!AD$7+$AW154*Assembly!AD$8+$AX154*Assembly!AD$9+$AY154*Assembly!AD$10+$AZ154*Assembly!AD$11+$BA154*Assembly!AD$12+$BB154*Assembly!AD$13+$BC154*Assembly!AD$14+$BD154*Assembly!AD$15+$BE154*Assembly!AD$16+$BF154*Assembly!AD$17+$BG154*Assembly!AD$18+$BH154*Assembly!AD$19+$BI154*Assembly!AD$20+$BJ154*Assembly!AD$21+$BK154*Assembly!AD$22+$BL154*Assembly!AD$23+$BM154*Assembly!AD$24</f>
        <v>#VALUE!</v>
      </c>
      <c r="BR154" s="236" t="e">
        <f t="shared" si="4"/>
        <v>#VALUE!</v>
      </c>
      <c r="BS154" s="237" t="e">
        <f t="shared" si="5"/>
        <v>#VALUE!</v>
      </c>
      <c r="BT154" s="238" t="e">
        <f t="shared" si="6"/>
        <v>#VALUE!</v>
      </c>
      <c r="BU154" s="237" t="e">
        <f t="shared" si="7"/>
        <v>#VALUE!</v>
      </c>
      <c r="BV154" s="226" t="e">
        <f>$AS154*Assembly!Y$4+$AT154*Assembly!Y$5+$AU154*Assembly!Y$6+$AV154*Assembly!Y$7+$AW154*Assembly!Y$8+$AX154*Assembly!Y$9+$AY154*Assembly!Y$10+$AZ154*Assembly!Y$11+$BA154*Assembly!Y$12+$BB154*Assembly!Y$13+$BC154*Assembly!Y$14+$BD154*Assembly!Y$15+$BE154*Assembly!Y$16+$BF154*Assembly!Y$17+$BG154*Assembly!Y$18+$BH154*Assembly!Y$19+$BI154*Assembly!Y$20+$BJ154*Assembly!Y$21+$BK154*Assembly!Y$22+$BL154*Assembly!Y$23+$BM154*Assembly!Y$24</f>
        <v>#VALUE!</v>
      </c>
      <c r="BW154" s="226" t="e">
        <f t="shared" si="8"/>
        <v>#VALUE!</v>
      </c>
      <c r="BX154" s="239" t="e">
        <f t="shared" si="9"/>
        <v>#VALUE!</v>
      </c>
      <c r="BY154" s="240" t="e">
        <f>$AS154*Assembly!AC$4+$AT154*Assembly!AC$5+$AU154*Assembly!AC$6+$AV154*Assembly!AC$7+$AW154*Assembly!AC$8+$AX154*Assembly!AC$9+$AY154*Assembly!AC$10+$AZ154*Assembly!AC$11+$BA154*Assembly!AC$12+$BB154*Assembly!AC$13+$BC154*Assembly!AC$14+$BD154*Assembly!AC$15+$BE154*Assembly!AC$16+$BF154*Assembly!AC$17+$BG154*Assembly!AC$18+$BH154*Assembly!AC$19+$BI154*Assembly!AC$20+$BJ154*Assembly!AC$21+$BK154*Assembly!AC$22+$BL154*Assembly!AC$23+$BM154*Assembly!AC$24</f>
        <v>#VALUE!</v>
      </c>
      <c r="BZ154" s="219" t="e">
        <f>$AS154*Assembly!M$4+$AT154*Assembly!M$5+$AU154*Assembly!M$6+$AV154*Assembly!M$7+$AW154*Assembly!M$8+$AX154*Assembly!M$9+$AY154*Assembly!M$10+$AZ154*Assembly!M$11+$BA154*Assembly!M$12+$BB154*Assembly!M$13+$BC154*Assembly!M$14+$BD154*Assembly!M$15+$BE154*Assembly!M$16+$BF154*Assembly!M$17+$BG154*Assembly!M$18+$BH154*Assembly!M$19+$BI154*Assembly!M$20+$BJ154*Assembly!M$21+$BK154*Assembly!M$22+$BL154*Assembly!M$23+$BM154*Assembly!M$24</f>
        <v>#VALUE!</v>
      </c>
      <c r="CA154" s="219" t="e">
        <f>$AS154*Assembly!N$4+$AT154*Assembly!N$5+$AU154*Assembly!N$6+$AV154*Assembly!N$7+$AW154*Assembly!N$8+$AX154*Assembly!N$9+$AY154*Assembly!N$10+$AZ154*Assembly!N$11+$BA154*Assembly!N$12+$BB154*Assembly!N$13+$BC154*Assembly!N$14+$BD154*Assembly!N$15+$BE154*Assembly!N$16+$BF154*Assembly!N$17+$BG154*Assembly!N$18+$BH154*Assembly!N$19+$BI154*Assembly!N$20+$BJ154*Assembly!N$21+$BK154*Assembly!N$22+$BL154*Assembly!N$23+$BM154*Assembly!N$24</f>
        <v>#VALUE!</v>
      </c>
      <c r="CB154" s="219" t="e">
        <f>$AS154*Assembly!O$4+$AT154*Assembly!O$5+$AU154*Assembly!O$6+$AV154*Assembly!O$7+$AW154*Assembly!O$8+$AX154*Assembly!O$9+$AY154*Assembly!O$10+$AZ154*Assembly!O$11+$BA154*Assembly!O$12+$BB154*Assembly!O$13+$BC154*Assembly!O$14+$BD154*Assembly!O$15+$BE154*Assembly!O$16+$BF154*Assembly!O$17+$BG154*Assembly!O$18+$BH154*Assembly!O$19+$BI154*Assembly!O$20+$BJ154*Assembly!O$21+$BK154*Assembly!O$22+$BL154*Assembly!O$23+$BM154*Assembly!O$24</f>
        <v>#VALUE!</v>
      </c>
      <c r="CC154" s="218" t="e">
        <f>$AS154*Assembly!P$4+$AT154*Assembly!P$5+$AU154*Assembly!P$6+$AV154*Assembly!P$7+$AW154*Assembly!P$8+$AX154*Assembly!P$9+$AY154*Assembly!P$10+$AZ154*Assembly!P$11+$BA154*Assembly!P$12+$BB154*Assembly!P$13+$BC154*Assembly!P$14+$BD154*Assembly!P$15+$BE154*Assembly!P$16+$BF154*Assembly!P$17+$BG154*Assembly!P$18+$BH154*Assembly!P$19+$BI154*Assembly!P$20+$BJ154*Assembly!P$21+$BK154*Assembly!P$22+$BL154*Assembly!P$23+$BM154*Assembly!P$24</f>
        <v>#VALUE!</v>
      </c>
      <c r="CD154" s="218" t="e">
        <f>$AS154*Assembly!Q$4+$AT154*Assembly!Q$5+$AU154*Assembly!Q$6+$AV154*Assembly!Q$7+$AW154*Assembly!Q$8+$AX154*Assembly!Q$9+$AY154*Assembly!Q$10+$AZ154*Assembly!Q$11+$BA154*Assembly!Q$12+$BB154*Assembly!Q$13+$BC154*Assembly!Q$14+$BD154*Assembly!Q$15+$BE154*Assembly!Q$16+$BF154*Assembly!Q$17+$BG154*Assembly!Q$18+$BH154*Assembly!Q$19+$BI154*Assembly!Q$20+$BJ154*Assembly!Q$21+$BK154*Assembly!Q$22+$BL154*Assembly!Q$23+$BM154*Assembly!Q$24</f>
        <v>#VALUE!</v>
      </c>
      <c r="CE154" s="219" t="e">
        <f>$AS154*Assembly!R$4+$AT154*Assembly!R$5+$AU154*Assembly!R$6+$AV154*Assembly!R$7+$AW154*Assembly!R$8+$AX154*Assembly!R$9+$AY154*Assembly!R$10+$AZ154*Assembly!R$11+$BA154*Assembly!R$12+$BB154*Assembly!R$13+$BC154*Assembly!R$14+$BD154*Assembly!R$15+$BE154*Assembly!R$16+$BF154*Assembly!R$17+$BG154*Assembly!R$18+$BH154*Assembly!R$19+$BI154*Assembly!R$20+$BJ154*Assembly!R$21+$BK154*Assembly!R$22+$BL154*Assembly!R$23+$BM154*Assembly!R$24</f>
        <v>#VALUE!</v>
      </c>
      <c r="CF154" s="218" t="e">
        <f>$AS154*Assembly!S$4+$AT154*Assembly!S$5+$AU154*Assembly!S$6+$AV154*Assembly!S$7+$AW154*Assembly!S$8+$AX154*Assembly!S$9+$AY154*Assembly!S$10+$AZ154*Assembly!S$11+$BA154*Assembly!S$12+$BB154*Assembly!S$13+$BC154*Assembly!S$14+$BD154*Assembly!S$15+$BE154*Assembly!S$16+$BF154*Assembly!S$17+$BG154*Assembly!S$18+$BH154*Assembly!S$19+$BI154*Assembly!S$20+$BJ154*Assembly!S$21+$BK154*Assembly!S$22+$BL154*Assembly!S$23+$BM154*Assembly!S$24</f>
        <v>#VALUE!</v>
      </c>
      <c r="CG154" s="218" t="e">
        <f>$AS154*Assembly!T$4+$AT154*Assembly!T$5+$AU154*Assembly!T$6+$AV154*Assembly!T$7+$AW154*Assembly!T$8+$AX154*Assembly!T$9+$AY154*Assembly!T$10+$AZ154*Assembly!T$11+$BA154*Assembly!T$12+$BB154*Assembly!T$13+$BC154*Assembly!T$14+$BD154*Assembly!T$15+$BE154*Assembly!T$16+$BF154*Assembly!T$17+$BG154*Assembly!T$18+$BH154*Assembly!T$19+$BI154*Assembly!T$20+$BJ154*Assembly!T$21+$BK154*Assembly!T$22+$BL154*Assembly!T$23+$BM154*Assembly!T$24</f>
        <v>#VALUE!</v>
      </c>
      <c r="CH154" s="218" t="e">
        <f>$AS154*Assembly!U$4+$AT154*Assembly!U$5+$AU154*Assembly!U$6+$AV154*Assembly!U$7+$AW154*Assembly!U$8+$AX154*Assembly!U$9+$AY154*Assembly!U$10+$AZ154*Assembly!U$11+$BA154*Assembly!U$12+$BB154*Assembly!U$13+$BC154*Assembly!U$14+$BD154*Assembly!U$15+$BE154*Assembly!U$16+$BF154*Assembly!U$17+$BG154*Assembly!U$18+$BH154*Assembly!U$19+$BI154*Assembly!U$20+$BJ154*Assembly!U$21+$BK154*Assembly!U$22+$BL154*Assembly!U$23+$BM154*Assembly!U$24</f>
        <v>#VALUE!</v>
      </c>
      <c r="CI154" s="219" t="e">
        <f>$AS154*Assembly!V$4+$AT154*Assembly!V$5+$AU154*Assembly!V$6+$AV154*Assembly!V$7+$AW154*Assembly!V$8+$AX154*Assembly!V$9+$AY154*Assembly!V$10+$AZ154*Assembly!V$11+$BA154*Assembly!V$12+$BB154*Assembly!V$13+$BC154*Assembly!V$14+$BD154*Assembly!V$15+$BE154*Assembly!V$16+$BF154*Assembly!V$17+$BG154*Assembly!V$18+$BH154*Assembly!V$19+$BI154*Assembly!V$20+$BJ154*Assembly!V$21+$BK154*Assembly!V$22+$BL154*Assembly!V$23+$BM154*Assembly!V$24</f>
        <v>#VALUE!</v>
      </c>
      <c r="CJ154" s="219" t="e">
        <f>BZ154*Refining!$F$3</f>
        <v>#VALUE!</v>
      </c>
      <c r="CK154" s="219" t="e">
        <f>CA154*Refining!$F$4</f>
        <v>#VALUE!</v>
      </c>
      <c r="CL154" s="219" t="e">
        <f>CB154*Refining!$F$5</f>
        <v>#VALUE!</v>
      </c>
      <c r="CM154" s="219" t="e">
        <f>CC154*Refining!$F$6</f>
        <v>#VALUE!</v>
      </c>
      <c r="CN154" s="219" t="e">
        <f>CD154*Refining!$F$7</f>
        <v>#VALUE!</v>
      </c>
      <c r="CO154" s="219" t="e">
        <f>CE154*Refining!$F$8</f>
        <v>#VALUE!</v>
      </c>
      <c r="CP154" s="219" t="e">
        <f>CF154*Refining!$F$9</f>
        <v>#VALUE!</v>
      </c>
      <c r="CQ154" s="219" t="e">
        <f>CG154*Refining!$F$10</f>
        <v>#VALUE!</v>
      </c>
      <c r="CR154" s="219" t="e">
        <f>CH154*Refining!$F$11</f>
        <v>#VALUE!</v>
      </c>
      <c r="CS154" s="219" t="e">
        <f>CI154*Refining!$F$12</f>
        <v>#VALUE!</v>
      </c>
      <c r="CT154" s="243" t="e">
        <f t="shared" ref="CT154:DM154" si="624">IF(BZ154 = 0, "", BZ154)</f>
        <v>#VALUE!</v>
      </c>
      <c r="CU154" s="246" t="e">
        <f t="shared" si="624"/>
        <v>#VALUE!</v>
      </c>
      <c r="CV154" s="245" t="e">
        <f t="shared" si="624"/>
        <v>#VALUE!</v>
      </c>
      <c r="CW154" s="246" t="e">
        <f t="shared" si="624"/>
        <v>#VALUE!</v>
      </c>
      <c r="CX154" s="246" t="e">
        <f t="shared" si="624"/>
        <v>#VALUE!</v>
      </c>
      <c r="CY154" s="245" t="e">
        <f t="shared" si="624"/>
        <v>#VALUE!</v>
      </c>
      <c r="CZ154" s="246" t="e">
        <f t="shared" si="624"/>
        <v>#VALUE!</v>
      </c>
      <c r="DA154" s="246" t="e">
        <f t="shared" si="624"/>
        <v>#VALUE!</v>
      </c>
      <c r="DB154" s="246" t="e">
        <f t="shared" si="624"/>
        <v>#VALUE!</v>
      </c>
      <c r="DC154" s="251" t="e">
        <f t="shared" si="624"/>
        <v>#VALUE!</v>
      </c>
      <c r="DD154" s="243" t="e">
        <f t="shared" si="624"/>
        <v>#VALUE!</v>
      </c>
      <c r="DE154" s="246" t="e">
        <f t="shared" si="624"/>
        <v>#VALUE!</v>
      </c>
      <c r="DF154" s="245" t="e">
        <f t="shared" si="624"/>
        <v>#VALUE!</v>
      </c>
      <c r="DG154" s="246" t="e">
        <f t="shared" si="624"/>
        <v>#VALUE!</v>
      </c>
      <c r="DH154" s="326" t="e">
        <f t="shared" si="624"/>
        <v>#VALUE!</v>
      </c>
      <c r="DI154" s="245" t="e">
        <f t="shared" si="624"/>
        <v>#VALUE!</v>
      </c>
      <c r="DJ154" s="245" t="e">
        <f t="shared" si="624"/>
        <v>#VALUE!</v>
      </c>
      <c r="DK154" s="246" t="e">
        <f t="shared" si="624"/>
        <v>#VALUE!</v>
      </c>
      <c r="DL154" s="246" t="e">
        <f t="shared" si="624"/>
        <v>#VALUE!</v>
      </c>
      <c r="DM154" s="251" t="e">
        <f t="shared" si="624"/>
        <v>#VALUE!</v>
      </c>
      <c r="DN154" s="243" t="e">
        <f t="shared" si="11"/>
        <v>#VALUE!</v>
      </c>
      <c r="DO154" s="245" t="e">
        <f t="shared" si="12"/>
        <v>#VALUE!</v>
      </c>
      <c r="DP154" s="263" t="e">
        <f t="shared" si="13"/>
        <v>#VALUE!</v>
      </c>
      <c r="DQ154" s="226" t="e">
        <f>CT154*'Ores &amp; Ingots'!$C$3+CU154*'Ores &amp; Ingots'!$C$4+CV154*'Ores &amp; Ingots'!$C$5+CW154*'Ores &amp; Ingots'!$C$6+CX154*'Ores &amp; Ingots'!$C$7+CY154*'Ores &amp; Ingots'!$C$8+CZ154*'Ores &amp; Ingots'!$C$9+DA154*'Ores &amp; Ingots'!$C$10+DB154*'Ores &amp; Ingots'!$C$11+DC154*'Ores &amp; Ingots'!$C$12</f>
        <v>#VALUE!</v>
      </c>
      <c r="DR154" s="226" t="e">
        <f>DD154*'Ores &amp; Ingots'!$B$3+DE154*'Ores &amp; Ingots'!$B$4+DF154*'Ores &amp; Ingots'!$B$5+DG154*'Ores &amp; Ingots'!$B$6+DH154*'Ores &amp; Ingots'!$B$7+DI154*'Ores &amp; Ingots'!$B$8+DJ154*'Ores &amp; Ingots'!$B$9+DK154*'Ores &amp; Ingots'!$B$10+DL154*'Ores &amp; Ingots'!$B$11+DM154*'Ores &amp; Ingots'!$B$12</f>
        <v>#VALUE!</v>
      </c>
      <c r="DS154" s="245" t="e">
        <f>CT154*Refining!$G$3+CU154*Refining!$G$4+CV154*Refining!$G$5+CW154*Refining!$G$6+CX154*Refining!$G$7+CY154*Refining!$G$8+CZ154*Refining!$G$9+DA154*Refining!$G$10+DB154*Refining!$G$11+DC154*Refining!$G$12</f>
        <v>#VALUE!</v>
      </c>
      <c r="DT154" s="189" t="e">
        <f t="shared" si="14"/>
        <v>#VALUE!</v>
      </c>
      <c r="DU154" s="260" t="e">
        <f t="shared" si="15"/>
        <v>#VALUE!</v>
      </c>
      <c r="DV154" s="243" t="e">
        <f t="shared" si="16"/>
        <v>#VALUE!</v>
      </c>
      <c r="DW154" s="262" t="e">
        <f t="shared" ref="DW154:DX154" si="625">DV154/60</f>
        <v>#VALUE!</v>
      </c>
      <c r="DX154" s="262" t="e">
        <f t="shared" si="625"/>
        <v>#VALUE!</v>
      </c>
      <c r="DY154" s="243" t="e">
        <f t="shared" si="18"/>
        <v>#VALUE!</v>
      </c>
      <c r="DZ154" s="262" t="e">
        <f t="shared" ref="DZ154:EA154" si="626">DY154/1000</f>
        <v>#VALUE!</v>
      </c>
      <c r="EA154" s="264" t="e">
        <f t="shared" si="626"/>
        <v>#VALUE!</v>
      </c>
      <c r="EB154" s="239" t="e">
        <f t="shared" si="20"/>
        <v>#VALUE!</v>
      </c>
      <c r="EC154" s="266" t="e">
        <f t="shared" si="21"/>
        <v>#VALUE!</v>
      </c>
      <c r="ED154" s="133">
        <v>440</v>
      </c>
    </row>
    <row r="155" spans="1:134" ht="12.75" x14ac:dyDescent="0.2">
      <c r="A155" s="911" t="s">
        <v>365</v>
      </c>
      <c r="B155" s="55" t="s">
        <v>366</v>
      </c>
      <c r="C155" s="56" t="s">
        <v>156</v>
      </c>
      <c r="D155" s="56">
        <v>1</v>
      </c>
      <c r="E155" s="56">
        <v>2</v>
      </c>
      <c r="F155" s="56">
        <v>1</v>
      </c>
      <c r="G155" s="57">
        <f t="shared" si="0"/>
        <v>31.25</v>
      </c>
      <c r="H155" s="58">
        <v>20</v>
      </c>
      <c r="I155" s="58">
        <v>20</v>
      </c>
      <c r="J155" s="58">
        <f>H155/Main!$D$9</f>
        <v>4</v>
      </c>
      <c r="K155" s="58">
        <f>I155/Main!$D$10</f>
        <v>10</v>
      </c>
      <c r="L155" s="58">
        <f t="shared" si="1"/>
        <v>2.5</v>
      </c>
      <c r="M155" s="58">
        <v>1</v>
      </c>
      <c r="N155" s="62" t="s">
        <v>28</v>
      </c>
      <c r="O155" s="62">
        <v>2000</v>
      </c>
      <c r="P155" s="62"/>
      <c r="Q155" s="60"/>
      <c r="R155" s="63"/>
      <c r="S155" s="310">
        <v>20000</v>
      </c>
      <c r="T155" s="399"/>
      <c r="U155" s="64"/>
      <c r="V155" s="60"/>
      <c r="W155" s="400" t="s">
        <v>220</v>
      </c>
      <c r="X155" s="81">
        <v>25</v>
      </c>
      <c r="Y155" s="81">
        <v>0</v>
      </c>
      <c r="Z155" s="81">
        <v>12</v>
      </c>
      <c r="AA155" s="81">
        <v>6</v>
      </c>
      <c r="AB155" s="81">
        <v>15</v>
      </c>
      <c r="AC155" s="81">
        <v>0</v>
      </c>
      <c r="AD155" s="83">
        <v>6</v>
      </c>
      <c r="AE155" s="81">
        <v>0</v>
      </c>
      <c r="AF155" s="81">
        <v>0</v>
      </c>
      <c r="AG155" s="81">
        <v>0</v>
      </c>
      <c r="AH155" s="81">
        <v>0</v>
      </c>
      <c r="AI155" s="81">
        <v>0</v>
      </c>
      <c r="AJ155" s="81">
        <v>0</v>
      </c>
      <c r="AK155" s="81">
        <v>0</v>
      </c>
      <c r="AL155" s="81">
        <v>0</v>
      </c>
      <c r="AM155" s="81">
        <v>0</v>
      </c>
      <c r="AN155" s="81">
        <v>0</v>
      </c>
      <c r="AO155" s="81">
        <v>0</v>
      </c>
      <c r="AP155" s="81">
        <v>0</v>
      </c>
      <c r="AQ155" s="81">
        <v>0</v>
      </c>
      <c r="AR155" s="81">
        <v>0</v>
      </c>
      <c r="AS155" s="93">
        <f t="shared" ref="AS155:BM155" si="627">IF(X155 = 0, "", X155)</f>
        <v>25</v>
      </c>
      <c r="AT155" s="56" t="str">
        <f t="shared" si="627"/>
        <v/>
      </c>
      <c r="AU155" s="81">
        <f t="shared" si="627"/>
        <v>12</v>
      </c>
      <c r="AV155" s="81">
        <f t="shared" si="627"/>
        <v>6</v>
      </c>
      <c r="AW155" s="81">
        <f t="shared" si="627"/>
        <v>15</v>
      </c>
      <c r="AX155" s="56" t="str">
        <f t="shared" si="627"/>
        <v/>
      </c>
      <c r="AY155" s="83">
        <f t="shared" si="627"/>
        <v>6</v>
      </c>
      <c r="AZ155" s="56" t="str">
        <f t="shared" si="627"/>
        <v/>
      </c>
      <c r="BA155" s="56" t="str">
        <f t="shared" si="627"/>
        <v/>
      </c>
      <c r="BB155" s="56" t="str">
        <f t="shared" si="627"/>
        <v/>
      </c>
      <c r="BC155" s="56" t="str">
        <f t="shared" si="627"/>
        <v/>
      </c>
      <c r="BD155" s="56" t="str">
        <f t="shared" si="627"/>
        <v/>
      </c>
      <c r="BE155" s="56" t="str">
        <f t="shared" si="627"/>
        <v/>
      </c>
      <c r="BF155" s="56" t="str">
        <f t="shared" si="627"/>
        <v/>
      </c>
      <c r="BG155" s="56" t="str">
        <f t="shared" si="627"/>
        <v/>
      </c>
      <c r="BH155" s="56" t="str">
        <f t="shared" si="627"/>
        <v/>
      </c>
      <c r="BI155" s="56" t="str">
        <f t="shared" si="627"/>
        <v/>
      </c>
      <c r="BJ155" s="56" t="str">
        <f t="shared" si="627"/>
        <v/>
      </c>
      <c r="BK155" s="56" t="str">
        <f t="shared" si="627"/>
        <v/>
      </c>
      <c r="BL155" s="56" t="str">
        <f t="shared" si="627"/>
        <v/>
      </c>
      <c r="BM155" s="85" t="str">
        <f t="shared" si="627"/>
        <v/>
      </c>
      <c r="BN155" s="93" t="e">
        <f>$AS155*Assembly!Z$4+$AT155*Assembly!Z$5+$AU155*Assembly!Z$6+$AV155*Assembly!Z$7+$AW155*Assembly!Z$8+$AX155*Assembly!Z$9+$AY155*Assembly!Z$10+$AZ155*Assembly!Z$11+$BA155*Assembly!Z$12+$BB155*Assembly!Z$13+$BC155*Assembly!Z$14+$BD155*Assembly!Z$15+$BE155*Assembly!Z$16+$BF155*Assembly!Z$17+$BG155*Assembly!Z$18+$BH155*Assembly!Z$19+$BI155*Assembly!Z$20+$BJ155*Assembly!Z$21+$BK155*Assembly!Z$22+$BL155*Assembly!Z$23+$BM155*Assembly!Z$24</f>
        <v>#VALUE!</v>
      </c>
      <c r="BO155" s="81" t="e">
        <f t="shared" si="3"/>
        <v>#VALUE!</v>
      </c>
      <c r="BP155" s="397" t="e">
        <f t="shared" ref="BP155:BP160" si="628">IF(S155 = "?", "?", S155/BN155)</f>
        <v>#VALUE!</v>
      </c>
      <c r="BQ155" s="81" t="e">
        <f>$AS155*Assembly!AD$4+$AT155*Assembly!AD$5+$AU155*Assembly!AD$6+$AV155*Assembly!AD$7+$AW155*Assembly!AD$8+$AX155*Assembly!AD$9+$AY155*Assembly!AD$10+$AZ155*Assembly!AD$11+$BA155*Assembly!AD$12+$BB155*Assembly!AD$13+$BC155*Assembly!AD$14+$BD155*Assembly!AD$15+$BE155*Assembly!AD$16+$BF155*Assembly!AD$17+$BG155*Assembly!AD$18+$BH155*Assembly!AD$19+$BI155*Assembly!AD$20+$BJ155*Assembly!AD$21+$BK155*Assembly!AD$22+$BL155*Assembly!AD$23+$BM155*Assembly!AD$24</f>
        <v>#VALUE!</v>
      </c>
      <c r="BR155" s="98" t="e">
        <f t="shared" si="4"/>
        <v>#VALUE!</v>
      </c>
      <c r="BS155" s="99" t="e">
        <f t="shared" si="5"/>
        <v>#VALUE!</v>
      </c>
      <c r="BT155" s="101" t="e">
        <f t="shared" si="6"/>
        <v>#VALUE!</v>
      </c>
      <c r="BU155" s="99" t="e">
        <f t="shared" si="7"/>
        <v>#VALUE!</v>
      </c>
      <c r="BV155" s="81" t="e">
        <f>$AS155*Assembly!Y$4+$AT155*Assembly!Y$5+$AU155*Assembly!Y$6+$AV155*Assembly!Y$7+$AW155*Assembly!Y$8+$AX155*Assembly!Y$9+$AY155*Assembly!Y$10+$AZ155*Assembly!Y$11+$BA155*Assembly!Y$12+$BB155*Assembly!Y$13+$BC155*Assembly!Y$14+$BD155*Assembly!Y$15+$BE155*Assembly!Y$16+$BF155*Assembly!Y$17+$BG155*Assembly!Y$18+$BH155*Assembly!Y$19+$BI155*Assembly!Y$20+$BJ155*Assembly!Y$21+$BK155*Assembly!Y$22+$BL155*Assembly!Y$23+$BM155*Assembly!Y$24</f>
        <v>#VALUE!</v>
      </c>
      <c r="BW155" s="81" t="e">
        <f t="shared" si="8"/>
        <v>#VALUE!</v>
      </c>
      <c r="BX155" s="106" t="e">
        <f t="shared" si="9"/>
        <v>#VALUE!</v>
      </c>
      <c r="BY155" s="108" t="e">
        <f>$AS155*Assembly!AC$4+$AT155*Assembly!AC$5+$AU155*Assembly!AC$6+$AV155*Assembly!AC$7+$AW155*Assembly!AC$8+$AX155*Assembly!AC$9+$AY155*Assembly!AC$10+$AZ155*Assembly!AC$11+$BA155*Assembly!AC$12+$BB155*Assembly!AC$13+$BC155*Assembly!AC$14+$BD155*Assembly!AC$15+$BE155*Assembly!AC$16+$BF155*Assembly!AC$17+$BG155*Assembly!AC$18+$BH155*Assembly!AC$19+$BI155*Assembly!AC$20+$BJ155*Assembly!AC$21+$BK155*Assembly!AC$22+$BL155*Assembly!AC$23+$BM155*Assembly!AC$24</f>
        <v>#VALUE!</v>
      </c>
      <c r="BZ155" s="62" t="e">
        <f>$AS155*Assembly!M$4+$AT155*Assembly!M$5+$AU155*Assembly!M$6+$AV155*Assembly!M$7+$AW155*Assembly!M$8+$AX155*Assembly!M$9+$AY155*Assembly!M$10+$AZ155*Assembly!M$11+$BA155*Assembly!M$12+$BB155*Assembly!M$13+$BC155*Assembly!M$14+$BD155*Assembly!M$15+$BE155*Assembly!M$16+$BF155*Assembly!M$17+$BG155*Assembly!M$18+$BH155*Assembly!M$19+$BI155*Assembly!M$20+$BJ155*Assembly!M$21+$BK155*Assembly!M$22+$BL155*Assembly!M$23+$BM155*Assembly!M$24</f>
        <v>#VALUE!</v>
      </c>
      <c r="CA155" s="62" t="e">
        <f>$AS155*Assembly!N$4+$AT155*Assembly!N$5+$AU155*Assembly!N$6+$AV155*Assembly!N$7+$AW155*Assembly!N$8+$AX155*Assembly!N$9+$AY155*Assembly!N$10+$AZ155*Assembly!N$11+$BA155*Assembly!N$12+$BB155*Assembly!N$13+$BC155*Assembly!N$14+$BD155*Assembly!N$15+$BE155*Assembly!N$16+$BF155*Assembly!N$17+$BG155*Assembly!N$18+$BH155*Assembly!N$19+$BI155*Assembly!N$20+$BJ155*Assembly!N$21+$BK155*Assembly!N$22+$BL155*Assembly!N$23+$BM155*Assembly!N$24</f>
        <v>#VALUE!</v>
      </c>
      <c r="CB155" s="62" t="e">
        <f>$AS155*Assembly!O$4+$AT155*Assembly!O$5+$AU155*Assembly!O$6+$AV155*Assembly!O$7+$AW155*Assembly!O$8+$AX155*Assembly!O$9+$AY155*Assembly!O$10+$AZ155*Assembly!O$11+$BA155*Assembly!O$12+$BB155*Assembly!O$13+$BC155*Assembly!O$14+$BD155*Assembly!O$15+$BE155*Assembly!O$16+$BF155*Assembly!O$17+$BG155*Assembly!O$18+$BH155*Assembly!O$19+$BI155*Assembly!O$20+$BJ155*Assembly!O$21+$BK155*Assembly!O$22+$BL155*Assembly!O$23+$BM155*Assembly!O$24</f>
        <v>#VALUE!</v>
      </c>
      <c r="CC155" s="58" t="e">
        <f>$AS155*Assembly!P$4+$AT155*Assembly!P$5+$AU155*Assembly!P$6+$AV155*Assembly!P$7+$AW155*Assembly!P$8+$AX155*Assembly!P$9+$AY155*Assembly!P$10+$AZ155*Assembly!P$11+$BA155*Assembly!P$12+$BB155*Assembly!P$13+$BC155*Assembly!P$14+$BD155*Assembly!P$15+$BE155*Assembly!P$16+$BF155*Assembly!P$17+$BG155*Assembly!P$18+$BH155*Assembly!P$19+$BI155*Assembly!P$20+$BJ155*Assembly!P$21+$BK155*Assembly!P$22+$BL155*Assembly!P$23+$BM155*Assembly!P$24</f>
        <v>#VALUE!</v>
      </c>
      <c r="CD155" s="58" t="e">
        <f>$AS155*Assembly!Q$4+$AT155*Assembly!Q$5+$AU155*Assembly!Q$6+$AV155*Assembly!Q$7+$AW155*Assembly!Q$8+$AX155*Assembly!Q$9+$AY155*Assembly!Q$10+$AZ155*Assembly!Q$11+$BA155*Assembly!Q$12+$BB155*Assembly!Q$13+$BC155*Assembly!Q$14+$BD155*Assembly!Q$15+$BE155*Assembly!Q$16+$BF155*Assembly!Q$17+$BG155*Assembly!Q$18+$BH155*Assembly!Q$19+$BI155*Assembly!Q$20+$BJ155*Assembly!Q$21+$BK155*Assembly!Q$22+$BL155*Assembly!Q$23+$BM155*Assembly!Q$24</f>
        <v>#VALUE!</v>
      </c>
      <c r="CE155" s="62" t="e">
        <f>$AS155*Assembly!R$4+$AT155*Assembly!R$5+$AU155*Assembly!R$6+$AV155*Assembly!R$7+$AW155*Assembly!R$8+$AX155*Assembly!R$9+$AY155*Assembly!R$10+$AZ155*Assembly!R$11+$BA155*Assembly!R$12+$BB155*Assembly!R$13+$BC155*Assembly!R$14+$BD155*Assembly!R$15+$BE155*Assembly!R$16+$BF155*Assembly!R$17+$BG155*Assembly!R$18+$BH155*Assembly!R$19+$BI155*Assembly!R$20+$BJ155*Assembly!R$21+$BK155*Assembly!R$22+$BL155*Assembly!R$23+$BM155*Assembly!R$24</f>
        <v>#VALUE!</v>
      </c>
      <c r="CF155" s="58" t="e">
        <f>$AS155*Assembly!S$4+$AT155*Assembly!S$5+$AU155*Assembly!S$6+$AV155*Assembly!S$7+$AW155*Assembly!S$8+$AX155*Assembly!S$9+$AY155*Assembly!S$10+$AZ155*Assembly!S$11+$BA155*Assembly!S$12+$BB155*Assembly!S$13+$BC155*Assembly!S$14+$BD155*Assembly!S$15+$BE155*Assembly!S$16+$BF155*Assembly!S$17+$BG155*Assembly!S$18+$BH155*Assembly!S$19+$BI155*Assembly!S$20+$BJ155*Assembly!S$21+$BK155*Assembly!S$22+$BL155*Assembly!S$23+$BM155*Assembly!S$24</f>
        <v>#VALUE!</v>
      </c>
      <c r="CG155" s="58" t="e">
        <f>$AS155*Assembly!T$4+$AT155*Assembly!T$5+$AU155*Assembly!T$6+$AV155*Assembly!T$7+$AW155*Assembly!T$8+$AX155*Assembly!T$9+$AY155*Assembly!T$10+$AZ155*Assembly!T$11+$BA155*Assembly!T$12+$BB155*Assembly!T$13+$BC155*Assembly!T$14+$BD155*Assembly!T$15+$BE155*Assembly!T$16+$BF155*Assembly!T$17+$BG155*Assembly!T$18+$BH155*Assembly!T$19+$BI155*Assembly!T$20+$BJ155*Assembly!T$21+$BK155*Assembly!T$22+$BL155*Assembly!T$23+$BM155*Assembly!T$24</f>
        <v>#VALUE!</v>
      </c>
      <c r="CH155" s="58" t="e">
        <f>$AS155*Assembly!U$4+$AT155*Assembly!U$5+$AU155*Assembly!U$6+$AV155*Assembly!U$7+$AW155*Assembly!U$8+$AX155*Assembly!U$9+$AY155*Assembly!U$10+$AZ155*Assembly!U$11+$BA155*Assembly!U$12+$BB155*Assembly!U$13+$BC155*Assembly!U$14+$BD155*Assembly!U$15+$BE155*Assembly!U$16+$BF155*Assembly!U$17+$BG155*Assembly!U$18+$BH155*Assembly!U$19+$BI155*Assembly!U$20+$BJ155*Assembly!U$21+$BK155*Assembly!U$22+$BL155*Assembly!U$23+$BM155*Assembly!U$24</f>
        <v>#VALUE!</v>
      </c>
      <c r="CI155" s="62" t="e">
        <f>$AS155*Assembly!V$4+$AT155*Assembly!V$5+$AU155*Assembly!V$6+$AV155*Assembly!V$7+$AW155*Assembly!V$8+$AX155*Assembly!V$9+$AY155*Assembly!V$10+$AZ155*Assembly!V$11+$BA155*Assembly!V$12+$BB155*Assembly!V$13+$BC155*Assembly!V$14+$BD155*Assembly!V$15+$BE155*Assembly!V$16+$BF155*Assembly!V$17+$BG155*Assembly!V$18+$BH155*Assembly!V$19+$BI155*Assembly!V$20+$BJ155*Assembly!V$21+$BK155*Assembly!V$22+$BL155*Assembly!V$23+$BM155*Assembly!V$24</f>
        <v>#VALUE!</v>
      </c>
      <c r="CJ155" s="62" t="e">
        <f>BZ155*Refining!$F$3</f>
        <v>#VALUE!</v>
      </c>
      <c r="CK155" s="62" t="e">
        <f>CA155*Refining!$F$4</f>
        <v>#VALUE!</v>
      </c>
      <c r="CL155" s="62" t="e">
        <f>CB155*Refining!$F$5</f>
        <v>#VALUE!</v>
      </c>
      <c r="CM155" s="62" t="e">
        <f>CC155*Refining!$F$6</f>
        <v>#VALUE!</v>
      </c>
      <c r="CN155" s="62" t="e">
        <f>CD155*Refining!$F$7</f>
        <v>#VALUE!</v>
      </c>
      <c r="CO155" s="62" t="e">
        <f>CE155*Refining!$F$8</f>
        <v>#VALUE!</v>
      </c>
      <c r="CP155" s="62" t="e">
        <f>CF155*Refining!$F$9</f>
        <v>#VALUE!</v>
      </c>
      <c r="CQ155" s="62" t="e">
        <f>CG155*Refining!$F$10</f>
        <v>#VALUE!</v>
      </c>
      <c r="CR155" s="62" t="e">
        <f>CH155*Refining!$F$11</f>
        <v>#VALUE!</v>
      </c>
      <c r="CS155" s="62" t="e">
        <f>CI155*Refining!$F$12</f>
        <v>#VALUE!</v>
      </c>
      <c r="CT155" s="115" t="e">
        <f t="shared" ref="CT155:DM155" si="629">IF(BZ155 = 0, "", BZ155)</f>
        <v>#VALUE!</v>
      </c>
      <c r="CU155" s="119" t="e">
        <f t="shared" si="629"/>
        <v>#VALUE!</v>
      </c>
      <c r="CV155" s="116" t="e">
        <f t="shared" si="629"/>
        <v>#VALUE!</v>
      </c>
      <c r="CW155" s="116" t="e">
        <f t="shared" si="629"/>
        <v>#VALUE!</v>
      </c>
      <c r="CX155" s="116" t="e">
        <f t="shared" si="629"/>
        <v>#VALUE!</v>
      </c>
      <c r="CY155" s="116" t="e">
        <f t="shared" si="629"/>
        <v>#VALUE!</v>
      </c>
      <c r="CZ155" s="116" t="e">
        <f t="shared" si="629"/>
        <v>#VALUE!</v>
      </c>
      <c r="DA155" s="116" t="e">
        <f t="shared" si="629"/>
        <v>#VALUE!</v>
      </c>
      <c r="DB155" s="116" t="e">
        <f t="shared" si="629"/>
        <v>#VALUE!</v>
      </c>
      <c r="DC155" s="117" t="e">
        <f t="shared" si="629"/>
        <v>#VALUE!</v>
      </c>
      <c r="DD155" s="115" t="e">
        <f t="shared" si="629"/>
        <v>#VALUE!</v>
      </c>
      <c r="DE155" s="119" t="e">
        <f t="shared" si="629"/>
        <v>#VALUE!</v>
      </c>
      <c r="DF155" s="116" t="e">
        <f t="shared" si="629"/>
        <v>#VALUE!</v>
      </c>
      <c r="DG155" s="116" t="e">
        <f t="shared" si="629"/>
        <v>#VALUE!</v>
      </c>
      <c r="DH155" s="118" t="e">
        <f t="shared" si="629"/>
        <v>#VALUE!</v>
      </c>
      <c r="DI155" s="116" t="e">
        <f t="shared" si="629"/>
        <v>#VALUE!</v>
      </c>
      <c r="DJ155" s="116" t="e">
        <f t="shared" si="629"/>
        <v>#VALUE!</v>
      </c>
      <c r="DK155" s="116" t="e">
        <f t="shared" si="629"/>
        <v>#VALUE!</v>
      </c>
      <c r="DL155" s="116" t="e">
        <f t="shared" si="629"/>
        <v>#VALUE!</v>
      </c>
      <c r="DM155" s="117" t="e">
        <f t="shared" si="629"/>
        <v>#VALUE!</v>
      </c>
      <c r="DN155" s="115" t="e">
        <f t="shared" si="11"/>
        <v>#VALUE!</v>
      </c>
      <c r="DO155" s="119" t="e">
        <f t="shared" si="12"/>
        <v>#VALUE!</v>
      </c>
      <c r="DP155" s="120" t="e">
        <f t="shared" si="13"/>
        <v>#VALUE!</v>
      </c>
      <c r="DQ155" s="81" t="e">
        <f>CT155*'Ores &amp; Ingots'!$C$3+CU155*'Ores &amp; Ingots'!$C$4+CV155*'Ores &amp; Ingots'!$C$5+CW155*'Ores &amp; Ingots'!$C$6+CX155*'Ores &amp; Ingots'!$C$7+CY155*'Ores &amp; Ingots'!$C$8+CZ155*'Ores &amp; Ingots'!$C$9+DA155*'Ores &amp; Ingots'!$C$10+DB155*'Ores &amp; Ingots'!$C$11+DC155*'Ores &amp; Ingots'!$C$12</f>
        <v>#VALUE!</v>
      </c>
      <c r="DR155" s="81" t="e">
        <f>DD155*'Ores &amp; Ingots'!$B$3+DE155*'Ores &amp; Ingots'!$B$4+DF155*'Ores &amp; Ingots'!$B$5+DG155*'Ores &amp; Ingots'!$B$6+DH155*'Ores &amp; Ingots'!$B$7+DI155*'Ores &amp; Ingots'!$B$8+DJ155*'Ores &amp; Ingots'!$B$9+DK155*'Ores &amp; Ingots'!$B$10+DL155*'Ores &amp; Ingots'!$B$11+DM155*'Ores &amp; Ingots'!$B$12</f>
        <v>#VALUE!</v>
      </c>
      <c r="DS155" s="119" t="e">
        <f>CT155*Refining!$G$3+CU155*Refining!$G$4+CV155*Refining!$G$5+CW155*Refining!$G$6+CX155*Refining!$G$7+CY155*Refining!$G$8+CZ155*Refining!$G$9+DA155*Refining!$G$10+DB155*Refining!$G$11+DC155*Refining!$G$12</f>
        <v>#VALUE!</v>
      </c>
      <c r="DT155" s="119" t="e">
        <f t="shared" si="14"/>
        <v>#VALUE!</v>
      </c>
      <c r="DU155" s="126" t="e">
        <f t="shared" si="15"/>
        <v>#VALUE!</v>
      </c>
      <c r="DV155" s="115" t="e">
        <f t="shared" si="16"/>
        <v>#VALUE!</v>
      </c>
      <c r="DW155" s="127" t="e">
        <f t="shared" ref="DW155:DX155" si="630">DV155/60</f>
        <v>#VALUE!</v>
      </c>
      <c r="DX155" s="127" t="e">
        <f t="shared" si="630"/>
        <v>#VALUE!</v>
      </c>
      <c r="DY155" s="115" t="e">
        <f t="shared" si="18"/>
        <v>#VALUE!</v>
      </c>
      <c r="DZ155" s="127" t="e">
        <f t="shared" ref="DZ155:EA155" si="631">DY155/1000</f>
        <v>#VALUE!</v>
      </c>
      <c r="EA155" s="128" t="e">
        <f t="shared" si="631"/>
        <v>#VALUE!</v>
      </c>
      <c r="EB155" s="106" t="e">
        <f t="shared" si="20"/>
        <v>#VALUE!</v>
      </c>
      <c r="EC155" s="281" t="e">
        <f t="shared" si="21"/>
        <v>#VALUE!</v>
      </c>
      <c r="ED155" s="133" t="s">
        <v>28</v>
      </c>
    </row>
    <row r="156" spans="1:134" ht="12.75" x14ac:dyDescent="0.2">
      <c r="A156" s="864"/>
      <c r="B156" s="135" t="s">
        <v>366</v>
      </c>
      <c r="C156" s="137" t="s">
        <v>155</v>
      </c>
      <c r="D156" s="137">
        <v>1</v>
      </c>
      <c r="E156" s="137">
        <v>2</v>
      </c>
      <c r="F156" s="137">
        <v>1</v>
      </c>
      <c r="G156" s="154">
        <f t="shared" si="0"/>
        <v>0.25</v>
      </c>
      <c r="H156" s="156">
        <v>10</v>
      </c>
      <c r="I156" s="156">
        <v>10</v>
      </c>
      <c r="J156" s="156">
        <f>H156/Main!$D$9</f>
        <v>2</v>
      </c>
      <c r="K156" s="156">
        <f>I156/Main!$D$10</f>
        <v>5</v>
      </c>
      <c r="L156" s="156">
        <f t="shared" si="1"/>
        <v>2.5</v>
      </c>
      <c r="M156" s="156">
        <v>1</v>
      </c>
      <c r="N156" s="164" t="s">
        <v>28</v>
      </c>
      <c r="O156" s="164">
        <v>2000</v>
      </c>
      <c r="P156" s="164"/>
      <c r="Q156" s="159"/>
      <c r="R156" s="166"/>
      <c r="S156" s="168">
        <v>120</v>
      </c>
      <c r="T156" s="166"/>
      <c r="U156" s="170"/>
      <c r="V156" s="159"/>
      <c r="W156" s="364"/>
      <c r="X156" s="133">
        <v>8</v>
      </c>
      <c r="Y156" s="133">
        <v>0</v>
      </c>
      <c r="Z156" s="133">
        <v>2</v>
      </c>
      <c r="AA156" s="133">
        <v>0</v>
      </c>
      <c r="AB156" s="133">
        <v>7</v>
      </c>
      <c r="AC156" s="133">
        <v>0</v>
      </c>
      <c r="AD156" s="167">
        <v>1</v>
      </c>
      <c r="AE156" s="133">
        <v>0</v>
      </c>
      <c r="AF156" s="133">
        <v>0</v>
      </c>
      <c r="AG156" s="133">
        <v>0</v>
      </c>
      <c r="AH156" s="133">
        <v>0</v>
      </c>
      <c r="AI156" s="133">
        <v>0</v>
      </c>
      <c r="AJ156" s="133">
        <v>0</v>
      </c>
      <c r="AK156" s="133">
        <v>0</v>
      </c>
      <c r="AL156" s="133">
        <v>0</v>
      </c>
      <c r="AM156" s="133">
        <v>0</v>
      </c>
      <c r="AN156" s="133">
        <v>0</v>
      </c>
      <c r="AO156" s="133">
        <v>0</v>
      </c>
      <c r="AP156" s="133">
        <v>0</v>
      </c>
      <c r="AQ156" s="133">
        <v>0</v>
      </c>
      <c r="AR156" s="133">
        <v>0</v>
      </c>
      <c r="AS156" s="174">
        <f t="shared" ref="AS156:BM156" si="632">IF(X156 = 0, "", X156)</f>
        <v>8</v>
      </c>
      <c r="AT156" s="137" t="str">
        <f t="shared" si="632"/>
        <v/>
      </c>
      <c r="AU156" s="133">
        <f t="shared" si="632"/>
        <v>2</v>
      </c>
      <c r="AV156" s="137" t="str">
        <f t="shared" si="632"/>
        <v/>
      </c>
      <c r="AW156" s="133">
        <f t="shared" si="632"/>
        <v>7</v>
      </c>
      <c r="AX156" s="137" t="str">
        <f t="shared" si="632"/>
        <v/>
      </c>
      <c r="AY156" s="167">
        <f t="shared" si="632"/>
        <v>1</v>
      </c>
      <c r="AZ156" s="137" t="str">
        <f t="shared" si="632"/>
        <v/>
      </c>
      <c r="BA156" s="137" t="str">
        <f t="shared" si="632"/>
        <v/>
      </c>
      <c r="BB156" s="137" t="str">
        <f t="shared" si="632"/>
        <v/>
      </c>
      <c r="BC156" s="137" t="str">
        <f t="shared" si="632"/>
        <v/>
      </c>
      <c r="BD156" s="137" t="str">
        <f t="shared" si="632"/>
        <v/>
      </c>
      <c r="BE156" s="137" t="str">
        <f t="shared" si="632"/>
        <v/>
      </c>
      <c r="BF156" s="137" t="str">
        <f t="shared" si="632"/>
        <v/>
      </c>
      <c r="BG156" s="137" t="str">
        <f t="shared" si="632"/>
        <v/>
      </c>
      <c r="BH156" s="137" t="str">
        <f t="shared" si="632"/>
        <v/>
      </c>
      <c r="BI156" s="137" t="str">
        <f t="shared" si="632"/>
        <v/>
      </c>
      <c r="BJ156" s="137" t="str">
        <f t="shared" si="632"/>
        <v/>
      </c>
      <c r="BK156" s="137" t="str">
        <f t="shared" si="632"/>
        <v/>
      </c>
      <c r="BL156" s="137" t="str">
        <f t="shared" si="632"/>
        <v/>
      </c>
      <c r="BM156" s="169" t="str">
        <f t="shared" si="632"/>
        <v/>
      </c>
      <c r="BN156" s="174" t="e">
        <f>$AS156*Assembly!Z$4+$AT156*Assembly!Z$5+$AU156*Assembly!Z$6+$AV156*Assembly!Z$7+$AW156*Assembly!Z$8+$AX156*Assembly!Z$9+$AY156*Assembly!Z$10+$AZ156*Assembly!Z$11+$BA156*Assembly!Z$12+$BB156*Assembly!Z$13+$BC156*Assembly!Z$14+$BD156*Assembly!Z$15+$BE156*Assembly!Z$16+$BF156*Assembly!Z$17+$BG156*Assembly!Z$18+$BH156*Assembly!Z$19+$BI156*Assembly!Z$20+$BJ156*Assembly!Z$21+$BK156*Assembly!Z$22+$BL156*Assembly!Z$23+$BM156*Assembly!Z$24</f>
        <v>#VALUE!</v>
      </c>
      <c r="BO156" s="133" t="e">
        <f t="shared" si="3"/>
        <v>#VALUE!</v>
      </c>
      <c r="BP156" s="398" t="e">
        <f t="shared" si="628"/>
        <v>#VALUE!</v>
      </c>
      <c r="BQ156" s="133" t="e">
        <f>$AS156*Assembly!AD$4+$AT156*Assembly!AD$5+$AU156*Assembly!AD$6+$AV156*Assembly!AD$7+$AW156*Assembly!AD$8+$AX156*Assembly!AD$9+$AY156*Assembly!AD$10+$AZ156*Assembly!AD$11+$BA156*Assembly!AD$12+$BB156*Assembly!AD$13+$BC156*Assembly!AD$14+$BD156*Assembly!AD$15+$BE156*Assembly!AD$16+$BF156*Assembly!AD$17+$BG156*Assembly!AD$18+$BH156*Assembly!AD$19+$BI156*Assembly!AD$20+$BJ156*Assembly!AD$21+$BK156*Assembly!AD$22+$BL156*Assembly!AD$23+$BM156*Assembly!AD$24</f>
        <v>#VALUE!</v>
      </c>
      <c r="BR156" s="177" t="e">
        <f t="shared" si="4"/>
        <v>#VALUE!</v>
      </c>
      <c r="BS156" s="178" t="e">
        <f t="shared" si="5"/>
        <v>#VALUE!</v>
      </c>
      <c r="BT156" s="179" t="e">
        <f t="shared" si="6"/>
        <v>#VALUE!</v>
      </c>
      <c r="BU156" s="178" t="e">
        <f t="shared" si="7"/>
        <v>#VALUE!</v>
      </c>
      <c r="BV156" s="133" t="e">
        <f>$AS156*Assembly!Y$4+$AT156*Assembly!Y$5+$AU156*Assembly!Y$6+$AV156*Assembly!Y$7+$AW156*Assembly!Y$8+$AX156*Assembly!Y$9+$AY156*Assembly!Y$10+$AZ156*Assembly!Y$11+$BA156*Assembly!Y$12+$BB156*Assembly!Y$13+$BC156*Assembly!Y$14+$BD156*Assembly!Y$15+$BE156*Assembly!Y$16+$BF156*Assembly!Y$17+$BG156*Assembly!Y$18+$BH156*Assembly!Y$19+$BI156*Assembly!Y$20+$BJ156*Assembly!Y$21+$BK156*Assembly!Y$22+$BL156*Assembly!Y$23+$BM156*Assembly!Y$24</f>
        <v>#VALUE!</v>
      </c>
      <c r="BW156" s="133" t="e">
        <f t="shared" si="8"/>
        <v>#VALUE!</v>
      </c>
      <c r="BX156" s="130" t="e">
        <f t="shared" si="9"/>
        <v>#VALUE!</v>
      </c>
      <c r="BY156" s="183" t="e">
        <f>$AS156*Assembly!AC$4+$AT156*Assembly!AC$5+$AU156*Assembly!AC$6+$AV156*Assembly!AC$7+$AW156*Assembly!AC$8+$AX156*Assembly!AC$9+$AY156*Assembly!AC$10+$AZ156*Assembly!AC$11+$BA156*Assembly!AC$12+$BB156*Assembly!AC$13+$BC156*Assembly!AC$14+$BD156*Assembly!AC$15+$BE156*Assembly!AC$16+$BF156*Assembly!AC$17+$BG156*Assembly!AC$18+$BH156*Assembly!AC$19+$BI156*Assembly!AC$20+$BJ156*Assembly!AC$21+$BK156*Assembly!AC$22+$BL156*Assembly!AC$23+$BM156*Assembly!AC$24</f>
        <v>#VALUE!</v>
      </c>
      <c r="BZ156" s="164" t="e">
        <f>$AS156*Assembly!M$4+$AT156*Assembly!M$5+$AU156*Assembly!M$6+$AV156*Assembly!M$7+$AW156*Assembly!M$8+$AX156*Assembly!M$9+$AY156*Assembly!M$10+$AZ156*Assembly!M$11+$BA156*Assembly!M$12+$BB156*Assembly!M$13+$BC156*Assembly!M$14+$BD156*Assembly!M$15+$BE156*Assembly!M$16+$BF156*Assembly!M$17+$BG156*Assembly!M$18+$BH156*Assembly!M$19+$BI156*Assembly!M$20+$BJ156*Assembly!M$21+$BK156*Assembly!M$22+$BL156*Assembly!M$23+$BM156*Assembly!M$24</f>
        <v>#VALUE!</v>
      </c>
      <c r="CA156" s="164" t="e">
        <f>$AS156*Assembly!N$4+$AT156*Assembly!N$5+$AU156*Assembly!N$6+$AV156*Assembly!N$7+$AW156*Assembly!N$8+$AX156*Assembly!N$9+$AY156*Assembly!N$10+$AZ156*Assembly!N$11+$BA156*Assembly!N$12+$BB156*Assembly!N$13+$BC156*Assembly!N$14+$BD156*Assembly!N$15+$BE156*Assembly!N$16+$BF156*Assembly!N$17+$BG156*Assembly!N$18+$BH156*Assembly!N$19+$BI156*Assembly!N$20+$BJ156*Assembly!N$21+$BK156*Assembly!N$22+$BL156*Assembly!N$23+$BM156*Assembly!N$24</f>
        <v>#VALUE!</v>
      </c>
      <c r="CB156" s="164" t="e">
        <f>$AS156*Assembly!O$4+$AT156*Assembly!O$5+$AU156*Assembly!O$6+$AV156*Assembly!O$7+$AW156*Assembly!O$8+$AX156*Assembly!O$9+$AY156*Assembly!O$10+$AZ156*Assembly!O$11+$BA156*Assembly!O$12+$BB156*Assembly!O$13+$BC156*Assembly!O$14+$BD156*Assembly!O$15+$BE156*Assembly!O$16+$BF156*Assembly!O$17+$BG156*Assembly!O$18+$BH156*Assembly!O$19+$BI156*Assembly!O$20+$BJ156*Assembly!O$21+$BK156*Assembly!O$22+$BL156*Assembly!O$23+$BM156*Assembly!O$24</f>
        <v>#VALUE!</v>
      </c>
      <c r="CC156" s="156" t="e">
        <f>$AS156*Assembly!P$4+$AT156*Assembly!P$5+$AU156*Assembly!P$6+$AV156*Assembly!P$7+$AW156*Assembly!P$8+$AX156*Assembly!P$9+$AY156*Assembly!P$10+$AZ156*Assembly!P$11+$BA156*Assembly!P$12+$BB156*Assembly!P$13+$BC156*Assembly!P$14+$BD156*Assembly!P$15+$BE156*Assembly!P$16+$BF156*Assembly!P$17+$BG156*Assembly!P$18+$BH156*Assembly!P$19+$BI156*Assembly!P$20+$BJ156*Assembly!P$21+$BK156*Assembly!P$22+$BL156*Assembly!P$23+$BM156*Assembly!P$24</f>
        <v>#VALUE!</v>
      </c>
      <c r="CD156" s="156" t="e">
        <f>$AS156*Assembly!Q$4+$AT156*Assembly!Q$5+$AU156*Assembly!Q$6+$AV156*Assembly!Q$7+$AW156*Assembly!Q$8+$AX156*Assembly!Q$9+$AY156*Assembly!Q$10+$AZ156*Assembly!Q$11+$BA156*Assembly!Q$12+$BB156*Assembly!Q$13+$BC156*Assembly!Q$14+$BD156*Assembly!Q$15+$BE156*Assembly!Q$16+$BF156*Assembly!Q$17+$BG156*Assembly!Q$18+$BH156*Assembly!Q$19+$BI156*Assembly!Q$20+$BJ156*Assembly!Q$21+$BK156*Assembly!Q$22+$BL156*Assembly!Q$23+$BM156*Assembly!Q$24</f>
        <v>#VALUE!</v>
      </c>
      <c r="CE156" s="164" t="e">
        <f>$AS156*Assembly!R$4+$AT156*Assembly!R$5+$AU156*Assembly!R$6+$AV156*Assembly!R$7+$AW156*Assembly!R$8+$AX156*Assembly!R$9+$AY156*Assembly!R$10+$AZ156*Assembly!R$11+$BA156*Assembly!R$12+$BB156*Assembly!R$13+$BC156*Assembly!R$14+$BD156*Assembly!R$15+$BE156*Assembly!R$16+$BF156*Assembly!R$17+$BG156*Assembly!R$18+$BH156*Assembly!R$19+$BI156*Assembly!R$20+$BJ156*Assembly!R$21+$BK156*Assembly!R$22+$BL156*Assembly!R$23+$BM156*Assembly!R$24</f>
        <v>#VALUE!</v>
      </c>
      <c r="CF156" s="156" t="e">
        <f>$AS156*Assembly!S$4+$AT156*Assembly!S$5+$AU156*Assembly!S$6+$AV156*Assembly!S$7+$AW156*Assembly!S$8+$AX156*Assembly!S$9+$AY156*Assembly!S$10+$AZ156*Assembly!S$11+$BA156*Assembly!S$12+$BB156*Assembly!S$13+$BC156*Assembly!S$14+$BD156*Assembly!S$15+$BE156*Assembly!S$16+$BF156*Assembly!S$17+$BG156*Assembly!S$18+$BH156*Assembly!S$19+$BI156*Assembly!S$20+$BJ156*Assembly!S$21+$BK156*Assembly!S$22+$BL156*Assembly!S$23+$BM156*Assembly!S$24</f>
        <v>#VALUE!</v>
      </c>
      <c r="CG156" s="156" t="e">
        <f>$AS156*Assembly!T$4+$AT156*Assembly!T$5+$AU156*Assembly!T$6+$AV156*Assembly!T$7+$AW156*Assembly!T$8+$AX156*Assembly!T$9+$AY156*Assembly!T$10+$AZ156*Assembly!T$11+$BA156*Assembly!T$12+$BB156*Assembly!T$13+$BC156*Assembly!T$14+$BD156*Assembly!T$15+$BE156*Assembly!T$16+$BF156*Assembly!T$17+$BG156*Assembly!T$18+$BH156*Assembly!T$19+$BI156*Assembly!T$20+$BJ156*Assembly!T$21+$BK156*Assembly!T$22+$BL156*Assembly!T$23+$BM156*Assembly!T$24</f>
        <v>#VALUE!</v>
      </c>
      <c r="CH156" s="156" t="e">
        <f>$AS156*Assembly!U$4+$AT156*Assembly!U$5+$AU156*Assembly!U$6+$AV156*Assembly!U$7+$AW156*Assembly!U$8+$AX156*Assembly!U$9+$AY156*Assembly!U$10+$AZ156*Assembly!U$11+$BA156*Assembly!U$12+$BB156*Assembly!U$13+$BC156*Assembly!U$14+$BD156*Assembly!U$15+$BE156*Assembly!U$16+$BF156*Assembly!U$17+$BG156*Assembly!U$18+$BH156*Assembly!U$19+$BI156*Assembly!U$20+$BJ156*Assembly!U$21+$BK156*Assembly!U$22+$BL156*Assembly!U$23+$BM156*Assembly!U$24</f>
        <v>#VALUE!</v>
      </c>
      <c r="CI156" s="164" t="e">
        <f>$AS156*Assembly!V$4+$AT156*Assembly!V$5+$AU156*Assembly!V$6+$AV156*Assembly!V$7+$AW156*Assembly!V$8+$AX156*Assembly!V$9+$AY156*Assembly!V$10+$AZ156*Assembly!V$11+$BA156*Assembly!V$12+$BB156*Assembly!V$13+$BC156*Assembly!V$14+$BD156*Assembly!V$15+$BE156*Assembly!V$16+$BF156*Assembly!V$17+$BG156*Assembly!V$18+$BH156*Assembly!V$19+$BI156*Assembly!V$20+$BJ156*Assembly!V$21+$BK156*Assembly!V$22+$BL156*Assembly!V$23+$BM156*Assembly!V$24</f>
        <v>#VALUE!</v>
      </c>
      <c r="CJ156" s="164" t="e">
        <f>BZ156*Refining!$F$3</f>
        <v>#VALUE!</v>
      </c>
      <c r="CK156" s="164" t="e">
        <f>CA156*Refining!$F$4</f>
        <v>#VALUE!</v>
      </c>
      <c r="CL156" s="164" t="e">
        <f>CB156*Refining!$F$5</f>
        <v>#VALUE!</v>
      </c>
      <c r="CM156" s="164" t="e">
        <f>CC156*Refining!$F$6</f>
        <v>#VALUE!</v>
      </c>
      <c r="CN156" s="164" t="e">
        <f>CD156*Refining!$F$7</f>
        <v>#VALUE!</v>
      </c>
      <c r="CO156" s="164" t="e">
        <f>CE156*Refining!$F$8</f>
        <v>#VALUE!</v>
      </c>
      <c r="CP156" s="164" t="e">
        <f>CF156*Refining!$F$9</f>
        <v>#VALUE!</v>
      </c>
      <c r="CQ156" s="164" t="e">
        <f>CG156*Refining!$F$10</f>
        <v>#VALUE!</v>
      </c>
      <c r="CR156" s="164" t="e">
        <f>CH156*Refining!$F$11</f>
        <v>#VALUE!</v>
      </c>
      <c r="CS156" s="164" t="e">
        <f>CI156*Refining!$F$12</f>
        <v>#VALUE!</v>
      </c>
      <c r="CT156" s="185" t="e">
        <f t="shared" ref="CT156:DM156" si="633">IF(BZ156 = 0, "", BZ156)</f>
        <v>#VALUE!</v>
      </c>
      <c r="CU156" s="189" t="e">
        <f t="shared" si="633"/>
        <v>#VALUE!</v>
      </c>
      <c r="CV156" s="186" t="e">
        <f t="shared" si="633"/>
        <v>#VALUE!</v>
      </c>
      <c r="CW156" s="186" t="e">
        <f t="shared" si="633"/>
        <v>#VALUE!</v>
      </c>
      <c r="CX156" s="186" t="e">
        <f t="shared" si="633"/>
        <v>#VALUE!</v>
      </c>
      <c r="CY156" s="186" t="e">
        <f t="shared" si="633"/>
        <v>#VALUE!</v>
      </c>
      <c r="CZ156" s="186" t="e">
        <f t="shared" si="633"/>
        <v>#VALUE!</v>
      </c>
      <c r="DA156" s="186" t="e">
        <f t="shared" si="633"/>
        <v>#VALUE!</v>
      </c>
      <c r="DB156" s="186" t="e">
        <f t="shared" si="633"/>
        <v>#VALUE!</v>
      </c>
      <c r="DC156" s="187" t="e">
        <f t="shared" si="633"/>
        <v>#VALUE!</v>
      </c>
      <c r="DD156" s="185" t="e">
        <f t="shared" si="633"/>
        <v>#VALUE!</v>
      </c>
      <c r="DE156" s="189" t="e">
        <f t="shared" si="633"/>
        <v>#VALUE!</v>
      </c>
      <c r="DF156" s="186" t="e">
        <f t="shared" si="633"/>
        <v>#VALUE!</v>
      </c>
      <c r="DG156" s="186" t="e">
        <f t="shared" si="633"/>
        <v>#VALUE!</v>
      </c>
      <c r="DH156" s="211" t="e">
        <f t="shared" si="633"/>
        <v>#VALUE!</v>
      </c>
      <c r="DI156" s="186" t="e">
        <f t="shared" si="633"/>
        <v>#VALUE!</v>
      </c>
      <c r="DJ156" s="186" t="e">
        <f t="shared" si="633"/>
        <v>#VALUE!</v>
      </c>
      <c r="DK156" s="186" t="e">
        <f t="shared" si="633"/>
        <v>#VALUE!</v>
      </c>
      <c r="DL156" s="186" t="e">
        <f t="shared" si="633"/>
        <v>#VALUE!</v>
      </c>
      <c r="DM156" s="187" t="e">
        <f t="shared" si="633"/>
        <v>#VALUE!</v>
      </c>
      <c r="DN156" s="185" t="e">
        <f t="shared" si="11"/>
        <v>#VALUE!</v>
      </c>
      <c r="DO156" s="189" t="e">
        <f t="shared" si="12"/>
        <v>#VALUE!</v>
      </c>
      <c r="DP156" s="120" t="e">
        <f t="shared" si="13"/>
        <v>#VALUE!</v>
      </c>
      <c r="DQ156" s="133" t="e">
        <f>CT156*'Ores &amp; Ingots'!$C$3+CU156*'Ores &amp; Ingots'!$C$4+CV156*'Ores &amp; Ingots'!$C$5+CW156*'Ores &amp; Ingots'!$C$6+CX156*'Ores &amp; Ingots'!$C$7+CY156*'Ores &amp; Ingots'!$C$8+CZ156*'Ores &amp; Ingots'!$C$9+DA156*'Ores &amp; Ingots'!$C$10+DB156*'Ores &amp; Ingots'!$C$11+DC156*'Ores &amp; Ingots'!$C$12</f>
        <v>#VALUE!</v>
      </c>
      <c r="DR156" s="133" t="e">
        <f>DD156*'Ores &amp; Ingots'!$B$3+DE156*'Ores &amp; Ingots'!$B$4+DF156*'Ores &amp; Ingots'!$B$5+DG156*'Ores &amp; Ingots'!$B$6+DH156*'Ores &amp; Ingots'!$B$7+DI156*'Ores &amp; Ingots'!$B$8+DJ156*'Ores &amp; Ingots'!$B$9+DK156*'Ores &amp; Ingots'!$B$10+DL156*'Ores &amp; Ingots'!$B$11+DM156*'Ores &amp; Ingots'!$B$12</f>
        <v>#VALUE!</v>
      </c>
      <c r="DS156" s="189" t="e">
        <f>CT156*Refining!$G$3+CU156*Refining!$G$4+CV156*Refining!$G$5+CW156*Refining!$G$6+CX156*Refining!$G$7+CY156*Refining!$G$8+CZ156*Refining!$G$9+DA156*Refining!$G$10+DB156*Refining!$G$11+DC156*Refining!$G$12</f>
        <v>#VALUE!</v>
      </c>
      <c r="DT156" s="189" t="e">
        <f t="shared" si="14"/>
        <v>#VALUE!</v>
      </c>
      <c r="DU156" s="192" t="e">
        <f t="shared" si="15"/>
        <v>#VALUE!</v>
      </c>
      <c r="DV156" s="185" t="e">
        <f t="shared" si="16"/>
        <v>#VALUE!</v>
      </c>
      <c r="DW156" s="194" t="e">
        <f t="shared" ref="DW156:DX156" si="634">DV156/60</f>
        <v>#VALUE!</v>
      </c>
      <c r="DX156" s="194" t="e">
        <f t="shared" si="634"/>
        <v>#VALUE!</v>
      </c>
      <c r="DY156" s="185" t="e">
        <f t="shared" si="18"/>
        <v>#VALUE!</v>
      </c>
      <c r="DZ156" s="194" t="e">
        <f t="shared" ref="DZ156:EA156" si="635">DY156/1000</f>
        <v>#VALUE!</v>
      </c>
      <c r="EA156" s="196" t="e">
        <f t="shared" si="635"/>
        <v>#VALUE!</v>
      </c>
      <c r="EB156" s="130" t="e">
        <f t="shared" si="20"/>
        <v>#VALUE!</v>
      </c>
      <c r="EC156" s="132" t="e">
        <f t="shared" si="21"/>
        <v>#VALUE!</v>
      </c>
      <c r="ED156" s="133">
        <v>440</v>
      </c>
    </row>
    <row r="157" spans="1:134" ht="12.75" x14ac:dyDescent="0.2">
      <c r="A157" s="864"/>
      <c r="B157" s="135" t="s">
        <v>367</v>
      </c>
      <c r="C157" s="137" t="s">
        <v>156</v>
      </c>
      <c r="D157" s="137">
        <v>1</v>
      </c>
      <c r="E157" s="137">
        <v>2</v>
      </c>
      <c r="F157" s="137">
        <v>1</v>
      </c>
      <c r="G157" s="139">
        <f t="shared" si="0"/>
        <v>31.25</v>
      </c>
      <c r="H157" s="140">
        <v>20</v>
      </c>
      <c r="I157" s="140">
        <v>20</v>
      </c>
      <c r="J157" s="140">
        <f>H157/Main!$D$9</f>
        <v>4</v>
      </c>
      <c r="K157" s="140">
        <f>I157/Main!$D$10</f>
        <v>10</v>
      </c>
      <c r="L157" s="140">
        <f t="shared" si="1"/>
        <v>2.5</v>
      </c>
      <c r="M157" s="140">
        <v>1</v>
      </c>
      <c r="N157" s="145" t="s">
        <v>28</v>
      </c>
      <c r="O157" s="145">
        <v>2000</v>
      </c>
      <c r="P157" s="145"/>
      <c r="Q157" s="143"/>
      <c r="R157" s="146"/>
      <c r="S157" s="212">
        <v>60000</v>
      </c>
      <c r="T157" s="395"/>
      <c r="U157" s="198"/>
      <c r="V157" s="143"/>
      <c r="W157" s="396" t="s">
        <v>220</v>
      </c>
      <c r="X157" s="133">
        <v>25</v>
      </c>
      <c r="Y157" s="133">
        <v>0</v>
      </c>
      <c r="Z157" s="133">
        <v>12</v>
      </c>
      <c r="AA157" s="133">
        <v>6</v>
      </c>
      <c r="AB157" s="133">
        <v>15</v>
      </c>
      <c r="AC157" s="133">
        <v>0</v>
      </c>
      <c r="AD157" s="167">
        <v>6</v>
      </c>
      <c r="AE157" s="133">
        <v>0</v>
      </c>
      <c r="AF157" s="133">
        <v>0</v>
      </c>
      <c r="AG157" s="133">
        <v>0</v>
      </c>
      <c r="AH157" s="133">
        <v>0</v>
      </c>
      <c r="AI157" s="133">
        <v>0</v>
      </c>
      <c r="AJ157" s="133">
        <v>0</v>
      </c>
      <c r="AK157" s="133">
        <v>0</v>
      </c>
      <c r="AL157" s="133">
        <v>0</v>
      </c>
      <c r="AM157" s="133">
        <v>0</v>
      </c>
      <c r="AN157" s="133">
        <v>0</v>
      </c>
      <c r="AO157" s="133">
        <v>0</v>
      </c>
      <c r="AP157" s="133">
        <v>0</v>
      </c>
      <c r="AQ157" s="133">
        <v>0</v>
      </c>
      <c r="AR157" s="133">
        <v>0</v>
      </c>
      <c r="AS157" s="174">
        <f t="shared" ref="AS157:BM157" si="636">IF(X157 = 0, "", X157)</f>
        <v>25</v>
      </c>
      <c r="AT157" s="137" t="str">
        <f t="shared" si="636"/>
        <v/>
      </c>
      <c r="AU157" s="133">
        <f t="shared" si="636"/>
        <v>12</v>
      </c>
      <c r="AV157" s="133">
        <f t="shared" si="636"/>
        <v>6</v>
      </c>
      <c r="AW157" s="133">
        <f t="shared" si="636"/>
        <v>15</v>
      </c>
      <c r="AX157" s="137" t="str">
        <f t="shared" si="636"/>
        <v/>
      </c>
      <c r="AY157" s="167">
        <f t="shared" si="636"/>
        <v>6</v>
      </c>
      <c r="AZ157" s="137" t="str">
        <f t="shared" si="636"/>
        <v/>
      </c>
      <c r="BA157" s="137" t="str">
        <f t="shared" si="636"/>
        <v/>
      </c>
      <c r="BB157" s="137" t="str">
        <f t="shared" si="636"/>
        <v/>
      </c>
      <c r="BC157" s="137" t="str">
        <f t="shared" si="636"/>
        <v/>
      </c>
      <c r="BD157" s="137" t="str">
        <f t="shared" si="636"/>
        <v/>
      </c>
      <c r="BE157" s="137" t="str">
        <f t="shared" si="636"/>
        <v/>
      </c>
      <c r="BF157" s="137" t="str">
        <f t="shared" si="636"/>
        <v/>
      </c>
      <c r="BG157" s="137" t="str">
        <f t="shared" si="636"/>
        <v/>
      </c>
      <c r="BH157" s="137" t="str">
        <f t="shared" si="636"/>
        <v/>
      </c>
      <c r="BI157" s="137" t="str">
        <f t="shared" si="636"/>
        <v/>
      </c>
      <c r="BJ157" s="137" t="str">
        <f t="shared" si="636"/>
        <v/>
      </c>
      <c r="BK157" s="137" t="str">
        <f t="shared" si="636"/>
        <v/>
      </c>
      <c r="BL157" s="137" t="str">
        <f t="shared" si="636"/>
        <v/>
      </c>
      <c r="BM157" s="169" t="str">
        <f t="shared" si="636"/>
        <v/>
      </c>
      <c r="BN157" s="174" t="e">
        <f>$AS157*Assembly!Z$4+$AT157*Assembly!Z$5+$AU157*Assembly!Z$6+$AV157*Assembly!Z$7+$AW157*Assembly!Z$8+$AX157*Assembly!Z$9+$AY157*Assembly!Z$10+$AZ157*Assembly!Z$11+$BA157*Assembly!Z$12+$BB157*Assembly!Z$13+$BC157*Assembly!Z$14+$BD157*Assembly!Z$15+$BE157*Assembly!Z$16+$BF157*Assembly!Z$17+$BG157*Assembly!Z$18+$BH157*Assembly!Z$19+$BI157*Assembly!Z$20+$BJ157*Assembly!Z$21+$BK157*Assembly!Z$22+$BL157*Assembly!Z$23+$BM157*Assembly!Z$24</f>
        <v>#VALUE!</v>
      </c>
      <c r="BO157" s="133" t="e">
        <f t="shared" si="3"/>
        <v>#VALUE!</v>
      </c>
      <c r="BP157" s="398" t="e">
        <f t="shared" si="628"/>
        <v>#VALUE!</v>
      </c>
      <c r="BQ157" s="133" t="e">
        <f>$AS157*Assembly!AD$4+$AT157*Assembly!AD$5+$AU157*Assembly!AD$6+$AV157*Assembly!AD$7+$AW157*Assembly!AD$8+$AX157*Assembly!AD$9+$AY157*Assembly!AD$10+$AZ157*Assembly!AD$11+$BA157*Assembly!AD$12+$BB157*Assembly!AD$13+$BC157*Assembly!AD$14+$BD157*Assembly!AD$15+$BE157*Assembly!AD$16+$BF157*Assembly!AD$17+$BG157*Assembly!AD$18+$BH157*Assembly!AD$19+$BI157*Assembly!AD$20+$BJ157*Assembly!AD$21+$BK157*Assembly!AD$22+$BL157*Assembly!AD$23+$BM157*Assembly!AD$24</f>
        <v>#VALUE!</v>
      </c>
      <c r="BR157" s="177" t="e">
        <f t="shared" si="4"/>
        <v>#VALUE!</v>
      </c>
      <c r="BS157" s="178" t="e">
        <f t="shared" si="5"/>
        <v>#VALUE!</v>
      </c>
      <c r="BT157" s="179" t="e">
        <f t="shared" si="6"/>
        <v>#VALUE!</v>
      </c>
      <c r="BU157" s="178" t="e">
        <f t="shared" si="7"/>
        <v>#VALUE!</v>
      </c>
      <c r="BV157" s="133" t="e">
        <f>$AS157*Assembly!Y$4+$AT157*Assembly!Y$5+$AU157*Assembly!Y$6+$AV157*Assembly!Y$7+$AW157*Assembly!Y$8+$AX157*Assembly!Y$9+$AY157*Assembly!Y$10+$AZ157*Assembly!Y$11+$BA157*Assembly!Y$12+$BB157*Assembly!Y$13+$BC157*Assembly!Y$14+$BD157*Assembly!Y$15+$BE157*Assembly!Y$16+$BF157*Assembly!Y$17+$BG157*Assembly!Y$18+$BH157*Assembly!Y$19+$BI157*Assembly!Y$20+$BJ157*Assembly!Y$21+$BK157*Assembly!Y$22+$BL157*Assembly!Y$23+$BM157*Assembly!Y$24</f>
        <v>#VALUE!</v>
      </c>
      <c r="BW157" s="133" t="e">
        <f t="shared" si="8"/>
        <v>#VALUE!</v>
      </c>
      <c r="BX157" s="130" t="e">
        <f t="shared" si="9"/>
        <v>#VALUE!</v>
      </c>
      <c r="BY157" s="183" t="e">
        <f>$AS157*Assembly!AC$4+$AT157*Assembly!AC$5+$AU157*Assembly!AC$6+$AV157*Assembly!AC$7+$AW157*Assembly!AC$8+$AX157*Assembly!AC$9+$AY157*Assembly!AC$10+$AZ157*Assembly!AC$11+$BA157*Assembly!AC$12+$BB157*Assembly!AC$13+$BC157*Assembly!AC$14+$BD157*Assembly!AC$15+$BE157*Assembly!AC$16+$BF157*Assembly!AC$17+$BG157*Assembly!AC$18+$BH157*Assembly!AC$19+$BI157*Assembly!AC$20+$BJ157*Assembly!AC$21+$BK157*Assembly!AC$22+$BL157*Assembly!AC$23+$BM157*Assembly!AC$24</f>
        <v>#VALUE!</v>
      </c>
      <c r="BZ157" s="145" t="e">
        <f>$AS157*Assembly!M$4+$AT157*Assembly!M$5+$AU157*Assembly!M$6+$AV157*Assembly!M$7+$AW157*Assembly!M$8+$AX157*Assembly!M$9+$AY157*Assembly!M$10+$AZ157*Assembly!M$11+$BA157*Assembly!M$12+$BB157*Assembly!M$13+$BC157*Assembly!M$14+$BD157*Assembly!M$15+$BE157*Assembly!M$16+$BF157*Assembly!M$17+$BG157*Assembly!M$18+$BH157*Assembly!M$19+$BI157*Assembly!M$20+$BJ157*Assembly!M$21+$BK157*Assembly!M$22+$BL157*Assembly!M$23+$BM157*Assembly!M$24</f>
        <v>#VALUE!</v>
      </c>
      <c r="CA157" s="145" t="e">
        <f>$AS157*Assembly!N$4+$AT157*Assembly!N$5+$AU157*Assembly!N$6+$AV157*Assembly!N$7+$AW157*Assembly!N$8+$AX157*Assembly!N$9+$AY157*Assembly!N$10+$AZ157*Assembly!N$11+$BA157*Assembly!N$12+$BB157*Assembly!N$13+$BC157*Assembly!N$14+$BD157*Assembly!N$15+$BE157*Assembly!N$16+$BF157*Assembly!N$17+$BG157*Assembly!N$18+$BH157*Assembly!N$19+$BI157*Assembly!N$20+$BJ157*Assembly!N$21+$BK157*Assembly!N$22+$BL157*Assembly!N$23+$BM157*Assembly!N$24</f>
        <v>#VALUE!</v>
      </c>
      <c r="CB157" s="145" t="e">
        <f>$AS157*Assembly!O$4+$AT157*Assembly!O$5+$AU157*Assembly!O$6+$AV157*Assembly!O$7+$AW157*Assembly!O$8+$AX157*Assembly!O$9+$AY157*Assembly!O$10+$AZ157*Assembly!O$11+$BA157*Assembly!O$12+$BB157*Assembly!O$13+$BC157*Assembly!O$14+$BD157*Assembly!O$15+$BE157*Assembly!O$16+$BF157*Assembly!O$17+$BG157*Assembly!O$18+$BH157*Assembly!O$19+$BI157*Assembly!O$20+$BJ157*Assembly!O$21+$BK157*Assembly!O$22+$BL157*Assembly!O$23+$BM157*Assembly!O$24</f>
        <v>#VALUE!</v>
      </c>
      <c r="CC157" s="140" t="e">
        <f>$AS157*Assembly!P$4+$AT157*Assembly!P$5+$AU157*Assembly!P$6+$AV157*Assembly!P$7+$AW157*Assembly!P$8+$AX157*Assembly!P$9+$AY157*Assembly!P$10+$AZ157*Assembly!P$11+$BA157*Assembly!P$12+$BB157*Assembly!P$13+$BC157*Assembly!P$14+$BD157*Assembly!P$15+$BE157*Assembly!P$16+$BF157*Assembly!P$17+$BG157*Assembly!P$18+$BH157*Assembly!P$19+$BI157*Assembly!P$20+$BJ157*Assembly!P$21+$BK157*Assembly!P$22+$BL157*Assembly!P$23+$BM157*Assembly!P$24</f>
        <v>#VALUE!</v>
      </c>
      <c r="CD157" s="140" t="e">
        <f>$AS157*Assembly!Q$4+$AT157*Assembly!Q$5+$AU157*Assembly!Q$6+$AV157*Assembly!Q$7+$AW157*Assembly!Q$8+$AX157*Assembly!Q$9+$AY157*Assembly!Q$10+$AZ157*Assembly!Q$11+$BA157*Assembly!Q$12+$BB157*Assembly!Q$13+$BC157*Assembly!Q$14+$BD157*Assembly!Q$15+$BE157*Assembly!Q$16+$BF157*Assembly!Q$17+$BG157*Assembly!Q$18+$BH157*Assembly!Q$19+$BI157*Assembly!Q$20+$BJ157*Assembly!Q$21+$BK157*Assembly!Q$22+$BL157*Assembly!Q$23+$BM157*Assembly!Q$24</f>
        <v>#VALUE!</v>
      </c>
      <c r="CE157" s="145" t="e">
        <f>$AS157*Assembly!R$4+$AT157*Assembly!R$5+$AU157*Assembly!R$6+$AV157*Assembly!R$7+$AW157*Assembly!R$8+$AX157*Assembly!R$9+$AY157*Assembly!R$10+$AZ157*Assembly!R$11+$BA157*Assembly!R$12+$BB157*Assembly!R$13+$BC157*Assembly!R$14+$BD157*Assembly!R$15+$BE157*Assembly!R$16+$BF157*Assembly!R$17+$BG157*Assembly!R$18+$BH157*Assembly!R$19+$BI157*Assembly!R$20+$BJ157*Assembly!R$21+$BK157*Assembly!R$22+$BL157*Assembly!R$23+$BM157*Assembly!R$24</f>
        <v>#VALUE!</v>
      </c>
      <c r="CF157" s="140" t="e">
        <f>$AS157*Assembly!S$4+$AT157*Assembly!S$5+$AU157*Assembly!S$6+$AV157*Assembly!S$7+$AW157*Assembly!S$8+$AX157*Assembly!S$9+$AY157*Assembly!S$10+$AZ157*Assembly!S$11+$BA157*Assembly!S$12+$BB157*Assembly!S$13+$BC157*Assembly!S$14+$BD157*Assembly!S$15+$BE157*Assembly!S$16+$BF157*Assembly!S$17+$BG157*Assembly!S$18+$BH157*Assembly!S$19+$BI157*Assembly!S$20+$BJ157*Assembly!S$21+$BK157*Assembly!S$22+$BL157*Assembly!S$23+$BM157*Assembly!S$24</f>
        <v>#VALUE!</v>
      </c>
      <c r="CG157" s="140" t="e">
        <f>$AS157*Assembly!T$4+$AT157*Assembly!T$5+$AU157*Assembly!T$6+$AV157*Assembly!T$7+$AW157*Assembly!T$8+$AX157*Assembly!T$9+$AY157*Assembly!T$10+$AZ157*Assembly!T$11+$BA157*Assembly!T$12+$BB157*Assembly!T$13+$BC157*Assembly!T$14+$BD157*Assembly!T$15+$BE157*Assembly!T$16+$BF157*Assembly!T$17+$BG157*Assembly!T$18+$BH157*Assembly!T$19+$BI157*Assembly!T$20+$BJ157*Assembly!T$21+$BK157*Assembly!T$22+$BL157*Assembly!T$23+$BM157*Assembly!T$24</f>
        <v>#VALUE!</v>
      </c>
      <c r="CH157" s="140" t="e">
        <f>$AS157*Assembly!U$4+$AT157*Assembly!U$5+$AU157*Assembly!U$6+$AV157*Assembly!U$7+$AW157*Assembly!U$8+$AX157*Assembly!U$9+$AY157*Assembly!U$10+$AZ157*Assembly!U$11+$BA157*Assembly!U$12+$BB157*Assembly!U$13+$BC157*Assembly!U$14+$BD157*Assembly!U$15+$BE157*Assembly!U$16+$BF157*Assembly!U$17+$BG157*Assembly!U$18+$BH157*Assembly!U$19+$BI157*Assembly!U$20+$BJ157*Assembly!U$21+$BK157*Assembly!U$22+$BL157*Assembly!U$23+$BM157*Assembly!U$24</f>
        <v>#VALUE!</v>
      </c>
      <c r="CI157" s="145" t="e">
        <f>$AS157*Assembly!V$4+$AT157*Assembly!V$5+$AU157*Assembly!V$6+$AV157*Assembly!V$7+$AW157*Assembly!V$8+$AX157*Assembly!V$9+$AY157*Assembly!V$10+$AZ157*Assembly!V$11+$BA157*Assembly!V$12+$BB157*Assembly!V$13+$BC157*Assembly!V$14+$BD157*Assembly!V$15+$BE157*Assembly!V$16+$BF157*Assembly!V$17+$BG157*Assembly!V$18+$BH157*Assembly!V$19+$BI157*Assembly!V$20+$BJ157*Assembly!V$21+$BK157*Assembly!V$22+$BL157*Assembly!V$23+$BM157*Assembly!V$24</f>
        <v>#VALUE!</v>
      </c>
      <c r="CJ157" s="145" t="e">
        <f>BZ157*Refining!$F$3</f>
        <v>#VALUE!</v>
      </c>
      <c r="CK157" s="145" t="e">
        <f>CA157*Refining!$F$4</f>
        <v>#VALUE!</v>
      </c>
      <c r="CL157" s="145" t="e">
        <f>CB157*Refining!$F$5</f>
        <v>#VALUE!</v>
      </c>
      <c r="CM157" s="145" t="e">
        <f>CC157*Refining!$F$6</f>
        <v>#VALUE!</v>
      </c>
      <c r="CN157" s="145" t="e">
        <f>CD157*Refining!$F$7</f>
        <v>#VALUE!</v>
      </c>
      <c r="CO157" s="145" t="e">
        <f>CE157*Refining!$F$8</f>
        <v>#VALUE!</v>
      </c>
      <c r="CP157" s="145" t="e">
        <f>CF157*Refining!$F$9</f>
        <v>#VALUE!</v>
      </c>
      <c r="CQ157" s="145" t="e">
        <f>CG157*Refining!$F$10</f>
        <v>#VALUE!</v>
      </c>
      <c r="CR157" s="145" t="e">
        <f>CH157*Refining!$F$11</f>
        <v>#VALUE!</v>
      </c>
      <c r="CS157" s="145" t="e">
        <f>CI157*Refining!$F$12</f>
        <v>#VALUE!</v>
      </c>
      <c r="CT157" s="185" t="e">
        <f t="shared" ref="CT157:DM157" si="637">IF(BZ157 = 0, "", BZ157)</f>
        <v>#VALUE!</v>
      </c>
      <c r="CU157" s="189" t="e">
        <f t="shared" si="637"/>
        <v>#VALUE!</v>
      </c>
      <c r="CV157" s="186" t="e">
        <f t="shared" si="637"/>
        <v>#VALUE!</v>
      </c>
      <c r="CW157" s="186" t="e">
        <f t="shared" si="637"/>
        <v>#VALUE!</v>
      </c>
      <c r="CX157" s="186" t="e">
        <f t="shared" si="637"/>
        <v>#VALUE!</v>
      </c>
      <c r="CY157" s="186" t="e">
        <f t="shared" si="637"/>
        <v>#VALUE!</v>
      </c>
      <c r="CZ157" s="186" t="e">
        <f t="shared" si="637"/>
        <v>#VALUE!</v>
      </c>
      <c r="DA157" s="186" t="e">
        <f t="shared" si="637"/>
        <v>#VALUE!</v>
      </c>
      <c r="DB157" s="186" t="e">
        <f t="shared" si="637"/>
        <v>#VALUE!</v>
      </c>
      <c r="DC157" s="187" t="e">
        <f t="shared" si="637"/>
        <v>#VALUE!</v>
      </c>
      <c r="DD157" s="185" t="e">
        <f t="shared" si="637"/>
        <v>#VALUE!</v>
      </c>
      <c r="DE157" s="189" t="e">
        <f t="shared" si="637"/>
        <v>#VALUE!</v>
      </c>
      <c r="DF157" s="186" t="e">
        <f t="shared" si="637"/>
        <v>#VALUE!</v>
      </c>
      <c r="DG157" s="186" t="e">
        <f t="shared" si="637"/>
        <v>#VALUE!</v>
      </c>
      <c r="DH157" s="211" t="e">
        <f t="shared" si="637"/>
        <v>#VALUE!</v>
      </c>
      <c r="DI157" s="186" t="e">
        <f t="shared" si="637"/>
        <v>#VALUE!</v>
      </c>
      <c r="DJ157" s="186" t="e">
        <f t="shared" si="637"/>
        <v>#VALUE!</v>
      </c>
      <c r="DK157" s="186" t="e">
        <f t="shared" si="637"/>
        <v>#VALUE!</v>
      </c>
      <c r="DL157" s="186" t="e">
        <f t="shared" si="637"/>
        <v>#VALUE!</v>
      </c>
      <c r="DM157" s="187" t="e">
        <f t="shared" si="637"/>
        <v>#VALUE!</v>
      </c>
      <c r="DN157" s="185" t="e">
        <f t="shared" si="11"/>
        <v>#VALUE!</v>
      </c>
      <c r="DO157" s="189" t="e">
        <f t="shared" si="12"/>
        <v>#VALUE!</v>
      </c>
      <c r="DP157" s="120" t="e">
        <f t="shared" si="13"/>
        <v>#VALUE!</v>
      </c>
      <c r="DQ157" s="133" t="e">
        <f>CT157*'Ores &amp; Ingots'!$C$3+CU157*'Ores &amp; Ingots'!$C$4+CV157*'Ores &amp; Ingots'!$C$5+CW157*'Ores &amp; Ingots'!$C$6+CX157*'Ores &amp; Ingots'!$C$7+CY157*'Ores &amp; Ingots'!$C$8+CZ157*'Ores &amp; Ingots'!$C$9+DA157*'Ores &amp; Ingots'!$C$10+DB157*'Ores &amp; Ingots'!$C$11+DC157*'Ores &amp; Ingots'!$C$12</f>
        <v>#VALUE!</v>
      </c>
      <c r="DR157" s="133" t="e">
        <f>DD157*'Ores &amp; Ingots'!$B$3+DE157*'Ores &amp; Ingots'!$B$4+DF157*'Ores &amp; Ingots'!$B$5+DG157*'Ores &amp; Ingots'!$B$6+DH157*'Ores &amp; Ingots'!$B$7+DI157*'Ores &amp; Ingots'!$B$8+DJ157*'Ores &amp; Ingots'!$B$9+DK157*'Ores &amp; Ingots'!$B$10+DL157*'Ores &amp; Ingots'!$B$11+DM157*'Ores &amp; Ingots'!$B$12</f>
        <v>#VALUE!</v>
      </c>
      <c r="DS157" s="189" t="e">
        <f>CT157*Refining!$G$3+CU157*Refining!$G$4+CV157*Refining!$G$5+CW157*Refining!$G$6+CX157*Refining!$G$7+CY157*Refining!$G$8+CZ157*Refining!$G$9+DA157*Refining!$G$10+DB157*Refining!$G$11+DC157*Refining!$G$12</f>
        <v>#VALUE!</v>
      </c>
      <c r="DT157" s="189" t="e">
        <f t="shared" si="14"/>
        <v>#VALUE!</v>
      </c>
      <c r="DU157" s="192" t="e">
        <f t="shared" si="15"/>
        <v>#VALUE!</v>
      </c>
      <c r="DV157" s="185" t="e">
        <f t="shared" si="16"/>
        <v>#VALUE!</v>
      </c>
      <c r="DW157" s="194" t="e">
        <f t="shared" ref="DW157:DX157" si="638">DV157/60</f>
        <v>#VALUE!</v>
      </c>
      <c r="DX157" s="194" t="e">
        <f t="shared" si="638"/>
        <v>#VALUE!</v>
      </c>
      <c r="DY157" s="185" t="e">
        <f t="shared" si="18"/>
        <v>#VALUE!</v>
      </c>
      <c r="DZ157" s="194" t="e">
        <f t="shared" ref="DZ157:EA157" si="639">DY157/1000</f>
        <v>#VALUE!</v>
      </c>
      <c r="EA157" s="196" t="e">
        <f t="shared" si="639"/>
        <v>#VALUE!</v>
      </c>
      <c r="EB157" s="130" t="e">
        <f t="shared" si="20"/>
        <v>#VALUE!</v>
      </c>
      <c r="EC157" s="132" t="e">
        <f t="shared" si="21"/>
        <v>#VALUE!</v>
      </c>
      <c r="ED157" s="133" t="s">
        <v>28</v>
      </c>
    </row>
    <row r="158" spans="1:134" ht="12.75" x14ac:dyDescent="0.2">
      <c r="A158" s="864"/>
      <c r="B158" s="135" t="s">
        <v>367</v>
      </c>
      <c r="C158" s="137" t="s">
        <v>155</v>
      </c>
      <c r="D158" s="137">
        <v>1</v>
      </c>
      <c r="E158" s="137">
        <v>2</v>
      </c>
      <c r="F158" s="137">
        <v>1</v>
      </c>
      <c r="G158" s="154">
        <f t="shared" si="0"/>
        <v>0.25</v>
      </c>
      <c r="H158" s="156">
        <v>10</v>
      </c>
      <c r="I158" s="156">
        <v>10</v>
      </c>
      <c r="J158" s="156">
        <f>H158/Main!$D$9</f>
        <v>2</v>
      </c>
      <c r="K158" s="156">
        <f>I158/Main!$D$10</f>
        <v>5</v>
      </c>
      <c r="L158" s="156">
        <f t="shared" si="1"/>
        <v>2.5</v>
      </c>
      <c r="M158" s="156">
        <v>1</v>
      </c>
      <c r="N158" s="164" t="s">
        <v>28</v>
      </c>
      <c r="O158" s="164">
        <v>2000</v>
      </c>
      <c r="P158" s="164"/>
      <c r="Q158" s="159"/>
      <c r="R158" s="166"/>
      <c r="S158" s="168">
        <v>1920</v>
      </c>
      <c r="T158" s="166"/>
      <c r="U158" s="170"/>
      <c r="V158" s="159"/>
      <c r="W158" s="364"/>
      <c r="X158" s="133">
        <v>8</v>
      </c>
      <c r="Y158" s="133">
        <v>0</v>
      </c>
      <c r="Z158" s="133">
        <v>2</v>
      </c>
      <c r="AA158" s="133">
        <v>0</v>
      </c>
      <c r="AB158" s="133">
        <v>7</v>
      </c>
      <c r="AC158" s="133">
        <v>0</v>
      </c>
      <c r="AD158" s="167">
        <v>1</v>
      </c>
      <c r="AE158" s="133">
        <v>0</v>
      </c>
      <c r="AF158" s="133">
        <v>0</v>
      </c>
      <c r="AG158" s="133">
        <v>0</v>
      </c>
      <c r="AH158" s="133">
        <v>0</v>
      </c>
      <c r="AI158" s="133">
        <v>0</v>
      </c>
      <c r="AJ158" s="133">
        <v>0</v>
      </c>
      <c r="AK158" s="133">
        <v>0</v>
      </c>
      <c r="AL158" s="133">
        <v>0</v>
      </c>
      <c r="AM158" s="133">
        <v>0</v>
      </c>
      <c r="AN158" s="133">
        <v>0</v>
      </c>
      <c r="AO158" s="133">
        <v>0</v>
      </c>
      <c r="AP158" s="133">
        <v>0</v>
      </c>
      <c r="AQ158" s="133">
        <v>0</v>
      </c>
      <c r="AR158" s="133">
        <v>0</v>
      </c>
      <c r="AS158" s="174">
        <f t="shared" ref="AS158:BM158" si="640">IF(X158 = 0, "", X158)</f>
        <v>8</v>
      </c>
      <c r="AT158" s="137" t="str">
        <f t="shared" si="640"/>
        <v/>
      </c>
      <c r="AU158" s="133">
        <f t="shared" si="640"/>
        <v>2</v>
      </c>
      <c r="AV158" s="137" t="str">
        <f t="shared" si="640"/>
        <v/>
      </c>
      <c r="AW158" s="133">
        <f t="shared" si="640"/>
        <v>7</v>
      </c>
      <c r="AX158" s="137" t="str">
        <f t="shared" si="640"/>
        <v/>
      </c>
      <c r="AY158" s="167">
        <f t="shared" si="640"/>
        <v>1</v>
      </c>
      <c r="AZ158" s="137" t="str">
        <f t="shared" si="640"/>
        <v/>
      </c>
      <c r="BA158" s="137" t="str">
        <f t="shared" si="640"/>
        <v/>
      </c>
      <c r="BB158" s="137" t="str">
        <f t="shared" si="640"/>
        <v/>
      </c>
      <c r="BC158" s="137" t="str">
        <f t="shared" si="640"/>
        <v/>
      </c>
      <c r="BD158" s="137" t="str">
        <f t="shared" si="640"/>
        <v/>
      </c>
      <c r="BE158" s="137" t="str">
        <f t="shared" si="640"/>
        <v/>
      </c>
      <c r="BF158" s="137" t="str">
        <f t="shared" si="640"/>
        <v/>
      </c>
      <c r="BG158" s="137" t="str">
        <f t="shared" si="640"/>
        <v/>
      </c>
      <c r="BH158" s="137" t="str">
        <f t="shared" si="640"/>
        <v/>
      </c>
      <c r="BI158" s="137" t="str">
        <f t="shared" si="640"/>
        <v/>
      </c>
      <c r="BJ158" s="137" t="str">
        <f t="shared" si="640"/>
        <v/>
      </c>
      <c r="BK158" s="137" t="str">
        <f t="shared" si="640"/>
        <v/>
      </c>
      <c r="BL158" s="137" t="str">
        <f t="shared" si="640"/>
        <v/>
      </c>
      <c r="BM158" s="169" t="str">
        <f t="shared" si="640"/>
        <v/>
      </c>
      <c r="BN158" s="174" t="e">
        <f>$AS158*Assembly!Z$4+$AT158*Assembly!Z$5+$AU158*Assembly!Z$6+$AV158*Assembly!Z$7+$AW158*Assembly!Z$8+$AX158*Assembly!Z$9+$AY158*Assembly!Z$10+$AZ158*Assembly!Z$11+$BA158*Assembly!Z$12+$BB158*Assembly!Z$13+$BC158*Assembly!Z$14+$BD158*Assembly!Z$15+$BE158*Assembly!Z$16+$BF158*Assembly!Z$17+$BG158*Assembly!Z$18+$BH158*Assembly!Z$19+$BI158*Assembly!Z$20+$BJ158*Assembly!Z$21+$BK158*Assembly!Z$22+$BL158*Assembly!Z$23+$BM158*Assembly!Z$24</f>
        <v>#VALUE!</v>
      </c>
      <c r="BO158" s="133" t="e">
        <f t="shared" si="3"/>
        <v>#VALUE!</v>
      </c>
      <c r="BP158" s="398" t="e">
        <f t="shared" si="628"/>
        <v>#VALUE!</v>
      </c>
      <c r="BQ158" s="133" t="e">
        <f>$AS158*Assembly!AD$4+$AT158*Assembly!AD$5+$AU158*Assembly!AD$6+$AV158*Assembly!AD$7+$AW158*Assembly!AD$8+$AX158*Assembly!AD$9+$AY158*Assembly!AD$10+$AZ158*Assembly!AD$11+$BA158*Assembly!AD$12+$BB158*Assembly!AD$13+$BC158*Assembly!AD$14+$BD158*Assembly!AD$15+$BE158*Assembly!AD$16+$BF158*Assembly!AD$17+$BG158*Assembly!AD$18+$BH158*Assembly!AD$19+$BI158*Assembly!AD$20+$BJ158*Assembly!AD$21+$BK158*Assembly!AD$22+$BL158*Assembly!AD$23+$BM158*Assembly!AD$24</f>
        <v>#VALUE!</v>
      </c>
      <c r="BR158" s="177" t="e">
        <f t="shared" si="4"/>
        <v>#VALUE!</v>
      </c>
      <c r="BS158" s="178" t="e">
        <f t="shared" si="5"/>
        <v>#VALUE!</v>
      </c>
      <c r="BT158" s="179" t="e">
        <f t="shared" si="6"/>
        <v>#VALUE!</v>
      </c>
      <c r="BU158" s="178" t="e">
        <f t="shared" si="7"/>
        <v>#VALUE!</v>
      </c>
      <c r="BV158" s="133" t="e">
        <f>$AS158*Assembly!Y$4+$AT158*Assembly!Y$5+$AU158*Assembly!Y$6+$AV158*Assembly!Y$7+$AW158*Assembly!Y$8+$AX158*Assembly!Y$9+$AY158*Assembly!Y$10+$AZ158*Assembly!Y$11+$BA158*Assembly!Y$12+$BB158*Assembly!Y$13+$BC158*Assembly!Y$14+$BD158*Assembly!Y$15+$BE158*Assembly!Y$16+$BF158*Assembly!Y$17+$BG158*Assembly!Y$18+$BH158*Assembly!Y$19+$BI158*Assembly!Y$20+$BJ158*Assembly!Y$21+$BK158*Assembly!Y$22+$BL158*Assembly!Y$23+$BM158*Assembly!Y$24</f>
        <v>#VALUE!</v>
      </c>
      <c r="BW158" s="133" t="e">
        <f t="shared" si="8"/>
        <v>#VALUE!</v>
      </c>
      <c r="BX158" s="130" t="e">
        <f t="shared" si="9"/>
        <v>#VALUE!</v>
      </c>
      <c r="BY158" s="183" t="e">
        <f>$AS158*Assembly!AC$4+$AT158*Assembly!AC$5+$AU158*Assembly!AC$6+$AV158*Assembly!AC$7+$AW158*Assembly!AC$8+$AX158*Assembly!AC$9+$AY158*Assembly!AC$10+$AZ158*Assembly!AC$11+$BA158*Assembly!AC$12+$BB158*Assembly!AC$13+$BC158*Assembly!AC$14+$BD158*Assembly!AC$15+$BE158*Assembly!AC$16+$BF158*Assembly!AC$17+$BG158*Assembly!AC$18+$BH158*Assembly!AC$19+$BI158*Assembly!AC$20+$BJ158*Assembly!AC$21+$BK158*Assembly!AC$22+$BL158*Assembly!AC$23+$BM158*Assembly!AC$24</f>
        <v>#VALUE!</v>
      </c>
      <c r="BZ158" s="164" t="e">
        <f>$AS158*Assembly!M$4+$AT158*Assembly!M$5+$AU158*Assembly!M$6+$AV158*Assembly!M$7+$AW158*Assembly!M$8+$AX158*Assembly!M$9+$AY158*Assembly!M$10+$AZ158*Assembly!M$11+$BA158*Assembly!M$12+$BB158*Assembly!M$13+$BC158*Assembly!M$14+$BD158*Assembly!M$15+$BE158*Assembly!M$16+$BF158*Assembly!M$17+$BG158*Assembly!M$18+$BH158*Assembly!M$19+$BI158*Assembly!M$20+$BJ158*Assembly!M$21+$BK158*Assembly!M$22+$BL158*Assembly!M$23+$BM158*Assembly!M$24</f>
        <v>#VALUE!</v>
      </c>
      <c r="CA158" s="164" t="e">
        <f>$AS158*Assembly!N$4+$AT158*Assembly!N$5+$AU158*Assembly!N$6+$AV158*Assembly!N$7+$AW158*Assembly!N$8+$AX158*Assembly!N$9+$AY158*Assembly!N$10+$AZ158*Assembly!N$11+$BA158*Assembly!N$12+$BB158*Assembly!N$13+$BC158*Assembly!N$14+$BD158*Assembly!N$15+$BE158*Assembly!N$16+$BF158*Assembly!N$17+$BG158*Assembly!N$18+$BH158*Assembly!N$19+$BI158*Assembly!N$20+$BJ158*Assembly!N$21+$BK158*Assembly!N$22+$BL158*Assembly!N$23+$BM158*Assembly!N$24</f>
        <v>#VALUE!</v>
      </c>
      <c r="CB158" s="164" t="e">
        <f>$AS158*Assembly!O$4+$AT158*Assembly!O$5+$AU158*Assembly!O$6+$AV158*Assembly!O$7+$AW158*Assembly!O$8+$AX158*Assembly!O$9+$AY158*Assembly!O$10+$AZ158*Assembly!O$11+$BA158*Assembly!O$12+$BB158*Assembly!O$13+$BC158*Assembly!O$14+$BD158*Assembly!O$15+$BE158*Assembly!O$16+$BF158*Assembly!O$17+$BG158*Assembly!O$18+$BH158*Assembly!O$19+$BI158*Assembly!O$20+$BJ158*Assembly!O$21+$BK158*Assembly!O$22+$BL158*Assembly!O$23+$BM158*Assembly!O$24</f>
        <v>#VALUE!</v>
      </c>
      <c r="CC158" s="156" t="e">
        <f>$AS158*Assembly!P$4+$AT158*Assembly!P$5+$AU158*Assembly!P$6+$AV158*Assembly!P$7+$AW158*Assembly!P$8+$AX158*Assembly!P$9+$AY158*Assembly!P$10+$AZ158*Assembly!P$11+$BA158*Assembly!P$12+$BB158*Assembly!P$13+$BC158*Assembly!P$14+$BD158*Assembly!P$15+$BE158*Assembly!P$16+$BF158*Assembly!P$17+$BG158*Assembly!P$18+$BH158*Assembly!P$19+$BI158*Assembly!P$20+$BJ158*Assembly!P$21+$BK158*Assembly!P$22+$BL158*Assembly!P$23+$BM158*Assembly!P$24</f>
        <v>#VALUE!</v>
      </c>
      <c r="CD158" s="156" t="e">
        <f>$AS158*Assembly!Q$4+$AT158*Assembly!Q$5+$AU158*Assembly!Q$6+$AV158*Assembly!Q$7+$AW158*Assembly!Q$8+$AX158*Assembly!Q$9+$AY158*Assembly!Q$10+$AZ158*Assembly!Q$11+$BA158*Assembly!Q$12+$BB158*Assembly!Q$13+$BC158*Assembly!Q$14+$BD158*Assembly!Q$15+$BE158*Assembly!Q$16+$BF158*Assembly!Q$17+$BG158*Assembly!Q$18+$BH158*Assembly!Q$19+$BI158*Assembly!Q$20+$BJ158*Assembly!Q$21+$BK158*Assembly!Q$22+$BL158*Assembly!Q$23+$BM158*Assembly!Q$24</f>
        <v>#VALUE!</v>
      </c>
      <c r="CE158" s="164" t="e">
        <f>$AS158*Assembly!R$4+$AT158*Assembly!R$5+$AU158*Assembly!R$6+$AV158*Assembly!R$7+$AW158*Assembly!R$8+$AX158*Assembly!R$9+$AY158*Assembly!R$10+$AZ158*Assembly!R$11+$BA158*Assembly!R$12+$BB158*Assembly!R$13+$BC158*Assembly!R$14+$BD158*Assembly!R$15+$BE158*Assembly!R$16+$BF158*Assembly!R$17+$BG158*Assembly!R$18+$BH158*Assembly!R$19+$BI158*Assembly!R$20+$BJ158*Assembly!R$21+$BK158*Assembly!R$22+$BL158*Assembly!R$23+$BM158*Assembly!R$24</f>
        <v>#VALUE!</v>
      </c>
      <c r="CF158" s="156" t="e">
        <f>$AS158*Assembly!S$4+$AT158*Assembly!S$5+$AU158*Assembly!S$6+$AV158*Assembly!S$7+$AW158*Assembly!S$8+$AX158*Assembly!S$9+$AY158*Assembly!S$10+$AZ158*Assembly!S$11+$BA158*Assembly!S$12+$BB158*Assembly!S$13+$BC158*Assembly!S$14+$BD158*Assembly!S$15+$BE158*Assembly!S$16+$BF158*Assembly!S$17+$BG158*Assembly!S$18+$BH158*Assembly!S$19+$BI158*Assembly!S$20+$BJ158*Assembly!S$21+$BK158*Assembly!S$22+$BL158*Assembly!S$23+$BM158*Assembly!S$24</f>
        <v>#VALUE!</v>
      </c>
      <c r="CG158" s="156" t="e">
        <f>$AS158*Assembly!T$4+$AT158*Assembly!T$5+$AU158*Assembly!T$6+$AV158*Assembly!T$7+$AW158*Assembly!T$8+$AX158*Assembly!T$9+$AY158*Assembly!T$10+$AZ158*Assembly!T$11+$BA158*Assembly!T$12+$BB158*Assembly!T$13+$BC158*Assembly!T$14+$BD158*Assembly!T$15+$BE158*Assembly!T$16+$BF158*Assembly!T$17+$BG158*Assembly!T$18+$BH158*Assembly!T$19+$BI158*Assembly!T$20+$BJ158*Assembly!T$21+$BK158*Assembly!T$22+$BL158*Assembly!T$23+$BM158*Assembly!T$24</f>
        <v>#VALUE!</v>
      </c>
      <c r="CH158" s="156" t="e">
        <f>$AS158*Assembly!U$4+$AT158*Assembly!U$5+$AU158*Assembly!U$6+$AV158*Assembly!U$7+$AW158*Assembly!U$8+$AX158*Assembly!U$9+$AY158*Assembly!U$10+$AZ158*Assembly!U$11+$BA158*Assembly!U$12+$BB158*Assembly!U$13+$BC158*Assembly!U$14+$BD158*Assembly!U$15+$BE158*Assembly!U$16+$BF158*Assembly!U$17+$BG158*Assembly!U$18+$BH158*Assembly!U$19+$BI158*Assembly!U$20+$BJ158*Assembly!U$21+$BK158*Assembly!U$22+$BL158*Assembly!U$23+$BM158*Assembly!U$24</f>
        <v>#VALUE!</v>
      </c>
      <c r="CI158" s="164" t="e">
        <f>$AS158*Assembly!V$4+$AT158*Assembly!V$5+$AU158*Assembly!V$6+$AV158*Assembly!V$7+$AW158*Assembly!V$8+$AX158*Assembly!V$9+$AY158*Assembly!V$10+$AZ158*Assembly!V$11+$BA158*Assembly!V$12+$BB158*Assembly!V$13+$BC158*Assembly!V$14+$BD158*Assembly!V$15+$BE158*Assembly!V$16+$BF158*Assembly!V$17+$BG158*Assembly!V$18+$BH158*Assembly!V$19+$BI158*Assembly!V$20+$BJ158*Assembly!V$21+$BK158*Assembly!V$22+$BL158*Assembly!V$23+$BM158*Assembly!V$24</f>
        <v>#VALUE!</v>
      </c>
      <c r="CJ158" s="164" t="e">
        <f>BZ158*Refining!$F$3</f>
        <v>#VALUE!</v>
      </c>
      <c r="CK158" s="164" t="e">
        <f>CA158*Refining!$F$4</f>
        <v>#VALUE!</v>
      </c>
      <c r="CL158" s="164" t="e">
        <f>CB158*Refining!$F$5</f>
        <v>#VALUE!</v>
      </c>
      <c r="CM158" s="164" t="e">
        <f>CC158*Refining!$F$6</f>
        <v>#VALUE!</v>
      </c>
      <c r="CN158" s="164" t="e">
        <f>CD158*Refining!$F$7</f>
        <v>#VALUE!</v>
      </c>
      <c r="CO158" s="164" t="e">
        <f>CE158*Refining!$F$8</f>
        <v>#VALUE!</v>
      </c>
      <c r="CP158" s="164" t="e">
        <f>CF158*Refining!$F$9</f>
        <v>#VALUE!</v>
      </c>
      <c r="CQ158" s="164" t="e">
        <f>CG158*Refining!$F$10</f>
        <v>#VALUE!</v>
      </c>
      <c r="CR158" s="164" t="e">
        <f>CH158*Refining!$F$11</f>
        <v>#VALUE!</v>
      </c>
      <c r="CS158" s="164" t="e">
        <f>CI158*Refining!$F$12</f>
        <v>#VALUE!</v>
      </c>
      <c r="CT158" s="185" t="e">
        <f t="shared" ref="CT158:DM158" si="641">IF(BZ158 = 0, "", BZ158)</f>
        <v>#VALUE!</v>
      </c>
      <c r="CU158" s="189" t="e">
        <f t="shared" si="641"/>
        <v>#VALUE!</v>
      </c>
      <c r="CV158" s="186" t="e">
        <f t="shared" si="641"/>
        <v>#VALUE!</v>
      </c>
      <c r="CW158" s="186" t="e">
        <f t="shared" si="641"/>
        <v>#VALUE!</v>
      </c>
      <c r="CX158" s="186" t="e">
        <f t="shared" si="641"/>
        <v>#VALUE!</v>
      </c>
      <c r="CY158" s="186" t="e">
        <f t="shared" si="641"/>
        <v>#VALUE!</v>
      </c>
      <c r="CZ158" s="186" t="e">
        <f t="shared" si="641"/>
        <v>#VALUE!</v>
      </c>
      <c r="DA158" s="186" t="e">
        <f t="shared" si="641"/>
        <v>#VALUE!</v>
      </c>
      <c r="DB158" s="186" t="e">
        <f t="shared" si="641"/>
        <v>#VALUE!</v>
      </c>
      <c r="DC158" s="187" t="e">
        <f t="shared" si="641"/>
        <v>#VALUE!</v>
      </c>
      <c r="DD158" s="185" t="e">
        <f t="shared" si="641"/>
        <v>#VALUE!</v>
      </c>
      <c r="DE158" s="189" t="e">
        <f t="shared" si="641"/>
        <v>#VALUE!</v>
      </c>
      <c r="DF158" s="186" t="e">
        <f t="shared" si="641"/>
        <v>#VALUE!</v>
      </c>
      <c r="DG158" s="186" t="e">
        <f t="shared" si="641"/>
        <v>#VALUE!</v>
      </c>
      <c r="DH158" s="211" t="e">
        <f t="shared" si="641"/>
        <v>#VALUE!</v>
      </c>
      <c r="DI158" s="186" t="e">
        <f t="shared" si="641"/>
        <v>#VALUE!</v>
      </c>
      <c r="DJ158" s="186" t="e">
        <f t="shared" si="641"/>
        <v>#VALUE!</v>
      </c>
      <c r="DK158" s="186" t="e">
        <f t="shared" si="641"/>
        <v>#VALUE!</v>
      </c>
      <c r="DL158" s="186" t="e">
        <f t="shared" si="641"/>
        <v>#VALUE!</v>
      </c>
      <c r="DM158" s="187" t="e">
        <f t="shared" si="641"/>
        <v>#VALUE!</v>
      </c>
      <c r="DN158" s="185" t="e">
        <f t="shared" si="11"/>
        <v>#VALUE!</v>
      </c>
      <c r="DO158" s="189" t="e">
        <f t="shared" si="12"/>
        <v>#VALUE!</v>
      </c>
      <c r="DP158" s="120" t="e">
        <f t="shared" si="13"/>
        <v>#VALUE!</v>
      </c>
      <c r="DQ158" s="133" t="e">
        <f>CT158*'Ores &amp; Ingots'!$C$3+CU158*'Ores &amp; Ingots'!$C$4+CV158*'Ores &amp; Ingots'!$C$5+CW158*'Ores &amp; Ingots'!$C$6+CX158*'Ores &amp; Ingots'!$C$7+CY158*'Ores &amp; Ingots'!$C$8+CZ158*'Ores &amp; Ingots'!$C$9+DA158*'Ores &amp; Ingots'!$C$10+DB158*'Ores &amp; Ingots'!$C$11+DC158*'Ores &amp; Ingots'!$C$12</f>
        <v>#VALUE!</v>
      </c>
      <c r="DR158" s="133" t="e">
        <f>DD158*'Ores &amp; Ingots'!$B$3+DE158*'Ores &amp; Ingots'!$B$4+DF158*'Ores &amp; Ingots'!$B$5+DG158*'Ores &amp; Ingots'!$B$6+DH158*'Ores &amp; Ingots'!$B$7+DI158*'Ores &amp; Ingots'!$B$8+DJ158*'Ores &amp; Ingots'!$B$9+DK158*'Ores &amp; Ingots'!$B$10+DL158*'Ores &amp; Ingots'!$B$11+DM158*'Ores &amp; Ingots'!$B$12</f>
        <v>#VALUE!</v>
      </c>
      <c r="DS158" s="189" t="e">
        <f>CT158*Refining!$G$3+CU158*Refining!$G$4+CV158*Refining!$G$5+CW158*Refining!$G$6+CX158*Refining!$G$7+CY158*Refining!$G$8+CZ158*Refining!$G$9+DA158*Refining!$G$10+DB158*Refining!$G$11+DC158*Refining!$G$12</f>
        <v>#VALUE!</v>
      </c>
      <c r="DT158" s="189" t="e">
        <f t="shared" si="14"/>
        <v>#VALUE!</v>
      </c>
      <c r="DU158" s="192" t="e">
        <f t="shared" si="15"/>
        <v>#VALUE!</v>
      </c>
      <c r="DV158" s="185" t="e">
        <f t="shared" si="16"/>
        <v>#VALUE!</v>
      </c>
      <c r="DW158" s="194" t="e">
        <f t="shared" ref="DW158:DX158" si="642">DV158/60</f>
        <v>#VALUE!</v>
      </c>
      <c r="DX158" s="194" t="e">
        <f t="shared" si="642"/>
        <v>#VALUE!</v>
      </c>
      <c r="DY158" s="185" t="e">
        <f t="shared" si="18"/>
        <v>#VALUE!</v>
      </c>
      <c r="DZ158" s="194" t="e">
        <f t="shared" ref="DZ158:EA158" si="643">DY158/1000</f>
        <v>#VALUE!</v>
      </c>
      <c r="EA158" s="196" t="e">
        <f t="shared" si="643"/>
        <v>#VALUE!</v>
      </c>
      <c r="EB158" s="130" t="e">
        <f t="shared" si="20"/>
        <v>#VALUE!</v>
      </c>
      <c r="EC158" s="132" t="e">
        <f t="shared" si="21"/>
        <v>#VALUE!</v>
      </c>
      <c r="ED158" s="133">
        <v>454</v>
      </c>
    </row>
    <row r="159" spans="1:134" ht="12.75" x14ac:dyDescent="0.2">
      <c r="A159" s="864"/>
      <c r="B159" s="135" t="s">
        <v>368</v>
      </c>
      <c r="C159" s="137" t="s">
        <v>156</v>
      </c>
      <c r="D159" s="137">
        <v>2</v>
      </c>
      <c r="E159" s="137">
        <v>3</v>
      </c>
      <c r="F159" s="137">
        <v>2</v>
      </c>
      <c r="G159" s="139">
        <f t="shared" si="0"/>
        <v>187.5</v>
      </c>
      <c r="H159" s="140">
        <v>30</v>
      </c>
      <c r="I159" s="140">
        <v>30</v>
      </c>
      <c r="J159" s="140">
        <f>H159/Main!$D$9</f>
        <v>6</v>
      </c>
      <c r="K159" s="140">
        <f>I159/Main!$D$10</f>
        <v>15</v>
      </c>
      <c r="L159" s="140">
        <f t="shared" si="1"/>
        <v>2.5</v>
      </c>
      <c r="M159" s="140">
        <v>1</v>
      </c>
      <c r="N159" s="145" t="s">
        <v>28</v>
      </c>
      <c r="O159" s="145">
        <v>2000</v>
      </c>
      <c r="P159" s="145"/>
      <c r="Q159" s="143"/>
      <c r="R159" s="146"/>
      <c r="S159" s="212">
        <v>100000</v>
      </c>
      <c r="T159" s="395"/>
      <c r="U159" s="198"/>
      <c r="V159" s="143"/>
      <c r="W159" s="396" t="s">
        <v>220</v>
      </c>
      <c r="X159" s="133">
        <v>70</v>
      </c>
      <c r="Y159" s="133">
        <v>0</v>
      </c>
      <c r="Z159" s="133">
        <v>30</v>
      </c>
      <c r="AA159" s="133">
        <v>20</v>
      </c>
      <c r="AB159" s="133">
        <v>40</v>
      </c>
      <c r="AC159" s="133">
        <v>0</v>
      </c>
      <c r="AD159" s="167">
        <v>20</v>
      </c>
      <c r="AE159" s="133">
        <v>0</v>
      </c>
      <c r="AF159" s="133">
        <v>0</v>
      </c>
      <c r="AG159" s="133">
        <v>0</v>
      </c>
      <c r="AH159" s="133">
        <v>0</v>
      </c>
      <c r="AI159" s="133">
        <v>0</v>
      </c>
      <c r="AJ159" s="133">
        <v>0</v>
      </c>
      <c r="AK159" s="133">
        <v>0</v>
      </c>
      <c r="AL159" s="133">
        <v>0</v>
      </c>
      <c r="AM159" s="133">
        <v>0</v>
      </c>
      <c r="AN159" s="133">
        <v>0</v>
      </c>
      <c r="AO159" s="133">
        <v>0</v>
      </c>
      <c r="AP159" s="133">
        <v>0</v>
      </c>
      <c r="AQ159" s="133">
        <v>0</v>
      </c>
      <c r="AR159" s="133">
        <v>0</v>
      </c>
      <c r="AS159" s="174">
        <f t="shared" ref="AS159:BM159" si="644">IF(X159 = 0, "", X159)</f>
        <v>70</v>
      </c>
      <c r="AT159" s="137" t="str">
        <f t="shared" si="644"/>
        <v/>
      </c>
      <c r="AU159" s="133">
        <f t="shared" si="644"/>
        <v>30</v>
      </c>
      <c r="AV159" s="133">
        <f t="shared" si="644"/>
        <v>20</v>
      </c>
      <c r="AW159" s="133">
        <f t="shared" si="644"/>
        <v>40</v>
      </c>
      <c r="AX159" s="137" t="str">
        <f t="shared" si="644"/>
        <v/>
      </c>
      <c r="AY159" s="167">
        <f t="shared" si="644"/>
        <v>20</v>
      </c>
      <c r="AZ159" s="137" t="str">
        <f t="shared" si="644"/>
        <v/>
      </c>
      <c r="BA159" s="137" t="str">
        <f t="shared" si="644"/>
        <v/>
      </c>
      <c r="BB159" s="137" t="str">
        <f t="shared" si="644"/>
        <v/>
      </c>
      <c r="BC159" s="137" t="str">
        <f t="shared" si="644"/>
        <v/>
      </c>
      <c r="BD159" s="137" t="str">
        <f t="shared" si="644"/>
        <v/>
      </c>
      <c r="BE159" s="137" t="str">
        <f t="shared" si="644"/>
        <v/>
      </c>
      <c r="BF159" s="137" t="str">
        <f t="shared" si="644"/>
        <v/>
      </c>
      <c r="BG159" s="137" t="str">
        <f t="shared" si="644"/>
        <v/>
      </c>
      <c r="BH159" s="137" t="str">
        <f t="shared" si="644"/>
        <v/>
      </c>
      <c r="BI159" s="137" t="str">
        <f t="shared" si="644"/>
        <v/>
      </c>
      <c r="BJ159" s="137" t="str">
        <f t="shared" si="644"/>
        <v/>
      </c>
      <c r="BK159" s="137" t="str">
        <f t="shared" si="644"/>
        <v/>
      </c>
      <c r="BL159" s="137" t="str">
        <f t="shared" si="644"/>
        <v/>
      </c>
      <c r="BM159" s="169" t="str">
        <f t="shared" si="644"/>
        <v/>
      </c>
      <c r="BN159" s="174" t="e">
        <f>$AS159*Assembly!Z$4+$AT159*Assembly!Z$5+$AU159*Assembly!Z$6+$AV159*Assembly!Z$7+$AW159*Assembly!Z$8+$AX159*Assembly!Z$9+$AY159*Assembly!Z$10+$AZ159*Assembly!Z$11+$BA159*Assembly!Z$12+$BB159*Assembly!Z$13+$BC159*Assembly!Z$14+$BD159*Assembly!Z$15+$BE159*Assembly!Z$16+$BF159*Assembly!Z$17+$BG159*Assembly!Z$18+$BH159*Assembly!Z$19+$BI159*Assembly!Z$20+$BJ159*Assembly!Z$21+$BK159*Assembly!Z$22+$BL159*Assembly!Z$23+$BM159*Assembly!Z$24</f>
        <v>#VALUE!</v>
      </c>
      <c r="BO159" s="133" t="e">
        <f t="shared" si="3"/>
        <v>#VALUE!</v>
      </c>
      <c r="BP159" s="398" t="e">
        <f t="shared" si="628"/>
        <v>#VALUE!</v>
      </c>
      <c r="BQ159" s="133" t="e">
        <f>$AS159*Assembly!AD$4+$AT159*Assembly!AD$5+$AU159*Assembly!AD$6+$AV159*Assembly!AD$7+$AW159*Assembly!AD$8+$AX159*Assembly!AD$9+$AY159*Assembly!AD$10+$AZ159*Assembly!AD$11+$BA159*Assembly!AD$12+$BB159*Assembly!AD$13+$BC159*Assembly!AD$14+$BD159*Assembly!AD$15+$BE159*Assembly!AD$16+$BF159*Assembly!AD$17+$BG159*Assembly!AD$18+$BH159*Assembly!AD$19+$BI159*Assembly!AD$20+$BJ159*Assembly!AD$21+$BK159*Assembly!AD$22+$BL159*Assembly!AD$23+$BM159*Assembly!AD$24</f>
        <v>#VALUE!</v>
      </c>
      <c r="BR159" s="177" t="e">
        <f t="shared" si="4"/>
        <v>#VALUE!</v>
      </c>
      <c r="BS159" s="178" t="e">
        <f t="shared" si="5"/>
        <v>#VALUE!</v>
      </c>
      <c r="BT159" s="179" t="e">
        <f t="shared" si="6"/>
        <v>#VALUE!</v>
      </c>
      <c r="BU159" s="178" t="e">
        <f t="shared" si="7"/>
        <v>#VALUE!</v>
      </c>
      <c r="BV159" s="133" t="e">
        <f>$AS159*Assembly!Y$4+$AT159*Assembly!Y$5+$AU159*Assembly!Y$6+$AV159*Assembly!Y$7+$AW159*Assembly!Y$8+$AX159*Assembly!Y$9+$AY159*Assembly!Y$10+$AZ159*Assembly!Y$11+$BA159*Assembly!Y$12+$BB159*Assembly!Y$13+$BC159*Assembly!Y$14+$BD159*Assembly!Y$15+$BE159*Assembly!Y$16+$BF159*Assembly!Y$17+$BG159*Assembly!Y$18+$BH159*Assembly!Y$19+$BI159*Assembly!Y$20+$BJ159*Assembly!Y$21+$BK159*Assembly!Y$22+$BL159*Assembly!Y$23+$BM159*Assembly!Y$24</f>
        <v>#VALUE!</v>
      </c>
      <c r="BW159" s="133" t="e">
        <f t="shared" si="8"/>
        <v>#VALUE!</v>
      </c>
      <c r="BX159" s="130" t="e">
        <f t="shared" si="9"/>
        <v>#VALUE!</v>
      </c>
      <c r="BY159" s="183" t="e">
        <f>$AS159*Assembly!AC$4+$AT159*Assembly!AC$5+$AU159*Assembly!AC$6+$AV159*Assembly!AC$7+$AW159*Assembly!AC$8+$AX159*Assembly!AC$9+$AY159*Assembly!AC$10+$AZ159*Assembly!AC$11+$BA159*Assembly!AC$12+$BB159*Assembly!AC$13+$BC159*Assembly!AC$14+$BD159*Assembly!AC$15+$BE159*Assembly!AC$16+$BF159*Assembly!AC$17+$BG159*Assembly!AC$18+$BH159*Assembly!AC$19+$BI159*Assembly!AC$20+$BJ159*Assembly!AC$21+$BK159*Assembly!AC$22+$BL159*Assembly!AC$23+$BM159*Assembly!AC$24</f>
        <v>#VALUE!</v>
      </c>
      <c r="BZ159" s="145" t="e">
        <f>$AS159*Assembly!M$4+$AT159*Assembly!M$5+$AU159*Assembly!M$6+$AV159*Assembly!M$7+$AW159*Assembly!M$8+$AX159*Assembly!M$9+$AY159*Assembly!M$10+$AZ159*Assembly!M$11+$BA159*Assembly!M$12+$BB159*Assembly!M$13+$BC159*Assembly!M$14+$BD159*Assembly!M$15+$BE159*Assembly!M$16+$BF159*Assembly!M$17+$BG159*Assembly!M$18+$BH159*Assembly!M$19+$BI159*Assembly!M$20+$BJ159*Assembly!M$21+$BK159*Assembly!M$22+$BL159*Assembly!M$23+$BM159*Assembly!M$24</f>
        <v>#VALUE!</v>
      </c>
      <c r="CA159" s="145" t="e">
        <f>$AS159*Assembly!N$4+$AT159*Assembly!N$5+$AU159*Assembly!N$6+$AV159*Assembly!N$7+$AW159*Assembly!N$8+$AX159*Assembly!N$9+$AY159*Assembly!N$10+$AZ159*Assembly!N$11+$BA159*Assembly!N$12+$BB159*Assembly!N$13+$BC159*Assembly!N$14+$BD159*Assembly!N$15+$BE159*Assembly!N$16+$BF159*Assembly!N$17+$BG159*Assembly!N$18+$BH159*Assembly!N$19+$BI159*Assembly!N$20+$BJ159*Assembly!N$21+$BK159*Assembly!N$22+$BL159*Assembly!N$23+$BM159*Assembly!N$24</f>
        <v>#VALUE!</v>
      </c>
      <c r="CB159" s="145" t="e">
        <f>$AS159*Assembly!O$4+$AT159*Assembly!O$5+$AU159*Assembly!O$6+$AV159*Assembly!O$7+$AW159*Assembly!O$8+$AX159*Assembly!O$9+$AY159*Assembly!O$10+$AZ159*Assembly!O$11+$BA159*Assembly!O$12+$BB159*Assembly!O$13+$BC159*Assembly!O$14+$BD159*Assembly!O$15+$BE159*Assembly!O$16+$BF159*Assembly!O$17+$BG159*Assembly!O$18+$BH159*Assembly!O$19+$BI159*Assembly!O$20+$BJ159*Assembly!O$21+$BK159*Assembly!O$22+$BL159*Assembly!O$23+$BM159*Assembly!O$24</f>
        <v>#VALUE!</v>
      </c>
      <c r="CC159" s="140" t="e">
        <f>$AS159*Assembly!P$4+$AT159*Assembly!P$5+$AU159*Assembly!P$6+$AV159*Assembly!P$7+$AW159*Assembly!P$8+$AX159*Assembly!P$9+$AY159*Assembly!P$10+$AZ159*Assembly!P$11+$BA159*Assembly!P$12+$BB159*Assembly!P$13+$BC159*Assembly!P$14+$BD159*Assembly!P$15+$BE159*Assembly!P$16+$BF159*Assembly!P$17+$BG159*Assembly!P$18+$BH159*Assembly!P$19+$BI159*Assembly!P$20+$BJ159*Assembly!P$21+$BK159*Assembly!P$22+$BL159*Assembly!P$23+$BM159*Assembly!P$24</f>
        <v>#VALUE!</v>
      </c>
      <c r="CD159" s="140" t="e">
        <f>$AS159*Assembly!Q$4+$AT159*Assembly!Q$5+$AU159*Assembly!Q$6+$AV159*Assembly!Q$7+$AW159*Assembly!Q$8+$AX159*Assembly!Q$9+$AY159*Assembly!Q$10+$AZ159*Assembly!Q$11+$BA159*Assembly!Q$12+$BB159*Assembly!Q$13+$BC159*Assembly!Q$14+$BD159*Assembly!Q$15+$BE159*Assembly!Q$16+$BF159*Assembly!Q$17+$BG159*Assembly!Q$18+$BH159*Assembly!Q$19+$BI159*Assembly!Q$20+$BJ159*Assembly!Q$21+$BK159*Assembly!Q$22+$BL159*Assembly!Q$23+$BM159*Assembly!Q$24</f>
        <v>#VALUE!</v>
      </c>
      <c r="CE159" s="145" t="e">
        <f>$AS159*Assembly!R$4+$AT159*Assembly!R$5+$AU159*Assembly!R$6+$AV159*Assembly!R$7+$AW159*Assembly!R$8+$AX159*Assembly!R$9+$AY159*Assembly!R$10+$AZ159*Assembly!R$11+$BA159*Assembly!R$12+$BB159*Assembly!R$13+$BC159*Assembly!R$14+$BD159*Assembly!R$15+$BE159*Assembly!R$16+$BF159*Assembly!R$17+$BG159*Assembly!R$18+$BH159*Assembly!R$19+$BI159*Assembly!R$20+$BJ159*Assembly!R$21+$BK159*Assembly!R$22+$BL159*Assembly!R$23+$BM159*Assembly!R$24</f>
        <v>#VALUE!</v>
      </c>
      <c r="CF159" s="140" t="e">
        <f>$AS159*Assembly!S$4+$AT159*Assembly!S$5+$AU159*Assembly!S$6+$AV159*Assembly!S$7+$AW159*Assembly!S$8+$AX159*Assembly!S$9+$AY159*Assembly!S$10+$AZ159*Assembly!S$11+$BA159*Assembly!S$12+$BB159*Assembly!S$13+$BC159*Assembly!S$14+$BD159*Assembly!S$15+$BE159*Assembly!S$16+$BF159*Assembly!S$17+$BG159*Assembly!S$18+$BH159*Assembly!S$19+$BI159*Assembly!S$20+$BJ159*Assembly!S$21+$BK159*Assembly!S$22+$BL159*Assembly!S$23+$BM159*Assembly!S$24</f>
        <v>#VALUE!</v>
      </c>
      <c r="CG159" s="140" t="e">
        <f>$AS159*Assembly!T$4+$AT159*Assembly!T$5+$AU159*Assembly!T$6+$AV159*Assembly!T$7+$AW159*Assembly!T$8+$AX159*Assembly!T$9+$AY159*Assembly!T$10+$AZ159*Assembly!T$11+$BA159*Assembly!T$12+$BB159*Assembly!T$13+$BC159*Assembly!T$14+$BD159*Assembly!T$15+$BE159*Assembly!T$16+$BF159*Assembly!T$17+$BG159*Assembly!T$18+$BH159*Assembly!T$19+$BI159*Assembly!T$20+$BJ159*Assembly!T$21+$BK159*Assembly!T$22+$BL159*Assembly!T$23+$BM159*Assembly!T$24</f>
        <v>#VALUE!</v>
      </c>
      <c r="CH159" s="140" t="e">
        <f>$AS159*Assembly!U$4+$AT159*Assembly!U$5+$AU159*Assembly!U$6+$AV159*Assembly!U$7+$AW159*Assembly!U$8+$AX159*Assembly!U$9+$AY159*Assembly!U$10+$AZ159*Assembly!U$11+$BA159*Assembly!U$12+$BB159*Assembly!U$13+$BC159*Assembly!U$14+$BD159*Assembly!U$15+$BE159*Assembly!U$16+$BF159*Assembly!U$17+$BG159*Assembly!U$18+$BH159*Assembly!U$19+$BI159*Assembly!U$20+$BJ159*Assembly!U$21+$BK159*Assembly!U$22+$BL159*Assembly!U$23+$BM159*Assembly!U$24</f>
        <v>#VALUE!</v>
      </c>
      <c r="CI159" s="145" t="e">
        <f>$AS159*Assembly!V$4+$AT159*Assembly!V$5+$AU159*Assembly!V$6+$AV159*Assembly!V$7+$AW159*Assembly!V$8+$AX159*Assembly!V$9+$AY159*Assembly!V$10+$AZ159*Assembly!V$11+$BA159*Assembly!V$12+$BB159*Assembly!V$13+$BC159*Assembly!V$14+$BD159*Assembly!V$15+$BE159*Assembly!V$16+$BF159*Assembly!V$17+$BG159*Assembly!V$18+$BH159*Assembly!V$19+$BI159*Assembly!V$20+$BJ159*Assembly!V$21+$BK159*Assembly!V$22+$BL159*Assembly!V$23+$BM159*Assembly!V$24</f>
        <v>#VALUE!</v>
      </c>
      <c r="CJ159" s="145" t="e">
        <f>BZ159*Refining!$F$3</f>
        <v>#VALUE!</v>
      </c>
      <c r="CK159" s="145" t="e">
        <f>CA159*Refining!$F$4</f>
        <v>#VALUE!</v>
      </c>
      <c r="CL159" s="145" t="e">
        <f>CB159*Refining!$F$5</f>
        <v>#VALUE!</v>
      </c>
      <c r="CM159" s="145" t="e">
        <f>CC159*Refining!$F$6</f>
        <v>#VALUE!</v>
      </c>
      <c r="CN159" s="145" t="e">
        <f>CD159*Refining!$F$7</f>
        <v>#VALUE!</v>
      </c>
      <c r="CO159" s="145" t="e">
        <f>CE159*Refining!$F$8</f>
        <v>#VALUE!</v>
      </c>
      <c r="CP159" s="145" t="e">
        <f>CF159*Refining!$F$9</f>
        <v>#VALUE!</v>
      </c>
      <c r="CQ159" s="145" t="e">
        <f>CG159*Refining!$F$10</f>
        <v>#VALUE!</v>
      </c>
      <c r="CR159" s="145" t="e">
        <f>CH159*Refining!$F$11</f>
        <v>#VALUE!</v>
      </c>
      <c r="CS159" s="145" t="e">
        <f>CI159*Refining!$F$12</f>
        <v>#VALUE!</v>
      </c>
      <c r="CT159" s="185" t="e">
        <f t="shared" ref="CT159:DM159" si="645">IF(BZ159 = 0, "", BZ159)</f>
        <v>#VALUE!</v>
      </c>
      <c r="CU159" s="189" t="e">
        <f t="shared" si="645"/>
        <v>#VALUE!</v>
      </c>
      <c r="CV159" s="186" t="e">
        <f t="shared" si="645"/>
        <v>#VALUE!</v>
      </c>
      <c r="CW159" s="186" t="e">
        <f t="shared" si="645"/>
        <v>#VALUE!</v>
      </c>
      <c r="CX159" s="186" t="e">
        <f t="shared" si="645"/>
        <v>#VALUE!</v>
      </c>
      <c r="CY159" s="186" t="e">
        <f t="shared" si="645"/>
        <v>#VALUE!</v>
      </c>
      <c r="CZ159" s="186" t="e">
        <f t="shared" si="645"/>
        <v>#VALUE!</v>
      </c>
      <c r="DA159" s="186" t="e">
        <f t="shared" si="645"/>
        <v>#VALUE!</v>
      </c>
      <c r="DB159" s="186" t="e">
        <f t="shared" si="645"/>
        <v>#VALUE!</v>
      </c>
      <c r="DC159" s="187" t="e">
        <f t="shared" si="645"/>
        <v>#VALUE!</v>
      </c>
      <c r="DD159" s="185" t="e">
        <f t="shared" si="645"/>
        <v>#VALUE!</v>
      </c>
      <c r="DE159" s="189" t="e">
        <f t="shared" si="645"/>
        <v>#VALUE!</v>
      </c>
      <c r="DF159" s="186" t="e">
        <f t="shared" si="645"/>
        <v>#VALUE!</v>
      </c>
      <c r="DG159" s="186" t="e">
        <f t="shared" si="645"/>
        <v>#VALUE!</v>
      </c>
      <c r="DH159" s="211" t="e">
        <f t="shared" si="645"/>
        <v>#VALUE!</v>
      </c>
      <c r="DI159" s="186" t="e">
        <f t="shared" si="645"/>
        <v>#VALUE!</v>
      </c>
      <c r="DJ159" s="186" t="e">
        <f t="shared" si="645"/>
        <v>#VALUE!</v>
      </c>
      <c r="DK159" s="186" t="e">
        <f t="shared" si="645"/>
        <v>#VALUE!</v>
      </c>
      <c r="DL159" s="186" t="e">
        <f t="shared" si="645"/>
        <v>#VALUE!</v>
      </c>
      <c r="DM159" s="187" t="e">
        <f t="shared" si="645"/>
        <v>#VALUE!</v>
      </c>
      <c r="DN159" s="185" t="e">
        <f t="shared" si="11"/>
        <v>#VALUE!</v>
      </c>
      <c r="DO159" s="189" t="e">
        <f t="shared" si="12"/>
        <v>#VALUE!</v>
      </c>
      <c r="DP159" s="120" t="e">
        <f t="shared" si="13"/>
        <v>#VALUE!</v>
      </c>
      <c r="DQ159" s="133" t="e">
        <f>CT159*'Ores &amp; Ingots'!$C$3+CU159*'Ores &amp; Ingots'!$C$4+CV159*'Ores &amp; Ingots'!$C$5+CW159*'Ores &amp; Ingots'!$C$6+CX159*'Ores &amp; Ingots'!$C$7+CY159*'Ores &amp; Ingots'!$C$8+CZ159*'Ores &amp; Ingots'!$C$9+DA159*'Ores &amp; Ingots'!$C$10+DB159*'Ores &amp; Ingots'!$C$11+DC159*'Ores &amp; Ingots'!$C$12</f>
        <v>#VALUE!</v>
      </c>
      <c r="DR159" s="133" t="e">
        <f>DD159*'Ores &amp; Ingots'!$B$3+DE159*'Ores &amp; Ingots'!$B$4+DF159*'Ores &amp; Ingots'!$B$5+DG159*'Ores &amp; Ingots'!$B$6+DH159*'Ores &amp; Ingots'!$B$7+DI159*'Ores &amp; Ingots'!$B$8+DJ159*'Ores &amp; Ingots'!$B$9+DK159*'Ores &amp; Ingots'!$B$10+DL159*'Ores &amp; Ingots'!$B$11+DM159*'Ores &amp; Ingots'!$B$12</f>
        <v>#VALUE!</v>
      </c>
      <c r="DS159" s="189" t="e">
        <f>CT159*Refining!$G$3+CU159*Refining!$G$4+CV159*Refining!$G$5+CW159*Refining!$G$6+CX159*Refining!$G$7+CY159*Refining!$G$8+CZ159*Refining!$G$9+DA159*Refining!$G$10+DB159*Refining!$G$11+DC159*Refining!$G$12</f>
        <v>#VALUE!</v>
      </c>
      <c r="DT159" s="189" t="e">
        <f t="shared" si="14"/>
        <v>#VALUE!</v>
      </c>
      <c r="DU159" s="192" t="e">
        <f t="shared" si="15"/>
        <v>#VALUE!</v>
      </c>
      <c r="DV159" s="185" t="e">
        <f t="shared" si="16"/>
        <v>#VALUE!</v>
      </c>
      <c r="DW159" s="194" t="e">
        <f t="shared" ref="DW159:DX159" si="646">DV159/60</f>
        <v>#VALUE!</v>
      </c>
      <c r="DX159" s="194" t="e">
        <f t="shared" si="646"/>
        <v>#VALUE!</v>
      </c>
      <c r="DY159" s="185" t="e">
        <f t="shared" si="18"/>
        <v>#VALUE!</v>
      </c>
      <c r="DZ159" s="194" t="e">
        <f t="shared" ref="DZ159:EA159" si="647">DY159/1000</f>
        <v>#VALUE!</v>
      </c>
      <c r="EA159" s="196" t="e">
        <f t="shared" si="647"/>
        <v>#VALUE!</v>
      </c>
      <c r="EB159" s="130" t="e">
        <f t="shared" si="20"/>
        <v>#VALUE!</v>
      </c>
      <c r="EC159" s="132" t="e">
        <f t="shared" si="21"/>
        <v>#VALUE!</v>
      </c>
      <c r="ED159" s="133" t="s">
        <v>28</v>
      </c>
    </row>
    <row r="160" spans="1:134" ht="12.75" x14ac:dyDescent="0.2">
      <c r="A160" s="864"/>
      <c r="B160" s="135" t="s">
        <v>368</v>
      </c>
      <c r="C160" s="137" t="s">
        <v>155</v>
      </c>
      <c r="D160" s="137">
        <v>2</v>
      </c>
      <c r="E160" s="137">
        <v>3</v>
      </c>
      <c r="F160" s="137">
        <v>2</v>
      </c>
      <c r="G160" s="154">
        <f t="shared" si="0"/>
        <v>1.5</v>
      </c>
      <c r="H160" s="156">
        <v>15</v>
      </c>
      <c r="I160" s="156">
        <v>15</v>
      </c>
      <c r="J160" s="156">
        <f>H160/Main!$D$9</f>
        <v>3</v>
      </c>
      <c r="K160" s="156">
        <f>I160/Main!$D$10</f>
        <v>7.5</v>
      </c>
      <c r="L160" s="156">
        <f t="shared" si="1"/>
        <v>2.5</v>
      </c>
      <c r="M160" s="156">
        <v>1</v>
      </c>
      <c r="N160" s="164" t="s">
        <v>28</v>
      </c>
      <c r="O160" s="164">
        <v>2000</v>
      </c>
      <c r="P160" s="164"/>
      <c r="Q160" s="159"/>
      <c r="R160" s="166"/>
      <c r="S160" s="168">
        <v>4800</v>
      </c>
      <c r="T160" s="166"/>
      <c r="U160" s="170"/>
      <c r="V160" s="159"/>
      <c r="W160" s="364"/>
      <c r="X160" s="133">
        <v>16</v>
      </c>
      <c r="Y160" s="133">
        <v>0</v>
      </c>
      <c r="Z160" s="133">
        <v>4</v>
      </c>
      <c r="AA160" s="133">
        <v>0</v>
      </c>
      <c r="AB160" s="133">
        <v>12</v>
      </c>
      <c r="AC160" s="133">
        <v>0</v>
      </c>
      <c r="AD160" s="167">
        <v>2</v>
      </c>
      <c r="AE160" s="133">
        <v>0</v>
      </c>
      <c r="AF160" s="133">
        <v>0</v>
      </c>
      <c r="AG160" s="133">
        <v>0</v>
      </c>
      <c r="AH160" s="133">
        <v>0</v>
      </c>
      <c r="AI160" s="133">
        <v>0</v>
      </c>
      <c r="AJ160" s="133">
        <v>0</v>
      </c>
      <c r="AK160" s="133">
        <v>0</v>
      </c>
      <c r="AL160" s="133">
        <v>0</v>
      </c>
      <c r="AM160" s="133">
        <v>0</v>
      </c>
      <c r="AN160" s="133">
        <v>0</v>
      </c>
      <c r="AO160" s="133">
        <v>0</v>
      </c>
      <c r="AP160" s="133">
        <v>0</v>
      </c>
      <c r="AQ160" s="133">
        <v>0</v>
      </c>
      <c r="AR160" s="133">
        <v>0</v>
      </c>
      <c r="AS160" s="174">
        <f t="shared" ref="AS160:BM160" si="648">IF(X160 = 0, "", X160)</f>
        <v>16</v>
      </c>
      <c r="AT160" s="137" t="str">
        <f t="shared" si="648"/>
        <v/>
      </c>
      <c r="AU160" s="133">
        <f t="shared" si="648"/>
        <v>4</v>
      </c>
      <c r="AV160" s="137" t="str">
        <f t="shared" si="648"/>
        <v/>
      </c>
      <c r="AW160" s="133">
        <f t="shared" si="648"/>
        <v>12</v>
      </c>
      <c r="AX160" s="137" t="str">
        <f t="shared" si="648"/>
        <v/>
      </c>
      <c r="AY160" s="167">
        <f t="shared" si="648"/>
        <v>2</v>
      </c>
      <c r="AZ160" s="137" t="str">
        <f t="shared" si="648"/>
        <v/>
      </c>
      <c r="BA160" s="137" t="str">
        <f t="shared" si="648"/>
        <v/>
      </c>
      <c r="BB160" s="137" t="str">
        <f t="shared" si="648"/>
        <v/>
      </c>
      <c r="BC160" s="137" t="str">
        <f t="shared" si="648"/>
        <v/>
      </c>
      <c r="BD160" s="137" t="str">
        <f t="shared" si="648"/>
        <v/>
      </c>
      <c r="BE160" s="137" t="str">
        <f t="shared" si="648"/>
        <v/>
      </c>
      <c r="BF160" s="137" t="str">
        <f t="shared" si="648"/>
        <v/>
      </c>
      <c r="BG160" s="137" t="str">
        <f t="shared" si="648"/>
        <v/>
      </c>
      <c r="BH160" s="137" t="str">
        <f t="shared" si="648"/>
        <v/>
      </c>
      <c r="BI160" s="137" t="str">
        <f t="shared" si="648"/>
        <v/>
      </c>
      <c r="BJ160" s="137" t="str">
        <f t="shared" si="648"/>
        <v/>
      </c>
      <c r="BK160" s="137" t="str">
        <f t="shared" si="648"/>
        <v/>
      </c>
      <c r="BL160" s="137" t="str">
        <f t="shared" si="648"/>
        <v/>
      </c>
      <c r="BM160" s="169" t="str">
        <f t="shared" si="648"/>
        <v/>
      </c>
      <c r="BN160" s="174" t="e">
        <f>$AS160*Assembly!Z$4+$AT160*Assembly!Z$5+$AU160*Assembly!Z$6+$AV160*Assembly!Z$7+$AW160*Assembly!Z$8+$AX160*Assembly!Z$9+$AY160*Assembly!Z$10+$AZ160*Assembly!Z$11+$BA160*Assembly!Z$12+$BB160*Assembly!Z$13+$BC160*Assembly!Z$14+$BD160*Assembly!Z$15+$BE160*Assembly!Z$16+$BF160*Assembly!Z$17+$BG160*Assembly!Z$18+$BH160*Assembly!Z$19+$BI160*Assembly!Z$20+$BJ160*Assembly!Z$21+$BK160*Assembly!Z$22+$BL160*Assembly!Z$23+$BM160*Assembly!Z$24</f>
        <v>#VALUE!</v>
      </c>
      <c r="BO160" s="133" t="e">
        <f t="shared" si="3"/>
        <v>#VALUE!</v>
      </c>
      <c r="BP160" s="398" t="e">
        <f t="shared" si="628"/>
        <v>#VALUE!</v>
      </c>
      <c r="BQ160" s="133" t="e">
        <f>$AS160*Assembly!AD$4+$AT160*Assembly!AD$5+$AU160*Assembly!AD$6+$AV160*Assembly!AD$7+$AW160*Assembly!AD$8+$AX160*Assembly!AD$9+$AY160*Assembly!AD$10+$AZ160*Assembly!AD$11+$BA160*Assembly!AD$12+$BB160*Assembly!AD$13+$BC160*Assembly!AD$14+$BD160*Assembly!AD$15+$BE160*Assembly!AD$16+$BF160*Assembly!AD$17+$BG160*Assembly!AD$18+$BH160*Assembly!AD$19+$BI160*Assembly!AD$20+$BJ160*Assembly!AD$21+$BK160*Assembly!AD$22+$BL160*Assembly!AD$23+$BM160*Assembly!AD$24</f>
        <v>#VALUE!</v>
      </c>
      <c r="BR160" s="177" t="e">
        <f t="shared" si="4"/>
        <v>#VALUE!</v>
      </c>
      <c r="BS160" s="178" t="e">
        <f t="shared" si="5"/>
        <v>#VALUE!</v>
      </c>
      <c r="BT160" s="179" t="e">
        <f t="shared" si="6"/>
        <v>#VALUE!</v>
      </c>
      <c r="BU160" s="178" t="e">
        <f t="shared" si="7"/>
        <v>#VALUE!</v>
      </c>
      <c r="BV160" s="133" t="e">
        <f>$AS160*Assembly!Y$4+$AT160*Assembly!Y$5+$AU160*Assembly!Y$6+$AV160*Assembly!Y$7+$AW160*Assembly!Y$8+$AX160*Assembly!Y$9+$AY160*Assembly!Y$10+$AZ160*Assembly!Y$11+$BA160*Assembly!Y$12+$BB160*Assembly!Y$13+$BC160*Assembly!Y$14+$BD160*Assembly!Y$15+$BE160*Assembly!Y$16+$BF160*Assembly!Y$17+$BG160*Assembly!Y$18+$BH160*Assembly!Y$19+$BI160*Assembly!Y$20+$BJ160*Assembly!Y$21+$BK160*Assembly!Y$22+$BL160*Assembly!Y$23+$BM160*Assembly!Y$24</f>
        <v>#VALUE!</v>
      </c>
      <c r="BW160" s="133" t="e">
        <f t="shared" si="8"/>
        <v>#VALUE!</v>
      </c>
      <c r="BX160" s="130" t="e">
        <f t="shared" si="9"/>
        <v>#VALUE!</v>
      </c>
      <c r="BY160" s="183" t="e">
        <f>$AS160*Assembly!AC$4+$AT160*Assembly!AC$5+$AU160*Assembly!AC$6+$AV160*Assembly!AC$7+$AW160*Assembly!AC$8+$AX160*Assembly!AC$9+$AY160*Assembly!AC$10+$AZ160*Assembly!AC$11+$BA160*Assembly!AC$12+$BB160*Assembly!AC$13+$BC160*Assembly!AC$14+$BD160*Assembly!AC$15+$BE160*Assembly!AC$16+$BF160*Assembly!AC$17+$BG160*Assembly!AC$18+$BH160*Assembly!AC$19+$BI160*Assembly!AC$20+$BJ160*Assembly!AC$21+$BK160*Assembly!AC$22+$BL160*Assembly!AC$23+$BM160*Assembly!AC$24</f>
        <v>#VALUE!</v>
      </c>
      <c r="BZ160" s="164" t="e">
        <f>$AS160*Assembly!M$4+$AT160*Assembly!M$5+$AU160*Assembly!M$6+$AV160*Assembly!M$7+$AW160*Assembly!M$8+$AX160*Assembly!M$9+$AY160*Assembly!M$10+$AZ160*Assembly!M$11+$BA160*Assembly!M$12+$BB160*Assembly!M$13+$BC160*Assembly!M$14+$BD160*Assembly!M$15+$BE160*Assembly!M$16+$BF160*Assembly!M$17+$BG160*Assembly!M$18+$BH160*Assembly!M$19+$BI160*Assembly!M$20+$BJ160*Assembly!M$21+$BK160*Assembly!M$22+$BL160*Assembly!M$23+$BM160*Assembly!M$24</f>
        <v>#VALUE!</v>
      </c>
      <c r="CA160" s="164" t="e">
        <f>$AS160*Assembly!N$4+$AT160*Assembly!N$5+$AU160*Assembly!N$6+$AV160*Assembly!N$7+$AW160*Assembly!N$8+$AX160*Assembly!N$9+$AY160*Assembly!N$10+$AZ160*Assembly!N$11+$BA160*Assembly!N$12+$BB160*Assembly!N$13+$BC160*Assembly!N$14+$BD160*Assembly!N$15+$BE160*Assembly!N$16+$BF160*Assembly!N$17+$BG160*Assembly!N$18+$BH160*Assembly!N$19+$BI160*Assembly!N$20+$BJ160*Assembly!N$21+$BK160*Assembly!N$22+$BL160*Assembly!N$23+$BM160*Assembly!N$24</f>
        <v>#VALUE!</v>
      </c>
      <c r="CB160" s="164" t="e">
        <f>$AS160*Assembly!O$4+$AT160*Assembly!O$5+$AU160*Assembly!O$6+$AV160*Assembly!O$7+$AW160*Assembly!O$8+$AX160*Assembly!O$9+$AY160*Assembly!O$10+$AZ160*Assembly!O$11+$BA160*Assembly!O$12+$BB160*Assembly!O$13+$BC160*Assembly!O$14+$BD160*Assembly!O$15+$BE160*Assembly!O$16+$BF160*Assembly!O$17+$BG160*Assembly!O$18+$BH160*Assembly!O$19+$BI160*Assembly!O$20+$BJ160*Assembly!O$21+$BK160*Assembly!O$22+$BL160*Assembly!O$23+$BM160*Assembly!O$24</f>
        <v>#VALUE!</v>
      </c>
      <c r="CC160" s="156" t="e">
        <f>$AS160*Assembly!P$4+$AT160*Assembly!P$5+$AU160*Assembly!P$6+$AV160*Assembly!P$7+$AW160*Assembly!P$8+$AX160*Assembly!P$9+$AY160*Assembly!P$10+$AZ160*Assembly!P$11+$BA160*Assembly!P$12+$BB160*Assembly!P$13+$BC160*Assembly!P$14+$BD160*Assembly!P$15+$BE160*Assembly!P$16+$BF160*Assembly!P$17+$BG160*Assembly!P$18+$BH160*Assembly!P$19+$BI160*Assembly!P$20+$BJ160*Assembly!P$21+$BK160*Assembly!P$22+$BL160*Assembly!P$23+$BM160*Assembly!P$24</f>
        <v>#VALUE!</v>
      </c>
      <c r="CD160" s="156" t="e">
        <f>$AS160*Assembly!Q$4+$AT160*Assembly!Q$5+$AU160*Assembly!Q$6+$AV160*Assembly!Q$7+$AW160*Assembly!Q$8+$AX160*Assembly!Q$9+$AY160*Assembly!Q$10+$AZ160*Assembly!Q$11+$BA160*Assembly!Q$12+$BB160*Assembly!Q$13+$BC160*Assembly!Q$14+$BD160*Assembly!Q$15+$BE160*Assembly!Q$16+$BF160*Assembly!Q$17+$BG160*Assembly!Q$18+$BH160*Assembly!Q$19+$BI160*Assembly!Q$20+$BJ160*Assembly!Q$21+$BK160*Assembly!Q$22+$BL160*Assembly!Q$23+$BM160*Assembly!Q$24</f>
        <v>#VALUE!</v>
      </c>
      <c r="CE160" s="164" t="e">
        <f>$AS160*Assembly!R$4+$AT160*Assembly!R$5+$AU160*Assembly!R$6+$AV160*Assembly!R$7+$AW160*Assembly!R$8+$AX160*Assembly!R$9+$AY160*Assembly!R$10+$AZ160*Assembly!R$11+$BA160*Assembly!R$12+$BB160*Assembly!R$13+$BC160*Assembly!R$14+$BD160*Assembly!R$15+$BE160*Assembly!R$16+$BF160*Assembly!R$17+$BG160*Assembly!R$18+$BH160*Assembly!R$19+$BI160*Assembly!R$20+$BJ160*Assembly!R$21+$BK160*Assembly!R$22+$BL160*Assembly!R$23+$BM160*Assembly!R$24</f>
        <v>#VALUE!</v>
      </c>
      <c r="CF160" s="156" t="e">
        <f>$AS160*Assembly!S$4+$AT160*Assembly!S$5+$AU160*Assembly!S$6+$AV160*Assembly!S$7+$AW160*Assembly!S$8+$AX160*Assembly!S$9+$AY160*Assembly!S$10+$AZ160*Assembly!S$11+$BA160*Assembly!S$12+$BB160*Assembly!S$13+$BC160*Assembly!S$14+$BD160*Assembly!S$15+$BE160*Assembly!S$16+$BF160*Assembly!S$17+$BG160*Assembly!S$18+$BH160*Assembly!S$19+$BI160*Assembly!S$20+$BJ160*Assembly!S$21+$BK160*Assembly!S$22+$BL160*Assembly!S$23+$BM160*Assembly!S$24</f>
        <v>#VALUE!</v>
      </c>
      <c r="CG160" s="156" t="e">
        <f>$AS160*Assembly!T$4+$AT160*Assembly!T$5+$AU160*Assembly!T$6+$AV160*Assembly!T$7+$AW160*Assembly!T$8+$AX160*Assembly!T$9+$AY160*Assembly!T$10+$AZ160*Assembly!T$11+$BA160*Assembly!T$12+$BB160*Assembly!T$13+$BC160*Assembly!T$14+$BD160*Assembly!T$15+$BE160*Assembly!T$16+$BF160*Assembly!T$17+$BG160*Assembly!T$18+$BH160*Assembly!T$19+$BI160*Assembly!T$20+$BJ160*Assembly!T$21+$BK160*Assembly!T$22+$BL160*Assembly!T$23+$BM160*Assembly!T$24</f>
        <v>#VALUE!</v>
      </c>
      <c r="CH160" s="156" t="e">
        <f>$AS160*Assembly!U$4+$AT160*Assembly!U$5+$AU160*Assembly!U$6+$AV160*Assembly!U$7+$AW160*Assembly!U$8+$AX160*Assembly!U$9+$AY160*Assembly!U$10+$AZ160*Assembly!U$11+$BA160*Assembly!U$12+$BB160*Assembly!U$13+$BC160*Assembly!U$14+$BD160*Assembly!U$15+$BE160*Assembly!U$16+$BF160*Assembly!U$17+$BG160*Assembly!U$18+$BH160*Assembly!U$19+$BI160*Assembly!U$20+$BJ160*Assembly!U$21+$BK160*Assembly!U$22+$BL160*Assembly!U$23+$BM160*Assembly!U$24</f>
        <v>#VALUE!</v>
      </c>
      <c r="CI160" s="164" t="e">
        <f>$AS160*Assembly!V$4+$AT160*Assembly!V$5+$AU160*Assembly!V$6+$AV160*Assembly!V$7+$AW160*Assembly!V$8+$AX160*Assembly!V$9+$AY160*Assembly!V$10+$AZ160*Assembly!V$11+$BA160*Assembly!V$12+$BB160*Assembly!V$13+$BC160*Assembly!V$14+$BD160*Assembly!V$15+$BE160*Assembly!V$16+$BF160*Assembly!V$17+$BG160*Assembly!V$18+$BH160*Assembly!V$19+$BI160*Assembly!V$20+$BJ160*Assembly!V$21+$BK160*Assembly!V$22+$BL160*Assembly!V$23+$BM160*Assembly!V$24</f>
        <v>#VALUE!</v>
      </c>
      <c r="CJ160" s="164" t="e">
        <f>BZ160*Refining!$F$3</f>
        <v>#VALUE!</v>
      </c>
      <c r="CK160" s="164" t="e">
        <f>CA160*Refining!$F$4</f>
        <v>#VALUE!</v>
      </c>
      <c r="CL160" s="164" t="e">
        <f>CB160*Refining!$F$5</f>
        <v>#VALUE!</v>
      </c>
      <c r="CM160" s="164" t="e">
        <f>CC160*Refining!$F$6</f>
        <v>#VALUE!</v>
      </c>
      <c r="CN160" s="164" t="e">
        <f>CD160*Refining!$F$7</f>
        <v>#VALUE!</v>
      </c>
      <c r="CO160" s="164" t="e">
        <f>CE160*Refining!$F$8</f>
        <v>#VALUE!</v>
      </c>
      <c r="CP160" s="164" t="e">
        <f>CF160*Refining!$F$9</f>
        <v>#VALUE!</v>
      </c>
      <c r="CQ160" s="164" t="e">
        <f>CG160*Refining!$F$10</f>
        <v>#VALUE!</v>
      </c>
      <c r="CR160" s="164" t="e">
        <f>CH160*Refining!$F$11</f>
        <v>#VALUE!</v>
      </c>
      <c r="CS160" s="164" t="e">
        <f>CI160*Refining!$F$12</f>
        <v>#VALUE!</v>
      </c>
      <c r="CT160" s="185" t="e">
        <f t="shared" ref="CT160:DM160" si="649">IF(BZ160 = 0, "", BZ160)</f>
        <v>#VALUE!</v>
      </c>
      <c r="CU160" s="189" t="e">
        <f t="shared" si="649"/>
        <v>#VALUE!</v>
      </c>
      <c r="CV160" s="186" t="e">
        <f t="shared" si="649"/>
        <v>#VALUE!</v>
      </c>
      <c r="CW160" s="186" t="e">
        <f t="shared" si="649"/>
        <v>#VALUE!</v>
      </c>
      <c r="CX160" s="186" t="e">
        <f t="shared" si="649"/>
        <v>#VALUE!</v>
      </c>
      <c r="CY160" s="186" t="e">
        <f t="shared" si="649"/>
        <v>#VALUE!</v>
      </c>
      <c r="CZ160" s="186" t="e">
        <f t="shared" si="649"/>
        <v>#VALUE!</v>
      </c>
      <c r="DA160" s="186" t="e">
        <f t="shared" si="649"/>
        <v>#VALUE!</v>
      </c>
      <c r="DB160" s="186" t="e">
        <f t="shared" si="649"/>
        <v>#VALUE!</v>
      </c>
      <c r="DC160" s="187" t="e">
        <f t="shared" si="649"/>
        <v>#VALUE!</v>
      </c>
      <c r="DD160" s="185" t="e">
        <f t="shared" si="649"/>
        <v>#VALUE!</v>
      </c>
      <c r="DE160" s="189" t="e">
        <f t="shared" si="649"/>
        <v>#VALUE!</v>
      </c>
      <c r="DF160" s="186" t="e">
        <f t="shared" si="649"/>
        <v>#VALUE!</v>
      </c>
      <c r="DG160" s="186" t="e">
        <f t="shared" si="649"/>
        <v>#VALUE!</v>
      </c>
      <c r="DH160" s="211" t="e">
        <f t="shared" si="649"/>
        <v>#VALUE!</v>
      </c>
      <c r="DI160" s="186" t="e">
        <f t="shared" si="649"/>
        <v>#VALUE!</v>
      </c>
      <c r="DJ160" s="186" t="e">
        <f t="shared" si="649"/>
        <v>#VALUE!</v>
      </c>
      <c r="DK160" s="186" t="e">
        <f t="shared" si="649"/>
        <v>#VALUE!</v>
      </c>
      <c r="DL160" s="186" t="e">
        <f t="shared" si="649"/>
        <v>#VALUE!</v>
      </c>
      <c r="DM160" s="187" t="e">
        <f t="shared" si="649"/>
        <v>#VALUE!</v>
      </c>
      <c r="DN160" s="185" t="e">
        <f t="shared" si="11"/>
        <v>#VALUE!</v>
      </c>
      <c r="DO160" s="189" t="e">
        <f t="shared" si="12"/>
        <v>#VALUE!</v>
      </c>
      <c r="DP160" s="120" t="e">
        <f t="shared" si="13"/>
        <v>#VALUE!</v>
      </c>
      <c r="DQ160" s="133" t="e">
        <f>CT160*'Ores &amp; Ingots'!$C$3+CU160*'Ores &amp; Ingots'!$C$4+CV160*'Ores &amp; Ingots'!$C$5+CW160*'Ores &amp; Ingots'!$C$6+CX160*'Ores &amp; Ingots'!$C$7+CY160*'Ores &amp; Ingots'!$C$8+CZ160*'Ores &amp; Ingots'!$C$9+DA160*'Ores &amp; Ingots'!$C$10+DB160*'Ores &amp; Ingots'!$C$11+DC160*'Ores &amp; Ingots'!$C$12</f>
        <v>#VALUE!</v>
      </c>
      <c r="DR160" s="133" t="e">
        <f>DD160*'Ores &amp; Ingots'!$B$3+DE160*'Ores &amp; Ingots'!$B$4+DF160*'Ores &amp; Ingots'!$B$5+DG160*'Ores &amp; Ingots'!$B$6+DH160*'Ores &amp; Ingots'!$B$7+DI160*'Ores &amp; Ingots'!$B$8+DJ160*'Ores &amp; Ingots'!$B$9+DK160*'Ores &amp; Ingots'!$B$10+DL160*'Ores &amp; Ingots'!$B$11+DM160*'Ores &amp; Ingots'!$B$12</f>
        <v>#VALUE!</v>
      </c>
      <c r="DS160" s="189" t="e">
        <f>CT160*Refining!$G$3+CU160*Refining!$G$4+CV160*Refining!$G$5+CW160*Refining!$G$6+CX160*Refining!$G$7+CY160*Refining!$G$8+CZ160*Refining!$G$9+DA160*Refining!$G$10+DB160*Refining!$G$11+DC160*Refining!$G$12</f>
        <v>#VALUE!</v>
      </c>
      <c r="DT160" s="189" t="e">
        <f t="shared" si="14"/>
        <v>#VALUE!</v>
      </c>
      <c r="DU160" s="192" t="e">
        <f t="shared" si="15"/>
        <v>#VALUE!</v>
      </c>
      <c r="DV160" s="185" t="e">
        <f t="shared" si="16"/>
        <v>#VALUE!</v>
      </c>
      <c r="DW160" s="194" t="e">
        <f t="shared" ref="DW160:DX160" si="650">DV160/60</f>
        <v>#VALUE!</v>
      </c>
      <c r="DX160" s="194" t="e">
        <f t="shared" si="650"/>
        <v>#VALUE!</v>
      </c>
      <c r="DY160" s="185" t="e">
        <f t="shared" si="18"/>
        <v>#VALUE!</v>
      </c>
      <c r="DZ160" s="194" t="e">
        <f t="shared" ref="DZ160:EA160" si="651">DY160/1000</f>
        <v>#VALUE!</v>
      </c>
      <c r="EA160" s="196" t="e">
        <f t="shared" si="651"/>
        <v>#VALUE!</v>
      </c>
      <c r="EB160" s="130" t="e">
        <f t="shared" si="20"/>
        <v>#VALUE!</v>
      </c>
      <c r="EC160" s="132" t="e">
        <f t="shared" si="21"/>
        <v>#VALUE!</v>
      </c>
      <c r="ED160" s="133" t="s">
        <v>28</v>
      </c>
    </row>
    <row r="161" spans="1:134" ht="12.75" x14ac:dyDescent="0.2">
      <c r="A161" s="864"/>
      <c r="B161" s="135" t="s">
        <v>371</v>
      </c>
      <c r="C161" s="137" t="s">
        <v>156</v>
      </c>
      <c r="D161" s="137">
        <v>1</v>
      </c>
      <c r="E161" s="137">
        <v>1</v>
      </c>
      <c r="F161" s="137">
        <v>1</v>
      </c>
      <c r="G161" s="139">
        <f t="shared" si="0"/>
        <v>15.625</v>
      </c>
      <c r="H161" s="140">
        <v>15</v>
      </c>
      <c r="I161" s="140">
        <v>15</v>
      </c>
      <c r="J161" s="140">
        <f>H161/Main!$D$9</f>
        <v>3</v>
      </c>
      <c r="K161" s="140">
        <f>I161/Main!$D$10</f>
        <v>7.5</v>
      </c>
      <c r="L161" s="140">
        <f t="shared" si="1"/>
        <v>2.5</v>
      </c>
      <c r="M161" s="140">
        <v>0.3</v>
      </c>
      <c r="N161" s="143"/>
      <c r="O161" s="143"/>
      <c r="P161" s="145"/>
      <c r="Q161" s="143"/>
      <c r="R161" s="146"/>
      <c r="S161" s="143"/>
      <c r="T161" s="395"/>
      <c r="U161" s="198"/>
      <c r="V161" s="143"/>
      <c r="W161" s="396" t="s">
        <v>220</v>
      </c>
      <c r="X161" s="133">
        <v>8</v>
      </c>
      <c r="Y161" s="133">
        <v>0</v>
      </c>
      <c r="Z161" s="133">
        <v>0</v>
      </c>
      <c r="AA161" s="167">
        <v>4</v>
      </c>
      <c r="AB161" s="133">
        <v>20</v>
      </c>
      <c r="AC161" s="133">
        <v>0</v>
      </c>
      <c r="AD161" s="133">
        <v>0</v>
      </c>
      <c r="AE161" s="133">
        <v>0</v>
      </c>
      <c r="AF161" s="133">
        <v>0</v>
      </c>
      <c r="AG161" s="133">
        <v>0</v>
      </c>
      <c r="AH161" s="133">
        <v>0</v>
      </c>
      <c r="AI161" s="133">
        <v>0</v>
      </c>
      <c r="AJ161" s="133">
        <v>0</v>
      </c>
      <c r="AK161" s="133">
        <v>0</v>
      </c>
      <c r="AL161" s="133">
        <v>0</v>
      </c>
      <c r="AM161" s="133">
        <v>0</v>
      </c>
      <c r="AN161" s="133">
        <v>0</v>
      </c>
      <c r="AO161" s="133">
        <v>0</v>
      </c>
      <c r="AP161" s="133">
        <v>0</v>
      </c>
      <c r="AQ161" s="133">
        <v>0</v>
      </c>
      <c r="AR161" s="133">
        <v>0</v>
      </c>
      <c r="AS161" s="174">
        <f t="shared" ref="AS161:BM161" si="652">IF(X161 = 0, "", X161)</f>
        <v>8</v>
      </c>
      <c r="AT161" s="137" t="str">
        <f t="shared" si="652"/>
        <v/>
      </c>
      <c r="AU161" s="137" t="str">
        <f t="shared" si="652"/>
        <v/>
      </c>
      <c r="AV161" s="167">
        <f t="shared" si="652"/>
        <v>4</v>
      </c>
      <c r="AW161" s="133">
        <f t="shared" si="652"/>
        <v>20</v>
      </c>
      <c r="AX161" s="137" t="str">
        <f t="shared" si="652"/>
        <v/>
      </c>
      <c r="AY161" s="137" t="str">
        <f t="shared" si="652"/>
        <v/>
      </c>
      <c r="AZ161" s="137" t="str">
        <f t="shared" si="652"/>
        <v/>
      </c>
      <c r="BA161" s="137" t="str">
        <f t="shared" si="652"/>
        <v/>
      </c>
      <c r="BB161" s="137" t="str">
        <f t="shared" si="652"/>
        <v/>
      </c>
      <c r="BC161" s="137" t="str">
        <f t="shared" si="652"/>
        <v/>
      </c>
      <c r="BD161" s="137" t="str">
        <f t="shared" si="652"/>
        <v/>
      </c>
      <c r="BE161" s="137" t="str">
        <f t="shared" si="652"/>
        <v/>
      </c>
      <c r="BF161" s="137" t="str">
        <f t="shared" si="652"/>
        <v/>
      </c>
      <c r="BG161" s="137" t="str">
        <f t="shared" si="652"/>
        <v/>
      </c>
      <c r="BH161" s="137" t="str">
        <f t="shared" si="652"/>
        <v/>
      </c>
      <c r="BI161" s="137" t="str">
        <f t="shared" si="652"/>
        <v/>
      </c>
      <c r="BJ161" s="137" t="str">
        <f t="shared" si="652"/>
        <v/>
      </c>
      <c r="BK161" s="137" t="str">
        <f t="shared" si="652"/>
        <v/>
      </c>
      <c r="BL161" s="137" t="str">
        <f t="shared" si="652"/>
        <v/>
      </c>
      <c r="BM161" s="169" t="str">
        <f t="shared" si="652"/>
        <v/>
      </c>
      <c r="BN161" s="174" t="e">
        <f>$AS161*Assembly!Z$4+$AT161*Assembly!Z$5+$AU161*Assembly!Z$6+$AV161*Assembly!Z$7+$AW161*Assembly!Z$8+$AX161*Assembly!Z$9+$AY161*Assembly!Z$10+$AZ161*Assembly!Z$11+$BA161*Assembly!Z$12+$BB161*Assembly!Z$13+$BC161*Assembly!Z$14+$BD161*Assembly!Z$15+$BE161*Assembly!Z$16+$BF161*Assembly!Z$17+$BG161*Assembly!Z$18+$BH161*Assembly!Z$19+$BI161*Assembly!Z$20+$BJ161*Assembly!Z$21+$BK161*Assembly!Z$22+$BL161*Assembly!Z$23+$BM161*Assembly!Z$24</f>
        <v>#VALUE!</v>
      </c>
      <c r="BO161" s="133" t="e">
        <f t="shared" si="3"/>
        <v>#VALUE!</v>
      </c>
      <c r="BP161" s="398"/>
      <c r="BQ161" s="133" t="e">
        <f>$AS161*Assembly!AD$4+$AT161*Assembly!AD$5+$AU161*Assembly!AD$6+$AV161*Assembly!AD$7+$AW161*Assembly!AD$8+$AX161*Assembly!AD$9+$AY161*Assembly!AD$10+$AZ161*Assembly!AD$11+$BA161*Assembly!AD$12+$BB161*Assembly!AD$13+$BC161*Assembly!AD$14+$BD161*Assembly!AD$15+$BE161*Assembly!AD$16+$BF161*Assembly!AD$17+$BG161*Assembly!AD$18+$BH161*Assembly!AD$19+$BI161*Assembly!AD$20+$BJ161*Assembly!AD$21+$BK161*Assembly!AD$22+$BL161*Assembly!AD$23+$BM161*Assembly!AD$24</f>
        <v>#VALUE!</v>
      </c>
      <c r="BR161" s="177" t="e">
        <f t="shared" si="4"/>
        <v>#VALUE!</v>
      </c>
      <c r="BS161" s="178" t="e">
        <f t="shared" si="5"/>
        <v>#VALUE!</v>
      </c>
      <c r="BT161" s="179" t="e">
        <f t="shared" si="6"/>
        <v>#VALUE!</v>
      </c>
      <c r="BU161" s="178" t="e">
        <f t="shared" si="7"/>
        <v>#VALUE!</v>
      </c>
      <c r="BV161" s="133" t="e">
        <f>$AS161*Assembly!Y$4+$AT161*Assembly!Y$5+$AU161*Assembly!Y$6+$AV161*Assembly!Y$7+$AW161*Assembly!Y$8+$AX161*Assembly!Y$9+$AY161*Assembly!Y$10+$AZ161*Assembly!Y$11+$BA161*Assembly!Y$12+$BB161*Assembly!Y$13+$BC161*Assembly!Y$14+$BD161*Assembly!Y$15+$BE161*Assembly!Y$16+$BF161*Assembly!Y$17+$BG161*Assembly!Y$18+$BH161*Assembly!Y$19+$BI161*Assembly!Y$20+$BJ161*Assembly!Y$21+$BK161*Assembly!Y$22+$BL161*Assembly!Y$23+$BM161*Assembly!Y$24</f>
        <v>#VALUE!</v>
      </c>
      <c r="BW161" s="133" t="e">
        <f t="shared" si="8"/>
        <v>#VALUE!</v>
      </c>
      <c r="BX161" s="130" t="e">
        <f t="shared" si="9"/>
        <v>#VALUE!</v>
      </c>
      <c r="BY161" s="183" t="e">
        <f>$AS161*Assembly!AC$4+$AT161*Assembly!AC$5+$AU161*Assembly!AC$6+$AV161*Assembly!AC$7+$AW161*Assembly!AC$8+$AX161*Assembly!AC$9+$AY161*Assembly!AC$10+$AZ161*Assembly!AC$11+$BA161*Assembly!AC$12+$BB161*Assembly!AC$13+$BC161*Assembly!AC$14+$BD161*Assembly!AC$15+$BE161*Assembly!AC$16+$BF161*Assembly!AC$17+$BG161*Assembly!AC$18+$BH161*Assembly!AC$19+$BI161*Assembly!AC$20+$BJ161*Assembly!AC$21+$BK161*Assembly!AC$22+$BL161*Assembly!AC$23+$BM161*Assembly!AC$24</f>
        <v>#VALUE!</v>
      </c>
      <c r="BZ161" s="145" t="e">
        <f>$AS161*Assembly!M$4+$AT161*Assembly!M$5+$AU161*Assembly!M$6+$AV161*Assembly!M$7+$AW161*Assembly!M$8+$AX161*Assembly!M$9+$AY161*Assembly!M$10+$AZ161*Assembly!M$11+$BA161*Assembly!M$12+$BB161*Assembly!M$13+$BC161*Assembly!M$14+$BD161*Assembly!M$15+$BE161*Assembly!M$16+$BF161*Assembly!M$17+$BG161*Assembly!M$18+$BH161*Assembly!M$19+$BI161*Assembly!M$20+$BJ161*Assembly!M$21+$BK161*Assembly!M$22+$BL161*Assembly!M$23+$BM161*Assembly!M$24</f>
        <v>#VALUE!</v>
      </c>
      <c r="CA161" s="145" t="e">
        <f>$AS161*Assembly!N$4+$AT161*Assembly!N$5+$AU161*Assembly!N$6+$AV161*Assembly!N$7+$AW161*Assembly!N$8+$AX161*Assembly!N$9+$AY161*Assembly!N$10+$AZ161*Assembly!N$11+$BA161*Assembly!N$12+$BB161*Assembly!N$13+$BC161*Assembly!N$14+$BD161*Assembly!N$15+$BE161*Assembly!N$16+$BF161*Assembly!N$17+$BG161*Assembly!N$18+$BH161*Assembly!N$19+$BI161*Assembly!N$20+$BJ161*Assembly!N$21+$BK161*Assembly!N$22+$BL161*Assembly!N$23+$BM161*Assembly!N$24</f>
        <v>#VALUE!</v>
      </c>
      <c r="CB161" s="145" t="e">
        <f>$AS161*Assembly!O$4+$AT161*Assembly!O$5+$AU161*Assembly!O$6+$AV161*Assembly!O$7+$AW161*Assembly!O$8+$AX161*Assembly!O$9+$AY161*Assembly!O$10+$AZ161*Assembly!O$11+$BA161*Assembly!O$12+$BB161*Assembly!O$13+$BC161*Assembly!O$14+$BD161*Assembly!O$15+$BE161*Assembly!O$16+$BF161*Assembly!O$17+$BG161*Assembly!O$18+$BH161*Assembly!O$19+$BI161*Assembly!O$20+$BJ161*Assembly!O$21+$BK161*Assembly!O$22+$BL161*Assembly!O$23+$BM161*Assembly!O$24</f>
        <v>#VALUE!</v>
      </c>
      <c r="CC161" s="140" t="e">
        <f>$AS161*Assembly!P$4+$AT161*Assembly!P$5+$AU161*Assembly!P$6+$AV161*Assembly!P$7+$AW161*Assembly!P$8+$AX161*Assembly!P$9+$AY161*Assembly!P$10+$AZ161*Assembly!P$11+$BA161*Assembly!P$12+$BB161*Assembly!P$13+$BC161*Assembly!P$14+$BD161*Assembly!P$15+$BE161*Assembly!P$16+$BF161*Assembly!P$17+$BG161*Assembly!P$18+$BH161*Assembly!P$19+$BI161*Assembly!P$20+$BJ161*Assembly!P$21+$BK161*Assembly!P$22+$BL161*Assembly!P$23+$BM161*Assembly!P$24</f>
        <v>#VALUE!</v>
      </c>
      <c r="CD161" s="140" t="e">
        <f>$AS161*Assembly!Q$4+$AT161*Assembly!Q$5+$AU161*Assembly!Q$6+$AV161*Assembly!Q$7+$AW161*Assembly!Q$8+$AX161*Assembly!Q$9+$AY161*Assembly!Q$10+$AZ161*Assembly!Q$11+$BA161*Assembly!Q$12+$BB161*Assembly!Q$13+$BC161*Assembly!Q$14+$BD161*Assembly!Q$15+$BE161*Assembly!Q$16+$BF161*Assembly!Q$17+$BG161*Assembly!Q$18+$BH161*Assembly!Q$19+$BI161*Assembly!Q$20+$BJ161*Assembly!Q$21+$BK161*Assembly!Q$22+$BL161*Assembly!Q$23+$BM161*Assembly!Q$24</f>
        <v>#VALUE!</v>
      </c>
      <c r="CE161" s="145" t="e">
        <f>$AS161*Assembly!R$4+$AT161*Assembly!R$5+$AU161*Assembly!R$6+$AV161*Assembly!R$7+$AW161*Assembly!R$8+$AX161*Assembly!R$9+$AY161*Assembly!R$10+$AZ161*Assembly!R$11+$BA161*Assembly!R$12+$BB161*Assembly!R$13+$BC161*Assembly!R$14+$BD161*Assembly!R$15+$BE161*Assembly!R$16+$BF161*Assembly!R$17+$BG161*Assembly!R$18+$BH161*Assembly!R$19+$BI161*Assembly!R$20+$BJ161*Assembly!R$21+$BK161*Assembly!R$22+$BL161*Assembly!R$23+$BM161*Assembly!R$24</f>
        <v>#VALUE!</v>
      </c>
      <c r="CF161" s="140" t="e">
        <f>$AS161*Assembly!S$4+$AT161*Assembly!S$5+$AU161*Assembly!S$6+$AV161*Assembly!S$7+$AW161*Assembly!S$8+$AX161*Assembly!S$9+$AY161*Assembly!S$10+$AZ161*Assembly!S$11+$BA161*Assembly!S$12+$BB161*Assembly!S$13+$BC161*Assembly!S$14+$BD161*Assembly!S$15+$BE161*Assembly!S$16+$BF161*Assembly!S$17+$BG161*Assembly!S$18+$BH161*Assembly!S$19+$BI161*Assembly!S$20+$BJ161*Assembly!S$21+$BK161*Assembly!S$22+$BL161*Assembly!S$23+$BM161*Assembly!S$24</f>
        <v>#VALUE!</v>
      </c>
      <c r="CG161" s="140" t="e">
        <f>$AS161*Assembly!T$4+$AT161*Assembly!T$5+$AU161*Assembly!T$6+$AV161*Assembly!T$7+$AW161*Assembly!T$8+$AX161*Assembly!T$9+$AY161*Assembly!T$10+$AZ161*Assembly!T$11+$BA161*Assembly!T$12+$BB161*Assembly!T$13+$BC161*Assembly!T$14+$BD161*Assembly!T$15+$BE161*Assembly!T$16+$BF161*Assembly!T$17+$BG161*Assembly!T$18+$BH161*Assembly!T$19+$BI161*Assembly!T$20+$BJ161*Assembly!T$21+$BK161*Assembly!T$22+$BL161*Assembly!T$23+$BM161*Assembly!T$24</f>
        <v>#VALUE!</v>
      </c>
      <c r="CH161" s="140" t="e">
        <f>$AS161*Assembly!U$4+$AT161*Assembly!U$5+$AU161*Assembly!U$6+$AV161*Assembly!U$7+$AW161*Assembly!U$8+$AX161*Assembly!U$9+$AY161*Assembly!U$10+$AZ161*Assembly!U$11+$BA161*Assembly!U$12+$BB161*Assembly!U$13+$BC161*Assembly!U$14+$BD161*Assembly!U$15+$BE161*Assembly!U$16+$BF161*Assembly!U$17+$BG161*Assembly!U$18+$BH161*Assembly!U$19+$BI161*Assembly!U$20+$BJ161*Assembly!U$21+$BK161*Assembly!U$22+$BL161*Assembly!U$23+$BM161*Assembly!U$24</f>
        <v>#VALUE!</v>
      </c>
      <c r="CI161" s="145" t="e">
        <f>$AS161*Assembly!V$4+$AT161*Assembly!V$5+$AU161*Assembly!V$6+$AV161*Assembly!V$7+$AW161*Assembly!V$8+$AX161*Assembly!V$9+$AY161*Assembly!V$10+$AZ161*Assembly!V$11+$BA161*Assembly!V$12+$BB161*Assembly!V$13+$BC161*Assembly!V$14+$BD161*Assembly!V$15+$BE161*Assembly!V$16+$BF161*Assembly!V$17+$BG161*Assembly!V$18+$BH161*Assembly!V$19+$BI161*Assembly!V$20+$BJ161*Assembly!V$21+$BK161*Assembly!V$22+$BL161*Assembly!V$23+$BM161*Assembly!V$24</f>
        <v>#VALUE!</v>
      </c>
      <c r="CJ161" s="145" t="e">
        <f>BZ161*Refining!$F$3</f>
        <v>#VALUE!</v>
      </c>
      <c r="CK161" s="145" t="e">
        <f>CA161*Refining!$F$4</f>
        <v>#VALUE!</v>
      </c>
      <c r="CL161" s="145" t="e">
        <f>CB161*Refining!$F$5</f>
        <v>#VALUE!</v>
      </c>
      <c r="CM161" s="145" t="e">
        <f>CC161*Refining!$F$6</f>
        <v>#VALUE!</v>
      </c>
      <c r="CN161" s="145" t="e">
        <f>CD161*Refining!$F$7</f>
        <v>#VALUE!</v>
      </c>
      <c r="CO161" s="145" t="e">
        <f>CE161*Refining!$F$8</f>
        <v>#VALUE!</v>
      </c>
      <c r="CP161" s="145" t="e">
        <f>CF161*Refining!$F$9</f>
        <v>#VALUE!</v>
      </c>
      <c r="CQ161" s="145" t="e">
        <f>CG161*Refining!$F$10</f>
        <v>#VALUE!</v>
      </c>
      <c r="CR161" s="145" t="e">
        <f>CH161*Refining!$F$11</f>
        <v>#VALUE!</v>
      </c>
      <c r="CS161" s="145" t="e">
        <f>CI161*Refining!$F$12</f>
        <v>#VALUE!</v>
      </c>
      <c r="CT161" s="185" t="e">
        <f t="shared" ref="CT161:DM161" si="653">IF(BZ161 = 0, "", BZ161)</f>
        <v>#VALUE!</v>
      </c>
      <c r="CU161" s="186" t="e">
        <f t="shared" si="653"/>
        <v>#VALUE!</v>
      </c>
      <c r="CV161" s="186" t="e">
        <f t="shared" si="653"/>
        <v>#VALUE!</v>
      </c>
      <c r="CW161" s="186" t="e">
        <f t="shared" si="653"/>
        <v>#VALUE!</v>
      </c>
      <c r="CX161" s="186" t="e">
        <f t="shared" si="653"/>
        <v>#VALUE!</v>
      </c>
      <c r="CY161" s="186" t="e">
        <f t="shared" si="653"/>
        <v>#VALUE!</v>
      </c>
      <c r="CZ161" s="186" t="e">
        <f t="shared" si="653"/>
        <v>#VALUE!</v>
      </c>
      <c r="DA161" s="186" t="e">
        <f t="shared" si="653"/>
        <v>#VALUE!</v>
      </c>
      <c r="DB161" s="186" t="e">
        <f t="shared" si="653"/>
        <v>#VALUE!</v>
      </c>
      <c r="DC161" s="187" t="e">
        <f t="shared" si="653"/>
        <v>#VALUE!</v>
      </c>
      <c r="DD161" s="185" t="e">
        <f t="shared" si="653"/>
        <v>#VALUE!</v>
      </c>
      <c r="DE161" s="186" t="e">
        <f t="shared" si="653"/>
        <v>#VALUE!</v>
      </c>
      <c r="DF161" s="186" t="e">
        <f t="shared" si="653"/>
        <v>#VALUE!</v>
      </c>
      <c r="DG161" s="186" t="e">
        <f t="shared" si="653"/>
        <v>#VALUE!</v>
      </c>
      <c r="DH161" s="211" t="e">
        <f t="shared" si="653"/>
        <v>#VALUE!</v>
      </c>
      <c r="DI161" s="186" t="e">
        <f t="shared" si="653"/>
        <v>#VALUE!</v>
      </c>
      <c r="DJ161" s="186" t="e">
        <f t="shared" si="653"/>
        <v>#VALUE!</v>
      </c>
      <c r="DK161" s="186" t="e">
        <f t="shared" si="653"/>
        <v>#VALUE!</v>
      </c>
      <c r="DL161" s="186" t="e">
        <f t="shared" si="653"/>
        <v>#VALUE!</v>
      </c>
      <c r="DM161" s="187" t="e">
        <f t="shared" si="653"/>
        <v>#VALUE!</v>
      </c>
      <c r="DN161" s="185" t="e">
        <f t="shared" si="11"/>
        <v>#VALUE!</v>
      </c>
      <c r="DO161" s="189" t="e">
        <f t="shared" si="12"/>
        <v>#VALUE!</v>
      </c>
      <c r="DP161" s="120" t="e">
        <f t="shared" si="13"/>
        <v>#VALUE!</v>
      </c>
      <c r="DQ161" s="133" t="e">
        <f>CT161*'Ores &amp; Ingots'!$C$3+CU161*'Ores &amp; Ingots'!$C$4+CV161*'Ores &amp; Ingots'!$C$5+CW161*'Ores &amp; Ingots'!$C$6+CX161*'Ores &amp; Ingots'!$C$7+CY161*'Ores &amp; Ingots'!$C$8+CZ161*'Ores &amp; Ingots'!$C$9+DA161*'Ores &amp; Ingots'!$C$10+DB161*'Ores &amp; Ingots'!$C$11+DC161*'Ores &amp; Ingots'!$C$12</f>
        <v>#VALUE!</v>
      </c>
      <c r="DR161" s="133" t="e">
        <f>DD161*'Ores &amp; Ingots'!$B$3+DE161*'Ores &amp; Ingots'!$B$4+DF161*'Ores &amp; Ingots'!$B$5+DG161*'Ores &amp; Ingots'!$B$6+DH161*'Ores &amp; Ingots'!$B$7+DI161*'Ores &amp; Ingots'!$B$8+DJ161*'Ores &amp; Ingots'!$B$9+DK161*'Ores &amp; Ingots'!$B$10+DL161*'Ores &amp; Ingots'!$B$11+DM161*'Ores &amp; Ingots'!$B$12</f>
        <v>#VALUE!</v>
      </c>
      <c r="DS161" s="189" t="e">
        <f>CT161*Refining!$G$3+CU161*Refining!$G$4+CV161*Refining!$G$5+CW161*Refining!$G$6+CX161*Refining!$G$7+CY161*Refining!$G$8+CZ161*Refining!$G$9+DA161*Refining!$G$10+DB161*Refining!$G$11+DC161*Refining!$G$12</f>
        <v>#VALUE!</v>
      </c>
      <c r="DT161" s="189" t="e">
        <f t="shared" si="14"/>
        <v>#VALUE!</v>
      </c>
      <c r="DU161" s="192" t="e">
        <f t="shared" si="15"/>
        <v>#VALUE!</v>
      </c>
      <c r="DV161" s="185" t="e">
        <f t="shared" si="16"/>
        <v>#VALUE!</v>
      </c>
      <c r="DW161" s="194" t="e">
        <f t="shared" ref="DW161:DX161" si="654">DV161/60</f>
        <v>#VALUE!</v>
      </c>
      <c r="DX161" s="194" t="e">
        <f t="shared" si="654"/>
        <v>#VALUE!</v>
      </c>
      <c r="DY161" s="185" t="e">
        <f t="shared" si="18"/>
        <v>#VALUE!</v>
      </c>
      <c r="DZ161" s="194" t="e">
        <f t="shared" ref="DZ161:EA161" si="655">DY161/1000</f>
        <v>#VALUE!</v>
      </c>
      <c r="EA161" s="196" t="e">
        <f t="shared" si="655"/>
        <v>#VALUE!</v>
      </c>
      <c r="EB161" s="130" t="e">
        <f t="shared" si="20"/>
        <v>#VALUE!</v>
      </c>
      <c r="EC161" s="132" t="e">
        <f t="shared" si="21"/>
        <v>#VALUE!</v>
      </c>
      <c r="ED161" s="133">
        <v>1088</v>
      </c>
    </row>
    <row r="162" spans="1:134" ht="12.75" x14ac:dyDescent="0.2">
      <c r="A162" s="864"/>
      <c r="B162" s="135" t="s">
        <v>371</v>
      </c>
      <c r="C162" s="137" t="s">
        <v>155</v>
      </c>
      <c r="D162" s="137">
        <v>1</v>
      </c>
      <c r="E162" s="137">
        <v>1</v>
      </c>
      <c r="F162" s="137">
        <v>1</v>
      </c>
      <c r="G162" s="154">
        <f t="shared" si="0"/>
        <v>0.125</v>
      </c>
      <c r="H162" s="156">
        <v>10</v>
      </c>
      <c r="I162" s="156">
        <v>10</v>
      </c>
      <c r="J162" s="156">
        <f>H162/Main!$D$9</f>
        <v>2</v>
      </c>
      <c r="K162" s="156">
        <f>I162/Main!$D$10</f>
        <v>5</v>
      </c>
      <c r="L162" s="156">
        <f t="shared" si="1"/>
        <v>2.5</v>
      </c>
      <c r="M162" s="156">
        <v>0.3</v>
      </c>
      <c r="N162" s="159"/>
      <c r="O162" s="159"/>
      <c r="P162" s="164"/>
      <c r="Q162" s="159"/>
      <c r="R162" s="166"/>
      <c r="S162" s="159"/>
      <c r="T162" s="166"/>
      <c r="U162" s="170"/>
      <c r="V162" s="159"/>
      <c r="W162" s="364"/>
      <c r="X162" s="133">
        <v>2</v>
      </c>
      <c r="Y162" s="133">
        <v>0</v>
      </c>
      <c r="Z162" s="133">
        <v>0</v>
      </c>
      <c r="AA162" s="167">
        <v>1</v>
      </c>
      <c r="AB162" s="133">
        <v>5</v>
      </c>
      <c r="AC162" s="133">
        <v>0</v>
      </c>
      <c r="AD162" s="133">
        <v>0</v>
      </c>
      <c r="AE162" s="133">
        <v>0</v>
      </c>
      <c r="AF162" s="133">
        <v>0</v>
      </c>
      <c r="AG162" s="133">
        <v>0</v>
      </c>
      <c r="AH162" s="133">
        <v>0</v>
      </c>
      <c r="AI162" s="133">
        <v>0</v>
      </c>
      <c r="AJ162" s="133">
        <v>0</v>
      </c>
      <c r="AK162" s="133">
        <v>0</v>
      </c>
      <c r="AL162" s="133">
        <v>0</v>
      </c>
      <c r="AM162" s="133">
        <v>0</v>
      </c>
      <c r="AN162" s="133">
        <v>0</v>
      </c>
      <c r="AO162" s="133">
        <v>0</v>
      </c>
      <c r="AP162" s="133">
        <v>0</v>
      </c>
      <c r="AQ162" s="133">
        <v>0</v>
      </c>
      <c r="AR162" s="133">
        <v>0</v>
      </c>
      <c r="AS162" s="174">
        <f t="shared" ref="AS162:BM162" si="656">IF(X162 = 0, "", X162)</f>
        <v>2</v>
      </c>
      <c r="AT162" s="137" t="str">
        <f t="shared" si="656"/>
        <v/>
      </c>
      <c r="AU162" s="137" t="str">
        <f t="shared" si="656"/>
        <v/>
      </c>
      <c r="AV162" s="167">
        <f t="shared" si="656"/>
        <v>1</v>
      </c>
      <c r="AW162" s="133">
        <f t="shared" si="656"/>
        <v>5</v>
      </c>
      <c r="AX162" s="137" t="str">
        <f t="shared" si="656"/>
        <v/>
      </c>
      <c r="AY162" s="137" t="str">
        <f t="shared" si="656"/>
        <v/>
      </c>
      <c r="AZ162" s="137" t="str">
        <f t="shared" si="656"/>
        <v/>
      </c>
      <c r="BA162" s="137" t="str">
        <f t="shared" si="656"/>
        <v/>
      </c>
      <c r="BB162" s="137" t="str">
        <f t="shared" si="656"/>
        <v/>
      </c>
      <c r="BC162" s="137" t="str">
        <f t="shared" si="656"/>
        <v/>
      </c>
      <c r="BD162" s="137" t="str">
        <f t="shared" si="656"/>
        <v/>
      </c>
      <c r="BE162" s="137" t="str">
        <f t="shared" si="656"/>
        <v/>
      </c>
      <c r="BF162" s="137" t="str">
        <f t="shared" si="656"/>
        <v/>
      </c>
      <c r="BG162" s="137" t="str">
        <f t="shared" si="656"/>
        <v/>
      </c>
      <c r="BH162" s="137" t="str">
        <f t="shared" si="656"/>
        <v/>
      </c>
      <c r="BI162" s="137" t="str">
        <f t="shared" si="656"/>
        <v/>
      </c>
      <c r="BJ162" s="137" t="str">
        <f t="shared" si="656"/>
        <v/>
      </c>
      <c r="BK162" s="137" t="str">
        <f t="shared" si="656"/>
        <v/>
      </c>
      <c r="BL162" s="137" t="str">
        <f t="shared" si="656"/>
        <v/>
      </c>
      <c r="BM162" s="169" t="str">
        <f t="shared" si="656"/>
        <v/>
      </c>
      <c r="BN162" s="174" t="e">
        <f>$AS162*Assembly!Z$4+$AT162*Assembly!Z$5+$AU162*Assembly!Z$6+$AV162*Assembly!Z$7+$AW162*Assembly!Z$8+$AX162*Assembly!Z$9+$AY162*Assembly!Z$10+$AZ162*Assembly!Z$11+$BA162*Assembly!Z$12+$BB162*Assembly!Z$13+$BC162*Assembly!Z$14+$BD162*Assembly!Z$15+$BE162*Assembly!Z$16+$BF162*Assembly!Z$17+$BG162*Assembly!Z$18+$BH162*Assembly!Z$19+$BI162*Assembly!Z$20+$BJ162*Assembly!Z$21+$BK162*Assembly!Z$22+$BL162*Assembly!Z$23+$BM162*Assembly!Z$24</f>
        <v>#VALUE!</v>
      </c>
      <c r="BO162" s="133" t="e">
        <f t="shared" si="3"/>
        <v>#VALUE!</v>
      </c>
      <c r="BP162" s="398"/>
      <c r="BQ162" s="133" t="e">
        <f>$AS162*Assembly!AD$4+$AT162*Assembly!AD$5+$AU162*Assembly!AD$6+$AV162*Assembly!AD$7+$AW162*Assembly!AD$8+$AX162*Assembly!AD$9+$AY162*Assembly!AD$10+$AZ162*Assembly!AD$11+$BA162*Assembly!AD$12+$BB162*Assembly!AD$13+$BC162*Assembly!AD$14+$BD162*Assembly!AD$15+$BE162*Assembly!AD$16+$BF162*Assembly!AD$17+$BG162*Assembly!AD$18+$BH162*Assembly!AD$19+$BI162*Assembly!AD$20+$BJ162*Assembly!AD$21+$BK162*Assembly!AD$22+$BL162*Assembly!AD$23+$BM162*Assembly!AD$24</f>
        <v>#VALUE!</v>
      </c>
      <c r="BR162" s="177" t="e">
        <f t="shared" si="4"/>
        <v>#VALUE!</v>
      </c>
      <c r="BS162" s="178" t="e">
        <f t="shared" si="5"/>
        <v>#VALUE!</v>
      </c>
      <c r="BT162" s="179" t="e">
        <f t="shared" si="6"/>
        <v>#VALUE!</v>
      </c>
      <c r="BU162" s="178" t="e">
        <f t="shared" si="7"/>
        <v>#VALUE!</v>
      </c>
      <c r="BV162" s="133" t="e">
        <f>$AS162*Assembly!Y$4+$AT162*Assembly!Y$5+$AU162*Assembly!Y$6+$AV162*Assembly!Y$7+$AW162*Assembly!Y$8+$AX162*Assembly!Y$9+$AY162*Assembly!Y$10+$AZ162*Assembly!Y$11+$BA162*Assembly!Y$12+$BB162*Assembly!Y$13+$BC162*Assembly!Y$14+$BD162*Assembly!Y$15+$BE162*Assembly!Y$16+$BF162*Assembly!Y$17+$BG162*Assembly!Y$18+$BH162*Assembly!Y$19+$BI162*Assembly!Y$20+$BJ162*Assembly!Y$21+$BK162*Assembly!Y$22+$BL162*Assembly!Y$23+$BM162*Assembly!Y$24</f>
        <v>#VALUE!</v>
      </c>
      <c r="BW162" s="133" t="e">
        <f t="shared" si="8"/>
        <v>#VALUE!</v>
      </c>
      <c r="BX162" s="130" t="e">
        <f t="shared" si="9"/>
        <v>#VALUE!</v>
      </c>
      <c r="BY162" s="183" t="e">
        <f>$AS162*Assembly!AC$4+$AT162*Assembly!AC$5+$AU162*Assembly!AC$6+$AV162*Assembly!AC$7+$AW162*Assembly!AC$8+$AX162*Assembly!AC$9+$AY162*Assembly!AC$10+$AZ162*Assembly!AC$11+$BA162*Assembly!AC$12+$BB162*Assembly!AC$13+$BC162*Assembly!AC$14+$BD162*Assembly!AC$15+$BE162*Assembly!AC$16+$BF162*Assembly!AC$17+$BG162*Assembly!AC$18+$BH162*Assembly!AC$19+$BI162*Assembly!AC$20+$BJ162*Assembly!AC$21+$BK162*Assembly!AC$22+$BL162*Assembly!AC$23+$BM162*Assembly!AC$24</f>
        <v>#VALUE!</v>
      </c>
      <c r="BZ162" s="164" t="e">
        <f>$AS162*Assembly!M$4+$AT162*Assembly!M$5+$AU162*Assembly!M$6+$AV162*Assembly!M$7+$AW162*Assembly!M$8+$AX162*Assembly!M$9+$AY162*Assembly!M$10+$AZ162*Assembly!M$11+$BA162*Assembly!M$12+$BB162*Assembly!M$13+$BC162*Assembly!M$14+$BD162*Assembly!M$15+$BE162*Assembly!M$16+$BF162*Assembly!M$17+$BG162*Assembly!M$18+$BH162*Assembly!M$19+$BI162*Assembly!M$20+$BJ162*Assembly!M$21+$BK162*Assembly!M$22+$BL162*Assembly!M$23+$BM162*Assembly!M$24</f>
        <v>#VALUE!</v>
      </c>
      <c r="CA162" s="164" t="e">
        <f>$AS162*Assembly!N$4+$AT162*Assembly!N$5+$AU162*Assembly!N$6+$AV162*Assembly!N$7+$AW162*Assembly!N$8+$AX162*Assembly!N$9+$AY162*Assembly!N$10+$AZ162*Assembly!N$11+$BA162*Assembly!N$12+$BB162*Assembly!N$13+$BC162*Assembly!N$14+$BD162*Assembly!N$15+$BE162*Assembly!N$16+$BF162*Assembly!N$17+$BG162*Assembly!N$18+$BH162*Assembly!N$19+$BI162*Assembly!N$20+$BJ162*Assembly!N$21+$BK162*Assembly!N$22+$BL162*Assembly!N$23+$BM162*Assembly!N$24</f>
        <v>#VALUE!</v>
      </c>
      <c r="CB162" s="164" t="e">
        <f>$AS162*Assembly!O$4+$AT162*Assembly!O$5+$AU162*Assembly!O$6+$AV162*Assembly!O$7+$AW162*Assembly!O$8+$AX162*Assembly!O$9+$AY162*Assembly!O$10+$AZ162*Assembly!O$11+$BA162*Assembly!O$12+$BB162*Assembly!O$13+$BC162*Assembly!O$14+$BD162*Assembly!O$15+$BE162*Assembly!O$16+$BF162*Assembly!O$17+$BG162*Assembly!O$18+$BH162*Assembly!O$19+$BI162*Assembly!O$20+$BJ162*Assembly!O$21+$BK162*Assembly!O$22+$BL162*Assembly!O$23+$BM162*Assembly!O$24</f>
        <v>#VALUE!</v>
      </c>
      <c r="CC162" s="156" t="e">
        <f>$AS162*Assembly!P$4+$AT162*Assembly!P$5+$AU162*Assembly!P$6+$AV162*Assembly!P$7+$AW162*Assembly!P$8+$AX162*Assembly!P$9+$AY162*Assembly!P$10+$AZ162*Assembly!P$11+$BA162*Assembly!P$12+$BB162*Assembly!P$13+$BC162*Assembly!P$14+$BD162*Assembly!P$15+$BE162*Assembly!P$16+$BF162*Assembly!P$17+$BG162*Assembly!P$18+$BH162*Assembly!P$19+$BI162*Assembly!P$20+$BJ162*Assembly!P$21+$BK162*Assembly!P$22+$BL162*Assembly!P$23+$BM162*Assembly!P$24</f>
        <v>#VALUE!</v>
      </c>
      <c r="CD162" s="156" t="e">
        <f>$AS162*Assembly!Q$4+$AT162*Assembly!Q$5+$AU162*Assembly!Q$6+$AV162*Assembly!Q$7+$AW162*Assembly!Q$8+$AX162*Assembly!Q$9+$AY162*Assembly!Q$10+$AZ162*Assembly!Q$11+$BA162*Assembly!Q$12+$BB162*Assembly!Q$13+$BC162*Assembly!Q$14+$BD162*Assembly!Q$15+$BE162*Assembly!Q$16+$BF162*Assembly!Q$17+$BG162*Assembly!Q$18+$BH162*Assembly!Q$19+$BI162*Assembly!Q$20+$BJ162*Assembly!Q$21+$BK162*Assembly!Q$22+$BL162*Assembly!Q$23+$BM162*Assembly!Q$24</f>
        <v>#VALUE!</v>
      </c>
      <c r="CE162" s="164" t="e">
        <f>$AS162*Assembly!R$4+$AT162*Assembly!R$5+$AU162*Assembly!R$6+$AV162*Assembly!R$7+$AW162*Assembly!R$8+$AX162*Assembly!R$9+$AY162*Assembly!R$10+$AZ162*Assembly!R$11+$BA162*Assembly!R$12+$BB162*Assembly!R$13+$BC162*Assembly!R$14+$BD162*Assembly!R$15+$BE162*Assembly!R$16+$BF162*Assembly!R$17+$BG162*Assembly!R$18+$BH162*Assembly!R$19+$BI162*Assembly!R$20+$BJ162*Assembly!R$21+$BK162*Assembly!R$22+$BL162*Assembly!R$23+$BM162*Assembly!R$24</f>
        <v>#VALUE!</v>
      </c>
      <c r="CF162" s="156" t="e">
        <f>$AS162*Assembly!S$4+$AT162*Assembly!S$5+$AU162*Assembly!S$6+$AV162*Assembly!S$7+$AW162*Assembly!S$8+$AX162*Assembly!S$9+$AY162*Assembly!S$10+$AZ162*Assembly!S$11+$BA162*Assembly!S$12+$BB162*Assembly!S$13+$BC162*Assembly!S$14+$BD162*Assembly!S$15+$BE162*Assembly!S$16+$BF162*Assembly!S$17+$BG162*Assembly!S$18+$BH162*Assembly!S$19+$BI162*Assembly!S$20+$BJ162*Assembly!S$21+$BK162*Assembly!S$22+$BL162*Assembly!S$23+$BM162*Assembly!S$24</f>
        <v>#VALUE!</v>
      </c>
      <c r="CG162" s="156" t="e">
        <f>$AS162*Assembly!T$4+$AT162*Assembly!T$5+$AU162*Assembly!T$6+$AV162*Assembly!T$7+$AW162*Assembly!T$8+$AX162*Assembly!T$9+$AY162*Assembly!T$10+$AZ162*Assembly!T$11+$BA162*Assembly!T$12+$BB162*Assembly!T$13+$BC162*Assembly!T$14+$BD162*Assembly!T$15+$BE162*Assembly!T$16+$BF162*Assembly!T$17+$BG162*Assembly!T$18+$BH162*Assembly!T$19+$BI162*Assembly!T$20+$BJ162*Assembly!T$21+$BK162*Assembly!T$22+$BL162*Assembly!T$23+$BM162*Assembly!T$24</f>
        <v>#VALUE!</v>
      </c>
      <c r="CH162" s="156" t="e">
        <f>$AS162*Assembly!U$4+$AT162*Assembly!U$5+$AU162*Assembly!U$6+$AV162*Assembly!U$7+$AW162*Assembly!U$8+$AX162*Assembly!U$9+$AY162*Assembly!U$10+$AZ162*Assembly!U$11+$BA162*Assembly!U$12+$BB162*Assembly!U$13+$BC162*Assembly!U$14+$BD162*Assembly!U$15+$BE162*Assembly!U$16+$BF162*Assembly!U$17+$BG162*Assembly!U$18+$BH162*Assembly!U$19+$BI162*Assembly!U$20+$BJ162*Assembly!U$21+$BK162*Assembly!U$22+$BL162*Assembly!U$23+$BM162*Assembly!U$24</f>
        <v>#VALUE!</v>
      </c>
      <c r="CI162" s="164" t="e">
        <f>$AS162*Assembly!V$4+$AT162*Assembly!V$5+$AU162*Assembly!V$6+$AV162*Assembly!V$7+$AW162*Assembly!V$8+$AX162*Assembly!V$9+$AY162*Assembly!V$10+$AZ162*Assembly!V$11+$BA162*Assembly!V$12+$BB162*Assembly!V$13+$BC162*Assembly!V$14+$BD162*Assembly!V$15+$BE162*Assembly!V$16+$BF162*Assembly!V$17+$BG162*Assembly!V$18+$BH162*Assembly!V$19+$BI162*Assembly!V$20+$BJ162*Assembly!V$21+$BK162*Assembly!V$22+$BL162*Assembly!V$23+$BM162*Assembly!V$24</f>
        <v>#VALUE!</v>
      </c>
      <c r="CJ162" s="164" t="e">
        <f>BZ162*Refining!$F$3</f>
        <v>#VALUE!</v>
      </c>
      <c r="CK162" s="164" t="e">
        <f>CA162*Refining!$F$4</f>
        <v>#VALUE!</v>
      </c>
      <c r="CL162" s="164" t="e">
        <f>CB162*Refining!$F$5</f>
        <v>#VALUE!</v>
      </c>
      <c r="CM162" s="164" t="e">
        <f>CC162*Refining!$F$6</f>
        <v>#VALUE!</v>
      </c>
      <c r="CN162" s="164" t="e">
        <f>CD162*Refining!$F$7</f>
        <v>#VALUE!</v>
      </c>
      <c r="CO162" s="164" t="e">
        <f>CE162*Refining!$F$8</f>
        <v>#VALUE!</v>
      </c>
      <c r="CP162" s="164" t="e">
        <f>CF162*Refining!$F$9</f>
        <v>#VALUE!</v>
      </c>
      <c r="CQ162" s="164" t="e">
        <f>CG162*Refining!$F$10</f>
        <v>#VALUE!</v>
      </c>
      <c r="CR162" s="164" t="e">
        <f>CH162*Refining!$F$11</f>
        <v>#VALUE!</v>
      </c>
      <c r="CS162" s="164" t="e">
        <f>CI162*Refining!$F$12</f>
        <v>#VALUE!</v>
      </c>
      <c r="CT162" s="185" t="e">
        <f t="shared" ref="CT162:DM162" si="657">IF(BZ162 = 0, "", BZ162)</f>
        <v>#VALUE!</v>
      </c>
      <c r="CU162" s="186" t="e">
        <f t="shared" si="657"/>
        <v>#VALUE!</v>
      </c>
      <c r="CV162" s="186" t="e">
        <f t="shared" si="657"/>
        <v>#VALUE!</v>
      </c>
      <c r="CW162" s="186" t="e">
        <f t="shared" si="657"/>
        <v>#VALUE!</v>
      </c>
      <c r="CX162" s="186" t="e">
        <f t="shared" si="657"/>
        <v>#VALUE!</v>
      </c>
      <c r="CY162" s="186" t="e">
        <f t="shared" si="657"/>
        <v>#VALUE!</v>
      </c>
      <c r="CZ162" s="186" t="e">
        <f t="shared" si="657"/>
        <v>#VALUE!</v>
      </c>
      <c r="DA162" s="186" t="e">
        <f t="shared" si="657"/>
        <v>#VALUE!</v>
      </c>
      <c r="DB162" s="186" t="e">
        <f t="shared" si="657"/>
        <v>#VALUE!</v>
      </c>
      <c r="DC162" s="187" t="e">
        <f t="shared" si="657"/>
        <v>#VALUE!</v>
      </c>
      <c r="DD162" s="185" t="e">
        <f t="shared" si="657"/>
        <v>#VALUE!</v>
      </c>
      <c r="DE162" s="186" t="e">
        <f t="shared" si="657"/>
        <v>#VALUE!</v>
      </c>
      <c r="DF162" s="186" t="e">
        <f t="shared" si="657"/>
        <v>#VALUE!</v>
      </c>
      <c r="DG162" s="186" t="e">
        <f t="shared" si="657"/>
        <v>#VALUE!</v>
      </c>
      <c r="DH162" s="211" t="e">
        <f t="shared" si="657"/>
        <v>#VALUE!</v>
      </c>
      <c r="DI162" s="186" t="e">
        <f t="shared" si="657"/>
        <v>#VALUE!</v>
      </c>
      <c r="DJ162" s="186" t="e">
        <f t="shared" si="657"/>
        <v>#VALUE!</v>
      </c>
      <c r="DK162" s="186" t="e">
        <f t="shared" si="657"/>
        <v>#VALUE!</v>
      </c>
      <c r="DL162" s="186" t="e">
        <f t="shared" si="657"/>
        <v>#VALUE!</v>
      </c>
      <c r="DM162" s="187" t="e">
        <f t="shared" si="657"/>
        <v>#VALUE!</v>
      </c>
      <c r="DN162" s="185" t="e">
        <f t="shared" si="11"/>
        <v>#VALUE!</v>
      </c>
      <c r="DO162" s="189" t="e">
        <f t="shared" si="12"/>
        <v>#VALUE!</v>
      </c>
      <c r="DP162" s="120" t="e">
        <f t="shared" si="13"/>
        <v>#VALUE!</v>
      </c>
      <c r="DQ162" s="133" t="e">
        <f>CT162*'Ores &amp; Ingots'!$C$3+CU162*'Ores &amp; Ingots'!$C$4+CV162*'Ores &amp; Ingots'!$C$5+CW162*'Ores &amp; Ingots'!$C$6+CX162*'Ores &amp; Ingots'!$C$7+CY162*'Ores &amp; Ingots'!$C$8+CZ162*'Ores &amp; Ingots'!$C$9+DA162*'Ores &amp; Ingots'!$C$10+DB162*'Ores &amp; Ingots'!$C$11+DC162*'Ores &amp; Ingots'!$C$12</f>
        <v>#VALUE!</v>
      </c>
      <c r="DR162" s="133" t="e">
        <f>DD162*'Ores &amp; Ingots'!$B$3+DE162*'Ores &amp; Ingots'!$B$4+DF162*'Ores &amp; Ingots'!$B$5+DG162*'Ores &amp; Ingots'!$B$6+DH162*'Ores &amp; Ingots'!$B$7+DI162*'Ores &amp; Ingots'!$B$8+DJ162*'Ores &amp; Ingots'!$B$9+DK162*'Ores &amp; Ingots'!$B$10+DL162*'Ores &amp; Ingots'!$B$11+DM162*'Ores &amp; Ingots'!$B$12</f>
        <v>#VALUE!</v>
      </c>
      <c r="DS162" s="189" t="e">
        <f>CT162*Refining!$G$3+CU162*Refining!$G$4+CV162*Refining!$G$5+CW162*Refining!$G$6+CX162*Refining!$G$7+CY162*Refining!$G$8+CZ162*Refining!$G$9+DA162*Refining!$G$10+DB162*Refining!$G$11+DC162*Refining!$G$12</f>
        <v>#VALUE!</v>
      </c>
      <c r="DT162" s="189" t="e">
        <f t="shared" si="14"/>
        <v>#VALUE!</v>
      </c>
      <c r="DU162" s="192" t="e">
        <f t="shared" si="15"/>
        <v>#VALUE!</v>
      </c>
      <c r="DV162" s="185" t="e">
        <f t="shared" si="16"/>
        <v>#VALUE!</v>
      </c>
      <c r="DW162" s="194" t="e">
        <f t="shared" ref="DW162:DX162" si="658">DV162/60</f>
        <v>#VALUE!</v>
      </c>
      <c r="DX162" s="194" t="e">
        <f t="shared" si="658"/>
        <v>#VALUE!</v>
      </c>
      <c r="DY162" s="185" t="e">
        <f t="shared" si="18"/>
        <v>#VALUE!</v>
      </c>
      <c r="DZ162" s="194" t="e">
        <f t="shared" ref="DZ162:EA162" si="659">DY162/1000</f>
        <v>#VALUE!</v>
      </c>
      <c r="EA162" s="196" t="e">
        <f t="shared" si="659"/>
        <v>#VALUE!</v>
      </c>
      <c r="EB162" s="130" t="e">
        <f t="shared" si="20"/>
        <v>#VALUE!</v>
      </c>
      <c r="EC162" s="132" t="e">
        <f t="shared" si="21"/>
        <v>#VALUE!</v>
      </c>
      <c r="ED162" s="133" t="s">
        <v>28</v>
      </c>
    </row>
    <row r="163" spans="1:134" ht="12.75" x14ac:dyDescent="0.2">
      <c r="A163" s="864"/>
      <c r="B163" s="135" t="s">
        <v>373</v>
      </c>
      <c r="C163" s="137" t="s">
        <v>156</v>
      </c>
      <c r="D163" s="137">
        <v>3</v>
      </c>
      <c r="E163" s="137">
        <v>1</v>
      </c>
      <c r="F163" s="137">
        <v>3</v>
      </c>
      <c r="G163" s="139">
        <f t="shared" si="0"/>
        <v>140.625</v>
      </c>
      <c r="H163" s="140">
        <v>20</v>
      </c>
      <c r="I163" s="140">
        <v>20</v>
      </c>
      <c r="J163" s="140">
        <f>H163/Main!$D$9</f>
        <v>4</v>
      </c>
      <c r="K163" s="140">
        <f>I163/Main!$D$10</f>
        <v>10</v>
      </c>
      <c r="L163" s="140">
        <f t="shared" si="1"/>
        <v>2.5</v>
      </c>
      <c r="M163" s="140">
        <v>0.3</v>
      </c>
      <c r="N163" s="143"/>
      <c r="O163" s="143"/>
      <c r="P163" s="145"/>
      <c r="Q163" s="143"/>
      <c r="R163" s="146"/>
      <c r="S163" s="143"/>
      <c r="T163" s="395"/>
      <c r="U163" s="198"/>
      <c r="V163" s="143"/>
      <c r="W163" s="396" t="s">
        <v>220</v>
      </c>
      <c r="X163" s="133">
        <v>12</v>
      </c>
      <c r="Y163" s="133">
        <v>0</v>
      </c>
      <c r="Z163" s="133">
        <v>0</v>
      </c>
      <c r="AA163" s="167">
        <v>6</v>
      </c>
      <c r="AB163" s="133">
        <v>25</v>
      </c>
      <c r="AC163" s="133">
        <v>0</v>
      </c>
      <c r="AD163" s="133">
        <v>0</v>
      </c>
      <c r="AE163" s="133">
        <v>0</v>
      </c>
      <c r="AF163" s="133">
        <v>0</v>
      </c>
      <c r="AG163" s="133">
        <v>0</v>
      </c>
      <c r="AH163" s="133">
        <v>0</v>
      </c>
      <c r="AI163" s="133">
        <v>0</v>
      </c>
      <c r="AJ163" s="133">
        <v>0</v>
      </c>
      <c r="AK163" s="133">
        <v>0</v>
      </c>
      <c r="AL163" s="133">
        <v>0</v>
      </c>
      <c r="AM163" s="133">
        <v>0</v>
      </c>
      <c r="AN163" s="133">
        <v>0</v>
      </c>
      <c r="AO163" s="133">
        <v>0</v>
      </c>
      <c r="AP163" s="133">
        <v>0</v>
      </c>
      <c r="AQ163" s="133">
        <v>0</v>
      </c>
      <c r="AR163" s="133">
        <v>0</v>
      </c>
      <c r="AS163" s="174">
        <f t="shared" ref="AS163:BM163" si="660">IF(X163 = 0, "", X163)</f>
        <v>12</v>
      </c>
      <c r="AT163" s="137" t="str">
        <f t="shared" si="660"/>
        <v/>
      </c>
      <c r="AU163" s="137" t="str">
        <f t="shared" si="660"/>
        <v/>
      </c>
      <c r="AV163" s="167">
        <f t="shared" si="660"/>
        <v>6</v>
      </c>
      <c r="AW163" s="133">
        <f t="shared" si="660"/>
        <v>25</v>
      </c>
      <c r="AX163" s="137" t="str">
        <f t="shared" si="660"/>
        <v/>
      </c>
      <c r="AY163" s="137" t="str">
        <f t="shared" si="660"/>
        <v/>
      </c>
      <c r="AZ163" s="137" t="str">
        <f t="shared" si="660"/>
        <v/>
      </c>
      <c r="BA163" s="137" t="str">
        <f t="shared" si="660"/>
        <v/>
      </c>
      <c r="BB163" s="137" t="str">
        <f t="shared" si="660"/>
        <v/>
      </c>
      <c r="BC163" s="137" t="str">
        <f t="shared" si="660"/>
        <v/>
      </c>
      <c r="BD163" s="137" t="str">
        <f t="shared" si="660"/>
        <v/>
      </c>
      <c r="BE163" s="137" t="str">
        <f t="shared" si="660"/>
        <v/>
      </c>
      <c r="BF163" s="137" t="str">
        <f t="shared" si="660"/>
        <v/>
      </c>
      <c r="BG163" s="137" t="str">
        <f t="shared" si="660"/>
        <v/>
      </c>
      <c r="BH163" s="137" t="str">
        <f t="shared" si="660"/>
        <v/>
      </c>
      <c r="BI163" s="137" t="str">
        <f t="shared" si="660"/>
        <v/>
      </c>
      <c r="BJ163" s="137" t="str">
        <f t="shared" si="660"/>
        <v/>
      </c>
      <c r="BK163" s="137" t="str">
        <f t="shared" si="660"/>
        <v/>
      </c>
      <c r="BL163" s="137" t="str">
        <f t="shared" si="660"/>
        <v/>
      </c>
      <c r="BM163" s="169" t="str">
        <f t="shared" si="660"/>
        <v/>
      </c>
      <c r="BN163" s="174" t="e">
        <f>$AS163*Assembly!Z$4+$AT163*Assembly!Z$5+$AU163*Assembly!Z$6+$AV163*Assembly!Z$7+$AW163*Assembly!Z$8+$AX163*Assembly!Z$9+$AY163*Assembly!Z$10+$AZ163*Assembly!Z$11+$BA163*Assembly!Z$12+$BB163*Assembly!Z$13+$BC163*Assembly!Z$14+$BD163*Assembly!Z$15+$BE163*Assembly!Z$16+$BF163*Assembly!Z$17+$BG163*Assembly!Z$18+$BH163*Assembly!Z$19+$BI163*Assembly!Z$20+$BJ163*Assembly!Z$21+$BK163*Assembly!Z$22+$BL163*Assembly!Z$23+$BM163*Assembly!Z$24</f>
        <v>#VALUE!</v>
      </c>
      <c r="BO163" s="133" t="e">
        <f t="shared" si="3"/>
        <v>#VALUE!</v>
      </c>
      <c r="BP163" s="398"/>
      <c r="BQ163" s="133" t="e">
        <f>$AS163*Assembly!AD$4+$AT163*Assembly!AD$5+$AU163*Assembly!AD$6+$AV163*Assembly!AD$7+$AW163*Assembly!AD$8+$AX163*Assembly!AD$9+$AY163*Assembly!AD$10+$AZ163*Assembly!AD$11+$BA163*Assembly!AD$12+$BB163*Assembly!AD$13+$BC163*Assembly!AD$14+$BD163*Assembly!AD$15+$BE163*Assembly!AD$16+$BF163*Assembly!AD$17+$BG163*Assembly!AD$18+$BH163*Assembly!AD$19+$BI163*Assembly!AD$20+$BJ163*Assembly!AD$21+$BK163*Assembly!AD$22+$BL163*Assembly!AD$23+$BM163*Assembly!AD$24</f>
        <v>#VALUE!</v>
      </c>
      <c r="BR163" s="177" t="e">
        <f t="shared" si="4"/>
        <v>#VALUE!</v>
      </c>
      <c r="BS163" s="178" t="e">
        <f t="shared" si="5"/>
        <v>#VALUE!</v>
      </c>
      <c r="BT163" s="179" t="e">
        <f t="shared" si="6"/>
        <v>#VALUE!</v>
      </c>
      <c r="BU163" s="178" t="e">
        <f t="shared" si="7"/>
        <v>#VALUE!</v>
      </c>
      <c r="BV163" s="133" t="e">
        <f>$AS163*Assembly!Y$4+$AT163*Assembly!Y$5+$AU163*Assembly!Y$6+$AV163*Assembly!Y$7+$AW163*Assembly!Y$8+$AX163*Assembly!Y$9+$AY163*Assembly!Y$10+$AZ163*Assembly!Y$11+$BA163*Assembly!Y$12+$BB163*Assembly!Y$13+$BC163*Assembly!Y$14+$BD163*Assembly!Y$15+$BE163*Assembly!Y$16+$BF163*Assembly!Y$17+$BG163*Assembly!Y$18+$BH163*Assembly!Y$19+$BI163*Assembly!Y$20+$BJ163*Assembly!Y$21+$BK163*Assembly!Y$22+$BL163*Assembly!Y$23+$BM163*Assembly!Y$24</f>
        <v>#VALUE!</v>
      </c>
      <c r="BW163" s="133" t="e">
        <f t="shared" si="8"/>
        <v>#VALUE!</v>
      </c>
      <c r="BX163" s="130" t="e">
        <f t="shared" si="9"/>
        <v>#VALUE!</v>
      </c>
      <c r="BY163" s="183" t="e">
        <f>$AS163*Assembly!AC$4+$AT163*Assembly!AC$5+$AU163*Assembly!AC$6+$AV163*Assembly!AC$7+$AW163*Assembly!AC$8+$AX163*Assembly!AC$9+$AY163*Assembly!AC$10+$AZ163*Assembly!AC$11+$BA163*Assembly!AC$12+$BB163*Assembly!AC$13+$BC163*Assembly!AC$14+$BD163*Assembly!AC$15+$BE163*Assembly!AC$16+$BF163*Assembly!AC$17+$BG163*Assembly!AC$18+$BH163*Assembly!AC$19+$BI163*Assembly!AC$20+$BJ163*Assembly!AC$21+$BK163*Assembly!AC$22+$BL163*Assembly!AC$23+$BM163*Assembly!AC$24</f>
        <v>#VALUE!</v>
      </c>
      <c r="BZ163" s="145" t="e">
        <f>$AS163*Assembly!M$4+$AT163*Assembly!M$5+$AU163*Assembly!M$6+$AV163*Assembly!M$7+$AW163*Assembly!M$8+$AX163*Assembly!M$9+$AY163*Assembly!M$10+$AZ163*Assembly!M$11+$BA163*Assembly!M$12+$BB163*Assembly!M$13+$BC163*Assembly!M$14+$BD163*Assembly!M$15+$BE163*Assembly!M$16+$BF163*Assembly!M$17+$BG163*Assembly!M$18+$BH163*Assembly!M$19+$BI163*Assembly!M$20+$BJ163*Assembly!M$21+$BK163*Assembly!M$22+$BL163*Assembly!M$23+$BM163*Assembly!M$24</f>
        <v>#VALUE!</v>
      </c>
      <c r="CA163" s="145" t="e">
        <f>$AS163*Assembly!N$4+$AT163*Assembly!N$5+$AU163*Assembly!N$6+$AV163*Assembly!N$7+$AW163*Assembly!N$8+$AX163*Assembly!N$9+$AY163*Assembly!N$10+$AZ163*Assembly!N$11+$BA163*Assembly!N$12+$BB163*Assembly!N$13+$BC163*Assembly!N$14+$BD163*Assembly!N$15+$BE163*Assembly!N$16+$BF163*Assembly!N$17+$BG163*Assembly!N$18+$BH163*Assembly!N$19+$BI163*Assembly!N$20+$BJ163*Assembly!N$21+$BK163*Assembly!N$22+$BL163*Assembly!N$23+$BM163*Assembly!N$24</f>
        <v>#VALUE!</v>
      </c>
      <c r="CB163" s="145" t="e">
        <f>$AS163*Assembly!O$4+$AT163*Assembly!O$5+$AU163*Assembly!O$6+$AV163*Assembly!O$7+$AW163*Assembly!O$8+$AX163*Assembly!O$9+$AY163*Assembly!O$10+$AZ163*Assembly!O$11+$BA163*Assembly!O$12+$BB163*Assembly!O$13+$BC163*Assembly!O$14+$BD163*Assembly!O$15+$BE163*Assembly!O$16+$BF163*Assembly!O$17+$BG163*Assembly!O$18+$BH163*Assembly!O$19+$BI163*Assembly!O$20+$BJ163*Assembly!O$21+$BK163*Assembly!O$22+$BL163*Assembly!O$23+$BM163*Assembly!O$24</f>
        <v>#VALUE!</v>
      </c>
      <c r="CC163" s="140" t="e">
        <f>$AS163*Assembly!P$4+$AT163*Assembly!P$5+$AU163*Assembly!P$6+$AV163*Assembly!P$7+$AW163*Assembly!P$8+$AX163*Assembly!P$9+$AY163*Assembly!P$10+$AZ163*Assembly!P$11+$BA163*Assembly!P$12+$BB163*Assembly!P$13+$BC163*Assembly!P$14+$BD163*Assembly!P$15+$BE163*Assembly!P$16+$BF163*Assembly!P$17+$BG163*Assembly!P$18+$BH163*Assembly!P$19+$BI163*Assembly!P$20+$BJ163*Assembly!P$21+$BK163*Assembly!P$22+$BL163*Assembly!P$23+$BM163*Assembly!P$24</f>
        <v>#VALUE!</v>
      </c>
      <c r="CD163" s="140" t="e">
        <f>$AS163*Assembly!Q$4+$AT163*Assembly!Q$5+$AU163*Assembly!Q$6+$AV163*Assembly!Q$7+$AW163*Assembly!Q$8+$AX163*Assembly!Q$9+$AY163*Assembly!Q$10+$AZ163*Assembly!Q$11+$BA163*Assembly!Q$12+$BB163*Assembly!Q$13+$BC163*Assembly!Q$14+$BD163*Assembly!Q$15+$BE163*Assembly!Q$16+$BF163*Assembly!Q$17+$BG163*Assembly!Q$18+$BH163*Assembly!Q$19+$BI163*Assembly!Q$20+$BJ163*Assembly!Q$21+$BK163*Assembly!Q$22+$BL163*Assembly!Q$23+$BM163*Assembly!Q$24</f>
        <v>#VALUE!</v>
      </c>
      <c r="CE163" s="145" t="e">
        <f>$AS163*Assembly!R$4+$AT163*Assembly!R$5+$AU163*Assembly!R$6+$AV163*Assembly!R$7+$AW163*Assembly!R$8+$AX163*Assembly!R$9+$AY163*Assembly!R$10+$AZ163*Assembly!R$11+$BA163*Assembly!R$12+$BB163*Assembly!R$13+$BC163*Assembly!R$14+$BD163*Assembly!R$15+$BE163*Assembly!R$16+$BF163*Assembly!R$17+$BG163*Assembly!R$18+$BH163*Assembly!R$19+$BI163*Assembly!R$20+$BJ163*Assembly!R$21+$BK163*Assembly!R$22+$BL163*Assembly!R$23+$BM163*Assembly!R$24</f>
        <v>#VALUE!</v>
      </c>
      <c r="CF163" s="140" t="e">
        <f>$AS163*Assembly!S$4+$AT163*Assembly!S$5+$AU163*Assembly!S$6+$AV163*Assembly!S$7+$AW163*Assembly!S$8+$AX163*Assembly!S$9+$AY163*Assembly!S$10+$AZ163*Assembly!S$11+$BA163*Assembly!S$12+$BB163*Assembly!S$13+$BC163*Assembly!S$14+$BD163*Assembly!S$15+$BE163*Assembly!S$16+$BF163*Assembly!S$17+$BG163*Assembly!S$18+$BH163*Assembly!S$19+$BI163*Assembly!S$20+$BJ163*Assembly!S$21+$BK163*Assembly!S$22+$BL163*Assembly!S$23+$BM163*Assembly!S$24</f>
        <v>#VALUE!</v>
      </c>
      <c r="CG163" s="140" t="e">
        <f>$AS163*Assembly!T$4+$AT163*Assembly!T$5+$AU163*Assembly!T$6+$AV163*Assembly!T$7+$AW163*Assembly!T$8+$AX163*Assembly!T$9+$AY163*Assembly!T$10+$AZ163*Assembly!T$11+$BA163*Assembly!T$12+$BB163*Assembly!T$13+$BC163*Assembly!T$14+$BD163*Assembly!T$15+$BE163*Assembly!T$16+$BF163*Assembly!T$17+$BG163*Assembly!T$18+$BH163*Assembly!T$19+$BI163*Assembly!T$20+$BJ163*Assembly!T$21+$BK163*Assembly!T$22+$BL163*Assembly!T$23+$BM163*Assembly!T$24</f>
        <v>#VALUE!</v>
      </c>
      <c r="CH163" s="140" t="e">
        <f>$AS163*Assembly!U$4+$AT163*Assembly!U$5+$AU163*Assembly!U$6+$AV163*Assembly!U$7+$AW163*Assembly!U$8+$AX163*Assembly!U$9+$AY163*Assembly!U$10+$AZ163*Assembly!U$11+$BA163*Assembly!U$12+$BB163*Assembly!U$13+$BC163*Assembly!U$14+$BD163*Assembly!U$15+$BE163*Assembly!U$16+$BF163*Assembly!U$17+$BG163*Assembly!U$18+$BH163*Assembly!U$19+$BI163*Assembly!U$20+$BJ163*Assembly!U$21+$BK163*Assembly!U$22+$BL163*Assembly!U$23+$BM163*Assembly!U$24</f>
        <v>#VALUE!</v>
      </c>
      <c r="CI163" s="145" t="e">
        <f>$AS163*Assembly!V$4+$AT163*Assembly!V$5+$AU163*Assembly!V$6+$AV163*Assembly!V$7+$AW163*Assembly!V$8+$AX163*Assembly!V$9+$AY163*Assembly!V$10+$AZ163*Assembly!V$11+$BA163*Assembly!V$12+$BB163*Assembly!V$13+$BC163*Assembly!V$14+$BD163*Assembly!V$15+$BE163*Assembly!V$16+$BF163*Assembly!V$17+$BG163*Assembly!V$18+$BH163*Assembly!V$19+$BI163*Assembly!V$20+$BJ163*Assembly!V$21+$BK163*Assembly!V$22+$BL163*Assembly!V$23+$BM163*Assembly!V$24</f>
        <v>#VALUE!</v>
      </c>
      <c r="CJ163" s="145" t="e">
        <f>BZ163*Refining!$F$3</f>
        <v>#VALUE!</v>
      </c>
      <c r="CK163" s="145" t="e">
        <f>CA163*Refining!$F$4</f>
        <v>#VALUE!</v>
      </c>
      <c r="CL163" s="145" t="e">
        <f>CB163*Refining!$F$5</f>
        <v>#VALUE!</v>
      </c>
      <c r="CM163" s="145" t="e">
        <f>CC163*Refining!$F$6</f>
        <v>#VALUE!</v>
      </c>
      <c r="CN163" s="145" t="e">
        <f>CD163*Refining!$F$7</f>
        <v>#VALUE!</v>
      </c>
      <c r="CO163" s="145" t="e">
        <f>CE163*Refining!$F$8</f>
        <v>#VALUE!</v>
      </c>
      <c r="CP163" s="145" t="e">
        <f>CF163*Refining!$F$9</f>
        <v>#VALUE!</v>
      </c>
      <c r="CQ163" s="145" t="e">
        <f>CG163*Refining!$F$10</f>
        <v>#VALUE!</v>
      </c>
      <c r="CR163" s="145" t="e">
        <f>CH163*Refining!$F$11</f>
        <v>#VALUE!</v>
      </c>
      <c r="CS163" s="145" t="e">
        <f>CI163*Refining!$F$12</f>
        <v>#VALUE!</v>
      </c>
      <c r="CT163" s="185" t="e">
        <f t="shared" ref="CT163:DM163" si="661">IF(BZ163 = 0, "", BZ163)</f>
        <v>#VALUE!</v>
      </c>
      <c r="CU163" s="186" t="e">
        <f t="shared" si="661"/>
        <v>#VALUE!</v>
      </c>
      <c r="CV163" s="186" t="e">
        <f t="shared" si="661"/>
        <v>#VALUE!</v>
      </c>
      <c r="CW163" s="186" t="e">
        <f t="shared" si="661"/>
        <v>#VALUE!</v>
      </c>
      <c r="CX163" s="186" t="e">
        <f t="shared" si="661"/>
        <v>#VALUE!</v>
      </c>
      <c r="CY163" s="186" t="e">
        <f t="shared" si="661"/>
        <v>#VALUE!</v>
      </c>
      <c r="CZ163" s="186" t="e">
        <f t="shared" si="661"/>
        <v>#VALUE!</v>
      </c>
      <c r="DA163" s="186" t="e">
        <f t="shared" si="661"/>
        <v>#VALUE!</v>
      </c>
      <c r="DB163" s="186" t="e">
        <f t="shared" si="661"/>
        <v>#VALUE!</v>
      </c>
      <c r="DC163" s="187" t="e">
        <f t="shared" si="661"/>
        <v>#VALUE!</v>
      </c>
      <c r="DD163" s="185" t="e">
        <f t="shared" si="661"/>
        <v>#VALUE!</v>
      </c>
      <c r="DE163" s="186" t="e">
        <f t="shared" si="661"/>
        <v>#VALUE!</v>
      </c>
      <c r="DF163" s="186" t="e">
        <f t="shared" si="661"/>
        <v>#VALUE!</v>
      </c>
      <c r="DG163" s="186" t="e">
        <f t="shared" si="661"/>
        <v>#VALUE!</v>
      </c>
      <c r="DH163" s="211" t="e">
        <f t="shared" si="661"/>
        <v>#VALUE!</v>
      </c>
      <c r="DI163" s="186" t="e">
        <f t="shared" si="661"/>
        <v>#VALUE!</v>
      </c>
      <c r="DJ163" s="186" t="e">
        <f t="shared" si="661"/>
        <v>#VALUE!</v>
      </c>
      <c r="DK163" s="186" t="e">
        <f t="shared" si="661"/>
        <v>#VALUE!</v>
      </c>
      <c r="DL163" s="186" t="e">
        <f t="shared" si="661"/>
        <v>#VALUE!</v>
      </c>
      <c r="DM163" s="187" t="e">
        <f t="shared" si="661"/>
        <v>#VALUE!</v>
      </c>
      <c r="DN163" s="185" t="e">
        <f t="shared" si="11"/>
        <v>#VALUE!</v>
      </c>
      <c r="DO163" s="189" t="e">
        <f t="shared" si="12"/>
        <v>#VALUE!</v>
      </c>
      <c r="DP163" s="120" t="e">
        <f t="shared" si="13"/>
        <v>#VALUE!</v>
      </c>
      <c r="DQ163" s="133" t="e">
        <f>CT163*'Ores &amp; Ingots'!$C$3+CU163*'Ores &amp; Ingots'!$C$4+CV163*'Ores &amp; Ingots'!$C$5+CW163*'Ores &amp; Ingots'!$C$6+CX163*'Ores &amp; Ingots'!$C$7+CY163*'Ores &amp; Ingots'!$C$8+CZ163*'Ores &amp; Ingots'!$C$9+DA163*'Ores &amp; Ingots'!$C$10+DB163*'Ores &amp; Ingots'!$C$11+DC163*'Ores &amp; Ingots'!$C$12</f>
        <v>#VALUE!</v>
      </c>
      <c r="DR163" s="133" t="e">
        <f>DD163*'Ores &amp; Ingots'!$B$3+DE163*'Ores &amp; Ingots'!$B$4+DF163*'Ores &amp; Ingots'!$B$5+DG163*'Ores &amp; Ingots'!$B$6+DH163*'Ores &amp; Ingots'!$B$7+DI163*'Ores &amp; Ingots'!$B$8+DJ163*'Ores &amp; Ingots'!$B$9+DK163*'Ores &amp; Ingots'!$B$10+DL163*'Ores &amp; Ingots'!$B$11+DM163*'Ores &amp; Ingots'!$B$12</f>
        <v>#VALUE!</v>
      </c>
      <c r="DS163" s="189" t="e">
        <f>CT163*Refining!$G$3+CU163*Refining!$G$4+CV163*Refining!$G$5+CW163*Refining!$G$6+CX163*Refining!$G$7+CY163*Refining!$G$8+CZ163*Refining!$G$9+DA163*Refining!$G$10+DB163*Refining!$G$11+DC163*Refining!$G$12</f>
        <v>#VALUE!</v>
      </c>
      <c r="DT163" s="189" t="e">
        <f t="shared" si="14"/>
        <v>#VALUE!</v>
      </c>
      <c r="DU163" s="192" t="e">
        <f t="shared" si="15"/>
        <v>#VALUE!</v>
      </c>
      <c r="DV163" s="185" t="e">
        <f t="shared" si="16"/>
        <v>#VALUE!</v>
      </c>
      <c r="DW163" s="194" t="e">
        <f t="shared" ref="DW163:DX163" si="662">DV163/60</f>
        <v>#VALUE!</v>
      </c>
      <c r="DX163" s="194" t="e">
        <f t="shared" si="662"/>
        <v>#VALUE!</v>
      </c>
      <c r="DY163" s="185" t="e">
        <f t="shared" si="18"/>
        <v>#VALUE!</v>
      </c>
      <c r="DZ163" s="194" t="e">
        <f t="shared" ref="DZ163:EA163" si="663">DY163/1000</f>
        <v>#VALUE!</v>
      </c>
      <c r="EA163" s="196" t="e">
        <f t="shared" si="663"/>
        <v>#VALUE!</v>
      </c>
      <c r="EB163" s="130" t="e">
        <f t="shared" si="20"/>
        <v>#VALUE!</v>
      </c>
      <c r="EC163" s="132" t="e">
        <f t="shared" si="21"/>
        <v>#VALUE!</v>
      </c>
      <c r="ED163" s="133">
        <v>1728</v>
      </c>
    </row>
    <row r="164" spans="1:134" ht="12.75" x14ac:dyDescent="0.2">
      <c r="A164" s="864"/>
      <c r="B164" s="135" t="s">
        <v>373</v>
      </c>
      <c r="C164" s="137" t="s">
        <v>155</v>
      </c>
      <c r="D164" s="137">
        <v>3</v>
      </c>
      <c r="E164" s="137">
        <v>1</v>
      </c>
      <c r="F164" s="137">
        <v>3</v>
      </c>
      <c r="G164" s="154">
        <f t="shared" si="0"/>
        <v>1.125</v>
      </c>
      <c r="H164" s="156">
        <v>15</v>
      </c>
      <c r="I164" s="156">
        <v>15</v>
      </c>
      <c r="J164" s="156">
        <f>H164/Main!$D$9</f>
        <v>3</v>
      </c>
      <c r="K164" s="156">
        <f>I164/Main!$D$10</f>
        <v>7.5</v>
      </c>
      <c r="L164" s="156">
        <f t="shared" si="1"/>
        <v>2.5</v>
      </c>
      <c r="M164" s="156">
        <v>0.3</v>
      </c>
      <c r="N164" s="159"/>
      <c r="O164" s="159"/>
      <c r="P164" s="164"/>
      <c r="Q164" s="159"/>
      <c r="R164" s="166"/>
      <c r="S164" s="159"/>
      <c r="T164" s="166"/>
      <c r="U164" s="170"/>
      <c r="V164" s="159"/>
      <c r="W164" s="364"/>
      <c r="X164" s="133">
        <v>4</v>
      </c>
      <c r="Y164" s="133">
        <v>0</v>
      </c>
      <c r="Z164" s="133">
        <v>0</v>
      </c>
      <c r="AA164" s="167">
        <v>1</v>
      </c>
      <c r="AB164" s="133">
        <v>10</v>
      </c>
      <c r="AC164" s="133">
        <v>0</v>
      </c>
      <c r="AD164" s="133">
        <v>0</v>
      </c>
      <c r="AE164" s="133">
        <v>0</v>
      </c>
      <c r="AF164" s="133">
        <v>0</v>
      </c>
      <c r="AG164" s="133">
        <v>0</v>
      </c>
      <c r="AH164" s="133">
        <v>0</v>
      </c>
      <c r="AI164" s="133">
        <v>0</v>
      </c>
      <c r="AJ164" s="133">
        <v>0</v>
      </c>
      <c r="AK164" s="133">
        <v>0</v>
      </c>
      <c r="AL164" s="133">
        <v>0</v>
      </c>
      <c r="AM164" s="133">
        <v>0</v>
      </c>
      <c r="AN164" s="133">
        <v>0</v>
      </c>
      <c r="AO164" s="133">
        <v>0</v>
      </c>
      <c r="AP164" s="133">
        <v>0</v>
      </c>
      <c r="AQ164" s="133">
        <v>0</v>
      </c>
      <c r="AR164" s="133">
        <v>0</v>
      </c>
      <c r="AS164" s="174">
        <f t="shared" ref="AS164:BM164" si="664">IF(X164 = 0, "", X164)</f>
        <v>4</v>
      </c>
      <c r="AT164" s="137" t="str">
        <f t="shared" si="664"/>
        <v/>
      </c>
      <c r="AU164" s="137" t="str">
        <f t="shared" si="664"/>
        <v/>
      </c>
      <c r="AV164" s="167">
        <f t="shared" si="664"/>
        <v>1</v>
      </c>
      <c r="AW164" s="133">
        <f t="shared" si="664"/>
        <v>10</v>
      </c>
      <c r="AX164" s="137" t="str">
        <f t="shared" si="664"/>
        <v/>
      </c>
      <c r="AY164" s="137" t="str">
        <f t="shared" si="664"/>
        <v/>
      </c>
      <c r="AZ164" s="137" t="str">
        <f t="shared" si="664"/>
        <v/>
      </c>
      <c r="BA164" s="137" t="str">
        <f t="shared" si="664"/>
        <v/>
      </c>
      <c r="BB164" s="137" t="str">
        <f t="shared" si="664"/>
        <v/>
      </c>
      <c r="BC164" s="137" t="str">
        <f t="shared" si="664"/>
        <v/>
      </c>
      <c r="BD164" s="137" t="str">
        <f t="shared" si="664"/>
        <v/>
      </c>
      <c r="BE164" s="137" t="str">
        <f t="shared" si="664"/>
        <v/>
      </c>
      <c r="BF164" s="137" t="str">
        <f t="shared" si="664"/>
        <v/>
      </c>
      <c r="BG164" s="137" t="str">
        <f t="shared" si="664"/>
        <v/>
      </c>
      <c r="BH164" s="137" t="str">
        <f t="shared" si="664"/>
        <v/>
      </c>
      <c r="BI164" s="137" t="str">
        <f t="shared" si="664"/>
        <v/>
      </c>
      <c r="BJ164" s="137" t="str">
        <f t="shared" si="664"/>
        <v/>
      </c>
      <c r="BK164" s="137" t="str">
        <f t="shared" si="664"/>
        <v/>
      </c>
      <c r="BL164" s="137" t="str">
        <f t="shared" si="664"/>
        <v/>
      </c>
      <c r="BM164" s="169" t="str">
        <f t="shared" si="664"/>
        <v/>
      </c>
      <c r="BN164" s="174" t="e">
        <f>$AS164*Assembly!Z$4+$AT164*Assembly!Z$5+$AU164*Assembly!Z$6+$AV164*Assembly!Z$7+$AW164*Assembly!Z$8+$AX164*Assembly!Z$9+$AY164*Assembly!Z$10+$AZ164*Assembly!Z$11+$BA164*Assembly!Z$12+$BB164*Assembly!Z$13+$BC164*Assembly!Z$14+$BD164*Assembly!Z$15+$BE164*Assembly!Z$16+$BF164*Assembly!Z$17+$BG164*Assembly!Z$18+$BH164*Assembly!Z$19+$BI164*Assembly!Z$20+$BJ164*Assembly!Z$21+$BK164*Assembly!Z$22+$BL164*Assembly!Z$23+$BM164*Assembly!Z$24</f>
        <v>#VALUE!</v>
      </c>
      <c r="BO164" s="133" t="e">
        <f t="shared" si="3"/>
        <v>#VALUE!</v>
      </c>
      <c r="BP164" s="133"/>
      <c r="BQ164" s="133" t="e">
        <f>$AS164*Assembly!AD$4+$AT164*Assembly!AD$5+$AU164*Assembly!AD$6+$AV164*Assembly!AD$7+$AW164*Assembly!AD$8+$AX164*Assembly!AD$9+$AY164*Assembly!AD$10+$AZ164*Assembly!AD$11+$BA164*Assembly!AD$12+$BB164*Assembly!AD$13+$BC164*Assembly!AD$14+$BD164*Assembly!AD$15+$BE164*Assembly!AD$16+$BF164*Assembly!AD$17+$BG164*Assembly!AD$18+$BH164*Assembly!AD$19+$BI164*Assembly!AD$20+$BJ164*Assembly!AD$21+$BK164*Assembly!AD$22+$BL164*Assembly!AD$23+$BM164*Assembly!AD$24</f>
        <v>#VALUE!</v>
      </c>
      <c r="BR164" s="177" t="e">
        <f t="shared" si="4"/>
        <v>#VALUE!</v>
      </c>
      <c r="BS164" s="178" t="e">
        <f t="shared" si="5"/>
        <v>#VALUE!</v>
      </c>
      <c r="BT164" s="179" t="e">
        <f t="shared" si="6"/>
        <v>#VALUE!</v>
      </c>
      <c r="BU164" s="178" t="e">
        <f t="shared" si="7"/>
        <v>#VALUE!</v>
      </c>
      <c r="BV164" s="133" t="e">
        <f>$AS164*Assembly!Y$4+$AT164*Assembly!Y$5+$AU164*Assembly!Y$6+$AV164*Assembly!Y$7+$AW164*Assembly!Y$8+$AX164*Assembly!Y$9+$AY164*Assembly!Y$10+$AZ164*Assembly!Y$11+$BA164*Assembly!Y$12+$BB164*Assembly!Y$13+$BC164*Assembly!Y$14+$BD164*Assembly!Y$15+$BE164*Assembly!Y$16+$BF164*Assembly!Y$17+$BG164*Assembly!Y$18+$BH164*Assembly!Y$19+$BI164*Assembly!Y$20+$BJ164*Assembly!Y$21+$BK164*Assembly!Y$22+$BL164*Assembly!Y$23+$BM164*Assembly!Y$24</f>
        <v>#VALUE!</v>
      </c>
      <c r="BW164" s="133" t="e">
        <f t="shared" si="8"/>
        <v>#VALUE!</v>
      </c>
      <c r="BX164" s="130" t="e">
        <f t="shared" si="9"/>
        <v>#VALUE!</v>
      </c>
      <c r="BY164" s="183" t="e">
        <f>$AS164*Assembly!AC$4+$AT164*Assembly!AC$5+$AU164*Assembly!AC$6+$AV164*Assembly!AC$7+$AW164*Assembly!AC$8+$AX164*Assembly!AC$9+$AY164*Assembly!AC$10+$AZ164*Assembly!AC$11+$BA164*Assembly!AC$12+$BB164*Assembly!AC$13+$BC164*Assembly!AC$14+$BD164*Assembly!AC$15+$BE164*Assembly!AC$16+$BF164*Assembly!AC$17+$BG164*Assembly!AC$18+$BH164*Assembly!AC$19+$BI164*Assembly!AC$20+$BJ164*Assembly!AC$21+$BK164*Assembly!AC$22+$BL164*Assembly!AC$23+$BM164*Assembly!AC$24</f>
        <v>#VALUE!</v>
      </c>
      <c r="BZ164" s="164" t="e">
        <f>$AS164*Assembly!M$4+$AT164*Assembly!M$5+$AU164*Assembly!M$6+$AV164*Assembly!M$7+$AW164*Assembly!M$8+$AX164*Assembly!M$9+$AY164*Assembly!M$10+$AZ164*Assembly!M$11+$BA164*Assembly!M$12+$BB164*Assembly!M$13+$BC164*Assembly!M$14+$BD164*Assembly!M$15+$BE164*Assembly!M$16+$BF164*Assembly!M$17+$BG164*Assembly!M$18+$BH164*Assembly!M$19+$BI164*Assembly!M$20+$BJ164*Assembly!M$21+$BK164*Assembly!M$22+$BL164*Assembly!M$23+$BM164*Assembly!M$24</f>
        <v>#VALUE!</v>
      </c>
      <c r="CA164" s="164" t="e">
        <f>$AS164*Assembly!N$4+$AT164*Assembly!N$5+$AU164*Assembly!N$6+$AV164*Assembly!N$7+$AW164*Assembly!N$8+$AX164*Assembly!N$9+$AY164*Assembly!N$10+$AZ164*Assembly!N$11+$BA164*Assembly!N$12+$BB164*Assembly!N$13+$BC164*Assembly!N$14+$BD164*Assembly!N$15+$BE164*Assembly!N$16+$BF164*Assembly!N$17+$BG164*Assembly!N$18+$BH164*Assembly!N$19+$BI164*Assembly!N$20+$BJ164*Assembly!N$21+$BK164*Assembly!N$22+$BL164*Assembly!N$23+$BM164*Assembly!N$24</f>
        <v>#VALUE!</v>
      </c>
      <c r="CB164" s="164" t="e">
        <f>$AS164*Assembly!O$4+$AT164*Assembly!O$5+$AU164*Assembly!O$6+$AV164*Assembly!O$7+$AW164*Assembly!O$8+$AX164*Assembly!O$9+$AY164*Assembly!O$10+$AZ164*Assembly!O$11+$BA164*Assembly!O$12+$BB164*Assembly!O$13+$BC164*Assembly!O$14+$BD164*Assembly!O$15+$BE164*Assembly!O$16+$BF164*Assembly!O$17+$BG164*Assembly!O$18+$BH164*Assembly!O$19+$BI164*Assembly!O$20+$BJ164*Assembly!O$21+$BK164*Assembly!O$22+$BL164*Assembly!O$23+$BM164*Assembly!O$24</f>
        <v>#VALUE!</v>
      </c>
      <c r="CC164" s="156" t="e">
        <f>$AS164*Assembly!P$4+$AT164*Assembly!P$5+$AU164*Assembly!P$6+$AV164*Assembly!P$7+$AW164*Assembly!P$8+$AX164*Assembly!P$9+$AY164*Assembly!P$10+$AZ164*Assembly!P$11+$BA164*Assembly!P$12+$BB164*Assembly!P$13+$BC164*Assembly!P$14+$BD164*Assembly!P$15+$BE164*Assembly!P$16+$BF164*Assembly!P$17+$BG164*Assembly!P$18+$BH164*Assembly!P$19+$BI164*Assembly!P$20+$BJ164*Assembly!P$21+$BK164*Assembly!P$22+$BL164*Assembly!P$23+$BM164*Assembly!P$24</f>
        <v>#VALUE!</v>
      </c>
      <c r="CD164" s="156" t="e">
        <f>$AS164*Assembly!Q$4+$AT164*Assembly!Q$5+$AU164*Assembly!Q$6+$AV164*Assembly!Q$7+$AW164*Assembly!Q$8+$AX164*Assembly!Q$9+$AY164*Assembly!Q$10+$AZ164*Assembly!Q$11+$BA164*Assembly!Q$12+$BB164*Assembly!Q$13+$BC164*Assembly!Q$14+$BD164*Assembly!Q$15+$BE164*Assembly!Q$16+$BF164*Assembly!Q$17+$BG164*Assembly!Q$18+$BH164*Assembly!Q$19+$BI164*Assembly!Q$20+$BJ164*Assembly!Q$21+$BK164*Assembly!Q$22+$BL164*Assembly!Q$23+$BM164*Assembly!Q$24</f>
        <v>#VALUE!</v>
      </c>
      <c r="CE164" s="164" t="e">
        <f>$AS164*Assembly!R$4+$AT164*Assembly!R$5+$AU164*Assembly!R$6+$AV164*Assembly!R$7+$AW164*Assembly!R$8+$AX164*Assembly!R$9+$AY164*Assembly!R$10+$AZ164*Assembly!R$11+$BA164*Assembly!R$12+$BB164*Assembly!R$13+$BC164*Assembly!R$14+$BD164*Assembly!R$15+$BE164*Assembly!R$16+$BF164*Assembly!R$17+$BG164*Assembly!R$18+$BH164*Assembly!R$19+$BI164*Assembly!R$20+$BJ164*Assembly!R$21+$BK164*Assembly!R$22+$BL164*Assembly!R$23+$BM164*Assembly!R$24</f>
        <v>#VALUE!</v>
      </c>
      <c r="CF164" s="156" t="e">
        <f>$AS164*Assembly!S$4+$AT164*Assembly!S$5+$AU164*Assembly!S$6+$AV164*Assembly!S$7+$AW164*Assembly!S$8+$AX164*Assembly!S$9+$AY164*Assembly!S$10+$AZ164*Assembly!S$11+$BA164*Assembly!S$12+$BB164*Assembly!S$13+$BC164*Assembly!S$14+$BD164*Assembly!S$15+$BE164*Assembly!S$16+$BF164*Assembly!S$17+$BG164*Assembly!S$18+$BH164*Assembly!S$19+$BI164*Assembly!S$20+$BJ164*Assembly!S$21+$BK164*Assembly!S$22+$BL164*Assembly!S$23+$BM164*Assembly!S$24</f>
        <v>#VALUE!</v>
      </c>
      <c r="CG164" s="156" t="e">
        <f>$AS164*Assembly!T$4+$AT164*Assembly!T$5+$AU164*Assembly!T$6+$AV164*Assembly!T$7+$AW164*Assembly!T$8+$AX164*Assembly!T$9+$AY164*Assembly!T$10+$AZ164*Assembly!T$11+$BA164*Assembly!T$12+$BB164*Assembly!T$13+$BC164*Assembly!T$14+$BD164*Assembly!T$15+$BE164*Assembly!T$16+$BF164*Assembly!T$17+$BG164*Assembly!T$18+$BH164*Assembly!T$19+$BI164*Assembly!T$20+$BJ164*Assembly!T$21+$BK164*Assembly!T$22+$BL164*Assembly!T$23+$BM164*Assembly!T$24</f>
        <v>#VALUE!</v>
      </c>
      <c r="CH164" s="156" t="e">
        <f>$AS164*Assembly!U$4+$AT164*Assembly!U$5+$AU164*Assembly!U$6+$AV164*Assembly!U$7+$AW164*Assembly!U$8+$AX164*Assembly!U$9+$AY164*Assembly!U$10+$AZ164*Assembly!U$11+$BA164*Assembly!U$12+$BB164*Assembly!U$13+$BC164*Assembly!U$14+$BD164*Assembly!U$15+$BE164*Assembly!U$16+$BF164*Assembly!U$17+$BG164*Assembly!U$18+$BH164*Assembly!U$19+$BI164*Assembly!U$20+$BJ164*Assembly!U$21+$BK164*Assembly!U$22+$BL164*Assembly!U$23+$BM164*Assembly!U$24</f>
        <v>#VALUE!</v>
      </c>
      <c r="CI164" s="164" t="e">
        <f>$AS164*Assembly!V$4+$AT164*Assembly!V$5+$AU164*Assembly!V$6+$AV164*Assembly!V$7+$AW164*Assembly!V$8+$AX164*Assembly!V$9+$AY164*Assembly!V$10+$AZ164*Assembly!V$11+$BA164*Assembly!V$12+$BB164*Assembly!V$13+$BC164*Assembly!V$14+$BD164*Assembly!V$15+$BE164*Assembly!V$16+$BF164*Assembly!V$17+$BG164*Assembly!V$18+$BH164*Assembly!V$19+$BI164*Assembly!V$20+$BJ164*Assembly!V$21+$BK164*Assembly!V$22+$BL164*Assembly!V$23+$BM164*Assembly!V$24</f>
        <v>#VALUE!</v>
      </c>
      <c r="CJ164" s="164" t="e">
        <f>BZ164*Refining!$F$3</f>
        <v>#VALUE!</v>
      </c>
      <c r="CK164" s="164" t="e">
        <f>CA164*Refining!$F$4</f>
        <v>#VALUE!</v>
      </c>
      <c r="CL164" s="164" t="e">
        <f>CB164*Refining!$F$5</f>
        <v>#VALUE!</v>
      </c>
      <c r="CM164" s="164" t="e">
        <f>CC164*Refining!$F$6</f>
        <v>#VALUE!</v>
      </c>
      <c r="CN164" s="164" t="e">
        <f>CD164*Refining!$F$7</f>
        <v>#VALUE!</v>
      </c>
      <c r="CO164" s="164" t="e">
        <f>CE164*Refining!$F$8</f>
        <v>#VALUE!</v>
      </c>
      <c r="CP164" s="164" t="e">
        <f>CF164*Refining!$F$9</f>
        <v>#VALUE!</v>
      </c>
      <c r="CQ164" s="164" t="e">
        <f>CG164*Refining!$F$10</f>
        <v>#VALUE!</v>
      </c>
      <c r="CR164" s="164" t="e">
        <f>CH164*Refining!$F$11</f>
        <v>#VALUE!</v>
      </c>
      <c r="CS164" s="164" t="e">
        <f>CI164*Refining!$F$12</f>
        <v>#VALUE!</v>
      </c>
      <c r="CT164" s="185" t="e">
        <f t="shared" ref="CT164:DM164" si="665">IF(BZ164 = 0, "", BZ164)</f>
        <v>#VALUE!</v>
      </c>
      <c r="CU164" s="186" t="e">
        <f t="shared" si="665"/>
        <v>#VALUE!</v>
      </c>
      <c r="CV164" s="186" t="e">
        <f t="shared" si="665"/>
        <v>#VALUE!</v>
      </c>
      <c r="CW164" s="186" t="e">
        <f t="shared" si="665"/>
        <v>#VALUE!</v>
      </c>
      <c r="CX164" s="186" t="e">
        <f t="shared" si="665"/>
        <v>#VALUE!</v>
      </c>
      <c r="CY164" s="186" t="e">
        <f t="shared" si="665"/>
        <v>#VALUE!</v>
      </c>
      <c r="CZ164" s="186" t="e">
        <f t="shared" si="665"/>
        <v>#VALUE!</v>
      </c>
      <c r="DA164" s="186" t="e">
        <f t="shared" si="665"/>
        <v>#VALUE!</v>
      </c>
      <c r="DB164" s="186" t="e">
        <f t="shared" si="665"/>
        <v>#VALUE!</v>
      </c>
      <c r="DC164" s="187" t="e">
        <f t="shared" si="665"/>
        <v>#VALUE!</v>
      </c>
      <c r="DD164" s="185" t="e">
        <f t="shared" si="665"/>
        <v>#VALUE!</v>
      </c>
      <c r="DE164" s="186" t="e">
        <f t="shared" si="665"/>
        <v>#VALUE!</v>
      </c>
      <c r="DF164" s="186" t="e">
        <f t="shared" si="665"/>
        <v>#VALUE!</v>
      </c>
      <c r="DG164" s="186" t="e">
        <f t="shared" si="665"/>
        <v>#VALUE!</v>
      </c>
      <c r="DH164" s="211" t="e">
        <f t="shared" si="665"/>
        <v>#VALUE!</v>
      </c>
      <c r="DI164" s="186" t="e">
        <f t="shared" si="665"/>
        <v>#VALUE!</v>
      </c>
      <c r="DJ164" s="186" t="e">
        <f t="shared" si="665"/>
        <v>#VALUE!</v>
      </c>
      <c r="DK164" s="186" t="e">
        <f t="shared" si="665"/>
        <v>#VALUE!</v>
      </c>
      <c r="DL164" s="186" t="e">
        <f t="shared" si="665"/>
        <v>#VALUE!</v>
      </c>
      <c r="DM164" s="187" t="e">
        <f t="shared" si="665"/>
        <v>#VALUE!</v>
      </c>
      <c r="DN164" s="185" t="e">
        <f t="shared" si="11"/>
        <v>#VALUE!</v>
      </c>
      <c r="DO164" s="189" t="e">
        <f t="shared" si="12"/>
        <v>#VALUE!</v>
      </c>
      <c r="DP164" s="120" t="e">
        <f t="shared" si="13"/>
        <v>#VALUE!</v>
      </c>
      <c r="DQ164" s="133" t="e">
        <f>CT164*'Ores &amp; Ingots'!$C$3+CU164*'Ores &amp; Ingots'!$C$4+CV164*'Ores &amp; Ingots'!$C$5+CW164*'Ores &amp; Ingots'!$C$6+CX164*'Ores &amp; Ingots'!$C$7+CY164*'Ores &amp; Ingots'!$C$8+CZ164*'Ores &amp; Ingots'!$C$9+DA164*'Ores &amp; Ingots'!$C$10+DB164*'Ores &amp; Ingots'!$C$11+DC164*'Ores &amp; Ingots'!$C$12</f>
        <v>#VALUE!</v>
      </c>
      <c r="DR164" s="133" t="e">
        <f>DD164*'Ores &amp; Ingots'!$B$3+DE164*'Ores &amp; Ingots'!$B$4+DF164*'Ores &amp; Ingots'!$B$5+DG164*'Ores &amp; Ingots'!$B$6+DH164*'Ores &amp; Ingots'!$B$7+DI164*'Ores &amp; Ingots'!$B$8+DJ164*'Ores &amp; Ingots'!$B$9+DK164*'Ores &amp; Ingots'!$B$10+DL164*'Ores &amp; Ingots'!$B$11+DM164*'Ores &amp; Ingots'!$B$12</f>
        <v>#VALUE!</v>
      </c>
      <c r="DS164" s="189" t="e">
        <f>CT164*Refining!$G$3+CU164*Refining!$G$4+CV164*Refining!$G$5+CW164*Refining!$G$6+CX164*Refining!$G$7+CY164*Refining!$G$8+CZ164*Refining!$G$9+DA164*Refining!$G$10+DB164*Refining!$G$11+DC164*Refining!$G$12</f>
        <v>#VALUE!</v>
      </c>
      <c r="DT164" s="189" t="e">
        <f t="shared" si="14"/>
        <v>#VALUE!</v>
      </c>
      <c r="DU164" s="192" t="e">
        <f t="shared" si="15"/>
        <v>#VALUE!</v>
      </c>
      <c r="DV164" s="185" t="e">
        <f t="shared" si="16"/>
        <v>#VALUE!</v>
      </c>
      <c r="DW164" s="194" t="e">
        <f t="shared" ref="DW164:DX164" si="666">DV164/60</f>
        <v>#VALUE!</v>
      </c>
      <c r="DX164" s="194" t="e">
        <f t="shared" si="666"/>
        <v>#VALUE!</v>
      </c>
      <c r="DY164" s="185" t="e">
        <f t="shared" si="18"/>
        <v>#VALUE!</v>
      </c>
      <c r="DZ164" s="194" t="e">
        <f t="shared" ref="DZ164:EA164" si="667">DY164/1000</f>
        <v>#VALUE!</v>
      </c>
      <c r="EA164" s="196" t="e">
        <f t="shared" si="667"/>
        <v>#VALUE!</v>
      </c>
      <c r="EB164" s="130" t="e">
        <f t="shared" si="20"/>
        <v>#VALUE!</v>
      </c>
      <c r="EC164" s="132" t="e">
        <f t="shared" si="21"/>
        <v>#VALUE!</v>
      </c>
      <c r="ED164" s="133" t="s">
        <v>28</v>
      </c>
    </row>
    <row r="165" spans="1:134" ht="12.75" x14ac:dyDescent="0.2">
      <c r="A165" s="864"/>
      <c r="B165" s="135" t="s">
        <v>374</v>
      </c>
      <c r="C165" s="137" t="s">
        <v>156</v>
      </c>
      <c r="D165" s="137">
        <v>5</v>
      </c>
      <c r="E165" s="137">
        <v>2</v>
      </c>
      <c r="F165" s="137">
        <v>5</v>
      </c>
      <c r="G165" s="139">
        <f t="shared" si="0"/>
        <v>781.25</v>
      </c>
      <c r="H165" s="140">
        <v>30</v>
      </c>
      <c r="I165" s="140">
        <v>30</v>
      </c>
      <c r="J165" s="140">
        <f>H165/Main!$D$9</f>
        <v>6</v>
      </c>
      <c r="K165" s="140">
        <f>I165/Main!$D$10</f>
        <v>15</v>
      </c>
      <c r="L165" s="140">
        <f t="shared" si="1"/>
        <v>2.5</v>
      </c>
      <c r="M165" s="140">
        <v>0.3</v>
      </c>
      <c r="N165" s="143"/>
      <c r="O165" s="143"/>
      <c r="P165" s="145"/>
      <c r="Q165" s="143"/>
      <c r="R165" s="146"/>
      <c r="S165" s="143"/>
      <c r="T165" s="395"/>
      <c r="U165" s="198"/>
      <c r="V165" s="143"/>
      <c r="W165" s="396" t="s">
        <v>220</v>
      </c>
      <c r="X165" s="133">
        <v>16</v>
      </c>
      <c r="Y165" s="133">
        <v>0</v>
      </c>
      <c r="Z165" s="133">
        <v>0</v>
      </c>
      <c r="AA165" s="167">
        <v>8</v>
      </c>
      <c r="AB165" s="133">
        <v>30</v>
      </c>
      <c r="AC165" s="133">
        <v>0</v>
      </c>
      <c r="AD165" s="133">
        <v>0</v>
      </c>
      <c r="AE165" s="133">
        <v>0</v>
      </c>
      <c r="AF165" s="133">
        <v>0</v>
      </c>
      <c r="AG165" s="133">
        <v>0</v>
      </c>
      <c r="AH165" s="133">
        <v>0</v>
      </c>
      <c r="AI165" s="133">
        <v>0</v>
      </c>
      <c r="AJ165" s="133">
        <v>0</v>
      </c>
      <c r="AK165" s="133">
        <v>0</v>
      </c>
      <c r="AL165" s="133">
        <v>0</v>
      </c>
      <c r="AM165" s="133">
        <v>0</v>
      </c>
      <c r="AN165" s="133">
        <v>0</v>
      </c>
      <c r="AO165" s="133">
        <v>0</v>
      </c>
      <c r="AP165" s="133">
        <v>0</v>
      </c>
      <c r="AQ165" s="133">
        <v>0</v>
      </c>
      <c r="AR165" s="133">
        <v>0</v>
      </c>
      <c r="AS165" s="174">
        <f t="shared" ref="AS165:BM165" si="668">IF(X165 = 0, "", X165)</f>
        <v>16</v>
      </c>
      <c r="AT165" s="137" t="str">
        <f t="shared" si="668"/>
        <v/>
      </c>
      <c r="AU165" s="137" t="str">
        <f t="shared" si="668"/>
        <v/>
      </c>
      <c r="AV165" s="167">
        <f t="shared" si="668"/>
        <v>8</v>
      </c>
      <c r="AW165" s="133">
        <f t="shared" si="668"/>
        <v>30</v>
      </c>
      <c r="AX165" s="137" t="str">
        <f t="shared" si="668"/>
        <v/>
      </c>
      <c r="AY165" s="137" t="str">
        <f t="shared" si="668"/>
        <v/>
      </c>
      <c r="AZ165" s="137" t="str">
        <f t="shared" si="668"/>
        <v/>
      </c>
      <c r="BA165" s="137" t="str">
        <f t="shared" si="668"/>
        <v/>
      </c>
      <c r="BB165" s="137" t="str">
        <f t="shared" si="668"/>
        <v/>
      </c>
      <c r="BC165" s="137" t="str">
        <f t="shared" si="668"/>
        <v/>
      </c>
      <c r="BD165" s="137" t="str">
        <f t="shared" si="668"/>
        <v/>
      </c>
      <c r="BE165" s="137" t="str">
        <f t="shared" si="668"/>
        <v/>
      </c>
      <c r="BF165" s="137" t="str">
        <f t="shared" si="668"/>
        <v/>
      </c>
      <c r="BG165" s="137" t="str">
        <f t="shared" si="668"/>
        <v/>
      </c>
      <c r="BH165" s="137" t="str">
        <f t="shared" si="668"/>
        <v/>
      </c>
      <c r="BI165" s="137" t="str">
        <f t="shared" si="668"/>
        <v/>
      </c>
      <c r="BJ165" s="137" t="str">
        <f t="shared" si="668"/>
        <v/>
      </c>
      <c r="BK165" s="137" t="str">
        <f t="shared" si="668"/>
        <v/>
      </c>
      <c r="BL165" s="137" t="str">
        <f t="shared" si="668"/>
        <v/>
      </c>
      <c r="BM165" s="169" t="str">
        <f t="shared" si="668"/>
        <v/>
      </c>
      <c r="BN165" s="174" t="e">
        <f>$AS165*Assembly!Z$4+$AT165*Assembly!Z$5+$AU165*Assembly!Z$6+$AV165*Assembly!Z$7+$AW165*Assembly!Z$8+$AX165*Assembly!Z$9+$AY165*Assembly!Z$10+$AZ165*Assembly!Z$11+$BA165*Assembly!Z$12+$BB165*Assembly!Z$13+$BC165*Assembly!Z$14+$BD165*Assembly!Z$15+$BE165*Assembly!Z$16+$BF165*Assembly!Z$17+$BG165*Assembly!Z$18+$BH165*Assembly!Z$19+$BI165*Assembly!Z$20+$BJ165*Assembly!Z$21+$BK165*Assembly!Z$22+$BL165*Assembly!Z$23+$BM165*Assembly!Z$24</f>
        <v>#VALUE!</v>
      </c>
      <c r="BO165" s="133" t="e">
        <f t="shared" si="3"/>
        <v>#VALUE!</v>
      </c>
      <c r="BP165" s="133"/>
      <c r="BQ165" s="133" t="e">
        <f>$AS165*Assembly!AD$4+$AT165*Assembly!AD$5+$AU165*Assembly!AD$6+$AV165*Assembly!AD$7+$AW165*Assembly!AD$8+$AX165*Assembly!AD$9+$AY165*Assembly!AD$10+$AZ165*Assembly!AD$11+$BA165*Assembly!AD$12+$BB165*Assembly!AD$13+$BC165*Assembly!AD$14+$BD165*Assembly!AD$15+$BE165*Assembly!AD$16+$BF165*Assembly!AD$17+$BG165*Assembly!AD$18+$BH165*Assembly!AD$19+$BI165*Assembly!AD$20+$BJ165*Assembly!AD$21+$BK165*Assembly!AD$22+$BL165*Assembly!AD$23+$BM165*Assembly!AD$24</f>
        <v>#VALUE!</v>
      </c>
      <c r="BR165" s="177" t="e">
        <f t="shared" si="4"/>
        <v>#VALUE!</v>
      </c>
      <c r="BS165" s="178" t="e">
        <f t="shared" si="5"/>
        <v>#VALUE!</v>
      </c>
      <c r="BT165" s="179" t="e">
        <f t="shared" si="6"/>
        <v>#VALUE!</v>
      </c>
      <c r="BU165" s="178" t="e">
        <f t="shared" si="7"/>
        <v>#VALUE!</v>
      </c>
      <c r="BV165" s="133" t="e">
        <f>$AS165*Assembly!Y$4+$AT165*Assembly!Y$5+$AU165*Assembly!Y$6+$AV165*Assembly!Y$7+$AW165*Assembly!Y$8+$AX165*Assembly!Y$9+$AY165*Assembly!Y$10+$AZ165*Assembly!Y$11+$BA165*Assembly!Y$12+$BB165*Assembly!Y$13+$BC165*Assembly!Y$14+$BD165*Assembly!Y$15+$BE165*Assembly!Y$16+$BF165*Assembly!Y$17+$BG165*Assembly!Y$18+$BH165*Assembly!Y$19+$BI165*Assembly!Y$20+$BJ165*Assembly!Y$21+$BK165*Assembly!Y$22+$BL165*Assembly!Y$23+$BM165*Assembly!Y$24</f>
        <v>#VALUE!</v>
      </c>
      <c r="BW165" s="133" t="e">
        <f t="shared" si="8"/>
        <v>#VALUE!</v>
      </c>
      <c r="BX165" s="130" t="e">
        <f t="shared" si="9"/>
        <v>#VALUE!</v>
      </c>
      <c r="BY165" s="183" t="e">
        <f>$AS165*Assembly!AC$4+$AT165*Assembly!AC$5+$AU165*Assembly!AC$6+$AV165*Assembly!AC$7+$AW165*Assembly!AC$8+$AX165*Assembly!AC$9+$AY165*Assembly!AC$10+$AZ165*Assembly!AC$11+$BA165*Assembly!AC$12+$BB165*Assembly!AC$13+$BC165*Assembly!AC$14+$BD165*Assembly!AC$15+$BE165*Assembly!AC$16+$BF165*Assembly!AC$17+$BG165*Assembly!AC$18+$BH165*Assembly!AC$19+$BI165*Assembly!AC$20+$BJ165*Assembly!AC$21+$BK165*Assembly!AC$22+$BL165*Assembly!AC$23+$BM165*Assembly!AC$24</f>
        <v>#VALUE!</v>
      </c>
      <c r="BZ165" s="145" t="e">
        <f>$AS165*Assembly!M$4+$AT165*Assembly!M$5+$AU165*Assembly!M$6+$AV165*Assembly!M$7+$AW165*Assembly!M$8+$AX165*Assembly!M$9+$AY165*Assembly!M$10+$AZ165*Assembly!M$11+$BA165*Assembly!M$12+$BB165*Assembly!M$13+$BC165*Assembly!M$14+$BD165*Assembly!M$15+$BE165*Assembly!M$16+$BF165*Assembly!M$17+$BG165*Assembly!M$18+$BH165*Assembly!M$19+$BI165*Assembly!M$20+$BJ165*Assembly!M$21+$BK165*Assembly!M$22+$BL165*Assembly!M$23+$BM165*Assembly!M$24</f>
        <v>#VALUE!</v>
      </c>
      <c r="CA165" s="145" t="e">
        <f>$AS165*Assembly!N$4+$AT165*Assembly!N$5+$AU165*Assembly!N$6+$AV165*Assembly!N$7+$AW165*Assembly!N$8+$AX165*Assembly!N$9+$AY165*Assembly!N$10+$AZ165*Assembly!N$11+$BA165*Assembly!N$12+$BB165*Assembly!N$13+$BC165*Assembly!N$14+$BD165*Assembly!N$15+$BE165*Assembly!N$16+$BF165*Assembly!N$17+$BG165*Assembly!N$18+$BH165*Assembly!N$19+$BI165*Assembly!N$20+$BJ165*Assembly!N$21+$BK165*Assembly!N$22+$BL165*Assembly!N$23+$BM165*Assembly!N$24</f>
        <v>#VALUE!</v>
      </c>
      <c r="CB165" s="145" t="e">
        <f>$AS165*Assembly!O$4+$AT165*Assembly!O$5+$AU165*Assembly!O$6+$AV165*Assembly!O$7+$AW165*Assembly!O$8+$AX165*Assembly!O$9+$AY165*Assembly!O$10+$AZ165*Assembly!O$11+$BA165*Assembly!O$12+$BB165*Assembly!O$13+$BC165*Assembly!O$14+$BD165*Assembly!O$15+$BE165*Assembly!O$16+$BF165*Assembly!O$17+$BG165*Assembly!O$18+$BH165*Assembly!O$19+$BI165*Assembly!O$20+$BJ165*Assembly!O$21+$BK165*Assembly!O$22+$BL165*Assembly!O$23+$BM165*Assembly!O$24</f>
        <v>#VALUE!</v>
      </c>
      <c r="CC165" s="140" t="e">
        <f>$AS165*Assembly!P$4+$AT165*Assembly!P$5+$AU165*Assembly!P$6+$AV165*Assembly!P$7+$AW165*Assembly!P$8+$AX165*Assembly!P$9+$AY165*Assembly!P$10+$AZ165*Assembly!P$11+$BA165*Assembly!P$12+$BB165*Assembly!P$13+$BC165*Assembly!P$14+$BD165*Assembly!P$15+$BE165*Assembly!P$16+$BF165*Assembly!P$17+$BG165*Assembly!P$18+$BH165*Assembly!P$19+$BI165*Assembly!P$20+$BJ165*Assembly!P$21+$BK165*Assembly!P$22+$BL165*Assembly!P$23+$BM165*Assembly!P$24</f>
        <v>#VALUE!</v>
      </c>
      <c r="CD165" s="140" t="e">
        <f>$AS165*Assembly!Q$4+$AT165*Assembly!Q$5+$AU165*Assembly!Q$6+$AV165*Assembly!Q$7+$AW165*Assembly!Q$8+$AX165*Assembly!Q$9+$AY165*Assembly!Q$10+$AZ165*Assembly!Q$11+$BA165*Assembly!Q$12+$BB165*Assembly!Q$13+$BC165*Assembly!Q$14+$BD165*Assembly!Q$15+$BE165*Assembly!Q$16+$BF165*Assembly!Q$17+$BG165*Assembly!Q$18+$BH165*Assembly!Q$19+$BI165*Assembly!Q$20+$BJ165*Assembly!Q$21+$BK165*Assembly!Q$22+$BL165*Assembly!Q$23+$BM165*Assembly!Q$24</f>
        <v>#VALUE!</v>
      </c>
      <c r="CE165" s="145" t="e">
        <f>$AS165*Assembly!R$4+$AT165*Assembly!R$5+$AU165*Assembly!R$6+$AV165*Assembly!R$7+$AW165*Assembly!R$8+$AX165*Assembly!R$9+$AY165*Assembly!R$10+$AZ165*Assembly!R$11+$BA165*Assembly!R$12+$BB165*Assembly!R$13+$BC165*Assembly!R$14+$BD165*Assembly!R$15+$BE165*Assembly!R$16+$BF165*Assembly!R$17+$BG165*Assembly!R$18+$BH165*Assembly!R$19+$BI165*Assembly!R$20+$BJ165*Assembly!R$21+$BK165*Assembly!R$22+$BL165*Assembly!R$23+$BM165*Assembly!R$24</f>
        <v>#VALUE!</v>
      </c>
      <c r="CF165" s="140" t="e">
        <f>$AS165*Assembly!S$4+$AT165*Assembly!S$5+$AU165*Assembly!S$6+$AV165*Assembly!S$7+$AW165*Assembly!S$8+$AX165*Assembly!S$9+$AY165*Assembly!S$10+$AZ165*Assembly!S$11+$BA165*Assembly!S$12+$BB165*Assembly!S$13+$BC165*Assembly!S$14+$BD165*Assembly!S$15+$BE165*Assembly!S$16+$BF165*Assembly!S$17+$BG165*Assembly!S$18+$BH165*Assembly!S$19+$BI165*Assembly!S$20+$BJ165*Assembly!S$21+$BK165*Assembly!S$22+$BL165*Assembly!S$23+$BM165*Assembly!S$24</f>
        <v>#VALUE!</v>
      </c>
      <c r="CG165" s="140" t="e">
        <f>$AS165*Assembly!T$4+$AT165*Assembly!T$5+$AU165*Assembly!T$6+$AV165*Assembly!T$7+$AW165*Assembly!T$8+$AX165*Assembly!T$9+$AY165*Assembly!T$10+$AZ165*Assembly!T$11+$BA165*Assembly!T$12+$BB165*Assembly!T$13+$BC165*Assembly!T$14+$BD165*Assembly!T$15+$BE165*Assembly!T$16+$BF165*Assembly!T$17+$BG165*Assembly!T$18+$BH165*Assembly!T$19+$BI165*Assembly!T$20+$BJ165*Assembly!T$21+$BK165*Assembly!T$22+$BL165*Assembly!T$23+$BM165*Assembly!T$24</f>
        <v>#VALUE!</v>
      </c>
      <c r="CH165" s="140" t="e">
        <f>$AS165*Assembly!U$4+$AT165*Assembly!U$5+$AU165*Assembly!U$6+$AV165*Assembly!U$7+$AW165*Assembly!U$8+$AX165*Assembly!U$9+$AY165*Assembly!U$10+$AZ165*Assembly!U$11+$BA165*Assembly!U$12+$BB165*Assembly!U$13+$BC165*Assembly!U$14+$BD165*Assembly!U$15+$BE165*Assembly!U$16+$BF165*Assembly!U$17+$BG165*Assembly!U$18+$BH165*Assembly!U$19+$BI165*Assembly!U$20+$BJ165*Assembly!U$21+$BK165*Assembly!U$22+$BL165*Assembly!U$23+$BM165*Assembly!U$24</f>
        <v>#VALUE!</v>
      </c>
      <c r="CI165" s="145" t="e">
        <f>$AS165*Assembly!V$4+$AT165*Assembly!V$5+$AU165*Assembly!V$6+$AV165*Assembly!V$7+$AW165*Assembly!V$8+$AX165*Assembly!V$9+$AY165*Assembly!V$10+$AZ165*Assembly!V$11+$BA165*Assembly!V$12+$BB165*Assembly!V$13+$BC165*Assembly!V$14+$BD165*Assembly!V$15+$BE165*Assembly!V$16+$BF165*Assembly!V$17+$BG165*Assembly!V$18+$BH165*Assembly!V$19+$BI165*Assembly!V$20+$BJ165*Assembly!V$21+$BK165*Assembly!V$22+$BL165*Assembly!V$23+$BM165*Assembly!V$24</f>
        <v>#VALUE!</v>
      </c>
      <c r="CJ165" s="145" t="e">
        <f>BZ165*Refining!$F$3</f>
        <v>#VALUE!</v>
      </c>
      <c r="CK165" s="145" t="e">
        <f>CA165*Refining!$F$4</f>
        <v>#VALUE!</v>
      </c>
      <c r="CL165" s="145" t="e">
        <f>CB165*Refining!$F$5</f>
        <v>#VALUE!</v>
      </c>
      <c r="CM165" s="145" t="e">
        <f>CC165*Refining!$F$6</f>
        <v>#VALUE!</v>
      </c>
      <c r="CN165" s="145" t="e">
        <f>CD165*Refining!$F$7</f>
        <v>#VALUE!</v>
      </c>
      <c r="CO165" s="145" t="e">
        <f>CE165*Refining!$F$8</f>
        <v>#VALUE!</v>
      </c>
      <c r="CP165" s="145" t="e">
        <f>CF165*Refining!$F$9</f>
        <v>#VALUE!</v>
      </c>
      <c r="CQ165" s="145" t="e">
        <f>CG165*Refining!$F$10</f>
        <v>#VALUE!</v>
      </c>
      <c r="CR165" s="145" t="e">
        <f>CH165*Refining!$F$11</f>
        <v>#VALUE!</v>
      </c>
      <c r="CS165" s="145" t="e">
        <f>CI165*Refining!$F$12</f>
        <v>#VALUE!</v>
      </c>
      <c r="CT165" s="185" t="e">
        <f t="shared" ref="CT165:DM165" si="669">IF(BZ165 = 0, "", BZ165)</f>
        <v>#VALUE!</v>
      </c>
      <c r="CU165" s="186" t="e">
        <f t="shared" si="669"/>
        <v>#VALUE!</v>
      </c>
      <c r="CV165" s="186" t="e">
        <f t="shared" si="669"/>
        <v>#VALUE!</v>
      </c>
      <c r="CW165" s="186" t="e">
        <f t="shared" si="669"/>
        <v>#VALUE!</v>
      </c>
      <c r="CX165" s="186" t="e">
        <f t="shared" si="669"/>
        <v>#VALUE!</v>
      </c>
      <c r="CY165" s="186" t="e">
        <f t="shared" si="669"/>
        <v>#VALUE!</v>
      </c>
      <c r="CZ165" s="186" t="e">
        <f t="shared" si="669"/>
        <v>#VALUE!</v>
      </c>
      <c r="DA165" s="186" t="e">
        <f t="shared" si="669"/>
        <v>#VALUE!</v>
      </c>
      <c r="DB165" s="186" t="e">
        <f t="shared" si="669"/>
        <v>#VALUE!</v>
      </c>
      <c r="DC165" s="187" t="e">
        <f t="shared" si="669"/>
        <v>#VALUE!</v>
      </c>
      <c r="DD165" s="185" t="e">
        <f t="shared" si="669"/>
        <v>#VALUE!</v>
      </c>
      <c r="DE165" s="186" t="e">
        <f t="shared" si="669"/>
        <v>#VALUE!</v>
      </c>
      <c r="DF165" s="186" t="e">
        <f t="shared" si="669"/>
        <v>#VALUE!</v>
      </c>
      <c r="DG165" s="186" t="e">
        <f t="shared" si="669"/>
        <v>#VALUE!</v>
      </c>
      <c r="DH165" s="211" t="e">
        <f t="shared" si="669"/>
        <v>#VALUE!</v>
      </c>
      <c r="DI165" s="186" t="e">
        <f t="shared" si="669"/>
        <v>#VALUE!</v>
      </c>
      <c r="DJ165" s="186" t="e">
        <f t="shared" si="669"/>
        <v>#VALUE!</v>
      </c>
      <c r="DK165" s="186" t="e">
        <f t="shared" si="669"/>
        <v>#VALUE!</v>
      </c>
      <c r="DL165" s="186" t="e">
        <f t="shared" si="669"/>
        <v>#VALUE!</v>
      </c>
      <c r="DM165" s="187" t="e">
        <f t="shared" si="669"/>
        <v>#VALUE!</v>
      </c>
      <c r="DN165" s="185" t="e">
        <f t="shared" si="11"/>
        <v>#VALUE!</v>
      </c>
      <c r="DO165" s="189" t="e">
        <f t="shared" si="12"/>
        <v>#VALUE!</v>
      </c>
      <c r="DP165" s="120" t="e">
        <f t="shared" si="13"/>
        <v>#VALUE!</v>
      </c>
      <c r="DQ165" s="133" t="e">
        <f>CT165*'Ores &amp; Ingots'!$C$3+CU165*'Ores &amp; Ingots'!$C$4+CV165*'Ores &amp; Ingots'!$C$5+CW165*'Ores &amp; Ingots'!$C$6+CX165*'Ores &amp; Ingots'!$C$7+CY165*'Ores &amp; Ingots'!$C$8+CZ165*'Ores &amp; Ingots'!$C$9+DA165*'Ores &amp; Ingots'!$C$10+DB165*'Ores &amp; Ingots'!$C$11+DC165*'Ores &amp; Ingots'!$C$12</f>
        <v>#VALUE!</v>
      </c>
      <c r="DR165" s="133" t="e">
        <f>DD165*'Ores &amp; Ingots'!$B$3+DE165*'Ores &amp; Ingots'!$B$4+DF165*'Ores &amp; Ingots'!$B$5+DG165*'Ores &amp; Ingots'!$B$6+DH165*'Ores &amp; Ingots'!$B$7+DI165*'Ores &amp; Ingots'!$B$8+DJ165*'Ores &amp; Ingots'!$B$9+DK165*'Ores &amp; Ingots'!$B$10+DL165*'Ores &amp; Ingots'!$B$11+DM165*'Ores &amp; Ingots'!$B$12</f>
        <v>#VALUE!</v>
      </c>
      <c r="DS165" s="189" t="e">
        <f>CT165*Refining!$G$3+CU165*Refining!$G$4+CV165*Refining!$G$5+CW165*Refining!$G$6+CX165*Refining!$G$7+CY165*Refining!$G$8+CZ165*Refining!$G$9+DA165*Refining!$G$10+DB165*Refining!$G$11+DC165*Refining!$G$12</f>
        <v>#VALUE!</v>
      </c>
      <c r="DT165" s="189" t="e">
        <f t="shared" si="14"/>
        <v>#VALUE!</v>
      </c>
      <c r="DU165" s="192" t="e">
        <f t="shared" si="15"/>
        <v>#VALUE!</v>
      </c>
      <c r="DV165" s="185" t="e">
        <f t="shared" si="16"/>
        <v>#VALUE!</v>
      </c>
      <c r="DW165" s="194" t="e">
        <f t="shared" ref="DW165:DX165" si="670">DV165/60</f>
        <v>#VALUE!</v>
      </c>
      <c r="DX165" s="194" t="e">
        <f t="shared" si="670"/>
        <v>#VALUE!</v>
      </c>
      <c r="DY165" s="185" t="e">
        <f t="shared" si="18"/>
        <v>#VALUE!</v>
      </c>
      <c r="DZ165" s="194" t="e">
        <f t="shared" ref="DZ165:EA165" si="671">DY165/1000</f>
        <v>#VALUE!</v>
      </c>
      <c r="EA165" s="196" t="e">
        <f t="shared" si="671"/>
        <v>#VALUE!</v>
      </c>
      <c r="EB165" s="130" t="e">
        <f t="shared" si="20"/>
        <v>#VALUE!</v>
      </c>
      <c r="EC165" s="132" t="e">
        <f t="shared" si="21"/>
        <v>#VALUE!</v>
      </c>
      <c r="ED165" s="133">
        <v>1728</v>
      </c>
    </row>
    <row r="166" spans="1:134" ht="12.75" x14ac:dyDescent="0.2">
      <c r="A166" s="865"/>
      <c r="B166" s="297" t="s">
        <v>374</v>
      </c>
      <c r="C166" s="216" t="s">
        <v>155</v>
      </c>
      <c r="D166" s="216">
        <v>5</v>
      </c>
      <c r="E166" s="216">
        <v>2</v>
      </c>
      <c r="F166" s="216">
        <v>5</v>
      </c>
      <c r="G166" s="217">
        <f t="shared" si="0"/>
        <v>6.25</v>
      </c>
      <c r="H166" s="218">
        <v>20</v>
      </c>
      <c r="I166" s="218">
        <v>20</v>
      </c>
      <c r="J166" s="218">
        <f>H166/Main!$D$9</f>
        <v>4</v>
      </c>
      <c r="K166" s="218">
        <f>I166/Main!$D$10</f>
        <v>10</v>
      </c>
      <c r="L166" s="218">
        <f t="shared" si="1"/>
        <v>2.5</v>
      </c>
      <c r="M166" s="218">
        <v>0.3</v>
      </c>
      <c r="N166" s="220"/>
      <c r="O166" s="220"/>
      <c r="P166" s="219"/>
      <c r="Q166" s="220"/>
      <c r="R166" s="23"/>
      <c r="S166" s="220"/>
      <c r="T166" s="23"/>
      <c r="U166" s="221"/>
      <c r="V166" s="220"/>
      <c r="W166" s="380"/>
      <c r="X166" s="226">
        <v>7</v>
      </c>
      <c r="Y166" s="226">
        <v>0</v>
      </c>
      <c r="Z166" s="226">
        <v>0</v>
      </c>
      <c r="AA166" s="227">
        <v>2</v>
      </c>
      <c r="AB166" s="226">
        <v>15</v>
      </c>
      <c r="AC166" s="226">
        <v>0</v>
      </c>
      <c r="AD166" s="226">
        <v>0</v>
      </c>
      <c r="AE166" s="226">
        <v>0</v>
      </c>
      <c r="AF166" s="226">
        <v>0</v>
      </c>
      <c r="AG166" s="226">
        <v>0</v>
      </c>
      <c r="AH166" s="226">
        <v>0</v>
      </c>
      <c r="AI166" s="226">
        <v>0</v>
      </c>
      <c r="AJ166" s="226">
        <v>0</v>
      </c>
      <c r="AK166" s="226">
        <v>0</v>
      </c>
      <c r="AL166" s="226">
        <v>0</v>
      </c>
      <c r="AM166" s="226">
        <v>0</v>
      </c>
      <c r="AN166" s="226">
        <v>0</v>
      </c>
      <c r="AO166" s="226">
        <v>0</v>
      </c>
      <c r="AP166" s="226">
        <v>0</v>
      </c>
      <c r="AQ166" s="226">
        <v>0</v>
      </c>
      <c r="AR166" s="226">
        <v>0</v>
      </c>
      <c r="AS166" s="225">
        <f t="shared" ref="AS166:BM166" si="672">IF(X166 = 0, "", X166)</f>
        <v>7</v>
      </c>
      <c r="AT166" s="216" t="str">
        <f t="shared" si="672"/>
        <v/>
      </c>
      <c r="AU166" s="216" t="str">
        <f t="shared" si="672"/>
        <v/>
      </c>
      <c r="AV166" s="227">
        <f t="shared" si="672"/>
        <v>2</v>
      </c>
      <c r="AW166" s="226">
        <f t="shared" si="672"/>
        <v>15</v>
      </c>
      <c r="AX166" s="216" t="str">
        <f t="shared" si="672"/>
        <v/>
      </c>
      <c r="AY166" s="216" t="str">
        <f t="shared" si="672"/>
        <v/>
      </c>
      <c r="AZ166" s="216" t="str">
        <f t="shared" si="672"/>
        <v/>
      </c>
      <c r="BA166" s="216" t="str">
        <f t="shared" si="672"/>
        <v/>
      </c>
      <c r="BB166" s="216" t="str">
        <f t="shared" si="672"/>
        <v/>
      </c>
      <c r="BC166" s="216" t="str">
        <f t="shared" si="672"/>
        <v/>
      </c>
      <c r="BD166" s="216" t="str">
        <f t="shared" si="672"/>
        <v/>
      </c>
      <c r="BE166" s="216" t="str">
        <f t="shared" si="672"/>
        <v/>
      </c>
      <c r="BF166" s="216" t="str">
        <f t="shared" si="672"/>
        <v/>
      </c>
      <c r="BG166" s="216" t="str">
        <f t="shared" si="672"/>
        <v/>
      </c>
      <c r="BH166" s="216" t="str">
        <f t="shared" si="672"/>
        <v/>
      </c>
      <c r="BI166" s="216" t="str">
        <f t="shared" si="672"/>
        <v/>
      </c>
      <c r="BJ166" s="216" t="str">
        <f t="shared" si="672"/>
        <v/>
      </c>
      <c r="BK166" s="216" t="str">
        <f t="shared" si="672"/>
        <v/>
      </c>
      <c r="BL166" s="216" t="str">
        <f t="shared" si="672"/>
        <v/>
      </c>
      <c r="BM166" s="231" t="str">
        <f t="shared" si="672"/>
        <v/>
      </c>
      <c r="BN166" s="225" t="e">
        <f>$AS166*Assembly!Z$4+$AT166*Assembly!Z$5+$AU166*Assembly!Z$6+$AV166*Assembly!Z$7+$AW166*Assembly!Z$8+$AX166*Assembly!Z$9+$AY166*Assembly!Z$10+$AZ166*Assembly!Z$11+$BA166*Assembly!Z$12+$BB166*Assembly!Z$13+$BC166*Assembly!Z$14+$BD166*Assembly!Z$15+$BE166*Assembly!Z$16+$BF166*Assembly!Z$17+$BG166*Assembly!Z$18+$BH166*Assembly!Z$19+$BI166*Assembly!Z$20+$BJ166*Assembly!Z$21+$BK166*Assembly!Z$22+$BL166*Assembly!Z$23+$BM166*Assembly!Z$24</f>
        <v>#VALUE!</v>
      </c>
      <c r="BO166" s="226" t="e">
        <f t="shared" si="3"/>
        <v>#VALUE!</v>
      </c>
      <c r="BP166" s="226"/>
      <c r="BQ166" s="226" t="e">
        <f>$AS166*Assembly!AD$4+$AT166*Assembly!AD$5+$AU166*Assembly!AD$6+$AV166*Assembly!AD$7+$AW166*Assembly!AD$8+$AX166*Assembly!AD$9+$AY166*Assembly!AD$10+$AZ166*Assembly!AD$11+$BA166*Assembly!AD$12+$BB166*Assembly!AD$13+$BC166*Assembly!AD$14+$BD166*Assembly!AD$15+$BE166*Assembly!AD$16+$BF166*Assembly!AD$17+$BG166*Assembly!AD$18+$BH166*Assembly!AD$19+$BI166*Assembly!AD$20+$BJ166*Assembly!AD$21+$BK166*Assembly!AD$22+$BL166*Assembly!AD$23+$BM166*Assembly!AD$24</f>
        <v>#VALUE!</v>
      </c>
      <c r="BR166" s="236" t="e">
        <f t="shared" si="4"/>
        <v>#VALUE!</v>
      </c>
      <c r="BS166" s="237" t="e">
        <f t="shared" si="5"/>
        <v>#VALUE!</v>
      </c>
      <c r="BT166" s="238" t="e">
        <f t="shared" si="6"/>
        <v>#VALUE!</v>
      </c>
      <c r="BU166" s="237" t="e">
        <f t="shared" si="7"/>
        <v>#VALUE!</v>
      </c>
      <c r="BV166" s="226" t="e">
        <f>$AS166*Assembly!Y$4+$AT166*Assembly!Y$5+$AU166*Assembly!Y$6+$AV166*Assembly!Y$7+$AW166*Assembly!Y$8+$AX166*Assembly!Y$9+$AY166*Assembly!Y$10+$AZ166*Assembly!Y$11+$BA166*Assembly!Y$12+$BB166*Assembly!Y$13+$BC166*Assembly!Y$14+$BD166*Assembly!Y$15+$BE166*Assembly!Y$16+$BF166*Assembly!Y$17+$BG166*Assembly!Y$18+$BH166*Assembly!Y$19+$BI166*Assembly!Y$20+$BJ166*Assembly!Y$21+$BK166*Assembly!Y$22+$BL166*Assembly!Y$23+$BM166*Assembly!Y$24</f>
        <v>#VALUE!</v>
      </c>
      <c r="BW166" s="226" t="e">
        <f t="shared" si="8"/>
        <v>#VALUE!</v>
      </c>
      <c r="BX166" s="239" t="e">
        <f t="shared" si="9"/>
        <v>#VALUE!</v>
      </c>
      <c r="BY166" s="240" t="e">
        <f>$AS166*Assembly!AC$4+$AT166*Assembly!AC$5+$AU166*Assembly!AC$6+$AV166*Assembly!AC$7+$AW166*Assembly!AC$8+$AX166*Assembly!AC$9+$AY166*Assembly!AC$10+$AZ166*Assembly!AC$11+$BA166*Assembly!AC$12+$BB166*Assembly!AC$13+$BC166*Assembly!AC$14+$BD166*Assembly!AC$15+$BE166*Assembly!AC$16+$BF166*Assembly!AC$17+$BG166*Assembly!AC$18+$BH166*Assembly!AC$19+$BI166*Assembly!AC$20+$BJ166*Assembly!AC$21+$BK166*Assembly!AC$22+$BL166*Assembly!AC$23+$BM166*Assembly!AC$24</f>
        <v>#VALUE!</v>
      </c>
      <c r="BZ166" s="219" t="e">
        <f>$AS166*Assembly!M$4+$AT166*Assembly!M$5+$AU166*Assembly!M$6+$AV166*Assembly!M$7+$AW166*Assembly!M$8+$AX166*Assembly!M$9+$AY166*Assembly!M$10+$AZ166*Assembly!M$11+$BA166*Assembly!M$12+$BB166*Assembly!M$13+$BC166*Assembly!M$14+$BD166*Assembly!M$15+$BE166*Assembly!M$16+$BF166*Assembly!M$17+$BG166*Assembly!M$18+$BH166*Assembly!M$19+$BI166*Assembly!M$20+$BJ166*Assembly!M$21+$BK166*Assembly!M$22+$BL166*Assembly!M$23+$BM166*Assembly!M$24</f>
        <v>#VALUE!</v>
      </c>
      <c r="CA166" s="219" t="e">
        <f>$AS166*Assembly!N$4+$AT166*Assembly!N$5+$AU166*Assembly!N$6+$AV166*Assembly!N$7+$AW166*Assembly!N$8+$AX166*Assembly!N$9+$AY166*Assembly!N$10+$AZ166*Assembly!N$11+$BA166*Assembly!N$12+$BB166*Assembly!N$13+$BC166*Assembly!N$14+$BD166*Assembly!N$15+$BE166*Assembly!N$16+$BF166*Assembly!N$17+$BG166*Assembly!N$18+$BH166*Assembly!N$19+$BI166*Assembly!N$20+$BJ166*Assembly!N$21+$BK166*Assembly!N$22+$BL166*Assembly!N$23+$BM166*Assembly!N$24</f>
        <v>#VALUE!</v>
      </c>
      <c r="CB166" s="219" t="e">
        <f>$AS166*Assembly!O$4+$AT166*Assembly!O$5+$AU166*Assembly!O$6+$AV166*Assembly!O$7+$AW166*Assembly!O$8+$AX166*Assembly!O$9+$AY166*Assembly!O$10+$AZ166*Assembly!O$11+$BA166*Assembly!O$12+$BB166*Assembly!O$13+$BC166*Assembly!O$14+$BD166*Assembly!O$15+$BE166*Assembly!O$16+$BF166*Assembly!O$17+$BG166*Assembly!O$18+$BH166*Assembly!O$19+$BI166*Assembly!O$20+$BJ166*Assembly!O$21+$BK166*Assembly!O$22+$BL166*Assembly!O$23+$BM166*Assembly!O$24</f>
        <v>#VALUE!</v>
      </c>
      <c r="CC166" s="218" t="e">
        <f>$AS166*Assembly!P$4+$AT166*Assembly!P$5+$AU166*Assembly!P$6+$AV166*Assembly!P$7+$AW166*Assembly!P$8+$AX166*Assembly!P$9+$AY166*Assembly!P$10+$AZ166*Assembly!P$11+$BA166*Assembly!P$12+$BB166*Assembly!P$13+$BC166*Assembly!P$14+$BD166*Assembly!P$15+$BE166*Assembly!P$16+$BF166*Assembly!P$17+$BG166*Assembly!P$18+$BH166*Assembly!P$19+$BI166*Assembly!P$20+$BJ166*Assembly!P$21+$BK166*Assembly!P$22+$BL166*Assembly!P$23+$BM166*Assembly!P$24</f>
        <v>#VALUE!</v>
      </c>
      <c r="CD166" s="218" t="e">
        <f>$AS166*Assembly!Q$4+$AT166*Assembly!Q$5+$AU166*Assembly!Q$6+$AV166*Assembly!Q$7+$AW166*Assembly!Q$8+$AX166*Assembly!Q$9+$AY166*Assembly!Q$10+$AZ166*Assembly!Q$11+$BA166*Assembly!Q$12+$BB166*Assembly!Q$13+$BC166*Assembly!Q$14+$BD166*Assembly!Q$15+$BE166*Assembly!Q$16+$BF166*Assembly!Q$17+$BG166*Assembly!Q$18+$BH166*Assembly!Q$19+$BI166*Assembly!Q$20+$BJ166*Assembly!Q$21+$BK166*Assembly!Q$22+$BL166*Assembly!Q$23+$BM166*Assembly!Q$24</f>
        <v>#VALUE!</v>
      </c>
      <c r="CE166" s="219" t="e">
        <f>$AS166*Assembly!R$4+$AT166*Assembly!R$5+$AU166*Assembly!R$6+$AV166*Assembly!R$7+$AW166*Assembly!R$8+$AX166*Assembly!R$9+$AY166*Assembly!R$10+$AZ166*Assembly!R$11+$BA166*Assembly!R$12+$BB166*Assembly!R$13+$BC166*Assembly!R$14+$BD166*Assembly!R$15+$BE166*Assembly!R$16+$BF166*Assembly!R$17+$BG166*Assembly!R$18+$BH166*Assembly!R$19+$BI166*Assembly!R$20+$BJ166*Assembly!R$21+$BK166*Assembly!R$22+$BL166*Assembly!R$23+$BM166*Assembly!R$24</f>
        <v>#VALUE!</v>
      </c>
      <c r="CF166" s="218" t="e">
        <f>$AS166*Assembly!S$4+$AT166*Assembly!S$5+$AU166*Assembly!S$6+$AV166*Assembly!S$7+$AW166*Assembly!S$8+$AX166*Assembly!S$9+$AY166*Assembly!S$10+$AZ166*Assembly!S$11+$BA166*Assembly!S$12+$BB166*Assembly!S$13+$BC166*Assembly!S$14+$BD166*Assembly!S$15+$BE166*Assembly!S$16+$BF166*Assembly!S$17+$BG166*Assembly!S$18+$BH166*Assembly!S$19+$BI166*Assembly!S$20+$BJ166*Assembly!S$21+$BK166*Assembly!S$22+$BL166*Assembly!S$23+$BM166*Assembly!S$24</f>
        <v>#VALUE!</v>
      </c>
      <c r="CG166" s="218" t="e">
        <f>$AS166*Assembly!T$4+$AT166*Assembly!T$5+$AU166*Assembly!T$6+$AV166*Assembly!T$7+$AW166*Assembly!T$8+$AX166*Assembly!T$9+$AY166*Assembly!T$10+$AZ166*Assembly!T$11+$BA166*Assembly!T$12+$BB166*Assembly!T$13+$BC166*Assembly!T$14+$BD166*Assembly!T$15+$BE166*Assembly!T$16+$BF166*Assembly!T$17+$BG166*Assembly!T$18+$BH166*Assembly!T$19+$BI166*Assembly!T$20+$BJ166*Assembly!T$21+$BK166*Assembly!T$22+$BL166*Assembly!T$23+$BM166*Assembly!T$24</f>
        <v>#VALUE!</v>
      </c>
      <c r="CH166" s="218" t="e">
        <f>$AS166*Assembly!U$4+$AT166*Assembly!U$5+$AU166*Assembly!U$6+$AV166*Assembly!U$7+$AW166*Assembly!U$8+$AX166*Assembly!U$9+$AY166*Assembly!U$10+$AZ166*Assembly!U$11+$BA166*Assembly!U$12+$BB166*Assembly!U$13+$BC166*Assembly!U$14+$BD166*Assembly!U$15+$BE166*Assembly!U$16+$BF166*Assembly!U$17+$BG166*Assembly!U$18+$BH166*Assembly!U$19+$BI166*Assembly!U$20+$BJ166*Assembly!U$21+$BK166*Assembly!U$22+$BL166*Assembly!U$23+$BM166*Assembly!U$24</f>
        <v>#VALUE!</v>
      </c>
      <c r="CI166" s="219" t="e">
        <f>$AS166*Assembly!V$4+$AT166*Assembly!V$5+$AU166*Assembly!V$6+$AV166*Assembly!V$7+$AW166*Assembly!V$8+$AX166*Assembly!V$9+$AY166*Assembly!V$10+$AZ166*Assembly!V$11+$BA166*Assembly!V$12+$BB166*Assembly!V$13+$BC166*Assembly!V$14+$BD166*Assembly!V$15+$BE166*Assembly!V$16+$BF166*Assembly!V$17+$BG166*Assembly!V$18+$BH166*Assembly!V$19+$BI166*Assembly!V$20+$BJ166*Assembly!V$21+$BK166*Assembly!V$22+$BL166*Assembly!V$23+$BM166*Assembly!V$24</f>
        <v>#VALUE!</v>
      </c>
      <c r="CJ166" s="219" t="e">
        <f>BZ166*Refining!$F$3</f>
        <v>#VALUE!</v>
      </c>
      <c r="CK166" s="219" t="e">
        <f>CA166*Refining!$F$4</f>
        <v>#VALUE!</v>
      </c>
      <c r="CL166" s="219" t="e">
        <f>CB166*Refining!$F$5</f>
        <v>#VALUE!</v>
      </c>
      <c r="CM166" s="219" t="e">
        <f>CC166*Refining!$F$6</f>
        <v>#VALUE!</v>
      </c>
      <c r="CN166" s="219" t="e">
        <f>CD166*Refining!$F$7</f>
        <v>#VALUE!</v>
      </c>
      <c r="CO166" s="219" t="e">
        <f>CE166*Refining!$F$8</f>
        <v>#VALUE!</v>
      </c>
      <c r="CP166" s="219" t="e">
        <f>CF166*Refining!$F$9</f>
        <v>#VALUE!</v>
      </c>
      <c r="CQ166" s="219" t="e">
        <f>CG166*Refining!$F$10</f>
        <v>#VALUE!</v>
      </c>
      <c r="CR166" s="219" t="e">
        <f>CH166*Refining!$F$11</f>
        <v>#VALUE!</v>
      </c>
      <c r="CS166" s="219" t="e">
        <f>CI166*Refining!$F$12</f>
        <v>#VALUE!</v>
      </c>
      <c r="CT166" s="243" t="e">
        <f t="shared" ref="CT166:DM166" si="673">IF(BZ166 = 0, "", BZ166)</f>
        <v>#VALUE!</v>
      </c>
      <c r="CU166" s="246" t="e">
        <f t="shared" si="673"/>
        <v>#VALUE!</v>
      </c>
      <c r="CV166" s="246" t="e">
        <f t="shared" si="673"/>
        <v>#VALUE!</v>
      </c>
      <c r="CW166" s="246" t="e">
        <f t="shared" si="673"/>
        <v>#VALUE!</v>
      </c>
      <c r="CX166" s="246" t="e">
        <f t="shared" si="673"/>
        <v>#VALUE!</v>
      </c>
      <c r="CY166" s="246" t="e">
        <f t="shared" si="673"/>
        <v>#VALUE!</v>
      </c>
      <c r="CZ166" s="246" t="e">
        <f t="shared" si="673"/>
        <v>#VALUE!</v>
      </c>
      <c r="DA166" s="246" t="e">
        <f t="shared" si="673"/>
        <v>#VALUE!</v>
      </c>
      <c r="DB166" s="246" t="e">
        <f t="shared" si="673"/>
        <v>#VALUE!</v>
      </c>
      <c r="DC166" s="251" t="e">
        <f t="shared" si="673"/>
        <v>#VALUE!</v>
      </c>
      <c r="DD166" s="243" t="e">
        <f t="shared" si="673"/>
        <v>#VALUE!</v>
      </c>
      <c r="DE166" s="246" t="e">
        <f t="shared" si="673"/>
        <v>#VALUE!</v>
      </c>
      <c r="DF166" s="246" t="e">
        <f t="shared" si="673"/>
        <v>#VALUE!</v>
      </c>
      <c r="DG166" s="246" t="e">
        <f t="shared" si="673"/>
        <v>#VALUE!</v>
      </c>
      <c r="DH166" s="254" t="e">
        <f t="shared" si="673"/>
        <v>#VALUE!</v>
      </c>
      <c r="DI166" s="246" t="e">
        <f t="shared" si="673"/>
        <v>#VALUE!</v>
      </c>
      <c r="DJ166" s="246" t="e">
        <f t="shared" si="673"/>
        <v>#VALUE!</v>
      </c>
      <c r="DK166" s="246" t="e">
        <f t="shared" si="673"/>
        <v>#VALUE!</v>
      </c>
      <c r="DL166" s="246" t="e">
        <f t="shared" si="673"/>
        <v>#VALUE!</v>
      </c>
      <c r="DM166" s="251" t="e">
        <f t="shared" si="673"/>
        <v>#VALUE!</v>
      </c>
      <c r="DN166" s="243" t="e">
        <f t="shared" si="11"/>
        <v>#VALUE!</v>
      </c>
      <c r="DO166" s="245" t="e">
        <f t="shared" si="12"/>
        <v>#VALUE!</v>
      </c>
      <c r="DP166" s="263" t="e">
        <f t="shared" si="13"/>
        <v>#VALUE!</v>
      </c>
      <c r="DQ166" s="226" t="e">
        <f>CT166*'Ores &amp; Ingots'!$C$3+CU166*'Ores &amp; Ingots'!$C$4+CV166*'Ores &amp; Ingots'!$C$5+CW166*'Ores &amp; Ingots'!$C$6+CX166*'Ores &amp; Ingots'!$C$7+CY166*'Ores &amp; Ingots'!$C$8+CZ166*'Ores &amp; Ingots'!$C$9+DA166*'Ores &amp; Ingots'!$C$10+DB166*'Ores &amp; Ingots'!$C$11+DC166*'Ores &amp; Ingots'!$C$12</f>
        <v>#VALUE!</v>
      </c>
      <c r="DR166" s="226" t="e">
        <f>DD166*'Ores &amp; Ingots'!$B$3+DE166*'Ores &amp; Ingots'!$B$4+DF166*'Ores &amp; Ingots'!$B$5+DG166*'Ores &amp; Ingots'!$B$6+DH166*'Ores &amp; Ingots'!$B$7+DI166*'Ores &amp; Ingots'!$B$8+DJ166*'Ores &amp; Ingots'!$B$9+DK166*'Ores &amp; Ingots'!$B$10+DL166*'Ores &amp; Ingots'!$B$11+DM166*'Ores &amp; Ingots'!$B$12</f>
        <v>#VALUE!</v>
      </c>
      <c r="DS166" s="245" t="e">
        <f>CT166*Refining!$G$3+CU166*Refining!$G$4+CV166*Refining!$G$5+CW166*Refining!$G$6+CX166*Refining!$G$7+CY166*Refining!$G$8+CZ166*Refining!$G$9+DA166*Refining!$G$10+DB166*Refining!$G$11+DC166*Refining!$G$12</f>
        <v>#VALUE!</v>
      </c>
      <c r="DT166" s="189" t="e">
        <f t="shared" si="14"/>
        <v>#VALUE!</v>
      </c>
      <c r="DU166" s="260" t="e">
        <f t="shared" si="15"/>
        <v>#VALUE!</v>
      </c>
      <c r="DV166" s="243" t="e">
        <f t="shared" si="16"/>
        <v>#VALUE!</v>
      </c>
      <c r="DW166" s="262" t="e">
        <f t="shared" ref="DW166:DX166" si="674">DV166/60</f>
        <v>#VALUE!</v>
      </c>
      <c r="DX166" s="262" t="e">
        <f t="shared" si="674"/>
        <v>#VALUE!</v>
      </c>
      <c r="DY166" s="243" t="e">
        <f t="shared" si="18"/>
        <v>#VALUE!</v>
      </c>
      <c r="DZ166" s="262" t="e">
        <f t="shared" ref="DZ166:EA166" si="675">DY166/1000</f>
        <v>#VALUE!</v>
      </c>
      <c r="EA166" s="264" t="e">
        <f t="shared" si="675"/>
        <v>#VALUE!</v>
      </c>
      <c r="EB166" s="239" t="e">
        <f t="shared" si="20"/>
        <v>#VALUE!</v>
      </c>
      <c r="EC166" s="266" t="e">
        <f t="shared" si="21"/>
        <v>#VALUE!</v>
      </c>
      <c r="ED166" s="133" t="s">
        <v>28</v>
      </c>
    </row>
    <row r="167" spans="1:134" ht="12.75" x14ac:dyDescent="0.2">
      <c r="A167" s="914" t="s">
        <v>375</v>
      </c>
      <c r="B167" s="55" t="s">
        <v>376</v>
      </c>
      <c r="C167" s="56" t="s">
        <v>156</v>
      </c>
      <c r="D167" s="56">
        <v>1</v>
      </c>
      <c r="E167" s="56">
        <v>1</v>
      </c>
      <c r="F167" s="56">
        <v>1</v>
      </c>
      <c r="G167" s="57">
        <f t="shared" si="0"/>
        <v>15.625</v>
      </c>
      <c r="H167" s="58">
        <v>6</v>
      </c>
      <c r="I167" s="58">
        <v>6</v>
      </c>
      <c r="J167" s="58">
        <f>H167/Main!$D$9</f>
        <v>1.2</v>
      </c>
      <c r="K167" s="58">
        <f>I167/Main!$D$10</f>
        <v>3</v>
      </c>
      <c r="L167" s="58">
        <f t="shared" si="1"/>
        <v>2.5</v>
      </c>
      <c r="M167" s="58">
        <v>1</v>
      </c>
      <c r="N167" s="60"/>
      <c r="O167" s="60"/>
      <c r="P167" s="62"/>
      <c r="Q167" s="60"/>
      <c r="R167" s="63"/>
      <c r="S167" s="60"/>
      <c r="T167" s="399"/>
      <c r="U167" s="64"/>
      <c r="V167" s="60"/>
      <c r="W167" s="400" t="s">
        <v>34</v>
      </c>
      <c r="X167" s="81">
        <v>0</v>
      </c>
      <c r="Y167" s="81">
        <v>0</v>
      </c>
      <c r="Z167" s="81">
        <v>0</v>
      </c>
      <c r="AA167" s="81">
        <v>0</v>
      </c>
      <c r="AB167" s="81">
        <v>0</v>
      </c>
      <c r="AC167" s="81">
        <v>12</v>
      </c>
      <c r="AD167" s="81">
        <v>0</v>
      </c>
      <c r="AE167" s="81">
        <v>0</v>
      </c>
      <c r="AF167" s="81">
        <v>0</v>
      </c>
      <c r="AG167" s="81">
        <v>0</v>
      </c>
      <c r="AH167" s="81">
        <v>0</v>
      </c>
      <c r="AI167" s="81">
        <v>0</v>
      </c>
      <c r="AJ167" s="83">
        <v>35</v>
      </c>
      <c r="AK167" s="81">
        <v>0</v>
      </c>
      <c r="AL167" s="81">
        <v>0</v>
      </c>
      <c r="AM167" s="81">
        <v>0</v>
      </c>
      <c r="AN167" s="81">
        <v>0</v>
      </c>
      <c r="AO167" s="81">
        <v>0</v>
      </c>
      <c r="AP167" s="81">
        <v>0</v>
      </c>
      <c r="AQ167" s="81">
        <v>0</v>
      </c>
      <c r="AR167" s="81">
        <v>0</v>
      </c>
      <c r="AS167" s="368" t="str">
        <f t="shared" ref="AS167:BM167" si="676">IF(X167 = 0, "", X167)</f>
        <v/>
      </c>
      <c r="AT167" s="56" t="str">
        <f t="shared" si="676"/>
        <v/>
      </c>
      <c r="AU167" s="56" t="str">
        <f t="shared" si="676"/>
        <v/>
      </c>
      <c r="AV167" s="56" t="str">
        <f t="shared" si="676"/>
        <v/>
      </c>
      <c r="AW167" s="56" t="str">
        <f t="shared" si="676"/>
        <v/>
      </c>
      <c r="AX167" s="81">
        <f t="shared" si="676"/>
        <v>12</v>
      </c>
      <c r="AY167" s="56" t="str">
        <f t="shared" si="676"/>
        <v/>
      </c>
      <c r="AZ167" s="56" t="str">
        <f t="shared" si="676"/>
        <v/>
      </c>
      <c r="BA167" s="56" t="str">
        <f t="shared" si="676"/>
        <v/>
      </c>
      <c r="BB167" s="56" t="str">
        <f t="shared" si="676"/>
        <v/>
      </c>
      <c r="BC167" s="56" t="str">
        <f t="shared" si="676"/>
        <v/>
      </c>
      <c r="BD167" s="56" t="str">
        <f t="shared" si="676"/>
        <v/>
      </c>
      <c r="BE167" s="83">
        <f t="shared" si="676"/>
        <v>35</v>
      </c>
      <c r="BF167" s="56" t="str">
        <f t="shared" si="676"/>
        <v/>
      </c>
      <c r="BG167" s="56" t="str">
        <f t="shared" si="676"/>
        <v/>
      </c>
      <c r="BH167" s="56" t="str">
        <f t="shared" si="676"/>
        <v/>
      </c>
      <c r="BI167" s="56" t="str">
        <f t="shared" si="676"/>
        <v/>
      </c>
      <c r="BJ167" s="56" t="str">
        <f t="shared" si="676"/>
        <v/>
      </c>
      <c r="BK167" s="56" t="str">
        <f t="shared" si="676"/>
        <v/>
      </c>
      <c r="BL167" s="56" t="str">
        <f t="shared" si="676"/>
        <v/>
      </c>
      <c r="BM167" s="85" t="str">
        <f t="shared" si="676"/>
        <v/>
      </c>
      <c r="BN167" s="93" t="e">
        <f>$AS167*Assembly!Z$4+$AT167*Assembly!Z$5+$AU167*Assembly!Z$6+$AV167*Assembly!Z$7+$AW167*Assembly!Z$8+$AX167*Assembly!Z$9+$AY167*Assembly!Z$10+$AZ167*Assembly!Z$11+$BA167*Assembly!Z$12+$BB167*Assembly!Z$13+$BC167*Assembly!Z$14+$BD167*Assembly!Z$15+$BE167*Assembly!Z$16+$BF167*Assembly!Z$17+$BG167*Assembly!Z$18+$BH167*Assembly!Z$19+$BI167*Assembly!Z$20+$BJ167*Assembly!Z$21+$BK167*Assembly!Z$22+$BL167*Assembly!Z$23+$BM167*Assembly!Z$24</f>
        <v>#VALUE!</v>
      </c>
      <c r="BO167" s="81" t="e">
        <f t="shared" si="3"/>
        <v>#VALUE!</v>
      </c>
      <c r="BP167" s="81"/>
      <c r="BQ167" s="81" t="e">
        <f>$AS167*Assembly!AD$4+$AT167*Assembly!AD$5+$AU167*Assembly!AD$6+$AV167*Assembly!AD$7+$AW167*Assembly!AD$8+$AX167*Assembly!AD$9+$AY167*Assembly!AD$10+$AZ167*Assembly!AD$11+$BA167*Assembly!AD$12+$BB167*Assembly!AD$13+$BC167*Assembly!AD$14+$BD167*Assembly!AD$15+$BE167*Assembly!AD$16+$BF167*Assembly!AD$17+$BG167*Assembly!AD$18+$BH167*Assembly!AD$19+$BI167*Assembly!AD$20+$BJ167*Assembly!AD$21+$BK167*Assembly!AD$22+$BL167*Assembly!AD$23+$BM167*Assembly!AD$24</f>
        <v>#VALUE!</v>
      </c>
      <c r="BR167" s="98" t="e">
        <f t="shared" si="4"/>
        <v>#VALUE!</v>
      </c>
      <c r="BS167" s="99" t="e">
        <f t="shared" si="5"/>
        <v>#VALUE!</v>
      </c>
      <c r="BT167" s="101" t="e">
        <f t="shared" si="6"/>
        <v>#VALUE!</v>
      </c>
      <c r="BU167" s="99" t="e">
        <f t="shared" si="7"/>
        <v>#VALUE!</v>
      </c>
      <c r="BV167" s="81" t="e">
        <f>$AS167*Assembly!Y$4+$AT167*Assembly!Y$5+$AU167*Assembly!Y$6+$AV167*Assembly!Y$7+$AW167*Assembly!Y$8+$AX167*Assembly!Y$9+$AY167*Assembly!Y$10+$AZ167*Assembly!Y$11+$BA167*Assembly!Y$12+$BB167*Assembly!Y$13+$BC167*Assembly!Y$14+$BD167*Assembly!Y$15+$BE167*Assembly!Y$16+$BF167*Assembly!Y$17+$BG167*Assembly!Y$18+$BH167*Assembly!Y$19+$BI167*Assembly!Y$20+$BJ167*Assembly!Y$21+$BK167*Assembly!Y$22+$BL167*Assembly!Y$23+$BM167*Assembly!Y$24</f>
        <v>#VALUE!</v>
      </c>
      <c r="BW167" s="81" t="e">
        <f t="shared" si="8"/>
        <v>#VALUE!</v>
      </c>
      <c r="BX167" s="106" t="e">
        <f t="shared" si="9"/>
        <v>#VALUE!</v>
      </c>
      <c r="BY167" s="108" t="e">
        <f>$AS167*Assembly!AC$4+$AT167*Assembly!AC$5+$AU167*Assembly!AC$6+$AV167*Assembly!AC$7+$AW167*Assembly!AC$8+$AX167*Assembly!AC$9+$AY167*Assembly!AC$10+$AZ167*Assembly!AC$11+$BA167*Assembly!AC$12+$BB167*Assembly!AC$13+$BC167*Assembly!AC$14+$BD167*Assembly!AC$15+$BE167*Assembly!AC$16+$BF167*Assembly!AC$17+$BG167*Assembly!AC$18+$BH167*Assembly!AC$19+$BI167*Assembly!AC$20+$BJ167*Assembly!AC$21+$BK167*Assembly!AC$22+$BL167*Assembly!AC$23+$BM167*Assembly!AC$24</f>
        <v>#VALUE!</v>
      </c>
      <c r="BZ167" s="62" t="e">
        <f>$AS167*Assembly!M$4+$AT167*Assembly!M$5+$AU167*Assembly!M$6+$AV167*Assembly!M$7+$AW167*Assembly!M$8+$AX167*Assembly!M$9+$AY167*Assembly!M$10+$AZ167*Assembly!M$11+$BA167*Assembly!M$12+$BB167*Assembly!M$13+$BC167*Assembly!M$14+$BD167*Assembly!M$15+$BE167*Assembly!M$16+$BF167*Assembly!M$17+$BG167*Assembly!M$18+$BH167*Assembly!M$19+$BI167*Assembly!M$20+$BJ167*Assembly!M$21+$BK167*Assembly!M$22+$BL167*Assembly!M$23+$BM167*Assembly!M$24</f>
        <v>#VALUE!</v>
      </c>
      <c r="CA167" s="62" t="e">
        <f>$AS167*Assembly!N$4+$AT167*Assembly!N$5+$AU167*Assembly!N$6+$AV167*Assembly!N$7+$AW167*Assembly!N$8+$AX167*Assembly!N$9+$AY167*Assembly!N$10+$AZ167*Assembly!N$11+$BA167*Assembly!N$12+$BB167*Assembly!N$13+$BC167*Assembly!N$14+$BD167*Assembly!N$15+$BE167*Assembly!N$16+$BF167*Assembly!N$17+$BG167*Assembly!N$18+$BH167*Assembly!N$19+$BI167*Assembly!N$20+$BJ167*Assembly!N$21+$BK167*Assembly!N$22+$BL167*Assembly!N$23+$BM167*Assembly!N$24</f>
        <v>#VALUE!</v>
      </c>
      <c r="CB167" s="62" t="e">
        <f>$AS167*Assembly!O$4+$AT167*Assembly!O$5+$AU167*Assembly!O$6+$AV167*Assembly!O$7+$AW167*Assembly!O$8+$AX167*Assembly!O$9+$AY167*Assembly!O$10+$AZ167*Assembly!O$11+$BA167*Assembly!O$12+$BB167*Assembly!O$13+$BC167*Assembly!O$14+$BD167*Assembly!O$15+$BE167*Assembly!O$16+$BF167*Assembly!O$17+$BG167*Assembly!O$18+$BH167*Assembly!O$19+$BI167*Assembly!O$20+$BJ167*Assembly!O$21+$BK167*Assembly!O$22+$BL167*Assembly!O$23+$BM167*Assembly!O$24</f>
        <v>#VALUE!</v>
      </c>
      <c r="CC167" s="58" t="e">
        <f>$AS167*Assembly!P$4+$AT167*Assembly!P$5+$AU167*Assembly!P$6+$AV167*Assembly!P$7+$AW167*Assembly!P$8+$AX167*Assembly!P$9+$AY167*Assembly!P$10+$AZ167*Assembly!P$11+$BA167*Assembly!P$12+$BB167*Assembly!P$13+$BC167*Assembly!P$14+$BD167*Assembly!P$15+$BE167*Assembly!P$16+$BF167*Assembly!P$17+$BG167*Assembly!P$18+$BH167*Assembly!P$19+$BI167*Assembly!P$20+$BJ167*Assembly!P$21+$BK167*Assembly!P$22+$BL167*Assembly!P$23+$BM167*Assembly!P$24</f>
        <v>#VALUE!</v>
      </c>
      <c r="CD167" s="58" t="e">
        <f>$AS167*Assembly!Q$4+$AT167*Assembly!Q$5+$AU167*Assembly!Q$6+$AV167*Assembly!Q$7+$AW167*Assembly!Q$8+$AX167*Assembly!Q$9+$AY167*Assembly!Q$10+$AZ167*Assembly!Q$11+$BA167*Assembly!Q$12+$BB167*Assembly!Q$13+$BC167*Assembly!Q$14+$BD167*Assembly!Q$15+$BE167*Assembly!Q$16+$BF167*Assembly!Q$17+$BG167*Assembly!Q$18+$BH167*Assembly!Q$19+$BI167*Assembly!Q$20+$BJ167*Assembly!Q$21+$BK167*Assembly!Q$22+$BL167*Assembly!Q$23+$BM167*Assembly!Q$24</f>
        <v>#VALUE!</v>
      </c>
      <c r="CE167" s="62" t="e">
        <f>$AS167*Assembly!R$4+$AT167*Assembly!R$5+$AU167*Assembly!R$6+$AV167*Assembly!R$7+$AW167*Assembly!R$8+$AX167*Assembly!R$9+$AY167*Assembly!R$10+$AZ167*Assembly!R$11+$BA167*Assembly!R$12+$BB167*Assembly!R$13+$BC167*Assembly!R$14+$BD167*Assembly!R$15+$BE167*Assembly!R$16+$BF167*Assembly!R$17+$BG167*Assembly!R$18+$BH167*Assembly!R$19+$BI167*Assembly!R$20+$BJ167*Assembly!R$21+$BK167*Assembly!R$22+$BL167*Assembly!R$23+$BM167*Assembly!R$24</f>
        <v>#VALUE!</v>
      </c>
      <c r="CF167" s="58" t="e">
        <f>$AS167*Assembly!S$4+$AT167*Assembly!S$5+$AU167*Assembly!S$6+$AV167*Assembly!S$7+$AW167*Assembly!S$8+$AX167*Assembly!S$9+$AY167*Assembly!S$10+$AZ167*Assembly!S$11+$BA167*Assembly!S$12+$BB167*Assembly!S$13+$BC167*Assembly!S$14+$BD167*Assembly!S$15+$BE167*Assembly!S$16+$BF167*Assembly!S$17+$BG167*Assembly!S$18+$BH167*Assembly!S$19+$BI167*Assembly!S$20+$BJ167*Assembly!S$21+$BK167*Assembly!S$22+$BL167*Assembly!S$23+$BM167*Assembly!S$24</f>
        <v>#VALUE!</v>
      </c>
      <c r="CG167" s="58" t="e">
        <f>$AS167*Assembly!T$4+$AT167*Assembly!T$5+$AU167*Assembly!T$6+$AV167*Assembly!T$7+$AW167*Assembly!T$8+$AX167*Assembly!T$9+$AY167*Assembly!T$10+$AZ167*Assembly!T$11+$BA167*Assembly!T$12+$BB167*Assembly!T$13+$BC167*Assembly!T$14+$BD167*Assembly!T$15+$BE167*Assembly!T$16+$BF167*Assembly!T$17+$BG167*Assembly!T$18+$BH167*Assembly!T$19+$BI167*Assembly!T$20+$BJ167*Assembly!T$21+$BK167*Assembly!T$22+$BL167*Assembly!T$23+$BM167*Assembly!T$24</f>
        <v>#VALUE!</v>
      </c>
      <c r="CH167" s="58" t="e">
        <f>$AS167*Assembly!U$4+$AT167*Assembly!U$5+$AU167*Assembly!U$6+$AV167*Assembly!U$7+$AW167*Assembly!U$8+$AX167*Assembly!U$9+$AY167*Assembly!U$10+$AZ167*Assembly!U$11+$BA167*Assembly!U$12+$BB167*Assembly!U$13+$BC167*Assembly!U$14+$BD167*Assembly!U$15+$BE167*Assembly!U$16+$BF167*Assembly!U$17+$BG167*Assembly!U$18+$BH167*Assembly!U$19+$BI167*Assembly!U$20+$BJ167*Assembly!U$21+$BK167*Assembly!U$22+$BL167*Assembly!U$23+$BM167*Assembly!U$24</f>
        <v>#VALUE!</v>
      </c>
      <c r="CI167" s="62" t="e">
        <f>$AS167*Assembly!V$4+$AT167*Assembly!V$5+$AU167*Assembly!V$6+$AV167*Assembly!V$7+$AW167*Assembly!V$8+$AX167*Assembly!V$9+$AY167*Assembly!V$10+$AZ167*Assembly!V$11+$BA167*Assembly!V$12+$BB167*Assembly!V$13+$BC167*Assembly!V$14+$BD167*Assembly!V$15+$BE167*Assembly!V$16+$BF167*Assembly!V$17+$BG167*Assembly!V$18+$BH167*Assembly!V$19+$BI167*Assembly!V$20+$BJ167*Assembly!V$21+$BK167*Assembly!V$22+$BL167*Assembly!V$23+$BM167*Assembly!V$24</f>
        <v>#VALUE!</v>
      </c>
      <c r="CJ167" s="62" t="e">
        <f>BZ167*Refining!$F$3</f>
        <v>#VALUE!</v>
      </c>
      <c r="CK167" s="62" t="e">
        <f>CA167*Refining!$F$4</f>
        <v>#VALUE!</v>
      </c>
      <c r="CL167" s="62" t="e">
        <f>CB167*Refining!$F$5</f>
        <v>#VALUE!</v>
      </c>
      <c r="CM167" s="62" t="e">
        <f>CC167*Refining!$F$6</f>
        <v>#VALUE!</v>
      </c>
      <c r="CN167" s="62" t="e">
        <f>CD167*Refining!$F$7</f>
        <v>#VALUE!</v>
      </c>
      <c r="CO167" s="62" t="e">
        <f>CE167*Refining!$F$8</f>
        <v>#VALUE!</v>
      </c>
      <c r="CP167" s="62" t="e">
        <f>CF167*Refining!$F$9</f>
        <v>#VALUE!</v>
      </c>
      <c r="CQ167" s="62" t="e">
        <f>CG167*Refining!$F$10</f>
        <v>#VALUE!</v>
      </c>
      <c r="CR167" s="62" t="e">
        <f>CH167*Refining!$F$11</f>
        <v>#VALUE!</v>
      </c>
      <c r="CS167" s="62" t="e">
        <f>CI167*Refining!$F$12</f>
        <v>#VALUE!</v>
      </c>
      <c r="CT167" s="115" t="e">
        <f t="shared" ref="CT167:DM167" si="677">IF(BZ167 = 0, "", BZ167)</f>
        <v>#VALUE!</v>
      </c>
      <c r="CU167" s="116" t="e">
        <f t="shared" si="677"/>
        <v>#VALUE!</v>
      </c>
      <c r="CV167" s="116" t="e">
        <f t="shared" si="677"/>
        <v>#VALUE!</v>
      </c>
      <c r="CW167" s="116" t="e">
        <f t="shared" si="677"/>
        <v>#VALUE!</v>
      </c>
      <c r="CX167" s="116" t="e">
        <f t="shared" si="677"/>
        <v>#VALUE!</v>
      </c>
      <c r="CY167" s="116" t="e">
        <f t="shared" si="677"/>
        <v>#VALUE!</v>
      </c>
      <c r="CZ167" s="116" t="e">
        <f t="shared" si="677"/>
        <v>#VALUE!</v>
      </c>
      <c r="DA167" s="116" t="e">
        <f t="shared" si="677"/>
        <v>#VALUE!</v>
      </c>
      <c r="DB167" s="116" t="e">
        <f t="shared" si="677"/>
        <v>#VALUE!</v>
      </c>
      <c r="DC167" s="117" t="e">
        <f t="shared" si="677"/>
        <v>#VALUE!</v>
      </c>
      <c r="DD167" s="115" t="e">
        <f t="shared" si="677"/>
        <v>#VALUE!</v>
      </c>
      <c r="DE167" s="116" t="e">
        <f t="shared" si="677"/>
        <v>#VALUE!</v>
      </c>
      <c r="DF167" s="116" t="e">
        <f t="shared" si="677"/>
        <v>#VALUE!</v>
      </c>
      <c r="DG167" s="116" t="e">
        <f t="shared" si="677"/>
        <v>#VALUE!</v>
      </c>
      <c r="DH167" s="118" t="e">
        <f t="shared" si="677"/>
        <v>#VALUE!</v>
      </c>
      <c r="DI167" s="116" t="e">
        <f t="shared" si="677"/>
        <v>#VALUE!</v>
      </c>
      <c r="DJ167" s="116" t="e">
        <f t="shared" si="677"/>
        <v>#VALUE!</v>
      </c>
      <c r="DK167" s="116" t="e">
        <f t="shared" si="677"/>
        <v>#VALUE!</v>
      </c>
      <c r="DL167" s="116" t="e">
        <f t="shared" si="677"/>
        <v>#VALUE!</v>
      </c>
      <c r="DM167" s="117" t="e">
        <f t="shared" si="677"/>
        <v>#VALUE!</v>
      </c>
      <c r="DN167" s="115" t="e">
        <f t="shared" si="11"/>
        <v>#VALUE!</v>
      </c>
      <c r="DO167" s="119" t="e">
        <f t="shared" si="12"/>
        <v>#VALUE!</v>
      </c>
      <c r="DP167" s="120" t="e">
        <f t="shared" si="13"/>
        <v>#VALUE!</v>
      </c>
      <c r="DQ167" s="81" t="e">
        <f>CT167*'Ores &amp; Ingots'!$C$3+CU167*'Ores &amp; Ingots'!$C$4+CV167*'Ores &amp; Ingots'!$C$5+CW167*'Ores &amp; Ingots'!$C$6+CX167*'Ores &amp; Ingots'!$C$7+CY167*'Ores &amp; Ingots'!$C$8+CZ167*'Ores &amp; Ingots'!$C$9+DA167*'Ores &amp; Ingots'!$C$10+DB167*'Ores &amp; Ingots'!$C$11+DC167*'Ores &amp; Ingots'!$C$12</f>
        <v>#VALUE!</v>
      </c>
      <c r="DR167" s="81" t="e">
        <f>DD167*'Ores &amp; Ingots'!$B$3+DE167*'Ores &amp; Ingots'!$B$4+DF167*'Ores &amp; Ingots'!$B$5+DG167*'Ores &amp; Ingots'!$B$6+DH167*'Ores &amp; Ingots'!$B$7+DI167*'Ores &amp; Ingots'!$B$8+DJ167*'Ores &amp; Ingots'!$B$9+DK167*'Ores &amp; Ingots'!$B$10+DL167*'Ores &amp; Ingots'!$B$11+DM167*'Ores &amp; Ingots'!$B$12</f>
        <v>#VALUE!</v>
      </c>
      <c r="DS167" s="119" t="e">
        <f>CT167*Refining!$G$3+CU167*Refining!$G$4+CV167*Refining!$G$5+CW167*Refining!$G$6+CX167*Refining!$G$7+CY167*Refining!$G$8+CZ167*Refining!$G$9+DA167*Refining!$G$10+DB167*Refining!$G$11+DC167*Refining!$G$12</f>
        <v>#VALUE!</v>
      </c>
      <c r="DT167" s="119" t="e">
        <f t="shared" si="14"/>
        <v>#VALUE!</v>
      </c>
      <c r="DU167" s="126" t="e">
        <f t="shared" si="15"/>
        <v>#VALUE!</v>
      </c>
      <c r="DV167" s="115" t="e">
        <f t="shared" si="16"/>
        <v>#VALUE!</v>
      </c>
      <c r="DW167" s="127" t="e">
        <f t="shared" ref="DW167:DX167" si="678">DV167/60</f>
        <v>#VALUE!</v>
      </c>
      <c r="DX167" s="127" t="e">
        <f t="shared" si="678"/>
        <v>#VALUE!</v>
      </c>
      <c r="DY167" s="115" t="e">
        <f t="shared" si="18"/>
        <v>#VALUE!</v>
      </c>
      <c r="DZ167" s="127" t="e">
        <f t="shared" ref="DZ167:EA167" si="679">DY167/1000</f>
        <v>#VALUE!</v>
      </c>
      <c r="EA167" s="128" t="e">
        <f t="shared" si="679"/>
        <v>#VALUE!</v>
      </c>
      <c r="EB167" s="106" t="e">
        <f t="shared" si="20"/>
        <v>#VALUE!</v>
      </c>
      <c r="EC167" s="281" t="e">
        <f t="shared" si="21"/>
        <v>#VALUE!</v>
      </c>
      <c r="ED167" s="133">
        <v>120</v>
      </c>
    </row>
    <row r="168" spans="1:134" ht="12.75" x14ac:dyDescent="0.2">
      <c r="A168" s="864"/>
      <c r="B168" s="135" t="s">
        <v>376</v>
      </c>
      <c r="C168" s="137" t="s">
        <v>156</v>
      </c>
      <c r="D168" s="137">
        <v>1</v>
      </c>
      <c r="E168" s="137">
        <v>1</v>
      </c>
      <c r="F168" s="137">
        <v>2</v>
      </c>
      <c r="G168" s="154">
        <f t="shared" si="0"/>
        <v>31.25</v>
      </c>
      <c r="H168" s="156">
        <v>8</v>
      </c>
      <c r="I168" s="156">
        <v>8</v>
      </c>
      <c r="J168" s="156">
        <f>H168/Main!$D$9</f>
        <v>1.6</v>
      </c>
      <c r="K168" s="156">
        <f>I168/Main!$D$10</f>
        <v>4</v>
      </c>
      <c r="L168" s="156">
        <f t="shared" si="1"/>
        <v>2.5</v>
      </c>
      <c r="M168" s="156">
        <v>1</v>
      </c>
      <c r="N168" s="159"/>
      <c r="O168" s="159"/>
      <c r="P168" s="164"/>
      <c r="Q168" s="159"/>
      <c r="R168" s="166"/>
      <c r="S168" s="159"/>
      <c r="T168" s="166"/>
      <c r="U168" s="170"/>
      <c r="V168" s="159"/>
      <c r="W168" s="364" t="s">
        <v>34</v>
      </c>
      <c r="X168" s="133">
        <v>0</v>
      </c>
      <c r="Y168" s="133">
        <v>0</v>
      </c>
      <c r="Z168" s="133">
        <v>0</v>
      </c>
      <c r="AA168" s="133">
        <v>0</v>
      </c>
      <c r="AB168" s="133">
        <v>0</v>
      </c>
      <c r="AC168" s="133">
        <v>16</v>
      </c>
      <c r="AD168" s="133">
        <v>0</v>
      </c>
      <c r="AE168" s="133">
        <v>0</v>
      </c>
      <c r="AF168" s="133">
        <v>0</v>
      </c>
      <c r="AG168" s="133">
        <v>0</v>
      </c>
      <c r="AH168" s="133">
        <v>0</v>
      </c>
      <c r="AI168" s="133">
        <v>0</v>
      </c>
      <c r="AJ168" s="167">
        <v>55</v>
      </c>
      <c r="AK168" s="133">
        <v>0</v>
      </c>
      <c r="AL168" s="133">
        <v>0</v>
      </c>
      <c r="AM168" s="133">
        <v>0</v>
      </c>
      <c r="AN168" s="133">
        <v>0</v>
      </c>
      <c r="AO168" s="133">
        <v>0</v>
      </c>
      <c r="AP168" s="133">
        <v>0</v>
      </c>
      <c r="AQ168" s="133">
        <v>0</v>
      </c>
      <c r="AR168" s="133">
        <v>0</v>
      </c>
      <c r="AS168" s="161" t="str">
        <f t="shared" ref="AS168:BM168" si="680">IF(X168 = 0, "", X168)</f>
        <v/>
      </c>
      <c r="AT168" s="137" t="str">
        <f t="shared" si="680"/>
        <v/>
      </c>
      <c r="AU168" s="137" t="str">
        <f t="shared" si="680"/>
        <v/>
      </c>
      <c r="AV168" s="137" t="str">
        <f t="shared" si="680"/>
        <v/>
      </c>
      <c r="AW168" s="137" t="str">
        <f t="shared" si="680"/>
        <v/>
      </c>
      <c r="AX168" s="133">
        <f t="shared" si="680"/>
        <v>16</v>
      </c>
      <c r="AY168" s="137" t="str">
        <f t="shared" si="680"/>
        <v/>
      </c>
      <c r="AZ168" s="137" t="str">
        <f t="shared" si="680"/>
        <v/>
      </c>
      <c r="BA168" s="137" t="str">
        <f t="shared" si="680"/>
        <v/>
      </c>
      <c r="BB168" s="137" t="str">
        <f t="shared" si="680"/>
        <v/>
      </c>
      <c r="BC168" s="137" t="str">
        <f t="shared" si="680"/>
        <v/>
      </c>
      <c r="BD168" s="137" t="str">
        <f t="shared" si="680"/>
        <v/>
      </c>
      <c r="BE168" s="167">
        <f t="shared" si="680"/>
        <v>55</v>
      </c>
      <c r="BF168" s="137" t="str">
        <f t="shared" si="680"/>
        <v/>
      </c>
      <c r="BG168" s="137" t="str">
        <f t="shared" si="680"/>
        <v/>
      </c>
      <c r="BH168" s="137" t="str">
        <f t="shared" si="680"/>
        <v/>
      </c>
      <c r="BI168" s="137" t="str">
        <f t="shared" si="680"/>
        <v/>
      </c>
      <c r="BJ168" s="137" t="str">
        <f t="shared" si="680"/>
        <v/>
      </c>
      <c r="BK168" s="137" t="str">
        <f t="shared" si="680"/>
        <v/>
      </c>
      <c r="BL168" s="137" t="str">
        <f t="shared" si="680"/>
        <v/>
      </c>
      <c r="BM168" s="169" t="str">
        <f t="shared" si="680"/>
        <v/>
      </c>
      <c r="BN168" s="174" t="e">
        <f>$AS168*Assembly!Z$4+$AT168*Assembly!Z$5+$AU168*Assembly!Z$6+$AV168*Assembly!Z$7+$AW168*Assembly!Z$8+$AX168*Assembly!Z$9+$AY168*Assembly!Z$10+$AZ168*Assembly!Z$11+$BA168*Assembly!Z$12+$BB168*Assembly!Z$13+$BC168*Assembly!Z$14+$BD168*Assembly!Z$15+$BE168*Assembly!Z$16+$BF168*Assembly!Z$17+$BG168*Assembly!Z$18+$BH168*Assembly!Z$19+$BI168*Assembly!Z$20+$BJ168*Assembly!Z$21+$BK168*Assembly!Z$22+$BL168*Assembly!Z$23+$BM168*Assembly!Z$24</f>
        <v>#VALUE!</v>
      </c>
      <c r="BO168" s="133" t="e">
        <f t="shared" si="3"/>
        <v>#VALUE!</v>
      </c>
      <c r="BP168" s="133"/>
      <c r="BQ168" s="133" t="e">
        <f>$AS168*Assembly!AD$4+$AT168*Assembly!AD$5+$AU168*Assembly!AD$6+$AV168*Assembly!AD$7+$AW168*Assembly!AD$8+$AX168*Assembly!AD$9+$AY168*Assembly!AD$10+$AZ168*Assembly!AD$11+$BA168*Assembly!AD$12+$BB168*Assembly!AD$13+$BC168*Assembly!AD$14+$BD168*Assembly!AD$15+$BE168*Assembly!AD$16+$BF168*Assembly!AD$17+$BG168*Assembly!AD$18+$BH168*Assembly!AD$19+$BI168*Assembly!AD$20+$BJ168*Assembly!AD$21+$BK168*Assembly!AD$22+$BL168*Assembly!AD$23+$BM168*Assembly!AD$24</f>
        <v>#VALUE!</v>
      </c>
      <c r="BR168" s="177" t="e">
        <f t="shared" si="4"/>
        <v>#VALUE!</v>
      </c>
      <c r="BS168" s="178" t="e">
        <f t="shared" si="5"/>
        <v>#VALUE!</v>
      </c>
      <c r="BT168" s="179" t="e">
        <f t="shared" si="6"/>
        <v>#VALUE!</v>
      </c>
      <c r="BU168" s="178" t="e">
        <f t="shared" si="7"/>
        <v>#VALUE!</v>
      </c>
      <c r="BV168" s="133" t="e">
        <f>$AS168*Assembly!Y$4+$AT168*Assembly!Y$5+$AU168*Assembly!Y$6+$AV168*Assembly!Y$7+$AW168*Assembly!Y$8+$AX168*Assembly!Y$9+$AY168*Assembly!Y$10+$AZ168*Assembly!Y$11+$BA168*Assembly!Y$12+$BB168*Assembly!Y$13+$BC168*Assembly!Y$14+$BD168*Assembly!Y$15+$BE168*Assembly!Y$16+$BF168*Assembly!Y$17+$BG168*Assembly!Y$18+$BH168*Assembly!Y$19+$BI168*Assembly!Y$20+$BJ168*Assembly!Y$21+$BK168*Assembly!Y$22+$BL168*Assembly!Y$23+$BM168*Assembly!Y$24</f>
        <v>#VALUE!</v>
      </c>
      <c r="BW168" s="133" t="e">
        <f t="shared" si="8"/>
        <v>#VALUE!</v>
      </c>
      <c r="BX168" s="130" t="e">
        <f t="shared" si="9"/>
        <v>#VALUE!</v>
      </c>
      <c r="BY168" s="183" t="e">
        <f>$AS168*Assembly!AC$4+$AT168*Assembly!AC$5+$AU168*Assembly!AC$6+$AV168*Assembly!AC$7+$AW168*Assembly!AC$8+$AX168*Assembly!AC$9+$AY168*Assembly!AC$10+$AZ168*Assembly!AC$11+$BA168*Assembly!AC$12+$BB168*Assembly!AC$13+$BC168*Assembly!AC$14+$BD168*Assembly!AC$15+$BE168*Assembly!AC$16+$BF168*Assembly!AC$17+$BG168*Assembly!AC$18+$BH168*Assembly!AC$19+$BI168*Assembly!AC$20+$BJ168*Assembly!AC$21+$BK168*Assembly!AC$22+$BL168*Assembly!AC$23+$BM168*Assembly!AC$24</f>
        <v>#VALUE!</v>
      </c>
      <c r="BZ168" s="164" t="e">
        <f>$AS168*Assembly!M$4+$AT168*Assembly!M$5+$AU168*Assembly!M$6+$AV168*Assembly!M$7+$AW168*Assembly!M$8+$AX168*Assembly!M$9+$AY168*Assembly!M$10+$AZ168*Assembly!M$11+$BA168*Assembly!M$12+$BB168*Assembly!M$13+$BC168*Assembly!M$14+$BD168*Assembly!M$15+$BE168*Assembly!M$16+$BF168*Assembly!M$17+$BG168*Assembly!M$18+$BH168*Assembly!M$19+$BI168*Assembly!M$20+$BJ168*Assembly!M$21+$BK168*Assembly!M$22+$BL168*Assembly!M$23+$BM168*Assembly!M$24</f>
        <v>#VALUE!</v>
      </c>
      <c r="CA168" s="164" t="e">
        <f>$AS168*Assembly!N$4+$AT168*Assembly!N$5+$AU168*Assembly!N$6+$AV168*Assembly!N$7+$AW168*Assembly!N$8+$AX168*Assembly!N$9+$AY168*Assembly!N$10+$AZ168*Assembly!N$11+$BA168*Assembly!N$12+$BB168*Assembly!N$13+$BC168*Assembly!N$14+$BD168*Assembly!N$15+$BE168*Assembly!N$16+$BF168*Assembly!N$17+$BG168*Assembly!N$18+$BH168*Assembly!N$19+$BI168*Assembly!N$20+$BJ168*Assembly!N$21+$BK168*Assembly!N$22+$BL168*Assembly!N$23+$BM168*Assembly!N$24</f>
        <v>#VALUE!</v>
      </c>
      <c r="CB168" s="164" t="e">
        <f>$AS168*Assembly!O$4+$AT168*Assembly!O$5+$AU168*Assembly!O$6+$AV168*Assembly!O$7+$AW168*Assembly!O$8+$AX168*Assembly!O$9+$AY168*Assembly!O$10+$AZ168*Assembly!O$11+$BA168*Assembly!O$12+$BB168*Assembly!O$13+$BC168*Assembly!O$14+$BD168*Assembly!O$15+$BE168*Assembly!O$16+$BF168*Assembly!O$17+$BG168*Assembly!O$18+$BH168*Assembly!O$19+$BI168*Assembly!O$20+$BJ168*Assembly!O$21+$BK168*Assembly!O$22+$BL168*Assembly!O$23+$BM168*Assembly!O$24</f>
        <v>#VALUE!</v>
      </c>
      <c r="CC168" s="156" t="e">
        <f>$AS168*Assembly!P$4+$AT168*Assembly!P$5+$AU168*Assembly!P$6+$AV168*Assembly!P$7+$AW168*Assembly!P$8+$AX168*Assembly!P$9+$AY168*Assembly!P$10+$AZ168*Assembly!P$11+$BA168*Assembly!P$12+$BB168*Assembly!P$13+$BC168*Assembly!P$14+$BD168*Assembly!P$15+$BE168*Assembly!P$16+$BF168*Assembly!P$17+$BG168*Assembly!P$18+$BH168*Assembly!P$19+$BI168*Assembly!P$20+$BJ168*Assembly!P$21+$BK168*Assembly!P$22+$BL168*Assembly!P$23+$BM168*Assembly!P$24</f>
        <v>#VALUE!</v>
      </c>
      <c r="CD168" s="156" t="e">
        <f>$AS168*Assembly!Q$4+$AT168*Assembly!Q$5+$AU168*Assembly!Q$6+$AV168*Assembly!Q$7+$AW168*Assembly!Q$8+$AX168*Assembly!Q$9+$AY168*Assembly!Q$10+$AZ168*Assembly!Q$11+$BA168*Assembly!Q$12+$BB168*Assembly!Q$13+$BC168*Assembly!Q$14+$BD168*Assembly!Q$15+$BE168*Assembly!Q$16+$BF168*Assembly!Q$17+$BG168*Assembly!Q$18+$BH168*Assembly!Q$19+$BI168*Assembly!Q$20+$BJ168*Assembly!Q$21+$BK168*Assembly!Q$22+$BL168*Assembly!Q$23+$BM168*Assembly!Q$24</f>
        <v>#VALUE!</v>
      </c>
      <c r="CE168" s="164" t="e">
        <f>$AS168*Assembly!R$4+$AT168*Assembly!R$5+$AU168*Assembly!R$6+$AV168*Assembly!R$7+$AW168*Assembly!R$8+$AX168*Assembly!R$9+$AY168*Assembly!R$10+$AZ168*Assembly!R$11+$BA168*Assembly!R$12+$BB168*Assembly!R$13+$BC168*Assembly!R$14+$BD168*Assembly!R$15+$BE168*Assembly!R$16+$BF168*Assembly!R$17+$BG168*Assembly!R$18+$BH168*Assembly!R$19+$BI168*Assembly!R$20+$BJ168*Assembly!R$21+$BK168*Assembly!R$22+$BL168*Assembly!R$23+$BM168*Assembly!R$24</f>
        <v>#VALUE!</v>
      </c>
      <c r="CF168" s="156" t="e">
        <f>$AS168*Assembly!S$4+$AT168*Assembly!S$5+$AU168*Assembly!S$6+$AV168*Assembly!S$7+$AW168*Assembly!S$8+$AX168*Assembly!S$9+$AY168*Assembly!S$10+$AZ168*Assembly!S$11+$BA168*Assembly!S$12+$BB168*Assembly!S$13+$BC168*Assembly!S$14+$BD168*Assembly!S$15+$BE168*Assembly!S$16+$BF168*Assembly!S$17+$BG168*Assembly!S$18+$BH168*Assembly!S$19+$BI168*Assembly!S$20+$BJ168*Assembly!S$21+$BK168*Assembly!S$22+$BL168*Assembly!S$23+$BM168*Assembly!S$24</f>
        <v>#VALUE!</v>
      </c>
      <c r="CG168" s="156" t="e">
        <f>$AS168*Assembly!T$4+$AT168*Assembly!T$5+$AU168*Assembly!T$6+$AV168*Assembly!T$7+$AW168*Assembly!T$8+$AX168*Assembly!T$9+$AY168*Assembly!T$10+$AZ168*Assembly!T$11+$BA168*Assembly!T$12+$BB168*Assembly!T$13+$BC168*Assembly!T$14+$BD168*Assembly!T$15+$BE168*Assembly!T$16+$BF168*Assembly!T$17+$BG168*Assembly!T$18+$BH168*Assembly!T$19+$BI168*Assembly!T$20+$BJ168*Assembly!T$21+$BK168*Assembly!T$22+$BL168*Assembly!T$23+$BM168*Assembly!T$24</f>
        <v>#VALUE!</v>
      </c>
      <c r="CH168" s="156" t="e">
        <f>$AS168*Assembly!U$4+$AT168*Assembly!U$5+$AU168*Assembly!U$6+$AV168*Assembly!U$7+$AW168*Assembly!U$8+$AX168*Assembly!U$9+$AY168*Assembly!U$10+$AZ168*Assembly!U$11+$BA168*Assembly!U$12+$BB168*Assembly!U$13+$BC168*Assembly!U$14+$BD168*Assembly!U$15+$BE168*Assembly!U$16+$BF168*Assembly!U$17+$BG168*Assembly!U$18+$BH168*Assembly!U$19+$BI168*Assembly!U$20+$BJ168*Assembly!U$21+$BK168*Assembly!U$22+$BL168*Assembly!U$23+$BM168*Assembly!U$24</f>
        <v>#VALUE!</v>
      </c>
      <c r="CI168" s="164" t="e">
        <f>$AS168*Assembly!V$4+$AT168*Assembly!V$5+$AU168*Assembly!V$6+$AV168*Assembly!V$7+$AW168*Assembly!V$8+$AX168*Assembly!V$9+$AY168*Assembly!V$10+$AZ168*Assembly!V$11+$BA168*Assembly!V$12+$BB168*Assembly!V$13+$BC168*Assembly!V$14+$BD168*Assembly!V$15+$BE168*Assembly!V$16+$BF168*Assembly!V$17+$BG168*Assembly!V$18+$BH168*Assembly!V$19+$BI168*Assembly!V$20+$BJ168*Assembly!V$21+$BK168*Assembly!V$22+$BL168*Assembly!V$23+$BM168*Assembly!V$24</f>
        <v>#VALUE!</v>
      </c>
      <c r="CJ168" s="164" t="e">
        <f>BZ168*Refining!$F$3</f>
        <v>#VALUE!</v>
      </c>
      <c r="CK168" s="164" t="e">
        <f>CA168*Refining!$F$4</f>
        <v>#VALUE!</v>
      </c>
      <c r="CL168" s="164" t="e">
        <f>CB168*Refining!$F$5</f>
        <v>#VALUE!</v>
      </c>
      <c r="CM168" s="164" t="e">
        <f>CC168*Refining!$F$6</f>
        <v>#VALUE!</v>
      </c>
      <c r="CN168" s="164" t="e">
        <f>CD168*Refining!$F$7</f>
        <v>#VALUE!</v>
      </c>
      <c r="CO168" s="164" t="e">
        <f>CE168*Refining!$F$8</f>
        <v>#VALUE!</v>
      </c>
      <c r="CP168" s="164" t="e">
        <f>CF168*Refining!$F$9</f>
        <v>#VALUE!</v>
      </c>
      <c r="CQ168" s="164" t="e">
        <f>CG168*Refining!$F$10</f>
        <v>#VALUE!</v>
      </c>
      <c r="CR168" s="164" t="e">
        <f>CH168*Refining!$F$11</f>
        <v>#VALUE!</v>
      </c>
      <c r="CS168" s="164" t="e">
        <f>CI168*Refining!$F$12</f>
        <v>#VALUE!</v>
      </c>
      <c r="CT168" s="185" t="e">
        <f t="shared" ref="CT168:DM168" si="681">IF(BZ168 = 0, "", BZ168)</f>
        <v>#VALUE!</v>
      </c>
      <c r="CU168" s="186" t="e">
        <f t="shared" si="681"/>
        <v>#VALUE!</v>
      </c>
      <c r="CV168" s="186" t="e">
        <f t="shared" si="681"/>
        <v>#VALUE!</v>
      </c>
      <c r="CW168" s="186" t="e">
        <f t="shared" si="681"/>
        <v>#VALUE!</v>
      </c>
      <c r="CX168" s="186" t="e">
        <f t="shared" si="681"/>
        <v>#VALUE!</v>
      </c>
      <c r="CY168" s="186" t="e">
        <f t="shared" si="681"/>
        <v>#VALUE!</v>
      </c>
      <c r="CZ168" s="186" t="e">
        <f t="shared" si="681"/>
        <v>#VALUE!</v>
      </c>
      <c r="DA168" s="186" t="e">
        <f t="shared" si="681"/>
        <v>#VALUE!</v>
      </c>
      <c r="DB168" s="186" t="e">
        <f t="shared" si="681"/>
        <v>#VALUE!</v>
      </c>
      <c r="DC168" s="187" t="e">
        <f t="shared" si="681"/>
        <v>#VALUE!</v>
      </c>
      <c r="DD168" s="185" t="e">
        <f t="shared" si="681"/>
        <v>#VALUE!</v>
      </c>
      <c r="DE168" s="186" t="e">
        <f t="shared" si="681"/>
        <v>#VALUE!</v>
      </c>
      <c r="DF168" s="186" t="e">
        <f t="shared" si="681"/>
        <v>#VALUE!</v>
      </c>
      <c r="DG168" s="186" t="e">
        <f t="shared" si="681"/>
        <v>#VALUE!</v>
      </c>
      <c r="DH168" s="211" t="e">
        <f t="shared" si="681"/>
        <v>#VALUE!</v>
      </c>
      <c r="DI168" s="186" t="e">
        <f t="shared" si="681"/>
        <v>#VALUE!</v>
      </c>
      <c r="DJ168" s="186" t="e">
        <f t="shared" si="681"/>
        <v>#VALUE!</v>
      </c>
      <c r="DK168" s="186" t="e">
        <f t="shared" si="681"/>
        <v>#VALUE!</v>
      </c>
      <c r="DL168" s="186" t="e">
        <f t="shared" si="681"/>
        <v>#VALUE!</v>
      </c>
      <c r="DM168" s="187" t="e">
        <f t="shared" si="681"/>
        <v>#VALUE!</v>
      </c>
      <c r="DN168" s="185" t="e">
        <f t="shared" si="11"/>
        <v>#VALUE!</v>
      </c>
      <c r="DO168" s="189" t="e">
        <f t="shared" si="12"/>
        <v>#VALUE!</v>
      </c>
      <c r="DP168" s="120" t="e">
        <f t="shared" si="13"/>
        <v>#VALUE!</v>
      </c>
      <c r="DQ168" s="133" t="e">
        <f>CT168*'Ores &amp; Ingots'!$C$3+CU168*'Ores &amp; Ingots'!$C$4+CV168*'Ores &amp; Ingots'!$C$5+CW168*'Ores &amp; Ingots'!$C$6+CX168*'Ores &amp; Ingots'!$C$7+CY168*'Ores &amp; Ingots'!$C$8+CZ168*'Ores &amp; Ingots'!$C$9+DA168*'Ores &amp; Ingots'!$C$10+DB168*'Ores &amp; Ingots'!$C$11+DC168*'Ores &amp; Ingots'!$C$12</f>
        <v>#VALUE!</v>
      </c>
      <c r="DR168" s="133" t="e">
        <f>DD168*'Ores &amp; Ingots'!$B$3+DE168*'Ores &amp; Ingots'!$B$4+DF168*'Ores &amp; Ingots'!$B$5+DG168*'Ores &amp; Ingots'!$B$6+DH168*'Ores &amp; Ingots'!$B$7+DI168*'Ores &amp; Ingots'!$B$8+DJ168*'Ores &amp; Ingots'!$B$9+DK168*'Ores &amp; Ingots'!$B$10+DL168*'Ores &amp; Ingots'!$B$11+DM168*'Ores &amp; Ingots'!$B$12</f>
        <v>#VALUE!</v>
      </c>
      <c r="DS168" s="189" t="e">
        <f>CT168*Refining!$G$3+CU168*Refining!$G$4+CV168*Refining!$G$5+CW168*Refining!$G$6+CX168*Refining!$G$7+CY168*Refining!$G$8+CZ168*Refining!$G$9+DA168*Refining!$G$10+DB168*Refining!$G$11+DC168*Refining!$G$12</f>
        <v>#VALUE!</v>
      </c>
      <c r="DT168" s="189" t="e">
        <f t="shared" si="14"/>
        <v>#VALUE!</v>
      </c>
      <c r="DU168" s="192" t="e">
        <f t="shared" si="15"/>
        <v>#VALUE!</v>
      </c>
      <c r="DV168" s="185" t="e">
        <f t="shared" si="16"/>
        <v>#VALUE!</v>
      </c>
      <c r="DW168" s="194" t="e">
        <f t="shared" ref="DW168:DX168" si="682">DV168/60</f>
        <v>#VALUE!</v>
      </c>
      <c r="DX168" s="194" t="e">
        <f t="shared" si="682"/>
        <v>#VALUE!</v>
      </c>
      <c r="DY168" s="185" t="e">
        <f t="shared" si="18"/>
        <v>#VALUE!</v>
      </c>
      <c r="DZ168" s="194" t="e">
        <f t="shared" ref="DZ168:EA168" si="683">DY168/1000</f>
        <v>#VALUE!</v>
      </c>
      <c r="EA168" s="196" t="e">
        <f t="shared" si="683"/>
        <v>#VALUE!</v>
      </c>
      <c r="EB168" s="130" t="e">
        <f t="shared" si="20"/>
        <v>#VALUE!</v>
      </c>
      <c r="EC168" s="132" t="e">
        <f t="shared" si="21"/>
        <v>#VALUE!</v>
      </c>
      <c r="ED168" s="133">
        <v>78</v>
      </c>
    </row>
    <row r="169" spans="1:134" ht="12.75" x14ac:dyDescent="0.2">
      <c r="A169" s="864"/>
      <c r="B169" s="135" t="s">
        <v>377</v>
      </c>
      <c r="C169" s="137" t="s">
        <v>156</v>
      </c>
      <c r="D169" s="137">
        <v>1</v>
      </c>
      <c r="E169" s="137">
        <v>1</v>
      </c>
      <c r="F169" s="137">
        <v>1</v>
      </c>
      <c r="G169" s="139">
        <f t="shared" si="0"/>
        <v>15.625</v>
      </c>
      <c r="H169" s="140">
        <v>6</v>
      </c>
      <c r="I169" s="140">
        <v>6</v>
      </c>
      <c r="J169" s="140">
        <f>H169/Main!$D$9</f>
        <v>1.2</v>
      </c>
      <c r="K169" s="140">
        <f>I169/Main!$D$10</f>
        <v>3</v>
      </c>
      <c r="L169" s="140">
        <f t="shared" si="1"/>
        <v>2.5</v>
      </c>
      <c r="M169" s="140">
        <v>1</v>
      </c>
      <c r="N169" s="143"/>
      <c r="O169" s="143"/>
      <c r="P169" s="145"/>
      <c r="Q169" s="143"/>
      <c r="R169" s="146"/>
      <c r="S169" s="143"/>
      <c r="T169" s="395"/>
      <c r="U169" s="198"/>
      <c r="V169" s="143"/>
      <c r="W169" s="396" t="s">
        <v>34</v>
      </c>
      <c r="X169" s="133">
        <v>0</v>
      </c>
      <c r="Y169" s="133">
        <v>0</v>
      </c>
      <c r="Z169" s="133">
        <v>0</v>
      </c>
      <c r="AA169" s="133">
        <v>0</v>
      </c>
      <c r="AB169" s="133">
        <v>0</v>
      </c>
      <c r="AC169" s="133">
        <v>11</v>
      </c>
      <c r="AD169" s="133">
        <v>0</v>
      </c>
      <c r="AE169" s="133">
        <v>0</v>
      </c>
      <c r="AF169" s="133">
        <v>0</v>
      </c>
      <c r="AG169" s="133">
        <v>0</v>
      </c>
      <c r="AH169" s="133">
        <v>0</v>
      </c>
      <c r="AI169" s="133">
        <v>0</v>
      </c>
      <c r="AJ169" s="167">
        <v>24</v>
      </c>
      <c r="AK169" s="133">
        <v>0</v>
      </c>
      <c r="AL169" s="133">
        <v>0</v>
      </c>
      <c r="AM169" s="133">
        <v>0</v>
      </c>
      <c r="AN169" s="133">
        <v>0</v>
      </c>
      <c r="AO169" s="133">
        <v>0</v>
      </c>
      <c r="AP169" s="133">
        <v>0</v>
      </c>
      <c r="AQ169" s="133">
        <v>0</v>
      </c>
      <c r="AR169" s="133">
        <v>0</v>
      </c>
      <c r="AS169" s="161" t="str">
        <f t="shared" ref="AS169:BM169" si="684">IF(X169 = 0, "", X169)</f>
        <v/>
      </c>
      <c r="AT169" s="137" t="str">
        <f t="shared" si="684"/>
        <v/>
      </c>
      <c r="AU169" s="137" t="str">
        <f t="shared" si="684"/>
        <v/>
      </c>
      <c r="AV169" s="137" t="str">
        <f t="shared" si="684"/>
        <v/>
      </c>
      <c r="AW169" s="137" t="str">
        <f t="shared" si="684"/>
        <v/>
      </c>
      <c r="AX169" s="133">
        <f t="shared" si="684"/>
        <v>11</v>
      </c>
      <c r="AY169" s="137" t="str">
        <f t="shared" si="684"/>
        <v/>
      </c>
      <c r="AZ169" s="137" t="str">
        <f t="shared" si="684"/>
        <v/>
      </c>
      <c r="BA169" s="137" t="str">
        <f t="shared" si="684"/>
        <v/>
      </c>
      <c r="BB169" s="137" t="str">
        <f t="shared" si="684"/>
        <v/>
      </c>
      <c r="BC169" s="137" t="str">
        <f t="shared" si="684"/>
        <v/>
      </c>
      <c r="BD169" s="137" t="str">
        <f t="shared" si="684"/>
        <v/>
      </c>
      <c r="BE169" s="167">
        <f t="shared" si="684"/>
        <v>24</v>
      </c>
      <c r="BF169" s="137" t="str">
        <f t="shared" si="684"/>
        <v/>
      </c>
      <c r="BG169" s="137" t="str">
        <f t="shared" si="684"/>
        <v/>
      </c>
      <c r="BH169" s="137" t="str">
        <f t="shared" si="684"/>
        <v/>
      </c>
      <c r="BI169" s="137" t="str">
        <f t="shared" si="684"/>
        <v/>
      </c>
      <c r="BJ169" s="137" t="str">
        <f t="shared" si="684"/>
        <v/>
      </c>
      <c r="BK169" s="137" t="str">
        <f t="shared" si="684"/>
        <v/>
      </c>
      <c r="BL169" s="137" t="str">
        <f t="shared" si="684"/>
        <v/>
      </c>
      <c r="BM169" s="169" t="str">
        <f t="shared" si="684"/>
        <v/>
      </c>
      <c r="BN169" s="174" t="e">
        <f>$AS169*Assembly!Z$4+$AT169*Assembly!Z$5+$AU169*Assembly!Z$6+$AV169*Assembly!Z$7+$AW169*Assembly!Z$8+$AX169*Assembly!Z$9+$AY169*Assembly!Z$10+$AZ169*Assembly!Z$11+$BA169*Assembly!Z$12+$BB169*Assembly!Z$13+$BC169*Assembly!Z$14+$BD169*Assembly!Z$15+$BE169*Assembly!Z$16+$BF169*Assembly!Z$17+$BG169*Assembly!Z$18+$BH169*Assembly!Z$19+$BI169*Assembly!Z$20+$BJ169*Assembly!Z$21+$BK169*Assembly!Z$22+$BL169*Assembly!Z$23+$BM169*Assembly!Z$24</f>
        <v>#VALUE!</v>
      </c>
      <c r="BO169" s="133" t="e">
        <f t="shared" si="3"/>
        <v>#VALUE!</v>
      </c>
      <c r="BP169" s="133"/>
      <c r="BQ169" s="133" t="e">
        <f>$AS169*Assembly!AD$4+$AT169*Assembly!AD$5+$AU169*Assembly!AD$6+$AV169*Assembly!AD$7+$AW169*Assembly!AD$8+$AX169*Assembly!AD$9+$AY169*Assembly!AD$10+$AZ169*Assembly!AD$11+$BA169*Assembly!AD$12+$BB169*Assembly!AD$13+$BC169*Assembly!AD$14+$BD169*Assembly!AD$15+$BE169*Assembly!AD$16+$BF169*Assembly!AD$17+$BG169*Assembly!AD$18+$BH169*Assembly!AD$19+$BI169*Assembly!AD$20+$BJ169*Assembly!AD$21+$BK169*Assembly!AD$22+$BL169*Assembly!AD$23+$BM169*Assembly!AD$24</f>
        <v>#VALUE!</v>
      </c>
      <c r="BR169" s="177" t="e">
        <f t="shared" si="4"/>
        <v>#VALUE!</v>
      </c>
      <c r="BS169" s="178" t="e">
        <f t="shared" si="5"/>
        <v>#VALUE!</v>
      </c>
      <c r="BT169" s="179" t="e">
        <f t="shared" si="6"/>
        <v>#VALUE!</v>
      </c>
      <c r="BU169" s="178" t="e">
        <f t="shared" si="7"/>
        <v>#VALUE!</v>
      </c>
      <c r="BV169" s="133" t="e">
        <f>$AS169*Assembly!Y$4+$AT169*Assembly!Y$5+$AU169*Assembly!Y$6+$AV169*Assembly!Y$7+$AW169*Assembly!Y$8+$AX169*Assembly!Y$9+$AY169*Assembly!Y$10+$AZ169*Assembly!Y$11+$BA169*Assembly!Y$12+$BB169*Assembly!Y$13+$BC169*Assembly!Y$14+$BD169*Assembly!Y$15+$BE169*Assembly!Y$16+$BF169*Assembly!Y$17+$BG169*Assembly!Y$18+$BH169*Assembly!Y$19+$BI169*Assembly!Y$20+$BJ169*Assembly!Y$21+$BK169*Assembly!Y$22+$BL169*Assembly!Y$23+$BM169*Assembly!Y$24</f>
        <v>#VALUE!</v>
      </c>
      <c r="BW169" s="133" t="e">
        <f t="shared" si="8"/>
        <v>#VALUE!</v>
      </c>
      <c r="BX169" s="130" t="e">
        <f t="shared" si="9"/>
        <v>#VALUE!</v>
      </c>
      <c r="BY169" s="183" t="e">
        <f>$AS169*Assembly!AC$4+$AT169*Assembly!AC$5+$AU169*Assembly!AC$6+$AV169*Assembly!AC$7+$AW169*Assembly!AC$8+$AX169*Assembly!AC$9+$AY169*Assembly!AC$10+$AZ169*Assembly!AC$11+$BA169*Assembly!AC$12+$BB169*Assembly!AC$13+$BC169*Assembly!AC$14+$BD169*Assembly!AC$15+$BE169*Assembly!AC$16+$BF169*Assembly!AC$17+$BG169*Assembly!AC$18+$BH169*Assembly!AC$19+$BI169*Assembly!AC$20+$BJ169*Assembly!AC$21+$BK169*Assembly!AC$22+$BL169*Assembly!AC$23+$BM169*Assembly!AC$24</f>
        <v>#VALUE!</v>
      </c>
      <c r="BZ169" s="145" t="e">
        <f>$AS169*Assembly!M$4+$AT169*Assembly!M$5+$AU169*Assembly!M$6+$AV169*Assembly!M$7+$AW169*Assembly!M$8+$AX169*Assembly!M$9+$AY169*Assembly!M$10+$AZ169*Assembly!M$11+$BA169*Assembly!M$12+$BB169*Assembly!M$13+$BC169*Assembly!M$14+$BD169*Assembly!M$15+$BE169*Assembly!M$16+$BF169*Assembly!M$17+$BG169*Assembly!M$18+$BH169*Assembly!M$19+$BI169*Assembly!M$20+$BJ169*Assembly!M$21+$BK169*Assembly!M$22+$BL169*Assembly!M$23+$BM169*Assembly!M$24</f>
        <v>#VALUE!</v>
      </c>
      <c r="CA169" s="145" t="e">
        <f>$AS169*Assembly!N$4+$AT169*Assembly!N$5+$AU169*Assembly!N$6+$AV169*Assembly!N$7+$AW169*Assembly!N$8+$AX169*Assembly!N$9+$AY169*Assembly!N$10+$AZ169*Assembly!N$11+$BA169*Assembly!N$12+$BB169*Assembly!N$13+$BC169*Assembly!N$14+$BD169*Assembly!N$15+$BE169*Assembly!N$16+$BF169*Assembly!N$17+$BG169*Assembly!N$18+$BH169*Assembly!N$19+$BI169*Assembly!N$20+$BJ169*Assembly!N$21+$BK169*Assembly!N$22+$BL169*Assembly!N$23+$BM169*Assembly!N$24</f>
        <v>#VALUE!</v>
      </c>
      <c r="CB169" s="145" t="e">
        <f>$AS169*Assembly!O$4+$AT169*Assembly!O$5+$AU169*Assembly!O$6+$AV169*Assembly!O$7+$AW169*Assembly!O$8+$AX169*Assembly!O$9+$AY169*Assembly!O$10+$AZ169*Assembly!O$11+$BA169*Assembly!O$12+$BB169*Assembly!O$13+$BC169*Assembly!O$14+$BD169*Assembly!O$15+$BE169*Assembly!O$16+$BF169*Assembly!O$17+$BG169*Assembly!O$18+$BH169*Assembly!O$19+$BI169*Assembly!O$20+$BJ169*Assembly!O$21+$BK169*Assembly!O$22+$BL169*Assembly!O$23+$BM169*Assembly!O$24</f>
        <v>#VALUE!</v>
      </c>
      <c r="CC169" s="140" t="e">
        <f>$AS169*Assembly!P$4+$AT169*Assembly!P$5+$AU169*Assembly!P$6+$AV169*Assembly!P$7+$AW169*Assembly!P$8+$AX169*Assembly!P$9+$AY169*Assembly!P$10+$AZ169*Assembly!P$11+$BA169*Assembly!P$12+$BB169*Assembly!P$13+$BC169*Assembly!P$14+$BD169*Assembly!P$15+$BE169*Assembly!P$16+$BF169*Assembly!P$17+$BG169*Assembly!P$18+$BH169*Assembly!P$19+$BI169*Assembly!P$20+$BJ169*Assembly!P$21+$BK169*Assembly!P$22+$BL169*Assembly!P$23+$BM169*Assembly!P$24</f>
        <v>#VALUE!</v>
      </c>
      <c r="CD169" s="140" t="e">
        <f>$AS169*Assembly!Q$4+$AT169*Assembly!Q$5+$AU169*Assembly!Q$6+$AV169*Assembly!Q$7+$AW169*Assembly!Q$8+$AX169*Assembly!Q$9+$AY169*Assembly!Q$10+$AZ169*Assembly!Q$11+$BA169*Assembly!Q$12+$BB169*Assembly!Q$13+$BC169*Assembly!Q$14+$BD169*Assembly!Q$15+$BE169*Assembly!Q$16+$BF169*Assembly!Q$17+$BG169*Assembly!Q$18+$BH169*Assembly!Q$19+$BI169*Assembly!Q$20+$BJ169*Assembly!Q$21+$BK169*Assembly!Q$22+$BL169*Assembly!Q$23+$BM169*Assembly!Q$24</f>
        <v>#VALUE!</v>
      </c>
      <c r="CE169" s="145" t="e">
        <f>$AS169*Assembly!R$4+$AT169*Assembly!R$5+$AU169*Assembly!R$6+$AV169*Assembly!R$7+$AW169*Assembly!R$8+$AX169*Assembly!R$9+$AY169*Assembly!R$10+$AZ169*Assembly!R$11+$BA169*Assembly!R$12+$BB169*Assembly!R$13+$BC169*Assembly!R$14+$BD169*Assembly!R$15+$BE169*Assembly!R$16+$BF169*Assembly!R$17+$BG169*Assembly!R$18+$BH169*Assembly!R$19+$BI169*Assembly!R$20+$BJ169*Assembly!R$21+$BK169*Assembly!R$22+$BL169*Assembly!R$23+$BM169*Assembly!R$24</f>
        <v>#VALUE!</v>
      </c>
      <c r="CF169" s="140" t="e">
        <f>$AS169*Assembly!S$4+$AT169*Assembly!S$5+$AU169*Assembly!S$6+$AV169*Assembly!S$7+$AW169*Assembly!S$8+$AX169*Assembly!S$9+$AY169*Assembly!S$10+$AZ169*Assembly!S$11+$BA169*Assembly!S$12+$BB169*Assembly!S$13+$BC169*Assembly!S$14+$BD169*Assembly!S$15+$BE169*Assembly!S$16+$BF169*Assembly!S$17+$BG169*Assembly!S$18+$BH169*Assembly!S$19+$BI169*Assembly!S$20+$BJ169*Assembly!S$21+$BK169*Assembly!S$22+$BL169*Assembly!S$23+$BM169*Assembly!S$24</f>
        <v>#VALUE!</v>
      </c>
      <c r="CG169" s="140" t="e">
        <f>$AS169*Assembly!T$4+$AT169*Assembly!T$5+$AU169*Assembly!T$6+$AV169*Assembly!T$7+$AW169*Assembly!T$8+$AX169*Assembly!T$9+$AY169*Assembly!T$10+$AZ169*Assembly!T$11+$BA169*Assembly!T$12+$BB169*Assembly!T$13+$BC169*Assembly!T$14+$BD169*Assembly!T$15+$BE169*Assembly!T$16+$BF169*Assembly!T$17+$BG169*Assembly!T$18+$BH169*Assembly!T$19+$BI169*Assembly!T$20+$BJ169*Assembly!T$21+$BK169*Assembly!T$22+$BL169*Assembly!T$23+$BM169*Assembly!T$24</f>
        <v>#VALUE!</v>
      </c>
      <c r="CH169" s="140" t="e">
        <f>$AS169*Assembly!U$4+$AT169*Assembly!U$5+$AU169*Assembly!U$6+$AV169*Assembly!U$7+$AW169*Assembly!U$8+$AX169*Assembly!U$9+$AY169*Assembly!U$10+$AZ169*Assembly!U$11+$BA169*Assembly!U$12+$BB169*Assembly!U$13+$BC169*Assembly!U$14+$BD169*Assembly!U$15+$BE169*Assembly!U$16+$BF169*Assembly!U$17+$BG169*Assembly!U$18+$BH169*Assembly!U$19+$BI169*Assembly!U$20+$BJ169*Assembly!U$21+$BK169*Assembly!U$22+$BL169*Assembly!U$23+$BM169*Assembly!U$24</f>
        <v>#VALUE!</v>
      </c>
      <c r="CI169" s="145" t="e">
        <f>$AS169*Assembly!V$4+$AT169*Assembly!V$5+$AU169*Assembly!V$6+$AV169*Assembly!V$7+$AW169*Assembly!V$8+$AX169*Assembly!V$9+$AY169*Assembly!V$10+$AZ169*Assembly!V$11+$BA169*Assembly!V$12+$BB169*Assembly!V$13+$BC169*Assembly!V$14+$BD169*Assembly!V$15+$BE169*Assembly!V$16+$BF169*Assembly!V$17+$BG169*Assembly!V$18+$BH169*Assembly!V$19+$BI169*Assembly!V$20+$BJ169*Assembly!V$21+$BK169*Assembly!V$22+$BL169*Assembly!V$23+$BM169*Assembly!V$24</f>
        <v>#VALUE!</v>
      </c>
      <c r="CJ169" s="145" t="e">
        <f>BZ169*Refining!$F$3</f>
        <v>#VALUE!</v>
      </c>
      <c r="CK169" s="145" t="e">
        <f>CA169*Refining!$F$4</f>
        <v>#VALUE!</v>
      </c>
      <c r="CL169" s="145" t="e">
        <f>CB169*Refining!$F$5</f>
        <v>#VALUE!</v>
      </c>
      <c r="CM169" s="145" t="e">
        <f>CC169*Refining!$F$6</f>
        <v>#VALUE!</v>
      </c>
      <c r="CN169" s="145" t="e">
        <f>CD169*Refining!$F$7</f>
        <v>#VALUE!</v>
      </c>
      <c r="CO169" s="145" t="e">
        <f>CE169*Refining!$F$8</f>
        <v>#VALUE!</v>
      </c>
      <c r="CP169" s="145" t="e">
        <f>CF169*Refining!$F$9</f>
        <v>#VALUE!</v>
      </c>
      <c r="CQ169" s="145" t="e">
        <f>CG169*Refining!$F$10</f>
        <v>#VALUE!</v>
      </c>
      <c r="CR169" s="145" t="e">
        <f>CH169*Refining!$F$11</f>
        <v>#VALUE!</v>
      </c>
      <c r="CS169" s="145" t="e">
        <f>CI169*Refining!$F$12</f>
        <v>#VALUE!</v>
      </c>
      <c r="CT169" s="185" t="e">
        <f t="shared" ref="CT169:DM169" si="685">IF(BZ169 = 0, "", BZ169)</f>
        <v>#VALUE!</v>
      </c>
      <c r="CU169" s="186" t="e">
        <f t="shared" si="685"/>
        <v>#VALUE!</v>
      </c>
      <c r="CV169" s="186" t="e">
        <f t="shared" si="685"/>
        <v>#VALUE!</v>
      </c>
      <c r="CW169" s="186" t="e">
        <f t="shared" si="685"/>
        <v>#VALUE!</v>
      </c>
      <c r="CX169" s="186" t="e">
        <f t="shared" si="685"/>
        <v>#VALUE!</v>
      </c>
      <c r="CY169" s="186" t="e">
        <f t="shared" si="685"/>
        <v>#VALUE!</v>
      </c>
      <c r="CZ169" s="186" t="e">
        <f t="shared" si="685"/>
        <v>#VALUE!</v>
      </c>
      <c r="DA169" s="186" t="e">
        <f t="shared" si="685"/>
        <v>#VALUE!</v>
      </c>
      <c r="DB169" s="186" t="e">
        <f t="shared" si="685"/>
        <v>#VALUE!</v>
      </c>
      <c r="DC169" s="187" t="e">
        <f t="shared" si="685"/>
        <v>#VALUE!</v>
      </c>
      <c r="DD169" s="185" t="e">
        <f t="shared" si="685"/>
        <v>#VALUE!</v>
      </c>
      <c r="DE169" s="186" t="e">
        <f t="shared" si="685"/>
        <v>#VALUE!</v>
      </c>
      <c r="DF169" s="186" t="e">
        <f t="shared" si="685"/>
        <v>#VALUE!</v>
      </c>
      <c r="DG169" s="186" t="e">
        <f t="shared" si="685"/>
        <v>#VALUE!</v>
      </c>
      <c r="DH169" s="211" t="e">
        <f t="shared" si="685"/>
        <v>#VALUE!</v>
      </c>
      <c r="DI169" s="186" t="e">
        <f t="shared" si="685"/>
        <v>#VALUE!</v>
      </c>
      <c r="DJ169" s="186" t="e">
        <f t="shared" si="685"/>
        <v>#VALUE!</v>
      </c>
      <c r="DK169" s="186" t="e">
        <f t="shared" si="685"/>
        <v>#VALUE!</v>
      </c>
      <c r="DL169" s="186" t="e">
        <f t="shared" si="685"/>
        <v>#VALUE!</v>
      </c>
      <c r="DM169" s="187" t="e">
        <f t="shared" si="685"/>
        <v>#VALUE!</v>
      </c>
      <c r="DN169" s="185" t="e">
        <f t="shared" si="11"/>
        <v>#VALUE!</v>
      </c>
      <c r="DO169" s="189" t="e">
        <f t="shared" si="12"/>
        <v>#VALUE!</v>
      </c>
      <c r="DP169" s="120" t="e">
        <f t="shared" si="13"/>
        <v>#VALUE!</v>
      </c>
      <c r="DQ169" s="133" t="e">
        <f>CT169*'Ores &amp; Ingots'!$C$3+CU169*'Ores &amp; Ingots'!$C$4+CV169*'Ores &amp; Ingots'!$C$5+CW169*'Ores &amp; Ingots'!$C$6+CX169*'Ores &amp; Ingots'!$C$7+CY169*'Ores &amp; Ingots'!$C$8+CZ169*'Ores &amp; Ingots'!$C$9+DA169*'Ores &amp; Ingots'!$C$10+DB169*'Ores &amp; Ingots'!$C$11+DC169*'Ores &amp; Ingots'!$C$12</f>
        <v>#VALUE!</v>
      </c>
      <c r="DR169" s="133" t="e">
        <f>DD169*'Ores &amp; Ingots'!$B$3+DE169*'Ores &amp; Ingots'!$B$4+DF169*'Ores &amp; Ingots'!$B$5+DG169*'Ores &amp; Ingots'!$B$6+DH169*'Ores &amp; Ingots'!$B$7+DI169*'Ores &amp; Ingots'!$B$8+DJ169*'Ores &amp; Ingots'!$B$9+DK169*'Ores &amp; Ingots'!$B$10+DL169*'Ores &amp; Ingots'!$B$11+DM169*'Ores &amp; Ingots'!$B$12</f>
        <v>#VALUE!</v>
      </c>
      <c r="DS169" s="189" t="e">
        <f>CT169*Refining!$G$3+CU169*Refining!$G$4+CV169*Refining!$G$5+CW169*Refining!$G$6+CX169*Refining!$G$7+CY169*Refining!$G$8+CZ169*Refining!$G$9+DA169*Refining!$G$10+DB169*Refining!$G$11+DC169*Refining!$G$12</f>
        <v>#VALUE!</v>
      </c>
      <c r="DT169" s="189" t="e">
        <f t="shared" si="14"/>
        <v>#VALUE!</v>
      </c>
      <c r="DU169" s="192" t="e">
        <f t="shared" si="15"/>
        <v>#VALUE!</v>
      </c>
      <c r="DV169" s="185" t="e">
        <f t="shared" si="16"/>
        <v>#VALUE!</v>
      </c>
      <c r="DW169" s="194" t="e">
        <f t="shared" ref="DW169:DX169" si="686">DV169/60</f>
        <v>#VALUE!</v>
      </c>
      <c r="DX169" s="194" t="e">
        <f t="shared" si="686"/>
        <v>#VALUE!</v>
      </c>
      <c r="DY169" s="185" t="e">
        <f t="shared" si="18"/>
        <v>#VALUE!</v>
      </c>
      <c r="DZ169" s="194" t="e">
        <f t="shared" ref="DZ169:EA169" si="687">DY169/1000</f>
        <v>#VALUE!</v>
      </c>
      <c r="EA169" s="196" t="e">
        <f t="shared" si="687"/>
        <v>#VALUE!</v>
      </c>
      <c r="EB169" s="130" t="e">
        <f t="shared" si="20"/>
        <v>#VALUE!</v>
      </c>
      <c r="EC169" s="132" t="e">
        <f t="shared" si="21"/>
        <v>#VALUE!</v>
      </c>
      <c r="ED169" s="133">
        <v>61</v>
      </c>
    </row>
    <row r="170" spans="1:134" ht="12.75" x14ac:dyDescent="0.2">
      <c r="A170" s="864"/>
      <c r="B170" s="135" t="s">
        <v>377</v>
      </c>
      <c r="C170" s="137" t="s">
        <v>156</v>
      </c>
      <c r="D170" s="137">
        <v>1</v>
      </c>
      <c r="E170" s="137">
        <v>1</v>
      </c>
      <c r="F170" s="137">
        <v>2</v>
      </c>
      <c r="G170" s="154">
        <f t="shared" si="0"/>
        <v>31.25</v>
      </c>
      <c r="H170" s="156">
        <v>8</v>
      </c>
      <c r="I170" s="156">
        <v>8</v>
      </c>
      <c r="J170" s="156">
        <f>H170/Main!$D$9</f>
        <v>1.6</v>
      </c>
      <c r="K170" s="156">
        <f>I170/Main!$D$10</f>
        <v>4</v>
      </c>
      <c r="L170" s="156">
        <f t="shared" si="1"/>
        <v>2.5</v>
      </c>
      <c r="M170" s="156">
        <v>1</v>
      </c>
      <c r="N170" s="159"/>
      <c r="O170" s="159"/>
      <c r="P170" s="164"/>
      <c r="Q170" s="159"/>
      <c r="R170" s="166"/>
      <c r="S170" s="159"/>
      <c r="T170" s="166"/>
      <c r="U170" s="170"/>
      <c r="V170" s="159"/>
      <c r="W170" s="364" t="s">
        <v>34</v>
      </c>
      <c r="X170" s="133">
        <v>0</v>
      </c>
      <c r="Y170" s="133">
        <v>0</v>
      </c>
      <c r="Z170" s="133">
        <v>0</v>
      </c>
      <c r="AA170" s="133">
        <v>0</v>
      </c>
      <c r="AB170" s="133">
        <v>0</v>
      </c>
      <c r="AC170" s="133">
        <v>15</v>
      </c>
      <c r="AD170" s="133">
        <v>0</v>
      </c>
      <c r="AE170" s="133">
        <v>0</v>
      </c>
      <c r="AF170" s="133">
        <v>0</v>
      </c>
      <c r="AG170" s="133">
        <v>0</v>
      </c>
      <c r="AH170" s="133">
        <v>0</v>
      </c>
      <c r="AI170" s="133">
        <v>0</v>
      </c>
      <c r="AJ170" s="167">
        <v>40</v>
      </c>
      <c r="AK170" s="133">
        <v>0</v>
      </c>
      <c r="AL170" s="133">
        <v>0</v>
      </c>
      <c r="AM170" s="133">
        <v>0</v>
      </c>
      <c r="AN170" s="133">
        <v>0</v>
      </c>
      <c r="AO170" s="133">
        <v>0</v>
      </c>
      <c r="AP170" s="133">
        <v>0</v>
      </c>
      <c r="AQ170" s="133">
        <v>0</v>
      </c>
      <c r="AR170" s="133">
        <v>0</v>
      </c>
      <c r="AS170" s="161" t="str">
        <f t="shared" ref="AS170:BM170" si="688">IF(X170 = 0, "", X170)</f>
        <v/>
      </c>
      <c r="AT170" s="137" t="str">
        <f t="shared" si="688"/>
        <v/>
      </c>
      <c r="AU170" s="137" t="str">
        <f t="shared" si="688"/>
        <v/>
      </c>
      <c r="AV170" s="137" t="str">
        <f t="shared" si="688"/>
        <v/>
      </c>
      <c r="AW170" s="137" t="str">
        <f t="shared" si="688"/>
        <v/>
      </c>
      <c r="AX170" s="133">
        <f t="shared" si="688"/>
        <v>15</v>
      </c>
      <c r="AY170" s="137" t="str">
        <f t="shared" si="688"/>
        <v/>
      </c>
      <c r="AZ170" s="137" t="str">
        <f t="shared" si="688"/>
        <v/>
      </c>
      <c r="BA170" s="137" t="str">
        <f t="shared" si="688"/>
        <v/>
      </c>
      <c r="BB170" s="137" t="str">
        <f t="shared" si="688"/>
        <v/>
      </c>
      <c r="BC170" s="137" t="str">
        <f t="shared" si="688"/>
        <v/>
      </c>
      <c r="BD170" s="137" t="str">
        <f t="shared" si="688"/>
        <v/>
      </c>
      <c r="BE170" s="167">
        <f t="shared" si="688"/>
        <v>40</v>
      </c>
      <c r="BF170" s="137" t="str">
        <f t="shared" si="688"/>
        <v/>
      </c>
      <c r="BG170" s="137" t="str">
        <f t="shared" si="688"/>
        <v/>
      </c>
      <c r="BH170" s="137" t="str">
        <f t="shared" si="688"/>
        <v/>
      </c>
      <c r="BI170" s="137" t="str">
        <f t="shared" si="688"/>
        <v/>
      </c>
      <c r="BJ170" s="137" t="str">
        <f t="shared" si="688"/>
        <v/>
      </c>
      <c r="BK170" s="137" t="str">
        <f t="shared" si="688"/>
        <v/>
      </c>
      <c r="BL170" s="137" t="str">
        <f t="shared" si="688"/>
        <v/>
      </c>
      <c r="BM170" s="169" t="str">
        <f t="shared" si="688"/>
        <v/>
      </c>
      <c r="BN170" s="174" t="e">
        <f>$AS170*Assembly!Z$4+$AT170*Assembly!Z$5+$AU170*Assembly!Z$6+$AV170*Assembly!Z$7+$AW170*Assembly!Z$8+$AX170*Assembly!Z$9+$AY170*Assembly!Z$10+$AZ170*Assembly!Z$11+$BA170*Assembly!Z$12+$BB170*Assembly!Z$13+$BC170*Assembly!Z$14+$BD170*Assembly!Z$15+$BE170*Assembly!Z$16+$BF170*Assembly!Z$17+$BG170*Assembly!Z$18+$BH170*Assembly!Z$19+$BI170*Assembly!Z$20+$BJ170*Assembly!Z$21+$BK170*Assembly!Z$22+$BL170*Assembly!Z$23+$BM170*Assembly!Z$24</f>
        <v>#VALUE!</v>
      </c>
      <c r="BO170" s="133" t="e">
        <f t="shared" si="3"/>
        <v>#VALUE!</v>
      </c>
      <c r="BP170" s="133"/>
      <c r="BQ170" s="133" t="e">
        <f>$AS170*Assembly!AD$4+$AT170*Assembly!AD$5+$AU170*Assembly!AD$6+$AV170*Assembly!AD$7+$AW170*Assembly!AD$8+$AX170*Assembly!AD$9+$AY170*Assembly!AD$10+$AZ170*Assembly!AD$11+$BA170*Assembly!AD$12+$BB170*Assembly!AD$13+$BC170*Assembly!AD$14+$BD170*Assembly!AD$15+$BE170*Assembly!AD$16+$BF170*Assembly!AD$17+$BG170*Assembly!AD$18+$BH170*Assembly!AD$19+$BI170*Assembly!AD$20+$BJ170*Assembly!AD$21+$BK170*Assembly!AD$22+$BL170*Assembly!AD$23+$BM170*Assembly!AD$24</f>
        <v>#VALUE!</v>
      </c>
      <c r="BR170" s="177" t="e">
        <f t="shared" si="4"/>
        <v>#VALUE!</v>
      </c>
      <c r="BS170" s="178" t="e">
        <f t="shared" si="5"/>
        <v>#VALUE!</v>
      </c>
      <c r="BT170" s="179" t="e">
        <f t="shared" si="6"/>
        <v>#VALUE!</v>
      </c>
      <c r="BU170" s="178" t="e">
        <f t="shared" si="7"/>
        <v>#VALUE!</v>
      </c>
      <c r="BV170" s="133" t="e">
        <f>$AS170*Assembly!Y$4+$AT170*Assembly!Y$5+$AU170*Assembly!Y$6+$AV170*Assembly!Y$7+$AW170*Assembly!Y$8+$AX170*Assembly!Y$9+$AY170*Assembly!Y$10+$AZ170*Assembly!Y$11+$BA170*Assembly!Y$12+$BB170*Assembly!Y$13+$BC170*Assembly!Y$14+$BD170*Assembly!Y$15+$BE170*Assembly!Y$16+$BF170*Assembly!Y$17+$BG170*Assembly!Y$18+$BH170*Assembly!Y$19+$BI170*Assembly!Y$20+$BJ170*Assembly!Y$21+$BK170*Assembly!Y$22+$BL170*Assembly!Y$23+$BM170*Assembly!Y$24</f>
        <v>#VALUE!</v>
      </c>
      <c r="BW170" s="133" t="e">
        <f t="shared" si="8"/>
        <v>#VALUE!</v>
      </c>
      <c r="BX170" s="130" t="e">
        <f t="shared" si="9"/>
        <v>#VALUE!</v>
      </c>
      <c r="BY170" s="183" t="e">
        <f>$AS170*Assembly!AC$4+$AT170*Assembly!AC$5+$AU170*Assembly!AC$6+$AV170*Assembly!AC$7+$AW170*Assembly!AC$8+$AX170*Assembly!AC$9+$AY170*Assembly!AC$10+$AZ170*Assembly!AC$11+$BA170*Assembly!AC$12+$BB170*Assembly!AC$13+$BC170*Assembly!AC$14+$BD170*Assembly!AC$15+$BE170*Assembly!AC$16+$BF170*Assembly!AC$17+$BG170*Assembly!AC$18+$BH170*Assembly!AC$19+$BI170*Assembly!AC$20+$BJ170*Assembly!AC$21+$BK170*Assembly!AC$22+$BL170*Assembly!AC$23+$BM170*Assembly!AC$24</f>
        <v>#VALUE!</v>
      </c>
      <c r="BZ170" s="164" t="e">
        <f>$AS170*Assembly!M$4+$AT170*Assembly!M$5+$AU170*Assembly!M$6+$AV170*Assembly!M$7+$AW170*Assembly!M$8+$AX170*Assembly!M$9+$AY170*Assembly!M$10+$AZ170*Assembly!M$11+$BA170*Assembly!M$12+$BB170*Assembly!M$13+$BC170*Assembly!M$14+$BD170*Assembly!M$15+$BE170*Assembly!M$16+$BF170*Assembly!M$17+$BG170*Assembly!M$18+$BH170*Assembly!M$19+$BI170*Assembly!M$20+$BJ170*Assembly!M$21+$BK170*Assembly!M$22+$BL170*Assembly!M$23+$BM170*Assembly!M$24</f>
        <v>#VALUE!</v>
      </c>
      <c r="CA170" s="164" t="e">
        <f>$AS170*Assembly!N$4+$AT170*Assembly!N$5+$AU170*Assembly!N$6+$AV170*Assembly!N$7+$AW170*Assembly!N$8+$AX170*Assembly!N$9+$AY170*Assembly!N$10+$AZ170*Assembly!N$11+$BA170*Assembly!N$12+$BB170*Assembly!N$13+$BC170*Assembly!N$14+$BD170*Assembly!N$15+$BE170*Assembly!N$16+$BF170*Assembly!N$17+$BG170*Assembly!N$18+$BH170*Assembly!N$19+$BI170*Assembly!N$20+$BJ170*Assembly!N$21+$BK170*Assembly!N$22+$BL170*Assembly!N$23+$BM170*Assembly!N$24</f>
        <v>#VALUE!</v>
      </c>
      <c r="CB170" s="164" t="e">
        <f>$AS170*Assembly!O$4+$AT170*Assembly!O$5+$AU170*Assembly!O$6+$AV170*Assembly!O$7+$AW170*Assembly!O$8+$AX170*Assembly!O$9+$AY170*Assembly!O$10+$AZ170*Assembly!O$11+$BA170*Assembly!O$12+$BB170*Assembly!O$13+$BC170*Assembly!O$14+$BD170*Assembly!O$15+$BE170*Assembly!O$16+$BF170*Assembly!O$17+$BG170*Assembly!O$18+$BH170*Assembly!O$19+$BI170*Assembly!O$20+$BJ170*Assembly!O$21+$BK170*Assembly!O$22+$BL170*Assembly!O$23+$BM170*Assembly!O$24</f>
        <v>#VALUE!</v>
      </c>
      <c r="CC170" s="156" t="e">
        <f>$AS170*Assembly!P$4+$AT170*Assembly!P$5+$AU170*Assembly!P$6+$AV170*Assembly!P$7+$AW170*Assembly!P$8+$AX170*Assembly!P$9+$AY170*Assembly!P$10+$AZ170*Assembly!P$11+$BA170*Assembly!P$12+$BB170*Assembly!P$13+$BC170*Assembly!P$14+$BD170*Assembly!P$15+$BE170*Assembly!P$16+$BF170*Assembly!P$17+$BG170*Assembly!P$18+$BH170*Assembly!P$19+$BI170*Assembly!P$20+$BJ170*Assembly!P$21+$BK170*Assembly!P$22+$BL170*Assembly!P$23+$BM170*Assembly!P$24</f>
        <v>#VALUE!</v>
      </c>
      <c r="CD170" s="156" t="e">
        <f>$AS170*Assembly!Q$4+$AT170*Assembly!Q$5+$AU170*Assembly!Q$6+$AV170*Assembly!Q$7+$AW170*Assembly!Q$8+$AX170*Assembly!Q$9+$AY170*Assembly!Q$10+$AZ170*Assembly!Q$11+$BA170*Assembly!Q$12+$BB170*Assembly!Q$13+$BC170*Assembly!Q$14+$BD170*Assembly!Q$15+$BE170*Assembly!Q$16+$BF170*Assembly!Q$17+$BG170*Assembly!Q$18+$BH170*Assembly!Q$19+$BI170*Assembly!Q$20+$BJ170*Assembly!Q$21+$BK170*Assembly!Q$22+$BL170*Assembly!Q$23+$BM170*Assembly!Q$24</f>
        <v>#VALUE!</v>
      </c>
      <c r="CE170" s="164" t="e">
        <f>$AS170*Assembly!R$4+$AT170*Assembly!R$5+$AU170*Assembly!R$6+$AV170*Assembly!R$7+$AW170*Assembly!R$8+$AX170*Assembly!R$9+$AY170*Assembly!R$10+$AZ170*Assembly!R$11+$BA170*Assembly!R$12+$BB170*Assembly!R$13+$BC170*Assembly!R$14+$BD170*Assembly!R$15+$BE170*Assembly!R$16+$BF170*Assembly!R$17+$BG170*Assembly!R$18+$BH170*Assembly!R$19+$BI170*Assembly!R$20+$BJ170*Assembly!R$21+$BK170*Assembly!R$22+$BL170*Assembly!R$23+$BM170*Assembly!R$24</f>
        <v>#VALUE!</v>
      </c>
      <c r="CF170" s="156" t="e">
        <f>$AS170*Assembly!S$4+$AT170*Assembly!S$5+$AU170*Assembly!S$6+$AV170*Assembly!S$7+$AW170*Assembly!S$8+$AX170*Assembly!S$9+$AY170*Assembly!S$10+$AZ170*Assembly!S$11+$BA170*Assembly!S$12+$BB170*Assembly!S$13+$BC170*Assembly!S$14+$BD170*Assembly!S$15+$BE170*Assembly!S$16+$BF170*Assembly!S$17+$BG170*Assembly!S$18+$BH170*Assembly!S$19+$BI170*Assembly!S$20+$BJ170*Assembly!S$21+$BK170*Assembly!S$22+$BL170*Assembly!S$23+$BM170*Assembly!S$24</f>
        <v>#VALUE!</v>
      </c>
      <c r="CG170" s="156" t="e">
        <f>$AS170*Assembly!T$4+$AT170*Assembly!T$5+$AU170*Assembly!T$6+$AV170*Assembly!T$7+$AW170*Assembly!T$8+$AX170*Assembly!T$9+$AY170*Assembly!T$10+$AZ170*Assembly!T$11+$BA170*Assembly!T$12+$BB170*Assembly!T$13+$BC170*Assembly!T$14+$BD170*Assembly!T$15+$BE170*Assembly!T$16+$BF170*Assembly!T$17+$BG170*Assembly!T$18+$BH170*Assembly!T$19+$BI170*Assembly!T$20+$BJ170*Assembly!T$21+$BK170*Assembly!T$22+$BL170*Assembly!T$23+$BM170*Assembly!T$24</f>
        <v>#VALUE!</v>
      </c>
      <c r="CH170" s="156" t="e">
        <f>$AS170*Assembly!U$4+$AT170*Assembly!U$5+$AU170*Assembly!U$6+$AV170*Assembly!U$7+$AW170*Assembly!U$8+$AX170*Assembly!U$9+$AY170*Assembly!U$10+$AZ170*Assembly!U$11+$BA170*Assembly!U$12+$BB170*Assembly!U$13+$BC170*Assembly!U$14+$BD170*Assembly!U$15+$BE170*Assembly!U$16+$BF170*Assembly!U$17+$BG170*Assembly!U$18+$BH170*Assembly!U$19+$BI170*Assembly!U$20+$BJ170*Assembly!U$21+$BK170*Assembly!U$22+$BL170*Assembly!U$23+$BM170*Assembly!U$24</f>
        <v>#VALUE!</v>
      </c>
      <c r="CI170" s="164" t="e">
        <f>$AS170*Assembly!V$4+$AT170*Assembly!V$5+$AU170*Assembly!V$6+$AV170*Assembly!V$7+$AW170*Assembly!V$8+$AX170*Assembly!V$9+$AY170*Assembly!V$10+$AZ170*Assembly!V$11+$BA170*Assembly!V$12+$BB170*Assembly!V$13+$BC170*Assembly!V$14+$BD170*Assembly!V$15+$BE170*Assembly!V$16+$BF170*Assembly!V$17+$BG170*Assembly!V$18+$BH170*Assembly!V$19+$BI170*Assembly!V$20+$BJ170*Assembly!V$21+$BK170*Assembly!V$22+$BL170*Assembly!V$23+$BM170*Assembly!V$24</f>
        <v>#VALUE!</v>
      </c>
      <c r="CJ170" s="164" t="e">
        <f>BZ170*Refining!$F$3</f>
        <v>#VALUE!</v>
      </c>
      <c r="CK170" s="164" t="e">
        <f>CA170*Refining!$F$4</f>
        <v>#VALUE!</v>
      </c>
      <c r="CL170" s="164" t="e">
        <f>CB170*Refining!$F$5</f>
        <v>#VALUE!</v>
      </c>
      <c r="CM170" s="164" t="e">
        <f>CC170*Refining!$F$6</f>
        <v>#VALUE!</v>
      </c>
      <c r="CN170" s="164" t="e">
        <f>CD170*Refining!$F$7</f>
        <v>#VALUE!</v>
      </c>
      <c r="CO170" s="164" t="e">
        <f>CE170*Refining!$F$8</f>
        <v>#VALUE!</v>
      </c>
      <c r="CP170" s="164" t="e">
        <f>CF170*Refining!$F$9</f>
        <v>#VALUE!</v>
      </c>
      <c r="CQ170" s="164" t="e">
        <f>CG170*Refining!$F$10</f>
        <v>#VALUE!</v>
      </c>
      <c r="CR170" s="164" t="e">
        <f>CH170*Refining!$F$11</f>
        <v>#VALUE!</v>
      </c>
      <c r="CS170" s="164" t="e">
        <f>CI170*Refining!$F$12</f>
        <v>#VALUE!</v>
      </c>
      <c r="CT170" s="185" t="e">
        <f t="shared" ref="CT170:DM170" si="689">IF(BZ170 = 0, "", BZ170)</f>
        <v>#VALUE!</v>
      </c>
      <c r="CU170" s="186" t="e">
        <f t="shared" si="689"/>
        <v>#VALUE!</v>
      </c>
      <c r="CV170" s="186" t="e">
        <f t="shared" si="689"/>
        <v>#VALUE!</v>
      </c>
      <c r="CW170" s="186" t="e">
        <f t="shared" si="689"/>
        <v>#VALUE!</v>
      </c>
      <c r="CX170" s="186" t="e">
        <f t="shared" si="689"/>
        <v>#VALUE!</v>
      </c>
      <c r="CY170" s="186" t="e">
        <f t="shared" si="689"/>
        <v>#VALUE!</v>
      </c>
      <c r="CZ170" s="186" t="e">
        <f t="shared" si="689"/>
        <v>#VALUE!</v>
      </c>
      <c r="DA170" s="186" t="e">
        <f t="shared" si="689"/>
        <v>#VALUE!</v>
      </c>
      <c r="DB170" s="186" t="e">
        <f t="shared" si="689"/>
        <v>#VALUE!</v>
      </c>
      <c r="DC170" s="187" t="e">
        <f t="shared" si="689"/>
        <v>#VALUE!</v>
      </c>
      <c r="DD170" s="185" t="e">
        <f t="shared" si="689"/>
        <v>#VALUE!</v>
      </c>
      <c r="DE170" s="186" t="e">
        <f t="shared" si="689"/>
        <v>#VALUE!</v>
      </c>
      <c r="DF170" s="186" t="e">
        <f t="shared" si="689"/>
        <v>#VALUE!</v>
      </c>
      <c r="DG170" s="186" t="e">
        <f t="shared" si="689"/>
        <v>#VALUE!</v>
      </c>
      <c r="DH170" s="211" t="e">
        <f t="shared" si="689"/>
        <v>#VALUE!</v>
      </c>
      <c r="DI170" s="186" t="e">
        <f t="shared" si="689"/>
        <v>#VALUE!</v>
      </c>
      <c r="DJ170" s="186" t="e">
        <f t="shared" si="689"/>
        <v>#VALUE!</v>
      </c>
      <c r="DK170" s="186" t="e">
        <f t="shared" si="689"/>
        <v>#VALUE!</v>
      </c>
      <c r="DL170" s="186" t="e">
        <f t="shared" si="689"/>
        <v>#VALUE!</v>
      </c>
      <c r="DM170" s="187" t="e">
        <f t="shared" si="689"/>
        <v>#VALUE!</v>
      </c>
      <c r="DN170" s="185" t="e">
        <f t="shared" si="11"/>
        <v>#VALUE!</v>
      </c>
      <c r="DO170" s="189" t="e">
        <f t="shared" si="12"/>
        <v>#VALUE!</v>
      </c>
      <c r="DP170" s="120" t="e">
        <f t="shared" si="13"/>
        <v>#VALUE!</v>
      </c>
      <c r="DQ170" s="133" t="e">
        <f>CT170*'Ores &amp; Ingots'!$C$3+CU170*'Ores &amp; Ingots'!$C$4+CV170*'Ores &amp; Ingots'!$C$5+CW170*'Ores &amp; Ingots'!$C$6+CX170*'Ores &amp; Ingots'!$C$7+CY170*'Ores &amp; Ingots'!$C$8+CZ170*'Ores &amp; Ingots'!$C$9+DA170*'Ores &amp; Ingots'!$C$10+DB170*'Ores &amp; Ingots'!$C$11+DC170*'Ores &amp; Ingots'!$C$12</f>
        <v>#VALUE!</v>
      </c>
      <c r="DR170" s="133" t="e">
        <f>DD170*'Ores &amp; Ingots'!$B$3+DE170*'Ores &amp; Ingots'!$B$4+DF170*'Ores &amp; Ingots'!$B$5+DG170*'Ores &amp; Ingots'!$B$6+DH170*'Ores &amp; Ingots'!$B$7+DI170*'Ores &amp; Ingots'!$B$8+DJ170*'Ores &amp; Ingots'!$B$9+DK170*'Ores &amp; Ingots'!$B$10+DL170*'Ores &amp; Ingots'!$B$11+DM170*'Ores &amp; Ingots'!$B$12</f>
        <v>#VALUE!</v>
      </c>
      <c r="DS170" s="189" t="e">
        <f>CT170*Refining!$G$3+CU170*Refining!$G$4+CV170*Refining!$G$5+CW170*Refining!$G$6+CX170*Refining!$G$7+CY170*Refining!$G$8+CZ170*Refining!$G$9+DA170*Refining!$G$10+DB170*Refining!$G$11+DC170*Refining!$G$12</f>
        <v>#VALUE!</v>
      </c>
      <c r="DT170" s="189" t="e">
        <f t="shared" si="14"/>
        <v>#VALUE!</v>
      </c>
      <c r="DU170" s="192" t="e">
        <f t="shared" si="15"/>
        <v>#VALUE!</v>
      </c>
      <c r="DV170" s="185" t="e">
        <f t="shared" si="16"/>
        <v>#VALUE!</v>
      </c>
      <c r="DW170" s="194" t="e">
        <f t="shared" ref="DW170:DX170" si="690">DV170/60</f>
        <v>#VALUE!</v>
      </c>
      <c r="DX170" s="194" t="e">
        <f t="shared" si="690"/>
        <v>#VALUE!</v>
      </c>
      <c r="DY170" s="185" t="e">
        <f t="shared" si="18"/>
        <v>#VALUE!</v>
      </c>
      <c r="DZ170" s="194" t="e">
        <f t="shared" ref="DZ170:EA170" si="691">DY170/1000</f>
        <v>#VALUE!</v>
      </c>
      <c r="EA170" s="196" t="e">
        <f t="shared" si="691"/>
        <v>#VALUE!</v>
      </c>
      <c r="EB170" s="130" t="e">
        <f t="shared" si="20"/>
        <v>#VALUE!</v>
      </c>
      <c r="EC170" s="132" t="e">
        <f t="shared" si="21"/>
        <v>#VALUE!</v>
      </c>
      <c r="ED170" s="133">
        <v>55</v>
      </c>
    </row>
    <row r="171" spans="1:134" ht="12.75" x14ac:dyDescent="0.2">
      <c r="A171" s="864"/>
      <c r="B171" s="135" t="s">
        <v>378</v>
      </c>
      <c r="C171" s="137" t="s">
        <v>156</v>
      </c>
      <c r="D171" s="137">
        <v>1</v>
      </c>
      <c r="E171" s="137">
        <v>1</v>
      </c>
      <c r="F171" s="137">
        <v>1</v>
      </c>
      <c r="G171" s="139">
        <f t="shared" si="0"/>
        <v>15.625</v>
      </c>
      <c r="H171" s="140">
        <v>5</v>
      </c>
      <c r="I171" s="140">
        <v>5</v>
      </c>
      <c r="J171" s="140">
        <f>H171/Main!$D$9</f>
        <v>1</v>
      </c>
      <c r="K171" s="140">
        <f>I171/Main!$D$10</f>
        <v>2.5</v>
      </c>
      <c r="L171" s="140">
        <f t="shared" si="1"/>
        <v>2.5</v>
      </c>
      <c r="M171" s="140">
        <v>1</v>
      </c>
      <c r="N171" s="143"/>
      <c r="O171" s="143"/>
      <c r="P171" s="145"/>
      <c r="Q171" s="143"/>
      <c r="R171" s="146"/>
      <c r="S171" s="143"/>
      <c r="T171" s="395"/>
      <c r="U171" s="198"/>
      <c r="V171" s="143"/>
      <c r="W171" s="396" t="s">
        <v>34</v>
      </c>
      <c r="X171" s="133">
        <v>0</v>
      </c>
      <c r="Y171" s="133">
        <v>0</v>
      </c>
      <c r="Z171" s="133">
        <v>0</v>
      </c>
      <c r="AA171" s="133">
        <v>0</v>
      </c>
      <c r="AB171" s="133">
        <v>0</v>
      </c>
      <c r="AC171" s="133">
        <v>11</v>
      </c>
      <c r="AD171" s="133">
        <v>0</v>
      </c>
      <c r="AE171" s="133">
        <v>0</v>
      </c>
      <c r="AF171" s="133">
        <v>0</v>
      </c>
      <c r="AG171" s="133">
        <v>0</v>
      </c>
      <c r="AH171" s="133">
        <v>0</v>
      </c>
      <c r="AI171" s="133">
        <v>0</v>
      </c>
      <c r="AJ171" s="167">
        <v>24</v>
      </c>
      <c r="AK171" s="133">
        <v>0</v>
      </c>
      <c r="AL171" s="133">
        <v>0</v>
      </c>
      <c r="AM171" s="133">
        <v>0</v>
      </c>
      <c r="AN171" s="133">
        <v>0</v>
      </c>
      <c r="AO171" s="133">
        <v>0</v>
      </c>
      <c r="AP171" s="133">
        <v>0</v>
      </c>
      <c r="AQ171" s="133">
        <v>0</v>
      </c>
      <c r="AR171" s="133">
        <v>0</v>
      </c>
      <c r="AS171" s="161" t="str">
        <f t="shared" ref="AS171:BM171" si="692">IF(X171 = 0, "", X171)</f>
        <v/>
      </c>
      <c r="AT171" s="137" t="str">
        <f t="shared" si="692"/>
        <v/>
      </c>
      <c r="AU171" s="137" t="str">
        <f t="shared" si="692"/>
        <v/>
      </c>
      <c r="AV171" s="137" t="str">
        <f t="shared" si="692"/>
        <v/>
      </c>
      <c r="AW171" s="137" t="str">
        <f t="shared" si="692"/>
        <v/>
      </c>
      <c r="AX171" s="133">
        <f t="shared" si="692"/>
        <v>11</v>
      </c>
      <c r="AY171" s="137" t="str">
        <f t="shared" si="692"/>
        <v/>
      </c>
      <c r="AZ171" s="137" t="str">
        <f t="shared" si="692"/>
        <v/>
      </c>
      <c r="BA171" s="137" t="str">
        <f t="shared" si="692"/>
        <v/>
      </c>
      <c r="BB171" s="137" t="str">
        <f t="shared" si="692"/>
        <v/>
      </c>
      <c r="BC171" s="137" t="str">
        <f t="shared" si="692"/>
        <v/>
      </c>
      <c r="BD171" s="137" t="str">
        <f t="shared" si="692"/>
        <v/>
      </c>
      <c r="BE171" s="167">
        <f t="shared" si="692"/>
        <v>24</v>
      </c>
      <c r="BF171" s="137" t="str">
        <f t="shared" si="692"/>
        <v/>
      </c>
      <c r="BG171" s="137" t="str">
        <f t="shared" si="692"/>
        <v/>
      </c>
      <c r="BH171" s="137" t="str">
        <f t="shared" si="692"/>
        <v/>
      </c>
      <c r="BI171" s="137" t="str">
        <f t="shared" si="692"/>
        <v/>
      </c>
      <c r="BJ171" s="137" t="str">
        <f t="shared" si="692"/>
        <v/>
      </c>
      <c r="BK171" s="137" t="str">
        <f t="shared" si="692"/>
        <v/>
      </c>
      <c r="BL171" s="137" t="str">
        <f t="shared" si="692"/>
        <v/>
      </c>
      <c r="BM171" s="169" t="str">
        <f t="shared" si="692"/>
        <v/>
      </c>
      <c r="BN171" s="174" t="e">
        <f>$AS171*Assembly!Z$4+$AT171*Assembly!Z$5+$AU171*Assembly!Z$6+$AV171*Assembly!Z$7+$AW171*Assembly!Z$8+$AX171*Assembly!Z$9+$AY171*Assembly!Z$10+$AZ171*Assembly!Z$11+$BA171*Assembly!Z$12+$BB171*Assembly!Z$13+$BC171*Assembly!Z$14+$BD171*Assembly!Z$15+$BE171*Assembly!Z$16+$BF171*Assembly!Z$17+$BG171*Assembly!Z$18+$BH171*Assembly!Z$19+$BI171*Assembly!Z$20+$BJ171*Assembly!Z$21+$BK171*Assembly!Z$22+$BL171*Assembly!Z$23+$BM171*Assembly!Z$24</f>
        <v>#VALUE!</v>
      </c>
      <c r="BO171" s="133" t="e">
        <f t="shared" si="3"/>
        <v>#VALUE!</v>
      </c>
      <c r="BP171" s="133"/>
      <c r="BQ171" s="133" t="e">
        <f>$AS171*Assembly!AD$4+$AT171*Assembly!AD$5+$AU171*Assembly!AD$6+$AV171*Assembly!AD$7+$AW171*Assembly!AD$8+$AX171*Assembly!AD$9+$AY171*Assembly!AD$10+$AZ171*Assembly!AD$11+$BA171*Assembly!AD$12+$BB171*Assembly!AD$13+$BC171*Assembly!AD$14+$BD171*Assembly!AD$15+$BE171*Assembly!AD$16+$BF171*Assembly!AD$17+$BG171*Assembly!AD$18+$BH171*Assembly!AD$19+$BI171*Assembly!AD$20+$BJ171*Assembly!AD$21+$BK171*Assembly!AD$22+$BL171*Assembly!AD$23+$BM171*Assembly!AD$24</f>
        <v>#VALUE!</v>
      </c>
      <c r="BR171" s="177" t="e">
        <f t="shared" si="4"/>
        <v>#VALUE!</v>
      </c>
      <c r="BS171" s="178" t="e">
        <f t="shared" si="5"/>
        <v>#VALUE!</v>
      </c>
      <c r="BT171" s="179" t="e">
        <f t="shared" si="6"/>
        <v>#VALUE!</v>
      </c>
      <c r="BU171" s="178" t="e">
        <f t="shared" si="7"/>
        <v>#VALUE!</v>
      </c>
      <c r="BV171" s="133" t="e">
        <f>$AS171*Assembly!Y$4+$AT171*Assembly!Y$5+$AU171*Assembly!Y$6+$AV171*Assembly!Y$7+$AW171*Assembly!Y$8+$AX171*Assembly!Y$9+$AY171*Assembly!Y$10+$AZ171*Assembly!Y$11+$BA171*Assembly!Y$12+$BB171*Assembly!Y$13+$BC171*Assembly!Y$14+$BD171*Assembly!Y$15+$BE171*Assembly!Y$16+$BF171*Assembly!Y$17+$BG171*Assembly!Y$18+$BH171*Assembly!Y$19+$BI171*Assembly!Y$20+$BJ171*Assembly!Y$21+$BK171*Assembly!Y$22+$BL171*Assembly!Y$23+$BM171*Assembly!Y$24</f>
        <v>#VALUE!</v>
      </c>
      <c r="BW171" s="133" t="e">
        <f t="shared" si="8"/>
        <v>#VALUE!</v>
      </c>
      <c r="BX171" s="130" t="e">
        <f t="shared" si="9"/>
        <v>#VALUE!</v>
      </c>
      <c r="BY171" s="183" t="e">
        <f>$AS171*Assembly!AC$4+$AT171*Assembly!AC$5+$AU171*Assembly!AC$6+$AV171*Assembly!AC$7+$AW171*Assembly!AC$8+$AX171*Assembly!AC$9+$AY171*Assembly!AC$10+$AZ171*Assembly!AC$11+$BA171*Assembly!AC$12+$BB171*Assembly!AC$13+$BC171*Assembly!AC$14+$BD171*Assembly!AC$15+$BE171*Assembly!AC$16+$BF171*Assembly!AC$17+$BG171*Assembly!AC$18+$BH171*Assembly!AC$19+$BI171*Assembly!AC$20+$BJ171*Assembly!AC$21+$BK171*Assembly!AC$22+$BL171*Assembly!AC$23+$BM171*Assembly!AC$24</f>
        <v>#VALUE!</v>
      </c>
      <c r="BZ171" s="145" t="e">
        <f>$AS171*Assembly!M$4+$AT171*Assembly!M$5+$AU171*Assembly!M$6+$AV171*Assembly!M$7+$AW171*Assembly!M$8+$AX171*Assembly!M$9+$AY171*Assembly!M$10+$AZ171*Assembly!M$11+$BA171*Assembly!M$12+$BB171*Assembly!M$13+$BC171*Assembly!M$14+$BD171*Assembly!M$15+$BE171*Assembly!M$16+$BF171*Assembly!M$17+$BG171*Assembly!M$18+$BH171*Assembly!M$19+$BI171*Assembly!M$20+$BJ171*Assembly!M$21+$BK171*Assembly!M$22+$BL171*Assembly!M$23+$BM171*Assembly!M$24</f>
        <v>#VALUE!</v>
      </c>
      <c r="CA171" s="145" t="e">
        <f>$AS171*Assembly!N$4+$AT171*Assembly!N$5+$AU171*Assembly!N$6+$AV171*Assembly!N$7+$AW171*Assembly!N$8+$AX171*Assembly!N$9+$AY171*Assembly!N$10+$AZ171*Assembly!N$11+$BA171*Assembly!N$12+$BB171*Assembly!N$13+$BC171*Assembly!N$14+$BD171*Assembly!N$15+$BE171*Assembly!N$16+$BF171*Assembly!N$17+$BG171*Assembly!N$18+$BH171*Assembly!N$19+$BI171*Assembly!N$20+$BJ171*Assembly!N$21+$BK171*Assembly!N$22+$BL171*Assembly!N$23+$BM171*Assembly!N$24</f>
        <v>#VALUE!</v>
      </c>
      <c r="CB171" s="145" t="e">
        <f>$AS171*Assembly!O$4+$AT171*Assembly!O$5+$AU171*Assembly!O$6+$AV171*Assembly!O$7+$AW171*Assembly!O$8+$AX171*Assembly!O$9+$AY171*Assembly!O$10+$AZ171*Assembly!O$11+$BA171*Assembly!O$12+$BB171*Assembly!O$13+$BC171*Assembly!O$14+$BD171*Assembly!O$15+$BE171*Assembly!O$16+$BF171*Assembly!O$17+$BG171*Assembly!O$18+$BH171*Assembly!O$19+$BI171*Assembly!O$20+$BJ171*Assembly!O$21+$BK171*Assembly!O$22+$BL171*Assembly!O$23+$BM171*Assembly!O$24</f>
        <v>#VALUE!</v>
      </c>
      <c r="CC171" s="140" t="e">
        <f>$AS171*Assembly!P$4+$AT171*Assembly!P$5+$AU171*Assembly!P$6+$AV171*Assembly!P$7+$AW171*Assembly!P$8+$AX171*Assembly!P$9+$AY171*Assembly!P$10+$AZ171*Assembly!P$11+$BA171*Assembly!P$12+$BB171*Assembly!P$13+$BC171*Assembly!P$14+$BD171*Assembly!P$15+$BE171*Assembly!P$16+$BF171*Assembly!P$17+$BG171*Assembly!P$18+$BH171*Assembly!P$19+$BI171*Assembly!P$20+$BJ171*Assembly!P$21+$BK171*Assembly!P$22+$BL171*Assembly!P$23+$BM171*Assembly!P$24</f>
        <v>#VALUE!</v>
      </c>
      <c r="CD171" s="140" t="e">
        <f>$AS171*Assembly!Q$4+$AT171*Assembly!Q$5+$AU171*Assembly!Q$6+$AV171*Assembly!Q$7+$AW171*Assembly!Q$8+$AX171*Assembly!Q$9+$AY171*Assembly!Q$10+$AZ171*Assembly!Q$11+$BA171*Assembly!Q$12+$BB171*Assembly!Q$13+$BC171*Assembly!Q$14+$BD171*Assembly!Q$15+$BE171*Assembly!Q$16+$BF171*Assembly!Q$17+$BG171*Assembly!Q$18+$BH171*Assembly!Q$19+$BI171*Assembly!Q$20+$BJ171*Assembly!Q$21+$BK171*Assembly!Q$22+$BL171*Assembly!Q$23+$BM171*Assembly!Q$24</f>
        <v>#VALUE!</v>
      </c>
      <c r="CE171" s="145" t="e">
        <f>$AS171*Assembly!R$4+$AT171*Assembly!R$5+$AU171*Assembly!R$6+$AV171*Assembly!R$7+$AW171*Assembly!R$8+$AX171*Assembly!R$9+$AY171*Assembly!R$10+$AZ171*Assembly!R$11+$BA171*Assembly!R$12+$BB171*Assembly!R$13+$BC171*Assembly!R$14+$BD171*Assembly!R$15+$BE171*Assembly!R$16+$BF171*Assembly!R$17+$BG171*Assembly!R$18+$BH171*Assembly!R$19+$BI171*Assembly!R$20+$BJ171*Assembly!R$21+$BK171*Assembly!R$22+$BL171*Assembly!R$23+$BM171*Assembly!R$24</f>
        <v>#VALUE!</v>
      </c>
      <c r="CF171" s="140" t="e">
        <f>$AS171*Assembly!S$4+$AT171*Assembly!S$5+$AU171*Assembly!S$6+$AV171*Assembly!S$7+$AW171*Assembly!S$8+$AX171*Assembly!S$9+$AY171*Assembly!S$10+$AZ171*Assembly!S$11+$BA171*Assembly!S$12+$BB171*Assembly!S$13+$BC171*Assembly!S$14+$BD171*Assembly!S$15+$BE171*Assembly!S$16+$BF171*Assembly!S$17+$BG171*Assembly!S$18+$BH171*Assembly!S$19+$BI171*Assembly!S$20+$BJ171*Assembly!S$21+$BK171*Assembly!S$22+$BL171*Assembly!S$23+$BM171*Assembly!S$24</f>
        <v>#VALUE!</v>
      </c>
      <c r="CG171" s="140" t="e">
        <f>$AS171*Assembly!T$4+$AT171*Assembly!T$5+$AU171*Assembly!T$6+$AV171*Assembly!T$7+$AW171*Assembly!T$8+$AX171*Assembly!T$9+$AY171*Assembly!T$10+$AZ171*Assembly!T$11+$BA171*Assembly!T$12+$BB171*Assembly!T$13+$BC171*Assembly!T$14+$BD171*Assembly!T$15+$BE171*Assembly!T$16+$BF171*Assembly!T$17+$BG171*Assembly!T$18+$BH171*Assembly!T$19+$BI171*Assembly!T$20+$BJ171*Assembly!T$21+$BK171*Assembly!T$22+$BL171*Assembly!T$23+$BM171*Assembly!T$24</f>
        <v>#VALUE!</v>
      </c>
      <c r="CH171" s="140" t="e">
        <f>$AS171*Assembly!U$4+$AT171*Assembly!U$5+$AU171*Assembly!U$6+$AV171*Assembly!U$7+$AW171*Assembly!U$8+$AX171*Assembly!U$9+$AY171*Assembly!U$10+$AZ171*Assembly!U$11+$BA171*Assembly!U$12+$BB171*Assembly!U$13+$BC171*Assembly!U$14+$BD171*Assembly!U$15+$BE171*Assembly!U$16+$BF171*Assembly!U$17+$BG171*Assembly!U$18+$BH171*Assembly!U$19+$BI171*Assembly!U$20+$BJ171*Assembly!U$21+$BK171*Assembly!U$22+$BL171*Assembly!U$23+$BM171*Assembly!U$24</f>
        <v>#VALUE!</v>
      </c>
      <c r="CI171" s="145" t="e">
        <f>$AS171*Assembly!V$4+$AT171*Assembly!V$5+$AU171*Assembly!V$6+$AV171*Assembly!V$7+$AW171*Assembly!V$8+$AX171*Assembly!V$9+$AY171*Assembly!V$10+$AZ171*Assembly!V$11+$BA171*Assembly!V$12+$BB171*Assembly!V$13+$BC171*Assembly!V$14+$BD171*Assembly!V$15+$BE171*Assembly!V$16+$BF171*Assembly!V$17+$BG171*Assembly!V$18+$BH171*Assembly!V$19+$BI171*Assembly!V$20+$BJ171*Assembly!V$21+$BK171*Assembly!V$22+$BL171*Assembly!V$23+$BM171*Assembly!V$24</f>
        <v>#VALUE!</v>
      </c>
      <c r="CJ171" s="145" t="e">
        <f>BZ171*Refining!$F$3</f>
        <v>#VALUE!</v>
      </c>
      <c r="CK171" s="145" t="e">
        <f>CA171*Refining!$F$4</f>
        <v>#VALUE!</v>
      </c>
      <c r="CL171" s="145" t="e">
        <f>CB171*Refining!$F$5</f>
        <v>#VALUE!</v>
      </c>
      <c r="CM171" s="145" t="e">
        <f>CC171*Refining!$F$6</f>
        <v>#VALUE!</v>
      </c>
      <c r="CN171" s="145" t="e">
        <f>CD171*Refining!$F$7</f>
        <v>#VALUE!</v>
      </c>
      <c r="CO171" s="145" t="e">
        <f>CE171*Refining!$F$8</f>
        <v>#VALUE!</v>
      </c>
      <c r="CP171" s="145" t="e">
        <f>CF171*Refining!$F$9</f>
        <v>#VALUE!</v>
      </c>
      <c r="CQ171" s="145" t="e">
        <f>CG171*Refining!$F$10</f>
        <v>#VALUE!</v>
      </c>
      <c r="CR171" s="145" t="e">
        <f>CH171*Refining!$F$11</f>
        <v>#VALUE!</v>
      </c>
      <c r="CS171" s="145" t="e">
        <f>CI171*Refining!$F$12</f>
        <v>#VALUE!</v>
      </c>
      <c r="CT171" s="185" t="e">
        <f t="shared" ref="CT171:DM171" si="693">IF(BZ171 = 0, "", BZ171)</f>
        <v>#VALUE!</v>
      </c>
      <c r="CU171" s="186" t="e">
        <f t="shared" si="693"/>
        <v>#VALUE!</v>
      </c>
      <c r="CV171" s="186" t="e">
        <f t="shared" si="693"/>
        <v>#VALUE!</v>
      </c>
      <c r="CW171" s="186" t="e">
        <f t="shared" si="693"/>
        <v>#VALUE!</v>
      </c>
      <c r="CX171" s="186" t="e">
        <f t="shared" si="693"/>
        <v>#VALUE!</v>
      </c>
      <c r="CY171" s="186" t="e">
        <f t="shared" si="693"/>
        <v>#VALUE!</v>
      </c>
      <c r="CZ171" s="186" t="e">
        <f t="shared" si="693"/>
        <v>#VALUE!</v>
      </c>
      <c r="DA171" s="186" t="e">
        <f t="shared" si="693"/>
        <v>#VALUE!</v>
      </c>
      <c r="DB171" s="186" t="e">
        <f t="shared" si="693"/>
        <v>#VALUE!</v>
      </c>
      <c r="DC171" s="187" t="e">
        <f t="shared" si="693"/>
        <v>#VALUE!</v>
      </c>
      <c r="DD171" s="185" t="e">
        <f t="shared" si="693"/>
        <v>#VALUE!</v>
      </c>
      <c r="DE171" s="186" t="e">
        <f t="shared" si="693"/>
        <v>#VALUE!</v>
      </c>
      <c r="DF171" s="186" t="e">
        <f t="shared" si="693"/>
        <v>#VALUE!</v>
      </c>
      <c r="DG171" s="186" t="e">
        <f t="shared" si="693"/>
        <v>#VALUE!</v>
      </c>
      <c r="DH171" s="211" t="e">
        <f t="shared" si="693"/>
        <v>#VALUE!</v>
      </c>
      <c r="DI171" s="186" t="e">
        <f t="shared" si="693"/>
        <v>#VALUE!</v>
      </c>
      <c r="DJ171" s="186" t="e">
        <f t="shared" si="693"/>
        <v>#VALUE!</v>
      </c>
      <c r="DK171" s="186" t="e">
        <f t="shared" si="693"/>
        <v>#VALUE!</v>
      </c>
      <c r="DL171" s="186" t="e">
        <f t="shared" si="693"/>
        <v>#VALUE!</v>
      </c>
      <c r="DM171" s="187" t="e">
        <f t="shared" si="693"/>
        <v>#VALUE!</v>
      </c>
      <c r="DN171" s="185" t="e">
        <f t="shared" si="11"/>
        <v>#VALUE!</v>
      </c>
      <c r="DO171" s="189" t="e">
        <f t="shared" si="12"/>
        <v>#VALUE!</v>
      </c>
      <c r="DP171" s="120" t="e">
        <f t="shared" si="13"/>
        <v>#VALUE!</v>
      </c>
      <c r="DQ171" s="133" t="e">
        <f>CT171*'Ores &amp; Ingots'!$C$3+CU171*'Ores &amp; Ingots'!$C$4+CV171*'Ores &amp; Ingots'!$C$5+CW171*'Ores &amp; Ingots'!$C$6+CX171*'Ores &amp; Ingots'!$C$7+CY171*'Ores &amp; Ingots'!$C$8+CZ171*'Ores &amp; Ingots'!$C$9+DA171*'Ores &amp; Ingots'!$C$10+DB171*'Ores &amp; Ingots'!$C$11+DC171*'Ores &amp; Ingots'!$C$12</f>
        <v>#VALUE!</v>
      </c>
      <c r="DR171" s="133" t="e">
        <f>DD171*'Ores &amp; Ingots'!$B$3+DE171*'Ores &amp; Ingots'!$B$4+DF171*'Ores &amp; Ingots'!$B$5+DG171*'Ores &amp; Ingots'!$B$6+DH171*'Ores &amp; Ingots'!$B$7+DI171*'Ores &amp; Ingots'!$B$8+DJ171*'Ores &amp; Ingots'!$B$9+DK171*'Ores &amp; Ingots'!$B$10+DL171*'Ores &amp; Ingots'!$B$11+DM171*'Ores &amp; Ingots'!$B$12</f>
        <v>#VALUE!</v>
      </c>
      <c r="DS171" s="189" t="e">
        <f>CT171*Refining!$G$3+CU171*Refining!$G$4+CV171*Refining!$G$5+CW171*Refining!$G$6+CX171*Refining!$G$7+CY171*Refining!$G$8+CZ171*Refining!$G$9+DA171*Refining!$G$10+DB171*Refining!$G$11+DC171*Refining!$G$12</f>
        <v>#VALUE!</v>
      </c>
      <c r="DT171" s="189" t="e">
        <f t="shared" si="14"/>
        <v>#VALUE!</v>
      </c>
      <c r="DU171" s="192" t="e">
        <f t="shared" si="15"/>
        <v>#VALUE!</v>
      </c>
      <c r="DV171" s="185" t="e">
        <f t="shared" si="16"/>
        <v>#VALUE!</v>
      </c>
      <c r="DW171" s="194" t="e">
        <f t="shared" ref="DW171:DX171" si="694">DV171/60</f>
        <v>#VALUE!</v>
      </c>
      <c r="DX171" s="194" t="e">
        <f t="shared" si="694"/>
        <v>#VALUE!</v>
      </c>
      <c r="DY171" s="185" t="e">
        <f t="shared" si="18"/>
        <v>#VALUE!</v>
      </c>
      <c r="DZ171" s="194" t="e">
        <f t="shared" ref="DZ171:EA171" si="695">DY171/1000</f>
        <v>#VALUE!</v>
      </c>
      <c r="EA171" s="196" t="e">
        <f t="shared" si="695"/>
        <v>#VALUE!</v>
      </c>
      <c r="EB171" s="130" t="e">
        <f t="shared" si="20"/>
        <v>#VALUE!</v>
      </c>
      <c r="EC171" s="132" t="e">
        <f t="shared" si="21"/>
        <v>#VALUE!</v>
      </c>
      <c r="ED171" s="133">
        <v>61</v>
      </c>
    </row>
    <row r="172" spans="1:134" ht="12.75" x14ac:dyDescent="0.2">
      <c r="A172" s="864"/>
      <c r="B172" s="135" t="s">
        <v>378</v>
      </c>
      <c r="C172" s="137" t="s">
        <v>156</v>
      </c>
      <c r="D172" s="137">
        <v>1</v>
      </c>
      <c r="E172" s="137">
        <v>1</v>
      </c>
      <c r="F172" s="137">
        <v>2</v>
      </c>
      <c r="G172" s="154">
        <f t="shared" si="0"/>
        <v>31.25</v>
      </c>
      <c r="H172" s="156">
        <v>6</v>
      </c>
      <c r="I172" s="156">
        <v>6</v>
      </c>
      <c r="J172" s="156">
        <f>H172/Main!$D$9</f>
        <v>1.2</v>
      </c>
      <c r="K172" s="156">
        <f>I172/Main!$D$10</f>
        <v>3</v>
      </c>
      <c r="L172" s="156">
        <f t="shared" si="1"/>
        <v>2.5</v>
      </c>
      <c r="M172" s="156">
        <v>1</v>
      </c>
      <c r="N172" s="159"/>
      <c r="O172" s="159"/>
      <c r="P172" s="164"/>
      <c r="Q172" s="159"/>
      <c r="R172" s="166"/>
      <c r="S172" s="159"/>
      <c r="T172" s="166"/>
      <c r="U172" s="170"/>
      <c r="V172" s="159"/>
      <c r="W172" s="364" t="s">
        <v>34</v>
      </c>
      <c r="X172" s="133">
        <v>0</v>
      </c>
      <c r="Y172" s="133">
        <v>0</v>
      </c>
      <c r="Z172" s="133">
        <v>0</v>
      </c>
      <c r="AA172" s="133">
        <v>0</v>
      </c>
      <c r="AB172" s="133">
        <v>0</v>
      </c>
      <c r="AC172" s="133">
        <v>15</v>
      </c>
      <c r="AD172" s="133">
        <v>0</v>
      </c>
      <c r="AE172" s="133">
        <v>0</v>
      </c>
      <c r="AF172" s="133">
        <v>0</v>
      </c>
      <c r="AG172" s="133">
        <v>0</v>
      </c>
      <c r="AH172" s="133">
        <v>0</v>
      </c>
      <c r="AI172" s="133">
        <v>0</v>
      </c>
      <c r="AJ172" s="167">
        <v>40</v>
      </c>
      <c r="AK172" s="133">
        <v>0</v>
      </c>
      <c r="AL172" s="133">
        <v>0</v>
      </c>
      <c r="AM172" s="133">
        <v>0</v>
      </c>
      <c r="AN172" s="133">
        <v>0</v>
      </c>
      <c r="AO172" s="133">
        <v>0</v>
      </c>
      <c r="AP172" s="133">
        <v>0</v>
      </c>
      <c r="AQ172" s="133">
        <v>0</v>
      </c>
      <c r="AR172" s="133">
        <v>0</v>
      </c>
      <c r="AS172" s="161" t="str">
        <f t="shared" ref="AS172:BM172" si="696">IF(X172 = 0, "", X172)</f>
        <v/>
      </c>
      <c r="AT172" s="137" t="str">
        <f t="shared" si="696"/>
        <v/>
      </c>
      <c r="AU172" s="137" t="str">
        <f t="shared" si="696"/>
        <v/>
      </c>
      <c r="AV172" s="137" t="str">
        <f t="shared" si="696"/>
        <v/>
      </c>
      <c r="AW172" s="137" t="str">
        <f t="shared" si="696"/>
        <v/>
      </c>
      <c r="AX172" s="133">
        <f t="shared" si="696"/>
        <v>15</v>
      </c>
      <c r="AY172" s="137" t="str">
        <f t="shared" si="696"/>
        <v/>
      </c>
      <c r="AZ172" s="137" t="str">
        <f t="shared" si="696"/>
        <v/>
      </c>
      <c r="BA172" s="137" t="str">
        <f t="shared" si="696"/>
        <v/>
      </c>
      <c r="BB172" s="137" t="str">
        <f t="shared" si="696"/>
        <v/>
      </c>
      <c r="BC172" s="137" t="str">
        <f t="shared" si="696"/>
        <v/>
      </c>
      <c r="BD172" s="137" t="str">
        <f t="shared" si="696"/>
        <v/>
      </c>
      <c r="BE172" s="167">
        <f t="shared" si="696"/>
        <v>40</v>
      </c>
      <c r="BF172" s="137" t="str">
        <f t="shared" si="696"/>
        <v/>
      </c>
      <c r="BG172" s="137" t="str">
        <f t="shared" si="696"/>
        <v/>
      </c>
      <c r="BH172" s="137" t="str">
        <f t="shared" si="696"/>
        <v/>
      </c>
      <c r="BI172" s="137" t="str">
        <f t="shared" si="696"/>
        <v/>
      </c>
      <c r="BJ172" s="137" t="str">
        <f t="shared" si="696"/>
        <v/>
      </c>
      <c r="BK172" s="137" t="str">
        <f t="shared" si="696"/>
        <v/>
      </c>
      <c r="BL172" s="137" t="str">
        <f t="shared" si="696"/>
        <v/>
      </c>
      <c r="BM172" s="169" t="str">
        <f t="shared" si="696"/>
        <v/>
      </c>
      <c r="BN172" s="174" t="e">
        <f>$AS172*Assembly!Z$4+$AT172*Assembly!Z$5+$AU172*Assembly!Z$6+$AV172*Assembly!Z$7+$AW172*Assembly!Z$8+$AX172*Assembly!Z$9+$AY172*Assembly!Z$10+$AZ172*Assembly!Z$11+$BA172*Assembly!Z$12+$BB172*Assembly!Z$13+$BC172*Assembly!Z$14+$BD172*Assembly!Z$15+$BE172*Assembly!Z$16+$BF172*Assembly!Z$17+$BG172*Assembly!Z$18+$BH172*Assembly!Z$19+$BI172*Assembly!Z$20+$BJ172*Assembly!Z$21+$BK172*Assembly!Z$22+$BL172*Assembly!Z$23+$BM172*Assembly!Z$24</f>
        <v>#VALUE!</v>
      </c>
      <c r="BO172" s="133" t="e">
        <f t="shared" si="3"/>
        <v>#VALUE!</v>
      </c>
      <c r="BP172" s="133"/>
      <c r="BQ172" s="133" t="e">
        <f>$AS172*Assembly!AD$4+$AT172*Assembly!AD$5+$AU172*Assembly!AD$6+$AV172*Assembly!AD$7+$AW172*Assembly!AD$8+$AX172*Assembly!AD$9+$AY172*Assembly!AD$10+$AZ172*Assembly!AD$11+$BA172*Assembly!AD$12+$BB172*Assembly!AD$13+$BC172*Assembly!AD$14+$BD172*Assembly!AD$15+$BE172*Assembly!AD$16+$BF172*Assembly!AD$17+$BG172*Assembly!AD$18+$BH172*Assembly!AD$19+$BI172*Assembly!AD$20+$BJ172*Assembly!AD$21+$BK172*Assembly!AD$22+$BL172*Assembly!AD$23+$BM172*Assembly!AD$24</f>
        <v>#VALUE!</v>
      </c>
      <c r="BR172" s="177" t="e">
        <f t="shared" si="4"/>
        <v>#VALUE!</v>
      </c>
      <c r="BS172" s="178" t="e">
        <f t="shared" si="5"/>
        <v>#VALUE!</v>
      </c>
      <c r="BT172" s="179" t="e">
        <f t="shared" si="6"/>
        <v>#VALUE!</v>
      </c>
      <c r="BU172" s="178" t="e">
        <f t="shared" si="7"/>
        <v>#VALUE!</v>
      </c>
      <c r="BV172" s="133" t="e">
        <f>$AS172*Assembly!Y$4+$AT172*Assembly!Y$5+$AU172*Assembly!Y$6+$AV172*Assembly!Y$7+$AW172*Assembly!Y$8+$AX172*Assembly!Y$9+$AY172*Assembly!Y$10+$AZ172*Assembly!Y$11+$BA172*Assembly!Y$12+$BB172*Assembly!Y$13+$BC172*Assembly!Y$14+$BD172*Assembly!Y$15+$BE172*Assembly!Y$16+$BF172*Assembly!Y$17+$BG172*Assembly!Y$18+$BH172*Assembly!Y$19+$BI172*Assembly!Y$20+$BJ172*Assembly!Y$21+$BK172*Assembly!Y$22+$BL172*Assembly!Y$23+$BM172*Assembly!Y$24</f>
        <v>#VALUE!</v>
      </c>
      <c r="BW172" s="133" t="e">
        <f t="shared" si="8"/>
        <v>#VALUE!</v>
      </c>
      <c r="BX172" s="130" t="e">
        <f t="shared" si="9"/>
        <v>#VALUE!</v>
      </c>
      <c r="BY172" s="183" t="e">
        <f>$AS172*Assembly!AC$4+$AT172*Assembly!AC$5+$AU172*Assembly!AC$6+$AV172*Assembly!AC$7+$AW172*Assembly!AC$8+$AX172*Assembly!AC$9+$AY172*Assembly!AC$10+$AZ172*Assembly!AC$11+$BA172*Assembly!AC$12+$BB172*Assembly!AC$13+$BC172*Assembly!AC$14+$BD172*Assembly!AC$15+$BE172*Assembly!AC$16+$BF172*Assembly!AC$17+$BG172*Assembly!AC$18+$BH172*Assembly!AC$19+$BI172*Assembly!AC$20+$BJ172*Assembly!AC$21+$BK172*Assembly!AC$22+$BL172*Assembly!AC$23+$BM172*Assembly!AC$24</f>
        <v>#VALUE!</v>
      </c>
      <c r="BZ172" s="164" t="e">
        <f>$AS172*Assembly!M$4+$AT172*Assembly!M$5+$AU172*Assembly!M$6+$AV172*Assembly!M$7+$AW172*Assembly!M$8+$AX172*Assembly!M$9+$AY172*Assembly!M$10+$AZ172*Assembly!M$11+$BA172*Assembly!M$12+$BB172*Assembly!M$13+$BC172*Assembly!M$14+$BD172*Assembly!M$15+$BE172*Assembly!M$16+$BF172*Assembly!M$17+$BG172*Assembly!M$18+$BH172*Assembly!M$19+$BI172*Assembly!M$20+$BJ172*Assembly!M$21+$BK172*Assembly!M$22+$BL172*Assembly!M$23+$BM172*Assembly!M$24</f>
        <v>#VALUE!</v>
      </c>
      <c r="CA172" s="164" t="e">
        <f>$AS172*Assembly!N$4+$AT172*Assembly!N$5+$AU172*Assembly!N$6+$AV172*Assembly!N$7+$AW172*Assembly!N$8+$AX172*Assembly!N$9+$AY172*Assembly!N$10+$AZ172*Assembly!N$11+$BA172*Assembly!N$12+$BB172*Assembly!N$13+$BC172*Assembly!N$14+$BD172*Assembly!N$15+$BE172*Assembly!N$16+$BF172*Assembly!N$17+$BG172*Assembly!N$18+$BH172*Assembly!N$19+$BI172*Assembly!N$20+$BJ172*Assembly!N$21+$BK172*Assembly!N$22+$BL172*Assembly!N$23+$BM172*Assembly!N$24</f>
        <v>#VALUE!</v>
      </c>
      <c r="CB172" s="164" t="e">
        <f>$AS172*Assembly!O$4+$AT172*Assembly!O$5+$AU172*Assembly!O$6+$AV172*Assembly!O$7+$AW172*Assembly!O$8+$AX172*Assembly!O$9+$AY172*Assembly!O$10+$AZ172*Assembly!O$11+$BA172*Assembly!O$12+$BB172*Assembly!O$13+$BC172*Assembly!O$14+$BD172*Assembly!O$15+$BE172*Assembly!O$16+$BF172*Assembly!O$17+$BG172*Assembly!O$18+$BH172*Assembly!O$19+$BI172*Assembly!O$20+$BJ172*Assembly!O$21+$BK172*Assembly!O$22+$BL172*Assembly!O$23+$BM172*Assembly!O$24</f>
        <v>#VALUE!</v>
      </c>
      <c r="CC172" s="156" t="e">
        <f>$AS172*Assembly!P$4+$AT172*Assembly!P$5+$AU172*Assembly!P$6+$AV172*Assembly!P$7+$AW172*Assembly!P$8+$AX172*Assembly!P$9+$AY172*Assembly!P$10+$AZ172*Assembly!P$11+$BA172*Assembly!P$12+$BB172*Assembly!P$13+$BC172*Assembly!P$14+$BD172*Assembly!P$15+$BE172*Assembly!P$16+$BF172*Assembly!P$17+$BG172*Assembly!P$18+$BH172*Assembly!P$19+$BI172*Assembly!P$20+$BJ172*Assembly!P$21+$BK172*Assembly!P$22+$BL172*Assembly!P$23+$BM172*Assembly!P$24</f>
        <v>#VALUE!</v>
      </c>
      <c r="CD172" s="156" t="e">
        <f>$AS172*Assembly!Q$4+$AT172*Assembly!Q$5+$AU172*Assembly!Q$6+$AV172*Assembly!Q$7+$AW172*Assembly!Q$8+$AX172*Assembly!Q$9+$AY172*Assembly!Q$10+$AZ172*Assembly!Q$11+$BA172*Assembly!Q$12+$BB172*Assembly!Q$13+$BC172*Assembly!Q$14+$BD172*Assembly!Q$15+$BE172*Assembly!Q$16+$BF172*Assembly!Q$17+$BG172*Assembly!Q$18+$BH172*Assembly!Q$19+$BI172*Assembly!Q$20+$BJ172*Assembly!Q$21+$BK172*Assembly!Q$22+$BL172*Assembly!Q$23+$BM172*Assembly!Q$24</f>
        <v>#VALUE!</v>
      </c>
      <c r="CE172" s="164" t="e">
        <f>$AS172*Assembly!R$4+$AT172*Assembly!R$5+$AU172*Assembly!R$6+$AV172*Assembly!R$7+$AW172*Assembly!R$8+$AX172*Assembly!R$9+$AY172*Assembly!R$10+$AZ172*Assembly!R$11+$BA172*Assembly!R$12+$BB172*Assembly!R$13+$BC172*Assembly!R$14+$BD172*Assembly!R$15+$BE172*Assembly!R$16+$BF172*Assembly!R$17+$BG172*Assembly!R$18+$BH172*Assembly!R$19+$BI172*Assembly!R$20+$BJ172*Assembly!R$21+$BK172*Assembly!R$22+$BL172*Assembly!R$23+$BM172*Assembly!R$24</f>
        <v>#VALUE!</v>
      </c>
      <c r="CF172" s="156" t="e">
        <f>$AS172*Assembly!S$4+$AT172*Assembly!S$5+$AU172*Assembly!S$6+$AV172*Assembly!S$7+$AW172*Assembly!S$8+$AX172*Assembly!S$9+$AY172*Assembly!S$10+$AZ172*Assembly!S$11+$BA172*Assembly!S$12+$BB172*Assembly!S$13+$BC172*Assembly!S$14+$BD172*Assembly!S$15+$BE172*Assembly!S$16+$BF172*Assembly!S$17+$BG172*Assembly!S$18+$BH172*Assembly!S$19+$BI172*Assembly!S$20+$BJ172*Assembly!S$21+$BK172*Assembly!S$22+$BL172*Assembly!S$23+$BM172*Assembly!S$24</f>
        <v>#VALUE!</v>
      </c>
      <c r="CG172" s="156" t="e">
        <f>$AS172*Assembly!T$4+$AT172*Assembly!T$5+$AU172*Assembly!T$6+$AV172*Assembly!T$7+$AW172*Assembly!T$8+$AX172*Assembly!T$9+$AY172*Assembly!T$10+$AZ172*Assembly!T$11+$BA172*Assembly!T$12+$BB172*Assembly!T$13+$BC172*Assembly!T$14+$BD172*Assembly!T$15+$BE172*Assembly!T$16+$BF172*Assembly!T$17+$BG172*Assembly!T$18+$BH172*Assembly!T$19+$BI172*Assembly!T$20+$BJ172*Assembly!T$21+$BK172*Assembly!T$22+$BL172*Assembly!T$23+$BM172*Assembly!T$24</f>
        <v>#VALUE!</v>
      </c>
      <c r="CH172" s="156" t="e">
        <f>$AS172*Assembly!U$4+$AT172*Assembly!U$5+$AU172*Assembly!U$6+$AV172*Assembly!U$7+$AW172*Assembly!U$8+$AX172*Assembly!U$9+$AY172*Assembly!U$10+$AZ172*Assembly!U$11+$BA172*Assembly!U$12+$BB172*Assembly!U$13+$BC172*Assembly!U$14+$BD172*Assembly!U$15+$BE172*Assembly!U$16+$BF172*Assembly!U$17+$BG172*Assembly!U$18+$BH172*Assembly!U$19+$BI172*Assembly!U$20+$BJ172*Assembly!U$21+$BK172*Assembly!U$22+$BL172*Assembly!U$23+$BM172*Assembly!U$24</f>
        <v>#VALUE!</v>
      </c>
      <c r="CI172" s="164" t="e">
        <f>$AS172*Assembly!V$4+$AT172*Assembly!V$5+$AU172*Assembly!V$6+$AV172*Assembly!V$7+$AW172*Assembly!V$8+$AX172*Assembly!V$9+$AY172*Assembly!V$10+$AZ172*Assembly!V$11+$BA172*Assembly!V$12+$BB172*Assembly!V$13+$BC172*Assembly!V$14+$BD172*Assembly!V$15+$BE172*Assembly!V$16+$BF172*Assembly!V$17+$BG172*Assembly!V$18+$BH172*Assembly!V$19+$BI172*Assembly!V$20+$BJ172*Assembly!V$21+$BK172*Assembly!V$22+$BL172*Assembly!V$23+$BM172*Assembly!V$24</f>
        <v>#VALUE!</v>
      </c>
      <c r="CJ172" s="164" t="e">
        <f>BZ172*Refining!$F$3</f>
        <v>#VALUE!</v>
      </c>
      <c r="CK172" s="164" t="e">
        <f>CA172*Refining!$F$4</f>
        <v>#VALUE!</v>
      </c>
      <c r="CL172" s="164" t="e">
        <f>CB172*Refining!$F$5</f>
        <v>#VALUE!</v>
      </c>
      <c r="CM172" s="164" t="e">
        <f>CC172*Refining!$F$6</f>
        <v>#VALUE!</v>
      </c>
      <c r="CN172" s="164" t="e">
        <f>CD172*Refining!$F$7</f>
        <v>#VALUE!</v>
      </c>
      <c r="CO172" s="164" t="e">
        <f>CE172*Refining!$F$8</f>
        <v>#VALUE!</v>
      </c>
      <c r="CP172" s="164" t="e">
        <f>CF172*Refining!$F$9</f>
        <v>#VALUE!</v>
      </c>
      <c r="CQ172" s="164" t="e">
        <f>CG172*Refining!$F$10</f>
        <v>#VALUE!</v>
      </c>
      <c r="CR172" s="164" t="e">
        <f>CH172*Refining!$F$11</f>
        <v>#VALUE!</v>
      </c>
      <c r="CS172" s="164" t="e">
        <f>CI172*Refining!$F$12</f>
        <v>#VALUE!</v>
      </c>
      <c r="CT172" s="185" t="e">
        <f t="shared" ref="CT172:DM172" si="697">IF(BZ172 = 0, "", BZ172)</f>
        <v>#VALUE!</v>
      </c>
      <c r="CU172" s="186" t="e">
        <f t="shared" si="697"/>
        <v>#VALUE!</v>
      </c>
      <c r="CV172" s="186" t="e">
        <f t="shared" si="697"/>
        <v>#VALUE!</v>
      </c>
      <c r="CW172" s="186" t="e">
        <f t="shared" si="697"/>
        <v>#VALUE!</v>
      </c>
      <c r="CX172" s="186" t="e">
        <f t="shared" si="697"/>
        <v>#VALUE!</v>
      </c>
      <c r="CY172" s="186" t="e">
        <f t="shared" si="697"/>
        <v>#VALUE!</v>
      </c>
      <c r="CZ172" s="186" t="e">
        <f t="shared" si="697"/>
        <v>#VALUE!</v>
      </c>
      <c r="DA172" s="186" t="e">
        <f t="shared" si="697"/>
        <v>#VALUE!</v>
      </c>
      <c r="DB172" s="186" t="e">
        <f t="shared" si="697"/>
        <v>#VALUE!</v>
      </c>
      <c r="DC172" s="187" t="e">
        <f t="shared" si="697"/>
        <v>#VALUE!</v>
      </c>
      <c r="DD172" s="185" t="e">
        <f t="shared" si="697"/>
        <v>#VALUE!</v>
      </c>
      <c r="DE172" s="186" t="e">
        <f t="shared" si="697"/>
        <v>#VALUE!</v>
      </c>
      <c r="DF172" s="186" t="e">
        <f t="shared" si="697"/>
        <v>#VALUE!</v>
      </c>
      <c r="DG172" s="186" t="e">
        <f t="shared" si="697"/>
        <v>#VALUE!</v>
      </c>
      <c r="DH172" s="211" t="e">
        <f t="shared" si="697"/>
        <v>#VALUE!</v>
      </c>
      <c r="DI172" s="186" t="e">
        <f t="shared" si="697"/>
        <v>#VALUE!</v>
      </c>
      <c r="DJ172" s="186" t="e">
        <f t="shared" si="697"/>
        <v>#VALUE!</v>
      </c>
      <c r="DK172" s="186" t="e">
        <f t="shared" si="697"/>
        <v>#VALUE!</v>
      </c>
      <c r="DL172" s="186" t="e">
        <f t="shared" si="697"/>
        <v>#VALUE!</v>
      </c>
      <c r="DM172" s="187" t="e">
        <f t="shared" si="697"/>
        <v>#VALUE!</v>
      </c>
      <c r="DN172" s="185" t="e">
        <f t="shared" si="11"/>
        <v>#VALUE!</v>
      </c>
      <c r="DO172" s="189" t="e">
        <f t="shared" si="12"/>
        <v>#VALUE!</v>
      </c>
      <c r="DP172" s="120" t="e">
        <f t="shared" si="13"/>
        <v>#VALUE!</v>
      </c>
      <c r="DQ172" s="133" t="e">
        <f>CT172*'Ores &amp; Ingots'!$C$3+CU172*'Ores &amp; Ingots'!$C$4+CV172*'Ores &amp; Ingots'!$C$5+CW172*'Ores &amp; Ingots'!$C$6+CX172*'Ores &amp; Ingots'!$C$7+CY172*'Ores &amp; Ingots'!$C$8+CZ172*'Ores &amp; Ingots'!$C$9+DA172*'Ores &amp; Ingots'!$C$10+DB172*'Ores &amp; Ingots'!$C$11+DC172*'Ores &amp; Ingots'!$C$12</f>
        <v>#VALUE!</v>
      </c>
      <c r="DR172" s="133" t="e">
        <f>DD172*'Ores &amp; Ingots'!$B$3+DE172*'Ores &amp; Ingots'!$B$4+DF172*'Ores &amp; Ingots'!$B$5+DG172*'Ores &amp; Ingots'!$B$6+DH172*'Ores &amp; Ingots'!$B$7+DI172*'Ores &amp; Ingots'!$B$8+DJ172*'Ores &amp; Ingots'!$B$9+DK172*'Ores &amp; Ingots'!$B$10+DL172*'Ores &amp; Ingots'!$B$11+DM172*'Ores &amp; Ingots'!$B$12</f>
        <v>#VALUE!</v>
      </c>
      <c r="DS172" s="189" t="e">
        <f>CT172*Refining!$G$3+CU172*Refining!$G$4+CV172*Refining!$G$5+CW172*Refining!$G$6+CX172*Refining!$G$7+CY172*Refining!$G$8+CZ172*Refining!$G$9+DA172*Refining!$G$10+DB172*Refining!$G$11+DC172*Refining!$G$12</f>
        <v>#VALUE!</v>
      </c>
      <c r="DT172" s="189" t="e">
        <f t="shared" si="14"/>
        <v>#VALUE!</v>
      </c>
      <c r="DU172" s="192" t="e">
        <f t="shared" si="15"/>
        <v>#VALUE!</v>
      </c>
      <c r="DV172" s="185" t="e">
        <f t="shared" si="16"/>
        <v>#VALUE!</v>
      </c>
      <c r="DW172" s="194" t="e">
        <f t="shared" ref="DW172:DX172" si="698">DV172/60</f>
        <v>#VALUE!</v>
      </c>
      <c r="DX172" s="194" t="e">
        <f t="shared" si="698"/>
        <v>#VALUE!</v>
      </c>
      <c r="DY172" s="185" t="e">
        <f t="shared" si="18"/>
        <v>#VALUE!</v>
      </c>
      <c r="DZ172" s="194" t="e">
        <f t="shared" ref="DZ172:EA172" si="699">DY172/1000</f>
        <v>#VALUE!</v>
      </c>
      <c r="EA172" s="196" t="e">
        <f t="shared" si="699"/>
        <v>#VALUE!</v>
      </c>
      <c r="EB172" s="130" t="e">
        <f t="shared" si="20"/>
        <v>#VALUE!</v>
      </c>
      <c r="EC172" s="132" t="e">
        <f t="shared" si="21"/>
        <v>#VALUE!</v>
      </c>
      <c r="ED172" s="133">
        <v>55</v>
      </c>
    </row>
    <row r="173" spans="1:134" ht="12.75" x14ac:dyDescent="0.2">
      <c r="A173" s="864"/>
      <c r="B173" s="135" t="s">
        <v>379</v>
      </c>
      <c r="C173" s="137" t="s">
        <v>156</v>
      </c>
      <c r="D173" s="137">
        <v>1</v>
      </c>
      <c r="E173" s="137">
        <v>1</v>
      </c>
      <c r="F173" s="137">
        <v>1</v>
      </c>
      <c r="G173" s="139">
        <f t="shared" si="0"/>
        <v>15.625</v>
      </c>
      <c r="H173" s="140">
        <v>6</v>
      </c>
      <c r="I173" s="140">
        <v>6</v>
      </c>
      <c r="J173" s="140">
        <f>H173/Main!$D$9</f>
        <v>1.2</v>
      </c>
      <c r="K173" s="140">
        <f>I173/Main!$D$10</f>
        <v>3</v>
      </c>
      <c r="L173" s="140">
        <f t="shared" si="1"/>
        <v>2.5</v>
      </c>
      <c r="M173" s="140">
        <v>1</v>
      </c>
      <c r="N173" s="143"/>
      <c r="O173" s="143"/>
      <c r="P173" s="145"/>
      <c r="Q173" s="143"/>
      <c r="R173" s="146"/>
      <c r="S173" s="143"/>
      <c r="T173" s="395"/>
      <c r="U173" s="198"/>
      <c r="V173" s="143"/>
      <c r="W173" s="396" t="s">
        <v>34</v>
      </c>
      <c r="X173" s="133">
        <v>0</v>
      </c>
      <c r="Y173" s="133">
        <v>0</v>
      </c>
      <c r="Z173" s="133">
        <v>0</v>
      </c>
      <c r="AA173" s="133">
        <v>0</v>
      </c>
      <c r="AB173" s="133">
        <v>0</v>
      </c>
      <c r="AC173" s="133">
        <v>9</v>
      </c>
      <c r="AD173" s="133">
        <v>0</v>
      </c>
      <c r="AE173" s="133">
        <v>0</v>
      </c>
      <c r="AF173" s="133">
        <v>0</v>
      </c>
      <c r="AG173" s="133">
        <v>0</v>
      </c>
      <c r="AH173" s="133">
        <v>0</v>
      </c>
      <c r="AI173" s="133">
        <v>0</v>
      </c>
      <c r="AJ173" s="167">
        <v>17</v>
      </c>
      <c r="AK173" s="133">
        <v>0</v>
      </c>
      <c r="AL173" s="133">
        <v>0</v>
      </c>
      <c r="AM173" s="133">
        <v>0</v>
      </c>
      <c r="AN173" s="133">
        <v>0</v>
      </c>
      <c r="AO173" s="133">
        <v>0</v>
      </c>
      <c r="AP173" s="133">
        <v>0</v>
      </c>
      <c r="AQ173" s="133">
        <v>0</v>
      </c>
      <c r="AR173" s="133">
        <v>0</v>
      </c>
      <c r="AS173" s="161" t="str">
        <f t="shared" ref="AS173:BM173" si="700">IF(X173 = 0, "", X173)</f>
        <v/>
      </c>
      <c r="AT173" s="137" t="str">
        <f t="shared" si="700"/>
        <v/>
      </c>
      <c r="AU173" s="137" t="str">
        <f t="shared" si="700"/>
        <v/>
      </c>
      <c r="AV173" s="137" t="str">
        <f t="shared" si="700"/>
        <v/>
      </c>
      <c r="AW173" s="137" t="str">
        <f t="shared" si="700"/>
        <v/>
      </c>
      <c r="AX173" s="133">
        <f t="shared" si="700"/>
        <v>9</v>
      </c>
      <c r="AY173" s="137" t="str">
        <f t="shared" si="700"/>
        <v/>
      </c>
      <c r="AZ173" s="137" t="str">
        <f t="shared" si="700"/>
        <v/>
      </c>
      <c r="BA173" s="137" t="str">
        <f t="shared" si="700"/>
        <v/>
      </c>
      <c r="BB173" s="137" t="str">
        <f t="shared" si="700"/>
        <v/>
      </c>
      <c r="BC173" s="137" t="str">
        <f t="shared" si="700"/>
        <v/>
      </c>
      <c r="BD173" s="137" t="str">
        <f t="shared" si="700"/>
        <v/>
      </c>
      <c r="BE173" s="167">
        <f t="shared" si="700"/>
        <v>17</v>
      </c>
      <c r="BF173" s="137" t="str">
        <f t="shared" si="700"/>
        <v/>
      </c>
      <c r="BG173" s="137" t="str">
        <f t="shared" si="700"/>
        <v/>
      </c>
      <c r="BH173" s="137" t="str">
        <f t="shared" si="700"/>
        <v/>
      </c>
      <c r="BI173" s="137" t="str">
        <f t="shared" si="700"/>
        <v/>
      </c>
      <c r="BJ173" s="137" t="str">
        <f t="shared" si="700"/>
        <v/>
      </c>
      <c r="BK173" s="137" t="str">
        <f t="shared" si="700"/>
        <v/>
      </c>
      <c r="BL173" s="137" t="str">
        <f t="shared" si="700"/>
        <v/>
      </c>
      <c r="BM173" s="169" t="str">
        <f t="shared" si="700"/>
        <v/>
      </c>
      <c r="BN173" s="174" t="e">
        <f>$AS173*Assembly!Z$4+$AT173*Assembly!Z$5+$AU173*Assembly!Z$6+$AV173*Assembly!Z$7+$AW173*Assembly!Z$8+$AX173*Assembly!Z$9+$AY173*Assembly!Z$10+$AZ173*Assembly!Z$11+$BA173*Assembly!Z$12+$BB173*Assembly!Z$13+$BC173*Assembly!Z$14+$BD173*Assembly!Z$15+$BE173*Assembly!Z$16+$BF173*Assembly!Z$17+$BG173*Assembly!Z$18+$BH173*Assembly!Z$19+$BI173*Assembly!Z$20+$BJ173*Assembly!Z$21+$BK173*Assembly!Z$22+$BL173*Assembly!Z$23+$BM173*Assembly!Z$24</f>
        <v>#VALUE!</v>
      </c>
      <c r="BO173" s="133" t="e">
        <f t="shared" si="3"/>
        <v>#VALUE!</v>
      </c>
      <c r="BP173" s="133"/>
      <c r="BQ173" s="133" t="e">
        <f>$AS173*Assembly!AD$4+$AT173*Assembly!AD$5+$AU173*Assembly!AD$6+$AV173*Assembly!AD$7+$AW173*Assembly!AD$8+$AX173*Assembly!AD$9+$AY173*Assembly!AD$10+$AZ173*Assembly!AD$11+$BA173*Assembly!AD$12+$BB173*Assembly!AD$13+$BC173*Assembly!AD$14+$BD173*Assembly!AD$15+$BE173*Assembly!AD$16+$BF173*Assembly!AD$17+$BG173*Assembly!AD$18+$BH173*Assembly!AD$19+$BI173*Assembly!AD$20+$BJ173*Assembly!AD$21+$BK173*Assembly!AD$22+$BL173*Assembly!AD$23+$BM173*Assembly!AD$24</f>
        <v>#VALUE!</v>
      </c>
      <c r="BR173" s="177" t="e">
        <f t="shared" si="4"/>
        <v>#VALUE!</v>
      </c>
      <c r="BS173" s="178" t="e">
        <f t="shared" si="5"/>
        <v>#VALUE!</v>
      </c>
      <c r="BT173" s="179" t="e">
        <f t="shared" si="6"/>
        <v>#VALUE!</v>
      </c>
      <c r="BU173" s="178" t="e">
        <f t="shared" si="7"/>
        <v>#VALUE!</v>
      </c>
      <c r="BV173" s="133" t="e">
        <f>$AS173*Assembly!Y$4+$AT173*Assembly!Y$5+$AU173*Assembly!Y$6+$AV173*Assembly!Y$7+$AW173*Assembly!Y$8+$AX173*Assembly!Y$9+$AY173*Assembly!Y$10+$AZ173*Assembly!Y$11+$BA173*Assembly!Y$12+$BB173*Assembly!Y$13+$BC173*Assembly!Y$14+$BD173*Assembly!Y$15+$BE173*Assembly!Y$16+$BF173*Assembly!Y$17+$BG173*Assembly!Y$18+$BH173*Assembly!Y$19+$BI173*Assembly!Y$20+$BJ173*Assembly!Y$21+$BK173*Assembly!Y$22+$BL173*Assembly!Y$23+$BM173*Assembly!Y$24</f>
        <v>#VALUE!</v>
      </c>
      <c r="BW173" s="133" t="e">
        <f t="shared" si="8"/>
        <v>#VALUE!</v>
      </c>
      <c r="BX173" s="130" t="e">
        <f t="shared" si="9"/>
        <v>#VALUE!</v>
      </c>
      <c r="BY173" s="183" t="e">
        <f>$AS173*Assembly!AC$4+$AT173*Assembly!AC$5+$AU173*Assembly!AC$6+$AV173*Assembly!AC$7+$AW173*Assembly!AC$8+$AX173*Assembly!AC$9+$AY173*Assembly!AC$10+$AZ173*Assembly!AC$11+$BA173*Assembly!AC$12+$BB173*Assembly!AC$13+$BC173*Assembly!AC$14+$BD173*Assembly!AC$15+$BE173*Assembly!AC$16+$BF173*Assembly!AC$17+$BG173*Assembly!AC$18+$BH173*Assembly!AC$19+$BI173*Assembly!AC$20+$BJ173*Assembly!AC$21+$BK173*Assembly!AC$22+$BL173*Assembly!AC$23+$BM173*Assembly!AC$24</f>
        <v>#VALUE!</v>
      </c>
      <c r="BZ173" s="145" t="e">
        <f>$AS173*Assembly!M$4+$AT173*Assembly!M$5+$AU173*Assembly!M$6+$AV173*Assembly!M$7+$AW173*Assembly!M$8+$AX173*Assembly!M$9+$AY173*Assembly!M$10+$AZ173*Assembly!M$11+$BA173*Assembly!M$12+$BB173*Assembly!M$13+$BC173*Assembly!M$14+$BD173*Assembly!M$15+$BE173*Assembly!M$16+$BF173*Assembly!M$17+$BG173*Assembly!M$18+$BH173*Assembly!M$19+$BI173*Assembly!M$20+$BJ173*Assembly!M$21+$BK173*Assembly!M$22+$BL173*Assembly!M$23+$BM173*Assembly!M$24</f>
        <v>#VALUE!</v>
      </c>
      <c r="CA173" s="145" t="e">
        <f>$AS173*Assembly!N$4+$AT173*Assembly!N$5+$AU173*Assembly!N$6+$AV173*Assembly!N$7+$AW173*Assembly!N$8+$AX173*Assembly!N$9+$AY173*Assembly!N$10+$AZ173*Assembly!N$11+$BA173*Assembly!N$12+$BB173*Assembly!N$13+$BC173*Assembly!N$14+$BD173*Assembly!N$15+$BE173*Assembly!N$16+$BF173*Assembly!N$17+$BG173*Assembly!N$18+$BH173*Assembly!N$19+$BI173*Assembly!N$20+$BJ173*Assembly!N$21+$BK173*Assembly!N$22+$BL173*Assembly!N$23+$BM173*Assembly!N$24</f>
        <v>#VALUE!</v>
      </c>
      <c r="CB173" s="145" t="e">
        <f>$AS173*Assembly!O$4+$AT173*Assembly!O$5+$AU173*Assembly!O$6+$AV173*Assembly!O$7+$AW173*Assembly!O$8+$AX173*Assembly!O$9+$AY173*Assembly!O$10+$AZ173*Assembly!O$11+$BA173*Assembly!O$12+$BB173*Assembly!O$13+$BC173*Assembly!O$14+$BD173*Assembly!O$15+$BE173*Assembly!O$16+$BF173*Assembly!O$17+$BG173*Assembly!O$18+$BH173*Assembly!O$19+$BI173*Assembly!O$20+$BJ173*Assembly!O$21+$BK173*Assembly!O$22+$BL173*Assembly!O$23+$BM173*Assembly!O$24</f>
        <v>#VALUE!</v>
      </c>
      <c r="CC173" s="140" t="e">
        <f>$AS173*Assembly!P$4+$AT173*Assembly!P$5+$AU173*Assembly!P$6+$AV173*Assembly!P$7+$AW173*Assembly!P$8+$AX173*Assembly!P$9+$AY173*Assembly!P$10+$AZ173*Assembly!P$11+$BA173*Assembly!P$12+$BB173*Assembly!P$13+$BC173*Assembly!P$14+$BD173*Assembly!P$15+$BE173*Assembly!P$16+$BF173*Assembly!P$17+$BG173*Assembly!P$18+$BH173*Assembly!P$19+$BI173*Assembly!P$20+$BJ173*Assembly!P$21+$BK173*Assembly!P$22+$BL173*Assembly!P$23+$BM173*Assembly!P$24</f>
        <v>#VALUE!</v>
      </c>
      <c r="CD173" s="140" t="e">
        <f>$AS173*Assembly!Q$4+$AT173*Assembly!Q$5+$AU173*Assembly!Q$6+$AV173*Assembly!Q$7+$AW173*Assembly!Q$8+$AX173*Assembly!Q$9+$AY173*Assembly!Q$10+$AZ173*Assembly!Q$11+$BA173*Assembly!Q$12+$BB173*Assembly!Q$13+$BC173*Assembly!Q$14+$BD173*Assembly!Q$15+$BE173*Assembly!Q$16+$BF173*Assembly!Q$17+$BG173*Assembly!Q$18+$BH173*Assembly!Q$19+$BI173*Assembly!Q$20+$BJ173*Assembly!Q$21+$BK173*Assembly!Q$22+$BL173*Assembly!Q$23+$BM173*Assembly!Q$24</f>
        <v>#VALUE!</v>
      </c>
      <c r="CE173" s="145" t="e">
        <f>$AS173*Assembly!R$4+$AT173*Assembly!R$5+$AU173*Assembly!R$6+$AV173*Assembly!R$7+$AW173*Assembly!R$8+$AX173*Assembly!R$9+$AY173*Assembly!R$10+$AZ173*Assembly!R$11+$BA173*Assembly!R$12+$BB173*Assembly!R$13+$BC173*Assembly!R$14+$BD173*Assembly!R$15+$BE173*Assembly!R$16+$BF173*Assembly!R$17+$BG173*Assembly!R$18+$BH173*Assembly!R$19+$BI173*Assembly!R$20+$BJ173*Assembly!R$21+$BK173*Assembly!R$22+$BL173*Assembly!R$23+$BM173*Assembly!R$24</f>
        <v>#VALUE!</v>
      </c>
      <c r="CF173" s="140" t="e">
        <f>$AS173*Assembly!S$4+$AT173*Assembly!S$5+$AU173*Assembly!S$6+$AV173*Assembly!S$7+$AW173*Assembly!S$8+$AX173*Assembly!S$9+$AY173*Assembly!S$10+$AZ173*Assembly!S$11+$BA173*Assembly!S$12+$BB173*Assembly!S$13+$BC173*Assembly!S$14+$BD173*Assembly!S$15+$BE173*Assembly!S$16+$BF173*Assembly!S$17+$BG173*Assembly!S$18+$BH173*Assembly!S$19+$BI173*Assembly!S$20+$BJ173*Assembly!S$21+$BK173*Assembly!S$22+$BL173*Assembly!S$23+$BM173*Assembly!S$24</f>
        <v>#VALUE!</v>
      </c>
      <c r="CG173" s="140" t="e">
        <f>$AS173*Assembly!T$4+$AT173*Assembly!T$5+$AU173*Assembly!T$6+$AV173*Assembly!T$7+$AW173*Assembly!T$8+$AX173*Assembly!T$9+$AY173*Assembly!T$10+$AZ173*Assembly!T$11+$BA173*Assembly!T$12+$BB173*Assembly!T$13+$BC173*Assembly!T$14+$BD173*Assembly!T$15+$BE173*Assembly!T$16+$BF173*Assembly!T$17+$BG173*Assembly!T$18+$BH173*Assembly!T$19+$BI173*Assembly!T$20+$BJ173*Assembly!T$21+$BK173*Assembly!T$22+$BL173*Assembly!T$23+$BM173*Assembly!T$24</f>
        <v>#VALUE!</v>
      </c>
      <c r="CH173" s="140" t="e">
        <f>$AS173*Assembly!U$4+$AT173*Assembly!U$5+$AU173*Assembly!U$6+$AV173*Assembly!U$7+$AW173*Assembly!U$8+$AX173*Assembly!U$9+$AY173*Assembly!U$10+$AZ173*Assembly!U$11+$BA173*Assembly!U$12+$BB173*Assembly!U$13+$BC173*Assembly!U$14+$BD173*Assembly!U$15+$BE173*Assembly!U$16+$BF173*Assembly!U$17+$BG173*Assembly!U$18+$BH173*Assembly!U$19+$BI173*Assembly!U$20+$BJ173*Assembly!U$21+$BK173*Assembly!U$22+$BL173*Assembly!U$23+$BM173*Assembly!U$24</f>
        <v>#VALUE!</v>
      </c>
      <c r="CI173" s="145" t="e">
        <f>$AS173*Assembly!V$4+$AT173*Assembly!V$5+$AU173*Assembly!V$6+$AV173*Assembly!V$7+$AW173*Assembly!V$8+$AX173*Assembly!V$9+$AY173*Assembly!V$10+$AZ173*Assembly!V$11+$BA173*Assembly!V$12+$BB173*Assembly!V$13+$BC173*Assembly!V$14+$BD173*Assembly!V$15+$BE173*Assembly!V$16+$BF173*Assembly!V$17+$BG173*Assembly!V$18+$BH173*Assembly!V$19+$BI173*Assembly!V$20+$BJ173*Assembly!V$21+$BK173*Assembly!V$22+$BL173*Assembly!V$23+$BM173*Assembly!V$24</f>
        <v>#VALUE!</v>
      </c>
      <c r="CJ173" s="145" t="e">
        <f>BZ173*Refining!$F$3</f>
        <v>#VALUE!</v>
      </c>
      <c r="CK173" s="145" t="e">
        <f>CA173*Refining!$F$4</f>
        <v>#VALUE!</v>
      </c>
      <c r="CL173" s="145" t="e">
        <f>CB173*Refining!$F$5</f>
        <v>#VALUE!</v>
      </c>
      <c r="CM173" s="145" t="e">
        <f>CC173*Refining!$F$6</f>
        <v>#VALUE!</v>
      </c>
      <c r="CN173" s="145" t="e">
        <f>CD173*Refining!$F$7</f>
        <v>#VALUE!</v>
      </c>
      <c r="CO173" s="145" t="e">
        <f>CE173*Refining!$F$8</f>
        <v>#VALUE!</v>
      </c>
      <c r="CP173" s="145" t="e">
        <f>CF173*Refining!$F$9</f>
        <v>#VALUE!</v>
      </c>
      <c r="CQ173" s="145" t="e">
        <f>CG173*Refining!$F$10</f>
        <v>#VALUE!</v>
      </c>
      <c r="CR173" s="145" t="e">
        <f>CH173*Refining!$F$11</f>
        <v>#VALUE!</v>
      </c>
      <c r="CS173" s="145" t="e">
        <f>CI173*Refining!$F$12</f>
        <v>#VALUE!</v>
      </c>
      <c r="CT173" s="185" t="e">
        <f t="shared" ref="CT173:DM173" si="701">IF(BZ173 = 0, "", BZ173)</f>
        <v>#VALUE!</v>
      </c>
      <c r="CU173" s="186" t="e">
        <f t="shared" si="701"/>
        <v>#VALUE!</v>
      </c>
      <c r="CV173" s="186" t="e">
        <f t="shared" si="701"/>
        <v>#VALUE!</v>
      </c>
      <c r="CW173" s="186" t="e">
        <f t="shared" si="701"/>
        <v>#VALUE!</v>
      </c>
      <c r="CX173" s="186" t="e">
        <f t="shared" si="701"/>
        <v>#VALUE!</v>
      </c>
      <c r="CY173" s="186" t="e">
        <f t="shared" si="701"/>
        <v>#VALUE!</v>
      </c>
      <c r="CZ173" s="186" t="e">
        <f t="shared" si="701"/>
        <v>#VALUE!</v>
      </c>
      <c r="DA173" s="186" t="e">
        <f t="shared" si="701"/>
        <v>#VALUE!</v>
      </c>
      <c r="DB173" s="186" t="e">
        <f t="shared" si="701"/>
        <v>#VALUE!</v>
      </c>
      <c r="DC173" s="187" t="e">
        <f t="shared" si="701"/>
        <v>#VALUE!</v>
      </c>
      <c r="DD173" s="185" t="e">
        <f t="shared" si="701"/>
        <v>#VALUE!</v>
      </c>
      <c r="DE173" s="186" t="e">
        <f t="shared" si="701"/>
        <v>#VALUE!</v>
      </c>
      <c r="DF173" s="186" t="e">
        <f t="shared" si="701"/>
        <v>#VALUE!</v>
      </c>
      <c r="DG173" s="186" t="e">
        <f t="shared" si="701"/>
        <v>#VALUE!</v>
      </c>
      <c r="DH173" s="211" t="e">
        <f t="shared" si="701"/>
        <v>#VALUE!</v>
      </c>
      <c r="DI173" s="186" t="e">
        <f t="shared" si="701"/>
        <v>#VALUE!</v>
      </c>
      <c r="DJ173" s="186" t="e">
        <f t="shared" si="701"/>
        <v>#VALUE!</v>
      </c>
      <c r="DK173" s="186" t="e">
        <f t="shared" si="701"/>
        <v>#VALUE!</v>
      </c>
      <c r="DL173" s="186" t="e">
        <f t="shared" si="701"/>
        <v>#VALUE!</v>
      </c>
      <c r="DM173" s="187" t="e">
        <f t="shared" si="701"/>
        <v>#VALUE!</v>
      </c>
      <c r="DN173" s="185" t="e">
        <f t="shared" si="11"/>
        <v>#VALUE!</v>
      </c>
      <c r="DO173" s="189" t="e">
        <f t="shared" si="12"/>
        <v>#VALUE!</v>
      </c>
      <c r="DP173" s="120" t="e">
        <f t="shared" si="13"/>
        <v>#VALUE!</v>
      </c>
      <c r="DQ173" s="133" t="e">
        <f>CT173*'Ores &amp; Ingots'!$C$3+CU173*'Ores &amp; Ingots'!$C$4+CV173*'Ores &amp; Ingots'!$C$5+CW173*'Ores &amp; Ingots'!$C$6+CX173*'Ores &amp; Ingots'!$C$7+CY173*'Ores &amp; Ingots'!$C$8+CZ173*'Ores &amp; Ingots'!$C$9+DA173*'Ores &amp; Ingots'!$C$10+DB173*'Ores &amp; Ingots'!$C$11+DC173*'Ores &amp; Ingots'!$C$12</f>
        <v>#VALUE!</v>
      </c>
      <c r="DR173" s="133" t="e">
        <f>DD173*'Ores &amp; Ingots'!$B$3+DE173*'Ores &amp; Ingots'!$B$4+DF173*'Ores &amp; Ingots'!$B$5+DG173*'Ores &amp; Ingots'!$B$6+DH173*'Ores &amp; Ingots'!$B$7+DI173*'Ores &amp; Ingots'!$B$8+DJ173*'Ores &amp; Ingots'!$B$9+DK173*'Ores &amp; Ingots'!$B$10+DL173*'Ores &amp; Ingots'!$B$11+DM173*'Ores &amp; Ingots'!$B$12</f>
        <v>#VALUE!</v>
      </c>
      <c r="DS173" s="189" t="e">
        <f>CT173*Refining!$G$3+CU173*Refining!$G$4+CV173*Refining!$G$5+CW173*Refining!$G$6+CX173*Refining!$G$7+CY173*Refining!$G$8+CZ173*Refining!$G$9+DA173*Refining!$G$10+DB173*Refining!$G$11+DC173*Refining!$G$12</f>
        <v>#VALUE!</v>
      </c>
      <c r="DT173" s="189" t="e">
        <f t="shared" si="14"/>
        <v>#VALUE!</v>
      </c>
      <c r="DU173" s="192" t="e">
        <f t="shared" si="15"/>
        <v>#VALUE!</v>
      </c>
      <c r="DV173" s="185" t="e">
        <f t="shared" si="16"/>
        <v>#VALUE!</v>
      </c>
      <c r="DW173" s="194" t="e">
        <f t="shared" ref="DW173:DX173" si="702">DV173/60</f>
        <v>#VALUE!</v>
      </c>
      <c r="DX173" s="194" t="e">
        <f t="shared" si="702"/>
        <v>#VALUE!</v>
      </c>
      <c r="DY173" s="185" t="e">
        <f t="shared" si="18"/>
        <v>#VALUE!</v>
      </c>
      <c r="DZ173" s="194" t="e">
        <f t="shared" ref="DZ173:EA173" si="703">DY173/1000</f>
        <v>#VALUE!</v>
      </c>
      <c r="EA173" s="196" t="e">
        <f t="shared" si="703"/>
        <v>#VALUE!</v>
      </c>
      <c r="EB173" s="130" t="e">
        <f t="shared" si="20"/>
        <v>#VALUE!</v>
      </c>
      <c r="EC173" s="132" t="e">
        <f t="shared" si="21"/>
        <v>#VALUE!</v>
      </c>
      <c r="ED173" s="133">
        <v>55</v>
      </c>
    </row>
    <row r="174" spans="1:134" ht="12.75" x14ac:dyDescent="0.2">
      <c r="A174" s="864"/>
      <c r="B174" s="135" t="s">
        <v>380</v>
      </c>
      <c r="C174" s="137" t="s">
        <v>156</v>
      </c>
      <c r="D174" s="137">
        <v>1</v>
      </c>
      <c r="E174" s="137">
        <v>1</v>
      </c>
      <c r="F174" s="137">
        <v>2</v>
      </c>
      <c r="G174" s="154">
        <f t="shared" si="0"/>
        <v>31.25</v>
      </c>
      <c r="H174" s="156">
        <v>8</v>
      </c>
      <c r="I174" s="156">
        <v>8</v>
      </c>
      <c r="J174" s="156">
        <f>H174/Main!$D$9</f>
        <v>1.6</v>
      </c>
      <c r="K174" s="156">
        <f>I174/Main!$D$10</f>
        <v>4</v>
      </c>
      <c r="L174" s="156">
        <f t="shared" si="1"/>
        <v>2.5</v>
      </c>
      <c r="M174" s="156">
        <v>1</v>
      </c>
      <c r="N174" s="159"/>
      <c r="O174" s="159"/>
      <c r="P174" s="164"/>
      <c r="Q174" s="159"/>
      <c r="R174" s="166"/>
      <c r="S174" s="159"/>
      <c r="T174" s="166"/>
      <c r="U174" s="170"/>
      <c r="V174" s="159"/>
      <c r="W174" s="364" t="s">
        <v>34</v>
      </c>
      <c r="X174" s="133">
        <v>0</v>
      </c>
      <c r="Y174" s="133">
        <v>0</v>
      </c>
      <c r="Z174" s="133">
        <v>0</v>
      </c>
      <c r="AA174" s="133">
        <v>0</v>
      </c>
      <c r="AB174" s="133">
        <v>0</v>
      </c>
      <c r="AC174" s="133">
        <v>13</v>
      </c>
      <c r="AD174" s="133">
        <v>0</v>
      </c>
      <c r="AE174" s="133">
        <v>0</v>
      </c>
      <c r="AF174" s="133">
        <v>0</v>
      </c>
      <c r="AG174" s="133">
        <v>0</v>
      </c>
      <c r="AH174" s="133">
        <v>0</v>
      </c>
      <c r="AI174" s="133">
        <v>0</v>
      </c>
      <c r="AJ174" s="167">
        <v>26</v>
      </c>
      <c r="AK174" s="133">
        <v>0</v>
      </c>
      <c r="AL174" s="133">
        <v>0</v>
      </c>
      <c r="AM174" s="133">
        <v>0</v>
      </c>
      <c r="AN174" s="133">
        <v>0</v>
      </c>
      <c r="AO174" s="133">
        <v>0</v>
      </c>
      <c r="AP174" s="133">
        <v>0</v>
      </c>
      <c r="AQ174" s="133">
        <v>0</v>
      </c>
      <c r="AR174" s="133">
        <v>0</v>
      </c>
      <c r="AS174" s="161" t="str">
        <f t="shared" ref="AS174:BM174" si="704">IF(X174 = 0, "", X174)</f>
        <v/>
      </c>
      <c r="AT174" s="137" t="str">
        <f t="shared" si="704"/>
        <v/>
      </c>
      <c r="AU174" s="137" t="str">
        <f t="shared" si="704"/>
        <v/>
      </c>
      <c r="AV174" s="137" t="str">
        <f t="shared" si="704"/>
        <v/>
      </c>
      <c r="AW174" s="137" t="str">
        <f t="shared" si="704"/>
        <v/>
      </c>
      <c r="AX174" s="133">
        <f t="shared" si="704"/>
        <v>13</v>
      </c>
      <c r="AY174" s="137" t="str">
        <f t="shared" si="704"/>
        <v/>
      </c>
      <c r="AZ174" s="137" t="str">
        <f t="shared" si="704"/>
        <v/>
      </c>
      <c r="BA174" s="137" t="str">
        <f t="shared" si="704"/>
        <v/>
      </c>
      <c r="BB174" s="137" t="str">
        <f t="shared" si="704"/>
        <v/>
      </c>
      <c r="BC174" s="137" t="str">
        <f t="shared" si="704"/>
        <v/>
      </c>
      <c r="BD174" s="137" t="str">
        <f t="shared" si="704"/>
        <v/>
      </c>
      <c r="BE174" s="167">
        <f t="shared" si="704"/>
        <v>26</v>
      </c>
      <c r="BF174" s="137" t="str">
        <f t="shared" si="704"/>
        <v/>
      </c>
      <c r="BG174" s="137" t="str">
        <f t="shared" si="704"/>
        <v/>
      </c>
      <c r="BH174" s="137" t="str">
        <f t="shared" si="704"/>
        <v/>
      </c>
      <c r="BI174" s="137" t="str">
        <f t="shared" si="704"/>
        <v/>
      </c>
      <c r="BJ174" s="137" t="str">
        <f t="shared" si="704"/>
        <v/>
      </c>
      <c r="BK174" s="137" t="str">
        <f t="shared" si="704"/>
        <v/>
      </c>
      <c r="BL174" s="137" t="str">
        <f t="shared" si="704"/>
        <v/>
      </c>
      <c r="BM174" s="169" t="str">
        <f t="shared" si="704"/>
        <v/>
      </c>
      <c r="BN174" s="174" t="e">
        <f>$AS174*Assembly!Z$4+$AT174*Assembly!Z$5+$AU174*Assembly!Z$6+$AV174*Assembly!Z$7+$AW174*Assembly!Z$8+$AX174*Assembly!Z$9+$AY174*Assembly!Z$10+$AZ174*Assembly!Z$11+$BA174*Assembly!Z$12+$BB174*Assembly!Z$13+$BC174*Assembly!Z$14+$BD174*Assembly!Z$15+$BE174*Assembly!Z$16+$BF174*Assembly!Z$17+$BG174*Assembly!Z$18+$BH174*Assembly!Z$19+$BI174*Assembly!Z$20+$BJ174*Assembly!Z$21+$BK174*Assembly!Z$22+$BL174*Assembly!Z$23+$BM174*Assembly!Z$24</f>
        <v>#VALUE!</v>
      </c>
      <c r="BO174" s="133" t="e">
        <f t="shared" si="3"/>
        <v>#VALUE!</v>
      </c>
      <c r="BP174" s="133"/>
      <c r="BQ174" s="133" t="e">
        <f>$AS174*Assembly!AD$4+$AT174*Assembly!AD$5+$AU174*Assembly!AD$6+$AV174*Assembly!AD$7+$AW174*Assembly!AD$8+$AX174*Assembly!AD$9+$AY174*Assembly!AD$10+$AZ174*Assembly!AD$11+$BA174*Assembly!AD$12+$BB174*Assembly!AD$13+$BC174*Assembly!AD$14+$BD174*Assembly!AD$15+$BE174*Assembly!AD$16+$BF174*Assembly!AD$17+$BG174*Assembly!AD$18+$BH174*Assembly!AD$19+$BI174*Assembly!AD$20+$BJ174*Assembly!AD$21+$BK174*Assembly!AD$22+$BL174*Assembly!AD$23+$BM174*Assembly!AD$24</f>
        <v>#VALUE!</v>
      </c>
      <c r="BR174" s="177" t="e">
        <f t="shared" si="4"/>
        <v>#VALUE!</v>
      </c>
      <c r="BS174" s="178" t="e">
        <f t="shared" si="5"/>
        <v>#VALUE!</v>
      </c>
      <c r="BT174" s="179" t="e">
        <f t="shared" si="6"/>
        <v>#VALUE!</v>
      </c>
      <c r="BU174" s="178" t="e">
        <f t="shared" si="7"/>
        <v>#VALUE!</v>
      </c>
      <c r="BV174" s="133" t="e">
        <f>$AS174*Assembly!Y$4+$AT174*Assembly!Y$5+$AU174*Assembly!Y$6+$AV174*Assembly!Y$7+$AW174*Assembly!Y$8+$AX174*Assembly!Y$9+$AY174*Assembly!Y$10+$AZ174*Assembly!Y$11+$BA174*Assembly!Y$12+$BB174*Assembly!Y$13+$BC174*Assembly!Y$14+$BD174*Assembly!Y$15+$BE174*Assembly!Y$16+$BF174*Assembly!Y$17+$BG174*Assembly!Y$18+$BH174*Assembly!Y$19+$BI174*Assembly!Y$20+$BJ174*Assembly!Y$21+$BK174*Assembly!Y$22+$BL174*Assembly!Y$23+$BM174*Assembly!Y$24</f>
        <v>#VALUE!</v>
      </c>
      <c r="BW174" s="133" t="e">
        <f t="shared" si="8"/>
        <v>#VALUE!</v>
      </c>
      <c r="BX174" s="130" t="e">
        <f t="shared" si="9"/>
        <v>#VALUE!</v>
      </c>
      <c r="BY174" s="183" t="e">
        <f>$AS174*Assembly!AC$4+$AT174*Assembly!AC$5+$AU174*Assembly!AC$6+$AV174*Assembly!AC$7+$AW174*Assembly!AC$8+$AX174*Assembly!AC$9+$AY174*Assembly!AC$10+$AZ174*Assembly!AC$11+$BA174*Assembly!AC$12+$BB174*Assembly!AC$13+$BC174*Assembly!AC$14+$BD174*Assembly!AC$15+$BE174*Assembly!AC$16+$BF174*Assembly!AC$17+$BG174*Assembly!AC$18+$BH174*Assembly!AC$19+$BI174*Assembly!AC$20+$BJ174*Assembly!AC$21+$BK174*Assembly!AC$22+$BL174*Assembly!AC$23+$BM174*Assembly!AC$24</f>
        <v>#VALUE!</v>
      </c>
      <c r="BZ174" s="164" t="e">
        <f>$AS174*Assembly!M$4+$AT174*Assembly!M$5+$AU174*Assembly!M$6+$AV174*Assembly!M$7+$AW174*Assembly!M$8+$AX174*Assembly!M$9+$AY174*Assembly!M$10+$AZ174*Assembly!M$11+$BA174*Assembly!M$12+$BB174*Assembly!M$13+$BC174*Assembly!M$14+$BD174*Assembly!M$15+$BE174*Assembly!M$16+$BF174*Assembly!M$17+$BG174*Assembly!M$18+$BH174*Assembly!M$19+$BI174*Assembly!M$20+$BJ174*Assembly!M$21+$BK174*Assembly!M$22+$BL174*Assembly!M$23+$BM174*Assembly!M$24</f>
        <v>#VALUE!</v>
      </c>
      <c r="CA174" s="164" t="e">
        <f>$AS174*Assembly!N$4+$AT174*Assembly!N$5+$AU174*Assembly!N$6+$AV174*Assembly!N$7+$AW174*Assembly!N$8+$AX174*Assembly!N$9+$AY174*Assembly!N$10+$AZ174*Assembly!N$11+$BA174*Assembly!N$12+$BB174*Assembly!N$13+$BC174*Assembly!N$14+$BD174*Assembly!N$15+$BE174*Assembly!N$16+$BF174*Assembly!N$17+$BG174*Assembly!N$18+$BH174*Assembly!N$19+$BI174*Assembly!N$20+$BJ174*Assembly!N$21+$BK174*Assembly!N$22+$BL174*Assembly!N$23+$BM174*Assembly!N$24</f>
        <v>#VALUE!</v>
      </c>
      <c r="CB174" s="164" t="e">
        <f>$AS174*Assembly!O$4+$AT174*Assembly!O$5+$AU174*Assembly!O$6+$AV174*Assembly!O$7+$AW174*Assembly!O$8+$AX174*Assembly!O$9+$AY174*Assembly!O$10+$AZ174*Assembly!O$11+$BA174*Assembly!O$12+$BB174*Assembly!O$13+$BC174*Assembly!O$14+$BD174*Assembly!O$15+$BE174*Assembly!O$16+$BF174*Assembly!O$17+$BG174*Assembly!O$18+$BH174*Assembly!O$19+$BI174*Assembly!O$20+$BJ174*Assembly!O$21+$BK174*Assembly!O$22+$BL174*Assembly!O$23+$BM174*Assembly!O$24</f>
        <v>#VALUE!</v>
      </c>
      <c r="CC174" s="156" t="e">
        <f>$AS174*Assembly!P$4+$AT174*Assembly!P$5+$AU174*Assembly!P$6+$AV174*Assembly!P$7+$AW174*Assembly!P$8+$AX174*Assembly!P$9+$AY174*Assembly!P$10+$AZ174*Assembly!P$11+$BA174*Assembly!P$12+$BB174*Assembly!P$13+$BC174*Assembly!P$14+$BD174*Assembly!P$15+$BE174*Assembly!P$16+$BF174*Assembly!P$17+$BG174*Assembly!P$18+$BH174*Assembly!P$19+$BI174*Assembly!P$20+$BJ174*Assembly!P$21+$BK174*Assembly!P$22+$BL174*Assembly!P$23+$BM174*Assembly!P$24</f>
        <v>#VALUE!</v>
      </c>
      <c r="CD174" s="156" t="e">
        <f>$AS174*Assembly!Q$4+$AT174*Assembly!Q$5+$AU174*Assembly!Q$6+$AV174*Assembly!Q$7+$AW174*Assembly!Q$8+$AX174*Assembly!Q$9+$AY174*Assembly!Q$10+$AZ174*Assembly!Q$11+$BA174*Assembly!Q$12+$BB174*Assembly!Q$13+$BC174*Assembly!Q$14+$BD174*Assembly!Q$15+$BE174*Assembly!Q$16+$BF174*Assembly!Q$17+$BG174*Assembly!Q$18+$BH174*Assembly!Q$19+$BI174*Assembly!Q$20+$BJ174*Assembly!Q$21+$BK174*Assembly!Q$22+$BL174*Assembly!Q$23+$BM174*Assembly!Q$24</f>
        <v>#VALUE!</v>
      </c>
      <c r="CE174" s="164" t="e">
        <f>$AS174*Assembly!R$4+$AT174*Assembly!R$5+$AU174*Assembly!R$6+$AV174*Assembly!R$7+$AW174*Assembly!R$8+$AX174*Assembly!R$9+$AY174*Assembly!R$10+$AZ174*Assembly!R$11+$BA174*Assembly!R$12+$BB174*Assembly!R$13+$BC174*Assembly!R$14+$BD174*Assembly!R$15+$BE174*Assembly!R$16+$BF174*Assembly!R$17+$BG174*Assembly!R$18+$BH174*Assembly!R$19+$BI174*Assembly!R$20+$BJ174*Assembly!R$21+$BK174*Assembly!R$22+$BL174*Assembly!R$23+$BM174*Assembly!R$24</f>
        <v>#VALUE!</v>
      </c>
      <c r="CF174" s="156" t="e">
        <f>$AS174*Assembly!S$4+$AT174*Assembly!S$5+$AU174*Assembly!S$6+$AV174*Assembly!S$7+$AW174*Assembly!S$8+$AX174*Assembly!S$9+$AY174*Assembly!S$10+$AZ174*Assembly!S$11+$BA174*Assembly!S$12+$BB174*Assembly!S$13+$BC174*Assembly!S$14+$BD174*Assembly!S$15+$BE174*Assembly!S$16+$BF174*Assembly!S$17+$BG174*Assembly!S$18+$BH174*Assembly!S$19+$BI174*Assembly!S$20+$BJ174*Assembly!S$21+$BK174*Assembly!S$22+$BL174*Assembly!S$23+$BM174*Assembly!S$24</f>
        <v>#VALUE!</v>
      </c>
      <c r="CG174" s="156" t="e">
        <f>$AS174*Assembly!T$4+$AT174*Assembly!T$5+$AU174*Assembly!T$6+$AV174*Assembly!T$7+$AW174*Assembly!T$8+$AX174*Assembly!T$9+$AY174*Assembly!T$10+$AZ174*Assembly!T$11+$BA174*Assembly!T$12+$BB174*Assembly!T$13+$BC174*Assembly!T$14+$BD174*Assembly!T$15+$BE174*Assembly!T$16+$BF174*Assembly!T$17+$BG174*Assembly!T$18+$BH174*Assembly!T$19+$BI174*Assembly!T$20+$BJ174*Assembly!T$21+$BK174*Assembly!T$22+$BL174*Assembly!T$23+$BM174*Assembly!T$24</f>
        <v>#VALUE!</v>
      </c>
      <c r="CH174" s="156" t="e">
        <f>$AS174*Assembly!U$4+$AT174*Assembly!U$5+$AU174*Assembly!U$6+$AV174*Assembly!U$7+$AW174*Assembly!U$8+$AX174*Assembly!U$9+$AY174*Assembly!U$10+$AZ174*Assembly!U$11+$BA174*Assembly!U$12+$BB174*Assembly!U$13+$BC174*Assembly!U$14+$BD174*Assembly!U$15+$BE174*Assembly!U$16+$BF174*Assembly!U$17+$BG174*Assembly!U$18+$BH174*Assembly!U$19+$BI174*Assembly!U$20+$BJ174*Assembly!U$21+$BK174*Assembly!U$22+$BL174*Assembly!U$23+$BM174*Assembly!U$24</f>
        <v>#VALUE!</v>
      </c>
      <c r="CI174" s="164" t="e">
        <f>$AS174*Assembly!V$4+$AT174*Assembly!V$5+$AU174*Assembly!V$6+$AV174*Assembly!V$7+$AW174*Assembly!V$8+$AX174*Assembly!V$9+$AY174*Assembly!V$10+$AZ174*Assembly!V$11+$BA174*Assembly!V$12+$BB174*Assembly!V$13+$BC174*Assembly!V$14+$BD174*Assembly!V$15+$BE174*Assembly!V$16+$BF174*Assembly!V$17+$BG174*Assembly!V$18+$BH174*Assembly!V$19+$BI174*Assembly!V$20+$BJ174*Assembly!V$21+$BK174*Assembly!V$22+$BL174*Assembly!V$23+$BM174*Assembly!V$24</f>
        <v>#VALUE!</v>
      </c>
      <c r="CJ174" s="164" t="e">
        <f>BZ174*Refining!$F$3</f>
        <v>#VALUE!</v>
      </c>
      <c r="CK174" s="164" t="e">
        <f>CA174*Refining!$F$4</f>
        <v>#VALUE!</v>
      </c>
      <c r="CL174" s="164" t="e">
        <f>CB174*Refining!$F$5</f>
        <v>#VALUE!</v>
      </c>
      <c r="CM174" s="164" t="e">
        <f>CC174*Refining!$F$6</f>
        <v>#VALUE!</v>
      </c>
      <c r="CN174" s="164" t="e">
        <f>CD174*Refining!$F$7</f>
        <v>#VALUE!</v>
      </c>
      <c r="CO174" s="164" t="e">
        <f>CE174*Refining!$F$8</f>
        <v>#VALUE!</v>
      </c>
      <c r="CP174" s="164" t="e">
        <f>CF174*Refining!$F$9</f>
        <v>#VALUE!</v>
      </c>
      <c r="CQ174" s="164" t="e">
        <f>CG174*Refining!$F$10</f>
        <v>#VALUE!</v>
      </c>
      <c r="CR174" s="164" t="e">
        <f>CH174*Refining!$F$11</f>
        <v>#VALUE!</v>
      </c>
      <c r="CS174" s="164" t="e">
        <f>CI174*Refining!$F$12</f>
        <v>#VALUE!</v>
      </c>
      <c r="CT174" s="185" t="e">
        <f t="shared" ref="CT174:DM174" si="705">IF(BZ174 = 0, "", BZ174)</f>
        <v>#VALUE!</v>
      </c>
      <c r="CU174" s="186" t="e">
        <f t="shared" si="705"/>
        <v>#VALUE!</v>
      </c>
      <c r="CV174" s="186" t="e">
        <f t="shared" si="705"/>
        <v>#VALUE!</v>
      </c>
      <c r="CW174" s="186" t="e">
        <f t="shared" si="705"/>
        <v>#VALUE!</v>
      </c>
      <c r="CX174" s="186" t="e">
        <f t="shared" si="705"/>
        <v>#VALUE!</v>
      </c>
      <c r="CY174" s="186" t="e">
        <f t="shared" si="705"/>
        <v>#VALUE!</v>
      </c>
      <c r="CZ174" s="186" t="e">
        <f t="shared" si="705"/>
        <v>#VALUE!</v>
      </c>
      <c r="DA174" s="186" t="e">
        <f t="shared" si="705"/>
        <v>#VALUE!</v>
      </c>
      <c r="DB174" s="186" t="e">
        <f t="shared" si="705"/>
        <v>#VALUE!</v>
      </c>
      <c r="DC174" s="187" t="e">
        <f t="shared" si="705"/>
        <v>#VALUE!</v>
      </c>
      <c r="DD174" s="185" t="e">
        <f t="shared" si="705"/>
        <v>#VALUE!</v>
      </c>
      <c r="DE174" s="186" t="e">
        <f t="shared" si="705"/>
        <v>#VALUE!</v>
      </c>
      <c r="DF174" s="186" t="e">
        <f t="shared" si="705"/>
        <v>#VALUE!</v>
      </c>
      <c r="DG174" s="186" t="e">
        <f t="shared" si="705"/>
        <v>#VALUE!</v>
      </c>
      <c r="DH174" s="211" t="e">
        <f t="shared" si="705"/>
        <v>#VALUE!</v>
      </c>
      <c r="DI174" s="186" t="e">
        <f t="shared" si="705"/>
        <v>#VALUE!</v>
      </c>
      <c r="DJ174" s="186" t="e">
        <f t="shared" si="705"/>
        <v>#VALUE!</v>
      </c>
      <c r="DK174" s="186" t="e">
        <f t="shared" si="705"/>
        <v>#VALUE!</v>
      </c>
      <c r="DL174" s="186" t="e">
        <f t="shared" si="705"/>
        <v>#VALUE!</v>
      </c>
      <c r="DM174" s="187" t="e">
        <f t="shared" si="705"/>
        <v>#VALUE!</v>
      </c>
      <c r="DN174" s="185" t="e">
        <f t="shared" si="11"/>
        <v>#VALUE!</v>
      </c>
      <c r="DO174" s="189" t="e">
        <f t="shared" si="12"/>
        <v>#VALUE!</v>
      </c>
      <c r="DP174" s="120" t="e">
        <f t="shared" si="13"/>
        <v>#VALUE!</v>
      </c>
      <c r="DQ174" s="133" t="e">
        <f>CT174*'Ores &amp; Ingots'!$C$3+CU174*'Ores &amp; Ingots'!$C$4+CV174*'Ores &amp; Ingots'!$C$5+CW174*'Ores &amp; Ingots'!$C$6+CX174*'Ores &amp; Ingots'!$C$7+CY174*'Ores &amp; Ingots'!$C$8+CZ174*'Ores &amp; Ingots'!$C$9+DA174*'Ores &amp; Ingots'!$C$10+DB174*'Ores &amp; Ingots'!$C$11+DC174*'Ores &amp; Ingots'!$C$12</f>
        <v>#VALUE!</v>
      </c>
      <c r="DR174" s="133" t="e">
        <f>DD174*'Ores &amp; Ingots'!$B$3+DE174*'Ores &amp; Ingots'!$B$4+DF174*'Ores &amp; Ingots'!$B$5+DG174*'Ores &amp; Ingots'!$B$6+DH174*'Ores &amp; Ingots'!$B$7+DI174*'Ores &amp; Ingots'!$B$8+DJ174*'Ores &amp; Ingots'!$B$9+DK174*'Ores &amp; Ingots'!$B$10+DL174*'Ores &amp; Ingots'!$B$11+DM174*'Ores &amp; Ingots'!$B$12</f>
        <v>#VALUE!</v>
      </c>
      <c r="DS174" s="189" t="e">
        <f>CT174*Refining!$G$3+CU174*Refining!$G$4+CV174*Refining!$G$5+CW174*Refining!$G$6+CX174*Refining!$G$7+CY174*Refining!$G$8+CZ174*Refining!$G$9+DA174*Refining!$G$10+DB174*Refining!$G$11+DC174*Refining!$G$12</f>
        <v>#VALUE!</v>
      </c>
      <c r="DT174" s="189" t="e">
        <f t="shared" si="14"/>
        <v>#VALUE!</v>
      </c>
      <c r="DU174" s="192" t="e">
        <f t="shared" si="15"/>
        <v>#VALUE!</v>
      </c>
      <c r="DV174" s="185" t="e">
        <f t="shared" si="16"/>
        <v>#VALUE!</v>
      </c>
      <c r="DW174" s="194" t="e">
        <f t="shared" ref="DW174:DX174" si="706">DV174/60</f>
        <v>#VALUE!</v>
      </c>
      <c r="DX174" s="194" t="e">
        <f t="shared" si="706"/>
        <v>#VALUE!</v>
      </c>
      <c r="DY174" s="185" t="e">
        <f t="shared" si="18"/>
        <v>#VALUE!</v>
      </c>
      <c r="DZ174" s="194" t="e">
        <f t="shared" ref="DZ174:EA174" si="707">DY174/1000</f>
        <v>#VALUE!</v>
      </c>
      <c r="EA174" s="196" t="e">
        <f t="shared" si="707"/>
        <v>#VALUE!</v>
      </c>
      <c r="EB174" s="130" t="e">
        <f t="shared" si="20"/>
        <v>#VALUE!</v>
      </c>
      <c r="EC174" s="132" t="e">
        <f t="shared" si="21"/>
        <v>#VALUE!</v>
      </c>
      <c r="ED174" s="133">
        <v>55</v>
      </c>
    </row>
    <row r="175" spans="1:134" ht="12.75" x14ac:dyDescent="0.2">
      <c r="A175" s="864"/>
      <c r="B175" s="135" t="s">
        <v>381</v>
      </c>
      <c r="C175" s="137" t="s">
        <v>156</v>
      </c>
      <c r="D175" s="137">
        <v>1</v>
      </c>
      <c r="E175" s="137">
        <v>1</v>
      </c>
      <c r="F175" s="137">
        <v>2</v>
      </c>
      <c r="G175" s="139">
        <f t="shared" si="0"/>
        <v>31.25</v>
      </c>
      <c r="H175" s="140">
        <v>8</v>
      </c>
      <c r="I175" s="140">
        <v>8</v>
      </c>
      <c r="J175" s="140">
        <f>H175/Main!$D$9</f>
        <v>1.6</v>
      </c>
      <c r="K175" s="140">
        <f>I175/Main!$D$10</f>
        <v>4</v>
      </c>
      <c r="L175" s="140">
        <f t="shared" si="1"/>
        <v>2.5</v>
      </c>
      <c r="M175" s="140">
        <v>1</v>
      </c>
      <c r="N175" s="143"/>
      <c r="O175" s="143"/>
      <c r="P175" s="145"/>
      <c r="Q175" s="143"/>
      <c r="R175" s="146"/>
      <c r="S175" s="143"/>
      <c r="T175" s="395"/>
      <c r="U175" s="198"/>
      <c r="V175" s="143"/>
      <c r="W175" s="396" t="s">
        <v>34</v>
      </c>
      <c r="X175" s="133">
        <v>0</v>
      </c>
      <c r="Y175" s="133">
        <v>0</v>
      </c>
      <c r="Z175" s="133">
        <v>0</v>
      </c>
      <c r="AA175" s="133">
        <v>0</v>
      </c>
      <c r="AB175" s="133">
        <v>0</v>
      </c>
      <c r="AC175" s="133">
        <v>13</v>
      </c>
      <c r="AD175" s="133">
        <v>0</v>
      </c>
      <c r="AE175" s="133">
        <v>0</v>
      </c>
      <c r="AF175" s="133">
        <v>0</v>
      </c>
      <c r="AG175" s="133">
        <v>0</v>
      </c>
      <c r="AH175" s="133">
        <v>0</v>
      </c>
      <c r="AI175" s="133">
        <v>0</v>
      </c>
      <c r="AJ175" s="167">
        <v>26</v>
      </c>
      <c r="AK175" s="133">
        <v>0</v>
      </c>
      <c r="AL175" s="133">
        <v>0</v>
      </c>
      <c r="AM175" s="133">
        <v>0</v>
      </c>
      <c r="AN175" s="133">
        <v>0</v>
      </c>
      <c r="AO175" s="133">
        <v>0</v>
      </c>
      <c r="AP175" s="133">
        <v>0</v>
      </c>
      <c r="AQ175" s="133">
        <v>0</v>
      </c>
      <c r="AR175" s="133">
        <v>0</v>
      </c>
      <c r="AS175" s="161" t="str">
        <f t="shared" ref="AS175:BM175" si="708">IF(X175 = 0, "", X175)</f>
        <v/>
      </c>
      <c r="AT175" s="137" t="str">
        <f t="shared" si="708"/>
        <v/>
      </c>
      <c r="AU175" s="137" t="str">
        <f t="shared" si="708"/>
        <v/>
      </c>
      <c r="AV175" s="137" t="str">
        <f t="shared" si="708"/>
        <v/>
      </c>
      <c r="AW175" s="137" t="str">
        <f t="shared" si="708"/>
        <v/>
      </c>
      <c r="AX175" s="133">
        <f t="shared" si="708"/>
        <v>13</v>
      </c>
      <c r="AY175" s="137" t="str">
        <f t="shared" si="708"/>
        <v/>
      </c>
      <c r="AZ175" s="137" t="str">
        <f t="shared" si="708"/>
        <v/>
      </c>
      <c r="BA175" s="137" t="str">
        <f t="shared" si="708"/>
        <v/>
      </c>
      <c r="BB175" s="137" t="str">
        <f t="shared" si="708"/>
        <v/>
      </c>
      <c r="BC175" s="137" t="str">
        <f t="shared" si="708"/>
        <v/>
      </c>
      <c r="BD175" s="137" t="str">
        <f t="shared" si="708"/>
        <v/>
      </c>
      <c r="BE175" s="167">
        <f t="shared" si="708"/>
        <v>26</v>
      </c>
      <c r="BF175" s="137" t="str">
        <f t="shared" si="708"/>
        <v/>
      </c>
      <c r="BG175" s="137" t="str">
        <f t="shared" si="708"/>
        <v/>
      </c>
      <c r="BH175" s="137" t="str">
        <f t="shared" si="708"/>
        <v/>
      </c>
      <c r="BI175" s="137" t="str">
        <f t="shared" si="708"/>
        <v/>
      </c>
      <c r="BJ175" s="137" t="str">
        <f t="shared" si="708"/>
        <v/>
      </c>
      <c r="BK175" s="137" t="str">
        <f t="shared" si="708"/>
        <v/>
      </c>
      <c r="BL175" s="137" t="str">
        <f t="shared" si="708"/>
        <v/>
      </c>
      <c r="BM175" s="169" t="str">
        <f t="shared" si="708"/>
        <v/>
      </c>
      <c r="BN175" s="174" t="e">
        <f>$AS175*Assembly!Z$4+$AT175*Assembly!Z$5+$AU175*Assembly!Z$6+$AV175*Assembly!Z$7+$AW175*Assembly!Z$8+$AX175*Assembly!Z$9+$AY175*Assembly!Z$10+$AZ175*Assembly!Z$11+$BA175*Assembly!Z$12+$BB175*Assembly!Z$13+$BC175*Assembly!Z$14+$BD175*Assembly!Z$15+$BE175*Assembly!Z$16+$BF175*Assembly!Z$17+$BG175*Assembly!Z$18+$BH175*Assembly!Z$19+$BI175*Assembly!Z$20+$BJ175*Assembly!Z$21+$BK175*Assembly!Z$22+$BL175*Assembly!Z$23+$BM175*Assembly!Z$24</f>
        <v>#VALUE!</v>
      </c>
      <c r="BO175" s="133" t="e">
        <f t="shared" si="3"/>
        <v>#VALUE!</v>
      </c>
      <c r="BP175" s="133"/>
      <c r="BQ175" s="133" t="e">
        <f>$AS175*Assembly!AD$4+$AT175*Assembly!AD$5+$AU175*Assembly!AD$6+$AV175*Assembly!AD$7+$AW175*Assembly!AD$8+$AX175*Assembly!AD$9+$AY175*Assembly!AD$10+$AZ175*Assembly!AD$11+$BA175*Assembly!AD$12+$BB175*Assembly!AD$13+$BC175*Assembly!AD$14+$BD175*Assembly!AD$15+$BE175*Assembly!AD$16+$BF175*Assembly!AD$17+$BG175*Assembly!AD$18+$BH175*Assembly!AD$19+$BI175*Assembly!AD$20+$BJ175*Assembly!AD$21+$BK175*Assembly!AD$22+$BL175*Assembly!AD$23+$BM175*Assembly!AD$24</f>
        <v>#VALUE!</v>
      </c>
      <c r="BR175" s="177" t="e">
        <f t="shared" si="4"/>
        <v>#VALUE!</v>
      </c>
      <c r="BS175" s="178" t="e">
        <f t="shared" si="5"/>
        <v>#VALUE!</v>
      </c>
      <c r="BT175" s="179" t="e">
        <f t="shared" si="6"/>
        <v>#VALUE!</v>
      </c>
      <c r="BU175" s="178" t="e">
        <f t="shared" si="7"/>
        <v>#VALUE!</v>
      </c>
      <c r="BV175" s="133" t="e">
        <f>$AS175*Assembly!Y$4+$AT175*Assembly!Y$5+$AU175*Assembly!Y$6+$AV175*Assembly!Y$7+$AW175*Assembly!Y$8+$AX175*Assembly!Y$9+$AY175*Assembly!Y$10+$AZ175*Assembly!Y$11+$BA175*Assembly!Y$12+$BB175*Assembly!Y$13+$BC175*Assembly!Y$14+$BD175*Assembly!Y$15+$BE175*Assembly!Y$16+$BF175*Assembly!Y$17+$BG175*Assembly!Y$18+$BH175*Assembly!Y$19+$BI175*Assembly!Y$20+$BJ175*Assembly!Y$21+$BK175*Assembly!Y$22+$BL175*Assembly!Y$23+$BM175*Assembly!Y$24</f>
        <v>#VALUE!</v>
      </c>
      <c r="BW175" s="133" t="e">
        <f t="shared" si="8"/>
        <v>#VALUE!</v>
      </c>
      <c r="BX175" s="130" t="e">
        <f t="shared" si="9"/>
        <v>#VALUE!</v>
      </c>
      <c r="BY175" s="183" t="e">
        <f>$AS175*Assembly!AC$4+$AT175*Assembly!AC$5+$AU175*Assembly!AC$6+$AV175*Assembly!AC$7+$AW175*Assembly!AC$8+$AX175*Assembly!AC$9+$AY175*Assembly!AC$10+$AZ175*Assembly!AC$11+$BA175*Assembly!AC$12+$BB175*Assembly!AC$13+$BC175*Assembly!AC$14+$BD175*Assembly!AC$15+$BE175*Assembly!AC$16+$BF175*Assembly!AC$17+$BG175*Assembly!AC$18+$BH175*Assembly!AC$19+$BI175*Assembly!AC$20+$BJ175*Assembly!AC$21+$BK175*Assembly!AC$22+$BL175*Assembly!AC$23+$BM175*Assembly!AC$24</f>
        <v>#VALUE!</v>
      </c>
      <c r="BZ175" s="145" t="e">
        <f>$AS175*Assembly!M$4+$AT175*Assembly!M$5+$AU175*Assembly!M$6+$AV175*Assembly!M$7+$AW175*Assembly!M$8+$AX175*Assembly!M$9+$AY175*Assembly!M$10+$AZ175*Assembly!M$11+$BA175*Assembly!M$12+$BB175*Assembly!M$13+$BC175*Assembly!M$14+$BD175*Assembly!M$15+$BE175*Assembly!M$16+$BF175*Assembly!M$17+$BG175*Assembly!M$18+$BH175*Assembly!M$19+$BI175*Assembly!M$20+$BJ175*Assembly!M$21+$BK175*Assembly!M$22+$BL175*Assembly!M$23+$BM175*Assembly!M$24</f>
        <v>#VALUE!</v>
      </c>
      <c r="CA175" s="145" t="e">
        <f>$AS175*Assembly!N$4+$AT175*Assembly!N$5+$AU175*Assembly!N$6+$AV175*Assembly!N$7+$AW175*Assembly!N$8+$AX175*Assembly!N$9+$AY175*Assembly!N$10+$AZ175*Assembly!N$11+$BA175*Assembly!N$12+$BB175*Assembly!N$13+$BC175*Assembly!N$14+$BD175*Assembly!N$15+$BE175*Assembly!N$16+$BF175*Assembly!N$17+$BG175*Assembly!N$18+$BH175*Assembly!N$19+$BI175*Assembly!N$20+$BJ175*Assembly!N$21+$BK175*Assembly!N$22+$BL175*Assembly!N$23+$BM175*Assembly!N$24</f>
        <v>#VALUE!</v>
      </c>
      <c r="CB175" s="145" t="e">
        <f>$AS175*Assembly!O$4+$AT175*Assembly!O$5+$AU175*Assembly!O$6+$AV175*Assembly!O$7+$AW175*Assembly!O$8+$AX175*Assembly!O$9+$AY175*Assembly!O$10+$AZ175*Assembly!O$11+$BA175*Assembly!O$12+$BB175*Assembly!O$13+$BC175*Assembly!O$14+$BD175*Assembly!O$15+$BE175*Assembly!O$16+$BF175*Assembly!O$17+$BG175*Assembly!O$18+$BH175*Assembly!O$19+$BI175*Assembly!O$20+$BJ175*Assembly!O$21+$BK175*Assembly!O$22+$BL175*Assembly!O$23+$BM175*Assembly!O$24</f>
        <v>#VALUE!</v>
      </c>
      <c r="CC175" s="140" t="e">
        <f>$AS175*Assembly!P$4+$AT175*Assembly!P$5+$AU175*Assembly!P$6+$AV175*Assembly!P$7+$AW175*Assembly!P$8+$AX175*Assembly!P$9+$AY175*Assembly!P$10+$AZ175*Assembly!P$11+$BA175*Assembly!P$12+$BB175*Assembly!P$13+$BC175*Assembly!P$14+$BD175*Assembly!P$15+$BE175*Assembly!P$16+$BF175*Assembly!P$17+$BG175*Assembly!P$18+$BH175*Assembly!P$19+$BI175*Assembly!P$20+$BJ175*Assembly!P$21+$BK175*Assembly!P$22+$BL175*Assembly!P$23+$BM175*Assembly!P$24</f>
        <v>#VALUE!</v>
      </c>
      <c r="CD175" s="140" t="e">
        <f>$AS175*Assembly!Q$4+$AT175*Assembly!Q$5+$AU175*Assembly!Q$6+$AV175*Assembly!Q$7+$AW175*Assembly!Q$8+$AX175*Assembly!Q$9+$AY175*Assembly!Q$10+$AZ175*Assembly!Q$11+$BA175*Assembly!Q$12+$BB175*Assembly!Q$13+$BC175*Assembly!Q$14+$BD175*Assembly!Q$15+$BE175*Assembly!Q$16+$BF175*Assembly!Q$17+$BG175*Assembly!Q$18+$BH175*Assembly!Q$19+$BI175*Assembly!Q$20+$BJ175*Assembly!Q$21+$BK175*Assembly!Q$22+$BL175*Assembly!Q$23+$BM175*Assembly!Q$24</f>
        <v>#VALUE!</v>
      </c>
      <c r="CE175" s="145" t="e">
        <f>$AS175*Assembly!R$4+$AT175*Assembly!R$5+$AU175*Assembly!R$6+$AV175*Assembly!R$7+$AW175*Assembly!R$8+$AX175*Assembly!R$9+$AY175*Assembly!R$10+$AZ175*Assembly!R$11+$BA175*Assembly!R$12+$BB175*Assembly!R$13+$BC175*Assembly!R$14+$BD175*Assembly!R$15+$BE175*Assembly!R$16+$BF175*Assembly!R$17+$BG175*Assembly!R$18+$BH175*Assembly!R$19+$BI175*Assembly!R$20+$BJ175*Assembly!R$21+$BK175*Assembly!R$22+$BL175*Assembly!R$23+$BM175*Assembly!R$24</f>
        <v>#VALUE!</v>
      </c>
      <c r="CF175" s="140" t="e">
        <f>$AS175*Assembly!S$4+$AT175*Assembly!S$5+$AU175*Assembly!S$6+$AV175*Assembly!S$7+$AW175*Assembly!S$8+$AX175*Assembly!S$9+$AY175*Assembly!S$10+$AZ175*Assembly!S$11+$BA175*Assembly!S$12+$BB175*Assembly!S$13+$BC175*Assembly!S$14+$BD175*Assembly!S$15+$BE175*Assembly!S$16+$BF175*Assembly!S$17+$BG175*Assembly!S$18+$BH175*Assembly!S$19+$BI175*Assembly!S$20+$BJ175*Assembly!S$21+$BK175*Assembly!S$22+$BL175*Assembly!S$23+$BM175*Assembly!S$24</f>
        <v>#VALUE!</v>
      </c>
      <c r="CG175" s="140" t="e">
        <f>$AS175*Assembly!T$4+$AT175*Assembly!T$5+$AU175*Assembly!T$6+$AV175*Assembly!T$7+$AW175*Assembly!T$8+$AX175*Assembly!T$9+$AY175*Assembly!T$10+$AZ175*Assembly!T$11+$BA175*Assembly!T$12+$BB175*Assembly!T$13+$BC175*Assembly!T$14+$BD175*Assembly!T$15+$BE175*Assembly!T$16+$BF175*Assembly!T$17+$BG175*Assembly!T$18+$BH175*Assembly!T$19+$BI175*Assembly!T$20+$BJ175*Assembly!T$21+$BK175*Assembly!T$22+$BL175*Assembly!T$23+$BM175*Assembly!T$24</f>
        <v>#VALUE!</v>
      </c>
      <c r="CH175" s="140" t="e">
        <f>$AS175*Assembly!U$4+$AT175*Assembly!U$5+$AU175*Assembly!U$6+$AV175*Assembly!U$7+$AW175*Assembly!U$8+$AX175*Assembly!U$9+$AY175*Assembly!U$10+$AZ175*Assembly!U$11+$BA175*Assembly!U$12+$BB175*Assembly!U$13+$BC175*Assembly!U$14+$BD175*Assembly!U$15+$BE175*Assembly!U$16+$BF175*Assembly!U$17+$BG175*Assembly!U$18+$BH175*Assembly!U$19+$BI175*Assembly!U$20+$BJ175*Assembly!U$21+$BK175*Assembly!U$22+$BL175*Assembly!U$23+$BM175*Assembly!U$24</f>
        <v>#VALUE!</v>
      </c>
      <c r="CI175" s="145" t="e">
        <f>$AS175*Assembly!V$4+$AT175*Assembly!V$5+$AU175*Assembly!V$6+$AV175*Assembly!V$7+$AW175*Assembly!V$8+$AX175*Assembly!V$9+$AY175*Assembly!V$10+$AZ175*Assembly!V$11+$BA175*Assembly!V$12+$BB175*Assembly!V$13+$BC175*Assembly!V$14+$BD175*Assembly!V$15+$BE175*Assembly!V$16+$BF175*Assembly!V$17+$BG175*Assembly!V$18+$BH175*Assembly!V$19+$BI175*Assembly!V$20+$BJ175*Assembly!V$21+$BK175*Assembly!V$22+$BL175*Assembly!V$23+$BM175*Assembly!V$24</f>
        <v>#VALUE!</v>
      </c>
      <c r="CJ175" s="145" t="e">
        <f>BZ175*Refining!$F$3</f>
        <v>#VALUE!</v>
      </c>
      <c r="CK175" s="145" t="e">
        <f>CA175*Refining!$F$4</f>
        <v>#VALUE!</v>
      </c>
      <c r="CL175" s="145" t="e">
        <f>CB175*Refining!$F$5</f>
        <v>#VALUE!</v>
      </c>
      <c r="CM175" s="145" t="e">
        <f>CC175*Refining!$F$6</f>
        <v>#VALUE!</v>
      </c>
      <c r="CN175" s="145" t="e">
        <f>CD175*Refining!$F$7</f>
        <v>#VALUE!</v>
      </c>
      <c r="CO175" s="145" t="e">
        <f>CE175*Refining!$F$8</f>
        <v>#VALUE!</v>
      </c>
      <c r="CP175" s="145" t="e">
        <f>CF175*Refining!$F$9</f>
        <v>#VALUE!</v>
      </c>
      <c r="CQ175" s="145" t="e">
        <f>CG175*Refining!$F$10</f>
        <v>#VALUE!</v>
      </c>
      <c r="CR175" s="145" t="e">
        <f>CH175*Refining!$F$11</f>
        <v>#VALUE!</v>
      </c>
      <c r="CS175" s="145" t="e">
        <f>CI175*Refining!$F$12</f>
        <v>#VALUE!</v>
      </c>
      <c r="CT175" s="185" t="e">
        <f t="shared" ref="CT175:DM175" si="709">IF(BZ175 = 0, "", BZ175)</f>
        <v>#VALUE!</v>
      </c>
      <c r="CU175" s="186" t="e">
        <f t="shared" si="709"/>
        <v>#VALUE!</v>
      </c>
      <c r="CV175" s="186" t="e">
        <f t="shared" si="709"/>
        <v>#VALUE!</v>
      </c>
      <c r="CW175" s="186" t="e">
        <f t="shared" si="709"/>
        <v>#VALUE!</v>
      </c>
      <c r="CX175" s="186" t="e">
        <f t="shared" si="709"/>
        <v>#VALUE!</v>
      </c>
      <c r="CY175" s="186" t="e">
        <f t="shared" si="709"/>
        <v>#VALUE!</v>
      </c>
      <c r="CZ175" s="186" t="e">
        <f t="shared" si="709"/>
        <v>#VALUE!</v>
      </c>
      <c r="DA175" s="186" t="e">
        <f t="shared" si="709"/>
        <v>#VALUE!</v>
      </c>
      <c r="DB175" s="186" t="e">
        <f t="shared" si="709"/>
        <v>#VALUE!</v>
      </c>
      <c r="DC175" s="187" t="e">
        <f t="shared" si="709"/>
        <v>#VALUE!</v>
      </c>
      <c r="DD175" s="185" t="e">
        <f t="shared" si="709"/>
        <v>#VALUE!</v>
      </c>
      <c r="DE175" s="186" t="e">
        <f t="shared" si="709"/>
        <v>#VALUE!</v>
      </c>
      <c r="DF175" s="186" t="e">
        <f t="shared" si="709"/>
        <v>#VALUE!</v>
      </c>
      <c r="DG175" s="186" t="e">
        <f t="shared" si="709"/>
        <v>#VALUE!</v>
      </c>
      <c r="DH175" s="211" t="e">
        <f t="shared" si="709"/>
        <v>#VALUE!</v>
      </c>
      <c r="DI175" s="186" t="e">
        <f t="shared" si="709"/>
        <v>#VALUE!</v>
      </c>
      <c r="DJ175" s="186" t="e">
        <f t="shared" si="709"/>
        <v>#VALUE!</v>
      </c>
      <c r="DK175" s="186" t="e">
        <f t="shared" si="709"/>
        <v>#VALUE!</v>
      </c>
      <c r="DL175" s="186" t="e">
        <f t="shared" si="709"/>
        <v>#VALUE!</v>
      </c>
      <c r="DM175" s="187" t="e">
        <f t="shared" si="709"/>
        <v>#VALUE!</v>
      </c>
      <c r="DN175" s="185" t="e">
        <f t="shared" si="11"/>
        <v>#VALUE!</v>
      </c>
      <c r="DO175" s="189" t="e">
        <f t="shared" si="12"/>
        <v>#VALUE!</v>
      </c>
      <c r="DP175" s="120" t="e">
        <f t="shared" si="13"/>
        <v>#VALUE!</v>
      </c>
      <c r="DQ175" s="133" t="e">
        <f>CT175*'Ores &amp; Ingots'!$C$3+CU175*'Ores &amp; Ingots'!$C$4+CV175*'Ores &amp; Ingots'!$C$5+CW175*'Ores &amp; Ingots'!$C$6+CX175*'Ores &amp; Ingots'!$C$7+CY175*'Ores &amp; Ingots'!$C$8+CZ175*'Ores &amp; Ingots'!$C$9+DA175*'Ores &amp; Ingots'!$C$10+DB175*'Ores &amp; Ingots'!$C$11+DC175*'Ores &amp; Ingots'!$C$12</f>
        <v>#VALUE!</v>
      </c>
      <c r="DR175" s="133" t="e">
        <f>DD175*'Ores &amp; Ingots'!$B$3+DE175*'Ores &amp; Ingots'!$B$4+DF175*'Ores &amp; Ingots'!$B$5+DG175*'Ores &amp; Ingots'!$B$6+DH175*'Ores &amp; Ingots'!$B$7+DI175*'Ores &amp; Ingots'!$B$8+DJ175*'Ores &amp; Ingots'!$B$9+DK175*'Ores &amp; Ingots'!$B$10+DL175*'Ores &amp; Ingots'!$B$11+DM175*'Ores &amp; Ingots'!$B$12</f>
        <v>#VALUE!</v>
      </c>
      <c r="DS175" s="189" t="e">
        <f>CT175*Refining!$G$3+CU175*Refining!$G$4+CV175*Refining!$G$5+CW175*Refining!$G$6+CX175*Refining!$G$7+CY175*Refining!$G$8+CZ175*Refining!$G$9+DA175*Refining!$G$10+DB175*Refining!$G$11+DC175*Refining!$G$12</f>
        <v>#VALUE!</v>
      </c>
      <c r="DT175" s="189" t="e">
        <f t="shared" si="14"/>
        <v>#VALUE!</v>
      </c>
      <c r="DU175" s="192" t="e">
        <f t="shared" si="15"/>
        <v>#VALUE!</v>
      </c>
      <c r="DV175" s="185" t="e">
        <f t="shared" si="16"/>
        <v>#VALUE!</v>
      </c>
      <c r="DW175" s="194" t="e">
        <f t="shared" ref="DW175:DX175" si="710">DV175/60</f>
        <v>#VALUE!</v>
      </c>
      <c r="DX175" s="194" t="e">
        <f t="shared" si="710"/>
        <v>#VALUE!</v>
      </c>
      <c r="DY175" s="185" t="e">
        <f t="shared" si="18"/>
        <v>#VALUE!</v>
      </c>
      <c r="DZ175" s="194" t="e">
        <f t="shared" ref="DZ175:EA175" si="711">DY175/1000</f>
        <v>#VALUE!</v>
      </c>
      <c r="EA175" s="196" t="e">
        <f t="shared" si="711"/>
        <v>#VALUE!</v>
      </c>
      <c r="EB175" s="130" t="e">
        <f t="shared" si="20"/>
        <v>#VALUE!</v>
      </c>
      <c r="EC175" s="132" t="e">
        <f t="shared" si="21"/>
        <v>#VALUE!</v>
      </c>
      <c r="ED175" s="133">
        <v>55</v>
      </c>
    </row>
    <row r="176" spans="1:134" ht="12.75" x14ac:dyDescent="0.2">
      <c r="A176" s="864"/>
      <c r="B176" s="135" t="s">
        <v>382</v>
      </c>
      <c r="C176" s="137" t="s">
        <v>156</v>
      </c>
      <c r="D176" s="137">
        <v>1</v>
      </c>
      <c r="E176" s="137">
        <v>1</v>
      </c>
      <c r="F176" s="137">
        <v>1</v>
      </c>
      <c r="G176" s="154">
        <f t="shared" si="0"/>
        <v>15.625</v>
      </c>
      <c r="H176" s="156">
        <v>6</v>
      </c>
      <c r="I176" s="156">
        <v>6</v>
      </c>
      <c r="J176" s="156">
        <f>H176/Main!$D$9</f>
        <v>1.2</v>
      </c>
      <c r="K176" s="156">
        <f>I176/Main!$D$10</f>
        <v>3</v>
      </c>
      <c r="L176" s="156">
        <f t="shared" si="1"/>
        <v>2.5</v>
      </c>
      <c r="M176" s="156">
        <v>1</v>
      </c>
      <c r="N176" s="159"/>
      <c r="O176" s="159"/>
      <c r="P176" s="164"/>
      <c r="Q176" s="159"/>
      <c r="R176" s="166"/>
      <c r="S176" s="159"/>
      <c r="T176" s="166"/>
      <c r="U176" s="170"/>
      <c r="V176" s="159"/>
      <c r="W176" s="364" t="s">
        <v>34</v>
      </c>
      <c r="X176" s="133">
        <v>0</v>
      </c>
      <c r="Y176" s="133">
        <v>0</v>
      </c>
      <c r="Z176" s="133">
        <v>0</v>
      </c>
      <c r="AA176" s="133">
        <v>0</v>
      </c>
      <c r="AB176" s="133">
        <v>0</v>
      </c>
      <c r="AC176" s="133">
        <v>10</v>
      </c>
      <c r="AD176" s="133">
        <v>0</v>
      </c>
      <c r="AE176" s="133">
        <v>0</v>
      </c>
      <c r="AF176" s="133">
        <v>0</v>
      </c>
      <c r="AG176" s="133">
        <v>0</v>
      </c>
      <c r="AH176" s="133">
        <v>0</v>
      </c>
      <c r="AI176" s="133">
        <v>0</v>
      </c>
      <c r="AJ176" s="167">
        <v>25</v>
      </c>
      <c r="AK176" s="133">
        <v>0</v>
      </c>
      <c r="AL176" s="133">
        <v>0</v>
      </c>
      <c r="AM176" s="133">
        <v>0</v>
      </c>
      <c r="AN176" s="133">
        <v>0</v>
      </c>
      <c r="AO176" s="133">
        <v>0</v>
      </c>
      <c r="AP176" s="133">
        <v>0</v>
      </c>
      <c r="AQ176" s="133">
        <v>0</v>
      </c>
      <c r="AR176" s="133">
        <v>0</v>
      </c>
      <c r="AS176" s="161" t="str">
        <f t="shared" ref="AS176:BM176" si="712">IF(X176 = 0, "", X176)</f>
        <v/>
      </c>
      <c r="AT176" s="137" t="str">
        <f t="shared" si="712"/>
        <v/>
      </c>
      <c r="AU176" s="137" t="str">
        <f t="shared" si="712"/>
        <v/>
      </c>
      <c r="AV176" s="137" t="str">
        <f t="shared" si="712"/>
        <v/>
      </c>
      <c r="AW176" s="137" t="str">
        <f t="shared" si="712"/>
        <v/>
      </c>
      <c r="AX176" s="133">
        <f t="shared" si="712"/>
        <v>10</v>
      </c>
      <c r="AY176" s="137" t="str">
        <f t="shared" si="712"/>
        <v/>
      </c>
      <c r="AZ176" s="137" t="str">
        <f t="shared" si="712"/>
        <v/>
      </c>
      <c r="BA176" s="137" t="str">
        <f t="shared" si="712"/>
        <v/>
      </c>
      <c r="BB176" s="137" t="str">
        <f t="shared" si="712"/>
        <v/>
      </c>
      <c r="BC176" s="137" t="str">
        <f t="shared" si="712"/>
        <v/>
      </c>
      <c r="BD176" s="137" t="str">
        <f t="shared" si="712"/>
        <v/>
      </c>
      <c r="BE176" s="167">
        <f t="shared" si="712"/>
        <v>25</v>
      </c>
      <c r="BF176" s="137" t="str">
        <f t="shared" si="712"/>
        <v/>
      </c>
      <c r="BG176" s="137" t="str">
        <f t="shared" si="712"/>
        <v/>
      </c>
      <c r="BH176" s="137" t="str">
        <f t="shared" si="712"/>
        <v/>
      </c>
      <c r="BI176" s="137" t="str">
        <f t="shared" si="712"/>
        <v/>
      </c>
      <c r="BJ176" s="137" t="str">
        <f t="shared" si="712"/>
        <v/>
      </c>
      <c r="BK176" s="137" t="str">
        <f t="shared" si="712"/>
        <v/>
      </c>
      <c r="BL176" s="137" t="str">
        <f t="shared" si="712"/>
        <v/>
      </c>
      <c r="BM176" s="169" t="str">
        <f t="shared" si="712"/>
        <v/>
      </c>
      <c r="BN176" s="174" t="e">
        <f>$AS176*Assembly!Z$4+$AT176*Assembly!Z$5+$AU176*Assembly!Z$6+$AV176*Assembly!Z$7+$AW176*Assembly!Z$8+$AX176*Assembly!Z$9+$AY176*Assembly!Z$10+$AZ176*Assembly!Z$11+$BA176*Assembly!Z$12+$BB176*Assembly!Z$13+$BC176*Assembly!Z$14+$BD176*Assembly!Z$15+$BE176*Assembly!Z$16+$BF176*Assembly!Z$17+$BG176*Assembly!Z$18+$BH176*Assembly!Z$19+$BI176*Assembly!Z$20+$BJ176*Assembly!Z$21+$BK176*Assembly!Z$22+$BL176*Assembly!Z$23+$BM176*Assembly!Z$24</f>
        <v>#VALUE!</v>
      </c>
      <c r="BO176" s="133" t="e">
        <f t="shared" si="3"/>
        <v>#VALUE!</v>
      </c>
      <c r="BP176" s="133"/>
      <c r="BQ176" s="133" t="e">
        <f>$AS176*Assembly!AD$4+$AT176*Assembly!AD$5+$AU176*Assembly!AD$6+$AV176*Assembly!AD$7+$AW176*Assembly!AD$8+$AX176*Assembly!AD$9+$AY176*Assembly!AD$10+$AZ176*Assembly!AD$11+$BA176*Assembly!AD$12+$BB176*Assembly!AD$13+$BC176*Assembly!AD$14+$BD176*Assembly!AD$15+$BE176*Assembly!AD$16+$BF176*Assembly!AD$17+$BG176*Assembly!AD$18+$BH176*Assembly!AD$19+$BI176*Assembly!AD$20+$BJ176*Assembly!AD$21+$BK176*Assembly!AD$22+$BL176*Assembly!AD$23+$BM176*Assembly!AD$24</f>
        <v>#VALUE!</v>
      </c>
      <c r="BR176" s="177" t="e">
        <f t="shared" si="4"/>
        <v>#VALUE!</v>
      </c>
      <c r="BS176" s="178" t="e">
        <f t="shared" si="5"/>
        <v>#VALUE!</v>
      </c>
      <c r="BT176" s="179" t="e">
        <f t="shared" si="6"/>
        <v>#VALUE!</v>
      </c>
      <c r="BU176" s="178" t="e">
        <f t="shared" si="7"/>
        <v>#VALUE!</v>
      </c>
      <c r="BV176" s="133" t="e">
        <f>$AS176*Assembly!Y$4+$AT176*Assembly!Y$5+$AU176*Assembly!Y$6+$AV176*Assembly!Y$7+$AW176*Assembly!Y$8+$AX176*Assembly!Y$9+$AY176*Assembly!Y$10+$AZ176*Assembly!Y$11+$BA176*Assembly!Y$12+$BB176*Assembly!Y$13+$BC176*Assembly!Y$14+$BD176*Assembly!Y$15+$BE176*Assembly!Y$16+$BF176*Assembly!Y$17+$BG176*Assembly!Y$18+$BH176*Assembly!Y$19+$BI176*Assembly!Y$20+$BJ176*Assembly!Y$21+$BK176*Assembly!Y$22+$BL176*Assembly!Y$23+$BM176*Assembly!Y$24</f>
        <v>#VALUE!</v>
      </c>
      <c r="BW176" s="133" t="e">
        <f t="shared" si="8"/>
        <v>#VALUE!</v>
      </c>
      <c r="BX176" s="130" t="e">
        <f t="shared" si="9"/>
        <v>#VALUE!</v>
      </c>
      <c r="BY176" s="183" t="e">
        <f>$AS176*Assembly!AC$4+$AT176*Assembly!AC$5+$AU176*Assembly!AC$6+$AV176*Assembly!AC$7+$AW176*Assembly!AC$8+$AX176*Assembly!AC$9+$AY176*Assembly!AC$10+$AZ176*Assembly!AC$11+$BA176*Assembly!AC$12+$BB176*Assembly!AC$13+$BC176*Assembly!AC$14+$BD176*Assembly!AC$15+$BE176*Assembly!AC$16+$BF176*Assembly!AC$17+$BG176*Assembly!AC$18+$BH176*Assembly!AC$19+$BI176*Assembly!AC$20+$BJ176*Assembly!AC$21+$BK176*Assembly!AC$22+$BL176*Assembly!AC$23+$BM176*Assembly!AC$24</f>
        <v>#VALUE!</v>
      </c>
      <c r="BZ176" s="164" t="e">
        <f>$AS176*Assembly!M$4+$AT176*Assembly!M$5+$AU176*Assembly!M$6+$AV176*Assembly!M$7+$AW176*Assembly!M$8+$AX176*Assembly!M$9+$AY176*Assembly!M$10+$AZ176*Assembly!M$11+$BA176*Assembly!M$12+$BB176*Assembly!M$13+$BC176*Assembly!M$14+$BD176*Assembly!M$15+$BE176*Assembly!M$16+$BF176*Assembly!M$17+$BG176*Assembly!M$18+$BH176*Assembly!M$19+$BI176*Assembly!M$20+$BJ176*Assembly!M$21+$BK176*Assembly!M$22+$BL176*Assembly!M$23+$BM176*Assembly!M$24</f>
        <v>#VALUE!</v>
      </c>
      <c r="CA176" s="164" t="e">
        <f>$AS176*Assembly!N$4+$AT176*Assembly!N$5+$AU176*Assembly!N$6+$AV176*Assembly!N$7+$AW176*Assembly!N$8+$AX176*Assembly!N$9+$AY176*Assembly!N$10+$AZ176*Assembly!N$11+$BA176*Assembly!N$12+$BB176*Assembly!N$13+$BC176*Assembly!N$14+$BD176*Assembly!N$15+$BE176*Assembly!N$16+$BF176*Assembly!N$17+$BG176*Assembly!N$18+$BH176*Assembly!N$19+$BI176*Assembly!N$20+$BJ176*Assembly!N$21+$BK176*Assembly!N$22+$BL176*Assembly!N$23+$BM176*Assembly!N$24</f>
        <v>#VALUE!</v>
      </c>
      <c r="CB176" s="164" t="e">
        <f>$AS176*Assembly!O$4+$AT176*Assembly!O$5+$AU176*Assembly!O$6+$AV176*Assembly!O$7+$AW176*Assembly!O$8+$AX176*Assembly!O$9+$AY176*Assembly!O$10+$AZ176*Assembly!O$11+$BA176*Assembly!O$12+$BB176*Assembly!O$13+$BC176*Assembly!O$14+$BD176*Assembly!O$15+$BE176*Assembly!O$16+$BF176*Assembly!O$17+$BG176*Assembly!O$18+$BH176*Assembly!O$19+$BI176*Assembly!O$20+$BJ176*Assembly!O$21+$BK176*Assembly!O$22+$BL176*Assembly!O$23+$BM176*Assembly!O$24</f>
        <v>#VALUE!</v>
      </c>
      <c r="CC176" s="156" t="e">
        <f>$AS176*Assembly!P$4+$AT176*Assembly!P$5+$AU176*Assembly!P$6+$AV176*Assembly!P$7+$AW176*Assembly!P$8+$AX176*Assembly!P$9+$AY176*Assembly!P$10+$AZ176*Assembly!P$11+$BA176*Assembly!P$12+$BB176*Assembly!P$13+$BC176*Assembly!P$14+$BD176*Assembly!P$15+$BE176*Assembly!P$16+$BF176*Assembly!P$17+$BG176*Assembly!P$18+$BH176*Assembly!P$19+$BI176*Assembly!P$20+$BJ176*Assembly!P$21+$BK176*Assembly!P$22+$BL176*Assembly!P$23+$BM176*Assembly!P$24</f>
        <v>#VALUE!</v>
      </c>
      <c r="CD176" s="156" t="e">
        <f>$AS176*Assembly!Q$4+$AT176*Assembly!Q$5+$AU176*Assembly!Q$6+$AV176*Assembly!Q$7+$AW176*Assembly!Q$8+$AX176*Assembly!Q$9+$AY176*Assembly!Q$10+$AZ176*Assembly!Q$11+$BA176*Assembly!Q$12+$BB176*Assembly!Q$13+$BC176*Assembly!Q$14+$BD176*Assembly!Q$15+$BE176*Assembly!Q$16+$BF176*Assembly!Q$17+$BG176*Assembly!Q$18+$BH176*Assembly!Q$19+$BI176*Assembly!Q$20+$BJ176*Assembly!Q$21+$BK176*Assembly!Q$22+$BL176*Assembly!Q$23+$BM176*Assembly!Q$24</f>
        <v>#VALUE!</v>
      </c>
      <c r="CE176" s="164" t="e">
        <f>$AS176*Assembly!R$4+$AT176*Assembly!R$5+$AU176*Assembly!R$6+$AV176*Assembly!R$7+$AW176*Assembly!R$8+$AX176*Assembly!R$9+$AY176*Assembly!R$10+$AZ176*Assembly!R$11+$BA176*Assembly!R$12+$BB176*Assembly!R$13+$BC176*Assembly!R$14+$BD176*Assembly!R$15+$BE176*Assembly!R$16+$BF176*Assembly!R$17+$BG176*Assembly!R$18+$BH176*Assembly!R$19+$BI176*Assembly!R$20+$BJ176*Assembly!R$21+$BK176*Assembly!R$22+$BL176*Assembly!R$23+$BM176*Assembly!R$24</f>
        <v>#VALUE!</v>
      </c>
      <c r="CF176" s="156" t="e">
        <f>$AS176*Assembly!S$4+$AT176*Assembly!S$5+$AU176*Assembly!S$6+$AV176*Assembly!S$7+$AW176*Assembly!S$8+$AX176*Assembly!S$9+$AY176*Assembly!S$10+$AZ176*Assembly!S$11+$BA176*Assembly!S$12+$BB176*Assembly!S$13+$BC176*Assembly!S$14+$BD176*Assembly!S$15+$BE176*Assembly!S$16+$BF176*Assembly!S$17+$BG176*Assembly!S$18+$BH176*Assembly!S$19+$BI176*Assembly!S$20+$BJ176*Assembly!S$21+$BK176*Assembly!S$22+$BL176*Assembly!S$23+$BM176*Assembly!S$24</f>
        <v>#VALUE!</v>
      </c>
      <c r="CG176" s="156" t="e">
        <f>$AS176*Assembly!T$4+$AT176*Assembly!T$5+$AU176*Assembly!T$6+$AV176*Assembly!T$7+$AW176*Assembly!T$8+$AX176*Assembly!T$9+$AY176*Assembly!T$10+$AZ176*Assembly!T$11+$BA176*Assembly!T$12+$BB176*Assembly!T$13+$BC176*Assembly!T$14+$BD176*Assembly!T$15+$BE176*Assembly!T$16+$BF176*Assembly!T$17+$BG176*Assembly!T$18+$BH176*Assembly!T$19+$BI176*Assembly!T$20+$BJ176*Assembly!T$21+$BK176*Assembly!T$22+$BL176*Assembly!T$23+$BM176*Assembly!T$24</f>
        <v>#VALUE!</v>
      </c>
      <c r="CH176" s="156" t="e">
        <f>$AS176*Assembly!U$4+$AT176*Assembly!U$5+$AU176*Assembly!U$6+$AV176*Assembly!U$7+$AW176*Assembly!U$8+$AX176*Assembly!U$9+$AY176*Assembly!U$10+$AZ176*Assembly!U$11+$BA176*Assembly!U$12+$BB176*Assembly!U$13+$BC176*Assembly!U$14+$BD176*Assembly!U$15+$BE176*Assembly!U$16+$BF176*Assembly!U$17+$BG176*Assembly!U$18+$BH176*Assembly!U$19+$BI176*Assembly!U$20+$BJ176*Assembly!U$21+$BK176*Assembly!U$22+$BL176*Assembly!U$23+$BM176*Assembly!U$24</f>
        <v>#VALUE!</v>
      </c>
      <c r="CI176" s="164" t="e">
        <f>$AS176*Assembly!V$4+$AT176*Assembly!V$5+$AU176*Assembly!V$6+$AV176*Assembly!V$7+$AW176*Assembly!V$8+$AX176*Assembly!V$9+$AY176*Assembly!V$10+$AZ176*Assembly!V$11+$BA176*Assembly!V$12+$BB176*Assembly!V$13+$BC176*Assembly!V$14+$BD176*Assembly!V$15+$BE176*Assembly!V$16+$BF176*Assembly!V$17+$BG176*Assembly!V$18+$BH176*Assembly!V$19+$BI176*Assembly!V$20+$BJ176*Assembly!V$21+$BK176*Assembly!V$22+$BL176*Assembly!V$23+$BM176*Assembly!V$24</f>
        <v>#VALUE!</v>
      </c>
      <c r="CJ176" s="164" t="e">
        <f>BZ176*Refining!$F$3</f>
        <v>#VALUE!</v>
      </c>
      <c r="CK176" s="164" t="e">
        <f>CA176*Refining!$F$4</f>
        <v>#VALUE!</v>
      </c>
      <c r="CL176" s="164" t="e">
        <f>CB176*Refining!$F$5</f>
        <v>#VALUE!</v>
      </c>
      <c r="CM176" s="164" t="e">
        <f>CC176*Refining!$F$6</f>
        <v>#VALUE!</v>
      </c>
      <c r="CN176" s="164" t="e">
        <f>CD176*Refining!$F$7</f>
        <v>#VALUE!</v>
      </c>
      <c r="CO176" s="164" t="e">
        <f>CE176*Refining!$F$8</f>
        <v>#VALUE!</v>
      </c>
      <c r="CP176" s="164" t="e">
        <f>CF176*Refining!$F$9</f>
        <v>#VALUE!</v>
      </c>
      <c r="CQ176" s="164" t="e">
        <f>CG176*Refining!$F$10</f>
        <v>#VALUE!</v>
      </c>
      <c r="CR176" s="164" t="e">
        <f>CH176*Refining!$F$11</f>
        <v>#VALUE!</v>
      </c>
      <c r="CS176" s="164" t="e">
        <f>CI176*Refining!$F$12</f>
        <v>#VALUE!</v>
      </c>
      <c r="CT176" s="185" t="e">
        <f t="shared" ref="CT176:DM176" si="713">IF(BZ176 = 0, "", BZ176)</f>
        <v>#VALUE!</v>
      </c>
      <c r="CU176" s="186" t="e">
        <f t="shared" si="713"/>
        <v>#VALUE!</v>
      </c>
      <c r="CV176" s="186" t="e">
        <f t="shared" si="713"/>
        <v>#VALUE!</v>
      </c>
      <c r="CW176" s="186" t="e">
        <f t="shared" si="713"/>
        <v>#VALUE!</v>
      </c>
      <c r="CX176" s="186" t="e">
        <f t="shared" si="713"/>
        <v>#VALUE!</v>
      </c>
      <c r="CY176" s="186" t="e">
        <f t="shared" si="713"/>
        <v>#VALUE!</v>
      </c>
      <c r="CZ176" s="186" t="e">
        <f t="shared" si="713"/>
        <v>#VALUE!</v>
      </c>
      <c r="DA176" s="186" t="e">
        <f t="shared" si="713"/>
        <v>#VALUE!</v>
      </c>
      <c r="DB176" s="186" t="e">
        <f t="shared" si="713"/>
        <v>#VALUE!</v>
      </c>
      <c r="DC176" s="187" t="e">
        <f t="shared" si="713"/>
        <v>#VALUE!</v>
      </c>
      <c r="DD176" s="185" t="e">
        <f t="shared" si="713"/>
        <v>#VALUE!</v>
      </c>
      <c r="DE176" s="186" t="e">
        <f t="shared" si="713"/>
        <v>#VALUE!</v>
      </c>
      <c r="DF176" s="186" t="e">
        <f t="shared" si="713"/>
        <v>#VALUE!</v>
      </c>
      <c r="DG176" s="186" t="e">
        <f t="shared" si="713"/>
        <v>#VALUE!</v>
      </c>
      <c r="DH176" s="211" t="e">
        <f t="shared" si="713"/>
        <v>#VALUE!</v>
      </c>
      <c r="DI176" s="186" t="e">
        <f t="shared" si="713"/>
        <v>#VALUE!</v>
      </c>
      <c r="DJ176" s="186" t="e">
        <f t="shared" si="713"/>
        <v>#VALUE!</v>
      </c>
      <c r="DK176" s="186" t="e">
        <f t="shared" si="713"/>
        <v>#VALUE!</v>
      </c>
      <c r="DL176" s="186" t="e">
        <f t="shared" si="713"/>
        <v>#VALUE!</v>
      </c>
      <c r="DM176" s="187" t="e">
        <f t="shared" si="713"/>
        <v>#VALUE!</v>
      </c>
      <c r="DN176" s="185" t="e">
        <f t="shared" si="11"/>
        <v>#VALUE!</v>
      </c>
      <c r="DO176" s="189" t="e">
        <f t="shared" si="12"/>
        <v>#VALUE!</v>
      </c>
      <c r="DP176" s="120" t="e">
        <f t="shared" si="13"/>
        <v>#VALUE!</v>
      </c>
      <c r="DQ176" s="133" t="e">
        <f>CT176*'Ores &amp; Ingots'!$C$3+CU176*'Ores &amp; Ingots'!$C$4+CV176*'Ores &amp; Ingots'!$C$5+CW176*'Ores &amp; Ingots'!$C$6+CX176*'Ores &amp; Ingots'!$C$7+CY176*'Ores &amp; Ingots'!$C$8+CZ176*'Ores &amp; Ingots'!$C$9+DA176*'Ores &amp; Ingots'!$C$10+DB176*'Ores &amp; Ingots'!$C$11+DC176*'Ores &amp; Ingots'!$C$12</f>
        <v>#VALUE!</v>
      </c>
      <c r="DR176" s="133" t="e">
        <f>DD176*'Ores &amp; Ingots'!$B$3+DE176*'Ores &amp; Ingots'!$B$4+DF176*'Ores &amp; Ingots'!$B$5+DG176*'Ores &amp; Ingots'!$B$6+DH176*'Ores &amp; Ingots'!$B$7+DI176*'Ores &amp; Ingots'!$B$8+DJ176*'Ores &amp; Ingots'!$B$9+DK176*'Ores &amp; Ingots'!$B$10+DL176*'Ores &amp; Ingots'!$B$11+DM176*'Ores &amp; Ingots'!$B$12</f>
        <v>#VALUE!</v>
      </c>
      <c r="DS176" s="189" t="e">
        <f>CT176*Refining!$G$3+CU176*Refining!$G$4+CV176*Refining!$G$5+CW176*Refining!$G$6+CX176*Refining!$G$7+CY176*Refining!$G$8+CZ176*Refining!$G$9+DA176*Refining!$G$10+DB176*Refining!$G$11+DC176*Refining!$G$12</f>
        <v>#VALUE!</v>
      </c>
      <c r="DT176" s="189" t="e">
        <f t="shared" si="14"/>
        <v>#VALUE!</v>
      </c>
      <c r="DU176" s="192" t="e">
        <f t="shared" si="15"/>
        <v>#VALUE!</v>
      </c>
      <c r="DV176" s="185" t="e">
        <f t="shared" si="16"/>
        <v>#VALUE!</v>
      </c>
      <c r="DW176" s="194" t="e">
        <f t="shared" ref="DW176:DX176" si="714">DV176/60</f>
        <v>#VALUE!</v>
      </c>
      <c r="DX176" s="194" t="e">
        <f t="shared" si="714"/>
        <v>#VALUE!</v>
      </c>
      <c r="DY176" s="185" t="e">
        <f t="shared" si="18"/>
        <v>#VALUE!</v>
      </c>
      <c r="DZ176" s="194" t="e">
        <f t="shared" ref="DZ176:EA176" si="715">DY176/1000</f>
        <v>#VALUE!</v>
      </c>
      <c r="EA176" s="196" t="e">
        <f t="shared" si="715"/>
        <v>#VALUE!</v>
      </c>
      <c r="EB176" s="130" t="e">
        <f t="shared" si="20"/>
        <v>#VALUE!</v>
      </c>
      <c r="EC176" s="132" t="e">
        <f t="shared" si="21"/>
        <v>#VALUE!</v>
      </c>
      <c r="ED176" s="133">
        <v>90</v>
      </c>
    </row>
    <row r="177" spans="1:134" ht="12.75" x14ac:dyDescent="0.2">
      <c r="A177" s="864"/>
      <c r="B177" s="135" t="s">
        <v>382</v>
      </c>
      <c r="C177" s="137" t="s">
        <v>156</v>
      </c>
      <c r="D177" s="137">
        <v>1</v>
      </c>
      <c r="E177" s="137">
        <v>1</v>
      </c>
      <c r="F177" s="137">
        <v>2</v>
      </c>
      <c r="G177" s="139">
        <f t="shared" si="0"/>
        <v>31.25</v>
      </c>
      <c r="H177" s="140">
        <v>8</v>
      </c>
      <c r="I177" s="140">
        <v>8</v>
      </c>
      <c r="J177" s="140">
        <f>H177/Main!$D$9</f>
        <v>1.6</v>
      </c>
      <c r="K177" s="140">
        <f>I177/Main!$D$10</f>
        <v>4</v>
      </c>
      <c r="L177" s="140">
        <f t="shared" si="1"/>
        <v>2.5</v>
      </c>
      <c r="M177" s="140">
        <v>1</v>
      </c>
      <c r="N177" s="143"/>
      <c r="O177" s="143"/>
      <c r="P177" s="145"/>
      <c r="Q177" s="143"/>
      <c r="R177" s="146"/>
      <c r="S177" s="143"/>
      <c r="T177" s="395"/>
      <c r="U177" s="198"/>
      <c r="V177" s="143"/>
      <c r="W177" s="396" t="s">
        <v>34</v>
      </c>
      <c r="X177" s="133">
        <v>0</v>
      </c>
      <c r="Y177" s="133">
        <v>0</v>
      </c>
      <c r="Z177" s="133">
        <v>0</v>
      </c>
      <c r="AA177" s="133">
        <v>0</v>
      </c>
      <c r="AB177" s="133">
        <v>0</v>
      </c>
      <c r="AC177" s="133">
        <v>15</v>
      </c>
      <c r="AD177" s="133">
        <v>0</v>
      </c>
      <c r="AE177" s="133">
        <v>0</v>
      </c>
      <c r="AF177" s="133">
        <v>0</v>
      </c>
      <c r="AG177" s="133">
        <v>0</v>
      </c>
      <c r="AH177" s="133">
        <v>0</v>
      </c>
      <c r="AI177" s="133">
        <v>0</v>
      </c>
      <c r="AJ177" s="167">
        <v>50</v>
      </c>
      <c r="AK177" s="133">
        <v>0</v>
      </c>
      <c r="AL177" s="133">
        <v>0</v>
      </c>
      <c r="AM177" s="133">
        <v>0</v>
      </c>
      <c r="AN177" s="133">
        <v>0</v>
      </c>
      <c r="AO177" s="133">
        <v>0</v>
      </c>
      <c r="AP177" s="133">
        <v>0</v>
      </c>
      <c r="AQ177" s="133">
        <v>0</v>
      </c>
      <c r="AR177" s="133">
        <v>0</v>
      </c>
      <c r="AS177" s="161" t="str">
        <f t="shared" ref="AS177:BM177" si="716">IF(X177 = 0, "", X177)</f>
        <v/>
      </c>
      <c r="AT177" s="137" t="str">
        <f t="shared" si="716"/>
        <v/>
      </c>
      <c r="AU177" s="137" t="str">
        <f t="shared" si="716"/>
        <v/>
      </c>
      <c r="AV177" s="137" t="str">
        <f t="shared" si="716"/>
        <v/>
      </c>
      <c r="AW177" s="137" t="str">
        <f t="shared" si="716"/>
        <v/>
      </c>
      <c r="AX177" s="133">
        <f t="shared" si="716"/>
        <v>15</v>
      </c>
      <c r="AY177" s="137" t="str">
        <f t="shared" si="716"/>
        <v/>
      </c>
      <c r="AZ177" s="137" t="str">
        <f t="shared" si="716"/>
        <v/>
      </c>
      <c r="BA177" s="137" t="str">
        <f t="shared" si="716"/>
        <v/>
      </c>
      <c r="BB177" s="137" t="str">
        <f t="shared" si="716"/>
        <v/>
      </c>
      <c r="BC177" s="137" t="str">
        <f t="shared" si="716"/>
        <v/>
      </c>
      <c r="BD177" s="137" t="str">
        <f t="shared" si="716"/>
        <v/>
      </c>
      <c r="BE177" s="167">
        <f t="shared" si="716"/>
        <v>50</v>
      </c>
      <c r="BF177" s="137" t="str">
        <f t="shared" si="716"/>
        <v/>
      </c>
      <c r="BG177" s="137" t="str">
        <f t="shared" si="716"/>
        <v/>
      </c>
      <c r="BH177" s="137" t="str">
        <f t="shared" si="716"/>
        <v/>
      </c>
      <c r="BI177" s="137" t="str">
        <f t="shared" si="716"/>
        <v/>
      </c>
      <c r="BJ177" s="137" t="str">
        <f t="shared" si="716"/>
        <v/>
      </c>
      <c r="BK177" s="137" t="str">
        <f t="shared" si="716"/>
        <v/>
      </c>
      <c r="BL177" s="137" t="str">
        <f t="shared" si="716"/>
        <v/>
      </c>
      <c r="BM177" s="169" t="str">
        <f t="shared" si="716"/>
        <v/>
      </c>
      <c r="BN177" s="174" t="e">
        <f>$AS177*Assembly!Z$4+$AT177*Assembly!Z$5+$AU177*Assembly!Z$6+$AV177*Assembly!Z$7+$AW177*Assembly!Z$8+$AX177*Assembly!Z$9+$AY177*Assembly!Z$10+$AZ177*Assembly!Z$11+$BA177*Assembly!Z$12+$BB177*Assembly!Z$13+$BC177*Assembly!Z$14+$BD177*Assembly!Z$15+$BE177*Assembly!Z$16+$BF177*Assembly!Z$17+$BG177*Assembly!Z$18+$BH177*Assembly!Z$19+$BI177*Assembly!Z$20+$BJ177*Assembly!Z$21+$BK177*Assembly!Z$22+$BL177*Assembly!Z$23+$BM177*Assembly!Z$24</f>
        <v>#VALUE!</v>
      </c>
      <c r="BO177" s="133" t="e">
        <f t="shared" si="3"/>
        <v>#VALUE!</v>
      </c>
      <c r="BP177" s="133"/>
      <c r="BQ177" s="133" t="e">
        <f>$AS177*Assembly!AD$4+$AT177*Assembly!AD$5+$AU177*Assembly!AD$6+$AV177*Assembly!AD$7+$AW177*Assembly!AD$8+$AX177*Assembly!AD$9+$AY177*Assembly!AD$10+$AZ177*Assembly!AD$11+$BA177*Assembly!AD$12+$BB177*Assembly!AD$13+$BC177*Assembly!AD$14+$BD177*Assembly!AD$15+$BE177*Assembly!AD$16+$BF177*Assembly!AD$17+$BG177*Assembly!AD$18+$BH177*Assembly!AD$19+$BI177*Assembly!AD$20+$BJ177*Assembly!AD$21+$BK177*Assembly!AD$22+$BL177*Assembly!AD$23+$BM177*Assembly!AD$24</f>
        <v>#VALUE!</v>
      </c>
      <c r="BR177" s="177" t="e">
        <f t="shared" si="4"/>
        <v>#VALUE!</v>
      </c>
      <c r="BS177" s="178" t="e">
        <f t="shared" si="5"/>
        <v>#VALUE!</v>
      </c>
      <c r="BT177" s="179" t="e">
        <f t="shared" si="6"/>
        <v>#VALUE!</v>
      </c>
      <c r="BU177" s="178" t="e">
        <f t="shared" si="7"/>
        <v>#VALUE!</v>
      </c>
      <c r="BV177" s="133" t="e">
        <f>$AS177*Assembly!Y$4+$AT177*Assembly!Y$5+$AU177*Assembly!Y$6+$AV177*Assembly!Y$7+$AW177*Assembly!Y$8+$AX177*Assembly!Y$9+$AY177*Assembly!Y$10+$AZ177*Assembly!Y$11+$BA177*Assembly!Y$12+$BB177*Assembly!Y$13+$BC177*Assembly!Y$14+$BD177*Assembly!Y$15+$BE177*Assembly!Y$16+$BF177*Assembly!Y$17+$BG177*Assembly!Y$18+$BH177*Assembly!Y$19+$BI177*Assembly!Y$20+$BJ177*Assembly!Y$21+$BK177*Assembly!Y$22+$BL177*Assembly!Y$23+$BM177*Assembly!Y$24</f>
        <v>#VALUE!</v>
      </c>
      <c r="BW177" s="133" t="e">
        <f t="shared" si="8"/>
        <v>#VALUE!</v>
      </c>
      <c r="BX177" s="130" t="e">
        <f t="shared" si="9"/>
        <v>#VALUE!</v>
      </c>
      <c r="BY177" s="183" t="e">
        <f>$AS177*Assembly!AC$4+$AT177*Assembly!AC$5+$AU177*Assembly!AC$6+$AV177*Assembly!AC$7+$AW177*Assembly!AC$8+$AX177*Assembly!AC$9+$AY177*Assembly!AC$10+$AZ177*Assembly!AC$11+$BA177*Assembly!AC$12+$BB177*Assembly!AC$13+$BC177*Assembly!AC$14+$BD177*Assembly!AC$15+$BE177*Assembly!AC$16+$BF177*Assembly!AC$17+$BG177*Assembly!AC$18+$BH177*Assembly!AC$19+$BI177*Assembly!AC$20+$BJ177*Assembly!AC$21+$BK177*Assembly!AC$22+$BL177*Assembly!AC$23+$BM177*Assembly!AC$24</f>
        <v>#VALUE!</v>
      </c>
      <c r="BZ177" s="145" t="e">
        <f>$AS177*Assembly!M$4+$AT177*Assembly!M$5+$AU177*Assembly!M$6+$AV177*Assembly!M$7+$AW177*Assembly!M$8+$AX177*Assembly!M$9+$AY177*Assembly!M$10+$AZ177*Assembly!M$11+$BA177*Assembly!M$12+$BB177*Assembly!M$13+$BC177*Assembly!M$14+$BD177*Assembly!M$15+$BE177*Assembly!M$16+$BF177*Assembly!M$17+$BG177*Assembly!M$18+$BH177*Assembly!M$19+$BI177*Assembly!M$20+$BJ177*Assembly!M$21+$BK177*Assembly!M$22+$BL177*Assembly!M$23+$BM177*Assembly!M$24</f>
        <v>#VALUE!</v>
      </c>
      <c r="CA177" s="145" t="e">
        <f>$AS177*Assembly!N$4+$AT177*Assembly!N$5+$AU177*Assembly!N$6+$AV177*Assembly!N$7+$AW177*Assembly!N$8+$AX177*Assembly!N$9+$AY177*Assembly!N$10+$AZ177*Assembly!N$11+$BA177*Assembly!N$12+$BB177*Assembly!N$13+$BC177*Assembly!N$14+$BD177*Assembly!N$15+$BE177*Assembly!N$16+$BF177*Assembly!N$17+$BG177*Assembly!N$18+$BH177*Assembly!N$19+$BI177*Assembly!N$20+$BJ177*Assembly!N$21+$BK177*Assembly!N$22+$BL177*Assembly!N$23+$BM177*Assembly!N$24</f>
        <v>#VALUE!</v>
      </c>
      <c r="CB177" s="145" t="e">
        <f>$AS177*Assembly!O$4+$AT177*Assembly!O$5+$AU177*Assembly!O$6+$AV177*Assembly!O$7+$AW177*Assembly!O$8+$AX177*Assembly!O$9+$AY177*Assembly!O$10+$AZ177*Assembly!O$11+$BA177*Assembly!O$12+$BB177*Assembly!O$13+$BC177*Assembly!O$14+$BD177*Assembly!O$15+$BE177*Assembly!O$16+$BF177*Assembly!O$17+$BG177*Assembly!O$18+$BH177*Assembly!O$19+$BI177*Assembly!O$20+$BJ177*Assembly!O$21+$BK177*Assembly!O$22+$BL177*Assembly!O$23+$BM177*Assembly!O$24</f>
        <v>#VALUE!</v>
      </c>
      <c r="CC177" s="140" t="e">
        <f>$AS177*Assembly!P$4+$AT177*Assembly!P$5+$AU177*Assembly!P$6+$AV177*Assembly!P$7+$AW177*Assembly!P$8+$AX177*Assembly!P$9+$AY177*Assembly!P$10+$AZ177*Assembly!P$11+$BA177*Assembly!P$12+$BB177*Assembly!P$13+$BC177*Assembly!P$14+$BD177*Assembly!P$15+$BE177*Assembly!P$16+$BF177*Assembly!P$17+$BG177*Assembly!P$18+$BH177*Assembly!P$19+$BI177*Assembly!P$20+$BJ177*Assembly!P$21+$BK177*Assembly!P$22+$BL177*Assembly!P$23+$BM177*Assembly!P$24</f>
        <v>#VALUE!</v>
      </c>
      <c r="CD177" s="140" t="e">
        <f>$AS177*Assembly!Q$4+$AT177*Assembly!Q$5+$AU177*Assembly!Q$6+$AV177*Assembly!Q$7+$AW177*Assembly!Q$8+$AX177*Assembly!Q$9+$AY177*Assembly!Q$10+$AZ177*Assembly!Q$11+$BA177*Assembly!Q$12+$BB177*Assembly!Q$13+$BC177*Assembly!Q$14+$BD177*Assembly!Q$15+$BE177*Assembly!Q$16+$BF177*Assembly!Q$17+$BG177*Assembly!Q$18+$BH177*Assembly!Q$19+$BI177*Assembly!Q$20+$BJ177*Assembly!Q$21+$BK177*Assembly!Q$22+$BL177*Assembly!Q$23+$BM177*Assembly!Q$24</f>
        <v>#VALUE!</v>
      </c>
      <c r="CE177" s="145" t="e">
        <f>$AS177*Assembly!R$4+$AT177*Assembly!R$5+$AU177*Assembly!R$6+$AV177*Assembly!R$7+$AW177*Assembly!R$8+$AX177*Assembly!R$9+$AY177*Assembly!R$10+$AZ177*Assembly!R$11+$BA177*Assembly!R$12+$BB177*Assembly!R$13+$BC177*Assembly!R$14+$BD177*Assembly!R$15+$BE177*Assembly!R$16+$BF177*Assembly!R$17+$BG177*Assembly!R$18+$BH177*Assembly!R$19+$BI177*Assembly!R$20+$BJ177*Assembly!R$21+$BK177*Assembly!R$22+$BL177*Assembly!R$23+$BM177*Assembly!R$24</f>
        <v>#VALUE!</v>
      </c>
      <c r="CF177" s="140" t="e">
        <f>$AS177*Assembly!S$4+$AT177*Assembly!S$5+$AU177*Assembly!S$6+$AV177*Assembly!S$7+$AW177*Assembly!S$8+$AX177*Assembly!S$9+$AY177*Assembly!S$10+$AZ177*Assembly!S$11+$BA177*Assembly!S$12+$BB177*Assembly!S$13+$BC177*Assembly!S$14+$BD177*Assembly!S$15+$BE177*Assembly!S$16+$BF177*Assembly!S$17+$BG177*Assembly!S$18+$BH177*Assembly!S$19+$BI177*Assembly!S$20+$BJ177*Assembly!S$21+$BK177*Assembly!S$22+$BL177*Assembly!S$23+$BM177*Assembly!S$24</f>
        <v>#VALUE!</v>
      </c>
      <c r="CG177" s="140" t="e">
        <f>$AS177*Assembly!T$4+$AT177*Assembly!T$5+$AU177*Assembly!T$6+$AV177*Assembly!T$7+$AW177*Assembly!T$8+$AX177*Assembly!T$9+$AY177*Assembly!T$10+$AZ177*Assembly!T$11+$BA177*Assembly!T$12+$BB177*Assembly!T$13+$BC177*Assembly!T$14+$BD177*Assembly!T$15+$BE177*Assembly!T$16+$BF177*Assembly!T$17+$BG177*Assembly!T$18+$BH177*Assembly!T$19+$BI177*Assembly!T$20+$BJ177*Assembly!T$21+$BK177*Assembly!T$22+$BL177*Assembly!T$23+$BM177*Assembly!T$24</f>
        <v>#VALUE!</v>
      </c>
      <c r="CH177" s="140" t="e">
        <f>$AS177*Assembly!U$4+$AT177*Assembly!U$5+$AU177*Assembly!U$6+$AV177*Assembly!U$7+$AW177*Assembly!U$8+$AX177*Assembly!U$9+$AY177*Assembly!U$10+$AZ177*Assembly!U$11+$BA177*Assembly!U$12+$BB177*Assembly!U$13+$BC177*Assembly!U$14+$BD177*Assembly!U$15+$BE177*Assembly!U$16+$BF177*Assembly!U$17+$BG177*Assembly!U$18+$BH177*Assembly!U$19+$BI177*Assembly!U$20+$BJ177*Assembly!U$21+$BK177*Assembly!U$22+$BL177*Assembly!U$23+$BM177*Assembly!U$24</f>
        <v>#VALUE!</v>
      </c>
      <c r="CI177" s="145" t="e">
        <f>$AS177*Assembly!V$4+$AT177*Assembly!V$5+$AU177*Assembly!V$6+$AV177*Assembly!V$7+$AW177*Assembly!V$8+$AX177*Assembly!V$9+$AY177*Assembly!V$10+$AZ177*Assembly!V$11+$BA177*Assembly!V$12+$BB177*Assembly!V$13+$BC177*Assembly!V$14+$BD177*Assembly!V$15+$BE177*Assembly!V$16+$BF177*Assembly!V$17+$BG177*Assembly!V$18+$BH177*Assembly!V$19+$BI177*Assembly!V$20+$BJ177*Assembly!V$21+$BK177*Assembly!V$22+$BL177*Assembly!V$23+$BM177*Assembly!V$24</f>
        <v>#VALUE!</v>
      </c>
      <c r="CJ177" s="145" t="e">
        <f>BZ177*Refining!$F$3</f>
        <v>#VALUE!</v>
      </c>
      <c r="CK177" s="145" t="e">
        <f>CA177*Refining!$F$4</f>
        <v>#VALUE!</v>
      </c>
      <c r="CL177" s="145" t="e">
        <f>CB177*Refining!$F$5</f>
        <v>#VALUE!</v>
      </c>
      <c r="CM177" s="145" t="e">
        <f>CC177*Refining!$F$6</f>
        <v>#VALUE!</v>
      </c>
      <c r="CN177" s="145" t="e">
        <f>CD177*Refining!$F$7</f>
        <v>#VALUE!</v>
      </c>
      <c r="CO177" s="145" t="e">
        <f>CE177*Refining!$F$8</f>
        <v>#VALUE!</v>
      </c>
      <c r="CP177" s="145" t="e">
        <f>CF177*Refining!$F$9</f>
        <v>#VALUE!</v>
      </c>
      <c r="CQ177" s="145" t="e">
        <f>CG177*Refining!$F$10</f>
        <v>#VALUE!</v>
      </c>
      <c r="CR177" s="145" t="e">
        <f>CH177*Refining!$F$11</f>
        <v>#VALUE!</v>
      </c>
      <c r="CS177" s="145" t="e">
        <f>CI177*Refining!$F$12</f>
        <v>#VALUE!</v>
      </c>
      <c r="CT177" s="185" t="e">
        <f t="shared" ref="CT177:DM177" si="717">IF(BZ177 = 0, "", BZ177)</f>
        <v>#VALUE!</v>
      </c>
      <c r="CU177" s="186" t="e">
        <f t="shared" si="717"/>
        <v>#VALUE!</v>
      </c>
      <c r="CV177" s="186" t="e">
        <f t="shared" si="717"/>
        <v>#VALUE!</v>
      </c>
      <c r="CW177" s="186" t="e">
        <f t="shared" si="717"/>
        <v>#VALUE!</v>
      </c>
      <c r="CX177" s="186" t="e">
        <f t="shared" si="717"/>
        <v>#VALUE!</v>
      </c>
      <c r="CY177" s="186" t="e">
        <f t="shared" si="717"/>
        <v>#VALUE!</v>
      </c>
      <c r="CZ177" s="186" t="e">
        <f t="shared" si="717"/>
        <v>#VALUE!</v>
      </c>
      <c r="DA177" s="186" t="e">
        <f t="shared" si="717"/>
        <v>#VALUE!</v>
      </c>
      <c r="DB177" s="186" t="e">
        <f t="shared" si="717"/>
        <v>#VALUE!</v>
      </c>
      <c r="DC177" s="187" t="e">
        <f t="shared" si="717"/>
        <v>#VALUE!</v>
      </c>
      <c r="DD177" s="185" t="e">
        <f t="shared" si="717"/>
        <v>#VALUE!</v>
      </c>
      <c r="DE177" s="186" t="e">
        <f t="shared" si="717"/>
        <v>#VALUE!</v>
      </c>
      <c r="DF177" s="186" t="e">
        <f t="shared" si="717"/>
        <v>#VALUE!</v>
      </c>
      <c r="DG177" s="186" t="e">
        <f t="shared" si="717"/>
        <v>#VALUE!</v>
      </c>
      <c r="DH177" s="211" t="e">
        <f t="shared" si="717"/>
        <v>#VALUE!</v>
      </c>
      <c r="DI177" s="186" t="e">
        <f t="shared" si="717"/>
        <v>#VALUE!</v>
      </c>
      <c r="DJ177" s="186" t="e">
        <f t="shared" si="717"/>
        <v>#VALUE!</v>
      </c>
      <c r="DK177" s="186" t="e">
        <f t="shared" si="717"/>
        <v>#VALUE!</v>
      </c>
      <c r="DL177" s="186" t="e">
        <f t="shared" si="717"/>
        <v>#VALUE!</v>
      </c>
      <c r="DM177" s="187" t="e">
        <f t="shared" si="717"/>
        <v>#VALUE!</v>
      </c>
      <c r="DN177" s="185" t="e">
        <f t="shared" si="11"/>
        <v>#VALUE!</v>
      </c>
      <c r="DO177" s="189" t="e">
        <f t="shared" si="12"/>
        <v>#VALUE!</v>
      </c>
      <c r="DP177" s="120" t="e">
        <f t="shared" si="13"/>
        <v>#VALUE!</v>
      </c>
      <c r="DQ177" s="133" t="e">
        <f>CT177*'Ores &amp; Ingots'!$C$3+CU177*'Ores &amp; Ingots'!$C$4+CV177*'Ores &amp; Ingots'!$C$5+CW177*'Ores &amp; Ingots'!$C$6+CX177*'Ores &amp; Ingots'!$C$7+CY177*'Ores &amp; Ingots'!$C$8+CZ177*'Ores &amp; Ingots'!$C$9+DA177*'Ores &amp; Ingots'!$C$10+DB177*'Ores &amp; Ingots'!$C$11+DC177*'Ores &amp; Ingots'!$C$12</f>
        <v>#VALUE!</v>
      </c>
      <c r="DR177" s="133" t="e">
        <f>DD177*'Ores &amp; Ingots'!$B$3+DE177*'Ores &amp; Ingots'!$B$4+DF177*'Ores &amp; Ingots'!$B$5+DG177*'Ores &amp; Ingots'!$B$6+DH177*'Ores &amp; Ingots'!$B$7+DI177*'Ores &amp; Ingots'!$B$8+DJ177*'Ores &amp; Ingots'!$B$9+DK177*'Ores &amp; Ingots'!$B$10+DL177*'Ores &amp; Ingots'!$B$11+DM177*'Ores &amp; Ingots'!$B$12</f>
        <v>#VALUE!</v>
      </c>
      <c r="DS177" s="189" t="e">
        <f>CT177*Refining!$G$3+CU177*Refining!$G$4+CV177*Refining!$G$5+CW177*Refining!$G$6+CX177*Refining!$G$7+CY177*Refining!$G$8+CZ177*Refining!$G$9+DA177*Refining!$G$10+DB177*Refining!$G$11+DC177*Refining!$G$12</f>
        <v>#VALUE!</v>
      </c>
      <c r="DT177" s="189" t="e">
        <f t="shared" si="14"/>
        <v>#VALUE!</v>
      </c>
      <c r="DU177" s="192" t="e">
        <f t="shared" si="15"/>
        <v>#VALUE!</v>
      </c>
      <c r="DV177" s="185" t="e">
        <f t="shared" si="16"/>
        <v>#VALUE!</v>
      </c>
      <c r="DW177" s="194" t="e">
        <f t="shared" ref="DW177:DX177" si="718">DV177/60</f>
        <v>#VALUE!</v>
      </c>
      <c r="DX177" s="194" t="e">
        <f t="shared" si="718"/>
        <v>#VALUE!</v>
      </c>
      <c r="DY177" s="185" t="e">
        <f t="shared" si="18"/>
        <v>#VALUE!</v>
      </c>
      <c r="DZ177" s="194" t="e">
        <f t="shared" ref="DZ177:EA177" si="719">DY177/1000</f>
        <v>#VALUE!</v>
      </c>
      <c r="EA177" s="196" t="e">
        <f t="shared" si="719"/>
        <v>#VALUE!</v>
      </c>
      <c r="EB177" s="130" t="e">
        <f t="shared" si="20"/>
        <v>#VALUE!</v>
      </c>
      <c r="EC177" s="132" t="e">
        <f t="shared" si="21"/>
        <v>#VALUE!</v>
      </c>
      <c r="ED177" s="133">
        <v>74</v>
      </c>
    </row>
    <row r="178" spans="1:134" ht="12.75" x14ac:dyDescent="0.2">
      <c r="A178" s="864"/>
      <c r="B178" s="135" t="s">
        <v>382</v>
      </c>
      <c r="C178" s="137" t="s">
        <v>156</v>
      </c>
      <c r="D178" s="137">
        <v>1</v>
      </c>
      <c r="E178" s="137">
        <v>2</v>
      </c>
      <c r="F178" s="137">
        <v>3</v>
      </c>
      <c r="G178" s="154">
        <f t="shared" si="0"/>
        <v>93.75</v>
      </c>
      <c r="H178" s="156">
        <v>20</v>
      </c>
      <c r="I178" s="156">
        <v>20</v>
      </c>
      <c r="J178" s="156">
        <f>H178/Main!$D$9</f>
        <v>4</v>
      </c>
      <c r="K178" s="156">
        <f>I178/Main!$D$10</f>
        <v>10</v>
      </c>
      <c r="L178" s="156">
        <f t="shared" si="1"/>
        <v>2.5</v>
      </c>
      <c r="M178" s="156">
        <v>1</v>
      </c>
      <c r="N178" s="159"/>
      <c r="O178" s="159"/>
      <c r="P178" s="164"/>
      <c r="Q178" s="159"/>
      <c r="R178" s="166"/>
      <c r="S178" s="159"/>
      <c r="T178" s="166"/>
      <c r="U178" s="170"/>
      <c r="V178" s="159"/>
      <c r="W178" s="364" t="s">
        <v>34</v>
      </c>
      <c r="X178" s="133">
        <v>0</v>
      </c>
      <c r="Y178" s="133">
        <v>0</v>
      </c>
      <c r="Z178" s="133">
        <v>0</v>
      </c>
      <c r="AA178" s="133">
        <v>0</v>
      </c>
      <c r="AB178" s="133">
        <v>0</v>
      </c>
      <c r="AC178" s="133">
        <v>25</v>
      </c>
      <c r="AD178" s="133">
        <v>0</v>
      </c>
      <c r="AE178" s="133">
        <v>0</v>
      </c>
      <c r="AF178" s="133">
        <v>0</v>
      </c>
      <c r="AG178" s="133">
        <v>0</v>
      </c>
      <c r="AH178" s="133">
        <v>0</v>
      </c>
      <c r="AI178" s="133">
        <v>0</v>
      </c>
      <c r="AJ178" s="167">
        <v>140</v>
      </c>
      <c r="AK178" s="133">
        <v>0</v>
      </c>
      <c r="AL178" s="133">
        <v>0</v>
      </c>
      <c r="AM178" s="133">
        <v>0</v>
      </c>
      <c r="AN178" s="133">
        <v>0</v>
      </c>
      <c r="AO178" s="133">
        <v>0</v>
      </c>
      <c r="AP178" s="133">
        <v>0</v>
      </c>
      <c r="AQ178" s="133">
        <v>0</v>
      </c>
      <c r="AR178" s="133">
        <v>0</v>
      </c>
      <c r="AS178" s="161" t="str">
        <f t="shared" ref="AS178:BM178" si="720">IF(X178 = 0, "", X178)</f>
        <v/>
      </c>
      <c r="AT178" s="137" t="str">
        <f t="shared" si="720"/>
        <v/>
      </c>
      <c r="AU178" s="137" t="str">
        <f t="shared" si="720"/>
        <v/>
      </c>
      <c r="AV178" s="137" t="str">
        <f t="shared" si="720"/>
        <v/>
      </c>
      <c r="AW178" s="137" t="str">
        <f t="shared" si="720"/>
        <v/>
      </c>
      <c r="AX178" s="133">
        <f t="shared" si="720"/>
        <v>25</v>
      </c>
      <c r="AY178" s="137" t="str">
        <f t="shared" si="720"/>
        <v/>
      </c>
      <c r="AZ178" s="137" t="str">
        <f t="shared" si="720"/>
        <v/>
      </c>
      <c r="BA178" s="137" t="str">
        <f t="shared" si="720"/>
        <v/>
      </c>
      <c r="BB178" s="137" t="str">
        <f t="shared" si="720"/>
        <v/>
      </c>
      <c r="BC178" s="137" t="str">
        <f t="shared" si="720"/>
        <v/>
      </c>
      <c r="BD178" s="137" t="str">
        <f t="shared" si="720"/>
        <v/>
      </c>
      <c r="BE178" s="167">
        <f t="shared" si="720"/>
        <v>140</v>
      </c>
      <c r="BF178" s="137" t="str">
        <f t="shared" si="720"/>
        <v/>
      </c>
      <c r="BG178" s="137" t="str">
        <f t="shared" si="720"/>
        <v/>
      </c>
      <c r="BH178" s="137" t="str">
        <f t="shared" si="720"/>
        <v/>
      </c>
      <c r="BI178" s="137" t="str">
        <f t="shared" si="720"/>
        <v/>
      </c>
      <c r="BJ178" s="137" t="str">
        <f t="shared" si="720"/>
        <v/>
      </c>
      <c r="BK178" s="137" t="str">
        <f t="shared" si="720"/>
        <v/>
      </c>
      <c r="BL178" s="137" t="str">
        <f t="shared" si="720"/>
        <v/>
      </c>
      <c r="BM178" s="169" t="str">
        <f t="shared" si="720"/>
        <v/>
      </c>
      <c r="BN178" s="174" t="e">
        <f>$AS178*Assembly!Z$4+$AT178*Assembly!Z$5+$AU178*Assembly!Z$6+$AV178*Assembly!Z$7+$AW178*Assembly!Z$8+$AX178*Assembly!Z$9+$AY178*Assembly!Z$10+$AZ178*Assembly!Z$11+$BA178*Assembly!Z$12+$BB178*Assembly!Z$13+$BC178*Assembly!Z$14+$BD178*Assembly!Z$15+$BE178*Assembly!Z$16+$BF178*Assembly!Z$17+$BG178*Assembly!Z$18+$BH178*Assembly!Z$19+$BI178*Assembly!Z$20+$BJ178*Assembly!Z$21+$BK178*Assembly!Z$22+$BL178*Assembly!Z$23+$BM178*Assembly!Z$24</f>
        <v>#VALUE!</v>
      </c>
      <c r="BO178" s="133" t="e">
        <f t="shared" si="3"/>
        <v>#VALUE!</v>
      </c>
      <c r="BP178" s="133"/>
      <c r="BQ178" s="133" t="e">
        <f>$AS178*Assembly!AD$4+$AT178*Assembly!AD$5+$AU178*Assembly!AD$6+$AV178*Assembly!AD$7+$AW178*Assembly!AD$8+$AX178*Assembly!AD$9+$AY178*Assembly!AD$10+$AZ178*Assembly!AD$11+$BA178*Assembly!AD$12+$BB178*Assembly!AD$13+$BC178*Assembly!AD$14+$BD178*Assembly!AD$15+$BE178*Assembly!AD$16+$BF178*Assembly!AD$17+$BG178*Assembly!AD$18+$BH178*Assembly!AD$19+$BI178*Assembly!AD$20+$BJ178*Assembly!AD$21+$BK178*Assembly!AD$22+$BL178*Assembly!AD$23+$BM178*Assembly!AD$24</f>
        <v>#VALUE!</v>
      </c>
      <c r="BR178" s="177" t="e">
        <f t="shared" si="4"/>
        <v>#VALUE!</v>
      </c>
      <c r="BS178" s="178" t="e">
        <f t="shared" si="5"/>
        <v>#VALUE!</v>
      </c>
      <c r="BT178" s="179" t="e">
        <f t="shared" si="6"/>
        <v>#VALUE!</v>
      </c>
      <c r="BU178" s="178" t="e">
        <f t="shared" si="7"/>
        <v>#VALUE!</v>
      </c>
      <c r="BV178" s="133" t="e">
        <f>$AS178*Assembly!Y$4+$AT178*Assembly!Y$5+$AU178*Assembly!Y$6+$AV178*Assembly!Y$7+$AW178*Assembly!Y$8+$AX178*Assembly!Y$9+$AY178*Assembly!Y$10+$AZ178*Assembly!Y$11+$BA178*Assembly!Y$12+$BB178*Assembly!Y$13+$BC178*Assembly!Y$14+$BD178*Assembly!Y$15+$BE178*Assembly!Y$16+$BF178*Assembly!Y$17+$BG178*Assembly!Y$18+$BH178*Assembly!Y$19+$BI178*Assembly!Y$20+$BJ178*Assembly!Y$21+$BK178*Assembly!Y$22+$BL178*Assembly!Y$23+$BM178*Assembly!Y$24</f>
        <v>#VALUE!</v>
      </c>
      <c r="BW178" s="133" t="e">
        <f t="shared" si="8"/>
        <v>#VALUE!</v>
      </c>
      <c r="BX178" s="130" t="e">
        <f t="shared" si="9"/>
        <v>#VALUE!</v>
      </c>
      <c r="BY178" s="183" t="e">
        <f>$AS178*Assembly!AC$4+$AT178*Assembly!AC$5+$AU178*Assembly!AC$6+$AV178*Assembly!AC$7+$AW178*Assembly!AC$8+$AX178*Assembly!AC$9+$AY178*Assembly!AC$10+$AZ178*Assembly!AC$11+$BA178*Assembly!AC$12+$BB178*Assembly!AC$13+$BC178*Assembly!AC$14+$BD178*Assembly!AC$15+$BE178*Assembly!AC$16+$BF178*Assembly!AC$17+$BG178*Assembly!AC$18+$BH178*Assembly!AC$19+$BI178*Assembly!AC$20+$BJ178*Assembly!AC$21+$BK178*Assembly!AC$22+$BL178*Assembly!AC$23+$BM178*Assembly!AC$24</f>
        <v>#VALUE!</v>
      </c>
      <c r="BZ178" s="164" t="e">
        <f>$AS178*Assembly!M$4+$AT178*Assembly!M$5+$AU178*Assembly!M$6+$AV178*Assembly!M$7+$AW178*Assembly!M$8+$AX178*Assembly!M$9+$AY178*Assembly!M$10+$AZ178*Assembly!M$11+$BA178*Assembly!M$12+$BB178*Assembly!M$13+$BC178*Assembly!M$14+$BD178*Assembly!M$15+$BE178*Assembly!M$16+$BF178*Assembly!M$17+$BG178*Assembly!M$18+$BH178*Assembly!M$19+$BI178*Assembly!M$20+$BJ178*Assembly!M$21+$BK178*Assembly!M$22+$BL178*Assembly!M$23+$BM178*Assembly!M$24</f>
        <v>#VALUE!</v>
      </c>
      <c r="CA178" s="164" t="e">
        <f>$AS178*Assembly!N$4+$AT178*Assembly!N$5+$AU178*Assembly!N$6+$AV178*Assembly!N$7+$AW178*Assembly!N$8+$AX178*Assembly!N$9+$AY178*Assembly!N$10+$AZ178*Assembly!N$11+$BA178*Assembly!N$12+$BB178*Assembly!N$13+$BC178*Assembly!N$14+$BD178*Assembly!N$15+$BE178*Assembly!N$16+$BF178*Assembly!N$17+$BG178*Assembly!N$18+$BH178*Assembly!N$19+$BI178*Assembly!N$20+$BJ178*Assembly!N$21+$BK178*Assembly!N$22+$BL178*Assembly!N$23+$BM178*Assembly!N$24</f>
        <v>#VALUE!</v>
      </c>
      <c r="CB178" s="164" t="e">
        <f>$AS178*Assembly!O$4+$AT178*Assembly!O$5+$AU178*Assembly!O$6+$AV178*Assembly!O$7+$AW178*Assembly!O$8+$AX178*Assembly!O$9+$AY178*Assembly!O$10+$AZ178*Assembly!O$11+$BA178*Assembly!O$12+$BB178*Assembly!O$13+$BC178*Assembly!O$14+$BD178*Assembly!O$15+$BE178*Assembly!O$16+$BF178*Assembly!O$17+$BG178*Assembly!O$18+$BH178*Assembly!O$19+$BI178*Assembly!O$20+$BJ178*Assembly!O$21+$BK178*Assembly!O$22+$BL178*Assembly!O$23+$BM178*Assembly!O$24</f>
        <v>#VALUE!</v>
      </c>
      <c r="CC178" s="156" t="e">
        <f>$AS178*Assembly!P$4+$AT178*Assembly!P$5+$AU178*Assembly!P$6+$AV178*Assembly!P$7+$AW178*Assembly!P$8+$AX178*Assembly!P$9+$AY178*Assembly!P$10+$AZ178*Assembly!P$11+$BA178*Assembly!P$12+$BB178*Assembly!P$13+$BC178*Assembly!P$14+$BD178*Assembly!P$15+$BE178*Assembly!P$16+$BF178*Assembly!P$17+$BG178*Assembly!P$18+$BH178*Assembly!P$19+$BI178*Assembly!P$20+$BJ178*Assembly!P$21+$BK178*Assembly!P$22+$BL178*Assembly!P$23+$BM178*Assembly!P$24</f>
        <v>#VALUE!</v>
      </c>
      <c r="CD178" s="156" t="e">
        <f>$AS178*Assembly!Q$4+$AT178*Assembly!Q$5+$AU178*Assembly!Q$6+$AV178*Assembly!Q$7+$AW178*Assembly!Q$8+$AX178*Assembly!Q$9+$AY178*Assembly!Q$10+$AZ178*Assembly!Q$11+$BA178*Assembly!Q$12+$BB178*Assembly!Q$13+$BC178*Assembly!Q$14+$BD178*Assembly!Q$15+$BE178*Assembly!Q$16+$BF178*Assembly!Q$17+$BG178*Assembly!Q$18+$BH178*Assembly!Q$19+$BI178*Assembly!Q$20+$BJ178*Assembly!Q$21+$BK178*Assembly!Q$22+$BL178*Assembly!Q$23+$BM178*Assembly!Q$24</f>
        <v>#VALUE!</v>
      </c>
      <c r="CE178" s="164" t="e">
        <f>$AS178*Assembly!R$4+$AT178*Assembly!R$5+$AU178*Assembly!R$6+$AV178*Assembly!R$7+$AW178*Assembly!R$8+$AX178*Assembly!R$9+$AY178*Assembly!R$10+$AZ178*Assembly!R$11+$BA178*Assembly!R$12+$BB178*Assembly!R$13+$BC178*Assembly!R$14+$BD178*Assembly!R$15+$BE178*Assembly!R$16+$BF178*Assembly!R$17+$BG178*Assembly!R$18+$BH178*Assembly!R$19+$BI178*Assembly!R$20+$BJ178*Assembly!R$21+$BK178*Assembly!R$22+$BL178*Assembly!R$23+$BM178*Assembly!R$24</f>
        <v>#VALUE!</v>
      </c>
      <c r="CF178" s="156" t="e">
        <f>$AS178*Assembly!S$4+$AT178*Assembly!S$5+$AU178*Assembly!S$6+$AV178*Assembly!S$7+$AW178*Assembly!S$8+$AX178*Assembly!S$9+$AY178*Assembly!S$10+$AZ178*Assembly!S$11+$BA178*Assembly!S$12+$BB178*Assembly!S$13+$BC178*Assembly!S$14+$BD178*Assembly!S$15+$BE178*Assembly!S$16+$BF178*Assembly!S$17+$BG178*Assembly!S$18+$BH178*Assembly!S$19+$BI178*Assembly!S$20+$BJ178*Assembly!S$21+$BK178*Assembly!S$22+$BL178*Assembly!S$23+$BM178*Assembly!S$24</f>
        <v>#VALUE!</v>
      </c>
      <c r="CG178" s="156" t="e">
        <f>$AS178*Assembly!T$4+$AT178*Assembly!T$5+$AU178*Assembly!T$6+$AV178*Assembly!T$7+$AW178*Assembly!T$8+$AX178*Assembly!T$9+$AY178*Assembly!T$10+$AZ178*Assembly!T$11+$BA178*Assembly!T$12+$BB178*Assembly!T$13+$BC178*Assembly!T$14+$BD178*Assembly!T$15+$BE178*Assembly!T$16+$BF178*Assembly!T$17+$BG178*Assembly!T$18+$BH178*Assembly!T$19+$BI178*Assembly!T$20+$BJ178*Assembly!T$21+$BK178*Assembly!T$22+$BL178*Assembly!T$23+$BM178*Assembly!T$24</f>
        <v>#VALUE!</v>
      </c>
      <c r="CH178" s="156" t="e">
        <f>$AS178*Assembly!U$4+$AT178*Assembly!U$5+$AU178*Assembly!U$6+$AV178*Assembly!U$7+$AW178*Assembly!U$8+$AX178*Assembly!U$9+$AY178*Assembly!U$10+$AZ178*Assembly!U$11+$BA178*Assembly!U$12+$BB178*Assembly!U$13+$BC178*Assembly!U$14+$BD178*Assembly!U$15+$BE178*Assembly!U$16+$BF178*Assembly!U$17+$BG178*Assembly!U$18+$BH178*Assembly!U$19+$BI178*Assembly!U$20+$BJ178*Assembly!U$21+$BK178*Assembly!U$22+$BL178*Assembly!U$23+$BM178*Assembly!U$24</f>
        <v>#VALUE!</v>
      </c>
      <c r="CI178" s="164" t="e">
        <f>$AS178*Assembly!V$4+$AT178*Assembly!V$5+$AU178*Assembly!V$6+$AV178*Assembly!V$7+$AW178*Assembly!V$8+$AX178*Assembly!V$9+$AY178*Assembly!V$10+$AZ178*Assembly!V$11+$BA178*Assembly!V$12+$BB178*Assembly!V$13+$BC178*Assembly!V$14+$BD178*Assembly!V$15+$BE178*Assembly!V$16+$BF178*Assembly!V$17+$BG178*Assembly!V$18+$BH178*Assembly!V$19+$BI178*Assembly!V$20+$BJ178*Assembly!V$21+$BK178*Assembly!V$22+$BL178*Assembly!V$23+$BM178*Assembly!V$24</f>
        <v>#VALUE!</v>
      </c>
      <c r="CJ178" s="164" t="e">
        <f>BZ178*Refining!$F$3</f>
        <v>#VALUE!</v>
      </c>
      <c r="CK178" s="164" t="e">
        <f>CA178*Refining!$F$4</f>
        <v>#VALUE!</v>
      </c>
      <c r="CL178" s="164" t="e">
        <f>CB178*Refining!$F$5</f>
        <v>#VALUE!</v>
      </c>
      <c r="CM178" s="164" t="e">
        <f>CC178*Refining!$F$6</f>
        <v>#VALUE!</v>
      </c>
      <c r="CN178" s="164" t="e">
        <f>CD178*Refining!$F$7</f>
        <v>#VALUE!</v>
      </c>
      <c r="CO178" s="164" t="e">
        <f>CE178*Refining!$F$8</f>
        <v>#VALUE!</v>
      </c>
      <c r="CP178" s="164" t="e">
        <f>CF178*Refining!$F$9</f>
        <v>#VALUE!</v>
      </c>
      <c r="CQ178" s="164" t="e">
        <f>CG178*Refining!$F$10</f>
        <v>#VALUE!</v>
      </c>
      <c r="CR178" s="164" t="e">
        <f>CH178*Refining!$F$11</f>
        <v>#VALUE!</v>
      </c>
      <c r="CS178" s="164" t="e">
        <f>CI178*Refining!$F$12</f>
        <v>#VALUE!</v>
      </c>
      <c r="CT178" s="185" t="e">
        <f t="shared" ref="CT178:DM178" si="721">IF(BZ178 = 0, "", BZ178)</f>
        <v>#VALUE!</v>
      </c>
      <c r="CU178" s="186" t="e">
        <f t="shared" si="721"/>
        <v>#VALUE!</v>
      </c>
      <c r="CV178" s="186" t="e">
        <f t="shared" si="721"/>
        <v>#VALUE!</v>
      </c>
      <c r="CW178" s="186" t="e">
        <f t="shared" si="721"/>
        <v>#VALUE!</v>
      </c>
      <c r="CX178" s="186" t="e">
        <f t="shared" si="721"/>
        <v>#VALUE!</v>
      </c>
      <c r="CY178" s="186" t="e">
        <f t="shared" si="721"/>
        <v>#VALUE!</v>
      </c>
      <c r="CZ178" s="186" t="e">
        <f t="shared" si="721"/>
        <v>#VALUE!</v>
      </c>
      <c r="DA178" s="186" t="e">
        <f t="shared" si="721"/>
        <v>#VALUE!</v>
      </c>
      <c r="DB178" s="186" t="e">
        <f t="shared" si="721"/>
        <v>#VALUE!</v>
      </c>
      <c r="DC178" s="187" t="e">
        <f t="shared" si="721"/>
        <v>#VALUE!</v>
      </c>
      <c r="DD178" s="185" t="e">
        <f t="shared" si="721"/>
        <v>#VALUE!</v>
      </c>
      <c r="DE178" s="186" t="e">
        <f t="shared" si="721"/>
        <v>#VALUE!</v>
      </c>
      <c r="DF178" s="186" t="e">
        <f t="shared" si="721"/>
        <v>#VALUE!</v>
      </c>
      <c r="DG178" s="186" t="e">
        <f t="shared" si="721"/>
        <v>#VALUE!</v>
      </c>
      <c r="DH178" s="211" t="e">
        <f t="shared" si="721"/>
        <v>#VALUE!</v>
      </c>
      <c r="DI178" s="186" t="e">
        <f t="shared" si="721"/>
        <v>#VALUE!</v>
      </c>
      <c r="DJ178" s="186" t="e">
        <f t="shared" si="721"/>
        <v>#VALUE!</v>
      </c>
      <c r="DK178" s="186" t="e">
        <f t="shared" si="721"/>
        <v>#VALUE!</v>
      </c>
      <c r="DL178" s="186" t="e">
        <f t="shared" si="721"/>
        <v>#VALUE!</v>
      </c>
      <c r="DM178" s="187" t="e">
        <f t="shared" si="721"/>
        <v>#VALUE!</v>
      </c>
      <c r="DN178" s="185" t="e">
        <f t="shared" si="11"/>
        <v>#VALUE!</v>
      </c>
      <c r="DO178" s="189" t="e">
        <f t="shared" si="12"/>
        <v>#VALUE!</v>
      </c>
      <c r="DP178" s="120" t="e">
        <f t="shared" si="13"/>
        <v>#VALUE!</v>
      </c>
      <c r="DQ178" s="133" t="e">
        <f>CT178*'Ores &amp; Ingots'!$C$3+CU178*'Ores &amp; Ingots'!$C$4+CV178*'Ores &amp; Ingots'!$C$5+CW178*'Ores &amp; Ingots'!$C$6+CX178*'Ores &amp; Ingots'!$C$7+CY178*'Ores &amp; Ingots'!$C$8+CZ178*'Ores &amp; Ingots'!$C$9+DA178*'Ores &amp; Ingots'!$C$10+DB178*'Ores &amp; Ingots'!$C$11+DC178*'Ores &amp; Ingots'!$C$12</f>
        <v>#VALUE!</v>
      </c>
      <c r="DR178" s="133" t="e">
        <f>DD178*'Ores &amp; Ingots'!$B$3+DE178*'Ores &amp; Ingots'!$B$4+DF178*'Ores &amp; Ingots'!$B$5+DG178*'Ores &amp; Ingots'!$B$6+DH178*'Ores &amp; Ingots'!$B$7+DI178*'Ores &amp; Ingots'!$B$8+DJ178*'Ores &amp; Ingots'!$B$9+DK178*'Ores &amp; Ingots'!$B$10+DL178*'Ores &amp; Ingots'!$B$11+DM178*'Ores &amp; Ingots'!$B$12</f>
        <v>#VALUE!</v>
      </c>
      <c r="DS178" s="189" t="e">
        <f>CT178*Refining!$G$3+CU178*Refining!$G$4+CV178*Refining!$G$5+CW178*Refining!$G$6+CX178*Refining!$G$7+CY178*Refining!$G$8+CZ178*Refining!$G$9+DA178*Refining!$G$10+DB178*Refining!$G$11+DC178*Refining!$G$12</f>
        <v>#VALUE!</v>
      </c>
      <c r="DT178" s="189" t="e">
        <f t="shared" si="14"/>
        <v>#VALUE!</v>
      </c>
      <c r="DU178" s="192" t="e">
        <f t="shared" si="15"/>
        <v>#VALUE!</v>
      </c>
      <c r="DV178" s="185" t="e">
        <f t="shared" si="16"/>
        <v>#VALUE!</v>
      </c>
      <c r="DW178" s="194" t="e">
        <f t="shared" ref="DW178:DX178" si="722">DV178/60</f>
        <v>#VALUE!</v>
      </c>
      <c r="DX178" s="194" t="e">
        <f t="shared" si="722"/>
        <v>#VALUE!</v>
      </c>
      <c r="DY178" s="185" t="e">
        <f t="shared" si="18"/>
        <v>#VALUE!</v>
      </c>
      <c r="DZ178" s="194" t="e">
        <f t="shared" ref="DZ178:EA178" si="723">DY178/1000</f>
        <v>#VALUE!</v>
      </c>
      <c r="EA178" s="196" t="e">
        <f t="shared" si="723"/>
        <v>#VALUE!</v>
      </c>
      <c r="EB178" s="130" t="e">
        <f t="shared" si="20"/>
        <v>#VALUE!</v>
      </c>
      <c r="EC178" s="132" t="e">
        <f t="shared" si="21"/>
        <v>#VALUE!</v>
      </c>
      <c r="ED178" s="133">
        <v>74</v>
      </c>
    </row>
    <row r="179" spans="1:134" ht="12.75" x14ac:dyDescent="0.2">
      <c r="A179" s="864"/>
      <c r="B179" s="135" t="s">
        <v>382</v>
      </c>
      <c r="C179" s="137" t="s">
        <v>156</v>
      </c>
      <c r="D179" s="137">
        <v>1</v>
      </c>
      <c r="E179" s="137">
        <v>3</v>
      </c>
      <c r="F179" s="137">
        <v>3</v>
      </c>
      <c r="G179" s="139">
        <f t="shared" si="0"/>
        <v>140.625</v>
      </c>
      <c r="H179" s="140">
        <v>25</v>
      </c>
      <c r="I179" s="140">
        <v>25</v>
      </c>
      <c r="J179" s="140">
        <f>H179/Main!$D$9</f>
        <v>5</v>
      </c>
      <c r="K179" s="140">
        <f>I179/Main!$D$10</f>
        <v>12.5</v>
      </c>
      <c r="L179" s="140">
        <f t="shared" si="1"/>
        <v>2.5</v>
      </c>
      <c r="M179" s="140">
        <v>1</v>
      </c>
      <c r="N179" s="143"/>
      <c r="O179" s="143"/>
      <c r="P179" s="145"/>
      <c r="Q179" s="143"/>
      <c r="R179" s="146"/>
      <c r="S179" s="143"/>
      <c r="T179" s="395"/>
      <c r="U179" s="198"/>
      <c r="V179" s="143"/>
      <c r="W179" s="396" t="s">
        <v>34</v>
      </c>
      <c r="X179" s="133">
        <v>0</v>
      </c>
      <c r="Y179" s="133">
        <v>0</v>
      </c>
      <c r="Z179" s="133">
        <v>0</v>
      </c>
      <c r="AA179" s="133">
        <v>0</v>
      </c>
      <c r="AB179" s="133">
        <v>0</v>
      </c>
      <c r="AC179" s="133">
        <v>40</v>
      </c>
      <c r="AD179" s="133">
        <v>0</v>
      </c>
      <c r="AE179" s="133">
        <v>0</v>
      </c>
      <c r="AF179" s="133">
        <v>0</v>
      </c>
      <c r="AG179" s="133">
        <v>0</v>
      </c>
      <c r="AH179" s="133">
        <v>0</v>
      </c>
      <c r="AI179" s="133">
        <v>0</v>
      </c>
      <c r="AJ179" s="167">
        <v>196</v>
      </c>
      <c r="AK179" s="133">
        <v>0</v>
      </c>
      <c r="AL179" s="133">
        <v>0</v>
      </c>
      <c r="AM179" s="133">
        <v>0</v>
      </c>
      <c r="AN179" s="133">
        <v>0</v>
      </c>
      <c r="AO179" s="133">
        <v>0</v>
      </c>
      <c r="AP179" s="133">
        <v>0</v>
      </c>
      <c r="AQ179" s="133">
        <v>0</v>
      </c>
      <c r="AR179" s="133">
        <v>0</v>
      </c>
      <c r="AS179" s="161" t="str">
        <f t="shared" ref="AS179:BM179" si="724">IF(X179 = 0, "", X179)</f>
        <v/>
      </c>
      <c r="AT179" s="137" t="str">
        <f t="shared" si="724"/>
        <v/>
      </c>
      <c r="AU179" s="137" t="str">
        <f t="shared" si="724"/>
        <v/>
      </c>
      <c r="AV179" s="137" t="str">
        <f t="shared" si="724"/>
        <v/>
      </c>
      <c r="AW179" s="137" t="str">
        <f t="shared" si="724"/>
        <v/>
      </c>
      <c r="AX179" s="133">
        <f t="shared" si="724"/>
        <v>40</v>
      </c>
      <c r="AY179" s="137" t="str">
        <f t="shared" si="724"/>
        <v/>
      </c>
      <c r="AZ179" s="137" t="str">
        <f t="shared" si="724"/>
        <v/>
      </c>
      <c r="BA179" s="137" t="str">
        <f t="shared" si="724"/>
        <v/>
      </c>
      <c r="BB179" s="137" t="str">
        <f t="shared" si="724"/>
        <v/>
      </c>
      <c r="BC179" s="137" t="str">
        <f t="shared" si="724"/>
        <v/>
      </c>
      <c r="BD179" s="137" t="str">
        <f t="shared" si="724"/>
        <v/>
      </c>
      <c r="BE179" s="167">
        <f t="shared" si="724"/>
        <v>196</v>
      </c>
      <c r="BF179" s="137" t="str">
        <f t="shared" si="724"/>
        <v/>
      </c>
      <c r="BG179" s="137" t="str">
        <f t="shared" si="724"/>
        <v/>
      </c>
      <c r="BH179" s="137" t="str">
        <f t="shared" si="724"/>
        <v/>
      </c>
      <c r="BI179" s="137" t="str">
        <f t="shared" si="724"/>
        <v/>
      </c>
      <c r="BJ179" s="137" t="str">
        <f t="shared" si="724"/>
        <v/>
      </c>
      <c r="BK179" s="137" t="str">
        <f t="shared" si="724"/>
        <v/>
      </c>
      <c r="BL179" s="137" t="str">
        <f t="shared" si="724"/>
        <v/>
      </c>
      <c r="BM179" s="169" t="str">
        <f t="shared" si="724"/>
        <v/>
      </c>
      <c r="BN179" s="174" t="e">
        <f>$AS179*Assembly!Z$4+$AT179*Assembly!Z$5+$AU179*Assembly!Z$6+$AV179*Assembly!Z$7+$AW179*Assembly!Z$8+$AX179*Assembly!Z$9+$AY179*Assembly!Z$10+$AZ179*Assembly!Z$11+$BA179*Assembly!Z$12+$BB179*Assembly!Z$13+$BC179*Assembly!Z$14+$BD179*Assembly!Z$15+$BE179*Assembly!Z$16+$BF179*Assembly!Z$17+$BG179*Assembly!Z$18+$BH179*Assembly!Z$19+$BI179*Assembly!Z$20+$BJ179*Assembly!Z$21+$BK179*Assembly!Z$22+$BL179*Assembly!Z$23+$BM179*Assembly!Z$24</f>
        <v>#VALUE!</v>
      </c>
      <c r="BO179" s="133" t="e">
        <f t="shared" si="3"/>
        <v>#VALUE!</v>
      </c>
      <c r="BP179" s="133"/>
      <c r="BQ179" s="133" t="e">
        <f>$AS179*Assembly!AD$4+$AT179*Assembly!AD$5+$AU179*Assembly!AD$6+$AV179*Assembly!AD$7+$AW179*Assembly!AD$8+$AX179*Assembly!AD$9+$AY179*Assembly!AD$10+$AZ179*Assembly!AD$11+$BA179*Assembly!AD$12+$BB179*Assembly!AD$13+$BC179*Assembly!AD$14+$BD179*Assembly!AD$15+$BE179*Assembly!AD$16+$BF179*Assembly!AD$17+$BG179*Assembly!AD$18+$BH179*Assembly!AD$19+$BI179*Assembly!AD$20+$BJ179*Assembly!AD$21+$BK179*Assembly!AD$22+$BL179*Assembly!AD$23+$BM179*Assembly!AD$24</f>
        <v>#VALUE!</v>
      </c>
      <c r="BR179" s="177" t="e">
        <f t="shared" si="4"/>
        <v>#VALUE!</v>
      </c>
      <c r="BS179" s="178" t="e">
        <f t="shared" si="5"/>
        <v>#VALUE!</v>
      </c>
      <c r="BT179" s="179" t="e">
        <f t="shared" si="6"/>
        <v>#VALUE!</v>
      </c>
      <c r="BU179" s="178" t="e">
        <f t="shared" si="7"/>
        <v>#VALUE!</v>
      </c>
      <c r="BV179" s="133" t="e">
        <f>$AS179*Assembly!Y$4+$AT179*Assembly!Y$5+$AU179*Assembly!Y$6+$AV179*Assembly!Y$7+$AW179*Assembly!Y$8+$AX179*Assembly!Y$9+$AY179*Assembly!Y$10+$AZ179*Assembly!Y$11+$BA179*Assembly!Y$12+$BB179*Assembly!Y$13+$BC179*Assembly!Y$14+$BD179*Assembly!Y$15+$BE179*Assembly!Y$16+$BF179*Assembly!Y$17+$BG179*Assembly!Y$18+$BH179*Assembly!Y$19+$BI179*Assembly!Y$20+$BJ179*Assembly!Y$21+$BK179*Assembly!Y$22+$BL179*Assembly!Y$23+$BM179*Assembly!Y$24</f>
        <v>#VALUE!</v>
      </c>
      <c r="BW179" s="133" t="e">
        <f t="shared" si="8"/>
        <v>#VALUE!</v>
      </c>
      <c r="BX179" s="130" t="e">
        <f t="shared" si="9"/>
        <v>#VALUE!</v>
      </c>
      <c r="BY179" s="183" t="e">
        <f>$AS179*Assembly!AC$4+$AT179*Assembly!AC$5+$AU179*Assembly!AC$6+$AV179*Assembly!AC$7+$AW179*Assembly!AC$8+$AX179*Assembly!AC$9+$AY179*Assembly!AC$10+$AZ179*Assembly!AC$11+$BA179*Assembly!AC$12+$BB179*Assembly!AC$13+$BC179*Assembly!AC$14+$BD179*Assembly!AC$15+$BE179*Assembly!AC$16+$BF179*Assembly!AC$17+$BG179*Assembly!AC$18+$BH179*Assembly!AC$19+$BI179*Assembly!AC$20+$BJ179*Assembly!AC$21+$BK179*Assembly!AC$22+$BL179*Assembly!AC$23+$BM179*Assembly!AC$24</f>
        <v>#VALUE!</v>
      </c>
      <c r="BZ179" s="145" t="e">
        <f>$AS179*Assembly!M$4+$AT179*Assembly!M$5+$AU179*Assembly!M$6+$AV179*Assembly!M$7+$AW179*Assembly!M$8+$AX179*Assembly!M$9+$AY179*Assembly!M$10+$AZ179*Assembly!M$11+$BA179*Assembly!M$12+$BB179*Assembly!M$13+$BC179*Assembly!M$14+$BD179*Assembly!M$15+$BE179*Assembly!M$16+$BF179*Assembly!M$17+$BG179*Assembly!M$18+$BH179*Assembly!M$19+$BI179*Assembly!M$20+$BJ179*Assembly!M$21+$BK179*Assembly!M$22+$BL179*Assembly!M$23+$BM179*Assembly!M$24</f>
        <v>#VALUE!</v>
      </c>
      <c r="CA179" s="145" t="e">
        <f>$AS179*Assembly!N$4+$AT179*Assembly!N$5+$AU179*Assembly!N$6+$AV179*Assembly!N$7+$AW179*Assembly!N$8+$AX179*Assembly!N$9+$AY179*Assembly!N$10+$AZ179*Assembly!N$11+$BA179*Assembly!N$12+$BB179*Assembly!N$13+$BC179*Assembly!N$14+$BD179*Assembly!N$15+$BE179*Assembly!N$16+$BF179*Assembly!N$17+$BG179*Assembly!N$18+$BH179*Assembly!N$19+$BI179*Assembly!N$20+$BJ179*Assembly!N$21+$BK179*Assembly!N$22+$BL179*Assembly!N$23+$BM179*Assembly!N$24</f>
        <v>#VALUE!</v>
      </c>
      <c r="CB179" s="145" t="e">
        <f>$AS179*Assembly!O$4+$AT179*Assembly!O$5+$AU179*Assembly!O$6+$AV179*Assembly!O$7+$AW179*Assembly!O$8+$AX179*Assembly!O$9+$AY179*Assembly!O$10+$AZ179*Assembly!O$11+$BA179*Assembly!O$12+$BB179*Assembly!O$13+$BC179*Assembly!O$14+$BD179*Assembly!O$15+$BE179*Assembly!O$16+$BF179*Assembly!O$17+$BG179*Assembly!O$18+$BH179*Assembly!O$19+$BI179*Assembly!O$20+$BJ179*Assembly!O$21+$BK179*Assembly!O$22+$BL179*Assembly!O$23+$BM179*Assembly!O$24</f>
        <v>#VALUE!</v>
      </c>
      <c r="CC179" s="140" t="e">
        <f>$AS179*Assembly!P$4+$AT179*Assembly!P$5+$AU179*Assembly!P$6+$AV179*Assembly!P$7+$AW179*Assembly!P$8+$AX179*Assembly!P$9+$AY179*Assembly!P$10+$AZ179*Assembly!P$11+$BA179*Assembly!P$12+$BB179*Assembly!P$13+$BC179*Assembly!P$14+$BD179*Assembly!P$15+$BE179*Assembly!P$16+$BF179*Assembly!P$17+$BG179*Assembly!P$18+$BH179*Assembly!P$19+$BI179*Assembly!P$20+$BJ179*Assembly!P$21+$BK179*Assembly!P$22+$BL179*Assembly!P$23+$BM179*Assembly!P$24</f>
        <v>#VALUE!</v>
      </c>
      <c r="CD179" s="140" t="e">
        <f>$AS179*Assembly!Q$4+$AT179*Assembly!Q$5+$AU179*Assembly!Q$6+$AV179*Assembly!Q$7+$AW179*Assembly!Q$8+$AX179*Assembly!Q$9+$AY179*Assembly!Q$10+$AZ179*Assembly!Q$11+$BA179*Assembly!Q$12+$BB179*Assembly!Q$13+$BC179*Assembly!Q$14+$BD179*Assembly!Q$15+$BE179*Assembly!Q$16+$BF179*Assembly!Q$17+$BG179*Assembly!Q$18+$BH179*Assembly!Q$19+$BI179*Assembly!Q$20+$BJ179*Assembly!Q$21+$BK179*Assembly!Q$22+$BL179*Assembly!Q$23+$BM179*Assembly!Q$24</f>
        <v>#VALUE!</v>
      </c>
      <c r="CE179" s="145" t="e">
        <f>$AS179*Assembly!R$4+$AT179*Assembly!R$5+$AU179*Assembly!R$6+$AV179*Assembly!R$7+$AW179*Assembly!R$8+$AX179*Assembly!R$9+$AY179*Assembly!R$10+$AZ179*Assembly!R$11+$BA179*Assembly!R$12+$BB179*Assembly!R$13+$BC179*Assembly!R$14+$BD179*Assembly!R$15+$BE179*Assembly!R$16+$BF179*Assembly!R$17+$BG179*Assembly!R$18+$BH179*Assembly!R$19+$BI179*Assembly!R$20+$BJ179*Assembly!R$21+$BK179*Assembly!R$22+$BL179*Assembly!R$23+$BM179*Assembly!R$24</f>
        <v>#VALUE!</v>
      </c>
      <c r="CF179" s="140" t="e">
        <f>$AS179*Assembly!S$4+$AT179*Assembly!S$5+$AU179*Assembly!S$6+$AV179*Assembly!S$7+$AW179*Assembly!S$8+$AX179*Assembly!S$9+$AY179*Assembly!S$10+$AZ179*Assembly!S$11+$BA179*Assembly!S$12+$BB179*Assembly!S$13+$BC179*Assembly!S$14+$BD179*Assembly!S$15+$BE179*Assembly!S$16+$BF179*Assembly!S$17+$BG179*Assembly!S$18+$BH179*Assembly!S$19+$BI179*Assembly!S$20+$BJ179*Assembly!S$21+$BK179*Assembly!S$22+$BL179*Assembly!S$23+$BM179*Assembly!S$24</f>
        <v>#VALUE!</v>
      </c>
      <c r="CG179" s="140" t="e">
        <f>$AS179*Assembly!T$4+$AT179*Assembly!T$5+$AU179*Assembly!T$6+$AV179*Assembly!T$7+$AW179*Assembly!T$8+$AX179*Assembly!T$9+$AY179*Assembly!T$10+$AZ179*Assembly!T$11+$BA179*Assembly!T$12+$BB179*Assembly!T$13+$BC179*Assembly!T$14+$BD179*Assembly!T$15+$BE179*Assembly!T$16+$BF179*Assembly!T$17+$BG179*Assembly!T$18+$BH179*Assembly!T$19+$BI179*Assembly!T$20+$BJ179*Assembly!T$21+$BK179*Assembly!T$22+$BL179*Assembly!T$23+$BM179*Assembly!T$24</f>
        <v>#VALUE!</v>
      </c>
      <c r="CH179" s="140" t="e">
        <f>$AS179*Assembly!U$4+$AT179*Assembly!U$5+$AU179*Assembly!U$6+$AV179*Assembly!U$7+$AW179*Assembly!U$8+$AX179*Assembly!U$9+$AY179*Assembly!U$10+$AZ179*Assembly!U$11+$BA179*Assembly!U$12+$BB179*Assembly!U$13+$BC179*Assembly!U$14+$BD179*Assembly!U$15+$BE179*Assembly!U$16+$BF179*Assembly!U$17+$BG179*Assembly!U$18+$BH179*Assembly!U$19+$BI179*Assembly!U$20+$BJ179*Assembly!U$21+$BK179*Assembly!U$22+$BL179*Assembly!U$23+$BM179*Assembly!U$24</f>
        <v>#VALUE!</v>
      </c>
      <c r="CI179" s="145" t="e">
        <f>$AS179*Assembly!V$4+$AT179*Assembly!V$5+$AU179*Assembly!V$6+$AV179*Assembly!V$7+$AW179*Assembly!V$8+$AX179*Assembly!V$9+$AY179*Assembly!V$10+$AZ179*Assembly!V$11+$BA179*Assembly!V$12+$BB179*Assembly!V$13+$BC179*Assembly!V$14+$BD179*Assembly!V$15+$BE179*Assembly!V$16+$BF179*Assembly!V$17+$BG179*Assembly!V$18+$BH179*Assembly!V$19+$BI179*Assembly!V$20+$BJ179*Assembly!V$21+$BK179*Assembly!V$22+$BL179*Assembly!V$23+$BM179*Assembly!V$24</f>
        <v>#VALUE!</v>
      </c>
      <c r="CJ179" s="145" t="e">
        <f>BZ179*Refining!$F$3</f>
        <v>#VALUE!</v>
      </c>
      <c r="CK179" s="145" t="e">
        <f>CA179*Refining!$F$4</f>
        <v>#VALUE!</v>
      </c>
      <c r="CL179" s="145" t="e">
        <f>CB179*Refining!$F$5</f>
        <v>#VALUE!</v>
      </c>
      <c r="CM179" s="145" t="e">
        <f>CC179*Refining!$F$6</f>
        <v>#VALUE!</v>
      </c>
      <c r="CN179" s="145" t="e">
        <f>CD179*Refining!$F$7</f>
        <v>#VALUE!</v>
      </c>
      <c r="CO179" s="145" t="e">
        <f>CE179*Refining!$F$8</f>
        <v>#VALUE!</v>
      </c>
      <c r="CP179" s="145" t="e">
        <f>CF179*Refining!$F$9</f>
        <v>#VALUE!</v>
      </c>
      <c r="CQ179" s="145" t="e">
        <f>CG179*Refining!$F$10</f>
        <v>#VALUE!</v>
      </c>
      <c r="CR179" s="145" t="e">
        <f>CH179*Refining!$F$11</f>
        <v>#VALUE!</v>
      </c>
      <c r="CS179" s="145" t="e">
        <f>CI179*Refining!$F$12</f>
        <v>#VALUE!</v>
      </c>
      <c r="CT179" s="185" t="e">
        <f t="shared" ref="CT179:DM179" si="725">IF(BZ179 = 0, "", BZ179)</f>
        <v>#VALUE!</v>
      </c>
      <c r="CU179" s="186" t="e">
        <f t="shared" si="725"/>
        <v>#VALUE!</v>
      </c>
      <c r="CV179" s="186" t="e">
        <f t="shared" si="725"/>
        <v>#VALUE!</v>
      </c>
      <c r="CW179" s="186" t="e">
        <f t="shared" si="725"/>
        <v>#VALUE!</v>
      </c>
      <c r="CX179" s="186" t="e">
        <f t="shared" si="725"/>
        <v>#VALUE!</v>
      </c>
      <c r="CY179" s="186" t="e">
        <f t="shared" si="725"/>
        <v>#VALUE!</v>
      </c>
      <c r="CZ179" s="186" t="e">
        <f t="shared" si="725"/>
        <v>#VALUE!</v>
      </c>
      <c r="DA179" s="186" t="e">
        <f t="shared" si="725"/>
        <v>#VALUE!</v>
      </c>
      <c r="DB179" s="186" t="e">
        <f t="shared" si="725"/>
        <v>#VALUE!</v>
      </c>
      <c r="DC179" s="187" t="e">
        <f t="shared" si="725"/>
        <v>#VALUE!</v>
      </c>
      <c r="DD179" s="185" t="e">
        <f t="shared" si="725"/>
        <v>#VALUE!</v>
      </c>
      <c r="DE179" s="186" t="e">
        <f t="shared" si="725"/>
        <v>#VALUE!</v>
      </c>
      <c r="DF179" s="186" t="e">
        <f t="shared" si="725"/>
        <v>#VALUE!</v>
      </c>
      <c r="DG179" s="186" t="e">
        <f t="shared" si="725"/>
        <v>#VALUE!</v>
      </c>
      <c r="DH179" s="211" t="e">
        <f t="shared" si="725"/>
        <v>#VALUE!</v>
      </c>
      <c r="DI179" s="186" t="e">
        <f t="shared" si="725"/>
        <v>#VALUE!</v>
      </c>
      <c r="DJ179" s="186" t="e">
        <f t="shared" si="725"/>
        <v>#VALUE!</v>
      </c>
      <c r="DK179" s="186" t="e">
        <f t="shared" si="725"/>
        <v>#VALUE!</v>
      </c>
      <c r="DL179" s="186" t="e">
        <f t="shared" si="725"/>
        <v>#VALUE!</v>
      </c>
      <c r="DM179" s="187" t="e">
        <f t="shared" si="725"/>
        <v>#VALUE!</v>
      </c>
      <c r="DN179" s="185" t="e">
        <f t="shared" si="11"/>
        <v>#VALUE!</v>
      </c>
      <c r="DO179" s="189" t="e">
        <f t="shared" si="12"/>
        <v>#VALUE!</v>
      </c>
      <c r="DP179" s="120" t="e">
        <f t="shared" si="13"/>
        <v>#VALUE!</v>
      </c>
      <c r="DQ179" s="133" t="e">
        <f>CT179*'Ores &amp; Ingots'!$C$3+CU179*'Ores &amp; Ingots'!$C$4+CV179*'Ores &amp; Ingots'!$C$5+CW179*'Ores &amp; Ingots'!$C$6+CX179*'Ores &amp; Ingots'!$C$7+CY179*'Ores &amp; Ingots'!$C$8+CZ179*'Ores &amp; Ingots'!$C$9+DA179*'Ores &amp; Ingots'!$C$10+DB179*'Ores &amp; Ingots'!$C$11+DC179*'Ores &amp; Ingots'!$C$12</f>
        <v>#VALUE!</v>
      </c>
      <c r="DR179" s="133" t="e">
        <f>DD179*'Ores &amp; Ingots'!$B$3+DE179*'Ores &amp; Ingots'!$B$4+DF179*'Ores &amp; Ingots'!$B$5+DG179*'Ores &amp; Ingots'!$B$6+DH179*'Ores &amp; Ingots'!$B$7+DI179*'Ores &amp; Ingots'!$B$8+DJ179*'Ores &amp; Ingots'!$B$9+DK179*'Ores &amp; Ingots'!$B$10+DL179*'Ores &amp; Ingots'!$B$11+DM179*'Ores &amp; Ingots'!$B$12</f>
        <v>#VALUE!</v>
      </c>
      <c r="DS179" s="189" t="e">
        <f>CT179*Refining!$G$3+CU179*Refining!$G$4+CV179*Refining!$G$5+CW179*Refining!$G$6+CX179*Refining!$G$7+CY179*Refining!$G$8+CZ179*Refining!$G$9+DA179*Refining!$G$10+DB179*Refining!$G$11+DC179*Refining!$G$12</f>
        <v>#VALUE!</v>
      </c>
      <c r="DT179" s="189" t="e">
        <f t="shared" si="14"/>
        <v>#VALUE!</v>
      </c>
      <c r="DU179" s="192" t="e">
        <f t="shared" si="15"/>
        <v>#VALUE!</v>
      </c>
      <c r="DV179" s="185" t="e">
        <f t="shared" si="16"/>
        <v>#VALUE!</v>
      </c>
      <c r="DW179" s="194" t="e">
        <f t="shared" ref="DW179:DX179" si="726">DV179/60</f>
        <v>#VALUE!</v>
      </c>
      <c r="DX179" s="194" t="e">
        <f t="shared" si="726"/>
        <v>#VALUE!</v>
      </c>
      <c r="DY179" s="185" t="e">
        <f t="shared" si="18"/>
        <v>#VALUE!</v>
      </c>
      <c r="DZ179" s="194" t="e">
        <f t="shared" ref="DZ179:EA179" si="727">DY179/1000</f>
        <v>#VALUE!</v>
      </c>
      <c r="EA179" s="196" t="e">
        <f t="shared" si="727"/>
        <v>#VALUE!</v>
      </c>
      <c r="EB179" s="130" t="e">
        <f t="shared" si="20"/>
        <v>#VALUE!</v>
      </c>
      <c r="EC179" s="132" t="e">
        <f t="shared" si="21"/>
        <v>#VALUE!</v>
      </c>
      <c r="ED179" s="133">
        <v>74</v>
      </c>
    </row>
    <row r="180" spans="1:134" ht="12.75" x14ac:dyDescent="0.2">
      <c r="A180" s="864"/>
      <c r="B180" s="135" t="s">
        <v>383</v>
      </c>
      <c r="C180" s="137" t="s">
        <v>156</v>
      </c>
      <c r="D180" s="137">
        <v>1</v>
      </c>
      <c r="E180" s="137">
        <v>1</v>
      </c>
      <c r="F180" s="137">
        <v>1</v>
      </c>
      <c r="G180" s="154">
        <f t="shared" si="0"/>
        <v>15.625</v>
      </c>
      <c r="H180" s="156">
        <v>6</v>
      </c>
      <c r="I180" s="156">
        <v>6</v>
      </c>
      <c r="J180" s="156">
        <f>H180/Main!$D$9</f>
        <v>1.2</v>
      </c>
      <c r="K180" s="156">
        <f>I180/Main!$D$10</f>
        <v>3</v>
      </c>
      <c r="L180" s="156">
        <f t="shared" si="1"/>
        <v>2.5</v>
      </c>
      <c r="M180" s="156">
        <v>1</v>
      </c>
      <c r="N180" s="159"/>
      <c r="O180" s="159"/>
      <c r="P180" s="164"/>
      <c r="Q180" s="159"/>
      <c r="R180" s="166"/>
      <c r="S180" s="159"/>
      <c r="T180" s="166"/>
      <c r="U180" s="170"/>
      <c r="V180" s="159"/>
      <c r="W180" s="364" t="s">
        <v>34</v>
      </c>
      <c r="X180" s="133">
        <v>0</v>
      </c>
      <c r="Y180" s="133">
        <v>0</v>
      </c>
      <c r="Z180" s="133">
        <v>0</v>
      </c>
      <c r="AA180" s="133">
        <v>0</v>
      </c>
      <c r="AB180" s="133">
        <v>0</v>
      </c>
      <c r="AC180" s="133">
        <v>10</v>
      </c>
      <c r="AD180" s="133">
        <v>0</v>
      </c>
      <c r="AE180" s="133">
        <v>0</v>
      </c>
      <c r="AF180" s="133">
        <v>0</v>
      </c>
      <c r="AG180" s="133">
        <v>0</v>
      </c>
      <c r="AH180" s="133">
        <v>0</v>
      </c>
      <c r="AI180" s="133">
        <v>0</v>
      </c>
      <c r="AJ180" s="167">
        <v>25</v>
      </c>
      <c r="AK180" s="133">
        <v>0</v>
      </c>
      <c r="AL180" s="133">
        <v>0</v>
      </c>
      <c r="AM180" s="133">
        <v>0</v>
      </c>
      <c r="AN180" s="133">
        <v>0</v>
      </c>
      <c r="AO180" s="133">
        <v>0</v>
      </c>
      <c r="AP180" s="133">
        <v>0</v>
      </c>
      <c r="AQ180" s="133">
        <v>0</v>
      </c>
      <c r="AR180" s="133">
        <v>0</v>
      </c>
      <c r="AS180" s="161" t="str">
        <f t="shared" ref="AS180:BM180" si="728">IF(X180 = 0, "", X180)</f>
        <v/>
      </c>
      <c r="AT180" s="137" t="str">
        <f t="shared" si="728"/>
        <v/>
      </c>
      <c r="AU180" s="137" t="str">
        <f t="shared" si="728"/>
        <v/>
      </c>
      <c r="AV180" s="137" t="str">
        <f t="shared" si="728"/>
        <v/>
      </c>
      <c r="AW180" s="137" t="str">
        <f t="shared" si="728"/>
        <v/>
      </c>
      <c r="AX180" s="133">
        <f t="shared" si="728"/>
        <v>10</v>
      </c>
      <c r="AY180" s="137" t="str">
        <f t="shared" si="728"/>
        <v/>
      </c>
      <c r="AZ180" s="137" t="str">
        <f t="shared" si="728"/>
        <v/>
      </c>
      <c r="BA180" s="137" t="str">
        <f t="shared" si="728"/>
        <v/>
      </c>
      <c r="BB180" s="137" t="str">
        <f t="shared" si="728"/>
        <v/>
      </c>
      <c r="BC180" s="137" t="str">
        <f t="shared" si="728"/>
        <v/>
      </c>
      <c r="BD180" s="137" t="str">
        <f t="shared" si="728"/>
        <v/>
      </c>
      <c r="BE180" s="167">
        <f t="shared" si="728"/>
        <v>25</v>
      </c>
      <c r="BF180" s="137" t="str">
        <f t="shared" si="728"/>
        <v/>
      </c>
      <c r="BG180" s="137" t="str">
        <f t="shared" si="728"/>
        <v/>
      </c>
      <c r="BH180" s="137" t="str">
        <f t="shared" si="728"/>
        <v/>
      </c>
      <c r="BI180" s="137" t="str">
        <f t="shared" si="728"/>
        <v/>
      </c>
      <c r="BJ180" s="137" t="str">
        <f t="shared" si="728"/>
        <v/>
      </c>
      <c r="BK180" s="137" t="str">
        <f t="shared" si="728"/>
        <v/>
      </c>
      <c r="BL180" s="137" t="str">
        <f t="shared" si="728"/>
        <v/>
      </c>
      <c r="BM180" s="169" t="str">
        <f t="shared" si="728"/>
        <v/>
      </c>
      <c r="BN180" s="174" t="e">
        <f>$AS180*Assembly!Z$4+$AT180*Assembly!Z$5+$AU180*Assembly!Z$6+$AV180*Assembly!Z$7+$AW180*Assembly!Z$8+$AX180*Assembly!Z$9+$AY180*Assembly!Z$10+$AZ180*Assembly!Z$11+$BA180*Assembly!Z$12+$BB180*Assembly!Z$13+$BC180*Assembly!Z$14+$BD180*Assembly!Z$15+$BE180*Assembly!Z$16+$BF180*Assembly!Z$17+$BG180*Assembly!Z$18+$BH180*Assembly!Z$19+$BI180*Assembly!Z$20+$BJ180*Assembly!Z$21+$BK180*Assembly!Z$22+$BL180*Assembly!Z$23+$BM180*Assembly!Z$24</f>
        <v>#VALUE!</v>
      </c>
      <c r="BO180" s="133" t="e">
        <f t="shared" si="3"/>
        <v>#VALUE!</v>
      </c>
      <c r="BP180" s="133"/>
      <c r="BQ180" s="133" t="e">
        <f>$AS180*Assembly!AD$4+$AT180*Assembly!AD$5+$AU180*Assembly!AD$6+$AV180*Assembly!AD$7+$AW180*Assembly!AD$8+$AX180*Assembly!AD$9+$AY180*Assembly!AD$10+$AZ180*Assembly!AD$11+$BA180*Assembly!AD$12+$BB180*Assembly!AD$13+$BC180*Assembly!AD$14+$BD180*Assembly!AD$15+$BE180*Assembly!AD$16+$BF180*Assembly!AD$17+$BG180*Assembly!AD$18+$BH180*Assembly!AD$19+$BI180*Assembly!AD$20+$BJ180*Assembly!AD$21+$BK180*Assembly!AD$22+$BL180*Assembly!AD$23+$BM180*Assembly!AD$24</f>
        <v>#VALUE!</v>
      </c>
      <c r="BR180" s="177" t="e">
        <f t="shared" si="4"/>
        <v>#VALUE!</v>
      </c>
      <c r="BS180" s="178" t="e">
        <f t="shared" si="5"/>
        <v>#VALUE!</v>
      </c>
      <c r="BT180" s="179" t="e">
        <f t="shared" si="6"/>
        <v>#VALUE!</v>
      </c>
      <c r="BU180" s="178" t="e">
        <f t="shared" si="7"/>
        <v>#VALUE!</v>
      </c>
      <c r="BV180" s="133" t="e">
        <f>$AS180*Assembly!Y$4+$AT180*Assembly!Y$5+$AU180*Assembly!Y$6+$AV180*Assembly!Y$7+$AW180*Assembly!Y$8+$AX180*Assembly!Y$9+$AY180*Assembly!Y$10+$AZ180*Assembly!Y$11+$BA180*Assembly!Y$12+$BB180*Assembly!Y$13+$BC180*Assembly!Y$14+$BD180*Assembly!Y$15+$BE180*Assembly!Y$16+$BF180*Assembly!Y$17+$BG180*Assembly!Y$18+$BH180*Assembly!Y$19+$BI180*Assembly!Y$20+$BJ180*Assembly!Y$21+$BK180*Assembly!Y$22+$BL180*Assembly!Y$23+$BM180*Assembly!Y$24</f>
        <v>#VALUE!</v>
      </c>
      <c r="BW180" s="133" t="e">
        <f t="shared" si="8"/>
        <v>#VALUE!</v>
      </c>
      <c r="BX180" s="130" t="e">
        <f t="shared" si="9"/>
        <v>#VALUE!</v>
      </c>
      <c r="BY180" s="183" t="e">
        <f>$AS180*Assembly!AC$4+$AT180*Assembly!AC$5+$AU180*Assembly!AC$6+$AV180*Assembly!AC$7+$AW180*Assembly!AC$8+$AX180*Assembly!AC$9+$AY180*Assembly!AC$10+$AZ180*Assembly!AC$11+$BA180*Assembly!AC$12+$BB180*Assembly!AC$13+$BC180*Assembly!AC$14+$BD180*Assembly!AC$15+$BE180*Assembly!AC$16+$BF180*Assembly!AC$17+$BG180*Assembly!AC$18+$BH180*Assembly!AC$19+$BI180*Assembly!AC$20+$BJ180*Assembly!AC$21+$BK180*Assembly!AC$22+$BL180*Assembly!AC$23+$BM180*Assembly!AC$24</f>
        <v>#VALUE!</v>
      </c>
      <c r="BZ180" s="164" t="e">
        <f>$AS180*Assembly!M$4+$AT180*Assembly!M$5+$AU180*Assembly!M$6+$AV180*Assembly!M$7+$AW180*Assembly!M$8+$AX180*Assembly!M$9+$AY180*Assembly!M$10+$AZ180*Assembly!M$11+$BA180*Assembly!M$12+$BB180*Assembly!M$13+$BC180*Assembly!M$14+$BD180*Assembly!M$15+$BE180*Assembly!M$16+$BF180*Assembly!M$17+$BG180*Assembly!M$18+$BH180*Assembly!M$19+$BI180*Assembly!M$20+$BJ180*Assembly!M$21+$BK180*Assembly!M$22+$BL180*Assembly!M$23+$BM180*Assembly!M$24</f>
        <v>#VALUE!</v>
      </c>
      <c r="CA180" s="164" t="e">
        <f>$AS180*Assembly!N$4+$AT180*Assembly!N$5+$AU180*Assembly!N$6+$AV180*Assembly!N$7+$AW180*Assembly!N$8+$AX180*Assembly!N$9+$AY180*Assembly!N$10+$AZ180*Assembly!N$11+$BA180*Assembly!N$12+$BB180*Assembly!N$13+$BC180*Assembly!N$14+$BD180*Assembly!N$15+$BE180*Assembly!N$16+$BF180*Assembly!N$17+$BG180*Assembly!N$18+$BH180*Assembly!N$19+$BI180*Assembly!N$20+$BJ180*Assembly!N$21+$BK180*Assembly!N$22+$BL180*Assembly!N$23+$BM180*Assembly!N$24</f>
        <v>#VALUE!</v>
      </c>
      <c r="CB180" s="164" t="e">
        <f>$AS180*Assembly!O$4+$AT180*Assembly!O$5+$AU180*Assembly!O$6+$AV180*Assembly!O$7+$AW180*Assembly!O$8+$AX180*Assembly!O$9+$AY180*Assembly!O$10+$AZ180*Assembly!O$11+$BA180*Assembly!O$12+$BB180*Assembly!O$13+$BC180*Assembly!O$14+$BD180*Assembly!O$15+$BE180*Assembly!O$16+$BF180*Assembly!O$17+$BG180*Assembly!O$18+$BH180*Assembly!O$19+$BI180*Assembly!O$20+$BJ180*Assembly!O$21+$BK180*Assembly!O$22+$BL180*Assembly!O$23+$BM180*Assembly!O$24</f>
        <v>#VALUE!</v>
      </c>
      <c r="CC180" s="156" t="e">
        <f>$AS180*Assembly!P$4+$AT180*Assembly!P$5+$AU180*Assembly!P$6+$AV180*Assembly!P$7+$AW180*Assembly!P$8+$AX180*Assembly!P$9+$AY180*Assembly!P$10+$AZ180*Assembly!P$11+$BA180*Assembly!P$12+$BB180*Assembly!P$13+$BC180*Assembly!P$14+$BD180*Assembly!P$15+$BE180*Assembly!P$16+$BF180*Assembly!P$17+$BG180*Assembly!P$18+$BH180*Assembly!P$19+$BI180*Assembly!P$20+$BJ180*Assembly!P$21+$BK180*Assembly!P$22+$BL180*Assembly!P$23+$BM180*Assembly!P$24</f>
        <v>#VALUE!</v>
      </c>
      <c r="CD180" s="156" t="e">
        <f>$AS180*Assembly!Q$4+$AT180*Assembly!Q$5+$AU180*Assembly!Q$6+$AV180*Assembly!Q$7+$AW180*Assembly!Q$8+$AX180*Assembly!Q$9+$AY180*Assembly!Q$10+$AZ180*Assembly!Q$11+$BA180*Assembly!Q$12+$BB180*Assembly!Q$13+$BC180*Assembly!Q$14+$BD180*Assembly!Q$15+$BE180*Assembly!Q$16+$BF180*Assembly!Q$17+$BG180*Assembly!Q$18+$BH180*Assembly!Q$19+$BI180*Assembly!Q$20+$BJ180*Assembly!Q$21+$BK180*Assembly!Q$22+$BL180*Assembly!Q$23+$BM180*Assembly!Q$24</f>
        <v>#VALUE!</v>
      </c>
      <c r="CE180" s="164" t="e">
        <f>$AS180*Assembly!R$4+$AT180*Assembly!R$5+$AU180*Assembly!R$6+$AV180*Assembly!R$7+$AW180*Assembly!R$8+$AX180*Assembly!R$9+$AY180*Assembly!R$10+$AZ180*Assembly!R$11+$BA180*Assembly!R$12+$BB180*Assembly!R$13+$BC180*Assembly!R$14+$BD180*Assembly!R$15+$BE180*Assembly!R$16+$BF180*Assembly!R$17+$BG180*Assembly!R$18+$BH180*Assembly!R$19+$BI180*Assembly!R$20+$BJ180*Assembly!R$21+$BK180*Assembly!R$22+$BL180*Assembly!R$23+$BM180*Assembly!R$24</f>
        <v>#VALUE!</v>
      </c>
      <c r="CF180" s="156" t="e">
        <f>$AS180*Assembly!S$4+$AT180*Assembly!S$5+$AU180*Assembly!S$6+$AV180*Assembly!S$7+$AW180*Assembly!S$8+$AX180*Assembly!S$9+$AY180*Assembly!S$10+$AZ180*Assembly!S$11+$BA180*Assembly!S$12+$BB180*Assembly!S$13+$BC180*Assembly!S$14+$BD180*Assembly!S$15+$BE180*Assembly!S$16+$BF180*Assembly!S$17+$BG180*Assembly!S$18+$BH180*Assembly!S$19+$BI180*Assembly!S$20+$BJ180*Assembly!S$21+$BK180*Assembly!S$22+$BL180*Assembly!S$23+$BM180*Assembly!S$24</f>
        <v>#VALUE!</v>
      </c>
      <c r="CG180" s="156" t="e">
        <f>$AS180*Assembly!T$4+$AT180*Assembly!T$5+$AU180*Assembly!T$6+$AV180*Assembly!T$7+$AW180*Assembly!T$8+$AX180*Assembly!T$9+$AY180*Assembly!T$10+$AZ180*Assembly!T$11+$BA180*Assembly!T$12+$BB180*Assembly!T$13+$BC180*Assembly!T$14+$BD180*Assembly!T$15+$BE180*Assembly!T$16+$BF180*Assembly!T$17+$BG180*Assembly!T$18+$BH180*Assembly!T$19+$BI180*Assembly!T$20+$BJ180*Assembly!T$21+$BK180*Assembly!T$22+$BL180*Assembly!T$23+$BM180*Assembly!T$24</f>
        <v>#VALUE!</v>
      </c>
      <c r="CH180" s="156" t="e">
        <f>$AS180*Assembly!U$4+$AT180*Assembly!U$5+$AU180*Assembly!U$6+$AV180*Assembly!U$7+$AW180*Assembly!U$8+$AX180*Assembly!U$9+$AY180*Assembly!U$10+$AZ180*Assembly!U$11+$BA180*Assembly!U$12+$BB180*Assembly!U$13+$BC180*Assembly!U$14+$BD180*Assembly!U$15+$BE180*Assembly!U$16+$BF180*Assembly!U$17+$BG180*Assembly!U$18+$BH180*Assembly!U$19+$BI180*Assembly!U$20+$BJ180*Assembly!U$21+$BK180*Assembly!U$22+$BL180*Assembly!U$23+$BM180*Assembly!U$24</f>
        <v>#VALUE!</v>
      </c>
      <c r="CI180" s="164" t="e">
        <f>$AS180*Assembly!V$4+$AT180*Assembly!V$5+$AU180*Assembly!V$6+$AV180*Assembly!V$7+$AW180*Assembly!V$8+$AX180*Assembly!V$9+$AY180*Assembly!V$10+$AZ180*Assembly!V$11+$BA180*Assembly!V$12+$BB180*Assembly!V$13+$BC180*Assembly!V$14+$BD180*Assembly!V$15+$BE180*Assembly!V$16+$BF180*Assembly!V$17+$BG180*Assembly!V$18+$BH180*Assembly!V$19+$BI180*Assembly!V$20+$BJ180*Assembly!V$21+$BK180*Assembly!V$22+$BL180*Assembly!V$23+$BM180*Assembly!V$24</f>
        <v>#VALUE!</v>
      </c>
      <c r="CJ180" s="164" t="e">
        <f>BZ180*Refining!$F$3</f>
        <v>#VALUE!</v>
      </c>
      <c r="CK180" s="164" t="e">
        <f>CA180*Refining!$F$4</f>
        <v>#VALUE!</v>
      </c>
      <c r="CL180" s="164" t="e">
        <f>CB180*Refining!$F$5</f>
        <v>#VALUE!</v>
      </c>
      <c r="CM180" s="164" t="e">
        <f>CC180*Refining!$F$6</f>
        <v>#VALUE!</v>
      </c>
      <c r="CN180" s="164" t="e">
        <f>CD180*Refining!$F$7</f>
        <v>#VALUE!</v>
      </c>
      <c r="CO180" s="164" t="e">
        <f>CE180*Refining!$F$8</f>
        <v>#VALUE!</v>
      </c>
      <c r="CP180" s="164" t="e">
        <f>CF180*Refining!$F$9</f>
        <v>#VALUE!</v>
      </c>
      <c r="CQ180" s="164" t="e">
        <f>CG180*Refining!$F$10</f>
        <v>#VALUE!</v>
      </c>
      <c r="CR180" s="164" t="e">
        <f>CH180*Refining!$F$11</f>
        <v>#VALUE!</v>
      </c>
      <c r="CS180" s="164" t="e">
        <f>CI180*Refining!$F$12</f>
        <v>#VALUE!</v>
      </c>
      <c r="CT180" s="185" t="e">
        <f t="shared" ref="CT180:DM180" si="729">IF(BZ180 = 0, "", BZ180)</f>
        <v>#VALUE!</v>
      </c>
      <c r="CU180" s="186" t="e">
        <f t="shared" si="729"/>
        <v>#VALUE!</v>
      </c>
      <c r="CV180" s="186" t="e">
        <f t="shared" si="729"/>
        <v>#VALUE!</v>
      </c>
      <c r="CW180" s="186" t="e">
        <f t="shared" si="729"/>
        <v>#VALUE!</v>
      </c>
      <c r="CX180" s="186" t="e">
        <f t="shared" si="729"/>
        <v>#VALUE!</v>
      </c>
      <c r="CY180" s="186" t="e">
        <f t="shared" si="729"/>
        <v>#VALUE!</v>
      </c>
      <c r="CZ180" s="186" t="e">
        <f t="shared" si="729"/>
        <v>#VALUE!</v>
      </c>
      <c r="DA180" s="186" t="e">
        <f t="shared" si="729"/>
        <v>#VALUE!</v>
      </c>
      <c r="DB180" s="186" t="e">
        <f t="shared" si="729"/>
        <v>#VALUE!</v>
      </c>
      <c r="DC180" s="187" t="e">
        <f t="shared" si="729"/>
        <v>#VALUE!</v>
      </c>
      <c r="DD180" s="185" t="e">
        <f t="shared" si="729"/>
        <v>#VALUE!</v>
      </c>
      <c r="DE180" s="186" t="e">
        <f t="shared" si="729"/>
        <v>#VALUE!</v>
      </c>
      <c r="DF180" s="186" t="e">
        <f t="shared" si="729"/>
        <v>#VALUE!</v>
      </c>
      <c r="DG180" s="186" t="e">
        <f t="shared" si="729"/>
        <v>#VALUE!</v>
      </c>
      <c r="DH180" s="211" t="e">
        <f t="shared" si="729"/>
        <v>#VALUE!</v>
      </c>
      <c r="DI180" s="186" t="e">
        <f t="shared" si="729"/>
        <v>#VALUE!</v>
      </c>
      <c r="DJ180" s="186" t="e">
        <f t="shared" si="729"/>
        <v>#VALUE!</v>
      </c>
      <c r="DK180" s="186" t="e">
        <f t="shared" si="729"/>
        <v>#VALUE!</v>
      </c>
      <c r="DL180" s="186" t="e">
        <f t="shared" si="729"/>
        <v>#VALUE!</v>
      </c>
      <c r="DM180" s="187" t="e">
        <f t="shared" si="729"/>
        <v>#VALUE!</v>
      </c>
      <c r="DN180" s="185" t="e">
        <f t="shared" si="11"/>
        <v>#VALUE!</v>
      </c>
      <c r="DO180" s="189" t="e">
        <f t="shared" si="12"/>
        <v>#VALUE!</v>
      </c>
      <c r="DP180" s="120" t="e">
        <f t="shared" si="13"/>
        <v>#VALUE!</v>
      </c>
      <c r="DQ180" s="133" t="e">
        <f>CT180*'Ores &amp; Ingots'!$C$3+CU180*'Ores &amp; Ingots'!$C$4+CV180*'Ores &amp; Ingots'!$C$5+CW180*'Ores &amp; Ingots'!$C$6+CX180*'Ores &amp; Ingots'!$C$7+CY180*'Ores &amp; Ingots'!$C$8+CZ180*'Ores &amp; Ingots'!$C$9+DA180*'Ores &amp; Ingots'!$C$10+DB180*'Ores &amp; Ingots'!$C$11+DC180*'Ores &amp; Ingots'!$C$12</f>
        <v>#VALUE!</v>
      </c>
      <c r="DR180" s="133" t="e">
        <f>DD180*'Ores &amp; Ingots'!$B$3+DE180*'Ores &amp; Ingots'!$B$4+DF180*'Ores &amp; Ingots'!$B$5+DG180*'Ores &amp; Ingots'!$B$6+DH180*'Ores &amp; Ingots'!$B$7+DI180*'Ores &amp; Ingots'!$B$8+DJ180*'Ores &amp; Ingots'!$B$9+DK180*'Ores &amp; Ingots'!$B$10+DL180*'Ores &amp; Ingots'!$B$11+DM180*'Ores &amp; Ingots'!$B$12</f>
        <v>#VALUE!</v>
      </c>
      <c r="DS180" s="189" t="e">
        <f>CT180*Refining!$G$3+CU180*Refining!$G$4+CV180*Refining!$G$5+CW180*Refining!$G$6+CX180*Refining!$G$7+CY180*Refining!$G$8+CZ180*Refining!$G$9+DA180*Refining!$G$10+DB180*Refining!$G$11+DC180*Refining!$G$12</f>
        <v>#VALUE!</v>
      </c>
      <c r="DT180" s="189" t="e">
        <f t="shared" si="14"/>
        <v>#VALUE!</v>
      </c>
      <c r="DU180" s="192" t="e">
        <f t="shared" si="15"/>
        <v>#VALUE!</v>
      </c>
      <c r="DV180" s="185" t="e">
        <f t="shared" si="16"/>
        <v>#VALUE!</v>
      </c>
      <c r="DW180" s="194" t="e">
        <f t="shared" ref="DW180:DX180" si="730">DV180/60</f>
        <v>#VALUE!</v>
      </c>
      <c r="DX180" s="194" t="e">
        <f t="shared" si="730"/>
        <v>#VALUE!</v>
      </c>
      <c r="DY180" s="185" t="e">
        <f t="shared" si="18"/>
        <v>#VALUE!</v>
      </c>
      <c r="DZ180" s="194" t="e">
        <f t="shared" ref="DZ180:EA180" si="731">DY180/1000</f>
        <v>#VALUE!</v>
      </c>
      <c r="EA180" s="196" t="e">
        <f t="shared" si="731"/>
        <v>#VALUE!</v>
      </c>
      <c r="EB180" s="130" t="e">
        <f t="shared" si="20"/>
        <v>#VALUE!</v>
      </c>
      <c r="EC180" s="132" t="e">
        <f t="shared" si="21"/>
        <v>#VALUE!</v>
      </c>
      <c r="ED180" s="133" t="s">
        <v>28</v>
      </c>
    </row>
    <row r="181" spans="1:134" ht="12.75" x14ac:dyDescent="0.2">
      <c r="A181" s="864"/>
      <c r="B181" s="135" t="s">
        <v>383</v>
      </c>
      <c r="C181" s="137" t="s">
        <v>156</v>
      </c>
      <c r="D181" s="137">
        <v>1</v>
      </c>
      <c r="E181" s="137">
        <v>1</v>
      </c>
      <c r="F181" s="137">
        <v>2</v>
      </c>
      <c r="G181" s="139">
        <f t="shared" si="0"/>
        <v>31.25</v>
      </c>
      <c r="H181" s="140">
        <v>8</v>
      </c>
      <c r="I181" s="140">
        <v>8</v>
      </c>
      <c r="J181" s="140">
        <f>H181/Main!$D$9</f>
        <v>1.6</v>
      </c>
      <c r="K181" s="140">
        <f>I181/Main!$D$10</f>
        <v>4</v>
      </c>
      <c r="L181" s="140">
        <f t="shared" si="1"/>
        <v>2.5</v>
      </c>
      <c r="M181" s="140">
        <v>1</v>
      </c>
      <c r="N181" s="143"/>
      <c r="O181" s="143"/>
      <c r="P181" s="145"/>
      <c r="Q181" s="143"/>
      <c r="R181" s="146"/>
      <c r="S181" s="143"/>
      <c r="T181" s="395"/>
      <c r="U181" s="198"/>
      <c r="V181" s="143"/>
      <c r="W181" s="396" t="s">
        <v>34</v>
      </c>
      <c r="X181" s="133">
        <v>0</v>
      </c>
      <c r="Y181" s="133">
        <v>0</v>
      </c>
      <c r="Z181" s="133">
        <v>0</v>
      </c>
      <c r="AA181" s="133">
        <v>0</v>
      </c>
      <c r="AB181" s="133">
        <v>0</v>
      </c>
      <c r="AC181" s="133">
        <v>15</v>
      </c>
      <c r="AD181" s="133">
        <v>0</v>
      </c>
      <c r="AE181" s="133">
        <v>0</v>
      </c>
      <c r="AF181" s="133">
        <v>0</v>
      </c>
      <c r="AG181" s="133">
        <v>0</v>
      </c>
      <c r="AH181" s="133">
        <v>0</v>
      </c>
      <c r="AI181" s="133">
        <v>0</v>
      </c>
      <c r="AJ181" s="167">
        <v>40</v>
      </c>
      <c r="AK181" s="133">
        <v>0</v>
      </c>
      <c r="AL181" s="133">
        <v>0</v>
      </c>
      <c r="AM181" s="133">
        <v>0</v>
      </c>
      <c r="AN181" s="133">
        <v>0</v>
      </c>
      <c r="AO181" s="133">
        <v>0</v>
      </c>
      <c r="AP181" s="133">
        <v>0</v>
      </c>
      <c r="AQ181" s="133">
        <v>0</v>
      </c>
      <c r="AR181" s="133">
        <v>0</v>
      </c>
      <c r="AS181" s="161" t="str">
        <f t="shared" ref="AS181:BM181" si="732">IF(X181 = 0, "", X181)</f>
        <v/>
      </c>
      <c r="AT181" s="137" t="str">
        <f t="shared" si="732"/>
        <v/>
      </c>
      <c r="AU181" s="137" t="str">
        <f t="shared" si="732"/>
        <v/>
      </c>
      <c r="AV181" s="137" t="str">
        <f t="shared" si="732"/>
        <v/>
      </c>
      <c r="AW181" s="137" t="str">
        <f t="shared" si="732"/>
        <v/>
      </c>
      <c r="AX181" s="133">
        <f t="shared" si="732"/>
        <v>15</v>
      </c>
      <c r="AY181" s="137" t="str">
        <f t="shared" si="732"/>
        <v/>
      </c>
      <c r="AZ181" s="137" t="str">
        <f t="shared" si="732"/>
        <v/>
      </c>
      <c r="BA181" s="137" t="str">
        <f t="shared" si="732"/>
        <v/>
      </c>
      <c r="BB181" s="137" t="str">
        <f t="shared" si="732"/>
        <v/>
      </c>
      <c r="BC181" s="137" t="str">
        <f t="shared" si="732"/>
        <v/>
      </c>
      <c r="BD181" s="137" t="str">
        <f t="shared" si="732"/>
        <v/>
      </c>
      <c r="BE181" s="167">
        <f t="shared" si="732"/>
        <v>40</v>
      </c>
      <c r="BF181" s="137" t="str">
        <f t="shared" si="732"/>
        <v/>
      </c>
      <c r="BG181" s="137" t="str">
        <f t="shared" si="732"/>
        <v/>
      </c>
      <c r="BH181" s="137" t="str">
        <f t="shared" si="732"/>
        <v/>
      </c>
      <c r="BI181" s="137" t="str">
        <f t="shared" si="732"/>
        <v/>
      </c>
      <c r="BJ181" s="137" t="str">
        <f t="shared" si="732"/>
        <v/>
      </c>
      <c r="BK181" s="137" t="str">
        <f t="shared" si="732"/>
        <v/>
      </c>
      <c r="BL181" s="137" t="str">
        <f t="shared" si="732"/>
        <v/>
      </c>
      <c r="BM181" s="169" t="str">
        <f t="shared" si="732"/>
        <v/>
      </c>
      <c r="BN181" s="174" t="e">
        <f>$AS181*Assembly!Z$4+$AT181*Assembly!Z$5+$AU181*Assembly!Z$6+$AV181*Assembly!Z$7+$AW181*Assembly!Z$8+$AX181*Assembly!Z$9+$AY181*Assembly!Z$10+$AZ181*Assembly!Z$11+$BA181*Assembly!Z$12+$BB181*Assembly!Z$13+$BC181*Assembly!Z$14+$BD181*Assembly!Z$15+$BE181*Assembly!Z$16+$BF181*Assembly!Z$17+$BG181*Assembly!Z$18+$BH181*Assembly!Z$19+$BI181*Assembly!Z$20+$BJ181*Assembly!Z$21+$BK181*Assembly!Z$22+$BL181*Assembly!Z$23+$BM181*Assembly!Z$24</f>
        <v>#VALUE!</v>
      </c>
      <c r="BO181" s="133" t="e">
        <f t="shared" si="3"/>
        <v>#VALUE!</v>
      </c>
      <c r="BP181" s="133"/>
      <c r="BQ181" s="133" t="e">
        <f>$AS181*Assembly!AD$4+$AT181*Assembly!AD$5+$AU181*Assembly!AD$6+$AV181*Assembly!AD$7+$AW181*Assembly!AD$8+$AX181*Assembly!AD$9+$AY181*Assembly!AD$10+$AZ181*Assembly!AD$11+$BA181*Assembly!AD$12+$BB181*Assembly!AD$13+$BC181*Assembly!AD$14+$BD181*Assembly!AD$15+$BE181*Assembly!AD$16+$BF181*Assembly!AD$17+$BG181*Assembly!AD$18+$BH181*Assembly!AD$19+$BI181*Assembly!AD$20+$BJ181*Assembly!AD$21+$BK181*Assembly!AD$22+$BL181*Assembly!AD$23+$BM181*Assembly!AD$24</f>
        <v>#VALUE!</v>
      </c>
      <c r="BR181" s="177" t="e">
        <f t="shared" si="4"/>
        <v>#VALUE!</v>
      </c>
      <c r="BS181" s="178" t="e">
        <f t="shared" si="5"/>
        <v>#VALUE!</v>
      </c>
      <c r="BT181" s="179" t="e">
        <f t="shared" si="6"/>
        <v>#VALUE!</v>
      </c>
      <c r="BU181" s="178" t="e">
        <f t="shared" si="7"/>
        <v>#VALUE!</v>
      </c>
      <c r="BV181" s="133" t="e">
        <f>$AS181*Assembly!Y$4+$AT181*Assembly!Y$5+$AU181*Assembly!Y$6+$AV181*Assembly!Y$7+$AW181*Assembly!Y$8+$AX181*Assembly!Y$9+$AY181*Assembly!Y$10+$AZ181*Assembly!Y$11+$BA181*Assembly!Y$12+$BB181*Assembly!Y$13+$BC181*Assembly!Y$14+$BD181*Assembly!Y$15+$BE181*Assembly!Y$16+$BF181*Assembly!Y$17+$BG181*Assembly!Y$18+$BH181*Assembly!Y$19+$BI181*Assembly!Y$20+$BJ181*Assembly!Y$21+$BK181*Assembly!Y$22+$BL181*Assembly!Y$23+$BM181*Assembly!Y$24</f>
        <v>#VALUE!</v>
      </c>
      <c r="BW181" s="133" t="e">
        <f t="shared" si="8"/>
        <v>#VALUE!</v>
      </c>
      <c r="BX181" s="130" t="e">
        <f t="shared" si="9"/>
        <v>#VALUE!</v>
      </c>
      <c r="BY181" s="183" t="e">
        <f>$AS181*Assembly!AC$4+$AT181*Assembly!AC$5+$AU181*Assembly!AC$6+$AV181*Assembly!AC$7+$AW181*Assembly!AC$8+$AX181*Assembly!AC$9+$AY181*Assembly!AC$10+$AZ181*Assembly!AC$11+$BA181*Assembly!AC$12+$BB181*Assembly!AC$13+$BC181*Assembly!AC$14+$BD181*Assembly!AC$15+$BE181*Assembly!AC$16+$BF181*Assembly!AC$17+$BG181*Assembly!AC$18+$BH181*Assembly!AC$19+$BI181*Assembly!AC$20+$BJ181*Assembly!AC$21+$BK181*Assembly!AC$22+$BL181*Assembly!AC$23+$BM181*Assembly!AC$24</f>
        <v>#VALUE!</v>
      </c>
      <c r="BZ181" s="145" t="e">
        <f>$AS181*Assembly!M$4+$AT181*Assembly!M$5+$AU181*Assembly!M$6+$AV181*Assembly!M$7+$AW181*Assembly!M$8+$AX181*Assembly!M$9+$AY181*Assembly!M$10+$AZ181*Assembly!M$11+$BA181*Assembly!M$12+$BB181*Assembly!M$13+$BC181*Assembly!M$14+$BD181*Assembly!M$15+$BE181*Assembly!M$16+$BF181*Assembly!M$17+$BG181*Assembly!M$18+$BH181*Assembly!M$19+$BI181*Assembly!M$20+$BJ181*Assembly!M$21+$BK181*Assembly!M$22+$BL181*Assembly!M$23+$BM181*Assembly!M$24</f>
        <v>#VALUE!</v>
      </c>
      <c r="CA181" s="145" t="e">
        <f>$AS181*Assembly!N$4+$AT181*Assembly!N$5+$AU181*Assembly!N$6+$AV181*Assembly!N$7+$AW181*Assembly!N$8+$AX181*Assembly!N$9+$AY181*Assembly!N$10+$AZ181*Assembly!N$11+$BA181*Assembly!N$12+$BB181*Assembly!N$13+$BC181*Assembly!N$14+$BD181*Assembly!N$15+$BE181*Assembly!N$16+$BF181*Assembly!N$17+$BG181*Assembly!N$18+$BH181*Assembly!N$19+$BI181*Assembly!N$20+$BJ181*Assembly!N$21+$BK181*Assembly!N$22+$BL181*Assembly!N$23+$BM181*Assembly!N$24</f>
        <v>#VALUE!</v>
      </c>
      <c r="CB181" s="145" t="e">
        <f>$AS181*Assembly!O$4+$AT181*Assembly!O$5+$AU181*Assembly!O$6+$AV181*Assembly!O$7+$AW181*Assembly!O$8+$AX181*Assembly!O$9+$AY181*Assembly!O$10+$AZ181*Assembly!O$11+$BA181*Assembly!O$12+$BB181*Assembly!O$13+$BC181*Assembly!O$14+$BD181*Assembly!O$15+$BE181*Assembly!O$16+$BF181*Assembly!O$17+$BG181*Assembly!O$18+$BH181*Assembly!O$19+$BI181*Assembly!O$20+$BJ181*Assembly!O$21+$BK181*Assembly!O$22+$BL181*Assembly!O$23+$BM181*Assembly!O$24</f>
        <v>#VALUE!</v>
      </c>
      <c r="CC181" s="140" t="e">
        <f>$AS181*Assembly!P$4+$AT181*Assembly!P$5+$AU181*Assembly!P$6+$AV181*Assembly!P$7+$AW181*Assembly!P$8+$AX181*Assembly!P$9+$AY181*Assembly!P$10+$AZ181*Assembly!P$11+$BA181*Assembly!P$12+$BB181*Assembly!P$13+$BC181*Assembly!P$14+$BD181*Assembly!P$15+$BE181*Assembly!P$16+$BF181*Assembly!P$17+$BG181*Assembly!P$18+$BH181*Assembly!P$19+$BI181*Assembly!P$20+$BJ181*Assembly!P$21+$BK181*Assembly!P$22+$BL181*Assembly!P$23+$BM181*Assembly!P$24</f>
        <v>#VALUE!</v>
      </c>
      <c r="CD181" s="140" t="e">
        <f>$AS181*Assembly!Q$4+$AT181*Assembly!Q$5+$AU181*Assembly!Q$6+$AV181*Assembly!Q$7+$AW181*Assembly!Q$8+$AX181*Assembly!Q$9+$AY181*Assembly!Q$10+$AZ181*Assembly!Q$11+$BA181*Assembly!Q$12+$BB181*Assembly!Q$13+$BC181*Assembly!Q$14+$BD181*Assembly!Q$15+$BE181*Assembly!Q$16+$BF181*Assembly!Q$17+$BG181*Assembly!Q$18+$BH181*Assembly!Q$19+$BI181*Assembly!Q$20+$BJ181*Assembly!Q$21+$BK181*Assembly!Q$22+$BL181*Assembly!Q$23+$BM181*Assembly!Q$24</f>
        <v>#VALUE!</v>
      </c>
      <c r="CE181" s="145" t="e">
        <f>$AS181*Assembly!R$4+$AT181*Assembly!R$5+$AU181*Assembly!R$6+$AV181*Assembly!R$7+$AW181*Assembly!R$8+$AX181*Assembly!R$9+$AY181*Assembly!R$10+$AZ181*Assembly!R$11+$BA181*Assembly!R$12+$BB181*Assembly!R$13+$BC181*Assembly!R$14+$BD181*Assembly!R$15+$BE181*Assembly!R$16+$BF181*Assembly!R$17+$BG181*Assembly!R$18+$BH181*Assembly!R$19+$BI181*Assembly!R$20+$BJ181*Assembly!R$21+$BK181*Assembly!R$22+$BL181*Assembly!R$23+$BM181*Assembly!R$24</f>
        <v>#VALUE!</v>
      </c>
      <c r="CF181" s="140" t="e">
        <f>$AS181*Assembly!S$4+$AT181*Assembly!S$5+$AU181*Assembly!S$6+$AV181*Assembly!S$7+$AW181*Assembly!S$8+$AX181*Assembly!S$9+$AY181*Assembly!S$10+$AZ181*Assembly!S$11+$BA181*Assembly!S$12+$BB181*Assembly!S$13+$BC181*Assembly!S$14+$BD181*Assembly!S$15+$BE181*Assembly!S$16+$BF181*Assembly!S$17+$BG181*Assembly!S$18+$BH181*Assembly!S$19+$BI181*Assembly!S$20+$BJ181*Assembly!S$21+$BK181*Assembly!S$22+$BL181*Assembly!S$23+$BM181*Assembly!S$24</f>
        <v>#VALUE!</v>
      </c>
      <c r="CG181" s="140" t="e">
        <f>$AS181*Assembly!T$4+$AT181*Assembly!T$5+$AU181*Assembly!T$6+$AV181*Assembly!T$7+$AW181*Assembly!T$8+$AX181*Assembly!T$9+$AY181*Assembly!T$10+$AZ181*Assembly!T$11+$BA181*Assembly!T$12+$BB181*Assembly!T$13+$BC181*Assembly!T$14+$BD181*Assembly!T$15+$BE181*Assembly!T$16+$BF181*Assembly!T$17+$BG181*Assembly!T$18+$BH181*Assembly!T$19+$BI181*Assembly!T$20+$BJ181*Assembly!T$21+$BK181*Assembly!T$22+$BL181*Assembly!T$23+$BM181*Assembly!T$24</f>
        <v>#VALUE!</v>
      </c>
      <c r="CH181" s="140" t="e">
        <f>$AS181*Assembly!U$4+$AT181*Assembly!U$5+$AU181*Assembly!U$6+$AV181*Assembly!U$7+$AW181*Assembly!U$8+$AX181*Assembly!U$9+$AY181*Assembly!U$10+$AZ181*Assembly!U$11+$BA181*Assembly!U$12+$BB181*Assembly!U$13+$BC181*Assembly!U$14+$BD181*Assembly!U$15+$BE181*Assembly!U$16+$BF181*Assembly!U$17+$BG181*Assembly!U$18+$BH181*Assembly!U$19+$BI181*Assembly!U$20+$BJ181*Assembly!U$21+$BK181*Assembly!U$22+$BL181*Assembly!U$23+$BM181*Assembly!U$24</f>
        <v>#VALUE!</v>
      </c>
      <c r="CI181" s="145" t="e">
        <f>$AS181*Assembly!V$4+$AT181*Assembly!V$5+$AU181*Assembly!V$6+$AV181*Assembly!V$7+$AW181*Assembly!V$8+$AX181*Assembly!V$9+$AY181*Assembly!V$10+$AZ181*Assembly!V$11+$BA181*Assembly!V$12+$BB181*Assembly!V$13+$BC181*Assembly!V$14+$BD181*Assembly!V$15+$BE181*Assembly!V$16+$BF181*Assembly!V$17+$BG181*Assembly!V$18+$BH181*Assembly!V$19+$BI181*Assembly!V$20+$BJ181*Assembly!V$21+$BK181*Assembly!V$22+$BL181*Assembly!V$23+$BM181*Assembly!V$24</f>
        <v>#VALUE!</v>
      </c>
      <c r="CJ181" s="145" t="e">
        <f>BZ181*Refining!$F$3</f>
        <v>#VALUE!</v>
      </c>
      <c r="CK181" s="145" t="e">
        <f>CA181*Refining!$F$4</f>
        <v>#VALUE!</v>
      </c>
      <c r="CL181" s="145" t="e">
        <f>CB181*Refining!$F$5</f>
        <v>#VALUE!</v>
      </c>
      <c r="CM181" s="145" t="e">
        <f>CC181*Refining!$F$6</f>
        <v>#VALUE!</v>
      </c>
      <c r="CN181" s="145" t="e">
        <f>CD181*Refining!$F$7</f>
        <v>#VALUE!</v>
      </c>
      <c r="CO181" s="145" t="e">
        <f>CE181*Refining!$F$8</f>
        <v>#VALUE!</v>
      </c>
      <c r="CP181" s="145" t="e">
        <f>CF181*Refining!$F$9</f>
        <v>#VALUE!</v>
      </c>
      <c r="CQ181" s="145" t="e">
        <f>CG181*Refining!$F$10</f>
        <v>#VALUE!</v>
      </c>
      <c r="CR181" s="145" t="e">
        <f>CH181*Refining!$F$11</f>
        <v>#VALUE!</v>
      </c>
      <c r="CS181" s="145" t="e">
        <f>CI181*Refining!$F$12</f>
        <v>#VALUE!</v>
      </c>
      <c r="CT181" s="185" t="e">
        <f t="shared" ref="CT181:DM181" si="733">IF(BZ181 = 0, "", BZ181)</f>
        <v>#VALUE!</v>
      </c>
      <c r="CU181" s="186" t="e">
        <f t="shared" si="733"/>
        <v>#VALUE!</v>
      </c>
      <c r="CV181" s="186" t="e">
        <f t="shared" si="733"/>
        <v>#VALUE!</v>
      </c>
      <c r="CW181" s="186" t="e">
        <f t="shared" si="733"/>
        <v>#VALUE!</v>
      </c>
      <c r="CX181" s="186" t="e">
        <f t="shared" si="733"/>
        <v>#VALUE!</v>
      </c>
      <c r="CY181" s="186" t="e">
        <f t="shared" si="733"/>
        <v>#VALUE!</v>
      </c>
      <c r="CZ181" s="186" t="e">
        <f t="shared" si="733"/>
        <v>#VALUE!</v>
      </c>
      <c r="DA181" s="186" t="e">
        <f t="shared" si="733"/>
        <v>#VALUE!</v>
      </c>
      <c r="DB181" s="186" t="e">
        <f t="shared" si="733"/>
        <v>#VALUE!</v>
      </c>
      <c r="DC181" s="187" t="e">
        <f t="shared" si="733"/>
        <v>#VALUE!</v>
      </c>
      <c r="DD181" s="185" t="e">
        <f t="shared" si="733"/>
        <v>#VALUE!</v>
      </c>
      <c r="DE181" s="186" t="e">
        <f t="shared" si="733"/>
        <v>#VALUE!</v>
      </c>
      <c r="DF181" s="186" t="e">
        <f t="shared" si="733"/>
        <v>#VALUE!</v>
      </c>
      <c r="DG181" s="186" t="e">
        <f t="shared" si="733"/>
        <v>#VALUE!</v>
      </c>
      <c r="DH181" s="211" t="e">
        <f t="shared" si="733"/>
        <v>#VALUE!</v>
      </c>
      <c r="DI181" s="186" t="e">
        <f t="shared" si="733"/>
        <v>#VALUE!</v>
      </c>
      <c r="DJ181" s="186" t="e">
        <f t="shared" si="733"/>
        <v>#VALUE!</v>
      </c>
      <c r="DK181" s="186" t="e">
        <f t="shared" si="733"/>
        <v>#VALUE!</v>
      </c>
      <c r="DL181" s="186" t="e">
        <f t="shared" si="733"/>
        <v>#VALUE!</v>
      </c>
      <c r="DM181" s="187" t="e">
        <f t="shared" si="733"/>
        <v>#VALUE!</v>
      </c>
      <c r="DN181" s="185" t="e">
        <f t="shared" si="11"/>
        <v>#VALUE!</v>
      </c>
      <c r="DO181" s="189" t="e">
        <f t="shared" si="12"/>
        <v>#VALUE!</v>
      </c>
      <c r="DP181" s="120" t="e">
        <f t="shared" si="13"/>
        <v>#VALUE!</v>
      </c>
      <c r="DQ181" s="133" t="e">
        <f>CT181*'Ores &amp; Ingots'!$C$3+CU181*'Ores &amp; Ingots'!$C$4+CV181*'Ores &amp; Ingots'!$C$5+CW181*'Ores &amp; Ingots'!$C$6+CX181*'Ores &amp; Ingots'!$C$7+CY181*'Ores &amp; Ingots'!$C$8+CZ181*'Ores &amp; Ingots'!$C$9+DA181*'Ores &amp; Ingots'!$C$10+DB181*'Ores &amp; Ingots'!$C$11+DC181*'Ores &amp; Ingots'!$C$12</f>
        <v>#VALUE!</v>
      </c>
      <c r="DR181" s="133" t="e">
        <f>DD181*'Ores &amp; Ingots'!$B$3+DE181*'Ores &amp; Ingots'!$B$4+DF181*'Ores &amp; Ingots'!$B$5+DG181*'Ores &amp; Ingots'!$B$6+DH181*'Ores &amp; Ingots'!$B$7+DI181*'Ores &amp; Ingots'!$B$8+DJ181*'Ores &amp; Ingots'!$B$9+DK181*'Ores &amp; Ingots'!$B$10+DL181*'Ores &amp; Ingots'!$B$11+DM181*'Ores &amp; Ingots'!$B$12</f>
        <v>#VALUE!</v>
      </c>
      <c r="DS181" s="189" t="e">
        <f>CT181*Refining!$G$3+CU181*Refining!$G$4+CV181*Refining!$G$5+CW181*Refining!$G$6+CX181*Refining!$G$7+CY181*Refining!$G$8+CZ181*Refining!$G$9+DA181*Refining!$G$10+DB181*Refining!$G$11+DC181*Refining!$G$12</f>
        <v>#VALUE!</v>
      </c>
      <c r="DT181" s="189" t="e">
        <f t="shared" si="14"/>
        <v>#VALUE!</v>
      </c>
      <c r="DU181" s="192" t="e">
        <f t="shared" si="15"/>
        <v>#VALUE!</v>
      </c>
      <c r="DV181" s="185" t="e">
        <f t="shared" si="16"/>
        <v>#VALUE!</v>
      </c>
      <c r="DW181" s="194" t="e">
        <f t="shared" ref="DW181:DX181" si="734">DV181/60</f>
        <v>#VALUE!</v>
      </c>
      <c r="DX181" s="194" t="e">
        <f t="shared" si="734"/>
        <v>#VALUE!</v>
      </c>
      <c r="DY181" s="185" t="e">
        <f t="shared" si="18"/>
        <v>#VALUE!</v>
      </c>
      <c r="DZ181" s="194" t="e">
        <f t="shared" ref="DZ181:EA181" si="735">DY181/1000</f>
        <v>#VALUE!</v>
      </c>
      <c r="EA181" s="196" t="e">
        <f t="shared" si="735"/>
        <v>#VALUE!</v>
      </c>
      <c r="EB181" s="130" t="e">
        <f t="shared" si="20"/>
        <v>#VALUE!</v>
      </c>
      <c r="EC181" s="132" t="e">
        <f t="shared" si="21"/>
        <v>#VALUE!</v>
      </c>
      <c r="ED181" s="133" t="s">
        <v>28</v>
      </c>
    </row>
    <row r="182" spans="1:134" ht="12.75" x14ac:dyDescent="0.2">
      <c r="A182" s="864"/>
      <c r="B182" s="135" t="s">
        <v>383</v>
      </c>
      <c r="C182" s="137" t="s">
        <v>156</v>
      </c>
      <c r="D182" s="137">
        <v>1</v>
      </c>
      <c r="E182" s="137">
        <v>2</v>
      </c>
      <c r="F182" s="137">
        <v>3</v>
      </c>
      <c r="G182" s="154">
        <f t="shared" si="0"/>
        <v>93.75</v>
      </c>
      <c r="H182" s="156">
        <v>20</v>
      </c>
      <c r="I182" s="156">
        <v>20</v>
      </c>
      <c r="J182" s="156">
        <f>H182/Main!$D$9</f>
        <v>4</v>
      </c>
      <c r="K182" s="156">
        <f>I182/Main!$D$10</f>
        <v>10</v>
      </c>
      <c r="L182" s="156">
        <f t="shared" si="1"/>
        <v>2.5</v>
      </c>
      <c r="M182" s="156">
        <v>1</v>
      </c>
      <c r="N182" s="159"/>
      <c r="O182" s="159"/>
      <c r="P182" s="164"/>
      <c r="Q182" s="159"/>
      <c r="R182" s="166"/>
      <c r="S182" s="159"/>
      <c r="T182" s="166"/>
      <c r="U182" s="170"/>
      <c r="V182" s="159"/>
      <c r="W182" s="364" t="s">
        <v>34</v>
      </c>
      <c r="X182" s="133">
        <v>0</v>
      </c>
      <c r="Y182" s="133">
        <v>0</v>
      </c>
      <c r="Z182" s="133">
        <v>0</v>
      </c>
      <c r="AA182" s="133">
        <v>0</v>
      </c>
      <c r="AB182" s="133">
        <v>0</v>
      </c>
      <c r="AC182" s="133">
        <v>25</v>
      </c>
      <c r="AD182" s="133">
        <v>0</v>
      </c>
      <c r="AE182" s="133">
        <v>0</v>
      </c>
      <c r="AF182" s="133">
        <v>0</v>
      </c>
      <c r="AG182" s="133">
        <v>0</v>
      </c>
      <c r="AH182" s="133">
        <v>0</v>
      </c>
      <c r="AI182" s="133">
        <v>0</v>
      </c>
      <c r="AJ182" s="167">
        <v>140</v>
      </c>
      <c r="AK182" s="133">
        <v>0</v>
      </c>
      <c r="AL182" s="133">
        <v>0</v>
      </c>
      <c r="AM182" s="133">
        <v>0</v>
      </c>
      <c r="AN182" s="133">
        <v>0</v>
      </c>
      <c r="AO182" s="133">
        <v>0</v>
      </c>
      <c r="AP182" s="133">
        <v>0</v>
      </c>
      <c r="AQ182" s="133">
        <v>0</v>
      </c>
      <c r="AR182" s="133">
        <v>0</v>
      </c>
      <c r="AS182" s="161" t="str">
        <f t="shared" ref="AS182:BM182" si="736">IF(X182 = 0, "", X182)</f>
        <v/>
      </c>
      <c r="AT182" s="137" t="str">
        <f t="shared" si="736"/>
        <v/>
      </c>
      <c r="AU182" s="137" t="str">
        <f t="shared" si="736"/>
        <v/>
      </c>
      <c r="AV182" s="137" t="str">
        <f t="shared" si="736"/>
        <v/>
      </c>
      <c r="AW182" s="137" t="str">
        <f t="shared" si="736"/>
        <v/>
      </c>
      <c r="AX182" s="133">
        <f t="shared" si="736"/>
        <v>25</v>
      </c>
      <c r="AY182" s="137" t="str">
        <f t="shared" si="736"/>
        <v/>
      </c>
      <c r="AZ182" s="137" t="str">
        <f t="shared" si="736"/>
        <v/>
      </c>
      <c r="BA182" s="137" t="str">
        <f t="shared" si="736"/>
        <v/>
      </c>
      <c r="BB182" s="137" t="str">
        <f t="shared" si="736"/>
        <v/>
      </c>
      <c r="BC182" s="137" t="str">
        <f t="shared" si="736"/>
        <v/>
      </c>
      <c r="BD182" s="137" t="str">
        <f t="shared" si="736"/>
        <v/>
      </c>
      <c r="BE182" s="167">
        <f t="shared" si="736"/>
        <v>140</v>
      </c>
      <c r="BF182" s="137" t="str">
        <f t="shared" si="736"/>
        <v/>
      </c>
      <c r="BG182" s="137" t="str">
        <f t="shared" si="736"/>
        <v/>
      </c>
      <c r="BH182" s="137" t="str">
        <f t="shared" si="736"/>
        <v/>
      </c>
      <c r="BI182" s="137" t="str">
        <f t="shared" si="736"/>
        <v/>
      </c>
      <c r="BJ182" s="137" t="str">
        <f t="shared" si="736"/>
        <v/>
      </c>
      <c r="BK182" s="137" t="str">
        <f t="shared" si="736"/>
        <v/>
      </c>
      <c r="BL182" s="137" t="str">
        <f t="shared" si="736"/>
        <v/>
      </c>
      <c r="BM182" s="169" t="str">
        <f t="shared" si="736"/>
        <v/>
      </c>
      <c r="BN182" s="174" t="e">
        <f>$AS182*Assembly!Z$4+$AT182*Assembly!Z$5+$AU182*Assembly!Z$6+$AV182*Assembly!Z$7+$AW182*Assembly!Z$8+$AX182*Assembly!Z$9+$AY182*Assembly!Z$10+$AZ182*Assembly!Z$11+$BA182*Assembly!Z$12+$BB182*Assembly!Z$13+$BC182*Assembly!Z$14+$BD182*Assembly!Z$15+$BE182*Assembly!Z$16+$BF182*Assembly!Z$17+$BG182*Assembly!Z$18+$BH182*Assembly!Z$19+$BI182*Assembly!Z$20+$BJ182*Assembly!Z$21+$BK182*Assembly!Z$22+$BL182*Assembly!Z$23+$BM182*Assembly!Z$24</f>
        <v>#VALUE!</v>
      </c>
      <c r="BO182" s="133" t="e">
        <f t="shared" si="3"/>
        <v>#VALUE!</v>
      </c>
      <c r="BP182" s="133"/>
      <c r="BQ182" s="133" t="e">
        <f>$AS182*Assembly!AD$4+$AT182*Assembly!AD$5+$AU182*Assembly!AD$6+$AV182*Assembly!AD$7+$AW182*Assembly!AD$8+$AX182*Assembly!AD$9+$AY182*Assembly!AD$10+$AZ182*Assembly!AD$11+$BA182*Assembly!AD$12+$BB182*Assembly!AD$13+$BC182*Assembly!AD$14+$BD182*Assembly!AD$15+$BE182*Assembly!AD$16+$BF182*Assembly!AD$17+$BG182*Assembly!AD$18+$BH182*Assembly!AD$19+$BI182*Assembly!AD$20+$BJ182*Assembly!AD$21+$BK182*Assembly!AD$22+$BL182*Assembly!AD$23+$BM182*Assembly!AD$24</f>
        <v>#VALUE!</v>
      </c>
      <c r="BR182" s="177" t="e">
        <f t="shared" si="4"/>
        <v>#VALUE!</v>
      </c>
      <c r="BS182" s="178" t="e">
        <f t="shared" si="5"/>
        <v>#VALUE!</v>
      </c>
      <c r="BT182" s="179" t="e">
        <f t="shared" si="6"/>
        <v>#VALUE!</v>
      </c>
      <c r="BU182" s="178" t="e">
        <f t="shared" si="7"/>
        <v>#VALUE!</v>
      </c>
      <c r="BV182" s="133" t="e">
        <f>$AS182*Assembly!Y$4+$AT182*Assembly!Y$5+$AU182*Assembly!Y$6+$AV182*Assembly!Y$7+$AW182*Assembly!Y$8+$AX182*Assembly!Y$9+$AY182*Assembly!Y$10+$AZ182*Assembly!Y$11+$BA182*Assembly!Y$12+$BB182*Assembly!Y$13+$BC182*Assembly!Y$14+$BD182*Assembly!Y$15+$BE182*Assembly!Y$16+$BF182*Assembly!Y$17+$BG182*Assembly!Y$18+$BH182*Assembly!Y$19+$BI182*Assembly!Y$20+$BJ182*Assembly!Y$21+$BK182*Assembly!Y$22+$BL182*Assembly!Y$23+$BM182*Assembly!Y$24</f>
        <v>#VALUE!</v>
      </c>
      <c r="BW182" s="133" t="e">
        <f t="shared" si="8"/>
        <v>#VALUE!</v>
      </c>
      <c r="BX182" s="130" t="e">
        <f t="shared" si="9"/>
        <v>#VALUE!</v>
      </c>
      <c r="BY182" s="183" t="e">
        <f>$AS182*Assembly!AC$4+$AT182*Assembly!AC$5+$AU182*Assembly!AC$6+$AV182*Assembly!AC$7+$AW182*Assembly!AC$8+$AX182*Assembly!AC$9+$AY182*Assembly!AC$10+$AZ182*Assembly!AC$11+$BA182*Assembly!AC$12+$BB182*Assembly!AC$13+$BC182*Assembly!AC$14+$BD182*Assembly!AC$15+$BE182*Assembly!AC$16+$BF182*Assembly!AC$17+$BG182*Assembly!AC$18+$BH182*Assembly!AC$19+$BI182*Assembly!AC$20+$BJ182*Assembly!AC$21+$BK182*Assembly!AC$22+$BL182*Assembly!AC$23+$BM182*Assembly!AC$24</f>
        <v>#VALUE!</v>
      </c>
      <c r="BZ182" s="164" t="e">
        <f>$AS182*Assembly!M$4+$AT182*Assembly!M$5+$AU182*Assembly!M$6+$AV182*Assembly!M$7+$AW182*Assembly!M$8+$AX182*Assembly!M$9+$AY182*Assembly!M$10+$AZ182*Assembly!M$11+$BA182*Assembly!M$12+$BB182*Assembly!M$13+$BC182*Assembly!M$14+$BD182*Assembly!M$15+$BE182*Assembly!M$16+$BF182*Assembly!M$17+$BG182*Assembly!M$18+$BH182*Assembly!M$19+$BI182*Assembly!M$20+$BJ182*Assembly!M$21+$BK182*Assembly!M$22+$BL182*Assembly!M$23+$BM182*Assembly!M$24</f>
        <v>#VALUE!</v>
      </c>
      <c r="CA182" s="164" t="e">
        <f>$AS182*Assembly!N$4+$AT182*Assembly!N$5+$AU182*Assembly!N$6+$AV182*Assembly!N$7+$AW182*Assembly!N$8+$AX182*Assembly!N$9+$AY182*Assembly!N$10+$AZ182*Assembly!N$11+$BA182*Assembly!N$12+$BB182*Assembly!N$13+$BC182*Assembly!N$14+$BD182*Assembly!N$15+$BE182*Assembly!N$16+$BF182*Assembly!N$17+$BG182*Assembly!N$18+$BH182*Assembly!N$19+$BI182*Assembly!N$20+$BJ182*Assembly!N$21+$BK182*Assembly!N$22+$BL182*Assembly!N$23+$BM182*Assembly!N$24</f>
        <v>#VALUE!</v>
      </c>
      <c r="CB182" s="164" t="e">
        <f>$AS182*Assembly!O$4+$AT182*Assembly!O$5+$AU182*Assembly!O$6+$AV182*Assembly!O$7+$AW182*Assembly!O$8+$AX182*Assembly!O$9+$AY182*Assembly!O$10+$AZ182*Assembly!O$11+$BA182*Assembly!O$12+$BB182*Assembly!O$13+$BC182*Assembly!O$14+$BD182*Assembly!O$15+$BE182*Assembly!O$16+$BF182*Assembly!O$17+$BG182*Assembly!O$18+$BH182*Assembly!O$19+$BI182*Assembly!O$20+$BJ182*Assembly!O$21+$BK182*Assembly!O$22+$BL182*Assembly!O$23+$BM182*Assembly!O$24</f>
        <v>#VALUE!</v>
      </c>
      <c r="CC182" s="156" t="e">
        <f>$AS182*Assembly!P$4+$AT182*Assembly!P$5+$AU182*Assembly!P$6+$AV182*Assembly!P$7+$AW182*Assembly!P$8+$AX182*Assembly!P$9+$AY182*Assembly!P$10+$AZ182*Assembly!P$11+$BA182*Assembly!P$12+$BB182*Assembly!P$13+$BC182*Assembly!P$14+$BD182*Assembly!P$15+$BE182*Assembly!P$16+$BF182*Assembly!P$17+$BG182*Assembly!P$18+$BH182*Assembly!P$19+$BI182*Assembly!P$20+$BJ182*Assembly!P$21+$BK182*Assembly!P$22+$BL182*Assembly!P$23+$BM182*Assembly!P$24</f>
        <v>#VALUE!</v>
      </c>
      <c r="CD182" s="156" t="e">
        <f>$AS182*Assembly!Q$4+$AT182*Assembly!Q$5+$AU182*Assembly!Q$6+$AV182*Assembly!Q$7+$AW182*Assembly!Q$8+$AX182*Assembly!Q$9+$AY182*Assembly!Q$10+$AZ182*Assembly!Q$11+$BA182*Assembly!Q$12+$BB182*Assembly!Q$13+$BC182*Assembly!Q$14+$BD182*Assembly!Q$15+$BE182*Assembly!Q$16+$BF182*Assembly!Q$17+$BG182*Assembly!Q$18+$BH182*Assembly!Q$19+$BI182*Assembly!Q$20+$BJ182*Assembly!Q$21+$BK182*Assembly!Q$22+$BL182*Assembly!Q$23+$BM182*Assembly!Q$24</f>
        <v>#VALUE!</v>
      </c>
      <c r="CE182" s="164" t="e">
        <f>$AS182*Assembly!R$4+$AT182*Assembly!R$5+$AU182*Assembly!R$6+$AV182*Assembly!R$7+$AW182*Assembly!R$8+$AX182*Assembly!R$9+$AY182*Assembly!R$10+$AZ182*Assembly!R$11+$BA182*Assembly!R$12+$BB182*Assembly!R$13+$BC182*Assembly!R$14+$BD182*Assembly!R$15+$BE182*Assembly!R$16+$BF182*Assembly!R$17+$BG182*Assembly!R$18+$BH182*Assembly!R$19+$BI182*Assembly!R$20+$BJ182*Assembly!R$21+$BK182*Assembly!R$22+$BL182*Assembly!R$23+$BM182*Assembly!R$24</f>
        <v>#VALUE!</v>
      </c>
      <c r="CF182" s="156" t="e">
        <f>$AS182*Assembly!S$4+$AT182*Assembly!S$5+$AU182*Assembly!S$6+$AV182*Assembly!S$7+$AW182*Assembly!S$8+$AX182*Assembly!S$9+$AY182*Assembly!S$10+$AZ182*Assembly!S$11+$BA182*Assembly!S$12+$BB182*Assembly!S$13+$BC182*Assembly!S$14+$BD182*Assembly!S$15+$BE182*Assembly!S$16+$BF182*Assembly!S$17+$BG182*Assembly!S$18+$BH182*Assembly!S$19+$BI182*Assembly!S$20+$BJ182*Assembly!S$21+$BK182*Assembly!S$22+$BL182*Assembly!S$23+$BM182*Assembly!S$24</f>
        <v>#VALUE!</v>
      </c>
      <c r="CG182" s="156" t="e">
        <f>$AS182*Assembly!T$4+$AT182*Assembly!T$5+$AU182*Assembly!T$6+$AV182*Assembly!T$7+$AW182*Assembly!T$8+$AX182*Assembly!T$9+$AY182*Assembly!T$10+$AZ182*Assembly!T$11+$BA182*Assembly!T$12+$BB182*Assembly!T$13+$BC182*Assembly!T$14+$BD182*Assembly!T$15+$BE182*Assembly!T$16+$BF182*Assembly!T$17+$BG182*Assembly!T$18+$BH182*Assembly!T$19+$BI182*Assembly!T$20+$BJ182*Assembly!T$21+$BK182*Assembly!T$22+$BL182*Assembly!T$23+$BM182*Assembly!T$24</f>
        <v>#VALUE!</v>
      </c>
      <c r="CH182" s="156" t="e">
        <f>$AS182*Assembly!U$4+$AT182*Assembly!U$5+$AU182*Assembly!U$6+$AV182*Assembly!U$7+$AW182*Assembly!U$8+$AX182*Assembly!U$9+$AY182*Assembly!U$10+$AZ182*Assembly!U$11+$BA182*Assembly!U$12+$BB182*Assembly!U$13+$BC182*Assembly!U$14+$BD182*Assembly!U$15+$BE182*Assembly!U$16+$BF182*Assembly!U$17+$BG182*Assembly!U$18+$BH182*Assembly!U$19+$BI182*Assembly!U$20+$BJ182*Assembly!U$21+$BK182*Assembly!U$22+$BL182*Assembly!U$23+$BM182*Assembly!U$24</f>
        <v>#VALUE!</v>
      </c>
      <c r="CI182" s="164" t="e">
        <f>$AS182*Assembly!V$4+$AT182*Assembly!V$5+$AU182*Assembly!V$6+$AV182*Assembly!V$7+$AW182*Assembly!V$8+$AX182*Assembly!V$9+$AY182*Assembly!V$10+$AZ182*Assembly!V$11+$BA182*Assembly!V$12+$BB182*Assembly!V$13+$BC182*Assembly!V$14+$BD182*Assembly!V$15+$BE182*Assembly!V$16+$BF182*Assembly!V$17+$BG182*Assembly!V$18+$BH182*Assembly!V$19+$BI182*Assembly!V$20+$BJ182*Assembly!V$21+$BK182*Assembly!V$22+$BL182*Assembly!V$23+$BM182*Assembly!V$24</f>
        <v>#VALUE!</v>
      </c>
      <c r="CJ182" s="164" t="e">
        <f>BZ182*Refining!$F$3</f>
        <v>#VALUE!</v>
      </c>
      <c r="CK182" s="164" t="e">
        <f>CA182*Refining!$F$4</f>
        <v>#VALUE!</v>
      </c>
      <c r="CL182" s="164" t="e">
        <f>CB182*Refining!$F$5</f>
        <v>#VALUE!</v>
      </c>
      <c r="CM182" s="164" t="e">
        <f>CC182*Refining!$F$6</f>
        <v>#VALUE!</v>
      </c>
      <c r="CN182" s="164" t="e">
        <f>CD182*Refining!$F$7</f>
        <v>#VALUE!</v>
      </c>
      <c r="CO182" s="164" t="e">
        <f>CE182*Refining!$F$8</f>
        <v>#VALUE!</v>
      </c>
      <c r="CP182" s="164" t="e">
        <f>CF182*Refining!$F$9</f>
        <v>#VALUE!</v>
      </c>
      <c r="CQ182" s="164" t="e">
        <f>CG182*Refining!$F$10</f>
        <v>#VALUE!</v>
      </c>
      <c r="CR182" s="164" t="e">
        <f>CH182*Refining!$F$11</f>
        <v>#VALUE!</v>
      </c>
      <c r="CS182" s="164" t="e">
        <f>CI182*Refining!$F$12</f>
        <v>#VALUE!</v>
      </c>
      <c r="CT182" s="185" t="e">
        <f t="shared" ref="CT182:DM182" si="737">IF(BZ182 = 0, "", BZ182)</f>
        <v>#VALUE!</v>
      </c>
      <c r="CU182" s="186" t="e">
        <f t="shared" si="737"/>
        <v>#VALUE!</v>
      </c>
      <c r="CV182" s="186" t="e">
        <f t="shared" si="737"/>
        <v>#VALUE!</v>
      </c>
      <c r="CW182" s="186" t="e">
        <f t="shared" si="737"/>
        <v>#VALUE!</v>
      </c>
      <c r="CX182" s="186" t="e">
        <f t="shared" si="737"/>
        <v>#VALUE!</v>
      </c>
      <c r="CY182" s="186" t="e">
        <f t="shared" si="737"/>
        <v>#VALUE!</v>
      </c>
      <c r="CZ182" s="186" t="e">
        <f t="shared" si="737"/>
        <v>#VALUE!</v>
      </c>
      <c r="DA182" s="186" t="e">
        <f t="shared" si="737"/>
        <v>#VALUE!</v>
      </c>
      <c r="DB182" s="186" t="e">
        <f t="shared" si="737"/>
        <v>#VALUE!</v>
      </c>
      <c r="DC182" s="187" t="e">
        <f t="shared" si="737"/>
        <v>#VALUE!</v>
      </c>
      <c r="DD182" s="185" t="e">
        <f t="shared" si="737"/>
        <v>#VALUE!</v>
      </c>
      <c r="DE182" s="186" t="e">
        <f t="shared" si="737"/>
        <v>#VALUE!</v>
      </c>
      <c r="DF182" s="186" t="e">
        <f t="shared" si="737"/>
        <v>#VALUE!</v>
      </c>
      <c r="DG182" s="186" t="e">
        <f t="shared" si="737"/>
        <v>#VALUE!</v>
      </c>
      <c r="DH182" s="211" t="e">
        <f t="shared" si="737"/>
        <v>#VALUE!</v>
      </c>
      <c r="DI182" s="186" t="e">
        <f t="shared" si="737"/>
        <v>#VALUE!</v>
      </c>
      <c r="DJ182" s="186" t="e">
        <f t="shared" si="737"/>
        <v>#VALUE!</v>
      </c>
      <c r="DK182" s="186" t="e">
        <f t="shared" si="737"/>
        <v>#VALUE!</v>
      </c>
      <c r="DL182" s="186" t="e">
        <f t="shared" si="737"/>
        <v>#VALUE!</v>
      </c>
      <c r="DM182" s="187" t="e">
        <f t="shared" si="737"/>
        <v>#VALUE!</v>
      </c>
      <c r="DN182" s="185" t="e">
        <f t="shared" si="11"/>
        <v>#VALUE!</v>
      </c>
      <c r="DO182" s="189" t="e">
        <f t="shared" si="12"/>
        <v>#VALUE!</v>
      </c>
      <c r="DP182" s="120" t="e">
        <f t="shared" si="13"/>
        <v>#VALUE!</v>
      </c>
      <c r="DQ182" s="133" t="e">
        <f>CT182*'Ores &amp; Ingots'!$C$3+CU182*'Ores &amp; Ingots'!$C$4+CV182*'Ores &amp; Ingots'!$C$5+CW182*'Ores &amp; Ingots'!$C$6+CX182*'Ores &amp; Ingots'!$C$7+CY182*'Ores &amp; Ingots'!$C$8+CZ182*'Ores &amp; Ingots'!$C$9+DA182*'Ores &amp; Ingots'!$C$10+DB182*'Ores &amp; Ingots'!$C$11+DC182*'Ores &amp; Ingots'!$C$12</f>
        <v>#VALUE!</v>
      </c>
      <c r="DR182" s="133" t="e">
        <f>DD182*'Ores &amp; Ingots'!$B$3+DE182*'Ores &amp; Ingots'!$B$4+DF182*'Ores &amp; Ingots'!$B$5+DG182*'Ores &amp; Ingots'!$B$6+DH182*'Ores &amp; Ingots'!$B$7+DI182*'Ores &amp; Ingots'!$B$8+DJ182*'Ores &amp; Ingots'!$B$9+DK182*'Ores &amp; Ingots'!$B$10+DL182*'Ores &amp; Ingots'!$B$11+DM182*'Ores &amp; Ingots'!$B$12</f>
        <v>#VALUE!</v>
      </c>
      <c r="DS182" s="189" t="e">
        <f>CT182*Refining!$G$3+CU182*Refining!$G$4+CV182*Refining!$G$5+CW182*Refining!$G$6+CX182*Refining!$G$7+CY182*Refining!$G$8+CZ182*Refining!$G$9+DA182*Refining!$G$10+DB182*Refining!$G$11+DC182*Refining!$G$12</f>
        <v>#VALUE!</v>
      </c>
      <c r="DT182" s="189" t="e">
        <f t="shared" si="14"/>
        <v>#VALUE!</v>
      </c>
      <c r="DU182" s="192" t="e">
        <f t="shared" si="15"/>
        <v>#VALUE!</v>
      </c>
      <c r="DV182" s="185" t="e">
        <f t="shared" si="16"/>
        <v>#VALUE!</v>
      </c>
      <c r="DW182" s="194" t="e">
        <f t="shared" ref="DW182:DX182" si="738">DV182/60</f>
        <v>#VALUE!</v>
      </c>
      <c r="DX182" s="194" t="e">
        <f t="shared" si="738"/>
        <v>#VALUE!</v>
      </c>
      <c r="DY182" s="185" t="e">
        <f t="shared" si="18"/>
        <v>#VALUE!</v>
      </c>
      <c r="DZ182" s="194" t="e">
        <f t="shared" ref="DZ182:EA182" si="739">DY182/1000</f>
        <v>#VALUE!</v>
      </c>
      <c r="EA182" s="196" t="e">
        <f t="shared" si="739"/>
        <v>#VALUE!</v>
      </c>
      <c r="EB182" s="130" t="e">
        <f t="shared" si="20"/>
        <v>#VALUE!</v>
      </c>
      <c r="EC182" s="132" t="e">
        <f t="shared" si="21"/>
        <v>#VALUE!</v>
      </c>
      <c r="ED182" s="133" t="s">
        <v>28</v>
      </c>
    </row>
    <row r="183" spans="1:134" ht="12.75" x14ac:dyDescent="0.2">
      <c r="A183" s="865"/>
      <c r="B183" s="297" t="s">
        <v>383</v>
      </c>
      <c r="C183" s="216" t="s">
        <v>156</v>
      </c>
      <c r="D183" s="216">
        <v>1</v>
      </c>
      <c r="E183" s="216">
        <v>3</v>
      </c>
      <c r="F183" s="216">
        <v>3</v>
      </c>
      <c r="G183" s="229">
        <f t="shared" si="0"/>
        <v>140.625</v>
      </c>
      <c r="H183" s="230">
        <v>25</v>
      </c>
      <c r="I183" s="230">
        <v>25</v>
      </c>
      <c r="J183" s="230">
        <f>H183/Main!$D$9</f>
        <v>5</v>
      </c>
      <c r="K183" s="230">
        <f>I183/Main!$D$10</f>
        <v>12.5</v>
      </c>
      <c r="L183" s="230">
        <f t="shared" si="1"/>
        <v>2.5</v>
      </c>
      <c r="M183" s="230">
        <v>1</v>
      </c>
      <c r="N183" s="233"/>
      <c r="O183" s="233"/>
      <c r="P183" s="232"/>
      <c r="Q183" s="233"/>
      <c r="R183" s="234"/>
      <c r="S183" s="233"/>
      <c r="T183" s="408"/>
      <c r="U183" s="325"/>
      <c r="V183" s="233"/>
      <c r="W183" s="409" t="s">
        <v>34</v>
      </c>
      <c r="X183" s="226">
        <v>0</v>
      </c>
      <c r="Y183" s="226">
        <v>0</v>
      </c>
      <c r="Z183" s="226">
        <v>0</v>
      </c>
      <c r="AA183" s="226">
        <v>0</v>
      </c>
      <c r="AB183" s="226">
        <v>0</v>
      </c>
      <c r="AC183" s="226">
        <v>40</v>
      </c>
      <c r="AD183" s="226">
        <v>0</v>
      </c>
      <c r="AE183" s="226">
        <v>0</v>
      </c>
      <c r="AF183" s="226">
        <v>0</v>
      </c>
      <c r="AG183" s="226">
        <v>0</v>
      </c>
      <c r="AH183" s="226">
        <v>0</v>
      </c>
      <c r="AI183" s="226">
        <v>0</v>
      </c>
      <c r="AJ183" s="227">
        <v>196</v>
      </c>
      <c r="AK183" s="226">
        <v>0</v>
      </c>
      <c r="AL183" s="226">
        <v>0</v>
      </c>
      <c r="AM183" s="226">
        <v>0</v>
      </c>
      <c r="AN183" s="226">
        <v>0</v>
      </c>
      <c r="AO183" s="226">
        <v>0</v>
      </c>
      <c r="AP183" s="226">
        <v>0</v>
      </c>
      <c r="AQ183" s="226">
        <v>0</v>
      </c>
      <c r="AR183" s="226">
        <v>0</v>
      </c>
      <c r="AS183" s="322" t="str">
        <f t="shared" ref="AS183:BM183" si="740">IF(X183 = 0, "", X183)</f>
        <v/>
      </c>
      <c r="AT183" s="216" t="str">
        <f t="shared" si="740"/>
        <v/>
      </c>
      <c r="AU183" s="216" t="str">
        <f t="shared" si="740"/>
        <v/>
      </c>
      <c r="AV183" s="216" t="str">
        <f t="shared" si="740"/>
        <v/>
      </c>
      <c r="AW183" s="216" t="str">
        <f t="shared" si="740"/>
        <v/>
      </c>
      <c r="AX183" s="226">
        <f t="shared" si="740"/>
        <v>40</v>
      </c>
      <c r="AY183" s="216" t="str">
        <f t="shared" si="740"/>
        <v/>
      </c>
      <c r="AZ183" s="216" t="str">
        <f t="shared" si="740"/>
        <v/>
      </c>
      <c r="BA183" s="216" t="str">
        <f t="shared" si="740"/>
        <v/>
      </c>
      <c r="BB183" s="216" t="str">
        <f t="shared" si="740"/>
        <v/>
      </c>
      <c r="BC183" s="216" t="str">
        <f t="shared" si="740"/>
        <v/>
      </c>
      <c r="BD183" s="216" t="str">
        <f t="shared" si="740"/>
        <v/>
      </c>
      <c r="BE183" s="227">
        <f t="shared" si="740"/>
        <v>196</v>
      </c>
      <c r="BF183" s="216" t="str">
        <f t="shared" si="740"/>
        <v/>
      </c>
      <c r="BG183" s="216" t="str">
        <f t="shared" si="740"/>
        <v/>
      </c>
      <c r="BH183" s="216" t="str">
        <f t="shared" si="740"/>
        <v/>
      </c>
      <c r="BI183" s="216" t="str">
        <f t="shared" si="740"/>
        <v/>
      </c>
      <c r="BJ183" s="216" t="str">
        <f t="shared" si="740"/>
        <v/>
      </c>
      <c r="BK183" s="216" t="str">
        <f t="shared" si="740"/>
        <v/>
      </c>
      <c r="BL183" s="216" t="str">
        <f t="shared" si="740"/>
        <v/>
      </c>
      <c r="BM183" s="231" t="str">
        <f t="shared" si="740"/>
        <v/>
      </c>
      <c r="BN183" s="225" t="e">
        <f>$AS183*Assembly!Z$4+$AT183*Assembly!Z$5+$AU183*Assembly!Z$6+$AV183*Assembly!Z$7+$AW183*Assembly!Z$8+$AX183*Assembly!Z$9+$AY183*Assembly!Z$10+$AZ183*Assembly!Z$11+$BA183*Assembly!Z$12+$BB183*Assembly!Z$13+$BC183*Assembly!Z$14+$BD183*Assembly!Z$15+$BE183*Assembly!Z$16+$BF183*Assembly!Z$17+$BG183*Assembly!Z$18+$BH183*Assembly!Z$19+$BI183*Assembly!Z$20+$BJ183*Assembly!Z$21+$BK183*Assembly!Z$22+$BL183*Assembly!Z$23+$BM183*Assembly!Z$24</f>
        <v>#VALUE!</v>
      </c>
      <c r="BO183" s="226" t="e">
        <f t="shared" si="3"/>
        <v>#VALUE!</v>
      </c>
      <c r="BP183" s="226"/>
      <c r="BQ183" s="226" t="e">
        <f>$AS183*Assembly!AD$4+$AT183*Assembly!AD$5+$AU183*Assembly!AD$6+$AV183*Assembly!AD$7+$AW183*Assembly!AD$8+$AX183*Assembly!AD$9+$AY183*Assembly!AD$10+$AZ183*Assembly!AD$11+$BA183*Assembly!AD$12+$BB183*Assembly!AD$13+$BC183*Assembly!AD$14+$BD183*Assembly!AD$15+$BE183*Assembly!AD$16+$BF183*Assembly!AD$17+$BG183*Assembly!AD$18+$BH183*Assembly!AD$19+$BI183*Assembly!AD$20+$BJ183*Assembly!AD$21+$BK183*Assembly!AD$22+$BL183*Assembly!AD$23+$BM183*Assembly!AD$24</f>
        <v>#VALUE!</v>
      </c>
      <c r="BR183" s="236" t="e">
        <f t="shared" si="4"/>
        <v>#VALUE!</v>
      </c>
      <c r="BS183" s="237" t="e">
        <f t="shared" si="5"/>
        <v>#VALUE!</v>
      </c>
      <c r="BT183" s="238" t="e">
        <f t="shared" si="6"/>
        <v>#VALUE!</v>
      </c>
      <c r="BU183" s="237" t="e">
        <f t="shared" si="7"/>
        <v>#VALUE!</v>
      </c>
      <c r="BV183" s="226" t="e">
        <f>$AS183*Assembly!Y$4+$AT183*Assembly!Y$5+$AU183*Assembly!Y$6+$AV183*Assembly!Y$7+$AW183*Assembly!Y$8+$AX183*Assembly!Y$9+$AY183*Assembly!Y$10+$AZ183*Assembly!Y$11+$BA183*Assembly!Y$12+$BB183*Assembly!Y$13+$BC183*Assembly!Y$14+$BD183*Assembly!Y$15+$BE183*Assembly!Y$16+$BF183*Assembly!Y$17+$BG183*Assembly!Y$18+$BH183*Assembly!Y$19+$BI183*Assembly!Y$20+$BJ183*Assembly!Y$21+$BK183*Assembly!Y$22+$BL183*Assembly!Y$23+$BM183*Assembly!Y$24</f>
        <v>#VALUE!</v>
      </c>
      <c r="BW183" s="226" t="e">
        <f t="shared" si="8"/>
        <v>#VALUE!</v>
      </c>
      <c r="BX183" s="239" t="e">
        <f t="shared" si="9"/>
        <v>#VALUE!</v>
      </c>
      <c r="BY183" s="240" t="e">
        <f>$AS183*Assembly!AC$4+$AT183*Assembly!AC$5+$AU183*Assembly!AC$6+$AV183*Assembly!AC$7+$AW183*Assembly!AC$8+$AX183*Assembly!AC$9+$AY183*Assembly!AC$10+$AZ183*Assembly!AC$11+$BA183*Assembly!AC$12+$BB183*Assembly!AC$13+$BC183*Assembly!AC$14+$BD183*Assembly!AC$15+$BE183*Assembly!AC$16+$BF183*Assembly!AC$17+$BG183*Assembly!AC$18+$BH183*Assembly!AC$19+$BI183*Assembly!AC$20+$BJ183*Assembly!AC$21+$BK183*Assembly!AC$22+$BL183*Assembly!AC$23+$BM183*Assembly!AC$24</f>
        <v>#VALUE!</v>
      </c>
      <c r="BZ183" s="232" t="e">
        <f>$AS183*Assembly!M$4+$AT183*Assembly!M$5+$AU183*Assembly!M$6+$AV183*Assembly!M$7+$AW183*Assembly!M$8+$AX183*Assembly!M$9+$AY183*Assembly!M$10+$AZ183*Assembly!M$11+$BA183*Assembly!M$12+$BB183*Assembly!M$13+$BC183*Assembly!M$14+$BD183*Assembly!M$15+$BE183*Assembly!M$16+$BF183*Assembly!M$17+$BG183*Assembly!M$18+$BH183*Assembly!M$19+$BI183*Assembly!M$20+$BJ183*Assembly!M$21+$BK183*Assembly!M$22+$BL183*Assembly!M$23+$BM183*Assembly!M$24</f>
        <v>#VALUE!</v>
      </c>
      <c r="CA183" s="232" t="e">
        <f>$AS183*Assembly!N$4+$AT183*Assembly!N$5+$AU183*Assembly!N$6+$AV183*Assembly!N$7+$AW183*Assembly!N$8+$AX183*Assembly!N$9+$AY183*Assembly!N$10+$AZ183*Assembly!N$11+$BA183*Assembly!N$12+$BB183*Assembly!N$13+$BC183*Assembly!N$14+$BD183*Assembly!N$15+$BE183*Assembly!N$16+$BF183*Assembly!N$17+$BG183*Assembly!N$18+$BH183*Assembly!N$19+$BI183*Assembly!N$20+$BJ183*Assembly!N$21+$BK183*Assembly!N$22+$BL183*Assembly!N$23+$BM183*Assembly!N$24</f>
        <v>#VALUE!</v>
      </c>
      <c r="CB183" s="232" t="e">
        <f>$AS183*Assembly!O$4+$AT183*Assembly!O$5+$AU183*Assembly!O$6+$AV183*Assembly!O$7+$AW183*Assembly!O$8+$AX183*Assembly!O$9+$AY183*Assembly!O$10+$AZ183*Assembly!O$11+$BA183*Assembly!O$12+$BB183*Assembly!O$13+$BC183*Assembly!O$14+$BD183*Assembly!O$15+$BE183*Assembly!O$16+$BF183*Assembly!O$17+$BG183*Assembly!O$18+$BH183*Assembly!O$19+$BI183*Assembly!O$20+$BJ183*Assembly!O$21+$BK183*Assembly!O$22+$BL183*Assembly!O$23+$BM183*Assembly!O$24</f>
        <v>#VALUE!</v>
      </c>
      <c r="CC183" s="230" t="e">
        <f>$AS183*Assembly!P$4+$AT183*Assembly!P$5+$AU183*Assembly!P$6+$AV183*Assembly!P$7+$AW183*Assembly!P$8+$AX183*Assembly!P$9+$AY183*Assembly!P$10+$AZ183*Assembly!P$11+$BA183*Assembly!P$12+$BB183*Assembly!P$13+$BC183*Assembly!P$14+$BD183*Assembly!P$15+$BE183*Assembly!P$16+$BF183*Assembly!P$17+$BG183*Assembly!P$18+$BH183*Assembly!P$19+$BI183*Assembly!P$20+$BJ183*Assembly!P$21+$BK183*Assembly!P$22+$BL183*Assembly!P$23+$BM183*Assembly!P$24</f>
        <v>#VALUE!</v>
      </c>
      <c r="CD183" s="230" t="e">
        <f>$AS183*Assembly!Q$4+$AT183*Assembly!Q$5+$AU183*Assembly!Q$6+$AV183*Assembly!Q$7+$AW183*Assembly!Q$8+$AX183*Assembly!Q$9+$AY183*Assembly!Q$10+$AZ183*Assembly!Q$11+$BA183*Assembly!Q$12+$BB183*Assembly!Q$13+$BC183*Assembly!Q$14+$BD183*Assembly!Q$15+$BE183*Assembly!Q$16+$BF183*Assembly!Q$17+$BG183*Assembly!Q$18+$BH183*Assembly!Q$19+$BI183*Assembly!Q$20+$BJ183*Assembly!Q$21+$BK183*Assembly!Q$22+$BL183*Assembly!Q$23+$BM183*Assembly!Q$24</f>
        <v>#VALUE!</v>
      </c>
      <c r="CE183" s="232" t="e">
        <f>$AS183*Assembly!R$4+$AT183*Assembly!R$5+$AU183*Assembly!R$6+$AV183*Assembly!R$7+$AW183*Assembly!R$8+$AX183*Assembly!R$9+$AY183*Assembly!R$10+$AZ183*Assembly!R$11+$BA183*Assembly!R$12+$BB183*Assembly!R$13+$BC183*Assembly!R$14+$BD183*Assembly!R$15+$BE183*Assembly!R$16+$BF183*Assembly!R$17+$BG183*Assembly!R$18+$BH183*Assembly!R$19+$BI183*Assembly!R$20+$BJ183*Assembly!R$21+$BK183*Assembly!R$22+$BL183*Assembly!R$23+$BM183*Assembly!R$24</f>
        <v>#VALUE!</v>
      </c>
      <c r="CF183" s="230" t="e">
        <f>$AS183*Assembly!S$4+$AT183*Assembly!S$5+$AU183*Assembly!S$6+$AV183*Assembly!S$7+$AW183*Assembly!S$8+$AX183*Assembly!S$9+$AY183*Assembly!S$10+$AZ183*Assembly!S$11+$BA183*Assembly!S$12+$BB183*Assembly!S$13+$BC183*Assembly!S$14+$BD183*Assembly!S$15+$BE183*Assembly!S$16+$BF183*Assembly!S$17+$BG183*Assembly!S$18+$BH183*Assembly!S$19+$BI183*Assembly!S$20+$BJ183*Assembly!S$21+$BK183*Assembly!S$22+$BL183*Assembly!S$23+$BM183*Assembly!S$24</f>
        <v>#VALUE!</v>
      </c>
      <c r="CG183" s="230" t="e">
        <f>$AS183*Assembly!T$4+$AT183*Assembly!T$5+$AU183*Assembly!T$6+$AV183*Assembly!T$7+$AW183*Assembly!T$8+$AX183*Assembly!T$9+$AY183*Assembly!T$10+$AZ183*Assembly!T$11+$BA183*Assembly!T$12+$BB183*Assembly!T$13+$BC183*Assembly!T$14+$BD183*Assembly!T$15+$BE183*Assembly!T$16+$BF183*Assembly!T$17+$BG183*Assembly!T$18+$BH183*Assembly!T$19+$BI183*Assembly!T$20+$BJ183*Assembly!T$21+$BK183*Assembly!T$22+$BL183*Assembly!T$23+$BM183*Assembly!T$24</f>
        <v>#VALUE!</v>
      </c>
      <c r="CH183" s="230" t="e">
        <f>$AS183*Assembly!U$4+$AT183*Assembly!U$5+$AU183*Assembly!U$6+$AV183*Assembly!U$7+$AW183*Assembly!U$8+$AX183*Assembly!U$9+$AY183*Assembly!U$10+$AZ183*Assembly!U$11+$BA183*Assembly!U$12+$BB183*Assembly!U$13+$BC183*Assembly!U$14+$BD183*Assembly!U$15+$BE183*Assembly!U$16+$BF183*Assembly!U$17+$BG183*Assembly!U$18+$BH183*Assembly!U$19+$BI183*Assembly!U$20+$BJ183*Assembly!U$21+$BK183*Assembly!U$22+$BL183*Assembly!U$23+$BM183*Assembly!U$24</f>
        <v>#VALUE!</v>
      </c>
      <c r="CI183" s="232" t="e">
        <f>$AS183*Assembly!V$4+$AT183*Assembly!V$5+$AU183*Assembly!V$6+$AV183*Assembly!V$7+$AW183*Assembly!V$8+$AX183*Assembly!V$9+$AY183*Assembly!V$10+$AZ183*Assembly!V$11+$BA183*Assembly!V$12+$BB183*Assembly!V$13+$BC183*Assembly!V$14+$BD183*Assembly!V$15+$BE183*Assembly!V$16+$BF183*Assembly!V$17+$BG183*Assembly!V$18+$BH183*Assembly!V$19+$BI183*Assembly!V$20+$BJ183*Assembly!V$21+$BK183*Assembly!V$22+$BL183*Assembly!V$23+$BM183*Assembly!V$24</f>
        <v>#VALUE!</v>
      </c>
      <c r="CJ183" s="232" t="e">
        <f>BZ183*Refining!$F$3</f>
        <v>#VALUE!</v>
      </c>
      <c r="CK183" s="232" t="e">
        <f>CA183*Refining!$F$4</f>
        <v>#VALUE!</v>
      </c>
      <c r="CL183" s="232" t="e">
        <f>CB183*Refining!$F$5</f>
        <v>#VALUE!</v>
      </c>
      <c r="CM183" s="232" t="e">
        <f>CC183*Refining!$F$6</f>
        <v>#VALUE!</v>
      </c>
      <c r="CN183" s="232" t="e">
        <f>CD183*Refining!$F$7</f>
        <v>#VALUE!</v>
      </c>
      <c r="CO183" s="232" t="e">
        <f>CE183*Refining!$F$8</f>
        <v>#VALUE!</v>
      </c>
      <c r="CP183" s="232" t="e">
        <f>CF183*Refining!$F$9</f>
        <v>#VALUE!</v>
      </c>
      <c r="CQ183" s="232" t="e">
        <f>CG183*Refining!$F$10</f>
        <v>#VALUE!</v>
      </c>
      <c r="CR183" s="232" t="e">
        <f>CH183*Refining!$F$11</f>
        <v>#VALUE!</v>
      </c>
      <c r="CS183" s="232" t="e">
        <f>CI183*Refining!$F$12</f>
        <v>#VALUE!</v>
      </c>
      <c r="CT183" s="243" t="e">
        <f t="shared" ref="CT183:DM183" si="741">IF(BZ183 = 0, "", BZ183)</f>
        <v>#VALUE!</v>
      </c>
      <c r="CU183" s="246" t="e">
        <f t="shared" si="741"/>
        <v>#VALUE!</v>
      </c>
      <c r="CV183" s="246" t="e">
        <f t="shared" si="741"/>
        <v>#VALUE!</v>
      </c>
      <c r="CW183" s="246" t="e">
        <f t="shared" si="741"/>
        <v>#VALUE!</v>
      </c>
      <c r="CX183" s="246" t="e">
        <f t="shared" si="741"/>
        <v>#VALUE!</v>
      </c>
      <c r="CY183" s="246" t="e">
        <f t="shared" si="741"/>
        <v>#VALUE!</v>
      </c>
      <c r="CZ183" s="246" t="e">
        <f t="shared" si="741"/>
        <v>#VALUE!</v>
      </c>
      <c r="DA183" s="246" t="e">
        <f t="shared" si="741"/>
        <v>#VALUE!</v>
      </c>
      <c r="DB183" s="246" t="e">
        <f t="shared" si="741"/>
        <v>#VALUE!</v>
      </c>
      <c r="DC183" s="251" t="e">
        <f t="shared" si="741"/>
        <v>#VALUE!</v>
      </c>
      <c r="DD183" s="243" t="e">
        <f t="shared" si="741"/>
        <v>#VALUE!</v>
      </c>
      <c r="DE183" s="246" t="e">
        <f t="shared" si="741"/>
        <v>#VALUE!</v>
      </c>
      <c r="DF183" s="246" t="e">
        <f t="shared" si="741"/>
        <v>#VALUE!</v>
      </c>
      <c r="DG183" s="246" t="e">
        <f t="shared" si="741"/>
        <v>#VALUE!</v>
      </c>
      <c r="DH183" s="254" t="e">
        <f t="shared" si="741"/>
        <v>#VALUE!</v>
      </c>
      <c r="DI183" s="246" t="e">
        <f t="shared" si="741"/>
        <v>#VALUE!</v>
      </c>
      <c r="DJ183" s="246" t="e">
        <f t="shared" si="741"/>
        <v>#VALUE!</v>
      </c>
      <c r="DK183" s="246" t="e">
        <f t="shared" si="741"/>
        <v>#VALUE!</v>
      </c>
      <c r="DL183" s="246" t="e">
        <f t="shared" si="741"/>
        <v>#VALUE!</v>
      </c>
      <c r="DM183" s="251" t="e">
        <f t="shared" si="741"/>
        <v>#VALUE!</v>
      </c>
      <c r="DN183" s="243" t="e">
        <f t="shared" si="11"/>
        <v>#VALUE!</v>
      </c>
      <c r="DO183" s="245" t="e">
        <f t="shared" si="12"/>
        <v>#VALUE!</v>
      </c>
      <c r="DP183" s="263" t="e">
        <f t="shared" si="13"/>
        <v>#VALUE!</v>
      </c>
      <c r="DQ183" s="226" t="e">
        <f>CT183*'Ores &amp; Ingots'!$C$3+CU183*'Ores &amp; Ingots'!$C$4+CV183*'Ores &amp; Ingots'!$C$5+CW183*'Ores &amp; Ingots'!$C$6+CX183*'Ores &amp; Ingots'!$C$7+CY183*'Ores &amp; Ingots'!$C$8+CZ183*'Ores &amp; Ingots'!$C$9+DA183*'Ores &amp; Ingots'!$C$10+DB183*'Ores &amp; Ingots'!$C$11+DC183*'Ores &amp; Ingots'!$C$12</f>
        <v>#VALUE!</v>
      </c>
      <c r="DR183" s="226" t="e">
        <f>DD183*'Ores &amp; Ingots'!$B$3+DE183*'Ores &amp; Ingots'!$B$4+DF183*'Ores &amp; Ingots'!$B$5+DG183*'Ores &amp; Ingots'!$B$6+DH183*'Ores &amp; Ingots'!$B$7+DI183*'Ores &amp; Ingots'!$B$8+DJ183*'Ores &amp; Ingots'!$B$9+DK183*'Ores &amp; Ingots'!$B$10+DL183*'Ores &amp; Ingots'!$B$11+DM183*'Ores &amp; Ingots'!$B$12</f>
        <v>#VALUE!</v>
      </c>
      <c r="DS183" s="245" t="e">
        <f>CT183*Refining!$G$3+CU183*Refining!$G$4+CV183*Refining!$G$5+CW183*Refining!$G$6+CX183*Refining!$G$7+CY183*Refining!$G$8+CZ183*Refining!$G$9+DA183*Refining!$G$10+DB183*Refining!$G$11+DC183*Refining!$G$12</f>
        <v>#VALUE!</v>
      </c>
      <c r="DT183" s="189" t="e">
        <f t="shared" si="14"/>
        <v>#VALUE!</v>
      </c>
      <c r="DU183" s="260" t="e">
        <f t="shared" si="15"/>
        <v>#VALUE!</v>
      </c>
      <c r="DV183" s="243" t="e">
        <f t="shared" si="16"/>
        <v>#VALUE!</v>
      </c>
      <c r="DW183" s="262" t="e">
        <f t="shared" ref="DW183:DX183" si="742">DV183/60</f>
        <v>#VALUE!</v>
      </c>
      <c r="DX183" s="262" t="e">
        <f t="shared" si="742"/>
        <v>#VALUE!</v>
      </c>
      <c r="DY183" s="243" t="e">
        <f t="shared" si="18"/>
        <v>#VALUE!</v>
      </c>
      <c r="DZ183" s="262" t="e">
        <f t="shared" ref="DZ183:EA183" si="743">DY183/1000</f>
        <v>#VALUE!</v>
      </c>
      <c r="EA183" s="264" t="e">
        <f t="shared" si="743"/>
        <v>#VALUE!</v>
      </c>
      <c r="EB183" s="239" t="e">
        <f t="shared" si="20"/>
        <v>#VALUE!</v>
      </c>
      <c r="EC183" s="266" t="e">
        <f t="shared" si="21"/>
        <v>#VALUE!</v>
      </c>
      <c r="ED183" s="133" t="s">
        <v>28</v>
      </c>
    </row>
    <row r="184" spans="1:134" ht="12.75" x14ac:dyDescent="0.2">
      <c r="A184" s="917" t="s">
        <v>384</v>
      </c>
      <c r="B184" s="55" t="s">
        <v>385</v>
      </c>
      <c r="C184" s="56" t="s">
        <v>156</v>
      </c>
      <c r="D184" s="56">
        <v>1</v>
      </c>
      <c r="E184" s="56">
        <v>1</v>
      </c>
      <c r="F184" s="56">
        <v>1</v>
      </c>
      <c r="G184" s="328">
        <f t="shared" si="0"/>
        <v>15.625</v>
      </c>
      <c r="H184" s="329">
        <v>24</v>
      </c>
      <c r="I184" s="329">
        <v>72</v>
      </c>
      <c r="J184" s="329">
        <f>H184/Main!$D$9</f>
        <v>4.8</v>
      </c>
      <c r="K184" s="329">
        <f>I184/Main!$D$10</f>
        <v>36</v>
      </c>
      <c r="L184" s="329">
        <f t="shared" si="1"/>
        <v>7.5</v>
      </c>
      <c r="M184" s="329">
        <v>0.2</v>
      </c>
      <c r="N184" s="332"/>
      <c r="O184" s="332"/>
      <c r="P184" s="330"/>
      <c r="Q184" s="332"/>
      <c r="R184" s="331"/>
      <c r="S184" s="332"/>
      <c r="T184" s="331"/>
      <c r="U184" s="373"/>
      <c r="V184" s="332"/>
      <c r="W184" s="374" t="s">
        <v>220</v>
      </c>
      <c r="X184" s="83">
        <v>140</v>
      </c>
      <c r="Y184" s="81">
        <v>0</v>
      </c>
      <c r="Z184" s="81">
        <v>0</v>
      </c>
      <c r="AA184" s="81">
        <v>0</v>
      </c>
      <c r="AB184" s="81">
        <v>0</v>
      </c>
      <c r="AC184" s="81">
        <v>0</v>
      </c>
      <c r="AD184" s="81">
        <v>0</v>
      </c>
      <c r="AE184" s="81">
        <v>0</v>
      </c>
      <c r="AF184" s="81">
        <v>0</v>
      </c>
      <c r="AG184" s="81">
        <v>0</v>
      </c>
      <c r="AH184" s="81">
        <v>0</v>
      </c>
      <c r="AI184" s="81">
        <v>0</v>
      </c>
      <c r="AJ184" s="81">
        <v>0</v>
      </c>
      <c r="AK184" s="81">
        <v>0</v>
      </c>
      <c r="AL184" s="81">
        <v>0</v>
      </c>
      <c r="AM184" s="81">
        <v>0</v>
      </c>
      <c r="AN184" s="81">
        <v>0</v>
      </c>
      <c r="AO184" s="81">
        <v>0</v>
      </c>
      <c r="AP184" s="81">
        <v>0</v>
      </c>
      <c r="AQ184" s="81">
        <v>0</v>
      </c>
      <c r="AR184" s="81">
        <v>0</v>
      </c>
      <c r="AS184" s="405">
        <f t="shared" ref="AS184:BM184" si="744">IF(X184 = 0, "", X184)</f>
        <v>140</v>
      </c>
      <c r="AT184" s="56" t="str">
        <f t="shared" si="744"/>
        <v/>
      </c>
      <c r="AU184" s="56" t="str">
        <f t="shared" si="744"/>
        <v/>
      </c>
      <c r="AV184" s="56" t="str">
        <f t="shared" si="744"/>
        <v/>
      </c>
      <c r="AW184" s="56" t="str">
        <f t="shared" si="744"/>
        <v/>
      </c>
      <c r="AX184" s="56" t="str">
        <f t="shared" si="744"/>
        <v/>
      </c>
      <c r="AY184" s="56" t="str">
        <f t="shared" si="744"/>
        <v/>
      </c>
      <c r="AZ184" s="56" t="str">
        <f t="shared" si="744"/>
        <v/>
      </c>
      <c r="BA184" s="56" t="str">
        <f t="shared" si="744"/>
        <v/>
      </c>
      <c r="BB184" s="56" t="str">
        <f t="shared" si="744"/>
        <v/>
      </c>
      <c r="BC184" s="56" t="str">
        <f t="shared" si="744"/>
        <v/>
      </c>
      <c r="BD184" s="56" t="str">
        <f t="shared" si="744"/>
        <v/>
      </c>
      <c r="BE184" s="56" t="str">
        <f t="shared" si="744"/>
        <v/>
      </c>
      <c r="BF184" s="56" t="str">
        <f t="shared" si="744"/>
        <v/>
      </c>
      <c r="BG184" s="56" t="str">
        <f t="shared" si="744"/>
        <v/>
      </c>
      <c r="BH184" s="56" t="str">
        <f t="shared" si="744"/>
        <v/>
      </c>
      <c r="BI184" s="56" t="str">
        <f t="shared" si="744"/>
        <v/>
      </c>
      <c r="BJ184" s="56" t="str">
        <f t="shared" si="744"/>
        <v/>
      </c>
      <c r="BK184" s="56" t="str">
        <f t="shared" si="744"/>
        <v/>
      </c>
      <c r="BL184" s="56" t="str">
        <f t="shared" si="744"/>
        <v/>
      </c>
      <c r="BM184" s="85" t="str">
        <f t="shared" si="744"/>
        <v/>
      </c>
      <c r="BN184" s="93" t="e">
        <f>$AS184*Assembly!Z$4+$AT184*Assembly!Z$5+$AU184*Assembly!Z$6+$AV184*Assembly!Z$7+$AW184*Assembly!Z$8+$AX184*Assembly!Z$9+$AY184*Assembly!Z$10+$AZ184*Assembly!Z$11+$BA184*Assembly!Z$12+$BB184*Assembly!Z$13+$BC184*Assembly!Z$14+$BD184*Assembly!Z$15+$BE184*Assembly!Z$16+$BF184*Assembly!Z$17+$BG184*Assembly!Z$18+$BH184*Assembly!Z$19+$BI184*Assembly!Z$20+$BJ184*Assembly!Z$21+$BK184*Assembly!Z$22+$BL184*Assembly!Z$23+$BM184*Assembly!Z$24</f>
        <v>#VALUE!</v>
      </c>
      <c r="BO184" s="81" t="e">
        <f t="shared" si="3"/>
        <v>#VALUE!</v>
      </c>
      <c r="BP184" s="81"/>
      <c r="BQ184" s="81" t="e">
        <f>$AS184*Assembly!AD$4+$AT184*Assembly!AD$5+$AU184*Assembly!AD$6+$AV184*Assembly!AD$7+$AW184*Assembly!AD$8+$AX184*Assembly!AD$9+$AY184*Assembly!AD$10+$AZ184*Assembly!AD$11+$BA184*Assembly!AD$12+$BB184*Assembly!AD$13+$BC184*Assembly!AD$14+$BD184*Assembly!AD$15+$BE184*Assembly!AD$16+$BF184*Assembly!AD$17+$BG184*Assembly!AD$18+$BH184*Assembly!AD$19+$BI184*Assembly!AD$20+$BJ184*Assembly!AD$21+$BK184*Assembly!AD$22+$BL184*Assembly!AD$23+$BM184*Assembly!AD$24</f>
        <v>#VALUE!</v>
      </c>
      <c r="BR184" s="98" t="e">
        <f t="shared" si="4"/>
        <v>#VALUE!</v>
      </c>
      <c r="BS184" s="99" t="e">
        <f t="shared" si="5"/>
        <v>#VALUE!</v>
      </c>
      <c r="BT184" s="101" t="e">
        <f t="shared" si="6"/>
        <v>#VALUE!</v>
      </c>
      <c r="BU184" s="99" t="e">
        <f t="shared" si="7"/>
        <v>#VALUE!</v>
      </c>
      <c r="BV184" s="81" t="e">
        <f>$AS184*Assembly!Y$4+$AT184*Assembly!Y$5+$AU184*Assembly!Y$6+$AV184*Assembly!Y$7+$AW184*Assembly!Y$8+$AX184*Assembly!Y$9+$AY184*Assembly!Y$10+$AZ184*Assembly!Y$11+$BA184*Assembly!Y$12+$BB184*Assembly!Y$13+$BC184*Assembly!Y$14+$BD184*Assembly!Y$15+$BE184*Assembly!Y$16+$BF184*Assembly!Y$17+$BG184*Assembly!Y$18+$BH184*Assembly!Y$19+$BI184*Assembly!Y$20+$BJ184*Assembly!Y$21+$BK184*Assembly!Y$22+$BL184*Assembly!Y$23+$BM184*Assembly!Y$24</f>
        <v>#VALUE!</v>
      </c>
      <c r="BW184" s="81" t="e">
        <f t="shared" si="8"/>
        <v>#VALUE!</v>
      </c>
      <c r="BX184" s="106" t="e">
        <f t="shared" si="9"/>
        <v>#VALUE!</v>
      </c>
      <c r="BY184" s="108" t="e">
        <f>$AS184*Assembly!AC$4+$AT184*Assembly!AC$5+$AU184*Assembly!AC$6+$AV184*Assembly!AC$7+$AW184*Assembly!AC$8+$AX184*Assembly!AC$9+$AY184*Assembly!AC$10+$AZ184*Assembly!AC$11+$BA184*Assembly!AC$12+$BB184*Assembly!AC$13+$BC184*Assembly!AC$14+$BD184*Assembly!AC$15+$BE184*Assembly!AC$16+$BF184*Assembly!AC$17+$BG184*Assembly!AC$18+$BH184*Assembly!AC$19+$BI184*Assembly!AC$20+$BJ184*Assembly!AC$21+$BK184*Assembly!AC$22+$BL184*Assembly!AC$23+$BM184*Assembly!AC$24</f>
        <v>#VALUE!</v>
      </c>
      <c r="BZ184" s="330" t="e">
        <f>$AS184*Assembly!M$4+$AT184*Assembly!M$5+$AU184*Assembly!M$6+$AV184*Assembly!M$7+$AW184*Assembly!M$8+$AX184*Assembly!M$9+$AY184*Assembly!M$10+$AZ184*Assembly!M$11+$BA184*Assembly!M$12+$BB184*Assembly!M$13+$BC184*Assembly!M$14+$BD184*Assembly!M$15+$BE184*Assembly!M$16+$BF184*Assembly!M$17+$BG184*Assembly!M$18+$BH184*Assembly!M$19+$BI184*Assembly!M$20+$BJ184*Assembly!M$21+$BK184*Assembly!M$22+$BL184*Assembly!M$23+$BM184*Assembly!M$24</f>
        <v>#VALUE!</v>
      </c>
      <c r="CA184" s="330" t="e">
        <f>$AS184*Assembly!N$4+$AT184*Assembly!N$5+$AU184*Assembly!N$6+$AV184*Assembly!N$7+$AW184*Assembly!N$8+$AX184*Assembly!N$9+$AY184*Assembly!N$10+$AZ184*Assembly!N$11+$BA184*Assembly!N$12+$BB184*Assembly!N$13+$BC184*Assembly!N$14+$BD184*Assembly!N$15+$BE184*Assembly!N$16+$BF184*Assembly!N$17+$BG184*Assembly!N$18+$BH184*Assembly!N$19+$BI184*Assembly!N$20+$BJ184*Assembly!N$21+$BK184*Assembly!N$22+$BL184*Assembly!N$23+$BM184*Assembly!N$24</f>
        <v>#VALUE!</v>
      </c>
      <c r="CB184" s="330" t="e">
        <f>$AS184*Assembly!O$4+$AT184*Assembly!O$5+$AU184*Assembly!O$6+$AV184*Assembly!O$7+$AW184*Assembly!O$8+$AX184*Assembly!O$9+$AY184*Assembly!O$10+$AZ184*Assembly!O$11+$BA184*Assembly!O$12+$BB184*Assembly!O$13+$BC184*Assembly!O$14+$BD184*Assembly!O$15+$BE184*Assembly!O$16+$BF184*Assembly!O$17+$BG184*Assembly!O$18+$BH184*Assembly!O$19+$BI184*Assembly!O$20+$BJ184*Assembly!O$21+$BK184*Assembly!O$22+$BL184*Assembly!O$23+$BM184*Assembly!O$24</f>
        <v>#VALUE!</v>
      </c>
      <c r="CC184" s="329" t="e">
        <f>$AS184*Assembly!P$4+$AT184*Assembly!P$5+$AU184*Assembly!P$6+$AV184*Assembly!P$7+$AW184*Assembly!P$8+$AX184*Assembly!P$9+$AY184*Assembly!P$10+$AZ184*Assembly!P$11+$BA184*Assembly!P$12+$BB184*Assembly!P$13+$BC184*Assembly!P$14+$BD184*Assembly!P$15+$BE184*Assembly!P$16+$BF184*Assembly!P$17+$BG184*Assembly!P$18+$BH184*Assembly!P$19+$BI184*Assembly!P$20+$BJ184*Assembly!P$21+$BK184*Assembly!P$22+$BL184*Assembly!P$23+$BM184*Assembly!P$24</f>
        <v>#VALUE!</v>
      </c>
      <c r="CD184" s="329" t="e">
        <f>$AS184*Assembly!Q$4+$AT184*Assembly!Q$5+$AU184*Assembly!Q$6+$AV184*Assembly!Q$7+$AW184*Assembly!Q$8+$AX184*Assembly!Q$9+$AY184*Assembly!Q$10+$AZ184*Assembly!Q$11+$BA184*Assembly!Q$12+$BB184*Assembly!Q$13+$BC184*Assembly!Q$14+$BD184*Assembly!Q$15+$BE184*Assembly!Q$16+$BF184*Assembly!Q$17+$BG184*Assembly!Q$18+$BH184*Assembly!Q$19+$BI184*Assembly!Q$20+$BJ184*Assembly!Q$21+$BK184*Assembly!Q$22+$BL184*Assembly!Q$23+$BM184*Assembly!Q$24</f>
        <v>#VALUE!</v>
      </c>
      <c r="CE184" s="330" t="e">
        <f>$AS184*Assembly!R$4+$AT184*Assembly!R$5+$AU184*Assembly!R$6+$AV184*Assembly!R$7+$AW184*Assembly!R$8+$AX184*Assembly!R$9+$AY184*Assembly!R$10+$AZ184*Assembly!R$11+$BA184*Assembly!R$12+$BB184*Assembly!R$13+$BC184*Assembly!R$14+$BD184*Assembly!R$15+$BE184*Assembly!R$16+$BF184*Assembly!R$17+$BG184*Assembly!R$18+$BH184*Assembly!R$19+$BI184*Assembly!R$20+$BJ184*Assembly!R$21+$BK184*Assembly!R$22+$BL184*Assembly!R$23+$BM184*Assembly!R$24</f>
        <v>#VALUE!</v>
      </c>
      <c r="CF184" s="329" t="e">
        <f>$AS184*Assembly!S$4+$AT184*Assembly!S$5+$AU184*Assembly!S$6+$AV184*Assembly!S$7+$AW184*Assembly!S$8+$AX184*Assembly!S$9+$AY184*Assembly!S$10+$AZ184*Assembly!S$11+$BA184*Assembly!S$12+$BB184*Assembly!S$13+$BC184*Assembly!S$14+$BD184*Assembly!S$15+$BE184*Assembly!S$16+$BF184*Assembly!S$17+$BG184*Assembly!S$18+$BH184*Assembly!S$19+$BI184*Assembly!S$20+$BJ184*Assembly!S$21+$BK184*Assembly!S$22+$BL184*Assembly!S$23+$BM184*Assembly!S$24</f>
        <v>#VALUE!</v>
      </c>
      <c r="CG184" s="329" t="e">
        <f>$AS184*Assembly!T$4+$AT184*Assembly!T$5+$AU184*Assembly!T$6+$AV184*Assembly!T$7+$AW184*Assembly!T$8+$AX184*Assembly!T$9+$AY184*Assembly!T$10+$AZ184*Assembly!T$11+$BA184*Assembly!T$12+$BB184*Assembly!T$13+$BC184*Assembly!T$14+$BD184*Assembly!T$15+$BE184*Assembly!T$16+$BF184*Assembly!T$17+$BG184*Assembly!T$18+$BH184*Assembly!T$19+$BI184*Assembly!T$20+$BJ184*Assembly!T$21+$BK184*Assembly!T$22+$BL184*Assembly!T$23+$BM184*Assembly!T$24</f>
        <v>#VALUE!</v>
      </c>
      <c r="CH184" s="329" t="e">
        <f>$AS184*Assembly!U$4+$AT184*Assembly!U$5+$AU184*Assembly!U$6+$AV184*Assembly!U$7+$AW184*Assembly!U$8+$AX184*Assembly!U$9+$AY184*Assembly!U$10+$AZ184*Assembly!U$11+$BA184*Assembly!U$12+$BB184*Assembly!U$13+$BC184*Assembly!U$14+$BD184*Assembly!U$15+$BE184*Assembly!U$16+$BF184*Assembly!U$17+$BG184*Assembly!U$18+$BH184*Assembly!U$19+$BI184*Assembly!U$20+$BJ184*Assembly!U$21+$BK184*Assembly!U$22+$BL184*Assembly!U$23+$BM184*Assembly!U$24</f>
        <v>#VALUE!</v>
      </c>
      <c r="CI184" s="330" t="e">
        <f>$AS184*Assembly!V$4+$AT184*Assembly!V$5+$AU184*Assembly!V$6+$AV184*Assembly!V$7+$AW184*Assembly!V$8+$AX184*Assembly!V$9+$AY184*Assembly!V$10+$AZ184*Assembly!V$11+$BA184*Assembly!V$12+$BB184*Assembly!V$13+$BC184*Assembly!V$14+$BD184*Assembly!V$15+$BE184*Assembly!V$16+$BF184*Assembly!V$17+$BG184*Assembly!V$18+$BH184*Assembly!V$19+$BI184*Assembly!V$20+$BJ184*Assembly!V$21+$BK184*Assembly!V$22+$BL184*Assembly!V$23+$BM184*Assembly!V$24</f>
        <v>#VALUE!</v>
      </c>
      <c r="CJ184" s="330" t="e">
        <f>BZ184*Refining!$F$3</f>
        <v>#VALUE!</v>
      </c>
      <c r="CK184" s="330" t="e">
        <f>CA184*Refining!$F$4</f>
        <v>#VALUE!</v>
      </c>
      <c r="CL184" s="330" t="e">
        <f>CB184*Refining!$F$5</f>
        <v>#VALUE!</v>
      </c>
      <c r="CM184" s="330" t="e">
        <f>CC184*Refining!$F$6</f>
        <v>#VALUE!</v>
      </c>
      <c r="CN184" s="330" t="e">
        <f>CD184*Refining!$F$7</f>
        <v>#VALUE!</v>
      </c>
      <c r="CO184" s="330" t="e">
        <f>CE184*Refining!$F$8</f>
        <v>#VALUE!</v>
      </c>
      <c r="CP184" s="330" t="e">
        <f>CF184*Refining!$F$9</f>
        <v>#VALUE!</v>
      </c>
      <c r="CQ184" s="330" t="e">
        <f>CG184*Refining!$F$10</f>
        <v>#VALUE!</v>
      </c>
      <c r="CR184" s="330" t="e">
        <f>CH184*Refining!$F$11</f>
        <v>#VALUE!</v>
      </c>
      <c r="CS184" s="330" t="e">
        <f>CI184*Refining!$F$12</f>
        <v>#VALUE!</v>
      </c>
      <c r="CT184" s="115" t="e">
        <f t="shared" ref="CT184:DM184" si="745">IF(BZ184 = 0, "", BZ184)</f>
        <v>#VALUE!</v>
      </c>
      <c r="CU184" s="116" t="e">
        <f t="shared" si="745"/>
        <v>#VALUE!</v>
      </c>
      <c r="CV184" s="116" t="e">
        <f t="shared" si="745"/>
        <v>#VALUE!</v>
      </c>
      <c r="CW184" s="116" t="e">
        <f t="shared" si="745"/>
        <v>#VALUE!</v>
      </c>
      <c r="CX184" s="116" t="e">
        <f t="shared" si="745"/>
        <v>#VALUE!</v>
      </c>
      <c r="CY184" s="116" t="e">
        <f t="shared" si="745"/>
        <v>#VALUE!</v>
      </c>
      <c r="CZ184" s="116" t="e">
        <f t="shared" si="745"/>
        <v>#VALUE!</v>
      </c>
      <c r="DA184" s="116" t="e">
        <f t="shared" si="745"/>
        <v>#VALUE!</v>
      </c>
      <c r="DB184" s="116" t="e">
        <f t="shared" si="745"/>
        <v>#VALUE!</v>
      </c>
      <c r="DC184" s="117" t="e">
        <f t="shared" si="745"/>
        <v>#VALUE!</v>
      </c>
      <c r="DD184" s="115" t="e">
        <f t="shared" si="745"/>
        <v>#VALUE!</v>
      </c>
      <c r="DE184" s="116" t="e">
        <f t="shared" si="745"/>
        <v>#VALUE!</v>
      </c>
      <c r="DF184" s="116" t="e">
        <f t="shared" si="745"/>
        <v>#VALUE!</v>
      </c>
      <c r="DG184" s="116" t="e">
        <f t="shared" si="745"/>
        <v>#VALUE!</v>
      </c>
      <c r="DH184" s="118" t="e">
        <f t="shared" si="745"/>
        <v>#VALUE!</v>
      </c>
      <c r="DI184" s="116" t="e">
        <f t="shared" si="745"/>
        <v>#VALUE!</v>
      </c>
      <c r="DJ184" s="116" t="e">
        <f t="shared" si="745"/>
        <v>#VALUE!</v>
      </c>
      <c r="DK184" s="116" t="e">
        <f t="shared" si="745"/>
        <v>#VALUE!</v>
      </c>
      <c r="DL184" s="116" t="e">
        <f t="shared" si="745"/>
        <v>#VALUE!</v>
      </c>
      <c r="DM184" s="117" t="e">
        <f t="shared" si="745"/>
        <v>#VALUE!</v>
      </c>
      <c r="DN184" s="115" t="e">
        <f t="shared" si="11"/>
        <v>#VALUE!</v>
      </c>
      <c r="DO184" s="119" t="e">
        <f t="shared" si="12"/>
        <v>#VALUE!</v>
      </c>
      <c r="DP184" s="120" t="e">
        <f t="shared" si="13"/>
        <v>#VALUE!</v>
      </c>
      <c r="DQ184" s="81" t="e">
        <f>CT184*'Ores &amp; Ingots'!$C$3+CU184*'Ores &amp; Ingots'!$C$4+CV184*'Ores &amp; Ingots'!$C$5+CW184*'Ores &amp; Ingots'!$C$6+CX184*'Ores &amp; Ingots'!$C$7+CY184*'Ores &amp; Ingots'!$C$8+CZ184*'Ores &amp; Ingots'!$C$9+DA184*'Ores &amp; Ingots'!$C$10+DB184*'Ores &amp; Ingots'!$C$11+DC184*'Ores &amp; Ingots'!$C$12</f>
        <v>#VALUE!</v>
      </c>
      <c r="DR184" s="81" t="e">
        <f>DD184*'Ores &amp; Ingots'!$B$3+DE184*'Ores &amp; Ingots'!$B$4+DF184*'Ores &amp; Ingots'!$B$5+DG184*'Ores &amp; Ingots'!$B$6+DH184*'Ores &amp; Ingots'!$B$7+DI184*'Ores &amp; Ingots'!$B$8+DJ184*'Ores &amp; Ingots'!$B$9+DK184*'Ores &amp; Ingots'!$B$10+DL184*'Ores &amp; Ingots'!$B$11+DM184*'Ores &amp; Ingots'!$B$12</f>
        <v>#VALUE!</v>
      </c>
      <c r="DS184" s="119" t="e">
        <f>CT184*Refining!$G$3+CU184*Refining!$G$4+CV184*Refining!$G$5+CW184*Refining!$G$6+CX184*Refining!$G$7+CY184*Refining!$G$8+CZ184*Refining!$G$9+DA184*Refining!$G$10+DB184*Refining!$G$11+DC184*Refining!$G$12</f>
        <v>#VALUE!</v>
      </c>
      <c r="DT184" s="119" t="e">
        <f t="shared" si="14"/>
        <v>#VALUE!</v>
      </c>
      <c r="DU184" s="126" t="e">
        <f t="shared" si="15"/>
        <v>#VALUE!</v>
      </c>
      <c r="DV184" s="115" t="e">
        <f t="shared" si="16"/>
        <v>#VALUE!</v>
      </c>
      <c r="DW184" s="127" t="e">
        <f t="shared" ref="DW184:DX184" si="746">DV184/60</f>
        <v>#VALUE!</v>
      </c>
      <c r="DX184" s="127" t="e">
        <f t="shared" si="746"/>
        <v>#VALUE!</v>
      </c>
      <c r="DY184" s="115" t="e">
        <f t="shared" si="18"/>
        <v>#VALUE!</v>
      </c>
      <c r="DZ184" s="127" t="e">
        <f t="shared" ref="DZ184:EA184" si="747">DY184/1000</f>
        <v>#VALUE!</v>
      </c>
      <c r="EA184" s="128" t="e">
        <f t="shared" si="747"/>
        <v>#VALUE!</v>
      </c>
      <c r="EB184" s="106" t="e">
        <f t="shared" si="20"/>
        <v>#VALUE!</v>
      </c>
      <c r="EC184" s="281" t="e">
        <f t="shared" si="21"/>
        <v>#VALUE!</v>
      </c>
      <c r="ED184" s="133">
        <v>12</v>
      </c>
    </row>
    <row r="185" spans="1:134" ht="12.75" x14ac:dyDescent="0.2">
      <c r="A185" s="864"/>
      <c r="B185" s="135" t="s">
        <v>386</v>
      </c>
      <c r="C185" s="137" t="s">
        <v>156</v>
      </c>
      <c r="D185" s="137">
        <v>1</v>
      </c>
      <c r="E185" s="137">
        <v>1</v>
      </c>
      <c r="F185" s="137">
        <v>1</v>
      </c>
      <c r="G185" s="139">
        <f t="shared" si="0"/>
        <v>15.625</v>
      </c>
      <c r="H185" s="140">
        <v>24</v>
      </c>
      <c r="I185" s="140">
        <v>72</v>
      </c>
      <c r="J185" s="140">
        <f>H185/Main!$D$9</f>
        <v>4.8</v>
      </c>
      <c r="K185" s="140">
        <f>I185/Main!$D$10</f>
        <v>36</v>
      </c>
      <c r="L185" s="140">
        <f t="shared" si="1"/>
        <v>7.5</v>
      </c>
      <c r="M185" s="140">
        <v>0.2</v>
      </c>
      <c r="N185" s="143"/>
      <c r="O185" s="143"/>
      <c r="P185" s="145"/>
      <c r="Q185" s="143"/>
      <c r="R185" s="146"/>
      <c r="S185" s="143"/>
      <c r="T185" s="395"/>
      <c r="U185" s="198"/>
      <c r="V185" s="143"/>
      <c r="W185" s="396" t="s">
        <v>220</v>
      </c>
      <c r="X185" s="167">
        <v>130</v>
      </c>
      <c r="Y185" s="133">
        <v>0</v>
      </c>
      <c r="Z185" s="133">
        <v>0</v>
      </c>
      <c r="AA185" s="133">
        <v>0</v>
      </c>
      <c r="AB185" s="133">
        <v>0</v>
      </c>
      <c r="AC185" s="133">
        <v>0</v>
      </c>
      <c r="AD185" s="133">
        <v>0</v>
      </c>
      <c r="AE185" s="133">
        <v>0</v>
      </c>
      <c r="AF185" s="133">
        <v>0</v>
      </c>
      <c r="AG185" s="133">
        <v>0</v>
      </c>
      <c r="AH185" s="133">
        <v>0</v>
      </c>
      <c r="AI185" s="133">
        <v>0</v>
      </c>
      <c r="AJ185" s="133">
        <v>0</v>
      </c>
      <c r="AK185" s="133">
        <v>0</v>
      </c>
      <c r="AL185" s="133">
        <v>0</v>
      </c>
      <c r="AM185" s="133">
        <v>0</v>
      </c>
      <c r="AN185" s="133">
        <v>0</v>
      </c>
      <c r="AO185" s="133">
        <v>0</v>
      </c>
      <c r="AP185" s="133">
        <v>0</v>
      </c>
      <c r="AQ185" s="133">
        <v>0</v>
      </c>
      <c r="AR185" s="133">
        <v>0</v>
      </c>
      <c r="AS185" s="406">
        <f t="shared" ref="AS185:BM185" si="748">IF(X185 = 0, "", X185)</f>
        <v>130</v>
      </c>
      <c r="AT185" s="137" t="str">
        <f t="shared" si="748"/>
        <v/>
      </c>
      <c r="AU185" s="137" t="str">
        <f t="shared" si="748"/>
        <v/>
      </c>
      <c r="AV185" s="137" t="str">
        <f t="shared" si="748"/>
        <v/>
      </c>
      <c r="AW185" s="137" t="str">
        <f t="shared" si="748"/>
        <v/>
      </c>
      <c r="AX185" s="137" t="str">
        <f t="shared" si="748"/>
        <v/>
      </c>
      <c r="AY185" s="137" t="str">
        <f t="shared" si="748"/>
        <v/>
      </c>
      <c r="AZ185" s="137" t="str">
        <f t="shared" si="748"/>
        <v/>
      </c>
      <c r="BA185" s="137" t="str">
        <f t="shared" si="748"/>
        <v/>
      </c>
      <c r="BB185" s="137" t="str">
        <f t="shared" si="748"/>
        <v/>
      </c>
      <c r="BC185" s="137" t="str">
        <f t="shared" si="748"/>
        <v/>
      </c>
      <c r="BD185" s="137" t="str">
        <f t="shared" si="748"/>
        <v/>
      </c>
      <c r="BE185" s="137" t="str">
        <f t="shared" si="748"/>
        <v/>
      </c>
      <c r="BF185" s="137" t="str">
        <f t="shared" si="748"/>
        <v/>
      </c>
      <c r="BG185" s="137" t="str">
        <f t="shared" si="748"/>
        <v/>
      </c>
      <c r="BH185" s="137" t="str">
        <f t="shared" si="748"/>
        <v/>
      </c>
      <c r="BI185" s="137" t="str">
        <f t="shared" si="748"/>
        <v/>
      </c>
      <c r="BJ185" s="137" t="str">
        <f t="shared" si="748"/>
        <v/>
      </c>
      <c r="BK185" s="137" t="str">
        <f t="shared" si="748"/>
        <v/>
      </c>
      <c r="BL185" s="137" t="str">
        <f t="shared" si="748"/>
        <v/>
      </c>
      <c r="BM185" s="169" t="str">
        <f t="shared" si="748"/>
        <v/>
      </c>
      <c r="BN185" s="174" t="e">
        <f>$AS185*Assembly!Z$4+$AT185*Assembly!Z$5+$AU185*Assembly!Z$6+$AV185*Assembly!Z$7+$AW185*Assembly!Z$8+$AX185*Assembly!Z$9+$AY185*Assembly!Z$10+$AZ185*Assembly!Z$11+$BA185*Assembly!Z$12+$BB185*Assembly!Z$13+$BC185*Assembly!Z$14+$BD185*Assembly!Z$15+$BE185*Assembly!Z$16+$BF185*Assembly!Z$17+$BG185*Assembly!Z$18+$BH185*Assembly!Z$19+$BI185*Assembly!Z$20+$BJ185*Assembly!Z$21+$BK185*Assembly!Z$22+$BL185*Assembly!Z$23+$BM185*Assembly!Z$24</f>
        <v>#VALUE!</v>
      </c>
      <c r="BO185" s="133" t="e">
        <f t="shared" si="3"/>
        <v>#VALUE!</v>
      </c>
      <c r="BP185" s="133"/>
      <c r="BQ185" s="133" t="e">
        <f>$AS185*Assembly!AD$4+$AT185*Assembly!AD$5+$AU185*Assembly!AD$6+$AV185*Assembly!AD$7+$AW185*Assembly!AD$8+$AX185*Assembly!AD$9+$AY185*Assembly!AD$10+$AZ185*Assembly!AD$11+$BA185*Assembly!AD$12+$BB185*Assembly!AD$13+$BC185*Assembly!AD$14+$BD185*Assembly!AD$15+$BE185*Assembly!AD$16+$BF185*Assembly!AD$17+$BG185*Assembly!AD$18+$BH185*Assembly!AD$19+$BI185*Assembly!AD$20+$BJ185*Assembly!AD$21+$BK185*Assembly!AD$22+$BL185*Assembly!AD$23+$BM185*Assembly!AD$24</f>
        <v>#VALUE!</v>
      </c>
      <c r="BR185" s="177" t="e">
        <f t="shared" si="4"/>
        <v>#VALUE!</v>
      </c>
      <c r="BS185" s="178" t="e">
        <f t="shared" si="5"/>
        <v>#VALUE!</v>
      </c>
      <c r="BT185" s="179" t="e">
        <f t="shared" si="6"/>
        <v>#VALUE!</v>
      </c>
      <c r="BU185" s="178" t="e">
        <f t="shared" si="7"/>
        <v>#VALUE!</v>
      </c>
      <c r="BV185" s="133" t="e">
        <f>$AS185*Assembly!Y$4+$AT185*Assembly!Y$5+$AU185*Assembly!Y$6+$AV185*Assembly!Y$7+$AW185*Assembly!Y$8+$AX185*Assembly!Y$9+$AY185*Assembly!Y$10+$AZ185*Assembly!Y$11+$BA185*Assembly!Y$12+$BB185*Assembly!Y$13+$BC185*Assembly!Y$14+$BD185*Assembly!Y$15+$BE185*Assembly!Y$16+$BF185*Assembly!Y$17+$BG185*Assembly!Y$18+$BH185*Assembly!Y$19+$BI185*Assembly!Y$20+$BJ185*Assembly!Y$21+$BK185*Assembly!Y$22+$BL185*Assembly!Y$23+$BM185*Assembly!Y$24</f>
        <v>#VALUE!</v>
      </c>
      <c r="BW185" s="133" t="e">
        <f t="shared" si="8"/>
        <v>#VALUE!</v>
      </c>
      <c r="BX185" s="130" t="e">
        <f t="shared" si="9"/>
        <v>#VALUE!</v>
      </c>
      <c r="BY185" s="183" t="e">
        <f>$AS185*Assembly!AC$4+$AT185*Assembly!AC$5+$AU185*Assembly!AC$6+$AV185*Assembly!AC$7+$AW185*Assembly!AC$8+$AX185*Assembly!AC$9+$AY185*Assembly!AC$10+$AZ185*Assembly!AC$11+$BA185*Assembly!AC$12+$BB185*Assembly!AC$13+$BC185*Assembly!AC$14+$BD185*Assembly!AC$15+$BE185*Assembly!AC$16+$BF185*Assembly!AC$17+$BG185*Assembly!AC$18+$BH185*Assembly!AC$19+$BI185*Assembly!AC$20+$BJ185*Assembly!AC$21+$BK185*Assembly!AC$22+$BL185*Assembly!AC$23+$BM185*Assembly!AC$24</f>
        <v>#VALUE!</v>
      </c>
      <c r="BZ185" s="145" t="e">
        <f>$AS185*Assembly!M$4+$AT185*Assembly!M$5+$AU185*Assembly!M$6+$AV185*Assembly!M$7+$AW185*Assembly!M$8+$AX185*Assembly!M$9+$AY185*Assembly!M$10+$AZ185*Assembly!M$11+$BA185*Assembly!M$12+$BB185*Assembly!M$13+$BC185*Assembly!M$14+$BD185*Assembly!M$15+$BE185*Assembly!M$16+$BF185*Assembly!M$17+$BG185*Assembly!M$18+$BH185*Assembly!M$19+$BI185*Assembly!M$20+$BJ185*Assembly!M$21+$BK185*Assembly!M$22+$BL185*Assembly!M$23+$BM185*Assembly!M$24</f>
        <v>#VALUE!</v>
      </c>
      <c r="CA185" s="145" t="e">
        <f>$AS185*Assembly!N$4+$AT185*Assembly!N$5+$AU185*Assembly!N$6+$AV185*Assembly!N$7+$AW185*Assembly!N$8+$AX185*Assembly!N$9+$AY185*Assembly!N$10+$AZ185*Assembly!N$11+$BA185*Assembly!N$12+$BB185*Assembly!N$13+$BC185*Assembly!N$14+$BD185*Assembly!N$15+$BE185*Assembly!N$16+$BF185*Assembly!N$17+$BG185*Assembly!N$18+$BH185*Assembly!N$19+$BI185*Assembly!N$20+$BJ185*Assembly!N$21+$BK185*Assembly!N$22+$BL185*Assembly!N$23+$BM185*Assembly!N$24</f>
        <v>#VALUE!</v>
      </c>
      <c r="CB185" s="145" t="e">
        <f>$AS185*Assembly!O$4+$AT185*Assembly!O$5+$AU185*Assembly!O$6+$AV185*Assembly!O$7+$AW185*Assembly!O$8+$AX185*Assembly!O$9+$AY185*Assembly!O$10+$AZ185*Assembly!O$11+$BA185*Assembly!O$12+$BB185*Assembly!O$13+$BC185*Assembly!O$14+$BD185*Assembly!O$15+$BE185*Assembly!O$16+$BF185*Assembly!O$17+$BG185*Assembly!O$18+$BH185*Assembly!O$19+$BI185*Assembly!O$20+$BJ185*Assembly!O$21+$BK185*Assembly!O$22+$BL185*Assembly!O$23+$BM185*Assembly!O$24</f>
        <v>#VALUE!</v>
      </c>
      <c r="CC185" s="140" t="e">
        <f>$AS185*Assembly!P$4+$AT185*Assembly!P$5+$AU185*Assembly!P$6+$AV185*Assembly!P$7+$AW185*Assembly!P$8+$AX185*Assembly!P$9+$AY185*Assembly!P$10+$AZ185*Assembly!P$11+$BA185*Assembly!P$12+$BB185*Assembly!P$13+$BC185*Assembly!P$14+$BD185*Assembly!P$15+$BE185*Assembly!P$16+$BF185*Assembly!P$17+$BG185*Assembly!P$18+$BH185*Assembly!P$19+$BI185*Assembly!P$20+$BJ185*Assembly!P$21+$BK185*Assembly!P$22+$BL185*Assembly!P$23+$BM185*Assembly!P$24</f>
        <v>#VALUE!</v>
      </c>
      <c r="CD185" s="140" t="e">
        <f>$AS185*Assembly!Q$4+$AT185*Assembly!Q$5+$AU185*Assembly!Q$6+$AV185*Assembly!Q$7+$AW185*Assembly!Q$8+$AX185*Assembly!Q$9+$AY185*Assembly!Q$10+$AZ185*Assembly!Q$11+$BA185*Assembly!Q$12+$BB185*Assembly!Q$13+$BC185*Assembly!Q$14+$BD185*Assembly!Q$15+$BE185*Assembly!Q$16+$BF185*Assembly!Q$17+$BG185*Assembly!Q$18+$BH185*Assembly!Q$19+$BI185*Assembly!Q$20+$BJ185*Assembly!Q$21+$BK185*Assembly!Q$22+$BL185*Assembly!Q$23+$BM185*Assembly!Q$24</f>
        <v>#VALUE!</v>
      </c>
      <c r="CE185" s="145" t="e">
        <f>$AS185*Assembly!R$4+$AT185*Assembly!R$5+$AU185*Assembly!R$6+$AV185*Assembly!R$7+$AW185*Assembly!R$8+$AX185*Assembly!R$9+$AY185*Assembly!R$10+$AZ185*Assembly!R$11+$BA185*Assembly!R$12+$BB185*Assembly!R$13+$BC185*Assembly!R$14+$BD185*Assembly!R$15+$BE185*Assembly!R$16+$BF185*Assembly!R$17+$BG185*Assembly!R$18+$BH185*Assembly!R$19+$BI185*Assembly!R$20+$BJ185*Assembly!R$21+$BK185*Assembly!R$22+$BL185*Assembly!R$23+$BM185*Assembly!R$24</f>
        <v>#VALUE!</v>
      </c>
      <c r="CF185" s="140" t="e">
        <f>$AS185*Assembly!S$4+$AT185*Assembly!S$5+$AU185*Assembly!S$6+$AV185*Assembly!S$7+$AW185*Assembly!S$8+$AX185*Assembly!S$9+$AY185*Assembly!S$10+$AZ185*Assembly!S$11+$BA185*Assembly!S$12+$BB185*Assembly!S$13+$BC185*Assembly!S$14+$BD185*Assembly!S$15+$BE185*Assembly!S$16+$BF185*Assembly!S$17+$BG185*Assembly!S$18+$BH185*Assembly!S$19+$BI185*Assembly!S$20+$BJ185*Assembly!S$21+$BK185*Assembly!S$22+$BL185*Assembly!S$23+$BM185*Assembly!S$24</f>
        <v>#VALUE!</v>
      </c>
      <c r="CG185" s="140" t="e">
        <f>$AS185*Assembly!T$4+$AT185*Assembly!T$5+$AU185*Assembly!T$6+$AV185*Assembly!T$7+$AW185*Assembly!T$8+$AX185*Assembly!T$9+$AY185*Assembly!T$10+$AZ185*Assembly!T$11+$BA185*Assembly!T$12+$BB185*Assembly!T$13+$BC185*Assembly!T$14+$BD185*Assembly!T$15+$BE185*Assembly!T$16+$BF185*Assembly!T$17+$BG185*Assembly!T$18+$BH185*Assembly!T$19+$BI185*Assembly!T$20+$BJ185*Assembly!T$21+$BK185*Assembly!T$22+$BL185*Assembly!T$23+$BM185*Assembly!T$24</f>
        <v>#VALUE!</v>
      </c>
      <c r="CH185" s="140" t="e">
        <f>$AS185*Assembly!U$4+$AT185*Assembly!U$5+$AU185*Assembly!U$6+$AV185*Assembly!U$7+$AW185*Assembly!U$8+$AX185*Assembly!U$9+$AY185*Assembly!U$10+$AZ185*Assembly!U$11+$BA185*Assembly!U$12+$BB185*Assembly!U$13+$BC185*Assembly!U$14+$BD185*Assembly!U$15+$BE185*Assembly!U$16+$BF185*Assembly!U$17+$BG185*Assembly!U$18+$BH185*Assembly!U$19+$BI185*Assembly!U$20+$BJ185*Assembly!U$21+$BK185*Assembly!U$22+$BL185*Assembly!U$23+$BM185*Assembly!U$24</f>
        <v>#VALUE!</v>
      </c>
      <c r="CI185" s="145" t="e">
        <f>$AS185*Assembly!V$4+$AT185*Assembly!V$5+$AU185*Assembly!V$6+$AV185*Assembly!V$7+$AW185*Assembly!V$8+$AX185*Assembly!V$9+$AY185*Assembly!V$10+$AZ185*Assembly!V$11+$BA185*Assembly!V$12+$BB185*Assembly!V$13+$BC185*Assembly!V$14+$BD185*Assembly!V$15+$BE185*Assembly!V$16+$BF185*Assembly!V$17+$BG185*Assembly!V$18+$BH185*Assembly!V$19+$BI185*Assembly!V$20+$BJ185*Assembly!V$21+$BK185*Assembly!V$22+$BL185*Assembly!V$23+$BM185*Assembly!V$24</f>
        <v>#VALUE!</v>
      </c>
      <c r="CJ185" s="145" t="e">
        <f>BZ185*Refining!$F$3</f>
        <v>#VALUE!</v>
      </c>
      <c r="CK185" s="145" t="e">
        <f>CA185*Refining!$F$4</f>
        <v>#VALUE!</v>
      </c>
      <c r="CL185" s="145" t="e">
        <f>CB185*Refining!$F$5</f>
        <v>#VALUE!</v>
      </c>
      <c r="CM185" s="145" t="e">
        <f>CC185*Refining!$F$6</f>
        <v>#VALUE!</v>
      </c>
      <c r="CN185" s="145" t="e">
        <f>CD185*Refining!$F$7</f>
        <v>#VALUE!</v>
      </c>
      <c r="CO185" s="145" t="e">
        <f>CE185*Refining!$F$8</f>
        <v>#VALUE!</v>
      </c>
      <c r="CP185" s="145" t="e">
        <f>CF185*Refining!$F$9</f>
        <v>#VALUE!</v>
      </c>
      <c r="CQ185" s="145" t="e">
        <f>CG185*Refining!$F$10</f>
        <v>#VALUE!</v>
      </c>
      <c r="CR185" s="145" t="e">
        <f>CH185*Refining!$F$11</f>
        <v>#VALUE!</v>
      </c>
      <c r="CS185" s="145" t="e">
        <f>CI185*Refining!$F$12</f>
        <v>#VALUE!</v>
      </c>
      <c r="CT185" s="185" t="e">
        <f t="shared" ref="CT185:DM185" si="749">IF(BZ185 = 0, "", BZ185)</f>
        <v>#VALUE!</v>
      </c>
      <c r="CU185" s="186" t="e">
        <f t="shared" si="749"/>
        <v>#VALUE!</v>
      </c>
      <c r="CV185" s="186" t="e">
        <f t="shared" si="749"/>
        <v>#VALUE!</v>
      </c>
      <c r="CW185" s="186" t="e">
        <f t="shared" si="749"/>
        <v>#VALUE!</v>
      </c>
      <c r="CX185" s="186" t="e">
        <f t="shared" si="749"/>
        <v>#VALUE!</v>
      </c>
      <c r="CY185" s="186" t="e">
        <f t="shared" si="749"/>
        <v>#VALUE!</v>
      </c>
      <c r="CZ185" s="186" t="e">
        <f t="shared" si="749"/>
        <v>#VALUE!</v>
      </c>
      <c r="DA185" s="186" t="e">
        <f t="shared" si="749"/>
        <v>#VALUE!</v>
      </c>
      <c r="DB185" s="186" t="e">
        <f t="shared" si="749"/>
        <v>#VALUE!</v>
      </c>
      <c r="DC185" s="187" t="e">
        <f t="shared" si="749"/>
        <v>#VALUE!</v>
      </c>
      <c r="DD185" s="185" t="e">
        <f t="shared" si="749"/>
        <v>#VALUE!</v>
      </c>
      <c r="DE185" s="186" t="e">
        <f t="shared" si="749"/>
        <v>#VALUE!</v>
      </c>
      <c r="DF185" s="186" t="e">
        <f t="shared" si="749"/>
        <v>#VALUE!</v>
      </c>
      <c r="DG185" s="186" t="e">
        <f t="shared" si="749"/>
        <v>#VALUE!</v>
      </c>
      <c r="DH185" s="211" t="e">
        <f t="shared" si="749"/>
        <v>#VALUE!</v>
      </c>
      <c r="DI185" s="186" t="e">
        <f t="shared" si="749"/>
        <v>#VALUE!</v>
      </c>
      <c r="DJ185" s="186" t="e">
        <f t="shared" si="749"/>
        <v>#VALUE!</v>
      </c>
      <c r="DK185" s="186" t="e">
        <f t="shared" si="749"/>
        <v>#VALUE!</v>
      </c>
      <c r="DL185" s="186" t="e">
        <f t="shared" si="749"/>
        <v>#VALUE!</v>
      </c>
      <c r="DM185" s="187" t="e">
        <f t="shared" si="749"/>
        <v>#VALUE!</v>
      </c>
      <c r="DN185" s="185" t="e">
        <f t="shared" si="11"/>
        <v>#VALUE!</v>
      </c>
      <c r="DO185" s="189" t="e">
        <f t="shared" si="12"/>
        <v>#VALUE!</v>
      </c>
      <c r="DP185" s="120" t="e">
        <f t="shared" si="13"/>
        <v>#VALUE!</v>
      </c>
      <c r="DQ185" s="133" t="e">
        <f>CT185*'Ores &amp; Ingots'!$C$3+CU185*'Ores &amp; Ingots'!$C$4+CV185*'Ores &amp; Ingots'!$C$5+CW185*'Ores &amp; Ingots'!$C$6+CX185*'Ores &amp; Ingots'!$C$7+CY185*'Ores &amp; Ingots'!$C$8+CZ185*'Ores &amp; Ingots'!$C$9+DA185*'Ores &amp; Ingots'!$C$10+DB185*'Ores &amp; Ingots'!$C$11+DC185*'Ores &amp; Ingots'!$C$12</f>
        <v>#VALUE!</v>
      </c>
      <c r="DR185" s="133" t="e">
        <f>DD185*'Ores &amp; Ingots'!$B$3+DE185*'Ores &amp; Ingots'!$B$4+DF185*'Ores &amp; Ingots'!$B$5+DG185*'Ores &amp; Ingots'!$B$6+DH185*'Ores &amp; Ingots'!$B$7+DI185*'Ores &amp; Ingots'!$B$8+DJ185*'Ores &amp; Ingots'!$B$9+DK185*'Ores &amp; Ingots'!$B$10+DL185*'Ores &amp; Ingots'!$B$11+DM185*'Ores &amp; Ingots'!$B$12</f>
        <v>#VALUE!</v>
      </c>
      <c r="DS185" s="189" t="e">
        <f>CT185*Refining!$G$3+CU185*Refining!$G$4+CV185*Refining!$G$5+CW185*Refining!$G$6+CX185*Refining!$G$7+CY185*Refining!$G$8+CZ185*Refining!$G$9+DA185*Refining!$G$10+DB185*Refining!$G$11+DC185*Refining!$G$12</f>
        <v>#VALUE!</v>
      </c>
      <c r="DT185" s="189" t="e">
        <f t="shared" si="14"/>
        <v>#VALUE!</v>
      </c>
      <c r="DU185" s="192" t="e">
        <f t="shared" si="15"/>
        <v>#VALUE!</v>
      </c>
      <c r="DV185" s="185" t="e">
        <f t="shared" si="16"/>
        <v>#VALUE!</v>
      </c>
      <c r="DW185" s="194" t="e">
        <f t="shared" ref="DW185:DX185" si="750">DV185/60</f>
        <v>#VALUE!</v>
      </c>
      <c r="DX185" s="194" t="e">
        <f t="shared" si="750"/>
        <v>#VALUE!</v>
      </c>
      <c r="DY185" s="185" t="e">
        <f t="shared" si="18"/>
        <v>#VALUE!</v>
      </c>
      <c r="DZ185" s="194" t="e">
        <f t="shared" ref="DZ185:EA185" si="751">DY185/1000</f>
        <v>#VALUE!</v>
      </c>
      <c r="EA185" s="196" t="e">
        <f t="shared" si="751"/>
        <v>#VALUE!</v>
      </c>
      <c r="EB185" s="130" t="e">
        <f t="shared" si="20"/>
        <v>#VALUE!</v>
      </c>
      <c r="EC185" s="132" t="e">
        <f t="shared" si="21"/>
        <v>#VALUE!</v>
      </c>
      <c r="ED185" s="133">
        <v>20</v>
      </c>
    </row>
    <row r="186" spans="1:134" ht="12.75" x14ac:dyDescent="0.2">
      <c r="A186" s="864"/>
      <c r="B186" s="135" t="s">
        <v>387</v>
      </c>
      <c r="C186" s="137" t="s">
        <v>156</v>
      </c>
      <c r="D186" s="137">
        <v>1</v>
      </c>
      <c r="E186" s="137">
        <v>1</v>
      </c>
      <c r="F186" s="137">
        <v>1</v>
      </c>
      <c r="G186" s="154">
        <f t="shared" si="0"/>
        <v>15.625</v>
      </c>
      <c r="H186" s="156">
        <v>24</v>
      </c>
      <c r="I186" s="156">
        <v>72</v>
      </c>
      <c r="J186" s="156">
        <f>H186/Main!$D$9</f>
        <v>4.8</v>
      </c>
      <c r="K186" s="156">
        <f>I186/Main!$D$10</f>
        <v>36</v>
      </c>
      <c r="L186" s="156">
        <f t="shared" si="1"/>
        <v>7.5</v>
      </c>
      <c r="M186" s="156">
        <v>0.2</v>
      </c>
      <c r="N186" s="159"/>
      <c r="O186" s="159"/>
      <c r="P186" s="164"/>
      <c r="Q186" s="159"/>
      <c r="R186" s="166"/>
      <c r="S186" s="159"/>
      <c r="T186" s="166"/>
      <c r="U186" s="170"/>
      <c r="V186" s="159"/>
      <c r="W186" s="364" t="s">
        <v>220</v>
      </c>
      <c r="X186" s="167">
        <v>120</v>
      </c>
      <c r="Y186" s="133">
        <v>0</v>
      </c>
      <c r="Z186" s="133">
        <v>0</v>
      </c>
      <c r="AA186" s="133">
        <v>0</v>
      </c>
      <c r="AB186" s="133">
        <v>0</v>
      </c>
      <c r="AC186" s="133">
        <v>0</v>
      </c>
      <c r="AD186" s="133">
        <v>0</v>
      </c>
      <c r="AE186" s="133">
        <v>0</v>
      </c>
      <c r="AF186" s="133">
        <v>0</v>
      </c>
      <c r="AG186" s="133">
        <v>0</v>
      </c>
      <c r="AH186" s="133">
        <v>0</v>
      </c>
      <c r="AI186" s="133">
        <v>0</v>
      </c>
      <c r="AJ186" s="133">
        <v>0</v>
      </c>
      <c r="AK186" s="133">
        <v>0</v>
      </c>
      <c r="AL186" s="133">
        <v>0</v>
      </c>
      <c r="AM186" s="133">
        <v>0</v>
      </c>
      <c r="AN186" s="133">
        <v>0</v>
      </c>
      <c r="AO186" s="133">
        <v>0</v>
      </c>
      <c r="AP186" s="133">
        <v>0</v>
      </c>
      <c r="AQ186" s="133">
        <v>0</v>
      </c>
      <c r="AR186" s="133">
        <v>0</v>
      </c>
      <c r="AS186" s="406">
        <f t="shared" ref="AS186:BM186" si="752">IF(X186 = 0, "", X186)</f>
        <v>120</v>
      </c>
      <c r="AT186" s="137" t="str">
        <f t="shared" si="752"/>
        <v/>
      </c>
      <c r="AU186" s="137" t="str">
        <f t="shared" si="752"/>
        <v/>
      </c>
      <c r="AV186" s="137" t="str">
        <f t="shared" si="752"/>
        <v/>
      </c>
      <c r="AW186" s="137" t="str">
        <f t="shared" si="752"/>
        <v/>
      </c>
      <c r="AX186" s="137" t="str">
        <f t="shared" si="752"/>
        <v/>
      </c>
      <c r="AY186" s="137" t="str">
        <f t="shared" si="752"/>
        <v/>
      </c>
      <c r="AZ186" s="137" t="str">
        <f t="shared" si="752"/>
        <v/>
      </c>
      <c r="BA186" s="137" t="str">
        <f t="shared" si="752"/>
        <v/>
      </c>
      <c r="BB186" s="137" t="str">
        <f t="shared" si="752"/>
        <v/>
      </c>
      <c r="BC186" s="137" t="str">
        <f t="shared" si="752"/>
        <v/>
      </c>
      <c r="BD186" s="137" t="str">
        <f t="shared" si="752"/>
        <v/>
      </c>
      <c r="BE186" s="137" t="str">
        <f t="shared" si="752"/>
        <v/>
      </c>
      <c r="BF186" s="137" t="str">
        <f t="shared" si="752"/>
        <v/>
      </c>
      <c r="BG186" s="137" t="str">
        <f t="shared" si="752"/>
        <v/>
      </c>
      <c r="BH186" s="137" t="str">
        <f t="shared" si="752"/>
        <v/>
      </c>
      <c r="BI186" s="137" t="str">
        <f t="shared" si="752"/>
        <v/>
      </c>
      <c r="BJ186" s="137" t="str">
        <f t="shared" si="752"/>
        <v/>
      </c>
      <c r="BK186" s="137" t="str">
        <f t="shared" si="752"/>
        <v/>
      </c>
      <c r="BL186" s="137" t="str">
        <f t="shared" si="752"/>
        <v/>
      </c>
      <c r="BM186" s="169" t="str">
        <f t="shared" si="752"/>
        <v/>
      </c>
      <c r="BN186" s="174" t="e">
        <f>$AS186*Assembly!Z$4+$AT186*Assembly!Z$5+$AU186*Assembly!Z$6+$AV186*Assembly!Z$7+$AW186*Assembly!Z$8+$AX186*Assembly!Z$9+$AY186*Assembly!Z$10+$AZ186*Assembly!Z$11+$BA186*Assembly!Z$12+$BB186*Assembly!Z$13+$BC186*Assembly!Z$14+$BD186*Assembly!Z$15+$BE186*Assembly!Z$16+$BF186*Assembly!Z$17+$BG186*Assembly!Z$18+$BH186*Assembly!Z$19+$BI186*Assembly!Z$20+$BJ186*Assembly!Z$21+$BK186*Assembly!Z$22+$BL186*Assembly!Z$23+$BM186*Assembly!Z$24</f>
        <v>#VALUE!</v>
      </c>
      <c r="BO186" s="133" t="e">
        <f t="shared" si="3"/>
        <v>#VALUE!</v>
      </c>
      <c r="BP186" s="133"/>
      <c r="BQ186" s="133" t="e">
        <f>$AS186*Assembly!AD$4+$AT186*Assembly!AD$5+$AU186*Assembly!AD$6+$AV186*Assembly!AD$7+$AW186*Assembly!AD$8+$AX186*Assembly!AD$9+$AY186*Assembly!AD$10+$AZ186*Assembly!AD$11+$BA186*Assembly!AD$12+$BB186*Assembly!AD$13+$BC186*Assembly!AD$14+$BD186*Assembly!AD$15+$BE186*Assembly!AD$16+$BF186*Assembly!AD$17+$BG186*Assembly!AD$18+$BH186*Assembly!AD$19+$BI186*Assembly!AD$20+$BJ186*Assembly!AD$21+$BK186*Assembly!AD$22+$BL186*Assembly!AD$23+$BM186*Assembly!AD$24</f>
        <v>#VALUE!</v>
      </c>
      <c r="BR186" s="177" t="e">
        <f t="shared" si="4"/>
        <v>#VALUE!</v>
      </c>
      <c r="BS186" s="178" t="e">
        <f t="shared" si="5"/>
        <v>#VALUE!</v>
      </c>
      <c r="BT186" s="179" t="e">
        <f t="shared" si="6"/>
        <v>#VALUE!</v>
      </c>
      <c r="BU186" s="178" t="e">
        <f t="shared" si="7"/>
        <v>#VALUE!</v>
      </c>
      <c r="BV186" s="133" t="e">
        <f>$AS186*Assembly!Y$4+$AT186*Assembly!Y$5+$AU186*Assembly!Y$6+$AV186*Assembly!Y$7+$AW186*Assembly!Y$8+$AX186*Assembly!Y$9+$AY186*Assembly!Y$10+$AZ186*Assembly!Y$11+$BA186*Assembly!Y$12+$BB186*Assembly!Y$13+$BC186*Assembly!Y$14+$BD186*Assembly!Y$15+$BE186*Assembly!Y$16+$BF186*Assembly!Y$17+$BG186*Assembly!Y$18+$BH186*Assembly!Y$19+$BI186*Assembly!Y$20+$BJ186*Assembly!Y$21+$BK186*Assembly!Y$22+$BL186*Assembly!Y$23+$BM186*Assembly!Y$24</f>
        <v>#VALUE!</v>
      </c>
      <c r="BW186" s="133" t="e">
        <f t="shared" si="8"/>
        <v>#VALUE!</v>
      </c>
      <c r="BX186" s="130" t="e">
        <f t="shared" si="9"/>
        <v>#VALUE!</v>
      </c>
      <c r="BY186" s="183" t="e">
        <f>$AS186*Assembly!AC$4+$AT186*Assembly!AC$5+$AU186*Assembly!AC$6+$AV186*Assembly!AC$7+$AW186*Assembly!AC$8+$AX186*Assembly!AC$9+$AY186*Assembly!AC$10+$AZ186*Assembly!AC$11+$BA186*Assembly!AC$12+$BB186*Assembly!AC$13+$BC186*Assembly!AC$14+$BD186*Assembly!AC$15+$BE186*Assembly!AC$16+$BF186*Assembly!AC$17+$BG186*Assembly!AC$18+$BH186*Assembly!AC$19+$BI186*Assembly!AC$20+$BJ186*Assembly!AC$21+$BK186*Assembly!AC$22+$BL186*Assembly!AC$23+$BM186*Assembly!AC$24</f>
        <v>#VALUE!</v>
      </c>
      <c r="BZ186" s="164" t="e">
        <f>$AS186*Assembly!M$4+$AT186*Assembly!M$5+$AU186*Assembly!M$6+$AV186*Assembly!M$7+$AW186*Assembly!M$8+$AX186*Assembly!M$9+$AY186*Assembly!M$10+$AZ186*Assembly!M$11+$BA186*Assembly!M$12+$BB186*Assembly!M$13+$BC186*Assembly!M$14+$BD186*Assembly!M$15+$BE186*Assembly!M$16+$BF186*Assembly!M$17+$BG186*Assembly!M$18+$BH186*Assembly!M$19+$BI186*Assembly!M$20+$BJ186*Assembly!M$21+$BK186*Assembly!M$22+$BL186*Assembly!M$23+$BM186*Assembly!M$24</f>
        <v>#VALUE!</v>
      </c>
      <c r="CA186" s="164" t="e">
        <f>$AS186*Assembly!N$4+$AT186*Assembly!N$5+$AU186*Assembly!N$6+$AV186*Assembly!N$7+$AW186*Assembly!N$8+$AX186*Assembly!N$9+$AY186*Assembly!N$10+$AZ186*Assembly!N$11+$BA186*Assembly!N$12+$BB186*Assembly!N$13+$BC186*Assembly!N$14+$BD186*Assembly!N$15+$BE186*Assembly!N$16+$BF186*Assembly!N$17+$BG186*Assembly!N$18+$BH186*Assembly!N$19+$BI186*Assembly!N$20+$BJ186*Assembly!N$21+$BK186*Assembly!N$22+$BL186*Assembly!N$23+$BM186*Assembly!N$24</f>
        <v>#VALUE!</v>
      </c>
      <c r="CB186" s="164" t="e">
        <f>$AS186*Assembly!O$4+$AT186*Assembly!O$5+$AU186*Assembly!O$6+$AV186*Assembly!O$7+$AW186*Assembly!O$8+$AX186*Assembly!O$9+$AY186*Assembly!O$10+$AZ186*Assembly!O$11+$BA186*Assembly!O$12+$BB186*Assembly!O$13+$BC186*Assembly!O$14+$BD186*Assembly!O$15+$BE186*Assembly!O$16+$BF186*Assembly!O$17+$BG186*Assembly!O$18+$BH186*Assembly!O$19+$BI186*Assembly!O$20+$BJ186*Assembly!O$21+$BK186*Assembly!O$22+$BL186*Assembly!O$23+$BM186*Assembly!O$24</f>
        <v>#VALUE!</v>
      </c>
      <c r="CC186" s="156" t="e">
        <f>$AS186*Assembly!P$4+$AT186*Assembly!P$5+$AU186*Assembly!P$6+$AV186*Assembly!P$7+$AW186*Assembly!P$8+$AX186*Assembly!P$9+$AY186*Assembly!P$10+$AZ186*Assembly!P$11+$BA186*Assembly!P$12+$BB186*Assembly!P$13+$BC186*Assembly!P$14+$BD186*Assembly!P$15+$BE186*Assembly!P$16+$BF186*Assembly!P$17+$BG186*Assembly!P$18+$BH186*Assembly!P$19+$BI186*Assembly!P$20+$BJ186*Assembly!P$21+$BK186*Assembly!P$22+$BL186*Assembly!P$23+$BM186*Assembly!P$24</f>
        <v>#VALUE!</v>
      </c>
      <c r="CD186" s="156" t="e">
        <f>$AS186*Assembly!Q$4+$AT186*Assembly!Q$5+$AU186*Assembly!Q$6+$AV186*Assembly!Q$7+$AW186*Assembly!Q$8+$AX186*Assembly!Q$9+$AY186*Assembly!Q$10+$AZ186*Assembly!Q$11+$BA186*Assembly!Q$12+$BB186*Assembly!Q$13+$BC186*Assembly!Q$14+$BD186*Assembly!Q$15+$BE186*Assembly!Q$16+$BF186*Assembly!Q$17+$BG186*Assembly!Q$18+$BH186*Assembly!Q$19+$BI186*Assembly!Q$20+$BJ186*Assembly!Q$21+$BK186*Assembly!Q$22+$BL186*Assembly!Q$23+$BM186*Assembly!Q$24</f>
        <v>#VALUE!</v>
      </c>
      <c r="CE186" s="164" t="e">
        <f>$AS186*Assembly!R$4+$AT186*Assembly!R$5+$AU186*Assembly!R$6+$AV186*Assembly!R$7+$AW186*Assembly!R$8+$AX186*Assembly!R$9+$AY186*Assembly!R$10+$AZ186*Assembly!R$11+$BA186*Assembly!R$12+$BB186*Assembly!R$13+$BC186*Assembly!R$14+$BD186*Assembly!R$15+$BE186*Assembly!R$16+$BF186*Assembly!R$17+$BG186*Assembly!R$18+$BH186*Assembly!R$19+$BI186*Assembly!R$20+$BJ186*Assembly!R$21+$BK186*Assembly!R$22+$BL186*Assembly!R$23+$BM186*Assembly!R$24</f>
        <v>#VALUE!</v>
      </c>
      <c r="CF186" s="156" t="e">
        <f>$AS186*Assembly!S$4+$AT186*Assembly!S$5+$AU186*Assembly!S$6+$AV186*Assembly!S$7+$AW186*Assembly!S$8+$AX186*Assembly!S$9+$AY186*Assembly!S$10+$AZ186*Assembly!S$11+$BA186*Assembly!S$12+$BB186*Assembly!S$13+$BC186*Assembly!S$14+$BD186*Assembly!S$15+$BE186*Assembly!S$16+$BF186*Assembly!S$17+$BG186*Assembly!S$18+$BH186*Assembly!S$19+$BI186*Assembly!S$20+$BJ186*Assembly!S$21+$BK186*Assembly!S$22+$BL186*Assembly!S$23+$BM186*Assembly!S$24</f>
        <v>#VALUE!</v>
      </c>
      <c r="CG186" s="156" t="e">
        <f>$AS186*Assembly!T$4+$AT186*Assembly!T$5+$AU186*Assembly!T$6+$AV186*Assembly!T$7+$AW186*Assembly!T$8+$AX186*Assembly!T$9+$AY186*Assembly!T$10+$AZ186*Assembly!T$11+$BA186*Assembly!T$12+$BB186*Assembly!T$13+$BC186*Assembly!T$14+$BD186*Assembly!T$15+$BE186*Assembly!T$16+$BF186*Assembly!T$17+$BG186*Assembly!T$18+$BH186*Assembly!T$19+$BI186*Assembly!T$20+$BJ186*Assembly!T$21+$BK186*Assembly!T$22+$BL186*Assembly!T$23+$BM186*Assembly!T$24</f>
        <v>#VALUE!</v>
      </c>
      <c r="CH186" s="156" t="e">
        <f>$AS186*Assembly!U$4+$AT186*Assembly!U$5+$AU186*Assembly!U$6+$AV186*Assembly!U$7+$AW186*Assembly!U$8+$AX186*Assembly!U$9+$AY186*Assembly!U$10+$AZ186*Assembly!U$11+$BA186*Assembly!U$12+$BB186*Assembly!U$13+$BC186*Assembly!U$14+$BD186*Assembly!U$15+$BE186*Assembly!U$16+$BF186*Assembly!U$17+$BG186*Assembly!U$18+$BH186*Assembly!U$19+$BI186*Assembly!U$20+$BJ186*Assembly!U$21+$BK186*Assembly!U$22+$BL186*Assembly!U$23+$BM186*Assembly!U$24</f>
        <v>#VALUE!</v>
      </c>
      <c r="CI186" s="164" t="e">
        <f>$AS186*Assembly!V$4+$AT186*Assembly!V$5+$AU186*Assembly!V$6+$AV186*Assembly!V$7+$AW186*Assembly!V$8+$AX186*Assembly!V$9+$AY186*Assembly!V$10+$AZ186*Assembly!V$11+$BA186*Assembly!V$12+$BB186*Assembly!V$13+$BC186*Assembly!V$14+$BD186*Assembly!V$15+$BE186*Assembly!V$16+$BF186*Assembly!V$17+$BG186*Assembly!V$18+$BH186*Assembly!V$19+$BI186*Assembly!V$20+$BJ186*Assembly!V$21+$BK186*Assembly!V$22+$BL186*Assembly!V$23+$BM186*Assembly!V$24</f>
        <v>#VALUE!</v>
      </c>
      <c r="CJ186" s="164" t="e">
        <f>BZ186*Refining!$F$3</f>
        <v>#VALUE!</v>
      </c>
      <c r="CK186" s="164" t="e">
        <f>CA186*Refining!$F$4</f>
        <v>#VALUE!</v>
      </c>
      <c r="CL186" s="164" t="e">
        <f>CB186*Refining!$F$5</f>
        <v>#VALUE!</v>
      </c>
      <c r="CM186" s="164" t="e">
        <f>CC186*Refining!$F$6</f>
        <v>#VALUE!</v>
      </c>
      <c r="CN186" s="164" t="e">
        <f>CD186*Refining!$F$7</f>
        <v>#VALUE!</v>
      </c>
      <c r="CO186" s="164" t="e">
        <f>CE186*Refining!$F$8</f>
        <v>#VALUE!</v>
      </c>
      <c r="CP186" s="164" t="e">
        <f>CF186*Refining!$F$9</f>
        <v>#VALUE!</v>
      </c>
      <c r="CQ186" s="164" t="e">
        <f>CG186*Refining!$F$10</f>
        <v>#VALUE!</v>
      </c>
      <c r="CR186" s="164" t="e">
        <f>CH186*Refining!$F$11</f>
        <v>#VALUE!</v>
      </c>
      <c r="CS186" s="164" t="e">
        <f>CI186*Refining!$F$12</f>
        <v>#VALUE!</v>
      </c>
      <c r="CT186" s="185" t="e">
        <f t="shared" ref="CT186:DM186" si="753">IF(BZ186 = 0, "", BZ186)</f>
        <v>#VALUE!</v>
      </c>
      <c r="CU186" s="186" t="e">
        <f t="shared" si="753"/>
        <v>#VALUE!</v>
      </c>
      <c r="CV186" s="186" t="e">
        <f t="shared" si="753"/>
        <v>#VALUE!</v>
      </c>
      <c r="CW186" s="186" t="e">
        <f t="shared" si="753"/>
        <v>#VALUE!</v>
      </c>
      <c r="CX186" s="186" t="e">
        <f t="shared" si="753"/>
        <v>#VALUE!</v>
      </c>
      <c r="CY186" s="186" t="e">
        <f t="shared" si="753"/>
        <v>#VALUE!</v>
      </c>
      <c r="CZ186" s="186" t="e">
        <f t="shared" si="753"/>
        <v>#VALUE!</v>
      </c>
      <c r="DA186" s="186" t="e">
        <f t="shared" si="753"/>
        <v>#VALUE!</v>
      </c>
      <c r="DB186" s="186" t="e">
        <f t="shared" si="753"/>
        <v>#VALUE!</v>
      </c>
      <c r="DC186" s="187" t="e">
        <f t="shared" si="753"/>
        <v>#VALUE!</v>
      </c>
      <c r="DD186" s="185" t="e">
        <f t="shared" si="753"/>
        <v>#VALUE!</v>
      </c>
      <c r="DE186" s="186" t="e">
        <f t="shared" si="753"/>
        <v>#VALUE!</v>
      </c>
      <c r="DF186" s="186" t="e">
        <f t="shared" si="753"/>
        <v>#VALUE!</v>
      </c>
      <c r="DG186" s="186" t="e">
        <f t="shared" si="753"/>
        <v>#VALUE!</v>
      </c>
      <c r="DH186" s="211" t="e">
        <f t="shared" si="753"/>
        <v>#VALUE!</v>
      </c>
      <c r="DI186" s="186" t="e">
        <f t="shared" si="753"/>
        <v>#VALUE!</v>
      </c>
      <c r="DJ186" s="186" t="e">
        <f t="shared" si="753"/>
        <v>#VALUE!</v>
      </c>
      <c r="DK186" s="186" t="e">
        <f t="shared" si="753"/>
        <v>#VALUE!</v>
      </c>
      <c r="DL186" s="186" t="e">
        <f t="shared" si="753"/>
        <v>#VALUE!</v>
      </c>
      <c r="DM186" s="187" t="e">
        <f t="shared" si="753"/>
        <v>#VALUE!</v>
      </c>
      <c r="DN186" s="185" t="e">
        <f t="shared" si="11"/>
        <v>#VALUE!</v>
      </c>
      <c r="DO186" s="189" t="e">
        <f t="shared" si="12"/>
        <v>#VALUE!</v>
      </c>
      <c r="DP186" s="120" t="e">
        <f t="shared" si="13"/>
        <v>#VALUE!</v>
      </c>
      <c r="DQ186" s="133" t="e">
        <f>CT186*'Ores &amp; Ingots'!$C$3+CU186*'Ores &amp; Ingots'!$C$4+CV186*'Ores &amp; Ingots'!$C$5+CW186*'Ores &amp; Ingots'!$C$6+CX186*'Ores &amp; Ingots'!$C$7+CY186*'Ores &amp; Ingots'!$C$8+CZ186*'Ores &amp; Ingots'!$C$9+DA186*'Ores &amp; Ingots'!$C$10+DB186*'Ores &amp; Ingots'!$C$11+DC186*'Ores &amp; Ingots'!$C$12</f>
        <v>#VALUE!</v>
      </c>
      <c r="DR186" s="133" t="e">
        <f>DD186*'Ores &amp; Ingots'!$B$3+DE186*'Ores &amp; Ingots'!$B$4+DF186*'Ores &amp; Ingots'!$B$5+DG186*'Ores &amp; Ingots'!$B$6+DH186*'Ores &amp; Ingots'!$B$7+DI186*'Ores &amp; Ingots'!$B$8+DJ186*'Ores &amp; Ingots'!$B$9+DK186*'Ores &amp; Ingots'!$B$10+DL186*'Ores &amp; Ingots'!$B$11+DM186*'Ores &amp; Ingots'!$B$12</f>
        <v>#VALUE!</v>
      </c>
      <c r="DS186" s="189" t="e">
        <f>CT186*Refining!$G$3+CU186*Refining!$G$4+CV186*Refining!$G$5+CW186*Refining!$G$6+CX186*Refining!$G$7+CY186*Refining!$G$8+CZ186*Refining!$G$9+DA186*Refining!$G$10+DB186*Refining!$G$11+DC186*Refining!$G$12</f>
        <v>#VALUE!</v>
      </c>
      <c r="DT186" s="189" t="e">
        <f t="shared" si="14"/>
        <v>#VALUE!</v>
      </c>
      <c r="DU186" s="192" t="e">
        <f t="shared" si="15"/>
        <v>#VALUE!</v>
      </c>
      <c r="DV186" s="185" t="e">
        <f t="shared" si="16"/>
        <v>#VALUE!</v>
      </c>
      <c r="DW186" s="194" t="e">
        <f t="shared" ref="DW186:DX186" si="754">DV186/60</f>
        <v>#VALUE!</v>
      </c>
      <c r="DX186" s="194" t="e">
        <f t="shared" si="754"/>
        <v>#VALUE!</v>
      </c>
      <c r="DY186" s="185" t="e">
        <f t="shared" si="18"/>
        <v>#VALUE!</v>
      </c>
      <c r="DZ186" s="194" t="e">
        <f t="shared" ref="DZ186:EA186" si="755">DY186/1000</f>
        <v>#VALUE!</v>
      </c>
      <c r="EA186" s="196" t="e">
        <f t="shared" si="755"/>
        <v>#VALUE!</v>
      </c>
      <c r="EB186" s="130" t="e">
        <f t="shared" si="20"/>
        <v>#VALUE!</v>
      </c>
      <c r="EC186" s="132" t="e">
        <f t="shared" si="21"/>
        <v>#VALUE!</v>
      </c>
      <c r="ED186" s="133">
        <v>24</v>
      </c>
    </row>
    <row r="187" spans="1:134" ht="12.75" x14ac:dyDescent="0.2">
      <c r="A187" s="865"/>
      <c r="B187" s="297" t="s">
        <v>388</v>
      </c>
      <c r="C187" s="216" t="s">
        <v>156</v>
      </c>
      <c r="D187" s="216">
        <v>1</v>
      </c>
      <c r="E187" s="216">
        <v>1</v>
      </c>
      <c r="F187" s="216">
        <v>1</v>
      </c>
      <c r="G187" s="229">
        <f t="shared" si="0"/>
        <v>15.625</v>
      </c>
      <c r="H187" s="230">
        <v>24</v>
      </c>
      <c r="I187" s="230">
        <v>72</v>
      </c>
      <c r="J187" s="230">
        <f>H187/Main!$D$9</f>
        <v>4.8</v>
      </c>
      <c r="K187" s="230">
        <f>I187/Main!$D$10</f>
        <v>36</v>
      </c>
      <c r="L187" s="230">
        <f t="shared" si="1"/>
        <v>7.5</v>
      </c>
      <c r="M187" s="230">
        <v>0.2</v>
      </c>
      <c r="N187" s="233"/>
      <c r="O187" s="233"/>
      <c r="P187" s="232"/>
      <c r="Q187" s="233"/>
      <c r="R187" s="234"/>
      <c r="S187" s="233"/>
      <c r="T187" s="408"/>
      <c r="U187" s="325"/>
      <c r="V187" s="233"/>
      <c r="W187" s="409" t="s">
        <v>220</v>
      </c>
      <c r="X187" s="227">
        <v>135</v>
      </c>
      <c r="Y187" s="226">
        <v>0</v>
      </c>
      <c r="Z187" s="226">
        <v>0</v>
      </c>
      <c r="AA187" s="226">
        <v>0</v>
      </c>
      <c r="AB187" s="226">
        <v>0</v>
      </c>
      <c r="AC187" s="226">
        <v>0</v>
      </c>
      <c r="AD187" s="226">
        <v>0</v>
      </c>
      <c r="AE187" s="226">
        <v>0</v>
      </c>
      <c r="AF187" s="226">
        <v>0</v>
      </c>
      <c r="AG187" s="226">
        <v>0</v>
      </c>
      <c r="AH187" s="226">
        <v>0</v>
      </c>
      <c r="AI187" s="226">
        <v>0</v>
      </c>
      <c r="AJ187" s="226">
        <v>0</v>
      </c>
      <c r="AK187" s="226">
        <v>0</v>
      </c>
      <c r="AL187" s="226">
        <v>0</v>
      </c>
      <c r="AM187" s="226">
        <v>0</v>
      </c>
      <c r="AN187" s="226">
        <v>0</v>
      </c>
      <c r="AO187" s="226">
        <v>0</v>
      </c>
      <c r="AP187" s="226">
        <v>0</v>
      </c>
      <c r="AQ187" s="226">
        <v>0</v>
      </c>
      <c r="AR187" s="226">
        <v>0</v>
      </c>
      <c r="AS187" s="407">
        <f t="shared" ref="AS187:BM187" si="756">IF(X187 = 0, "", X187)</f>
        <v>135</v>
      </c>
      <c r="AT187" s="216" t="str">
        <f t="shared" si="756"/>
        <v/>
      </c>
      <c r="AU187" s="216" t="str">
        <f t="shared" si="756"/>
        <v/>
      </c>
      <c r="AV187" s="216" t="str">
        <f t="shared" si="756"/>
        <v/>
      </c>
      <c r="AW187" s="216" t="str">
        <f t="shared" si="756"/>
        <v/>
      </c>
      <c r="AX187" s="216" t="str">
        <f t="shared" si="756"/>
        <v/>
      </c>
      <c r="AY187" s="216" t="str">
        <f t="shared" si="756"/>
        <v/>
      </c>
      <c r="AZ187" s="216" t="str">
        <f t="shared" si="756"/>
        <v/>
      </c>
      <c r="BA187" s="216" t="str">
        <f t="shared" si="756"/>
        <v/>
      </c>
      <c r="BB187" s="216" t="str">
        <f t="shared" si="756"/>
        <v/>
      </c>
      <c r="BC187" s="216" t="str">
        <f t="shared" si="756"/>
        <v/>
      </c>
      <c r="BD187" s="216" t="str">
        <f t="shared" si="756"/>
        <v/>
      </c>
      <c r="BE187" s="216" t="str">
        <f t="shared" si="756"/>
        <v/>
      </c>
      <c r="BF187" s="216" t="str">
        <f t="shared" si="756"/>
        <v/>
      </c>
      <c r="BG187" s="216" t="str">
        <f t="shared" si="756"/>
        <v/>
      </c>
      <c r="BH187" s="216" t="str">
        <f t="shared" si="756"/>
        <v/>
      </c>
      <c r="BI187" s="216" t="str">
        <f t="shared" si="756"/>
        <v/>
      </c>
      <c r="BJ187" s="216" t="str">
        <f t="shared" si="756"/>
        <v/>
      </c>
      <c r="BK187" s="216" t="str">
        <f t="shared" si="756"/>
        <v/>
      </c>
      <c r="BL187" s="216" t="str">
        <f t="shared" si="756"/>
        <v/>
      </c>
      <c r="BM187" s="231" t="str">
        <f t="shared" si="756"/>
        <v/>
      </c>
      <c r="BN187" s="225" t="e">
        <f>$AS187*Assembly!Z$4+$AT187*Assembly!Z$5+$AU187*Assembly!Z$6+$AV187*Assembly!Z$7+$AW187*Assembly!Z$8+$AX187*Assembly!Z$9+$AY187*Assembly!Z$10+$AZ187*Assembly!Z$11+$BA187*Assembly!Z$12+$BB187*Assembly!Z$13+$BC187*Assembly!Z$14+$BD187*Assembly!Z$15+$BE187*Assembly!Z$16+$BF187*Assembly!Z$17+$BG187*Assembly!Z$18+$BH187*Assembly!Z$19+$BI187*Assembly!Z$20+$BJ187*Assembly!Z$21+$BK187*Assembly!Z$22+$BL187*Assembly!Z$23+$BM187*Assembly!Z$24</f>
        <v>#VALUE!</v>
      </c>
      <c r="BO187" s="226" t="e">
        <f t="shared" si="3"/>
        <v>#VALUE!</v>
      </c>
      <c r="BP187" s="226"/>
      <c r="BQ187" s="226" t="e">
        <f>$AS187*Assembly!AD$4+$AT187*Assembly!AD$5+$AU187*Assembly!AD$6+$AV187*Assembly!AD$7+$AW187*Assembly!AD$8+$AX187*Assembly!AD$9+$AY187*Assembly!AD$10+$AZ187*Assembly!AD$11+$BA187*Assembly!AD$12+$BB187*Assembly!AD$13+$BC187*Assembly!AD$14+$BD187*Assembly!AD$15+$BE187*Assembly!AD$16+$BF187*Assembly!AD$17+$BG187*Assembly!AD$18+$BH187*Assembly!AD$19+$BI187*Assembly!AD$20+$BJ187*Assembly!AD$21+$BK187*Assembly!AD$22+$BL187*Assembly!AD$23+$BM187*Assembly!AD$24</f>
        <v>#VALUE!</v>
      </c>
      <c r="BR187" s="236" t="e">
        <f t="shared" si="4"/>
        <v>#VALUE!</v>
      </c>
      <c r="BS187" s="237" t="e">
        <f t="shared" si="5"/>
        <v>#VALUE!</v>
      </c>
      <c r="BT187" s="238" t="e">
        <f t="shared" si="6"/>
        <v>#VALUE!</v>
      </c>
      <c r="BU187" s="237" t="e">
        <f t="shared" si="7"/>
        <v>#VALUE!</v>
      </c>
      <c r="BV187" s="226" t="e">
        <f>$AS187*Assembly!Y$4+$AT187*Assembly!Y$5+$AU187*Assembly!Y$6+$AV187*Assembly!Y$7+$AW187*Assembly!Y$8+$AX187*Assembly!Y$9+$AY187*Assembly!Y$10+$AZ187*Assembly!Y$11+$BA187*Assembly!Y$12+$BB187*Assembly!Y$13+$BC187*Assembly!Y$14+$BD187*Assembly!Y$15+$BE187*Assembly!Y$16+$BF187*Assembly!Y$17+$BG187*Assembly!Y$18+$BH187*Assembly!Y$19+$BI187*Assembly!Y$20+$BJ187*Assembly!Y$21+$BK187*Assembly!Y$22+$BL187*Assembly!Y$23+$BM187*Assembly!Y$24</f>
        <v>#VALUE!</v>
      </c>
      <c r="BW187" s="226" t="e">
        <f t="shared" si="8"/>
        <v>#VALUE!</v>
      </c>
      <c r="BX187" s="239" t="e">
        <f t="shared" si="9"/>
        <v>#VALUE!</v>
      </c>
      <c r="BY187" s="240" t="e">
        <f>$AS187*Assembly!AC$4+$AT187*Assembly!AC$5+$AU187*Assembly!AC$6+$AV187*Assembly!AC$7+$AW187*Assembly!AC$8+$AX187*Assembly!AC$9+$AY187*Assembly!AC$10+$AZ187*Assembly!AC$11+$BA187*Assembly!AC$12+$BB187*Assembly!AC$13+$BC187*Assembly!AC$14+$BD187*Assembly!AC$15+$BE187*Assembly!AC$16+$BF187*Assembly!AC$17+$BG187*Assembly!AC$18+$BH187*Assembly!AC$19+$BI187*Assembly!AC$20+$BJ187*Assembly!AC$21+$BK187*Assembly!AC$22+$BL187*Assembly!AC$23+$BM187*Assembly!AC$24</f>
        <v>#VALUE!</v>
      </c>
      <c r="BZ187" s="232" t="e">
        <f>$AS187*Assembly!M$4+$AT187*Assembly!M$5+$AU187*Assembly!M$6+$AV187*Assembly!M$7+$AW187*Assembly!M$8+$AX187*Assembly!M$9+$AY187*Assembly!M$10+$AZ187*Assembly!M$11+$BA187*Assembly!M$12+$BB187*Assembly!M$13+$BC187*Assembly!M$14+$BD187*Assembly!M$15+$BE187*Assembly!M$16+$BF187*Assembly!M$17+$BG187*Assembly!M$18+$BH187*Assembly!M$19+$BI187*Assembly!M$20+$BJ187*Assembly!M$21+$BK187*Assembly!M$22+$BL187*Assembly!M$23+$BM187*Assembly!M$24</f>
        <v>#VALUE!</v>
      </c>
      <c r="CA187" s="232" t="e">
        <f>$AS187*Assembly!N$4+$AT187*Assembly!N$5+$AU187*Assembly!N$6+$AV187*Assembly!N$7+$AW187*Assembly!N$8+$AX187*Assembly!N$9+$AY187*Assembly!N$10+$AZ187*Assembly!N$11+$BA187*Assembly!N$12+$BB187*Assembly!N$13+$BC187*Assembly!N$14+$BD187*Assembly!N$15+$BE187*Assembly!N$16+$BF187*Assembly!N$17+$BG187*Assembly!N$18+$BH187*Assembly!N$19+$BI187*Assembly!N$20+$BJ187*Assembly!N$21+$BK187*Assembly!N$22+$BL187*Assembly!N$23+$BM187*Assembly!N$24</f>
        <v>#VALUE!</v>
      </c>
      <c r="CB187" s="232" t="e">
        <f>$AS187*Assembly!O$4+$AT187*Assembly!O$5+$AU187*Assembly!O$6+$AV187*Assembly!O$7+$AW187*Assembly!O$8+$AX187*Assembly!O$9+$AY187*Assembly!O$10+$AZ187*Assembly!O$11+$BA187*Assembly!O$12+$BB187*Assembly!O$13+$BC187*Assembly!O$14+$BD187*Assembly!O$15+$BE187*Assembly!O$16+$BF187*Assembly!O$17+$BG187*Assembly!O$18+$BH187*Assembly!O$19+$BI187*Assembly!O$20+$BJ187*Assembly!O$21+$BK187*Assembly!O$22+$BL187*Assembly!O$23+$BM187*Assembly!O$24</f>
        <v>#VALUE!</v>
      </c>
      <c r="CC187" s="230" t="e">
        <f>$AS187*Assembly!P$4+$AT187*Assembly!P$5+$AU187*Assembly!P$6+$AV187*Assembly!P$7+$AW187*Assembly!P$8+$AX187*Assembly!P$9+$AY187*Assembly!P$10+$AZ187*Assembly!P$11+$BA187*Assembly!P$12+$BB187*Assembly!P$13+$BC187*Assembly!P$14+$BD187*Assembly!P$15+$BE187*Assembly!P$16+$BF187*Assembly!P$17+$BG187*Assembly!P$18+$BH187*Assembly!P$19+$BI187*Assembly!P$20+$BJ187*Assembly!P$21+$BK187*Assembly!P$22+$BL187*Assembly!P$23+$BM187*Assembly!P$24</f>
        <v>#VALUE!</v>
      </c>
      <c r="CD187" s="230" t="e">
        <f>$AS187*Assembly!Q$4+$AT187*Assembly!Q$5+$AU187*Assembly!Q$6+$AV187*Assembly!Q$7+$AW187*Assembly!Q$8+$AX187*Assembly!Q$9+$AY187*Assembly!Q$10+$AZ187*Assembly!Q$11+$BA187*Assembly!Q$12+$BB187*Assembly!Q$13+$BC187*Assembly!Q$14+$BD187*Assembly!Q$15+$BE187*Assembly!Q$16+$BF187*Assembly!Q$17+$BG187*Assembly!Q$18+$BH187*Assembly!Q$19+$BI187*Assembly!Q$20+$BJ187*Assembly!Q$21+$BK187*Assembly!Q$22+$BL187*Assembly!Q$23+$BM187*Assembly!Q$24</f>
        <v>#VALUE!</v>
      </c>
      <c r="CE187" s="232" t="e">
        <f>$AS187*Assembly!R$4+$AT187*Assembly!R$5+$AU187*Assembly!R$6+$AV187*Assembly!R$7+$AW187*Assembly!R$8+$AX187*Assembly!R$9+$AY187*Assembly!R$10+$AZ187*Assembly!R$11+$BA187*Assembly!R$12+$BB187*Assembly!R$13+$BC187*Assembly!R$14+$BD187*Assembly!R$15+$BE187*Assembly!R$16+$BF187*Assembly!R$17+$BG187*Assembly!R$18+$BH187*Assembly!R$19+$BI187*Assembly!R$20+$BJ187*Assembly!R$21+$BK187*Assembly!R$22+$BL187*Assembly!R$23+$BM187*Assembly!R$24</f>
        <v>#VALUE!</v>
      </c>
      <c r="CF187" s="230" t="e">
        <f>$AS187*Assembly!S$4+$AT187*Assembly!S$5+$AU187*Assembly!S$6+$AV187*Assembly!S$7+$AW187*Assembly!S$8+$AX187*Assembly!S$9+$AY187*Assembly!S$10+$AZ187*Assembly!S$11+$BA187*Assembly!S$12+$BB187*Assembly!S$13+$BC187*Assembly!S$14+$BD187*Assembly!S$15+$BE187*Assembly!S$16+$BF187*Assembly!S$17+$BG187*Assembly!S$18+$BH187*Assembly!S$19+$BI187*Assembly!S$20+$BJ187*Assembly!S$21+$BK187*Assembly!S$22+$BL187*Assembly!S$23+$BM187*Assembly!S$24</f>
        <v>#VALUE!</v>
      </c>
      <c r="CG187" s="230" t="e">
        <f>$AS187*Assembly!T$4+$AT187*Assembly!T$5+$AU187*Assembly!T$6+$AV187*Assembly!T$7+$AW187*Assembly!T$8+$AX187*Assembly!T$9+$AY187*Assembly!T$10+$AZ187*Assembly!T$11+$BA187*Assembly!T$12+$BB187*Assembly!T$13+$BC187*Assembly!T$14+$BD187*Assembly!T$15+$BE187*Assembly!T$16+$BF187*Assembly!T$17+$BG187*Assembly!T$18+$BH187*Assembly!T$19+$BI187*Assembly!T$20+$BJ187*Assembly!T$21+$BK187*Assembly!T$22+$BL187*Assembly!T$23+$BM187*Assembly!T$24</f>
        <v>#VALUE!</v>
      </c>
      <c r="CH187" s="230" t="e">
        <f>$AS187*Assembly!U$4+$AT187*Assembly!U$5+$AU187*Assembly!U$6+$AV187*Assembly!U$7+$AW187*Assembly!U$8+$AX187*Assembly!U$9+$AY187*Assembly!U$10+$AZ187*Assembly!U$11+$BA187*Assembly!U$12+$BB187*Assembly!U$13+$BC187*Assembly!U$14+$BD187*Assembly!U$15+$BE187*Assembly!U$16+$BF187*Assembly!U$17+$BG187*Assembly!U$18+$BH187*Assembly!U$19+$BI187*Assembly!U$20+$BJ187*Assembly!U$21+$BK187*Assembly!U$22+$BL187*Assembly!U$23+$BM187*Assembly!U$24</f>
        <v>#VALUE!</v>
      </c>
      <c r="CI187" s="232" t="e">
        <f>$AS187*Assembly!V$4+$AT187*Assembly!V$5+$AU187*Assembly!V$6+$AV187*Assembly!V$7+$AW187*Assembly!V$8+$AX187*Assembly!V$9+$AY187*Assembly!V$10+$AZ187*Assembly!V$11+$BA187*Assembly!V$12+$BB187*Assembly!V$13+$BC187*Assembly!V$14+$BD187*Assembly!V$15+$BE187*Assembly!V$16+$BF187*Assembly!V$17+$BG187*Assembly!V$18+$BH187*Assembly!V$19+$BI187*Assembly!V$20+$BJ187*Assembly!V$21+$BK187*Assembly!V$22+$BL187*Assembly!V$23+$BM187*Assembly!V$24</f>
        <v>#VALUE!</v>
      </c>
      <c r="CJ187" s="232" t="e">
        <f>BZ187*Refining!$F$3</f>
        <v>#VALUE!</v>
      </c>
      <c r="CK187" s="232" t="e">
        <f>CA187*Refining!$F$4</f>
        <v>#VALUE!</v>
      </c>
      <c r="CL187" s="232" t="e">
        <f>CB187*Refining!$F$5</f>
        <v>#VALUE!</v>
      </c>
      <c r="CM187" s="232" t="e">
        <f>CC187*Refining!$F$6</f>
        <v>#VALUE!</v>
      </c>
      <c r="CN187" s="232" t="e">
        <f>CD187*Refining!$F$7</f>
        <v>#VALUE!</v>
      </c>
      <c r="CO187" s="232" t="e">
        <f>CE187*Refining!$F$8</f>
        <v>#VALUE!</v>
      </c>
      <c r="CP187" s="232" t="e">
        <f>CF187*Refining!$F$9</f>
        <v>#VALUE!</v>
      </c>
      <c r="CQ187" s="232" t="e">
        <f>CG187*Refining!$F$10</f>
        <v>#VALUE!</v>
      </c>
      <c r="CR187" s="232" t="e">
        <f>CH187*Refining!$F$11</f>
        <v>#VALUE!</v>
      </c>
      <c r="CS187" s="232" t="e">
        <f>CI187*Refining!$F$12</f>
        <v>#VALUE!</v>
      </c>
      <c r="CT187" s="243" t="e">
        <f t="shared" ref="CT187:DM187" si="757">IF(BZ187 = 0, "", BZ187)</f>
        <v>#VALUE!</v>
      </c>
      <c r="CU187" s="246" t="e">
        <f t="shared" si="757"/>
        <v>#VALUE!</v>
      </c>
      <c r="CV187" s="246" t="e">
        <f t="shared" si="757"/>
        <v>#VALUE!</v>
      </c>
      <c r="CW187" s="246" t="e">
        <f t="shared" si="757"/>
        <v>#VALUE!</v>
      </c>
      <c r="CX187" s="246" t="e">
        <f t="shared" si="757"/>
        <v>#VALUE!</v>
      </c>
      <c r="CY187" s="246" t="e">
        <f t="shared" si="757"/>
        <v>#VALUE!</v>
      </c>
      <c r="CZ187" s="246" t="e">
        <f t="shared" si="757"/>
        <v>#VALUE!</v>
      </c>
      <c r="DA187" s="246" t="e">
        <f t="shared" si="757"/>
        <v>#VALUE!</v>
      </c>
      <c r="DB187" s="246" t="e">
        <f t="shared" si="757"/>
        <v>#VALUE!</v>
      </c>
      <c r="DC187" s="251" t="e">
        <f t="shared" si="757"/>
        <v>#VALUE!</v>
      </c>
      <c r="DD187" s="243" t="e">
        <f t="shared" si="757"/>
        <v>#VALUE!</v>
      </c>
      <c r="DE187" s="246" t="e">
        <f t="shared" si="757"/>
        <v>#VALUE!</v>
      </c>
      <c r="DF187" s="246" t="e">
        <f t="shared" si="757"/>
        <v>#VALUE!</v>
      </c>
      <c r="DG187" s="246" t="e">
        <f t="shared" si="757"/>
        <v>#VALUE!</v>
      </c>
      <c r="DH187" s="254" t="e">
        <f t="shared" si="757"/>
        <v>#VALUE!</v>
      </c>
      <c r="DI187" s="246" t="e">
        <f t="shared" si="757"/>
        <v>#VALUE!</v>
      </c>
      <c r="DJ187" s="246" t="e">
        <f t="shared" si="757"/>
        <v>#VALUE!</v>
      </c>
      <c r="DK187" s="246" t="e">
        <f t="shared" si="757"/>
        <v>#VALUE!</v>
      </c>
      <c r="DL187" s="246" t="e">
        <f t="shared" si="757"/>
        <v>#VALUE!</v>
      </c>
      <c r="DM187" s="251" t="e">
        <f t="shared" si="757"/>
        <v>#VALUE!</v>
      </c>
      <c r="DN187" s="243" t="e">
        <f t="shared" si="11"/>
        <v>#VALUE!</v>
      </c>
      <c r="DO187" s="245" t="e">
        <f t="shared" si="12"/>
        <v>#VALUE!</v>
      </c>
      <c r="DP187" s="263" t="e">
        <f t="shared" si="13"/>
        <v>#VALUE!</v>
      </c>
      <c r="DQ187" s="226" t="e">
        <f>CT187*'Ores &amp; Ingots'!$C$3+CU187*'Ores &amp; Ingots'!$C$4+CV187*'Ores &amp; Ingots'!$C$5+CW187*'Ores &amp; Ingots'!$C$6+CX187*'Ores &amp; Ingots'!$C$7+CY187*'Ores &amp; Ingots'!$C$8+CZ187*'Ores &amp; Ingots'!$C$9+DA187*'Ores &amp; Ingots'!$C$10+DB187*'Ores &amp; Ingots'!$C$11+DC187*'Ores &amp; Ingots'!$C$12</f>
        <v>#VALUE!</v>
      </c>
      <c r="DR187" s="226" t="e">
        <f>DD187*'Ores &amp; Ingots'!$B$3+DE187*'Ores &amp; Ingots'!$B$4+DF187*'Ores &amp; Ingots'!$B$5+DG187*'Ores &amp; Ingots'!$B$6+DH187*'Ores &amp; Ingots'!$B$7+DI187*'Ores &amp; Ingots'!$B$8+DJ187*'Ores &amp; Ingots'!$B$9+DK187*'Ores &amp; Ingots'!$B$10+DL187*'Ores &amp; Ingots'!$B$11+DM187*'Ores &amp; Ingots'!$B$12</f>
        <v>#VALUE!</v>
      </c>
      <c r="DS187" s="245" t="e">
        <f>CT187*Refining!$G$3+CU187*Refining!$G$4+CV187*Refining!$G$5+CW187*Refining!$G$6+CX187*Refining!$G$7+CY187*Refining!$G$8+CZ187*Refining!$G$9+DA187*Refining!$G$10+DB187*Refining!$G$11+DC187*Refining!$G$12</f>
        <v>#VALUE!</v>
      </c>
      <c r="DT187" s="189" t="e">
        <f t="shared" si="14"/>
        <v>#VALUE!</v>
      </c>
      <c r="DU187" s="260" t="e">
        <f t="shared" si="15"/>
        <v>#VALUE!</v>
      </c>
      <c r="DV187" s="243" t="e">
        <f t="shared" si="16"/>
        <v>#VALUE!</v>
      </c>
      <c r="DW187" s="262" t="e">
        <f t="shared" ref="DW187:DX187" si="758">DV187/60</f>
        <v>#VALUE!</v>
      </c>
      <c r="DX187" s="262" t="e">
        <f t="shared" si="758"/>
        <v>#VALUE!</v>
      </c>
      <c r="DY187" s="243" t="e">
        <f t="shared" si="18"/>
        <v>#VALUE!</v>
      </c>
      <c r="DZ187" s="262" t="e">
        <f t="shared" ref="DZ187:EA187" si="759">DY187/1000</f>
        <v>#VALUE!</v>
      </c>
      <c r="EA187" s="264" t="e">
        <f t="shared" si="759"/>
        <v>#VALUE!</v>
      </c>
      <c r="EB187" s="239" t="e">
        <f t="shared" si="20"/>
        <v>#VALUE!</v>
      </c>
      <c r="EC187" s="266" t="e">
        <f t="shared" si="21"/>
        <v>#VALUE!</v>
      </c>
      <c r="ED187" s="133">
        <v>24</v>
      </c>
    </row>
    <row r="188" spans="1:134" ht="12.75" x14ac:dyDescent="0.2">
      <c r="A188" s="893" t="s">
        <v>389</v>
      </c>
      <c r="B188" s="55" t="s">
        <v>390</v>
      </c>
      <c r="C188" s="56" t="s">
        <v>156</v>
      </c>
      <c r="D188" s="56">
        <v>1</v>
      </c>
      <c r="E188" s="56">
        <v>1</v>
      </c>
      <c r="F188" s="56">
        <v>1</v>
      </c>
      <c r="G188" s="328">
        <f t="shared" si="0"/>
        <v>15.625</v>
      </c>
      <c r="H188" s="329">
        <v>8</v>
      </c>
      <c r="I188" s="329">
        <v>20</v>
      </c>
      <c r="J188" s="329">
        <f>H188/Main!$D$9</f>
        <v>1.6</v>
      </c>
      <c r="K188" s="329">
        <f>I188/Main!$D$10</f>
        <v>10</v>
      </c>
      <c r="L188" s="329">
        <f t="shared" si="1"/>
        <v>6.25</v>
      </c>
      <c r="M188" s="329">
        <v>1</v>
      </c>
      <c r="N188" s="332"/>
      <c r="O188" s="332"/>
      <c r="P188" s="330"/>
      <c r="Q188" s="332"/>
      <c r="R188" s="331"/>
      <c r="S188" s="332"/>
      <c r="T188" s="331"/>
      <c r="U188" s="373"/>
      <c r="V188" s="332"/>
      <c r="W188" s="374" t="s">
        <v>240</v>
      </c>
      <c r="X188" s="83">
        <v>25</v>
      </c>
      <c r="Y188" s="81">
        <v>0</v>
      </c>
      <c r="Z188" s="81">
        <v>0</v>
      </c>
      <c r="AA188" s="81">
        <v>0</v>
      </c>
      <c r="AB188" s="81">
        <v>0</v>
      </c>
      <c r="AC188" s="81">
        <v>0</v>
      </c>
      <c r="AD188" s="81">
        <v>0</v>
      </c>
      <c r="AE188" s="81">
        <v>0</v>
      </c>
      <c r="AF188" s="81">
        <v>0</v>
      </c>
      <c r="AG188" s="81">
        <v>0</v>
      </c>
      <c r="AH188" s="81">
        <v>0</v>
      </c>
      <c r="AI188" s="81">
        <v>0</v>
      </c>
      <c r="AJ188" s="81">
        <v>0</v>
      </c>
      <c r="AK188" s="81">
        <v>0</v>
      </c>
      <c r="AL188" s="81">
        <v>0</v>
      </c>
      <c r="AM188" s="81">
        <v>0</v>
      </c>
      <c r="AN188" s="81">
        <v>0</v>
      </c>
      <c r="AO188" s="81">
        <v>0</v>
      </c>
      <c r="AP188" s="81">
        <v>0</v>
      </c>
      <c r="AQ188" s="81">
        <v>0</v>
      </c>
      <c r="AR188" s="81">
        <v>0</v>
      </c>
      <c r="AS188" s="405">
        <f t="shared" ref="AS188:BM188" si="760">IF(X188 = 0, "", X188)</f>
        <v>25</v>
      </c>
      <c r="AT188" s="56" t="str">
        <f t="shared" si="760"/>
        <v/>
      </c>
      <c r="AU188" s="56" t="str">
        <f t="shared" si="760"/>
        <v/>
      </c>
      <c r="AV188" s="56" t="str">
        <f t="shared" si="760"/>
        <v/>
      </c>
      <c r="AW188" s="56" t="str">
        <f t="shared" si="760"/>
        <v/>
      </c>
      <c r="AX188" s="56" t="str">
        <f t="shared" si="760"/>
        <v/>
      </c>
      <c r="AY188" s="56" t="str">
        <f t="shared" si="760"/>
        <v/>
      </c>
      <c r="AZ188" s="56" t="str">
        <f t="shared" si="760"/>
        <v/>
      </c>
      <c r="BA188" s="56" t="str">
        <f t="shared" si="760"/>
        <v/>
      </c>
      <c r="BB188" s="56" t="str">
        <f t="shared" si="760"/>
        <v/>
      </c>
      <c r="BC188" s="56" t="str">
        <f t="shared" si="760"/>
        <v/>
      </c>
      <c r="BD188" s="56" t="str">
        <f t="shared" si="760"/>
        <v/>
      </c>
      <c r="BE188" s="56" t="str">
        <f t="shared" si="760"/>
        <v/>
      </c>
      <c r="BF188" s="56" t="str">
        <f t="shared" si="760"/>
        <v/>
      </c>
      <c r="BG188" s="56" t="str">
        <f t="shared" si="760"/>
        <v/>
      </c>
      <c r="BH188" s="56" t="str">
        <f t="shared" si="760"/>
        <v/>
      </c>
      <c r="BI188" s="56" t="str">
        <f t="shared" si="760"/>
        <v/>
      </c>
      <c r="BJ188" s="56" t="str">
        <f t="shared" si="760"/>
        <v/>
      </c>
      <c r="BK188" s="56" t="str">
        <f t="shared" si="760"/>
        <v/>
      </c>
      <c r="BL188" s="56" t="str">
        <f t="shared" si="760"/>
        <v/>
      </c>
      <c r="BM188" s="85" t="str">
        <f t="shared" si="760"/>
        <v/>
      </c>
      <c r="BN188" s="93" t="e">
        <f>$AS188*Assembly!Z$4+$AT188*Assembly!Z$5+$AU188*Assembly!Z$6+$AV188*Assembly!Z$7+$AW188*Assembly!Z$8+$AX188*Assembly!Z$9+$AY188*Assembly!Z$10+$AZ188*Assembly!Z$11+$BA188*Assembly!Z$12+$BB188*Assembly!Z$13+$BC188*Assembly!Z$14+$BD188*Assembly!Z$15+$BE188*Assembly!Z$16+$BF188*Assembly!Z$17+$BG188*Assembly!Z$18+$BH188*Assembly!Z$19+$BI188*Assembly!Z$20+$BJ188*Assembly!Z$21+$BK188*Assembly!Z$22+$BL188*Assembly!Z$23+$BM188*Assembly!Z$24</f>
        <v>#VALUE!</v>
      </c>
      <c r="BO188" s="81" t="e">
        <f t="shared" si="3"/>
        <v>#VALUE!</v>
      </c>
      <c r="BP188" s="81"/>
      <c r="BQ188" s="81" t="e">
        <f>$AS188*Assembly!AD$4+$AT188*Assembly!AD$5+$AU188*Assembly!AD$6+$AV188*Assembly!AD$7+$AW188*Assembly!AD$8+$AX188*Assembly!AD$9+$AY188*Assembly!AD$10+$AZ188*Assembly!AD$11+$BA188*Assembly!AD$12+$BB188*Assembly!AD$13+$BC188*Assembly!AD$14+$BD188*Assembly!AD$15+$BE188*Assembly!AD$16+$BF188*Assembly!AD$17+$BG188*Assembly!AD$18+$BH188*Assembly!AD$19+$BI188*Assembly!AD$20+$BJ188*Assembly!AD$21+$BK188*Assembly!AD$22+$BL188*Assembly!AD$23+$BM188*Assembly!AD$24</f>
        <v>#VALUE!</v>
      </c>
      <c r="BR188" s="98" t="e">
        <f t="shared" si="4"/>
        <v>#VALUE!</v>
      </c>
      <c r="BS188" s="99" t="e">
        <f t="shared" si="5"/>
        <v>#VALUE!</v>
      </c>
      <c r="BT188" s="101" t="e">
        <f t="shared" si="6"/>
        <v>#VALUE!</v>
      </c>
      <c r="BU188" s="99" t="e">
        <f t="shared" si="7"/>
        <v>#VALUE!</v>
      </c>
      <c r="BV188" s="81" t="e">
        <f>$AS188*Assembly!Y$4+$AT188*Assembly!Y$5+$AU188*Assembly!Y$6+$AV188*Assembly!Y$7+$AW188*Assembly!Y$8+$AX188*Assembly!Y$9+$AY188*Assembly!Y$10+$AZ188*Assembly!Y$11+$BA188*Assembly!Y$12+$BB188*Assembly!Y$13+$BC188*Assembly!Y$14+$BD188*Assembly!Y$15+$BE188*Assembly!Y$16+$BF188*Assembly!Y$17+$BG188*Assembly!Y$18+$BH188*Assembly!Y$19+$BI188*Assembly!Y$20+$BJ188*Assembly!Y$21+$BK188*Assembly!Y$22+$BL188*Assembly!Y$23+$BM188*Assembly!Y$24</f>
        <v>#VALUE!</v>
      </c>
      <c r="BW188" s="81" t="e">
        <f t="shared" si="8"/>
        <v>#VALUE!</v>
      </c>
      <c r="BX188" s="106" t="e">
        <f t="shared" si="9"/>
        <v>#VALUE!</v>
      </c>
      <c r="BY188" s="108" t="e">
        <f>$AS188*Assembly!AC$4+$AT188*Assembly!AC$5+$AU188*Assembly!AC$6+$AV188*Assembly!AC$7+$AW188*Assembly!AC$8+$AX188*Assembly!AC$9+$AY188*Assembly!AC$10+$AZ188*Assembly!AC$11+$BA188*Assembly!AC$12+$BB188*Assembly!AC$13+$BC188*Assembly!AC$14+$BD188*Assembly!AC$15+$BE188*Assembly!AC$16+$BF188*Assembly!AC$17+$BG188*Assembly!AC$18+$BH188*Assembly!AC$19+$BI188*Assembly!AC$20+$BJ188*Assembly!AC$21+$BK188*Assembly!AC$22+$BL188*Assembly!AC$23+$BM188*Assembly!AC$24</f>
        <v>#VALUE!</v>
      </c>
      <c r="BZ188" s="330" t="e">
        <f>$AS188*Assembly!M$4+$AT188*Assembly!M$5+$AU188*Assembly!M$6+$AV188*Assembly!M$7+$AW188*Assembly!M$8+$AX188*Assembly!M$9+$AY188*Assembly!M$10+$AZ188*Assembly!M$11+$BA188*Assembly!M$12+$BB188*Assembly!M$13+$BC188*Assembly!M$14+$BD188*Assembly!M$15+$BE188*Assembly!M$16+$BF188*Assembly!M$17+$BG188*Assembly!M$18+$BH188*Assembly!M$19+$BI188*Assembly!M$20+$BJ188*Assembly!M$21+$BK188*Assembly!M$22+$BL188*Assembly!M$23+$BM188*Assembly!M$24</f>
        <v>#VALUE!</v>
      </c>
      <c r="CA188" s="330" t="e">
        <f>$AS188*Assembly!N$4+$AT188*Assembly!N$5+$AU188*Assembly!N$6+$AV188*Assembly!N$7+$AW188*Assembly!N$8+$AX188*Assembly!N$9+$AY188*Assembly!N$10+$AZ188*Assembly!N$11+$BA188*Assembly!N$12+$BB188*Assembly!N$13+$BC188*Assembly!N$14+$BD188*Assembly!N$15+$BE188*Assembly!N$16+$BF188*Assembly!N$17+$BG188*Assembly!N$18+$BH188*Assembly!N$19+$BI188*Assembly!N$20+$BJ188*Assembly!N$21+$BK188*Assembly!N$22+$BL188*Assembly!N$23+$BM188*Assembly!N$24</f>
        <v>#VALUE!</v>
      </c>
      <c r="CB188" s="330" t="e">
        <f>$AS188*Assembly!O$4+$AT188*Assembly!O$5+$AU188*Assembly!O$6+$AV188*Assembly!O$7+$AW188*Assembly!O$8+$AX188*Assembly!O$9+$AY188*Assembly!O$10+$AZ188*Assembly!O$11+$BA188*Assembly!O$12+$BB188*Assembly!O$13+$BC188*Assembly!O$14+$BD188*Assembly!O$15+$BE188*Assembly!O$16+$BF188*Assembly!O$17+$BG188*Assembly!O$18+$BH188*Assembly!O$19+$BI188*Assembly!O$20+$BJ188*Assembly!O$21+$BK188*Assembly!O$22+$BL188*Assembly!O$23+$BM188*Assembly!O$24</f>
        <v>#VALUE!</v>
      </c>
      <c r="CC188" s="329" t="e">
        <f>$AS188*Assembly!P$4+$AT188*Assembly!P$5+$AU188*Assembly!P$6+$AV188*Assembly!P$7+$AW188*Assembly!P$8+$AX188*Assembly!P$9+$AY188*Assembly!P$10+$AZ188*Assembly!P$11+$BA188*Assembly!P$12+$BB188*Assembly!P$13+$BC188*Assembly!P$14+$BD188*Assembly!P$15+$BE188*Assembly!P$16+$BF188*Assembly!P$17+$BG188*Assembly!P$18+$BH188*Assembly!P$19+$BI188*Assembly!P$20+$BJ188*Assembly!P$21+$BK188*Assembly!P$22+$BL188*Assembly!P$23+$BM188*Assembly!P$24</f>
        <v>#VALUE!</v>
      </c>
      <c r="CD188" s="329" t="e">
        <f>$AS188*Assembly!Q$4+$AT188*Assembly!Q$5+$AU188*Assembly!Q$6+$AV188*Assembly!Q$7+$AW188*Assembly!Q$8+$AX188*Assembly!Q$9+$AY188*Assembly!Q$10+$AZ188*Assembly!Q$11+$BA188*Assembly!Q$12+$BB188*Assembly!Q$13+$BC188*Assembly!Q$14+$BD188*Assembly!Q$15+$BE188*Assembly!Q$16+$BF188*Assembly!Q$17+$BG188*Assembly!Q$18+$BH188*Assembly!Q$19+$BI188*Assembly!Q$20+$BJ188*Assembly!Q$21+$BK188*Assembly!Q$22+$BL188*Assembly!Q$23+$BM188*Assembly!Q$24</f>
        <v>#VALUE!</v>
      </c>
      <c r="CE188" s="330" t="e">
        <f>$AS188*Assembly!R$4+$AT188*Assembly!R$5+$AU188*Assembly!R$6+$AV188*Assembly!R$7+$AW188*Assembly!R$8+$AX188*Assembly!R$9+$AY188*Assembly!R$10+$AZ188*Assembly!R$11+$BA188*Assembly!R$12+$BB188*Assembly!R$13+$BC188*Assembly!R$14+$BD188*Assembly!R$15+$BE188*Assembly!R$16+$BF188*Assembly!R$17+$BG188*Assembly!R$18+$BH188*Assembly!R$19+$BI188*Assembly!R$20+$BJ188*Assembly!R$21+$BK188*Assembly!R$22+$BL188*Assembly!R$23+$BM188*Assembly!R$24</f>
        <v>#VALUE!</v>
      </c>
      <c r="CF188" s="329" t="e">
        <f>$AS188*Assembly!S$4+$AT188*Assembly!S$5+$AU188*Assembly!S$6+$AV188*Assembly!S$7+$AW188*Assembly!S$8+$AX188*Assembly!S$9+$AY188*Assembly!S$10+$AZ188*Assembly!S$11+$BA188*Assembly!S$12+$BB188*Assembly!S$13+$BC188*Assembly!S$14+$BD188*Assembly!S$15+$BE188*Assembly!S$16+$BF188*Assembly!S$17+$BG188*Assembly!S$18+$BH188*Assembly!S$19+$BI188*Assembly!S$20+$BJ188*Assembly!S$21+$BK188*Assembly!S$22+$BL188*Assembly!S$23+$BM188*Assembly!S$24</f>
        <v>#VALUE!</v>
      </c>
      <c r="CG188" s="329" t="e">
        <f>$AS188*Assembly!T$4+$AT188*Assembly!T$5+$AU188*Assembly!T$6+$AV188*Assembly!T$7+$AW188*Assembly!T$8+$AX188*Assembly!T$9+$AY188*Assembly!T$10+$AZ188*Assembly!T$11+$BA188*Assembly!T$12+$BB188*Assembly!T$13+$BC188*Assembly!T$14+$BD188*Assembly!T$15+$BE188*Assembly!T$16+$BF188*Assembly!T$17+$BG188*Assembly!T$18+$BH188*Assembly!T$19+$BI188*Assembly!T$20+$BJ188*Assembly!T$21+$BK188*Assembly!T$22+$BL188*Assembly!T$23+$BM188*Assembly!T$24</f>
        <v>#VALUE!</v>
      </c>
      <c r="CH188" s="329" t="e">
        <f>$AS188*Assembly!U$4+$AT188*Assembly!U$5+$AU188*Assembly!U$6+$AV188*Assembly!U$7+$AW188*Assembly!U$8+$AX188*Assembly!U$9+$AY188*Assembly!U$10+$AZ188*Assembly!U$11+$BA188*Assembly!U$12+$BB188*Assembly!U$13+$BC188*Assembly!U$14+$BD188*Assembly!U$15+$BE188*Assembly!U$16+$BF188*Assembly!U$17+$BG188*Assembly!U$18+$BH188*Assembly!U$19+$BI188*Assembly!U$20+$BJ188*Assembly!U$21+$BK188*Assembly!U$22+$BL188*Assembly!U$23+$BM188*Assembly!U$24</f>
        <v>#VALUE!</v>
      </c>
      <c r="CI188" s="330" t="e">
        <f>$AS188*Assembly!V$4+$AT188*Assembly!V$5+$AU188*Assembly!V$6+$AV188*Assembly!V$7+$AW188*Assembly!V$8+$AX188*Assembly!V$9+$AY188*Assembly!V$10+$AZ188*Assembly!V$11+$BA188*Assembly!V$12+$BB188*Assembly!V$13+$BC188*Assembly!V$14+$BD188*Assembly!V$15+$BE188*Assembly!V$16+$BF188*Assembly!V$17+$BG188*Assembly!V$18+$BH188*Assembly!V$19+$BI188*Assembly!V$20+$BJ188*Assembly!V$21+$BK188*Assembly!V$22+$BL188*Assembly!V$23+$BM188*Assembly!V$24</f>
        <v>#VALUE!</v>
      </c>
      <c r="CJ188" s="330" t="e">
        <f>BZ188*Refining!$F$3</f>
        <v>#VALUE!</v>
      </c>
      <c r="CK188" s="330" t="e">
        <f>CA188*Refining!$F$4</f>
        <v>#VALUE!</v>
      </c>
      <c r="CL188" s="330" t="e">
        <f>CB188*Refining!$F$5</f>
        <v>#VALUE!</v>
      </c>
      <c r="CM188" s="330" t="e">
        <f>CC188*Refining!$F$6</f>
        <v>#VALUE!</v>
      </c>
      <c r="CN188" s="330" t="e">
        <f>CD188*Refining!$F$7</f>
        <v>#VALUE!</v>
      </c>
      <c r="CO188" s="330" t="e">
        <f>CE188*Refining!$F$8</f>
        <v>#VALUE!</v>
      </c>
      <c r="CP188" s="330" t="e">
        <f>CF188*Refining!$F$9</f>
        <v>#VALUE!</v>
      </c>
      <c r="CQ188" s="330" t="e">
        <f>CG188*Refining!$F$10</f>
        <v>#VALUE!</v>
      </c>
      <c r="CR188" s="330" t="e">
        <f>CH188*Refining!$F$11</f>
        <v>#VALUE!</v>
      </c>
      <c r="CS188" s="330" t="e">
        <f>CI188*Refining!$F$12</f>
        <v>#VALUE!</v>
      </c>
      <c r="CT188" s="115" t="e">
        <f t="shared" ref="CT188:DM188" si="761">IF(BZ188 = 0, "", BZ188)</f>
        <v>#VALUE!</v>
      </c>
      <c r="CU188" s="116" t="e">
        <f t="shared" si="761"/>
        <v>#VALUE!</v>
      </c>
      <c r="CV188" s="116" t="e">
        <f t="shared" si="761"/>
        <v>#VALUE!</v>
      </c>
      <c r="CW188" s="116" t="e">
        <f t="shared" si="761"/>
        <v>#VALUE!</v>
      </c>
      <c r="CX188" s="116" t="e">
        <f t="shared" si="761"/>
        <v>#VALUE!</v>
      </c>
      <c r="CY188" s="116" t="e">
        <f t="shared" si="761"/>
        <v>#VALUE!</v>
      </c>
      <c r="CZ188" s="116" t="e">
        <f t="shared" si="761"/>
        <v>#VALUE!</v>
      </c>
      <c r="DA188" s="116" t="e">
        <f t="shared" si="761"/>
        <v>#VALUE!</v>
      </c>
      <c r="DB188" s="116" t="e">
        <f t="shared" si="761"/>
        <v>#VALUE!</v>
      </c>
      <c r="DC188" s="117" t="e">
        <f t="shared" si="761"/>
        <v>#VALUE!</v>
      </c>
      <c r="DD188" s="115" t="e">
        <f t="shared" si="761"/>
        <v>#VALUE!</v>
      </c>
      <c r="DE188" s="116" t="e">
        <f t="shared" si="761"/>
        <v>#VALUE!</v>
      </c>
      <c r="DF188" s="116" t="e">
        <f t="shared" si="761"/>
        <v>#VALUE!</v>
      </c>
      <c r="DG188" s="116" t="e">
        <f t="shared" si="761"/>
        <v>#VALUE!</v>
      </c>
      <c r="DH188" s="118" t="e">
        <f t="shared" si="761"/>
        <v>#VALUE!</v>
      </c>
      <c r="DI188" s="116" t="e">
        <f t="shared" si="761"/>
        <v>#VALUE!</v>
      </c>
      <c r="DJ188" s="116" t="e">
        <f t="shared" si="761"/>
        <v>#VALUE!</v>
      </c>
      <c r="DK188" s="116" t="e">
        <f t="shared" si="761"/>
        <v>#VALUE!</v>
      </c>
      <c r="DL188" s="116" t="e">
        <f t="shared" si="761"/>
        <v>#VALUE!</v>
      </c>
      <c r="DM188" s="117" t="e">
        <f t="shared" si="761"/>
        <v>#VALUE!</v>
      </c>
      <c r="DN188" s="115" t="e">
        <f t="shared" si="11"/>
        <v>#VALUE!</v>
      </c>
      <c r="DO188" s="119" t="e">
        <f t="shared" si="12"/>
        <v>#VALUE!</v>
      </c>
      <c r="DP188" s="120" t="e">
        <f t="shared" si="13"/>
        <v>#VALUE!</v>
      </c>
      <c r="DQ188" s="81" t="e">
        <f>CT188*'Ores &amp; Ingots'!$C$3+CU188*'Ores &amp; Ingots'!$C$4+CV188*'Ores &amp; Ingots'!$C$5+CW188*'Ores &amp; Ingots'!$C$6+CX188*'Ores &amp; Ingots'!$C$7+CY188*'Ores &amp; Ingots'!$C$8+CZ188*'Ores &amp; Ingots'!$C$9+DA188*'Ores &amp; Ingots'!$C$10+DB188*'Ores &amp; Ingots'!$C$11+DC188*'Ores &amp; Ingots'!$C$12</f>
        <v>#VALUE!</v>
      </c>
      <c r="DR188" s="81" t="e">
        <f>DD188*'Ores &amp; Ingots'!$B$3+DE188*'Ores &amp; Ingots'!$B$4+DF188*'Ores &amp; Ingots'!$B$5+DG188*'Ores &amp; Ingots'!$B$6+DH188*'Ores &amp; Ingots'!$B$7+DI188*'Ores &amp; Ingots'!$B$8+DJ188*'Ores &amp; Ingots'!$B$9+DK188*'Ores &amp; Ingots'!$B$10+DL188*'Ores &amp; Ingots'!$B$11+DM188*'Ores &amp; Ingots'!$B$12</f>
        <v>#VALUE!</v>
      </c>
      <c r="DS188" s="119" t="e">
        <f>CT188*Refining!$G$3+CU188*Refining!$G$4+CV188*Refining!$G$5+CW188*Refining!$G$6+CX188*Refining!$G$7+CY188*Refining!$G$8+CZ188*Refining!$G$9+DA188*Refining!$G$10+DB188*Refining!$G$11+DC188*Refining!$G$12</f>
        <v>#VALUE!</v>
      </c>
      <c r="DT188" s="119" t="e">
        <f t="shared" si="14"/>
        <v>#VALUE!</v>
      </c>
      <c r="DU188" s="126" t="e">
        <f t="shared" si="15"/>
        <v>#VALUE!</v>
      </c>
      <c r="DV188" s="115" t="e">
        <f t="shared" si="16"/>
        <v>#VALUE!</v>
      </c>
      <c r="DW188" s="127" t="e">
        <f t="shared" ref="DW188:DX188" si="762">DV188/60</f>
        <v>#VALUE!</v>
      </c>
      <c r="DX188" s="127" t="e">
        <f t="shared" si="762"/>
        <v>#VALUE!</v>
      </c>
      <c r="DY188" s="115" t="e">
        <f t="shared" si="18"/>
        <v>#VALUE!</v>
      </c>
      <c r="DZ188" s="127" t="e">
        <f t="shared" ref="DZ188:EA188" si="763">DY188/1000</f>
        <v>#VALUE!</v>
      </c>
      <c r="EA188" s="128" t="e">
        <f t="shared" si="763"/>
        <v>#VALUE!</v>
      </c>
      <c r="EB188" s="106" t="e">
        <f t="shared" si="20"/>
        <v>#VALUE!</v>
      </c>
      <c r="EC188" s="281" t="e">
        <f t="shared" si="21"/>
        <v>#VALUE!</v>
      </c>
      <c r="ED188" s="133">
        <v>48</v>
      </c>
    </row>
    <row r="189" spans="1:134" ht="12.75" x14ac:dyDescent="0.2">
      <c r="A189" s="864"/>
      <c r="B189" s="135" t="s">
        <v>391</v>
      </c>
      <c r="C189" s="137" t="s">
        <v>156</v>
      </c>
      <c r="D189" s="137">
        <v>1</v>
      </c>
      <c r="E189" s="137">
        <v>1</v>
      </c>
      <c r="F189" s="137">
        <v>1</v>
      </c>
      <c r="G189" s="139">
        <f t="shared" si="0"/>
        <v>15.625</v>
      </c>
      <c r="H189" s="140">
        <v>5</v>
      </c>
      <c r="I189" s="140">
        <v>12.5</v>
      </c>
      <c r="J189" s="140">
        <f>H189/Main!$D$9</f>
        <v>1</v>
      </c>
      <c r="K189" s="140">
        <f>I189/Main!$D$10</f>
        <v>6.25</v>
      </c>
      <c r="L189" s="140">
        <f t="shared" si="1"/>
        <v>6.25</v>
      </c>
      <c r="M189" s="140">
        <v>1</v>
      </c>
      <c r="N189" s="143"/>
      <c r="O189" s="143"/>
      <c r="P189" s="145"/>
      <c r="Q189" s="143"/>
      <c r="R189" s="146"/>
      <c r="S189" s="143"/>
      <c r="T189" s="395"/>
      <c r="U189" s="198"/>
      <c r="V189" s="143"/>
      <c r="W189" s="396" t="s">
        <v>34</v>
      </c>
      <c r="X189" s="167">
        <v>13</v>
      </c>
      <c r="Y189" s="133">
        <v>0</v>
      </c>
      <c r="Z189" s="133">
        <v>0</v>
      </c>
      <c r="AA189" s="133">
        <v>0</v>
      </c>
      <c r="AB189" s="133">
        <v>0</v>
      </c>
      <c r="AC189" s="133">
        <v>0</v>
      </c>
      <c r="AD189" s="133">
        <v>0</v>
      </c>
      <c r="AE189" s="133">
        <v>0</v>
      </c>
      <c r="AF189" s="133">
        <v>0</v>
      </c>
      <c r="AG189" s="133">
        <v>0</v>
      </c>
      <c r="AH189" s="133">
        <v>0</v>
      </c>
      <c r="AI189" s="133">
        <v>0</v>
      </c>
      <c r="AJ189" s="133">
        <v>0</v>
      </c>
      <c r="AK189" s="133">
        <v>0</v>
      </c>
      <c r="AL189" s="133">
        <v>0</v>
      </c>
      <c r="AM189" s="133">
        <v>0</v>
      </c>
      <c r="AN189" s="133">
        <v>0</v>
      </c>
      <c r="AO189" s="133">
        <v>0</v>
      </c>
      <c r="AP189" s="133">
        <v>0</v>
      </c>
      <c r="AQ189" s="133">
        <v>0</v>
      </c>
      <c r="AR189" s="133">
        <v>0</v>
      </c>
      <c r="AS189" s="406">
        <f t="shared" ref="AS189:BM189" si="764">IF(X189 = 0, "", X189)</f>
        <v>13</v>
      </c>
      <c r="AT189" s="137" t="str">
        <f t="shared" si="764"/>
        <v/>
      </c>
      <c r="AU189" s="137" t="str">
        <f t="shared" si="764"/>
        <v/>
      </c>
      <c r="AV189" s="137" t="str">
        <f t="shared" si="764"/>
        <v/>
      </c>
      <c r="AW189" s="137" t="str">
        <f t="shared" si="764"/>
        <v/>
      </c>
      <c r="AX189" s="137" t="str">
        <f t="shared" si="764"/>
        <v/>
      </c>
      <c r="AY189" s="137" t="str">
        <f t="shared" si="764"/>
        <v/>
      </c>
      <c r="AZ189" s="137" t="str">
        <f t="shared" si="764"/>
        <v/>
      </c>
      <c r="BA189" s="137" t="str">
        <f t="shared" si="764"/>
        <v/>
      </c>
      <c r="BB189" s="137" t="str">
        <f t="shared" si="764"/>
        <v/>
      </c>
      <c r="BC189" s="137" t="str">
        <f t="shared" si="764"/>
        <v/>
      </c>
      <c r="BD189" s="137" t="str">
        <f t="shared" si="764"/>
        <v/>
      </c>
      <c r="BE189" s="137" t="str">
        <f t="shared" si="764"/>
        <v/>
      </c>
      <c r="BF189" s="137" t="str">
        <f t="shared" si="764"/>
        <v/>
      </c>
      <c r="BG189" s="137" t="str">
        <f t="shared" si="764"/>
        <v/>
      </c>
      <c r="BH189" s="137" t="str">
        <f t="shared" si="764"/>
        <v/>
      </c>
      <c r="BI189" s="137" t="str">
        <f t="shared" si="764"/>
        <v/>
      </c>
      <c r="BJ189" s="137" t="str">
        <f t="shared" si="764"/>
        <v/>
      </c>
      <c r="BK189" s="137" t="str">
        <f t="shared" si="764"/>
        <v/>
      </c>
      <c r="BL189" s="137" t="str">
        <f t="shared" si="764"/>
        <v/>
      </c>
      <c r="BM189" s="169" t="str">
        <f t="shared" si="764"/>
        <v/>
      </c>
      <c r="BN189" s="174" t="e">
        <f>$AS189*Assembly!Z$4+$AT189*Assembly!Z$5+$AU189*Assembly!Z$6+$AV189*Assembly!Z$7+$AW189*Assembly!Z$8+$AX189*Assembly!Z$9+$AY189*Assembly!Z$10+$AZ189*Assembly!Z$11+$BA189*Assembly!Z$12+$BB189*Assembly!Z$13+$BC189*Assembly!Z$14+$BD189*Assembly!Z$15+$BE189*Assembly!Z$16+$BF189*Assembly!Z$17+$BG189*Assembly!Z$18+$BH189*Assembly!Z$19+$BI189*Assembly!Z$20+$BJ189*Assembly!Z$21+$BK189*Assembly!Z$22+$BL189*Assembly!Z$23+$BM189*Assembly!Z$24</f>
        <v>#VALUE!</v>
      </c>
      <c r="BO189" s="133" t="e">
        <f t="shared" si="3"/>
        <v>#VALUE!</v>
      </c>
      <c r="BP189" s="133"/>
      <c r="BQ189" s="133" t="e">
        <f>$AS189*Assembly!AD$4+$AT189*Assembly!AD$5+$AU189*Assembly!AD$6+$AV189*Assembly!AD$7+$AW189*Assembly!AD$8+$AX189*Assembly!AD$9+$AY189*Assembly!AD$10+$AZ189*Assembly!AD$11+$BA189*Assembly!AD$12+$BB189*Assembly!AD$13+$BC189*Assembly!AD$14+$BD189*Assembly!AD$15+$BE189*Assembly!AD$16+$BF189*Assembly!AD$17+$BG189*Assembly!AD$18+$BH189*Assembly!AD$19+$BI189*Assembly!AD$20+$BJ189*Assembly!AD$21+$BK189*Assembly!AD$22+$BL189*Assembly!AD$23+$BM189*Assembly!AD$24</f>
        <v>#VALUE!</v>
      </c>
      <c r="BR189" s="177" t="e">
        <f t="shared" si="4"/>
        <v>#VALUE!</v>
      </c>
      <c r="BS189" s="178" t="e">
        <f t="shared" si="5"/>
        <v>#VALUE!</v>
      </c>
      <c r="BT189" s="179" t="e">
        <f t="shared" si="6"/>
        <v>#VALUE!</v>
      </c>
      <c r="BU189" s="178" t="e">
        <f t="shared" si="7"/>
        <v>#VALUE!</v>
      </c>
      <c r="BV189" s="133" t="e">
        <f>$AS189*Assembly!Y$4+$AT189*Assembly!Y$5+$AU189*Assembly!Y$6+$AV189*Assembly!Y$7+$AW189*Assembly!Y$8+$AX189*Assembly!Y$9+$AY189*Assembly!Y$10+$AZ189*Assembly!Y$11+$BA189*Assembly!Y$12+$BB189*Assembly!Y$13+$BC189*Assembly!Y$14+$BD189*Assembly!Y$15+$BE189*Assembly!Y$16+$BF189*Assembly!Y$17+$BG189*Assembly!Y$18+$BH189*Assembly!Y$19+$BI189*Assembly!Y$20+$BJ189*Assembly!Y$21+$BK189*Assembly!Y$22+$BL189*Assembly!Y$23+$BM189*Assembly!Y$24</f>
        <v>#VALUE!</v>
      </c>
      <c r="BW189" s="133" t="e">
        <f t="shared" si="8"/>
        <v>#VALUE!</v>
      </c>
      <c r="BX189" s="130" t="e">
        <f t="shared" si="9"/>
        <v>#VALUE!</v>
      </c>
      <c r="BY189" s="183" t="e">
        <f>$AS189*Assembly!AC$4+$AT189*Assembly!AC$5+$AU189*Assembly!AC$6+$AV189*Assembly!AC$7+$AW189*Assembly!AC$8+$AX189*Assembly!AC$9+$AY189*Assembly!AC$10+$AZ189*Assembly!AC$11+$BA189*Assembly!AC$12+$BB189*Assembly!AC$13+$BC189*Assembly!AC$14+$BD189*Assembly!AC$15+$BE189*Assembly!AC$16+$BF189*Assembly!AC$17+$BG189*Assembly!AC$18+$BH189*Assembly!AC$19+$BI189*Assembly!AC$20+$BJ189*Assembly!AC$21+$BK189*Assembly!AC$22+$BL189*Assembly!AC$23+$BM189*Assembly!AC$24</f>
        <v>#VALUE!</v>
      </c>
      <c r="BZ189" s="145" t="e">
        <f>$AS189*Assembly!M$4+$AT189*Assembly!M$5+$AU189*Assembly!M$6+$AV189*Assembly!M$7+$AW189*Assembly!M$8+$AX189*Assembly!M$9+$AY189*Assembly!M$10+$AZ189*Assembly!M$11+$BA189*Assembly!M$12+$BB189*Assembly!M$13+$BC189*Assembly!M$14+$BD189*Assembly!M$15+$BE189*Assembly!M$16+$BF189*Assembly!M$17+$BG189*Assembly!M$18+$BH189*Assembly!M$19+$BI189*Assembly!M$20+$BJ189*Assembly!M$21+$BK189*Assembly!M$22+$BL189*Assembly!M$23+$BM189*Assembly!M$24</f>
        <v>#VALUE!</v>
      </c>
      <c r="CA189" s="145" t="e">
        <f>$AS189*Assembly!N$4+$AT189*Assembly!N$5+$AU189*Assembly!N$6+$AV189*Assembly!N$7+$AW189*Assembly!N$8+$AX189*Assembly!N$9+$AY189*Assembly!N$10+$AZ189*Assembly!N$11+$BA189*Assembly!N$12+$BB189*Assembly!N$13+$BC189*Assembly!N$14+$BD189*Assembly!N$15+$BE189*Assembly!N$16+$BF189*Assembly!N$17+$BG189*Assembly!N$18+$BH189*Assembly!N$19+$BI189*Assembly!N$20+$BJ189*Assembly!N$21+$BK189*Assembly!N$22+$BL189*Assembly!N$23+$BM189*Assembly!N$24</f>
        <v>#VALUE!</v>
      </c>
      <c r="CB189" s="145" t="e">
        <f>$AS189*Assembly!O$4+$AT189*Assembly!O$5+$AU189*Assembly!O$6+$AV189*Assembly!O$7+$AW189*Assembly!O$8+$AX189*Assembly!O$9+$AY189*Assembly!O$10+$AZ189*Assembly!O$11+$BA189*Assembly!O$12+$BB189*Assembly!O$13+$BC189*Assembly!O$14+$BD189*Assembly!O$15+$BE189*Assembly!O$16+$BF189*Assembly!O$17+$BG189*Assembly!O$18+$BH189*Assembly!O$19+$BI189*Assembly!O$20+$BJ189*Assembly!O$21+$BK189*Assembly!O$22+$BL189*Assembly!O$23+$BM189*Assembly!O$24</f>
        <v>#VALUE!</v>
      </c>
      <c r="CC189" s="140" t="e">
        <f>$AS189*Assembly!P$4+$AT189*Assembly!P$5+$AU189*Assembly!P$6+$AV189*Assembly!P$7+$AW189*Assembly!P$8+$AX189*Assembly!P$9+$AY189*Assembly!P$10+$AZ189*Assembly!P$11+$BA189*Assembly!P$12+$BB189*Assembly!P$13+$BC189*Assembly!P$14+$BD189*Assembly!P$15+$BE189*Assembly!P$16+$BF189*Assembly!P$17+$BG189*Assembly!P$18+$BH189*Assembly!P$19+$BI189*Assembly!P$20+$BJ189*Assembly!P$21+$BK189*Assembly!P$22+$BL189*Assembly!P$23+$BM189*Assembly!P$24</f>
        <v>#VALUE!</v>
      </c>
      <c r="CD189" s="140" t="e">
        <f>$AS189*Assembly!Q$4+$AT189*Assembly!Q$5+$AU189*Assembly!Q$6+$AV189*Assembly!Q$7+$AW189*Assembly!Q$8+$AX189*Assembly!Q$9+$AY189*Assembly!Q$10+$AZ189*Assembly!Q$11+$BA189*Assembly!Q$12+$BB189*Assembly!Q$13+$BC189*Assembly!Q$14+$BD189*Assembly!Q$15+$BE189*Assembly!Q$16+$BF189*Assembly!Q$17+$BG189*Assembly!Q$18+$BH189*Assembly!Q$19+$BI189*Assembly!Q$20+$BJ189*Assembly!Q$21+$BK189*Assembly!Q$22+$BL189*Assembly!Q$23+$BM189*Assembly!Q$24</f>
        <v>#VALUE!</v>
      </c>
      <c r="CE189" s="145" t="e">
        <f>$AS189*Assembly!R$4+$AT189*Assembly!R$5+$AU189*Assembly!R$6+$AV189*Assembly!R$7+$AW189*Assembly!R$8+$AX189*Assembly!R$9+$AY189*Assembly!R$10+$AZ189*Assembly!R$11+$BA189*Assembly!R$12+$BB189*Assembly!R$13+$BC189*Assembly!R$14+$BD189*Assembly!R$15+$BE189*Assembly!R$16+$BF189*Assembly!R$17+$BG189*Assembly!R$18+$BH189*Assembly!R$19+$BI189*Assembly!R$20+$BJ189*Assembly!R$21+$BK189*Assembly!R$22+$BL189*Assembly!R$23+$BM189*Assembly!R$24</f>
        <v>#VALUE!</v>
      </c>
      <c r="CF189" s="140" t="e">
        <f>$AS189*Assembly!S$4+$AT189*Assembly!S$5+$AU189*Assembly!S$6+$AV189*Assembly!S$7+$AW189*Assembly!S$8+$AX189*Assembly!S$9+$AY189*Assembly!S$10+$AZ189*Assembly!S$11+$BA189*Assembly!S$12+$BB189*Assembly!S$13+$BC189*Assembly!S$14+$BD189*Assembly!S$15+$BE189*Assembly!S$16+$BF189*Assembly!S$17+$BG189*Assembly!S$18+$BH189*Assembly!S$19+$BI189*Assembly!S$20+$BJ189*Assembly!S$21+$BK189*Assembly!S$22+$BL189*Assembly!S$23+$BM189*Assembly!S$24</f>
        <v>#VALUE!</v>
      </c>
      <c r="CG189" s="140" t="e">
        <f>$AS189*Assembly!T$4+$AT189*Assembly!T$5+$AU189*Assembly!T$6+$AV189*Assembly!T$7+$AW189*Assembly!T$8+$AX189*Assembly!T$9+$AY189*Assembly!T$10+$AZ189*Assembly!T$11+$BA189*Assembly!T$12+$BB189*Assembly!T$13+$BC189*Assembly!T$14+$BD189*Assembly!T$15+$BE189*Assembly!T$16+$BF189*Assembly!T$17+$BG189*Assembly!T$18+$BH189*Assembly!T$19+$BI189*Assembly!T$20+$BJ189*Assembly!T$21+$BK189*Assembly!T$22+$BL189*Assembly!T$23+$BM189*Assembly!T$24</f>
        <v>#VALUE!</v>
      </c>
      <c r="CH189" s="140" t="e">
        <f>$AS189*Assembly!U$4+$AT189*Assembly!U$5+$AU189*Assembly!U$6+$AV189*Assembly!U$7+$AW189*Assembly!U$8+$AX189*Assembly!U$9+$AY189*Assembly!U$10+$AZ189*Assembly!U$11+$BA189*Assembly!U$12+$BB189*Assembly!U$13+$BC189*Assembly!U$14+$BD189*Assembly!U$15+$BE189*Assembly!U$16+$BF189*Assembly!U$17+$BG189*Assembly!U$18+$BH189*Assembly!U$19+$BI189*Assembly!U$20+$BJ189*Assembly!U$21+$BK189*Assembly!U$22+$BL189*Assembly!U$23+$BM189*Assembly!U$24</f>
        <v>#VALUE!</v>
      </c>
      <c r="CI189" s="145" t="e">
        <f>$AS189*Assembly!V$4+$AT189*Assembly!V$5+$AU189*Assembly!V$6+$AV189*Assembly!V$7+$AW189*Assembly!V$8+$AX189*Assembly!V$9+$AY189*Assembly!V$10+$AZ189*Assembly!V$11+$BA189*Assembly!V$12+$BB189*Assembly!V$13+$BC189*Assembly!V$14+$BD189*Assembly!V$15+$BE189*Assembly!V$16+$BF189*Assembly!V$17+$BG189*Assembly!V$18+$BH189*Assembly!V$19+$BI189*Assembly!V$20+$BJ189*Assembly!V$21+$BK189*Assembly!V$22+$BL189*Assembly!V$23+$BM189*Assembly!V$24</f>
        <v>#VALUE!</v>
      </c>
      <c r="CJ189" s="145" t="e">
        <f>BZ189*Refining!$F$3</f>
        <v>#VALUE!</v>
      </c>
      <c r="CK189" s="145" t="e">
        <f>CA189*Refining!$F$4</f>
        <v>#VALUE!</v>
      </c>
      <c r="CL189" s="145" t="e">
        <f>CB189*Refining!$F$5</f>
        <v>#VALUE!</v>
      </c>
      <c r="CM189" s="145" t="e">
        <f>CC189*Refining!$F$6</f>
        <v>#VALUE!</v>
      </c>
      <c r="CN189" s="145" t="e">
        <f>CD189*Refining!$F$7</f>
        <v>#VALUE!</v>
      </c>
      <c r="CO189" s="145" t="e">
        <f>CE189*Refining!$F$8</f>
        <v>#VALUE!</v>
      </c>
      <c r="CP189" s="145" t="e">
        <f>CF189*Refining!$F$9</f>
        <v>#VALUE!</v>
      </c>
      <c r="CQ189" s="145" t="e">
        <f>CG189*Refining!$F$10</f>
        <v>#VALUE!</v>
      </c>
      <c r="CR189" s="145" t="e">
        <f>CH189*Refining!$F$11</f>
        <v>#VALUE!</v>
      </c>
      <c r="CS189" s="145" t="e">
        <f>CI189*Refining!$F$12</f>
        <v>#VALUE!</v>
      </c>
      <c r="CT189" s="185" t="e">
        <f t="shared" ref="CT189:DM189" si="765">IF(BZ189 = 0, "", BZ189)</f>
        <v>#VALUE!</v>
      </c>
      <c r="CU189" s="186" t="e">
        <f t="shared" si="765"/>
        <v>#VALUE!</v>
      </c>
      <c r="CV189" s="186" t="e">
        <f t="shared" si="765"/>
        <v>#VALUE!</v>
      </c>
      <c r="CW189" s="186" t="e">
        <f t="shared" si="765"/>
        <v>#VALUE!</v>
      </c>
      <c r="CX189" s="186" t="e">
        <f t="shared" si="765"/>
        <v>#VALUE!</v>
      </c>
      <c r="CY189" s="186" t="e">
        <f t="shared" si="765"/>
        <v>#VALUE!</v>
      </c>
      <c r="CZ189" s="186" t="e">
        <f t="shared" si="765"/>
        <v>#VALUE!</v>
      </c>
      <c r="DA189" s="186" t="e">
        <f t="shared" si="765"/>
        <v>#VALUE!</v>
      </c>
      <c r="DB189" s="186" t="e">
        <f t="shared" si="765"/>
        <v>#VALUE!</v>
      </c>
      <c r="DC189" s="187" t="e">
        <f t="shared" si="765"/>
        <v>#VALUE!</v>
      </c>
      <c r="DD189" s="185" t="e">
        <f t="shared" si="765"/>
        <v>#VALUE!</v>
      </c>
      <c r="DE189" s="186" t="e">
        <f t="shared" si="765"/>
        <v>#VALUE!</v>
      </c>
      <c r="DF189" s="186" t="e">
        <f t="shared" si="765"/>
        <v>#VALUE!</v>
      </c>
      <c r="DG189" s="186" t="e">
        <f t="shared" si="765"/>
        <v>#VALUE!</v>
      </c>
      <c r="DH189" s="211" t="e">
        <f t="shared" si="765"/>
        <v>#VALUE!</v>
      </c>
      <c r="DI189" s="186" t="e">
        <f t="shared" si="765"/>
        <v>#VALUE!</v>
      </c>
      <c r="DJ189" s="186" t="e">
        <f t="shared" si="765"/>
        <v>#VALUE!</v>
      </c>
      <c r="DK189" s="186" t="e">
        <f t="shared" si="765"/>
        <v>#VALUE!</v>
      </c>
      <c r="DL189" s="186" t="e">
        <f t="shared" si="765"/>
        <v>#VALUE!</v>
      </c>
      <c r="DM189" s="187" t="e">
        <f t="shared" si="765"/>
        <v>#VALUE!</v>
      </c>
      <c r="DN189" s="185" t="e">
        <f t="shared" si="11"/>
        <v>#VALUE!</v>
      </c>
      <c r="DO189" s="189" t="e">
        <f t="shared" si="12"/>
        <v>#VALUE!</v>
      </c>
      <c r="DP189" s="120" t="e">
        <f t="shared" si="13"/>
        <v>#VALUE!</v>
      </c>
      <c r="DQ189" s="133" t="e">
        <f>CT189*'Ores &amp; Ingots'!$C$3+CU189*'Ores &amp; Ingots'!$C$4+CV189*'Ores &amp; Ingots'!$C$5+CW189*'Ores &amp; Ingots'!$C$6+CX189*'Ores &amp; Ingots'!$C$7+CY189*'Ores &amp; Ingots'!$C$8+CZ189*'Ores &amp; Ingots'!$C$9+DA189*'Ores &amp; Ingots'!$C$10+DB189*'Ores &amp; Ingots'!$C$11+DC189*'Ores &amp; Ingots'!$C$12</f>
        <v>#VALUE!</v>
      </c>
      <c r="DR189" s="133" t="e">
        <f>DD189*'Ores &amp; Ingots'!$B$3+DE189*'Ores &amp; Ingots'!$B$4+DF189*'Ores &amp; Ingots'!$B$5+DG189*'Ores &amp; Ingots'!$B$6+DH189*'Ores &amp; Ingots'!$B$7+DI189*'Ores &amp; Ingots'!$B$8+DJ189*'Ores &amp; Ingots'!$B$9+DK189*'Ores &amp; Ingots'!$B$10+DL189*'Ores &amp; Ingots'!$B$11+DM189*'Ores &amp; Ingots'!$B$12</f>
        <v>#VALUE!</v>
      </c>
      <c r="DS189" s="189" t="e">
        <f>CT189*Refining!$G$3+CU189*Refining!$G$4+CV189*Refining!$G$5+CW189*Refining!$G$6+CX189*Refining!$G$7+CY189*Refining!$G$8+CZ189*Refining!$G$9+DA189*Refining!$G$10+DB189*Refining!$G$11+DC189*Refining!$G$12</f>
        <v>#VALUE!</v>
      </c>
      <c r="DT189" s="189" t="e">
        <f t="shared" si="14"/>
        <v>#VALUE!</v>
      </c>
      <c r="DU189" s="192" t="e">
        <f t="shared" si="15"/>
        <v>#VALUE!</v>
      </c>
      <c r="DV189" s="185" t="e">
        <f t="shared" si="16"/>
        <v>#VALUE!</v>
      </c>
      <c r="DW189" s="194" t="e">
        <f t="shared" ref="DW189:DX189" si="766">DV189/60</f>
        <v>#VALUE!</v>
      </c>
      <c r="DX189" s="194" t="e">
        <f t="shared" si="766"/>
        <v>#VALUE!</v>
      </c>
      <c r="DY189" s="185" t="e">
        <f t="shared" si="18"/>
        <v>#VALUE!</v>
      </c>
      <c r="DZ189" s="194" t="e">
        <f t="shared" ref="DZ189:EA189" si="767">DY189/1000</f>
        <v>#VALUE!</v>
      </c>
      <c r="EA189" s="196" t="e">
        <f t="shared" si="767"/>
        <v>#VALUE!</v>
      </c>
      <c r="EB189" s="130" t="e">
        <f t="shared" si="20"/>
        <v>#VALUE!</v>
      </c>
      <c r="EC189" s="132" t="e">
        <f t="shared" si="21"/>
        <v>#VALUE!</v>
      </c>
      <c r="ED189" s="133">
        <v>32</v>
      </c>
    </row>
    <row r="190" spans="1:134" ht="12.75" x14ac:dyDescent="0.2">
      <c r="A190" s="864"/>
      <c r="B190" s="135" t="s">
        <v>392</v>
      </c>
      <c r="C190" s="137" t="s">
        <v>156</v>
      </c>
      <c r="D190" s="137">
        <v>1</v>
      </c>
      <c r="E190" s="137">
        <v>1</v>
      </c>
      <c r="F190" s="137">
        <v>1</v>
      </c>
      <c r="G190" s="154">
        <f t="shared" si="0"/>
        <v>15.625</v>
      </c>
      <c r="H190" s="156">
        <v>8</v>
      </c>
      <c r="I190" s="156">
        <v>20</v>
      </c>
      <c r="J190" s="156">
        <f>H190/Main!$D$9</f>
        <v>1.6</v>
      </c>
      <c r="K190" s="156">
        <f>I190/Main!$D$10</f>
        <v>10</v>
      </c>
      <c r="L190" s="156">
        <f t="shared" si="1"/>
        <v>6.25</v>
      </c>
      <c r="M190" s="156">
        <v>1</v>
      </c>
      <c r="N190" s="159"/>
      <c r="O190" s="159"/>
      <c r="P190" s="164"/>
      <c r="Q190" s="159"/>
      <c r="R190" s="166"/>
      <c r="S190" s="159"/>
      <c r="T190" s="166"/>
      <c r="U190" s="170"/>
      <c r="V190" s="159"/>
      <c r="W190" s="364" t="s">
        <v>34</v>
      </c>
      <c r="X190" s="167">
        <v>25</v>
      </c>
      <c r="Y190" s="133">
        <v>0</v>
      </c>
      <c r="Z190" s="133">
        <v>0</v>
      </c>
      <c r="AA190" s="133">
        <v>0</v>
      </c>
      <c r="AB190" s="133">
        <v>0</v>
      </c>
      <c r="AC190" s="133">
        <v>0</v>
      </c>
      <c r="AD190" s="133">
        <v>0</v>
      </c>
      <c r="AE190" s="133">
        <v>0</v>
      </c>
      <c r="AF190" s="133">
        <v>0</v>
      </c>
      <c r="AG190" s="133">
        <v>0</v>
      </c>
      <c r="AH190" s="133">
        <v>0</v>
      </c>
      <c r="AI190" s="133">
        <v>0</v>
      </c>
      <c r="AJ190" s="133">
        <v>0</v>
      </c>
      <c r="AK190" s="133">
        <v>0</v>
      </c>
      <c r="AL190" s="133">
        <v>0</v>
      </c>
      <c r="AM190" s="133">
        <v>0</v>
      </c>
      <c r="AN190" s="133">
        <v>0</v>
      </c>
      <c r="AO190" s="133">
        <v>0</v>
      </c>
      <c r="AP190" s="133">
        <v>0</v>
      </c>
      <c r="AQ190" s="133">
        <v>0</v>
      </c>
      <c r="AR190" s="133">
        <v>0</v>
      </c>
      <c r="AS190" s="406">
        <f t="shared" ref="AS190:BM190" si="768">IF(X190 = 0, "", X190)</f>
        <v>25</v>
      </c>
      <c r="AT190" s="137" t="str">
        <f t="shared" si="768"/>
        <v/>
      </c>
      <c r="AU190" s="137" t="str">
        <f t="shared" si="768"/>
        <v/>
      </c>
      <c r="AV190" s="137" t="str">
        <f t="shared" si="768"/>
        <v/>
      </c>
      <c r="AW190" s="137" t="str">
        <f t="shared" si="768"/>
        <v/>
      </c>
      <c r="AX190" s="137" t="str">
        <f t="shared" si="768"/>
        <v/>
      </c>
      <c r="AY190" s="137" t="str">
        <f t="shared" si="768"/>
        <v/>
      </c>
      <c r="AZ190" s="137" t="str">
        <f t="shared" si="768"/>
        <v/>
      </c>
      <c r="BA190" s="137" t="str">
        <f t="shared" si="768"/>
        <v/>
      </c>
      <c r="BB190" s="137" t="str">
        <f t="shared" si="768"/>
        <v/>
      </c>
      <c r="BC190" s="137" t="str">
        <f t="shared" si="768"/>
        <v/>
      </c>
      <c r="BD190" s="137" t="str">
        <f t="shared" si="768"/>
        <v/>
      </c>
      <c r="BE190" s="137" t="str">
        <f t="shared" si="768"/>
        <v/>
      </c>
      <c r="BF190" s="137" t="str">
        <f t="shared" si="768"/>
        <v/>
      </c>
      <c r="BG190" s="137" t="str">
        <f t="shared" si="768"/>
        <v/>
      </c>
      <c r="BH190" s="137" t="str">
        <f t="shared" si="768"/>
        <v/>
      </c>
      <c r="BI190" s="137" t="str">
        <f t="shared" si="768"/>
        <v/>
      </c>
      <c r="BJ190" s="137" t="str">
        <f t="shared" si="768"/>
        <v/>
      </c>
      <c r="BK190" s="137" t="str">
        <f t="shared" si="768"/>
        <v/>
      </c>
      <c r="BL190" s="137" t="str">
        <f t="shared" si="768"/>
        <v/>
      </c>
      <c r="BM190" s="169" t="str">
        <f t="shared" si="768"/>
        <v/>
      </c>
      <c r="BN190" s="174" t="e">
        <f>$AS190*Assembly!Z$4+$AT190*Assembly!Z$5+$AU190*Assembly!Z$6+$AV190*Assembly!Z$7+$AW190*Assembly!Z$8+$AX190*Assembly!Z$9+$AY190*Assembly!Z$10+$AZ190*Assembly!Z$11+$BA190*Assembly!Z$12+$BB190*Assembly!Z$13+$BC190*Assembly!Z$14+$BD190*Assembly!Z$15+$BE190*Assembly!Z$16+$BF190*Assembly!Z$17+$BG190*Assembly!Z$18+$BH190*Assembly!Z$19+$BI190*Assembly!Z$20+$BJ190*Assembly!Z$21+$BK190*Assembly!Z$22+$BL190*Assembly!Z$23+$BM190*Assembly!Z$24</f>
        <v>#VALUE!</v>
      </c>
      <c r="BO190" s="133" t="e">
        <f t="shared" si="3"/>
        <v>#VALUE!</v>
      </c>
      <c r="BP190" s="133"/>
      <c r="BQ190" s="133" t="e">
        <f>$AS190*Assembly!AD$4+$AT190*Assembly!AD$5+$AU190*Assembly!AD$6+$AV190*Assembly!AD$7+$AW190*Assembly!AD$8+$AX190*Assembly!AD$9+$AY190*Assembly!AD$10+$AZ190*Assembly!AD$11+$BA190*Assembly!AD$12+$BB190*Assembly!AD$13+$BC190*Assembly!AD$14+$BD190*Assembly!AD$15+$BE190*Assembly!AD$16+$BF190*Assembly!AD$17+$BG190*Assembly!AD$18+$BH190*Assembly!AD$19+$BI190*Assembly!AD$20+$BJ190*Assembly!AD$21+$BK190*Assembly!AD$22+$BL190*Assembly!AD$23+$BM190*Assembly!AD$24</f>
        <v>#VALUE!</v>
      </c>
      <c r="BR190" s="177" t="e">
        <f t="shared" si="4"/>
        <v>#VALUE!</v>
      </c>
      <c r="BS190" s="178" t="e">
        <f t="shared" si="5"/>
        <v>#VALUE!</v>
      </c>
      <c r="BT190" s="179" t="e">
        <f t="shared" si="6"/>
        <v>#VALUE!</v>
      </c>
      <c r="BU190" s="178" t="e">
        <f t="shared" si="7"/>
        <v>#VALUE!</v>
      </c>
      <c r="BV190" s="133" t="e">
        <f>$AS190*Assembly!Y$4+$AT190*Assembly!Y$5+$AU190*Assembly!Y$6+$AV190*Assembly!Y$7+$AW190*Assembly!Y$8+$AX190*Assembly!Y$9+$AY190*Assembly!Y$10+$AZ190*Assembly!Y$11+$BA190*Assembly!Y$12+$BB190*Assembly!Y$13+$BC190*Assembly!Y$14+$BD190*Assembly!Y$15+$BE190*Assembly!Y$16+$BF190*Assembly!Y$17+$BG190*Assembly!Y$18+$BH190*Assembly!Y$19+$BI190*Assembly!Y$20+$BJ190*Assembly!Y$21+$BK190*Assembly!Y$22+$BL190*Assembly!Y$23+$BM190*Assembly!Y$24</f>
        <v>#VALUE!</v>
      </c>
      <c r="BW190" s="133" t="e">
        <f t="shared" si="8"/>
        <v>#VALUE!</v>
      </c>
      <c r="BX190" s="130" t="e">
        <f t="shared" si="9"/>
        <v>#VALUE!</v>
      </c>
      <c r="BY190" s="183" t="e">
        <f>$AS190*Assembly!AC$4+$AT190*Assembly!AC$5+$AU190*Assembly!AC$6+$AV190*Assembly!AC$7+$AW190*Assembly!AC$8+$AX190*Assembly!AC$9+$AY190*Assembly!AC$10+$AZ190*Assembly!AC$11+$BA190*Assembly!AC$12+$BB190*Assembly!AC$13+$BC190*Assembly!AC$14+$BD190*Assembly!AC$15+$BE190*Assembly!AC$16+$BF190*Assembly!AC$17+$BG190*Assembly!AC$18+$BH190*Assembly!AC$19+$BI190*Assembly!AC$20+$BJ190*Assembly!AC$21+$BK190*Assembly!AC$22+$BL190*Assembly!AC$23+$BM190*Assembly!AC$24</f>
        <v>#VALUE!</v>
      </c>
      <c r="BZ190" s="164" t="e">
        <f>$AS190*Assembly!M$4+$AT190*Assembly!M$5+$AU190*Assembly!M$6+$AV190*Assembly!M$7+$AW190*Assembly!M$8+$AX190*Assembly!M$9+$AY190*Assembly!M$10+$AZ190*Assembly!M$11+$BA190*Assembly!M$12+$BB190*Assembly!M$13+$BC190*Assembly!M$14+$BD190*Assembly!M$15+$BE190*Assembly!M$16+$BF190*Assembly!M$17+$BG190*Assembly!M$18+$BH190*Assembly!M$19+$BI190*Assembly!M$20+$BJ190*Assembly!M$21+$BK190*Assembly!M$22+$BL190*Assembly!M$23+$BM190*Assembly!M$24</f>
        <v>#VALUE!</v>
      </c>
      <c r="CA190" s="164" t="e">
        <f>$AS190*Assembly!N$4+$AT190*Assembly!N$5+$AU190*Assembly!N$6+$AV190*Assembly!N$7+$AW190*Assembly!N$8+$AX190*Assembly!N$9+$AY190*Assembly!N$10+$AZ190*Assembly!N$11+$BA190*Assembly!N$12+$BB190*Assembly!N$13+$BC190*Assembly!N$14+$BD190*Assembly!N$15+$BE190*Assembly!N$16+$BF190*Assembly!N$17+$BG190*Assembly!N$18+$BH190*Assembly!N$19+$BI190*Assembly!N$20+$BJ190*Assembly!N$21+$BK190*Assembly!N$22+$BL190*Assembly!N$23+$BM190*Assembly!N$24</f>
        <v>#VALUE!</v>
      </c>
      <c r="CB190" s="164" t="e">
        <f>$AS190*Assembly!O$4+$AT190*Assembly!O$5+$AU190*Assembly!O$6+$AV190*Assembly!O$7+$AW190*Assembly!O$8+$AX190*Assembly!O$9+$AY190*Assembly!O$10+$AZ190*Assembly!O$11+$BA190*Assembly!O$12+$BB190*Assembly!O$13+$BC190*Assembly!O$14+$BD190*Assembly!O$15+$BE190*Assembly!O$16+$BF190*Assembly!O$17+$BG190*Assembly!O$18+$BH190*Assembly!O$19+$BI190*Assembly!O$20+$BJ190*Assembly!O$21+$BK190*Assembly!O$22+$BL190*Assembly!O$23+$BM190*Assembly!O$24</f>
        <v>#VALUE!</v>
      </c>
      <c r="CC190" s="156" t="e">
        <f>$AS190*Assembly!P$4+$AT190*Assembly!P$5+$AU190*Assembly!P$6+$AV190*Assembly!P$7+$AW190*Assembly!P$8+$AX190*Assembly!P$9+$AY190*Assembly!P$10+$AZ190*Assembly!P$11+$BA190*Assembly!P$12+$BB190*Assembly!P$13+$BC190*Assembly!P$14+$BD190*Assembly!P$15+$BE190*Assembly!P$16+$BF190*Assembly!P$17+$BG190*Assembly!P$18+$BH190*Assembly!P$19+$BI190*Assembly!P$20+$BJ190*Assembly!P$21+$BK190*Assembly!P$22+$BL190*Assembly!P$23+$BM190*Assembly!P$24</f>
        <v>#VALUE!</v>
      </c>
      <c r="CD190" s="156" t="e">
        <f>$AS190*Assembly!Q$4+$AT190*Assembly!Q$5+$AU190*Assembly!Q$6+$AV190*Assembly!Q$7+$AW190*Assembly!Q$8+$AX190*Assembly!Q$9+$AY190*Assembly!Q$10+$AZ190*Assembly!Q$11+$BA190*Assembly!Q$12+$BB190*Assembly!Q$13+$BC190*Assembly!Q$14+$BD190*Assembly!Q$15+$BE190*Assembly!Q$16+$BF190*Assembly!Q$17+$BG190*Assembly!Q$18+$BH190*Assembly!Q$19+$BI190*Assembly!Q$20+$BJ190*Assembly!Q$21+$BK190*Assembly!Q$22+$BL190*Assembly!Q$23+$BM190*Assembly!Q$24</f>
        <v>#VALUE!</v>
      </c>
      <c r="CE190" s="164" t="e">
        <f>$AS190*Assembly!R$4+$AT190*Assembly!R$5+$AU190*Assembly!R$6+$AV190*Assembly!R$7+$AW190*Assembly!R$8+$AX190*Assembly!R$9+$AY190*Assembly!R$10+$AZ190*Assembly!R$11+$BA190*Assembly!R$12+$BB190*Assembly!R$13+$BC190*Assembly!R$14+$BD190*Assembly!R$15+$BE190*Assembly!R$16+$BF190*Assembly!R$17+$BG190*Assembly!R$18+$BH190*Assembly!R$19+$BI190*Assembly!R$20+$BJ190*Assembly!R$21+$BK190*Assembly!R$22+$BL190*Assembly!R$23+$BM190*Assembly!R$24</f>
        <v>#VALUE!</v>
      </c>
      <c r="CF190" s="156" t="e">
        <f>$AS190*Assembly!S$4+$AT190*Assembly!S$5+$AU190*Assembly!S$6+$AV190*Assembly!S$7+$AW190*Assembly!S$8+$AX190*Assembly!S$9+$AY190*Assembly!S$10+$AZ190*Assembly!S$11+$BA190*Assembly!S$12+$BB190*Assembly!S$13+$BC190*Assembly!S$14+$BD190*Assembly!S$15+$BE190*Assembly!S$16+$BF190*Assembly!S$17+$BG190*Assembly!S$18+$BH190*Assembly!S$19+$BI190*Assembly!S$20+$BJ190*Assembly!S$21+$BK190*Assembly!S$22+$BL190*Assembly!S$23+$BM190*Assembly!S$24</f>
        <v>#VALUE!</v>
      </c>
      <c r="CG190" s="156" t="e">
        <f>$AS190*Assembly!T$4+$AT190*Assembly!T$5+$AU190*Assembly!T$6+$AV190*Assembly!T$7+$AW190*Assembly!T$8+$AX190*Assembly!T$9+$AY190*Assembly!T$10+$AZ190*Assembly!T$11+$BA190*Assembly!T$12+$BB190*Assembly!T$13+$BC190*Assembly!T$14+$BD190*Assembly!T$15+$BE190*Assembly!T$16+$BF190*Assembly!T$17+$BG190*Assembly!T$18+$BH190*Assembly!T$19+$BI190*Assembly!T$20+$BJ190*Assembly!T$21+$BK190*Assembly!T$22+$BL190*Assembly!T$23+$BM190*Assembly!T$24</f>
        <v>#VALUE!</v>
      </c>
      <c r="CH190" s="156" t="e">
        <f>$AS190*Assembly!U$4+$AT190*Assembly!U$5+$AU190*Assembly!U$6+$AV190*Assembly!U$7+$AW190*Assembly!U$8+$AX190*Assembly!U$9+$AY190*Assembly!U$10+$AZ190*Assembly!U$11+$BA190*Assembly!U$12+$BB190*Assembly!U$13+$BC190*Assembly!U$14+$BD190*Assembly!U$15+$BE190*Assembly!U$16+$BF190*Assembly!U$17+$BG190*Assembly!U$18+$BH190*Assembly!U$19+$BI190*Assembly!U$20+$BJ190*Assembly!U$21+$BK190*Assembly!U$22+$BL190*Assembly!U$23+$BM190*Assembly!U$24</f>
        <v>#VALUE!</v>
      </c>
      <c r="CI190" s="164" t="e">
        <f>$AS190*Assembly!V$4+$AT190*Assembly!V$5+$AU190*Assembly!V$6+$AV190*Assembly!V$7+$AW190*Assembly!V$8+$AX190*Assembly!V$9+$AY190*Assembly!V$10+$AZ190*Assembly!V$11+$BA190*Assembly!V$12+$BB190*Assembly!V$13+$BC190*Assembly!V$14+$BD190*Assembly!V$15+$BE190*Assembly!V$16+$BF190*Assembly!V$17+$BG190*Assembly!V$18+$BH190*Assembly!V$19+$BI190*Assembly!V$20+$BJ190*Assembly!V$21+$BK190*Assembly!V$22+$BL190*Assembly!V$23+$BM190*Assembly!V$24</f>
        <v>#VALUE!</v>
      </c>
      <c r="CJ190" s="164" t="e">
        <f>BZ190*Refining!$F$3</f>
        <v>#VALUE!</v>
      </c>
      <c r="CK190" s="164" t="e">
        <f>CA190*Refining!$F$4</f>
        <v>#VALUE!</v>
      </c>
      <c r="CL190" s="164" t="e">
        <f>CB190*Refining!$F$5</f>
        <v>#VALUE!</v>
      </c>
      <c r="CM190" s="164" t="e">
        <f>CC190*Refining!$F$6</f>
        <v>#VALUE!</v>
      </c>
      <c r="CN190" s="164" t="e">
        <f>CD190*Refining!$F$7</f>
        <v>#VALUE!</v>
      </c>
      <c r="CO190" s="164" t="e">
        <f>CE190*Refining!$F$8</f>
        <v>#VALUE!</v>
      </c>
      <c r="CP190" s="164" t="e">
        <f>CF190*Refining!$F$9</f>
        <v>#VALUE!</v>
      </c>
      <c r="CQ190" s="164" t="e">
        <f>CG190*Refining!$F$10</f>
        <v>#VALUE!</v>
      </c>
      <c r="CR190" s="164" t="e">
        <f>CH190*Refining!$F$11</f>
        <v>#VALUE!</v>
      </c>
      <c r="CS190" s="164" t="e">
        <f>CI190*Refining!$F$12</f>
        <v>#VALUE!</v>
      </c>
      <c r="CT190" s="185" t="e">
        <f t="shared" ref="CT190:DM190" si="769">IF(BZ190 = 0, "", BZ190)</f>
        <v>#VALUE!</v>
      </c>
      <c r="CU190" s="186" t="e">
        <f t="shared" si="769"/>
        <v>#VALUE!</v>
      </c>
      <c r="CV190" s="186" t="e">
        <f t="shared" si="769"/>
        <v>#VALUE!</v>
      </c>
      <c r="CW190" s="186" t="e">
        <f t="shared" si="769"/>
        <v>#VALUE!</v>
      </c>
      <c r="CX190" s="186" t="e">
        <f t="shared" si="769"/>
        <v>#VALUE!</v>
      </c>
      <c r="CY190" s="186" t="e">
        <f t="shared" si="769"/>
        <v>#VALUE!</v>
      </c>
      <c r="CZ190" s="186" t="e">
        <f t="shared" si="769"/>
        <v>#VALUE!</v>
      </c>
      <c r="DA190" s="186" t="e">
        <f t="shared" si="769"/>
        <v>#VALUE!</v>
      </c>
      <c r="DB190" s="186" t="e">
        <f t="shared" si="769"/>
        <v>#VALUE!</v>
      </c>
      <c r="DC190" s="187" t="e">
        <f t="shared" si="769"/>
        <v>#VALUE!</v>
      </c>
      <c r="DD190" s="185" t="e">
        <f t="shared" si="769"/>
        <v>#VALUE!</v>
      </c>
      <c r="DE190" s="186" t="e">
        <f t="shared" si="769"/>
        <v>#VALUE!</v>
      </c>
      <c r="DF190" s="186" t="e">
        <f t="shared" si="769"/>
        <v>#VALUE!</v>
      </c>
      <c r="DG190" s="186" t="e">
        <f t="shared" si="769"/>
        <v>#VALUE!</v>
      </c>
      <c r="DH190" s="211" t="e">
        <f t="shared" si="769"/>
        <v>#VALUE!</v>
      </c>
      <c r="DI190" s="186" t="e">
        <f t="shared" si="769"/>
        <v>#VALUE!</v>
      </c>
      <c r="DJ190" s="186" t="e">
        <f t="shared" si="769"/>
        <v>#VALUE!</v>
      </c>
      <c r="DK190" s="186" t="e">
        <f t="shared" si="769"/>
        <v>#VALUE!</v>
      </c>
      <c r="DL190" s="186" t="e">
        <f t="shared" si="769"/>
        <v>#VALUE!</v>
      </c>
      <c r="DM190" s="187" t="e">
        <f t="shared" si="769"/>
        <v>#VALUE!</v>
      </c>
      <c r="DN190" s="185" t="e">
        <f t="shared" si="11"/>
        <v>#VALUE!</v>
      </c>
      <c r="DO190" s="189" t="e">
        <f t="shared" si="12"/>
        <v>#VALUE!</v>
      </c>
      <c r="DP190" s="120" t="e">
        <f t="shared" si="13"/>
        <v>#VALUE!</v>
      </c>
      <c r="DQ190" s="133" t="e">
        <f>CT190*'Ores &amp; Ingots'!$C$3+CU190*'Ores &amp; Ingots'!$C$4+CV190*'Ores &amp; Ingots'!$C$5+CW190*'Ores &amp; Ingots'!$C$6+CX190*'Ores &amp; Ingots'!$C$7+CY190*'Ores &amp; Ingots'!$C$8+CZ190*'Ores &amp; Ingots'!$C$9+DA190*'Ores &amp; Ingots'!$C$10+DB190*'Ores &amp; Ingots'!$C$11+DC190*'Ores &amp; Ingots'!$C$12</f>
        <v>#VALUE!</v>
      </c>
      <c r="DR190" s="133" t="e">
        <f>DD190*'Ores &amp; Ingots'!$B$3+DE190*'Ores &amp; Ingots'!$B$4+DF190*'Ores &amp; Ingots'!$B$5+DG190*'Ores &amp; Ingots'!$B$6+DH190*'Ores &amp; Ingots'!$B$7+DI190*'Ores &amp; Ingots'!$B$8+DJ190*'Ores &amp; Ingots'!$B$9+DK190*'Ores &amp; Ingots'!$B$10+DL190*'Ores &amp; Ingots'!$B$11+DM190*'Ores &amp; Ingots'!$B$12</f>
        <v>#VALUE!</v>
      </c>
      <c r="DS190" s="189" t="e">
        <f>CT190*Refining!$G$3+CU190*Refining!$G$4+CV190*Refining!$G$5+CW190*Refining!$G$6+CX190*Refining!$G$7+CY190*Refining!$G$8+CZ190*Refining!$G$9+DA190*Refining!$G$10+DB190*Refining!$G$11+DC190*Refining!$G$12</f>
        <v>#VALUE!</v>
      </c>
      <c r="DT190" s="189" t="e">
        <f t="shared" si="14"/>
        <v>#VALUE!</v>
      </c>
      <c r="DU190" s="192" t="e">
        <f t="shared" si="15"/>
        <v>#VALUE!</v>
      </c>
      <c r="DV190" s="185" t="e">
        <f t="shared" si="16"/>
        <v>#VALUE!</v>
      </c>
      <c r="DW190" s="194" t="e">
        <f t="shared" ref="DW190:DX190" si="770">DV190/60</f>
        <v>#VALUE!</v>
      </c>
      <c r="DX190" s="194" t="e">
        <f t="shared" si="770"/>
        <v>#VALUE!</v>
      </c>
      <c r="DY190" s="185" t="e">
        <f t="shared" si="18"/>
        <v>#VALUE!</v>
      </c>
      <c r="DZ190" s="194" t="e">
        <f t="shared" ref="DZ190:EA190" si="771">DY190/1000</f>
        <v>#VALUE!</v>
      </c>
      <c r="EA190" s="196" t="e">
        <f t="shared" si="771"/>
        <v>#VALUE!</v>
      </c>
      <c r="EB190" s="130" t="e">
        <f t="shared" si="20"/>
        <v>#VALUE!</v>
      </c>
      <c r="EC190" s="132" t="e">
        <f t="shared" si="21"/>
        <v>#VALUE!</v>
      </c>
      <c r="ED190" s="133">
        <v>48</v>
      </c>
    </row>
    <row r="191" spans="1:134" ht="12.75" x14ac:dyDescent="0.2">
      <c r="A191" s="864"/>
      <c r="B191" s="135" t="s">
        <v>393</v>
      </c>
      <c r="C191" s="137" t="s">
        <v>156</v>
      </c>
      <c r="D191" s="137">
        <v>1</v>
      </c>
      <c r="E191" s="137">
        <v>1</v>
      </c>
      <c r="F191" s="137">
        <v>1</v>
      </c>
      <c r="G191" s="139">
        <f t="shared" si="0"/>
        <v>15.625</v>
      </c>
      <c r="H191" s="140">
        <v>5</v>
      </c>
      <c r="I191" s="140">
        <v>12.5</v>
      </c>
      <c r="J191" s="140">
        <f>H191/Main!$D$9</f>
        <v>1</v>
      </c>
      <c r="K191" s="140">
        <f>I191/Main!$D$10</f>
        <v>6.25</v>
      </c>
      <c r="L191" s="140">
        <f t="shared" si="1"/>
        <v>6.25</v>
      </c>
      <c r="M191" s="140">
        <v>1</v>
      </c>
      <c r="N191" s="143"/>
      <c r="O191" s="143"/>
      <c r="P191" s="145"/>
      <c r="Q191" s="143"/>
      <c r="R191" s="146"/>
      <c r="S191" s="143"/>
      <c r="T191" s="395"/>
      <c r="U191" s="198"/>
      <c r="V191" s="143"/>
      <c r="W191" s="396" t="s">
        <v>34</v>
      </c>
      <c r="X191" s="167">
        <v>13</v>
      </c>
      <c r="Y191" s="133">
        <v>0</v>
      </c>
      <c r="Z191" s="133">
        <v>0</v>
      </c>
      <c r="AA191" s="133">
        <v>0</v>
      </c>
      <c r="AB191" s="133">
        <v>0</v>
      </c>
      <c r="AC191" s="133">
        <v>0</v>
      </c>
      <c r="AD191" s="133">
        <v>0</v>
      </c>
      <c r="AE191" s="133">
        <v>0</v>
      </c>
      <c r="AF191" s="133">
        <v>0</v>
      </c>
      <c r="AG191" s="133">
        <v>0</v>
      </c>
      <c r="AH191" s="133">
        <v>0</v>
      </c>
      <c r="AI191" s="133">
        <v>0</v>
      </c>
      <c r="AJ191" s="133">
        <v>0</v>
      </c>
      <c r="AK191" s="133">
        <v>0</v>
      </c>
      <c r="AL191" s="133">
        <v>0</v>
      </c>
      <c r="AM191" s="133">
        <v>0</v>
      </c>
      <c r="AN191" s="133">
        <v>0</v>
      </c>
      <c r="AO191" s="133">
        <v>0</v>
      </c>
      <c r="AP191" s="133">
        <v>0</v>
      </c>
      <c r="AQ191" s="133">
        <v>0</v>
      </c>
      <c r="AR191" s="133">
        <v>0</v>
      </c>
      <c r="AS191" s="406">
        <f t="shared" ref="AS191:BM191" si="772">IF(X191 = 0, "", X191)</f>
        <v>13</v>
      </c>
      <c r="AT191" s="137" t="str">
        <f t="shared" si="772"/>
        <v/>
      </c>
      <c r="AU191" s="137" t="str">
        <f t="shared" si="772"/>
        <v/>
      </c>
      <c r="AV191" s="137" t="str">
        <f t="shared" si="772"/>
        <v/>
      </c>
      <c r="AW191" s="137" t="str">
        <f t="shared" si="772"/>
        <v/>
      </c>
      <c r="AX191" s="137" t="str">
        <f t="shared" si="772"/>
        <v/>
      </c>
      <c r="AY191" s="137" t="str">
        <f t="shared" si="772"/>
        <v/>
      </c>
      <c r="AZ191" s="137" t="str">
        <f t="shared" si="772"/>
        <v/>
      </c>
      <c r="BA191" s="137" t="str">
        <f t="shared" si="772"/>
        <v/>
      </c>
      <c r="BB191" s="137" t="str">
        <f t="shared" si="772"/>
        <v/>
      </c>
      <c r="BC191" s="137" t="str">
        <f t="shared" si="772"/>
        <v/>
      </c>
      <c r="BD191" s="137" t="str">
        <f t="shared" si="772"/>
        <v/>
      </c>
      <c r="BE191" s="137" t="str">
        <f t="shared" si="772"/>
        <v/>
      </c>
      <c r="BF191" s="137" t="str">
        <f t="shared" si="772"/>
        <v/>
      </c>
      <c r="BG191" s="137" t="str">
        <f t="shared" si="772"/>
        <v/>
      </c>
      <c r="BH191" s="137" t="str">
        <f t="shared" si="772"/>
        <v/>
      </c>
      <c r="BI191" s="137" t="str">
        <f t="shared" si="772"/>
        <v/>
      </c>
      <c r="BJ191" s="137" t="str">
        <f t="shared" si="772"/>
        <v/>
      </c>
      <c r="BK191" s="137" t="str">
        <f t="shared" si="772"/>
        <v/>
      </c>
      <c r="BL191" s="137" t="str">
        <f t="shared" si="772"/>
        <v/>
      </c>
      <c r="BM191" s="169" t="str">
        <f t="shared" si="772"/>
        <v/>
      </c>
      <c r="BN191" s="174" t="e">
        <f>$AS191*Assembly!Z$4+$AT191*Assembly!Z$5+$AU191*Assembly!Z$6+$AV191*Assembly!Z$7+$AW191*Assembly!Z$8+$AX191*Assembly!Z$9+$AY191*Assembly!Z$10+$AZ191*Assembly!Z$11+$BA191*Assembly!Z$12+$BB191*Assembly!Z$13+$BC191*Assembly!Z$14+$BD191*Assembly!Z$15+$BE191*Assembly!Z$16+$BF191*Assembly!Z$17+$BG191*Assembly!Z$18+$BH191*Assembly!Z$19+$BI191*Assembly!Z$20+$BJ191*Assembly!Z$21+$BK191*Assembly!Z$22+$BL191*Assembly!Z$23+$BM191*Assembly!Z$24</f>
        <v>#VALUE!</v>
      </c>
      <c r="BO191" s="133" t="e">
        <f t="shared" si="3"/>
        <v>#VALUE!</v>
      </c>
      <c r="BP191" s="133"/>
      <c r="BQ191" s="133" t="e">
        <f>$AS191*Assembly!AD$4+$AT191*Assembly!AD$5+$AU191*Assembly!AD$6+$AV191*Assembly!AD$7+$AW191*Assembly!AD$8+$AX191*Assembly!AD$9+$AY191*Assembly!AD$10+$AZ191*Assembly!AD$11+$BA191*Assembly!AD$12+$BB191*Assembly!AD$13+$BC191*Assembly!AD$14+$BD191*Assembly!AD$15+$BE191*Assembly!AD$16+$BF191*Assembly!AD$17+$BG191*Assembly!AD$18+$BH191*Assembly!AD$19+$BI191*Assembly!AD$20+$BJ191*Assembly!AD$21+$BK191*Assembly!AD$22+$BL191*Assembly!AD$23+$BM191*Assembly!AD$24</f>
        <v>#VALUE!</v>
      </c>
      <c r="BR191" s="177" t="e">
        <f t="shared" si="4"/>
        <v>#VALUE!</v>
      </c>
      <c r="BS191" s="178" t="e">
        <f t="shared" si="5"/>
        <v>#VALUE!</v>
      </c>
      <c r="BT191" s="179" t="e">
        <f t="shared" si="6"/>
        <v>#VALUE!</v>
      </c>
      <c r="BU191" s="178" t="e">
        <f t="shared" si="7"/>
        <v>#VALUE!</v>
      </c>
      <c r="BV191" s="133" t="e">
        <f>$AS191*Assembly!Y$4+$AT191*Assembly!Y$5+$AU191*Assembly!Y$6+$AV191*Assembly!Y$7+$AW191*Assembly!Y$8+$AX191*Assembly!Y$9+$AY191*Assembly!Y$10+$AZ191*Assembly!Y$11+$BA191*Assembly!Y$12+$BB191*Assembly!Y$13+$BC191*Assembly!Y$14+$BD191*Assembly!Y$15+$BE191*Assembly!Y$16+$BF191*Assembly!Y$17+$BG191*Assembly!Y$18+$BH191*Assembly!Y$19+$BI191*Assembly!Y$20+$BJ191*Assembly!Y$21+$BK191*Assembly!Y$22+$BL191*Assembly!Y$23+$BM191*Assembly!Y$24</f>
        <v>#VALUE!</v>
      </c>
      <c r="BW191" s="133" t="e">
        <f t="shared" si="8"/>
        <v>#VALUE!</v>
      </c>
      <c r="BX191" s="130" t="e">
        <f t="shared" si="9"/>
        <v>#VALUE!</v>
      </c>
      <c r="BY191" s="183" t="e">
        <f>$AS191*Assembly!AC$4+$AT191*Assembly!AC$5+$AU191*Assembly!AC$6+$AV191*Assembly!AC$7+$AW191*Assembly!AC$8+$AX191*Assembly!AC$9+$AY191*Assembly!AC$10+$AZ191*Assembly!AC$11+$BA191*Assembly!AC$12+$BB191*Assembly!AC$13+$BC191*Assembly!AC$14+$BD191*Assembly!AC$15+$BE191*Assembly!AC$16+$BF191*Assembly!AC$17+$BG191*Assembly!AC$18+$BH191*Assembly!AC$19+$BI191*Assembly!AC$20+$BJ191*Assembly!AC$21+$BK191*Assembly!AC$22+$BL191*Assembly!AC$23+$BM191*Assembly!AC$24</f>
        <v>#VALUE!</v>
      </c>
      <c r="BZ191" s="145" t="e">
        <f>$AS191*Assembly!M$4+$AT191*Assembly!M$5+$AU191*Assembly!M$6+$AV191*Assembly!M$7+$AW191*Assembly!M$8+$AX191*Assembly!M$9+$AY191*Assembly!M$10+$AZ191*Assembly!M$11+$BA191*Assembly!M$12+$BB191*Assembly!M$13+$BC191*Assembly!M$14+$BD191*Assembly!M$15+$BE191*Assembly!M$16+$BF191*Assembly!M$17+$BG191*Assembly!M$18+$BH191*Assembly!M$19+$BI191*Assembly!M$20+$BJ191*Assembly!M$21+$BK191*Assembly!M$22+$BL191*Assembly!M$23+$BM191*Assembly!M$24</f>
        <v>#VALUE!</v>
      </c>
      <c r="CA191" s="145" t="e">
        <f>$AS191*Assembly!N$4+$AT191*Assembly!N$5+$AU191*Assembly!N$6+$AV191*Assembly!N$7+$AW191*Assembly!N$8+$AX191*Assembly!N$9+$AY191*Assembly!N$10+$AZ191*Assembly!N$11+$BA191*Assembly!N$12+$BB191*Assembly!N$13+$BC191*Assembly!N$14+$BD191*Assembly!N$15+$BE191*Assembly!N$16+$BF191*Assembly!N$17+$BG191*Assembly!N$18+$BH191*Assembly!N$19+$BI191*Assembly!N$20+$BJ191*Assembly!N$21+$BK191*Assembly!N$22+$BL191*Assembly!N$23+$BM191*Assembly!N$24</f>
        <v>#VALUE!</v>
      </c>
      <c r="CB191" s="145" t="e">
        <f>$AS191*Assembly!O$4+$AT191*Assembly!O$5+$AU191*Assembly!O$6+$AV191*Assembly!O$7+$AW191*Assembly!O$8+$AX191*Assembly!O$9+$AY191*Assembly!O$10+$AZ191*Assembly!O$11+$BA191*Assembly!O$12+$BB191*Assembly!O$13+$BC191*Assembly!O$14+$BD191*Assembly!O$15+$BE191*Assembly!O$16+$BF191*Assembly!O$17+$BG191*Assembly!O$18+$BH191*Assembly!O$19+$BI191*Assembly!O$20+$BJ191*Assembly!O$21+$BK191*Assembly!O$22+$BL191*Assembly!O$23+$BM191*Assembly!O$24</f>
        <v>#VALUE!</v>
      </c>
      <c r="CC191" s="140" t="e">
        <f>$AS191*Assembly!P$4+$AT191*Assembly!P$5+$AU191*Assembly!P$6+$AV191*Assembly!P$7+$AW191*Assembly!P$8+$AX191*Assembly!P$9+$AY191*Assembly!P$10+$AZ191*Assembly!P$11+$BA191*Assembly!P$12+$BB191*Assembly!P$13+$BC191*Assembly!P$14+$BD191*Assembly!P$15+$BE191*Assembly!P$16+$BF191*Assembly!P$17+$BG191*Assembly!P$18+$BH191*Assembly!P$19+$BI191*Assembly!P$20+$BJ191*Assembly!P$21+$BK191*Assembly!P$22+$BL191*Assembly!P$23+$BM191*Assembly!P$24</f>
        <v>#VALUE!</v>
      </c>
      <c r="CD191" s="140" t="e">
        <f>$AS191*Assembly!Q$4+$AT191*Assembly!Q$5+$AU191*Assembly!Q$6+$AV191*Assembly!Q$7+$AW191*Assembly!Q$8+$AX191*Assembly!Q$9+$AY191*Assembly!Q$10+$AZ191*Assembly!Q$11+$BA191*Assembly!Q$12+$BB191*Assembly!Q$13+$BC191*Assembly!Q$14+$BD191*Assembly!Q$15+$BE191*Assembly!Q$16+$BF191*Assembly!Q$17+$BG191*Assembly!Q$18+$BH191*Assembly!Q$19+$BI191*Assembly!Q$20+$BJ191*Assembly!Q$21+$BK191*Assembly!Q$22+$BL191*Assembly!Q$23+$BM191*Assembly!Q$24</f>
        <v>#VALUE!</v>
      </c>
      <c r="CE191" s="145" t="e">
        <f>$AS191*Assembly!R$4+$AT191*Assembly!R$5+$AU191*Assembly!R$6+$AV191*Assembly!R$7+$AW191*Assembly!R$8+$AX191*Assembly!R$9+$AY191*Assembly!R$10+$AZ191*Assembly!R$11+$BA191*Assembly!R$12+$BB191*Assembly!R$13+$BC191*Assembly!R$14+$BD191*Assembly!R$15+$BE191*Assembly!R$16+$BF191*Assembly!R$17+$BG191*Assembly!R$18+$BH191*Assembly!R$19+$BI191*Assembly!R$20+$BJ191*Assembly!R$21+$BK191*Assembly!R$22+$BL191*Assembly!R$23+$BM191*Assembly!R$24</f>
        <v>#VALUE!</v>
      </c>
      <c r="CF191" s="140" t="e">
        <f>$AS191*Assembly!S$4+$AT191*Assembly!S$5+$AU191*Assembly!S$6+$AV191*Assembly!S$7+$AW191*Assembly!S$8+$AX191*Assembly!S$9+$AY191*Assembly!S$10+$AZ191*Assembly!S$11+$BA191*Assembly!S$12+$BB191*Assembly!S$13+$BC191*Assembly!S$14+$BD191*Assembly!S$15+$BE191*Assembly!S$16+$BF191*Assembly!S$17+$BG191*Assembly!S$18+$BH191*Assembly!S$19+$BI191*Assembly!S$20+$BJ191*Assembly!S$21+$BK191*Assembly!S$22+$BL191*Assembly!S$23+$BM191*Assembly!S$24</f>
        <v>#VALUE!</v>
      </c>
      <c r="CG191" s="140" t="e">
        <f>$AS191*Assembly!T$4+$AT191*Assembly!T$5+$AU191*Assembly!T$6+$AV191*Assembly!T$7+$AW191*Assembly!T$8+$AX191*Assembly!T$9+$AY191*Assembly!T$10+$AZ191*Assembly!T$11+$BA191*Assembly!T$12+$BB191*Assembly!T$13+$BC191*Assembly!T$14+$BD191*Assembly!T$15+$BE191*Assembly!T$16+$BF191*Assembly!T$17+$BG191*Assembly!T$18+$BH191*Assembly!T$19+$BI191*Assembly!T$20+$BJ191*Assembly!T$21+$BK191*Assembly!T$22+$BL191*Assembly!T$23+$BM191*Assembly!T$24</f>
        <v>#VALUE!</v>
      </c>
      <c r="CH191" s="140" t="e">
        <f>$AS191*Assembly!U$4+$AT191*Assembly!U$5+$AU191*Assembly!U$6+$AV191*Assembly!U$7+$AW191*Assembly!U$8+$AX191*Assembly!U$9+$AY191*Assembly!U$10+$AZ191*Assembly!U$11+$BA191*Assembly!U$12+$BB191*Assembly!U$13+$BC191*Assembly!U$14+$BD191*Assembly!U$15+$BE191*Assembly!U$16+$BF191*Assembly!U$17+$BG191*Assembly!U$18+$BH191*Assembly!U$19+$BI191*Assembly!U$20+$BJ191*Assembly!U$21+$BK191*Assembly!U$22+$BL191*Assembly!U$23+$BM191*Assembly!U$24</f>
        <v>#VALUE!</v>
      </c>
      <c r="CI191" s="145" t="e">
        <f>$AS191*Assembly!V$4+$AT191*Assembly!V$5+$AU191*Assembly!V$6+$AV191*Assembly!V$7+$AW191*Assembly!V$8+$AX191*Assembly!V$9+$AY191*Assembly!V$10+$AZ191*Assembly!V$11+$BA191*Assembly!V$12+$BB191*Assembly!V$13+$BC191*Assembly!V$14+$BD191*Assembly!V$15+$BE191*Assembly!V$16+$BF191*Assembly!V$17+$BG191*Assembly!V$18+$BH191*Assembly!V$19+$BI191*Assembly!V$20+$BJ191*Assembly!V$21+$BK191*Assembly!V$22+$BL191*Assembly!V$23+$BM191*Assembly!V$24</f>
        <v>#VALUE!</v>
      </c>
      <c r="CJ191" s="145" t="e">
        <f>BZ191*Refining!$F$3</f>
        <v>#VALUE!</v>
      </c>
      <c r="CK191" s="145" t="e">
        <f>CA191*Refining!$F$4</f>
        <v>#VALUE!</v>
      </c>
      <c r="CL191" s="145" t="e">
        <f>CB191*Refining!$F$5</f>
        <v>#VALUE!</v>
      </c>
      <c r="CM191" s="145" t="e">
        <f>CC191*Refining!$F$6</f>
        <v>#VALUE!</v>
      </c>
      <c r="CN191" s="145" t="e">
        <f>CD191*Refining!$F$7</f>
        <v>#VALUE!</v>
      </c>
      <c r="CO191" s="145" t="e">
        <f>CE191*Refining!$F$8</f>
        <v>#VALUE!</v>
      </c>
      <c r="CP191" s="145" t="e">
        <f>CF191*Refining!$F$9</f>
        <v>#VALUE!</v>
      </c>
      <c r="CQ191" s="145" t="e">
        <f>CG191*Refining!$F$10</f>
        <v>#VALUE!</v>
      </c>
      <c r="CR191" s="145" t="e">
        <f>CH191*Refining!$F$11</f>
        <v>#VALUE!</v>
      </c>
      <c r="CS191" s="145" t="e">
        <f>CI191*Refining!$F$12</f>
        <v>#VALUE!</v>
      </c>
      <c r="CT191" s="185" t="e">
        <f t="shared" ref="CT191:DM191" si="773">IF(BZ191 = 0, "", BZ191)</f>
        <v>#VALUE!</v>
      </c>
      <c r="CU191" s="186" t="e">
        <f t="shared" si="773"/>
        <v>#VALUE!</v>
      </c>
      <c r="CV191" s="186" t="e">
        <f t="shared" si="773"/>
        <v>#VALUE!</v>
      </c>
      <c r="CW191" s="186" t="e">
        <f t="shared" si="773"/>
        <v>#VALUE!</v>
      </c>
      <c r="CX191" s="186" t="e">
        <f t="shared" si="773"/>
        <v>#VALUE!</v>
      </c>
      <c r="CY191" s="186" t="e">
        <f t="shared" si="773"/>
        <v>#VALUE!</v>
      </c>
      <c r="CZ191" s="186" t="e">
        <f t="shared" si="773"/>
        <v>#VALUE!</v>
      </c>
      <c r="DA191" s="186" t="e">
        <f t="shared" si="773"/>
        <v>#VALUE!</v>
      </c>
      <c r="DB191" s="186" t="e">
        <f t="shared" si="773"/>
        <v>#VALUE!</v>
      </c>
      <c r="DC191" s="187" t="e">
        <f t="shared" si="773"/>
        <v>#VALUE!</v>
      </c>
      <c r="DD191" s="185" t="e">
        <f t="shared" si="773"/>
        <v>#VALUE!</v>
      </c>
      <c r="DE191" s="186" t="e">
        <f t="shared" si="773"/>
        <v>#VALUE!</v>
      </c>
      <c r="DF191" s="186" t="e">
        <f t="shared" si="773"/>
        <v>#VALUE!</v>
      </c>
      <c r="DG191" s="186" t="e">
        <f t="shared" si="773"/>
        <v>#VALUE!</v>
      </c>
      <c r="DH191" s="211" t="e">
        <f t="shared" si="773"/>
        <v>#VALUE!</v>
      </c>
      <c r="DI191" s="186" t="e">
        <f t="shared" si="773"/>
        <v>#VALUE!</v>
      </c>
      <c r="DJ191" s="186" t="e">
        <f t="shared" si="773"/>
        <v>#VALUE!</v>
      </c>
      <c r="DK191" s="186" t="e">
        <f t="shared" si="773"/>
        <v>#VALUE!</v>
      </c>
      <c r="DL191" s="186" t="e">
        <f t="shared" si="773"/>
        <v>#VALUE!</v>
      </c>
      <c r="DM191" s="187" t="e">
        <f t="shared" si="773"/>
        <v>#VALUE!</v>
      </c>
      <c r="DN191" s="185" t="e">
        <f t="shared" si="11"/>
        <v>#VALUE!</v>
      </c>
      <c r="DO191" s="189" t="e">
        <f t="shared" si="12"/>
        <v>#VALUE!</v>
      </c>
      <c r="DP191" s="120" t="e">
        <f t="shared" si="13"/>
        <v>#VALUE!</v>
      </c>
      <c r="DQ191" s="133" t="e">
        <f>CT191*'Ores &amp; Ingots'!$C$3+CU191*'Ores &amp; Ingots'!$C$4+CV191*'Ores &amp; Ingots'!$C$5+CW191*'Ores &amp; Ingots'!$C$6+CX191*'Ores &amp; Ingots'!$C$7+CY191*'Ores &amp; Ingots'!$C$8+CZ191*'Ores &amp; Ingots'!$C$9+DA191*'Ores &amp; Ingots'!$C$10+DB191*'Ores &amp; Ingots'!$C$11+DC191*'Ores &amp; Ingots'!$C$12</f>
        <v>#VALUE!</v>
      </c>
      <c r="DR191" s="133" t="e">
        <f>DD191*'Ores &amp; Ingots'!$B$3+DE191*'Ores &amp; Ingots'!$B$4+DF191*'Ores &amp; Ingots'!$B$5+DG191*'Ores &amp; Ingots'!$B$6+DH191*'Ores &amp; Ingots'!$B$7+DI191*'Ores &amp; Ingots'!$B$8+DJ191*'Ores &amp; Ingots'!$B$9+DK191*'Ores &amp; Ingots'!$B$10+DL191*'Ores &amp; Ingots'!$B$11+DM191*'Ores &amp; Ingots'!$B$12</f>
        <v>#VALUE!</v>
      </c>
      <c r="DS191" s="189" t="e">
        <f>CT191*Refining!$G$3+CU191*Refining!$G$4+CV191*Refining!$G$5+CW191*Refining!$G$6+CX191*Refining!$G$7+CY191*Refining!$G$8+CZ191*Refining!$G$9+DA191*Refining!$G$10+DB191*Refining!$G$11+DC191*Refining!$G$12</f>
        <v>#VALUE!</v>
      </c>
      <c r="DT191" s="189" t="e">
        <f t="shared" si="14"/>
        <v>#VALUE!</v>
      </c>
      <c r="DU191" s="192" t="e">
        <f t="shared" si="15"/>
        <v>#VALUE!</v>
      </c>
      <c r="DV191" s="185" t="e">
        <f t="shared" si="16"/>
        <v>#VALUE!</v>
      </c>
      <c r="DW191" s="194" t="e">
        <f t="shared" ref="DW191:DX191" si="774">DV191/60</f>
        <v>#VALUE!</v>
      </c>
      <c r="DX191" s="194" t="e">
        <f t="shared" si="774"/>
        <v>#VALUE!</v>
      </c>
      <c r="DY191" s="185" t="e">
        <f t="shared" si="18"/>
        <v>#VALUE!</v>
      </c>
      <c r="DZ191" s="194" t="e">
        <f t="shared" ref="DZ191:EA191" si="775">DY191/1000</f>
        <v>#VALUE!</v>
      </c>
      <c r="EA191" s="196" t="e">
        <f t="shared" si="775"/>
        <v>#VALUE!</v>
      </c>
      <c r="EB191" s="130" t="e">
        <f t="shared" si="20"/>
        <v>#VALUE!</v>
      </c>
      <c r="EC191" s="132" t="e">
        <f t="shared" si="21"/>
        <v>#VALUE!</v>
      </c>
      <c r="ED191" s="133" t="s">
        <v>28</v>
      </c>
    </row>
    <row r="192" spans="1:134" ht="12.75" x14ac:dyDescent="0.2">
      <c r="A192" s="864"/>
      <c r="B192" s="369" t="s">
        <v>394</v>
      </c>
      <c r="C192" s="137" t="s">
        <v>156</v>
      </c>
      <c r="D192" s="137">
        <v>1</v>
      </c>
      <c r="E192" s="137">
        <v>1</v>
      </c>
      <c r="F192" s="137">
        <v>1</v>
      </c>
      <c r="G192" s="154">
        <f t="shared" si="0"/>
        <v>15.625</v>
      </c>
      <c r="H192" s="156">
        <v>8</v>
      </c>
      <c r="I192" s="156">
        <v>20</v>
      </c>
      <c r="J192" s="156">
        <f>H192/Main!$D$9</f>
        <v>1.6</v>
      </c>
      <c r="K192" s="156">
        <f>I192/Main!$D$10</f>
        <v>10</v>
      </c>
      <c r="L192" s="156">
        <f t="shared" si="1"/>
        <v>6.25</v>
      </c>
      <c r="M192" s="156">
        <v>1</v>
      </c>
      <c r="N192" s="159"/>
      <c r="O192" s="159"/>
      <c r="P192" s="164"/>
      <c r="Q192" s="159"/>
      <c r="R192" s="166"/>
      <c r="S192" s="159"/>
      <c r="T192" s="166"/>
      <c r="U192" s="170"/>
      <c r="V192" s="159"/>
      <c r="W192" s="364" t="s">
        <v>28</v>
      </c>
      <c r="X192" s="167">
        <v>19</v>
      </c>
      <c r="Y192" s="133">
        <v>0</v>
      </c>
      <c r="Z192" s="133">
        <v>0</v>
      </c>
      <c r="AA192" s="133">
        <v>0</v>
      </c>
      <c r="AB192" s="133">
        <v>0</v>
      </c>
      <c r="AC192" s="133">
        <v>0</v>
      </c>
      <c r="AD192" s="133">
        <v>0</v>
      </c>
      <c r="AE192" s="133">
        <v>0</v>
      </c>
      <c r="AF192" s="133">
        <v>0</v>
      </c>
      <c r="AG192" s="133">
        <v>0</v>
      </c>
      <c r="AH192" s="133">
        <v>0</v>
      </c>
      <c r="AI192" s="133">
        <v>0</v>
      </c>
      <c r="AJ192" s="133">
        <v>0</v>
      </c>
      <c r="AK192" s="133">
        <v>0</v>
      </c>
      <c r="AL192" s="133">
        <v>0</v>
      </c>
      <c r="AM192" s="133">
        <v>0</v>
      </c>
      <c r="AN192" s="133">
        <v>0</v>
      </c>
      <c r="AO192" s="133">
        <v>0</v>
      </c>
      <c r="AP192" s="133">
        <v>0</v>
      </c>
      <c r="AQ192" s="133">
        <v>0</v>
      </c>
      <c r="AR192" s="133">
        <v>0</v>
      </c>
      <c r="AS192" s="406">
        <f t="shared" ref="AS192:BM192" si="776">IF(X192 = 0, "", X192)</f>
        <v>19</v>
      </c>
      <c r="AT192" s="137" t="str">
        <f t="shared" si="776"/>
        <v/>
      </c>
      <c r="AU192" s="137" t="str">
        <f t="shared" si="776"/>
        <v/>
      </c>
      <c r="AV192" s="137" t="str">
        <f t="shared" si="776"/>
        <v/>
      </c>
      <c r="AW192" s="137" t="str">
        <f t="shared" si="776"/>
        <v/>
      </c>
      <c r="AX192" s="137" t="str">
        <f t="shared" si="776"/>
        <v/>
      </c>
      <c r="AY192" s="137" t="str">
        <f t="shared" si="776"/>
        <v/>
      </c>
      <c r="AZ192" s="137" t="str">
        <f t="shared" si="776"/>
        <v/>
      </c>
      <c r="BA192" s="137" t="str">
        <f t="shared" si="776"/>
        <v/>
      </c>
      <c r="BB192" s="137" t="str">
        <f t="shared" si="776"/>
        <v/>
      </c>
      <c r="BC192" s="137" t="str">
        <f t="shared" si="776"/>
        <v/>
      </c>
      <c r="BD192" s="137" t="str">
        <f t="shared" si="776"/>
        <v/>
      </c>
      <c r="BE192" s="137" t="str">
        <f t="shared" si="776"/>
        <v/>
      </c>
      <c r="BF192" s="137" t="str">
        <f t="shared" si="776"/>
        <v/>
      </c>
      <c r="BG192" s="137" t="str">
        <f t="shared" si="776"/>
        <v/>
      </c>
      <c r="BH192" s="137" t="str">
        <f t="shared" si="776"/>
        <v/>
      </c>
      <c r="BI192" s="137" t="str">
        <f t="shared" si="776"/>
        <v/>
      </c>
      <c r="BJ192" s="137" t="str">
        <f t="shared" si="776"/>
        <v/>
      </c>
      <c r="BK192" s="137" t="str">
        <f t="shared" si="776"/>
        <v/>
      </c>
      <c r="BL192" s="137" t="str">
        <f t="shared" si="776"/>
        <v/>
      </c>
      <c r="BM192" s="169" t="str">
        <f t="shared" si="776"/>
        <v/>
      </c>
      <c r="BN192" s="174" t="e">
        <f>$AS192*Assembly!Z$4+$AT192*Assembly!Z$5+$AU192*Assembly!Z$6+$AV192*Assembly!Z$7+$AW192*Assembly!Z$8+$AX192*Assembly!Z$9+$AY192*Assembly!Z$10+$AZ192*Assembly!Z$11+$BA192*Assembly!Z$12+$BB192*Assembly!Z$13+$BC192*Assembly!Z$14+$BD192*Assembly!Z$15+$BE192*Assembly!Z$16+$BF192*Assembly!Z$17+$BG192*Assembly!Z$18+$BH192*Assembly!Z$19+$BI192*Assembly!Z$20+$BJ192*Assembly!Z$21+$BK192*Assembly!Z$22+$BL192*Assembly!Z$23+$BM192*Assembly!Z$24</f>
        <v>#VALUE!</v>
      </c>
      <c r="BO192" s="133" t="e">
        <f t="shared" si="3"/>
        <v>#VALUE!</v>
      </c>
      <c r="BP192" s="133"/>
      <c r="BQ192" s="133" t="e">
        <f>$AS192*Assembly!AD$4+$AT192*Assembly!AD$5+$AU192*Assembly!AD$6+$AV192*Assembly!AD$7+$AW192*Assembly!AD$8+$AX192*Assembly!AD$9+$AY192*Assembly!AD$10+$AZ192*Assembly!AD$11+$BA192*Assembly!AD$12+$BB192*Assembly!AD$13+$BC192*Assembly!AD$14+$BD192*Assembly!AD$15+$BE192*Assembly!AD$16+$BF192*Assembly!AD$17+$BG192*Assembly!AD$18+$BH192*Assembly!AD$19+$BI192*Assembly!AD$20+$BJ192*Assembly!AD$21+$BK192*Assembly!AD$22+$BL192*Assembly!AD$23+$BM192*Assembly!AD$24</f>
        <v>#VALUE!</v>
      </c>
      <c r="BR192" s="177" t="e">
        <f t="shared" si="4"/>
        <v>#VALUE!</v>
      </c>
      <c r="BS192" s="178" t="e">
        <f t="shared" si="5"/>
        <v>#VALUE!</v>
      </c>
      <c r="BT192" s="179" t="e">
        <f t="shared" si="6"/>
        <v>#VALUE!</v>
      </c>
      <c r="BU192" s="178" t="e">
        <f t="shared" si="7"/>
        <v>#VALUE!</v>
      </c>
      <c r="BV192" s="133" t="e">
        <f>$AS192*Assembly!Y$4+$AT192*Assembly!Y$5+$AU192*Assembly!Y$6+$AV192*Assembly!Y$7+$AW192*Assembly!Y$8+$AX192*Assembly!Y$9+$AY192*Assembly!Y$10+$AZ192*Assembly!Y$11+$BA192*Assembly!Y$12+$BB192*Assembly!Y$13+$BC192*Assembly!Y$14+$BD192*Assembly!Y$15+$BE192*Assembly!Y$16+$BF192*Assembly!Y$17+$BG192*Assembly!Y$18+$BH192*Assembly!Y$19+$BI192*Assembly!Y$20+$BJ192*Assembly!Y$21+$BK192*Assembly!Y$22+$BL192*Assembly!Y$23+$BM192*Assembly!Y$24</f>
        <v>#VALUE!</v>
      </c>
      <c r="BW192" s="133" t="e">
        <f t="shared" si="8"/>
        <v>#VALUE!</v>
      </c>
      <c r="BX192" s="130" t="e">
        <f t="shared" si="9"/>
        <v>#VALUE!</v>
      </c>
      <c r="BY192" s="183" t="e">
        <f>$AS192*Assembly!AC$4+$AT192*Assembly!AC$5+$AU192*Assembly!AC$6+$AV192*Assembly!AC$7+$AW192*Assembly!AC$8+$AX192*Assembly!AC$9+$AY192*Assembly!AC$10+$AZ192*Assembly!AC$11+$BA192*Assembly!AC$12+$BB192*Assembly!AC$13+$BC192*Assembly!AC$14+$BD192*Assembly!AC$15+$BE192*Assembly!AC$16+$BF192*Assembly!AC$17+$BG192*Assembly!AC$18+$BH192*Assembly!AC$19+$BI192*Assembly!AC$20+$BJ192*Assembly!AC$21+$BK192*Assembly!AC$22+$BL192*Assembly!AC$23+$BM192*Assembly!AC$24</f>
        <v>#VALUE!</v>
      </c>
      <c r="BZ192" s="164" t="e">
        <f>$AS192*Assembly!M$4+$AT192*Assembly!M$5+$AU192*Assembly!M$6+$AV192*Assembly!M$7+$AW192*Assembly!M$8+$AX192*Assembly!M$9+$AY192*Assembly!M$10+$AZ192*Assembly!M$11+$BA192*Assembly!M$12+$BB192*Assembly!M$13+$BC192*Assembly!M$14+$BD192*Assembly!M$15+$BE192*Assembly!M$16+$BF192*Assembly!M$17+$BG192*Assembly!M$18+$BH192*Assembly!M$19+$BI192*Assembly!M$20+$BJ192*Assembly!M$21+$BK192*Assembly!M$22+$BL192*Assembly!M$23+$BM192*Assembly!M$24</f>
        <v>#VALUE!</v>
      </c>
      <c r="CA192" s="164" t="e">
        <f>$AS192*Assembly!N$4+$AT192*Assembly!N$5+$AU192*Assembly!N$6+$AV192*Assembly!N$7+$AW192*Assembly!N$8+$AX192*Assembly!N$9+$AY192*Assembly!N$10+$AZ192*Assembly!N$11+$BA192*Assembly!N$12+$BB192*Assembly!N$13+$BC192*Assembly!N$14+$BD192*Assembly!N$15+$BE192*Assembly!N$16+$BF192*Assembly!N$17+$BG192*Assembly!N$18+$BH192*Assembly!N$19+$BI192*Assembly!N$20+$BJ192*Assembly!N$21+$BK192*Assembly!N$22+$BL192*Assembly!N$23+$BM192*Assembly!N$24</f>
        <v>#VALUE!</v>
      </c>
      <c r="CB192" s="164" t="e">
        <f>$AS192*Assembly!O$4+$AT192*Assembly!O$5+$AU192*Assembly!O$6+$AV192*Assembly!O$7+$AW192*Assembly!O$8+$AX192*Assembly!O$9+$AY192*Assembly!O$10+$AZ192*Assembly!O$11+$BA192*Assembly!O$12+$BB192*Assembly!O$13+$BC192*Assembly!O$14+$BD192*Assembly!O$15+$BE192*Assembly!O$16+$BF192*Assembly!O$17+$BG192*Assembly!O$18+$BH192*Assembly!O$19+$BI192*Assembly!O$20+$BJ192*Assembly!O$21+$BK192*Assembly!O$22+$BL192*Assembly!O$23+$BM192*Assembly!O$24</f>
        <v>#VALUE!</v>
      </c>
      <c r="CC192" s="156" t="e">
        <f>$AS192*Assembly!P$4+$AT192*Assembly!P$5+$AU192*Assembly!P$6+$AV192*Assembly!P$7+$AW192*Assembly!P$8+$AX192*Assembly!P$9+$AY192*Assembly!P$10+$AZ192*Assembly!P$11+$BA192*Assembly!P$12+$BB192*Assembly!P$13+$BC192*Assembly!P$14+$BD192*Assembly!P$15+$BE192*Assembly!P$16+$BF192*Assembly!P$17+$BG192*Assembly!P$18+$BH192*Assembly!P$19+$BI192*Assembly!P$20+$BJ192*Assembly!P$21+$BK192*Assembly!P$22+$BL192*Assembly!P$23+$BM192*Assembly!P$24</f>
        <v>#VALUE!</v>
      </c>
      <c r="CD192" s="156" t="e">
        <f>$AS192*Assembly!Q$4+$AT192*Assembly!Q$5+$AU192*Assembly!Q$6+$AV192*Assembly!Q$7+$AW192*Assembly!Q$8+$AX192*Assembly!Q$9+$AY192*Assembly!Q$10+$AZ192*Assembly!Q$11+$BA192*Assembly!Q$12+$BB192*Assembly!Q$13+$BC192*Assembly!Q$14+$BD192*Assembly!Q$15+$BE192*Assembly!Q$16+$BF192*Assembly!Q$17+$BG192*Assembly!Q$18+$BH192*Assembly!Q$19+$BI192*Assembly!Q$20+$BJ192*Assembly!Q$21+$BK192*Assembly!Q$22+$BL192*Assembly!Q$23+$BM192*Assembly!Q$24</f>
        <v>#VALUE!</v>
      </c>
      <c r="CE192" s="164" t="e">
        <f>$AS192*Assembly!R$4+$AT192*Assembly!R$5+$AU192*Assembly!R$6+$AV192*Assembly!R$7+$AW192*Assembly!R$8+$AX192*Assembly!R$9+$AY192*Assembly!R$10+$AZ192*Assembly!R$11+$BA192*Assembly!R$12+$BB192*Assembly!R$13+$BC192*Assembly!R$14+$BD192*Assembly!R$15+$BE192*Assembly!R$16+$BF192*Assembly!R$17+$BG192*Assembly!R$18+$BH192*Assembly!R$19+$BI192*Assembly!R$20+$BJ192*Assembly!R$21+$BK192*Assembly!R$22+$BL192*Assembly!R$23+$BM192*Assembly!R$24</f>
        <v>#VALUE!</v>
      </c>
      <c r="CF192" s="156" t="e">
        <f>$AS192*Assembly!S$4+$AT192*Assembly!S$5+$AU192*Assembly!S$6+$AV192*Assembly!S$7+$AW192*Assembly!S$8+$AX192*Assembly!S$9+$AY192*Assembly!S$10+$AZ192*Assembly!S$11+$BA192*Assembly!S$12+$BB192*Assembly!S$13+$BC192*Assembly!S$14+$BD192*Assembly!S$15+$BE192*Assembly!S$16+$BF192*Assembly!S$17+$BG192*Assembly!S$18+$BH192*Assembly!S$19+$BI192*Assembly!S$20+$BJ192*Assembly!S$21+$BK192*Assembly!S$22+$BL192*Assembly!S$23+$BM192*Assembly!S$24</f>
        <v>#VALUE!</v>
      </c>
      <c r="CG192" s="156" t="e">
        <f>$AS192*Assembly!T$4+$AT192*Assembly!T$5+$AU192*Assembly!T$6+$AV192*Assembly!T$7+$AW192*Assembly!T$8+$AX192*Assembly!T$9+$AY192*Assembly!T$10+$AZ192*Assembly!T$11+$BA192*Assembly!T$12+$BB192*Assembly!T$13+$BC192*Assembly!T$14+$BD192*Assembly!T$15+$BE192*Assembly!T$16+$BF192*Assembly!T$17+$BG192*Assembly!T$18+$BH192*Assembly!T$19+$BI192*Assembly!T$20+$BJ192*Assembly!T$21+$BK192*Assembly!T$22+$BL192*Assembly!T$23+$BM192*Assembly!T$24</f>
        <v>#VALUE!</v>
      </c>
      <c r="CH192" s="156" t="e">
        <f>$AS192*Assembly!U$4+$AT192*Assembly!U$5+$AU192*Assembly!U$6+$AV192*Assembly!U$7+$AW192*Assembly!U$8+$AX192*Assembly!U$9+$AY192*Assembly!U$10+$AZ192*Assembly!U$11+$BA192*Assembly!U$12+$BB192*Assembly!U$13+$BC192*Assembly!U$14+$BD192*Assembly!U$15+$BE192*Assembly!U$16+$BF192*Assembly!U$17+$BG192*Assembly!U$18+$BH192*Assembly!U$19+$BI192*Assembly!U$20+$BJ192*Assembly!U$21+$BK192*Assembly!U$22+$BL192*Assembly!U$23+$BM192*Assembly!U$24</f>
        <v>#VALUE!</v>
      </c>
      <c r="CI192" s="164" t="e">
        <f>$AS192*Assembly!V$4+$AT192*Assembly!V$5+$AU192*Assembly!V$6+$AV192*Assembly!V$7+$AW192*Assembly!V$8+$AX192*Assembly!V$9+$AY192*Assembly!V$10+$AZ192*Assembly!V$11+$BA192*Assembly!V$12+$BB192*Assembly!V$13+$BC192*Assembly!V$14+$BD192*Assembly!V$15+$BE192*Assembly!V$16+$BF192*Assembly!V$17+$BG192*Assembly!V$18+$BH192*Assembly!V$19+$BI192*Assembly!V$20+$BJ192*Assembly!V$21+$BK192*Assembly!V$22+$BL192*Assembly!V$23+$BM192*Assembly!V$24</f>
        <v>#VALUE!</v>
      </c>
      <c r="CJ192" s="164" t="e">
        <f>BZ192*Refining!$F$3</f>
        <v>#VALUE!</v>
      </c>
      <c r="CK192" s="164" t="e">
        <f>CA192*Refining!$F$4</f>
        <v>#VALUE!</v>
      </c>
      <c r="CL192" s="164" t="e">
        <f>CB192*Refining!$F$5</f>
        <v>#VALUE!</v>
      </c>
      <c r="CM192" s="164" t="e">
        <f>CC192*Refining!$F$6</f>
        <v>#VALUE!</v>
      </c>
      <c r="CN192" s="164" t="e">
        <f>CD192*Refining!$F$7</f>
        <v>#VALUE!</v>
      </c>
      <c r="CO192" s="164" t="e">
        <f>CE192*Refining!$F$8</f>
        <v>#VALUE!</v>
      </c>
      <c r="CP192" s="164" t="e">
        <f>CF192*Refining!$F$9</f>
        <v>#VALUE!</v>
      </c>
      <c r="CQ192" s="164" t="e">
        <f>CG192*Refining!$F$10</f>
        <v>#VALUE!</v>
      </c>
      <c r="CR192" s="164" t="e">
        <f>CH192*Refining!$F$11</f>
        <v>#VALUE!</v>
      </c>
      <c r="CS192" s="164" t="e">
        <f>CI192*Refining!$F$12</f>
        <v>#VALUE!</v>
      </c>
      <c r="CT192" s="185" t="e">
        <f t="shared" ref="CT192:DM192" si="777">IF(BZ192 = 0, "", BZ192)</f>
        <v>#VALUE!</v>
      </c>
      <c r="CU192" s="186" t="e">
        <f t="shared" si="777"/>
        <v>#VALUE!</v>
      </c>
      <c r="CV192" s="186" t="e">
        <f t="shared" si="777"/>
        <v>#VALUE!</v>
      </c>
      <c r="CW192" s="186" t="e">
        <f t="shared" si="777"/>
        <v>#VALUE!</v>
      </c>
      <c r="CX192" s="186" t="e">
        <f t="shared" si="777"/>
        <v>#VALUE!</v>
      </c>
      <c r="CY192" s="186" t="e">
        <f t="shared" si="777"/>
        <v>#VALUE!</v>
      </c>
      <c r="CZ192" s="186" t="e">
        <f t="shared" si="777"/>
        <v>#VALUE!</v>
      </c>
      <c r="DA192" s="186" t="e">
        <f t="shared" si="777"/>
        <v>#VALUE!</v>
      </c>
      <c r="DB192" s="186" t="e">
        <f t="shared" si="777"/>
        <v>#VALUE!</v>
      </c>
      <c r="DC192" s="187" t="e">
        <f t="shared" si="777"/>
        <v>#VALUE!</v>
      </c>
      <c r="DD192" s="185" t="e">
        <f t="shared" si="777"/>
        <v>#VALUE!</v>
      </c>
      <c r="DE192" s="186" t="e">
        <f t="shared" si="777"/>
        <v>#VALUE!</v>
      </c>
      <c r="DF192" s="186" t="e">
        <f t="shared" si="777"/>
        <v>#VALUE!</v>
      </c>
      <c r="DG192" s="186" t="e">
        <f t="shared" si="777"/>
        <v>#VALUE!</v>
      </c>
      <c r="DH192" s="211" t="e">
        <f t="shared" si="777"/>
        <v>#VALUE!</v>
      </c>
      <c r="DI192" s="186" t="e">
        <f t="shared" si="777"/>
        <v>#VALUE!</v>
      </c>
      <c r="DJ192" s="186" t="e">
        <f t="shared" si="777"/>
        <v>#VALUE!</v>
      </c>
      <c r="DK192" s="186" t="e">
        <f t="shared" si="777"/>
        <v>#VALUE!</v>
      </c>
      <c r="DL192" s="186" t="e">
        <f t="shared" si="777"/>
        <v>#VALUE!</v>
      </c>
      <c r="DM192" s="187" t="e">
        <f t="shared" si="777"/>
        <v>#VALUE!</v>
      </c>
      <c r="DN192" s="185" t="e">
        <f t="shared" si="11"/>
        <v>#VALUE!</v>
      </c>
      <c r="DO192" s="189" t="e">
        <f t="shared" si="12"/>
        <v>#VALUE!</v>
      </c>
      <c r="DP192" s="120" t="e">
        <f t="shared" si="13"/>
        <v>#VALUE!</v>
      </c>
      <c r="DQ192" s="133" t="e">
        <f>CT192*'Ores &amp; Ingots'!$C$3+CU192*'Ores &amp; Ingots'!$C$4+CV192*'Ores &amp; Ingots'!$C$5+CW192*'Ores &amp; Ingots'!$C$6+CX192*'Ores &amp; Ingots'!$C$7+CY192*'Ores &amp; Ingots'!$C$8+CZ192*'Ores &amp; Ingots'!$C$9+DA192*'Ores &amp; Ingots'!$C$10+DB192*'Ores &amp; Ingots'!$C$11+DC192*'Ores &amp; Ingots'!$C$12</f>
        <v>#VALUE!</v>
      </c>
      <c r="DR192" s="133" t="e">
        <f>DD192*'Ores &amp; Ingots'!$B$3+DE192*'Ores &amp; Ingots'!$B$4+DF192*'Ores &amp; Ingots'!$B$5+DG192*'Ores &amp; Ingots'!$B$6+DH192*'Ores &amp; Ingots'!$B$7+DI192*'Ores &amp; Ingots'!$B$8+DJ192*'Ores &amp; Ingots'!$B$9+DK192*'Ores &amp; Ingots'!$B$10+DL192*'Ores &amp; Ingots'!$B$11+DM192*'Ores &amp; Ingots'!$B$12</f>
        <v>#VALUE!</v>
      </c>
      <c r="DS192" s="189" t="e">
        <f>CT192*Refining!$G$3+CU192*Refining!$G$4+CV192*Refining!$G$5+CW192*Refining!$G$6+CX192*Refining!$G$7+CY192*Refining!$G$8+CZ192*Refining!$G$9+DA192*Refining!$G$10+DB192*Refining!$G$11+DC192*Refining!$G$12</f>
        <v>#VALUE!</v>
      </c>
      <c r="DT192" s="189" t="e">
        <f t="shared" si="14"/>
        <v>#VALUE!</v>
      </c>
      <c r="DU192" s="192" t="e">
        <f t="shared" si="15"/>
        <v>#VALUE!</v>
      </c>
      <c r="DV192" s="185" t="e">
        <f t="shared" si="16"/>
        <v>#VALUE!</v>
      </c>
      <c r="DW192" s="194" t="e">
        <f t="shared" ref="DW192:DX192" si="778">DV192/60</f>
        <v>#VALUE!</v>
      </c>
      <c r="DX192" s="194" t="e">
        <f t="shared" si="778"/>
        <v>#VALUE!</v>
      </c>
      <c r="DY192" s="185" t="e">
        <f t="shared" si="18"/>
        <v>#VALUE!</v>
      </c>
      <c r="DZ192" s="194" t="e">
        <f t="shared" ref="DZ192:EA192" si="779">DY192/1000</f>
        <v>#VALUE!</v>
      </c>
      <c r="EA192" s="196" t="e">
        <f t="shared" si="779"/>
        <v>#VALUE!</v>
      </c>
      <c r="EB192" s="130" t="e">
        <f t="shared" si="20"/>
        <v>#VALUE!</v>
      </c>
      <c r="EC192" s="132" t="e">
        <f t="shared" si="21"/>
        <v>#VALUE!</v>
      </c>
      <c r="ED192" s="133" t="s">
        <v>28</v>
      </c>
    </row>
    <row r="193" spans="1:134" ht="12.75" x14ac:dyDescent="0.2">
      <c r="A193" s="864"/>
      <c r="B193" s="369" t="s">
        <v>395</v>
      </c>
      <c r="C193" s="137" t="s">
        <v>156</v>
      </c>
      <c r="D193" s="137">
        <v>1</v>
      </c>
      <c r="E193" s="137">
        <v>1</v>
      </c>
      <c r="F193" s="137">
        <v>1</v>
      </c>
      <c r="G193" s="139">
        <f t="shared" si="0"/>
        <v>15.625</v>
      </c>
      <c r="H193" s="140">
        <v>5</v>
      </c>
      <c r="I193" s="140">
        <v>12.5</v>
      </c>
      <c r="J193" s="140">
        <f>H193/Main!$D$9</f>
        <v>1</v>
      </c>
      <c r="K193" s="140">
        <f>I193/Main!$D$10</f>
        <v>6.25</v>
      </c>
      <c r="L193" s="140">
        <f t="shared" si="1"/>
        <v>6.25</v>
      </c>
      <c r="M193" s="140">
        <v>1</v>
      </c>
      <c r="N193" s="143"/>
      <c r="O193" s="143"/>
      <c r="P193" s="145"/>
      <c r="Q193" s="143"/>
      <c r="R193" s="146"/>
      <c r="S193" s="143"/>
      <c r="T193" s="395"/>
      <c r="U193" s="198"/>
      <c r="V193" s="143"/>
      <c r="W193" s="396" t="s">
        <v>28</v>
      </c>
      <c r="X193" s="167">
        <v>7</v>
      </c>
      <c r="Y193" s="133">
        <v>0</v>
      </c>
      <c r="Z193" s="133">
        <v>0</v>
      </c>
      <c r="AA193" s="133">
        <v>0</v>
      </c>
      <c r="AB193" s="133">
        <v>0</v>
      </c>
      <c r="AC193" s="133">
        <v>0</v>
      </c>
      <c r="AD193" s="133">
        <v>0</v>
      </c>
      <c r="AE193" s="133">
        <v>0</v>
      </c>
      <c r="AF193" s="133">
        <v>0</v>
      </c>
      <c r="AG193" s="133">
        <v>0</v>
      </c>
      <c r="AH193" s="133">
        <v>0</v>
      </c>
      <c r="AI193" s="133">
        <v>0</v>
      </c>
      <c r="AJ193" s="133">
        <v>0</v>
      </c>
      <c r="AK193" s="133">
        <v>0</v>
      </c>
      <c r="AL193" s="133">
        <v>0</v>
      </c>
      <c r="AM193" s="133">
        <v>0</v>
      </c>
      <c r="AN193" s="133">
        <v>0</v>
      </c>
      <c r="AO193" s="133">
        <v>0</v>
      </c>
      <c r="AP193" s="133">
        <v>0</v>
      </c>
      <c r="AQ193" s="133">
        <v>0</v>
      </c>
      <c r="AR193" s="133">
        <v>0</v>
      </c>
      <c r="AS193" s="406">
        <f t="shared" ref="AS193:BM193" si="780">IF(X193 = 0, "", X193)</f>
        <v>7</v>
      </c>
      <c r="AT193" s="137" t="str">
        <f t="shared" si="780"/>
        <v/>
      </c>
      <c r="AU193" s="137" t="str">
        <f t="shared" si="780"/>
        <v/>
      </c>
      <c r="AV193" s="137" t="str">
        <f t="shared" si="780"/>
        <v/>
      </c>
      <c r="AW193" s="137" t="str">
        <f t="shared" si="780"/>
        <v/>
      </c>
      <c r="AX193" s="137" t="str">
        <f t="shared" si="780"/>
        <v/>
      </c>
      <c r="AY193" s="137" t="str">
        <f t="shared" si="780"/>
        <v/>
      </c>
      <c r="AZ193" s="137" t="str">
        <f t="shared" si="780"/>
        <v/>
      </c>
      <c r="BA193" s="137" t="str">
        <f t="shared" si="780"/>
        <v/>
      </c>
      <c r="BB193" s="137" t="str">
        <f t="shared" si="780"/>
        <v/>
      </c>
      <c r="BC193" s="137" t="str">
        <f t="shared" si="780"/>
        <v/>
      </c>
      <c r="BD193" s="137" t="str">
        <f t="shared" si="780"/>
        <v/>
      </c>
      <c r="BE193" s="137" t="str">
        <f t="shared" si="780"/>
        <v/>
      </c>
      <c r="BF193" s="137" t="str">
        <f t="shared" si="780"/>
        <v/>
      </c>
      <c r="BG193" s="137" t="str">
        <f t="shared" si="780"/>
        <v/>
      </c>
      <c r="BH193" s="137" t="str">
        <f t="shared" si="780"/>
        <v/>
      </c>
      <c r="BI193" s="137" t="str">
        <f t="shared" si="780"/>
        <v/>
      </c>
      <c r="BJ193" s="137" t="str">
        <f t="shared" si="780"/>
        <v/>
      </c>
      <c r="BK193" s="137" t="str">
        <f t="shared" si="780"/>
        <v/>
      </c>
      <c r="BL193" s="137" t="str">
        <f t="shared" si="780"/>
        <v/>
      </c>
      <c r="BM193" s="169" t="str">
        <f t="shared" si="780"/>
        <v/>
      </c>
      <c r="BN193" s="174" t="e">
        <f>$AS193*Assembly!Z$4+$AT193*Assembly!Z$5+$AU193*Assembly!Z$6+$AV193*Assembly!Z$7+$AW193*Assembly!Z$8+$AX193*Assembly!Z$9+$AY193*Assembly!Z$10+$AZ193*Assembly!Z$11+$BA193*Assembly!Z$12+$BB193*Assembly!Z$13+$BC193*Assembly!Z$14+$BD193*Assembly!Z$15+$BE193*Assembly!Z$16+$BF193*Assembly!Z$17+$BG193*Assembly!Z$18+$BH193*Assembly!Z$19+$BI193*Assembly!Z$20+$BJ193*Assembly!Z$21+$BK193*Assembly!Z$22+$BL193*Assembly!Z$23+$BM193*Assembly!Z$24</f>
        <v>#VALUE!</v>
      </c>
      <c r="BO193" s="133" t="e">
        <f t="shared" si="3"/>
        <v>#VALUE!</v>
      </c>
      <c r="BP193" s="133"/>
      <c r="BQ193" s="133" t="e">
        <f>$AS193*Assembly!AD$4+$AT193*Assembly!AD$5+$AU193*Assembly!AD$6+$AV193*Assembly!AD$7+$AW193*Assembly!AD$8+$AX193*Assembly!AD$9+$AY193*Assembly!AD$10+$AZ193*Assembly!AD$11+$BA193*Assembly!AD$12+$BB193*Assembly!AD$13+$BC193*Assembly!AD$14+$BD193*Assembly!AD$15+$BE193*Assembly!AD$16+$BF193*Assembly!AD$17+$BG193*Assembly!AD$18+$BH193*Assembly!AD$19+$BI193*Assembly!AD$20+$BJ193*Assembly!AD$21+$BK193*Assembly!AD$22+$BL193*Assembly!AD$23+$BM193*Assembly!AD$24</f>
        <v>#VALUE!</v>
      </c>
      <c r="BR193" s="177" t="e">
        <f t="shared" si="4"/>
        <v>#VALUE!</v>
      </c>
      <c r="BS193" s="178" t="e">
        <f t="shared" si="5"/>
        <v>#VALUE!</v>
      </c>
      <c r="BT193" s="179" t="e">
        <f t="shared" si="6"/>
        <v>#VALUE!</v>
      </c>
      <c r="BU193" s="178" t="e">
        <f t="shared" si="7"/>
        <v>#VALUE!</v>
      </c>
      <c r="BV193" s="133" t="e">
        <f>$AS193*Assembly!Y$4+$AT193*Assembly!Y$5+$AU193*Assembly!Y$6+$AV193*Assembly!Y$7+$AW193*Assembly!Y$8+$AX193*Assembly!Y$9+$AY193*Assembly!Y$10+$AZ193*Assembly!Y$11+$BA193*Assembly!Y$12+$BB193*Assembly!Y$13+$BC193*Assembly!Y$14+$BD193*Assembly!Y$15+$BE193*Assembly!Y$16+$BF193*Assembly!Y$17+$BG193*Assembly!Y$18+$BH193*Assembly!Y$19+$BI193*Assembly!Y$20+$BJ193*Assembly!Y$21+$BK193*Assembly!Y$22+$BL193*Assembly!Y$23+$BM193*Assembly!Y$24</f>
        <v>#VALUE!</v>
      </c>
      <c r="BW193" s="133" t="e">
        <f t="shared" si="8"/>
        <v>#VALUE!</v>
      </c>
      <c r="BX193" s="130" t="e">
        <f t="shared" si="9"/>
        <v>#VALUE!</v>
      </c>
      <c r="BY193" s="183" t="e">
        <f>$AS193*Assembly!AC$4+$AT193*Assembly!AC$5+$AU193*Assembly!AC$6+$AV193*Assembly!AC$7+$AW193*Assembly!AC$8+$AX193*Assembly!AC$9+$AY193*Assembly!AC$10+$AZ193*Assembly!AC$11+$BA193*Assembly!AC$12+$BB193*Assembly!AC$13+$BC193*Assembly!AC$14+$BD193*Assembly!AC$15+$BE193*Assembly!AC$16+$BF193*Assembly!AC$17+$BG193*Assembly!AC$18+$BH193*Assembly!AC$19+$BI193*Assembly!AC$20+$BJ193*Assembly!AC$21+$BK193*Assembly!AC$22+$BL193*Assembly!AC$23+$BM193*Assembly!AC$24</f>
        <v>#VALUE!</v>
      </c>
      <c r="BZ193" s="145" t="e">
        <f>$AS193*Assembly!M$4+$AT193*Assembly!M$5+$AU193*Assembly!M$6+$AV193*Assembly!M$7+$AW193*Assembly!M$8+$AX193*Assembly!M$9+$AY193*Assembly!M$10+$AZ193*Assembly!M$11+$BA193*Assembly!M$12+$BB193*Assembly!M$13+$BC193*Assembly!M$14+$BD193*Assembly!M$15+$BE193*Assembly!M$16+$BF193*Assembly!M$17+$BG193*Assembly!M$18+$BH193*Assembly!M$19+$BI193*Assembly!M$20+$BJ193*Assembly!M$21+$BK193*Assembly!M$22+$BL193*Assembly!M$23+$BM193*Assembly!M$24</f>
        <v>#VALUE!</v>
      </c>
      <c r="CA193" s="145" t="e">
        <f>$AS193*Assembly!N$4+$AT193*Assembly!N$5+$AU193*Assembly!N$6+$AV193*Assembly!N$7+$AW193*Assembly!N$8+$AX193*Assembly!N$9+$AY193*Assembly!N$10+$AZ193*Assembly!N$11+$BA193*Assembly!N$12+$BB193*Assembly!N$13+$BC193*Assembly!N$14+$BD193*Assembly!N$15+$BE193*Assembly!N$16+$BF193*Assembly!N$17+$BG193*Assembly!N$18+$BH193*Assembly!N$19+$BI193*Assembly!N$20+$BJ193*Assembly!N$21+$BK193*Assembly!N$22+$BL193*Assembly!N$23+$BM193*Assembly!N$24</f>
        <v>#VALUE!</v>
      </c>
      <c r="CB193" s="145" t="e">
        <f>$AS193*Assembly!O$4+$AT193*Assembly!O$5+$AU193*Assembly!O$6+$AV193*Assembly!O$7+$AW193*Assembly!O$8+$AX193*Assembly!O$9+$AY193*Assembly!O$10+$AZ193*Assembly!O$11+$BA193*Assembly!O$12+$BB193*Assembly!O$13+$BC193*Assembly!O$14+$BD193*Assembly!O$15+$BE193*Assembly!O$16+$BF193*Assembly!O$17+$BG193*Assembly!O$18+$BH193*Assembly!O$19+$BI193*Assembly!O$20+$BJ193*Assembly!O$21+$BK193*Assembly!O$22+$BL193*Assembly!O$23+$BM193*Assembly!O$24</f>
        <v>#VALUE!</v>
      </c>
      <c r="CC193" s="140" t="e">
        <f>$AS193*Assembly!P$4+$AT193*Assembly!P$5+$AU193*Assembly!P$6+$AV193*Assembly!P$7+$AW193*Assembly!P$8+$AX193*Assembly!P$9+$AY193*Assembly!P$10+$AZ193*Assembly!P$11+$BA193*Assembly!P$12+$BB193*Assembly!P$13+$BC193*Assembly!P$14+$BD193*Assembly!P$15+$BE193*Assembly!P$16+$BF193*Assembly!P$17+$BG193*Assembly!P$18+$BH193*Assembly!P$19+$BI193*Assembly!P$20+$BJ193*Assembly!P$21+$BK193*Assembly!P$22+$BL193*Assembly!P$23+$BM193*Assembly!P$24</f>
        <v>#VALUE!</v>
      </c>
      <c r="CD193" s="140" t="e">
        <f>$AS193*Assembly!Q$4+$AT193*Assembly!Q$5+$AU193*Assembly!Q$6+$AV193*Assembly!Q$7+$AW193*Assembly!Q$8+$AX193*Assembly!Q$9+$AY193*Assembly!Q$10+$AZ193*Assembly!Q$11+$BA193*Assembly!Q$12+$BB193*Assembly!Q$13+$BC193*Assembly!Q$14+$BD193*Assembly!Q$15+$BE193*Assembly!Q$16+$BF193*Assembly!Q$17+$BG193*Assembly!Q$18+$BH193*Assembly!Q$19+$BI193*Assembly!Q$20+$BJ193*Assembly!Q$21+$BK193*Assembly!Q$22+$BL193*Assembly!Q$23+$BM193*Assembly!Q$24</f>
        <v>#VALUE!</v>
      </c>
      <c r="CE193" s="145" t="e">
        <f>$AS193*Assembly!R$4+$AT193*Assembly!R$5+$AU193*Assembly!R$6+$AV193*Assembly!R$7+$AW193*Assembly!R$8+$AX193*Assembly!R$9+$AY193*Assembly!R$10+$AZ193*Assembly!R$11+$BA193*Assembly!R$12+$BB193*Assembly!R$13+$BC193*Assembly!R$14+$BD193*Assembly!R$15+$BE193*Assembly!R$16+$BF193*Assembly!R$17+$BG193*Assembly!R$18+$BH193*Assembly!R$19+$BI193*Assembly!R$20+$BJ193*Assembly!R$21+$BK193*Assembly!R$22+$BL193*Assembly!R$23+$BM193*Assembly!R$24</f>
        <v>#VALUE!</v>
      </c>
      <c r="CF193" s="140" t="e">
        <f>$AS193*Assembly!S$4+$AT193*Assembly!S$5+$AU193*Assembly!S$6+$AV193*Assembly!S$7+$AW193*Assembly!S$8+$AX193*Assembly!S$9+$AY193*Assembly!S$10+$AZ193*Assembly!S$11+$BA193*Assembly!S$12+$BB193*Assembly!S$13+$BC193*Assembly!S$14+$BD193*Assembly!S$15+$BE193*Assembly!S$16+$BF193*Assembly!S$17+$BG193*Assembly!S$18+$BH193*Assembly!S$19+$BI193*Assembly!S$20+$BJ193*Assembly!S$21+$BK193*Assembly!S$22+$BL193*Assembly!S$23+$BM193*Assembly!S$24</f>
        <v>#VALUE!</v>
      </c>
      <c r="CG193" s="140" t="e">
        <f>$AS193*Assembly!T$4+$AT193*Assembly!T$5+$AU193*Assembly!T$6+$AV193*Assembly!T$7+$AW193*Assembly!T$8+$AX193*Assembly!T$9+$AY193*Assembly!T$10+$AZ193*Assembly!T$11+$BA193*Assembly!T$12+$BB193*Assembly!T$13+$BC193*Assembly!T$14+$BD193*Assembly!T$15+$BE193*Assembly!T$16+$BF193*Assembly!T$17+$BG193*Assembly!T$18+$BH193*Assembly!T$19+$BI193*Assembly!T$20+$BJ193*Assembly!T$21+$BK193*Assembly!T$22+$BL193*Assembly!T$23+$BM193*Assembly!T$24</f>
        <v>#VALUE!</v>
      </c>
      <c r="CH193" s="140" t="e">
        <f>$AS193*Assembly!U$4+$AT193*Assembly!U$5+$AU193*Assembly!U$6+$AV193*Assembly!U$7+$AW193*Assembly!U$8+$AX193*Assembly!U$9+$AY193*Assembly!U$10+$AZ193*Assembly!U$11+$BA193*Assembly!U$12+$BB193*Assembly!U$13+$BC193*Assembly!U$14+$BD193*Assembly!U$15+$BE193*Assembly!U$16+$BF193*Assembly!U$17+$BG193*Assembly!U$18+$BH193*Assembly!U$19+$BI193*Assembly!U$20+$BJ193*Assembly!U$21+$BK193*Assembly!U$22+$BL193*Assembly!U$23+$BM193*Assembly!U$24</f>
        <v>#VALUE!</v>
      </c>
      <c r="CI193" s="145" t="e">
        <f>$AS193*Assembly!V$4+$AT193*Assembly!V$5+$AU193*Assembly!V$6+$AV193*Assembly!V$7+$AW193*Assembly!V$8+$AX193*Assembly!V$9+$AY193*Assembly!V$10+$AZ193*Assembly!V$11+$BA193*Assembly!V$12+$BB193*Assembly!V$13+$BC193*Assembly!V$14+$BD193*Assembly!V$15+$BE193*Assembly!V$16+$BF193*Assembly!V$17+$BG193*Assembly!V$18+$BH193*Assembly!V$19+$BI193*Assembly!V$20+$BJ193*Assembly!V$21+$BK193*Assembly!V$22+$BL193*Assembly!V$23+$BM193*Assembly!V$24</f>
        <v>#VALUE!</v>
      </c>
      <c r="CJ193" s="145" t="e">
        <f>BZ193*Refining!$F$3</f>
        <v>#VALUE!</v>
      </c>
      <c r="CK193" s="145" t="e">
        <f>CA193*Refining!$F$4</f>
        <v>#VALUE!</v>
      </c>
      <c r="CL193" s="145" t="e">
        <f>CB193*Refining!$F$5</f>
        <v>#VALUE!</v>
      </c>
      <c r="CM193" s="145" t="e">
        <f>CC193*Refining!$F$6</f>
        <v>#VALUE!</v>
      </c>
      <c r="CN193" s="145" t="e">
        <f>CD193*Refining!$F$7</f>
        <v>#VALUE!</v>
      </c>
      <c r="CO193" s="145" t="e">
        <f>CE193*Refining!$F$8</f>
        <v>#VALUE!</v>
      </c>
      <c r="CP193" s="145" t="e">
        <f>CF193*Refining!$F$9</f>
        <v>#VALUE!</v>
      </c>
      <c r="CQ193" s="145" t="e">
        <f>CG193*Refining!$F$10</f>
        <v>#VALUE!</v>
      </c>
      <c r="CR193" s="145" t="e">
        <f>CH193*Refining!$F$11</f>
        <v>#VALUE!</v>
      </c>
      <c r="CS193" s="145" t="e">
        <f>CI193*Refining!$F$12</f>
        <v>#VALUE!</v>
      </c>
      <c r="CT193" s="185" t="e">
        <f t="shared" ref="CT193:DM193" si="781">IF(BZ193 = 0, "", BZ193)</f>
        <v>#VALUE!</v>
      </c>
      <c r="CU193" s="186" t="e">
        <f t="shared" si="781"/>
        <v>#VALUE!</v>
      </c>
      <c r="CV193" s="186" t="e">
        <f t="shared" si="781"/>
        <v>#VALUE!</v>
      </c>
      <c r="CW193" s="186" t="e">
        <f t="shared" si="781"/>
        <v>#VALUE!</v>
      </c>
      <c r="CX193" s="186" t="e">
        <f t="shared" si="781"/>
        <v>#VALUE!</v>
      </c>
      <c r="CY193" s="186" t="e">
        <f t="shared" si="781"/>
        <v>#VALUE!</v>
      </c>
      <c r="CZ193" s="186" t="e">
        <f t="shared" si="781"/>
        <v>#VALUE!</v>
      </c>
      <c r="DA193" s="186" t="e">
        <f t="shared" si="781"/>
        <v>#VALUE!</v>
      </c>
      <c r="DB193" s="186" t="e">
        <f t="shared" si="781"/>
        <v>#VALUE!</v>
      </c>
      <c r="DC193" s="187" t="e">
        <f t="shared" si="781"/>
        <v>#VALUE!</v>
      </c>
      <c r="DD193" s="185" t="e">
        <f t="shared" si="781"/>
        <v>#VALUE!</v>
      </c>
      <c r="DE193" s="186" t="e">
        <f t="shared" si="781"/>
        <v>#VALUE!</v>
      </c>
      <c r="DF193" s="186" t="e">
        <f t="shared" si="781"/>
        <v>#VALUE!</v>
      </c>
      <c r="DG193" s="186" t="e">
        <f t="shared" si="781"/>
        <v>#VALUE!</v>
      </c>
      <c r="DH193" s="211" t="e">
        <f t="shared" si="781"/>
        <v>#VALUE!</v>
      </c>
      <c r="DI193" s="186" t="e">
        <f t="shared" si="781"/>
        <v>#VALUE!</v>
      </c>
      <c r="DJ193" s="186" t="e">
        <f t="shared" si="781"/>
        <v>#VALUE!</v>
      </c>
      <c r="DK193" s="186" t="e">
        <f t="shared" si="781"/>
        <v>#VALUE!</v>
      </c>
      <c r="DL193" s="186" t="e">
        <f t="shared" si="781"/>
        <v>#VALUE!</v>
      </c>
      <c r="DM193" s="187" t="e">
        <f t="shared" si="781"/>
        <v>#VALUE!</v>
      </c>
      <c r="DN193" s="185" t="e">
        <f t="shared" si="11"/>
        <v>#VALUE!</v>
      </c>
      <c r="DO193" s="189" t="e">
        <f t="shared" si="12"/>
        <v>#VALUE!</v>
      </c>
      <c r="DP193" s="120" t="e">
        <f t="shared" si="13"/>
        <v>#VALUE!</v>
      </c>
      <c r="DQ193" s="133" t="e">
        <f>CT193*'Ores &amp; Ingots'!$C$3+CU193*'Ores &amp; Ingots'!$C$4+CV193*'Ores &amp; Ingots'!$C$5+CW193*'Ores &amp; Ingots'!$C$6+CX193*'Ores &amp; Ingots'!$C$7+CY193*'Ores &amp; Ingots'!$C$8+CZ193*'Ores &amp; Ingots'!$C$9+DA193*'Ores &amp; Ingots'!$C$10+DB193*'Ores &amp; Ingots'!$C$11+DC193*'Ores &amp; Ingots'!$C$12</f>
        <v>#VALUE!</v>
      </c>
      <c r="DR193" s="133" t="e">
        <f>DD193*'Ores &amp; Ingots'!$B$3+DE193*'Ores &amp; Ingots'!$B$4+DF193*'Ores &amp; Ingots'!$B$5+DG193*'Ores &amp; Ingots'!$B$6+DH193*'Ores &amp; Ingots'!$B$7+DI193*'Ores &amp; Ingots'!$B$8+DJ193*'Ores &amp; Ingots'!$B$9+DK193*'Ores &amp; Ingots'!$B$10+DL193*'Ores &amp; Ingots'!$B$11+DM193*'Ores &amp; Ingots'!$B$12</f>
        <v>#VALUE!</v>
      </c>
      <c r="DS193" s="189" t="e">
        <f>CT193*Refining!$G$3+CU193*Refining!$G$4+CV193*Refining!$G$5+CW193*Refining!$G$6+CX193*Refining!$G$7+CY193*Refining!$G$8+CZ193*Refining!$G$9+DA193*Refining!$G$10+DB193*Refining!$G$11+DC193*Refining!$G$12</f>
        <v>#VALUE!</v>
      </c>
      <c r="DT193" s="189" t="e">
        <f t="shared" si="14"/>
        <v>#VALUE!</v>
      </c>
      <c r="DU193" s="192" t="e">
        <f t="shared" si="15"/>
        <v>#VALUE!</v>
      </c>
      <c r="DV193" s="185" t="e">
        <f t="shared" si="16"/>
        <v>#VALUE!</v>
      </c>
      <c r="DW193" s="194" t="e">
        <f t="shared" ref="DW193:DX193" si="782">DV193/60</f>
        <v>#VALUE!</v>
      </c>
      <c r="DX193" s="194" t="e">
        <f t="shared" si="782"/>
        <v>#VALUE!</v>
      </c>
      <c r="DY193" s="185" t="e">
        <f t="shared" si="18"/>
        <v>#VALUE!</v>
      </c>
      <c r="DZ193" s="194" t="e">
        <f t="shared" ref="DZ193:EA193" si="783">DY193/1000</f>
        <v>#VALUE!</v>
      </c>
      <c r="EA193" s="196" t="e">
        <f t="shared" si="783"/>
        <v>#VALUE!</v>
      </c>
      <c r="EB193" s="130" t="e">
        <f t="shared" si="20"/>
        <v>#VALUE!</v>
      </c>
      <c r="EC193" s="132" t="e">
        <f t="shared" si="21"/>
        <v>#VALUE!</v>
      </c>
      <c r="ED193" s="133" t="s">
        <v>28</v>
      </c>
    </row>
    <row r="194" spans="1:134" ht="12.75" x14ac:dyDescent="0.2">
      <c r="A194" s="864"/>
      <c r="B194" s="369" t="s">
        <v>396</v>
      </c>
      <c r="C194" s="137" t="s">
        <v>156</v>
      </c>
      <c r="D194" s="137">
        <v>1</v>
      </c>
      <c r="E194" s="137">
        <v>1</v>
      </c>
      <c r="F194" s="137">
        <v>1</v>
      </c>
      <c r="G194" s="154">
        <f t="shared" si="0"/>
        <v>15.625</v>
      </c>
      <c r="H194" s="355">
        <v>7</v>
      </c>
      <c r="I194" s="355">
        <v>17.5</v>
      </c>
      <c r="J194" s="156">
        <f>H194/Main!$D$9</f>
        <v>1.4</v>
      </c>
      <c r="K194" s="156">
        <f>I194/Main!$D$10</f>
        <v>8.75</v>
      </c>
      <c r="L194" s="156">
        <f t="shared" si="1"/>
        <v>6.25</v>
      </c>
      <c r="M194" s="156">
        <v>1</v>
      </c>
      <c r="N194" s="159"/>
      <c r="O194" s="159"/>
      <c r="P194" s="164"/>
      <c r="Q194" s="159"/>
      <c r="R194" s="166"/>
      <c r="S194" s="159"/>
      <c r="T194" s="166"/>
      <c r="U194" s="170"/>
      <c r="V194" s="159"/>
      <c r="W194" s="364" t="s">
        <v>28</v>
      </c>
      <c r="X194" s="167">
        <v>19</v>
      </c>
      <c r="Y194" s="133">
        <v>0</v>
      </c>
      <c r="Z194" s="133">
        <v>0</v>
      </c>
      <c r="AA194" s="133">
        <v>0</v>
      </c>
      <c r="AB194" s="133">
        <v>0</v>
      </c>
      <c r="AC194" s="133">
        <v>0</v>
      </c>
      <c r="AD194" s="133">
        <v>0</v>
      </c>
      <c r="AE194" s="133">
        <v>0</v>
      </c>
      <c r="AF194" s="133">
        <v>0</v>
      </c>
      <c r="AG194" s="133">
        <v>0</v>
      </c>
      <c r="AH194" s="133">
        <v>0</v>
      </c>
      <c r="AI194" s="133">
        <v>0</v>
      </c>
      <c r="AJ194" s="133">
        <v>0</v>
      </c>
      <c r="AK194" s="133">
        <v>0</v>
      </c>
      <c r="AL194" s="133">
        <v>0</v>
      </c>
      <c r="AM194" s="133">
        <v>0</v>
      </c>
      <c r="AN194" s="133">
        <v>0</v>
      </c>
      <c r="AO194" s="133">
        <v>0</v>
      </c>
      <c r="AP194" s="133">
        <v>0</v>
      </c>
      <c r="AQ194" s="133">
        <v>0</v>
      </c>
      <c r="AR194" s="133">
        <v>0</v>
      </c>
      <c r="AS194" s="406">
        <f t="shared" ref="AS194:BM194" si="784">IF(X194 = 0, "", X194)</f>
        <v>19</v>
      </c>
      <c r="AT194" s="137" t="str">
        <f t="shared" si="784"/>
        <v/>
      </c>
      <c r="AU194" s="137" t="str">
        <f t="shared" si="784"/>
        <v/>
      </c>
      <c r="AV194" s="137" t="str">
        <f t="shared" si="784"/>
        <v/>
      </c>
      <c r="AW194" s="137" t="str">
        <f t="shared" si="784"/>
        <v/>
      </c>
      <c r="AX194" s="137" t="str">
        <f t="shared" si="784"/>
        <v/>
      </c>
      <c r="AY194" s="137" t="str">
        <f t="shared" si="784"/>
        <v/>
      </c>
      <c r="AZ194" s="137" t="str">
        <f t="shared" si="784"/>
        <v/>
      </c>
      <c r="BA194" s="137" t="str">
        <f t="shared" si="784"/>
        <v/>
      </c>
      <c r="BB194" s="137" t="str">
        <f t="shared" si="784"/>
        <v/>
      </c>
      <c r="BC194" s="137" t="str">
        <f t="shared" si="784"/>
        <v/>
      </c>
      <c r="BD194" s="137" t="str">
        <f t="shared" si="784"/>
        <v/>
      </c>
      <c r="BE194" s="137" t="str">
        <f t="shared" si="784"/>
        <v/>
      </c>
      <c r="BF194" s="137" t="str">
        <f t="shared" si="784"/>
        <v/>
      </c>
      <c r="BG194" s="137" t="str">
        <f t="shared" si="784"/>
        <v/>
      </c>
      <c r="BH194" s="137" t="str">
        <f t="shared" si="784"/>
        <v/>
      </c>
      <c r="BI194" s="137" t="str">
        <f t="shared" si="784"/>
        <v/>
      </c>
      <c r="BJ194" s="137" t="str">
        <f t="shared" si="784"/>
        <v/>
      </c>
      <c r="BK194" s="137" t="str">
        <f t="shared" si="784"/>
        <v/>
      </c>
      <c r="BL194" s="137" t="str">
        <f t="shared" si="784"/>
        <v/>
      </c>
      <c r="BM194" s="169" t="str">
        <f t="shared" si="784"/>
        <v/>
      </c>
      <c r="BN194" s="174" t="e">
        <f>$AS194*Assembly!Z$4+$AT194*Assembly!Z$5+$AU194*Assembly!Z$6+$AV194*Assembly!Z$7+$AW194*Assembly!Z$8+$AX194*Assembly!Z$9+$AY194*Assembly!Z$10+$AZ194*Assembly!Z$11+$BA194*Assembly!Z$12+$BB194*Assembly!Z$13+$BC194*Assembly!Z$14+$BD194*Assembly!Z$15+$BE194*Assembly!Z$16+$BF194*Assembly!Z$17+$BG194*Assembly!Z$18+$BH194*Assembly!Z$19+$BI194*Assembly!Z$20+$BJ194*Assembly!Z$21+$BK194*Assembly!Z$22+$BL194*Assembly!Z$23+$BM194*Assembly!Z$24</f>
        <v>#VALUE!</v>
      </c>
      <c r="BO194" s="133" t="e">
        <f t="shared" si="3"/>
        <v>#VALUE!</v>
      </c>
      <c r="BP194" s="133"/>
      <c r="BQ194" s="133" t="e">
        <f>$AS194*Assembly!AD$4+$AT194*Assembly!AD$5+$AU194*Assembly!AD$6+$AV194*Assembly!AD$7+$AW194*Assembly!AD$8+$AX194*Assembly!AD$9+$AY194*Assembly!AD$10+$AZ194*Assembly!AD$11+$BA194*Assembly!AD$12+$BB194*Assembly!AD$13+$BC194*Assembly!AD$14+$BD194*Assembly!AD$15+$BE194*Assembly!AD$16+$BF194*Assembly!AD$17+$BG194*Assembly!AD$18+$BH194*Assembly!AD$19+$BI194*Assembly!AD$20+$BJ194*Assembly!AD$21+$BK194*Assembly!AD$22+$BL194*Assembly!AD$23+$BM194*Assembly!AD$24</f>
        <v>#VALUE!</v>
      </c>
      <c r="BR194" s="177" t="e">
        <f t="shared" si="4"/>
        <v>#VALUE!</v>
      </c>
      <c r="BS194" s="178" t="e">
        <f t="shared" si="5"/>
        <v>#VALUE!</v>
      </c>
      <c r="BT194" s="179" t="e">
        <f t="shared" si="6"/>
        <v>#VALUE!</v>
      </c>
      <c r="BU194" s="178" t="e">
        <f t="shared" si="7"/>
        <v>#VALUE!</v>
      </c>
      <c r="BV194" s="133" t="e">
        <f>$AS194*Assembly!Y$4+$AT194*Assembly!Y$5+$AU194*Assembly!Y$6+$AV194*Assembly!Y$7+$AW194*Assembly!Y$8+$AX194*Assembly!Y$9+$AY194*Assembly!Y$10+$AZ194*Assembly!Y$11+$BA194*Assembly!Y$12+$BB194*Assembly!Y$13+$BC194*Assembly!Y$14+$BD194*Assembly!Y$15+$BE194*Assembly!Y$16+$BF194*Assembly!Y$17+$BG194*Assembly!Y$18+$BH194*Assembly!Y$19+$BI194*Assembly!Y$20+$BJ194*Assembly!Y$21+$BK194*Assembly!Y$22+$BL194*Assembly!Y$23+$BM194*Assembly!Y$24</f>
        <v>#VALUE!</v>
      </c>
      <c r="BW194" s="133" t="e">
        <f t="shared" si="8"/>
        <v>#VALUE!</v>
      </c>
      <c r="BX194" s="130" t="e">
        <f t="shared" si="9"/>
        <v>#VALUE!</v>
      </c>
      <c r="BY194" s="183" t="e">
        <f>$AS194*Assembly!AC$4+$AT194*Assembly!AC$5+$AU194*Assembly!AC$6+$AV194*Assembly!AC$7+$AW194*Assembly!AC$8+$AX194*Assembly!AC$9+$AY194*Assembly!AC$10+$AZ194*Assembly!AC$11+$BA194*Assembly!AC$12+$BB194*Assembly!AC$13+$BC194*Assembly!AC$14+$BD194*Assembly!AC$15+$BE194*Assembly!AC$16+$BF194*Assembly!AC$17+$BG194*Assembly!AC$18+$BH194*Assembly!AC$19+$BI194*Assembly!AC$20+$BJ194*Assembly!AC$21+$BK194*Assembly!AC$22+$BL194*Assembly!AC$23+$BM194*Assembly!AC$24</f>
        <v>#VALUE!</v>
      </c>
      <c r="BZ194" s="164" t="e">
        <f>$AS194*Assembly!M$4+$AT194*Assembly!M$5+$AU194*Assembly!M$6+$AV194*Assembly!M$7+$AW194*Assembly!M$8+$AX194*Assembly!M$9+$AY194*Assembly!M$10+$AZ194*Assembly!M$11+$BA194*Assembly!M$12+$BB194*Assembly!M$13+$BC194*Assembly!M$14+$BD194*Assembly!M$15+$BE194*Assembly!M$16+$BF194*Assembly!M$17+$BG194*Assembly!M$18+$BH194*Assembly!M$19+$BI194*Assembly!M$20+$BJ194*Assembly!M$21+$BK194*Assembly!M$22+$BL194*Assembly!M$23+$BM194*Assembly!M$24</f>
        <v>#VALUE!</v>
      </c>
      <c r="CA194" s="164" t="e">
        <f>$AS194*Assembly!N$4+$AT194*Assembly!N$5+$AU194*Assembly!N$6+$AV194*Assembly!N$7+$AW194*Assembly!N$8+$AX194*Assembly!N$9+$AY194*Assembly!N$10+$AZ194*Assembly!N$11+$BA194*Assembly!N$12+$BB194*Assembly!N$13+$BC194*Assembly!N$14+$BD194*Assembly!N$15+$BE194*Assembly!N$16+$BF194*Assembly!N$17+$BG194*Assembly!N$18+$BH194*Assembly!N$19+$BI194*Assembly!N$20+$BJ194*Assembly!N$21+$BK194*Assembly!N$22+$BL194*Assembly!N$23+$BM194*Assembly!N$24</f>
        <v>#VALUE!</v>
      </c>
      <c r="CB194" s="164" t="e">
        <f>$AS194*Assembly!O$4+$AT194*Assembly!O$5+$AU194*Assembly!O$6+$AV194*Assembly!O$7+$AW194*Assembly!O$8+$AX194*Assembly!O$9+$AY194*Assembly!O$10+$AZ194*Assembly!O$11+$BA194*Assembly!O$12+$BB194*Assembly!O$13+$BC194*Assembly!O$14+$BD194*Assembly!O$15+$BE194*Assembly!O$16+$BF194*Assembly!O$17+$BG194*Assembly!O$18+$BH194*Assembly!O$19+$BI194*Assembly!O$20+$BJ194*Assembly!O$21+$BK194*Assembly!O$22+$BL194*Assembly!O$23+$BM194*Assembly!O$24</f>
        <v>#VALUE!</v>
      </c>
      <c r="CC194" s="156" t="e">
        <f>$AS194*Assembly!P$4+$AT194*Assembly!P$5+$AU194*Assembly!P$6+$AV194*Assembly!P$7+$AW194*Assembly!P$8+$AX194*Assembly!P$9+$AY194*Assembly!P$10+$AZ194*Assembly!P$11+$BA194*Assembly!P$12+$BB194*Assembly!P$13+$BC194*Assembly!P$14+$BD194*Assembly!P$15+$BE194*Assembly!P$16+$BF194*Assembly!P$17+$BG194*Assembly!P$18+$BH194*Assembly!P$19+$BI194*Assembly!P$20+$BJ194*Assembly!P$21+$BK194*Assembly!P$22+$BL194*Assembly!P$23+$BM194*Assembly!P$24</f>
        <v>#VALUE!</v>
      </c>
      <c r="CD194" s="156" t="e">
        <f>$AS194*Assembly!Q$4+$AT194*Assembly!Q$5+$AU194*Assembly!Q$6+$AV194*Assembly!Q$7+$AW194*Assembly!Q$8+$AX194*Assembly!Q$9+$AY194*Assembly!Q$10+$AZ194*Assembly!Q$11+$BA194*Assembly!Q$12+$BB194*Assembly!Q$13+$BC194*Assembly!Q$14+$BD194*Assembly!Q$15+$BE194*Assembly!Q$16+$BF194*Assembly!Q$17+$BG194*Assembly!Q$18+$BH194*Assembly!Q$19+$BI194*Assembly!Q$20+$BJ194*Assembly!Q$21+$BK194*Assembly!Q$22+$BL194*Assembly!Q$23+$BM194*Assembly!Q$24</f>
        <v>#VALUE!</v>
      </c>
      <c r="CE194" s="164" t="e">
        <f>$AS194*Assembly!R$4+$AT194*Assembly!R$5+$AU194*Assembly!R$6+$AV194*Assembly!R$7+$AW194*Assembly!R$8+$AX194*Assembly!R$9+$AY194*Assembly!R$10+$AZ194*Assembly!R$11+$BA194*Assembly!R$12+$BB194*Assembly!R$13+$BC194*Assembly!R$14+$BD194*Assembly!R$15+$BE194*Assembly!R$16+$BF194*Assembly!R$17+$BG194*Assembly!R$18+$BH194*Assembly!R$19+$BI194*Assembly!R$20+$BJ194*Assembly!R$21+$BK194*Assembly!R$22+$BL194*Assembly!R$23+$BM194*Assembly!R$24</f>
        <v>#VALUE!</v>
      </c>
      <c r="CF194" s="156" t="e">
        <f>$AS194*Assembly!S$4+$AT194*Assembly!S$5+$AU194*Assembly!S$6+$AV194*Assembly!S$7+$AW194*Assembly!S$8+$AX194*Assembly!S$9+$AY194*Assembly!S$10+$AZ194*Assembly!S$11+$BA194*Assembly!S$12+$BB194*Assembly!S$13+$BC194*Assembly!S$14+$BD194*Assembly!S$15+$BE194*Assembly!S$16+$BF194*Assembly!S$17+$BG194*Assembly!S$18+$BH194*Assembly!S$19+$BI194*Assembly!S$20+$BJ194*Assembly!S$21+$BK194*Assembly!S$22+$BL194*Assembly!S$23+$BM194*Assembly!S$24</f>
        <v>#VALUE!</v>
      </c>
      <c r="CG194" s="156" t="e">
        <f>$AS194*Assembly!T$4+$AT194*Assembly!T$5+$AU194*Assembly!T$6+$AV194*Assembly!T$7+$AW194*Assembly!T$8+$AX194*Assembly!T$9+$AY194*Assembly!T$10+$AZ194*Assembly!T$11+$BA194*Assembly!T$12+$BB194*Assembly!T$13+$BC194*Assembly!T$14+$BD194*Assembly!T$15+$BE194*Assembly!T$16+$BF194*Assembly!T$17+$BG194*Assembly!T$18+$BH194*Assembly!T$19+$BI194*Assembly!T$20+$BJ194*Assembly!T$21+$BK194*Assembly!T$22+$BL194*Assembly!T$23+$BM194*Assembly!T$24</f>
        <v>#VALUE!</v>
      </c>
      <c r="CH194" s="156" t="e">
        <f>$AS194*Assembly!U$4+$AT194*Assembly!U$5+$AU194*Assembly!U$6+$AV194*Assembly!U$7+$AW194*Assembly!U$8+$AX194*Assembly!U$9+$AY194*Assembly!U$10+$AZ194*Assembly!U$11+$BA194*Assembly!U$12+$BB194*Assembly!U$13+$BC194*Assembly!U$14+$BD194*Assembly!U$15+$BE194*Assembly!U$16+$BF194*Assembly!U$17+$BG194*Assembly!U$18+$BH194*Assembly!U$19+$BI194*Assembly!U$20+$BJ194*Assembly!U$21+$BK194*Assembly!U$22+$BL194*Assembly!U$23+$BM194*Assembly!U$24</f>
        <v>#VALUE!</v>
      </c>
      <c r="CI194" s="164" t="e">
        <f>$AS194*Assembly!V$4+$AT194*Assembly!V$5+$AU194*Assembly!V$6+$AV194*Assembly!V$7+$AW194*Assembly!V$8+$AX194*Assembly!V$9+$AY194*Assembly!V$10+$AZ194*Assembly!V$11+$BA194*Assembly!V$12+$BB194*Assembly!V$13+$BC194*Assembly!V$14+$BD194*Assembly!V$15+$BE194*Assembly!V$16+$BF194*Assembly!V$17+$BG194*Assembly!V$18+$BH194*Assembly!V$19+$BI194*Assembly!V$20+$BJ194*Assembly!V$21+$BK194*Assembly!V$22+$BL194*Assembly!V$23+$BM194*Assembly!V$24</f>
        <v>#VALUE!</v>
      </c>
      <c r="CJ194" s="164" t="e">
        <f>BZ194*Refining!$F$3</f>
        <v>#VALUE!</v>
      </c>
      <c r="CK194" s="164" t="e">
        <f>CA194*Refining!$F$4</f>
        <v>#VALUE!</v>
      </c>
      <c r="CL194" s="164" t="e">
        <f>CB194*Refining!$F$5</f>
        <v>#VALUE!</v>
      </c>
      <c r="CM194" s="164" t="e">
        <f>CC194*Refining!$F$6</f>
        <v>#VALUE!</v>
      </c>
      <c r="CN194" s="164" t="e">
        <f>CD194*Refining!$F$7</f>
        <v>#VALUE!</v>
      </c>
      <c r="CO194" s="164" t="e">
        <f>CE194*Refining!$F$8</f>
        <v>#VALUE!</v>
      </c>
      <c r="CP194" s="164" t="e">
        <f>CF194*Refining!$F$9</f>
        <v>#VALUE!</v>
      </c>
      <c r="CQ194" s="164" t="e">
        <f>CG194*Refining!$F$10</f>
        <v>#VALUE!</v>
      </c>
      <c r="CR194" s="164" t="e">
        <f>CH194*Refining!$F$11</f>
        <v>#VALUE!</v>
      </c>
      <c r="CS194" s="164" t="e">
        <f>CI194*Refining!$F$12</f>
        <v>#VALUE!</v>
      </c>
      <c r="CT194" s="185" t="e">
        <f t="shared" ref="CT194:DM194" si="785">IF(BZ194 = 0, "", BZ194)</f>
        <v>#VALUE!</v>
      </c>
      <c r="CU194" s="186" t="e">
        <f t="shared" si="785"/>
        <v>#VALUE!</v>
      </c>
      <c r="CV194" s="186" t="e">
        <f t="shared" si="785"/>
        <v>#VALUE!</v>
      </c>
      <c r="CW194" s="186" t="e">
        <f t="shared" si="785"/>
        <v>#VALUE!</v>
      </c>
      <c r="CX194" s="186" t="e">
        <f t="shared" si="785"/>
        <v>#VALUE!</v>
      </c>
      <c r="CY194" s="186" t="e">
        <f t="shared" si="785"/>
        <v>#VALUE!</v>
      </c>
      <c r="CZ194" s="186" t="e">
        <f t="shared" si="785"/>
        <v>#VALUE!</v>
      </c>
      <c r="DA194" s="186" t="e">
        <f t="shared" si="785"/>
        <v>#VALUE!</v>
      </c>
      <c r="DB194" s="186" t="e">
        <f t="shared" si="785"/>
        <v>#VALUE!</v>
      </c>
      <c r="DC194" s="187" t="e">
        <f t="shared" si="785"/>
        <v>#VALUE!</v>
      </c>
      <c r="DD194" s="185" t="e">
        <f t="shared" si="785"/>
        <v>#VALUE!</v>
      </c>
      <c r="DE194" s="186" t="e">
        <f t="shared" si="785"/>
        <v>#VALUE!</v>
      </c>
      <c r="DF194" s="186" t="e">
        <f t="shared" si="785"/>
        <v>#VALUE!</v>
      </c>
      <c r="DG194" s="186" t="e">
        <f t="shared" si="785"/>
        <v>#VALUE!</v>
      </c>
      <c r="DH194" s="211" t="e">
        <f t="shared" si="785"/>
        <v>#VALUE!</v>
      </c>
      <c r="DI194" s="186" t="e">
        <f t="shared" si="785"/>
        <v>#VALUE!</v>
      </c>
      <c r="DJ194" s="186" t="e">
        <f t="shared" si="785"/>
        <v>#VALUE!</v>
      </c>
      <c r="DK194" s="186" t="e">
        <f t="shared" si="785"/>
        <v>#VALUE!</v>
      </c>
      <c r="DL194" s="186" t="e">
        <f t="shared" si="785"/>
        <v>#VALUE!</v>
      </c>
      <c r="DM194" s="187" t="e">
        <f t="shared" si="785"/>
        <v>#VALUE!</v>
      </c>
      <c r="DN194" s="185" t="e">
        <f t="shared" si="11"/>
        <v>#VALUE!</v>
      </c>
      <c r="DO194" s="189" t="e">
        <f t="shared" si="12"/>
        <v>#VALUE!</v>
      </c>
      <c r="DP194" s="120" t="e">
        <f t="shared" si="13"/>
        <v>#VALUE!</v>
      </c>
      <c r="DQ194" s="133" t="e">
        <f>CT194*'Ores &amp; Ingots'!$C$3+CU194*'Ores &amp; Ingots'!$C$4+CV194*'Ores &amp; Ingots'!$C$5+CW194*'Ores &amp; Ingots'!$C$6+CX194*'Ores &amp; Ingots'!$C$7+CY194*'Ores &amp; Ingots'!$C$8+CZ194*'Ores &amp; Ingots'!$C$9+DA194*'Ores &amp; Ingots'!$C$10+DB194*'Ores &amp; Ingots'!$C$11+DC194*'Ores &amp; Ingots'!$C$12</f>
        <v>#VALUE!</v>
      </c>
      <c r="DR194" s="133" t="e">
        <f>DD194*'Ores &amp; Ingots'!$B$3+DE194*'Ores &amp; Ingots'!$B$4+DF194*'Ores &amp; Ingots'!$B$5+DG194*'Ores &amp; Ingots'!$B$6+DH194*'Ores &amp; Ingots'!$B$7+DI194*'Ores &amp; Ingots'!$B$8+DJ194*'Ores &amp; Ingots'!$B$9+DK194*'Ores &amp; Ingots'!$B$10+DL194*'Ores &amp; Ingots'!$B$11+DM194*'Ores &amp; Ingots'!$B$12</f>
        <v>#VALUE!</v>
      </c>
      <c r="DS194" s="189" t="e">
        <f>CT194*Refining!$G$3+CU194*Refining!$G$4+CV194*Refining!$G$5+CW194*Refining!$G$6+CX194*Refining!$G$7+CY194*Refining!$G$8+CZ194*Refining!$G$9+DA194*Refining!$G$10+DB194*Refining!$G$11+DC194*Refining!$G$12</f>
        <v>#VALUE!</v>
      </c>
      <c r="DT194" s="189" t="e">
        <f t="shared" si="14"/>
        <v>#VALUE!</v>
      </c>
      <c r="DU194" s="192" t="e">
        <f t="shared" si="15"/>
        <v>#VALUE!</v>
      </c>
      <c r="DV194" s="185" t="e">
        <f t="shared" si="16"/>
        <v>#VALUE!</v>
      </c>
      <c r="DW194" s="194" t="e">
        <f t="shared" ref="DW194:DX194" si="786">DV194/60</f>
        <v>#VALUE!</v>
      </c>
      <c r="DX194" s="194" t="e">
        <f t="shared" si="786"/>
        <v>#VALUE!</v>
      </c>
      <c r="DY194" s="185" t="e">
        <f t="shared" si="18"/>
        <v>#VALUE!</v>
      </c>
      <c r="DZ194" s="194" t="e">
        <f t="shared" ref="DZ194:EA194" si="787">DY194/1000</f>
        <v>#VALUE!</v>
      </c>
      <c r="EA194" s="196" t="e">
        <f t="shared" si="787"/>
        <v>#VALUE!</v>
      </c>
      <c r="EB194" s="130" t="e">
        <f t="shared" si="20"/>
        <v>#VALUE!</v>
      </c>
      <c r="EC194" s="132" t="e">
        <f t="shared" si="21"/>
        <v>#VALUE!</v>
      </c>
      <c r="ED194" s="133" t="s">
        <v>28</v>
      </c>
    </row>
    <row r="195" spans="1:134" ht="12.75" x14ac:dyDescent="0.2">
      <c r="A195" s="864"/>
      <c r="B195" s="369" t="s">
        <v>397</v>
      </c>
      <c r="C195" s="137" t="s">
        <v>156</v>
      </c>
      <c r="D195" s="137">
        <v>1</v>
      </c>
      <c r="E195" s="137">
        <v>1</v>
      </c>
      <c r="F195" s="137">
        <v>1</v>
      </c>
      <c r="G195" s="139">
        <f t="shared" si="0"/>
        <v>15.625</v>
      </c>
      <c r="H195" s="140">
        <v>5</v>
      </c>
      <c r="I195" s="140">
        <v>12.5</v>
      </c>
      <c r="J195" s="140">
        <f>H195/Main!$D$9</f>
        <v>1</v>
      </c>
      <c r="K195" s="140">
        <f>I195/Main!$D$10</f>
        <v>6.25</v>
      </c>
      <c r="L195" s="140">
        <f t="shared" si="1"/>
        <v>6.25</v>
      </c>
      <c r="M195" s="140">
        <v>1</v>
      </c>
      <c r="N195" s="143"/>
      <c r="O195" s="143"/>
      <c r="P195" s="145"/>
      <c r="Q195" s="143"/>
      <c r="R195" s="146"/>
      <c r="S195" s="143"/>
      <c r="T195" s="395"/>
      <c r="U195" s="198"/>
      <c r="V195" s="143"/>
      <c r="W195" s="396" t="s">
        <v>28</v>
      </c>
      <c r="X195" s="167">
        <v>7</v>
      </c>
      <c r="Y195" s="133">
        <v>0</v>
      </c>
      <c r="Z195" s="133">
        <v>0</v>
      </c>
      <c r="AA195" s="133">
        <v>0</v>
      </c>
      <c r="AB195" s="133">
        <v>0</v>
      </c>
      <c r="AC195" s="133">
        <v>0</v>
      </c>
      <c r="AD195" s="133">
        <v>0</v>
      </c>
      <c r="AE195" s="133">
        <v>0</v>
      </c>
      <c r="AF195" s="133">
        <v>0</v>
      </c>
      <c r="AG195" s="133">
        <v>0</v>
      </c>
      <c r="AH195" s="133">
        <v>0</v>
      </c>
      <c r="AI195" s="133">
        <v>0</v>
      </c>
      <c r="AJ195" s="133">
        <v>0</v>
      </c>
      <c r="AK195" s="133">
        <v>0</v>
      </c>
      <c r="AL195" s="133">
        <v>0</v>
      </c>
      <c r="AM195" s="133">
        <v>0</v>
      </c>
      <c r="AN195" s="133">
        <v>0</v>
      </c>
      <c r="AO195" s="133">
        <v>0</v>
      </c>
      <c r="AP195" s="133">
        <v>0</v>
      </c>
      <c r="AQ195" s="133">
        <v>0</v>
      </c>
      <c r="AR195" s="133">
        <v>0</v>
      </c>
      <c r="AS195" s="406">
        <f t="shared" ref="AS195:BM195" si="788">IF(X195 = 0, "", X195)</f>
        <v>7</v>
      </c>
      <c r="AT195" s="137" t="str">
        <f t="shared" si="788"/>
        <v/>
      </c>
      <c r="AU195" s="137" t="str">
        <f t="shared" si="788"/>
        <v/>
      </c>
      <c r="AV195" s="137" t="str">
        <f t="shared" si="788"/>
        <v/>
      </c>
      <c r="AW195" s="137" t="str">
        <f t="shared" si="788"/>
        <v/>
      </c>
      <c r="AX195" s="137" t="str">
        <f t="shared" si="788"/>
        <v/>
      </c>
      <c r="AY195" s="137" t="str">
        <f t="shared" si="788"/>
        <v/>
      </c>
      <c r="AZ195" s="137" t="str">
        <f t="shared" si="788"/>
        <v/>
      </c>
      <c r="BA195" s="137" t="str">
        <f t="shared" si="788"/>
        <v/>
      </c>
      <c r="BB195" s="137" t="str">
        <f t="shared" si="788"/>
        <v/>
      </c>
      <c r="BC195" s="137" t="str">
        <f t="shared" si="788"/>
        <v/>
      </c>
      <c r="BD195" s="137" t="str">
        <f t="shared" si="788"/>
        <v/>
      </c>
      <c r="BE195" s="137" t="str">
        <f t="shared" si="788"/>
        <v/>
      </c>
      <c r="BF195" s="137" t="str">
        <f t="shared" si="788"/>
        <v/>
      </c>
      <c r="BG195" s="137" t="str">
        <f t="shared" si="788"/>
        <v/>
      </c>
      <c r="BH195" s="137" t="str">
        <f t="shared" si="788"/>
        <v/>
      </c>
      <c r="BI195" s="137" t="str">
        <f t="shared" si="788"/>
        <v/>
      </c>
      <c r="BJ195" s="137" t="str">
        <f t="shared" si="788"/>
        <v/>
      </c>
      <c r="BK195" s="137" t="str">
        <f t="shared" si="788"/>
        <v/>
      </c>
      <c r="BL195" s="137" t="str">
        <f t="shared" si="788"/>
        <v/>
      </c>
      <c r="BM195" s="169" t="str">
        <f t="shared" si="788"/>
        <v/>
      </c>
      <c r="BN195" s="174" t="e">
        <f>$AS195*Assembly!Z$4+$AT195*Assembly!Z$5+$AU195*Assembly!Z$6+$AV195*Assembly!Z$7+$AW195*Assembly!Z$8+$AX195*Assembly!Z$9+$AY195*Assembly!Z$10+$AZ195*Assembly!Z$11+$BA195*Assembly!Z$12+$BB195*Assembly!Z$13+$BC195*Assembly!Z$14+$BD195*Assembly!Z$15+$BE195*Assembly!Z$16+$BF195*Assembly!Z$17+$BG195*Assembly!Z$18+$BH195*Assembly!Z$19+$BI195*Assembly!Z$20+$BJ195*Assembly!Z$21+$BK195*Assembly!Z$22+$BL195*Assembly!Z$23+$BM195*Assembly!Z$24</f>
        <v>#VALUE!</v>
      </c>
      <c r="BO195" s="133" t="e">
        <f t="shared" si="3"/>
        <v>#VALUE!</v>
      </c>
      <c r="BP195" s="133"/>
      <c r="BQ195" s="133" t="e">
        <f>$AS195*Assembly!AD$4+$AT195*Assembly!AD$5+$AU195*Assembly!AD$6+$AV195*Assembly!AD$7+$AW195*Assembly!AD$8+$AX195*Assembly!AD$9+$AY195*Assembly!AD$10+$AZ195*Assembly!AD$11+$BA195*Assembly!AD$12+$BB195*Assembly!AD$13+$BC195*Assembly!AD$14+$BD195*Assembly!AD$15+$BE195*Assembly!AD$16+$BF195*Assembly!AD$17+$BG195*Assembly!AD$18+$BH195*Assembly!AD$19+$BI195*Assembly!AD$20+$BJ195*Assembly!AD$21+$BK195*Assembly!AD$22+$BL195*Assembly!AD$23+$BM195*Assembly!AD$24</f>
        <v>#VALUE!</v>
      </c>
      <c r="BR195" s="177" t="e">
        <f t="shared" si="4"/>
        <v>#VALUE!</v>
      </c>
      <c r="BS195" s="178" t="e">
        <f t="shared" si="5"/>
        <v>#VALUE!</v>
      </c>
      <c r="BT195" s="179" t="e">
        <f t="shared" si="6"/>
        <v>#VALUE!</v>
      </c>
      <c r="BU195" s="178" t="e">
        <f t="shared" si="7"/>
        <v>#VALUE!</v>
      </c>
      <c r="BV195" s="133" t="e">
        <f>$AS195*Assembly!Y$4+$AT195*Assembly!Y$5+$AU195*Assembly!Y$6+$AV195*Assembly!Y$7+$AW195*Assembly!Y$8+$AX195*Assembly!Y$9+$AY195*Assembly!Y$10+$AZ195*Assembly!Y$11+$BA195*Assembly!Y$12+$BB195*Assembly!Y$13+$BC195*Assembly!Y$14+$BD195*Assembly!Y$15+$BE195*Assembly!Y$16+$BF195*Assembly!Y$17+$BG195*Assembly!Y$18+$BH195*Assembly!Y$19+$BI195*Assembly!Y$20+$BJ195*Assembly!Y$21+$BK195*Assembly!Y$22+$BL195*Assembly!Y$23+$BM195*Assembly!Y$24</f>
        <v>#VALUE!</v>
      </c>
      <c r="BW195" s="133" t="e">
        <f t="shared" si="8"/>
        <v>#VALUE!</v>
      </c>
      <c r="BX195" s="130" t="e">
        <f t="shared" si="9"/>
        <v>#VALUE!</v>
      </c>
      <c r="BY195" s="183" t="e">
        <f>$AS195*Assembly!AC$4+$AT195*Assembly!AC$5+$AU195*Assembly!AC$6+$AV195*Assembly!AC$7+$AW195*Assembly!AC$8+$AX195*Assembly!AC$9+$AY195*Assembly!AC$10+$AZ195*Assembly!AC$11+$BA195*Assembly!AC$12+$BB195*Assembly!AC$13+$BC195*Assembly!AC$14+$BD195*Assembly!AC$15+$BE195*Assembly!AC$16+$BF195*Assembly!AC$17+$BG195*Assembly!AC$18+$BH195*Assembly!AC$19+$BI195*Assembly!AC$20+$BJ195*Assembly!AC$21+$BK195*Assembly!AC$22+$BL195*Assembly!AC$23+$BM195*Assembly!AC$24</f>
        <v>#VALUE!</v>
      </c>
      <c r="BZ195" s="145" t="e">
        <f>$AS195*Assembly!M$4+$AT195*Assembly!M$5+$AU195*Assembly!M$6+$AV195*Assembly!M$7+$AW195*Assembly!M$8+$AX195*Assembly!M$9+$AY195*Assembly!M$10+$AZ195*Assembly!M$11+$BA195*Assembly!M$12+$BB195*Assembly!M$13+$BC195*Assembly!M$14+$BD195*Assembly!M$15+$BE195*Assembly!M$16+$BF195*Assembly!M$17+$BG195*Assembly!M$18+$BH195*Assembly!M$19+$BI195*Assembly!M$20+$BJ195*Assembly!M$21+$BK195*Assembly!M$22+$BL195*Assembly!M$23+$BM195*Assembly!M$24</f>
        <v>#VALUE!</v>
      </c>
      <c r="CA195" s="145" t="e">
        <f>$AS195*Assembly!N$4+$AT195*Assembly!N$5+$AU195*Assembly!N$6+$AV195*Assembly!N$7+$AW195*Assembly!N$8+$AX195*Assembly!N$9+$AY195*Assembly!N$10+$AZ195*Assembly!N$11+$BA195*Assembly!N$12+$BB195*Assembly!N$13+$BC195*Assembly!N$14+$BD195*Assembly!N$15+$BE195*Assembly!N$16+$BF195*Assembly!N$17+$BG195*Assembly!N$18+$BH195*Assembly!N$19+$BI195*Assembly!N$20+$BJ195*Assembly!N$21+$BK195*Assembly!N$22+$BL195*Assembly!N$23+$BM195*Assembly!N$24</f>
        <v>#VALUE!</v>
      </c>
      <c r="CB195" s="145" t="e">
        <f>$AS195*Assembly!O$4+$AT195*Assembly!O$5+$AU195*Assembly!O$6+$AV195*Assembly!O$7+$AW195*Assembly!O$8+$AX195*Assembly!O$9+$AY195*Assembly!O$10+$AZ195*Assembly!O$11+$BA195*Assembly!O$12+$BB195*Assembly!O$13+$BC195*Assembly!O$14+$BD195*Assembly!O$15+$BE195*Assembly!O$16+$BF195*Assembly!O$17+$BG195*Assembly!O$18+$BH195*Assembly!O$19+$BI195*Assembly!O$20+$BJ195*Assembly!O$21+$BK195*Assembly!O$22+$BL195*Assembly!O$23+$BM195*Assembly!O$24</f>
        <v>#VALUE!</v>
      </c>
      <c r="CC195" s="140" t="e">
        <f>$AS195*Assembly!P$4+$AT195*Assembly!P$5+$AU195*Assembly!P$6+$AV195*Assembly!P$7+$AW195*Assembly!P$8+$AX195*Assembly!P$9+$AY195*Assembly!P$10+$AZ195*Assembly!P$11+$BA195*Assembly!P$12+$BB195*Assembly!P$13+$BC195*Assembly!P$14+$BD195*Assembly!P$15+$BE195*Assembly!P$16+$BF195*Assembly!P$17+$BG195*Assembly!P$18+$BH195*Assembly!P$19+$BI195*Assembly!P$20+$BJ195*Assembly!P$21+$BK195*Assembly!P$22+$BL195*Assembly!P$23+$BM195*Assembly!P$24</f>
        <v>#VALUE!</v>
      </c>
      <c r="CD195" s="140" t="e">
        <f>$AS195*Assembly!Q$4+$AT195*Assembly!Q$5+$AU195*Assembly!Q$6+$AV195*Assembly!Q$7+$AW195*Assembly!Q$8+$AX195*Assembly!Q$9+$AY195*Assembly!Q$10+$AZ195*Assembly!Q$11+$BA195*Assembly!Q$12+$BB195*Assembly!Q$13+$BC195*Assembly!Q$14+$BD195*Assembly!Q$15+$BE195*Assembly!Q$16+$BF195*Assembly!Q$17+$BG195*Assembly!Q$18+$BH195*Assembly!Q$19+$BI195*Assembly!Q$20+$BJ195*Assembly!Q$21+$BK195*Assembly!Q$22+$BL195*Assembly!Q$23+$BM195*Assembly!Q$24</f>
        <v>#VALUE!</v>
      </c>
      <c r="CE195" s="145" t="e">
        <f>$AS195*Assembly!R$4+$AT195*Assembly!R$5+$AU195*Assembly!R$6+$AV195*Assembly!R$7+$AW195*Assembly!R$8+$AX195*Assembly!R$9+$AY195*Assembly!R$10+$AZ195*Assembly!R$11+$BA195*Assembly!R$12+$BB195*Assembly!R$13+$BC195*Assembly!R$14+$BD195*Assembly!R$15+$BE195*Assembly!R$16+$BF195*Assembly!R$17+$BG195*Assembly!R$18+$BH195*Assembly!R$19+$BI195*Assembly!R$20+$BJ195*Assembly!R$21+$BK195*Assembly!R$22+$BL195*Assembly!R$23+$BM195*Assembly!R$24</f>
        <v>#VALUE!</v>
      </c>
      <c r="CF195" s="140" t="e">
        <f>$AS195*Assembly!S$4+$AT195*Assembly!S$5+$AU195*Assembly!S$6+$AV195*Assembly!S$7+$AW195*Assembly!S$8+$AX195*Assembly!S$9+$AY195*Assembly!S$10+$AZ195*Assembly!S$11+$BA195*Assembly!S$12+$BB195*Assembly!S$13+$BC195*Assembly!S$14+$BD195*Assembly!S$15+$BE195*Assembly!S$16+$BF195*Assembly!S$17+$BG195*Assembly!S$18+$BH195*Assembly!S$19+$BI195*Assembly!S$20+$BJ195*Assembly!S$21+$BK195*Assembly!S$22+$BL195*Assembly!S$23+$BM195*Assembly!S$24</f>
        <v>#VALUE!</v>
      </c>
      <c r="CG195" s="140" t="e">
        <f>$AS195*Assembly!T$4+$AT195*Assembly!T$5+$AU195*Assembly!T$6+$AV195*Assembly!T$7+$AW195*Assembly!T$8+$AX195*Assembly!T$9+$AY195*Assembly!T$10+$AZ195*Assembly!T$11+$BA195*Assembly!T$12+$BB195*Assembly!T$13+$BC195*Assembly!T$14+$BD195*Assembly!T$15+$BE195*Assembly!T$16+$BF195*Assembly!T$17+$BG195*Assembly!T$18+$BH195*Assembly!T$19+$BI195*Assembly!T$20+$BJ195*Assembly!T$21+$BK195*Assembly!T$22+$BL195*Assembly!T$23+$BM195*Assembly!T$24</f>
        <v>#VALUE!</v>
      </c>
      <c r="CH195" s="140" t="e">
        <f>$AS195*Assembly!U$4+$AT195*Assembly!U$5+$AU195*Assembly!U$6+$AV195*Assembly!U$7+$AW195*Assembly!U$8+$AX195*Assembly!U$9+$AY195*Assembly!U$10+$AZ195*Assembly!U$11+$BA195*Assembly!U$12+$BB195*Assembly!U$13+$BC195*Assembly!U$14+$BD195*Assembly!U$15+$BE195*Assembly!U$16+$BF195*Assembly!U$17+$BG195*Assembly!U$18+$BH195*Assembly!U$19+$BI195*Assembly!U$20+$BJ195*Assembly!U$21+$BK195*Assembly!U$22+$BL195*Assembly!U$23+$BM195*Assembly!U$24</f>
        <v>#VALUE!</v>
      </c>
      <c r="CI195" s="145" t="e">
        <f>$AS195*Assembly!V$4+$AT195*Assembly!V$5+$AU195*Assembly!V$6+$AV195*Assembly!V$7+$AW195*Assembly!V$8+$AX195*Assembly!V$9+$AY195*Assembly!V$10+$AZ195*Assembly!V$11+$BA195*Assembly!V$12+$BB195*Assembly!V$13+$BC195*Assembly!V$14+$BD195*Assembly!V$15+$BE195*Assembly!V$16+$BF195*Assembly!V$17+$BG195*Assembly!V$18+$BH195*Assembly!V$19+$BI195*Assembly!V$20+$BJ195*Assembly!V$21+$BK195*Assembly!V$22+$BL195*Assembly!V$23+$BM195*Assembly!V$24</f>
        <v>#VALUE!</v>
      </c>
      <c r="CJ195" s="145" t="e">
        <f>BZ195*Refining!$F$3</f>
        <v>#VALUE!</v>
      </c>
      <c r="CK195" s="145" t="e">
        <f>CA195*Refining!$F$4</f>
        <v>#VALUE!</v>
      </c>
      <c r="CL195" s="145" t="e">
        <f>CB195*Refining!$F$5</f>
        <v>#VALUE!</v>
      </c>
      <c r="CM195" s="145" t="e">
        <f>CC195*Refining!$F$6</f>
        <v>#VALUE!</v>
      </c>
      <c r="CN195" s="145" t="e">
        <f>CD195*Refining!$F$7</f>
        <v>#VALUE!</v>
      </c>
      <c r="CO195" s="145" t="e">
        <f>CE195*Refining!$F$8</f>
        <v>#VALUE!</v>
      </c>
      <c r="CP195" s="145" t="e">
        <f>CF195*Refining!$F$9</f>
        <v>#VALUE!</v>
      </c>
      <c r="CQ195" s="145" t="e">
        <f>CG195*Refining!$F$10</f>
        <v>#VALUE!</v>
      </c>
      <c r="CR195" s="145" t="e">
        <f>CH195*Refining!$F$11</f>
        <v>#VALUE!</v>
      </c>
      <c r="CS195" s="145" t="e">
        <f>CI195*Refining!$F$12</f>
        <v>#VALUE!</v>
      </c>
      <c r="CT195" s="185" t="e">
        <f t="shared" ref="CT195:DM195" si="789">IF(BZ195 = 0, "", BZ195)</f>
        <v>#VALUE!</v>
      </c>
      <c r="CU195" s="186" t="e">
        <f t="shared" si="789"/>
        <v>#VALUE!</v>
      </c>
      <c r="CV195" s="186" t="e">
        <f t="shared" si="789"/>
        <v>#VALUE!</v>
      </c>
      <c r="CW195" s="186" t="e">
        <f t="shared" si="789"/>
        <v>#VALUE!</v>
      </c>
      <c r="CX195" s="186" t="e">
        <f t="shared" si="789"/>
        <v>#VALUE!</v>
      </c>
      <c r="CY195" s="186" t="e">
        <f t="shared" si="789"/>
        <v>#VALUE!</v>
      </c>
      <c r="CZ195" s="186" t="e">
        <f t="shared" si="789"/>
        <v>#VALUE!</v>
      </c>
      <c r="DA195" s="186" t="e">
        <f t="shared" si="789"/>
        <v>#VALUE!</v>
      </c>
      <c r="DB195" s="186" t="e">
        <f t="shared" si="789"/>
        <v>#VALUE!</v>
      </c>
      <c r="DC195" s="187" t="e">
        <f t="shared" si="789"/>
        <v>#VALUE!</v>
      </c>
      <c r="DD195" s="185" t="e">
        <f t="shared" si="789"/>
        <v>#VALUE!</v>
      </c>
      <c r="DE195" s="186" t="e">
        <f t="shared" si="789"/>
        <v>#VALUE!</v>
      </c>
      <c r="DF195" s="186" t="e">
        <f t="shared" si="789"/>
        <v>#VALUE!</v>
      </c>
      <c r="DG195" s="186" t="e">
        <f t="shared" si="789"/>
        <v>#VALUE!</v>
      </c>
      <c r="DH195" s="211" t="e">
        <f t="shared" si="789"/>
        <v>#VALUE!</v>
      </c>
      <c r="DI195" s="186" t="e">
        <f t="shared" si="789"/>
        <v>#VALUE!</v>
      </c>
      <c r="DJ195" s="186" t="e">
        <f t="shared" si="789"/>
        <v>#VALUE!</v>
      </c>
      <c r="DK195" s="186" t="e">
        <f t="shared" si="789"/>
        <v>#VALUE!</v>
      </c>
      <c r="DL195" s="186" t="e">
        <f t="shared" si="789"/>
        <v>#VALUE!</v>
      </c>
      <c r="DM195" s="187" t="e">
        <f t="shared" si="789"/>
        <v>#VALUE!</v>
      </c>
      <c r="DN195" s="185" t="e">
        <f t="shared" si="11"/>
        <v>#VALUE!</v>
      </c>
      <c r="DO195" s="189" t="e">
        <f t="shared" si="12"/>
        <v>#VALUE!</v>
      </c>
      <c r="DP195" s="120" t="e">
        <f t="shared" si="13"/>
        <v>#VALUE!</v>
      </c>
      <c r="DQ195" s="133" t="e">
        <f>CT195*'Ores &amp; Ingots'!$C$3+CU195*'Ores &amp; Ingots'!$C$4+CV195*'Ores &amp; Ingots'!$C$5+CW195*'Ores &amp; Ingots'!$C$6+CX195*'Ores &amp; Ingots'!$C$7+CY195*'Ores &amp; Ingots'!$C$8+CZ195*'Ores &amp; Ingots'!$C$9+DA195*'Ores &amp; Ingots'!$C$10+DB195*'Ores &amp; Ingots'!$C$11+DC195*'Ores &amp; Ingots'!$C$12</f>
        <v>#VALUE!</v>
      </c>
      <c r="DR195" s="133" t="e">
        <f>DD195*'Ores &amp; Ingots'!$B$3+DE195*'Ores &amp; Ingots'!$B$4+DF195*'Ores &amp; Ingots'!$B$5+DG195*'Ores &amp; Ingots'!$B$6+DH195*'Ores &amp; Ingots'!$B$7+DI195*'Ores &amp; Ingots'!$B$8+DJ195*'Ores &amp; Ingots'!$B$9+DK195*'Ores &amp; Ingots'!$B$10+DL195*'Ores &amp; Ingots'!$B$11+DM195*'Ores &amp; Ingots'!$B$12</f>
        <v>#VALUE!</v>
      </c>
      <c r="DS195" s="189" t="e">
        <f>CT195*Refining!$G$3+CU195*Refining!$G$4+CV195*Refining!$G$5+CW195*Refining!$G$6+CX195*Refining!$G$7+CY195*Refining!$G$8+CZ195*Refining!$G$9+DA195*Refining!$G$10+DB195*Refining!$G$11+DC195*Refining!$G$12</f>
        <v>#VALUE!</v>
      </c>
      <c r="DT195" s="189" t="e">
        <f t="shared" si="14"/>
        <v>#VALUE!</v>
      </c>
      <c r="DU195" s="192" t="e">
        <f t="shared" si="15"/>
        <v>#VALUE!</v>
      </c>
      <c r="DV195" s="185" t="e">
        <f t="shared" si="16"/>
        <v>#VALUE!</v>
      </c>
      <c r="DW195" s="194" t="e">
        <f t="shared" ref="DW195:DX195" si="790">DV195/60</f>
        <v>#VALUE!</v>
      </c>
      <c r="DX195" s="194" t="e">
        <f t="shared" si="790"/>
        <v>#VALUE!</v>
      </c>
      <c r="DY195" s="185" t="e">
        <f t="shared" si="18"/>
        <v>#VALUE!</v>
      </c>
      <c r="DZ195" s="194" t="e">
        <f t="shared" ref="DZ195:EA195" si="791">DY195/1000</f>
        <v>#VALUE!</v>
      </c>
      <c r="EA195" s="196" t="e">
        <f t="shared" si="791"/>
        <v>#VALUE!</v>
      </c>
      <c r="EB195" s="130" t="e">
        <f t="shared" si="20"/>
        <v>#VALUE!</v>
      </c>
      <c r="EC195" s="132" t="e">
        <f t="shared" si="21"/>
        <v>#VALUE!</v>
      </c>
      <c r="ED195" s="133" t="s">
        <v>28</v>
      </c>
    </row>
    <row r="196" spans="1:134" ht="12.75" x14ac:dyDescent="0.2">
      <c r="A196" s="864"/>
      <c r="B196" s="135" t="s">
        <v>398</v>
      </c>
      <c r="C196" s="137" t="s">
        <v>156</v>
      </c>
      <c r="D196" s="137">
        <v>1</v>
      </c>
      <c r="E196" s="137">
        <v>1</v>
      </c>
      <c r="F196" s="137">
        <v>1</v>
      </c>
      <c r="G196" s="154">
        <f t="shared" si="0"/>
        <v>15.625</v>
      </c>
      <c r="H196" s="156">
        <v>3</v>
      </c>
      <c r="I196" s="156">
        <v>7.5</v>
      </c>
      <c r="J196" s="156">
        <f>H196/Main!$D$9</f>
        <v>0.6</v>
      </c>
      <c r="K196" s="156">
        <f>I196/Main!$D$10</f>
        <v>3.75</v>
      </c>
      <c r="L196" s="156">
        <f t="shared" si="1"/>
        <v>6.25</v>
      </c>
      <c r="M196" s="156">
        <v>1</v>
      </c>
      <c r="N196" s="159"/>
      <c r="O196" s="159"/>
      <c r="P196" s="164"/>
      <c r="Q196" s="159"/>
      <c r="R196" s="166"/>
      <c r="S196" s="159"/>
      <c r="T196" s="166"/>
      <c r="U196" s="170"/>
      <c r="V196" s="159"/>
      <c r="W196" s="416" t="s">
        <v>34</v>
      </c>
      <c r="X196" s="167">
        <v>4</v>
      </c>
      <c r="Y196" s="133">
        <v>0</v>
      </c>
      <c r="Z196" s="133">
        <v>0</v>
      </c>
      <c r="AA196" s="133">
        <v>0</v>
      </c>
      <c r="AB196" s="133">
        <v>0</v>
      </c>
      <c r="AC196" s="133">
        <v>0</v>
      </c>
      <c r="AD196" s="133">
        <v>0</v>
      </c>
      <c r="AE196" s="133">
        <v>0</v>
      </c>
      <c r="AF196" s="133">
        <v>0</v>
      </c>
      <c r="AG196" s="133">
        <v>0</v>
      </c>
      <c r="AH196" s="133">
        <v>0</v>
      </c>
      <c r="AI196" s="133">
        <v>0</v>
      </c>
      <c r="AJ196" s="133">
        <v>0</v>
      </c>
      <c r="AK196" s="133">
        <v>0</v>
      </c>
      <c r="AL196" s="133">
        <v>0</v>
      </c>
      <c r="AM196" s="133">
        <v>0</v>
      </c>
      <c r="AN196" s="133">
        <v>0</v>
      </c>
      <c r="AO196" s="133">
        <v>0</v>
      </c>
      <c r="AP196" s="133">
        <v>0</v>
      </c>
      <c r="AQ196" s="133">
        <v>0</v>
      </c>
      <c r="AR196" s="133">
        <v>0</v>
      </c>
      <c r="AS196" s="406">
        <f t="shared" ref="AS196:BM196" si="792">IF(X196 = 0, "", X196)</f>
        <v>4</v>
      </c>
      <c r="AT196" s="137" t="str">
        <f t="shared" si="792"/>
        <v/>
      </c>
      <c r="AU196" s="137" t="str">
        <f t="shared" si="792"/>
        <v/>
      </c>
      <c r="AV196" s="137" t="str">
        <f t="shared" si="792"/>
        <v/>
      </c>
      <c r="AW196" s="137" t="str">
        <f t="shared" si="792"/>
        <v/>
      </c>
      <c r="AX196" s="137" t="str">
        <f t="shared" si="792"/>
        <v/>
      </c>
      <c r="AY196" s="137" t="str">
        <f t="shared" si="792"/>
        <v/>
      </c>
      <c r="AZ196" s="137" t="str">
        <f t="shared" si="792"/>
        <v/>
      </c>
      <c r="BA196" s="137" t="str">
        <f t="shared" si="792"/>
        <v/>
      </c>
      <c r="BB196" s="137" t="str">
        <f t="shared" si="792"/>
        <v/>
      </c>
      <c r="BC196" s="137" t="str">
        <f t="shared" si="792"/>
        <v/>
      </c>
      <c r="BD196" s="137" t="str">
        <f t="shared" si="792"/>
        <v/>
      </c>
      <c r="BE196" s="137" t="str">
        <f t="shared" si="792"/>
        <v/>
      </c>
      <c r="BF196" s="137" t="str">
        <f t="shared" si="792"/>
        <v/>
      </c>
      <c r="BG196" s="137" t="str">
        <f t="shared" si="792"/>
        <v/>
      </c>
      <c r="BH196" s="137" t="str">
        <f t="shared" si="792"/>
        <v/>
      </c>
      <c r="BI196" s="137" t="str">
        <f t="shared" si="792"/>
        <v/>
      </c>
      <c r="BJ196" s="137" t="str">
        <f t="shared" si="792"/>
        <v/>
      </c>
      <c r="BK196" s="137" t="str">
        <f t="shared" si="792"/>
        <v/>
      </c>
      <c r="BL196" s="137" t="str">
        <f t="shared" si="792"/>
        <v/>
      </c>
      <c r="BM196" s="169" t="str">
        <f t="shared" si="792"/>
        <v/>
      </c>
      <c r="BN196" s="174" t="e">
        <f>$AS196*Assembly!Z$4+$AT196*Assembly!Z$5+$AU196*Assembly!Z$6+$AV196*Assembly!Z$7+$AW196*Assembly!Z$8+$AX196*Assembly!Z$9+$AY196*Assembly!Z$10+$AZ196*Assembly!Z$11+$BA196*Assembly!Z$12+$BB196*Assembly!Z$13+$BC196*Assembly!Z$14+$BD196*Assembly!Z$15+$BE196*Assembly!Z$16+$BF196*Assembly!Z$17+$BG196*Assembly!Z$18+$BH196*Assembly!Z$19+$BI196*Assembly!Z$20+$BJ196*Assembly!Z$21+$BK196*Assembly!Z$22+$BL196*Assembly!Z$23+$BM196*Assembly!Z$24</f>
        <v>#VALUE!</v>
      </c>
      <c r="BO196" s="133" t="e">
        <f t="shared" si="3"/>
        <v>#VALUE!</v>
      </c>
      <c r="BP196" s="133"/>
      <c r="BQ196" s="133" t="e">
        <f>$AS196*Assembly!AD$4+$AT196*Assembly!AD$5+$AU196*Assembly!AD$6+$AV196*Assembly!AD$7+$AW196*Assembly!AD$8+$AX196*Assembly!AD$9+$AY196*Assembly!AD$10+$AZ196*Assembly!AD$11+$BA196*Assembly!AD$12+$BB196*Assembly!AD$13+$BC196*Assembly!AD$14+$BD196*Assembly!AD$15+$BE196*Assembly!AD$16+$BF196*Assembly!AD$17+$BG196*Assembly!AD$18+$BH196*Assembly!AD$19+$BI196*Assembly!AD$20+$BJ196*Assembly!AD$21+$BK196*Assembly!AD$22+$BL196*Assembly!AD$23+$BM196*Assembly!AD$24</f>
        <v>#VALUE!</v>
      </c>
      <c r="BR196" s="177" t="e">
        <f t="shared" si="4"/>
        <v>#VALUE!</v>
      </c>
      <c r="BS196" s="178" t="e">
        <f t="shared" si="5"/>
        <v>#VALUE!</v>
      </c>
      <c r="BT196" s="179" t="e">
        <f t="shared" si="6"/>
        <v>#VALUE!</v>
      </c>
      <c r="BU196" s="178" t="e">
        <f t="shared" si="7"/>
        <v>#VALUE!</v>
      </c>
      <c r="BV196" s="133" t="e">
        <f>$AS196*Assembly!Y$4+$AT196*Assembly!Y$5+$AU196*Assembly!Y$6+$AV196*Assembly!Y$7+$AW196*Assembly!Y$8+$AX196*Assembly!Y$9+$AY196*Assembly!Y$10+$AZ196*Assembly!Y$11+$BA196*Assembly!Y$12+$BB196*Assembly!Y$13+$BC196*Assembly!Y$14+$BD196*Assembly!Y$15+$BE196*Assembly!Y$16+$BF196*Assembly!Y$17+$BG196*Assembly!Y$18+$BH196*Assembly!Y$19+$BI196*Assembly!Y$20+$BJ196*Assembly!Y$21+$BK196*Assembly!Y$22+$BL196*Assembly!Y$23+$BM196*Assembly!Y$24</f>
        <v>#VALUE!</v>
      </c>
      <c r="BW196" s="133" t="e">
        <f t="shared" si="8"/>
        <v>#VALUE!</v>
      </c>
      <c r="BX196" s="130" t="e">
        <f t="shared" si="9"/>
        <v>#VALUE!</v>
      </c>
      <c r="BY196" s="183" t="e">
        <f>$AS196*Assembly!AC$4+$AT196*Assembly!AC$5+$AU196*Assembly!AC$6+$AV196*Assembly!AC$7+$AW196*Assembly!AC$8+$AX196*Assembly!AC$9+$AY196*Assembly!AC$10+$AZ196*Assembly!AC$11+$BA196*Assembly!AC$12+$BB196*Assembly!AC$13+$BC196*Assembly!AC$14+$BD196*Assembly!AC$15+$BE196*Assembly!AC$16+$BF196*Assembly!AC$17+$BG196*Assembly!AC$18+$BH196*Assembly!AC$19+$BI196*Assembly!AC$20+$BJ196*Assembly!AC$21+$BK196*Assembly!AC$22+$BL196*Assembly!AC$23+$BM196*Assembly!AC$24</f>
        <v>#VALUE!</v>
      </c>
      <c r="BZ196" s="164" t="e">
        <f>$AS196*Assembly!M$4+$AT196*Assembly!M$5+$AU196*Assembly!M$6+$AV196*Assembly!M$7+$AW196*Assembly!M$8+$AX196*Assembly!M$9+$AY196*Assembly!M$10+$AZ196*Assembly!M$11+$BA196*Assembly!M$12+$BB196*Assembly!M$13+$BC196*Assembly!M$14+$BD196*Assembly!M$15+$BE196*Assembly!M$16+$BF196*Assembly!M$17+$BG196*Assembly!M$18+$BH196*Assembly!M$19+$BI196*Assembly!M$20+$BJ196*Assembly!M$21+$BK196*Assembly!M$22+$BL196*Assembly!M$23+$BM196*Assembly!M$24</f>
        <v>#VALUE!</v>
      </c>
      <c r="CA196" s="164" t="e">
        <f>$AS196*Assembly!N$4+$AT196*Assembly!N$5+$AU196*Assembly!N$6+$AV196*Assembly!N$7+$AW196*Assembly!N$8+$AX196*Assembly!N$9+$AY196*Assembly!N$10+$AZ196*Assembly!N$11+$BA196*Assembly!N$12+$BB196*Assembly!N$13+$BC196*Assembly!N$14+$BD196*Assembly!N$15+$BE196*Assembly!N$16+$BF196*Assembly!N$17+$BG196*Assembly!N$18+$BH196*Assembly!N$19+$BI196*Assembly!N$20+$BJ196*Assembly!N$21+$BK196*Assembly!N$22+$BL196*Assembly!N$23+$BM196*Assembly!N$24</f>
        <v>#VALUE!</v>
      </c>
      <c r="CB196" s="164" t="e">
        <f>$AS196*Assembly!O$4+$AT196*Assembly!O$5+$AU196*Assembly!O$6+$AV196*Assembly!O$7+$AW196*Assembly!O$8+$AX196*Assembly!O$9+$AY196*Assembly!O$10+$AZ196*Assembly!O$11+$BA196*Assembly!O$12+$BB196*Assembly!O$13+$BC196*Assembly!O$14+$BD196*Assembly!O$15+$BE196*Assembly!O$16+$BF196*Assembly!O$17+$BG196*Assembly!O$18+$BH196*Assembly!O$19+$BI196*Assembly!O$20+$BJ196*Assembly!O$21+$BK196*Assembly!O$22+$BL196*Assembly!O$23+$BM196*Assembly!O$24</f>
        <v>#VALUE!</v>
      </c>
      <c r="CC196" s="156" t="e">
        <f>$AS196*Assembly!P$4+$AT196*Assembly!P$5+$AU196*Assembly!P$6+$AV196*Assembly!P$7+$AW196*Assembly!P$8+$AX196*Assembly!P$9+$AY196*Assembly!P$10+$AZ196*Assembly!P$11+$BA196*Assembly!P$12+$BB196*Assembly!P$13+$BC196*Assembly!P$14+$BD196*Assembly!P$15+$BE196*Assembly!P$16+$BF196*Assembly!P$17+$BG196*Assembly!P$18+$BH196*Assembly!P$19+$BI196*Assembly!P$20+$BJ196*Assembly!P$21+$BK196*Assembly!P$22+$BL196*Assembly!P$23+$BM196*Assembly!P$24</f>
        <v>#VALUE!</v>
      </c>
      <c r="CD196" s="156" t="e">
        <f>$AS196*Assembly!Q$4+$AT196*Assembly!Q$5+$AU196*Assembly!Q$6+$AV196*Assembly!Q$7+$AW196*Assembly!Q$8+$AX196*Assembly!Q$9+$AY196*Assembly!Q$10+$AZ196*Assembly!Q$11+$BA196*Assembly!Q$12+$BB196*Assembly!Q$13+$BC196*Assembly!Q$14+$BD196*Assembly!Q$15+$BE196*Assembly!Q$16+$BF196*Assembly!Q$17+$BG196*Assembly!Q$18+$BH196*Assembly!Q$19+$BI196*Assembly!Q$20+$BJ196*Assembly!Q$21+$BK196*Assembly!Q$22+$BL196*Assembly!Q$23+$BM196*Assembly!Q$24</f>
        <v>#VALUE!</v>
      </c>
      <c r="CE196" s="164" t="e">
        <f>$AS196*Assembly!R$4+$AT196*Assembly!R$5+$AU196*Assembly!R$6+$AV196*Assembly!R$7+$AW196*Assembly!R$8+$AX196*Assembly!R$9+$AY196*Assembly!R$10+$AZ196*Assembly!R$11+$BA196*Assembly!R$12+$BB196*Assembly!R$13+$BC196*Assembly!R$14+$BD196*Assembly!R$15+$BE196*Assembly!R$16+$BF196*Assembly!R$17+$BG196*Assembly!R$18+$BH196*Assembly!R$19+$BI196*Assembly!R$20+$BJ196*Assembly!R$21+$BK196*Assembly!R$22+$BL196*Assembly!R$23+$BM196*Assembly!R$24</f>
        <v>#VALUE!</v>
      </c>
      <c r="CF196" s="156" t="e">
        <f>$AS196*Assembly!S$4+$AT196*Assembly!S$5+$AU196*Assembly!S$6+$AV196*Assembly!S$7+$AW196*Assembly!S$8+$AX196*Assembly!S$9+$AY196*Assembly!S$10+$AZ196*Assembly!S$11+$BA196*Assembly!S$12+$BB196*Assembly!S$13+$BC196*Assembly!S$14+$BD196*Assembly!S$15+$BE196*Assembly!S$16+$BF196*Assembly!S$17+$BG196*Assembly!S$18+$BH196*Assembly!S$19+$BI196*Assembly!S$20+$BJ196*Assembly!S$21+$BK196*Assembly!S$22+$BL196*Assembly!S$23+$BM196*Assembly!S$24</f>
        <v>#VALUE!</v>
      </c>
      <c r="CG196" s="156" t="e">
        <f>$AS196*Assembly!T$4+$AT196*Assembly!T$5+$AU196*Assembly!T$6+$AV196*Assembly!T$7+$AW196*Assembly!T$8+$AX196*Assembly!T$9+$AY196*Assembly!T$10+$AZ196*Assembly!T$11+$BA196*Assembly!T$12+$BB196*Assembly!T$13+$BC196*Assembly!T$14+$BD196*Assembly!T$15+$BE196*Assembly!T$16+$BF196*Assembly!T$17+$BG196*Assembly!T$18+$BH196*Assembly!T$19+$BI196*Assembly!T$20+$BJ196*Assembly!T$21+$BK196*Assembly!T$22+$BL196*Assembly!T$23+$BM196*Assembly!T$24</f>
        <v>#VALUE!</v>
      </c>
      <c r="CH196" s="156" t="e">
        <f>$AS196*Assembly!U$4+$AT196*Assembly!U$5+$AU196*Assembly!U$6+$AV196*Assembly!U$7+$AW196*Assembly!U$8+$AX196*Assembly!U$9+$AY196*Assembly!U$10+$AZ196*Assembly!U$11+$BA196*Assembly!U$12+$BB196*Assembly!U$13+$BC196*Assembly!U$14+$BD196*Assembly!U$15+$BE196*Assembly!U$16+$BF196*Assembly!U$17+$BG196*Assembly!U$18+$BH196*Assembly!U$19+$BI196*Assembly!U$20+$BJ196*Assembly!U$21+$BK196*Assembly!U$22+$BL196*Assembly!U$23+$BM196*Assembly!U$24</f>
        <v>#VALUE!</v>
      </c>
      <c r="CI196" s="164" t="e">
        <f>$AS196*Assembly!V$4+$AT196*Assembly!V$5+$AU196*Assembly!V$6+$AV196*Assembly!V$7+$AW196*Assembly!V$8+$AX196*Assembly!V$9+$AY196*Assembly!V$10+$AZ196*Assembly!V$11+$BA196*Assembly!V$12+$BB196*Assembly!V$13+$BC196*Assembly!V$14+$BD196*Assembly!V$15+$BE196*Assembly!V$16+$BF196*Assembly!V$17+$BG196*Assembly!V$18+$BH196*Assembly!V$19+$BI196*Assembly!V$20+$BJ196*Assembly!V$21+$BK196*Assembly!V$22+$BL196*Assembly!V$23+$BM196*Assembly!V$24</f>
        <v>#VALUE!</v>
      </c>
      <c r="CJ196" s="164" t="e">
        <f>BZ196*Refining!$F$3</f>
        <v>#VALUE!</v>
      </c>
      <c r="CK196" s="164" t="e">
        <f>CA196*Refining!$F$4</f>
        <v>#VALUE!</v>
      </c>
      <c r="CL196" s="164" t="e">
        <f>CB196*Refining!$F$5</f>
        <v>#VALUE!</v>
      </c>
      <c r="CM196" s="164" t="e">
        <f>CC196*Refining!$F$6</f>
        <v>#VALUE!</v>
      </c>
      <c r="CN196" s="164" t="e">
        <f>CD196*Refining!$F$7</f>
        <v>#VALUE!</v>
      </c>
      <c r="CO196" s="164" t="e">
        <f>CE196*Refining!$F$8</f>
        <v>#VALUE!</v>
      </c>
      <c r="CP196" s="164" t="e">
        <f>CF196*Refining!$F$9</f>
        <v>#VALUE!</v>
      </c>
      <c r="CQ196" s="164" t="e">
        <f>CG196*Refining!$F$10</f>
        <v>#VALUE!</v>
      </c>
      <c r="CR196" s="164" t="e">
        <f>CH196*Refining!$F$11</f>
        <v>#VALUE!</v>
      </c>
      <c r="CS196" s="164" t="e">
        <f>CI196*Refining!$F$12</f>
        <v>#VALUE!</v>
      </c>
      <c r="CT196" s="185" t="e">
        <f t="shared" ref="CT196:DM196" si="793">IF(BZ196 = 0, "", BZ196)</f>
        <v>#VALUE!</v>
      </c>
      <c r="CU196" s="186" t="e">
        <f t="shared" si="793"/>
        <v>#VALUE!</v>
      </c>
      <c r="CV196" s="186" t="e">
        <f t="shared" si="793"/>
        <v>#VALUE!</v>
      </c>
      <c r="CW196" s="186" t="e">
        <f t="shared" si="793"/>
        <v>#VALUE!</v>
      </c>
      <c r="CX196" s="186" t="e">
        <f t="shared" si="793"/>
        <v>#VALUE!</v>
      </c>
      <c r="CY196" s="186" t="e">
        <f t="shared" si="793"/>
        <v>#VALUE!</v>
      </c>
      <c r="CZ196" s="186" t="e">
        <f t="shared" si="793"/>
        <v>#VALUE!</v>
      </c>
      <c r="DA196" s="186" t="e">
        <f t="shared" si="793"/>
        <v>#VALUE!</v>
      </c>
      <c r="DB196" s="186" t="e">
        <f t="shared" si="793"/>
        <v>#VALUE!</v>
      </c>
      <c r="DC196" s="187" t="e">
        <f t="shared" si="793"/>
        <v>#VALUE!</v>
      </c>
      <c r="DD196" s="185" t="e">
        <f t="shared" si="793"/>
        <v>#VALUE!</v>
      </c>
      <c r="DE196" s="186" t="e">
        <f t="shared" si="793"/>
        <v>#VALUE!</v>
      </c>
      <c r="DF196" s="186" t="e">
        <f t="shared" si="793"/>
        <v>#VALUE!</v>
      </c>
      <c r="DG196" s="186" t="e">
        <f t="shared" si="793"/>
        <v>#VALUE!</v>
      </c>
      <c r="DH196" s="211" t="e">
        <f t="shared" si="793"/>
        <v>#VALUE!</v>
      </c>
      <c r="DI196" s="186" t="e">
        <f t="shared" si="793"/>
        <v>#VALUE!</v>
      </c>
      <c r="DJ196" s="186" t="e">
        <f t="shared" si="793"/>
        <v>#VALUE!</v>
      </c>
      <c r="DK196" s="186" t="e">
        <f t="shared" si="793"/>
        <v>#VALUE!</v>
      </c>
      <c r="DL196" s="186" t="e">
        <f t="shared" si="793"/>
        <v>#VALUE!</v>
      </c>
      <c r="DM196" s="187" t="e">
        <f t="shared" si="793"/>
        <v>#VALUE!</v>
      </c>
      <c r="DN196" s="185" t="e">
        <f t="shared" si="11"/>
        <v>#VALUE!</v>
      </c>
      <c r="DO196" s="189" t="e">
        <f t="shared" si="12"/>
        <v>#VALUE!</v>
      </c>
      <c r="DP196" s="120" t="e">
        <f t="shared" si="13"/>
        <v>#VALUE!</v>
      </c>
      <c r="DQ196" s="133" t="e">
        <f>CT196*'Ores &amp; Ingots'!$C$3+CU196*'Ores &amp; Ingots'!$C$4+CV196*'Ores &amp; Ingots'!$C$5+CW196*'Ores &amp; Ingots'!$C$6+CX196*'Ores &amp; Ingots'!$C$7+CY196*'Ores &amp; Ingots'!$C$8+CZ196*'Ores &amp; Ingots'!$C$9+DA196*'Ores &amp; Ingots'!$C$10+DB196*'Ores &amp; Ingots'!$C$11+DC196*'Ores &amp; Ingots'!$C$12</f>
        <v>#VALUE!</v>
      </c>
      <c r="DR196" s="133" t="e">
        <f>DD196*'Ores &amp; Ingots'!$B$3+DE196*'Ores &amp; Ingots'!$B$4+DF196*'Ores &amp; Ingots'!$B$5+DG196*'Ores &amp; Ingots'!$B$6+DH196*'Ores &amp; Ingots'!$B$7+DI196*'Ores &amp; Ingots'!$B$8+DJ196*'Ores &amp; Ingots'!$B$9+DK196*'Ores &amp; Ingots'!$B$10+DL196*'Ores &amp; Ingots'!$B$11+DM196*'Ores &amp; Ingots'!$B$12</f>
        <v>#VALUE!</v>
      </c>
      <c r="DS196" s="189" t="e">
        <f>CT196*Refining!$G$3+CU196*Refining!$G$4+CV196*Refining!$G$5+CW196*Refining!$G$6+CX196*Refining!$G$7+CY196*Refining!$G$8+CZ196*Refining!$G$9+DA196*Refining!$G$10+DB196*Refining!$G$11+DC196*Refining!$G$12</f>
        <v>#VALUE!</v>
      </c>
      <c r="DT196" s="189" t="e">
        <f t="shared" si="14"/>
        <v>#VALUE!</v>
      </c>
      <c r="DU196" s="192" t="e">
        <f t="shared" si="15"/>
        <v>#VALUE!</v>
      </c>
      <c r="DV196" s="185" t="e">
        <f t="shared" si="16"/>
        <v>#VALUE!</v>
      </c>
      <c r="DW196" s="194" t="e">
        <f t="shared" ref="DW196:DX196" si="794">DV196/60</f>
        <v>#VALUE!</v>
      </c>
      <c r="DX196" s="194" t="e">
        <f t="shared" si="794"/>
        <v>#VALUE!</v>
      </c>
      <c r="DY196" s="185" t="e">
        <f t="shared" si="18"/>
        <v>#VALUE!</v>
      </c>
      <c r="DZ196" s="194" t="e">
        <f t="shared" ref="DZ196:EA196" si="795">DY196/1000</f>
        <v>#VALUE!</v>
      </c>
      <c r="EA196" s="196" t="e">
        <f t="shared" si="795"/>
        <v>#VALUE!</v>
      </c>
      <c r="EB196" s="130" t="e">
        <f t="shared" si="20"/>
        <v>#VALUE!</v>
      </c>
      <c r="EC196" s="132" t="e">
        <f t="shared" si="21"/>
        <v>#VALUE!</v>
      </c>
      <c r="ED196" s="133">
        <v>16</v>
      </c>
    </row>
    <row r="197" spans="1:134" ht="12.75" x14ac:dyDescent="0.2">
      <c r="A197" s="864"/>
      <c r="B197" s="135" t="s">
        <v>399</v>
      </c>
      <c r="C197" s="137" t="s">
        <v>156</v>
      </c>
      <c r="D197" s="137">
        <v>1</v>
      </c>
      <c r="E197" s="137">
        <v>1</v>
      </c>
      <c r="F197" s="137">
        <v>1</v>
      </c>
      <c r="G197" s="139">
        <f t="shared" si="0"/>
        <v>15.625</v>
      </c>
      <c r="H197" s="140">
        <v>8</v>
      </c>
      <c r="I197" s="140">
        <v>20</v>
      </c>
      <c r="J197" s="140">
        <f>H197/Main!$D$9</f>
        <v>1.6</v>
      </c>
      <c r="K197" s="140">
        <f>I197/Main!$D$10</f>
        <v>10</v>
      </c>
      <c r="L197" s="140">
        <f t="shared" si="1"/>
        <v>6.25</v>
      </c>
      <c r="M197" s="140">
        <v>1</v>
      </c>
      <c r="N197" s="143"/>
      <c r="O197" s="143"/>
      <c r="P197" s="145"/>
      <c r="Q197" s="143"/>
      <c r="R197" s="146"/>
      <c r="S197" s="143"/>
      <c r="T197" s="395"/>
      <c r="U197" s="198"/>
      <c r="V197" s="143"/>
      <c r="W197" s="396" t="s">
        <v>34</v>
      </c>
      <c r="X197" s="167">
        <v>25</v>
      </c>
      <c r="Y197" s="133">
        <v>0</v>
      </c>
      <c r="Z197" s="133">
        <v>0</v>
      </c>
      <c r="AA197" s="133">
        <v>0</v>
      </c>
      <c r="AB197" s="133">
        <v>0</v>
      </c>
      <c r="AC197" s="133">
        <v>0</v>
      </c>
      <c r="AD197" s="133">
        <v>0</v>
      </c>
      <c r="AE197" s="133">
        <v>0</v>
      </c>
      <c r="AF197" s="133">
        <v>0</v>
      </c>
      <c r="AG197" s="133">
        <v>0</v>
      </c>
      <c r="AH197" s="133">
        <v>0</v>
      </c>
      <c r="AI197" s="133">
        <v>0</v>
      </c>
      <c r="AJ197" s="133">
        <v>0</v>
      </c>
      <c r="AK197" s="133">
        <v>0</v>
      </c>
      <c r="AL197" s="133">
        <v>0</v>
      </c>
      <c r="AM197" s="133">
        <v>0</v>
      </c>
      <c r="AN197" s="133">
        <v>0</v>
      </c>
      <c r="AO197" s="133">
        <v>0</v>
      </c>
      <c r="AP197" s="133">
        <v>0</v>
      </c>
      <c r="AQ197" s="133">
        <v>0</v>
      </c>
      <c r="AR197" s="133">
        <v>0</v>
      </c>
      <c r="AS197" s="406">
        <f t="shared" ref="AS197:BM197" si="796">IF(X197 = 0, "", X197)</f>
        <v>25</v>
      </c>
      <c r="AT197" s="137" t="str">
        <f t="shared" si="796"/>
        <v/>
      </c>
      <c r="AU197" s="137" t="str">
        <f t="shared" si="796"/>
        <v/>
      </c>
      <c r="AV197" s="137" t="str">
        <f t="shared" si="796"/>
        <v/>
      </c>
      <c r="AW197" s="137" t="str">
        <f t="shared" si="796"/>
        <v/>
      </c>
      <c r="AX197" s="137" t="str">
        <f t="shared" si="796"/>
        <v/>
      </c>
      <c r="AY197" s="137" t="str">
        <f t="shared" si="796"/>
        <v/>
      </c>
      <c r="AZ197" s="137" t="str">
        <f t="shared" si="796"/>
        <v/>
      </c>
      <c r="BA197" s="137" t="str">
        <f t="shared" si="796"/>
        <v/>
      </c>
      <c r="BB197" s="137" t="str">
        <f t="shared" si="796"/>
        <v/>
      </c>
      <c r="BC197" s="137" t="str">
        <f t="shared" si="796"/>
        <v/>
      </c>
      <c r="BD197" s="137" t="str">
        <f t="shared" si="796"/>
        <v/>
      </c>
      <c r="BE197" s="137" t="str">
        <f t="shared" si="796"/>
        <v/>
      </c>
      <c r="BF197" s="137" t="str">
        <f t="shared" si="796"/>
        <v/>
      </c>
      <c r="BG197" s="137" t="str">
        <f t="shared" si="796"/>
        <v/>
      </c>
      <c r="BH197" s="137" t="str">
        <f t="shared" si="796"/>
        <v/>
      </c>
      <c r="BI197" s="137" t="str">
        <f t="shared" si="796"/>
        <v/>
      </c>
      <c r="BJ197" s="137" t="str">
        <f t="shared" si="796"/>
        <v/>
      </c>
      <c r="BK197" s="137" t="str">
        <f t="shared" si="796"/>
        <v/>
      </c>
      <c r="BL197" s="137" t="str">
        <f t="shared" si="796"/>
        <v/>
      </c>
      <c r="BM197" s="169" t="str">
        <f t="shared" si="796"/>
        <v/>
      </c>
      <c r="BN197" s="174" t="e">
        <f>$AS197*Assembly!Z$4+$AT197*Assembly!Z$5+$AU197*Assembly!Z$6+$AV197*Assembly!Z$7+$AW197*Assembly!Z$8+$AX197*Assembly!Z$9+$AY197*Assembly!Z$10+$AZ197*Assembly!Z$11+$BA197*Assembly!Z$12+$BB197*Assembly!Z$13+$BC197*Assembly!Z$14+$BD197*Assembly!Z$15+$BE197*Assembly!Z$16+$BF197*Assembly!Z$17+$BG197*Assembly!Z$18+$BH197*Assembly!Z$19+$BI197*Assembly!Z$20+$BJ197*Assembly!Z$21+$BK197*Assembly!Z$22+$BL197*Assembly!Z$23+$BM197*Assembly!Z$24</f>
        <v>#VALUE!</v>
      </c>
      <c r="BO197" s="133" t="e">
        <f t="shared" si="3"/>
        <v>#VALUE!</v>
      </c>
      <c r="BP197" s="133"/>
      <c r="BQ197" s="133" t="e">
        <f>$AS197*Assembly!AD$4+$AT197*Assembly!AD$5+$AU197*Assembly!AD$6+$AV197*Assembly!AD$7+$AW197*Assembly!AD$8+$AX197*Assembly!AD$9+$AY197*Assembly!AD$10+$AZ197*Assembly!AD$11+$BA197*Assembly!AD$12+$BB197*Assembly!AD$13+$BC197*Assembly!AD$14+$BD197*Assembly!AD$15+$BE197*Assembly!AD$16+$BF197*Assembly!AD$17+$BG197*Assembly!AD$18+$BH197*Assembly!AD$19+$BI197*Assembly!AD$20+$BJ197*Assembly!AD$21+$BK197*Assembly!AD$22+$BL197*Assembly!AD$23+$BM197*Assembly!AD$24</f>
        <v>#VALUE!</v>
      </c>
      <c r="BR197" s="177" t="e">
        <f t="shared" si="4"/>
        <v>#VALUE!</v>
      </c>
      <c r="BS197" s="178" t="e">
        <f t="shared" si="5"/>
        <v>#VALUE!</v>
      </c>
      <c r="BT197" s="179" t="e">
        <f t="shared" si="6"/>
        <v>#VALUE!</v>
      </c>
      <c r="BU197" s="178" t="e">
        <f t="shared" si="7"/>
        <v>#VALUE!</v>
      </c>
      <c r="BV197" s="133" t="e">
        <f>$AS197*Assembly!Y$4+$AT197*Assembly!Y$5+$AU197*Assembly!Y$6+$AV197*Assembly!Y$7+$AW197*Assembly!Y$8+$AX197*Assembly!Y$9+$AY197*Assembly!Y$10+$AZ197*Assembly!Y$11+$BA197*Assembly!Y$12+$BB197*Assembly!Y$13+$BC197*Assembly!Y$14+$BD197*Assembly!Y$15+$BE197*Assembly!Y$16+$BF197*Assembly!Y$17+$BG197*Assembly!Y$18+$BH197*Assembly!Y$19+$BI197*Assembly!Y$20+$BJ197*Assembly!Y$21+$BK197*Assembly!Y$22+$BL197*Assembly!Y$23+$BM197*Assembly!Y$24</f>
        <v>#VALUE!</v>
      </c>
      <c r="BW197" s="133" t="e">
        <f t="shared" si="8"/>
        <v>#VALUE!</v>
      </c>
      <c r="BX197" s="130" t="e">
        <f t="shared" si="9"/>
        <v>#VALUE!</v>
      </c>
      <c r="BY197" s="183" t="e">
        <f>$AS197*Assembly!AC$4+$AT197*Assembly!AC$5+$AU197*Assembly!AC$6+$AV197*Assembly!AC$7+$AW197*Assembly!AC$8+$AX197*Assembly!AC$9+$AY197*Assembly!AC$10+$AZ197*Assembly!AC$11+$BA197*Assembly!AC$12+$BB197*Assembly!AC$13+$BC197*Assembly!AC$14+$BD197*Assembly!AC$15+$BE197*Assembly!AC$16+$BF197*Assembly!AC$17+$BG197*Assembly!AC$18+$BH197*Assembly!AC$19+$BI197*Assembly!AC$20+$BJ197*Assembly!AC$21+$BK197*Assembly!AC$22+$BL197*Assembly!AC$23+$BM197*Assembly!AC$24</f>
        <v>#VALUE!</v>
      </c>
      <c r="BZ197" s="145" t="e">
        <f>$AS197*Assembly!M$4+$AT197*Assembly!M$5+$AU197*Assembly!M$6+$AV197*Assembly!M$7+$AW197*Assembly!M$8+$AX197*Assembly!M$9+$AY197*Assembly!M$10+$AZ197*Assembly!M$11+$BA197*Assembly!M$12+$BB197*Assembly!M$13+$BC197*Assembly!M$14+$BD197*Assembly!M$15+$BE197*Assembly!M$16+$BF197*Assembly!M$17+$BG197*Assembly!M$18+$BH197*Assembly!M$19+$BI197*Assembly!M$20+$BJ197*Assembly!M$21+$BK197*Assembly!M$22+$BL197*Assembly!M$23+$BM197*Assembly!M$24</f>
        <v>#VALUE!</v>
      </c>
      <c r="CA197" s="145" t="e">
        <f>$AS197*Assembly!N$4+$AT197*Assembly!N$5+$AU197*Assembly!N$6+$AV197*Assembly!N$7+$AW197*Assembly!N$8+$AX197*Assembly!N$9+$AY197*Assembly!N$10+$AZ197*Assembly!N$11+$BA197*Assembly!N$12+$BB197*Assembly!N$13+$BC197*Assembly!N$14+$BD197*Assembly!N$15+$BE197*Assembly!N$16+$BF197*Assembly!N$17+$BG197*Assembly!N$18+$BH197*Assembly!N$19+$BI197*Assembly!N$20+$BJ197*Assembly!N$21+$BK197*Assembly!N$22+$BL197*Assembly!N$23+$BM197*Assembly!N$24</f>
        <v>#VALUE!</v>
      </c>
      <c r="CB197" s="145" t="e">
        <f>$AS197*Assembly!O$4+$AT197*Assembly!O$5+$AU197*Assembly!O$6+$AV197*Assembly!O$7+$AW197*Assembly!O$8+$AX197*Assembly!O$9+$AY197*Assembly!O$10+$AZ197*Assembly!O$11+$BA197*Assembly!O$12+$BB197*Assembly!O$13+$BC197*Assembly!O$14+$BD197*Assembly!O$15+$BE197*Assembly!O$16+$BF197*Assembly!O$17+$BG197*Assembly!O$18+$BH197*Assembly!O$19+$BI197*Assembly!O$20+$BJ197*Assembly!O$21+$BK197*Assembly!O$22+$BL197*Assembly!O$23+$BM197*Assembly!O$24</f>
        <v>#VALUE!</v>
      </c>
      <c r="CC197" s="140" t="e">
        <f>$AS197*Assembly!P$4+$AT197*Assembly!P$5+$AU197*Assembly!P$6+$AV197*Assembly!P$7+$AW197*Assembly!P$8+$AX197*Assembly!P$9+$AY197*Assembly!P$10+$AZ197*Assembly!P$11+$BA197*Assembly!P$12+$BB197*Assembly!P$13+$BC197*Assembly!P$14+$BD197*Assembly!P$15+$BE197*Assembly!P$16+$BF197*Assembly!P$17+$BG197*Assembly!P$18+$BH197*Assembly!P$19+$BI197*Assembly!P$20+$BJ197*Assembly!P$21+$BK197*Assembly!P$22+$BL197*Assembly!P$23+$BM197*Assembly!P$24</f>
        <v>#VALUE!</v>
      </c>
      <c r="CD197" s="140" t="e">
        <f>$AS197*Assembly!Q$4+$AT197*Assembly!Q$5+$AU197*Assembly!Q$6+$AV197*Assembly!Q$7+$AW197*Assembly!Q$8+$AX197*Assembly!Q$9+$AY197*Assembly!Q$10+$AZ197*Assembly!Q$11+$BA197*Assembly!Q$12+$BB197*Assembly!Q$13+$BC197*Assembly!Q$14+$BD197*Assembly!Q$15+$BE197*Assembly!Q$16+$BF197*Assembly!Q$17+$BG197*Assembly!Q$18+$BH197*Assembly!Q$19+$BI197*Assembly!Q$20+$BJ197*Assembly!Q$21+$BK197*Assembly!Q$22+$BL197*Assembly!Q$23+$BM197*Assembly!Q$24</f>
        <v>#VALUE!</v>
      </c>
      <c r="CE197" s="145" t="e">
        <f>$AS197*Assembly!R$4+$AT197*Assembly!R$5+$AU197*Assembly!R$6+$AV197*Assembly!R$7+$AW197*Assembly!R$8+$AX197*Assembly!R$9+$AY197*Assembly!R$10+$AZ197*Assembly!R$11+$BA197*Assembly!R$12+$BB197*Assembly!R$13+$BC197*Assembly!R$14+$BD197*Assembly!R$15+$BE197*Assembly!R$16+$BF197*Assembly!R$17+$BG197*Assembly!R$18+$BH197*Assembly!R$19+$BI197*Assembly!R$20+$BJ197*Assembly!R$21+$BK197*Assembly!R$22+$BL197*Assembly!R$23+$BM197*Assembly!R$24</f>
        <v>#VALUE!</v>
      </c>
      <c r="CF197" s="140" t="e">
        <f>$AS197*Assembly!S$4+$AT197*Assembly!S$5+$AU197*Assembly!S$6+$AV197*Assembly!S$7+$AW197*Assembly!S$8+$AX197*Assembly!S$9+$AY197*Assembly!S$10+$AZ197*Assembly!S$11+$BA197*Assembly!S$12+$BB197*Assembly!S$13+$BC197*Assembly!S$14+$BD197*Assembly!S$15+$BE197*Assembly!S$16+$BF197*Assembly!S$17+$BG197*Assembly!S$18+$BH197*Assembly!S$19+$BI197*Assembly!S$20+$BJ197*Assembly!S$21+$BK197*Assembly!S$22+$BL197*Assembly!S$23+$BM197*Assembly!S$24</f>
        <v>#VALUE!</v>
      </c>
      <c r="CG197" s="140" t="e">
        <f>$AS197*Assembly!T$4+$AT197*Assembly!T$5+$AU197*Assembly!T$6+$AV197*Assembly!T$7+$AW197*Assembly!T$8+$AX197*Assembly!T$9+$AY197*Assembly!T$10+$AZ197*Assembly!T$11+$BA197*Assembly!T$12+$BB197*Assembly!T$13+$BC197*Assembly!T$14+$BD197*Assembly!T$15+$BE197*Assembly!T$16+$BF197*Assembly!T$17+$BG197*Assembly!T$18+$BH197*Assembly!T$19+$BI197*Assembly!T$20+$BJ197*Assembly!T$21+$BK197*Assembly!T$22+$BL197*Assembly!T$23+$BM197*Assembly!T$24</f>
        <v>#VALUE!</v>
      </c>
      <c r="CH197" s="140" t="e">
        <f>$AS197*Assembly!U$4+$AT197*Assembly!U$5+$AU197*Assembly!U$6+$AV197*Assembly!U$7+$AW197*Assembly!U$8+$AX197*Assembly!U$9+$AY197*Assembly!U$10+$AZ197*Assembly!U$11+$BA197*Assembly!U$12+$BB197*Assembly!U$13+$BC197*Assembly!U$14+$BD197*Assembly!U$15+$BE197*Assembly!U$16+$BF197*Assembly!U$17+$BG197*Assembly!U$18+$BH197*Assembly!U$19+$BI197*Assembly!U$20+$BJ197*Assembly!U$21+$BK197*Assembly!U$22+$BL197*Assembly!U$23+$BM197*Assembly!U$24</f>
        <v>#VALUE!</v>
      </c>
      <c r="CI197" s="145" t="e">
        <f>$AS197*Assembly!V$4+$AT197*Assembly!V$5+$AU197*Assembly!V$6+$AV197*Assembly!V$7+$AW197*Assembly!V$8+$AX197*Assembly!V$9+$AY197*Assembly!V$10+$AZ197*Assembly!V$11+$BA197*Assembly!V$12+$BB197*Assembly!V$13+$BC197*Assembly!V$14+$BD197*Assembly!V$15+$BE197*Assembly!V$16+$BF197*Assembly!V$17+$BG197*Assembly!V$18+$BH197*Assembly!V$19+$BI197*Assembly!V$20+$BJ197*Assembly!V$21+$BK197*Assembly!V$22+$BL197*Assembly!V$23+$BM197*Assembly!V$24</f>
        <v>#VALUE!</v>
      </c>
      <c r="CJ197" s="145" t="e">
        <f>BZ197*Refining!$F$3</f>
        <v>#VALUE!</v>
      </c>
      <c r="CK197" s="145" t="e">
        <f>CA197*Refining!$F$4</f>
        <v>#VALUE!</v>
      </c>
      <c r="CL197" s="145" t="e">
        <f>CB197*Refining!$F$5</f>
        <v>#VALUE!</v>
      </c>
      <c r="CM197" s="145" t="e">
        <f>CC197*Refining!$F$6</f>
        <v>#VALUE!</v>
      </c>
      <c r="CN197" s="145" t="e">
        <f>CD197*Refining!$F$7</f>
        <v>#VALUE!</v>
      </c>
      <c r="CO197" s="145" t="e">
        <f>CE197*Refining!$F$8</f>
        <v>#VALUE!</v>
      </c>
      <c r="CP197" s="145" t="e">
        <f>CF197*Refining!$F$9</f>
        <v>#VALUE!</v>
      </c>
      <c r="CQ197" s="145" t="e">
        <f>CG197*Refining!$F$10</f>
        <v>#VALUE!</v>
      </c>
      <c r="CR197" s="145" t="e">
        <f>CH197*Refining!$F$11</f>
        <v>#VALUE!</v>
      </c>
      <c r="CS197" s="145" t="e">
        <f>CI197*Refining!$F$12</f>
        <v>#VALUE!</v>
      </c>
      <c r="CT197" s="185" t="e">
        <f t="shared" ref="CT197:DM197" si="797">IF(BZ197 = 0, "", BZ197)</f>
        <v>#VALUE!</v>
      </c>
      <c r="CU197" s="186" t="e">
        <f t="shared" si="797"/>
        <v>#VALUE!</v>
      </c>
      <c r="CV197" s="186" t="e">
        <f t="shared" si="797"/>
        <v>#VALUE!</v>
      </c>
      <c r="CW197" s="186" t="e">
        <f t="shared" si="797"/>
        <v>#VALUE!</v>
      </c>
      <c r="CX197" s="186" t="e">
        <f t="shared" si="797"/>
        <v>#VALUE!</v>
      </c>
      <c r="CY197" s="186" t="e">
        <f t="shared" si="797"/>
        <v>#VALUE!</v>
      </c>
      <c r="CZ197" s="186" t="e">
        <f t="shared" si="797"/>
        <v>#VALUE!</v>
      </c>
      <c r="DA197" s="186" t="e">
        <f t="shared" si="797"/>
        <v>#VALUE!</v>
      </c>
      <c r="DB197" s="186" t="e">
        <f t="shared" si="797"/>
        <v>#VALUE!</v>
      </c>
      <c r="DC197" s="187" t="e">
        <f t="shared" si="797"/>
        <v>#VALUE!</v>
      </c>
      <c r="DD197" s="185" t="e">
        <f t="shared" si="797"/>
        <v>#VALUE!</v>
      </c>
      <c r="DE197" s="186" t="e">
        <f t="shared" si="797"/>
        <v>#VALUE!</v>
      </c>
      <c r="DF197" s="186" t="e">
        <f t="shared" si="797"/>
        <v>#VALUE!</v>
      </c>
      <c r="DG197" s="186" t="e">
        <f t="shared" si="797"/>
        <v>#VALUE!</v>
      </c>
      <c r="DH197" s="211" t="e">
        <f t="shared" si="797"/>
        <v>#VALUE!</v>
      </c>
      <c r="DI197" s="186" t="e">
        <f t="shared" si="797"/>
        <v>#VALUE!</v>
      </c>
      <c r="DJ197" s="186" t="e">
        <f t="shared" si="797"/>
        <v>#VALUE!</v>
      </c>
      <c r="DK197" s="186" t="e">
        <f t="shared" si="797"/>
        <v>#VALUE!</v>
      </c>
      <c r="DL197" s="186" t="e">
        <f t="shared" si="797"/>
        <v>#VALUE!</v>
      </c>
      <c r="DM197" s="187" t="e">
        <f t="shared" si="797"/>
        <v>#VALUE!</v>
      </c>
      <c r="DN197" s="185" t="e">
        <f t="shared" si="11"/>
        <v>#VALUE!</v>
      </c>
      <c r="DO197" s="189" t="e">
        <f t="shared" si="12"/>
        <v>#VALUE!</v>
      </c>
      <c r="DP197" s="120" t="e">
        <f t="shared" si="13"/>
        <v>#VALUE!</v>
      </c>
      <c r="DQ197" s="133" t="e">
        <f>CT197*'Ores &amp; Ingots'!$C$3+CU197*'Ores &amp; Ingots'!$C$4+CV197*'Ores &amp; Ingots'!$C$5+CW197*'Ores &amp; Ingots'!$C$6+CX197*'Ores &amp; Ingots'!$C$7+CY197*'Ores &amp; Ingots'!$C$8+CZ197*'Ores &amp; Ingots'!$C$9+DA197*'Ores &amp; Ingots'!$C$10+DB197*'Ores &amp; Ingots'!$C$11+DC197*'Ores &amp; Ingots'!$C$12</f>
        <v>#VALUE!</v>
      </c>
      <c r="DR197" s="133" t="e">
        <f>DD197*'Ores &amp; Ingots'!$B$3+DE197*'Ores &amp; Ingots'!$B$4+DF197*'Ores &amp; Ingots'!$B$5+DG197*'Ores &amp; Ingots'!$B$6+DH197*'Ores &amp; Ingots'!$B$7+DI197*'Ores &amp; Ingots'!$B$8+DJ197*'Ores &amp; Ingots'!$B$9+DK197*'Ores &amp; Ingots'!$B$10+DL197*'Ores &amp; Ingots'!$B$11+DM197*'Ores &amp; Ingots'!$B$12</f>
        <v>#VALUE!</v>
      </c>
      <c r="DS197" s="189" t="e">
        <f>CT197*Refining!$G$3+CU197*Refining!$G$4+CV197*Refining!$G$5+CW197*Refining!$G$6+CX197*Refining!$G$7+CY197*Refining!$G$8+CZ197*Refining!$G$9+DA197*Refining!$G$10+DB197*Refining!$G$11+DC197*Refining!$G$12</f>
        <v>#VALUE!</v>
      </c>
      <c r="DT197" s="189" t="e">
        <f t="shared" si="14"/>
        <v>#VALUE!</v>
      </c>
      <c r="DU197" s="192" t="e">
        <f t="shared" si="15"/>
        <v>#VALUE!</v>
      </c>
      <c r="DV197" s="185" t="e">
        <f t="shared" si="16"/>
        <v>#VALUE!</v>
      </c>
      <c r="DW197" s="194" t="e">
        <f t="shared" ref="DW197:DX197" si="798">DV197/60</f>
        <v>#VALUE!</v>
      </c>
      <c r="DX197" s="194" t="e">
        <f t="shared" si="798"/>
        <v>#VALUE!</v>
      </c>
      <c r="DY197" s="185" t="e">
        <f t="shared" si="18"/>
        <v>#VALUE!</v>
      </c>
      <c r="DZ197" s="194" t="e">
        <f t="shared" ref="DZ197:EA197" si="799">DY197/1000</f>
        <v>#VALUE!</v>
      </c>
      <c r="EA197" s="196" t="e">
        <f t="shared" si="799"/>
        <v>#VALUE!</v>
      </c>
      <c r="EB197" s="130" t="e">
        <f t="shared" si="20"/>
        <v>#VALUE!</v>
      </c>
      <c r="EC197" s="132" t="e">
        <f t="shared" si="21"/>
        <v>#VALUE!</v>
      </c>
      <c r="ED197" s="133">
        <v>16</v>
      </c>
    </row>
    <row r="198" spans="1:134" ht="12.75" x14ac:dyDescent="0.2">
      <c r="A198" s="864"/>
      <c r="B198" s="135" t="s">
        <v>400</v>
      </c>
      <c r="C198" s="137" t="s">
        <v>156</v>
      </c>
      <c r="D198" s="137">
        <v>1</v>
      </c>
      <c r="E198" s="137">
        <v>1</v>
      </c>
      <c r="F198" s="137">
        <v>1</v>
      </c>
      <c r="G198" s="154">
        <f t="shared" si="0"/>
        <v>15.625</v>
      </c>
      <c r="H198" s="156">
        <v>3</v>
      </c>
      <c r="I198" s="156">
        <v>7.5</v>
      </c>
      <c r="J198" s="156">
        <f>H198/Main!$D$9</f>
        <v>0.6</v>
      </c>
      <c r="K198" s="156">
        <f>I198/Main!$D$10</f>
        <v>3.75</v>
      </c>
      <c r="L198" s="156">
        <f t="shared" si="1"/>
        <v>6.25</v>
      </c>
      <c r="M198" s="156">
        <v>1</v>
      </c>
      <c r="N198" s="159"/>
      <c r="O198" s="159"/>
      <c r="P198" s="164"/>
      <c r="Q198" s="159"/>
      <c r="R198" s="166"/>
      <c r="S198" s="159"/>
      <c r="T198" s="166"/>
      <c r="U198" s="170"/>
      <c r="V198" s="159"/>
      <c r="W198" s="364" t="s">
        <v>28</v>
      </c>
      <c r="X198" s="167">
        <v>4</v>
      </c>
      <c r="Y198" s="133">
        <v>0</v>
      </c>
      <c r="Z198" s="133">
        <v>0</v>
      </c>
      <c r="AA198" s="133">
        <v>0</v>
      </c>
      <c r="AB198" s="133">
        <v>0</v>
      </c>
      <c r="AC198" s="133">
        <v>0</v>
      </c>
      <c r="AD198" s="133">
        <v>0</v>
      </c>
      <c r="AE198" s="133">
        <v>0</v>
      </c>
      <c r="AF198" s="133">
        <v>0</v>
      </c>
      <c r="AG198" s="133">
        <v>0</v>
      </c>
      <c r="AH198" s="133">
        <v>0</v>
      </c>
      <c r="AI198" s="133">
        <v>0</v>
      </c>
      <c r="AJ198" s="133">
        <v>0</v>
      </c>
      <c r="AK198" s="133">
        <v>0</v>
      </c>
      <c r="AL198" s="133">
        <v>0</v>
      </c>
      <c r="AM198" s="133">
        <v>0</v>
      </c>
      <c r="AN198" s="133">
        <v>0</v>
      </c>
      <c r="AO198" s="133">
        <v>0</v>
      </c>
      <c r="AP198" s="133">
        <v>0</v>
      </c>
      <c r="AQ198" s="133">
        <v>0</v>
      </c>
      <c r="AR198" s="133">
        <v>0</v>
      </c>
      <c r="AS198" s="406">
        <f t="shared" ref="AS198:BM198" si="800">IF(X198 = 0, "", X198)</f>
        <v>4</v>
      </c>
      <c r="AT198" s="137" t="str">
        <f t="shared" si="800"/>
        <v/>
      </c>
      <c r="AU198" s="137" t="str">
        <f t="shared" si="800"/>
        <v/>
      </c>
      <c r="AV198" s="137" t="str">
        <f t="shared" si="800"/>
        <v/>
      </c>
      <c r="AW198" s="137" t="str">
        <f t="shared" si="800"/>
        <v/>
      </c>
      <c r="AX198" s="137" t="str">
        <f t="shared" si="800"/>
        <v/>
      </c>
      <c r="AY198" s="137" t="str">
        <f t="shared" si="800"/>
        <v/>
      </c>
      <c r="AZ198" s="137" t="str">
        <f t="shared" si="800"/>
        <v/>
      </c>
      <c r="BA198" s="137" t="str">
        <f t="shared" si="800"/>
        <v/>
      </c>
      <c r="BB198" s="137" t="str">
        <f t="shared" si="800"/>
        <v/>
      </c>
      <c r="BC198" s="137" t="str">
        <f t="shared" si="800"/>
        <v/>
      </c>
      <c r="BD198" s="137" t="str">
        <f t="shared" si="800"/>
        <v/>
      </c>
      <c r="BE198" s="137" t="str">
        <f t="shared" si="800"/>
        <v/>
      </c>
      <c r="BF198" s="137" t="str">
        <f t="shared" si="800"/>
        <v/>
      </c>
      <c r="BG198" s="137" t="str">
        <f t="shared" si="800"/>
        <v/>
      </c>
      <c r="BH198" s="137" t="str">
        <f t="shared" si="800"/>
        <v/>
      </c>
      <c r="BI198" s="137" t="str">
        <f t="shared" si="800"/>
        <v/>
      </c>
      <c r="BJ198" s="137" t="str">
        <f t="shared" si="800"/>
        <v/>
      </c>
      <c r="BK198" s="137" t="str">
        <f t="shared" si="800"/>
        <v/>
      </c>
      <c r="BL198" s="137" t="str">
        <f t="shared" si="800"/>
        <v/>
      </c>
      <c r="BM198" s="169" t="str">
        <f t="shared" si="800"/>
        <v/>
      </c>
      <c r="BN198" s="174" t="e">
        <f>$AS198*Assembly!Z$4+$AT198*Assembly!Z$5+$AU198*Assembly!Z$6+$AV198*Assembly!Z$7+$AW198*Assembly!Z$8+$AX198*Assembly!Z$9+$AY198*Assembly!Z$10+$AZ198*Assembly!Z$11+$BA198*Assembly!Z$12+$BB198*Assembly!Z$13+$BC198*Assembly!Z$14+$BD198*Assembly!Z$15+$BE198*Assembly!Z$16+$BF198*Assembly!Z$17+$BG198*Assembly!Z$18+$BH198*Assembly!Z$19+$BI198*Assembly!Z$20+$BJ198*Assembly!Z$21+$BK198*Assembly!Z$22+$BL198*Assembly!Z$23+$BM198*Assembly!Z$24</f>
        <v>#VALUE!</v>
      </c>
      <c r="BO198" s="133" t="e">
        <f t="shared" si="3"/>
        <v>#VALUE!</v>
      </c>
      <c r="BP198" s="133"/>
      <c r="BQ198" s="133" t="e">
        <f>$AS198*Assembly!AD$4+$AT198*Assembly!AD$5+$AU198*Assembly!AD$6+$AV198*Assembly!AD$7+$AW198*Assembly!AD$8+$AX198*Assembly!AD$9+$AY198*Assembly!AD$10+$AZ198*Assembly!AD$11+$BA198*Assembly!AD$12+$BB198*Assembly!AD$13+$BC198*Assembly!AD$14+$BD198*Assembly!AD$15+$BE198*Assembly!AD$16+$BF198*Assembly!AD$17+$BG198*Assembly!AD$18+$BH198*Assembly!AD$19+$BI198*Assembly!AD$20+$BJ198*Assembly!AD$21+$BK198*Assembly!AD$22+$BL198*Assembly!AD$23+$BM198*Assembly!AD$24</f>
        <v>#VALUE!</v>
      </c>
      <c r="BR198" s="177" t="e">
        <f t="shared" si="4"/>
        <v>#VALUE!</v>
      </c>
      <c r="BS198" s="178" t="e">
        <f t="shared" si="5"/>
        <v>#VALUE!</v>
      </c>
      <c r="BT198" s="179" t="e">
        <f t="shared" si="6"/>
        <v>#VALUE!</v>
      </c>
      <c r="BU198" s="178" t="e">
        <f t="shared" si="7"/>
        <v>#VALUE!</v>
      </c>
      <c r="BV198" s="133" t="e">
        <f>$AS198*Assembly!Y$4+$AT198*Assembly!Y$5+$AU198*Assembly!Y$6+$AV198*Assembly!Y$7+$AW198*Assembly!Y$8+$AX198*Assembly!Y$9+$AY198*Assembly!Y$10+$AZ198*Assembly!Y$11+$BA198*Assembly!Y$12+$BB198*Assembly!Y$13+$BC198*Assembly!Y$14+$BD198*Assembly!Y$15+$BE198*Assembly!Y$16+$BF198*Assembly!Y$17+$BG198*Assembly!Y$18+$BH198*Assembly!Y$19+$BI198*Assembly!Y$20+$BJ198*Assembly!Y$21+$BK198*Assembly!Y$22+$BL198*Assembly!Y$23+$BM198*Assembly!Y$24</f>
        <v>#VALUE!</v>
      </c>
      <c r="BW198" s="133" t="e">
        <f t="shared" si="8"/>
        <v>#VALUE!</v>
      </c>
      <c r="BX198" s="130" t="e">
        <f t="shared" si="9"/>
        <v>#VALUE!</v>
      </c>
      <c r="BY198" s="183" t="e">
        <f>$AS198*Assembly!AC$4+$AT198*Assembly!AC$5+$AU198*Assembly!AC$6+$AV198*Assembly!AC$7+$AW198*Assembly!AC$8+$AX198*Assembly!AC$9+$AY198*Assembly!AC$10+$AZ198*Assembly!AC$11+$BA198*Assembly!AC$12+$BB198*Assembly!AC$13+$BC198*Assembly!AC$14+$BD198*Assembly!AC$15+$BE198*Assembly!AC$16+$BF198*Assembly!AC$17+$BG198*Assembly!AC$18+$BH198*Assembly!AC$19+$BI198*Assembly!AC$20+$BJ198*Assembly!AC$21+$BK198*Assembly!AC$22+$BL198*Assembly!AC$23+$BM198*Assembly!AC$24</f>
        <v>#VALUE!</v>
      </c>
      <c r="BZ198" s="164" t="e">
        <f>$AS198*Assembly!M$4+$AT198*Assembly!M$5+$AU198*Assembly!M$6+$AV198*Assembly!M$7+$AW198*Assembly!M$8+$AX198*Assembly!M$9+$AY198*Assembly!M$10+$AZ198*Assembly!M$11+$BA198*Assembly!M$12+$BB198*Assembly!M$13+$BC198*Assembly!M$14+$BD198*Assembly!M$15+$BE198*Assembly!M$16+$BF198*Assembly!M$17+$BG198*Assembly!M$18+$BH198*Assembly!M$19+$BI198*Assembly!M$20+$BJ198*Assembly!M$21+$BK198*Assembly!M$22+$BL198*Assembly!M$23+$BM198*Assembly!M$24</f>
        <v>#VALUE!</v>
      </c>
      <c r="CA198" s="164" t="e">
        <f>$AS198*Assembly!N$4+$AT198*Assembly!N$5+$AU198*Assembly!N$6+$AV198*Assembly!N$7+$AW198*Assembly!N$8+$AX198*Assembly!N$9+$AY198*Assembly!N$10+$AZ198*Assembly!N$11+$BA198*Assembly!N$12+$BB198*Assembly!N$13+$BC198*Assembly!N$14+$BD198*Assembly!N$15+$BE198*Assembly!N$16+$BF198*Assembly!N$17+$BG198*Assembly!N$18+$BH198*Assembly!N$19+$BI198*Assembly!N$20+$BJ198*Assembly!N$21+$BK198*Assembly!N$22+$BL198*Assembly!N$23+$BM198*Assembly!N$24</f>
        <v>#VALUE!</v>
      </c>
      <c r="CB198" s="164" t="e">
        <f>$AS198*Assembly!O$4+$AT198*Assembly!O$5+$AU198*Assembly!O$6+$AV198*Assembly!O$7+$AW198*Assembly!O$8+$AX198*Assembly!O$9+$AY198*Assembly!O$10+$AZ198*Assembly!O$11+$BA198*Assembly!O$12+$BB198*Assembly!O$13+$BC198*Assembly!O$14+$BD198*Assembly!O$15+$BE198*Assembly!O$16+$BF198*Assembly!O$17+$BG198*Assembly!O$18+$BH198*Assembly!O$19+$BI198*Assembly!O$20+$BJ198*Assembly!O$21+$BK198*Assembly!O$22+$BL198*Assembly!O$23+$BM198*Assembly!O$24</f>
        <v>#VALUE!</v>
      </c>
      <c r="CC198" s="156" t="e">
        <f>$AS198*Assembly!P$4+$AT198*Assembly!P$5+$AU198*Assembly!P$6+$AV198*Assembly!P$7+$AW198*Assembly!P$8+$AX198*Assembly!P$9+$AY198*Assembly!P$10+$AZ198*Assembly!P$11+$BA198*Assembly!P$12+$BB198*Assembly!P$13+$BC198*Assembly!P$14+$BD198*Assembly!P$15+$BE198*Assembly!P$16+$BF198*Assembly!P$17+$BG198*Assembly!P$18+$BH198*Assembly!P$19+$BI198*Assembly!P$20+$BJ198*Assembly!P$21+$BK198*Assembly!P$22+$BL198*Assembly!P$23+$BM198*Assembly!P$24</f>
        <v>#VALUE!</v>
      </c>
      <c r="CD198" s="156" t="e">
        <f>$AS198*Assembly!Q$4+$AT198*Assembly!Q$5+$AU198*Assembly!Q$6+$AV198*Assembly!Q$7+$AW198*Assembly!Q$8+$AX198*Assembly!Q$9+$AY198*Assembly!Q$10+$AZ198*Assembly!Q$11+$BA198*Assembly!Q$12+$BB198*Assembly!Q$13+$BC198*Assembly!Q$14+$BD198*Assembly!Q$15+$BE198*Assembly!Q$16+$BF198*Assembly!Q$17+$BG198*Assembly!Q$18+$BH198*Assembly!Q$19+$BI198*Assembly!Q$20+$BJ198*Assembly!Q$21+$BK198*Assembly!Q$22+$BL198*Assembly!Q$23+$BM198*Assembly!Q$24</f>
        <v>#VALUE!</v>
      </c>
      <c r="CE198" s="164" t="e">
        <f>$AS198*Assembly!R$4+$AT198*Assembly!R$5+$AU198*Assembly!R$6+$AV198*Assembly!R$7+$AW198*Assembly!R$8+$AX198*Assembly!R$9+$AY198*Assembly!R$10+$AZ198*Assembly!R$11+$BA198*Assembly!R$12+$BB198*Assembly!R$13+$BC198*Assembly!R$14+$BD198*Assembly!R$15+$BE198*Assembly!R$16+$BF198*Assembly!R$17+$BG198*Assembly!R$18+$BH198*Assembly!R$19+$BI198*Assembly!R$20+$BJ198*Assembly!R$21+$BK198*Assembly!R$22+$BL198*Assembly!R$23+$BM198*Assembly!R$24</f>
        <v>#VALUE!</v>
      </c>
      <c r="CF198" s="156" t="e">
        <f>$AS198*Assembly!S$4+$AT198*Assembly!S$5+$AU198*Assembly!S$6+$AV198*Assembly!S$7+$AW198*Assembly!S$8+$AX198*Assembly!S$9+$AY198*Assembly!S$10+$AZ198*Assembly!S$11+$BA198*Assembly!S$12+$BB198*Assembly!S$13+$BC198*Assembly!S$14+$BD198*Assembly!S$15+$BE198*Assembly!S$16+$BF198*Assembly!S$17+$BG198*Assembly!S$18+$BH198*Assembly!S$19+$BI198*Assembly!S$20+$BJ198*Assembly!S$21+$BK198*Assembly!S$22+$BL198*Assembly!S$23+$BM198*Assembly!S$24</f>
        <v>#VALUE!</v>
      </c>
      <c r="CG198" s="156" t="e">
        <f>$AS198*Assembly!T$4+$AT198*Assembly!T$5+$AU198*Assembly!T$6+$AV198*Assembly!T$7+$AW198*Assembly!T$8+$AX198*Assembly!T$9+$AY198*Assembly!T$10+$AZ198*Assembly!T$11+$BA198*Assembly!T$12+$BB198*Assembly!T$13+$BC198*Assembly!T$14+$BD198*Assembly!T$15+$BE198*Assembly!T$16+$BF198*Assembly!T$17+$BG198*Assembly!T$18+$BH198*Assembly!T$19+$BI198*Assembly!T$20+$BJ198*Assembly!T$21+$BK198*Assembly!T$22+$BL198*Assembly!T$23+$BM198*Assembly!T$24</f>
        <v>#VALUE!</v>
      </c>
      <c r="CH198" s="156" t="e">
        <f>$AS198*Assembly!U$4+$AT198*Assembly!U$5+$AU198*Assembly!U$6+$AV198*Assembly!U$7+$AW198*Assembly!U$8+$AX198*Assembly!U$9+$AY198*Assembly!U$10+$AZ198*Assembly!U$11+$BA198*Assembly!U$12+$BB198*Assembly!U$13+$BC198*Assembly!U$14+$BD198*Assembly!U$15+$BE198*Assembly!U$16+$BF198*Assembly!U$17+$BG198*Assembly!U$18+$BH198*Assembly!U$19+$BI198*Assembly!U$20+$BJ198*Assembly!U$21+$BK198*Assembly!U$22+$BL198*Assembly!U$23+$BM198*Assembly!U$24</f>
        <v>#VALUE!</v>
      </c>
      <c r="CI198" s="164" t="e">
        <f>$AS198*Assembly!V$4+$AT198*Assembly!V$5+$AU198*Assembly!V$6+$AV198*Assembly!V$7+$AW198*Assembly!V$8+$AX198*Assembly!V$9+$AY198*Assembly!V$10+$AZ198*Assembly!V$11+$BA198*Assembly!V$12+$BB198*Assembly!V$13+$BC198*Assembly!V$14+$BD198*Assembly!V$15+$BE198*Assembly!V$16+$BF198*Assembly!V$17+$BG198*Assembly!V$18+$BH198*Assembly!V$19+$BI198*Assembly!V$20+$BJ198*Assembly!V$21+$BK198*Assembly!V$22+$BL198*Assembly!V$23+$BM198*Assembly!V$24</f>
        <v>#VALUE!</v>
      </c>
      <c r="CJ198" s="164" t="e">
        <f>BZ198*Refining!$F$3</f>
        <v>#VALUE!</v>
      </c>
      <c r="CK198" s="164" t="e">
        <f>CA198*Refining!$F$4</f>
        <v>#VALUE!</v>
      </c>
      <c r="CL198" s="164" t="e">
        <f>CB198*Refining!$F$5</f>
        <v>#VALUE!</v>
      </c>
      <c r="CM198" s="164" t="e">
        <f>CC198*Refining!$F$6</f>
        <v>#VALUE!</v>
      </c>
      <c r="CN198" s="164" t="e">
        <f>CD198*Refining!$F$7</f>
        <v>#VALUE!</v>
      </c>
      <c r="CO198" s="164" t="e">
        <f>CE198*Refining!$F$8</f>
        <v>#VALUE!</v>
      </c>
      <c r="CP198" s="164" t="e">
        <f>CF198*Refining!$F$9</f>
        <v>#VALUE!</v>
      </c>
      <c r="CQ198" s="164" t="e">
        <f>CG198*Refining!$F$10</f>
        <v>#VALUE!</v>
      </c>
      <c r="CR198" s="164" t="e">
        <f>CH198*Refining!$F$11</f>
        <v>#VALUE!</v>
      </c>
      <c r="CS198" s="164" t="e">
        <f>CI198*Refining!$F$12</f>
        <v>#VALUE!</v>
      </c>
      <c r="CT198" s="185" t="e">
        <f t="shared" ref="CT198:DM198" si="801">IF(BZ198 = 0, "", BZ198)</f>
        <v>#VALUE!</v>
      </c>
      <c r="CU198" s="186" t="e">
        <f t="shared" si="801"/>
        <v>#VALUE!</v>
      </c>
      <c r="CV198" s="186" t="e">
        <f t="shared" si="801"/>
        <v>#VALUE!</v>
      </c>
      <c r="CW198" s="186" t="e">
        <f t="shared" si="801"/>
        <v>#VALUE!</v>
      </c>
      <c r="CX198" s="186" t="e">
        <f t="shared" si="801"/>
        <v>#VALUE!</v>
      </c>
      <c r="CY198" s="186" t="e">
        <f t="shared" si="801"/>
        <v>#VALUE!</v>
      </c>
      <c r="CZ198" s="186" t="e">
        <f t="shared" si="801"/>
        <v>#VALUE!</v>
      </c>
      <c r="DA198" s="186" t="e">
        <f t="shared" si="801"/>
        <v>#VALUE!</v>
      </c>
      <c r="DB198" s="186" t="e">
        <f t="shared" si="801"/>
        <v>#VALUE!</v>
      </c>
      <c r="DC198" s="187" t="e">
        <f t="shared" si="801"/>
        <v>#VALUE!</v>
      </c>
      <c r="DD198" s="185" t="e">
        <f t="shared" si="801"/>
        <v>#VALUE!</v>
      </c>
      <c r="DE198" s="186" t="e">
        <f t="shared" si="801"/>
        <v>#VALUE!</v>
      </c>
      <c r="DF198" s="186" t="e">
        <f t="shared" si="801"/>
        <v>#VALUE!</v>
      </c>
      <c r="DG198" s="186" t="e">
        <f t="shared" si="801"/>
        <v>#VALUE!</v>
      </c>
      <c r="DH198" s="211" t="e">
        <f t="shared" si="801"/>
        <v>#VALUE!</v>
      </c>
      <c r="DI198" s="186" t="e">
        <f t="shared" si="801"/>
        <v>#VALUE!</v>
      </c>
      <c r="DJ198" s="186" t="e">
        <f t="shared" si="801"/>
        <v>#VALUE!</v>
      </c>
      <c r="DK198" s="186" t="e">
        <f t="shared" si="801"/>
        <v>#VALUE!</v>
      </c>
      <c r="DL198" s="186" t="e">
        <f t="shared" si="801"/>
        <v>#VALUE!</v>
      </c>
      <c r="DM198" s="187" t="e">
        <f t="shared" si="801"/>
        <v>#VALUE!</v>
      </c>
      <c r="DN198" s="185" t="e">
        <f t="shared" si="11"/>
        <v>#VALUE!</v>
      </c>
      <c r="DO198" s="189" t="e">
        <f t="shared" si="12"/>
        <v>#VALUE!</v>
      </c>
      <c r="DP198" s="120" t="e">
        <f t="shared" si="13"/>
        <v>#VALUE!</v>
      </c>
      <c r="DQ198" s="133" t="e">
        <f>CT198*'Ores &amp; Ingots'!$C$3+CU198*'Ores &amp; Ingots'!$C$4+CV198*'Ores &amp; Ingots'!$C$5+CW198*'Ores &amp; Ingots'!$C$6+CX198*'Ores &amp; Ingots'!$C$7+CY198*'Ores &amp; Ingots'!$C$8+CZ198*'Ores &amp; Ingots'!$C$9+DA198*'Ores &amp; Ingots'!$C$10+DB198*'Ores &amp; Ingots'!$C$11+DC198*'Ores &amp; Ingots'!$C$12</f>
        <v>#VALUE!</v>
      </c>
      <c r="DR198" s="133" t="e">
        <f>DD198*'Ores &amp; Ingots'!$B$3+DE198*'Ores &amp; Ingots'!$B$4+DF198*'Ores &amp; Ingots'!$B$5+DG198*'Ores &amp; Ingots'!$B$6+DH198*'Ores &amp; Ingots'!$B$7+DI198*'Ores &amp; Ingots'!$B$8+DJ198*'Ores &amp; Ingots'!$B$9+DK198*'Ores &amp; Ingots'!$B$10+DL198*'Ores &amp; Ingots'!$B$11+DM198*'Ores &amp; Ingots'!$B$12</f>
        <v>#VALUE!</v>
      </c>
      <c r="DS198" s="189" t="e">
        <f>CT198*Refining!$G$3+CU198*Refining!$G$4+CV198*Refining!$G$5+CW198*Refining!$G$6+CX198*Refining!$G$7+CY198*Refining!$G$8+CZ198*Refining!$G$9+DA198*Refining!$G$10+DB198*Refining!$G$11+DC198*Refining!$G$12</f>
        <v>#VALUE!</v>
      </c>
      <c r="DT198" s="189" t="e">
        <f t="shared" si="14"/>
        <v>#VALUE!</v>
      </c>
      <c r="DU198" s="192" t="e">
        <f t="shared" si="15"/>
        <v>#VALUE!</v>
      </c>
      <c r="DV198" s="185" t="e">
        <f t="shared" si="16"/>
        <v>#VALUE!</v>
      </c>
      <c r="DW198" s="194" t="e">
        <f t="shared" ref="DW198:DX198" si="802">DV198/60</f>
        <v>#VALUE!</v>
      </c>
      <c r="DX198" s="194" t="e">
        <f t="shared" si="802"/>
        <v>#VALUE!</v>
      </c>
      <c r="DY198" s="185" t="e">
        <f t="shared" si="18"/>
        <v>#VALUE!</v>
      </c>
      <c r="DZ198" s="194" t="e">
        <f t="shared" ref="DZ198:EA198" si="803">DY198/1000</f>
        <v>#VALUE!</v>
      </c>
      <c r="EA198" s="196" t="e">
        <f t="shared" si="803"/>
        <v>#VALUE!</v>
      </c>
      <c r="EB198" s="130" t="e">
        <f t="shared" si="20"/>
        <v>#VALUE!</v>
      </c>
      <c r="EC198" s="132" t="e">
        <f t="shared" si="21"/>
        <v>#VALUE!</v>
      </c>
      <c r="ED198" s="133" t="s">
        <v>28</v>
      </c>
    </row>
    <row r="199" spans="1:134" ht="12.75" x14ac:dyDescent="0.2">
      <c r="A199" s="864"/>
      <c r="B199" s="369" t="s">
        <v>401</v>
      </c>
      <c r="C199" s="137" t="s">
        <v>156</v>
      </c>
      <c r="D199" s="137">
        <v>1</v>
      </c>
      <c r="E199" s="137">
        <v>1</v>
      </c>
      <c r="F199" s="137">
        <v>1</v>
      </c>
      <c r="G199" s="139">
        <f t="shared" si="0"/>
        <v>15.625</v>
      </c>
      <c r="H199" s="140">
        <v>5</v>
      </c>
      <c r="I199" s="140">
        <v>12.5</v>
      </c>
      <c r="J199" s="140">
        <f>H199/Main!$D$9</f>
        <v>1</v>
      </c>
      <c r="K199" s="140">
        <f>I199/Main!$D$10</f>
        <v>6.25</v>
      </c>
      <c r="L199" s="140">
        <f t="shared" si="1"/>
        <v>6.25</v>
      </c>
      <c r="M199" s="140">
        <v>1</v>
      </c>
      <c r="N199" s="143"/>
      <c r="O199" s="143"/>
      <c r="P199" s="145"/>
      <c r="Q199" s="143"/>
      <c r="R199" s="146"/>
      <c r="S199" s="143"/>
      <c r="T199" s="395"/>
      <c r="U199" s="198"/>
      <c r="V199" s="143"/>
      <c r="W199" s="396" t="s">
        <v>28</v>
      </c>
      <c r="X199" s="167">
        <v>10</v>
      </c>
      <c r="Y199" s="133">
        <v>0</v>
      </c>
      <c r="Z199" s="133">
        <v>0</v>
      </c>
      <c r="AA199" s="133">
        <v>0</v>
      </c>
      <c r="AB199" s="133">
        <v>0</v>
      </c>
      <c r="AC199" s="133">
        <v>0</v>
      </c>
      <c r="AD199" s="133">
        <v>0</v>
      </c>
      <c r="AE199" s="133">
        <v>0</v>
      </c>
      <c r="AF199" s="133">
        <v>0</v>
      </c>
      <c r="AG199" s="133">
        <v>0</v>
      </c>
      <c r="AH199" s="133">
        <v>0</v>
      </c>
      <c r="AI199" s="133">
        <v>0</v>
      </c>
      <c r="AJ199" s="133">
        <v>0</v>
      </c>
      <c r="AK199" s="133">
        <v>0</v>
      </c>
      <c r="AL199" s="133">
        <v>0</v>
      </c>
      <c r="AM199" s="133">
        <v>0</v>
      </c>
      <c r="AN199" s="133">
        <v>0</v>
      </c>
      <c r="AO199" s="133">
        <v>0</v>
      </c>
      <c r="AP199" s="133">
        <v>0</v>
      </c>
      <c r="AQ199" s="133">
        <v>0</v>
      </c>
      <c r="AR199" s="133">
        <v>0</v>
      </c>
      <c r="AS199" s="406">
        <f t="shared" ref="AS199:BM199" si="804">IF(X199 = 0, "", X199)</f>
        <v>10</v>
      </c>
      <c r="AT199" s="137" t="str">
        <f t="shared" si="804"/>
        <v/>
      </c>
      <c r="AU199" s="137" t="str">
        <f t="shared" si="804"/>
        <v/>
      </c>
      <c r="AV199" s="137" t="str">
        <f t="shared" si="804"/>
        <v/>
      </c>
      <c r="AW199" s="137" t="str">
        <f t="shared" si="804"/>
        <v/>
      </c>
      <c r="AX199" s="137" t="str">
        <f t="shared" si="804"/>
        <v/>
      </c>
      <c r="AY199" s="137" t="str">
        <f t="shared" si="804"/>
        <v/>
      </c>
      <c r="AZ199" s="137" t="str">
        <f t="shared" si="804"/>
        <v/>
      </c>
      <c r="BA199" s="137" t="str">
        <f t="shared" si="804"/>
        <v/>
      </c>
      <c r="BB199" s="137" t="str">
        <f t="shared" si="804"/>
        <v/>
      </c>
      <c r="BC199" s="137" t="str">
        <f t="shared" si="804"/>
        <v/>
      </c>
      <c r="BD199" s="137" t="str">
        <f t="shared" si="804"/>
        <v/>
      </c>
      <c r="BE199" s="137" t="str">
        <f t="shared" si="804"/>
        <v/>
      </c>
      <c r="BF199" s="137" t="str">
        <f t="shared" si="804"/>
        <v/>
      </c>
      <c r="BG199" s="137" t="str">
        <f t="shared" si="804"/>
        <v/>
      </c>
      <c r="BH199" s="137" t="str">
        <f t="shared" si="804"/>
        <v/>
      </c>
      <c r="BI199" s="137" t="str">
        <f t="shared" si="804"/>
        <v/>
      </c>
      <c r="BJ199" s="137" t="str">
        <f t="shared" si="804"/>
        <v/>
      </c>
      <c r="BK199" s="137" t="str">
        <f t="shared" si="804"/>
        <v/>
      </c>
      <c r="BL199" s="137" t="str">
        <f t="shared" si="804"/>
        <v/>
      </c>
      <c r="BM199" s="169" t="str">
        <f t="shared" si="804"/>
        <v/>
      </c>
      <c r="BN199" s="174" t="e">
        <f>$AS199*Assembly!Z$4+$AT199*Assembly!Z$5+$AU199*Assembly!Z$6+$AV199*Assembly!Z$7+$AW199*Assembly!Z$8+$AX199*Assembly!Z$9+$AY199*Assembly!Z$10+$AZ199*Assembly!Z$11+$BA199*Assembly!Z$12+$BB199*Assembly!Z$13+$BC199*Assembly!Z$14+$BD199*Assembly!Z$15+$BE199*Assembly!Z$16+$BF199*Assembly!Z$17+$BG199*Assembly!Z$18+$BH199*Assembly!Z$19+$BI199*Assembly!Z$20+$BJ199*Assembly!Z$21+$BK199*Assembly!Z$22+$BL199*Assembly!Z$23+$BM199*Assembly!Z$24</f>
        <v>#VALUE!</v>
      </c>
      <c r="BO199" s="133" t="e">
        <f t="shared" si="3"/>
        <v>#VALUE!</v>
      </c>
      <c r="BP199" s="133"/>
      <c r="BQ199" s="133" t="e">
        <f>$AS199*Assembly!AD$4+$AT199*Assembly!AD$5+$AU199*Assembly!AD$6+$AV199*Assembly!AD$7+$AW199*Assembly!AD$8+$AX199*Assembly!AD$9+$AY199*Assembly!AD$10+$AZ199*Assembly!AD$11+$BA199*Assembly!AD$12+$BB199*Assembly!AD$13+$BC199*Assembly!AD$14+$BD199*Assembly!AD$15+$BE199*Assembly!AD$16+$BF199*Assembly!AD$17+$BG199*Assembly!AD$18+$BH199*Assembly!AD$19+$BI199*Assembly!AD$20+$BJ199*Assembly!AD$21+$BK199*Assembly!AD$22+$BL199*Assembly!AD$23+$BM199*Assembly!AD$24</f>
        <v>#VALUE!</v>
      </c>
      <c r="BR199" s="177" t="e">
        <f t="shared" si="4"/>
        <v>#VALUE!</v>
      </c>
      <c r="BS199" s="178" t="e">
        <f t="shared" si="5"/>
        <v>#VALUE!</v>
      </c>
      <c r="BT199" s="179" t="e">
        <f t="shared" si="6"/>
        <v>#VALUE!</v>
      </c>
      <c r="BU199" s="178" t="e">
        <f t="shared" si="7"/>
        <v>#VALUE!</v>
      </c>
      <c r="BV199" s="133" t="e">
        <f>$AS199*Assembly!Y$4+$AT199*Assembly!Y$5+$AU199*Assembly!Y$6+$AV199*Assembly!Y$7+$AW199*Assembly!Y$8+$AX199*Assembly!Y$9+$AY199*Assembly!Y$10+$AZ199*Assembly!Y$11+$BA199*Assembly!Y$12+$BB199*Assembly!Y$13+$BC199*Assembly!Y$14+$BD199*Assembly!Y$15+$BE199*Assembly!Y$16+$BF199*Assembly!Y$17+$BG199*Assembly!Y$18+$BH199*Assembly!Y$19+$BI199*Assembly!Y$20+$BJ199*Assembly!Y$21+$BK199*Assembly!Y$22+$BL199*Assembly!Y$23+$BM199*Assembly!Y$24</f>
        <v>#VALUE!</v>
      </c>
      <c r="BW199" s="133" t="e">
        <f t="shared" si="8"/>
        <v>#VALUE!</v>
      </c>
      <c r="BX199" s="130" t="e">
        <f t="shared" si="9"/>
        <v>#VALUE!</v>
      </c>
      <c r="BY199" s="183" t="e">
        <f>$AS199*Assembly!AC$4+$AT199*Assembly!AC$5+$AU199*Assembly!AC$6+$AV199*Assembly!AC$7+$AW199*Assembly!AC$8+$AX199*Assembly!AC$9+$AY199*Assembly!AC$10+$AZ199*Assembly!AC$11+$BA199*Assembly!AC$12+$BB199*Assembly!AC$13+$BC199*Assembly!AC$14+$BD199*Assembly!AC$15+$BE199*Assembly!AC$16+$BF199*Assembly!AC$17+$BG199*Assembly!AC$18+$BH199*Assembly!AC$19+$BI199*Assembly!AC$20+$BJ199*Assembly!AC$21+$BK199*Assembly!AC$22+$BL199*Assembly!AC$23+$BM199*Assembly!AC$24</f>
        <v>#VALUE!</v>
      </c>
      <c r="BZ199" s="145" t="e">
        <f>$AS199*Assembly!M$4+$AT199*Assembly!M$5+$AU199*Assembly!M$6+$AV199*Assembly!M$7+$AW199*Assembly!M$8+$AX199*Assembly!M$9+$AY199*Assembly!M$10+$AZ199*Assembly!M$11+$BA199*Assembly!M$12+$BB199*Assembly!M$13+$BC199*Assembly!M$14+$BD199*Assembly!M$15+$BE199*Assembly!M$16+$BF199*Assembly!M$17+$BG199*Assembly!M$18+$BH199*Assembly!M$19+$BI199*Assembly!M$20+$BJ199*Assembly!M$21+$BK199*Assembly!M$22+$BL199*Assembly!M$23+$BM199*Assembly!M$24</f>
        <v>#VALUE!</v>
      </c>
      <c r="CA199" s="145" t="e">
        <f>$AS199*Assembly!N$4+$AT199*Assembly!N$5+$AU199*Assembly!N$6+$AV199*Assembly!N$7+$AW199*Assembly!N$8+$AX199*Assembly!N$9+$AY199*Assembly!N$10+$AZ199*Assembly!N$11+$BA199*Assembly!N$12+$BB199*Assembly!N$13+$BC199*Assembly!N$14+$BD199*Assembly!N$15+$BE199*Assembly!N$16+$BF199*Assembly!N$17+$BG199*Assembly!N$18+$BH199*Assembly!N$19+$BI199*Assembly!N$20+$BJ199*Assembly!N$21+$BK199*Assembly!N$22+$BL199*Assembly!N$23+$BM199*Assembly!N$24</f>
        <v>#VALUE!</v>
      </c>
      <c r="CB199" s="145" t="e">
        <f>$AS199*Assembly!O$4+$AT199*Assembly!O$5+$AU199*Assembly!O$6+$AV199*Assembly!O$7+$AW199*Assembly!O$8+$AX199*Assembly!O$9+$AY199*Assembly!O$10+$AZ199*Assembly!O$11+$BA199*Assembly!O$12+$BB199*Assembly!O$13+$BC199*Assembly!O$14+$BD199*Assembly!O$15+$BE199*Assembly!O$16+$BF199*Assembly!O$17+$BG199*Assembly!O$18+$BH199*Assembly!O$19+$BI199*Assembly!O$20+$BJ199*Assembly!O$21+$BK199*Assembly!O$22+$BL199*Assembly!O$23+$BM199*Assembly!O$24</f>
        <v>#VALUE!</v>
      </c>
      <c r="CC199" s="140" t="e">
        <f>$AS199*Assembly!P$4+$AT199*Assembly!P$5+$AU199*Assembly!P$6+$AV199*Assembly!P$7+$AW199*Assembly!P$8+$AX199*Assembly!P$9+$AY199*Assembly!P$10+$AZ199*Assembly!P$11+$BA199*Assembly!P$12+$BB199*Assembly!P$13+$BC199*Assembly!P$14+$BD199*Assembly!P$15+$BE199*Assembly!P$16+$BF199*Assembly!P$17+$BG199*Assembly!P$18+$BH199*Assembly!P$19+$BI199*Assembly!P$20+$BJ199*Assembly!P$21+$BK199*Assembly!P$22+$BL199*Assembly!P$23+$BM199*Assembly!P$24</f>
        <v>#VALUE!</v>
      </c>
      <c r="CD199" s="140" t="e">
        <f>$AS199*Assembly!Q$4+$AT199*Assembly!Q$5+$AU199*Assembly!Q$6+$AV199*Assembly!Q$7+$AW199*Assembly!Q$8+$AX199*Assembly!Q$9+$AY199*Assembly!Q$10+$AZ199*Assembly!Q$11+$BA199*Assembly!Q$12+$BB199*Assembly!Q$13+$BC199*Assembly!Q$14+$BD199*Assembly!Q$15+$BE199*Assembly!Q$16+$BF199*Assembly!Q$17+$BG199*Assembly!Q$18+$BH199*Assembly!Q$19+$BI199*Assembly!Q$20+$BJ199*Assembly!Q$21+$BK199*Assembly!Q$22+$BL199*Assembly!Q$23+$BM199*Assembly!Q$24</f>
        <v>#VALUE!</v>
      </c>
      <c r="CE199" s="145" t="e">
        <f>$AS199*Assembly!R$4+$AT199*Assembly!R$5+$AU199*Assembly!R$6+$AV199*Assembly!R$7+$AW199*Assembly!R$8+$AX199*Assembly!R$9+$AY199*Assembly!R$10+$AZ199*Assembly!R$11+$BA199*Assembly!R$12+$BB199*Assembly!R$13+$BC199*Assembly!R$14+$BD199*Assembly!R$15+$BE199*Assembly!R$16+$BF199*Assembly!R$17+$BG199*Assembly!R$18+$BH199*Assembly!R$19+$BI199*Assembly!R$20+$BJ199*Assembly!R$21+$BK199*Assembly!R$22+$BL199*Assembly!R$23+$BM199*Assembly!R$24</f>
        <v>#VALUE!</v>
      </c>
      <c r="CF199" s="140" t="e">
        <f>$AS199*Assembly!S$4+$AT199*Assembly!S$5+$AU199*Assembly!S$6+$AV199*Assembly!S$7+$AW199*Assembly!S$8+$AX199*Assembly!S$9+$AY199*Assembly!S$10+$AZ199*Assembly!S$11+$BA199*Assembly!S$12+$BB199*Assembly!S$13+$BC199*Assembly!S$14+$BD199*Assembly!S$15+$BE199*Assembly!S$16+$BF199*Assembly!S$17+$BG199*Assembly!S$18+$BH199*Assembly!S$19+$BI199*Assembly!S$20+$BJ199*Assembly!S$21+$BK199*Assembly!S$22+$BL199*Assembly!S$23+$BM199*Assembly!S$24</f>
        <v>#VALUE!</v>
      </c>
      <c r="CG199" s="140" t="e">
        <f>$AS199*Assembly!T$4+$AT199*Assembly!T$5+$AU199*Assembly!T$6+$AV199*Assembly!T$7+$AW199*Assembly!T$8+$AX199*Assembly!T$9+$AY199*Assembly!T$10+$AZ199*Assembly!T$11+$BA199*Assembly!T$12+$BB199*Assembly!T$13+$BC199*Assembly!T$14+$BD199*Assembly!T$15+$BE199*Assembly!T$16+$BF199*Assembly!T$17+$BG199*Assembly!T$18+$BH199*Assembly!T$19+$BI199*Assembly!T$20+$BJ199*Assembly!T$21+$BK199*Assembly!T$22+$BL199*Assembly!T$23+$BM199*Assembly!T$24</f>
        <v>#VALUE!</v>
      </c>
      <c r="CH199" s="140" t="e">
        <f>$AS199*Assembly!U$4+$AT199*Assembly!U$5+$AU199*Assembly!U$6+$AV199*Assembly!U$7+$AW199*Assembly!U$8+$AX199*Assembly!U$9+$AY199*Assembly!U$10+$AZ199*Assembly!U$11+$BA199*Assembly!U$12+$BB199*Assembly!U$13+$BC199*Assembly!U$14+$BD199*Assembly!U$15+$BE199*Assembly!U$16+$BF199*Assembly!U$17+$BG199*Assembly!U$18+$BH199*Assembly!U$19+$BI199*Assembly!U$20+$BJ199*Assembly!U$21+$BK199*Assembly!U$22+$BL199*Assembly!U$23+$BM199*Assembly!U$24</f>
        <v>#VALUE!</v>
      </c>
      <c r="CI199" s="145" t="e">
        <f>$AS199*Assembly!V$4+$AT199*Assembly!V$5+$AU199*Assembly!V$6+$AV199*Assembly!V$7+$AW199*Assembly!V$8+$AX199*Assembly!V$9+$AY199*Assembly!V$10+$AZ199*Assembly!V$11+$BA199*Assembly!V$12+$BB199*Assembly!V$13+$BC199*Assembly!V$14+$BD199*Assembly!V$15+$BE199*Assembly!V$16+$BF199*Assembly!V$17+$BG199*Assembly!V$18+$BH199*Assembly!V$19+$BI199*Assembly!V$20+$BJ199*Assembly!V$21+$BK199*Assembly!V$22+$BL199*Assembly!V$23+$BM199*Assembly!V$24</f>
        <v>#VALUE!</v>
      </c>
      <c r="CJ199" s="145" t="e">
        <f>BZ199*Refining!$F$3</f>
        <v>#VALUE!</v>
      </c>
      <c r="CK199" s="145" t="e">
        <f>CA199*Refining!$F$4</f>
        <v>#VALUE!</v>
      </c>
      <c r="CL199" s="145" t="e">
        <f>CB199*Refining!$F$5</f>
        <v>#VALUE!</v>
      </c>
      <c r="CM199" s="145" t="e">
        <f>CC199*Refining!$F$6</f>
        <v>#VALUE!</v>
      </c>
      <c r="CN199" s="145" t="e">
        <f>CD199*Refining!$F$7</f>
        <v>#VALUE!</v>
      </c>
      <c r="CO199" s="145" t="e">
        <f>CE199*Refining!$F$8</f>
        <v>#VALUE!</v>
      </c>
      <c r="CP199" s="145" t="e">
        <f>CF199*Refining!$F$9</f>
        <v>#VALUE!</v>
      </c>
      <c r="CQ199" s="145" t="e">
        <f>CG199*Refining!$F$10</f>
        <v>#VALUE!</v>
      </c>
      <c r="CR199" s="145" t="e">
        <f>CH199*Refining!$F$11</f>
        <v>#VALUE!</v>
      </c>
      <c r="CS199" s="145" t="e">
        <f>CI199*Refining!$F$12</f>
        <v>#VALUE!</v>
      </c>
      <c r="CT199" s="185" t="e">
        <f t="shared" ref="CT199:DM199" si="805">IF(BZ199 = 0, "", BZ199)</f>
        <v>#VALUE!</v>
      </c>
      <c r="CU199" s="186" t="e">
        <f t="shared" si="805"/>
        <v>#VALUE!</v>
      </c>
      <c r="CV199" s="186" t="e">
        <f t="shared" si="805"/>
        <v>#VALUE!</v>
      </c>
      <c r="CW199" s="186" t="e">
        <f t="shared" si="805"/>
        <v>#VALUE!</v>
      </c>
      <c r="CX199" s="186" t="e">
        <f t="shared" si="805"/>
        <v>#VALUE!</v>
      </c>
      <c r="CY199" s="186" t="e">
        <f t="shared" si="805"/>
        <v>#VALUE!</v>
      </c>
      <c r="CZ199" s="186" t="e">
        <f t="shared" si="805"/>
        <v>#VALUE!</v>
      </c>
      <c r="DA199" s="186" t="e">
        <f t="shared" si="805"/>
        <v>#VALUE!</v>
      </c>
      <c r="DB199" s="186" t="e">
        <f t="shared" si="805"/>
        <v>#VALUE!</v>
      </c>
      <c r="DC199" s="187" t="e">
        <f t="shared" si="805"/>
        <v>#VALUE!</v>
      </c>
      <c r="DD199" s="185" t="e">
        <f t="shared" si="805"/>
        <v>#VALUE!</v>
      </c>
      <c r="DE199" s="186" t="e">
        <f t="shared" si="805"/>
        <v>#VALUE!</v>
      </c>
      <c r="DF199" s="186" t="e">
        <f t="shared" si="805"/>
        <v>#VALUE!</v>
      </c>
      <c r="DG199" s="186" t="e">
        <f t="shared" si="805"/>
        <v>#VALUE!</v>
      </c>
      <c r="DH199" s="211" t="e">
        <f t="shared" si="805"/>
        <v>#VALUE!</v>
      </c>
      <c r="DI199" s="186" t="e">
        <f t="shared" si="805"/>
        <v>#VALUE!</v>
      </c>
      <c r="DJ199" s="186" t="e">
        <f t="shared" si="805"/>
        <v>#VALUE!</v>
      </c>
      <c r="DK199" s="186" t="e">
        <f t="shared" si="805"/>
        <v>#VALUE!</v>
      </c>
      <c r="DL199" s="186" t="e">
        <f t="shared" si="805"/>
        <v>#VALUE!</v>
      </c>
      <c r="DM199" s="187" t="e">
        <f t="shared" si="805"/>
        <v>#VALUE!</v>
      </c>
      <c r="DN199" s="185" t="e">
        <f t="shared" si="11"/>
        <v>#VALUE!</v>
      </c>
      <c r="DO199" s="189" t="e">
        <f t="shared" si="12"/>
        <v>#VALUE!</v>
      </c>
      <c r="DP199" s="120" t="e">
        <f t="shared" si="13"/>
        <v>#VALUE!</v>
      </c>
      <c r="DQ199" s="133" t="e">
        <f>CT199*'Ores &amp; Ingots'!$C$3+CU199*'Ores &amp; Ingots'!$C$4+CV199*'Ores &amp; Ingots'!$C$5+CW199*'Ores &amp; Ingots'!$C$6+CX199*'Ores &amp; Ingots'!$C$7+CY199*'Ores &amp; Ingots'!$C$8+CZ199*'Ores &amp; Ingots'!$C$9+DA199*'Ores &amp; Ingots'!$C$10+DB199*'Ores &amp; Ingots'!$C$11+DC199*'Ores &amp; Ingots'!$C$12</f>
        <v>#VALUE!</v>
      </c>
      <c r="DR199" s="133" t="e">
        <f>DD199*'Ores &amp; Ingots'!$B$3+DE199*'Ores &amp; Ingots'!$B$4+DF199*'Ores &amp; Ingots'!$B$5+DG199*'Ores &amp; Ingots'!$B$6+DH199*'Ores &amp; Ingots'!$B$7+DI199*'Ores &amp; Ingots'!$B$8+DJ199*'Ores &amp; Ingots'!$B$9+DK199*'Ores &amp; Ingots'!$B$10+DL199*'Ores &amp; Ingots'!$B$11+DM199*'Ores &amp; Ingots'!$B$12</f>
        <v>#VALUE!</v>
      </c>
      <c r="DS199" s="189" t="e">
        <f>CT199*Refining!$G$3+CU199*Refining!$G$4+CV199*Refining!$G$5+CW199*Refining!$G$6+CX199*Refining!$G$7+CY199*Refining!$G$8+CZ199*Refining!$G$9+DA199*Refining!$G$10+DB199*Refining!$G$11+DC199*Refining!$G$12</f>
        <v>#VALUE!</v>
      </c>
      <c r="DT199" s="189" t="e">
        <f t="shared" si="14"/>
        <v>#VALUE!</v>
      </c>
      <c r="DU199" s="192" t="e">
        <f t="shared" si="15"/>
        <v>#VALUE!</v>
      </c>
      <c r="DV199" s="185" t="e">
        <f t="shared" si="16"/>
        <v>#VALUE!</v>
      </c>
      <c r="DW199" s="194" t="e">
        <f t="shared" ref="DW199:DX199" si="806">DV199/60</f>
        <v>#VALUE!</v>
      </c>
      <c r="DX199" s="194" t="e">
        <f t="shared" si="806"/>
        <v>#VALUE!</v>
      </c>
      <c r="DY199" s="185" t="e">
        <f t="shared" si="18"/>
        <v>#VALUE!</v>
      </c>
      <c r="DZ199" s="194" t="e">
        <f t="shared" ref="DZ199:EA199" si="807">DY199/1000</f>
        <v>#VALUE!</v>
      </c>
      <c r="EA199" s="196" t="e">
        <f t="shared" si="807"/>
        <v>#VALUE!</v>
      </c>
      <c r="EB199" s="130" t="e">
        <f t="shared" si="20"/>
        <v>#VALUE!</v>
      </c>
      <c r="EC199" s="132" t="e">
        <f t="shared" si="21"/>
        <v>#VALUE!</v>
      </c>
      <c r="ED199" s="133" t="s">
        <v>28</v>
      </c>
    </row>
    <row r="200" spans="1:134" ht="12.75" x14ac:dyDescent="0.2">
      <c r="A200" s="864"/>
      <c r="B200" s="369" t="s">
        <v>402</v>
      </c>
      <c r="C200" s="137" t="s">
        <v>156</v>
      </c>
      <c r="D200" s="137">
        <v>1</v>
      </c>
      <c r="E200" s="137">
        <v>1</v>
      </c>
      <c r="F200" s="137">
        <v>1</v>
      </c>
      <c r="G200" s="154">
        <f t="shared" si="0"/>
        <v>15.625</v>
      </c>
      <c r="H200" s="156">
        <v>3</v>
      </c>
      <c r="I200" s="156">
        <v>7.5</v>
      </c>
      <c r="J200" s="156">
        <f>H200/Main!$D$9</f>
        <v>0.6</v>
      </c>
      <c r="K200" s="156">
        <f>I200/Main!$D$10</f>
        <v>3.75</v>
      </c>
      <c r="L200" s="156">
        <f t="shared" si="1"/>
        <v>6.25</v>
      </c>
      <c r="M200" s="156">
        <v>1</v>
      </c>
      <c r="N200" s="159"/>
      <c r="O200" s="159"/>
      <c r="P200" s="164"/>
      <c r="Q200" s="159"/>
      <c r="R200" s="166"/>
      <c r="S200" s="159"/>
      <c r="T200" s="166"/>
      <c r="U200" s="170"/>
      <c r="V200" s="159"/>
      <c r="W200" s="364" t="s">
        <v>28</v>
      </c>
      <c r="X200" s="167">
        <v>4</v>
      </c>
      <c r="Y200" s="133">
        <v>0</v>
      </c>
      <c r="Z200" s="133">
        <v>0</v>
      </c>
      <c r="AA200" s="133">
        <v>0</v>
      </c>
      <c r="AB200" s="133">
        <v>0</v>
      </c>
      <c r="AC200" s="133">
        <v>0</v>
      </c>
      <c r="AD200" s="133">
        <v>0</v>
      </c>
      <c r="AE200" s="133">
        <v>0</v>
      </c>
      <c r="AF200" s="133">
        <v>0</v>
      </c>
      <c r="AG200" s="133">
        <v>0</v>
      </c>
      <c r="AH200" s="133">
        <v>0</v>
      </c>
      <c r="AI200" s="133">
        <v>0</v>
      </c>
      <c r="AJ200" s="133">
        <v>0</v>
      </c>
      <c r="AK200" s="133">
        <v>0</v>
      </c>
      <c r="AL200" s="133">
        <v>0</v>
      </c>
      <c r="AM200" s="133">
        <v>0</v>
      </c>
      <c r="AN200" s="133">
        <v>0</v>
      </c>
      <c r="AO200" s="133">
        <v>0</v>
      </c>
      <c r="AP200" s="133">
        <v>0</v>
      </c>
      <c r="AQ200" s="133">
        <v>0</v>
      </c>
      <c r="AR200" s="133">
        <v>0</v>
      </c>
      <c r="AS200" s="406">
        <f t="shared" ref="AS200:BM200" si="808">IF(X200 = 0, "", X200)</f>
        <v>4</v>
      </c>
      <c r="AT200" s="137" t="str">
        <f t="shared" si="808"/>
        <v/>
      </c>
      <c r="AU200" s="137" t="str">
        <f t="shared" si="808"/>
        <v/>
      </c>
      <c r="AV200" s="137" t="str">
        <f t="shared" si="808"/>
        <v/>
      </c>
      <c r="AW200" s="137" t="str">
        <f t="shared" si="808"/>
        <v/>
      </c>
      <c r="AX200" s="137" t="str">
        <f t="shared" si="808"/>
        <v/>
      </c>
      <c r="AY200" s="137" t="str">
        <f t="shared" si="808"/>
        <v/>
      </c>
      <c r="AZ200" s="137" t="str">
        <f t="shared" si="808"/>
        <v/>
      </c>
      <c r="BA200" s="137" t="str">
        <f t="shared" si="808"/>
        <v/>
      </c>
      <c r="BB200" s="137" t="str">
        <f t="shared" si="808"/>
        <v/>
      </c>
      <c r="BC200" s="137" t="str">
        <f t="shared" si="808"/>
        <v/>
      </c>
      <c r="BD200" s="137" t="str">
        <f t="shared" si="808"/>
        <v/>
      </c>
      <c r="BE200" s="137" t="str">
        <f t="shared" si="808"/>
        <v/>
      </c>
      <c r="BF200" s="137" t="str">
        <f t="shared" si="808"/>
        <v/>
      </c>
      <c r="BG200" s="137" t="str">
        <f t="shared" si="808"/>
        <v/>
      </c>
      <c r="BH200" s="137" t="str">
        <f t="shared" si="808"/>
        <v/>
      </c>
      <c r="BI200" s="137" t="str">
        <f t="shared" si="808"/>
        <v/>
      </c>
      <c r="BJ200" s="137" t="str">
        <f t="shared" si="808"/>
        <v/>
      </c>
      <c r="BK200" s="137" t="str">
        <f t="shared" si="808"/>
        <v/>
      </c>
      <c r="BL200" s="137" t="str">
        <f t="shared" si="808"/>
        <v/>
      </c>
      <c r="BM200" s="169" t="str">
        <f t="shared" si="808"/>
        <v/>
      </c>
      <c r="BN200" s="174" t="e">
        <f>$AS200*Assembly!Z$4+$AT200*Assembly!Z$5+$AU200*Assembly!Z$6+$AV200*Assembly!Z$7+$AW200*Assembly!Z$8+$AX200*Assembly!Z$9+$AY200*Assembly!Z$10+$AZ200*Assembly!Z$11+$BA200*Assembly!Z$12+$BB200*Assembly!Z$13+$BC200*Assembly!Z$14+$BD200*Assembly!Z$15+$BE200*Assembly!Z$16+$BF200*Assembly!Z$17+$BG200*Assembly!Z$18+$BH200*Assembly!Z$19+$BI200*Assembly!Z$20+$BJ200*Assembly!Z$21+$BK200*Assembly!Z$22+$BL200*Assembly!Z$23+$BM200*Assembly!Z$24</f>
        <v>#VALUE!</v>
      </c>
      <c r="BO200" s="133" t="e">
        <f t="shared" si="3"/>
        <v>#VALUE!</v>
      </c>
      <c r="BP200" s="133"/>
      <c r="BQ200" s="133" t="e">
        <f>$AS200*Assembly!AD$4+$AT200*Assembly!AD$5+$AU200*Assembly!AD$6+$AV200*Assembly!AD$7+$AW200*Assembly!AD$8+$AX200*Assembly!AD$9+$AY200*Assembly!AD$10+$AZ200*Assembly!AD$11+$BA200*Assembly!AD$12+$BB200*Assembly!AD$13+$BC200*Assembly!AD$14+$BD200*Assembly!AD$15+$BE200*Assembly!AD$16+$BF200*Assembly!AD$17+$BG200*Assembly!AD$18+$BH200*Assembly!AD$19+$BI200*Assembly!AD$20+$BJ200*Assembly!AD$21+$BK200*Assembly!AD$22+$BL200*Assembly!AD$23+$BM200*Assembly!AD$24</f>
        <v>#VALUE!</v>
      </c>
      <c r="BR200" s="177" t="e">
        <f t="shared" si="4"/>
        <v>#VALUE!</v>
      </c>
      <c r="BS200" s="178" t="e">
        <f t="shared" si="5"/>
        <v>#VALUE!</v>
      </c>
      <c r="BT200" s="179" t="e">
        <f t="shared" si="6"/>
        <v>#VALUE!</v>
      </c>
      <c r="BU200" s="178" t="e">
        <f t="shared" si="7"/>
        <v>#VALUE!</v>
      </c>
      <c r="BV200" s="133" t="e">
        <f>$AS200*Assembly!Y$4+$AT200*Assembly!Y$5+$AU200*Assembly!Y$6+$AV200*Assembly!Y$7+$AW200*Assembly!Y$8+$AX200*Assembly!Y$9+$AY200*Assembly!Y$10+$AZ200*Assembly!Y$11+$BA200*Assembly!Y$12+$BB200*Assembly!Y$13+$BC200*Assembly!Y$14+$BD200*Assembly!Y$15+$BE200*Assembly!Y$16+$BF200*Assembly!Y$17+$BG200*Assembly!Y$18+$BH200*Assembly!Y$19+$BI200*Assembly!Y$20+$BJ200*Assembly!Y$21+$BK200*Assembly!Y$22+$BL200*Assembly!Y$23+$BM200*Assembly!Y$24</f>
        <v>#VALUE!</v>
      </c>
      <c r="BW200" s="133" t="e">
        <f t="shared" si="8"/>
        <v>#VALUE!</v>
      </c>
      <c r="BX200" s="130" t="e">
        <f t="shared" si="9"/>
        <v>#VALUE!</v>
      </c>
      <c r="BY200" s="183" t="e">
        <f>$AS200*Assembly!AC$4+$AT200*Assembly!AC$5+$AU200*Assembly!AC$6+$AV200*Assembly!AC$7+$AW200*Assembly!AC$8+$AX200*Assembly!AC$9+$AY200*Assembly!AC$10+$AZ200*Assembly!AC$11+$BA200*Assembly!AC$12+$BB200*Assembly!AC$13+$BC200*Assembly!AC$14+$BD200*Assembly!AC$15+$BE200*Assembly!AC$16+$BF200*Assembly!AC$17+$BG200*Assembly!AC$18+$BH200*Assembly!AC$19+$BI200*Assembly!AC$20+$BJ200*Assembly!AC$21+$BK200*Assembly!AC$22+$BL200*Assembly!AC$23+$BM200*Assembly!AC$24</f>
        <v>#VALUE!</v>
      </c>
      <c r="BZ200" s="164" t="e">
        <f>$AS200*Assembly!M$4+$AT200*Assembly!M$5+$AU200*Assembly!M$6+$AV200*Assembly!M$7+$AW200*Assembly!M$8+$AX200*Assembly!M$9+$AY200*Assembly!M$10+$AZ200*Assembly!M$11+$BA200*Assembly!M$12+$BB200*Assembly!M$13+$BC200*Assembly!M$14+$BD200*Assembly!M$15+$BE200*Assembly!M$16+$BF200*Assembly!M$17+$BG200*Assembly!M$18+$BH200*Assembly!M$19+$BI200*Assembly!M$20+$BJ200*Assembly!M$21+$BK200*Assembly!M$22+$BL200*Assembly!M$23+$BM200*Assembly!M$24</f>
        <v>#VALUE!</v>
      </c>
      <c r="CA200" s="164" t="e">
        <f>$AS200*Assembly!N$4+$AT200*Assembly!N$5+$AU200*Assembly!N$6+$AV200*Assembly!N$7+$AW200*Assembly!N$8+$AX200*Assembly!N$9+$AY200*Assembly!N$10+$AZ200*Assembly!N$11+$BA200*Assembly!N$12+$BB200*Assembly!N$13+$BC200*Assembly!N$14+$BD200*Assembly!N$15+$BE200*Assembly!N$16+$BF200*Assembly!N$17+$BG200*Assembly!N$18+$BH200*Assembly!N$19+$BI200*Assembly!N$20+$BJ200*Assembly!N$21+$BK200*Assembly!N$22+$BL200*Assembly!N$23+$BM200*Assembly!N$24</f>
        <v>#VALUE!</v>
      </c>
      <c r="CB200" s="164" t="e">
        <f>$AS200*Assembly!O$4+$AT200*Assembly!O$5+$AU200*Assembly!O$6+$AV200*Assembly!O$7+$AW200*Assembly!O$8+$AX200*Assembly!O$9+$AY200*Assembly!O$10+$AZ200*Assembly!O$11+$BA200*Assembly!O$12+$BB200*Assembly!O$13+$BC200*Assembly!O$14+$BD200*Assembly!O$15+$BE200*Assembly!O$16+$BF200*Assembly!O$17+$BG200*Assembly!O$18+$BH200*Assembly!O$19+$BI200*Assembly!O$20+$BJ200*Assembly!O$21+$BK200*Assembly!O$22+$BL200*Assembly!O$23+$BM200*Assembly!O$24</f>
        <v>#VALUE!</v>
      </c>
      <c r="CC200" s="156" t="e">
        <f>$AS200*Assembly!P$4+$AT200*Assembly!P$5+$AU200*Assembly!P$6+$AV200*Assembly!P$7+$AW200*Assembly!P$8+$AX200*Assembly!P$9+$AY200*Assembly!P$10+$AZ200*Assembly!P$11+$BA200*Assembly!P$12+$BB200*Assembly!P$13+$BC200*Assembly!P$14+$BD200*Assembly!P$15+$BE200*Assembly!P$16+$BF200*Assembly!P$17+$BG200*Assembly!P$18+$BH200*Assembly!P$19+$BI200*Assembly!P$20+$BJ200*Assembly!P$21+$BK200*Assembly!P$22+$BL200*Assembly!P$23+$BM200*Assembly!P$24</f>
        <v>#VALUE!</v>
      </c>
      <c r="CD200" s="156" t="e">
        <f>$AS200*Assembly!Q$4+$AT200*Assembly!Q$5+$AU200*Assembly!Q$6+$AV200*Assembly!Q$7+$AW200*Assembly!Q$8+$AX200*Assembly!Q$9+$AY200*Assembly!Q$10+$AZ200*Assembly!Q$11+$BA200*Assembly!Q$12+$BB200*Assembly!Q$13+$BC200*Assembly!Q$14+$BD200*Assembly!Q$15+$BE200*Assembly!Q$16+$BF200*Assembly!Q$17+$BG200*Assembly!Q$18+$BH200*Assembly!Q$19+$BI200*Assembly!Q$20+$BJ200*Assembly!Q$21+$BK200*Assembly!Q$22+$BL200*Assembly!Q$23+$BM200*Assembly!Q$24</f>
        <v>#VALUE!</v>
      </c>
      <c r="CE200" s="164" t="e">
        <f>$AS200*Assembly!R$4+$AT200*Assembly!R$5+$AU200*Assembly!R$6+$AV200*Assembly!R$7+$AW200*Assembly!R$8+$AX200*Assembly!R$9+$AY200*Assembly!R$10+$AZ200*Assembly!R$11+$BA200*Assembly!R$12+$BB200*Assembly!R$13+$BC200*Assembly!R$14+$BD200*Assembly!R$15+$BE200*Assembly!R$16+$BF200*Assembly!R$17+$BG200*Assembly!R$18+$BH200*Assembly!R$19+$BI200*Assembly!R$20+$BJ200*Assembly!R$21+$BK200*Assembly!R$22+$BL200*Assembly!R$23+$BM200*Assembly!R$24</f>
        <v>#VALUE!</v>
      </c>
      <c r="CF200" s="156" t="e">
        <f>$AS200*Assembly!S$4+$AT200*Assembly!S$5+$AU200*Assembly!S$6+$AV200*Assembly!S$7+$AW200*Assembly!S$8+$AX200*Assembly!S$9+$AY200*Assembly!S$10+$AZ200*Assembly!S$11+$BA200*Assembly!S$12+$BB200*Assembly!S$13+$BC200*Assembly!S$14+$BD200*Assembly!S$15+$BE200*Assembly!S$16+$BF200*Assembly!S$17+$BG200*Assembly!S$18+$BH200*Assembly!S$19+$BI200*Assembly!S$20+$BJ200*Assembly!S$21+$BK200*Assembly!S$22+$BL200*Assembly!S$23+$BM200*Assembly!S$24</f>
        <v>#VALUE!</v>
      </c>
      <c r="CG200" s="156" t="e">
        <f>$AS200*Assembly!T$4+$AT200*Assembly!T$5+$AU200*Assembly!T$6+$AV200*Assembly!T$7+$AW200*Assembly!T$8+$AX200*Assembly!T$9+$AY200*Assembly!T$10+$AZ200*Assembly!T$11+$BA200*Assembly!T$12+$BB200*Assembly!T$13+$BC200*Assembly!T$14+$BD200*Assembly!T$15+$BE200*Assembly!T$16+$BF200*Assembly!T$17+$BG200*Assembly!T$18+$BH200*Assembly!T$19+$BI200*Assembly!T$20+$BJ200*Assembly!T$21+$BK200*Assembly!T$22+$BL200*Assembly!T$23+$BM200*Assembly!T$24</f>
        <v>#VALUE!</v>
      </c>
      <c r="CH200" s="156" t="e">
        <f>$AS200*Assembly!U$4+$AT200*Assembly!U$5+$AU200*Assembly!U$6+$AV200*Assembly!U$7+$AW200*Assembly!U$8+$AX200*Assembly!U$9+$AY200*Assembly!U$10+$AZ200*Assembly!U$11+$BA200*Assembly!U$12+$BB200*Assembly!U$13+$BC200*Assembly!U$14+$BD200*Assembly!U$15+$BE200*Assembly!U$16+$BF200*Assembly!U$17+$BG200*Assembly!U$18+$BH200*Assembly!U$19+$BI200*Assembly!U$20+$BJ200*Assembly!U$21+$BK200*Assembly!U$22+$BL200*Assembly!U$23+$BM200*Assembly!U$24</f>
        <v>#VALUE!</v>
      </c>
      <c r="CI200" s="164" t="e">
        <f>$AS200*Assembly!V$4+$AT200*Assembly!V$5+$AU200*Assembly!V$6+$AV200*Assembly!V$7+$AW200*Assembly!V$8+$AX200*Assembly!V$9+$AY200*Assembly!V$10+$AZ200*Assembly!V$11+$BA200*Assembly!V$12+$BB200*Assembly!V$13+$BC200*Assembly!V$14+$BD200*Assembly!V$15+$BE200*Assembly!V$16+$BF200*Assembly!V$17+$BG200*Assembly!V$18+$BH200*Assembly!V$19+$BI200*Assembly!V$20+$BJ200*Assembly!V$21+$BK200*Assembly!V$22+$BL200*Assembly!V$23+$BM200*Assembly!V$24</f>
        <v>#VALUE!</v>
      </c>
      <c r="CJ200" s="164" t="e">
        <f>BZ200*Refining!$F$3</f>
        <v>#VALUE!</v>
      </c>
      <c r="CK200" s="164" t="e">
        <f>CA200*Refining!$F$4</f>
        <v>#VALUE!</v>
      </c>
      <c r="CL200" s="164" t="e">
        <f>CB200*Refining!$F$5</f>
        <v>#VALUE!</v>
      </c>
      <c r="CM200" s="164" t="e">
        <f>CC200*Refining!$F$6</f>
        <v>#VALUE!</v>
      </c>
      <c r="CN200" s="164" t="e">
        <f>CD200*Refining!$F$7</f>
        <v>#VALUE!</v>
      </c>
      <c r="CO200" s="164" t="e">
        <f>CE200*Refining!$F$8</f>
        <v>#VALUE!</v>
      </c>
      <c r="CP200" s="164" t="e">
        <f>CF200*Refining!$F$9</f>
        <v>#VALUE!</v>
      </c>
      <c r="CQ200" s="164" t="e">
        <f>CG200*Refining!$F$10</f>
        <v>#VALUE!</v>
      </c>
      <c r="CR200" s="164" t="e">
        <f>CH200*Refining!$F$11</f>
        <v>#VALUE!</v>
      </c>
      <c r="CS200" s="164" t="e">
        <f>CI200*Refining!$F$12</f>
        <v>#VALUE!</v>
      </c>
      <c r="CT200" s="185" t="e">
        <f t="shared" ref="CT200:DM200" si="809">IF(BZ200 = 0, "", BZ200)</f>
        <v>#VALUE!</v>
      </c>
      <c r="CU200" s="186" t="e">
        <f t="shared" si="809"/>
        <v>#VALUE!</v>
      </c>
      <c r="CV200" s="186" t="e">
        <f t="shared" si="809"/>
        <v>#VALUE!</v>
      </c>
      <c r="CW200" s="186" t="e">
        <f t="shared" si="809"/>
        <v>#VALUE!</v>
      </c>
      <c r="CX200" s="186" t="e">
        <f t="shared" si="809"/>
        <v>#VALUE!</v>
      </c>
      <c r="CY200" s="186" t="e">
        <f t="shared" si="809"/>
        <v>#VALUE!</v>
      </c>
      <c r="CZ200" s="186" t="e">
        <f t="shared" si="809"/>
        <v>#VALUE!</v>
      </c>
      <c r="DA200" s="186" t="e">
        <f t="shared" si="809"/>
        <v>#VALUE!</v>
      </c>
      <c r="DB200" s="186" t="e">
        <f t="shared" si="809"/>
        <v>#VALUE!</v>
      </c>
      <c r="DC200" s="187" t="e">
        <f t="shared" si="809"/>
        <v>#VALUE!</v>
      </c>
      <c r="DD200" s="185" t="e">
        <f t="shared" si="809"/>
        <v>#VALUE!</v>
      </c>
      <c r="DE200" s="186" t="e">
        <f t="shared" si="809"/>
        <v>#VALUE!</v>
      </c>
      <c r="DF200" s="186" t="e">
        <f t="shared" si="809"/>
        <v>#VALUE!</v>
      </c>
      <c r="DG200" s="186" t="e">
        <f t="shared" si="809"/>
        <v>#VALUE!</v>
      </c>
      <c r="DH200" s="211" t="e">
        <f t="shared" si="809"/>
        <v>#VALUE!</v>
      </c>
      <c r="DI200" s="186" t="e">
        <f t="shared" si="809"/>
        <v>#VALUE!</v>
      </c>
      <c r="DJ200" s="186" t="e">
        <f t="shared" si="809"/>
        <v>#VALUE!</v>
      </c>
      <c r="DK200" s="186" t="e">
        <f t="shared" si="809"/>
        <v>#VALUE!</v>
      </c>
      <c r="DL200" s="186" t="e">
        <f t="shared" si="809"/>
        <v>#VALUE!</v>
      </c>
      <c r="DM200" s="187" t="e">
        <f t="shared" si="809"/>
        <v>#VALUE!</v>
      </c>
      <c r="DN200" s="185" t="e">
        <f t="shared" si="11"/>
        <v>#VALUE!</v>
      </c>
      <c r="DO200" s="189" t="e">
        <f t="shared" si="12"/>
        <v>#VALUE!</v>
      </c>
      <c r="DP200" s="120" t="e">
        <f t="shared" si="13"/>
        <v>#VALUE!</v>
      </c>
      <c r="DQ200" s="133" t="e">
        <f>CT200*'Ores &amp; Ingots'!$C$3+CU200*'Ores &amp; Ingots'!$C$4+CV200*'Ores &amp; Ingots'!$C$5+CW200*'Ores &amp; Ingots'!$C$6+CX200*'Ores &amp; Ingots'!$C$7+CY200*'Ores &amp; Ingots'!$C$8+CZ200*'Ores &amp; Ingots'!$C$9+DA200*'Ores &amp; Ingots'!$C$10+DB200*'Ores &amp; Ingots'!$C$11+DC200*'Ores &amp; Ingots'!$C$12</f>
        <v>#VALUE!</v>
      </c>
      <c r="DR200" s="133" t="e">
        <f>DD200*'Ores &amp; Ingots'!$B$3+DE200*'Ores &amp; Ingots'!$B$4+DF200*'Ores &amp; Ingots'!$B$5+DG200*'Ores &amp; Ingots'!$B$6+DH200*'Ores &amp; Ingots'!$B$7+DI200*'Ores &amp; Ingots'!$B$8+DJ200*'Ores &amp; Ingots'!$B$9+DK200*'Ores &amp; Ingots'!$B$10+DL200*'Ores &amp; Ingots'!$B$11+DM200*'Ores &amp; Ingots'!$B$12</f>
        <v>#VALUE!</v>
      </c>
      <c r="DS200" s="189" t="e">
        <f>CT200*Refining!$G$3+CU200*Refining!$G$4+CV200*Refining!$G$5+CW200*Refining!$G$6+CX200*Refining!$G$7+CY200*Refining!$G$8+CZ200*Refining!$G$9+DA200*Refining!$G$10+DB200*Refining!$G$11+DC200*Refining!$G$12</f>
        <v>#VALUE!</v>
      </c>
      <c r="DT200" s="189" t="e">
        <f t="shared" si="14"/>
        <v>#VALUE!</v>
      </c>
      <c r="DU200" s="192" t="e">
        <f t="shared" si="15"/>
        <v>#VALUE!</v>
      </c>
      <c r="DV200" s="185" t="e">
        <f t="shared" si="16"/>
        <v>#VALUE!</v>
      </c>
      <c r="DW200" s="194" t="e">
        <f t="shared" ref="DW200:DX200" si="810">DV200/60</f>
        <v>#VALUE!</v>
      </c>
      <c r="DX200" s="194" t="e">
        <f t="shared" si="810"/>
        <v>#VALUE!</v>
      </c>
      <c r="DY200" s="185" t="e">
        <f t="shared" si="18"/>
        <v>#VALUE!</v>
      </c>
      <c r="DZ200" s="194" t="e">
        <f t="shared" ref="DZ200:EA200" si="811">DY200/1000</f>
        <v>#VALUE!</v>
      </c>
      <c r="EA200" s="196" t="e">
        <f t="shared" si="811"/>
        <v>#VALUE!</v>
      </c>
      <c r="EB200" s="130" t="e">
        <f t="shared" si="20"/>
        <v>#VALUE!</v>
      </c>
      <c r="EC200" s="132" t="e">
        <f t="shared" si="21"/>
        <v>#VALUE!</v>
      </c>
      <c r="ED200" s="133" t="s">
        <v>28</v>
      </c>
    </row>
    <row r="201" spans="1:134" ht="12.75" x14ac:dyDescent="0.2">
      <c r="A201" s="864"/>
      <c r="B201" s="369" t="s">
        <v>403</v>
      </c>
      <c r="C201" s="137" t="s">
        <v>156</v>
      </c>
      <c r="D201" s="137">
        <v>1</v>
      </c>
      <c r="E201" s="137">
        <v>1</v>
      </c>
      <c r="F201" s="137">
        <v>1</v>
      </c>
      <c r="G201" s="139">
        <f t="shared" si="0"/>
        <v>15.625</v>
      </c>
      <c r="H201" s="140">
        <v>5</v>
      </c>
      <c r="I201" s="140">
        <v>12.5</v>
      </c>
      <c r="J201" s="140">
        <f>H201/Main!$D$9</f>
        <v>1</v>
      </c>
      <c r="K201" s="140">
        <f>I201/Main!$D$10</f>
        <v>6.25</v>
      </c>
      <c r="L201" s="140">
        <f t="shared" si="1"/>
        <v>6.25</v>
      </c>
      <c r="M201" s="140">
        <v>1</v>
      </c>
      <c r="N201" s="143"/>
      <c r="O201" s="143"/>
      <c r="P201" s="145"/>
      <c r="Q201" s="143"/>
      <c r="R201" s="146"/>
      <c r="S201" s="143"/>
      <c r="T201" s="395"/>
      <c r="U201" s="198"/>
      <c r="V201" s="143"/>
      <c r="W201" s="396" t="s">
        <v>28</v>
      </c>
      <c r="X201" s="167">
        <v>10</v>
      </c>
      <c r="Y201" s="133">
        <v>0</v>
      </c>
      <c r="Z201" s="133">
        <v>0</v>
      </c>
      <c r="AA201" s="133">
        <v>0</v>
      </c>
      <c r="AB201" s="133">
        <v>0</v>
      </c>
      <c r="AC201" s="133">
        <v>0</v>
      </c>
      <c r="AD201" s="133">
        <v>0</v>
      </c>
      <c r="AE201" s="133">
        <v>0</v>
      </c>
      <c r="AF201" s="133">
        <v>0</v>
      </c>
      <c r="AG201" s="133">
        <v>0</v>
      </c>
      <c r="AH201" s="133">
        <v>0</v>
      </c>
      <c r="AI201" s="133">
        <v>0</v>
      </c>
      <c r="AJ201" s="133">
        <v>0</v>
      </c>
      <c r="AK201" s="133">
        <v>0</v>
      </c>
      <c r="AL201" s="133">
        <v>0</v>
      </c>
      <c r="AM201" s="133">
        <v>0</v>
      </c>
      <c r="AN201" s="133">
        <v>0</v>
      </c>
      <c r="AO201" s="133">
        <v>0</v>
      </c>
      <c r="AP201" s="133">
        <v>0</v>
      </c>
      <c r="AQ201" s="133">
        <v>0</v>
      </c>
      <c r="AR201" s="133">
        <v>0</v>
      </c>
      <c r="AS201" s="406">
        <f t="shared" ref="AS201:BM201" si="812">IF(X201 = 0, "", X201)</f>
        <v>10</v>
      </c>
      <c r="AT201" s="137" t="str">
        <f t="shared" si="812"/>
        <v/>
      </c>
      <c r="AU201" s="137" t="str">
        <f t="shared" si="812"/>
        <v/>
      </c>
      <c r="AV201" s="137" t="str">
        <f t="shared" si="812"/>
        <v/>
      </c>
      <c r="AW201" s="137" t="str">
        <f t="shared" si="812"/>
        <v/>
      </c>
      <c r="AX201" s="137" t="str">
        <f t="shared" si="812"/>
        <v/>
      </c>
      <c r="AY201" s="137" t="str">
        <f t="shared" si="812"/>
        <v/>
      </c>
      <c r="AZ201" s="137" t="str">
        <f t="shared" si="812"/>
        <v/>
      </c>
      <c r="BA201" s="137" t="str">
        <f t="shared" si="812"/>
        <v/>
      </c>
      <c r="BB201" s="137" t="str">
        <f t="shared" si="812"/>
        <v/>
      </c>
      <c r="BC201" s="137" t="str">
        <f t="shared" si="812"/>
        <v/>
      </c>
      <c r="BD201" s="137" t="str">
        <f t="shared" si="812"/>
        <v/>
      </c>
      <c r="BE201" s="137" t="str">
        <f t="shared" si="812"/>
        <v/>
      </c>
      <c r="BF201" s="137" t="str">
        <f t="shared" si="812"/>
        <v/>
      </c>
      <c r="BG201" s="137" t="str">
        <f t="shared" si="812"/>
        <v/>
      </c>
      <c r="BH201" s="137" t="str">
        <f t="shared" si="812"/>
        <v/>
      </c>
      <c r="BI201" s="137" t="str">
        <f t="shared" si="812"/>
        <v/>
      </c>
      <c r="BJ201" s="137" t="str">
        <f t="shared" si="812"/>
        <v/>
      </c>
      <c r="BK201" s="137" t="str">
        <f t="shared" si="812"/>
        <v/>
      </c>
      <c r="BL201" s="137" t="str">
        <f t="shared" si="812"/>
        <v/>
      </c>
      <c r="BM201" s="169" t="str">
        <f t="shared" si="812"/>
        <v/>
      </c>
      <c r="BN201" s="174" t="e">
        <f>$AS201*Assembly!Z$4+$AT201*Assembly!Z$5+$AU201*Assembly!Z$6+$AV201*Assembly!Z$7+$AW201*Assembly!Z$8+$AX201*Assembly!Z$9+$AY201*Assembly!Z$10+$AZ201*Assembly!Z$11+$BA201*Assembly!Z$12+$BB201*Assembly!Z$13+$BC201*Assembly!Z$14+$BD201*Assembly!Z$15+$BE201*Assembly!Z$16+$BF201*Assembly!Z$17+$BG201*Assembly!Z$18+$BH201*Assembly!Z$19+$BI201*Assembly!Z$20+$BJ201*Assembly!Z$21+$BK201*Assembly!Z$22+$BL201*Assembly!Z$23+$BM201*Assembly!Z$24</f>
        <v>#VALUE!</v>
      </c>
      <c r="BO201" s="133" t="e">
        <f t="shared" si="3"/>
        <v>#VALUE!</v>
      </c>
      <c r="BP201" s="133"/>
      <c r="BQ201" s="133" t="e">
        <f>$AS201*Assembly!AD$4+$AT201*Assembly!AD$5+$AU201*Assembly!AD$6+$AV201*Assembly!AD$7+$AW201*Assembly!AD$8+$AX201*Assembly!AD$9+$AY201*Assembly!AD$10+$AZ201*Assembly!AD$11+$BA201*Assembly!AD$12+$BB201*Assembly!AD$13+$BC201*Assembly!AD$14+$BD201*Assembly!AD$15+$BE201*Assembly!AD$16+$BF201*Assembly!AD$17+$BG201*Assembly!AD$18+$BH201*Assembly!AD$19+$BI201*Assembly!AD$20+$BJ201*Assembly!AD$21+$BK201*Assembly!AD$22+$BL201*Assembly!AD$23+$BM201*Assembly!AD$24</f>
        <v>#VALUE!</v>
      </c>
      <c r="BR201" s="177" t="e">
        <f t="shared" si="4"/>
        <v>#VALUE!</v>
      </c>
      <c r="BS201" s="178" t="e">
        <f t="shared" si="5"/>
        <v>#VALUE!</v>
      </c>
      <c r="BT201" s="179" t="e">
        <f t="shared" si="6"/>
        <v>#VALUE!</v>
      </c>
      <c r="BU201" s="178" t="e">
        <f t="shared" si="7"/>
        <v>#VALUE!</v>
      </c>
      <c r="BV201" s="133" t="e">
        <f>$AS201*Assembly!Y$4+$AT201*Assembly!Y$5+$AU201*Assembly!Y$6+$AV201*Assembly!Y$7+$AW201*Assembly!Y$8+$AX201*Assembly!Y$9+$AY201*Assembly!Y$10+$AZ201*Assembly!Y$11+$BA201*Assembly!Y$12+$BB201*Assembly!Y$13+$BC201*Assembly!Y$14+$BD201*Assembly!Y$15+$BE201*Assembly!Y$16+$BF201*Assembly!Y$17+$BG201*Assembly!Y$18+$BH201*Assembly!Y$19+$BI201*Assembly!Y$20+$BJ201*Assembly!Y$21+$BK201*Assembly!Y$22+$BL201*Assembly!Y$23+$BM201*Assembly!Y$24</f>
        <v>#VALUE!</v>
      </c>
      <c r="BW201" s="133" t="e">
        <f t="shared" si="8"/>
        <v>#VALUE!</v>
      </c>
      <c r="BX201" s="130" t="e">
        <f t="shared" si="9"/>
        <v>#VALUE!</v>
      </c>
      <c r="BY201" s="183" t="e">
        <f>$AS201*Assembly!AC$4+$AT201*Assembly!AC$5+$AU201*Assembly!AC$6+$AV201*Assembly!AC$7+$AW201*Assembly!AC$8+$AX201*Assembly!AC$9+$AY201*Assembly!AC$10+$AZ201*Assembly!AC$11+$BA201*Assembly!AC$12+$BB201*Assembly!AC$13+$BC201*Assembly!AC$14+$BD201*Assembly!AC$15+$BE201*Assembly!AC$16+$BF201*Assembly!AC$17+$BG201*Assembly!AC$18+$BH201*Assembly!AC$19+$BI201*Assembly!AC$20+$BJ201*Assembly!AC$21+$BK201*Assembly!AC$22+$BL201*Assembly!AC$23+$BM201*Assembly!AC$24</f>
        <v>#VALUE!</v>
      </c>
      <c r="BZ201" s="145" t="e">
        <f>$AS201*Assembly!M$4+$AT201*Assembly!M$5+$AU201*Assembly!M$6+$AV201*Assembly!M$7+$AW201*Assembly!M$8+$AX201*Assembly!M$9+$AY201*Assembly!M$10+$AZ201*Assembly!M$11+$BA201*Assembly!M$12+$BB201*Assembly!M$13+$BC201*Assembly!M$14+$BD201*Assembly!M$15+$BE201*Assembly!M$16+$BF201*Assembly!M$17+$BG201*Assembly!M$18+$BH201*Assembly!M$19+$BI201*Assembly!M$20+$BJ201*Assembly!M$21+$BK201*Assembly!M$22+$BL201*Assembly!M$23+$BM201*Assembly!M$24</f>
        <v>#VALUE!</v>
      </c>
      <c r="CA201" s="145" t="e">
        <f>$AS201*Assembly!N$4+$AT201*Assembly!N$5+$AU201*Assembly!N$6+$AV201*Assembly!N$7+$AW201*Assembly!N$8+$AX201*Assembly!N$9+$AY201*Assembly!N$10+$AZ201*Assembly!N$11+$BA201*Assembly!N$12+$BB201*Assembly!N$13+$BC201*Assembly!N$14+$BD201*Assembly!N$15+$BE201*Assembly!N$16+$BF201*Assembly!N$17+$BG201*Assembly!N$18+$BH201*Assembly!N$19+$BI201*Assembly!N$20+$BJ201*Assembly!N$21+$BK201*Assembly!N$22+$BL201*Assembly!N$23+$BM201*Assembly!N$24</f>
        <v>#VALUE!</v>
      </c>
      <c r="CB201" s="145" t="e">
        <f>$AS201*Assembly!O$4+$AT201*Assembly!O$5+$AU201*Assembly!O$6+$AV201*Assembly!O$7+$AW201*Assembly!O$8+$AX201*Assembly!O$9+$AY201*Assembly!O$10+$AZ201*Assembly!O$11+$BA201*Assembly!O$12+$BB201*Assembly!O$13+$BC201*Assembly!O$14+$BD201*Assembly!O$15+$BE201*Assembly!O$16+$BF201*Assembly!O$17+$BG201*Assembly!O$18+$BH201*Assembly!O$19+$BI201*Assembly!O$20+$BJ201*Assembly!O$21+$BK201*Assembly!O$22+$BL201*Assembly!O$23+$BM201*Assembly!O$24</f>
        <v>#VALUE!</v>
      </c>
      <c r="CC201" s="140" t="e">
        <f>$AS201*Assembly!P$4+$AT201*Assembly!P$5+$AU201*Assembly!P$6+$AV201*Assembly!P$7+$AW201*Assembly!P$8+$AX201*Assembly!P$9+$AY201*Assembly!P$10+$AZ201*Assembly!P$11+$BA201*Assembly!P$12+$BB201*Assembly!P$13+$BC201*Assembly!P$14+$BD201*Assembly!P$15+$BE201*Assembly!P$16+$BF201*Assembly!P$17+$BG201*Assembly!P$18+$BH201*Assembly!P$19+$BI201*Assembly!P$20+$BJ201*Assembly!P$21+$BK201*Assembly!P$22+$BL201*Assembly!P$23+$BM201*Assembly!P$24</f>
        <v>#VALUE!</v>
      </c>
      <c r="CD201" s="140" t="e">
        <f>$AS201*Assembly!Q$4+$AT201*Assembly!Q$5+$AU201*Assembly!Q$6+$AV201*Assembly!Q$7+$AW201*Assembly!Q$8+$AX201*Assembly!Q$9+$AY201*Assembly!Q$10+$AZ201*Assembly!Q$11+$BA201*Assembly!Q$12+$BB201*Assembly!Q$13+$BC201*Assembly!Q$14+$BD201*Assembly!Q$15+$BE201*Assembly!Q$16+$BF201*Assembly!Q$17+$BG201*Assembly!Q$18+$BH201*Assembly!Q$19+$BI201*Assembly!Q$20+$BJ201*Assembly!Q$21+$BK201*Assembly!Q$22+$BL201*Assembly!Q$23+$BM201*Assembly!Q$24</f>
        <v>#VALUE!</v>
      </c>
      <c r="CE201" s="145" t="e">
        <f>$AS201*Assembly!R$4+$AT201*Assembly!R$5+$AU201*Assembly!R$6+$AV201*Assembly!R$7+$AW201*Assembly!R$8+$AX201*Assembly!R$9+$AY201*Assembly!R$10+$AZ201*Assembly!R$11+$BA201*Assembly!R$12+$BB201*Assembly!R$13+$BC201*Assembly!R$14+$BD201*Assembly!R$15+$BE201*Assembly!R$16+$BF201*Assembly!R$17+$BG201*Assembly!R$18+$BH201*Assembly!R$19+$BI201*Assembly!R$20+$BJ201*Assembly!R$21+$BK201*Assembly!R$22+$BL201*Assembly!R$23+$BM201*Assembly!R$24</f>
        <v>#VALUE!</v>
      </c>
      <c r="CF201" s="140" t="e">
        <f>$AS201*Assembly!S$4+$AT201*Assembly!S$5+$AU201*Assembly!S$6+$AV201*Assembly!S$7+$AW201*Assembly!S$8+$AX201*Assembly!S$9+$AY201*Assembly!S$10+$AZ201*Assembly!S$11+$BA201*Assembly!S$12+$BB201*Assembly!S$13+$BC201*Assembly!S$14+$BD201*Assembly!S$15+$BE201*Assembly!S$16+$BF201*Assembly!S$17+$BG201*Assembly!S$18+$BH201*Assembly!S$19+$BI201*Assembly!S$20+$BJ201*Assembly!S$21+$BK201*Assembly!S$22+$BL201*Assembly!S$23+$BM201*Assembly!S$24</f>
        <v>#VALUE!</v>
      </c>
      <c r="CG201" s="140" t="e">
        <f>$AS201*Assembly!T$4+$AT201*Assembly!T$5+$AU201*Assembly!T$6+$AV201*Assembly!T$7+$AW201*Assembly!T$8+$AX201*Assembly!T$9+$AY201*Assembly!T$10+$AZ201*Assembly!T$11+$BA201*Assembly!T$12+$BB201*Assembly!T$13+$BC201*Assembly!T$14+$BD201*Assembly!T$15+$BE201*Assembly!T$16+$BF201*Assembly!T$17+$BG201*Assembly!T$18+$BH201*Assembly!T$19+$BI201*Assembly!T$20+$BJ201*Assembly!T$21+$BK201*Assembly!T$22+$BL201*Assembly!T$23+$BM201*Assembly!T$24</f>
        <v>#VALUE!</v>
      </c>
      <c r="CH201" s="140" t="e">
        <f>$AS201*Assembly!U$4+$AT201*Assembly!U$5+$AU201*Assembly!U$6+$AV201*Assembly!U$7+$AW201*Assembly!U$8+$AX201*Assembly!U$9+$AY201*Assembly!U$10+$AZ201*Assembly!U$11+$BA201*Assembly!U$12+$BB201*Assembly!U$13+$BC201*Assembly!U$14+$BD201*Assembly!U$15+$BE201*Assembly!U$16+$BF201*Assembly!U$17+$BG201*Assembly!U$18+$BH201*Assembly!U$19+$BI201*Assembly!U$20+$BJ201*Assembly!U$21+$BK201*Assembly!U$22+$BL201*Assembly!U$23+$BM201*Assembly!U$24</f>
        <v>#VALUE!</v>
      </c>
      <c r="CI201" s="145" t="e">
        <f>$AS201*Assembly!V$4+$AT201*Assembly!V$5+$AU201*Assembly!V$6+$AV201*Assembly!V$7+$AW201*Assembly!V$8+$AX201*Assembly!V$9+$AY201*Assembly!V$10+$AZ201*Assembly!V$11+$BA201*Assembly!V$12+$BB201*Assembly!V$13+$BC201*Assembly!V$14+$BD201*Assembly!V$15+$BE201*Assembly!V$16+$BF201*Assembly!V$17+$BG201*Assembly!V$18+$BH201*Assembly!V$19+$BI201*Assembly!V$20+$BJ201*Assembly!V$21+$BK201*Assembly!V$22+$BL201*Assembly!V$23+$BM201*Assembly!V$24</f>
        <v>#VALUE!</v>
      </c>
      <c r="CJ201" s="145" t="e">
        <f>BZ201*Refining!$F$3</f>
        <v>#VALUE!</v>
      </c>
      <c r="CK201" s="145" t="e">
        <f>CA201*Refining!$F$4</f>
        <v>#VALUE!</v>
      </c>
      <c r="CL201" s="145" t="e">
        <f>CB201*Refining!$F$5</f>
        <v>#VALUE!</v>
      </c>
      <c r="CM201" s="145" t="e">
        <f>CC201*Refining!$F$6</f>
        <v>#VALUE!</v>
      </c>
      <c r="CN201" s="145" t="e">
        <f>CD201*Refining!$F$7</f>
        <v>#VALUE!</v>
      </c>
      <c r="CO201" s="145" t="e">
        <f>CE201*Refining!$F$8</f>
        <v>#VALUE!</v>
      </c>
      <c r="CP201" s="145" t="e">
        <f>CF201*Refining!$F$9</f>
        <v>#VALUE!</v>
      </c>
      <c r="CQ201" s="145" t="e">
        <f>CG201*Refining!$F$10</f>
        <v>#VALUE!</v>
      </c>
      <c r="CR201" s="145" t="e">
        <f>CH201*Refining!$F$11</f>
        <v>#VALUE!</v>
      </c>
      <c r="CS201" s="145" t="e">
        <f>CI201*Refining!$F$12</f>
        <v>#VALUE!</v>
      </c>
      <c r="CT201" s="185" t="e">
        <f t="shared" ref="CT201:DM201" si="813">IF(BZ201 = 0, "", BZ201)</f>
        <v>#VALUE!</v>
      </c>
      <c r="CU201" s="186" t="e">
        <f t="shared" si="813"/>
        <v>#VALUE!</v>
      </c>
      <c r="CV201" s="186" t="e">
        <f t="shared" si="813"/>
        <v>#VALUE!</v>
      </c>
      <c r="CW201" s="186" t="e">
        <f t="shared" si="813"/>
        <v>#VALUE!</v>
      </c>
      <c r="CX201" s="186" t="e">
        <f t="shared" si="813"/>
        <v>#VALUE!</v>
      </c>
      <c r="CY201" s="186" t="e">
        <f t="shared" si="813"/>
        <v>#VALUE!</v>
      </c>
      <c r="CZ201" s="186" t="e">
        <f t="shared" si="813"/>
        <v>#VALUE!</v>
      </c>
      <c r="DA201" s="186" t="e">
        <f t="shared" si="813"/>
        <v>#VALUE!</v>
      </c>
      <c r="DB201" s="186" t="e">
        <f t="shared" si="813"/>
        <v>#VALUE!</v>
      </c>
      <c r="DC201" s="187" t="e">
        <f t="shared" si="813"/>
        <v>#VALUE!</v>
      </c>
      <c r="DD201" s="185" t="e">
        <f t="shared" si="813"/>
        <v>#VALUE!</v>
      </c>
      <c r="DE201" s="186" t="e">
        <f t="shared" si="813"/>
        <v>#VALUE!</v>
      </c>
      <c r="DF201" s="186" t="e">
        <f t="shared" si="813"/>
        <v>#VALUE!</v>
      </c>
      <c r="DG201" s="186" t="e">
        <f t="shared" si="813"/>
        <v>#VALUE!</v>
      </c>
      <c r="DH201" s="211" t="e">
        <f t="shared" si="813"/>
        <v>#VALUE!</v>
      </c>
      <c r="DI201" s="186" t="e">
        <f t="shared" si="813"/>
        <v>#VALUE!</v>
      </c>
      <c r="DJ201" s="186" t="e">
        <f t="shared" si="813"/>
        <v>#VALUE!</v>
      </c>
      <c r="DK201" s="186" t="e">
        <f t="shared" si="813"/>
        <v>#VALUE!</v>
      </c>
      <c r="DL201" s="186" t="e">
        <f t="shared" si="813"/>
        <v>#VALUE!</v>
      </c>
      <c r="DM201" s="187" t="e">
        <f t="shared" si="813"/>
        <v>#VALUE!</v>
      </c>
      <c r="DN201" s="185" t="e">
        <f t="shared" si="11"/>
        <v>#VALUE!</v>
      </c>
      <c r="DO201" s="189" t="e">
        <f t="shared" si="12"/>
        <v>#VALUE!</v>
      </c>
      <c r="DP201" s="120" t="e">
        <f t="shared" si="13"/>
        <v>#VALUE!</v>
      </c>
      <c r="DQ201" s="133" t="e">
        <f>CT201*'Ores &amp; Ingots'!$C$3+CU201*'Ores &amp; Ingots'!$C$4+CV201*'Ores &amp; Ingots'!$C$5+CW201*'Ores &amp; Ingots'!$C$6+CX201*'Ores &amp; Ingots'!$C$7+CY201*'Ores &amp; Ingots'!$C$8+CZ201*'Ores &amp; Ingots'!$C$9+DA201*'Ores &amp; Ingots'!$C$10+DB201*'Ores &amp; Ingots'!$C$11+DC201*'Ores &amp; Ingots'!$C$12</f>
        <v>#VALUE!</v>
      </c>
      <c r="DR201" s="133" t="e">
        <f>DD201*'Ores &amp; Ingots'!$B$3+DE201*'Ores &amp; Ingots'!$B$4+DF201*'Ores &amp; Ingots'!$B$5+DG201*'Ores &amp; Ingots'!$B$6+DH201*'Ores &amp; Ingots'!$B$7+DI201*'Ores &amp; Ingots'!$B$8+DJ201*'Ores &amp; Ingots'!$B$9+DK201*'Ores &amp; Ingots'!$B$10+DL201*'Ores &amp; Ingots'!$B$11+DM201*'Ores &amp; Ingots'!$B$12</f>
        <v>#VALUE!</v>
      </c>
      <c r="DS201" s="189" t="e">
        <f>CT201*Refining!$G$3+CU201*Refining!$G$4+CV201*Refining!$G$5+CW201*Refining!$G$6+CX201*Refining!$G$7+CY201*Refining!$G$8+CZ201*Refining!$G$9+DA201*Refining!$G$10+DB201*Refining!$G$11+DC201*Refining!$G$12</f>
        <v>#VALUE!</v>
      </c>
      <c r="DT201" s="189" t="e">
        <f t="shared" si="14"/>
        <v>#VALUE!</v>
      </c>
      <c r="DU201" s="192" t="e">
        <f t="shared" si="15"/>
        <v>#VALUE!</v>
      </c>
      <c r="DV201" s="185" t="e">
        <f t="shared" si="16"/>
        <v>#VALUE!</v>
      </c>
      <c r="DW201" s="194" t="e">
        <f t="shared" ref="DW201:DX201" si="814">DV201/60</f>
        <v>#VALUE!</v>
      </c>
      <c r="DX201" s="194" t="e">
        <f t="shared" si="814"/>
        <v>#VALUE!</v>
      </c>
      <c r="DY201" s="185" t="e">
        <f t="shared" si="18"/>
        <v>#VALUE!</v>
      </c>
      <c r="DZ201" s="194" t="e">
        <f t="shared" ref="DZ201:EA201" si="815">DY201/1000</f>
        <v>#VALUE!</v>
      </c>
      <c r="EA201" s="196" t="e">
        <f t="shared" si="815"/>
        <v>#VALUE!</v>
      </c>
      <c r="EB201" s="130" t="e">
        <f t="shared" si="20"/>
        <v>#VALUE!</v>
      </c>
      <c r="EC201" s="132" t="e">
        <f t="shared" si="21"/>
        <v>#VALUE!</v>
      </c>
      <c r="ED201" s="133" t="s">
        <v>28</v>
      </c>
    </row>
    <row r="202" spans="1:134" ht="12.75" x14ac:dyDescent="0.2">
      <c r="A202" s="864"/>
      <c r="B202" s="369" t="s">
        <v>404</v>
      </c>
      <c r="C202" s="137" t="s">
        <v>156</v>
      </c>
      <c r="D202" s="137">
        <v>1</v>
      </c>
      <c r="E202" s="137">
        <v>1</v>
      </c>
      <c r="F202" s="137">
        <v>1</v>
      </c>
      <c r="G202" s="154">
        <f t="shared" si="0"/>
        <v>15.625</v>
      </c>
      <c r="H202" s="156">
        <v>3</v>
      </c>
      <c r="I202" s="156">
        <v>7.5</v>
      </c>
      <c r="J202" s="156">
        <f>H202/Main!$D$9</f>
        <v>0.6</v>
      </c>
      <c r="K202" s="156">
        <f>I202/Main!$D$10</f>
        <v>3.75</v>
      </c>
      <c r="L202" s="156">
        <f t="shared" si="1"/>
        <v>6.25</v>
      </c>
      <c r="M202" s="156">
        <v>1</v>
      </c>
      <c r="N202" s="159"/>
      <c r="O202" s="159"/>
      <c r="P202" s="164"/>
      <c r="Q202" s="159"/>
      <c r="R202" s="166"/>
      <c r="S202" s="159"/>
      <c r="T202" s="166"/>
      <c r="U202" s="170"/>
      <c r="V202" s="159"/>
      <c r="W202" s="364" t="s">
        <v>28</v>
      </c>
      <c r="X202" s="167">
        <v>4</v>
      </c>
      <c r="Y202" s="133">
        <v>0</v>
      </c>
      <c r="Z202" s="133">
        <v>0</v>
      </c>
      <c r="AA202" s="133">
        <v>0</v>
      </c>
      <c r="AB202" s="133">
        <v>0</v>
      </c>
      <c r="AC202" s="133">
        <v>0</v>
      </c>
      <c r="AD202" s="133">
        <v>0</v>
      </c>
      <c r="AE202" s="133">
        <v>0</v>
      </c>
      <c r="AF202" s="133">
        <v>0</v>
      </c>
      <c r="AG202" s="133">
        <v>0</v>
      </c>
      <c r="AH202" s="133">
        <v>0</v>
      </c>
      <c r="AI202" s="133">
        <v>0</v>
      </c>
      <c r="AJ202" s="133">
        <v>0</v>
      </c>
      <c r="AK202" s="133">
        <v>0</v>
      </c>
      <c r="AL202" s="133">
        <v>0</v>
      </c>
      <c r="AM202" s="133">
        <v>0</v>
      </c>
      <c r="AN202" s="133">
        <v>0</v>
      </c>
      <c r="AO202" s="133">
        <v>0</v>
      </c>
      <c r="AP202" s="133">
        <v>0</v>
      </c>
      <c r="AQ202" s="133">
        <v>0</v>
      </c>
      <c r="AR202" s="133">
        <v>0</v>
      </c>
      <c r="AS202" s="406">
        <f t="shared" ref="AS202:BM202" si="816">IF(X202 = 0, "", X202)</f>
        <v>4</v>
      </c>
      <c r="AT202" s="137" t="str">
        <f t="shared" si="816"/>
        <v/>
      </c>
      <c r="AU202" s="137" t="str">
        <f t="shared" si="816"/>
        <v/>
      </c>
      <c r="AV202" s="137" t="str">
        <f t="shared" si="816"/>
        <v/>
      </c>
      <c r="AW202" s="137" t="str">
        <f t="shared" si="816"/>
        <v/>
      </c>
      <c r="AX202" s="137" t="str">
        <f t="shared" si="816"/>
        <v/>
      </c>
      <c r="AY202" s="137" t="str">
        <f t="shared" si="816"/>
        <v/>
      </c>
      <c r="AZ202" s="137" t="str">
        <f t="shared" si="816"/>
        <v/>
      </c>
      <c r="BA202" s="137" t="str">
        <f t="shared" si="816"/>
        <v/>
      </c>
      <c r="BB202" s="137" t="str">
        <f t="shared" si="816"/>
        <v/>
      </c>
      <c r="BC202" s="137" t="str">
        <f t="shared" si="816"/>
        <v/>
      </c>
      <c r="BD202" s="137" t="str">
        <f t="shared" si="816"/>
        <v/>
      </c>
      <c r="BE202" s="137" t="str">
        <f t="shared" si="816"/>
        <v/>
      </c>
      <c r="BF202" s="137" t="str">
        <f t="shared" si="816"/>
        <v/>
      </c>
      <c r="BG202" s="137" t="str">
        <f t="shared" si="816"/>
        <v/>
      </c>
      <c r="BH202" s="137" t="str">
        <f t="shared" si="816"/>
        <v/>
      </c>
      <c r="BI202" s="137" t="str">
        <f t="shared" si="816"/>
        <v/>
      </c>
      <c r="BJ202" s="137" t="str">
        <f t="shared" si="816"/>
        <v/>
      </c>
      <c r="BK202" s="137" t="str">
        <f t="shared" si="816"/>
        <v/>
      </c>
      <c r="BL202" s="137" t="str">
        <f t="shared" si="816"/>
        <v/>
      </c>
      <c r="BM202" s="169" t="str">
        <f t="shared" si="816"/>
        <v/>
      </c>
      <c r="BN202" s="174" t="e">
        <f>$AS202*Assembly!Z$4+$AT202*Assembly!Z$5+$AU202*Assembly!Z$6+$AV202*Assembly!Z$7+$AW202*Assembly!Z$8+$AX202*Assembly!Z$9+$AY202*Assembly!Z$10+$AZ202*Assembly!Z$11+$BA202*Assembly!Z$12+$BB202*Assembly!Z$13+$BC202*Assembly!Z$14+$BD202*Assembly!Z$15+$BE202*Assembly!Z$16+$BF202*Assembly!Z$17+$BG202*Assembly!Z$18+$BH202*Assembly!Z$19+$BI202*Assembly!Z$20+$BJ202*Assembly!Z$21+$BK202*Assembly!Z$22+$BL202*Assembly!Z$23+$BM202*Assembly!Z$24</f>
        <v>#VALUE!</v>
      </c>
      <c r="BO202" s="133" t="e">
        <f t="shared" si="3"/>
        <v>#VALUE!</v>
      </c>
      <c r="BP202" s="133"/>
      <c r="BQ202" s="133" t="e">
        <f>$AS202*Assembly!AD$4+$AT202*Assembly!AD$5+$AU202*Assembly!AD$6+$AV202*Assembly!AD$7+$AW202*Assembly!AD$8+$AX202*Assembly!AD$9+$AY202*Assembly!AD$10+$AZ202*Assembly!AD$11+$BA202*Assembly!AD$12+$BB202*Assembly!AD$13+$BC202*Assembly!AD$14+$BD202*Assembly!AD$15+$BE202*Assembly!AD$16+$BF202*Assembly!AD$17+$BG202*Assembly!AD$18+$BH202*Assembly!AD$19+$BI202*Assembly!AD$20+$BJ202*Assembly!AD$21+$BK202*Assembly!AD$22+$BL202*Assembly!AD$23+$BM202*Assembly!AD$24</f>
        <v>#VALUE!</v>
      </c>
      <c r="BR202" s="177" t="e">
        <f t="shared" si="4"/>
        <v>#VALUE!</v>
      </c>
      <c r="BS202" s="178" t="e">
        <f t="shared" si="5"/>
        <v>#VALUE!</v>
      </c>
      <c r="BT202" s="179" t="e">
        <f t="shared" si="6"/>
        <v>#VALUE!</v>
      </c>
      <c r="BU202" s="178" t="e">
        <f t="shared" si="7"/>
        <v>#VALUE!</v>
      </c>
      <c r="BV202" s="133" t="e">
        <f>$AS202*Assembly!Y$4+$AT202*Assembly!Y$5+$AU202*Assembly!Y$6+$AV202*Assembly!Y$7+$AW202*Assembly!Y$8+$AX202*Assembly!Y$9+$AY202*Assembly!Y$10+$AZ202*Assembly!Y$11+$BA202*Assembly!Y$12+$BB202*Assembly!Y$13+$BC202*Assembly!Y$14+$BD202*Assembly!Y$15+$BE202*Assembly!Y$16+$BF202*Assembly!Y$17+$BG202*Assembly!Y$18+$BH202*Assembly!Y$19+$BI202*Assembly!Y$20+$BJ202*Assembly!Y$21+$BK202*Assembly!Y$22+$BL202*Assembly!Y$23+$BM202*Assembly!Y$24</f>
        <v>#VALUE!</v>
      </c>
      <c r="BW202" s="133" t="e">
        <f t="shared" si="8"/>
        <v>#VALUE!</v>
      </c>
      <c r="BX202" s="130" t="e">
        <f t="shared" si="9"/>
        <v>#VALUE!</v>
      </c>
      <c r="BY202" s="183" t="e">
        <f>$AS202*Assembly!AC$4+$AT202*Assembly!AC$5+$AU202*Assembly!AC$6+$AV202*Assembly!AC$7+$AW202*Assembly!AC$8+$AX202*Assembly!AC$9+$AY202*Assembly!AC$10+$AZ202*Assembly!AC$11+$BA202*Assembly!AC$12+$BB202*Assembly!AC$13+$BC202*Assembly!AC$14+$BD202*Assembly!AC$15+$BE202*Assembly!AC$16+$BF202*Assembly!AC$17+$BG202*Assembly!AC$18+$BH202*Assembly!AC$19+$BI202*Assembly!AC$20+$BJ202*Assembly!AC$21+$BK202*Assembly!AC$22+$BL202*Assembly!AC$23+$BM202*Assembly!AC$24</f>
        <v>#VALUE!</v>
      </c>
      <c r="BZ202" s="164" t="e">
        <f>$AS202*Assembly!M$4+$AT202*Assembly!M$5+$AU202*Assembly!M$6+$AV202*Assembly!M$7+$AW202*Assembly!M$8+$AX202*Assembly!M$9+$AY202*Assembly!M$10+$AZ202*Assembly!M$11+$BA202*Assembly!M$12+$BB202*Assembly!M$13+$BC202*Assembly!M$14+$BD202*Assembly!M$15+$BE202*Assembly!M$16+$BF202*Assembly!M$17+$BG202*Assembly!M$18+$BH202*Assembly!M$19+$BI202*Assembly!M$20+$BJ202*Assembly!M$21+$BK202*Assembly!M$22+$BL202*Assembly!M$23+$BM202*Assembly!M$24</f>
        <v>#VALUE!</v>
      </c>
      <c r="CA202" s="164" t="e">
        <f>$AS202*Assembly!N$4+$AT202*Assembly!N$5+$AU202*Assembly!N$6+$AV202*Assembly!N$7+$AW202*Assembly!N$8+$AX202*Assembly!N$9+$AY202*Assembly!N$10+$AZ202*Assembly!N$11+$BA202*Assembly!N$12+$BB202*Assembly!N$13+$BC202*Assembly!N$14+$BD202*Assembly!N$15+$BE202*Assembly!N$16+$BF202*Assembly!N$17+$BG202*Assembly!N$18+$BH202*Assembly!N$19+$BI202*Assembly!N$20+$BJ202*Assembly!N$21+$BK202*Assembly!N$22+$BL202*Assembly!N$23+$BM202*Assembly!N$24</f>
        <v>#VALUE!</v>
      </c>
      <c r="CB202" s="164" t="e">
        <f>$AS202*Assembly!O$4+$AT202*Assembly!O$5+$AU202*Assembly!O$6+$AV202*Assembly!O$7+$AW202*Assembly!O$8+$AX202*Assembly!O$9+$AY202*Assembly!O$10+$AZ202*Assembly!O$11+$BA202*Assembly!O$12+$BB202*Assembly!O$13+$BC202*Assembly!O$14+$BD202*Assembly!O$15+$BE202*Assembly!O$16+$BF202*Assembly!O$17+$BG202*Assembly!O$18+$BH202*Assembly!O$19+$BI202*Assembly!O$20+$BJ202*Assembly!O$21+$BK202*Assembly!O$22+$BL202*Assembly!O$23+$BM202*Assembly!O$24</f>
        <v>#VALUE!</v>
      </c>
      <c r="CC202" s="156" t="e">
        <f>$AS202*Assembly!P$4+$AT202*Assembly!P$5+$AU202*Assembly!P$6+$AV202*Assembly!P$7+$AW202*Assembly!P$8+$AX202*Assembly!P$9+$AY202*Assembly!P$10+$AZ202*Assembly!P$11+$BA202*Assembly!P$12+$BB202*Assembly!P$13+$BC202*Assembly!P$14+$BD202*Assembly!P$15+$BE202*Assembly!P$16+$BF202*Assembly!P$17+$BG202*Assembly!P$18+$BH202*Assembly!P$19+$BI202*Assembly!P$20+$BJ202*Assembly!P$21+$BK202*Assembly!P$22+$BL202*Assembly!P$23+$BM202*Assembly!P$24</f>
        <v>#VALUE!</v>
      </c>
      <c r="CD202" s="156" t="e">
        <f>$AS202*Assembly!Q$4+$AT202*Assembly!Q$5+$AU202*Assembly!Q$6+$AV202*Assembly!Q$7+$AW202*Assembly!Q$8+$AX202*Assembly!Q$9+$AY202*Assembly!Q$10+$AZ202*Assembly!Q$11+$BA202*Assembly!Q$12+$BB202*Assembly!Q$13+$BC202*Assembly!Q$14+$BD202*Assembly!Q$15+$BE202*Assembly!Q$16+$BF202*Assembly!Q$17+$BG202*Assembly!Q$18+$BH202*Assembly!Q$19+$BI202*Assembly!Q$20+$BJ202*Assembly!Q$21+$BK202*Assembly!Q$22+$BL202*Assembly!Q$23+$BM202*Assembly!Q$24</f>
        <v>#VALUE!</v>
      </c>
      <c r="CE202" s="164" t="e">
        <f>$AS202*Assembly!R$4+$AT202*Assembly!R$5+$AU202*Assembly!R$6+$AV202*Assembly!R$7+$AW202*Assembly!R$8+$AX202*Assembly!R$9+$AY202*Assembly!R$10+$AZ202*Assembly!R$11+$BA202*Assembly!R$12+$BB202*Assembly!R$13+$BC202*Assembly!R$14+$BD202*Assembly!R$15+$BE202*Assembly!R$16+$BF202*Assembly!R$17+$BG202*Assembly!R$18+$BH202*Assembly!R$19+$BI202*Assembly!R$20+$BJ202*Assembly!R$21+$BK202*Assembly!R$22+$BL202*Assembly!R$23+$BM202*Assembly!R$24</f>
        <v>#VALUE!</v>
      </c>
      <c r="CF202" s="156" t="e">
        <f>$AS202*Assembly!S$4+$AT202*Assembly!S$5+$AU202*Assembly!S$6+$AV202*Assembly!S$7+$AW202*Assembly!S$8+$AX202*Assembly!S$9+$AY202*Assembly!S$10+$AZ202*Assembly!S$11+$BA202*Assembly!S$12+$BB202*Assembly!S$13+$BC202*Assembly!S$14+$BD202*Assembly!S$15+$BE202*Assembly!S$16+$BF202*Assembly!S$17+$BG202*Assembly!S$18+$BH202*Assembly!S$19+$BI202*Assembly!S$20+$BJ202*Assembly!S$21+$BK202*Assembly!S$22+$BL202*Assembly!S$23+$BM202*Assembly!S$24</f>
        <v>#VALUE!</v>
      </c>
      <c r="CG202" s="156" t="e">
        <f>$AS202*Assembly!T$4+$AT202*Assembly!T$5+$AU202*Assembly!T$6+$AV202*Assembly!T$7+$AW202*Assembly!T$8+$AX202*Assembly!T$9+$AY202*Assembly!T$10+$AZ202*Assembly!T$11+$BA202*Assembly!T$12+$BB202*Assembly!T$13+$BC202*Assembly!T$14+$BD202*Assembly!T$15+$BE202*Assembly!T$16+$BF202*Assembly!T$17+$BG202*Assembly!T$18+$BH202*Assembly!T$19+$BI202*Assembly!T$20+$BJ202*Assembly!T$21+$BK202*Assembly!T$22+$BL202*Assembly!T$23+$BM202*Assembly!T$24</f>
        <v>#VALUE!</v>
      </c>
      <c r="CH202" s="156" t="e">
        <f>$AS202*Assembly!U$4+$AT202*Assembly!U$5+$AU202*Assembly!U$6+$AV202*Assembly!U$7+$AW202*Assembly!U$8+$AX202*Assembly!U$9+$AY202*Assembly!U$10+$AZ202*Assembly!U$11+$BA202*Assembly!U$12+$BB202*Assembly!U$13+$BC202*Assembly!U$14+$BD202*Assembly!U$15+$BE202*Assembly!U$16+$BF202*Assembly!U$17+$BG202*Assembly!U$18+$BH202*Assembly!U$19+$BI202*Assembly!U$20+$BJ202*Assembly!U$21+$BK202*Assembly!U$22+$BL202*Assembly!U$23+$BM202*Assembly!U$24</f>
        <v>#VALUE!</v>
      </c>
      <c r="CI202" s="164" t="e">
        <f>$AS202*Assembly!V$4+$AT202*Assembly!V$5+$AU202*Assembly!V$6+$AV202*Assembly!V$7+$AW202*Assembly!V$8+$AX202*Assembly!V$9+$AY202*Assembly!V$10+$AZ202*Assembly!V$11+$BA202*Assembly!V$12+$BB202*Assembly!V$13+$BC202*Assembly!V$14+$BD202*Assembly!V$15+$BE202*Assembly!V$16+$BF202*Assembly!V$17+$BG202*Assembly!V$18+$BH202*Assembly!V$19+$BI202*Assembly!V$20+$BJ202*Assembly!V$21+$BK202*Assembly!V$22+$BL202*Assembly!V$23+$BM202*Assembly!V$24</f>
        <v>#VALUE!</v>
      </c>
      <c r="CJ202" s="164" t="e">
        <f>BZ202*Refining!$F$3</f>
        <v>#VALUE!</v>
      </c>
      <c r="CK202" s="164" t="e">
        <f>CA202*Refining!$F$4</f>
        <v>#VALUE!</v>
      </c>
      <c r="CL202" s="164" t="e">
        <f>CB202*Refining!$F$5</f>
        <v>#VALUE!</v>
      </c>
      <c r="CM202" s="164" t="e">
        <f>CC202*Refining!$F$6</f>
        <v>#VALUE!</v>
      </c>
      <c r="CN202" s="164" t="e">
        <f>CD202*Refining!$F$7</f>
        <v>#VALUE!</v>
      </c>
      <c r="CO202" s="164" t="e">
        <f>CE202*Refining!$F$8</f>
        <v>#VALUE!</v>
      </c>
      <c r="CP202" s="164" t="e">
        <f>CF202*Refining!$F$9</f>
        <v>#VALUE!</v>
      </c>
      <c r="CQ202" s="164" t="e">
        <f>CG202*Refining!$F$10</f>
        <v>#VALUE!</v>
      </c>
      <c r="CR202" s="164" t="e">
        <f>CH202*Refining!$F$11</f>
        <v>#VALUE!</v>
      </c>
      <c r="CS202" s="164" t="e">
        <f>CI202*Refining!$F$12</f>
        <v>#VALUE!</v>
      </c>
      <c r="CT202" s="185" t="e">
        <f t="shared" ref="CT202:DM202" si="817">IF(BZ202 = 0, "", BZ202)</f>
        <v>#VALUE!</v>
      </c>
      <c r="CU202" s="186" t="e">
        <f t="shared" si="817"/>
        <v>#VALUE!</v>
      </c>
      <c r="CV202" s="186" t="e">
        <f t="shared" si="817"/>
        <v>#VALUE!</v>
      </c>
      <c r="CW202" s="186" t="e">
        <f t="shared" si="817"/>
        <v>#VALUE!</v>
      </c>
      <c r="CX202" s="186" t="e">
        <f t="shared" si="817"/>
        <v>#VALUE!</v>
      </c>
      <c r="CY202" s="186" t="e">
        <f t="shared" si="817"/>
        <v>#VALUE!</v>
      </c>
      <c r="CZ202" s="186" t="e">
        <f t="shared" si="817"/>
        <v>#VALUE!</v>
      </c>
      <c r="DA202" s="186" t="e">
        <f t="shared" si="817"/>
        <v>#VALUE!</v>
      </c>
      <c r="DB202" s="186" t="e">
        <f t="shared" si="817"/>
        <v>#VALUE!</v>
      </c>
      <c r="DC202" s="187" t="e">
        <f t="shared" si="817"/>
        <v>#VALUE!</v>
      </c>
      <c r="DD202" s="185" t="e">
        <f t="shared" si="817"/>
        <v>#VALUE!</v>
      </c>
      <c r="DE202" s="186" t="e">
        <f t="shared" si="817"/>
        <v>#VALUE!</v>
      </c>
      <c r="DF202" s="186" t="e">
        <f t="shared" si="817"/>
        <v>#VALUE!</v>
      </c>
      <c r="DG202" s="186" t="e">
        <f t="shared" si="817"/>
        <v>#VALUE!</v>
      </c>
      <c r="DH202" s="211" t="e">
        <f t="shared" si="817"/>
        <v>#VALUE!</v>
      </c>
      <c r="DI202" s="186" t="e">
        <f t="shared" si="817"/>
        <v>#VALUE!</v>
      </c>
      <c r="DJ202" s="186" t="e">
        <f t="shared" si="817"/>
        <v>#VALUE!</v>
      </c>
      <c r="DK202" s="186" t="e">
        <f t="shared" si="817"/>
        <v>#VALUE!</v>
      </c>
      <c r="DL202" s="186" t="e">
        <f t="shared" si="817"/>
        <v>#VALUE!</v>
      </c>
      <c r="DM202" s="187" t="e">
        <f t="shared" si="817"/>
        <v>#VALUE!</v>
      </c>
      <c r="DN202" s="185" t="e">
        <f t="shared" si="11"/>
        <v>#VALUE!</v>
      </c>
      <c r="DO202" s="189" t="e">
        <f t="shared" si="12"/>
        <v>#VALUE!</v>
      </c>
      <c r="DP202" s="120" t="e">
        <f t="shared" si="13"/>
        <v>#VALUE!</v>
      </c>
      <c r="DQ202" s="133" t="e">
        <f>CT202*'Ores &amp; Ingots'!$C$3+CU202*'Ores &amp; Ingots'!$C$4+CV202*'Ores &amp; Ingots'!$C$5+CW202*'Ores &amp; Ingots'!$C$6+CX202*'Ores &amp; Ingots'!$C$7+CY202*'Ores &amp; Ingots'!$C$8+CZ202*'Ores &amp; Ingots'!$C$9+DA202*'Ores &amp; Ingots'!$C$10+DB202*'Ores &amp; Ingots'!$C$11+DC202*'Ores &amp; Ingots'!$C$12</f>
        <v>#VALUE!</v>
      </c>
      <c r="DR202" s="133" t="e">
        <f>DD202*'Ores &amp; Ingots'!$B$3+DE202*'Ores &amp; Ingots'!$B$4+DF202*'Ores &amp; Ingots'!$B$5+DG202*'Ores &amp; Ingots'!$B$6+DH202*'Ores &amp; Ingots'!$B$7+DI202*'Ores &amp; Ingots'!$B$8+DJ202*'Ores &amp; Ingots'!$B$9+DK202*'Ores &amp; Ingots'!$B$10+DL202*'Ores &amp; Ingots'!$B$11+DM202*'Ores &amp; Ingots'!$B$12</f>
        <v>#VALUE!</v>
      </c>
      <c r="DS202" s="189" t="e">
        <f>CT202*Refining!$G$3+CU202*Refining!$G$4+CV202*Refining!$G$5+CW202*Refining!$G$6+CX202*Refining!$G$7+CY202*Refining!$G$8+CZ202*Refining!$G$9+DA202*Refining!$G$10+DB202*Refining!$G$11+DC202*Refining!$G$12</f>
        <v>#VALUE!</v>
      </c>
      <c r="DT202" s="189" t="e">
        <f t="shared" si="14"/>
        <v>#VALUE!</v>
      </c>
      <c r="DU202" s="192" t="e">
        <f t="shared" si="15"/>
        <v>#VALUE!</v>
      </c>
      <c r="DV202" s="185" t="e">
        <f t="shared" si="16"/>
        <v>#VALUE!</v>
      </c>
      <c r="DW202" s="194" t="e">
        <f t="shared" ref="DW202:DX202" si="818">DV202/60</f>
        <v>#VALUE!</v>
      </c>
      <c r="DX202" s="194" t="e">
        <f t="shared" si="818"/>
        <v>#VALUE!</v>
      </c>
      <c r="DY202" s="185" t="e">
        <f t="shared" si="18"/>
        <v>#VALUE!</v>
      </c>
      <c r="DZ202" s="194" t="e">
        <f t="shared" ref="DZ202:EA202" si="819">DY202/1000</f>
        <v>#VALUE!</v>
      </c>
      <c r="EA202" s="196" t="e">
        <f t="shared" si="819"/>
        <v>#VALUE!</v>
      </c>
      <c r="EB202" s="130" t="e">
        <f t="shared" si="20"/>
        <v>#VALUE!</v>
      </c>
      <c r="EC202" s="132" t="e">
        <f t="shared" si="21"/>
        <v>#VALUE!</v>
      </c>
      <c r="ED202" s="133" t="s">
        <v>28</v>
      </c>
    </row>
    <row r="203" spans="1:134" ht="12.75" x14ac:dyDescent="0.2">
      <c r="A203" s="864"/>
      <c r="B203" s="135" t="s">
        <v>405</v>
      </c>
      <c r="C203" s="137" t="s">
        <v>156</v>
      </c>
      <c r="D203" s="137">
        <v>1</v>
      </c>
      <c r="E203" s="137">
        <v>1</v>
      </c>
      <c r="F203" s="137">
        <v>1</v>
      </c>
      <c r="G203" s="139">
        <f t="shared" si="0"/>
        <v>15.625</v>
      </c>
      <c r="H203" s="140">
        <v>7</v>
      </c>
      <c r="I203" s="140">
        <v>17.5</v>
      </c>
      <c r="J203" s="140">
        <f>H203/Main!$D$9</f>
        <v>1.4</v>
      </c>
      <c r="K203" s="140">
        <f>I203/Main!$D$10</f>
        <v>8.75</v>
      </c>
      <c r="L203" s="140">
        <f t="shared" si="1"/>
        <v>6.25</v>
      </c>
      <c r="M203" s="140">
        <v>1</v>
      </c>
      <c r="N203" s="143"/>
      <c r="O203" s="143"/>
      <c r="P203" s="145"/>
      <c r="Q203" s="143"/>
      <c r="R203" s="146"/>
      <c r="S203" s="143"/>
      <c r="T203" s="395"/>
      <c r="U203" s="198"/>
      <c r="V203" s="143"/>
      <c r="W203" s="396" t="s">
        <v>34</v>
      </c>
      <c r="X203" s="167">
        <v>21</v>
      </c>
      <c r="Y203" s="133">
        <v>0</v>
      </c>
      <c r="Z203" s="133">
        <v>0</v>
      </c>
      <c r="AA203" s="133">
        <v>0</v>
      </c>
      <c r="AB203" s="133">
        <v>0</v>
      </c>
      <c r="AC203" s="133">
        <v>0</v>
      </c>
      <c r="AD203" s="133">
        <v>0</v>
      </c>
      <c r="AE203" s="133">
        <v>0</v>
      </c>
      <c r="AF203" s="133">
        <v>0</v>
      </c>
      <c r="AG203" s="133">
        <v>0</v>
      </c>
      <c r="AH203" s="133">
        <v>0</v>
      </c>
      <c r="AI203" s="133">
        <v>0</v>
      </c>
      <c r="AJ203" s="133">
        <v>0</v>
      </c>
      <c r="AK203" s="133">
        <v>0</v>
      </c>
      <c r="AL203" s="133">
        <v>0</v>
      </c>
      <c r="AM203" s="133">
        <v>0</v>
      </c>
      <c r="AN203" s="133">
        <v>0</v>
      </c>
      <c r="AO203" s="133">
        <v>0</v>
      </c>
      <c r="AP203" s="133">
        <v>0</v>
      </c>
      <c r="AQ203" s="133">
        <v>0</v>
      </c>
      <c r="AR203" s="133">
        <v>0</v>
      </c>
      <c r="AS203" s="406">
        <f t="shared" ref="AS203:BM203" si="820">IF(X203 = 0, "", X203)</f>
        <v>21</v>
      </c>
      <c r="AT203" s="137" t="str">
        <f t="shared" si="820"/>
        <v/>
      </c>
      <c r="AU203" s="137" t="str">
        <f t="shared" si="820"/>
        <v/>
      </c>
      <c r="AV203" s="137" t="str">
        <f t="shared" si="820"/>
        <v/>
      </c>
      <c r="AW203" s="137" t="str">
        <f t="shared" si="820"/>
        <v/>
      </c>
      <c r="AX203" s="137" t="str">
        <f t="shared" si="820"/>
        <v/>
      </c>
      <c r="AY203" s="137" t="str">
        <f t="shared" si="820"/>
        <v/>
      </c>
      <c r="AZ203" s="137" t="str">
        <f t="shared" si="820"/>
        <v/>
      </c>
      <c r="BA203" s="137" t="str">
        <f t="shared" si="820"/>
        <v/>
      </c>
      <c r="BB203" s="137" t="str">
        <f t="shared" si="820"/>
        <v/>
      </c>
      <c r="BC203" s="137" t="str">
        <f t="shared" si="820"/>
        <v/>
      </c>
      <c r="BD203" s="137" t="str">
        <f t="shared" si="820"/>
        <v/>
      </c>
      <c r="BE203" s="137" t="str">
        <f t="shared" si="820"/>
        <v/>
      </c>
      <c r="BF203" s="137" t="str">
        <f t="shared" si="820"/>
        <v/>
      </c>
      <c r="BG203" s="137" t="str">
        <f t="shared" si="820"/>
        <v/>
      </c>
      <c r="BH203" s="137" t="str">
        <f t="shared" si="820"/>
        <v/>
      </c>
      <c r="BI203" s="137" t="str">
        <f t="shared" si="820"/>
        <v/>
      </c>
      <c r="BJ203" s="137" t="str">
        <f t="shared" si="820"/>
        <v/>
      </c>
      <c r="BK203" s="137" t="str">
        <f t="shared" si="820"/>
        <v/>
      </c>
      <c r="BL203" s="137" t="str">
        <f t="shared" si="820"/>
        <v/>
      </c>
      <c r="BM203" s="169" t="str">
        <f t="shared" si="820"/>
        <v/>
      </c>
      <c r="BN203" s="174" t="e">
        <f>$AS203*Assembly!Z$4+$AT203*Assembly!Z$5+$AU203*Assembly!Z$6+$AV203*Assembly!Z$7+$AW203*Assembly!Z$8+$AX203*Assembly!Z$9+$AY203*Assembly!Z$10+$AZ203*Assembly!Z$11+$BA203*Assembly!Z$12+$BB203*Assembly!Z$13+$BC203*Assembly!Z$14+$BD203*Assembly!Z$15+$BE203*Assembly!Z$16+$BF203*Assembly!Z$17+$BG203*Assembly!Z$18+$BH203*Assembly!Z$19+$BI203*Assembly!Z$20+$BJ203*Assembly!Z$21+$BK203*Assembly!Z$22+$BL203*Assembly!Z$23+$BM203*Assembly!Z$24</f>
        <v>#VALUE!</v>
      </c>
      <c r="BO203" s="133" t="e">
        <f t="shared" si="3"/>
        <v>#VALUE!</v>
      </c>
      <c r="BP203" s="133"/>
      <c r="BQ203" s="133" t="e">
        <f>$AS203*Assembly!AD$4+$AT203*Assembly!AD$5+$AU203*Assembly!AD$6+$AV203*Assembly!AD$7+$AW203*Assembly!AD$8+$AX203*Assembly!AD$9+$AY203*Assembly!AD$10+$AZ203*Assembly!AD$11+$BA203*Assembly!AD$12+$BB203*Assembly!AD$13+$BC203*Assembly!AD$14+$BD203*Assembly!AD$15+$BE203*Assembly!AD$16+$BF203*Assembly!AD$17+$BG203*Assembly!AD$18+$BH203*Assembly!AD$19+$BI203*Assembly!AD$20+$BJ203*Assembly!AD$21+$BK203*Assembly!AD$22+$BL203*Assembly!AD$23+$BM203*Assembly!AD$24</f>
        <v>#VALUE!</v>
      </c>
      <c r="BR203" s="177" t="e">
        <f t="shared" si="4"/>
        <v>#VALUE!</v>
      </c>
      <c r="BS203" s="178" t="e">
        <f t="shared" si="5"/>
        <v>#VALUE!</v>
      </c>
      <c r="BT203" s="179" t="e">
        <f t="shared" si="6"/>
        <v>#VALUE!</v>
      </c>
      <c r="BU203" s="178" t="e">
        <f t="shared" si="7"/>
        <v>#VALUE!</v>
      </c>
      <c r="BV203" s="133" t="e">
        <f>$AS203*Assembly!Y$4+$AT203*Assembly!Y$5+$AU203*Assembly!Y$6+$AV203*Assembly!Y$7+$AW203*Assembly!Y$8+$AX203*Assembly!Y$9+$AY203*Assembly!Y$10+$AZ203*Assembly!Y$11+$BA203*Assembly!Y$12+$BB203*Assembly!Y$13+$BC203*Assembly!Y$14+$BD203*Assembly!Y$15+$BE203*Assembly!Y$16+$BF203*Assembly!Y$17+$BG203*Assembly!Y$18+$BH203*Assembly!Y$19+$BI203*Assembly!Y$20+$BJ203*Assembly!Y$21+$BK203*Assembly!Y$22+$BL203*Assembly!Y$23+$BM203*Assembly!Y$24</f>
        <v>#VALUE!</v>
      </c>
      <c r="BW203" s="133" t="e">
        <f t="shared" si="8"/>
        <v>#VALUE!</v>
      </c>
      <c r="BX203" s="130" t="e">
        <f t="shared" si="9"/>
        <v>#VALUE!</v>
      </c>
      <c r="BY203" s="183" t="e">
        <f>$AS203*Assembly!AC$4+$AT203*Assembly!AC$5+$AU203*Assembly!AC$6+$AV203*Assembly!AC$7+$AW203*Assembly!AC$8+$AX203*Assembly!AC$9+$AY203*Assembly!AC$10+$AZ203*Assembly!AC$11+$BA203*Assembly!AC$12+$BB203*Assembly!AC$13+$BC203*Assembly!AC$14+$BD203*Assembly!AC$15+$BE203*Assembly!AC$16+$BF203*Assembly!AC$17+$BG203*Assembly!AC$18+$BH203*Assembly!AC$19+$BI203*Assembly!AC$20+$BJ203*Assembly!AC$21+$BK203*Assembly!AC$22+$BL203*Assembly!AC$23+$BM203*Assembly!AC$24</f>
        <v>#VALUE!</v>
      </c>
      <c r="BZ203" s="145" t="e">
        <f>$AS203*Assembly!M$4+$AT203*Assembly!M$5+$AU203*Assembly!M$6+$AV203*Assembly!M$7+$AW203*Assembly!M$8+$AX203*Assembly!M$9+$AY203*Assembly!M$10+$AZ203*Assembly!M$11+$BA203*Assembly!M$12+$BB203*Assembly!M$13+$BC203*Assembly!M$14+$BD203*Assembly!M$15+$BE203*Assembly!M$16+$BF203*Assembly!M$17+$BG203*Assembly!M$18+$BH203*Assembly!M$19+$BI203*Assembly!M$20+$BJ203*Assembly!M$21+$BK203*Assembly!M$22+$BL203*Assembly!M$23+$BM203*Assembly!M$24</f>
        <v>#VALUE!</v>
      </c>
      <c r="CA203" s="145" t="e">
        <f>$AS203*Assembly!N$4+$AT203*Assembly!N$5+$AU203*Assembly!N$6+$AV203*Assembly!N$7+$AW203*Assembly!N$8+$AX203*Assembly!N$9+$AY203*Assembly!N$10+$AZ203*Assembly!N$11+$BA203*Assembly!N$12+$BB203*Assembly!N$13+$BC203*Assembly!N$14+$BD203*Assembly!N$15+$BE203*Assembly!N$16+$BF203*Assembly!N$17+$BG203*Assembly!N$18+$BH203*Assembly!N$19+$BI203*Assembly!N$20+$BJ203*Assembly!N$21+$BK203*Assembly!N$22+$BL203*Assembly!N$23+$BM203*Assembly!N$24</f>
        <v>#VALUE!</v>
      </c>
      <c r="CB203" s="145" t="e">
        <f>$AS203*Assembly!O$4+$AT203*Assembly!O$5+$AU203*Assembly!O$6+$AV203*Assembly!O$7+$AW203*Assembly!O$8+$AX203*Assembly!O$9+$AY203*Assembly!O$10+$AZ203*Assembly!O$11+$BA203*Assembly!O$12+$BB203*Assembly!O$13+$BC203*Assembly!O$14+$BD203*Assembly!O$15+$BE203*Assembly!O$16+$BF203*Assembly!O$17+$BG203*Assembly!O$18+$BH203*Assembly!O$19+$BI203*Assembly!O$20+$BJ203*Assembly!O$21+$BK203*Assembly!O$22+$BL203*Assembly!O$23+$BM203*Assembly!O$24</f>
        <v>#VALUE!</v>
      </c>
      <c r="CC203" s="140" t="e">
        <f>$AS203*Assembly!P$4+$AT203*Assembly!P$5+$AU203*Assembly!P$6+$AV203*Assembly!P$7+$AW203*Assembly!P$8+$AX203*Assembly!P$9+$AY203*Assembly!P$10+$AZ203*Assembly!P$11+$BA203*Assembly!P$12+$BB203*Assembly!P$13+$BC203*Assembly!P$14+$BD203*Assembly!P$15+$BE203*Assembly!P$16+$BF203*Assembly!P$17+$BG203*Assembly!P$18+$BH203*Assembly!P$19+$BI203*Assembly!P$20+$BJ203*Assembly!P$21+$BK203*Assembly!P$22+$BL203*Assembly!P$23+$BM203*Assembly!P$24</f>
        <v>#VALUE!</v>
      </c>
      <c r="CD203" s="140" t="e">
        <f>$AS203*Assembly!Q$4+$AT203*Assembly!Q$5+$AU203*Assembly!Q$6+$AV203*Assembly!Q$7+$AW203*Assembly!Q$8+$AX203*Assembly!Q$9+$AY203*Assembly!Q$10+$AZ203*Assembly!Q$11+$BA203*Assembly!Q$12+$BB203*Assembly!Q$13+$BC203*Assembly!Q$14+$BD203*Assembly!Q$15+$BE203*Assembly!Q$16+$BF203*Assembly!Q$17+$BG203*Assembly!Q$18+$BH203*Assembly!Q$19+$BI203*Assembly!Q$20+$BJ203*Assembly!Q$21+$BK203*Assembly!Q$22+$BL203*Assembly!Q$23+$BM203*Assembly!Q$24</f>
        <v>#VALUE!</v>
      </c>
      <c r="CE203" s="145" t="e">
        <f>$AS203*Assembly!R$4+$AT203*Assembly!R$5+$AU203*Assembly!R$6+$AV203*Assembly!R$7+$AW203*Assembly!R$8+$AX203*Assembly!R$9+$AY203*Assembly!R$10+$AZ203*Assembly!R$11+$BA203*Assembly!R$12+$BB203*Assembly!R$13+$BC203*Assembly!R$14+$BD203*Assembly!R$15+$BE203*Assembly!R$16+$BF203*Assembly!R$17+$BG203*Assembly!R$18+$BH203*Assembly!R$19+$BI203*Assembly!R$20+$BJ203*Assembly!R$21+$BK203*Assembly!R$22+$BL203*Assembly!R$23+$BM203*Assembly!R$24</f>
        <v>#VALUE!</v>
      </c>
      <c r="CF203" s="140" t="e">
        <f>$AS203*Assembly!S$4+$AT203*Assembly!S$5+$AU203*Assembly!S$6+$AV203*Assembly!S$7+$AW203*Assembly!S$8+$AX203*Assembly!S$9+$AY203*Assembly!S$10+$AZ203*Assembly!S$11+$BA203*Assembly!S$12+$BB203*Assembly!S$13+$BC203*Assembly!S$14+$BD203*Assembly!S$15+$BE203*Assembly!S$16+$BF203*Assembly!S$17+$BG203*Assembly!S$18+$BH203*Assembly!S$19+$BI203*Assembly!S$20+$BJ203*Assembly!S$21+$BK203*Assembly!S$22+$BL203*Assembly!S$23+$BM203*Assembly!S$24</f>
        <v>#VALUE!</v>
      </c>
      <c r="CG203" s="140" t="e">
        <f>$AS203*Assembly!T$4+$AT203*Assembly!T$5+$AU203*Assembly!T$6+$AV203*Assembly!T$7+$AW203*Assembly!T$8+$AX203*Assembly!T$9+$AY203*Assembly!T$10+$AZ203*Assembly!T$11+$BA203*Assembly!T$12+$BB203*Assembly!T$13+$BC203*Assembly!T$14+$BD203*Assembly!T$15+$BE203*Assembly!T$16+$BF203*Assembly!T$17+$BG203*Assembly!T$18+$BH203*Assembly!T$19+$BI203*Assembly!T$20+$BJ203*Assembly!T$21+$BK203*Assembly!T$22+$BL203*Assembly!T$23+$BM203*Assembly!T$24</f>
        <v>#VALUE!</v>
      </c>
      <c r="CH203" s="140" t="e">
        <f>$AS203*Assembly!U$4+$AT203*Assembly!U$5+$AU203*Assembly!U$6+$AV203*Assembly!U$7+$AW203*Assembly!U$8+$AX203*Assembly!U$9+$AY203*Assembly!U$10+$AZ203*Assembly!U$11+$BA203*Assembly!U$12+$BB203*Assembly!U$13+$BC203*Assembly!U$14+$BD203*Assembly!U$15+$BE203*Assembly!U$16+$BF203*Assembly!U$17+$BG203*Assembly!U$18+$BH203*Assembly!U$19+$BI203*Assembly!U$20+$BJ203*Assembly!U$21+$BK203*Assembly!U$22+$BL203*Assembly!U$23+$BM203*Assembly!U$24</f>
        <v>#VALUE!</v>
      </c>
      <c r="CI203" s="145" t="e">
        <f>$AS203*Assembly!V$4+$AT203*Assembly!V$5+$AU203*Assembly!V$6+$AV203*Assembly!V$7+$AW203*Assembly!V$8+$AX203*Assembly!V$9+$AY203*Assembly!V$10+$AZ203*Assembly!V$11+$BA203*Assembly!V$12+$BB203*Assembly!V$13+$BC203*Assembly!V$14+$BD203*Assembly!V$15+$BE203*Assembly!V$16+$BF203*Assembly!V$17+$BG203*Assembly!V$18+$BH203*Assembly!V$19+$BI203*Assembly!V$20+$BJ203*Assembly!V$21+$BK203*Assembly!V$22+$BL203*Assembly!V$23+$BM203*Assembly!V$24</f>
        <v>#VALUE!</v>
      </c>
      <c r="CJ203" s="145" t="e">
        <f>BZ203*Refining!$F$3</f>
        <v>#VALUE!</v>
      </c>
      <c r="CK203" s="145" t="e">
        <f>CA203*Refining!$F$4</f>
        <v>#VALUE!</v>
      </c>
      <c r="CL203" s="145" t="e">
        <f>CB203*Refining!$F$5</f>
        <v>#VALUE!</v>
      </c>
      <c r="CM203" s="145" t="e">
        <f>CC203*Refining!$F$6</f>
        <v>#VALUE!</v>
      </c>
      <c r="CN203" s="145" t="e">
        <f>CD203*Refining!$F$7</f>
        <v>#VALUE!</v>
      </c>
      <c r="CO203" s="145" t="e">
        <f>CE203*Refining!$F$8</f>
        <v>#VALUE!</v>
      </c>
      <c r="CP203" s="145" t="e">
        <f>CF203*Refining!$F$9</f>
        <v>#VALUE!</v>
      </c>
      <c r="CQ203" s="145" t="e">
        <f>CG203*Refining!$F$10</f>
        <v>#VALUE!</v>
      </c>
      <c r="CR203" s="145" t="e">
        <f>CH203*Refining!$F$11</f>
        <v>#VALUE!</v>
      </c>
      <c r="CS203" s="145" t="e">
        <f>CI203*Refining!$F$12</f>
        <v>#VALUE!</v>
      </c>
      <c r="CT203" s="185" t="e">
        <f t="shared" ref="CT203:DM203" si="821">IF(BZ203 = 0, "", BZ203)</f>
        <v>#VALUE!</v>
      </c>
      <c r="CU203" s="186" t="e">
        <f t="shared" si="821"/>
        <v>#VALUE!</v>
      </c>
      <c r="CV203" s="186" t="e">
        <f t="shared" si="821"/>
        <v>#VALUE!</v>
      </c>
      <c r="CW203" s="186" t="e">
        <f t="shared" si="821"/>
        <v>#VALUE!</v>
      </c>
      <c r="CX203" s="186" t="e">
        <f t="shared" si="821"/>
        <v>#VALUE!</v>
      </c>
      <c r="CY203" s="186" t="e">
        <f t="shared" si="821"/>
        <v>#VALUE!</v>
      </c>
      <c r="CZ203" s="186" t="e">
        <f t="shared" si="821"/>
        <v>#VALUE!</v>
      </c>
      <c r="DA203" s="186" t="e">
        <f t="shared" si="821"/>
        <v>#VALUE!</v>
      </c>
      <c r="DB203" s="186" t="e">
        <f t="shared" si="821"/>
        <v>#VALUE!</v>
      </c>
      <c r="DC203" s="187" t="e">
        <f t="shared" si="821"/>
        <v>#VALUE!</v>
      </c>
      <c r="DD203" s="185" t="e">
        <f t="shared" si="821"/>
        <v>#VALUE!</v>
      </c>
      <c r="DE203" s="186" t="e">
        <f t="shared" si="821"/>
        <v>#VALUE!</v>
      </c>
      <c r="DF203" s="186" t="e">
        <f t="shared" si="821"/>
        <v>#VALUE!</v>
      </c>
      <c r="DG203" s="186" t="e">
        <f t="shared" si="821"/>
        <v>#VALUE!</v>
      </c>
      <c r="DH203" s="211" t="e">
        <f t="shared" si="821"/>
        <v>#VALUE!</v>
      </c>
      <c r="DI203" s="186" t="e">
        <f t="shared" si="821"/>
        <v>#VALUE!</v>
      </c>
      <c r="DJ203" s="186" t="e">
        <f t="shared" si="821"/>
        <v>#VALUE!</v>
      </c>
      <c r="DK203" s="186" t="e">
        <f t="shared" si="821"/>
        <v>#VALUE!</v>
      </c>
      <c r="DL203" s="186" t="e">
        <f t="shared" si="821"/>
        <v>#VALUE!</v>
      </c>
      <c r="DM203" s="187" t="e">
        <f t="shared" si="821"/>
        <v>#VALUE!</v>
      </c>
      <c r="DN203" s="185" t="e">
        <f t="shared" si="11"/>
        <v>#VALUE!</v>
      </c>
      <c r="DO203" s="189" t="e">
        <f t="shared" si="12"/>
        <v>#VALUE!</v>
      </c>
      <c r="DP203" s="120" t="e">
        <f t="shared" si="13"/>
        <v>#VALUE!</v>
      </c>
      <c r="DQ203" s="133" t="e">
        <f>CT203*'Ores &amp; Ingots'!$C$3+CU203*'Ores &amp; Ingots'!$C$4+CV203*'Ores &amp; Ingots'!$C$5+CW203*'Ores &amp; Ingots'!$C$6+CX203*'Ores &amp; Ingots'!$C$7+CY203*'Ores &amp; Ingots'!$C$8+CZ203*'Ores &amp; Ingots'!$C$9+DA203*'Ores &amp; Ingots'!$C$10+DB203*'Ores &amp; Ingots'!$C$11+DC203*'Ores &amp; Ingots'!$C$12</f>
        <v>#VALUE!</v>
      </c>
      <c r="DR203" s="133" t="e">
        <f>DD203*'Ores &amp; Ingots'!$B$3+DE203*'Ores &amp; Ingots'!$B$4+DF203*'Ores &amp; Ingots'!$B$5+DG203*'Ores &amp; Ingots'!$B$6+DH203*'Ores &amp; Ingots'!$B$7+DI203*'Ores &amp; Ingots'!$B$8+DJ203*'Ores &amp; Ingots'!$B$9+DK203*'Ores &amp; Ingots'!$B$10+DL203*'Ores &amp; Ingots'!$B$11+DM203*'Ores &amp; Ingots'!$B$12</f>
        <v>#VALUE!</v>
      </c>
      <c r="DS203" s="189" t="e">
        <f>CT203*Refining!$G$3+CU203*Refining!$G$4+CV203*Refining!$G$5+CW203*Refining!$G$6+CX203*Refining!$G$7+CY203*Refining!$G$8+CZ203*Refining!$G$9+DA203*Refining!$G$10+DB203*Refining!$G$11+DC203*Refining!$G$12</f>
        <v>#VALUE!</v>
      </c>
      <c r="DT203" s="189" t="e">
        <f t="shared" si="14"/>
        <v>#VALUE!</v>
      </c>
      <c r="DU203" s="192" t="e">
        <f t="shared" si="15"/>
        <v>#VALUE!</v>
      </c>
      <c r="DV203" s="185" t="e">
        <f t="shared" si="16"/>
        <v>#VALUE!</v>
      </c>
      <c r="DW203" s="194" t="e">
        <f t="shared" ref="DW203:DX203" si="822">DV203/60</f>
        <v>#VALUE!</v>
      </c>
      <c r="DX203" s="194" t="e">
        <f t="shared" si="822"/>
        <v>#VALUE!</v>
      </c>
      <c r="DY203" s="185" t="e">
        <f t="shared" si="18"/>
        <v>#VALUE!</v>
      </c>
      <c r="DZ203" s="194" t="e">
        <f t="shared" ref="DZ203:EA203" si="823">DY203/1000</f>
        <v>#VALUE!</v>
      </c>
      <c r="EA203" s="196" t="e">
        <f t="shared" si="823"/>
        <v>#VALUE!</v>
      </c>
      <c r="EB203" s="130" t="e">
        <f t="shared" si="20"/>
        <v>#VALUE!</v>
      </c>
      <c r="EC203" s="132" t="e">
        <f t="shared" si="21"/>
        <v>#VALUE!</v>
      </c>
      <c r="ED203" s="133">
        <v>40</v>
      </c>
    </row>
    <row r="204" spans="1:134" ht="12.75" x14ac:dyDescent="0.2">
      <c r="A204" s="864"/>
      <c r="B204" s="369" t="s">
        <v>406</v>
      </c>
      <c r="C204" s="137" t="s">
        <v>156</v>
      </c>
      <c r="D204" s="137">
        <v>1</v>
      </c>
      <c r="E204" s="137">
        <v>1</v>
      </c>
      <c r="F204" s="137">
        <v>1</v>
      </c>
      <c r="G204" s="154">
        <f t="shared" si="0"/>
        <v>15.625</v>
      </c>
      <c r="H204" s="156">
        <v>7</v>
      </c>
      <c r="I204" s="156">
        <v>17.5</v>
      </c>
      <c r="J204" s="156">
        <f>H204/Main!$D$9</f>
        <v>1.4</v>
      </c>
      <c r="K204" s="156">
        <f>I204/Main!$D$10</f>
        <v>8.75</v>
      </c>
      <c r="L204" s="156">
        <f t="shared" si="1"/>
        <v>6.25</v>
      </c>
      <c r="M204" s="156">
        <v>1</v>
      </c>
      <c r="N204" s="159"/>
      <c r="O204" s="159"/>
      <c r="P204" s="164"/>
      <c r="Q204" s="159"/>
      <c r="R204" s="166"/>
      <c r="S204" s="159"/>
      <c r="T204" s="166"/>
      <c r="U204" s="170"/>
      <c r="V204" s="159"/>
      <c r="W204" s="364" t="s">
        <v>28</v>
      </c>
      <c r="X204" s="167">
        <v>22</v>
      </c>
      <c r="Y204" s="133">
        <v>0</v>
      </c>
      <c r="Z204" s="133">
        <v>0</v>
      </c>
      <c r="AA204" s="133">
        <v>0</v>
      </c>
      <c r="AB204" s="133">
        <v>0</v>
      </c>
      <c r="AC204" s="133">
        <v>0</v>
      </c>
      <c r="AD204" s="133">
        <v>0</v>
      </c>
      <c r="AE204" s="133">
        <v>0</v>
      </c>
      <c r="AF204" s="133">
        <v>0</v>
      </c>
      <c r="AG204" s="133">
        <v>0</v>
      </c>
      <c r="AH204" s="133">
        <v>0</v>
      </c>
      <c r="AI204" s="133">
        <v>0</v>
      </c>
      <c r="AJ204" s="133">
        <v>0</v>
      </c>
      <c r="AK204" s="133">
        <v>0</v>
      </c>
      <c r="AL204" s="133">
        <v>0</v>
      </c>
      <c r="AM204" s="133">
        <v>0</v>
      </c>
      <c r="AN204" s="133">
        <v>0</v>
      </c>
      <c r="AO204" s="133">
        <v>0</v>
      </c>
      <c r="AP204" s="133">
        <v>0</v>
      </c>
      <c r="AQ204" s="133">
        <v>0</v>
      </c>
      <c r="AR204" s="133">
        <v>0</v>
      </c>
      <c r="AS204" s="406">
        <f t="shared" ref="AS204:BM204" si="824">IF(X204 = 0, "", X204)</f>
        <v>22</v>
      </c>
      <c r="AT204" s="137" t="str">
        <f t="shared" si="824"/>
        <v/>
      </c>
      <c r="AU204" s="137" t="str">
        <f t="shared" si="824"/>
        <v/>
      </c>
      <c r="AV204" s="137" t="str">
        <f t="shared" si="824"/>
        <v/>
      </c>
      <c r="AW204" s="137" t="str">
        <f t="shared" si="824"/>
        <v/>
      </c>
      <c r="AX204" s="137" t="str">
        <f t="shared" si="824"/>
        <v/>
      </c>
      <c r="AY204" s="137" t="str">
        <f t="shared" si="824"/>
        <v/>
      </c>
      <c r="AZ204" s="137" t="str">
        <f t="shared" si="824"/>
        <v/>
      </c>
      <c r="BA204" s="137" t="str">
        <f t="shared" si="824"/>
        <v/>
      </c>
      <c r="BB204" s="137" t="str">
        <f t="shared" si="824"/>
        <v/>
      </c>
      <c r="BC204" s="137" t="str">
        <f t="shared" si="824"/>
        <v/>
      </c>
      <c r="BD204" s="137" t="str">
        <f t="shared" si="824"/>
        <v/>
      </c>
      <c r="BE204" s="137" t="str">
        <f t="shared" si="824"/>
        <v/>
      </c>
      <c r="BF204" s="137" t="str">
        <f t="shared" si="824"/>
        <v/>
      </c>
      <c r="BG204" s="137" t="str">
        <f t="shared" si="824"/>
        <v/>
      </c>
      <c r="BH204" s="137" t="str">
        <f t="shared" si="824"/>
        <v/>
      </c>
      <c r="BI204" s="137" t="str">
        <f t="shared" si="824"/>
        <v/>
      </c>
      <c r="BJ204" s="137" t="str">
        <f t="shared" si="824"/>
        <v/>
      </c>
      <c r="BK204" s="137" t="str">
        <f t="shared" si="824"/>
        <v/>
      </c>
      <c r="BL204" s="137" t="str">
        <f t="shared" si="824"/>
        <v/>
      </c>
      <c r="BM204" s="169" t="str">
        <f t="shared" si="824"/>
        <v/>
      </c>
      <c r="BN204" s="174" t="e">
        <f>$AS204*Assembly!Z$4+$AT204*Assembly!Z$5+$AU204*Assembly!Z$6+$AV204*Assembly!Z$7+$AW204*Assembly!Z$8+$AX204*Assembly!Z$9+$AY204*Assembly!Z$10+$AZ204*Assembly!Z$11+$BA204*Assembly!Z$12+$BB204*Assembly!Z$13+$BC204*Assembly!Z$14+$BD204*Assembly!Z$15+$BE204*Assembly!Z$16+$BF204*Assembly!Z$17+$BG204*Assembly!Z$18+$BH204*Assembly!Z$19+$BI204*Assembly!Z$20+$BJ204*Assembly!Z$21+$BK204*Assembly!Z$22+$BL204*Assembly!Z$23+$BM204*Assembly!Z$24</f>
        <v>#VALUE!</v>
      </c>
      <c r="BO204" s="133" t="e">
        <f t="shared" si="3"/>
        <v>#VALUE!</v>
      </c>
      <c r="BP204" s="133"/>
      <c r="BQ204" s="133" t="e">
        <f>$AS204*Assembly!AD$4+$AT204*Assembly!AD$5+$AU204*Assembly!AD$6+$AV204*Assembly!AD$7+$AW204*Assembly!AD$8+$AX204*Assembly!AD$9+$AY204*Assembly!AD$10+$AZ204*Assembly!AD$11+$BA204*Assembly!AD$12+$BB204*Assembly!AD$13+$BC204*Assembly!AD$14+$BD204*Assembly!AD$15+$BE204*Assembly!AD$16+$BF204*Assembly!AD$17+$BG204*Assembly!AD$18+$BH204*Assembly!AD$19+$BI204*Assembly!AD$20+$BJ204*Assembly!AD$21+$BK204*Assembly!AD$22+$BL204*Assembly!AD$23+$BM204*Assembly!AD$24</f>
        <v>#VALUE!</v>
      </c>
      <c r="BR204" s="177" t="e">
        <f t="shared" si="4"/>
        <v>#VALUE!</v>
      </c>
      <c r="BS204" s="178" t="e">
        <f t="shared" si="5"/>
        <v>#VALUE!</v>
      </c>
      <c r="BT204" s="179" t="e">
        <f t="shared" si="6"/>
        <v>#VALUE!</v>
      </c>
      <c r="BU204" s="178" t="e">
        <f t="shared" si="7"/>
        <v>#VALUE!</v>
      </c>
      <c r="BV204" s="133" t="e">
        <f>$AS204*Assembly!Y$4+$AT204*Assembly!Y$5+$AU204*Assembly!Y$6+$AV204*Assembly!Y$7+$AW204*Assembly!Y$8+$AX204*Assembly!Y$9+$AY204*Assembly!Y$10+$AZ204*Assembly!Y$11+$BA204*Assembly!Y$12+$BB204*Assembly!Y$13+$BC204*Assembly!Y$14+$BD204*Assembly!Y$15+$BE204*Assembly!Y$16+$BF204*Assembly!Y$17+$BG204*Assembly!Y$18+$BH204*Assembly!Y$19+$BI204*Assembly!Y$20+$BJ204*Assembly!Y$21+$BK204*Assembly!Y$22+$BL204*Assembly!Y$23+$BM204*Assembly!Y$24</f>
        <v>#VALUE!</v>
      </c>
      <c r="BW204" s="133" t="e">
        <f t="shared" si="8"/>
        <v>#VALUE!</v>
      </c>
      <c r="BX204" s="130" t="e">
        <f t="shared" si="9"/>
        <v>#VALUE!</v>
      </c>
      <c r="BY204" s="183" t="e">
        <f>$AS204*Assembly!AC$4+$AT204*Assembly!AC$5+$AU204*Assembly!AC$6+$AV204*Assembly!AC$7+$AW204*Assembly!AC$8+$AX204*Assembly!AC$9+$AY204*Assembly!AC$10+$AZ204*Assembly!AC$11+$BA204*Assembly!AC$12+$BB204*Assembly!AC$13+$BC204*Assembly!AC$14+$BD204*Assembly!AC$15+$BE204*Assembly!AC$16+$BF204*Assembly!AC$17+$BG204*Assembly!AC$18+$BH204*Assembly!AC$19+$BI204*Assembly!AC$20+$BJ204*Assembly!AC$21+$BK204*Assembly!AC$22+$BL204*Assembly!AC$23+$BM204*Assembly!AC$24</f>
        <v>#VALUE!</v>
      </c>
      <c r="BZ204" s="164" t="e">
        <f>$AS204*Assembly!M$4+$AT204*Assembly!M$5+$AU204*Assembly!M$6+$AV204*Assembly!M$7+$AW204*Assembly!M$8+$AX204*Assembly!M$9+$AY204*Assembly!M$10+$AZ204*Assembly!M$11+$BA204*Assembly!M$12+$BB204*Assembly!M$13+$BC204*Assembly!M$14+$BD204*Assembly!M$15+$BE204*Assembly!M$16+$BF204*Assembly!M$17+$BG204*Assembly!M$18+$BH204*Assembly!M$19+$BI204*Assembly!M$20+$BJ204*Assembly!M$21+$BK204*Assembly!M$22+$BL204*Assembly!M$23+$BM204*Assembly!M$24</f>
        <v>#VALUE!</v>
      </c>
      <c r="CA204" s="164" t="e">
        <f>$AS204*Assembly!N$4+$AT204*Assembly!N$5+$AU204*Assembly!N$6+$AV204*Assembly!N$7+$AW204*Assembly!N$8+$AX204*Assembly!N$9+$AY204*Assembly!N$10+$AZ204*Assembly!N$11+$BA204*Assembly!N$12+$BB204*Assembly!N$13+$BC204*Assembly!N$14+$BD204*Assembly!N$15+$BE204*Assembly!N$16+$BF204*Assembly!N$17+$BG204*Assembly!N$18+$BH204*Assembly!N$19+$BI204*Assembly!N$20+$BJ204*Assembly!N$21+$BK204*Assembly!N$22+$BL204*Assembly!N$23+$BM204*Assembly!N$24</f>
        <v>#VALUE!</v>
      </c>
      <c r="CB204" s="164" t="e">
        <f>$AS204*Assembly!O$4+$AT204*Assembly!O$5+$AU204*Assembly!O$6+$AV204*Assembly!O$7+$AW204*Assembly!O$8+$AX204*Assembly!O$9+$AY204*Assembly!O$10+$AZ204*Assembly!O$11+$BA204*Assembly!O$12+$BB204*Assembly!O$13+$BC204*Assembly!O$14+$BD204*Assembly!O$15+$BE204*Assembly!O$16+$BF204*Assembly!O$17+$BG204*Assembly!O$18+$BH204*Assembly!O$19+$BI204*Assembly!O$20+$BJ204*Assembly!O$21+$BK204*Assembly!O$22+$BL204*Assembly!O$23+$BM204*Assembly!O$24</f>
        <v>#VALUE!</v>
      </c>
      <c r="CC204" s="156" t="e">
        <f>$AS204*Assembly!P$4+$AT204*Assembly!P$5+$AU204*Assembly!P$6+$AV204*Assembly!P$7+$AW204*Assembly!P$8+$AX204*Assembly!P$9+$AY204*Assembly!P$10+$AZ204*Assembly!P$11+$BA204*Assembly!P$12+$BB204*Assembly!P$13+$BC204*Assembly!P$14+$BD204*Assembly!P$15+$BE204*Assembly!P$16+$BF204*Assembly!P$17+$BG204*Assembly!P$18+$BH204*Assembly!P$19+$BI204*Assembly!P$20+$BJ204*Assembly!P$21+$BK204*Assembly!P$22+$BL204*Assembly!P$23+$BM204*Assembly!P$24</f>
        <v>#VALUE!</v>
      </c>
      <c r="CD204" s="156" t="e">
        <f>$AS204*Assembly!Q$4+$AT204*Assembly!Q$5+$AU204*Assembly!Q$6+$AV204*Assembly!Q$7+$AW204*Assembly!Q$8+$AX204*Assembly!Q$9+$AY204*Assembly!Q$10+$AZ204*Assembly!Q$11+$BA204*Assembly!Q$12+$BB204*Assembly!Q$13+$BC204*Assembly!Q$14+$BD204*Assembly!Q$15+$BE204*Assembly!Q$16+$BF204*Assembly!Q$17+$BG204*Assembly!Q$18+$BH204*Assembly!Q$19+$BI204*Assembly!Q$20+$BJ204*Assembly!Q$21+$BK204*Assembly!Q$22+$BL204*Assembly!Q$23+$BM204*Assembly!Q$24</f>
        <v>#VALUE!</v>
      </c>
      <c r="CE204" s="164" t="e">
        <f>$AS204*Assembly!R$4+$AT204*Assembly!R$5+$AU204*Assembly!R$6+$AV204*Assembly!R$7+$AW204*Assembly!R$8+$AX204*Assembly!R$9+$AY204*Assembly!R$10+$AZ204*Assembly!R$11+$BA204*Assembly!R$12+$BB204*Assembly!R$13+$BC204*Assembly!R$14+$BD204*Assembly!R$15+$BE204*Assembly!R$16+$BF204*Assembly!R$17+$BG204*Assembly!R$18+$BH204*Assembly!R$19+$BI204*Assembly!R$20+$BJ204*Assembly!R$21+$BK204*Assembly!R$22+$BL204*Assembly!R$23+$BM204*Assembly!R$24</f>
        <v>#VALUE!</v>
      </c>
      <c r="CF204" s="156" t="e">
        <f>$AS204*Assembly!S$4+$AT204*Assembly!S$5+$AU204*Assembly!S$6+$AV204*Assembly!S$7+$AW204*Assembly!S$8+$AX204*Assembly!S$9+$AY204*Assembly!S$10+$AZ204*Assembly!S$11+$BA204*Assembly!S$12+$BB204*Assembly!S$13+$BC204*Assembly!S$14+$BD204*Assembly!S$15+$BE204*Assembly!S$16+$BF204*Assembly!S$17+$BG204*Assembly!S$18+$BH204*Assembly!S$19+$BI204*Assembly!S$20+$BJ204*Assembly!S$21+$BK204*Assembly!S$22+$BL204*Assembly!S$23+$BM204*Assembly!S$24</f>
        <v>#VALUE!</v>
      </c>
      <c r="CG204" s="156" t="e">
        <f>$AS204*Assembly!T$4+$AT204*Assembly!T$5+$AU204*Assembly!T$6+$AV204*Assembly!T$7+$AW204*Assembly!T$8+$AX204*Assembly!T$9+$AY204*Assembly!T$10+$AZ204*Assembly!T$11+$BA204*Assembly!T$12+$BB204*Assembly!T$13+$BC204*Assembly!T$14+$BD204*Assembly!T$15+$BE204*Assembly!T$16+$BF204*Assembly!T$17+$BG204*Assembly!T$18+$BH204*Assembly!T$19+$BI204*Assembly!T$20+$BJ204*Assembly!T$21+$BK204*Assembly!T$22+$BL204*Assembly!T$23+$BM204*Assembly!T$24</f>
        <v>#VALUE!</v>
      </c>
      <c r="CH204" s="156" t="e">
        <f>$AS204*Assembly!U$4+$AT204*Assembly!U$5+$AU204*Assembly!U$6+$AV204*Assembly!U$7+$AW204*Assembly!U$8+$AX204*Assembly!U$9+$AY204*Assembly!U$10+$AZ204*Assembly!U$11+$BA204*Assembly!U$12+$BB204*Assembly!U$13+$BC204*Assembly!U$14+$BD204*Assembly!U$15+$BE204*Assembly!U$16+$BF204*Assembly!U$17+$BG204*Assembly!U$18+$BH204*Assembly!U$19+$BI204*Assembly!U$20+$BJ204*Assembly!U$21+$BK204*Assembly!U$22+$BL204*Assembly!U$23+$BM204*Assembly!U$24</f>
        <v>#VALUE!</v>
      </c>
      <c r="CI204" s="164" t="e">
        <f>$AS204*Assembly!V$4+$AT204*Assembly!V$5+$AU204*Assembly!V$6+$AV204*Assembly!V$7+$AW204*Assembly!V$8+$AX204*Assembly!V$9+$AY204*Assembly!V$10+$AZ204*Assembly!V$11+$BA204*Assembly!V$12+$BB204*Assembly!V$13+$BC204*Assembly!V$14+$BD204*Assembly!V$15+$BE204*Assembly!V$16+$BF204*Assembly!V$17+$BG204*Assembly!V$18+$BH204*Assembly!V$19+$BI204*Assembly!V$20+$BJ204*Assembly!V$21+$BK204*Assembly!V$22+$BL204*Assembly!V$23+$BM204*Assembly!V$24</f>
        <v>#VALUE!</v>
      </c>
      <c r="CJ204" s="164" t="e">
        <f>BZ204*Refining!$F$3</f>
        <v>#VALUE!</v>
      </c>
      <c r="CK204" s="164" t="e">
        <f>CA204*Refining!$F$4</f>
        <v>#VALUE!</v>
      </c>
      <c r="CL204" s="164" t="e">
        <f>CB204*Refining!$F$5</f>
        <v>#VALUE!</v>
      </c>
      <c r="CM204" s="164" t="e">
        <f>CC204*Refining!$F$6</f>
        <v>#VALUE!</v>
      </c>
      <c r="CN204" s="164" t="e">
        <f>CD204*Refining!$F$7</f>
        <v>#VALUE!</v>
      </c>
      <c r="CO204" s="164" t="e">
        <f>CE204*Refining!$F$8</f>
        <v>#VALUE!</v>
      </c>
      <c r="CP204" s="164" t="e">
        <f>CF204*Refining!$F$9</f>
        <v>#VALUE!</v>
      </c>
      <c r="CQ204" s="164" t="e">
        <f>CG204*Refining!$F$10</f>
        <v>#VALUE!</v>
      </c>
      <c r="CR204" s="164" t="e">
        <f>CH204*Refining!$F$11</f>
        <v>#VALUE!</v>
      </c>
      <c r="CS204" s="164" t="e">
        <f>CI204*Refining!$F$12</f>
        <v>#VALUE!</v>
      </c>
      <c r="CT204" s="185" t="e">
        <f t="shared" ref="CT204:DM204" si="825">IF(BZ204 = 0, "", BZ204)</f>
        <v>#VALUE!</v>
      </c>
      <c r="CU204" s="186" t="e">
        <f t="shared" si="825"/>
        <v>#VALUE!</v>
      </c>
      <c r="CV204" s="186" t="e">
        <f t="shared" si="825"/>
        <v>#VALUE!</v>
      </c>
      <c r="CW204" s="186" t="e">
        <f t="shared" si="825"/>
        <v>#VALUE!</v>
      </c>
      <c r="CX204" s="186" t="e">
        <f t="shared" si="825"/>
        <v>#VALUE!</v>
      </c>
      <c r="CY204" s="186" t="e">
        <f t="shared" si="825"/>
        <v>#VALUE!</v>
      </c>
      <c r="CZ204" s="186" t="e">
        <f t="shared" si="825"/>
        <v>#VALUE!</v>
      </c>
      <c r="DA204" s="186" t="e">
        <f t="shared" si="825"/>
        <v>#VALUE!</v>
      </c>
      <c r="DB204" s="186" t="e">
        <f t="shared" si="825"/>
        <v>#VALUE!</v>
      </c>
      <c r="DC204" s="187" t="e">
        <f t="shared" si="825"/>
        <v>#VALUE!</v>
      </c>
      <c r="DD204" s="185" t="e">
        <f t="shared" si="825"/>
        <v>#VALUE!</v>
      </c>
      <c r="DE204" s="186" t="e">
        <f t="shared" si="825"/>
        <v>#VALUE!</v>
      </c>
      <c r="DF204" s="186" t="e">
        <f t="shared" si="825"/>
        <v>#VALUE!</v>
      </c>
      <c r="DG204" s="186" t="e">
        <f t="shared" si="825"/>
        <v>#VALUE!</v>
      </c>
      <c r="DH204" s="211" t="e">
        <f t="shared" si="825"/>
        <v>#VALUE!</v>
      </c>
      <c r="DI204" s="186" t="e">
        <f t="shared" si="825"/>
        <v>#VALUE!</v>
      </c>
      <c r="DJ204" s="186" t="e">
        <f t="shared" si="825"/>
        <v>#VALUE!</v>
      </c>
      <c r="DK204" s="186" t="e">
        <f t="shared" si="825"/>
        <v>#VALUE!</v>
      </c>
      <c r="DL204" s="186" t="e">
        <f t="shared" si="825"/>
        <v>#VALUE!</v>
      </c>
      <c r="DM204" s="187" t="e">
        <f t="shared" si="825"/>
        <v>#VALUE!</v>
      </c>
      <c r="DN204" s="185" t="e">
        <f t="shared" si="11"/>
        <v>#VALUE!</v>
      </c>
      <c r="DO204" s="189" t="e">
        <f t="shared" si="12"/>
        <v>#VALUE!</v>
      </c>
      <c r="DP204" s="120" t="e">
        <f t="shared" si="13"/>
        <v>#VALUE!</v>
      </c>
      <c r="DQ204" s="133" t="e">
        <f>CT204*'Ores &amp; Ingots'!$C$3+CU204*'Ores &amp; Ingots'!$C$4+CV204*'Ores &amp; Ingots'!$C$5+CW204*'Ores &amp; Ingots'!$C$6+CX204*'Ores &amp; Ingots'!$C$7+CY204*'Ores &amp; Ingots'!$C$8+CZ204*'Ores &amp; Ingots'!$C$9+DA204*'Ores &amp; Ingots'!$C$10+DB204*'Ores &amp; Ingots'!$C$11+DC204*'Ores &amp; Ingots'!$C$12</f>
        <v>#VALUE!</v>
      </c>
      <c r="DR204" s="133" t="e">
        <f>DD204*'Ores &amp; Ingots'!$B$3+DE204*'Ores &amp; Ingots'!$B$4+DF204*'Ores &amp; Ingots'!$B$5+DG204*'Ores &amp; Ingots'!$B$6+DH204*'Ores &amp; Ingots'!$B$7+DI204*'Ores &amp; Ingots'!$B$8+DJ204*'Ores &amp; Ingots'!$B$9+DK204*'Ores &amp; Ingots'!$B$10+DL204*'Ores &amp; Ingots'!$B$11+DM204*'Ores &amp; Ingots'!$B$12</f>
        <v>#VALUE!</v>
      </c>
      <c r="DS204" s="189" t="e">
        <f>CT204*Refining!$G$3+CU204*Refining!$G$4+CV204*Refining!$G$5+CW204*Refining!$G$6+CX204*Refining!$G$7+CY204*Refining!$G$8+CZ204*Refining!$G$9+DA204*Refining!$G$10+DB204*Refining!$G$11+DC204*Refining!$G$12</f>
        <v>#VALUE!</v>
      </c>
      <c r="DT204" s="189" t="e">
        <f t="shared" si="14"/>
        <v>#VALUE!</v>
      </c>
      <c r="DU204" s="192" t="e">
        <f t="shared" si="15"/>
        <v>#VALUE!</v>
      </c>
      <c r="DV204" s="185" t="e">
        <f t="shared" si="16"/>
        <v>#VALUE!</v>
      </c>
      <c r="DW204" s="194" t="e">
        <f t="shared" ref="DW204:DX204" si="826">DV204/60</f>
        <v>#VALUE!</v>
      </c>
      <c r="DX204" s="194" t="e">
        <f t="shared" si="826"/>
        <v>#VALUE!</v>
      </c>
      <c r="DY204" s="185" t="e">
        <f t="shared" si="18"/>
        <v>#VALUE!</v>
      </c>
      <c r="DZ204" s="194" t="e">
        <f t="shared" ref="DZ204:EA204" si="827">DY204/1000</f>
        <v>#VALUE!</v>
      </c>
      <c r="EA204" s="196" t="e">
        <f t="shared" si="827"/>
        <v>#VALUE!</v>
      </c>
      <c r="EB204" s="130" t="e">
        <f t="shared" si="20"/>
        <v>#VALUE!</v>
      </c>
      <c r="EC204" s="132" t="e">
        <f t="shared" si="21"/>
        <v>#VALUE!</v>
      </c>
      <c r="ED204" s="133" t="s">
        <v>28</v>
      </c>
    </row>
    <row r="205" spans="1:134" ht="12.75" x14ac:dyDescent="0.2">
      <c r="A205" s="864"/>
      <c r="B205" s="369" t="s">
        <v>407</v>
      </c>
      <c r="C205" s="137" t="s">
        <v>156</v>
      </c>
      <c r="D205" s="137">
        <v>1</v>
      </c>
      <c r="E205" s="137">
        <v>1</v>
      </c>
      <c r="F205" s="137">
        <v>1</v>
      </c>
      <c r="G205" s="139">
        <f t="shared" si="0"/>
        <v>15.625</v>
      </c>
      <c r="H205" s="140">
        <v>7</v>
      </c>
      <c r="I205" s="140">
        <v>17.5</v>
      </c>
      <c r="J205" s="140">
        <f>H205/Main!$D$9</f>
        <v>1.4</v>
      </c>
      <c r="K205" s="140">
        <f>I205/Main!$D$10</f>
        <v>8.75</v>
      </c>
      <c r="L205" s="140">
        <f t="shared" si="1"/>
        <v>6.25</v>
      </c>
      <c r="M205" s="140">
        <v>1</v>
      </c>
      <c r="N205" s="143"/>
      <c r="O205" s="143"/>
      <c r="P205" s="145"/>
      <c r="Q205" s="143"/>
      <c r="R205" s="146"/>
      <c r="S205" s="143"/>
      <c r="T205" s="395"/>
      <c r="U205" s="198"/>
      <c r="V205" s="143"/>
      <c r="W205" s="396" t="s">
        <v>28</v>
      </c>
      <c r="X205" s="167">
        <v>16</v>
      </c>
      <c r="Y205" s="133">
        <v>0</v>
      </c>
      <c r="Z205" s="133">
        <v>0</v>
      </c>
      <c r="AA205" s="133">
        <v>0</v>
      </c>
      <c r="AB205" s="133">
        <v>0</v>
      </c>
      <c r="AC205" s="133">
        <v>0</v>
      </c>
      <c r="AD205" s="133">
        <v>0</v>
      </c>
      <c r="AE205" s="133">
        <v>0</v>
      </c>
      <c r="AF205" s="133">
        <v>0</v>
      </c>
      <c r="AG205" s="133">
        <v>0</v>
      </c>
      <c r="AH205" s="133">
        <v>0</v>
      </c>
      <c r="AI205" s="133">
        <v>0</v>
      </c>
      <c r="AJ205" s="133">
        <v>0</v>
      </c>
      <c r="AK205" s="133">
        <v>0</v>
      </c>
      <c r="AL205" s="133">
        <v>0</v>
      </c>
      <c r="AM205" s="133">
        <v>0</v>
      </c>
      <c r="AN205" s="133">
        <v>0</v>
      </c>
      <c r="AO205" s="133">
        <v>0</v>
      </c>
      <c r="AP205" s="133">
        <v>0</v>
      </c>
      <c r="AQ205" s="133">
        <v>0</v>
      </c>
      <c r="AR205" s="133">
        <v>0</v>
      </c>
      <c r="AS205" s="406">
        <f t="shared" ref="AS205:BM205" si="828">IF(X205 = 0, "", X205)</f>
        <v>16</v>
      </c>
      <c r="AT205" s="137" t="str">
        <f t="shared" si="828"/>
        <v/>
      </c>
      <c r="AU205" s="137" t="str">
        <f t="shared" si="828"/>
        <v/>
      </c>
      <c r="AV205" s="137" t="str">
        <f t="shared" si="828"/>
        <v/>
      </c>
      <c r="AW205" s="137" t="str">
        <f t="shared" si="828"/>
        <v/>
      </c>
      <c r="AX205" s="137" t="str">
        <f t="shared" si="828"/>
        <v/>
      </c>
      <c r="AY205" s="137" t="str">
        <f t="shared" si="828"/>
        <v/>
      </c>
      <c r="AZ205" s="137" t="str">
        <f t="shared" si="828"/>
        <v/>
      </c>
      <c r="BA205" s="137" t="str">
        <f t="shared" si="828"/>
        <v/>
      </c>
      <c r="BB205" s="137" t="str">
        <f t="shared" si="828"/>
        <v/>
      </c>
      <c r="BC205" s="137" t="str">
        <f t="shared" si="828"/>
        <v/>
      </c>
      <c r="BD205" s="137" t="str">
        <f t="shared" si="828"/>
        <v/>
      </c>
      <c r="BE205" s="137" t="str">
        <f t="shared" si="828"/>
        <v/>
      </c>
      <c r="BF205" s="137" t="str">
        <f t="shared" si="828"/>
        <v/>
      </c>
      <c r="BG205" s="137" t="str">
        <f t="shared" si="828"/>
        <v/>
      </c>
      <c r="BH205" s="137" t="str">
        <f t="shared" si="828"/>
        <v/>
      </c>
      <c r="BI205" s="137" t="str">
        <f t="shared" si="828"/>
        <v/>
      </c>
      <c r="BJ205" s="137" t="str">
        <f t="shared" si="828"/>
        <v/>
      </c>
      <c r="BK205" s="137" t="str">
        <f t="shared" si="828"/>
        <v/>
      </c>
      <c r="BL205" s="137" t="str">
        <f t="shared" si="828"/>
        <v/>
      </c>
      <c r="BM205" s="169" t="str">
        <f t="shared" si="828"/>
        <v/>
      </c>
      <c r="BN205" s="174" t="e">
        <f>$AS205*Assembly!Z$4+$AT205*Assembly!Z$5+$AU205*Assembly!Z$6+$AV205*Assembly!Z$7+$AW205*Assembly!Z$8+$AX205*Assembly!Z$9+$AY205*Assembly!Z$10+$AZ205*Assembly!Z$11+$BA205*Assembly!Z$12+$BB205*Assembly!Z$13+$BC205*Assembly!Z$14+$BD205*Assembly!Z$15+$BE205*Assembly!Z$16+$BF205*Assembly!Z$17+$BG205*Assembly!Z$18+$BH205*Assembly!Z$19+$BI205*Assembly!Z$20+$BJ205*Assembly!Z$21+$BK205*Assembly!Z$22+$BL205*Assembly!Z$23+$BM205*Assembly!Z$24</f>
        <v>#VALUE!</v>
      </c>
      <c r="BO205" s="133" t="e">
        <f t="shared" si="3"/>
        <v>#VALUE!</v>
      </c>
      <c r="BP205" s="133"/>
      <c r="BQ205" s="133" t="e">
        <f>$AS205*Assembly!AD$4+$AT205*Assembly!AD$5+$AU205*Assembly!AD$6+$AV205*Assembly!AD$7+$AW205*Assembly!AD$8+$AX205*Assembly!AD$9+$AY205*Assembly!AD$10+$AZ205*Assembly!AD$11+$BA205*Assembly!AD$12+$BB205*Assembly!AD$13+$BC205*Assembly!AD$14+$BD205*Assembly!AD$15+$BE205*Assembly!AD$16+$BF205*Assembly!AD$17+$BG205*Assembly!AD$18+$BH205*Assembly!AD$19+$BI205*Assembly!AD$20+$BJ205*Assembly!AD$21+$BK205*Assembly!AD$22+$BL205*Assembly!AD$23+$BM205*Assembly!AD$24</f>
        <v>#VALUE!</v>
      </c>
      <c r="BR205" s="177" t="e">
        <f t="shared" si="4"/>
        <v>#VALUE!</v>
      </c>
      <c r="BS205" s="178" t="e">
        <f t="shared" si="5"/>
        <v>#VALUE!</v>
      </c>
      <c r="BT205" s="179" t="e">
        <f t="shared" si="6"/>
        <v>#VALUE!</v>
      </c>
      <c r="BU205" s="178" t="e">
        <f t="shared" si="7"/>
        <v>#VALUE!</v>
      </c>
      <c r="BV205" s="133" t="e">
        <f>$AS205*Assembly!Y$4+$AT205*Assembly!Y$5+$AU205*Assembly!Y$6+$AV205*Assembly!Y$7+$AW205*Assembly!Y$8+$AX205*Assembly!Y$9+$AY205*Assembly!Y$10+$AZ205*Assembly!Y$11+$BA205*Assembly!Y$12+$BB205*Assembly!Y$13+$BC205*Assembly!Y$14+$BD205*Assembly!Y$15+$BE205*Assembly!Y$16+$BF205*Assembly!Y$17+$BG205*Assembly!Y$18+$BH205*Assembly!Y$19+$BI205*Assembly!Y$20+$BJ205*Assembly!Y$21+$BK205*Assembly!Y$22+$BL205*Assembly!Y$23+$BM205*Assembly!Y$24</f>
        <v>#VALUE!</v>
      </c>
      <c r="BW205" s="133" t="e">
        <f t="shared" si="8"/>
        <v>#VALUE!</v>
      </c>
      <c r="BX205" s="130" t="e">
        <f t="shared" si="9"/>
        <v>#VALUE!</v>
      </c>
      <c r="BY205" s="183" t="e">
        <f>$AS205*Assembly!AC$4+$AT205*Assembly!AC$5+$AU205*Assembly!AC$6+$AV205*Assembly!AC$7+$AW205*Assembly!AC$8+$AX205*Assembly!AC$9+$AY205*Assembly!AC$10+$AZ205*Assembly!AC$11+$BA205*Assembly!AC$12+$BB205*Assembly!AC$13+$BC205*Assembly!AC$14+$BD205*Assembly!AC$15+$BE205*Assembly!AC$16+$BF205*Assembly!AC$17+$BG205*Assembly!AC$18+$BH205*Assembly!AC$19+$BI205*Assembly!AC$20+$BJ205*Assembly!AC$21+$BK205*Assembly!AC$22+$BL205*Assembly!AC$23+$BM205*Assembly!AC$24</f>
        <v>#VALUE!</v>
      </c>
      <c r="BZ205" s="145" t="e">
        <f>$AS205*Assembly!M$4+$AT205*Assembly!M$5+$AU205*Assembly!M$6+$AV205*Assembly!M$7+$AW205*Assembly!M$8+$AX205*Assembly!M$9+$AY205*Assembly!M$10+$AZ205*Assembly!M$11+$BA205*Assembly!M$12+$BB205*Assembly!M$13+$BC205*Assembly!M$14+$BD205*Assembly!M$15+$BE205*Assembly!M$16+$BF205*Assembly!M$17+$BG205*Assembly!M$18+$BH205*Assembly!M$19+$BI205*Assembly!M$20+$BJ205*Assembly!M$21+$BK205*Assembly!M$22+$BL205*Assembly!M$23+$BM205*Assembly!M$24</f>
        <v>#VALUE!</v>
      </c>
      <c r="CA205" s="145" t="e">
        <f>$AS205*Assembly!N$4+$AT205*Assembly!N$5+$AU205*Assembly!N$6+$AV205*Assembly!N$7+$AW205*Assembly!N$8+$AX205*Assembly!N$9+$AY205*Assembly!N$10+$AZ205*Assembly!N$11+$BA205*Assembly!N$12+$BB205*Assembly!N$13+$BC205*Assembly!N$14+$BD205*Assembly!N$15+$BE205*Assembly!N$16+$BF205*Assembly!N$17+$BG205*Assembly!N$18+$BH205*Assembly!N$19+$BI205*Assembly!N$20+$BJ205*Assembly!N$21+$BK205*Assembly!N$22+$BL205*Assembly!N$23+$BM205*Assembly!N$24</f>
        <v>#VALUE!</v>
      </c>
      <c r="CB205" s="145" t="e">
        <f>$AS205*Assembly!O$4+$AT205*Assembly!O$5+$AU205*Assembly!O$6+$AV205*Assembly!O$7+$AW205*Assembly!O$8+$AX205*Assembly!O$9+$AY205*Assembly!O$10+$AZ205*Assembly!O$11+$BA205*Assembly!O$12+$BB205*Assembly!O$13+$BC205*Assembly!O$14+$BD205*Assembly!O$15+$BE205*Assembly!O$16+$BF205*Assembly!O$17+$BG205*Assembly!O$18+$BH205*Assembly!O$19+$BI205*Assembly!O$20+$BJ205*Assembly!O$21+$BK205*Assembly!O$22+$BL205*Assembly!O$23+$BM205*Assembly!O$24</f>
        <v>#VALUE!</v>
      </c>
      <c r="CC205" s="140" t="e">
        <f>$AS205*Assembly!P$4+$AT205*Assembly!P$5+$AU205*Assembly!P$6+$AV205*Assembly!P$7+$AW205*Assembly!P$8+$AX205*Assembly!P$9+$AY205*Assembly!P$10+$AZ205*Assembly!P$11+$BA205*Assembly!P$12+$BB205*Assembly!P$13+$BC205*Assembly!P$14+$BD205*Assembly!P$15+$BE205*Assembly!P$16+$BF205*Assembly!P$17+$BG205*Assembly!P$18+$BH205*Assembly!P$19+$BI205*Assembly!P$20+$BJ205*Assembly!P$21+$BK205*Assembly!P$22+$BL205*Assembly!P$23+$BM205*Assembly!P$24</f>
        <v>#VALUE!</v>
      </c>
      <c r="CD205" s="140" t="e">
        <f>$AS205*Assembly!Q$4+$AT205*Assembly!Q$5+$AU205*Assembly!Q$6+$AV205*Assembly!Q$7+$AW205*Assembly!Q$8+$AX205*Assembly!Q$9+$AY205*Assembly!Q$10+$AZ205*Assembly!Q$11+$BA205*Assembly!Q$12+$BB205*Assembly!Q$13+$BC205*Assembly!Q$14+$BD205*Assembly!Q$15+$BE205*Assembly!Q$16+$BF205*Assembly!Q$17+$BG205*Assembly!Q$18+$BH205*Assembly!Q$19+$BI205*Assembly!Q$20+$BJ205*Assembly!Q$21+$BK205*Assembly!Q$22+$BL205*Assembly!Q$23+$BM205*Assembly!Q$24</f>
        <v>#VALUE!</v>
      </c>
      <c r="CE205" s="145" t="e">
        <f>$AS205*Assembly!R$4+$AT205*Assembly!R$5+$AU205*Assembly!R$6+$AV205*Assembly!R$7+$AW205*Assembly!R$8+$AX205*Assembly!R$9+$AY205*Assembly!R$10+$AZ205*Assembly!R$11+$BA205*Assembly!R$12+$BB205*Assembly!R$13+$BC205*Assembly!R$14+$BD205*Assembly!R$15+$BE205*Assembly!R$16+$BF205*Assembly!R$17+$BG205*Assembly!R$18+$BH205*Assembly!R$19+$BI205*Assembly!R$20+$BJ205*Assembly!R$21+$BK205*Assembly!R$22+$BL205*Assembly!R$23+$BM205*Assembly!R$24</f>
        <v>#VALUE!</v>
      </c>
      <c r="CF205" s="140" t="e">
        <f>$AS205*Assembly!S$4+$AT205*Assembly!S$5+$AU205*Assembly!S$6+$AV205*Assembly!S$7+$AW205*Assembly!S$8+$AX205*Assembly!S$9+$AY205*Assembly!S$10+$AZ205*Assembly!S$11+$BA205*Assembly!S$12+$BB205*Assembly!S$13+$BC205*Assembly!S$14+$BD205*Assembly!S$15+$BE205*Assembly!S$16+$BF205*Assembly!S$17+$BG205*Assembly!S$18+$BH205*Assembly!S$19+$BI205*Assembly!S$20+$BJ205*Assembly!S$21+$BK205*Assembly!S$22+$BL205*Assembly!S$23+$BM205*Assembly!S$24</f>
        <v>#VALUE!</v>
      </c>
      <c r="CG205" s="140" t="e">
        <f>$AS205*Assembly!T$4+$AT205*Assembly!T$5+$AU205*Assembly!T$6+$AV205*Assembly!T$7+$AW205*Assembly!T$8+$AX205*Assembly!T$9+$AY205*Assembly!T$10+$AZ205*Assembly!T$11+$BA205*Assembly!T$12+$BB205*Assembly!T$13+$BC205*Assembly!T$14+$BD205*Assembly!T$15+$BE205*Assembly!T$16+$BF205*Assembly!T$17+$BG205*Assembly!T$18+$BH205*Assembly!T$19+$BI205*Assembly!T$20+$BJ205*Assembly!T$21+$BK205*Assembly!T$22+$BL205*Assembly!T$23+$BM205*Assembly!T$24</f>
        <v>#VALUE!</v>
      </c>
      <c r="CH205" s="140" t="e">
        <f>$AS205*Assembly!U$4+$AT205*Assembly!U$5+$AU205*Assembly!U$6+$AV205*Assembly!U$7+$AW205*Assembly!U$8+$AX205*Assembly!U$9+$AY205*Assembly!U$10+$AZ205*Assembly!U$11+$BA205*Assembly!U$12+$BB205*Assembly!U$13+$BC205*Assembly!U$14+$BD205*Assembly!U$15+$BE205*Assembly!U$16+$BF205*Assembly!U$17+$BG205*Assembly!U$18+$BH205*Assembly!U$19+$BI205*Assembly!U$20+$BJ205*Assembly!U$21+$BK205*Assembly!U$22+$BL205*Assembly!U$23+$BM205*Assembly!U$24</f>
        <v>#VALUE!</v>
      </c>
      <c r="CI205" s="145" t="e">
        <f>$AS205*Assembly!V$4+$AT205*Assembly!V$5+$AU205*Assembly!V$6+$AV205*Assembly!V$7+$AW205*Assembly!V$8+$AX205*Assembly!V$9+$AY205*Assembly!V$10+$AZ205*Assembly!V$11+$BA205*Assembly!V$12+$BB205*Assembly!V$13+$BC205*Assembly!V$14+$BD205*Assembly!V$15+$BE205*Assembly!V$16+$BF205*Assembly!V$17+$BG205*Assembly!V$18+$BH205*Assembly!V$19+$BI205*Assembly!V$20+$BJ205*Assembly!V$21+$BK205*Assembly!V$22+$BL205*Assembly!V$23+$BM205*Assembly!V$24</f>
        <v>#VALUE!</v>
      </c>
      <c r="CJ205" s="145" t="e">
        <f>BZ205*Refining!$F$3</f>
        <v>#VALUE!</v>
      </c>
      <c r="CK205" s="145" t="e">
        <f>CA205*Refining!$F$4</f>
        <v>#VALUE!</v>
      </c>
      <c r="CL205" s="145" t="e">
        <f>CB205*Refining!$F$5</f>
        <v>#VALUE!</v>
      </c>
      <c r="CM205" s="145" t="e">
        <f>CC205*Refining!$F$6</f>
        <v>#VALUE!</v>
      </c>
      <c r="CN205" s="145" t="e">
        <f>CD205*Refining!$F$7</f>
        <v>#VALUE!</v>
      </c>
      <c r="CO205" s="145" t="e">
        <f>CE205*Refining!$F$8</f>
        <v>#VALUE!</v>
      </c>
      <c r="CP205" s="145" t="e">
        <f>CF205*Refining!$F$9</f>
        <v>#VALUE!</v>
      </c>
      <c r="CQ205" s="145" t="e">
        <f>CG205*Refining!$F$10</f>
        <v>#VALUE!</v>
      </c>
      <c r="CR205" s="145" t="e">
        <f>CH205*Refining!$F$11</f>
        <v>#VALUE!</v>
      </c>
      <c r="CS205" s="145" t="e">
        <f>CI205*Refining!$F$12</f>
        <v>#VALUE!</v>
      </c>
      <c r="CT205" s="185" t="e">
        <f t="shared" ref="CT205:DM205" si="829">IF(BZ205 = 0, "", BZ205)</f>
        <v>#VALUE!</v>
      </c>
      <c r="CU205" s="186" t="e">
        <f t="shared" si="829"/>
        <v>#VALUE!</v>
      </c>
      <c r="CV205" s="186" t="e">
        <f t="shared" si="829"/>
        <v>#VALUE!</v>
      </c>
      <c r="CW205" s="186" t="e">
        <f t="shared" si="829"/>
        <v>#VALUE!</v>
      </c>
      <c r="CX205" s="186" t="e">
        <f t="shared" si="829"/>
        <v>#VALUE!</v>
      </c>
      <c r="CY205" s="186" t="e">
        <f t="shared" si="829"/>
        <v>#VALUE!</v>
      </c>
      <c r="CZ205" s="186" t="e">
        <f t="shared" si="829"/>
        <v>#VALUE!</v>
      </c>
      <c r="DA205" s="186" t="e">
        <f t="shared" si="829"/>
        <v>#VALUE!</v>
      </c>
      <c r="DB205" s="186" t="e">
        <f t="shared" si="829"/>
        <v>#VALUE!</v>
      </c>
      <c r="DC205" s="187" t="e">
        <f t="shared" si="829"/>
        <v>#VALUE!</v>
      </c>
      <c r="DD205" s="185" t="e">
        <f t="shared" si="829"/>
        <v>#VALUE!</v>
      </c>
      <c r="DE205" s="186" t="e">
        <f t="shared" si="829"/>
        <v>#VALUE!</v>
      </c>
      <c r="DF205" s="186" t="e">
        <f t="shared" si="829"/>
        <v>#VALUE!</v>
      </c>
      <c r="DG205" s="186" t="e">
        <f t="shared" si="829"/>
        <v>#VALUE!</v>
      </c>
      <c r="DH205" s="211" t="e">
        <f t="shared" si="829"/>
        <v>#VALUE!</v>
      </c>
      <c r="DI205" s="186" t="e">
        <f t="shared" si="829"/>
        <v>#VALUE!</v>
      </c>
      <c r="DJ205" s="186" t="e">
        <f t="shared" si="829"/>
        <v>#VALUE!</v>
      </c>
      <c r="DK205" s="186" t="e">
        <f t="shared" si="829"/>
        <v>#VALUE!</v>
      </c>
      <c r="DL205" s="186" t="e">
        <f t="shared" si="829"/>
        <v>#VALUE!</v>
      </c>
      <c r="DM205" s="187" t="e">
        <f t="shared" si="829"/>
        <v>#VALUE!</v>
      </c>
      <c r="DN205" s="185" t="e">
        <f t="shared" si="11"/>
        <v>#VALUE!</v>
      </c>
      <c r="DO205" s="189" t="e">
        <f t="shared" si="12"/>
        <v>#VALUE!</v>
      </c>
      <c r="DP205" s="120" t="e">
        <f t="shared" si="13"/>
        <v>#VALUE!</v>
      </c>
      <c r="DQ205" s="133" t="e">
        <f>CT205*'Ores &amp; Ingots'!$C$3+CU205*'Ores &amp; Ingots'!$C$4+CV205*'Ores &amp; Ingots'!$C$5+CW205*'Ores &amp; Ingots'!$C$6+CX205*'Ores &amp; Ingots'!$C$7+CY205*'Ores &amp; Ingots'!$C$8+CZ205*'Ores &amp; Ingots'!$C$9+DA205*'Ores &amp; Ingots'!$C$10+DB205*'Ores &amp; Ingots'!$C$11+DC205*'Ores &amp; Ingots'!$C$12</f>
        <v>#VALUE!</v>
      </c>
      <c r="DR205" s="133" t="e">
        <f>DD205*'Ores &amp; Ingots'!$B$3+DE205*'Ores &amp; Ingots'!$B$4+DF205*'Ores &amp; Ingots'!$B$5+DG205*'Ores &amp; Ingots'!$B$6+DH205*'Ores &amp; Ingots'!$B$7+DI205*'Ores &amp; Ingots'!$B$8+DJ205*'Ores &amp; Ingots'!$B$9+DK205*'Ores &amp; Ingots'!$B$10+DL205*'Ores &amp; Ingots'!$B$11+DM205*'Ores &amp; Ingots'!$B$12</f>
        <v>#VALUE!</v>
      </c>
      <c r="DS205" s="189" t="e">
        <f>CT205*Refining!$G$3+CU205*Refining!$G$4+CV205*Refining!$G$5+CW205*Refining!$G$6+CX205*Refining!$G$7+CY205*Refining!$G$8+CZ205*Refining!$G$9+DA205*Refining!$G$10+DB205*Refining!$G$11+DC205*Refining!$G$12</f>
        <v>#VALUE!</v>
      </c>
      <c r="DT205" s="189" t="e">
        <f t="shared" si="14"/>
        <v>#VALUE!</v>
      </c>
      <c r="DU205" s="192" t="e">
        <f t="shared" si="15"/>
        <v>#VALUE!</v>
      </c>
      <c r="DV205" s="185" t="e">
        <f t="shared" si="16"/>
        <v>#VALUE!</v>
      </c>
      <c r="DW205" s="194" t="e">
        <f t="shared" ref="DW205:DX205" si="830">DV205/60</f>
        <v>#VALUE!</v>
      </c>
      <c r="DX205" s="194" t="e">
        <f t="shared" si="830"/>
        <v>#VALUE!</v>
      </c>
      <c r="DY205" s="185" t="e">
        <f t="shared" si="18"/>
        <v>#VALUE!</v>
      </c>
      <c r="DZ205" s="194" t="e">
        <f t="shared" ref="DZ205:EA205" si="831">DY205/1000</f>
        <v>#VALUE!</v>
      </c>
      <c r="EA205" s="196" t="e">
        <f t="shared" si="831"/>
        <v>#VALUE!</v>
      </c>
      <c r="EB205" s="130" t="e">
        <f t="shared" si="20"/>
        <v>#VALUE!</v>
      </c>
      <c r="EC205" s="132" t="e">
        <f t="shared" si="21"/>
        <v>#VALUE!</v>
      </c>
      <c r="ED205" s="133" t="s">
        <v>28</v>
      </c>
    </row>
    <row r="206" spans="1:134" ht="12.75" x14ac:dyDescent="0.2">
      <c r="A206" s="864"/>
      <c r="B206" s="369" t="s">
        <v>408</v>
      </c>
      <c r="C206" s="137" t="s">
        <v>156</v>
      </c>
      <c r="D206" s="137">
        <v>1</v>
      </c>
      <c r="E206" s="137">
        <v>1</v>
      </c>
      <c r="F206" s="137">
        <v>1</v>
      </c>
      <c r="G206" s="154">
        <f t="shared" si="0"/>
        <v>15.625</v>
      </c>
      <c r="H206" s="156">
        <v>8</v>
      </c>
      <c r="I206" s="156">
        <v>20</v>
      </c>
      <c r="J206" s="156">
        <f>H206/Main!$D$9</f>
        <v>1.6</v>
      </c>
      <c r="K206" s="156">
        <f>I206/Main!$D$10</f>
        <v>10</v>
      </c>
      <c r="L206" s="156">
        <f t="shared" si="1"/>
        <v>6.25</v>
      </c>
      <c r="M206" s="156">
        <v>1</v>
      </c>
      <c r="N206" s="159"/>
      <c r="O206" s="159"/>
      <c r="P206" s="164"/>
      <c r="Q206" s="159"/>
      <c r="R206" s="166"/>
      <c r="S206" s="159"/>
      <c r="T206" s="166"/>
      <c r="U206" s="170"/>
      <c r="V206" s="159"/>
      <c r="W206" s="364" t="s">
        <v>28</v>
      </c>
      <c r="X206" s="167">
        <v>22</v>
      </c>
      <c r="Y206" s="133">
        <v>0</v>
      </c>
      <c r="Z206" s="133">
        <v>0</v>
      </c>
      <c r="AA206" s="133">
        <v>0</v>
      </c>
      <c r="AB206" s="133">
        <v>0</v>
      </c>
      <c r="AC206" s="133">
        <v>0</v>
      </c>
      <c r="AD206" s="133">
        <v>0</v>
      </c>
      <c r="AE206" s="133">
        <v>0</v>
      </c>
      <c r="AF206" s="133">
        <v>0</v>
      </c>
      <c r="AG206" s="133">
        <v>0</v>
      </c>
      <c r="AH206" s="133">
        <v>0</v>
      </c>
      <c r="AI206" s="133">
        <v>0</v>
      </c>
      <c r="AJ206" s="133">
        <v>0</v>
      </c>
      <c r="AK206" s="133">
        <v>0</v>
      </c>
      <c r="AL206" s="133">
        <v>0</v>
      </c>
      <c r="AM206" s="133">
        <v>0</v>
      </c>
      <c r="AN206" s="133">
        <v>0</v>
      </c>
      <c r="AO206" s="133">
        <v>0</v>
      </c>
      <c r="AP206" s="133">
        <v>0</v>
      </c>
      <c r="AQ206" s="133">
        <v>0</v>
      </c>
      <c r="AR206" s="133">
        <v>0</v>
      </c>
      <c r="AS206" s="406">
        <f t="shared" ref="AS206:BM206" si="832">IF(X206 = 0, "", X206)</f>
        <v>22</v>
      </c>
      <c r="AT206" s="137" t="str">
        <f t="shared" si="832"/>
        <v/>
      </c>
      <c r="AU206" s="137" t="str">
        <f t="shared" si="832"/>
        <v/>
      </c>
      <c r="AV206" s="137" t="str">
        <f t="shared" si="832"/>
        <v/>
      </c>
      <c r="AW206" s="137" t="str">
        <f t="shared" si="832"/>
        <v/>
      </c>
      <c r="AX206" s="137" t="str">
        <f t="shared" si="832"/>
        <v/>
      </c>
      <c r="AY206" s="137" t="str">
        <f t="shared" si="832"/>
        <v/>
      </c>
      <c r="AZ206" s="137" t="str">
        <f t="shared" si="832"/>
        <v/>
      </c>
      <c r="BA206" s="137" t="str">
        <f t="shared" si="832"/>
        <v/>
      </c>
      <c r="BB206" s="137" t="str">
        <f t="shared" si="832"/>
        <v/>
      </c>
      <c r="BC206" s="137" t="str">
        <f t="shared" si="832"/>
        <v/>
      </c>
      <c r="BD206" s="137" t="str">
        <f t="shared" si="832"/>
        <v/>
      </c>
      <c r="BE206" s="137" t="str">
        <f t="shared" si="832"/>
        <v/>
      </c>
      <c r="BF206" s="137" t="str">
        <f t="shared" si="832"/>
        <v/>
      </c>
      <c r="BG206" s="137" t="str">
        <f t="shared" si="832"/>
        <v/>
      </c>
      <c r="BH206" s="137" t="str">
        <f t="shared" si="832"/>
        <v/>
      </c>
      <c r="BI206" s="137" t="str">
        <f t="shared" si="832"/>
        <v/>
      </c>
      <c r="BJ206" s="137" t="str">
        <f t="shared" si="832"/>
        <v/>
      </c>
      <c r="BK206" s="137" t="str">
        <f t="shared" si="832"/>
        <v/>
      </c>
      <c r="BL206" s="137" t="str">
        <f t="shared" si="832"/>
        <v/>
      </c>
      <c r="BM206" s="169" t="str">
        <f t="shared" si="832"/>
        <v/>
      </c>
      <c r="BN206" s="174" t="e">
        <f>$AS206*Assembly!Z$4+$AT206*Assembly!Z$5+$AU206*Assembly!Z$6+$AV206*Assembly!Z$7+$AW206*Assembly!Z$8+$AX206*Assembly!Z$9+$AY206*Assembly!Z$10+$AZ206*Assembly!Z$11+$BA206*Assembly!Z$12+$BB206*Assembly!Z$13+$BC206*Assembly!Z$14+$BD206*Assembly!Z$15+$BE206*Assembly!Z$16+$BF206*Assembly!Z$17+$BG206*Assembly!Z$18+$BH206*Assembly!Z$19+$BI206*Assembly!Z$20+$BJ206*Assembly!Z$21+$BK206*Assembly!Z$22+$BL206*Assembly!Z$23+$BM206*Assembly!Z$24</f>
        <v>#VALUE!</v>
      </c>
      <c r="BO206" s="133" t="e">
        <f t="shared" si="3"/>
        <v>#VALUE!</v>
      </c>
      <c r="BP206" s="133"/>
      <c r="BQ206" s="133" t="e">
        <f>$AS206*Assembly!AD$4+$AT206*Assembly!AD$5+$AU206*Assembly!AD$6+$AV206*Assembly!AD$7+$AW206*Assembly!AD$8+$AX206*Assembly!AD$9+$AY206*Assembly!AD$10+$AZ206*Assembly!AD$11+$BA206*Assembly!AD$12+$BB206*Assembly!AD$13+$BC206*Assembly!AD$14+$BD206*Assembly!AD$15+$BE206*Assembly!AD$16+$BF206*Assembly!AD$17+$BG206*Assembly!AD$18+$BH206*Assembly!AD$19+$BI206*Assembly!AD$20+$BJ206*Assembly!AD$21+$BK206*Assembly!AD$22+$BL206*Assembly!AD$23+$BM206*Assembly!AD$24</f>
        <v>#VALUE!</v>
      </c>
      <c r="BR206" s="177" t="e">
        <f t="shared" si="4"/>
        <v>#VALUE!</v>
      </c>
      <c r="BS206" s="178" t="e">
        <f t="shared" si="5"/>
        <v>#VALUE!</v>
      </c>
      <c r="BT206" s="179" t="e">
        <f t="shared" si="6"/>
        <v>#VALUE!</v>
      </c>
      <c r="BU206" s="178" t="e">
        <f t="shared" si="7"/>
        <v>#VALUE!</v>
      </c>
      <c r="BV206" s="133" t="e">
        <f>$AS206*Assembly!Y$4+$AT206*Assembly!Y$5+$AU206*Assembly!Y$6+$AV206*Assembly!Y$7+$AW206*Assembly!Y$8+$AX206*Assembly!Y$9+$AY206*Assembly!Y$10+$AZ206*Assembly!Y$11+$BA206*Assembly!Y$12+$BB206*Assembly!Y$13+$BC206*Assembly!Y$14+$BD206*Assembly!Y$15+$BE206*Assembly!Y$16+$BF206*Assembly!Y$17+$BG206*Assembly!Y$18+$BH206*Assembly!Y$19+$BI206*Assembly!Y$20+$BJ206*Assembly!Y$21+$BK206*Assembly!Y$22+$BL206*Assembly!Y$23+$BM206*Assembly!Y$24</f>
        <v>#VALUE!</v>
      </c>
      <c r="BW206" s="133" t="e">
        <f t="shared" si="8"/>
        <v>#VALUE!</v>
      </c>
      <c r="BX206" s="130" t="e">
        <f t="shared" si="9"/>
        <v>#VALUE!</v>
      </c>
      <c r="BY206" s="183" t="e">
        <f>$AS206*Assembly!AC$4+$AT206*Assembly!AC$5+$AU206*Assembly!AC$6+$AV206*Assembly!AC$7+$AW206*Assembly!AC$8+$AX206*Assembly!AC$9+$AY206*Assembly!AC$10+$AZ206*Assembly!AC$11+$BA206*Assembly!AC$12+$BB206*Assembly!AC$13+$BC206*Assembly!AC$14+$BD206*Assembly!AC$15+$BE206*Assembly!AC$16+$BF206*Assembly!AC$17+$BG206*Assembly!AC$18+$BH206*Assembly!AC$19+$BI206*Assembly!AC$20+$BJ206*Assembly!AC$21+$BK206*Assembly!AC$22+$BL206*Assembly!AC$23+$BM206*Assembly!AC$24</f>
        <v>#VALUE!</v>
      </c>
      <c r="BZ206" s="164" t="e">
        <f>$AS206*Assembly!M$4+$AT206*Assembly!M$5+$AU206*Assembly!M$6+$AV206*Assembly!M$7+$AW206*Assembly!M$8+$AX206*Assembly!M$9+$AY206*Assembly!M$10+$AZ206*Assembly!M$11+$BA206*Assembly!M$12+$BB206*Assembly!M$13+$BC206*Assembly!M$14+$BD206*Assembly!M$15+$BE206*Assembly!M$16+$BF206*Assembly!M$17+$BG206*Assembly!M$18+$BH206*Assembly!M$19+$BI206*Assembly!M$20+$BJ206*Assembly!M$21+$BK206*Assembly!M$22+$BL206*Assembly!M$23+$BM206*Assembly!M$24</f>
        <v>#VALUE!</v>
      </c>
      <c r="CA206" s="164" t="e">
        <f>$AS206*Assembly!N$4+$AT206*Assembly!N$5+$AU206*Assembly!N$6+$AV206*Assembly!N$7+$AW206*Assembly!N$8+$AX206*Assembly!N$9+$AY206*Assembly!N$10+$AZ206*Assembly!N$11+$BA206*Assembly!N$12+$BB206*Assembly!N$13+$BC206*Assembly!N$14+$BD206*Assembly!N$15+$BE206*Assembly!N$16+$BF206*Assembly!N$17+$BG206*Assembly!N$18+$BH206*Assembly!N$19+$BI206*Assembly!N$20+$BJ206*Assembly!N$21+$BK206*Assembly!N$22+$BL206*Assembly!N$23+$BM206*Assembly!N$24</f>
        <v>#VALUE!</v>
      </c>
      <c r="CB206" s="164" t="e">
        <f>$AS206*Assembly!O$4+$AT206*Assembly!O$5+$AU206*Assembly!O$6+$AV206*Assembly!O$7+$AW206*Assembly!O$8+$AX206*Assembly!O$9+$AY206*Assembly!O$10+$AZ206*Assembly!O$11+$BA206*Assembly!O$12+$BB206*Assembly!O$13+$BC206*Assembly!O$14+$BD206*Assembly!O$15+$BE206*Assembly!O$16+$BF206*Assembly!O$17+$BG206*Assembly!O$18+$BH206*Assembly!O$19+$BI206*Assembly!O$20+$BJ206*Assembly!O$21+$BK206*Assembly!O$22+$BL206*Assembly!O$23+$BM206*Assembly!O$24</f>
        <v>#VALUE!</v>
      </c>
      <c r="CC206" s="156" t="e">
        <f>$AS206*Assembly!P$4+$AT206*Assembly!P$5+$AU206*Assembly!P$6+$AV206*Assembly!P$7+$AW206*Assembly!P$8+$AX206*Assembly!P$9+$AY206*Assembly!P$10+$AZ206*Assembly!P$11+$BA206*Assembly!P$12+$BB206*Assembly!P$13+$BC206*Assembly!P$14+$BD206*Assembly!P$15+$BE206*Assembly!P$16+$BF206*Assembly!P$17+$BG206*Assembly!P$18+$BH206*Assembly!P$19+$BI206*Assembly!P$20+$BJ206*Assembly!P$21+$BK206*Assembly!P$22+$BL206*Assembly!P$23+$BM206*Assembly!P$24</f>
        <v>#VALUE!</v>
      </c>
      <c r="CD206" s="156" t="e">
        <f>$AS206*Assembly!Q$4+$AT206*Assembly!Q$5+$AU206*Assembly!Q$6+$AV206*Assembly!Q$7+$AW206*Assembly!Q$8+$AX206*Assembly!Q$9+$AY206*Assembly!Q$10+$AZ206*Assembly!Q$11+$BA206*Assembly!Q$12+$BB206*Assembly!Q$13+$BC206*Assembly!Q$14+$BD206*Assembly!Q$15+$BE206*Assembly!Q$16+$BF206*Assembly!Q$17+$BG206*Assembly!Q$18+$BH206*Assembly!Q$19+$BI206*Assembly!Q$20+$BJ206*Assembly!Q$21+$BK206*Assembly!Q$22+$BL206*Assembly!Q$23+$BM206*Assembly!Q$24</f>
        <v>#VALUE!</v>
      </c>
      <c r="CE206" s="164" t="e">
        <f>$AS206*Assembly!R$4+$AT206*Assembly!R$5+$AU206*Assembly!R$6+$AV206*Assembly!R$7+$AW206*Assembly!R$8+$AX206*Assembly!R$9+$AY206*Assembly!R$10+$AZ206*Assembly!R$11+$BA206*Assembly!R$12+$BB206*Assembly!R$13+$BC206*Assembly!R$14+$BD206*Assembly!R$15+$BE206*Assembly!R$16+$BF206*Assembly!R$17+$BG206*Assembly!R$18+$BH206*Assembly!R$19+$BI206*Assembly!R$20+$BJ206*Assembly!R$21+$BK206*Assembly!R$22+$BL206*Assembly!R$23+$BM206*Assembly!R$24</f>
        <v>#VALUE!</v>
      </c>
      <c r="CF206" s="156" t="e">
        <f>$AS206*Assembly!S$4+$AT206*Assembly!S$5+$AU206*Assembly!S$6+$AV206*Assembly!S$7+$AW206*Assembly!S$8+$AX206*Assembly!S$9+$AY206*Assembly!S$10+$AZ206*Assembly!S$11+$BA206*Assembly!S$12+$BB206*Assembly!S$13+$BC206*Assembly!S$14+$BD206*Assembly!S$15+$BE206*Assembly!S$16+$BF206*Assembly!S$17+$BG206*Assembly!S$18+$BH206*Assembly!S$19+$BI206*Assembly!S$20+$BJ206*Assembly!S$21+$BK206*Assembly!S$22+$BL206*Assembly!S$23+$BM206*Assembly!S$24</f>
        <v>#VALUE!</v>
      </c>
      <c r="CG206" s="156" t="e">
        <f>$AS206*Assembly!T$4+$AT206*Assembly!T$5+$AU206*Assembly!T$6+$AV206*Assembly!T$7+$AW206*Assembly!T$8+$AX206*Assembly!T$9+$AY206*Assembly!T$10+$AZ206*Assembly!T$11+$BA206*Assembly!T$12+$BB206*Assembly!T$13+$BC206*Assembly!T$14+$BD206*Assembly!T$15+$BE206*Assembly!T$16+$BF206*Assembly!T$17+$BG206*Assembly!T$18+$BH206*Assembly!T$19+$BI206*Assembly!T$20+$BJ206*Assembly!T$21+$BK206*Assembly!T$22+$BL206*Assembly!T$23+$BM206*Assembly!T$24</f>
        <v>#VALUE!</v>
      </c>
      <c r="CH206" s="156" t="e">
        <f>$AS206*Assembly!U$4+$AT206*Assembly!U$5+$AU206*Assembly!U$6+$AV206*Assembly!U$7+$AW206*Assembly!U$8+$AX206*Assembly!U$9+$AY206*Assembly!U$10+$AZ206*Assembly!U$11+$BA206*Assembly!U$12+$BB206*Assembly!U$13+$BC206*Assembly!U$14+$BD206*Assembly!U$15+$BE206*Assembly!U$16+$BF206*Assembly!U$17+$BG206*Assembly!U$18+$BH206*Assembly!U$19+$BI206*Assembly!U$20+$BJ206*Assembly!U$21+$BK206*Assembly!U$22+$BL206*Assembly!U$23+$BM206*Assembly!U$24</f>
        <v>#VALUE!</v>
      </c>
      <c r="CI206" s="164" t="e">
        <f>$AS206*Assembly!V$4+$AT206*Assembly!V$5+$AU206*Assembly!V$6+$AV206*Assembly!V$7+$AW206*Assembly!V$8+$AX206*Assembly!V$9+$AY206*Assembly!V$10+$AZ206*Assembly!V$11+$BA206*Assembly!V$12+$BB206*Assembly!V$13+$BC206*Assembly!V$14+$BD206*Assembly!V$15+$BE206*Assembly!V$16+$BF206*Assembly!V$17+$BG206*Assembly!V$18+$BH206*Assembly!V$19+$BI206*Assembly!V$20+$BJ206*Assembly!V$21+$BK206*Assembly!V$22+$BL206*Assembly!V$23+$BM206*Assembly!V$24</f>
        <v>#VALUE!</v>
      </c>
      <c r="CJ206" s="164" t="e">
        <f>BZ206*Refining!$F$3</f>
        <v>#VALUE!</v>
      </c>
      <c r="CK206" s="164" t="e">
        <f>CA206*Refining!$F$4</f>
        <v>#VALUE!</v>
      </c>
      <c r="CL206" s="164" t="e">
        <f>CB206*Refining!$F$5</f>
        <v>#VALUE!</v>
      </c>
      <c r="CM206" s="164" t="e">
        <f>CC206*Refining!$F$6</f>
        <v>#VALUE!</v>
      </c>
      <c r="CN206" s="164" t="e">
        <f>CD206*Refining!$F$7</f>
        <v>#VALUE!</v>
      </c>
      <c r="CO206" s="164" t="e">
        <f>CE206*Refining!$F$8</f>
        <v>#VALUE!</v>
      </c>
      <c r="CP206" s="164" t="e">
        <f>CF206*Refining!$F$9</f>
        <v>#VALUE!</v>
      </c>
      <c r="CQ206" s="164" t="e">
        <f>CG206*Refining!$F$10</f>
        <v>#VALUE!</v>
      </c>
      <c r="CR206" s="164" t="e">
        <f>CH206*Refining!$F$11</f>
        <v>#VALUE!</v>
      </c>
      <c r="CS206" s="164" t="e">
        <f>CI206*Refining!$F$12</f>
        <v>#VALUE!</v>
      </c>
      <c r="CT206" s="185" t="e">
        <f t="shared" ref="CT206:DM206" si="833">IF(BZ206 = 0, "", BZ206)</f>
        <v>#VALUE!</v>
      </c>
      <c r="CU206" s="186" t="e">
        <f t="shared" si="833"/>
        <v>#VALUE!</v>
      </c>
      <c r="CV206" s="186" t="e">
        <f t="shared" si="833"/>
        <v>#VALUE!</v>
      </c>
      <c r="CW206" s="186" t="e">
        <f t="shared" si="833"/>
        <v>#VALUE!</v>
      </c>
      <c r="CX206" s="186" t="e">
        <f t="shared" si="833"/>
        <v>#VALUE!</v>
      </c>
      <c r="CY206" s="186" t="e">
        <f t="shared" si="833"/>
        <v>#VALUE!</v>
      </c>
      <c r="CZ206" s="186" t="e">
        <f t="shared" si="833"/>
        <v>#VALUE!</v>
      </c>
      <c r="DA206" s="186" t="e">
        <f t="shared" si="833"/>
        <v>#VALUE!</v>
      </c>
      <c r="DB206" s="186" t="e">
        <f t="shared" si="833"/>
        <v>#VALUE!</v>
      </c>
      <c r="DC206" s="187" t="e">
        <f t="shared" si="833"/>
        <v>#VALUE!</v>
      </c>
      <c r="DD206" s="185" t="e">
        <f t="shared" si="833"/>
        <v>#VALUE!</v>
      </c>
      <c r="DE206" s="186" t="e">
        <f t="shared" si="833"/>
        <v>#VALUE!</v>
      </c>
      <c r="DF206" s="186" t="e">
        <f t="shared" si="833"/>
        <v>#VALUE!</v>
      </c>
      <c r="DG206" s="186" t="e">
        <f t="shared" si="833"/>
        <v>#VALUE!</v>
      </c>
      <c r="DH206" s="211" t="e">
        <f t="shared" si="833"/>
        <v>#VALUE!</v>
      </c>
      <c r="DI206" s="186" t="e">
        <f t="shared" si="833"/>
        <v>#VALUE!</v>
      </c>
      <c r="DJ206" s="186" t="e">
        <f t="shared" si="833"/>
        <v>#VALUE!</v>
      </c>
      <c r="DK206" s="186" t="e">
        <f t="shared" si="833"/>
        <v>#VALUE!</v>
      </c>
      <c r="DL206" s="186" t="e">
        <f t="shared" si="833"/>
        <v>#VALUE!</v>
      </c>
      <c r="DM206" s="187" t="e">
        <f t="shared" si="833"/>
        <v>#VALUE!</v>
      </c>
      <c r="DN206" s="185" t="e">
        <f t="shared" si="11"/>
        <v>#VALUE!</v>
      </c>
      <c r="DO206" s="189" t="e">
        <f t="shared" si="12"/>
        <v>#VALUE!</v>
      </c>
      <c r="DP206" s="120" t="e">
        <f t="shared" si="13"/>
        <v>#VALUE!</v>
      </c>
      <c r="DQ206" s="133" t="e">
        <f>CT206*'Ores &amp; Ingots'!$C$3+CU206*'Ores &amp; Ingots'!$C$4+CV206*'Ores &amp; Ingots'!$C$5+CW206*'Ores &amp; Ingots'!$C$6+CX206*'Ores &amp; Ingots'!$C$7+CY206*'Ores &amp; Ingots'!$C$8+CZ206*'Ores &amp; Ingots'!$C$9+DA206*'Ores &amp; Ingots'!$C$10+DB206*'Ores &amp; Ingots'!$C$11+DC206*'Ores &amp; Ingots'!$C$12</f>
        <v>#VALUE!</v>
      </c>
      <c r="DR206" s="133" t="e">
        <f>DD206*'Ores &amp; Ingots'!$B$3+DE206*'Ores &amp; Ingots'!$B$4+DF206*'Ores &amp; Ingots'!$B$5+DG206*'Ores &amp; Ingots'!$B$6+DH206*'Ores &amp; Ingots'!$B$7+DI206*'Ores &amp; Ingots'!$B$8+DJ206*'Ores &amp; Ingots'!$B$9+DK206*'Ores &amp; Ingots'!$B$10+DL206*'Ores &amp; Ingots'!$B$11+DM206*'Ores &amp; Ingots'!$B$12</f>
        <v>#VALUE!</v>
      </c>
      <c r="DS206" s="189" t="e">
        <f>CT206*Refining!$G$3+CU206*Refining!$G$4+CV206*Refining!$G$5+CW206*Refining!$G$6+CX206*Refining!$G$7+CY206*Refining!$G$8+CZ206*Refining!$G$9+DA206*Refining!$G$10+DB206*Refining!$G$11+DC206*Refining!$G$12</f>
        <v>#VALUE!</v>
      </c>
      <c r="DT206" s="189" t="e">
        <f t="shared" si="14"/>
        <v>#VALUE!</v>
      </c>
      <c r="DU206" s="192" t="e">
        <f t="shared" si="15"/>
        <v>#VALUE!</v>
      </c>
      <c r="DV206" s="185" t="e">
        <f t="shared" si="16"/>
        <v>#VALUE!</v>
      </c>
      <c r="DW206" s="194" t="e">
        <f t="shared" ref="DW206:DX206" si="834">DV206/60</f>
        <v>#VALUE!</v>
      </c>
      <c r="DX206" s="194" t="e">
        <f t="shared" si="834"/>
        <v>#VALUE!</v>
      </c>
      <c r="DY206" s="185" t="e">
        <f t="shared" si="18"/>
        <v>#VALUE!</v>
      </c>
      <c r="DZ206" s="194" t="e">
        <f t="shared" ref="DZ206:EA206" si="835">DY206/1000</f>
        <v>#VALUE!</v>
      </c>
      <c r="EA206" s="196" t="e">
        <f t="shared" si="835"/>
        <v>#VALUE!</v>
      </c>
      <c r="EB206" s="130" t="e">
        <f t="shared" si="20"/>
        <v>#VALUE!</v>
      </c>
      <c r="EC206" s="132" t="e">
        <f t="shared" si="21"/>
        <v>#VALUE!</v>
      </c>
      <c r="ED206" s="133" t="s">
        <v>28</v>
      </c>
    </row>
    <row r="207" spans="1:134" ht="12.75" x14ac:dyDescent="0.2">
      <c r="A207" s="865"/>
      <c r="B207" s="215" t="s">
        <v>409</v>
      </c>
      <c r="C207" s="216" t="s">
        <v>156</v>
      </c>
      <c r="D207" s="216">
        <v>1</v>
      </c>
      <c r="E207" s="216">
        <v>1</v>
      </c>
      <c r="F207" s="216">
        <v>1</v>
      </c>
      <c r="G207" s="229">
        <f t="shared" si="0"/>
        <v>15.625</v>
      </c>
      <c r="H207" s="230">
        <v>8</v>
      </c>
      <c r="I207" s="230">
        <v>20</v>
      </c>
      <c r="J207" s="230">
        <f>H207/Main!$D$9</f>
        <v>1.6</v>
      </c>
      <c r="K207" s="230">
        <f>I207/Main!$D$10</f>
        <v>10</v>
      </c>
      <c r="L207" s="230">
        <f t="shared" si="1"/>
        <v>6.25</v>
      </c>
      <c r="M207" s="230">
        <v>1</v>
      </c>
      <c r="N207" s="233"/>
      <c r="O207" s="233"/>
      <c r="P207" s="232"/>
      <c r="Q207" s="233"/>
      <c r="R207" s="234"/>
      <c r="S207" s="233"/>
      <c r="T207" s="408"/>
      <c r="U207" s="325"/>
      <c r="V207" s="233"/>
      <c r="W207" s="409" t="s">
        <v>28</v>
      </c>
      <c r="X207" s="227">
        <v>16</v>
      </c>
      <c r="Y207" s="226">
        <v>0</v>
      </c>
      <c r="Z207" s="226">
        <v>0</v>
      </c>
      <c r="AA207" s="226">
        <v>0</v>
      </c>
      <c r="AB207" s="226">
        <v>0</v>
      </c>
      <c r="AC207" s="226">
        <v>0</v>
      </c>
      <c r="AD207" s="226">
        <v>0</v>
      </c>
      <c r="AE207" s="226">
        <v>0</v>
      </c>
      <c r="AF207" s="226">
        <v>0</v>
      </c>
      <c r="AG207" s="226">
        <v>0</v>
      </c>
      <c r="AH207" s="226">
        <v>0</v>
      </c>
      <c r="AI207" s="226">
        <v>0</v>
      </c>
      <c r="AJ207" s="226">
        <v>0</v>
      </c>
      <c r="AK207" s="226">
        <v>0</v>
      </c>
      <c r="AL207" s="226">
        <v>0</v>
      </c>
      <c r="AM207" s="226">
        <v>0</v>
      </c>
      <c r="AN207" s="226">
        <v>0</v>
      </c>
      <c r="AO207" s="226">
        <v>0</v>
      </c>
      <c r="AP207" s="226">
        <v>0</v>
      </c>
      <c r="AQ207" s="226">
        <v>0</v>
      </c>
      <c r="AR207" s="226">
        <v>0</v>
      </c>
      <c r="AS207" s="407">
        <f t="shared" ref="AS207:BM207" si="836">IF(X207 = 0, "", X207)</f>
        <v>16</v>
      </c>
      <c r="AT207" s="216" t="str">
        <f t="shared" si="836"/>
        <v/>
      </c>
      <c r="AU207" s="216" t="str">
        <f t="shared" si="836"/>
        <v/>
      </c>
      <c r="AV207" s="216" t="str">
        <f t="shared" si="836"/>
        <v/>
      </c>
      <c r="AW207" s="216" t="str">
        <f t="shared" si="836"/>
        <v/>
      </c>
      <c r="AX207" s="216" t="str">
        <f t="shared" si="836"/>
        <v/>
      </c>
      <c r="AY207" s="216" t="str">
        <f t="shared" si="836"/>
        <v/>
      </c>
      <c r="AZ207" s="216" t="str">
        <f t="shared" si="836"/>
        <v/>
      </c>
      <c r="BA207" s="216" t="str">
        <f t="shared" si="836"/>
        <v/>
      </c>
      <c r="BB207" s="216" t="str">
        <f t="shared" si="836"/>
        <v/>
      </c>
      <c r="BC207" s="216" t="str">
        <f t="shared" si="836"/>
        <v/>
      </c>
      <c r="BD207" s="216" t="str">
        <f t="shared" si="836"/>
        <v/>
      </c>
      <c r="BE207" s="216" t="str">
        <f t="shared" si="836"/>
        <v/>
      </c>
      <c r="BF207" s="216" t="str">
        <f t="shared" si="836"/>
        <v/>
      </c>
      <c r="BG207" s="216" t="str">
        <f t="shared" si="836"/>
        <v/>
      </c>
      <c r="BH207" s="216" t="str">
        <f t="shared" si="836"/>
        <v/>
      </c>
      <c r="BI207" s="216" t="str">
        <f t="shared" si="836"/>
        <v/>
      </c>
      <c r="BJ207" s="216" t="str">
        <f t="shared" si="836"/>
        <v/>
      </c>
      <c r="BK207" s="216" t="str">
        <f t="shared" si="836"/>
        <v/>
      </c>
      <c r="BL207" s="216" t="str">
        <f t="shared" si="836"/>
        <v/>
      </c>
      <c r="BM207" s="231" t="str">
        <f t="shared" si="836"/>
        <v/>
      </c>
      <c r="BN207" s="225" t="e">
        <f>$AS207*Assembly!Z$4+$AT207*Assembly!Z$5+$AU207*Assembly!Z$6+$AV207*Assembly!Z$7+$AW207*Assembly!Z$8+$AX207*Assembly!Z$9+$AY207*Assembly!Z$10+$AZ207*Assembly!Z$11+$BA207*Assembly!Z$12+$BB207*Assembly!Z$13+$BC207*Assembly!Z$14+$BD207*Assembly!Z$15+$BE207*Assembly!Z$16+$BF207*Assembly!Z$17+$BG207*Assembly!Z$18+$BH207*Assembly!Z$19+$BI207*Assembly!Z$20+$BJ207*Assembly!Z$21+$BK207*Assembly!Z$22+$BL207*Assembly!Z$23+$BM207*Assembly!Z$24</f>
        <v>#VALUE!</v>
      </c>
      <c r="BO207" s="226" t="e">
        <f t="shared" si="3"/>
        <v>#VALUE!</v>
      </c>
      <c r="BP207" s="226"/>
      <c r="BQ207" s="226" t="e">
        <f>$AS207*Assembly!AD$4+$AT207*Assembly!AD$5+$AU207*Assembly!AD$6+$AV207*Assembly!AD$7+$AW207*Assembly!AD$8+$AX207*Assembly!AD$9+$AY207*Assembly!AD$10+$AZ207*Assembly!AD$11+$BA207*Assembly!AD$12+$BB207*Assembly!AD$13+$BC207*Assembly!AD$14+$BD207*Assembly!AD$15+$BE207*Assembly!AD$16+$BF207*Assembly!AD$17+$BG207*Assembly!AD$18+$BH207*Assembly!AD$19+$BI207*Assembly!AD$20+$BJ207*Assembly!AD$21+$BK207*Assembly!AD$22+$BL207*Assembly!AD$23+$BM207*Assembly!AD$24</f>
        <v>#VALUE!</v>
      </c>
      <c r="BR207" s="236" t="e">
        <f t="shared" si="4"/>
        <v>#VALUE!</v>
      </c>
      <c r="BS207" s="237" t="e">
        <f t="shared" si="5"/>
        <v>#VALUE!</v>
      </c>
      <c r="BT207" s="238" t="e">
        <f t="shared" si="6"/>
        <v>#VALUE!</v>
      </c>
      <c r="BU207" s="237" t="e">
        <f t="shared" si="7"/>
        <v>#VALUE!</v>
      </c>
      <c r="BV207" s="226" t="e">
        <f>$AS207*Assembly!Y$4+$AT207*Assembly!Y$5+$AU207*Assembly!Y$6+$AV207*Assembly!Y$7+$AW207*Assembly!Y$8+$AX207*Assembly!Y$9+$AY207*Assembly!Y$10+$AZ207*Assembly!Y$11+$BA207*Assembly!Y$12+$BB207*Assembly!Y$13+$BC207*Assembly!Y$14+$BD207*Assembly!Y$15+$BE207*Assembly!Y$16+$BF207*Assembly!Y$17+$BG207*Assembly!Y$18+$BH207*Assembly!Y$19+$BI207*Assembly!Y$20+$BJ207*Assembly!Y$21+$BK207*Assembly!Y$22+$BL207*Assembly!Y$23+$BM207*Assembly!Y$24</f>
        <v>#VALUE!</v>
      </c>
      <c r="BW207" s="226" t="e">
        <f t="shared" si="8"/>
        <v>#VALUE!</v>
      </c>
      <c r="BX207" s="239" t="e">
        <f t="shared" si="9"/>
        <v>#VALUE!</v>
      </c>
      <c r="BY207" s="240" t="e">
        <f>$AS207*Assembly!AC$4+$AT207*Assembly!AC$5+$AU207*Assembly!AC$6+$AV207*Assembly!AC$7+$AW207*Assembly!AC$8+$AX207*Assembly!AC$9+$AY207*Assembly!AC$10+$AZ207*Assembly!AC$11+$BA207*Assembly!AC$12+$BB207*Assembly!AC$13+$BC207*Assembly!AC$14+$BD207*Assembly!AC$15+$BE207*Assembly!AC$16+$BF207*Assembly!AC$17+$BG207*Assembly!AC$18+$BH207*Assembly!AC$19+$BI207*Assembly!AC$20+$BJ207*Assembly!AC$21+$BK207*Assembly!AC$22+$BL207*Assembly!AC$23+$BM207*Assembly!AC$24</f>
        <v>#VALUE!</v>
      </c>
      <c r="BZ207" s="232" t="e">
        <f>$AS207*Assembly!M$4+$AT207*Assembly!M$5+$AU207*Assembly!M$6+$AV207*Assembly!M$7+$AW207*Assembly!M$8+$AX207*Assembly!M$9+$AY207*Assembly!M$10+$AZ207*Assembly!M$11+$BA207*Assembly!M$12+$BB207*Assembly!M$13+$BC207*Assembly!M$14+$BD207*Assembly!M$15+$BE207*Assembly!M$16+$BF207*Assembly!M$17+$BG207*Assembly!M$18+$BH207*Assembly!M$19+$BI207*Assembly!M$20+$BJ207*Assembly!M$21+$BK207*Assembly!M$22+$BL207*Assembly!M$23+$BM207*Assembly!M$24</f>
        <v>#VALUE!</v>
      </c>
      <c r="CA207" s="232" t="e">
        <f>$AS207*Assembly!N$4+$AT207*Assembly!N$5+$AU207*Assembly!N$6+$AV207*Assembly!N$7+$AW207*Assembly!N$8+$AX207*Assembly!N$9+$AY207*Assembly!N$10+$AZ207*Assembly!N$11+$BA207*Assembly!N$12+$BB207*Assembly!N$13+$BC207*Assembly!N$14+$BD207*Assembly!N$15+$BE207*Assembly!N$16+$BF207*Assembly!N$17+$BG207*Assembly!N$18+$BH207*Assembly!N$19+$BI207*Assembly!N$20+$BJ207*Assembly!N$21+$BK207*Assembly!N$22+$BL207*Assembly!N$23+$BM207*Assembly!N$24</f>
        <v>#VALUE!</v>
      </c>
      <c r="CB207" s="232" t="e">
        <f>$AS207*Assembly!O$4+$AT207*Assembly!O$5+$AU207*Assembly!O$6+$AV207*Assembly!O$7+$AW207*Assembly!O$8+$AX207*Assembly!O$9+$AY207*Assembly!O$10+$AZ207*Assembly!O$11+$BA207*Assembly!O$12+$BB207*Assembly!O$13+$BC207*Assembly!O$14+$BD207*Assembly!O$15+$BE207*Assembly!O$16+$BF207*Assembly!O$17+$BG207*Assembly!O$18+$BH207*Assembly!O$19+$BI207*Assembly!O$20+$BJ207*Assembly!O$21+$BK207*Assembly!O$22+$BL207*Assembly!O$23+$BM207*Assembly!O$24</f>
        <v>#VALUE!</v>
      </c>
      <c r="CC207" s="230" t="e">
        <f>$AS207*Assembly!P$4+$AT207*Assembly!P$5+$AU207*Assembly!P$6+$AV207*Assembly!P$7+$AW207*Assembly!P$8+$AX207*Assembly!P$9+$AY207*Assembly!P$10+$AZ207*Assembly!P$11+$BA207*Assembly!P$12+$BB207*Assembly!P$13+$BC207*Assembly!P$14+$BD207*Assembly!P$15+$BE207*Assembly!P$16+$BF207*Assembly!P$17+$BG207*Assembly!P$18+$BH207*Assembly!P$19+$BI207*Assembly!P$20+$BJ207*Assembly!P$21+$BK207*Assembly!P$22+$BL207*Assembly!P$23+$BM207*Assembly!P$24</f>
        <v>#VALUE!</v>
      </c>
      <c r="CD207" s="230" t="e">
        <f>$AS207*Assembly!Q$4+$AT207*Assembly!Q$5+$AU207*Assembly!Q$6+$AV207*Assembly!Q$7+$AW207*Assembly!Q$8+$AX207*Assembly!Q$9+$AY207*Assembly!Q$10+$AZ207*Assembly!Q$11+$BA207*Assembly!Q$12+$BB207*Assembly!Q$13+$BC207*Assembly!Q$14+$BD207*Assembly!Q$15+$BE207*Assembly!Q$16+$BF207*Assembly!Q$17+$BG207*Assembly!Q$18+$BH207*Assembly!Q$19+$BI207*Assembly!Q$20+$BJ207*Assembly!Q$21+$BK207*Assembly!Q$22+$BL207*Assembly!Q$23+$BM207*Assembly!Q$24</f>
        <v>#VALUE!</v>
      </c>
      <c r="CE207" s="232" t="e">
        <f>$AS207*Assembly!R$4+$AT207*Assembly!R$5+$AU207*Assembly!R$6+$AV207*Assembly!R$7+$AW207*Assembly!R$8+$AX207*Assembly!R$9+$AY207*Assembly!R$10+$AZ207*Assembly!R$11+$BA207*Assembly!R$12+$BB207*Assembly!R$13+$BC207*Assembly!R$14+$BD207*Assembly!R$15+$BE207*Assembly!R$16+$BF207*Assembly!R$17+$BG207*Assembly!R$18+$BH207*Assembly!R$19+$BI207*Assembly!R$20+$BJ207*Assembly!R$21+$BK207*Assembly!R$22+$BL207*Assembly!R$23+$BM207*Assembly!R$24</f>
        <v>#VALUE!</v>
      </c>
      <c r="CF207" s="230" t="e">
        <f>$AS207*Assembly!S$4+$AT207*Assembly!S$5+$AU207*Assembly!S$6+$AV207*Assembly!S$7+$AW207*Assembly!S$8+$AX207*Assembly!S$9+$AY207*Assembly!S$10+$AZ207*Assembly!S$11+$BA207*Assembly!S$12+$BB207*Assembly!S$13+$BC207*Assembly!S$14+$BD207*Assembly!S$15+$BE207*Assembly!S$16+$BF207*Assembly!S$17+$BG207*Assembly!S$18+$BH207*Assembly!S$19+$BI207*Assembly!S$20+$BJ207*Assembly!S$21+$BK207*Assembly!S$22+$BL207*Assembly!S$23+$BM207*Assembly!S$24</f>
        <v>#VALUE!</v>
      </c>
      <c r="CG207" s="230" t="e">
        <f>$AS207*Assembly!T$4+$AT207*Assembly!T$5+$AU207*Assembly!T$6+$AV207*Assembly!T$7+$AW207*Assembly!T$8+$AX207*Assembly!T$9+$AY207*Assembly!T$10+$AZ207*Assembly!T$11+$BA207*Assembly!T$12+$BB207*Assembly!T$13+$BC207*Assembly!T$14+$BD207*Assembly!T$15+$BE207*Assembly!T$16+$BF207*Assembly!T$17+$BG207*Assembly!T$18+$BH207*Assembly!T$19+$BI207*Assembly!T$20+$BJ207*Assembly!T$21+$BK207*Assembly!T$22+$BL207*Assembly!T$23+$BM207*Assembly!T$24</f>
        <v>#VALUE!</v>
      </c>
      <c r="CH207" s="230" t="e">
        <f>$AS207*Assembly!U$4+$AT207*Assembly!U$5+$AU207*Assembly!U$6+$AV207*Assembly!U$7+$AW207*Assembly!U$8+$AX207*Assembly!U$9+$AY207*Assembly!U$10+$AZ207*Assembly!U$11+$BA207*Assembly!U$12+$BB207*Assembly!U$13+$BC207*Assembly!U$14+$BD207*Assembly!U$15+$BE207*Assembly!U$16+$BF207*Assembly!U$17+$BG207*Assembly!U$18+$BH207*Assembly!U$19+$BI207*Assembly!U$20+$BJ207*Assembly!U$21+$BK207*Assembly!U$22+$BL207*Assembly!U$23+$BM207*Assembly!U$24</f>
        <v>#VALUE!</v>
      </c>
      <c r="CI207" s="232" t="e">
        <f>$AS207*Assembly!V$4+$AT207*Assembly!V$5+$AU207*Assembly!V$6+$AV207*Assembly!V$7+$AW207*Assembly!V$8+$AX207*Assembly!V$9+$AY207*Assembly!V$10+$AZ207*Assembly!V$11+$BA207*Assembly!V$12+$BB207*Assembly!V$13+$BC207*Assembly!V$14+$BD207*Assembly!V$15+$BE207*Assembly!V$16+$BF207*Assembly!V$17+$BG207*Assembly!V$18+$BH207*Assembly!V$19+$BI207*Assembly!V$20+$BJ207*Assembly!V$21+$BK207*Assembly!V$22+$BL207*Assembly!V$23+$BM207*Assembly!V$24</f>
        <v>#VALUE!</v>
      </c>
      <c r="CJ207" s="232" t="e">
        <f>BZ207*Refining!$F$3</f>
        <v>#VALUE!</v>
      </c>
      <c r="CK207" s="232" t="e">
        <f>CA207*Refining!$F$4</f>
        <v>#VALUE!</v>
      </c>
      <c r="CL207" s="232" t="e">
        <f>CB207*Refining!$F$5</f>
        <v>#VALUE!</v>
      </c>
      <c r="CM207" s="232" t="e">
        <f>CC207*Refining!$F$6</f>
        <v>#VALUE!</v>
      </c>
      <c r="CN207" s="232" t="e">
        <f>CD207*Refining!$F$7</f>
        <v>#VALUE!</v>
      </c>
      <c r="CO207" s="232" t="e">
        <f>CE207*Refining!$F$8</f>
        <v>#VALUE!</v>
      </c>
      <c r="CP207" s="232" t="e">
        <f>CF207*Refining!$F$9</f>
        <v>#VALUE!</v>
      </c>
      <c r="CQ207" s="232" t="e">
        <f>CG207*Refining!$F$10</f>
        <v>#VALUE!</v>
      </c>
      <c r="CR207" s="232" t="e">
        <f>CH207*Refining!$F$11</f>
        <v>#VALUE!</v>
      </c>
      <c r="CS207" s="232" t="e">
        <f>CI207*Refining!$F$12</f>
        <v>#VALUE!</v>
      </c>
      <c r="CT207" s="243" t="e">
        <f t="shared" ref="CT207:DM207" si="837">IF(BZ207 = 0, "", BZ207)</f>
        <v>#VALUE!</v>
      </c>
      <c r="CU207" s="246" t="e">
        <f t="shared" si="837"/>
        <v>#VALUE!</v>
      </c>
      <c r="CV207" s="246" t="e">
        <f t="shared" si="837"/>
        <v>#VALUE!</v>
      </c>
      <c r="CW207" s="246" t="e">
        <f t="shared" si="837"/>
        <v>#VALUE!</v>
      </c>
      <c r="CX207" s="246" t="e">
        <f t="shared" si="837"/>
        <v>#VALUE!</v>
      </c>
      <c r="CY207" s="246" t="e">
        <f t="shared" si="837"/>
        <v>#VALUE!</v>
      </c>
      <c r="CZ207" s="246" t="e">
        <f t="shared" si="837"/>
        <v>#VALUE!</v>
      </c>
      <c r="DA207" s="246" t="e">
        <f t="shared" si="837"/>
        <v>#VALUE!</v>
      </c>
      <c r="DB207" s="246" t="e">
        <f t="shared" si="837"/>
        <v>#VALUE!</v>
      </c>
      <c r="DC207" s="251" t="e">
        <f t="shared" si="837"/>
        <v>#VALUE!</v>
      </c>
      <c r="DD207" s="243" t="e">
        <f t="shared" si="837"/>
        <v>#VALUE!</v>
      </c>
      <c r="DE207" s="246" t="e">
        <f t="shared" si="837"/>
        <v>#VALUE!</v>
      </c>
      <c r="DF207" s="246" t="e">
        <f t="shared" si="837"/>
        <v>#VALUE!</v>
      </c>
      <c r="DG207" s="246" t="e">
        <f t="shared" si="837"/>
        <v>#VALUE!</v>
      </c>
      <c r="DH207" s="254" t="e">
        <f t="shared" si="837"/>
        <v>#VALUE!</v>
      </c>
      <c r="DI207" s="246" t="e">
        <f t="shared" si="837"/>
        <v>#VALUE!</v>
      </c>
      <c r="DJ207" s="246" t="e">
        <f t="shared" si="837"/>
        <v>#VALUE!</v>
      </c>
      <c r="DK207" s="246" t="e">
        <f t="shared" si="837"/>
        <v>#VALUE!</v>
      </c>
      <c r="DL207" s="246" t="e">
        <f t="shared" si="837"/>
        <v>#VALUE!</v>
      </c>
      <c r="DM207" s="251" t="e">
        <f t="shared" si="837"/>
        <v>#VALUE!</v>
      </c>
      <c r="DN207" s="243" t="e">
        <f t="shared" si="11"/>
        <v>#VALUE!</v>
      </c>
      <c r="DO207" s="245" t="e">
        <f t="shared" si="12"/>
        <v>#VALUE!</v>
      </c>
      <c r="DP207" s="263" t="e">
        <f t="shared" si="13"/>
        <v>#VALUE!</v>
      </c>
      <c r="DQ207" s="226" t="e">
        <f>CT207*'Ores &amp; Ingots'!$C$3+CU207*'Ores &amp; Ingots'!$C$4+CV207*'Ores &amp; Ingots'!$C$5+CW207*'Ores &amp; Ingots'!$C$6+CX207*'Ores &amp; Ingots'!$C$7+CY207*'Ores &amp; Ingots'!$C$8+CZ207*'Ores &amp; Ingots'!$C$9+DA207*'Ores &amp; Ingots'!$C$10+DB207*'Ores &amp; Ingots'!$C$11+DC207*'Ores &amp; Ingots'!$C$12</f>
        <v>#VALUE!</v>
      </c>
      <c r="DR207" s="226" t="e">
        <f>DD207*'Ores &amp; Ingots'!$B$3+DE207*'Ores &amp; Ingots'!$B$4+DF207*'Ores &amp; Ingots'!$B$5+DG207*'Ores &amp; Ingots'!$B$6+DH207*'Ores &amp; Ingots'!$B$7+DI207*'Ores &amp; Ingots'!$B$8+DJ207*'Ores &amp; Ingots'!$B$9+DK207*'Ores &amp; Ingots'!$B$10+DL207*'Ores &amp; Ingots'!$B$11+DM207*'Ores &amp; Ingots'!$B$12</f>
        <v>#VALUE!</v>
      </c>
      <c r="DS207" s="245" t="e">
        <f>CT207*Refining!$G$3+CU207*Refining!$G$4+CV207*Refining!$G$5+CW207*Refining!$G$6+CX207*Refining!$G$7+CY207*Refining!$G$8+CZ207*Refining!$G$9+DA207*Refining!$G$10+DB207*Refining!$G$11+DC207*Refining!$G$12</f>
        <v>#VALUE!</v>
      </c>
      <c r="DT207" s="189" t="e">
        <f t="shared" si="14"/>
        <v>#VALUE!</v>
      </c>
      <c r="DU207" s="260" t="e">
        <f t="shared" si="15"/>
        <v>#VALUE!</v>
      </c>
      <c r="DV207" s="243" t="e">
        <f t="shared" si="16"/>
        <v>#VALUE!</v>
      </c>
      <c r="DW207" s="262" t="e">
        <f t="shared" ref="DW207:DX207" si="838">DV207/60</f>
        <v>#VALUE!</v>
      </c>
      <c r="DX207" s="262" t="e">
        <f t="shared" si="838"/>
        <v>#VALUE!</v>
      </c>
      <c r="DY207" s="243" t="e">
        <f t="shared" si="18"/>
        <v>#VALUE!</v>
      </c>
      <c r="DZ207" s="262" t="e">
        <f t="shared" ref="DZ207:EA207" si="839">DY207/1000</f>
        <v>#VALUE!</v>
      </c>
      <c r="EA207" s="264" t="e">
        <f t="shared" si="839"/>
        <v>#VALUE!</v>
      </c>
      <c r="EB207" s="239" t="e">
        <f t="shared" si="20"/>
        <v>#VALUE!</v>
      </c>
      <c r="EC207" s="266" t="e">
        <f t="shared" si="21"/>
        <v>#VALUE!</v>
      </c>
      <c r="ED207" s="133" t="s">
        <v>28</v>
      </c>
    </row>
    <row r="208" spans="1:134" ht="12.75" x14ac:dyDescent="0.2">
      <c r="A208" s="892" t="s">
        <v>410</v>
      </c>
      <c r="B208" s="55" t="s">
        <v>411</v>
      </c>
      <c r="C208" s="56" t="s">
        <v>156</v>
      </c>
      <c r="D208" s="56">
        <v>1</v>
      </c>
      <c r="E208" s="56">
        <v>1</v>
      </c>
      <c r="F208" s="56">
        <v>1</v>
      </c>
      <c r="G208" s="328">
        <f t="shared" si="0"/>
        <v>15.625</v>
      </c>
      <c r="H208" s="329">
        <v>24</v>
      </c>
      <c r="I208" s="329">
        <v>72</v>
      </c>
      <c r="J208" s="329">
        <f>H208/Main!$D$9</f>
        <v>4.8</v>
      </c>
      <c r="K208" s="329">
        <f>I208/Main!$D$10</f>
        <v>36</v>
      </c>
      <c r="L208" s="329">
        <f t="shared" si="1"/>
        <v>7.5</v>
      </c>
      <c r="M208" s="329">
        <v>0.4</v>
      </c>
      <c r="N208" s="332"/>
      <c r="O208" s="332"/>
      <c r="P208" s="330"/>
      <c r="Q208" s="332"/>
      <c r="R208" s="331"/>
      <c r="S208" s="332"/>
      <c r="T208" s="331"/>
      <c r="U208" s="373"/>
      <c r="V208" s="332"/>
      <c r="W208" s="374" t="s">
        <v>240</v>
      </c>
      <c r="X208" s="83">
        <v>150</v>
      </c>
      <c r="Y208" s="81">
        <v>0</v>
      </c>
      <c r="Z208" s="81">
        <v>0</v>
      </c>
      <c r="AA208" s="81">
        <v>0</v>
      </c>
      <c r="AB208" s="81">
        <v>0</v>
      </c>
      <c r="AC208" s="81">
        <v>0</v>
      </c>
      <c r="AD208" s="81">
        <v>0</v>
      </c>
      <c r="AE208" s="81">
        <v>0</v>
      </c>
      <c r="AF208" s="81">
        <v>0</v>
      </c>
      <c r="AG208" s="81">
        <v>0</v>
      </c>
      <c r="AH208" s="81">
        <v>0</v>
      </c>
      <c r="AI208" s="81">
        <v>50</v>
      </c>
      <c r="AJ208" s="81">
        <v>0</v>
      </c>
      <c r="AK208" s="81">
        <v>0</v>
      </c>
      <c r="AL208" s="81">
        <v>0</v>
      </c>
      <c r="AM208" s="81">
        <v>0</v>
      </c>
      <c r="AN208" s="81">
        <v>0</v>
      </c>
      <c r="AO208" s="81">
        <v>0</v>
      </c>
      <c r="AP208" s="81">
        <v>0</v>
      </c>
      <c r="AQ208" s="81">
        <v>0</v>
      </c>
      <c r="AR208" s="81">
        <v>0</v>
      </c>
      <c r="AS208" s="405">
        <f t="shared" ref="AS208:BM208" si="840">IF(X208 = 0, "", X208)</f>
        <v>150</v>
      </c>
      <c r="AT208" s="56" t="str">
        <f t="shared" si="840"/>
        <v/>
      </c>
      <c r="AU208" s="56" t="str">
        <f t="shared" si="840"/>
        <v/>
      </c>
      <c r="AV208" s="56" t="str">
        <f t="shared" si="840"/>
        <v/>
      </c>
      <c r="AW208" s="56" t="str">
        <f t="shared" si="840"/>
        <v/>
      </c>
      <c r="AX208" s="56" t="str">
        <f t="shared" si="840"/>
        <v/>
      </c>
      <c r="AY208" s="56" t="str">
        <f t="shared" si="840"/>
        <v/>
      </c>
      <c r="AZ208" s="56" t="str">
        <f t="shared" si="840"/>
        <v/>
      </c>
      <c r="BA208" s="56" t="str">
        <f t="shared" si="840"/>
        <v/>
      </c>
      <c r="BB208" s="56" t="str">
        <f t="shared" si="840"/>
        <v/>
      </c>
      <c r="BC208" s="56" t="str">
        <f t="shared" si="840"/>
        <v/>
      </c>
      <c r="BD208" s="81">
        <f t="shared" si="840"/>
        <v>50</v>
      </c>
      <c r="BE208" s="56" t="str">
        <f t="shared" si="840"/>
        <v/>
      </c>
      <c r="BF208" s="56" t="str">
        <f t="shared" si="840"/>
        <v/>
      </c>
      <c r="BG208" s="56" t="str">
        <f t="shared" si="840"/>
        <v/>
      </c>
      <c r="BH208" s="56" t="str">
        <f t="shared" si="840"/>
        <v/>
      </c>
      <c r="BI208" s="56" t="str">
        <f t="shared" si="840"/>
        <v/>
      </c>
      <c r="BJ208" s="56" t="str">
        <f t="shared" si="840"/>
        <v/>
      </c>
      <c r="BK208" s="56" t="str">
        <f t="shared" si="840"/>
        <v/>
      </c>
      <c r="BL208" s="56" t="str">
        <f t="shared" si="840"/>
        <v/>
      </c>
      <c r="BM208" s="85" t="str">
        <f t="shared" si="840"/>
        <v/>
      </c>
      <c r="BN208" s="93" t="e">
        <f>$AS208*Assembly!Z$4+$AT208*Assembly!Z$5+$AU208*Assembly!Z$6+$AV208*Assembly!Z$7+$AW208*Assembly!Z$8+$AX208*Assembly!Z$9+$AY208*Assembly!Z$10+$AZ208*Assembly!Z$11+$BA208*Assembly!Z$12+$BB208*Assembly!Z$13+$BC208*Assembly!Z$14+$BD208*Assembly!Z$15+$BE208*Assembly!Z$16+$BF208*Assembly!Z$17+$BG208*Assembly!Z$18+$BH208*Assembly!Z$19+$BI208*Assembly!Z$20+$BJ208*Assembly!Z$21+$BK208*Assembly!Z$22+$BL208*Assembly!Z$23+$BM208*Assembly!Z$24</f>
        <v>#VALUE!</v>
      </c>
      <c r="BO208" s="81" t="e">
        <f t="shared" si="3"/>
        <v>#VALUE!</v>
      </c>
      <c r="BP208" s="81"/>
      <c r="BQ208" s="81" t="e">
        <f>$AS208*Assembly!AD$4+$AT208*Assembly!AD$5+$AU208*Assembly!AD$6+$AV208*Assembly!AD$7+$AW208*Assembly!AD$8+$AX208*Assembly!AD$9+$AY208*Assembly!AD$10+$AZ208*Assembly!AD$11+$BA208*Assembly!AD$12+$BB208*Assembly!AD$13+$BC208*Assembly!AD$14+$BD208*Assembly!AD$15+$BE208*Assembly!AD$16+$BF208*Assembly!AD$17+$BG208*Assembly!AD$18+$BH208*Assembly!AD$19+$BI208*Assembly!AD$20+$BJ208*Assembly!AD$21+$BK208*Assembly!AD$22+$BL208*Assembly!AD$23+$BM208*Assembly!AD$24</f>
        <v>#VALUE!</v>
      </c>
      <c r="BR208" s="98" t="e">
        <f t="shared" si="4"/>
        <v>#VALUE!</v>
      </c>
      <c r="BS208" s="99" t="e">
        <f t="shared" si="5"/>
        <v>#VALUE!</v>
      </c>
      <c r="BT208" s="101" t="e">
        <f t="shared" si="6"/>
        <v>#VALUE!</v>
      </c>
      <c r="BU208" s="99" t="e">
        <f t="shared" si="7"/>
        <v>#VALUE!</v>
      </c>
      <c r="BV208" s="81" t="e">
        <f>$AS208*Assembly!Y$4+$AT208*Assembly!Y$5+$AU208*Assembly!Y$6+$AV208*Assembly!Y$7+$AW208*Assembly!Y$8+$AX208*Assembly!Y$9+$AY208*Assembly!Y$10+$AZ208*Assembly!Y$11+$BA208*Assembly!Y$12+$BB208*Assembly!Y$13+$BC208*Assembly!Y$14+$BD208*Assembly!Y$15+$BE208*Assembly!Y$16+$BF208*Assembly!Y$17+$BG208*Assembly!Y$18+$BH208*Assembly!Y$19+$BI208*Assembly!Y$20+$BJ208*Assembly!Y$21+$BK208*Assembly!Y$22+$BL208*Assembly!Y$23+$BM208*Assembly!Y$24</f>
        <v>#VALUE!</v>
      </c>
      <c r="BW208" s="81" t="e">
        <f t="shared" si="8"/>
        <v>#VALUE!</v>
      </c>
      <c r="BX208" s="106" t="e">
        <f t="shared" si="9"/>
        <v>#VALUE!</v>
      </c>
      <c r="BY208" s="108" t="e">
        <f>$AS208*Assembly!AC$4+$AT208*Assembly!AC$5+$AU208*Assembly!AC$6+$AV208*Assembly!AC$7+$AW208*Assembly!AC$8+$AX208*Assembly!AC$9+$AY208*Assembly!AC$10+$AZ208*Assembly!AC$11+$BA208*Assembly!AC$12+$BB208*Assembly!AC$13+$BC208*Assembly!AC$14+$BD208*Assembly!AC$15+$BE208*Assembly!AC$16+$BF208*Assembly!AC$17+$BG208*Assembly!AC$18+$BH208*Assembly!AC$19+$BI208*Assembly!AC$20+$BJ208*Assembly!AC$21+$BK208*Assembly!AC$22+$BL208*Assembly!AC$23+$BM208*Assembly!AC$24</f>
        <v>#VALUE!</v>
      </c>
      <c r="BZ208" s="330" t="e">
        <f>$AS208*Assembly!M$4+$AT208*Assembly!M$5+$AU208*Assembly!M$6+$AV208*Assembly!M$7+$AW208*Assembly!M$8+$AX208*Assembly!M$9+$AY208*Assembly!M$10+$AZ208*Assembly!M$11+$BA208*Assembly!M$12+$BB208*Assembly!M$13+$BC208*Assembly!M$14+$BD208*Assembly!M$15+$BE208*Assembly!M$16+$BF208*Assembly!M$17+$BG208*Assembly!M$18+$BH208*Assembly!M$19+$BI208*Assembly!M$20+$BJ208*Assembly!M$21+$BK208*Assembly!M$22+$BL208*Assembly!M$23+$BM208*Assembly!M$24</f>
        <v>#VALUE!</v>
      </c>
      <c r="CA208" s="330" t="e">
        <f>$AS208*Assembly!N$4+$AT208*Assembly!N$5+$AU208*Assembly!N$6+$AV208*Assembly!N$7+$AW208*Assembly!N$8+$AX208*Assembly!N$9+$AY208*Assembly!N$10+$AZ208*Assembly!N$11+$BA208*Assembly!N$12+$BB208*Assembly!N$13+$BC208*Assembly!N$14+$BD208*Assembly!N$15+$BE208*Assembly!N$16+$BF208*Assembly!N$17+$BG208*Assembly!N$18+$BH208*Assembly!N$19+$BI208*Assembly!N$20+$BJ208*Assembly!N$21+$BK208*Assembly!N$22+$BL208*Assembly!N$23+$BM208*Assembly!N$24</f>
        <v>#VALUE!</v>
      </c>
      <c r="CB208" s="330" t="e">
        <f>$AS208*Assembly!O$4+$AT208*Assembly!O$5+$AU208*Assembly!O$6+$AV208*Assembly!O$7+$AW208*Assembly!O$8+$AX208*Assembly!O$9+$AY208*Assembly!O$10+$AZ208*Assembly!O$11+$BA208*Assembly!O$12+$BB208*Assembly!O$13+$BC208*Assembly!O$14+$BD208*Assembly!O$15+$BE208*Assembly!O$16+$BF208*Assembly!O$17+$BG208*Assembly!O$18+$BH208*Assembly!O$19+$BI208*Assembly!O$20+$BJ208*Assembly!O$21+$BK208*Assembly!O$22+$BL208*Assembly!O$23+$BM208*Assembly!O$24</f>
        <v>#VALUE!</v>
      </c>
      <c r="CC208" s="329" t="e">
        <f>$AS208*Assembly!P$4+$AT208*Assembly!P$5+$AU208*Assembly!P$6+$AV208*Assembly!P$7+$AW208*Assembly!P$8+$AX208*Assembly!P$9+$AY208*Assembly!P$10+$AZ208*Assembly!P$11+$BA208*Assembly!P$12+$BB208*Assembly!P$13+$BC208*Assembly!P$14+$BD208*Assembly!P$15+$BE208*Assembly!P$16+$BF208*Assembly!P$17+$BG208*Assembly!P$18+$BH208*Assembly!P$19+$BI208*Assembly!P$20+$BJ208*Assembly!P$21+$BK208*Assembly!P$22+$BL208*Assembly!P$23+$BM208*Assembly!P$24</f>
        <v>#VALUE!</v>
      </c>
      <c r="CD208" s="329" t="e">
        <f>$AS208*Assembly!Q$4+$AT208*Assembly!Q$5+$AU208*Assembly!Q$6+$AV208*Assembly!Q$7+$AW208*Assembly!Q$8+$AX208*Assembly!Q$9+$AY208*Assembly!Q$10+$AZ208*Assembly!Q$11+$BA208*Assembly!Q$12+$BB208*Assembly!Q$13+$BC208*Assembly!Q$14+$BD208*Assembly!Q$15+$BE208*Assembly!Q$16+$BF208*Assembly!Q$17+$BG208*Assembly!Q$18+$BH208*Assembly!Q$19+$BI208*Assembly!Q$20+$BJ208*Assembly!Q$21+$BK208*Assembly!Q$22+$BL208*Assembly!Q$23+$BM208*Assembly!Q$24</f>
        <v>#VALUE!</v>
      </c>
      <c r="CE208" s="330" t="e">
        <f>$AS208*Assembly!R$4+$AT208*Assembly!R$5+$AU208*Assembly!R$6+$AV208*Assembly!R$7+$AW208*Assembly!R$8+$AX208*Assembly!R$9+$AY208*Assembly!R$10+$AZ208*Assembly!R$11+$BA208*Assembly!R$12+$BB208*Assembly!R$13+$BC208*Assembly!R$14+$BD208*Assembly!R$15+$BE208*Assembly!R$16+$BF208*Assembly!R$17+$BG208*Assembly!R$18+$BH208*Assembly!R$19+$BI208*Assembly!R$20+$BJ208*Assembly!R$21+$BK208*Assembly!R$22+$BL208*Assembly!R$23+$BM208*Assembly!R$24</f>
        <v>#VALUE!</v>
      </c>
      <c r="CF208" s="329" t="e">
        <f>$AS208*Assembly!S$4+$AT208*Assembly!S$5+$AU208*Assembly!S$6+$AV208*Assembly!S$7+$AW208*Assembly!S$8+$AX208*Assembly!S$9+$AY208*Assembly!S$10+$AZ208*Assembly!S$11+$BA208*Assembly!S$12+$BB208*Assembly!S$13+$BC208*Assembly!S$14+$BD208*Assembly!S$15+$BE208*Assembly!S$16+$BF208*Assembly!S$17+$BG208*Assembly!S$18+$BH208*Assembly!S$19+$BI208*Assembly!S$20+$BJ208*Assembly!S$21+$BK208*Assembly!S$22+$BL208*Assembly!S$23+$BM208*Assembly!S$24</f>
        <v>#VALUE!</v>
      </c>
      <c r="CG208" s="329" t="e">
        <f>$AS208*Assembly!T$4+$AT208*Assembly!T$5+$AU208*Assembly!T$6+$AV208*Assembly!T$7+$AW208*Assembly!T$8+$AX208*Assembly!T$9+$AY208*Assembly!T$10+$AZ208*Assembly!T$11+$BA208*Assembly!T$12+$BB208*Assembly!T$13+$BC208*Assembly!T$14+$BD208*Assembly!T$15+$BE208*Assembly!T$16+$BF208*Assembly!T$17+$BG208*Assembly!T$18+$BH208*Assembly!T$19+$BI208*Assembly!T$20+$BJ208*Assembly!T$21+$BK208*Assembly!T$22+$BL208*Assembly!T$23+$BM208*Assembly!T$24</f>
        <v>#VALUE!</v>
      </c>
      <c r="CH208" s="329" t="e">
        <f>$AS208*Assembly!U$4+$AT208*Assembly!U$5+$AU208*Assembly!U$6+$AV208*Assembly!U$7+$AW208*Assembly!U$8+$AX208*Assembly!U$9+$AY208*Assembly!U$10+$AZ208*Assembly!U$11+$BA208*Assembly!U$12+$BB208*Assembly!U$13+$BC208*Assembly!U$14+$BD208*Assembly!U$15+$BE208*Assembly!U$16+$BF208*Assembly!U$17+$BG208*Assembly!U$18+$BH208*Assembly!U$19+$BI208*Assembly!U$20+$BJ208*Assembly!U$21+$BK208*Assembly!U$22+$BL208*Assembly!U$23+$BM208*Assembly!U$24</f>
        <v>#VALUE!</v>
      </c>
      <c r="CI208" s="330" t="e">
        <f>$AS208*Assembly!V$4+$AT208*Assembly!V$5+$AU208*Assembly!V$6+$AV208*Assembly!V$7+$AW208*Assembly!V$8+$AX208*Assembly!V$9+$AY208*Assembly!V$10+$AZ208*Assembly!V$11+$BA208*Assembly!V$12+$BB208*Assembly!V$13+$BC208*Assembly!V$14+$BD208*Assembly!V$15+$BE208*Assembly!V$16+$BF208*Assembly!V$17+$BG208*Assembly!V$18+$BH208*Assembly!V$19+$BI208*Assembly!V$20+$BJ208*Assembly!V$21+$BK208*Assembly!V$22+$BL208*Assembly!V$23+$BM208*Assembly!V$24</f>
        <v>#VALUE!</v>
      </c>
      <c r="CJ208" s="330" t="e">
        <f>BZ208*Refining!$F$3</f>
        <v>#VALUE!</v>
      </c>
      <c r="CK208" s="330" t="e">
        <f>CA208*Refining!$F$4</f>
        <v>#VALUE!</v>
      </c>
      <c r="CL208" s="330" t="e">
        <f>CB208*Refining!$F$5</f>
        <v>#VALUE!</v>
      </c>
      <c r="CM208" s="330" t="e">
        <f>CC208*Refining!$F$6</f>
        <v>#VALUE!</v>
      </c>
      <c r="CN208" s="330" t="e">
        <f>CD208*Refining!$F$7</f>
        <v>#VALUE!</v>
      </c>
      <c r="CO208" s="330" t="e">
        <f>CE208*Refining!$F$8</f>
        <v>#VALUE!</v>
      </c>
      <c r="CP208" s="330" t="e">
        <f>CF208*Refining!$F$9</f>
        <v>#VALUE!</v>
      </c>
      <c r="CQ208" s="330" t="e">
        <f>CG208*Refining!$F$10</f>
        <v>#VALUE!</v>
      </c>
      <c r="CR208" s="330" t="e">
        <f>CH208*Refining!$F$11</f>
        <v>#VALUE!</v>
      </c>
      <c r="CS208" s="330" t="e">
        <f>CI208*Refining!$F$12</f>
        <v>#VALUE!</v>
      </c>
      <c r="CT208" s="115" t="e">
        <f t="shared" ref="CT208:DM208" si="841">IF(BZ208 = 0, "", BZ208)</f>
        <v>#VALUE!</v>
      </c>
      <c r="CU208" s="119" t="e">
        <f t="shared" si="841"/>
        <v>#VALUE!</v>
      </c>
      <c r="CV208" s="119" t="e">
        <f t="shared" si="841"/>
        <v>#VALUE!</v>
      </c>
      <c r="CW208" s="116" t="e">
        <f t="shared" si="841"/>
        <v>#VALUE!</v>
      </c>
      <c r="CX208" s="116" t="e">
        <f t="shared" si="841"/>
        <v>#VALUE!</v>
      </c>
      <c r="CY208" s="116" t="e">
        <f t="shared" si="841"/>
        <v>#VALUE!</v>
      </c>
      <c r="CZ208" s="116" t="e">
        <f t="shared" si="841"/>
        <v>#VALUE!</v>
      </c>
      <c r="DA208" s="116" t="e">
        <f t="shared" si="841"/>
        <v>#VALUE!</v>
      </c>
      <c r="DB208" s="116" t="e">
        <f t="shared" si="841"/>
        <v>#VALUE!</v>
      </c>
      <c r="DC208" s="117" t="e">
        <f t="shared" si="841"/>
        <v>#VALUE!</v>
      </c>
      <c r="DD208" s="115" t="e">
        <f t="shared" si="841"/>
        <v>#VALUE!</v>
      </c>
      <c r="DE208" s="119" t="e">
        <f t="shared" si="841"/>
        <v>#VALUE!</v>
      </c>
      <c r="DF208" s="119" t="e">
        <f t="shared" si="841"/>
        <v>#VALUE!</v>
      </c>
      <c r="DG208" s="116" t="e">
        <f t="shared" si="841"/>
        <v>#VALUE!</v>
      </c>
      <c r="DH208" s="118" t="e">
        <f t="shared" si="841"/>
        <v>#VALUE!</v>
      </c>
      <c r="DI208" s="116" t="e">
        <f t="shared" si="841"/>
        <v>#VALUE!</v>
      </c>
      <c r="DJ208" s="116" t="e">
        <f t="shared" si="841"/>
        <v>#VALUE!</v>
      </c>
      <c r="DK208" s="116" t="e">
        <f t="shared" si="841"/>
        <v>#VALUE!</v>
      </c>
      <c r="DL208" s="116" t="e">
        <f t="shared" si="841"/>
        <v>#VALUE!</v>
      </c>
      <c r="DM208" s="117" t="e">
        <f t="shared" si="841"/>
        <v>#VALUE!</v>
      </c>
      <c r="DN208" s="115" t="e">
        <f t="shared" si="11"/>
        <v>#VALUE!</v>
      </c>
      <c r="DO208" s="119" t="e">
        <f t="shared" si="12"/>
        <v>#VALUE!</v>
      </c>
      <c r="DP208" s="120" t="e">
        <f t="shared" si="13"/>
        <v>#VALUE!</v>
      </c>
      <c r="DQ208" s="81" t="e">
        <f>CT208*'Ores &amp; Ingots'!$C$3+CU208*'Ores &amp; Ingots'!$C$4+CV208*'Ores &amp; Ingots'!$C$5+CW208*'Ores &amp; Ingots'!$C$6+CX208*'Ores &amp; Ingots'!$C$7+CY208*'Ores &amp; Ingots'!$C$8+CZ208*'Ores &amp; Ingots'!$C$9+DA208*'Ores &amp; Ingots'!$C$10+DB208*'Ores &amp; Ingots'!$C$11+DC208*'Ores &amp; Ingots'!$C$12</f>
        <v>#VALUE!</v>
      </c>
      <c r="DR208" s="81" t="e">
        <f>DD208*'Ores &amp; Ingots'!$B$3+DE208*'Ores &amp; Ingots'!$B$4+DF208*'Ores &amp; Ingots'!$B$5+DG208*'Ores &amp; Ingots'!$B$6+DH208*'Ores &amp; Ingots'!$B$7+DI208*'Ores &amp; Ingots'!$B$8+DJ208*'Ores &amp; Ingots'!$B$9+DK208*'Ores &amp; Ingots'!$B$10+DL208*'Ores &amp; Ingots'!$B$11+DM208*'Ores &amp; Ingots'!$B$12</f>
        <v>#VALUE!</v>
      </c>
      <c r="DS208" s="119" t="e">
        <f>CT208*Refining!$G$3+CU208*Refining!$G$4+CV208*Refining!$G$5+CW208*Refining!$G$6+CX208*Refining!$G$7+CY208*Refining!$G$8+CZ208*Refining!$G$9+DA208*Refining!$G$10+DB208*Refining!$G$11+DC208*Refining!$G$12</f>
        <v>#VALUE!</v>
      </c>
      <c r="DT208" s="119" t="e">
        <f t="shared" si="14"/>
        <v>#VALUE!</v>
      </c>
      <c r="DU208" s="126" t="e">
        <f t="shared" si="15"/>
        <v>#VALUE!</v>
      </c>
      <c r="DV208" s="115" t="e">
        <f t="shared" si="16"/>
        <v>#VALUE!</v>
      </c>
      <c r="DW208" s="127" t="e">
        <f t="shared" ref="DW208:DX208" si="842">DV208/60</f>
        <v>#VALUE!</v>
      </c>
      <c r="DX208" s="127" t="e">
        <f t="shared" si="842"/>
        <v>#VALUE!</v>
      </c>
      <c r="DY208" s="115" t="e">
        <f t="shared" si="18"/>
        <v>#VALUE!</v>
      </c>
      <c r="DZ208" s="127" t="e">
        <f t="shared" ref="DZ208:EA208" si="843">DY208/1000</f>
        <v>#VALUE!</v>
      </c>
      <c r="EA208" s="128" t="e">
        <f t="shared" si="843"/>
        <v>#VALUE!</v>
      </c>
      <c r="EB208" s="106" t="e">
        <f t="shared" si="20"/>
        <v>#VALUE!</v>
      </c>
      <c r="EC208" s="281" t="e">
        <f t="shared" si="21"/>
        <v>#VALUE!</v>
      </c>
      <c r="ED208" s="133">
        <v>48</v>
      </c>
    </row>
    <row r="209" spans="1:134" ht="12.75" x14ac:dyDescent="0.2">
      <c r="A209" s="864"/>
      <c r="B209" s="135" t="s">
        <v>412</v>
      </c>
      <c r="C209" s="137" t="s">
        <v>156</v>
      </c>
      <c r="D209" s="137">
        <v>1</v>
      </c>
      <c r="E209" s="137">
        <v>1</v>
      </c>
      <c r="F209" s="137">
        <v>1</v>
      </c>
      <c r="G209" s="139">
        <f t="shared" si="0"/>
        <v>15.625</v>
      </c>
      <c r="H209" s="140">
        <v>14</v>
      </c>
      <c r="I209" s="140">
        <v>42</v>
      </c>
      <c r="J209" s="140">
        <f>H209/Main!$D$9</f>
        <v>2.8</v>
      </c>
      <c r="K209" s="140">
        <f>I209/Main!$D$10</f>
        <v>21</v>
      </c>
      <c r="L209" s="140">
        <f t="shared" si="1"/>
        <v>7.5000000000000009</v>
      </c>
      <c r="M209" s="140">
        <v>0.4</v>
      </c>
      <c r="N209" s="143"/>
      <c r="O209" s="143"/>
      <c r="P209" s="145"/>
      <c r="Q209" s="143"/>
      <c r="R209" s="146"/>
      <c r="S209" s="143"/>
      <c r="T209" s="395"/>
      <c r="U209" s="198"/>
      <c r="V209" s="143"/>
      <c r="W209" s="396" t="s">
        <v>34</v>
      </c>
      <c r="X209" s="167">
        <v>75</v>
      </c>
      <c r="Y209" s="133">
        <v>0</v>
      </c>
      <c r="Z209" s="133">
        <v>0</v>
      </c>
      <c r="AA209" s="133">
        <v>0</v>
      </c>
      <c r="AB209" s="133">
        <v>0</v>
      </c>
      <c r="AC209" s="133">
        <v>0</v>
      </c>
      <c r="AD209" s="133">
        <v>0</v>
      </c>
      <c r="AE209" s="133">
        <v>0</v>
      </c>
      <c r="AF209" s="133">
        <v>0</v>
      </c>
      <c r="AG209" s="133">
        <v>0</v>
      </c>
      <c r="AH209" s="133">
        <v>0</v>
      </c>
      <c r="AI209" s="133">
        <v>25</v>
      </c>
      <c r="AJ209" s="133">
        <v>0</v>
      </c>
      <c r="AK209" s="133">
        <v>0</v>
      </c>
      <c r="AL209" s="133">
        <v>0</v>
      </c>
      <c r="AM209" s="133">
        <v>0</v>
      </c>
      <c r="AN209" s="133">
        <v>0</v>
      </c>
      <c r="AO209" s="133">
        <v>0</v>
      </c>
      <c r="AP209" s="133">
        <v>0</v>
      </c>
      <c r="AQ209" s="133">
        <v>0</v>
      </c>
      <c r="AR209" s="133">
        <v>0</v>
      </c>
      <c r="AS209" s="406">
        <f t="shared" ref="AS209:BM209" si="844">IF(X209 = 0, "", X209)</f>
        <v>75</v>
      </c>
      <c r="AT209" s="137" t="str">
        <f t="shared" si="844"/>
        <v/>
      </c>
      <c r="AU209" s="137" t="str">
        <f t="shared" si="844"/>
        <v/>
      </c>
      <c r="AV209" s="137" t="str">
        <f t="shared" si="844"/>
        <v/>
      </c>
      <c r="AW209" s="137" t="str">
        <f t="shared" si="844"/>
        <v/>
      </c>
      <c r="AX209" s="137" t="str">
        <f t="shared" si="844"/>
        <v/>
      </c>
      <c r="AY209" s="137" t="str">
        <f t="shared" si="844"/>
        <v/>
      </c>
      <c r="AZ209" s="137" t="str">
        <f t="shared" si="844"/>
        <v/>
      </c>
      <c r="BA209" s="137" t="str">
        <f t="shared" si="844"/>
        <v/>
      </c>
      <c r="BB209" s="137" t="str">
        <f t="shared" si="844"/>
        <v/>
      </c>
      <c r="BC209" s="137" t="str">
        <f t="shared" si="844"/>
        <v/>
      </c>
      <c r="BD209" s="133">
        <f t="shared" si="844"/>
        <v>25</v>
      </c>
      <c r="BE209" s="137" t="str">
        <f t="shared" si="844"/>
        <v/>
      </c>
      <c r="BF209" s="137" t="str">
        <f t="shared" si="844"/>
        <v/>
      </c>
      <c r="BG209" s="137" t="str">
        <f t="shared" si="844"/>
        <v/>
      </c>
      <c r="BH209" s="137" t="str">
        <f t="shared" si="844"/>
        <v/>
      </c>
      <c r="BI209" s="137" t="str">
        <f t="shared" si="844"/>
        <v/>
      </c>
      <c r="BJ209" s="137" t="str">
        <f t="shared" si="844"/>
        <v/>
      </c>
      <c r="BK209" s="137" t="str">
        <f t="shared" si="844"/>
        <v/>
      </c>
      <c r="BL209" s="137" t="str">
        <f t="shared" si="844"/>
        <v/>
      </c>
      <c r="BM209" s="169" t="str">
        <f t="shared" si="844"/>
        <v/>
      </c>
      <c r="BN209" s="174" t="e">
        <f>$AS209*Assembly!Z$4+$AT209*Assembly!Z$5+$AU209*Assembly!Z$6+$AV209*Assembly!Z$7+$AW209*Assembly!Z$8+$AX209*Assembly!Z$9+$AY209*Assembly!Z$10+$AZ209*Assembly!Z$11+$BA209*Assembly!Z$12+$BB209*Assembly!Z$13+$BC209*Assembly!Z$14+$BD209*Assembly!Z$15+$BE209*Assembly!Z$16+$BF209*Assembly!Z$17+$BG209*Assembly!Z$18+$BH209*Assembly!Z$19+$BI209*Assembly!Z$20+$BJ209*Assembly!Z$21+$BK209*Assembly!Z$22+$BL209*Assembly!Z$23+$BM209*Assembly!Z$24</f>
        <v>#VALUE!</v>
      </c>
      <c r="BO209" s="133" t="e">
        <f t="shared" si="3"/>
        <v>#VALUE!</v>
      </c>
      <c r="BP209" s="133"/>
      <c r="BQ209" s="133" t="e">
        <f>$AS209*Assembly!AD$4+$AT209*Assembly!AD$5+$AU209*Assembly!AD$6+$AV209*Assembly!AD$7+$AW209*Assembly!AD$8+$AX209*Assembly!AD$9+$AY209*Assembly!AD$10+$AZ209*Assembly!AD$11+$BA209*Assembly!AD$12+$BB209*Assembly!AD$13+$BC209*Assembly!AD$14+$BD209*Assembly!AD$15+$BE209*Assembly!AD$16+$BF209*Assembly!AD$17+$BG209*Assembly!AD$18+$BH209*Assembly!AD$19+$BI209*Assembly!AD$20+$BJ209*Assembly!AD$21+$BK209*Assembly!AD$22+$BL209*Assembly!AD$23+$BM209*Assembly!AD$24</f>
        <v>#VALUE!</v>
      </c>
      <c r="BR209" s="177" t="e">
        <f t="shared" si="4"/>
        <v>#VALUE!</v>
      </c>
      <c r="BS209" s="178" t="e">
        <f t="shared" si="5"/>
        <v>#VALUE!</v>
      </c>
      <c r="BT209" s="179" t="e">
        <f t="shared" si="6"/>
        <v>#VALUE!</v>
      </c>
      <c r="BU209" s="178" t="e">
        <f t="shared" si="7"/>
        <v>#VALUE!</v>
      </c>
      <c r="BV209" s="133" t="e">
        <f>$AS209*Assembly!Y$4+$AT209*Assembly!Y$5+$AU209*Assembly!Y$6+$AV209*Assembly!Y$7+$AW209*Assembly!Y$8+$AX209*Assembly!Y$9+$AY209*Assembly!Y$10+$AZ209*Assembly!Y$11+$BA209*Assembly!Y$12+$BB209*Assembly!Y$13+$BC209*Assembly!Y$14+$BD209*Assembly!Y$15+$BE209*Assembly!Y$16+$BF209*Assembly!Y$17+$BG209*Assembly!Y$18+$BH209*Assembly!Y$19+$BI209*Assembly!Y$20+$BJ209*Assembly!Y$21+$BK209*Assembly!Y$22+$BL209*Assembly!Y$23+$BM209*Assembly!Y$24</f>
        <v>#VALUE!</v>
      </c>
      <c r="BW209" s="133" t="e">
        <f t="shared" si="8"/>
        <v>#VALUE!</v>
      </c>
      <c r="BX209" s="130" t="e">
        <f t="shared" si="9"/>
        <v>#VALUE!</v>
      </c>
      <c r="BY209" s="183" t="e">
        <f>$AS209*Assembly!AC$4+$AT209*Assembly!AC$5+$AU209*Assembly!AC$6+$AV209*Assembly!AC$7+$AW209*Assembly!AC$8+$AX209*Assembly!AC$9+$AY209*Assembly!AC$10+$AZ209*Assembly!AC$11+$BA209*Assembly!AC$12+$BB209*Assembly!AC$13+$BC209*Assembly!AC$14+$BD209*Assembly!AC$15+$BE209*Assembly!AC$16+$BF209*Assembly!AC$17+$BG209*Assembly!AC$18+$BH209*Assembly!AC$19+$BI209*Assembly!AC$20+$BJ209*Assembly!AC$21+$BK209*Assembly!AC$22+$BL209*Assembly!AC$23+$BM209*Assembly!AC$24</f>
        <v>#VALUE!</v>
      </c>
      <c r="BZ209" s="145" t="e">
        <f>$AS209*Assembly!M$4+$AT209*Assembly!M$5+$AU209*Assembly!M$6+$AV209*Assembly!M$7+$AW209*Assembly!M$8+$AX209*Assembly!M$9+$AY209*Assembly!M$10+$AZ209*Assembly!M$11+$BA209*Assembly!M$12+$BB209*Assembly!M$13+$BC209*Assembly!M$14+$BD209*Assembly!M$15+$BE209*Assembly!M$16+$BF209*Assembly!M$17+$BG209*Assembly!M$18+$BH209*Assembly!M$19+$BI209*Assembly!M$20+$BJ209*Assembly!M$21+$BK209*Assembly!M$22+$BL209*Assembly!M$23+$BM209*Assembly!M$24</f>
        <v>#VALUE!</v>
      </c>
      <c r="CA209" s="145" t="e">
        <f>$AS209*Assembly!N$4+$AT209*Assembly!N$5+$AU209*Assembly!N$6+$AV209*Assembly!N$7+$AW209*Assembly!N$8+$AX209*Assembly!N$9+$AY209*Assembly!N$10+$AZ209*Assembly!N$11+$BA209*Assembly!N$12+$BB209*Assembly!N$13+$BC209*Assembly!N$14+$BD209*Assembly!N$15+$BE209*Assembly!N$16+$BF209*Assembly!N$17+$BG209*Assembly!N$18+$BH209*Assembly!N$19+$BI209*Assembly!N$20+$BJ209*Assembly!N$21+$BK209*Assembly!N$22+$BL209*Assembly!N$23+$BM209*Assembly!N$24</f>
        <v>#VALUE!</v>
      </c>
      <c r="CB209" s="145" t="e">
        <f>$AS209*Assembly!O$4+$AT209*Assembly!O$5+$AU209*Assembly!O$6+$AV209*Assembly!O$7+$AW209*Assembly!O$8+$AX209*Assembly!O$9+$AY209*Assembly!O$10+$AZ209*Assembly!O$11+$BA209*Assembly!O$12+$BB209*Assembly!O$13+$BC209*Assembly!O$14+$BD209*Assembly!O$15+$BE209*Assembly!O$16+$BF209*Assembly!O$17+$BG209*Assembly!O$18+$BH209*Assembly!O$19+$BI209*Assembly!O$20+$BJ209*Assembly!O$21+$BK209*Assembly!O$22+$BL209*Assembly!O$23+$BM209*Assembly!O$24</f>
        <v>#VALUE!</v>
      </c>
      <c r="CC209" s="140" t="e">
        <f>$AS209*Assembly!P$4+$AT209*Assembly!P$5+$AU209*Assembly!P$6+$AV209*Assembly!P$7+$AW209*Assembly!P$8+$AX209*Assembly!P$9+$AY209*Assembly!P$10+$AZ209*Assembly!P$11+$BA209*Assembly!P$12+$BB209*Assembly!P$13+$BC209*Assembly!P$14+$BD209*Assembly!P$15+$BE209*Assembly!P$16+$BF209*Assembly!P$17+$BG209*Assembly!P$18+$BH209*Assembly!P$19+$BI209*Assembly!P$20+$BJ209*Assembly!P$21+$BK209*Assembly!P$22+$BL209*Assembly!P$23+$BM209*Assembly!P$24</f>
        <v>#VALUE!</v>
      </c>
      <c r="CD209" s="140" t="e">
        <f>$AS209*Assembly!Q$4+$AT209*Assembly!Q$5+$AU209*Assembly!Q$6+$AV209*Assembly!Q$7+$AW209*Assembly!Q$8+$AX209*Assembly!Q$9+$AY209*Assembly!Q$10+$AZ209*Assembly!Q$11+$BA209*Assembly!Q$12+$BB209*Assembly!Q$13+$BC209*Assembly!Q$14+$BD209*Assembly!Q$15+$BE209*Assembly!Q$16+$BF209*Assembly!Q$17+$BG209*Assembly!Q$18+$BH209*Assembly!Q$19+$BI209*Assembly!Q$20+$BJ209*Assembly!Q$21+$BK209*Assembly!Q$22+$BL209*Assembly!Q$23+$BM209*Assembly!Q$24</f>
        <v>#VALUE!</v>
      </c>
      <c r="CE209" s="145" t="e">
        <f>$AS209*Assembly!R$4+$AT209*Assembly!R$5+$AU209*Assembly!R$6+$AV209*Assembly!R$7+$AW209*Assembly!R$8+$AX209*Assembly!R$9+$AY209*Assembly!R$10+$AZ209*Assembly!R$11+$BA209*Assembly!R$12+$BB209*Assembly!R$13+$BC209*Assembly!R$14+$BD209*Assembly!R$15+$BE209*Assembly!R$16+$BF209*Assembly!R$17+$BG209*Assembly!R$18+$BH209*Assembly!R$19+$BI209*Assembly!R$20+$BJ209*Assembly!R$21+$BK209*Assembly!R$22+$BL209*Assembly!R$23+$BM209*Assembly!R$24</f>
        <v>#VALUE!</v>
      </c>
      <c r="CF209" s="140" t="e">
        <f>$AS209*Assembly!S$4+$AT209*Assembly!S$5+$AU209*Assembly!S$6+$AV209*Assembly!S$7+$AW209*Assembly!S$8+$AX209*Assembly!S$9+$AY209*Assembly!S$10+$AZ209*Assembly!S$11+$BA209*Assembly!S$12+$BB209*Assembly!S$13+$BC209*Assembly!S$14+$BD209*Assembly!S$15+$BE209*Assembly!S$16+$BF209*Assembly!S$17+$BG209*Assembly!S$18+$BH209*Assembly!S$19+$BI209*Assembly!S$20+$BJ209*Assembly!S$21+$BK209*Assembly!S$22+$BL209*Assembly!S$23+$BM209*Assembly!S$24</f>
        <v>#VALUE!</v>
      </c>
      <c r="CG209" s="140" t="e">
        <f>$AS209*Assembly!T$4+$AT209*Assembly!T$5+$AU209*Assembly!T$6+$AV209*Assembly!T$7+$AW209*Assembly!T$8+$AX209*Assembly!T$9+$AY209*Assembly!T$10+$AZ209*Assembly!T$11+$BA209*Assembly!T$12+$BB209*Assembly!T$13+$BC209*Assembly!T$14+$BD209*Assembly!T$15+$BE209*Assembly!T$16+$BF209*Assembly!T$17+$BG209*Assembly!T$18+$BH209*Assembly!T$19+$BI209*Assembly!T$20+$BJ209*Assembly!T$21+$BK209*Assembly!T$22+$BL209*Assembly!T$23+$BM209*Assembly!T$24</f>
        <v>#VALUE!</v>
      </c>
      <c r="CH209" s="140" t="e">
        <f>$AS209*Assembly!U$4+$AT209*Assembly!U$5+$AU209*Assembly!U$6+$AV209*Assembly!U$7+$AW209*Assembly!U$8+$AX209*Assembly!U$9+$AY209*Assembly!U$10+$AZ209*Assembly!U$11+$BA209*Assembly!U$12+$BB209*Assembly!U$13+$BC209*Assembly!U$14+$BD209*Assembly!U$15+$BE209*Assembly!U$16+$BF209*Assembly!U$17+$BG209*Assembly!U$18+$BH209*Assembly!U$19+$BI209*Assembly!U$20+$BJ209*Assembly!U$21+$BK209*Assembly!U$22+$BL209*Assembly!U$23+$BM209*Assembly!U$24</f>
        <v>#VALUE!</v>
      </c>
      <c r="CI209" s="145" t="e">
        <f>$AS209*Assembly!V$4+$AT209*Assembly!V$5+$AU209*Assembly!V$6+$AV209*Assembly!V$7+$AW209*Assembly!V$8+$AX209*Assembly!V$9+$AY209*Assembly!V$10+$AZ209*Assembly!V$11+$BA209*Assembly!V$12+$BB209*Assembly!V$13+$BC209*Assembly!V$14+$BD209*Assembly!V$15+$BE209*Assembly!V$16+$BF209*Assembly!V$17+$BG209*Assembly!V$18+$BH209*Assembly!V$19+$BI209*Assembly!V$20+$BJ209*Assembly!V$21+$BK209*Assembly!V$22+$BL209*Assembly!V$23+$BM209*Assembly!V$24</f>
        <v>#VALUE!</v>
      </c>
      <c r="CJ209" s="145" t="e">
        <f>BZ209*Refining!$F$3</f>
        <v>#VALUE!</v>
      </c>
      <c r="CK209" s="145" t="e">
        <f>CA209*Refining!$F$4</f>
        <v>#VALUE!</v>
      </c>
      <c r="CL209" s="145" t="e">
        <f>CB209*Refining!$F$5</f>
        <v>#VALUE!</v>
      </c>
      <c r="CM209" s="145" t="e">
        <f>CC209*Refining!$F$6</f>
        <v>#VALUE!</v>
      </c>
      <c r="CN209" s="145" t="e">
        <f>CD209*Refining!$F$7</f>
        <v>#VALUE!</v>
      </c>
      <c r="CO209" s="145" t="e">
        <f>CE209*Refining!$F$8</f>
        <v>#VALUE!</v>
      </c>
      <c r="CP209" s="145" t="e">
        <f>CF209*Refining!$F$9</f>
        <v>#VALUE!</v>
      </c>
      <c r="CQ209" s="145" t="e">
        <f>CG209*Refining!$F$10</f>
        <v>#VALUE!</v>
      </c>
      <c r="CR209" s="145" t="e">
        <f>CH209*Refining!$F$11</f>
        <v>#VALUE!</v>
      </c>
      <c r="CS209" s="145" t="e">
        <f>CI209*Refining!$F$12</f>
        <v>#VALUE!</v>
      </c>
      <c r="CT209" s="185" t="e">
        <f t="shared" ref="CT209:DM209" si="845">IF(BZ209 = 0, "", BZ209)</f>
        <v>#VALUE!</v>
      </c>
      <c r="CU209" s="189" t="e">
        <f t="shared" si="845"/>
        <v>#VALUE!</v>
      </c>
      <c r="CV209" s="189" t="e">
        <f t="shared" si="845"/>
        <v>#VALUE!</v>
      </c>
      <c r="CW209" s="186" t="e">
        <f t="shared" si="845"/>
        <v>#VALUE!</v>
      </c>
      <c r="CX209" s="186" t="e">
        <f t="shared" si="845"/>
        <v>#VALUE!</v>
      </c>
      <c r="CY209" s="186" t="e">
        <f t="shared" si="845"/>
        <v>#VALUE!</v>
      </c>
      <c r="CZ209" s="186" t="e">
        <f t="shared" si="845"/>
        <v>#VALUE!</v>
      </c>
      <c r="DA209" s="186" t="e">
        <f t="shared" si="845"/>
        <v>#VALUE!</v>
      </c>
      <c r="DB209" s="186" t="e">
        <f t="shared" si="845"/>
        <v>#VALUE!</v>
      </c>
      <c r="DC209" s="187" t="e">
        <f t="shared" si="845"/>
        <v>#VALUE!</v>
      </c>
      <c r="DD209" s="185" t="e">
        <f t="shared" si="845"/>
        <v>#VALUE!</v>
      </c>
      <c r="DE209" s="189" t="e">
        <f t="shared" si="845"/>
        <v>#VALUE!</v>
      </c>
      <c r="DF209" s="189" t="e">
        <f t="shared" si="845"/>
        <v>#VALUE!</v>
      </c>
      <c r="DG209" s="186" t="e">
        <f t="shared" si="845"/>
        <v>#VALUE!</v>
      </c>
      <c r="DH209" s="211" t="e">
        <f t="shared" si="845"/>
        <v>#VALUE!</v>
      </c>
      <c r="DI209" s="186" t="e">
        <f t="shared" si="845"/>
        <v>#VALUE!</v>
      </c>
      <c r="DJ209" s="186" t="e">
        <f t="shared" si="845"/>
        <v>#VALUE!</v>
      </c>
      <c r="DK209" s="186" t="e">
        <f t="shared" si="845"/>
        <v>#VALUE!</v>
      </c>
      <c r="DL209" s="186" t="e">
        <f t="shared" si="845"/>
        <v>#VALUE!</v>
      </c>
      <c r="DM209" s="187" t="e">
        <f t="shared" si="845"/>
        <v>#VALUE!</v>
      </c>
      <c r="DN209" s="185" t="e">
        <f t="shared" si="11"/>
        <v>#VALUE!</v>
      </c>
      <c r="DO209" s="189" t="e">
        <f t="shared" si="12"/>
        <v>#VALUE!</v>
      </c>
      <c r="DP209" s="120" t="e">
        <f t="shared" si="13"/>
        <v>#VALUE!</v>
      </c>
      <c r="DQ209" s="133" t="e">
        <f>CT209*'Ores &amp; Ingots'!$C$3+CU209*'Ores &amp; Ingots'!$C$4+CV209*'Ores &amp; Ingots'!$C$5+CW209*'Ores &amp; Ingots'!$C$6+CX209*'Ores &amp; Ingots'!$C$7+CY209*'Ores &amp; Ingots'!$C$8+CZ209*'Ores &amp; Ingots'!$C$9+DA209*'Ores &amp; Ingots'!$C$10+DB209*'Ores &amp; Ingots'!$C$11+DC209*'Ores &amp; Ingots'!$C$12</f>
        <v>#VALUE!</v>
      </c>
      <c r="DR209" s="133" t="e">
        <f>DD209*'Ores &amp; Ingots'!$B$3+DE209*'Ores &amp; Ingots'!$B$4+DF209*'Ores &amp; Ingots'!$B$5+DG209*'Ores &amp; Ingots'!$B$6+DH209*'Ores &amp; Ingots'!$B$7+DI209*'Ores &amp; Ingots'!$B$8+DJ209*'Ores &amp; Ingots'!$B$9+DK209*'Ores &amp; Ingots'!$B$10+DL209*'Ores &amp; Ingots'!$B$11+DM209*'Ores &amp; Ingots'!$B$12</f>
        <v>#VALUE!</v>
      </c>
      <c r="DS209" s="189" t="e">
        <f>CT209*Refining!$G$3+CU209*Refining!$G$4+CV209*Refining!$G$5+CW209*Refining!$G$6+CX209*Refining!$G$7+CY209*Refining!$G$8+CZ209*Refining!$G$9+DA209*Refining!$G$10+DB209*Refining!$G$11+DC209*Refining!$G$12</f>
        <v>#VALUE!</v>
      </c>
      <c r="DT209" s="189" t="e">
        <f t="shared" si="14"/>
        <v>#VALUE!</v>
      </c>
      <c r="DU209" s="192" t="e">
        <f t="shared" si="15"/>
        <v>#VALUE!</v>
      </c>
      <c r="DV209" s="185" t="e">
        <f t="shared" si="16"/>
        <v>#VALUE!</v>
      </c>
      <c r="DW209" s="194" t="e">
        <f t="shared" ref="DW209:DX209" si="846">DV209/60</f>
        <v>#VALUE!</v>
      </c>
      <c r="DX209" s="194" t="e">
        <f t="shared" si="846"/>
        <v>#VALUE!</v>
      </c>
      <c r="DY209" s="185" t="e">
        <f t="shared" si="18"/>
        <v>#VALUE!</v>
      </c>
      <c r="DZ209" s="194" t="e">
        <f t="shared" ref="DZ209:EA209" si="847">DY209/1000</f>
        <v>#VALUE!</v>
      </c>
      <c r="EA209" s="196" t="e">
        <f t="shared" si="847"/>
        <v>#VALUE!</v>
      </c>
      <c r="EB209" s="130" t="e">
        <f t="shared" si="20"/>
        <v>#VALUE!</v>
      </c>
      <c r="EC209" s="132" t="e">
        <f t="shared" si="21"/>
        <v>#VALUE!</v>
      </c>
      <c r="ED209" s="133">
        <v>32</v>
      </c>
    </row>
    <row r="210" spans="1:134" ht="12.75" x14ac:dyDescent="0.2">
      <c r="A210" s="864"/>
      <c r="B210" s="135" t="s">
        <v>413</v>
      </c>
      <c r="C210" s="137" t="s">
        <v>156</v>
      </c>
      <c r="D210" s="137">
        <v>1</v>
      </c>
      <c r="E210" s="137">
        <v>1</v>
      </c>
      <c r="F210" s="137">
        <v>1</v>
      </c>
      <c r="G210" s="154">
        <f t="shared" si="0"/>
        <v>15.625</v>
      </c>
      <c r="H210" s="156">
        <v>14</v>
      </c>
      <c r="I210" s="156">
        <v>42</v>
      </c>
      <c r="J210" s="156">
        <f>H210/Main!$D$9</f>
        <v>2.8</v>
      </c>
      <c r="K210" s="156">
        <f>I210/Main!$D$10</f>
        <v>21</v>
      </c>
      <c r="L210" s="156">
        <f t="shared" si="1"/>
        <v>7.5000000000000009</v>
      </c>
      <c r="M210" s="156">
        <v>0.4</v>
      </c>
      <c r="N210" s="159"/>
      <c r="O210" s="159"/>
      <c r="P210" s="164"/>
      <c r="Q210" s="159"/>
      <c r="R210" s="166"/>
      <c r="S210" s="159"/>
      <c r="T210" s="166"/>
      <c r="U210" s="170"/>
      <c r="V210" s="159"/>
      <c r="W210" s="364" t="s">
        <v>28</v>
      </c>
      <c r="X210" s="167">
        <v>130</v>
      </c>
      <c r="Y210" s="133">
        <v>0</v>
      </c>
      <c r="Z210" s="133">
        <v>0</v>
      </c>
      <c r="AA210" s="133">
        <v>0</v>
      </c>
      <c r="AB210" s="133">
        <v>0</v>
      </c>
      <c r="AC210" s="133">
        <v>0</v>
      </c>
      <c r="AD210" s="133">
        <v>0</v>
      </c>
      <c r="AE210" s="133">
        <v>0</v>
      </c>
      <c r="AF210" s="133">
        <v>0</v>
      </c>
      <c r="AG210" s="133">
        <v>0</v>
      </c>
      <c r="AH210" s="133">
        <v>0</v>
      </c>
      <c r="AI210" s="133">
        <v>50</v>
      </c>
      <c r="AJ210" s="133">
        <v>0</v>
      </c>
      <c r="AK210" s="133">
        <v>0</v>
      </c>
      <c r="AL210" s="133">
        <v>0</v>
      </c>
      <c r="AM210" s="133">
        <v>0</v>
      </c>
      <c r="AN210" s="133">
        <v>0</v>
      </c>
      <c r="AO210" s="133">
        <v>0</v>
      </c>
      <c r="AP210" s="133">
        <v>0</v>
      </c>
      <c r="AQ210" s="133">
        <v>0</v>
      </c>
      <c r="AR210" s="133">
        <v>0</v>
      </c>
      <c r="AS210" s="406">
        <f t="shared" ref="AS210:BM210" si="848">IF(X210 = 0, "", X210)</f>
        <v>130</v>
      </c>
      <c r="AT210" s="137" t="str">
        <f t="shared" si="848"/>
        <v/>
      </c>
      <c r="AU210" s="137" t="str">
        <f t="shared" si="848"/>
        <v/>
      </c>
      <c r="AV210" s="137" t="str">
        <f t="shared" si="848"/>
        <v/>
      </c>
      <c r="AW210" s="137" t="str">
        <f t="shared" si="848"/>
        <v/>
      </c>
      <c r="AX210" s="137" t="str">
        <f t="shared" si="848"/>
        <v/>
      </c>
      <c r="AY210" s="137" t="str">
        <f t="shared" si="848"/>
        <v/>
      </c>
      <c r="AZ210" s="137" t="str">
        <f t="shared" si="848"/>
        <v/>
      </c>
      <c r="BA210" s="137" t="str">
        <f t="shared" si="848"/>
        <v/>
      </c>
      <c r="BB210" s="137" t="str">
        <f t="shared" si="848"/>
        <v/>
      </c>
      <c r="BC210" s="137" t="str">
        <f t="shared" si="848"/>
        <v/>
      </c>
      <c r="BD210" s="133">
        <f t="shared" si="848"/>
        <v>50</v>
      </c>
      <c r="BE210" s="137" t="str">
        <f t="shared" si="848"/>
        <v/>
      </c>
      <c r="BF210" s="137" t="str">
        <f t="shared" si="848"/>
        <v/>
      </c>
      <c r="BG210" s="137" t="str">
        <f t="shared" si="848"/>
        <v/>
      </c>
      <c r="BH210" s="137" t="str">
        <f t="shared" si="848"/>
        <v/>
      </c>
      <c r="BI210" s="137" t="str">
        <f t="shared" si="848"/>
        <v/>
      </c>
      <c r="BJ210" s="137" t="str">
        <f t="shared" si="848"/>
        <v/>
      </c>
      <c r="BK210" s="137" t="str">
        <f t="shared" si="848"/>
        <v/>
      </c>
      <c r="BL210" s="137" t="str">
        <f t="shared" si="848"/>
        <v/>
      </c>
      <c r="BM210" s="169" t="str">
        <f t="shared" si="848"/>
        <v/>
      </c>
      <c r="BN210" s="174" t="e">
        <f>$AS210*Assembly!Z$4+$AT210*Assembly!Z$5+$AU210*Assembly!Z$6+$AV210*Assembly!Z$7+$AW210*Assembly!Z$8+$AX210*Assembly!Z$9+$AY210*Assembly!Z$10+$AZ210*Assembly!Z$11+$BA210*Assembly!Z$12+$BB210*Assembly!Z$13+$BC210*Assembly!Z$14+$BD210*Assembly!Z$15+$BE210*Assembly!Z$16+$BF210*Assembly!Z$17+$BG210*Assembly!Z$18+$BH210*Assembly!Z$19+$BI210*Assembly!Z$20+$BJ210*Assembly!Z$21+$BK210*Assembly!Z$22+$BL210*Assembly!Z$23+$BM210*Assembly!Z$24</f>
        <v>#VALUE!</v>
      </c>
      <c r="BO210" s="133" t="e">
        <f t="shared" si="3"/>
        <v>#VALUE!</v>
      </c>
      <c r="BP210" s="133"/>
      <c r="BQ210" s="133" t="e">
        <f>$AS210*Assembly!AD$4+$AT210*Assembly!AD$5+$AU210*Assembly!AD$6+$AV210*Assembly!AD$7+$AW210*Assembly!AD$8+$AX210*Assembly!AD$9+$AY210*Assembly!AD$10+$AZ210*Assembly!AD$11+$BA210*Assembly!AD$12+$BB210*Assembly!AD$13+$BC210*Assembly!AD$14+$BD210*Assembly!AD$15+$BE210*Assembly!AD$16+$BF210*Assembly!AD$17+$BG210*Assembly!AD$18+$BH210*Assembly!AD$19+$BI210*Assembly!AD$20+$BJ210*Assembly!AD$21+$BK210*Assembly!AD$22+$BL210*Assembly!AD$23+$BM210*Assembly!AD$24</f>
        <v>#VALUE!</v>
      </c>
      <c r="BR210" s="177" t="e">
        <f t="shared" si="4"/>
        <v>#VALUE!</v>
      </c>
      <c r="BS210" s="178" t="e">
        <f t="shared" si="5"/>
        <v>#VALUE!</v>
      </c>
      <c r="BT210" s="179" t="e">
        <f t="shared" si="6"/>
        <v>#VALUE!</v>
      </c>
      <c r="BU210" s="178" t="e">
        <f t="shared" si="7"/>
        <v>#VALUE!</v>
      </c>
      <c r="BV210" s="133" t="e">
        <f>$AS210*Assembly!Y$4+$AT210*Assembly!Y$5+$AU210*Assembly!Y$6+$AV210*Assembly!Y$7+$AW210*Assembly!Y$8+$AX210*Assembly!Y$9+$AY210*Assembly!Y$10+$AZ210*Assembly!Y$11+$BA210*Assembly!Y$12+$BB210*Assembly!Y$13+$BC210*Assembly!Y$14+$BD210*Assembly!Y$15+$BE210*Assembly!Y$16+$BF210*Assembly!Y$17+$BG210*Assembly!Y$18+$BH210*Assembly!Y$19+$BI210*Assembly!Y$20+$BJ210*Assembly!Y$21+$BK210*Assembly!Y$22+$BL210*Assembly!Y$23+$BM210*Assembly!Y$24</f>
        <v>#VALUE!</v>
      </c>
      <c r="BW210" s="133" t="e">
        <f t="shared" si="8"/>
        <v>#VALUE!</v>
      </c>
      <c r="BX210" s="130" t="e">
        <f t="shared" si="9"/>
        <v>#VALUE!</v>
      </c>
      <c r="BY210" s="183" t="e">
        <f>$AS210*Assembly!AC$4+$AT210*Assembly!AC$5+$AU210*Assembly!AC$6+$AV210*Assembly!AC$7+$AW210*Assembly!AC$8+$AX210*Assembly!AC$9+$AY210*Assembly!AC$10+$AZ210*Assembly!AC$11+$BA210*Assembly!AC$12+$BB210*Assembly!AC$13+$BC210*Assembly!AC$14+$BD210*Assembly!AC$15+$BE210*Assembly!AC$16+$BF210*Assembly!AC$17+$BG210*Assembly!AC$18+$BH210*Assembly!AC$19+$BI210*Assembly!AC$20+$BJ210*Assembly!AC$21+$BK210*Assembly!AC$22+$BL210*Assembly!AC$23+$BM210*Assembly!AC$24</f>
        <v>#VALUE!</v>
      </c>
      <c r="BZ210" s="164" t="e">
        <f>$AS210*Assembly!M$4+$AT210*Assembly!M$5+$AU210*Assembly!M$6+$AV210*Assembly!M$7+$AW210*Assembly!M$8+$AX210*Assembly!M$9+$AY210*Assembly!M$10+$AZ210*Assembly!M$11+$BA210*Assembly!M$12+$BB210*Assembly!M$13+$BC210*Assembly!M$14+$BD210*Assembly!M$15+$BE210*Assembly!M$16+$BF210*Assembly!M$17+$BG210*Assembly!M$18+$BH210*Assembly!M$19+$BI210*Assembly!M$20+$BJ210*Assembly!M$21+$BK210*Assembly!M$22+$BL210*Assembly!M$23+$BM210*Assembly!M$24</f>
        <v>#VALUE!</v>
      </c>
      <c r="CA210" s="164" t="e">
        <f>$AS210*Assembly!N$4+$AT210*Assembly!N$5+$AU210*Assembly!N$6+$AV210*Assembly!N$7+$AW210*Assembly!N$8+$AX210*Assembly!N$9+$AY210*Assembly!N$10+$AZ210*Assembly!N$11+$BA210*Assembly!N$12+$BB210*Assembly!N$13+$BC210*Assembly!N$14+$BD210*Assembly!N$15+$BE210*Assembly!N$16+$BF210*Assembly!N$17+$BG210*Assembly!N$18+$BH210*Assembly!N$19+$BI210*Assembly!N$20+$BJ210*Assembly!N$21+$BK210*Assembly!N$22+$BL210*Assembly!N$23+$BM210*Assembly!N$24</f>
        <v>#VALUE!</v>
      </c>
      <c r="CB210" s="164" t="e">
        <f>$AS210*Assembly!O$4+$AT210*Assembly!O$5+$AU210*Assembly!O$6+$AV210*Assembly!O$7+$AW210*Assembly!O$8+$AX210*Assembly!O$9+$AY210*Assembly!O$10+$AZ210*Assembly!O$11+$BA210*Assembly!O$12+$BB210*Assembly!O$13+$BC210*Assembly!O$14+$BD210*Assembly!O$15+$BE210*Assembly!O$16+$BF210*Assembly!O$17+$BG210*Assembly!O$18+$BH210*Assembly!O$19+$BI210*Assembly!O$20+$BJ210*Assembly!O$21+$BK210*Assembly!O$22+$BL210*Assembly!O$23+$BM210*Assembly!O$24</f>
        <v>#VALUE!</v>
      </c>
      <c r="CC210" s="156" t="e">
        <f>$AS210*Assembly!P$4+$AT210*Assembly!P$5+$AU210*Assembly!P$6+$AV210*Assembly!P$7+$AW210*Assembly!P$8+$AX210*Assembly!P$9+$AY210*Assembly!P$10+$AZ210*Assembly!P$11+$BA210*Assembly!P$12+$BB210*Assembly!P$13+$BC210*Assembly!P$14+$BD210*Assembly!P$15+$BE210*Assembly!P$16+$BF210*Assembly!P$17+$BG210*Assembly!P$18+$BH210*Assembly!P$19+$BI210*Assembly!P$20+$BJ210*Assembly!P$21+$BK210*Assembly!P$22+$BL210*Assembly!P$23+$BM210*Assembly!P$24</f>
        <v>#VALUE!</v>
      </c>
      <c r="CD210" s="156" t="e">
        <f>$AS210*Assembly!Q$4+$AT210*Assembly!Q$5+$AU210*Assembly!Q$6+$AV210*Assembly!Q$7+$AW210*Assembly!Q$8+$AX210*Assembly!Q$9+$AY210*Assembly!Q$10+$AZ210*Assembly!Q$11+$BA210*Assembly!Q$12+$BB210*Assembly!Q$13+$BC210*Assembly!Q$14+$BD210*Assembly!Q$15+$BE210*Assembly!Q$16+$BF210*Assembly!Q$17+$BG210*Assembly!Q$18+$BH210*Assembly!Q$19+$BI210*Assembly!Q$20+$BJ210*Assembly!Q$21+$BK210*Assembly!Q$22+$BL210*Assembly!Q$23+$BM210*Assembly!Q$24</f>
        <v>#VALUE!</v>
      </c>
      <c r="CE210" s="164" t="e">
        <f>$AS210*Assembly!R$4+$AT210*Assembly!R$5+$AU210*Assembly!R$6+$AV210*Assembly!R$7+$AW210*Assembly!R$8+$AX210*Assembly!R$9+$AY210*Assembly!R$10+$AZ210*Assembly!R$11+$BA210*Assembly!R$12+$BB210*Assembly!R$13+$BC210*Assembly!R$14+$BD210*Assembly!R$15+$BE210*Assembly!R$16+$BF210*Assembly!R$17+$BG210*Assembly!R$18+$BH210*Assembly!R$19+$BI210*Assembly!R$20+$BJ210*Assembly!R$21+$BK210*Assembly!R$22+$BL210*Assembly!R$23+$BM210*Assembly!R$24</f>
        <v>#VALUE!</v>
      </c>
      <c r="CF210" s="156" t="e">
        <f>$AS210*Assembly!S$4+$AT210*Assembly!S$5+$AU210*Assembly!S$6+$AV210*Assembly!S$7+$AW210*Assembly!S$8+$AX210*Assembly!S$9+$AY210*Assembly!S$10+$AZ210*Assembly!S$11+$BA210*Assembly!S$12+$BB210*Assembly!S$13+$BC210*Assembly!S$14+$BD210*Assembly!S$15+$BE210*Assembly!S$16+$BF210*Assembly!S$17+$BG210*Assembly!S$18+$BH210*Assembly!S$19+$BI210*Assembly!S$20+$BJ210*Assembly!S$21+$BK210*Assembly!S$22+$BL210*Assembly!S$23+$BM210*Assembly!S$24</f>
        <v>#VALUE!</v>
      </c>
      <c r="CG210" s="156" t="e">
        <f>$AS210*Assembly!T$4+$AT210*Assembly!T$5+$AU210*Assembly!T$6+$AV210*Assembly!T$7+$AW210*Assembly!T$8+$AX210*Assembly!T$9+$AY210*Assembly!T$10+$AZ210*Assembly!T$11+$BA210*Assembly!T$12+$BB210*Assembly!T$13+$BC210*Assembly!T$14+$BD210*Assembly!T$15+$BE210*Assembly!T$16+$BF210*Assembly!T$17+$BG210*Assembly!T$18+$BH210*Assembly!T$19+$BI210*Assembly!T$20+$BJ210*Assembly!T$21+$BK210*Assembly!T$22+$BL210*Assembly!T$23+$BM210*Assembly!T$24</f>
        <v>#VALUE!</v>
      </c>
      <c r="CH210" s="156" t="e">
        <f>$AS210*Assembly!U$4+$AT210*Assembly!U$5+$AU210*Assembly!U$6+$AV210*Assembly!U$7+$AW210*Assembly!U$8+$AX210*Assembly!U$9+$AY210*Assembly!U$10+$AZ210*Assembly!U$11+$BA210*Assembly!U$12+$BB210*Assembly!U$13+$BC210*Assembly!U$14+$BD210*Assembly!U$15+$BE210*Assembly!U$16+$BF210*Assembly!U$17+$BG210*Assembly!U$18+$BH210*Assembly!U$19+$BI210*Assembly!U$20+$BJ210*Assembly!U$21+$BK210*Assembly!U$22+$BL210*Assembly!U$23+$BM210*Assembly!U$24</f>
        <v>#VALUE!</v>
      </c>
      <c r="CI210" s="164" t="e">
        <f>$AS210*Assembly!V$4+$AT210*Assembly!V$5+$AU210*Assembly!V$6+$AV210*Assembly!V$7+$AW210*Assembly!V$8+$AX210*Assembly!V$9+$AY210*Assembly!V$10+$AZ210*Assembly!V$11+$BA210*Assembly!V$12+$BB210*Assembly!V$13+$BC210*Assembly!V$14+$BD210*Assembly!V$15+$BE210*Assembly!V$16+$BF210*Assembly!V$17+$BG210*Assembly!V$18+$BH210*Assembly!V$19+$BI210*Assembly!V$20+$BJ210*Assembly!V$21+$BK210*Assembly!V$22+$BL210*Assembly!V$23+$BM210*Assembly!V$24</f>
        <v>#VALUE!</v>
      </c>
      <c r="CJ210" s="164" t="e">
        <f>BZ210*Refining!$F$3</f>
        <v>#VALUE!</v>
      </c>
      <c r="CK210" s="164" t="e">
        <f>CA210*Refining!$F$4</f>
        <v>#VALUE!</v>
      </c>
      <c r="CL210" s="164" t="e">
        <f>CB210*Refining!$F$5</f>
        <v>#VALUE!</v>
      </c>
      <c r="CM210" s="164" t="e">
        <f>CC210*Refining!$F$6</f>
        <v>#VALUE!</v>
      </c>
      <c r="CN210" s="164" t="e">
        <f>CD210*Refining!$F$7</f>
        <v>#VALUE!</v>
      </c>
      <c r="CO210" s="164" t="e">
        <f>CE210*Refining!$F$8</f>
        <v>#VALUE!</v>
      </c>
      <c r="CP210" s="164" t="e">
        <f>CF210*Refining!$F$9</f>
        <v>#VALUE!</v>
      </c>
      <c r="CQ210" s="164" t="e">
        <f>CG210*Refining!$F$10</f>
        <v>#VALUE!</v>
      </c>
      <c r="CR210" s="164" t="e">
        <f>CH210*Refining!$F$11</f>
        <v>#VALUE!</v>
      </c>
      <c r="CS210" s="164" t="e">
        <f>CI210*Refining!$F$12</f>
        <v>#VALUE!</v>
      </c>
      <c r="CT210" s="185" t="e">
        <f t="shared" ref="CT210:DM210" si="849">IF(BZ210 = 0, "", BZ210)</f>
        <v>#VALUE!</v>
      </c>
      <c r="CU210" s="189" t="e">
        <f t="shared" si="849"/>
        <v>#VALUE!</v>
      </c>
      <c r="CV210" s="189" t="e">
        <f t="shared" si="849"/>
        <v>#VALUE!</v>
      </c>
      <c r="CW210" s="186" t="e">
        <f t="shared" si="849"/>
        <v>#VALUE!</v>
      </c>
      <c r="CX210" s="186" t="e">
        <f t="shared" si="849"/>
        <v>#VALUE!</v>
      </c>
      <c r="CY210" s="186" t="e">
        <f t="shared" si="849"/>
        <v>#VALUE!</v>
      </c>
      <c r="CZ210" s="186" t="e">
        <f t="shared" si="849"/>
        <v>#VALUE!</v>
      </c>
      <c r="DA210" s="186" t="e">
        <f t="shared" si="849"/>
        <v>#VALUE!</v>
      </c>
      <c r="DB210" s="186" t="e">
        <f t="shared" si="849"/>
        <v>#VALUE!</v>
      </c>
      <c r="DC210" s="187" t="e">
        <f t="shared" si="849"/>
        <v>#VALUE!</v>
      </c>
      <c r="DD210" s="185" t="e">
        <f t="shared" si="849"/>
        <v>#VALUE!</v>
      </c>
      <c r="DE210" s="189" t="e">
        <f t="shared" si="849"/>
        <v>#VALUE!</v>
      </c>
      <c r="DF210" s="189" t="e">
        <f t="shared" si="849"/>
        <v>#VALUE!</v>
      </c>
      <c r="DG210" s="186" t="e">
        <f t="shared" si="849"/>
        <v>#VALUE!</v>
      </c>
      <c r="DH210" s="211" t="e">
        <f t="shared" si="849"/>
        <v>#VALUE!</v>
      </c>
      <c r="DI210" s="186" t="e">
        <f t="shared" si="849"/>
        <v>#VALUE!</v>
      </c>
      <c r="DJ210" s="186" t="e">
        <f t="shared" si="849"/>
        <v>#VALUE!</v>
      </c>
      <c r="DK210" s="186" t="e">
        <f t="shared" si="849"/>
        <v>#VALUE!</v>
      </c>
      <c r="DL210" s="186" t="e">
        <f t="shared" si="849"/>
        <v>#VALUE!</v>
      </c>
      <c r="DM210" s="187" t="e">
        <f t="shared" si="849"/>
        <v>#VALUE!</v>
      </c>
      <c r="DN210" s="185" t="e">
        <f t="shared" si="11"/>
        <v>#VALUE!</v>
      </c>
      <c r="DO210" s="189" t="e">
        <f t="shared" si="12"/>
        <v>#VALUE!</v>
      </c>
      <c r="DP210" s="120" t="e">
        <f t="shared" si="13"/>
        <v>#VALUE!</v>
      </c>
      <c r="DQ210" s="133" t="e">
        <f>CT210*'Ores &amp; Ingots'!$C$3+CU210*'Ores &amp; Ingots'!$C$4+CV210*'Ores &amp; Ingots'!$C$5+CW210*'Ores &amp; Ingots'!$C$6+CX210*'Ores &amp; Ingots'!$C$7+CY210*'Ores &amp; Ingots'!$C$8+CZ210*'Ores &amp; Ingots'!$C$9+DA210*'Ores &amp; Ingots'!$C$10+DB210*'Ores &amp; Ingots'!$C$11+DC210*'Ores &amp; Ingots'!$C$12</f>
        <v>#VALUE!</v>
      </c>
      <c r="DR210" s="133" t="e">
        <f>DD210*'Ores &amp; Ingots'!$B$3+DE210*'Ores &amp; Ingots'!$B$4+DF210*'Ores &amp; Ingots'!$B$5+DG210*'Ores &amp; Ingots'!$B$6+DH210*'Ores &amp; Ingots'!$B$7+DI210*'Ores &amp; Ingots'!$B$8+DJ210*'Ores &amp; Ingots'!$B$9+DK210*'Ores &amp; Ingots'!$B$10+DL210*'Ores &amp; Ingots'!$B$11+DM210*'Ores &amp; Ingots'!$B$12</f>
        <v>#VALUE!</v>
      </c>
      <c r="DS210" s="189" t="e">
        <f>CT210*Refining!$G$3+CU210*Refining!$G$4+CV210*Refining!$G$5+CW210*Refining!$G$6+CX210*Refining!$G$7+CY210*Refining!$G$8+CZ210*Refining!$G$9+DA210*Refining!$G$10+DB210*Refining!$G$11+DC210*Refining!$G$12</f>
        <v>#VALUE!</v>
      </c>
      <c r="DT210" s="189" t="e">
        <f t="shared" si="14"/>
        <v>#VALUE!</v>
      </c>
      <c r="DU210" s="192" t="e">
        <f t="shared" si="15"/>
        <v>#VALUE!</v>
      </c>
      <c r="DV210" s="185" t="e">
        <f t="shared" si="16"/>
        <v>#VALUE!</v>
      </c>
      <c r="DW210" s="194" t="e">
        <f t="shared" ref="DW210:DX210" si="850">DV210/60</f>
        <v>#VALUE!</v>
      </c>
      <c r="DX210" s="194" t="e">
        <f t="shared" si="850"/>
        <v>#VALUE!</v>
      </c>
      <c r="DY210" s="185" t="e">
        <f t="shared" si="18"/>
        <v>#VALUE!</v>
      </c>
      <c r="DZ210" s="194" t="e">
        <f t="shared" ref="DZ210:EA210" si="851">DY210/1000</f>
        <v>#VALUE!</v>
      </c>
      <c r="EA210" s="196" t="e">
        <f t="shared" si="851"/>
        <v>#VALUE!</v>
      </c>
      <c r="EB210" s="130" t="e">
        <f t="shared" si="20"/>
        <v>#VALUE!</v>
      </c>
      <c r="EC210" s="132" t="e">
        <f t="shared" si="21"/>
        <v>#VALUE!</v>
      </c>
      <c r="ED210" s="133" t="s">
        <v>28</v>
      </c>
    </row>
    <row r="211" spans="1:134" ht="12.75" x14ac:dyDescent="0.2">
      <c r="A211" s="864"/>
      <c r="B211" s="135" t="s">
        <v>414</v>
      </c>
      <c r="C211" s="137" t="s">
        <v>156</v>
      </c>
      <c r="D211" s="137">
        <v>1</v>
      </c>
      <c r="E211" s="137">
        <v>1</v>
      </c>
      <c r="F211" s="137">
        <v>1</v>
      </c>
      <c r="G211" s="139">
        <f t="shared" si="0"/>
        <v>15.625</v>
      </c>
      <c r="H211" s="140">
        <v>24</v>
      </c>
      <c r="I211" s="140">
        <v>60</v>
      </c>
      <c r="J211" s="140">
        <f>H211/Main!$D$9</f>
        <v>4.8</v>
      </c>
      <c r="K211" s="140">
        <f>I211/Main!$D$10</f>
        <v>30</v>
      </c>
      <c r="L211" s="140">
        <f t="shared" si="1"/>
        <v>6.25</v>
      </c>
      <c r="M211" s="140">
        <v>0.4</v>
      </c>
      <c r="N211" s="143"/>
      <c r="O211" s="143"/>
      <c r="P211" s="145"/>
      <c r="Q211" s="143"/>
      <c r="R211" s="146"/>
      <c r="S211" s="143"/>
      <c r="T211" s="395"/>
      <c r="U211" s="198"/>
      <c r="V211" s="143"/>
      <c r="W211" s="396" t="s">
        <v>34</v>
      </c>
      <c r="X211" s="167">
        <v>130</v>
      </c>
      <c r="Y211" s="133">
        <v>0</v>
      </c>
      <c r="Z211" s="133">
        <v>0</v>
      </c>
      <c r="AA211" s="133">
        <v>0</v>
      </c>
      <c r="AB211" s="133">
        <v>0</v>
      </c>
      <c r="AC211" s="133">
        <v>0</v>
      </c>
      <c r="AD211" s="133">
        <v>0</v>
      </c>
      <c r="AE211" s="133">
        <v>0</v>
      </c>
      <c r="AF211" s="133">
        <v>0</v>
      </c>
      <c r="AG211" s="133">
        <v>0</v>
      </c>
      <c r="AH211" s="133">
        <v>0</v>
      </c>
      <c r="AI211" s="133">
        <v>50</v>
      </c>
      <c r="AJ211" s="133">
        <v>0</v>
      </c>
      <c r="AK211" s="133">
        <v>0</v>
      </c>
      <c r="AL211" s="133">
        <v>0</v>
      </c>
      <c r="AM211" s="133">
        <v>0</v>
      </c>
      <c r="AN211" s="133">
        <v>0</v>
      </c>
      <c r="AO211" s="133">
        <v>0</v>
      </c>
      <c r="AP211" s="133">
        <v>0</v>
      </c>
      <c r="AQ211" s="133">
        <v>0</v>
      </c>
      <c r="AR211" s="133">
        <v>0</v>
      </c>
      <c r="AS211" s="406">
        <f t="shared" ref="AS211:BM211" si="852">IF(X211 = 0, "", X211)</f>
        <v>130</v>
      </c>
      <c r="AT211" s="137" t="str">
        <f t="shared" si="852"/>
        <v/>
      </c>
      <c r="AU211" s="137" t="str">
        <f t="shared" si="852"/>
        <v/>
      </c>
      <c r="AV211" s="137" t="str">
        <f t="shared" si="852"/>
        <v/>
      </c>
      <c r="AW211" s="137" t="str">
        <f t="shared" si="852"/>
        <v/>
      </c>
      <c r="AX211" s="137" t="str">
        <f t="shared" si="852"/>
        <v/>
      </c>
      <c r="AY211" s="137" t="str">
        <f t="shared" si="852"/>
        <v/>
      </c>
      <c r="AZ211" s="137" t="str">
        <f t="shared" si="852"/>
        <v/>
      </c>
      <c r="BA211" s="137" t="str">
        <f t="shared" si="852"/>
        <v/>
      </c>
      <c r="BB211" s="137" t="str">
        <f t="shared" si="852"/>
        <v/>
      </c>
      <c r="BC211" s="137" t="str">
        <f t="shared" si="852"/>
        <v/>
      </c>
      <c r="BD211" s="133">
        <f t="shared" si="852"/>
        <v>50</v>
      </c>
      <c r="BE211" s="137" t="str">
        <f t="shared" si="852"/>
        <v/>
      </c>
      <c r="BF211" s="137" t="str">
        <f t="shared" si="852"/>
        <v/>
      </c>
      <c r="BG211" s="137" t="str">
        <f t="shared" si="852"/>
        <v/>
      </c>
      <c r="BH211" s="137" t="str">
        <f t="shared" si="852"/>
        <v/>
      </c>
      <c r="BI211" s="137" t="str">
        <f t="shared" si="852"/>
        <v/>
      </c>
      <c r="BJ211" s="137" t="str">
        <f t="shared" si="852"/>
        <v/>
      </c>
      <c r="BK211" s="137" t="str">
        <f t="shared" si="852"/>
        <v/>
      </c>
      <c r="BL211" s="137" t="str">
        <f t="shared" si="852"/>
        <v/>
      </c>
      <c r="BM211" s="169" t="str">
        <f t="shared" si="852"/>
        <v/>
      </c>
      <c r="BN211" s="174" t="e">
        <f>$AS211*Assembly!Z$4+$AT211*Assembly!Z$5+$AU211*Assembly!Z$6+$AV211*Assembly!Z$7+$AW211*Assembly!Z$8+$AX211*Assembly!Z$9+$AY211*Assembly!Z$10+$AZ211*Assembly!Z$11+$BA211*Assembly!Z$12+$BB211*Assembly!Z$13+$BC211*Assembly!Z$14+$BD211*Assembly!Z$15+$BE211*Assembly!Z$16+$BF211*Assembly!Z$17+$BG211*Assembly!Z$18+$BH211*Assembly!Z$19+$BI211*Assembly!Z$20+$BJ211*Assembly!Z$21+$BK211*Assembly!Z$22+$BL211*Assembly!Z$23+$BM211*Assembly!Z$24</f>
        <v>#VALUE!</v>
      </c>
      <c r="BO211" s="133" t="e">
        <f t="shared" si="3"/>
        <v>#VALUE!</v>
      </c>
      <c r="BP211" s="133"/>
      <c r="BQ211" s="133" t="e">
        <f>$AS211*Assembly!AD$4+$AT211*Assembly!AD$5+$AU211*Assembly!AD$6+$AV211*Assembly!AD$7+$AW211*Assembly!AD$8+$AX211*Assembly!AD$9+$AY211*Assembly!AD$10+$AZ211*Assembly!AD$11+$BA211*Assembly!AD$12+$BB211*Assembly!AD$13+$BC211*Assembly!AD$14+$BD211*Assembly!AD$15+$BE211*Assembly!AD$16+$BF211*Assembly!AD$17+$BG211*Assembly!AD$18+$BH211*Assembly!AD$19+$BI211*Assembly!AD$20+$BJ211*Assembly!AD$21+$BK211*Assembly!AD$22+$BL211*Assembly!AD$23+$BM211*Assembly!AD$24</f>
        <v>#VALUE!</v>
      </c>
      <c r="BR211" s="177" t="e">
        <f t="shared" si="4"/>
        <v>#VALUE!</v>
      </c>
      <c r="BS211" s="178" t="e">
        <f t="shared" si="5"/>
        <v>#VALUE!</v>
      </c>
      <c r="BT211" s="179" t="e">
        <f t="shared" si="6"/>
        <v>#VALUE!</v>
      </c>
      <c r="BU211" s="178" t="e">
        <f t="shared" si="7"/>
        <v>#VALUE!</v>
      </c>
      <c r="BV211" s="133" t="e">
        <f>$AS211*Assembly!Y$4+$AT211*Assembly!Y$5+$AU211*Assembly!Y$6+$AV211*Assembly!Y$7+$AW211*Assembly!Y$8+$AX211*Assembly!Y$9+$AY211*Assembly!Y$10+$AZ211*Assembly!Y$11+$BA211*Assembly!Y$12+$BB211*Assembly!Y$13+$BC211*Assembly!Y$14+$BD211*Assembly!Y$15+$BE211*Assembly!Y$16+$BF211*Assembly!Y$17+$BG211*Assembly!Y$18+$BH211*Assembly!Y$19+$BI211*Assembly!Y$20+$BJ211*Assembly!Y$21+$BK211*Assembly!Y$22+$BL211*Assembly!Y$23+$BM211*Assembly!Y$24</f>
        <v>#VALUE!</v>
      </c>
      <c r="BW211" s="133" t="e">
        <f t="shared" si="8"/>
        <v>#VALUE!</v>
      </c>
      <c r="BX211" s="130" t="e">
        <f t="shared" si="9"/>
        <v>#VALUE!</v>
      </c>
      <c r="BY211" s="183" t="e">
        <f>$AS211*Assembly!AC$4+$AT211*Assembly!AC$5+$AU211*Assembly!AC$6+$AV211*Assembly!AC$7+$AW211*Assembly!AC$8+$AX211*Assembly!AC$9+$AY211*Assembly!AC$10+$AZ211*Assembly!AC$11+$BA211*Assembly!AC$12+$BB211*Assembly!AC$13+$BC211*Assembly!AC$14+$BD211*Assembly!AC$15+$BE211*Assembly!AC$16+$BF211*Assembly!AC$17+$BG211*Assembly!AC$18+$BH211*Assembly!AC$19+$BI211*Assembly!AC$20+$BJ211*Assembly!AC$21+$BK211*Assembly!AC$22+$BL211*Assembly!AC$23+$BM211*Assembly!AC$24</f>
        <v>#VALUE!</v>
      </c>
      <c r="BZ211" s="145" t="e">
        <f>$AS211*Assembly!M$4+$AT211*Assembly!M$5+$AU211*Assembly!M$6+$AV211*Assembly!M$7+$AW211*Assembly!M$8+$AX211*Assembly!M$9+$AY211*Assembly!M$10+$AZ211*Assembly!M$11+$BA211*Assembly!M$12+$BB211*Assembly!M$13+$BC211*Assembly!M$14+$BD211*Assembly!M$15+$BE211*Assembly!M$16+$BF211*Assembly!M$17+$BG211*Assembly!M$18+$BH211*Assembly!M$19+$BI211*Assembly!M$20+$BJ211*Assembly!M$21+$BK211*Assembly!M$22+$BL211*Assembly!M$23+$BM211*Assembly!M$24</f>
        <v>#VALUE!</v>
      </c>
      <c r="CA211" s="145" t="e">
        <f>$AS211*Assembly!N$4+$AT211*Assembly!N$5+$AU211*Assembly!N$6+$AV211*Assembly!N$7+$AW211*Assembly!N$8+$AX211*Assembly!N$9+$AY211*Assembly!N$10+$AZ211*Assembly!N$11+$BA211*Assembly!N$12+$BB211*Assembly!N$13+$BC211*Assembly!N$14+$BD211*Assembly!N$15+$BE211*Assembly!N$16+$BF211*Assembly!N$17+$BG211*Assembly!N$18+$BH211*Assembly!N$19+$BI211*Assembly!N$20+$BJ211*Assembly!N$21+$BK211*Assembly!N$22+$BL211*Assembly!N$23+$BM211*Assembly!N$24</f>
        <v>#VALUE!</v>
      </c>
      <c r="CB211" s="145" t="e">
        <f>$AS211*Assembly!O$4+$AT211*Assembly!O$5+$AU211*Assembly!O$6+$AV211*Assembly!O$7+$AW211*Assembly!O$8+$AX211*Assembly!O$9+$AY211*Assembly!O$10+$AZ211*Assembly!O$11+$BA211*Assembly!O$12+$BB211*Assembly!O$13+$BC211*Assembly!O$14+$BD211*Assembly!O$15+$BE211*Assembly!O$16+$BF211*Assembly!O$17+$BG211*Assembly!O$18+$BH211*Assembly!O$19+$BI211*Assembly!O$20+$BJ211*Assembly!O$21+$BK211*Assembly!O$22+$BL211*Assembly!O$23+$BM211*Assembly!O$24</f>
        <v>#VALUE!</v>
      </c>
      <c r="CC211" s="140" t="e">
        <f>$AS211*Assembly!P$4+$AT211*Assembly!P$5+$AU211*Assembly!P$6+$AV211*Assembly!P$7+$AW211*Assembly!P$8+$AX211*Assembly!P$9+$AY211*Assembly!P$10+$AZ211*Assembly!P$11+$BA211*Assembly!P$12+$BB211*Assembly!P$13+$BC211*Assembly!P$14+$BD211*Assembly!P$15+$BE211*Assembly!P$16+$BF211*Assembly!P$17+$BG211*Assembly!P$18+$BH211*Assembly!P$19+$BI211*Assembly!P$20+$BJ211*Assembly!P$21+$BK211*Assembly!P$22+$BL211*Assembly!P$23+$BM211*Assembly!P$24</f>
        <v>#VALUE!</v>
      </c>
      <c r="CD211" s="140" t="e">
        <f>$AS211*Assembly!Q$4+$AT211*Assembly!Q$5+$AU211*Assembly!Q$6+$AV211*Assembly!Q$7+$AW211*Assembly!Q$8+$AX211*Assembly!Q$9+$AY211*Assembly!Q$10+$AZ211*Assembly!Q$11+$BA211*Assembly!Q$12+$BB211*Assembly!Q$13+$BC211*Assembly!Q$14+$BD211*Assembly!Q$15+$BE211*Assembly!Q$16+$BF211*Assembly!Q$17+$BG211*Assembly!Q$18+$BH211*Assembly!Q$19+$BI211*Assembly!Q$20+$BJ211*Assembly!Q$21+$BK211*Assembly!Q$22+$BL211*Assembly!Q$23+$BM211*Assembly!Q$24</f>
        <v>#VALUE!</v>
      </c>
      <c r="CE211" s="145" t="e">
        <f>$AS211*Assembly!R$4+$AT211*Assembly!R$5+$AU211*Assembly!R$6+$AV211*Assembly!R$7+$AW211*Assembly!R$8+$AX211*Assembly!R$9+$AY211*Assembly!R$10+$AZ211*Assembly!R$11+$BA211*Assembly!R$12+$BB211*Assembly!R$13+$BC211*Assembly!R$14+$BD211*Assembly!R$15+$BE211*Assembly!R$16+$BF211*Assembly!R$17+$BG211*Assembly!R$18+$BH211*Assembly!R$19+$BI211*Assembly!R$20+$BJ211*Assembly!R$21+$BK211*Assembly!R$22+$BL211*Assembly!R$23+$BM211*Assembly!R$24</f>
        <v>#VALUE!</v>
      </c>
      <c r="CF211" s="140" t="e">
        <f>$AS211*Assembly!S$4+$AT211*Assembly!S$5+$AU211*Assembly!S$6+$AV211*Assembly!S$7+$AW211*Assembly!S$8+$AX211*Assembly!S$9+$AY211*Assembly!S$10+$AZ211*Assembly!S$11+$BA211*Assembly!S$12+$BB211*Assembly!S$13+$BC211*Assembly!S$14+$BD211*Assembly!S$15+$BE211*Assembly!S$16+$BF211*Assembly!S$17+$BG211*Assembly!S$18+$BH211*Assembly!S$19+$BI211*Assembly!S$20+$BJ211*Assembly!S$21+$BK211*Assembly!S$22+$BL211*Assembly!S$23+$BM211*Assembly!S$24</f>
        <v>#VALUE!</v>
      </c>
      <c r="CG211" s="140" t="e">
        <f>$AS211*Assembly!T$4+$AT211*Assembly!T$5+$AU211*Assembly!T$6+$AV211*Assembly!T$7+$AW211*Assembly!T$8+$AX211*Assembly!T$9+$AY211*Assembly!T$10+$AZ211*Assembly!T$11+$BA211*Assembly!T$12+$BB211*Assembly!T$13+$BC211*Assembly!T$14+$BD211*Assembly!T$15+$BE211*Assembly!T$16+$BF211*Assembly!T$17+$BG211*Assembly!T$18+$BH211*Assembly!T$19+$BI211*Assembly!T$20+$BJ211*Assembly!T$21+$BK211*Assembly!T$22+$BL211*Assembly!T$23+$BM211*Assembly!T$24</f>
        <v>#VALUE!</v>
      </c>
      <c r="CH211" s="140" t="e">
        <f>$AS211*Assembly!U$4+$AT211*Assembly!U$5+$AU211*Assembly!U$6+$AV211*Assembly!U$7+$AW211*Assembly!U$8+$AX211*Assembly!U$9+$AY211*Assembly!U$10+$AZ211*Assembly!U$11+$BA211*Assembly!U$12+$BB211*Assembly!U$13+$BC211*Assembly!U$14+$BD211*Assembly!U$15+$BE211*Assembly!U$16+$BF211*Assembly!U$17+$BG211*Assembly!U$18+$BH211*Assembly!U$19+$BI211*Assembly!U$20+$BJ211*Assembly!U$21+$BK211*Assembly!U$22+$BL211*Assembly!U$23+$BM211*Assembly!U$24</f>
        <v>#VALUE!</v>
      </c>
      <c r="CI211" s="145" t="e">
        <f>$AS211*Assembly!V$4+$AT211*Assembly!V$5+$AU211*Assembly!V$6+$AV211*Assembly!V$7+$AW211*Assembly!V$8+$AX211*Assembly!V$9+$AY211*Assembly!V$10+$AZ211*Assembly!V$11+$BA211*Assembly!V$12+$BB211*Assembly!V$13+$BC211*Assembly!V$14+$BD211*Assembly!V$15+$BE211*Assembly!V$16+$BF211*Assembly!V$17+$BG211*Assembly!V$18+$BH211*Assembly!V$19+$BI211*Assembly!V$20+$BJ211*Assembly!V$21+$BK211*Assembly!V$22+$BL211*Assembly!V$23+$BM211*Assembly!V$24</f>
        <v>#VALUE!</v>
      </c>
      <c r="CJ211" s="145" t="e">
        <f>BZ211*Refining!$F$3</f>
        <v>#VALUE!</v>
      </c>
      <c r="CK211" s="145" t="e">
        <f>CA211*Refining!$F$4</f>
        <v>#VALUE!</v>
      </c>
      <c r="CL211" s="145" t="e">
        <f>CB211*Refining!$F$5</f>
        <v>#VALUE!</v>
      </c>
      <c r="CM211" s="145" t="e">
        <f>CC211*Refining!$F$6</f>
        <v>#VALUE!</v>
      </c>
      <c r="CN211" s="145" t="e">
        <f>CD211*Refining!$F$7</f>
        <v>#VALUE!</v>
      </c>
      <c r="CO211" s="145" t="e">
        <f>CE211*Refining!$F$8</f>
        <v>#VALUE!</v>
      </c>
      <c r="CP211" s="145" t="e">
        <f>CF211*Refining!$F$9</f>
        <v>#VALUE!</v>
      </c>
      <c r="CQ211" s="145" t="e">
        <f>CG211*Refining!$F$10</f>
        <v>#VALUE!</v>
      </c>
      <c r="CR211" s="145" t="e">
        <f>CH211*Refining!$F$11</f>
        <v>#VALUE!</v>
      </c>
      <c r="CS211" s="145" t="e">
        <f>CI211*Refining!$F$12</f>
        <v>#VALUE!</v>
      </c>
      <c r="CT211" s="185" t="e">
        <f t="shared" ref="CT211:DM211" si="853">IF(BZ211 = 0, "", BZ211)</f>
        <v>#VALUE!</v>
      </c>
      <c r="CU211" s="189" t="e">
        <f t="shared" si="853"/>
        <v>#VALUE!</v>
      </c>
      <c r="CV211" s="189" t="e">
        <f t="shared" si="853"/>
        <v>#VALUE!</v>
      </c>
      <c r="CW211" s="186" t="e">
        <f t="shared" si="853"/>
        <v>#VALUE!</v>
      </c>
      <c r="CX211" s="186" t="e">
        <f t="shared" si="853"/>
        <v>#VALUE!</v>
      </c>
      <c r="CY211" s="186" t="e">
        <f t="shared" si="853"/>
        <v>#VALUE!</v>
      </c>
      <c r="CZ211" s="186" t="e">
        <f t="shared" si="853"/>
        <v>#VALUE!</v>
      </c>
      <c r="DA211" s="186" t="e">
        <f t="shared" si="853"/>
        <v>#VALUE!</v>
      </c>
      <c r="DB211" s="186" t="e">
        <f t="shared" si="853"/>
        <v>#VALUE!</v>
      </c>
      <c r="DC211" s="187" t="e">
        <f t="shared" si="853"/>
        <v>#VALUE!</v>
      </c>
      <c r="DD211" s="185" t="e">
        <f t="shared" si="853"/>
        <v>#VALUE!</v>
      </c>
      <c r="DE211" s="189" t="e">
        <f t="shared" si="853"/>
        <v>#VALUE!</v>
      </c>
      <c r="DF211" s="189" t="e">
        <f t="shared" si="853"/>
        <v>#VALUE!</v>
      </c>
      <c r="DG211" s="186" t="e">
        <f t="shared" si="853"/>
        <v>#VALUE!</v>
      </c>
      <c r="DH211" s="211" t="e">
        <f t="shared" si="853"/>
        <v>#VALUE!</v>
      </c>
      <c r="DI211" s="186" t="e">
        <f t="shared" si="853"/>
        <v>#VALUE!</v>
      </c>
      <c r="DJ211" s="186" t="e">
        <f t="shared" si="853"/>
        <v>#VALUE!</v>
      </c>
      <c r="DK211" s="186" t="e">
        <f t="shared" si="853"/>
        <v>#VALUE!</v>
      </c>
      <c r="DL211" s="186" t="e">
        <f t="shared" si="853"/>
        <v>#VALUE!</v>
      </c>
      <c r="DM211" s="187" t="e">
        <f t="shared" si="853"/>
        <v>#VALUE!</v>
      </c>
      <c r="DN211" s="185" t="e">
        <f t="shared" si="11"/>
        <v>#VALUE!</v>
      </c>
      <c r="DO211" s="189" t="e">
        <f t="shared" si="12"/>
        <v>#VALUE!</v>
      </c>
      <c r="DP211" s="120" t="e">
        <f t="shared" si="13"/>
        <v>#VALUE!</v>
      </c>
      <c r="DQ211" s="133" t="e">
        <f>CT211*'Ores &amp; Ingots'!$C$3+CU211*'Ores &amp; Ingots'!$C$4+CV211*'Ores &amp; Ingots'!$C$5+CW211*'Ores &amp; Ingots'!$C$6+CX211*'Ores &amp; Ingots'!$C$7+CY211*'Ores &amp; Ingots'!$C$8+CZ211*'Ores &amp; Ingots'!$C$9+DA211*'Ores &amp; Ingots'!$C$10+DB211*'Ores &amp; Ingots'!$C$11+DC211*'Ores &amp; Ingots'!$C$12</f>
        <v>#VALUE!</v>
      </c>
      <c r="DR211" s="133" t="e">
        <f>DD211*'Ores &amp; Ingots'!$B$3+DE211*'Ores &amp; Ingots'!$B$4+DF211*'Ores &amp; Ingots'!$B$5+DG211*'Ores &amp; Ingots'!$B$6+DH211*'Ores &amp; Ingots'!$B$7+DI211*'Ores &amp; Ingots'!$B$8+DJ211*'Ores &amp; Ingots'!$B$9+DK211*'Ores &amp; Ingots'!$B$10+DL211*'Ores &amp; Ingots'!$B$11+DM211*'Ores &amp; Ingots'!$B$12</f>
        <v>#VALUE!</v>
      </c>
      <c r="DS211" s="189" t="e">
        <f>CT211*Refining!$G$3+CU211*Refining!$G$4+CV211*Refining!$G$5+CW211*Refining!$G$6+CX211*Refining!$G$7+CY211*Refining!$G$8+CZ211*Refining!$G$9+DA211*Refining!$G$10+DB211*Refining!$G$11+DC211*Refining!$G$12</f>
        <v>#VALUE!</v>
      </c>
      <c r="DT211" s="189" t="e">
        <f t="shared" si="14"/>
        <v>#VALUE!</v>
      </c>
      <c r="DU211" s="192" t="e">
        <f t="shared" si="15"/>
        <v>#VALUE!</v>
      </c>
      <c r="DV211" s="185" t="e">
        <f t="shared" si="16"/>
        <v>#VALUE!</v>
      </c>
      <c r="DW211" s="194" t="e">
        <f t="shared" ref="DW211:DX211" si="854">DV211/60</f>
        <v>#VALUE!</v>
      </c>
      <c r="DX211" s="194" t="e">
        <f t="shared" si="854"/>
        <v>#VALUE!</v>
      </c>
      <c r="DY211" s="185" t="e">
        <f t="shared" si="18"/>
        <v>#VALUE!</v>
      </c>
      <c r="DZ211" s="194" t="e">
        <f t="shared" ref="DZ211:EA211" si="855">DY211/1000</f>
        <v>#VALUE!</v>
      </c>
      <c r="EA211" s="196" t="e">
        <f t="shared" si="855"/>
        <v>#VALUE!</v>
      </c>
      <c r="EB211" s="130" t="e">
        <f t="shared" si="20"/>
        <v>#VALUE!</v>
      </c>
      <c r="EC211" s="132" t="e">
        <f t="shared" si="21"/>
        <v>#VALUE!</v>
      </c>
      <c r="ED211" s="133">
        <v>48</v>
      </c>
    </row>
    <row r="212" spans="1:134" ht="12.75" x14ac:dyDescent="0.2">
      <c r="A212" s="864"/>
      <c r="B212" s="135" t="s">
        <v>415</v>
      </c>
      <c r="C212" s="137" t="s">
        <v>156</v>
      </c>
      <c r="D212" s="137">
        <v>1</v>
      </c>
      <c r="E212" s="137">
        <v>1</v>
      </c>
      <c r="F212" s="137">
        <v>1</v>
      </c>
      <c r="G212" s="154">
        <f t="shared" si="0"/>
        <v>15.625</v>
      </c>
      <c r="H212" s="156">
        <v>14</v>
      </c>
      <c r="I212" s="156">
        <v>35</v>
      </c>
      <c r="J212" s="156">
        <f>H212/Main!$D$9</f>
        <v>2.8</v>
      </c>
      <c r="K212" s="156">
        <f>I212/Main!$D$10</f>
        <v>17.5</v>
      </c>
      <c r="L212" s="156">
        <f t="shared" si="1"/>
        <v>6.25</v>
      </c>
      <c r="M212" s="156">
        <v>0.4</v>
      </c>
      <c r="N212" s="159"/>
      <c r="O212" s="159"/>
      <c r="P212" s="164"/>
      <c r="Q212" s="159"/>
      <c r="R212" s="166"/>
      <c r="S212" s="159"/>
      <c r="T212" s="166"/>
      <c r="U212" s="170"/>
      <c r="V212" s="159"/>
      <c r="W212" s="364" t="s">
        <v>34</v>
      </c>
      <c r="X212" s="167">
        <v>75</v>
      </c>
      <c r="Y212" s="133">
        <v>0</v>
      </c>
      <c r="Z212" s="133">
        <v>0</v>
      </c>
      <c r="AA212" s="133">
        <v>0</v>
      </c>
      <c r="AB212" s="133">
        <v>0</v>
      </c>
      <c r="AC212" s="133">
        <v>0</v>
      </c>
      <c r="AD212" s="133">
        <v>0</v>
      </c>
      <c r="AE212" s="133">
        <v>0</v>
      </c>
      <c r="AF212" s="133">
        <v>0</v>
      </c>
      <c r="AG212" s="133">
        <v>0</v>
      </c>
      <c r="AH212" s="133">
        <v>0</v>
      </c>
      <c r="AI212" s="133">
        <v>25</v>
      </c>
      <c r="AJ212" s="133">
        <v>0</v>
      </c>
      <c r="AK212" s="133">
        <v>0</v>
      </c>
      <c r="AL212" s="133">
        <v>0</v>
      </c>
      <c r="AM212" s="133">
        <v>0</v>
      </c>
      <c r="AN212" s="133">
        <v>0</v>
      </c>
      <c r="AO212" s="133">
        <v>0</v>
      </c>
      <c r="AP212" s="133">
        <v>0</v>
      </c>
      <c r="AQ212" s="133">
        <v>0</v>
      </c>
      <c r="AR212" s="133">
        <v>0</v>
      </c>
      <c r="AS212" s="406">
        <f t="shared" ref="AS212:BM212" si="856">IF(X212 = 0, "", X212)</f>
        <v>75</v>
      </c>
      <c r="AT212" s="137" t="str">
        <f t="shared" si="856"/>
        <v/>
      </c>
      <c r="AU212" s="137" t="str">
        <f t="shared" si="856"/>
        <v/>
      </c>
      <c r="AV212" s="137" t="str">
        <f t="shared" si="856"/>
        <v/>
      </c>
      <c r="AW212" s="137" t="str">
        <f t="shared" si="856"/>
        <v/>
      </c>
      <c r="AX212" s="137" t="str">
        <f t="shared" si="856"/>
        <v/>
      </c>
      <c r="AY212" s="137" t="str">
        <f t="shared" si="856"/>
        <v/>
      </c>
      <c r="AZ212" s="137" t="str">
        <f t="shared" si="856"/>
        <v/>
      </c>
      <c r="BA212" s="137" t="str">
        <f t="shared" si="856"/>
        <v/>
      </c>
      <c r="BB212" s="137" t="str">
        <f t="shared" si="856"/>
        <v/>
      </c>
      <c r="BC212" s="137" t="str">
        <f t="shared" si="856"/>
        <v/>
      </c>
      <c r="BD212" s="133">
        <f t="shared" si="856"/>
        <v>25</v>
      </c>
      <c r="BE212" s="137" t="str">
        <f t="shared" si="856"/>
        <v/>
      </c>
      <c r="BF212" s="137" t="str">
        <f t="shared" si="856"/>
        <v/>
      </c>
      <c r="BG212" s="137" t="str">
        <f t="shared" si="856"/>
        <v/>
      </c>
      <c r="BH212" s="137" t="str">
        <f t="shared" si="856"/>
        <v/>
      </c>
      <c r="BI212" s="137" t="str">
        <f t="shared" si="856"/>
        <v/>
      </c>
      <c r="BJ212" s="137" t="str">
        <f t="shared" si="856"/>
        <v/>
      </c>
      <c r="BK212" s="137" t="str">
        <f t="shared" si="856"/>
        <v/>
      </c>
      <c r="BL212" s="137" t="str">
        <f t="shared" si="856"/>
        <v/>
      </c>
      <c r="BM212" s="169" t="str">
        <f t="shared" si="856"/>
        <v/>
      </c>
      <c r="BN212" s="174" t="e">
        <f>$AS212*Assembly!Z$4+$AT212*Assembly!Z$5+$AU212*Assembly!Z$6+$AV212*Assembly!Z$7+$AW212*Assembly!Z$8+$AX212*Assembly!Z$9+$AY212*Assembly!Z$10+$AZ212*Assembly!Z$11+$BA212*Assembly!Z$12+$BB212*Assembly!Z$13+$BC212*Assembly!Z$14+$BD212*Assembly!Z$15+$BE212*Assembly!Z$16+$BF212*Assembly!Z$17+$BG212*Assembly!Z$18+$BH212*Assembly!Z$19+$BI212*Assembly!Z$20+$BJ212*Assembly!Z$21+$BK212*Assembly!Z$22+$BL212*Assembly!Z$23+$BM212*Assembly!Z$24</f>
        <v>#VALUE!</v>
      </c>
      <c r="BO212" s="133" t="e">
        <f t="shared" si="3"/>
        <v>#VALUE!</v>
      </c>
      <c r="BP212" s="133"/>
      <c r="BQ212" s="133" t="e">
        <f>$AS212*Assembly!AD$4+$AT212*Assembly!AD$5+$AU212*Assembly!AD$6+$AV212*Assembly!AD$7+$AW212*Assembly!AD$8+$AX212*Assembly!AD$9+$AY212*Assembly!AD$10+$AZ212*Assembly!AD$11+$BA212*Assembly!AD$12+$BB212*Assembly!AD$13+$BC212*Assembly!AD$14+$BD212*Assembly!AD$15+$BE212*Assembly!AD$16+$BF212*Assembly!AD$17+$BG212*Assembly!AD$18+$BH212*Assembly!AD$19+$BI212*Assembly!AD$20+$BJ212*Assembly!AD$21+$BK212*Assembly!AD$22+$BL212*Assembly!AD$23+$BM212*Assembly!AD$24</f>
        <v>#VALUE!</v>
      </c>
      <c r="BR212" s="177" t="e">
        <f t="shared" si="4"/>
        <v>#VALUE!</v>
      </c>
      <c r="BS212" s="178" t="e">
        <f t="shared" si="5"/>
        <v>#VALUE!</v>
      </c>
      <c r="BT212" s="179" t="e">
        <f t="shared" si="6"/>
        <v>#VALUE!</v>
      </c>
      <c r="BU212" s="178" t="e">
        <f t="shared" si="7"/>
        <v>#VALUE!</v>
      </c>
      <c r="BV212" s="133" t="e">
        <f>$AS212*Assembly!Y$4+$AT212*Assembly!Y$5+$AU212*Assembly!Y$6+$AV212*Assembly!Y$7+$AW212*Assembly!Y$8+$AX212*Assembly!Y$9+$AY212*Assembly!Y$10+$AZ212*Assembly!Y$11+$BA212*Assembly!Y$12+$BB212*Assembly!Y$13+$BC212*Assembly!Y$14+$BD212*Assembly!Y$15+$BE212*Assembly!Y$16+$BF212*Assembly!Y$17+$BG212*Assembly!Y$18+$BH212*Assembly!Y$19+$BI212*Assembly!Y$20+$BJ212*Assembly!Y$21+$BK212*Assembly!Y$22+$BL212*Assembly!Y$23+$BM212*Assembly!Y$24</f>
        <v>#VALUE!</v>
      </c>
      <c r="BW212" s="133" t="e">
        <f t="shared" si="8"/>
        <v>#VALUE!</v>
      </c>
      <c r="BX212" s="130" t="e">
        <f t="shared" si="9"/>
        <v>#VALUE!</v>
      </c>
      <c r="BY212" s="183" t="e">
        <f>$AS212*Assembly!AC$4+$AT212*Assembly!AC$5+$AU212*Assembly!AC$6+$AV212*Assembly!AC$7+$AW212*Assembly!AC$8+$AX212*Assembly!AC$9+$AY212*Assembly!AC$10+$AZ212*Assembly!AC$11+$BA212*Assembly!AC$12+$BB212*Assembly!AC$13+$BC212*Assembly!AC$14+$BD212*Assembly!AC$15+$BE212*Assembly!AC$16+$BF212*Assembly!AC$17+$BG212*Assembly!AC$18+$BH212*Assembly!AC$19+$BI212*Assembly!AC$20+$BJ212*Assembly!AC$21+$BK212*Assembly!AC$22+$BL212*Assembly!AC$23+$BM212*Assembly!AC$24</f>
        <v>#VALUE!</v>
      </c>
      <c r="BZ212" s="164" t="e">
        <f>$AS212*Assembly!M$4+$AT212*Assembly!M$5+$AU212*Assembly!M$6+$AV212*Assembly!M$7+$AW212*Assembly!M$8+$AX212*Assembly!M$9+$AY212*Assembly!M$10+$AZ212*Assembly!M$11+$BA212*Assembly!M$12+$BB212*Assembly!M$13+$BC212*Assembly!M$14+$BD212*Assembly!M$15+$BE212*Assembly!M$16+$BF212*Assembly!M$17+$BG212*Assembly!M$18+$BH212*Assembly!M$19+$BI212*Assembly!M$20+$BJ212*Assembly!M$21+$BK212*Assembly!M$22+$BL212*Assembly!M$23+$BM212*Assembly!M$24</f>
        <v>#VALUE!</v>
      </c>
      <c r="CA212" s="164" t="e">
        <f>$AS212*Assembly!N$4+$AT212*Assembly!N$5+$AU212*Assembly!N$6+$AV212*Assembly!N$7+$AW212*Assembly!N$8+$AX212*Assembly!N$9+$AY212*Assembly!N$10+$AZ212*Assembly!N$11+$BA212*Assembly!N$12+$BB212*Assembly!N$13+$BC212*Assembly!N$14+$BD212*Assembly!N$15+$BE212*Assembly!N$16+$BF212*Assembly!N$17+$BG212*Assembly!N$18+$BH212*Assembly!N$19+$BI212*Assembly!N$20+$BJ212*Assembly!N$21+$BK212*Assembly!N$22+$BL212*Assembly!N$23+$BM212*Assembly!N$24</f>
        <v>#VALUE!</v>
      </c>
      <c r="CB212" s="164" t="e">
        <f>$AS212*Assembly!O$4+$AT212*Assembly!O$5+$AU212*Assembly!O$6+$AV212*Assembly!O$7+$AW212*Assembly!O$8+$AX212*Assembly!O$9+$AY212*Assembly!O$10+$AZ212*Assembly!O$11+$BA212*Assembly!O$12+$BB212*Assembly!O$13+$BC212*Assembly!O$14+$BD212*Assembly!O$15+$BE212*Assembly!O$16+$BF212*Assembly!O$17+$BG212*Assembly!O$18+$BH212*Assembly!O$19+$BI212*Assembly!O$20+$BJ212*Assembly!O$21+$BK212*Assembly!O$22+$BL212*Assembly!O$23+$BM212*Assembly!O$24</f>
        <v>#VALUE!</v>
      </c>
      <c r="CC212" s="156" t="e">
        <f>$AS212*Assembly!P$4+$AT212*Assembly!P$5+$AU212*Assembly!P$6+$AV212*Assembly!P$7+$AW212*Assembly!P$8+$AX212*Assembly!P$9+$AY212*Assembly!P$10+$AZ212*Assembly!P$11+$BA212*Assembly!P$12+$BB212*Assembly!P$13+$BC212*Assembly!P$14+$BD212*Assembly!P$15+$BE212*Assembly!P$16+$BF212*Assembly!P$17+$BG212*Assembly!P$18+$BH212*Assembly!P$19+$BI212*Assembly!P$20+$BJ212*Assembly!P$21+$BK212*Assembly!P$22+$BL212*Assembly!P$23+$BM212*Assembly!P$24</f>
        <v>#VALUE!</v>
      </c>
      <c r="CD212" s="156" t="e">
        <f>$AS212*Assembly!Q$4+$AT212*Assembly!Q$5+$AU212*Assembly!Q$6+$AV212*Assembly!Q$7+$AW212*Assembly!Q$8+$AX212*Assembly!Q$9+$AY212*Assembly!Q$10+$AZ212*Assembly!Q$11+$BA212*Assembly!Q$12+$BB212*Assembly!Q$13+$BC212*Assembly!Q$14+$BD212*Assembly!Q$15+$BE212*Assembly!Q$16+$BF212*Assembly!Q$17+$BG212*Assembly!Q$18+$BH212*Assembly!Q$19+$BI212*Assembly!Q$20+$BJ212*Assembly!Q$21+$BK212*Assembly!Q$22+$BL212*Assembly!Q$23+$BM212*Assembly!Q$24</f>
        <v>#VALUE!</v>
      </c>
      <c r="CE212" s="164" t="e">
        <f>$AS212*Assembly!R$4+$AT212*Assembly!R$5+$AU212*Assembly!R$6+$AV212*Assembly!R$7+$AW212*Assembly!R$8+$AX212*Assembly!R$9+$AY212*Assembly!R$10+$AZ212*Assembly!R$11+$BA212*Assembly!R$12+$BB212*Assembly!R$13+$BC212*Assembly!R$14+$BD212*Assembly!R$15+$BE212*Assembly!R$16+$BF212*Assembly!R$17+$BG212*Assembly!R$18+$BH212*Assembly!R$19+$BI212*Assembly!R$20+$BJ212*Assembly!R$21+$BK212*Assembly!R$22+$BL212*Assembly!R$23+$BM212*Assembly!R$24</f>
        <v>#VALUE!</v>
      </c>
      <c r="CF212" s="156" t="e">
        <f>$AS212*Assembly!S$4+$AT212*Assembly!S$5+$AU212*Assembly!S$6+$AV212*Assembly!S$7+$AW212*Assembly!S$8+$AX212*Assembly!S$9+$AY212*Assembly!S$10+$AZ212*Assembly!S$11+$BA212*Assembly!S$12+$BB212*Assembly!S$13+$BC212*Assembly!S$14+$BD212*Assembly!S$15+$BE212*Assembly!S$16+$BF212*Assembly!S$17+$BG212*Assembly!S$18+$BH212*Assembly!S$19+$BI212*Assembly!S$20+$BJ212*Assembly!S$21+$BK212*Assembly!S$22+$BL212*Assembly!S$23+$BM212*Assembly!S$24</f>
        <v>#VALUE!</v>
      </c>
      <c r="CG212" s="156" t="e">
        <f>$AS212*Assembly!T$4+$AT212*Assembly!T$5+$AU212*Assembly!T$6+$AV212*Assembly!T$7+$AW212*Assembly!T$8+$AX212*Assembly!T$9+$AY212*Assembly!T$10+$AZ212*Assembly!T$11+$BA212*Assembly!T$12+$BB212*Assembly!T$13+$BC212*Assembly!T$14+$BD212*Assembly!T$15+$BE212*Assembly!T$16+$BF212*Assembly!T$17+$BG212*Assembly!T$18+$BH212*Assembly!T$19+$BI212*Assembly!T$20+$BJ212*Assembly!T$21+$BK212*Assembly!T$22+$BL212*Assembly!T$23+$BM212*Assembly!T$24</f>
        <v>#VALUE!</v>
      </c>
      <c r="CH212" s="156" t="e">
        <f>$AS212*Assembly!U$4+$AT212*Assembly!U$5+$AU212*Assembly!U$6+$AV212*Assembly!U$7+$AW212*Assembly!U$8+$AX212*Assembly!U$9+$AY212*Assembly!U$10+$AZ212*Assembly!U$11+$BA212*Assembly!U$12+$BB212*Assembly!U$13+$BC212*Assembly!U$14+$BD212*Assembly!U$15+$BE212*Assembly!U$16+$BF212*Assembly!U$17+$BG212*Assembly!U$18+$BH212*Assembly!U$19+$BI212*Assembly!U$20+$BJ212*Assembly!U$21+$BK212*Assembly!U$22+$BL212*Assembly!U$23+$BM212*Assembly!U$24</f>
        <v>#VALUE!</v>
      </c>
      <c r="CI212" s="164" t="e">
        <f>$AS212*Assembly!V$4+$AT212*Assembly!V$5+$AU212*Assembly!V$6+$AV212*Assembly!V$7+$AW212*Assembly!V$8+$AX212*Assembly!V$9+$AY212*Assembly!V$10+$AZ212*Assembly!V$11+$BA212*Assembly!V$12+$BB212*Assembly!V$13+$BC212*Assembly!V$14+$BD212*Assembly!V$15+$BE212*Assembly!V$16+$BF212*Assembly!V$17+$BG212*Assembly!V$18+$BH212*Assembly!V$19+$BI212*Assembly!V$20+$BJ212*Assembly!V$21+$BK212*Assembly!V$22+$BL212*Assembly!V$23+$BM212*Assembly!V$24</f>
        <v>#VALUE!</v>
      </c>
      <c r="CJ212" s="164" t="e">
        <f>BZ212*Refining!$F$3</f>
        <v>#VALUE!</v>
      </c>
      <c r="CK212" s="164" t="e">
        <f>CA212*Refining!$F$4</f>
        <v>#VALUE!</v>
      </c>
      <c r="CL212" s="164" t="e">
        <f>CB212*Refining!$F$5</f>
        <v>#VALUE!</v>
      </c>
      <c r="CM212" s="164" t="e">
        <f>CC212*Refining!$F$6</f>
        <v>#VALUE!</v>
      </c>
      <c r="CN212" s="164" t="e">
        <f>CD212*Refining!$F$7</f>
        <v>#VALUE!</v>
      </c>
      <c r="CO212" s="164" t="e">
        <f>CE212*Refining!$F$8</f>
        <v>#VALUE!</v>
      </c>
      <c r="CP212" s="164" t="e">
        <f>CF212*Refining!$F$9</f>
        <v>#VALUE!</v>
      </c>
      <c r="CQ212" s="164" t="e">
        <f>CG212*Refining!$F$10</f>
        <v>#VALUE!</v>
      </c>
      <c r="CR212" s="164" t="e">
        <f>CH212*Refining!$F$11</f>
        <v>#VALUE!</v>
      </c>
      <c r="CS212" s="164" t="e">
        <f>CI212*Refining!$F$12</f>
        <v>#VALUE!</v>
      </c>
      <c r="CT212" s="185" t="e">
        <f t="shared" ref="CT212:DM212" si="857">IF(BZ212 = 0, "", BZ212)</f>
        <v>#VALUE!</v>
      </c>
      <c r="CU212" s="189" t="e">
        <f t="shared" si="857"/>
        <v>#VALUE!</v>
      </c>
      <c r="CV212" s="189" t="e">
        <f t="shared" si="857"/>
        <v>#VALUE!</v>
      </c>
      <c r="CW212" s="186" t="e">
        <f t="shared" si="857"/>
        <v>#VALUE!</v>
      </c>
      <c r="CX212" s="186" t="e">
        <f t="shared" si="857"/>
        <v>#VALUE!</v>
      </c>
      <c r="CY212" s="186" t="e">
        <f t="shared" si="857"/>
        <v>#VALUE!</v>
      </c>
      <c r="CZ212" s="186" t="e">
        <f t="shared" si="857"/>
        <v>#VALUE!</v>
      </c>
      <c r="DA212" s="186" t="e">
        <f t="shared" si="857"/>
        <v>#VALUE!</v>
      </c>
      <c r="DB212" s="186" t="e">
        <f t="shared" si="857"/>
        <v>#VALUE!</v>
      </c>
      <c r="DC212" s="187" t="e">
        <f t="shared" si="857"/>
        <v>#VALUE!</v>
      </c>
      <c r="DD212" s="185" t="e">
        <f t="shared" si="857"/>
        <v>#VALUE!</v>
      </c>
      <c r="DE212" s="189" t="e">
        <f t="shared" si="857"/>
        <v>#VALUE!</v>
      </c>
      <c r="DF212" s="189" t="e">
        <f t="shared" si="857"/>
        <v>#VALUE!</v>
      </c>
      <c r="DG212" s="186" t="e">
        <f t="shared" si="857"/>
        <v>#VALUE!</v>
      </c>
      <c r="DH212" s="211" t="e">
        <f t="shared" si="857"/>
        <v>#VALUE!</v>
      </c>
      <c r="DI212" s="186" t="e">
        <f t="shared" si="857"/>
        <v>#VALUE!</v>
      </c>
      <c r="DJ212" s="186" t="e">
        <f t="shared" si="857"/>
        <v>#VALUE!</v>
      </c>
      <c r="DK212" s="186" t="e">
        <f t="shared" si="857"/>
        <v>#VALUE!</v>
      </c>
      <c r="DL212" s="186" t="e">
        <f t="shared" si="857"/>
        <v>#VALUE!</v>
      </c>
      <c r="DM212" s="187" t="e">
        <f t="shared" si="857"/>
        <v>#VALUE!</v>
      </c>
      <c r="DN212" s="185" t="e">
        <f t="shared" si="11"/>
        <v>#VALUE!</v>
      </c>
      <c r="DO212" s="189" t="e">
        <f t="shared" si="12"/>
        <v>#VALUE!</v>
      </c>
      <c r="DP212" s="120" t="e">
        <f t="shared" si="13"/>
        <v>#VALUE!</v>
      </c>
      <c r="DQ212" s="133" t="e">
        <f>CT212*'Ores &amp; Ingots'!$C$3+CU212*'Ores &amp; Ingots'!$C$4+CV212*'Ores &amp; Ingots'!$C$5+CW212*'Ores &amp; Ingots'!$C$6+CX212*'Ores &amp; Ingots'!$C$7+CY212*'Ores &amp; Ingots'!$C$8+CZ212*'Ores &amp; Ingots'!$C$9+DA212*'Ores &amp; Ingots'!$C$10+DB212*'Ores &amp; Ingots'!$C$11+DC212*'Ores &amp; Ingots'!$C$12</f>
        <v>#VALUE!</v>
      </c>
      <c r="DR212" s="133" t="e">
        <f>DD212*'Ores &amp; Ingots'!$B$3+DE212*'Ores &amp; Ingots'!$B$4+DF212*'Ores &amp; Ingots'!$B$5+DG212*'Ores &amp; Ingots'!$B$6+DH212*'Ores &amp; Ingots'!$B$7+DI212*'Ores &amp; Ingots'!$B$8+DJ212*'Ores &amp; Ingots'!$B$9+DK212*'Ores &amp; Ingots'!$B$10+DL212*'Ores &amp; Ingots'!$B$11+DM212*'Ores &amp; Ingots'!$B$12</f>
        <v>#VALUE!</v>
      </c>
      <c r="DS212" s="189" t="e">
        <f>CT212*Refining!$G$3+CU212*Refining!$G$4+CV212*Refining!$G$5+CW212*Refining!$G$6+CX212*Refining!$G$7+CY212*Refining!$G$8+CZ212*Refining!$G$9+DA212*Refining!$G$10+DB212*Refining!$G$11+DC212*Refining!$G$12</f>
        <v>#VALUE!</v>
      </c>
      <c r="DT212" s="189" t="e">
        <f t="shared" si="14"/>
        <v>#VALUE!</v>
      </c>
      <c r="DU212" s="192" t="e">
        <f t="shared" si="15"/>
        <v>#VALUE!</v>
      </c>
      <c r="DV212" s="185" t="e">
        <f t="shared" si="16"/>
        <v>#VALUE!</v>
      </c>
      <c r="DW212" s="194" t="e">
        <f t="shared" ref="DW212:DX212" si="858">DV212/60</f>
        <v>#VALUE!</v>
      </c>
      <c r="DX212" s="194" t="e">
        <f t="shared" si="858"/>
        <v>#VALUE!</v>
      </c>
      <c r="DY212" s="185" t="e">
        <f t="shared" si="18"/>
        <v>#VALUE!</v>
      </c>
      <c r="DZ212" s="194" t="e">
        <f t="shared" ref="DZ212:EA212" si="859">DY212/1000</f>
        <v>#VALUE!</v>
      </c>
      <c r="EA212" s="196" t="e">
        <f t="shared" si="859"/>
        <v>#VALUE!</v>
      </c>
      <c r="EB212" s="130" t="e">
        <f t="shared" si="20"/>
        <v>#VALUE!</v>
      </c>
      <c r="EC212" s="132" t="e">
        <f t="shared" si="21"/>
        <v>#VALUE!</v>
      </c>
      <c r="ED212" s="133" t="s">
        <v>28</v>
      </c>
    </row>
    <row r="213" spans="1:134" ht="12.75" x14ac:dyDescent="0.2">
      <c r="A213" s="864"/>
      <c r="B213" s="369" t="s">
        <v>416</v>
      </c>
      <c r="C213" s="137" t="s">
        <v>156</v>
      </c>
      <c r="D213" s="137">
        <v>1</v>
      </c>
      <c r="E213" s="137">
        <v>1</v>
      </c>
      <c r="F213" s="137">
        <v>1</v>
      </c>
      <c r="G213" s="139">
        <f t="shared" si="0"/>
        <v>15.625</v>
      </c>
      <c r="H213" s="140">
        <v>8</v>
      </c>
      <c r="I213" s="140">
        <v>20</v>
      </c>
      <c r="J213" s="140">
        <f>H213/Main!$D$9</f>
        <v>1.6</v>
      </c>
      <c r="K213" s="140">
        <f>I213/Main!$D$10</f>
        <v>10</v>
      </c>
      <c r="L213" s="140">
        <f t="shared" si="1"/>
        <v>6.25</v>
      </c>
      <c r="M213" s="140">
        <v>1</v>
      </c>
      <c r="N213" s="143"/>
      <c r="O213" s="143"/>
      <c r="P213" s="145"/>
      <c r="Q213" s="143"/>
      <c r="R213" s="146"/>
      <c r="S213" s="143"/>
      <c r="T213" s="395"/>
      <c r="U213" s="198"/>
      <c r="V213" s="143"/>
      <c r="W213" s="396" t="s">
        <v>28</v>
      </c>
      <c r="X213" s="167">
        <v>112</v>
      </c>
      <c r="Y213" s="133">
        <v>0</v>
      </c>
      <c r="Z213" s="133">
        <v>0</v>
      </c>
      <c r="AA213" s="133">
        <v>0</v>
      </c>
      <c r="AB213" s="133">
        <v>0</v>
      </c>
      <c r="AC213" s="133">
        <v>0</v>
      </c>
      <c r="AD213" s="133">
        <v>0</v>
      </c>
      <c r="AE213" s="133">
        <v>0</v>
      </c>
      <c r="AF213" s="133">
        <v>0</v>
      </c>
      <c r="AG213" s="133">
        <v>0</v>
      </c>
      <c r="AH213" s="133">
        <v>0</v>
      </c>
      <c r="AI213" s="133">
        <v>15</v>
      </c>
      <c r="AJ213" s="133">
        <v>0</v>
      </c>
      <c r="AK213" s="133">
        <v>0</v>
      </c>
      <c r="AL213" s="133">
        <v>0</v>
      </c>
      <c r="AM213" s="133">
        <v>0</v>
      </c>
      <c r="AN213" s="133">
        <v>0</v>
      </c>
      <c r="AO213" s="133">
        <v>0</v>
      </c>
      <c r="AP213" s="133">
        <v>0</v>
      </c>
      <c r="AQ213" s="133">
        <v>0</v>
      </c>
      <c r="AR213" s="133">
        <v>0</v>
      </c>
      <c r="AS213" s="406">
        <f t="shared" ref="AS213:BM213" si="860">IF(X213 = 0, "", X213)</f>
        <v>112</v>
      </c>
      <c r="AT213" s="137" t="str">
        <f t="shared" si="860"/>
        <v/>
      </c>
      <c r="AU213" s="137" t="str">
        <f t="shared" si="860"/>
        <v/>
      </c>
      <c r="AV213" s="137" t="str">
        <f t="shared" si="860"/>
        <v/>
      </c>
      <c r="AW213" s="137" t="str">
        <f t="shared" si="860"/>
        <v/>
      </c>
      <c r="AX213" s="137" t="str">
        <f t="shared" si="860"/>
        <v/>
      </c>
      <c r="AY213" s="137" t="str">
        <f t="shared" si="860"/>
        <v/>
      </c>
      <c r="AZ213" s="137" t="str">
        <f t="shared" si="860"/>
        <v/>
      </c>
      <c r="BA213" s="137" t="str">
        <f t="shared" si="860"/>
        <v/>
      </c>
      <c r="BB213" s="137" t="str">
        <f t="shared" si="860"/>
        <v/>
      </c>
      <c r="BC213" s="137" t="str">
        <f t="shared" si="860"/>
        <v/>
      </c>
      <c r="BD213" s="133">
        <f t="shared" si="860"/>
        <v>15</v>
      </c>
      <c r="BE213" s="137" t="str">
        <f t="shared" si="860"/>
        <v/>
      </c>
      <c r="BF213" s="137" t="str">
        <f t="shared" si="860"/>
        <v/>
      </c>
      <c r="BG213" s="137" t="str">
        <f t="shared" si="860"/>
        <v/>
      </c>
      <c r="BH213" s="137" t="str">
        <f t="shared" si="860"/>
        <v/>
      </c>
      <c r="BI213" s="137" t="str">
        <f t="shared" si="860"/>
        <v/>
      </c>
      <c r="BJ213" s="137" t="str">
        <f t="shared" si="860"/>
        <v/>
      </c>
      <c r="BK213" s="137" t="str">
        <f t="shared" si="860"/>
        <v/>
      </c>
      <c r="BL213" s="137" t="str">
        <f t="shared" si="860"/>
        <v/>
      </c>
      <c r="BM213" s="169" t="str">
        <f t="shared" si="860"/>
        <v/>
      </c>
      <c r="BN213" s="174" t="e">
        <f>$AS213*Assembly!Z$4+$AT213*Assembly!Z$5+$AU213*Assembly!Z$6+$AV213*Assembly!Z$7+$AW213*Assembly!Z$8+$AX213*Assembly!Z$9+$AY213*Assembly!Z$10+$AZ213*Assembly!Z$11+$BA213*Assembly!Z$12+$BB213*Assembly!Z$13+$BC213*Assembly!Z$14+$BD213*Assembly!Z$15+$BE213*Assembly!Z$16+$BF213*Assembly!Z$17+$BG213*Assembly!Z$18+$BH213*Assembly!Z$19+$BI213*Assembly!Z$20+$BJ213*Assembly!Z$21+$BK213*Assembly!Z$22+$BL213*Assembly!Z$23+$BM213*Assembly!Z$24</f>
        <v>#VALUE!</v>
      </c>
      <c r="BO213" s="133" t="e">
        <f t="shared" si="3"/>
        <v>#VALUE!</v>
      </c>
      <c r="BP213" s="133"/>
      <c r="BQ213" s="133" t="e">
        <f>$AS213*Assembly!AD$4+$AT213*Assembly!AD$5+$AU213*Assembly!AD$6+$AV213*Assembly!AD$7+$AW213*Assembly!AD$8+$AX213*Assembly!AD$9+$AY213*Assembly!AD$10+$AZ213*Assembly!AD$11+$BA213*Assembly!AD$12+$BB213*Assembly!AD$13+$BC213*Assembly!AD$14+$BD213*Assembly!AD$15+$BE213*Assembly!AD$16+$BF213*Assembly!AD$17+$BG213*Assembly!AD$18+$BH213*Assembly!AD$19+$BI213*Assembly!AD$20+$BJ213*Assembly!AD$21+$BK213*Assembly!AD$22+$BL213*Assembly!AD$23+$BM213*Assembly!AD$24</f>
        <v>#VALUE!</v>
      </c>
      <c r="BR213" s="177" t="e">
        <f t="shared" si="4"/>
        <v>#VALUE!</v>
      </c>
      <c r="BS213" s="178" t="e">
        <f t="shared" si="5"/>
        <v>#VALUE!</v>
      </c>
      <c r="BT213" s="179" t="e">
        <f t="shared" si="6"/>
        <v>#VALUE!</v>
      </c>
      <c r="BU213" s="178" t="e">
        <f t="shared" si="7"/>
        <v>#VALUE!</v>
      </c>
      <c r="BV213" s="133" t="e">
        <f>$AS213*Assembly!Y$4+$AT213*Assembly!Y$5+$AU213*Assembly!Y$6+$AV213*Assembly!Y$7+$AW213*Assembly!Y$8+$AX213*Assembly!Y$9+$AY213*Assembly!Y$10+$AZ213*Assembly!Y$11+$BA213*Assembly!Y$12+$BB213*Assembly!Y$13+$BC213*Assembly!Y$14+$BD213*Assembly!Y$15+$BE213*Assembly!Y$16+$BF213*Assembly!Y$17+$BG213*Assembly!Y$18+$BH213*Assembly!Y$19+$BI213*Assembly!Y$20+$BJ213*Assembly!Y$21+$BK213*Assembly!Y$22+$BL213*Assembly!Y$23+$BM213*Assembly!Y$24</f>
        <v>#VALUE!</v>
      </c>
      <c r="BW213" s="133" t="e">
        <f t="shared" si="8"/>
        <v>#VALUE!</v>
      </c>
      <c r="BX213" s="130" t="e">
        <f t="shared" si="9"/>
        <v>#VALUE!</v>
      </c>
      <c r="BY213" s="183" t="e">
        <f>$AS213*Assembly!AC$4+$AT213*Assembly!AC$5+$AU213*Assembly!AC$6+$AV213*Assembly!AC$7+$AW213*Assembly!AC$8+$AX213*Assembly!AC$9+$AY213*Assembly!AC$10+$AZ213*Assembly!AC$11+$BA213*Assembly!AC$12+$BB213*Assembly!AC$13+$BC213*Assembly!AC$14+$BD213*Assembly!AC$15+$BE213*Assembly!AC$16+$BF213*Assembly!AC$17+$BG213*Assembly!AC$18+$BH213*Assembly!AC$19+$BI213*Assembly!AC$20+$BJ213*Assembly!AC$21+$BK213*Assembly!AC$22+$BL213*Assembly!AC$23+$BM213*Assembly!AC$24</f>
        <v>#VALUE!</v>
      </c>
      <c r="BZ213" s="145" t="e">
        <f>$AS213*Assembly!M$4+$AT213*Assembly!M$5+$AU213*Assembly!M$6+$AV213*Assembly!M$7+$AW213*Assembly!M$8+$AX213*Assembly!M$9+$AY213*Assembly!M$10+$AZ213*Assembly!M$11+$BA213*Assembly!M$12+$BB213*Assembly!M$13+$BC213*Assembly!M$14+$BD213*Assembly!M$15+$BE213*Assembly!M$16+$BF213*Assembly!M$17+$BG213*Assembly!M$18+$BH213*Assembly!M$19+$BI213*Assembly!M$20+$BJ213*Assembly!M$21+$BK213*Assembly!M$22+$BL213*Assembly!M$23+$BM213*Assembly!M$24</f>
        <v>#VALUE!</v>
      </c>
      <c r="CA213" s="145" t="e">
        <f>$AS213*Assembly!N$4+$AT213*Assembly!N$5+$AU213*Assembly!N$6+$AV213*Assembly!N$7+$AW213*Assembly!N$8+$AX213*Assembly!N$9+$AY213*Assembly!N$10+$AZ213*Assembly!N$11+$BA213*Assembly!N$12+$BB213*Assembly!N$13+$BC213*Assembly!N$14+$BD213*Assembly!N$15+$BE213*Assembly!N$16+$BF213*Assembly!N$17+$BG213*Assembly!N$18+$BH213*Assembly!N$19+$BI213*Assembly!N$20+$BJ213*Assembly!N$21+$BK213*Assembly!N$22+$BL213*Assembly!N$23+$BM213*Assembly!N$24</f>
        <v>#VALUE!</v>
      </c>
      <c r="CB213" s="145" t="e">
        <f>$AS213*Assembly!O$4+$AT213*Assembly!O$5+$AU213*Assembly!O$6+$AV213*Assembly!O$7+$AW213*Assembly!O$8+$AX213*Assembly!O$9+$AY213*Assembly!O$10+$AZ213*Assembly!O$11+$BA213*Assembly!O$12+$BB213*Assembly!O$13+$BC213*Assembly!O$14+$BD213*Assembly!O$15+$BE213*Assembly!O$16+$BF213*Assembly!O$17+$BG213*Assembly!O$18+$BH213*Assembly!O$19+$BI213*Assembly!O$20+$BJ213*Assembly!O$21+$BK213*Assembly!O$22+$BL213*Assembly!O$23+$BM213*Assembly!O$24</f>
        <v>#VALUE!</v>
      </c>
      <c r="CC213" s="140" t="e">
        <f>$AS213*Assembly!P$4+$AT213*Assembly!P$5+$AU213*Assembly!P$6+$AV213*Assembly!P$7+$AW213*Assembly!P$8+$AX213*Assembly!P$9+$AY213*Assembly!P$10+$AZ213*Assembly!P$11+$BA213*Assembly!P$12+$BB213*Assembly!P$13+$BC213*Assembly!P$14+$BD213*Assembly!P$15+$BE213*Assembly!P$16+$BF213*Assembly!P$17+$BG213*Assembly!P$18+$BH213*Assembly!P$19+$BI213*Assembly!P$20+$BJ213*Assembly!P$21+$BK213*Assembly!P$22+$BL213*Assembly!P$23+$BM213*Assembly!P$24</f>
        <v>#VALUE!</v>
      </c>
      <c r="CD213" s="140" t="e">
        <f>$AS213*Assembly!Q$4+$AT213*Assembly!Q$5+$AU213*Assembly!Q$6+$AV213*Assembly!Q$7+$AW213*Assembly!Q$8+$AX213*Assembly!Q$9+$AY213*Assembly!Q$10+$AZ213*Assembly!Q$11+$BA213*Assembly!Q$12+$BB213*Assembly!Q$13+$BC213*Assembly!Q$14+$BD213*Assembly!Q$15+$BE213*Assembly!Q$16+$BF213*Assembly!Q$17+$BG213*Assembly!Q$18+$BH213*Assembly!Q$19+$BI213*Assembly!Q$20+$BJ213*Assembly!Q$21+$BK213*Assembly!Q$22+$BL213*Assembly!Q$23+$BM213*Assembly!Q$24</f>
        <v>#VALUE!</v>
      </c>
      <c r="CE213" s="145" t="e">
        <f>$AS213*Assembly!R$4+$AT213*Assembly!R$5+$AU213*Assembly!R$6+$AV213*Assembly!R$7+$AW213*Assembly!R$8+$AX213*Assembly!R$9+$AY213*Assembly!R$10+$AZ213*Assembly!R$11+$BA213*Assembly!R$12+$BB213*Assembly!R$13+$BC213*Assembly!R$14+$BD213*Assembly!R$15+$BE213*Assembly!R$16+$BF213*Assembly!R$17+$BG213*Assembly!R$18+$BH213*Assembly!R$19+$BI213*Assembly!R$20+$BJ213*Assembly!R$21+$BK213*Assembly!R$22+$BL213*Assembly!R$23+$BM213*Assembly!R$24</f>
        <v>#VALUE!</v>
      </c>
      <c r="CF213" s="140" t="e">
        <f>$AS213*Assembly!S$4+$AT213*Assembly!S$5+$AU213*Assembly!S$6+$AV213*Assembly!S$7+$AW213*Assembly!S$8+$AX213*Assembly!S$9+$AY213*Assembly!S$10+$AZ213*Assembly!S$11+$BA213*Assembly!S$12+$BB213*Assembly!S$13+$BC213*Assembly!S$14+$BD213*Assembly!S$15+$BE213*Assembly!S$16+$BF213*Assembly!S$17+$BG213*Assembly!S$18+$BH213*Assembly!S$19+$BI213*Assembly!S$20+$BJ213*Assembly!S$21+$BK213*Assembly!S$22+$BL213*Assembly!S$23+$BM213*Assembly!S$24</f>
        <v>#VALUE!</v>
      </c>
      <c r="CG213" s="140" t="e">
        <f>$AS213*Assembly!T$4+$AT213*Assembly!T$5+$AU213*Assembly!T$6+$AV213*Assembly!T$7+$AW213*Assembly!T$8+$AX213*Assembly!T$9+$AY213*Assembly!T$10+$AZ213*Assembly!T$11+$BA213*Assembly!T$12+$BB213*Assembly!T$13+$BC213*Assembly!T$14+$BD213*Assembly!T$15+$BE213*Assembly!T$16+$BF213*Assembly!T$17+$BG213*Assembly!T$18+$BH213*Assembly!T$19+$BI213*Assembly!T$20+$BJ213*Assembly!T$21+$BK213*Assembly!T$22+$BL213*Assembly!T$23+$BM213*Assembly!T$24</f>
        <v>#VALUE!</v>
      </c>
      <c r="CH213" s="140" t="e">
        <f>$AS213*Assembly!U$4+$AT213*Assembly!U$5+$AU213*Assembly!U$6+$AV213*Assembly!U$7+$AW213*Assembly!U$8+$AX213*Assembly!U$9+$AY213*Assembly!U$10+$AZ213*Assembly!U$11+$BA213*Assembly!U$12+$BB213*Assembly!U$13+$BC213*Assembly!U$14+$BD213*Assembly!U$15+$BE213*Assembly!U$16+$BF213*Assembly!U$17+$BG213*Assembly!U$18+$BH213*Assembly!U$19+$BI213*Assembly!U$20+$BJ213*Assembly!U$21+$BK213*Assembly!U$22+$BL213*Assembly!U$23+$BM213*Assembly!U$24</f>
        <v>#VALUE!</v>
      </c>
      <c r="CI213" s="145" t="e">
        <f>$AS213*Assembly!V$4+$AT213*Assembly!V$5+$AU213*Assembly!V$6+$AV213*Assembly!V$7+$AW213*Assembly!V$8+$AX213*Assembly!V$9+$AY213*Assembly!V$10+$AZ213*Assembly!V$11+$BA213*Assembly!V$12+$BB213*Assembly!V$13+$BC213*Assembly!V$14+$BD213*Assembly!V$15+$BE213*Assembly!V$16+$BF213*Assembly!V$17+$BG213*Assembly!V$18+$BH213*Assembly!V$19+$BI213*Assembly!V$20+$BJ213*Assembly!V$21+$BK213*Assembly!V$22+$BL213*Assembly!V$23+$BM213*Assembly!V$24</f>
        <v>#VALUE!</v>
      </c>
      <c r="CJ213" s="145" t="e">
        <f>BZ213*Refining!$F$3</f>
        <v>#VALUE!</v>
      </c>
      <c r="CK213" s="145" t="e">
        <f>CA213*Refining!$F$4</f>
        <v>#VALUE!</v>
      </c>
      <c r="CL213" s="145" t="e">
        <f>CB213*Refining!$F$5</f>
        <v>#VALUE!</v>
      </c>
      <c r="CM213" s="145" t="e">
        <f>CC213*Refining!$F$6</f>
        <v>#VALUE!</v>
      </c>
      <c r="CN213" s="145" t="e">
        <f>CD213*Refining!$F$7</f>
        <v>#VALUE!</v>
      </c>
      <c r="CO213" s="145" t="e">
        <f>CE213*Refining!$F$8</f>
        <v>#VALUE!</v>
      </c>
      <c r="CP213" s="145" t="e">
        <f>CF213*Refining!$F$9</f>
        <v>#VALUE!</v>
      </c>
      <c r="CQ213" s="145" t="e">
        <f>CG213*Refining!$F$10</f>
        <v>#VALUE!</v>
      </c>
      <c r="CR213" s="145" t="e">
        <f>CH213*Refining!$F$11</f>
        <v>#VALUE!</v>
      </c>
      <c r="CS213" s="145" t="e">
        <f>CI213*Refining!$F$12</f>
        <v>#VALUE!</v>
      </c>
      <c r="CT213" s="185" t="e">
        <f t="shared" ref="CT213:DM213" si="861">IF(BZ213 = 0, "", BZ213)</f>
        <v>#VALUE!</v>
      </c>
      <c r="CU213" s="189" t="e">
        <f t="shared" si="861"/>
        <v>#VALUE!</v>
      </c>
      <c r="CV213" s="189" t="e">
        <f t="shared" si="861"/>
        <v>#VALUE!</v>
      </c>
      <c r="CW213" s="186" t="e">
        <f t="shared" si="861"/>
        <v>#VALUE!</v>
      </c>
      <c r="CX213" s="186" t="e">
        <f t="shared" si="861"/>
        <v>#VALUE!</v>
      </c>
      <c r="CY213" s="186" t="e">
        <f t="shared" si="861"/>
        <v>#VALUE!</v>
      </c>
      <c r="CZ213" s="186" t="e">
        <f t="shared" si="861"/>
        <v>#VALUE!</v>
      </c>
      <c r="DA213" s="186" t="e">
        <f t="shared" si="861"/>
        <v>#VALUE!</v>
      </c>
      <c r="DB213" s="186" t="e">
        <f t="shared" si="861"/>
        <v>#VALUE!</v>
      </c>
      <c r="DC213" s="187" t="e">
        <f t="shared" si="861"/>
        <v>#VALUE!</v>
      </c>
      <c r="DD213" s="185" t="e">
        <f t="shared" si="861"/>
        <v>#VALUE!</v>
      </c>
      <c r="DE213" s="189" t="e">
        <f t="shared" si="861"/>
        <v>#VALUE!</v>
      </c>
      <c r="DF213" s="189" t="e">
        <f t="shared" si="861"/>
        <v>#VALUE!</v>
      </c>
      <c r="DG213" s="186" t="e">
        <f t="shared" si="861"/>
        <v>#VALUE!</v>
      </c>
      <c r="DH213" s="211" t="e">
        <f t="shared" si="861"/>
        <v>#VALUE!</v>
      </c>
      <c r="DI213" s="186" t="e">
        <f t="shared" si="861"/>
        <v>#VALUE!</v>
      </c>
      <c r="DJ213" s="186" t="e">
        <f t="shared" si="861"/>
        <v>#VALUE!</v>
      </c>
      <c r="DK213" s="186" t="e">
        <f t="shared" si="861"/>
        <v>#VALUE!</v>
      </c>
      <c r="DL213" s="186" t="e">
        <f t="shared" si="861"/>
        <v>#VALUE!</v>
      </c>
      <c r="DM213" s="187" t="e">
        <f t="shared" si="861"/>
        <v>#VALUE!</v>
      </c>
      <c r="DN213" s="185" t="e">
        <f t="shared" si="11"/>
        <v>#VALUE!</v>
      </c>
      <c r="DO213" s="189" t="e">
        <f t="shared" si="12"/>
        <v>#VALUE!</v>
      </c>
      <c r="DP213" s="120" t="e">
        <f t="shared" si="13"/>
        <v>#VALUE!</v>
      </c>
      <c r="DQ213" s="133" t="e">
        <f>CT213*'Ores &amp; Ingots'!$C$3+CU213*'Ores &amp; Ingots'!$C$4+CV213*'Ores &amp; Ingots'!$C$5+CW213*'Ores &amp; Ingots'!$C$6+CX213*'Ores &amp; Ingots'!$C$7+CY213*'Ores &amp; Ingots'!$C$8+CZ213*'Ores &amp; Ingots'!$C$9+DA213*'Ores &amp; Ingots'!$C$10+DB213*'Ores &amp; Ingots'!$C$11+DC213*'Ores &amp; Ingots'!$C$12</f>
        <v>#VALUE!</v>
      </c>
      <c r="DR213" s="133" t="e">
        <f>DD213*'Ores &amp; Ingots'!$B$3+DE213*'Ores &amp; Ingots'!$B$4+DF213*'Ores &amp; Ingots'!$B$5+DG213*'Ores &amp; Ingots'!$B$6+DH213*'Ores &amp; Ingots'!$B$7+DI213*'Ores &amp; Ingots'!$B$8+DJ213*'Ores &amp; Ingots'!$B$9+DK213*'Ores &amp; Ingots'!$B$10+DL213*'Ores &amp; Ingots'!$B$11+DM213*'Ores &amp; Ingots'!$B$12</f>
        <v>#VALUE!</v>
      </c>
      <c r="DS213" s="189" t="e">
        <f>CT213*Refining!$G$3+CU213*Refining!$G$4+CV213*Refining!$G$5+CW213*Refining!$G$6+CX213*Refining!$G$7+CY213*Refining!$G$8+CZ213*Refining!$G$9+DA213*Refining!$G$10+DB213*Refining!$G$11+DC213*Refining!$G$12</f>
        <v>#VALUE!</v>
      </c>
      <c r="DT213" s="189" t="e">
        <f t="shared" si="14"/>
        <v>#VALUE!</v>
      </c>
      <c r="DU213" s="192" t="e">
        <f t="shared" si="15"/>
        <v>#VALUE!</v>
      </c>
      <c r="DV213" s="185" t="e">
        <f t="shared" si="16"/>
        <v>#VALUE!</v>
      </c>
      <c r="DW213" s="194" t="e">
        <f t="shared" ref="DW213:DX213" si="862">DV213/60</f>
        <v>#VALUE!</v>
      </c>
      <c r="DX213" s="194" t="e">
        <f t="shared" si="862"/>
        <v>#VALUE!</v>
      </c>
      <c r="DY213" s="185" t="e">
        <f t="shared" si="18"/>
        <v>#VALUE!</v>
      </c>
      <c r="DZ213" s="194" t="e">
        <f t="shared" ref="DZ213:EA213" si="863">DY213/1000</f>
        <v>#VALUE!</v>
      </c>
      <c r="EA213" s="196" t="e">
        <f t="shared" si="863"/>
        <v>#VALUE!</v>
      </c>
      <c r="EB213" s="130" t="e">
        <f t="shared" si="20"/>
        <v>#VALUE!</v>
      </c>
      <c r="EC213" s="132" t="e">
        <f t="shared" si="21"/>
        <v>#VALUE!</v>
      </c>
      <c r="ED213" s="133" t="s">
        <v>28</v>
      </c>
    </row>
    <row r="214" spans="1:134" ht="12.75" x14ac:dyDescent="0.2">
      <c r="A214" s="864"/>
      <c r="B214" s="369" t="s">
        <v>417</v>
      </c>
      <c r="C214" s="137" t="s">
        <v>156</v>
      </c>
      <c r="D214" s="137">
        <v>1</v>
      </c>
      <c r="E214" s="137">
        <v>1</v>
      </c>
      <c r="F214" s="137">
        <v>1</v>
      </c>
      <c r="G214" s="154">
        <f t="shared" si="0"/>
        <v>15.625</v>
      </c>
      <c r="H214" s="156">
        <v>5</v>
      </c>
      <c r="I214" s="156">
        <v>12.5</v>
      </c>
      <c r="J214" s="156">
        <f>H214/Main!$D$9</f>
        <v>1</v>
      </c>
      <c r="K214" s="156">
        <f>I214/Main!$D$10</f>
        <v>6.25</v>
      </c>
      <c r="L214" s="156">
        <f t="shared" si="1"/>
        <v>6.25</v>
      </c>
      <c r="M214" s="156">
        <v>1</v>
      </c>
      <c r="N214" s="159"/>
      <c r="O214" s="159"/>
      <c r="P214" s="164"/>
      <c r="Q214" s="159"/>
      <c r="R214" s="166"/>
      <c r="S214" s="159"/>
      <c r="T214" s="166"/>
      <c r="U214" s="170"/>
      <c r="V214" s="159"/>
      <c r="W214" s="364" t="s">
        <v>28</v>
      </c>
      <c r="X214" s="167">
        <v>35</v>
      </c>
      <c r="Y214" s="133">
        <v>0</v>
      </c>
      <c r="Z214" s="133">
        <v>0</v>
      </c>
      <c r="AA214" s="133">
        <v>0</v>
      </c>
      <c r="AB214" s="133">
        <v>0</v>
      </c>
      <c r="AC214" s="133">
        <v>0</v>
      </c>
      <c r="AD214" s="133">
        <v>0</v>
      </c>
      <c r="AE214" s="133">
        <v>0</v>
      </c>
      <c r="AF214" s="133">
        <v>0</v>
      </c>
      <c r="AG214" s="133">
        <v>0</v>
      </c>
      <c r="AH214" s="133">
        <v>0</v>
      </c>
      <c r="AI214" s="133">
        <v>6</v>
      </c>
      <c r="AJ214" s="133">
        <v>0</v>
      </c>
      <c r="AK214" s="133">
        <v>0</v>
      </c>
      <c r="AL214" s="133">
        <v>0</v>
      </c>
      <c r="AM214" s="133">
        <v>0</v>
      </c>
      <c r="AN214" s="133">
        <v>0</v>
      </c>
      <c r="AO214" s="133">
        <v>0</v>
      </c>
      <c r="AP214" s="133">
        <v>0</v>
      </c>
      <c r="AQ214" s="133">
        <v>0</v>
      </c>
      <c r="AR214" s="133">
        <v>0</v>
      </c>
      <c r="AS214" s="406">
        <f t="shared" ref="AS214:BM214" si="864">IF(X214 = 0, "", X214)</f>
        <v>35</v>
      </c>
      <c r="AT214" s="137" t="str">
        <f t="shared" si="864"/>
        <v/>
      </c>
      <c r="AU214" s="137" t="str">
        <f t="shared" si="864"/>
        <v/>
      </c>
      <c r="AV214" s="137" t="str">
        <f t="shared" si="864"/>
        <v/>
      </c>
      <c r="AW214" s="137" t="str">
        <f t="shared" si="864"/>
        <v/>
      </c>
      <c r="AX214" s="137" t="str">
        <f t="shared" si="864"/>
        <v/>
      </c>
      <c r="AY214" s="137" t="str">
        <f t="shared" si="864"/>
        <v/>
      </c>
      <c r="AZ214" s="137" t="str">
        <f t="shared" si="864"/>
        <v/>
      </c>
      <c r="BA214" s="137" t="str">
        <f t="shared" si="864"/>
        <v/>
      </c>
      <c r="BB214" s="137" t="str">
        <f t="shared" si="864"/>
        <v/>
      </c>
      <c r="BC214" s="137" t="str">
        <f t="shared" si="864"/>
        <v/>
      </c>
      <c r="BD214" s="133">
        <f t="shared" si="864"/>
        <v>6</v>
      </c>
      <c r="BE214" s="137" t="str">
        <f t="shared" si="864"/>
        <v/>
      </c>
      <c r="BF214" s="137" t="str">
        <f t="shared" si="864"/>
        <v/>
      </c>
      <c r="BG214" s="137" t="str">
        <f t="shared" si="864"/>
        <v/>
      </c>
      <c r="BH214" s="137" t="str">
        <f t="shared" si="864"/>
        <v/>
      </c>
      <c r="BI214" s="137" t="str">
        <f t="shared" si="864"/>
        <v/>
      </c>
      <c r="BJ214" s="137" t="str">
        <f t="shared" si="864"/>
        <v/>
      </c>
      <c r="BK214" s="137" t="str">
        <f t="shared" si="864"/>
        <v/>
      </c>
      <c r="BL214" s="137" t="str">
        <f t="shared" si="864"/>
        <v/>
      </c>
      <c r="BM214" s="169" t="str">
        <f t="shared" si="864"/>
        <v/>
      </c>
      <c r="BN214" s="174" t="e">
        <f>$AS214*Assembly!Z$4+$AT214*Assembly!Z$5+$AU214*Assembly!Z$6+$AV214*Assembly!Z$7+$AW214*Assembly!Z$8+$AX214*Assembly!Z$9+$AY214*Assembly!Z$10+$AZ214*Assembly!Z$11+$BA214*Assembly!Z$12+$BB214*Assembly!Z$13+$BC214*Assembly!Z$14+$BD214*Assembly!Z$15+$BE214*Assembly!Z$16+$BF214*Assembly!Z$17+$BG214*Assembly!Z$18+$BH214*Assembly!Z$19+$BI214*Assembly!Z$20+$BJ214*Assembly!Z$21+$BK214*Assembly!Z$22+$BL214*Assembly!Z$23+$BM214*Assembly!Z$24</f>
        <v>#VALUE!</v>
      </c>
      <c r="BO214" s="133" t="e">
        <f t="shared" si="3"/>
        <v>#VALUE!</v>
      </c>
      <c r="BP214" s="133"/>
      <c r="BQ214" s="133" t="e">
        <f>$AS214*Assembly!AD$4+$AT214*Assembly!AD$5+$AU214*Assembly!AD$6+$AV214*Assembly!AD$7+$AW214*Assembly!AD$8+$AX214*Assembly!AD$9+$AY214*Assembly!AD$10+$AZ214*Assembly!AD$11+$BA214*Assembly!AD$12+$BB214*Assembly!AD$13+$BC214*Assembly!AD$14+$BD214*Assembly!AD$15+$BE214*Assembly!AD$16+$BF214*Assembly!AD$17+$BG214*Assembly!AD$18+$BH214*Assembly!AD$19+$BI214*Assembly!AD$20+$BJ214*Assembly!AD$21+$BK214*Assembly!AD$22+$BL214*Assembly!AD$23+$BM214*Assembly!AD$24</f>
        <v>#VALUE!</v>
      </c>
      <c r="BR214" s="177" t="e">
        <f t="shared" si="4"/>
        <v>#VALUE!</v>
      </c>
      <c r="BS214" s="178" t="e">
        <f t="shared" si="5"/>
        <v>#VALUE!</v>
      </c>
      <c r="BT214" s="179" t="e">
        <f t="shared" si="6"/>
        <v>#VALUE!</v>
      </c>
      <c r="BU214" s="178" t="e">
        <f t="shared" si="7"/>
        <v>#VALUE!</v>
      </c>
      <c r="BV214" s="133" t="e">
        <f>$AS214*Assembly!Y$4+$AT214*Assembly!Y$5+$AU214*Assembly!Y$6+$AV214*Assembly!Y$7+$AW214*Assembly!Y$8+$AX214*Assembly!Y$9+$AY214*Assembly!Y$10+$AZ214*Assembly!Y$11+$BA214*Assembly!Y$12+$BB214*Assembly!Y$13+$BC214*Assembly!Y$14+$BD214*Assembly!Y$15+$BE214*Assembly!Y$16+$BF214*Assembly!Y$17+$BG214*Assembly!Y$18+$BH214*Assembly!Y$19+$BI214*Assembly!Y$20+$BJ214*Assembly!Y$21+$BK214*Assembly!Y$22+$BL214*Assembly!Y$23+$BM214*Assembly!Y$24</f>
        <v>#VALUE!</v>
      </c>
      <c r="BW214" s="133" t="e">
        <f t="shared" si="8"/>
        <v>#VALUE!</v>
      </c>
      <c r="BX214" s="130" t="e">
        <f t="shared" si="9"/>
        <v>#VALUE!</v>
      </c>
      <c r="BY214" s="183" t="e">
        <f>$AS214*Assembly!AC$4+$AT214*Assembly!AC$5+$AU214*Assembly!AC$6+$AV214*Assembly!AC$7+$AW214*Assembly!AC$8+$AX214*Assembly!AC$9+$AY214*Assembly!AC$10+$AZ214*Assembly!AC$11+$BA214*Assembly!AC$12+$BB214*Assembly!AC$13+$BC214*Assembly!AC$14+$BD214*Assembly!AC$15+$BE214*Assembly!AC$16+$BF214*Assembly!AC$17+$BG214*Assembly!AC$18+$BH214*Assembly!AC$19+$BI214*Assembly!AC$20+$BJ214*Assembly!AC$21+$BK214*Assembly!AC$22+$BL214*Assembly!AC$23+$BM214*Assembly!AC$24</f>
        <v>#VALUE!</v>
      </c>
      <c r="BZ214" s="164" t="e">
        <f>$AS214*Assembly!M$4+$AT214*Assembly!M$5+$AU214*Assembly!M$6+$AV214*Assembly!M$7+$AW214*Assembly!M$8+$AX214*Assembly!M$9+$AY214*Assembly!M$10+$AZ214*Assembly!M$11+$BA214*Assembly!M$12+$BB214*Assembly!M$13+$BC214*Assembly!M$14+$BD214*Assembly!M$15+$BE214*Assembly!M$16+$BF214*Assembly!M$17+$BG214*Assembly!M$18+$BH214*Assembly!M$19+$BI214*Assembly!M$20+$BJ214*Assembly!M$21+$BK214*Assembly!M$22+$BL214*Assembly!M$23+$BM214*Assembly!M$24</f>
        <v>#VALUE!</v>
      </c>
      <c r="CA214" s="164" t="e">
        <f>$AS214*Assembly!N$4+$AT214*Assembly!N$5+$AU214*Assembly!N$6+$AV214*Assembly!N$7+$AW214*Assembly!N$8+$AX214*Assembly!N$9+$AY214*Assembly!N$10+$AZ214*Assembly!N$11+$BA214*Assembly!N$12+$BB214*Assembly!N$13+$BC214*Assembly!N$14+$BD214*Assembly!N$15+$BE214*Assembly!N$16+$BF214*Assembly!N$17+$BG214*Assembly!N$18+$BH214*Assembly!N$19+$BI214*Assembly!N$20+$BJ214*Assembly!N$21+$BK214*Assembly!N$22+$BL214*Assembly!N$23+$BM214*Assembly!N$24</f>
        <v>#VALUE!</v>
      </c>
      <c r="CB214" s="164" t="e">
        <f>$AS214*Assembly!O$4+$AT214*Assembly!O$5+$AU214*Assembly!O$6+$AV214*Assembly!O$7+$AW214*Assembly!O$8+$AX214*Assembly!O$9+$AY214*Assembly!O$10+$AZ214*Assembly!O$11+$BA214*Assembly!O$12+$BB214*Assembly!O$13+$BC214*Assembly!O$14+$BD214*Assembly!O$15+$BE214*Assembly!O$16+$BF214*Assembly!O$17+$BG214*Assembly!O$18+$BH214*Assembly!O$19+$BI214*Assembly!O$20+$BJ214*Assembly!O$21+$BK214*Assembly!O$22+$BL214*Assembly!O$23+$BM214*Assembly!O$24</f>
        <v>#VALUE!</v>
      </c>
      <c r="CC214" s="156" t="e">
        <f>$AS214*Assembly!P$4+$AT214*Assembly!P$5+$AU214*Assembly!P$6+$AV214*Assembly!P$7+$AW214*Assembly!P$8+$AX214*Assembly!P$9+$AY214*Assembly!P$10+$AZ214*Assembly!P$11+$BA214*Assembly!P$12+$BB214*Assembly!P$13+$BC214*Assembly!P$14+$BD214*Assembly!P$15+$BE214*Assembly!P$16+$BF214*Assembly!P$17+$BG214*Assembly!P$18+$BH214*Assembly!P$19+$BI214*Assembly!P$20+$BJ214*Assembly!P$21+$BK214*Assembly!P$22+$BL214*Assembly!P$23+$BM214*Assembly!P$24</f>
        <v>#VALUE!</v>
      </c>
      <c r="CD214" s="156" t="e">
        <f>$AS214*Assembly!Q$4+$AT214*Assembly!Q$5+$AU214*Assembly!Q$6+$AV214*Assembly!Q$7+$AW214*Assembly!Q$8+$AX214*Assembly!Q$9+$AY214*Assembly!Q$10+$AZ214*Assembly!Q$11+$BA214*Assembly!Q$12+$BB214*Assembly!Q$13+$BC214*Assembly!Q$14+$BD214*Assembly!Q$15+$BE214*Assembly!Q$16+$BF214*Assembly!Q$17+$BG214*Assembly!Q$18+$BH214*Assembly!Q$19+$BI214*Assembly!Q$20+$BJ214*Assembly!Q$21+$BK214*Assembly!Q$22+$BL214*Assembly!Q$23+$BM214*Assembly!Q$24</f>
        <v>#VALUE!</v>
      </c>
      <c r="CE214" s="164" t="e">
        <f>$AS214*Assembly!R$4+$AT214*Assembly!R$5+$AU214*Assembly!R$6+$AV214*Assembly!R$7+$AW214*Assembly!R$8+$AX214*Assembly!R$9+$AY214*Assembly!R$10+$AZ214*Assembly!R$11+$BA214*Assembly!R$12+$BB214*Assembly!R$13+$BC214*Assembly!R$14+$BD214*Assembly!R$15+$BE214*Assembly!R$16+$BF214*Assembly!R$17+$BG214*Assembly!R$18+$BH214*Assembly!R$19+$BI214*Assembly!R$20+$BJ214*Assembly!R$21+$BK214*Assembly!R$22+$BL214*Assembly!R$23+$BM214*Assembly!R$24</f>
        <v>#VALUE!</v>
      </c>
      <c r="CF214" s="156" t="e">
        <f>$AS214*Assembly!S$4+$AT214*Assembly!S$5+$AU214*Assembly!S$6+$AV214*Assembly!S$7+$AW214*Assembly!S$8+$AX214*Assembly!S$9+$AY214*Assembly!S$10+$AZ214*Assembly!S$11+$BA214*Assembly!S$12+$BB214*Assembly!S$13+$BC214*Assembly!S$14+$BD214*Assembly!S$15+$BE214*Assembly!S$16+$BF214*Assembly!S$17+$BG214*Assembly!S$18+$BH214*Assembly!S$19+$BI214*Assembly!S$20+$BJ214*Assembly!S$21+$BK214*Assembly!S$22+$BL214*Assembly!S$23+$BM214*Assembly!S$24</f>
        <v>#VALUE!</v>
      </c>
      <c r="CG214" s="156" t="e">
        <f>$AS214*Assembly!T$4+$AT214*Assembly!T$5+$AU214*Assembly!T$6+$AV214*Assembly!T$7+$AW214*Assembly!T$8+$AX214*Assembly!T$9+$AY214*Assembly!T$10+$AZ214*Assembly!T$11+$BA214*Assembly!T$12+$BB214*Assembly!T$13+$BC214*Assembly!T$14+$BD214*Assembly!T$15+$BE214*Assembly!T$16+$BF214*Assembly!T$17+$BG214*Assembly!T$18+$BH214*Assembly!T$19+$BI214*Assembly!T$20+$BJ214*Assembly!T$21+$BK214*Assembly!T$22+$BL214*Assembly!T$23+$BM214*Assembly!T$24</f>
        <v>#VALUE!</v>
      </c>
      <c r="CH214" s="156" t="e">
        <f>$AS214*Assembly!U$4+$AT214*Assembly!U$5+$AU214*Assembly!U$6+$AV214*Assembly!U$7+$AW214*Assembly!U$8+$AX214*Assembly!U$9+$AY214*Assembly!U$10+$AZ214*Assembly!U$11+$BA214*Assembly!U$12+$BB214*Assembly!U$13+$BC214*Assembly!U$14+$BD214*Assembly!U$15+$BE214*Assembly!U$16+$BF214*Assembly!U$17+$BG214*Assembly!U$18+$BH214*Assembly!U$19+$BI214*Assembly!U$20+$BJ214*Assembly!U$21+$BK214*Assembly!U$22+$BL214*Assembly!U$23+$BM214*Assembly!U$24</f>
        <v>#VALUE!</v>
      </c>
      <c r="CI214" s="164" t="e">
        <f>$AS214*Assembly!V$4+$AT214*Assembly!V$5+$AU214*Assembly!V$6+$AV214*Assembly!V$7+$AW214*Assembly!V$8+$AX214*Assembly!V$9+$AY214*Assembly!V$10+$AZ214*Assembly!V$11+$BA214*Assembly!V$12+$BB214*Assembly!V$13+$BC214*Assembly!V$14+$BD214*Assembly!V$15+$BE214*Assembly!V$16+$BF214*Assembly!V$17+$BG214*Assembly!V$18+$BH214*Assembly!V$19+$BI214*Assembly!V$20+$BJ214*Assembly!V$21+$BK214*Assembly!V$22+$BL214*Assembly!V$23+$BM214*Assembly!V$24</f>
        <v>#VALUE!</v>
      </c>
      <c r="CJ214" s="164" t="e">
        <f>BZ214*Refining!$F$3</f>
        <v>#VALUE!</v>
      </c>
      <c r="CK214" s="164" t="e">
        <f>CA214*Refining!$F$4</f>
        <v>#VALUE!</v>
      </c>
      <c r="CL214" s="164" t="e">
        <f>CB214*Refining!$F$5</f>
        <v>#VALUE!</v>
      </c>
      <c r="CM214" s="164" t="e">
        <f>CC214*Refining!$F$6</f>
        <v>#VALUE!</v>
      </c>
      <c r="CN214" s="164" t="e">
        <f>CD214*Refining!$F$7</f>
        <v>#VALUE!</v>
      </c>
      <c r="CO214" s="164" t="e">
        <f>CE214*Refining!$F$8</f>
        <v>#VALUE!</v>
      </c>
      <c r="CP214" s="164" t="e">
        <f>CF214*Refining!$F$9</f>
        <v>#VALUE!</v>
      </c>
      <c r="CQ214" s="164" t="e">
        <f>CG214*Refining!$F$10</f>
        <v>#VALUE!</v>
      </c>
      <c r="CR214" s="164" t="e">
        <f>CH214*Refining!$F$11</f>
        <v>#VALUE!</v>
      </c>
      <c r="CS214" s="164" t="e">
        <f>CI214*Refining!$F$12</f>
        <v>#VALUE!</v>
      </c>
      <c r="CT214" s="185" t="e">
        <f t="shared" ref="CT214:DM214" si="865">IF(BZ214 = 0, "", BZ214)</f>
        <v>#VALUE!</v>
      </c>
      <c r="CU214" s="189" t="e">
        <f t="shared" si="865"/>
        <v>#VALUE!</v>
      </c>
      <c r="CV214" s="189" t="e">
        <f t="shared" si="865"/>
        <v>#VALUE!</v>
      </c>
      <c r="CW214" s="186" t="e">
        <f t="shared" si="865"/>
        <v>#VALUE!</v>
      </c>
      <c r="CX214" s="186" t="e">
        <f t="shared" si="865"/>
        <v>#VALUE!</v>
      </c>
      <c r="CY214" s="186" t="e">
        <f t="shared" si="865"/>
        <v>#VALUE!</v>
      </c>
      <c r="CZ214" s="186" t="e">
        <f t="shared" si="865"/>
        <v>#VALUE!</v>
      </c>
      <c r="DA214" s="186" t="e">
        <f t="shared" si="865"/>
        <v>#VALUE!</v>
      </c>
      <c r="DB214" s="186" t="e">
        <f t="shared" si="865"/>
        <v>#VALUE!</v>
      </c>
      <c r="DC214" s="187" t="e">
        <f t="shared" si="865"/>
        <v>#VALUE!</v>
      </c>
      <c r="DD214" s="185" t="e">
        <f t="shared" si="865"/>
        <v>#VALUE!</v>
      </c>
      <c r="DE214" s="189" t="e">
        <f t="shared" si="865"/>
        <v>#VALUE!</v>
      </c>
      <c r="DF214" s="189" t="e">
        <f t="shared" si="865"/>
        <v>#VALUE!</v>
      </c>
      <c r="DG214" s="186" t="e">
        <f t="shared" si="865"/>
        <v>#VALUE!</v>
      </c>
      <c r="DH214" s="211" t="e">
        <f t="shared" si="865"/>
        <v>#VALUE!</v>
      </c>
      <c r="DI214" s="186" t="e">
        <f t="shared" si="865"/>
        <v>#VALUE!</v>
      </c>
      <c r="DJ214" s="186" t="e">
        <f t="shared" si="865"/>
        <v>#VALUE!</v>
      </c>
      <c r="DK214" s="186" t="e">
        <f t="shared" si="865"/>
        <v>#VALUE!</v>
      </c>
      <c r="DL214" s="186" t="e">
        <f t="shared" si="865"/>
        <v>#VALUE!</v>
      </c>
      <c r="DM214" s="187" t="e">
        <f t="shared" si="865"/>
        <v>#VALUE!</v>
      </c>
      <c r="DN214" s="185" t="e">
        <f t="shared" si="11"/>
        <v>#VALUE!</v>
      </c>
      <c r="DO214" s="189" t="e">
        <f t="shared" si="12"/>
        <v>#VALUE!</v>
      </c>
      <c r="DP214" s="120" t="e">
        <f t="shared" si="13"/>
        <v>#VALUE!</v>
      </c>
      <c r="DQ214" s="133" t="e">
        <f>CT214*'Ores &amp; Ingots'!$C$3+CU214*'Ores &amp; Ingots'!$C$4+CV214*'Ores &amp; Ingots'!$C$5+CW214*'Ores &amp; Ingots'!$C$6+CX214*'Ores &amp; Ingots'!$C$7+CY214*'Ores &amp; Ingots'!$C$8+CZ214*'Ores &amp; Ingots'!$C$9+DA214*'Ores &amp; Ingots'!$C$10+DB214*'Ores &amp; Ingots'!$C$11+DC214*'Ores &amp; Ingots'!$C$12</f>
        <v>#VALUE!</v>
      </c>
      <c r="DR214" s="133" t="e">
        <f>DD214*'Ores &amp; Ingots'!$B$3+DE214*'Ores &amp; Ingots'!$B$4+DF214*'Ores &amp; Ingots'!$B$5+DG214*'Ores &amp; Ingots'!$B$6+DH214*'Ores &amp; Ingots'!$B$7+DI214*'Ores &amp; Ingots'!$B$8+DJ214*'Ores &amp; Ingots'!$B$9+DK214*'Ores &amp; Ingots'!$B$10+DL214*'Ores &amp; Ingots'!$B$11+DM214*'Ores &amp; Ingots'!$B$12</f>
        <v>#VALUE!</v>
      </c>
      <c r="DS214" s="189" t="e">
        <f>CT214*Refining!$G$3+CU214*Refining!$G$4+CV214*Refining!$G$5+CW214*Refining!$G$6+CX214*Refining!$G$7+CY214*Refining!$G$8+CZ214*Refining!$G$9+DA214*Refining!$G$10+DB214*Refining!$G$11+DC214*Refining!$G$12</f>
        <v>#VALUE!</v>
      </c>
      <c r="DT214" s="189" t="e">
        <f t="shared" si="14"/>
        <v>#VALUE!</v>
      </c>
      <c r="DU214" s="192" t="e">
        <f t="shared" si="15"/>
        <v>#VALUE!</v>
      </c>
      <c r="DV214" s="185" t="e">
        <f t="shared" si="16"/>
        <v>#VALUE!</v>
      </c>
      <c r="DW214" s="194" t="e">
        <f t="shared" ref="DW214:DX214" si="866">DV214/60</f>
        <v>#VALUE!</v>
      </c>
      <c r="DX214" s="194" t="e">
        <f t="shared" si="866"/>
        <v>#VALUE!</v>
      </c>
      <c r="DY214" s="185" t="e">
        <f t="shared" si="18"/>
        <v>#VALUE!</v>
      </c>
      <c r="DZ214" s="194" t="e">
        <f t="shared" ref="DZ214:EA214" si="867">DY214/1000</f>
        <v>#VALUE!</v>
      </c>
      <c r="EA214" s="196" t="e">
        <f t="shared" si="867"/>
        <v>#VALUE!</v>
      </c>
      <c r="EB214" s="130" t="e">
        <f t="shared" si="20"/>
        <v>#VALUE!</v>
      </c>
      <c r="EC214" s="132" t="e">
        <f t="shared" si="21"/>
        <v>#VALUE!</v>
      </c>
      <c r="ED214" s="133" t="s">
        <v>28</v>
      </c>
    </row>
    <row r="215" spans="1:134" ht="12.75" x14ac:dyDescent="0.2">
      <c r="A215" s="864"/>
      <c r="B215" s="369" t="s">
        <v>418</v>
      </c>
      <c r="C215" s="137" t="s">
        <v>156</v>
      </c>
      <c r="D215" s="137">
        <v>1</v>
      </c>
      <c r="E215" s="137">
        <v>1</v>
      </c>
      <c r="F215" s="137">
        <v>1</v>
      </c>
      <c r="G215" s="139">
        <f t="shared" si="0"/>
        <v>15.625</v>
      </c>
      <c r="H215" s="140">
        <v>8</v>
      </c>
      <c r="I215" s="140">
        <v>20</v>
      </c>
      <c r="J215" s="140">
        <f>H215/Main!$D$9</f>
        <v>1.6</v>
      </c>
      <c r="K215" s="140">
        <f>I215/Main!$D$10</f>
        <v>10</v>
      </c>
      <c r="L215" s="140">
        <f t="shared" si="1"/>
        <v>6.25</v>
      </c>
      <c r="M215" s="140">
        <v>1</v>
      </c>
      <c r="N215" s="143"/>
      <c r="O215" s="143"/>
      <c r="P215" s="145"/>
      <c r="Q215" s="143"/>
      <c r="R215" s="146"/>
      <c r="S215" s="143"/>
      <c r="T215" s="395"/>
      <c r="U215" s="198"/>
      <c r="V215" s="143"/>
      <c r="W215" s="396" t="s">
        <v>28</v>
      </c>
      <c r="X215" s="167">
        <v>112</v>
      </c>
      <c r="Y215" s="133">
        <v>0</v>
      </c>
      <c r="Z215" s="133">
        <v>0</v>
      </c>
      <c r="AA215" s="133">
        <v>0</v>
      </c>
      <c r="AB215" s="133">
        <v>0</v>
      </c>
      <c r="AC215" s="133">
        <v>0</v>
      </c>
      <c r="AD215" s="133">
        <v>0</v>
      </c>
      <c r="AE215" s="133">
        <v>0</v>
      </c>
      <c r="AF215" s="133">
        <v>0</v>
      </c>
      <c r="AG215" s="133">
        <v>0</v>
      </c>
      <c r="AH215" s="133">
        <v>0</v>
      </c>
      <c r="AI215" s="133">
        <v>40</v>
      </c>
      <c r="AJ215" s="133">
        <v>0</v>
      </c>
      <c r="AK215" s="133">
        <v>0</v>
      </c>
      <c r="AL215" s="133">
        <v>0</v>
      </c>
      <c r="AM215" s="133">
        <v>0</v>
      </c>
      <c r="AN215" s="133">
        <v>0</v>
      </c>
      <c r="AO215" s="133">
        <v>0</v>
      </c>
      <c r="AP215" s="133">
        <v>0</v>
      </c>
      <c r="AQ215" s="133">
        <v>0</v>
      </c>
      <c r="AR215" s="133">
        <v>0</v>
      </c>
      <c r="AS215" s="406">
        <f t="shared" ref="AS215:BM215" si="868">IF(X215 = 0, "", X215)</f>
        <v>112</v>
      </c>
      <c r="AT215" s="137" t="str">
        <f t="shared" si="868"/>
        <v/>
      </c>
      <c r="AU215" s="137" t="str">
        <f t="shared" si="868"/>
        <v/>
      </c>
      <c r="AV215" s="137" t="str">
        <f t="shared" si="868"/>
        <v/>
      </c>
      <c r="AW215" s="137" t="str">
        <f t="shared" si="868"/>
        <v/>
      </c>
      <c r="AX215" s="137" t="str">
        <f t="shared" si="868"/>
        <v/>
      </c>
      <c r="AY215" s="137" t="str">
        <f t="shared" si="868"/>
        <v/>
      </c>
      <c r="AZ215" s="137" t="str">
        <f t="shared" si="868"/>
        <v/>
      </c>
      <c r="BA215" s="137" t="str">
        <f t="shared" si="868"/>
        <v/>
      </c>
      <c r="BB215" s="137" t="str">
        <f t="shared" si="868"/>
        <v/>
      </c>
      <c r="BC215" s="137" t="str">
        <f t="shared" si="868"/>
        <v/>
      </c>
      <c r="BD215" s="133">
        <f t="shared" si="868"/>
        <v>40</v>
      </c>
      <c r="BE215" s="137" t="str">
        <f t="shared" si="868"/>
        <v/>
      </c>
      <c r="BF215" s="137" t="str">
        <f t="shared" si="868"/>
        <v/>
      </c>
      <c r="BG215" s="137" t="str">
        <f t="shared" si="868"/>
        <v/>
      </c>
      <c r="BH215" s="137" t="str">
        <f t="shared" si="868"/>
        <v/>
      </c>
      <c r="BI215" s="137" t="str">
        <f t="shared" si="868"/>
        <v/>
      </c>
      <c r="BJ215" s="137" t="str">
        <f t="shared" si="868"/>
        <v/>
      </c>
      <c r="BK215" s="137" t="str">
        <f t="shared" si="868"/>
        <v/>
      </c>
      <c r="BL215" s="137" t="str">
        <f t="shared" si="868"/>
        <v/>
      </c>
      <c r="BM215" s="169" t="str">
        <f t="shared" si="868"/>
        <v/>
      </c>
      <c r="BN215" s="174" t="e">
        <f>$AS215*Assembly!Z$4+$AT215*Assembly!Z$5+$AU215*Assembly!Z$6+$AV215*Assembly!Z$7+$AW215*Assembly!Z$8+$AX215*Assembly!Z$9+$AY215*Assembly!Z$10+$AZ215*Assembly!Z$11+$BA215*Assembly!Z$12+$BB215*Assembly!Z$13+$BC215*Assembly!Z$14+$BD215*Assembly!Z$15+$BE215*Assembly!Z$16+$BF215*Assembly!Z$17+$BG215*Assembly!Z$18+$BH215*Assembly!Z$19+$BI215*Assembly!Z$20+$BJ215*Assembly!Z$21+$BK215*Assembly!Z$22+$BL215*Assembly!Z$23+$BM215*Assembly!Z$24</f>
        <v>#VALUE!</v>
      </c>
      <c r="BO215" s="133" t="e">
        <f t="shared" si="3"/>
        <v>#VALUE!</v>
      </c>
      <c r="BP215" s="133"/>
      <c r="BQ215" s="133" t="e">
        <f>$AS215*Assembly!AD$4+$AT215*Assembly!AD$5+$AU215*Assembly!AD$6+$AV215*Assembly!AD$7+$AW215*Assembly!AD$8+$AX215*Assembly!AD$9+$AY215*Assembly!AD$10+$AZ215*Assembly!AD$11+$BA215*Assembly!AD$12+$BB215*Assembly!AD$13+$BC215*Assembly!AD$14+$BD215*Assembly!AD$15+$BE215*Assembly!AD$16+$BF215*Assembly!AD$17+$BG215*Assembly!AD$18+$BH215*Assembly!AD$19+$BI215*Assembly!AD$20+$BJ215*Assembly!AD$21+$BK215*Assembly!AD$22+$BL215*Assembly!AD$23+$BM215*Assembly!AD$24</f>
        <v>#VALUE!</v>
      </c>
      <c r="BR215" s="177" t="e">
        <f t="shared" si="4"/>
        <v>#VALUE!</v>
      </c>
      <c r="BS215" s="178" t="e">
        <f t="shared" si="5"/>
        <v>#VALUE!</v>
      </c>
      <c r="BT215" s="179" t="e">
        <f t="shared" si="6"/>
        <v>#VALUE!</v>
      </c>
      <c r="BU215" s="178" t="e">
        <f t="shared" si="7"/>
        <v>#VALUE!</v>
      </c>
      <c r="BV215" s="133" t="e">
        <f>$AS215*Assembly!Y$4+$AT215*Assembly!Y$5+$AU215*Assembly!Y$6+$AV215*Assembly!Y$7+$AW215*Assembly!Y$8+$AX215*Assembly!Y$9+$AY215*Assembly!Y$10+$AZ215*Assembly!Y$11+$BA215*Assembly!Y$12+$BB215*Assembly!Y$13+$BC215*Assembly!Y$14+$BD215*Assembly!Y$15+$BE215*Assembly!Y$16+$BF215*Assembly!Y$17+$BG215*Assembly!Y$18+$BH215*Assembly!Y$19+$BI215*Assembly!Y$20+$BJ215*Assembly!Y$21+$BK215*Assembly!Y$22+$BL215*Assembly!Y$23+$BM215*Assembly!Y$24</f>
        <v>#VALUE!</v>
      </c>
      <c r="BW215" s="133" t="e">
        <f t="shared" si="8"/>
        <v>#VALUE!</v>
      </c>
      <c r="BX215" s="130" t="e">
        <f t="shared" si="9"/>
        <v>#VALUE!</v>
      </c>
      <c r="BY215" s="183" t="e">
        <f>$AS215*Assembly!AC$4+$AT215*Assembly!AC$5+$AU215*Assembly!AC$6+$AV215*Assembly!AC$7+$AW215*Assembly!AC$8+$AX215*Assembly!AC$9+$AY215*Assembly!AC$10+$AZ215*Assembly!AC$11+$BA215*Assembly!AC$12+$BB215*Assembly!AC$13+$BC215*Assembly!AC$14+$BD215*Assembly!AC$15+$BE215*Assembly!AC$16+$BF215*Assembly!AC$17+$BG215*Assembly!AC$18+$BH215*Assembly!AC$19+$BI215*Assembly!AC$20+$BJ215*Assembly!AC$21+$BK215*Assembly!AC$22+$BL215*Assembly!AC$23+$BM215*Assembly!AC$24</f>
        <v>#VALUE!</v>
      </c>
      <c r="BZ215" s="145" t="e">
        <f>$AS215*Assembly!M$4+$AT215*Assembly!M$5+$AU215*Assembly!M$6+$AV215*Assembly!M$7+$AW215*Assembly!M$8+$AX215*Assembly!M$9+$AY215*Assembly!M$10+$AZ215*Assembly!M$11+$BA215*Assembly!M$12+$BB215*Assembly!M$13+$BC215*Assembly!M$14+$BD215*Assembly!M$15+$BE215*Assembly!M$16+$BF215*Assembly!M$17+$BG215*Assembly!M$18+$BH215*Assembly!M$19+$BI215*Assembly!M$20+$BJ215*Assembly!M$21+$BK215*Assembly!M$22+$BL215*Assembly!M$23+$BM215*Assembly!M$24</f>
        <v>#VALUE!</v>
      </c>
      <c r="CA215" s="145" t="e">
        <f>$AS215*Assembly!N$4+$AT215*Assembly!N$5+$AU215*Assembly!N$6+$AV215*Assembly!N$7+$AW215*Assembly!N$8+$AX215*Assembly!N$9+$AY215*Assembly!N$10+$AZ215*Assembly!N$11+$BA215*Assembly!N$12+$BB215*Assembly!N$13+$BC215*Assembly!N$14+$BD215*Assembly!N$15+$BE215*Assembly!N$16+$BF215*Assembly!N$17+$BG215*Assembly!N$18+$BH215*Assembly!N$19+$BI215*Assembly!N$20+$BJ215*Assembly!N$21+$BK215*Assembly!N$22+$BL215*Assembly!N$23+$BM215*Assembly!N$24</f>
        <v>#VALUE!</v>
      </c>
      <c r="CB215" s="145" t="e">
        <f>$AS215*Assembly!O$4+$AT215*Assembly!O$5+$AU215*Assembly!O$6+$AV215*Assembly!O$7+$AW215*Assembly!O$8+$AX215*Assembly!O$9+$AY215*Assembly!O$10+$AZ215*Assembly!O$11+$BA215*Assembly!O$12+$BB215*Assembly!O$13+$BC215*Assembly!O$14+$BD215*Assembly!O$15+$BE215*Assembly!O$16+$BF215*Assembly!O$17+$BG215*Assembly!O$18+$BH215*Assembly!O$19+$BI215*Assembly!O$20+$BJ215*Assembly!O$21+$BK215*Assembly!O$22+$BL215*Assembly!O$23+$BM215*Assembly!O$24</f>
        <v>#VALUE!</v>
      </c>
      <c r="CC215" s="140" t="e">
        <f>$AS215*Assembly!P$4+$AT215*Assembly!P$5+$AU215*Assembly!P$6+$AV215*Assembly!P$7+$AW215*Assembly!P$8+$AX215*Assembly!P$9+$AY215*Assembly!P$10+$AZ215*Assembly!P$11+$BA215*Assembly!P$12+$BB215*Assembly!P$13+$BC215*Assembly!P$14+$BD215*Assembly!P$15+$BE215*Assembly!P$16+$BF215*Assembly!P$17+$BG215*Assembly!P$18+$BH215*Assembly!P$19+$BI215*Assembly!P$20+$BJ215*Assembly!P$21+$BK215*Assembly!P$22+$BL215*Assembly!P$23+$BM215*Assembly!P$24</f>
        <v>#VALUE!</v>
      </c>
      <c r="CD215" s="140" t="e">
        <f>$AS215*Assembly!Q$4+$AT215*Assembly!Q$5+$AU215*Assembly!Q$6+$AV215*Assembly!Q$7+$AW215*Assembly!Q$8+$AX215*Assembly!Q$9+$AY215*Assembly!Q$10+$AZ215*Assembly!Q$11+$BA215*Assembly!Q$12+$BB215*Assembly!Q$13+$BC215*Assembly!Q$14+$BD215*Assembly!Q$15+$BE215*Assembly!Q$16+$BF215*Assembly!Q$17+$BG215*Assembly!Q$18+$BH215*Assembly!Q$19+$BI215*Assembly!Q$20+$BJ215*Assembly!Q$21+$BK215*Assembly!Q$22+$BL215*Assembly!Q$23+$BM215*Assembly!Q$24</f>
        <v>#VALUE!</v>
      </c>
      <c r="CE215" s="145" t="e">
        <f>$AS215*Assembly!R$4+$AT215*Assembly!R$5+$AU215*Assembly!R$6+$AV215*Assembly!R$7+$AW215*Assembly!R$8+$AX215*Assembly!R$9+$AY215*Assembly!R$10+$AZ215*Assembly!R$11+$BA215*Assembly!R$12+$BB215*Assembly!R$13+$BC215*Assembly!R$14+$BD215*Assembly!R$15+$BE215*Assembly!R$16+$BF215*Assembly!R$17+$BG215*Assembly!R$18+$BH215*Assembly!R$19+$BI215*Assembly!R$20+$BJ215*Assembly!R$21+$BK215*Assembly!R$22+$BL215*Assembly!R$23+$BM215*Assembly!R$24</f>
        <v>#VALUE!</v>
      </c>
      <c r="CF215" s="140" t="e">
        <f>$AS215*Assembly!S$4+$AT215*Assembly!S$5+$AU215*Assembly!S$6+$AV215*Assembly!S$7+$AW215*Assembly!S$8+$AX215*Assembly!S$9+$AY215*Assembly!S$10+$AZ215*Assembly!S$11+$BA215*Assembly!S$12+$BB215*Assembly!S$13+$BC215*Assembly!S$14+$BD215*Assembly!S$15+$BE215*Assembly!S$16+$BF215*Assembly!S$17+$BG215*Assembly!S$18+$BH215*Assembly!S$19+$BI215*Assembly!S$20+$BJ215*Assembly!S$21+$BK215*Assembly!S$22+$BL215*Assembly!S$23+$BM215*Assembly!S$24</f>
        <v>#VALUE!</v>
      </c>
      <c r="CG215" s="140" t="e">
        <f>$AS215*Assembly!T$4+$AT215*Assembly!T$5+$AU215*Assembly!T$6+$AV215*Assembly!T$7+$AW215*Assembly!T$8+$AX215*Assembly!T$9+$AY215*Assembly!T$10+$AZ215*Assembly!T$11+$BA215*Assembly!T$12+$BB215*Assembly!T$13+$BC215*Assembly!T$14+$BD215*Assembly!T$15+$BE215*Assembly!T$16+$BF215*Assembly!T$17+$BG215*Assembly!T$18+$BH215*Assembly!T$19+$BI215*Assembly!T$20+$BJ215*Assembly!T$21+$BK215*Assembly!T$22+$BL215*Assembly!T$23+$BM215*Assembly!T$24</f>
        <v>#VALUE!</v>
      </c>
      <c r="CH215" s="140" t="e">
        <f>$AS215*Assembly!U$4+$AT215*Assembly!U$5+$AU215*Assembly!U$6+$AV215*Assembly!U$7+$AW215*Assembly!U$8+$AX215*Assembly!U$9+$AY215*Assembly!U$10+$AZ215*Assembly!U$11+$BA215*Assembly!U$12+$BB215*Assembly!U$13+$BC215*Assembly!U$14+$BD215*Assembly!U$15+$BE215*Assembly!U$16+$BF215*Assembly!U$17+$BG215*Assembly!U$18+$BH215*Assembly!U$19+$BI215*Assembly!U$20+$BJ215*Assembly!U$21+$BK215*Assembly!U$22+$BL215*Assembly!U$23+$BM215*Assembly!U$24</f>
        <v>#VALUE!</v>
      </c>
      <c r="CI215" s="145" t="e">
        <f>$AS215*Assembly!V$4+$AT215*Assembly!V$5+$AU215*Assembly!V$6+$AV215*Assembly!V$7+$AW215*Assembly!V$8+$AX215*Assembly!V$9+$AY215*Assembly!V$10+$AZ215*Assembly!V$11+$BA215*Assembly!V$12+$BB215*Assembly!V$13+$BC215*Assembly!V$14+$BD215*Assembly!V$15+$BE215*Assembly!V$16+$BF215*Assembly!V$17+$BG215*Assembly!V$18+$BH215*Assembly!V$19+$BI215*Assembly!V$20+$BJ215*Assembly!V$21+$BK215*Assembly!V$22+$BL215*Assembly!V$23+$BM215*Assembly!V$24</f>
        <v>#VALUE!</v>
      </c>
      <c r="CJ215" s="145" t="e">
        <f>BZ215*Refining!$F$3</f>
        <v>#VALUE!</v>
      </c>
      <c r="CK215" s="145" t="e">
        <f>CA215*Refining!$F$4</f>
        <v>#VALUE!</v>
      </c>
      <c r="CL215" s="145" t="e">
        <f>CB215*Refining!$F$5</f>
        <v>#VALUE!</v>
      </c>
      <c r="CM215" s="145" t="e">
        <f>CC215*Refining!$F$6</f>
        <v>#VALUE!</v>
      </c>
      <c r="CN215" s="145" t="e">
        <f>CD215*Refining!$F$7</f>
        <v>#VALUE!</v>
      </c>
      <c r="CO215" s="145" t="e">
        <f>CE215*Refining!$F$8</f>
        <v>#VALUE!</v>
      </c>
      <c r="CP215" s="145" t="e">
        <f>CF215*Refining!$F$9</f>
        <v>#VALUE!</v>
      </c>
      <c r="CQ215" s="145" t="e">
        <f>CG215*Refining!$F$10</f>
        <v>#VALUE!</v>
      </c>
      <c r="CR215" s="145" t="e">
        <f>CH215*Refining!$F$11</f>
        <v>#VALUE!</v>
      </c>
      <c r="CS215" s="145" t="e">
        <f>CI215*Refining!$F$12</f>
        <v>#VALUE!</v>
      </c>
      <c r="CT215" s="185" t="e">
        <f t="shared" ref="CT215:DM215" si="869">IF(BZ215 = 0, "", BZ215)</f>
        <v>#VALUE!</v>
      </c>
      <c r="CU215" s="189" t="e">
        <f t="shared" si="869"/>
        <v>#VALUE!</v>
      </c>
      <c r="CV215" s="189" t="e">
        <f t="shared" si="869"/>
        <v>#VALUE!</v>
      </c>
      <c r="CW215" s="186" t="e">
        <f t="shared" si="869"/>
        <v>#VALUE!</v>
      </c>
      <c r="CX215" s="186" t="e">
        <f t="shared" si="869"/>
        <v>#VALUE!</v>
      </c>
      <c r="CY215" s="186" t="e">
        <f t="shared" si="869"/>
        <v>#VALUE!</v>
      </c>
      <c r="CZ215" s="186" t="e">
        <f t="shared" si="869"/>
        <v>#VALUE!</v>
      </c>
      <c r="DA215" s="186" t="e">
        <f t="shared" si="869"/>
        <v>#VALUE!</v>
      </c>
      <c r="DB215" s="186" t="e">
        <f t="shared" si="869"/>
        <v>#VALUE!</v>
      </c>
      <c r="DC215" s="187" t="e">
        <f t="shared" si="869"/>
        <v>#VALUE!</v>
      </c>
      <c r="DD215" s="185" t="e">
        <f t="shared" si="869"/>
        <v>#VALUE!</v>
      </c>
      <c r="DE215" s="189" t="e">
        <f t="shared" si="869"/>
        <v>#VALUE!</v>
      </c>
      <c r="DF215" s="189" t="e">
        <f t="shared" si="869"/>
        <v>#VALUE!</v>
      </c>
      <c r="DG215" s="186" t="e">
        <f t="shared" si="869"/>
        <v>#VALUE!</v>
      </c>
      <c r="DH215" s="211" t="e">
        <f t="shared" si="869"/>
        <v>#VALUE!</v>
      </c>
      <c r="DI215" s="186" t="e">
        <f t="shared" si="869"/>
        <v>#VALUE!</v>
      </c>
      <c r="DJ215" s="186" t="e">
        <f t="shared" si="869"/>
        <v>#VALUE!</v>
      </c>
      <c r="DK215" s="186" t="e">
        <f t="shared" si="869"/>
        <v>#VALUE!</v>
      </c>
      <c r="DL215" s="186" t="e">
        <f t="shared" si="869"/>
        <v>#VALUE!</v>
      </c>
      <c r="DM215" s="187" t="e">
        <f t="shared" si="869"/>
        <v>#VALUE!</v>
      </c>
      <c r="DN215" s="185" t="e">
        <f t="shared" si="11"/>
        <v>#VALUE!</v>
      </c>
      <c r="DO215" s="189" t="e">
        <f t="shared" si="12"/>
        <v>#VALUE!</v>
      </c>
      <c r="DP215" s="120" t="e">
        <f t="shared" si="13"/>
        <v>#VALUE!</v>
      </c>
      <c r="DQ215" s="133" t="e">
        <f>CT215*'Ores &amp; Ingots'!$C$3+CU215*'Ores &amp; Ingots'!$C$4+CV215*'Ores &amp; Ingots'!$C$5+CW215*'Ores &amp; Ingots'!$C$6+CX215*'Ores &amp; Ingots'!$C$7+CY215*'Ores &amp; Ingots'!$C$8+CZ215*'Ores &amp; Ingots'!$C$9+DA215*'Ores &amp; Ingots'!$C$10+DB215*'Ores &amp; Ingots'!$C$11+DC215*'Ores &amp; Ingots'!$C$12</f>
        <v>#VALUE!</v>
      </c>
      <c r="DR215" s="133" t="e">
        <f>DD215*'Ores &amp; Ingots'!$B$3+DE215*'Ores &amp; Ingots'!$B$4+DF215*'Ores &amp; Ingots'!$B$5+DG215*'Ores &amp; Ingots'!$B$6+DH215*'Ores &amp; Ingots'!$B$7+DI215*'Ores &amp; Ingots'!$B$8+DJ215*'Ores &amp; Ingots'!$B$9+DK215*'Ores &amp; Ingots'!$B$10+DL215*'Ores &amp; Ingots'!$B$11+DM215*'Ores &amp; Ingots'!$B$12</f>
        <v>#VALUE!</v>
      </c>
      <c r="DS215" s="189" t="e">
        <f>CT215*Refining!$G$3+CU215*Refining!$G$4+CV215*Refining!$G$5+CW215*Refining!$G$6+CX215*Refining!$G$7+CY215*Refining!$G$8+CZ215*Refining!$G$9+DA215*Refining!$G$10+DB215*Refining!$G$11+DC215*Refining!$G$12</f>
        <v>#VALUE!</v>
      </c>
      <c r="DT215" s="189" t="e">
        <f t="shared" si="14"/>
        <v>#VALUE!</v>
      </c>
      <c r="DU215" s="192" t="e">
        <f t="shared" si="15"/>
        <v>#VALUE!</v>
      </c>
      <c r="DV215" s="185" t="e">
        <f t="shared" si="16"/>
        <v>#VALUE!</v>
      </c>
      <c r="DW215" s="194" t="e">
        <f t="shared" ref="DW215:DX215" si="870">DV215/60</f>
        <v>#VALUE!</v>
      </c>
      <c r="DX215" s="194" t="e">
        <f t="shared" si="870"/>
        <v>#VALUE!</v>
      </c>
      <c r="DY215" s="185" t="e">
        <f t="shared" si="18"/>
        <v>#VALUE!</v>
      </c>
      <c r="DZ215" s="194" t="e">
        <f t="shared" ref="DZ215:EA215" si="871">DY215/1000</f>
        <v>#VALUE!</v>
      </c>
      <c r="EA215" s="196" t="e">
        <f t="shared" si="871"/>
        <v>#VALUE!</v>
      </c>
      <c r="EB215" s="130" t="e">
        <f t="shared" si="20"/>
        <v>#VALUE!</v>
      </c>
      <c r="EC215" s="132" t="e">
        <f t="shared" si="21"/>
        <v>#VALUE!</v>
      </c>
      <c r="ED215" s="133" t="s">
        <v>28</v>
      </c>
    </row>
    <row r="216" spans="1:134" ht="12.75" x14ac:dyDescent="0.2">
      <c r="A216" s="864"/>
      <c r="B216" s="369" t="s">
        <v>419</v>
      </c>
      <c r="C216" s="137" t="s">
        <v>156</v>
      </c>
      <c r="D216" s="137">
        <v>1</v>
      </c>
      <c r="E216" s="137">
        <v>1</v>
      </c>
      <c r="F216" s="137">
        <v>1</v>
      </c>
      <c r="G216" s="154">
        <f t="shared" si="0"/>
        <v>15.625</v>
      </c>
      <c r="H216" s="156">
        <v>5</v>
      </c>
      <c r="I216" s="156">
        <v>12.5</v>
      </c>
      <c r="J216" s="156">
        <f>H216/Main!$D$9</f>
        <v>1</v>
      </c>
      <c r="K216" s="156">
        <f>I216/Main!$D$10</f>
        <v>6.25</v>
      </c>
      <c r="L216" s="156">
        <f t="shared" si="1"/>
        <v>6.25</v>
      </c>
      <c r="M216" s="156">
        <v>1</v>
      </c>
      <c r="N216" s="159"/>
      <c r="O216" s="159"/>
      <c r="P216" s="164"/>
      <c r="Q216" s="159"/>
      <c r="R216" s="166"/>
      <c r="S216" s="159"/>
      <c r="T216" s="166"/>
      <c r="U216" s="170"/>
      <c r="V216" s="159"/>
      <c r="W216" s="364" t="s">
        <v>28</v>
      </c>
      <c r="X216" s="167">
        <v>35</v>
      </c>
      <c r="Y216" s="133">
        <v>0</v>
      </c>
      <c r="Z216" s="133">
        <v>0</v>
      </c>
      <c r="AA216" s="133">
        <v>0</v>
      </c>
      <c r="AB216" s="133">
        <v>0</v>
      </c>
      <c r="AC216" s="133">
        <v>0</v>
      </c>
      <c r="AD216" s="133">
        <v>0</v>
      </c>
      <c r="AE216" s="133">
        <v>0</v>
      </c>
      <c r="AF216" s="133">
        <v>0</v>
      </c>
      <c r="AG216" s="133">
        <v>0</v>
      </c>
      <c r="AH216" s="133">
        <v>0</v>
      </c>
      <c r="AI216" s="133">
        <v>10</v>
      </c>
      <c r="AJ216" s="133">
        <v>0</v>
      </c>
      <c r="AK216" s="133">
        <v>0</v>
      </c>
      <c r="AL216" s="133">
        <v>0</v>
      </c>
      <c r="AM216" s="133">
        <v>0</v>
      </c>
      <c r="AN216" s="133">
        <v>0</v>
      </c>
      <c r="AO216" s="133">
        <v>0</v>
      </c>
      <c r="AP216" s="133">
        <v>0</v>
      </c>
      <c r="AQ216" s="133">
        <v>0</v>
      </c>
      <c r="AR216" s="133">
        <v>0</v>
      </c>
      <c r="AS216" s="406">
        <f t="shared" ref="AS216:BM216" si="872">IF(X216 = 0, "", X216)</f>
        <v>35</v>
      </c>
      <c r="AT216" s="137" t="str">
        <f t="shared" si="872"/>
        <v/>
      </c>
      <c r="AU216" s="137" t="str">
        <f t="shared" si="872"/>
        <v/>
      </c>
      <c r="AV216" s="137" t="str">
        <f t="shared" si="872"/>
        <v/>
      </c>
      <c r="AW216" s="137" t="str">
        <f t="shared" si="872"/>
        <v/>
      </c>
      <c r="AX216" s="137" t="str">
        <f t="shared" si="872"/>
        <v/>
      </c>
      <c r="AY216" s="137" t="str">
        <f t="shared" si="872"/>
        <v/>
      </c>
      <c r="AZ216" s="137" t="str">
        <f t="shared" si="872"/>
        <v/>
      </c>
      <c r="BA216" s="137" t="str">
        <f t="shared" si="872"/>
        <v/>
      </c>
      <c r="BB216" s="137" t="str">
        <f t="shared" si="872"/>
        <v/>
      </c>
      <c r="BC216" s="137" t="str">
        <f t="shared" si="872"/>
        <v/>
      </c>
      <c r="BD216" s="133">
        <f t="shared" si="872"/>
        <v>10</v>
      </c>
      <c r="BE216" s="137" t="str">
        <f t="shared" si="872"/>
        <v/>
      </c>
      <c r="BF216" s="137" t="str">
        <f t="shared" si="872"/>
        <v/>
      </c>
      <c r="BG216" s="137" t="str">
        <f t="shared" si="872"/>
        <v/>
      </c>
      <c r="BH216" s="137" t="str">
        <f t="shared" si="872"/>
        <v/>
      </c>
      <c r="BI216" s="137" t="str">
        <f t="shared" si="872"/>
        <v/>
      </c>
      <c r="BJ216" s="137" t="str">
        <f t="shared" si="872"/>
        <v/>
      </c>
      <c r="BK216" s="137" t="str">
        <f t="shared" si="872"/>
        <v/>
      </c>
      <c r="BL216" s="137" t="str">
        <f t="shared" si="872"/>
        <v/>
      </c>
      <c r="BM216" s="169" t="str">
        <f t="shared" si="872"/>
        <v/>
      </c>
      <c r="BN216" s="174" t="e">
        <f>$AS216*Assembly!Z$4+$AT216*Assembly!Z$5+$AU216*Assembly!Z$6+$AV216*Assembly!Z$7+$AW216*Assembly!Z$8+$AX216*Assembly!Z$9+$AY216*Assembly!Z$10+$AZ216*Assembly!Z$11+$BA216*Assembly!Z$12+$BB216*Assembly!Z$13+$BC216*Assembly!Z$14+$BD216*Assembly!Z$15+$BE216*Assembly!Z$16+$BF216*Assembly!Z$17+$BG216*Assembly!Z$18+$BH216*Assembly!Z$19+$BI216*Assembly!Z$20+$BJ216*Assembly!Z$21+$BK216*Assembly!Z$22+$BL216*Assembly!Z$23+$BM216*Assembly!Z$24</f>
        <v>#VALUE!</v>
      </c>
      <c r="BO216" s="133" t="e">
        <f t="shared" si="3"/>
        <v>#VALUE!</v>
      </c>
      <c r="BP216" s="133"/>
      <c r="BQ216" s="133" t="e">
        <f>$AS216*Assembly!AD$4+$AT216*Assembly!AD$5+$AU216*Assembly!AD$6+$AV216*Assembly!AD$7+$AW216*Assembly!AD$8+$AX216*Assembly!AD$9+$AY216*Assembly!AD$10+$AZ216*Assembly!AD$11+$BA216*Assembly!AD$12+$BB216*Assembly!AD$13+$BC216*Assembly!AD$14+$BD216*Assembly!AD$15+$BE216*Assembly!AD$16+$BF216*Assembly!AD$17+$BG216*Assembly!AD$18+$BH216*Assembly!AD$19+$BI216*Assembly!AD$20+$BJ216*Assembly!AD$21+$BK216*Assembly!AD$22+$BL216*Assembly!AD$23+$BM216*Assembly!AD$24</f>
        <v>#VALUE!</v>
      </c>
      <c r="BR216" s="177" t="e">
        <f t="shared" si="4"/>
        <v>#VALUE!</v>
      </c>
      <c r="BS216" s="178" t="e">
        <f t="shared" si="5"/>
        <v>#VALUE!</v>
      </c>
      <c r="BT216" s="179" t="e">
        <f t="shared" si="6"/>
        <v>#VALUE!</v>
      </c>
      <c r="BU216" s="178" t="e">
        <f t="shared" si="7"/>
        <v>#VALUE!</v>
      </c>
      <c r="BV216" s="133" t="e">
        <f>$AS216*Assembly!Y$4+$AT216*Assembly!Y$5+$AU216*Assembly!Y$6+$AV216*Assembly!Y$7+$AW216*Assembly!Y$8+$AX216*Assembly!Y$9+$AY216*Assembly!Y$10+$AZ216*Assembly!Y$11+$BA216*Assembly!Y$12+$BB216*Assembly!Y$13+$BC216*Assembly!Y$14+$BD216*Assembly!Y$15+$BE216*Assembly!Y$16+$BF216*Assembly!Y$17+$BG216*Assembly!Y$18+$BH216*Assembly!Y$19+$BI216*Assembly!Y$20+$BJ216*Assembly!Y$21+$BK216*Assembly!Y$22+$BL216*Assembly!Y$23+$BM216*Assembly!Y$24</f>
        <v>#VALUE!</v>
      </c>
      <c r="BW216" s="133" t="e">
        <f t="shared" si="8"/>
        <v>#VALUE!</v>
      </c>
      <c r="BX216" s="130" t="e">
        <f t="shared" si="9"/>
        <v>#VALUE!</v>
      </c>
      <c r="BY216" s="183" t="e">
        <f>$AS216*Assembly!AC$4+$AT216*Assembly!AC$5+$AU216*Assembly!AC$6+$AV216*Assembly!AC$7+$AW216*Assembly!AC$8+$AX216*Assembly!AC$9+$AY216*Assembly!AC$10+$AZ216*Assembly!AC$11+$BA216*Assembly!AC$12+$BB216*Assembly!AC$13+$BC216*Assembly!AC$14+$BD216*Assembly!AC$15+$BE216*Assembly!AC$16+$BF216*Assembly!AC$17+$BG216*Assembly!AC$18+$BH216*Assembly!AC$19+$BI216*Assembly!AC$20+$BJ216*Assembly!AC$21+$BK216*Assembly!AC$22+$BL216*Assembly!AC$23+$BM216*Assembly!AC$24</f>
        <v>#VALUE!</v>
      </c>
      <c r="BZ216" s="164" t="e">
        <f>$AS216*Assembly!M$4+$AT216*Assembly!M$5+$AU216*Assembly!M$6+$AV216*Assembly!M$7+$AW216*Assembly!M$8+$AX216*Assembly!M$9+$AY216*Assembly!M$10+$AZ216*Assembly!M$11+$BA216*Assembly!M$12+$BB216*Assembly!M$13+$BC216*Assembly!M$14+$BD216*Assembly!M$15+$BE216*Assembly!M$16+$BF216*Assembly!M$17+$BG216*Assembly!M$18+$BH216*Assembly!M$19+$BI216*Assembly!M$20+$BJ216*Assembly!M$21+$BK216*Assembly!M$22+$BL216*Assembly!M$23+$BM216*Assembly!M$24</f>
        <v>#VALUE!</v>
      </c>
      <c r="CA216" s="164" t="e">
        <f>$AS216*Assembly!N$4+$AT216*Assembly!N$5+$AU216*Assembly!N$6+$AV216*Assembly!N$7+$AW216*Assembly!N$8+$AX216*Assembly!N$9+$AY216*Assembly!N$10+$AZ216*Assembly!N$11+$BA216*Assembly!N$12+$BB216*Assembly!N$13+$BC216*Assembly!N$14+$BD216*Assembly!N$15+$BE216*Assembly!N$16+$BF216*Assembly!N$17+$BG216*Assembly!N$18+$BH216*Assembly!N$19+$BI216*Assembly!N$20+$BJ216*Assembly!N$21+$BK216*Assembly!N$22+$BL216*Assembly!N$23+$BM216*Assembly!N$24</f>
        <v>#VALUE!</v>
      </c>
      <c r="CB216" s="164" t="e">
        <f>$AS216*Assembly!O$4+$AT216*Assembly!O$5+$AU216*Assembly!O$6+$AV216*Assembly!O$7+$AW216*Assembly!O$8+$AX216*Assembly!O$9+$AY216*Assembly!O$10+$AZ216*Assembly!O$11+$BA216*Assembly!O$12+$BB216*Assembly!O$13+$BC216*Assembly!O$14+$BD216*Assembly!O$15+$BE216*Assembly!O$16+$BF216*Assembly!O$17+$BG216*Assembly!O$18+$BH216*Assembly!O$19+$BI216*Assembly!O$20+$BJ216*Assembly!O$21+$BK216*Assembly!O$22+$BL216*Assembly!O$23+$BM216*Assembly!O$24</f>
        <v>#VALUE!</v>
      </c>
      <c r="CC216" s="156" t="e">
        <f>$AS216*Assembly!P$4+$AT216*Assembly!P$5+$AU216*Assembly!P$6+$AV216*Assembly!P$7+$AW216*Assembly!P$8+$AX216*Assembly!P$9+$AY216*Assembly!P$10+$AZ216*Assembly!P$11+$BA216*Assembly!P$12+$BB216*Assembly!P$13+$BC216*Assembly!P$14+$BD216*Assembly!P$15+$BE216*Assembly!P$16+$BF216*Assembly!P$17+$BG216*Assembly!P$18+$BH216*Assembly!P$19+$BI216*Assembly!P$20+$BJ216*Assembly!P$21+$BK216*Assembly!P$22+$BL216*Assembly!P$23+$BM216*Assembly!P$24</f>
        <v>#VALUE!</v>
      </c>
      <c r="CD216" s="156" t="e">
        <f>$AS216*Assembly!Q$4+$AT216*Assembly!Q$5+$AU216*Assembly!Q$6+$AV216*Assembly!Q$7+$AW216*Assembly!Q$8+$AX216*Assembly!Q$9+$AY216*Assembly!Q$10+$AZ216*Assembly!Q$11+$BA216*Assembly!Q$12+$BB216*Assembly!Q$13+$BC216*Assembly!Q$14+$BD216*Assembly!Q$15+$BE216*Assembly!Q$16+$BF216*Assembly!Q$17+$BG216*Assembly!Q$18+$BH216*Assembly!Q$19+$BI216*Assembly!Q$20+$BJ216*Assembly!Q$21+$BK216*Assembly!Q$22+$BL216*Assembly!Q$23+$BM216*Assembly!Q$24</f>
        <v>#VALUE!</v>
      </c>
      <c r="CE216" s="164" t="e">
        <f>$AS216*Assembly!R$4+$AT216*Assembly!R$5+$AU216*Assembly!R$6+$AV216*Assembly!R$7+$AW216*Assembly!R$8+$AX216*Assembly!R$9+$AY216*Assembly!R$10+$AZ216*Assembly!R$11+$BA216*Assembly!R$12+$BB216*Assembly!R$13+$BC216*Assembly!R$14+$BD216*Assembly!R$15+$BE216*Assembly!R$16+$BF216*Assembly!R$17+$BG216*Assembly!R$18+$BH216*Assembly!R$19+$BI216*Assembly!R$20+$BJ216*Assembly!R$21+$BK216*Assembly!R$22+$BL216*Assembly!R$23+$BM216*Assembly!R$24</f>
        <v>#VALUE!</v>
      </c>
      <c r="CF216" s="156" t="e">
        <f>$AS216*Assembly!S$4+$AT216*Assembly!S$5+$AU216*Assembly!S$6+$AV216*Assembly!S$7+$AW216*Assembly!S$8+$AX216*Assembly!S$9+$AY216*Assembly!S$10+$AZ216*Assembly!S$11+$BA216*Assembly!S$12+$BB216*Assembly!S$13+$BC216*Assembly!S$14+$BD216*Assembly!S$15+$BE216*Assembly!S$16+$BF216*Assembly!S$17+$BG216*Assembly!S$18+$BH216*Assembly!S$19+$BI216*Assembly!S$20+$BJ216*Assembly!S$21+$BK216*Assembly!S$22+$BL216*Assembly!S$23+$BM216*Assembly!S$24</f>
        <v>#VALUE!</v>
      </c>
      <c r="CG216" s="156" t="e">
        <f>$AS216*Assembly!T$4+$AT216*Assembly!T$5+$AU216*Assembly!T$6+$AV216*Assembly!T$7+$AW216*Assembly!T$8+$AX216*Assembly!T$9+$AY216*Assembly!T$10+$AZ216*Assembly!T$11+$BA216*Assembly!T$12+$BB216*Assembly!T$13+$BC216*Assembly!T$14+$BD216*Assembly!T$15+$BE216*Assembly!T$16+$BF216*Assembly!T$17+$BG216*Assembly!T$18+$BH216*Assembly!T$19+$BI216*Assembly!T$20+$BJ216*Assembly!T$21+$BK216*Assembly!T$22+$BL216*Assembly!T$23+$BM216*Assembly!T$24</f>
        <v>#VALUE!</v>
      </c>
      <c r="CH216" s="156" t="e">
        <f>$AS216*Assembly!U$4+$AT216*Assembly!U$5+$AU216*Assembly!U$6+$AV216*Assembly!U$7+$AW216*Assembly!U$8+$AX216*Assembly!U$9+$AY216*Assembly!U$10+$AZ216*Assembly!U$11+$BA216*Assembly!U$12+$BB216*Assembly!U$13+$BC216*Assembly!U$14+$BD216*Assembly!U$15+$BE216*Assembly!U$16+$BF216*Assembly!U$17+$BG216*Assembly!U$18+$BH216*Assembly!U$19+$BI216*Assembly!U$20+$BJ216*Assembly!U$21+$BK216*Assembly!U$22+$BL216*Assembly!U$23+$BM216*Assembly!U$24</f>
        <v>#VALUE!</v>
      </c>
      <c r="CI216" s="164" t="e">
        <f>$AS216*Assembly!V$4+$AT216*Assembly!V$5+$AU216*Assembly!V$6+$AV216*Assembly!V$7+$AW216*Assembly!V$8+$AX216*Assembly!V$9+$AY216*Assembly!V$10+$AZ216*Assembly!V$11+$BA216*Assembly!V$12+$BB216*Assembly!V$13+$BC216*Assembly!V$14+$BD216*Assembly!V$15+$BE216*Assembly!V$16+$BF216*Assembly!V$17+$BG216*Assembly!V$18+$BH216*Assembly!V$19+$BI216*Assembly!V$20+$BJ216*Assembly!V$21+$BK216*Assembly!V$22+$BL216*Assembly!V$23+$BM216*Assembly!V$24</f>
        <v>#VALUE!</v>
      </c>
      <c r="CJ216" s="164" t="e">
        <f>BZ216*Refining!$F$3</f>
        <v>#VALUE!</v>
      </c>
      <c r="CK216" s="164" t="e">
        <f>CA216*Refining!$F$4</f>
        <v>#VALUE!</v>
      </c>
      <c r="CL216" s="164" t="e">
        <f>CB216*Refining!$F$5</f>
        <v>#VALUE!</v>
      </c>
      <c r="CM216" s="164" t="e">
        <f>CC216*Refining!$F$6</f>
        <v>#VALUE!</v>
      </c>
      <c r="CN216" s="164" t="e">
        <f>CD216*Refining!$F$7</f>
        <v>#VALUE!</v>
      </c>
      <c r="CO216" s="164" t="e">
        <f>CE216*Refining!$F$8</f>
        <v>#VALUE!</v>
      </c>
      <c r="CP216" s="164" t="e">
        <f>CF216*Refining!$F$9</f>
        <v>#VALUE!</v>
      </c>
      <c r="CQ216" s="164" t="e">
        <f>CG216*Refining!$F$10</f>
        <v>#VALUE!</v>
      </c>
      <c r="CR216" s="164" t="e">
        <f>CH216*Refining!$F$11</f>
        <v>#VALUE!</v>
      </c>
      <c r="CS216" s="164" t="e">
        <f>CI216*Refining!$F$12</f>
        <v>#VALUE!</v>
      </c>
      <c r="CT216" s="185" t="e">
        <f t="shared" ref="CT216:DM216" si="873">IF(BZ216 = 0, "", BZ216)</f>
        <v>#VALUE!</v>
      </c>
      <c r="CU216" s="189" t="e">
        <f t="shared" si="873"/>
        <v>#VALUE!</v>
      </c>
      <c r="CV216" s="189" t="e">
        <f t="shared" si="873"/>
        <v>#VALUE!</v>
      </c>
      <c r="CW216" s="186" t="e">
        <f t="shared" si="873"/>
        <v>#VALUE!</v>
      </c>
      <c r="CX216" s="186" t="e">
        <f t="shared" si="873"/>
        <v>#VALUE!</v>
      </c>
      <c r="CY216" s="186" t="e">
        <f t="shared" si="873"/>
        <v>#VALUE!</v>
      </c>
      <c r="CZ216" s="186" t="e">
        <f t="shared" si="873"/>
        <v>#VALUE!</v>
      </c>
      <c r="DA216" s="186" t="e">
        <f t="shared" si="873"/>
        <v>#VALUE!</v>
      </c>
      <c r="DB216" s="186" t="e">
        <f t="shared" si="873"/>
        <v>#VALUE!</v>
      </c>
      <c r="DC216" s="187" t="e">
        <f t="shared" si="873"/>
        <v>#VALUE!</v>
      </c>
      <c r="DD216" s="185" t="e">
        <f t="shared" si="873"/>
        <v>#VALUE!</v>
      </c>
      <c r="DE216" s="189" t="e">
        <f t="shared" si="873"/>
        <v>#VALUE!</v>
      </c>
      <c r="DF216" s="189" t="e">
        <f t="shared" si="873"/>
        <v>#VALUE!</v>
      </c>
      <c r="DG216" s="186" t="e">
        <f t="shared" si="873"/>
        <v>#VALUE!</v>
      </c>
      <c r="DH216" s="211" t="e">
        <f t="shared" si="873"/>
        <v>#VALUE!</v>
      </c>
      <c r="DI216" s="186" t="e">
        <f t="shared" si="873"/>
        <v>#VALUE!</v>
      </c>
      <c r="DJ216" s="186" t="e">
        <f t="shared" si="873"/>
        <v>#VALUE!</v>
      </c>
      <c r="DK216" s="186" t="e">
        <f t="shared" si="873"/>
        <v>#VALUE!</v>
      </c>
      <c r="DL216" s="186" t="e">
        <f t="shared" si="873"/>
        <v>#VALUE!</v>
      </c>
      <c r="DM216" s="187" t="e">
        <f t="shared" si="873"/>
        <v>#VALUE!</v>
      </c>
      <c r="DN216" s="185" t="e">
        <f t="shared" si="11"/>
        <v>#VALUE!</v>
      </c>
      <c r="DO216" s="189" t="e">
        <f t="shared" si="12"/>
        <v>#VALUE!</v>
      </c>
      <c r="DP216" s="120" t="e">
        <f t="shared" si="13"/>
        <v>#VALUE!</v>
      </c>
      <c r="DQ216" s="133" t="e">
        <f>CT216*'Ores &amp; Ingots'!$C$3+CU216*'Ores &amp; Ingots'!$C$4+CV216*'Ores &amp; Ingots'!$C$5+CW216*'Ores &amp; Ingots'!$C$6+CX216*'Ores &amp; Ingots'!$C$7+CY216*'Ores &amp; Ingots'!$C$8+CZ216*'Ores &amp; Ingots'!$C$9+DA216*'Ores &amp; Ingots'!$C$10+DB216*'Ores &amp; Ingots'!$C$11+DC216*'Ores &amp; Ingots'!$C$12</f>
        <v>#VALUE!</v>
      </c>
      <c r="DR216" s="133" t="e">
        <f>DD216*'Ores &amp; Ingots'!$B$3+DE216*'Ores &amp; Ingots'!$B$4+DF216*'Ores &amp; Ingots'!$B$5+DG216*'Ores &amp; Ingots'!$B$6+DH216*'Ores &amp; Ingots'!$B$7+DI216*'Ores &amp; Ingots'!$B$8+DJ216*'Ores &amp; Ingots'!$B$9+DK216*'Ores &amp; Ingots'!$B$10+DL216*'Ores &amp; Ingots'!$B$11+DM216*'Ores &amp; Ingots'!$B$12</f>
        <v>#VALUE!</v>
      </c>
      <c r="DS216" s="189" t="e">
        <f>CT216*Refining!$G$3+CU216*Refining!$G$4+CV216*Refining!$G$5+CW216*Refining!$G$6+CX216*Refining!$G$7+CY216*Refining!$G$8+CZ216*Refining!$G$9+DA216*Refining!$G$10+DB216*Refining!$G$11+DC216*Refining!$G$12</f>
        <v>#VALUE!</v>
      </c>
      <c r="DT216" s="189" t="e">
        <f t="shared" si="14"/>
        <v>#VALUE!</v>
      </c>
      <c r="DU216" s="192" t="e">
        <f t="shared" si="15"/>
        <v>#VALUE!</v>
      </c>
      <c r="DV216" s="185" t="e">
        <f t="shared" si="16"/>
        <v>#VALUE!</v>
      </c>
      <c r="DW216" s="194" t="e">
        <f t="shared" ref="DW216:DX216" si="874">DV216/60</f>
        <v>#VALUE!</v>
      </c>
      <c r="DX216" s="194" t="e">
        <f t="shared" si="874"/>
        <v>#VALUE!</v>
      </c>
      <c r="DY216" s="185" t="e">
        <f t="shared" si="18"/>
        <v>#VALUE!</v>
      </c>
      <c r="DZ216" s="194" t="e">
        <f t="shared" ref="DZ216:EA216" si="875">DY216/1000</f>
        <v>#VALUE!</v>
      </c>
      <c r="EA216" s="196" t="e">
        <f t="shared" si="875"/>
        <v>#VALUE!</v>
      </c>
      <c r="EB216" s="130" t="e">
        <f t="shared" si="20"/>
        <v>#VALUE!</v>
      </c>
      <c r="EC216" s="132" t="e">
        <f t="shared" si="21"/>
        <v>#VALUE!</v>
      </c>
      <c r="ED216" s="133" t="s">
        <v>28</v>
      </c>
    </row>
    <row r="217" spans="1:134" ht="12.75" x14ac:dyDescent="0.2">
      <c r="A217" s="864"/>
      <c r="B217" s="135" t="s">
        <v>420</v>
      </c>
      <c r="C217" s="137" t="s">
        <v>156</v>
      </c>
      <c r="D217" s="137">
        <v>1</v>
      </c>
      <c r="E217" s="137">
        <v>1</v>
      </c>
      <c r="F217" s="137">
        <v>1</v>
      </c>
      <c r="G217" s="139">
        <f t="shared" si="0"/>
        <v>15.625</v>
      </c>
      <c r="H217" s="140">
        <v>10</v>
      </c>
      <c r="I217" s="140">
        <v>30</v>
      </c>
      <c r="J217" s="140">
        <f>H217/Main!$D$9</f>
        <v>2</v>
      </c>
      <c r="K217" s="140">
        <f>I217/Main!$D$10</f>
        <v>15</v>
      </c>
      <c r="L217" s="140">
        <f t="shared" si="1"/>
        <v>7.5</v>
      </c>
      <c r="M217" s="140">
        <v>0.4</v>
      </c>
      <c r="N217" s="143"/>
      <c r="O217" s="143"/>
      <c r="P217" s="145"/>
      <c r="Q217" s="143"/>
      <c r="R217" s="146"/>
      <c r="S217" s="143"/>
      <c r="T217" s="395"/>
      <c r="U217" s="198"/>
      <c r="V217" s="143"/>
      <c r="W217" s="396" t="s">
        <v>220</v>
      </c>
      <c r="X217" s="167">
        <v>125</v>
      </c>
      <c r="Y217" s="133">
        <v>0</v>
      </c>
      <c r="Z217" s="133">
        <v>0</v>
      </c>
      <c r="AA217" s="133">
        <v>0</v>
      </c>
      <c r="AB217" s="133">
        <v>0</v>
      </c>
      <c r="AC217" s="133">
        <v>0</v>
      </c>
      <c r="AD217" s="133">
        <v>0</v>
      </c>
      <c r="AE217" s="133">
        <v>0</v>
      </c>
      <c r="AF217" s="133">
        <v>0</v>
      </c>
      <c r="AG217" s="133">
        <v>0</v>
      </c>
      <c r="AH217" s="133">
        <v>0</v>
      </c>
      <c r="AI217" s="133">
        <v>10</v>
      </c>
      <c r="AJ217" s="133">
        <v>0</v>
      </c>
      <c r="AK217" s="133">
        <v>0</v>
      </c>
      <c r="AL217" s="133">
        <v>0</v>
      </c>
      <c r="AM217" s="133">
        <v>0</v>
      </c>
      <c r="AN217" s="133">
        <v>0</v>
      </c>
      <c r="AO217" s="133">
        <v>0</v>
      </c>
      <c r="AP217" s="133">
        <v>0</v>
      </c>
      <c r="AQ217" s="133">
        <v>0</v>
      </c>
      <c r="AR217" s="133">
        <v>0</v>
      </c>
      <c r="AS217" s="406">
        <f t="shared" ref="AS217:BM217" si="876">IF(X217 = 0, "", X217)</f>
        <v>125</v>
      </c>
      <c r="AT217" s="137" t="str">
        <f t="shared" si="876"/>
        <v/>
      </c>
      <c r="AU217" s="137" t="str">
        <f t="shared" si="876"/>
        <v/>
      </c>
      <c r="AV217" s="137" t="str">
        <f t="shared" si="876"/>
        <v/>
      </c>
      <c r="AW217" s="137" t="str">
        <f t="shared" si="876"/>
        <v/>
      </c>
      <c r="AX217" s="137" t="str">
        <f t="shared" si="876"/>
        <v/>
      </c>
      <c r="AY217" s="137" t="str">
        <f t="shared" si="876"/>
        <v/>
      </c>
      <c r="AZ217" s="137" t="str">
        <f t="shared" si="876"/>
        <v/>
      </c>
      <c r="BA217" s="137" t="str">
        <f t="shared" si="876"/>
        <v/>
      </c>
      <c r="BB217" s="137" t="str">
        <f t="shared" si="876"/>
        <v/>
      </c>
      <c r="BC217" s="137" t="str">
        <f t="shared" si="876"/>
        <v/>
      </c>
      <c r="BD217" s="133">
        <f t="shared" si="876"/>
        <v>10</v>
      </c>
      <c r="BE217" s="137" t="str">
        <f t="shared" si="876"/>
        <v/>
      </c>
      <c r="BF217" s="137" t="str">
        <f t="shared" si="876"/>
        <v/>
      </c>
      <c r="BG217" s="137" t="str">
        <f t="shared" si="876"/>
        <v/>
      </c>
      <c r="BH217" s="137" t="str">
        <f t="shared" si="876"/>
        <v/>
      </c>
      <c r="BI217" s="137" t="str">
        <f t="shared" si="876"/>
        <v/>
      </c>
      <c r="BJ217" s="137" t="str">
        <f t="shared" si="876"/>
        <v/>
      </c>
      <c r="BK217" s="137" t="str">
        <f t="shared" si="876"/>
        <v/>
      </c>
      <c r="BL217" s="137" t="str">
        <f t="shared" si="876"/>
        <v/>
      </c>
      <c r="BM217" s="169" t="str">
        <f t="shared" si="876"/>
        <v/>
      </c>
      <c r="BN217" s="174" t="e">
        <f>$AS217*Assembly!Z$4+$AT217*Assembly!Z$5+$AU217*Assembly!Z$6+$AV217*Assembly!Z$7+$AW217*Assembly!Z$8+$AX217*Assembly!Z$9+$AY217*Assembly!Z$10+$AZ217*Assembly!Z$11+$BA217*Assembly!Z$12+$BB217*Assembly!Z$13+$BC217*Assembly!Z$14+$BD217*Assembly!Z$15+$BE217*Assembly!Z$16+$BF217*Assembly!Z$17+$BG217*Assembly!Z$18+$BH217*Assembly!Z$19+$BI217*Assembly!Z$20+$BJ217*Assembly!Z$21+$BK217*Assembly!Z$22+$BL217*Assembly!Z$23+$BM217*Assembly!Z$24</f>
        <v>#VALUE!</v>
      </c>
      <c r="BO217" s="133" t="e">
        <f t="shared" si="3"/>
        <v>#VALUE!</v>
      </c>
      <c r="BP217" s="133"/>
      <c r="BQ217" s="133" t="e">
        <f>$AS217*Assembly!AD$4+$AT217*Assembly!AD$5+$AU217*Assembly!AD$6+$AV217*Assembly!AD$7+$AW217*Assembly!AD$8+$AX217*Assembly!AD$9+$AY217*Assembly!AD$10+$AZ217*Assembly!AD$11+$BA217*Assembly!AD$12+$BB217*Assembly!AD$13+$BC217*Assembly!AD$14+$BD217*Assembly!AD$15+$BE217*Assembly!AD$16+$BF217*Assembly!AD$17+$BG217*Assembly!AD$18+$BH217*Assembly!AD$19+$BI217*Assembly!AD$20+$BJ217*Assembly!AD$21+$BK217*Assembly!AD$22+$BL217*Assembly!AD$23+$BM217*Assembly!AD$24</f>
        <v>#VALUE!</v>
      </c>
      <c r="BR217" s="177" t="e">
        <f t="shared" si="4"/>
        <v>#VALUE!</v>
      </c>
      <c r="BS217" s="178" t="e">
        <f t="shared" si="5"/>
        <v>#VALUE!</v>
      </c>
      <c r="BT217" s="179" t="e">
        <f t="shared" si="6"/>
        <v>#VALUE!</v>
      </c>
      <c r="BU217" s="178" t="e">
        <f t="shared" si="7"/>
        <v>#VALUE!</v>
      </c>
      <c r="BV217" s="133" t="e">
        <f>$AS217*Assembly!Y$4+$AT217*Assembly!Y$5+$AU217*Assembly!Y$6+$AV217*Assembly!Y$7+$AW217*Assembly!Y$8+$AX217*Assembly!Y$9+$AY217*Assembly!Y$10+$AZ217*Assembly!Y$11+$BA217*Assembly!Y$12+$BB217*Assembly!Y$13+$BC217*Assembly!Y$14+$BD217*Assembly!Y$15+$BE217*Assembly!Y$16+$BF217*Assembly!Y$17+$BG217*Assembly!Y$18+$BH217*Assembly!Y$19+$BI217*Assembly!Y$20+$BJ217*Assembly!Y$21+$BK217*Assembly!Y$22+$BL217*Assembly!Y$23+$BM217*Assembly!Y$24</f>
        <v>#VALUE!</v>
      </c>
      <c r="BW217" s="133" t="e">
        <f t="shared" si="8"/>
        <v>#VALUE!</v>
      </c>
      <c r="BX217" s="130" t="e">
        <f t="shared" si="9"/>
        <v>#VALUE!</v>
      </c>
      <c r="BY217" s="183" t="e">
        <f>$AS217*Assembly!AC$4+$AT217*Assembly!AC$5+$AU217*Assembly!AC$6+$AV217*Assembly!AC$7+$AW217*Assembly!AC$8+$AX217*Assembly!AC$9+$AY217*Assembly!AC$10+$AZ217*Assembly!AC$11+$BA217*Assembly!AC$12+$BB217*Assembly!AC$13+$BC217*Assembly!AC$14+$BD217*Assembly!AC$15+$BE217*Assembly!AC$16+$BF217*Assembly!AC$17+$BG217*Assembly!AC$18+$BH217*Assembly!AC$19+$BI217*Assembly!AC$20+$BJ217*Assembly!AC$21+$BK217*Assembly!AC$22+$BL217*Assembly!AC$23+$BM217*Assembly!AC$24</f>
        <v>#VALUE!</v>
      </c>
      <c r="BZ217" s="145" t="e">
        <f>$AS217*Assembly!M$4+$AT217*Assembly!M$5+$AU217*Assembly!M$6+$AV217*Assembly!M$7+$AW217*Assembly!M$8+$AX217*Assembly!M$9+$AY217*Assembly!M$10+$AZ217*Assembly!M$11+$BA217*Assembly!M$12+$BB217*Assembly!M$13+$BC217*Assembly!M$14+$BD217*Assembly!M$15+$BE217*Assembly!M$16+$BF217*Assembly!M$17+$BG217*Assembly!M$18+$BH217*Assembly!M$19+$BI217*Assembly!M$20+$BJ217*Assembly!M$21+$BK217*Assembly!M$22+$BL217*Assembly!M$23+$BM217*Assembly!M$24</f>
        <v>#VALUE!</v>
      </c>
      <c r="CA217" s="145" t="e">
        <f>$AS217*Assembly!N$4+$AT217*Assembly!N$5+$AU217*Assembly!N$6+$AV217*Assembly!N$7+$AW217*Assembly!N$8+$AX217*Assembly!N$9+$AY217*Assembly!N$10+$AZ217*Assembly!N$11+$BA217*Assembly!N$12+$BB217*Assembly!N$13+$BC217*Assembly!N$14+$BD217*Assembly!N$15+$BE217*Assembly!N$16+$BF217*Assembly!N$17+$BG217*Assembly!N$18+$BH217*Assembly!N$19+$BI217*Assembly!N$20+$BJ217*Assembly!N$21+$BK217*Assembly!N$22+$BL217*Assembly!N$23+$BM217*Assembly!N$24</f>
        <v>#VALUE!</v>
      </c>
      <c r="CB217" s="145" t="e">
        <f>$AS217*Assembly!O$4+$AT217*Assembly!O$5+$AU217*Assembly!O$6+$AV217*Assembly!O$7+$AW217*Assembly!O$8+$AX217*Assembly!O$9+$AY217*Assembly!O$10+$AZ217*Assembly!O$11+$BA217*Assembly!O$12+$BB217*Assembly!O$13+$BC217*Assembly!O$14+$BD217*Assembly!O$15+$BE217*Assembly!O$16+$BF217*Assembly!O$17+$BG217*Assembly!O$18+$BH217*Assembly!O$19+$BI217*Assembly!O$20+$BJ217*Assembly!O$21+$BK217*Assembly!O$22+$BL217*Assembly!O$23+$BM217*Assembly!O$24</f>
        <v>#VALUE!</v>
      </c>
      <c r="CC217" s="140" t="e">
        <f>$AS217*Assembly!P$4+$AT217*Assembly!P$5+$AU217*Assembly!P$6+$AV217*Assembly!P$7+$AW217*Assembly!P$8+$AX217*Assembly!P$9+$AY217*Assembly!P$10+$AZ217*Assembly!P$11+$BA217*Assembly!P$12+$BB217*Assembly!P$13+$BC217*Assembly!P$14+$BD217*Assembly!P$15+$BE217*Assembly!P$16+$BF217*Assembly!P$17+$BG217*Assembly!P$18+$BH217*Assembly!P$19+$BI217*Assembly!P$20+$BJ217*Assembly!P$21+$BK217*Assembly!P$22+$BL217*Assembly!P$23+$BM217*Assembly!P$24</f>
        <v>#VALUE!</v>
      </c>
      <c r="CD217" s="140" t="e">
        <f>$AS217*Assembly!Q$4+$AT217*Assembly!Q$5+$AU217*Assembly!Q$6+$AV217*Assembly!Q$7+$AW217*Assembly!Q$8+$AX217*Assembly!Q$9+$AY217*Assembly!Q$10+$AZ217*Assembly!Q$11+$BA217*Assembly!Q$12+$BB217*Assembly!Q$13+$BC217*Assembly!Q$14+$BD217*Assembly!Q$15+$BE217*Assembly!Q$16+$BF217*Assembly!Q$17+$BG217*Assembly!Q$18+$BH217*Assembly!Q$19+$BI217*Assembly!Q$20+$BJ217*Assembly!Q$21+$BK217*Assembly!Q$22+$BL217*Assembly!Q$23+$BM217*Assembly!Q$24</f>
        <v>#VALUE!</v>
      </c>
      <c r="CE217" s="145" t="e">
        <f>$AS217*Assembly!R$4+$AT217*Assembly!R$5+$AU217*Assembly!R$6+$AV217*Assembly!R$7+$AW217*Assembly!R$8+$AX217*Assembly!R$9+$AY217*Assembly!R$10+$AZ217*Assembly!R$11+$BA217*Assembly!R$12+$BB217*Assembly!R$13+$BC217*Assembly!R$14+$BD217*Assembly!R$15+$BE217*Assembly!R$16+$BF217*Assembly!R$17+$BG217*Assembly!R$18+$BH217*Assembly!R$19+$BI217*Assembly!R$20+$BJ217*Assembly!R$21+$BK217*Assembly!R$22+$BL217*Assembly!R$23+$BM217*Assembly!R$24</f>
        <v>#VALUE!</v>
      </c>
      <c r="CF217" s="140" t="e">
        <f>$AS217*Assembly!S$4+$AT217*Assembly!S$5+$AU217*Assembly!S$6+$AV217*Assembly!S$7+$AW217*Assembly!S$8+$AX217*Assembly!S$9+$AY217*Assembly!S$10+$AZ217*Assembly!S$11+$BA217*Assembly!S$12+$BB217*Assembly!S$13+$BC217*Assembly!S$14+$BD217*Assembly!S$15+$BE217*Assembly!S$16+$BF217*Assembly!S$17+$BG217*Assembly!S$18+$BH217*Assembly!S$19+$BI217*Assembly!S$20+$BJ217*Assembly!S$21+$BK217*Assembly!S$22+$BL217*Assembly!S$23+$BM217*Assembly!S$24</f>
        <v>#VALUE!</v>
      </c>
      <c r="CG217" s="140" t="e">
        <f>$AS217*Assembly!T$4+$AT217*Assembly!T$5+$AU217*Assembly!T$6+$AV217*Assembly!T$7+$AW217*Assembly!T$8+$AX217*Assembly!T$9+$AY217*Assembly!T$10+$AZ217*Assembly!T$11+$BA217*Assembly!T$12+$BB217*Assembly!T$13+$BC217*Assembly!T$14+$BD217*Assembly!T$15+$BE217*Assembly!T$16+$BF217*Assembly!T$17+$BG217*Assembly!T$18+$BH217*Assembly!T$19+$BI217*Assembly!T$20+$BJ217*Assembly!T$21+$BK217*Assembly!T$22+$BL217*Assembly!T$23+$BM217*Assembly!T$24</f>
        <v>#VALUE!</v>
      </c>
      <c r="CH217" s="140" t="e">
        <f>$AS217*Assembly!U$4+$AT217*Assembly!U$5+$AU217*Assembly!U$6+$AV217*Assembly!U$7+$AW217*Assembly!U$8+$AX217*Assembly!U$9+$AY217*Assembly!U$10+$AZ217*Assembly!U$11+$BA217*Assembly!U$12+$BB217*Assembly!U$13+$BC217*Assembly!U$14+$BD217*Assembly!U$15+$BE217*Assembly!U$16+$BF217*Assembly!U$17+$BG217*Assembly!U$18+$BH217*Assembly!U$19+$BI217*Assembly!U$20+$BJ217*Assembly!U$21+$BK217*Assembly!U$22+$BL217*Assembly!U$23+$BM217*Assembly!U$24</f>
        <v>#VALUE!</v>
      </c>
      <c r="CI217" s="145" t="e">
        <f>$AS217*Assembly!V$4+$AT217*Assembly!V$5+$AU217*Assembly!V$6+$AV217*Assembly!V$7+$AW217*Assembly!V$8+$AX217*Assembly!V$9+$AY217*Assembly!V$10+$AZ217*Assembly!V$11+$BA217*Assembly!V$12+$BB217*Assembly!V$13+$BC217*Assembly!V$14+$BD217*Assembly!V$15+$BE217*Assembly!V$16+$BF217*Assembly!V$17+$BG217*Assembly!V$18+$BH217*Assembly!V$19+$BI217*Assembly!V$20+$BJ217*Assembly!V$21+$BK217*Assembly!V$22+$BL217*Assembly!V$23+$BM217*Assembly!V$24</f>
        <v>#VALUE!</v>
      </c>
      <c r="CJ217" s="145" t="e">
        <f>BZ217*Refining!$F$3</f>
        <v>#VALUE!</v>
      </c>
      <c r="CK217" s="145" t="e">
        <f>CA217*Refining!$F$4</f>
        <v>#VALUE!</v>
      </c>
      <c r="CL217" s="145" t="e">
        <f>CB217*Refining!$F$5</f>
        <v>#VALUE!</v>
      </c>
      <c r="CM217" s="145" t="e">
        <f>CC217*Refining!$F$6</f>
        <v>#VALUE!</v>
      </c>
      <c r="CN217" s="145" t="e">
        <f>CD217*Refining!$F$7</f>
        <v>#VALUE!</v>
      </c>
      <c r="CO217" s="145" t="e">
        <f>CE217*Refining!$F$8</f>
        <v>#VALUE!</v>
      </c>
      <c r="CP217" s="145" t="e">
        <f>CF217*Refining!$F$9</f>
        <v>#VALUE!</v>
      </c>
      <c r="CQ217" s="145" t="e">
        <f>CG217*Refining!$F$10</f>
        <v>#VALUE!</v>
      </c>
      <c r="CR217" s="145" t="e">
        <f>CH217*Refining!$F$11</f>
        <v>#VALUE!</v>
      </c>
      <c r="CS217" s="145" t="e">
        <f>CI217*Refining!$F$12</f>
        <v>#VALUE!</v>
      </c>
      <c r="CT217" s="185" t="e">
        <f t="shared" ref="CT217:DM217" si="877">IF(BZ217 = 0, "", BZ217)</f>
        <v>#VALUE!</v>
      </c>
      <c r="CU217" s="189" t="e">
        <f t="shared" si="877"/>
        <v>#VALUE!</v>
      </c>
      <c r="CV217" s="189" t="e">
        <f t="shared" si="877"/>
        <v>#VALUE!</v>
      </c>
      <c r="CW217" s="186" t="e">
        <f t="shared" si="877"/>
        <v>#VALUE!</v>
      </c>
      <c r="CX217" s="186" t="e">
        <f t="shared" si="877"/>
        <v>#VALUE!</v>
      </c>
      <c r="CY217" s="186" t="e">
        <f t="shared" si="877"/>
        <v>#VALUE!</v>
      </c>
      <c r="CZ217" s="186" t="e">
        <f t="shared" si="877"/>
        <v>#VALUE!</v>
      </c>
      <c r="DA217" s="186" t="e">
        <f t="shared" si="877"/>
        <v>#VALUE!</v>
      </c>
      <c r="DB217" s="186" t="e">
        <f t="shared" si="877"/>
        <v>#VALUE!</v>
      </c>
      <c r="DC217" s="187" t="e">
        <f t="shared" si="877"/>
        <v>#VALUE!</v>
      </c>
      <c r="DD217" s="185" t="e">
        <f t="shared" si="877"/>
        <v>#VALUE!</v>
      </c>
      <c r="DE217" s="189" t="e">
        <f t="shared" si="877"/>
        <v>#VALUE!</v>
      </c>
      <c r="DF217" s="189" t="e">
        <f t="shared" si="877"/>
        <v>#VALUE!</v>
      </c>
      <c r="DG217" s="186" t="e">
        <f t="shared" si="877"/>
        <v>#VALUE!</v>
      </c>
      <c r="DH217" s="211" t="e">
        <f t="shared" si="877"/>
        <v>#VALUE!</v>
      </c>
      <c r="DI217" s="186" t="e">
        <f t="shared" si="877"/>
        <v>#VALUE!</v>
      </c>
      <c r="DJ217" s="186" t="e">
        <f t="shared" si="877"/>
        <v>#VALUE!</v>
      </c>
      <c r="DK217" s="186" t="e">
        <f t="shared" si="877"/>
        <v>#VALUE!</v>
      </c>
      <c r="DL217" s="186" t="e">
        <f t="shared" si="877"/>
        <v>#VALUE!</v>
      </c>
      <c r="DM217" s="187" t="e">
        <f t="shared" si="877"/>
        <v>#VALUE!</v>
      </c>
      <c r="DN217" s="185" t="e">
        <f t="shared" si="11"/>
        <v>#VALUE!</v>
      </c>
      <c r="DO217" s="189" t="e">
        <f t="shared" si="12"/>
        <v>#VALUE!</v>
      </c>
      <c r="DP217" s="120" t="e">
        <f t="shared" si="13"/>
        <v>#VALUE!</v>
      </c>
      <c r="DQ217" s="133" t="e">
        <f>CT217*'Ores &amp; Ingots'!$C$3+CU217*'Ores &amp; Ingots'!$C$4+CV217*'Ores &amp; Ingots'!$C$5+CW217*'Ores &amp; Ingots'!$C$6+CX217*'Ores &amp; Ingots'!$C$7+CY217*'Ores &amp; Ingots'!$C$8+CZ217*'Ores &amp; Ingots'!$C$9+DA217*'Ores &amp; Ingots'!$C$10+DB217*'Ores &amp; Ingots'!$C$11+DC217*'Ores &amp; Ingots'!$C$12</f>
        <v>#VALUE!</v>
      </c>
      <c r="DR217" s="133" t="e">
        <f>DD217*'Ores &amp; Ingots'!$B$3+DE217*'Ores &amp; Ingots'!$B$4+DF217*'Ores &amp; Ingots'!$B$5+DG217*'Ores &amp; Ingots'!$B$6+DH217*'Ores &amp; Ingots'!$B$7+DI217*'Ores &amp; Ingots'!$B$8+DJ217*'Ores &amp; Ingots'!$B$9+DK217*'Ores &amp; Ingots'!$B$10+DL217*'Ores &amp; Ingots'!$B$11+DM217*'Ores &amp; Ingots'!$B$12</f>
        <v>#VALUE!</v>
      </c>
      <c r="DS217" s="189" t="e">
        <f>CT217*Refining!$G$3+CU217*Refining!$G$4+CV217*Refining!$G$5+CW217*Refining!$G$6+CX217*Refining!$G$7+CY217*Refining!$G$8+CZ217*Refining!$G$9+DA217*Refining!$G$10+DB217*Refining!$G$11+DC217*Refining!$G$12</f>
        <v>#VALUE!</v>
      </c>
      <c r="DT217" s="189" t="e">
        <f t="shared" si="14"/>
        <v>#VALUE!</v>
      </c>
      <c r="DU217" s="192" t="e">
        <f t="shared" si="15"/>
        <v>#VALUE!</v>
      </c>
      <c r="DV217" s="185" t="e">
        <f t="shared" si="16"/>
        <v>#VALUE!</v>
      </c>
      <c r="DW217" s="194" t="e">
        <f t="shared" ref="DW217:DX217" si="878">DV217/60</f>
        <v>#VALUE!</v>
      </c>
      <c r="DX217" s="194" t="e">
        <f t="shared" si="878"/>
        <v>#VALUE!</v>
      </c>
      <c r="DY217" s="185" t="e">
        <f t="shared" si="18"/>
        <v>#VALUE!</v>
      </c>
      <c r="DZ217" s="194" t="e">
        <f t="shared" ref="DZ217:EA217" si="879">DY217/1000</f>
        <v>#VALUE!</v>
      </c>
      <c r="EA217" s="196" t="e">
        <f t="shared" si="879"/>
        <v>#VALUE!</v>
      </c>
      <c r="EB217" s="130" t="e">
        <f t="shared" si="20"/>
        <v>#VALUE!</v>
      </c>
      <c r="EC217" s="132" t="e">
        <f t="shared" si="21"/>
        <v>#VALUE!</v>
      </c>
      <c r="ED217" s="133">
        <v>16</v>
      </c>
    </row>
    <row r="218" spans="1:134" ht="12.75" x14ac:dyDescent="0.2">
      <c r="A218" s="864"/>
      <c r="B218" s="135" t="s">
        <v>421</v>
      </c>
      <c r="C218" s="137" t="s">
        <v>156</v>
      </c>
      <c r="D218" s="137">
        <v>1</v>
      </c>
      <c r="E218" s="137">
        <v>1</v>
      </c>
      <c r="F218" s="137">
        <v>1</v>
      </c>
      <c r="G218" s="154">
        <f t="shared" si="0"/>
        <v>15.625</v>
      </c>
      <c r="H218" s="156">
        <v>10</v>
      </c>
      <c r="I218" s="156">
        <v>30</v>
      </c>
      <c r="J218" s="156">
        <f>H218/Main!$D$9</f>
        <v>2</v>
      </c>
      <c r="K218" s="156">
        <f>I218/Main!$D$10</f>
        <v>15</v>
      </c>
      <c r="L218" s="156">
        <f t="shared" si="1"/>
        <v>7.5</v>
      </c>
      <c r="M218" s="156">
        <v>0.4</v>
      </c>
      <c r="N218" s="159"/>
      <c r="O218" s="159"/>
      <c r="P218" s="164"/>
      <c r="Q218" s="159"/>
      <c r="R218" s="166"/>
      <c r="S218" s="159"/>
      <c r="T218" s="166"/>
      <c r="U218" s="170"/>
      <c r="V218" s="159"/>
      <c r="W218" s="364" t="s">
        <v>28</v>
      </c>
      <c r="X218" s="167">
        <v>25</v>
      </c>
      <c r="Y218" s="133">
        <v>0</v>
      </c>
      <c r="Z218" s="133">
        <v>0</v>
      </c>
      <c r="AA218" s="133">
        <v>0</v>
      </c>
      <c r="AB218" s="133">
        <v>0</v>
      </c>
      <c r="AC218" s="133">
        <v>0</v>
      </c>
      <c r="AD218" s="133">
        <v>0</v>
      </c>
      <c r="AE218" s="133">
        <v>0</v>
      </c>
      <c r="AF218" s="133">
        <v>0</v>
      </c>
      <c r="AG218" s="133">
        <v>0</v>
      </c>
      <c r="AH218" s="133">
        <v>0</v>
      </c>
      <c r="AI218" s="133">
        <v>50</v>
      </c>
      <c r="AJ218" s="133">
        <v>0</v>
      </c>
      <c r="AK218" s="133">
        <v>0</v>
      </c>
      <c r="AL218" s="133">
        <v>0</v>
      </c>
      <c r="AM218" s="133">
        <v>0</v>
      </c>
      <c r="AN218" s="133">
        <v>0</v>
      </c>
      <c r="AO218" s="133">
        <v>0</v>
      </c>
      <c r="AP218" s="133">
        <v>0</v>
      </c>
      <c r="AQ218" s="133">
        <v>0</v>
      </c>
      <c r="AR218" s="133">
        <v>0</v>
      </c>
      <c r="AS218" s="406">
        <f t="shared" ref="AS218:BM218" si="880">IF(X218 = 0, "", X218)</f>
        <v>25</v>
      </c>
      <c r="AT218" s="137" t="str">
        <f t="shared" si="880"/>
        <v/>
      </c>
      <c r="AU218" s="137" t="str">
        <f t="shared" si="880"/>
        <v/>
      </c>
      <c r="AV218" s="137" t="str">
        <f t="shared" si="880"/>
        <v/>
      </c>
      <c r="AW218" s="137" t="str">
        <f t="shared" si="880"/>
        <v/>
      </c>
      <c r="AX218" s="137" t="str">
        <f t="shared" si="880"/>
        <v/>
      </c>
      <c r="AY218" s="137" t="str">
        <f t="shared" si="880"/>
        <v/>
      </c>
      <c r="AZ218" s="137" t="str">
        <f t="shared" si="880"/>
        <v/>
      </c>
      <c r="BA218" s="137" t="str">
        <f t="shared" si="880"/>
        <v/>
      </c>
      <c r="BB218" s="137" t="str">
        <f t="shared" si="880"/>
        <v/>
      </c>
      <c r="BC218" s="137" t="str">
        <f t="shared" si="880"/>
        <v/>
      </c>
      <c r="BD218" s="133">
        <f t="shared" si="880"/>
        <v>50</v>
      </c>
      <c r="BE218" s="137" t="str">
        <f t="shared" si="880"/>
        <v/>
      </c>
      <c r="BF218" s="137" t="str">
        <f t="shared" si="880"/>
        <v/>
      </c>
      <c r="BG218" s="137" t="str">
        <f t="shared" si="880"/>
        <v/>
      </c>
      <c r="BH218" s="137" t="str">
        <f t="shared" si="880"/>
        <v/>
      </c>
      <c r="BI218" s="137" t="str">
        <f t="shared" si="880"/>
        <v/>
      </c>
      <c r="BJ218" s="137" t="str">
        <f t="shared" si="880"/>
        <v/>
      </c>
      <c r="BK218" s="137" t="str">
        <f t="shared" si="880"/>
        <v/>
      </c>
      <c r="BL218" s="137" t="str">
        <f t="shared" si="880"/>
        <v/>
      </c>
      <c r="BM218" s="169" t="str">
        <f t="shared" si="880"/>
        <v/>
      </c>
      <c r="BN218" s="174" t="e">
        <f>$AS218*Assembly!Z$4+$AT218*Assembly!Z$5+$AU218*Assembly!Z$6+$AV218*Assembly!Z$7+$AW218*Assembly!Z$8+$AX218*Assembly!Z$9+$AY218*Assembly!Z$10+$AZ218*Assembly!Z$11+$BA218*Assembly!Z$12+$BB218*Assembly!Z$13+$BC218*Assembly!Z$14+$BD218*Assembly!Z$15+$BE218*Assembly!Z$16+$BF218*Assembly!Z$17+$BG218*Assembly!Z$18+$BH218*Assembly!Z$19+$BI218*Assembly!Z$20+$BJ218*Assembly!Z$21+$BK218*Assembly!Z$22+$BL218*Assembly!Z$23+$BM218*Assembly!Z$24</f>
        <v>#VALUE!</v>
      </c>
      <c r="BO218" s="133" t="e">
        <f t="shared" si="3"/>
        <v>#VALUE!</v>
      </c>
      <c r="BP218" s="133"/>
      <c r="BQ218" s="133" t="e">
        <f>$AS218*Assembly!AD$4+$AT218*Assembly!AD$5+$AU218*Assembly!AD$6+$AV218*Assembly!AD$7+$AW218*Assembly!AD$8+$AX218*Assembly!AD$9+$AY218*Assembly!AD$10+$AZ218*Assembly!AD$11+$BA218*Assembly!AD$12+$BB218*Assembly!AD$13+$BC218*Assembly!AD$14+$BD218*Assembly!AD$15+$BE218*Assembly!AD$16+$BF218*Assembly!AD$17+$BG218*Assembly!AD$18+$BH218*Assembly!AD$19+$BI218*Assembly!AD$20+$BJ218*Assembly!AD$21+$BK218*Assembly!AD$22+$BL218*Assembly!AD$23+$BM218*Assembly!AD$24</f>
        <v>#VALUE!</v>
      </c>
      <c r="BR218" s="177" t="e">
        <f t="shared" si="4"/>
        <v>#VALUE!</v>
      </c>
      <c r="BS218" s="178" t="e">
        <f t="shared" si="5"/>
        <v>#VALUE!</v>
      </c>
      <c r="BT218" s="179" t="e">
        <f t="shared" si="6"/>
        <v>#VALUE!</v>
      </c>
      <c r="BU218" s="178" t="e">
        <f t="shared" si="7"/>
        <v>#VALUE!</v>
      </c>
      <c r="BV218" s="133" t="e">
        <f>$AS218*Assembly!Y$4+$AT218*Assembly!Y$5+$AU218*Assembly!Y$6+$AV218*Assembly!Y$7+$AW218*Assembly!Y$8+$AX218*Assembly!Y$9+$AY218*Assembly!Y$10+$AZ218*Assembly!Y$11+$BA218*Assembly!Y$12+$BB218*Assembly!Y$13+$BC218*Assembly!Y$14+$BD218*Assembly!Y$15+$BE218*Assembly!Y$16+$BF218*Assembly!Y$17+$BG218*Assembly!Y$18+$BH218*Assembly!Y$19+$BI218*Assembly!Y$20+$BJ218*Assembly!Y$21+$BK218*Assembly!Y$22+$BL218*Assembly!Y$23+$BM218*Assembly!Y$24</f>
        <v>#VALUE!</v>
      </c>
      <c r="BW218" s="133" t="e">
        <f t="shared" si="8"/>
        <v>#VALUE!</v>
      </c>
      <c r="BX218" s="130" t="e">
        <f t="shared" si="9"/>
        <v>#VALUE!</v>
      </c>
      <c r="BY218" s="183" t="e">
        <f>$AS218*Assembly!AC$4+$AT218*Assembly!AC$5+$AU218*Assembly!AC$6+$AV218*Assembly!AC$7+$AW218*Assembly!AC$8+$AX218*Assembly!AC$9+$AY218*Assembly!AC$10+$AZ218*Assembly!AC$11+$BA218*Assembly!AC$12+$BB218*Assembly!AC$13+$BC218*Assembly!AC$14+$BD218*Assembly!AC$15+$BE218*Assembly!AC$16+$BF218*Assembly!AC$17+$BG218*Assembly!AC$18+$BH218*Assembly!AC$19+$BI218*Assembly!AC$20+$BJ218*Assembly!AC$21+$BK218*Assembly!AC$22+$BL218*Assembly!AC$23+$BM218*Assembly!AC$24</f>
        <v>#VALUE!</v>
      </c>
      <c r="BZ218" s="164" t="e">
        <f>$AS218*Assembly!M$4+$AT218*Assembly!M$5+$AU218*Assembly!M$6+$AV218*Assembly!M$7+$AW218*Assembly!M$8+$AX218*Assembly!M$9+$AY218*Assembly!M$10+$AZ218*Assembly!M$11+$BA218*Assembly!M$12+$BB218*Assembly!M$13+$BC218*Assembly!M$14+$BD218*Assembly!M$15+$BE218*Assembly!M$16+$BF218*Assembly!M$17+$BG218*Assembly!M$18+$BH218*Assembly!M$19+$BI218*Assembly!M$20+$BJ218*Assembly!M$21+$BK218*Assembly!M$22+$BL218*Assembly!M$23+$BM218*Assembly!M$24</f>
        <v>#VALUE!</v>
      </c>
      <c r="CA218" s="164" t="e">
        <f>$AS218*Assembly!N$4+$AT218*Assembly!N$5+$AU218*Assembly!N$6+$AV218*Assembly!N$7+$AW218*Assembly!N$8+$AX218*Assembly!N$9+$AY218*Assembly!N$10+$AZ218*Assembly!N$11+$BA218*Assembly!N$12+$BB218*Assembly!N$13+$BC218*Assembly!N$14+$BD218*Assembly!N$15+$BE218*Assembly!N$16+$BF218*Assembly!N$17+$BG218*Assembly!N$18+$BH218*Assembly!N$19+$BI218*Assembly!N$20+$BJ218*Assembly!N$21+$BK218*Assembly!N$22+$BL218*Assembly!N$23+$BM218*Assembly!N$24</f>
        <v>#VALUE!</v>
      </c>
      <c r="CB218" s="164" t="e">
        <f>$AS218*Assembly!O$4+$AT218*Assembly!O$5+$AU218*Assembly!O$6+$AV218*Assembly!O$7+$AW218*Assembly!O$8+$AX218*Assembly!O$9+$AY218*Assembly!O$10+$AZ218*Assembly!O$11+$BA218*Assembly!O$12+$BB218*Assembly!O$13+$BC218*Assembly!O$14+$BD218*Assembly!O$15+$BE218*Assembly!O$16+$BF218*Assembly!O$17+$BG218*Assembly!O$18+$BH218*Assembly!O$19+$BI218*Assembly!O$20+$BJ218*Assembly!O$21+$BK218*Assembly!O$22+$BL218*Assembly!O$23+$BM218*Assembly!O$24</f>
        <v>#VALUE!</v>
      </c>
      <c r="CC218" s="156" t="e">
        <f>$AS218*Assembly!P$4+$AT218*Assembly!P$5+$AU218*Assembly!P$6+$AV218*Assembly!P$7+$AW218*Assembly!P$8+$AX218*Assembly!P$9+$AY218*Assembly!P$10+$AZ218*Assembly!P$11+$BA218*Assembly!P$12+$BB218*Assembly!P$13+$BC218*Assembly!P$14+$BD218*Assembly!P$15+$BE218*Assembly!P$16+$BF218*Assembly!P$17+$BG218*Assembly!P$18+$BH218*Assembly!P$19+$BI218*Assembly!P$20+$BJ218*Assembly!P$21+$BK218*Assembly!P$22+$BL218*Assembly!P$23+$BM218*Assembly!P$24</f>
        <v>#VALUE!</v>
      </c>
      <c r="CD218" s="156" t="e">
        <f>$AS218*Assembly!Q$4+$AT218*Assembly!Q$5+$AU218*Assembly!Q$6+$AV218*Assembly!Q$7+$AW218*Assembly!Q$8+$AX218*Assembly!Q$9+$AY218*Assembly!Q$10+$AZ218*Assembly!Q$11+$BA218*Assembly!Q$12+$BB218*Assembly!Q$13+$BC218*Assembly!Q$14+$BD218*Assembly!Q$15+$BE218*Assembly!Q$16+$BF218*Assembly!Q$17+$BG218*Assembly!Q$18+$BH218*Assembly!Q$19+$BI218*Assembly!Q$20+$BJ218*Assembly!Q$21+$BK218*Assembly!Q$22+$BL218*Assembly!Q$23+$BM218*Assembly!Q$24</f>
        <v>#VALUE!</v>
      </c>
      <c r="CE218" s="164" t="e">
        <f>$AS218*Assembly!R$4+$AT218*Assembly!R$5+$AU218*Assembly!R$6+$AV218*Assembly!R$7+$AW218*Assembly!R$8+$AX218*Assembly!R$9+$AY218*Assembly!R$10+$AZ218*Assembly!R$11+$BA218*Assembly!R$12+$BB218*Assembly!R$13+$BC218*Assembly!R$14+$BD218*Assembly!R$15+$BE218*Assembly!R$16+$BF218*Assembly!R$17+$BG218*Assembly!R$18+$BH218*Assembly!R$19+$BI218*Assembly!R$20+$BJ218*Assembly!R$21+$BK218*Assembly!R$22+$BL218*Assembly!R$23+$BM218*Assembly!R$24</f>
        <v>#VALUE!</v>
      </c>
      <c r="CF218" s="156" t="e">
        <f>$AS218*Assembly!S$4+$AT218*Assembly!S$5+$AU218*Assembly!S$6+$AV218*Assembly!S$7+$AW218*Assembly!S$8+$AX218*Assembly!S$9+$AY218*Assembly!S$10+$AZ218*Assembly!S$11+$BA218*Assembly!S$12+$BB218*Assembly!S$13+$BC218*Assembly!S$14+$BD218*Assembly!S$15+$BE218*Assembly!S$16+$BF218*Assembly!S$17+$BG218*Assembly!S$18+$BH218*Assembly!S$19+$BI218*Assembly!S$20+$BJ218*Assembly!S$21+$BK218*Assembly!S$22+$BL218*Assembly!S$23+$BM218*Assembly!S$24</f>
        <v>#VALUE!</v>
      </c>
      <c r="CG218" s="156" t="e">
        <f>$AS218*Assembly!T$4+$AT218*Assembly!T$5+$AU218*Assembly!T$6+$AV218*Assembly!T$7+$AW218*Assembly!T$8+$AX218*Assembly!T$9+$AY218*Assembly!T$10+$AZ218*Assembly!T$11+$BA218*Assembly!T$12+$BB218*Assembly!T$13+$BC218*Assembly!T$14+$BD218*Assembly!T$15+$BE218*Assembly!T$16+$BF218*Assembly!T$17+$BG218*Assembly!T$18+$BH218*Assembly!T$19+$BI218*Assembly!T$20+$BJ218*Assembly!T$21+$BK218*Assembly!T$22+$BL218*Assembly!T$23+$BM218*Assembly!T$24</f>
        <v>#VALUE!</v>
      </c>
      <c r="CH218" s="156" t="e">
        <f>$AS218*Assembly!U$4+$AT218*Assembly!U$5+$AU218*Assembly!U$6+$AV218*Assembly!U$7+$AW218*Assembly!U$8+$AX218*Assembly!U$9+$AY218*Assembly!U$10+$AZ218*Assembly!U$11+$BA218*Assembly!U$12+$BB218*Assembly!U$13+$BC218*Assembly!U$14+$BD218*Assembly!U$15+$BE218*Assembly!U$16+$BF218*Assembly!U$17+$BG218*Assembly!U$18+$BH218*Assembly!U$19+$BI218*Assembly!U$20+$BJ218*Assembly!U$21+$BK218*Assembly!U$22+$BL218*Assembly!U$23+$BM218*Assembly!U$24</f>
        <v>#VALUE!</v>
      </c>
      <c r="CI218" s="164" t="e">
        <f>$AS218*Assembly!V$4+$AT218*Assembly!V$5+$AU218*Assembly!V$6+$AV218*Assembly!V$7+$AW218*Assembly!V$8+$AX218*Assembly!V$9+$AY218*Assembly!V$10+$AZ218*Assembly!V$11+$BA218*Assembly!V$12+$BB218*Assembly!V$13+$BC218*Assembly!V$14+$BD218*Assembly!V$15+$BE218*Assembly!V$16+$BF218*Assembly!V$17+$BG218*Assembly!V$18+$BH218*Assembly!V$19+$BI218*Assembly!V$20+$BJ218*Assembly!V$21+$BK218*Assembly!V$22+$BL218*Assembly!V$23+$BM218*Assembly!V$24</f>
        <v>#VALUE!</v>
      </c>
      <c r="CJ218" s="164" t="e">
        <f>BZ218*Refining!$F$3</f>
        <v>#VALUE!</v>
      </c>
      <c r="CK218" s="164" t="e">
        <f>CA218*Refining!$F$4</f>
        <v>#VALUE!</v>
      </c>
      <c r="CL218" s="164" t="e">
        <f>CB218*Refining!$F$5</f>
        <v>#VALUE!</v>
      </c>
      <c r="CM218" s="164" t="e">
        <f>CC218*Refining!$F$6</f>
        <v>#VALUE!</v>
      </c>
      <c r="CN218" s="164" t="e">
        <f>CD218*Refining!$F$7</f>
        <v>#VALUE!</v>
      </c>
      <c r="CO218" s="164" t="e">
        <f>CE218*Refining!$F$8</f>
        <v>#VALUE!</v>
      </c>
      <c r="CP218" s="164" t="e">
        <f>CF218*Refining!$F$9</f>
        <v>#VALUE!</v>
      </c>
      <c r="CQ218" s="164" t="e">
        <f>CG218*Refining!$F$10</f>
        <v>#VALUE!</v>
      </c>
      <c r="CR218" s="164" t="e">
        <f>CH218*Refining!$F$11</f>
        <v>#VALUE!</v>
      </c>
      <c r="CS218" s="164" t="e">
        <f>CI218*Refining!$F$12</f>
        <v>#VALUE!</v>
      </c>
      <c r="CT218" s="185" t="e">
        <f t="shared" ref="CT218:DM218" si="881">IF(BZ218 = 0, "", BZ218)</f>
        <v>#VALUE!</v>
      </c>
      <c r="CU218" s="189" t="e">
        <f t="shared" si="881"/>
        <v>#VALUE!</v>
      </c>
      <c r="CV218" s="189" t="e">
        <f t="shared" si="881"/>
        <v>#VALUE!</v>
      </c>
      <c r="CW218" s="186" t="e">
        <f t="shared" si="881"/>
        <v>#VALUE!</v>
      </c>
      <c r="CX218" s="186" t="e">
        <f t="shared" si="881"/>
        <v>#VALUE!</v>
      </c>
      <c r="CY218" s="186" t="e">
        <f t="shared" si="881"/>
        <v>#VALUE!</v>
      </c>
      <c r="CZ218" s="186" t="e">
        <f t="shared" si="881"/>
        <v>#VALUE!</v>
      </c>
      <c r="DA218" s="186" t="e">
        <f t="shared" si="881"/>
        <v>#VALUE!</v>
      </c>
      <c r="DB218" s="186" t="e">
        <f t="shared" si="881"/>
        <v>#VALUE!</v>
      </c>
      <c r="DC218" s="187" t="e">
        <f t="shared" si="881"/>
        <v>#VALUE!</v>
      </c>
      <c r="DD218" s="185" t="e">
        <f t="shared" si="881"/>
        <v>#VALUE!</v>
      </c>
      <c r="DE218" s="189" t="e">
        <f t="shared" si="881"/>
        <v>#VALUE!</v>
      </c>
      <c r="DF218" s="189" t="e">
        <f t="shared" si="881"/>
        <v>#VALUE!</v>
      </c>
      <c r="DG218" s="186" t="e">
        <f t="shared" si="881"/>
        <v>#VALUE!</v>
      </c>
      <c r="DH218" s="211" t="e">
        <f t="shared" si="881"/>
        <v>#VALUE!</v>
      </c>
      <c r="DI218" s="186" t="e">
        <f t="shared" si="881"/>
        <v>#VALUE!</v>
      </c>
      <c r="DJ218" s="186" t="e">
        <f t="shared" si="881"/>
        <v>#VALUE!</v>
      </c>
      <c r="DK218" s="186" t="e">
        <f t="shared" si="881"/>
        <v>#VALUE!</v>
      </c>
      <c r="DL218" s="186" t="e">
        <f t="shared" si="881"/>
        <v>#VALUE!</v>
      </c>
      <c r="DM218" s="187" t="e">
        <f t="shared" si="881"/>
        <v>#VALUE!</v>
      </c>
      <c r="DN218" s="185" t="e">
        <f t="shared" si="11"/>
        <v>#VALUE!</v>
      </c>
      <c r="DO218" s="189" t="e">
        <f t="shared" si="12"/>
        <v>#VALUE!</v>
      </c>
      <c r="DP218" s="120" t="e">
        <f t="shared" si="13"/>
        <v>#VALUE!</v>
      </c>
      <c r="DQ218" s="133" t="e">
        <f>CT218*'Ores &amp; Ingots'!$C$3+CU218*'Ores &amp; Ingots'!$C$4+CV218*'Ores &amp; Ingots'!$C$5+CW218*'Ores &amp; Ingots'!$C$6+CX218*'Ores &amp; Ingots'!$C$7+CY218*'Ores &amp; Ingots'!$C$8+CZ218*'Ores &amp; Ingots'!$C$9+DA218*'Ores &amp; Ingots'!$C$10+DB218*'Ores &amp; Ingots'!$C$11+DC218*'Ores &amp; Ingots'!$C$12</f>
        <v>#VALUE!</v>
      </c>
      <c r="DR218" s="133" t="e">
        <f>DD218*'Ores &amp; Ingots'!$B$3+DE218*'Ores &amp; Ingots'!$B$4+DF218*'Ores &amp; Ingots'!$B$5+DG218*'Ores &amp; Ingots'!$B$6+DH218*'Ores &amp; Ingots'!$B$7+DI218*'Ores &amp; Ingots'!$B$8+DJ218*'Ores &amp; Ingots'!$B$9+DK218*'Ores &amp; Ingots'!$B$10+DL218*'Ores &amp; Ingots'!$B$11+DM218*'Ores &amp; Ingots'!$B$12</f>
        <v>#VALUE!</v>
      </c>
      <c r="DS218" s="189" t="e">
        <f>CT218*Refining!$G$3+CU218*Refining!$G$4+CV218*Refining!$G$5+CW218*Refining!$G$6+CX218*Refining!$G$7+CY218*Refining!$G$8+CZ218*Refining!$G$9+DA218*Refining!$G$10+DB218*Refining!$G$11+DC218*Refining!$G$12</f>
        <v>#VALUE!</v>
      </c>
      <c r="DT218" s="189" t="e">
        <f t="shared" si="14"/>
        <v>#VALUE!</v>
      </c>
      <c r="DU218" s="192" t="e">
        <f t="shared" si="15"/>
        <v>#VALUE!</v>
      </c>
      <c r="DV218" s="185" t="e">
        <f t="shared" si="16"/>
        <v>#VALUE!</v>
      </c>
      <c r="DW218" s="194" t="e">
        <f t="shared" ref="DW218:DX218" si="882">DV218/60</f>
        <v>#VALUE!</v>
      </c>
      <c r="DX218" s="194" t="e">
        <f t="shared" si="882"/>
        <v>#VALUE!</v>
      </c>
      <c r="DY218" s="185" t="e">
        <f t="shared" si="18"/>
        <v>#VALUE!</v>
      </c>
      <c r="DZ218" s="194" t="e">
        <f t="shared" ref="DZ218:EA218" si="883">DY218/1000</f>
        <v>#VALUE!</v>
      </c>
      <c r="EA218" s="196" t="e">
        <f t="shared" si="883"/>
        <v>#VALUE!</v>
      </c>
      <c r="EB218" s="130" t="e">
        <f t="shared" si="20"/>
        <v>#VALUE!</v>
      </c>
      <c r="EC218" s="132" t="e">
        <f t="shared" si="21"/>
        <v>#VALUE!</v>
      </c>
      <c r="ED218" s="133" t="s">
        <v>28</v>
      </c>
    </row>
    <row r="219" spans="1:134" ht="12.75" x14ac:dyDescent="0.2">
      <c r="A219" s="864"/>
      <c r="B219" s="135" t="s">
        <v>422</v>
      </c>
      <c r="C219" s="137" t="s">
        <v>156</v>
      </c>
      <c r="D219" s="137">
        <v>1</v>
      </c>
      <c r="E219" s="137">
        <v>1</v>
      </c>
      <c r="F219" s="137">
        <v>1</v>
      </c>
      <c r="G219" s="139">
        <f t="shared" si="0"/>
        <v>15.625</v>
      </c>
      <c r="H219" s="140">
        <v>24</v>
      </c>
      <c r="I219" s="140">
        <v>60</v>
      </c>
      <c r="J219" s="140">
        <f>H219/Main!$D$9</f>
        <v>4.8</v>
      </c>
      <c r="K219" s="140">
        <f>I219/Main!$D$10</f>
        <v>30</v>
      </c>
      <c r="L219" s="140">
        <f t="shared" si="1"/>
        <v>6.25</v>
      </c>
      <c r="M219" s="140">
        <v>0.4</v>
      </c>
      <c r="N219" s="143"/>
      <c r="O219" s="143"/>
      <c r="P219" s="145"/>
      <c r="Q219" s="143"/>
      <c r="R219" s="146"/>
      <c r="S219" s="143"/>
      <c r="T219" s="395"/>
      <c r="U219" s="198"/>
      <c r="V219" s="143"/>
      <c r="W219" s="396" t="s">
        <v>34</v>
      </c>
      <c r="X219" s="167">
        <v>125</v>
      </c>
      <c r="Y219" s="133">
        <v>0</v>
      </c>
      <c r="Z219" s="133">
        <v>0</v>
      </c>
      <c r="AA219" s="133">
        <v>0</v>
      </c>
      <c r="AB219" s="133">
        <v>0</v>
      </c>
      <c r="AC219" s="133">
        <v>0</v>
      </c>
      <c r="AD219" s="133">
        <v>0</v>
      </c>
      <c r="AE219" s="133">
        <v>0</v>
      </c>
      <c r="AF219" s="133">
        <v>0</v>
      </c>
      <c r="AG219" s="133">
        <v>0</v>
      </c>
      <c r="AH219" s="133">
        <v>0</v>
      </c>
      <c r="AI219" s="133">
        <v>40</v>
      </c>
      <c r="AJ219" s="133">
        <v>0</v>
      </c>
      <c r="AK219" s="133">
        <v>0</v>
      </c>
      <c r="AL219" s="133">
        <v>0</v>
      </c>
      <c r="AM219" s="133">
        <v>0</v>
      </c>
      <c r="AN219" s="133">
        <v>0</v>
      </c>
      <c r="AO219" s="133">
        <v>0</v>
      </c>
      <c r="AP219" s="133">
        <v>0</v>
      </c>
      <c r="AQ219" s="133">
        <v>0</v>
      </c>
      <c r="AR219" s="133">
        <v>0</v>
      </c>
      <c r="AS219" s="406">
        <f t="shared" ref="AS219:BM219" si="884">IF(X219 = 0, "", X219)</f>
        <v>125</v>
      </c>
      <c r="AT219" s="137" t="str">
        <f t="shared" si="884"/>
        <v/>
      </c>
      <c r="AU219" s="137" t="str">
        <f t="shared" si="884"/>
        <v/>
      </c>
      <c r="AV219" s="137" t="str">
        <f t="shared" si="884"/>
        <v/>
      </c>
      <c r="AW219" s="137" t="str">
        <f t="shared" si="884"/>
        <v/>
      </c>
      <c r="AX219" s="137" t="str">
        <f t="shared" si="884"/>
        <v/>
      </c>
      <c r="AY219" s="137" t="str">
        <f t="shared" si="884"/>
        <v/>
      </c>
      <c r="AZ219" s="137" t="str">
        <f t="shared" si="884"/>
        <v/>
      </c>
      <c r="BA219" s="137" t="str">
        <f t="shared" si="884"/>
        <v/>
      </c>
      <c r="BB219" s="137" t="str">
        <f t="shared" si="884"/>
        <v/>
      </c>
      <c r="BC219" s="137" t="str">
        <f t="shared" si="884"/>
        <v/>
      </c>
      <c r="BD219" s="133">
        <f t="shared" si="884"/>
        <v>40</v>
      </c>
      <c r="BE219" s="137" t="str">
        <f t="shared" si="884"/>
        <v/>
      </c>
      <c r="BF219" s="137" t="str">
        <f t="shared" si="884"/>
        <v/>
      </c>
      <c r="BG219" s="137" t="str">
        <f t="shared" si="884"/>
        <v/>
      </c>
      <c r="BH219" s="137" t="str">
        <f t="shared" si="884"/>
        <v/>
      </c>
      <c r="BI219" s="137" t="str">
        <f t="shared" si="884"/>
        <v/>
      </c>
      <c r="BJ219" s="137" t="str">
        <f t="shared" si="884"/>
        <v/>
      </c>
      <c r="BK219" s="137" t="str">
        <f t="shared" si="884"/>
        <v/>
      </c>
      <c r="BL219" s="137" t="str">
        <f t="shared" si="884"/>
        <v/>
      </c>
      <c r="BM219" s="169" t="str">
        <f t="shared" si="884"/>
        <v/>
      </c>
      <c r="BN219" s="174" t="e">
        <f>$AS219*Assembly!Z$4+$AT219*Assembly!Z$5+$AU219*Assembly!Z$6+$AV219*Assembly!Z$7+$AW219*Assembly!Z$8+$AX219*Assembly!Z$9+$AY219*Assembly!Z$10+$AZ219*Assembly!Z$11+$BA219*Assembly!Z$12+$BB219*Assembly!Z$13+$BC219*Assembly!Z$14+$BD219*Assembly!Z$15+$BE219*Assembly!Z$16+$BF219*Assembly!Z$17+$BG219*Assembly!Z$18+$BH219*Assembly!Z$19+$BI219*Assembly!Z$20+$BJ219*Assembly!Z$21+$BK219*Assembly!Z$22+$BL219*Assembly!Z$23+$BM219*Assembly!Z$24</f>
        <v>#VALUE!</v>
      </c>
      <c r="BO219" s="133" t="e">
        <f t="shared" si="3"/>
        <v>#VALUE!</v>
      </c>
      <c r="BP219" s="133"/>
      <c r="BQ219" s="133" t="e">
        <f>$AS219*Assembly!AD$4+$AT219*Assembly!AD$5+$AU219*Assembly!AD$6+$AV219*Assembly!AD$7+$AW219*Assembly!AD$8+$AX219*Assembly!AD$9+$AY219*Assembly!AD$10+$AZ219*Assembly!AD$11+$BA219*Assembly!AD$12+$BB219*Assembly!AD$13+$BC219*Assembly!AD$14+$BD219*Assembly!AD$15+$BE219*Assembly!AD$16+$BF219*Assembly!AD$17+$BG219*Assembly!AD$18+$BH219*Assembly!AD$19+$BI219*Assembly!AD$20+$BJ219*Assembly!AD$21+$BK219*Assembly!AD$22+$BL219*Assembly!AD$23+$BM219*Assembly!AD$24</f>
        <v>#VALUE!</v>
      </c>
      <c r="BR219" s="177" t="e">
        <f t="shared" si="4"/>
        <v>#VALUE!</v>
      </c>
      <c r="BS219" s="178" t="e">
        <f t="shared" si="5"/>
        <v>#VALUE!</v>
      </c>
      <c r="BT219" s="179" t="e">
        <f t="shared" si="6"/>
        <v>#VALUE!</v>
      </c>
      <c r="BU219" s="178" t="e">
        <f t="shared" si="7"/>
        <v>#VALUE!</v>
      </c>
      <c r="BV219" s="133" t="e">
        <f>$AS219*Assembly!Y$4+$AT219*Assembly!Y$5+$AU219*Assembly!Y$6+$AV219*Assembly!Y$7+$AW219*Assembly!Y$8+$AX219*Assembly!Y$9+$AY219*Assembly!Y$10+$AZ219*Assembly!Y$11+$BA219*Assembly!Y$12+$BB219*Assembly!Y$13+$BC219*Assembly!Y$14+$BD219*Assembly!Y$15+$BE219*Assembly!Y$16+$BF219*Assembly!Y$17+$BG219*Assembly!Y$18+$BH219*Assembly!Y$19+$BI219*Assembly!Y$20+$BJ219*Assembly!Y$21+$BK219*Assembly!Y$22+$BL219*Assembly!Y$23+$BM219*Assembly!Y$24</f>
        <v>#VALUE!</v>
      </c>
      <c r="BW219" s="133" t="e">
        <f t="shared" si="8"/>
        <v>#VALUE!</v>
      </c>
      <c r="BX219" s="130" t="e">
        <f t="shared" si="9"/>
        <v>#VALUE!</v>
      </c>
      <c r="BY219" s="183" t="e">
        <f>$AS219*Assembly!AC$4+$AT219*Assembly!AC$5+$AU219*Assembly!AC$6+$AV219*Assembly!AC$7+$AW219*Assembly!AC$8+$AX219*Assembly!AC$9+$AY219*Assembly!AC$10+$AZ219*Assembly!AC$11+$BA219*Assembly!AC$12+$BB219*Assembly!AC$13+$BC219*Assembly!AC$14+$BD219*Assembly!AC$15+$BE219*Assembly!AC$16+$BF219*Assembly!AC$17+$BG219*Assembly!AC$18+$BH219*Assembly!AC$19+$BI219*Assembly!AC$20+$BJ219*Assembly!AC$21+$BK219*Assembly!AC$22+$BL219*Assembly!AC$23+$BM219*Assembly!AC$24</f>
        <v>#VALUE!</v>
      </c>
      <c r="BZ219" s="145" t="e">
        <f>$AS219*Assembly!M$4+$AT219*Assembly!M$5+$AU219*Assembly!M$6+$AV219*Assembly!M$7+$AW219*Assembly!M$8+$AX219*Assembly!M$9+$AY219*Assembly!M$10+$AZ219*Assembly!M$11+$BA219*Assembly!M$12+$BB219*Assembly!M$13+$BC219*Assembly!M$14+$BD219*Assembly!M$15+$BE219*Assembly!M$16+$BF219*Assembly!M$17+$BG219*Assembly!M$18+$BH219*Assembly!M$19+$BI219*Assembly!M$20+$BJ219*Assembly!M$21+$BK219*Assembly!M$22+$BL219*Assembly!M$23+$BM219*Assembly!M$24</f>
        <v>#VALUE!</v>
      </c>
      <c r="CA219" s="145" t="e">
        <f>$AS219*Assembly!N$4+$AT219*Assembly!N$5+$AU219*Assembly!N$6+$AV219*Assembly!N$7+$AW219*Assembly!N$8+$AX219*Assembly!N$9+$AY219*Assembly!N$10+$AZ219*Assembly!N$11+$BA219*Assembly!N$12+$BB219*Assembly!N$13+$BC219*Assembly!N$14+$BD219*Assembly!N$15+$BE219*Assembly!N$16+$BF219*Assembly!N$17+$BG219*Assembly!N$18+$BH219*Assembly!N$19+$BI219*Assembly!N$20+$BJ219*Assembly!N$21+$BK219*Assembly!N$22+$BL219*Assembly!N$23+$BM219*Assembly!N$24</f>
        <v>#VALUE!</v>
      </c>
      <c r="CB219" s="145" t="e">
        <f>$AS219*Assembly!O$4+$AT219*Assembly!O$5+$AU219*Assembly!O$6+$AV219*Assembly!O$7+$AW219*Assembly!O$8+$AX219*Assembly!O$9+$AY219*Assembly!O$10+$AZ219*Assembly!O$11+$BA219*Assembly!O$12+$BB219*Assembly!O$13+$BC219*Assembly!O$14+$BD219*Assembly!O$15+$BE219*Assembly!O$16+$BF219*Assembly!O$17+$BG219*Assembly!O$18+$BH219*Assembly!O$19+$BI219*Assembly!O$20+$BJ219*Assembly!O$21+$BK219*Assembly!O$22+$BL219*Assembly!O$23+$BM219*Assembly!O$24</f>
        <v>#VALUE!</v>
      </c>
      <c r="CC219" s="140" t="e">
        <f>$AS219*Assembly!P$4+$AT219*Assembly!P$5+$AU219*Assembly!P$6+$AV219*Assembly!P$7+$AW219*Assembly!P$8+$AX219*Assembly!P$9+$AY219*Assembly!P$10+$AZ219*Assembly!P$11+$BA219*Assembly!P$12+$BB219*Assembly!P$13+$BC219*Assembly!P$14+$BD219*Assembly!P$15+$BE219*Assembly!P$16+$BF219*Assembly!P$17+$BG219*Assembly!P$18+$BH219*Assembly!P$19+$BI219*Assembly!P$20+$BJ219*Assembly!P$21+$BK219*Assembly!P$22+$BL219*Assembly!P$23+$BM219*Assembly!P$24</f>
        <v>#VALUE!</v>
      </c>
      <c r="CD219" s="140" t="e">
        <f>$AS219*Assembly!Q$4+$AT219*Assembly!Q$5+$AU219*Assembly!Q$6+$AV219*Assembly!Q$7+$AW219*Assembly!Q$8+$AX219*Assembly!Q$9+$AY219*Assembly!Q$10+$AZ219*Assembly!Q$11+$BA219*Assembly!Q$12+$BB219*Assembly!Q$13+$BC219*Assembly!Q$14+$BD219*Assembly!Q$15+$BE219*Assembly!Q$16+$BF219*Assembly!Q$17+$BG219*Assembly!Q$18+$BH219*Assembly!Q$19+$BI219*Assembly!Q$20+$BJ219*Assembly!Q$21+$BK219*Assembly!Q$22+$BL219*Assembly!Q$23+$BM219*Assembly!Q$24</f>
        <v>#VALUE!</v>
      </c>
      <c r="CE219" s="145" t="e">
        <f>$AS219*Assembly!R$4+$AT219*Assembly!R$5+$AU219*Assembly!R$6+$AV219*Assembly!R$7+$AW219*Assembly!R$8+$AX219*Assembly!R$9+$AY219*Assembly!R$10+$AZ219*Assembly!R$11+$BA219*Assembly!R$12+$BB219*Assembly!R$13+$BC219*Assembly!R$14+$BD219*Assembly!R$15+$BE219*Assembly!R$16+$BF219*Assembly!R$17+$BG219*Assembly!R$18+$BH219*Assembly!R$19+$BI219*Assembly!R$20+$BJ219*Assembly!R$21+$BK219*Assembly!R$22+$BL219*Assembly!R$23+$BM219*Assembly!R$24</f>
        <v>#VALUE!</v>
      </c>
      <c r="CF219" s="140" t="e">
        <f>$AS219*Assembly!S$4+$AT219*Assembly!S$5+$AU219*Assembly!S$6+$AV219*Assembly!S$7+$AW219*Assembly!S$8+$AX219*Assembly!S$9+$AY219*Assembly!S$10+$AZ219*Assembly!S$11+$BA219*Assembly!S$12+$BB219*Assembly!S$13+$BC219*Assembly!S$14+$BD219*Assembly!S$15+$BE219*Assembly!S$16+$BF219*Assembly!S$17+$BG219*Assembly!S$18+$BH219*Assembly!S$19+$BI219*Assembly!S$20+$BJ219*Assembly!S$21+$BK219*Assembly!S$22+$BL219*Assembly!S$23+$BM219*Assembly!S$24</f>
        <v>#VALUE!</v>
      </c>
      <c r="CG219" s="140" t="e">
        <f>$AS219*Assembly!T$4+$AT219*Assembly!T$5+$AU219*Assembly!T$6+$AV219*Assembly!T$7+$AW219*Assembly!T$8+$AX219*Assembly!T$9+$AY219*Assembly!T$10+$AZ219*Assembly!T$11+$BA219*Assembly!T$12+$BB219*Assembly!T$13+$BC219*Assembly!T$14+$BD219*Assembly!T$15+$BE219*Assembly!T$16+$BF219*Assembly!T$17+$BG219*Assembly!T$18+$BH219*Assembly!T$19+$BI219*Assembly!T$20+$BJ219*Assembly!T$21+$BK219*Assembly!T$22+$BL219*Assembly!T$23+$BM219*Assembly!T$24</f>
        <v>#VALUE!</v>
      </c>
      <c r="CH219" s="140" t="e">
        <f>$AS219*Assembly!U$4+$AT219*Assembly!U$5+$AU219*Assembly!U$6+$AV219*Assembly!U$7+$AW219*Assembly!U$8+$AX219*Assembly!U$9+$AY219*Assembly!U$10+$AZ219*Assembly!U$11+$BA219*Assembly!U$12+$BB219*Assembly!U$13+$BC219*Assembly!U$14+$BD219*Assembly!U$15+$BE219*Assembly!U$16+$BF219*Assembly!U$17+$BG219*Assembly!U$18+$BH219*Assembly!U$19+$BI219*Assembly!U$20+$BJ219*Assembly!U$21+$BK219*Assembly!U$22+$BL219*Assembly!U$23+$BM219*Assembly!U$24</f>
        <v>#VALUE!</v>
      </c>
      <c r="CI219" s="145" t="e">
        <f>$AS219*Assembly!V$4+$AT219*Assembly!V$5+$AU219*Assembly!V$6+$AV219*Assembly!V$7+$AW219*Assembly!V$8+$AX219*Assembly!V$9+$AY219*Assembly!V$10+$AZ219*Assembly!V$11+$BA219*Assembly!V$12+$BB219*Assembly!V$13+$BC219*Assembly!V$14+$BD219*Assembly!V$15+$BE219*Assembly!V$16+$BF219*Assembly!V$17+$BG219*Assembly!V$18+$BH219*Assembly!V$19+$BI219*Assembly!V$20+$BJ219*Assembly!V$21+$BK219*Assembly!V$22+$BL219*Assembly!V$23+$BM219*Assembly!V$24</f>
        <v>#VALUE!</v>
      </c>
      <c r="CJ219" s="145" t="e">
        <f>BZ219*Refining!$F$3</f>
        <v>#VALUE!</v>
      </c>
      <c r="CK219" s="145" t="e">
        <f>CA219*Refining!$F$4</f>
        <v>#VALUE!</v>
      </c>
      <c r="CL219" s="145" t="e">
        <f>CB219*Refining!$F$5</f>
        <v>#VALUE!</v>
      </c>
      <c r="CM219" s="145" t="e">
        <f>CC219*Refining!$F$6</f>
        <v>#VALUE!</v>
      </c>
      <c r="CN219" s="145" t="e">
        <f>CD219*Refining!$F$7</f>
        <v>#VALUE!</v>
      </c>
      <c r="CO219" s="145" t="e">
        <f>CE219*Refining!$F$8</f>
        <v>#VALUE!</v>
      </c>
      <c r="CP219" s="145" t="e">
        <f>CF219*Refining!$F$9</f>
        <v>#VALUE!</v>
      </c>
      <c r="CQ219" s="145" t="e">
        <f>CG219*Refining!$F$10</f>
        <v>#VALUE!</v>
      </c>
      <c r="CR219" s="145" t="e">
        <f>CH219*Refining!$F$11</f>
        <v>#VALUE!</v>
      </c>
      <c r="CS219" s="145" t="e">
        <f>CI219*Refining!$F$12</f>
        <v>#VALUE!</v>
      </c>
      <c r="CT219" s="185" t="e">
        <f t="shared" ref="CT219:DM219" si="885">IF(BZ219 = 0, "", BZ219)</f>
        <v>#VALUE!</v>
      </c>
      <c r="CU219" s="189" t="e">
        <f t="shared" si="885"/>
        <v>#VALUE!</v>
      </c>
      <c r="CV219" s="189" t="e">
        <f t="shared" si="885"/>
        <v>#VALUE!</v>
      </c>
      <c r="CW219" s="186" t="e">
        <f t="shared" si="885"/>
        <v>#VALUE!</v>
      </c>
      <c r="CX219" s="186" t="e">
        <f t="shared" si="885"/>
        <v>#VALUE!</v>
      </c>
      <c r="CY219" s="186" t="e">
        <f t="shared" si="885"/>
        <v>#VALUE!</v>
      </c>
      <c r="CZ219" s="186" t="e">
        <f t="shared" si="885"/>
        <v>#VALUE!</v>
      </c>
      <c r="DA219" s="186" t="e">
        <f t="shared" si="885"/>
        <v>#VALUE!</v>
      </c>
      <c r="DB219" s="186" t="e">
        <f t="shared" si="885"/>
        <v>#VALUE!</v>
      </c>
      <c r="DC219" s="187" t="e">
        <f t="shared" si="885"/>
        <v>#VALUE!</v>
      </c>
      <c r="DD219" s="185" t="e">
        <f t="shared" si="885"/>
        <v>#VALUE!</v>
      </c>
      <c r="DE219" s="189" t="e">
        <f t="shared" si="885"/>
        <v>#VALUE!</v>
      </c>
      <c r="DF219" s="189" t="e">
        <f t="shared" si="885"/>
        <v>#VALUE!</v>
      </c>
      <c r="DG219" s="186" t="e">
        <f t="shared" si="885"/>
        <v>#VALUE!</v>
      </c>
      <c r="DH219" s="211" t="e">
        <f t="shared" si="885"/>
        <v>#VALUE!</v>
      </c>
      <c r="DI219" s="186" t="e">
        <f t="shared" si="885"/>
        <v>#VALUE!</v>
      </c>
      <c r="DJ219" s="186" t="e">
        <f t="shared" si="885"/>
        <v>#VALUE!</v>
      </c>
      <c r="DK219" s="186" t="e">
        <f t="shared" si="885"/>
        <v>#VALUE!</v>
      </c>
      <c r="DL219" s="186" t="e">
        <f t="shared" si="885"/>
        <v>#VALUE!</v>
      </c>
      <c r="DM219" s="187" t="e">
        <f t="shared" si="885"/>
        <v>#VALUE!</v>
      </c>
      <c r="DN219" s="185" t="e">
        <f t="shared" si="11"/>
        <v>#VALUE!</v>
      </c>
      <c r="DO219" s="189" t="e">
        <f t="shared" si="12"/>
        <v>#VALUE!</v>
      </c>
      <c r="DP219" s="120" t="e">
        <f t="shared" si="13"/>
        <v>#VALUE!</v>
      </c>
      <c r="DQ219" s="133" t="e">
        <f>CT219*'Ores &amp; Ingots'!$C$3+CU219*'Ores &amp; Ingots'!$C$4+CV219*'Ores &amp; Ingots'!$C$5+CW219*'Ores &amp; Ingots'!$C$6+CX219*'Ores &amp; Ingots'!$C$7+CY219*'Ores &amp; Ingots'!$C$8+CZ219*'Ores &amp; Ingots'!$C$9+DA219*'Ores &amp; Ingots'!$C$10+DB219*'Ores &amp; Ingots'!$C$11+DC219*'Ores &amp; Ingots'!$C$12</f>
        <v>#VALUE!</v>
      </c>
      <c r="DR219" s="133" t="e">
        <f>DD219*'Ores &amp; Ingots'!$B$3+DE219*'Ores &amp; Ingots'!$B$4+DF219*'Ores &amp; Ingots'!$B$5+DG219*'Ores &amp; Ingots'!$B$6+DH219*'Ores &amp; Ingots'!$B$7+DI219*'Ores &amp; Ingots'!$B$8+DJ219*'Ores &amp; Ingots'!$B$9+DK219*'Ores &amp; Ingots'!$B$10+DL219*'Ores &amp; Ingots'!$B$11+DM219*'Ores &amp; Ingots'!$B$12</f>
        <v>#VALUE!</v>
      </c>
      <c r="DS219" s="189" t="e">
        <f>CT219*Refining!$G$3+CU219*Refining!$G$4+CV219*Refining!$G$5+CW219*Refining!$G$6+CX219*Refining!$G$7+CY219*Refining!$G$8+CZ219*Refining!$G$9+DA219*Refining!$G$10+DB219*Refining!$G$11+DC219*Refining!$G$12</f>
        <v>#VALUE!</v>
      </c>
      <c r="DT219" s="189" t="e">
        <f t="shared" si="14"/>
        <v>#VALUE!</v>
      </c>
      <c r="DU219" s="192" t="e">
        <f t="shared" si="15"/>
        <v>#VALUE!</v>
      </c>
      <c r="DV219" s="185" t="e">
        <f t="shared" si="16"/>
        <v>#VALUE!</v>
      </c>
      <c r="DW219" s="194" t="e">
        <f t="shared" ref="DW219:DX219" si="886">DV219/60</f>
        <v>#VALUE!</v>
      </c>
      <c r="DX219" s="194" t="e">
        <f t="shared" si="886"/>
        <v>#VALUE!</v>
      </c>
      <c r="DY219" s="185" t="e">
        <f t="shared" si="18"/>
        <v>#VALUE!</v>
      </c>
      <c r="DZ219" s="194" t="e">
        <f t="shared" ref="DZ219:EA219" si="887">DY219/1000</f>
        <v>#VALUE!</v>
      </c>
      <c r="EA219" s="196" t="e">
        <f t="shared" si="887"/>
        <v>#VALUE!</v>
      </c>
      <c r="EB219" s="130" t="e">
        <f t="shared" si="20"/>
        <v>#VALUE!</v>
      </c>
      <c r="EC219" s="132" t="e">
        <f t="shared" si="21"/>
        <v>#VALUE!</v>
      </c>
      <c r="ED219" s="133">
        <v>16</v>
      </c>
    </row>
    <row r="220" spans="1:134" ht="12.75" x14ac:dyDescent="0.2">
      <c r="A220" s="864"/>
      <c r="B220" s="135" t="s">
        <v>423</v>
      </c>
      <c r="C220" s="137" t="s">
        <v>156</v>
      </c>
      <c r="D220" s="137">
        <v>1</v>
      </c>
      <c r="E220" s="137">
        <v>1</v>
      </c>
      <c r="F220" s="137">
        <v>1</v>
      </c>
      <c r="G220" s="154">
        <f t="shared" si="0"/>
        <v>15.625</v>
      </c>
      <c r="H220" s="156">
        <v>10</v>
      </c>
      <c r="I220" s="156">
        <v>25</v>
      </c>
      <c r="J220" s="156">
        <f>H220/Main!$D$9</f>
        <v>2</v>
      </c>
      <c r="K220" s="156">
        <f>I220/Main!$D$10</f>
        <v>12.5</v>
      </c>
      <c r="L220" s="156">
        <f t="shared" si="1"/>
        <v>6.25</v>
      </c>
      <c r="M220" s="156">
        <v>0.4</v>
      </c>
      <c r="N220" s="159"/>
      <c r="O220" s="159"/>
      <c r="P220" s="164"/>
      <c r="Q220" s="159"/>
      <c r="R220" s="166"/>
      <c r="S220" s="159"/>
      <c r="T220" s="166"/>
      <c r="U220" s="170"/>
      <c r="V220" s="159"/>
      <c r="W220" s="364" t="s">
        <v>28</v>
      </c>
      <c r="X220" s="167">
        <v>30</v>
      </c>
      <c r="Y220" s="133">
        <v>0</v>
      </c>
      <c r="Z220" s="133">
        <v>0</v>
      </c>
      <c r="AA220" s="133">
        <v>0</v>
      </c>
      <c r="AB220" s="133">
        <v>0</v>
      </c>
      <c r="AC220" s="133">
        <v>0</v>
      </c>
      <c r="AD220" s="133">
        <v>0</v>
      </c>
      <c r="AE220" s="133">
        <v>0</v>
      </c>
      <c r="AF220" s="133">
        <v>0</v>
      </c>
      <c r="AG220" s="133">
        <v>0</v>
      </c>
      <c r="AH220" s="133">
        <v>0</v>
      </c>
      <c r="AI220" s="133">
        <v>8</v>
      </c>
      <c r="AJ220" s="133">
        <v>0</v>
      </c>
      <c r="AK220" s="133">
        <v>0</v>
      </c>
      <c r="AL220" s="133">
        <v>0</v>
      </c>
      <c r="AM220" s="133">
        <v>0</v>
      </c>
      <c r="AN220" s="133">
        <v>0</v>
      </c>
      <c r="AO220" s="133">
        <v>0</v>
      </c>
      <c r="AP220" s="133">
        <v>0</v>
      </c>
      <c r="AQ220" s="133">
        <v>0</v>
      </c>
      <c r="AR220" s="133">
        <v>0</v>
      </c>
      <c r="AS220" s="406">
        <f t="shared" ref="AS220:BM220" si="888">IF(X220 = 0, "", X220)</f>
        <v>30</v>
      </c>
      <c r="AT220" s="137" t="str">
        <f t="shared" si="888"/>
        <v/>
      </c>
      <c r="AU220" s="137" t="str">
        <f t="shared" si="888"/>
        <v/>
      </c>
      <c r="AV220" s="137" t="str">
        <f t="shared" si="888"/>
        <v/>
      </c>
      <c r="AW220" s="137" t="str">
        <f t="shared" si="888"/>
        <v/>
      </c>
      <c r="AX220" s="137" t="str">
        <f t="shared" si="888"/>
        <v/>
      </c>
      <c r="AY220" s="137" t="str">
        <f t="shared" si="888"/>
        <v/>
      </c>
      <c r="AZ220" s="137" t="str">
        <f t="shared" si="888"/>
        <v/>
      </c>
      <c r="BA220" s="137" t="str">
        <f t="shared" si="888"/>
        <v/>
      </c>
      <c r="BB220" s="137" t="str">
        <f t="shared" si="888"/>
        <v/>
      </c>
      <c r="BC220" s="137" t="str">
        <f t="shared" si="888"/>
        <v/>
      </c>
      <c r="BD220" s="133">
        <f t="shared" si="888"/>
        <v>8</v>
      </c>
      <c r="BE220" s="137" t="str">
        <f t="shared" si="888"/>
        <v/>
      </c>
      <c r="BF220" s="137" t="str">
        <f t="shared" si="888"/>
        <v/>
      </c>
      <c r="BG220" s="137" t="str">
        <f t="shared" si="888"/>
        <v/>
      </c>
      <c r="BH220" s="137" t="str">
        <f t="shared" si="888"/>
        <v/>
      </c>
      <c r="BI220" s="137" t="str">
        <f t="shared" si="888"/>
        <v/>
      </c>
      <c r="BJ220" s="137" t="str">
        <f t="shared" si="888"/>
        <v/>
      </c>
      <c r="BK220" s="137" t="str">
        <f t="shared" si="888"/>
        <v/>
      </c>
      <c r="BL220" s="137" t="str">
        <f t="shared" si="888"/>
        <v/>
      </c>
      <c r="BM220" s="169" t="str">
        <f t="shared" si="888"/>
        <v/>
      </c>
      <c r="BN220" s="174" t="e">
        <f>$AS220*Assembly!Z$4+$AT220*Assembly!Z$5+$AU220*Assembly!Z$6+$AV220*Assembly!Z$7+$AW220*Assembly!Z$8+$AX220*Assembly!Z$9+$AY220*Assembly!Z$10+$AZ220*Assembly!Z$11+$BA220*Assembly!Z$12+$BB220*Assembly!Z$13+$BC220*Assembly!Z$14+$BD220*Assembly!Z$15+$BE220*Assembly!Z$16+$BF220*Assembly!Z$17+$BG220*Assembly!Z$18+$BH220*Assembly!Z$19+$BI220*Assembly!Z$20+$BJ220*Assembly!Z$21+$BK220*Assembly!Z$22+$BL220*Assembly!Z$23+$BM220*Assembly!Z$24</f>
        <v>#VALUE!</v>
      </c>
      <c r="BO220" s="133" t="e">
        <f t="shared" si="3"/>
        <v>#VALUE!</v>
      </c>
      <c r="BP220" s="133"/>
      <c r="BQ220" s="133" t="e">
        <f>$AS220*Assembly!AD$4+$AT220*Assembly!AD$5+$AU220*Assembly!AD$6+$AV220*Assembly!AD$7+$AW220*Assembly!AD$8+$AX220*Assembly!AD$9+$AY220*Assembly!AD$10+$AZ220*Assembly!AD$11+$BA220*Assembly!AD$12+$BB220*Assembly!AD$13+$BC220*Assembly!AD$14+$BD220*Assembly!AD$15+$BE220*Assembly!AD$16+$BF220*Assembly!AD$17+$BG220*Assembly!AD$18+$BH220*Assembly!AD$19+$BI220*Assembly!AD$20+$BJ220*Assembly!AD$21+$BK220*Assembly!AD$22+$BL220*Assembly!AD$23+$BM220*Assembly!AD$24</f>
        <v>#VALUE!</v>
      </c>
      <c r="BR220" s="177" t="e">
        <f t="shared" si="4"/>
        <v>#VALUE!</v>
      </c>
      <c r="BS220" s="178" t="e">
        <f t="shared" si="5"/>
        <v>#VALUE!</v>
      </c>
      <c r="BT220" s="179" t="e">
        <f t="shared" si="6"/>
        <v>#VALUE!</v>
      </c>
      <c r="BU220" s="178" t="e">
        <f t="shared" si="7"/>
        <v>#VALUE!</v>
      </c>
      <c r="BV220" s="133" t="e">
        <f>$AS220*Assembly!Y$4+$AT220*Assembly!Y$5+$AU220*Assembly!Y$6+$AV220*Assembly!Y$7+$AW220*Assembly!Y$8+$AX220*Assembly!Y$9+$AY220*Assembly!Y$10+$AZ220*Assembly!Y$11+$BA220*Assembly!Y$12+$BB220*Assembly!Y$13+$BC220*Assembly!Y$14+$BD220*Assembly!Y$15+$BE220*Assembly!Y$16+$BF220*Assembly!Y$17+$BG220*Assembly!Y$18+$BH220*Assembly!Y$19+$BI220*Assembly!Y$20+$BJ220*Assembly!Y$21+$BK220*Assembly!Y$22+$BL220*Assembly!Y$23+$BM220*Assembly!Y$24</f>
        <v>#VALUE!</v>
      </c>
      <c r="BW220" s="133" t="e">
        <f t="shared" si="8"/>
        <v>#VALUE!</v>
      </c>
      <c r="BX220" s="130" t="e">
        <f t="shared" si="9"/>
        <v>#VALUE!</v>
      </c>
      <c r="BY220" s="183" t="e">
        <f>$AS220*Assembly!AC$4+$AT220*Assembly!AC$5+$AU220*Assembly!AC$6+$AV220*Assembly!AC$7+$AW220*Assembly!AC$8+$AX220*Assembly!AC$9+$AY220*Assembly!AC$10+$AZ220*Assembly!AC$11+$BA220*Assembly!AC$12+$BB220*Assembly!AC$13+$BC220*Assembly!AC$14+$BD220*Assembly!AC$15+$BE220*Assembly!AC$16+$BF220*Assembly!AC$17+$BG220*Assembly!AC$18+$BH220*Assembly!AC$19+$BI220*Assembly!AC$20+$BJ220*Assembly!AC$21+$BK220*Assembly!AC$22+$BL220*Assembly!AC$23+$BM220*Assembly!AC$24</f>
        <v>#VALUE!</v>
      </c>
      <c r="BZ220" s="164" t="e">
        <f>$AS220*Assembly!M$4+$AT220*Assembly!M$5+$AU220*Assembly!M$6+$AV220*Assembly!M$7+$AW220*Assembly!M$8+$AX220*Assembly!M$9+$AY220*Assembly!M$10+$AZ220*Assembly!M$11+$BA220*Assembly!M$12+$BB220*Assembly!M$13+$BC220*Assembly!M$14+$BD220*Assembly!M$15+$BE220*Assembly!M$16+$BF220*Assembly!M$17+$BG220*Assembly!M$18+$BH220*Assembly!M$19+$BI220*Assembly!M$20+$BJ220*Assembly!M$21+$BK220*Assembly!M$22+$BL220*Assembly!M$23+$BM220*Assembly!M$24</f>
        <v>#VALUE!</v>
      </c>
      <c r="CA220" s="164" t="e">
        <f>$AS220*Assembly!N$4+$AT220*Assembly!N$5+$AU220*Assembly!N$6+$AV220*Assembly!N$7+$AW220*Assembly!N$8+$AX220*Assembly!N$9+$AY220*Assembly!N$10+$AZ220*Assembly!N$11+$BA220*Assembly!N$12+$BB220*Assembly!N$13+$BC220*Assembly!N$14+$BD220*Assembly!N$15+$BE220*Assembly!N$16+$BF220*Assembly!N$17+$BG220*Assembly!N$18+$BH220*Assembly!N$19+$BI220*Assembly!N$20+$BJ220*Assembly!N$21+$BK220*Assembly!N$22+$BL220*Assembly!N$23+$BM220*Assembly!N$24</f>
        <v>#VALUE!</v>
      </c>
      <c r="CB220" s="164" t="e">
        <f>$AS220*Assembly!O$4+$AT220*Assembly!O$5+$AU220*Assembly!O$6+$AV220*Assembly!O$7+$AW220*Assembly!O$8+$AX220*Assembly!O$9+$AY220*Assembly!O$10+$AZ220*Assembly!O$11+$BA220*Assembly!O$12+$BB220*Assembly!O$13+$BC220*Assembly!O$14+$BD220*Assembly!O$15+$BE220*Assembly!O$16+$BF220*Assembly!O$17+$BG220*Assembly!O$18+$BH220*Assembly!O$19+$BI220*Assembly!O$20+$BJ220*Assembly!O$21+$BK220*Assembly!O$22+$BL220*Assembly!O$23+$BM220*Assembly!O$24</f>
        <v>#VALUE!</v>
      </c>
      <c r="CC220" s="156" t="e">
        <f>$AS220*Assembly!P$4+$AT220*Assembly!P$5+$AU220*Assembly!P$6+$AV220*Assembly!P$7+$AW220*Assembly!P$8+$AX220*Assembly!P$9+$AY220*Assembly!P$10+$AZ220*Assembly!P$11+$BA220*Assembly!P$12+$BB220*Assembly!P$13+$BC220*Assembly!P$14+$BD220*Assembly!P$15+$BE220*Assembly!P$16+$BF220*Assembly!P$17+$BG220*Assembly!P$18+$BH220*Assembly!P$19+$BI220*Assembly!P$20+$BJ220*Assembly!P$21+$BK220*Assembly!P$22+$BL220*Assembly!P$23+$BM220*Assembly!P$24</f>
        <v>#VALUE!</v>
      </c>
      <c r="CD220" s="156" t="e">
        <f>$AS220*Assembly!Q$4+$AT220*Assembly!Q$5+$AU220*Assembly!Q$6+$AV220*Assembly!Q$7+$AW220*Assembly!Q$8+$AX220*Assembly!Q$9+$AY220*Assembly!Q$10+$AZ220*Assembly!Q$11+$BA220*Assembly!Q$12+$BB220*Assembly!Q$13+$BC220*Assembly!Q$14+$BD220*Assembly!Q$15+$BE220*Assembly!Q$16+$BF220*Assembly!Q$17+$BG220*Assembly!Q$18+$BH220*Assembly!Q$19+$BI220*Assembly!Q$20+$BJ220*Assembly!Q$21+$BK220*Assembly!Q$22+$BL220*Assembly!Q$23+$BM220*Assembly!Q$24</f>
        <v>#VALUE!</v>
      </c>
      <c r="CE220" s="164" t="e">
        <f>$AS220*Assembly!R$4+$AT220*Assembly!R$5+$AU220*Assembly!R$6+$AV220*Assembly!R$7+$AW220*Assembly!R$8+$AX220*Assembly!R$9+$AY220*Assembly!R$10+$AZ220*Assembly!R$11+$BA220*Assembly!R$12+$BB220*Assembly!R$13+$BC220*Assembly!R$14+$BD220*Assembly!R$15+$BE220*Assembly!R$16+$BF220*Assembly!R$17+$BG220*Assembly!R$18+$BH220*Assembly!R$19+$BI220*Assembly!R$20+$BJ220*Assembly!R$21+$BK220*Assembly!R$22+$BL220*Assembly!R$23+$BM220*Assembly!R$24</f>
        <v>#VALUE!</v>
      </c>
      <c r="CF220" s="156" t="e">
        <f>$AS220*Assembly!S$4+$AT220*Assembly!S$5+$AU220*Assembly!S$6+$AV220*Assembly!S$7+$AW220*Assembly!S$8+$AX220*Assembly!S$9+$AY220*Assembly!S$10+$AZ220*Assembly!S$11+$BA220*Assembly!S$12+$BB220*Assembly!S$13+$BC220*Assembly!S$14+$BD220*Assembly!S$15+$BE220*Assembly!S$16+$BF220*Assembly!S$17+$BG220*Assembly!S$18+$BH220*Assembly!S$19+$BI220*Assembly!S$20+$BJ220*Assembly!S$21+$BK220*Assembly!S$22+$BL220*Assembly!S$23+$BM220*Assembly!S$24</f>
        <v>#VALUE!</v>
      </c>
      <c r="CG220" s="156" t="e">
        <f>$AS220*Assembly!T$4+$AT220*Assembly!T$5+$AU220*Assembly!T$6+$AV220*Assembly!T$7+$AW220*Assembly!T$8+$AX220*Assembly!T$9+$AY220*Assembly!T$10+$AZ220*Assembly!T$11+$BA220*Assembly!T$12+$BB220*Assembly!T$13+$BC220*Assembly!T$14+$BD220*Assembly!T$15+$BE220*Assembly!T$16+$BF220*Assembly!T$17+$BG220*Assembly!T$18+$BH220*Assembly!T$19+$BI220*Assembly!T$20+$BJ220*Assembly!T$21+$BK220*Assembly!T$22+$BL220*Assembly!T$23+$BM220*Assembly!T$24</f>
        <v>#VALUE!</v>
      </c>
      <c r="CH220" s="156" t="e">
        <f>$AS220*Assembly!U$4+$AT220*Assembly!U$5+$AU220*Assembly!U$6+$AV220*Assembly!U$7+$AW220*Assembly!U$8+$AX220*Assembly!U$9+$AY220*Assembly!U$10+$AZ220*Assembly!U$11+$BA220*Assembly!U$12+$BB220*Assembly!U$13+$BC220*Assembly!U$14+$BD220*Assembly!U$15+$BE220*Assembly!U$16+$BF220*Assembly!U$17+$BG220*Assembly!U$18+$BH220*Assembly!U$19+$BI220*Assembly!U$20+$BJ220*Assembly!U$21+$BK220*Assembly!U$22+$BL220*Assembly!U$23+$BM220*Assembly!U$24</f>
        <v>#VALUE!</v>
      </c>
      <c r="CI220" s="164" t="e">
        <f>$AS220*Assembly!V$4+$AT220*Assembly!V$5+$AU220*Assembly!V$6+$AV220*Assembly!V$7+$AW220*Assembly!V$8+$AX220*Assembly!V$9+$AY220*Assembly!V$10+$AZ220*Assembly!V$11+$BA220*Assembly!V$12+$BB220*Assembly!V$13+$BC220*Assembly!V$14+$BD220*Assembly!V$15+$BE220*Assembly!V$16+$BF220*Assembly!V$17+$BG220*Assembly!V$18+$BH220*Assembly!V$19+$BI220*Assembly!V$20+$BJ220*Assembly!V$21+$BK220*Assembly!V$22+$BL220*Assembly!V$23+$BM220*Assembly!V$24</f>
        <v>#VALUE!</v>
      </c>
      <c r="CJ220" s="164" t="e">
        <f>BZ220*Refining!$F$3</f>
        <v>#VALUE!</v>
      </c>
      <c r="CK220" s="164" t="e">
        <f>CA220*Refining!$F$4</f>
        <v>#VALUE!</v>
      </c>
      <c r="CL220" s="164" t="e">
        <f>CB220*Refining!$F$5</f>
        <v>#VALUE!</v>
      </c>
      <c r="CM220" s="164" t="e">
        <f>CC220*Refining!$F$6</f>
        <v>#VALUE!</v>
      </c>
      <c r="CN220" s="164" t="e">
        <f>CD220*Refining!$F$7</f>
        <v>#VALUE!</v>
      </c>
      <c r="CO220" s="164" t="e">
        <f>CE220*Refining!$F$8</f>
        <v>#VALUE!</v>
      </c>
      <c r="CP220" s="164" t="e">
        <f>CF220*Refining!$F$9</f>
        <v>#VALUE!</v>
      </c>
      <c r="CQ220" s="164" t="e">
        <f>CG220*Refining!$F$10</f>
        <v>#VALUE!</v>
      </c>
      <c r="CR220" s="164" t="e">
        <f>CH220*Refining!$F$11</f>
        <v>#VALUE!</v>
      </c>
      <c r="CS220" s="164" t="e">
        <f>CI220*Refining!$F$12</f>
        <v>#VALUE!</v>
      </c>
      <c r="CT220" s="185" t="e">
        <f t="shared" ref="CT220:DM220" si="889">IF(BZ220 = 0, "", BZ220)</f>
        <v>#VALUE!</v>
      </c>
      <c r="CU220" s="189" t="e">
        <f t="shared" si="889"/>
        <v>#VALUE!</v>
      </c>
      <c r="CV220" s="189" t="e">
        <f t="shared" si="889"/>
        <v>#VALUE!</v>
      </c>
      <c r="CW220" s="186" t="e">
        <f t="shared" si="889"/>
        <v>#VALUE!</v>
      </c>
      <c r="CX220" s="186" t="e">
        <f t="shared" si="889"/>
        <v>#VALUE!</v>
      </c>
      <c r="CY220" s="186" t="e">
        <f t="shared" si="889"/>
        <v>#VALUE!</v>
      </c>
      <c r="CZ220" s="186" t="e">
        <f t="shared" si="889"/>
        <v>#VALUE!</v>
      </c>
      <c r="DA220" s="186" t="e">
        <f t="shared" si="889"/>
        <v>#VALUE!</v>
      </c>
      <c r="DB220" s="186" t="e">
        <f t="shared" si="889"/>
        <v>#VALUE!</v>
      </c>
      <c r="DC220" s="187" t="e">
        <f t="shared" si="889"/>
        <v>#VALUE!</v>
      </c>
      <c r="DD220" s="185" t="e">
        <f t="shared" si="889"/>
        <v>#VALUE!</v>
      </c>
      <c r="DE220" s="189" t="e">
        <f t="shared" si="889"/>
        <v>#VALUE!</v>
      </c>
      <c r="DF220" s="189" t="e">
        <f t="shared" si="889"/>
        <v>#VALUE!</v>
      </c>
      <c r="DG220" s="186" t="e">
        <f t="shared" si="889"/>
        <v>#VALUE!</v>
      </c>
      <c r="DH220" s="211" t="e">
        <f t="shared" si="889"/>
        <v>#VALUE!</v>
      </c>
      <c r="DI220" s="186" t="e">
        <f t="shared" si="889"/>
        <v>#VALUE!</v>
      </c>
      <c r="DJ220" s="186" t="e">
        <f t="shared" si="889"/>
        <v>#VALUE!</v>
      </c>
      <c r="DK220" s="186" t="e">
        <f t="shared" si="889"/>
        <v>#VALUE!</v>
      </c>
      <c r="DL220" s="186" t="e">
        <f t="shared" si="889"/>
        <v>#VALUE!</v>
      </c>
      <c r="DM220" s="187" t="e">
        <f t="shared" si="889"/>
        <v>#VALUE!</v>
      </c>
      <c r="DN220" s="185" t="e">
        <f t="shared" si="11"/>
        <v>#VALUE!</v>
      </c>
      <c r="DO220" s="189" t="e">
        <f t="shared" si="12"/>
        <v>#VALUE!</v>
      </c>
      <c r="DP220" s="120" t="e">
        <f t="shared" si="13"/>
        <v>#VALUE!</v>
      </c>
      <c r="DQ220" s="133" t="e">
        <f>CT220*'Ores &amp; Ingots'!$C$3+CU220*'Ores &amp; Ingots'!$C$4+CV220*'Ores &amp; Ingots'!$C$5+CW220*'Ores &amp; Ingots'!$C$6+CX220*'Ores &amp; Ingots'!$C$7+CY220*'Ores &amp; Ingots'!$C$8+CZ220*'Ores &amp; Ingots'!$C$9+DA220*'Ores &amp; Ingots'!$C$10+DB220*'Ores &amp; Ingots'!$C$11+DC220*'Ores &amp; Ingots'!$C$12</f>
        <v>#VALUE!</v>
      </c>
      <c r="DR220" s="133" t="e">
        <f>DD220*'Ores &amp; Ingots'!$B$3+DE220*'Ores &amp; Ingots'!$B$4+DF220*'Ores &amp; Ingots'!$B$5+DG220*'Ores &amp; Ingots'!$B$6+DH220*'Ores &amp; Ingots'!$B$7+DI220*'Ores &amp; Ingots'!$B$8+DJ220*'Ores &amp; Ingots'!$B$9+DK220*'Ores &amp; Ingots'!$B$10+DL220*'Ores &amp; Ingots'!$B$11+DM220*'Ores &amp; Ingots'!$B$12</f>
        <v>#VALUE!</v>
      </c>
      <c r="DS220" s="189" t="e">
        <f>CT220*Refining!$G$3+CU220*Refining!$G$4+CV220*Refining!$G$5+CW220*Refining!$G$6+CX220*Refining!$G$7+CY220*Refining!$G$8+CZ220*Refining!$G$9+DA220*Refining!$G$10+DB220*Refining!$G$11+DC220*Refining!$G$12</f>
        <v>#VALUE!</v>
      </c>
      <c r="DT220" s="189" t="e">
        <f t="shared" si="14"/>
        <v>#VALUE!</v>
      </c>
      <c r="DU220" s="192" t="e">
        <f t="shared" si="15"/>
        <v>#VALUE!</v>
      </c>
      <c r="DV220" s="185" t="e">
        <f t="shared" si="16"/>
        <v>#VALUE!</v>
      </c>
      <c r="DW220" s="194" t="e">
        <f t="shared" ref="DW220:DX220" si="890">DV220/60</f>
        <v>#VALUE!</v>
      </c>
      <c r="DX220" s="194" t="e">
        <f t="shared" si="890"/>
        <v>#VALUE!</v>
      </c>
      <c r="DY220" s="185" t="e">
        <f t="shared" si="18"/>
        <v>#VALUE!</v>
      </c>
      <c r="DZ220" s="194" t="e">
        <f t="shared" ref="DZ220:EA220" si="891">DY220/1000</f>
        <v>#VALUE!</v>
      </c>
      <c r="EA220" s="196" t="e">
        <f t="shared" si="891"/>
        <v>#VALUE!</v>
      </c>
      <c r="EB220" s="130" t="e">
        <f t="shared" si="20"/>
        <v>#VALUE!</v>
      </c>
      <c r="EC220" s="132" t="e">
        <f t="shared" si="21"/>
        <v>#VALUE!</v>
      </c>
      <c r="ED220" s="133" t="s">
        <v>28</v>
      </c>
    </row>
    <row r="221" spans="1:134" ht="12.75" x14ac:dyDescent="0.2">
      <c r="A221" s="864"/>
      <c r="B221" s="369" t="s">
        <v>424</v>
      </c>
      <c r="C221" s="137" t="s">
        <v>156</v>
      </c>
      <c r="D221" s="137">
        <v>1</v>
      </c>
      <c r="E221" s="137">
        <v>1</v>
      </c>
      <c r="F221" s="137">
        <v>1</v>
      </c>
      <c r="G221" s="139">
        <f t="shared" si="0"/>
        <v>15.625</v>
      </c>
      <c r="H221" s="140">
        <v>5</v>
      </c>
      <c r="I221" s="140">
        <v>12.5</v>
      </c>
      <c r="J221" s="140">
        <f>H221/Main!$D$9</f>
        <v>1</v>
      </c>
      <c r="K221" s="140">
        <f>I221/Main!$D$10</f>
        <v>6.25</v>
      </c>
      <c r="L221" s="140">
        <f t="shared" si="1"/>
        <v>6.25</v>
      </c>
      <c r="M221" s="140">
        <v>1</v>
      </c>
      <c r="N221" s="143"/>
      <c r="O221" s="143"/>
      <c r="P221" s="145"/>
      <c r="Q221" s="143"/>
      <c r="R221" s="146"/>
      <c r="S221" s="143"/>
      <c r="T221" s="395"/>
      <c r="U221" s="198"/>
      <c r="V221" s="143"/>
      <c r="W221" s="396" t="s">
        <v>28</v>
      </c>
      <c r="X221" s="167">
        <v>55</v>
      </c>
      <c r="Y221" s="133">
        <v>0</v>
      </c>
      <c r="Z221" s="133">
        <v>0</v>
      </c>
      <c r="AA221" s="133">
        <v>0</v>
      </c>
      <c r="AB221" s="133">
        <v>0</v>
      </c>
      <c r="AC221" s="133">
        <v>0</v>
      </c>
      <c r="AD221" s="133">
        <v>0</v>
      </c>
      <c r="AE221" s="133">
        <v>0</v>
      </c>
      <c r="AF221" s="133">
        <v>0</v>
      </c>
      <c r="AG221" s="133">
        <v>0</v>
      </c>
      <c r="AH221" s="133">
        <v>0</v>
      </c>
      <c r="AI221" s="133">
        <v>15</v>
      </c>
      <c r="AJ221" s="133">
        <v>0</v>
      </c>
      <c r="AK221" s="133">
        <v>0</v>
      </c>
      <c r="AL221" s="133">
        <v>0</v>
      </c>
      <c r="AM221" s="133">
        <v>0</v>
      </c>
      <c r="AN221" s="133">
        <v>0</v>
      </c>
      <c r="AO221" s="133">
        <v>0</v>
      </c>
      <c r="AP221" s="133">
        <v>0</v>
      </c>
      <c r="AQ221" s="133">
        <v>0</v>
      </c>
      <c r="AR221" s="133">
        <v>0</v>
      </c>
      <c r="AS221" s="406">
        <f t="shared" ref="AS221:BM221" si="892">IF(X221 = 0, "", X221)</f>
        <v>55</v>
      </c>
      <c r="AT221" s="137" t="str">
        <f t="shared" si="892"/>
        <v/>
      </c>
      <c r="AU221" s="137" t="str">
        <f t="shared" si="892"/>
        <v/>
      </c>
      <c r="AV221" s="137" t="str">
        <f t="shared" si="892"/>
        <v/>
      </c>
      <c r="AW221" s="137" t="str">
        <f t="shared" si="892"/>
        <v/>
      </c>
      <c r="AX221" s="137" t="str">
        <f t="shared" si="892"/>
        <v/>
      </c>
      <c r="AY221" s="137" t="str">
        <f t="shared" si="892"/>
        <v/>
      </c>
      <c r="AZ221" s="137" t="str">
        <f t="shared" si="892"/>
        <v/>
      </c>
      <c r="BA221" s="137" t="str">
        <f t="shared" si="892"/>
        <v/>
      </c>
      <c r="BB221" s="137" t="str">
        <f t="shared" si="892"/>
        <v/>
      </c>
      <c r="BC221" s="137" t="str">
        <f t="shared" si="892"/>
        <v/>
      </c>
      <c r="BD221" s="133">
        <f t="shared" si="892"/>
        <v>15</v>
      </c>
      <c r="BE221" s="137" t="str">
        <f t="shared" si="892"/>
        <v/>
      </c>
      <c r="BF221" s="137" t="str">
        <f t="shared" si="892"/>
        <v/>
      </c>
      <c r="BG221" s="137" t="str">
        <f t="shared" si="892"/>
        <v/>
      </c>
      <c r="BH221" s="137" t="str">
        <f t="shared" si="892"/>
        <v/>
      </c>
      <c r="BI221" s="137" t="str">
        <f t="shared" si="892"/>
        <v/>
      </c>
      <c r="BJ221" s="137" t="str">
        <f t="shared" si="892"/>
        <v/>
      </c>
      <c r="BK221" s="137" t="str">
        <f t="shared" si="892"/>
        <v/>
      </c>
      <c r="BL221" s="137" t="str">
        <f t="shared" si="892"/>
        <v/>
      </c>
      <c r="BM221" s="169" t="str">
        <f t="shared" si="892"/>
        <v/>
      </c>
      <c r="BN221" s="174" t="e">
        <f>$AS221*Assembly!Z$4+$AT221*Assembly!Z$5+$AU221*Assembly!Z$6+$AV221*Assembly!Z$7+$AW221*Assembly!Z$8+$AX221*Assembly!Z$9+$AY221*Assembly!Z$10+$AZ221*Assembly!Z$11+$BA221*Assembly!Z$12+$BB221*Assembly!Z$13+$BC221*Assembly!Z$14+$BD221*Assembly!Z$15+$BE221*Assembly!Z$16+$BF221*Assembly!Z$17+$BG221*Assembly!Z$18+$BH221*Assembly!Z$19+$BI221*Assembly!Z$20+$BJ221*Assembly!Z$21+$BK221*Assembly!Z$22+$BL221*Assembly!Z$23+$BM221*Assembly!Z$24</f>
        <v>#VALUE!</v>
      </c>
      <c r="BO221" s="133" t="e">
        <f t="shared" si="3"/>
        <v>#VALUE!</v>
      </c>
      <c r="BP221" s="133"/>
      <c r="BQ221" s="133" t="e">
        <f>$AS221*Assembly!AD$4+$AT221*Assembly!AD$5+$AU221*Assembly!AD$6+$AV221*Assembly!AD$7+$AW221*Assembly!AD$8+$AX221*Assembly!AD$9+$AY221*Assembly!AD$10+$AZ221*Assembly!AD$11+$BA221*Assembly!AD$12+$BB221*Assembly!AD$13+$BC221*Assembly!AD$14+$BD221*Assembly!AD$15+$BE221*Assembly!AD$16+$BF221*Assembly!AD$17+$BG221*Assembly!AD$18+$BH221*Assembly!AD$19+$BI221*Assembly!AD$20+$BJ221*Assembly!AD$21+$BK221*Assembly!AD$22+$BL221*Assembly!AD$23+$BM221*Assembly!AD$24</f>
        <v>#VALUE!</v>
      </c>
      <c r="BR221" s="177" t="e">
        <f t="shared" si="4"/>
        <v>#VALUE!</v>
      </c>
      <c r="BS221" s="178" t="e">
        <f t="shared" si="5"/>
        <v>#VALUE!</v>
      </c>
      <c r="BT221" s="179" t="e">
        <f t="shared" si="6"/>
        <v>#VALUE!</v>
      </c>
      <c r="BU221" s="178" t="e">
        <f t="shared" si="7"/>
        <v>#VALUE!</v>
      </c>
      <c r="BV221" s="133" t="e">
        <f>$AS221*Assembly!Y$4+$AT221*Assembly!Y$5+$AU221*Assembly!Y$6+$AV221*Assembly!Y$7+$AW221*Assembly!Y$8+$AX221*Assembly!Y$9+$AY221*Assembly!Y$10+$AZ221*Assembly!Y$11+$BA221*Assembly!Y$12+$BB221*Assembly!Y$13+$BC221*Assembly!Y$14+$BD221*Assembly!Y$15+$BE221*Assembly!Y$16+$BF221*Assembly!Y$17+$BG221*Assembly!Y$18+$BH221*Assembly!Y$19+$BI221*Assembly!Y$20+$BJ221*Assembly!Y$21+$BK221*Assembly!Y$22+$BL221*Assembly!Y$23+$BM221*Assembly!Y$24</f>
        <v>#VALUE!</v>
      </c>
      <c r="BW221" s="133" t="e">
        <f t="shared" si="8"/>
        <v>#VALUE!</v>
      </c>
      <c r="BX221" s="130" t="e">
        <f t="shared" si="9"/>
        <v>#VALUE!</v>
      </c>
      <c r="BY221" s="183" t="e">
        <f>$AS221*Assembly!AC$4+$AT221*Assembly!AC$5+$AU221*Assembly!AC$6+$AV221*Assembly!AC$7+$AW221*Assembly!AC$8+$AX221*Assembly!AC$9+$AY221*Assembly!AC$10+$AZ221*Assembly!AC$11+$BA221*Assembly!AC$12+$BB221*Assembly!AC$13+$BC221*Assembly!AC$14+$BD221*Assembly!AC$15+$BE221*Assembly!AC$16+$BF221*Assembly!AC$17+$BG221*Assembly!AC$18+$BH221*Assembly!AC$19+$BI221*Assembly!AC$20+$BJ221*Assembly!AC$21+$BK221*Assembly!AC$22+$BL221*Assembly!AC$23+$BM221*Assembly!AC$24</f>
        <v>#VALUE!</v>
      </c>
      <c r="BZ221" s="145" t="e">
        <f>$AS221*Assembly!M$4+$AT221*Assembly!M$5+$AU221*Assembly!M$6+$AV221*Assembly!M$7+$AW221*Assembly!M$8+$AX221*Assembly!M$9+$AY221*Assembly!M$10+$AZ221*Assembly!M$11+$BA221*Assembly!M$12+$BB221*Assembly!M$13+$BC221*Assembly!M$14+$BD221*Assembly!M$15+$BE221*Assembly!M$16+$BF221*Assembly!M$17+$BG221*Assembly!M$18+$BH221*Assembly!M$19+$BI221*Assembly!M$20+$BJ221*Assembly!M$21+$BK221*Assembly!M$22+$BL221*Assembly!M$23+$BM221*Assembly!M$24</f>
        <v>#VALUE!</v>
      </c>
      <c r="CA221" s="145" t="e">
        <f>$AS221*Assembly!N$4+$AT221*Assembly!N$5+$AU221*Assembly!N$6+$AV221*Assembly!N$7+$AW221*Assembly!N$8+$AX221*Assembly!N$9+$AY221*Assembly!N$10+$AZ221*Assembly!N$11+$BA221*Assembly!N$12+$BB221*Assembly!N$13+$BC221*Assembly!N$14+$BD221*Assembly!N$15+$BE221*Assembly!N$16+$BF221*Assembly!N$17+$BG221*Assembly!N$18+$BH221*Assembly!N$19+$BI221*Assembly!N$20+$BJ221*Assembly!N$21+$BK221*Assembly!N$22+$BL221*Assembly!N$23+$BM221*Assembly!N$24</f>
        <v>#VALUE!</v>
      </c>
      <c r="CB221" s="145" t="e">
        <f>$AS221*Assembly!O$4+$AT221*Assembly!O$5+$AU221*Assembly!O$6+$AV221*Assembly!O$7+$AW221*Assembly!O$8+$AX221*Assembly!O$9+$AY221*Assembly!O$10+$AZ221*Assembly!O$11+$BA221*Assembly!O$12+$BB221*Assembly!O$13+$BC221*Assembly!O$14+$BD221*Assembly!O$15+$BE221*Assembly!O$16+$BF221*Assembly!O$17+$BG221*Assembly!O$18+$BH221*Assembly!O$19+$BI221*Assembly!O$20+$BJ221*Assembly!O$21+$BK221*Assembly!O$22+$BL221*Assembly!O$23+$BM221*Assembly!O$24</f>
        <v>#VALUE!</v>
      </c>
      <c r="CC221" s="140" t="e">
        <f>$AS221*Assembly!P$4+$AT221*Assembly!P$5+$AU221*Assembly!P$6+$AV221*Assembly!P$7+$AW221*Assembly!P$8+$AX221*Assembly!P$9+$AY221*Assembly!P$10+$AZ221*Assembly!P$11+$BA221*Assembly!P$12+$BB221*Assembly!P$13+$BC221*Assembly!P$14+$BD221*Assembly!P$15+$BE221*Assembly!P$16+$BF221*Assembly!P$17+$BG221*Assembly!P$18+$BH221*Assembly!P$19+$BI221*Assembly!P$20+$BJ221*Assembly!P$21+$BK221*Assembly!P$22+$BL221*Assembly!P$23+$BM221*Assembly!P$24</f>
        <v>#VALUE!</v>
      </c>
      <c r="CD221" s="140" t="e">
        <f>$AS221*Assembly!Q$4+$AT221*Assembly!Q$5+$AU221*Assembly!Q$6+$AV221*Assembly!Q$7+$AW221*Assembly!Q$8+$AX221*Assembly!Q$9+$AY221*Assembly!Q$10+$AZ221*Assembly!Q$11+$BA221*Assembly!Q$12+$BB221*Assembly!Q$13+$BC221*Assembly!Q$14+$BD221*Assembly!Q$15+$BE221*Assembly!Q$16+$BF221*Assembly!Q$17+$BG221*Assembly!Q$18+$BH221*Assembly!Q$19+$BI221*Assembly!Q$20+$BJ221*Assembly!Q$21+$BK221*Assembly!Q$22+$BL221*Assembly!Q$23+$BM221*Assembly!Q$24</f>
        <v>#VALUE!</v>
      </c>
      <c r="CE221" s="145" t="e">
        <f>$AS221*Assembly!R$4+$AT221*Assembly!R$5+$AU221*Assembly!R$6+$AV221*Assembly!R$7+$AW221*Assembly!R$8+$AX221*Assembly!R$9+$AY221*Assembly!R$10+$AZ221*Assembly!R$11+$BA221*Assembly!R$12+$BB221*Assembly!R$13+$BC221*Assembly!R$14+$BD221*Assembly!R$15+$BE221*Assembly!R$16+$BF221*Assembly!R$17+$BG221*Assembly!R$18+$BH221*Assembly!R$19+$BI221*Assembly!R$20+$BJ221*Assembly!R$21+$BK221*Assembly!R$22+$BL221*Assembly!R$23+$BM221*Assembly!R$24</f>
        <v>#VALUE!</v>
      </c>
      <c r="CF221" s="140" t="e">
        <f>$AS221*Assembly!S$4+$AT221*Assembly!S$5+$AU221*Assembly!S$6+$AV221*Assembly!S$7+$AW221*Assembly!S$8+$AX221*Assembly!S$9+$AY221*Assembly!S$10+$AZ221*Assembly!S$11+$BA221*Assembly!S$12+$BB221*Assembly!S$13+$BC221*Assembly!S$14+$BD221*Assembly!S$15+$BE221*Assembly!S$16+$BF221*Assembly!S$17+$BG221*Assembly!S$18+$BH221*Assembly!S$19+$BI221*Assembly!S$20+$BJ221*Assembly!S$21+$BK221*Assembly!S$22+$BL221*Assembly!S$23+$BM221*Assembly!S$24</f>
        <v>#VALUE!</v>
      </c>
      <c r="CG221" s="140" t="e">
        <f>$AS221*Assembly!T$4+$AT221*Assembly!T$5+$AU221*Assembly!T$6+$AV221*Assembly!T$7+$AW221*Assembly!T$8+$AX221*Assembly!T$9+$AY221*Assembly!T$10+$AZ221*Assembly!T$11+$BA221*Assembly!T$12+$BB221*Assembly!T$13+$BC221*Assembly!T$14+$BD221*Assembly!T$15+$BE221*Assembly!T$16+$BF221*Assembly!T$17+$BG221*Assembly!T$18+$BH221*Assembly!T$19+$BI221*Assembly!T$20+$BJ221*Assembly!T$21+$BK221*Assembly!T$22+$BL221*Assembly!T$23+$BM221*Assembly!T$24</f>
        <v>#VALUE!</v>
      </c>
      <c r="CH221" s="140" t="e">
        <f>$AS221*Assembly!U$4+$AT221*Assembly!U$5+$AU221*Assembly!U$6+$AV221*Assembly!U$7+$AW221*Assembly!U$8+$AX221*Assembly!U$9+$AY221*Assembly!U$10+$AZ221*Assembly!U$11+$BA221*Assembly!U$12+$BB221*Assembly!U$13+$BC221*Assembly!U$14+$BD221*Assembly!U$15+$BE221*Assembly!U$16+$BF221*Assembly!U$17+$BG221*Assembly!U$18+$BH221*Assembly!U$19+$BI221*Assembly!U$20+$BJ221*Assembly!U$21+$BK221*Assembly!U$22+$BL221*Assembly!U$23+$BM221*Assembly!U$24</f>
        <v>#VALUE!</v>
      </c>
      <c r="CI221" s="145" t="e">
        <f>$AS221*Assembly!V$4+$AT221*Assembly!V$5+$AU221*Assembly!V$6+$AV221*Assembly!V$7+$AW221*Assembly!V$8+$AX221*Assembly!V$9+$AY221*Assembly!V$10+$AZ221*Assembly!V$11+$BA221*Assembly!V$12+$BB221*Assembly!V$13+$BC221*Assembly!V$14+$BD221*Assembly!V$15+$BE221*Assembly!V$16+$BF221*Assembly!V$17+$BG221*Assembly!V$18+$BH221*Assembly!V$19+$BI221*Assembly!V$20+$BJ221*Assembly!V$21+$BK221*Assembly!V$22+$BL221*Assembly!V$23+$BM221*Assembly!V$24</f>
        <v>#VALUE!</v>
      </c>
      <c r="CJ221" s="145" t="e">
        <f>BZ221*Refining!$F$3</f>
        <v>#VALUE!</v>
      </c>
      <c r="CK221" s="145" t="e">
        <f>CA221*Refining!$F$4</f>
        <v>#VALUE!</v>
      </c>
      <c r="CL221" s="145" t="e">
        <f>CB221*Refining!$F$5</f>
        <v>#VALUE!</v>
      </c>
      <c r="CM221" s="145" t="e">
        <f>CC221*Refining!$F$6</f>
        <v>#VALUE!</v>
      </c>
      <c r="CN221" s="145" t="e">
        <f>CD221*Refining!$F$7</f>
        <v>#VALUE!</v>
      </c>
      <c r="CO221" s="145" t="e">
        <f>CE221*Refining!$F$8</f>
        <v>#VALUE!</v>
      </c>
      <c r="CP221" s="145" t="e">
        <f>CF221*Refining!$F$9</f>
        <v>#VALUE!</v>
      </c>
      <c r="CQ221" s="145" t="e">
        <f>CG221*Refining!$F$10</f>
        <v>#VALUE!</v>
      </c>
      <c r="CR221" s="145" t="e">
        <f>CH221*Refining!$F$11</f>
        <v>#VALUE!</v>
      </c>
      <c r="CS221" s="145" t="e">
        <f>CI221*Refining!$F$12</f>
        <v>#VALUE!</v>
      </c>
      <c r="CT221" s="185" t="e">
        <f t="shared" ref="CT221:DM221" si="893">IF(BZ221 = 0, "", BZ221)</f>
        <v>#VALUE!</v>
      </c>
      <c r="CU221" s="189" t="e">
        <f t="shared" si="893"/>
        <v>#VALUE!</v>
      </c>
      <c r="CV221" s="189" t="e">
        <f t="shared" si="893"/>
        <v>#VALUE!</v>
      </c>
      <c r="CW221" s="186" t="e">
        <f t="shared" si="893"/>
        <v>#VALUE!</v>
      </c>
      <c r="CX221" s="186" t="e">
        <f t="shared" si="893"/>
        <v>#VALUE!</v>
      </c>
      <c r="CY221" s="186" t="e">
        <f t="shared" si="893"/>
        <v>#VALUE!</v>
      </c>
      <c r="CZ221" s="186" t="e">
        <f t="shared" si="893"/>
        <v>#VALUE!</v>
      </c>
      <c r="DA221" s="186" t="e">
        <f t="shared" si="893"/>
        <v>#VALUE!</v>
      </c>
      <c r="DB221" s="186" t="e">
        <f t="shared" si="893"/>
        <v>#VALUE!</v>
      </c>
      <c r="DC221" s="187" t="e">
        <f t="shared" si="893"/>
        <v>#VALUE!</v>
      </c>
      <c r="DD221" s="185" t="e">
        <f t="shared" si="893"/>
        <v>#VALUE!</v>
      </c>
      <c r="DE221" s="189" t="e">
        <f t="shared" si="893"/>
        <v>#VALUE!</v>
      </c>
      <c r="DF221" s="189" t="e">
        <f t="shared" si="893"/>
        <v>#VALUE!</v>
      </c>
      <c r="DG221" s="186" t="e">
        <f t="shared" si="893"/>
        <v>#VALUE!</v>
      </c>
      <c r="DH221" s="211" t="e">
        <f t="shared" si="893"/>
        <v>#VALUE!</v>
      </c>
      <c r="DI221" s="186" t="e">
        <f t="shared" si="893"/>
        <v>#VALUE!</v>
      </c>
      <c r="DJ221" s="186" t="e">
        <f t="shared" si="893"/>
        <v>#VALUE!</v>
      </c>
      <c r="DK221" s="186" t="e">
        <f t="shared" si="893"/>
        <v>#VALUE!</v>
      </c>
      <c r="DL221" s="186" t="e">
        <f t="shared" si="893"/>
        <v>#VALUE!</v>
      </c>
      <c r="DM221" s="187" t="e">
        <f t="shared" si="893"/>
        <v>#VALUE!</v>
      </c>
      <c r="DN221" s="185" t="e">
        <f t="shared" si="11"/>
        <v>#VALUE!</v>
      </c>
      <c r="DO221" s="189" t="e">
        <f t="shared" si="12"/>
        <v>#VALUE!</v>
      </c>
      <c r="DP221" s="120" t="e">
        <f t="shared" si="13"/>
        <v>#VALUE!</v>
      </c>
      <c r="DQ221" s="133" t="e">
        <f>CT221*'Ores &amp; Ingots'!$C$3+CU221*'Ores &amp; Ingots'!$C$4+CV221*'Ores &amp; Ingots'!$C$5+CW221*'Ores &amp; Ingots'!$C$6+CX221*'Ores &amp; Ingots'!$C$7+CY221*'Ores &amp; Ingots'!$C$8+CZ221*'Ores &amp; Ingots'!$C$9+DA221*'Ores &amp; Ingots'!$C$10+DB221*'Ores &amp; Ingots'!$C$11+DC221*'Ores &amp; Ingots'!$C$12</f>
        <v>#VALUE!</v>
      </c>
      <c r="DR221" s="133" t="e">
        <f>DD221*'Ores &amp; Ingots'!$B$3+DE221*'Ores &amp; Ingots'!$B$4+DF221*'Ores &amp; Ingots'!$B$5+DG221*'Ores &amp; Ingots'!$B$6+DH221*'Ores &amp; Ingots'!$B$7+DI221*'Ores &amp; Ingots'!$B$8+DJ221*'Ores &amp; Ingots'!$B$9+DK221*'Ores &amp; Ingots'!$B$10+DL221*'Ores &amp; Ingots'!$B$11+DM221*'Ores &amp; Ingots'!$B$12</f>
        <v>#VALUE!</v>
      </c>
      <c r="DS221" s="189" t="e">
        <f>CT221*Refining!$G$3+CU221*Refining!$G$4+CV221*Refining!$G$5+CW221*Refining!$G$6+CX221*Refining!$G$7+CY221*Refining!$G$8+CZ221*Refining!$G$9+DA221*Refining!$G$10+DB221*Refining!$G$11+DC221*Refining!$G$12</f>
        <v>#VALUE!</v>
      </c>
      <c r="DT221" s="189" t="e">
        <f t="shared" si="14"/>
        <v>#VALUE!</v>
      </c>
      <c r="DU221" s="192" t="e">
        <f t="shared" si="15"/>
        <v>#VALUE!</v>
      </c>
      <c r="DV221" s="185" t="e">
        <f t="shared" si="16"/>
        <v>#VALUE!</v>
      </c>
      <c r="DW221" s="194" t="e">
        <f t="shared" ref="DW221:DX221" si="894">DV221/60</f>
        <v>#VALUE!</v>
      </c>
      <c r="DX221" s="194" t="e">
        <f t="shared" si="894"/>
        <v>#VALUE!</v>
      </c>
      <c r="DY221" s="185" t="e">
        <f t="shared" si="18"/>
        <v>#VALUE!</v>
      </c>
      <c r="DZ221" s="194" t="e">
        <f t="shared" ref="DZ221:EA221" si="895">DY221/1000</f>
        <v>#VALUE!</v>
      </c>
      <c r="EA221" s="196" t="e">
        <f t="shared" si="895"/>
        <v>#VALUE!</v>
      </c>
      <c r="EB221" s="130" t="e">
        <f t="shared" si="20"/>
        <v>#VALUE!</v>
      </c>
      <c r="EC221" s="132" t="e">
        <f t="shared" si="21"/>
        <v>#VALUE!</v>
      </c>
      <c r="ED221" s="133" t="s">
        <v>28</v>
      </c>
    </row>
    <row r="222" spans="1:134" ht="12.75" x14ac:dyDescent="0.2">
      <c r="A222" s="864"/>
      <c r="B222" s="369" t="s">
        <v>425</v>
      </c>
      <c r="C222" s="137" t="s">
        <v>156</v>
      </c>
      <c r="D222" s="137">
        <v>1</v>
      </c>
      <c r="E222" s="137">
        <v>1</v>
      </c>
      <c r="F222" s="137">
        <v>1</v>
      </c>
      <c r="G222" s="154">
        <f t="shared" si="0"/>
        <v>15.625</v>
      </c>
      <c r="H222" s="156">
        <v>3</v>
      </c>
      <c r="I222" s="156">
        <v>7.5</v>
      </c>
      <c r="J222" s="156">
        <f>H222/Main!$D$9</f>
        <v>0.6</v>
      </c>
      <c r="K222" s="156">
        <f>I222/Main!$D$10</f>
        <v>3.75</v>
      </c>
      <c r="L222" s="156">
        <f t="shared" si="1"/>
        <v>6.25</v>
      </c>
      <c r="M222" s="156">
        <v>1</v>
      </c>
      <c r="N222" s="159"/>
      <c r="O222" s="159"/>
      <c r="P222" s="164"/>
      <c r="Q222" s="159"/>
      <c r="R222" s="166"/>
      <c r="S222" s="159"/>
      <c r="T222" s="166"/>
      <c r="U222" s="170"/>
      <c r="V222" s="159"/>
      <c r="W222" s="364" t="s">
        <v>28</v>
      </c>
      <c r="X222" s="167">
        <v>19</v>
      </c>
      <c r="Y222" s="133">
        <v>0</v>
      </c>
      <c r="Z222" s="133">
        <v>0</v>
      </c>
      <c r="AA222" s="133">
        <v>0</v>
      </c>
      <c r="AB222" s="133">
        <v>0</v>
      </c>
      <c r="AC222" s="133">
        <v>0</v>
      </c>
      <c r="AD222" s="133">
        <v>0</v>
      </c>
      <c r="AE222" s="133">
        <v>0</v>
      </c>
      <c r="AF222" s="133">
        <v>0</v>
      </c>
      <c r="AG222" s="133">
        <v>0</v>
      </c>
      <c r="AH222" s="133">
        <v>0</v>
      </c>
      <c r="AI222" s="133">
        <v>6</v>
      </c>
      <c r="AJ222" s="133">
        <v>0</v>
      </c>
      <c r="AK222" s="133">
        <v>0</v>
      </c>
      <c r="AL222" s="133">
        <v>0</v>
      </c>
      <c r="AM222" s="133">
        <v>0</v>
      </c>
      <c r="AN222" s="133">
        <v>0</v>
      </c>
      <c r="AO222" s="133">
        <v>0</v>
      </c>
      <c r="AP222" s="133">
        <v>0</v>
      </c>
      <c r="AQ222" s="133">
        <v>0</v>
      </c>
      <c r="AR222" s="133">
        <v>0</v>
      </c>
      <c r="AS222" s="406">
        <f t="shared" ref="AS222:BM222" si="896">IF(X222 = 0, "", X222)</f>
        <v>19</v>
      </c>
      <c r="AT222" s="137" t="str">
        <f t="shared" si="896"/>
        <v/>
      </c>
      <c r="AU222" s="137" t="str">
        <f t="shared" si="896"/>
        <v/>
      </c>
      <c r="AV222" s="137" t="str">
        <f t="shared" si="896"/>
        <v/>
      </c>
      <c r="AW222" s="137" t="str">
        <f t="shared" si="896"/>
        <v/>
      </c>
      <c r="AX222" s="137" t="str">
        <f t="shared" si="896"/>
        <v/>
      </c>
      <c r="AY222" s="137" t="str">
        <f t="shared" si="896"/>
        <v/>
      </c>
      <c r="AZ222" s="137" t="str">
        <f t="shared" si="896"/>
        <v/>
      </c>
      <c r="BA222" s="137" t="str">
        <f t="shared" si="896"/>
        <v/>
      </c>
      <c r="BB222" s="137" t="str">
        <f t="shared" si="896"/>
        <v/>
      </c>
      <c r="BC222" s="137" t="str">
        <f t="shared" si="896"/>
        <v/>
      </c>
      <c r="BD222" s="133">
        <f t="shared" si="896"/>
        <v>6</v>
      </c>
      <c r="BE222" s="137" t="str">
        <f t="shared" si="896"/>
        <v/>
      </c>
      <c r="BF222" s="137" t="str">
        <f t="shared" si="896"/>
        <v/>
      </c>
      <c r="BG222" s="137" t="str">
        <f t="shared" si="896"/>
        <v/>
      </c>
      <c r="BH222" s="137" t="str">
        <f t="shared" si="896"/>
        <v/>
      </c>
      <c r="BI222" s="137" t="str">
        <f t="shared" si="896"/>
        <v/>
      </c>
      <c r="BJ222" s="137" t="str">
        <f t="shared" si="896"/>
        <v/>
      </c>
      <c r="BK222" s="137" t="str">
        <f t="shared" si="896"/>
        <v/>
      </c>
      <c r="BL222" s="137" t="str">
        <f t="shared" si="896"/>
        <v/>
      </c>
      <c r="BM222" s="169" t="str">
        <f t="shared" si="896"/>
        <v/>
      </c>
      <c r="BN222" s="174" t="e">
        <f>$AS222*Assembly!Z$4+$AT222*Assembly!Z$5+$AU222*Assembly!Z$6+$AV222*Assembly!Z$7+$AW222*Assembly!Z$8+$AX222*Assembly!Z$9+$AY222*Assembly!Z$10+$AZ222*Assembly!Z$11+$BA222*Assembly!Z$12+$BB222*Assembly!Z$13+$BC222*Assembly!Z$14+$BD222*Assembly!Z$15+$BE222*Assembly!Z$16+$BF222*Assembly!Z$17+$BG222*Assembly!Z$18+$BH222*Assembly!Z$19+$BI222*Assembly!Z$20+$BJ222*Assembly!Z$21+$BK222*Assembly!Z$22+$BL222*Assembly!Z$23+$BM222*Assembly!Z$24</f>
        <v>#VALUE!</v>
      </c>
      <c r="BO222" s="133" t="e">
        <f t="shared" si="3"/>
        <v>#VALUE!</v>
      </c>
      <c r="BP222" s="133"/>
      <c r="BQ222" s="133" t="e">
        <f>$AS222*Assembly!AD$4+$AT222*Assembly!AD$5+$AU222*Assembly!AD$6+$AV222*Assembly!AD$7+$AW222*Assembly!AD$8+$AX222*Assembly!AD$9+$AY222*Assembly!AD$10+$AZ222*Assembly!AD$11+$BA222*Assembly!AD$12+$BB222*Assembly!AD$13+$BC222*Assembly!AD$14+$BD222*Assembly!AD$15+$BE222*Assembly!AD$16+$BF222*Assembly!AD$17+$BG222*Assembly!AD$18+$BH222*Assembly!AD$19+$BI222*Assembly!AD$20+$BJ222*Assembly!AD$21+$BK222*Assembly!AD$22+$BL222*Assembly!AD$23+$BM222*Assembly!AD$24</f>
        <v>#VALUE!</v>
      </c>
      <c r="BR222" s="177" t="e">
        <f t="shared" si="4"/>
        <v>#VALUE!</v>
      </c>
      <c r="BS222" s="178" t="e">
        <f t="shared" si="5"/>
        <v>#VALUE!</v>
      </c>
      <c r="BT222" s="179" t="e">
        <f t="shared" si="6"/>
        <v>#VALUE!</v>
      </c>
      <c r="BU222" s="178" t="e">
        <f t="shared" si="7"/>
        <v>#VALUE!</v>
      </c>
      <c r="BV222" s="133" t="e">
        <f>$AS222*Assembly!Y$4+$AT222*Assembly!Y$5+$AU222*Assembly!Y$6+$AV222*Assembly!Y$7+$AW222*Assembly!Y$8+$AX222*Assembly!Y$9+$AY222*Assembly!Y$10+$AZ222*Assembly!Y$11+$BA222*Assembly!Y$12+$BB222*Assembly!Y$13+$BC222*Assembly!Y$14+$BD222*Assembly!Y$15+$BE222*Assembly!Y$16+$BF222*Assembly!Y$17+$BG222*Assembly!Y$18+$BH222*Assembly!Y$19+$BI222*Assembly!Y$20+$BJ222*Assembly!Y$21+$BK222*Assembly!Y$22+$BL222*Assembly!Y$23+$BM222*Assembly!Y$24</f>
        <v>#VALUE!</v>
      </c>
      <c r="BW222" s="133" t="e">
        <f t="shared" si="8"/>
        <v>#VALUE!</v>
      </c>
      <c r="BX222" s="130" t="e">
        <f t="shared" si="9"/>
        <v>#VALUE!</v>
      </c>
      <c r="BY222" s="183" t="e">
        <f>$AS222*Assembly!AC$4+$AT222*Assembly!AC$5+$AU222*Assembly!AC$6+$AV222*Assembly!AC$7+$AW222*Assembly!AC$8+$AX222*Assembly!AC$9+$AY222*Assembly!AC$10+$AZ222*Assembly!AC$11+$BA222*Assembly!AC$12+$BB222*Assembly!AC$13+$BC222*Assembly!AC$14+$BD222*Assembly!AC$15+$BE222*Assembly!AC$16+$BF222*Assembly!AC$17+$BG222*Assembly!AC$18+$BH222*Assembly!AC$19+$BI222*Assembly!AC$20+$BJ222*Assembly!AC$21+$BK222*Assembly!AC$22+$BL222*Assembly!AC$23+$BM222*Assembly!AC$24</f>
        <v>#VALUE!</v>
      </c>
      <c r="BZ222" s="164" t="e">
        <f>$AS222*Assembly!M$4+$AT222*Assembly!M$5+$AU222*Assembly!M$6+$AV222*Assembly!M$7+$AW222*Assembly!M$8+$AX222*Assembly!M$9+$AY222*Assembly!M$10+$AZ222*Assembly!M$11+$BA222*Assembly!M$12+$BB222*Assembly!M$13+$BC222*Assembly!M$14+$BD222*Assembly!M$15+$BE222*Assembly!M$16+$BF222*Assembly!M$17+$BG222*Assembly!M$18+$BH222*Assembly!M$19+$BI222*Assembly!M$20+$BJ222*Assembly!M$21+$BK222*Assembly!M$22+$BL222*Assembly!M$23+$BM222*Assembly!M$24</f>
        <v>#VALUE!</v>
      </c>
      <c r="CA222" s="164" t="e">
        <f>$AS222*Assembly!N$4+$AT222*Assembly!N$5+$AU222*Assembly!N$6+$AV222*Assembly!N$7+$AW222*Assembly!N$8+$AX222*Assembly!N$9+$AY222*Assembly!N$10+$AZ222*Assembly!N$11+$BA222*Assembly!N$12+$BB222*Assembly!N$13+$BC222*Assembly!N$14+$BD222*Assembly!N$15+$BE222*Assembly!N$16+$BF222*Assembly!N$17+$BG222*Assembly!N$18+$BH222*Assembly!N$19+$BI222*Assembly!N$20+$BJ222*Assembly!N$21+$BK222*Assembly!N$22+$BL222*Assembly!N$23+$BM222*Assembly!N$24</f>
        <v>#VALUE!</v>
      </c>
      <c r="CB222" s="164" t="e">
        <f>$AS222*Assembly!O$4+$AT222*Assembly!O$5+$AU222*Assembly!O$6+$AV222*Assembly!O$7+$AW222*Assembly!O$8+$AX222*Assembly!O$9+$AY222*Assembly!O$10+$AZ222*Assembly!O$11+$BA222*Assembly!O$12+$BB222*Assembly!O$13+$BC222*Assembly!O$14+$BD222*Assembly!O$15+$BE222*Assembly!O$16+$BF222*Assembly!O$17+$BG222*Assembly!O$18+$BH222*Assembly!O$19+$BI222*Assembly!O$20+$BJ222*Assembly!O$21+$BK222*Assembly!O$22+$BL222*Assembly!O$23+$BM222*Assembly!O$24</f>
        <v>#VALUE!</v>
      </c>
      <c r="CC222" s="156" t="e">
        <f>$AS222*Assembly!P$4+$AT222*Assembly!P$5+$AU222*Assembly!P$6+$AV222*Assembly!P$7+$AW222*Assembly!P$8+$AX222*Assembly!P$9+$AY222*Assembly!P$10+$AZ222*Assembly!P$11+$BA222*Assembly!P$12+$BB222*Assembly!P$13+$BC222*Assembly!P$14+$BD222*Assembly!P$15+$BE222*Assembly!P$16+$BF222*Assembly!P$17+$BG222*Assembly!P$18+$BH222*Assembly!P$19+$BI222*Assembly!P$20+$BJ222*Assembly!P$21+$BK222*Assembly!P$22+$BL222*Assembly!P$23+$BM222*Assembly!P$24</f>
        <v>#VALUE!</v>
      </c>
      <c r="CD222" s="156" t="e">
        <f>$AS222*Assembly!Q$4+$AT222*Assembly!Q$5+$AU222*Assembly!Q$6+$AV222*Assembly!Q$7+$AW222*Assembly!Q$8+$AX222*Assembly!Q$9+$AY222*Assembly!Q$10+$AZ222*Assembly!Q$11+$BA222*Assembly!Q$12+$BB222*Assembly!Q$13+$BC222*Assembly!Q$14+$BD222*Assembly!Q$15+$BE222*Assembly!Q$16+$BF222*Assembly!Q$17+$BG222*Assembly!Q$18+$BH222*Assembly!Q$19+$BI222*Assembly!Q$20+$BJ222*Assembly!Q$21+$BK222*Assembly!Q$22+$BL222*Assembly!Q$23+$BM222*Assembly!Q$24</f>
        <v>#VALUE!</v>
      </c>
      <c r="CE222" s="164" t="e">
        <f>$AS222*Assembly!R$4+$AT222*Assembly!R$5+$AU222*Assembly!R$6+$AV222*Assembly!R$7+$AW222*Assembly!R$8+$AX222*Assembly!R$9+$AY222*Assembly!R$10+$AZ222*Assembly!R$11+$BA222*Assembly!R$12+$BB222*Assembly!R$13+$BC222*Assembly!R$14+$BD222*Assembly!R$15+$BE222*Assembly!R$16+$BF222*Assembly!R$17+$BG222*Assembly!R$18+$BH222*Assembly!R$19+$BI222*Assembly!R$20+$BJ222*Assembly!R$21+$BK222*Assembly!R$22+$BL222*Assembly!R$23+$BM222*Assembly!R$24</f>
        <v>#VALUE!</v>
      </c>
      <c r="CF222" s="156" t="e">
        <f>$AS222*Assembly!S$4+$AT222*Assembly!S$5+$AU222*Assembly!S$6+$AV222*Assembly!S$7+$AW222*Assembly!S$8+$AX222*Assembly!S$9+$AY222*Assembly!S$10+$AZ222*Assembly!S$11+$BA222*Assembly!S$12+$BB222*Assembly!S$13+$BC222*Assembly!S$14+$BD222*Assembly!S$15+$BE222*Assembly!S$16+$BF222*Assembly!S$17+$BG222*Assembly!S$18+$BH222*Assembly!S$19+$BI222*Assembly!S$20+$BJ222*Assembly!S$21+$BK222*Assembly!S$22+$BL222*Assembly!S$23+$BM222*Assembly!S$24</f>
        <v>#VALUE!</v>
      </c>
      <c r="CG222" s="156" t="e">
        <f>$AS222*Assembly!T$4+$AT222*Assembly!T$5+$AU222*Assembly!T$6+$AV222*Assembly!T$7+$AW222*Assembly!T$8+$AX222*Assembly!T$9+$AY222*Assembly!T$10+$AZ222*Assembly!T$11+$BA222*Assembly!T$12+$BB222*Assembly!T$13+$BC222*Assembly!T$14+$BD222*Assembly!T$15+$BE222*Assembly!T$16+$BF222*Assembly!T$17+$BG222*Assembly!T$18+$BH222*Assembly!T$19+$BI222*Assembly!T$20+$BJ222*Assembly!T$21+$BK222*Assembly!T$22+$BL222*Assembly!T$23+$BM222*Assembly!T$24</f>
        <v>#VALUE!</v>
      </c>
      <c r="CH222" s="156" t="e">
        <f>$AS222*Assembly!U$4+$AT222*Assembly!U$5+$AU222*Assembly!U$6+$AV222*Assembly!U$7+$AW222*Assembly!U$8+$AX222*Assembly!U$9+$AY222*Assembly!U$10+$AZ222*Assembly!U$11+$BA222*Assembly!U$12+$BB222*Assembly!U$13+$BC222*Assembly!U$14+$BD222*Assembly!U$15+$BE222*Assembly!U$16+$BF222*Assembly!U$17+$BG222*Assembly!U$18+$BH222*Assembly!U$19+$BI222*Assembly!U$20+$BJ222*Assembly!U$21+$BK222*Assembly!U$22+$BL222*Assembly!U$23+$BM222*Assembly!U$24</f>
        <v>#VALUE!</v>
      </c>
      <c r="CI222" s="164" t="e">
        <f>$AS222*Assembly!V$4+$AT222*Assembly!V$5+$AU222*Assembly!V$6+$AV222*Assembly!V$7+$AW222*Assembly!V$8+$AX222*Assembly!V$9+$AY222*Assembly!V$10+$AZ222*Assembly!V$11+$BA222*Assembly!V$12+$BB222*Assembly!V$13+$BC222*Assembly!V$14+$BD222*Assembly!V$15+$BE222*Assembly!V$16+$BF222*Assembly!V$17+$BG222*Assembly!V$18+$BH222*Assembly!V$19+$BI222*Assembly!V$20+$BJ222*Assembly!V$21+$BK222*Assembly!V$22+$BL222*Assembly!V$23+$BM222*Assembly!V$24</f>
        <v>#VALUE!</v>
      </c>
      <c r="CJ222" s="164" t="e">
        <f>BZ222*Refining!$F$3</f>
        <v>#VALUE!</v>
      </c>
      <c r="CK222" s="164" t="e">
        <f>CA222*Refining!$F$4</f>
        <v>#VALUE!</v>
      </c>
      <c r="CL222" s="164" t="e">
        <f>CB222*Refining!$F$5</f>
        <v>#VALUE!</v>
      </c>
      <c r="CM222" s="164" t="e">
        <f>CC222*Refining!$F$6</f>
        <v>#VALUE!</v>
      </c>
      <c r="CN222" s="164" t="e">
        <f>CD222*Refining!$F$7</f>
        <v>#VALUE!</v>
      </c>
      <c r="CO222" s="164" t="e">
        <f>CE222*Refining!$F$8</f>
        <v>#VALUE!</v>
      </c>
      <c r="CP222" s="164" t="e">
        <f>CF222*Refining!$F$9</f>
        <v>#VALUE!</v>
      </c>
      <c r="CQ222" s="164" t="e">
        <f>CG222*Refining!$F$10</f>
        <v>#VALUE!</v>
      </c>
      <c r="CR222" s="164" t="e">
        <f>CH222*Refining!$F$11</f>
        <v>#VALUE!</v>
      </c>
      <c r="CS222" s="164" t="e">
        <f>CI222*Refining!$F$12</f>
        <v>#VALUE!</v>
      </c>
      <c r="CT222" s="185" t="e">
        <f t="shared" ref="CT222:DM222" si="897">IF(BZ222 = 0, "", BZ222)</f>
        <v>#VALUE!</v>
      </c>
      <c r="CU222" s="189" t="e">
        <f t="shared" si="897"/>
        <v>#VALUE!</v>
      </c>
      <c r="CV222" s="189" t="e">
        <f t="shared" si="897"/>
        <v>#VALUE!</v>
      </c>
      <c r="CW222" s="186" t="e">
        <f t="shared" si="897"/>
        <v>#VALUE!</v>
      </c>
      <c r="CX222" s="186" t="e">
        <f t="shared" si="897"/>
        <v>#VALUE!</v>
      </c>
      <c r="CY222" s="186" t="e">
        <f t="shared" si="897"/>
        <v>#VALUE!</v>
      </c>
      <c r="CZ222" s="186" t="e">
        <f t="shared" si="897"/>
        <v>#VALUE!</v>
      </c>
      <c r="DA222" s="186" t="e">
        <f t="shared" si="897"/>
        <v>#VALUE!</v>
      </c>
      <c r="DB222" s="186" t="e">
        <f t="shared" si="897"/>
        <v>#VALUE!</v>
      </c>
      <c r="DC222" s="187" t="e">
        <f t="shared" si="897"/>
        <v>#VALUE!</v>
      </c>
      <c r="DD222" s="185" t="e">
        <f t="shared" si="897"/>
        <v>#VALUE!</v>
      </c>
      <c r="DE222" s="189" t="e">
        <f t="shared" si="897"/>
        <v>#VALUE!</v>
      </c>
      <c r="DF222" s="189" t="e">
        <f t="shared" si="897"/>
        <v>#VALUE!</v>
      </c>
      <c r="DG222" s="186" t="e">
        <f t="shared" si="897"/>
        <v>#VALUE!</v>
      </c>
      <c r="DH222" s="211" t="e">
        <f t="shared" si="897"/>
        <v>#VALUE!</v>
      </c>
      <c r="DI222" s="186" t="e">
        <f t="shared" si="897"/>
        <v>#VALUE!</v>
      </c>
      <c r="DJ222" s="186" t="e">
        <f t="shared" si="897"/>
        <v>#VALUE!</v>
      </c>
      <c r="DK222" s="186" t="e">
        <f t="shared" si="897"/>
        <v>#VALUE!</v>
      </c>
      <c r="DL222" s="186" t="e">
        <f t="shared" si="897"/>
        <v>#VALUE!</v>
      </c>
      <c r="DM222" s="187" t="e">
        <f t="shared" si="897"/>
        <v>#VALUE!</v>
      </c>
      <c r="DN222" s="185" t="e">
        <f t="shared" si="11"/>
        <v>#VALUE!</v>
      </c>
      <c r="DO222" s="189" t="e">
        <f t="shared" si="12"/>
        <v>#VALUE!</v>
      </c>
      <c r="DP222" s="120" t="e">
        <f t="shared" si="13"/>
        <v>#VALUE!</v>
      </c>
      <c r="DQ222" s="133" t="e">
        <f>CT222*'Ores &amp; Ingots'!$C$3+CU222*'Ores &amp; Ingots'!$C$4+CV222*'Ores &amp; Ingots'!$C$5+CW222*'Ores &amp; Ingots'!$C$6+CX222*'Ores &amp; Ingots'!$C$7+CY222*'Ores &amp; Ingots'!$C$8+CZ222*'Ores &amp; Ingots'!$C$9+DA222*'Ores &amp; Ingots'!$C$10+DB222*'Ores &amp; Ingots'!$C$11+DC222*'Ores &amp; Ingots'!$C$12</f>
        <v>#VALUE!</v>
      </c>
      <c r="DR222" s="133" t="e">
        <f>DD222*'Ores &amp; Ingots'!$B$3+DE222*'Ores &amp; Ingots'!$B$4+DF222*'Ores &amp; Ingots'!$B$5+DG222*'Ores &amp; Ingots'!$B$6+DH222*'Ores &amp; Ingots'!$B$7+DI222*'Ores &amp; Ingots'!$B$8+DJ222*'Ores &amp; Ingots'!$B$9+DK222*'Ores &amp; Ingots'!$B$10+DL222*'Ores &amp; Ingots'!$B$11+DM222*'Ores &amp; Ingots'!$B$12</f>
        <v>#VALUE!</v>
      </c>
      <c r="DS222" s="189" t="e">
        <f>CT222*Refining!$G$3+CU222*Refining!$G$4+CV222*Refining!$G$5+CW222*Refining!$G$6+CX222*Refining!$G$7+CY222*Refining!$G$8+CZ222*Refining!$G$9+DA222*Refining!$G$10+DB222*Refining!$G$11+DC222*Refining!$G$12</f>
        <v>#VALUE!</v>
      </c>
      <c r="DT222" s="189" t="e">
        <f t="shared" si="14"/>
        <v>#VALUE!</v>
      </c>
      <c r="DU222" s="192" t="e">
        <f t="shared" si="15"/>
        <v>#VALUE!</v>
      </c>
      <c r="DV222" s="185" t="e">
        <f t="shared" si="16"/>
        <v>#VALUE!</v>
      </c>
      <c r="DW222" s="194" t="e">
        <f t="shared" ref="DW222:DX222" si="898">DV222/60</f>
        <v>#VALUE!</v>
      </c>
      <c r="DX222" s="194" t="e">
        <f t="shared" si="898"/>
        <v>#VALUE!</v>
      </c>
      <c r="DY222" s="185" t="e">
        <f t="shared" si="18"/>
        <v>#VALUE!</v>
      </c>
      <c r="DZ222" s="194" t="e">
        <f t="shared" ref="DZ222:EA222" si="899">DY222/1000</f>
        <v>#VALUE!</v>
      </c>
      <c r="EA222" s="196" t="e">
        <f t="shared" si="899"/>
        <v>#VALUE!</v>
      </c>
      <c r="EB222" s="130" t="e">
        <f t="shared" si="20"/>
        <v>#VALUE!</v>
      </c>
      <c r="EC222" s="132" t="e">
        <f t="shared" si="21"/>
        <v>#VALUE!</v>
      </c>
      <c r="ED222" s="133" t="s">
        <v>28</v>
      </c>
    </row>
    <row r="223" spans="1:134" ht="12.75" x14ac:dyDescent="0.2">
      <c r="A223" s="864"/>
      <c r="B223" s="369" t="s">
        <v>426</v>
      </c>
      <c r="C223" s="137" t="s">
        <v>156</v>
      </c>
      <c r="D223" s="137">
        <v>1</v>
      </c>
      <c r="E223" s="137">
        <v>1</v>
      </c>
      <c r="F223" s="137">
        <v>1</v>
      </c>
      <c r="G223" s="139">
        <f t="shared" si="0"/>
        <v>15.625</v>
      </c>
      <c r="H223" s="140">
        <v>5</v>
      </c>
      <c r="I223" s="140">
        <v>12.5</v>
      </c>
      <c r="J223" s="140">
        <f>H223/Main!$D$9</f>
        <v>1</v>
      </c>
      <c r="K223" s="140">
        <f>I223/Main!$D$10</f>
        <v>6.25</v>
      </c>
      <c r="L223" s="140">
        <f t="shared" si="1"/>
        <v>6.25</v>
      </c>
      <c r="M223" s="140">
        <v>1</v>
      </c>
      <c r="N223" s="143"/>
      <c r="O223" s="143"/>
      <c r="P223" s="145"/>
      <c r="Q223" s="143"/>
      <c r="R223" s="146"/>
      <c r="S223" s="143"/>
      <c r="T223" s="395"/>
      <c r="U223" s="198"/>
      <c r="V223" s="143"/>
      <c r="W223" s="396" t="s">
        <v>28</v>
      </c>
      <c r="X223" s="167">
        <v>55</v>
      </c>
      <c r="Y223" s="133">
        <v>0</v>
      </c>
      <c r="Z223" s="133">
        <v>0</v>
      </c>
      <c r="AA223" s="133">
        <v>0</v>
      </c>
      <c r="AB223" s="133">
        <v>0</v>
      </c>
      <c r="AC223" s="133">
        <v>0</v>
      </c>
      <c r="AD223" s="133">
        <v>0</v>
      </c>
      <c r="AE223" s="133">
        <v>0</v>
      </c>
      <c r="AF223" s="133">
        <v>0</v>
      </c>
      <c r="AG223" s="133">
        <v>0</v>
      </c>
      <c r="AH223" s="133">
        <v>0</v>
      </c>
      <c r="AI223" s="133">
        <v>15</v>
      </c>
      <c r="AJ223" s="133">
        <v>0</v>
      </c>
      <c r="AK223" s="133">
        <v>0</v>
      </c>
      <c r="AL223" s="133">
        <v>0</v>
      </c>
      <c r="AM223" s="133">
        <v>0</v>
      </c>
      <c r="AN223" s="133">
        <v>0</v>
      </c>
      <c r="AO223" s="133">
        <v>0</v>
      </c>
      <c r="AP223" s="133">
        <v>0</v>
      </c>
      <c r="AQ223" s="133">
        <v>0</v>
      </c>
      <c r="AR223" s="133">
        <v>0</v>
      </c>
      <c r="AS223" s="406">
        <f t="shared" ref="AS223:BM223" si="900">IF(X223 = 0, "", X223)</f>
        <v>55</v>
      </c>
      <c r="AT223" s="137" t="str">
        <f t="shared" si="900"/>
        <v/>
      </c>
      <c r="AU223" s="137" t="str">
        <f t="shared" si="900"/>
        <v/>
      </c>
      <c r="AV223" s="137" t="str">
        <f t="shared" si="900"/>
        <v/>
      </c>
      <c r="AW223" s="137" t="str">
        <f t="shared" si="900"/>
        <v/>
      </c>
      <c r="AX223" s="137" t="str">
        <f t="shared" si="900"/>
        <v/>
      </c>
      <c r="AY223" s="137" t="str">
        <f t="shared" si="900"/>
        <v/>
      </c>
      <c r="AZ223" s="137" t="str">
        <f t="shared" si="900"/>
        <v/>
      </c>
      <c r="BA223" s="137" t="str">
        <f t="shared" si="900"/>
        <v/>
      </c>
      <c r="BB223" s="137" t="str">
        <f t="shared" si="900"/>
        <v/>
      </c>
      <c r="BC223" s="137" t="str">
        <f t="shared" si="900"/>
        <v/>
      </c>
      <c r="BD223" s="133">
        <f t="shared" si="900"/>
        <v>15</v>
      </c>
      <c r="BE223" s="137" t="str">
        <f t="shared" si="900"/>
        <v/>
      </c>
      <c r="BF223" s="137" t="str">
        <f t="shared" si="900"/>
        <v/>
      </c>
      <c r="BG223" s="137" t="str">
        <f t="shared" si="900"/>
        <v/>
      </c>
      <c r="BH223" s="137" t="str">
        <f t="shared" si="900"/>
        <v/>
      </c>
      <c r="BI223" s="137" t="str">
        <f t="shared" si="900"/>
        <v/>
      </c>
      <c r="BJ223" s="137" t="str">
        <f t="shared" si="900"/>
        <v/>
      </c>
      <c r="BK223" s="137" t="str">
        <f t="shared" si="900"/>
        <v/>
      </c>
      <c r="BL223" s="137" t="str">
        <f t="shared" si="900"/>
        <v/>
      </c>
      <c r="BM223" s="169" t="str">
        <f t="shared" si="900"/>
        <v/>
      </c>
      <c r="BN223" s="174" t="e">
        <f>$AS223*Assembly!Z$4+$AT223*Assembly!Z$5+$AU223*Assembly!Z$6+$AV223*Assembly!Z$7+$AW223*Assembly!Z$8+$AX223*Assembly!Z$9+$AY223*Assembly!Z$10+$AZ223*Assembly!Z$11+$BA223*Assembly!Z$12+$BB223*Assembly!Z$13+$BC223*Assembly!Z$14+$BD223*Assembly!Z$15+$BE223*Assembly!Z$16+$BF223*Assembly!Z$17+$BG223*Assembly!Z$18+$BH223*Assembly!Z$19+$BI223*Assembly!Z$20+$BJ223*Assembly!Z$21+$BK223*Assembly!Z$22+$BL223*Assembly!Z$23+$BM223*Assembly!Z$24</f>
        <v>#VALUE!</v>
      </c>
      <c r="BO223" s="133" t="e">
        <f t="shared" si="3"/>
        <v>#VALUE!</v>
      </c>
      <c r="BP223" s="133"/>
      <c r="BQ223" s="133" t="e">
        <f>$AS223*Assembly!AD$4+$AT223*Assembly!AD$5+$AU223*Assembly!AD$6+$AV223*Assembly!AD$7+$AW223*Assembly!AD$8+$AX223*Assembly!AD$9+$AY223*Assembly!AD$10+$AZ223*Assembly!AD$11+$BA223*Assembly!AD$12+$BB223*Assembly!AD$13+$BC223*Assembly!AD$14+$BD223*Assembly!AD$15+$BE223*Assembly!AD$16+$BF223*Assembly!AD$17+$BG223*Assembly!AD$18+$BH223*Assembly!AD$19+$BI223*Assembly!AD$20+$BJ223*Assembly!AD$21+$BK223*Assembly!AD$22+$BL223*Assembly!AD$23+$BM223*Assembly!AD$24</f>
        <v>#VALUE!</v>
      </c>
      <c r="BR223" s="177" t="e">
        <f t="shared" si="4"/>
        <v>#VALUE!</v>
      </c>
      <c r="BS223" s="178" t="e">
        <f t="shared" si="5"/>
        <v>#VALUE!</v>
      </c>
      <c r="BT223" s="179" t="e">
        <f t="shared" si="6"/>
        <v>#VALUE!</v>
      </c>
      <c r="BU223" s="178" t="e">
        <f t="shared" si="7"/>
        <v>#VALUE!</v>
      </c>
      <c r="BV223" s="133" t="e">
        <f>$AS223*Assembly!Y$4+$AT223*Assembly!Y$5+$AU223*Assembly!Y$6+$AV223*Assembly!Y$7+$AW223*Assembly!Y$8+$AX223*Assembly!Y$9+$AY223*Assembly!Y$10+$AZ223*Assembly!Y$11+$BA223*Assembly!Y$12+$BB223*Assembly!Y$13+$BC223*Assembly!Y$14+$BD223*Assembly!Y$15+$BE223*Assembly!Y$16+$BF223*Assembly!Y$17+$BG223*Assembly!Y$18+$BH223*Assembly!Y$19+$BI223*Assembly!Y$20+$BJ223*Assembly!Y$21+$BK223*Assembly!Y$22+$BL223*Assembly!Y$23+$BM223*Assembly!Y$24</f>
        <v>#VALUE!</v>
      </c>
      <c r="BW223" s="133" t="e">
        <f t="shared" si="8"/>
        <v>#VALUE!</v>
      </c>
      <c r="BX223" s="130" t="e">
        <f t="shared" si="9"/>
        <v>#VALUE!</v>
      </c>
      <c r="BY223" s="183" t="e">
        <f>$AS223*Assembly!AC$4+$AT223*Assembly!AC$5+$AU223*Assembly!AC$6+$AV223*Assembly!AC$7+$AW223*Assembly!AC$8+$AX223*Assembly!AC$9+$AY223*Assembly!AC$10+$AZ223*Assembly!AC$11+$BA223*Assembly!AC$12+$BB223*Assembly!AC$13+$BC223*Assembly!AC$14+$BD223*Assembly!AC$15+$BE223*Assembly!AC$16+$BF223*Assembly!AC$17+$BG223*Assembly!AC$18+$BH223*Assembly!AC$19+$BI223*Assembly!AC$20+$BJ223*Assembly!AC$21+$BK223*Assembly!AC$22+$BL223*Assembly!AC$23+$BM223*Assembly!AC$24</f>
        <v>#VALUE!</v>
      </c>
      <c r="BZ223" s="145" t="e">
        <f>$AS223*Assembly!M$4+$AT223*Assembly!M$5+$AU223*Assembly!M$6+$AV223*Assembly!M$7+$AW223*Assembly!M$8+$AX223*Assembly!M$9+$AY223*Assembly!M$10+$AZ223*Assembly!M$11+$BA223*Assembly!M$12+$BB223*Assembly!M$13+$BC223*Assembly!M$14+$BD223*Assembly!M$15+$BE223*Assembly!M$16+$BF223*Assembly!M$17+$BG223*Assembly!M$18+$BH223*Assembly!M$19+$BI223*Assembly!M$20+$BJ223*Assembly!M$21+$BK223*Assembly!M$22+$BL223*Assembly!M$23+$BM223*Assembly!M$24</f>
        <v>#VALUE!</v>
      </c>
      <c r="CA223" s="145" t="e">
        <f>$AS223*Assembly!N$4+$AT223*Assembly!N$5+$AU223*Assembly!N$6+$AV223*Assembly!N$7+$AW223*Assembly!N$8+$AX223*Assembly!N$9+$AY223*Assembly!N$10+$AZ223*Assembly!N$11+$BA223*Assembly!N$12+$BB223*Assembly!N$13+$BC223*Assembly!N$14+$BD223*Assembly!N$15+$BE223*Assembly!N$16+$BF223*Assembly!N$17+$BG223*Assembly!N$18+$BH223*Assembly!N$19+$BI223*Assembly!N$20+$BJ223*Assembly!N$21+$BK223*Assembly!N$22+$BL223*Assembly!N$23+$BM223*Assembly!N$24</f>
        <v>#VALUE!</v>
      </c>
      <c r="CB223" s="145" t="e">
        <f>$AS223*Assembly!O$4+$AT223*Assembly!O$5+$AU223*Assembly!O$6+$AV223*Assembly!O$7+$AW223*Assembly!O$8+$AX223*Assembly!O$9+$AY223*Assembly!O$10+$AZ223*Assembly!O$11+$BA223*Assembly!O$12+$BB223*Assembly!O$13+$BC223*Assembly!O$14+$BD223*Assembly!O$15+$BE223*Assembly!O$16+$BF223*Assembly!O$17+$BG223*Assembly!O$18+$BH223*Assembly!O$19+$BI223*Assembly!O$20+$BJ223*Assembly!O$21+$BK223*Assembly!O$22+$BL223*Assembly!O$23+$BM223*Assembly!O$24</f>
        <v>#VALUE!</v>
      </c>
      <c r="CC223" s="140" t="e">
        <f>$AS223*Assembly!P$4+$AT223*Assembly!P$5+$AU223*Assembly!P$6+$AV223*Assembly!P$7+$AW223*Assembly!P$8+$AX223*Assembly!P$9+$AY223*Assembly!P$10+$AZ223*Assembly!P$11+$BA223*Assembly!P$12+$BB223*Assembly!P$13+$BC223*Assembly!P$14+$BD223*Assembly!P$15+$BE223*Assembly!P$16+$BF223*Assembly!P$17+$BG223*Assembly!P$18+$BH223*Assembly!P$19+$BI223*Assembly!P$20+$BJ223*Assembly!P$21+$BK223*Assembly!P$22+$BL223*Assembly!P$23+$BM223*Assembly!P$24</f>
        <v>#VALUE!</v>
      </c>
      <c r="CD223" s="140" t="e">
        <f>$AS223*Assembly!Q$4+$AT223*Assembly!Q$5+$AU223*Assembly!Q$6+$AV223*Assembly!Q$7+$AW223*Assembly!Q$8+$AX223*Assembly!Q$9+$AY223*Assembly!Q$10+$AZ223*Assembly!Q$11+$BA223*Assembly!Q$12+$BB223*Assembly!Q$13+$BC223*Assembly!Q$14+$BD223*Assembly!Q$15+$BE223*Assembly!Q$16+$BF223*Assembly!Q$17+$BG223*Assembly!Q$18+$BH223*Assembly!Q$19+$BI223*Assembly!Q$20+$BJ223*Assembly!Q$21+$BK223*Assembly!Q$22+$BL223*Assembly!Q$23+$BM223*Assembly!Q$24</f>
        <v>#VALUE!</v>
      </c>
      <c r="CE223" s="145" t="e">
        <f>$AS223*Assembly!R$4+$AT223*Assembly!R$5+$AU223*Assembly!R$6+$AV223*Assembly!R$7+$AW223*Assembly!R$8+$AX223*Assembly!R$9+$AY223*Assembly!R$10+$AZ223*Assembly!R$11+$BA223*Assembly!R$12+$BB223*Assembly!R$13+$BC223*Assembly!R$14+$BD223*Assembly!R$15+$BE223*Assembly!R$16+$BF223*Assembly!R$17+$BG223*Assembly!R$18+$BH223*Assembly!R$19+$BI223*Assembly!R$20+$BJ223*Assembly!R$21+$BK223*Assembly!R$22+$BL223*Assembly!R$23+$BM223*Assembly!R$24</f>
        <v>#VALUE!</v>
      </c>
      <c r="CF223" s="140" t="e">
        <f>$AS223*Assembly!S$4+$AT223*Assembly!S$5+$AU223*Assembly!S$6+$AV223*Assembly!S$7+$AW223*Assembly!S$8+$AX223*Assembly!S$9+$AY223*Assembly!S$10+$AZ223*Assembly!S$11+$BA223*Assembly!S$12+$BB223*Assembly!S$13+$BC223*Assembly!S$14+$BD223*Assembly!S$15+$BE223*Assembly!S$16+$BF223*Assembly!S$17+$BG223*Assembly!S$18+$BH223*Assembly!S$19+$BI223*Assembly!S$20+$BJ223*Assembly!S$21+$BK223*Assembly!S$22+$BL223*Assembly!S$23+$BM223*Assembly!S$24</f>
        <v>#VALUE!</v>
      </c>
      <c r="CG223" s="140" t="e">
        <f>$AS223*Assembly!T$4+$AT223*Assembly!T$5+$AU223*Assembly!T$6+$AV223*Assembly!T$7+$AW223*Assembly!T$8+$AX223*Assembly!T$9+$AY223*Assembly!T$10+$AZ223*Assembly!T$11+$BA223*Assembly!T$12+$BB223*Assembly!T$13+$BC223*Assembly!T$14+$BD223*Assembly!T$15+$BE223*Assembly!T$16+$BF223*Assembly!T$17+$BG223*Assembly!T$18+$BH223*Assembly!T$19+$BI223*Assembly!T$20+$BJ223*Assembly!T$21+$BK223*Assembly!T$22+$BL223*Assembly!T$23+$BM223*Assembly!T$24</f>
        <v>#VALUE!</v>
      </c>
      <c r="CH223" s="140" t="e">
        <f>$AS223*Assembly!U$4+$AT223*Assembly!U$5+$AU223*Assembly!U$6+$AV223*Assembly!U$7+$AW223*Assembly!U$8+$AX223*Assembly!U$9+$AY223*Assembly!U$10+$AZ223*Assembly!U$11+$BA223*Assembly!U$12+$BB223*Assembly!U$13+$BC223*Assembly!U$14+$BD223*Assembly!U$15+$BE223*Assembly!U$16+$BF223*Assembly!U$17+$BG223*Assembly!U$18+$BH223*Assembly!U$19+$BI223*Assembly!U$20+$BJ223*Assembly!U$21+$BK223*Assembly!U$22+$BL223*Assembly!U$23+$BM223*Assembly!U$24</f>
        <v>#VALUE!</v>
      </c>
      <c r="CI223" s="145" t="e">
        <f>$AS223*Assembly!V$4+$AT223*Assembly!V$5+$AU223*Assembly!V$6+$AV223*Assembly!V$7+$AW223*Assembly!V$8+$AX223*Assembly!V$9+$AY223*Assembly!V$10+$AZ223*Assembly!V$11+$BA223*Assembly!V$12+$BB223*Assembly!V$13+$BC223*Assembly!V$14+$BD223*Assembly!V$15+$BE223*Assembly!V$16+$BF223*Assembly!V$17+$BG223*Assembly!V$18+$BH223*Assembly!V$19+$BI223*Assembly!V$20+$BJ223*Assembly!V$21+$BK223*Assembly!V$22+$BL223*Assembly!V$23+$BM223*Assembly!V$24</f>
        <v>#VALUE!</v>
      </c>
      <c r="CJ223" s="145" t="e">
        <f>BZ223*Refining!$F$3</f>
        <v>#VALUE!</v>
      </c>
      <c r="CK223" s="145" t="e">
        <f>CA223*Refining!$F$4</f>
        <v>#VALUE!</v>
      </c>
      <c r="CL223" s="145" t="e">
        <f>CB223*Refining!$F$5</f>
        <v>#VALUE!</v>
      </c>
      <c r="CM223" s="145" t="e">
        <f>CC223*Refining!$F$6</f>
        <v>#VALUE!</v>
      </c>
      <c r="CN223" s="145" t="e">
        <f>CD223*Refining!$F$7</f>
        <v>#VALUE!</v>
      </c>
      <c r="CO223" s="145" t="e">
        <f>CE223*Refining!$F$8</f>
        <v>#VALUE!</v>
      </c>
      <c r="CP223" s="145" t="e">
        <f>CF223*Refining!$F$9</f>
        <v>#VALUE!</v>
      </c>
      <c r="CQ223" s="145" t="e">
        <f>CG223*Refining!$F$10</f>
        <v>#VALUE!</v>
      </c>
      <c r="CR223" s="145" t="e">
        <f>CH223*Refining!$F$11</f>
        <v>#VALUE!</v>
      </c>
      <c r="CS223" s="145" t="e">
        <f>CI223*Refining!$F$12</f>
        <v>#VALUE!</v>
      </c>
      <c r="CT223" s="185" t="e">
        <f t="shared" ref="CT223:DM223" si="901">IF(BZ223 = 0, "", BZ223)</f>
        <v>#VALUE!</v>
      </c>
      <c r="CU223" s="189" t="e">
        <f t="shared" si="901"/>
        <v>#VALUE!</v>
      </c>
      <c r="CV223" s="189" t="e">
        <f t="shared" si="901"/>
        <v>#VALUE!</v>
      </c>
      <c r="CW223" s="186" t="e">
        <f t="shared" si="901"/>
        <v>#VALUE!</v>
      </c>
      <c r="CX223" s="186" t="e">
        <f t="shared" si="901"/>
        <v>#VALUE!</v>
      </c>
      <c r="CY223" s="186" t="e">
        <f t="shared" si="901"/>
        <v>#VALUE!</v>
      </c>
      <c r="CZ223" s="186" t="e">
        <f t="shared" si="901"/>
        <v>#VALUE!</v>
      </c>
      <c r="DA223" s="186" t="e">
        <f t="shared" si="901"/>
        <v>#VALUE!</v>
      </c>
      <c r="DB223" s="186" t="e">
        <f t="shared" si="901"/>
        <v>#VALUE!</v>
      </c>
      <c r="DC223" s="187" t="e">
        <f t="shared" si="901"/>
        <v>#VALUE!</v>
      </c>
      <c r="DD223" s="185" t="e">
        <f t="shared" si="901"/>
        <v>#VALUE!</v>
      </c>
      <c r="DE223" s="189" t="e">
        <f t="shared" si="901"/>
        <v>#VALUE!</v>
      </c>
      <c r="DF223" s="189" t="e">
        <f t="shared" si="901"/>
        <v>#VALUE!</v>
      </c>
      <c r="DG223" s="186" t="e">
        <f t="shared" si="901"/>
        <v>#VALUE!</v>
      </c>
      <c r="DH223" s="211" t="e">
        <f t="shared" si="901"/>
        <v>#VALUE!</v>
      </c>
      <c r="DI223" s="186" t="e">
        <f t="shared" si="901"/>
        <v>#VALUE!</v>
      </c>
      <c r="DJ223" s="186" t="e">
        <f t="shared" si="901"/>
        <v>#VALUE!</v>
      </c>
      <c r="DK223" s="186" t="e">
        <f t="shared" si="901"/>
        <v>#VALUE!</v>
      </c>
      <c r="DL223" s="186" t="e">
        <f t="shared" si="901"/>
        <v>#VALUE!</v>
      </c>
      <c r="DM223" s="187" t="e">
        <f t="shared" si="901"/>
        <v>#VALUE!</v>
      </c>
      <c r="DN223" s="185" t="e">
        <f t="shared" si="11"/>
        <v>#VALUE!</v>
      </c>
      <c r="DO223" s="189" t="e">
        <f t="shared" si="12"/>
        <v>#VALUE!</v>
      </c>
      <c r="DP223" s="120" t="e">
        <f t="shared" si="13"/>
        <v>#VALUE!</v>
      </c>
      <c r="DQ223" s="133" t="e">
        <f>CT223*'Ores &amp; Ingots'!$C$3+CU223*'Ores &amp; Ingots'!$C$4+CV223*'Ores &amp; Ingots'!$C$5+CW223*'Ores &amp; Ingots'!$C$6+CX223*'Ores &amp; Ingots'!$C$7+CY223*'Ores &amp; Ingots'!$C$8+CZ223*'Ores &amp; Ingots'!$C$9+DA223*'Ores &amp; Ingots'!$C$10+DB223*'Ores &amp; Ingots'!$C$11+DC223*'Ores &amp; Ingots'!$C$12</f>
        <v>#VALUE!</v>
      </c>
      <c r="DR223" s="133" t="e">
        <f>DD223*'Ores &amp; Ingots'!$B$3+DE223*'Ores &amp; Ingots'!$B$4+DF223*'Ores &amp; Ingots'!$B$5+DG223*'Ores &amp; Ingots'!$B$6+DH223*'Ores &amp; Ingots'!$B$7+DI223*'Ores &amp; Ingots'!$B$8+DJ223*'Ores &amp; Ingots'!$B$9+DK223*'Ores &amp; Ingots'!$B$10+DL223*'Ores &amp; Ingots'!$B$11+DM223*'Ores &amp; Ingots'!$B$12</f>
        <v>#VALUE!</v>
      </c>
      <c r="DS223" s="189" t="e">
        <f>CT223*Refining!$G$3+CU223*Refining!$G$4+CV223*Refining!$G$5+CW223*Refining!$G$6+CX223*Refining!$G$7+CY223*Refining!$G$8+CZ223*Refining!$G$9+DA223*Refining!$G$10+DB223*Refining!$G$11+DC223*Refining!$G$12</f>
        <v>#VALUE!</v>
      </c>
      <c r="DT223" s="189" t="e">
        <f t="shared" si="14"/>
        <v>#VALUE!</v>
      </c>
      <c r="DU223" s="192" t="e">
        <f t="shared" si="15"/>
        <v>#VALUE!</v>
      </c>
      <c r="DV223" s="185" t="e">
        <f t="shared" si="16"/>
        <v>#VALUE!</v>
      </c>
      <c r="DW223" s="194" t="e">
        <f t="shared" ref="DW223:DX223" si="902">DV223/60</f>
        <v>#VALUE!</v>
      </c>
      <c r="DX223" s="194" t="e">
        <f t="shared" si="902"/>
        <v>#VALUE!</v>
      </c>
      <c r="DY223" s="185" t="e">
        <f t="shared" si="18"/>
        <v>#VALUE!</v>
      </c>
      <c r="DZ223" s="194" t="e">
        <f t="shared" ref="DZ223:EA223" si="903">DY223/1000</f>
        <v>#VALUE!</v>
      </c>
      <c r="EA223" s="196" t="e">
        <f t="shared" si="903"/>
        <v>#VALUE!</v>
      </c>
      <c r="EB223" s="130" t="e">
        <f t="shared" si="20"/>
        <v>#VALUE!</v>
      </c>
      <c r="EC223" s="132" t="e">
        <f t="shared" si="21"/>
        <v>#VALUE!</v>
      </c>
      <c r="ED223" s="133" t="s">
        <v>28</v>
      </c>
    </row>
    <row r="224" spans="1:134" ht="12.75" x14ac:dyDescent="0.2">
      <c r="A224" s="864"/>
      <c r="B224" s="369" t="s">
        <v>427</v>
      </c>
      <c r="C224" s="137" t="s">
        <v>156</v>
      </c>
      <c r="D224" s="137">
        <v>1</v>
      </c>
      <c r="E224" s="137">
        <v>1</v>
      </c>
      <c r="F224" s="137">
        <v>1</v>
      </c>
      <c r="G224" s="154">
        <f t="shared" si="0"/>
        <v>15.625</v>
      </c>
      <c r="H224" s="156">
        <v>3</v>
      </c>
      <c r="I224" s="156">
        <v>7.5</v>
      </c>
      <c r="J224" s="156">
        <f>H224/Main!$D$9</f>
        <v>0.6</v>
      </c>
      <c r="K224" s="156">
        <f>I224/Main!$D$10</f>
        <v>3.75</v>
      </c>
      <c r="L224" s="156">
        <f t="shared" si="1"/>
        <v>6.25</v>
      </c>
      <c r="M224" s="156">
        <v>1</v>
      </c>
      <c r="N224" s="159"/>
      <c r="O224" s="159"/>
      <c r="P224" s="164"/>
      <c r="Q224" s="159"/>
      <c r="R224" s="166"/>
      <c r="S224" s="159"/>
      <c r="T224" s="166"/>
      <c r="U224" s="170"/>
      <c r="V224" s="159"/>
      <c r="W224" s="364" t="s">
        <v>28</v>
      </c>
      <c r="X224" s="167">
        <v>19</v>
      </c>
      <c r="Y224" s="133">
        <v>0</v>
      </c>
      <c r="Z224" s="133">
        <v>0</v>
      </c>
      <c r="AA224" s="133">
        <v>0</v>
      </c>
      <c r="AB224" s="133">
        <v>0</v>
      </c>
      <c r="AC224" s="133">
        <v>0</v>
      </c>
      <c r="AD224" s="133">
        <v>0</v>
      </c>
      <c r="AE224" s="133">
        <v>0</v>
      </c>
      <c r="AF224" s="133">
        <v>0</v>
      </c>
      <c r="AG224" s="133">
        <v>0</v>
      </c>
      <c r="AH224" s="133">
        <v>0</v>
      </c>
      <c r="AI224" s="133">
        <v>6</v>
      </c>
      <c r="AJ224" s="133">
        <v>0</v>
      </c>
      <c r="AK224" s="133">
        <v>0</v>
      </c>
      <c r="AL224" s="133">
        <v>0</v>
      </c>
      <c r="AM224" s="133">
        <v>0</v>
      </c>
      <c r="AN224" s="133">
        <v>0</v>
      </c>
      <c r="AO224" s="133">
        <v>0</v>
      </c>
      <c r="AP224" s="133">
        <v>0</v>
      </c>
      <c r="AQ224" s="133">
        <v>0</v>
      </c>
      <c r="AR224" s="133">
        <v>0</v>
      </c>
      <c r="AS224" s="406">
        <f t="shared" ref="AS224:BM224" si="904">IF(X224 = 0, "", X224)</f>
        <v>19</v>
      </c>
      <c r="AT224" s="137" t="str">
        <f t="shared" si="904"/>
        <v/>
      </c>
      <c r="AU224" s="137" t="str">
        <f t="shared" si="904"/>
        <v/>
      </c>
      <c r="AV224" s="137" t="str">
        <f t="shared" si="904"/>
        <v/>
      </c>
      <c r="AW224" s="137" t="str">
        <f t="shared" si="904"/>
        <v/>
      </c>
      <c r="AX224" s="137" t="str">
        <f t="shared" si="904"/>
        <v/>
      </c>
      <c r="AY224" s="137" t="str">
        <f t="shared" si="904"/>
        <v/>
      </c>
      <c r="AZ224" s="137" t="str">
        <f t="shared" si="904"/>
        <v/>
      </c>
      <c r="BA224" s="137" t="str">
        <f t="shared" si="904"/>
        <v/>
      </c>
      <c r="BB224" s="137" t="str">
        <f t="shared" si="904"/>
        <v/>
      </c>
      <c r="BC224" s="137" t="str">
        <f t="shared" si="904"/>
        <v/>
      </c>
      <c r="BD224" s="133">
        <f t="shared" si="904"/>
        <v>6</v>
      </c>
      <c r="BE224" s="137" t="str">
        <f t="shared" si="904"/>
        <v/>
      </c>
      <c r="BF224" s="137" t="str">
        <f t="shared" si="904"/>
        <v/>
      </c>
      <c r="BG224" s="137" t="str">
        <f t="shared" si="904"/>
        <v/>
      </c>
      <c r="BH224" s="137" t="str">
        <f t="shared" si="904"/>
        <v/>
      </c>
      <c r="BI224" s="137" t="str">
        <f t="shared" si="904"/>
        <v/>
      </c>
      <c r="BJ224" s="137" t="str">
        <f t="shared" si="904"/>
        <v/>
      </c>
      <c r="BK224" s="137" t="str">
        <f t="shared" si="904"/>
        <v/>
      </c>
      <c r="BL224" s="137" t="str">
        <f t="shared" si="904"/>
        <v/>
      </c>
      <c r="BM224" s="169" t="str">
        <f t="shared" si="904"/>
        <v/>
      </c>
      <c r="BN224" s="174" t="e">
        <f>$AS224*Assembly!Z$4+$AT224*Assembly!Z$5+$AU224*Assembly!Z$6+$AV224*Assembly!Z$7+$AW224*Assembly!Z$8+$AX224*Assembly!Z$9+$AY224*Assembly!Z$10+$AZ224*Assembly!Z$11+$BA224*Assembly!Z$12+$BB224*Assembly!Z$13+$BC224*Assembly!Z$14+$BD224*Assembly!Z$15+$BE224*Assembly!Z$16+$BF224*Assembly!Z$17+$BG224*Assembly!Z$18+$BH224*Assembly!Z$19+$BI224*Assembly!Z$20+$BJ224*Assembly!Z$21+$BK224*Assembly!Z$22+$BL224*Assembly!Z$23+$BM224*Assembly!Z$24</f>
        <v>#VALUE!</v>
      </c>
      <c r="BO224" s="133" t="e">
        <f t="shared" si="3"/>
        <v>#VALUE!</v>
      </c>
      <c r="BP224" s="133"/>
      <c r="BQ224" s="133" t="e">
        <f>$AS224*Assembly!AD$4+$AT224*Assembly!AD$5+$AU224*Assembly!AD$6+$AV224*Assembly!AD$7+$AW224*Assembly!AD$8+$AX224*Assembly!AD$9+$AY224*Assembly!AD$10+$AZ224*Assembly!AD$11+$BA224*Assembly!AD$12+$BB224*Assembly!AD$13+$BC224*Assembly!AD$14+$BD224*Assembly!AD$15+$BE224*Assembly!AD$16+$BF224*Assembly!AD$17+$BG224*Assembly!AD$18+$BH224*Assembly!AD$19+$BI224*Assembly!AD$20+$BJ224*Assembly!AD$21+$BK224*Assembly!AD$22+$BL224*Assembly!AD$23+$BM224*Assembly!AD$24</f>
        <v>#VALUE!</v>
      </c>
      <c r="BR224" s="177" t="e">
        <f t="shared" si="4"/>
        <v>#VALUE!</v>
      </c>
      <c r="BS224" s="178" t="e">
        <f t="shared" si="5"/>
        <v>#VALUE!</v>
      </c>
      <c r="BT224" s="179" t="e">
        <f t="shared" si="6"/>
        <v>#VALUE!</v>
      </c>
      <c r="BU224" s="178" t="e">
        <f t="shared" si="7"/>
        <v>#VALUE!</v>
      </c>
      <c r="BV224" s="133" t="e">
        <f>$AS224*Assembly!Y$4+$AT224*Assembly!Y$5+$AU224*Assembly!Y$6+$AV224*Assembly!Y$7+$AW224*Assembly!Y$8+$AX224*Assembly!Y$9+$AY224*Assembly!Y$10+$AZ224*Assembly!Y$11+$BA224*Assembly!Y$12+$BB224*Assembly!Y$13+$BC224*Assembly!Y$14+$BD224*Assembly!Y$15+$BE224*Assembly!Y$16+$BF224*Assembly!Y$17+$BG224*Assembly!Y$18+$BH224*Assembly!Y$19+$BI224*Assembly!Y$20+$BJ224*Assembly!Y$21+$BK224*Assembly!Y$22+$BL224*Assembly!Y$23+$BM224*Assembly!Y$24</f>
        <v>#VALUE!</v>
      </c>
      <c r="BW224" s="133" t="e">
        <f t="shared" si="8"/>
        <v>#VALUE!</v>
      </c>
      <c r="BX224" s="130" t="e">
        <f t="shared" si="9"/>
        <v>#VALUE!</v>
      </c>
      <c r="BY224" s="183" t="e">
        <f>$AS224*Assembly!AC$4+$AT224*Assembly!AC$5+$AU224*Assembly!AC$6+$AV224*Assembly!AC$7+$AW224*Assembly!AC$8+$AX224*Assembly!AC$9+$AY224*Assembly!AC$10+$AZ224*Assembly!AC$11+$BA224*Assembly!AC$12+$BB224*Assembly!AC$13+$BC224*Assembly!AC$14+$BD224*Assembly!AC$15+$BE224*Assembly!AC$16+$BF224*Assembly!AC$17+$BG224*Assembly!AC$18+$BH224*Assembly!AC$19+$BI224*Assembly!AC$20+$BJ224*Assembly!AC$21+$BK224*Assembly!AC$22+$BL224*Assembly!AC$23+$BM224*Assembly!AC$24</f>
        <v>#VALUE!</v>
      </c>
      <c r="BZ224" s="164" t="e">
        <f>$AS224*Assembly!M$4+$AT224*Assembly!M$5+$AU224*Assembly!M$6+$AV224*Assembly!M$7+$AW224*Assembly!M$8+$AX224*Assembly!M$9+$AY224*Assembly!M$10+$AZ224*Assembly!M$11+$BA224*Assembly!M$12+$BB224*Assembly!M$13+$BC224*Assembly!M$14+$BD224*Assembly!M$15+$BE224*Assembly!M$16+$BF224*Assembly!M$17+$BG224*Assembly!M$18+$BH224*Assembly!M$19+$BI224*Assembly!M$20+$BJ224*Assembly!M$21+$BK224*Assembly!M$22+$BL224*Assembly!M$23+$BM224*Assembly!M$24</f>
        <v>#VALUE!</v>
      </c>
      <c r="CA224" s="164" t="e">
        <f>$AS224*Assembly!N$4+$AT224*Assembly!N$5+$AU224*Assembly!N$6+$AV224*Assembly!N$7+$AW224*Assembly!N$8+$AX224*Assembly!N$9+$AY224*Assembly!N$10+$AZ224*Assembly!N$11+$BA224*Assembly!N$12+$BB224*Assembly!N$13+$BC224*Assembly!N$14+$BD224*Assembly!N$15+$BE224*Assembly!N$16+$BF224*Assembly!N$17+$BG224*Assembly!N$18+$BH224*Assembly!N$19+$BI224*Assembly!N$20+$BJ224*Assembly!N$21+$BK224*Assembly!N$22+$BL224*Assembly!N$23+$BM224*Assembly!N$24</f>
        <v>#VALUE!</v>
      </c>
      <c r="CB224" s="164" t="e">
        <f>$AS224*Assembly!O$4+$AT224*Assembly!O$5+$AU224*Assembly!O$6+$AV224*Assembly!O$7+$AW224*Assembly!O$8+$AX224*Assembly!O$9+$AY224*Assembly!O$10+$AZ224*Assembly!O$11+$BA224*Assembly!O$12+$BB224*Assembly!O$13+$BC224*Assembly!O$14+$BD224*Assembly!O$15+$BE224*Assembly!O$16+$BF224*Assembly!O$17+$BG224*Assembly!O$18+$BH224*Assembly!O$19+$BI224*Assembly!O$20+$BJ224*Assembly!O$21+$BK224*Assembly!O$22+$BL224*Assembly!O$23+$BM224*Assembly!O$24</f>
        <v>#VALUE!</v>
      </c>
      <c r="CC224" s="156" t="e">
        <f>$AS224*Assembly!P$4+$AT224*Assembly!P$5+$AU224*Assembly!P$6+$AV224*Assembly!P$7+$AW224*Assembly!P$8+$AX224*Assembly!P$9+$AY224*Assembly!P$10+$AZ224*Assembly!P$11+$BA224*Assembly!P$12+$BB224*Assembly!P$13+$BC224*Assembly!P$14+$BD224*Assembly!P$15+$BE224*Assembly!P$16+$BF224*Assembly!P$17+$BG224*Assembly!P$18+$BH224*Assembly!P$19+$BI224*Assembly!P$20+$BJ224*Assembly!P$21+$BK224*Assembly!P$22+$BL224*Assembly!P$23+$BM224*Assembly!P$24</f>
        <v>#VALUE!</v>
      </c>
      <c r="CD224" s="156" t="e">
        <f>$AS224*Assembly!Q$4+$AT224*Assembly!Q$5+$AU224*Assembly!Q$6+$AV224*Assembly!Q$7+$AW224*Assembly!Q$8+$AX224*Assembly!Q$9+$AY224*Assembly!Q$10+$AZ224*Assembly!Q$11+$BA224*Assembly!Q$12+$BB224*Assembly!Q$13+$BC224*Assembly!Q$14+$BD224*Assembly!Q$15+$BE224*Assembly!Q$16+$BF224*Assembly!Q$17+$BG224*Assembly!Q$18+$BH224*Assembly!Q$19+$BI224*Assembly!Q$20+$BJ224*Assembly!Q$21+$BK224*Assembly!Q$22+$BL224*Assembly!Q$23+$BM224*Assembly!Q$24</f>
        <v>#VALUE!</v>
      </c>
      <c r="CE224" s="164" t="e">
        <f>$AS224*Assembly!R$4+$AT224*Assembly!R$5+$AU224*Assembly!R$6+$AV224*Assembly!R$7+$AW224*Assembly!R$8+$AX224*Assembly!R$9+$AY224*Assembly!R$10+$AZ224*Assembly!R$11+$BA224*Assembly!R$12+$BB224*Assembly!R$13+$BC224*Assembly!R$14+$BD224*Assembly!R$15+$BE224*Assembly!R$16+$BF224*Assembly!R$17+$BG224*Assembly!R$18+$BH224*Assembly!R$19+$BI224*Assembly!R$20+$BJ224*Assembly!R$21+$BK224*Assembly!R$22+$BL224*Assembly!R$23+$BM224*Assembly!R$24</f>
        <v>#VALUE!</v>
      </c>
      <c r="CF224" s="156" t="e">
        <f>$AS224*Assembly!S$4+$AT224*Assembly!S$5+$AU224*Assembly!S$6+$AV224*Assembly!S$7+$AW224*Assembly!S$8+$AX224*Assembly!S$9+$AY224*Assembly!S$10+$AZ224*Assembly!S$11+$BA224*Assembly!S$12+$BB224*Assembly!S$13+$BC224*Assembly!S$14+$BD224*Assembly!S$15+$BE224*Assembly!S$16+$BF224*Assembly!S$17+$BG224*Assembly!S$18+$BH224*Assembly!S$19+$BI224*Assembly!S$20+$BJ224*Assembly!S$21+$BK224*Assembly!S$22+$BL224*Assembly!S$23+$BM224*Assembly!S$24</f>
        <v>#VALUE!</v>
      </c>
      <c r="CG224" s="156" t="e">
        <f>$AS224*Assembly!T$4+$AT224*Assembly!T$5+$AU224*Assembly!T$6+$AV224*Assembly!T$7+$AW224*Assembly!T$8+$AX224*Assembly!T$9+$AY224*Assembly!T$10+$AZ224*Assembly!T$11+$BA224*Assembly!T$12+$BB224*Assembly!T$13+$BC224*Assembly!T$14+$BD224*Assembly!T$15+$BE224*Assembly!T$16+$BF224*Assembly!T$17+$BG224*Assembly!T$18+$BH224*Assembly!T$19+$BI224*Assembly!T$20+$BJ224*Assembly!T$21+$BK224*Assembly!T$22+$BL224*Assembly!T$23+$BM224*Assembly!T$24</f>
        <v>#VALUE!</v>
      </c>
      <c r="CH224" s="156" t="e">
        <f>$AS224*Assembly!U$4+$AT224*Assembly!U$5+$AU224*Assembly!U$6+$AV224*Assembly!U$7+$AW224*Assembly!U$8+$AX224*Assembly!U$9+$AY224*Assembly!U$10+$AZ224*Assembly!U$11+$BA224*Assembly!U$12+$BB224*Assembly!U$13+$BC224*Assembly!U$14+$BD224*Assembly!U$15+$BE224*Assembly!U$16+$BF224*Assembly!U$17+$BG224*Assembly!U$18+$BH224*Assembly!U$19+$BI224*Assembly!U$20+$BJ224*Assembly!U$21+$BK224*Assembly!U$22+$BL224*Assembly!U$23+$BM224*Assembly!U$24</f>
        <v>#VALUE!</v>
      </c>
      <c r="CI224" s="164" t="e">
        <f>$AS224*Assembly!V$4+$AT224*Assembly!V$5+$AU224*Assembly!V$6+$AV224*Assembly!V$7+$AW224*Assembly!V$8+$AX224*Assembly!V$9+$AY224*Assembly!V$10+$AZ224*Assembly!V$11+$BA224*Assembly!V$12+$BB224*Assembly!V$13+$BC224*Assembly!V$14+$BD224*Assembly!V$15+$BE224*Assembly!V$16+$BF224*Assembly!V$17+$BG224*Assembly!V$18+$BH224*Assembly!V$19+$BI224*Assembly!V$20+$BJ224*Assembly!V$21+$BK224*Assembly!V$22+$BL224*Assembly!V$23+$BM224*Assembly!V$24</f>
        <v>#VALUE!</v>
      </c>
      <c r="CJ224" s="164" t="e">
        <f>BZ224*Refining!$F$3</f>
        <v>#VALUE!</v>
      </c>
      <c r="CK224" s="164" t="e">
        <f>CA224*Refining!$F$4</f>
        <v>#VALUE!</v>
      </c>
      <c r="CL224" s="164" t="e">
        <f>CB224*Refining!$F$5</f>
        <v>#VALUE!</v>
      </c>
      <c r="CM224" s="164" t="e">
        <f>CC224*Refining!$F$6</f>
        <v>#VALUE!</v>
      </c>
      <c r="CN224" s="164" t="e">
        <f>CD224*Refining!$F$7</f>
        <v>#VALUE!</v>
      </c>
      <c r="CO224" s="164" t="e">
        <f>CE224*Refining!$F$8</f>
        <v>#VALUE!</v>
      </c>
      <c r="CP224" s="164" t="e">
        <f>CF224*Refining!$F$9</f>
        <v>#VALUE!</v>
      </c>
      <c r="CQ224" s="164" t="e">
        <f>CG224*Refining!$F$10</f>
        <v>#VALUE!</v>
      </c>
      <c r="CR224" s="164" t="e">
        <f>CH224*Refining!$F$11</f>
        <v>#VALUE!</v>
      </c>
      <c r="CS224" s="164" t="e">
        <f>CI224*Refining!$F$12</f>
        <v>#VALUE!</v>
      </c>
      <c r="CT224" s="185" t="e">
        <f t="shared" ref="CT224:DM224" si="905">IF(BZ224 = 0, "", BZ224)</f>
        <v>#VALUE!</v>
      </c>
      <c r="CU224" s="189" t="e">
        <f t="shared" si="905"/>
        <v>#VALUE!</v>
      </c>
      <c r="CV224" s="189" t="e">
        <f t="shared" si="905"/>
        <v>#VALUE!</v>
      </c>
      <c r="CW224" s="186" t="e">
        <f t="shared" si="905"/>
        <v>#VALUE!</v>
      </c>
      <c r="CX224" s="186" t="e">
        <f t="shared" si="905"/>
        <v>#VALUE!</v>
      </c>
      <c r="CY224" s="186" t="e">
        <f t="shared" si="905"/>
        <v>#VALUE!</v>
      </c>
      <c r="CZ224" s="186" t="e">
        <f t="shared" si="905"/>
        <v>#VALUE!</v>
      </c>
      <c r="DA224" s="186" t="e">
        <f t="shared" si="905"/>
        <v>#VALUE!</v>
      </c>
      <c r="DB224" s="186" t="e">
        <f t="shared" si="905"/>
        <v>#VALUE!</v>
      </c>
      <c r="DC224" s="187" t="e">
        <f t="shared" si="905"/>
        <v>#VALUE!</v>
      </c>
      <c r="DD224" s="185" t="e">
        <f t="shared" si="905"/>
        <v>#VALUE!</v>
      </c>
      <c r="DE224" s="189" t="e">
        <f t="shared" si="905"/>
        <v>#VALUE!</v>
      </c>
      <c r="DF224" s="189" t="e">
        <f t="shared" si="905"/>
        <v>#VALUE!</v>
      </c>
      <c r="DG224" s="186" t="e">
        <f t="shared" si="905"/>
        <v>#VALUE!</v>
      </c>
      <c r="DH224" s="211" t="e">
        <f t="shared" si="905"/>
        <v>#VALUE!</v>
      </c>
      <c r="DI224" s="186" t="e">
        <f t="shared" si="905"/>
        <v>#VALUE!</v>
      </c>
      <c r="DJ224" s="186" t="e">
        <f t="shared" si="905"/>
        <v>#VALUE!</v>
      </c>
      <c r="DK224" s="186" t="e">
        <f t="shared" si="905"/>
        <v>#VALUE!</v>
      </c>
      <c r="DL224" s="186" t="e">
        <f t="shared" si="905"/>
        <v>#VALUE!</v>
      </c>
      <c r="DM224" s="187" t="e">
        <f t="shared" si="905"/>
        <v>#VALUE!</v>
      </c>
      <c r="DN224" s="185" t="e">
        <f t="shared" si="11"/>
        <v>#VALUE!</v>
      </c>
      <c r="DO224" s="189" t="e">
        <f t="shared" si="12"/>
        <v>#VALUE!</v>
      </c>
      <c r="DP224" s="120" t="e">
        <f t="shared" si="13"/>
        <v>#VALUE!</v>
      </c>
      <c r="DQ224" s="133" t="e">
        <f>CT224*'Ores &amp; Ingots'!$C$3+CU224*'Ores &amp; Ingots'!$C$4+CV224*'Ores &amp; Ingots'!$C$5+CW224*'Ores &amp; Ingots'!$C$6+CX224*'Ores &amp; Ingots'!$C$7+CY224*'Ores &amp; Ingots'!$C$8+CZ224*'Ores &amp; Ingots'!$C$9+DA224*'Ores &amp; Ingots'!$C$10+DB224*'Ores &amp; Ingots'!$C$11+DC224*'Ores &amp; Ingots'!$C$12</f>
        <v>#VALUE!</v>
      </c>
      <c r="DR224" s="133" t="e">
        <f>DD224*'Ores &amp; Ingots'!$B$3+DE224*'Ores &amp; Ingots'!$B$4+DF224*'Ores &amp; Ingots'!$B$5+DG224*'Ores &amp; Ingots'!$B$6+DH224*'Ores &amp; Ingots'!$B$7+DI224*'Ores &amp; Ingots'!$B$8+DJ224*'Ores &amp; Ingots'!$B$9+DK224*'Ores &amp; Ingots'!$B$10+DL224*'Ores &amp; Ingots'!$B$11+DM224*'Ores &amp; Ingots'!$B$12</f>
        <v>#VALUE!</v>
      </c>
      <c r="DS224" s="189" t="e">
        <f>CT224*Refining!$G$3+CU224*Refining!$G$4+CV224*Refining!$G$5+CW224*Refining!$G$6+CX224*Refining!$G$7+CY224*Refining!$G$8+CZ224*Refining!$G$9+DA224*Refining!$G$10+DB224*Refining!$G$11+DC224*Refining!$G$12</f>
        <v>#VALUE!</v>
      </c>
      <c r="DT224" s="189" t="e">
        <f t="shared" si="14"/>
        <v>#VALUE!</v>
      </c>
      <c r="DU224" s="192" t="e">
        <f t="shared" si="15"/>
        <v>#VALUE!</v>
      </c>
      <c r="DV224" s="185" t="e">
        <f t="shared" si="16"/>
        <v>#VALUE!</v>
      </c>
      <c r="DW224" s="194" t="e">
        <f t="shared" ref="DW224:DX224" si="906">DV224/60</f>
        <v>#VALUE!</v>
      </c>
      <c r="DX224" s="194" t="e">
        <f t="shared" si="906"/>
        <v>#VALUE!</v>
      </c>
      <c r="DY224" s="185" t="e">
        <f t="shared" si="18"/>
        <v>#VALUE!</v>
      </c>
      <c r="DZ224" s="194" t="e">
        <f t="shared" ref="DZ224:EA224" si="907">DY224/1000</f>
        <v>#VALUE!</v>
      </c>
      <c r="EA224" s="196" t="e">
        <f t="shared" si="907"/>
        <v>#VALUE!</v>
      </c>
      <c r="EB224" s="130" t="e">
        <f t="shared" si="20"/>
        <v>#VALUE!</v>
      </c>
      <c r="EC224" s="132" t="e">
        <f t="shared" si="21"/>
        <v>#VALUE!</v>
      </c>
      <c r="ED224" s="133" t="s">
        <v>28</v>
      </c>
    </row>
    <row r="225" spans="1:134" ht="12.75" x14ac:dyDescent="0.2">
      <c r="A225" s="864"/>
      <c r="B225" s="135" t="s">
        <v>428</v>
      </c>
      <c r="C225" s="137" t="s">
        <v>156</v>
      </c>
      <c r="D225" s="137">
        <v>1</v>
      </c>
      <c r="E225" s="137">
        <v>1</v>
      </c>
      <c r="F225" s="137">
        <v>1</v>
      </c>
      <c r="G225" s="139">
        <f t="shared" si="0"/>
        <v>15.625</v>
      </c>
      <c r="H225" s="140">
        <v>10</v>
      </c>
      <c r="I225" s="140">
        <v>30</v>
      </c>
      <c r="J225" s="140">
        <f>H225/Main!$D$9</f>
        <v>2</v>
      </c>
      <c r="K225" s="140">
        <f>I225/Main!$D$10</f>
        <v>15</v>
      </c>
      <c r="L225" s="140">
        <f t="shared" si="1"/>
        <v>7.5</v>
      </c>
      <c r="M225" s="140">
        <v>0.4</v>
      </c>
      <c r="N225" s="143"/>
      <c r="O225" s="143"/>
      <c r="P225" s="145"/>
      <c r="Q225" s="143"/>
      <c r="R225" s="146"/>
      <c r="S225" s="143"/>
      <c r="T225" s="395"/>
      <c r="U225" s="198"/>
      <c r="V225" s="143"/>
      <c r="W225" s="396" t="s">
        <v>34</v>
      </c>
      <c r="X225" s="167">
        <v>125</v>
      </c>
      <c r="Y225" s="133">
        <v>0</v>
      </c>
      <c r="Z225" s="133">
        <v>0</v>
      </c>
      <c r="AA225" s="133">
        <v>0</v>
      </c>
      <c r="AB225" s="133">
        <v>0</v>
      </c>
      <c r="AC225" s="133">
        <v>0</v>
      </c>
      <c r="AD225" s="133">
        <v>0</v>
      </c>
      <c r="AE225" s="133">
        <v>0</v>
      </c>
      <c r="AF225" s="133">
        <v>0</v>
      </c>
      <c r="AG225" s="133">
        <v>0</v>
      </c>
      <c r="AH225" s="133">
        <v>0</v>
      </c>
      <c r="AI225" s="133">
        <v>50</v>
      </c>
      <c r="AJ225" s="133">
        <v>0</v>
      </c>
      <c r="AK225" s="133">
        <v>0</v>
      </c>
      <c r="AL225" s="133">
        <v>0</v>
      </c>
      <c r="AM225" s="133">
        <v>0</v>
      </c>
      <c r="AN225" s="133">
        <v>0</v>
      </c>
      <c r="AO225" s="133">
        <v>0</v>
      </c>
      <c r="AP225" s="133">
        <v>0</v>
      </c>
      <c r="AQ225" s="133">
        <v>0</v>
      </c>
      <c r="AR225" s="133">
        <v>0</v>
      </c>
      <c r="AS225" s="406">
        <f t="shared" ref="AS225:BM225" si="908">IF(X225 = 0, "", X225)</f>
        <v>125</v>
      </c>
      <c r="AT225" s="137" t="str">
        <f t="shared" si="908"/>
        <v/>
      </c>
      <c r="AU225" s="137" t="str">
        <f t="shared" si="908"/>
        <v/>
      </c>
      <c r="AV225" s="137" t="str">
        <f t="shared" si="908"/>
        <v/>
      </c>
      <c r="AW225" s="137" t="str">
        <f t="shared" si="908"/>
        <v/>
      </c>
      <c r="AX225" s="137" t="str">
        <f t="shared" si="908"/>
        <v/>
      </c>
      <c r="AY225" s="137" t="str">
        <f t="shared" si="908"/>
        <v/>
      </c>
      <c r="AZ225" s="137" t="str">
        <f t="shared" si="908"/>
        <v/>
      </c>
      <c r="BA225" s="137" t="str">
        <f t="shared" si="908"/>
        <v/>
      </c>
      <c r="BB225" s="137" t="str">
        <f t="shared" si="908"/>
        <v/>
      </c>
      <c r="BC225" s="137" t="str">
        <f t="shared" si="908"/>
        <v/>
      </c>
      <c r="BD225" s="133">
        <f t="shared" si="908"/>
        <v>50</v>
      </c>
      <c r="BE225" s="137" t="str">
        <f t="shared" si="908"/>
        <v/>
      </c>
      <c r="BF225" s="137" t="str">
        <f t="shared" si="908"/>
        <v/>
      </c>
      <c r="BG225" s="137" t="str">
        <f t="shared" si="908"/>
        <v/>
      </c>
      <c r="BH225" s="137" t="str">
        <f t="shared" si="908"/>
        <v/>
      </c>
      <c r="BI225" s="137" t="str">
        <f t="shared" si="908"/>
        <v/>
      </c>
      <c r="BJ225" s="137" t="str">
        <f t="shared" si="908"/>
        <v/>
      </c>
      <c r="BK225" s="137" t="str">
        <f t="shared" si="908"/>
        <v/>
      </c>
      <c r="BL225" s="137" t="str">
        <f t="shared" si="908"/>
        <v/>
      </c>
      <c r="BM225" s="169" t="str">
        <f t="shared" si="908"/>
        <v/>
      </c>
      <c r="BN225" s="174" t="e">
        <f>$AS225*Assembly!Z$4+$AT225*Assembly!Z$5+$AU225*Assembly!Z$6+$AV225*Assembly!Z$7+$AW225*Assembly!Z$8+$AX225*Assembly!Z$9+$AY225*Assembly!Z$10+$AZ225*Assembly!Z$11+$BA225*Assembly!Z$12+$BB225*Assembly!Z$13+$BC225*Assembly!Z$14+$BD225*Assembly!Z$15+$BE225*Assembly!Z$16+$BF225*Assembly!Z$17+$BG225*Assembly!Z$18+$BH225*Assembly!Z$19+$BI225*Assembly!Z$20+$BJ225*Assembly!Z$21+$BK225*Assembly!Z$22+$BL225*Assembly!Z$23+$BM225*Assembly!Z$24</f>
        <v>#VALUE!</v>
      </c>
      <c r="BO225" s="133" t="e">
        <f t="shared" si="3"/>
        <v>#VALUE!</v>
      </c>
      <c r="BP225" s="133"/>
      <c r="BQ225" s="133" t="e">
        <f>$AS225*Assembly!AD$4+$AT225*Assembly!AD$5+$AU225*Assembly!AD$6+$AV225*Assembly!AD$7+$AW225*Assembly!AD$8+$AX225*Assembly!AD$9+$AY225*Assembly!AD$10+$AZ225*Assembly!AD$11+$BA225*Assembly!AD$12+$BB225*Assembly!AD$13+$BC225*Assembly!AD$14+$BD225*Assembly!AD$15+$BE225*Assembly!AD$16+$BF225*Assembly!AD$17+$BG225*Assembly!AD$18+$BH225*Assembly!AD$19+$BI225*Assembly!AD$20+$BJ225*Assembly!AD$21+$BK225*Assembly!AD$22+$BL225*Assembly!AD$23+$BM225*Assembly!AD$24</f>
        <v>#VALUE!</v>
      </c>
      <c r="BR225" s="177" t="e">
        <f t="shared" si="4"/>
        <v>#VALUE!</v>
      </c>
      <c r="BS225" s="178" t="e">
        <f t="shared" si="5"/>
        <v>#VALUE!</v>
      </c>
      <c r="BT225" s="179" t="e">
        <f t="shared" si="6"/>
        <v>#VALUE!</v>
      </c>
      <c r="BU225" s="178" t="e">
        <f t="shared" si="7"/>
        <v>#VALUE!</v>
      </c>
      <c r="BV225" s="133" t="e">
        <f>$AS225*Assembly!Y$4+$AT225*Assembly!Y$5+$AU225*Assembly!Y$6+$AV225*Assembly!Y$7+$AW225*Assembly!Y$8+$AX225*Assembly!Y$9+$AY225*Assembly!Y$10+$AZ225*Assembly!Y$11+$BA225*Assembly!Y$12+$BB225*Assembly!Y$13+$BC225*Assembly!Y$14+$BD225*Assembly!Y$15+$BE225*Assembly!Y$16+$BF225*Assembly!Y$17+$BG225*Assembly!Y$18+$BH225*Assembly!Y$19+$BI225*Assembly!Y$20+$BJ225*Assembly!Y$21+$BK225*Assembly!Y$22+$BL225*Assembly!Y$23+$BM225*Assembly!Y$24</f>
        <v>#VALUE!</v>
      </c>
      <c r="BW225" s="133" t="e">
        <f t="shared" si="8"/>
        <v>#VALUE!</v>
      </c>
      <c r="BX225" s="130" t="e">
        <f t="shared" si="9"/>
        <v>#VALUE!</v>
      </c>
      <c r="BY225" s="183" t="e">
        <f>$AS225*Assembly!AC$4+$AT225*Assembly!AC$5+$AU225*Assembly!AC$6+$AV225*Assembly!AC$7+$AW225*Assembly!AC$8+$AX225*Assembly!AC$9+$AY225*Assembly!AC$10+$AZ225*Assembly!AC$11+$BA225*Assembly!AC$12+$BB225*Assembly!AC$13+$BC225*Assembly!AC$14+$BD225*Assembly!AC$15+$BE225*Assembly!AC$16+$BF225*Assembly!AC$17+$BG225*Assembly!AC$18+$BH225*Assembly!AC$19+$BI225*Assembly!AC$20+$BJ225*Assembly!AC$21+$BK225*Assembly!AC$22+$BL225*Assembly!AC$23+$BM225*Assembly!AC$24</f>
        <v>#VALUE!</v>
      </c>
      <c r="BZ225" s="145" t="e">
        <f>$AS225*Assembly!M$4+$AT225*Assembly!M$5+$AU225*Assembly!M$6+$AV225*Assembly!M$7+$AW225*Assembly!M$8+$AX225*Assembly!M$9+$AY225*Assembly!M$10+$AZ225*Assembly!M$11+$BA225*Assembly!M$12+$BB225*Assembly!M$13+$BC225*Assembly!M$14+$BD225*Assembly!M$15+$BE225*Assembly!M$16+$BF225*Assembly!M$17+$BG225*Assembly!M$18+$BH225*Assembly!M$19+$BI225*Assembly!M$20+$BJ225*Assembly!M$21+$BK225*Assembly!M$22+$BL225*Assembly!M$23+$BM225*Assembly!M$24</f>
        <v>#VALUE!</v>
      </c>
      <c r="CA225" s="145" t="e">
        <f>$AS225*Assembly!N$4+$AT225*Assembly!N$5+$AU225*Assembly!N$6+$AV225*Assembly!N$7+$AW225*Assembly!N$8+$AX225*Assembly!N$9+$AY225*Assembly!N$10+$AZ225*Assembly!N$11+$BA225*Assembly!N$12+$BB225*Assembly!N$13+$BC225*Assembly!N$14+$BD225*Assembly!N$15+$BE225*Assembly!N$16+$BF225*Assembly!N$17+$BG225*Assembly!N$18+$BH225*Assembly!N$19+$BI225*Assembly!N$20+$BJ225*Assembly!N$21+$BK225*Assembly!N$22+$BL225*Assembly!N$23+$BM225*Assembly!N$24</f>
        <v>#VALUE!</v>
      </c>
      <c r="CB225" s="145" t="e">
        <f>$AS225*Assembly!O$4+$AT225*Assembly!O$5+$AU225*Assembly!O$6+$AV225*Assembly!O$7+$AW225*Assembly!O$8+$AX225*Assembly!O$9+$AY225*Assembly!O$10+$AZ225*Assembly!O$11+$BA225*Assembly!O$12+$BB225*Assembly!O$13+$BC225*Assembly!O$14+$BD225*Assembly!O$15+$BE225*Assembly!O$16+$BF225*Assembly!O$17+$BG225*Assembly!O$18+$BH225*Assembly!O$19+$BI225*Assembly!O$20+$BJ225*Assembly!O$21+$BK225*Assembly!O$22+$BL225*Assembly!O$23+$BM225*Assembly!O$24</f>
        <v>#VALUE!</v>
      </c>
      <c r="CC225" s="140" t="e">
        <f>$AS225*Assembly!P$4+$AT225*Assembly!P$5+$AU225*Assembly!P$6+$AV225*Assembly!P$7+$AW225*Assembly!P$8+$AX225*Assembly!P$9+$AY225*Assembly!P$10+$AZ225*Assembly!P$11+$BA225*Assembly!P$12+$BB225*Assembly!P$13+$BC225*Assembly!P$14+$BD225*Assembly!P$15+$BE225*Assembly!P$16+$BF225*Assembly!P$17+$BG225*Assembly!P$18+$BH225*Assembly!P$19+$BI225*Assembly!P$20+$BJ225*Assembly!P$21+$BK225*Assembly!P$22+$BL225*Assembly!P$23+$BM225*Assembly!P$24</f>
        <v>#VALUE!</v>
      </c>
      <c r="CD225" s="140" t="e">
        <f>$AS225*Assembly!Q$4+$AT225*Assembly!Q$5+$AU225*Assembly!Q$6+$AV225*Assembly!Q$7+$AW225*Assembly!Q$8+$AX225*Assembly!Q$9+$AY225*Assembly!Q$10+$AZ225*Assembly!Q$11+$BA225*Assembly!Q$12+$BB225*Assembly!Q$13+$BC225*Assembly!Q$14+$BD225*Assembly!Q$15+$BE225*Assembly!Q$16+$BF225*Assembly!Q$17+$BG225*Assembly!Q$18+$BH225*Assembly!Q$19+$BI225*Assembly!Q$20+$BJ225*Assembly!Q$21+$BK225*Assembly!Q$22+$BL225*Assembly!Q$23+$BM225*Assembly!Q$24</f>
        <v>#VALUE!</v>
      </c>
      <c r="CE225" s="145" t="e">
        <f>$AS225*Assembly!R$4+$AT225*Assembly!R$5+$AU225*Assembly!R$6+$AV225*Assembly!R$7+$AW225*Assembly!R$8+$AX225*Assembly!R$9+$AY225*Assembly!R$10+$AZ225*Assembly!R$11+$BA225*Assembly!R$12+$BB225*Assembly!R$13+$BC225*Assembly!R$14+$BD225*Assembly!R$15+$BE225*Assembly!R$16+$BF225*Assembly!R$17+$BG225*Assembly!R$18+$BH225*Assembly!R$19+$BI225*Assembly!R$20+$BJ225*Assembly!R$21+$BK225*Assembly!R$22+$BL225*Assembly!R$23+$BM225*Assembly!R$24</f>
        <v>#VALUE!</v>
      </c>
      <c r="CF225" s="140" t="e">
        <f>$AS225*Assembly!S$4+$AT225*Assembly!S$5+$AU225*Assembly!S$6+$AV225*Assembly!S$7+$AW225*Assembly!S$8+$AX225*Assembly!S$9+$AY225*Assembly!S$10+$AZ225*Assembly!S$11+$BA225*Assembly!S$12+$BB225*Assembly!S$13+$BC225*Assembly!S$14+$BD225*Assembly!S$15+$BE225*Assembly!S$16+$BF225*Assembly!S$17+$BG225*Assembly!S$18+$BH225*Assembly!S$19+$BI225*Assembly!S$20+$BJ225*Assembly!S$21+$BK225*Assembly!S$22+$BL225*Assembly!S$23+$BM225*Assembly!S$24</f>
        <v>#VALUE!</v>
      </c>
      <c r="CG225" s="140" t="e">
        <f>$AS225*Assembly!T$4+$AT225*Assembly!T$5+$AU225*Assembly!T$6+$AV225*Assembly!T$7+$AW225*Assembly!T$8+$AX225*Assembly!T$9+$AY225*Assembly!T$10+$AZ225*Assembly!T$11+$BA225*Assembly!T$12+$BB225*Assembly!T$13+$BC225*Assembly!T$14+$BD225*Assembly!T$15+$BE225*Assembly!T$16+$BF225*Assembly!T$17+$BG225*Assembly!T$18+$BH225*Assembly!T$19+$BI225*Assembly!T$20+$BJ225*Assembly!T$21+$BK225*Assembly!T$22+$BL225*Assembly!T$23+$BM225*Assembly!T$24</f>
        <v>#VALUE!</v>
      </c>
      <c r="CH225" s="140" t="e">
        <f>$AS225*Assembly!U$4+$AT225*Assembly!U$5+$AU225*Assembly!U$6+$AV225*Assembly!U$7+$AW225*Assembly!U$8+$AX225*Assembly!U$9+$AY225*Assembly!U$10+$AZ225*Assembly!U$11+$BA225*Assembly!U$12+$BB225*Assembly!U$13+$BC225*Assembly!U$14+$BD225*Assembly!U$15+$BE225*Assembly!U$16+$BF225*Assembly!U$17+$BG225*Assembly!U$18+$BH225*Assembly!U$19+$BI225*Assembly!U$20+$BJ225*Assembly!U$21+$BK225*Assembly!U$22+$BL225*Assembly!U$23+$BM225*Assembly!U$24</f>
        <v>#VALUE!</v>
      </c>
      <c r="CI225" s="145" t="e">
        <f>$AS225*Assembly!V$4+$AT225*Assembly!V$5+$AU225*Assembly!V$6+$AV225*Assembly!V$7+$AW225*Assembly!V$8+$AX225*Assembly!V$9+$AY225*Assembly!V$10+$AZ225*Assembly!V$11+$BA225*Assembly!V$12+$BB225*Assembly!V$13+$BC225*Assembly!V$14+$BD225*Assembly!V$15+$BE225*Assembly!V$16+$BF225*Assembly!V$17+$BG225*Assembly!V$18+$BH225*Assembly!V$19+$BI225*Assembly!V$20+$BJ225*Assembly!V$21+$BK225*Assembly!V$22+$BL225*Assembly!V$23+$BM225*Assembly!V$24</f>
        <v>#VALUE!</v>
      </c>
      <c r="CJ225" s="145" t="e">
        <f>BZ225*Refining!$F$3</f>
        <v>#VALUE!</v>
      </c>
      <c r="CK225" s="145" t="e">
        <f>CA225*Refining!$F$4</f>
        <v>#VALUE!</v>
      </c>
      <c r="CL225" s="145" t="e">
        <f>CB225*Refining!$F$5</f>
        <v>#VALUE!</v>
      </c>
      <c r="CM225" s="145" t="e">
        <f>CC225*Refining!$F$6</f>
        <v>#VALUE!</v>
      </c>
      <c r="CN225" s="145" t="e">
        <f>CD225*Refining!$F$7</f>
        <v>#VALUE!</v>
      </c>
      <c r="CO225" s="145" t="e">
        <f>CE225*Refining!$F$8</f>
        <v>#VALUE!</v>
      </c>
      <c r="CP225" s="145" t="e">
        <f>CF225*Refining!$F$9</f>
        <v>#VALUE!</v>
      </c>
      <c r="CQ225" s="145" t="e">
        <f>CG225*Refining!$F$10</f>
        <v>#VALUE!</v>
      </c>
      <c r="CR225" s="145" t="e">
        <f>CH225*Refining!$F$11</f>
        <v>#VALUE!</v>
      </c>
      <c r="CS225" s="145" t="e">
        <f>CI225*Refining!$F$12</f>
        <v>#VALUE!</v>
      </c>
      <c r="CT225" s="185" t="e">
        <f t="shared" ref="CT225:DM225" si="909">IF(BZ225 = 0, "", BZ225)</f>
        <v>#VALUE!</v>
      </c>
      <c r="CU225" s="189" t="e">
        <f t="shared" si="909"/>
        <v>#VALUE!</v>
      </c>
      <c r="CV225" s="189" t="e">
        <f t="shared" si="909"/>
        <v>#VALUE!</v>
      </c>
      <c r="CW225" s="186" t="e">
        <f t="shared" si="909"/>
        <v>#VALUE!</v>
      </c>
      <c r="CX225" s="186" t="e">
        <f t="shared" si="909"/>
        <v>#VALUE!</v>
      </c>
      <c r="CY225" s="186" t="e">
        <f t="shared" si="909"/>
        <v>#VALUE!</v>
      </c>
      <c r="CZ225" s="186" t="e">
        <f t="shared" si="909"/>
        <v>#VALUE!</v>
      </c>
      <c r="DA225" s="186" t="e">
        <f t="shared" si="909"/>
        <v>#VALUE!</v>
      </c>
      <c r="DB225" s="186" t="e">
        <f t="shared" si="909"/>
        <v>#VALUE!</v>
      </c>
      <c r="DC225" s="187" t="e">
        <f t="shared" si="909"/>
        <v>#VALUE!</v>
      </c>
      <c r="DD225" s="185" t="e">
        <f t="shared" si="909"/>
        <v>#VALUE!</v>
      </c>
      <c r="DE225" s="189" t="e">
        <f t="shared" si="909"/>
        <v>#VALUE!</v>
      </c>
      <c r="DF225" s="189" t="e">
        <f t="shared" si="909"/>
        <v>#VALUE!</v>
      </c>
      <c r="DG225" s="186" t="e">
        <f t="shared" si="909"/>
        <v>#VALUE!</v>
      </c>
      <c r="DH225" s="211" t="e">
        <f t="shared" si="909"/>
        <v>#VALUE!</v>
      </c>
      <c r="DI225" s="186" t="e">
        <f t="shared" si="909"/>
        <v>#VALUE!</v>
      </c>
      <c r="DJ225" s="186" t="e">
        <f t="shared" si="909"/>
        <v>#VALUE!</v>
      </c>
      <c r="DK225" s="186" t="e">
        <f t="shared" si="909"/>
        <v>#VALUE!</v>
      </c>
      <c r="DL225" s="186" t="e">
        <f t="shared" si="909"/>
        <v>#VALUE!</v>
      </c>
      <c r="DM225" s="187" t="e">
        <f t="shared" si="909"/>
        <v>#VALUE!</v>
      </c>
      <c r="DN225" s="185" t="e">
        <f t="shared" si="11"/>
        <v>#VALUE!</v>
      </c>
      <c r="DO225" s="189" t="e">
        <f t="shared" si="12"/>
        <v>#VALUE!</v>
      </c>
      <c r="DP225" s="120" t="e">
        <f t="shared" si="13"/>
        <v>#VALUE!</v>
      </c>
      <c r="DQ225" s="133" t="e">
        <f>CT225*'Ores &amp; Ingots'!$C$3+CU225*'Ores &amp; Ingots'!$C$4+CV225*'Ores &amp; Ingots'!$C$5+CW225*'Ores &amp; Ingots'!$C$6+CX225*'Ores &amp; Ingots'!$C$7+CY225*'Ores &amp; Ingots'!$C$8+CZ225*'Ores &amp; Ingots'!$C$9+DA225*'Ores &amp; Ingots'!$C$10+DB225*'Ores &amp; Ingots'!$C$11+DC225*'Ores &amp; Ingots'!$C$12</f>
        <v>#VALUE!</v>
      </c>
      <c r="DR225" s="133" t="e">
        <f>DD225*'Ores &amp; Ingots'!$B$3+DE225*'Ores &amp; Ingots'!$B$4+DF225*'Ores &amp; Ingots'!$B$5+DG225*'Ores &amp; Ingots'!$B$6+DH225*'Ores &amp; Ingots'!$B$7+DI225*'Ores &amp; Ingots'!$B$8+DJ225*'Ores &amp; Ingots'!$B$9+DK225*'Ores &amp; Ingots'!$B$10+DL225*'Ores &amp; Ingots'!$B$11+DM225*'Ores &amp; Ingots'!$B$12</f>
        <v>#VALUE!</v>
      </c>
      <c r="DS225" s="189" t="e">
        <f>CT225*Refining!$G$3+CU225*Refining!$G$4+CV225*Refining!$G$5+CW225*Refining!$G$6+CX225*Refining!$G$7+CY225*Refining!$G$8+CZ225*Refining!$G$9+DA225*Refining!$G$10+DB225*Refining!$G$11+DC225*Refining!$G$12</f>
        <v>#VALUE!</v>
      </c>
      <c r="DT225" s="189" t="e">
        <f t="shared" si="14"/>
        <v>#VALUE!</v>
      </c>
      <c r="DU225" s="192" t="e">
        <f t="shared" si="15"/>
        <v>#VALUE!</v>
      </c>
      <c r="DV225" s="185" t="e">
        <f t="shared" si="16"/>
        <v>#VALUE!</v>
      </c>
      <c r="DW225" s="194" t="e">
        <f t="shared" ref="DW225:DX225" si="910">DV225/60</f>
        <v>#VALUE!</v>
      </c>
      <c r="DX225" s="194" t="e">
        <f t="shared" si="910"/>
        <v>#VALUE!</v>
      </c>
      <c r="DY225" s="185" t="e">
        <f t="shared" si="18"/>
        <v>#VALUE!</v>
      </c>
      <c r="DZ225" s="194" t="e">
        <f t="shared" ref="DZ225:EA225" si="911">DY225/1000</f>
        <v>#VALUE!</v>
      </c>
      <c r="EA225" s="196" t="e">
        <f t="shared" si="911"/>
        <v>#VALUE!</v>
      </c>
      <c r="EB225" s="130" t="e">
        <f t="shared" si="20"/>
        <v>#VALUE!</v>
      </c>
      <c r="EC225" s="132" t="e">
        <f t="shared" si="21"/>
        <v>#VALUE!</v>
      </c>
      <c r="ED225" s="133">
        <v>40</v>
      </c>
    </row>
    <row r="226" spans="1:134" ht="12.75" x14ac:dyDescent="0.2">
      <c r="A226" s="864"/>
      <c r="B226" s="135" t="s">
        <v>429</v>
      </c>
      <c r="C226" s="137" t="s">
        <v>156</v>
      </c>
      <c r="D226" s="137">
        <v>1</v>
      </c>
      <c r="E226" s="137">
        <v>1</v>
      </c>
      <c r="F226" s="137">
        <v>1</v>
      </c>
      <c r="G226" s="154">
        <f t="shared" si="0"/>
        <v>15.625</v>
      </c>
      <c r="H226" s="156">
        <v>10</v>
      </c>
      <c r="I226" s="156">
        <v>30</v>
      </c>
      <c r="J226" s="156">
        <f>H226/Main!$D$9</f>
        <v>2</v>
      </c>
      <c r="K226" s="156">
        <f>I226/Main!$D$10</f>
        <v>15</v>
      </c>
      <c r="L226" s="156">
        <f t="shared" si="1"/>
        <v>7.5</v>
      </c>
      <c r="M226" s="156">
        <v>0.4</v>
      </c>
      <c r="N226" s="159"/>
      <c r="O226" s="159"/>
      <c r="P226" s="164"/>
      <c r="Q226" s="159"/>
      <c r="R226" s="166"/>
      <c r="S226" s="159"/>
      <c r="T226" s="166"/>
      <c r="U226" s="170"/>
      <c r="V226" s="159"/>
      <c r="W226" s="364" t="s">
        <v>28</v>
      </c>
      <c r="X226" s="167">
        <v>140</v>
      </c>
      <c r="Y226" s="133">
        <v>0</v>
      </c>
      <c r="Z226" s="133">
        <v>0</v>
      </c>
      <c r="AA226" s="133">
        <v>0</v>
      </c>
      <c r="AB226" s="133">
        <v>0</v>
      </c>
      <c r="AC226" s="133">
        <v>0</v>
      </c>
      <c r="AD226" s="133">
        <v>0</v>
      </c>
      <c r="AE226" s="133">
        <v>0</v>
      </c>
      <c r="AF226" s="133">
        <v>0</v>
      </c>
      <c r="AG226" s="133">
        <v>0</v>
      </c>
      <c r="AH226" s="133">
        <v>0</v>
      </c>
      <c r="AI226" s="133">
        <v>50</v>
      </c>
      <c r="AJ226" s="133">
        <v>0</v>
      </c>
      <c r="AK226" s="133">
        <v>0</v>
      </c>
      <c r="AL226" s="133">
        <v>0</v>
      </c>
      <c r="AM226" s="133">
        <v>0</v>
      </c>
      <c r="AN226" s="133">
        <v>0</v>
      </c>
      <c r="AO226" s="133">
        <v>0</v>
      </c>
      <c r="AP226" s="133">
        <v>0</v>
      </c>
      <c r="AQ226" s="133">
        <v>0</v>
      </c>
      <c r="AR226" s="133">
        <v>0</v>
      </c>
      <c r="AS226" s="406">
        <f t="shared" ref="AS226:BM226" si="912">IF(X226 = 0, "", X226)</f>
        <v>140</v>
      </c>
      <c r="AT226" s="137" t="str">
        <f t="shared" si="912"/>
        <v/>
      </c>
      <c r="AU226" s="137" t="str">
        <f t="shared" si="912"/>
        <v/>
      </c>
      <c r="AV226" s="137" t="str">
        <f t="shared" si="912"/>
        <v/>
      </c>
      <c r="AW226" s="137" t="str">
        <f t="shared" si="912"/>
        <v/>
      </c>
      <c r="AX226" s="137" t="str">
        <f t="shared" si="912"/>
        <v/>
      </c>
      <c r="AY226" s="137" t="str">
        <f t="shared" si="912"/>
        <v/>
      </c>
      <c r="AZ226" s="137" t="str">
        <f t="shared" si="912"/>
        <v/>
      </c>
      <c r="BA226" s="137" t="str">
        <f t="shared" si="912"/>
        <v/>
      </c>
      <c r="BB226" s="137" t="str">
        <f t="shared" si="912"/>
        <v/>
      </c>
      <c r="BC226" s="137" t="str">
        <f t="shared" si="912"/>
        <v/>
      </c>
      <c r="BD226" s="133">
        <f t="shared" si="912"/>
        <v>50</v>
      </c>
      <c r="BE226" s="137" t="str">
        <f t="shared" si="912"/>
        <v/>
      </c>
      <c r="BF226" s="137" t="str">
        <f t="shared" si="912"/>
        <v/>
      </c>
      <c r="BG226" s="137" t="str">
        <f t="shared" si="912"/>
        <v/>
      </c>
      <c r="BH226" s="137" t="str">
        <f t="shared" si="912"/>
        <v/>
      </c>
      <c r="BI226" s="137" t="str">
        <f t="shared" si="912"/>
        <v/>
      </c>
      <c r="BJ226" s="137" t="str">
        <f t="shared" si="912"/>
        <v/>
      </c>
      <c r="BK226" s="137" t="str">
        <f t="shared" si="912"/>
        <v/>
      </c>
      <c r="BL226" s="137" t="str">
        <f t="shared" si="912"/>
        <v/>
      </c>
      <c r="BM226" s="169" t="str">
        <f t="shared" si="912"/>
        <v/>
      </c>
      <c r="BN226" s="174" t="e">
        <f>$AS226*Assembly!Z$4+$AT226*Assembly!Z$5+$AU226*Assembly!Z$6+$AV226*Assembly!Z$7+$AW226*Assembly!Z$8+$AX226*Assembly!Z$9+$AY226*Assembly!Z$10+$AZ226*Assembly!Z$11+$BA226*Assembly!Z$12+$BB226*Assembly!Z$13+$BC226*Assembly!Z$14+$BD226*Assembly!Z$15+$BE226*Assembly!Z$16+$BF226*Assembly!Z$17+$BG226*Assembly!Z$18+$BH226*Assembly!Z$19+$BI226*Assembly!Z$20+$BJ226*Assembly!Z$21+$BK226*Assembly!Z$22+$BL226*Assembly!Z$23+$BM226*Assembly!Z$24</f>
        <v>#VALUE!</v>
      </c>
      <c r="BO226" s="133" t="e">
        <f t="shared" si="3"/>
        <v>#VALUE!</v>
      </c>
      <c r="BP226" s="133"/>
      <c r="BQ226" s="133" t="e">
        <f>$AS226*Assembly!AD$4+$AT226*Assembly!AD$5+$AU226*Assembly!AD$6+$AV226*Assembly!AD$7+$AW226*Assembly!AD$8+$AX226*Assembly!AD$9+$AY226*Assembly!AD$10+$AZ226*Assembly!AD$11+$BA226*Assembly!AD$12+$BB226*Assembly!AD$13+$BC226*Assembly!AD$14+$BD226*Assembly!AD$15+$BE226*Assembly!AD$16+$BF226*Assembly!AD$17+$BG226*Assembly!AD$18+$BH226*Assembly!AD$19+$BI226*Assembly!AD$20+$BJ226*Assembly!AD$21+$BK226*Assembly!AD$22+$BL226*Assembly!AD$23+$BM226*Assembly!AD$24</f>
        <v>#VALUE!</v>
      </c>
      <c r="BR226" s="177" t="e">
        <f t="shared" si="4"/>
        <v>#VALUE!</v>
      </c>
      <c r="BS226" s="178" t="e">
        <f t="shared" si="5"/>
        <v>#VALUE!</v>
      </c>
      <c r="BT226" s="179" t="e">
        <f t="shared" si="6"/>
        <v>#VALUE!</v>
      </c>
      <c r="BU226" s="178" t="e">
        <f t="shared" si="7"/>
        <v>#VALUE!</v>
      </c>
      <c r="BV226" s="133" t="e">
        <f>$AS226*Assembly!Y$4+$AT226*Assembly!Y$5+$AU226*Assembly!Y$6+$AV226*Assembly!Y$7+$AW226*Assembly!Y$8+$AX226*Assembly!Y$9+$AY226*Assembly!Y$10+$AZ226*Assembly!Y$11+$BA226*Assembly!Y$12+$BB226*Assembly!Y$13+$BC226*Assembly!Y$14+$BD226*Assembly!Y$15+$BE226*Assembly!Y$16+$BF226*Assembly!Y$17+$BG226*Assembly!Y$18+$BH226*Assembly!Y$19+$BI226*Assembly!Y$20+$BJ226*Assembly!Y$21+$BK226*Assembly!Y$22+$BL226*Assembly!Y$23+$BM226*Assembly!Y$24</f>
        <v>#VALUE!</v>
      </c>
      <c r="BW226" s="133" t="e">
        <f t="shared" si="8"/>
        <v>#VALUE!</v>
      </c>
      <c r="BX226" s="130" t="e">
        <f t="shared" si="9"/>
        <v>#VALUE!</v>
      </c>
      <c r="BY226" s="183" t="e">
        <f>$AS226*Assembly!AC$4+$AT226*Assembly!AC$5+$AU226*Assembly!AC$6+$AV226*Assembly!AC$7+$AW226*Assembly!AC$8+$AX226*Assembly!AC$9+$AY226*Assembly!AC$10+$AZ226*Assembly!AC$11+$BA226*Assembly!AC$12+$BB226*Assembly!AC$13+$BC226*Assembly!AC$14+$BD226*Assembly!AC$15+$BE226*Assembly!AC$16+$BF226*Assembly!AC$17+$BG226*Assembly!AC$18+$BH226*Assembly!AC$19+$BI226*Assembly!AC$20+$BJ226*Assembly!AC$21+$BK226*Assembly!AC$22+$BL226*Assembly!AC$23+$BM226*Assembly!AC$24</f>
        <v>#VALUE!</v>
      </c>
      <c r="BZ226" s="164" t="e">
        <f>$AS226*Assembly!M$4+$AT226*Assembly!M$5+$AU226*Assembly!M$6+$AV226*Assembly!M$7+$AW226*Assembly!M$8+$AX226*Assembly!M$9+$AY226*Assembly!M$10+$AZ226*Assembly!M$11+$BA226*Assembly!M$12+$BB226*Assembly!M$13+$BC226*Assembly!M$14+$BD226*Assembly!M$15+$BE226*Assembly!M$16+$BF226*Assembly!M$17+$BG226*Assembly!M$18+$BH226*Assembly!M$19+$BI226*Assembly!M$20+$BJ226*Assembly!M$21+$BK226*Assembly!M$22+$BL226*Assembly!M$23+$BM226*Assembly!M$24</f>
        <v>#VALUE!</v>
      </c>
      <c r="CA226" s="164" t="e">
        <f>$AS226*Assembly!N$4+$AT226*Assembly!N$5+$AU226*Assembly!N$6+$AV226*Assembly!N$7+$AW226*Assembly!N$8+$AX226*Assembly!N$9+$AY226*Assembly!N$10+$AZ226*Assembly!N$11+$BA226*Assembly!N$12+$BB226*Assembly!N$13+$BC226*Assembly!N$14+$BD226*Assembly!N$15+$BE226*Assembly!N$16+$BF226*Assembly!N$17+$BG226*Assembly!N$18+$BH226*Assembly!N$19+$BI226*Assembly!N$20+$BJ226*Assembly!N$21+$BK226*Assembly!N$22+$BL226*Assembly!N$23+$BM226*Assembly!N$24</f>
        <v>#VALUE!</v>
      </c>
      <c r="CB226" s="164" t="e">
        <f>$AS226*Assembly!O$4+$AT226*Assembly!O$5+$AU226*Assembly!O$6+$AV226*Assembly!O$7+$AW226*Assembly!O$8+$AX226*Assembly!O$9+$AY226*Assembly!O$10+$AZ226*Assembly!O$11+$BA226*Assembly!O$12+$BB226*Assembly!O$13+$BC226*Assembly!O$14+$BD226*Assembly!O$15+$BE226*Assembly!O$16+$BF226*Assembly!O$17+$BG226*Assembly!O$18+$BH226*Assembly!O$19+$BI226*Assembly!O$20+$BJ226*Assembly!O$21+$BK226*Assembly!O$22+$BL226*Assembly!O$23+$BM226*Assembly!O$24</f>
        <v>#VALUE!</v>
      </c>
      <c r="CC226" s="156" t="e">
        <f>$AS226*Assembly!P$4+$AT226*Assembly!P$5+$AU226*Assembly!P$6+$AV226*Assembly!P$7+$AW226*Assembly!P$8+$AX226*Assembly!P$9+$AY226*Assembly!P$10+$AZ226*Assembly!P$11+$BA226*Assembly!P$12+$BB226*Assembly!P$13+$BC226*Assembly!P$14+$BD226*Assembly!P$15+$BE226*Assembly!P$16+$BF226*Assembly!P$17+$BG226*Assembly!P$18+$BH226*Assembly!P$19+$BI226*Assembly!P$20+$BJ226*Assembly!P$21+$BK226*Assembly!P$22+$BL226*Assembly!P$23+$BM226*Assembly!P$24</f>
        <v>#VALUE!</v>
      </c>
      <c r="CD226" s="156" t="e">
        <f>$AS226*Assembly!Q$4+$AT226*Assembly!Q$5+$AU226*Assembly!Q$6+$AV226*Assembly!Q$7+$AW226*Assembly!Q$8+$AX226*Assembly!Q$9+$AY226*Assembly!Q$10+$AZ226*Assembly!Q$11+$BA226*Assembly!Q$12+$BB226*Assembly!Q$13+$BC226*Assembly!Q$14+$BD226*Assembly!Q$15+$BE226*Assembly!Q$16+$BF226*Assembly!Q$17+$BG226*Assembly!Q$18+$BH226*Assembly!Q$19+$BI226*Assembly!Q$20+$BJ226*Assembly!Q$21+$BK226*Assembly!Q$22+$BL226*Assembly!Q$23+$BM226*Assembly!Q$24</f>
        <v>#VALUE!</v>
      </c>
      <c r="CE226" s="164" t="e">
        <f>$AS226*Assembly!R$4+$AT226*Assembly!R$5+$AU226*Assembly!R$6+$AV226*Assembly!R$7+$AW226*Assembly!R$8+$AX226*Assembly!R$9+$AY226*Assembly!R$10+$AZ226*Assembly!R$11+$BA226*Assembly!R$12+$BB226*Assembly!R$13+$BC226*Assembly!R$14+$BD226*Assembly!R$15+$BE226*Assembly!R$16+$BF226*Assembly!R$17+$BG226*Assembly!R$18+$BH226*Assembly!R$19+$BI226*Assembly!R$20+$BJ226*Assembly!R$21+$BK226*Assembly!R$22+$BL226*Assembly!R$23+$BM226*Assembly!R$24</f>
        <v>#VALUE!</v>
      </c>
      <c r="CF226" s="156" t="e">
        <f>$AS226*Assembly!S$4+$AT226*Assembly!S$5+$AU226*Assembly!S$6+$AV226*Assembly!S$7+$AW226*Assembly!S$8+$AX226*Assembly!S$9+$AY226*Assembly!S$10+$AZ226*Assembly!S$11+$BA226*Assembly!S$12+$BB226*Assembly!S$13+$BC226*Assembly!S$14+$BD226*Assembly!S$15+$BE226*Assembly!S$16+$BF226*Assembly!S$17+$BG226*Assembly!S$18+$BH226*Assembly!S$19+$BI226*Assembly!S$20+$BJ226*Assembly!S$21+$BK226*Assembly!S$22+$BL226*Assembly!S$23+$BM226*Assembly!S$24</f>
        <v>#VALUE!</v>
      </c>
      <c r="CG226" s="156" t="e">
        <f>$AS226*Assembly!T$4+$AT226*Assembly!T$5+$AU226*Assembly!T$6+$AV226*Assembly!T$7+$AW226*Assembly!T$8+$AX226*Assembly!T$9+$AY226*Assembly!T$10+$AZ226*Assembly!T$11+$BA226*Assembly!T$12+$BB226*Assembly!T$13+$BC226*Assembly!T$14+$BD226*Assembly!T$15+$BE226*Assembly!T$16+$BF226*Assembly!T$17+$BG226*Assembly!T$18+$BH226*Assembly!T$19+$BI226*Assembly!T$20+$BJ226*Assembly!T$21+$BK226*Assembly!T$22+$BL226*Assembly!T$23+$BM226*Assembly!T$24</f>
        <v>#VALUE!</v>
      </c>
      <c r="CH226" s="156" t="e">
        <f>$AS226*Assembly!U$4+$AT226*Assembly!U$5+$AU226*Assembly!U$6+$AV226*Assembly!U$7+$AW226*Assembly!U$8+$AX226*Assembly!U$9+$AY226*Assembly!U$10+$AZ226*Assembly!U$11+$BA226*Assembly!U$12+$BB226*Assembly!U$13+$BC226*Assembly!U$14+$BD226*Assembly!U$15+$BE226*Assembly!U$16+$BF226*Assembly!U$17+$BG226*Assembly!U$18+$BH226*Assembly!U$19+$BI226*Assembly!U$20+$BJ226*Assembly!U$21+$BK226*Assembly!U$22+$BL226*Assembly!U$23+$BM226*Assembly!U$24</f>
        <v>#VALUE!</v>
      </c>
      <c r="CI226" s="164" t="e">
        <f>$AS226*Assembly!V$4+$AT226*Assembly!V$5+$AU226*Assembly!V$6+$AV226*Assembly!V$7+$AW226*Assembly!V$8+$AX226*Assembly!V$9+$AY226*Assembly!V$10+$AZ226*Assembly!V$11+$BA226*Assembly!V$12+$BB226*Assembly!V$13+$BC226*Assembly!V$14+$BD226*Assembly!V$15+$BE226*Assembly!V$16+$BF226*Assembly!V$17+$BG226*Assembly!V$18+$BH226*Assembly!V$19+$BI226*Assembly!V$20+$BJ226*Assembly!V$21+$BK226*Assembly!V$22+$BL226*Assembly!V$23+$BM226*Assembly!V$24</f>
        <v>#VALUE!</v>
      </c>
      <c r="CJ226" s="164" t="e">
        <f>BZ226*Refining!$F$3</f>
        <v>#VALUE!</v>
      </c>
      <c r="CK226" s="164" t="e">
        <f>CA226*Refining!$F$4</f>
        <v>#VALUE!</v>
      </c>
      <c r="CL226" s="164" t="e">
        <f>CB226*Refining!$F$5</f>
        <v>#VALUE!</v>
      </c>
      <c r="CM226" s="164" t="e">
        <f>CC226*Refining!$F$6</f>
        <v>#VALUE!</v>
      </c>
      <c r="CN226" s="164" t="e">
        <f>CD226*Refining!$F$7</f>
        <v>#VALUE!</v>
      </c>
      <c r="CO226" s="164" t="e">
        <f>CE226*Refining!$F$8</f>
        <v>#VALUE!</v>
      </c>
      <c r="CP226" s="164" t="e">
        <f>CF226*Refining!$F$9</f>
        <v>#VALUE!</v>
      </c>
      <c r="CQ226" s="164" t="e">
        <f>CG226*Refining!$F$10</f>
        <v>#VALUE!</v>
      </c>
      <c r="CR226" s="164" t="e">
        <f>CH226*Refining!$F$11</f>
        <v>#VALUE!</v>
      </c>
      <c r="CS226" s="164" t="e">
        <f>CI226*Refining!$F$12</f>
        <v>#VALUE!</v>
      </c>
      <c r="CT226" s="185" t="e">
        <f t="shared" ref="CT226:DM226" si="913">IF(BZ226 = 0, "", BZ226)</f>
        <v>#VALUE!</v>
      </c>
      <c r="CU226" s="189" t="e">
        <f t="shared" si="913"/>
        <v>#VALUE!</v>
      </c>
      <c r="CV226" s="189" t="e">
        <f t="shared" si="913"/>
        <v>#VALUE!</v>
      </c>
      <c r="CW226" s="186" t="e">
        <f t="shared" si="913"/>
        <v>#VALUE!</v>
      </c>
      <c r="CX226" s="186" t="e">
        <f t="shared" si="913"/>
        <v>#VALUE!</v>
      </c>
      <c r="CY226" s="186" t="e">
        <f t="shared" si="913"/>
        <v>#VALUE!</v>
      </c>
      <c r="CZ226" s="186" t="e">
        <f t="shared" si="913"/>
        <v>#VALUE!</v>
      </c>
      <c r="DA226" s="186" t="e">
        <f t="shared" si="913"/>
        <v>#VALUE!</v>
      </c>
      <c r="DB226" s="186" t="e">
        <f t="shared" si="913"/>
        <v>#VALUE!</v>
      </c>
      <c r="DC226" s="187" t="e">
        <f t="shared" si="913"/>
        <v>#VALUE!</v>
      </c>
      <c r="DD226" s="185" t="e">
        <f t="shared" si="913"/>
        <v>#VALUE!</v>
      </c>
      <c r="DE226" s="189" t="e">
        <f t="shared" si="913"/>
        <v>#VALUE!</v>
      </c>
      <c r="DF226" s="189" t="e">
        <f t="shared" si="913"/>
        <v>#VALUE!</v>
      </c>
      <c r="DG226" s="186" t="e">
        <f t="shared" si="913"/>
        <v>#VALUE!</v>
      </c>
      <c r="DH226" s="211" t="e">
        <f t="shared" si="913"/>
        <v>#VALUE!</v>
      </c>
      <c r="DI226" s="186" t="e">
        <f t="shared" si="913"/>
        <v>#VALUE!</v>
      </c>
      <c r="DJ226" s="186" t="e">
        <f t="shared" si="913"/>
        <v>#VALUE!</v>
      </c>
      <c r="DK226" s="186" t="e">
        <f t="shared" si="913"/>
        <v>#VALUE!</v>
      </c>
      <c r="DL226" s="186" t="e">
        <f t="shared" si="913"/>
        <v>#VALUE!</v>
      </c>
      <c r="DM226" s="187" t="e">
        <f t="shared" si="913"/>
        <v>#VALUE!</v>
      </c>
      <c r="DN226" s="185" t="e">
        <f t="shared" si="11"/>
        <v>#VALUE!</v>
      </c>
      <c r="DO226" s="189" t="e">
        <f t="shared" si="12"/>
        <v>#VALUE!</v>
      </c>
      <c r="DP226" s="120" t="e">
        <f t="shared" si="13"/>
        <v>#VALUE!</v>
      </c>
      <c r="DQ226" s="133" t="e">
        <f>CT226*'Ores &amp; Ingots'!$C$3+CU226*'Ores &amp; Ingots'!$C$4+CV226*'Ores &amp; Ingots'!$C$5+CW226*'Ores &amp; Ingots'!$C$6+CX226*'Ores &amp; Ingots'!$C$7+CY226*'Ores &amp; Ingots'!$C$8+CZ226*'Ores &amp; Ingots'!$C$9+DA226*'Ores &amp; Ingots'!$C$10+DB226*'Ores &amp; Ingots'!$C$11+DC226*'Ores &amp; Ingots'!$C$12</f>
        <v>#VALUE!</v>
      </c>
      <c r="DR226" s="133" t="e">
        <f>DD226*'Ores &amp; Ingots'!$B$3+DE226*'Ores &amp; Ingots'!$B$4+DF226*'Ores &amp; Ingots'!$B$5+DG226*'Ores &amp; Ingots'!$B$6+DH226*'Ores &amp; Ingots'!$B$7+DI226*'Ores &amp; Ingots'!$B$8+DJ226*'Ores &amp; Ingots'!$B$9+DK226*'Ores &amp; Ingots'!$B$10+DL226*'Ores &amp; Ingots'!$B$11+DM226*'Ores &amp; Ingots'!$B$12</f>
        <v>#VALUE!</v>
      </c>
      <c r="DS226" s="189" t="e">
        <f>CT226*Refining!$G$3+CU226*Refining!$G$4+CV226*Refining!$G$5+CW226*Refining!$G$6+CX226*Refining!$G$7+CY226*Refining!$G$8+CZ226*Refining!$G$9+DA226*Refining!$G$10+DB226*Refining!$G$11+DC226*Refining!$G$12</f>
        <v>#VALUE!</v>
      </c>
      <c r="DT226" s="189" t="e">
        <f t="shared" si="14"/>
        <v>#VALUE!</v>
      </c>
      <c r="DU226" s="192" t="e">
        <f t="shared" si="15"/>
        <v>#VALUE!</v>
      </c>
      <c r="DV226" s="185" t="e">
        <f t="shared" si="16"/>
        <v>#VALUE!</v>
      </c>
      <c r="DW226" s="194" t="e">
        <f t="shared" ref="DW226:DX226" si="914">DV226/60</f>
        <v>#VALUE!</v>
      </c>
      <c r="DX226" s="194" t="e">
        <f t="shared" si="914"/>
        <v>#VALUE!</v>
      </c>
      <c r="DY226" s="185" t="e">
        <f t="shared" si="18"/>
        <v>#VALUE!</v>
      </c>
      <c r="DZ226" s="194" t="e">
        <f t="shared" ref="DZ226:EA226" si="915">DY226/1000</f>
        <v>#VALUE!</v>
      </c>
      <c r="EA226" s="196" t="e">
        <f t="shared" si="915"/>
        <v>#VALUE!</v>
      </c>
      <c r="EB226" s="130" t="e">
        <f t="shared" si="20"/>
        <v>#VALUE!</v>
      </c>
      <c r="EC226" s="132" t="e">
        <f t="shared" si="21"/>
        <v>#VALUE!</v>
      </c>
      <c r="ED226" s="133" t="s">
        <v>28</v>
      </c>
    </row>
    <row r="227" spans="1:134" ht="12.75" x14ac:dyDescent="0.2">
      <c r="A227" s="864"/>
      <c r="B227" s="369" t="s">
        <v>430</v>
      </c>
      <c r="C227" s="137" t="s">
        <v>156</v>
      </c>
      <c r="D227" s="137">
        <v>1</v>
      </c>
      <c r="E227" s="137">
        <v>1</v>
      </c>
      <c r="F227" s="137">
        <v>1</v>
      </c>
      <c r="G227" s="139">
        <f t="shared" si="0"/>
        <v>15.625</v>
      </c>
      <c r="H227" s="140">
        <v>7</v>
      </c>
      <c r="I227" s="140">
        <v>17.5</v>
      </c>
      <c r="J227" s="140">
        <f>H227/Main!$D$9</f>
        <v>1.4</v>
      </c>
      <c r="K227" s="140">
        <f>I227/Main!$D$10</f>
        <v>8.75</v>
      </c>
      <c r="L227" s="140">
        <f t="shared" si="1"/>
        <v>6.25</v>
      </c>
      <c r="M227" s="140">
        <v>1</v>
      </c>
      <c r="N227" s="143"/>
      <c r="O227" s="143"/>
      <c r="P227" s="145"/>
      <c r="Q227" s="143"/>
      <c r="R227" s="146"/>
      <c r="S227" s="143"/>
      <c r="T227" s="395"/>
      <c r="U227" s="198"/>
      <c r="V227" s="143"/>
      <c r="W227" s="396" t="s">
        <v>28</v>
      </c>
      <c r="X227" s="167">
        <v>133</v>
      </c>
      <c r="Y227" s="133">
        <v>0</v>
      </c>
      <c r="Z227" s="133">
        <v>0</v>
      </c>
      <c r="AA227" s="133">
        <v>0</v>
      </c>
      <c r="AB227" s="133">
        <v>0</v>
      </c>
      <c r="AC227" s="133">
        <v>0</v>
      </c>
      <c r="AD227" s="133">
        <v>0</v>
      </c>
      <c r="AE227" s="133">
        <v>0</v>
      </c>
      <c r="AF227" s="133">
        <v>0</v>
      </c>
      <c r="AG227" s="133">
        <v>0</v>
      </c>
      <c r="AH227" s="133">
        <v>0</v>
      </c>
      <c r="AI227" s="133">
        <v>45</v>
      </c>
      <c r="AJ227" s="133">
        <v>0</v>
      </c>
      <c r="AK227" s="133">
        <v>0</v>
      </c>
      <c r="AL227" s="133">
        <v>0</v>
      </c>
      <c r="AM227" s="133">
        <v>0</v>
      </c>
      <c r="AN227" s="133">
        <v>0</v>
      </c>
      <c r="AO227" s="133">
        <v>0</v>
      </c>
      <c r="AP227" s="133">
        <v>0</v>
      </c>
      <c r="AQ227" s="133">
        <v>0</v>
      </c>
      <c r="AR227" s="133">
        <v>0</v>
      </c>
      <c r="AS227" s="406">
        <f t="shared" ref="AS227:BM227" si="916">IF(X227 = 0, "", X227)</f>
        <v>133</v>
      </c>
      <c r="AT227" s="137" t="str">
        <f t="shared" si="916"/>
        <v/>
      </c>
      <c r="AU227" s="137" t="str">
        <f t="shared" si="916"/>
        <v/>
      </c>
      <c r="AV227" s="137" t="str">
        <f t="shared" si="916"/>
        <v/>
      </c>
      <c r="AW227" s="137" t="str">
        <f t="shared" si="916"/>
        <v/>
      </c>
      <c r="AX227" s="137" t="str">
        <f t="shared" si="916"/>
        <v/>
      </c>
      <c r="AY227" s="137" t="str">
        <f t="shared" si="916"/>
        <v/>
      </c>
      <c r="AZ227" s="137" t="str">
        <f t="shared" si="916"/>
        <v/>
      </c>
      <c r="BA227" s="137" t="str">
        <f t="shared" si="916"/>
        <v/>
      </c>
      <c r="BB227" s="137" t="str">
        <f t="shared" si="916"/>
        <v/>
      </c>
      <c r="BC227" s="137" t="str">
        <f t="shared" si="916"/>
        <v/>
      </c>
      <c r="BD227" s="133">
        <f t="shared" si="916"/>
        <v>45</v>
      </c>
      <c r="BE227" s="137" t="str">
        <f t="shared" si="916"/>
        <v/>
      </c>
      <c r="BF227" s="137" t="str">
        <f t="shared" si="916"/>
        <v/>
      </c>
      <c r="BG227" s="137" t="str">
        <f t="shared" si="916"/>
        <v/>
      </c>
      <c r="BH227" s="137" t="str">
        <f t="shared" si="916"/>
        <v/>
      </c>
      <c r="BI227" s="137" t="str">
        <f t="shared" si="916"/>
        <v/>
      </c>
      <c r="BJ227" s="137" t="str">
        <f t="shared" si="916"/>
        <v/>
      </c>
      <c r="BK227" s="137" t="str">
        <f t="shared" si="916"/>
        <v/>
      </c>
      <c r="BL227" s="137" t="str">
        <f t="shared" si="916"/>
        <v/>
      </c>
      <c r="BM227" s="169" t="str">
        <f t="shared" si="916"/>
        <v/>
      </c>
      <c r="BN227" s="174" t="e">
        <f>$AS227*Assembly!Z$4+$AT227*Assembly!Z$5+$AU227*Assembly!Z$6+$AV227*Assembly!Z$7+$AW227*Assembly!Z$8+$AX227*Assembly!Z$9+$AY227*Assembly!Z$10+$AZ227*Assembly!Z$11+$BA227*Assembly!Z$12+$BB227*Assembly!Z$13+$BC227*Assembly!Z$14+$BD227*Assembly!Z$15+$BE227*Assembly!Z$16+$BF227*Assembly!Z$17+$BG227*Assembly!Z$18+$BH227*Assembly!Z$19+$BI227*Assembly!Z$20+$BJ227*Assembly!Z$21+$BK227*Assembly!Z$22+$BL227*Assembly!Z$23+$BM227*Assembly!Z$24</f>
        <v>#VALUE!</v>
      </c>
      <c r="BO227" s="133" t="e">
        <f t="shared" si="3"/>
        <v>#VALUE!</v>
      </c>
      <c r="BP227" s="133"/>
      <c r="BQ227" s="133" t="e">
        <f>$AS227*Assembly!AD$4+$AT227*Assembly!AD$5+$AU227*Assembly!AD$6+$AV227*Assembly!AD$7+$AW227*Assembly!AD$8+$AX227*Assembly!AD$9+$AY227*Assembly!AD$10+$AZ227*Assembly!AD$11+$BA227*Assembly!AD$12+$BB227*Assembly!AD$13+$BC227*Assembly!AD$14+$BD227*Assembly!AD$15+$BE227*Assembly!AD$16+$BF227*Assembly!AD$17+$BG227*Assembly!AD$18+$BH227*Assembly!AD$19+$BI227*Assembly!AD$20+$BJ227*Assembly!AD$21+$BK227*Assembly!AD$22+$BL227*Assembly!AD$23+$BM227*Assembly!AD$24</f>
        <v>#VALUE!</v>
      </c>
      <c r="BR227" s="177" t="e">
        <f t="shared" si="4"/>
        <v>#VALUE!</v>
      </c>
      <c r="BS227" s="178" t="e">
        <f t="shared" si="5"/>
        <v>#VALUE!</v>
      </c>
      <c r="BT227" s="179" t="e">
        <f t="shared" si="6"/>
        <v>#VALUE!</v>
      </c>
      <c r="BU227" s="178" t="e">
        <f t="shared" si="7"/>
        <v>#VALUE!</v>
      </c>
      <c r="BV227" s="133" t="e">
        <f>$AS227*Assembly!Y$4+$AT227*Assembly!Y$5+$AU227*Assembly!Y$6+$AV227*Assembly!Y$7+$AW227*Assembly!Y$8+$AX227*Assembly!Y$9+$AY227*Assembly!Y$10+$AZ227*Assembly!Y$11+$BA227*Assembly!Y$12+$BB227*Assembly!Y$13+$BC227*Assembly!Y$14+$BD227*Assembly!Y$15+$BE227*Assembly!Y$16+$BF227*Assembly!Y$17+$BG227*Assembly!Y$18+$BH227*Assembly!Y$19+$BI227*Assembly!Y$20+$BJ227*Assembly!Y$21+$BK227*Assembly!Y$22+$BL227*Assembly!Y$23+$BM227*Assembly!Y$24</f>
        <v>#VALUE!</v>
      </c>
      <c r="BW227" s="133" t="e">
        <f t="shared" si="8"/>
        <v>#VALUE!</v>
      </c>
      <c r="BX227" s="130" t="e">
        <f t="shared" si="9"/>
        <v>#VALUE!</v>
      </c>
      <c r="BY227" s="183" t="e">
        <f>$AS227*Assembly!AC$4+$AT227*Assembly!AC$5+$AU227*Assembly!AC$6+$AV227*Assembly!AC$7+$AW227*Assembly!AC$8+$AX227*Assembly!AC$9+$AY227*Assembly!AC$10+$AZ227*Assembly!AC$11+$BA227*Assembly!AC$12+$BB227*Assembly!AC$13+$BC227*Assembly!AC$14+$BD227*Assembly!AC$15+$BE227*Assembly!AC$16+$BF227*Assembly!AC$17+$BG227*Assembly!AC$18+$BH227*Assembly!AC$19+$BI227*Assembly!AC$20+$BJ227*Assembly!AC$21+$BK227*Assembly!AC$22+$BL227*Assembly!AC$23+$BM227*Assembly!AC$24</f>
        <v>#VALUE!</v>
      </c>
      <c r="BZ227" s="145" t="e">
        <f>$AS227*Assembly!M$4+$AT227*Assembly!M$5+$AU227*Assembly!M$6+$AV227*Assembly!M$7+$AW227*Assembly!M$8+$AX227*Assembly!M$9+$AY227*Assembly!M$10+$AZ227*Assembly!M$11+$BA227*Assembly!M$12+$BB227*Assembly!M$13+$BC227*Assembly!M$14+$BD227*Assembly!M$15+$BE227*Assembly!M$16+$BF227*Assembly!M$17+$BG227*Assembly!M$18+$BH227*Assembly!M$19+$BI227*Assembly!M$20+$BJ227*Assembly!M$21+$BK227*Assembly!M$22+$BL227*Assembly!M$23+$BM227*Assembly!M$24</f>
        <v>#VALUE!</v>
      </c>
      <c r="CA227" s="145" t="e">
        <f>$AS227*Assembly!N$4+$AT227*Assembly!N$5+$AU227*Assembly!N$6+$AV227*Assembly!N$7+$AW227*Assembly!N$8+$AX227*Assembly!N$9+$AY227*Assembly!N$10+$AZ227*Assembly!N$11+$BA227*Assembly!N$12+$BB227*Assembly!N$13+$BC227*Assembly!N$14+$BD227*Assembly!N$15+$BE227*Assembly!N$16+$BF227*Assembly!N$17+$BG227*Assembly!N$18+$BH227*Assembly!N$19+$BI227*Assembly!N$20+$BJ227*Assembly!N$21+$BK227*Assembly!N$22+$BL227*Assembly!N$23+$BM227*Assembly!N$24</f>
        <v>#VALUE!</v>
      </c>
      <c r="CB227" s="145" t="e">
        <f>$AS227*Assembly!O$4+$AT227*Assembly!O$5+$AU227*Assembly!O$6+$AV227*Assembly!O$7+$AW227*Assembly!O$8+$AX227*Assembly!O$9+$AY227*Assembly!O$10+$AZ227*Assembly!O$11+$BA227*Assembly!O$12+$BB227*Assembly!O$13+$BC227*Assembly!O$14+$BD227*Assembly!O$15+$BE227*Assembly!O$16+$BF227*Assembly!O$17+$BG227*Assembly!O$18+$BH227*Assembly!O$19+$BI227*Assembly!O$20+$BJ227*Assembly!O$21+$BK227*Assembly!O$22+$BL227*Assembly!O$23+$BM227*Assembly!O$24</f>
        <v>#VALUE!</v>
      </c>
      <c r="CC227" s="140" t="e">
        <f>$AS227*Assembly!P$4+$AT227*Assembly!P$5+$AU227*Assembly!P$6+$AV227*Assembly!P$7+$AW227*Assembly!P$8+$AX227*Assembly!P$9+$AY227*Assembly!P$10+$AZ227*Assembly!P$11+$BA227*Assembly!P$12+$BB227*Assembly!P$13+$BC227*Assembly!P$14+$BD227*Assembly!P$15+$BE227*Assembly!P$16+$BF227*Assembly!P$17+$BG227*Assembly!P$18+$BH227*Assembly!P$19+$BI227*Assembly!P$20+$BJ227*Assembly!P$21+$BK227*Assembly!P$22+$BL227*Assembly!P$23+$BM227*Assembly!P$24</f>
        <v>#VALUE!</v>
      </c>
      <c r="CD227" s="140" t="e">
        <f>$AS227*Assembly!Q$4+$AT227*Assembly!Q$5+$AU227*Assembly!Q$6+$AV227*Assembly!Q$7+$AW227*Assembly!Q$8+$AX227*Assembly!Q$9+$AY227*Assembly!Q$10+$AZ227*Assembly!Q$11+$BA227*Assembly!Q$12+$BB227*Assembly!Q$13+$BC227*Assembly!Q$14+$BD227*Assembly!Q$15+$BE227*Assembly!Q$16+$BF227*Assembly!Q$17+$BG227*Assembly!Q$18+$BH227*Assembly!Q$19+$BI227*Assembly!Q$20+$BJ227*Assembly!Q$21+$BK227*Assembly!Q$22+$BL227*Assembly!Q$23+$BM227*Assembly!Q$24</f>
        <v>#VALUE!</v>
      </c>
      <c r="CE227" s="145" t="e">
        <f>$AS227*Assembly!R$4+$AT227*Assembly!R$5+$AU227*Assembly!R$6+$AV227*Assembly!R$7+$AW227*Assembly!R$8+$AX227*Assembly!R$9+$AY227*Assembly!R$10+$AZ227*Assembly!R$11+$BA227*Assembly!R$12+$BB227*Assembly!R$13+$BC227*Assembly!R$14+$BD227*Assembly!R$15+$BE227*Assembly!R$16+$BF227*Assembly!R$17+$BG227*Assembly!R$18+$BH227*Assembly!R$19+$BI227*Assembly!R$20+$BJ227*Assembly!R$21+$BK227*Assembly!R$22+$BL227*Assembly!R$23+$BM227*Assembly!R$24</f>
        <v>#VALUE!</v>
      </c>
      <c r="CF227" s="140" t="e">
        <f>$AS227*Assembly!S$4+$AT227*Assembly!S$5+$AU227*Assembly!S$6+$AV227*Assembly!S$7+$AW227*Assembly!S$8+$AX227*Assembly!S$9+$AY227*Assembly!S$10+$AZ227*Assembly!S$11+$BA227*Assembly!S$12+$BB227*Assembly!S$13+$BC227*Assembly!S$14+$BD227*Assembly!S$15+$BE227*Assembly!S$16+$BF227*Assembly!S$17+$BG227*Assembly!S$18+$BH227*Assembly!S$19+$BI227*Assembly!S$20+$BJ227*Assembly!S$21+$BK227*Assembly!S$22+$BL227*Assembly!S$23+$BM227*Assembly!S$24</f>
        <v>#VALUE!</v>
      </c>
      <c r="CG227" s="140" t="e">
        <f>$AS227*Assembly!T$4+$AT227*Assembly!T$5+$AU227*Assembly!T$6+$AV227*Assembly!T$7+$AW227*Assembly!T$8+$AX227*Assembly!T$9+$AY227*Assembly!T$10+$AZ227*Assembly!T$11+$BA227*Assembly!T$12+$BB227*Assembly!T$13+$BC227*Assembly!T$14+$BD227*Assembly!T$15+$BE227*Assembly!T$16+$BF227*Assembly!T$17+$BG227*Assembly!T$18+$BH227*Assembly!T$19+$BI227*Assembly!T$20+$BJ227*Assembly!T$21+$BK227*Assembly!T$22+$BL227*Assembly!T$23+$BM227*Assembly!T$24</f>
        <v>#VALUE!</v>
      </c>
      <c r="CH227" s="140" t="e">
        <f>$AS227*Assembly!U$4+$AT227*Assembly!U$5+$AU227*Assembly!U$6+$AV227*Assembly!U$7+$AW227*Assembly!U$8+$AX227*Assembly!U$9+$AY227*Assembly!U$10+$AZ227*Assembly!U$11+$BA227*Assembly!U$12+$BB227*Assembly!U$13+$BC227*Assembly!U$14+$BD227*Assembly!U$15+$BE227*Assembly!U$16+$BF227*Assembly!U$17+$BG227*Assembly!U$18+$BH227*Assembly!U$19+$BI227*Assembly!U$20+$BJ227*Assembly!U$21+$BK227*Assembly!U$22+$BL227*Assembly!U$23+$BM227*Assembly!U$24</f>
        <v>#VALUE!</v>
      </c>
      <c r="CI227" s="145" t="e">
        <f>$AS227*Assembly!V$4+$AT227*Assembly!V$5+$AU227*Assembly!V$6+$AV227*Assembly!V$7+$AW227*Assembly!V$8+$AX227*Assembly!V$9+$AY227*Assembly!V$10+$AZ227*Assembly!V$11+$BA227*Assembly!V$12+$BB227*Assembly!V$13+$BC227*Assembly!V$14+$BD227*Assembly!V$15+$BE227*Assembly!V$16+$BF227*Assembly!V$17+$BG227*Assembly!V$18+$BH227*Assembly!V$19+$BI227*Assembly!V$20+$BJ227*Assembly!V$21+$BK227*Assembly!V$22+$BL227*Assembly!V$23+$BM227*Assembly!V$24</f>
        <v>#VALUE!</v>
      </c>
      <c r="CJ227" s="145" t="e">
        <f>BZ227*Refining!$F$3</f>
        <v>#VALUE!</v>
      </c>
      <c r="CK227" s="145" t="e">
        <f>CA227*Refining!$F$4</f>
        <v>#VALUE!</v>
      </c>
      <c r="CL227" s="145" t="e">
        <f>CB227*Refining!$F$5</f>
        <v>#VALUE!</v>
      </c>
      <c r="CM227" s="145" t="e">
        <f>CC227*Refining!$F$6</f>
        <v>#VALUE!</v>
      </c>
      <c r="CN227" s="145" t="e">
        <f>CD227*Refining!$F$7</f>
        <v>#VALUE!</v>
      </c>
      <c r="CO227" s="145" t="e">
        <f>CE227*Refining!$F$8</f>
        <v>#VALUE!</v>
      </c>
      <c r="CP227" s="145" t="e">
        <f>CF227*Refining!$F$9</f>
        <v>#VALUE!</v>
      </c>
      <c r="CQ227" s="145" t="e">
        <f>CG227*Refining!$F$10</f>
        <v>#VALUE!</v>
      </c>
      <c r="CR227" s="145" t="e">
        <f>CH227*Refining!$F$11</f>
        <v>#VALUE!</v>
      </c>
      <c r="CS227" s="145" t="e">
        <f>CI227*Refining!$F$12</f>
        <v>#VALUE!</v>
      </c>
      <c r="CT227" s="185" t="e">
        <f t="shared" ref="CT227:DM227" si="917">IF(BZ227 = 0, "", BZ227)</f>
        <v>#VALUE!</v>
      </c>
      <c r="CU227" s="189" t="e">
        <f t="shared" si="917"/>
        <v>#VALUE!</v>
      </c>
      <c r="CV227" s="189" t="e">
        <f t="shared" si="917"/>
        <v>#VALUE!</v>
      </c>
      <c r="CW227" s="186" t="e">
        <f t="shared" si="917"/>
        <v>#VALUE!</v>
      </c>
      <c r="CX227" s="186" t="e">
        <f t="shared" si="917"/>
        <v>#VALUE!</v>
      </c>
      <c r="CY227" s="186" t="e">
        <f t="shared" si="917"/>
        <v>#VALUE!</v>
      </c>
      <c r="CZ227" s="186" t="e">
        <f t="shared" si="917"/>
        <v>#VALUE!</v>
      </c>
      <c r="DA227" s="186" t="e">
        <f t="shared" si="917"/>
        <v>#VALUE!</v>
      </c>
      <c r="DB227" s="186" t="e">
        <f t="shared" si="917"/>
        <v>#VALUE!</v>
      </c>
      <c r="DC227" s="187" t="e">
        <f t="shared" si="917"/>
        <v>#VALUE!</v>
      </c>
      <c r="DD227" s="185" t="e">
        <f t="shared" si="917"/>
        <v>#VALUE!</v>
      </c>
      <c r="DE227" s="189" t="e">
        <f t="shared" si="917"/>
        <v>#VALUE!</v>
      </c>
      <c r="DF227" s="189" t="e">
        <f t="shared" si="917"/>
        <v>#VALUE!</v>
      </c>
      <c r="DG227" s="186" t="e">
        <f t="shared" si="917"/>
        <v>#VALUE!</v>
      </c>
      <c r="DH227" s="211" t="e">
        <f t="shared" si="917"/>
        <v>#VALUE!</v>
      </c>
      <c r="DI227" s="186" t="e">
        <f t="shared" si="917"/>
        <v>#VALUE!</v>
      </c>
      <c r="DJ227" s="186" t="e">
        <f t="shared" si="917"/>
        <v>#VALUE!</v>
      </c>
      <c r="DK227" s="186" t="e">
        <f t="shared" si="917"/>
        <v>#VALUE!</v>
      </c>
      <c r="DL227" s="186" t="e">
        <f t="shared" si="917"/>
        <v>#VALUE!</v>
      </c>
      <c r="DM227" s="187" t="e">
        <f t="shared" si="917"/>
        <v>#VALUE!</v>
      </c>
      <c r="DN227" s="185" t="e">
        <f t="shared" si="11"/>
        <v>#VALUE!</v>
      </c>
      <c r="DO227" s="189" t="e">
        <f t="shared" si="12"/>
        <v>#VALUE!</v>
      </c>
      <c r="DP227" s="120" t="e">
        <f t="shared" si="13"/>
        <v>#VALUE!</v>
      </c>
      <c r="DQ227" s="133" t="e">
        <f>CT227*'Ores &amp; Ingots'!$C$3+CU227*'Ores &amp; Ingots'!$C$4+CV227*'Ores &amp; Ingots'!$C$5+CW227*'Ores &amp; Ingots'!$C$6+CX227*'Ores &amp; Ingots'!$C$7+CY227*'Ores &amp; Ingots'!$C$8+CZ227*'Ores &amp; Ingots'!$C$9+DA227*'Ores &amp; Ingots'!$C$10+DB227*'Ores &amp; Ingots'!$C$11+DC227*'Ores &amp; Ingots'!$C$12</f>
        <v>#VALUE!</v>
      </c>
      <c r="DR227" s="133" t="e">
        <f>DD227*'Ores &amp; Ingots'!$B$3+DE227*'Ores &amp; Ingots'!$B$4+DF227*'Ores &amp; Ingots'!$B$5+DG227*'Ores &amp; Ingots'!$B$6+DH227*'Ores &amp; Ingots'!$B$7+DI227*'Ores &amp; Ingots'!$B$8+DJ227*'Ores &amp; Ingots'!$B$9+DK227*'Ores &amp; Ingots'!$B$10+DL227*'Ores &amp; Ingots'!$B$11+DM227*'Ores &amp; Ingots'!$B$12</f>
        <v>#VALUE!</v>
      </c>
      <c r="DS227" s="189" t="e">
        <f>CT227*Refining!$G$3+CU227*Refining!$G$4+CV227*Refining!$G$5+CW227*Refining!$G$6+CX227*Refining!$G$7+CY227*Refining!$G$8+CZ227*Refining!$G$9+DA227*Refining!$G$10+DB227*Refining!$G$11+DC227*Refining!$G$12</f>
        <v>#VALUE!</v>
      </c>
      <c r="DT227" s="189" t="e">
        <f t="shared" si="14"/>
        <v>#VALUE!</v>
      </c>
      <c r="DU227" s="192" t="e">
        <f t="shared" si="15"/>
        <v>#VALUE!</v>
      </c>
      <c r="DV227" s="185" t="e">
        <f t="shared" si="16"/>
        <v>#VALUE!</v>
      </c>
      <c r="DW227" s="194" t="e">
        <f t="shared" ref="DW227:DX227" si="918">DV227/60</f>
        <v>#VALUE!</v>
      </c>
      <c r="DX227" s="194" t="e">
        <f t="shared" si="918"/>
        <v>#VALUE!</v>
      </c>
      <c r="DY227" s="185" t="e">
        <f t="shared" si="18"/>
        <v>#VALUE!</v>
      </c>
      <c r="DZ227" s="194" t="e">
        <f t="shared" ref="DZ227:EA227" si="919">DY227/1000</f>
        <v>#VALUE!</v>
      </c>
      <c r="EA227" s="196" t="e">
        <f t="shared" si="919"/>
        <v>#VALUE!</v>
      </c>
      <c r="EB227" s="130" t="e">
        <f t="shared" si="20"/>
        <v>#VALUE!</v>
      </c>
      <c r="EC227" s="132" t="e">
        <f t="shared" si="21"/>
        <v>#VALUE!</v>
      </c>
      <c r="ED227" s="133" t="s">
        <v>28</v>
      </c>
    </row>
    <row r="228" spans="1:134" ht="12.75" x14ac:dyDescent="0.2">
      <c r="A228" s="864"/>
      <c r="B228" s="369" t="s">
        <v>431</v>
      </c>
      <c r="C228" s="137" t="s">
        <v>156</v>
      </c>
      <c r="D228" s="137">
        <v>1</v>
      </c>
      <c r="E228" s="137">
        <v>1</v>
      </c>
      <c r="F228" s="137">
        <v>1</v>
      </c>
      <c r="G228" s="154">
        <f t="shared" si="0"/>
        <v>15.625</v>
      </c>
      <c r="H228" s="156">
        <v>7</v>
      </c>
      <c r="I228" s="156">
        <v>17.5</v>
      </c>
      <c r="J228" s="156">
        <f>H228/Main!$D$9</f>
        <v>1.4</v>
      </c>
      <c r="K228" s="156">
        <f>I228/Main!$D$10</f>
        <v>8.75</v>
      </c>
      <c r="L228" s="156">
        <f t="shared" si="1"/>
        <v>6.25</v>
      </c>
      <c r="M228" s="156">
        <v>1</v>
      </c>
      <c r="N228" s="159"/>
      <c r="O228" s="159"/>
      <c r="P228" s="164"/>
      <c r="Q228" s="159"/>
      <c r="R228" s="166"/>
      <c r="S228" s="159"/>
      <c r="T228" s="166"/>
      <c r="U228" s="170"/>
      <c r="V228" s="159"/>
      <c r="W228" s="364" t="s">
        <v>28</v>
      </c>
      <c r="X228" s="167">
        <v>94</v>
      </c>
      <c r="Y228" s="133">
        <v>0</v>
      </c>
      <c r="Z228" s="133">
        <v>0</v>
      </c>
      <c r="AA228" s="133">
        <v>0</v>
      </c>
      <c r="AB228" s="133">
        <v>0</v>
      </c>
      <c r="AC228" s="133">
        <v>0</v>
      </c>
      <c r="AD228" s="133">
        <v>0</v>
      </c>
      <c r="AE228" s="133">
        <v>0</v>
      </c>
      <c r="AF228" s="133">
        <v>0</v>
      </c>
      <c r="AG228" s="133">
        <v>0</v>
      </c>
      <c r="AH228" s="133">
        <v>0</v>
      </c>
      <c r="AI228" s="133">
        <v>25</v>
      </c>
      <c r="AJ228" s="133">
        <v>0</v>
      </c>
      <c r="AK228" s="133">
        <v>0</v>
      </c>
      <c r="AL228" s="133">
        <v>0</v>
      </c>
      <c r="AM228" s="133">
        <v>0</v>
      </c>
      <c r="AN228" s="133">
        <v>0</v>
      </c>
      <c r="AO228" s="133">
        <v>0</v>
      </c>
      <c r="AP228" s="133">
        <v>0</v>
      </c>
      <c r="AQ228" s="133">
        <v>0</v>
      </c>
      <c r="AR228" s="133">
        <v>0</v>
      </c>
      <c r="AS228" s="406">
        <f t="shared" ref="AS228:BM228" si="920">IF(X228 = 0, "", X228)</f>
        <v>94</v>
      </c>
      <c r="AT228" s="137" t="str">
        <f t="shared" si="920"/>
        <v/>
      </c>
      <c r="AU228" s="137" t="str">
        <f t="shared" si="920"/>
        <v/>
      </c>
      <c r="AV228" s="137" t="str">
        <f t="shared" si="920"/>
        <v/>
      </c>
      <c r="AW228" s="137" t="str">
        <f t="shared" si="920"/>
        <v/>
      </c>
      <c r="AX228" s="137" t="str">
        <f t="shared" si="920"/>
        <v/>
      </c>
      <c r="AY228" s="137" t="str">
        <f t="shared" si="920"/>
        <v/>
      </c>
      <c r="AZ228" s="137" t="str">
        <f t="shared" si="920"/>
        <v/>
      </c>
      <c r="BA228" s="137" t="str">
        <f t="shared" si="920"/>
        <v/>
      </c>
      <c r="BB228" s="137" t="str">
        <f t="shared" si="920"/>
        <v/>
      </c>
      <c r="BC228" s="137" t="str">
        <f t="shared" si="920"/>
        <v/>
      </c>
      <c r="BD228" s="133">
        <f t="shared" si="920"/>
        <v>25</v>
      </c>
      <c r="BE228" s="137" t="str">
        <f t="shared" si="920"/>
        <v/>
      </c>
      <c r="BF228" s="137" t="str">
        <f t="shared" si="920"/>
        <v/>
      </c>
      <c r="BG228" s="137" t="str">
        <f t="shared" si="920"/>
        <v/>
      </c>
      <c r="BH228" s="137" t="str">
        <f t="shared" si="920"/>
        <v/>
      </c>
      <c r="BI228" s="137" t="str">
        <f t="shared" si="920"/>
        <v/>
      </c>
      <c r="BJ228" s="137" t="str">
        <f t="shared" si="920"/>
        <v/>
      </c>
      <c r="BK228" s="137" t="str">
        <f t="shared" si="920"/>
        <v/>
      </c>
      <c r="BL228" s="137" t="str">
        <f t="shared" si="920"/>
        <v/>
      </c>
      <c r="BM228" s="169" t="str">
        <f t="shared" si="920"/>
        <v/>
      </c>
      <c r="BN228" s="174" t="e">
        <f>$AS228*Assembly!Z$4+$AT228*Assembly!Z$5+$AU228*Assembly!Z$6+$AV228*Assembly!Z$7+$AW228*Assembly!Z$8+$AX228*Assembly!Z$9+$AY228*Assembly!Z$10+$AZ228*Assembly!Z$11+$BA228*Assembly!Z$12+$BB228*Assembly!Z$13+$BC228*Assembly!Z$14+$BD228*Assembly!Z$15+$BE228*Assembly!Z$16+$BF228*Assembly!Z$17+$BG228*Assembly!Z$18+$BH228*Assembly!Z$19+$BI228*Assembly!Z$20+$BJ228*Assembly!Z$21+$BK228*Assembly!Z$22+$BL228*Assembly!Z$23+$BM228*Assembly!Z$24</f>
        <v>#VALUE!</v>
      </c>
      <c r="BO228" s="133" t="e">
        <f t="shared" si="3"/>
        <v>#VALUE!</v>
      </c>
      <c r="BP228" s="133"/>
      <c r="BQ228" s="133" t="e">
        <f>$AS228*Assembly!AD$4+$AT228*Assembly!AD$5+$AU228*Assembly!AD$6+$AV228*Assembly!AD$7+$AW228*Assembly!AD$8+$AX228*Assembly!AD$9+$AY228*Assembly!AD$10+$AZ228*Assembly!AD$11+$BA228*Assembly!AD$12+$BB228*Assembly!AD$13+$BC228*Assembly!AD$14+$BD228*Assembly!AD$15+$BE228*Assembly!AD$16+$BF228*Assembly!AD$17+$BG228*Assembly!AD$18+$BH228*Assembly!AD$19+$BI228*Assembly!AD$20+$BJ228*Assembly!AD$21+$BK228*Assembly!AD$22+$BL228*Assembly!AD$23+$BM228*Assembly!AD$24</f>
        <v>#VALUE!</v>
      </c>
      <c r="BR228" s="177" t="e">
        <f t="shared" si="4"/>
        <v>#VALUE!</v>
      </c>
      <c r="BS228" s="178" t="e">
        <f t="shared" si="5"/>
        <v>#VALUE!</v>
      </c>
      <c r="BT228" s="179" t="e">
        <f t="shared" si="6"/>
        <v>#VALUE!</v>
      </c>
      <c r="BU228" s="178" t="e">
        <f t="shared" si="7"/>
        <v>#VALUE!</v>
      </c>
      <c r="BV228" s="133" t="e">
        <f>$AS228*Assembly!Y$4+$AT228*Assembly!Y$5+$AU228*Assembly!Y$6+$AV228*Assembly!Y$7+$AW228*Assembly!Y$8+$AX228*Assembly!Y$9+$AY228*Assembly!Y$10+$AZ228*Assembly!Y$11+$BA228*Assembly!Y$12+$BB228*Assembly!Y$13+$BC228*Assembly!Y$14+$BD228*Assembly!Y$15+$BE228*Assembly!Y$16+$BF228*Assembly!Y$17+$BG228*Assembly!Y$18+$BH228*Assembly!Y$19+$BI228*Assembly!Y$20+$BJ228*Assembly!Y$21+$BK228*Assembly!Y$22+$BL228*Assembly!Y$23+$BM228*Assembly!Y$24</f>
        <v>#VALUE!</v>
      </c>
      <c r="BW228" s="133" t="e">
        <f t="shared" si="8"/>
        <v>#VALUE!</v>
      </c>
      <c r="BX228" s="130" t="e">
        <f t="shared" si="9"/>
        <v>#VALUE!</v>
      </c>
      <c r="BY228" s="183" t="e">
        <f>$AS228*Assembly!AC$4+$AT228*Assembly!AC$5+$AU228*Assembly!AC$6+$AV228*Assembly!AC$7+$AW228*Assembly!AC$8+$AX228*Assembly!AC$9+$AY228*Assembly!AC$10+$AZ228*Assembly!AC$11+$BA228*Assembly!AC$12+$BB228*Assembly!AC$13+$BC228*Assembly!AC$14+$BD228*Assembly!AC$15+$BE228*Assembly!AC$16+$BF228*Assembly!AC$17+$BG228*Assembly!AC$18+$BH228*Assembly!AC$19+$BI228*Assembly!AC$20+$BJ228*Assembly!AC$21+$BK228*Assembly!AC$22+$BL228*Assembly!AC$23+$BM228*Assembly!AC$24</f>
        <v>#VALUE!</v>
      </c>
      <c r="BZ228" s="164" t="e">
        <f>$AS228*Assembly!M$4+$AT228*Assembly!M$5+$AU228*Assembly!M$6+$AV228*Assembly!M$7+$AW228*Assembly!M$8+$AX228*Assembly!M$9+$AY228*Assembly!M$10+$AZ228*Assembly!M$11+$BA228*Assembly!M$12+$BB228*Assembly!M$13+$BC228*Assembly!M$14+$BD228*Assembly!M$15+$BE228*Assembly!M$16+$BF228*Assembly!M$17+$BG228*Assembly!M$18+$BH228*Assembly!M$19+$BI228*Assembly!M$20+$BJ228*Assembly!M$21+$BK228*Assembly!M$22+$BL228*Assembly!M$23+$BM228*Assembly!M$24</f>
        <v>#VALUE!</v>
      </c>
      <c r="CA228" s="164" t="e">
        <f>$AS228*Assembly!N$4+$AT228*Assembly!N$5+$AU228*Assembly!N$6+$AV228*Assembly!N$7+$AW228*Assembly!N$8+$AX228*Assembly!N$9+$AY228*Assembly!N$10+$AZ228*Assembly!N$11+$BA228*Assembly!N$12+$BB228*Assembly!N$13+$BC228*Assembly!N$14+$BD228*Assembly!N$15+$BE228*Assembly!N$16+$BF228*Assembly!N$17+$BG228*Assembly!N$18+$BH228*Assembly!N$19+$BI228*Assembly!N$20+$BJ228*Assembly!N$21+$BK228*Assembly!N$22+$BL228*Assembly!N$23+$BM228*Assembly!N$24</f>
        <v>#VALUE!</v>
      </c>
      <c r="CB228" s="164" t="e">
        <f>$AS228*Assembly!O$4+$AT228*Assembly!O$5+$AU228*Assembly!O$6+$AV228*Assembly!O$7+$AW228*Assembly!O$8+$AX228*Assembly!O$9+$AY228*Assembly!O$10+$AZ228*Assembly!O$11+$BA228*Assembly!O$12+$BB228*Assembly!O$13+$BC228*Assembly!O$14+$BD228*Assembly!O$15+$BE228*Assembly!O$16+$BF228*Assembly!O$17+$BG228*Assembly!O$18+$BH228*Assembly!O$19+$BI228*Assembly!O$20+$BJ228*Assembly!O$21+$BK228*Assembly!O$22+$BL228*Assembly!O$23+$BM228*Assembly!O$24</f>
        <v>#VALUE!</v>
      </c>
      <c r="CC228" s="156" t="e">
        <f>$AS228*Assembly!P$4+$AT228*Assembly!P$5+$AU228*Assembly!P$6+$AV228*Assembly!P$7+$AW228*Assembly!P$8+$AX228*Assembly!P$9+$AY228*Assembly!P$10+$AZ228*Assembly!P$11+$BA228*Assembly!P$12+$BB228*Assembly!P$13+$BC228*Assembly!P$14+$BD228*Assembly!P$15+$BE228*Assembly!P$16+$BF228*Assembly!P$17+$BG228*Assembly!P$18+$BH228*Assembly!P$19+$BI228*Assembly!P$20+$BJ228*Assembly!P$21+$BK228*Assembly!P$22+$BL228*Assembly!P$23+$BM228*Assembly!P$24</f>
        <v>#VALUE!</v>
      </c>
      <c r="CD228" s="156" t="e">
        <f>$AS228*Assembly!Q$4+$AT228*Assembly!Q$5+$AU228*Assembly!Q$6+$AV228*Assembly!Q$7+$AW228*Assembly!Q$8+$AX228*Assembly!Q$9+$AY228*Assembly!Q$10+$AZ228*Assembly!Q$11+$BA228*Assembly!Q$12+$BB228*Assembly!Q$13+$BC228*Assembly!Q$14+$BD228*Assembly!Q$15+$BE228*Assembly!Q$16+$BF228*Assembly!Q$17+$BG228*Assembly!Q$18+$BH228*Assembly!Q$19+$BI228*Assembly!Q$20+$BJ228*Assembly!Q$21+$BK228*Assembly!Q$22+$BL228*Assembly!Q$23+$BM228*Assembly!Q$24</f>
        <v>#VALUE!</v>
      </c>
      <c r="CE228" s="164" t="e">
        <f>$AS228*Assembly!R$4+$AT228*Assembly!R$5+$AU228*Assembly!R$6+$AV228*Assembly!R$7+$AW228*Assembly!R$8+$AX228*Assembly!R$9+$AY228*Assembly!R$10+$AZ228*Assembly!R$11+$BA228*Assembly!R$12+$BB228*Assembly!R$13+$BC228*Assembly!R$14+$BD228*Assembly!R$15+$BE228*Assembly!R$16+$BF228*Assembly!R$17+$BG228*Assembly!R$18+$BH228*Assembly!R$19+$BI228*Assembly!R$20+$BJ228*Assembly!R$21+$BK228*Assembly!R$22+$BL228*Assembly!R$23+$BM228*Assembly!R$24</f>
        <v>#VALUE!</v>
      </c>
      <c r="CF228" s="156" t="e">
        <f>$AS228*Assembly!S$4+$AT228*Assembly!S$5+$AU228*Assembly!S$6+$AV228*Assembly!S$7+$AW228*Assembly!S$8+$AX228*Assembly!S$9+$AY228*Assembly!S$10+$AZ228*Assembly!S$11+$BA228*Assembly!S$12+$BB228*Assembly!S$13+$BC228*Assembly!S$14+$BD228*Assembly!S$15+$BE228*Assembly!S$16+$BF228*Assembly!S$17+$BG228*Assembly!S$18+$BH228*Assembly!S$19+$BI228*Assembly!S$20+$BJ228*Assembly!S$21+$BK228*Assembly!S$22+$BL228*Assembly!S$23+$BM228*Assembly!S$24</f>
        <v>#VALUE!</v>
      </c>
      <c r="CG228" s="156" t="e">
        <f>$AS228*Assembly!T$4+$AT228*Assembly!T$5+$AU228*Assembly!T$6+$AV228*Assembly!T$7+$AW228*Assembly!T$8+$AX228*Assembly!T$9+$AY228*Assembly!T$10+$AZ228*Assembly!T$11+$BA228*Assembly!T$12+$BB228*Assembly!T$13+$BC228*Assembly!T$14+$BD228*Assembly!T$15+$BE228*Assembly!T$16+$BF228*Assembly!T$17+$BG228*Assembly!T$18+$BH228*Assembly!T$19+$BI228*Assembly!T$20+$BJ228*Assembly!T$21+$BK228*Assembly!T$22+$BL228*Assembly!T$23+$BM228*Assembly!T$24</f>
        <v>#VALUE!</v>
      </c>
      <c r="CH228" s="156" t="e">
        <f>$AS228*Assembly!U$4+$AT228*Assembly!U$5+$AU228*Assembly!U$6+$AV228*Assembly!U$7+$AW228*Assembly!U$8+$AX228*Assembly!U$9+$AY228*Assembly!U$10+$AZ228*Assembly!U$11+$BA228*Assembly!U$12+$BB228*Assembly!U$13+$BC228*Assembly!U$14+$BD228*Assembly!U$15+$BE228*Assembly!U$16+$BF228*Assembly!U$17+$BG228*Assembly!U$18+$BH228*Assembly!U$19+$BI228*Assembly!U$20+$BJ228*Assembly!U$21+$BK228*Assembly!U$22+$BL228*Assembly!U$23+$BM228*Assembly!U$24</f>
        <v>#VALUE!</v>
      </c>
      <c r="CI228" s="164" t="e">
        <f>$AS228*Assembly!V$4+$AT228*Assembly!V$5+$AU228*Assembly!V$6+$AV228*Assembly!V$7+$AW228*Assembly!V$8+$AX228*Assembly!V$9+$AY228*Assembly!V$10+$AZ228*Assembly!V$11+$BA228*Assembly!V$12+$BB228*Assembly!V$13+$BC228*Assembly!V$14+$BD228*Assembly!V$15+$BE228*Assembly!V$16+$BF228*Assembly!V$17+$BG228*Assembly!V$18+$BH228*Assembly!V$19+$BI228*Assembly!V$20+$BJ228*Assembly!V$21+$BK228*Assembly!V$22+$BL228*Assembly!V$23+$BM228*Assembly!V$24</f>
        <v>#VALUE!</v>
      </c>
      <c r="CJ228" s="164" t="e">
        <f>BZ228*Refining!$F$3</f>
        <v>#VALUE!</v>
      </c>
      <c r="CK228" s="164" t="e">
        <f>CA228*Refining!$F$4</f>
        <v>#VALUE!</v>
      </c>
      <c r="CL228" s="164" t="e">
        <f>CB228*Refining!$F$5</f>
        <v>#VALUE!</v>
      </c>
      <c r="CM228" s="164" t="e">
        <f>CC228*Refining!$F$6</f>
        <v>#VALUE!</v>
      </c>
      <c r="CN228" s="164" t="e">
        <f>CD228*Refining!$F$7</f>
        <v>#VALUE!</v>
      </c>
      <c r="CO228" s="164" t="e">
        <f>CE228*Refining!$F$8</f>
        <v>#VALUE!</v>
      </c>
      <c r="CP228" s="164" t="e">
        <f>CF228*Refining!$F$9</f>
        <v>#VALUE!</v>
      </c>
      <c r="CQ228" s="164" t="e">
        <f>CG228*Refining!$F$10</f>
        <v>#VALUE!</v>
      </c>
      <c r="CR228" s="164" t="e">
        <f>CH228*Refining!$F$11</f>
        <v>#VALUE!</v>
      </c>
      <c r="CS228" s="164" t="e">
        <f>CI228*Refining!$F$12</f>
        <v>#VALUE!</v>
      </c>
      <c r="CT228" s="185" t="e">
        <f t="shared" ref="CT228:DM228" si="921">IF(BZ228 = 0, "", BZ228)</f>
        <v>#VALUE!</v>
      </c>
      <c r="CU228" s="189" t="e">
        <f t="shared" si="921"/>
        <v>#VALUE!</v>
      </c>
      <c r="CV228" s="189" t="e">
        <f t="shared" si="921"/>
        <v>#VALUE!</v>
      </c>
      <c r="CW228" s="186" t="e">
        <f t="shared" si="921"/>
        <v>#VALUE!</v>
      </c>
      <c r="CX228" s="186" t="e">
        <f t="shared" si="921"/>
        <v>#VALUE!</v>
      </c>
      <c r="CY228" s="186" t="e">
        <f t="shared" si="921"/>
        <v>#VALUE!</v>
      </c>
      <c r="CZ228" s="186" t="e">
        <f t="shared" si="921"/>
        <v>#VALUE!</v>
      </c>
      <c r="DA228" s="186" t="e">
        <f t="shared" si="921"/>
        <v>#VALUE!</v>
      </c>
      <c r="DB228" s="186" t="e">
        <f t="shared" si="921"/>
        <v>#VALUE!</v>
      </c>
      <c r="DC228" s="187" t="e">
        <f t="shared" si="921"/>
        <v>#VALUE!</v>
      </c>
      <c r="DD228" s="185" t="e">
        <f t="shared" si="921"/>
        <v>#VALUE!</v>
      </c>
      <c r="DE228" s="189" t="e">
        <f t="shared" si="921"/>
        <v>#VALUE!</v>
      </c>
      <c r="DF228" s="189" t="e">
        <f t="shared" si="921"/>
        <v>#VALUE!</v>
      </c>
      <c r="DG228" s="186" t="e">
        <f t="shared" si="921"/>
        <v>#VALUE!</v>
      </c>
      <c r="DH228" s="211" t="e">
        <f t="shared" si="921"/>
        <v>#VALUE!</v>
      </c>
      <c r="DI228" s="186" t="e">
        <f t="shared" si="921"/>
        <v>#VALUE!</v>
      </c>
      <c r="DJ228" s="186" t="e">
        <f t="shared" si="921"/>
        <v>#VALUE!</v>
      </c>
      <c r="DK228" s="186" t="e">
        <f t="shared" si="921"/>
        <v>#VALUE!</v>
      </c>
      <c r="DL228" s="186" t="e">
        <f t="shared" si="921"/>
        <v>#VALUE!</v>
      </c>
      <c r="DM228" s="187" t="e">
        <f t="shared" si="921"/>
        <v>#VALUE!</v>
      </c>
      <c r="DN228" s="185" t="e">
        <f t="shared" si="11"/>
        <v>#VALUE!</v>
      </c>
      <c r="DO228" s="189" t="e">
        <f t="shared" si="12"/>
        <v>#VALUE!</v>
      </c>
      <c r="DP228" s="120" t="e">
        <f t="shared" si="13"/>
        <v>#VALUE!</v>
      </c>
      <c r="DQ228" s="133" t="e">
        <f>CT228*'Ores &amp; Ingots'!$C$3+CU228*'Ores &amp; Ingots'!$C$4+CV228*'Ores &amp; Ingots'!$C$5+CW228*'Ores &amp; Ingots'!$C$6+CX228*'Ores &amp; Ingots'!$C$7+CY228*'Ores &amp; Ingots'!$C$8+CZ228*'Ores &amp; Ingots'!$C$9+DA228*'Ores &amp; Ingots'!$C$10+DB228*'Ores &amp; Ingots'!$C$11+DC228*'Ores &amp; Ingots'!$C$12</f>
        <v>#VALUE!</v>
      </c>
      <c r="DR228" s="133" t="e">
        <f>DD228*'Ores &amp; Ingots'!$B$3+DE228*'Ores &amp; Ingots'!$B$4+DF228*'Ores &amp; Ingots'!$B$5+DG228*'Ores &amp; Ingots'!$B$6+DH228*'Ores &amp; Ingots'!$B$7+DI228*'Ores &amp; Ingots'!$B$8+DJ228*'Ores &amp; Ingots'!$B$9+DK228*'Ores &amp; Ingots'!$B$10+DL228*'Ores &amp; Ingots'!$B$11+DM228*'Ores &amp; Ingots'!$B$12</f>
        <v>#VALUE!</v>
      </c>
      <c r="DS228" s="189" t="e">
        <f>CT228*Refining!$G$3+CU228*Refining!$G$4+CV228*Refining!$G$5+CW228*Refining!$G$6+CX228*Refining!$G$7+CY228*Refining!$G$8+CZ228*Refining!$G$9+DA228*Refining!$G$10+DB228*Refining!$G$11+DC228*Refining!$G$12</f>
        <v>#VALUE!</v>
      </c>
      <c r="DT228" s="189" t="e">
        <f t="shared" si="14"/>
        <v>#VALUE!</v>
      </c>
      <c r="DU228" s="192" t="e">
        <f t="shared" si="15"/>
        <v>#VALUE!</v>
      </c>
      <c r="DV228" s="185" t="e">
        <f t="shared" si="16"/>
        <v>#VALUE!</v>
      </c>
      <c r="DW228" s="194" t="e">
        <f t="shared" ref="DW228:DX228" si="922">DV228/60</f>
        <v>#VALUE!</v>
      </c>
      <c r="DX228" s="194" t="e">
        <f t="shared" si="922"/>
        <v>#VALUE!</v>
      </c>
      <c r="DY228" s="185" t="e">
        <f t="shared" si="18"/>
        <v>#VALUE!</v>
      </c>
      <c r="DZ228" s="194" t="e">
        <f t="shared" ref="DZ228:EA228" si="923">DY228/1000</f>
        <v>#VALUE!</v>
      </c>
      <c r="EA228" s="196" t="e">
        <f t="shared" si="923"/>
        <v>#VALUE!</v>
      </c>
      <c r="EB228" s="130" t="e">
        <f t="shared" si="20"/>
        <v>#VALUE!</v>
      </c>
      <c r="EC228" s="132" t="e">
        <f t="shared" si="21"/>
        <v>#VALUE!</v>
      </c>
      <c r="ED228" s="133" t="s">
        <v>28</v>
      </c>
    </row>
    <row r="229" spans="1:134" ht="12.75" x14ac:dyDescent="0.2">
      <c r="A229" s="864"/>
      <c r="B229" s="369" t="s">
        <v>432</v>
      </c>
      <c r="C229" s="137" t="s">
        <v>156</v>
      </c>
      <c r="D229" s="137">
        <v>1</v>
      </c>
      <c r="E229" s="137">
        <v>1</v>
      </c>
      <c r="F229" s="137">
        <v>1</v>
      </c>
      <c r="G229" s="139">
        <f t="shared" si="0"/>
        <v>15.625</v>
      </c>
      <c r="H229" s="140">
        <v>8</v>
      </c>
      <c r="I229" s="140">
        <v>20</v>
      </c>
      <c r="J229" s="140">
        <f>H229/Main!$D$9</f>
        <v>1.6</v>
      </c>
      <c r="K229" s="140">
        <f>I229/Main!$D$10</f>
        <v>10</v>
      </c>
      <c r="L229" s="140">
        <f t="shared" si="1"/>
        <v>6.25</v>
      </c>
      <c r="M229" s="140">
        <v>1</v>
      </c>
      <c r="N229" s="143"/>
      <c r="O229" s="143"/>
      <c r="P229" s="145"/>
      <c r="Q229" s="143"/>
      <c r="R229" s="146"/>
      <c r="S229" s="143"/>
      <c r="T229" s="395"/>
      <c r="U229" s="198"/>
      <c r="V229" s="143"/>
      <c r="W229" s="396" t="s">
        <v>28</v>
      </c>
      <c r="X229" s="167">
        <v>133</v>
      </c>
      <c r="Y229" s="133">
        <v>0</v>
      </c>
      <c r="Z229" s="133">
        <v>0</v>
      </c>
      <c r="AA229" s="133">
        <v>0</v>
      </c>
      <c r="AB229" s="133">
        <v>0</v>
      </c>
      <c r="AC229" s="133">
        <v>0</v>
      </c>
      <c r="AD229" s="133">
        <v>0</v>
      </c>
      <c r="AE229" s="133">
        <v>0</v>
      </c>
      <c r="AF229" s="133">
        <v>0</v>
      </c>
      <c r="AG229" s="133">
        <v>0</v>
      </c>
      <c r="AH229" s="133">
        <v>0</v>
      </c>
      <c r="AI229" s="133">
        <v>50</v>
      </c>
      <c r="AJ229" s="133">
        <v>0</v>
      </c>
      <c r="AK229" s="133">
        <v>0</v>
      </c>
      <c r="AL229" s="133">
        <v>0</v>
      </c>
      <c r="AM229" s="133">
        <v>0</v>
      </c>
      <c r="AN229" s="133">
        <v>0</v>
      </c>
      <c r="AO229" s="133">
        <v>0</v>
      </c>
      <c r="AP229" s="133">
        <v>0</v>
      </c>
      <c r="AQ229" s="133">
        <v>0</v>
      </c>
      <c r="AR229" s="133">
        <v>0</v>
      </c>
      <c r="AS229" s="406">
        <f t="shared" ref="AS229:BM229" si="924">IF(X229 = 0, "", X229)</f>
        <v>133</v>
      </c>
      <c r="AT229" s="137" t="str">
        <f t="shared" si="924"/>
        <v/>
      </c>
      <c r="AU229" s="137" t="str">
        <f t="shared" si="924"/>
        <v/>
      </c>
      <c r="AV229" s="137" t="str">
        <f t="shared" si="924"/>
        <v/>
      </c>
      <c r="AW229" s="137" t="str">
        <f t="shared" si="924"/>
        <v/>
      </c>
      <c r="AX229" s="137" t="str">
        <f t="shared" si="924"/>
        <v/>
      </c>
      <c r="AY229" s="137" t="str">
        <f t="shared" si="924"/>
        <v/>
      </c>
      <c r="AZ229" s="137" t="str">
        <f t="shared" si="924"/>
        <v/>
      </c>
      <c r="BA229" s="137" t="str">
        <f t="shared" si="924"/>
        <v/>
      </c>
      <c r="BB229" s="137" t="str">
        <f t="shared" si="924"/>
        <v/>
      </c>
      <c r="BC229" s="137" t="str">
        <f t="shared" si="924"/>
        <v/>
      </c>
      <c r="BD229" s="133">
        <f t="shared" si="924"/>
        <v>50</v>
      </c>
      <c r="BE229" s="137" t="str">
        <f t="shared" si="924"/>
        <v/>
      </c>
      <c r="BF229" s="137" t="str">
        <f t="shared" si="924"/>
        <v/>
      </c>
      <c r="BG229" s="137" t="str">
        <f t="shared" si="924"/>
        <v/>
      </c>
      <c r="BH229" s="137" t="str">
        <f t="shared" si="924"/>
        <v/>
      </c>
      <c r="BI229" s="137" t="str">
        <f t="shared" si="924"/>
        <v/>
      </c>
      <c r="BJ229" s="137" t="str">
        <f t="shared" si="924"/>
        <v/>
      </c>
      <c r="BK229" s="137" t="str">
        <f t="shared" si="924"/>
        <v/>
      </c>
      <c r="BL229" s="137" t="str">
        <f t="shared" si="924"/>
        <v/>
      </c>
      <c r="BM229" s="169" t="str">
        <f t="shared" si="924"/>
        <v/>
      </c>
      <c r="BN229" s="174" t="e">
        <f>$AS229*Assembly!Z$4+$AT229*Assembly!Z$5+$AU229*Assembly!Z$6+$AV229*Assembly!Z$7+$AW229*Assembly!Z$8+$AX229*Assembly!Z$9+$AY229*Assembly!Z$10+$AZ229*Assembly!Z$11+$BA229*Assembly!Z$12+$BB229*Assembly!Z$13+$BC229*Assembly!Z$14+$BD229*Assembly!Z$15+$BE229*Assembly!Z$16+$BF229*Assembly!Z$17+$BG229*Assembly!Z$18+$BH229*Assembly!Z$19+$BI229*Assembly!Z$20+$BJ229*Assembly!Z$21+$BK229*Assembly!Z$22+$BL229*Assembly!Z$23+$BM229*Assembly!Z$24</f>
        <v>#VALUE!</v>
      </c>
      <c r="BO229" s="133" t="e">
        <f t="shared" si="3"/>
        <v>#VALUE!</v>
      </c>
      <c r="BP229" s="133"/>
      <c r="BQ229" s="133" t="e">
        <f>$AS229*Assembly!AD$4+$AT229*Assembly!AD$5+$AU229*Assembly!AD$6+$AV229*Assembly!AD$7+$AW229*Assembly!AD$8+$AX229*Assembly!AD$9+$AY229*Assembly!AD$10+$AZ229*Assembly!AD$11+$BA229*Assembly!AD$12+$BB229*Assembly!AD$13+$BC229*Assembly!AD$14+$BD229*Assembly!AD$15+$BE229*Assembly!AD$16+$BF229*Assembly!AD$17+$BG229*Assembly!AD$18+$BH229*Assembly!AD$19+$BI229*Assembly!AD$20+$BJ229*Assembly!AD$21+$BK229*Assembly!AD$22+$BL229*Assembly!AD$23+$BM229*Assembly!AD$24</f>
        <v>#VALUE!</v>
      </c>
      <c r="BR229" s="177" t="e">
        <f t="shared" si="4"/>
        <v>#VALUE!</v>
      </c>
      <c r="BS229" s="178" t="e">
        <f t="shared" si="5"/>
        <v>#VALUE!</v>
      </c>
      <c r="BT229" s="179" t="e">
        <f t="shared" si="6"/>
        <v>#VALUE!</v>
      </c>
      <c r="BU229" s="178" t="e">
        <f t="shared" si="7"/>
        <v>#VALUE!</v>
      </c>
      <c r="BV229" s="133" t="e">
        <f>$AS229*Assembly!Y$4+$AT229*Assembly!Y$5+$AU229*Assembly!Y$6+$AV229*Assembly!Y$7+$AW229*Assembly!Y$8+$AX229*Assembly!Y$9+$AY229*Assembly!Y$10+$AZ229*Assembly!Y$11+$BA229*Assembly!Y$12+$BB229*Assembly!Y$13+$BC229*Assembly!Y$14+$BD229*Assembly!Y$15+$BE229*Assembly!Y$16+$BF229*Assembly!Y$17+$BG229*Assembly!Y$18+$BH229*Assembly!Y$19+$BI229*Assembly!Y$20+$BJ229*Assembly!Y$21+$BK229*Assembly!Y$22+$BL229*Assembly!Y$23+$BM229*Assembly!Y$24</f>
        <v>#VALUE!</v>
      </c>
      <c r="BW229" s="133" t="e">
        <f t="shared" si="8"/>
        <v>#VALUE!</v>
      </c>
      <c r="BX229" s="130" t="e">
        <f t="shared" si="9"/>
        <v>#VALUE!</v>
      </c>
      <c r="BY229" s="183" t="e">
        <f>$AS229*Assembly!AC$4+$AT229*Assembly!AC$5+$AU229*Assembly!AC$6+$AV229*Assembly!AC$7+$AW229*Assembly!AC$8+$AX229*Assembly!AC$9+$AY229*Assembly!AC$10+$AZ229*Assembly!AC$11+$BA229*Assembly!AC$12+$BB229*Assembly!AC$13+$BC229*Assembly!AC$14+$BD229*Assembly!AC$15+$BE229*Assembly!AC$16+$BF229*Assembly!AC$17+$BG229*Assembly!AC$18+$BH229*Assembly!AC$19+$BI229*Assembly!AC$20+$BJ229*Assembly!AC$21+$BK229*Assembly!AC$22+$BL229*Assembly!AC$23+$BM229*Assembly!AC$24</f>
        <v>#VALUE!</v>
      </c>
      <c r="BZ229" s="145" t="e">
        <f>$AS229*Assembly!M$4+$AT229*Assembly!M$5+$AU229*Assembly!M$6+$AV229*Assembly!M$7+$AW229*Assembly!M$8+$AX229*Assembly!M$9+$AY229*Assembly!M$10+$AZ229*Assembly!M$11+$BA229*Assembly!M$12+$BB229*Assembly!M$13+$BC229*Assembly!M$14+$BD229*Assembly!M$15+$BE229*Assembly!M$16+$BF229*Assembly!M$17+$BG229*Assembly!M$18+$BH229*Assembly!M$19+$BI229*Assembly!M$20+$BJ229*Assembly!M$21+$BK229*Assembly!M$22+$BL229*Assembly!M$23+$BM229*Assembly!M$24</f>
        <v>#VALUE!</v>
      </c>
      <c r="CA229" s="145" t="e">
        <f>$AS229*Assembly!N$4+$AT229*Assembly!N$5+$AU229*Assembly!N$6+$AV229*Assembly!N$7+$AW229*Assembly!N$8+$AX229*Assembly!N$9+$AY229*Assembly!N$10+$AZ229*Assembly!N$11+$BA229*Assembly!N$12+$BB229*Assembly!N$13+$BC229*Assembly!N$14+$BD229*Assembly!N$15+$BE229*Assembly!N$16+$BF229*Assembly!N$17+$BG229*Assembly!N$18+$BH229*Assembly!N$19+$BI229*Assembly!N$20+$BJ229*Assembly!N$21+$BK229*Assembly!N$22+$BL229*Assembly!N$23+$BM229*Assembly!N$24</f>
        <v>#VALUE!</v>
      </c>
      <c r="CB229" s="145" t="e">
        <f>$AS229*Assembly!O$4+$AT229*Assembly!O$5+$AU229*Assembly!O$6+$AV229*Assembly!O$7+$AW229*Assembly!O$8+$AX229*Assembly!O$9+$AY229*Assembly!O$10+$AZ229*Assembly!O$11+$BA229*Assembly!O$12+$BB229*Assembly!O$13+$BC229*Assembly!O$14+$BD229*Assembly!O$15+$BE229*Assembly!O$16+$BF229*Assembly!O$17+$BG229*Assembly!O$18+$BH229*Assembly!O$19+$BI229*Assembly!O$20+$BJ229*Assembly!O$21+$BK229*Assembly!O$22+$BL229*Assembly!O$23+$BM229*Assembly!O$24</f>
        <v>#VALUE!</v>
      </c>
      <c r="CC229" s="140" t="e">
        <f>$AS229*Assembly!P$4+$AT229*Assembly!P$5+$AU229*Assembly!P$6+$AV229*Assembly!P$7+$AW229*Assembly!P$8+$AX229*Assembly!P$9+$AY229*Assembly!P$10+$AZ229*Assembly!P$11+$BA229*Assembly!P$12+$BB229*Assembly!P$13+$BC229*Assembly!P$14+$BD229*Assembly!P$15+$BE229*Assembly!P$16+$BF229*Assembly!P$17+$BG229*Assembly!P$18+$BH229*Assembly!P$19+$BI229*Assembly!P$20+$BJ229*Assembly!P$21+$BK229*Assembly!P$22+$BL229*Assembly!P$23+$BM229*Assembly!P$24</f>
        <v>#VALUE!</v>
      </c>
      <c r="CD229" s="140" t="e">
        <f>$AS229*Assembly!Q$4+$AT229*Assembly!Q$5+$AU229*Assembly!Q$6+$AV229*Assembly!Q$7+$AW229*Assembly!Q$8+$AX229*Assembly!Q$9+$AY229*Assembly!Q$10+$AZ229*Assembly!Q$11+$BA229*Assembly!Q$12+$BB229*Assembly!Q$13+$BC229*Assembly!Q$14+$BD229*Assembly!Q$15+$BE229*Assembly!Q$16+$BF229*Assembly!Q$17+$BG229*Assembly!Q$18+$BH229*Assembly!Q$19+$BI229*Assembly!Q$20+$BJ229*Assembly!Q$21+$BK229*Assembly!Q$22+$BL229*Assembly!Q$23+$BM229*Assembly!Q$24</f>
        <v>#VALUE!</v>
      </c>
      <c r="CE229" s="145" t="e">
        <f>$AS229*Assembly!R$4+$AT229*Assembly!R$5+$AU229*Assembly!R$6+$AV229*Assembly!R$7+$AW229*Assembly!R$8+$AX229*Assembly!R$9+$AY229*Assembly!R$10+$AZ229*Assembly!R$11+$BA229*Assembly!R$12+$BB229*Assembly!R$13+$BC229*Assembly!R$14+$BD229*Assembly!R$15+$BE229*Assembly!R$16+$BF229*Assembly!R$17+$BG229*Assembly!R$18+$BH229*Assembly!R$19+$BI229*Assembly!R$20+$BJ229*Assembly!R$21+$BK229*Assembly!R$22+$BL229*Assembly!R$23+$BM229*Assembly!R$24</f>
        <v>#VALUE!</v>
      </c>
      <c r="CF229" s="140" t="e">
        <f>$AS229*Assembly!S$4+$AT229*Assembly!S$5+$AU229*Assembly!S$6+$AV229*Assembly!S$7+$AW229*Assembly!S$8+$AX229*Assembly!S$9+$AY229*Assembly!S$10+$AZ229*Assembly!S$11+$BA229*Assembly!S$12+$BB229*Assembly!S$13+$BC229*Assembly!S$14+$BD229*Assembly!S$15+$BE229*Assembly!S$16+$BF229*Assembly!S$17+$BG229*Assembly!S$18+$BH229*Assembly!S$19+$BI229*Assembly!S$20+$BJ229*Assembly!S$21+$BK229*Assembly!S$22+$BL229*Assembly!S$23+$BM229*Assembly!S$24</f>
        <v>#VALUE!</v>
      </c>
      <c r="CG229" s="140" t="e">
        <f>$AS229*Assembly!T$4+$AT229*Assembly!T$5+$AU229*Assembly!T$6+$AV229*Assembly!T$7+$AW229*Assembly!T$8+$AX229*Assembly!T$9+$AY229*Assembly!T$10+$AZ229*Assembly!T$11+$BA229*Assembly!T$12+$BB229*Assembly!T$13+$BC229*Assembly!T$14+$BD229*Assembly!T$15+$BE229*Assembly!T$16+$BF229*Assembly!T$17+$BG229*Assembly!T$18+$BH229*Assembly!T$19+$BI229*Assembly!T$20+$BJ229*Assembly!T$21+$BK229*Assembly!T$22+$BL229*Assembly!T$23+$BM229*Assembly!T$24</f>
        <v>#VALUE!</v>
      </c>
      <c r="CH229" s="140" t="e">
        <f>$AS229*Assembly!U$4+$AT229*Assembly!U$5+$AU229*Assembly!U$6+$AV229*Assembly!U$7+$AW229*Assembly!U$8+$AX229*Assembly!U$9+$AY229*Assembly!U$10+$AZ229*Assembly!U$11+$BA229*Assembly!U$12+$BB229*Assembly!U$13+$BC229*Assembly!U$14+$BD229*Assembly!U$15+$BE229*Assembly!U$16+$BF229*Assembly!U$17+$BG229*Assembly!U$18+$BH229*Assembly!U$19+$BI229*Assembly!U$20+$BJ229*Assembly!U$21+$BK229*Assembly!U$22+$BL229*Assembly!U$23+$BM229*Assembly!U$24</f>
        <v>#VALUE!</v>
      </c>
      <c r="CI229" s="145" t="e">
        <f>$AS229*Assembly!V$4+$AT229*Assembly!V$5+$AU229*Assembly!V$6+$AV229*Assembly!V$7+$AW229*Assembly!V$8+$AX229*Assembly!V$9+$AY229*Assembly!V$10+$AZ229*Assembly!V$11+$BA229*Assembly!V$12+$BB229*Assembly!V$13+$BC229*Assembly!V$14+$BD229*Assembly!V$15+$BE229*Assembly!V$16+$BF229*Assembly!V$17+$BG229*Assembly!V$18+$BH229*Assembly!V$19+$BI229*Assembly!V$20+$BJ229*Assembly!V$21+$BK229*Assembly!V$22+$BL229*Assembly!V$23+$BM229*Assembly!V$24</f>
        <v>#VALUE!</v>
      </c>
      <c r="CJ229" s="145" t="e">
        <f>BZ229*Refining!$F$3</f>
        <v>#VALUE!</v>
      </c>
      <c r="CK229" s="145" t="e">
        <f>CA229*Refining!$F$4</f>
        <v>#VALUE!</v>
      </c>
      <c r="CL229" s="145" t="e">
        <f>CB229*Refining!$F$5</f>
        <v>#VALUE!</v>
      </c>
      <c r="CM229" s="145" t="e">
        <f>CC229*Refining!$F$6</f>
        <v>#VALUE!</v>
      </c>
      <c r="CN229" s="145" t="e">
        <f>CD229*Refining!$F$7</f>
        <v>#VALUE!</v>
      </c>
      <c r="CO229" s="145" t="e">
        <f>CE229*Refining!$F$8</f>
        <v>#VALUE!</v>
      </c>
      <c r="CP229" s="145" t="e">
        <f>CF229*Refining!$F$9</f>
        <v>#VALUE!</v>
      </c>
      <c r="CQ229" s="145" t="e">
        <f>CG229*Refining!$F$10</f>
        <v>#VALUE!</v>
      </c>
      <c r="CR229" s="145" t="e">
        <f>CH229*Refining!$F$11</f>
        <v>#VALUE!</v>
      </c>
      <c r="CS229" s="145" t="e">
        <f>CI229*Refining!$F$12</f>
        <v>#VALUE!</v>
      </c>
      <c r="CT229" s="185" t="e">
        <f t="shared" ref="CT229:DM229" si="925">IF(BZ229 = 0, "", BZ229)</f>
        <v>#VALUE!</v>
      </c>
      <c r="CU229" s="189" t="e">
        <f t="shared" si="925"/>
        <v>#VALUE!</v>
      </c>
      <c r="CV229" s="189" t="e">
        <f t="shared" si="925"/>
        <v>#VALUE!</v>
      </c>
      <c r="CW229" s="186" t="e">
        <f t="shared" si="925"/>
        <v>#VALUE!</v>
      </c>
      <c r="CX229" s="186" t="e">
        <f t="shared" si="925"/>
        <v>#VALUE!</v>
      </c>
      <c r="CY229" s="186" t="e">
        <f t="shared" si="925"/>
        <v>#VALUE!</v>
      </c>
      <c r="CZ229" s="186" t="e">
        <f t="shared" si="925"/>
        <v>#VALUE!</v>
      </c>
      <c r="DA229" s="186" t="e">
        <f t="shared" si="925"/>
        <v>#VALUE!</v>
      </c>
      <c r="DB229" s="186" t="e">
        <f t="shared" si="925"/>
        <v>#VALUE!</v>
      </c>
      <c r="DC229" s="187" t="e">
        <f t="shared" si="925"/>
        <v>#VALUE!</v>
      </c>
      <c r="DD229" s="185" t="e">
        <f t="shared" si="925"/>
        <v>#VALUE!</v>
      </c>
      <c r="DE229" s="189" t="e">
        <f t="shared" si="925"/>
        <v>#VALUE!</v>
      </c>
      <c r="DF229" s="189" t="e">
        <f t="shared" si="925"/>
        <v>#VALUE!</v>
      </c>
      <c r="DG229" s="186" t="e">
        <f t="shared" si="925"/>
        <v>#VALUE!</v>
      </c>
      <c r="DH229" s="211" t="e">
        <f t="shared" si="925"/>
        <v>#VALUE!</v>
      </c>
      <c r="DI229" s="186" t="e">
        <f t="shared" si="925"/>
        <v>#VALUE!</v>
      </c>
      <c r="DJ229" s="186" t="e">
        <f t="shared" si="925"/>
        <v>#VALUE!</v>
      </c>
      <c r="DK229" s="186" t="e">
        <f t="shared" si="925"/>
        <v>#VALUE!</v>
      </c>
      <c r="DL229" s="186" t="e">
        <f t="shared" si="925"/>
        <v>#VALUE!</v>
      </c>
      <c r="DM229" s="187" t="e">
        <f t="shared" si="925"/>
        <v>#VALUE!</v>
      </c>
      <c r="DN229" s="185" t="e">
        <f t="shared" si="11"/>
        <v>#VALUE!</v>
      </c>
      <c r="DO229" s="189" t="e">
        <f t="shared" si="12"/>
        <v>#VALUE!</v>
      </c>
      <c r="DP229" s="120" t="e">
        <f t="shared" si="13"/>
        <v>#VALUE!</v>
      </c>
      <c r="DQ229" s="133" t="e">
        <f>CT229*'Ores &amp; Ingots'!$C$3+CU229*'Ores &amp; Ingots'!$C$4+CV229*'Ores &amp; Ingots'!$C$5+CW229*'Ores &amp; Ingots'!$C$6+CX229*'Ores &amp; Ingots'!$C$7+CY229*'Ores &amp; Ingots'!$C$8+CZ229*'Ores &amp; Ingots'!$C$9+DA229*'Ores &amp; Ingots'!$C$10+DB229*'Ores &amp; Ingots'!$C$11+DC229*'Ores &amp; Ingots'!$C$12</f>
        <v>#VALUE!</v>
      </c>
      <c r="DR229" s="133" t="e">
        <f>DD229*'Ores &amp; Ingots'!$B$3+DE229*'Ores &amp; Ingots'!$B$4+DF229*'Ores &amp; Ingots'!$B$5+DG229*'Ores &amp; Ingots'!$B$6+DH229*'Ores &amp; Ingots'!$B$7+DI229*'Ores &amp; Ingots'!$B$8+DJ229*'Ores &amp; Ingots'!$B$9+DK229*'Ores &amp; Ingots'!$B$10+DL229*'Ores &amp; Ingots'!$B$11+DM229*'Ores &amp; Ingots'!$B$12</f>
        <v>#VALUE!</v>
      </c>
      <c r="DS229" s="189" t="e">
        <f>CT229*Refining!$G$3+CU229*Refining!$G$4+CV229*Refining!$G$5+CW229*Refining!$G$6+CX229*Refining!$G$7+CY229*Refining!$G$8+CZ229*Refining!$G$9+DA229*Refining!$G$10+DB229*Refining!$G$11+DC229*Refining!$G$12</f>
        <v>#VALUE!</v>
      </c>
      <c r="DT229" s="189" t="e">
        <f t="shared" si="14"/>
        <v>#VALUE!</v>
      </c>
      <c r="DU229" s="192" t="e">
        <f t="shared" si="15"/>
        <v>#VALUE!</v>
      </c>
      <c r="DV229" s="185" t="e">
        <f t="shared" si="16"/>
        <v>#VALUE!</v>
      </c>
      <c r="DW229" s="194" t="e">
        <f t="shared" ref="DW229:DX229" si="926">DV229/60</f>
        <v>#VALUE!</v>
      </c>
      <c r="DX229" s="194" t="e">
        <f t="shared" si="926"/>
        <v>#VALUE!</v>
      </c>
      <c r="DY229" s="185" t="e">
        <f t="shared" si="18"/>
        <v>#VALUE!</v>
      </c>
      <c r="DZ229" s="194" t="e">
        <f t="shared" ref="DZ229:EA229" si="927">DY229/1000</f>
        <v>#VALUE!</v>
      </c>
      <c r="EA229" s="196" t="e">
        <f t="shared" si="927"/>
        <v>#VALUE!</v>
      </c>
      <c r="EB229" s="130" t="e">
        <f t="shared" si="20"/>
        <v>#VALUE!</v>
      </c>
      <c r="EC229" s="132" t="e">
        <f t="shared" si="21"/>
        <v>#VALUE!</v>
      </c>
      <c r="ED229" s="133" t="s">
        <v>28</v>
      </c>
    </row>
    <row r="230" spans="1:134" ht="12.75" x14ac:dyDescent="0.2">
      <c r="A230" s="865"/>
      <c r="B230" s="215" t="s">
        <v>433</v>
      </c>
      <c r="C230" s="216" t="s">
        <v>156</v>
      </c>
      <c r="D230" s="216">
        <v>1</v>
      </c>
      <c r="E230" s="216">
        <v>1</v>
      </c>
      <c r="F230" s="216">
        <v>1</v>
      </c>
      <c r="G230" s="217">
        <f t="shared" si="0"/>
        <v>15.625</v>
      </c>
      <c r="H230" s="218">
        <v>8</v>
      </c>
      <c r="I230" s="218">
        <v>20</v>
      </c>
      <c r="J230" s="218">
        <f>H230/Main!$D$9</f>
        <v>1.6</v>
      </c>
      <c r="K230" s="218">
        <f>I230/Main!$D$10</f>
        <v>10</v>
      </c>
      <c r="L230" s="218">
        <f t="shared" si="1"/>
        <v>6.25</v>
      </c>
      <c r="M230" s="218">
        <v>1</v>
      </c>
      <c r="N230" s="220"/>
      <c r="O230" s="220"/>
      <c r="P230" s="219"/>
      <c r="Q230" s="220"/>
      <c r="R230" s="23"/>
      <c r="S230" s="220"/>
      <c r="T230" s="23"/>
      <c r="U230" s="221"/>
      <c r="V230" s="220"/>
      <c r="W230" s="420" t="s">
        <v>28</v>
      </c>
      <c r="X230" s="227">
        <v>94</v>
      </c>
      <c r="Y230" s="226">
        <v>0</v>
      </c>
      <c r="Z230" s="226">
        <v>0</v>
      </c>
      <c r="AA230" s="226">
        <v>0</v>
      </c>
      <c r="AB230" s="226">
        <v>0</v>
      </c>
      <c r="AC230" s="226">
        <v>0</v>
      </c>
      <c r="AD230" s="226">
        <v>0</v>
      </c>
      <c r="AE230" s="226">
        <v>0</v>
      </c>
      <c r="AF230" s="226">
        <v>0</v>
      </c>
      <c r="AG230" s="226">
        <v>0</v>
      </c>
      <c r="AH230" s="226">
        <v>0</v>
      </c>
      <c r="AI230" s="226">
        <v>25</v>
      </c>
      <c r="AJ230" s="226">
        <v>0</v>
      </c>
      <c r="AK230" s="226">
        <v>0</v>
      </c>
      <c r="AL230" s="226">
        <v>0</v>
      </c>
      <c r="AM230" s="226">
        <v>0</v>
      </c>
      <c r="AN230" s="226">
        <v>0</v>
      </c>
      <c r="AO230" s="226">
        <v>0</v>
      </c>
      <c r="AP230" s="226">
        <v>0</v>
      </c>
      <c r="AQ230" s="226">
        <v>0</v>
      </c>
      <c r="AR230" s="226">
        <v>0</v>
      </c>
      <c r="AS230" s="407">
        <f t="shared" ref="AS230:BM230" si="928">IF(X230 = 0, "", X230)</f>
        <v>94</v>
      </c>
      <c r="AT230" s="216" t="str">
        <f t="shared" si="928"/>
        <v/>
      </c>
      <c r="AU230" s="216" t="str">
        <f t="shared" si="928"/>
        <v/>
      </c>
      <c r="AV230" s="216" t="str">
        <f t="shared" si="928"/>
        <v/>
      </c>
      <c r="AW230" s="216" t="str">
        <f t="shared" si="928"/>
        <v/>
      </c>
      <c r="AX230" s="216" t="str">
        <f t="shared" si="928"/>
        <v/>
      </c>
      <c r="AY230" s="216" t="str">
        <f t="shared" si="928"/>
        <v/>
      </c>
      <c r="AZ230" s="216" t="str">
        <f t="shared" si="928"/>
        <v/>
      </c>
      <c r="BA230" s="216" t="str">
        <f t="shared" si="928"/>
        <v/>
      </c>
      <c r="BB230" s="216" t="str">
        <f t="shared" si="928"/>
        <v/>
      </c>
      <c r="BC230" s="216" t="str">
        <f t="shared" si="928"/>
        <v/>
      </c>
      <c r="BD230" s="226">
        <f t="shared" si="928"/>
        <v>25</v>
      </c>
      <c r="BE230" s="216" t="str">
        <f t="shared" si="928"/>
        <v/>
      </c>
      <c r="BF230" s="216" t="str">
        <f t="shared" si="928"/>
        <v/>
      </c>
      <c r="BG230" s="216" t="str">
        <f t="shared" si="928"/>
        <v/>
      </c>
      <c r="BH230" s="216" t="str">
        <f t="shared" si="928"/>
        <v/>
      </c>
      <c r="BI230" s="216" t="str">
        <f t="shared" si="928"/>
        <v/>
      </c>
      <c r="BJ230" s="216" t="str">
        <f t="shared" si="928"/>
        <v/>
      </c>
      <c r="BK230" s="216" t="str">
        <f t="shared" si="928"/>
        <v/>
      </c>
      <c r="BL230" s="216" t="str">
        <f t="shared" si="928"/>
        <v/>
      </c>
      <c r="BM230" s="231" t="str">
        <f t="shared" si="928"/>
        <v/>
      </c>
      <c r="BN230" s="225" t="e">
        <f>$AS230*Assembly!Z$4+$AT230*Assembly!Z$5+$AU230*Assembly!Z$6+$AV230*Assembly!Z$7+$AW230*Assembly!Z$8+$AX230*Assembly!Z$9+$AY230*Assembly!Z$10+$AZ230*Assembly!Z$11+$BA230*Assembly!Z$12+$BB230*Assembly!Z$13+$BC230*Assembly!Z$14+$BD230*Assembly!Z$15+$BE230*Assembly!Z$16+$BF230*Assembly!Z$17+$BG230*Assembly!Z$18+$BH230*Assembly!Z$19+$BI230*Assembly!Z$20+$BJ230*Assembly!Z$21+$BK230*Assembly!Z$22+$BL230*Assembly!Z$23+$BM230*Assembly!Z$24</f>
        <v>#VALUE!</v>
      </c>
      <c r="BO230" s="226" t="e">
        <f t="shared" si="3"/>
        <v>#VALUE!</v>
      </c>
      <c r="BP230" s="226"/>
      <c r="BQ230" s="226" t="e">
        <f>$AS230*Assembly!AD$4+$AT230*Assembly!AD$5+$AU230*Assembly!AD$6+$AV230*Assembly!AD$7+$AW230*Assembly!AD$8+$AX230*Assembly!AD$9+$AY230*Assembly!AD$10+$AZ230*Assembly!AD$11+$BA230*Assembly!AD$12+$BB230*Assembly!AD$13+$BC230*Assembly!AD$14+$BD230*Assembly!AD$15+$BE230*Assembly!AD$16+$BF230*Assembly!AD$17+$BG230*Assembly!AD$18+$BH230*Assembly!AD$19+$BI230*Assembly!AD$20+$BJ230*Assembly!AD$21+$BK230*Assembly!AD$22+$BL230*Assembly!AD$23+$BM230*Assembly!AD$24</f>
        <v>#VALUE!</v>
      </c>
      <c r="BR230" s="236" t="e">
        <f t="shared" si="4"/>
        <v>#VALUE!</v>
      </c>
      <c r="BS230" s="237" t="e">
        <f t="shared" si="5"/>
        <v>#VALUE!</v>
      </c>
      <c r="BT230" s="238" t="e">
        <f t="shared" si="6"/>
        <v>#VALUE!</v>
      </c>
      <c r="BU230" s="237" t="e">
        <f t="shared" si="7"/>
        <v>#VALUE!</v>
      </c>
      <c r="BV230" s="226" t="e">
        <f>$AS230*Assembly!Y$4+$AT230*Assembly!Y$5+$AU230*Assembly!Y$6+$AV230*Assembly!Y$7+$AW230*Assembly!Y$8+$AX230*Assembly!Y$9+$AY230*Assembly!Y$10+$AZ230*Assembly!Y$11+$BA230*Assembly!Y$12+$BB230*Assembly!Y$13+$BC230*Assembly!Y$14+$BD230*Assembly!Y$15+$BE230*Assembly!Y$16+$BF230*Assembly!Y$17+$BG230*Assembly!Y$18+$BH230*Assembly!Y$19+$BI230*Assembly!Y$20+$BJ230*Assembly!Y$21+$BK230*Assembly!Y$22+$BL230*Assembly!Y$23+$BM230*Assembly!Y$24</f>
        <v>#VALUE!</v>
      </c>
      <c r="BW230" s="226" t="e">
        <f t="shared" si="8"/>
        <v>#VALUE!</v>
      </c>
      <c r="BX230" s="239" t="e">
        <f t="shared" si="9"/>
        <v>#VALUE!</v>
      </c>
      <c r="BY230" s="240" t="e">
        <f>$AS230*Assembly!AC$4+$AT230*Assembly!AC$5+$AU230*Assembly!AC$6+$AV230*Assembly!AC$7+$AW230*Assembly!AC$8+$AX230*Assembly!AC$9+$AY230*Assembly!AC$10+$AZ230*Assembly!AC$11+$BA230*Assembly!AC$12+$BB230*Assembly!AC$13+$BC230*Assembly!AC$14+$BD230*Assembly!AC$15+$BE230*Assembly!AC$16+$BF230*Assembly!AC$17+$BG230*Assembly!AC$18+$BH230*Assembly!AC$19+$BI230*Assembly!AC$20+$BJ230*Assembly!AC$21+$BK230*Assembly!AC$22+$BL230*Assembly!AC$23+$BM230*Assembly!AC$24</f>
        <v>#VALUE!</v>
      </c>
      <c r="BZ230" s="219" t="e">
        <f>$AS230*Assembly!M$4+$AT230*Assembly!M$5+$AU230*Assembly!M$6+$AV230*Assembly!M$7+$AW230*Assembly!M$8+$AX230*Assembly!M$9+$AY230*Assembly!M$10+$AZ230*Assembly!M$11+$BA230*Assembly!M$12+$BB230*Assembly!M$13+$BC230*Assembly!M$14+$BD230*Assembly!M$15+$BE230*Assembly!M$16+$BF230*Assembly!M$17+$BG230*Assembly!M$18+$BH230*Assembly!M$19+$BI230*Assembly!M$20+$BJ230*Assembly!M$21+$BK230*Assembly!M$22+$BL230*Assembly!M$23+$BM230*Assembly!M$24</f>
        <v>#VALUE!</v>
      </c>
      <c r="CA230" s="219" t="e">
        <f>$AS230*Assembly!N$4+$AT230*Assembly!N$5+$AU230*Assembly!N$6+$AV230*Assembly!N$7+$AW230*Assembly!N$8+$AX230*Assembly!N$9+$AY230*Assembly!N$10+$AZ230*Assembly!N$11+$BA230*Assembly!N$12+$BB230*Assembly!N$13+$BC230*Assembly!N$14+$BD230*Assembly!N$15+$BE230*Assembly!N$16+$BF230*Assembly!N$17+$BG230*Assembly!N$18+$BH230*Assembly!N$19+$BI230*Assembly!N$20+$BJ230*Assembly!N$21+$BK230*Assembly!N$22+$BL230*Assembly!N$23+$BM230*Assembly!N$24</f>
        <v>#VALUE!</v>
      </c>
      <c r="CB230" s="219" t="e">
        <f>$AS230*Assembly!O$4+$AT230*Assembly!O$5+$AU230*Assembly!O$6+$AV230*Assembly!O$7+$AW230*Assembly!O$8+$AX230*Assembly!O$9+$AY230*Assembly!O$10+$AZ230*Assembly!O$11+$BA230*Assembly!O$12+$BB230*Assembly!O$13+$BC230*Assembly!O$14+$BD230*Assembly!O$15+$BE230*Assembly!O$16+$BF230*Assembly!O$17+$BG230*Assembly!O$18+$BH230*Assembly!O$19+$BI230*Assembly!O$20+$BJ230*Assembly!O$21+$BK230*Assembly!O$22+$BL230*Assembly!O$23+$BM230*Assembly!O$24</f>
        <v>#VALUE!</v>
      </c>
      <c r="CC230" s="218" t="e">
        <f>$AS230*Assembly!P$4+$AT230*Assembly!P$5+$AU230*Assembly!P$6+$AV230*Assembly!P$7+$AW230*Assembly!P$8+$AX230*Assembly!P$9+$AY230*Assembly!P$10+$AZ230*Assembly!P$11+$BA230*Assembly!P$12+$BB230*Assembly!P$13+$BC230*Assembly!P$14+$BD230*Assembly!P$15+$BE230*Assembly!P$16+$BF230*Assembly!P$17+$BG230*Assembly!P$18+$BH230*Assembly!P$19+$BI230*Assembly!P$20+$BJ230*Assembly!P$21+$BK230*Assembly!P$22+$BL230*Assembly!P$23+$BM230*Assembly!P$24</f>
        <v>#VALUE!</v>
      </c>
      <c r="CD230" s="218" t="e">
        <f>$AS230*Assembly!Q$4+$AT230*Assembly!Q$5+$AU230*Assembly!Q$6+$AV230*Assembly!Q$7+$AW230*Assembly!Q$8+$AX230*Assembly!Q$9+$AY230*Assembly!Q$10+$AZ230*Assembly!Q$11+$BA230*Assembly!Q$12+$BB230*Assembly!Q$13+$BC230*Assembly!Q$14+$BD230*Assembly!Q$15+$BE230*Assembly!Q$16+$BF230*Assembly!Q$17+$BG230*Assembly!Q$18+$BH230*Assembly!Q$19+$BI230*Assembly!Q$20+$BJ230*Assembly!Q$21+$BK230*Assembly!Q$22+$BL230*Assembly!Q$23+$BM230*Assembly!Q$24</f>
        <v>#VALUE!</v>
      </c>
      <c r="CE230" s="219" t="e">
        <f>$AS230*Assembly!R$4+$AT230*Assembly!R$5+$AU230*Assembly!R$6+$AV230*Assembly!R$7+$AW230*Assembly!R$8+$AX230*Assembly!R$9+$AY230*Assembly!R$10+$AZ230*Assembly!R$11+$BA230*Assembly!R$12+$BB230*Assembly!R$13+$BC230*Assembly!R$14+$BD230*Assembly!R$15+$BE230*Assembly!R$16+$BF230*Assembly!R$17+$BG230*Assembly!R$18+$BH230*Assembly!R$19+$BI230*Assembly!R$20+$BJ230*Assembly!R$21+$BK230*Assembly!R$22+$BL230*Assembly!R$23+$BM230*Assembly!R$24</f>
        <v>#VALUE!</v>
      </c>
      <c r="CF230" s="218" t="e">
        <f>$AS230*Assembly!S$4+$AT230*Assembly!S$5+$AU230*Assembly!S$6+$AV230*Assembly!S$7+$AW230*Assembly!S$8+$AX230*Assembly!S$9+$AY230*Assembly!S$10+$AZ230*Assembly!S$11+$BA230*Assembly!S$12+$BB230*Assembly!S$13+$BC230*Assembly!S$14+$BD230*Assembly!S$15+$BE230*Assembly!S$16+$BF230*Assembly!S$17+$BG230*Assembly!S$18+$BH230*Assembly!S$19+$BI230*Assembly!S$20+$BJ230*Assembly!S$21+$BK230*Assembly!S$22+$BL230*Assembly!S$23+$BM230*Assembly!S$24</f>
        <v>#VALUE!</v>
      </c>
      <c r="CG230" s="218" t="e">
        <f>$AS230*Assembly!T$4+$AT230*Assembly!T$5+$AU230*Assembly!T$6+$AV230*Assembly!T$7+$AW230*Assembly!T$8+$AX230*Assembly!T$9+$AY230*Assembly!T$10+$AZ230*Assembly!T$11+$BA230*Assembly!T$12+$BB230*Assembly!T$13+$BC230*Assembly!T$14+$BD230*Assembly!T$15+$BE230*Assembly!T$16+$BF230*Assembly!T$17+$BG230*Assembly!T$18+$BH230*Assembly!T$19+$BI230*Assembly!T$20+$BJ230*Assembly!T$21+$BK230*Assembly!T$22+$BL230*Assembly!T$23+$BM230*Assembly!T$24</f>
        <v>#VALUE!</v>
      </c>
      <c r="CH230" s="218" t="e">
        <f>$AS230*Assembly!U$4+$AT230*Assembly!U$5+$AU230*Assembly!U$6+$AV230*Assembly!U$7+$AW230*Assembly!U$8+$AX230*Assembly!U$9+$AY230*Assembly!U$10+$AZ230*Assembly!U$11+$BA230*Assembly!U$12+$BB230*Assembly!U$13+$BC230*Assembly!U$14+$BD230*Assembly!U$15+$BE230*Assembly!U$16+$BF230*Assembly!U$17+$BG230*Assembly!U$18+$BH230*Assembly!U$19+$BI230*Assembly!U$20+$BJ230*Assembly!U$21+$BK230*Assembly!U$22+$BL230*Assembly!U$23+$BM230*Assembly!U$24</f>
        <v>#VALUE!</v>
      </c>
      <c r="CI230" s="219" t="e">
        <f>$AS230*Assembly!V$4+$AT230*Assembly!V$5+$AU230*Assembly!V$6+$AV230*Assembly!V$7+$AW230*Assembly!V$8+$AX230*Assembly!V$9+$AY230*Assembly!V$10+$AZ230*Assembly!V$11+$BA230*Assembly!V$12+$BB230*Assembly!V$13+$BC230*Assembly!V$14+$BD230*Assembly!V$15+$BE230*Assembly!V$16+$BF230*Assembly!V$17+$BG230*Assembly!V$18+$BH230*Assembly!V$19+$BI230*Assembly!V$20+$BJ230*Assembly!V$21+$BK230*Assembly!V$22+$BL230*Assembly!V$23+$BM230*Assembly!V$24</f>
        <v>#VALUE!</v>
      </c>
      <c r="CJ230" s="219" t="e">
        <f>BZ230*Refining!$F$3</f>
        <v>#VALUE!</v>
      </c>
      <c r="CK230" s="219" t="e">
        <f>CA230*Refining!$F$4</f>
        <v>#VALUE!</v>
      </c>
      <c r="CL230" s="219" t="e">
        <f>CB230*Refining!$F$5</f>
        <v>#VALUE!</v>
      </c>
      <c r="CM230" s="219" t="e">
        <f>CC230*Refining!$F$6</f>
        <v>#VALUE!</v>
      </c>
      <c r="CN230" s="219" t="e">
        <f>CD230*Refining!$F$7</f>
        <v>#VALUE!</v>
      </c>
      <c r="CO230" s="219" t="e">
        <f>CE230*Refining!$F$8</f>
        <v>#VALUE!</v>
      </c>
      <c r="CP230" s="219" t="e">
        <f>CF230*Refining!$F$9</f>
        <v>#VALUE!</v>
      </c>
      <c r="CQ230" s="219" t="e">
        <f>CG230*Refining!$F$10</f>
        <v>#VALUE!</v>
      </c>
      <c r="CR230" s="219" t="e">
        <f>CH230*Refining!$F$11</f>
        <v>#VALUE!</v>
      </c>
      <c r="CS230" s="219" t="e">
        <f>CI230*Refining!$F$12</f>
        <v>#VALUE!</v>
      </c>
      <c r="CT230" s="243" t="e">
        <f t="shared" ref="CT230:DM230" si="929">IF(BZ230 = 0, "", BZ230)</f>
        <v>#VALUE!</v>
      </c>
      <c r="CU230" s="245" t="e">
        <f t="shared" si="929"/>
        <v>#VALUE!</v>
      </c>
      <c r="CV230" s="245" t="e">
        <f t="shared" si="929"/>
        <v>#VALUE!</v>
      </c>
      <c r="CW230" s="246" t="e">
        <f t="shared" si="929"/>
        <v>#VALUE!</v>
      </c>
      <c r="CX230" s="246" t="e">
        <f t="shared" si="929"/>
        <v>#VALUE!</v>
      </c>
      <c r="CY230" s="246" t="e">
        <f t="shared" si="929"/>
        <v>#VALUE!</v>
      </c>
      <c r="CZ230" s="246" t="e">
        <f t="shared" si="929"/>
        <v>#VALUE!</v>
      </c>
      <c r="DA230" s="246" t="e">
        <f t="shared" si="929"/>
        <v>#VALUE!</v>
      </c>
      <c r="DB230" s="246" t="e">
        <f t="shared" si="929"/>
        <v>#VALUE!</v>
      </c>
      <c r="DC230" s="251" t="e">
        <f t="shared" si="929"/>
        <v>#VALUE!</v>
      </c>
      <c r="DD230" s="243" t="e">
        <f t="shared" si="929"/>
        <v>#VALUE!</v>
      </c>
      <c r="DE230" s="245" t="e">
        <f t="shared" si="929"/>
        <v>#VALUE!</v>
      </c>
      <c r="DF230" s="245" t="e">
        <f t="shared" si="929"/>
        <v>#VALUE!</v>
      </c>
      <c r="DG230" s="246" t="e">
        <f t="shared" si="929"/>
        <v>#VALUE!</v>
      </c>
      <c r="DH230" s="254" t="e">
        <f t="shared" si="929"/>
        <v>#VALUE!</v>
      </c>
      <c r="DI230" s="246" t="e">
        <f t="shared" si="929"/>
        <v>#VALUE!</v>
      </c>
      <c r="DJ230" s="246" t="e">
        <f t="shared" si="929"/>
        <v>#VALUE!</v>
      </c>
      <c r="DK230" s="246" t="e">
        <f t="shared" si="929"/>
        <v>#VALUE!</v>
      </c>
      <c r="DL230" s="246" t="e">
        <f t="shared" si="929"/>
        <v>#VALUE!</v>
      </c>
      <c r="DM230" s="251" t="e">
        <f t="shared" si="929"/>
        <v>#VALUE!</v>
      </c>
      <c r="DN230" s="243" t="e">
        <f t="shared" si="11"/>
        <v>#VALUE!</v>
      </c>
      <c r="DO230" s="245" t="e">
        <f t="shared" si="12"/>
        <v>#VALUE!</v>
      </c>
      <c r="DP230" s="263" t="e">
        <f t="shared" si="13"/>
        <v>#VALUE!</v>
      </c>
      <c r="DQ230" s="226" t="e">
        <f>CT230*'Ores &amp; Ingots'!$C$3+CU230*'Ores &amp; Ingots'!$C$4+CV230*'Ores &amp; Ingots'!$C$5+CW230*'Ores &amp; Ingots'!$C$6+CX230*'Ores &amp; Ingots'!$C$7+CY230*'Ores &amp; Ingots'!$C$8+CZ230*'Ores &amp; Ingots'!$C$9+DA230*'Ores &amp; Ingots'!$C$10+DB230*'Ores &amp; Ingots'!$C$11+DC230*'Ores &amp; Ingots'!$C$12</f>
        <v>#VALUE!</v>
      </c>
      <c r="DR230" s="226" t="e">
        <f>DD230*'Ores &amp; Ingots'!$B$3+DE230*'Ores &amp; Ingots'!$B$4+DF230*'Ores &amp; Ingots'!$B$5+DG230*'Ores &amp; Ingots'!$B$6+DH230*'Ores &amp; Ingots'!$B$7+DI230*'Ores &amp; Ingots'!$B$8+DJ230*'Ores &amp; Ingots'!$B$9+DK230*'Ores &amp; Ingots'!$B$10+DL230*'Ores &amp; Ingots'!$B$11+DM230*'Ores &amp; Ingots'!$B$12</f>
        <v>#VALUE!</v>
      </c>
      <c r="DS230" s="245" t="e">
        <f>CT230*Refining!$G$3+CU230*Refining!$G$4+CV230*Refining!$G$5+CW230*Refining!$G$6+CX230*Refining!$G$7+CY230*Refining!$G$8+CZ230*Refining!$G$9+DA230*Refining!$G$10+DB230*Refining!$G$11+DC230*Refining!$G$12</f>
        <v>#VALUE!</v>
      </c>
      <c r="DT230" s="189" t="e">
        <f t="shared" si="14"/>
        <v>#VALUE!</v>
      </c>
      <c r="DU230" s="260" t="e">
        <f t="shared" si="15"/>
        <v>#VALUE!</v>
      </c>
      <c r="DV230" s="243" t="e">
        <f t="shared" si="16"/>
        <v>#VALUE!</v>
      </c>
      <c r="DW230" s="262" t="e">
        <f t="shared" ref="DW230:DX230" si="930">DV230/60</f>
        <v>#VALUE!</v>
      </c>
      <c r="DX230" s="262" t="e">
        <f t="shared" si="930"/>
        <v>#VALUE!</v>
      </c>
      <c r="DY230" s="243" t="e">
        <f t="shared" si="18"/>
        <v>#VALUE!</v>
      </c>
      <c r="DZ230" s="262" t="e">
        <f t="shared" ref="DZ230:EA230" si="931">DY230/1000</f>
        <v>#VALUE!</v>
      </c>
      <c r="EA230" s="264" t="e">
        <f t="shared" si="931"/>
        <v>#VALUE!</v>
      </c>
      <c r="EB230" s="239" t="e">
        <f t="shared" si="20"/>
        <v>#VALUE!</v>
      </c>
      <c r="EC230" s="266" t="e">
        <f t="shared" si="21"/>
        <v>#VALUE!</v>
      </c>
      <c r="ED230" s="133" t="s">
        <v>28</v>
      </c>
    </row>
    <row r="231" spans="1:134" ht="12.75" x14ac:dyDescent="0.2">
      <c r="A231" s="893" t="s">
        <v>434</v>
      </c>
      <c r="B231" s="55" t="s">
        <v>390</v>
      </c>
      <c r="C231" s="56" t="s">
        <v>155</v>
      </c>
      <c r="D231" s="56">
        <v>1</v>
      </c>
      <c r="E231" s="56">
        <v>1</v>
      </c>
      <c r="F231" s="56">
        <v>1</v>
      </c>
      <c r="G231" s="57">
        <f t="shared" si="0"/>
        <v>0.125</v>
      </c>
      <c r="H231" s="58">
        <v>3</v>
      </c>
      <c r="I231" s="58">
        <v>7.5</v>
      </c>
      <c r="J231" s="58">
        <f>H231/Main!$D$9</f>
        <v>0.6</v>
      </c>
      <c r="K231" s="58">
        <f>I231/Main!$D$10</f>
        <v>3.75</v>
      </c>
      <c r="L231" s="58">
        <f t="shared" si="1"/>
        <v>6.25</v>
      </c>
      <c r="M231" s="58">
        <v>0.32</v>
      </c>
      <c r="N231" s="60"/>
      <c r="O231" s="60"/>
      <c r="P231" s="62"/>
      <c r="Q231" s="60"/>
      <c r="R231" s="63"/>
      <c r="S231" s="60"/>
      <c r="T231" s="399"/>
      <c r="U231" s="64"/>
      <c r="V231" s="60"/>
      <c r="W231" s="400"/>
      <c r="X231" s="83">
        <v>1</v>
      </c>
      <c r="Y231" s="81">
        <v>0</v>
      </c>
      <c r="Z231" s="81">
        <v>0</v>
      </c>
      <c r="AA231" s="81">
        <v>0</v>
      </c>
      <c r="AB231" s="81">
        <v>0</v>
      </c>
      <c r="AC231" s="81">
        <v>0</v>
      </c>
      <c r="AD231" s="81">
        <v>0</v>
      </c>
      <c r="AE231" s="81">
        <v>0</v>
      </c>
      <c r="AF231" s="81">
        <v>0</v>
      </c>
      <c r="AG231" s="81">
        <v>0</v>
      </c>
      <c r="AH231" s="81">
        <v>0</v>
      </c>
      <c r="AI231" s="81">
        <v>0</v>
      </c>
      <c r="AJ231" s="81">
        <v>0</v>
      </c>
      <c r="AK231" s="81">
        <v>0</v>
      </c>
      <c r="AL231" s="81">
        <v>0</v>
      </c>
      <c r="AM231" s="81">
        <v>0</v>
      </c>
      <c r="AN231" s="81">
        <v>0</v>
      </c>
      <c r="AO231" s="81">
        <v>0</v>
      </c>
      <c r="AP231" s="81">
        <v>0</v>
      </c>
      <c r="AQ231" s="81">
        <v>0</v>
      </c>
      <c r="AR231" s="81">
        <v>0</v>
      </c>
      <c r="AS231" s="405">
        <f t="shared" ref="AS231:BM231" si="932">IF(X231 = 0, "", X231)</f>
        <v>1</v>
      </c>
      <c r="AT231" s="56" t="str">
        <f t="shared" si="932"/>
        <v/>
      </c>
      <c r="AU231" s="56" t="str">
        <f t="shared" si="932"/>
        <v/>
      </c>
      <c r="AV231" s="56" t="str">
        <f t="shared" si="932"/>
        <v/>
      </c>
      <c r="AW231" s="56" t="str">
        <f t="shared" si="932"/>
        <v/>
      </c>
      <c r="AX231" s="56" t="str">
        <f t="shared" si="932"/>
        <v/>
      </c>
      <c r="AY231" s="56" t="str">
        <f t="shared" si="932"/>
        <v/>
      </c>
      <c r="AZ231" s="56" t="str">
        <f t="shared" si="932"/>
        <v/>
      </c>
      <c r="BA231" s="56" t="str">
        <f t="shared" si="932"/>
        <v/>
      </c>
      <c r="BB231" s="56" t="str">
        <f t="shared" si="932"/>
        <v/>
      </c>
      <c r="BC231" s="56" t="str">
        <f t="shared" si="932"/>
        <v/>
      </c>
      <c r="BD231" s="56" t="str">
        <f t="shared" si="932"/>
        <v/>
      </c>
      <c r="BE231" s="56" t="str">
        <f t="shared" si="932"/>
        <v/>
      </c>
      <c r="BF231" s="56" t="str">
        <f t="shared" si="932"/>
        <v/>
      </c>
      <c r="BG231" s="56" t="str">
        <f t="shared" si="932"/>
        <v/>
      </c>
      <c r="BH231" s="56" t="str">
        <f t="shared" si="932"/>
        <v/>
      </c>
      <c r="BI231" s="56" t="str">
        <f t="shared" si="932"/>
        <v/>
      </c>
      <c r="BJ231" s="56" t="str">
        <f t="shared" si="932"/>
        <v/>
      </c>
      <c r="BK231" s="56" t="str">
        <f t="shared" si="932"/>
        <v/>
      </c>
      <c r="BL231" s="56" t="str">
        <f t="shared" si="932"/>
        <v/>
      </c>
      <c r="BM231" s="85" t="str">
        <f t="shared" si="932"/>
        <v/>
      </c>
      <c r="BN231" s="93" t="e">
        <f>$AS231*Assembly!Z$4+$AT231*Assembly!Z$5+$AU231*Assembly!Z$6+$AV231*Assembly!Z$7+$AW231*Assembly!Z$8+$AX231*Assembly!Z$9+$AY231*Assembly!Z$10+$AZ231*Assembly!Z$11+$BA231*Assembly!Z$12+$BB231*Assembly!Z$13+$BC231*Assembly!Z$14+$BD231*Assembly!Z$15+$BE231*Assembly!Z$16+$BF231*Assembly!Z$17+$BG231*Assembly!Z$18+$BH231*Assembly!Z$19+$BI231*Assembly!Z$20+$BJ231*Assembly!Z$21+$BK231*Assembly!Z$22+$BL231*Assembly!Z$23+$BM231*Assembly!Z$24</f>
        <v>#VALUE!</v>
      </c>
      <c r="BO231" s="81" t="e">
        <f t="shared" si="3"/>
        <v>#VALUE!</v>
      </c>
      <c r="BP231" s="81"/>
      <c r="BQ231" s="81" t="e">
        <f>$AS231*Assembly!AD$4+$AT231*Assembly!AD$5+$AU231*Assembly!AD$6+$AV231*Assembly!AD$7+$AW231*Assembly!AD$8+$AX231*Assembly!AD$9+$AY231*Assembly!AD$10+$AZ231*Assembly!AD$11+$BA231*Assembly!AD$12+$BB231*Assembly!AD$13+$BC231*Assembly!AD$14+$BD231*Assembly!AD$15+$BE231*Assembly!AD$16+$BF231*Assembly!AD$17+$BG231*Assembly!AD$18+$BH231*Assembly!AD$19+$BI231*Assembly!AD$20+$BJ231*Assembly!AD$21+$BK231*Assembly!AD$22+$BL231*Assembly!AD$23+$BM231*Assembly!AD$24</f>
        <v>#VALUE!</v>
      </c>
      <c r="BR231" s="98" t="e">
        <f t="shared" si="4"/>
        <v>#VALUE!</v>
      </c>
      <c r="BS231" s="99" t="e">
        <f t="shared" si="5"/>
        <v>#VALUE!</v>
      </c>
      <c r="BT231" s="101" t="e">
        <f t="shared" si="6"/>
        <v>#VALUE!</v>
      </c>
      <c r="BU231" s="99" t="e">
        <f t="shared" si="7"/>
        <v>#VALUE!</v>
      </c>
      <c r="BV231" s="81" t="e">
        <f>$AS231*Assembly!Y$4+$AT231*Assembly!Y$5+$AU231*Assembly!Y$6+$AV231*Assembly!Y$7+$AW231*Assembly!Y$8+$AX231*Assembly!Y$9+$AY231*Assembly!Y$10+$AZ231*Assembly!Y$11+$BA231*Assembly!Y$12+$BB231*Assembly!Y$13+$BC231*Assembly!Y$14+$BD231*Assembly!Y$15+$BE231*Assembly!Y$16+$BF231*Assembly!Y$17+$BG231*Assembly!Y$18+$BH231*Assembly!Y$19+$BI231*Assembly!Y$20+$BJ231*Assembly!Y$21+$BK231*Assembly!Y$22+$BL231*Assembly!Y$23+$BM231*Assembly!Y$24</f>
        <v>#VALUE!</v>
      </c>
      <c r="BW231" s="81" t="e">
        <f t="shared" si="8"/>
        <v>#VALUE!</v>
      </c>
      <c r="BX231" s="106" t="e">
        <f t="shared" si="9"/>
        <v>#VALUE!</v>
      </c>
      <c r="BY231" s="108" t="e">
        <f>$AS231*Assembly!AC$4+$AT231*Assembly!AC$5+$AU231*Assembly!AC$6+$AV231*Assembly!AC$7+$AW231*Assembly!AC$8+$AX231*Assembly!AC$9+$AY231*Assembly!AC$10+$AZ231*Assembly!AC$11+$BA231*Assembly!AC$12+$BB231*Assembly!AC$13+$BC231*Assembly!AC$14+$BD231*Assembly!AC$15+$BE231*Assembly!AC$16+$BF231*Assembly!AC$17+$BG231*Assembly!AC$18+$BH231*Assembly!AC$19+$BI231*Assembly!AC$20+$BJ231*Assembly!AC$21+$BK231*Assembly!AC$22+$BL231*Assembly!AC$23+$BM231*Assembly!AC$24</f>
        <v>#VALUE!</v>
      </c>
      <c r="BZ231" s="62" t="e">
        <f>$AS231*Assembly!M$4+$AT231*Assembly!M$5+$AU231*Assembly!M$6+$AV231*Assembly!M$7+$AW231*Assembly!M$8+$AX231*Assembly!M$9+$AY231*Assembly!M$10+$AZ231*Assembly!M$11+$BA231*Assembly!M$12+$BB231*Assembly!M$13+$BC231*Assembly!M$14+$BD231*Assembly!M$15+$BE231*Assembly!M$16+$BF231*Assembly!M$17+$BG231*Assembly!M$18+$BH231*Assembly!M$19+$BI231*Assembly!M$20+$BJ231*Assembly!M$21+$BK231*Assembly!M$22+$BL231*Assembly!M$23+$BM231*Assembly!M$24</f>
        <v>#VALUE!</v>
      </c>
      <c r="CA231" s="62" t="e">
        <f>$AS231*Assembly!N$4+$AT231*Assembly!N$5+$AU231*Assembly!N$6+$AV231*Assembly!N$7+$AW231*Assembly!N$8+$AX231*Assembly!N$9+$AY231*Assembly!N$10+$AZ231*Assembly!N$11+$BA231*Assembly!N$12+$BB231*Assembly!N$13+$BC231*Assembly!N$14+$BD231*Assembly!N$15+$BE231*Assembly!N$16+$BF231*Assembly!N$17+$BG231*Assembly!N$18+$BH231*Assembly!N$19+$BI231*Assembly!N$20+$BJ231*Assembly!N$21+$BK231*Assembly!N$22+$BL231*Assembly!N$23+$BM231*Assembly!N$24</f>
        <v>#VALUE!</v>
      </c>
      <c r="CB231" s="62" t="e">
        <f>$AS231*Assembly!O$4+$AT231*Assembly!O$5+$AU231*Assembly!O$6+$AV231*Assembly!O$7+$AW231*Assembly!O$8+$AX231*Assembly!O$9+$AY231*Assembly!O$10+$AZ231*Assembly!O$11+$BA231*Assembly!O$12+$BB231*Assembly!O$13+$BC231*Assembly!O$14+$BD231*Assembly!O$15+$BE231*Assembly!O$16+$BF231*Assembly!O$17+$BG231*Assembly!O$18+$BH231*Assembly!O$19+$BI231*Assembly!O$20+$BJ231*Assembly!O$21+$BK231*Assembly!O$22+$BL231*Assembly!O$23+$BM231*Assembly!O$24</f>
        <v>#VALUE!</v>
      </c>
      <c r="CC231" s="58" t="e">
        <f>$AS231*Assembly!P$4+$AT231*Assembly!P$5+$AU231*Assembly!P$6+$AV231*Assembly!P$7+$AW231*Assembly!P$8+$AX231*Assembly!P$9+$AY231*Assembly!P$10+$AZ231*Assembly!P$11+$BA231*Assembly!P$12+$BB231*Assembly!P$13+$BC231*Assembly!P$14+$BD231*Assembly!P$15+$BE231*Assembly!P$16+$BF231*Assembly!P$17+$BG231*Assembly!P$18+$BH231*Assembly!P$19+$BI231*Assembly!P$20+$BJ231*Assembly!P$21+$BK231*Assembly!P$22+$BL231*Assembly!P$23+$BM231*Assembly!P$24</f>
        <v>#VALUE!</v>
      </c>
      <c r="CD231" s="58" t="e">
        <f>$AS231*Assembly!Q$4+$AT231*Assembly!Q$5+$AU231*Assembly!Q$6+$AV231*Assembly!Q$7+$AW231*Assembly!Q$8+$AX231*Assembly!Q$9+$AY231*Assembly!Q$10+$AZ231*Assembly!Q$11+$BA231*Assembly!Q$12+$BB231*Assembly!Q$13+$BC231*Assembly!Q$14+$BD231*Assembly!Q$15+$BE231*Assembly!Q$16+$BF231*Assembly!Q$17+$BG231*Assembly!Q$18+$BH231*Assembly!Q$19+$BI231*Assembly!Q$20+$BJ231*Assembly!Q$21+$BK231*Assembly!Q$22+$BL231*Assembly!Q$23+$BM231*Assembly!Q$24</f>
        <v>#VALUE!</v>
      </c>
      <c r="CE231" s="62" t="e">
        <f>$AS231*Assembly!R$4+$AT231*Assembly!R$5+$AU231*Assembly!R$6+$AV231*Assembly!R$7+$AW231*Assembly!R$8+$AX231*Assembly!R$9+$AY231*Assembly!R$10+$AZ231*Assembly!R$11+$BA231*Assembly!R$12+$BB231*Assembly!R$13+$BC231*Assembly!R$14+$BD231*Assembly!R$15+$BE231*Assembly!R$16+$BF231*Assembly!R$17+$BG231*Assembly!R$18+$BH231*Assembly!R$19+$BI231*Assembly!R$20+$BJ231*Assembly!R$21+$BK231*Assembly!R$22+$BL231*Assembly!R$23+$BM231*Assembly!R$24</f>
        <v>#VALUE!</v>
      </c>
      <c r="CF231" s="58" t="e">
        <f>$AS231*Assembly!S$4+$AT231*Assembly!S$5+$AU231*Assembly!S$6+$AV231*Assembly!S$7+$AW231*Assembly!S$8+$AX231*Assembly!S$9+$AY231*Assembly!S$10+$AZ231*Assembly!S$11+$BA231*Assembly!S$12+$BB231*Assembly!S$13+$BC231*Assembly!S$14+$BD231*Assembly!S$15+$BE231*Assembly!S$16+$BF231*Assembly!S$17+$BG231*Assembly!S$18+$BH231*Assembly!S$19+$BI231*Assembly!S$20+$BJ231*Assembly!S$21+$BK231*Assembly!S$22+$BL231*Assembly!S$23+$BM231*Assembly!S$24</f>
        <v>#VALUE!</v>
      </c>
      <c r="CG231" s="58" t="e">
        <f>$AS231*Assembly!T$4+$AT231*Assembly!T$5+$AU231*Assembly!T$6+$AV231*Assembly!T$7+$AW231*Assembly!T$8+$AX231*Assembly!T$9+$AY231*Assembly!T$10+$AZ231*Assembly!T$11+$BA231*Assembly!T$12+$BB231*Assembly!T$13+$BC231*Assembly!T$14+$BD231*Assembly!T$15+$BE231*Assembly!T$16+$BF231*Assembly!T$17+$BG231*Assembly!T$18+$BH231*Assembly!T$19+$BI231*Assembly!T$20+$BJ231*Assembly!T$21+$BK231*Assembly!T$22+$BL231*Assembly!T$23+$BM231*Assembly!T$24</f>
        <v>#VALUE!</v>
      </c>
      <c r="CH231" s="58" t="e">
        <f>$AS231*Assembly!U$4+$AT231*Assembly!U$5+$AU231*Assembly!U$6+$AV231*Assembly!U$7+$AW231*Assembly!U$8+$AX231*Assembly!U$9+$AY231*Assembly!U$10+$AZ231*Assembly!U$11+$BA231*Assembly!U$12+$BB231*Assembly!U$13+$BC231*Assembly!U$14+$BD231*Assembly!U$15+$BE231*Assembly!U$16+$BF231*Assembly!U$17+$BG231*Assembly!U$18+$BH231*Assembly!U$19+$BI231*Assembly!U$20+$BJ231*Assembly!U$21+$BK231*Assembly!U$22+$BL231*Assembly!U$23+$BM231*Assembly!U$24</f>
        <v>#VALUE!</v>
      </c>
      <c r="CI231" s="62" t="e">
        <f>$AS231*Assembly!V$4+$AT231*Assembly!V$5+$AU231*Assembly!V$6+$AV231*Assembly!V$7+$AW231*Assembly!V$8+$AX231*Assembly!V$9+$AY231*Assembly!V$10+$AZ231*Assembly!V$11+$BA231*Assembly!V$12+$BB231*Assembly!V$13+$BC231*Assembly!V$14+$BD231*Assembly!V$15+$BE231*Assembly!V$16+$BF231*Assembly!V$17+$BG231*Assembly!V$18+$BH231*Assembly!V$19+$BI231*Assembly!V$20+$BJ231*Assembly!V$21+$BK231*Assembly!V$22+$BL231*Assembly!V$23+$BM231*Assembly!V$24</f>
        <v>#VALUE!</v>
      </c>
      <c r="CJ231" s="62" t="e">
        <f>BZ231*Refining!$F$3</f>
        <v>#VALUE!</v>
      </c>
      <c r="CK231" s="62" t="e">
        <f>CA231*Refining!$F$4</f>
        <v>#VALUE!</v>
      </c>
      <c r="CL231" s="62" t="e">
        <f>CB231*Refining!$F$5</f>
        <v>#VALUE!</v>
      </c>
      <c r="CM231" s="62" t="e">
        <f>CC231*Refining!$F$6</f>
        <v>#VALUE!</v>
      </c>
      <c r="CN231" s="62" t="e">
        <f>CD231*Refining!$F$7</f>
        <v>#VALUE!</v>
      </c>
      <c r="CO231" s="62" t="e">
        <f>CE231*Refining!$F$8</f>
        <v>#VALUE!</v>
      </c>
      <c r="CP231" s="62" t="e">
        <f>CF231*Refining!$F$9</f>
        <v>#VALUE!</v>
      </c>
      <c r="CQ231" s="62" t="e">
        <f>CG231*Refining!$F$10</f>
        <v>#VALUE!</v>
      </c>
      <c r="CR231" s="62" t="e">
        <f>CH231*Refining!$F$11</f>
        <v>#VALUE!</v>
      </c>
      <c r="CS231" s="62" t="e">
        <f>CI231*Refining!$F$12</f>
        <v>#VALUE!</v>
      </c>
      <c r="CT231" s="115" t="e">
        <f t="shared" ref="CT231:DM231" si="933">IF(BZ231 = 0, "", BZ231)</f>
        <v>#VALUE!</v>
      </c>
      <c r="CU231" s="116" t="e">
        <f t="shared" si="933"/>
        <v>#VALUE!</v>
      </c>
      <c r="CV231" s="116" t="e">
        <f t="shared" si="933"/>
        <v>#VALUE!</v>
      </c>
      <c r="CW231" s="116" t="e">
        <f t="shared" si="933"/>
        <v>#VALUE!</v>
      </c>
      <c r="CX231" s="116" t="e">
        <f t="shared" si="933"/>
        <v>#VALUE!</v>
      </c>
      <c r="CY231" s="116" t="e">
        <f t="shared" si="933"/>
        <v>#VALUE!</v>
      </c>
      <c r="CZ231" s="116" t="e">
        <f t="shared" si="933"/>
        <v>#VALUE!</v>
      </c>
      <c r="DA231" s="116" t="e">
        <f t="shared" si="933"/>
        <v>#VALUE!</v>
      </c>
      <c r="DB231" s="116" t="e">
        <f t="shared" si="933"/>
        <v>#VALUE!</v>
      </c>
      <c r="DC231" s="117" t="e">
        <f t="shared" si="933"/>
        <v>#VALUE!</v>
      </c>
      <c r="DD231" s="115" t="e">
        <f t="shared" si="933"/>
        <v>#VALUE!</v>
      </c>
      <c r="DE231" s="116" t="e">
        <f t="shared" si="933"/>
        <v>#VALUE!</v>
      </c>
      <c r="DF231" s="116" t="e">
        <f t="shared" si="933"/>
        <v>#VALUE!</v>
      </c>
      <c r="DG231" s="116" t="e">
        <f t="shared" si="933"/>
        <v>#VALUE!</v>
      </c>
      <c r="DH231" s="118" t="e">
        <f t="shared" si="933"/>
        <v>#VALUE!</v>
      </c>
      <c r="DI231" s="116" t="e">
        <f t="shared" si="933"/>
        <v>#VALUE!</v>
      </c>
      <c r="DJ231" s="116" t="e">
        <f t="shared" si="933"/>
        <v>#VALUE!</v>
      </c>
      <c r="DK231" s="116" t="e">
        <f t="shared" si="933"/>
        <v>#VALUE!</v>
      </c>
      <c r="DL231" s="116" t="e">
        <f t="shared" si="933"/>
        <v>#VALUE!</v>
      </c>
      <c r="DM231" s="117" t="e">
        <f t="shared" si="933"/>
        <v>#VALUE!</v>
      </c>
      <c r="DN231" s="115" t="e">
        <f t="shared" si="11"/>
        <v>#VALUE!</v>
      </c>
      <c r="DO231" s="119" t="e">
        <f t="shared" si="12"/>
        <v>#VALUE!</v>
      </c>
      <c r="DP231" s="120" t="e">
        <f t="shared" si="13"/>
        <v>#VALUE!</v>
      </c>
      <c r="DQ231" s="81" t="e">
        <f>CT231*'Ores &amp; Ingots'!$C$3+CU231*'Ores &amp; Ingots'!$C$4+CV231*'Ores &amp; Ingots'!$C$5+CW231*'Ores &amp; Ingots'!$C$6+CX231*'Ores &amp; Ingots'!$C$7+CY231*'Ores &amp; Ingots'!$C$8+CZ231*'Ores &amp; Ingots'!$C$9+DA231*'Ores &amp; Ingots'!$C$10+DB231*'Ores &amp; Ingots'!$C$11+DC231*'Ores &amp; Ingots'!$C$12</f>
        <v>#VALUE!</v>
      </c>
      <c r="DR231" s="81" t="e">
        <f>DD231*'Ores &amp; Ingots'!$B$3+DE231*'Ores &amp; Ingots'!$B$4+DF231*'Ores &amp; Ingots'!$B$5+DG231*'Ores &amp; Ingots'!$B$6+DH231*'Ores &amp; Ingots'!$B$7+DI231*'Ores &amp; Ingots'!$B$8+DJ231*'Ores &amp; Ingots'!$B$9+DK231*'Ores &amp; Ingots'!$B$10+DL231*'Ores &amp; Ingots'!$B$11+DM231*'Ores &amp; Ingots'!$B$12</f>
        <v>#VALUE!</v>
      </c>
      <c r="DS231" s="119" t="e">
        <f>CT231*Refining!$G$3+CU231*Refining!$G$4+CV231*Refining!$G$5+CW231*Refining!$G$6+CX231*Refining!$G$7+CY231*Refining!$G$8+CZ231*Refining!$G$9+DA231*Refining!$G$10+DB231*Refining!$G$11+DC231*Refining!$G$12</f>
        <v>#VALUE!</v>
      </c>
      <c r="DT231" s="119" t="e">
        <f t="shared" si="14"/>
        <v>#VALUE!</v>
      </c>
      <c r="DU231" s="126" t="e">
        <f t="shared" si="15"/>
        <v>#VALUE!</v>
      </c>
      <c r="DV231" s="115" t="e">
        <f t="shared" si="16"/>
        <v>#VALUE!</v>
      </c>
      <c r="DW231" s="127" t="e">
        <f t="shared" ref="DW231:DX231" si="934">DV231/60</f>
        <v>#VALUE!</v>
      </c>
      <c r="DX231" s="127" t="e">
        <f t="shared" si="934"/>
        <v>#VALUE!</v>
      </c>
      <c r="DY231" s="115" t="e">
        <f t="shared" si="18"/>
        <v>#VALUE!</v>
      </c>
      <c r="DZ231" s="127" t="e">
        <f t="shared" ref="DZ231:EA231" si="935">DY231/1000</f>
        <v>#VALUE!</v>
      </c>
      <c r="EA231" s="128" t="e">
        <f t="shared" si="935"/>
        <v>#VALUE!</v>
      </c>
      <c r="EB231" s="106" t="e">
        <f t="shared" si="20"/>
        <v>#VALUE!</v>
      </c>
      <c r="EC231" s="281" t="e">
        <f t="shared" si="21"/>
        <v>#VALUE!</v>
      </c>
      <c r="ED231" s="133" t="s">
        <v>28</v>
      </c>
    </row>
    <row r="232" spans="1:134" ht="12.75" x14ac:dyDescent="0.2">
      <c r="A232" s="864"/>
      <c r="B232" s="135" t="s">
        <v>391</v>
      </c>
      <c r="C232" s="137" t="s">
        <v>155</v>
      </c>
      <c r="D232" s="137">
        <v>1</v>
      </c>
      <c r="E232" s="137">
        <v>1</v>
      </c>
      <c r="F232" s="137">
        <v>1</v>
      </c>
      <c r="G232" s="154">
        <f t="shared" si="0"/>
        <v>0.125</v>
      </c>
      <c r="H232" s="156">
        <v>2</v>
      </c>
      <c r="I232" s="156">
        <v>5</v>
      </c>
      <c r="J232" s="156">
        <f>H232/Main!$D$9</f>
        <v>0.4</v>
      </c>
      <c r="K232" s="156">
        <f>I232/Main!$D$10</f>
        <v>2.5</v>
      </c>
      <c r="L232" s="156">
        <f t="shared" si="1"/>
        <v>6.25</v>
      </c>
      <c r="M232" s="156">
        <v>0.32</v>
      </c>
      <c r="N232" s="159"/>
      <c r="O232" s="159"/>
      <c r="P232" s="164"/>
      <c r="Q232" s="159"/>
      <c r="R232" s="166"/>
      <c r="S232" s="159"/>
      <c r="T232" s="166"/>
      <c r="U232" s="170"/>
      <c r="V232" s="159"/>
      <c r="W232" s="364"/>
      <c r="X232" s="167">
        <v>1</v>
      </c>
      <c r="Y232" s="133">
        <v>0</v>
      </c>
      <c r="Z232" s="133">
        <v>0</v>
      </c>
      <c r="AA232" s="133">
        <v>0</v>
      </c>
      <c r="AB232" s="133">
        <v>0</v>
      </c>
      <c r="AC232" s="133">
        <v>0</v>
      </c>
      <c r="AD232" s="133">
        <v>0</v>
      </c>
      <c r="AE232" s="133">
        <v>0</v>
      </c>
      <c r="AF232" s="133">
        <v>0</v>
      </c>
      <c r="AG232" s="133">
        <v>0</v>
      </c>
      <c r="AH232" s="133">
        <v>0</v>
      </c>
      <c r="AI232" s="133">
        <v>0</v>
      </c>
      <c r="AJ232" s="133">
        <v>0</v>
      </c>
      <c r="AK232" s="133">
        <v>0</v>
      </c>
      <c r="AL232" s="133">
        <v>0</v>
      </c>
      <c r="AM232" s="133">
        <v>0</v>
      </c>
      <c r="AN232" s="133">
        <v>0</v>
      </c>
      <c r="AO232" s="133">
        <v>0</v>
      </c>
      <c r="AP232" s="133">
        <v>0</v>
      </c>
      <c r="AQ232" s="133">
        <v>0</v>
      </c>
      <c r="AR232" s="133">
        <v>0</v>
      </c>
      <c r="AS232" s="406">
        <f t="shared" ref="AS232:BM232" si="936">IF(X232 = 0, "", X232)</f>
        <v>1</v>
      </c>
      <c r="AT232" s="137" t="str">
        <f t="shared" si="936"/>
        <v/>
      </c>
      <c r="AU232" s="137" t="str">
        <f t="shared" si="936"/>
        <v/>
      </c>
      <c r="AV232" s="137" t="str">
        <f t="shared" si="936"/>
        <v/>
      </c>
      <c r="AW232" s="137" t="str">
        <f t="shared" si="936"/>
        <v/>
      </c>
      <c r="AX232" s="137" t="str">
        <f t="shared" si="936"/>
        <v/>
      </c>
      <c r="AY232" s="137" t="str">
        <f t="shared" si="936"/>
        <v/>
      </c>
      <c r="AZ232" s="137" t="str">
        <f t="shared" si="936"/>
        <v/>
      </c>
      <c r="BA232" s="137" t="str">
        <f t="shared" si="936"/>
        <v/>
      </c>
      <c r="BB232" s="137" t="str">
        <f t="shared" si="936"/>
        <v/>
      </c>
      <c r="BC232" s="137" t="str">
        <f t="shared" si="936"/>
        <v/>
      </c>
      <c r="BD232" s="137" t="str">
        <f t="shared" si="936"/>
        <v/>
      </c>
      <c r="BE232" s="137" t="str">
        <f t="shared" si="936"/>
        <v/>
      </c>
      <c r="BF232" s="137" t="str">
        <f t="shared" si="936"/>
        <v/>
      </c>
      <c r="BG232" s="137" t="str">
        <f t="shared" si="936"/>
        <v/>
      </c>
      <c r="BH232" s="137" t="str">
        <f t="shared" si="936"/>
        <v/>
      </c>
      <c r="BI232" s="137" t="str">
        <f t="shared" si="936"/>
        <v/>
      </c>
      <c r="BJ232" s="137" t="str">
        <f t="shared" si="936"/>
        <v/>
      </c>
      <c r="BK232" s="137" t="str">
        <f t="shared" si="936"/>
        <v/>
      </c>
      <c r="BL232" s="137" t="str">
        <f t="shared" si="936"/>
        <v/>
      </c>
      <c r="BM232" s="169" t="str">
        <f t="shared" si="936"/>
        <v/>
      </c>
      <c r="BN232" s="174" t="e">
        <f>$AS232*Assembly!Z$4+$AT232*Assembly!Z$5+$AU232*Assembly!Z$6+$AV232*Assembly!Z$7+$AW232*Assembly!Z$8+$AX232*Assembly!Z$9+$AY232*Assembly!Z$10+$AZ232*Assembly!Z$11+$BA232*Assembly!Z$12+$BB232*Assembly!Z$13+$BC232*Assembly!Z$14+$BD232*Assembly!Z$15+$BE232*Assembly!Z$16+$BF232*Assembly!Z$17+$BG232*Assembly!Z$18+$BH232*Assembly!Z$19+$BI232*Assembly!Z$20+$BJ232*Assembly!Z$21+$BK232*Assembly!Z$22+$BL232*Assembly!Z$23+$BM232*Assembly!Z$24</f>
        <v>#VALUE!</v>
      </c>
      <c r="BO232" s="133" t="e">
        <f t="shared" si="3"/>
        <v>#VALUE!</v>
      </c>
      <c r="BP232" s="133"/>
      <c r="BQ232" s="133" t="e">
        <f>$AS232*Assembly!AD$4+$AT232*Assembly!AD$5+$AU232*Assembly!AD$6+$AV232*Assembly!AD$7+$AW232*Assembly!AD$8+$AX232*Assembly!AD$9+$AY232*Assembly!AD$10+$AZ232*Assembly!AD$11+$BA232*Assembly!AD$12+$BB232*Assembly!AD$13+$BC232*Assembly!AD$14+$BD232*Assembly!AD$15+$BE232*Assembly!AD$16+$BF232*Assembly!AD$17+$BG232*Assembly!AD$18+$BH232*Assembly!AD$19+$BI232*Assembly!AD$20+$BJ232*Assembly!AD$21+$BK232*Assembly!AD$22+$BL232*Assembly!AD$23+$BM232*Assembly!AD$24</f>
        <v>#VALUE!</v>
      </c>
      <c r="BR232" s="177" t="e">
        <f t="shared" si="4"/>
        <v>#VALUE!</v>
      </c>
      <c r="BS232" s="178" t="e">
        <f t="shared" si="5"/>
        <v>#VALUE!</v>
      </c>
      <c r="BT232" s="179" t="e">
        <f t="shared" si="6"/>
        <v>#VALUE!</v>
      </c>
      <c r="BU232" s="178" t="e">
        <f t="shared" si="7"/>
        <v>#VALUE!</v>
      </c>
      <c r="BV232" s="133" t="e">
        <f>$AS232*Assembly!Y$4+$AT232*Assembly!Y$5+$AU232*Assembly!Y$6+$AV232*Assembly!Y$7+$AW232*Assembly!Y$8+$AX232*Assembly!Y$9+$AY232*Assembly!Y$10+$AZ232*Assembly!Y$11+$BA232*Assembly!Y$12+$BB232*Assembly!Y$13+$BC232*Assembly!Y$14+$BD232*Assembly!Y$15+$BE232*Assembly!Y$16+$BF232*Assembly!Y$17+$BG232*Assembly!Y$18+$BH232*Assembly!Y$19+$BI232*Assembly!Y$20+$BJ232*Assembly!Y$21+$BK232*Assembly!Y$22+$BL232*Assembly!Y$23+$BM232*Assembly!Y$24</f>
        <v>#VALUE!</v>
      </c>
      <c r="BW232" s="133" t="e">
        <f t="shared" si="8"/>
        <v>#VALUE!</v>
      </c>
      <c r="BX232" s="130" t="e">
        <f t="shared" si="9"/>
        <v>#VALUE!</v>
      </c>
      <c r="BY232" s="183" t="e">
        <f>$AS232*Assembly!AC$4+$AT232*Assembly!AC$5+$AU232*Assembly!AC$6+$AV232*Assembly!AC$7+$AW232*Assembly!AC$8+$AX232*Assembly!AC$9+$AY232*Assembly!AC$10+$AZ232*Assembly!AC$11+$BA232*Assembly!AC$12+$BB232*Assembly!AC$13+$BC232*Assembly!AC$14+$BD232*Assembly!AC$15+$BE232*Assembly!AC$16+$BF232*Assembly!AC$17+$BG232*Assembly!AC$18+$BH232*Assembly!AC$19+$BI232*Assembly!AC$20+$BJ232*Assembly!AC$21+$BK232*Assembly!AC$22+$BL232*Assembly!AC$23+$BM232*Assembly!AC$24</f>
        <v>#VALUE!</v>
      </c>
      <c r="BZ232" s="164" t="e">
        <f>$AS232*Assembly!M$4+$AT232*Assembly!M$5+$AU232*Assembly!M$6+$AV232*Assembly!M$7+$AW232*Assembly!M$8+$AX232*Assembly!M$9+$AY232*Assembly!M$10+$AZ232*Assembly!M$11+$BA232*Assembly!M$12+$BB232*Assembly!M$13+$BC232*Assembly!M$14+$BD232*Assembly!M$15+$BE232*Assembly!M$16+$BF232*Assembly!M$17+$BG232*Assembly!M$18+$BH232*Assembly!M$19+$BI232*Assembly!M$20+$BJ232*Assembly!M$21+$BK232*Assembly!M$22+$BL232*Assembly!M$23+$BM232*Assembly!M$24</f>
        <v>#VALUE!</v>
      </c>
      <c r="CA232" s="164" t="e">
        <f>$AS232*Assembly!N$4+$AT232*Assembly!N$5+$AU232*Assembly!N$6+$AV232*Assembly!N$7+$AW232*Assembly!N$8+$AX232*Assembly!N$9+$AY232*Assembly!N$10+$AZ232*Assembly!N$11+$BA232*Assembly!N$12+$BB232*Assembly!N$13+$BC232*Assembly!N$14+$BD232*Assembly!N$15+$BE232*Assembly!N$16+$BF232*Assembly!N$17+$BG232*Assembly!N$18+$BH232*Assembly!N$19+$BI232*Assembly!N$20+$BJ232*Assembly!N$21+$BK232*Assembly!N$22+$BL232*Assembly!N$23+$BM232*Assembly!N$24</f>
        <v>#VALUE!</v>
      </c>
      <c r="CB232" s="164" t="e">
        <f>$AS232*Assembly!O$4+$AT232*Assembly!O$5+$AU232*Assembly!O$6+$AV232*Assembly!O$7+$AW232*Assembly!O$8+$AX232*Assembly!O$9+$AY232*Assembly!O$10+$AZ232*Assembly!O$11+$BA232*Assembly!O$12+$BB232*Assembly!O$13+$BC232*Assembly!O$14+$BD232*Assembly!O$15+$BE232*Assembly!O$16+$BF232*Assembly!O$17+$BG232*Assembly!O$18+$BH232*Assembly!O$19+$BI232*Assembly!O$20+$BJ232*Assembly!O$21+$BK232*Assembly!O$22+$BL232*Assembly!O$23+$BM232*Assembly!O$24</f>
        <v>#VALUE!</v>
      </c>
      <c r="CC232" s="156" t="e">
        <f>$AS232*Assembly!P$4+$AT232*Assembly!P$5+$AU232*Assembly!P$6+$AV232*Assembly!P$7+$AW232*Assembly!P$8+$AX232*Assembly!P$9+$AY232*Assembly!P$10+$AZ232*Assembly!P$11+$BA232*Assembly!P$12+$BB232*Assembly!P$13+$BC232*Assembly!P$14+$BD232*Assembly!P$15+$BE232*Assembly!P$16+$BF232*Assembly!P$17+$BG232*Assembly!P$18+$BH232*Assembly!P$19+$BI232*Assembly!P$20+$BJ232*Assembly!P$21+$BK232*Assembly!P$22+$BL232*Assembly!P$23+$BM232*Assembly!P$24</f>
        <v>#VALUE!</v>
      </c>
      <c r="CD232" s="156" t="e">
        <f>$AS232*Assembly!Q$4+$AT232*Assembly!Q$5+$AU232*Assembly!Q$6+$AV232*Assembly!Q$7+$AW232*Assembly!Q$8+$AX232*Assembly!Q$9+$AY232*Assembly!Q$10+$AZ232*Assembly!Q$11+$BA232*Assembly!Q$12+$BB232*Assembly!Q$13+$BC232*Assembly!Q$14+$BD232*Assembly!Q$15+$BE232*Assembly!Q$16+$BF232*Assembly!Q$17+$BG232*Assembly!Q$18+$BH232*Assembly!Q$19+$BI232*Assembly!Q$20+$BJ232*Assembly!Q$21+$BK232*Assembly!Q$22+$BL232*Assembly!Q$23+$BM232*Assembly!Q$24</f>
        <v>#VALUE!</v>
      </c>
      <c r="CE232" s="164" t="e">
        <f>$AS232*Assembly!R$4+$AT232*Assembly!R$5+$AU232*Assembly!R$6+$AV232*Assembly!R$7+$AW232*Assembly!R$8+$AX232*Assembly!R$9+$AY232*Assembly!R$10+$AZ232*Assembly!R$11+$BA232*Assembly!R$12+$BB232*Assembly!R$13+$BC232*Assembly!R$14+$BD232*Assembly!R$15+$BE232*Assembly!R$16+$BF232*Assembly!R$17+$BG232*Assembly!R$18+$BH232*Assembly!R$19+$BI232*Assembly!R$20+$BJ232*Assembly!R$21+$BK232*Assembly!R$22+$BL232*Assembly!R$23+$BM232*Assembly!R$24</f>
        <v>#VALUE!</v>
      </c>
      <c r="CF232" s="156" t="e">
        <f>$AS232*Assembly!S$4+$AT232*Assembly!S$5+$AU232*Assembly!S$6+$AV232*Assembly!S$7+$AW232*Assembly!S$8+$AX232*Assembly!S$9+$AY232*Assembly!S$10+$AZ232*Assembly!S$11+$BA232*Assembly!S$12+$BB232*Assembly!S$13+$BC232*Assembly!S$14+$BD232*Assembly!S$15+$BE232*Assembly!S$16+$BF232*Assembly!S$17+$BG232*Assembly!S$18+$BH232*Assembly!S$19+$BI232*Assembly!S$20+$BJ232*Assembly!S$21+$BK232*Assembly!S$22+$BL232*Assembly!S$23+$BM232*Assembly!S$24</f>
        <v>#VALUE!</v>
      </c>
      <c r="CG232" s="156" t="e">
        <f>$AS232*Assembly!T$4+$AT232*Assembly!T$5+$AU232*Assembly!T$6+$AV232*Assembly!T$7+$AW232*Assembly!T$8+$AX232*Assembly!T$9+$AY232*Assembly!T$10+$AZ232*Assembly!T$11+$BA232*Assembly!T$12+$BB232*Assembly!T$13+$BC232*Assembly!T$14+$BD232*Assembly!T$15+$BE232*Assembly!T$16+$BF232*Assembly!T$17+$BG232*Assembly!T$18+$BH232*Assembly!T$19+$BI232*Assembly!T$20+$BJ232*Assembly!T$21+$BK232*Assembly!T$22+$BL232*Assembly!T$23+$BM232*Assembly!T$24</f>
        <v>#VALUE!</v>
      </c>
      <c r="CH232" s="156" t="e">
        <f>$AS232*Assembly!U$4+$AT232*Assembly!U$5+$AU232*Assembly!U$6+$AV232*Assembly!U$7+$AW232*Assembly!U$8+$AX232*Assembly!U$9+$AY232*Assembly!U$10+$AZ232*Assembly!U$11+$BA232*Assembly!U$12+$BB232*Assembly!U$13+$BC232*Assembly!U$14+$BD232*Assembly!U$15+$BE232*Assembly!U$16+$BF232*Assembly!U$17+$BG232*Assembly!U$18+$BH232*Assembly!U$19+$BI232*Assembly!U$20+$BJ232*Assembly!U$21+$BK232*Assembly!U$22+$BL232*Assembly!U$23+$BM232*Assembly!U$24</f>
        <v>#VALUE!</v>
      </c>
      <c r="CI232" s="164" t="e">
        <f>$AS232*Assembly!V$4+$AT232*Assembly!V$5+$AU232*Assembly!V$6+$AV232*Assembly!V$7+$AW232*Assembly!V$8+$AX232*Assembly!V$9+$AY232*Assembly!V$10+$AZ232*Assembly!V$11+$BA232*Assembly!V$12+$BB232*Assembly!V$13+$BC232*Assembly!V$14+$BD232*Assembly!V$15+$BE232*Assembly!V$16+$BF232*Assembly!V$17+$BG232*Assembly!V$18+$BH232*Assembly!V$19+$BI232*Assembly!V$20+$BJ232*Assembly!V$21+$BK232*Assembly!V$22+$BL232*Assembly!V$23+$BM232*Assembly!V$24</f>
        <v>#VALUE!</v>
      </c>
      <c r="CJ232" s="164" t="e">
        <f>BZ232*Refining!$F$3</f>
        <v>#VALUE!</v>
      </c>
      <c r="CK232" s="164" t="e">
        <f>CA232*Refining!$F$4</f>
        <v>#VALUE!</v>
      </c>
      <c r="CL232" s="164" t="e">
        <f>CB232*Refining!$F$5</f>
        <v>#VALUE!</v>
      </c>
      <c r="CM232" s="164" t="e">
        <f>CC232*Refining!$F$6</f>
        <v>#VALUE!</v>
      </c>
      <c r="CN232" s="164" t="e">
        <f>CD232*Refining!$F$7</f>
        <v>#VALUE!</v>
      </c>
      <c r="CO232" s="164" t="e">
        <f>CE232*Refining!$F$8</f>
        <v>#VALUE!</v>
      </c>
      <c r="CP232" s="164" t="e">
        <f>CF232*Refining!$F$9</f>
        <v>#VALUE!</v>
      </c>
      <c r="CQ232" s="164" t="e">
        <f>CG232*Refining!$F$10</f>
        <v>#VALUE!</v>
      </c>
      <c r="CR232" s="164" t="e">
        <f>CH232*Refining!$F$11</f>
        <v>#VALUE!</v>
      </c>
      <c r="CS232" s="164" t="e">
        <f>CI232*Refining!$F$12</f>
        <v>#VALUE!</v>
      </c>
      <c r="CT232" s="185" t="e">
        <f t="shared" ref="CT232:DM232" si="937">IF(BZ232 = 0, "", BZ232)</f>
        <v>#VALUE!</v>
      </c>
      <c r="CU232" s="186" t="e">
        <f t="shared" si="937"/>
        <v>#VALUE!</v>
      </c>
      <c r="CV232" s="186" t="e">
        <f t="shared" si="937"/>
        <v>#VALUE!</v>
      </c>
      <c r="CW232" s="186" t="e">
        <f t="shared" si="937"/>
        <v>#VALUE!</v>
      </c>
      <c r="CX232" s="186" t="e">
        <f t="shared" si="937"/>
        <v>#VALUE!</v>
      </c>
      <c r="CY232" s="186" t="e">
        <f t="shared" si="937"/>
        <v>#VALUE!</v>
      </c>
      <c r="CZ232" s="186" t="e">
        <f t="shared" si="937"/>
        <v>#VALUE!</v>
      </c>
      <c r="DA232" s="186" t="e">
        <f t="shared" si="937"/>
        <v>#VALUE!</v>
      </c>
      <c r="DB232" s="186" t="e">
        <f t="shared" si="937"/>
        <v>#VALUE!</v>
      </c>
      <c r="DC232" s="187" t="e">
        <f t="shared" si="937"/>
        <v>#VALUE!</v>
      </c>
      <c r="DD232" s="185" t="e">
        <f t="shared" si="937"/>
        <v>#VALUE!</v>
      </c>
      <c r="DE232" s="186" t="e">
        <f t="shared" si="937"/>
        <v>#VALUE!</v>
      </c>
      <c r="DF232" s="186" t="e">
        <f t="shared" si="937"/>
        <v>#VALUE!</v>
      </c>
      <c r="DG232" s="186" t="e">
        <f t="shared" si="937"/>
        <v>#VALUE!</v>
      </c>
      <c r="DH232" s="211" t="e">
        <f t="shared" si="937"/>
        <v>#VALUE!</v>
      </c>
      <c r="DI232" s="186" t="e">
        <f t="shared" si="937"/>
        <v>#VALUE!</v>
      </c>
      <c r="DJ232" s="186" t="e">
        <f t="shared" si="937"/>
        <v>#VALUE!</v>
      </c>
      <c r="DK232" s="186" t="e">
        <f t="shared" si="937"/>
        <v>#VALUE!</v>
      </c>
      <c r="DL232" s="186" t="e">
        <f t="shared" si="937"/>
        <v>#VALUE!</v>
      </c>
      <c r="DM232" s="187" t="e">
        <f t="shared" si="937"/>
        <v>#VALUE!</v>
      </c>
      <c r="DN232" s="185" t="e">
        <f t="shared" si="11"/>
        <v>#VALUE!</v>
      </c>
      <c r="DO232" s="189" t="e">
        <f t="shared" si="12"/>
        <v>#VALUE!</v>
      </c>
      <c r="DP232" s="120" t="e">
        <f t="shared" si="13"/>
        <v>#VALUE!</v>
      </c>
      <c r="DQ232" s="133" t="e">
        <f>CT232*'Ores &amp; Ingots'!$C$3+CU232*'Ores &amp; Ingots'!$C$4+CV232*'Ores &amp; Ingots'!$C$5+CW232*'Ores &amp; Ingots'!$C$6+CX232*'Ores &amp; Ingots'!$C$7+CY232*'Ores &amp; Ingots'!$C$8+CZ232*'Ores &amp; Ingots'!$C$9+DA232*'Ores &amp; Ingots'!$C$10+DB232*'Ores &amp; Ingots'!$C$11+DC232*'Ores &amp; Ingots'!$C$12</f>
        <v>#VALUE!</v>
      </c>
      <c r="DR232" s="133" t="e">
        <f>DD232*'Ores &amp; Ingots'!$B$3+DE232*'Ores &amp; Ingots'!$B$4+DF232*'Ores &amp; Ingots'!$B$5+DG232*'Ores &amp; Ingots'!$B$6+DH232*'Ores &amp; Ingots'!$B$7+DI232*'Ores &amp; Ingots'!$B$8+DJ232*'Ores &amp; Ingots'!$B$9+DK232*'Ores &amp; Ingots'!$B$10+DL232*'Ores &amp; Ingots'!$B$11+DM232*'Ores &amp; Ingots'!$B$12</f>
        <v>#VALUE!</v>
      </c>
      <c r="DS232" s="189" t="e">
        <f>CT232*Refining!$G$3+CU232*Refining!$G$4+CV232*Refining!$G$5+CW232*Refining!$G$6+CX232*Refining!$G$7+CY232*Refining!$G$8+CZ232*Refining!$G$9+DA232*Refining!$G$10+DB232*Refining!$G$11+DC232*Refining!$G$12</f>
        <v>#VALUE!</v>
      </c>
      <c r="DT232" s="189" t="e">
        <f t="shared" si="14"/>
        <v>#VALUE!</v>
      </c>
      <c r="DU232" s="192" t="e">
        <f t="shared" si="15"/>
        <v>#VALUE!</v>
      </c>
      <c r="DV232" s="185" t="e">
        <f t="shared" si="16"/>
        <v>#VALUE!</v>
      </c>
      <c r="DW232" s="194" t="e">
        <f t="shared" ref="DW232:DX232" si="938">DV232/60</f>
        <v>#VALUE!</v>
      </c>
      <c r="DX232" s="194" t="e">
        <f t="shared" si="938"/>
        <v>#VALUE!</v>
      </c>
      <c r="DY232" s="185" t="e">
        <f t="shared" si="18"/>
        <v>#VALUE!</v>
      </c>
      <c r="DZ232" s="194" t="e">
        <f t="shared" ref="DZ232:EA232" si="939">DY232/1000</f>
        <v>#VALUE!</v>
      </c>
      <c r="EA232" s="196" t="e">
        <f t="shared" si="939"/>
        <v>#VALUE!</v>
      </c>
      <c r="EB232" s="130" t="e">
        <f t="shared" si="20"/>
        <v>#VALUE!</v>
      </c>
      <c r="EC232" s="132" t="e">
        <f t="shared" si="21"/>
        <v>#VALUE!</v>
      </c>
      <c r="ED232" s="133" t="s">
        <v>28</v>
      </c>
    </row>
    <row r="233" spans="1:134" ht="12.75" x14ac:dyDescent="0.2">
      <c r="A233" s="864"/>
      <c r="B233" s="135" t="s">
        <v>435</v>
      </c>
      <c r="C233" s="137" t="s">
        <v>155</v>
      </c>
      <c r="D233" s="137">
        <v>1</v>
      </c>
      <c r="E233" s="137">
        <v>1</v>
      </c>
      <c r="F233" s="137">
        <v>1</v>
      </c>
      <c r="G233" s="139">
        <f t="shared" si="0"/>
        <v>0.125</v>
      </c>
      <c r="H233" s="140">
        <v>3</v>
      </c>
      <c r="I233" s="140">
        <v>7.5</v>
      </c>
      <c r="J233" s="140">
        <f>H233/Main!$D$9</f>
        <v>0.6</v>
      </c>
      <c r="K233" s="140">
        <f>I233/Main!$D$10</f>
        <v>3.75</v>
      </c>
      <c r="L233" s="140">
        <f t="shared" si="1"/>
        <v>6.25</v>
      </c>
      <c r="M233" s="140">
        <v>0.32</v>
      </c>
      <c r="N233" s="143"/>
      <c r="O233" s="143"/>
      <c r="P233" s="145"/>
      <c r="Q233" s="143"/>
      <c r="R233" s="146"/>
      <c r="S233" s="143"/>
      <c r="T233" s="395"/>
      <c r="U233" s="198"/>
      <c r="V233" s="143"/>
      <c r="W233" s="396"/>
      <c r="X233" s="167">
        <v>1</v>
      </c>
      <c r="Y233" s="133">
        <v>0</v>
      </c>
      <c r="Z233" s="133">
        <v>0</v>
      </c>
      <c r="AA233" s="133">
        <v>0</v>
      </c>
      <c r="AB233" s="133">
        <v>0</v>
      </c>
      <c r="AC233" s="133">
        <v>0</v>
      </c>
      <c r="AD233" s="133">
        <v>0</v>
      </c>
      <c r="AE233" s="133">
        <v>0</v>
      </c>
      <c r="AF233" s="133">
        <v>0</v>
      </c>
      <c r="AG233" s="133">
        <v>0</v>
      </c>
      <c r="AH233" s="133">
        <v>0</v>
      </c>
      <c r="AI233" s="133">
        <v>0</v>
      </c>
      <c r="AJ233" s="133">
        <v>0</v>
      </c>
      <c r="AK233" s="133">
        <v>0</v>
      </c>
      <c r="AL233" s="133">
        <v>0</v>
      </c>
      <c r="AM233" s="133">
        <v>0</v>
      </c>
      <c r="AN233" s="133">
        <v>0</v>
      </c>
      <c r="AO233" s="133">
        <v>0</v>
      </c>
      <c r="AP233" s="133">
        <v>0</v>
      </c>
      <c r="AQ233" s="133">
        <v>0</v>
      </c>
      <c r="AR233" s="133">
        <v>0</v>
      </c>
      <c r="AS233" s="406">
        <f t="shared" ref="AS233:BM233" si="940">IF(X233 = 0, "", X233)</f>
        <v>1</v>
      </c>
      <c r="AT233" s="137" t="str">
        <f t="shared" si="940"/>
        <v/>
      </c>
      <c r="AU233" s="137" t="str">
        <f t="shared" si="940"/>
        <v/>
      </c>
      <c r="AV233" s="137" t="str">
        <f t="shared" si="940"/>
        <v/>
      </c>
      <c r="AW233" s="137" t="str">
        <f t="shared" si="940"/>
        <v/>
      </c>
      <c r="AX233" s="137" t="str">
        <f t="shared" si="940"/>
        <v/>
      </c>
      <c r="AY233" s="137" t="str">
        <f t="shared" si="940"/>
        <v/>
      </c>
      <c r="AZ233" s="137" t="str">
        <f t="shared" si="940"/>
        <v/>
      </c>
      <c r="BA233" s="137" t="str">
        <f t="shared" si="940"/>
        <v/>
      </c>
      <c r="BB233" s="137" t="str">
        <f t="shared" si="940"/>
        <v/>
      </c>
      <c r="BC233" s="137" t="str">
        <f t="shared" si="940"/>
        <v/>
      </c>
      <c r="BD233" s="137" t="str">
        <f t="shared" si="940"/>
        <v/>
      </c>
      <c r="BE233" s="137" t="str">
        <f t="shared" si="940"/>
        <v/>
      </c>
      <c r="BF233" s="137" t="str">
        <f t="shared" si="940"/>
        <v/>
      </c>
      <c r="BG233" s="137" t="str">
        <f t="shared" si="940"/>
        <v/>
      </c>
      <c r="BH233" s="137" t="str">
        <f t="shared" si="940"/>
        <v/>
      </c>
      <c r="BI233" s="137" t="str">
        <f t="shared" si="940"/>
        <v/>
      </c>
      <c r="BJ233" s="137" t="str">
        <f t="shared" si="940"/>
        <v/>
      </c>
      <c r="BK233" s="137" t="str">
        <f t="shared" si="940"/>
        <v/>
      </c>
      <c r="BL233" s="137" t="str">
        <f t="shared" si="940"/>
        <v/>
      </c>
      <c r="BM233" s="169" t="str">
        <f t="shared" si="940"/>
        <v/>
      </c>
      <c r="BN233" s="174" t="e">
        <f>$AS233*Assembly!Z$4+$AT233*Assembly!Z$5+$AU233*Assembly!Z$6+$AV233*Assembly!Z$7+$AW233*Assembly!Z$8+$AX233*Assembly!Z$9+$AY233*Assembly!Z$10+$AZ233*Assembly!Z$11+$BA233*Assembly!Z$12+$BB233*Assembly!Z$13+$BC233*Assembly!Z$14+$BD233*Assembly!Z$15+$BE233*Assembly!Z$16+$BF233*Assembly!Z$17+$BG233*Assembly!Z$18+$BH233*Assembly!Z$19+$BI233*Assembly!Z$20+$BJ233*Assembly!Z$21+$BK233*Assembly!Z$22+$BL233*Assembly!Z$23+$BM233*Assembly!Z$24</f>
        <v>#VALUE!</v>
      </c>
      <c r="BO233" s="133" t="e">
        <f t="shared" si="3"/>
        <v>#VALUE!</v>
      </c>
      <c r="BP233" s="133"/>
      <c r="BQ233" s="133" t="e">
        <f>$AS233*Assembly!AD$4+$AT233*Assembly!AD$5+$AU233*Assembly!AD$6+$AV233*Assembly!AD$7+$AW233*Assembly!AD$8+$AX233*Assembly!AD$9+$AY233*Assembly!AD$10+$AZ233*Assembly!AD$11+$BA233*Assembly!AD$12+$BB233*Assembly!AD$13+$BC233*Assembly!AD$14+$BD233*Assembly!AD$15+$BE233*Assembly!AD$16+$BF233*Assembly!AD$17+$BG233*Assembly!AD$18+$BH233*Assembly!AD$19+$BI233*Assembly!AD$20+$BJ233*Assembly!AD$21+$BK233*Assembly!AD$22+$BL233*Assembly!AD$23+$BM233*Assembly!AD$24</f>
        <v>#VALUE!</v>
      </c>
      <c r="BR233" s="177" t="e">
        <f t="shared" si="4"/>
        <v>#VALUE!</v>
      </c>
      <c r="BS233" s="178" t="e">
        <f t="shared" si="5"/>
        <v>#VALUE!</v>
      </c>
      <c r="BT233" s="179" t="e">
        <f t="shared" si="6"/>
        <v>#VALUE!</v>
      </c>
      <c r="BU233" s="178" t="e">
        <f t="shared" si="7"/>
        <v>#VALUE!</v>
      </c>
      <c r="BV233" s="133" t="e">
        <f>$AS233*Assembly!Y$4+$AT233*Assembly!Y$5+$AU233*Assembly!Y$6+$AV233*Assembly!Y$7+$AW233*Assembly!Y$8+$AX233*Assembly!Y$9+$AY233*Assembly!Y$10+$AZ233*Assembly!Y$11+$BA233*Assembly!Y$12+$BB233*Assembly!Y$13+$BC233*Assembly!Y$14+$BD233*Assembly!Y$15+$BE233*Assembly!Y$16+$BF233*Assembly!Y$17+$BG233*Assembly!Y$18+$BH233*Assembly!Y$19+$BI233*Assembly!Y$20+$BJ233*Assembly!Y$21+$BK233*Assembly!Y$22+$BL233*Assembly!Y$23+$BM233*Assembly!Y$24</f>
        <v>#VALUE!</v>
      </c>
      <c r="BW233" s="133" t="e">
        <f t="shared" si="8"/>
        <v>#VALUE!</v>
      </c>
      <c r="BX233" s="130" t="e">
        <f t="shared" si="9"/>
        <v>#VALUE!</v>
      </c>
      <c r="BY233" s="183" t="e">
        <f>$AS233*Assembly!AC$4+$AT233*Assembly!AC$5+$AU233*Assembly!AC$6+$AV233*Assembly!AC$7+$AW233*Assembly!AC$8+$AX233*Assembly!AC$9+$AY233*Assembly!AC$10+$AZ233*Assembly!AC$11+$BA233*Assembly!AC$12+$BB233*Assembly!AC$13+$BC233*Assembly!AC$14+$BD233*Assembly!AC$15+$BE233*Assembly!AC$16+$BF233*Assembly!AC$17+$BG233*Assembly!AC$18+$BH233*Assembly!AC$19+$BI233*Assembly!AC$20+$BJ233*Assembly!AC$21+$BK233*Assembly!AC$22+$BL233*Assembly!AC$23+$BM233*Assembly!AC$24</f>
        <v>#VALUE!</v>
      </c>
      <c r="BZ233" s="145" t="e">
        <f>$AS233*Assembly!M$4+$AT233*Assembly!M$5+$AU233*Assembly!M$6+$AV233*Assembly!M$7+$AW233*Assembly!M$8+$AX233*Assembly!M$9+$AY233*Assembly!M$10+$AZ233*Assembly!M$11+$BA233*Assembly!M$12+$BB233*Assembly!M$13+$BC233*Assembly!M$14+$BD233*Assembly!M$15+$BE233*Assembly!M$16+$BF233*Assembly!M$17+$BG233*Assembly!M$18+$BH233*Assembly!M$19+$BI233*Assembly!M$20+$BJ233*Assembly!M$21+$BK233*Assembly!M$22+$BL233*Assembly!M$23+$BM233*Assembly!M$24</f>
        <v>#VALUE!</v>
      </c>
      <c r="CA233" s="145" t="e">
        <f>$AS233*Assembly!N$4+$AT233*Assembly!N$5+$AU233*Assembly!N$6+$AV233*Assembly!N$7+$AW233*Assembly!N$8+$AX233*Assembly!N$9+$AY233*Assembly!N$10+$AZ233*Assembly!N$11+$BA233*Assembly!N$12+$BB233*Assembly!N$13+$BC233*Assembly!N$14+$BD233*Assembly!N$15+$BE233*Assembly!N$16+$BF233*Assembly!N$17+$BG233*Assembly!N$18+$BH233*Assembly!N$19+$BI233*Assembly!N$20+$BJ233*Assembly!N$21+$BK233*Assembly!N$22+$BL233*Assembly!N$23+$BM233*Assembly!N$24</f>
        <v>#VALUE!</v>
      </c>
      <c r="CB233" s="145" t="e">
        <f>$AS233*Assembly!O$4+$AT233*Assembly!O$5+$AU233*Assembly!O$6+$AV233*Assembly!O$7+$AW233*Assembly!O$8+$AX233*Assembly!O$9+$AY233*Assembly!O$10+$AZ233*Assembly!O$11+$BA233*Assembly!O$12+$BB233*Assembly!O$13+$BC233*Assembly!O$14+$BD233*Assembly!O$15+$BE233*Assembly!O$16+$BF233*Assembly!O$17+$BG233*Assembly!O$18+$BH233*Assembly!O$19+$BI233*Assembly!O$20+$BJ233*Assembly!O$21+$BK233*Assembly!O$22+$BL233*Assembly!O$23+$BM233*Assembly!O$24</f>
        <v>#VALUE!</v>
      </c>
      <c r="CC233" s="140" t="e">
        <f>$AS233*Assembly!P$4+$AT233*Assembly!P$5+$AU233*Assembly!P$6+$AV233*Assembly!P$7+$AW233*Assembly!P$8+$AX233*Assembly!P$9+$AY233*Assembly!P$10+$AZ233*Assembly!P$11+$BA233*Assembly!P$12+$BB233*Assembly!P$13+$BC233*Assembly!P$14+$BD233*Assembly!P$15+$BE233*Assembly!P$16+$BF233*Assembly!P$17+$BG233*Assembly!P$18+$BH233*Assembly!P$19+$BI233*Assembly!P$20+$BJ233*Assembly!P$21+$BK233*Assembly!P$22+$BL233*Assembly!P$23+$BM233*Assembly!P$24</f>
        <v>#VALUE!</v>
      </c>
      <c r="CD233" s="140" t="e">
        <f>$AS233*Assembly!Q$4+$AT233*Assembly!Q$5+$AU233*Assembly!Q$6+$AV233*Assembly!Q$7+$AW233*Assembly!Q$8+$AX233*Assembly!Q$9+$AY233*Assembly!Q$10+$AZ233*Assembly!Q$11+$BA233*Assembly!Q$12+$BB233*Assembly!Q$13+$BC233*Assembly!Q$14+$BD233*Assembly!Q$15+$BE233*Assembly!Q$16+$BF233*Assembly!Q$17+$BG233*Assembly!Q$18+$BH233*Assembly!Q$19+$BI233*Assembly!Q$20+$BJ233*Assembly!Q$21+$BK233*Assembly!Q$22+$BL233*Assembly!Q$23+$BM233*Assembly!Q$24</f>
        <v>#VALUE!</v>
      </c>
      <c r="CE233" s="145" t="e">
        <f>$AS233*Assembly!R$4+$AT233*Assembly!R$5+$AU233*Assembly!R$6+$AV233*Assembly!R$7+$AW233*Assembly!R$8+$AX233*Assembly!R$9+$AY233*Assembly!R$10+$AZ233*Assembly!R$11+$BA233*Assembly!R$12+$BB233*Assembly!R$13+$BC233*Assembly!R$14+$BD233*Assembly!R$15+$BE233*Assembly!R$16+$BF233*Assembly!R$17+$BG233*Assembly!R$18+$BH233*Assembly!R$19+$BI233*Assembly!R$20+$BJ233*Assembly!R$21+$BK233*Assembly!R$22+$BL233*Assembly!R$23+$BM233*Assembly!R$24</f>
        <v>#VALUE!</v>
      </c>
      <c r="CF233" s="140" t="e">
        <f>$AS233*Assembly!S$4+$AT233*Assembly!S$5+$AU233*Assembly!S$6+$AV233*Assembly!S$7+$AW233*Assembly!S$8+$AX233*Assembly!S$9+$AY233*Assembly!S$10+$AZ233*Assembly!S$11+$BA233*Assembly!S$12+$BB233*Assembly!S$13+$BC233*Assembly!S$14+$BD233*Assembly!S$15+$BE233*Assembly!S$16+$BF233*Assembly!S$17+$BG233*Assembly!S$18+$BH233*Assembly!S$19+$BI233*Assembly!S$20+$BJ233*Assembly!S$21+$BK233*Assembly!S$22+$BL233*Assembly!S$23+$BM233*Assembly!S$24</f>
        <v>#VALUE!</v>
      </c>
      <c r="CG233" s="140" t="e">
        <f>$AS233*Assembly!T$4+$AT233*Assembly!T$5+$AU233*Assembly!T$6+$AV233*Assembly!T$7+$AW233*Assembly!T$8+$AX233*Assembly!T$9+$AY233*Assembly!T$10+$AZ233*Assembly!T$11+$BA233*Assembly!T$12+$BB233*Assembly!T$13+$BC233*Assembly!T$14+$BD233*Assembly!T$15+$BE233*Assembly!T$16+$BF233*Assembly!T$17+$BG233*Assembly!T$18+$BH233*Assembly!T$19+$BI233*Assembly!T$20+$BJ233*Assembly!T$21+$BK233*Assembly!T$22+$BL233*Assembly!T$23+$BM233*Assembly!T$24</f>
        <v>#VALUE!</v>
      </c>
      <c r="CH233" s="140" t="e">
        <f>$AS233*Assembly!U$4+$AT233*Assembly!U$5+$AU233*Assembly!U$6+$AV233*Assembly!U$7+$AW233*Assembly!U$8+$AX233*Assembly!U$9+$AY233*Assembly!U$10+$AZ233*Assembly!U$11+$BA233*Assembly!U$12+$BB233*Assembly!U$13+$BC233*Assembly!U$14+$BD233*Assembly!U$15+$BE233*Assembly!U$16+$BF233*Assembly!U$17+$BG233*Assembly!U$18+$BH233*Assembly!U$19+$BI233*Assembly!U$20+$BJ233*Assembly!U$21+$BK233*Assembly!U$22+$BL233*Assembly!U$23+$BM233*Assembly!U$24</f>
        <v>#VALUE!</v>
      </c>
      <c r="CI233" s="145" t="e">
        <f>$AS233*Assembly!V$4+$AT233*Assembly!V$5+$AU233*Assembly!V$6+$AV233*Assembly!V$7+$AW233*Assembly!V$8+$AX233*Assembly!V$9+$AY233*Assembly!V$10+$AZ233*Assembly!V$11+$BA233*Assembly!V$12+$BB233*Assembly!V$13+$BC233*Assembly!V$14+$BD233*Assembly!V$15+$BE233*Assembly!V$16+$BF233*Assembly!V$17+$BG233*Assembly!V$18+$BH233*Assembly!V$19+$BI233*Assembly!V$20+$BJ233*Assembly!V$21+$BK233*Assembly!V$22+$BL233*Assembly!V$23+$BM233*Assembly!V$24</f>
        <v>#VALUE!</v>
      </c>
      <c r="CJ233" s="145" t="e">
        <f>BZ233*Refining!$F$3</f>
        <v>#VALUE!</v>
      </c>
      <c r="CK233" s="145" t="e">
        <f>CA233*Refining!$F$4</f>
        <v>#VALUE!</v>
      </c>
      <c r="CL233" s="145" t="e">
        <f>CB233*Refining!$F$5</f>
        <v>#VALUE!</v>
      </c>
      <c r="CM233" s="145" t="e">
        <f>CC233*Refining!$F$6</f>
        <v>#VALUE!</v>
      </c>
      <c r="CN233" s="145" t="e">
        <f>CD233*Refining!$F$7</f>
        <v>#VALUE!</v>
      </c>
      <c r="CO233" s="145" t="e">
        <f>CE233*Refining!$F$8</f>
        <v>#VALUE!</v>
      </c>
      <c r="CP233" s="145" t="e">
        <f>CF233*Refining!$F$9</f>
        <v>#VALUE!</v>
      </c>
      <c r="CQ233" s="145" t="e">
        <f>CG233*Refining!$F$10</f>
        <v>#VALUE!</v>
      </c>
      <c r="CR233" s="145" t="e">
        <f>CH233*Refining!$F$11</f>
        <v>#VALUE!</v>
      </c>
      <c r="CS233" s="145" t="e">
        <f>CI233*Refining!$F$12</f>
        <v>#VALUE!</v>
      </c>
      <c r="CT233" s="185" t="e">
        <f t="shared" ref="CT233:DM233" si="941">IF(BZ233 = 0, "", BZ233)</f>
        <v>#VALUE!</v>
      </c>
      <c r="CU233" s="186" t="e">
        <f t="shared" si="941"/>
        <v>#VALUE!</v>
      </c>
      <c r="CV233" s="186" t="e">
        <f t="shared" si="941"/>
        <v>#VALUE!</v>
      </c>
      <c r="CW233" s="186" t="e">
        <f t="shared" si="941"/>
        <v>#VALUE!</v>
      </c>
      <c r="CX233" s="186" t="e">
        <f t="shared" si="941"/>
        <v>#VALUE!</v>
      </c>
      <c r="CY233" s="186" t="e">
        <f t="shared" si="941"/>
        <v>#VALUE!</v>
      </c>
      <c r="CZ233" s="186" t="e">
        <f t="shared" si="941"/>
        <v>#VALUE!</v>
      </c>
      <c r="DA233" s="186" t="e">
        <f t="shared" si="941"/>
        <v>#VALUE!</v>
      </c>
      <c r="DB233" s="186" t="e">
        <f t="shared" si="941"/>
        <v>#VALUE!</v>
      </c>
      <c r="DC233" s="187" t="e">
        <f t="shared" si="941"/>
        <v>#VALUE!</v>
      </c>
      <c r="DD233" s="185" t="e">
        <f t="shared" si="941"/>
        <v>#VALUE!</v>
      </c>
      <c r="DE233" s="186" t="e">
        <f t="shared" si="941"/>
        <v>#VALUE!</v>
      </c>
      <c r="DF233" s="186" t="e">
        <f t="shared" si="941"/>
        <v>#VALUE!</v>
      </c>
      <c r="DG233" s="186" t="e">
        <f t="shared" si="941"/>
        <v>#VALUE!</v>
      </c>
      <c r="DH233" s="211" t="e">
        <f t="shared" si="941"/>
        <v>#VALUE!</v>
      </c>
      <c r="DI233" s="186" t="e">
        <f t="shared" si="941"/>
        <v>#VALUE!</v>
      </c>
      <c r="DJ233" s="186" t="e">
        <f t="shared" si="941"/>
        <v>#VALUE!</v>
      </c>
      <c r="DK233" s="186" t="e">
        <f t="shared" si="941"/>
        <v>#VALUE!</v>
      </c>
      <c r="DL233" s="186" t="e">
        <f t="shared" si="941"/>
        <v>#VALUE!</v>
      </c>
      <c r="DM233" s="187" t="e">
        <f t="shared" si="941"/>
        <v>#VALUE!</v>
      </c>
      <c r="DN233" s="185" t="e">
        <f t="shared" si="11"/>
        <v>#VALUE!</v>
      </c>
      <c r="DO233" s="189" t="e">
        <f t="shared" si="12"/>
        <v>#VALUE!</v>
      </c>
      <c r="DP233" s="120" t="e">
        <f t="shared" si="13"/>
        <v>#VALUE!</v>
      </c>
      <c r="DQ233" s="133" t="e">
        <f>CT233*'Ores &amp; Ingots'!$C$3+CU233*'Ores &amp; Ingots'!$C$4+CV233*'Ores &amp; Ingots'!$C$5+CW233*'Ores &amp; Ingots'!$C$6+CX233*'Ores &amp; Ingots'!$C$7+CY233*'Ores &amp; Ingots'!$C$8+CZ233*'Ores &amp; Ingots'!$C$9+DA233*'Ores &amp; Ingots'!$C$10+DB233*'Ores &amp; Ingots'!$C$11+DC233*'Ores &amp; Ingots'!$C$12</f>
        <v>#VALUE!</v>
      </c>
      <c r="DR233" s="133" t="e">
        <f>DD233*'Ores &amp; Ingots'!$B$3+DE233*'Ores &amp; Ingots'!$B$4+DF233*'Ores &amp; Ingots'!$B$5+DG233*'Ores &amp; Ingots'!$B$6+DH233*'Ores &amp; Ingots'!$B$7+DI233*'Ores &amp; Ingots'!$B$8+DJ233*'Ores &amp; Ingots'!$B$9+DK233*'Ores &amp; Ingots'!$B$10+DL233*'Ores &amp; Ingots'!$B$11+DM233*'Ores &amp; Ingots'!$B$12</f>
        <v>#VALUE!</v>
      </c>
      <c r="DS233" s="189" t="e">
        <f>CT233*Refining!$G$3+CU233*Refining!$G$4+CV233*Refining!$G$5+CW233*Refining!$G$6+CX233*Refining!$G$7+CY233*Refining!$G$8+CZ233*Refining!$G$9+DA233*Refining!$G$10+DB233*Refining!$G$11+DC233*Refining!$G$12</f>
        <v>#VALUE!</v>
      </c>
      <c r="DT233" s="189" t="e">
        <f t="shared" si="14"/>
        <v>#VALUE!</v>
      </c>
      <c r="DU233" s="192" t="e">
        <f t="shared" si="15"/>
        <v>#VALUE!</v>
      </c>
      <c r="DV233" s="185" t="e">
        <f t="shared" si="16"/>
        <v>#VALUE!</v>
      </c>
      <c r="DW233" s="194" t="e">
        <f t="shared" ref="DW233:DX233" si="942">DV233/60</f>
        <v>#VALUE!</v>
      </c>
      <c r="DX233" s="194" t="e">
        <f t="shared" si="942"/>
        <v>#VALUE!</v>
      </c>
      <c r="DY233" s="185" t="e">
        <f t="shared" si="18"/>
        <v>#VALUE!</v>
      </c>
      <c r="DZ233" s="194" t="e">
        <f t="shared" ref="DZ233:EA233" si="943">DY233/1000</f>
        <v>#VALUE!</v>
      </c>
      <c r="EA233" s="196" t="e">
        <f t="shared" si="943"/>
        <v>#VALUE!</v>
      </c>
      <c r="EB233" s="130" t="e">
        <f t="shared" si="20"/>
        <v>#VALUE!</v>
      </c>
      <c r="EC233" s="132" t="e">
        <f t="shared" si="21"/>
        <v>#VALUE!</v>
      </c>
      <c r="ED233" s="133" t="s">
        <v>28</v>
      </c>
    </row>
    <row r="234" spans="1:134" ht="12.75" x14ac:dyDescent="0.2">
      <c r="A234" s="864"/>
      <c r="B234" s="135" t="s">
        <v>392</v>
      </c>
      <c r="C234" s="137" t="s">
        <v>155</v>
      </c>
      <c r="D234" s="137">
        <v>1</v>
      </c>
      <c r="E234" s="137">
        <v>1</v>
      </c>
      <c r="F234" s="137">
        <v>1</v>
      </c>
      <c r="G234" s="154">
        <f t="shared" si="0"/>
        <v>0.125</v>
      </c>
      <c r="H234" s="156">
        <v>3</v>
      </c>
      <c r="I234" s="156">
        <v>7.5</v>
      </c>
      <c r="J234" s="156">
        <f>H234/Main!$D$9</f>
        <v>0.6</v>
      </c>
      <c r="K234" s="156">
        <f>I234/Main!$D$10</f>
        <v>3.75</v>
      </c>
      <c r="L234" s="156">
        <f t="shared" si="1"/>
        <v>6.25</v>
      </c>
      <c r="M234" s="156">
        <v>0.32</v>
      </c>
      <c r="N234" s="159"/>
      <c r="O234" s="159"/>
      <c r="P234" s="164"/>
      <c r="Q234" s="159"/>
      <c r="R234" s="166"/>
      <c r="S234" s="159"/>
      <c r="T234" s="166"/>
      <c r="U234" s="170"/>
      <c r="V234" s="159"/>
      <c r="W234" s="364"/>
      <c r="X234" s="167">
        <v>1</v>
      </c>
      <c r="Y234" s="133">
        <v>0</v>
      </c>
      <c r="Z234" s="133">
        <v>0</v>
      </c>
      <c r="AA234" s="133">
        <v>0</v>
      </c>
      <c r="AB234" s="133">
        <v>0</v>
      </c>
      <c r="AC234" s="133">
        <v>0</v>
      </c>
      <c r="AD234" s="133">
        <v>0</v>
      </c>
      <c r="AE234" s="133">
        <v>0</v>
      </c>
      <c r="AF234" s="133">
        <v>0</v>
      </c>
      <c r="AG234" s="133">
        <v>0</v>
      </c>
      <c r="AH234" s="133">
        <v>0</v>
      </c>
      <c r="AI234" s="133">
        <v>0</v>
      </c>
      <c r="AJ234" s="133">
        <v>0</v>
      </c>
      <c r="AK234" s="133">
        <v>0</v>
      </c>
      <c r="AL234" s="133">
        <v>0</v>
      </c>
      <c r="AM234" s="133">
        <v>0</v>
      </c>
      <c r="AN234" s="133">
        <v>0</v>
      </c>
      <c r="AO234" s="133">
        <v>0</v>
      </c>
      <c r="AP234" s="133">
        <v>0</v>
      </c>
      <c r="AQ234" s="133">
        <v>0</v>
      </c>
      <c r="AR234" s="133">
        <v>0</v>
      </c>
      <c r="AS234" s="406">
        <f t="shared" ref="AS234:BM234" si="944">IF(X234 = 0, "", X234)</f>
        <v>1</v>
      </c>
      <c r="AT234" s="137" t="str">
        <f t="shared" si="944"/>
        <v/>
      </c>
      <c r="AU234" s="137" t="str">
        <f t="shared" si="944"/>
        <v/>
      </c>
      <c r="AV234" s="137" t="str">
        <f t="shared" si="944"/>
        <v/>
      </c>
      <c r="AW234" s="137" t="str">
        <f t="shared" si="944"/>
        <v/>
      </c>
      <c r="AX234" s="137" t="str">
        <f t="shared" si="944"/>
        <v/>
      </c>
      <c r="AY234" s="137" t="str">
        <f t="shared" si="944"/>
        <v/>
      </c>
      <c r="AZ234" s="137" t="str">
        <f t="shared" si="944"/>
        <v/>
      </c>
      <c r="BA234" s="137" t="str">
        <f t="shared" si="944"/>
        <v/>
      </c>
      <c r="BB234" s="137" t="str">
        <f t="shared" si="944"/>
        <v/>
      </c>
      <c r="BC234" s="137" t="str">
        <f t="shared" si="944"/>
        <v/>
      </c>
      <c r="BD234" s="137" t="str">
        <f t="shared" si="944"/>
        <v/>
      </c>
      <c r="BE234" s="137" t="str">
        <f t="shared" si="944"/>
        <v/>
      </c>
      <c r="BF234" s="137" t="str">
        <f t="shared" si="944"/>
        <v/>
      </c>
      <c r="BG234" s="137" t="str">
        <f t="shared" si="944"/>
        <v/>
      </c>
      <c r="BH234" s="137" t="str">
        <f t="shared" si="944"/>
        <v/>
      </c>
      <c r="BI234" s="137" t="str">
        <f t="shared" si="944"/>
        <v/>
      </c>
      <c r="BJ234" s="137" t="str">
        <f t="shared" si="944"/>
        <v/>
      </c>
      <c r="BK234" s="137" t="str">
        <f t="shared" si="944"/>
        <v/>
      </c>
      <c r="BL234" s="137" t="str">
        <f t="shared" si="944"/>
        <v/>
      </c>
      <c r="BM234" s="169" t="str">
        <f t="shared" si="944"/>
        <v/>
      </c>
      <c r="BN234" s="174" t="e">
        <f>$AS234*Assembly!Z$4+$AT234*Assembly!Z$5+$AU234*Assembly!Z$6+$AV234*Assembly!Z$7+$AW234*Assembly!Z$8+$AX234*Assembly!Z$9+$AY234*Assembly!Z$10+$AZ234*Assembly!Z$11+$BA234*Assembly!Z$12+$BB234*Assembly!Z$13+$BC234*Assembly!Z$14+$BD234*Assembly!Z$15+$BE234*Assembly!Z$16+$BF234*Assembly!Z$17+$BG234*Assembly!Z$18+$BH234*Assembly!Z$19+$BI234*Assembly!Z$20+$BJ234*Assembly!Z$21+$BK234*Assembly!Z$22+$BL234*Assembly!Z$23+$BM234*Assembly!Z$24</f>
        <v>#VALUE!</v>
      </c>
      <c r="BO234" s="133" t="e">
        <f t="shared" si="3"/>
        <v>#VALUE!</v>
      </c>
      <c r="BP234" s="133"/>
      <c r="BQ234" s="133" t="e">
        <f>$AS234*Assembly!AD$4+$AT234*Assembly!AD$5+$AU234*Assembly!AD$6+$AV234*Assembly!AD$7+$AW234*Assembly!AD$8+$AX234*Assembly!AD$9+$AY234*Assembly!AD$10+$AZ234*Assembly!AD$11+$BA234*Assembly!AD$12+$BB234*Assembly!AD$13+$BC234*Assembly!AD$14+$BD234*Assembly!AD$15+$BE234*Assembly!AD$16+$BF234*Assembly!AD$17+$BG234*Assembly!AD$18+$BH234*Assembly!AD$19+$BI234*Assembly!AD$20+$BJ234*Assembly!AD$21+$BK234*Assembly!AD$22+$BL234*Assembly!AD$23+$BM234*Assembly!AD$24</f>
        <v>#VALUE!</v>
      </c>
      <c r="BR234" s="177" t="e">
        <f t="shared" si="4"/>
        <v>#VALUE!</v>
      </c>
      <c r="BS234" s="178" t="e">
        <f t="shared" si="5"/>
        <v>#VALUE!</v>
      </c>
      <c r="BT234" s="179" t="e">
        <f t="shared" si="6"/>
        <v>#VALUE!</v>
      </c>
      <c r="BU234" s="178" t="e">
        <f t="shared" si="7"/>
        <v>#VALUE!</v>
      </c>
      <c r="BV234" s="133" t="e">
        <f>$AS234*Assembly!Y$4+$AT234*Assembly!Y$5+$AU234*Assembly!Y$6+$AV234*Assembly!Y$7+$AW234*Assembly!Y$8+$AX234*Assembly!Y$9+$AY234*Assembly!Y$10+$AZ234*Assembly!Y$11+$BA234*Assembly!Y$12+$BB234*Assembly!Y$13+$BC234*Assembly!Y$14+$BD234*Assembly!Y$15+$BE234*Assembly!Y$16+$BF234*Assembly!Y$17+$BG234*Assembly!Y$18+$BH234*Assembly!Y$19+$BI234*Assembly!Y$20+$BJ234*Assembly!Y$21+$BK234*Assembly!Y$22+$BL234*Assembly!Y$23+$BM234*Assembly!Y$24</f>
        <v>#VALUE!</v>
      </c>
      <c r="BW234" s="133" t="e">
        <f t="shared" si="8"/>
        <v>#VALUE!</v>
      </c>
      <c r="BX234" s="130" t="e">
        <f t="shared" si="9"/>
        <v>#VALUE!</v>
      </c>
      <c r="BY234" s="183" t="e">
        <f>$AS234*Assembly!AC$4+$AT234*Assembly!AC$5+$AU234*Assembly!AC$6+$AV234*Assembly!AC$7+$AW234*Assembly!AC$8+$AX234*Assembly!AC$9+$AY234*Assembly!AC$10+$AZ234*Assembly!AC$11+$BA234*Assembly!AC$12+$BB234*Assembly!AC$13+$BC234*Assembly!AC$14+$BD234*Assembly!AC$15+$BE234*Assembly!AC$16+$BF234*Assembly!AC$17+$BG234*Assembly!AC$18+$BH234*Assembly!AC$19+$BI234*Assembly!AC$20+$BJ234*Assembly!AC$21+$BK234*Assembly!AC$22+$BL234*Assembly!AC$23+$BM234*Assembly!AC$24</f>
        <v>#VALUE!</v>
      </c>
      <c r="BZ234" s="164" t="e">
        <f>$AS234*Assembly!M$4+$AT234*Assembly!M$5+$AU234*Assembly!M$6+$AV234*Assembly!M$7+$AW234*Assembly!M$8+$AX234*Assembly!M$9+$AY234*Assembly!M$10+$AZ234*Assembly!M$11+$BA234*Assembly!M$12+$BB234*Assembly!M$13+$BC234*Assembly!M$14+$BD234*Assembly!M$15+$BE234*Assembly!M$16+$BF234*Assembly!M$17+$BG234*Assembly!M$18+$BH234*Assembly!M$19+$BI234*Assembly!M$20+$BJ234*Assembly!M$21+$BK234*Assembly!M$22+$BL234*Assembly!M$23+$BM234*Assembly!M$24</f>
        <v>#VALUE!</v>
      </c>
      <c r="CA234" s="164" t="e">
        <f>$AS234*Assembly!N$4+$AT234*Assembly!N$5+$AU234*Assembly!N$6+$AV234*Assembly!N$7+$AW234*Assembly!N$8+$AX234*Assembly!N$9+$AY234*Assembly!N$10+$AZ234*Assembly!N$11+$BA234*Assembly!N$12+$BB234*Assembly!N$13+$BC234*Assembly!N$14+$BD234*Assembly!N$15+$BE234*Assembly!N$16+$BF234*Assembly!N$17+$BG234*Assembly!N$18+$BH234*Assembly!N$19+$BI234*Assembly!N$20+$BJ234*Assembly!N$21+$BK234*Assembly!N$22+$BL234*Assembly!N$23+$BM234*Assembly!N$24</f>
        <v>#VALUE!</v>
      </c>
      <c r="CB234" s="164" t="e">
        <f>$AS234*Assembly!O$4+$AT234*Assembly!O$5+$AU234*Assembly!O$6+$AV234*Assembly!O$7+$AW234*Assembly!O$8+$AX234*Assembly!O$9+$AY234*Assembly!O$10+$AZ234*Assembly!O$11+$BA234*Assembly!O$12+$BB234*Assembly!O$13+$BC234*Assembly!O$14+$BD234*Assembly!O$15+$BE234*Assembly!O$16+$BF234*Assembly!O$17+$BG234*Assembly!O$18+$BH234*Assembly!O$19+$BI234*Assembly!O$20+$BJ234*Assembly!O$21+$BK234*Assembly!O$22+$BL234*Assembly!O$23+$BM234*Assembly!O$24</f>
        <v>#VALUE!</v>
      </c>
      <c r="CC234" s="156" t="e">
        <f>$AS234*Assembly!P$4+$AT234*Assembly!P$5+$AU234*Assembly!P$6+$AV234*Assembly!P$7+$AW234*Assembly!P$8+$AX234*Assembly!P$9+$AY234*Assembly!P$10+$AZ234*Assembly!P$11+$BA234*Assembly!P$12+$BB234*Assembly!P$13+$BC234*Assembly!P$14+$BD234*Assembly!P$15+$BE234*Assembly!P$16+$BF234*Assembly!P$17+$BG234*Assembly!P$18+$BH234*Assembly!P$19+$BI234*Assembly!P$20+$BJ234*Assembly!P$21+$BK234*Assembly!P$22+$BL234*Assembly!P$23+$BM234*Assembly!P$24</f>
        <v>#VALUE!</v>
      </c>
      <c r="CD234" s="156" t="e">
        <f>$AS234*Assembly!Q$4+$AT234*Assembly!Q$5+$AU234*Assembly!Q$6+$AV234*Assembly!Q$7+$AW234*Assembly!Q$8+$AX234*Assembly!Q$9+$AY234*Assembly!Q$10+$AZ234*Assembly!Q$11+$BA234*Assembly!Q$12+$BB234*Assembly!Q$13+$BC234*Assembly!Q$14+$BD234*Assembly!Q$15+$BE234*Assembly!Q$16+$BF234*Assembly!Q$17+$BG234*Assembly!Q$18+$BH234*Assembly!Q$19+$BI234*Assembly!Q$20+$BJ234*Assembly!Q$21+$BK234*Assembly!Q$22+$BL234*Assembly!Q$23+$BM234*Assembly!Q$24</f>
        <v>#VALUE!</v>
      </c>
      <c r="CE234" s="164" t="e">
        <f>$AS234*Assembly!R$4+$AT234*Assembly!R$5+$AU234*Assembly!R$6+$AV234*Assembly!R$7+$AW234*Assembly!R$8+$AX234*Assembly!R$9+$AY234*Assembly!R$10+$AZ234*Assembly!R$11+$BA234*Assembly!R$12+$BB234*Assembly!R$13+$BC234*Assembly!R$14+$BD234*Assembly!R$15+$BE234*Assembly!R$16+$BF234*Assembly!R$17+$BG234*Assembly!R$18+$BH234*Assembly!R$19+$BI234*Assembly!R$20+$BJ234*Assembly!R$21+$BK234*Assembly!R$22+$BL234*Assembly!R$23+$BM234*Assembly!R$24</f>
        <v>#VALUE!</v>
      </c>
      <c r="CF234" s="156" t="e">
        <f>$AS234*Assembly!S$4+$AT234*Assembly!S$5+$AU234*Assembly!S$6+$AV234*Assembly!S$7+$AW234*Assembly!S$8+$AX234*Assembly!S$9+$AY234*Assembly!S$10+$AZ234*Assembly!S$11+$BA234*Assembly!S$12+$BB234*Assembly!S$13+$BC234*Assembly!S$14+$BD234*Assembly!S$15+$BE234*Assembly!S$16+$BF234*Assembly!S$17+$BG234*Assembly!S$18+$BH234*Assembly!S$19+$BI234*Assembly!S$20+$BJ234*Assembly!S$21+$BK234*Assembly!S$22+$BL234*Assembly!S$23+$BM234*Assembly!S$24</f>
        <v>#VALUE!</v>
      </c>
      <c r="CG234" s="156" t="e">
        <f>$AS234*Assembly!T$4+$AT234*Assembly!T$5+$AU234*Assembly!T$6+$AV234*Assembly!T$7+$AW234*Assembly!T$8+$AX234*Assembly!T$9+$AY234*Assembly!T$10+$AZ234*Assembly!T$11+$BA234*Assembly!T$12+$BB234*Assembly!T$13+$BC234*Assembly!T$14+$BD234*Assembly!T$15+$BE234*Assembly!T$16+$BF234*Assembly!T$17+$BG234*Assembly!T$18+$BH234*Assembly!T$19+$BI234*Assembly!T$20+$BJ234*Assembly!T$21+$BK234*Assembly!T$22+$BL234*Assembly!T$23+$BM234*Assembly!T$24</f>
        <v>#VALUE!</v>
      </c>
      <c r="CH234" s="156" t="e">
        <f>$AS234*Assembly!U$4+$AT234*Assembly!U$5+$AU234*Assembly!U$6+$AV234*Assembly!U$7+$AW234*Assembly!U$8+$AX234*Assembly!U$9+$AY234*Assembly!U$10+$AZ234*Assembly!U$11+$BA234*Assembly!U$12+$BB234*Assembly!U$13+$BC234*Assembly!U$14+$BD234*Assembly!U$15+$BE234*Assembly!U$16+$BF234*Assembly!U$17+$BG234*Assembly!U$18+$BH234*Assembly!U$19+$BI234*Assembly!U$20+$BJ234*Assembly!U$21+$BK234*Assembly!U$22+$BL234*Assembly!U$23+$BM234*Assembly!U$24</f>
        <v>#VALUE!</v>
      </c>
      <c r="CI234" s="164" t="e">
        <f>$AS234*Assembly!V$4+$AT234*Assembly!V$5+$AU234*Assembly!V$6+$AV234*Assembly!V$7+$AW234*Assembly!V$8+$AX234*Assembly!V$9+$AY234*Assembly!V$10+$AZ234*Assembly!V$11+$BA234*Assembly!V$12+$BB234*Assembly!V$13+$BC234*Assembly!V$14+$BD234*Assembly!V$15+$BE234*Assembly!V$16+$BF234*Assembly!V$17+$BG234*Assembly!V$18+$BH234*Assembly!V$19+$BI234*Assembly!V$20+$BJ234*Assembly!V$21+$BK234*Assembly!V$22+$BL234*Assembly!V$23+$BM234*Assembly!V$24</f>
        <v>#VALUE!</v>
      </c>
      <c r="CJ234" s="164" t="e">
        <f>BZ234*Refining!$F$3</f>
        <v>#VALUE!</v>
      </c>
      <c r="CK234" s="164" t="e">
        <f>CA234*Refining!$F$4</f>
        <v>#VALUE!</v>
      </c>
      <c r="CL234" s="164" t="e">
        <f>CB234*Refining!$F$5</f>
        <v>#VALUE!</v>
      </c>
      <c r="CM234" s="164" t="e">
        <f>CC234*Refining!$F$6</f>
        <v>#VALUE!</v>
      </c>
      <c r="CN234" s="164" t="e">
        <f>CD234*Refining!$F$7</f>
        <v>#VALUE!</v>
      </c>
      <c r="CO234" s="164" t="e">
        <f>CE234*Refining!$F$8</f>
        <v>#VALUE!</v>
      </c>
      <c r="CP234" s="164" t="e">
        <f>CF234*Refining!$F$9</f>
        <v>#VALUE!</v>
      </c>
      <c r="CQ234" s="164" t="e">
        <f>CG234*Refining!$F$10</f>
        <v>#VALUE!</v>
      </c>
      <c r="CR234" s="164" t="e">
        <f>CH234*Refining!$F$11</f>
        <v>#VALUE!</v>
      </c>
      <c r="CS234" s="164" t="e">
        <f>CI234*Refining!$F$12</f>
        <v>#VALUE!</v>
      </c>
      <c r="CT234" s="185" t="e">
        <f t="shared" ref="CT234:DM234" si="945">IF(BZ234 = 0, "", BZ234)</f>
        <v>#VALUE!</v>
      </c>
      <c r="CU234" s="186" t="e">
        <f t="shared" si="945"/>
        <v>#VALUE!</v>
      </c>
      <c r="CV234" s="186" t="e">
        <f t="shared" si="945"/>
        <v>#VALUE!</v>
      </c>
      <c r="CW234" s="186" t="e">
        <f t="shared" si="945"/>
        <v>#VALUE!</v>
      </c>
      <c r="CX234" s="186" t="e">
        <f t="shared" si="945"/>
        <v>#VALUE!</v>
      </c>
      <c r="CY234" s="186" t="e">
        <f t="shared" si="945"/>
        <v>#VALUE!</v>
      </c>
      <c r="CZ234" s="186" t="e">
        <f t="shared" si="945"/>
        <v>#VALUE!</v>
      </c>
      <c r="DA234" s="186" t="e">
        <f t="shared" si="945"/>
        <v>#VALUE!</v>
      </c>
      <c r="DB234" s="186" t="e">
        <f t="shared" si="945"/>
        <v>#VALUE!</v>
      </c>
      <c r="DC234" s="187" t="e">
        <f t="shared" si="945"/>
        <v>#VALUE!</v>
      </c>
      <c r="DD234" s="185" t="e">
        <f t="shared" si="945"/>
        <v>#VALUE!</v>
      </c>
      <c r="DE234" s="186" t="e">
        <f t="shared" si="945"/>
        <v>#VALUE!</v>
      </c>
      <c r="DF234" s="186" t="e">
        <f t="shared" si="945"/>
        <v>#VALUE!</v>
      </c>
      <c r="DG234" s="186" t="e">
        <f t="shared" si="945"/>
        <v>#VALUE!</v>
      </c>
      <c r="DH234" s="211" t="e">
        <f t="shared" si="945"/>
        <v>#VALUE!</v>
      </c>
      <c r="DI234" s="186" t="e">
        <f t="shared" si="945"/>
        <v>#VALUE!</v>
      </c>
      <c r="DJ234" s="186" t="e">
        <f t="shared" si="945"/>
        <v>#VALUE!</v>
      </c>
      <c r="DK234" s="186" t="e">
        <f t="shared" si="945"/>
        <v>#VALUE!</v>
      </c>
      <c r="DL234" s="186" t="e">
        <f t="shared" si="945"/>
        <v>#VALUE!</v>
      </c>
      <c r="DM234" s="187" t="e">
        <f t="shared" si="945"/>
        <v>#VALUE!</v>
      </c>
      <c r="DN234" s="185" t="e">
        <f t="shared" si="11"/>
        <v>#VALUE!</v>
      </c>
      <c r="DO234" s="189" t="e">
        <f t="shared" si="12"/>
        <v>#VALUE!</v>
      </c>
      <c r="DP234" s="120" t="e">
        <f t="shared" si="13"/>
        <v>#VALUE!</v>
      </c>
      <c r="DQ234" s="133" t="e">
        <f>CT234*'Ores &amp; Ingots'!$C$3+CU234*'Ores &amp; Ingots'!$C$4+CV234*'Ores &amp; Ingots'!$C$5+CW234*'Ores &amp; Ingots'!$C$6+CX234*'Ores &amp; Ingots'!$C$7+CY234*'Ores &amp; Ingots'!$C$8+CZ234*'Ores &amp; Ingots'!$C$9+DA234*'Ores &amp; Ingots'!$C$10+DB234*'Ores &amp; Ingots'!$C$11+DC234*'Ores &amp; Ingots'!$C$12</f>
        <v>#VALUE!</v>
      </c>
      <c r="DR234" s="133" t="e">
        <f>DD234*'Ores &amp; Ingots'!$B$3+DE234*'Ores &amp; Ingots'!$B$4+DF234*'Ores &amp; Ingots'!$B$5+DG234*'Ores &amp; Ingots'!$B$6+DH234*'Ores &amp; Ingots'!$B$7+DI234*'Ores &amp; Ingots'!$B$8+DJ234*'Ores &amp; Ingots'!$B$9+DK234*'Ores &amp; Ingots'!$B$10+DL234*'Ores &amp; Ingots'!$B$11+DM234*'Ores &amp; Ingots'!$B$12</f>
        <v>#VALUE!</v>
      </c>
      <c r="DS234" s="189" t="e">
        <f>CT234*Refining!$G$3+CU234*Refining!$G$4+CV234*Refining!$G$5+CW234*Refining!$G$6+CX234*Refining!$G$7+CY234*Refining!$G$8+CZ234*Refining!$G$9+DA234*Refining!$G$10+DB234*Refining!$G$11+DC234*Refining!$G$12</f>
        <v>#VALUE!</v>
      </c>
      <c r="DT234" s="189" t="e">
        <f t="shared" si="14"/>
        <v>#VALUE!</v>
      </c>
      <c r="DU234" s="192" t="e">
        <f t="shared" si="15"/>
        <v>#VALUE!</v>
      </c>
      <c r="DV234" s="185" t="e">
        <f t="shared" si="16"/>
        <v>#VALUE!</v>
      </c>
      <c r="DW234" s="194" t="e">
        <f t="shared" ref="DW234:DX234" si="946">DV234/60</f>
        <v>#VALUE!</v>
      </c>
      <c r="DX234" s="194" t="e">
        <f t="shared" si="946"/>
        <v>#VALUE!</v>
      </c>
      <c r="DY234" s="185" t="e">
        <f t="shared" si="18"/>
        <v>#VALUE!</v>
      </c>
      <c r="DZ234" s="194" t="e">
        <f t="shared" ref="DZ234:EA234" si="947">DY234/1000</f>
        <v>#VALUE!</v>
      </c>
      <c r="EA234" s="196" t="e">
        <f t="shared" si="947"/>
        <v>#VALUE!</v>
      </c>
      <c r="EB234" s="130" t="e">
        <f t="shared" si="20"/>
        <v>#VALUE!</v>
      </c>
      <c r="EC234" s="132" t="e">
        <f t="shared" si="21"/>
        <v>#VALUE!</v>
      </c>
      <c r="ED234" s="133" t="s">
        <v>28</v>
      </c>
    </row>
    <row r="235" spans="1:134" ht="12.75" x14ac:dyDescent="0.2">
      <c r="A235" s="864"/>
      <c r="B235" s="135" t="s">
        <v>393</v>
      </c>
      <c r="C235" s="137" t="s">
        <v>155</v>
      </c>
      <c r="D235" s="137">
        <v>1</v>
      </c>
      <c r="E235" s="137">
        <v>1</v>
      </c>
      <c r="F235" s="137">
        <v>1</v>
      </c>
      <c r="G235" s="139">
        <f t="shared" si="0"/>
        <v>0.125</v>
      </c>
      <c r="H235" s="140">
        <v>2</v>
      </c>
      <c r="I235" s="140">
        <v>5</v>
      </c>
      <c r="J235" s="140">
        <f>H235/Main!$D$9</f>
        <v>0.4</v>
      </c>
      <c r="K235" s="140">
        <f>I235/Main!$D$10</f>
        <v>2.5</v>
      </c>
      <c r="L235" s="140">
        <f t="shared" si="1"/>
        <v>6.25</v>
      </c>
      <c r="M235" s="140">
        <v>0.32</v>
      </c>
      <c r="N235" s="143"/>
      <c r="O235" s="143"/>
      <c r="P235" s="145"/>
      <c r="Q235" s="143"/>
      <c r="R235" s="146"/>
      <c r="S235" s="143"/>
      <c r="T235" s="395"/>
      <c r="U235" s="198"/>
      <c r="V235" s="143"/>
      <c r="W235" s="396"/>
      <c r="X235" s="167">
        <v>1</v>
      </c>
      <c r="Y235" s="133">
        <v>0</v>
      </c>
      <c r="Z235" s="133">
        <v>0</v>
      </c>
      <c r="AA235" s="133">
        <v>0</v>
      </c>
      <c r="AB235" s="133">
        <v>0</v>
      </c>
      <c r="AC235" s="133">
        <v>0</v>
      </c>
      <c r="AD235" s="133">
        <v>0</v>
      </c>
      <c r="AE235" s="133">
        <v>0</v>
      </c>
      <c r="AF235" s="133">
        <v>0</v>
      </c>
      <c r="AG235" s="133">
        <v>0</v>
      </c>
      <c r="AH235" s="133">
        <v>0</v>
      </c>
      <c r="AI235" s="133">
        <v>0</v>
      </c>
      <c r="AJ235" s="133">
        <v>0</v>
      </c>
      <c r="AK235" s="133">
        <v>0</v>
      </c>
      <c r="AL235" s="133">
        <v>0</v>
      </c>
      <c r="AM235" s="133">
        <v>0</v>
      </c>
      <c r="AN235" s="133">
        <v>0</v>
      </c>
      <c r="AO235" s="133">
        <v>0</v>
      </c>
      <c r="AP235" s="133">
        <v>0</v>
      </c>
      <c r="AQ235" s="133">
        <v>0</v>
      </c>
      <c r="AR235" s="133">
        <v>0</v>
      </c>
      <c r="AS235" s="406">
        <f t="shared" ref="AS235:BM235" si="948">IF(X235 = 0, "", X235)</f>
        <v>1</v>
      </c>
      <c r="AT235" s="137" t="str">
        <f t="shared" si="948"/>
        <v/>
      </c>
      <c r="AU235" s="137" t="str">
        <f t="shared" si="948"/>
        <v/>
      </c>
      <c r="AV235" s="137" t="str">
        <f t="shared" si="948"/>
        <v/>
      </c>
      <c r="AW235" s="137" t="str">
        <f t="shared" si="948"/>
        <v/>
      </c>
      <c r="AX235" s="137" t="str">
        <f t="shared" si="948"/>
        <v/>
      </c>
      <c r="AY235" s="137" t="str">
        <f t="shared" si="948"/>
        <v/>
      </c>
      <c r="AZ235" s="137" t="str">
        <f t="shared" si="948"/>
        <v/>
      </c>
      <c r="BA235" s="137" t="str">
        <f t="shared" si="948"/>
        <v/>
      </c>
      <c r="BB235" s="137" t="str">
        <f t="shared" si="948"/>
        <v/>
      </c>
      <c r="BC235" s="137" t="str">
        <f t="shared" si="948"/>
        <v/>
      </c>
      <c r="BD235" s="137" t="str">
        <f t="shared" si="948"/>
        <v/>
      </c>
      <c r="BE235" s="137" t="str">
        <f t="shared" si="948"/>
        <v/>
      </c>
      <c r="BF235" s="137" t="str">
        <f t="shared" si="948"/>
        <v/>
      </c>
      <c r="BG235" s="137" t="str">
        <f t="shared" si="948"/>
        <v/>
      </c>
      <c r="BH235" s="137" t="str">
        <f t="shared" si="948"/>
        <v/>
      </c>
      <c r="BI235" s="137" t="str">
        <f t="shared" si="948"/>
        <v/>
      </c>
      <c r="BJ235" s="137" t="str">
        <f t="shared" si="948"/>
        <v/>
      </c>
      <c r="BK235" s="137" t="str">
        <f t="shared" si="948"/>
        <v/>
      </c>
      <c r="BL235" s="137" t="str">
        <f t="shared" si="948"/>
        <v/>
      </c>
      <c r="BM235" s="169" t="str">
        <f t="shared" si="948"/>
        <v/>
      </c>
      <c r="BN235" s="174" t="e">
        <f>$AS235*Assembly!Z$4+$AT235*Assembly!Z$5+$AU235*Assembly!Z$6+$AV235*Assembly!Z$7+$AW235*Assembly!Z$8+$AX235*Assembly!Z$9+$AY235*Assembly!Z$10+$AZ235*Assembly!Z$11+$BA235*Assembly!Z$12+$BB235*Assembly!Z$13+$BC235*Assembly!Z$14+$BD235*Assembly!Z$15+$BE235*Assembly!Z$16+$BF235*Assembly!Z$17+$BG235*Assembly!Z$18+$BH235*Assembly!Z$19+$BI235*Assembly!Z$20+$BJ235*Assembly!Z$21+$BK235*Assembly!Z$22+$BL235*Assembly!Z$23+$BM235*Assembly!Z$24</f>
        <v>#VALUE!</v>
      </c>
      <c r="BO235" s="133" t="e">
        <f t="shared" si="3"/>
        <v>#VALUE!</v>
      </c>
      <c r="BP235" s="133"/>
      <c r="BQ235" s="133" t="e">
        <f>$AS235*Assembly!AD$4+$AT235*Assembly!AD$5+$AU235*Assembly!AD$6+$AV235*Assembly!AD$7+$AW235*Assembly!AD$8+$AX235*Assembly!AD$9+$AY235*Assembly!AD$10+$AZ235*Assembly!AD$11+$BA235*Assembly!AD$12+$BB235*Assembly!AD$13+$BC235*Assembly!AD$14+$BD235*Assembly!AD$15+$BE235*Assembly!AD$16+$BF235*Assembly!AD$17+$BG235*Assembly!AD$18+$BH235*Assembly!AD$19+$BI235*Assembly!AD$20+$BJ235*Assembly!AD$21+$BK235*Assembly!AD$22+$BL235*Assembly!AD$23+$BM235*Assembly!AD$24</f>
        <v>#VALUE!</v>
      </c>
      <c r="BR235" s="177" t="e">
        <f t="shared" si="4"/>
        <v>#VALUE!</v>
      </c>
      <c r="BS235" s="178" t="e">
        <f t="shared" si="5"/>
        <v>#VALUE!</v>
      </c>
      <c r="BT235" s="179" t="e">
        <f t="shared" si="6"/>
        <v>#VALUE!</v>
      </c>
      <c r="BU235" s="178" t="e">
        <f t="shared" si="7"/>
        <v>#VALUE!</v>
      </c>
      <c r="BV235" s="133" t="e">
        <f>$AS235*Assembly!Y$4+$AT235*Assembly!Y$5+$AU235*Assembly!Y$6+$AV235*Assembly!Y$7+$AW235*Assembly!Y$8+$AX235*Assembly!Y$9+$AY235*Assembly!Y$10+$AZ235*Assembly!Y$11+$BA235*Assembly!Y$12+$BB235*Assembly!Y$13+$BC235*Assembly!Y$14+$BD235*Assembly!Y$15+$BE235*Assembly!Y$16+$BF235*Assembly!Y$17+$BG235*Assembly!Y$18+$BH235*Assembly!Y$19+$BI235*Assembly!Y$20+$BJ235*Assembly!Y$21+$BK235*Assembly!Y$22+$BL235*Assembly!Y$23+$BM235*Assembly!Y$24</f>
        <v>#VALUE!</v>
      </c>
      <c r="BW235" s="133" t="e">
        <f t="shared" si="8"/>
        <v>#VALUE!</v>
      </c>
      <c r="BX235" s="130" t="e">
        <f t="shared" si="9"/>
        <v>#VALUE!</v>
      </c>
      <c r="BY235" s="183" t="e">
        <f>$AS235*Assembly!AC$4+$AT235*Assembly!AC$5+$AU235*Assembly!AC$6+$AV235*Assembly!AC$7+$AW235*Assembly!AC$8+$AX235*Assembly!AC$9+$AY235*Assembly!AC$10+$AZ235*Assembly!AC$11+$BA235*Assembly!AC$12+$BB235*Assembly!AC$13+$BC235*Assembly!AC$14+$BD235*Assembly!AC$15+$BE235*Assembly!AC$16+$BF235*Assembly!AC$17+$BG235*Assembly!AC$18+$BH235*Assembly!AC$19+$BI235*Assembly!AC$20+$BJ235*Assembly!AC$21+$BK235*Assembly!AC$22+$BL235*Assembly!AC$23+$BM235*Assembly!AC$24</f>
        <v>#VALUE!</v>
      </c>
      <c r="BZ235" s="145" t="e">
        <f>$AS235*Assembly!M$4+$AT235*Assembly!M$5+$AU235*Assembly!M$6+$AV235*Assembly!M$7+$AW235*Assembly!M$8+$AX235*Assembly!M$9+$AY235*Assembly!M$10+$AZ235*Assembly!M$11+$BA235*Assembly!M$12+$BB235*Assembly!M$13+$BC235*Assembly!M$14+$BD235*Assembly!M$15+$BE235*Assembly!M$16+$BF235*Assembly!M$17+$BG235*Assembly!M$18+$BH235*Assembly!M$19+$BI235*Assembly!M$20+$BJ235*Assembly!M$21+$BK235*Assembly!M$22+$BL235*Assembly!M$23+$BM235*Assembly!M$24</f>
        <v>#VALUE!</v>
      </c>
      <c r="CA235" s="145" t="e">
        <f>$AS235*Assembly!N$4+$AT235*Assembly!N$5+$AU235*Assembly!N$6+$AV235*Assembly!N$7+$AW235*Assembly!N$8+$AX235*Assembly!N$9+$AY235*Assembly!N$10+$AZ235*Assembly!N$11+$BA235*Assembly!N$12+$BB235*Assembly!N$13+$BC235*Assembly!N$14+$BD235*Assembly!N$15+$BE235*Assembly!N$16+$BF235*Assembly!N$17+$BG235*Assembly!N$18+$BH235*Assembly!N$19+$BI235*Assembly!N$20+$BJ235*Assembly!N$21+$BK235*Assembly!N$22+$BL235*Assembly!N$23+$BM235*Assembly!N$24</f>
        <v>#VALUE!</v>
      </c>
      <c r="CB235" s="145" t="e">
        <f>$AS235*Assembly!O$4+$AT235*Assembly!O$5+$AU235*Assembly!O$6+$AV235*Assembly!O$7+$AW235*Assembly!O$8+$AX235*Assembly!O$9+$AY235*Assembly!O$10+$AZ235*Assembly!O$11+$BA235*Assembly!O$12+$BB235*Assembly!O$13+$BC235*Assembly!O$14+$BD235*Assembly!O$15+$BE235*Assembly!O$16+$BF235*Assembly!O$17+$BG235*Assembly!O$18+$BH235*Assembly!O$19+$BI235*Assembly!O$20+$BJ235*Assembly!O$21+$BK235*Assembly!O$22+$BL235*Assembly!O$23+$BM235*Assembly!O$24</f>
        <v>#VALUE!</v>
      </c>
      <c r="CC235" s="140" t="e">
        <f>$AS235*Assembly!P$4+$AT235*Assembly!P$5+$AU235*Assembly!P$6+$AV235*Assembly!P$7+$AW235*Assembly!P$8+$AX235*Assembly!P$9+$AY235*Assembly!P$10+$AZ235*Assembly!P$11+$BA235*Assembly!P$12+$BB235*Assembly!P$13+$BC235*Assembly!P$14+$BD235*Assembly!P$15+$BE235*Assembly!P$16+$BF235*Assembly!P$17+$BG235*Assembly!P$18+$BH235*Assembly!P$19+$BI235*Assembly!P$20+$BJ235*Assembly!P$21+$BK235*Assembly!P$22+$BL235*Assembly!P$23+$BM235*Assembly!P$24</f>
        <v>#VALUE!</v>
      </c>
      <c r="CD235" s="140" t="e">
        <f>$AS235*Assembly!Q$4+$AT235*Assembly!Q$5+$AU235*Assembly!Q$6+$AV235*Assembly!Q$7+$AW235*Assembly!Q$8+$AX235*Assembly!Q$9+$AY235*Assembly!Q$10+$AZ235*Assembly!Q$11+$BA235*Assembly!Q$12+$BB235*Assembly!Q$13+$BC235*Assembly!Q$14+$BD235*Assembly!Q$15+$BE235*Assembly!Q$16+$BF235*Assembly!Q$17+$BG235*Assembly!Q$18+$BH235*Assembly!Q$19+$BI235*Assembly!Q$20+$BJ235*Assembly!Q$21+$BK235*Assembly!Q$22+$BL235*Assembly!Q$23+$BM235*Assembly!Q$24</f>
        <v>#VALUE!</v>
      </c>
      <c r="CE235" s="145" t="e">
        <f>$AS235*Assembly!R$4+$AT235*Assembly!R$5+$AU235*Assembly!R$6+$AV235*Assembly!R$7+$AW235*Assembly!R$8+$AX235*Assembly!R$9+$AY235*Assembly!R$10+$AZ235*Assembly!R$11+$BA235*Assembly!R$12+$BB235*Assembly!R$13+$BC235*Assembly!R$14+$BD235*Assembly!R$15+$BE235*Assembly!R$16+$BF235*Assembly!R$17+$BG235*Assembly!R$18+$BH235*Assembly!R$19+$BI235*Assembly!R$20+$BJ235*Assembly!R$21+$BK235*Assembly!R$22+$BL235*Assembly!R$23+$BM235*Assembly!R$24</f>
        <v>#VALUE!</v>
      </c>
      <c r="CF235" s="140" t="e">
        <f>$AS235*Assembly!S$4+$AT235*Assembly!S$5+$AU235*Assembly!S$6+$AV235*Assembly!S$7+$AW235*Assembly!S$8+$AX235*Assembly!S$9+$AY235*Assembly!S$10+$AZ235*Assembly!S$11+$BA235*Assembly!S$12+$BB235*Assembly!S$13+$BC235*Assembly!S$14+$BD235*Assembly!S$15+$BE235*Assembly!S$16+$BF235*Assembly!S$17+$BG235*Assembly!S$18+$BH235*Assembly!S$19+$BI235*Assembly!S$20+$BJ235*Assembly!S$21+$BK235*Assembly!S$22+$BL235*Assembly!S$23+$BM235*Assembly!S$24</f>
        <v>#VALUE!</v>
      </c>
      <c r="CG235" s="140" t="e">
        <f>$AS235*Assembly!T$4+$AT235*Assembly!T$5+$AU235*Assembly!T$6+$AV235*Assembly!T$7+$AW235*Assembly!T$8+$AX235*Assembly!T$9+$AY235*Assembly!T$10+$AZ235*Assembly!T$11+$BA235*Assembly!T$12+$BB235*Assembly!T$13+$BC235*Assembly!T$14+$BD235*Assembly!T$15+$BE235*Assembly!T$16+$BF235*Assembly!T$17+$BG235*Assembly!T$18+$BH235*Assembly!T$19+$BI235*Assembly!T$20+$BJ235*Assembly!T$21+$BK235*Assembly!T$22+$BL235*Assembly!T$23+$BM235*Assembly!T$24</f>
        <v>#VALUE!</v>
      </c>
      <c r="CH235" s="140" t="e">
        <f>$AS235*Assembly!U$4+$AT235*Assembly!U$5+$AU235*Assembly!U$6+$AV235*Assembly!U$7+$AW235*Assembly!U$8+$AX235*Assembly!U$9+$AY235*Assembly!U$10+$AZ235*Assembly!U$11+$BA235*Assembly!U$12+$BB235*Assembly!U$13+$BC235*Assembly!U$14+$BD235*Assembly!U$15+$BE235*Assembly!U$16+$BF235*Assembly!U$17+$BG235*Assembly!U$18+$BH235*Assembly!U$19+$BI235*Assembly!U$20+$BJ235*Assembly!U$21+$BK235*Assembly!U$22+$BL235*Assembly!U$23+$BM235*Assembly!U$24</f>
        <v>#VALUE!</v>
      </c>
      <c r="CI235" s="145" t="e">
        <f>$AS235*Assembly!V$4+$AT235*Assembly!V$5+$AU235*Assembly!V$6+$AV235*Assembly!V$7+$AW235*Assembly!V$8+$AX235*Assembly!V$9+$AY235*Assembly!V$10+$AZ235*Assembly!V$11+$BA235*Assembly!V$12+$BB235*Assembly!V$13+$BC235*Assembly!V$14+$BD235*Assembly!V$15+$BE235*Assembly!V$16+$BF235*Assembly!V$17+$BG235*Assembly!V$18+$BH235*Assembly!V$19+$BI235*Assembly!V$20+$BJ235*Assembly!V$21+$BK235*Assembly!V$22+$BL235*Assembly!V$23+$BM235*Assembly!V$24</f>
        <v>#VALUE!</v>
      </c>
      <c r="CJ235" s="145" t="e">
        <f>BZ235*Refining!$F$3</f>
        <v>#VALUE!</v>
      </c>
      <c r="CK235" s="145" t="e">
        <f>CA235*Refining!$F$4</f>
        <v>#VALUE!</v>
      </c>
      <c r="CL235" s="145" t="e">
        <f>CB235*Refining!$F$5</f>
        <v>#VALUE!</v>
      </c>
      <c r="CM235" s="145" t="e">
        <f>CC235*Refining!$F$6</f>
        <v>#VALUE!</v>
      </c>
      <c r="CN235" s="145" t="e">
        <f>CD235*Refining!$F$7</f>
        <v>#VALUE!</v>
      </c>
      <c r="CO235" s="145" t="e">
        <f>CE235*Refining!$F$8</f>
        <v>#VALUE!</v>
      </c>
      <c r="CP235" s="145" t="e">
        <f>CF235*Refining!$F$9</f>
        <v>#VALUE!</v>
      </c>
      <c r="CQ235" s="145" t="e">
        <f>CG235*Refining!$F$10</f>
        <v>#VALUE!</v>
      </c>
      <c r="CR235" s="145" t="e">
        <f>CH235*Refining!$F$11</f>
        <v>#VALUE!</v>
      </c>
      <c r="CS235" s="145" t="e">
        <f>CI235*Refining!$F$12</f>
        <v>#VALUE!</v>
      </c>
      <c r="CT235" s="185" t="e">
        <f t="shared" ref="CT235:DM235" si="949">IF(BZ235 = 0, "", BZ235)</f>
        <v>#VALUE!</v>
      </c>
      <c r="CU235" s="186" t="e">
        <f t="shared" si="949"/>
        <v>#VALUE!</v>
      </c>
      <c r="CV235" s="186" t="e">
        <f t="shared" si="949"/>
        <v>#VALUE!</v>
      </c>
      <c r="CW235" s="186" t="e">
        <f t="shared" si="949"/>
        <v>#VALUE!</v>
      </c>
      <c r="CX235" s="186" t="e">
        <f t="shared" si="949"/>
        <v>#VALUE!</v>
      </c>
      <c r="CY235" s="186" t="e">
        <f t="shared" si="949"/>
        <v>#VALUE!</v>
      </c>
      <c r="CZ235" s="186" t="e">
        <f t="shared" si="949"/>
        <v>#VALUE!</v>
      </c>
      <c r="DA235" s="186" t="e">
        <f t="shared" si="949"/>
        <v>#VALUE!</v>
      </c>
      <c r="DB235" s="186" t="e">
        <f t="shared" si="949"/>
        <v>#VALUE!</v>
      </c>
      <c r="DC235" s="187" t="e">
        <f t="shared" si="949"/>
        <v>#VALUE!</v>
      </c>
      <c r="DD235" s="185" t="e">
        <f t="shared" si="949"/>
        <v>#VALUE!</v>
      </c>
      <c r="DE235" s="186" t="e">
        <f t="shared" si="949"/>
        <v>#VALUE!</v>
      </c>
      <c r="DF235" s="186" t="e">
        <f t="shared" si="949"/>
        <v>#VALUE!</v>
      </c>
      <c r="DG235" s="186" t="e">
        <f t="shared" si="949"/>
        <v>#VALUE!</v>
      </c>
      <c r="DH235" s="211" t="e">
        <f t="shared" si="949"/>
        <v>#VALUE!</v>
      </c>
      <c r="DI235" s="186" t="e">
        <f t="shared" si="949"/>
        <v>#VALUE!</v>
      </c>
      <c r="DJ235" s="186" t="e">
        <f t="shared" si="949"/>
        <v>#VALUE!</v>
      </c>
      <c r="DK235" s="186" t="e">
        <f t="shared" si="949"/>
        <v>#VALUE!</v>
      </c>
      <c r="DL235" s="186" t="e">
        <f t="shared" si="949"/>
        <v>#VALUE!</v>
      </c>
      <c r="DM235" s="187" t="e">
        <f t="shared" si="949"/>
        <v>#VALUE!</v>
      </c>
      <c r="DN235" s="185" t="e">
        <f t="shared" si="11"/>
        <v>#VALUE!</v>
      </c>
      <c r="DO235" s="189" t="e">
        <f t="shared" si="12"/>
        <v>#VALUE!</v>
      </c>
      <c r="DP235" s="120" t="e">
        <f t="shared" si="13"/>
        <v>#VALUE!</v>
      </c>
      <c r="DQ235" s="133" t="e">
        <f>CT235*'Ores &amp; Ingots'!$C$3+CU235*'Ores &amp; Ingots'!$C$4+CV235*'Ores &amp; Ingots'!$C$5+CW235*'Ores &amp; Ingots'!$C$6+CX235*'Ores &amp; Ingots'!$C$7+CY235*'Ores &amp; Ingots'!$C$8+CZ235*'Ores &amp; Ingots'!$C$9+DA235*'Ores &amp; Ingots'!$C$10+DB235*'Ores &amp; Ingots'!$C$11+DC235*'Ores &amp; Ingots'!$C$12</f>
        <v>#VALUE!</v>
      </c>
      <c r="DR235" s="133" t="e">
        <f>DD235*'Ores &amp; Ingots'!$B$3+DE235*'Ores &amp; Ingots'!$B$4+DF235*'Ores &amp; Ingots'!$B$5+DG235*'Ores &amp; Ingots'!$B$6+DH235*'Ores &amp; Ingots'!$B$7+DI235*'Ores &amp; Ingots'!$B$8+DJ235*'Ores &amp; Ingots'!$B$9+DK235*'Ores &amp; Ingots'!$B$10+DL235*'Ores &amp; Ingots'!$B$11+DM235*'Ores &amp; Ingots'!$B$12</f>
        <v>#VALUE!</v>
      </c>
      <c r="DS235" s="189" t="e">
        <f>CT235*Refining!$G$3+CU235*Refining!$G$4+CV235*Refining!$G$5+CW235*Refining!$G$6+CX235*Refining!$G$7+CY235*Refining!$G$8+CZ235*Refining!$G$9+DA235*Refining!$G$10+DB235*Refining!$G$11+DC235*Refining!$G$12</f>
        <v>#VALUE!</v>
      </c>
      <c r="DT235" s="189" t="e">
        <f t="shared" si="14"/>
        <v>#VALUE!</v>
      </c>
      <c r="DU235" s="192" t="e">
        <f t="shared" si="15"/>
        <v>#VALUE!</v>
      </c>
      <c r="DV235" s="185" t="e">
        <f t="shared" si="16"/>
        <v>#VALUE!</v>
      </c>
      <c r="DW235" s="194" t="e">
        <f t="shared" ref="DW235:DX235" si="950">DV235/60</f>
        <v>#VALUE!</v>
      </c>
      <c r="DX235" s="194" t="e">
        <f t="shared" si="950"/>
        <v>#VALUE!</v>
      </c>
      <c r="DY235" s="185" t="e">
        <f t="shared" si="18"/>
        <v>#VALUE!</v>
      </c>
      <c r="DZ235" s="194" t="e">
        <f t="shared" ref="DZ235:EA235" si="951">DY235/1000</f>
        <v>#VALUE!</v>
      </c>
      <c r="EA235" s="196" t="e">
        <f t="shared" si="951"/>
        <v>#VALUE!</v>
      </c>
      <c r="EB235" s="130" t="e">
        <f t="shared" si="20"/>
        <v>#VALUE!</v>
      </c>
      <c r="EC235" s="132" t="e">
        <f t="shared" si="21"/>
        <v>#VALUE!</v>
      </c>
      <c r="ED235" s="133" t="s">
        <v>28</v>
      </c>
    </row>
    <row r="236" spans="1:134" ht="12.75" x14ac:dyDescent="0.2">
      <c r="A236" s="864"/>
      <c r="B236" s="369" t="s">
        <v>394</v>
      </c>
      <c r="C236" s="137" t="s">
        <v>155</v>
      </c>
      <c r="D236" s="137">
        <v>1</v>
      </c>
      <c r="E236" s="137">
        <v>1</v>
      </c>
      <c r="F236" s="137">
        <v>1</v>
      </c>
      <c r="G236" s="154">
        <f t="shared" si="0"/>
        <v>0.125</v>
      </c>
      <c r="H236" s="156">
        <v>8</v>
      </c>
      <c r="I236" s="156">
        <v>20</v>
      </c>
      <c r="J236" s="156">
        <f>H236/Main!$D$9</f>
        <v>1.6</v>
      </c>
      <c r="K236" s="156">
        <f>I236/Main!$D$10</f>
        <v>10</v>
      </c>
      <c r="L236" s="156">
        <f t="shared" si="1"/>
        <v>6.25</v>
      </c>
      <c r="M236" s="156">
        <v>1</v>
      </c>
      <c r="N236" s="159"/>
      <c r="O236" s="159"/>
      <c r="P236" s="164"/>
      <c r="Q236" s="159"/>
      <c r="R236" s="166"/>
      <c r="S236" s="159"/>
      <c r="T236" s="166"/>
      <c r="U236" s="170"/>
      <c r="V236" s="159"/>
      <c r="W236" s="364"/>
      <c r="X236" s="167">
        <v>1</v>
      </c>
      <c r="Y236" s="133">
        <v>0</v>
      </c>
      <c r="Z236" s="133">
        <v>0</v>
      </c>
      <c r="AA236" s="133">
        <v>0</v>
      </c>
      <c r="AB236" s="133">
        <v>0</v>
      </c>
      <c r="AC236" s="133">
        <v>0</v>
      </c>
      <c r="AD236" s="133">
        <v>0</v>
      </c>
      <c r="AE236" s="133">
        <v>0</v>
      </c>
      <c r="AF236" s="133">
        <v>0</v>
      </c>
      <c r="AG236" s="133">
        <v>0</v>
      </c>
      <c r="AH236" s="133">
        <v>0</v>
      </c>
      <c r="AI236" s="133">
        <v>0</v>
      </c>
      <c r="AJ236" s="133">
        <v>0</v>
      </c>
      <c r="AK236" s="133">
        <v>0</v>
      </c>
      <c r="AL236" s="133">
        <v>0</v>
      </c>
      <c r="AM236" s="133">
        <v>0</v>
      </c>
      <c r="AN236" s="133">
        <v>0</v>
      </c>
      <c r="AO236" s="133">
        <v>0</v>
      </c>
      <c r="AP236" s="133">
        <v>0</v>
      </c>
      <c r="AQ236" s="133">
        <v>0</v>
      </c>
      <c r="AR236" s="133">
        <v>0</v>
      </c>
      <c r="AS236" s="406">
        <f t="shared" ref="AS236:BM236" si="952">IF(X236 = 0, "", X236)</f>
        <v>1</v>
      </c>
      <c r="AT236" s="137" t="str">
        <f t="shared" si="952"/>
        <v/>
      </c>
      <c r="AU236" s="137" t="str">
        <f t="shared" si="952"/>
        <v/>
      </c>
      <c r="AV236" s="137" t="str">
        <f t="shared" si="952"/>
        <v/>
      </c>
      <c r="AW236" s="137" t="str">
        <f t="shared" si="952"/>
        <v/>
      </c>
      <c r="AX236" s="137" t="str">
        <f t="shared" si="952"/>
        <v/>
      </c>
      <c r="AY236" s="137" t="str">
        <f t="shared" si="952"/>
        <v/>
      </c>
      <c r="AZ236" s="137" t="str">
        <f t="shared" si="952"/>
        <v/>
      </c>
      <c r="BA236" s="137" t="str">
        <f t="shared" si="952"/>
        <v/>
      </c>
      <c r="BB236" s="137" t="str">
        <f t="shared" si="952"/>
        <v/>
      </c>
      <c r="BC236" s="137" t="str">
        <f t="shared" si="952"/>
        <v/>
      </c>
      <c r="BD236" s="137" t="str">
        <f t="shared" si="952"/>
        <v/>
      </c>
      <c r="BE236" s="137" t="str">
        <f t="shared" si="952"/>
        <v/>
      </c>
      <c r="BF236" s="137" t="str">
        <f t="shared" si="952"/>
        <v/>
      </c>
      <c r="BG236" s="137" t="str">
        <f t="shared" si="952"/>
        <v/>
      </c>
      <c r="BH236" s="137" t="str">
        <f t="shared" si="952"/>
        <v/>
      </c>
      <c r="BI236" s="137" t="str">
        <f t="shared" si="952"/>
        <v/>
      </c>
      <c r="BJ236" s="137" t="str">
        <f t="shared" si="952"/>
        <v/>
      </c>
      <c r="BK236" s="137" t="str">
        <f t="shared" si="952"/>
        <v/>
      </c>
      <c r="BL236" s="137" t="str">
        <f t="shared" si="952"/>
        <v/>
      </c>
      <c r="BM236" s="169" t="str">
        <f t="shared" si="952"/>
        <v/>
      </c>
      <c r="BN236" s="174" t="e">
        <f>$AS236*Assembly!Z$4+$AT236*Assembly!Z$5+$AU236*Assembly!Z$6+$AV236*Assembly!Z$7+$AW236*Assembly!Z$8+$AX236*Assembly!Z$9+$AY236*Assembly!Z$10+$AZ236*Assembly!Z$11+$BA236*Assembly!Z$12+$BB236*Assembly!Z$13+$BC236*Assembly!Z$14+$BD236*Assembly!Z$15+$BE236*Assembly!Z$16+$BF236*Assembly!Z$17+$BG236*Assembly!Z$18+$BH236*Assembly!Z$19+$BI236*Assembly!Z$20+$BJ236*Assembly!Z$21+$BK236*Assembly!Z$22+$BL236*Assembly!Z$23+$BM236*Assembly!Z$24</f>
        <v>#VALUE!</v>
      </c>
      <c r="BO236" s="133" t="e">
        <f t="shared" si="3"/>
        <v>#VALUE!</v>
      </c>
      <c r="BP236" s="133"/>
      <c r="BQ236" s="133" t="e">
        <f>$AS236*Assembly!AD$4+$AT236*Assembly!AD$5+$AU236*Assembly!AD$6+$AV236*Assembly!AD$7+$AW236*Assembly!AD$8+$AX236*Assembly!AD$9+$AY236*Assembly!AD$10+$AZ236*Assembly!AD$11+$BA236*Assembly!AD$12+$BB236*Assembly!AD$13+$BC236*Assembly!AD$14+$BD236*Assembly!AD$15+$BE236*Assembly!AD$16+$BF236*Assembly!AD$17+$BG236*Assembly!AD$18+$BH236*Assembly!AD$19+$BI236*Assembly!AD$20+$BJ236*Assembly!AD$21+$BK236*Assembly!AD$22+$BL236*Assembly!AD$23+$BM236*Assembly!AD$24</f>
        <v>#VALUE!</v>
      </c>
      <c r="BR236" s="177" t="e">
        <f t="shared" si="4"/>
        <v>#VALUE!</v>
      </c>
      <c r="BS236" s="178" t="e">
        <f t="shared" si="5"/>
        <v>#VALUE!</v>
      </c>
      <c r="BT236" s="179" t="e">
        <f t="shared" si="6"/>
        <v>#VALUE!</v>
      </c>
      <c r="BU236" s="178" t="e">
        <f t="shared" si="7"/>
        <v>#VALUE!</v>
      </c>
      <c r="BV236" s="133" t="e">
        <f>$AS236*Assembly!Y$4+$AT236*Assembly!Y$5+$AU236*Assembly!Y$6+$AV236*Assembly!Y$7+$AW236*Assembly!Y$8+$AX236*Assembly!Y$9+$AY236*Assembly!Y$10+$AZ236*Assembly!Y$11+$BA236*Assembly!Y$12+$BB236*Assembly!Y$13+$BC236*Assembly!Y$14+$BD236*Assembly!Y$15+$BE236*Assembly!Y$16+$BF236*Assembly!Y$17+$BG236*Assembly!Y$18+$BH236*Assembly!Y$19+$BI236*Assembly!Y$20+$BJ236*Assembly!Y$21+$BK236*Assembly!Y$22+$BL236*Assembly!Y$23+$BM236*Assembly!Y$24</f>
        <v>#VALUE!</v>
      </c>
      <c r="BW236" s="133" t="e">
        <f t="shared" si="8"/>
        <v>#VALUE!</v>
      </c>
      <c r="BX236" s="130" t="e">
        <f t="shared" si="9"/>
        <v>#VALUE!</v>
      </c>
      <c r="BY236" s="183" t="e">
        <f>$AS236*Assembly!AC$4+$AT236*Assembly!AC$5+$AU236*Assembly!AC$6+$AV236*Assembly!AC$7+$AW236*Assembly!AC$8+$AX236*Assembly!AC$9+$AY236*Assembly!AC$10+$AZ236*Assembly!AC$11+$BA236*Assembly!AC$12+$BB236*Assembly!AC$13+$BC236*Assembly!AC$14+$BD236*Assembly!AC$15+$BE236*Assembly!AC$16+$BF236*Assembly!AC$17+$BG236*Assembly!AC$18+$BH236*Assembly!AC$19+$BI236*Assembly!AC$20+$BJ236*Assembly!AC$21+$BK236*Assembly!AC$22+$BL236*Assembly!AC$23+$BM236*Assembly!AC$24</f>
        <v>#VALUE!</v>
      </c>
      <c r="BZ236" s="164" t="e">
        <f>$AS236*Assembly!M$4+$AT236*Assembly!M$5+$AU236*Assembly!M$6+$AV236*Assembly!M$7+$AW236*Assembly!M$8+$AX236*Assembly!M$9+$AY236*Assembly!M$10+$AZ236*Assembly!M$11+$BA236*Assembly!M$12+$BB236*Assembly!M$13+$BC236*Assembly!M$14+$BD236*Assembly!M$15+$BE236*Assembly!M$16+$BF236*Assembly!M$17+$BG236*Assembly!M$18+$BH236*Assembly!M$19+$BI236*Assembly!M$20+$BJ236*Assembly!M$21+$BK236*Assembly!M$22+$BL236*Assembly!M$23+$BM236*Assembly!M$24</f>
        <v>#VALUE!</v>
      </c>
      <c r="CA236" s="164" t="e">
        <f>$AS236*Assembly!N$4+$AT236*Assembly!N$5+$AU236*Assembly!N$6+$AV236*Assembly!N$7+$AW236*Assembly!N$8+$AX236*Assembly!N$9+$AY236*Assembly!N$10+$AZ236*Assembly!N$11+$BA236*Assembly!N$12+$BB236*Assembly!N$13+$BC236*Assembly!N$14+$BD236*Assembly!N$15+$BE236*Assembly!N$16+$BF236*Assembly!N$17+$BG236*Assembly!N$18+$BH236*Assembly!N$19+$BI236*Assembly!N$20+$BJ236*Assembly!N$21+$BK236*Assembly!N$22+$BL236*Assembly!N$23+$BM236*Assembly!N$24</f>
        <v>#VALUE!</v>
      </c>
      <c r="CB236" s="164" t="e">
        <f>$AS236*Assembly!O$4+$AT236*Assembly!O$5+$AU236*Assembly!O$6+$AV236*Assembly!O$7+$AW236*Assembly!O$8+$AX236*Assembly!O$9+$AY236*Assembly!O$10+$AZ236*Assembly!O$11+$BA236*Assembly!O$12+$BB236*Assembly!O$13+$BC236*Assembly!O$14+$BD236*Assembly!O$15+$BE236*Assembly!O$16+$BF236*Assembly!O$17+$BG236*Assembly!O$18+$BH236*Assembly!O$19+$BI236*Assembly!O$20+$BJ236*Assembly!O$21+$BK236*Assembly!O$22+$BL236*Assembly!O$23+$BM236*Assembly!O$24</f>
        <v>#VALUE!</v>
      </c>
      <c r="CC236" s="156" t="e">
        <f>$AS236*Assembly!P$4+$AT236*Assembly!P$5+$AU236*Assembly!P$6+$AV236*Assembly!P$7+$AW236*Assembly!P$8+$AX236*Assembly!P$9+$AY236*Assembly!P$10+$AZ236*Assembly!P$11+$BA236*Assembly!P$12+$BB236*Assembly!P$13+$BC236*Assembly!P$14+$BD236*Assembly!P$15+$BE236*Assembly!P$16+$BF236*Assembly!P$17+$BG236*Assembly!P$18+$BH236*Assembly!P$19+$BI236*Assembly!P$20+$BJ236*Assembly!P$21+$BK236*Assembly!P$22+$BL236*Assembly!P$23+$BM236*Assembly!P$24</f>
        <v>#VALUE!</v>
      </c>
      <c r="CD236" s="156" t="e">
        <f>$AS236*Assembly!Q$4+$AT236*Assembly!Q$5+$AU236*Assembly!Q$6+$AV236*Assembly!Q$7+$AW236*Assembly!Q$8+$AX236*Assembly!Q$9+$AY236*Assembly!Q$10+$AZ236*Assembly!Q$11+$BA236*Assembly!Q$12+$BB236*Assembly!Q$13+$BC236*Assembly!Q$14+$BD236*Assembly!Q$15+$BE236*Assembly!Q$16+$BF236*Assembly!Q$17+$BG236*Assembly!Q$18+$BH236*Assembly!Q$19+$BI236*Assembly!Q$20+$BJ236*Assembly!Q$21+$BK236*Assembly!Q$22+$BL236*Assembly!Q$23+$BM236*Assembly!Q$24</f>
        <v>#VALUE!</v>
      </c>
      <c r="CE236" s="164" t="e">
        <f>$AS236*Assembly!R$4+$AT236*Assembly!R$5+$AU236*Assembly!R$6+$AV236*Assembly!R$7+$AW236*Assembly!R$8+$AX236*Assembly!R$9+$AY236*Assembly!R$10+$AZ236*Assembly!R$11+$BA236*Assembly!R$12+$BB236*Assembly!R$13+$BC236*Assembly!R$14+$BD236*Assembly!R$15+$BE236*Assembly!R$16+$BF236*Assembly!R$17+$BG236*Assembly!R$18+$BH236*Assembly!R$19+$BI236*Assembly!R$20+$BJ236*Assembly!R$21+$BK236*Assembly!R$22+$BL236*Assembly!R$23+$BM236*Assembly!R$24</f>
        <v>#VALUE!</v>
      </c>
      <c r="CF236" s="156" t="e">
        <f>$AS236*Assembly!S$4+$AT236*Assembly!S$5+$AU236*Assembly!S$6+$AV236*Assembly!S$7+$AW236*Assembly!S$8+$AX236*Assembly!S$9+$AY236*Assembly!S$10+$AZ236*Assembly!S$11+$BA236*Assembly!S$12+$BB236*Assembly!S$13+$BC236*Assembly!S$14+$BD236*Assembly!S$15+$BE236*Assembly!S$16+$BF236*Assembly!S$17+$BG236*Assembly!S$18+$BH236*Assembly!S$19+$BI236*Assembly!S$20+$BJ236*Assembly!S$21+$BK236*Assembly!S$22+$BL236*Assembly!S$23+$BM236*Assembly!S$24</f>
        <v>#VALUE!</v>
      </c>
      <c r="CG236" s="156" t="e">
        <f>$AS236*Assembly!T$4+$AT236*Assembly!T$5+$AU236*Assembly!T$6+$AV236*Assembly!T$7+$AW236*Assembly!T$8+$AX236*Assembly!T$9+$AY236*Assembly!T$10+$AZ236*Assembly!T$11+$BA236*Assembly!T$12+$BB236*Assembly!T$13+$BC236*Assembly!T$14+$BD236*Assembly!T$15+$BE236*Assembly!T$16+$BF236*Assembly!T$17+$BG236*Assembly!T$18+$BH236*Assembly!T$19+$BI236*Assembly!T$20+$BJ236*Assembly!T$21+$BK236*Assembly!T$22+$BL236*Assembly!T$23+$BM236*Assembly!T$24</f>
        <v>#VALUE!</v>
      </c>
      <c r="CH236" s="156" t="e">
        <f>$AS236*Assembly!U$4+$AT236*Assembly!U$5+$AU236*Assembly!U$6+$AV236*Assembly!U$7+$AW236*Assembly!U$8+$AX236*Assembly!U$9+$AY236*Assembly!U$10+$AZ236*Assembly!U$11+$BA236*Assembly!U$12+$BB236*Assembly!U$13+$BC236*Assembly!U$14+$BD236*Assembly!U$15+$BE236*Assembly!U$16+$BF236*Assembly!U$17+$BG236*Assembly!U$18+$BH236*Assembly!U$19+$BI236*Assembly!U$20+$BJ236*Assembly!U$21+$BK236*Assembly!U$22+$BL236*Assembly!U$23+$BM236*Assembly!U$24</f>
        <v>#VALUE!</v>
      </c>
      <c r="CI236" s="164" t="e">
        <f>$AS236*Assembly!V$4+$AT236*Assembly!V$5+$AU236*Assembly!V$6+$AV236*Assembly!V$7+$AW236*Assembly!V$8+$AX236*Assembly!V$9+$AY236*Assembly!V$10+$AZ236*Assembly!V$11+$BA236*Assembly!V$12+$BB236*Assembly!V$13+$BC236*Assembly!V$14+$BD236*Assembly!V$15+$BE236*Assembly!V$16+$BF236*Assembly!V$17+$BG236*Assembly!V$18+$BH236*Assembly!V$19+$BI236*Assembly!V$20+$BJ236*Assembly!V$21+$BK236*Assembly!V$22+$BL236*Assembly!V$23+$BM236*Assembly!V$24</f>
        <v>#VALUE!</v>
      </c>
      <c r="CJ236" s="164" t="e">
        <f>BZ236*Refining!$F$3</f>
        <v>#VALUE!</v>
      </c>
      <c r="CK236" s="164" t="e">
        <f>CA236*Refining!$F$4</f>
        <v>#VALUE!</v>
      </c>
      <c r="CL236" s="164" t="e">
        <f>CB236*Refining!$F$5</f>
        <v>#VALUE!</v>
      </c>
      <c r="CM236" s="164" t="e">
        <f>CC236*Refining!$F$6</f>
        <v>#VALUE!</v>
      </c>
      <c r="CN236" s="164" t="e">
        <f>CD236*Refining!$F$7</f>
        <v>#VALUE!</v>
      </c>
      <c r="CO236" s="164" t="e">
        <f>CE236*Refining!$F$8</f>
        <v>#VALUE!</v>
      </c>
      <c r="CP236" s="164" t="e">
        <f>CF236*Refining!$F$9</f>
        <v>#VALUE!</v>
      </c>
      <c r="CQ236" s="164" t="e">
        <f>CG236*Refining!$F$10</f>
        <v>#VALUE!</v>
      </c>
      <c r="CR236" s="164" t="e">
        <f>CH236*Refining!$F$11</f>
        <v>#VALUE!</v>
      </c>
      <c r="CS236" s="164" t="e">
        <f>CI236*Refining!$F$12</f>
        <v>#VALUE!</v>
      </c>
      <c r="CT236" s="185" t="e">
        <f t="shared" ref="CT236:DM236" si="953">IF(BZ236 = 0, "", BZ236)</f>
        <v>#VALUE!</v>
      </c>
      <c r="CU236" s="186" t="e">
        <f t="shared" si="953"/>
        <v>#VALUE!</v>
      </c>
      <c r="CV236" s="186" t="e">
        <f t="shared" si="953"/>
        <v>#VALUE!</v>
      </c>
      <c r="CW236" s="186" t="e">
        <f t="shared" si="953"/>
        <v>#VALUE!</v>
      </c>
      <c r="CX236" s="186" t="e">
        <f t="shared" si="953"/>
        <v>#VALUE!</v>
      </c>
      <c r="CY236" s="186" t="e">
        <f t="shared" si="953"/>
        <v>#VALUE!</v>
      </c>
      <c r="CZ236" s="186" t="e">
        <f t="shared" si="953"/>
        <v>#VALUE!</v>
      </c>
      <c r="DA236" s="186" t="e">
        <f t="shared" si="953"/>
        <v>#VALUE!</v>
      </c>
      <c r="DB236" s="186" t="e">
        <f t="shared" si="953"/>
        <v>#VALUE!</v>
      </c>
      <c r="DC236" s="187" t="e">
        <f t="shared" si="953"/>
        <v>#VALUE!</v>
      </c>
      <c r="DD236" s="185" t="e">
        <f t="shared" si="953"/>
        <v>#VALUE!</v>
      </c>
      <c r="DE236" s="186" t="e">
        <f t="shared" si="953"/>
        <v>#VALUE!</v>
      </c>
      <c r="DF236" s="186" t="e">
        <f t="shared" si="953"/>
        <v>#VALUE!</v>
      </c>
      <c r="DG236" s="186" t="e">
        <f t="shared" si="953"/>
        <v>#VALUE!</v>
      </c>
      <c r="DH236" s="211" t="e">
        <f t="shared" si="953"/>
        <v>#VALUE!</v>
      </c>
      <c r="DI236" s="186" t="e">
        <f t="shared" si="953"/>
        <v>#VALUE!</v>
      </c>
      <c r="DJ236" s="186" t="e">
        <f t="shared" si="953"/>
        <v>#VALUE!</v>
      </c>
      <c r="DK236" s="186" t="e">
        <f t="shared" si="953"/>
        <v>#VALUE!</v>
      </c>
      <c r="DL236" s="186" t="e">
        <f t="shared" si="953"/>
        <v>#VALUE!</v>
      </c>
      <c r="DM236" s="187" t="e">
        <f t="shared" si="953"/>
        <v>#VALUE!</v>
      </c>
      <c r="DN236" s="185" t="e">
        <f t="shared" si="11"/>
        <v>#VALUE!</v>
      </c>
      <c r="DO236" s="189" t="e">
        <f t="shared" si="12"/>
        <v>#VALUE!</v>
      </c>
      <c r="DP236" s="120" t="e">
        <f t="shared" si="13"/>
        <v>#VALUE!</v>
      </c>
      <c r="DQ236" s="133" t="e">
        <f>CT236*'Ores &amp; Ingots'!$C$3+CU236*'Ores &amp; Ingots'!$C$4+CV236*'Ores &amp; Ingots'!$C$5+CW236*'Ores &amp; Ingots'!$C$6+CX236*'Ores &amp; Ingots'!$C$7+CY236*'Ores &amp; Ingots'!$C$8+CZ236*'Ores &amp; Ingots'!$C$9+DA236*'Ores &amp; Ingots'!$C$10+DB236*'Ores &amp; Ingots'!$C$11+DC236*'Ores &amp; Ingots'!$C$12</f>
        <v>#VALUE!</v>
      </c>
      <c r="DR236" s="133" t="e">
        <f>DD236*'Ores &amp; Ingots'!$B$3+DE236*'Ores &amp; Ingots'!$B$4+DF236*'Ores &amp; Ingots'!$B$5+DG236*'Ores &amp; Ingots'!$B$6+DH236*'Ores &amp; Ingots'!$B$7+DI236*'Ores &amp; Ingots'!$B$8+DJ236*'Ores &amp; Ingots'!$B$9+DK236*'Ores &amp; Ingots'!$B$10+DL236*'Ores &amp; Ingots'!$B$11+DM236*'Ores &amp; Ingots'!$B$12</f>
        <v>#VALUE!</v>
      </c>
      <c r="DS236" s="189" t="e">
        <f>CT236*Refining!$G$3+CU236*Refining!$G$4+CV236*Refining!$G$5+CW236*Refining!$G$6+CX236*Refining!$G$7+CY236*Refining!$G$8+CZ236*Refining!$G$9+DA236*Refining!$G$10+DB236*Refining!$G$11+DC236*Refining!$G$12</f>
        <v>#VALUE!</v>
      </c>
      <c r="DT236" s="189" t="e">
        <f t="shared" si="14"/>
        <v>#VALUE!</v>
      </c>
      <c r="DU236" s="192" t="e">
        <f t="shared" si="15"/>
        <v>#VALUE!</v>
      </c>
      <c r="DV236" s="185" t="e">
        <f t="shared" si="16"/>
        <v>#VALUE!</v>
      </c>
      <c r="DW236" s="194" t="e">
        <f t="shared" ref="DW236:DX236" si="954">DV236/60</f>
        <v>#VALUE!</v>
      </c>
      <c r="DX236" s="194" t="e">
        <f t="shared" si="954"/>
        <v>#VALUE!</v>
      </c>
      <c r="DY236" s="185" t="e">
        <f t="shared" si="18"/>
        <v>#VALUE!</v>
      </c>
      <c r="DZ236" s="194" t="e">
        <f t="shared" ref="DZ236:EA236" si="955">DY236/1000</f>
        <v>#VALUE!</v>
      </c>
      <c r="EA236" s="196" t="e">
        <f t="shared" si="955"/>
        <v>#VALUE!</v>
      </c>
      <c r="EB236" s="130" t="e">
        <f t="shared" si="20"/>
        <v>#VALUE!</v>
      </c>
      <c r="EC236" s="132" t="e">
        <f t="shared" si="21"/>
        <v>#VALUE!</v>
      </c>
      <c r="ED236" s="133" t="s">
        <v>28</v>
      </c>
    </row>
    <row r="237" spans="1:134" ht="12.75" x14ac:dyDescent="0.2">
      <c r="A237" s="864"/>
      <c r="B237" s="369" t="s">
        <v>395</v>
      </c>
      <c r="C237" s="137" t="s">
        <v>155</v>
      </c>
      <c r="D237" s="137">
        <v>1</v>
      </c>
      <c r="E237" s="137">
        <v>1</v>
      </c>
      <c r="F237" s="137">
        <v>1</v>
      </c>
      <c r="G237" s="139">
        <f t="shared" si="0"/>
        <v>0.125</v>
      </c>
      <c r="H237" s="140">
        <v>5</v>
      </c>
      <c r="I237" s="140">
        <v>12.5</v>
      </c>
      <c r="J237" s="140">
        <f>H237/Main!$D$9</f>
        <v>1</v>
      </c>
      <c r="K237" s="140">
        <f>I237/Main!$D$10</f>
        <v>6.25</v>
      </c>
      <c r="L237" s="140">
        <f t="shared" si="1"/>
        <v>6.25</v>
      </c>
      <c r="M237" s="140">
        <v>1</v>
      </c>
      <c r="N237" s="143"/>
      <c r="O237" s="143"/>
      <c r="P237" s="145"/>
      <c r="Q237" s="143"/>
      <c r="R237" s="146"/>
      <c r="S237" s="143"/>
      <c r="T237" s="395"/>
      <c r="U237" s="198"/>
      <c r="V237" s="143"/>
      <c r="W237" s="396"/>
      <c r="X237" s="167">
        <v>1</v>
      </c>
      <c r="Y237" s="133">
        <v>0</v>
      </c>
      <c r="Z237" s="133">
        <v>0</v>
      </c>
      <c r="AA237" s="133">
        <v>0</v>
      </c>
      <c r="AB237" s="133">
        <v>0</v>
      </c>
      <c r="AC237" s="133">
        <v>0</v>
      </c>
      <c r="AD237" s="133">
        <v>0</v>
      </c>
      <c r="AE237" s="133">
        <v>0</v>
      </c>
      <c r="AF237" s="133">
        <v>0</v>
      </c>
      <c r="AG237" s="133">
        <v>0</v>
      </c>
      <c r="AH237" s="133">
        <v>0</v>
      </c>
      <c r="AI237" s="133">
        <v>0</v>
      </c>
      <c r="AJ237" s="133">
        <v>0</v>
      </c>
      <c r="AK237" s="133">
        <v>0</v>
      </c>
      <c r="AL237" s="133">
        <v>0</v>
      </c>
      <c r="AM237" s="133">
        <v>0</v>
      </c>
      <c r="AN237" s="133">
        <v>0</v>
      </c>
      <c r="AO237" s="133">
        <v>0</v>
      </c>
      <c r="AP237" s="133">
        <v>0</v>
      </c>
      <c r="AQ237" s="133">
        <v>0</v>
      </c>
      <c r="AR237" s="133">
        <v>0</v>
      </c>
      <c r="AS237" s="406">
        <f t="shared" ref="AS237:BM237" si="956">IF(X237 = 0, "", X237)</f>
        <v>1</v>
      </c>
      <c r="AT237" s="137" t="str">
        <f t="shared" si="956"/>
        <v/>
      </c>
      <c r="AU237" s="137" t="str">
        <f t="shared" si="956"/>
        <v/>
      </c>
      <c r="AV237" s="137" t="str">
        <f t="shared" si="956"/>
        <v/>
      </c>
      <c r="AW237" s="137" t="str">
        <f t="shared" si="956"/>
        <v/>
      </c>
      <c r="AX237" s="137" t="str">
        <f t="shared" si="956"/>
        <v/>
      </c>
      <c r="AY237" s="137" t="str">
        <f t="shared" si="956"/>
        <v/>
      </c>
      <c r="AZ237" s="137" t="str">
        <f t="shared" si="956"/>
        <v/>
      </c>
      <c r="BA237" s="137" t="str">
        <f t="shared" si="956"/>
        <v/>
      </c>
      <c r="BB237" s="137" t="str">
        <f t="shared" si="956"/>
        <v/>
      </c>
      <c r="BC237" s="137" t="str">
        <f t="shared" si="956"/>
        <v/>
      </c>
      <c r="BD237" s="137" t="str">
        <f t="shared" si="956"/>
        <v/>
      </c>
      <c r="BE237" s="137" t="str">
        <f t="shared" si="956"/>
        <v/>
      </c>
      <c r="BF237" s="137" t="str">
        <f t="shared" si="956"/>
        <v/>
      </c>
      <c r="BG237" s="137" t="str">
        <f t="shared" si="956"/>
        <v/>
      </c>
      <c r="BH237" s="137" t="str">
        <f t="shared" si="956"/>
        <v/>
      </c>
      <c r="BI237" s="137" t="str">
        <f t="shared" si="956"/>
        <v/>
      </c>
      <c r="BJ237" s="137" t="str">
        <f t="shared" si="956"/>
        <v/>
      </c>
      <c r="BK237" s="137" t="str">
        <f t="shared" si="956"/>
        <v/>
      </c>
      <c r="BL237" s="137" t="str">
        <f t="shared" si="956"/>
        <v/>
      </c>
      <c r="BM237" s="169" t="str">
        <f t="shared" si="956"/>
        <v/>
      </c>
      <c r="BN237" s="174" t="e">
        <f>$AS237*Assembly!Z$4+$AT237*Assembly!Z$5+$AU237*Assembly!Z$6+$AV237*Assembly!Z$7+$AW237*Assembly!Z$8+$AX237*Assembly!Z$9+$AY237*Assembly!Z$10+$AZ237*Assembly!Z$11+$BA237*Assembly!Z$12+$BB237*Assembly!Z$13+$BC237*Assembly!Z$14+$BD237*Assembly!Z$15+$BE237*Assembly!Z$16+$BF237*Assembly!Z$17+$BG237*Assembly!Z$18+$BH237*Assembly!Z$19+$BI237*Assembly!Z$20+$BJ237*Assembly!Z$21+$BK237*Assembly!Z$22+$BL237*Assembly!Z$23+$BM237*Assembly!Z$24</f>
        <v>#VALUE!</v>
      </c>
      <c r="BO237" s="133" t="e">
        <f t="shared" si="3"/>
        <v>#VALUE!</v>
      </c>
      <c r="BP237" s="133"/>
      <c r="BQ237" s="133" t="e">
        <f>$AS237*Assembly!AD$4+$AT237*Assembly!AD$5+$AU237*Assembly!AD$6+$AV237*Assembly!AD$7+$AW237*Assembly!AD$8+$AX237*Assembly!AD$9+$AY237*Assembly!AD$10+$AZ237*Assembly!AD$11+$BA237*Assembly!AD$12+$BB237*Assembly!AD$13+$BC237*Assembly!AD$14+$BD237*Assembly!AD$15+$BE237*Assembly!AD$16+$BF237*Assembly!AD$17+$BG237*Assembly!AD$18+$BH237*Assembly!AD$19+$BI237*Assembly!AD$20+$BJ237*Assembly!AD$21+$BK237*Assembly!AD$22+$BL237*Assembly!AD$23+$BM237*Assembly!AD$24</f>
        <v>#VALUE!</v>
      </c>
      <c r="BR237" s="177" t="e">
        <f t="shared" si="4"/>
        <v>#VALUE!</v>
      </c>
      <c r="BS237" s="178" t="e">
        <f t="shared" si="5"/>
        <v>#VALUE!</v>
      </c>
      <c r="BT237" s="179" t="e">
        <f t="shared" si="6"/>
        <v>#VALUE!</v>
      </c>
      <c r="BU237" s="178" t="e">
        <f t="shared" si="7"/>
        <v>#VALUE!</v>
      </c>
      <c r="BV237" s="133" t="e">
        <f>$AS237*Assembly!Y$4+$AT237*Assembly!Y$5+$AU237*Assembly!Y$6+$AV237*Assembly!Y$7+$AW237*Assembly!Y$8+$AX237*Assembly!Y$9+$AY237*Assembly!Y$10+$AZ237*Assembly!Y$11+$BA237*Assembly!Y$12+$BB237*Assembly!Y$13+$BC237*Assembly!Y$14+$BD237*Assembly!Y$15+$BE237*Assembly!Y$16+$BF237*Assembly!Y$17+$BG237*Assembly!Y$18+$BH237*Assembly!Y$19+$BI237*Assembly!Y$20+$BJ237*Assembly!Y$21+$BK237*Assembly!Y$22+$BL237*Assembly!Y$23+$BM237*Assembly!Y$24</f>
        <v>#VALUE!</v>
      </c>
      <c r="BW237" s="133" t="e">
        <f t="shared" si="8"/>
        <v>#VALUE!</v>
      </c>
      <c r="BX237" s="130" t="e">
        <f t="shared" si="9"/>
        <v>#VALUE!</v>
      </c>
      <c r="BY237" s="183" t="e">
        <f>$AS237*Assembly!AC$4+$AT237*Assembly!AC$5+$AU237*Assembly!AC$6+$AV237*Assembly!AC$7+$AW237*Assembly!AC$8+$AX237*Assembly!AC$9+$AY237*Assembly!AC$10+$AZ237*Assembly!AC$11+$BA237*Assembly!AC$12+$BB237*Assembly!AC$13+$BC237*Assembly!AC$14+$BD237*Assembly!AC$15+$BE237*Assembly!AC$16+$BF237*Assembly!AC$17+$BG237*Assembly!AC$18+$BH237*Assembly!AC$19+$BI237*Assembly!AC$20+$BJ237*Assembly!AC$21+$BK237*Assembly!AC$22+$BL237*Assembly!AC$23+$BM237*Assembly!AC$24</f>
        <v>#VALUE!</v>
      </c>
      <c r="BZ237" s="145" t="e">
        <f>$AS237*Assembly!M$4+$AT237*Assembly!M$5+$AU237*Assembly!M$6+$AV237*Assembly!M$7+$AW237*Assembly!M$8+$AX237*Assembly!M$9+$AY237*Assembly!M$10+$AZ237*Assembly!M$11+$BA237*Assembly!M$12+$BB237*Assembly!M$13+$BC237*Assembly!M$14+$BD237*Assembly!M$15+$BE237*Assembly!M$16+$BF237*Assembly!M$17+$BG237*Assembly!M$18+$BH237*Assembly!M$19+$BI237*Assembly!M$20+$BJ237*Assembly!M$21+$BK237*Assembly!M$22+$BL237*Assembly!M$23+$BM237*Assembly!M$24</f>
        <v>#VALUE!</v>
      </c>
      <c r="CA237" s="145" t="e">
        <f>$AS237*Assembly!N$4+$AT237*Assembly!N$5+$AU237*Assembly!N$6+$AV237*Assembly!N$7+$AW237*Assembly!N$8+$AX237*Assembly!N$9+$AY237*Assembly!N$10+$AZ237*Assembly!N$11+$BA237*Assembly!N$12+$BB237*Assembly!N$13+$BC237*Assembly!N$14+$BD237*Assembly!N$15+$BE237*Assembly!N$16+$BF237*Assembly!N$17+$BG237*Assembly!N$18+$BH237*Assembly!N$19+$BI237*Assembly!N$20+$BJ237*Assembly!N$21+$BK237*Assembly!N$22+$BL237*Assembly!N$23+$BM237*Assembly!N$24</f>
        <v>#VALUE!</v>
      </c>
      <c r="CB237" s="145" t="e">
        <f>$AS237*Assembly!O$4+$AT237*Assembly!O$5+$AU237*Assembly!O$6+$AV237*Assembly!O$7+$AW237*Assembly!O$8+$AX237*Assembly!O$9+$AY237*Assembly!O$10+$AZ237*Assembly!O$11+$BA237*Assembly!O$12+$BB237*Assembly!O$13+$BC237*Assembly!O$14+$BD237*Assembly!O$15+$BE237*Assembly!O$16+$BF237*Assembly!O$17+$BG237*Assembly!O$18+$BH237*Assembly!O$19+$BI237*Assembly!O$20+$BJ237*Assembly!O$21+$BK237*Assembly!O$22+$BL237*Assembly!O$23+$BM237*Assembly!O$24</f>
        <v>#VALUE!</v>
      </c>
      <c r="CC237" s="140" t="e">
        <f>$AS237*Assembly!P$4+$AT237*Assembly!P$5+$AU237*Assembly!P$6+$AV237*Assembly!P$7+$AW237*Assembly!P$8+$AX237*Assembly!P$9+$AY237*Assembly!P$10+$AZ237*Assembly!P$11+$BA237*Assembly!P$12+$BB237*Assembly!P$13+$BC237*Assembly!P$14+$BD237*Assembly!P$15+$BE237*Assembly!P$16+$BF237*Assembly!P$17+$BG237*Assembly!P$18+$BH237*Assembly!P$19+$BI237*Assembly!P$20+$BJ237*Assembly!P$21+$BK237*Assembly!P$22+$BL237*Assembly!P$23+$BM237*Assembly!P$24</f>
        <v>#VALUE!</v>
      </c>
      <c r="CD237" s="140" t="e">
        <f>$AS237*Assembly!Q$4+$AT237*Assembly!Q$5+$AU237*Assembly!Q$6+$AV237*Assembly!Q$7+$AW237*Assembly!Q$8+$AX237*Assembly!Q$9+$AY237*Assembly!Q$10+$AZ237*Assembly!Q$11+$BA237*Assembly!Q$12+$BB237*Assembly!Q$13+$BC237*Assembly!Q$14+$BD237*Assembly!Q$15+$BE237*Assembly!Q$16+$BF237*Assembly!Q$17+$BG237*Assembly!Q$18+$BH237*Assembly!Q$19+$BI237*Assembly!Q$20+$BJ237*Assembly!Q$21+$BK237*Assembly!Q$22+$BL237*Assembly!Q$23+$BM237*Assembly!Q$24</f>
        <v>#VALUE!</v>
      </c>
      <c r="CE237" s="145" t="e">
        <f>$AS237*Assembly!R$4+$AT237*Assembly!R$5+$AU237*Assembly!R$6+$AV237*Assembly!R$7+$AW237*Assembly!R$8+$AX237*Assembly!R$9+$AY237*Assembly!R$10+$AZ237*Assembly!R$11+$BA237*Assembly!R$12+$BB237*Assembly!R$13+$BC237*Assembly!R$14+$BD237*Assembly!R$15+$BE237*Assembly!R$16+$BF237*Assembly!R$17+$BG237*Assembly!R$18+$BH237*Assembly!R$19+$BI237*Assembly!R$20+$BJ237*Assembly!R$21+$BK237*Assembly!R$22+$BL237*Assembly!R$23+$BM237*Assembly!R$24</f>
        <v>#VALUE!</v>
      </c>
      <c r="CF237" s="140" t="e">
        <f>$AS237*Assembly!S$4+$AT237*Assembly!S$5+$AU237*Assembly!S$6+$AV237*Assembly!S$7+$AW237*Assembly!S$8+$AX237*Assembly!S$9+$AY237*Assembly!S$10+$AZ237*Assembly!S$11+$BA237*Assembly!S$12+$BB237*Assembly!S$13+$BC237*Assembly!S$14+$BD237*Assembly!S$15+$BE237*Assembly!S$16+$BF237*Assembly!S$17+$BG237*Assembly!S$18+$BH237*Assembly!S$19+$BI237*Assembly!S$20+$BJ237*Assembly!S$21+$BK237*Assembly!S$22+$BL237*Assembly!S$23+$BM237*Assembly!S$24</f>
        <v>#VALUE!</v>
      </c>
      <c r="CG237" s="140" t="e">
        <f>$AS237*Assembly!T$4+$AT237*Assembly!T$5+$AU237*Assembly!T$6+$AV237*Assembly!T$7+$AW237*Assembly!T$8+$AX237*Assembly!T$9+$AY237*Assembly!T$10+$AZ237*Assembly!T$11+$BA237*Assembly!T$12+$BB237*Assembly!T$13+$BC237*Assembly!T$14+$BD237*Assembly!T$15+$BE237*Assembly!T$16+$BF237*Assembly!T$17+$BG237*Assembly!T$18+$BH237*Assembly!T$19+$BI237*Assembly!T$20+$BJ237*Assembly!T$21+$BK237*Assembly!T$22+$BL237*Assembly!T$23+$BM237*Assembly!T$24</f>
        <v>#VALUE!</v>
      </c>
      <c r="CH237" s="140" t="e">
        <f>$AS237*Assembly!U$4+$AT237*Assembly!U$5+$AU237*Assembly!U$6+$AV237*Assembly!U$7+$AW237*Assembly!U$8+$AX237*Assembly!U$9+$AY237*Assembly!U$10+$AZ237*Assembly!U$11+$BA237*Assembly!U$12+$BB237*Assembly!U$13+$BC237*Assembly!U$14+$BD237*Assembly!U$15+$BE237*Assembly!U$16+$BF237*Assembly!U$17+$BG237*Assembly!U$18+$BH237*Assembly!U$19+$BI237*Assembly!U$20+$BJ237*Assembly!U$21+$BK237*Assembly!U$22+$BL237*Assembly!U$23+$BM237*Assembly!U$24</f>
        <v>#VALUE!</v>
      </c>
      <c r="CI237" s="145" t="e">
        <f>$AS237*Assembly!V$4+$AT237*Assembly!V$5+$AU237*Assembly!V$6+$AV237*Assembly!V$7+$AW237*Assembly!V$8+$AX237*Assembly!V$9+$AY237*Assembly!V$10+$AZ237*Assembly!V$11+$BA237*Assembly!V$12+$BB237*Assembly!V$13+$BC237*Assembly!V$14+$BD237*Assembly!V$15+$BE237*Assembly!V$16+$BF237*Assembly!V$17+$BG237*Assembly!V$18+$BH237*Assembly!V$19+$BI237*Assembly!V$20+$BJ237*Assembly!V$21+$BK237*Assembly!V$22+$BL237*Assembly!V$23+$BM237*Assembly!V$24</f>
        <v>#VALUE!</v>
      </c>
      <c r="CJ237" s="145" t="e">
        <f>BZ237*Refining!$F$3</f>
        <v>#VALUE!</v>
      </c>
      <c r="CK237" s="145" t="e">
        <f>CA237*Refining!$F$4</f>
        <v>#VALUE!</v>
      </c>
      <c r="CL237" s="145" t="e">
        <f>CB237*Refining!$F$5</f>
        <v>#VALUE!</v>
      </c>
      <c r="CM237" s="145" t="e">
        <f>CC237*Refining!$F$6</f>
        <v>#VALUE!</v>
      </c>
      <c r="CN237" s="145" t="e">
        <f>CD237*Refining!$F$7</f>
        <v>#VALUE!</v>
      </c>
      <c r="CO237" s="145" t="e">
        <f>CE237*Refining!$F$8</f>
        <v>#VALUE!</v>
      </c>
      <c r="CP237" s="145" t="e">
        <f>CF237*Refining!$F$9</f>
        <v>#VALUE!</v>
      </c>
      <c r="CQ237" s="145" t="e">
        <f>CG237*Refining!$F$10</f>
        <v>#VALUE!</v>
      </c>
      <c r="CR237" s="145" t="e">
        <f>CH237*Refining!$F$11</f>
        <v>#VALUE!</v>
      </c>
      <c r="CS237" s="145" t="e">
        <f>CI237*Refining!$F$12</f>
        <v>#VALUE!</v>
      </c>
      <c r="CT237" s="185" t="e">
        <f t="shared" ref="CT237:DM237" si="957">IF(BZ237 = 0, "", BZ237)</f>
        <v>#VALUE!</v>
      </c>
      <c r="CU237" s="186" t="e">
        <f t="shared" si="957"/>
        <v>#VALUE!</v>
      </c>
      <c r="CV237" s="186" t="e">
        <f t="shared" si="957"/>
        <v>#VALUE!</v>
      </c>
      <c r="CW237" s="186" t="e">
        <f t="shared" si="957"/>
        <v>#VALUE!</v>
      </c>
      <c r="CX237" s="186" t="e">
        <f t="shared" si="957"/>
        <v>#VALUE!</v>
      </c>
      <c r="CY237" s="186" t="e">
        <f t="shared" si="957"/>
        <v>#VALUE!</v>
      </c>
      <c r="CZ237" s="186" t="e">
        <f t="shared" si="957"/>
        <v>#VALUE!</v>
      </c>
      <c r="DA237" s="186" t="e">
        <f t="shared" si="957"/>
        <v>#VALUE!</v>
      </c>
      <c r="DB237" s="186" t="e">
        <f t="shared" si="957"/>
        <v>#VALUE!</v>
      </c>
      <c r="DC237" s="187" t="e">
        <f t="shared" si="957"/>
        <v>#VALUE!</v>
      </c>
      <c r="DD237" s="185" t="e">
        <f t="shared" si="957"/>
        <v>#VALUE!</v>
      </c>
      <c r="DE237" s="186" t="e">
        <f t="shared" si="957"/>
        <v>#VALUE!</v>
      </c>
      <c r="DF237" s="186" t="e">
        <f t="shared" si="957"/>
        <v>#VALUE!</v>
      </c>
      <c r="DG237" s="186" t="e">
        <f t="shared" si="957"/>
        <v>#VALUE!</v>
      </c>
      <c r="DH237" s="211" t="e">
        <f t="shared" si="957"/>
        <v>#VALUE!</v>
      </c>
      <c r="DI237" s="186" t="e">
        <f t="shared" si="957"/>
        <v>#VALUE!</v>
      </c>
      <c r="DJ237" s="186" t="e">
        <f t="shared" si="957"/>
        <v>#VALUE!</v>
      </c>
      <c r="DK237" s="186" t="e">
        <f t="shared" si="957"/>
        <v>#VALUE!</v>
      </c>
      <c r="DL237" s="186" t="e">
        <f t="shared" si="957"/>
        <v>#VALUE!</v>
      </c>
      <c r="DM237" s="187" t="e">
        <f t="shared" si="957"/>
        <v>#VALUE!</v>
      </c>
      <c r="DN237" s="185" t="e">
        <f t="shared" si="11"/>
        <v>#VALUE!</v>
      </c>
      <c r="DO237" s="189" t="e">
        <f t="shared" si="12"/>
        <v>#VALUE!</v>
      </c>
      <c r="DP237" s="120" t="e">
        <f t="shared" si="13"/>
        <v>#VALUE!</v>
      </c>
      <c r="DQ237" s="133" t="e">
        <f>CT237*'Ores &amp; Ingots'!$C$3+CU237*'Ores &amp; Ingots'!$C$4+CV237*'Ores &amp; Ingots'!$C$5+CW237*'Ores &amp; Ingots'!$C$6+CX237*'Ores &amp; Ingots'!$C$7+CY237*'Ores &amp; Ingots'!$C$8+CZ237*'Ores &amp; Ingots'!$C$9+DA237*'Ores &amp; Ingots'!$C$10+DB237*'Ores &amp; Ingots'!$C$11+DC237*'Ores &amp; Ingots'!$C$12</f>
        <v>#VALUE!</v>
      </c>
      <c r="DR237" s="133" t="e">
        <f>DD237*'Ores &amp; Ingots'!$B$3+DE237*'Ores &amp; Ingots'!$B$4+DF237*'Ores &amp; Ingots'!$B$5+DG237*'Ores &amp; Ingots'!$B$6+DH237*'Ores &amp; Ingots'!$B$7+DI237*'Ores &amp; Ingots'!$B$8+DJ237*'Ores &amp; Ingots'!$B$9+DK237*'Ores &amp; Ingots'!$B$10+DL237*'Ores &amp; Ingots'!$B$11+DM237*'Ores &amp; Ingots'!$B$12</f>
        <v>#VALUE!</v>
      </c>
      <c r="DS237" s="189" t="e">
        <f>CT237*Refining!$G$3+CU237*Refining!$G$4+CV237*Refining!$G$5+CW237*Refining!$G$6+CX237*Refining!$G$7+CY237*Refining!$G$8+CZ237*Refining!$G$9+DA237*Refining!$G$10+DB237*Refining!$G$11+DC237*Refining!$G$12</f>
        <v>#VALUE!</v>
      </c>
      <c r="DT237" s="189" t="e">
        <f t="shared" si="14"/>
        <v>#VALUE!</v>
      </c>
      <c r="DU237" s="192" t="e">
        <f t="shared" si="15"/>
        <v>#VALUE!</v>
      </c>
      <c r="DV237" s="185" t="e">
        <f t="shared" si="16"/>
        <v>#VALUE!</v>
      </c>
      <c r="DW237" s="194" t="e">
        <f t="shared" ref="DW237:DX237" si="958">DV237/60</f>
        <v>#VALUE!</v>
      </c>
      <c r="DX237" s="194" t="e">
        <f t="shared" si="958"/>
        <v>#VALUE!</v>
      </c>
      <c r="DY237" s="185" t="e">
        <f t="shared" si="18"/>
        <v>#VALUE!</v>
      </c>
      <c r="DZ237" s="194" t="e">
        <f t="shared" ref="DZ237:EA237" si="959">DY237/1000</f>
        <v>#VALUE!</v>
      </c>
      <c r="EA237" s="196" t="e">
        <f t="shared" si="959"/>
        <v>#VALUE!</v>
      </c>
      <c r="EB237" s="130" t="e">
        <f t="shared" si="20"/>
        <v>#VALUE!</v>
      </c>
      <c r="EC237" s="132" t="e">
        <f t="shared" si="21"/>
        <v>#VALUE!</v>
      </c>
      <c r="ED237" s="133" t="s">
        <v>28</v>
      </c>
    </row>
    <row r="238" spans="1:134" ht="12.75" x14ac:dyDescent="0.2">
      <c r="A238" s="864"/>
      <c r="B238" s="369" t="s">
        <v>396</v>
      </c>
      <c r="C238" s="137" t="s">
        <v>155</v>
      </c>
      <c r="D238" s="137">
        <v>1</v>
      </c>
      <c r="E238" s="137">
        <v>1</v>
      </c>
      <c r="F238" s="137">
        <v>1</v>
      </c>
      <c r="G238" s="154">
        <f t="shared" si="0"/>
        <v>0.125</v>
      </c>
      <c r="H238" s="156">
        <v>8</v>
      </c>
      <c r="I238" s="156">
        <v>20</v>
      </c>
      <c r="J238" s="156">
        <f>H238/Main!$D$9</f>
        <v>1.6</v>
      </c>
      <c r="K238" s="156">
        <f>I238/Main!$D$10</f>
        <v>10</v>
      </c>
      <c r="L238" s="156">
        <f t="shared" si="1"/>
        <v>6.25</v>
      </c>
      <c r="M238" s="156">
        <v>1</v>
      </c>
      <c r="N238" s="159"/>
      <c r="O238" s="159"/>
      <c r="P238" s="164"/>
      <c r="Q238" s="159"/>
      <c r="R238" s="166"/>
      <c r="S238" s="159"/>
      <c r="T238" s="166"/>
      <c r="U238" s="170"/>
      <c r="V238" s="159"/>
      <c r="W238" s="364"/>
      <c r="X238" s="167">
        <v>1</v>
      </c>
      <c r="Y238" s="133">
        <v>0</v>
      </c>
      <c r="Z238" s="133">
        <v>0</v>
      </c>
      <c r="AA238" s="133">
        <v>0</v>
      </c>
      <c r="AB238" s="133">
        <v>0</v>
      </c>
      <c r="AC238" s="133">
        <v>0</v>
      </c>
      <c r="AD238" s="133">
        <v>0</v>
      </c>
      <c r="AE238" s="133">
        <v>0</v>
      </c>
      <c r="AF238" s="133">
        <v>0</v>
      </c>
      <c r="AG238" s="133">
        <v>0</v>
      </c>
      <c r="AH238" s="133">
        <v>0</v>
      </c>
      <c r="AI238" s="133">
        <v>0</v>
      </c>
      <c r="AJ238" s="133">
        <v>0</v>
      </c>
      <c r="AK238" s="133">
        <v>0</v>
      </c>
      <c r="AL238" s="133">
        <v>0</v>
      </c>
      <c r="AM238" s="133">
        <v>0</v>
      </c>
      <c r="AN238" s="133">
        <v>0</v>
      </c>
      <c r="AO238" s="133">
        <v>0</v>
      </c>
      <c r="AP238" s="133">
        <v>0</v>
      </c>
      <c r="AQ238" s="133">
        <v>0</v>
      </c>
      <c r="AR238" s="133">
        <v>0</v>
      </c>
      <c r="AS238" s="406">
        <f t="shared" ref="AS238:BM238" si="960">IF(X238 = 0, "", X238)</f>
        <v>1</v>
      </c>
      <c r="AT238" s="137" t="str">
        <f t="shared" si="960"/>
        <v/>
      </c>
      <c r="AU238" s="137" t="str">
        <f t="shared" si="960"/>
        <v/>
      </c>
      <c r="AV238" s="137" t="str">
        <f t="shared" si="960"/>
        <v/>
      </c>
      <c r="AW238" s="137" t="str">
        <f t="shared" si="960"/>
        <v/>
      </c>
      <c r="AX238" s="137" t="str">
        <f t="shared" si="960"/>
        <v/>
      </c>
      <c r="AY238" s="137" t="str">
        <f t="shared" si="960"/>
        <v/>
      </c>
      <c r="AZ238" s="137" t="str">
        <f t="shared" si="960"/>
        <v/>
      </c>
      <c r="BA238" s="137" t="str">
        <f t="shared" si="960"/>
        <v/>
      </c>
      <c r="BB238" s="137" t="str">
        <f t="shared" si="960"/>
        <v/>
      </c>
      <c r="BC238" s="137" t="str">
        <f t="shared" si="960"/>
        <v/>
      </c>
      <c r="BD238" s="137" t="str">
        <f t="shared" si="960"/>
        <v/>
      </c>
      <c r="BE238" s="137" t="str">
        <f t="shared" si="960"/>
        <v/>
      </c>
      <c r="BF238" s="137" t="str">
        <f t="shared" si="960"/>
        <v/>
      </c>
      <c r="BG238" s="137" t="str">
        <f t="shared" si="960"/>
        <v/>
      </c>
      <c r="BH238" s="137" t="str">
        <f t="shared" si="960"/>
        <v/>
      </c>
      <c r="BI238" s="137" t="str">
        <f t="shared" si="960"/>
        <v/>
      </c>
      <c r="BJ238" s="137" t="str">
        <f t="shared" si="960"/>
        <v/>
      </c>
      <c r="BK238" s="137" t="str">
        <f t="shared" si="960"/>
        <v/>
      </c>
      <c r="BL238" s="137" t="str">
        <f t="shared" si="960"/>
        <v/>
      </c>
      <c r="BM238" s="169" t="str">
        <f t="shared" si="960"/>
        <v/>
      </c>
      <c r="BN238" s="174" t="e">
        <f>$AS238*Assembly!Z$4+$AT238*Assembly!Z$5+$AU238*Assembly!Z$6+$AV238*Assembly!Z$7+$AW238*Assembly!Z$8+$AX238*Assembly!Z$9+$AY238*Assembly!Z$10+$AZ238*Assembly!Z$11+$BA238*Assembly!Z$12+$BB238*Assembly!Z$13+$BC238*Assembly!Z$14+$BD238*Assembly!Z$15+$BE238*Assembly!Z$16+$BF238*Assembly!Z$17+$BG238*Assembly!Z$18+$BH238*Assembly!Z$19+$BI238*Assembly!Z$20+$BJ238*Assembly!Z$21+$BK238*Assembly!Z$22+$BL238*Assembly!Z$23+$BM238*Assembly!Z$24</f>
        <v>#VALUE!</v>
      </c>
      <c r="BO238" s="133" t="e">
        <f t="shared" si="3"/>
        <v>#VALUE!</v>
      </c>
      <c r="BP238" s="133"/>
      <c r="BQ238" s="133" t="e">
        <f>$AS238*Assembly!AD$4+$AT238*Assembly!AD$5+$AU238*Assembly!AD$6+$AV238*Assembly!AD$7+$AW238*Assembly!AD$8+$AX238*Assembly!AD$9+$AY238*Assembly!AD$10+$AZ238*Assembly!AD$11+$BA238*Assembly!AD$12+$BB238*Assembly!AD$13+$BC238*Assembly!AD$14+$BD238*Assembly!AD$15+$BE238*Assembly!AD$16+$BF238*Assembly!AD$17+$BG238*Assembly!AD$18+$BH238*Assembly!AD$19+$BI238*Assembly!AD$20+$BJ238*Assembly!AD$21+$BK238*Assembly!AD$22+$BL238*Assembly!AD$23+$BM238*Assembly!AD$24</f>
        <v>#VALUE!</v>
      </c>
      <c r="BR238" s="177" t="e">
        <f t="shared" si="4"/>
        <v>#VALUE!</v>
      </c>
      <c r="BS238" s="178" t="e">
        <f t="shared" si="5"/>
        <v>#VALUE!</v>
      </c>
      <c r="BT238" s="179" t="e">
        <f t="shared" si="6"/>
        <v>#VALUE!</v>
      </c>
      <c r="BU238" s="178" t="e">
        <f t="shared" si="7"/>
        <v>#VALUE!</v>
      </c>
      <c r="BV238" s="133" t="e">
        <f>$AS238*Assembly!Y$4+$AT238*Assembly!Y$5+$AU238*Assembly!Y$6+$AV238*Assembly!Y$7+$AW238*Assembly!Y$8+$AX238*Assembly!Y$9+$AY238*Assembly!Y$10+$AZ238*Assembly!Y$11+$BA238*Assembly!Y$12+$BB238*Assembly!Y$13+$BC238*Assembly!Y$14+$BD238*Assembly!Y$15+$BE238*Assembly!Y$16+$BF238*Assembly!Y$17+$BG238*Assembly!Y$18+$BH238*Assembly!Y$19+$BI238*Assembly!Y$20+$BJ238*Assembly!Y$21+$BK238*Assembly!Y$22+$BL238*Assembly!Y$23+$BM238*Assembly!Y$24</f>
        <v>#VALUE!</v>
      </c>
      <c r="BW238" s="133" t="e">
        <f t="shared" si="8"/>
        <v>#VALUE!</v>
      </c>
      <c r="BX238" s="130" t="e">
        <f t="shared" si="9"/>
        <v>#VALUE!</v>
      </c>
      <c r="BY238" s="183" t="e">
        <f>$AS238*Assembly!AC$4+$AT238*Assembly!AC$5+$AU238*Assembly!AC$6+$AV238*Assembly!AC$7+$AW238*Assembly!AC$8+$AX238*Assembly!AC$9+$AY238*Assembly!AC$10+$AZ238*Assembly!AC$11+$BA238*Assembly!AC$12+$BB238*Assembly!AC$13+$BC238*Assembly!AC$14+$BD238*Assembly!AC$15+$BE238*Assembly!AC$16+$BF238*Assembly!AC$17+$BG238*Assembly!AC$18+$BH238*Assembly!AC$19+$BI238*Assembly!AC$20+$BJ238*Assembly!AC$21+$BK238*Assembly!AC$22+$BL238*Assembly!AC$23+$BM238*Assembly!AC$24</f>
        <v>#VALUE!</v>
      </c>
      <c r="BZ238" s="164" t="e">
        <f>$AS238*Assembly!M$4+$AT238*Assembly!M$5+$AU238*Assembly!M$6+$AV238*Assembly!M$7+$AW238*Assembly!M$8+$AX238*Assembly!M$9+$AY238*Assembly!M$10+$AZ238*Assembly!M$11+$BA238*Assembly!M$12+$BB238*Assembly!M$13+$BC238*Assembly!M$14+$BD238*Assembly!M$15+$BE238*Assembly!M$16+$BF238*Assembly!M$17+$BG238*Assembly!M$18+$BH238*Assembly!M$19+$BI238*Assembly!M$20+$BJ238*Assembly!M$21+$BK238*Assembly!M$22+$BL238*Assembly!M$23+$BM238*Assembly!M$24</f>
        <v>#VALUE!</v>
      </c>
      <c r="CA238" s="164" t="e">
        <f>$AS238*Assembly!N$4+$AT238*Assembly!N$5+$AU238*Assembly!N$6+$AV238*Assembly!N$7+$AW238*Assembly!N$8+$AX238*Assembly!N$9+$AY238*Assembly!N$10+$AZ238*Assembly!N$11+$BA238*Assembly!N$12+$BB238*Assembly!N$13+$BC238*Assembly!N$14+$BD238*Assembly!N$15+$BE238*Assembly!N$16+$BF238*Assembly!N$17+$BG238*Assembly!N$18+$BH238*Assembly!N$19+$BI238*Assembly!N$20+$BJ238*Assembly!N$21+$BK238*Assembly!N$22+$BL238*Assembly!N$23+$BM238*Assembly!N$24</f>
        <v>#VALUE!</v>
      </c>
      <c r="CB238" s="164" t="e">
        <f>$AS238*Assembly!O$4+$AT238*Assembly!O$5+$AU238*Assembly!O$6+$AV238*Assembly!O$7+$AW238*Assembly!O$8+$AX238*Assembly!O$9+$AY238*Assembly!O$10+$AZ238*Assembly!O$11+$BA238*Assembly!O$12+$BB238*Assembly!O$13+$BC238*Assembly!O$14+$BD238*Assembly!O$15+$BE238*Assembly!O$16+$BF238*Assembly!O$17+$BG238*Assembly!O$18+$BH238*Assembly!O$19+$BI238*Assembly!O$20+$BJ238*Assembly!O$21+$BK238*Assembly!O$22+$BL238*Assembly!O$23+$BM238*Assembly!O$24</f>
        <v>#VALUE!</v>
      </c>
      <c r="CC238" s="156" t="e">
        <f>$AS238*Assembly!P$4+$AT238*Assembly!P$5+$AU238*Assembly!P$6+$AV238*Assembly!P$7+$AW238*Assembly!P$8+$AX238*Assembly!P$9+$AY238*Assembly!P$10+$AZ238*Assembly!P$11+$BA238*Assembly!P$12+$BB238*Assembly!P$13+$BC238*Assembly!P$14+$BD238*Assembly!P$15+$BE238*Assembly!P$16+$BF238*Assembly!P$17+$BG238*Assembly!P$18+$BH238*Assembly!P$19+$BI238*Assembly!P$20+$BJ238*Assembly!P$21+$BK238*Assembly!P$22+$BL238*Assembly!P$23+$BM238*Assembly!P$24</f>
        <v>#VALUE!</v>
      </c>
      <c r="CD238" s="156" t="e">
        <f>$AS238*Assembly!Q$4+$AT238*Assembly!Q$5+$AU238*Assembly!Q$6+$AV238*Assembly!Q$7+$AW238*Assembly!Q$8+$AX238*Assembly!Q$9+$AY238*Assembly!Q$10+$AZ238*Assembly!Q$11+$BA238*Assembly!Q$12+$BB238*Assembly!Q$13+$BC238*Assembly!Q$14+$BD238*Assembly!Q$15+$BE238*Assembly!Q$16+$BF238*Assembly!Q$17+$BG238*Assembly!Q$18+$BH238*Assembly!Q$19+$BI238*Assembly!Q$20+$BJ238*Assembly!Q$21+$BK238*Assembly!Q$22+$BL238*Assembly!Q$23+$BM238*Assembly!Q$24</f>
        <v>#VALUE!</v>
      </c>
      <c r="CE238" s="164" t="e">
        <f>$AS238*Assembly!R$4+$AT238*Assembly!R$5+$AU238*Assembly!R$6+$AV238*Assembly!R$7+$AW238*Assembly!R$8+$AX238*Assembly!R$9+$AY238*Assembly!R$10+$AZ238*Assembly!R$11+$BA238*Assembly!R$12+$BB238*Assembly!R$13+$BC238*Assembly!R$14+$BD238*Assembly!R$15+$BE238*Assembly!R$16+$BF238*Assembly!R$17+$BG238*Assembly!R$18+$BH238*Assembly!R$19+$BI238*Assembly!R$20+$BJ238*Assembly!R$21+$BK238*Assembly!R$22+$BL238*Assembly!R$23+$BM238*Assembly!R$24</f>
        <v>#VALUE!</v>
      </c>
      <c r="CF238" s="156" t="e">
        <f>$AS238*Assembly!S$4+$AT238*Assembly!S$5+$AU238*Assembly!S$6+$AV238*Assembly!S$7+$AW238*Assembly!S$8+$AX238*Assembly!S$9+$AY238*Assembly!S$10+$AZ238*Assembly!S$11+$BA238*Assembly!S$12+$BB238*Assembly!S$13+$BC238*Assembly!S$14+$BD238*Assembly!S$15+$BE238*Assembly!S$16+$BF238*Assembly!S$17+$BG238*Assembly!S$18+$BH238*Assembly!S$19+$BI238*Assembly!S$20+$BJ238*Assembly!S$21+$BK238*Assembly!S$22+$BL238*Assembly!S$23+$BM238*Assembly!S$24</f>
        <v>#VALUE!</v>
      </c>
      <c r="CG238" s="156" t="e">
        <f>$AS238*Assembly!T$4+$AT238*Assembly!T$5+$AU238*Assembly!T$6+$AV238*Assembly!T$7+$AW238*Assembly!T$8+$AX238*Assembly!T$9+$AY238*Assembly!T$10+$AZ238*Assembly!T$11+$BA238*Assembly!T$12+$BB238*Assembly!T$13+$BC238*Assembly!T$14+$BD238*Assembly!T$15+$BE238*Assembly!T$16+$BF238*Assembly!T$17+$BG238*Assembly!T$18+$BH238*Assembly!T$19+$BI238*Assembly!T$20+$BJ238*Assembly!T$21+$BK238*Assembly!T$22+$BL238*Assembly!T$23+$BM238*Assembly!T$24</f>
        <v>#VALUE!</v>
      </c>
      <c r="CH238" s="156" t="e">
        <f>$AS238*Assembly!U$4+$AT238*Assembly!U$5+$AU238*Assembly!U$6+$AV238*Assembly!U$7+$AW238*Assembly!U$8+$AX238*Assembly!U$9+$AY238*Assembly!U$10+$AZ238*Assembly!U$11+$BA238*Assembly!U$12+$BB238*Assembly!U$13+$BC238*Assembly!U$14+$BD238*Assembly!U$15+$BE238*Assembly!U$16+$BF238*Assembly!U$17+$BG238*Assembly!U$18+$BH238*Assembly!U$19+$BI238*Assembly!U$20+$BJ238*Assembly!U$21+$BK238*Assembly!U$22+$BL238*Assembly!U$23+$BM238*Assembly!U$24</f>
        <v>#VALUE!</v>
      </c>
      <c r="CI238" s="164" t="e">
        <f>$AS238*Assembly!V$4+$AT238*Assembly!V$5+$AU238*Assembly!V$6+$AV238*Assembly!V$7+$AW238*Assembly!V$8+$AX238*Assembly!V$9+$AY238*Assembly!V$10+$AZ238*Assembly!V$11+$BA238*Assembly!V$12+$BB238*Assembly!V$13+$BC238*Assembly!V$14+$BD238*Assembly!V$15+$BE238*Assembly!V$16+$BF238*Assembly!V$17+$BG238*Assembly!V$18+$BH238*Assembly!V$19+$BI238*Assembly!V$20+$BJ238*Assembly!V$21+$BK238*Assembly!V$22+$BL238*Assembly!V$23+$BM238*Assembly!V$24</f>
        <v>#VALUE!</v>
      </c>
      <c r="CJ238" s="164" t="e">
        <f>BZ238*Refining!$F$3</f>
        <v>#VALUE!</v>
      </c>
      <c r="CK238" s="164" t="e">
        <f>CA238*Refining!$F$4</f>
        <v>#VALUE!</v>
      </c>
      <c r="CL238" s="164" t="e">
        <f>CB238*Refining!$F$5</f>
        <v>#VALUE!</v>
      </c>
      <c r="CM238" s="164" t="e">
        <f>CC238*Refining!$F$6</f>
        <v>#VALUE!</v>
      </c>
      <c r="CN238" s="164" t="e">
        <f>CD238*Refining!$F$7</f>
        <v>#VALUE!</v>
      </c>
      <c r="CO238" s="164" t="e">
        <f>CE238*Refining!$F$8</f>
        <v>#VALUE!</v>
      </c>
      <c r="CP238" s="164" t="e">
        <f>CF238*Refining!$F$9</f>
        <v>#VALUE!</v>
      </c>
      <c r="CQ238" s="164" t="e">
        <f>CG238*Refining!$F$10</f>
        <v>#VALUE!</v>
      </c>
      <c r="CR238" s="164" t="e">
        <f>CH238*Refining!$F$11</f>
        <v>#VALUE!</v>
      </c>
      <c r="CS238" s="164" t="e">
        <f>CI238*Refining!$F$12</f>
        <v>#VALUE!</v>
      </c>
      <c r="CT238" s="185" t="e">
        <f t="shared" ref="CT238:DM238" si="961">IF(BZ238 = 0, "", BZ238)</f>
        <v>#VALUE!</v>
      </c>
      <c r="CU238" s="186" t="e">
        <f t="shared" si="961"/>
        <v>#VALUE!</v>
      </c>
      <c r="CV238" s="186" t="e">
        <f t="shared" si="961"/>
        <v>#VALUE!</v>
      </c>
      <c r="CW238" s="186" t="e">
        <f t="shared" si="961"/>
        <v>#VALUE!</v>
      </c>
      <c r="CX238" s="186" t="e">
        <f t="shared" si="961"/>
        <v>#VALUE!</v>
      </c>
      <c r="CY238" s="186" t="e">
        <f t="shared" si="961"/>
        <v>#VALUE!</v>
      </c>
      <c r="CZ238" s="186" t="e">
        <f t="shared" si="961"/>
        <v>#VALUE!</v>
      </c>
      <c r="DA238" s="186" t="e">
        <f t="shared" si="961"/>
        <v>#VALUE!</v>
      </c>
      <c r="DB238" s="186" t="e">
        <f t="shared" si="961"/>
        <v>#VALUE!</v>
      </c>
      <c r="DC238" s="187" t="e">
        <f t="shared" si="961"/>
        <v>#VALUE!</v>
      </c>
      <c r="DD238" s="185" t="e">
        <f t="shared" si="961"/>
        <v>#VALUE!</v>
      </c>
      <c r="DE238" s="186" t="e">
        <f t="shared" si="961"/>
        <v>#VALUE!</v>
      </c>
      <c r="DF238" s="186" t="e">
        <f t="shared" si="961"/>
        <v>#VALUE!</v>
      </c>
      <c r="DG238" s="186" t="e">
        <f t="shared" si="961"/>
        <v>#VALUE!</v>
      </c>
      <c r="DH238" s="211" t="e">
        <f t="shared" si="961"/>
        <v>#VALUE!</v>
      </c>
      <c r="DI238" s="186" t="e">
        <f t="shared" si="961"/>
        <v>#VALUE!</v>
      </c>
      <c r="DJ238" s="186" t="e">
        <f t="shared" si="961"/>
        <v>#VALUE!</v>
      </c>
      <c r="DK238" s="186" t="e">
        <f t="shared" si="961"/>
        <v>#VALUE!</v>
      </c>
      <c r="DL238" s="186" t="e">
        <f t="shared" si="961"/>
        <v>#VALUE!</v>
      </c>
      <c r="DM238" s="187" t="e">
        <f t="shared" si="961"/>
        <v>#VALUE!</v>
      </c>
      <c r="DN238" s="185" t="e">
        <f t="shared" si="11"/>
        <v>#VALUE!</v>
      </c>
      <c r="DO238" s="189" t="e">
        <f t="shared" si="12"/>
        <v>#VALUE!</v>
      </c>
      <c r="DP238" s="120" t="e">
        <f t="shared" si="13"/>
        <v>#VALUE!</v>
      </c>
      <c r="DQ238" s="133" t="e">
        <f>CT238*'Ores &amp; Ingots'!$C$3+CU238*'Ores &amp; Ingots'!$C$4+CV238*'Ores &amp; Ingots'!$C$5+CW238*'Ores &amp; Ingots'!$C$6+CX238*'Ores &amp; Ingots'!$C$7+CY238*'Ores &amp; Ingots'!$C$8+CZ238*'Ores &amp; Ingots'!$C$9+DA238*'Ores &amp; Ingots'!$C$10+DB238*'Ores &amp; Ingots'!$C$11+DC238*'Ores &amp; Ingots'!$C$12</f>
        <v>#VALUE!</v>
      </c>
      <c r="DR238" s="133" t="e">
        <f>DD238*'Ores &amp; Ingots'!$B$3+DE238*'Ores &amp; Ingots'!$B$4+DF238*'Ores &amp; Ingots'!$B$5+DG238*'Ores &amp; Ingots'!$B$6+DH238*'Ores &amp; Ingots'!$B$7+DI238*'Ores &amp; Ingots'!$B$8+DJ238*'Ores &amp; Ingots'!$B$9+DK238*'Ores &amp; Ingots'!$B$10+DL238*'Ores &amp; Ingots'!$B$11+DM238*'Ores &amp; Ingots'!$B$12</f>
        <v>#VALUE!</v>
      </c>
      <c r="DS238" s="189" t="e">
        <f>CT238*Refining!$G$3+CU238*Refining!$G$4+CV238*Refining!$G$5+CW238*Refining!$G$6+CX238*Refining!$G$7+CY238*Refining!$G$8+CZ238*Refining!$G$9+DA238*Refining!$G$10+DB238*Refining!$G$11+DC238*Refining!$G$12</f>
        <v>#VALUE!</v>
      </c>
      <c r="DT238" s="189" t="e">
        <f t="shared" si="14"/>
        <v>#VALUE!</v>
      </c>
      <c r="DU238" s="192" t="e">
        <f t="shared" si="15"/>
        <v>#VALUE!</v>
      </c>
      <c r="DV238" s="185" t="e">
        <f t="shared" si="16"/>
        <v>#VALUE!</v>
      </c>
      <c r="DW238" s="194" t="e">
        <f t="shared" ref="DW238:DX238" si="962">DV238/60</f>
        <v>#VALUE!</v>
      </c>
      <c r="DX238" s="194" t="e">
        <f t="shared" si="962"/>
        <v>#VALUE!</v>
      </c>
      <c r="DY238" s="185" t="e">
        <f t="shared" si="18"/>
        <v>#VALUE!</v>
      </c>
      <c r="DZ238" s="194" t="e">
        <f t="shared" ref="DZ238:EA238" si="963">DY238/1000</f>
        <v>#VALUE!</v>
      </c>
      <c r="EA238" s="196" t="e">
        <f t="shared" si="963"/>
        <v>#VALUE!</v>
      </c>
      <c r="EB238" s="130" t="e">
        <f t="shared" si="20"/>
        <v>#VALUE!</v>
      </c>
      <c r="EC238" s="132" t="e">
        <f t="shared" si="21"/>
        <v>#VALUE!</v>
      </c>
      <c r="ED238" s="133" t="s">
        <v>28</v>
      </c>
    </row>
    <row r="239" spans="1:134" ht="12.75" x14ac:dyDescent="0.2">
      <c r="A239" s="864"/>
      <c r="B239" s="369" t="s">
        <v>397</v>
      </c>
      <c r="C239" s="137" t="s">
        <v>155</v>
      </c>
      <c r="D239" s="137">
        <v>1</v>
      </c>
      <c r="E239" s="137">
        <v>1</v>
      </c>
      <c r="F239" s="137">
        <v>1</v>
      </c>
      <c r="G239" s="139">
        <f t="shared" si="0"/>
        <v>0.125</v>
      </c>
      <c r="H239" s="140">
        <v>5</v>
      </c>
      <c r="I239" s="140">
        <v>12.5</v>
      </c>
      <c r="J239" s="140">
        <f>H239/Main!$D$9</f>
        <v>1</v>
      </c>
      <c r="K239" s="140">
        <f>I239/Main!$D$10</f>
        <v>6.25</v>
      </c>
      <c r="L239" s="140">
        <f t="shared" si="1"/>
        <v>6.25</v>
      </c>
      <c r="M239" s="140">
        <v>1</v>
      </c>
      <c r="N239" s="143"/>
      <c r="O239" s="143"/>
      <c r="P239" s="145"/>
      <c r="Q239" s="143"/>
      <c r="R239" s="146"/>
      <c r="S239" s="143"/>
      <c r="T239" s="395"/>
      <c r="U239" s="198"/>
      <c r="V239" s="143"/>
      <c r="W239" s="396"/>
      <c r="X239" s="167">
        <v>1</v>
      </c>
      <c r="Y239" s="133">
        <v>0</v>
      </c>
      <c r="Z239" s="133">
        <v>0</v>
      </c>
      <c r="AA239" s="133">
        <v>0</v>
      </c>
      <c r="AB239" s="133">
        <v>0</v>
      </c>
      <c r="AC239" s="133">
        <v>0</v>
      </c>
      <c r="AD239" s="133">
        <v>0</v>
      </c>
      <c r="AE239" s="133">
        <v>0</v>
      </c>
      <c r="AF239" s="133">
        <v>0</v>
      </c>
      <c r="AG239" s="133">
        <v>0</v>
      </c>
      <c r="AH239" s="133">
        <v>0</v>
      </c>
      <c r="AI239" s="133">
        <v>0</v>
      </c>
      <c r="AJ239" s="133">
        <v>0</v>
      </c>
      <c r="AK239" s="133">
        <v>0</v>
      </c>
      <c r="AL239" s="133">
        <v>0</v>
      </c>
      <c r="AM239" s="133">
        <v>0</v>
      </c>
      <c r="AN239" s="133">
        <v>0</v>
      </c>
      <c r="AO239" s="133">
        <v>0</v>
      </c>
      <c r="AP239" s="133">
        <v>0</v>
      </c>
      <c r="AQ239" s="133">
        <v>0</v>
      </c>
      <c r="AR239" s="133">
        <v>0</v>
      </c>
      <c r="AS239" s="406">
        <f t="shared" ref="AS239:BM239" si="964">IF(X239 = 0, "", X239)</f>
        <v>1</v>
      </c>
      <c r="AT239" s="137" t="str">
        <f t="shared" si="964"/>
        <v/>
      </c>
      <c r="AU239" s="137" t="str">
        <f t="shared" si="964"/>
        <v/>
      </c>
      <c r="AV239" s="137" t="str">
        <f t="shared" si="964"/>
        <v/>
      </c>
      <c r="AW239" s="137" t="str">
        <f t="shared" si="964"/>
        <v/>
      </c>
      <c r="AX239" s="137" t="str">
        <f t="shared" si="964"/>
        <v/>
      </c>
      <c r="AY239" s="137" t="str">
        <f t="shared" si="964"/>
        <v/>
      </c>
      <c r="AZ239" s="137" t="str">
        <f t="shared" si="964"/>
        <v/>
      </c>
      <c r="BA239" s="137" t="str">
        <f t="shared" si="964"/>
        <v/>
      </c>
      <c r="BB239" s="137" t="str">
        <f t="shared" si="964"/>
        <v/>
      </c>
      <c r="BC239" s="137" t="str">
        <f t="shared" si="964"/>
        <v/>
      </c>
      <c r="BD239" s="137" t="str">
        <f t="shared" si="964"/>
        <v/>
      </c>
      <c r="BE239" s="137" t="str">
        <f t="shared" si="964"/>
        <v/>
      </c>
      <c r="BF239" s="137" t="str">
        <f t="shared" si="964"/>
        <v/>
      </c>
      <c r="BG239" s="137" t="str">
        <f t="shared" si="964"/>
        <v/>
      </c>
      <c r="BH239" s="137" t="str">
        <f t="shared" si="964"/>
        <v/>
      </c>
      <c r="BI239" s="137" t="str">
        <f t="shared" si="964"/>
        <v/>
      </c>
      <c r="BJ239" s="137" t="str">
        <f t="shared" si="964"/>
        <v/>
      </c>
      <c r="BK239" s="137" t="str">
        <f t="shared" si="964"/>
        <v/>
      </c>
      <c r="BL239" s="137" t="str">
        <f t="shared" si="964"/>
        <v/>
      </c>
      <c r="BM239" s="169" t="str">
        <f t="shared" si="964"/>
        <v/>
      </c>
      <c r="BN239" s="174" t="e">
        <f>$AS239*Assembly!Z$4+$AT239*Assembly!Z$5+$AU239*Assembly!Z$6+$AV239*Assembly!Z$7+$AW239*Assembly!Z$8+$AX239*Assembly!Z$9+$AY239*Assembly!Z$10+$AZ239*Assembly!Z$11+$BA239*Assembly!Z$12+$BB239*Assembly!Z$13+$BC239*Assembly!Z$14+$BD239*Assembly!Z$15+$BE239*Assembly!Z$16+$BF239*Assembly!Z$17+$BG239*Assembly!Z$18+$BH239*Assembly!Z$19+$BI239*Assembly!Z$20+$BJ239*Assembly!Z$21+$BK239*Assembly!Z$22+$BL239*Assembly!Z$23+$BM239*Assembly!Z$24</f>
        <v>#VALUE!</v>
      </c>
      <c r="BO239" s="133" t="e">
        <f t="shared" si="3"/>
        <v>#VALUE!</v>
      </c>
      <c r="BP239" s="133"/>
      <c r="BQ239" s="133" t="e">
        <f>$AS239*Assembly!AD$4+$AT239*Assembly!AD$5+$AU239*Assembly!AD$6+$AV239*Assembly!AD$7+$AW239*Assembly!AD$8+$AX239*Assembly!AD$9+$AY239*Assembly!AD$10+$AZ239*Assembly!AD$11+$BA239*Assembly!AD$12+$BB239*Assembly!AD$13+$BC239*Assembly!AD$14+$BD239*Assembly!AD$15+$BE239*Assembly!AD$16+$BF239*Assembly!AD$17+$BG239*Assembly!AD$18+$BH239*Assembly!AD$19+$BI239*Assembly!AD$20+$BJ239*Assembly!AD$21+$BK239*Assembly!AD$22+$BL239*Assembly!AD$23+$BM239*Assembly!AD$24</f>
        <v>#VALUE!</v>
      </c>
      <c r="BR239" s="177" t="e">
        <f t="shared" si="4"/>
        <v>#VALUE!</v>
      </c>
      <c r="BS239" s="178" t="e">
        <f t="shared" si="5"/>
        <v>#VALUE!</v>
      </c>
      <c r="BT239" s="179" t="e">
        <f t="shared" si="6"/>
        <v>#VALUE!</v>
      </c>
      <c r="BU239" s="178" t="e">
        <f t="shared" si="7"/>
        <v>#VALUE!</v>
      </c>
      <c r="BV239" s="133" t="e">
        <f>$AS239*Assembly!Y$4+$AT239*Assembly!Y$5+$AU239*Assembly!Y$6+$AV239*Assembly!Y$7+$AW239*Assembly!Y$8+$AX239*Assembly!Y$9+$AY239*Assembly!Y$10+$AZ239*Assembly!Y$11+$BA239*Assembly!Y$12+$BB239*Assembly!Y$13+$BC239*Assembly!Y$14+$BD239*Assembly!Y$15+$BE239*Assembly!Y$16+$BF239*Assembly!Y$17+$BG239*Assembly!Y$18+$BH239*Assembly!Y$19+$BI239*Assembly!Y$20+$BJ239*Assembly!Y$21+$BK239*Assembly!Y$22+$BL239*Assembly!Y$23+$BM239*Assembly!Y$24</f>
        <v>#VALUE!</v>
      </c>
      <c r="BW239" s="133" t="e">
        <f t="shared" si="8"/>
        <v>#VALUE!</v>
      </c>
      <c r="BX239" s="130" t="e">
        <f t="shared" si="9"/>
        <v>#VALUE!</v>
      </c>
      <c r="BY239" s="183" t="e">
        <f>$AS239*Assembly!AC$4+$AT239*Assembly!AC$5+$AU239*Assembly!AC$6+$AV239*Assembly!AC$7+$AW239*Assembly!AC$8+$AX239*Assembly!AC$9+$AY239*Assembly!AC$10+$AZ239*Assembly!AC$11+$BA239*Assembly!AC$12+$BB239*Assembly!AC$13+$BC239*Assembly!AC$14+$BD239*Assembly!AC$15+$BE239*Assembly!AC$16+$BF239*Assembly!AC$17+$BG239*Assembly!AC$18+$BH239*Assembly!AC$19+$BI239*Assembly!AC$20+$BJ239*Assembly!AC$21+$BK239*Assembly!AC$22+$BL239*Assembly!AC$23+$BM239*Assembly!AC$24</f>
        <v>#VALUE!</v>
      </c>
      <c r="BZ239" s="145" t="e">
        <f>$AS239*Assembly!M$4+$AT239*Assembly!M$5+$AU239*Assembly!M$6+$AV239*Assembly!M$7+$AW239*Assembly!M$8+$AX239*Assembly!M$9+$AY239*Assembly!M$10+$AZ239*Assembly!M$11+$BA239*Assembly!M$12+$BB239*Assembly!M$13+$BC239*Assembly!M$14+$BD239*Assembly!M$15+$BE239*Assembly!M$16+$BF239*Assembly!M$17+$BG239*Assembly!M$18+$BH239*Assembly!M$19+$BI239*Assembly!M$20+$BJ239*Assembly!M$21+$BK239*Assembly!M$22+$BL239*Assembly!M$23+$BM239*Assembly!M$24</f>
        <v>#VALUE!</v>
      </c>
      <c r="CA239" s="145" t="e">
        <f>$AS239*Assembly!N$4+$AT239*Assembly!N$5+$AU239*Assembly!N$6+$AV239*Assembly!N$7+$AW239*Assembly!N$8+$AX239*Assembly!N$9+$AY239*Assembly!N$10+$AZ239*Assembly!N$11+$BA239*Assembly!N$12+$BB239*Assembly!N$13+$BC239*Assembly!N$14+$BD239*Assembly!N$15+$BE239*Assembly!N$16+$BF239*Assembly!N$17+$BG239*Assembly!N$18+$BH239*Assembly!N$19+$BI239*Assembly!N$20+$BJ239*Assembly!N$21+$BK239*Assembly!N$22+$BL239*Assembly!N$23+$BM239*Assembly!N$24</f>
        <v>#VALUE!</v>
      </c>
      <c r="CB239" s="145" t="e">
        <f>$AS239*Assembly!O$4+$AT239*Assembly!O$5+$AU239*Assembly!O$6+$AV239*Assembly!O$7+$AW239*Assembly!O$8+$AX239*Assembly!O$9+$AY239*Assembly!O$10+$AZ239*Assembly!O$11+$BA239*Assembly!O$12+$BB239*Assembly!O$13+$BC239*Assembly!O$14+$BD239*Assembly!O$15+$BE239*Assembly!O$16+$BF239*Assembly!O$17+$BG239*Assembly!O$18+$BH239*Assembly!O$19+$BI239*Assembly!O$20+$BJ239*Assembly!O$21+$BK239*Assembly!O$22+$BL239*Assembly!O$23+$BM239*Assembly!O$24</f>
        <v>#VALUE!</v>
      </c>
      <c r="CC239" s="140" t="e">
        <f>$AS239*Assembly!P$4+$AT239*Assembly!P$5+$AU239*Assembly!P$6+$AV239*Assembly!P$7+$AW239*Assembly!P$8+$AX239*Assembly!P$9+$AY239*Assembly!P$10+$AZ239*Assembly!P$11+$BA239*Assembly!P$12+$BB239*Assembly!P$13+$BC239*Assembly!P$14+$BD239*Assembly!P$15+$BE239*Assembly!P$16+$BF239*Assembly!P$17+$BG239*Assembly!P$18+$BH239*Assembly!P$19+$BI239*Assembly!P$20+$BJ239*Assembly!P$21+$BK239*Assembly!P$22+$BL239*Assembly!P$23+$BM239*Assembly!P$24</f>
        <v>#VALUE!</v>
      </c>
      <c r="CD239" s="140" t="e">
        <f>$AS239*Assembly!Q$4+$AT239*Assembly!Q$5+$AU239*Assembly!Q$6+$AV239*Assembly!Q$7+$AW239*Assembly!Q$8+$AX239*Assembly!Q$9+$AY239*Assembly!Q$10+$AZ239*Assembly!Q$11+$BA239*Assembly!Q$12+$BB239*Assembly!Q$13+$BC239*Assembly!Q$14+$BD239*Assembly!Q$15+$BE239*Assembly!Q$16+$BF239*Assembly!Q$17+$BG239*Assembly!Q$18+$BH239*Assembly!Q$19+$BI239*Assembly!Q$20+$BJ239*Assembly!Q$21+$BK239*Assembly!Q$22+$BL239*Assembly!Q$23+$BM239*Assembly!Q$24</f>
        <v>#VALUE!</v>
      </c>
      <c r="CE239" s="145" t="e">
        <f>$AS239*Assembly!R$4+$AT239*Assembly!R$5+$AU239*Assembly!R$6+$AV239*Assembly!R$7+$AW239*Assembly!R$8+$AX239*Assembly!R$9+$AY239*Assembly!R$10+$AZ239*Assembly!R$11+$BA239*Assembly!R$12+$BB239*Assembly!R$13+$BC239*Assembly!R$14+$BD239*Assembly!R$15+$BE239*Assembly!R$16+$BF239*Assembly!R$17+$BG239*Assembly!R$18+$BH239*Assembly!R$19+$BI239*Assembly!R$20+$BJ239*Assembly!R$21+$BK239*Assembly!R$22+$BL239*Assembly!R$23+$BM239*Assembly!R$24</f>
        <v>#VALUE!</v>
      </c>
      <c r="CF239" s="140" t="e">
        <f>$AS239*Assembly!S$4+$AT239*Assembly!S$5+$AU239*Assembly!S$6+$AV239*Assembly!S$7+$AW239*Assembly!S$8+$AX239*Assembly!S$9+$AY239*Assembly!S$10+$AZ239*Assembly!S$11+$BA239*Assembly!S$12+$BB239*Assembly!S$13+$BC239*Assembly!S$14+$BD239*Assembly!S$15+$BE239*Assembly!S$16+$BF239*Assembly!S$17+$BG239*Assembly!S$18+$BH239*Assembly!S$19+$BI239*Assembly!S$20+$BJ239*Assembly!S$21+$BK239*Assembly!S$22+$BL239*Assembly!S$23+$BM239*Assembly!S$24</f>
        <v>#VALUE!</v>
      </c>
      <c r="CG239" s="140" t="e">
        <f>$AS239*Assembly!T$4+$AT239*Assembly!T$5+$AU239*Assembly!T$6+$AV239*Assembly!T$7+$AW239*Assembly!T$8+$AX239*Assembly!T$9+$AY239*Assembly!T$10+$AZ239*Assembly!T$11+$BA239*Assembly!T$12+$BB239*Assembly!T$13+$BC239*Assembly!T$14+$BD239*Assembly!T$15+$BE239*Assembly!T$16+$BF239*Assembly!T$17+$BG239*Assembly!T$18+$BH239*Assembly!T$19+$BI239*Assembly!T$20+$BJ239*Assembly!T$21+$BK239*Assembly!T$22+$BL239*Assembly!T$23+$BM239*Assembly!T$24</f>
        <v>#VALUE!</v>
      </c>
      <c r="CH239" s="140" t="e">
        <f>$AS239*Assembly!U$4+$AT239*Assembly!U$5+$AU239*Assembly!U$6+$AV239*Assembly!U$7+$AW239*Assembly!U$8+$AX239*Assembly!U$9+$AY239*Assembly!U$10+$AZ239*Assembly!U$11+$BA239*Assembly!U$12+$BB239*Assembly!U$13+$BC239*Assembly!U$14+$BD239*Assembly!U$15+$BE239*Assembly!U$16+$BF239*Assembly!U$17+$BG239*Assembly!U$18+$BH239*Assembly!U$19+$BI239*Assembly!U$20+$BJ239*Assembly!U$21+$BK239*Assembly!U$22+$BL239*Assembly!U$23+$BM239*Assembly!U$24</f>
        <v>#VALUE!</v>
      </c>
      <c r="CI239" s="145" t="e">
        <f>$AS239*Assembly!V$4+$AT239*Assembly!V$5+$AU239*Assembly!V$6+$AV239*Assembly!V$7+$AW239*Assembly!V$8+$AX239*Assembly!V$9+$AY239*Assembly!V$10+$AZ239*Assembly!V$11+$BA239*Assembly!V$12+$BB239*Assembly!V$13+$BC239*Assembly!V$14+$BD239*Assembly!V$15+$BE239*Assembly!V$16+$BF239*Assembly!V$17+$BG239*Assembly!V$18+$BH239*Assembly!V$19+$BI239*Assembly!V$20+$BJ239*Assembly!V$21+$BK239*Assembly!V$22+$BL239*Assembly!V$23+$BM239*Assembly!V$24</f>
        <v>#VALUE!</v>
      </c>
      <c r="CJ239" s="145" t="e">
        <f>BZ239*Refining!$F$3</f>
        <v>#VALUE!</v>
      </c>
      <c r="CK239" s="145" t="e">
        <f>CA239*Refining!$F$4</f>
        <v>#VALUE!</v>
      </c>
      <c r="CL239" s="145" t="e">
        <f>CB239*Refining!$F$5</f>
        <v>#VALUE!</v>
      </c>
      <c r="CM239" s="145" t="e">
        <f>CC239*Refining!$F$6</f>
        <v>#VALUE!</v>
      </c>
      <c r="CN239" s="145" t="e">
        <f>CD239*Refining!$F$7</f>
        <v>#VALUE!</v>
      </c>
      <c r="CO239" s="145" t="e">
        <f>CE239*Refining!$F$8</f>
        <v>#VALUE!</v>
      </c>
      <c r="CP239" s="145" t="e">
        <f>CF239*Refining!$F$9</f>
        <v>#VALUE!</v>
      </c>
      <c r="CQ239" s="145" t="e">
        <f>CG239*Refining!$F$10</f>
        <v>#VALUE!</v>
      </c>
      <c r="CR239" s="145" t="e">
        <f>CH239*Refining!$F$11</f>
        <v>#VALUE!</v>
      </c>
      <c r="CS239" s="145" t="e">
        <f>CI239*Refining!$F$12</f>
        <v>#VALUE!</v>
      </c>
      <c r="CT239" s="185" t="e">
        <f t="shared" ref="CT239:DM239" si="965">IF(BZ239 = 0, "", BZ239)</f>
        <v>#VALUE!</v>
      </c>
      <c r="CU239" s="186" t="e">
        <f t="shared" si="965"/>
        <v>#VALUE!</v>
      </c>
      <c r="CV239" s="186" t="e">
        <f t="shared" si="965"/>
        <v>#VALUE!</v>
      </c>
      <c r="CW239" s="186" t="e">
        <f t="shared" si="965"/>
        <v>#VALUE!</v>
      </c>
      <c r="CX239" s="186" t="e">
        <f t="shared" si="965"/>
        <v>#VALUE!</v>
      </c>
      <c r="CY239" s="186" t="e">
        <f t="shared" si="965"/>
        <v>#VALUE!</v>
      </c>
      <c r="CZ239" s="186" t="e">
        <f t="shared" si="965"/>
        <v>#VALUE!</v>
      </c>
      <c r="DA239" s="186" t="e">
        <f t="shared" si="965"/>
        <v>#VALUE!</v>
      </c>
      <c r="DB239" s="186" t="e">
        <f t="shared" si="965"/>
        <v>#VALUE!</v>
      </c>
      <c r="DC239" s="187" t="e">
        <f t="shared" si="965"/>
        <v>#VALUE!</v>
      </c>
      <c r="DD239" s="185" t="e">
        <f t="shared" si="965"/>
        <v>#VALUE!</v>
      </c>
      <c r="DE239" s="186" t="e">
        <f t="shared" si="965"/>
        <v>#VALUE!</v>
      </c>
      <c r="DF239" s="186" t="e">
        <f t="shared" si="965"/>
        <v>#VALUE!</v>
      </c>
      <c r="DG239" s="186" t="e">
        <f t="shared" si="965"/>
        <v>#VALUE!</v>
      </c>
      <c r="DH239" s="211" t="e">
        <f t="shared" si="965"/>
        <v>#VALUE!</v>
      </c>
      <c r="DI239" s="186" t="e">
        <f t="shared" si="965"/>
        <v>#VALUE!</v>
      </c>
      <c r="DJ239" s="186" t="e">
        <f t="shared" si="965"/>
        <v>#VALUE!</v>
      </c>
      <c r="DK239" s="186" t="e">
        <f t="shared" si="965"/>
        <v>#VALUE!</v>
      </c>
      <c r="DL239" s="186" t="e">
        <f t="shared" si="965"/>
        <v>#VALUE!</v>
      </c>
      <c r="DM239" s="187" t="e">
        <f t="shared" si="965"/>
        <v>#VALUE!</v>
      </c>
      <c r="DN239" s="185" t="e">
        <f t="shared" si="11"/>
        <v>#VALUE!</v>
      </c>
      <c r="DO239" s="189" t="e">
        <f t="shared" si="12"/>
        <v>#VALUE!</v>
      </c>
      <c r="DP239" s="120" t="e">
        <f t="shared" si="13"/>
        <v>#VALUE!</v>
      </c>
      <c r="DQ239" s="133" t="e">
        <f>CT239*'Ores &amp; Ingots'!$C$3+CU239*'Ores &amp; Ingots'!$C$4+CV239*'Ores &amp; Ingots'!$C$5+CW239*'Ores &amp; Ingots'!$C$6+CX239*'Ores &amp; Ingots'!$C$7+CY239*'Ores &amp; Ingots'!$C$8+CZ239*'Ores &amp; Ingots'!$C$9+DA239*'Ores &amp; Ingots'!$C$10+DB239*'Ores &amp; Ingots'!$C$11+DC239*'Ores &amp; Ingots'!$C$12</f>
        <v>#VALUE!</v>
      </c>
      <c r="DR239" s="133" t="e">
        <f>DD239*'Ores &amp; Ingots'!$B$3+DE239*'Ores &amp; Ingots'!$B$4+DF239*'Ores &amp; Ingots'!$B$5+DG239*'Ores &amp; Ingots'!$B$6+DH239*'Ores &amp; Ingots'!$B$7+DI239*'Ores &amp; Ingots'!$B$8+DJ239*'Ores &amp; Ingots'!$B$9+DK239*'Ores &amp; Ingots'!$B$10+DL239*'Ores &amp; Ingots'!$B$11+DM239*'Ores &amp; Ingots'!$B$12</f>
        <v>#VALUE!</v>
      </c>
      <c r="DS239" s="189" t="e">
        <f>CT239*Refining!$G$3+CU239*Refining!$G$4+CV239*Refining!$G$5+CW239*Refining!$G$6+CX239*Refining!$G$7+CY239*Refining!$G$8+CZ239*Refining!$G$9+DA239*Refining!$G$10+DB239*Refining!$G$11+DC239*Refining!$G$12</f>
        <v>#VALUE!</v>
      </c>
      <c r="DT239" s="189" t="e">
        <f t="shared" si="14"/>
        <v>#VALUE!</v>
      </c>
      <c r="DU239" s="192" t="e">
        <f t="shared" si="15"/>
        <v>#VALUE!</v>
      </c>
      <c r="DV239" s="185" t="e">
        <f t="shared" si="16"/>
        <v>#VALUE!</v>
      </c>
      <c r="DW239" s="194" t="e">
        <f t="shared" ref="DW239:DX239" si="966">DV239/60</f>
        <v>#VALUE!</v>
      </c>
      <c r="DX239" s="194" t="e">
        <f t="shared" si="966"/>
        <v>#VALUE!</v>
      </c>
      <c r="DY239" s="185" t="e">
        <f t="shared" si="18"/>
        <v>#VALUE!</v>
      </c>
      <c r="DZ239" s="194" t="e">
        <f t="shared" ref="DZ239:EA239" si="967">DY239/1000</f>
        <v>#VALUE!</v>
      </c>
      <c r="EA239" s="196" t="e">
        <f t="shared" si="967"/>
        <v>#VALUE!</v>
      </c>
      <c r="EB239" s="130" t="e">
        <f t="shared" si="20"/>
        <v>#VALUE!</v>
      </c>
      <c r="EC239" s="132" t="e">
        <f t="shared" si="21"/>
        <v>#VALUE!</v>
      </c>
      <c r="ED239" s="133" t="s">
        <v>28</v>
      </c>
    </row>
    <row r="240" spans="1:134" ht="12.75" x14ac:dyDescent="0.2">
      <c r="A240" s="864"/>
      <c r="B240" s="135" t="s">
        <v>398</v>
      </c>
      <c r="C240" s="137" t="s">
        <v>155</v>
      </c>
      <c r="D240" s="137">
        <v>1</v>
      </c>
      <c r="E240" s="137">
        <v>1</v>
      </c>
      <c r="F240" s="137">
        <v>1</v>
      </c>
      <c r="G240" s="154">
        <f t="shared" si="0"/>
        <v>0.125</v>
      </c>
      <c r="H240" s="156">
        <v>2</v>
      </c>
      <c r="I240" s="156">
        <v>5</v>
      </c>
      <c r="J240" s="156">
        <f>H240/Main!$D$9</f>
        <v>0.4</v>
      </c>
      <c r="K240" s="156">
        <f>I240/Main!$D$10</f>
        <v>2.5</v>
      </c>
      <c r="L240" s="156">
        <f t="shared" si="1"/>
        <v>6.25</v>
      </c>
      <c r="M240" s="156">
        <v>0.32</v>
      </c>
      <c r="N240" s="159"/>
      <c r="O240" s="159"/>
      <c r="P240" s="164"/>
      <c r="Q240" s="159"/>
      <c r="R240" s="166"/>
      <c r="S240" s="159"/>
      <c r="T240" s="166"/>
      <c r="U240" s="170"/>
      <c r="V240" s="159"/>
      <c r="W240" s="364"/>
      <c r="X240" s="167">
        <v>1</v>
      </c>
      <c r="Y240" s="133">
        <v>0</v>
      </c>
      <c r="Z240" s="133">
        <v>0</v>
      </c>
      <c r="AA240" s="133">
        <v>0</v>
      </c>
      <c r="AB240" s="133">
        <v>0</v>
      </c>
      <c r="AC240" s="133">
        <v>0</v>
      </c>
      <c r="AD240" s="133">
        <v>0</v>
      </c>
      <c r="AE240" s="133">
        <v>0</v>
      </c>
      <c r="AF240" s="133">
        <v>0</v>
      </c>
      <c r="AG240" s="133">
        <v>0</v>
      </c>
      <c r="AH240" s="133">
        <v>0</v>
      </c>
      <c r="AI240" s="133">
        <v>0</v>
      </c>
      <c r="AJ240" s="133">
        <v>0</v>
      </c>
      <c r="AK240" s="133">
        <v>0</v>
      </c>
      <c r="AL240" s="133">
        <v>0</v>
      </c>
      <c r="AM240" s="133">
        <v>0</v>
      </c>
      <c r="AN240" s="133">
        <v>0</v>
      </c>
      <c r="AO240" s="133">
        <v>0</v>
      </c>
      <c r="AP240" s="133">
        <v>0</v>
      </c>
      <c r="AQ240" s="133">
        <v>0</v>
      </c>
      <c r="AR240" s="133">
        <v>0</v>
      </c>
      <c r="AS240" s="406">
        <f t="shared" ref="AS240:BM240" si="968">IF(X240 = 0, "", X240)</f>
        <v>1</v>
      </c>
      <c r="AT240" s="137" t="str">
        <f t="shared" si="968"/>
        <v/>
      </c>
      <c r="AU240" s="137" t="str">
        <f t="shared" si="968"/>
        <v/>
      </c>
      <c r="AV240" s="137" t="str">
        <f t="shared" si="968"/>
        <v/>
      </c>
      <c r="AW240" s="137" t="str">
        <f t="shared" si="968"/>
        <v/>
      </c>
      <c r="AX240" s="137" t="str">
        <f t="shared" si="968"/>
        <v/>
      </c>
      <c r="AY240" s="137" t="str">
        <f t="shared" si="968"/>
        <v/>
      </c>
      <c r="AZ240" s="137" t="str">
        <f t="shared" si="968"/>
        <v/>
      </c>
      <c r="BA240" s="137" t="str">
        <f t="shared" si="968"/>
        <v/>
      </c>
      <c r="BB240" s="137" t="str">
        <f t="shared" si="968"/>
        <v/>
      </c>
      <c r="BC240" s="137" t="str">
        <f t="shared" si="968"/>
        <v/>
      </c>
      <c r="BD240" s="137" t="str">
        <f t="shared" si="968"/>
        <v/>
      </c>
      <c r="BE240" s="137" t="str">
        <f t="shared" si="968"/>
        <v/>
      </c>
      <c r="BF240" s="137" t="str">
        <f t="shared" si="968"/>
        <v/>
      </c>
      <c r="BG240" s="137" t="str">
        <f t="shared" si="968"/>
        <v/>
      </c>
      <c r="BH240" s="137" t="str">
        <f t="shared" si="968"/>
        <v/>
      </c>
      <c r="BI240" s="137" t="str">
        <f t="shared" si="968"/>
        <v/>
      </c>
      <c r="BJ240" s="137" t="str">
        <f t="shared" si="968"/>
        <v/>
      </c>
      <c r="BK240" s="137" t="str">
        <f t="shared" si="968"/>
        <v/>
      </c>
      <c r="BL240" s="137" t="str">
        <f t="shared" si="968"/>
        <v/>
      </c>
      <c r="BM240" s="169" t="str">
        <f t="shared" si="968"/>
        <v/>
      </c>
      <c r="BN240" s="174" t="e">
        <f>$AS240*Assembly!Z$4+$AT240*Assembly!Z$5+$AU240*Assembly!Z$6+$AV240*Assembly!Z$7+$AW240*Assembly!Z$8+$AX240*Assembly!Z$9+$AY240*Assembly!Z$10+$AZ240*Assembly!Z$11+$BA240*Assembly!Z$12+$BB240*Assembly!Z$13+$BC240*Assembly!Z$14+$BD240*Assembly!Z$15+$BE240*Assembly!Z$16+$BF240*Assembly!Z$17+$BG240*Assembly!Z$18+$BH240*Assembly!Z$19+$BI240*Assembly!Z$20+$BJ240*Assembly!Z$21+$BK240*Assembly!Z$22+$BL240*Assembly!Z$23+$BM240*Assembly!Z$24</f>
        <v>#VALUE!</v>
      </c>
      <c r="BO240" s="133" t="e">
        <f t="shared" si="3"/>
        <v>#VALUE!</v>
      </c>
      <c r="BP240" s="133"/>
      <c r="BQ240" s="133" t="e">
        <f>$AS240*Assembly!AD$4+$AT240*Assembly!AD$5+$AU240*Assembly!AD$6+$AV240*Assembly!AD$7+$AW240*Assembly!AD$8+$AX240*Assembly!AD$9+$AY240*Assembly!AD$10+$AZ240*Assembly!AD$11+$BA240*Assembly!AD$12+$BB240*Assembly!AD$13+$BC240*Assembly!AD$14+$BD240*Assembly!AD$15+$BE240*Assembly!AD$16+$BF240*Assembly!AD$17+$BG240*Assembly!AD$18+$BH240*Assembly!AD$19+$BI240*Assembly!AD$20+$BJ240*Assembly!AD$21+$BK240*Assembly!AD$22+$BL240*Assembly!AD$23+$BM240*Assembly!AD$24</f>
        <v>#VALUE!</v>
      </c>
      <c r="BR240" s="177" t="e">
        <f t="shared" si="4"/>
        <v>#VALUE!</v>
      </c>
      <c r="BS240" s="178" t="e">
        <f t="shared" si="5"/>
        <v>#VALUE!</v>
      </c>
      <c r="BT240" s="179" t="e">
        <f t="shared" si="6"/>
        <v>#VALUE!</v>
      </c>
      <c r="BU240" s="178" t="e">
        <f t="shared" si="7"/>
        <v>#VALUE!</v>
      </c>
      <c r="BV240" s="133" t="e">
        <f>$AS240*Assembly!Y$4+$AT240*Assembly!Y$5+$AU240*Assembly!Y$6+$AV240*Assembly!Y$7+$AW240*Assembly!Y$8+$AX240*Assembly!Y$9+$AY240*Assembly!Y$10+$AZ240*Assembly!Y$11+$BA240*Assembly!Y$12+$BB240*Assembly!Y$13+$BC240*Assembly!Y$14+$BD240*Assembly!Y$15+$BE240*Assembly!Y$16+$BF240*Assembly!Y$17+$BG240*Assembly!Y$18+$BH240*Assembly!Y$19+$BI240*Assembly!Y$20+$BJ240*Assembly!Y$21+$BK240*Assembly!Y$22+$BL240*Assembly!Y$23+$BM240*Assembly!Y$24</f>
        <v>#VALUE!</v>
      </c>
      <c r="BW240" s="133" t="e">
        <f t="shared" si="8"/>
        <v>#VALUE!</v>
      </c>
      <c r="BX240" s="130" t="e">
        <f t="shared" si="9"/>
        <v>#VALUE!</v>
      </c>
      <c r="BY240" s="183" t="e">
        <f>$AS240*Assembly!AC$4+$AT240*Assembly!AC$5+$AU240*Assembly!AC$6+$AV240*Assembly!AC$7+$AW240*Assembly!AC$8+$AX240*Assembly!AC$9+$AY240*Assembly!AC$10+$AZ240*Assembly!AC$11+$BA240*Assembly!AC$12+$BB240*Assembly!AC$13+$BC240*Assembly!AC$14+$BD240*Assembly!AC$15+$BE240*Assembly!AC$16+$BF240*Assembly!AC$17+$BG240*Assembly!AC$18+$BH240*Assembly!AC$19+$BI240*Assembly!AC$20+$BJ240*Assembly!AC$21+$BK240*Assembly!AC$22+$BL240*Assembly!AC$23+$BM240*Assembly!AC$24</f>
        <v>#VALUE!</v>
      </c>
      <c r="BZ240" s="164" t="e">
        <f>$AS240*Assembly!M$4+$AT240*Assembly!M$5+$AU240*Assembly!M$6+$AV240*Assembly!M$7+$AW240*Assembly!M$8+$AX240*Assembly!M$9+$AY240*Assembly!M$10+$AZ240*Assembly!M$11+$BA240*Assembly!M$12+$BB240*Assembly!M$13+$BC240*Assembly!M$14+$BD240*Assembly!M$15+$BE240*Assembly!M$16+$BF240*Assembly!M$17+$BG240*Assembly!M$18+$BH240*Assembly!M$19+$BI240*Assembly!M$20+$BJ240*Assembly!M$21+$BK240*Assembly!M$22+$BL240*Assembly!M$23+$BM240*Assembly!M$24</f>
        <v>#VALUE!</v>
      </c>
      <c r="CA240" s="164" t="e">
        <f>$AS240*Assembly!N$4+$AT240*Assembly!N$5+$AU240*Assembly!N$6+$AV240*Assembly!N$7+$AW240*Assembly!N$8+$AX240*Assembly!N$9+$AY240*Assembly!N$10+$AZ240*Assembly!N$11+$BA240*Assembly!N$12+$BB240*Assembly!N$13+$BC240*Assembly!N$14+$BD240*Assembly!N$15+$BE240*Assembly!N$16+$BF240*Assembly!N$17+$BG240*Assembly!N$18+$BH240*Assembly!N$19+$BI240*Assembly!N$20+$BJ240*Assembly!N$21+$BK240*Assembly!N$22+$BL240*Assembly!N$23+$BM240*Assembly!N$24</f>
        <v>#VALUE!</v>
      </c>
      <c r="CB240" s="164" t="e">
        <f>$AS240*Assembly!O$4+$AT240*Assembly!O$5+$AU240*Assembly!O$6+$AV240*Assembly!O$7+$AW240*Assembly!O$8+$AX240*Assembly!O$9+$AY240*Assembly!O$10+$AZ240*Assembly!O$11+$BA240*Assembly!O$12+$BB240*Assembly!O$13+$BC240*Assembly!O$14+$BD240*Assembly!O$15+$BE240*Assembly!O$16+$BF240*Assembly!O$17+$BG240*Assembly!O$18+$BH240*Assembly!O$19+$BI240*Assembly!O$20+$BJ240*Assembly!O$21+$BK240*Assembly!O$22+$BL240*Assembly!O$23+$BM240*Assembly!O$24</f>
        <v>#VALUE!</v>
      </c>
      <c r="CC240" s="156" t="e">
        <f>$AS240*Assembly!P$4+$AT240*Assembly!P$5+$AU240*Assembly!P$6+$AV240*Assembly!P$7+$AW240*Assembly!P$8+$AX240*Assembly!P$9+$AY240*Assembly!P$10+$AZ240*Assembly!P$11+$BA240*Assembly!P$12+$BB240*Assembly!P$13+$BC240*Assembly!P$14+$BD240*Assembly!P$15+$BE240*Assembly!P$16+$BF240*Assembly!P$17+$BG240*Assembly!P$18+$BH240*Assembly!P$19+$BI240*Assembly!P$20+$BJ240*Assembly!P$21+$BK240*Assembly!P$22+$BL240*Assembly!P$23+$BM240*Assembly!P$24</f>
        <v>#VALUE!</v>
      </c>
      <c r="CD240" s="156" t="e">
        <f>$AS240*Assembly!Q$4+$AT240*Assembly!Q$5+$AU240*Assembly!Q$6+$AV240*Assembly!Q$7+$AW240*Assembly!Q$8+$AX240*Assembly!Q$9+$AY240*Assembly!Q$10+$AZ240*Assembly!Q$11+$BA240*Assembly!Q$12+$BB240*Assembly!Q$13+$BC240*Assembly!Q$14+$BD240*Assembly!Q$15+$BE240*Assembly!Q$16+$BF240*Assembly!Q$17+$BG240*Assembly!Q$18+$BH240*Assembly!Q$19+$BI240*Assembly!Q$20+$BJ240*Assembly!Q$21+$BK240*Assembly!Q$22+$BL240*Assembly!Q$23+$BM240*Assembly!Q$24</f>
        <v>#VALUE!</v>
      </c>
      <c r="CE240" s="164" t="e">
        <f>$AS240*Assembly!R$4+$AT240*Assembly!R$5+$AU240*Assembly!R$6+$AV240*Assembly!R$7+$AW240*Assembly!R$8+$AX240*Assembly!R$9+$AY240*Assembly!R$10+$AZ240*Assembly!R$11+$BA240*Assembly!R$12+$BB240*Assembly!R$13+$BC240*Assembly!R$14+$BD240*Assembly!R$15+$BE240*Assembly!R$16+$BF240*Assembly!R$17+$BG240*Assembly!R$18+$BH240*Assembly!R$19+$BI240*Assembly!R$20+$BJ240*Assembly!R$21+$BK240*Assembly!R$22+$BL240*Assembly!R$23+$BM240*Assembly!R$24</f>
        <v>#VALUE!</v>
      </c>
      <c r="CF240" s="156" t="e">
        <f>$AS240*Assembly!S$4+$AT240*Assembly!S$5+$AU240*Assembly!S$6+$AV240*Assembly!S$7+$AW240*Assembly!S$8+$AX240*Assembly!S$9+$AY240*Assembly!S$10+$AZ240*Assembly!S$11+$BA240*Assembly!S$12+$BB240*Assembly!S$13+$BC240*Assembly!S$14+$BD240*Assembly!S$15+$BE240*Assembly!S$16+$BF240*Assembly!S$17+$BG240*Assembly!S$18+$BH240*Assembly!S$19+$BI240*Assembly!S$20+$BJ240*Assembly!S$21+$BK240*Assembly!S$22+$BL240*Assembly!S$23+$BM240*Assembly!S$24</f>
        <v>#VALUE!</v>
      </c>
      <c r="CG240" s="156" t="e">
        <f>$AS240*Assembly!T$4+$AT240*Assembly!T$5+$AU240*Assembly!T$6+$AV240*Assembly!T$7+$AW240*Assembly!T$8+$AX240*Assembly!T$9+$AY240*Assembly!T$10+$AZ240*Assembly!T$11+$BA240*Assembly!T$12+$BB240*Assembly!T$13+$BC240*Assembly!T$14+$BD240*Assembly!T$15+$BE240*Assembly!T$16+$BF240*Assembly!T$17+$BG240*Assembly!T$18+$BH240*Assembly!T$19+$BI240*Assembly!T$20+$BJ240*Assembly!T$21+$BK240*Assembly!T$22+$BL240*Assembly!T$23+$BM240*Assembly!T$24</f>
        <v>#VALUE!</v>
      </c>
      <c r="CH240" s="156" t="e">
        <f>$AS240*Assembly!U$4+$AT240*Assembly!U$5+$AU240*Assembly!U$6+$AV240*Assembly!U$7+$AW240*Assembly!U$8+$AX240*Assembly!U$9+$AY240*Assembly!U$10+$AZ240*Assembly!U$11+$BA240*Assembly!U$12+$BB240*Assembly!U$13+$BC240*Assembly!U$14+$BD240*Assembly!U$15+$BE240*Assembly!U$16+$BF240*Assembly!U$17+$BG240*Assembly!U$18+$BH240*Assembly!U$19+$BI240*Assembly!U$20+$BJ240*Assembly!U$21+$BK240*Assembly!U$22+$BL240*Assembly!U$23+$BM240*Assembly!U$24</f>
        <v>#VALUE!</v>
      </c>
      <c r="CI240" s="164" t="e">
        <f>$AS240*Assembly!V$4+$AT240*Assembly!V$5+$AU240*Assembly!V$6+$AV240*Assembly!V$7+$AW240*Assembly!V$8+$AX240*Assembly!V$9+$AY240*Assembly!V$10+$AZ240*Assembly!V$11+$BA240*Assembly!V$12+$BB240*Assembly!V$13+$BC240*Assembly!V$14+$BD240*Assembly!V$15+$BE240*Assembly!V$16+$BF240*Assembly!V$17+$BG240*Assembly!V$18+$BH240*Assembly!V$19+$BI240*Assembly!V$20+$BJ240*Assembly!V$21+$BK240*Assembly!V$22+$BL240*Assembly!V$23+$BM240*Assembly!V$24</f>
        <v>#VALUE!</v>
      </c>
      <c r="CJ240" s="164" t="e">
        <f>BZ240*Refining!$F$3</f>
        <v>#VALUE!</v>
      </c>
      <c r="CK240" s="164" t="e">
        <f>CA240*Refining!$F$4</f>
        <v>#VALUE!</v>
      </c>
      <c r="CL240" s="164" t="e">
        <f>CB240*Refining!$F$5</f>
        <v>#VALUE!</v>
      </c>
      <c r="CM240" s="164" t="e">
        <f>CC240*Refining!$F$6</f>
        <v>#VALUE!</v>
      </c>
      <c r="CN240" s="164" t="e">
        <f>CD240*Refining!$F$7</f>
        <v>#VALUE!</v>
      </c>
      <c r="CO240" s="164" t="e">
        <f>CE240*Refining!$F$8</f>
        <v>#VALUE!</v>
      </c>
      <c r="CP240" s="164" t="e">
        <f>CF240*Refining!$F$9</f>
        <v>#VALUE!</v>
      </c>
      <c r="CQ240" s="164" t="e">
        <f>CG240*Refining!$F$10</f>
        <v>#VALUE!</v>
      </c>
      <c r="CR240" s="164" t="e">
        <f>CH240*Refining!$F$11</f>
        <v>#VALUE!</v>
      </c>
      <c r="CS240" s="164" t="e">
        <f>CI240*Refining!$F$12</f>
        <v>#VALUE!</v>
      </c>
      <c r="CT240" s="185" t="e">
        <f t="shared" ref="CT240:DM240" si="969">IF(BZ240 = 0, "", BZ240)</f>
        <v>#VALUE!</v>
      </c>
      <c r="CU240" s="186" t="e">
        <f t="shared" si="969"/>
        <v>#VALUE!</v>
      </c>
      <c r="CV240" s="186" t="e">
        <f t="shared" si="969"/>
        <v>#VALUE!</v>
      </c>
      <c r="CW240" s="186" t="e">
        <f t="shared" si="969"/>
        <v>#VALUE!</v>
      </c>
      <c r="CX240" s="186" t="e">
        <f t="shared" si="969"/>
        <v>#VALUE!</v>
      </c>
      <c r="CY240" s="186" t="e">
        <f t="shared" si="969"/>
        <v>#VALUE!</v>
      </c>
      <c r="CZ240" s="186" t="e">
        <f t="shared" si="969"/>
        <v>#VALUE!</v>
      </c>
      <c r="DA240" s="186" t="e">
        <f t="shared" si="969"/>
        <v>#VALUE!</v>
      </c>
      <c r="DB240" s="186" t="e">
        <f t="shared" si="969"/>
        <v>#VALUE!</v>
      </c>
      <c r="DC240" s="187" t="e">
        <f t="shared" si="969"/>
        <v>#VALUE!</v>
      </c>
      <c r="DD240" s="185" t="e">
        <f t="shared" si="969"/>
        <v>#VALUE!</v>
      </c>
      <c r="DE240" s="186" t="e">
        <f t="shared" si="969"/>
        <v>#VALUE!</v>
      </c>
      <c r="DF240" s="186" t="e">
        <f t="shared" si="969"/>
        <v>#VALUE!</v>
      </c>
      <c r="DG240" s="186" t="e">
        <f t="shared" si="969"/>
        <v>#VALUE!</v>
      </c>
      <c r="DH240" s="211" t="e">
        <f t="shared" si="969"/>
        <v>#VALUE!</v>
      </c>
      <c r="DI240" s="186" t="e">
        <f t="shared" si="969"/>
        <v>#VALUE!</v>
      </c>
      <c r="DJ240" s="186" t="e">
        <f t="shared" si="969"/>
        <v>#VALUE!</v>
      </c>
      <c r="DK240" s="186" t="e">
        <f t="shared" si="969"/>
        <v>#VALUE!</v>
      </c>
      <c r="DL240" s="186" t="e">
        <f t="shared" si="969"/>
        <v>#VALUE!</v>
      </c>
      <c r="DM240" s="187" t="e">
        <f t="shared" si="969"/>
        <v>#VALUE!</v>
      </c>
      <c r="DN240" s="185" t="e">
        <f t="shared" si="11"/>
        <v>#VALUE!</v>
      </c>
      <c r="DO240" s="189" t="e">
        <f t="shared" si="12"/>
        <v>#VALUE!</v>
      </c>
      <c r="DP240" s="120" t="e">
        <f t="shared" si="13"/>
        <v>#VALUE!</v>
      </c>
      <c r="DQ240" s="133" t="e">
        <f>CT240*'Ores &amp; Ingots'!$C$3+CU240*'Ores &amp; Ingots'!$C$4+CV240*'Ores &amp; Ingots'!$C$5+CW240*'Ores &amp; Ingots'!$C$6+CX240*'Ores &amp; Ingots'!$C$7+CY240*'Ores &amp; Ingots'!$C$8+CZ240*'Ores &amp; Ingots'!$C$9+DA240*'Ores &amp; Ingots'!$C$10+DB240*'Ores &amp; Ingots'!$C$11+DC240*'Ores &amp; Ingots'!$C$12</f>
        <v>#VALUE!</v>
      </c>
      <c r="DR240" s="133" t="e">
        <f>DD240*'Ores &amp; Ingots'!$B$3+DE240*'Ores &amp; Ingots'!$B$4+DF240*'Ores &amp; Ingots'!$B$5+DG240*'Ores &amp; Ingots'!$B$6+DH240*'Ores &amp; Ingots'!$B$7+DI240*'Ores &amp; Ingots'!$B$8+DJ240*'Ores &amp; Ingots'!$B$9+DK240*'Ores &amp; Ingots'!$B$10+DL240*'Ores &amp; Ingots'!$B$11+DM240*'Ores &amp; Ingots'!$B$12</f>
        <v>#VALUE!</v>
      </c>
      <c r="DS240" s="189" t="e">
        <f>CT240*Refining!$G$3+CU240*Refining!$G$4+CV240*Refining!$G$5+CW240*Refining!$G$6+CX240*Refining!$G$7+CY240*Refining!$G$8+CZ240*Refining!$G$9+DA240*Refining!$G$10+DB240*Refining!$G$11+DC240*Refining!$G$12</f>
        <v>#VALUE!</v>
      </c>
      <c r="DT240" s="189" t="e">
        <f t="shared" si="14"/>
        <v>#VALUE!</v>
      </c>
      <c r="DU240" s="192" t="e">
        <f t="shared" si="15"/>
        <v>#VALUE!</v>
      </c>
      <c r="DV240" s="185" t="e">
        <f t="shared" si="16"/>
        <v>#VALUE!</v>
      </c>
      <c r="DW240" s="194" t="e">
        <f t="shared" ref="DW240:DX240" si="970">DV240/60</f>
        <v>#VALUE!</v>
      </c>
      <c r="DX240" s="194" t="e">
        <f t="shared" si="970"/>
        <v>#VALUE!</v>
      </c>
      <c r="DY240" s="185" t="e">
        <f t="shared" si="18"/>
        <v>#VALUE!</v>
      </c>
      <c r="DZ240" s="194" t="e">
        <f t="shared" ref="DZ240:EA240" si="971">DY240/1000</f>
        <v>#VALUE!</v>
      </c>
      <c r="EA240" s="196" t="e">
        <f t="shared" si="971"/>
        <v>#VALUE!</v>
      </c>
      <c r="EB240" s="130" t="e">
        <f t="shared" si="20"/>
        <v>#VALUE!</v>
      </c>
      <c r="EC240" s="132" t="e">
        <f t="shared" si="21"/>
        <v>#VALUE!</v>
      </c>
      <c r="ED240" s="133" t="s">
        <v>28</v>
      </c>
    </row>
    <row r="241" spans="1:134" ht="12.75" x14ac:dyDescent="0.2">
      <c r="A241" s="864"/>
      <c r="B241" s="135" t="s">
        <v>436</v>
      </c>
      <c r="C241" s="137" t="s">
        <v>155</v>
      </c>
      <c r="D241" s="137">
        <v>1</v>
      </c>
      <c r="E241" s="137">
        <v>1</v>
      </c>
      <c r="F241" s="137">
        <v>1</v>
      </c>
      <c r="G241" s="139">
        <f t="shared" si="0"/>
        <v>0.125</v>
      </c>
      <c r="H241" s="140">
        <v>2</v>
      </c>
      <c r="I241" s="140">
        <v>5</v>
      </c>
      <c r="J241" s="140">
        <f>H241/Main!$D$9</f>
        <v>0.4</v>
      </c>
      <c r="K241" s="140">
        <f>I241/Main!$D$10</f>
        <v>2.5</v>
      </c>
      <c r="L241" s="140">
        <f t="shared" si="1"/>
        <v>6.25</v>
      </c>
      <c r="M241" s="140">
        <v>0.32</v>
      </c>
      <c r="N241" s="143"/>
      <c r="O241" s="143"/>
      <c r="P241" s="145"/>
      <c r="Q241" s="143"/>
      <c r="R241" s="146"/>
      <c r="S241" s="143"/>
      <c r="T241" s="395"/>
      <c r="U241" s="198"/>
      <c r="V241" s="143"/>
      <c r="W241" s="396"/>
      <c r="X241" s="167">
        <v>1</v>
      </c>
      <c r="Y241" s="133">
        <v>0</v>
      </c>
      <c r="Z241" s="133">
        <v>0</v>
      </c>
      <c r="AA241" s="133">
        <v>0</v>
      </c>
      <c r="AB241" s="133">
        <v>0</v>
      </c>
      <c r="AC241" s="133">
        <v>0</v>
      </c>
      <c r="AD241" s="133">
        <v>0</v>
      </c>
      <c r="AE241" s="133">
        <v>0</v>
      </c>
      <c r="AF241" s="133">
        <v>0</v>
      </c>
      <c r="AG241" s="133">
        <v>0</v>
      </c>
      <c r="AH241" s="133">
        <v>0</v>
      </c>
      <c r="AI241" s="133">
        <v>0</v>
      </c>
      <c r="AJ241" s="133">
        <v>0</v>
      </c>
      <c r="AK241" s="133">
        <v>0</v>
      </c>
      <c r="AL241" s="133">
        <v>0</v>
      </c>
      <c r="AM241" s="133">
        <v>0</v>
      </c>
      <c r="AN241" s="133">
        <v>0</v>
      </c>
      <c r="AO241" s="133">
        <v>0</v>
      </c>
      <c r="AP241" s="133">
        <v>0</v>
      </c>
      <c r="AQ241" s="133">
        <v>0</v>
      </c>
      <c r="AR241" s="133">
        <v>0</v>
      </c>
      <c r="AS241" s="406">
        <f t="shared" ref="AS241:BM241" si="972">IF(X241 = 0, "", X241)</f>
        <v>1</v>
      </c>
      <c r="AT241" s="137" t="str">
        <f t="shared" si="972"/>
        <v/>
      </c>
      <c r="AU241" s="137" t="str">
        <f t="shared" si="972"/>
        <v/>
      </c>
      <c r="AV241" s="137" t="str">
        <f t="shared" si="972"/>
        <v/>
      </c>
      <c r="AW241" s="137" t="str">
        <f t="shared" si="972"/>
        <v/>
      </c>
      <c r="AX241" s="137" t="str">
        <f t="shared" si="972"/>
        <v/>
      </c>
      <c r="AY241" s="137" t="str">
        <f t="shared" si="972"/>
        <v/>
      </c>
      <c r="AZ241" s="137" t="str">
        <f t="shared" si="972"/>
        <v/>
      </c>
      <c r="BA241" s="137" t="str">
        <f t="shared" si="972"/>
        <v/>
      </c>
      <c r="BB241" s="137" t="str">
        <f t="shared" si="972"/>
        <v/>
      </c>
      <c r="BC241" s="137" t="str">
        <f t="shared" si="972"/>
        <v/>
      </c>
      <c r="BD241" s="137" t="str">
        <f t="shared" si="972"/>
        <v/>
      </c>
      <c r="BE241" s="137" t="str">
        <f t="shared" si="972"/>
        <v/>
      </c>
      <c r="BF241" s="137" t="str">
        <f t="shared" si="972"/>
        <v/>
      </c>
      <c r="BG241" s="137" t="str">
        <f t="shared" si="972"/>
        <v/>
      </c>
      <c r="BH241" s="137" t="str">
        <f t="shared" si="972"/>
        <v/>
      </c>
      <c r="BI241" s="137" t="str">
        <f t="shared" si="972"/>
        <v/>
      </c>
      <c r="BJ241" s="137" t="str">
        <f t="shared" si="972"/>
        <v/>
      </c>
      <c r="BK241" s="137" t="str">
        <f t="shared" si="972"/>
        <v/>
      </c>
      <c r="BL241" s="137" t="str">
        <f t="shared" si="972"/>
        <v/>
      </c>
      <c r="BM241" s="169" t="str">
        <f t="shared" si="972"/>
        <v/>
      </c>
      <c r="BN241" s="174" t="e">
        <f>$AS241*Assembly!Z$4+$AT241*Assembly!Z$5+$AU241*Assembly!Z$6+$AV241*Assembly!Z$7+$AW241*Assembly!Z$8+$AX241*Assembly!Z$9+$AY241*Assembly!Z$10+$AZ241*Assembly!Z$11+$BA241*Assembly!Z$12+$BB241*Assembly!Z$13+$BC241*Assembly!Z$14+$BD241*Assembly!Z$15+$BE241*Assembly!Z$16+$BF241*Assembly!Z$17+$BG241*Assembly!Z$18+$BH241*Assembly!Z$19+$BI241*Assembly!Z$20+$BJ241*Assembly!Z$21+$BK241*Assembly!Z$22+$BL241*Assembly!Z$23+$BM241*Assembly!Z$24</f>
        <v>#VALUE!</v>
      </c>
      <c r="BO241" s="133" t="e">
        <f t="shared" si="3"/>
        <v>#VALUE!</v>
      </c>
      <c r="BP241" s="133"/>
      <c r="BQ241" s="133" t="e">
        <f>$AS241*Assembly!AD$4+$AT241*Assembly!AD$5+$AU241*Assembly!AD$6+$AV241*Assembly!AD$7+$AW241*Assembly!AD$8+$AX241*Assembly!AD$9+$AY241*Assembly!AD$10+$AZ241*Assembly!AD$11+$BA241*Assembly!AD$12+$BB241*Assembly!AD$13+$BC241*Assembly!AD$14+$BD241*Assembly!AD$15+$BE241*Assembly!AD$16+$BF241*Assembly!AD$17+$BG241*Assembly!AD$18+$BH241*Assembly!AD$19+$BI241*Assembly!AD$20+$BJ241*Assembly!AD$21+$BK241*Assembly!AD$22+$BL241*Assembly!AD$23+$BM241*Assembly!AD$24</f>
        <v>#VALUE!</v>
      </c>
      <c r="BR241" s="177" t="e">
        <f t="shared" si="4"/>
        <v>#VALUE!</v>
      </c>
      <c r="BS241" s="178" t="e">
        <f t="shared" si="5"/>
        <v>#VALUE!</v>
      </c>
      <c r="BT241" s="179" t="e">
        <f t="shared" si="6"/>
        <v>#VALUE!</v>
      </c>
      <c r="BU241" s="178" t="e">
        <f t="shared" si="7"/>
        <v>#VALUE!</v>
      </c>
      <c r="BV241" s="133" t="e">
        <f>$AS241*Assembly!Y$4+$AT241*Assembly!Y$5+$AU241*Assembly!Y$6+$AV241*Assembly!Y$7+$AW241*Assembly!Y$8+$AX241*Assembly!Y$9+$AY241*Assembly!Y$10+$AZ241*Assembly!Y$11+$BA241*Assembly!Y$12+$BB241*Assembly!Y$13+$BC241*Assembly!Y$14+$BD241*Assembly!Y$15+$BE241*Assembly!Y$16+$BF241*Assembly!Y$17+$BG241*Assembly!Y$18+$BH241*Assembly!Y$19+$BI241*Assembly!Y$20+$BJ241*Assembly!Y$21+$BK241*Assembly!Y$22+$BL241*Assembly!Y$23+$BM241*Assembly!Y$24</f>
        <v>#VALUE!</v>
      </c>
      <c r="BW241" s="133" t="e">
        <f t="shared" si="8"/>
        <v>#VALUE!</v>
      </c>
      <c r="BX241" s="130" t="e">
        <f t="shared" si="9"/>
        <v>#VALUE!</v>
      </c>
      <c r="BY241" s="183" t="e">
        <f>$AS241*Assembly!AC$4+$AT241*Assembly!AC$5+$AU241*Assembly!AC$6+$AV241*Assembly!AC$7+$AW241*Assembly!AC$8+$AX241*Assembly!AC$9+$AY241*Assembly!AC$10+$AZ241*Assembly!AC$11+$BA241*Assembly!AC$12+$BB241*Assembly!AC$13+$BC241*Assembly!AC$14+$BD241*Assembly!AC$15+$BE241*Assembly!AC$16+$BF241*Assembly!AC$17+$BG241*Assembly!AC$18+$BH241*Assembly!AC$19+$BI241*Assembly!AC$20+$BJ241*Assembly!AC$21+$BK241*Assembly!AC$22+$BL241*Assembly!AC$23+$BM241*Assembly!AC$24</f>
        <v>#VALUE!</v>
      </c>
      <c r="BZ241" s="145" t="e">
        <f>$AS241*Assembly!M$4+$AT241*Assembly!M$5+$AU241*Assembly!M$6+$AV241*Assembly!M$7+$AW241*Assembly!M$8+$AX241*Assembly!M$9+$AY241*Assembly!M$10+$AZ241*Assembly!M$11+$BA241*Assembly!M$12+$BB241*Assembly!M$13+$BC241*Assembly!M$14+$BD241*Assembly!M$15+$BE241*Assembly!M$16+$BF241*Assembly!M$17+$BG241*Assembly!M$18+$BH241*Assembly!M$19+$BI241*Assembly!M$20+$BJ241*Assembly!M$21+$BK241*Assembly!M$22+$BL241*Assembly!M$23+$BM241*Assembly!M$24</f>
        <v>#VALUE!</v>
      </c>
      <c r="CA241" s="145" t="e">
        <f>$AS241*Assembly!N$4+$AT241*Assembly!N$5+$AU241*Assembly!N$6+$AV241*Assembly!N$7+$AW241*Assembly!N$8+$AX241*Assembly!N$9+$AY241*Assembly!N$10+$AZ241*Assembly!N$11+$BA241*Assembly!N$12+$BB241*Assembly!N$13+$BC241*Assembly!N$14+$BD241*Assembly!N$15+$BE241*Assembly!N$16+$BF241*Assembly!N$17+$BG241*Assembly!N$18+$BH241*Assembly!N$19+$BI241*Assembly!N$20+$BJ241*Assembly!N$21+$BK241*Assembly!N$22+$BL241*Assembly!N$23+$BM241*Assembly!N$24</f>
        <v>#VALUE!</v>
      </c>
      <c r="CB241" s="145" t="e">
        <f>$AS241*Assembly!O$4+$AT241*Assembly!O$5+$AU241*Assembly!O$6+$AV241*Assembly!O$7+$AW241*Assembly!O$8+$AX241*Assembly!O$9+$AY241*Assembly!O$10+$AZ241*Assembly!O$11+$BA241*Assembly!O$12+$BB241*Assembly!O$13+$BC241*Assembly!O$14+$BD241*Assembly!O$15+$BE241*Assembly!O$16+$BF241*Assembly!O$17+$BG241*Assembly!O$18+$BH241*Assembly!O$19+$BI241*Assembly!O$20+$BJ241*Assembly!O$21+$BK241*Assembly!O$22+$BL241*Assembly!O$23+$BM241*Assembly!O$24</f>
        <v>#VALUE!</v>
      </c>
      <c r="CC241" s="140" t="e">
        <f>$AS241*Assembly!P$4+$AT241*Assembly!P$5+$AU241*Assembly!P$6+$AV241*Assembly!P$7+$AW241*Assembly!P$8+$AX241*Assembly!P$9+$AY241*Assembly!P$10+$AZ241*Assembly!P$11+$BA241*Assembly!P$12+$BB241*Assembly!P$13+$BC241*Assembly!P$14+$BD241*Assembly!P$15+$BE241*Assembly!P$16+$BF241*Assembly!P$17+$BG241*Assembly!P$18+$BH241*Assembly!P$19+$BI241*Assembly!P$20+$BJ241*Assembly!P$21+$BK241*Assembly!P$22+$BL241*Assembly!P$23+$BM241*Assembly!P$24</f>
        <v>#VALUE!</v>
      </c>
      <c r="CD241" s="140" t="e">
        <f>$AS241*Assembly!Q$4+$AT241*Assembly!Q$5+$AU241*Assembly!Q$6+$AV241*Assembly!Q$7+$AW241*Assembly!Q$8+$AX241*Assembly!Q$9+$AY241*Assembly!Q$10+$AZ241*Assembly!Q$11+$BA241*Assembly!Q$12+$BB241*Assembly!Q$13+$BC241*Assembly!Q$14+$BD241*Assembly!Q$15+$BE241*Assembly!Q$16+$BF241*Assembly!Q$17+$BG241*Assembly!Q$18+$BH241*Assembly!Q$19+$BI241*Assembly!Q$20+$BJ241*Assembly!Q$21+$BK241*Assembly!Q$22+$BL241*Assembly!Q$23+$BM241*Assembly!Q$24</f>
        <v>#VALUE!</v>
      </c>
      <c r="CE241" s="145" t="e">
        <f>$AS241*Assembly!R$4+$AT241*Assembly!R$5+$AU241*Assembly!R$6+$AV241*Assembly!R$7+$AW241*Assembly!R$8+$AX241*Assembly!R$9+$AY241*Assembly!R$10+$AZ241*Assembly!R$11+$BA241*Assembly!R$12+$BB241*Assembly!R$13+$BC241*Assembly!R$14+$BD241*Assembly!R$15+$BE241*Assembly!R$16+$BF241*Assembly!R$17+$BG241*Assembly!R$18+$BH241*Assembly!R$19+$BI241*Assembly!R$20+$BJ241*Assembly!R$21+$BK241*Assembly!R$22+$BL241*Assembly!R$23+$BM241*Assembly!R$24</f>
        <v>#VALUE!</v>
      </c>
      <c r="CF241" s="140" t="e">
        <f>$AS241*Assembly!S$4+$AT241*Assembly!S$5+$AU241*Assembly!S$6+$AV241*Assembly!S$7+$AW241*Assembly!S$8+$AX241*Assembly!S$9+$AY241*Assembly!S$10+$AZ241*Assembly!S$11+$BA241*Assembly!S$12+$BB241*Assembly!S$13+$BC241*Assembly!S$14+$BD241*Assembly!S$15+$BE241*Assembly!S$16+$BF241*Assembly!S$17+$BG241*Assembly!S$18+$BH241*Assembly!S$19+$BI241*Assembly!S$20+$BJ241*Assembly!S$21+$BK241*Assembly!S$22+$BL241*Assembly!S$23+$BM241*Assembly!S$24</f>
        <v>#VALUE!</v>
      </c>
      <c r="CG241" s="140" t="e">
        <f>$AS241*Assembly!T$4+$AT241*Assembly!T$5+$AU241*Assembly!T$6+$AV241*Assembly!T$7+$AW241*Assembly!T$8+$AX241*Assembly!T$9+$AY241*Assembly!T$10+$AZ241*Assembly!T$11+$BA241*Assembly!T$12+$BB241*Assembly!T$13+$BC241*Assembly!T$14+$BD241*Assembly!T$15+$BE241*Assembly!T$16+$BF241*Assembly!T$17+$BG241*Assembly!T$18+$BH241*Assembly!T$19+$BI241*Assembly!T$20+$BJ241*Assembly!T$21+$BK241*Assembly!T$22+$BL241*Assembly!T$23+$BM241*Assembly!T$24</f>
        <v>#VALUE!</v>
      </c>
      <c r="CH241" s="140" t="e">
        <f>$AS241*Assembly!U$4+$AT241*Assembly!U$5+$AU241*Assembly!U$6+$AV241*Assembly!U$7+$AW241*Assembly!U$8+$AX241*Assembly!U$9+$AY241*Assembly!U$10+$AZ241*Assembly!U$11+$BA241*Assembly!U$12+$BB241*Assembly!U$13+$BC241*Assembly!U$14+$BD241*Assembly!U$15+$BE241*Assembly!U$16+$BF241*Assembly!U$17+$BG241*Assembly!U$18+$BH241*Assembly!U$19+$BI241*Assembly!U$20+$BJ241*Assembly!U$21+$BK241*Assembly!U$22+$BL241*Assembly!U$23+$BM241*Assembly!U$24</f>
        <v>#VALUE!</v>
      </c>
      <c r="CI241" s="145" t="e">
        <f>$AS241*Assembly!V$4+$AT241*Assembly!V$5+$AU241*Assembly!V$6+$AV241*Assembly!V$7+$AW241*Assembly!V$8+$AX241*Assembly!V$9+$AY241*Assembly!V$10+$AZ241*Assembly!V$11+$BA241*Assembly!V$12+$BB241*Assembly!V$13+$BC241*Assembly!V$14+$BD241*Assembly!V$15+$BE241*Assembly!V$16+$BF241*Assembly!V$17+$BG241*Assembly!V$18+$BH241*Assembly!V$19+$BI241*Assembly!V$20+$BJ241*Assembly!V$21+$BK241*Assembly!V$22+$BL241*Assembly!V$23+$BM241*Assembly!V$24</f>
        <v>#VALUE!</v>
      </c>
      <c r="CJ241" s="145" t="e">
        <f>BZ241*Refining!$F$3</f>
        <v>#VALUE!</v>
      </c>
      <c r="CK241" s="145" t="e">
        <f>CA241*Refining!$F$4</f>
        <v>#VALUE!</v>
      </c>
      <c r="CL241" s="145" t="e">
        <f>CB241*Refining!$F$5</f>
        <v>#VALUE!</v>
      </c>
      <c r="CM241" s="145" t="e">
        <f>CC241*Refining!$F$6</f>
        <v>#VALUE!</v>
      </c>
      <c r="CN241" s="145" t="e">
        <f>CD241*Refining!$F$7</f>
        <v>#VALUE!</v>
      </c>
      <c r="CO241" s="145" t="e">
        <f>CE241*Refining!$F$8</f>
        <v>#VALUE!</v>
      </c>
      <c r="CP241" s="145" t="e">
        <f>CF241*Refining!$F$9</f>
        <v>#VALUE!</v>
      </c>
      <c r="CQ241" s="145" t="e">
        <f>CG241*Refining!$F$10</f>
        <v>#VALUE!</v>
      </c>
      <c r="CR241" s="145" t="e">
        <f>CH241*Refining!$F$11</f>
        <v>#VALUE!</v>
      </c>
      <c r="CS241" s="145" t="e">
        <f>CI241*Refining!$F$12</f>
        <v>#VALUE!</v>
      </c>
      <c r="CT241" s="185" t="e">
        <f t="shared" ref="CT241:DM241" si="973">IF(BZ241 = 0, "", BZ241)</f>
        <v>#VALUE!</v>
      </c>
      <c r="CU241" s="186" t="e">
        <f t="shared" si="973"/>
        <v>#VALUE!</v>
      </c>
      <c r="CV241" s="186" t="e">
        <f t="shared" si="973"/>
        <v>#VALUE!</v>
      </c>
      <c r="CW241" s="186" t="e">
        <f t="shared" si="973"/>
        <v>#VALUE!</v>
      </c>
      <c r="CX241" s="186" t="e">
        <f t="shared" si="973"/>
        <v>#VALUE!</v>
      </c>
      <c r="CY241" s="186" t="e">
        <f t="shared" si="973"/>
        <v>#VALUE!</v>
      </c>
      <c r="CZ241" s="186" t="e">
        <f t="shared" si="973"/>
        <v>#VALUE!</v>
      </c>
      <c r="DA241" s="186" t="e">
        <f t="shared" si="973"/>
        <v>#VALUE!</v>
      </c>
      <c r="DB241" s="186" t="e">
        <f t="shared" si="973"/>
        <v>#VALUE!</v>
      </c>
      <c r="DC241" s="187" t="e">
        <f t="shared" si="973"/>
        <v>#VALUE!</v>
      </c>
      <c r="DD241" s="185" t="e">
        <f t="shared" si="973"/>
        <v>#VALUE!</v>
      </c>
      <c r="DE241" s="186" t="e">
        <f t="shared" si="973"/>
        <v>#VALUE!</v>
      </c>
      <c r="DF241" s="186" t="e">
        <f t="shared" si="973"/>
        <v>#VALUE!</v>
      </c>
      <c r="DG241" s="186" t="e">
        <f t="shared" si="973"/>
        <v>#VALUE!</v>
      </c>
      <c r="DH241" s="211" t="e">
        <f t="shared" si="973"/>
        <v>#VALUE!</v>
      </c>
      <c r="DI241" s="186" t="e">
        <f t="shared" si="973"/>
        <v>#VALUE!</v>
      </c>
      <c r="DJ241" s="186" t="e">
        <f t="shared" si="973"/>
        <v>#VALUE!</v>
      </c>
      <c r="DK241" s="186" t="e">
        <f t="shared" si="973"/>
        <v>#VALUE!</v>
      </c>
      <c r="DL241" s="186" t="e">
        <f t="shared" si="973"/>
        <v>#VALUE!</v>
      </c>
      <c r="DM241" s="187" t="e">
        <f t="shared" si="973"/>
        <v>#VALUE!</v>
      </c>
      <c r="DN241" s="185" t="e">
        <f t="shared" si="11"/>
        <v>#VALUE!</v>
      </c>
      <c r="DO241" s="189" t="e">
        <f t="shared" si="12"/>
        <v>#VALUE!</v>
      </c>
      <c r="DP241" s="120" t="e">
        <f t="shared" si="13"/>
        <v>#VALUE!</v>
      </c>
      <c r="DQ241" s="133" t="e">
        <f>CT241*'Ores &amp; Ingots'!$C$3+CU241*'Ores &amp; Ingots'!$C$4+CV241*'Ores &amp; Ingots'!$C$5+CW241*'Ores &amp; Ingots'!$C$6+CX241*'Ores &amp; Ingots'!$C$7+CY241*'Ores &amp; Ingots'!$C$8+CZ241*'Ores &amp; Ingots'!$C$9+DA241*'Ores &amp; Ingots'!$C$10+DB241*'Ores &amp; Ingots'!$C$11+DC241*'Ores &amp; Ingots'!$C$12</f>
        <v>#VALUE!</v>
      </c>
      <c r="DR241" s="133" t="e">
        <f>DD241*'Ores &amp; Ingots'!$B$3+DE241*'Ores &amp; Ingots'!$B$4+DF241*'Ores &amp; Ingots'!$B$5+DG241*'Ores &amp; Ingots'!$B$6+DH241*'Ores &amp; Ingots'!$B$7+DI241*'Ores &amp; Ingots'!$B$8+DJ241*'Ores &amp; Ingots'!$B$9+DK241*'Ores &amp; Ingots'!$B$10+DL241*'Ores &amp; Ingots'!$B$11+DM241*'Ores &amp; Ingots'!$B$12</f>
        <v>#VALUE!</v>
      </c>
      <c r="DS241" s="189" t="e">
        <f>CT241*Refining!$G$3+CU241*Refining!$G$4+CV241*Refining!$G$5+CW241*Refining!$G$6+CX241*Refining!$G$7+CY241*Refining!$G$8+CZ241*Refining!$G$9+DA241*Refining!$G$10+DB241*Refining!$G$11+DC241*Refining!$G$12</f>
        <v>#VALUE!</v>
      </c>
      <c r="DT241" s="189" t="e">
        <f t="shared" si="14"/>
        <v>#VALUE!</v>
      </c>
      <c r="DU241" s="192" t="e">
        <f t="shared" si="15"/>
        <v>#VALUE!</v>
      </c>
      <c r="DV241" s="185" t="e">
        <f t="shared" si="16"/>
        <v>#VALUE!</v>
      </c>
      <c r="DW241" s="194" t="e">
        <f t="shared" ref="DW241:DX241" si="974">DV241/60</f>
        <v>#VALUE!</v>
      </c>
      <c r="DX241" s="194" t="e">
        <f t="shared" si="974"/>
        <v>#VALUE!</v>
      </c>
      <c r="DY241" s="185" t="e">
        <f t="shared" si="18"/>
        <v>#VALUE!</v>
      </c>
      <c r="DZ241" s="194" t="e">
        <f t="shared" ref="DZ241:EA241" si="975">DY241/1000</f>
        <v>#VALUE!</v>
      </c>
      <c r="EA241" s="196" t="e">
        <f t="shared" si="975"/>
        <v>#VALUE!</v>
      </c>
      <c r="EB241" s="130" t="e">
        <f t="shared" si="20"/>
        <v>#VALUE!</v>
      </c>
      <c r="EC241" s="132" t="e">
        <f t="shared" si="21"/>
        <v>#VALUE!</v>
      </c>
      <c r="ED241" s="133" t="s">
        <v>28</v>
      </c>
    </row>
    <row r="242" spans="1:134" ht="12.75" x14ac:dyDescent="0.2">
      <c r="A242" s="864"/>
      <c r="B242" s="135" t="s">
        <v>399</v>
      </c>
      <c r="C242" s="137" t="s">
        <v>155</v>
      </c>
      <c r="D242" s="137">
        <v>1</v>
      </c>
      <c r="E242" s="137">
        <v>1</v>
      </c>
      <c r="F242" s="137">
        <v>1</v>
      </c>
      <c r="G242" s="154">
        <f t="shared" si="0"/>
        <v>0.125</v>
      </c>
      <c r="H242" s="156">
        <v>3</v>
      </c>
      <c r="I242" s="156">
        <v>7.5</v>
      </c>
      <c r="J242" s="156">
        <f>H242/Main!$D$9</f>
        <v>0.6</v>
      </c>
      <c r="K242" s="156">
        <f>I242/Main!$D$10</f>
        <v>3.75</v>
      </c>
      <c r="L242" s="156">
        <f t="shared" si="1"/>
        <v>6.25</v>
      </c>
      <c r="M242" s="156">
        <v>0.32</v>
      </c>
      <c r="N242" s="159"/>
      <c r="O242" s="159"/>
      <c r="P242" s="164"/>
      <c r="Q242" s="159"/>
      <c r="R242" s="166"/>
      <c r="S242" s="159"/>
      <c r="T242" s="166"/>
      <c r="U242" s="170"/>
      <c r="V242" s="159"/>
      <c r="W242" s="364"/>
      <c r="X242" s="167">
        <v>1</v>
      </c>
      <c r="Y242" s="133">
        <v>0</v>
      </c>
      <c r="Z242" s="133">
        <v>0</v>
      </c>
      <c r="AA242" s="133">
        <v>0</v>
      </c>
      <c r="AB242" s="133">
        <v>0</v>
      </c>
      <c r="AC242" s="133">
        <v>0</v>
      </c>
      <c r="AD242" s="133">
        <v>0</v>
      </c>
      <c r="AE242" s="133">
        <v>0</v>
      </c>
      <c r="AF242" s="133">
        <v>0</v>
      </c>
      <c r="AG242" s="133">
        <v>0</v>
      </c>
      <c r="AH242" s="133">
        <v>0</v>
      </c>
      <c r="AI242" s="133">
        <v>0</v>
      </c>
      <c r="AJ242" s="133">
        <v>0</v>
      </c>
      <c r="AK242" s="133">
        <v>0</v>
      </c>
      <c r="AL242" s="133">
        <v>0</v>
      </c>
      <c r="AM242" s="133">
        <v>0</v>
      </c>
      <c r="AN242" s="133">
        <v>0</v>
      </c>
      <c r="AO242" s="133">
        <v>0</v>
      </c>
      <c r="AP242" s="133">
        <v>0</v>
      </c>
      <c r="AQ242" s="133">
        <v>0</v>
      </c>
      <c r="AR242" s="133">
        <v>0</v>
      </c>
      <c r="AS242" s="406">
        <f t="shared" ref="AS242:BM242" si="976">IF(X242 = 0, "", X242)</f>
        <v>1</v>
      </c>
      <c r="AT242" s="137" t="str">
        <f t="shared" si="976"/>
        <v/>
      </c>
      <c r="AU242" s="137" t="str">
        <f t="shared" si="976"/>
        <v/>
      </c>
      <c r="AV242" s="137" t="str">
        <f t="shared" si="976"/>
        <v/>
      </c>
      <c r="AW242" s="137" t="str">
        <f t="shared" si="976"/>
        <v/>
      </c>
      <c r="AX242" s="137" t="str">
        <f t="shared" si="976"/>
        <v/>
      </c>
      <c r="AY242" s="137" t="str">
        <f t="shared" si="976"/>
        <v/>
      </c>
      <c r="AZ242" s="137" t="str">
        <f t="shared" si="976"/>
        <v/>
      </c>
      <c r="BA242" s="137" t="str">
        <f t="shared" si="976"/>
        <v/>
      </c>
      <c r="BB242" s="137" t="str">
        <f t="shared" si="976"/>
        <v/>
      </c>
      <c r="BC242" s="137" t="str">
        <f t="shared" si="976"/>
        <v/>
      </c>
      <c r="BD242" s="137" t="str">
        <f t="shared" si="976"/>
        <v/>
      </c>
      <c r="BE242" s="137" t="str">
        <f t="shared" si="976"/>
        <v/>
      </c>
      <c r="BF242" s="137" t="str">
        <f t="shared" si="976"/>
        <v/>
      </c>
      <c r="BG242" s="137" t="str">
        <f t="shared" si="976"/>
        <v/>
      </c>
      <c r="BH242" s="137" t="str">
        <f t="shared" si="976"/>
        <v/>
      </c>
      <c r="BI242" s="137" t="str">
        <f t="shared" si="976"/>
        <v/>
      </c>
      <c r="BJ242" s="137" t="str">
        <f t="shared" si="976"/>
        <v/>
      </c>
      <c r="BK242" s="137" t="str">
        <f t="shared" si="976"/>
        <v/>
      </c>
      <c r="BL242" s="137" t="str">
        <f t="shared" si="976"/>
        <v/>
      </c>
      <c r="BM242" s="169" t="str">
        <f t="shared" si="976"/>
        <v/>
      </c>
      <c r="BN242" s="174" t="e">
        <f>$AS242*Assembly!Z$4+$AT242*Assembly!Z$5+$AU242*Assembly!Z$6+$AV242*Assembly!Z$7+$AW242*Assembly!Z$8+$AX242*Assembly!Z$9+$AY242*Assembly!Z$10+$AZ242*Assembly!Z$11+$BA242*Assembly!Z$12+$BB242*Assembly!Z$13+$BC242*Assembly!Z$14+$BD242*Assembly!Z$15+$BE242*Assembly!Z$16+$BF242*Assembly!Z$17+$BG242*Assembly!Z$18+$BH242*Assembly!Z$19+$BI242*Assembly!Z$20+$BJ242*Assembly!Z$21+$BK242*Assembly!Z$22+$BL242*Assembly!Z$23+$BM242*Assembly!Z$24</f>
        <v>#VALUE!</v>
      </c>
      <c r="BO242" s="133" t="e">
        <f t="shared" si="3"/>
        <v>#VALUE!</v>
      </c>
      <c r="BP242" s="133"/>
      <c r="BQ242" s="133" t="e">
        <f>$AS242*Assembly!AD$4+$AT242*Assembly!AD$5+$AU242*Assembly!AD$6+$AV242*Assembly!AD$7+$AW242*Assembly!AD$8+$AX242*Assembly!AD$9+$AY242*Assembly!AD$10+$AZ242*Assembly!AD$11+$BA242*Assembly!AD$12+$BB242*Assembly!AD$13+$BC242*Assembly!AD$14+$BD242*Assembly!AD$15+$BE242*Assembly!AD$16+$BF242*Assembly!AD$17+$BG242*Assembly!AD$18+$BH242*Assembly!AD$19+$BI242*Assembly!AD$20+$BJ242*Assembly!AD$21+$BK242*Assembly!AD$22+$BL242*Assembly!AD$23+$BM242*Assembly!AD$24</f>
        <v>#VALUE!</v>
      </c>
      <c r="BR242" s="177" t="e">
        <f t="shared" si="4"/>
        <v>#VALUE!</v>
      </c>
      <c r="BS242" s="178" t="e">
        <f t="shared" si="5"/>
        <v>#VALUE!</v>
      </c>
      <c r="BT242" s="179" t="e">
        <f t="shared" si="6"/>
        <v>#VALUE!</v>
      </c>
      <c r="BU242" s="178" t="e">
        <f t="shared" si="7"/>
        <v>#VALUE!</v>
      </c>
      <c r="BV242" s="133" t="e">
        <f>$AS242*Assembly!Y$4+$AT242*Assembly!Y$5+$AU242*Assembly!Y$6+$AV242*Assembly!Y$7+$AW242*Assembly!Y$8+$AX242*Assembly!Y$9+$AY242*Assembly!Y$10+$AZ242*Assembly!Y$11+$BA242*Assembly!Y$12+$BB242*Assembly!Y$13+$BC242*Assembly!Y$14+$BD242*Assembly!Y$15+$BE242*Assembly!Y$16+$BF242*Assembly!Y$17+$BG242*Assembly!Y$18+$BH242*Assembly!Y$19+$BI242*Assembly!Y$20+$BJ242*Assembly!Y$21+$BK242*Assembly!Y$22+$BL242*Assembly!Y$23+$BM242*Assembly!Y$24</f>
        <v>#VALUE!</v>
      </c>
      <c r="BW242" s="133" t="e">
        <f t="shared" si="8"/>
        <v>#VALUE!</v>
      </c>
      <c r="BX242" s="130" t="e">
        <f t="shared" si="9"/>
        <v>#VALUE!</v>
      </c>
      <c r="BY242" s="183" t="e">
        <f>$AS242*Assembly!AC$4+$AT242*Assembly!AC$5+$AU242*Assembly!AC$6+$AV242*Assembly!AC$7+$AW242*Assembly!AC$8+$AX242*Assembly!AC$9+$AY242*Assembly!AC$10+$AZ242*Assembly!AC$11+$BA242*Assembly!AC$12+$BB242*Assembly!AC$13+$BC242*Assembly!AC$14+$BD242*Assembly!AC$15+$BE242*Assembly!AC$16+$BF242*Assembly!AC$17+$BG242*Assembly!AC$18+$BH242*Assembly!AC$19+$BI242*Assembly!AC$20+$BJ242*Assembly!AC$21+$BK242*Assembly!AC$22+$BL242*Assembly!AC$23+$BM242*Assembly!AC$24</f>
        <v>#VALUE!</v>
      </c>
      <c r="BZ242" s="164" t="e">
        <f>$AS242*Assembly!M$4+$AT242*Assembly!M$5+$AU242*Assembly!M$6+$AV242*Assembly!M$7+$AW242*Assembly!M$8+$AX242*Assembly!M$9+$AY242*Assembly!M$10+$AZ242*Assembly!M$11+$BA242*Assembly!M$12+$BB242*Assembly!M$13+$BC242*Assembly!M$14+$BD242*Assembly!M$15+$BE242*Assembly!M$16+$BF242*Assembly!M$17+$BG242*Assembly!M$18+$BH242*Assembly!M$19+$BI242*Assembly!M$20+$BJ242*Assembly!M$21+$BK242*Assembly!M$22+$BL242*Assembly!M$23+$BM242*Assembly!M$24</f>
        <v>#VALUE!</v>
      </c>
      <c r="CA242" s="164" t="e">
        <f>$AS242*Assembly!N$4+$AT242*Assembly!N$5+$AU242*Assembly!N$6+$AV242*Assembly!N$7+$AW242*Assembly!N$8+$AX242*Assembly!N$9+$AY242*Assembly!N$10+$AZ242*Assembly!N$11+$BA242*Assembly!N$12+$BB242*Assembly!N$13+$BC242*Assembly!N$14+$BD242*Assembly!N$15+$BE242*Assembly!N$16+$BF242*Assembly!N$17+$BG242*Assembly!N$18+$BH242*Assembly!N$19+$BI242*Assembly!N$20+$BJ242*Assembly!N$21+$BK242*Assembly!N$22+$BL242*Assembly!N$23+$BM242*Assembly!N$24</f>
        <v>#VALUE!</v>
      </c>
      <c r="CB242" s="164" t="e">
        <f>$AS242*Assembly!O$4+$AT242*Assembly!O$5+$AU242*Assembly!O$6+$AV242*Assembly!O$7+$AW242*Assembly!O$8+$AX242*Assembly!O$9+$AY242*Assembly!O$10+$AZ242*Assembly!O$11+$BA242*Assembly!O$12+$BB242*Assembly!O$13+$BC242*Assembly!O$14+$BD242*Assembly!O$15+$BE242*Assembly!O$16+$BF242*Assembly!O$17+$BG242*Assembly!O$18+$BH242*Assembly!O$19+$BI242*Assembly!O$20+$BJ242*Assembly!O$21+$BK242*Assembly!O$22+$BL242*Assembly!O$23+$BM242*Assembly!O$24</f>
        <v>#VALUE!</v>
      </c>
      <c r="CC242" s="156" t="e">
        <f>$AS242*Assembly!P$4+$AT242*Assembly!P$5+$AU242*Assembly!P$6+$AV242*Assembly!P$7+$AW242*Assembly!P$8+$AX242*Assembly!P$9+$AY242*Assembly!P$10+$AZ242*Assembly!P$11+$BA242*Assembly!P$12+$BB242*Assembly!P$13+$BC242*Assembly!P$14+$BD242*Assembly!P$15+$BE242*Assembly!P$16+$BF242*Assembly!P$17+$BG242*Assembly!P$18+$BH242*Assembly!P$19+$BI242*Assembly!P$20+$BJ242*Assembly!P$21+$BK242*Assembly!P$22+$BL242*Assembly!P$23+$BM242*Assembly!P$24</f>
        <v>#VALUE!</v>
      </c>
      <c r="CD242" s="156" t="e">
        <f>$AS242*Assembly!Q$4+$AT242*Assembly!Q$5+$AU242*Assembly!Q$6+$AV242*Assembly!Q$7+$AW242*Assembly!Q$8+$AX242*Assembly!Q$9+$AY242*Assembly!Q$10+$AZ242*Assembly!Q$11+$BA242*Assembly!Q$12+$BB242*Assembly!Q$13+$BC242*Assembly!Q$14+$BD242*Assembly!Q$15+$BE242*Assembly!Q$16+$BF242*Assembly!Q$17+$BG242*Assembly!Q$18+$BH242*Assembly!Q$19+$BI242*Assembly!Q$20+$BJ242*Assembly!Q$21+$BK242*Assembly!Q$22+$BL242*Assembly!Q$23+$BM242*Assembly!Q$24</f>
        <v>#VALUE!</v>
      </c>
      <c r="CE242" s="164" t="e">
        <f>$AS242*Assembly!R$4+$AT242*Assembly!R$5+$AU242*Assembly!R$6+$AV242*Assembly!R$7+$AW242*Assembly!R$8+$AX242*Assembly!R$9+$AY242*Assembly!R$10+$AZ242*Assembly!R$11+$BA242*Assembly!R$12+$BB242*Assembly!R$13+$BC242*Assembly!R$14+$BD242*Assembly!R$15+$BE242*Assembly!R$16+$BF242*Assembly!R$17+$BG242*Assembly!R$18+$BH242*Assembly!R$19+$BI242*Assembly!R$20+$BJ242*Assembly!R$21+$BK242*Assembly!R$22+$BL242*Assembly!R$23+$BM242*Assembly!R$24</f>
        <v>#VALUE!</v>
      </c>
      <c r="CF242" s="156" t="e">
        <f>$AS242*Assembly!S$4+$AT242*Assembly!S$5+$AU242*Assembly!S$6+$AV242*Assembly!S$7+$AW242*Assembly!S$8+$AX242*Assembly!S$9+$AY242*Assembly!S$10+$AZ242*Assembly!S$11+$BA242*Assembly!S$12+$BB242*Assembly!S$13+$BC242*Assembly!S$14+$BD242*Assembly!S$15+$BE242*Assembly!S$16+$BF242*Assembly!S$17+$BG242*Assembly!S$18+$BH242*Assembly!S$19+$BI242*Assembly!S$20+$BJ242*Assembly!S$21+$BK242*Assembly!S$22+$BL242*Assembly!S$23+$BM242*Assembly!S$24</f>
        <v>#VALUE!</v>
      </c>
      <c r="CG242" s="156" t="e">
        <f>$AS242*Assembly!T$4+$AT242*Assembly!T$5+$AU242*Assembly!T$6+$AV242*Assembly!T$7+$AW242*Assembly!T$8+$AX242*Assembly!T$9+$AY242*Assembly!T$10+$AZ242*Assembly!T$11+$BA242*Assembly!T$12+$BB242*Assembly!T$13+$BC242*Assembly!T$14+$BD242*Assembly!T$15+$BE242*Assembly!T$16+$BF242*Assembly!T$17+$BG242*Assembly!T$18+$BH242*Assembly!T$19+$BI242*Assembly!T$20+$BJ242*Assembly!T$21+$BK242*Assembly!T$22+$BL242*Assembly!T$23+$BM242*Assembly!T$24</f>
        <v>#VALUE!</v>
      </c>
      <c r="CH242" s="156" t="e">
        <f>$AS242*Assembly!U$4+$AT242*Assembly!U$5+$AU242*Assembly!U$6+$AV242*Assembly!U$7+$AW242*Assembly!U$8+$AX242*Assembly!U$9+$AY242*Assembly!U$10+$AZ242*Assembly!U$11+$BA242*Assembly!U$12+$BB242*Assembly!U$13+$BC242*Assembly!U$14+$BD242*Assembly!U$15+$BE242*Assembly!U$16+$BF242*Assembly!U$17+$BG242*Assembly!U$18+$BH242*Assembly!U$19+$BI242*Assembly!U$20+$BJ242*Assembly!U$21+$BK242*Assembly!U$22+$BL242*Assembly!U$23+$BM242*Assembly!U$24</f>
        <v>#VALUE!</v>
      </c>
      <c r="CI242" s="164" t="e">
        <f>$AS242*Assembly!V$4+$AT242*Assembly!V$5+$AU242*Assembly!V$6+$AV242*Assembly!V$7+$AW242*Assembly!V$8+$AX242*Assembly!V$9+$AY242*Assembly!V$10+$AZ242*Assembly!V$11+$BA242*Assembly!V$12+$BB242*Assembly!V$13+$BC242*Assembly!V$14+$BD242*Assembly!V$15+$BE242*Assembly!V$16+$BF242*Assembly!V$17+$BG242*Assembly!V$18+$BH242*Assembly!V$19+$BI242*Assembly!V$20+$BJ242*Assembly!V$21+$BK242*Assembly!V$22+$BL242*Assembly!V$23+$BM242*Assembly!V$24</f>
        <v>#VALUE!</v>
      </c>
      <c r="CJ242" s="164" t="e">
        <f>BZ242*Refining!$F$3</f>
        <v>#VALUE!</v>
      </c>
      <c r="CK242" s="164" t="e">
        <f>CA242*Refining!$F$4</f>
        <v>#VALUE!</v>
      </c>
      <c r="CL242" s="164" t="e">
        <f>CB242*Refining!$F$5</f>
        <v>#VALUE!</v>
      </c>
      <c r="CM242" s="164" t="e">
        <f>CC242*Refining!$F$6</f>
        <v>#VALUE!</v>
      </c>
      <c r="CN242" s="164" t="e">
        <f>CD242*Refining!$F$7</f>
        <v>#VALUE!</v>
      </c>
      <c r="CO242" s="164" t="e">
        <f>CE242*Refining!$F$8</f>
        <v>#VALUE!</v>
      </c>
      <c r="CP242" s="164" t="e">
        <f>CF242*Refining!$F$9</f>
        <v>#VALUE!</v>
      </c>
      <c r="CQ242" s="164" t="e">
        <f>CG242*Refining!$F$10</f>
        <v>#VALUE!</v>
      </c>
      <c r="CR242" s="164" t="e">
        <f>CH242*Refining!$F$11</f>
        <v>#VALUE!</v>
      </c>
      <c r="CS242" s="164" t="e">
        <f>CI242*Refining!$F$12</f>
        <v>#VALUE!</v>
      </c>
      <c r="CT242" s="185" t="e">
        <f t="shared" ref="CT242:DM242" si="977">IF(BZ242 = 0, "", BZ242)</f>
        <v>#VALUE!</v>
      </c>
      <c r="CU242" s="186" t="e">
        <f t="shared" si="977"/>
        <v>#VALUE!</v>
      </c>
      <c r="CV242" s="186" t="e">
        <f t="shared" si="977"/>
        <v>#VALUE!</v>
      </c>
      <c r="CW242" s="186" t="e">
        <f t="shared" si="977"/>
        <v>#VALUE!</v>
      </c>
      <c r="CX242" s="186" t="e">
        <f t="shared" si="977"/>
        <v>#VALUE!</v>
      </c>
      <c r="CY242" s="186" t="e">
        <f t="shared" si="977"/>
        <v>#VALUE!</v>
      </c>
      <c r="CZ242" s="186" t="e">
        <f t="shared" si="977"/>
        <v>#VALUE!</v>
      </c>
      <c r="DA242" s="186" t="e">
        <f t="shared" si="977"/>
        <v>#VALUE!</v>
      </c>
      <c r="DB242" s="186" t="e">
        <f t="shared" si="977"/>
        <v>#VALUE!</v>
      </c>
      <c r="DC242" s="187" t="e">
        <f t="shared" si="977"/>
        <v>#VALUE!</v>
      </c>
      <c r="DD242" s="185" t="e">
        <f t="shared" si="977"/>
        <v>#VALUE!</v>
      </c>
      <c r="DE242" s="186" t="e">
        <f t="shared" si="977"/>
        <v>#VALUE!</v>
      </c>
      <c r="DF242" s="186" t="e">
        <f t="shared" si="977"/>
        <v>#VALUE!</v>
      </c>
      <c r="DG242" s="186" t="e">
        <f t="shared" si="977"/>
        <v>#VALUE!</v>
      </c>
      <c r="DH242" s="211" t="e">
        <f t="shared" si="977"/>
        <v>#VALUE!</v>
      </c>
      <c r="DI242" s="186" t="e">
        <f t="shared" si="977"/>
        <v>#VALUE!</v>
      </c>
      <c r="DJ242" s="186" t="e">
        <f t="shared" si="977"/>
        <v>#VALUE!</v>
      </c>
      <c r="DK242" s="186" t="e">
        <f t="shared" si="977"/>
        <v>#VALUE!</v>
      </c>
      <c r="DL242" s="186" t="e">
        <f t="shared" si="977"/>
        <v>#VALUE!</v>
      </c>
      <c r="DM242" s="187" t="e">
        <f t="shared" si="977"/>
        <v>#VALUE!</v>
      </c>
      <c r="DN242" s="185" t="e">
        <f t="shared" si="11"/>
        <v>#VALUE!</v>
      </c>
      <c r="DO242" s="189" t="e">
        <f t="shared" si="12"/>
        <v>#VALUE!</v>
      </c>
      <c r="DP242" s="120" t="e">
        <f t="shared" si="13"/>
        <v>#VALUE!</v>
      </c>
      <c r="DQ242" s="133" t="e">
        <f>CT242*'Ores &amp; Ingots'!$C$3+CU242*'Ores &amp; Ingots'!$C$4+CV242*'Ores &amp; Ingots'!$C$5+CW242*'Ores &amp; Ingots'!$C$6+CX242*'Ores &amp; Ingots'!$C$7+CY242*'Ores &amp; Ingots'!$C$8+CZ242*'Ores &amp; Ingots'!$C$9+DA242*'Ores &amp; Ingots'!$C$10+DB242*'Ores &amp; Ingots'!$C$11+DC242*'Ores &amp; Ingots'!$C$12</f>
        <v>#VALUE!</v>
      </c>
      <c r="DR242" s="133" t="e">
        <f>DD242*'Ores &amp; Ingots'!$B$3+DE242*'Ores &amp; Ingots'!$B$4+DF242*'Ores &amp; Ingots'!$B$5+DG242*'Ores &amp; Ingots'!$B$6+DH242*'Ores &amp; Ingots'!$B$7+DI242*'Ores &amp; Ingots'!$B$8+DJ242*'Ores &amp; Ingots'!$B$9+DK242*'Ores &amp; Ingots'!$B$10+DL242*'Ores &amp; Ingots'!$B$11+DM242*'Ores &amp; Ingots'!$B$12</f>
        <v>#VALUE!</v>
      </c>
      <c r="DS242" s="189" t="e">
        <f>CT242*Refining!$G$3+CU242*Refining!$G$4+CV242*Refining!$G$5+CW242*Refining!$G$6+CX242*Refining!$G$7+CY242*Refining!$G$8+CZ242*Refining!$G$9+DA242*Refining!$G$10+DB242*Refining!$G$11+DC242*Refining!$G$12</f>
        <v>#VALUE!</v>
      </c>
      <c r="DT242" s="189" t="e">
        <f t="shared" si="14"/>
        <v>#VALUE!</v>
      </c>
      <c r="DU242" s="192" t="e">
        <f t="shared" si="15"/>
        <v>#VALUE!</v>
      </c>
      <c r="DV242" s="185" t="e">
        <f t="shared" si="16"/>
        <v>#VALUE!</v>
      </c>
      <c r="DW242" s="194" t="e">
        <f t="shared" ref="DW242:DX242" si="978">DV242/60</f>
        <v>#VALUE!</v>
      </c>
      <c r="DX242" s="194" t="e">
        <f t="shared" si="978"/>
        <v>#VALUE!</v>
      </c>
      <c r="DY242" s="185" t="e">
        <f t="shared" si="18"/>
        <v>#VALUE!</v>
      </c>
      <c r="DZ242" s="194" t="e">
        <f t="shared" ref="DZ242:EA242" si="979">DY242/1000</f>
        <v>#VALUE!</v>
      </c>
      <c r="EA242" s="196" t="e">
        <f t="shared" si="979"/>
        <v>#VALUE!</v>
      </c>
      <c r="EB242" s="130" t="e">
        <f t="shared" si="20"/>
        <v>#VALUE!</v>
      </c>
      <c r="EC242" s="132" t="e">
        <f t="shared" si="21"/>
        <v>#VALUE!</v>
      </c>
      <c r="ED242" s="133" t="s">
        <v>28</v>
      </c>
    </row>
    <row r="243" spans="1:134" ht="12.75" x14ac:dyDescent="0.2">
      <c r="A243" s="864"/>
      <c r="B243" s="369" t="s">
        <v>437</v>
      </c>
      <c r="C243" s="137" t="s">
        <v>155</v>
      </c>
      <c r="D243" s="137">
        <v>1</v>
      </c>
      <c r="E243" s="137">
        <v>1</v>
      </c>
      <c r="F243" s="137">
        <v>1</v>
      </c>
      <c r="G243" s="139">
        <f t="shared" si="0"/>
        <v>0.125</v>
      </c>
      <c r="H243" s="140">
        <v>2</v>
      </c>
      <c r="I243" s="140">
        <v>5</v>
      </c>
      <c r="J243" s="140">
        <f>H243/Main!$D$9</f>
        <v>0.4</v>
      </c>
      <c r="K243" s="140">
        <f>I243/Main!$D$10</f>
        <v>2.5</v>
      </c>
      <c r="L243" s="140">
        <f t="shared" si="1"/>
        <v>6.25</v>
      </c>
      <c r="M243" s="140">
        <v>0.32</v>
      </c>
      <c r="N243" s="143"/>
      <c r="O243" s="143"/>
      <c r="P243" s="145"/>
      <c r="Q243" s="143"/>
      <c r="R243" s="146"/>
      <c r="S243" s="143"/>
      <c r="T243" s="395"/>
      <c r="U243" s="198"/>
      <c r="V243" s="143"/>
      <c r="W243" s="396"/>
      <c r="X243" s="167">
        <v>1</v>
      </c>
      <c r="Y243" s="133">
        <v>0</v>
      </c>
      <c r="Z243" s="133">
        <v>0</v>
      </c>
      <c r="AA243" s="133">
        <v>0</v>
      </c>
      <c r="AB243" s="133">
        <v>0</v>
      </c>
      <c r="AC243" s="133">
        <v>0</v>
      </c>
      <c r="AD243" s="133">
        <v>0</v>
      </c>
      <c r="AE243" s="133">
        <v>0</v>
      </c>
      <c r="AF243" s="133">
        <v>0</v>
      </c>
      <c r="AG243" s="133">
        <v>0</v>
      </c>
      <c r="AH243" s="133">
        <v>0</v>
      </c>
      <c r="AI243" s="133">
        <v>0</v>
      </c>
      <c r="AJ243" s="133">
        <v>0</v>
      </c>
      <c r="AK243" s="133">
        <v>0</v>
      </c>
      <c r="AL243" s="133">
        <v>0</v>
      </c>
      <c r="AM243" s="133">
        <v>0</v>
      </c>
      <c r="AN243" s="133">
        <v>0</v>
      </c>
      <c r="AO243" s="133">
        <v>0</v>
      </c>
      <c r="AP243" s="133">
        <v>0</v>
      </c>
      <c r="AQ243" s="133">
        <v>0</v>
      </c>
      <c r="AR243" s="133">
        <v>0</v>
      </c>
      <c r="AS243" s="406">
        <f t="shared" ref="AS243:BM243" si="980">IF(X243 = 0, "", X243)</f>
        <v>1</v>
      </c>
      <c r="AT243" s="137" t="str">
        <f t="shared" si="980"/>
        <v/>
      </c>
      <c r="AU243" s="137" t="str">
        <f t="shared" si="980"/>
        <v/>
      </c>
      <c r="AV243" s="137" t="str">
        <f t="shared" si="980"/>
        <v/>
      </c>
      <c r="AW243" s="137" t="str">
        <f t="shared" si="980"/>
        <v/>
      </c>
      <c r="AX243" s="137" t="str">
        <f t="shared" si="980"/>
        <v/>
      </c>
      <c r="AY243" s="137" t="str">
        <f t="shared" si="980"/>
        <v/>
      </c>
      <c r="AZ243" s="137" t="str">
        <f t="shared" si="980"/>
        <v/>
      </c>
      <c r="BA243" s="137" t="str">
        <f t="shared" si="980"/>
        <v/>
      </c>
      <c r="BB243" s="137" t="str">
        <f t="shared" si="980"/>
        <v/>
      </c>
      <c r="BC243" s="137" t="str">
        <f t="shared" si="980"/>
        <v/>
      </c>
      <c r="BD243" s="137" t="str">
        <f t="shared" si="980"/>
        <v/>
      </c>
      <c r="BE243" s="137" t="str">
        <f t="shared" si="980"/>
        <v/>
      </c>
      <c r="BF243" s="137" t="str">
        <f t="shared" si="980"/>
        <v/>
      </c>
      <c r="BG243" s="137" t="str">
        <f t="shared" si="980"/>
        <v/>
      </c>
      <c r="BH243" s="137" t="str">
        <f t="shared" si="980"/>
        <v/>
      </c>
      <c r="BI243" s="137" t="str">
        <f t="shared" si="980"/>
        <v/>
      </c>
      <c r="BJ243" s="137" t="str">
        <f t="shared" si="980"/>
        <v/>
      </c>
      <c r="BK243" s="137" t="str">
        <f t="shared" si="980"/>
        <v/>
      </c>
      <c r="BL243" s="137" t="str">
        <f t="shared" si="980"/>
        <v/>
      </c>
      <c r="BM243" s="169" t="str">
        <f t="shared" si="980"/>
        <v/>
      </c>
      <c r="BN243" s="174" t="e">
        <f>$AS243*Assembly!Z$4+$AT243*Assembly!Z$5+$AU243*Assembly!Z$6+$AV243*Assembly!Z$7+$AW243*Assembly!Z$8+$AX243*Assembly!Z$9+$AY243*Assembly!Z$10+$AZ243*Assembly!Z$11+$BA243*Assembly!Z$12+$BB243*Assembly!Z$13+$BC243*Assembly!Z$14+$BD243*Assembly!Z$15+$BE243*Assembly!Z$16+$BF243*Assembly!Z$17+$BG243*Assembly!Z$18+$BH243*Assembly!Z$19+$BI243*Assembly!Z$20+$BJ243*Assembly!Z$21+$BK243*Assembly!Z$22+$BL243*Assembly!Z$23+$BM243*Assembly!Z$24</f>
        <v>#VALUE!</v>
      </c>
      <c r="BO243" s="133" t="e">
        <f t="shared" si="3"/>
        <v>#VALUE!</v>
      </c>
      <c r="BP243" s="133"/>
      <c r="BQ243" s="133" t="e">
        <f>$AS243*Assembly!AD$4+$AT243*Assembly!AD$5+$AU243*Assembly!AD$6+$AV243*Assembly!AD$7+$AW243*Assembly!AD$8+$AX243*Assembly!AD$9+$AY243*Assembly!AD$10+$AZ243*Assembly!AD$11+$BA243*Assembly!AD$12+$BB243*Assembly!AD$13+$BC243*Assembly!AD$14+$BD243*Assembly!AD$15+$BE243*Assembly!AD$16+$BF243*Assembly!AD$17+$BG243*Assembly!AD$18+$BH243*Assembly!AD$19+$BI243*Assembly!AD$20+$BJ243*Assembly!AD$21+$BK243*Assembly!AD$22+$BL243*Assembly!AD$23+$BM243*Assembly!AD$24</f>
        <v>#VALUE!</v>
      </c>
      <c r="BR243" s="177" t="e">
        <f t="shared" si="4"/>
        <v>#VALUE!</v>
      </c>
      <c r="BS243" s="178" t="e">
        <f t="shared" si="5"/>
        <v>#VALUE!</v>
      </c>
      <c r="BT243" s="179" t="e">
        <f t="shared" si="6"/>
        <v>#VALUE!</v>
      </c>
      <c r="BU243" s="178" t="e">
        <f t="shared" si="7"/>
        <v>#VALUE!</v>
      </c>
      <c r="BV243" s="133" t="e">
        <f>$AS243*Assembly!Y$4+$AT243*Assembly!Y$5+$AU243*Assembly!Y$6+$AV243*Assembly!Y$7+$AW243*Assembly!Y$8+$AX243*Assembly!Y$9+$AY243*Assembly!Y$10+$AZ243*Assembly!Y$11+$BA243*Assembly!Y$12+$BB243*Assembly!Y$13+$BC243*Assembly!Y$14+$BD243*Assembly!Y$15+$BE243*Assembly!Y$16+$BF243*Assembly!Y$17+$BG243*Assembly!Y$18+$BH243*Assembly!Y$19+$BI243*Assembly!Y$20+$BJ243*Assembly!Y$21+$BK243*Assembly!Y$22+$BL243*Assembly!Y$23+$BM243*Assembly!Y$24</f>
        <v>#VALUE!</v>
      </c>
      <c r="BW243" s="133" t="e">
        <f t="shared" si="8"/>
        <v>#VALUE!</v>
      </c>
      <c r="BX243" s="130" t="e">
        <f t="shared" si="9"/>
        <v>#VALUE!</v>
      </c>
      <c r="BY243" s="183" t="e">
        <f>$AS243*Assembly!AC$4+$AT243*Assembly!AC$5+$AU243*Assembly!AC$6+$AV243*Assembly!AC$7+$AW243*Assembly!AC$8+$AX243*Assembly!AC$9+$AY243*Assembly!AC$10+$AZ243*Assembly!AC$11+$BA243*Assembly!AC$12+$BB243*Assembly!AC$13+$BC243*Assembly!AC$14+$BD243*Assembly!AC$15+$BE243*Assembly!AC$16+$BF243*Assembly!AC$17+$BG243*Assembly!AC$18+$BH243*Assembly!AC$19+$BI243*Assembly!AC$20+$BJ243*Assembly!AC$21+$BK243*Assembly!AC$22+$BL243*Assembly!AC$23+$BM243*Assembly!AC$24</f>
        <v>#VALUE!</v>
      </c>
      <c r="BZ243" s="145" t="e">
        <f>$AS243*Assembly!M$4+$AT243*Assembly!M$5+$AU243*Assembly!M$6+$AV243*Assembly!M$7+$AW243*Assembly!M$8+$AX243*Assembly!M$9+$AY243*Assembly!M$10+$AZ243*Assembly!M$11+$BA243*Assembly!M$12+$BB243*Assembly!M$13+$BC243*Assembly!M$14+$BD243*Assembly!M$15+$BE243*Assembly!M$16+$BF243*Assembly!M$17+$BG243*Assembly!M$18+$BH243*Assembly!M$19+$BI243*Assembly!M$20+$BJ243*Assembly!M$21+$BK243*Assembly!M$22+$BL243*Assembly!M$23+$BM243*Assembly!M$24</f>
        <v>#VALUE!</v>
      </c>
      <c r="CA243" s="145" t="e">
        <f>$AS243*Assembly!N$4+$AT243*Assembly!N$5+$AU243*Assembly!N$6+$AV243*Assembly!N$7+$AW243*Assembly!N$8+$AX243*Assembly!N$9+$AY243*Assembly!N$10+$AZ243*Assembly!N$11+$BA243*Assembly!N$12+$BB243*Assembly!N$13+$BC243*Assembly!N$14+$BD243*Assembly!N$15+$BE243*Assembly!N$16+$BF243*Assembly!N$17+$BG243*Assembly!N$18+$BH243*Assembly!N$19+$BI243*Assembly!N$20+$BJ243*Assembly!N$21+$BK243*Assembly!N$22+$BL243*Assembly!N$23+$BM243*Assembly!N$24</f>
        <v>#VALUE!</v>
      </c>
      <c r="CB243" s="145" t="e">
        <f>$AS243*Assembly!O$4+$AT243*Assembly!O$5+$AU243*Assembly!O$6+$AV243*Assembly!O$7+$AW243*Assembly!O$8+$AX243*Assembly!O$9+$AY243*Assembly!O$10+$AZ243*Assembly!O$11+$BA243*Assembly!O$12+$BB243*Assembly!O$13+$BC243*Assembly!O$14+$BD243*Assembly!O$15+$BE243*Assembly!O$16+$BF243*Assembly!O$17+$BG243*Assembly!O$18+$BH243*Assembly!O$19+$BI243*Assembly!O$20+$BJ243*Assembly!O$21+$BK243*Assembly!O$22+$BL243*Assembly!O$23+$BM243*Assembly!O$24</f>
        <v>#VALUE!</v>
      </c>
      <c r="CC243" s="140" t="e">
        <f>$AS243*Assembly!P$4+$AT243*Assembly!P$5+$AU243*Assembly!P$6+$AV243*Assembly!P$7+$AW243*Assembly!P$8+$AX243*Assembly!P$9+$AY243*Assembly!P$10+$AZ243*Assembly!P$11+$BA243*Assembly!P$12+$BB243*Assembly!P$13+$BC243*Assembly!P$14+$BD243*Assembly!P$15+$BE243*Assembly!P$16+$BF243*Assembly!P$17+$BG243*Assembly!P$18+$BH243*Assembly!P$19+$BI243*Assembly!P$20+$BJ243*Assembly!P$21+$BK243*Assembly!P$22+$BL243*Assembly!P$23+$BM243*Assembly!P$24</f>
        <v>#VALUE!</v>
      </c>
      <c r="CD243" s="140" t="e">
        <f>$AS243*Assembly!Q$4+$AT243*Assembly!Q$5+$AU243*Assembly!Q$6+$AV243*Assembly!Q$7+$AW243*Assembly!Q$8+$AX243*Assembly!Q$9+$AY243*Assembly!Q$10+$AZ243*Assembly!Q$11+$BA243*Assembly!Q$12+$BB243*Assembly!Q$13+$BC243*Assembly!Q$14+$BD243*Assembly!Q$15+$BE243*Assembly!Q$16+$BF243*Assembly!Q$17+$BG243*Assembly!Q$18+$BH243*Assembly!Q$19+$BI243*Assembly!Q$20+$BJ243*Assembly!Q$21+$BK243*Assembly!Q$22+$BL243*Assembly!Q$23+$BM243*Assembly!Q$24</f>
        <v>#VALUE!</v>
      </c>
      <c r="CE243" s="145" t="e">
        <f>$AS243*Assembly!R$4+$AT243*Assembly!R$5+$AU243*Assembly!R$6+$AV243*Assembly!R$7+$AW243*Assembly!R$8+$AX243*Assembly!R$9+$AY243*Assembly!R$10+$AZ243*Assembly!R$11+$BA243*Assembly!R$12+$BB243*Assembly!R$13+$BC243*Assembly!R$14+$BD243*Assembly!R$15+$BE243*Assembly!R$16+$BF243*Assembly!R$17+$BG243*Assembly!R$18+$BH243*Assembly!R$19+$BI243*Assembly!R$20+$BJ243*Assembly!R$21+$BK243*Assembly!R$22+$BL243*Assembly!R$23+$BM243*Assembly!R$24</f>
        <v>#VALUE!</v>
      </c>
      <c r="CF243" s="140" t="e">
        <f>$AS243*Assembly!S$4+$AT243*Assembly!S$5+$AU243*Assembly!S$6+$AV243*Assembly!S$7+$AW243*Assembly!S$8+$AX243*Assembly!S$9+$AY243*Assembly!S$10+$AZ243*Assembly!S$11+$BA243*Assembly!S$12+$BB243*Assembly!S$13+$BC243*Assembly!S$14+$BD243*Assembly!S$15+$BE243*Assembly!S$16+$BF243*Assembly!S$17+$BG243*Assembly!S$18+$BH243*Assembly!S$19+$BI243*Assembly!S$20+$BJ243*Assembly!S$21+$BK243*Assembly!S$22+$BL243*Assembly!S$23+$BM243*Assembly!S$24</f>
        <v>#VALUE!</v>
      </c>
      <c r="CG243" s="140" t="e">
        <f>$AS243*Assembly!T$4+$AT243*Assembly!T$5+$AU243*Assembly!T$6+$AV243*Assembly!T$7+$AW243*Assembly!T$8+$AX243*Assembly!T$9+$AY243*Assembly!T$10+$AZ243*Assembly!T$11+$BA243*Assembly!T$12+$BB243*Assembly!T$13+$BC243*Assembly!T$14+$BD243*Assembly!T$15+$BE243*Assembly!T$16+$BF243*Assembly!T$17+$BG243*Assembly!T$18+$BH243*Assembly!T$19+$BI243*Assembly!T$20+$BJ243*Assembly!T$21+$BK243*Assembly!T$22+$BL243*Assembly!T$23+$BM243*Assembly!T$24</f>
        <v>#VALUE!</v>
      </c>
      <c r="CH243" s="140" t="e">
        <f>$AS243*Assembly!U$4+$AT243*Assembly!U$5+$AU243*Assembly!U$6+$AV243*Assembly!U$7+$AW243*Assembly!U$8+$AX243*Assembly!U$9+$AY243*Assembly!U$10+$AZ243*Assembly!U$11+$BA243*Assembly!U$12+$BB243*Assembly!U$13+$BC243*Assembly!U$14+$BD243*Assembly!U$15+$BE243*Assembly!U$16+$BF243*Assembly!U$17+$BG243*Assembly!U$18+$BH243*Assembly!U$19+$BI243*Assembly!U$20+$BJ243*Assembly!U$21+$BK243*Assembly!U$22+$BL243*Assembly!U$23+$BM243*Assembly!U$24</f>
        <v>#VALUE!</v>
      </c>
      <c r="CI243" s="145" t="e">
        <f>$AS243*Assembly!V$4+$AT243*Assembly!V$5+$AU243*Assembly!V$6+$AV243*Assembly!V$7+$AW243*Assembly!V$8+$AX243*Assembly!V$9+$AY243*Assembly!V$10+$AZ243*Assembly!V$11+$BA243*Assembly!V$12+$BB243*Assembly!V$13+$BC243*Assembly!V$14+$BD243*Assembly!V$15+$BE243*Assembly!V$16+$BF243*Assembly!V$17+$BG243*Assembly!V$18+$BH243*Assembly!V$19+$BI243*Assembly!V$20+$BJ243*Assembly!V$21+$BK243*Assembly!V$22+$BL243*Assembly!V$23+$BM243*Assembly!V$24</f>
        <v>#VALUE!</v>
      </c>
      <c r="CJ243" s="145" t="e">
        <f>BZ243*Refining!$F$3</f>
        <v>#VALUE!</v>
      </c>
      <c r="CK243" s="145" t="e">
        <f>CA243*Refining!$F$4</f>
        <v>#VALUE!</v>
      </c>
      <c r="CL243" s="145" t="e">
        <f>CB243*Refining!$F$5</f>
        <v>#VALUE!</v>
      </c>
      <c r="CM243" s="145" t="e">
        <f>CC243*Refining!$F$6</f>
        <v>#VALUE!</v>
      </c>
      <c r="CN243" s="145" t="e">
        <f>CD243*Refining!$F$7</f>
        <v>#VALUE!</v>
      </c>
      <c r="CO243" s="145" t="e">
        <f>CE243*Refining!$F$8</f>
        <v>#VALUE!</v>
      </c>
      <c r="CP243" s="145" t="e">
        <f>CF243*Refining!$F$9</f>
        <v>#VALUE!</v>
      </c>
      <c r="CQ243" s="145" t="e">
        <f>CG243*Refining!$F$10</f>
        <v>#VALUE!</v>
      </c>
      <c r="CR243" s="145" t="e">
        <f>CH243*Refining!$F$11</f>
        <v>#VALUE!</v>
      </c>
      <c r="CS243" s="145" t="e">
        <f>CI243*Refining!$F$12</f>
        <v>#VALUE!</v>
      </c>
      <c r="CT243" s="185" t="e">
        <f t="shared" ref="CT243:DM243" si="981">IF(BZ243 = 0, "", BZ243)</f>
        <v>#VALUE!</v>
      </c>
      <c r="CU243" s="186" t="e">
        <f t="shared" si="981"/>
        <v>#VALUE!</v>
      </c>
      <c r="CV243" s="186" t="e">
        <f t="shared" si="981"/>
        <v>#VALUE!</v>
      </c>
      <c r="CW243" s="186" t="e">
        <f t="shared" si="981"/>
        <v>#VALUE!</v>
      </c>
      <c r="CX243" s="186" t="e">
        <f t="shared" si="981"/>
        <v>#VALUE!</v>
      </c>
      <c r="CY243" s="186" t="e">
        <f t="shared" si="981"/>
        <v>#VALUE!</v>
      </c>
      <c r="CZ243" s="186" t="e">
        <f t="shared" si="981"/>
        <v>#VALUE!</v>
      </c>
      <c r="DA243" s="186" t="e">
        <f t="shared" si="981"/>
        <v>#VALUE!</v>
      </c>
      <c r="DB243" s="186" t="e">
        <f t="shared" si="981"/>
        <v>#VALUE!</v>
      </c>
      <c r="DC243" s="187" t="e">
        <f t="shared" si="981"/>
        <v>#VALUE!</v>
      </c>
      <c r="DD243" s="185" t="e">
        <f t="shared" si="981"/>
        <v>#VALUE!</v>
      </c>
      <c r="DE243" s="186" t="e">
        <f t="shared" si="981"/>
        <v>#VALUE!</v>
      </c>
      <c r="DF243" s="186" t="e">
        <f t="shared" si="981"/>
        <v>#VALUE!</v>
      </c>
      <c r="DG243" s="186" t="e">
        <f t="shared" si="981"/>
        <v>#VALUE!</v>
      </c>
      <c r="DH243" s="211" t="e">
        <f t="shared" si="981"/>
        <v>#VALUE!</v>
      </c>
      <c r="DI243" s="186" t="e">
        <f t="shared" si="981"/>
        <v>#VALUE!</v>
      </c>
      <c r="DJ243" s="186" t="e">
        <f t="shared" si="981"/>
        <v>#VALUE!</v>
      </c>
      <c r="DK243" s="186" t="e">
        <f t="shared" si="981"/>
        <v>#VALUE!</v>
      </c>
      <c r="DL243" s="186" t="e">
        <f t="shared" si="981"/>
        <v>#VALUE!</v>
      </c>
      <c r="DM243" s="187" t="e">
        <f t="shared" si="981"/>
        <v>#VALUE!</v>
      </c>
      <c r="DN243" s="185" t="e">
        <f t="shared" si="11"/>
        <v>#VALUE!</v>
      </c>
      <c r="DO243" s="189" t="e">
        <f t="shared" si="12"/>
        <v>#VALUE!</v>
      </c>
      <c r="DP243" s="120" t="e">
        <f t="shared" si="13"/>
        <v>#VALUE!</v>
      </c>
      <c r="DQ243" s="133" t="e">
        <f>CT243*'Ores &amp; Ingots'!$C$3+CU243*'Ores &amp; Ingots'!$C$4+CV243*'Ores &amp; Ingots'!$C$5+CW243*'Ores &amp; Ingots'!$C$6+CX243*'Ores &amp; Ingots'!$C$7+CY243*'Ores &amp; Ingots'!$C$8+CZ243*'Ores &amp; Ingots'!$C$9+DA243*'Ores &amp; Ingots'!$C$10+DB243*'Ores &amp; Ingots'!$C$11+DC243*'Ores &amp; Ingots'!$C$12</f>
        <v>#VALUE!</v>
      </c>
      <c r="DR243" s="133" t="e">
        <f>DD243*'Ores &amp; Ingots'!$B$3+DE243*'Ores &amp; Ingots'!$B$4+DF243*'Ores &amp; Ingots'!$B$5+DG243*'Ores &amp; Ingots'!$B$6+DH243*'Ores &amp; Ingots'!$B$7+DI243*'Ores &amp; Ingots'!$B$8+DJ243*'Ores &amp; Ingots'!$B$9+DK243*'Ores &amp; Ingots'!$B$10+DL243*'Ores &amp; Ingots'!$B$11+DM243*'Ores &amp; Ingots'!$B$12</f>
        <v>#VALUE!</v>
      </c>
      <c r="DS243" s="189" t="e">
        <f>CT243*Refining!$G$3+CU243*Refining!$G$4+CV243*Refining!$G$5+CW243*Refining!$G$6+CX243*Refining!$G$7+CY243*Refining!$G$8+CZ243*Refining!$G$9+DA243*Refining!$G$10+DB243*Refining!$G$11+DC243*Refining!$G$12</f>
        <v>#VALUE!</v>
      </c>
      <c r="DT243" s="189" t="e">
        <f t="shared" si="14"/>
        <v>#VALUE!</v>
      </c>
      <c r="DU243" s="192" t="e">
        <f t="shared" si="15"/>
        <v>#VALUE!</v>
      </c>
      <c r="DV243" s="185" t="e">
        <f t="shared" si="16"/>
        <v>#VALUE!</v>
      </c>
      <c r="DW243" s="194" t="e">
        <f t="shared" ref="DW243:DX243" si="982">DV243/60</f>
        <v>#VALUE!</v>
      </c>
      <c r="DX243" s="194" t="e">
        <f t="shared" si="982"/>
        <v>#VALUE!</v>
      </c>
      <c r="DY243" s="185" t="e">
        <f t="shared" si="18"/>
        <v>#VALUE!</v>
      </c>
      <c r="DZ243" s="194" t="e">
        <f t="shared" ref="DZ243:EA243" si="983">DY243/1000</f>
        <v>#VALUE!</v>
      </c>
      <c r="EA243" s="196" t="e">
        <f t="shared" si="983"/>
        <v>#VALUE!</v>
      </c>
      <c r="EB243" s="130" t="e">
        <f t="shared" si="20"/>
        <v>#VALUE!</v>
      </c>
      <c r="EC243" s="132" t="e">
        <f t="shared" si="21"/>
        <v>#VALUE!</v>
      </c>
      <c r="ED243" s="133" t="s">
        <v>28</v>
      </c>
    </row>
    <row r="244" spans="1:134" ht="12.75" x14ac:dyDescent="0.2">
      <c r="A244" s="864"/>
      <c r="B244" s="369" t="s">
        <v>401</v>
      </c>
      <c r="C244" s="137" t="s">
        <v>155</v>
      </c>
      <c r="D244" s="137">
        <v>1</v>
      </c>
      <c r="E244" s="137">
        <v>1</v>
      </c>
      <c r="F244" s="137">
        <v>1</v>
      </c>
      <c r="G244" s="154">
        <f t="shared" si="0"/>
        <v>0.125</v>
      </c>
      <c r="H244" s="156">
        <v>5</v>
      </c>
      <c r="I244" s="156">
        <v>12.5</v>
      </c>
      <c r="J244" s="156">
        <f>H244/Main!$D$9</f>
        <v>1</v>
      </c>
      <c r="K244" s="156">
        <f>I244/Main!$D$10</f>
        <v>6.25</v>
      </c>
      <c r="L244" s="156">
        <f t="shared" si="1"/>
        <v>6.25</v>
      </c>
      <c r="M244" s="156">
        <v>1</v>
      </c>
      <c r="N244" s="159"/>
      <c r="O244" s="159"/>
      <c r="P244" s="164"/>
      <c r="Q244" s="159"/>
      <c r="R244" s="166"/>
      <c r="S244" s="159"/>
      <c r="T244" s="166"/>
      <c r="U244" s="170"/>
      <c r="V244" s="159"/>
      <c r="W244" s="364"/>
      <c r="X244" s="167">
        <v>1</v>
      </c>
      <c r="Y244" s="133">
        <v>0</v>
      </c>
      <c r="Z244" s="133">
        <v>0</v>
      </c>
      <c r="AA244" s="133">
        <v>0</v>
      </c>
      <c r="AB244" s="133">
        <v>0</v>
      </c>
      <c r="AC244" s="133">
        <v>0</v>
      </c>
      <c r="AD244" s="133">
        <v>0</v>
      </c>
      <c r="AE244" s="133">
        <v>0</v>
      </c>
      <c r="AF244" s="133">
        <v>0</v>
      </c>
      <c r="AG244" s="133">
        <v>0</v>
      </c>
      <c r="AH244" s="133">
        <v>0</v>
      </c>
      <c r="AI244" s="133">
        <v>0</v>
      </c>
      <c r="AJ244" s="133">
        <v>0</v>
      </c>
      <c r="AK244" s="133">
        <v>0</v>
      </c>
      <c r="AL244" s="133">
        <v>0</v>
      </c>
      <c r="AM244" s="133">
        <v>0</v>
      </c>
      <c r="AN244" s="133">
        <v>0</v>
      </c>
      <c r="AO244" s="133">
        <v>0</v>
      </c>
      <c r="AP244" s="133">
        <v>0</v>
      </c>
      <c r="AQ244" s="133">
        <v>0</v>
      </c>
      <c r="AR244" s="133">
        <v>0</v>
      </c>
      <c r="AS244" s="406">
        <f t="shared" ref="AS244:BM244" si="984">IF(X244 = 0, "", X244)</f>
        <v>1</v>
      </c>
      <c r="AT244" s="137" t="str">
        <f t="shared" si="984"/>
        <v/>
      </c>
      <c r="AU244" s="137" t="str">
        <f t="shared" si="984"/>
        <v/>
      </c>
      <c r="AV244" s="137" t="str">
        <f t="shared" si="984"/>
        <v/>
      </c>
      <c r="AW244" s="137" t="str">
        <f t="shared" si="984"/>
        <v/>
      </c>
      <c r="AX244" s="137" t="str">
        <f t="shared" si="984"/>
        <v/>
      </c>
      <c r="AY244" s="137" t="str">
        <f t="shared" si="984"/>
        <v/>
      </c>
      <c r="AZ244" s="137" t="str">
        <f t="shared" si="984"/>
        <v/>
      </c>
      <c r="BA244" s="137" t="str">
        <f t="shared" si="984"/>
        <v/>
      </c>
      <c r="BB244" s="137" t="str">
        <f t="shared" si="984"/>
        <v/>
      </c>
      <c r="BC244" s="137" t="str">
        <f t="shared" si="984"/>
        <v/>
      </c>
      <c r="BD244" s="137" t="str">
        <f t="shared" si="984"/>
        <v/>
      </c>
      <c r="BE244" s="137" t="str">
        <f t="shared" si="984"/>
        <v/>
      </c>
      <c r="BF244" s="137" t="str">
        <f t="shared" si="984"/>
        <v/>
      </c>
      <c r="BG244" s="137" t="str">
        <f t="shared" si="984"/>
        <v/>
      </c>
      <c r="BH244" s="137" t="str">
        <f t="shared" si="984"/>
        <v/>
      </c>
      <c r="BI244" s="137" t="str">
        <f t="shared" si="984"/>
        <v/>
      </c>
      <c r="BJ244" s="137" t="str">
        <f t="shared" si="984"/>
        <v/>
      </c>
      <c r="BK244" s="137" t="str">
        <f t="shared" si="984"/>
        <v/>
      </c>
      <c r="BL244" s="137" t="str">
        <f t="shared" si="984"/>
        <v/>
      </c>
      <c r="BM244" s="169" t="str">
        <f t="shared" si="984"/>
        <v/>
      </c>
      <c r="BN244" s="174" t="e">
        <f>$AS244*Assembly!Z$4+$AT244*Assembly!Z$5+$AU244*Assembly!Z$6+$AV244*Assembly!Z$7+$AW244*Assembly!Z$8+$AX244*Assembly!Z$9+$AY244*Assembly!Z$10+$AZ244*Assembly!Z$11+$BA244*Assembly!Z$12+$BB244*Assembly!Z$13+$BC244*Assembly!Z$14+$BD244*Assembly!Z$15+$BE244*Assembly!Z$16+$BF244*Assembly!Z$17+$BG244*Assembly!Z$18+$BH244*Assembly!Z$19+$BI244*Assembly!Z$20+$BJ244*Assembly!Z$21+$BK244*Assembly!Z$22+$BL244*Assembly!Z$23+$BM244*Assembly!Z$24</f>
        <v>#VALUE!</v>
      </c>
      <c r="BO244" s="133" t="e">
        <f t="shared" si="3"/>
        <v>#VALUE!</v>
      </c>
      <c r="BP244" s="133"/>
      <c r="BQ244" s="133" t="e">
        <f>$AS244*Assembly!AD$4+$AT244*Assembly!AD$5+$AU244*Assembly!AD$6+$AV244*Assembly!AD$7+$AW244*Assembly!AD$8+$AX244*Assembly!AD$9+$AY244*Assembly!AD$10+$AZ244*Assembly!AD$11+$BA244*Assembly!AD$12+$BB244*Assembly!AD$13+$BC244*Assembly!AD$14+$BD244*Assembly!AD$15+$BE244*Assembly!AD$16+$BF244*Assembly!AD$17+$BG244*Assembly!AD$18+$BH244*Assembly!AD$19+$BI244*Assembly!AD$20+$BJ244*Assembly!AD$21+$BK244*Assembly!AD$22+$BL244*Assembly!AD$23+$BM244*Assembly!AD$24</f>
        <v>#VALUE!</v>
      </c>
      <c r="BR244" s="177" t="e">
        <f t="shared" si="4"/>
        <v>#VALUE!</v>
      </c>
      <c r="BS244" s="178" t="e">
        <f t="shared" si="5"/>
        <v>#VALUE!</v>
      </c>
      <c r="BT244" s="179" t="e">
        <f t="shared" si="6"/>
        <v>#VALUE!</v>
      </c>
      <c r="BU244" s="178" t="e">
        <f t="shared" si="7"/>
        <v>#VALUE!</v>
      </c>
      <c r="BV244" s="133" t="e">
        <f>$AS244*Assembly!Y$4+$AT244*Assembly!Y$5+$AU244*Assembly!Y$6+$AV244*Assembly!Y$7+$AW244*Assembly!Y$8+$AX244*Assembly!Y$9+$AY244*Assembly!Y$10+$AZ244*Assembly!Y$11+$BA244*Assembly!Y$12+$BB244*Assembly!Y$13+$BC244*Assembly!Y$14+$BD244*Assembly!Y$15+$BE244*Assembly!Y$16+$BF244*Assembly!Y$17+$BG244*Assembly!Y$18+$BH244*Assembly!Y$19+$BI244*Assembly!Y$20+$BJ244*Assembly!Y$21+$BK244*Assembly!Y$22+$BL244*Assembly!Y$23+$BM244*Assembly!Y$24</f>
        <v>#VALUE!</v>
      </c>
      <c r="BW244" s="133" t="e">
        <f t="shared" si="8"/>
        <v>#VALUE!</v>
      </c>
      <c r="BX244" s="130" t="e">
        <f t="shared" si="9"/>
        <v>#VALUE!</v>
      </c>
      <c r="BY244" s="183" t="e">
        <f>$AS244*Assembly!AC$4+$AT244*Assembly!AC$5+$AU244*Assembly!AC$6+$AV244*Assembly!AC$7+$AW244*Assembly!AC$8+$AX244*Assembly!AC$9+$AY244*Assembly!AC$10+$AZ244*Assembly!AC$11+$BA244*Assembly!AC$12+$BB244*Assembly!AC$13+$BC244*Assembly!AC$14+$BD244*Assembly!AC$15+$BE244*Assembly!AC$16+$BF244*Assembly!AC$17+$BG244*Assembly!AC$18+$BH244*Assembly!AC$19+$BI244*Assembly!AC$20+$BJ244*Assembly!AC$21+$BK244*Assembly!AC$22+$BL244*Assembly!AC$23+$BM244*Assembly!AC$24</f>
        <v>#VALUE!</v>
      </c>
      <c r="BZ244" s="164" t="e">
        <f>$AS244*Assembly!M$4+$AT244*Assembly!M$5+$AU244*Assembly!M$6+$AV244*Assembly!M$7+$AW244*Assembly!M$8+$AX244*Assembly!M$9+$AY244*Assembly!M$10+$AZ244*Assembly!M$11+$BA244*Assembly!M$12+$BB244*Assembly!M$13+$BC244*Assembly!M$14+$BD244*Assembly!M$15+$BE244*Assembly!M$16+$BF244*Assembly!M$17+$BG244*Assembly!M$18+$BH244*Assembly!M$19+$BI244*Assembly!M$20+$BJ244*Assembly!M$21+$BK244*Assembly!M$22+$BL244*Assembly!M$23+$BM244*Assembly!M$24</f>
        <v>#VALUE!</v>
      </c>
      <c r="CA244" s="164" t="e">
        <f>$AS244*Assembly!N$4+$AT244*Assembly!N$5+$AU244*Assembly!N$6+$AV244*Assembly!N$7+$AW244*Assembly!N$8+$AX244*Assembly!N$9+$AY244*Assembly!N$10+$AZ244*Assembly!N$11+$BA244*Assembly!N$12+$BB244*Assembly!N$13+$BC244*Assembly!N$14+$BD244*Assembly!N$15+$BE244*Assembly!N$16+$BF244*Assembly!N$17+$BG244*Assembly!N$18+$BH244*Assembly!N$19+$BI244*Assembly!N$20+$BJ244*Assembly!N$21+$BK244*Assembly!N$22+$BL244*Assembly!N$23+$BM244*Assembly!N$24</f>
        <v>#VALUE!</v>
      </c>
      <c r="CB244" s="164" t="e">
        <f>$AS244*Assembly!O$4+$AT244*Assembly!O$5+$AU244*Assembly!O$6+$AV244*Assembly!O$7+$AW244*Assembly!O$8+$AX244*Assembly!O$9+$AY244*Assembly!O$10+$AZ244*Assembly!O$11+$BA244*Assembly!O$12+$BB244*Assembly!O$13+$BC244*Assembly!O$14+$BD244*Assembly!O$15+$BE244*Assembly!O$16+$BF244*Assembly!O$17+$BG244*Assembly!O$18+$BH244*Assembly!O$19+$BI244*Assembly!O$20+$BJ244*Assembly!O$21+$BK244*Assembly!O$22+$BL244*Assembly!O$23+$BM244*Assembly!O$24</f>
        <v>#VALUE!</v>
      </c>
      <c r="CC244" s="156" t="e">
        <f>$AS244*Assembly!P$4+$AT244*Assembly!P$5+$AU244*Assembly!P$6+$AV244*Assembly!P$7+$AW244*Assembly!P$8+$AX244*Assembly!P$9+$AY244*Assembly!P$10+$AZ244*Assembly!P$11+$BA244*Assembly!P$12+$BB244*Assembly!P$13+$BC244*Assembly!P$14+$BD244*Assembly!P$15+$BE244*Assembly!P$16+$BF244*Assembly!P$17+$BG244*Assembly!P$18+$BH244*Assembly!P$19+$BI244*Assembly!P$20+$BJ244*Assembly!P$21+$BK244*Assembly!P$22+$BL244*Assembly!P$23+$BM244*Assembly!P$24</f>
        <v>#VALUE!</v>
      </c>
      <c r="CD244" s="156" t="e">
        <f>$AS244*Assembly!Q$4+$AT244*Assembly!Q$5+$AU244*Assembly!Q$6+$AV244*Assembly!Q$7+$AW244*Assembly!Q$8+$AX244*Assembly!Q$9+$AY244*Assembly!Q$10+$AZ244*Assembly!Q$11+$BA244*Assembly!Q$12+$BB244*Assembly!Q$13+$BC244*Assembly!Q$14+$BD244*Assembly!Q$15+$BE244*Assembly!Q$16+$BF244*Assembly!Q$17+$BG244*Assembly!Q$18+$BH244*Assembly!Q$19+$BI244*Assembly!Q$20+$BJ244*Assembly!Q$21+$BK244*Assembly!Q$22+$BL244*Assembly!Q$23+$BM244*Assembly!Q$24</f>
        <v>#VALUE!</v>
      </c>
      <c r="CE244" s="164" t="e">
        <f>$AS244*Assembly!R$4+$AT244*Assembly!R$5+$AU244*Assembly!R$6+$AV244*Assembly!R$7+$AW244*Assembly!R$8+$AX244*Assembly!R$9+$AY244*Assembly!R$10+$AZ244*Assembly!R$11+$BA244*Assembly!R$12+$BB244*Assembly!R$13+$BC244*Assembly!R$14+$BD244*Assembly!R$15+$BE244*Assembly!R$16+$BF244*Assembly!R$17+$BG244*Assembly!R$18+$BH244*Assembly!R$19+$BI244*Assembly!R$20+$BJ244*Assembly!R$21+$BK244*Assembly!R$22+$BL244*Assembly!R$23+$BM244*Assembly!R$24</f>
        <v>#VALUE!</v>
      </c>
      <c r="CF244" s="156" t="e">
        <f>$AS244*Assembly!S$4+$AT244*Assembly!S$5+$AU244*Assembly!S$6+$AV244*Assembly!S$7+$AW244*Assembly!S$8+$AX244*Assembly!S$9+$AY244*Assembly!S$10+$AZ244*Assembly!S$11+$BA244*Assembly!S$12+$BB244*Assembly!S$13+$BC244*Assembly!S$14+$BD244*Assembly!S$15+$BE244*Assembly!S$16+$BF244*Assembly!S$17+$BG244*Assembly!S$18+$BH244*Assembly!S$19+$BI244*Assembly!S$20+$BJ244*Assembly!S$21+$BK244*Assembly!S$22+$BL244*Assembly!S$23+$BM244*Assembly!S$24</f>
        <v>#VALUE!</v>
      </c>
      <c r="CG244" s="156" t="e">
        <f>$AS244*Assembly!T$4+$AT244*Assembly!T$5+$AU244*Assembly!T$6+$AV244*Assembly!T$7+$AW244*Assembly!T$8+$AX244*Assembly!T$9+$AY244*Assembly!T$10+$AZ244*Assembly!T$11+$BA244*Assembly!T$12+$BB244*Assembly!T$13+$BC244*Assembly!T$14+$BD244*Assembly!T$15+$BE244*Assembly!T$16+$BF244*Assembly!T$17+$BG244*Assembly!T$18+$BH244*Assembly!T$19+$BI244*Assembly!T$20+$BJ244*Assembly!T$21+$BK244*Assembly!T$22+$BL244*Assembly!T$23+$BM244*Assembly!T$24</f>
        <v>#VALUE!</v>
      </c>
      <c r="CH244" s="156" t="e">
        <f>$AS244*Assembly!U$4+$AT244*Assembly!U$5+$AU244*Assembly!U$6+$AV244*Assembly!U$7+$AW244*Assembly!U$8+$AX244*Assembly!U$9+$AY244*Assembly!U$10+$AZ244*Assembly!U$11+$BA244*Assembly!U$12+$BB244*Assembly!U$13+$BC244*Assembly!U$14+$BD244*Assembly!U$15+$BE244*Assembly!U$16+$BF244*Assembly!U$17+$BG244*Assembly!U$18+$BH244*Assembly!U$19+$BI244*Assembly!U$20+$BJ244*Assembly!U$21+$BK244*Assembly!U$22+$BL244*Assembly!U$23+$BM244*Assembly!U$24</f>
        <v>#VALUE!</v>
      </c>
      <c r="CI244" s="164" t="e">
        <f>$AS244*Assembly!V$4+$AT244*Assembly!V$5+$AU244*Assembly!V$6+$AV244*Assembly!V$7+$AW244*Assembly!V$8+$AX244*Assembly!V$9+$AY244*Assembly!V$10+$AZ244*Assembly!V$11+$BA244*Assembly!V$12+$BB244*Assembly!V$13+$BC244*Assembly!V$14+$BD244*Assembly!V$15+$BE244*Assembly!V$16+$BF244*Assembly!V$17+$BG244*Assembly!V$18+$BH244*Assembly!V$19+$BI244*Assembly!V$20+$BJ244*Assembly!V$21+$BK244*Assembly!V$22+$BL244*Assembly!V$23+$BM244*Assembly!V$24</f>
        <v>#VALUE!</v>
      </c>
      <c r="CJ244" s="164" t="e">
        <f>BZ244*Refining!$F$3</f>
        <v>#VALUE!</v>
      </c>
      <c r="CK244" s="164" t="e">
        <f>CA244*Refining!$F$4</f>
        <v>#VALUE!</v>
      </c>
      <c r="CL244" s="164" t="e">
        <f>CB244*Refining!$F$5</f>
        <v>#VALUE!</v>
      </c>
      <c r="CM244" s="164" t="e">
        <f>CC244*Refining!$F$6</f>
        <v>#VALUE!</v>
      </c>
      <c r="CN244" s="164" t="e">
        <f>CD244*Refining!$F$7</f>
        <v>#VALUE!</v>
      </c>
      <c r="CO244" s="164" t="e">
        <f>CE244*Refining!$F$8</f>
        <v>#VALUE!</v>
      </c>
      <c r="CP244" s="164" t="e">
        <f>CF244*Refining!$F$9</f>
        <v>#VALUE!</v>
      </c>
      <c r="CQ244" s="164" t="e">
        <f>CG244*Refining!$F$10</f>
        <v>#VALUE!</v>
      </c>
      <c r="CR244" s="164" t="e">
        <f>CH244*Refining!$F$11</f>
        <v>#VALUE!</v>
      </c>
      <c r="CS244" s="164" t="e">
        <f>CI244*Refining!$F$12</f>
        <v>#VALUE!</v>
      </c>
      <c r="CT244" s="185" t="e">
        <f t="shared" ref="CT244:DM244" si="985">IF(BZ244 = 0, "", BZ244)</f>
        <v>#VALUE!</v>
      </c>
      <c r="CU244" s="186" t="e">
        <f t="shared" si="985"/>
        <v>#VALUE!</v>
      </c>
      <c r="CV244" s="186" t="e">
        <f t="shared" si="985"/>
        <v>#VALUE!</v>
      </c>
      <c r="CW244" s="186" t="e">
        <f t="shared" si="985"/>
        <v>#VALUE!</v>
      </c>
      <c r="CX244" s="186" t="e">
        <f t="shared" si="985"/>
        <v>#VALUE!</v>
      </c>
      <c r="CY244" s="186" t="e">
        <f t="shared" si="985"/>
        <v>#VALUE!</v>
      </c>
      <c r="CZ244" s="186" t="e">
        <f t="shared" si="985"/>
        <v>#VALUE!</v>
      </c>
      <c r="DA244" s="186" t="e">
        <f t="shared" si="985"/>
        <v>#VALUE!</v>
      </c>
      <c r="DB244" s="186" t="e">
        <f t="shared" si="985"/>
        <v>#VALUE!</v>
      </c>
      <c r="DC244" s="187" t="e">
        <f t="shared" si="985"/>
        <v>#VALUE!</v>
      </c>
      <c r="DD244" s="185" t="e">
        <f t="shared" si="985"/>
        <v>#VALUE!</v>
      </c>
      <c r="DE244" s="186" t="e">
        <f t="shared" si="985"/>
        <v>#VALUE!</v>
      </c>
      <c r="DF244" s="186" t="e">
        <f t="shared" si="985"/>
        <v>#VALUE!</v>
      </c>
      <c r="DG244" s="186" t="e">
        <f t="shared" si="985"/>
        <v>#VALUE!</v>
      </c>
      <c r="DH244" s="211" t="e">
        <f t="shared" si="985"/>
        <v>#VALUE!</v>
      </c>
      <c r="DI244" s="186" t="e">
        <f t="shared" si="985"/>
        <v>#VALUE!</v>
      </c>
      <c r="DJ244" s="186" t="e">
        <f t="shared" si="985"/>
        <v>#VALUE!</v>
      </c>
      <c r="DK244" s="186" t="e">
        <f t="shared" si="985"/>
        <v>#VALUE!</v>
      </c>
      <c r="DL244" s="186" t="e">
        <f t="shared" si="985"/>
        <v>#VALUE!</v>
      </c>
      <c r="DM244" s="187" t="e">
        <f t="shared" si="985"/>
        <v>#VALUE!</v>
      </c>
      <c r="DN244" s="185" t="e">
        <f t="shared" si="11"/>
        <v>#VALUE!</v>
      </c>
      <c r="DO244" s="189" t="e">
        <f t="shared" si="12"/>
        <v>#VALUE!</v>
      </c>
      <c r="DP244" s="120" t="e">
        <f t="shared" si="13"/>
        <v>#VALUE!</v>
      </c>
      <c r="DQ244" s="133" t="e">
        <f>CT244*'Ores &amp; Ingots'!$C$3+CU244*'Ores &amp; Ingots'!$C$4+CV244*'Ores &amp; Ingots'!$C$5+CW244*'Ores &amp; Ingots'!$C$6+CX244*'Ores &amp; Ingots'!$C$7+CY244*'Ores &amp; Ingots'!$C$8+CZ244*'Ores &amp; Ingots'!$C$9+DA244*'Ores &amp; Ingots'!$C$10+DB244*'Ores &amp; Ingots'!$C$11+DC244*'Ores &amp; Ingots'!$C$12</f>
        <v>#VALUE!</v>
      </c>
      <c r="DR244" s="133" t="e">
        <f>DD244*'Ores &amp; Ingots'!$B$3+DE244*'Ores &amp; Ingots'!$B$4+DF244*'Ores &amp; Ingots'!$B$5+DG244*'Ores &amp; Ingots'!$B$6+DH244*'Ores &amp; Ingots'!$B$7+DI244*'Ores &amp; Ingots'!$B$8+DJ244*'Ores &amp; Ingots'!$B$9+DK244*'Ores &amp; Ingots'!$B$10+DL244*'Ores &amp; Ingots'!$B$11+DM244*'Ores &amp; Ingots'!$B$12</f>
        <v>#VALUE!</v>
      </c>
      <c r="DS244" s="189" t="e">
        <f>CT244*Refining!$G$3+CU244*Refining!$G$4+CV244*Refining!$G$5+CW244*Refining!$G$6+CX244*Refining!$G$7+CY244*Refining!$G$8+CZ244*Refining!$G$9+DA244*Refining!$G$10+DB244*Refining!$G$11+DC244*Refining!$G$12</f>
        <v>#VALUE!</v>
      </c>
      <c r="DT244" s="189" t="e">
        <f t="shared" si="14"/>
        <v>#VALUE!</v>
      </c>
      <c r="DU244" s="192" t="e">
        <f t="shared" si="15"/>
        <v>#VALUE!</v>
      </c>
      <c r="DV244" s="185" t="e">
        <f t="shared" si="16"/>
        <v>#VALUE!</v>
      </c>
      <c r="DW244" s="194" t="e">
        <f t="shared" ref="DW244:DX244" si="986">DV244/60</f>
        <v>#VALUE!</v>
      </c>
      <c r="DX244" s="194" t="e">
        <f t="shared" si="986"/>
        <v>#VALUE!</v>
      </c>
      <c r="DY244" s="185" t="e">
        <f t="shared" si="18"/>
        <v>#VALUE!</v>
      </c>
      <c r="DZ244" s="194" t="e">
        <f t="shared" ref="DZ244:EA244" si="987">DY244/1000</f>
        <v>#VALUE!</v>
      </c>
      <c r="EA244" s="196" t="e">
        <f t="shared" si="987"/>
        <v>#VALUE!</v>
      </c>
      <c r="EB244" s="130" t="e">
        <f t="shared" si="20"/>
        <v>#VALUE!</v>
      </c>
      <c r="EC244" s="132" t="e">
        <f t="shared" si="21"/>
        <v>#VALUE!</v>
      </c>
      <c r="ED244" s="133" t="s">
        <v>28</v>
      </c>
    </row>
    <row r="245" spans="1:134" ht="12.75" x14ac:dyDescent="0.2">
      <c r="A245" s="864"/>
      <c r="B245" s="369" t="s">
        <v>402</v>
      </c>
      <c r="C245" s="137" t="s">
        <v>155</v>
      </c>
      <c r="D245" s="137">
        <v>1</v>
      </c>
      <c r="E245" s="137">
        <v>1</v>
      </c>
      <c r="F245" s="137">
        <v>1</v>
      </c>
      <c r="G245" s="139">
        <f t="shared" si="0"/>
        <v>0.125</v>
      </c>
      <c r="H245" s="140">
        <v>3</v>
      </c>
      <c r="I245" s="140">
        <v>7.5</v>
      </c>
      <c r="J245" s="140">
        <f>H245/Main!$D$9</f>
        <v>0.6</v>
      </c>
      <c r="K245" s="140">
        <f>I245/Main!$D$10</f>
        <v>3.75</v>
      </c>
      <c r="L245" s="140">
        <f t="shared" si="1"/>
        <v>6.25</v>
      </c>
      <c r="M245" s="140">
        <v>1</v>
      </c>
      <c r="N245" s="143"/>
      <c r="O245" s="143"/>
      <c r="P245" s="145"/>
      <c r="Q245" s="143"/>
      <c r="R245" s="146"/>
      <c r="S245" s="143"/>
      <c r="T245" s="395"/>
      <c r="U245" s="198"/>
      <c r="V245" s="143"/>
      <c r="W245" s="396"/>
      <c r="X245" s="167">
        <v>1</v>
      </c>
      <c r="Y245" s="133">
        <v>0</v>
      </c>
      <c r="Z245" s="133">
        <v>0</v>
      </c>
      <c r="AA245" s="133">
        <v>0</v>
      </c>
      <c r="AB245" s="133">
        <v>0</v>
      </c>
      <c r="AC245" s="133">
        <v>0</v>
      </c>
      <c r="AD245" s="133">
        <v>0</v>
      </c>
      <c r="AE245" s="133">
        <v>0</v>
      </c>
      <c r="AF245" s="133">
        <v>0</v>
      </c>
      <c r="AG245" s="133">
        <v>0</v>
      </c>
      <c r="AH245" s="133">
        <v>0</v>
      </c>
      <c r="AI245" s="133">
        <v>0</v>
      </c>
      <c r="AJ245" s="133">
        <v>0</v>
      </c>
      <c r="AK245" s="133">
        <v>0</v>
      </c>
      <c r="AL245" s="133">
        <v>0</v>
      </c>
      <c r="AM245" s="133">
        <v>0</v>
      </c>
      <c r="AN245" s="133">
        <v>0</v>
      </c>
      <c r="AO245" s="133">
        <v>0</v>
      </c>
      <c r="AP245" s="133">
        <v>0</v>
      </c>
      <c r="AQ245" s="133">
        <v>0</v>
      </c>
      <c r="AR245" s="133">
        <v>0</v>
      </c>
      <c r="AS245" s="406">
        <f t="shared" ref="AS245:BM245" si="988">IF(X245 = 0, "", X245)</f>
        <v>1</v>
      </c>
      <c r="AT245" s="137" t="str">
        <f t="shared" si="988"/>
        <v/>
      </c>
      <c r="AU245" s="137" t="str">
        <f t="shared" si="988"/>
        <v/>
      </c>
      <c r="AV245" s="137" t="str">
        <f t="shared" si="988"/>
        <v/>
      </c>
      <c r="AW245" s="137" t="str">
        <f t="shared" si="988"/>
        <v/>
      </c>
      <c r="AX245" s="137" t="str">
        <f t="shared" si="988"/>
        <v/>
      </c>
      <c r="AY245" s="137" t="str">
        <f t="shared" si="988"/>
        <v/>
      </c>
      <c r="AZ245" s="137" t="str">
        <f t="shared" si="988"/>
        <v/>
      </c>
      <c r="BA245" s="137" t="str">
        <f t="shared" si="988"/>
        <v/>
      </c>
      <c r="BB245" s="137" t="str">
        <f t="shared" si="988"/>
        <v/>
      </c>
      <c r="BC245" s="137" t="str">
        <f t="shared" si="988"/>
        <v/>
      </c>
      <c r="BD245" s="137" t="str">
        <f t="shared" si="988"/>
        <v/>
      </c>
      <c r="BE245" s="137" t="str">
        <f t="shared" si="988"/>
        <v/>
      </c>
      <c r="BF245" s="137" t="str">
        <f t="shared" si="988"/>
        <v/>
      </c>
      <c r="BG245" s="137" t="str">
        <f t="shared" si="988"/>
        <v/>
      </c>
      <c r="BH245" s="137" t="str">
        <f t="shared" si="988"/>
        <v/>
      </c>
      <c r="BI245" s="137" t="str">
        <f t="shared" si="988"/>
        <v/>
      </c>
      <c r="BJ245" s="137" t="str">
        <f t="shared" si="988"/>
        <v/>
      </c>
      <c r="BK245" s="137" t="str">
        <f t="shared" si="988"/>
        <v/>
      </c>
      <c r="BL245" s="137" t="str">
        <f t="shared" si="988"/>
        <v/>
      </c>
      <c r="BM245" s="169" t="str">
        <f t="shared" si="988"/>
        <v/>
      </c>
      <c r="BN245" s="174" t="e">
        <f>$AS245*Assembly!Z$4+$AT245*Assembly!Z$5+$AU245*Assembly!Z$6+$AV245*Assembly!Z$7+$AW245*Assembly!Z$8+$AX245*Assembly!Z$9+$AY245*Assembly!Z$10+$AZ245*Assembly!Z$11+$BA245*Assembly!Z$12+$BB245*Assembly!Z$13+$BC245*Assembly!Z$14+$BD245*Assembly!Z$15+$BE245*Assembly!Z$16+$BF245*Assembly!Z$17+$BG245*Assembly!Z$18+$BH245*Assembly!Z$19+$BI245*Assembly!Z$20+$BJ245*Assembly!Z$21+$BK245*Assembly!Z$22+$BL245*Assembly!Z$23+$BM245*Assembly!Z$24</f>
        <v>#VALUE!</v>
      </c>
      <c r="BO245" s="133" t="e">
        <f t="shared" si="3"/>
        <v>#VALUE!</v>
      </c>
      <c r="BP245" s="133"/>
      <c r="BQ245" s="133" t="e">
        <f>$AS245*Assembly!AD$4+$AT245*Assembly!AD$5+$AU245*Assembly!AD$6+$AV245*Assembly!AD$7+$AW245*Assembly!AD$8+$AX245*Assembly!AD$9+$AY245*Assembly!AD$10+$AZ245*Assembly!AD$11+$BA245*Assembly!AD$12+$BB245*Assembly!AD$13+$BC245*Assembly!AD$14+$BD245*Assembly!AD$15+$BE245*Assembly!AD$16+$BF245*Assembly!AD$17+$BG245*Assembly!AD$18+$BH245*Assembly!AD$19+$BI245*Assembly!AD$20+$BJ245*Assembly!AD$21+$BK245*Assembly!AD$22+$BL245*Assembly!AD$23+$BM245*Assembly!AD$24</f>
        <v>#VALUE!</v>
      </c>
      <c r="BR245" s="177" t="e">
        <f t="shared" si="4"/>
        <v>#VALUE!</v>
      </c>
      <c r="BS245" s="178" t="e">
        <f t="shared" si="5"/>
        <v>#VALUE!</v>
      </c>
      <c r="BT245" s="179" t="e">
        <f t="shared" si="6"/>
        <v>#VALUE!</v>
      </c>
      <c r="BU245" s="178" t="e">
        <f t="shared" si="7"/>
        <v>#VALUE!</v>
      </c>
      <c r="BV245" s="133" t="e">
        <f>$AS245*Assembly!Y$4+$AT245*Assembly!Y$5+$AU245*Assembly!Y$6+$AV245*Assembly!Y$7+$AW245*Assembly!Y$8+$AX245*Assembly!Y$9+$AY245*Assembly!Y$10+$AZ245*Assembly!Y$11+$BA245*Assembly!Y$12+$BB245*Assembly!Y$13+$BC245*Assembly!Y$14+$BD245*Assembly!Y$15+$BE245*Assembly!Y$16+$BF245*Assembly!Y$17+$BG245*Assembly!Y$18+$BH245*Assembly!Y$19+$BI245*Assembly!Y$20+$BJ245*Assembly!Y$21+$BK245*Assembly!Y$22+$BL245*Assembly!Y$23+$BM245*Assembly!Y$24</f>
        <v>#VALUE!</v>
      </c>
      <c r="BW245" s="133" t="e">
        <f t="shared" si="8"/>
        <v>#VALUE!</v>
      </c>
      <c r="BX245" s="130" t="e">
        <f t="shared" si="9"/>
        <v>#VALUE!</v>
      </c>
      <c r="BY245" s="183" t="e">
        <f>$AS245*Assembly!AC$4+$AT245*Assembly!AC$5+$AU245*Assembly!AC$6+$AV245*Assembly!AC$7+$AW245*Assembly!AC$8+$AX245*Assembly!AC$9+$AY245*Assembly!AC$10+$AZ245*Assembly!AC$11+$BA245*Assembly!AC$12+$BB245*Assembly!AC$13+$BC245*Assembly!AC$14+$BD245*Assembly!AC$15+$BE245*Assembly!AC$16+$BF245*Assembly!AC$17+$BG245*Assembly!AC$18+$BH245*Assembly!AC$19+$BI245*Assembly!AC$20+$BJ245*Assembly!AC$21+$BK245*Assembly!AC$22+$BL245*Assembly!AC$23+$BM245*Assembly!AC$24</f>
        <v>#VALUE!</v>
      </c>
      <c r="BZ245" s="145" t="e">
        <f>$AS245*Assembly!M$4+$AT245*Assembly!M$5+$AU245*Assembly!M$6+$AV245*Assembly!M$7+$AW245*Assembly!M$8+$AX245*Assembly!M$9+$AY245*Assembly!M$10+$AZ245*Assembly!M$11+$BA245*Assembly!M$12+$BB245*Assembly!M$13+$BC245*Assembly!M$14+$BD245*Assembly!M$15+$BE245*Assembly!M$16+$BF245*Assembly!M$17+$BG245*Assembly!M$18+$BH245*Assembly!M$19+$BI245*Assembly!M$20+$BJ245*Assembly!M$21+$BK245*Assembly!M$22+$BL245*Assembly!M$23+$BM245*Assembly!M$24</f>
        <v>#VALUE!</v>
      </c>
      <c r="CA245" s="145" t="e">
        <f>$AS245*Assembly!N$4+$AT245*Assembly!N$5+$AU245*Assembly!N$6+$AV245*Assembly!N$7+$AW245*Assembly!N$8+$AX245*Assembly!N$9+$AY245*Assembly!N$10+$AZ245*Assembly!N$11+$BA245*Assembly!N$12+$BB245*Assembly!N$13+$BC245*Assembly!N$14+$BD245*Assembly!N$15+$BE245*Assembly!N$16+$BF245*Assembly!N$17+$BG245*Assembly!N$18+$BH245*Assembly!N$19+$BI245*Assembly!N$20+$BJ245*Assembly!N$21+$BK245*Assembly!N$22+$BL245*Assembly!N$23+$BM245*Assembly!N$24</f>
        <v>#VALUE!</v>
      </c>
      <c r="CB245" s="145" t="e">
        <f>$AS245*Assembly!O$4+$AT245*Assembly!O$5+$AU245*Assembly!O$6+$AV245*Assembly!O$7+$AW245*Assembly!O$8+$AX245*Assembly!O$9+$AY245*Assembly!O$10+$AZ245*Assembly!O$11+$BA245*Assembly!O$12+$BB245*Assembly!O$13+$BC245*Assembly!O$14+$BD245*Assembly!O$15+$BE245*Assembly!O$16+$BF245*Assembly!O$17+$BG245*Assembly!O$18+$BH245*Assembly!O$19+$BI245*Assembly!O$20+$BJ245*Assembly!O$21+$BK245*Assembly!O$22+$BL245*Assembly!O$23+$BM245*Assembly!O$24</f>
        <v>#VALUE!</v>
      </c>
      <c r="CC245" s="140" t="e">
        <f>$AS245*Assembly!P$4+$AT245*Assembly!P$5+$AU245*Assembly!P$6+$AV245*Assembly!P$7+$AW245*Assembly!P$8+$AX245*Assembly!P$9+$AY245*Assembly!P$10+$AZ245*Assembly!P$11+$BA245*Assembly!P$12+$BB245*Assembly!P$13+$BC245*Assembly!P$14+$BD245*Assembly!P$15+$BE245*Assembly!P$16+$BF245*Assembly!P$17+$BG245*Assembly!P$18+$BH245*Assembly!P$19+$BI245*Assembly!P$20+$BJ245*Assembly!P$21+$BK245*Assembly!P$22+$BL245*Assembly!P$23+$BM245*Assembly!P$24</f>
        <v>#VALUE!</v>
      </c>
      <c r="CD245" s="140" t="e">
        <f>$AS245*Assembly!Q$4+$AT245*Assembly!Q$5+$AU245*Assembly!Q$6+$AV245*Assembly!Q$7+$AW245*Assembly!Q$8+$AX245*Assembly!Q$9+$AY245*Assembly!Q$10+$AZ245*Assembly!Q$11+$BA245*Assembly!Q$12+$BB245*Assembly!Q$13+$BC245*Assembly!Q$14+$BD245*Assembly!Q$15+$BE245*Assembly!Q$16+$BF245*Assembly!Q$17+$BG245*Assembly!Q$18+$BH245*Assembly!Q$19+$BI245*Assembly!Q$20+$BJ245*Assembly!Q$21+$BK245*Assembly!Q$22+$BL245*Assembly!Q$23+$BM245*Assembly!Q$24</f>
        <v>#VALUE!</v>
      </c>
      <c r="CE245" s="145" t="e">
        <f>$AS245*Assembly!R$4+$AT245*Assembly!R$5+$AU245*Assembly!R$6+$AV245*Assembly!R$7+$AW245*Assembly!R$8+$AX245*Assembly!R$9+$AY245*Assembly!R$10+$AZ245*Assembly!R$11+$BA245*Assembly!R$12+$BB245*Assembly!R$13+$BC245*Assembly!R$14+$BD245*Assembly!R$15+$BE245*Assembly!R$16+$BF245*Assembly!R$17+$BG245*Assembly!R$18+$BH245*Assembly!R$19+$BI245*Assembly!R$20+$BJ245*Assembly!R$21+$BK245*Assembly!R$22+$BL245*Assembly!R$23+$BM245*Assembly!R$24</f>
        <v>#VALUE!</v>
      </c>
      <c r="CF245" s="140" t="e">
        <f>$AS245*Assembly!S$4+$AT245*Assembly!S$5+$AU245*Assembly!S$6+$AV245*Assembly!S$7+$AW245*Assembly!S$8+$AX245*Assembly!S$9+$AY245*Assembly!S$10+$AZ245*Assembly!S$11+$BA245*Assembly!S$12+$BB245*Assembly!S$13+$BC245*Assembly!S$14+$BD245*Assembly!S$15+$BE245*Assembly!S$16+$BF245*Assembly!S$17+$BG245*Assembly!S$18+$BH245*Assembly!S$19+$BI245*Assembly!S$20+$BJ245*Assembly!S$21+$BK245*Assembly!S$22+$BL245*Assembly!S$23+$BM245*Assembly!S$24</f>
        <v>#VALUE!</v>
      </c>
      <c r="CG245" s="140" t="e">
        <f>$AS245*Assembly!T$4+$AT245*Assembly!T$5+$AU245*Assembly!T$6+$AV245*Assembly!T$7+$AW245*Assembly!T$8+$AX245*Assembly!T$9+$AY245*Assembly!T$10+$AZ245*Assembly!T$11+$BA245*Assembly!T$12+$BB245*Assembly!T$13+$BC245*Assembly!T$14+$BD245*Assembly!T$15+$BE245*Assembly!T$16+$BF245*Assembly!T$17+$BG245*Assembly!T$18+$BH245*Assembly!T$19+$BI245*Assembly!T$20+$BJ245*Assembly!T$21+$BK245*Assembly!T$22+$BL245*Assembly!T$23+$BM245*Assembly!T$24</f>
        <v>#VALUE!</v>
      </c>
      <c r="CH245" s="140" t="e">
        <f>$AS245*Assembly!U$4+$AT245*Assembly!U$5+$AU245*Assembly!U$6+$AV245*Assembly!U$7+$AW245*Assembly!U$8+$AX245*Assembly!U$9+$AY245*Assembly!U$10+$AZ245*Assembly!U$11+$BA245*Assembly!U$12+$BB245*Assembly!U$13+$BC245*Assembly!U$14+$BD245*Assembly!U$15+$BE245*Assembly!U$16+$BF245*Assembly!U$17+$BG245*Assembly!U$18+$BH245*Assembly!U$19+$BI245*Assembly!U$20+$BJ245*Assembly!U$21+$BK245*Assembly!U$22+$BL245*Assembly!U$23+$BM245*Assembly!U$24</f>
        <v>#VALUE!</v>
      </c>
      <c r="CI245" s="145" t="e">
        <f>$AS245*Assembly!V$4+$AT245*Assembly!V$5+$AU245*Assembly!V$6+$AV245*Assembly!V$7+$AW245*Assembly!V$8+$AX245*Assembly!V$9+$AY245*Assembly!V$10+$AZ245*Assembly!V$11+$BA245*Assembly!V$12+$BB245*Assembly!V$13+$BC245*Assembly!V$14+$BD245*Assembly!V$15+$BE245*Assembly!V$16+$BF245*Assembly!V$17+$BG245*Assembly!V$18+$BH245*Assembly!V$19+$BI245*Assembly!V$20+$BJ245*Assembly!V$21+$BK245*Assembly!V$22+$BL245*Assembly!V$23+$BM245*Assembly!V$24</f>
        <v>#VALUE!</v>
      </c>
      <c r="CJ245" s="145" t="e">
        <f>BZ245*Refining!$F$3</f>
        <v>#VALUE!</v>
      </c>
      <c r="CK245" s="145" t="e">
        <f>CA245*Refining!$F$4</f>
        <v>#VALUE!</v>
      </c>
      <c r="CL245" s="145" t="e">
        <f>CB245*Refining!$F$5</f>
        <v>#VALUE!</v>
      </c>
      <c r="CM245" s="145" t="e">
        <f>CC245*Refining!$F$6</f>
        <v>#VALUE!</v>
      </c>
      <c r="CN245" s="145" t="e">
        <f>CD245*Refining!$F$7</f>
        <v>#VALUE!</v>
      </c>
      <c r="CO245" s="145" t="e">
        <f>CE245*Refining!$F$8</f>
        <v>#VALUE!</v>
      </c>
      <c r="CP245" s="145" t="e">
        <f>CF245*Refining!$F$9</f>
        <v>#VALUE!</v>
      </c>
      <c r="CQ245" s="145" t="e">
        <f>CG245*Refining!$F$10</f>
        <v>#VALUE!</v>
      </c>
      <c r="CR245" s="145" t="e">
        <f>CH245*Refining!$F$11</f>
        <v>#VALUE!</v>
      </c>
      <c r="CS245" s="145" t="e">
        <f>CI245*Refining!$F$12</f>
        <v>#VALUE!</v>
      </c>
      <c r="CT245" s="185" t="e">
        <f t="shared" ref="CT245:DM245" si="989">IF(BZ245 = 0, "", BZ245)</f>
        <v>#VALUE!</v>
      </c>
      <c r="CU245" s="186" t="e">
        <f t="shared" si="989"/>
        <v>#VALUE!</v>
      </c>
      <c r="CV245" s="186" t="e">
        <f t="shared" si="989"/>
        <v>#VALUE!</v>
      </c>
      <c r="CW245" s="186" t="e">
        <f t="shared" si="989"/>
        <v>#VALUE!</v>
      </c>
      <c r="CX245" s="186" t="e">
        <f t="shared" si="989"/>
        <v>#VALUE!</v>
      </c>
      <c r="CY245" s="186" t="e">
        <f t="shared" si="989"/>
        <v>#VALUE!</v>
      </c>
      <c r="CZ245" s="186" t="e">
        <f t="shared" si="989"/>
        <v>#VALUE!</v>
      </c>
      <c r="DA245" s="186" t="e">
        <f t="shared" si="989"/>
        <v>#VALUE!</v>
      </c>
      <c r="DB245" s="186" t="e">
        <f t="shared" si="989"/>
        <v>#VALUE!</v>
      </c>
      <c r="DC245" s="187" t="e">
        <f t="shared" si="989"/>
        <v>#VALUE!</v>
      </c>
      <c r="DD245" s="185" t="e">
        <f t="shared" si="989"/>
        <v>#VALUE!</v>
      </c>
      <c r="DE245" s="186" t="e">
        <f t="shared" si="989"/>
        <v>#VALUE!</v>
      </c>
      <c r="DF245" s="186" t="e">
        <f t="shared" si="989"/>
        <v>#VALUE!</v>
      </c>
      <c r="DG245" s="186" t="e">
        <f t="shared" si="989"/>
        <v>#VALUE!</v>
      </c>
      <c r="DH245" s="211" t="e">
        <f t="shared" si="989"/>
        <v>#VALUE!</v>
      </c>
      <c r="DI245" s="186" t="e">
        <f t="shared" si="989"/>
        <v>#VALUE!</v>
      </c>
      <c r="DJ245" s="186" t="e">
        <f t="shared" si="989"/>
        <v>#VALUE!</v>
      </c>
      <c r="DK245" s="186" t="e">
        <f t="shared" si="989"/>
        <v>#VALUE!</v>
      </c>
      <c r="DL245" s="186" t="e">
        <f t="shared" si="989"/>
        <v>#VALUE!</v>
      </c>
      <c r="DM245" s="187" t="e">
        <f t="shared" si="989"/>
        <v>#VALUE!</v>
      </c>
      <c r="DN245" s="185" t="e">
        <f t="shared" si="11"/>
        <v>#VALUE!</v>
      </c>
      <c r="DO245" s="189" t="e">
        <f t="shared" si="12"/>
        <v>#VALUE!</v>
      </c>
      <c r="DP245" s="120" t="e">
        <f t="shared" si="13"/>
        <v>#VALUE!</v>
      </c>
      <c r="DQ245" s="133" t="e">
        <f>CT245*'Ores &amp; Ingots'!$C$3+CU245*'Ores &amp; Ingots'!$C$4+CV245*'Ores &amp; Ingots'!$C$5+CW245*'Ores &amp; Ingots'!$C$6+CX245*'Ores &amp; Ingots'!$C$7+CY245*'Ores &amp; Ingots'!$C$8+CZ245*'Ores &amp; Ingots'!$C$9+DA245*'Ores &amp; Ingots'!$C$10+DB245*'Ores &amp; Ingots'!$C$11+DC245*'Ores &amp; Ingots'!$C$12</f>
        <v>#VALUE!</v>
      </c>
      <c r="DR245" s="133" t="e">
        <f>DD245*'Ores &amp; Ingots'!$B$3+DE245*'Ores &amp; Ingots'!$B$4+DF245*'Ores &amp; Ingots'!$B$5+DG245*'Ores &amp; Ingots'!$B$6+DH245*'Ores &amp; Ingots'!$B$7+DI245*'Ores &amp; Ingots'!$B$8+DJ245*'Ores &amp; Ingots'!$B$9+DK245*'Ores &amp; Ingots'!$B$10+DL245*'Ores &amp; Ingots'!$B$11+DM245*'Ores &amp; Ingots'!$B$12</f>
        <v>#VALUE!</v>
      </c>
      <c r="DS245" s="189" t="e">
        <f>CT245*Refining!$G$3+CU245*Refining!$G$4+CV245*Refining!$G$5+CW245*Refining!$G$6+CX245*Refining!$G$7+CY245*Refining!$G$8+CZ245*Refining!$G$9+DA245*Refining!$G$10+DB245*Refining!$G$11+DC245*Refining!$G$12</f>
        <v>#VALUE!</v>
      </c>
      <c r="DT245" s="189" t="e">
        <f t="shared" si="14"/>
        <v>#VALUE!</v>
      </c>
      <c r="DU245" s="192" t="e">
        <f t="shared" si="15"/>
        <v>#VALUE!</v>
      </c>
      <c r="DV245" s="185" t="e">
        <f t="shared" si="16"/>
        <v>#VALUE!</v>
      </c>
      <c r="DW245" s="194" t="e">
        <f t="shared" ref="DW245:DX245" si="990">DV245/60</f>
        <v>#VALUE!</v>
      </c>
      <c r="DX245" s="194" t="e">
        <f t="shared" si="990"/>
        <v>#VALUE!</v>
      </c>
      <c r="DY245" s="185" t="e">
        <f t="shared" si="18"/>
        <v>#VALUE!</v>
      </c>
      <c r="DZ245" s="194" t="e">
        <f t="shared" ref="DZ245:EA245" si="991">DY245/1000</f>
        <v>#VALUE!</v>
      </c>
      <c r="EA245" s="196" t="e">
        <f t="shared" si="991"/>
        <v>#VALUE!</v>
      </c>
      <c r="EB245" s="130" t="e">
        <f t="shared" si="20"/>
        <v>#VALUE!</v>
      </c>
      <c r="EC245" s="132" t="e">
        <f t="shared" si="21"/>
        <v>#VALUE!</v>
      </c>
      <c r="ED245" s="133" t="s">
        <v>28</v>
      </c>
    </row>
    <row r="246" spans="1:134" ht="12.75" x14ac:dyDescent="0.2">
      <c r="A246" s="864"/>
      <c r="B246" s="369" t="s">
        <v>403</v>
      </c>
      <c r="C246" s="137" t="s">
        <v>155</v>
      </c>
      <c r="D246" s="137">
        <v>1</v>
      </c>
      <c r="E246" s="137">
        <v>1</v>
      </c>
      <c r="F246" s="137">
        <v>1</v>
      </c>
      <c r="G246" s="154">
        <f t="shared" si="0"/>
        <v>0.125</v>
      </c>
      <c r="H246" s="156">
        <v>5</v>
      </c>
      <c r="I246" s="156">
        <v>12.5</v>
      </c>
      <c r="J246" s="156">
        <f>H246/Main!$D$9</f>
        <v>1</v>
      </c>
      <c r="K246" s="156">
        <f>I246/Main!$D$10</f>
        <v>6.25</v>
      </c>
      <c r="L246" s="156">
        <f t="shared" si="1"/>
        <v>6.25</v>
      </c>
      <c r="M246" s="156">
        <v>1</v>
      </c>
      <c r="N246" s="159"/>
      <c r="O246" s="159"/>
      <c r="P246" s="164"/>
      <c r="Q246" s="159"/>
      <c r="R246" s="166"/>
      <c r="S246" s="159"/>
      <c r="T246" s="166"/>
      <c r="U246" s="170"/>
      <c r="V246" s="159"/>
      <c r="W246" s="364"/>
      <c r="X246" s="167">
        <v>1</v>
      </c>
      <c r="Y246" s="133">
        <v>0</v>
      </c>
      <c r="Z246" s="133">
        <v>0</v>
      </c>
      <c r="AA246" s="133">
        <v>0</v>
      </c>
      <c r="AB246" s="133">
        <v>0</v>
      </c>
      <c r="AC246" s="133">
        <v>0</v>
      </c>
      <c r="AD246" s="133">
        <v>0</v>
      </c>
      <c r="AE246" s="133">
        <v>0</v>
      </c>
      <c r="AF246" s="133">
        <v>0</v>
      </c>
      <c r="AG246" s="133">
        <v>0</v>
      </c>
      <c r="AH246" s="133">
        <v>0</v>
      </c>
      <c r="AI246" s="133">
        <v>0</v>
      </c>
      <c r="AJ246" s="133">
        <v>0</v>
      </c>
      <c r="AK246" s="133">
        <v>0</v>
      </c>
      <c r="AL246" s="133">
        <v>0</v>
      </c>
      <c r="AM246" s="133">
        <v>0</v>
      </c>
      <c r="AN246" s="133">
        <v>0</v>
      </c>
      <c r="AO246" s="133">
        <v>0</v>
      </c>
      <c r="AP246" s="133">
        <v>0</v>
      </c>
      <c r="AQ246" s="133">
        <v>0</v>
      </c>
      <c r="AR246" s="133">
        <v>0</v>
      </c>
      <c r="AS246" s="406">
        <f t="shared" ref="AS246:BM246" si="992">IF(X246 = 0, "", X246)</f>
        <v>1</v>
      </c>
      <c r="AT246" s="137" t="str">
        <f t="shared" si="992"/>
        <v/>
      </c>
      <c r="AU246" s="137" t="str">
        <f t="shared" si="992"/>
        <v/>
      </c>
      <c r="AV246" s="137" t="str">
        <f t="shared" si="992"/>
        <v/>
      </c>
      <c r="AW246" s="137" t="str">
        <f t="shared" si="992"/>
        <v/>
      </c>
      <c r="AX246" s="137" t="str">
        <f t="shared" si="992"/>
        <v/>
      </c>
      <c r="AY246" s="137" t="str">
        <f t="shared" si="992"/>
        <v/>
      </c>
      <c r="AZ246" s="137" t="str">
        <f t="shared" si="992"/>
        <v/>
      </c>
      <c r="BA246" s="137" t="str">
        <f t="shared" si="992"/>
        <v/>
      </c>
      <c r="BB246" s="137" t="str">
        <f t="shared" si="992"/>
        <v/>
      </c>
      <c r="BC246" s="137" t="str">
        <f t="shared" si="992"/>
        <v/>
      </c>
      <c r="BD246" s="137" t="str">
        <f t="shared" si="992"/>
        <v/>
      </c>
      <c r="BE246" s="137" t="str">
        <f t="shared" si="992"/>
        <v/>
      </c>
      <c r="BF246" s="137" t="str">
        <f t="shared" si="992"/>
        <v/>
      </c>
      <c r="BG246" s="137" t="str">
        <f t="shared" si="992"/>
        <v/>
      </c>
      <c r="BH246" s="137" t="str">
        <f t="shared" si="992"/>
        <v/>
      </c>
      <c r="BI246" s="137" t="str">
        <f t="shared" si="992"/>
        <v/>
      </c>
      <c r="BJ246" s="137" t="str">
        <f t="shared" si="992"/>
        <v/>
      </c>
      <c r="BK246" s="137" t="str">
        <f t="shared" si="992"/>
        <v/>
      </c>
      <c r="BL246" s="137" t="str">
        <f t="shared" si="992"/>
        <v/>
      </c>
      <c r="BM246" s="169" t="str">
        <f t="shared" si="992"/>
        <v/>
      </c>
      <c r="BN246" s="174" t="e">
        <f>$AS246*Assembly!Z$4+$AT246*Assembly!Z$5+$AU246*Assembly!Z$6+$AV246*Assembly!Z$7+$AW246*Assembly!Z$8+$AX246*Assembly!Z$9+$AY246*Assembly!Z$10+$AZ246*Assembly!Z$11+$BA246*Assembly!Z$12+$BB246*Assembly!Z$13+$BC246*Assembly!Z$14+$BD246*Assembly!Z$15+$BE246*Assembly!Z$16+$BF246*Assembly!Z$17+$BG246*Assembly!Z$18+$BH246*Assembly!Z$19+$BI246*Assembly!Z$20+$BJ246*Assembly!Z$21+$BK246*Assembly!Z$22+$BL246*Assembly!Z$23+$BM246*Assembly!Z$24</f>
        <v>#VALUE!</v>
      </c>
      <c r="BO246" s="133" t="e">
        <f t="shared" si="3"/>
        <v>#VALUE!</v>
      </c>
      <c r="BP246" s="133"/>
      <c r="BQ246" s="133" t="e">
        <f>$AS246*Assembly!AD$4+$AT246*Assembly!AD$5+$AU246*Assembly!AD$6+$AV246*Assembly!AD$7+$AW246*Assembly!AD$8+$AX246*Assembly!AD$9+$AY246*Assembly!AD$10+$AZ246*Assembly!AD$11+$BA246*Assembly!AD$12+$BB246*Assembly!AD$13+$BC246*Assembly!AD$14+$BD246*Assembly!AD$15+$BE246*Assembly!AD$16+$BF246*Assembly!AD$17+$BG246*Assembly!AD$18+$BH246*Assembly!AD$19+$BI246*Assembly!AD$20+$BJ246*Assembly!AD$21+$BK246*Assembly!AD$22+$BL246*Assembly!AD$23+$BM246*Assembly!AD$24</f>
        <v>#VALUE!</v>
      </c>
      <c r="BR246" s="177" t="e">
        <f t="shared" si="4"/>
        <v>#VALUE!</v>
      </c>
      <c r="BS246" s="178" t="e">
        <f t="shared" si="5"/>
        <v>#VALUE!</v>
      </c>
      <c r="BT246" s="179" t="e">
        <f t="shared" si="6"/>
        <v>#VALUE!</v>
      </c>
      <c r="BU246" s="178" t="e">
        <f t="shared" si="7"/>
        <v>#VALUE!</v>
      </c>
      <c r="BV246" s="133" t="e">
        <f>$AS246*Assembly!Y$4+$AT246*Assembly!Y$5+$AU246*Assembly!Y$6+$AV246*Assembly!Y$7+$AW246*Assembly!Y$8+$AX246*Assembly!Y$9+$AY246*Assembly!Y$10+$AZ246*Assembly!Y$11+$BA246*Assembly!Y$12+$BB246*Assembly!Y$13+$BC246*Assembly!Y$14+$BD246*Assembly!Y$15+$BE246*Assembly!Y$16+$BF246*Assembly!Y$17+$BG246*Assembly!Y$18+$BH246*Assembly!Y$19+$BI246*Assembly!Y$20+$BJ246*Assembly!Y$21+$BK246*Assembly!Y$22+$BL246*Assembly!Y$23+$BM246*Assembly!Y$24</f>
        <v>#VALUE!</v>
      </c>
      <c r="BW246" s="133" t="e">
        <f t="shared" si="8"/>
        <v>#VALUE!</v>
      </c>
      <c r="BX246" s="130" t="e">
        <f t="shared" si="9"/>
        <v>#VALUE!</v>
      </c>
      <c r="BY246" s="183" t="e">
        <f>$AS246*Assembly!AC$4+$AT246*Assembly!AC$5+$AU246*Assembly!AC$6+$AV246*Assembly!AC$7+$AW246*Assembly!AC$8+$AX246*Assembly!AC$9+$AY246*Assembly!AC$10+$AZ246*Assembly!AC$11+$BA246*Assembly!AC$12+$BB246*Assembly!AC$13+$BC246*Assembly!AC$14+$BD246*Assembly!AC$15+$BE246*Assembly!AC$16+$BF246*Assembly!AC$17+$BG246*Assembly!AC$18+$BH246*Assembly!AC$19+$BI246*Assembly!AC$20+$BJ246*Assembly!AC$21+$BK246*Assembly!AC$22+$BL246*Assembly!AC$23+$BM246*Assembly!AC$24</f>
        <v>#VALUE!</v>
      </c>
      <c r="BZ246" s="164" t="e">
        <f>$AS246*Assembly!M$4+$AT246*Assembly!M$5+$AU246*Assembly!M$6+$AV246*Assembly!M$7+$AW246*Assembly!M$8+$AX246*Assembly!M$9+$AY246*Assembly!M$10+$AZ246*Assembly!M$11+$BA246*Assembly!M$12+$BB246*Assembly!M$13+$BC246*Assembly!M$14+$BD246*Assembly!M$15+$BE246*Assembly!M$16+$BF246*Assembly!M$17+$BG246*Assembly!M$18+$BH246*Assembly!M$19+$BI246*Assembly!M$20+$BJ246*Assembly!M$21+$BK246*Assembly!M$22+$BL246*Assembly!M$23+$BM246*Assembly!M$24</f>
        <v>#VALUE!</v>
      </c>
      <c r="CA246" s="164" t="e">
        <f>$AS246*Assembly!N$4+$AT246*Assembly!N$5+$AU246*Assembly!N$6+$AV246*Assembly!N$7+$AW246*Assembly!N$8+$AX246*Assembly!N$9+$AY246*Assembly!N$10+$AZ246*Assembly!N$11+$BA246*Assembly!N$12+$BB246*Assembly!N$13+$BC246*Assembly!N$14+$BD246*Assembly!N$15+$BE246*Assembly!N$16+$BF246*Assembly!N$17+$BG246*Assembly!N$18+$BH246*Assembly!N$19+$BI246*Assembly!N$20+$BJ246*Assembly!N$21+$BK246*Assembly!N$22+$BL246*Assembly!N$23+$BM246*Assembly!N$24</f>
        <v>#VALUE!</v>
      </c>
      <c r="CB246" s="164" t="e">
        <f>$AS246*Assembly!O$4+$AT246*Assembly!O$5+$AU246*Assembly!O$6+$AV246*Assembly!O$7+$AW246*Assembly!O$8+$AX246*Assembly!O$9+$AY246*Assembly!O$10+$AZ246*Assembly!O$11+$BA246*Assembly!O$12+$BB246*Assembly!O$13+$BC246*Assembly!O$14+$BD246*Assembly!O$15+$BE246*Assembly!O$16+$BF246*Assembly!O$17+$BG246*Assembly!O$18+$BH246*Assembly!O$19+$BI246*Assembly!O$20+$BJ246*Assembly!O$21+$BK246*Assembly!O$22+$BL246*Assembly!O$23+$BM246*Assembly!O$24</f>
        <v>#VALUE!</v>
      </c>
      <c r="CC246" s="156" t="e">
        <f>$AS246*Assembly!P$4+$AT246*Assembly!P$5+$AU246*Assembly!P$6+$AV246*Assembly!P$7+$AW246*Assembly!P$8+$AX246*Assembly!P$9+$AY246*Assembly!P$10+$AZ246*Assembly!P$11+$BA246*Assembly!P$12+$BB246*Assembly!P$13+$BC246*Assembly!P$14+$BD246*Assembly!P$15+$BE246*Assembly!P$16+$BF246*Assembly!P$17+$BG246*Assembly!P$18+$BH246*Assembly!P$19+$BI246*Assembly!P$20+$BJ246*Assembly!P$21+$BK246*Assembly!P$22+$BL246*Assembly!P$23+$BM246*Assembly!P$24</f>
        <v>#VALUE!</v>
      </c>
      <c r="CD246" s="156" t="e">
        <f>$AS246*Assembly!Q$4+$AT246*Assembly!Q$5+$AU246*Assembly!Q$6+$AV246*Assembly!Q$7+$AW246*Assembly!Q$8+$AX246*Assembly!Q$9+$AY246*Assembly!Q$10+$AZ246*Assembly!Q$11+$BA246*Assembly!Q$12+$BB246*Assembly!Q$13+$BC246*Assembly!Q$14+$BD246*Assembly!Q$15+$BE246*Assembly!Q$16+$BF246*Assembly!Q$17+$BG246*Assembly!Q$18+$BH246*Assembly!Q$19+$BI246*Assembly!Q$20+$BJ246*Assembly!Q$21+$BK246*Assembly!Q$22+$BL246*Assembly!Q$23+$BM246*Assembly!Q$24</f>
        <v>#VALUE!</v>
      </c>
      <c r="CE246" s="164" t="e">
        <f>$AS246*Assembly!R$4+$AT246*Assembly!R$5+$AU246*Assembly!R$6+$AV246*Assembly!R$7+$AW246*Assembly!R$8+$AX246*Assembly!R$9+$AY246*Assembly!R$10+$AZ246*Assembly!R$11+$BA246*Assembly!R$12+$BB246*Assembly!R$13+$BC246*Assembly!R$14+$BD246*Assembly!R$15+$BE246*Assembly!R$16+$BF246*Assembly!R$17+$BG246*Assembly!R$18+$BH246*Assembly!R$19+$BI246*Assembly!R$20+$BJ246*Assembly!R$21+$BK246*Assembly!R$22+$BL246*Assembly!R$23+$BM246*Assembly!R$24</f>
        <v>#VALUE!</v>
      </c>
      <c r="CF246" s="156" t="e">
        <f>$AS246*Assembly!S$4+$AT246*Assembly!S$5+$AU246*Assembly!S$6+$AV246*Assembly!S$7+$AW246*Assembly!S$8+$AX246*Assembly!S$9+$AY246*Assembly!S$10+$AZ246*Assembly!S$11+$BA246*Assembly!S$12+$BB246*Assembly!S$13+$BC246*Assembly!S$14+$BD246*Assembly!S$15+$BE246*Assembly!S$16+$BF246*Assembly!S$17+$BG246*Assembly!S$18+$BH246*Assembly!S$19+$BI246*Assembly!S$20+$BJ246*Assembly!S$21+$BK246*Assembly!S$22+$BL246*Assembly!S$23+$BM246*Assembly!S$24</f>
        <v>#VALUE!</v>
      </c>
      <c r="CG246" s="156" t="e">
        <f>$AS246*Assembly!T$4+$AT246*Assembly!T$5+$AU246*Assembly!T$6+$AV246*Assembly!T$7+$AW246*Assembly!T$8+$AX246*Assembly!T$9+$AY246*Assembly!T$10+$AZ246*Assembly!T$11+$BA246*Assembly!T$12+$BB246*Assembly!T$13+$BC246*Assembly!T$14+$BD246*Assembly!T$15+$BE246*Assembly!T$16+$BF246*Assembly!T$17+$BG246*Assembly!T$18+$BH246*Assembly!T$19+$BI246*Assembly!T$20+$BJ246*Assembly!T$21+$BK246*Assembly!T$22+$BL246*Assembly!T$23+$BM246*Assembly!T$24</f>
        <v>#VALUE!</v>
      </c>
      <c r="CH246" s="156" t="e">
        <f>$AS246*Assembly!U$4+$AT246*Assembly!U$5+$AU246*Assembly!U$6+$AV246*Assembly!U$7+$AW246*Assembly!U$8+$AX246*Assembly!U$9+$AY246*Assembly!U$10+$AZ246*Assembly!U$11+$BA246*Assembly!U$12+$BB246*Assembly!U$13+$BC246*Assembly!U$14+$BD246*Assembly!U$15+$BE246*Assembly!U$16+$BF246*Assembly!U$17+$BG246*Assembly!U$18+$BH246*Assembly!U$19+$BI246*Assembly!U$20+$BJ246*Assembly!U$21+$BK246*Assembly!U$22+$BL246*Assembly!U$23+$BM246*Assembly!U$24</f>
        <v>#VALUE!</v>
      </c>
      <c r="CI246" s="164" t="e">
        <f>$AS246*Assembly!V$4+$AT246*Assembly!V$5+$AU246*Assembly!V$6+$AV246*Assembly!V$7+$AW246*Assembly!V$8+$AX246*Assembly!V$9+$AY246*Assembly!V$10+$AZ246*Assembly!V$11+$BA246*Assembly!V$12+$BB246*Assembly!V$13+$BC246*Assembly!V$14+$BD246*Assembly!V$15+$BE246*Assembly!V$16+$BF246*Assembly!V$17+$BG246*Assembly!V$18+$BH246*Assembly!V$19+$BI246*Assembly!V$20+$BJ246*Assembly!V$21+$BK246*Assembly!V$22+$BL246*Assembly!V$23+$BM246*Assembly!V$24</f>
        <v>#VALUE!</v>
      </c>
      <c r="CJ246" s="164" t="e">
        <f>BZ246*Refining!$F$3</f>
        <v>#VALUE!</v>
      </c>
      <c r="CK246" s="164" t="e">
        <f>CA246*Refining!$F$4</f>
        <v>#VALUE!</v>
      </c>
      <c r="CL246" s="164" t="e">
        <f>CB246*Refining!$F$5</f>
        <v>#VALUE!</v>
      </c>
      <c r="CM246" s="164" t="e">
        <f>CC246*Refining!$F$6</f>
        <v>#VALUE!</v>
      </c>
      <c r="CN246" s="164" t="e">
        <f>CD246*Refining!$F$7</f>
        <v>#VALUE!</v>
      </c>
      <c r="CO246" s="164" t="e">
        <f>CE246*Refining!$F$8</f>
        <v>#VALUE!</v>
      </c>
      <c r="CP246" s="164" t="e">
        <f>CF246*Refining!$F$9</f>
        <v>#VALUE!</v>
      </c>
      <c r="CQ246" s="164" t="e">
        <f>CG246*Refining!$F$10</f>
        <v>#VALUE!</v>
      </c>
      <c r="CR246" s="164" t="e">
        <f>CH246*Refining!$F$11</f>
        <v>#VALUE!</v>
      </c>
      <c r="CS246" s="164" t="e">
        <f>CI246*Refining!$F$12</f>
        <v>#VALUE!</v>
      </c>
      <c r="CT246" s="185" t="e">
        <f t="shared" ref="CT246:DM246" si="993">IF(BZ246 = 0, "", BZ246)</f>
        <v>#VALUE!</v>
      </c>
      <c r="CU246" s="186" t="e">
        <f t="shared" si="993"/>
        <v>#VALUE!</v>
      </c>
      <c r="CV246" s="186" t="e">
        <f t="shared" si="993"/>
        <v>#VALUE!</v>
      </c>
      <c r="CW246" s="186" t="e">
        <f t="shared" si="993"/>
        <v>#VALUE!</v>
      </c>
      <c r="CX246" s="186" t="e">
        <f t="shared" si="993"/>
        <v>#VALUE!</v>
      </c>
      <c r="CY246" s="186" t="e">
        <f t="shared" si="993"/>
        <v>#VALUE!</v>
      </c>
      <c r="CZ246" s="186" t="e">
        <f t="shared" si="993"/>
        <v>#VALUE!</v>
      </c>
      <c r="DA246" s="186" t="e">
        <f t="shared" si="993"/>
        <v>#VALUE!</v>
      </c>
      <c r="DB246" s="186" t="e">
        <f t="shared" si="993"/>
        <v>#VALUE!</v>
      </c>
      <c r="DC246" s="187" t="e">
        <f t="shared" si="993"/>
        <v>#VALUE!</v>
      </c>
      <c r="DD246" s="185" t="e">
        <f t="shared" si="993"/>
        <v>#VALUE!</v>
      </c>
      <c r="DE246" s="186" t="e">
        <f t="shared" si="993"/>
        <v>#VALUE!</v>
      </c>
      <c r="DF246" s="186" t="e">
        <f t="shared" si="993"/>
        <v>#VALUE!</v>
      </c>
      <c r="DG246" s="186" t="e">
        <f t="shared" si="993"/>
        <v>#VALUE!</v>
      </c>
      <c r="DH246" s="211" t="e">
        <f t="shared" si="993"/>
        <v>#VALUE!</v>
      </c>
      <c r="DI246" s="186" t="e">
        <f t="shared" si="993"/>
        <v>#VALUE!</v>
      </c>
      <c r="DJ246" s="186" t="e">
        <f t="shared" si="993"/>
        <v>#VALUE!</v>
      </c>
      <c r="DK246" s="186" t="e">
        <f t="shared" si="993"/>
        <v>#VALUE!</v>
      </c>
      <c r="DL246" s="186" t="e">
        <f t="shared" si="993"/>
        <v>#VALUE!</v>
      </c>
      <c r="DM246" s="187" t="e">
        <f t="shared" si="993"/>
        <v>#VALUE!</v>
      </c>
      <c r="DN246" s="185" t="e">
        <f t="shared" si="11"/>
        <v>#VALUE!</v>
      </c>
      <c r="DO246" s="189" t="e">
        <f t="shared" si="12"/>
        <v>#VALUE!</v>
      </c>
      <c r="DP246" s="120" t="e">
        <f t="shared" si="13"/>
        <v>#VALUE!</v>
      </c>
      <c r="DQ246" s="133" t="e">
        <f>CT246*'Ores &amp; Ingots'!$C$3+CU246*'Ores &amp; Ingots'!$C$4+CV246*'Ores &amp; Ingots'!$C$5+CW246*'Ores &amp; Ingots'!$C$6+CX246*'Ores &amp; Ingots'!$C$7+CY246*'Ores &amp; Ingots'!$C$8+CZ246*'Ores &amp; Ingots'!$C$9+DA246*'Ores &amp; Ingots'!$C$10+DB246*'Ores &amp; Ingots'!$C$11+DC246*'Ores &amp; Ingots'!$C$12</f>
        <v>#VALUE!</v>
      </c>
      <c r="DR246" s="133" t="e">
        <f>DD246*'Ores &amp; Ingots'!$B$3+DE246*'Ores &amp; Ingots'!$B$4+DF246*'Ores &amp; Ingots'!$B$5+DG246*'Ores &amp; Ingots'!$B$6+DH246*'Ores &amp; Ingots'!$B$7+DI246*'Ores &amp; Ingots'!$B$8+DJ246*'Ores &amp; Ingots'!$B$9+DK246*'Ores &amp; Ingots'!$B$10+DL246*'Ores &amp; Ingots'!$B$11+DM246*'Ores &amp; Ingots'!$B$12</f>
        <v>#VALUE!</v>
      </c>
      <c r="DS246" s="189" t="e">
        <f>CT246*Refining!$G$3+CU246*Refining!$G$4+CV246*Refining!$G$5+CW246*Refining!$G$6+CX246*Refining!$G$7+CY246*Refining!$G$8+CZ246*Refining!$G$9+DA246*Refining!$G$10+DB246*Refining!$G$11+DC246*Refining!$G$12</f>
        <v>#VALUE!</v>
      </c>
      <c r="DT246" s="189" t="e">
        <f t="shared" si="14"/>
        <v>#VALUE!</v>
      </c>
      <c r="DU246" s="192" t="e">
        <f t="shared" si="15"/>
        <v>#VALUE!</v>
      </c>
      <c r="DV246" s="185" t="e">
        <f t="shared" si="16"/>
        <v>#VALUE!</v>
      </c>
      <c r="DW246" s="194" t="e">
        <f t="shared" ref="DW246:DX246" si="994">DV246/60</f>
        <v>#VALUE!</v>
      </c>
      <c r="DX246" s="194" t="e">
        <f t="shared" si="994"/>
        <v>#VALUE!</v>
      </c>
      <c r="DY246" s="185" t="e">
        <f t="shared" si="18"/>
        <v>#VALUE!</v>
      </c>
      <c r="DZ246" s="194" t="e">
        <f t="shared" ref="DZ246:EA246" si="995">DY246/1000</f>
        <v>#VALUE!</v>
      </c>
      <c r="EA246" s="196" t="e">
        <f t="shared" si="995"/>
        <v>#VALUE!</v>
      </c>
      <c r="EB246" s="130" t="e">
        <f t="shared" si="20"/>
        <v>#VALUE!</v>
      </c>
      <c r="EC246" s="132" t="e">
        <f t="shared" si="21"/>
        <v>#VALUE!</v>
      </c>
      <c r="ED246" s="133" t="s">
        <v>28</v>
      </c>
    </row>
    <row r="247" spans="1:134" ht="12.75" x14ac:dyDescent="0.2">
      <c r="A247" s="864"/>
      <c r="B247" s="369" t="s">
        <v>404</v>
      </c>
      <c r="C247" s="137" t="s">
        <v>155</v>
      </c>
      <c r="D247" s="137">
        <v>1</v>
      </c>
      <c r="E247" s="137">
        <v>1</v>
      </c>
      <c r="F247" s="137">
        <v>1</v>
      </c>
      <c r="G247" s="139">
        <f t="shared" si="0"/>
        <v>0.125</v>
      </c>
      <c r="H247" s="140">
        <v>3</v>
      </c>
      <c r="I247" s="140">
        <v>7.5</v>
      </c>
      <c r="J247" s="140">
        <f>H247/Main!$D$9</f>
        <v>0.6</v>
      </c>
      <c r="K247" s="140">
        <f>I247/Main!$D$10</f>
        <v>3.75</v>
      </c>
      <c r="L247" s="140">
        <f t="shared" si="1"/>
        <v>6.25</v>
      </c>
      <c r="M247" s="140">
        <v>1</v>
      </c>
      <c r="N247" s="143"/>
      <c r="O247" s="143"/>
      <c r="P247" s="145"/>
      <c r="Q247" s="143"/>
      <c r="R247" s="146"/>
      <c r="S247" s="143"/>
      <c r="T247" s="395"/>
      <c r="U247" s="198"/>
      <c r="V247" s="143"/>
      <c r="W247" s="396"/>
      <c r="X247" s="167">
        <v>1</v>
      </c>
      <c r="Y247" s="133">
        <v>0</v>
      </c>
      <c r="Z247" s="133">
        <v>0</v>
      </c>
      <c r="AA247" s="133">
        <v>0</v>
      </c>
      <c r="AB247" s="133">
        <v>0</v>
      </c>
      <c r="AC247" s="133">
        <v>0</v>
      </c>
      <c r="AD247" s="133">
        <v>0</v>
      </c>
      <c r="AE247" s="133">
        <v>0</v>
      </c>
      <c r="AF247" s="133">
        <v>0</v>
      </c>
      <c r="AG247" s="133">
        <v>0</v>
      </c>
      <c r="AH247" s="133">
        <v>0</v>
      </c>
      <c r="AI247" s="133">
        <v>0</v>
      </c>
      <c r="AJ247" s="133">
        <v>0</v>
      </c>
      <c r="AK247" s="133">
        <v>0</v>
      </c>
      <c r="AL247" s="133">
        <v>0</v>
      </c>
      <c r="AM247" s="133">
        <v>0</v>
      </c>
      <c r="AN247" s="133">
        <v>0</v>
      </c>
      <c r="AO247" s="133">
        <v>0</v>
      </c>
      <c r="AP247" s="133">
        <v>0</v>
      </c>
      <c r="AQ247" s="133">
        <v>0</v>
      </c>
      <c r="AR247" s="133">
        <v>0</v>
      </c>
      <c r="AS247" s="406">
        <f t="shared" ref="AS247:BM247" si="996">IF(X247 = 0, "", X247)</f>
        <v>1</v>
      </c>
      <c r="AT247" s="137" t="str">
        <f t="shared" si="996"/>
        <v/>
      </c>
      <c r="AU247" s="137" t="str">
        <f t="shared" si="996"/>
        <v/>
      </c>
      <c r="AV247" s="137" t="str">
        <f t="shared" si="996"/>
        <v/>
      </c>
      <c r="AW247" s="137" t="str">
        <f t="shared" si="996"/>
        <v/>
      </c>
      <c r="AX247" s="137" t="str">
        <f t="shared" si="996"/>
        <v/>
      </c>
      <c r="AY247" s="137" t="str">
        <f t="shared" si="996"/>
        <v/>
      </c>
      <c r="AZ247" s="137" t="str">
        <f t="shared" si="996"/>
        <v/>
      </c>
      <c r="BA247" s="137" t="str">
        <f t="shared" si="996"/>
        <v/>
      </c>
      <c r="BB247" s="137" t="str">
        <f t="shared" si="996"/>
        <v/>
      </c>
      <c r="BC247" s="137" t="str">
        <f t="shared" si="996"/>
        <v/>
      </c>
      <c r="BD247" s="137" t="str">
        <f t="shared" si="996"/>
        <v/>
      </c>
      <c r="BE247" s="137" t="str">
        <f t="shared" si="996"/>
        <v/>
      </c>
      <c r="BF247" s="137" t="str">
        <f t="shared" si="996"/>
        <v/>
      </c>
      <c r="BG247" s="137" t="str">
        <f t="shared" si="996"/>
        <v/>
      </c>
      <c r="BH247" s="137" t="str">
        <f t="shared" si="996"/>
        <v/>
      </c>
      <c r="BI247" s="137" t="str">
        <f t="shared" si="996"/>
        <v/>
      </c>
      <c r="BJ247" s="137" t="str">
        <f t="shared" si="996"/>
        <v/>
      </c>
      <c r="BK247" s="137" t="str">
        <f t="shared" si="996"/>
        <v/>
      </c>
      <c r="BL247" s="137" t="str">
        <f t="shared" si="996"/>
        <v/>
      </c>
      <c r="BM247" s="169" t="str">
        <f t="shared" si="996"/>
        <v/>
      </c>
      <c r="BN247" s="174" t="e">
        <f>$AS247*Assembly!Z$4+$AT247*Assembly!Z$5+$AU247*Assembly!Z$6+$AV247*Assembly!Z$7+$AW247*Assembly!Z$8+$AX247*Assembly!Z$9+$AY247*Assembly!Z$10+$AZ247*Assembly!Z$11+$BA247*Assembly!Z$12+$BB247*Assembly!Z$13+$BC247*Assembly!Z$14+$BD247*Assembly!Z$15+$BE247*Assembly!Z$16+$BF247*Assembly!Z$17+$BG247*Assembly!Z$18+$BH247*Assembly!Z$19+$BI247*Assembly!Z$20+$BJ247*Assembly!Z$21+$BK247*Assembly!Z$22+$BL247*Assembly!Z$23+$BM247*Assembly!Z$24</f>
        <v>#VALUE!</v>
      </c>
      <c r="BO247" s="133" t="e">
        <f t="shared" si="3"/>
        <v>#VALUE!</v>
      </c>
      <c r="BP247" s="133"/>
      <c r="BQ247" s="133" t="e">
        <f>$AS247*Assembly!AD$4+$AT247*Assembly!AD$5+$AU247*Assembly!AD$6+$AV247*Assembly!AD$7+$AW247*Assembly!AD$8+$AX247*Assembly!AD$9+$AY247*Assembly!AD$10+$AZ247*Assembly!AD$11+$BA247*Assembly!AD$12+$BB247*Assembly!AD$13+$BC247*Assembly!AD$14+$BD247*Assembly!AD$15+$BE247*Assembly!AD$16+$BF247*Assembly!AD$17+$BG247*Assembly!AD$18+$BH247*Assembly!AD$19+$BI247*Assembly!AD$20+$BJ247*Assembly!AD$21+$BK247*Assembly!AD$22+$BL247*Assembly!AD$23+$BM247*Assembly!AD$24</f>
        <v>#VALUE!</v>
      </c>
      <c r="BR247" s="177" t="e">
        <f t="shared" si="4"/>
        <v>#VALUE!</v>
      </c>
      <c r="BS247" s="178" t="e">
        <f t="shared" si="5"/>
        <v>#VALUE!</v>
      </c>
      <c r="BT247" s="179" t="e">
        <f t="shared" si="6"/>
        <v>#VALUE!</v>
      </c>
      <c r="BU247" s="178" t="e">
        <f t="shared" si="7"/>
        <v>#VALUE!</v>
      </c>
      <c r="BV247" s="133" t="e">
        <f>$AS247*Assembly!Y$4+$AT247*Assembly!Y$5+$AU247*Assembly!Y$6+$AV247*Assembly!Y$7+$AW247*Assembly!Y$8+$AX247*Assembly!Y$9+$AY247*Assembly!Y$10+$AZ247*Assembly!Y$11+$BA247*Assembly!Y$12+$BB247*Assembly!Y$13+$BC247*Assembly!Y$14+$BD247*Assembly!Y$15+$BE247*Assembly!Y$16+$BF247*Assembly!Y$17+$BG247*Assembly!Y$18+$BH247*Assembly!Y$19+$BI247*Assembly!Y$20+$BJ247*Assembly!Y$21+$BK247*Assembly!Y$22+$BL247*Assembly!Y$23+$BM247*Assembly!Y$24</f>
        <v>#VALUE!</v>
      </c>
      <c r="BW247" s="133" t="e">
        <f t="shared" si="8"/>
        <v>#VALUE!</v>
      </c>
      <c r="BX247" s="130" t="e">
        <f t="shared" si="9"/>
        <v>#VALUE!</v>
      </c>
      <c r="BY247" s="183" t="e">
        <f>$AS247*Assembly!AC$4+$AT247*Assembly!AC$5+$AU247*Assembly!AC$6+$AV247*Assembly!AC$7+$AW247*Assembly!AC$8+$AX247*Assembly!AC$9+$AY247*Assembly!AC$10+$AZ247*Assembly!AC$11+$BA247*Assembly!AC$12+$BB247*Assembly!AC$13+$BC247*Assembly!AC$14+$BD247*Assembly!AC$15+$BE247*Assembly!AC$16+$BF247*Assembly!AC$17+$BG247*Assembly!AC$18+$BH247*Assembly!AC$19+$BI247*Assembly!AC$20+$BJ247*Assembly!AC$21+$BK247*Assembly!AC$22+$BL247*Assembly!AC$23+$BM247*Assembly!AC$24</f>
        <v>#VALUE!</v>
      </c>
      <c r="BZ247" s="145" t="e">
        <f>$AS247*Assembly!M$4+$AT247*Assembly!M$5+$AU247*Assembly!M$6+$AV247*Assembly!M$7+$AW247*Assembly!M$8+$AX247*Assembly!M$9+$AY247*Assembly!M$10+$AZ247*Assembly!M$11+$BA247*Assembly!M$12+$BB247*Assembly!M$13+$BC247*Assembly!M$14+$BD247*Assembly!M$15+$BE247*Assembly!M$16+$BF247*Assembly!M$17+$BG247*Assembly!M$18+$BH247*Assembly!M$19+$BI247*Assembly!M$20+$BJ247*Assembly!M$21+$BK247*Assembly!M$22+$BL247*Assembly!M$23+$BM247*Assembly!M$24</f>
        <v>#VALUE!</v>
      </c>
      <c r="CA247" s="145" t="e">
        <f>$AS247*Assembly!N$4+$AT247*Assembly!N$5+$AU247*Assembly!N$6+$AV247*Assembly!N$7+$AW247*Assembly!N$8+$AX247*Assembly!N$9+$AY247*Assembly!N$10+$AZ247*Assembly!N$11+$BA247*Assembly!N$12+$BB247*Assembly!N$13+$BC247*Assembly!N$14+$BD247*Assembly!N$15+$BE247*Assembly!N$16+$BF247*Assembly!N$17+$BG247*Assembly!N$18+$BH247*Assembly!N$19+$BI247*Assembly!N$20+$BJ247*Assembly!N$21+$BK247*Assembly!N$22+$BL247*Assembly!N$23+$BM247*Assembly!N$24</f>
        <v>#VALUE!</v>
      </c>
      <c r="CB247" s="145" t="e">
        <f>$AS247*Assembly!O$4+$AT247*Assembly!O$5+$AU247*Assembly!O$6+$AV247*Assembly!O$7+$AW247*Assembly!O$8+$AX247*Assembly!O$9+$AY247*Assembly!O$10+$AZ247*Assembly!O$11+$BA247*Assembly!O$12+$BB247*Assembly!O$13+$BC247*Assembly!O$14+$BD247*Assembly!O$15+$BE247*Assembly!O$16+$BF247*Assembly!O$17+$BG247*Assembly!O$18+$BH247*Assembly!O$19+$BI247*Assembly!O$20+$BJ247*Assembly!O$21+$BK247*Assembly!O$22+$BL247*Assembly!O$23+$BM247*Assembly!O$24</f>
        <v>#VALUE!</v>
      </c>
      <c r="CC247" s="140" t="e">
        <f>$AS247*Assembly!P$4+$AT247*Assembly!P$5+$AU247*Assembly!P$6+$AV247*Assembly!P$7+$AW247*Assembly!P$8+$AX247*Assembly!P$9+$AY247*Assembly!P$10+$AZ247*Assembly!P$11+$BA247*Assembly!P$12+$BB247*Assembly!P$13+$BC247*Assembly!P$14+$BD247*Assembly!P$15+$BE247*Assembly!P$16+$BF247*Assembly!P$17+$BG247*Assembly!P$18+$BH247*Assembly!P$19+$BI247*Assembly!P$20+$BJ247*Assembly!P$21+$BK247*Assembly!P$22+$BL247*Assembly!P$23+$BM247*Assembly!P$24</f>
        <v>#VALUE!</v>
      </c>
      <c r="CD247" s="140" t="e">
        <f>$AS247*Assembly!Q$4+$AT247*Assembly!Q$5+$AU247*Assembly!Q$6+$AV247*Assembly!Q$7+$AW247*Assembly!Q$8+$AX247*Assembly!Q$9+$AY247*Assembly!Q$10+$AZ247*Assembly!Q$11+$BA247*Assembly!Q$12+$BB247*Assembly!Q$13+$BC247*Assembly!Q$14+$BD247*Assembly!Q$15+$BE247*Assembly!Q$16+$BF247*Assembly!Q$17+$BG247*Assembly!Q$18+$BH247*Assembly!Q$19+$BI247*Assembly!Q$20+$BJ247*Assembly!Q$21+$BK247*Assembly!Q$22+$BL247*Assembly!Q$23+$BM247*Assembly!Q$24</f>
        <v>#VALUE!</v>
      </c>
      <c r="CE247" s="145" t="e">
        <f>$AS247*Assembly!R$4+$AT247*Assembly!R$5+$AU247*Assembly!R$6+$AV247*Assembly!R$7+$AW247*Assembly!R$8+$AX247*Assembly!R$9+$AY247*Assembly!R$10+$AZ247*Assembly!R$11+$BA247*Assembly!R$12+$BB247*Assembly!R$13+$BC247*Assembly!R$14+$BD247*Assembly!R$15+$BE247*Assembly!R$16+$BF247*Assembly!R$17+$BG247*Assembly!R$18+$BH247*Assembly!R$19+$BI247*Assembly!R$20+$BJ247*Assembly!R$21+$BK247*Assembly!R$22+$BL247*Assembly!R$23+$BM247*Assembly!R$24</f>
        <v>#VALUE!</v>
      </c>
      <c r="CF247" s="140" t="e">
        <f>$AS247*Assembly!S$4+$AT247*Assembly!S$5+$AU247*Assembly!S$6+$AV247*Assembly!S$7+$AW247*Assembly!S$8+$AX247*Assembly!S$9+$AY247*Assembly!S$10+$AZ247*Assembly!S$11+$BA247*Assembly!S$12+$BB247*Assembly!S$13+$BC247*Assembly!S$14+$BD247*Assembly!S$15+$BE247*Assembly!S$16+$BF247*Assembly!S$17+$BG247*Assembly!S$18+$BH247*Assembly!S$19+$BI247*Assembly!S$20+$BJ247*Assembly!S$21+$BK247*Assembly!S$22+$BL247*Assembly!S$23+$BM247*Assembly!S$24</f>
        <v>#VALUE!</v>
      </c>
      <c r="CG247" s="140" t="e">
        <f>$AS247*Assembly!T$4+$AT247*Assembly!T$5+$AU247*Assembly!T$6+$AV247*Assembly!T$7+$AW247*Assembly!T$8+$AX247*Assembly!T$9+$AY247*Assembly!T$10+$AZ247*Assembly!T$11+$BA247*Assembly!T$12+$BB247*Assembly!T$13+$BC247*Assembly!T$14+$BD247*Assembly!T$15+$BE247*Assembly!T$16+$BF247*Assembly!T$17+$BG247*Assembly!T$18+$BH247*Assembly!T$19+$BI247*Assembly!T$20+$BJ247*Assembly!T$21+$BK247*Assembly!T$22+$BL247*Assembly!T$23+$BM247*Assembly!T$24</f>
        <v>#VALUE!</v>
      </c>
      <c r="CH247" s="140" t="e">
        <f>$AS247*Assembly!U$4+$AT247*Assembly!U$5+$AU247*Assembly!U$6+$AV247*Assembly!U$7+$AW247*Assembly!U$8+$AX247*Assembly!U$9+$AY247*Assembly!U$10+$AZ247*Assembly!U$11+$BA247*Assembly!U$12+$BB247*Assembly!U$13+$BC247*Assembly!U$14+$BD247*Assembly!U$15+$BE247*Assembly!U$16+$BF247*Assembly!U$17+$BG247*Assembly!U$18+$BH247*Assembly!U$19+$BI247*Assembly!U$20+$BJ247*Assembly!U$21+$BK247*Assembly!U$22+$BL247*Assembly!U$23+$BM247*Assembly!U$24</f>
        <v>#VALUE!</v>
      </c>
      <c r="CI247" s="145" t="e">
        <f>$AS247*Assembly!V$4+$AT247*Assembly!V$5+$AU247*Assembly!V$6+$AV247*Assembly!V$7+$AW247*Assembly!V$8+$AX247*Assembly!V$9+$AY247*Assembly!V$10+$AZ247*Assembly!V$11+$BA247*Assembly!V$12+$BB247*Assembly!V$13+$BC247*Assembly!V$14+$BD247*Assembly!V$15+$BE247*Assembly!V$16+$BF247*Assembly!V$17+$BG247*Assembly!V$18+$BH247*Assembly!V$19+$BI247*Assembly!V$20+$BJ247*Assembly!V$21+$BK247*Assembly!V$22+$BL247*Assembly!V$23+$BM247*Assembly!V$24</f>
        <v>#VALUE!</v>
      </c>
      <c r="CJ247" s="145" t="e">
        <f>BZ247*Refining!$F$3</f>
        <v>#VALUE!</v>
      </c>
      <c r="CK247" s="145" t="e">
        <f>CA247*Refining!$F$4</f>
        <v>#VALUE!</v>
      </c>
      <c r="CL247" s="145" t="e">
        <f>CB247*Refining!$F$5</f>
        <v>#VALUE!</v>
      </c>
      <c r="CM247" s="145" t="e">
        <f>CC247*Refining!$F$6</f>
        <v>#VALUE!</v>
      </c>
      <c r="CN247" s="145" t="e">
        <f>CD247*Refining!$F$7</f>
        <v>#VALUE!</v>
      </c>
      <c r="CO247" s="145" t="e">
        <f>CE247*Refining!$F$8</f>
        <v>#VALUE!</v>
      </c>
      <c r="CP247" s="145" t="e">
        <f>CF247*Refining!$F$9</f>
        <v>#VALUE!</v>
      </c>
      <c r="CQ247" s="145" t="e">
        <f>CG247*Refining!$F$10</f>
        <v>#VALUE!</v>
      </c>
      <c r="CR247" s="145" t="e">
        <f>CH247*Refining!$F$11</f>
        <v>#VALUE!</v>
      </c>
      <c r="CS247" s="145" t="e">
        <f>CI247*Refining!$F$12</f>
        <v>#VALUE!</v>
      </c>
      <c r="CT247" s="185" t="e">
        <f t="shared" ref="CT247:DM247" si="997">IF(BZ247 = 0, "", BZ247)</f>
        <v>#VALUE!</v>
      </c>
      <c r="CU247" s="186" t="e">
        <f t="shared" si="997"/>
        <v>#VALUE!</v>
      </c>
      <c r="CV247" s="186" t="e">
        <f t="shared" si="997"/>
        <v>#VALUE!</v>
      </c>
      <c r="CW247" s="186" t="e">
        <f t="shared" si="997"/>
        <v>#VALUE!</v>
      </c>
      <c r="CX247" s="186" t="e">
        <f t="shared" si="997"/>
        <v>#VALUE!</v>
      </c>
      <c r="CY247" s="186" t="e">
        <f t="shared" si="997"/>
        <v>#VALUE!</v>
      </c>
      <c r="CZ247" s="186" t="e">
        <f t="shared" si="997"/>
        <v>#VALUE!</v>
      </c>
      <c r="DA247" s="186" t="e">
        <f t="shared" si="997"/>
        <v>#VALUE!</v>
      </c>
      <c r="DB247" s="186" t="e">
        <f t="shared" si="997"/>
        <v>#VALUE!</v>
      </c>
      <c r="DC247" s="187" t="e">
        <f t="shared" si="997"/>
        <v>#VALUE!</v>
      </c>
      <c r="DD247" s="185" t="e">
        <f t="shared" si="997"/>
        <v>#VALUE!</v>
      </c>
      <c r="DE247" s="186" t="e">
        <f t="shared" si="997"/>
        <v>#VALUE!</v>
      </c>
      <c r="DF247" s="186" t="e">
        <f t="shared" si="997"/>
        <v>#VALUE!</v>
      </c>
      <c r="DG247" s="186" t="e">
        <f t="shared" si="997"/>
        <v>#VALUE!</v>
      </c>
      <c r="DH247" s="211" t="e">
        <f t="shared" si="997"/>
        <v>#VALUE!</v>
      </c>
      <c r="DI247" s="186" t="e">
        <f t="shared" si="997"/>
        <v>#VALUE!</v>
      </c>
      <c r="DJ247" s="186" t="e">
        <f t="shared" si="997"/>
        <v>#VALUE!</v>
      </c>
      <c r="DK247" s="186" t="e">
        <f t="shared" si="997"/>
        <v>#VALUE!</v>
      </c>
      <c r="DL247" s="186" t="e">
        <f t="shared" si="997"/>
        <v>#VALUE!</v>
      </c>
      <c r="DM247" s="187" t="e">
        <f t="shared" si="997"/>
        <v>#VALUE!</v>
      </c>
      <c r="DN247" s="185" t="e">
        <f t="shared" si="11"/>
        <v>#VALUE!</v>
      </c>
      <c r="DO247" s="189" t="e">
        <f t="shared" si="12"/>
        <v>#VALUE!</v>
      </c>
      <c r="DP247" s="120" t="e">
        <f t="shared" si="13"/>
        <v>#VALUE!</v>
      </c>
      <c r="DQ247" s="133" t="e">
        <f>CT247*'Ores &amp; Ingots'!$C$3+CU247*'Ores &amp; Ingots'!$C$4+CV247*'Ores &amp; Ingots'!$C$5+CW247*'Ores &amp; Ingots'!$C$6+CX247*'Ores &amp; Ingots'!$C$7+CY247*'Ores &amp; Ingots'!$C$8+CZ247*'Ores &amp; Ingots'!$C$9+DA247*'Ores &amp; Ingots'!$C$10+DB247*'Ores &amp; Ingots'!$C$11+DC247*'Ores &amp; Ingots'!$C$12</f>
        <v>#VALUE!</v>
      </c>
      <c r="DR247" s="133" t="e">
        <f>DD247*'Ores &amp; Ingots'!$B$3+DE247*'Ores &amp; Ingots'!$B$4+DF247*'Ores &amp; Ingots'!$B$5+DG247*'Ores &amp; Ingots'!$B$6+DH247*'Ores &amp; Ingots'!$B$7+DI247*'Ores &amp; Ingots'!$B$8+DJ247*'Ores &amp; Ingots'!$B$9+DK247*'Ores &amp; Ingots'!$B$10+DL247*'Ores &amp; Ingots'!$B$11+DM247*'Ores &amp; Ingots'!$B$12</f>
        <v>#VALUE!</v>
      </c>
      <c r="DS247" s="189" t="e">
        <f>CT247*Refining!$G$3+CU247*Refining!$G$4+CV247*Refining!$G$5+CW247*Refining!$G$6+CX247*Refining!$G$7+CY247*Refining!$G$8+CZ247*Refining!$G$9+DA247*Refining!$G$10+DB247*Refining!$G$11+DC247*Refining!$G$12</f>
        <v>#VALUE!</v>
      </c>
      <c r="DT247" s="189" t="e">
        <f t="shared" si="14"/>
        <v>#VALUE!</v>
      </c>
      <c r="DU247" s="192" t="e">
        <f t="shared" si="15"/>
        <v>#VALUE!</v>
      </c>
      <c r="DV247" s="185" t="e">
        <f t="shared" si="16"/>
        <v>#VALUE!</v>
      </c>
      <c r="DW247" s="194" t="e">
        <f t="shared" ref="DW247:DX247" si="998">DV247/60</f>
        <v>#VALUE!</v>
      </c>
      <c r="DX247" s="194" t="e">
        <f t="shared" si="998"/>
        <v>#VALUE!</v>
      </c>
      <c r="DY247" s="185" t="e">
        <f t="shared" si="18"/>
        <v>#VALUE!</v>
      </c>
      <c r="DZ247" s="194" t="e">
        <f t="shared" ref="DZ247:EA247" si="999">DY247/1000</f>
        <v>#VALUE!</v>
      </c>
      <c r="EA247" s="196" t="e">
        <f t="shared" si="999"/>
        <v>#VALUE!</v>
      </c>
      <c r="EB247" s="130" t="e">
        <f t="shared" si="20"/>
        <v>#VALUE!</v>
      </c>
      <c r="EC247" s="132" t="e">
        <f t="shared" si="21"/>
        <v>#VALUE!</v>
      </c>
      <c r="ED247" s="133" t="s">
        <v>28</v>
      </c>
    </row>
    <row r="248" spans="1:134" ht="12.75" x14ac:dyDescent="0.2">
      <c r="A248" s="864"/>
      <c r="B248" s="135" t="s">
        <v>405</v>
      </c>
      <c r="C248" s="137" t="s">
        <v>155</v>
      </c>
      <c r="D248" s="137">
        <v>1</v>
      </c>
      <c r="E248" s="137">
        <v>1</v>
      </c>
      <c r="F248" s="137">
        <v>1</v>
      </c>
      <c r="G248" s="154">
        <f t="shared" si="0"/>
        <v>0.125</v>
      </c>
      <c r="H248" s="156">
        <v>3</v>
      </c>
      <c r="I248" s="156">
        <v>7.5</v>
      </c>
      <c r="J248" s="156">
        <f>H248/Main!$D$9</f>
        <v>0.6</v>
      </c>
      <c r="K248" s="156">
        <f>I248/Main!$D$10</f>
        <v>3.75</v>
      </c>
      <c r="L248" s="156">
        <f t="shared" si="1"/>
        <v>6.25</v>
      </c>
      <c r="M248" s="156">
        <v>0.32</v>
      </c>
      <c r="N248" s="159"/>
      <c r="O248" s="159"/>
      <c r="P248" s="164"/>
      <c r="Q248" s="159"/>
      <c r="R248" s="166"/>
      <c r="S248" s="159"/>
      <c r="T248" s="166"/>
      <c r="U248" s="170"/>
      <c r="V248" s="159"/>
      <c r="W248" s="364"/>
      <c r="X248" s="167">
        <v>1</v>
      </c>
      <c r="Y248" s="133">
        <v>0</v>
      </c>
      <c r="Z248" s="133">
        <v>0</v>
      </c>
      <c r="AA248" s="133">
        <v>0</v>
      </c>
      <c r="AB248" s="133">
        <v>0</v>
      </c>
      <c r="AC248" s="133">
        <v>0</v>
      </c>
      <c r="AD248" s="133">
        <v>0</v>
      </c>
      <c r="AE248" s="133">
        <v>0</v>
      </c>
      <c r="AF248" s="133">
        <v>0</v>
      </c>
      <c r="AG248" s="133">
        <v>0</v>
      </c>
      <c r="AH248" s="133">
        <v>0</v>
      </c>
      <c r="AI248" s="133">
        <v>0</v>
      </c>
      <c r="AJ248" s="133">
        <v>0</v>
      </c>
      <c r="AK248" s="133">
        <v>0</v>
      </c>
      <c r="AL248" s="133">
        <v>0</v>
      </c>
      <c r="AM248" s="133">
        <v>0</v>
      </c>
      <c r="AN248" s="133">
        <v>0</v>
      </c>
      <c r="AO248" s="133">
        <v>0</v>
      </c>
      <c r="AP248" s="133">
        <v>0</v>
      </c>
      <c r="AQ248" s="133">
        <v>0</v>
      </c>
      <c r="AR248" s="133">
        <v>0</v>
      </c>
      <c r="AS248" s="406">
        <f t="shared" ref="AS248:BM248" si="1000">IF(X248 = 0, "", X248)</f>
        <v>1</v>
      </c>
      <c r="AT248" s="137" t="str">
        <f t="shared" si="1000"/>
        <v/>
      </c>
      <c r="AU248" s="137" t="str">
        <f t="shared" si="1000"/>
        <v/>
      </c>
      <c r="AV248" s="137" t="str">
        <f t="shared" si="1000"/>
        <v/>
      </c>
      <c r="AW248" s="137" t="str">
        <f t="shared" si="1000"/>
        <v/>
      </c>
      <c r="AX248" s="137" t="str">
        <f t="shared" si="1000"/>
        <v/>
      </c>
      <c r="AY248" s="137" t="str">
        <f t="shared" si="1000"/>
        <v/>
      </c>
      <c r="AZ248" s="137" t="str">
        <f t="shared" si="1000"/>
        <v/>
      </c>
      <c r="BA248" s="137" t="str">
        <f t="shared" si="1000"/>
        <v/>
      </c>
      <c r="BB248" s="137" t="str">
        <f t="shared" si="1000"/>
        <v/>
      </c>
      <c r="BC248" s="137" t="str">
        <f t="shared" si="1000"/>
        <v/>
      </c>
      <c r="BD248" s="137" t="str">
        <f t="shared" si="1000"/>
        <v/>
      </c>
      <c r="BE248" s="137" t="str">
        <f t="shared" si="1000"/>
        <v/>
      </c>
      <c r="BF248" s="137" t="str">
        <f t="shared" si="1000"/>
        <v/>
      </c>
      <c r="BG248" s="137" t="str">
        <f t="shared" si="1000"/>
        <v/>
      </c>
      <c r="BH248" s="137" t="str">
        <f t="shared" si="1000"/>
        <v/>
      </c>
      <c r="BI248" s="137" t="str">
        <f t="shared" si="1000"/>
        <v/>
      </c>
      <c r="BJ248" s="137" t="str">
        <f t="shared" si="1000"/>
        <v/>
      </c>
      <c r="BK248" s="137" t="str">
        <f t="shared" si="1000"/>
        <v/>
      </c>
      <c r="BL248" s="137" t="str">
        <f t="shared" si="1000"/>
        <v/>
      </c>
      <c r="BM248" s="169" t="str">
        <f t="shared" si="1000"/>
        <v/>
      </c>
      <c r="BN248" s="174" t="e">
        <f>$AS248*Assembly!Z$4+$AT248*Assembly!Z$5+$AU248*Assembly!Z$6+$AV248*Assembly!Z$7+$AW248*Assembly!Z$8+$AX248*Assembly!Z$9+$AY248*Assembly!Z$10+$AZ248*Assembly!Z$11+$BA248*Assembly!Z$12+$BB248*Assembly!Z$13+$BC248*Assembly!Z$14+$BD248*Assembly!Z$15+$BE248*Assembly!Z$16+$BF248*Assembly!Z$17+$BG248*Assembly!Z$18+$BH248*Assembly!Z$19+$BI248*Assembly!Z$20+$BJ248*Assembly!Z$21+$BK248*Assembly!Z$22+$BL248*Assembly!Z$23+$BM248*Assembly!Z$24</f>
        <v>#VALUE!</v>
      </c>
      <c r="BO248" s="133" t="e">
        <f t="shared" si="3"/>
        <v>#VALUE!</v>
      </c>
      <c r="BP248" s="133"/>
      <c r="BQ248" s="133" t="e">
        <f>$AS248*Assembly!AD$4+$AT248*Assembly!AD$5+$AU248*Assembly!AD$6+$AV248*Assembly!AD$7+$AW248*Assembly!AD$8+$AX248*Assembly!AD$9+$AY248*Assembly!AD$10+$AZ248*Assembly!AD$11+$BA248*Assembly!AD$12+$BB248*Assembly!AD$13+$BC248*Assembly!AD$14+$BD248*Assembly!AD$15+$BE248*Assembly!AD$16+$BF248*Assembly!AD$17+$BG248*Assembly!AD$18+$BH248*Assembly!AD$19+$BI248*Assembly!AD$20+$BJ248*Assembly!AD$21+$BK248*Assembly!AD$22+$BL248*Assembly!AD$23+$BM248*Assembly!AD$24</f>
        <v>#VALUE!</v>
      </c>
      <c r="BR248" s="177" t="e">
        <f t="shared" si="4"/>
        <v>#VALUE!</v>
      </c>
      <c r="BS248" s="178" t="e">
        <f t="shared" si="5"/>
        <v>#VALUE!</v>
      </c>
      <c r="BT248" s="179" t="e">
        <f t="shared" si="6"/>
        <v>#VALUE!</v>
      </c>
      <c r="BU248" s="178" t="e">
        <f t="shared" si="7"/>
        <v>#VALUE!</v>
      </c>
      <c r="BV248" s="133" t="e">
        <f>$AS248*Assembly!Y$4+$AT248*Assembly!Y$5+$AU248*Assembly!Y$6+$AV248*Assembly!Y$7+$AW248*Assembly!Y$8+$AX248*Assembly!Y$9+$AY248*Assembly!Y$10+$AZ248*Assembly!Y$11+$BA248*Assembly!Y$12+$BB248*Assembly!Y$13+$BC248*Assembly!Y$14+$BD248*Assembly!Y$15+$BE248*Assembly!Y$16+$BF248*Assembly!Y$17+$BG248*Assembly!Y$18+$BH248*Assembly!Y$19+$BI248*Assembly!Y$20+$BJ248*Assembly!Y$21+$BK248*Assembly!Y$22+$BL248*Assembly!Y$23+$BM248*Assembly!Y$24</f>
        <v>#VALUE!</v>
      </c>
      <c r="BW248" s="133" t="e">
        <f t="shared" si="8"/>
        <v>#VALUE!</v>
      </c>
      <c r="BX248" s="130" t="e">
        <f t="shared" si="9"/>
        <v>#VALUE!</v>
      </c>
      <c r="BY248" s="183" t="e">
        <f>$AS248*Assembly!AC$4+$AT248*Assembly!AC$5+$AU248*Assembly!AC$6+$AV248*Assembly!AC$7+$AW248*Assembly!AC$8+$AX248*Assembly!AC$9+$AY248*Assembly!AC$10+$AZ248*Assembly!AC$11+$BA248*Assembly!AC$12+$BB248*Assembly!AC$13+$BC248*Assembly!AC$14+$BD248*Assembly!AC$15+$BE248*Assembly!AC$16+$BF248*Assembly!AC$17+$BG248*Assembly!AC$18+$BH248*Assembly!AC$19+$BI248*Assembly!AC$20+$BJ248*Assembly!AC$21+$BK248*Assembly!AC$22+$BL248*Assembly!AC$23+$BM248*Assembly!AC$24</f>
        <v>#VALUE!</v>
      </c>
      <c r="BZ248" s="164" t="e">
        <f>$AS248*Assembly!M$4+$AT248*Assembly!M$5+$AU248*Assembly!M$6+$AV248*Assembly!M$7+$AW248*Assembly!M$8+$AX248*Assembly!M$9+$AY248*Assembly!M$10+$AZ248*Assembly!M$11+$BA248*Assembly!M$12+$BB248*Assembly!M$13+$BC248*Assembly!M$14+$BD248*Assembly!M$15+$BE248*Assembly!M$16+$BF248*Assembly!M$17+$BG248*Assembly!M$18+$BH248*Assembly!M$19+$BI248*Assembly!M$20+$BJ248*Assembly!M$21+$BK248*Assembly!M$22+$BL248*Assembly!M$23+$BM248*Assembly!M$24</f>
        <v>#VALUE!</v>
      </c>
      <c r="CA248" s="164" t="e">
        <f>$AS248*Assembly!N$4+$AT248*Assembly!N$5+$AU248*Assembly!N$6+$AV248*Assembly!N$7+$AW248*Assembly!N$8+$AX248*Assembly!N$9+$AY248*Assembly!N$10+$AZ248*Assembly!N$11+$BA248*Assembly!N$12+$BB248*Assembly!N$13+$BC248*Assembly!N$14+$BD248*Assembly!N$15+$BE248*Assembly!N$16+$BF248*Assembly!N$17+$BG248*Assembly!N$18+$BH248*Assembly!N$19+$BI248*Assembly!N$20+$BJ248*Assembly!N$21+$BK248*Assembly!N$22+$BL248*Assembly!N$23+$BM248*Assembly!N$24</f>
        <v>#VALUE!</v>
      </c>
      <c r="CB248" s="164" t="e">
        <f>$AS248*Assembly!O$4+$AT248*Assembly!O$5+$AU248*Assembly!O$6+$AV248*Assembly!O$7+$AW248*Assembly!O$8+$AX248*Assembly!O$9+$AY248*Assembly!O$10+$AZ248*Assembly!O$11+$BA248*Assembly!O$12+$BB248*Assembly!O$13+$BC248*Assembly!O$14+$BD248*Assembly!O$15+$BE248*Assembly!O$16+$BF248*Assembly!O$17+$BG248*Assembly!O$18+$BH248*Assembly!O$19+$BI248*Assembly!O$20+$BJ248*Assembly!O$21+$BK248*Assembly!O$22+$BL248*Assembly!O$23+$BM248*Assembly!O$24</f>
        <v>#VALUE!</v>
      </c>
      <c r="CC248" s="156" t="e">
        <f>$AS248*Assembly!P$4+$AT248*Assembly!P$5+$AU248*Assembly!P$6+$AV248*Assembly!P$7+$AW248*Assembly!P$8+$AX248*Assembly!P$9+$AY248*Assembly!P$10+$AZ248*Assembly!P$11+$BA248*Assembly!P$12+$BB248*Assembly!P$13+$BC248*Assembly!P$14+$BD248*Assembly!P$15+$BE248*Assembly!P$16+$BF248*Assembly!P$17+$BG248*Assembly!P$18+$BH248*Assembly!P$19+$BI248*Assembly!P$20+$BJ248*Assembly!P$21+$BK248*Assembly!P$22+$BL248*Assembly!P$23+$BM248*Assembly!P$24</f>
        <v>#VALUE!</v>
      </c>
      <c r="CD248" s="156" t="e">
        <f>$AS248*Assembly!Q$4+$AT248*Assembly!Q$5+$AU248*Assembly!Q$6+$AV248*Assembly!Q$7+$AW248*Assembly!Q$8+$AX248*Assembly!Q$9+$AY248*Assembly!Q$10+$AZ248*Assembly!Q$11+$BA248*Assembly!Q$12+$BB248*Assembly!Q$13+$BC248*Assembly!Q$14+$BD248*Assembly!Q$15+$BE248*Assembly!Q$16+$BF248*Assembly!Q$17+$BG248*Assembly!Q$18+$BH248*Assembly!Q$19+$BI248*Assembly!Q$20+$BJ248*Assembly!Q$21+$BK248*Assembly!Q$22+$BL248*Assembly!Q$23+$BM248*Assembly!Q$24</f>
        <v>#VALUE!</v>
      </c>
      <c r="CE248" s="164" t="e">
        <f>$AS248*Assembly!R$4+$AT248*Assembly!R$5+$AU248*Assembly!R$6+$AV248*Assembly!R$7+$AW248*Assembly!R$8+$AX248*Assembly!R$9+$AY248*Assembly!R$10+$AZ248*Assembly!R$11+$BA248*Assembly!R$12+$BB248*Assembly!R$13+$BC248*Assembly!R$14+$BD248*Assembly!R$15+$BE248*Assembly!R$16+$BF248*Assembly!R$17+$BG248*Assembly!R$18+$BH248*Assembly!R$19+$BI248*Assembly!R$20+$BJ248*Assembly!R$21+$BK248*Assembly!R$22+$BL248*Assembly!R$23+$BM248*Assembly!R$24</f>
        <v>#VALUE!</v>
      </c>
      <c r="CF248" s="156" t="e">
        <f>$AS248*Assembly!S$4+$AT248*Assembly!S$5+$AU248*Assembly!S$6+$AV248*Assembly!S$7+$AW248*Assembly!S$8+$AX248*Assembly!S$9+$AY248*Assembly!S$10+$AZ248*Assembly!S$11+$BA248*Assembly!S$12+$BB248*Assembly!S$13+$BC248*Assembly!S$14+$BD248*Assembly!S$15+$BE248*Assembly!S$16+$BF248*Assembly!S$17+$BG248*Assembly!S$18+$BH248*Assembly!S$19+$BI248*Assembly!S$20+$BJ248*Assembly!S$21+$BK248*Assembly!S$22+$BL248*Assembly!S$23+$BM248*Assembly!S$24</f>
        <v>#VALUE!</v>
      </c>
      <c r="CG248" s="156" t="e">
        <f>$AS248*Assembly!T$4+$AT248*Assembly!T$5+$AU248*Assembly!T$6+$AV248*Assembly!T$7+$AW248*Assembly!T$8+$AX248*Assembly!T$9+$AY248*Assembly!T$10+$AZ248*Assembly!T$11+$BA248*Assembly!T$12+$BB248*Assembly!T$13+$BC248*Assembly!T$14+$BD248*Assembly!T$15+$BE248*Assembly!T$16+$BF248*Assembly!T$17+$BG248*Assembly!T$18+$BH248*Assembly!T$19+$BI248*Assembly!T$20+$BJ248*Assembly!T$21+$BK248*Assembly!T$22+$BL248*Assembly!T$23+$BM248*Assembly!T$24</f>
        <v>#VALUE!</v>
      </c>
      <c r="CH248" s="156" t="e">
        <f>$AS248*Assembly!U$4+$AT248*Assembly!U$5+$AU248*Assembly!U$6+$AV248*Assembly!U$7+$AW248*Assembly!U$8+$AX248*Assembly!U$9+$AY248*Assembly!U$10+$AZ248*Assembly!U$11+$BA248*Assembly!U$12+$BB248*Assembly!U$13+$BC248*Assembly!U$14+$BD248*Assembly!U$15+$BE248*Assembly!U$16+$BF248*Assembly!U$17+$BG248*Assembly!U$18+$BH248*Assembly!U$19+$BI248*Assembly!U$20+$BJ248*Assembly!U$21+$BK248*Assembly!U$22+$BL248*Assembly!U$23+$BM248*Assembly!U$24</f>
        <v>#VALUE!</v>
      </c>
      <c r="CI248" s="164" t="e">
        <f>$AS248*Assembly!V$4+$AT248*Assembly!V$5+$AU248*Assembly!V$6+$AV248*Assembly!V$7+$AW248*Assembly!V$8+$AX248*Assembly!V$9+$AY248*Assembly!V$10+$AZ248*Assembly!V$11+$BA248*Assembly!V$12+$BB248*Assembly!V$13+$BC248*Assembly!V$14+$BD248*Assembly!V$15+$BE248*Assembly!V$16+$BF248*Assembly!V$17+$BG248*Assembly!V$18+$BH248*Assembly!V$19+$BI248*Assembly!V$20+$BJ248*Assembly!V$21+$BK248*Assembly!V$22+$BL248*Assembly!V$23+$BM248*Assembly!V$24</f>
        <v>#VALUE!</v>
      </c>
      <c r="CJ248" s="164" t="e">
        <f>BZ248*Refining!$F$3</f>
        <v>#VALUE!</v>
      </c>
      <c r="CK248" s="164" t="e">
        <f>CA248*Refining!$F$4</f>
        <v>#VALUE!</v>
      </c>
      <c r="CL248" s="164" t="e">
        <f>CB248*Refining!$F$5</f>
        <v>#VALUE!</v>
      </c>
      <c r="CM248" s="164" t="e">
        <f>CC248*Refining!$F$6</f>
        <v>#VALUE!</v>
      </c>
      <c r="CN248" s="164" t="e">
        <f>CD248*Refining!$F$7</f>
        <v>#VALUE!</v>
      </c>
      <c r="CO248" s="164" t="e">
        <f>CE248*Refining!$F$8</f>
        <v>#VALUE!</v>
      </c>
      <c r="CP248" s="164" t="e">
        <f>CF248*Refining!$F$9</f>
        <v>#VALUE!</v>
      </c>
      <c r="CQ248" s="164" t="e">
        <f>CG248*Refining!$F$10</f>
        <v>#VALUE!</v>
      </c>
      <c r="CR248" s="164" t="e">
        <f>CH248*Refining!$F$11</f>
        <v>#VALUE!</v>
      </c>
      <c r="CS248" s="164" t="e">
        <f>CI248*Refining!$F$12</f>
        <v>#VALUE!</v>
      </c>
      <c r="CT248" s="185" t="e">
        <f t="shared" ref="CT248:DM248" si="1001">IF(BZ248 = 0, "", BZ248)</f>
        <v>#VALUE!</v>
      </c>
      <c r="CU248" s="186" t="e">
        <f t="shared" si="1001"/>
        <v>#VALUE!</v>
      </c>
      <c r="CV248" s="186" t="e">
        <f t="shared" si="1001"/>
        <v>#VALUE!</v>
      </c>
      <c r="CW248" s="186" t="e">
        <f t="shared" si="1001"/>
        <v>#VALUE!</v>
      </c>
      <c r="CX248" s="186" t="e">
        <f t="shared" si="1001"/>
        <v>#VALUE!</v>
      </c>
      <c r="CY248" s="186" t="e">
        <f t="shared" si="1001"/>
        <v>#VALUE!</v>
      </c>
      <c r="CZ248" s="186" t="e">
        <f t="shared" si="1001"/>
        <v>#VALUE!</v>
      </c>
      <c r="DA248" s="186" t="e">
        <f t="shared" si="1001"/>
        <v>#VALUE!</v>
      </c>
      <c r="DB248" s="186" t="e">
        <f t="shared" si="1001"/>
        <v>#VALUE!</v>
      </c>
      <c r="DC248" s="187" t="e">
        <f t="shared" si="1001"/>
        <v>#VALUE!</v>
      </c>
      <c r="DD248" s="185" t="e">
        <f t="shared" si="1001"/>
        <v>#VALUE!</v>
      </c>
      <c r="DE248" s="186" t="e">
        <f t="shared" si="1001"/>
        <v>#VALUE!</v>
      </c>
      <c r="DF248" s="186" t="e">
        <f t="shared" si="1001"/>
        <v>#VALUE!</v>
      </c>
      <c r="DG248" s="186" t="e">
        <f t="shared" si="1001"/>
        <v>#VALUE!</v>
      </c>
      <c r="DH248" s="211" t="e">
        <f t="shared" si="1001"/>
        <v>#VALUE!</v>
      </c>
      <c r="DI248" s="186" t="e">
        <f t="shared" si="1001"/>
        <v>#VALUE!</v>
      </c>
      <c r="DJ248" s="186" t="e">
        <f t="shared" si="1001"/>
        <v>#VALUE!</v>
      </c>
      <c r="DK248" s="186" t="e">
        <f t="shared" si="1001"/>
        <v>#VALUE!</v>
      </c>
      <c r="DL248" s="186" t="e">
        <f t="shared" si="1001"/>
        <v>#VALUE!</v>
      </c>
      <c r="DM248" s="187" t="e">
        <f t="shared" si="1001"/>
        <v>#VALUE!</v>
      </c>
      <c r="DN248" s="185" t="e">
        <f t="shared" si="11"/>
        <v>#VALUE!</v>
      </c>
      <c r="DO248" s="189" t="e">
        <f t="shared" si="12"/>
        <v>#VALUE!</v>
      </c>
      <c r="DP248" s="120" t="e">
        <f t="shared" si="13"/>
        <v>#VALUE!</v>
      </c>
      <c r="DQ248" s="133" t="e">
        <f>CT248*'Ores &amp; Ingots'!$C$3+CU248*'Ores &amp; Ingots'!$C$4+CV248*'Ores &amp; Ingots'!$C$5+CW248*'Ores &amp; Ingots'!$C$6+CX248*'Ores &amp; Ingots'!$C$7+CY248*'Ores &amp; Ingots'!$C$8+CZ248*'Ores &amp; Ingots'!$C$9+DA248*'Ores &amp; Ingots'!$C$10+DB248*'Ores &amp; Ingots'!$C$11+DC248*'Ores &amp; Ingots'!$C$12</f>
        <v>#VALUE!</v>
      </c>
      <c r="DR248" s="133" t="e">
        <f>DD248*'Ores &amp; Ingots'!$B$3+DE248*'Ores &amp; Ingots'!$B$4+DF248*'Ores &amp; Ingots'!$B$5+DG248*'Ores &amp; Ingots'!$B$6+DH248*'Ores &amp; Ingots'!$B$7+DI248*'Ores &amp; Ingots'!$B$8+DJ248*'Ores &amp; Ingots'!$B$9+DK248*'Ores &amp; Ingots'!$B$10+DL248*'Ores &amp; Ingots'!$B$11+DM248*'Ores &amp; Ingots'!$B$12</f>
        <v>#VALUE!</v>
      </c>
      <c r="DS248" s="189" t="e">
        <f>CT248*Refining!$G$3+CU248*Refining!$G$4+CV248*Refining!$G$5+CW248*Refining!$G$6+CX248*Refining!$G$7+CY248*Refining!$G$8+CZ248*Refining!$G$9+DA248*Refining!$G$10+DB248*Refining!$G$11+DC248*Refining!$G$12</f>
        <v>#VALUE!</v>
      </c>
      <c r="DT248" s="189" t="e">
        <f t="shared" si="14"/>
        <v>#VALUE!</v>
      </c>
      <c r="DU248" s="192" t="e">
        <f t="shared" si="15"/>
        <v>#VALUE!</v>
      </c>
      <c r="DV248" s="185" t="e">
        <f t="shared" si="16"/>
        <v>#VALUE!</v>
      </c>
      <c r="DW248" s="194" t="e">
        <f t="shared" ref="DW248:DX248" si="1002">DV248/60</f>
        <v>#VALUE!</v>
      </c>
      <c r="DX248" s="194" t="e">
        <f t="shared" si="1002"/>
        <v>#VALUE!</v>
      </c>
      <c r="DY248" s="185" t="e">
        <f t="shared" si="18"/>
        <v>#VALUE!</v>
      </c>
      <c r="DZ248" s="194" t="e">
        <f t="shared" ref="DZ248:EA248" si="1003">DY248/1000</f>
        <v>#VALUE!</v>
      </c>
      <c r="EA248" s="196" t="e">
        <f t="shared" si="1003"/>
        <v>#VALUE!</v>
      </c>
      <c r="EB248" s="130" t="e">
        <f t="shared" si="20"/>
        <v>#VALUE!</v>
      </c>
      <c r="EC248" s="132" t="e">
        <f t="shared" si="21"/>
        <v>#VALUE!</v>
      </c>
      <c r="ED248" s="133" t="s">
        <v>28</v>
      </c>
    </row>
    <row r="249" spans="1:134" ht="12.75" x14ac:dyDescent="0.2">
      <c r="A249" s="864"/>
      <c r="B249" s="135" t="s">
        <v>438</v>
      </c>
      <c r="C249" s="137" t="s">
        <v>155</v>
      </c>
      <c r="D249" s="137">
        <v>1</v>
      </c>
      <c r="E249" s="137">
        <v>1</v>
      </c>
      <c r="F249" s="137">
        <v>1</v>
      </c>
      <c r="G249" s="139">
        <f t="shared" si="0"/>
        <v>0.125</v>
      </c>
      <c r="H249" s="140">
        <v>3</v>
      </c>
      <c r="I249" s="140">
        <v>7.5</v>
      </c>
      <c r="J249" s="140">
        <f>H249/Main!$D$9</f>
        <v>0.6</v>
      </c>
      <c r="K249" s="140">
        <f>I249/Main!$D$10</f>
        <v>3.75</v>
      </c>
      <c r="L249" s="140">
        <f t="shared" si="1"/>
        <v>6.25</v>
      </c>
      <c r="M249" s="140">
        <v>0.32</v>
      </c>
      <c r="N249" s="143"/>
      <c r="O249" s="143"/>
      <c r="P249" s="145"/>
      <c r="Q249" s="143"/>
      <c r="R249" s="146"/>
      <c r="S249" s="143"/>
      <c r="T249" s="395"/>
      <c r="U249" s="198"/>
      <c r="V249" s="143"/>
      <c r="W249" s="396"/>
      <c r="X249" s="167">
        <v>1</v>
      </c>
      <c r="Y249" s="133">
        <v>0</v>
      </c>
      <c r="Z249" s="133">
        <v>0</v>
      </c>
      <c r="AA249" s="133">
        <v>0</v>
      </c>
      <c r="AB249" s="133">
        <v>0</v>
      </c>
      <c r="AC249" s="133">
        <v>0</v>
      </c>
      <c r="AD249" s="133">
        <v>0</v>
      </c>
      <c r="AE249" s="133">
        <v>0</v>
      </c>
      <c r="AF249" s="133">
        <v>0</v>
      </c>
      <c r="AG249" s="133">
        <v>0</v>
      </c>
      <c r="AH249" s="133">
        <v>0</v>
      </c>
      <c r="AI249" s="133">
        <v>0</v>
      </c>
      <c r="AJ249" s="133">
        <v>0</v>
      </c>
      <c r="AK249" s="133">
        <v>0</v>
      </c>
      <c r="AL249" s="133">
        <v>0</v>
      </c>
      <c r="AM249" s="133">
        <v>0</v>
      </c>
      <c r="AN249" s="133">
        <v>0</v>
      </c>
      <c r="AO249" s="133">
        <v>0</v>
      </c>
      <c r="AP249" s="133">
        <v>0</v>
      </c>
      <c r="AQ249" s="133">
        <v>0</v>
      </c>
      <c r="AR249" s="133">
        <v>0</v>
      </c>
      <c r="AS249" s="406">
        <f t="shared" ref="AS249:BM249" si="1004">IF(X249 = 0, "", X249)</f>
        <v>1</v>
      </c>
      <c r="AT249" s="137" t="str">
        <f t="shared" si="1004"/>
        <v/>
      </c>
      <c r="AU249" s="137" t="str">
        <f t="shared" si="1004"/>
        <v/>
      </c>
      <c r="AV249" s="137" t="str">
        <f t="shared" si="1004"/>
        <v/>
      </c>
      <c r="AW249" s="137" t="str">
        <f t="shared" si="1004"/>
        <v/>
      </c>
      <c r="AX249" s="137" t="str">
        <f t="shared" si="1004"/>
        <v/>
      </c>
      <c r="AY249" s="137" t="str">
        <f t="shared" si="1004"/>
        <v/>
      </c>
      <c r="AZ249" s="137" t="str">
        <f t="shared" si="1004"/>
        <v/>
      </c>
      <c r="BA249" s="137" t="str">
        <f t="shared" si="1004"/>
        <v/>
      </c>
      <c r="BB249" s="137" t="str">
        <f t="shared" si="1004"/>
        <v/>
      </c>
      <c r="BC249" s="137" t="str">
        <f t="shared" si="1004"/>
        <v/>
      </c>
      <c r="BD249" s="137" t="str">
        <f t="shared" si="1004"/>
        <v/>
      </c>
      <c r="BE249" s="137" t="str">
        <f t="shared" si="1004"/>
        <v/>
      </c>
      <c r="BF249" s="137" t="str">
        <f t="shared" si="1004"/>
        <v/>
      </c>
      <c r="BG249" s="137" t="str">
        <f t="shared" si="1004"/>
        <v/>
      </c>
      <c r="BH249" s="137" t="str">
        <f t="shared" si="1004"/>
        <v/>
      </c>
      <c r="BI249" s="137" t="str">
        <f t="shared" si="1004"/>
        <v/>
      </c>
      <c r="BJ249" s="137" t="str">
        <f t="shared" si="1004"/>
        <v/>
      </c>
      <c r="BK249" s="137" t="str">
        <f t="shared" si="1004"/>
        <v/>
      </c>
      <c r="BL249" s="137" t="str">
        <f t="shared" si="1004"/>
        <v/>
      </c>
      <c r="BM249" s="169" t="str">
        <f t="shared" si="1004"/>
        <v/>
      </c>
      <c r="BN249" s="174" t="e">
        <f>$AS249*Assembly!Z$4+$AT249*Assembly!Z$5+$AU249*Assembly!Z$6+$AV249*Assembly!Z$7+$AW249*Assembly!Z$8+$AX249*Assembly!Z$9+$AY249*Assembly!Z$10+$AZ249*Assembly!Z$11+$BA249*Assembly!Z$12+$BB249*Assembly!Z$13+$BC249*Assembly!Z$14+$BD249*Assembly!Z$15+$BE249*Assembly!Z$16+$BF249*Assembly!Z$17+$BG249*Assembly!Z$18+$BH249*Assembly!Z$19+$BI249*Assembly!Z$20+$BJ249*Assembly!Z$21+$BK249*Assembly!Z$22+$BL249*Assembly!Z$23+$BM249*Assembly!Z$24</f>
        <v>#VALUE!</v>
      </c>
      <c r="BO249" s="133" t="e">
        <f t="shared" si="3"/>
        <v>#VALUE!</v>
      </c>
      <c r="BP249" s="133"/>
      <c r="BQ249" s="133" t="e">
        <f>$AS249*Assembly!AD$4+$AT249*Assembly!AD$5+$AU249*Assembly!AD$6+$AV249*Assembly!AD$7+$AW249*Assembly!AD$8+$AX249*Assembly!AD$9+$AY249*Assembly!AD$10+$AZ249*Assembly!AD$11+$BA249*Assembly!AD$12+$BB249*Assembly!AD$13+$BC249*Assembly!AD$14+$BD249*Assembly!AD$15+$BE249*Assembly!AD$16+$BF249*Assembly!AD$17+$BG249*Assembly!AD$18+$BH249*Assembly!AD$19+$BI249*Assembly!AD$20+$BJ249*Assembly!AD$21+$BK249*Assembly!AD$22+$BL249*Assembly!AD$23+$BM249*Assembly!AD$24</f>
        <v>#VALUE!</v>
      </c>
      <c r="BR249" s="177" t="e">
        <f t="shared" si="4"/>
        <v>#VALUE!</v>
      </c>
      <c r="BS249" s="178" t="e">
        <f t="shared" si="5"/>
        <v>#VALUE!</v>
      </c>
      <c r="BT249" s="179" t="e">
        <f t="shared" si="6"/>
        <v>#VALUE!</v>
      </c>
      <c r="BU249" s="178" t="e">
        <f t="shared" si="7"/>
        <v>#VALUE!</v>
      </c>
      <c r="BV249" s="133" t="e">
        <f>$AS249*Assembly!Y$4+$AT249*Assembly!Y$5+$AU249*Assembly!Y$6+$AV249*Assembly!Y$7+$AW249*Assembly!Y$8+$AX249*Assembly!Y$9+$AY249*Assembly!Y$10+$AZ249*Assembly!Y$11+$BA249*Assembly!Y$12+$BB249*Assembly!Y$13+$BC249*Assembly!Y$14+$BD249*Assembly!Y$15+$BE249*Assembly!Y$16+$BF249*Assembly!Y$17+$BG249*Assembly!Y$18+$BH249*Assembly!Y$19+$BI249*Assembly!Y$20+$BJ249*Assembly!Y$21+$BK249*Assembly!Y$22+$BL249*Assembly!Y$23+$BM249*Assembly!Y$24</f>
        <v>#VALUE!</v>
      </c>
      <c r="BW249" s="133" t="e">
        <f t="shared" si="8"/>
        <v>#VALUE!</v>
      </c>
      <c r="BX249" s="130" t="e">
        <f t="shared" si="9"/>
        <v>#VALUE!</v>
      </c>
      <c r="BY249" s="183" t="e">
        <f>$AS249*Assembly!AC$4+$AT249*Assembly!AC$5+$AU249*Assembly!AC$6+$AV249*Assembly!AC$7+$AW249*Assembly!AC$8+$AX249*Assembly!AC$9+$AY249*Assembly!AC$10+$AZ249*Assembly!AC$11+$BA249*Assembly!AC$12+$BB249*Assembly!AC$13+$BC249*Assembly!AC$14+$BD249*Assembly!AC$15+$BE249*Assembly!AC$16+$BF249*Assembly!AC$17+$BG249*Assembly!AC$18+$BH249*Assembly!AC$19+$BI249*Assembly!AC$20+$BJ249*Assembly!AC$21+$BK249*Assembly!AC$22+$BL249*Assembly!AC$23+$BM249*Assembly!AC$24</f>
        <v>#VALUE!</v>
      </c>
      <c r="BZ249" s="145" t="e">
        <f>$AS249*Assembly!M$4+$AT249*Assembly!M$5+$AU249*Assembly!M$6+$AV249*Assembly!M$7+$AW249*Assembly!M$8+$AX249*Assembly!M$9+$AY249*Assembly!M$10+$AZ249*Assembly!M$11+$BA249*Assembly!M$12+$BB249*Assembly!M$13+$BC249*Assembly!M$14+$BD249*Assembly!M$15+$BE249*Assembly!M$16+$BF249*Assembly!M$17+$BG249*Assembly!M$18+$BH249*Assembly!M$19+$BI249*Assembly!M$20+$BJ249*Assembly!M$21+$BK249*Assembly!M$22+$BL249*Assembly!M$23+$BM249*Assembly!M$24</f>
        <v>#VALUE!</v>
      </c>
      <c r="CA249" s="145" t="e">
        <f>$AS249*Assembly!N$4+$AT249*Assembly!N$5+$AU249*Assembly!N$6+$AV249*Assembly!N$7+$AW249*Assembly!N$8+$AX249*Assembly!N$9+$AY249*Assembly!N$10+$AZ249*Assembly!N$11+$BA249*Assembly!N$12+$BB249*Assembly!N$13+$BC249*Assembly!N$14+$BD249*Assembly!N$15+$BE249*Assembly!N$16+$BF249*Assembly!N$17+$BG249*Assembly!N$18+$BH249*Assembly!N$19+$BI249*Assembly!N$20+$BJ249*Assembly!N$21+$BK249*Assembly!N$22+$BL249*Assembly!N$23+$BM249*Assembly!N$24</f>
        <v>#VALUE!</v>
      </c>
      <c r="CB249" s="145" t="e">
        <f>$AS249*Assembly!O$4+$AT249*Assembly!O$5+$AU249*Assembly!O$6+$AV249*Assembly!O$7+$AW249*Assembly!O$8+$AX249*Assembly!O$9+$AY249*Assembly!O$10+$AZ249*Assembly!O$11+$BA249*Assembly!O$12+$BB249*Assembly!O$13+$BC249*Assembly!O$14+$BD249*Assembly!O$15+$BE249*Assembly!O$16+$BF249*Assembly!O$17+$BG249*Assembly!O$18+$BH249*Assembly!O$19+$BI249*Assembly!O$20+$BJ249*Assembly!O$21+$BK249*Assembly!O$22+$BL249*Assembly!O$23+$BM249*Assembly!O$24</f>
        <v>#VALUE!</v>
      </c>
      <c r="CC249" s="140" t="e">
        <f>$AS249*Assembly!P$4+$AT249*Assembly!P$5+$AU249*Assembly!P$6+$AV249*Assembly!P$7+$AW249*Assembly!P$8+$AX249*Assembly!P$9+$AY249*Assembly!P$10+$AZ249*Assembly!P$11+$BA249*Assembly!P$12+$BB249*Assembly!P$13+$BC249*Assembly!P$14+$BD249*Assembly!P$15+$BE249*Assembly!P$16+$BF249*Assembly!P$17+$BG249*Assembly!P$18+$BH249*Assembly!P$19+$BI249*Assembly!P$20+$BJ249*Assembly!P$21+$BK249*Assembly!P$22+$BL249*Assembly!P$23+$BM249*Assembly!P$24</f>
        <v>#VALUE!</v>
      </c>
      <c r="CD249" s="140" t="e">
        <f>$AS249*Assembly!Q$4+$AT249*Assembly!Q$5+$AU249*Assembly!Q$6+$AV249*Assembly!Q$7+$AW249*Assembly!Q$8+$AX249*Assembly!Q$9+$AY249*Assembly!Q$10+$AZ249*Assembly!Q$11+$BA249*Assembly!Q$12+$BB249*Assembly!Q$13+$BC249*Assembly!Q$14+$BD249*Assembly!Q$15+$BE249*Assembly!Q$16+$BF249*Assembly!Q$17+$BG249*Assembly!Q$18+$BH249*Assembly!Q$19+$BI249*Assembly!Q$20+$BJ249*Assembly!Q$21+$BK249*Assembly!Q$22+$BL249*Assembly!Q$23+$BM249*Assembly!Q$24</f>
        <v>#VALUE!</v>
      </c>
      <c r="CE249" s="145" t="e">
        <f>$AS249*Assembly!R$4+$AT249*Assembly!R$5+$AU249*Assembly!R$6+$AV249*Assembly!R$7+$AW249*Assembly!R$8+$AX249*Assembly!R$9+$AY249*Assembly!R$10+$AZ249*Assembly!R$11+$BA249*Assembly!R$12+$BB249*Assembly!R$13+$BC249*Assembly!R$14+$BD249*Assembly!R$15+$BE249*Assembly!R$16+$BF249*Assembly!R$17+$BG249*Assembly!R$18+$BH249*Assembly!R$19+$BI249*Assembly!R$20+$BJ249*Assembly!R$21+$BK249*Assembly!R$22+$BL249*Assembly!R$23+$BM249*Assembly!R$24</f>
        <v>#VALUE!</v>
      </c>
      <c r="CF249" s="140" t="e">
        <f>$AS249*Assembly!S$4+$AT249*Assembly!S$5+$AU249*Assembly!S$6+$AV249*Assembly!S$7+$AW249*Assembly!S$8+$AX249*Assembly!S$9+$AY249*Assembly!S$10+$AZ249*Assembly!S$11+$BA249*Assembly!S$12+$BB249*Assembly!S$13+$BC249*Assembly!S$14+$BD249*Assembly!S$15+$BE249*Assembly!S$16+$BF249*Assembly!S$17+$BG249*Assembly!S$18+$BH249*Assembly!S$19+$BI249*Assembly!S$20+$BJ249*Assembly!S$21+$BK249*Assembly!S$22+$BL249*Assembly!S$23+$BM249*Assembly!S$24</f>
        <v>#VALUE!</v>
      </c>
      <c r="CG249" s="140" t="e">
        <f>$AS249*Assembly!T$4+$AT249*Assembly!T$5+$AU249*Assembly!T$6+$AV249*Assembly!T$7+$AW249*Assembly!T$8+$AX249*Assembly!T$9+$AY249*Assembly!T$10+$AZ249*Assembly!T$11+$BA249*Assembly!T$12+$BB249*Assembly!T$13+$BC249*Assembly!T$14+$BD249*Assembly!T$15+$BE249*Assembly!T$16+$BF249*Assembly!T$17+$BG249*Assembly!T$18+$BH249*Assembly!T$19+$BI249*Assembly!T$20+$BJ249*Assembly!T$21+$BK249*Assembly!T$22+$BL249*Assembly!T$23+$BM249*Assembly!T$24</f>
        <v>#VALUE!</v>
      </c>
      <c r="CH249" s="140" t="e">
        <f>$AS249*Assembly!U$4+$AT249*Assembly!U$5+$AU249*Assembly!U$6+$AV249*Assembly!U$7+$AW249*Assembly!U$8+$AX249*Assembly!U$9+$AY249*Assembly!U$10+$AZ249*Assembly!U$11+$BA249*Assembly!U$12+$BB249*Assembly!U$13+$BC249*Assembly!U$14+$BD249*Assembly!U$15+$BE249*Assembly!U$16+$BF249*Assembly!U$17+$BG249*Assembly!U$18+$BH249*Assembly!U$19+$BI249*Assembly!U$20+$BJ249*Assembly!U$21+$BK249*Assembly!U$22+$BL249*Assembly!U$23+$BM249*Assembly!U$24</f>
        <v>#VALUE!</v>
      </c>
      <c r="CI249" s="145" t="e">
        <f>$AS249*Assembly!V$4+$AT249*Assembly!V$5+$AU249*Assembly!V$6+$AV249*Assembly!V$7+$AW249*Assembly!V$8+$AX249*Assembly!V$9+$AY249*Assembly!V$10+$AZ249*Assembly!V$11+$BA249*Assembly!V$12+$BB249*Assembly!V$13+$BC249*Assembly!V$14+$BD249*Assembly!V$15+$BE249*Assembly!V$16+$BF249*Assembly!V$17+$BG249*Assembly!V$18+$BH249*Assembly!V$19+$BI249*Assembly!V$20+$BJ249*Assembly!V$21+$BK249*Assembly!V$22+$BL249*Assembly!V$23+$BM249*Assembly!V$24</f>
        <v>#VALUE!</v>
      </c>
      <c r="CJ249" s="145" t="e">
        <f>BZ249*Refining!$F$3</f>
        <v>#VALUE!</v>
      </c>
      <c r="CK249" s="145" t="e">
        <f>CA249*Refining!$F$4</f>
        <v>#VALUE!</v>
      </c>
      <c r="CL249" s="145" t="e">
        <f>CB249*Refining!$F$5</f>
        <v>#VALUE!</v>
      </c>
      <c r="CM249" s="145" t="e">
        <f>CC249*Refining!$F$6</f>
        <v>#VALUE!</v>
      </c>
      <c r="CN249" s="145" t="e">
        <f>CD249*Refining!$F$7</f>
        <v>#VALUE!</v>
      </c>
      <c r="CO249" s="145" t="e">
        <f>CE249*Refining!$F$8</f>
        <v>#VALUE!</v>
      </c>
      <c r="CP249" s="145" t="e">
        <f>CF249*Refining!$F$9</f>
        <v>#VALUE!</v>
      </c>
      <c r="CQ249" s="145" t="e">
        <f>CG249*Refining!$F$10</f>
        <v>#VALUE!</v>
      </c>
      <c r="CR249" s="145" t="e">
        <f>CH249*Refining!$F$11</f>
        <v>#VALUE!</v>
      </c>
      <c r="CS249" s="145" t="e">
        <f>CI249*Refining!$F$12</f>
        <v>#VALUE!</v>
      </c>
      <c r="CT249" s="185" t="e">
        <f t="shared" ref="CT249:DM249" si="1005">IF(BZ249 = 0, "", BZ249)</f>
        <v>#VALUE!</v>
      </c>
      <c r="CU249" s="186" t="e">
        <f t="shared" si="1005"/>
        <v>#VALUE!</v>
      </c>
      <c r="CV249" s="186" t="e">
        <f t="shared" si="1005"/>
        <v>#VALUE!</v>
      </c>
      <c r="CW249" s="186" t="e">
        <f t="shared" si="1005"/>
        <v>#VALUE!</v>
      </c>
      <c r="CX249" s="186" t="e">
        <f t="shared" si="1005"/>
        <v>#VALUE!</v>
      </c>
      <c r="CY249" s="186" t="e">
        <f t="shared" si="1005"/>
        <v>#VALUE!</v>
      </c>
      <c r="CZ249" s="186" t="e">
        <f t="shared" si="1005"/>
        <v>#VALUE!</v>
      </c>
      <c r="DA249" s="186" t="e">
        <f t="shared" si="1005"/>
        <v>#VALUE!</v>
      </c>
      <c r="DB249" s="186" t="e">
        <f t="shared" si="1005"/>
        <v>#VALUE!</v>
      </c>
      <c r="DC249" s="187" t="e">
        <f t="shared" si="1005"/>
        <v>#VALUE!</v>
      </c>
      <c r="DD249" s="185" t="e">
        <f t="shared" si="1005"/>
        <v>#VALUE!</v>
      </c>
      <c r="DE249" s="186" t="e">
        <f t="shared" si="1005"/>
        <v>#VALUE!</v>
      </c>
      <c r="DF249" s="186" t="e">
        <f t="shared" si="1005"/>
        <v>#VALUE!</v>
      </c>
      <c r="DG249" s="186" t="e">
        <f t="shared" si="1005"/>
        <v>#VALUE!</v>
      </c>
      <c r="DH249" s="211" t="e">
        <f t="shared" si="1005"/>
        <v>#VALUE!</v>
      </c>
      <c r="DI249" s="186" t="e">
        <f t="shared" si="1005"/>
        <v>#VALUE!</v>
      </c>
      <c r="DJ249" s="186" t="e">
        <f t="shared" si="1005"/>
        <v>#VALUE!</v>
      </c>
      <c r="DK249" s="186" t="e">
        <f t="shared" si="1005"/>
        <v>#VALUE!</v>
      </c>
      <c r="DL249" s="186" t="e">
        <f t="shared" si="1005"/>
        <v>#VALUE!</v>
      </c>
      <c r="DM249" s="187" t="e">
        <f t="shared" si="1005"/>
        <v>#VALUE!</v>
      </c>
      <c r="DN249" s="185" t="e">
        <f t="shared" si="11"/>
        <v>#VALUE!</v>
      </c>
      <c r="DO249" s="189" t="e">
        <f t="shared" si="12"/>
        <v>#VALUE!</v>
      </c>
      <c r="DP249" s="120" t="e">
        <f t="shared" si="13"/>
        <v>#VALUE!</v>
      </c>
      <c r="DQ249" s="133" t="e">
        <f>CT249*'Ores &amp; Ingots'!$C$3+CU249*'Ores &amp; Ingots'!$C$4+CV249*'Ores &amp; Ingots'!$C$5+CW249*'Ores &amp; Ingots'!$C$6+CX249*'Ores &amp; Ingots'!$C$7+CY249*'Ores &amp; Ingots'!$C$8+CZ249*'Ores &amp; Ingots'!$C$9+DA249*'Ores &amp; Ingots'!$C$10+DB249*'Ores &amp; Ingots'!$C$11+DC249*'Ores &amp; Ingots'!$C$12</f>
        <v>#VALUE!</v>
      </c>
      <c r="DR249" s="133" t="e">
        <f>DD249*'Ores &amp; Ingots'!$B$3+DE249*'Ores &amp; Ingots'!$B$4+DF249*'Ores &amp; Ingots'!$B$5+DG249*'Ores &amp; Ingots'!$B$6+DH249*'Ores &amp; Ingots'!$B$7+DI249*'Ores &amp; Ingots'!$B$8+DJ249*'Ores &amp; Ingots'!$B$9+DK249*'Ores &amp; Ingots'!$B$10+DL249*'Ores &amp; Ingots'!$B$11+DM249*'Ores &amp; Ingots'!$B$12</f>
        <v>#VALUE!</v>
      </c>
      <c r="DS249" s="189" t="e">
        <f>CT249*Refining!$G$3+CU249*Refining!$G$4+CV249*Refining!$G$5+CW249*Refining!$G$6+CX249*Refining!$G$7+CY249*Refining!$G$8+CZ249*Refining!$G$9+DA249*Refining!$G$10+DB249*Refining!$G$11+DC249*Refining!$G$12</f>
        <v>#VALUE!</v>
      </c>
      <c r="DT249" s="189" t="e">
        <f t="shared" si="14"/>
        <v>#VALUE!</v>
      </c>
      <c r="DU249" s="192" t="e">
        <f t="shared" si="15"/>
        <v>#VALUE!</v>
      </c>
      <c r="DV249" s="185" t="e">
        <f t="shared" si="16"/>
        <v>#VALUE!</v>
      </c>
      <c r="DW249" s="194" t="e">
        <f t="shared" ref="DW249:DX249" si="1006">DV249/60</f>
        <v>#VALUE!</v>
      </c>
      <c r="DX249" s="194" t="e">
        <f t="shared" si="1006"/>
        <v>#VALUE!</v>
      </c>
      <c r="DY249" s="185" t="e">
        <f t="shared" si="18"/>
        <v>#VALUE!</v>
      </c>
      <c r="DZ249" s="194" t="e">
        <f t="shared" ref="DZ249:EA249" si="1007">DY249/1000</f>
        <v>#VALUE!</v>
      </c>
      <c r="EA249" s="196" t="e">
        <f t="shared" si="1007"/>
        <v>#VALUE!</v>
      </c>
      <c r="EB249" s="130" t="e">
        <f t="shared" si="20"/>
        <v>#VALUE!</v>
      </c>
      <c r="EC249" s="132" t="e">
        <f t="shared" si="21"/>
        <v>#VALUE!</v>
      </c>
      <c r="ED249" s="133" t="s">
        <v>28</v>
      </c>
    </row>
    <row r="250" spans="1:134" ht="12.75" x14ac:dyDescent="0.2">
      <c r="A250" s="864"/>
      <c r="B250" s="369" t="s">
        <v>406</v>
      </c>
      <c r="C250" s="137" t="s">
        <v>155</v>
      </c>
      <c r="D250" s="137">
        <v>1</v>
      </c>
      <c r="E250" s="137">
        <v>1</v>
      </c>
      <c r="F250" s="137">
        <v>1</v>
      </c>
      <c r="G250" s="154">
        <f t="shared" si="0"/>
        <v>0.125</v>
      </c>
      <c r="H250" s="156">
        <v>7</v>
      </c>
      <c r="I250" s="156">
        <v>17.5</v>
      </c>
      <c r="J250" s="156">
        <f>H250/Main!$D$9</f>
        <v>1.4</v>
      </c>
      <c r="K250" s="156">
        <f>I250/Main!$D$10</f>
        <v>8.75</v>
      </c>
      <c r="L250" s="156">
        <f t="shared" si="1"/>
        <v>6.25</v>
      </c>
      <c r="M250" s="156">
        <v>1</v>
      </c>
      <c r="N250" s="159"/>
      <c r="O250" s="159"/>
      <c r="P250" s="164"/>
      <c r="Q250" s="159"/>
      <c r="R250" s="166"/>
      <c r="S250" s="159"/>
      <c r="T250" s="166"/>
      <c r="U250" s="170"/>
      <c r="V250" s="159"/>
      <c r="W250" s="364"/>
      <c r="X250" s="167">
        <v>1</v>
      </c>
      <c r="Y250" s="133">
        <v>0</v>
      </c>
      <c r="Z250" s="133">
        <v>0</v>
      </c>
      <c r="AA250" s="133">
        <v>0</v>
      </c>
      <c r="AB250" s="133">
        <v>0</v>
      </c>
      <c r="AC250" s="133">
        <v>0</v>
      </c>
      <c r="AD250" s="133">
        <v>0</v>
      </c>
      <c r="AE250" s="133">
        <v>0</v>
      </c>
      <c r="AF250" s="133">
        <v>0</v>
      </c>
      <c r="AG250" s="133">
        <v>0</v>
      </c>
      <c r="AH250" s="133">
        <v>0</v>
      </c>
      <c r="AI250" s="133">
        <v>0</v>
      </c>
      <c r="AJ250" s="133">
        <v>0</v>
      </c>
      <c r="AK250" s="133">
        <v>0</v>
      </c>
      <c r="AL250" s="133">
        <v>0</v>
      </c>
      <c r="AM250" s="133">
        <v>0</v>
      </c>
      <c r="AN250" s="133">
        <v>0</v>
      </c>
      <c r="AO250" s="133">
        <v>0</v>
      </c>
      <c r="AP250" s="133">
        <v>0</v>
      </c>
      <c r="AQ250" s="133">
        <v>0</v>
      </c>
      <c r="AR250" s="133">
        <v>0</v>
      </c>
      <c r="AS250" s="406">
        <f t="shared" ref="AS250:BM250" si="1008">IF(X250 = 0, "", X250)</f>
        <v>1</v>
      </c>
      <c r="AT250" s="137" t="str">
        <f t="shared" si="1008"/>
        <v/>
      </c>
      <c r="AU250" s="137" t="str">
        <f t="shared" si="1008"/>
        <v/>
      </c>
      <c r="AV250" s="137" t="str">
        <f t="shared" si="1008"/>
        <v/>
      </c>
      <c r="AW250" s="137" t="str">
        <f t="shared" si="1008"/>
        <v/>
      </c>
      <c r="AX250" s="137" t="str">
        <f t="shared" si="1008"/>
        <v/>
      </c>
      <c r="AY250" s="137" t="str">
        <f t="shared" si="1008"/>
        <v/>
      </c>
      <c r="AZ250" s="137" t="str">
        <f t="shared" si="1008"/>
        <v/>
      </c>
      <c r="BA250" s="137" t="str">
        <f t="shared" si="1008"/>
        <v/>
      </c>
      <c r="BB250" s="137" t="str">
        <f t="shared" si="1008"/>
        <v/>
      </c>
      <c r="BC250" s="137" t="str">
        <f t="shared" si="1008"/>
        <v/>
      </c>
      <c r="BD250" s="137" t="str">
        <f t="shared" si="1008"/>
        <v/>
      </c>
      <c r="BE250" s="137" t="str">
        <f t="shared" si="1008"/>
        <v/>
      </c>
      <c r="BF250" s="137" t="str">
        <f t="shared" si="1008"/>
        <v/>
      </c>
      <c r="BG250" s="137" t="str">
        <f t="shared" si="1008"/>
        <v/>
      </c>
      <c r="BH250" s="137" t="str">
        <f t="shared" si="1008"/>
        <v/>
      </c>
      <c r="BI250" s="137" t="str">
        <f t="shared" si="1008"/>
        <v/>
      </c>
      <c r="BJ250" s="137" t="str">
        <f t="shared" si="1008"/>
        <v/>
      </c>
      <c r="BK250" s="137" t="str">
        <f t="shared" si="1008"/>
        <v/>
      </c>
      <c r="BL250" s="137" t="str">
        <f t="shared" si="1008"/>
        <v/>
      </c>
      <c r="BM250" s="169" t="str">
        <f t="shared" si="1008"/>
        <v/>
      </c>
      <c r="BN250" s="174" t="e">
        <f>$AS250*Assembly!Z$4+$AT250*Assembly!Z$5+$AU250*Assembly!Z$6+$AV250*Assembly!Z$7+$AW250*Assembly!Z$8+$AX250*Assembly!Z$9+$AY250*Assembly!Z$10+$AZ250*Assembly!Z$11+$BA250*Assembly!Z$12+$BB250*Assembly!Z$13+$BC250*Assembly!Z$14+$BD250*Assembly!Z$15+$BE250*Assembly!Z$16+$BF250*Assembly!Z$17+$BG250*Assembly!Z$18+$BH250*Assembly!Z$19+$BI250*Assembly!Z$20+$BJ250*Assembly!Z$21+$BK250*Assembly!Z$22+$BL250*Assembly!Z$23+$BM250*Assembly!Z$24</f>
        <v>#VALUE!</v>
      </c>
      <c r="BO250" s="133" t="e">
        <f t="shared" si="3"/>
        <v>#VALUE!</v>
      </c>
      <c r="BP250" s="133"/>
      <c r="BQ250" s="133" t="e">
        <f>$AS250*Assembly!AD$4+$AT250*Assembly!AD$5+$AU250*Assembly!AD$6+$AV250*Assembly!AD$7+$AW250*Assembly!AD$8+$AX250*Assembly!AD$9+$AY250*Assembly!AD$10+$AZ250*Assembly!AD$11+$BA250*Assembly!AD$12+$BB250*Assembly!AD$13+$BC250*Assembly!AD$14+$BD250*Assembly!AD$15+$BE250*Assembly!AD$16+$BF250*Assembly!AD$17+$BG250*Assembly!AD$18+$BH250*Assembly!AD$19+$BI250*Assembly!AD$20+$BJ250*Assembly!AD$21+$BK250*Assembly!AD$22+$BL250*Assembly!AD$23+$BM250*Assembly!AD$24</f>
        <v>#VALUE!</v>
      </c>
      <c r="BR250" s="177" t="e">
        <f t="shared" si="4"/>
        <v>#VALUE!</v>
      </c>
      <c r="BS250" s="178" t="e">
        <f t="shared" si="5"/>
        <v>#VALUE!</v>
      </c>
      <c r="BT250" s="179" t="e">
        <f t="shared" si="6"/>
        <v>#VALUE!</v>
      </c>
      <c r="BU250" s="178" t="e">
        <f t="shared" si="7"/>
        <v>#VALUE!</v>
      </c>
      <c r="BV250" s="133" t="e">
        <f>$AS250*Assembly!Y$4+$AT250*Assembly!Y$5+$AU250*Assembly!Y$6+$AV250*Assembly!Y$7+$AW250*Assembly!Y$8+$AX250*Assembly!Y$9+$AY250*Assembly!Y$10+$AZ250*Assembly!Y$11+$BA250*Assembly!Y$12+$BB250*Assembly!Y$13+$BC250*Assembly!Y$14+$BD250*Assembly!Y$15+$BE250*Assembly!Y$16+$BF250*Assembly!Y$17+$BG250*Assembly!Y$18+$BH250*Assembly!Y$19+$BI250*Assembly!Y$20+$BJ250*Assembly!Y$21+$BK250*Assembly!Y$22+$BL250*Assembly!Y$23+$BM250*Assembly!Y$24</f>
        <v>#VALUE!</v>
      </c>
      <c r="BW250" s="133" t="e">
        <f t="shared" si="8"/>
        <v>#VALUE!</v>
      </c>
      <c r="BX250" s="130" t="e">
        <f t="shared" si="9"/>
        <v>#VALUE!</v>
      </c>
      <c r="BY250" s="183" t="e">
        <f>$AS250*Assembly!AC$4+$AT250*Assembly!AC$5+$AU250*Assembly!AC$6+$AV250*Assembly!AC$7+$AW250*Assembly!AC$8+$AX250*Assembly!AC$9+$AY250*Assembly!AC$10+$AZ250*Assembly!AC$11+$BA250*Assembly!AC$12+$BB250*Assembly!AC$13+$BC250*Assembly!AC$14+$BD250*Assembly!AC$15+$BE250*Assembly!AC$16+$BF250*Assembly!AC$17+$BG250*Assembly!AC$18+$BH250*Assembly!AC$19+$BI250*Assembly!AC$20+$BJ250*Assembly!AC$21+$BK250*Assembly!AC$22+$BL250*Assembly!AC$23+$BM250*Assembly!AC$24</f>
        <v>#VALUE!</v>
      </c>
      <c r="BZ250" s="164" t="e">
        <f>$AS250*Assembly!M$4+$AT250*Assembly!M$5+$AU250*Assembly!M$6+$AV250*Assembly!M$7+$AW250*Assembly!M$8+$AX250*Assembly!M$9+$AY250*Assembly!M$10+$AZ250*Assembly!M$11+$BA250*Assembly!M$12+$BB250*Assembly!M$13+$BC250*Assembly!M$14+$BD250*Assembly!M$15+$BE250*Assembly!M$16+$BF250*Assembly!M$17+$BG250*Assembly!M$18+$BH250*Assembly!M$19+$BI250*Assembly!M$20+$BJ250*Assembly!M$21+$BK250*Assembly!M$22+$BL250*Assembly!M$23+$BM250*Assembly!M$24</f>
        <v>#VALUE!</v>
      </c>
      <c r="CA250" s="164" t="e">
        <f>$AS250*Assembly!N$4+$AT250*Assembly!N$5+$AU250*Assembly!N$6+$AV250*Assembly!N$7+$AW250*Assembly!N$8+$AX250*Assembly!N$9+$AY250*Assembly!N$10+$AZ250*Assembly!N$11+$BA250*Assembly!N$12+$BB250*Assembly!N$13+$BC250*Assembly!N$14+$BD250*Assembly!N$15+$BE250*Assembly!N$16+$BF250*Assembly!N$17+$BG250*Assembly!N$18+$BH250*Assembly!N$19+$BI250*Assembly!N$20+$BJ250*Assembly!N$21+$BK250*Assembly!N$22+$BL250*Assembly!N$23+$BM250*Assembly!N$24</f>
        <v>#VALUE!</v>
      </c>
      <c r="CB250" s="164" t="e">
        <f>$AS250*Assembly!O$4+$AT250*Assembly!O$5+$AU250*Assembly!O$6+$AV250*Assembly!O$7+$AW250*Assembly!O$8+$AX250*Assembly!O$9+$AY250*Assembly!O$10+$AZ250*Assembly!O$11+$BA250*Assembly!O$12+$BB250*Assembly!O$13+$BC250*Assembly!O$14+$BD250*Assembly!O$15+$BE250*Assembly!O$16+$BF250*Assembly!O$17+$BG250*Assembly!O$18+$BH250*Assembly!O$19+$BI250*Assembly!O$20+$BJ250*Assembly!O$21+$BK250*Assembly!O$22+$BL250*Assembly!O$23+$BM250*Assembly!O$24</f>
        <v>#VALUE!</v>
      </c>
      <c r="CC250" s="156" t="e">
        <f>$AS250*Assembly!P$4+$AT250*Assembly!P$5+$AU250*Assembly!P$6+$AV250*Assembly!P$7+$AW250*Assembly!P$8+$AX250*Assembly!P$9+$AY250*Assembly!P$10+$AZ250*Assembly!P$11+$BA250*Assembly!P$12+$BB250*Assembly!P$13+$BC250*Assembly!P$14+$BD250*Assembly!P$15+$BE250*Assembly!P$16+$BF250*Assembly!P$17+$BG250*Assembly!P$18+$BH250*Assembly!P$19+$BI250*Assembly!P$20+$BJ250*Assembly!P$21+$BK250*Assembly!P$22+$BL250*Assembly!P$23+$BM250*Assembly!P$24</f>
        <v>#VALUE!</v>
      </c>
      <c r="CD250" s="156" t="e">
        <f>$AS250*Assembly!Q$4+$AT250*Assembly!Q$5+$AU250*Assembly!Q$6+$AV250*Assembly!Q$7+$AW250*Assembly!Q$8+$AX250*Assembly!Q$9+$AY250*Assembly!Q$10+$AZ250*Assembly!Q$11+$BA250*Assembly!Q$12+$BB250*Assembly!Q$13+$BC250*Assembly!Q$14+$BD250*Assembly!Q$15+$BE250*Assembly!Q$16+$BF250*Assembly!Q$17+$BG250*Assembly!Q$18+$BH250*Assembly!Q$19+$BI250*Assembly!Q$20+$BJ250*Assembly!Q$21+$BK250*Assembly!Q$22+$BL250*Assembly!Q$23+$BM250*Assembly!Q$24</f>
        <v>#VALUE!</v>
      </c>
      <c r="CE250" s="164" t="e">
        <f>$AS250*Assembly!R$4+$AT250*Assembly!R$5+$AU250*Assembly!R$6+$AV250*Assembly!R$7+$AW250*Assembly!R$8+$AX250*Assembly!R$9+$AY250*Assembly!R$10+$AZ250*Assembly!R$11+$BA250*Assembly!R$12+$BB250*Assembly!R$13+$BC250*Assembly!R$14+$BD250*Assembly!R$15+$BE250*Assembly!R$16+$BF250*Assembly!R$17+$BG250*Assembly!R$18+$BH250*Assembly!R$19+$BI250*Assembly!R$20+$BJ250*Assembly!R$21+$BK250*Assembly!R$22+$BL250*Assembly!R$23+$BM250*Assembly!R$24</f>
        <v>#VALUE!</v>
      </c>
      <c r="CF250" s="156" t="e">
        <f>$AS250*Assembly!S$4+$AT250*Assembly!S$5+$AU250*Assembly!S$6+$AV250*Assembly!S$7+$AW250*Assembly!S$8+$AX250*Assembly!S$9+$AY250*Assembly!S$10+$AZ250*Assembly!S$11+$BA250*Assembly!S$12+$BB250*Assembly!S$13+$BC250*Assembly!S$14+$BD250*Assembly!S$15+$BE250*Assembly!S$16+$BF250*Assembly!S$17+$BG250*Assembly!S$18+$BH250*Assembly!S$19+$BI250*Assembly!S$20+$BJ250*Assembly!S$21+$BK250*Assembly!S$22+$BL250*Assembly!S$23+$BM250*Assembly!S$24</f>
        <v>#VALUE!</v>
      </c>
      <c r="CG250" s="156" t="e">
        <f>$AS250*Assembly!T$4+$AT250*Assembly!T$5+$AU250*Assembly!T$6+$AV250*Assembly!T$7+$AW250*Assembly!T$8+$AX250*Assembly!T$9+$AY250*Assembly!T$10+$AZ250*Assembly!T$11+$BA250*Assembly!T$12+$BB250*Assembly!T$13+$BC250*Assembly!T$14+$BD250*Assembly!T$15+$BE250*Assembly!T$16+$BF250*Assembly!T$17+$BG250*Assembly!T$18+$BH250*Assembly!T$19+$BI250*Assembly!T$20+$BJ250*Assembly!T$21+$BK250*Assembly!T$22+$BL250*Assembly!T$23+$BM250*Assembly!T$24</f>
        <v>#VALUE!</v>
      </c>
      <c r="CH250" s="156" t="e">
        <f>$AS250*Assembly!U$4+$AT250*Assembly!U$5+$AU250*Assembly!U$6+$AV250*Assembly!U$7+$AW250*Assembly!U$8+$AX250*Assembly!U$9+$AY250*Assembly!U$10+$AZ250*Assembly!U$11+$BA250*Assembly!U$12+$BB250*Assembly!U$13+$BC250*Assembly!U$14+$BD250*Assembly!U$15+$BE250*Assembly!U$16+$BF250*Assembly!U$17+$BG250*Assembly!U$18+$BH250*Assembly!U$19+$BI250*Assembly!U$20+$BJ250*Assembly!U$21+$BK250*Assembly!U$22+$BL250*Assembly!U$23+$BM250*Assembly!U$24</f>
        <v>#VALUE!</v>
      </c>
      <c r="CI250" s="164" t="e">
        <f>$AS250*Assembly!V$4+$AT250*Assembly!V$5+$AU250*Assembly!V$6+$AV250*Assembly!V$7+$AW250*Assembly!V$8+$AX250*Assembly!V$9+$AY250*Assembly!V$10+$AZ250*Assembly!V$11+$BA250*Assembly!V$12+$BB250*Assembly!V$13+$BC250*Assembly!V$14+$BD250*Assembly!V$15+$BE250*Assembly!V$16+$BF250*Assembly!V$17+$BG250*Assembly!V$18+$BH250*Assembly!V$19+$BI250*Assembly!V$20+$BJ250*Assembly!V$21+$BK250*Assembly!V$22+$BL250*Assembly!V$23+$BM250*Assembly!V$24</f>
        <v>#VALUE!</v>
      </c>
      <c r="CJ250" s="164" t="e">
        <f>BZ250*Refining!$F$3</f>
        <v>#VALUE!</v>
      </c>
      <c r="CK250" s="164" t="e">
        <f>CA250*Refining!$F$4</f>
        <v>#VALUE!</v>
      </c>
      <c r="CL250" s="164" t="e">
        <f>CB250*Refining!$F$5</f>
        <v>#VALUE!</v>
      </c>
      <c r="CM250" s="164" t="e">
        <f>CC250*Refining!$F$6</f>
        <v>#VALUE!</v>
      </c>
      <c r="CN250" s="164" t="e">
        <f>CD250*Refining!$F$7</f>
        <v>#VALUE!</v>
      </c>
      <c r="CO250" s="164" t="e">
        <f>CE250*Refining!$F$8</f>
        <v>#VALUE!</v>
      </c>
      <c r="CP250" s="164" t="e">
        <f>CF250*Refining!$F$9</f>
        <v>#VALUE!</v>
      </c>
      <c r="CQ250" s="164" t="e">
        <f>CG250*Refining!$F$10</f>
        <v>#VALUE!</v>
      </c>
      <c r="CR250" s="164" t="e">
        <f>CH250*Refining!$F$11</f>
        <v>#VALUE!</v>
      </c>
      <c r="CS250" s="164" t="e">
        <f>CI250*Refining!$F$12</f>
        <v>#VALUE!</v>
      </c>
      <c r="CT250" s="185" t="e">
        <f t="shared" ref="CT250:DM250" si="1009">IF(BZ250 = 0, "", BZ250)</f>
        <v>#VALUE!</v>
      </c>
      <c r="CU250" s="186" t="e">
        <f t="shared" si="1009"/>
        <v>#VALUE!</v>
      </c>
      <c r="CV250" s="186" t="e">
        <f t="shared" si="1009"/>
        <v>#VALUE!</v>
      </c>
      <c r="CW250" s="186" t="e">
        <f t="shared" si="1009"/>
        <v>#VALUE!</v>
      </c>
      <c r="CX250" s="186" t="e">
        <f t="shared" si="1009"/>
        <v>#VALUE!</v>
      </c>
      <c r="CY250" s="186" t="e">
        <f t="shared" si="1009"/>
        <v>#VALUE!</v>
      </c>
      <c r="CZ250" s="186" t="e">
        <f t="shared" si="1009"/>
        <v>#VALUE!</v>
      </c>
      <c r="DA250" s="186" t="e">
        <f t="shared" si="1009"/>
        <v>#VALUE!</v>
      </c>
      <c r="DB250" s="186" t="e">
        <f t="shared" si="1009"/>
        <v>#VALUE!</v>
      </c>
      <c r="DC250" s="187" t="e">
        <f t="shared" si="1009"/>
        <v>#VALUE!</v>
      </c>
      <c r="DD250" s="185" t="e">
        <f t="shared" si="1009"/>
        <v>#VALUE!</v>
      </c>
      <c r="DE250" s="186" t="e">
        <f t="shared" si="1009"/>
        <v>#VALUE!</v>
      </c>
      <c r="DF250" s="186" t="e">
        <f t="shared" si="1009"/>
        <v>#VALUE!</v>
      </c>
      <c r="DG250" s="186" t="e">
        <f t="shared" si="1009"/>
        <v>#VALUE!</v>
      </c>
      <c r="DH250" s="211" t="e">
        <f t="shared" si="1009"/>
        <v>#VALUE!</v>
      </c>
      <c r="DI250" s="186" t="e">
        <f t="shared" si="1009"/>
        <v>#VALUE!</v>
      </c>
      <c r="DJ250" s="186" t="e">
        <f t="shared" si="1009"/>
        <v>#VALUE!</v>
      </c>
      <c r="DK250" s="186" t="e">
        <f t="shared" si="1009"/>
        <v>#VALUE!</v>
      </c>
      <c r="DL250" s="186" t="e">
        <f t="shared" si="1009"/>
        <v>#VALUE!</v>
      </c>
      <c r="DM250" s="187" t="e">
        <f t="shared" si="1009"/>
        <v>#VALUE!</v>
      </c>
      <c r="DN250" s="185" t="e">
        <f t="shared" si="11"/>
        <v>#VALUE!</v>
      </c>
      <c r="DO250" s="189" t="e">
        <f t="shared" si="12"/>
        <v>#VALUE!</v>
      </c>
      <c r="DP250" s="120" t="e">
        <f t="shared" si="13"/>
        <v>#VALUE!</v>
      </c>
      <c r="DQ250" s="133" t="e">
        <f>CT250*'Ores &amp; Ingots'!$C$3+CU250*'Ores &amp; Ingots'!$C$4+CV250*'Ores &amp; Ingots'!$C$5+CW250*'Ores &amp; Ingots'!$C$6+CX250*'Ores &amp; Ingots'!$C$7+CY250*'Ores &amp; Ingots'!$C$8+CZ250*'Ores &amp; Ingots'!$C$9+DA250*'Ores &amp; Ingots'!$C$10+DB250*'Ores &amp; Ingots'!$C$11+DC250*'Ores &amp; Ingots'!$C$12</f>
        <v>#VALUE!</v>
      </c>
      <c r="DR250" s="133" t="e">
        <f>DD250*'Ores &amp; Ingots'!$B$3+DE250*'Ores &amp; Ingots'!$B$4+DF250*'Ores &amp; Ingots'!$B$5+DG250*'Ores &amp; Ingots'!$B$6+DH250*'Ores &amp; Ingots'!$B$7+DI250*'Ores &amp; Ingots'!$B$8+DJ250*'Ores &amp; Ingots'!$B$9+DK250*'Ores &amp; Ingots'!$B$10+DL250*'Ores &amp; Ingots'!$B$11+DM250*'Ores &amp; Ingots'!$B$12</f>
        <v>#VALUE!</v>
      </c>
      <c r="DS250" s="189" t="e">
        <f>CT250*Refining!$G$3+CU250*Refining!$G$4+CV250*Refining!$G$5+CW250*Refining!$G$6+CX250*Refining!$G$7+CY250*Refining!$G$8+CZ250*Refining!$G$9+DA250*Refining!$G$10+DB250*Refining!$G$11+DC250*Refining!$G$12</f>
        <v>#VALUE!</v>
      </c>
      <c r="DT250" s="189" t="e">
        <f t="shared" si="14"/>
        <v>#VALUE!</v>
      </c>
      <c r="DU250" s="192" t="e">
        <f t="shared" si="15"/>
        <v>#VALUE!</v>
      </c>
      <c r="DV250" s="185" t="e">
        <f t="shared" si="16"/>
        <v>#VALUE!</v>
      </c>
      <c r="DW250" s="194" t="e">
        <f t="shared" ref="DW250:DX250" si="1010">DV250/60</f>
        <v>#VALUE!</v>
      </c>
      <c r="DX250" s="194" t="e">
        <f t="shared" si="1010"/>
        <v>#VALUE!</v>
      </c>
      <c r="DY250" s="185" t="e">
        <f t="shared" si="18"/>
        <v>#VALUE!</v>
      </c>
      <c r="DZ250" s="194" t="e">
        <f t="shared" ref="DZ250:EA250" si="1011">DY250/1000</f>
        <v>#VALUE!</v>
      </c>
      <c r="EA250" s="196" t="e">
        <f t="shared" si="1011"/>
        <v>#VALUE!</v>
      </c>
      <c r="EB250" s="130" t="e">
        <f t="shared" si="20"/>
        <v>#VALUE!</v>
      </c>
      <c r="EC250" s="132" t="e">
        <f t="shared" si="21"/>
        <v>#VALUE!</v>
      </c>
      <c r="ED250" s="133" t="s">
        <v>28</v>
      </c>
    </row>
    <row r="251" spans="1:134" ht="12.75" x14ac:dyDescent="0.2">
      <c r="A251" s="864"/>
      <c r="B251" s="369" t="s">
        <v>407</v>
      </c>
      <c r="C251" s="137" t="s">
        <v>155</v>
      </c>
      <c r="D251" s="137">
        <v>1</v>
      </c>
      <c r="E251" s="137">
        <v>1</v>
      </c>
      <c r="F251" s="137">
        <v>1</v>
      </c>
      <c r="G251" s="139">
        <f t="shared" si="0"/>
        <v>0.125</v>
      </c>
      <c r="H251" s="140">
        <v>7</v>
      </c>
      <c r="I251" s="140">
        <v>17.5</v>
      </c>
      <c r="J251" s="140">
        <f>H251/Main!$D$9</f>
        <v>1.4</v>
      </c>
      <c r="K251" s="140">
        <f>I251/Main!$D$10</f>
        <v>8.75</v>
      </c>
      <c r="L251" s="140">
        <f t="shared" si="1"/>
        <v>6.25</v>
      </c>
      <c r="M251" s="140">
        <v>1</v>
      </c>
      <c r="N251" s="143"/>
      <c r="O251" s="143"/>
      <c r="P251" s="145"/>
      <c r="Q251" s="143"/>
      <c r="R251" s="146"/>
      <c r="S251" s="143"/>
      <c r="T251" s="395"/>
      <c r="U251" s="198"/>
      <c r="V251" s="143"/>
      <c r="W251" s="396"/>
      <c r="X251" s="167">
        <v>1</v>
      </c>
      <c r="Y251" s="133">
        <v>0</v>
      </c>
      <c r="Z251" s="133">
        <v>0</v>
      </c>
      <c r="AA251" s="133">
        <v>0</v>
      </c>
      <c r="AB251" s="133">
        <v>0</v>
      </c>
      <c r="AC251" s="133">
        <v>0</v>
      </c>
      <c r="AD251" s="133">
        <v>0</v>
      </c>
      <c r="AE251" s="133">
        <v>0</v>
      </c>
      <c r="AF251" s="133">
        <v>0</v>
      </c>
      <c r="AG251" s="133">
        <v>0</v>
      </c>
      <c r="AH251" s="133">
        <v>0</v>
      </c>
      <c r="AI251" s="133">
        <v>0</v>
      </c>
      <c r="AJ251" s="133">
        <v>0</v>
      </c>
      <c r="AK251" s="133">
        <v>0</v>
      </c>
      <c r="AL251" s="133">
        <v>0</v>
      </c>
      <c r="AM251" s="133">
        <v>0</v>
      </c>
      <c r="AN251" s="133">
        <v>0</v>
      </c>
      <c r="AO251" s="133">
        <v>0</v>
      </c>
      <c r="AP251" s="133">
        <v>0</v>
      </c>
      <c r="AQ251" s="133">
        <v>0</v>
      </c>
      <c r="AR251" s="133">
        <v>0</v>
      </c>
      <c r="AS251" s="406">
        <f t="shared" ref="AS251:BM251" si="1012">IF(X251 = 0, "", X251)</f>
        <v>1</v>
      </c>
      <c r="AT251" s="137" t="str">
        <f t="shared" si="1012"/>
        <v/>
      </c>
      <c r="AU251" s="137" t="str">
        <f t="shared" si="1012"/>
        <v/>
      </c>
      <c r="AV251" s="137" t="str">
        <f t="shared" si="1012"/>
        <v/>
      </c>
      <c r="AW251" s="137" t="str">
        <f t="shared" si="1012"/>
        <v/>
      </c>
      <c r="AX251" s="137" t="str">
        <f t="shared" si="1012"/>
        <v/>
      </c>
      <c r="AY251" s="137" t="str">
        <f t="shared" si="1012"/>
        <v/>
      </c>
      <c r="AZ251" s="137" t="str">
        <f t="shared" si="1012"/>
        <v/>
      </c>
      <c r="BA251" s="137" t="str">
        <f t="shared" si="1012"/>
        <v/>
      </c>
      <c r="BB251" s="137" t="str">
        <f t="shared" si="1012"/>
        <v/>
      </c>
      <c r="BC251" s="137" t="str">
        <f t="shared" si="1012"/>
        <v/>
      </c>
      <c r="BD251" s="137" t="str">
        <f t="shared" si="1012"/>
        <v/>
      </c>
      <c r="BE251" s="137" t="str">
        <f t="shared" si="1012"/>
        <v/>
      </c>
      <c r="BF251" s="137" t="str">
        <f t="shared" si="1012"/>
        <v/>
      </c>
      <c r="BG251" s="137" t="str">
        <f t="shared" si="1012"/>
        <v/>
      </c>
      <c r="BH251" s="137" t="str">
        <f t="shared" si="1012"/>
        <v/>
      </c>
      <c r="BI251" s="137" t="str">
        <f t="shared" si="1012"/>
        <v/>
      </c>
      <c r="BJ251" s="137" t="str">
        <f t="shared" si="1012"/>
        <v/>
      </c>
      <c r="BK251" s="137" t="str">
        <f t="shared" si="1012"/>
        <v/>
      </c>
      <c r="BL251" s="137" t="str">
        <f t="shared" si="1012"/>
        <v/>
      </c>
      <c r="BM251" s="169" t="str">
        <f t="shared" si="1012"/>
        <v/>
      </c>
      <c r="BN251" s="174" t="e">
        <f>$AS251*Assembly!Z$4+$AT251*Assembly!Z$5+$AU251*Assembly!Z$6+$AV251*Assembly!Z$7+$AW251*Assembly!Z$8+$AX251*Assembly!Z$9+$AY251*Assembly!Z$10+$AZ251*Assembly!Z$11+$BA251*Assembly!Z$12+$BB251*Assembly!Z$13+$BC251*Assembly!Z$14+$BD251*Assembly!Z$15+$BE251*Assembly!Z$16+$BF251*Assembly!Z$17+$BG251*Assembly!Z$18+$BH251*Assembly!Z$19+$BI251*Assembly!Z$20+$BJ251*Assembly!Z$21+$BK251*Assembly!Z$22+$BL251*Assembly!Z$23+$BM251*Assembly!Z$24</f>
        <v>#VALUE!</v>
      </c>
      <c r="BO251" s="133" t="e">
        <f t="shared" si="3"/>
        <v>#VALUE!</v>
      </c>
      <c r="BP251" s="133"/>
      <c r="BQ251" s="133" t="e">
        <f>$AS251*Assembly!AD$4+$AT251*Assembly!AD$5+$AU251*Assembly!AD$6+$AV251*Assembly!AD$7+$AW251*Assembly!AD$8+$AX251*Assembly!AD$9+$AY251*Assembly!AD$10+$AZ251*Assembly!AD$11+$BA251*Assembly!AD$12+$BB251*Assembly!AD$13+$BC251*Assembly!AD$14+$BD251*Assembly!AD$15+$BE251*Assembly!AD$16+$BF251*Assembly!AD$17+$BG251*Assembly!AD$18+$BH251*Assembly!AD$19+$BI251*Assembly!AD$20+$BJ251*Assembly!AD$21+$BK251*Assembly!AD$22+$BL251*Assembly!AD$23+$BM251*Assembly!AD$24</f>
        <v>#VALUE!</v>
      </c>
      <c r="BR251" s="177" t="e">
        <f t="shared" si="4"/>
        <v>#VALUE!</v>
      </c>
      <c r="BS251" s="178" t="e">
        <f t="shared" si="5"/>
        <v>#VALUE!</v>
      </c>
      <c r="BT251" s="179" t="e">
        <f t="shared" si="6"/>
        <v>#VALUE!</v>
      </c>
      <c r="BU251" s="178" t="e">
        <f t="shared" si="7"/>
        <v>#VALUE!</v>
      </c>
      <c r="BV251" s="133" t="e">
        <f>$AS251*Assembly!Y$4+$AT251*Assembly!Y$5+$AU251*Assembly!Y$6+$AV251*Assembly!Y$7+$AW251*Assembly!Y$8+$AX251*Assembly!Y$9+$AY251*Assembly!Y$10+$AZ251*Assembly!Y$11+$BA251*Assembly!Y$12+$BB251*Assembly!Y$13+$BC251*Assembly!Y$14+$BD251*Assembly!Y$15+$BE251*Assembly!Y$16+$BF251*Assembly!Y$17+$BG251*Assembly!Y$18+$BH251*Assembly!Y$19+$BI251*Assembly!Y$20+$BJ251*Assembly!Y$21+$BK251*Assembly!Y$22+$BL251*Assembly!Y$23+$BM251*Assembly!Y$24</f>
        <v>#VALUE!</v>
      </c>
      <c r="BW251" s="133" t="e">
        <f t="shared" si="8"/>
        <v>#VALUE!</v>
      </c>
      <c r="BX251" s="130" t="e">
        <f t="shared" si="9"/>
        <v>#VALUE!</v>
      </c>
      <c r="BY251" s="183" t="e">
        <f>$AS251*Assembly!AC$4+$AT251*Assembly!AC$5+$AU251*Assembly!AC$6+$AV251*Assembly!AC$7+$AW251*Assembly!AC$8+$AX251*Assembly!AC$9+$AY251*Assembly!AC$10+$AZ251*Assembly!AC$11+$BA251*Assembly!AC$12+$BB251*Assembly!AC$13+$BC251*Assembly!AC$14+$BD251*Assembly!AC$15+$BE251*Assembly!AC$16+$BF251*Assembly!AC$17+$BG251*Assembly!AC$18+$BH251*Assembly!AC$19+$BI251*Assembly!AC$20+$BJ251*Assembly!AC$21+$BK251*Assembly!AC$22+$BL251*Assembly!AC$23+$BM251*Assembly!AC$24</f>
        <v>#VALUE!</v>
      </c>
      <c r="BZ251" s="145" t="e">
        <f>$AS251*Assembly!M$4+$AT251*Assembly!M$5+$AU251*Assembly!M$6+$AV251*Assembly!M$7+$AW251*Assembly!M$8+$AX251*Assembly!M$9+$AY251*Assembly!M$10+$AZ251*Assembly!M$11+$BA251*Assembly!M$12+$BB251*Assembly!M$13+$BC251*Assembly!M$14+$BD251*Assembly!M$15+$BE251*Assembly!M$16+$BF251*Assembly!M$17+$BG251*Assembly!M$18+$BH251*Assembly!M$19+$BI251*Assembly!M$20+$BJ251*Assembly!M$21+$BK251*Assembly!M$22+$BL251*Assembly!M$23+$BM251*Assembly!M$24</f>
        <v>#VALUE!</v>
      </c>
      <c r="CA251" s="145" t="e">
        <f>$AS251*Assembly!N$4+$AT251*Assembly!N$5+$AU251*Assembly!N$6+$AV251*Assembly!N$7+$AW251*Assembly!N$8+$AX251*Assembly!N$9+$AY251*Assembly!N$10+$AZ251*Assembly!N$11+$BA251*Assembly!N$12+$BB251*Assembly!N$13+$BC251*Assembly!N$14+$BD251*Assembly!N$15+$BE251*Assembly!N$16+$BF251*Assembly!N$17+$BG251*Assembly!N$18+$BH251*Assembly!N$19+$BI251*Assembly!N$20+$BJ251*Assembly!N$21+$BK251*Assembly!N$22+$BL251*Assembly!N$23+$BM251*Assembly!N$24</f>
        <v>#VALUE!</v>
      </c>
      <c r="CB251" s="145" t="e">
        <f>$AS251*Assembly!O$4+$AT251*Assembly!O$5+$AU251*Assembly!O$6+$AV251*Assembly!O$7+$AW251*Assembly!O$8+$AX251*Assembly!O$9+$AY251*Assembly!O$10+$AZ251*Assembly!O$11+$BA251*Assembly!O$12+$BB251*Assembly!O$13+$BC251*Assembly!O$14+$BD251*Assembly!O$15+$BE251*Assembly!O$16+$BF251*Assembly!O$17+$BG251*Assembly!O$18+$BH251*Assembly!O$19+$BI251*Assembly!O$20+$BJ251*Assembly!O$21+$BK251*Assembly!O$22+$BL251*Assembly!O$23+$BM251*Assembly!O$24</f>
        <v>#VALUE!</v>
      </c>
      <c r="CC251" s="140" t="e">
        <f>$AS251*Assembly!P$4+$AT251*Assembly!P$5+$AU251*Assembly!P$6+$AV251*Assembly!P$7+$AW251*Assembly!P$8+$AX251*Assembly!P$9+$AY251*Assembly!P$10+$AZ251*Assembly!P$11+$BA251*Assembly!P$12+$BB251*Assembly!P$13+$BC251*Assembly!P$14+$BD251*Assembly!P$15+$BE251*Assembly!P$16+$BF251*Assembly!P$17+$BG251*Assembly!P$18+$BH251*Assembly!P$19+$BI251*Assembly!P$20+$BJ251*Assembly!P$21+$BK251*Assembly!P$22+$BL251*Assembly!P$23+$BM251*Assembly!P$24</f>
        <v>#VALUE!</v>
      </c>
      <c r="CD251" s="140" t="e">
        <f>$AS251*Assembly!Q$4+$AT251*Assembly!Q$5+$AU251*Assembly!Q$6+$AV251*Assembly!Q$7+$AW251*Assembly!Q$8+$AX251*Assembly!Q$9+$AY251*Assembly!Q$10+$AZ251*Assembly!Q$11+$BA251*Assembly!Q$12+$BB251*Assembly!Q$13+$BC251*Assembly!Q$14+$BD251*Assembly!Q$15+$BE251*Assembly!Q$16+$BF251*Assembly!Q$17+$BG251*Assembly!Q$18+$BH251*Assembly!Q$19+$BI251*Assembly!Q$20+$BJ251*Assembly!Q$21+$BK251*Assembly!Q$22+$BL251*Assembly!Q$23+$BM251*Assembly!Q$24</f>
        <v>#VALUE!</v>
      </c>
      <c r="CE251" s="145" t="e">
        <f>$AS251*Assembly!R$4+$AT251*Assembly!R$5+$AU251*Assembly!R$6+$AV251*Assembly!R$7+$AW251*Assembly!R$8+$AX251*Assembly!R$9+$AY251*Assembly!R$10+$AZ251*Assembly!R$11+$BA251*Assembly!R$12+$BB251*Assembly!R$13+$BC251*Assembly!R$14+$BD251*Assembly!R$15+$BE251*Assembly!R$16+$BF251*Assembly!R$17+$BG251*Assembly!R$18+$BH251*Assembly!R$19+$BI251*Assembly!R$20+$BJ251*Assembly!R$21+$BK251*Assembly!R$22+$BL251*Assembly!R$23+$BM251*Assembly!R$24</f>
        <v>#VALUE!</v>
      </c>
      <c r="CF251" s="140" t="e">
        <f>$AS251*Assembly!S$4+$AT251*Assembly!S$5+$AU251*Assembly!S$6+$AV251*Assembly!S$7+$AW251*Assembly!S$8+$AX251*Assembly!S$9+$AY251*Assembly!S$10+$AZ251*Assembly!S$11+$BA251*Assembly!S$12+$BB251*Assembly!S$13+$BC251*Assembly!S$14+$BD251*Assembly!S$15+$BE251*Assembly!S$16+$BF251*Assembly!S$17+$BG251*Assembly!S$18+$BH251*Assembly!S$19+$BI251*Assembly!S$20+$BJ251*Assembly!S$21+$BK251*Assembly!S$22+$BL251*Assembly!S$23+$BM251*Assembly!S$24</f>
        <v>#VALUE!</v>
      </c>
      <c r="CG251" s="140" t="e">
        <f>$AS251*Assembly!T$4+$AT251*Assembly!T$5+$AU251*Assembly!T$6+$AV251*Assembly!T$7+$AW251*Assembly!T$8+$AX251*Assembly!T$9+$AY251*Assembly!T$10+$AZ251*Assembly!T$11+$BA251*Assembly!T$12+$BB251*Assembly!T$13+$BC251*Assembly!T$14+$BD251*Assembly!T$15+$BE251*Assembly!T$16+$BF251*Assembly!T$17+$BG251*Assembly!T$18+$BH251*Assembly!T$19+$BI251*Assembly!T$20+$BJ251*Assembly!T$21+$BK251*Assembly!T$22+$BL251*Assembly!T$23+$BM251*Assembly!T$24</f>
        <v>#VALUE!</v>
      </c>
      <c r="CH251" s="140" t="e">
        <f>$AS251*Assembly!U$4+$AT251*Assembly!U$5+$AU251*Assembly!U$6+$AV251*Assembly!U$7+$AW251*Assembly!U$8+$AX251*Assembly!U$9+$AY251*Assembly!U$10+$AZ251*Assembly!U$11+$BA251*Assembly!U$12+$BB251*Assembly!U$13+$BC251*Assembly!U$14+$BD251*Assembly!U$15+$BE251*Assembly!U$16+$BF251*Assembly!U$17+$BG251*Assembly!U$18+$BH251*Assembly!U$19+$BI251*Assembly!U$20+$BJ251*Assembly!U$21+$BK251*Assembly!U$22+$BL251*Assembly!U$23+$BM251*Assembly!U$24</f>
        <v>#VALUE!</v>
      </c>
      <c r="CI251" s="145" t="e">
        <f>$AS251*Assembly!V$4+$AT251*Assembly!V$5+$AU251*Assembly!V$6+$AV251*Assembly!V$7+$AW251*Assembly!V$8+$AX251*Assembly!V$9+$AY251*Assembly!V$10+$AZ251*Assembly!V$11+$BA251*Assembly!V$12+$BB251*Assembly!V$13+$BC251*Assembly!V$14+$BD251*Assembly!V$15+$BE251*Assembly!V$16+$BF251*Assembly!V$17+$BG251*Assembly!V$18+$BH251*Assembly!V$19+$BI251*Assembly!V$20+$BJ251*Assembly!V$21+$BK251*Assembly!V$22+$BL251*Assembly!V$23+$BM251*Assembly!V$24</f>
        <v>#VALUE!</v>
      </c>
      <c r="CJ251" s="145" t="e">
        <f>BZ251*Refining!$F$3</f>
        <v>#VALUE!</v>
      </c>
      <c r="CK251" s="145" t="e">
        <f>CA251*Refining!$F$4</f>
        <v>#VALUE!</v>
      </c>
      <c r="CL251" s="145" t="e">
        <f>CB251*Refining!$F$5</f>
        <v>#VALUE!</v>
      </c>
      <c r="CM251" s="145" t="e">
        <f>CC251*Refining!$F$6</f>
        <v>#VALUE!</v>
      </c>
      <c r="CN251" s="145" t="e">
        <f>CD251*Refining!$F$7</f>
        <v>#VALUE!</v>
      </c>
      <c r="CO251" s="145" t="e">
        <f>CE251*Refining!$F$8</f>
        <v>#VALUE!</v>
      </c>
      <c r="CP251" s="145" t="e">
        <f>CF251*Refining!$F$9</f>
        <v>#VALUE!</v>
      </c>
      <c r="CQ251" s="145" t="e">
        <f>CG251*Refining!$F$10</f>
        <v>#VALUE!</v>
      </c>
      <c r="CR251" s="145" t="e">
        <f>CH251*Refining!$F$11</f>
        <v>#VALUE!</v>
      </c>
      <c r="CS251" s="145" t="e">
        <f>CI251*Refining!$F$12</f>
        <v>#VALUE!</v>
      </c>
      <c r="CT251" s="185" t="e">
        <f t="shared" ref="CT251:DM251" si="1013">IF(BZ251 = 0, "", BZ251)</f>
        <v>#VALUE!</v>
      </c>
      <c r="CU251" s="186" t="e">
        <f t="shared" si="1013"/>
        <v>#VALUE!</v>
      </c>
      <c r="CV251" s="186" t="e">
        <f t="shared" si="1013"/>
        <v>#VALUE!</v>
      </c>
      <c r="CW251" s="186" t="e">
        <f t="shared" si="1013"/>
        <v>#VALUE!</v>
      </c>
      <c r="CX251" s="186" t="e">
        <f t="shared" si="1013"/>
        <v>#VALUE!</v>
      </c>
      <c r="CY251" s="186" t="e">
        <f t="shared" si="1013"/>
        <v>#VALUE!</v>
      </c>
      <c r="CZ251" s="186" t="e">
        <f t="shared" si="1013"/>
        <v>#VALUE!</v>
      </c>
      <c r="DA251" s="186" t="e">
        <f t="shared" si="1013"/>
        <v>#VALUE!</v>
      </c>
      <c r="DB251" s="186" t="e">
        <f t="shared" si="1013"/>
        <v>#VALUE!</v>
      </c>
      <c r="DC251" s="187" t="e">
        <f t="shared" si="1013"/>
        <v>#VALUE!</v>
      </c>
      <c r="DD251" s="185" t="e">
        <f t="shared" si="1013"/>
        <v>#VALUE!</v>
      </c>
      <c r="DE251" s="186" t="e">
        <f t="shared" si="1013"/>
        <v>#VALUE!</v>
      </c>
      <c r="DF251" s="186" t="e">
        <f t="shared" si="1013"/>
        <v>#VALUE!</v>
      </c>
      <c r="DG251" s="186" t="e">
        <f t="shared" si="1013"/>
        <v>#VALUE!</v>
      </c>
      <c r="DH251" s="211" t="e">
        <f t="shared" si="1013"/>
        <v>#VALUE!</v>
      </c>
      <c r="DI251" s="186" t="e">
        <f t="shared" si="1013"/>
        <v>#VALUE!</v>
      </c>
      <c r="DJ251" s="186" t="e">
        <f t="shared" si="1013"/>
        <v>#VALUE!</v>
      </c>
      <c r="DK251" s="186" t="e">
        <f t="shared" si="1013"/>
        <v>#VALUE!</v>
      </c>
      <c r="DL251" s="186" t="e">
        <f t="shared" si="1013"/>
        <v>#VALUE!</v>
      </c>
      <c r="DM251" s="187" t="e">
        <f t="shared" si="1013"/>
        <v>#VALUE!</v>
      </c>
      <c r="DN251" s="185" t="e">
        <f t="shared" si="11"/>
        <v>#VALUE!</v>
      </c>
      <c r="DO251" s="189" t="e">
        <f t="shared" si="12"/>
        <v>#VALUE!</v>
      </c>
      <c r="DP251" s="120" t="e">
        <f t="shared" si="13"/>
        <v>#VALUE!</v>
      </c>
      <c r="DQ251" s="133" t="e">
        <f>CT251*'Ores &amp; Ingots'!$C$3+CU251*'Ores &amp; Ingots'!$C$4+CV251*'Ores &amp; Ingots'!$C$5+CW251*'Ores &amp; Ingots'!$C$6+CX251*'Ores &amp; Ingots'!$C$7+CY251*'Ores &amp; Ingots'!$C$8+CZ251*'Ores &amp; Ingots'!$C$9+DA251*'Ores &amp; Ingots'!$C$10+DB251*'Ores &amp; Ingots'!$C$11+DC251*'Ores &amp; Ingots'!$C$12</f>
        <v>#VALUE!</v>
      </c>
      <c r="DR251" s="133" t="e">
        <f>DD251*'Ores &amp; Ingots'!$B$3+DE251*'Ores &amp; Ingots'!$B$4+DF251*'Ores &amp; Ingots'!$B$5+DG251*'Ores &amp; Ingots'!$B$6+DH251*'Ores &amp; Ingots'!$B$7+DI251*'Ores &amp; Ingots'!$B$8+DJ251*'Ores &amp; Ingots'!$B$9+DK251*'Ores &amp; Ingots'!$B$10+DL251*'Ores &amp; Ingots'!$B$11+DM251*'Ores &amp; Ingots'!$B$12</f>
        <v>#VALUE!</v>
      </c>
      <c r="DS251" s="189" t="e">
        <f>CT251*Refining!$G$3+CU251*Refining!$G$4+CV251*Refining!$G$5+CW251*Refining!$G$6+CX251*Refining!$G$7+CY251*Refining!$G$8+CZ251*Refining!$G$9+DA251*Refining!$G$10+DB251*Refining!$G$11+DC251*Refining!$G$12</f>
        <v>#VALUE!</v>
      </c>
      <c r="DT251" s="189" t="e">
        <f t="shared" si="14"/>
        <v>#VALUE!</v>
      </c>
      <c r="DU251" s="192" t="e">
        <f t="shared" si="15"/>
        <v>#VALUE!</v>
      </c>
      <c r="DV251" s="185" t="e">
        <f t="shared" si="16"/>
        <v>#VALUE!</v>
      </c>
      <c r="DW251" s="194" t="e">
        <f t="shared" ref="DW251:DX251" si="1014">DV251/60</f>
        <v>#VALUE!</v>
      </c>
      <c r="DX251" s="194" t="e">
        <f t="shared" si="1014"/>
        <v>#VALUE!</v>
      </c>
      <c r="DY251" s="185" t="e">
        <f t="shared" si="18"/>
        <v>#VALUE!</v>
      </c>
      <c r="DZ251" s="194" t="e">
        <f t="shared" ref="DZ251:EA251" si="1015">DY251/1000</f>
        <v>#VALUE!</v>
      </c>
      <c r="EA251" s="196" t="e">
        <f t="shared" si="1015"/>
        <v>#VALUE!</v>
      </c>
      <c r="EB251" s="130" t="e">
        <f t="shared" si="20"/>
        <v>#VALUE!</v>
      </c>
      <c r="EC251" s="132" t="e">
        <f t="shared" si="21"/>
        <v>#VALUE!</v>
      </c>
      <c r="ED251" s="133" t="s">
        <v>28</v>
      </c>
    </row>
    <row r="252" spans="1:134" ht="12.75" x14ac:dyDescent="0.2">
      <c r="A252" s="864"/>
      <c r="B252" s="369" t="s">
        <v>408</v>
      </c>
      <c r="C252" s="137" t="s">
        <v>155</v>
      </c>
      <c r="D252" s="137">
        <v>1</v>
      </c>
      <c r="E252" s="137">
        <v>1</v>
      </c>
      <c r="F252" s="137">
        <v>1</v>
      </c>
      <c r="G252" s="154">
        <f t="shared" si="0"/>
        <v>0.125</v>
      </c>
      <c r="H252" s="156">
        <v>8</v>
      </c>
      <c r="I252" s="156">
        <v>20</v>
      </c>
      <c r="J252" s="156">
        <f>H252/Main!$D$9</f>
        <v>1.6</v>
      </c>
      <c r="K252" s="156">
        <f>I252/Main!$D$10</f>
        <v>10</v>
      </c>
      <c r="L252" s="156">
        <f t="shared" si="1"/>
        <v>6.25</v>
      </c>
      <c r="M252" s="156">
        <v>1</v>
      </c>
      <c r="N252" s="159"/>
      <c r="O252" s="159"/>
      <c r="P252" s="164"/>
      <c r="Q252" s="159"/>
      <c r="R252" s="166"/>
      <c r="S252" s="159"/>
      <c r="T252" s="166"/>
      <c r="U252" s="170"/>
      <c r="V252" s="159"/>
      <c r="W252" s="364"/>
      <c r="X252" s="167">
        <v>1</v>
      </c>
      <c r="Y252" s="133">
        <v>0</v>
      </c>
      <c r="Z252" s="133">
        <v>0</v>
      </c>
      <c r="AA252" s="133">
        <v>0</v>
      </c>
      <c r="AB252" s="133">
        <v>0</v>
      </c>
      <c r="AC252" s="133">
        <v>0</v>
      </c>
      <c r="AD252" s="133">
        <v>0</v>
      </c>
      <c r="AE252" s="133">
        <v>0</v>
      </c>
      <c r="AF252" s="133">
        <v>0</v>
      </c>
      <c r="AG252" s="133">
        <v>0</v>
      </c>
      <c r="AH252" s="133">
        <v>0</v>
      </c>
      <c r="AI252" s="133">
        <v>0</v>
      </c>
      <c r="AJ252" s="133">
        <v>0</v>
      </c>
      <c r="AK252" s="133">
        <v>0</v>
      </c>
      <c r="AL252" s="133">
        <v>0</v>
      </c>
      <c r="AM252" s="133">
        <v>0</v>
      </c>
      <c r="AN252" s="133">
        <v>0</v>
      </c>
      <c r="AO252" s="133">
        <v>0</v>
      </c>
      <c r="AP252" s="133">
        <v>0</v>
      </c>
      <c r="AQ252" s="133">
        <v>0</v>
      </c>
      <c r="AR252" s="133">
        <v>0</v>
      </c>
      <c r="AS252" s="406">
        <f t="shared" ref="AS252:BM252" si="1016">IF(X252 = 0, "", X252)</f>
        <v>1</v>
      </c>
      <c r="AT252" s="137" t="str">
        <f t="shared" si="1016"/>
        <v/>
      </c>
      <c r="AU252" s="137" t="str">
        <f t="shared" si="1016"/>
        <v/>
      </c>
      <c r="AV252" s="137" t="str">
        <f t="shared" si="1016"/>
        <v/>
      </c>
      <c r="AW252" s="137" t="str">
        <f t="shared" si="1016"/>
        <v/>
      </c>
      <c r="AX252" s="137" t="str">
        <f t="shared" si="1016"/>
        <v/>
      </c>
      <c r="AY252" s="137" t="str">
        <f t="shared" si="1016"/>
        <v/>
      </c>
      <c r="AZ252" s="137" t="str">
        <f t="shared" si="1016"/>
        <v/>
      </c>
      <c r="BA252" s="137" t="str">
        <f t="shared" si="1016"/>
        <v/>
      </c>
      <c r="BB252" s="137" t="str">
        <f t="shared" si="1016"/>
        <v/>
      </c>
      <c r="BC252" s="137" t="str">
        <f t="shared" si="1016"/>
        <v/>
      </c>
      <c r="BD252" s="137" t="str">
        <f t="shared" si="1016"/>
        <v/>
      </c>
      <c r="BE252" s="137" t="str">
        <f t="shared" si="1016"/>
        <v/>
      </c>
      <c r="BF252" s="137" t="str">
        <f t="shared" si="1016"/>
        <v/>
      </c>
      <c r="BG252" s="137" t="str">
        <f t="shared" si="1016"/>
        <v/>
      </c>
      <c r="BH252" s="137" t="str">
        <f t="shared" si="1016"/>
        <v/>
      </c>
      <c r="BI252" s="137" t="str">
        <f t="shared" si="1016"/>
        <v/>
      </c>
      <c r="BJ252" s="137" t="str">
        <f t="shared" si="1016"/>
        <v/>
      </c>
      <c r="BK252" s="137" t="str">
        <f t="shared" si="1016"/>
        <v/>
      </c>
      <c r="BL252" s="137" t="str">
        <f t="shared" si="1016"/>
        <v/>
      </c>
      <c r="BM252" s="169" t="str">
        <f t="shared" si="1016"/>
        <v/>
      </c>
      <c r="BN252" s="174" t="e">
        <f>$AS252*Assembly!Z$4+$AT252*Assembly!Z$5+$AU252*Assembly!Z$6+$AV252*Assembly!Z$7+$AW252*Assembly!Z$8+$AX252*Assembly!Z$9+$AY252*Assembly!Z$10+$AZ252*Assembly!Z$11+$BA252*Assembly!Z$12+$BB252*Assembly!Z$13+$BC252*Assembly!Z$14+$BD252*Assembly!Z$15+$BE252*Assembly!Z$16+$BF252*Assembly!Z$17+$BG252*Assembly!Z$18+$BH252*Assembly!Z$19+$BI252*Assembly!Z$20+$BJ252*Assembly!Z$21+$BK252*Assembly!Z$22+$BL252*Assembly!Z$23+$BM252*Assembly!Z$24</f>
        <v>#VALUE!</v>
      </c>
      <c r="BO252" s="133" t="e">
        <f t="shared" si="3"/>
        <v>#VALUE!</v>
      </c>
      <c r="BP252" s="133"/>
      <c r="BQ252" s="133" t="e">
        <f>$AS252*Assembly!AD$4+$AT252*Assembly!AD$5+$AU252*Assembly!AD$6+$AV252*Assembly!AD$7+$AW252*Assembly!AD$8+$AX252*Assembly!AD$9+$AY252*Assembly!AD$10+$AZ252*Assembly!AD$11+$BA252*Assembly!AD$12+$BB252*Assembly!AD$13+$BC252*Assembly!AD$14+$BD252*Assembly!AD$15+$BE252*Assembly!AD$16+$BF252*Assembly!AD$17+$BG252*Assembly!AD$18+$BH252*Assembly!AD$19+$BI252*Assembly!AD$20+$BJ252*Assembly!AD$21+$BK252*Assembly!AD$22+$BL252*Assembly!AD$23+$BM252*Assembly!AD$24</f>
        <v>#VALUE!</v>
      </c>
      <c r="BR252" s="177" t="e">
        <f t="shared" si="4"/>
        <v>#VALUE!</v>
      </c>
      <c r="BS252" s="178" t="e">
        <f t="shared" si="5"/>
        <v>#VALUE!</v>
      </c>
      <c r="BT252" s="179" t="e">
        <f t="shared" si="6"/>
        <v>#VALUE!</v>
      </c>
      <c r="BU252" s="178" t="e">
        <f t="shared" si="7"/>
        <v>#VALUE!</v>
      </c>
      <c r="BV252" s="133" t="e">
        <f>$AS252*Assembly!Y$4+$AT252*Assembly!Y$5+$AU252*Assembly!Y$6+$AV252*Assembly!Y$7+$AW252*Assembly!Y$8+$AX252*Assembly!Y$9+$AY252*Assembly!Y$10+$AZ252*Assembly!Y$11+$BA252*Assembly!Y$12+$BB252*Assembly!Y$13+$BC252*Assembly!Y$14+$BD252*Assembly!Y$15+$BE252*Assembly!Y$16+$BF252*Assembly!Y$17+$BG252*Assembly!Y$18+$BH252*Assembly!Y$19+$BI252*Assembly!Y$20+$BJ252*Assembly!Y$21+$BK252*Assembly!Y$22+$BL252*Assembly!Y$23+$BM252*Assembly!Y$24</f>
        <v>#VALUE!</v>
      </c>
      <c r="BW252" s="133" t="e">
        <f t="shared" si="8"/>
        <v>#VALUE!</v>
      </c>
      <c r="BX252" s="130" t="e">
        <f t="shared" si="9"/>
        <v>#VALUE!</v>
      </c>
      <c r="BY252" s="183" t="e">
        <f>$AS252*Assembly!AC$4+$AT252*Assembly!AC$5+$AU252*Assembly!AC$6+$AV252*Assembly!AC$7+$AW252*Assembly!AC$8+$AX252*Assembly!AC$9+$AY252*Assembly!AC$10+$AZ252*Assembly!AC$11+$BA252*Assembly!AC$12+$BB252*Assembly!AC$13+$BC252*Assembly!AC$14+$BD252*Assembly!AC$15+$BE252*Assembly!AC$16+$BF252*Assembly!AC$17+$BG252*Assembly!AC$18+$BH252*Assembly!AC$19+$BI252*Assembly!AC$20+$BJ252*Assembly!AC$21+$BK252*Assembly!AC$22+$BL252*Assembly!AC$23+$BM252*Assembly!AC$24</f>
        <v>#VALUE!</v>
      </c>
      <c r="BZ252" s="164" t="e">
        <f>$AS252*Assembly!M$4+$AT252*Assembly!M$5+$AU252*Assembly!M$6+$AV252*Assembly!M$7+$AW252*Assembly!M$8+$AX252*Assembly!M$9+$AY252*Assembly!M$10+$AZ252*Assembly!M$11+$BA252*Assembly!M$12+$BB252*Assembly!M$13+$BC252*Assembly!M$14+$BD252*Assembly!M$15+$BE252*Assembly!M$16+$BF252*Assembly!M$17+$BG252*Assembly!M$18+$BH252*Assembly!M$19+$BI252*Assembly!M$20+$BJ252*Assembly!M$21+$BK252*Assembly!M$22+$BL252*Assembly!M$23+$BM252*Assembly!M$24</f>
        <v>#VALUE!</v>
      </c>
      <c r="CA252" s="164" t="e">
        <f>$AS252*Assembly!N$4+$AT252*Assembly!N$5+$AU252*Assembly!N$6+$AV252*Assembly!N$7+$AW252*Assembly!N$8+$AX252*Assembly!N$9+$AY252*Assembly!N$10+$AZ252*Assembly!N$11+$BA252*Assembly!N$12+$BB252*Assembly!N$13+$BC252*Assembly!N$14+$BD252*Assembly!N$15+$BE252*Assembly!N$16+$BF252*Assembly!N$17+$BG252*Assembly!N$18+$BH252*Assembly!N$19+$BI252*Assembly!N$20+$BJ252*Assembly!N$21+$BK252*Assembly!N$22+$BL252*Assembly!N$23+$BM252*Assembly!N$24</f>
        <v>#VALUE!</v>
      </c>
      <c r="CB252" s="164" t="e">
        <f>$AS252*Assembly!O$4+$AT252*Assembly!O$5+$AU252*Assembly!O$6+$AV252*Assembly!O$7+$AW252*Assembly!O$8+$AX252*Assembly!O$9+$AY252*Assembly!O$10+$AZ252*Assembly!O$11+$BA252*Assembly!O$12+$BB252*Assembly!O$13+$BC252*Assembly!O$14+$BD252*Assembly!O$15+$BE252*Assembly!O$16+$BF252*Assembly!O$17+$BG252*Assembly!O$18+$BH252*Assembly!O$19+$BI252*Assembly!O$20+$BJ252*Assembly!O$21+$BK252*Assembly!O$22+$BL252*Assembly!O$23+$BM252*Assembly!O$24</f>
        <v>#VALUE!</v>
      </c>
      <c r="CC252" s="156" t="e">
        <f>$AS252*Assembly!P$4+$AT252*Assembly!P$5+$AU252*Assembly!P$6+$AV252*Assembly!P$7+$AW252*Assembly!P$8+$AX252*Assembly!P$9+$AY252*Assembly!P$10+$AZ252*Assembly!P$11+$BA252*Assembly!P$12+$BB252*Assembly!P$13+$BC252*Assembly!P$14+$BD252*Assembly!P$15+$BE252*Assembly!P$16+$BF252*Assembly!P$17+$BG252*Assembly!P$18+$BH252*Assembly!P$19+$BI252*Assembly!P$20+$BJ252*Assembly!P$21+$BK252*Assembly!P$22+$BL252*Assembly!P$23+$BM252*Assembly!P$24</f>
        <v>#VALUE!</v>
      </c>
      <c r="CD252" s="156" t="e">
        <f>$AS252*Assembly!Q$4+$AT252*Assembly!Q$5+$AU252*Assembly!Q$6+$AV252*Assembly!Q$7+$AW252*Assembly!Q$8+$AX252*Assembly!Q$9+$AY252*Assembly!Q$10+$AZ252*Assembly!Q$11+$BA252*Assembly!Q$12+$BB252*Assembly!Q$13+$BC252*Assembly!Q$14+$BD252*Assembly!Q$15+$BE252*Assembly!Q$16+$BF252*Assembly!Q$17+$BG252*Assembly!Q$18+$BH252*Assembly!Q$19+$BI252*Assembly!Q$20+$BJ252*Assembly!Q$21+$BK252*Assembly!Q$22+$BL252*Assembly!Q$23+$BM252*Assembly!Q$24</f>
        <v>#VALUE!</v>
      </c>
      <c r="CE252" s="164" t="e">
        <f>$AS252*Assembly!R$4+$AT252*Assembly!R$5+$AU252*Assembly!R$6+$AV252*Assembly!R$7+$AW252*Assembly!R$8+$AX252*Assembly!R$9+$AY252*Assembly!R$10+$AZ252*Assembly!R$11+$BA252*Assembly!R$12+$BB252*Assembly!R$13+$BC252*Assembly!R$14+$BD252*Assembly!R$15+$BE252*Assembly!R$16+$BF252*Assembly!R$17+$BG252*Assembly!R$18+$BH252*Assembly!R$19+$BI252*Assembly!R$20+$BJ252*Assembly!R$21+$BK252*Assembly!R$22+$BL252*Assembly!R$23+$BM252*Assembly!R$24</f>
        <v>#VALUE!</v>
      </c>
      <c r="CF252" s="156" t="e">
        <f>$AS252*Assembly!S$4+$AT252*Assembly!S$5+$AU252*Assembly!S$6+$AV252*Assembly!S$7+$AW252*Assembly!S$8+$AX252*Assembly!S$9+$AY252*Assembly!S$10+$AZ252*Assembly!S$11+$BA252*Assembly!S$12+$BB252*Assembly!S$13+$BC252*Assembly!S$14+$BD252*Assembly!S$15+$BE252*Assembly!S$16+$BF252*Assembly!S$17+$BG252*Assembly!S$18+$BH252*Assembly!S$19+$BI252*Assembly!S$20+$BJ252*Assembly!S$21+$BK252*Assembly!S$22+$BL252*Assembly!S$23+$BM252*Assembly!S$24</f>
        <v>#VALUE!</v>
      </c>
      <c r="CG252" s="156" t="e">
        <f>$AS252*Assembly!T$4+$AT252*Assembly!T$5+$AU252*Assembly!T$6+$AV252*Assembly!T$7+$AW252*Assembly!T$8+$AX252*Assembly!T$9+$AY252*Assembly!T$10+$AZ252*Assembly!T$11+$BA252*Assembly!T$12+$BB252*Assembly!T$13+$BC252*Assembly!T$14+$BD252*Assembly!T$15+$BE252*Assembly!T$16+$BF252*Assembly!T$17+$BG252*Assembly!T$18+$BH252*Assembly!T$19+$BI252*Assembly!T$20+$BJ252*Assembly!T$21+$BK252*Assembly!T$22+$BL252*Assembly!T$23+$BM252*Assembly!T$24</f>
        <v>#VALUE!</v>
      </c>
      <c r="CH252" s="156" t="e">
        <f>$AS252*Assembly!U$4+$AT252*Assembly!U$5+$AU252*Assembly!U$6+$AV252*Assembly!U$7+$AW252*Assembly!U$8+$AX252*Assembly!U$9+$AY252*Assembly!U$10+$AZ252*Assembly!U$11+$BA252*Assembly!U$12+$BB252*Assembly!U$13+$BC252*Assembly!U$14+$BD252*Assembly!U$15+$BE252*Assembly!U$16+$BF252*Assembly!U$17+$BG252*Assembly!U$18+$BH252*Assembly!U$19+$BI252*Assembly!U$20+$BJ252*Assembly!U$21+$BK252*Assembly!U$22+$BL252*Assembly!U$23+$BM252*Assembly!U$24</f>
        <v>#VALUE!</v>
      </c>
      <c r="CI252" s="164" t="e">
        <f>$AS252*Assembly!V$4+$AT252*Assembly!V$5+$AU252*Assembly!V$6+$AV252*Assembly!V$7+$AW252*Assembly!V$8+$AX252*Assembly!V$9+$AY252*Assembly!V$10+$AZ252*Assembly!V$11+$BA252*Assembly!V$12+$BB252*Assembly!V$13+$BC252*Assembly!V$14+$BD252*Assembly!V$15+$BE252*Assembly!V$16+$BF252*Assembly!V$17+$BG252*Assembly!V$18+$BH252*Assembly!V$19+$BI252*Assembly!V$20+$BJ252*Assembly!V$21+$BK252*Assembly!V$22+$BL252*Assembly!V$23+$BM252*Assembly!V$24</f>
        <v>#VALUE!</v>
      </c>
      <c r="CJ252" s="164" t="e">
        <f>BZ252*Refining!$F$3</f>
        <v>#VALUE!</v>
      </c>
      <c r="CK252" s="164" t="e">
        <f>CA252*Refining!$F$4</f>
        <v>#VALUE!</v>
      </c>
      <c r="CL252" s="164" t="e">
        <f>CB252*Refining!$F$5</f>
        <v>#VALUE!</v>
      </c>
      <c r="CM252" s="164" t="e">
        <f>CC252*Refining!$F$6</f>
        <v>#VALUE!</v>
      </c>
      <c r="CN252" s="164" t="e">
        <f>CD252*Refining!$F$7</f>
        <v>#VALUE!</v>
      </c>
      <c r="CO252" s="164" t="e">
        <f>CE252*Refining!$F$8</f>
        <v>#VALUE!</v>
      </c>
      <c r="CP252" s="164" t="e">
        <f>CF252*Refining!$F$9</f>
        <v>#VALUE!</v>
      </c>
      <c r="CQ252" s="164" t="e">
        <f>CG252*Refining!$F$10</f>
        <v>#VALUE!</v>
      </c>
      <c r="CR252" s="164" t="e">
        <f>CH252*Refining!$F$11</f>
        <v>#VALUE!</v>
      </c>
      <c r="CS252" s="164" t="e">
        <f>CI252*Refining!$F$12</f>
        <v>#VALUE!</v>
      </c>
      <c r="CT252" s="185" t="e">
        <f t="shared" ref="CT252:DM252" si="1017">IF(BZ252 = 0, "", BZ252)</f>
        <v>#VALUE!</v>
      </c>
      <c r="CU252" s="186" t="e">
        <f t="shared" si="1017"/>
        <v>#VALUE!</v>
      </c>
      <c r="CV252" s="186" t="e">
        <f t="shared" si="1017"/>
        <v>#VALUE!</v>
      </c>
      <c r="CW252" s="186" t="e">
        <f t="shared" si="1017"/>
        <v>#VALUE!</v>
      </c>
      <c r="CX252" s="186" t="e">
        <f t="shared" si="1017"/>
        <v>#VALUE!</v>
      </c>
      <c r="CY252" s="186" t="e">
        <f t="shared" si="1017"/>
        <v>#VALUE!</v>
      </c>
      <c r="CZ252" s="186" t="e">
        <f t="shared" si="1017"/>
        <v>#VALUE!</v>
      </c>
      <c r="DA252" s="186" t="e">
        <f t="shared" si="1017"/>
        <v>#VALUE!</v>
      </c>
      <c r="DB252" s="186" t="e">
        <f t="shared" si="1017"/>
        <v>#VALUE!</v>
      </c>
      <c r="DC252" s="187" t="e">
        <f t="shared" si="1017"/>
        <v>#VALUE!</v>
      </c>
      <c r="DD252" s="185" t="e">
        <f t="shared" si="1017"/>
        <v>#VALUE!</v>
      </c>
      <c r="DE252" s="186" t="e">
        <f t="shared" si="1017"/>
        <v>#VALUE!</v>
      </c>
      <c r="DF252" s="186" t="e">
        <f t="shared" si="1017"/>
        <v>#VALUE!</v>
      </c>
      <c r="DG252" s="186" t="e">
        <f t="shared" si="1017"/>
        <v>#VALUE!</v>
      </c>
      <c r="DH252" s="211" t="e">
        <f t="shared" si="1017"/>
        <v>#VALUE!</v>
      </c>
      <c r="DI252" s="186" t="e">
        <f t="shared" si="1017"/>
        <v>#VALUE!</v>
      </c>
      <c r="DJ252" s="186" t="e">
        <f t="shared" si="1017"/>
        <v>#VALUE!</v>
      </c>
      <c r="DK252" s="186" t="e">
        <f t="shared" si="1017"/>
        <v>#VALUE!</v>
      </c>
      <c r="DL252" s="186" t="e">
        <f t="shared" si="1017"/>
        <v>#VALUE!</v>
      </c>
      <c r="DM252" s="187" t="e">
        <f t="shared" si="1017"/>
        <v>#VALUE!</v>
      </c>
      <c r="DN252" s="185" t="e">
        <f t="shared" si="11"/>
        <v>#VALUE!</v>
      </c>
      <c r="DO252" s="189" t="e">
        <f t="shared" si="12"/>
        <v>#VALUE!</v>
      </c>
      <c r="DP252" s="120" t="e">
        <f t="shared" si="13"/>
        <v>#VALUE!</v>
      </c>
      <c r="DQ252" s="133" t="e">
        <f>CT252*'Ores &amp; Ingots'!$C$3+CU252*'Ores &amp; Ingots'!$C$4+CV252*'Ores &amp; Ingots'!$C$5+CW252*'Ores &amp; Ingots'!$C$6+CX252*'Ores &amp; Ingots'!$C$7+CY252*'Ores &amp; Ingots'!$C$8+CZ252*'Ores &amp; Ingots'!$C$9+DA252*'Ores &amp; Ingots'!$C$10+DB252*'Ores &amp; Ingots'!$C$11+DC252*'Ores &amp; Ingots'!$C$12</f>
        <v>#VALUE!</v>
      </c>
      <c r="DR252" s="133" t="e">
        <f>DD252*'Ores &amp; Ingots'!$B$3+DE252*'Ores &amp; Ingots'!$B$4+DF252*'Ores &amp; Ingots'!$B$5+DG252*'Ores &amp; Ingots'!$B$6+DH252*'Ores &amp; Ingots'!$B$7+DI252*'Ores &amp; Ingots'!$B$8+DJ252*'Ores &amp; Ingots'!$B$9+DK252*'Ores &amp; Ingots'!$B$10+DL252*'Ores &amp; Ingots'!$B$11+DM252*'Ores &amp; Ingots'!$B$12</f>
        <v>#VALUE!</v>
      </c>
      <c r="DS252" s="189" t="e">
        <f>CT252*Refining!$G$3+CU252*Refining!$G$4+CV252*Refining!$G$5+CW252*Refining!$G$6+CX252*Refining!$G$7+CY252*Refining!$G$8+CZ252*Refining!$G$9+DA252*Refining!$G$10+DB252*Refining!$G$11+DC252*Refining!$G$12</f>
        <v>#VALUE!</v>
      </c>
      <c r="DT252" s="189" t="e">
        <f t="shared" si="14"/>
        <v>#VALUE!</v>
      </c>
      <c r="DU252" s="192" t="e">
        <f t="shared" si="15"/>
        <v>#VALUE!</v>
      </c>
      <c r="DV252" s="185" t="e">
        <f t="shared" si="16"/>
        <v>#VALUE!</v>
      </c>
      <c r="DW252" s="194" t="e">
        <f t="shared" ref="DW252:DX252" si="1018">DV252/60</f>
        <v>#VALUE!</v>
      </c>
      <c r="DX252" s="194" t="e">
        <f t="shared" si="1018"/>
        <v>#VALUE!</v>
      </c>
      <c r="DY252" s="185" t="e">
        <f t="shared" si="18"/>
        <v>#VALUE!</v>
      </c>
      <c r="DZ252" s="194" t="e">
        <f t="shared" ref="DZ252:EA252" si="1019">DY252/1000</f>
        <v>#VALUE!</v>
      </c>
      <c r="EA252" s="196" t="e">
        <f t="shared" si="1019"/>
        <v>#VALUE!</v>
      </c>
      <c r="EB252" s="130" t="e">
        <f t="shared" si="20"/>
        <v>#VALUE!</v>
      </c>
      <c r="EC252" s="132" t="e">
        <f t="shared" si="21"/>
        <v>#VALUE!</v>
      </c>
      <c r="ED252" s="133" t="s">
        <v>28</v>
      </c>
    </row>
    <row r="253" spans="1:134" ht="12.75" x14ac:dyDescent="0.2">
      <c r="A253" s="865"/>
      <c r="B253" s="215" t="s">
        <v>409</v>
      </c>
      <c r="C253" s="216" t="s">
        <v>155</v>
      </c>
      <c r="D253" s="216">
        <v>1</v>
      </c>
      <c r="E253" s="216">
        <v>1</v>
      </c>
      <c r="F253" s="216">
        <v>1</v>
      </c>
      <c r="G253" s="229">
        <f t="shared" si="0"/>
        <v>0.125</v>
      </c>
      <c r="H253" s="230">
        <v>8</v>
      </c>
      <c r="I253" s="230">
        <v>20</v>
      </c>
      <c r="J253" s="230">
        <f>H253/Main!$D$9</f>
        <v>1.6</v>
      </c>
      <c r="K253" s="230">
        <f>I253/Main!$D$10</f>
        <v>10</v>
      </c>
      <c r="L253" s="230">
        <f t="shared" si="1"/>
        <v>6.25</v>
      </c>
      <c r="M253" s="230">
        <v>1</v>
      </c>
      <c r="N253" s="233"/>
      <c r="O253" s="233"/>
      <c r="P253" s="232"/>
      <c r="Q253" s="233"/>
      <c r="R253" s="234"/>
      <c r="S253" s="233"/>
      <c r="T253" s="408"/>
      <c r="U253" s="325"/>
      <c r="V253" s="233"/>
      <c r="W253" s="409"/>
      <c r="X253" s="227">
        <v>1</v>
      </c>
      <c r="Y253" s="226">
        <v>0</v>
      </c>
      <c r="Z253" s="226">
        <v>0</v>
      </c>
      <c r="AA253" s="226">
        <v>0</v>
      </c>
      <c r="AB253" s="226">
        <v>0</v>
      </c>
      <c r="AC253" s="226">
        <v>0</v>
      </c>
      <c r="AD253" s="226">
        <v>0</v>
      </c>
      <c r="AE253" s="226">
        <v>0</v>
      </c>
      <c r="AF253" s="226">
        <v>0</v>
      </c>
      <c r="AG253" s="226">
        <v>0</v>
      </c>
      <c r="AH253" s="226">
        <v>0</v>
      </c>
      <c r="AI253" s="226">
        <v>0</v>
      </c>
      <c r="AJ253" s="226">
        <v>0</v>
      </c>
      <c r="AK253" s="226">
        <v>0</v>
      </c>
      <c r="AL253" s="226">
        <v>0</v>
      </c>
      <c r="AM253" s="226">
        <v>0</v>
      </c>
      <c r="AN253" s="226">
        <v>0</v>
      </c>
      <c r="AO253" s="226">
        <v>0</v>
      </c>
      <c r="AP253" s="226">
        <v>0</v>
      </c>
      <c r="AQ253" s="226">
        <v>0</v>
      </c>
      <c r="AR253" s="226">
        <v>0</v>
      </c>
      <c r="AS253" s="407">
        <f t="shared" ref="AS253:BM253" si="1020">IF(X253 = 0, "", X253)</f>
        <v>1</v>
      </c>
      <c r="AT253" s="216" t="str">
        <f t="shared" si="1020"/>
        <v/>
      </c>
      <c r="AU253" s="216" t="str">
        <f t="shared" si="1020"/>
        <v/>
      </c>
      <c r="AV253" s="216" t="str">
        <f t="shared" si="1020"/>
        <v/>
      </c>
      <c r="AW253" s="216" t="str">
        <f t="shared" si="1020"/>
        <v/>
      </c>
      <c r="AX253" s="216" t="str">
        <f t="shared" si="1020"/>
        <v/>
      </c>
      <c r="AY253" s="216" t="str">
        <f t="shared" si="1020"/>
        <v/>
      </c>
      <c r="AZ253" s="216" t="str">
        <f t="shared" si="1020"/>
        <v/>
      </c>
      <c r="BA253" s="216" t="str">
        <f t="shared" si="1020"/>
        <v/>
      </c>
      <c r="BB253" s="216" t="str">
        <f t="shared" si="1020"/>
        <v/>
      </c>
      <c r="BC253" s="216" t="str">
        <f t="shared" si="1020"/>
        <v/>
      </c>
      <c r="BD253" s="216" t="str">
        <f t="shared" si="1020"/>
        <v/>
      </c>
      <c r="BE253" s="216" t="str">
        <f t="shared" si="1020"/>
        <v/>
      </c>
      <c r="BF253" s="216" t="str">
        <f t="shared" si="1020"/>
        <v/>
      </c>
      <c r="BG253" s="216" t="str">
        <f t="shared" si="1020"/>
        <v/>
      </c>
      <c r="BH253" s="216" t="str">
        <f t="shared" si="1020"/>
        <v/>
      </c>
      <c r="BI253" s="216" t="str">
        <f t="shared" si="1020"/>
        <v/>
      </c>
      <c r="BJ253" s="216" t="str">
        <f t="shared" si="1020"/>
        <v/>
      </c>
      <c r="BK253" s="216" t="str">
        <f t="shared" si="1020"/>
        <v/>
      </c>
      <c r="BL253" s="216" t="str">
        <f t="shared" si="1020"/>
        <v/>
      </c>
      <c r="BM253" s="231" t="str">
        <f t="shared" si="1020"/>
        <v/>
      </c>
      <c r="BN253" s="225" t="e">
        <f>$AS253*Assembly!Z$4+$AT253*Assembly!Z$5+$AU253*Assembly!Z$6+$AV253*Assembly!Z$7+$AW253*Assembly!Z$8+$AX253*Assembly!Z$9+$AY253*Assembly!Z$10+$AZ253*Assembly!Z$11+$BA253*Assembly!Z$12+$BB253*Assembly!Z$13+$BC253*Assembly!Z$14+$BD253*Assembly!Z$15+$BE253*Assembly!Z$16+$BF253*Assembly!Z$17+$BG253*Assembly!Z$18+$BH253*Assembly!Z$19+$BI253*Assembly!Z$20+$BJ253*Assembly!Z$21+$BK253*Assembly!Z$22+$BL253*Assembly!Z$23+$BM253*Assembly!Z$24</f>
        <v>#VALUE!</v>
      </c>
      <c r="BO253" s="226" t="e">
        <f t="shared" si="3"/>
        <v>#VALUE!</v>
      </c>
      <c r="BP253" s="226"/>
      <c r="BQ253" s="226" t="e">
        <f>$AS253*Assembly!AD$4+$AT253*Assembly!AD$5+$AU253*Assembly!AD$6+$AV253*Assembly!AD$7+$AW253*Assembly!AD$8+$AX253*Assembly!AD$9+$AY253*Assembly!AD$10+$AZ253*Assembly!AD$11+$BA253*Assembly!AD$12+$BB253*Assembly!AD$13+$BC253*Assembly!AD$14+$BD253*Assembly!AD$15+$BE253*Assembly!AD$16+$BF253*Assembly!AD$17+$BG253*Assembly!AD$18+$BH253*Assembly!AD$19+$BI253*Assembly!AD$20+$BJ253*Assembly!AD$21+$BK253*Assembly!AD$22+$BL253*Assembly!AD$23+$BM253*Assembly!AD$24</f>
        <v>#VALUE!</v>
      </c>
      <c r="BR253" s="236" t="e">
        <f t="shared" si="4"/>
        <v>#VALUE!</v>
      </c>
      <c r="BS253" s="237" t="e">
        <f t="shared" si="5"/>
        <v>#VALUE!</v>
      </c>
      <c r="BT253" s="238" t="e">
        <f t="shared" si="6"/>
        <v>#VALUE!</v>
      </c>
      <c r="BU253" s="237" t="e">
        <f t="shared" si="7"/>
        <v>#VALUE!</v>
      </c>
      <c r="BV253" s="226" t="e">
        <f>$AS253*Assembly!Y$4+$AT253*Assembly!Y$5+$AU253*Assembly!Y$6+$AV253*Assembly!Y$7+$AW253*Assembly!Y$8+$AX253*Assembly!Y$9+$AY253*Assembly!Y$10+$AZ253*Assembly!Y$11+$BA253*Assembly!Y$12+$BB253*Assembly!Y$13+$BC253*Assembly!Y$14+$BD253*Assembly!Y$15+$BE253*Assembly!Y$16+$BF253*Assembly!Y$17+$BG253*Assembly!Y$18+$BH253*Assembly!Y$19+$BI253*Assembly!Y$20+$BJ253*Assembly!Y$21+$BK253*Assembly!Y$22+$BL253*Assembly!Y$23+$BM253*Assembly!Y$24</f>
        <v>#VALUE!</v>
      </c>
      <c r="BW253" s="226" t="e">
        <f t="shared" si="8"/>
        <v>#VALUE!</v>
      </c>
      <c r="BX253" s="239" t="e">
        <f t="shared" si="9"/>
        <v>#VALUE!</v>
      </c>
      <c r="BY253" s="240" t="e">
        <f>$AS253*Assembly!AC$4+$AT253*Assembly!AC$5+$AU253*Assembly!AC$6+$AV253*Assembly!AC$7+$AW253*Assembly!AC$8+$AX253*Assembly!AC$9+$AY253*Assembly!AC$10+$AZ253*Assembly!AC$11+$BA253*Assembly!AC$12+$BB253*Assembly!AC$13+$BC253*Assembly!AC$14+$BD253*Assembly!AC$15+$BE253*Assembly!AC$16+$BF253*Assembly!AC$17+$BG253*Assembly!AC$18+$BH253*Assembly!AC$19+$BI253*Assembly!AC$20+$BJ253*Assembly!AC$21+$BK253*Assembly!AC$22+$BL253*Assembly!AC$23+$BM253*Assembly!AC$24</f>
        <v>#VALUE!</v>
      </c>
      <c r="BZ253" s="232" t="e">
        <f>$AS253*Assembly!M$4+$AT253*Assembly!M$5+$AU253*Assembly!M$6+$AV253*Assembly!M$7+$AW253*Assembly!M$8+$AX253*Assembly!M$9+$AY253*Assembly!M$10+$AZ253*Assembly!M$11+$BA253*Assembly!M$12+$BB253*Assembly!M$13+$BC253*Assembly!M$14+$BD253*Assembly!M$15+$BE253*Assembly!M$16+$BF253*Assembly!M$17+$BG253*Assembly!M$18+$BH253*Assembly!M$19+$BI253*Assembly!M$20+$BJ253*Assembly!M$21+$BK253*Assembly!M$22+$BL253*Assembly!M$23+$BM253*Assembly!M$24</f>
        <v>#VALUE!</v>
      </c>
      <c r="CA253" s="232" t="e">
        <f>$AS253*Assembly!N$4+$AT253*Assembly!N$5+$AU253*Assembly!N$6+$AV253*Assembly!N$7+$AW253*Assembly!N$8+$AX253*Assembly!N$9+$AY253*Assembly!N$10+$AZ253*Assembly!N$11+$BA253*Assembly!N$12+$BB253*Assembly!N$13+$BC253*Assembly!N$14+$BD253*Assembly!N$15+$BE253*Assembly!N$16+$BF253*Assembly!N$17+$BG253*Assembly!N$18+$BH253*Assembly!N$19+$BI253*Assembly!N$20+$BJ253*Assembly!N$21+$BK253*Assembly!N$22+$BL253*Assembly!N$23+$BM253*Assembly!N$24</f>
        <v>#VALUE!</v>
      </c>
      <c r="CB253" s="232" t="e">
        <f>$AS253*Assembly!O$4+$AT253*Assembly!O$5+$AU253*Assembly!O$6+$AV253*Assembly!O$7+$AW253*Assembly!O$8+$AX253*Assembly!O$9+$AY253*Assembly!O$10+$AZ253*Assembly!O$11+$BA253*Assembly!O$12+$BB253*Assembly!O$13+$BC253*Assembly!O$14+$BD253*Assembly!O$15+$BE253*Assembly!O$16+$BF253*Assembly!O$17+$BG253*Assembly!O$18+$BH253*Assembly!O$19+$BI253*Assembly!O$20+$BJ253*Assembly!O$21+$BK253*Assembly!O$22+$BL253*Assembly!O$23+$BM253*Assembly!O$24</f>
        <v>#VALUE!</v>
      </c>
      <c r="CC253" s="230" t="e">
        <f>$AS253*Assembly!P$4+$AT253*Assembly!P$5+$AU253*Assembly!P$6+$AV253*Assembly!P$7+$AW253*Assembly!P$8+$AX253*Assembly!P$9+$AY253*Assembly!P$10+$AZ253*Assembly!P$11+$BA253*Assembly!P$12+$BB253*Assembly!P$13+$BC253*Assembly!P$14+$BD253*Assembly!P$15+$BE253*Assembly!P$16+$BF253*Assembly!P$17+$BG253*Assembly!P$18+$BH253*Assembly!P$19+$BI253*Assembly!P$20+$BJ253*Assembly!P$21+$BK253*Assembly!P$22+$BL253*Assembly!P$23+$BM253*Assembly!P$24</f>
        <v>#VALUE!</v>
      </c>
      <c r="CD253" s="230" t="e">
        <f>$AS253*Assembly!Q$4+$AT253*Assembly!Q$5+$AU253*Assembly!Q$6+$AV253*Assembly!Q$7+$AW253*Assembly!Q$8+$AX253*Assembly!Q$9+$AY253*Assembly!Q$10+$AZ253*Assembly!Q$11+$BA253*Assembly!Q$12+$BB253*Assembly!Q$13+$BC253*Assembly!Q$14+$BD253*Assembly!Q$15+$BE253*Assembly!Q$16+$BF253*Assembly!Q$17+$BG253*Assembly!Q$18+$BH253*Assembly!Q$19+$BI253*Assembly!Q$20+$BJ253*Assembly!Q$21+$BK253*Assembly!Q$22+$BL253*Assembly!Q$23+$BM253*Assembly!Q$24</f>
        <v>#VALUE!</v>
      </c>
      <c r="CE253" s="232" t="e">
        <f>$AS253*Assembly!R$4+$AT253*Assembly!R$5+$AU253*Assembly!R$6+$AV253*Assembly!R$7+$AW253*Assembly!R$8+$AX253*Assembly!R$9+$AY253*Assembly!R$10+$AZ253*Assembly!R$11+$BA253*Assembly!R$12+$BB253*Assembly!R$13+$BC253*Assembly!R$14+$BD253*Assembly!R$15+$BE253*Assembly!R$16+$BF253*Assembly!R$17+$BG253*Assembly!R$18+$BH253*Assembly!R$19+$BI253*Assembly!R$20+$BJ253*Assembly!R$21+$BK253*Assembly!R$22+$BL253*Assembly!R$23+$BM253*Assembly!R$24</f>
        <v>#VALUE!</v>
      </c>
      <c r="CF253" s="230" t="e">
        <f>$AS253*Assembly!S$4+$AT253*Assembly!S$5+$AU253*Assembly!S$6+$AV253*Assembly!S$7+$AW253*Assembly!S$8+$AX253*Assembly!S$9+$AY253*Assembly!S$10+$AZ253*Assembly!S$11+$BA253*Assembly!S$12+$BB253*Assembly!S$13+$BC253*Assembly!S$14+$BD253*Assembly!S$15+$BE253*Assembly!S$16+$BF253*Assembly!S$17+$BG253*Assembly!S$18+$BH253*Assembly!S$19+$BI253*Assembly!S$20+$BJ253*Assembly!S$21+$BK253*Assembly!S$22+$BL253*Assembly!S$23+$BM253*Assembly!S$24</f>
        <v>#VALUE!</v>
      </c>
      <c r="CG253" s="230" t="e">
        <f>$AS253*Assembly!T$4+$AT253*Assembly!T$5+$AU253*Assembly!T$6+$AV253*Assembly!T$7+$AW253*Assembly!T$8+$AX253*Assembly!T$9+$AY253*Assembly!T$10+$AZ253*Assembly!T$11+$BA253*Assembly!T$12+$BB253*Assembly!T$13+$BC253*Assembly!T$14+$BD253*Assembly!T$15+$BE253*Assembly!T$16+$BF253*Assembly!T$17+$BG253*Assembly!T$18+$BH253*Assembly!T$19+$BI253*Assembly!T$20+$BJ253*Assembly!T$21+$BK253*Assembly!T$22+$BL253*Assembly!T$23+$BM253*Assembly!T$24</f>
        <v>#VALUE!</v>
      </c>
      <c r="CH253" s="230" t="e">
        <f>$AS253*Assembly!U$4+$AT253*Assembly!U$5+$AU253*Assembly!U$6+$AV253*Assembly!U$7+$AW253*Assembly!U$8+$AX253*Assembly!U$9+$AY253*Assembly!U$10+$AZ253*Assembly!U$11+$BA253*Assembly!U$12+$BB253*Assembly!U$13+$BC253*Assembly!U$14+$BD253*Assembly!U$15+$BE253*Assembly!U$16+$BF253*Assembly!U$17+$BG253*Assembly!U$18+$BH253*Assembly!U$19+$BI253*Assembly!U$20+$BJ253*Assembly!U$21+$BK253*Assembly!U$22+$BL253*Assembly!U$23+$BM253*Assembly!U$24</f>
        <v>#VALUE!</v>
      </c>
      <c r="CI253" s="232" t="e">
        <f>$AS253*Assembly!V$4+$AT253*Assembly!V$5+$AU253*Assembly!V$6+$AV253*Assembly!V$7+$AW253*Assembly!V$8+$AX253*Assembly!V$9+$AY253*Assembly!V$10+$AZ253*Assembly!V$11+$BA253*Assembly!V$12+$BB253*Assembly!V$13+$BC253*Assembly!V$14+$BD253*Assembly!V$15+$BE253*Assembly!V$16+$BF253*Assembly!V$17+$BG253*Assembly!V$18+$BH253*Assembly!V$19+$BI253*Assembly!V$20+$BJ253*Assembly!V$21+$BK253*Assembly!V$22+$BL253*Assembly!V$23+$BM253*Assembly!V$24</f>
        <v>#VALUE!</v>
      </c>
      <c r="CJ253" s="232" t="e">
        <f>BZ253*Refining!$F$3</f>
        <v>#VALUE!</v>
      </c>
      <c r="CK253" s="232" t="e">
        <f>CA253*Refining!$F$4</f>
        <v>#VALUE!</v>
      </c>
      <c r="CL253" s="232" t="e">
        <f>CB253*Refining!$F$5</f>
        <v>#VALUE!</v>
      </c>
      <c r="CM253" s="232" t="e">
        <f>CC253*Refining!$F$6</f>
        <v>#VALUE!</v>
      </c>
      <c r="CN253" s="232" t="e">
        <f>CD253*Refining!$F$7</f>
        <v>#VALUE!</v>
      </c>
      <c r="CO253" s="232" t="e">
        <f>CE253*Refining!$F$8</f>
        <v>#VALUE!</v>
      </c>
      <c r="CP253" s="232" t="e">
        <f>CF253*Refining!$F$9</f>
        <v>#VALUE!</v>
      </c>
      <c r="CQ253" s="232" t="e">
        <f>CG253*Refining!$F$10</f>
        <v>#VALUE!</v>
      </c>
      <c r="CR253" s="232" t="e">
        <f>CH253*Refining!$F$11</f>
        <v>#VALUE!</v>
      </c>
      <c r="CS253" s="232" t="e">
        <f>CI253*Refining!$F$12</f>
        <v>#VALUE!</v>
      </c>
      <c r="CT253" s="243" t="e">
        <f t="shared" ref="CT253:DM253" si="1021">IF(BZ253 = 0, "", BZ253)</f>
        <v>#VALUE!</v>
      </c>
      <c r="CU253" s="246" t="e">
        <f t="shared" si="1021"/>
        <v>#VALUE!</v>
      </c>
      <c r="CV253" s="246" t="e">
        <f t="shared" si="1021"/>
        <v>#VALUE!</v>
      </c>
      <c r="CW253" s="246" t="e">
        <f t="shared" si="1021"/>
        <v>#VALUE!</v>
      </c>
      <c r="CX253" s="246" t="e">
        <f t="shared" si="1021"/>
        <v>#VALUE!</v>
      </c>
      <c r="CY253" s="246" t="e">
        <f t="shared" si="1021"/>
        <v>#VALUE!</v>
      </c>
      <c r="CZ253" s="246" t="e">
        <f t="shared" si="1021"/>
        <v>#VALUE!</v>
      </c>
      <c r="DA253" s="246" t="e">
        <f t="shared" si="1021"/>
        <v>#VALUE!</v>
      </c>
      <c r="DB253" s="246" t="e">
        <f t="shared" si="1021"/>
        <v>#VALUE!</v>
      </c>
      <c r="DC253" s="251" t="e">
        <f t="shared" si="1021"/>
        <v>#VALUE!</v>
      </c>
      <c r="DD253" s="243" t="e">
        <f t="shared" si="1021"/>
        <v>#VALUE!</v>
      </c>
      <c r="DE253" s="246" t="e">
        <f t="shared" si="1021"/>
        <v>#VALUE!</v>
      </c>
      <c r="DF253" s="246" t="e">
        <f t="shared" si="1021"/>
        <v>#VALUE!</v>
      </c>
      <c r="DG253" s="246" t="e">
        <f t="shared" si="1021"/>
        <v>#VALUE!</v>
      </c>
      <c r="DH253" s="254" t="e">
        <f t="shared" si="1021"/>
        <v>#VALUE!</v>
      </c>
      <c r="DI253" s="246" t="e">
        <f t="shared" si="1021"/>
        <v>#VALUE!</v>
      </c>
      <c r="DJ253" s="246" t="e">
        <f t="shared" si="1021"/>
        <v>#VALUE!</v>
      </c>
      <c r="DK253" s="246" t="e">
        <f t="shared" si="1021"/>
        <v>#VALUE!</v>
      </c>
      <c r="DL253" s="246" t="e">
        <f t="shared" si="1021"/>
        <v>#VALUE!</v>
      </c>
      <c r="DM253" s="251" t="e">
        <f t="shared" si="1021"/>
        <v>#VALUE!</v>
      </c>
      <c r="DN253" s="243" t="e">
        <f t="shared" si="11"/>
        <v>#VALUE!</v>
      </c>
      <c r="DO253" s="245" t="e">
        <f t="shared" si="12"/>
        <v>#VALUE!</v>
      </c>
      <c r="DP253" s="263" t="e">
        <f t="shared" si="13"/>
        <v>#VALUE!</v>
      </c>
      <c r="DQ253" s="226" t="e">
        <f>CT253*'Ores &amp; Ingots'!$C$3+CU253*'Ores &amp; Ingots'!$C$4+CV253*'Ores &amp; Ingots'!$C$5+CW253*'Ores &amp; Ingots'!$C$6+CX253*'Ores &amp; Ingots'!$C$7+CY253*'Ores &amp; Ingots'!$C$8+CZ253*'Ores &amp; Ingots'!$C$9+DA253*'Ores &amp; Ingots'!$C$10+DB253*'Ores &amp; Ingots'!$C$11+DC253*'Ores &amp; Ingots'!$C$12</f>
        <v>#VALUE!</v>
      </c>
      <c r="DR253" s="226" t="e">
        <f>DD253*'Ores &amp; Ingots'!$B$3+DE253*'Ores &amp; Ingots'!$B$4+DF253*'Ores &amp; Ingots'!$B$5+DG253*'Ores &amp; Ingots'!$B$6+DH253*'Ores &amp; Ingots'!$B$7+DI253*'Ores &amp; Ingots'!$B$8+DJ253*'Ores &amp; Ingots'!$B$9+DK253*'Ores &amp; Ingots'!$B$10+DL253*'Ores &amp; Ingots'!$B$11+DM253*'Ores &amp; Ingots'!$B$12</f>
        <v>#VALUE!</v>
      </c>
      <c r="DS253" s="245" t="e">
        <f>CT253*Refining!$G$3+CU253*Refining!$G$4+CV253*Refining!$G$5+CW253*Refining!$G$6+CX253*Refining!$G$7+CY253*Refining!$G$8+CZ253*Refining!$G$9+DA253*Refining!$G$10+DB253*Refining!$G$11+DC253*Refining!$G$12</f>
        <v>#VALUE!</v>
      </c>
      <c r="DT253" s="189" t="e">
        <f t="shared" si="14"/>
        <v>#VALUE!</v>
      </c>
      <c r="DU253" s="260" t="e">
        <f t="shared" si="15"/>
        <v>#VALUE!</v>
      </c>
      <c r="DV253" s="243" t="e">
        <f t="shared" si="16"/>
        <v>#VALUE!</v>
      </c>
      <c r="DW253" s="262" t="e">
        <f t="shared" ref="DW253:DX253" si="1022">DV253/60</f>
        <v>#VALUE!</v>
      </c>
      <c r="DX253" s="262" t="e">
        <f t="shared" si="1022"/>
        <v>#VALUE!</v>
      </c>
      <c r="DY253" s="243" t="e">
        <f t="shared" si="18"/>
        <v>#VALUE!</v>
      </c>
      <c r="DZ253" s="262" t="e">
        <f t="shared" ref="DZ253:EA253" si="1023">DY253/1000</f>
        <v>#VALUE!</v>
      </c>
      <c r="EA253" s="264" t="e">
        <f t="shared" si="1023"/>
        <v>#VALUE!</v>
      </c>
      <c r="EB253" s="239" t="e">
        <f t="shared" si="20"/>
        <v>#VALUE!</v>
      </c>
      <c r="EC253" s="266" t="e">
        <f t="shared" si="21"/>
        <v>#VALUE!</v>
      </c>
      <c r="ED253" s="133" t="s">
        <v>28</v>
      </c>
    </row>
    <row r="254" spans="1:134" ht="12.75" x14ac:dyDescent="0.2">
      <c r="A254" s="892" t="s">
        <v>439</v>
      </c>
      <c r="B254" s="55" t="s">
        <v>411</v>
      </c>
      <c r="C254" s="56" t="s">
        <v>155</v>
      </c>
      <c r="D254" s="56">
        <v>1</v>
      </c>
      <c r="E254" s="56">
        <v>1</v>
      </c>
      <c r="F254" s="56">
        <v>1</v>
      </c>
      <c r="G254" s="328">
        <f t="shared" si="0"/>
        <v>0.125</v>
      </c>
      <c r="H254" s="329">
        <v>8</v>
      </c>
      <c r="I254" s="329">
        <v>24</v>
      </c>
      <c r="J254" s="329">
        <f>H254/Main!$D$9</f>
        <v>1.6</v>
      </c>
      <c r="K254" s="329">
        <f>I254/Main!$D$10</f>
        <v>12</v>
      </c>
      <c r="L254" s="329">
        <f t="shared" si="1"/>
        <v>7.5</v>
      </c>
      <c r="M254" s="329">
        <v>0.16</v>
      </c>
      <c r="N254" s="332"/>
      <c r="O254" s="332"/>
      <c r="P254" s="330"/>
      <c r="Q254" s="332"/>
      <c r="R254" s="331"/>
      <c r="S254" s="332"/>
      <c r="T254" s="331"/>
      <c r="U254" s="373"/>
      <c r="V254" s="332"/>
      <c r="W254" s="374"/>
      <c r="X254" s="83">
        <v>5</v>
      </c>
      <c r="Y254" s="81">
        <v>0</v>
      </c>
      <c r="Z254" s="81">
        <v>0</v>
      </c>
      <c r="AA254" s="81">
        <v>0</v>
      </c>
      <c r="AB254" s="81">
        <v>0</v>
      </c>
      <c r="AC254" s="81">
        <v>0</v>
      </c>
      <c r="AD254" s="81">
        <v>0</v>
      </c>
      <c r="AE254" s="81">
        <v>0</v>
      </c>
      <c r="AF254" s="81">
        <v>0</v>
      </c>
      <c r="AG254" s="81">
        <v>0</v>
      </c>
      <c r="AH254" s="81">
        <v>0</v>
      </c>
      <c r="AI254" s="81">
        <v>2</v>
      </c>
      <c r="AJ254" s="81">
        <v>0</v>
      </c>
      <c r="AK254" s="81">
        <v>0</v>
      </c>
      <c r="AL254" s="81">
        <v>0</v>
      </c>
      <c r="AM254" s="81">
        <v>0</v>
      </c>
      <c r="AN254" s="81">
        <v>0</v>
      </c>
      <c r="AO254" s="81">
        <v>0</v>
      </c>
      <c r="AP254" s="81">
        <v>0</v>
      </c>
      <c r="AQ254" s="81">
        <v>0</v>
      </c>
      <c r="AR254" s="81">
        <v>0</v>
      </c>
      <c r="AS254" s="405">
        <f t="shared" ref="AS254:BM254" si="1024">IF(X254 = 0, "", X254)</f>
        <v>5</v>
      </c>
      <c r="AT254" s="56" t="str">
        <f t="shared" si="1024"/>
        <v/>
      </c>
      <c r="AU254" s="56" t="str">
        <f t="shared" si="1024"/>
        <v/>
      </c>
      <c r="AV254" s="56" t="str">
        <f t="shared" si="1024"/>
        <v/>
      </c>
      <c r="AW254" s="56" t="str">
        <f t="shared" si="1024"/>
        <v/>
      </c>
      <c r="AX254" s="56" t="str">
        <f t="shared" si="1024"/>
        <v/>
      </c>
      <c r="AY254" s="56" t="str">
        <f t="shared" si="1024"/>
        <v/>
      </c>
      <c r="AZ254" s="56" t="str">
        <f t="shared" si="1024"/>
        <v/>
      </c>
      <c r="BA254" s="56" t="str">
        <f t="shared" si="1024"/>
        <v/>
      </c>
      <c r="BB254" s="56" t="str">
        <f t="shared" si="1024"/>
        <v/>
      </c>
      <c r="BC254" s="56" t="str">
        <f t="shared" si="1024"/>
        <v/>
      </c>
      <c r="BD254" s="81">
        <f t="shared" si="1024"/>
        <v>2</v>
      </c>
      <c r="BE254" s="56" t="str">
        <f t="shared" si="1024"/>
        <v/>
      </c>
      <c r="BF254" s="56" t="str">
        <f t="shared" si="1024"/>
        <v/>
      </c>
      <c r="BG254" s="56" t="str">
        <f t="shared" si="1024"/>
        <v/>
      </c>
      <c r="BH254" s="56" t="str">
        <f t="shared" si="1024"/>
        <v/>
      </c>
      <c r="BI254" s="56" t="str">
        <f t="shared" si="1024"/>
        <v/>
      </c>
      <c r="BJ254" s="56" t="str">
        <f t="shared" si="1024"/>
        <v/>
      </c>
      <c r="BK254" s="56" t="str">
        <f t="shared" si="1024"/>
        <v/>
      </c>
      <c r="BL254" s="56" t="str">
        <f t="shared" si="1024"/>
        <v/>
      </c>
      <c r="BM254" s="85" t="str">
        <f t="shared" si="1024"/>
        <v/>
      </c>
      <c r="BN254" s="93" t="e">
        <f>$AS254*Assembly!Z$4+$AT254*Assembly!Z$5+$AU254*Assembly!Z$6+$AV254*Assembly!Z$7+$AW254*Assembly!Z$8+$AX254*Assembly!Z$9+$AY254*Assembly!Z$10+$AZ254*Assembly!Z$11+$BA254*Assembly!Z$12+$BB254*Assembly!Z$13+$BC254*Assembly!Z$14+$BD254*Assembly!Z$15+$BE254*Assembly!Z$16+$BF254*Assembly!Z$17+$BG254*Assembly!Z$18+$BH254*Assembly!Z$19+$BI254*Assembly!Z$20+$BJ254*Assembly!Z$21+$BK254*Assembly!Z$22+$BL254*Assembly!Z$23+$BM254*Assembly!Z$24</f>
        <v>#VALUE!</v>
      </c>
      <c r="BO254" s="81" t="e">
        <f t="shared" si="3"/>
        <v>#VALUE!</v>
      </c>
      <c r="BP254" s="81"/>
      <c r="BQ254" s="81" t="e">
        <f>$AS254*Assembly!AD$4+$AT254*Assembly!AD$5+$AU254*Assembly!AD$6+$AV254*Assembly!AD$7+$AW254*Assembly!AD$8+$AX254*Assembly!AD$9+$AY254*Assembly!AD$10+$AZ254*Assembly!AD$11+$BA254*Assembly!AD$12+$BB254*Assembly!AD$13+$BC254*Assembly!AD$14+$BD254*Assembly!AD$15+$BE254*Assembly!AD$16+$BF254*Assembly!AD$17+$BG254*Assembly!AD$18+$BH254*Assembly!AD$19+$BI254*Assembly!AD$20+$BJ254*Assembly!AD$21+$BK254*Assembly!AD$22+$BL254*Assembly!AD$23+$BM254*Assembly!AD$24</f>
        <v>#VALUE!</v>
      </c>
      <c r="BR254" s="98" t="e">
        <f t="shared" si="4"/>
        <v>#VALUE!</v>
      </c>
      <c r="BS254" s="99" t="e">
        <f t="shared" si="5"/>
        <v>#VALUE!</v>
      </c>
      <c r="BT254" s="101" t="e">
        <f t="shared" si="6"/>
        <v>#VALUE!</v>
      </c>
      <c r="BU254" s="99" t="e">
        <f t="shared" si="7"/>
        <v>#VALUE!</v>
      </c>
      <c r="BV254" s="81" t="e">
        <f>$AS254*Assembly!Y$4+$AT254*Assembly!Y$5+$AU254*Assembly!Y$6+$AV254*Assembly!Y$7+$AW254*Assembly!Y$8+$AX254*Assembly!Y$9+$AY254*Assembly!Y$10+$AZ254*Assembly!Y$11+$BA254*Assembly!Y$12+$BB254*Assembly!Y$13+$BC254*Assembly!Y$14+$BD254*Assembly!Y$15+$BE254*Assembly!Y$16+$BF254*Assembly!Y$17+$BG254*Assembly!Y$18+$BH254*Assembly!Y$19+$BI254*Assembly!Y$20+$BJ254*Assembly!Y$21+$BK254*Assembly!Y$22+$BL254*Assembly!Y$23+$BM254*Assembly!Y$24</f>
        <v>#VALUE!</v>
      </c>
      <c r="BW254" s="81" t="e">
        <f t="shared" si="8"/>
        <v>#VALUE!</v>
      </c>
      <c r="BX254" s="106" t="e">
        <f t="shared" si="9"/>
        <v>#VALUE!</v>
      </c>
      <c r="BY254" s="108" t="e">
        <f>$AS254*Assembly!AC$4+$AT254*Assembly!AC$5+$AU254*Assembly!AC$6+$AV254*Assembly!AC$7+$AW254*Assembly!AC$8+$AX254*Assembly!AC$9+$AY254*Assembly!AC$10+$AZ254*Assembly!AC$11+$BA254*Assembly!AC$12+$BB254*Assembly!AC$13+$BC254*Assembly!AC$14+$BD254*Assembly!AC$15+$BE254*Assembly!AC$16+$BF254*Assembly!AC$17+$BG254*Assembly!AC$18+$BH254*Assembly!AC$19+$BI254*Assembly!AC$20+$BJ254*Assembly!AC$21+$BK254*Assembly!AC$22+$BL254*Assembly!AC$23+$BM254*Assembly!AC$24</f>
        <v>#VALUE!</v>
      </c>
      <c r="BZ254" s="330" t="e">
        <f>$AS254*Assembly!M$4+$AT254*Assembly!M$5+$AU254*Assembly!M$6+$AV254*Assembly!M$7+$AW254*Assembly!M$8+$AX254*Assembly!M$9+$AY254*Assembly!M$10+$AZ254*Assembly!M$11+$BA254*Assembly!M$12+$BB254*Assembly!M$13+$BC254*Assembly!M$14+$BD254*Assembly!M$15+$BE254*Assembly!M$16+$BF254*Assembly!M$17+$BG254*Assembly!M$18+$BH254*Assembly!M$19+$BI254*Assembly!M$20+$BJ254*Assembly!M$21+$BK254*Assembly!M$22+$BL254*Assembly!M$23+$BM254*Assembly!M$24</f>
        <v>#VALUE!</v>
      </c>
      <c r="CA254" s="330" t="e">
        <f>$AS254*Assembly!N$4+$AT254*Assembly!N$5+$AU254*Assembly!N$6+$AV254*Assembly!N$7+$AW254*Assembly!N$8+$AX254*Assembly!N$9+$AY254*Assembly!N$10+$AZ254*Assembly!N$11+$BA254*Assembly!N$12+$BB254*Assembly!N$13+$BC254*Assembly!N$14+$BD254*Assembly!N$15+$BE254*Assembly!N$16+$BF254*Assembly!N$17+$BG254*Assembly!N$18+$BH254*Assembly!N$19+$BI254*Assembly!N$20+$BJ254*Assembly!N$21+$BK254*Assembly!N$22+$BL254*Assembly!N$23+$BM254*Assembly!N$24</f>
        <v>#VALUE!</v>
      </c>
      <c r="CB254" s="330" t="e">
        <f>$AS254*Assembly!O$4+$AT254*Assembly!O$5+$AU254*Assembly!O$6+$AV254*Assembly!O$7+$AW254*Assembly!O$8+$AX254*Assembly!O$9+$AY254*Assembly!O$10+$AZ254*Assembly!O$11+$BA254*Assembly!O$12+$BB254*Assembly!O$13+$BC254*Assembly!O$14+$BD254*Assembly!O$15+$BE254*Assembly!O$16+$BF254*Assembly!O$17+$BG254*Assembly!O$18+$BH254*Assembly!O$19+$BI254*Assembly!O$20+$BJ254*Assembly!O$21+$BK254*Assembly!O$22+$BL254*Assembly!O$23+$BM254*Assembly!O$24</f>
        <v>#VALUE!</v>
      </c>
      <c r="CC254" s="329" t="e">
        <f>$AS254*Assembly!P$4+$AT254*Assembly!P$5+$AU254*Assembly!P$6+$AV254*Assembly!P$7+$AW254*Assembly!P$8+$AX254*Assembly!P$9+$AY254*Assembly!P$10+$AZ254*Assembly!P$11+$BA254*Assembly!P$12+$BB254*Assembly!P$13+$BC254*Assembly!P$14+$BD254*Assembly!P$15+$BE254*Assembly!P$16+$BF254*Assembly!P$17+$BG254*Assembly!P$18+$BH254*Assembly!P$19+$BI254*Assembly!P$20+$BJ254*Assembly!P$21+$BK254*Assembly!P$22+$BL254*Assembly!P$23+$BM254*Assembly!P$24</f>
        <v>#VALUE!</v>
      </c>
      <c r="CD254" s="329" t="e">
        <f>$AS254*Assembly!Q$4+$AT254*Assembly!Q$5+$AU254*Assembly!Q$6+$AV254*Assembly!Q$7+$AW254*Assembly!Q$8+$AX254*Assembly!Q$9+$AY254*Assembly!Q$10+$AZ254*Assembly!Q$11+$BA254*Assembly!Q$12+$BB254*Assembly!Q$13+$BC254*Assembly!Q$14+$BD254*Assembly!Q$15+$BE254*Assembly!Q$16+$BF254*Assembly!Q$17+$BG254*Assembly!Q$18+$BH254*Assembly!Q$19+$BI254*Assembly!Q$20+$BJ254*Assembly!Q$21+$BK254*Assembly!Q$22+$BL254*Assembly!Q$23+$BM254*Assembly!Q$24</f>
        <v>#VALUE!</v>
      </c>
      <c r="CE254" s="330" t="e">
        <f>$AS254*Assembly!R$4+$AT254*Assembly!R$5+$AU254*Assembly!R$6+$AV254*Assembly!R$7+$AW254*Assembly!R$8+$AX254*Assembly!R$9+$AY254*Assembly!R$10+$AZ254*Assembly!R$11+$BA254*Assembly!R$12+$BB254*Assembly!R$13+$BC254*Assembly!R$14+$BD254*Assembly!R$15+$BE254*Assembly!R$16+$BF254*Assembly!R$17+$BG254*Assembly!R$18+$BH254*Assembly!R$19+$BI254*Assembly!R$20+$BJ254*Assembly!R$21+$BK254*Assembly!R$22+$BL254*Assembly!R$23+$BM254*Assembly!R$24</f>
        <v>#VALUE!</v>
      </c>
      <c r="CF254" s="329" t="e">
        <f>$AS254*Assembly!S$4+$AT254*Assembly!S$5+$AU254*Assembly!S$6+$AV254*Assembly!S$7+$AW254*Assembly!S$8+$AX254*Assembly!S$9+$AY254*Assembly!S$10+$AZ254*Assembly!S$11+$BA254*Assembly!S$12+$BB254*Assembly!S$13+$BC254*Assembly!S$14+$BD254*Assembly!S$15+$BE254*Assembly!S$16+$BF254*Assembly!S$17+$BG254*Assembly!S$18+$BH254*Assembly!S$19+$BI254*Assembly!S$20+$BJ254*Assembly!S$21+$BK254*Assembly!S$22+$BL254*Assembly!S$23+$BM254*Assembly!S$24</f>
        <v>#VALUE!</v>
      </c>
      <c r="CG254" s="329" t="e">
        <f>$AS254*Assembly!T$4+$AT254*Assembly!T$5+$AU254*Assembly!T$6+$AV254*Assembly!T$7+$AW254*Assembly!T$8+$AX254*Assembly!T$9+$AY254*Assembly!T$10+$AZ254*Assembly!T$11+$BA254*Assembly!T$12+$BB254*Assembly!T$13+$BC254*Assembly!T$14+$BD254*Assembly!T$15+$BE254*Assembly!T$16+$BF254*Assembly!T$17+$BG254*Assembly!T$18+$BH254*Assembly!T$19+$BI254*Assembly!T$20+$BJ254*Assembly!T$21+$BK254*Assembly!T$22+$BL254*Assembly!T$23+$BM254*Assembly!T$24</f>
        <v>#VALUE!</v>
      </c>
      <c r="CH254" s="329" t="e">
        <f>$AS254*Assembly!U$4+$AT254*Assembly!U$5+$AU254*Assembly!U$6+$AV254*Assembly!U$7+$AW254*Assembly!U$8+$AX254*Assembly!U$9+$AY254*Assembly!U$10+$AZ254*Assembly!U$11+$BA254*Assembly!U$12+$BB254*Assembly!U$13+$BC254*Assembly!U$14+$BD254*Assembly!U$15+$BE254*Assembly!U$16+$BF254*Assembly!U$17+$BG254*Assembly!U$18+$BH254*Assembly!U$19+$BI254*Assembly!U$20+$BJ254*Assembly!U$21+$BK254*Assembly!U$22+$BL254*Assembly!U$23+$BM254*Assembly!U$24</f>
        <v>#VALUE!</v>
      </c>
      <c r="CI254" s="330" t="e">
        <f>$AS254*Assembly!V$4+$AT254*Assembly!V$5+$AU254*Assembly!V$6+$AV254*Assembly!V$7+$AW254*Assembly!V$8+$AX254*Assembly!V$9+$AY254*Assembly!V$10+$AZ254*Assembly!V$11+$BA254*Assembly!V$12+$BB254*Assembly!V$13+$BC254*Assembly!V$14+$BD254*Assembly!V$15+$BE254*Assembly!V$16+$BF254*Assembly!V$17+$BG254*Assembly!V$18+$BH254*Assembly!V$19+$BI254*Assembly!V$20+$BJ254*Assembly!V$21+$BK254*Assembly!V$22+$BL254*Assembly!V$23+$BM254*Assembly!V$24</f>
        <v>#VALUE!</v>
      </c>
      <c r="CJ254" s="330" t="e">
        <f>BZ254*Refining!$F$3</f>
        <v>#VALUE!</v>
      </c>
      <c r="CK254" s="330" t="e">
        <f>CA254*Refining!$F$4</f>
        <v>#VALUE!</v>
      </c>
      <c r="CL254" s="330" t="e">
        <f>CB254*Refining!$F$5</f>
        <v>#VALUE!</v>
      </c>
      <c r="CM254" s="330" t="e">
        <f>CC254*Refining!$F$6</f>
        <v>#VALUE!</v>
      </c>
      <c r="CN254" s="330" t="e">
        <f>CD254*Refining!$F$7</f>
        <v>#VALUE!</v>
      </c>
      <c r="CO254" s="330" t="e">
        <f>CE254*Refining!$F$8</f>
        <v>#VALUE!</v>
      </c>
      <c r="CP254" s="330" t="e">
        <f>CF254*Refining!$F$9</f>
        <v>#VALUE!</v>
      </c>
      <c r="CQ254" s="330" t="e">
        <f>CG254*Refining!$F$10</f>
        <v>#VALUE!</v>
      </c>
      <c r="CR254" s="330" t="e">
        <f>CH254*Refining!$F$11</f>
        <v>#VALUE!</v>
      </c>
      <c r="CS254" s="330" t="e">
        <f>CI254*Refining!$F$12</f>
        <v>#VALUE!</v>
      </c>
      <c r="CT254" s="115" t="e">
        <f t="shared" ref="CT254:DM254" si="1025">IF(BZ254 = 0, "", BZ254)</f>
        <v>#VALUE!</v>
      </c>
      <c r="CU254" s="119" t="e">
        <f t="shared" si="1025"/>
        <v>#VALUE!</v>
      </c>
      <c r="CV254" s="119" t="e">
        <f t="shared" si="1025"/>
        <v>#VALUE!</v>
      </c>
      <c r="CW254" s="116" t="e">
        <f t="shared" si="1025"/>
        <v>#VALUE!</v>
      </c>
      <c r="CX254" s="116" t="e">
        <f t="shared" si="1025"/>
        <v>#VALUE!</v>
      </c>
      <c r="CY254" s="116" t="e">
        <f t="shared" si="1025"/>
        <v>#VALUE!</v>
      </c>
      <c r="CZ254" s="116" t="e">
        <f t="shared" si="1025"/>
        <v>#VALUE!</v>
      </c>
      <c r="DA254" s="116" t="e">
        <f t="shared" si="1025"/>
        <v>#VALUE!</v>
      </c>
      <c r="DB254" s="116" t="e">
        <f t="shared" si="1025"/>
        <v>#VALUE!</v>
      </c>
      <c r="DC254" s="117" t="e">
        <f t="shared" si="1025"/>
        <v>#VALUE!</v>
      </c>
      <c r="DD254" s="115" t="e">
        <f t="shared" si="1025"/>
        <v>#VALUE!</v>
      </c>
      <c r="DE254" s="119" t="e">
        <f t="shared" si="1025"/>
        <v>#VALUE!</v>
      </c>
      <c r="DF254" s="119" t="e">
        <f t="shared" si="1025"/>
        <v>#VALUE!</v>
      </c>
      <c r="DG254" s="116" t="e">
        <f t="shared" si="1025"/>
        <v>#VALUE!</v>
      </c>
      <c r="DH254" s="118" t="e">
        <f t="shared" si="1025"/>
        <v>#VALUE!</v>
      </c>
      <c r="DI254" s="116" t="e">
        <f t="shared" si="1025"/>
        <v>#VALUE!</v>
      </c>
      <c r="DJ254" s="116" t="e">
        <f t="shared" si="1025"/>
        <v>#VALUE!</v>
      </c>
      <c r="DK254" s="116" t="e">
        <f t="shared" si="1025"/>
        <v>#VALUE!</v>
      </c>
      <c r="DL254" s="116" t="e">
        <f t="shared" si="1025"/>
        <v>#VALUE!</v>
      </c>
      <c r="DM254" s="117" t="e">
        <f t="shared" si="1025"/>
        <v>#VALUE!</v>
      </c>
      <c r="DN254" s="115" t="e">
        <f t="shared" si="11"/>
        <v>#VALUE!</v>
      </c>
      <c r="DO254" s="119" t="e">
        <f t="shared" si="12"/>
        <v>#VALUE!</v>
      </c>
      <c r="DP254" s="120" t="e">
        <f t="shared" si="13"/>
        <v>#VALUE!</v>
      </c>
      <c r="DQ254" s="81" t="e">
        <f>CT254*'Ores &amp; Ingots'!$C$3+CU254*'Ores &amp; Ingots'!$C$4+CV254*'Ores &amp; Ingots'!$C$5+CW254*'Ores &amp; Ingots'!$C$6+CX254*'Ores &amp; Ingots'!$C$7+CY254*'Ores &amp; Ingots'!$C$8+CZ254*'Ores &amp; Ingots'!$C$9+DA254*'Ores &amp; Ingots'!$C$10+DB254*'Ores &amp; Ingots'!$C$11+DC254*'Ores &amp; Ingots'!$C$12</f>
        <v>#VALUE!</v>
      </c>
      <c r="DR254" s="81" t="e">
        <f>DD254*'Ores &amp; Ingots'!$B$3+DE254*'Ores &amp; Ingots'!$B$4+DF254*'Ores &amp; Ingots'!$B$5+DG254*'Ores &amp; Ingots'!$B$6+DH254*'Ores &amp; Ingots'!$B$7+DI254*'Ores &amp; Ingots'!$B$8+DJ254*'Ores &amp; Ingots'!$B$9+DK254*'Ores &amp; Ingots'!$B$10+DL254*'Ores &amp; Ingots'!$B$11+DM254*'Ores &amp; Ingots'!$B$12</f>
        <v>#VALUE!</v>
      </c>
      <c r="DS254" s="119" t="e">
        <f>CT254*Refining!$G$3+CU254*Refining!$G$4+CV254*Refining!$G$5+CW254*Refining!$G$6+CX254*Refining!$G$7+CY254*Refining!$G$8+CZ254*Refining!$G$9+DA254*Refining!$G$10+DB254*Refining!$G$11+DC254*Refining!$G$12</f>
        <v>#VALUE!</v>
      </c>
      <c r="DT254" s="119" t="e">
        <f t="shared" si="14"/>
        <v>#VALUE!</v>
      </c>
      <c r="DU254" s="126" t="e">
        <f t="shared" si="15"/>
        <v>#VALUE!</v>
      </c>
      <c r="DV254" s="115" t="e">
        <f t="shared" si="16"/>
        <v>#VALUE!</v>
      </c>
      <c r="DW254" s="127" t="e">
        <f t="shared" ref="DW254:DX254" si="1026">DV254/60</f>
        <v>#VALUE!</v>
      </c>
      <c r="DX254" s="127" t="e">
        <f t="shared" si="1026"/>
        <v>#VALUE!</v>
      </c>
      <c r="DY254" s="115" t="e">
        <f t="shared" si="18"/>
        <v>#VALUE!</v>
      </c>
      <c r="DZ254" s="127" t="e">
        <f t="shared" ref="DZ254:EA254" si="1027">DY254/1000</f>
        <v>#VALUE!</v>
      </c>
      <c r="EA254" s="128" t="e">
        <f t="shared" si="1027"/>
        <v>#VALUE!</v>
      </c>
      <c r="EB254" s="106" t="e">
        <f t="shared" si="20"/>
        <v>#VALUE!</v>
      </c>
      <c r="EC254" s="281" t="e">
        <f t="shared" si="21"/>
        <v>#VALUE!</v>
      </c>
      <c r="ED254" s="133" t="s">
        <v>28</v>
      </c>
    </row>
    <row r="255" spans="1:134" ht="12.75" x14ac:dyDescent="0.2">
      <c r="A255" s="864"/>
      <c r="B255" s="135" t="s">
        <v>412</v>
      </c>
      <c r="C255" s="137" t="s">
        <v>155</v>
      </c>
      <c r="D255" s="137">
        <v>1</v>
      </c>
      <c r="E255" s="137">
        <v>1</v>
      </c>
      <c r="F255" s="137">
        <v>1</v>
      </c>
      <c r="G255" s="139">
        <f t="shared" si="0"/>
        <v>0.125</v>
      </c>
      <c r="H255" s="140">
        <v>5</v>
      </c>
      <c r="I255" s="140">
        <v>15</v>
      </c>
      <c r="J255" s="140">
        <f>H255/Main!$D$9</f>
        <v>1</v>
      </c>
      <c r="K255" s="140">
        <f>I255/Main!$D$10</f>
        <v>7.5</v>
      </c>
      <c r="L255" s="140">
        <f t="shared" si="1"/>
        <v>7.5</v>
      </c>
      <c r="M255" s="140">
        <v>0.16</v>
      </c>
      <c r="N255" s="143"/>
      <c r="O255" s="143"/>
      <c r="P255" s="145"/>
      <c r="Q255" s="143"/>
      <c r="R255" s="146"/>
      <c r="S255" s="143"/>
      <c r="T255" s="395"/>
      <c r="U255" s="198"/>
      <c r="V255" s="143"/>
      <c r="W255" s="396"/>
      <c r="X255" s="167">
        <v>3</v>
      </c>
      <c r="Y255" s="133">
        <v>0</v>
      </c>
      <c r="Z255" s="133">
        <v>0</v>
      </c>
      <c r="AA255" s="133">
        <v>0</v>
      </c>
      <c r="AB255" s="133">
        <v>0</v>
      </c>
      <c r="AC255" s="133">
        <v>0</v>
      </c>
      <c r="AD255" s="133">
        <v>0</v>
      </c>
      <c r="AE255" s="133">
        <v>0</v>
      </c>
      <c r="AF255" s="133">
        <v>0</v>
      </c>
      <c r="AG255" s="133">
        <v>0</v>
      </c>
      <c r="AH255" s="133">
        <v>0</v>
      </c>
      <c r="AI255" s="133">
        <v>1</v>
      </c>
      <c r="AJ255" s="133">
        <v>0</v>
      </c>
      <c r="AK255" s="133">
        <v>0</v>
      </c>
      <c r="AL255" s="133">
        <v>0</v>
      </c>
      <c r="AM255" s="133">
        <v>0</v>
      </c>
      <c r="AN255" s="133">
        <v>0</v>
      </c>
      <c r="AO255" s="133">
        <v>0</v>
      </c>
      <c r="AP255" s="133">
        <v>0</v>
      </c>
      <c r="AQ255" s="133">
        <v>0</v>
      </c>
      <c r="AR255" s="133">
        <v>0</v>
      </c>
      <c r="AS255" s="406">
        <f t="shared" ref="AS255:BM255" si="1028">IF(X255 = 0, "", X255)</f>
        <v>3</v>
      </c>
      <c r="AT255" s="137" t="str">
        <f t="shared" si="1028"/>
        <v/>
      </c>
      <c r="AU255" s="137" t="str">
        <f t="shared" si="1028"/>
        <v/>
      </c>
      <c r="AV255" s="137" t="str">
        <f t="shared" si="1028"/>
        <v/>
      </c>
      <c r="AW255" s="137" t="str">
        <f t="shared" si="1028"/>
        <v/>
      </c>
      <c r="AX255" s="137" t="str">
        <f t="shared" si="1028"/>
        <v/>
      </c>
      <c r="AY255" s="137" t="str">
        <f t="shared" si="1028"/>
        <v/>
      </c>
      <c r="AZ255" s="137" t="str">
        <f t="shared" si="1028"/>
        <v/>
      </c>
      <c r="BA255" s="137" t="str">
        <f t="shared" si="1028"/>
        <v/>
      </c>
      <c r="BB255" s="137" t="str">
        <f t="shared" si="1028"/>
        <v/>
      </c>
      <c r="BC255" s="137" t="str">
        <f t="shared" si="1028"/>
        <v/>
      </c>
      <c r="BD255" s="133">
        <f t="shared" si="1028"/>
        <v>1</v>
      </c>
      <c r="BE255" s="137" t="str">
        <f t="shared" si="1028"/>
        <v/>
      </c>
      <c r="BF255" s="137" t="str">
        <f t="shared" si="1028"/>
        <v/>
      </c>
      <c r="BG255" s="137" t="str">
        <f t="shared" si="1028"/>
        <v/>
      </c>
      <c r="BH255" s="137" t="str">
        <f t="shared" si="1028"/>
        <v/>
      </c>
      <c r="BI255" s="137" t="str">
        <f t="shared" si="1028"/>
        <v/>
      </c>
      <c r="BJ255" s="137" t="str">
        <f t="shared" si="1028"/>
        <v/>
      </c>
      <c r="BK255" s="137" t="str">
        <f t="shared" si="1028"/>
        <v/>
      </c>
      <c r="BL255" s="137" t="str">
        <f t="shared" si="1028"/>
        <v/>
      </c>
      <c r="BM255" s="169" t="str">
        <f t="shared" si="1028"/>
        <v/>
      </c>
      <c r="BN255" s="174" t="e">
        <f>$AS255*Assembly!Z$4+$AT255*Assembly!Z$5+$AU255*Assembly!Z$6+$AV255*Assembly!Z$7+$AW255*Assembly!Z$8+$AX255*Assembly!Z$9+$AY255*Assembly!Z$10+$AZ255*Assembly!Z$11+$BA255*Assembly!Z$12+$BB255*Assembly!Z$13+$BC255*Assembly!Z$14+$BD255*Assembly!Z$15+$BE255*Assembly!Z$16+$BF255*Assembly!Z$17+$BG255*Assembly!Z$18+$BH255*Assembly!Z$19+$BI255*Assembly!Z$20+$BJ255*Assembly!Z$21+$BK255*Assembly!Z$22+$BL255*Assembly!Z$23+$BM255*Assembly!Z$24</f>
        <v>#VALUE!</v>
      </c>
      <c r="BO255" s="133" t="e">
        <f t="shared" si="3"/>
        <v>#VALUE!</v>
      </c>
      <c r="BP255" s="133"/>
      <c r="BQ255" s="133" t="e">
        <f>$AS255*Assembly!AD$4+$AT255*Assembly!AD$5+$AU255*Assembly!AD$6+$AV255*Assembly!AD$7+$AW255*Assembly!AD$8+$AX255*Assembly!AD$9+$AY255*Assembly!AD$10+$AZ255*Assembly!AD$11+$BA255*Assembly!AD$12+$BB255*Assembly!AD$13+$BC255*Assembly!AD$14+$BD255*Assembly!AD$15+$BE255*Assembly!AD$16+$BF255*Assembly!AD$17+$BG255*Assembly!AD$18+$BH255*Assembly!AD$19+$BI255*Assembly!AD$20+$BJ255*Assembly!AD$21+$BK255*Assembly!AD$22+$BL255*Assembly!AD$23+$BM255*Assembly!AD$24</f>
        <v>#VALUE!</v>
      </c>
      <c r="BR255" s="177" t="e">
        <f t="shared" si="4"/>
        <v>#VALUE!</v>
      </c>
      <c r="BS255" s="178" t="e">
        <f t="shared" si="5"/>
        <v>#VALUE!</v>
      </c>
      <c r="BT255" s="179" t="e">
        <f t="shared" si="6"/>
        <v>#VALUE!</v>
      </c>
      <c r="BU255" s="178" t="e">
        <f t="shared" si="7"/>
        <v>#VALUE!</v>
      </c>
      <c r="BV255" s="133" t="e">
        <f>$AS255*Assembly!Y$4+$AT255*Assembly!Y$5+$AU255*Assembly!Y$6+$AV255*Assembly!Y$7+$AW255*Assembly!Y$8+$AX255*Assembly!Y$9+$AY255*Assembly!Y$10+$AZ255*Assembly!Y$11+$BA255*Assembly!Y$12+$BB255*Assembly!Y$13+$BC255*Assembly!Y$14+$BD255*Assembly!Y$15+$BE255*Assembly!Y$16+$BF255*Assembly!Y$17+$BG255*Assembly!Y$18+$BH255*Assembly!Y$19+$BI255*Assembly!Y$20+$BJ255*Assembly!Y$21+$BK255*Assembly!Y$22+$BL255*Assembly!Y$23+$BM255*Assembly!Y$24</f>
        <v>#VALUE!</v>
      </c>
      <c r="BW255" s="133" t="e">
        <f t="shared" si="8"/>
        <v>#VALUE!</v>
      </c>
      <c r="BX255" s="130" t="e">
        <f t="shared" si="9"/>
        <v>#VALUE!</v>
      </c>
      <c r="BY255" s="183" t="e">
        <f>$AS255*Assembly!AC$4+$AT255*Assembly!AC$5+$AU255*Assembly!AC$6+$AV255*Assembly!AC$7+$AW255*Assembly!AC$8+$AX255*Assembly!AC$9+$AY255*Assembly!AC$10+$AZ255*Assembly!AC$11+$BA255*Assembly!AC$12+$BB255*Assembly!AC$13+$BC255*Assembly!AC$14+$BD255*Assembly!AC$15+$BE255*Assembly!AC$16+$BF255*Assembly!AC$17+$BG255*Assembly!AC$18+$BH255*Assembly!AC$19+$BI255*Assembly!AC$20+$BJ255*Assembly!AC$21+$BK255*Assembly!AC$22+$BL255*Assembly!AC$23+$BM255*Assembly!AC$24</f>
        <v>#VALUE!</v>
      </c>
      <c r="BZ255" s="145" t="e">
        <f>$AS255*Assembly!M$4+$AT255*Assembly!M$5+$AU255*Assembly!M$6+$AV255*Assembly!M$7+$AW255*Assembly!M$8+$AX255*Assembly!M$9+$AY255*Assembly!M$10+$AZ255*Assembly!M$11+$BA255*Assembly!M$12+$BB255*Assembly!M$13+$BC255*Assembly!M$14+$BD255*Assembly!M$15+$BE255*Assembly!M$16+$BF255*Assembly!M$17+$BG255*Assembly!M$18+$BH255*Assembly!M$19+$BI255*Assembly!M$20+$BJ255*Assembly!M$21+$BK255*Assembly!M$22+$BL255*Assembly!M$23+$BM255*Assembly!M$24</f>
        <v>#VALUE!</v>
      </c>
      <c r="CA255" s="145" t="e">
        <f>$AS255*Assembly!N$4+$AT255*Assembly!N$5+$AU255*Assembly!N$6+$AV255*Assembly!N$7+$AW255*Assembly!N$8+$AX255*Assembly!N$9+$AY255*Assembly!N$10+$AZ255*Assembly!N$11+$BA255*Assembly!N$12+$BB255*Assembly!N$13+$BC255*Assembly!N$14+$BD255*Assembly!N$15+$BE255*Assembly!N$16+$BF255*Assembly!N$17+$BG255*Assembly!N$18+$BH255*Assembly!N$19+$BI255*Assembly!N$20+$BJ255*Assembly!N$21+$BK255*Assembly!N$22+$BL255*Assembly!N$23+$BM255*Assembly!N$24</f>
        <v>#VALUE!</v>
      </c>
      <c r="CB255" s="145" t="e">
        <f>$AS255*Assembly!O$4+$AT255*Assembly!O$5+$AU255*Assembly!O$6+$AV255*Assembly!O$7+$AW255*Assembly!O$8+$AX255*Assembly!O$9+$AY255*Assembly!O$10+$AZ255*Assembly!O$11+$BA255*Assembly!O$12+$BB255*Assembly!O$13+$BC255*Assembly!O$14+$BD255*Assembly!O$15+$BE255*Assembly!O$16+$BF255*Assembly!O$17+$BG255*Assembly!O$18+$BH255*Assembly!O$19+$BI255*Assembly!O$20+$BJ255*Assembly!O$21+$BK255*Assembly!O$22+$BL255*Assembly!O$23+$BM255*Assembly!O$24</f>
        <v>#VALUE!</v>
      </c>
      <c r="CC255" s="140" t="e">
        <f>$AS255*Assembly!P$4+$AT255*Assembly!P$5+$AU255*Assembly!P$6+$AV255*Assembly!P$7+$AW255*Assembly!P$8+$AX255*Assembly!P$9+$AY255*Assembly!P$10+$AZ255*Assembly!P$11+$BA255*Assembly!P$12+$BB255*Assembly!P$13+$BC255*Assembly!P$14+$BD255*Assembly!P$15+$BE255*Assembly!P$16+$BF255*Assembly!P$17+$BG255*Assembly!P$18+$BH255*Assembly!P$19+$BI255*Assembly!P$20+$BJ255*Assembly!P$21+$BK255*Assembly!P$22+$BL255*Assembly!P$23+$BM255*Assembly!P$24</f>
        <v>#VALUE!</v>
      </c>
      <c r="CD255" s="140" t="e">
        <f>$AS255*Assembly!Q$4+$AT255*Assembly!Q$5+$AU255*Assembly!Q$6+$AV255*Assembly!Q$7+$AW255*Assembly!Q$8+$AX255*Assembly!Q$9+$AY255*Assembly!Q$10+$AZ255*Assembly!Q$11+$BA255*Assembly!Q$12+$BB255*Assembly!Q$13+$BC255*Assembly!Q$14+$BD255*Assembly!Q$15+$BE255*Assembly!Q$16+$BF255*Assembly!Q$17+$BG255*Assembly!Q$18+$BH255*Assembly!Q$19+$BI255*Assembly!Q$20+$BJ255*Assembly!Q$21+$BK255*Assembly!Q$22+$BL255*Assembly!Q$23+$BM255*Assembly!Q$24</f>
        <v>#VALUE!</v>
      </c>
      <c r="CE255" s="145" t="e">
        <f>$AS255*Assembly!R$4+$AT255*Assembly!R$5+$AU255*Assembly!R$6+$AV255*Assembly!R$7+$AW255*Assembly!R$8+$AX255*Assembly!R$9+$AY255*Assembly!R$10+$AZ255*Assembly!R$11+$BA255*Assembly!R$12+$BB255*Assembly!R$13+$BC255*Assembly!R$14+$BD255*Assembly!R$15+$BE255*Assembly!R$16+$BF255*Assembly!R$17+$BG255*Assembly!R$18+$BH255*Assembly!R$19+$BI255*Assembly!R$20+$BJ255*Assembly!R$21+$BK255*Assembly!R$22+$BL255*Assembly!R$23+$BM255*Assembly!R$24</f>
        <v>#VALUE!</v>
      </c>
      <c r="CF255" s="140" t="e">
        <f>$AS255*Assembly!S$4+$AT255*Assembly!S$5+$AU255*Assembly!S$6+$AV255*Assembly!S$7+$AW255*Assembly!S$8+$AX255*Assembly!S$9+$AY255*Assembly!S$10+$AZ255*Assembly!S$11+$BA255*Assembly!S$12+$BB255*Assembly!S$13+$BC255*Assembly!S$14+$BD255*Assembly!S$15+$BE255*Assembly!S$16+$BF255*Assembly!S$17+$BG255*Assembly!S$18+$BH255*Assembly!S$19+$BI255*Assembly!S$20+$BJ255*Assembly!S$21+$BK255*Assembly!S$22+$BL255*Assembly!S$23+$BM255*Assembly!S$24</f>
        <v>#VALUE!</v>
      </c>
      <c r="CG255" s="140" t="e">
        <f>$AS255*Assembly!T$4+$AT255*Assembly!T$5+$AU255*Assembly!T$6+$AV255*Assembly!T$7+$AW255*Assembly!T$8+$AX255*Assembly!T$9+$AY255*Assembly!T$10+$AZ255*Assembly!T$11+$BA255*Assembly!T$12+$BB255*Assembly!T$13+$BC255*Assembly!T$14+$BD255*Assembly!T$15+$BE255*Assembly!T$16+$BF255*Assembly!T$17+$BG255*Assembly!T$18+$BH255*Assembly!T$19+$BI255*Assembly!T$20+$BJ255*Assembly!T$21+$BK255*Assembly!T$22+$BL255*Assembly!T$23+$BM255*Assembly!T$24</f>
        <v>#VALUE!</v>
      </c>
      <c r="CH255" s="140" t="e">
        <f>$AS255*Assembly!U$4+$AT255*Assembly!U$5+$AU255*Assembly!U$6+$AV255*Assembly!U$7+$AW255*Assembly!U$8+$AX255*Assembly!U$9+$AY255*Assembly!U$10+$AZ255*Assembly!U$11+$BA255*Assembly!U$12+$BB255*Assembly!U$13+$BC255*Assembly!U$14+$BD255*Assembly!U$15+$BE255*Assembly!U$16+$BF255*Assembly!U$17+$BG255*Assembly!U$18+$BH255*Assembly!U$19+$BI255*Assembly!U$20+$BJ255*Assembly!U$21+$BK255*Assembly!U$22+$BL255*Assembly!U$23+$BM255*Assembly!U$24</f>
        <v>#VALUE!</v>
      </c>
      <c r="CI255" s="145" t="e">
        <f>$AS255*Assembly!V$4+$AT255*Assembly!V$5+$AU255*Assembly!V$6+$AV255*Assembly!V$7+$AW255*Assembly!V$8+$AX255*Assembly!V$9+$AY255*Assembly!V$10+$AZ255*Assembly!V$11+$BA255*Assembly!V$12+$BB255*Assembly!V$13+$BC255*Assembly!V$14+$BD255*Assembly!V$15+$BE255*Assembly!V$16+$BF255*Assembly!V$17+$BG255*Assembly!V$18+$BH255*Assembly!V$19+$BI255*Assembly!V$20+$BJ255*Assembly!V$21+$BK255*Assembly!V$22+$BL255*Assembly!V$23+$BM255*Assembly!V$24</f>
        <v>#VALUE!</v>
      </c>
      <c r="CJ255" s="145" t="e">
        <f>BZ255*Refining!$F$3</f>
        <v>#VALUE!</v>
      </c>
      <c r="CK255" s="145" t="e">
        <f>CA255*Refining!$F$4</f>
        <v>#VALUE!</v>
      </c>
      <c r="CL255" s="145" t="e">
        <f>CB255*Refining!$F$5</f>
        <v>#VALUE!</v>
      </c>
      <c r="CM255" s="145" t="e">
        <f>CC255*Refining!$F$6</f>
        <v>#VALUE!</v>
      </c>
      <c r="CN255" s="145" t="e">
        <f>CD255*Refining!$F$7</f>
        <v>#VALUE!</v>
      </c>
      <c r="CO255" s="145" t="e">
        <f>CE255*Refining!$F$8</f>
        <v>#VALUE!</v>
      </c>
      <c r="CP255" s="145" t="e">
        <f>CF255*Refining!$F$9</f>
        <v>#VALUE!</v>
      </c>
      <c r="CQ255" s="145" t="e">
        <f>CG255*Refining!$F$10</f>
        <v>#VALUE!</v>
      </c>
      <c r="CR255" s="145" t="e">
        <f>CH255*Refining!$F$11</f>
        <v>#VALUE!</v>
      </c>
      <c r="CS255" s="145" t="e">
        <f>CI255*Refining!$F$12</f>
        <v>#VALUE!</v>
      </c>
      <c r="CT255" s="185" t="e">
        <f t="shared" ref="CT255:DM255" si="1029">IF(BZ255 = 0, "", BZ255)</f>
        <v>#VALUE!</v>
      </c>
      <c r="CU255" s="189" t="e">
        <f t="shared" si="1029"/>
        <v>#VALUE!</v>
      </c>
      <c r="CV255" s="189" t="e">
        <f t="shared" si="1029"/>
        <v>#VALUE!</v>
      </c>
      <c r="CW255" s="186" t="e">
        <f t="shared" si="1029"/>
        <v>#VALUE!</v>
      </c>
      <c r="CX255" s="186" t="e">
        <f t="shared" si="1029"/>
        <v>#VALUE!</v>
      </c>
      <c r="CY255" s="186" t="e">
        <f t="shared" si="1029"/>
        <v>#VALUE!</v>
      </c>
      <c r="CZ255" s="186" t="e">
        <f t="shared" si="1029"/>
        <v>#VALUE!</v>
      </c>
      <c r="DA255" s="186" t="e">
        <f t="shared" si="1029"/>
        <v>#VALUE!</v>
      </c>
      <c r="DB255" s="186" t="e">
        <f t="shared" si="1029"/>
        <v>#VALUE!</v>
      </c>
      <c r="DC255" s="187" t="e">
        <f t="shared" si="1029"/>
        <v>#VALUE!</v>
      </c>
      <c r="DD255" s="185" t="e">
        <f t="shared" si="1029"/>
        <v>#VALUE!</v>
      </c>
      <c r="DE255" s="189" t="e">
        <f t="shared" si="1029"/>
        <v>#VALUE!</v>
      </c>
      <c r="DF255" s="189" t="e">
        <f t="shared" si="1029"/>
        <v>#VALUE!</v>
      </c>
      <c r="DG255" s="186" t="e">
        <f t="shared" si="1029"/>
        <v>#VALUE!</v>
      </c>
      <c r="DH255" s="211" t="e">
        <f t="shared" si="1029"/>
        <v>#VALUE!</v>
      </c>
      <c r="DI255" s="186" t="e">
        <f t="shared" si="1029"/>
        <v>#VALUE!</v>
      </c>
      <c r="DJ255" s="186" t="e">
        <f t="shared" si="1029"/>
        <v>#VALUE!</v>
      </c>
      <c r="DK255" s="186" t="e">
        <f t="shared" si="1029"/>
        <v>#VALUE!</v>
      </c>
      <c r="DL255" s="186" t="e">
        <f t="shared" si="1029"/>
        <v>#VALUE!</v>
      </c>
      <c r="DM255" s="187" t="e">
        <f t="shared" si="1029"/>
        <v>#VALUE!</v>
      </c>
      <c r="DN255" s="185" t="e">
        <f t="shared" si="11"/>
        <v>#VALUE!</v>
      </c>
      <c r="DO255" s="189" t="e">
        <f t="shared" si="12"/>
        <v>#VALUE!</v>
      </c>
      <c r="DP255" s="120" t="e">
        <f t="shared" si="13"/>
        <v>#VALUE!</v>
      </c>
      <c r="DQ255" s="133" t="e">
        <f>CT255*'Ores &amp; Ingots'!$C$3+CU255*'Ores &amp; Ingots'!$C$4+CV255*'Ores &amp; Ingots'!$C$5+CW255*'Ores &amp; Ingots'!$C$6+CX255*'Ores &amp; Ingots'!$C$7+CY255*'Ores &amp; Ingots'!$C$8+CZ255*'Ores &amp; Ingots'!$C$9+DA255*'Ores &amp; Ingots'!$C$10+DB255*'Ores &amp; Ingots'!$C$11+DC255*'Ores &amp; Ingots'!$C$12</f>
        <v>#VALUE!</v>
      </c>
      <c r="DR255" s="133" t="e">
        <f>DD255*'Ores &amp; Ingots'!$B$3+DE255*'Ores &amp; Ingots'!$B$4+DF255*'Ores &amp; Ingots'!$B$5+DG255*'Ores &amp; Ingots'!$B$6+DH255*'Ores &amp; Ingots'!$B$7+DI255*'Ores &amp; Ingots'!$B$8+DJ255*'Ores &amp; Ingots'!$B$9+DK255*'Ores &amp; Ingots'!$B$10+DL255*'Ores &amp; Ingots'!$B$11+DM255*'Ores &amp; Ingots'!$B$12</f>
        <v>#VALUE!</v>
      </c>
      <c r="DS255" s="189" t="e">
        <f>CT255*Refining!$G$3+CU255*Refining!$G$4+CV255*Refining!$G$5+CW255*Refining!$G$6+CX255*Refining!$G$7+CY255*Refining!$G$8+CZ255*Refining!$G$9+DA255*Refining!$G$10+DB255*Refining!$G$11+DC255*Refining!$G$12</f>
        <v>#VALUE!</v>
      </c>
      <c r="DT255" s="189" t="e">
        <f t="shared" si="14"/>
        <v>#VALUE!</v>
      </c>
      <c r="DU255" s="192" t="e">
        <f t="shared" si="15"/>
        <v>#VALUE!</v>
      </c>
      <c r="DV255" s="185" t="e">
        <f t="shared" si="16"/>
        <v>#VALUE!</v>
      </c>
      <c r="DW255" s="194" t="e">
        <f t="shared" ref="DW255:DX255" si="1030">DV255/60</f>
        <v>#VALUE!</v>
      </c>
      <c r="DX255" s="194" t="e">
        <f t="shared" si="1030"/>
        <v>#VALUE!</v>
      </c>
      <c r="DY255" s="185" t="e">
        <f t="shared" si="18"/>
        <v>#VALUE!</v>
      </c>
      <c r="DZ255" s="194" t="e">
        <f t="shared" ref="DZ255:EA255" si="1031">DY255/1000</f>
        <v>#VALUE!</v>
      </c>
      <c r="EA255" s="196" t="e">
        <f t="shared" si="1031"/>
        <v>#VALUE!</v>
      </c>
      <c r="EB255" s="130" t="e">
        <f t="shared" si="20"/>
        <v>#VALUE!</v>
      </c>
      <c r="EC255" s="132" t="e">
        <f t="shared" si="21"/>
        <v>#VALUE!</v>
      </c>
      <c r="ED255" s="133" t="s">
        <v>28</v>
      </c>
    </row>
    <row r="256" spans="1:134" ht="12.75" x14ac:dyDescent="0.2">
      <c r="A256" s="864"/>
      <c r="B256" s="135" t="s">
        <v>413</v>
      </c>
      <c r="C256" s="137" t="s">
        <v>155</v>
      </c>
      <c r="D256" s="137">
        <v>1</v>
      </c>
      <c r="E256" s="137">
        <v>1</v>
      </c>
      <c r="F256" s="137">
        <v>1</v>
      </c>
      <c r="G256" s="154">
        <f t="shared" si="0"/>
        <v>0.125</v>
      </c>
      <c r="H256" s="156">
        <v>5</v>
      </c>
      <c r="I256" s="156">
        <v>15</v>
      </c>
      <c r="J256" s="156">
        <f>H256/Main!$D$9</f>
        <v>1</v>
      </c>
      <c r="K256" s="156">
        <f>I256/Main!$D$10</f>
        <v>7.5</v>
      </c>
      <c r="L256" s="156">
        <f t="shared" si="1"/>
        <v>7.5</v>
      </c>
      <c r="M256" s="156">
        <v>0.16</v>
      </c>
      <c r="N256" s="159"/>
      <c r="O256" s="159"/>
      <c r="P256" s="164"/>
      <c r="Q256" s="159"/>
      <c r="R256" s="166"/>
      <c r="S256" s="159"/>
      <c r="T256" s="166"/>
      <c r="U256" s="170"/>
      <c r="V256" s="159"/>
      <c r="W256" s="364"/>
      <c r="X256" s="167">
        <v>4</v>
      </c>
      <c r="Y256" s="133">
        <v>0</v>
      </c>
      <c r="Z256" s="133">
        <v>0</v>
      </c>
      <c r="AA256" s="133">
        <v>0</v>
      </c>
      <c r="AB256" s="133">
        <v>0</v>
      </c>
      <c r="AC256" s="133">
        <v>0</v>
      </c>
      <c r="AD256" s="133">
        <v>0</v>
      </c>
      <c r="AE256" s="133">
        <v>0</v>
      </c>
      <c r="AF256" s="133">
        <v>0</v>
      </c>
      <c r="AG256" s="133">
        <v>0</v>
      </c>
      <c r="AH256" s="133">
        <v>0</v>
      </c>
      <c r="AI256" s="133">
        <v>1</v>
      </c>
      <c r="AJ256" s="133">
        <v>0</v>
      </c>
      <c r="AK256" s="133">
        <v>0</v>
      </c>
      <c r="AL256" s="133">
        <v>0</v>
      </c>
      <c r="AM256" s="133">
        <v>0</v>
      </c>
      <c r="AN256" s="133">
        <v>0</v>
      </c>
      <c r="AO256" s="133">
        <v>0</v>
      </c>
      <c r="AP256" s="133">
        <v>0</v>
      </c>
      <c r="AQ256" s="133">
        <v>0</v>
      </c>
      <c r="AR256" s="133">
        <v>0</v>
      </c>
      <c r="AS256" s="406">
        <f t="shared" ref="AS256:BM256" si="1032">IF(X256 = 0, "", X256)</f>
        <v>4</v>
      </c>
      <c r="AT256" s="137" t="str">
        <f t="shared" si="1032"/>
        <v/>
      </c>
      <c r="AU256" s="137" t="str">
        <f t="shared" si="1032"/>
        <v/>
      </c>
      <c r="AV256" s="137" t="str">
        <f t="shared" si="1032"/>
        <v/>
      </c>
      <c r="AW256" s="137" t="str">
        <f t="shared" si="1032"/>
        <v/>
      </c>
      <c r="AX256" s="137" t="str">
        <f t="shared" si="1032"/>
        <v/>
      </c>
      <c r="AY256" s="137" t="str">
        <f t="shared" si="1032"/>
        <v/>
      </c>
      <c r="AZ256" s="137" t="str">
        <f t="shared" si="1032"/>
        <v/>
      </c>
      <c r="BA256" s="137" t="str">
        <f t="shared" si="1032"/>
        <v/>
      </c>
      <c r="BB256" s="137" t="str">
        <f t="shared" si="1032"/>
        <v/>
      </c>
      <c r="BC256" s="137" t="str">
        <f t="shared" si="1032"/>
        <v/>
      </c>
      <c r="BD256" s="133">
        <f t="shared" si="1032"/>
        <v>1</v>
      </c>
      <c r="BE256" s="137" t="str">
        <f t="shared" si="1032"/>
        <v/>
      </c>
      <c r="BF256" s="137" t="str">
        <f t="shared" si="1032"/>
        <v/>
      </c>
      <c r="BG256" s="137" t="str">
        <f t="shared" si="1032"/>
        <v/>
      </c>
      <c r="BH256" s="137" t="str">
        <f t="shared" si="1032"/>
        <v/>
      </c>
      <c r="BI256" s="137" t="str">
        <f t="shared" si="1032"/>
        <v/>
      </c>
      <c r="BJ256" s="137" t="str">
        <f t="shared" si="1032"/>
        <v/>
      </c>
      <c r="BK256" s="137" t="str">
        <f t="shared" si="1032"/>
        <v/>
      </c>
      <c r="BL256" s="137" t="str">
        <f t="shared" si="1032"/>
        <v/>
      </c>
      <c r="BM256" s="169" t="str">
        <f t="shared" si="1032"/>
        <v/>
      </c>
      <c r="BN256" s="174" t="e">
        <f>$AS256*Assembly!Z$4+$AT256*Assembly!Z$5+$AU256*Assembly!Z$6+$AV256*Assembly!Z$7+$AW256*Assembly!Z$8+$AX256*Assembly!Z$9+$AY256*Assembly!Z$10+$AZ256*Assembly!Z$11+$BA256*Assembly!Z$12+$BB256*Assembly!Z$13+$BC256*Assembly!Z$14+$BD256*Assembly!Z$15+$BE256*Assembly!Z$16+$BF256*Assembly!Z$17+$BG256*Assembly!Z$18+$BH256*Assembly!Z$19+$BI256*Assembly!Z$20+$BJ256*Assembly!Z$21+$BK256*Assembly!Z$22+$BL256*Assembly!Z$23+$BM256*Assembly!Z$24</f>
        <v>#VALUE!</v>
      </c>
      <c r="BO256" s="133" t="e">
        <f t="shared" si="3"/>
        <v>#VALUE!</v>
      </c>
      <c r="BP256" s="133"/>
      <c r="BQ256" s="133" t="e">
        <f>$AS256*Assembly!AD$4+$AT256*Assembly!AD$5+$AU256*Assembly!AD$6+$AV256*Assembly!AD$7+$AW256*Assembly!AD$8+$AX256*Assembly!AD$9+$AY256*Assembly!AD$10+$AZ256*Assembly!AD$11+$BA256*Assembly!AD$12+$BB256*Assembly!AD$13+$BC256*Assembly!AD$14+$BD256*Assembly!AD$15+$BE256*Assembly!AD$16+$BF256*Assembly!AD$17+$BG256*Assembly!AD$18+$BH256*Assembly!AD$19+$BI256*Assembly!AD$20+$BJ256*Assembly!AD$21+$BK256*Assembly!AD$22+$BL256*Assembly!AD$23+$BM256*Assembly!AD$24</f>
        <v>#VALUE!</v>
      </c>
      <c r="BR256" s="177" t="e">
        <f t="shared" si="4"/>
        <v>#VALUE!</v>
      </c>
      <c r="BS256" s="178" t="e">
        <f t="shared" si="5"/>
        <v>#VALUE!</v>
      </c>
      <c r="BT256" s="179" t="e">
        <f t="shared" si="6"/>
        <v>#VALUE!</v>
      </c>
      <c r="BU256" s="178" t="e">
        <f t="shared" si="7"/>
        <v>#VALUE!</v>
      </c>
      <c r="BV256" s="133" t="e">
        <f>$AS256*Assembly!Y$4+$AT256*Assembly!Y$5+$AU256*Assembly!Y$6+$AV256*Assembly!Y$7+$AW256*Assembly!Y$8+$AX256*Assembly!Y$9+$AY256*Assembly!Y$10+$AZ256*Assembly!Y$11+$BA256*Assembly!Y$12+$BB256*Assembly!Y$13+$BC256*Assembly!Y$14+$BD256*Assembly!Y$15+$BE256*Assembly!Y$16+$BF256*Assembly!Y$17+$BG256*Assembly!Y$18+$BH256*Assembly!Y$19+$BI256*Assembly!Y$20+$BJ256*Assembly!Y$21+$BK256*Assembly!Y$22+$BL256*Assembly!Y$23+$BM256*Assembly!Y$24</f>
        <v>#VALUE!</v>
      </c>
      <c r="BW256" s="133" t="e">
        <f t="shared" si="8"/>
        <v>#VALUE!</v>
      </c>
      <c r="BX256" s="130" t="e">
        <f t="shared" si="9"/>
        <v>#VALUE!</v>
      </c>
      <c r="BY256" s="183" t="e">
        <f>$AS256*Assembly!AC$4+$AT256*Assembly!AC$5+$AU256*Assembly!AC$6+$AV256*Assembly!AC$7+$AW256*Assembly!AC$8+$AX256*Assembly!AC$9+$AY256*Assembly!AC$10+$AZ256*Assembly!AC$11+$BA256*Assembly!AC$12+$BB256*Assembly!AC$13+$BC256*Assembly!AC$14+$BD256*Assembly!AC$15+$BE256*Assembly!AC$16+$BF256*Assembly!AC$17+$BG256*Assembly!AC$18+$BH256*Assembly!AC$19+$BI256*Assembly!AC$20+$BJ256*Assembly!AC$21+$BK256*Assembly!AC$22+$BL256*Assembly!AC$23+$BM256*Assembly!AC$24</f>
        <v>#VALUE!</v>
      </c>
      <c r="BZ256" s="164" t="e">
        <f>$AS256*Assembly!M$4+$AT256*Assembly!M$5+$AU256*Assembly!M$6+$AV256*Assembly!M$7+$AW256*Assembly!M$8+$AX256*Assembly!M$9+$AY256*Assembly!M$10+$AZ256*Assembly!M$11+$BA256*Assembly!M$12+$BB256*Assembly!M$13+$BC256*Assembly!M$14+$BD256*Assembly!M$15+$BE256*Assembly!M$16+$BF256*Assembly!M$17+$BG256*Assembly!M$18+$BH256*Assembly!M$19+$BI256*Assembly!M$20+$BJ256*Assembly!M$21+$BK256*Assembly!M$22+$BL256*Assembly!M$23+$BM256*Assembly!M$24</f>
        <v>#VALUE!</v>
      </c>
      <c r="CA256" s="164" t="e">
        <f>$AS256*Assembly!N$4+$AT256*Assembly!N$5+$AU256*Assembly!N$6+$AV256*Assembly!N$7+$AW256*Assembly!N$8+$AX256*Assembly!N$9+$AY256*Assembly!N$10+$AZ256*Assembly!N$11+$BA256*Assembly!N$12+$BB256*Assembly!N$13+$BC256*Assembly!N$14+$BD256*Assembly!N$15+$BE256*Assembly!N$16+$BF256*Assembly!N$17+$BG256*Assembly!N$18+$BH256*Assembly!N$19+$BI256*Assembly!N$20+$BJ256*Assembly!N$21+$BK256*Assembly!N$22+$BL256*Assembly!N$23+$BM256*Assembly!N$24</f>
        <v>#VALUE!</v>
      </c>
      <c r="CB256" s="164" t="e">
        <f>$AS256*Assembly!O$4+$AT256*Assembly!O$5+$AU256*Assembly!O$6+$AV256*Assembly!O$7+$AW256*Assembly!O$8+$AX256*Assembly!O$9+$AY256*Assembly!O$10+$AZ256*Assembly!O$11+$BA256*Assembly!O$12+$BB256*Assembly!O$13+$BC256*Assembly!O$14+$BD256*Assembly!O$15+$BE256*Assembly!O$16+$BF256*Assembly!O$17+$BG256*Assembly!O$18+$BH256*Assembly!O$19+$BI256*Assembly!O$20+$BJ256*Assembly!O$21+$BK256*Assembly!O$22+$BL256*Assembly!O$23+$BM256*Assembly!O$24</f>
        <v>#VALUE!</v>
      </c>
      <c r="CC256" s="156" t="e">
        <f>$AS256*Assembly!P$4+$AT256*Assembly!P$5+$AU256*Assembly!P$6+$AV256*Assembly!P$7+$AW256*Assembly!P$8+$AX256*Assembly!P$9+$AY256*Assembly!P$10+$AZ256*Assembly!P$11+$BA256*Assembly!P$12+$BB256*Assembly!P$13+$BC256*Assembly!P$14+$BD256*Assembly!P$15+$BE256*Assembly!P$16+$BF256*Assembly!P$17+$BG256*Assembly!P$18+$BH256*Assembly!P$19+$BI256*Assembly!P$20+$BJ256*Assembly!P$21+$BK256*Assembly!P$22+$BL256*Assembly!P$23+$BM256*Assembly!P$24</f>
        <v>#VALUE!</v>
      </c>
      <c r="CD256" s="156" t="e">
        <f>$AS256*Assembly!Q$4+$AT256*Assembly!Q$5+$AU256*Assembly!Q$6+$AV256*Assembly!Q$7+$AW256*Assembly!Q$8+$AX256*Assembly!Q$9+$AY256*Assembly!Q$10+$AZ256*Assembly!Q$11+$BA256*Assembly!Q$12+$BB256*Assembly!Q$13+$BC256*Assembly!Q$14+$BD256*Assembly!Q$15+$BE256*Assembly!Q$16+$BF256*Assembly!Q$17+$BG256*Assembly!Q$18+$BH256*Assembly!Q$19+$BI256*Assembly!Q$20+$BJ256*Assembly!Q$21+$BK256*Assembly!Q$22+$BL256*Assembly!Q$23+$BM256*Assembly!Q$24</f>
        <v>#VALUE!</v>
      </c>
      <c r="CE256" s="164" t="e">
        <f>$AS256*Assembly!R$4+$AT256*Assembly!R$5+$AU256*Assembly!R$6+$AV256*Assembly!R$7+$AW256*Assembly!R$8+$AX256*Assembly!R$9+$AY256*Assembly!R$10+$AZ256*Assembly!R$11+$BA256*Assembly!R$12+$BB256*Assembly!R$13+$BC256*Assembly!R$14+$BD256*Assembly!R$15+$BE256*Assembly!R$16+$BF256*Assembly!R$17+$BG256*Assembly!R$18+$BH256*Assembly!R$19+$BI256*Assembly!R$20+$BJ256*Assembly!R$21+$BK256*Assembly!R$22+$BL256*Assembly!R$23+$BM256*Assembly!R$24</f>
        <v>#VALUE!</v>
      </c>
      <c r="CF256" s="156" t="e">
        <f>$AS256*Assembly!S$4+$AT256*Assembly!S$5+$AU256*Assembly!S$6+$AV256*Assembly!S$7+$AW256*Assembly!S$8+$AX256*Assembly!S$9+$AY256*Assembly!S$10+$AZ256*Assembly!S$11+$BA256*Assembly!S$12+$BB256*Assembly!S$13+$BC256*Assembly!S$14+$BD256*Assembly!S$15+$BE256*Assembly!S$16+$BF256*Assembly!S$17+$BG256*Assembly!S$18+$BH256*Assembly!S$19+$BI256*Assembly!S$20+$BJ256*Assembly!S$21+$BK256*Assembly!S$22+$BL256*Assembly!S$23+$BM256*Assembly!S$24</f>
        <v>#VALUE!</v>
      </c>
      <c r="CG256" s="156" t="e">
        <f>$AS256*Assembly!T$4+$AT256*Assembly!T$5+$AU256*Assembly!T$6+$AV256*Assembly!T$7+$AW256*Assembly!T$8+$AX256*Assembly!T$9+$AY256*Assembly!T$10+$AZ256*Assembly!T$11+$BA256*Assembly!T$12+$BB256*Assembly!T$13+$BC256*Assembly!T$14+$BD256*Assembly!T$15+$BE256*Assembly!T$16+$BF256*Assembly!T$17+$BG256*Assembly!T$18+$BH256*Assembly!T$19+$BI256*Assembly!T$20+$BJ256*Assembly!T$21+$BK256*Assembly!T$22+$BL256*Assembly!T$23+$BM256*Assembly!T$24</f>
        <v>#VALUE!</v>
      </c>
      <c r="CH256" s="156" t="e">
        <f>$AS256*Assembly!U$4+$AT256*Assembly!U$5+$AU256*Assembly!U$6+$AV256*Assembly!U$7+$AW256*Assembly!U$8+$AX256*Assembly!U$9+$AY256*Assembly!U$10+$AZ256*Assembly!U$11+$BA256*Assembly!U$12+$BB256*Assembly!U$13+$BC256*Assembly!U$14+$BD256*Assembly!U$15+$BE256*Assembly!U$16+$BF256*Assembly!U$17+$BG256*Assembly!U$18+$BH256*Assembly!U$19+$BI256*Assembly!U$20+$BJ256*Assembly!U$21+$BK256*Assembly!U$22+$BL256*Assembly!U$23+$BM256*Assembly!U$24</f>
        <v>#VALUE!</v>
      </c>
      <c r="CI256" s="164" t="e">
        <f>$AS256*Assembly!V$4+$AT256*Assembly!V$5+$AU256*Assembly!V$6+$AV256*Assembly!V$7+$AW256*Assembly!V$8+$AX256*Assembly!V$9+$AY256*Assembly!V$10+$AZ256*Assembly!V$11+$BA256*Assembly!V$12+$BB256*Assembly!V$13+$BC256*Assembly!V$14+$BD256*Assembly!V$15+$BE256*Assembly!V$16+$BF256*Assembly!V$17+$BG256*Assembly!V$18+$BH256*Assembly!V$19+$BI256*Assembly!V$20+$BJ256*Assembly!V$21+$BK256*Assembly!V$22+$BL256*Assembly!V$23+$BM256*Assembly!V$24</f>
        <v>#VALUE!</v>
      </c>
      <c r="CJ256" s="164" t="e">
        <f>BZ256*Refining!$F$3</f>
        <v>#VALUE!</v>
      </c>
      <c r="CK256" s="164" t="e">
        <f>CA256*Refining!$F$4</f>
        <v>#VALUE!</v>
      </c>
      <c r="CL256" s="164" t="e">
        <f>CB256*Refining!$F$5</f>
        <v>#VALUE!</v>
      </c>
      <c r="CM256" s="164" t="e">
        <f>CC256*Refining!$F$6</f>
        <v>#VALUE!</v>
      </c>
      <c r="CN256" s="164" t="e">
        <f>CD256*Refining!$F$7</f>
        <v>#VALUE!</v>
      </c>
      <c r="CO256" s="164" t="e">
        <f>CE256*Refining!$F$8</f>
        <v>#VALUE!</v>
      </c>
      <c r="CP256" s="164" t="e">
        <f>CF256*Refining!$F$9</f>
        <v>#VALUE!</v>
      </c>
      <c r="CQ256" s="164" t="e">
        <f>CG256*Refining!$F$10</f>
        <v>#VALUE!</v>
      </c>
      <c r="CR256" s="164" t="e">
        <f>CH256*Refining!$F$11</f>
        <v>#VALUE!</v>
      </c>
      <c r="CS256" s="164" t="e">
        <f>CI256*Refining!$F$12</f>
        <v>#VALUE!</v>
      </c>
      <c r="CT256" s="185" t="e">
        <f t="shared" ref="CT256:DM256" si="1033">IF(BZ256 = 0, "", BZ256)</f>
        <v>#VALUE!</v>
      </c>
      <c r="CU256" s="189" t="e">
        <f t="shared" si="1033"/>
        <v>#VALUE!</v>
      </c>
      <c r="CV256" s="189" t="e">
        <f t="shared" si="1033"/>
        <v>#VALUE!</v>
      </c>
      <c r="CW256" s="186" t="e">
        <f t="shared" si="1033"/>
        <v>#VALUE!</v>
      </c>
      <c r="CX256" s="186" t="e">
        <f t="shared" si="1033"/>
        <v>#VALUE!</v>
      </c>
      <c r="CY256" s="186" t="e">
        <f t="shared" si="1033"/>
        <v>#VALUE!</v>
      </c>
      <c r="CZ256" s="186" t="e">
        <f t="shared" si="1033"/>
        <v>#VALUE!</v>
      </c>
      <c r="DA256" s="186" t="e">
        <f t="shared" si="1033"/>
        <v>#VALUE!</v>
      </c>
      <c r="DB256" s="186" t="e">
        <f t="shared" si="1033"/>
        <v>#VALUE!</v>
      </c>
      <c r="DC256" s="187" t="e">
        <f t="shared" si="1033"/>
        <v>#VALUE!</v>
      </c>
      <c r="DD256" s="185" t="e">
        <f t="shared" si="1033"/>
        <v>#VALUE!</v>
      </c>
      <c r="DE256" s="189" t="e">
        <f t="shared" si="1033"/>
        <v>#VALUE!</v>
      </c>
      <c r="DF256" s="189" t="e">
        <f t="shared" si="1033"/>
        <v>#VALUE!</v>
      </c>
      <c r="DG256" s="186" t="e">
        <f t="shared" si="1033"/>
        <v>#VALUE!</v>
      </c>
      <c r="DH256" s="211" t="e">
        <f t="shared" si="1033"/>
        <v>#VALUE!</v>
      </c>
      <c r="DI256" s="186" t="e">
        <f t="shared" si="1033"/>
        <v>#VALUE!</v>
      </c>
      <c r="DJ256" s="186" t="e">
        <f t="shared" si="1033"/>
        <v>#VALUE!</v>
      </c>
      <c r="DK256" s="186" t="e">
        <f t="shared" si="1033"/>
        <v>#VALUE!</v>
      </c>
      <c r="DL256" s="186" t="e">
        <f t="shared" si="1033"/>
        <v>#VALUE!</v>
      </c>
      <c r="DM256" s="187" t="e">
        <f t="shared" si="1033"/>
        <v>#VALUE!</v>
      </c>
      <c r="DN256" s="185" t="e">
        <f t="shared" si="11"/>
        <v>#VALUE!</v>
      </c>
      <c r="DO256" s="189" t="e">
        <f t="shared" si="12"/>
        <v>#VALUE!</v>
      </c>
      <c r="DP256" s="120" t="e">
        <f t="shared" si="13"/>
        <v>#VALUE!</v>
      </c>
      <c r="DQ256" s="133" t="e">
        <f>CT256*'Ores &amp; Ingots'!$C$3+CU256*'Ores &amp; Ingots'!$C$4+CV256*'Ores &amp; Ingots'!$C$5+CW256*'Ores &amp; Ingots'!$C$6+CX256*'Ores &amp; Ingots'!$C$7+CY256*'Ores &amp; Ingots'!$C$8+CZ256*'Ores &amp; Ingots'!$C$9+DA256*'Ores &amp; Ingots'!$C$10+DB256*'Ores &amp; Ingots'!$C$11+DC256*'Ores &amp; Ingots'!$C$12</f>
        <v>#VALUE!</v>
      </c>
      <c r="DR256" s="133" t="e">
        <f>DD256*'Ores &amp; Ingots'!$B$3+DE256*'Ores &amp; Ingots'!$B$4+DF256*'Ores &amp; Ingots'!$B$5+DG256*'Ores &amp; Ingots'!$B$6+DH256*'Ores &amp; Ingots'!$B$7+DI256*'Ores &amp; Ingots'!$B$8+DJ256*'Ores &amp; Ingots'!$B$9+DK256*'Ores &amp; Ingots'!$B$10+DL256*'Ores &amp; Ingots'!$B$11+DM256*'Ores &amp; Ingots'!$B$12</f>
        <v>#VALUE!</v>
      </c>
      <c r="DS256" s="189" t="e">
        <f>CT256*Refining!$G$3+CU256*Refining!$G$4+CV256*Refining!$G$5+CW256*Refining!$G$6+CX256*Refining!$G$7+CY256*Refining!$G$8+CZ256*Refining!$G$9+DA256*Refining!$G$10+DB256*Refining!$G$11+DC256*Refining!$G$12</f>
        <v>#VALUE!</v>
      </c>
      <c r="DT256" s="189" t="e">
        <f t="shared" si="14"/>
        <v>#VALUE!</v>
      </c>
      <c r="DU256" s="192" t="e">
        <f t="shared" si="15"/>
        <v>#VALUE!</v>
      </c>
      <c r="DV256" s="185" t="e">
        <f t="shared" si="16"/>
        <v>#VALUE!</v>
      </c>
      <c r="DW256" s="194" t="e">
        <f t="shared" ref="DW256:DX256" si="1034">DV256/60</f>
        <v>#VALUE!</v>
      </c>
      <c r="DX256" s="194" t="e">
        <f t="shared" si="1034"/>
        <v>#VALUE!</v>
      </c>
      <c r="DY256" s="185" t="e">
        <f t="shared" si="18"/>
        <v>#VALUE!</v>
      </c>
      <c r="DZ256" s="194" t="e">
        <f t="shared" ref="DZ256:EA256" si="1035">DY256/1000</f>
        <v>#VALUE!</v>
      </c>
      <c r="EA256" s="196" t="e">
        <f t="shared" si="1035"/>
        <v>#VALUE!</v>
      </c>
      <c r="EB256" s="130" t="e">
        <f t="shared" si="20"/>
        <v>#VALUE!</v>
      </c>
      <c r="EC256" s="132" t="e">
        <f t="shared" si="21"/>
        <v>#VALUE!</v>
      </c>
      <c r="ED256" s="133" t="s">
        <v>28</v>
      </c>
    </row>
    <row r="257" spans="1:134" ht="12.75" x14ac:dyDescent="0.2">
      <c r="A257" s="864"/>
      <c r="B257" s="135" t="s">
        <v>414</v>
      </c>
      <c r="C257" s="137" t="s">
        <v>155</v>
      </c>
      <c r="D257" s="137">
        <v>1</v>
      </c>
      <c r="E257" s="137">
        <v>1</v>
      </c>
      <c r="F257" s="137">
        <v>1</v>
      </c>
      <c r="G257" s="139">
        <f t="shared" si="0"/>
        <v>0.125</v>
      </c>
      <c r="H257" s="140">
        <v>8</v>
      </c>
      <c r="I257" s="140">
        <v>24</v>
      </c>
      <c r="J257" s="140">
        <f>H257/Main!$D$9</f>
        <v>1.6</v>
      </c>
      <c r="K257" s="140">
        <f>I257/Main!$D$10</f>
        <v>12</v>
      </c>
      <c r="L257" s="140">
        <f t="shared" si="1"/>
        <v>7.5</v>
      </c>
      <c r="M257" s="140">
        <v>0.16</v>
      </c>
      <c r="N257" s="143"/>
      <c r="O257" s="143"/>
      <c r="P257" s="145"/>
      <c r="Q257" s="143"/>
      <c r="R257" s="146"/>
      <c r="S257" s="143"/>
      <c r="T257" s="395"/>
      <c r="U257" s="198"/>
      <c r="V257" s="143"/>
      <c r="W257" s="396"/>
      <c r="X257" s="167">
        <v>4</v>
      </c>
      <c r="Y257" s="133">
        <v>0</v>
      </c>
      <c r="Z257" s="133">
        <v>0</v>
      </c>
      <c r="AA257" s="133">
        <v>0</v>
      </c>
      <c r="AB257" s="133">
        <v>0</v>
      </c>
      <c r="AC257" s="133">
        <v>0</v>
      </c>
      <c r="AD257" s="133">
        <v>0</v>
      </c>
      <c r="AE257" s="133">
        <v>0</v>
      </c>
      <c r="AF257" s="133">
        <v>0</v>
      </c>
      <c r="AG257" s="133">
        <v>0</v>
      </c>
      <c r="AH257" s="133">
        <v>0</v>
      </c>
      <c r="AI257" s="133">
        <v>1</v>
      </c>
      <c r="AJ257" s="133">
        <v>0</v>
      </c>
      <c r="AK257" s="133">
        <v>0</v>
      </c>
      <c r="AL257" s="133">
        <v>0</v>
      </c>
      <c r="AM257" s="133">
        <v>0</v>
      </c>
      <c r="AN257" s="133">
        <v>0</v>
      </c>
      <c r="AO257" s="133">
        <v>0</v>
      </c>
      <c r="AP257" s="133">
        <v>0</v>
      </c>
      <c r="AQ257" s="133">
        <v>0</v>
      </c>
      <c r="AR257" s="133">
        <v>0</v>
      </c>
      <c r="AS257" s="406">
        <f t="shared" ref="AS257:BM257" si="1036">IF(X257 = 0, "", X257)</f>
        <v>4</v>
      </c>
      <c r="AT257" s="137" t="str">
        <f t="shared" si="1036"/>
        <v/>
      </c>
      <c r="AU257" s="137" t="str">
        <f t="shared" si="1036"/>
        <v/>
      </c>
      <c r="AV257" s="137" t="str">
        <f t="shared" si="1036"/>
        <v/>
      </c>
      <c r="AW257" s="137" t="str">
        <f t="shared" si="1036"/>
        <v/>
      </c>
      <c r="AX257" s="137" t="str">
        <f t="shared" si="1036"/>
        <v/>
      </c>
      <c r="AY257" s="137" t="str">
        <f t="shared" si="1036"/>
        <v/>
      </c>
      <c r="AZ257" s="137" t="str">
        <f t="shared" si="1036"/>
        <v/>
      </c>
      <c r="BA257" s="137" t="str">
        <f t="shared" si="1036"/>
        <v/>
      </c>
      <c r="BB257" s="137" t="str">
        <f t="shared" si="1036"/>
        <v/>
      </c>
      <c r="BC257" s="137" t="str">
        <f t="shared" si="1036"/>
        <v/>
      </c>
      <c r="BD257" s="133">
        <f t="shared" si="1036"/>
        <v>1</v>
      </c>
      <c r="BE257" s="137" t="str">
        <f t="shared" si="1036"/>
        <v/>
      </c>
      <c r="BF257" s="137" t="str">
        <f t="shared" si="1036"/>
        <v/>
      </c>
      <c r="BG257" s="137" t="str">
        <f t="shared" si="1036"/>
        <v/>
      </c>
      <c r="BH257" s="137" t="str">
        <f t="shared" si="1036"/>
        <v/>
      </c>
      <c r="BI257" s="137" t="str">
        <f t="shared" si="1036"/>
        <v/>
      </c>
      <c r="BJ257" s="137" t="str">
        <f t="shared" si="1036"/>
        <v/>
      </c>
      <c r="BK257" s="137" t="str">
        <f t="shared" si="1036"/>
        <v/>
      </c>
      <c r="BL257" s="137" t="str">
        <f t="shared" si="1036"/>
        <v/>
      </c>
      <c r="BM257" s="169" t="str">
        <f t="shared" si="1036"/>
        <v/>
      </c>
      <c r="BN257" s="174" t="e">
        <f>$AS257*Assembly!Z$4+$AT257*Assembly!Z$5+$AU257*Assembly!Z$6+$AV257*Assembly!Z$7+$AW257*Assembly!Z$8+$AX257*Assembly!Z$9+$AY257*Assembly!Z$10+$AZ257*Assembly!Z$11+$BA257*Assembly!Z$12+$BB257*Assembly!Z$13+$BC257*Assembly!Z$14+$BD257*Assembly!Z$15+$BE257*Assembly!Z$16+$BF257*Assembly!Z$17+$BG257*Assembly!Z$18+$BH257*Assembly!Z$19+$BI257*Assembly!Z$20+$BJ257*Assembly!Z$21+$BK257*Assembly!Z$22+$BL257*Assembly!Z$23+$BM257*Assembly!Z$24</f>
        <v>#VALUE!</v>
      </c>
      <c r="BO257" s="133" t="e">
        <f t="shared" si="3"/>
        <v>#VALUE!</v>
      </c>
      <c r="BP257" s="133"/>
      <c r="BQ257" s="133" t="e">
        <f>$AS257*Assembly!AD$4+$AT257*Assembly!AD$5+$AU257*Assembly!AD$6+$AV257*Assembly!AD$7+$AW257*Assembly!AD$8+$AX257*Assembly!AD$9+$AY257*Assembly!AD$10+$AZ257*Assembly!AD$11+$BA257*Assembly!AD$12+$BB257*Assembly!AD$13+$BC257*Assembly!AD$14+$BD257*Assembly!AD$15+$BE257*Assembly!AD$16+$BF257*Assembly!AD$17+$BG257*Assembly!AD$18+$BH257*Assembly!AD$19+$BI257*Assembly!AD$20+$BJ257*Assembly!AD$21+$BK257*Assembly!AD$22+$BL257*Assembly!AD$23+$BM257*Assembly!AD$24</f>
        <v>#VALUE!</v>
      </c>
      <c r="BR257" s="177" t="e">
        <f t="shared" si="4"/>
        <v>#VALUE!</v>
      </c>
      <c r="BS257" s="178" t="e">
        <f t="shared" si="5"/>
        <v>#VALUE!</v>
      </c>
      <c r="BT257" s="179" t="e">
        <f t="shared" si="6"/>
        <v>#VALUE!</v>
      </c>
      <c r="BU257" s="178" t="e">
        <f t="shared" si="7"/>
        <v>#VALUE!</v>
      </c>
      <c r="BV257" s="133" t="e">
        <f>$AS257*Assembly!Y$4+$AT257*Assembly!Y$5+$AU257*Assembly!Y$6+$AV257*Assembly!Y$7+$AW257*Assembly!Y$8+$AX257*Assembly!Y$9+$AY257*Assembly!Y$10+$AZ257*Assembly!Y$11+$BA257*Assembly!Y$12+$BB257*Assembly!Y$13+$BC257*Assembly!Y$14+$BD257*Assembly!Y$15+$BE257*Assembly!Y$16+$BF257*Assembly!Y$17+$BG257*Assembly!Y$18+$BH257*Assembly!Y$19+$BI257*Assembly!Y$20+$BJ257*Assembly!Y$21+$BK257*Assembly!Y$22+$BL257*Assembly!Y$23+$BM257*Assembly!Y$24</f>
        <v>#VALUE!</v>
      </c>
      <c r="BW257" s="133" t="e">
        <f t="shared" si="8"/>
        <v>#VALUE!</v>
      </c>
      <c r="BX257" s="130" t="e">
        <f t="shared" si="9"/>
        <v>#VALUE!</v>
      </c>
      <c r="BY257" s="183" t="e">
        <f>$AS257*Assembly!AC$4+$AT257*Assembly!AC$5+$AU257*Assembly!AC$6+$AV257*Assembly!AC$7+$AW257*Assembly!AC$8+$AX257*Assembly!AC$9+$AY257*Assembly!AC$10+$AZ257*Assembly!AC$11+$BA257*Assembly!AC$12+$BB257*Assembly!AC$13+$BC257*Assembly!AC$14+$BD257*Assembly!AC$15+$BE257*Assembly!AC$16+$BF257*Assembly!AC$17+$BG257*Assembly!AC$18+$BH257*Assembly!AC$19+$BI257*Assembly!AC$20+$BJ257*Assembly!AC$21+$BK257*Assembly!AC$22+$BL257*Assembly!AC$23+$BM257*Assembly!AC$24</f>
        <v>#VALUE!</v>
      </c>
      <c r="BZ257" s="145" t="e">
        <f>$AS257*Assembly!M$4+$AT257*Assembly!M$5+$AU257*Assembly!M$6+$AV257*Assembly!M$7+$AW257*Assembly!M$8+$AX257*Assembly!M$9+$AY257*Assembly!M$10+$AZ257*Assembly!M$11+$BA257*Assembly!M$12+$BB257*Assembly!M$13+$BC257*Assembly!M$14+$BD257*Assembly!M$15+$BE257*Assembly!M$16+$BF257*Assembly!M$17+$BG257*Assembly!M$18+$BH257*Assembly!M$19+$BI257*Assembly!M$20+$BJ257*Assembly!M$21+$BK257*Assembly!M$22+$BL257*Assembly!M$23+$BM257*Assembly!M$24</f>
        <v>#VALUE!</v>
      </c>
      <c r="CA257" s="145" t="e">
        <f>$AS257*Assembly!N$4+$AT257*Assembly!N$5+$AU257*Assembly!N$6+$AV257*Assembly!N$7+$AW257*Assembly!N$8+$AX257*Assembly!N$9+$AY257*Assembly!N$10+$AZ257*Assembly!N$11+$BA257*Assembly!N$12+$BB257*Assembly!N$13+$BC257*Assembly!N$14+$BD257*Assembly!N$15+$BE257*Assembly!N$16+$BF257*Assembly!N$17+$BG257*Assembly!N$18+$BH257*Assembly!N$19+$BI257*Assembly!N$20+$BJ257*Assembly!N$21+$BK257*Assembly!N$22+$BL257*Assembly!N$23+$BM257*Assembly!N$24</f>
        <v>#VALUE!</v>
      </c>
      <c r="CB257" s="145" t="e">
        <f>$AS257*Assembly!O$4+$AT257*Assembly!O$5+$AU257*Assembly!O$6+$AV257*Assembly!O$7+$AW257*Assembly!O$8+$AX257*Assembly!O$9+$AY257*Assembly!O$10+$AZ257*Assembly!O$11+$BA257*Assembly!O$12+$BB257*Assembly!O$13+$BC257*Assembly!O$14+$BD257*Assembly!O$15+$BE257*Assembly!O$16+$BF257*Assembly!O$17+$BG257*Assembly!O$18+$BH257*Assembly!O$19+$BI257*Assembly!O$20+$BJ257*Assembly!O$21+$BK257*Assembly!O$22+$BL257*Assembly!O$23+$BM257*Assembly!O$24</f>
        <v>#VALUE!</v>
      </c>
      <c r="CC257" s="140" t="e">
        <f>$AS257*Assembly!P$4+$AT257*Assembly!P$5+$AU257*Assembly!P$6+$AV257*Assembly!P$7+$AW257*Assembly!P$8+$AX257*Assembly!P$9+$AY257*Assembly!P$10+$AZ257*Assembly!P$11+$BA257*Assembly!P$12+$BB257*Assembly!P$13+$BC257*Assembly!P$14+$BD257*Assembly!P$15+$BE257*Assembly!P$16+$BF257*Assembly!P$17+$BG257*Assembly!P$18+$BH257*Assembly!P$19+$BI257*Assembly!P$20+$BJ257*Assembly!P$21+$BK257*Assembly!P$22+$BL257*Assembly!P$23+$BM257*Assembly!P$24</f>
        <v>#VALUE!</v>
      </c>
      <c r="CD257" s="140" t="e">
        <f>$AS257*Assembly!Q$4+$AT257*Assembly!Q$5+$AU257*Assembly!Q$6+$AV257*Assembly!Q$7+$AW257*Assembly!Q$8+$AX257*Assembly!Q$9+$AY257*Assembly!Q$10+$AZ257*Assembly!Q$11+$BA257*Assembly!Q$12+$BB257*Assembly!Q$13+$BC257*Assembly!Q$14+$BD257*Assembly!Q$15+$BE257*Assembly!Q$16+$BF257*Assembly!Q$17+$BG257*Assembly!Q$18+$BH257*Assembly!Q$19+$BI257*Assembly!Q$20+$BJ257*Assembly!Q$21+$BK257*Assembly!Q$22+$BL257*Assembly!Q$23+$BM257*Assembly!Q$24</f>
        <v>#VALUE!</v>
      </c>
      <c r="CE257" s="145" t="e">
        <f>$AS257*Assembly!R$4+$AT257*Assembly!R$5+$AU257*Assembly!R$6+$AV257*Assembly!R$7+$AW257*Assembly!R$8+$AX257*Assembly!R$9+$AY257*Assembly!R$10+$AZ257*Assembly!R$11+$BA257*Assembly!R$12+$BB257*Assembly!R$13+$BC257*Assembly!R$14+$BD257*Assembly!R$15+$BE257*Assembly!R$16+$BF257*Assembly!R$17+$BG257*Assembly!R$18+$BH257*Assembly!R$19+$BI257*Assembly!R$20+$BJ257*Assembly!R$21+$BK257*Assembly!R$22+$BL257*Assembly!R$23+$BM257*Assembly!R$24</f>
        <v>#VALUE!</v>
      </c>
      <c r="CF257" s="140" t="e">
        <f>$AS257*Assembly!S$4+$AT257*Assembly!S$5+$AU257*Assembly!S$6+$AV257*Assembly!S$7+$AW257*Assembly!S$8+$AX257*Assembly!S$9+$AY257*Assembly!S$10+$AZ257*Assembly!S$11+$BA257*Assembly!S$12+$BB257*Assembly!S$13+$BC257*Assembly!S$14+$BD257*Assembly!S$15+$BE257*Assembly!S$16+$BF257*Assembly!S$17+$BG257*Assembly!S$18+$BH257*Assembly!S$19+$BI257*Assembly!S$20+$BJ257*Assembly!S$21+$BK257*Assembly!S$22+$BL257*Assembly!S$23+$BM257*Assembly!S$24</f>
        <v>#VALUE!</v>
      </c>
      <c r="CG257" s="140" t="e">
        <f>$AS257*Assembly!T$4+$AT257*Assembly!T$5+$AU257*Assembly!T$6+$AV257*Assembly!T$7+$AW257*Assembly!T$8+$AX257*Assembly!T$9+$AY257*Assembly!T$10+$AZ257*Assembly!T$11+$BA257*Assembly!T$12+$BB257*Assembly!T$13+$BC257*Assembly!T$14+$BD257*Assembly!T$15+$BE257*Assembly!T$16+$BF257*Assembly!T$17+$BG257*Assembly!T$18+$BH257*Assembly!T$19+$BI257*Assembly!T$20+$BJ257*Assembly!T$21+$BK257*Assembly!T$22+$BL257*Assembly!T$23+$BM257*Assembly!T$24</f>
        <v>#VALUE!</v>
      </c>
      <c r="CH257" s="140" t="e">
        <f>$AS257*Assembly!U$4+$AT257*Assembly!U$5+$AU257*Assembly!U$6+$AV257*Assembly!U$7+$AW257*Assembly!U$8+$AX257*Assembly!U$9+$AY257*Assembly!U$10+$AZ257*Assembly!U$11+$BA257*Assembly!U$12+$BB257*Assembly!U$13+$BC257*Assembly!U$14+$BD257*Assembly!U$15+$BE257*Assembly!U$16+$BF257*Assembly!U$17+$BG257*Assembly!U$18+$BH257*Assembly!U$19+$BI257*Assembly!U$20+$BJ257*Assembly!U$21+$BK257*Assembly!U$22+$BL257*Assembly!U$23+$BM257*Assembly!U$24</f>
        <v>#VALUE!</v>
      </c>
      <c r="CI257" s="145" t="e">
        <f>$AS257*Assembly!V$4+$AT257*Assembly!V$5+$AU257*Assembly!V$6+$AV257*Assembly!V$7+$AW257*Assembly!V$8+$AX257*Assembly!V$9+$AY257*Assembly!V$10+$AZ257*Assembly!V$11+$BA257*Assembly!V$12+$BB257*Assembly!V$13+$BC257*Assembly!V$14+$BD257*Assembly!V$15+$BE257*Assembly!V$16+$BF257*Assembly!V$17+$BG257*Assembly!V$18+$BH257*Assembly!V$19+$BI257*Assembly!V$20+$BJ257*Assembly!V$21+$BK257*Assembly!V$22+$BL257*Assembly!V$23+$BM257*Assembly!V$24</f>
        <v>#VALUE!</v>
      </c>
      <c r="CJ257" s="145" t="e">
        <f>BZ257*Refining!$F$3</f>
        <v>#VALUE!</v>
      </c>
      <c r="CK257" s="145" t="e">
        <f>CA257*Refining!$F$4</f>
        <v>#VALUE!</v>
      </c>
      <c r="CL257" s="145" t="e">
        <f>CB257*Refining!$F$5</f>
        <v>#VALUE!</v>
      </c>
      <c r="CM257" s="145" t="e">
        <f>CC257*Refining!$F$6</f>
        <v>#VALUE!</v>
      </c>
      <c r="CN257" s="145" t="e">
        <f>CD257*Refining!$F$7</f>
        <v>#VALUE!</v>
      </c>
      <c r="CO257" s="145" t="e">
        <f>CE257*Refining!$F$8</f>
        <v>#VALUE!</v>
      </c>
      <c r="CP257" s="145" t="e">
        <f>CF257*Refining!$F$9</f>
        <v>#VALUE!</v>
      </c>
      <c r="CQ257" s="145" t="e">
        <f>CG257*Refining!$F$10</f>
        <v>#VALUE!</v>
      </c>
      <c r="CR257" s="145" t="e">
        <f>CH257*Refining!$F$11</f>
        <v>#VALUE!</v>
      </c>
      <c r="CS257" s="145" t="e">
        <f>CI257*Refining!$F$12</f>
        <v>#VALUE!</v>
      </c>
      <c r="CT257" s="185" t="e">
        <f t="shared" ref="CT257:DM257" si="1037">IF(BZ257 = 0, "", BZ257)</f>
        <v>#VALUE!</v>
      </c>
      <c r="CU257" s="189" t="e">
        <f t="shared" si="1037"/>
        <v>#VALUE!</v>
      </c>
      <c r="CV257" s="189" t="e">
        <f t="shared" si="1037"/>
        <v>#VALUE!</v>
      </c>
      <c r="CW257" s="186" t="e">
        <f t="shared" si="1037"/>
        <v>#VALUE!</v>
      </c>
      <c r="CX257" s="186" t="e">
        <f t="shared" si="1037"/>
        <v>#VALUE!</v>
      </c>
      <c r="CY257" s="186" t="e">
        <f t="shared" si="1037"/>
        <v>#VALUE!</v>
      </c>
      <c r="CZ257" s="186" t="e">
        <f t="shared" si="1037"/>
        <v>#VALUE!</v>
      </c>
      <c r="DA257" s="186" t="e">
        <f t="shared" si="1037"/>
        <v>#VALUE!</v>
      </c>
      <c r="DB257" s="186" t="e">
        <f t="shared" si="1037"/>
        <v>#VALUE!</v>
      </c>
      <c r="DC257" s="187" t="e">
        <f t="shared" si="1037"/>
        <v>#VALUE!</v>
      </c>
      <c r="DD257" s="185" t="e">
        <f t="shared" si="1037"/>
        <v>#VALUE!</v>
      </c>
      <c r="DE257" s="189" t="e">
        <f t="shared" si="1037"/>
        <v>#VALUE!</v>
      </c>
      <c r="DF257" s="189" t="e">
        <f t="shared" si="1037"/>
        <v>#VALUE!</v>
      </c>
      <c r="DG257" s="186" t="e">
        <f t="shared" si="1037"/>
        <v>#VALUE!</v>
      </c>
      <c r="DH257" s="211" t="e">
        <f t="shared" si="1037"/>
        <v>#VALUE!</v>
      </c>
      <c r="DI257" s="186" t="e">
        <f t="shared" si="1037"/>
        <v>#VALUE!</v>
      </c>
      <c r="DJ257" s="186" t="e">
        <f t="shared" si="1037"/>
        <v>#VALUE!</v>
      </c>
      <c r="DK257" s="186" t="e">
        <f t="shared" si="1037"/>
        <v>#VALUE!</v>
      </c>
      <c r="DL257" s="186" t="e">
        <f t="shared" si="1037"/>
        <v>#VALUE!</v>
      </c>
      <c r="DM257" s="187" t="e">
        <f t="shared" si="1037"/>
        <v>#VALUE!</v>
      </c>
      <c r="DN257" s="185" t="e">
        <f t="shared" si="11"/>
        <v>#VALUE!</v>
      </c>
      <c r="DO257" s="189" t="e">
        <f t="shared" si="12"/>
        <v>#VALUE!</v>
      </c>
      <c r="DP257" s="120" t="e">
        <f t="shared" si="13"/>
        <v>#VALUE!</v>
      </c>
      <c r="DQ257" s="133" t="e">
        <f>CT257*'Ores &amp; Ingots'!$C$3+CU257*'Ores &amp; Ingots'!$C$4+CV257*'Ores &amp; Ingots'!$C$5+CW257*'Ores &amp; Ingots'!$C$6+CX257*'Ores &amp; Ingots'!$C$7+CY257*'Ores &amp; Ingots'!$C$8+CZ257*'Ores &amp; Ingots'!$C$9+DA257*'Ores &amp; Ingots'!$C$10+DB257*'Ores &amp; Ingots'!$C$11+DC257*'Ores &amp; Ingots'!$C$12</f>
        <v>#VALUE!</v>
      </c>
      <c r="DR257" s="133" t="e">
        <f>DD257*'Ores &amp; Ingots'!$B$3+DE257*'Ores &amp; Ingots'!$B$4+DF257*'Ores &amp; Ingots'!$B$5+DG257*'Ores &amp; Ingots'!$B$6+DH257*'Ores &amp; Ingots'!$B$7+DI257*'Ores &amp; Ingots'!$B$8+DJ257*'Ores &amp; Ingots'!$B$9+DK257*'Ores &amp; Ingots'!$B$10+DL257*'Ores &amp; Ingots'!$B$11+DM257*'Ores &amp; Ingots'!$B$12</f>
        <v>#VALUE!</v>
      </c>
      <c r="DS257" s="189" t="e">
        <f>CT257*Refining!$G$3+CU257*Refining!$G$4+CV257*Refining!$G$5+CW257*Refining!$G$6+CX257*Refining!$G$7+CY257*Refining!$G$8+CZ257*Refining!$G$9+DA257*Refining!$G$10+DB257*Refining!$G$11+DC257*Refining!$G$12</f>
        <v>#VALUE!</v>
      </c>
      <c r="DT257" s="189" t="e">
        <f t="shared" si="14"/>
        <v>#VALUE!</v>
      </c>
      <c r="DU257" s="192" t="e">
        <f t="shared" si="15"/>
        <v>#VALUE!</v>
      </c>
      <c r="DV257" s="185" t="e">
        <f t="shared" si="16"/>
        <v>#VALUE!</v>
      </c>
      <c r="DW257" s="194" t="e">
        <f t="shared" ref="DW257:DX257" si="1038">DV257/60</f>
        <v>#VALUE!</v>
      </c>
      <c r="DX257" s="194" t="e">
        <f t="shared" si="1038"/>
        <v>#VALUE!</v>
      </c>
      <c r="DY257" s="185" t="e">
        <f t="shared" si="18"/>
        <v>#VALUE!</v>
      </c>
      <c r="DZ257" s="194" t="e">
        <f t="shared" ref="DZ257:EA257" si="1039">DY257/1000</f>
        <v>#VALUE!</v>
      </c>
      <c r="EA257" s="196" t="e">
        <f t="shared" si="1039"/>
        <v>#VALUE!</v>
      </c>
      <c r="EB257" s="130" t="e">
        <f t="shared" si="20"/>
        <v>#VALUE!</v>
      </c>
      <c r="EC257" s="132" t="e">
        <f t="shared" si="21"/>
        <v>#VALUE!</v>
      </c>
      <c r="ED257" s="133" t="s">
        <v>28</v>
      </c>
    </row>
    <row r="258" spans="1:134" ht="12.75" x14ac:dyDescent="0.2">
      <c r="A258" s="864"/>
      <c r="B258" s="135" t="s">
        <v>415</v>
      </c>
      <c r="C258" s="137" t="s">
        <v>155</v>
      </c>
      <c r="D258" s="137">
        <v>1</v>
      </c>
      <c r="E258" s="137">
        <v>1</v>
      </c>
      <c r="F258" s="137">
        <v>1</v>
      </c>
      <c r="G258" s="154">
        <f t="shared" si="0"/>
        <v>0.125</v>
      </c>
      <c r="H258" s="156">
        <v>5</v>
      </c>
      <c r="I258" s="156">
        <v>15</v>
      </c>
      <c r="J258" s="156">
        <f>H258/Main!$D$9</f>
        <v>1</v>
      </c>
      <c r="K258" s="156">
        <f>I258/Main!$D$10</f>
        <v>7.5</v>
      </c>
      <c r="L258" s="156">
        <f t="shared" si="1"/>
        <v>7.5</v>
      </c>
      <c r="M258" s="156">
        <v>0.16</v>
      </c>
      <c r="N258" s="159"/>
      <c r="O258" s="159"/>
      <c r="P258" s="164"/>
      <c r="Q258" s="159"/>
      <c r="R258" s="166"/>
      <c r="S258" s="159"/>
      <c r="T258" s="166"/>
      <c r="U258" s="170"/>
      <c r="V258" s="159"/>
      <c r="W258" s="364"/>
      <c r="X258" s="167">
        <v>3</v>
      </c>
      <c r="Y258" s="133">
        <v>0</v>
      </c>
      <c r="Z258" s="133">
        <v>0</v>
      </c>
      <c r="AA258" s="133">
        <v>0</v>
      </c>
      <c r="AB258" s="133">
        <v>0</v>
      </c>
      <c r="AC258" s="133">
        <v>0</v>
      </c>
      <c r="AD258" s="133">
        <v>0</v>
      </c>
      <c r="AE258" s="133">
        <v>0</v>
      </c>
      <c r="AF258" s="133">
        <v>0</v>
      </c>
      <c r="AG258" s="133">
        <v>0</v>
      </c>
      <c r="AH258" s="133">
        <v>0</v>
      </c>
      <c r="AI258" s="133">
        <v>1</v>
      </c>
      <c r="AJ258" s="133">
        <v>0</v>
      </c>
      <c r="AK258" s="133">
        <v>0</v>
      </c>
      <c r="AL258" s="133">
        <v>0</v>
      </c>
      <c r="AM258" s="133">
        <v>0</v>
      </c>
      <c r="AN258" s="133">
        <v>0</v>
      </c>
      <c r="AO258" s="133">
        <v>0</v>
      </c>
      <c r="AP258" s="133">
        <v>0</v>
      </c>
      <c r="AQ258" s="133">
        <v>0</v>
      </c>
      <c r="AR258" s="133">
        <v>0</v>
      </c>
      <c r="AS258" s="406">
        <f t="shared" ref="AS258:BM258" si="1040">IF(X258 = 0, "", X258)</f>
        <v>3</v>
      </c>
      <c r="AT258" s="137" t="str">
        <f t="shared" si="1040"/>
        <v/>
      </c>
      <c r="AU258" s="137" t="str">
        <f t="shared" si="1040"/>
        <v/>
      </c>
      <c r="AV258" s="137" t="str">
        <f t="shared" si="1040"/>
        <v/>
      </c>
      <c r="AW258" s="137" t="str">
        <f t="shared" si="1040"/>
        <v/>
      </c>
      <c r="AX258" s="137" t="str">
        <f t="shared" si="1040"/>
        <v/>
      </c>
      <c r="AY258" s="137" t="str">
        <f t="shared" si="1040"/>
        <v/>
      </c>
      <c r="AZ258" s="137" t="str">
        <f t="shared" si="1040"/>
        <v/>
      </c>
      <c r="BA258" s="137" t="str">
        <f t="shared" si="1040"/>
        <v/>
      </c>
      <c r="BB258" s="137" t="str">
        <f t="shared" si="1040"/>
        <v/>
      </c>
      <c r="BC258" s="137" t="str">
        <f t="shared" si="1040"/>
        <v/>
      </c>
      <c r="BD258" s="133">
        <f t="shared" si="1040"/>
        <v>1</v>
      </c>
      <c r="BE258" s="137" t="str">
        <f t="shared" si="1040"/>
        <v/>
      </c>
      <c r="BF258" s="137" t="str">
        <f t="shared" si="1040"/>
        <v/>
      </c>
      <c r="BG258" s="137" t="str">
        <f t="shared" si="1040"/>
        <v/>
      </c>
      <c r="BH258" s="137" t="str">
        <f t="shared" si="1040"/>
        <v/>
      </c>
      <c r="BI258" s="137" t="str">
        <f t="shared" si="1040"/>
        <v/>
      </c>
      <c r="BJ258" s="137" t="str">
        <f t="shared" si="1040"/>
        <v/>
      </c>
      <c r="BK258" s="137" t="str">
        <f t="shared" si="1040"/>
        <v/>
      </c>
      <c r="BL258" s="137" t="str">
        <f t="shared" si="1040"/>
        <v/>
      </c>
      <c r="BM258" s="169" t="str">
        <f t="shared" si="1040"/>
        <v/>
      </c>
      <c r="BN258" s="174" t="e">
        <f>$AS258*Assembly!Z$4+$AT258*Assembly!Z$5+$AU258*Assembly!Z$6+$AV258*Assembly!Z$7+$AW258*Assembly!Z$8+$AX258*Assembly!Z$9+$AY258*Assembly!Z$10+$AZ258*Assembly!Z$11+$BA258*Assembly!Z$12+$BB258*Assembly!Z$13+$BC258*Assembly!Z$14+$BD258*Assembly!Z$15+$BE258*Assembly!Z$16+$BF258*Assembly!Z$17+$BG258*Assembly!Z$18+$BH258*Assembly!Z$19+$BI258*Assembly!Z$20+$BJ258*Assembly!Z$21+$BK258*Assembly!Z$22+$BL258*Assembly!Z$23+$BM258*Assembly!Z$24</f>
        <v>#VALUE!</v>
      </c>
      <c r="BO258" s="133" t="e">
        <f t="shared" si="3"/>
        <v>#VALUE!</v>
      </c>
      <c r="BP258" s="133"/>
      <c r="BQ258" s="133" t="e">
        <f>$AS258*Assembly!AD$4+$AT258*Assembly!AD$5+$AU258*Assembly!AD$6+$AV258*Assembly!AD$7+$AW258*Assembly!AD$8+$AX258*Assembly!AD$9+$AY258*Assembly!AD$10+$AZ258*Assembly!AD$11+$BA258*Assembly!AD$12+$BB258*Assembly!AD$13+$BC258*Assembly!AD$14+$BD258*Assembly!AD$15+$BE258*Assembly!AD$16+$BF258*Assembly!AD$17+$BG258*Assembly!AD$18+$BH258*Assembly!AD$19+$BI258*Assembly!AD$20+$BJ258*Assembly!AD$21+$BK258*Assembly!AD$22+$BL258*Assembly!AD$23+$BM258*Assembly!AD$24</f>
        <v>#VALUE!</v>
      </c>
      <c r="BR258" s="177" t="e">
        <f t="shared" si="4"/>
        <v>#VALUE!</v>
      </c>
      <c r="BS258" s="178" t="e">
        <f t="shared" si="5"/>
        <v>#VALUE!</v>
      </c>
      <c r="BT258" s="179" t="e">
        <f t="shared" si="6"/>
        <v>#VALUE!</v>
      </c>
      <c r="BU258" s="178" t="e">
        <f t="shared" si="7"/>
        <v>#VALUE!</v>
      </c>
      <c r="BV258" s="133" t="e">
        <f>$AS258*Assembly!Y$4+$AT258*Assembly!Y$5+$AU258*Assembly!Y$6+$AV258*Assembly!Y$7+$AW258*Assembly!Y$8+$AX258*Assembly!Y$9+$AY258*Assembly!Y$10+$AZ258*Assembly!Y$11+$BA258*Assembly!Y$12+$BB258*Assembly!Y$13+$BC258*Assembly!Y$14+$BD258*Assembly!Y$15+$BE258*Assembly!Y$16+$BF258*Assembly!Y$17+$BG258*Assembly!Y$18+$BH258*Assembly!Y$19+$BI258*Assembly!Y$20+$BJ258*Assembly!Y$21+$BK258*Assembly!Y$22+$BL258*Assembly!Y$23+$BM258*Assembly!Y$24</f>
        <v>#VALUE!</v>
      </c>
      <c r="BW258" s="133" t="e">
        <f t="shared" si="8"/>
        <v>#VALUE!</v>
      </c>
      <c r="BX258" s="130" t="e">
        <f t="shared" si="9"/>
        <v>#VALUE!</v>
      </c>
      <c r="BY258" s="183" t="e">
        <f>$AS258*Assembly!AC$4+$AT258*Assembly!AC$5+$AU258*Assembly!AC$6+$AV258*Assembly!AC$7+$AW258*Assembly!AC$8+$AX258*Assembly!AC$9+$AY258*Assembly!AC$10+$AZ258*Assembly!AC$11+$BA258*Assembly!AC$12+$BB258*Assembly!AC$13+$BC258*Assembly!AC$14+$BD258*Assembly!AC$15+$BE258*Assembly!AC$16+$BF258*Assembly!AC$17+$BG258*Assembly!AC$18+$BH258*Assembly!AC$19+$BI258*Assembly!AC$20+$BJ258*Assembly!AC$21+$BK258*Assembly!AC$22+$BL258*Assembly!AC$23+$BM258*Assembly!AC$24</f>
        <v>#VALUE!</v>
      </c>
      <c r="BZ258" s="164" t="e">
        <f>$AS258*Assembly!M$4+$AT258*Assembly!M$5+$AU258*Assembly!M$6+$AV258*Assembly!M$7+$AW258*Assembly!M$8+$AX258*Assembly!M$9+$AY258*Assembly!M$10+$AZ258*Assembly!M$11+$BA258*Assembly!M$12+$BB258*Assembly!M$13+$BC258*Assembly!M$14+$BD258*Assembly!M$15+$BE258*Assembly!M$16+$BF258*Assembly!M$17+$BG258*Assembly!M$18+$BH258*Assembly!M$19+$BI258*Assembly!M$20+$BJ258*Assembly!M$21+$BK258*Assembly!M$22+$BL258*Assembly!M$23+$BM258*Assembly!M$24</f>
        <v>#VALUE!</v>
      </c>
      <c r="CA258" s="164" t="e">
        <f>$AS258*Assembly!N$4+$AT258*Assembly!N$5+$AU258*Assembly!N$6+$AV258*Assembly!N$7+$AW258*Assembly!N$8+$AX258*Assembly!N$9+$AY258*Assembly!N$10+$AZ258*Assembly!N$11+$BA258*Assembly!N$12+$BB258*Assembly!N$13+$BC258*Assembly!N$14+$BD258*Assembly!N$15+$BE258*Assembly!N$16+$BF258*Assembly!N$17+$BG258*Assembly!N$18+$BH258*Assembly!N$19+$BI258*Assembly!N$20+$BJ258*Assembly!N$21+$BK258*Assembly!N$22+$BL258*Assembly!N$23+$BM258*Assembly!N$24</f>
        <v>#VALUE!</v>
      </c>
      <c r="CB258" s="164" t="e">
        <f>$AS258*Assembly!O$4+$AT258*Assembly!O$5+$AU258*Assembly!O$6+$AV258*Assembly!O$7+$AW258*Assembly!O$8+$AX258*Assembly!O$9+$AY258*Assembly!O$10+$AZ258*Assembly!O$11+$BA258*Assembly!O$12+$BB258*Assembly!O$13+$BC258*Assembly!O$14+$BD258*Assembly!O$15+$BE258*Assembly!O$16+$BF258*Assembly!O$17+$BG258*Assembly!O$18+$BH258*Assembly!O$19+$BI258*Assembly!O$20+$BJ258*Assembly!O$21+$BK258*Assembly!O$22+$BL258*Assembly!O$23+$BM258*Assembly!O$24</f>
        <v>#VALUE!</v>
      </c>
      <c r="CC258" s="156" t="e">
        <f>$AS258*Assembly!P$4+$AT258*Assembly!P$5+$AU258*Assembly!P$6+$AV258*Assembly!P$7+$AW258*Assembly!P$8+$AX258*Assembly!P$9+$AY258*Assembly!P$10+$AZ258*Assembly!P$11+$BA258*Assembly!P$12+$BB258*Assembly!P$13+$BC258*Assembly!P$14+$BD258*Assembly!P$15+$BE258*Assembly!P$16+$BF258*Assembly!P$17+$BG258*Assembly!P$18+$BH258*Assembly!P$19+$BI258*Assembly!P$20+$BJ258*Assembly!P$21+$BK258*Assembly!P$22+$BL258*Assembly!P$23+$BM258*Assembly!P$24</f>
        <v>#VALUE!</v>
      </c>
      <c r="CD258" s="156" t="e">
        <f>$AS258*Assembly!Q$4+$AT258*Assembly!Q$5+$AU258*Assembly!Q$6+$AV258*Assembly!Q$7+$AW258*Assembly!Q$8+$AX258*Assembly!Q$9+$AY258*Assembly!Q$10+$AZ258*Assembly!Q$11+$BA258*Assembly!Q$12+$BB258*Assembly!Q$13+$BC258*Assembly!Q$14+$BD258*Assembly!Q$15+$BE258*Assembly!Q$16+$BF258*Assembly!Q$17+$BG258*Assembly!Q$18+$BH258*Assembly!Q$19+$BI258*Assembly!Q$20+$BJ258*Assembly!Q$21+$BK258*Assembly!Q$22+$BL258*Assembly!Q$23+$BM258*Assembly!Q$24</f>
        <v>#VALUE!</v>
      </c>
      <c r="CE258" s="164" t="e">
        <f>$AS258*Assembly!R$4+$AT258*Assembly!R$5+$AU258*Assembly!R$6+$AV258*Assembly!R$7+$AW258*Assembly!R$8+$AX258*Assembly!R$9+$AY258*Assembly!R$10+$AZ258*Assembly!R$11+$BA258*Assembly!R$12+$BB258*Assembly!R$13+$BC258*Assembly!R$14+$BD258*Assembly!R$15+$BE258*Assembly!R$16+$BF258*Assembly!R$17+$BG258*Assembly!R$18+$BH258*Assembly!R$19+$BI258*Assembly!R$20+$BJ258*Assembly!R$21+$BK258*Assembly!R$22+$BL258*Assembly!R$23+$BM258*Assembly!R$24</f>
        <v>#VALUE!</v>
      </c>
      <c r="CF258" s="156" t="e">
        <f>$AS258*Assembly!S$4+$AT258*Assembly!S$5+$AU258*Assembly!S$6+$AV258*Assembly!S$7+$AW258*Assembly!S$8+$AX258*Assembly!S$9+$AY258*Assembly!S$10+$AZ258*Assembly!S$11+$BA258*Assembly!S$12+$BB258*Assembly!S$13+$BC258*Assembly!S$14+$BD258*Assembly!S$15+$BE258*Assembly!S$16+$BF258*Assembly!S$17+$BG258*Assembly!S$18+$BH258*Assembly!S$19+$BI258*Assembly!S$20+$BJ258*Assembly!S$21+$BK258*Assembly!S$22+$BL258*Assembly!S$23+$BM258*Assembly!S$24</f>
        <v>#VALUE!</v>
      </c>
      <c r="CG258" s="156" t="e">
        <f>$AS258*Assembly!T$4+$AT258*Assembly!T$5+$AU258*Assembly!T$6+$AV258*Assembly!T$7+$AW258*Assembly!T$8+$AX258*Assembly!T$9+$AY258*Assembly!T$10+$AZ258*Assembly!T$11+$BA258*Assembly!T$12+$BB258*Assembly!T$13+$BC258*Assembly!T$14+$BD258*Assembly!T$15+$BE258*Assembly!T$16+$BF258*Assembly!T$17+$BG258*Assembly!T$18+$BH258*Assembly!T$19+$BI258*Assembly!T$20+$BJ258*Assembly!T$21+$BK258*Assembly!T$22+$BL258*Assembly!T$23+$BM258*Assembly!T$24</f>
        <v>#VALUE!</v>
      </c>
      <c r="CH258" s="156" t="e">
        <f>$AS258*Assembly!U$4+$AT258*Assembly!U$5+$AU258*Assembly!U$6+$AV258*Assembly!U$7+$AW258*Assembly!U$8+$AX258*Assembly!U$9+$AY258*Assembly!U$10+$AZ258*Assembly!U$11+$BA258*Assembly!U$12+$BB258*Assembly!U$13+$BC258*Assembly!U$14+$BD258*Assembly!U$15+$BE258*Assembly!U$16+$BF258*Assembly!U$17+$BG258*Assembly!U$18+$BH258*Assembly!U$19+$BI258*Assembly!U$20+$BJ258*Assembly!U$21+$BK258*Assembly!U$22+$BL258*Assembly!U$23+$BM258*Assembly!U$24</f>
        <v>#VALUE!</v>
      </c>
      <c r="CI258" s="164" t="e">
        <f>$AS258*Assembly!V$4+$AT258*Assembly!V$5+$AU258*Assembly!V$6+$AV258*Assembly!V$7+$AW258*Assembly!V$8+$AX258*Assembly!V$9+$AY258*Assembly!V$10+$AZ258*Assembly!V$11+$BA258*Assembly!V$12+$BB258*Assembly!V$13+$BC258*Assembly!V$14+$BD258*Assembly!V$15+$BE258*Assembly!V$16+$BF258*Assembly!V$17+$BG258*Assembly!V$18+$BH258*Assembly!V$19+$BI258*Assembly!V$20+$BJ258*Assembly!V$21+$BK258*Assembly!V$22+$BL258*Assembly!V$23+$BM258*Assembly!V$24</f>
        <v>#VALUE!</v>
      </c>
      <c r="CJ258" s="164" t="e">
        <f>BZ258*Refining!$F$3</f>
        <v>#VALUE!</v>
      </c>
      <c r="CK258" s="164" t="e">
        <f>CA258*Refining!$F$4</f>
        <v>#VALUE!</v>
      </c>
      <c r="CL258" s="164" t="e">
        <f>CB258*Refining!$F$5</f>
        <v>#VALUE!</v>
      </c>
      <c r="CM258" s="164" t="e">
        <f>CC258*Refining!$F$6</f>
        <v>#VALUE!</v>
      </c>
      <c r="CN258" s="164" t="e">
        <f>CD258*Refining!$F$7</f>
        <v>#VALUE!</v>
      </c>
      <c r="CO258" s="164" t="e">
        <f>CE258*Refining!$F$8</f>
        <v>#VALUE!</v>
      </c>
      <c r="CP258" s="164" t="e">
        <f>CF258*Refining!$F$9</f>
        <v>#VALUE!</v>
      </c>
      <c r="CQ258" s="164" t="e">
        <f>CG258*Refining!$F$10</f>
        <v>#VALUE!</v>
      </c>
      <c r="CR258" s="164" t="e">
        <f>CH258*Refining!$F$11</f>
        <v>#VALUE!</v>
      </c>
      <c r="CS258" s="164" t="e">
        <f>CI258*Refining!$F$12</f>
        <v>#VALUE!</v>
      </c>
      <c r="CT258" s="185" t="e">
        <f t="shared" ref="CT258:DM258" si="1041">IF(BZ258 = 0, "", BZ258)</f>
        <v>#VALUE!</v>
      </c>
      <c r="CU258" s="189" t="e">
        <f t="shared" si="1041"/>
        <v>#VALUE!</v>
      </c>
      <c r="CV258" s="189" t="e">
        <f t="shared" si="1041"/>
        <v>#VALUE!</v>
      </c>
      <c r="CW258" s="186" t="e">
        <f t="shared" si="1041"/>
        <v>#VALUE!</v>
      </c>
      <c r="CX258" s="186" t="e">
        <f t="shared" si="1041"/>
        <v>#VALUE!</v>
      </c>
      <c r="CY258" s="186" t="e">
        <f t="shared" si="1041"/>
        <v>#VALUE!</v>
      </c>
      <c r="CZ258" s="186" t="e">
        <f t="shared" si="1041"/>
        <v>#VALUE!</v>
      </c>
      <c r="DA258" s="186" t="e">
        <f t="shared" si="1041"/>
        <v>#VALUE!</v>
      </c>
      <c r="DB258" s="186" t="e">
        <f t="shared" si="1041"/>
        <v>#VALUE!</v>
      </c>
      <c r="DC258" s="187" t="e">
        <f t="shared" si="1041"/>
        <v>#VALUE!</v>
      </c>
      <c r="DD258" s="185" t="e">
        <f t="shared" si="1041"/>
        <v>#VALUE!</v>
      </c>
      <c r="DE258" s="189" t="e">
        <f t="shared" si="1041"/>
        <v>#VALUE!</v>
      </c>
      <c r="DF258" s="189" t="e">
        <f t="shared" si="1041"/>
        <v>#VALUE!</v>
      </c>
      <c r="DG258" s="186" t="e">
        <f t="shared" si="1041"/>
        <v>#VALUE!</v>
      </c>
      <c r="DH258" s="211" t="e">
        <f t="shared" si="1041"/>
        <v>#VALUE!</v>
      </c>
      <c r="DI258" s="186" t="e">
        <f t="shared" si="1041"/>
        <v>#VALUE!</v>
      </c>
      <c r="DJ258" s="186" t="e">
        <f t="shared" si="1041"/>
        <v>#VALUE!</v>
      </c>
      <c r="DK258" s="186" t="e">
        <f t="shared" si="1041"/>
        <v>#VALUE!</v>
      </c>
      <c r="DL258" s="186" t="e">
        <f t="shared" si="1041"/>
        <v>#VALUE!</v>
      </c>
      <c r="DM258" s="187" t="e">
        <f t="shared" si="1041"/>
        <v>#VALUE!</v>
      </c>
      <c r="DN258" s="185" t="e">
        <f t="shared" si="11"/>
        <v>#VALUE!</v>
      </c>
      <c r="DO258" s="189" t="e">
        <f t="shared" si="12"/>
        <v>#VALUE!</v>
      </c>
      <c r="DP258" s="120" t="e">
        <f t="shared" si="13"/>
        <v>#VALUE!</v>
      </c>
      <c r="DQ258" s="133" t="e">
        <f>CT258*'Ores &amp; Ingots'!$C$3+CU258*'Ores &amp; Ingots'!$C$4+CV258*'Ores &amp; Ingots'!$C$5+CW258*'Ores &amp; Ingots'!$C$6+CX258*'Ores &amp; Ingots'!$C$7+CY258*'Ores &amp; Ingots'!$C$8+CZ258*'Ores &amp; Ingots'!$C$9+DA258*'Ores &amp; Ingots'!$C$10+DB258*'Ores &amp; Ingots'!$C$11+DC258*'Ores &amp; Ingots'!$C$12</f>
        <v>#VALUE!</v>
      </c>
      <c r="DR258" s="133" t="e">
        <f>DD258*'Ores &amp; Ingots'!$B$3+DE258*'Ores &amp; Ingots'!$B$4+DF258*'Ores &amp; Ingots'!$B$5+DG258*'Ores &amp; Ingots'!$B$6+DH258*'Ores &amp; Ingots'!$B$7+DI258*'Ores &amp; Ingots'!$B$8+DJ258*'Ores &amp; Ingots'!$B$9+DK258*'Ores &amp; Ingots'!$B$10+DL258*'Ores &amp; Ingots'!$B$11+DM258*'Ores &amp; Ingots'!$B$12</f>
        <v>#VALUE!</v>
      </c>
      <c r="DS258" s="189" t="e">
        <f>CT258*Refining!$G$3+CU258*Refining!$G$4+CV258*Refining!$G$5+CW258*Refining!$G$6+CX258*Refining!$G$7+CY258*Refining!$G$8+CZ258*Refining!$G$9+DA258*Refining!$G$10+DB258*Refining!$G$11+DC258*Refining!$G$12</f>
        <v>#VALUE!</v>
      </c>
      <c r="DT258" s="189" t="e">
        <f t="shared" si="14"/>
        <v>#VALUE!</v>
      </c>
      <c r="DU258" s="192" t="e">
        <f t="shared" si="15"/>
        <v>#VALUE!</v>
      </c>
      <c r="DV258" s="185" t="e">
        <f t="shared" si="16"/>
        <v>#VALUE!</v>
      </c>
      <c r="DW258" s="194" t="e">
        <f t="shared" ref="DW258:DX258" si="1042">DV258/60</f>
        <v>#VALUE!</v>
      </c>
      <c r="DX258" s="194" t="e">
        <f t="shared" si="1042"/>
        <v>#VALUE!</v>
      </c>
      <c r="DY258" s="185" t="e">
        <f t="shared" si="18"/>
        <v>#VALUE!</v>
      </c>
      <c r="DZ258" s="194" t="e">
        <f t="shared" ref="DZ258:EA258" si="1043">DY258/1000</f>
        <v>#VALUE!</v>
      </c>
      <c r="EA258" s="196" t="e">
        <f t="shared" si="1043"/>
        <v>#VALUE!</v>
      </c>
      <c r="EB258" s="130" t="e">
        <f t="shared" si="20"/>
        <v>#VALUE!</v>
      </c>
      <c r="EC258" s="132" t="e">
        <f t="shared" si="21"/>
        <v>#VALUE!</v>
      </c>
      <c r="ED258" s="133" t="s">
        <v>28</v>
      </c>
    </row>
    <row r="259" spans="1:134" ht="12.75" x14ac:dyDescent="0.2">
      <c r="A259" s="864"/>
      <c r="B259" s="369" t="s">
        <v>416</v>
      </c>
      <c r="C259" s="137" t="s">
        <v>155</v>
      </c>
      <c r="D259" s="137">
        <v>1</v>
      </c>
      <c r="E259" s="137">
        <v>1</v>
      </c>
      <c r="F259" s="137">
        <v>1</v>
      </c>
      <c r="G259" s="139">
        <f t="shared" si="0"/>
        <v>0.125</v>
      </c>
      <c r="H259" s="140">
        <v>8</v>
      </c>
      <c r="I259" s="140">
        <v>20</v>
      </c>
      <c r="J259" s="140">
        <f>H259/Main!$D$9</f>
        <v>1.6</v>
      </c>
      <c r="K259" s="140">
        <f>I259/Main!$D$10</f>
        <v>10</v>
      </c>
      <c r="L259" s="140">
        <f t="shared" si="1"/>
        <v>6.25</v>
      </c>
      <c r="M259" s="140">
        <v>1</v>
      </c>
      <c r="N259" s="143"/>
      <c r="O259" s="143"/>
      <c r="P259" s="145"/>
      <c r="Q259" s="143"/>
      <c r="R259" s="146"/>
      <c r="S259" s="143"/>
      <c r="T259" s="395"/>
      <c r="U259" s="198"/>
      <c r="V259" s="143"/>
      <c r="W259" s="396"/>
      <c r="X259" s="167">
        <v>4</v>
      </c>
      <c r="Y259" s="133">
        <v>0</v>
      </c>
      <c r="Z259" s="133">
        <v>0</v>
      </c>
      <c r="AA259" s="133">
        <v>0</v>
      </c>
      <c r="AB259" s="133">
        <v>0</v>
      </c>
      <c r="AC259" s="133">
        <v>0</v>
      </c>
      <c r="AD259" s="133">
        <v>0</v>
      </c>
      <c r="AE259" s="133">
        <v>0</v>
      </c>
      <c r="AF259" s="133">
        <v>0</v>
      </c>
      <c r="AG259" s="133">
        <v>0</v>
      </c>
      <c r="AH259" s="133">
        <v>0</v>
      </c>
      <c r="AI259" s="133">
        <v>1</v>
      </c>
      <c r="AJ259" s="133">
        <v>0</v>
      </c>
      <c r="AK259" s="133">
        <v>0</v>
      </c>
      <c r="AL259" s="133">
        <v>0</v>
      </c>
      <c r="AM259" s="133">
        <v>0</v>
      </c>
      <c r="AN259" s="133">
        <v>0</v>
      </c>
      <c r="AO259" s="133">
        <v>0</v>
      </c>
      <c r="AP259" s="133">
        <v>0</v>
      </c>
      <c r="AQ259" s="133">
        <v>0</v>
      </c>
      <c r="AR259" s="133">
        <v>0</v>
      </c>
      <c r="AS259" s="406">
        <f t="shared" ref="AS259:BM259" si="1044">IF(X259 = 0, "", X259)</f>
        <v>4</v>
      </c>
      <c r="AT259" s="137" t="str">
        <f t="shared" si="1044"/>
        <v/>
      </c>
      <c r="AU259" s="137" t="str">
        <f t="shared" si="1044"/>
        <v/>
      </c>
      <c r="AV259" s="137" t="str">
        <f t="shared" si="1044"/>
        <v/>
      </c>
      <c r="AW259" s="137" t="str">
        <f t="shared" si="1044"/>
        <v/>
      </c>
      <c r="AX259" s="137" t="str">
        <f t="shared" si="1044"/>
        <v/>
      </c>
      <c r="AY259" s="137" t="str">
        <f t="shared" si="1044"/>
        <v/>
      </c>
      <c r="AZ259" s="137" t="str">
        <f t="shared" si="1044"/>
        <v/>
      </c>
      <c r="BA259" s="137" t="str">
        <f t="shared" si="1044"/>
        <v/>
      </c>
      <c r="BB259" s="137" t="str">
        <f t="shared" si="1044"/>
        <v/>
      </c>
      <c r="BC259" s="137" t="str">
        <f t="shared" si="1044"/>
        <v/>
      </c>
      <c r="BD259" s="133">
        <f t="shared" si="1044"/>
        <v>1</v>
      </c>
      <c r="BE259" s="137" t="str">
        <f t="shared" si="1044"/>
        <v/>
      </c>
      <c r="BF259" s="137" t="str">
        <f t="shared" si="1044"/>
        <v/>
      </c>
      <c r="BG259" s="137" t="str">
        <f t="shared" si="1044"/>
        <v/>
      </c>
      <c r="BH259" s="137" t="str">
        <f t="shared" si="1044"/>
        <v/>
      </c>
      <c r="BI259" s="137" t="str">
        <f t="shared" si="1044"/>
        <v/>
      </c>
      <c r="BJ259" s="137" t="str">
        <f t="shared" si="1044"/>
        <v/>
      </c>
      <c r="BK259" s="137" t="str">
        <f t="shared" si="1044"/>
        <v/>
      </c>
      <c r="BL259" s="137" t="str">
        <f t="shared" si="1044"/>
        <v/>
      </c>
      <c r="BM259" s="169" t="str">
        <f t="shared" si="1044"/>
        <v/>
      </c>
      <c r="BN259" s="174" t="e">
        <f>$AS259*Assembly!Z$4+$AT259*Assembly!Z$5+$AU259*Assembly!Z$6+$AV259*Assembly!Z$7+$AW259*Assembly!Z$8+$AX259*Assembly!Z$9+$AY259*Assembly!Z$10+$AZ259*Assembly!Z$11+$BA259*Assembly!Z$12+$BB259*Assembly!Z$13+$BC259*Assembly!Z$14+$BD259*Assembly!Z$15+$BE259*Assembly!Z$16+$BF259*Assembly!Z$17+$BG259*Assembly!Z$18+$BH259*Assembly!Z$19+$BI259*Assembly!Z$20+$BJ259*Assembly!Z$21+$BK259*Assembly!Z$22+$BL259*Assembly!Z$23+$BM259*Assembly!Z$24</f>
        <v>#VALUE!</v>
      </c>
      <c r="BO259" s="133" t="e">
        <f t="shared" si="3"/>
        <v>#VALUE!</v>
      </c>
      <c r="BP259" s="133"/>
      <c r="BQ259" s="133" t="e">
        <f>$AS259*Assembly!AD$4+$AT259*Assembly!AD$5+$AU259*Assembly!AD$6+$AV259*Assembly!AD$7+$AW259*Assembly!AD$8+$AX259*Assembly!AD$9+$AY259*Assembly!AD$10+$AZ259*Assembly!AD$11+$BA259*Assembly!AD$12+$BB259*Assembly!AD$13+$BC259*Assembly!AD$14+$BD259*Assembly!AD$15+$BE259*Assembly!AD$16+$BF259*Assembly!AD$17+$BG259*Assembly!AD$18+$BH259*Assembly!AD$19+$BI259*Assembly!AD$20+$BJ259*Assembly!AD$21+$BK259*Assembly!AD$22+$BL259*Assembly!AD$23+$BM259*Assembly!AD$24</f>
        <v>#VALUE!</v>
      </c>
      <c r="BR259" s="177" t="e">
        <f t="shared" si="4"/>
        <v>#VALUE!</v>
      </c>
      <c r="BS259" s="178" t="e">
        <f t="shared" si="5"/>
        <v>#VALUE!</v>
      </c>
      <c r="BT259" s="179" t="e">
        <f t="shared" si="6"/>
        <v>#VALUE!</v>
      </c>
      <c r="BU259" s="178" t="e">
        <f t="shared" si="7"/>
        <v>#VALUE!</v>
      </c>
      <c r="BV259" s="133" t="e">
        <f>$AS259*Assembly!Y$4+$AT259*Assembly!Y$5+$AU259*Assembly!Y$6+$AV259*Assembly!Y$7+$AW259*Assembly!Y$8+$AX259*Assembly!Y$9+$AY259*Assembly!Y$10+$AZ259*Assembly!Y$11+$BA259*Assembly!Y$12+$BB259*Assembly!Y$13+$BC259*Assembly!Y$14+$BD259*Assembly!Y$15+$BE259*Assembly!Y$16+$BF259*Assembly!Y$17+$BG259*Assembly!Y$18+$BH259*Assembly!Y$19+$BI259*Assembly!Y$20+$BJ259*Assembly!Y$21+$BK259*Assembly!Y$22+$BL259*Assembly!Y$23+$BM259*Assembly!Y$24</f>
        <v>#VALUE!</v>
      </c>
      <c r="BW259" s="133" t="e">
        <f t="shared" si="8"/>
        <v>#VALUE!</v>
      </c>
      <c r="BX259" s="130" t="e">
        <f t="shared" si="9"/>
        <v>#VALUE!</v>
      </c>
      <c r="BY259" s="183" t="e">
        <f>$AS259*Assembly!AC$4+$AT259*Assembly!AC$5+$AU259*Assembly!AC$6+$AV259*Assembly!AC$7+$AW259*Assembly!AC$8+$AX259*Assembly!AC$9+$AY259*Assembly!AC$10+$AZ259*Assembly!AC$11+$BA259*Assembly!AC$12+$BB259*Assembly!AC$13+$BC259*Assembly!AC$14+$BD259*Assembly!AC$15+$BE259*Assembly!AC$16+$BF259*Assembly!AC$17+$BG259*Assembly!AC$18+$BH259*Assembly!AC$19+$BI259*Assembly!AC$20+$BJ259*Assembly!AC$21+$BK259*Assembly!AC$22+$BL259*Assembly!AC$23+$BM259*Assembly!AC$24</f>
        <v>#VALUE!</v>
      </c>
      <c r="BZ259" s="145" t="e">
        <f>$AS259*Assembly!M$4+$AT259*Assembly!M$5+$AU259*Assembly!M$6+$AV259*Assembly!M$7+$AW259*Assembly!M$8+$AX259*Assembly!M$9+$AY259*Assembly!M$10+$AZ259*Assembly!M$11+$BA259*Assembly!M$12+$BB259*Assembly!M$13+$BC259*Assembly!M$14+$BD259*Assembly!M$15+$BE259*Assembly!M$16+$BF259*Assembly!M$17+$BG259*Assembly!M$18+$BH259*Assembly!M$19+$BI259*Assembly!M$20+$BJ259*Assembly!M$21+$BK259*Assembly!M$22+$BL259*Assembly!M$23+$BM259*Assembly!M$24</f>
        <v>#VALUE!</v>
      </c>
      <c r="CA259" s="145" t="e">
        <f>$AS259*Assembly!N$4+$AT259*Assembly!N$5+$AU259*Assembly!N$6+$AV259*Assembly!N$7+$AW259*Assembly!N$8+$AX259*Assembly!N$9+$AY259*Assembly!N$10+$AZ259*Assembly!N$11+$BA259*Assembly!N$12+$BB259*Assembly!N$13+$BC259*Assembly!N$14+$BD259*Assembly!N$15+$BE259*Assembly!N$16+$BF259*Assembly!N$17+$BG259*Assembly!N$18+$BH259*Assembly!N$19+$BI259*Assembly!N$20+$BJ259*Assembly!N$21+$BK259*Assembly!N$22+$BL259*Assembly!N$23+$BM259*Assembly!N$24</f>
        <v>#VALUE!</v>
      </c>
      <c r="CB259" s="145" t="e">
        <f>$AS259*Assembly!O$4+$AT259*Assembly!O$5+$AU259*Assembly!O$6+$AV259*Assembly!O$7+$AW259*Assembly!O$8+$AX259*Assembly!O$9+$AY259*Assembly!O$10+$AZ259*Assembly!O$11+$BA259*Assembly!O$12+$BB259*Assembly!O$13+$BC259*Assembly!O$14+$BD259*Assembly!O$15+$BE259*Assembly!O$16+$BF259*Assembly!O$17+$BG259*Assembly!O$18+$BH259*Assembly!O$19+$BI259*Assembly!O$20+$BJ259*Assembly!O$21+$BK259*Assembly!O$22+$BL259*Assembly!O$23+$BM259*Assembly!O$24</f>
        <v>#VALUE!</v>
      </c>
      <c r="CC259" s="140" t="e">
        <f>$AS259*Assembly!P$4+$AT259*Assembly!P$5+$AU259*Assembly!P$6+$AV259*Assembly!P$7+$AW259*Assembly!P$8+$AX259*Assembly!P$9+$AY259*Assembly!P$10+$AZ259*Assembly!P$11+$BA259*Assembly!P$12+$BB259*Assembly!P$13+$BC259*Assembly!P$14+$BD259*Assembly!P$15+$BE259*Assembly!P$16+$BF259*Assembly!P$17+$BG259*Assembly!P$18+$BH259*Assembly!P$19+$BI259*Assembly!P$20+$BJ259*Assembly!P$21+$BK259*Assembly!P$22+$BL259*Assembly!P$23+$BM259*Assembly!P$24</f>
        <v>#VALUE!</v>
      </c>
      <c r="CD259" s="140" t="e">
        <f>$AS259*Assembly!Q$4+$AT259*Assembly!Q$5+$AU259*Assembly!Q$6+$AV259*Assembly!Q$7+$AW259*Assembly!Q$8+$AX259*Assembly!Q$9+$AY259*Assembly!Q$10+$AZ259*Assembly!Q$11+$BA259*Assembly!Q$12+$BB259*Assembly!Q$13+$BC259*Assembly!Q$14+$BD259*Assembly!Q$15+$BE259*Assembly!Q$16+$BF259*Assembly!Q$17+$BG259*Assembly!Q$18+$BH259*Assembly!Q$19+$BI259*Assembly!Q$20+$BJ259*Assembly!Q$21+$BK259*Assembly!Q$22+$BL259*Assembly!Q$23+$BM259*Assembly!Q$24</f>
        <v>#VALUE!</v>
      </c>
      <c r="CE259" s="145" t="e">
        <f>$AS259*Assembly!R$4+$AT259*Assembly!R$5+$AU259*Assembly!R$6+$AV259*Assembly!R$7+$AW259*Assembly!R$8+$AX259*Assembly!R$9+$AY259*Assembly!R$10+$AZ259*Assembly!R$11+$BA259*Assembly!R$12+$BB259*Assembly!R$13+$BC259*Assembly!R$14+$BD259*Assembly!R$15+$BE259*Assembly!R$16+$BF259*Assembly!R$17+$BG259*Assembly!R$18+$BH259*Assembly!R$19+$BI259*Assembly!R$20+$BJ259*Assembly!R$21+$BK259*Assembly!R$22+$BL259*Assembly!R$23+$BM259*Assembly!R$24</f>
        <v>#VALUE!</v>
      </c>
      <c r="CF259" s="140" t="e">
        <f>$AS259*Assembly!S$4+$AT259*Assembly!S$5+$AU259*Assembly!S$6+$AV259*Assembly!S$7+$AW259*Assembly!S$8+$AX259*Assembly!S$9+$AY259*Assembly!S$10+$AZ259*Assembly!S$11+$BA259*Assembly!S$12+$BB259*Assembly!S$13+$BC259*Assembly!S$14+$BD259*Assembly!S$15+$BE259*Assembly!S$16+$BF259*Assembly!S$17+$BG259*Assembly!S$18+$BH259*Assembly!S$19+$BI259*Assembly!S$20+$BJ259*Assembly!S$21+$BK259*Assembly!S$22+$BL259*Assembly!S$23+$BM259*Assembly!S$24</f>
        <v>#VALUE!</v>
      </c>
      <c r="CG259" s="140" t="e">
        <f>$AS259*Assembly!T$4+$AT259*Assembly!T$5+$AU259*Assembly!T$6+$AV259*Assembly!T$7+$AW259*Assembly!T$8+$AX259*Assembly!T$9+$AY259*Assembly!T$10+$AZ259*Assembly!T$11+$BA259*Assembly!T$12+$BB259*Assembly!T$13+$BC259*Assembly!T$14+$BD259*Assembly!T$15+$BE259*Assembly!T$16+$BF259*Assembly!T$17+$BG259*Assembly!T$18+$BH259*Assembly!T$19+$BI259*Assembly!T$20+$BJ259*Assembly!T$21+$BK259*Assembly!T$22+$BL259*Assembly!T$23+$BM259*Assembly!T$24</f>
        <v>#VALUE!</v>
      </c>
      <c r="CH259" s="140" t="e">
        <f>$AS259*Assembly!U$4+$AT259*Assembly!U$5+$AU259*Assembly!U$6+$AV259*Assembly!U$7+$AW259*Assembly!U$8+$AX259*Assembly!U$9+$AY259*Assembly!U$10+$AZ259*Assembly!U$11+$BA259*Assembly!U$12+$BB259*Assembly!U$13+$BC259*Assembly!U$14+$BD259*Assembly!U$15+$BE259*Assembly!U$16+$BF259*Assembly!U$17+$BG259*Assembly!U$18+$BH259*Assembly!U$19+$BI259*Assembly!U$20+$BJ259*Assembly!U$21+$BK259*Assembly!U$22+$BL259*Assembly!U$23+$BM259*Assembly!U$24</f>
        <v>#VALUE!</v>
      </c>
      <c r="CI259" s="145" t="e">
        <f>$AS259*Assembly!V$4+$AT259*Assembly!V$5+$AU259*Assembly!V$6+$AV259*Assembly!V$7+$AW259*Assembly!V$8+$AX259*Assembly!V$9+$AY259*Assembly!V$10+$AZ259*Assembly!V$11+$BA259*Assembly!V$12+$BB259*Assembly!V$13+$BC259*Assembly!V$14+$BD259*Assembly!V$15+$BE259*Assembly!V$16+$BF259*Assembly!V$17+$BG259*Assembly!V$18+$BH259*Assembly!V$19+$BI259*Assembly!V$20+$BJ259*Assembly!V$21+$BK259*Assembly!V$22+$BL259*Assembly!V$23+$BM259*Assembly!V$24</f>
        <v>#VALUE!</v>
      </c>
      <c r="CJ259" s="145" t="e">
        <f>BZ259*Refining!$F$3</f>
        <v>#VALUE!</v>
      </c>
      <c r="CK259" s="145" t="e">
        <f>CA259*Refining!$F$4</f>
        <v>#VALUE!</v>
      </c>
      <c r="CL259" s="145" t="e">
        <f>CB259*Refining!$F$5</f>
        <v>#VALUE!</v>
      </c>
      <c r="CM259" s="145" t="e">
        <f>CC259*Refining!$F$6</f>
        <v>#VALUE!</v>
      </c>
      <c r="CN259" s="145" t="e">
        <f>CD259*Refining!$F$7</f>
        <v>#VALUE!</v>
      </c>
      <c r="CO259" s="145" t="e">
        <f>CE259*Refining!$F$8</f>
        <v>#VALUE!</v>
      </c>
      <c r="CP259" s="145" t="e">
        <f>CF259*Refining!$F$9</f>
        <v>#VALUE!</v>
      </c>
      <c r="CQ259" s="145" t="e">
        <f>CG259*Refining!$F$10</f>
        <v>#VALUE!</v>
      </c>
      <c r="CR259" s="145" t="e">
        <f>CH259*Refining!$F$11</f>
        <v>#VALUE!</v>
      </c>
      <c r="CS259" s="145" t="e">
        <f>CI259*Refining!$F$12</f>
        <v>#VALUE!</v>
      </c>
      <c r="CT259" s="185" t="e">
        <f t="shared" ref="CT259:DM259" si="1045">IF(BZ259 = 0, "", BZ259)</f>
        <v>#VALUE!</v>
      </c>
      <c r="CU259" s="189" t="e">
        <f t="shared" si="1045"/>
        <v>#VALUE!</v>
      </c>
      <c r="CV259" s="189" t="e">
        <f t="shared" si="1045"/>
        <v>#VALUE!</v>
      </c>
      <c r="CW259" s="186" t="e">
        <f t="shared" si="1045"/>
        <v>#VALUE!</v>
      </c>
      <c r="CX259" s="186" t="e">
        <f t="shared" si="1045"/>
        <v>#VALUE!</v>
      </c>
      <c r="CY259" s="186" t="e">
        <f t="shared" si="1045"/>
        <v>#VALUE!</v>
      </c>
      <c r="CZ259" s="186" t="e">
        <f t="shared" si="1045"/>
        <v>#VALUE!</v>
      </c>
      <c r="DA259" s="186" t="e">
        <f t="shared" si="1045"/>
        <v>#VALUE!</v>
      </c>
      <c r="DB259" s="186" t="e">
        <f t="shared" si="1045"/>
        <v>#VALUE!</v>
      </c>
      <c r="DC259" s="187" t="e">
        <f t="shared" si="1045"/>
        <v>#VALUE!</v>
      </c>
      <c r="DD259" s="185" t="e">
        <f t="shared" si="1045"/>
        <v>#VALUE!</v>
      </c>
      <c r="DE259" s="189" t="e">
        <f t="shared" si="1045"/>
        <v>#VALUE!</v>
      </c>
      <c r="DF259" s="189" t="e">
        <f t="shared" si="1045"/>
        <v>#VALUE!</v>
      </c>
      <c r="DG259" s="186" t="e">
        <f t="shared" si="1045"/>
        <v>#VALUE!</v>
      </c>
      <c r="DH259" s="211" t="e">
        <f t="shared" si="1045"/>
        <v>#VALUE!</v>
      </c>
      <c r="DI259" s="186" t="e">
        <f t="shared" si="1045"/>
        <v>#VALUE!</v>
      </c>
      <c r="DJ259" s="186" t="e">
        <f t="shared" si="1045"/>
        <v>#VALUE!</v>
      </c>
      <c r="DK259" s="186" t="e">
        <f t="shared" si="1045"/>
        <v>#VALUE!</v>
      </c>
      <c r="DL259" s="186" t="e">
        <f t="shared" si="1045"/>
        <v>#VALUE!</v>
      </c>
      <c r="DM259" s="187" t="e">
        <f t="shared" si="1045"/>
        <v>#VALUE!</v>
      </c>
      <c r="DN259" s="185" t="e">
        <f t="shared" si="11"/>
        <v>#VALUE!</v>
      </c>
      <c r="DO259" s="189" t="e">
        <f t="shared" si="12"/>
        <v>#VALUE!</v>
      </c>
      <c r="DP259" s="120" t="e">
        <f t="shared" si="13"/>
        <v>#VALUE!</v>
      </c>
      <c r="DQ259" s="133" t="e">
        <f>CT259*'Ores &amp; Ingots'!$C$3+CU259*'Ores &amp; Ingots'!$C$4+CV259*'Ores &amp; Ingots'!$C$5+CW259*'Ores &amp; Ingots'!$C$6+CX259*'Ores &amp; Ingots'!$C$7+CY259*'Ores &amp; Ingots'!$C$8+CZ259*'Ores &amp; Ingots'!$C$9+DA259*'Ores &amp; Ingots'!$C$10+DB259*'Ores &amp; Ingots'!$C$11+DC259*'Ores &amp; Ingots'!$C$12</f>
        <v>#VALUE!</v>
      </c>
      <c r="DR259" s="133" t="e">
        <f>DD259*'Ores &amp; Ingots'!$B$3+DE259*'Ores &amp; Ingots'!$B$4+DF259*'Ores &amp; Ingots'!$B$5+DG259*'Ores &amp; Ingots'!$B$6+DH259*'Ores &amp; Ingots'!$B$7+DI259*'Ores &amp; Ingots'!$B$8+DJ259*'Ores &amp; Ingots'!$B$9+DK259*'Ores &amp; Ingots'!$B$10+DL259*'Ores &amp; Ingots'!$B$11+DM259*'Ores &amp; Ingots'!$B$12</f>
        <v>#VALUE!</v>
      </c>
      <c r="DS259" s="189" t="e">
        <f>CT259*Refining!$G$3+CU259*Refining!$G$4+CV259*Refining!$G$5+CW259*Refining!$G$6+CX259*Refining!$G$7+CY259*Refining!$G$8+CZ259*Refining!$G$9+DA259*Refining!$G$10+DB259*Refining!$G$11+DC259*Refining!$G$12</f>
        <v>#VALUE!</v>
      </c>
      <c r="DT259" s="189" t="e">
        <f t="shared" si="14"/>
        <v>#VALUE!</v>
      </c>
      <c r="DU259" s="192" t="e">
        <f t="shared" si="15"/>
        <v>#VALUE!</v>
      </c>
      <c r="DV259" s="185" t="e">
        <f t="shared" si="16"/>
        <v>#VALUE!</v>
      </c>
      <c r="DW259" s="194" t="e">
        <f t="shared" ref="DW259:DX259" si="1046">DV259/60</f>
        <v>#VALUE!</v>
      </c>
      <c r="DX259" s="194" t="e">
        <f t="shared" si="1046"/>
        <v>#VALUE!</v>
      </c>
      <c r="DY259" s="185" t="e">
        <f t="shared" si="18"/>
        <v>#VALUE!</v>
      </c>
      <c r="DZ259" s="194" t="e">
        <f t="shared" ref="DZ259:EA259" si="1047">DY259/1000</f>
        <v>#VALUE!</v>
      </c>
      <c r="EA259" s="196" t="e">
        <f t="shared" si="1047"/>
        <v>#VALUE!</v>
      </c>
      <c r="EB259" s="130" t="e">
        <f t="shared" si="20"/>
        <v>#VALUE!</v>
      </c>
      <c r="EC259" s="132" t="e">
        <f t="shared" si="21"/>
        <v>#VALUE!</v>
      </c>
      <c r="ED259" s="133" t="s">
        <v>28</v>
      </c>
    </row>
    <row r="260" spans="1:134" ht="12.75" x14ac:dyDescent="0.2">
      <c r="A260" s="864"/>
      <c r="B260" s="369" t="s">
        <v>417</v>
      </c>
      <c r="C260" s="137" t="s">
        <v>155</v>
      </c>
      <c r="D260" s="137">
        <v>1</v>
      </c>
      <c r="E260" s="137">
        <v>1</v>
      </c>
      <c r="F260" s="137">
        <v>1</v>
      </c>
      <c r="G260" s="154">
        <f t="shared" si="0"/>
        <v>0.125</v>
      </c>
      <c r="H260" s="156">
        <v>5</v>
      </c>
      <c r="I260" s="156">
        <v>12.5</v>
      </c>
      <c r="J260" s="156">
        <f>H260/Main!$D$9</f>
        <v>1</v>
      </c>
      <c r="K260" s="156">
        <f>I260/Main!$D$10</f>
        <v>6.25</v>
      </c>
      <c r="L260" s="156">
        <f t="shared" si="1"/>
        <v>6.25</v>
      </c>
      <c r="M260" s="156">
        <v>1</v>
      </c>
      <c r="N260" s="159"/>
      <c r="O260" s="159"/>
      <c r="P260" s="164"/>
      <c r="Q260" s="159"/>
      <c r="R260" s="166"/>
      <c r="S260" s="159"/>
      <c r="T260" s="166"/>
      <c r="U260" s="170"/>
      <c r="V260" s="159"/>
      <c r="W260" s="364"/>
      <c r="X260" s="167">
        <v>2</v>
      </c>
      <c r="Y260" s="133">
        <v>0</v>
      </c>
      <c r="Z260" s="133">
        <v>0</v>
      </c>
      <c r="AA260" s="133">
        <v>0</v>
      </c>
      <c r="AB260" s="133">
        <v>0</v>
      </c>
      <c r="AC260" s="133">
        <v>0</v>
      </c>
      <c r="AD260" s="133">
        <v>0</v>
      </c>
      <c r="AE260" s="133">
        <v>0</v>
      </c>
      <c r="AF260" s="133">
        <v>0</v>
      </c>
      <c r="AG260" s="133">
        <v>0</v>
      </c>
      <c r="AH260" s="133">
        <v>0</v>
      </c>
      <c r="AI260" s="133">
        <v>1</v>
      </c>
      <c r="AJ260" s="133">
        <v>0</v>
      </c>
      <c r="AK260" s="133">
        <v>0</v>
      </c>
      <c r="AL260" s="133">
        <v>0</v>
      </c>
      <c r="AM260" s="133">
        <v>0</v>
      </c>
      <c r="AN260" s="133">
        <v>0</v>
      </c>
      <c r="AO260" s="133">
        <v>0</v>
      </c>
      <c r="AP260" s="133">
        <v>0</v>
      </c>
      <c r="AQ260" s="133">
        <v>0</v>
      </c>
      <c r="AR260" s="133">
        <v>0</v>
      </c>
      <c r="AS260" s="406">
        <f t="shared" ref="AS260:BM260" si="1048">IF(X260 = 0, "", X260)</f>
        <v>2</v>
      </c>
      <c r="AT260" s="137" t="str">
        <f t="shared" si="1048"/>
        <v/>
      </c>
      <c r="AU260" s="137" t="str">
        <f t="shared" si="1048"/>
        <v/>
      </c>
      <c r="AV260" s="137" t="str">
        <f t="shared" si="1048"/>
        <v/>
      </c>
      <c r="AW260" s="137" t="str">
        <f t="shared" si="1048"/>
        <v/>
      </c>
      <c r="AX260" s="137" t="str">
        <f t="shared" si="1048"/>
        <v/>
      </c>
      <c r="AY260" s="137" t="str">
        <f t="shared" si="1048"/>
        <v/>
      </c>
      <c r="AZ260" s="137" t="str">
        <f t="shared" si="1048"/>
        <v/>
      </c>
      <c r="BA260" s="137" t="str">
        <f t="shared" si="1048"/>
        <v/>
      </c>
      <c r="BB260" s="137" t="str">
        <f t="shared" si="1048"/>
        <v/>
      </c>
      <c r="BC260" s="137" t="str">
        <f t="shared" si="1048"/>
        <v/>
      </c>
      <c r="BD260" s="133">
        <f t="shared" si="1048"/>
        <v>1</v>
      </c>
      <c r="BE260" s="137" t="str">
        <f t="shared" si="1048"/>
        <v/>
      </c>
      <c r="BF260" s="137" t="str">
        <f t="shared" si="1048"/>
        <v/>
      </c>
      <c r="BG260" s="137" t="str">
        <f t="shared" si="1048"/>
        <v/>
      </c>
      <c r="BH260" s="137" t="str">
        <f t="shared" si="1048"/>
        <v/>
      </c>
      <c r="BI260" s="137" t="str">
        <f t="shared" si="1048"/>
        <v/>
      </c>
      <c r="BJ260" s="137" t="str">
        <f t="shared" si="1048"/>
        <v/>
      </c>
      <c r="BK260" s="137" t="str">
        <f t="shared" si="1048"/>
        <v/>
      </c>
      <c r="BL260" s="137" t="str">
        <f t="shared" si="1048"/>
        <v/>
      </c>
      <c r="BM260" s="169" t="str">
        <f t="shared" si="1048"/>
        <v/>
      </c>
      <c r="BN260" s="174" t="e">
        <f>$AS260*Assembly!Z$4+$AT260*Assembly!Z$5+$AU260*Assembly!Z$6+$AV260*Assembly!Z$7+$AW260*Assembly!Z$8+$AX260*Assembly!Z$9+$AY260*Assembly!Z$10+$AZ260*Assembly!Z$11+$BA260*Assembly!Z$12+$BB260*Assembly!Z$13+$BC260*Assembly!Z$14+$BD260*Assembly!Z$15+$BE260*Assembly!Z$16+$BF260*Assembly!Z$17+$BG260*Assembly!Z$18+$BH260*Assembly!Z$19+$BI260*Assembly!Z$20+$BJ260*Assembly!Z$21+$BK260*Assembly!Z$22+$BL260*Assembly!Z$23+$BM260*Assembly!Z$24</f>
        <v>#VALUE!</v>
      </c>
      <c r="BO260" s="133" t="e">
        <f t="shared" si="3"/>
        <v>#VALUE!</v>
      </c>
      <c r="BP260" s="133"/>
      <c r="BQ260" s="133" t="e">
        <f>$AS260*Assembly!AD$4+$AT260*Assembly!AD$5+$AU260*Assembly!AD$6+$AV260*Assembly!AD$7+$AW260*Assembly!AD$8+$AX260*Assembly!AD$9+$AY260*Assembly!AD$10+$AZ260*Assembly!AD$11+$BA260*Assembly!AD$12+$BB260*Assembly!AD$13+$BC260*Assembly!AD$14+$BD260*Assembly!AD$15+$BE260*Assembly!AD$16+$BF260*Assembly!AD$17+$BG260*Assembly!AD$18+$BH260*Assembly!AD$19+$BI260*Assembly!AD$20+$BJ260*Assembly!AD$21+$BK260*Assembly!AD$22+$BL260*Assembly!AD$23+$BM260*Assembly!AD$24</f>
        <v>#VALUE!</v>
      </c>
      <c r="BR260" s="177" t="e">
        <f t="shared" si="4"/>
        <v>#VALUE!</v>
      </c>
      <c r="BS260" s="178" t="e">
        <f t="shared" si="5"/>
        <v>#VALUE!</v>
      </c>
      <c r="BT260" s="179" t="e">
        <f t="shared" si="6"/>
        <v>#VALUE!</v>
      </c>
      <c r="BU260" s="178" t="e">
        <f t="shared" si="7"/>
        <v>#VALUE!</v>
      </c>
      <c r="BV260" s="133" t="e">
        <f>$AS260*Assembly!Y$4+$AT260*Assembly!Y$5+$AU260*Assembly!Y$6+$AV260*Assembly!Y$7+$AW260*Assembly!Y$8+$AX260*Assembly!Y$9+$AY260*Assembly!Y$10+$AZ260*Assembly!Y$11+$BA260*Assembly!Y$12+$BB260*Assembly!Y$13+$BC260*Assembly!Y$14+$BD260*Assembly!Y$15+$BE260*Assembly!Y$16+$BF260*Assembly!Y$17+$BG260*Assembly!Y$18+$BH260*Assembly!Y$19+$BI260*Assembly!Y$20+$BJ260*Assembly!Y$21+$BK260*Assembly!Y$22+$BL260*Assembly!Y$23+$BM260*Assembly!Y$24</f>
        <v>#VALUE!</v>
      </c>
      <c r="BW260" s="133" t="e">
        <f t="shared" si="8"/>
        <v>#VALUE!</v>
      </c>
      <c r="BX260" s="130" t="e">
        <f t="shared" si="9"/>
        <v>#VALUE!</v>
      </c>
      <c r="BY260" s="183" t="e">
        <f>$AS260*Assembly!AC$4+$AT260*Assembly!AC$5+$AU260*Assembly!AC$6+$AV260*Assembly!AC$7+$AW260*Assembly!AC$8+$AX260*Assembly!AC$9+$AY260*Assembly!AC$10+$AZ260*Assembly!AC$11+$BA260*Assembly!AC$12+$BB260*Assembly!AC$13+$BC260*Assembly!AC$14+$BD260*Assembly!AC$15+$BE260*Assembly!AC$16+$BF260*Assembly!AC$17+$BG260*Assembly!AC$18+$BH260*Assembly!AC$19+$BI260*Assembly!AC$20+$BJ260*Assembly!AC$21+$BK260*Assembly!AC$22+$BL260*Assembly!AC$23+$BM260*Assembly!AC$24</f>
        <v>#VALUE!</v>
      </c>
      <c r="BZ260" s="164" t="e">
        <f>$AS260*Assembly!M$4+$AT260*Assembly!M$5+$AU260*Assembly!M$6+$AV260*Assembly!M$7+$AW260*Assembly!M$8+$AX260*Assembly!M$9+$AY260*Assembly!M$10+$AZ260*Assembly!M$11+$BA260*Assembly!M$12+$BB260*Assembly!M$13+$BC260*Assembly!M$14+$BD260*Assembly!M$15+$BE260*Assembly!M$16+$BF260*Assembly!M$17+$BG260*Assembly!M$18+$BH260*Assembly!M$19+$BI260*Assembly!M$20+$BJ260*Assembly!M$21+$BK260*Assembly!M$22+$BL260*Assembly!M$23+$BM260*Assembly!M$24</f>
        <v>#VALUE!</v>
      </c>
      <c r="CA260" s="164" t="e">
        <f>$AS260*Assembly!N$4+$AT260*Assembly!N$5+$AU260*Assembly!N$6+$AV260*Assembly!N$7+$AW260*Assembly!N$8+$AX260*Assembly!N$9+$AY260*Assembly!N$10+$AZ260*Assembly!N$11+$BA260*Assembly!N$12+$BB260*Assembly!N$13+$BC260*Assembly!N$14+$BD260*Assembly!N$15+$BE260*Assembly!N$16+$BF260*Assembly!N$17+$BG260*Assembly!N$18+$BH260*Assembly!N$19+$BI260*Assembly!N$20+$BJ260*Assembly!N$21+$BK260*Assembly!N$22+$BL260*Assembly!N$23+$BM260*Assembly!N$24</f>
        <v>#VALUE!</v>
      </c>
      <c r="CB260" s="164" t="e">
        <f>$AS260*Assembly!O$4+$AT260*Assembly!O$5+$AU260*Assembly!O$6+$AV260*Assembly!O$7+$AW260*Assembly!O$8+$AX260*Assembly!O$9+$AY260*Assembly!O$10+$AZ260*Assembly!O$11+$BA260*Assembly!O$12+$BB260*Assembly!O$13+$BC260*Assembly!O$14+$BD260*Assembly!O$15+$BE260*Assembly!O$16+$BF260*Assembly!O$17+$BG260*Assembly!O$18+$BH260*Assembly!O$19+$BI260*Assembly!O$20+$BJ260*Assembly!O$21+$BK260*Assembly!O$22+$BL260*Assembly!O$23+$BM260*Assembly!O$24</f>
        <v>#VALUE!</v>
      </c>
      <c r="CC260" s="156" t="e">
        <f>$AS260*Assembly!P$4+$AT260*Assembly!P$5+$AU260*Assembly!P$6+$AV260*Assembly!P$7+$AW260*Assembly!P$8+$AX260*Assembly!P$9+$AY260*Assembly!P$10+$AZ260*Assembly!P$11+$BA260*Assembly!P$12+$BB260*Assembly!P$13+$BC260*Assembly!P$14+$BD260*Assembly!P$15+$BE260*Assembly!P$16+$BF260*Assembly!P$17+$BG260*Assembly!P$18+$BH260*Assembly!P$19+$BI260*Assembly!P$20+$BJ260*Assembly!P$21+$BK260*Assembly!P$22+$BL260*Assembly!P$23+$BM260*Assembly!P$24</f>
        <v>#VALUE!</v>
      </c>
      <c r="CD260" s="156" t="e">
        <f>$AS260*Assembly!Q$4+$AT260*Assembly!Q$5+$AU260*Assembly!Q$6+$AV260*Assembly!Q$7+$AW260*Assembly!Q$8+$AX260*Assembly!Q$9+$AY260*Assembly!Q$10+$AZ260*Assembly!Q$11+$BA260*Assembly!Q$12+$BB260*Assembly!Q$13+$BC260*Assembly!Q$14+$BD260*Assembly!Q$15+$BE260*Assembly!Q$16+$BF260*Assembly!Q$17+$BG260*Assembly!Q$18+$BH260*Assembly!Q$19+$BI260*Assembly!Q$20+$BJ260*Assembly!Q$21+$BK260*Assembly!Q$22+$BL260*Assembly!Q$23+$BM260*Assembly!Q$24</f>
        <v>#VALUE!</v>
      </c>
      <c r="CE260" s="164" t="e">
        <f>$AS260*Assembly!R$4+$AT260*Assembly!R$5+$AU260*Assembly!R$6+$AV260*Assembly!R$7+$AW260*Assembly!R$8+$AX260*Assembly!R$9+$AY260*Assembly!R$10+$AZ260*Assembly!R$11+$BA260*Assembly!R$12+$BB260*Assembly!R$13+$BC260*Assembly!R$14+$BD260*Assembly!R$15+$BE260*Assembly!R$16+$BF260*Assembly!R$17+$BG260*Assembly!R$18+$BH260*Assembly!R$19+$BI260*Assembly!R$20+$BJ260*Assembly!R$21+$BK260*Assembly!R$22+$BL260*Assembly!R$23+$BM260*Assembly!R$24</f>
        <v>#VALUE!</v>
      </c>
      <c r="CF260" s="156" t="e">
        <f>$AS260*Assembly!S$4+$AT260*Assembly!S$5+$AU260*Assembly!S$6+$AV260*Assembly!S$7+$AW260*Assembly!S$8+$AX260*Assembly!S$9+$AY260*Assembly!S$10+$AZ260*Assembly!S$11+$BA260*Assembly!S$12+$BB260*Assembly!S$13+$BC260*Assembly!S$14+$BD260*Assembly!S$15+$BE260*Assembly!S$16+$BF260*Assembly!S$17+$BG260*Assembly!S$18+$BH260*Assembly!S$19+$BI260*Assembly!S$20+$BJ260*Assembly!S$21+$BK260*Assembly!S$22+$BL260*Assembly!S$23+$BM260*Assembly!S$24</f>
        <v>#VALUE!</v>
      </c>
      <c r="CG260" s="156" t="e">
        <f>$AS260*Assembly!T$4+$AT260*Assembly!T$5+$AU260*Assembly!T$6+$AV260*Assembly!T$7+$AW260*Assembly!T$8+$AX260*Assembly!T$9+$AY260*Assembly!T$10+$AZ260*Assembly!T$11+$BA260*Assembly!T$12+$BB260*Assembly!T$13+$BC260*Assembly!T$14+$BD260*Assembly!T$15+$BE260*Assembly!T$16+$BF260*Assembly!T$17+$BG260*Assembly!T$18+$BH260*Assembly!T$19+$BI260*Assembly!T$20+$BJ260*Assembly!T$21+$BK260*Assembly!T$22+$BL260*Assembly!T$23+$BM260*Assembly!T$24</f>
        <v>#VALUE!</v>
      </c>
      <c r="CH260" s="156" t="e">
        <f>$AS260*Assembly!U$4+$AT260*Assembly!U$5+$AU260*Assembly!U$6+$AV260*Assembly!U$7+$AW260*Assembly!U$8+$AX260*Assembly!U$9+$AY260*Assembly!U$10+$AZ260*Assembly!U$11+$BA260*Assembly!U$12+$BB260*Assembly!U$13+$BC260*Assembly!U$14+$BD260*Assembly!U$15+$BE260*Assembly!U$16+$BF260*Assembly!U$17+$BG260*Assembly!U$18+$BH260*Assembly!U$19+$BI260*Assembly!U$20+$BJ260*Assembly!U$21+$BK260*Assembly!U$22+$BL260*Assembly!U$23+$BM260*Assembly!U$24</f>
        <v>#VALUE!</v>
      </c>
      <c r="CI260" s="164" t="e">
        <f>$AS260*Assembly!V$4+$AT260*Assembly!V$5+$AU260*Assembly!V$6+$AV260*Assembly!V$7+$AW260*Assembly!V$8+$AX260*Assembly!V$9+$AY260*Assembly!V$10+$AZ260*Assembly!V$11+$BA260*Assembly!V$12+$BB260*Assembly!V$13+$BC260*Assembly!V$14+$BD260*Assembly!V$15+$BE260*Assembly!V$16+$BF260*Assembly!V$17+$BG260*Assembly!V$18+$BH260*Assembly!V$19+$BI260*Assembly!V$20+$BJ260*Assembly!V$21+$BK260*Assembly!V$22+$BL260*Assembly!V$23+$BM260*Assembly!V$24</f>
        <v>#VALUE!</v>
      </c>
      <c r="CJ260" s="164" t="e">
        <f>BZ260*Refining!$F$3</f>
        <v>#VALUE!</v>
      </c>
      <c r="CK260" s="164" t="e">
        <f>CA260*Refining!$F$4</f>
        <v>#VALUE!</v>
      </c>
      <c r="CL260" s="164" t="e">
        <f>CB260*Refining!$F$5</f>
        <v>#VALUE!</v>
      </c>
      <c r="CM260" s="164" t="e">
        <f>CC260*Refining!$F$6</f>
        <v>#VALUE!</v>
      </c>
      <c r="CN260" s="164" t="e">
        <f>CD260*Refining!$F$7</f>
        <v>#VALUE!</v>
      </c>
      <c r="CO260" s="164" t="e">
        <f>CE260*Refining!$F$8</f>
        <v>#VALUE!</v>
      </c>
      <c r="CP260" s="164" t="e">
        <f>CF260*Refining!$F$9</f>
        <v>#VALUE!</v>
      </c>
      <c r="CQ260" s="164" t="e">
        <f>CG260*Refining!$F$10</f>
        <v>#VALUE!</v>
      </c>
      <c r="CR260" s="164" t="e">
        <f>CH260*Refining!$F$11</f>
        <v>#VALUE!</v>
      </c>
      <c r="CS260" s="164" t="e">
        <f>CI260*Refining!$F$12</f>
        <v>#VALUE!</v>
      </c>
      <c r="CT260" s="185" t="e">
        <f t="shared" ref="CT260:DM260" si="1049">IF(BZ260 = 0, "", BZ260)</f>
        <v>#VALUE!</v>
      </c>
      <c r="CU260" s="189" t="e">
        <f t="shared" si="1049"/>
        <v>#VALUE!</v>
      </c>
      <c r="CV260" s="189" t="e">
        <f t="shared" si="1049"/>
        <v>#VALUE!</v>
      </c>
      <c r="CW260" s="186" t="e">
        <f t="shared" si="1049"/>
        <v>#VALUE!</v>
      </c>
      <c r="CX260" s="186" t="e">
        <f t="shared" si="1049"/>
        <v>#VALUE!</v>
      </c>
      <c r="CY260" s="186" t="e">
        <f t="shared" si="1049"/>
        <v>#VALUE!</v>
      </c>
      <c r="CZ260" s="186" t="e">
        <f t="shared" si="1049"/>
        <v>#VALUE!</v>
      </c>
      <c r="DA260" s="186" t="e">
        <f t="shared" si="1049"/>
        <v>#VALUE!</v>
      </c>
      <c r="DB260" s="186" t="e">
        <f t="shared" si="1049"/>
        <v>#VALUE!</v>
      </c>
      <c r="DC260" s="187" t="e">
        <f t="shared" si="1049"/>
        <v>#VALUE!</v>
      </c>
      <c r="DD260" s="185" t="e">
        <f t="shared" si="1049"/>
        <v>#VALUE!</v>
      </c>
      <c r="DE260" s="189" t="e">
        <f t="shared" si="1049"/>
        <v>#VALUE!</v>
      </c>
      <c r="DF260" s="189" t="e">
        <f t="shared" si="1049"/>
        <v>#VALUE!</v>
      </c>
      <c r="DG260" s="186" t="e">
        <f t="shared" si="1049"/>
        <v>#VALUE!</v>
      </c>
      <c r="DH260" s="211" t="e">
        <f t="shared" si="1049"/>
        <v>#VALUE!</v>
      </c>
      <c r="DI260" s="186" t="e">
        <f t="shared" si="1049"/>
        <v>#VALUE!</v>
      </c>
      <c r="DJ260" s="186" t="e">
        <f t="shared" si="1049"/>
        <v>#VALUE!</v>
      </c>
      <c r="DK260" s="186" t="e">
        <f t="shared" si="1049"/>
        <v>#VALUE!</v>
      </c>
      <c r="DL260" s="186" t="e">
        <f t="shared" si="1049"/>
        <v>#VALUE!</v>
      </c>
      <c r="DM260" s="187" t="e">
        <f t="shared" si="1049"/>
        <v>#VALUE!</v>
      </c>
      <c r="DN260" s="185" t="e">
        <f t="shared" si="11"/>
        <v>#VALUE!</v>
      </c>
      <c r="DO260" s="189" t="e">
        <f t="shared" si="12"/>
        <v>#VALUE!</v>
      </c>
      <c r="DP260" s="120" t="e">
        <f t="shared" si="13"/>
        <v>#VALUE!</v>
      </c>
      <c r="DQ260" s="133" t="e">
        <f>CT260*'Ores &amp; Ingots'!$C$3+CU260*'Ores &amp; Ingots'!$C$4+CV260*'Ores &amp; Ingots'!$C$5+CW260*'Ores &amp; Ingots'!$C$6+CX260*'Ores &amp; Ingots'!$C$7+CY260*'Ores &amp; Ingots'!$C$8+CZ260*'Ores &amp; Ingots'!$C$9+DA260*'Ores &amp; Ingots'!$C$10+DB260*'Ores &amp; Ingots'!$C$11+DC260*'Ores &amp; Ingots'!$C$12</f>
        <v>#VALUE!</v>
      </c>
      <c r="DR260" s="133" t="e">
        <f>DD260*'Ores &amp; Ingots'!$B$3+DE260*'Ores &amp; Ingots'!$B$4+DF260*'Ores &amp; Ingots'!$B$5+DG260*'Ores &amp; Ingots'!$B$6+DH260*'Ores &amp; Ingots'!$B$7+DI260*'Ores &amp; Ingots'!$B$8+DJ260*'Ores &amp; Ingots'!$B$9+DK260*'Ores &amp; Ingots'!$B$10+DL260*'Ores &amp; Ingots'!$B$11+DM260*'Ores &amp; Ingots'!$B$12</f>
        <v>#VALUE!</v>
      </c>
      <c r="DS260" s="189" t="e">
        <f>CT260*Refining!$G$3+CU260*Refining!$G$4+CV260*Refining!$G$5+CW260*Refining!$G$6+CX260*Refining!$G$7+CY260*Refining!$G$8+CZ260*Refining!$G$9+DA260*Refining!$G$10+DB260*Refining!$G$11+DC260*Refining!$G$12</f>
        <v>#VALUE!</v>
      </c>
      <c r="DT260" s="189" t="e">
        <f t="shared" si="14"/>
        <v>#VALUE!</v>
      </c>
      <c r="DU260" s="192" t="e">
        <f t="shared" si="15"/>
        <v>#VALUE!</v>
      </c>
      <c r="DV260" s="185" t="e">
        <f t="shared" si="16"/>
        <v>#VALUE!</v>
      </c>
      <c r="DW260" s="194" t="e">
        <f t="shared" ref="DW260:DX260" si="1050">DV260/60</f>
        <v>#VALUE!</v>
      </c>
      <c r="DX260" s="194" t="e">
        <f t="shared" si="1050"/>
        <v>#VALUE!</v>
      </c>
      <c r="DY260" s="185" t="e">
        <f t="shared" si="18"/>
        <v>#VALUE!</v>
      </c>
      <c r="DZ260" s="194" t="e">
        <f t="shared" ref="DZ260:EA260" si="1051">DY260/1000</f>
        <v>#VALUE!</v>
      </c>
      <c r="EA260" s="196" t="e">
        <f t="shared" si="1051"/>
        <v>#VALUE!</v>
      </c>
      <c r="EB260" s="130" t="e">
        <f t="shared" si="20"/>
        <v>#VALUE!</v>
      </c>
      <c r="EC260" s="132" t="e">
        <f t="shared" si="21"/>
        <v>#VALUE!</v>
      </c>
      <c r="ED260" s="133" t="s">
        <v>28</v>
      </c>
    </row>
    <row r="261" spans="1:134" ht="12.75" x14ac:dyDescent="0.2">
      <c r="A261" s="864"/>
      <c r="B261" s="369" t="s">
        <v>418</v>
      </c>
      <c r="C261" s="137" t="s">
        <v>155</v>
      </c>
      <c r="D261" s="137">
        <v>1</v>
      </c>
      <c r="E261" s="137">
        <v>1</v>
      </c>
      <c r="F261" s="137">
        <v>1</v>
      </c>
      <c r="G261" s="139">
        <f t="shared" si="0"/>
        <v>0.125</v>
      </c>
      <c r="H261" s="140">
        <v>8</v>
      </c>
      <c r="I261" s="140">
        <v>20</v>
      </c>
      <c r="J261" s="140">
        <f>H261/Main!$D$9</f>
        <v>1.6</v>
      </c>
      <c r="K261" s="140">
        <f>I261/Main!$D$10</f>
        <v>10</v>
      </c>
      <c r="L261" s="140">
        <f t="shared" si="1"/>
        <v>6.25</v>
      </c>
      <c r="M261" s="140">
        <v>1</v>
      </c>
      <c r="N261" s="143"/>
      <c r="O261" s="143"/>
      <c r="P261" s="145"/>
      <c r="Q261" s="143"/>
      <c r="R261" s="146"/>
      <c r="S261" s="143"/>
      <c r="T261" s="395"/>
      <c r="U261" s="198"/>
      <c r="V261" s="143"/>
      <c r="W261" s="396"/>
      <c r="X261" s="167">
        <v>5</v>
      </c>
      <c r="Y261" s="133">
        <v>0</v>
      </c>
      <c r="Z261" s="133">
        <v>0</v>
      </c>
      <c r="AA261" s="133">
        <v>0</v>
      </c>
      <c r="AB261" s="133">
        <v>0</v>
      </c>
      <c r="AC261" s="133">
        <v>0</v>
      </c>
      <c r="AD261" s="133">
        <v>0</v>
      </c>
      <c r="AE261" s="133">
        <v>0</v>
      </c>
      <c r="AF261" s="133">
        <v>0</v>
      </c>
      <c r="AG261" s="133">
        <v>0</v>
      </c>
      <c r="AH261" s="133">
        <v>0</v>
      </c>
      <c r="AI261" s="133">
        <v>1</v>
      </c>
      <c r="AJ261" s="133">
        <v>0</v>
      </c>
      <c r="AK261" s="133">
        <v>0</v>
      </c>
      <c r="AL261" s="133">
        <v>0</v>
      </c>
      <c r="AM261" s="133">
        <v>0</v>
      </c>
      <c r="AN261" s="133">
        <v>0</v>
      </c>
      <c r="AO261" s="133">
        <v>0</v>
      </c>
      <c r="AP261" s="133">
        <v>0</v>
      </c>
      <c r="AQ261" s="133">
        <v>0</v>
      </c>
      <c r="AR261" s="133">
        <v>0</v>
      </c>
      <c r="AS261" s="406">
        <f t="shared" ref="AS261:BM261" si="1052">IF(X261 = 0, "", X261)</f>
        <v>5</v>
      </c>
      <c r="AT261" s="137" t="str">
        <f t="shared" si="1052"/>
        <v/>
      </c>
      <c r="AU261" s="137" t="str">
        <f t="shared" si="1052"/>
        <v/>
      </c>
      <c r="AV261" s="137" t="str">
        <f t="shared" si="1052"/>
        <v/>
      </c>
      <c r="AW261" s="137" t="str">
        <f t="shared" si="1052"/>
        <v/>
      </c>
      <c r="AX261" s="137" t="str">
        <f t="shared" si="1052"/>
        <v/>
      </c>
      <c r="AY261" s="137" t="str">
        <f t="shared" si="1052"/>
        <v/>
      </c>
      <c r="AZ261" s="137" t="str">
        <f t="shared" si="1052"/>
        <v/>
      </c>
      <c r="BA261" s="137" t="str">
        <f t="shared" si="1052"/>
        <v/>
      </c>
      <c r="BB261" s="137" t="str">
        <f t="shared" si="1052"/>
        <v/>
      </c>
      <c r="BC261" s="137" t="str">
        <f t="shared" si="1052"/>
        <v/>
      </c>
      <c r="BD261" s="133">
        <f t="shared" si="1052"/>
        <v>1</v>
      </c>
      <c r="BE261" s="137" t="str">
        <f t="shared" si="1052"/>
        <v/>
      </c>
      <c r="BF261" s="137" t="str">
        <f t="shared" si="1052"/>
        <v/>
      </c>
      <c r="BG261" s="137" t="str">
        <f t="shared" si="1052"/>
        <v/>
      </c>
      <c r="BH261" s="137" t="str">
        <f t="shared" si="1052"/>
        <v/>
      </c>
      <c r="BI261" s="137" t="str">
        <f t="shared" si="1052"/>
        <v/>
      </c>
      <c r="BJ261" s="137" t="str">
        <f t="shared" si="1052"/>
        <v/>
      </c>
      <c r="BK261" s="137" t="str">
        <f t="shared" si="1052"/>
        <v/>
      </c>
      <c r="BL261" s="137" t="str">
        <f t="shared" si="1052"/>
        <v/>
      </c>
      <c r="BM261" s="169" t="str">
        <f t="shared" si="1052"/>
        <v/>
      </c>
      <c r="BN261" s="174" t="e">
        <f>$AS261*Assembly!Z$4+$AT261*Assembly!Z$5+$AU261*Assembly!Z$6+$AV261*Assembly!Z$7+$AW261*Assembly!Z$8+$AX261*Assembly!Z$9+$AY261*Assembly!Z$10+$AZ261*Assembly!Z$11+$BA261*Assembly!Z$12+$BB261*Assembly!Z$13+$BC261*Assembly!Z$14+$BD261*Assembly!Z$15+$BE261*Assembly!Z$16+$BF261*Assembly!Z$17+$BG261*Assembly!Z$18+$BH261*Assembly!Z$19+$BI261*Assembly!Z$20+$BJ261*Assembly!Z$21+$BK261*Assembly!Z$22+$BL261*Assembly!Z$23+$BM261*Assembly!Z$24</f>
        <v>#VALUE!</v>
      </c>
      <c r="BO261" s="133" t="e">
        <f t="shared" si="3"/>
        <v>#VALUE!</v>
      </c>
      <c r="BP261" s="133"/>
      <c r="BQ261" s="133" t="e">
        <f>$AS261*Assembly!AD$4+$AT261*Assembly!AD$5+$AU261*Assembly!AD$6+$AV261*Assembly!AD$7+$AW261*Assembly!AD$8+$AX261*Assembly!AD$9+$AY261*Assembly!AD$10+$AZ261*Assembly!AD$11+$BA261*Assembly!AD$12+$BB261*Assembly!AD$13+$BC261*Assembly!AD$14+$BD261*Assembly!AD$15+$BE261*Assembly!AD$16+$BF261*Assembly!AD$17+$BG261*Assembly!AD$18+$BH261*Assembly!AD$19+$BI261*Assembly!AD$20+$BJ261*Assembly!AD$21+$BK261*Assembly!AD$22+$BL261*Assembly!AD$23+$BM261*Assembly!AD$24</f>
        <v>#VALUE!</v>
      </c>
      <c r="BR261" s="177" t="e">
        <f t="shared" si="4"/>
        <v>#VALUE!</v>
      </c>
      <c r="BS261" s="178" t="e">
        <f t="shared" si="5"/>
        <v>#VALUE!</v>
      </c>
      <c r="BT261" s="179" t="e">
        <f t="shared" si="6"/>
        <v>#VALUE!</v>
      </c>
      <c r="BU261" s="178" t="e">
        <f t="shared" si="7"/>
        <v>#VALUE!</v>
      </c>
      <c r="BV261" s="133" t="e">
        <f>$AS261*Assembly!Y$4+$AT261*Assembly!Y$5+$AU261*Assembly!Y$6+$AV261*Assembly!Y$7+$AW261*Assembly!Y$8+$AX261*Assembly!Y$9+$AY261*Assembly!Y$10+$AZ261*Assembly!Y$11+$BA261*Assembly!Y$12+$BB261*Assembly!Y$13+$BC261*Assembly!Y$14+$BD261*Assembly!Y$15+$BE261*Assembly!Y$16+$BF261*Assembly!Y$17+$BG261*Assembly!Y$18+$BH261*Assembly!Y$19+$BI261*Assembly!Y$20+$BJ261*Assembly!Y$21+$BK261*Assembly!Y$22+$BL261*Assembly!Y$23+$BM261*Assembly!Y$24</f>
        <v>#VALUE!</v>
      </c>
      <c r="BW261" s="133" t="e">
        <f t="shared" si="8"/>
        <v>#VALUE!</v>
      </c>
      <c r="BX261" s="130" t="e">
        <f t="shared" si="9"/>
        <v>#VALUE!</v>
      </c>
      <c r="BY261" s="183" t="e">
        <f>$AS261*Assembly!AC$4+$AT261*Assembly!AC$5+$AU261*Assembly!AC$6+$AV261*Assembly!AC$7+$AW261*Assembly!AC$8+$AX261*Assembly!AC$9+$AY261*Assembly!AC$10+$AZ261*Assembly!AC$11+$BA261*Assembly!AC$12+$BB261*Assembly!AC$13+$BC261*Assembly!AC$14+$BD261*Assembly!AC$15+$BE261*Assembly!AC$16+$BF261*Assembly!AC$17+$BG261*Assembly!AC$18+$BH261*Assembly!AC$19+$BI261*Assembly!AC$20+$BJ261*Assembly!AC$21+$BK261*Assembly!AC$22+$BL261*Assembly!AC$23+$BM261*Assembly!AC$24</f>
        <v>#VALUE!</v>
      </c>
      <c r="BZ261" s="145" t="e">
        <f>$AS261*Assembly!M$4+$AT261*Assembly!M$5+$AU261*Assembly!M$6+$AV261*Assembly!M$7+$AW261*Assembly!M$8+$AX261*Assembly!M$9+$AY261*Assembly!M$10+$AZ261*Assembly!M$11+$BA261*Assembly!M$12+$BB261*Assembly!M$13+$BC261*Assembly!M$14+$BD261*Assembly!M$15+$BE261*Assembly!M$16+$BF261*Assembly!M$17+$BG261*Assembly!M$18+$BH261*Assembly!M$19+$BI261*Assembly!M$20+$BJ261*Assembly!M$21+$BK261*Assembly!M$22+$BL261*Assembly!M$23+$BM261*Assembly!M$24</f>
        <v>#VALUE!</v>
      </c>
      <c r="CA261" s="145" t="e">
        <f>$AS261*Assembly!N$4+$AT261*Assembly!N$5+$AU261*Assembly!N$6+$AV261*Assembly!N$7+$AW261*Assembly!N$8+$AX261*Assembly!N$9+$AY261*Assembly!N$10+$AZ261*Assembly!N$11+$BA261*Assembly!N$12+$BB261*Assembly!N$13+$BC261*Assembly!N$14+$BD261*Assembly!N$15+$BE261*Assembly!N$16+$BF261*Assembly!N$17+$BG261*Assembly!N$18+$BH261*Assembly!N$19+$BI261*Assembly!N$20+$BJ261*Assembly!N$21+$BK261*Assembly!N$22+$BL261*Assembly!N$23+$BM261*Assembly!N$24</f>
        <v>#VALUE!</v>
      </c>
      <c r="CB261" s="145" t="e">
        <f>$AS261*Assembly!O$4+$AT261*Assembly!O$5+$AU261*Assembly!O$6+$AV261*Assembly!O$7+$AW261*Assembly!O$8+$AX261*Assembly!O$9+$AY261*Assembly!O$10+$AZ261*Assembly!O$11+$BA261*Assembly!O$12+$BB261*Assembly!O$13+$BC261*Assembly!O$14+$BD261*Assembly!O$15+$BE261*Assembly!O$16+$BF261*Assembly!O$17+$BG261*Assembly!O$18+$BH261*Assembly!O$19+$BI261*Assembly!O$20+$BJ261*Assembly!O$21+$BK261*Assembly!O$22+$BL261*Assembly!O$23+$BM261*Assembly!O$24</f>
        <v>#VALUE!</v>
      </c>
      <c r="CC261" s="140" t="e">
        <f>$AS261*Assembly!P$4+$AT261*Assembly!P$5+$AU261*Assembly!P$6+$AV261*Assembly!P$7+$AW261*Assembly!P$8+$AX261*Assembly!P$9+$AY261*Assembly!P$10+$AZ261*Assembly!P$11+$BA261*Assembly!P$12+$BB261*Assembly!P$13+$BC261*Assembly!P$14+$BD261*Assembly!P$15+$BE261*Assembly!P$16+$BF261*Assembly!P$17+$BG261*Assembly!P$18+$BH261*Assembly!P$19+$BI261*Assembly!P$20+$BJ261*Assembly!P$21+$BK261*Assembly!P$22+$BL261*Assembly!P$23+$BM261*Assembly!P$24</f>
        <v>#VALUE!</v>
      </c>
      <c r="CD261" s="140" t="e">
        <f>$AS261*Assembly!Q$4+$AT261*Assembly!Q$5+$AU261*Assembly!Q$6+$AV261*Assembly!Q$7+$AW261*Assembly!Q$8+$AX261*Assembly!Q$9+$AY261*Assembly!Q$10+$AZ261*Assembly!Q$11+$BA261*Assembly!Q$12+$BB261*Assembly!Q$13+$BC261*Assembly!Q$14+$BD261*Assembly!Q$15+$BE261*Assembly!Q$16+$BF261*Assembly!Q$17+$BG261*Assembly!Q$18+$BH261*Assembly!Q$19+$BI261*Assembly!Q$20+$BJ261*Assembly!Q$21+$BK261*Assembly!Q$22+$BL261*Assembly!Q$23+$BM261*Assembly!Q$24</f>
        <v>#VALUE!</v>
      </c>
      <c r="CE261" s="145" t="e">
        <f>$AS261*Assembly!R$4+$AT261*Assembly!R$5+$AU261*Assembly!R$6+$AV261*Assembly!R$7+$AW261*Assembly!R$8+$AX261*Assembly!R$9+$AY261*Assembly!R$10+$AZ261*Assembly!R$11+$BA261*Assembly!R$12+$BB261*Assembly!R$13+$BC261*Assembly!R$14+$BD261*Assembly!R$15+$BE261*Assembly!R$16+$BF261*Assembly!R$17+$BG261*Assembly!R$18+$BH261*Assembly!R$19+$BI261*Assembly!R$20+$BJ261*Assembly!R$21+$BK261*Assembly!R$22+$BL261*Assembly!R$23+$BM261*Assembly!R$24</f>
        <v>#VALUE!</v>
      </c>
      <c r="CF261" s="140" t="e">
        <f>$AS261*Assembly!S$4+$AT261*Assembly!S$5+$AU261*Assembly!S$6+$AV261*Assembly!S$7+$AW261*Assembly!S$8+$AX261*Assembly!S$9+$AY261*Assembly!S$10+$AZ261*Assembly!S$11+$BA261*Assembly!S$12+$BB261*Assembly!S$13+$BC261*Assembly!S$14+$BD261*Assembly!S$15+$BE261*Assembly!S$16+$BF261*Assembly!S$17+$BG261*Assembly!S$18+$BH261*Assembly!S$19+$BI261*Assembly!S$20+$BJ261*Assembly!S$21+$BK261*Assembly!S$22+$BL261*Assembly!S$23+$BM261*Assembly!S$24</f>
        <v>#VALUE!</v>
      </c>
      <c r="CG261" s="140" t="e">
        <f>$AS261*Assembly!T$4+$AT261*Assembly!T$5+$AU261*Assembly!T$6+$AV261*Assembly!T$7+$AW261*Assembly!T$8+$AX261*Assembly!T$9+$AY261*Assembly!T$10+$AZ261*Assembly!T$11+$BA261*Assembly!T$12+$BB261*Assembly!T$13+$BC261*Assembly!T$14+$BD261*Assembly!T$15+$BE261*Assembly!T$16+$BF261*Assembly!T$17+$BG261*Assembly!T$18+$BH261*Assembly!T$19+$BI261*Assembly!T$20+$BJ261*Assembly!T$21+$BK261*Assembly!T$22+$BL261*Assembly!T$23+$BM261*Assembly!T$24</f>
        <v>#VALUE!</v>
      </c>
      <c r="CH261" s="140" t="e">
        <f>$AS261*Assembly!U$4+$AT261*Assembly!U$5+$AU261*Assembly!U$6+$AV261*Assembly!U$7+$AW261*Assembly!U$8+$AX261*Assembly!U$9+$AY261*Assembly!U$10+$AZ261*Assembly!U$11+$BA261*Assembly!U$12+$BB261*Assembly!U$13+$BC261*Assembly!U$14+$BD261*Assembly!U$15+$BE261*Assembly!U$16+$BF261*Assembly!U$17+$BG261*Assembly!U$18+$BH261*Assembly!U$19+$BI261*Assembly!U$20+$BJ261*Assembly!U$21+$BK261*Assembly!U$22+$BL261*Assembly!U$23+$BM261*Assembly!U$24</f>
        <v>#VALUE!</v>
      </c>
      <c r="CI261" s="145" t="e">
        <f>$AS261*Assembly!V$4+$AT261*Assembly!V$5+$AU261*Assembly!V$6+$AV261*Assembly!V$7+$AW261*Assembly!V$8+$AX261*Assembly!V$9+$AY261*Assembly!V$10+$AZ261*Assembly!V$11+$BA261*Assembly!V$12+$BB261*Assembly!V$13+$BC261*Assembly!V$14+$BD261*Assembly!V$15+$BE261*Assembly!V$16+$BF261*Assembly!V$17+$BG261*Assembly!V$18+$BH261*Assembly!V$19+$BI261*Assembly!V$20+$BJ261*Assembly!V$21+$BK261*Assembly!V$22+$BL261*Assembly!V$23+$BM261*Assembly!V$24</f>
        <v>#VALUE!</v>
      </c>
      <c r="CJ261" s="145" t="e">
        <f>BZ261*Refining!$F$3</f>
        <v>#VALUE!</v>
      </c>
      <c r="CK261" s="145" t="e">
        <f>CA261*Refining!$F$4</f>
        <v>#VALUE!</v>
      </c>
      <c r="CL261" s="145" t="e">
        <f>CB261*Refining!$F$5</f>
        <v>#VALUE!</v>
      </c>
      <c r="CM261" s="145" t="e">
        <f>CC261*Refining!$F$6</f>
        <v>#VALUE!</v>
      </c>
      <c r="CN261" s="145" t="e">
        <f>CD261*Refining!$F$7</f>
        <v>#VALUE!</v>
      </c>
      <c r="CO261" s="145" t="e">
        <f>CE261*Refining!$F$8</f>
        <v>#VALUE!</v>
      </c>
      <c r="CP261" s="145" t="e">
        <f>CF261*Refining!$F$9</f>
        <v>#VALUE!</v>
      </c>
      <c r="CQ261" s="145" t="e">
        <f>CG261*Refining!$F$10</f>
        <v>#VALUE!</v>
      </c>
      <c r="CR261" s="145" t="e">
        <f>CH261*Refining!$F$11</f>
        <v>#VALUE!</v>
      </c>
      <c r="CS261" s="145" t="e">
        <f>CI261*Refining!$F$12</f>
        <v>#VALUE!</v>
      </c>
      <c r="CT261" s="185" t="e">
        <f t="shared" ref="CT261:DM261" si="1053">IF(BZ261 = 0, "", BZ261)</f>
        <v>#VALUE!</v>
      </c>
      <c r="CU261" s="189" t="e">
        <f t="shared" si="1053"/>
        <v>#VALUE!</v>
      </c>
      <c r="CV261" s="189" t="e">
        <f t="shared" si="1053"/>
        <v>#VALUE!</v>
      </c>
      <c r="CW261" s="186" t="e">
        <f t="shared" si="1053"/>
        <v>#VALUE!</v>
      </c>
      <c r="CX261" s="186" t="e">
        <f t="shared" si="1053"/>
        <v>#VALUE!</v>
      </c>
      <c r="CY261" s="186" t="e">
        <f t="shared" si="1053"/>
        <v>#VALUE!</v>
      </c>
      <c r="CZ261" s="186" t="e">
        <f t="shared" si="1053"/>
        <v>#VALUE!</v>
      </c>
      <c r="DA261" s="186" t="e">
        <f t="shared" si="1053"/>
        <v>#VALUE!</v>
      </c>
      <c r="DB261" s="186" t="e">
        <f t="shared" si="1053"/>
        <v>#VALUE!</v>
      </c>
      <c r="DC261" s="187" t="e">
        <f t="shared" si="1053"/>
        <v>#VALUE!</v>
      </c>
      <c r="DD261" s="185" t="e">
        <f t="shared" si="1053"/>
        <v>#VALUE!</v>
      </c>
      <c r="DE261" s="189" t="e">
        <f t="shared" si="1053"/>
        <v>#VALUE!</v>
      </c>
      <c r="DF261" s="189" t="e">
        <f t="shared" si="1053"/>
        <v>#VALUE!</v>
      </c>
      <c r="DG261" s="186" t="e">
        <f t="shared" si="1053"/>
        <v>#VALUE!</v>
      </c>
      <c r="DH261" s="211" t="e">
        <f t="shared" si="1053"/>
        <v>#VALUE!</v>
      </c>
      <c r="DI261" s="186" t="e">
        <f t="shared" si="1053"/>
        <v>#VALUE!</v>
      </c>
      <c r="DJ261" s="186" t="e">
        <f t="shared" si="1053"/>
        <v>#VALUE!</v>
      </c>
      <c r="DK261" s="186" t="e">
        <f t="shared" si="1053"/>
        <v>#VALUE!</v>
      </c>
      <c r="DL261" s="186" t="e">
        <f t="shared" si="1053"/>
        <v>#VALUE!</v>
      </c>
      <c r="DM261" s="187" t="e">
        <f t="shared" si="1053"/>
        <v>#VALUE!</v>
      </c>
      <c r="DN261" s="185" t="e">
        <f t="shared" si="11"/>
        <v>#VALUE!</v>
      </c>
      <c r="DO261" s="189" t="e">
        <f t="shared" si="12"/>
        <v>#VALUE!</v>
      </c>
      <c r="DP261" s="120" t="e">
        <f t="shared" si="13"/>
        <v>#VALUE!</v>
      </c>
      <c r="DQ261" s="133" t="e">
        <f>CT261*'Ores &amp; Ingots'!$C$3+CU261*'Ores &amp; Ingots'!$C$4+CV261*'Ores &amp; Ingots'!$C$5+CW261*'Ores &amp; Ingots'!$C$6+CX261*'Ores &amp; Ingots'!$C$7+CY261*'Ores &amp; Ingots'!$C$8+CZ261*'Ores &amp; Ingots'!$C$9+DA261*'Ores &amp; Ingots'!$C$10+DB261*'Ores &amp; Ingots'!$C$11+DC261*'Ores &amp; Ingots'!$C$12</f>
        <v>#VALUE!</v>
      </c>
      <c r="DR261" s="133" t="e">
        <f>DD261*'Ores &amp; Ingots'!$B$3+DE261*'Ores &amp; Ingots'!$B$4+DF261*'Ores &amp; Ingots'!$B$5+DG261*'Ores &amp; Ingots'!$B$6+DH261*'Ores &amp; Ingots'!$B$7+DI261*'Ores &amp; Ingots'!$B$8+DJ261*'Ores &amp; Ingots'!$B$9+DK261*'Ores &amp; Ingots'!$B$10+DL261*'Ores &amp; Ingots'!$B$11+DM261*'Ores &amp; Ingots'!$B$12</f>
        <v>#VALUE!</v>
      </c>
      <c r="DS261" s="189" t="e">
        <f>CT261*Refining!$G$3+CU261*Refining!$G$4+CV261*Refining!$G$5+CW261*Refining!$G$6+CX261*Refining!$G$7+CY261*Refining!$G$8+CZ261*Refining!$G$9+DA261*Refining!$G$10+DB261*Refining!$G$11+DC261*Refining!$G$12</f>
        <v>#VALUE!</v>
      </c>
      <c r="DT261" s="189" t="e">
        <f t="shared" si="14"/>
        <v>#VALUE!</v>
      </c>
      <c r="DU261" s="192" t="e">
        <f t="shared" si="15"/>
        <v>#VALUE!</v>
      </c>
      <c r="DV261" s="185" t="e">
        <f t="shared" si="16"/>
        <v>#VALUE!</v>
      </c>
      <c r="DW261" s="194" t="e">
        <f t="shared" ref="DW261:DX261" si="1054">DV261/60</f>
        <v>#VALUE!</v>
      </c>
      <c r="DX261" s="194" t="e">
        <f t="shared" si="1054"/>
        <v>#VALUE!</v>
      </c>
      <c r="DY261" s="185" t="e">
        <f t="shared" si="18"/>
        <v>#VALUE!</v>
      </c>
      <c r="DZ261" s="194" t="e">
        <f t="shared" ref="DZ261:EA261" si="1055">DY261/1000</f>
        <v>#VALUE!</v>
      </c>
      <c r="EA261" s="196" t="e">
        <f t="shared" si="1055"/>
        <v>#VALUE!</v>
      </c>
      <c r="EB261" s="130" t="e">
        <f t="shared" si="20"/>
        <v>#VALUE!</v>
      </c>
      <c r="EC261" s="132" t="e">
        <f t="shared" si="21"/>
        <v>#VALUE!</v>
      </c>
      <c r="ED261" s="133" t="s">
        <v>28</v>
      </c>
    </row>
    <row r="262" spans="1:134" ht="12.75" x14ac:dyDescent="0.2">
      <c r="A262" s="864"/>
      <c r="B262" s="369" t="s">
        <v>419</v>
      </c>
      <c r="C262" s="137" t="s">
        <v>155</v>
      </c>
      <c r="D262" s="137">
        <v>1</v>
      </c>
      <c r="E262" s="137">
        <v>1</v>
      </c>
      <c r="F262" s="137">
        <v>1</v>
      </c>
      <c r="G262" s="154">
        <f t="shared" si="0"/>
        <v>0.125</v>
      </c>
      <c r="H262" s="156">
        <v>5</v>
      </c>
      <c r="I262" s="156">
        <v>12.5</v>
      </c>
      <c r="J262" s="156">
        <f>H262/Main!$D$9</f>
        <v>1</v>
      </c>
      <c r="K262" s="156">
        <f>I262/Main!$D$10</f>
        <v>6.25</v>
      </c>
      <c r="L262" s="156">
        <f t="shared" si="1"/>
        <v>6.25</v>
      </c>
      <c r="M262" s="156">
        <v>1</v>
      </c>
      <c r="N262" s="159"/>
      <c r="O262" s="159"/>
      <c r="P262" s="164"/>
      <c r="Q262" s="159"/>
      <c r="R262" s="166"/>
      <c r="S262" s="159"/>
      <c r="T262" s="166"/>
      <c r="U262" s="170"/>
      <c r="V262" s="159"/>
      <c r="W262" s="364"/>
      <c r="X262" s="167">
        <v>2</v>
      </c>
      <c r="Y262" s="133">
        <v>0</v>
      </c>
      <c r="Z262" s="133">
        <v>0</v>
      </c>
      <c r="AA262" s="133">
        <v>0</v>
      </c>
      <c r="AB262" s="133">
        <v>0</v>
      </c>
      <c r="AC262" s="133">
        <v>0</v>
      </c>
      <c r="AD262" s="133">
        <v>0</v>
      </c>
      <c r="AE262" s="133">
        <v>0</v>
      </c>
      <c r="AF262" s="133">
        <v>0</v>
      </c>
      <c r="AG262" s="133">
        <v>0</v>
      </c>
      <c r="AH262" s="133">
        <v>0</v>
      </c>
      <c r="AI262" s="133">
        <v>1</v>
      </c>
      <c r="AJ262" s="133">
        <v>0</v>
      </c>
      <c r="AK262" s="133">
        <v>0</v>
      </c>
      <c r="AL262" s="133">
        <v>0</v>
      </c>
      <c r="AM262" s="133">
        <v>0</v>
      </c>
      <c r="AN262" s="133">
        <v>0</v>
      </c>
      <c r="AO262" s="133">
        <v>0</v>
      </c>
      <c r="AP262" s="133">
        <v>0</v>
      </c>
      <c r="AQ262" s="133">
        <v>0</v>
      </c>
      <c r="AR262" s="133">
        <v>0</v>
      </c>
      <c r="AS262" s="406">
        <f t="shared" ref="AS262:BM262" si="1056">IF(X262 = 0, "", X262)</f>
        <v>2</v>
      </c>
      <c r="AT262" s="137" t="str">
        <f t="shared" si="1056"/>
        <v/>
      </c>
      <c r="AU262" s="137" t="str">
        <f t="shared" si="1056"/>
        <v/>
      </c>
      <c r="AV262" s="137" t="str">
        <f t="shared" si="1056"/>
        <v/>
      </c>
      <c r="AW262" s="137" t="str">
        <f t="shared" si="1056"/>
        <v/>
      </c>
      <c r="AX262" s="137" t="str">
        <f t="shared" si="1056"/>
        <v/>
      </c>
      <c r="AY262" s="137" t="str">
        <f t="shared" si="1056"/>
        <v/>
      </c>
      <c r="AZ262" s="137" t="str">
        <f t="shared" si="1056"/>
        <v/>
      </c>
      <c r="BA262" s="137" t="str">
        <f t="shared" si="1056"/>
        <v/>
      </c>
      <c r="BB262" s="137" t="str">
        <f t="shared" si="1056"/>
        <v/>
      </c>
      <c r="BC262" s="137" t="str">
        <f t="shared" si="1056"/>
        <v/>
      </c>
      <c r="BD262" s="133">
        <f t="shared" si="1056"/>
        <v>1</v>
      </c>
      <c r="BE262" s="137" t="str">
        <f t="shared" si="1056"/>
        <v/>
      </c>
      <c r="BF262" s="137" t="str">
        <f t="shared" si="1056"/>
        <v/>
      </c>
      <c r="BG262" s="137" t="str">
        <f t="shared" si="1056"/>
        <v/>
      </c>
      <c r="BH262" s="137" t="str">
        <f t="shared" si="1056"/>
        <v/>
      </c>
      <c r="BI262" s="137" t="str">
        <f t="shared" si="1056"/>
        <v/>
      </c>
      <c r="BJ262" s="137" t="str">
        <f t="shared" si="1056"/>
        <v/>
      </c>
      <c r="BK262" s="137" t="str">
        <f t="shared" si="1056"/>
        <v/>
      </c>
      <c r="BL262" s="137" t="str">
        <f t="shared" si="1056"/>
        <v/>
      </c>
      <c r="BM262" s="169" t="str">
        <f t="shared" si="1056"/>
        <v/>
      </c>
      <c r="BN262" s="174" t="e">
        <f>$AS262*Assembly!Z$4+$AT262*Assembly!Z$5+$AU262*Assembly!Z$6+$AV262*Assembly!Z$7+$AW262*Assembly!Z$8+$AX262*Assembly!Z$9+$AY262*Assembly!Z$10+$AZ262*Assembly!Z$11+$BA262*Assembly!Z$12+$BB262*Assembly!Z$13+$BC262*Assembly!Z$14+$BD262*Assembly!Z$15+$BE262*Assembly!Z$16+$BF262*Assembly!Z$17+$BG262*Assembly!Z$18+$BH262*Assembly!Z$19+$BI262*Assembly!Z$20+$BJ262*Assembly!Z$21+$BK262*Assembly!Z$22+$BL262*Assembly!Z$23+$BM262*Assembly!Z$24</f>
        <v>#VALUE!</v>
      </c>
      <c r="BO262" s="133" t="e">
        <f t="shared" si="3"/>
        <v>#VALUE!</v>
      </c>
      <c r="BP262" s="133"/>
      <c r="BQ262" s="133" t="e">
        <f>$AS262*Assembly!AD$4+$AT262*Assembly!AD$5+$AU262*Assembly!AD$6+$AV262*Assembly!AD$7+$AW262*Assembly!AD$8+$AX262*Assembly!AD$9+$AY262*Assembly!AD$10+$AZ262*Assembly!AD$11+$BA262*Assembly!AD$12+$BB262*Assembly!AD$13+$BC262*Assembly!AD$14+$BD262*Assembly!AD$15+$BE262*Assembly!AD$16+$BF262*Assembly!AD$17+$BG262*Assembly!AD$18+$BH262*Assembly!AD$19+$BI262*Assembly!AD$20+$BJ262*Assembly!AD$21+$BK262*Assembly!AD$22+$BL262*Assembly!AD$23+$BM262*Assembly!AD$24</f>
        <v>#VALUE!</v>
      </c>
      <c r="BR262" s="177" t="e">
        <f t="shared" si="4"/>
        <v>#VALUE!</v>
      </c>
      <c r="BS262" s="178" t="e">
        <f t="shared" si="5"/>
        <v>#VALUE!</v>
      </c>
      <c r="BT262" s="179" t="e">
        <f t="shared" si="6"/>
        <v>#VALUE!</v>
      </c>
      <c r="BU262" s="178" t="e">
        <f t="shared" si="7"/>
        <v>#VALUE!</v>
      </c>
      <c r="BV262" s="133" t="e">
        <f>$AS262*Assembly!Y$4+$AT262*Assembly!Y$5+$AU262*Assembly!Y$6+$AV262*Assembly!Y$7+$AW262*Assembly!Y$8+$AX262*Assembly!Y$9+$AY262*Assembly!Y$10+$AZ262*Assembly!Y$11+$BA262*Assembly!Y$12+$BB262*Assembly!Y$13+$BC262*Assembly!Y$14+$BD262*Assembly!Y$15+$BE262*Assembly!Y$16+$BF262*Assembly!Y$17+$BG262*Assembly!Y$18+$BH262*Assembly!Y$19+$BI262*Assembly!Y$20+$BJ262*Assembly!Y$21+$BK262*Assembly!Y$22+$BL262*Assembly!Y$23+$BM262*Assembly!Y$24</f>
        <v>#VALUE!</v>
      </c>
      <c r="BW262" s="133" t="e">
        <f t="shared" si="8"/>
        <v>#VALUE!</v>
      </c>
      <c r="BX262" s="130" t="e">
        <f t="shared" si="9"/>
        <v>#VALUE!</v>
      </c>
      <c r="BY262" s="183" t="e">
        <f>$AS262*Assembly!AC$4+$AT262*Assembly!AC$5+$AU262*Assembly!AC$6+$AV262*Assembly!AC$7+$AW262*Assembly!AC$8+$AX262*Assembly!AC$9+$AY262*Assembly!AC$10+$AZ262*Assembly!AC$11+$BA262*Assembly!AC$12+$BB262*Assembly!AC$13+$BC262*Assembly!AC$14+$BD262*Assembly!AC$15+$BE262*Assembly!AC$16+$BF262*Assembly!AC$17+$BG262*Assembly!AC$18+$BH262*Assembly!AC$19+$BI262*Assembly!AC$20+$BJ262*Assembly!AC$21+$BK262*Assembly!AC$22+$BL262*Assembly!AC$23+$BM262*Assembly!AC$24</f>
        <v>#VALUE!</v>
      </c>
      <c r="BZ262" s="164" t="e">
        <f>$AS262*Assembly!M$4+$AT262*Assembly!M$5+$AU262*Assembly!M$6+$AV262*Assembly!M$7+$AW262*Assembly!M$8+$AX262*Assembly!M$9+$AY262*Assembly!M$10+$AZ262*Assembly!M$11+$BA262*Assembly!M$12+$BB262*Assembly!M$13+$BC262*Assembly!M$14+$BD262*Assembly!M$15+$BE262*Assembly!M$16+$BF262*Assembly!M$17+$BG262*Assembly!M$18+$BH262*Assembly!M$19+$BI262*Assembly!M$20+$BJ262*Assembly!M$21+$BK262*Assembly!M$22+$BL262*Assembly!M$23+$BM262*Assembly!M$24</f>
        <v>#VALUE!</v>
      </c>
      <c r="CA262" s="164" t="e">
        <f>$AS262*Assembly!N$4+$AT262*Assembly!N$5+$AU262*Assembly!N$6+$AV262*Assembly!N$7+$AW262*Assembly!N$8+$AX262*Assembly!N$9+$AY262*Assembly!N$10+$AZ262*Assembly!N$11+$BA262*Assembly!N$12+$BB262*Assembly!N$13+$BC262*Assembly!N$14+$BD262*Assembly!N$15+$BE262*Assembly!N$16+$BF262*Assembly!N$17+$BG262*Assembly!N$18+$BH262*Assembly!N$19+$BI262*Assembly!N$20+$BJ262*Assembly!N$21+$BK262*Assembly!N$22+$BL262*Assembly!N$23+$BM262*Assembly!N$24</f>
        <v>#VALUE!</v>
      </c>
      <c r="CB262" s="164" t="e">
        <f>$AS262*Assembly!O$4+$AT262*Assembly!O$5+$AU262*Assembly!O$6+$AV262*Assembly!O$7+$AW262*Assembly!O$8+$AX262*Assembly!O$9+$AY262*Assembly!O$10+$AZ262*Assembly!O$11+$BA262*Assembly!O$12+$BB262*Assembly!O$13+$BC262*Assembly!O$14+$BD262*Assembly!O$15+$BE262*Assembly!O$16+$BF262*Assembly!O$17+$BG262*Assembly!O$18+$BH262*Assembly!O$19+$BI262*Assembly!O$20+$BJ262*Assembly!O$21+$BK262*Assembly!O$22+$BL262*Assembly!O$23+$BM262*Assembly!O$24</f>
        <v>#VALUE!</v>
      </c>
      <c r="CC262" s="156" t="e">
        <f>$AS262*Assembly!P$4+$AT262*Assembly!P$5+$AU262*Assembly!P$6+$AV262*Assembly!P$7+$AW262*Assembly!P$8+$AX262*Assembly!P$9+$AY262*Assembly!P$10+$AZ262*Assembly!P$11+$BA262*Assembly!P$12+$BB262*Assembly!P$13+$BC262*Assembly!P$14+$BD262*Assembly!P$15+$BE262*Assembly!P$16+$BF262*Assembly!P$17+$BG262*Assembly!P$18+$BH262*Assembly!P$19+$BI262*Assembly!P$20+$BJ262*Assembly!P$21+$BK262*Assembly!P$22+$BL262*Assembly!P$23+$BM262*Assembly!P$24</f>
        <v>#VALUE!</v>
      </c>
      <c r="CD262" s="156" t="e">
        <f>$AS262*Assembly!Q$4+$AT262*Assembly!Q$5+$AU262*Assembly!Q$6+$AV262*Assembly!Q$7+$AW262*Assembly!Q$8+$AX262*Assembly!Q$9+$AY262*Assembly!Q$10+$AZ262*Assembly!Q$11+$BA262*Assembly!Q$12+$BB262*Assembly!Q$13+$BC262*Assembly!Q$14+$BD262*Assembly!Q$15+$BE262*Assembly!Q$16+$BF262*Assembly!Q$17+$BG262*Assembly!Q$18+$BH262*Assembly!Q$19+$BI262*Assembly!Q$20+$BJ262*Assembly!Q$21+$BK262*Assembly!Q$22+$BL262*Assembly!Q$23+$BM262*Assembly!Q$24</f>
        <v>#VALUE!</v>
      </c>
      <c r="CE262" s="164" t="e">
        <f>$AS262*Assembly!R$4+$AT262*Assembly!R$5+$AU262*Assembly!R$6+$AV262*Assembly!R$7+$AW262*Assembly!R$8+$AX262*Assembly!R$9+$AY262*Assembly!R$10+$AZ262*Assembly!R$11+$BA262*Assembly!R$12+$BB262*Assembly!R$13+$BC262*Assembly!R$14+$BD262*Assembly!R$15+$BE262*Assembly!R$16+$BF262*Assembly!R$17+$BG262*Assembly!R$18+$BH262*Assembly!R$19+$BI262*Assembly!R$20+$BJ262*Assembly!R$21+$BK262*Assembly!R$22+$BL262*Assembly!R$23+$BM262*Assembly!R$24</f>
        <v>#VALUE!</v>
      </c>
      <c r="CF262" s="156" t="e">
        <f>$AS262*Assembly!S$4+$AT262*Assembly!S$5+$AU262*Assembly!S$6+$AV262*Assembly!S$7+$AW262*Assembly!S$8+$AX262*Assembly!S$9+$AY262*Assembly!S$10+$AZ262*Assembly!S$11+$BA262*Assembly!S$12+$BB262*Assembly!S$13+$BC262*Assembly!S$14+$BD262*Assembly!S$15+$BE262*Assembly!S$16+$BF262*Assembly!S$17+$BG262*Assembly!S$18+$BH262*Assembly!S$19+$BI262*Assembly!S$20+$BJ262*Assembly!S$21+$BK262*Assembly!S$22+$BL262*Assembly!S$23+$BM262*Assembly!S$24</f>
        <v>#VALUE!</v>
      </c>
      <c r="CG262" s="156" t="e">
        <f>$AS262*Assembly!T$4+$AT262*Assembly!T$5+$AU262*Assembly!T$6+$AV262*Assembly!T$7+$AW262*Assembly!T$8+$AX262*Assembly!T$9+$AY262*Assembly!T$10+$AZ262*Assembly!T$11+$BA262*Assembly!T$12+$BB262*Assembly!T$13+$BC262*Assembly!T$14+$BD262*Assembly!T$15+$BE262*Assembly!T$16+$BF262*Assembly!T$17+$BG262*Assembly!T$18+$BH262*Assembly!T$19+$BI262*Assembly!T$20+$BJ262*Assembly!T$21+$BK262*Assembly!T$22+$BL262*Assembly!T$23+$BM262*Assembly!T$24</f>
        <v>#VALUE!</v>
      </c>
      <c r="CH262" s="156" t="e">
        <f>$AS262*Assembly!U$4+$AT262*Assembly!U$5+$AU262*Assembly!U$6+$AV262*Assembly!U$7+$AW262*Assembly!U$8+$AX262*Assembly!U$9+$AY262*Assembly!U$10+$AZ262*Assembly!U$11+$BA262*Assembly!U$12+$BB262*Assembly!U$13+$BC262*Assembly!U$14+$BD262*Assembly!U$15+$BE262*Assembly!U$16+$BF262*Assembly!U$17+$BG262*Assembly!U$18+$BH262*Assembly!U$19+$BI262*Assembly!U$20+$BJ262*Assembly!U$21+$BK262*Assembly!U$22+$BL262*Assembly!U$23+$BM262*Assembly!U$24</f>
        <v>#VALUE!</v>
      </c>
      <c r="CI262" s="164" t="e">
        <f>$AS262*Assembly!V$4+$AT262*Assembly!V$5+$AU262*Assembly!V$6+$AV262*Assembly!V$7+$AW262*Assembly!V$8+$AX262*Assembly!V$9+$AY262*Assembly!V$10+$AZ262*Assembly!V$11+$BA262*Assembly!V$12+$BB262*Assembly!V$13+$BC262*Assembly!V$14+$BD262*Assembly!V$15+$BE262*Assembly!V$16+$BF262*Assembly!V$17+$BG262*Assembly!V$18+$BH262*Assembly!V$19+$BI262*Assembly!V$20+$BJ262*Assembly!V$21+$BK262*Assembly!V$22+$BL262*Assembly!V$23+$BM262*Assembly!V$24</f>
        <v>#VALUE!</v>
      </c>
      <c r="CJ262" s="164" t="e">
        <f>BZ262*Refining!$F$3</f>
        <v>#VALUE!</v>
      </c>
      <c r="CK262" s="164" t="e">
        <f>CA262*Refining!$F$4</f>
        <v>#VALUE!</v>
      </c>
      <c r="CL262" s="164" t="e">
        <f>CB262*Refining!$F$5</f>
        <v>#VALUE!</v>
      </c>
      <c r="CM262" s="164" t="e">
        <f>CC262*Refining!$F$6</f>
        <v>#VALUE!</v>
      </c>
      <c r="CN262" s="164" t="e">
        <f>CD262*Refining!$F$7</f>
        <v>#VALUE!</v>
      </c>
      <c r="CO262" s="164" t="e">
        <f>CE262*Refining!$F$8</f>
        <v>#VALUE!</v>
      </c>
      <c r="CP262" s="164" t="e">
        <f>CF262*Refining!$F$9</f>
        <v>#VALUE!</v>
      </c>
      <c r="CQ262" s="164" t="e">
        <f>CG262*Refining!$F$10</f>
        <v>#VALUE!</v>
      </c>
      <c r="CR262" s="164" t="e">
        <f>CH262*Refining!$F$11</f>
        <v>#VALUE!</v>
      </c>
      <c r="CS262" s="164" t="e">
        <f>CI262*Refining!$F$12</f>
        <v>#VALUE!</v>
      </c>
      <c r="CT262" s="185" t="e">
        <f t="shared" ref="CT262:DM262" si="1057">IF(BZ262 = 0, "", BZ262)</f>
        <v>#VALUE!</v>
      </c>
      <c r="CU262" s="189" t="e">
        <f t="shared" si="1057"/>
        <v>#VALUE!</v>
      </c>
      <c r="CV262" s="189" t="e">
        <f t="shared" si="1057"/>
        <v>#VALUE!</v>
      </c>
      <c r="CW262" s="186" t="e">
        <f t="shared" si="1057"/>
        <v>#VALUE!</v>
      </c>
      <c r="CX262" s="186" t="e">
        <f t="shared" si="1057"/>
        <v>#VALUE!</v>
      </c>
      <c r="CY262" s="186" t="e">
        <f t="shared" si="1057"/>
        <v>#VALUE!</v>
      </c>
      <c r="CZ262" s="186" t="e">
        <f t="shared" si="1057"/>
        <v>#VALUE!</v>
      </c>
      <c r="DA262" s="186" t="e">
        <f t="shared" si="1057"/>
        <v>#VALUE!</v>
      </c>
      <c r="DB262" s="186" t="e">
        <f t="shared" si="1057"/>
        <v>#VALUE!</v>
      </c>
      <c r="DC262" s="187" t="e">
        <f t="shared" si="1057"/>
        <v>#VALUE!</v>
      </c>
      <c r="DD262" s="185" t="e">
        <f t="shared" si="1057"/>
        <v>#VALUE!</v>
      </c>
      <c r="DE262" s="189" t="e">
        <f t="shared" si="1057"/>
        <v>#VALUE!</v>
      </c>
      <c r="DF262" s="189" t="e">
        <f t="shared" si="1057"/>
        <v>#VALUE!</v>
      </c>
      <c r="DG262" s="186" t="e">
        <f t="shared" si="1057"/>
        <v>#VALUE!</v>
      </c>
      <c r="DH262" s="211" t="e">
        <f t="shared" si="1057"/>
        <v>#VALUE!</v>
      </c>
      <c r="DI262" s="186" t="e">
        <f t="shared" si="1057"/>
        <v>#VALUE!</v>
      </c>
      <c r="DJ262" s="186" t="e">
        <f t="shared" si="1057"/>
        <v>#VALUE!</v>
      </c>
      <c r="DK262" s="186" t="e">
        <f t="shared" si="1057"/>
        <v>#VALUE!</v>
      </c>
      <c r="DL262" s="186" t="e">
        <f t="shared" si="1057"/>
        <v>#VALUE!</v>
      </c>
      <c r="DM262" s="187" t="e">
        <f t="shared" si="1057"/>
        <v>#VALUE!</v>
      </c>
      <c r="DN262" s="185" t="e">
        <f t="shared" si="11"/>
        <v>#VALUE!</v>
      </c>
      <c r="DO262" s="189" t="e">
        <f t="shared" si="12"/>
        <v>#VALUE!</v>
      </c>
      <c r="DP262" s="120" t="e">
        <f t="shared" si="13"/>
        <v>#VALUE!</v>
      </c>
      <c r="DQ262" s="133" t="e">
        <f>CT262*'Ores &amp; Ingots'!$C$3+CU262*'Ores &amp; Ingots'!$C$4+CV262*'Ores &amp; Ingots'!$C$5+CW262*'Ores &amp; Ingots'!$C$6+CX262*'Ores &amp; Ingots'!$C$7+CY262*'Ores &amp; Ingots'!$C$8+CZ262*'Ores &amp; Ingots'!$C$9+DA262*'Ores &amp; Ingots'!$C$10+DB262*'Ores &amp; Ingots'!$C$11+DC262*'Ores &amp; Ingots'!$C$12</f>
        <v>#VALUE!</v>
      </c>
      <c r="DR262" s="133" t="e">
        <f>DD262*'Ores &amp; Ingots'!$B$3+DE262*'Ores &amp; Ingots'!$B$4+DF262*'Ores &amp; Ingots'!$B$5+DG262*'Ores &amp; Ingots'!$B$6+DH262*'Ores &amp; Ingots'!$B$7+DI262*'Ores &amp; Ingots'!$B$8+DJ262*'Ores &amp; Ingots'!$B$9+DK262*'Ores &amp; Ingots'!$B$10+DL262*'Ores &amp; Ingots'!$B$11+DM262*'Ores &amp; Ingots'!$B$12</f>
        <v>#VALUE!</v>
      </c>
      <c r="DS262" s="189" t="e">
        <f>CT262*Refining!$G$3+CU262*Refining!$G$4+CV262*Refining!$G$5+CW262*Refining!$G$6+CX262*Refining!$G$7+CY262*Refining!$G$8+CZ262*Refining!$G$9+DA262*Refining!$G$10+DB262*Refining!$G$11+DC262*Refining!$G$12</f>
        <v>#VALUE!</v>
      </c>
      <c r="DT262" s="189" t="e">
        <f t="shared" si="14"/>
        <v>#VALUE!</v>
      </c>
      <c r="DU262" s="192" t="e">
        <f t="shared" si="15"/>
        <v>#VALUE!</v>
      </c>
      <c r="DV262" s="185" t="e">
        <f t="shared" si="16"/>
        <v>#VALUE!</v>
      </c>
      <c r="DW262" s="194" t="e">
        <f t="shared" ref="DW262:DX262" si="1058">DV262/60</f>
        <v>#VALUE!</v>
      </c>
      <c r="DX262" s="194" t="e">
        <f t="shared" si="1058"/>
        <v>#VALUE!</v>
      </c>
      <c r="DY262" s="185" t="e">
        <f t="shared" si="18"/>
        <v>#VALUE!</v>
      </c>
      <c r="DZ262" s="194" t="e">
        <f t="shared" ref="DZ262:EA262" si="1059">DY262/1000</f>
        <v>#VALUE!</v>
      </c>
      <c r="EA262" s="196" t="e">
        <f t="shared" si="1059"/>
        <v>#VALUE!</v>
      </c>
      <c r="EB262" s="130" t="e">
        <f t="shared" si="20"/>
        <v>#VALUE!</v>
      </c>
      <c r="EC262" s="132" t="e">
        <f t="shared" si="21"/>
        <v>#VALUE!</v>
      </c>
      <c r="ED262" s="133" t="s">
        <v>28</v>
      </c>
    </row>
    <row r="263" spans="1:134" ht="12.75" x14ac:dyDescent="0.2">
      <c r="A263" s="864"/>
      <c r="B263" s="135" t="s">
        <v>420</v>
      </c>
      <c r="C263" s="137" t="s">
        <v>155</v>
      </c>
      <c r="D263" s="137">
        <v>1</v>
      </c>
      <c r="E263" s="137">
        <v>1</v>
      </c>
      <c r="F263" s="137">
        <v>1</v>
      </c>
      <c r="G263" s="139">
        <f t="shared" si="0"/>
        <v>0.125</v>
      </c>
      <c r="H263" s="140">
        <v>4</v>
      </c>
      <c r="I263" s="140">
        <v>12</v>
      </c>
      <c r="J263" s="140">
        <f>H263/Main!$D$9</f>
        <v>0.8</v>
      </c>
      <c r="K263" s="140">
        <f>I263/Main!$D$10</f>
        <v>6</v>
      </c>
      <c r="L263" s="140">
        <f t="shared" si="1"/>
        <v>7.5</v>
      </c>
      <c r="M263" s="140">
        <v>0.16</v>
      </c>
      <c r="N263" s="143"/>
      <c r="O263" s="143"/>
      <c r="P263" s="145"/>
      <c r="Q263" s="143"/>
      <c r="R263" s="146"/>
      <c r="S263" s="143"/>
      <c r="T263" s="395"/>
      <c r="U263" s="198"/>
      <c r="V263" s="143"/>
      <c r="W263" s="396"/>
      <c r="X263" s="167">
        <v>2</v>
      </c>
      <c r="Y263" s="133">
        <v>0</v>
      </c>
      <c r="Z263" s="133">
        <v>0</v>
      </c>
      <c r="AA263" s="133">
        <v>0</v>
      </c>
      <c r="AB263" s="133">
        <v>0</v>
      </c>
      <c r="AC263" s="133">
        <v>0</v>
      </c>
      <c r="AD263" s="133">
        <v>0</v>
      </c>
      <c r="AE263" s="133">
        <v>0</v>
      </c>
      <c r="AF263" s="133">
        <v>0</v>
      </c>
      <c r="AG263" s="133">
        <v>0</v>
      </c>
      <c r="AH263" s="133">
        <v>0</v>
      </c>
      <c r="AI263" s="133">
        <v>1</v>
      </c>
      <c r="AJ263" s="133">
        <v>0</v>
      </c>
      <c r="AK263" s="133">
        <v>0</v>
      </c>
      <c r="AL263" s="133">
        <v>0</v>
      </c>
      <c r="AM263" s="133">
        <v>0</v>
      </c>
      <c r="AN263" s="133">
        <v>0</v>
      </c>
      <c r="AO263" s="133">
        <v>0</v>
      </c>
      <c r="AP263" s="133">
        <v>0</v>
      </c>
      <c r="AQ263" s="133">
        <v>0</v>
      </c>
      <c r="AR263" s="133">
        <v>0</v>
      </c>
      <c r="AS263" s="406">
        <f t="shared" ref="AS263:BM263" si="1060">IF(X263 = 0, "", X263)</f>
        <v>2</v>
      </c>
      <c r="AT263" s="137" t="str">
        <f t="shared" si="1060"/>
        <v/>
      </c>
      <c r="AU263" s="137" t="str">
        <f t="shared" si="1060"/>
        <v/>
      </c>
      <c r="AV263" s="137" t="str">
        <f t="shared" si="1060"/>
        <v/>
      </c>
      <c r="AW263" s="137" t="str">
        <f t="shared" si="1060"/>
        <v/>
      </c>
      <c r="AX263" s="137" t="str">
        <f t="shared" si="1060"/>
        <v/>
      </c>
      <c r="AY263" s="137" t="str">
        <f t="shared" si="1060"/>
        <v/>
      </c>
      <c r="AZ263" s="137" t="str">
        <f t="shared" si="1060"/>
        <v/>
      </c>
      <c r="BA263" s="137" t="str">
        <f t="shared" si="1060"/>
        <v/>
      </c>
      <c r="BB263" s="137" t="str">
        <f t="shared" si="1060"/>
        <v/>
      </c>
      <c r="BC263" s="137" t="str">
        <f t="shared" si="1060"/>
        <v/>
      </c>
      <c r="BD263" s="133">
        <f t="shared" si="1060"/>
        <v>1</v>
      </c>
      <c r="BE263" s="137" t="str">
        <f t="shared" si="1060"/>
        <v/>
      </c>
      <c r="BF263" s="137" t="str">
        <f t="shared" si="1060"/>
        <v/>
      </c>
      <c r="BG263" s="137" t="str">
        <f t="shared" si="1060"/>
        <v/>
      </c>
      <c r="BH263" s="137" t="str">
        <f t="shared" si="1060"/>
        <v/>
      </c>
      <c r="BI263" s="137" t="str">
        <f t="shared" si="1060"/>
        <v/>
      </c>
      <c r="BJ263" s="137" t="str">
        <f t="shared" si="1060"/>
        <v/>
      </c>
      <c r="BK263" s="137" t="str">
        <f t="shared" si="1060"/>
        <v/>
      </c>
      <c r="BL263" s="137" t="str">
        <f t="shared" si="1060"/>
        <v/>
      </c>
      <c r="BM263" s="169" t="str">
        <f t="shared" si="1060"/>
        <v/>
      </c>
      <c r="BN263" s="174" t="e">
        <f>$AS263*Assembly!Z$4+$AT263*Assembly!Z$5+$AU263*Assembly!Z$6+$AV263*Assembly!Z$7+$AW263*Assembly!Z$8+$AX263*Assembly!Z$9+$AY263*Assembly!Z$10+$AZ263*Assembly!Z$11+$BA263*Assembly!Z$12+$BB263*Assembly!Z$13+$BC263*Assembly!Z$14+$BD263*Assembly!Z$15+$BE263*Assembly!Z$16+$BF263*Assembly!Z$17+$BG263*Assembly!Z$18+$BH263*Assembly!Z$19+$BI263*Assembly!Z$20+$BJ263*Assembly!Z$21+$BK263*Assembly!Z$22+$BL263*Assembly!Z$23+$BM263*Assembly!Z$24</f>
        <v>#VALUE!</v>
      </c>
      <c r="BO263" s="133" t="e">
        <f t="shared" si="3"/>
        <v>#VALUE!</v>
      </c>
      <c r="BP263" s="133"/>
      <c r="BQ263" s="133" t="e">
        <f>$AS263*Assembly!AD$4+$AT263*Assembly!AD$5+$AU263*Assembly!AD$6+$AV263*Assembly!AD$7+$AW263*Assembly!AD$8+$AX263*Assembly!AD$9+$AY263*Assembly!AD$10+$AZ263*Assembly!AD$11+$BA263*Assembly!AD$12+$BB263*Assembly!AD$13+$BC263*Assembly!AD$14+$BD263*Assembly!AD$15+$BE263*Assembly!AD$16+$BF263*Assembly!AD$17+$BG263*Assembly!AD$18+$BH263*Assembly!AD$19+$BI263*Assembly!AD$20+$BJ263*Assembly!AD$21+$BK263*Assembly!AD$22+$BL263*Assembly!AD$23+$BM263*Assembly!AD$24</f>
        <v>#VALUE!</v>
      </c>
      <c r="BR263" s="177" t="e">
        <f t="shared" si="4"/>
        <v>#VALUE!</v>
      </c>
      <c r="BS263" s="178" t="e">
        <f t="shared" si="5"/>
        <v>#VALUE!</v>
      </c>
      <c r="BT263" s="179" t="e">
        <f t="shared" si="6"/>
        <v>#VALUE!</v>
      </c>
      <c r="BU263" s="178" t="e">
        <f t="shared" si="7"/>
        <v>#VALUE!</v>
      </c>
      <c r="BV263" s="133" t="e">
        <f>$AS263*Assembly!Y$4+$AT263*Assembly!Y$5+$AU263*Assembly!Y$6+$AV263*Assembly!Y$7+$AW263*Assembly!Y$8+$AX263*Assembly!Y$9+$AY263*Assembly!Y$10+$AZ263*Assembly!Y$11+$BA263*Assembly!Y$12+$BB263*Assembly!Y$13+$BC263*Assembly!Y$14+$BD263*Assembly!Y$15+$BE263*Assembly!Y$16+$BF263*Assembly!Y$17+$BG263*Assembly!Y$18+$BH263*Assembly!Y$19+$BI263*Assembly!Y$20+$BJ263*Assembly!Y$21+$BK263*Assembly!Y$22+$BL263*Assembly!Y$23+$BM263*Assembly!Y$24</f>
        <v>#VALUE!</v>
      </c>
      <c r="BW263" s="133" t="e">
        <f t="shared" si="8"/>
        <v>#VALUE!</v>
      </c>
      <c r="BX263" s="130" t="e">
        <f t="shared" si="9"/>
        <v>#VALUE!</v>
      </c>
      <c r="BY263" s="183" t="e">
        <f>$AS263*Assembly!AC$4+$AT263*Assembly!AC$5+$AU263*Assembly!AC$6+$AV263*Assembly!AC$7+$AW263*Assembly!AC$8+$AX263*Assembly!AC$9+$AY263*Assembly!AC$10+$AZ263*Assembly!AC$11+$BA263*Assembly!AC$12+$BB263*Assembly!AC$13+$BC263*Assembly!AC$14+$BD263*Assembly!AC$15+$BE263*Assembly!AC$16+$BF263*Assembly!AC$17+$BG263*Assembly!AC$18+$BH263*Assembly!AC$19+$BI263*Assembly!AC$20+$BJ263*Assembly!AC$21+$BK263*Assembly!AC$22+$BL263*Assembly!AC$23+$BM263*Assembly!AC$24</f>
        <v>#VALUE!</v>
      </c>
      <c r="BZ263" s="145" t="e">
        <f>$AS263*Assembly!M$4+$AT263*Assembly!M$5+$AU263*Assembly!M$6+$AV263*Assembly!M$7+$AW263*Assembly!M$8+$AX263*Assembly!M$9+$AY263*Assembly!M$10+$AZ263*Assembly!M$11+$BA263*Assembly!M$12+$BB263*Assembly!M$13+$BC263*Assembly!M$14+$BD263*Assembly!M$15+$BE263*Assembly!M$16+$BF263*Assembly!M$17+$BG263*Assembly!M$18+$BH263*Assembly!M$19+$BI263*Assembly!M$20+$BJ263*Assembly!M$21+$BK263*Assembly!M$22+$BL263*Assembly!M$23+$BM263*Assembly!M$24</f>
        <v>#VALUE!</v>
      </c>
      <c r="CA263" s="145" t="e">
        <f>$AS263*Assembly!N$4+$AT263*Assembly!N$5+$AU263*Assembly!N$6+$AV263*Assembly!N$7+$AW263*Assembly!N$8+$AX263*Assembly!N$9+$AY263*Assembly!N$10+$AZ263*Assembly!N$11+$BA263*Assembly!N$12+$BB263*Assembly!N$13+$BC263*Assembly!N$14+$BD263*Assembly!N$15+$BE263*Assembly!N$16+$BF263*Assembly!N$17+$BG263*Assembly!N$18+$BH263*Assembly!N$19+$BI263*Assembly!N$20+$BJ263*Assembly!N$21+$BK263*Assembly!N$22+$BL263*Assembly!N$23+$BM263*Assembly!N$24</f>
        <v>#VALUE!</v>
      </c>
      <c r="CB263" s="145" t="e">
        <f>$AS263*Assembly!O$4+$AT263*Assembly!O$5+$AU263*Assembly!O$6+$AV263*Assembly!O$7+$AW263*Assembly!O$8+$AX263*Assembly!O$9+$AY263*Assembly!O$10+$AZ263*Assembly!O$11+$BA263*Assembly!O$12+$BB263*Assembly!O$13+$BC263*Assembly!O$14+$BD263*Assembly!O$15+$BE263*Assembly!O$16+$BF263*Assembly!O$17+$BG263*Assembly!O$18+$BH263*Assembly!O$19+$BI263*Assembly!O$20+$BJ263*Assembly!O$21+$BK263*Assembly!O$22+$BL263*Assembly!O$23+$BM263*Assembly!O$24</f>
        <v>#VALUE!</v>
      </c>
      <c r="CC263" s="140" t="e">
        <f>$AS263*Assembly!P$4+$AT263*Assembly!P$5+$AU263*Assembly!P$6+$AV263*Assembly!P$7+$AW263*Assembly!P$8+$AX263*Assembly!P$9+$AY263*Assembly!P$10+$AZ263*Assembly!P$11+$BA263*Assembly!P$12+$BB263*Assembly!P$13+$BC263*Assembly!P$14+$BD263*Assembly!P$15+$BE263*Assembly!P$16+$BF263*Assembly!P$17+$BG263*Assembly!P$18+$BH263*Assembly!P$19+$BI263*Assembly!P$20+$BJ263*Assembly!P$21+$BK263*Assembly!P$22+$BL263*Assembly!P$23+$BM263*Assembly!P$24</f>
        <v>#VALUE!</v>
      </c>
      <c r="CD263" s="140" t="e">
        <f>$AS263*Assembly!Q$4+$AT263*Assembly!Q$5+$AU263*Assembly!Q$6+$AV263*Assembly!Q$7+$AW263*Assembly!Q$8+$AX263*Assembly!Q$9+$AY263*Assembly!Q$10+$AZ263*Assembly!Q$11+$BA263*Assembly!Q$12+$BB263*Assembly!Q$13+$BC263*Assembly!Q$14+$BD263*Assembly!Q$15+$BE263*Assembly!Q$16+$BF263*Assembly!Q$17+$BG263*Assembly!Q$18+$BH263*Assembly!Q$19+$BI263*Assembly!Q$20+$BJ263*Assembly!Q$21+$BK263*Assembly!Q$22+$BL263*Assembly!Q$23+$BM263*Assembly!Q$24</f>
        <v>#VALUE!</v>
      </c>
      <c r="CE263" s="145" t="e">
        <f>$AS263*Assembly!R$4+$AT263*Assembly!R$5+$AU263*Assembly!R$6+$AV263*Assembly!R$7+$AW263*Assembly!R$8+$AX263*Assembly!R$9+$AY263*Assembly!R$10+$AZ263*Assembly!R$11+$BA263*Assembly!R$12+$BB263*Assembly!R$13+$BC263*Assembly!R$14+$BD263*Assembly!R$15+$BE263*Assembly!R$16+$BF263*Assembly!R$17+$BG263*Assembly!R$18+$BH263*Assembly!R$19+$BI263*Assembly!R$20+$BJ263*Assembly!R$21+$BK263*Assembly!R$22+$BL263*Assembly!R$23+$BM263*Assembly!R$24</f>
        <v>#VALUE!</v>
      </c>
      <c r="CF263" s="140" t="e">
        <f>$AS263*Assembly!S$4+$AT263*Assembly!S$5+$AU263*Assembly!S$6+$AV263*Assembly!S$7+$AW263*Assembly!S$8+$AX263*Assembly!S$9+$AY263*Assembly!S$10+$AZ263*Assembly!S$11+$BA263*Assembly!S$12+$BB263*Assembly!S$13+$BC263*Assembly!S$14+$BD263*Assembly!S$15+$BE263*Assembly!S$16+$BF263*Assembly!S$17+$BG263*Assembly!S$18+$BH263*Assembly!S$19+$BI263*Assembly!S$20+$BJ263*Assembly!S$21+$BK263*Assembly!S$22+$BL263*Assembly!S$23+$BM263*Assembly!S$24</f>
        <v>#VALUE!</v>
      </c>
      <c r="CG263" s="140" t="e">
        <f>$AS263*Assembly!T$4+$AT263*Assembly!T$5+$AU263*Assembly!T$6+$AV263*Assembly!T$7+$AW263*Assembly!T$8+$AX263*Assembly!T$9+$AY263*Assembly!T$10+$AZ263*Assembly!T$11+$BA263*Assembly!T$12+$BB263*Assembly!T$13+$BC263*Assembly!T$14+$BD263*Assembly!T$15+$BE263*Assembly!T$16+$BF263*Assembly!T$17+$BG263*Assembly!T$18+$BH263*Assembly!T$19+$BI263*Assembly!T$20+$BJ263*Assembly!T$21+$BK263*Assembly!T$22+$BL263*Assembly!T$23+$BM263*Assembly!T$24</f>
        <v>#VALUE!</v>
      </c>
      <c r="CH263" s="140" t="e">
        <f>$AS263*Assembly!U$4+$AT263*Assembly!U$5+$AU263*Assembly!U$6+$AV263*Assembly!U$7+$AW263*Assembly!U$8+$AX263*Assembly!U$9+$AY263*Assembly!U$10+$AZ263*Assembly!U$11+$BA263*Assembly!U$12+$BB263*Assembly!U$13+$BC263*Assembly!U$14+$BD263*Assembly!U$15+$BE263*Assembly!U$16+$BF263*Assembly!U$17+$BG263*Assembly!U$18+$BH263*Assembly!U$19+$BI263*Assembly!U$20+$BJ263*Assembly!U$21+$BK263*Assembly!U$22+$BL263*Assembly!U$23+$BM263*Assembly!U$24</f>
        <v>#VALUE!</v>
      </c>
      <c r="CI263" s="145" t="e">
        <f>$AS263*Assembly!V$4+$AT263*Assembly!V$5+$AU263*Assembly!V$6+$AV263*Assembly!V$7+$AW263*Assembly!V$8+$AX263*Assembly!V$9+$AY263*Assembly!V$10+$AZ263*Assembly!V$11+$BA263*Assembly!V$12+$BB263*Assembly!V$13+$BC263*Assembly!V$14+$BD263*Assembly!V$15+$BE263*Assembly!V$16+$BF263*Assembly!V$17+$BG263*Assembly!V$18+$BH263*Assembly!V$19+$BI263*Assembly!V$20+$BJ263*Assembly!V$21+$BK263*Assembly!V$22+$BL263*Assembly!V$23+$BM263*Assembly!V$24</f>
        <v>#VALUE!</v>
      </c>
      <c r="CJ263" s="145" t="e">
        <f>BZ263*Refining!$F$3</f>
        <v>#VALUE!</v>
      </c>
      <c r="CK263" s="145" t="e">
        <f>CA263*Refining!$F$4</f>
        <v>#VALUE!</v>
      </c>
      <c r="CL263" s="145" t="e">
        <f>CB263*Refining!$F$5</f>
        <v>#VALUE!</v>
      </c>
      <c r="CM263" s="145" t="e">
        <f>CC263*Refining!$F$6</f>
        <v>#VALUE!</v>
      </c>
      <c r="CN263" s="145" t="e">
        <f>CD263*Refining!$F$7</f>
        <v>#VALUE!</v>
      </c>
      <c r="CO263" s="145" t="e">
        <f>CE263*Refining!$F$8</f>
        <v>#VALUE!</v>
      </c>
      <c r="CP263" s="145" t="e">
        <f>CF263*Refining!$F$9</f>
        <v>#VALUE!</v>
      </c>
      <c r="CQ263" s="145" t="e">
        <f>CG263*Refining!$F$10</f>
        <v>#VALUE!</v>
      </c>
      <c r="CR263" s="145" t="e">
        <f>CH263*Refining!$F$11</f>
        <v>#VALUE!</v>
      </c>
      <c r="CS263" s="145" t="e">
        <f>CI263*Refining!$F$12</f>
        <v>#VALUE!</v>
      </c>
      <c r="CT263" s="185" t="e">
        <f t="shared" ref="CT263:DM263" si="1061">IF(BZ263 = 0, "", BZ263)</f>
        <v>#VALUE!</v>
      </c>
      <c r="CU263" s="189" t="e">
        <f t="shared" si="1061"/>
        <v>#VALUE!</v>
      </c>
      <c r="CV263" s="189" t="e">
        <f t="shared" si="1061"/>
        <v>#VALUE!</v>
      </c>
      <c r="CW263" s="186" t="e">
        <f t="shared" si="1061"/>
        <v>#VALUE!</v>
      </c>
      <c r="CX263" s="186" t="e">
        <f t="shared" si="1061"/>
        <v>#VALUE!</v>
      </c>
      <c r="CY263" s="186" t="e">
        <f t="shared" si="1061"/>
        <v>#VALUE!</v>
      </c>
      <c r="CZ263" s="186" t="e">
        <f t="shared" si="1061"/>
        <v>#VALUE!</v>
      </c>
      <c r="DA263" s="186" t="e">
        <f t="shared" si="1061"/>
        <v>#VALUE!</v>
      </c>
      <c r="DB263" s="186" t="e">
        <f t="shared" si="1061"/>
        <v>#VALUE!</v>
      </c>
      <c r="DC263" s="187" t="e">
        <f t="shared" si="1061"/>
        <v>#VALUE!</v>
      </c>
      <c r="DD263" s="185" t="e">
        <f t="shared" si="1061"/>
        <v>#VALUE!</v>
      </c>
      <c r="DE263" s="189" t="e">
        <f t="shared" si="1061"/>
        <v>#VALUE!</v>
      </c>
      <c r="DF263" s="189" t="e">
        <f t="shared" si="1061"/>
        <v>#VALUE!</v>
      </c>
      <c r="DG263" s="186" t="e">
        <f t="shared" si="1061"/>
        <v>#VALUE!</v>
      </c>
      <c r="DH263" s="211" t="e">
        <f t="shared" si="1061"/>
        <v>#VALUE!</v>
      </c>
      <c r="DI263" s="186" t="e">
        <f t="shared" si="1061"/>
        <v>#VALUE!</v>
      </c>
      <c r="DJ263" s="186" t="e">
        <f t="shared" si="1061"/>
        <v>#VALUE!</v>
      </c>
      <c r="DK263" s="186" t="e">
        <f t="shared" si="1061"/>
        <v>#VALUE!</v>
      </c>
      <c r="DL263" s="186" t="e">
        <f t="shared" si="1061"/>
        <v>#VALUE!</v>
      </c>
      <c r="DM263" s="187" t="e">
        <f t="shared" si="1061"/>
        <v>#VALUE!</v>
      </c>
      <c r="DN263" s="185" t="e">
        <f t="shared" si="11"/>
        <v>#VALUE!</v>
      </c>
      <c r="DO263" s="189" t="e">
        <f t="shared" si="12"/>
        <v>#VALUE!</v>
      </c>
      <c r="DP263" s="120" t="e">
        <f t="shared" si="13"/>
        <v>#VALUE!</v>
      </c>
      <c r="DQ263" s="133" t="e">
        <f>CT263*'Ores &amp; Ingots'!$C$3+CU263*'Ores &amp; Ingots'!$C$4+CV263*'Ores &amp; Ingots'!$C$5+CW263*'Ores &amp; Ingots'!$C$6+CX263*'Ores &amp; Ingots'!$C$7+CY263*'Ores &amp; Ingots'!$C$8+CZ263*'Ores &amp; Ingots'!$C$9+DA263*'Ores &amp; Ingots'!$C$10+DB263*'Ores &amp; Ingots'!$C$11+DC263*'Ores &amp; Ingots'!$C$12</f>
        <v>#VALUE!</v>
      </c>
      <c r="DR263" s="133" t="e">
        <f>DD263*'Ores &amp; Ingots'!$B$3+DE263*'Ores &amp; Ingots'!$B$4+DF263*'Ores &amp; Ingots'!$B$5+DG263*'Ores &amp; Ingots'!$B$6+DH263*'Ores &amp; Ingots'!$B$7+DI263*'Ores &amp; Ingots'!$B$8+DJ263*'Ores &amp; Ingots'!$B$9+DK263*'Ores &amp; Ingots'!$B$10+DL263*'Ores &amp; Ingots'!$B$11+DM263*'Ores &amp; Ingots'!$B$12</f>
        <v>#VALUE!</v>
      </c>
      <c r="DS263" s="189" t="e">
        <f>CT263*Refining!$G$3+CU263*Refining!$G$4+CV263*Refining!$G$5+CW263*Refining!$G$6+CX263*Refining!$G$7+CY263*Refining!$G$8+CZ263*Refining!$G$9+DA263*Refining!$G$10+DB263*Refining!$G$11+DC263*Refining!$G$12</f>
        <v>#VALUE!</v>
      </c>
      <c r="DT263" s="189" t="e">
        <f t="shared" si="14"/>
        <v>#VALUE!</v>
      </c>
      <c r="DU263" s="192" t="e">
        <f t="shared" si="15"/>
        <v>#VALUE!</v>
      </c>
      <c r="DV263" s="185" t="e">
        <f t="shared" si="16"/>
        <v>#VALUE!</v>
      </c>
      <c r="DW263" s="194" t="e">
        <f t="shared" ref="DW263:DX263" si="1062">DV263/60</f>
        <v>#VALUE!</v>
      </c>
      <c r="DX263" s="194" t="e">
        <f t="shared" si="1062"/>
        <v>#VALUE!</v>
      </c>
      <c r="DY263" s="185" t="e">
        <f t="shared" si="18"/>
        <v>#VALUE!</v>
      </c>
      <c r="DZ263" s="194" t="e">
        <f t="shared" ref="DZ263:EA263" si="1063">DY263/1000</f>
        <v>#VALUE!</v>
      </c>
      <c r="EA263" s="196" t="e">
        <f t="shared" si="1063"/>
        <v>#VALUE!</v>
      </c>
      <c r="EB263" s="130" t="e">
        <f t="shared" si="20"/>
        <v>#VALUE!</v>
      </c>
      <c r="EC263" s="132" t="e">
        <f t="shared" si="21"/>
        <v>#VALUE!</v>
      </c>
      <c r="ED263" s="133" t="s">
        <v>28</v>
      </c>
    </row>
    <row r="264" spans="1:134" ht="12.75" x14ac:dyDescent="0.2">
      <c r="A264" s="864"/>
      <c r="B264" s="135" t="s">
        <v>421</v>
      </c>
      <c r="C264" s="137" t="s">
        <v>155</v>
      </c>
      <c r="D264" s="137">
        <v>1</v>
      </c>
      <c r="E264" s="137">
        <v>1</v>
      </c>
      <c r="F264" s="137">
        <v>1</v>
      </c>
      <c r="G264" s="154">
        <f t="shared" si="0"/>
        <v>0.125</v>
      </c>
      <c r="H264" s="156">
        <v>4</v>
      </c>
      <c r="I264" s="156">
        <v>12</v>
      </c>
      <c r="J264" s="156">
        <f>H264/Main!$D$9</f>
        <v>0.8</v>
      </c>
      <c r="K264" s="156">
        <f>I264/Main!$D$10</f>
        <v>6</v>
      </c>
      <c r="L264" s="156">
        <f t="shared" si="1"/>
        <v>7.5</v>
      </c>
      <c r="M264" s="156">
        <v>0.16</v>
      </c>
      <c r="N264" s="159"/>
      <c r="O264" s="159"/>
      <c r="P264" s="164"/>
      <c r="Q264" s="159"/>
      <c r="R264" s="166"/>
      <c r="S264" s="159"/>
      <c r="T264" s="166"/>
      <c r="U264" s="170"/>
      <c r="V264" s="159"/>
      <c r="W264" s="364"/>
      <c r="X264" s="167">
        <v>4</v>
      </c>
      <c r="Y264" s="133">
        <v>0</v>
      </c>
      <c r="Z264" s="133">
        <v>0</v>
      </c>
      <c r="AA264" s="133">
        <v>0</v>
      </c>
      <c r="AB264" s="133">
        <v>0</v>
      </c>
      <c r="AC264" s="133">
        <v>0</v>
      </c>
      <c r="AD264" s="133">
        <v>0</v>
      </c>
      <c r="AE264" s="133">
        <v>0</v>
      </c>
      <c r="AF264" s="133">
        <v>0</v>
      </c>
      <c r="AG264" s="133">
        <v>0</v>
      </c>
      <c r="AH264" s="133">
        <v>0</v>
      </c>
      <c r="AI264" s="133">
        <v>1</v>
      </c>
      <c r="AJ264" s="133">
        <v>0</v>
      </c>
      <c r="AK264" s="133">
        <v>0</v>
      </c>
      <c r="AL264" s="133">
        <v>0</v>
      </c>
      <c r="AM264" s="133">
        <v>0</v>
      </c>
      <c r="AN264" s="133">
        <v>0</v>
      </c>
      <c r="AO264" s="133">
        <v>0</v>
      </c>
      <c r="AP264" s="133">
        <v>0</v>
      </c>
      <c r="AQ264" s="133">
        <v>0</v>
      </c>
      <c r="AR264" s="133">
        <v>0</v>
      </c>
      <c r="AS264" s="406">
        <f t="shared" ref="AS264:BM264" si="1064">IF(X264 = 0, "", X264)</f>
        <v>4</v>
      </c>
      <c r="AT264" s="137" t="str">
        <f t="shared" si="1064"/>
        <v/>
      </c>
      <c r="AU264" s="137" t="str">
        <f t="shared" si="1064"/>
        <v/>
      </c>
      <c r="AV264" s="137" t="str">
        <f t="shared" si="1064"/>
        <v/>
      </c>
      <c r="AW264" s="137" t="str">
        <f t="shared" si="1064"/>
        <v/>
      </c>
      <c r="AX264" s="137" t="str">
        <f t="shared" si="1064"/>
        <v/>
      </c>
      <c r="AY264" s="137" t="str">
        <f t="shared" si="1064"/>
        <v/>
      </c>
      <c r="AZ264" s="137" t="str">
        <f t="shared" si="1064"/>
        <v/>
      </c>
      <c r="BA264" s="137" t="str">
        <f t="shared" si="1064"/>
        <v/>
      </c>
      <c r="BB264" s="137" t="str">
        <f t="shared" si="1064"/>
        <v/>
      </c>
      <c r="BC264" s="137" t="str">
        <f t="shared" si="1064"/>
        <v/>
      </c>
      <c r="BD264" s="133">
        <f t="shared" si="1064"/>
        <v>1</v>
      </c>
      <c r="BE264" s="137" t="str">
        <f t="shared" si="1064"/>
        <v/>
      </c>
      <c r="BF264" s="137" t="str">
        <f t="shared" si="1064"/>
        <v/>
      </c>
      <c r="BG264" s="137" t="str">
        <f t="shared" si="1064"/>
        <v/>
      </c>
      <c r="BH264" s="137" t="str">
        <f t="shared" si="1064"/>
        <v/>
      </c>
      <c r="BI264" s="137" t="str">
        <f t="shared" si="1064"/>
        <v/>
      </c>
      <c r="BJ264" s="137" t="str">
        <f t="shared" si="1064"/>
        <v/>
      </c>
      <c r="BK264" s="137" t="str">
        <f t="shared" si="1064"/>
        <v/>
      </c>
      <c r="BL264" s="137" t="str">
        <f t="shared" si="1064"/>
        <v/>
      </c>
      <c r="BM264" s="169" t="str">
        <f t="shared" si="1064"/>
        <v/>
      </c>
      <c r="BN264" s="174" t="e">
        <f>$AS264*Assembly!Z$4+$AT264*Assembly!Z$5+$AU264*Assembly!Z$6+$AV264*Assembly!Z$7+$AW264*Assembly!Z$8+$AX264*Assembly!Z$9+$AY264*Assembly!Z$10+$AZ264*Assembly!Z$11+$BA264*Assembly!Z$12+$BB264*Assembly!Z$13+$BC264*Assembly!Z$14+$BD264*Assembly!Z$15+$BE264*Assembly!Z$16+$BF264*Assembly!Z$17+$BG264*Assembly!Z$18+$BH264*Assembly!Z$19+$BI264*Assembly!Z$20+$BJ264*Assembly!Z$21+$BK264*Assembly!Z$22+$BL264*Assembly!Z$23+$BM264*Assembly!Z$24</f>
        <v>#VALUE!</v>
      </c>
      <c r="BO264" s="133" t="e">
        <f t="shared" si="3"/>
        <v>#VALUE!</v>
      </c>
      <c r="BP264" s="133"/>
      <c r="BQ264" s="133" t="e">
        <f>$AS264*Assembly!AD$4+$AT264*Assembly!AD$5+$AU264*Assembly!AD$6+$AV264*Assembly!AD$7+$AW264*Assembly!AD$8+$AX264*Assembly!AD$9+$AY264*Assembly!AD$10+$AZ264*Assembly!AD$11+$BA264*Assembly!AD$12+$BB264*Assembly!AD$13+$BC264*Assembly!AD$14+$BD264*Assembly!AD$15+$BE264*Assembly!AD$16+$BF264*Assembly!AD$17+$BG264*Assembly!AD$18+$BH264*Assembly!AD$19+$BI264*Assembly!AD$20+$BJ264*Assembly!AD$21+$BK264*Assembly!AD$22+$BL264*Assembly!AD$23+$BM264*Assembly!AD$24</f>
        <v>#VALUE!</v>
      </c>
      <c r="BR264" s="177" t="e">
        <f t="shared" si="4"/>
        <v>#VALUE!</v>
      </c>
      <c r="BS264" s="178" t="e">
        <f t="shared" si="5"/>
        <v>#VALUE!</v>
      </c>
      <c r="BT264" s="179" t="e">
        <f t="shared" si="6"/>
        <v>#VALUE!</v>
      </c>
      <c r="BU264" s="178" t="e">
        <f t="shared" si="7"/>
        <v>#VALUE!</v>
      </c>
      <c r="BV264" s="133" t="e">
        <f>$AS264*Assembly!Y$4+$AT264*Assembly!Y$5+$AU264*Assembly!Y$6+$AV264*Assembly!Y$7+$AW264*Assembly!Y$8+$AX264*Assembly!Y$9+$AY264*Assembly!Y$10+$AZ264*Assembly!Y$11+$BA264*Assembly!Y$12+$BB264*Assembly!Y$13+$BC264*Assembly!Y$14+$BD264*Assembly!Y$15+$BE264*Assembly!Y$16+$BF264*Assembly!Y$17+$BG264*Assembly!Y$18+$BH264*Assembly!Y$19+$BI264*Assembly!Y$20+$BJ264*Assembly!Y$21+$BK264*Assembly!Y$22+$BL264*Assembly!Y$23+$BM264*Assembly!Y$24</f>
        <v>#VALUE!</v>
      </c>
      <c r="BW264" s="133" t="e">
        <f t="shared" si="8"/>
        <v>#VALUE!</v>
      </c>
      <c r="BX264" s="130" t="e">
        <f t="shared" si="9"/>
        <v>#VALUE!</v>
      </c>
      <c r="BY264" s="183" t="e">
        <f>$AS264*Assembly!AC$4+$AT264*Assembly!AC$5+$AU264*Assembly!AC$6+$AV264*Assembly!AC$7+$AW264*Assembly!AC$8+$AX264*Assembly!AC$9+$AY264*Assembly!AC$10+$AZ264*Assembly!AC$11+$BA264*Assembly!AC$12+$BB264*Assembly!AC$13+$BC264*Assembly!AC$14+$BD264*Assembly!AC$15+$BE264*Assembly!AC$16+$BF264*Assembly!AC$17+$BG264*Assembly!AC$18+$BH264*Assembly!AC$19+$BI264*Assembly!AC$20+$BJ264*Assembly!AC$21+$BK264*Assembly!AC$22+$BL264*Assembly!AC$23+$BM264*Assembly!AC$24</f>
        <v>#VALUE!</v>
      </c>
      <c r="BZ264" s="164" t="e">
        <f>$AS264*Assembly!M$4+$AT264*Assembly!M$5+$AU264*Assembly!M$6+$AV264*Assembly!M$7+$AW264*Assembly!M$8+$AX264*Assembly!M$9+$AY264*Assembly!M$10+$AZ264*Assembly!M$11+$BA264*Assembly!M$12+$BB264*Assembly!M$13+$BC264*Assembly!M$14+$BD264*Assembly!M$15+$BE264*Assembly!M$16+$BF264*Assembly!M$17+$BG264*Assembly!M$18+$BH264*Assembly!M$19+$BI264*Assembly!M$20+$BJ264*Assembly!M$21+$BK264*Assembly!M$22+$BL264*Assembly!M$23+$BM264*Assembly!M$24</f>
        <v>#VALUE!</v>
      </c>
      <c r="CA264" s="164" t="e">
        <f>$AS264*Assembly!N$4+$AT264*Assembly!N$5+$AU264*Assembly!N$6+$AV264*Assembly!N$7+$AW264*Assembly!N$8+$AX264*Assembly!N$9+$AY264*Assembly!N$10+$AZ264*Assembly!N$11+$BA264*Assembly!N$12+$BB264*Assembly!N$13+$BC264*Assembly!N$14+$BD264*Assembly!N$15+$BE264*Assembly!N$16+$BF264*Assembly!N$17+$BG264*Assembly!N$18+$BH264*Assembly!N$19+$BI264*Assembly!N$20+$BJ264*Assembly!N$21+$BK264*Assembly!N$22+$BL264*Assembly!N$23+$BM264*Assembly!N$24</f>
        <v>#VALUE!</v>
      </c>
      <c r="CB264" s="164" t="e">
        <f>$AS264*Assembly!O$4+$AT264*Assembly!O$5+$AU264*Assembly!O$6+$AV264*Assembly!O$7+$AW264*Assembly!O$8+$AX264*Assembly!O$9+$AY264*Assembly!O$10+$AZ264*Assembly!O$11+$BA264*Assembly!O$12+$BB264*Assembly!O$13+$BC264*Assembly!O$14+$BD264*Assembly!O$15+$BE264*Assembly!O$16+$BF264*Assembly!O$17+$BG264*Assembly!O$18+$BH264*Assembly!O$19+$BI264*Assembly!O$20+$BJ264*Assembly!O$21+$BK264*Assembly!O$22+$BL264*Assembly!O$23+$BM264*Assembly!O$24</f>
        <v>#VALUE!</v>
      </c>
      <c r="CC264" s="156" t="e">
        <f>$AS264*Assembly!P$4+$AT264*Assembly!P$5+$AU264*Assembly!P$6+$AV264*Assembly!P$7+$AW264*Assembly!P$8+$AX264*Assembly!P$9+$AY264*Assembly!P$10+$AZ264*Assembly!P$11+$BA264*Assembly!P$12+$BB264*Assembly!P$13+$BC264*Assembly!P$14+$BD264*Assembly!P$15+$BE264*Assembly!P$16+$BF264*Assembly!P$17+$BG264*Assembly!P$18+$BH264*Assembly!P$19+$BI264*Assembly!P$20+$BJ264*Assembly!P$21+$BK264*Assembly!P$22+$BL264*Assembly!P$23+$BM264*Assembly!P$24</f>
        <v>#VALUE!</v>
      </c>
      <c r="CD264" s="156" t="e">
        <f>$AS264*Assembly!Q$4+$AT264*Assembly!Q$5+$AU264*Assembly!Q$6+$AV264*Assembly!Q$7+$AW264*Assembly!Q$8+$AX264*Assembly!Q$9+$AY264*Assembly!Q$10+$AZ264*Assembly!Q$11+$BA264*Assembly!Q$12+$BB264*Assembly!Q$13+$BC264*Assembly!Q$14+$BD264*Assembly!Q$15+$BE264*Assembly!Q$16+$BF264*Assembly!Q$17+$BG264*Assembly!Q$18+$BH264*Assembly!Q$19+$BI264*Assembly!Q$20+$BJ264*Assembly!Q$21+$BK264*Assembly!Q$22+$BL264*Assembly!Q$23+$BM264*Assembly!Q$24</f>
        <v>#VALUE!</v>
      </c>
      <c r="CE264" s="164" t="e">
        <f>$AS264*Assembly!R$4+$AT264*Assembly!R$5+$AU264*Assembly!R$6+$AV264*Assembly!R$7+$AW264*Assembly!R$8+$AX264*Assembly!R$9+$AY264*Assembly!R$10+$AZ264*Assembly!R$11+$BA264*Assembly!R$12+$BB264*Assembly!R$13+$BC264*Assembly!R$14+$BD264*Assembly!R$15+$BE264*Assembly!R$16+$BF264*Assembly!R$17+$BG264*Assembly!R$18+$BH264*Assembly!R$19+$BI264*Assembly!R$20+$BJ264*Assembly!R$21+$BK264*Assembly!R$22+$BL264*Assembly!R$23+$BM264*Assembly!R$24</f>
        <v>#VALUE!</v>
      </c>
      <c r="CF264" s="156" t="e">
        <f>$AS264*Assembly!S$4+$AT264*Assembly!S$5+$AU264*Assembly!S$6+$AV264*Assembly!S$7+$AW264*Assembly!S$8+$AX264*Assembly!S$9+$AY264*Assembly!S$10+$AZ264*Assembly!S$11+$BA264*Assembly!S$12+$BB264*Assembly!S$13+$BC264*Assembly!S$14+$BD264*Assembly!S$15+$BE264*Assembly!S$16+$BF264*Assembly!S$17+$BG264*Assembly!S$18+$BH264*Assembly!S$19+$BI264*Assembly!S$20+$BJ264*Assembly!S$21+$BK264*Assembly!S$22+$BL264*Assembly!S$23+$BM264*Assembly!S$24</f>
        <v>#VALUE!</v>
      </c>
      <c r="CG264" s="156" t="e">
        <f>$AS264*Assembly!T$4+$AT264*Assembly!T$5+$AU264*Assembly!T$6+$AV264*Assembly!T$7+$AW264*Assembly!T$8+$AX264*Assembly!T$9+$AY264*Assembly!T$10+$AZ264*Assembly!T$11+$BA264*Assembly!T$12+$BB264*Assembly!T$13+$BC264*Assembly!T$14+$BD264*Assembly!T$15+$BE264*Assembly!T$16+$BF264*Assembly!T$17+$BG264*Assembly!T$18+$BH264*Assembly!T$19+$BI264*Assembly!T$20+$BJ264*Assembly!T$21+$BK264*Assembly!T$22+$BL264*Assembly!T$23+$BM264*Assembly!T$24</f>
        <v>#VALUE!</v>
      </c>
      <c r="CH264" s="156" t="e">
        <f>$AS264*Assembly!U$4+$AT264*Assembly!U$5+$AU264*Assembly!U$6+$AV264*Assembly!U$7+$AW264*Assembly!U$8+$AX264*Assembly!U$9+$AY264*Assembly!U$10+$AZ264*Assembly!U$11+$BA264*Assembly!U$12+$BB264*Assembly!U$13+$BC264*Assembly!U$14+$BD264*Assembly!U$15+$BE264*Assembly!U$16+$BF264*Assembly!U$17+$BG264*Assembly!U$18+$BH264*Assembly!U$19+$BI264*Assembly!U$20+$BJ264*Assembly!U$21+$BK264*Assembly!U$22+$BL264*Assembly!U$23+$BM264*Assembly!U$24</f>
        <v>#VALUE!</v>
      </c>
      <c r="CI264" s="164" t="e">
        <f>$AS264*Assembly!V$4+$AT264*Assembly!V$5+$AU264*Assembly!V$6+$AV264*Assembly!V$7+$AW264*Assembly!V$8+$AX264*Assembly!V$9+$AY264*Assembly!V$10+$AZ264*Assembly!V$11+$BA264*Assembly!V$12+$BB264*Assembly!V$13+$BC264*Assembly!V$14+$BD264*Assembly!V$15+$BE264*Assembly!V$16+$BF264*Assembly!V$17+$BG264*Assembly!V$18+$BH264*Assembly!V$19+$BI264*Assembly!V$20+$BJ264*Assembly!V$21+$BK264*Assembly!V$22+$BL264*Assembly!V$23+$BM264*Assembly!V$24</f>
        <v>#VALUE!</v>
      </c>
      <c r="CJ264" s="164" t="e">
        <f>BZ264*Refining!$F$3</f>
        <v>#VALUE!</v>
      </c>
      <c r="CK264" s="164" t="e">
        <f>CA264*Refining!$F$4</f>
        <v>#VALUE!</v>
      </c>
      <c r="CL264" s="164" t="e">
        <f>CB264*Refining!$F$5</f>
        <v>#VALUE!</v>
      </c>
      <c r="CM264" s="164" t="e">
        <f>CC264*Refining!$F$6</f>
        <v>#VALUE!</v>
      </c>
      <c r="CN264" s="164" t="e">
        <f>CD264*Refining!$F$7</f>
        <v>#VALUE!</v>
      </c>
      <c r="CO264" s="164" t="e">
        <f>CE264*Refining!$F$8</f>
        <v>#VALUE!</v>
      </c>
      <c r="CP264" s="164" t="e">
        <f>CF264*Refining!$F$9</f>
        <v>#VALUE!</v>
      </c>
      <c r="CQ264" s="164" t="e">
        <f>CG264*Refining!$F$10</f>
        <v>#VALUE!</v>
      </c>
      <c r="CR264" s="164" t="e">
        <f>CH264*Refining!$F$11</f>
        <v>#VALUE!</v>
      </c>
      <c r="CS264" s="164" t="e">
        <f>CI264*Refining!$F$12</f>
        <v>#VALUE!</v>
      </c>
      <c r="CT264" s="185" t="e">
        <f t="shared" ref="CT264:DM264" si="1065">IF(BZ264 = 0, "", BZ264)</f>
        <v>#VALUE!</v>
      </c>
      <c r="CU264" s="189" t="e">
        <f t="shared" si="1065"/>
        <v>#VALUE!</v>
      </c>
      <c r="CV264" s="189" t="e">
        <f t="shared" si="1065"/>
        <v>#VALUE!</v>
      </c>
      <c r="CW264" s="186" t="e">
        <f t="shared" si="1065"/>
        <v>#VALUE!</v>
      </c>
      <c r="CX264" s="186" t="e">
        <f t="shared" si="1065"/>
        <v>#VALUE!</v>
      </c>
      <c r="CY264" s="186" t="e">
        <f t="shared" si="1065"/>
        <v>#VALUE!</v>
      </c>
      <c r="CZ264" s="186" t="e">
        <f t="shared" si="1065"/>
        <v>#VALUE!</v>
      </c>
      <c r="DA264" s="186" t="e">
        <f t="shared" si="1065"/>
        <v>#VALUE!</v>
      </c>
      <c r="DB264" s="186" t="e">
        <f t="shared" si="1065"/>
        <v>#VALUE!</v>
      </c>
      <c r="DC264" s="187" t="e">
        <f t="shared" si="1065"/>
        <v>#VALUE!</v>
      </c>
      <c r="DD264" s="185" t="e">
        <f t="shared" si="1065"/>
        <v>#VALUE!</v>
      </c>
      <c r="DE264" s="189" t="e">
        <f t="shared" si="1065"/>
        <v>#VALUE!</v>
      </c>
      <c r="DF264" s="189" t="e">
        <f t="shared" si="1065"/>
        <v>#VALUE!</v>
      </c>
      <c r="DG264" s="186" t="e">
        <f t="shared" si="1065"/>
        <v>#VALUE!</v>
      </c>
      <c r="DH264" s="211" t="e">
        <f t="shared" si="1065"/>
        <v>#VALUE!</v>
      </c>
      <c r="DI264" s="186" t="e">
        <f t="shared" si="1065"/>
        <v>#VALUE!</v>
      </c>
      <c r="DJ264" s="186" t="e">
        <f t="shared" si="1065"/>
        <v>#VALUE!</v>
      </c>
      <c r="DK264" s="186" t="e">
        <f t="shared" si="1065"/>
        <v>#VALUE!</v>
      </c>
      <c r="DL264" s="186" t="e">
        <f t="shared" si="1065"/>
        <v>#VALUE!</v>
      </c>
      <c r="DM264" s="187" t="e">
        <f t="shared" si="1065"/>
        <v>#VALUE!</v>
      </c>
      <c r="DN264" s="185" t="e">
        <f t="shared" si="11"/>
        <v>#VALUE!</v>
      </c>
      <c r="DO264" s="189" t="e">
        <f t="shared" si="12"/>
        <v>#VALUE!</v>
      </c>
      <c r="DP264" s="120" t="e">
        <f t="shared" si="13"/>
        <v>#VALUE!</v>
      </c>
      <c r="DQ264" s="133" t="e">
        <f>CT264*'Ores &amp; Ingots'!$C$3+CU264*'Ores &amp; Ingots'!$C$4+CV264*'Ores &amp; Ingots'!$C$5+CW264*'Ores &amp; Ingots'!$C$6+CX264*'Ores &amp; Ingots'!$C$7+CY264*'Ores &amp; Ingots'!$C$8+CZ264*'Ores &amp; Ingots'!$C$9+DA264*'Ores &amp; Ingots'!$C$10+DB264*'Ores &amp; Ingots'!$C$11+DC264*'Ores &amp; Ingots'!$C$12</f>
        <v>#VALUE!</v>
      </c>
      <c r="DR264" s="133" t="e">
        <f>DD264*'Ores &amp; Ingots'!$B$3+DE264*'Ores &amp; Ingots'!$B$4+DF264*'Ores &amp; Ingots'!$B$5+DG264*'Ores &amp; Ingots'!$B$6+DH264*'Ores &amp; Ingots'!$B$7+DI264*'Ores &amp; Ingots'!$B$8+DJ264*'Ores &amp; Ingots'!$B$9+DK264*'Ores &amp; Ingots'!$B$10+DL264*'Ores &amp; Ingots'!$B$11+DM264*'Ores &amp; Ingots'!$B$12</f>
        <v>#VALUE!</v>
      </c>
      <c r="DS264" s="189" t="e">
        <f>CT264*Refining!$G$3+CU264*Refining!$G$4+CV264*Refining!$G$5+CW264*Refining!$G$6+CX264*Refining!$G$7+CY264*Refining!$G$8+CZ264*Refining!$G$9+DA264*Refining!$G$10+DB264*Refining!$G$11+DC264*Refining!$G$12</f>
        <v>#VALUE!</v>
      </c>
      <c r="DT264" s="189" t="e">
        <f t="shared" si="14"/>
        <v>#VALUE!</v>
      </c>
      <c r="DU264" s="192" t="e">
        <f t="shared" si="15"/>
        <v>#VALUE!</v>
      </c>
      <c r="DV264" s="185" t="e">
        <f t="shared" si="16"/>
        <v>#VALUE!</v>
      </c>
      <c r="DW264" s="194" t="e">
        <f t="shared" ref="DW264:DX264" si="1066">DV264/60</f>
        <v>#VALUE!</v>
      </c>
      <c r="DX264" s="194" t="e">
        <f t="shared" si="1066"/>
        <v>#VALUE!</v>
      </c>
      <c r="DY264" s="185" t="e">
        <f t="shared" si="18"/>
        <v>#VALUE!</v>
      </c>
      <c r="DZ264" s="194" t="e">
        <f t="shared" ref="DZ264:EA264" si="1067">DY264/1000</f>
        <v>#VALUE!</v>
      </c>
      <c r="EA264" s="196" t="e">
        <f t="shared" si="1067"/>
        <v>#VALUE!</v>
      </c>
      <c r="EB264" s="130" t="e">
        <f t="shared" si="20"/>
        <v>#VALUE!</v>
      </c>
      <c r="EC264" s="132" t="e">
        <f t="shared" si="21"/>
        <v>#VALUE!</v>
      </c>
      <c r="ED264" s="133" t="s">
        <v>28</v>
      </c>
    </row>
    <row r="265" spans="1:134" ht="12.75" x14ac:dyDescent="0.2">
      <c r="A265" s="864"/>
      <c r="B265" s="135" t="s">
        <v>422</v>
      </c>
      <c r="C265" s="137" t="s">
        <v>155</v>
      </c>
      <c r="D265" s="137">
        <v>1</v>
      </c>
      <c r="E265" s="137">
        <v>1</v>
      </c>
      <c r="F265" s="137">
        <v>1</v>
      </c>
      <c r="G265" s="139">
        <f t="shared" si="0"/>
        <v>0.125</v>
      </c>
      <c r="H265" s="140">
        <v>8</v>
      </c>
      <c r="I265" s="140">
        <v>24</v>
      </c>
      <c r="J265" s="140">
        <f>H265/Main!$D$9</f>
        <v>1.6</v>
      </c>
      <c r="K265" s="140">
        <f>I265/Main!$D$10</f>
        <v>12</v>
      </c>
      <c r="L265" s="140">
        <f t="shared" si="1"/>
        <v>7.5</v>
      </c>
      <c r="M265" s="140">
        <v>0.16</v>
      </c>
      <c r="N265" s="143"/>
      <c r="O265" s="143"/>
      <c r="P265" s="145"/>
      <c r="Q265" s="143"/>
      <c r="R265" s="146"/>
      <c r="S265" s="143"/>
      <c r="T265" s="395"/>
      <c r="U265" s="198"/>
      <c r="V265" s="143"/>
      <c r="W265" s="396"/>
      <c r="X265" s="167">
        <v>4</v>
      </c>
      <c r="Y265" s="133">
        <v>0</v>
      </c>
      <c r="Z265" s="133">
        <v>0</v>
      </c>
      <c r="AA265" s="133">
        <v>0</v>
      </c>
      <c r="AB265" s="133">
        <v>0</v>
      </c>
      <c r="AC265" s="133">
        <v>0</v>
      </c>
      <c r="AD265" s="133">
        <v>0</v>
      </c>
      <c r="AE265" s="133">
        <v>0</v>
      </c>
      <c r="AF265" s="133">
        <v>0</v>
      </c>
      <c r="AG265" s="133">
        <v>0</v>
      </c>
      <c r="AH265" s="133">
        <v>0</v>
      </c>
      <c r="AI265" s="133">
        <v>1</v>
      </c>
      <c r="AJ265" s="133">
        <v>0</v>
      </c>
      <c r="AK265" s="133">
        <v>0</v>
      </c>
      <c r="AL265" s="133">
        <v>0</v>
      </c>
      <c r="AM265" s="133">
        <v>0</v>
      </c>
      <c r="AN265" s="133">
        <v>0</v>
      </c>
      <c r="AO265" s="133">
        <v>0</v>
      </c>
      <c r="AP265" s="133">
        <v>0</v>
      </c>
      <c r="AQ265" s="133">
        <v>0</v>
      </c>
      <c r="AR265" s="133">
        <v>0</v>
      </c>
      <c r="AS265" s="406">
        <f t="shared" ref="AS265:BM265" si="1068">IF(X265 = 0, "", X265)</f>
        <v>4</v>
      </c>
      <c r="AT265" s="137" t="str">
        <f t="shared" si="1068"/>
        <v/>
      </c>
      <c r="AU265" s="137" t="str">
        <f t="shared" si="1068"/>
        <v/>
      </c>
      <c r="AV265" s="137" t="str">
        <f t="shared" si="1068"/>
        <v/>
      </c>
      <c r="AW265" s="137" t="str">
        <f t="shared" si="1068"/>
        <v/>
      </c>
      <c r="AX265" s="137" t="str">
        <f t="shared" si="1068"/>
        <v/>
      </c>
      <c r="AY265" s="137" t="str">
        <f t="shared" si="1068"/>
        <v/>
      </c>
      <c r="AZ265" s="137" t="str">
        <f t="shared" si="1068"/>
        <v/>
      </c>
      <c r="BA265" s="137" t="str">
        <f t="shared" si="1068"/>
        <v/>
      </c>
      <c r="BB265" s="137" t="str">
        <f t="shared" si="1068"/>
        <v/>
      </c>
      <c r="BC265" s="137" t="str">
        <f t="shared" si="1068"/>
        <v/>
      </c>
      <c r="BD265" s="133">
        <f t="shared" si="1068"/>
        <v>1</v>
      </c>
      <c r="BE265" s="137" t="str">
        <f t="shared" si="1068"/>
        <v/>
      </c>
      <c r="BF265" s="137" t="str">
        <f t="shared" si="1068"/>
        <v/>
      </c>
      <c r="BG265" s="137" t="str">
        <f t="shared" si="1068"/>
        <v/>
      </c>
      <c r="BH265" s="137" t="str">
        <f t="shared" si="1068"/>
        <v/>
      </c>
      <c r="BI265" s="137" t="str">
        <f t="shared" si="1068"/>
        <v/>
      </c>
      <c r="BJ265" s="137" t="str">
        <f t="shared" si="1068"/>
        <v/>
      </c>
      <c r="BK265" s="137" t="str">
        <f t="shared" si="1068"/>
        <v/>
      </c>
      <c r="BL265" s="137" t="str">
        <f t="shared" si="1068"/>
        <v/>
      </c>
      <c r="BM265" s="169" t="str">
        <f t="shared" si="1068"/>
        <v/>
      </c>
      <c r="BN265" s="174" t="e">
        <f>$AS265*Assembly!Z$4+$AT265*Assembly!Z$5+$AU265*Assembly!Z$6+$AV265*Assembly!Z$7+$AW265*Assembly!Z$8+$AX265*Assembly!Z$9+$AY265*Assembly!Z$10+$AZ265*Assembly!Z$11+$BA265*Assembly!Z$12+$BB265*Assembly!Z$13+$BC265*Assembly!Z$14+$BD265*Assembly!Z$15+$BE265*Assembly!Z$16+$BF265*Assembly!Z$17+$BG265*Assembly!Z$18+$BH265*Assembly!Z$19+$BI265*Assembly!Z$20+$BJ265*Assembly!Z$21+$BK265*Assembly!Z$22+$BL265*Assembly!Z$23+$BM265*Assembly!Z$24</f>
        <v>#VALUE!</v>
      </c>
      <c r="BO265" s="133" t="e">
        <f t="shared" si="3"/>
        <v>#VALUE!</v>
      </c>
      <c r="BP265" s="133"/>
      <c r="BQ265" s="133" t="e">
        <f>$AS265*Assembly!AD$4+$AT265*Assembly!AD$5+$AU265*Assembly!AD$6+$AV265*Assembly!AD$7+$AW265*Assembly!AD$8+$AX265*Assembly!AD$9+$AY265*Assembly!AD$10+$AZ265*Assembly!AD$11+$BA265*Assembly!AD$12+$BB265*Assembly!AD$13+$BC265*Assembly!AD$14+$BD265*Assembly!AD$15+$BE265*Assembly!AD$16+$BF265*Assembly!AD$17+$BG265*Assembly!AD$18+$BH265*Assembly!AD$19+$BI265*Assembly!AD$20+$BJ265*Assembly!AD$21+$BK265*Assembly!AD$22+$BL265*Assembly!AD$23+$BM265*Assembly!AD$24</f>
        <v>#VALUE!</v>
      </c>
      <c r="BR265" s="177" t="e">
        <f t="shared" si="4"/>
        <v>#VALUE!</v>
      </c>
      <c r="BS265" s="178" t="e">
        <f t="shared" si="5"/>
        <v>#VALUE!</v>
      </c>
      <c r="BT265" s="179" t="e">
        <f t="shared" si="6"/>
        <v>#VALUE!</v>
      </c>
      <c r="BU265" s="178" t="e">
        <f t="shared" si="7"/>
        <v>#VALUE!</v>
      </c>
      <c r="BV265" s="133" t="e">
        <f>$AS265*Assembly!Y$4+$AT265*Assembly!Y$5+$AU265*Assembly!Y$6+$AV265*Assembly!Y$7+$AW265*Assembly!Y$8+$AX265*Assembly!Y$9+$AY265*Assembly!Y$10+$AZ265*Assembly!Y$11+$BA265*Assembly!Y$12+$BB265*Assembly!Y$13+$BC265*Assembly!Y$14+$BD265*Assembly!Y$15+$BE265*Assembly!Y$16+$BF265*Assembly!Y$17+$BG265*Assembly!Y$18+$BH265*Assembly!Y$19+$BI265*Assembly!Y$20+$BJ265*Assembly!Y$21+$BK265*Assembly!Y$22+$BL265*Assembly!Y$23+$BM265*Assembly!Y$24</f>
        <v>#VALUE!</v>
      </c>
      <c r="BW265" s="133" t="e">
        <f t="shared" si="8"/>
        <v>#VALUE!</v>
      </c>
      <c r="BX265" s="130" t="e">
        <f t="shared" si="9"/>
        <v>#VALUE!</v>
      </c>
      <c r="BY265" s="183" t="e">
        <f>$AS265*Assembly!AC$4+$AT265*Assembly!AC$5+$AU265*Assembly!AC$6+$AV265*Assembly!AC$7+$AW265*Assembly!AC$8+$AX265*Assembly!AC$9+$AY265*Assembly!AC$10+$AZ265*Assembly!AC$11+$BA265*Assembly!AC$12+$BB265*Assembly!AC$13+$BC265*Assembly!AC$14+$BD265*Assembly!AC$15+$BE265*Assembly!AC$16+$BF265*Assembly!AC$17+$BG265*Assembly!AC$18+$BH265*Assembly!AC$19+$BI265*Assembly!AC$20+$BJ265*Assembly!AC$21+$BK265*Assembly!AC$22+$BL265*Assembly!AC$23+$BM265*Assembly!AC$24</f>
        <v>#VALUE!</v>
      </c>
      <c r="BZ265" s="145" t="e">
        <f>$AS265*Assembly!M$4+$AT265*Assembly!M$5+$AU265*Assembly!M$6+$AV265*Assembly!M$7+$AW265*Assembly!M$8+$AX265*Assembly!M$9+$AY265*Assembly!M$10+$AZ265*Assembly!M$11+$BA265*Assembly!M$12+$BB265*Assembly!M$13+$BC265*Assembly!M$14+$BD265*Assembly!M$15+$BE265*Assembly!M$16+$BF265*Assembly!M$17+$BG265*Assembly!M$18+$BH265*Assembly!M$19+$BI265*Assembly!M$20+$BJ265*Assembly!M$21+$BK265*Assembly!M$22+$BL265*Assembly!M$23+$BM265*Assembly!M$24</f>
        <v>#VALUE!</v>
      </c>
      <c r="CA265" s="145" t="e">
        <f>$AS265*Assembly!N$4+$AT265*Assembly!N$5+$AU265*Assembly!N$6+$AV265*Assembly!N$7+$AW265*Assembly!N$8+$AX265*Assembly!N$9+$AY265*Assembly!N$10+$AZ265*Assembly!N$11+$BA265*Assembly!N$12+$BB265*Assembly!N$13+$BC265*Assembly!N$14+$BD265*Assembly!N$15+$BE265*Assembly!N$16+$BF265*Assembly!N$17+$BG265*Assembly!N$18+$BH265*Assembly!N$19+$BI265*Assembly!N$20+$BJ265*Assembly!N$21+$BK265*Assembly!N$22+$BL265*Assembly!N$23+$BM265*Assembly!N$24</f>
        <v>#VALUE!</v>
      </c>
      <c r="CB265" s="145" t="e">
        <f>$AS265*Assembly!O$4+$AT265*Assembly!O$5+$AU265*Assembly!O$6+$AV265*Assembly!O$7+$AW265*Assembly!O$8+$AX265*Assembly!O$9+$AY265*Assembly!O$10+$AZ265*Assembly!O$11+$BA265*Assembly!O$12+$BB265*Assembly!O$13+$BC265*Assembly!O$14+$BD265*Assembly!O$15+$BE265*Assembly!O$16+$BF265*Assembly!O$17+$BG265*Assembly!O$18+$BH265*Assembly!O$19+$BI265*Assembly!O$20+$BJ265*Assembly!O$21+$BK265*Assembly!O$22+$BL265*Assembly!O$23+$BM265*Assembly!O$24</f>
        <v>#VALUE!</v>
      </c>
      <c r="CC265" s="140" t="e">
        <f>$AS265*Assembly!P$4+$AT265*Assembly!P$5+$AU265*Assembly!P$6+$AV265*Assembly!P$7+$AW265*Assembly!P$8+$AX265*Assembly!P$9+$AY265*Assembly!P$10+$AZ265*Assembly!P$11+$BA265*Assembly!P$12+$BB265*Assembly!P$13+$BC265*Assembly!P$14+$BD265*Assembly!P$15+$BE265*Assembly!P$16+$BF265*Assembly!P$17+$BG265*Assembly!P$18+$BH265*Assembly!P$19+$BI265*Assembly!P$20+$BJ265*Assembly!P$21+$BK265*Assembly!P$22+$BL265*Assembly!P$23+$BM265*Assembly!P$24</f>
        <v>#VALUE!</v>
      </c>
      <c r="CD265" s="140" t="e">
        <f>$AS265*Assembly!Q$4+$AT265*Assembly!Q$5+$AU265*Assembly!Q$6+$AV265*Assembly!Q$7+$AW265*Assembly!Q$8+$AX265*Assembly!Q$9+$AY265*Assembly!Q$10+$AZ265*Assembly!Q$11+$BA265*Assembly!Q$12+$BB265*Assembly!Q$13+$BC265*Assembly!Q$14+$BD265*Assembly!Q$15+$BE265*Assembly!Q$16+$BF265*Assembly!Q$17+$BG265*Assembly!Q$18+$BH265*Assembly!Q$19+$BI265*Assembly!Q$20+$BJ265*Assembly!Q$21+$BK265*Assembly!Q$22+$BL265*Assembly!Q$23+$BM265*Assembly!Q$24</f>
        <v>#VALUE!</v>
      </c>
      <c r="CE265" s="145" t="e">
        <f>$AS265*Assembly!R$4+$AT265*Assembly!R$5+$AU265*Assembly!R$6+$AV265*Assembly!R$7+$AW265*Assembly!R$8+$AX265*Assembly!R$9+$AY265*Assembly!R$10+$AZ265*Assembly!R$11+$BA265*Assembly!R$12+$BB265*Assembly!R$13+$BC265*Assembly!R$14+$BD265*Assembly!R$15+$BE265*Assembly!R$16+$BF265*Assembly!R$17+$BG265*Assembly!R$18+$BH265*Assembly!R$19+$BI265*Assembly!R$20+$BJ265*Assembly!R$21+$BK265*Assembly!R$22+$BL265*Assembly!R$23+$BM265*Assembly!R$24</f>
        <v>#VALUE!</v>
      </c>
      <c r="CF265" s="140" t="e">
        <f>$AS265*Assembly!S$4+$AT265*Assembly!S$5+$AU265*Assembly!S$6+$AV265*Assembly!S$7+$AW265*Assembly!S$8+$AX265*Assembly!S$9+$AY265*Assembly!S$10+$AZ265*Assembly!S$11+$BA265*Assembly!S$12+$BB265*Assembly!S$13+$BC265*Assembly!S$14+$BD265*Assembly!S$15+$BE265*Assembly!S$16+$BF265*Assembly!S$17+$BG265*Assembly!S$18+$BH265*Assembly!S$19+$BI265*Assembly!S$20+$BJ265*Assembly!S$21+$BK265*Assembly!S$22+$BL265*Assembly!S$23+$BM265*Assembly!S$24</f>
        <v>#VALUE!</v>
      </c>
      <c r="CG265" s="140" t="e">
        <f>$AS265*Assembly!T$4+$AT265*Assembly!T$5+$AU265*Assembly!T$6+$AV265*Assembly!T$7+$AW265*Assembly!T$8+$AX265*Assembly!T$9+$AY265*Assembly!T$10+$AZ265*Assembly!T$11+$BA265*Assembly!T$12+$BB265*Assembly!T$13+$BC265*Assembly!T$14+$BD265*Assembly!T$15+$BE265*Assembly!T$16+$BF265*Assembly!T$17+$BG265*Assembly!T$18+$BH265*Assembly!T$19+$BI265*Assembly!T$20+$BJ265*Assembly!T$21+$BK265*Assembly!T$22+$BL265*Assembly!T$23+$BM265*Assembly!T$24</f>
        <v>#VALUE!</v>
      </c>
      <c r="CH265" s="140" t="e">
        <f>$AS265*Assembly!U$4+$AT265*Assembly!U$5+$AU265*Assembly!U$6+$AV265*Assembly!U$7+$AW265*Assembly!U$8+$AX265*Assembly!U$9+$AY265*Assembly!U$10+$AZ265*Assembly!U$11+$BA265*Assembly!U$12+$BB265*Assembly!U$13+$BC265*Assembly!U$14+$BD265*Assembly!U$15+$BE265*Assembly!U$16+$BF265*Assembly!U$17+$BG265*Assembly!U$18+$BH265*Assembly!U$19+$BI265*Assembly!U$20+$BJ265*Assembly!U$21+$BK265*Assembly!U$22+$BL265*Assembly!U$23+$BM265*Assembly!U$24</f>
        <v>#VALUE!</v>
      </c>
      <c r="CI265" s="145" t="e">
        <f>$AS265*Assembly!V$4+$AT265*Assembly!V$5+$AU265*Assembly!V$6+$AV265*Assembly!V$7+$AW265*Assembly!V$8+$AX265*Assembly!V$9+$AY265*Assembly!V$10+$AZ265*Assembly!V$11+$BA265*Assembly!V$12+$BB265*Assembly!V$13+$BC265*Assembly!V$14+$BD265*Assembly!V$15+$BE265*Assembly!V$16+$BF265*Assembly!V$17+$BG265*Assembly!V$18+$BH265*Assembly!V$19+$BI265*Assembly!V$20+$BJ265*Assembly!V$21+$BK265*Assembly!V$22+$BL265*Assembly!V$23+$BM265*Assembly!V$24</f>
        <v>#VALUE!</v>
      </c>
      <c r="CJ265" s="145" t="e">
        <f>BZ265*Refining!$F$3</f>
        <v>#VALUE!</v>
      </c>
      <c r="CK265" s="145" t="e">
        <f>CA265*Refining!$F$4</f>
        <v>#VALUE!</v>
      </c>
      <c r="CL265" s="145" t="e">
        <f>CB265*Refining!$F$5</f>
        <v>#VALUE!</v>
      </c>
      <c r="CM265" s="145" t="e">
        <f>CC265*Refining!$F$6</f>
        <v>#VALUE!</v>
      </c>
      <c r="CN265" s="145" t="e">
        <f>CD265*Refining!$F$7</f>
        <v>#VALUE!</v>
      </c>
      <c r="CO265" s="145" t="e">
        <f>CE265*Refining!$F$8</f>
        <v>#VALUE!</v>
      </c>
      <c r="CP265" s="145" t="e">
        <f>CF265*Refining!$F$9</f>
        <v>#VALUE!</v>
      </c>
      <c r="CQ265" s="145" t="e">
        <f>CG265*Refining!$F$10</f>
        <v>#VALUE!</v>
      </c>
      <c r="CR265" s="145" t="e">
        <f>CH265*Refining!$F$11</f>
        <v>#VALUE!</v>
      </c>
      <c r="CS265" s="145" t="e">
        <f>CI265*Refining!$F$12</f>
        <v>#VALUE!</v>
      </c>
      <c r="CT265" s="185" t="e">
        <f t="shared" ref="CT265:DM265" si="1069">IF(BZ265 = 0, "", BZ265)</f>
        <v>#VALUE!</v>
      </c>
      <c r="CU265" s="189" t="e">
        <f t="shared" si="1069"/>
        <v>#VALUE!</v>
      </c>
      <c r="CV265" s="189" t="e">
        <f t="shared" si="1069"/>
        <v>#VALUE!</v>
      </c>
      <c r="CW265" s="186" t="e">
        <f t="shared" si="1069"/>
        <v>#VALUE!</v>
      </c>
      <c r="CX265" s="186" t="e">
        <f t="shared" si="1069"/>
        <v>#VALUE!</v>
      </c>
      <c r="CY265" s="186" t="e">
        <f t="shared" si="1069"/>
        <v>#VALUE!</v>
      </c>
      <c r="CZ265" s="186" t="e">
        <f t="shared" si="1069"/>
        <v>#VALUE!</v>
      </c>
      <c r="DA265" s="186" t="e">
        <f t="shared" si="1069"/>
        <v>#VALUE!</v>
      </c>
      <c r="DB265" s="186" t="e">
        <f t="shared" si="1069"/>
        <v>#VALUE!</v>
      </c>
      <c r="DC265" s="187" t="e">
        <f t="shared" si="1069"/>
        <v>#VALUE!</v>
      </c>
      <c r="DD265" s="185" t="e">
        <f t="shared" si="1069"/>
        <v>#VALUE!</v>
      </c>
      <c r="DE265" s="189" t="e">
        <f t="shared" si="1069"/>
        <v>#VALUE!</v>
      </c>
      <c r="DF265" s="189" t="e">
        <f t="shared" si="1069"/>
        <v>#VALUE!</v>
      </c>
      <c r="DG265" s="186" t="e">
        <f t="shared" si="1069"/>
        <v>#VALUE!</v>
      </c>
      <c r="DH265" s="211" t="e">
        <f t="shared" si="1069"/>
        <v>#VALUE!</v>
      </c>
      <c r="DI265" s="186" t="e">
        <f t="shared" si="1069"/>
        <v>#VALUE!</v>
      </c>
      <c r="DJ265" s="186" t="e">
        <f t="shared" si="1069"/>
        <v>#VALUE!</v>
      </c>
      <c r="DK265" s="186" t="e">
        <f t="shared" si="1069"/>
        <v>#VALUE!</v>
      </c>
      <c r="DL265" s="186" t="e">
        <f t="shared" si="1069"/>
        <v>#VALUE!</v>
      </c>
      <c r="DM265" s="187" t="e">
        <f t="shared" si="1069"/>
        <v>#VALUE!</v>
      </c>
      <c r="DN265" s="185" t="e">
        <f t="shared" si="11"/>
        <v>#VALUE!</v>
      </c>
      <c r="DO265" s="189" t="e">
        <f t="shared" si="12"/>
        <v>#VALUE!</v>
      </c>
      <c r="DP265" s="120" t="e">
        <f t="shared" si="13"/>
        <v>#VALUE!</v>
      </c>
      <c r="DQ265" s="133" t="e">
        <f>CT265*'Ores &amp; Ingots'!$C$3+CU265*'Ores &amp; Ingots'!$C$4+CV265*'Ores &amp; Ingots'!$C$5+CW265*'Ores &amp; Ingots'!$C$6+CX265*'Ores &amp; Ingots'!$C$7+CY265*'Ores &amp; Ingots'!$C$8+CZ265*'Ores &amp; Ingots'!$C$9+DA265*'Ores &amp; Ingots'!$C$10+DB265*'Ores &amp; Ingots'!$C$11+DC265*'Ores &amp; Ingots'!$C$12</f>
        <v>#VALUE!</v>
      </c>
      <c r="DR265" s="133" t="e">
        <f>DD265*'Ores &amp; Ingots'!$B$3+DE265*'Ores &amp; Ingots'!$B$4+DF265*'Ores &amp; Ingots'!$B$5+DG265*'Ores &amp; Ingots'!$B$6+DH265*'Ores &amp; Ingots'!$B$7+DI265*'Ores &amp; Ingots'!$B$8+DJ265*'Ores &amp; Ingots'!$B$9+DK265*'Ores &amp; Ingots'!$B$10+DL265*'Ores &amp; Ingots'!$B$11+DM265*'Ores &amp; Ingots'!$B$12</f>
        <v>#VALUE!</v>
      </c>
      <c r="DS265" s="189" t="e">
        <f>CT265*Refining!$G$3+CU265*Refining!$G$4+CV265*Refining!$G$5+CW265*Refining!$G$6+CX265*Refining!$G$7+CY265*Refining!$G$8+CZ265*Refining!$G$9+DA265*Refining!$G$10+DB265*Refining!$G$11+DC265*Refining!$G$12</f>
        <v>#VALUE!</v>
      </c>
      <c r="DT265" s="189" t="e">
        <f t="shared" si="14"/>
        <v>#VALUE!</v>
      </c>
      <c r="DU265" s="192" t="e">
        <f t="shared" si="15"/>
        <v>#VALUE!</v>
      </c>
      <c r="DV265" s="185" t="e">
        <f t="shared" si="16"/>
        <v>#VALUE!</v>
      </c>
      <c r="DW265" s="194" t="e">
        <f t="shared" ref="DW265:DX265" si="1070">DV265/60</f>
        <v>#VALUE!</v>
      </c>
      <c r="DX265" s="194" t="e">
        <f t="shared" si="1070"/>
        <v>#VALUE!</v>
      </c>
      <c r="DY265" s="185" t="e">
        <f t="shared" si="18"/>
        <v>#VALUE!</v>
      </c>
      <c r="DZ265" s="194" t="e">
        <f t="shared" ref="DZ265:EA265" si="1071">DY265/1000</f>
        <v>#VALUE!</v>
      </c>
      <c r="EA265" s="196" t="e">
        <f t="shared" si="1071"/>
        <v>#VALUE!</v>
      </c>
      <c r="EB265" s="130" t="e">
        <f t="shared" si="20"/>
        <v>#VALUE!</v>
      </c>
      <c r="EC265" s="132" t="e">
        <f t="shared" si="21"/>
        <v>#VALUE!</v>
      </c>
      <c r="ED265" s="133" t="s">
        <v>28</v>
      </c>
    </row>
    <row r="266" spans="1:134" ht="12.75" x14ac:dyDescent="0.2">
      <c r="A266" s="864"/>
      <c r="B266" s="135" t="s">
        <v>423</v>
      </c>
      <c r="C266" s="137" t="s">
        <v>155</v>
      </c>
      <c r="D266" s="137">
        <v>1</v>
      </c>
      <c r="E266" s="137">
        <v>1</v>
      </c>
      <c r="F266" s="137">
        <v>1</v>
      </c>
      <c r="G266" s="154">
        <f t="shared" si="0"/>
        <v>0.125</v>
      </c>
      <c r="H266" s="156">
        <v>4</v>
      </c>
      <c r="I266" s="156">
        <v>12</v>
      </c>
      <c r="J266" s="156">
        <f>H266/Main!$D$9</f>
        <v>0.8</v>
      </c>
      <c r="K266" s="156">
        <f>I266/Main!$D$10</f>
        <v>6</v>
      </c>
      <c r="L266" s="156">
        <f t="shared" si="1"/>
        <v>7.5</v>
      </c>
      <c r="M266" s="156">
        <v>0.16</v>
      </c>
      <c r="N266" s="159"/>
      <c r="O266" s="159"/>
      <c r="P266" s="164"/>
      <c r="Q266" s="159"/>
      <c r="R266" s="166"/>
      <c r="S266" s="159"/>
      <c r="T266" s="166"/>
      <c r="U266" s="170"/>
      <c r="V266" s="159"/>
      <c r="W266" s="364"/>
      <c r="X266" s="167">
        <v>3</v>
      </c>
      <c r="Y266" s="133">
        <v>0</v>
      </c>
      <c r="Z266" s="133">
        <v>0</v>
      </c>
      <c r="AA266" s="133">
        <v>0</v>
      </c>
      <c r="AB266" s="133">
        <v>0</v>
      </c>
      <c r="AC266" s="133">
        <v>0</v>
      </c>
      <c r="AD266" s="133">
        <v>0</v>
      </c>
      <c r="AE266" s="133">
        <v>0</v>
      </c>
      <c r="AF266" s="133">
        <v>0</v>
      </c>
      <c r="AG266" s="133">
        <v>0</v>
      </c>
      <c r="AH266" s="133">
        <v>0</v>
      </c>
      <c r="AI266" s="133">
        <v>1</v>
      </c>
      <c r="AJ266" s="133">
        <v>0</v>
      </c>
      <c r="AK266" s="133">
        <v>0</v>
      </c>
      <c r="AL266" s="133">
        <v>0</v>
      </c>
      <c r="AM266" s="133">
        <v>0</v>
      </c>
      <c r="AN266" s="133">
        <v>0</v>
      </c>
      <c r="AO266" s="133">
        <v>0</v>
      </c>
      <c r="AP266" s="133">
        <v>0</v>
      </c>
      <c r="AQ266" s="133">
        <v>0</v>
      </c>
      <c r="AR266" s="133">
        <v>0</v>
      </c>
      <c r="AS266" s="406">
        <f t="shared" ref="AS266:BM266" si="1072">IF(X266 = 0, "", X266)</f>
        <v>3</v>
      </c>
      <c r="AT266" s="137" t="str">
        <f t="shared" si="1072"/>
        <v/>
      </c>
      <c r="AU266" s="137" t="str">
        <f t="shared" si="1072"/>
        <v/>
      </c>
      <c r="AV266" s="137" t="str">
        <f t="shared" si="1072"/>
        <v/>
      </c>
      <c r="AW266" s="137" t="str">
        <f t="shared" si="1072"/>
        <v/>
      </c>
      <c r="AX266" s="137" t="str">
        <f t="shared" si="1072"/>
        <v/>
      </c>
      <c r="AY266" s="137" t="str">
        <f t="shared" si="1072"/>
        <v/>
      </c>
      <c r="AZ266" s="137" t="str">
        <f t="shared" si="1072"/>
        <v/>
      </c>
      <c r="BA266" s="137" t="str">
        <f t="shared" si="1072"/>
        <v/>
      </c>
      <c r="BB266" s="137" t="str">
        <f t="shared" si="1072"/>
        <v/>
      </c>
      <c r="BC266" s="137" t="str">
        <f t="shared" si="1072"/>
        <v/>
      </c>
      <c r="BD266" s="133">
        <f t="shared" si="1072"/>
        <v>1</v>
      </c>
      <c r="BE266" s="137" t="str">
        <f t="shared" si="1072"/>
        <v/>
      </c>
      <c r="BF266" s="137" t="str">
        <f t="shared" si="1072"/>
        <v/>
      </c>
      <c r="BG266" s="137" t="str">
        <f t="shared" si="1072"/>
        <v/>
      </c>
      <c r="BH266" s="137" t="str">
        <f t="shared" si="1072"/>
        <v/>
      </c>
      <c r="BI266" s="137" t="str">
        <f t="shared" si="1072"/>
        <v/>
      </c>
      <c r="BJ266" s="137" t="str">
        <f t="shared" si="1072"/>
        <v/>
      </c>
      <c r="BK266" s="137" t="str">
        <f t="shared" si="1072"/>
        <v/>
      </c>
      <c r="BL266" s="137" t="str">
        <f t="shared" si="1072"/>
        <v/>
      </c>
      <c r="BM266" s="169" t="str">
        <f t="shared" si="1072"/>
        <v/>
      </c>
      <c r="BN266" s="174" t="e">
        <f>$AS266*Assembly!Z$4+$AT266*Assembly!Z$5+$AU266*Assembly!Z$6+$AV266*Assembly!Z$7+$AW266*Assembly!Z$8+$AX266*Assembly!Z$9+$AY266*Assembly!Z$10+$AZ266*Assembly!Z$11+$BA266*Assembly!Z$12+$BB266*Assembly!Z$13+$BC266*Assembly!Z$14+$BD266*Assembly!Z$15+$BE266*Assembly!Z$16+$BF266*Assembly!Z$17+$BG266*Assembly!Z$18+$BH266*Assembly!Z$19+$BI266*Assembly!Z$20+$BJ266*Assembly!Z$21+$BK266*Assembly!Z$22+$BL266*Assembly!Z$23+$BM266*Assembly!Z$24</f>
        <v>#VALUE!</v>
      </c>
      <c r="BO266" s="133" t="e">
        <f t="shared" si="3"/>
        <v>#VALUE!</v>
      </c>
      <c r="BP266" s="133"/>
      <c r="BQ266" s="133" t="e">
        <f>$AS266*Assembly!AD$4+$AT266*Assembly!AD$5+$AU266*Assembly!AD$6+$AV266*Assembly!AD$7+$AW266*Assembly!AD$8+$AX266*Assembly!AD$9+$AY266*Assembly!AD$10+$AZ266*Assembly!AD$11+$BA266*Assembly!AD$12+$BB266*Assembly!AD$13+$BC266*Assembly!AD$14+$BD266*Assembly!AD$15+$BE266*Assembly!AD$16+$BF266*Assembly!AD$17+$BG266*Assembly!AD$18+$BH266*Assembly!AD$19+$BI266*Assembly!AD$20+$BJ266*Assembly!AD$21+$BK266*Assembly!AD$22+$BL266*Assembly!AD$23+$BM266*Assembly!AD$24</f>
        <v>#VALUE!</v>
      </c>
      <c r="BR266" s="177" t="e">
        <f t="shared" si="4"/>
        <v>#VALUE!</v>
      </c>
      <c r="BS266" s="178" t="e">
        <f t="shared" si="5"/>
        <v>#VALUE!</v>
      </c>
      <c r="BT266" s="179" t="e">
        <f t="shared" si="6"/>
        <v>#VALUE!</v>
      </c>
      <c r="BU266" s="178" t="e">
        <f t="shared" si="7"/>
        <v>#VALUE!</v>
      </c>
      <c r="BV266" s="133" t="e">
        <f>$AS266*Assembly!Y$4+$AT266*Assembly!Y$5+$AU266*Assembly!Y$6+$AV266*Assembly!Y$7+$AW266*Assembly!Y$8+$AX266*Assembly!Y$9+$AY266*Assembly!Y$10+$AZ266*Assembly!Y$11+$BA266*Assembly!Y$12+$BB266*Assembly!Y$13+$BC266*Assembly!Y$14+$BD266*Assembly!Y$15+$BE266*Assembly!Y$16+$BF266*Assembly!Y$17+$BG266*Assembly!Y$18+$BH266*Assembly!Y$19+$BI266*Assembly!Y$20+$BJ266*Assembly!Y$21+$BK266*Assembly!Y$22+$BL266*Assembly!Y$23+$BM266*Assembly!Y$24</f>
        <v>#VALUE!</v>
      </c>
      <c r="BW266" s="133" t="e">
        <f t="shared" si="8"/>
        <v>#VALUE!</v>
      </c>
      <c r="BX266" s="130" t="e">
        <f t="shared" si="9"/>
        <v>#VALUE!</v>
      </c>
      <c r="BY266" s="183" t="e">
        <f>$AS266*Assembly!AC$4+$AT266*Assembly!AC$5+$AU266*Assembly!AC$6+$AV266*Assembly!AC$7+$AW266*Assembly!AC$8+$AX266*Assembly!AC$9+$AY266*Assembly!AC$10+$AZ266*Assembly!AC$11+$BA266*Assembly!AC$12+$BB266*Assembly!AC$13+$BC266*Assembly!AC$14+$BD266*Assembly!AC$15+$BE266*Assembly!AC$16+$BF266*Assembly!AC$17+$BG266*Assembly!AC$18+$BH266*Assembly!AC$19+$BI266*Assembly!AC$20+$BJ266*Assembly!AC$21+$BK266*Assembly!AC$22+$BL266*Assembly!AC$23+$BM266*Assembly!AC$24</f>
        <v>#VALUE!</v>
      </c>
      <c r="BZ266" s="164" t="e">
        <f>$AS266*Assembly!M$4+$AT266*Assembly!M$5+$AU266*Assembly!M$6+$AV266*Assembly!M$7+$AW266*Assembly!M$8+$AX266*Assembly!M$9+$AY266*Assembly!M$10+$AZ266*Assembly!M$11+$BA266*Assembly!M$12+$BB266*Assembly!M$13+$BC266*Assembly!M$14+$BD266*Assembly!M$15+$BE266*Assembly!M$16+$BF266*Assembly!M$17+$BG266*Assembly!M$18+$BH266*Assembly!M$19+$BI266*Assembly!M$20+$BJ266*Assembly!M$21+$BK266*Assembly!M$22+$BL266*Assembly!M$23+$BM266*Assembly!M$24</f>
        <v>#VALUE!</v>
      </c>
      <c r="CA266" s="164" t="e">
        <f>$AS266*Assembly!N$4+$AT266*Assembly!N$5+$AU266*Assembly!N$6+$AV266*Assembly!N$7+$AW266*Assembly!N$8+$AX266*Assembly!N$9+$AY266*Assembly!N$10+$AZ266*Assembly!N$11+$BA266*Assembly!N$12+$BB266*Assembly!N$13+$BC266*Assembly!N$14+$BD266*Assembly!N$15+$BE266*Assembly!N$16+$BF266*Assembly!N$17+$BG266*Assembly!N$18+$BH266*Assembly!N$19+$BI266*Assembly!N$20+$BJ266*Assembly!N$21+$BK266*Assembly!N$22+$BL266*Assembly!N$23+$BM266*Assembly!N$24</f>
        <v>#VALUE!</v>
      </c>
      <c r="CB266" s="164" t="e">
        <f>$AS266*Assembly!O$4+$AT266*Assembly!O$5+$AU266*Assembly!O$6+$AV266*Assembly!O$7+$AW266*Assembly!O$8+$AX266*Assembly!O$9+$AY266*Assembly!O$10+$AZ266*Assembly!O$11+$BA266*Assembly!O$12+$BB266*Assembly!O$13+$BC266*Assembly!O$14+$BD266*Assembly!O$15+$BE266*Assembly!O$16+$BF266*Assembly!O$17+$BG266*Assembly!O$18+$BH266*Assembly!O$19+$BI266*Assembly!O$20+$BJ266*Assembly!O$21+$BK266*Assembly!O$22+$BL266*Assembly!O$23+$BM266*Assembly!O$24</f>
        <v>#VALUE!</v>
      </c>
      <c r="CC266" s="156" t="e">
        <f>$AS266*Assembly!P$4+$AT266*Assembly!P$5+$AU266*Assembly!P$6+$AV266*Assembly!P$7+$AW266*Assembly!P$8+$AX266*Assembly!P$9+$AY266*Assembly!P$10+$AZ266*Assembly!P$11+$BA266*Assembly!P$12+$BB266*Assembly!P$13+$BC266*Assembly!P$14+$BD266*Assembly!P$15+$BE266*Assembly!P$16+$BF266*Assembly!P$17+$BG266*Assembly!P$18+$BH266*Assembly!P$19+$BI266*Assembly!P$20+$BJ266*Assembly!P$21+$BK266*Assembly!P$22+$BL266*Assembly!P$23+$BM266*Assembly!P$24</f>
        <v>#VALUE!</v>
      </c>
      <c r="CD266" s="156" t="e">
        <f>$AS266*Assembly!Q$4+$AT266*Assembly!Q$5+$AU266*Assembly!Q$6+$AV266*Assembly!Q$7+$AW266*Assembly!Q$8+$AX266*Assembly!Q$9+$AY266*Assembly!Q$10+$AZ266*Assembly!Q$11+$BA266*Assembly!Q$12+$BB266*Assembly!Q$13+$BC266*Assembly!Q$14+$BD266*Assembly!Q$15+$BE266*Assembly!Q$16+$BF266*Assembly!Q$17+$BG266*Assembly!Q$18+$BH266*Assembly!Q$19+$BI266*Assembly!Q$20+$BJ266*Assembly!Q$21+$BK266*Assembly!Q$22+$BL266*Assembly!Q$23+$BM266*Assembly!Q$24</f>
        <v>#VALUE!</v>
      </c>
      <c r="CE266" s="164" t="e">
        <f>$AS266*Assembly!R$4+$AT266*Assembly!R$5+$AU266*Assembly!R$6+$AV266*Assembly!R$7+$AW266*Assembly!R$8+$AX266*Assembly!R$9+$AY266*Assembly!R$10+$AZ266*Assembly!R$11+$BA266*Assembly!R$12+$BB266*Assembly!R$13+$BC266*Assembly!R$14+$BD266*Assembly!R$15+$BE266*Assembly!R$16+$BF266*Assembly!R$17+$BG266*Assembly!R$18+$BH266*Assembly!R$19+$BI266*Assembly!R$20+$BJ266*Assembly!R$21+$BK266*Assembly!R$22+$BL266*Assembly!R$23+$BM266*Assembly!R$24</f>
        <v>#VALUE!</v>
      </c>
      <c r="CF266" s="156" t="e">
        <f>$AS266*Assembly!S$4+$AT266*Assembly!S$5+$AU266*Assembly!S$6+$AV266*Assembly!S$7+$AW266*Assembly!S$8+$AX266*Assembly!S$9+$AY266*Assembly!S$10+$AZ266*Assembly!S$11+$BA266*Assembly!S$12+$BB266*Assembly!S$13+$BC266*Assembly!S$14+$BD266*Assembly!S$15+$BE266*Assembly!S$16+$BF266*Assembly!S$17+$BG266*Assembly!S$18+$BH266*Assembly!S$19+$BI266*Assembly!S$20+$BJ266*Assembly!S$21+$BK266*Assembly!S$22+$BL266*Assembly!S$23+$BM266*Assembly!S$24</f>
        <v>#VALUE!</v>
      </c>
      <c r="CG266" s="156" t="e">
        <f>$AS266*Assembly!T$4+$AT266*Assembly!T$5+$AU266*Assembly!T$6+$AV266*Assembly!T$7+$AW266*Assembly!T$8+$AX266*Assembly!T$9+$AY266*Assembly!T$10+$AZ266*Assembly!T$11+$BA266*Assembly!T$12+$BB266*Assembly!T$13+$BC266*Assembly!T$14+$BD266*Assembly!T$15+$BE266*Assembly!T$16+$BF266*Assembly!T$17+$BG266*Assembly!T$18+$BH266*Assembly!T$19+$BI266*Assembly!T$20+$BJ266*Assembly!T$21+$BK266*Assembly!T$22+$BL266*Assembly!T$23+$BM266*Assembly!T$24</f>
        <v>#VALUE!</v>
      </c>
      <c r="CH266" s="156" t="e">
        <f>$AS266*Assembly!U$4+$AT266*Assembly!U$5+$AU266*Assembly!U$6+$AV266*Assembly!U$7+$AW266*Assembly!U$8+$AX266*Assembly!U$9+$AY266*Assembly!U$10+$AZ266*Assembly!U$11+$BA266*Assembly!U$12+$BB266*Assembly!U$13+$BC266*Assembly!U$14+$BD266*Assembly!U$15+$BE266*Assembly!U$16+$BF266*Assembly!U$17+$BG266*Assembly!U$18+$BH266*Assembly!U$19+$BI266*Assembly!U$20+$BJ266*Assembly!U$21+$BK266*Assembly!U$22+$BL266*Assembly!U$23+$BM266*Assembly!U$24</f>
        <v>#VALUE!</v>
      </c>
      <c r="CI266" s="164" t="e">
        <f>$AS266*Assembly!V$4+$AT266*Assembly!V$5+$AU266*Assembly!V$6+$AV266*Assembly!V$7+$AW266*Assembly!V$8+$AX266*Assembly!V$9+$AY266*Assembly!V$10+$AZ266*Assembly!V$11+$BA266*Assembly!V$12+$BB266*Assembly!V$13+$BC266*Assembly!V$14+$BD266*Assembly!V$15+$BE266*Assembly!V$16+$BF266*Assembly!V$17+$BG266*Assembly!V$18+$BH266*Assembly!V$19+$BI266*Assembly!V$20+$BJ266*Assembly!V$21+$BK266*Assembly!V$22+$BL266*Assembly!V$23+$BM266*Assembly!V$24</f>
        <v>#VALUE!</v>
      </c>
      <c r="CJ266" s="164" t="e">
        <f>BZ266*Refining!$F$3</f>
        <v>#VALUE!</v>
      </c>
      <c r="CK266" s="164" t="e">
        <f>CA266*Refining!$F$4</f>
        <v>#VALUE!</v>
      </c>
      <c r="CL266" s="164" t="e">
        <f>CB266*Refining!$F$5</f>
        <v>#VALUE!</v>
      </c>
      <c r="CM266" s="164" t="e">
        <f>CC266*Refining!$F$6</f>
        <v>#VALUE!</v>
      </c>
      <c r="CN266" s="164" t="e">
        <f>CD266*Refining!$F$7</f>
        <v>#VALUE!</v>
      </c>
      <c r="CO266" s="164" t="e">
        <f>CE266*Refining!$F$8</f>
        <v>#VALUE!</v>
      </c>
      <c r="CP266" s="164" t="e">
        <f>CF266*Refining!$F$9</f>
        <v>#VALUE!</v>
      </c>
      <c r="CQ266" s="164" t="e">
        <f>CG266*Refining!$F$10</f>
        <v>#VALUE!</v>
      </c>
      <c r="CR266" s="164" t="e">
        <f>CH266*Refining!$F$11</f>
        <v>#VALUE!</v>
      </c>
      <c r="CS266" s="164" t="e">
        <f>CI266*Refining!$F$12</f>
        <v>#VALUE!</v>
      </c>
      <c r="CT266" s="185" t="e">
        <f t="shared" ref="CT266:DM266" si="1073">IF(BZ266 = 0, "", BZ266)</f>
        <v>#VALUE!</v>
      </c>
      <c r="CU266" s="189" t="e">
        <f t="shared" si="1073"/>
        <v>#VALUE!</v>
      </c>
      <c r="CV266" s="189" t="e">
        <f t="shared" si="1073"/>
        <v>#VALUE!</v>
      </c>
      <c r="CW266" s="186" t="e">
        <f t="shared" si="1073"/>
        <v>#VALUE!</v>
      </c>
      <c r="CX266" s="186" t="e">
        <f t="shared" si="1073"/>
        <v>#VALUE!</v>
      </c>
      <c r="CY266" s="186" t="e">
        <f t="shared" si="1073"/>
        <v>#VALUE!</v>
      </c>
      <c r="CZ266" s="186" t="e">
        <f t="shared" si="1073"/>
        <v>#VALUE!</v>
      </c>
      <c r="DA266" s="186" t="e">
        <f t="shared" si="1073"/>
        <v>#VALUE!</v>
      </c>
      <c r="DB266" s="186" t="e">
        <f t="shared" si="1073"/>
        <v>#VALUE!</v>
      </c>
      <c r="DC266" s="187" t="e">
        <f t="shared" si="1073"/>
        <v>#VALUE!</v>
      </c>
      <c r="DD266" s="185" t="e">
        <f t="shared" si="1073"/>
        <v>#VALUE!</v>
      </c>
      <c r="DE266" s="189" t="e">
        <f t="shared" si="1073"/>
        <v>#VALUE!</v>
      </c>
      <c r="DF266" s="189" t="e">
        <f t="shared" si="1073"/>
        <v>#VALUE!</v>
      </c>
      <c r="DG266" s="186" t="e">
        <f t="shared" si="1073"/>
        <v>#VALUE!</v>
      </c>
      <c r="DH266" s="211" t="e">
        <f t="shared" si="1073"/>
        <v>#VALUE!</v>
      </c>
      <c r="DI266" s="186" t="e">
        <f t="shared" si="1073"/>
        <v>#VALUE!</v>
      </c>
      <c r="DJ266" s="186" t="e">
        <f t="shared" si="1073"/>
        <v>#VALUE!</v>
      </c>
      <c r="DK266" s="186" t="e">
        <f t="shared" si="1073"/>
        <v>#VALUE!</v>
      </c>
      <c r="DL266" s="186" t="e">
        <f t="shared" si="1073"/>
        <v>#VALUE!</v>
      </c>
      <c r="DM266" s="187" t="e">
        <f t="shared" si="1073"/>
        <v>#VALUE!</v>
      </c>
      <c r="DN266" s="185" t="e">
        <f t="shared" si="11"/>
        <v>#VALUE!</v>
      </c>
      <c r="DO266" s="189" t="e">
        <f t="shared" si="12"/>
        <v>#VALUE!</v>
      </c>
      <c r="DP266" s="120" t="e">
        <f t="shared" si="13"/>
        <v>#VALUE!</v>
      </c>
      <c r="DQ266" s="133" t="e">
        <f>CT266*'Ores &amp; Ingots'!$C$3+CU266*'Ores &amp; Ingots'!$C$4+CV266*'Ores &amp; Ingots'!$C$5+CW266*'Ores &amp; Ingots'!$C$6+CX266*'Ores &amp; Ingots'!$C$7+CY266*'Ores &amp; Ingots'!$C$8+CZ266*'Ores &amp; Ingots'!$C$9+DA266*'Ores &amp; Ingots'!$C$10+DB266*'Ores &amp; Ingots'!$C$11+DC266*'Ores &amp; Ingots'!$C$12</f>
        <v>#VALUE!</v>
      </c>
      <c r="DR266" s="133" t="e">
        <f>DD266*'Ores &amp; Ingots'!$B$3+DE266*'Ores &amp; Ingots'!$B$4+DF266*'Ores &amp; Ingots'!$B$5+DG266*'Ores &amp; Ingots'!$B$6+DH266*'Ores &amp; Ingots'!$B$7+DI266*'Ores &amp; Ingots'!$B$8+DJ266*'Ores &amp; Ingots'!$B$9+DK266*'Ores &amp; Ingots'!$B$10+DL266*'Ores &amp; Ingots'!$B$11+DM266*'Ores &amp; Ingots'!$B$12</f>
        <v>#VALUE!</v>
      </c>
      <c r="DS266" s="189" t="e">
        <f>CT266*Refining!$G$3+CU266*Refining!$G$4+CV266*Refining!$G$5+CW266*Refining!$G$6+CX266*Refining!$G$7+CY266*Refining!$G$8+CZ266*Refining!$G$9+DA266*Refining!$G$10+DB266*Refining!$G$11+DC266*Refining!$G$12</f>
        <v>#VALUE!</v>
      </c>
      <c r="DT266" s="189" t="e">
        <f t="shared" si="14"/>
        <v>#VALUE!</v>
      </c>
      <c r="DU266" s="192" t="e">
        <f t="shared" si="15"/>
        <v>#VALUE!</v>
      </c>
      <c r="DV266" s="185" t="e">
        <f t="shared" si="16"/>
        <v>#VALUE!</v>
      </c>
      <c r="DW266" s="194" t="e">
        <f t="shared" ref="DW266:DX266" si="1074">DV266/60</f>
        <v>#VALUE!</v>
      </c>
      <c r="DX266" s="194" t="e">
        <f t="shared" si="1074"/>
        <v>#VALUE!</v>
      </c>
      <c r="DY266" s="185" t="e">
        <f t="shared" si="18"/>
        <v>#VALUE!</v>
      </c>
      <c r="DZ266" s="194" t="e">
        <f t="shared" ref="DZ266:EA266" si="1075">DY266/1000</f>
        <v>#VALUE!</v>
      </c>
      <c r="EA266" s="196" t="e">
        <f t="shared" si="1075"/>
        <v>#VALUE!</v>
      </c>
      <c r="EB266" s="130" t="e">
        <f t="shared" si="20"/>
        <v>#VALUE!</v>
      </c>
      <c r="EC266" s="132" t="e">
        <f t="shared" si="21"/>
        <v>#VALUE!</v>
      </c>
      <c r="ED266" s="133" t="s">
        <v>28</v>
      </c>
    </row>
    <row r="267" spans="1:134" ht="12.75" x14ac:dyDescent="0.2">
      <c r="A267" s="864"/>
      <c r="B267" s="369" t="s">
        <v>424</v>
      </c>
      <c r="C267" s="137" t="s">
        <v>155</v>
      </c>
      <c r="D267" s="137">
        <v>1</v>
      </c>
      <c r="E267" s="137">
        <v>1</v>
      </c>
      <c r="F267" s="137">
        <v>1</v>
      </c>
      <c r="G267" s="139">
        <f t="shared" si="0"/>
        <v>0.125</v>
      </c>
      <c r="H267" s="140">
        <v>5</v>
      </c>
      <c r="I267" s="140">
        <v>12.5</v>
      </c>
      <c r="J267" s="140">
        <f>H267/Main!$D$9</f>
        <v>1</v>
      </c>
      <c r="K267" s="140">
        <f>I267/Main!$D$10</f>
        <v>6.25</v>
      </c>
      <c r="L267" s="140">
        <f t="shared" si="1"/>
        <v>6.25</v>
      </c>
      <c r="M267" s="140">
        <v>1</v>
      </c>
      <c r="N267" s="143"/>
      <c r="O267" s="143"/>
      <c r="P267" s="145"/>
      <c r="Q267" s="143"/>
      <c r="R267" s="146"/>
      <c r="S267" s="143"/>
      <c r="T267" s="395"/>
      <c r="U267" s="198"/>
      <c r="V267" s="143"/>
      <c r="W267" s="396"/>
      <c r="X267" s="167">
        <v>3</v>
      </c>
      <c r="Y267" s="133">
        <v>0</v>
      </c>
      <c r="Z267" s="133">
        <v>0</v>
      </c>
      <c r="AA267" s="133">
        <v>0</v>
      </c>
      <c r="AB267" s="133">
        <v>0</v>
      </c>
      <c r="AC267" s="133">
        <v>0</v>
      </c>
      <c r="AD267" s="133">
        <v>0</v>
      </c>
      <c r="AE267" s="133">
        <v>0</v>
      </c>
      <c r="AF267" s="133">
        <v>0</v>
      </c>
      <c r="AG267" s="133">
        <v>0</v>
      </c>
      <c r="AH267" s="133">
        <v>0</v>
      </c>
      <c r="AI267" s="133">
        <v>1</v>
      </c>
      <c r="AJ267" s="133">
        <v>0</v>
      </c>
      <c r="AK267" s="133">
        <v>0</v>
      </c>
      <c r="AL267" s="133">
        <v>0</v>
      </c>
      <c r="AM267" s="133">
        <v>0</v>
      </c>
      <c r="AN267" s="133">
        <v>0</v>
      </c>
      <c r="AO267" s="133">
        <v>0</v>
      </c>
      <c r="AP267" s="133">
        <v>0</v>
      </c>
      <c r="AQ267" s="133">
        <v>0</v>
      </c>
      <c r="AR267" s="133">
        <v>0</v>
      </c>
      <c r="AS267" s="406">
        <f t="shared" ref="AS267:BM267" si="1076">IF(X267 = 0, "", X267)</f>
        <v>3</v>
      </c>
      <c r="AT267" s="137" t="str">
        <f t="shared" si="1076"/>
        <v/>
      </c>
      <c r="AU267" s="137" t="str">
        <f t="shared" si="1076"/>
        <v/>
      </c>
      <c r="AV267" s="137" t="str">
        <f t="shared" si="1076"/>
        <v/>
      </c>
      <c r="AW267" s="137" t="str">
        <f t="shared" si="1076"/>
        <v/>
      </c>
      <c r="AX267" s="137" t="str">
        <f t="shared" si="1076"/>
        <v/>
      </c>
      <c r="AY267" s="137" t="str">
        <f t="shared" si="1076"/>
        <v/>
      </c>
      <c r="AZ267" s="137" t="str">
        <f t="shared" si="1076"/>
        <v/>
      </c>
      <c r="BA267" s="137" t="str">
        <f t="shared" si="1076"/>
        <v/>
      </c>
      <c r="BB267" s="137" t="str">
        <f t="shared" si="1076"/>
        <v/>
      </c>
      <c r="BC267" s="137" t="str">
        <f t="shared" si="1076"/>
        <v/>
      </c>
      <c r="BD267" s="133">
        <f t="shared" si="1076"/>
        <v>1</v>
      </c>
      <c r="BE267" s="137" t="str">
        <f t="shared" si="1076"/>
        <v/>
      </c>
      <c r="BF267" s="137" t="str">
        <f t="shared" si="1076"/>
        <v/>
      </c>
      <c r="BG267" s="137" t="str">
        <f t="shared" si="1076"/>
        <v/>
      </c>
      <c r="BH267" s="137" t="str">
        <f t="shared" si="1076"/>
        <v/>
      </c>
      <c r="BI267" s="137" t="str">
        <f t="shared" si="1076"/>
        <v/>
      </c>
      <c r="BJ267" s="137" t="str">
        <f t="shared" si="1076"/>
        <v/>
      </c>
      <c r="BK267" s="137" t="str">
        <f t="shared" si="1076"/>
        <v/>
      </c>
      <c r="BL267" s="137" t="str">
        <f t="shared" si="1076"/>
        <v/>
      </c>
      <c r="BM267" s="169" t="str">
        <f t="shared" si="1076"/>
        <v/>
      </c>
      <c r="BN267" s="174" t="e">
        <f>$AS267*Assembly!Z$4+$AT267*Assembly!Z$5+$AU267*Assembly!Z$6+$AV267*Assembly!Z$7+$AW267*Assembly!Z$8+$AX267*Assembly!Z$9+$AY267*Assembly!Z$10+$AZ267*Assembly!Z$11+$BA267*Assembly!Z$12+$BB267*Assembly!Z$13+$BC267*Assembly!Z$14+$BD267*Assembly!Z$15+$BE267*Assembly!Z$16+$BF267*Assembly!Z$17+$BG267*Assembly!Z$18+$BH267*Assembly!Z$19+$BI267*Assembly!Z$20+$BJ267*Assembly!Z$21+$BK267*Assembly!Z$22+$BL267*Assembly!Z$23+$BM267*Assembly!Z$24</f>
        <v>#VALUE!</v>
      </c>
      <c r="BO267" s="133" t="e">
        <f t="shared" si="3"/>
        <v>#VALUE!</v>
      </c>
      <c r="BP267" s="133"/>
      <c r="BQ267" s="133" t="e">
        <f>$AS267*Assembly!AD$4+$AT267*Assembly!AD$5+$AU267*Assembly!AD$6+$AV267*Assembly!AD$7+$AW267*Assembly!AD$8+$AX267*Assembly!AD$9+$AY267*Assembly!AD$10+$AZ267*Assembly!AD$11+$BA267*Assembly!AD$12+$BB267*Assembly!AD$13+$BC267*Assembly!AD$14+$BD267*Assembly!AD$15+$BE267*Assembly!AD$16+$BF267*Assembly!AD$17+$BG267*Assembly!AD$18+$BH267*Assembly!AD$19+$BI267*Assembly!AD$20+$BJ267*Assembly!AD$21+$BK267*Assembly!AD$22+$BL267*Assembly!AD$23+$BM267*Assembly!AD$24</f>
        <v>#VALUE!</v>
      </c>
      <c r="BR267" s="177" t="e">
        <f t="shared" si="4"/>
        <v>#VALUE!</v>
      </c>
      <c r="BS267" s="178" t="e">
        <f t="shared" si="5"/>
        <v>#VALUE!</v>
      </c>
      <c r="BT267" s="179" t="e">
        <f t="shared" si="6"/>
        <v>#VALUE!</v>
      </c>
      <c r="BU267" s="178" t="e">
        <f t="shared" si="7"/>
        <v>#VALUE!</v>
      </c>
      <c r="BV267" s="133" t="e">
        <f>$AS267*Assembly!Y$4+$AT267*Assembly!Y$5+$AU267*Assembly!Y$6+$AV267*Assembly!Y$7+$AW267*Assembly!Y$8+$AX267*Assembly!Y$9+$AY267*Assembly!Y$10+$AZ267*Assembly!Y$11+$BA267*Assembly!Y$12+$BB267*Assembly!Y$13+$BC267*Assembly!Y$14+$BD267*Assembly!Y$15+$BE267*Assembly!Y$16+$BF267*Assembly!Y$17+$BG267*Assembly!Y$18+$BH267*Assembly!Y$19+$BI267*Assembly!Y$20+$BJ267*Assembly!Y$21+$BK267*Assembly!Y$22+$BL267*Assembly!Y$23+$BM267*Assembly!Y$24</f>
        <v>#VALUE!</v>
      </c>
      <c r="BW267" s="133" t="e">
        <f t="shared" si="8"/>
        <v>#VALUE!</v>
      </c>
      <c r="BX267" s="130" t="e">
        <f t="shared" si="9"/>
        <v>#VALUE!</v>
      </c>
      <c r="BY267" s="183" t="e">
        <f>$AS267*Assembly!AC$4+$AT267*Assembly!AC$5+$AU267*Assembly!AC$6+$AV267*Assembly!AC$7+$AW267*Assembly!AC$8+$AX267*Assembly!AC$9+$AY267*Assembly!AC$10+$AZ267*Assembly!AC$11+$BA267*Assembly!AC$12+$BB267*Assembly!AC$13+$BC267*Assembly!AC$14+$BD267*Assembly!AC$15+$BE267*Assembly!AC$16+$BF267*Assembly!AC$17+$BG267*Assembly!AC$18+$BH267*Assembly!AC$19+$BI267*Assembly!AC$20+$BJ267*Assembly!AC$21+$BK267*Assembly!AC$22+$BL267*Assembly!AC$23+$BM267*Assembly!AC$24</f>
        <v>#VALUE!</v>
      </c>
      <c r="BZ267" s="145" t="e">
        <f>$AS267*Assembly!M$4+$AT267*Assembly!M$5+$AU267*Assembly!M$6+$AV267*Assembly!M$7+$AW267*Assembly!M$8+$AX267*Assembly!M$9+$AY267*Assembly!M$10+$AZ267*Assembly!M$11+$BA267*Assembly!M$12+$BB267*Assembly!M$13+$BC267*Assembly!M$14+$BD267*Assembly!M$15+$BE267*Assembly!M$16+$BF267*Assembly!M$17+$BG267*Assembly!M$18+$BH267*Assembly!M$19+$BI267*Assembly!M$20+$BJ267*Assembly!M$21+$BK267*Assembly!M$22+$BL267*Assembly!M$23+$BM267*Assembly!M$24</f>
        <v>#VALUE!</v>
      </c>
      <c r="CA267" s="145" t="e">
        <f>$AS267*Assembly!N$4+$AT267*Assembly!N$5+$AU267*Assembly!N$6+$AV267*Assembly!N$7+$AW267*Assembly!N$8+$AX267*Assembly!N$9+$AY267*Assembly!N$10+$AZ267*Assembly!N$11+$BA267*Assembly!N$12+$BB267*Assembly!N$13+$BC267*Assembly!N$14+$BD267*Assembly!N$15+$BE267*Assembly!N$16+$BF267*Assembly!N$17+$BG267*Assembly!N$18+$BH267*Assembly!N$19+$BI267*Assembly!N$20+$BJ267*Assembly!N$21+$BK267*Assembly!N$22+$BL267*Assembly!N$23+$BM267*Assembly!N$24</f>
        <v>#VALUE!</v>
      </c>
      <c r="CB267" s="145" t="e">
        <f>$AS267*Assembly!O$4+$AT267*Assembly!O$5+$AU267*Assembly!O$6+$AV267*Assembly!O$7+$AW267*Assembly!O$8+$AX267*Assembly!O$9+$AY267*Assembly!O$10+$AZ267*Assembly!O$11+$BA267*Assembly!O$12+$BB267*Assembly!O$13+$BC267*Assembly!O$14+$BD267*Assembly!O$15+$BE267*Assembly!O$16+$BF267*Assembly!O$17+$BG267*Assembly!O$18+$BH267*Assembly!O$19+$BI267*Assembly!O$20+$BJ267*Assembly!O$21+$BK267*Assembly!O$22+$BL267*Assembly!O$23+$BM267*Assembly!O$24</f>
        <v>#VALUE!</v>
      </c>
      <c r="CC267" s="140" t="e">
        <f>$AS267*Assembly!P$4+$AT267*Assembly!P$5+$AU267*Assembly!P$6+$AV267*Assembly!P$7+$AW267*Assembly!P$8+$AX267*Assembly!P$9+$AY267*Assembly!P$10+$AZ267*Assembly!P$11+$BA267*Assembly!P$12+$BB267*Assembly!P$13+$BC267*Assembly!P$14+$BD267*Assembly!P$15+$BE267*Assembly!P$16+$BF267*Assembly!P$17+$BG267*Assembly!P$18+$BH267*Assembly!P$19+$BI267*Assembly!P$20+$BJ267*Assembly!P$21+$BK267*Assembly!P$22+$BL267*Assembly!P$23+$BM267*Assembly!P$24</f>
        <v>#VALUE!</v>
      </c>
      <c r="CD267" s="140" t="e">
        <f>$AS267*Assembly!Q$4+$AT267*Assembly!Q$5+$AU267*Assembly!Q$6+$AV267*Assembly!Q$7+$AW267*Assembly!Q$8+$AX267*Assembly!Q$9+$AY267*Assembly!Q$10+$AZ267*Assembly!Q$11+$BA267*Assembly!Q$12+$BB267*Assembly!Q$13+$BC267*Assembly!Q$14+$BD267*Assembly!Q$15+$BE267*Assembly!Q$16+$BF267*Assembly!Q$17+$BG267*Assembly!Q$18+$BH267*Assembly!Q$19+$BI267*Assembly!Q$20+$BJ267*Assembly!Q$21+$BK267*Assembly!Q$22+$BL267*Assembly!Q$23+$BM267*Assembly!Q$24</f>
        <v>#VALUE!</v>
      </c>
      <c r="CE267" s="145" t="e">
        <f>$AS267*Assembly!R$4+$AT267*Assembly!R$5+$AU267*Assembly!R$6+$AV267*Assembly!R$7+$AW267*Assembly!R$8+$AX267*Assembly!R$9+$AY267*Assembly!R$10+$AZ267*Assembly!R$11+$BA267*Assembly!R$12+$BB267*Assembly!R$13+$BC267*Assembly!R$14+$BD267*Assembly!R$15+$BE267*Assembly!R$16+$BF267*Assembly!R$17+$BG267*Assembly!R$18+$BH267*Assembly!R$19+$BI267*Assembly!R$20+$BJ267*Assembly!R$21+$BK267*Assembly!R$22+$BL267*Assembly!R$23+$BM267*Assembly!R$24</f>
        <v>#VALUE!</v>
      </c>
      <c r="CF267" s="140" t="e">
        <f>$AS267*Assembly!S$4+$AT267*Assembly!S$5+$AU267*Assembly!S$6+$AV267*Assembly!S$7+$AW267*Assembly!S$8+$AX267*Assembly!S$9+$AY267*Assembly!S$10+$AZ267*Assembly!S$11+$BA267*Assembly!S$12+$BB267*Assembly!S$13+$BC267*Assembly!S$14+$BD267*Assembly!S$15+$BE267*Assembly!S$16+$BF267*Assembly!S$17+$BG267*Assembly!S$18+$BH267*Assembly!S$19+$BI267*Assembly!S$20+$BJ267*Assembly!S$21+$BK267*Assembly!S$22+$BL267*Assembly!S$23+$BM267*Assembly!S$24</f>
        <v>#VALUE!</v>
      </c>
      <c r="CG267" s="140" t="e">
        <f>$AS267*Assembly!T$4+$AT267*Assembly!T$5+$AU267*Assembly!T$6+$AV267*Assembly!T$7+$AW267*Assembly!T$8+$AX267*Assembly!T$9+$AY267*Assembly!T$10+$AZ267*Assembly!T$11+$BA267*Assembly!T$12+$BB267*Assembly!T$13+$BC267*Assembly!T$14+$BD267*Assembly!T$15+$BE267*Assembly!T$16+$BF267*Assembly!T$17+$BG267*Assembly!T$18+$BH267*Assembly!T$19+$BI267*Assembly!T$20+$BJ267*Assembly!T$21+$BK267*Assembly!T$22+$BL267*Assembly!T$23+$BM267*Assembly!T$24</f>
        <v>#VALUE!</v>
      </c>
      <c r="CH267" s="140" t="e">
        <f>$AS267*Assembly!U$4+$AT267*Assembly!U$5+$AU267*Assembly!U$6+$AV267*Assembly!U$7+$AW267*Assembly!U$8+$AX267*Assembly!U$9+$AY267*Assembly!U$10+$AZ267*Assembly!U$11+$BA267*Assembly!U$12+$BB267*Assembly!U$13+$BC267*Assembly!U$14+$BD267*Assembly!U$15+$BE267*Assembly!U$16+$BF267*Assembly!U$17+$BG267*Assembly!U$18+$BH267*Assembly!U$19+$BI267*Assembly!U$20+$BJ267*Assembly!U$21+$BK267*Assembly!U$22+$BL267*Assembly!U$23+$BM267*Assembly!U$24</f>
        <v>#VALUE!</v>
      </c>
      <c r="CI267" s="145" t="e">
        <f>$AS267*Assembly!V$4+$AT267*Assembly!V$5+$AU267*Assembly!V$6+$AV267*Assembly!V$7+$AW267*Assembly!V$8+$AX267*Assembly!V$9+$AY267*Assembly!V$10+$AZ267*Assembly!V$11+$BA267*Assembly!V$12+$BB267*Assembly!V$13+$BC267*Assembly!V$14+$BD267*Assembly!V$15+$BE267*Assembly!V$16+$BF267*Assembly!V$17+$BG267*Assembly!V$18+$BH267*Assembly!V$19+$BI267*Assembly!V$20+$BJ267*Assembly!V$21+$BK267*Assembly!V$22+$BL267*Assembly!V$23+$BM267*Assembly!V$24</f>
        <v>#VALUE!</v>
      </c>
      <c r="CJ267" s="145" t="e">
        <f>BZ267*Refining!$F$3</f>
        <v>#VALUE!</v>
      </c>
      <c r="CK267" s="145" t="e">
        <f>CA267*Refining!$F$4</f>
        <v>#VALUE!</v>
      </c>
      <c r="CL267" s="145" t="e">
        <f>CB267*Refining!$F$5</f>
        <v>#VALUE!</v>
      </c>
      <c r="CM267" s="145" t="e">
        <f>CC267*Refining!$F$6</f>
        <v>#VALUE!</v>
      </c>
      <c r="CN267" s="145" t="e">
        <f>CD267*Refining!$F$7</f>
        <v>#VALUE!</v>
      </c>
      <c r="CO267" s="145" t="e">
        <f>CE267*Refining!$F$8</f>
        <v>#VALUE!</v>
      </c>
      <c r="CP267" s="145" t="e">
        <f>CF267*Refining!$F$9</f>
        <v>#VALUE!</v>
      </c>
      <c r="CQ267" s="145" t="e">
        <f>CG267*Refining!$F$10</f>
        <v>#VALUE!</v>
      </c>
      <c r="CR267" s="145" t="e">
        <f>CH267*Refining!$F$11</f>
        <v>#VALUE!</v>
      </c>
      <c r="CS267" s="145" t="e">
        <f>CI267*Refining!$F$12</f>
        <v>#VALUE!</v>
      </c>
      <c r="CT267" s="185" t="e">
        <f t="shared" ref="CT267:DM267" si="1077">IF(BZ267 = 0, "", BZ267)</f>
        <v>#VALUE!</v>
      </c>
      <c r="CU267" s="189" t="e">
        <f t="shared" si="1077"/>
        <v>#VALUE!</v>
      </c>
      <c r="CV267" s="189" t="e">
        <f t="shared" si="1077"/>
        <v>#VALUE!</v>
      </c>
      <c r="CW267" s="186" t="e">
        <f t="shared" si="1077"/>
        <v>#VALUE!</v>
      </c>
      <c r="CX267" s="186" t="e">
        <f t="shared" si="1077"/>
        <v>#VALUE!</v>
      </c>
      <c r="CY267" s="186" t="e">
        <f t="shared" si="1077"/>
        <v>#VALUE!</v>
      </c>
      <c r="CZ267" s="186" t="e">
        <f t="shared" si="1077"/>
        <v>#VALUE!</v>
      </c>
      <c r="DA267" s="186" t="e">
        <f t="shared" si="1077"/>
        <v>#VALUE!</v>
      </c>
      <c r="DB267" s="186" t="e">
        <f t="shared" si="1077"/>
        <v>#VALUE!</v>
      </c>
      <c r="DC267" s="187" t="e">
        <f t="shared" si="1077"/>
        <v>#VALUE!</v>
      </c>
      <c r="DD267" s="185" t="e">
        <f t="shared" si="1077"/>
        <v>#VALUE!</v>
      </c>
      <c r="DE267" s="189" t="e">
        <f t="shared" si="1077"/>
        <v>#VALUE!</v>
      </c>
      <c r="DF267" s="189" t="e">
        <f t="shared" si="1077"/>
        <v>#VALUE!</v>
      </c>
      <c r="DG267" s="186" t="e">
        <f t="shared" si="1077"/>
        <v>#VALUE!</v>
      </c>
      <c r="DH267" s="211" t="e">
        <f t="shared" si="1077"/>
        <v>#VALUE!</v>
      </c>
      <c r="DI267" s="186" t="e">
        <f t="shared" si="1077"/>
        <v>#VALUE!</v>
      </c>
      <c r="DJ267" s="186" t="e">
        <f t="shared" si="1077"/>
        <v>#VALUE!</v>
      </c>
      <c r="DK267" s="186" t="e">
        <f t="shared" si="1077"/>
        <v>#VALUE!</v>
      </c>
      <c r="DL267" s="186" t="e">
        <f t="shared" si="1077"/>
        <v>#VALUE!</v>
      </c>
      <c r="DM267" s="187" t="e">
        <f t="shared" si="1077"/>
        <v>#VALUE!</v>
      </c>
      <c r="DN267" s="185" t="e">
        <f t="shared" si="11"/>
        <v>#VALUE!</v>
      </c>
      <c r="DO267" s="189" t="e">
        <f t="shared" si="12"/>
        <v>#VALUE!</v>
      </c>
      <c r="DP267" s="120" t="e">
        <f t="shared" si="13"/>
        <v>#VALUE!</v>
      </c>
      <c r="DQ267" s="133" t="e">
        <f>CT267*'Ores &amp; Ingots'!$C$3+CU267*'Ores &amp; Ingots'!$C$4+CV267*'Ores &amp; Ingots'!$C$5+CW267*'Ores &amp; Ingots'!$C$6+CX267*'Ores &amp; Ingots'!$C$7+CY267*'Ores &amp; Ingots'!$C$8+CZ267*'Ores &amp; Ingots'!$C$9+DA267*'Ores &amp; Ingots'!$C$10+DB267*'Ores &amp; Ingots'!$C$11+DC267*'Ores &amp; Ingots'!$C$12</f>
        <v>#VALUE!</v>
      </c>
      <c r="DR267" s="133" t="e">
        <f>DD267*'Ores &amp; Ingots'!$B$3+DE267*'Ores &amp; Ingots'!$B$4+DF267*'Ores &amp; Ingots'!$B$5+DG267*'Ores &amp; Ingots'!$B$6+DH267*'Ores &amp; Ingots'!$B$7+DI267*'Ores &amp; Ingots'!$B$8+DJ267*'Ores &amp; Ingots'!$B$9+DK267*'Ores &amp; Ingots'!$B$10+DL267*'Ores &amp; Ingots'!$B$11+DM267*'Ores &amp; Ingots'!$B$12</f>
        <v>#VALUE!</v>
      </c>
      <c r="DS267" s="189" t="e">
        <f>CT267*Refining!$G$3+CU267*Refining!$G$4+CV267*Refining!$G$5+CW267*Refining!$G$6+CX267*Refining!$G$7+CY267*Refining!$G$8+CZ267*Refining!$G$9+DA267*Refining!$G$10+DB267*Refining!$G$11+DC267*Refining!$G$12</f>
        <v>#VALUE!</v>
      </c>
      <c r="DT267" s="189" t="e">
        <f t="shared" si="14"/>
        <v>#VALUE!</v>
      </c>
      <c r="DU267" s="192" t="e">
        <f t="shared" si="15"/>
        <v>#VALUE!</v>
      </c>
      <c r="DV267" s="185" t="e">
        <f t="shared" si="16"/>
        <v>#VALUE!</v>
      </c>
      <c r="DW267" s="194" t="e">
        <f t="shared" ref="DW267:DX267" si="1078">DV267/60</f>
        <v>#VALUE!</v>
      </c>
      <c r="DX267" s="194" t="e">
        <f t="shared" si="1078"/>
        <v>#VALUE!</v>
      </c>
      <c r="DY267" s="185" t="e">
        <f t="shared" si="18"/>
        <v>#VALUE!</v>
      </c>
      <c r="DZ267" s="194" t="e">
        <f t="shared" ref="DZ267:EA267" si="1079">DY267/1000</f>
        <v>#VALUE!</v>
      </c>
      <c r="EA267" s="196" t="e">
        <f t="shared" si="1079"/>
        <v>#VALUE!</v>
      </c>
      <c r="EB267" s="130" t="e">
        <f t="shared" si="20"/>
        <v>#VALUE!</v>
      </c>
      <c r="EC267" s="132" t="e">
        <f t="shared" si="21"/>
        <v>#VALUE!</v>
      </c>
      <c r="ED267" s="133" t="s">
        <v>28</v>
      </c>
    </row>
    <row r="268" spans="1:134" ht="12.75" x14ac:dyDescent="0.2">
      <c r="A268" s="864"/>
      <c r="B268" s="369" t="s">
        <v>425</v>
      </c>
      <c r="C268" s="137" t="s">
        <v>155</v>
      </c>
      <c r="D268" s="137">
        <v>1</v>
      </c>
      <c r="E268" s="137">
        <v>1</v>
      </c>
      <c r="F268" s="137">
        <v>1</v>
      </c>
      <c r="G268" s="154">
        <f t="shared" si="0"/>
        <v>0.125</v>
      </c>
      <c r="H268" s="156">
        <v>3</v>
      </c>
      <c r="I268" s="156">
        <v>7.5</v>
      </c>
      <c r="J268" s="156">
        <f>H268/Main!$D$9</f>
        <v>0.6</v>
      </c>
      <c r="K268" s="156">
        <f>I268/Main!$D$10</f>
        <v>3.75</v>
      </c>
      <c r="L268" s="156">
        <f t="shared" si="1"/>
        <v>6.25</v>
      </c>
      <c r="M268" s="156">
        <v>1</v>
      </c>
      <c r="N268" s="159"/>
      <c r="O268" s="159"/>
      <c r="P268" s="164"/>
      <c r="Q268" s="159"/>
      <c r="R268" s="166"/>
      <c r="S268" s="159"/>
      <c r="T268" s="166"/>
      <c r="U268" s="170"/>
      <c r="V268" s="159"/>
      <c r="W268" s="364"/>
      <c r="X268" s="167">
        <v>2</v>
      </c>
      <c r="Y268" s="133">
        <v>0</v>
      </c>
      <c r="Z268" s="133">
        <v>0</v>
      </c>
      <c r="AA268" s="133">
        <v>0</v>
      </c>
      <c r="AB268" s="133">
        <v>0</v>
      </c>
      <c r="AC268" s="133">
        <v>0</v>
      </c>
      <c r="AD268" s="133">
        <v>0</v>
      </c>
      <c r="AE268" s="133">
        <v>0</v>
      </c>
      <c r="AF268" s="133">
        <v>0</v>
      </c>
      <c r="AG268" s="133">
        <v>0</v>
      </c>
      <c r="AH268" s="133">
        <v>0</v>
      </c>
      <c r="AI268" s="133">
        <v>1</v>
      </c>
      <c r="AJ268" s="133">
        <v>0</v>
      </c>
      <c r="AK268" s="133">
        <v>0</v>
      </c>
      <c r="AL268" s="133">
        <v>0</v>
      </c>
      <c r="AM268" s="133">
        <v>0</v>
      </c>
      <c r="AN268" s="133">
        <v>0</v>
      </c>
      <c r="AO268" s="133">
        <v>0</v>
      </c>
      <c r="AP268" s="133">
        <v>0</v>
      </c>
      <c r="AQ268" s="133">
        <v>0</v>
      </c>
      <c r="AR268" s="133">
        <v>0</v>
      </c>
      <c r="AS268" s="406">
        <f t="shared" ref="AS268:BM268" si="1080">IF(X268 = 0, "", X268)</f>
        <v>2</v>
      </c>
      <c r="AT268" s="137" t="str">
        <f t="shared" si="1080"/>
        <v/>
      </c>
      <c r="AU268" s="137" t="str">
        <f t="shared" si="1080"/>
        <v/>
      </c>
      <c r="AV268" s="137" t="str">
        <f t="shared" si="1080"/>
        <v/>
      </c>
      <c r="AW268" s="137" t="str">
        <f t="shared" si="1080"/>
        <v/>
      </c>
      <c r="AX268" s="137" t="str">
        <f t="shared" si="1080"/>
        <v/>
      </c>
      <c r="AY268" s="137" t="str">
        <f t="shared" si="1080"/>
        <v/>
      </c>
      <c r="AZ268" s="137" t="str">
        <f t="shared" si="1080"/>
        <v/>
      </c>
      <c r="BA268" s="137" t="str">
        <f t="shared" si="1080"/>
        <v/>
      </c>
      <c r="BB268" s="137" t="str">
        <f t="shared" si="1080"/>
        <v/>
      </c>
      <c r="BC268" s="137" t="str">
        <f t="shared" si="1080"/>
        <v/>
      </c>
      <c r="BD268" s="133">
        <f t="shared" si="1080"/>
        <v>1</v>
      </c>
      <c r="BE268" s="137" t="str">
        <f t="shared" si="1080"/>
        <v/>
      </c>
      <c r="BF268" s="137" t="str">
        <f t="shared" si="1080"/>
        <v/>
      </c>
      <c r="BG268" s="137" t="str">
        <f t="shared" si="1080"/>
        <v/>
      </c>
      <c r="BH268" s="137" t="str">
        <f t="shared" si="1080"/>
        <v/>
      </c>
      <c r="BI268" s="137" t="str">
        <f t="shared" si="1080"/>
        <v/>
      </c>
      <c r="BJ268" s="137" t="str">
        <f t="shared" si="1080"/>
        <v/>
      </c>
      <c r="BK268" s="137" t="str">
        <f t="shared" si="1080"/>
        <v/>
      </c>
      <c r="BL268" s="137" t="str">
        <f t="shared" si="1080"/>
        <v/>
      </c>
      <c r="BM268" s="169" t="str">
        <f t="shared" si="1080"/>
        <v/>
      </c>
      <c r="BN268" s="174" t="e">
        <f>$AS268*Assembly!Z$4+$AT268*Assembly!Z$5+$AU268*Assembly!Z$6+$AV268*Assembly!Z$7+$AW268*Assembly!Z$8+$AX268*Assembly!Z$9+$AY268*Assembly!Z$10+$AZ268*Assembly!Z$11+$BA268*Assembly!Z$12+$BB268*Assembly!Z$13+$BC268*Assembly!Z$14+$BD268*Assembly!Z$15+$BE268*Assembly!Z$16+$BF268*Assembly!Z$17+$BG268*Assembly!Z$18+$BH268*Assembly!Z$19+$BI268*Assembly!Z$20+$BJ268*Assembly!Z$21+$BK268*Assembly!Z$22+$BL268*Assembly!Z$23+$BM268*Assembly!Z$24</f>
        <v>#VALUE!</v>
      </c>
      <c r="BO268" s="133" t="e">
        <f t="shared" si="3"/>
        <v>#VALUE!</v>
      </c>
      <c r="BP268" s="133"/>
      <c r="BQ268" s="133" t="e">
        <f>$AS268*Assembly!AD$4+$AT268*Assembly!AD$5+$AU268*Assembly!AD$6+$AV268*Assembly!AD$7+$AW268*Assembly!AD$8+$AX268*Assembly!AD$9+$AY268*Assembly!AD$10+$AZ268*Assembly!AD$11+$BA268*Assembly!AD$12+$BB268*Assembly!AD$13+$BC268*Assembly!AD$14+$BD268*Assembly!AD$15+$BE268*Assembly!AD$16+$BF268*Assembly!AD$17+$BG268*Assembly!AD$18+$BH268*Assembly!AD$19+$BI268*Assembly!AD$20+$BJ268*Assembly!AD$21+$BK268*Assembly!AD$22+$BL268*Assembly!AD$23+$BM268*Assembly!AD$24</f>
        <v>#VALUE!</v>
      </c>
      <c r="BR268" s="177" t="e">
        <f t="shared" si="4"/>
        <v>#VALUE!</v>
      </c>
      <c r="BS268" s="178" t="e">
        <f t="shared" si="5"/>
        <v>#VALUE!</v>
      </c>
      <c r="BT268" s="179" t="e">
        <f t="shared" si="6"/>
        <v>#VALUE!</v>
      </c>
      <c r="BU268" s="178" t="e">
        <f t="shared" si="7"/>
        <v>#VALUE!</v>
      </c>
      <c r="BV268" s="133" t="e">
        <f>$AS268*Assembly!Y$4+$AT268*Assembly!Y$5+$AU268*Assembly!Y$6+$AV268*Assembly!Y$7+$AW268*Assembly!Y$8+$AX268*Assembly!Y$9+$AY268*Assembly!Y$10+$AZ268*Assembly!Y$11+$BA268*Assembly!Y$12+$BB268*Assembly!Y$13+$BC268*Assembly!Y$14+$BD268*Assembly!Y$15+$BE268*Assembly!Y$16+$BF268*Assembly!Y$17+$BG268*Assembly!Y$18+$BH268*Assembly!Y$19+$BI268*Assembly!Y$20+$BJ268*Assembly!Y$21+$BK268*Assembly!Y$22+$BL268*Assembly!Y$23+$BM268*Assembly!Y$24</f>
        <v>#VALUE!</v>
      </c>
      <c r="BW268" s="133" t="e">
        <f t="shared" si="8"/>
        <v>#VALUE!</v>
      </c>
      <c r="BX268" s="130" t="e">
        <f t="shared" si="9"/>
        <v>#VALUE!</v>
      </c>
      <c r="BY268" s="183" t="e">
        <f>$AS268*Assembly!AC$4+$AT268*Assembly!AC$5+$AU268*Assembly!AC$6+$AV268*Assembly!AC$7+$AW268*Assembly!AC$8+$AX268*Assembly!AC$9+$AY268*Assembly!AC$10+$AZ268*Assembly!AC$11+$BA268*Assembly!AC$12+$BB268*Assembly!AC$13+$BC268*Assembly!AC$14+$BD268*Assembly!AC$15+$BE268*Assembly!AC$16+$BF268*Assembly!AC$17+$BG268*Assembly!AC$18+$BH268*Assembly!AC$19+$BI268*Assembly!AC$20+$BJ268*Assembly!AC$21+$BK268*Assembly!AC$22+$BL268*Assembly!AC$23+$BM268*Assembly!AC$24</f>
        <v>#VALUE!</v>
      </c>
      <c r="BZ268" s="164" t="e">
        <f>$AS268*Assembly!M$4+$AT268*Assembly!M$5+$AU268*Assembly!M$6+$AV268*Assembly!M$7+$AW268*Assembly!M$8+$AX268*Assembly!M$9+$AY268*Assembly!M$10+$AZ268*Assembly!M$11+$BA268*Assembly!M$12+$BB268*Assembly!M$13+$BC268*Assembly!M$14+$BD268*Assembly!M$15+$BE268*Assembly!M$16+$BF268*Assembly!M$17+$BG268*Assembly!M$18+$BH268*Assembly!M$19+$BI268*Assembly!M$20+$BJ268*Assembly!M$21+$BK268*Assembly!M$22+$BL268*Assembly!M$23+$BM268*Assembly!M$24</f>
        <v>#VALUE!</v>
      </c>
      <c r="CA268" s="164" t="e">
        <f>$AS268*Assembly!N$4+$AT268*Assembly!N$5+$AU268*Assembly!N$6+$AV268*Assembly!N$7+$AW268*Assembly!N$8+$AX268*Assembly!N$9+$AY268*Assembly!N$10+$AZ268*Assembly!N$11+$BA268*Assembly!N$12+$BB268*Assembly!N$13+$BC268*Assembly!N$14+$BD268*Assembly!N$15+$BE268*Assembly!N$16+$BF268*Assembly!N$17+$BG268*Assembly!N$18+$BH268*Assembly!N$19+$BI268*Assembly!N$20+$BJ268*Assembly!N$21+$BK268*Assembly!N$22+$BL268*Assembly!N$23+$BM268*Assembly!N$24</f>
        <v>#VALUE!</v>
      </c>
      <c r="CB268" s="164" t="e">
        <f>$AS268*Assembly!O$4+$AT268*Assembly!O$5+$AU268*Assembly!O$6+$AV268*Assembly!O$7+$AW268*Assembly!O$8+$AX268*Assembly!O$9+$AY268*Assembly!O$10+$AZ268*Assembly!O$11+$BA268*Assembly!O$12+$BB268*Assembly!O$13+$BC268*Assembly!O$14+$BD268*Assembly!O$15+$BE268*Assembly!O$16+$BF268*Assembly!O$17+$BG268*Assembly!O$18+$BH268*Assembly!O$19+$BI268*Assembly!O$20+$BJ268*Assembly!O$21+$BK268*Assembly!O$22+$BL268*Assembly!O$23+$BM268*Assembly!O$24</f>
        <v>#VALUE!</v>
      </c>
      <c r="CC268" s="156" t="e">
        <f>$AS268*Assembly!P$4+$AT268*Assembly!P$5+$AU268*Assembly!P$6+$AV268*Assembly!P$7+$AW268*Assembly!P$8+$AX268*Assembly!P$9+$AY268*Assembly!P$10+$AZ268*Assembly!P$11+$BA268*Assembly!P$12+$BB268*Assembly!P$13+$BC268*Assembly!P$14+$BD268*Assembly!P$15+$BE268*Assembly!P$16+$BF268*Assembly!P$17+$BG268*Assembly!P$18+$BH268*Assembly!P$19+$BI268*Assembly!P$20+$BJ268*Assembly!P$21+$BK268*Assembly!P$22+$BL268*Assembly!P$23+$BM268*Assembly!P$24</f>
        <v>#VALUE!</v>
      </c>
      <c r="CD268" s="156" t="e">
        <f>$AS268*Assembly!Q$4+$AT268*Assembly!Q$5+$AU268*Assembly!Q$6+$AV268*Assembly!Q$7+$AW268*Assembly!Q$8+$AX268*Assembly!Q$9+$AY268*Assembly!Q$10+$AZ268*Assembly!Q$11+$BA268*Assembly!Q$12+$BB268*Assembly!Q$13+$BC268*Assembly!Q$14+$BD268*Assembly!Q$15+$BE268*Assembly!Q$16+$BF268*Assembly!Q$17+$BG268*Assembly!Q$18+$BH268*Assembly!Q$19+$BI268*Assembly!Q$20+$BJ268*Assembly!Q$21+$BK268*Assembly!Q$22+$BL268*Assembly!Q$23+$BM268*Assembly!Q$24</f>
        <v>#VALUE!</v>
      </c>
      <c r="CE268" s="164" t="e">
        <f>$AS268*Assembly!R$4+$AT268*Assembly!R$5+$AU268*Assembly!R$6+$AV268*Assembly!R$7+$AW268*Assembly!R$8+$AX268*Assembly!R$9+$AY268*Assembly!R$10+$AZ268*Assembly!R$11+$BA268*Assembly!R$12+$BB268*Assembly!R$13+$BC268*Assembly!R$14+$BD268*Assembly!R$15+$BE268*Assembly!R$16+$BF268*Assembly!R$17+$BG268*Assembly!R$18+$BH268*Assembly!R$19+$BI268*Assembly!R$20+$BJ268*Assembly!R$21+$BK268*Assembly!R$22+$BL268*Assembly!R$23+$BM268*Assembly!R$24</f>
        <v>#VALUE!</v>
      </c>
      <c r="CF268" s="156" t="e">
        <f>$AS268*Assembly!S$4+$AT268*Assembly!S$5+$AU268*Assembly!S$6+$AV268*Assembly!S$7+$AW268*Assembly!S$8+$AX268*Assembly!S$9+$AY268*Assembly!S$10+$AZ268*Assembly!S$11+$BA268*Assembly!S$12+$BB268*Assembly!S$13+$BC268*Assembly!S$14+$BD268*Assembly!S$15+$BE268*Assembly!S$16+$BF268*Assembly!S$17+$BG268*Assembly!S$18+$BH268*Assembly!S$19+$BI268*Assembly!S$20+$BJ268*Assembly!S$21+$BK268*Assembly!S$22+$BL268*Assembly!S$23+$BM268*Assembly!S$24</f>
        <v>#VALUE!</v>
      </c>
      <c r="CG268" s="156" t="e">
        <f>$AS268*Assembly!T$4+$AT268*Assembly!T$5+$AU268*Assembly!T$6+$AV268*Assembly!T$7+$AW268*Assembly!T$8+$AX268*Assembly!T$9+$AY268*Assembly!T$10+$AZ268*Assembly!T$11+$BA268*Assembly!T$12+$BB268*Assembly!T$13+$BC268*Assembly!T$14+$BD268*Assembly!T$15+$BE268*Assembly!T$16+$BF268*Assembly!T$17+$BG268*Assembly!T$18+$BH268*Assembly!T$19+$BI268*Assembly!T$20+$BJ268*Assembly!T$21+$BK268*Assembly!T$22+$BL268*Assembly!T$23+$BM268*Assembly!T$24</f>
        <v>#VALUE!</v>
      </c>
      <c r="CH268" s="156" t="e">
        <f>$AS268*Assembly!U$4+$AT268*Assembly!U$5+$AU268*Assembly!U$6+$AV268*Assembly!U$7+$AW268*Assembly!U$8+$AX268*Assembly!U$9+$AY268*Assembly!U$10+$AZ268*Assembly!U$11+$BA268*Assembly!U$12+$BB268*Assembly!U$13+$BC268*Assembly!U$14+$BD268*Assembly!U$15+$BE268*Assembly!U$16+$BF268*Assembly!U$17+$BG268*Assembly!U$18+$BH268*Assembly!U$19+$BI268*Assembly!U$20+$BJ268*Assembly!U$21+$BK268*Assembly!U$22+$BL268*Assembly!U$23+$BM268*Assembly!U$24</f>
        <v>#VALUE!</v>
      </c>
      <c r="CI268" s="164" t="e">
        <f>$AS268*Assembly!V$4+$AT268*Assembly!V$5+$AU268*Assembly!V$6+$AV268*Assembly!V$7+$AW268*Assembly!V$8+$AX268*Assembly!V$9+$AY268*Assembly!V$10+$AZ268*Assembly!V$11+$BA268*Assembly!V$12+$BB268*Assembly!V$13+$BC268*Assembly!V$14+$BD268*Assembly!V$15+$BE268*Assembly!V$16+$BF268*Assembly!V$17+$BG268*Assembly!V$18+$BH268*Assembly!V$19+$BI268*Assembly!V$20+$BJ268*Assembly!V$21+$BK268*Assembly!V$22+$BL268*Assembly!V$23+$BM268*Assembly!V$24</f>
        <v>#VALUE!</v>
      </c>
      <c r="CJ268" s="164" t="e">
        <f>BZ268*Refining!$F$3</f>
        <v>#VALUE!</v>
      </c>
      <c r="CK268" s="164" t="e">
        <f>CA268*Refining!$F$4</f>
        <v>#VALUE!</v>
      </c>
      <c r="CL268" s="164" t="e">
        <f>CB268*Refining!$F$5</f>
        <v>#VALUE!</v>
      </c>
      <c r="CM268" s="164" t="e">
        <f>CC268*Refining!$F$6</f>
        <v>#VALUE!</v>
      </c>
      <c r="CN268" s="164" t="e">
        <f>CD268*Refining!$F$7</f>
        <v>#VALUE!</v>
      </c>
      <c r="CO268" s="164" t="e">
        <f>CE268*Refining!$F$8</f>
        <v>#VALUE!</v>
      </c>
      <c r="CP268" s="164" t="e">
        <f>CF268*Refining!$F$9</f>
        <v>#VALUE!</v>
      </c>
      <c r="CQ268" s="164" t="e">
        <f>CG268*Refining!$F$10</f>
        <v>#VALUE!</v>
      </c>
      <c r="CR268" s="164" t="e">
        <f>CH268*Refining!$F$11</f>
        <v>#VALUE!</v>
      </c>
      <c r="CS268" s="164" t="e">
        <f>CI268*Refining!$F$12</f>
        <v>#VALUE!</v>
      </c>
      <c r="CT268" s="185" t="e">
        <f t="shared" ref="CT268:DM268" si="1081">IF(BZ268 = 0, "", BZ268)</f>
        <v>#VALUE!</v>
      </c>
      <c r="CU268" s="189" t="e">
        <f t="shared" si="1081"/>
        <v>#VALUE!</v>
      </c>
      <c r="CV268" s="189" t="e">
        <f t="shared" si="1081"/>
        <v>#VALUE!</v>
      </c>
      <c r="CW268" s="186" t="e">
        <f t="shared" si="1081"/>
        <v>#VALUE!</v>
      </c>
      <c r="CX268" s="186" t="e">
        <f t="shared" si="1081"/>
        <v>#VALUE!</v>
      </c>
      <c r="CY268" s="186" t="e">
        <f t="shared" si="1081"/>
        <v>#VALUE!</v>
      </c>
      <c r="CZ268" s="186" t="e">
        <f t="shared" si="1081"/>
        <v>#VALUE!</v>
      </c>
      <c r="DA268" s="186" t="e">
        <f t="shared" si="1081"/>
        <v>#VALUE!</v>
      </c>
      <c r="DB268" s="186" t="e">
        <f t="shared" si="1081"/>
        <v>#VALUE!</v>
      </c>
      <c r="DC268" s="187" t="e">
        <f t="shared" si="1081"/>
        <v>#VALUE!</v>
      </c>
      <c r="DD268" s="185" t="e">
        <f t="shared" si="1081"/>
        <v>#VALUE!</v>
      </c>
      <c r="DE268" s="189" t="e">
        <f t="shared" si="1081"/>
        <v>#VALUE!</v>
      </c>
      <c r="DF268" s="189" t="e">
        <f t="shared" si="1081"/>
        <v>#VALUE!</v>
      </c>
      <c r="DG268" s="186" t="e">
        <f t="shared" si="1081"/>
        <v>#VALUE!</v>
      </c>
      <c r="DH268" s="211" t="e">
        <f t="shared" si="1081"/>
        <v>#VALUE!</v>
      </c>
      <c r="DI268" s="186" t="e">
        <f t="shared" si="1081"/>
        <v>#VALUE!</v>
      </c>
      <c r="DJ268" s="186" t="e">
        <f t="shared" si="1081"/>
        <v>#VALUE!</v>
      </c>
      <c r="DK268" s="186" t="e">
        <f t="shared" si="1081"/>
        <v>#VALUE!</v>
      </c>
      <c r="DL268" s="186" t="e">
        <f t="shared" si="1081"/>
        <v>#VALUE!</v>
      </c>
      <c r="DM268" s="187" t="e">
        <f t="shared" si="1081"/>
        <v>#VALUE!</v>
      </c>
      <c r="DN268" s="185" t="e">
        <f t="shared" si="11"/>
        <v>#VALUE!</v>
      </c>
      <c r="DO268" s="189" t="e">
        <f t="shared" si="12"/>
        <v>#VALUE!</v>
      </c>
      <c r="DP268" s="120" t="e">
        <f t="shared" si="13"/>
        <v>#VALUE!</v>
      </c>
      <c r="DQ268" s="133" t="e">
        <f>CT268*'Ores &amp; Ingots'!$C$3+CU268*'Ores &amp; Ingots'!$C$4+CV268*'Ores &amp; Ingots'!$C$5+CW268*'Ores &amp; Ingots'!$C$6+CX268*'Ores &amp; Ingots'!$C$7+CY268*'Ores &amp; Ingots'!$C$8+CZ268*'Ores &amp; Ingots'!$C$9+DA268*'Ores &amp; Ingots'!$C$10+DB268*'Ores &amp; Ingots'!$C$11+DC268*'Ores &amp; Ingots'!$C$12</f>
        <v>#VALUE!</v>
      </c>
      <c r="DR268" s="133" t="e">
        <f>DD268*'Ores &amp; Ingots'!$B$3+DE268*'Ores &amp; Ingots'!$B$4+DF268*'Ores &amp; Ingots'!$B$5+DG268*'Ores &amp; Ingots'!$B$6+DH268*'Ores &amp; Ingots'!$B$7+DI268*'Ores &amp; Ingots'!$B$8+DJ268*'Ores &amp; Ingots'!$B$9+DK268*'Ores &amp; Ingots'!$B$10+DL268*'Ores &amp; Ingots'!$B$11+DM268*'Ores &amp; Ingots'!$B$12</f>
        <v>#VALUE!</v>
      </c>
      <c r="DS268" s="189" t="e">
        <f>CT268*Refining!$G$3+CU268*Refining!$G$4+CV268*Refining!$G$5+CW268*Refining!$G$6+CX268*Refining!$G$7+CY268*Refining!$G$8+CZ268*Refining!$G$9+DA268*Refining!$G$10+DB268*Refining!$G$11+DC268*Refining!$G$12</f>
        <v>#VALUE!</v>
      </c>
      <c r="DT268" s="189" t="e">
        <f t="shared" si="14"/>
        <v>#VALUE!</v>
      </c>
      <c r="DU268" s="192" t="e">
        <f t="shared" si="15"/>
        <v>#VALUE!</v>
      </c>
      <c r="DV268" s="185" t="e">
        <f t="shared" si="16"/>
        <v>#VALUE!</v>
      </c>
      <c r="DW268" s="194" t="e">
        <f t="shared" ref="DW268:DX268" si="1082">DV268/60</f>
        <v>#VALUE!</v>
      </c>
      <c r="DX268" s="194" t="e">
        <f t="shared" si="1082"/>
        <v>#VALUE!</v>
      </c>
      <c r="DY268" s="185" t="e">
        <f t="shared" si="18"/>
        <v>#VALUE!</v>
      </c>
      <c r="DZ268" s="194" t="e">
        <f t="shared" ref="DZ268:EA268" si="1083">DY268/1000</f>
        <v>#VALUE!</v>
      </c>
      <c r="EA268" s="196" t="e">
        <f t="shared" si="1083"/>
        <v>#VALUE!</v>
      </c>
      <c r="EB268" s="130" t="e">
        <f t="shared" si="20"/>
        <v>#VALUE!</v>
      </c>
      <c r="EC268" s="132" t="e">
        <f t="shared" si="21"/>
        <v>#VALUE!</v>
      </c>
      <c r="ED268" s="133" t="s">
        <v>28</v>
      </c>
    </row>
    <row r="269" spans="1:134" ht="12.75" x14ac:dyDescent="0.2">
      <c r="A269" s="864"/>
      <c r="B269" s="369" t="s">
        <v>426</v>
      </c>
      <c r="C269" s="137" t="s">
        <v>155</v>
      </c>
      <c r="D269" s="137">
        <v>1</v>
      </c>
      <c r="E269" s="137">
        <v>1</v>
      </c>
      <c r="F269" s="137">
        <v>1</v>
      </c>
      <c r="G269" s="139">
        <f t="shared" si="0"/>
        <v>0.125</v>
      </c>
      <c r="H269" s="140">
        <v>5</v>
      </c>
      <c r="I269" s="140">
        <v>12.5</v>
      </c>
      <c r="J269" s="140">
        <f>H269/Main!$D$9</f>
        <v>1</v>
      </c>
      <c r="K269" s="140">
        <f>I269/Main!$D$10</f>
        <v>6.25</v>
      </c>
      <c r="L269" s="140">
        <f t="shared" si="1"/>
        <v>6.25</v>
      </c>
      <c r="M269" s="140">
        <v>1</v>
      </c>
      <c r="N269" s="143"/>
      <c r="O269" s="143"/>
      <c r="P269" s="145"/>
      <c r="Q269" s="143"/>
      <c r="R269" s="146"/>
      <c r="S269" s="143"/>
      <c r="T269" s="395"/>
      <c r="U269" s="198"/>
      <c r="V269" s="143"/>
      <c r="W269" s="396"/>
      <c r="X269" s="167">
        <v>3</v>
      </c>
      <c r="Y269" s="133">
        <v>0</v>
      </c>
      <c r="Z269" s="133">
        <v>0</v>
      </c>
      <c r="AA269" s="133">
        <v>0</v>
      </c>
      <c r="AB269" s="133">
        <v>0</v>
      </c>
      <c r="AC269" s="133">
        <v>0</v>
      </c>
      <c r="AD269" s="133">
        <v>0</v>
      </c>
      <c r="AE269" s="133">
        <v>0</v>
      </c>
      <c r="AF269" s="133">
        <v>0</v>
      </c>
      <c r="AG269" s="133">
        <v>0</v>
      </c>
      <c r="AH269" s="133">
        <v>0</v>
      </c>
      <c r="AI269" s="133">
        <v>1</v>
      </c>
      <c r="AJ269" s="133">
        <v>0</v>
      </c>
      <c r="AK269" s="133">
        <v>0</v>
      </c>
      <c r="AL269" s="133">
        <v>0</v>
      </c>
      <c r="AM269" s="133">
        <v>0</v>
      </c>
      <c r="AN269" s="133">
        <v>0</v>
      </c>
      <c r="AO269" s="133">
        <v>0</v>
      </c>
      <c r="AP269" s="133">
        <v>0</v>
      </c>
      <c r="AQ269" s="133">
        <v>0</v>
      </c>
      <c r="AR269" s="133">
        <v>0</v>
      </c>
      <c r="AS269" s="406">
        <f t="shared" ref="AS269:BM269" si="1084">IF(X269 = 0, "", X269)</f>
        <v>3</v>
      </c>
      <c r="AT269" s="137" t="str">
        <f t="shared" si="1084"/>
        <v/>
      </c>
      <c r="AU269" s="137" t="str">
        <f t="shared" si="1084"/>
        <v/>
      </c>
      <c r="AV269" s="137" t="str">
        <f t="shared" si="1084"/>
        <v/>
      </c>
      <c r="AW269" s="137" t="str">
        <f t="shared" si="1084"/>
        <v/>
      </c>
      <c r="AX269" s="137" t="str">
        <f t="shared" si="1084"/>
        <v/>
      </c>
      <c r="AY269" s="137" t="str">
        <f t="shared" si="1084"/>
        <v/>
      </c>
      <c r="AZ269" s="137" t="str">
        <f t="shared" si="1084"/>
        <v/>
      </c>
      <c r="BA269" s="137" t="str">
        <f t="shared" si="1084"/>
        <v/>
      </c>
      <c r="BB269" s="137" t="str">
        <f t="shared" si="1084"/>
        <v/>
      </c>
      <c r="BC269" s="137" t="str">
        <f t="shared" si="1084"/>
        <v/>
      </c>
      <c r="BD269" s="133">
        <f t="shared" si="1084"/>
        <v>1</v>
      </c>
      <c r="BE269" s="137" t="str">
        <f t="shared" si="1084"/>
        <v/>
      </c>
      <c r="BF269" s="137" t="str">
        <f t="shared" si="1084"/>
        <v/>
      </c>
      <c r="BG269" s="137" t="str">
        <f t="shared" si="1084"/>
        <v/>
      </c>
      <c r="BH269" s="137" t="str">
        <f t="shared" si="1084"/>
        <v/>
      </c>
      <c r="BI269" s="137" t="str">
        <f t="shared" si="1084"/>
        <v/>
      </c>
      <c r="BJ269" s="137" t="str">
        <f t="shared" si="1084"/>
        <v/>
      </c>
      <c r="BK269" s="137" t="str">
        <f t="shared" si="1084"/>
        <v/>
      </c>
      <c r="BL269" s="137" t="str">
        <f t="shared" si="1084"/>
        <v/>
      </c>
      <c r="BM269" s="169" t="str">
        <f t="shared" si="1084"/>
        <v/>
      </c>
      <c r="BN269" s="174" t="e">
        <f>$AS269*Assembly!Z$4+$AT269*Assembly!Z$5+$AU269*Assembly!Z$6+$AV269*Assembly!Z$7+$AW269*Assembly!Z$8+$AX269*Assembly!Z$9+$AY269*Assembly!Z$10+$AZ269*Assembly!Z$11+$BA269*Assembly!Z$12+$BB269*Assembly!Z$13+$BC269*Assembly!Z$14+$BD269*Assembly!Z$15+$BE269*Assembly!Z$16+$BF269*Assembly!Z$17+$BG269*Assembly!Z$18+$BH269*Assembly!Z$19+$BI269*Assembly!Z$20+$BJ269*Assembly!Z$21+$BK269*Assembly!Z$22+$BL269*Assembly!Z$23+$BM269*Assembly!Z$24</f>
        <v>#VALUE!</v>
      </c>
      <c r="BO269" s="133" t="e">
        <f t="shared" si="3"/>
        <v>#VALUE!</v>
      </c>
      <c r="BP269" s="133"/>
      <c r="BQ269" s="133" t="e">
        <f>$AS269*Assembly!AD$4+$AT269*Assembly!AD$5+$AU269*Assembly!AD$6+$AV269*Assembly!AD$7+$AW269*Assembly!AD$8+$AX269*Assembly!AD$9+$AY269*Assembly!AD$10+$AZ269*Assembly!AD$11+$BA269*Assembly!AD$12+$BB269*Assembly!AD$13+$BC269*Assembly!AD$14+$BD269*Assembly!AD$15+$BE269*Assembly!AD$16+$BF269*Assembly!AD$17+$BG269*Assembly!AD$18+$BH269*Assembly!AD$19+$BI269*Assembly!AD$20+$BJ269*Assembly!AD$21+$BK269*Assembly!AD$22+$BL269*Assembly!AD$23+$BM269*Assembly!AD$24</f>
        <v>#VALUE!</v>
      </c>
      <c r="BR269" s="177" t="e">
        <f t="shared" si="4"/>
        <v>#VALUE!</v>
      </c>
      <c r="BS269" s="178" t="e">
        <f t="shared" si="5"/>
        <v>#VALUE!</v>
      </c>
      <c r="BT269" s="179" t="e">
        <f t="shared" si="6"/>
        <v>#VALUE!</v>
      </c>
      <c r="BU269" s="178" t="e">
        <f t="shared" si="7"/>
        <v>#VALUE!</v>
      </c>
      <c r="BV269" s="133" t="e">
        <f>$AS269*Assembly!Y$4+$AT269*Assembly!Y$5+$AU269*Assembly!Y$6+$AV269*Assembly!Y$7+$AW269*Assembly!Y$8+$AX269*Assembly!Y$9+$AY269*Assembly!Y$10+$AZ269*Assembly!Y$11+$BA269*Assembly!Y$12+$BB269*Assembly!Y$13+$BC269*Assembly!Y$14+$BD269*Assembly!Y$15+$BE269*Assembly!Y$16+$BF269*Assembly!Y$17+$BG269*Assembly!Y$18+$BH269*Assembly!Y$19+$BI269*Assembly!Y$20+$BJ269*Assembly!Y$21+$BK269*Assembly!Y$22+$BL269*Assembly!Y$23+$BM269*Assembly!Y$24</f>
        <v>#VALUE!</v>
      </c>
      <c r="BW269" s="133" t="e">
        <f t="shared" si="8"/>
        <v>#VALUE!</v>
      </c>
      <c r="BX269" s="130" t="e">
        <f t="shared" si="9"/>
        <v>#VALUE!</v>
      </c>
      <c r="BY269" s="183" t="e">
        <f>$AS269*Assembly!AC$4+$AT269*Assembly!AC$5+$AU269*Assembly!AC$6+$AV269*Assembly!AC$7+$AW269*Assembly!AC$8+$AX269*Assembly!AC$9+$AY269*Assembly!AC$10+$AZ269*Assembly!AC$11+$BA269*Assembly!AC$12+$BB269*Assembly!AC$13+$BC269*Assembly!AC$14+$BD269*Assembly!AC$15+$BE269*Assembly!AC$16+$BF269*Assembly!AC$17+$BG269*Assembly!AC$18+$BH269*Assembly!AC$19+$BI269*Assembly!AC$20+$BJ269*Assembly!AC$21+$BK269*Assembly!AC$22+$BL269*Assembly!AC$23+$BM269*Assembly!AC$24</f>
        <v>#VALUE!</v>
      </c>
      <c r="BZ269" s="145" t="e">
        <f>$AS269*Assembly!M$4+$AT269*Assembly!M$5+$AU269*Assembly!M$6+$AV269*Assembly!M$7+$AW269*Assembly!M$8+$AX269*Assembly!M$9+$AY269*Assembly!M$10+$AZ269*Assembly!M$11+$BA269*Assembly!M$12+$BB269*Assembly!M$13+$BC269*Assembly!M$14+$BD269*Assembly!M$15+$BE269*Assembly!M$16+$BF269*Assembly!M$17+$BG269*Assembly!M$18+$BH269*Assembly!M$19+$BI269*Assembly!M$20+$BJ269*Assembly!M$21+$BK269*Assembly!M$22+$BL269*Assembly!M$23+$BM269*Assembly!M$24</f>
        <v>#VALUE!</v>
      </c>
      <c r="CA269" s="145" t="e">
        <f>$AS269*Assembly!N$4+$AT269*Assembly!N$5+$AU269*Assembly!N$6+$AV269*Assembly!N$7+$AW269*Assembly!N$8+$AX269*Assembly!N$9+$AY269*Assembly!N$10+$AZ269*Assembly!N$11+$BA269*Assembly!N$12+$BB269*Assembly!N$13+$BC269*Assembly!N$14+$BD269*Assembly!N$15+$BE269*Assembly!N$16+$BF269*Assembly!N$17+$BG269*Assembly!N$18+$BH269*Assembly!N$19+$BI269*Assembly!N$20+$BJ269*Assembly!N$21+$BK269*Assembly!N$22+$BL269*Assembly!N$23+$BM269*Assembly!N$24</f>
        <v>#VALUE!</v>
      </c>
      <c r="CB269" s="145" t="e">
        <f>$AS269*Assembly!O$4+$AT269*Assembly!O$5+$AU269*Assembly!O$6+$AV269*Assembly!O$7+$AW269*Assembly!O$8+$AX269*Assembly!O$9+$AY269*Assembly!O$10+$AZ269*Assembly!O$11+$BA269*Assembly!O$12+$BB269*Assembly!O$13+$BC269*Assembly!O$14+$BD269*Assembly!O$15+$BE269*Assembly!O$16+$BF269*Assembly!O$17+$BG269*Assembly!O$18+$BH269*Assembly!O$19+$BI269*Assembly!O$20+$BJ269*Assembly!O$21+$BK269*Assembly!O$22+$BL269*Assembly!O$23+$BM269*Assembly!O$24</f>
        <v>#VALUE!</v>
      </c>
      <c r="CC269" s="140" t="e">
        <f>$AS269*Assembly!P$4+$AT269*Assembly!P$5+$AU269*Assembly!P$6+$AV269*Assembly!P$7+$AW269*Assembly!P$8+$AX269*Assembly!P$9+$AY269*Assembly!P$10+$AZ269*Assembly!P$11+$BA269*Assembly!P$12+$BB269*Assembly!P$13+$BC269*Assembly!P$14+$BD269*Assembly!P$15+$BE269*Assembly!P$16+$BF269*Assembly!P$17+$BG269*Assembly!P$18+$BH269*Assembly!P$19+$BI269*Assembly!P$20+$BJ269*Assembly!P$21+$BK269*Assembly!P$22+$BL269*Assembly!P$23+$BM269*Assembly!P$24</f>
        <v>#VALUE!</v>
      </c>
      <c r="CD269" s="140" t="e">
        <f>$AS269*Assembly!Q$4+$AT269*Assembly!Q$5+$AU269*Assembly!Q$6+$AV269*Assembly!Q$7+$AW269*Assembly!Q$8+$AX269*Assembly!Q$9+$AY269*Assembly!Q$10+$AZ269*Assembly!Q$11+$BA269*Assembly!Q$12+$BB269*Assembly!Q$13+$BC269*Assembly!Q$14+$BD269*Assembly!Q$15+$BE269*Assembly!Q$16+$BF269*Assembly!Q$17+$BG269*Assembly!Q$18+$BH269*Assembly!Q$19+$BI269*Assembly!Q$20+$BJ269*Assembly!Q$21+$BK269*Assembly!Q$22+$BL269*Assembly!Q$23+$BM269*Assembly!Q$24</f>
        <v>#VALUE!</v>
      </c>
      <c r="CE269" s="145" t="e">
        <f>$AS269*Assembly!R$4+$AT269*Assembly!R$5+$AU269*Assembly!R$6+$AV269*Assembly!R$7+$AW269*Assembly!R$8+$AX269*Assembly!R$9+$AY269*Assembly!R$10+$AZ269*Assembly!R$11+$BA269*Assembly!R$12+$BB269*Assembly!R$13+$BC269*Assembly!R$14+$BD269*Assembly!R$15+$BE269*Assembly!R$16+$BF269*Assembly!R$17+$BG269*Assembly!R$18+$BH269*Assembly!R$19+$BI269*Assembly!R$20+$BJ269*Assembly!R$21+$BK269*Assembly!R$22+$BL269*Assembly!R$23+$BM269*Assembly!R$24</f>
        <v>#VALUE!</v>
      </c>
      <c r="CF269" s="140" t="e">
        <f>$AS269*Assembly!S$4+$AT269*Assembly!S$5+$AU269*Assembly!S$6+$AV269*Assembly!S$7+$AW269*Assembly!S$8+$AX269*Assembly!S$9+$AY269*Assembly!S$10+$AZ269*Assembly!S$11+$BA269*Assembly!S$12+$BB269*Assembly!S$13+$BC269*Assembly!S$14+$BD269*Assembly!S$15+$BE269*Assembly!S$16+$BF269*Assembly!S$17+$BG269*Assembly!S$18+$BH269*Assembly!S$19+$BI269*Assembly!S$20+$BJ269*Assembly!S$21+$BK269*Assembly!S$22+$BL269*Assembly!S$23+$BM269*Assembly!S$24</f>
        <v>#VALUE!</v>
      </c>
      <c r="CG269" s="140" t="e">
        <f>$AS269*Assembly!T$4+$AT269*Assembly!T$5+$AU269*Assembly!T$6+$AV269*Assembly!T$7+$AW269*Assembly!T$8+$AX269*Assembly!T$9+$AY269*Assembly!T$10+$AZ269*Assembly!T$11+$BA269*Assembly!T$12+$BB269*Assembly!T$13+$BC269*Assembly!T$14+$BD269*Assembly!T$15+$BE269*Assembly!T$16+$BF269*Assembly!T$17+$BG269*Assembly!T$18+$BH269*Assembly!T$19+$BI269*Assembly!T$20+$BJ269*Assembly!T$21+$BK269*Assembly!T$22+$BL269*Assembly!T$23+$BM269*Assembly!T$24</f>
        <v>#VALUE!</v>
      </c>
      <c r="CH269" s="140" t="e">
        <f>$AS269*Assembly!U$4+$AT269*Assembly!U$5+$AU269*Assembly!U$6+$AV269*Assembly!U$7+$AW269*Assembly!U$8+$AX269*Assembly!U$9+$AY269*Assembly!U$10+$AZ269*Assembly!U$11+$BA269*Assembly!U$12+$BB269*Assembly!U$13+$BC269*Assembly!U$14+$BD269*Assembly!U$15+$BE269*Assembly!U$16+$BF269*Assembly!U$17+$BG269*Assembly!U$18+$BH269*Assembly!U$19+$BI269*Assembly!U$20+$BJ269*Assembly!U$21+$BK269*Assembly!U$22+$BL269*Assembly!U$23+$BM269*Assembly!U$24</f>
        <v>#VALUE!</v>
      </c>
      <c r="CI269" s="145" t="e">
        <f>$AS269*Assembly!V$4+$AT269*Assembly!V$5+$AU269*Assembly!V$6+$AV269*Assembly!V$7+$AW269*Assembly!V$8+$AX269*Assembly!V$9+$AY269*Assembly!V$10+$AZ269*Assembly!V$11+$BA269*Assembly!V$12+$BB269*Assembly!V$13+$BC269*Assembly!V$14+$BD269*Assembly!V$15+$BE269*Assembly!V$16+$BF269*Assembly!V$17+$BG269*Assembly!V$18+$BH269*Assembly!V$19+$BI269*Assembly!V$20+$BJ269*Assembly!V$21+$BK269*Assembly!V$22+$BL269*Assembly!V$23+$BM269*Assembly!V$24</f>
        <v>#VALUE!</v>
      </c>
      <c r="CJ269" s="145" t="e">
        <f>BZ269*Refining!$F$3</f>
        <v>#VALUE!</v>
      </c>
      <c r="CK269" s="145" t="e">
        <f>CA269*Refining!$F$4</f>
        <v>#VALUE!</v>
      </c>
      <c r="CL269" s="145" t="e">
        <f>CB269*Refining!$F$5</f>
        <v>#VALUE!</v>
      </c>
      <c r="CM269" s="145" t="e">
        <f>CC269*Refining!$F$6</f>
        <v>#VALUE!</v>
      </c>
      <c r="CN269" s="145" t="e">
        <f>CD269*Refining!$F$7</f>
        <v>#VALUE!</v>
      </c>
      <c r="CO269" s="145" t="e">
        <f>CE269*Refining!$F$8</f>
        <v>#VALUE!</v>
      </c>
      <c r="CP269" s="145" t="e">
        <f>CF269*Refining!$F$9</f>
        <v>#VALUE!</v>
      </c>
      <c r="CQ269" s="145" t="e">
        <f>CG269*Refining!$F$10</f>
        <v>#VALUE!</v>
      </c>
      <c r="CR269" s="145" t="e">
        <f>CH269*Refining!$F$11</f>
        <v>#VALUE!</v>
      </c>
      <c r="CS269" s="145" t="e">
        <f>CI269*Refining!$F$12</f>
        <v>#VALUE!</v>
      </c>
      <c r="CT269" s="185" t="e">
        <f t="shared" ref="CT269:DM269" si="1085">IF(BZ269 = 0, "", BZ269)</f>
        <v>#VALUE!</v>
      </c>
      <c r="CU269" s="189" t="e">
        <f t="shared" si="1085"/>
        <v>#VALUE!</v>
      </c>
      <c r="CV269" s="189" t="e">
        <f t="shared" si="1085"/>
        <v>#VALUE!</v>
      </c>
      <c r="CW269" s="186" t="e">
        <f t="shared" si="1085"/>
        <v>#VALUE!</v>
      </c>
      <c r="CX269" s="186" t="e">
        <f t="shared" si="1085"/>
        <v>#VALUE!</v>
      </c>
      <c r="CY269" s="186" t="e">
        <f t="shared" si="1085"/>
        <v>#VALUE!</v>
      </c>
      <c r="CZ269" s="186" t="e">
        <f t="shared" si="1085"/>
        <v>#VALUE!</v>
      </c>
      <c r="DA269" s="186" t="e">
        <f t="shared" si="1085"/>
        <v>#VALUE!</v>
      </c>
      <c r="DB269" s="186" t="e">
        <f t="shared" si="1085"/>
        <v>#VALUE!</v>
      </c>
      <c r="DC269" s="187" t="e">
        <f t="shared" si="1085"/>
        <v>#VALUE!</v>
      </c>
      <c r="DD269" s="185" t="e">
        <f t="shared" si="1085"/>
        <v>#VALUE!</v>
      </c>
      <c r="DE269" s="189" t="e">
        <f t="shared" si="1085"/>
        <v>#VALUE!</v>
      </c>
      <c r="DF269" s="189" t="e">
        <f t="shared" si="1085"/>
        <v>#VALUE!</v>
      </c>
      <c r="DG269" s="186" t="e">
        <f t="shared" si="1085"/>
        <v>#VALUE!</v>
      </c>
      <c r="DH269" s="211" t="e">
        <f t="shared" si="1085"/>
        <v>#VALUE!</v>
      </c>
      <c r="DI269" s="186" t="e">
        <f t="shared" si="1085"/>
        <v>#VALUE!</v>
      </c>
      <c r="DJ269" s="186" t="e">
        <f t="shared" si="1085"/>
        <v>#VALUE!</v>
      </c>
      <c r="DK269" s="186" t="e">
        <f t="shared" si="1085"/>
        <v>#VALUE!</v>
      </c>
      <c r="DL269" s="186" t="e">
        <f t="shared" si="1085"/>
        <v>#VALUE!</v>
      </c>
      <c r="DM269" s="187" t="e">
        <f t="shared" si="1085"/>
        <v>#VALUE!</v>
      </c>
      <c r="DN269" s="185" t="e">
        <f t="shared" si="11"/>
        <v>#VALUE!</v>
      </c>
      <c r="DO269" s="189" t="e">
        <f t="shared" si="12"/>
        <v>#VALUE!</v>
      </c>
      <c r="DP269" s="120" t="e">
        <f t="shared" si="13"/>
        <v>#VALUE!</v>
      </c>
      <c r="DQ269" s="133" t="e">
        <f>CT269*'Ores &amp; Ingots'!$C$3+CU269*'Ores &amp; Ingots'!$C$4+CV269*'Ores &amp; Ingots'!$C$5+CW269*'Ores &amp; Ingots'!$C$6+CX269*'Ores &amp; Ingots'!$C$7+CY269*'Ores &amp; Ingots'!$C$8+CZ269*'Ores &amp; Ingots'!$C$9+DA269*'Ores &amp; Ingots'!$C$10+DB269*'Ores &amp; Ingots'!$C$11+DC269*'Ores &amp; Ingots'!$C$12</f>
        <v>#VALUE!</v>
      </c>
      <c r="DR269" s="133" t="e">
        <f>DD269*'Ores &amp; Ingots'!$B$3+DE269*'Ores &amp; Ingots'!$B$4+DF269*'Ores &amp; Ingots'!$B$5+DG269*'Ores &amp; Ingots'!$B$6+DH269*'Ores &amp; Ingots'!$B$7+DI269*'Ores &amp; Ingots'!$B$8+DJ269*'Ores &amp; Ingots'!$B$9+DK269*'Ores &amp; Ingots'!$B$10+DL269*'Ores &amp; Ingots'!$B$11+DM269*'Ores &amp; Ingots'!$B$12</f>
        <v>#VALUE!</v>
      </c>
      <c r="DS269" s="189" t="e">
        <f>CT269*Refining!$G$3+CU269*Refining!$G$4+CV269*Refining!$G$5+CW269*Refining!$G$6+CX269*Refining!$G$7+CY269*Refining!$G$8+CZ269*Refining!$G$9+DA269*Refining!$G$10+DB269*Refining!$G$11+DC269*Refining!$G$12</f>
        <v>#VALUE!</v>
      </c>
      <c r="DT269" s="189" t="e">
        <f t="shared" si="14"/>
        <v>#VALUE!</v>
      </c>
      <c r="DU269" s="192" t="e">
        <f t="shared" si="15"/>
        <v>#VALUE!</v>
      </c>
      <c r="DV269" s="185" t="e">
        <f t="shared" si="16"/>
        <v>#VALUE!</v>
      </c>
      <c r="DW269" s="194" t="e">
        <f t="shared" ref="DW269:DX269" si="1086">DV269/60</f>
        <v>#VALUE!</v>
      </c>
      <c r="DX269" s="194" t="e">
        <f t="shared" si="1086"/>
        <v>#VALUE!</v>
      </c>
      <c r="DY269" s="185" t="e">
        <f t="shared" si="18"/>
        <v>#VALUE!</v>
      </c>
      <c r="DZ269" s="194" t="e">
        <f t="shared" ref="DZ269:EA269" si="1087">DY269/1000</f>
        <v>#VALUE!</v>
      </c>
      <c r="EA269" s="196" t="e">
        <f t="shared" si="1087"/>
        <v>#VALUE!</v>
      </c>
      <c r="EB269" s="130" t="e">
        <f t="shared" si="20"/>
        <v>#VALUE!</v>
      </c>
      <c r="EC269" s="132" t="e">
        <f t="shared" si="21"/>
        <v>#VALUE!</v>
      </c>
      <c r="ED269" s="133" t="s">
        <v>28</v>
      </c>
    </row>
    <row r="270" spans="1:134" ht="12.75" x14ac:dyDescent="0.2">
      <c r="A270" s="864"/>
      <c r="B270" s="369" t="s">
        <v>427</v>
      </c>
      <c r="C270" s="137" t="s">
        <v>155</v>
      </c>
      <c r="D270" s="137">
        <v>1</v>
      </c>
      <c r="E270" s="137">
        <v>1</v>
      </c>
      <c r="F270" s="137">
        <v>1</v>
      </c>
      <c r="G270" s="154">
        <f t="shared" si="0"/>
        <v>0.125</v>
      </c>
      <c r="H270" s="156">
        <v>3</v>
      </c>
      <c r="I270" s="156">
        <v>7.5</v>
      </c>
      <c r="J270" s="156">
        <f>H270/Main!$D$9</f>
        <v>0.6</v>
      </c>
      <c r="K270" s="156">
        <f>I270/Main!$D$10</f>
        <v>3.75</v>
      </c>
      <c r="L270" s="156">
        <f t="shared" si="1"/>
        <v>6.25</v>
      </c>
      <c r="M270" s="156">
        <v>1</v>
      </c>
      <c r="N270" s="159"/>
      <c r="O270" s="159"/>
      <c r="P270" s="164"/>
      <c r="Q270" s="159"/>
      <c r="R270" s="166"/>
      <c r="S270" s="159"/>
      <c r="T270" s="166"/>
      <c r="U270" s="170"/>
      <c r="V270" s="159"/>
      <c r="W270" s="364"/>
      <c r="X270" s="167">
        <v>2</v>
      </c>
      <c r="Y270" s="133">
        <v>0</v>
      </c>
      <c r="Z270" s="133">
        <v>0</v>
      </c>
      <c r="AA270" s="133">
        <v>0</v>
      </c>
      <c r="AB270" s="133">
        <v>0</v>
      </c>
      <c r="AC270" s="133">
        <v>0</v>
      </c>
      <c r="AD270" s="133">
        <v>0</v>
      </c>
      <c r="AE270" s="133">
        <v>0</v>
      </c>
      <c r="AF270" s="133">
        <v>0</v>
      </c>
      <c r="AG270" s="133">
        <v>0</v>
      </c>
      <c r="AH270" s="133">
        <v>0</v>
      </c>
      <c r="AI270" s="133">
        <v>1</v>
      </c>
      <c r="AJ270" s="133">
        <v>0</v>
      </c>
      <c r="AK270" s="133">
        <v>0</v>
      </c>
      <c r="AL270" s="133">
        <v>0</v>
      </c>
      <c r="AM270" s="133">
        <v>0</v>
      </c>
      <c r="AN270" s="133">
        <v>0</v>
      </c>
      <c r="AO270" s="133">
        <v>0</v>
      </c>
      <c r="AP270" s="133">
        <v>0</v>
      </c>
      <c r="AQ270" s="133">
        <v>0</v>
      </c>
      <c r="AR270" s="133">
        <v>0</v>
      </c>
      <c r="AS270" s="406">
        <f t="shared" ref="AS270:BM270" si="1088">IF(X270 = 0, "", X270)</f>
        <v>2</v>
      </c>
      <c r="AT270" s="137" t="str">
        <f t="shared" si="1088"/>
        <v/>
      </c>
      <c r="AU270" s="137" t="str">
        <f t="shared" si="1088"/>
        <v/>
      </c>
      <c r="AV270" s="137" t="str">
        <f t="shared" si="1088"/>
        <v/>
      </c>
      <c r="AW270" s="137" t="str">
        <f t="shared" si="1088"/>
        <v/>
      </c>
      <c r="AX270" s="137" t="str">
        <f t="shared" si="1088"/>
        <v/>
      </c>
      <c r="AY270" s="137" t="str">
        <f t="shared" si="1088"/>
        <v/>
      </c>
      <c r="AZ270" s="137" t="str">
        <f t="shared" si="1088"/>
        <v/>
      </c>
      <c r="BA270" s="137" t="str">
        <f t="shared" si="1088"/>
        <v/>
      </c>
      <c r="BB270" s="137" t="str">
        <f t="shared" si="1088"/>
        <v/>
      </c>
      <c r="BC270" s="137" t="str">
        <f t="shared" si="1088"/>
        <v/>
      </c>
      <c r="BD270" s="133">
        <f t="shared" si="1088"/>
        <v>1</v>
      </c>
      <c r="BE270" s="137" t="str">
        <f t="shared" si="1088"/>
        <v/>
      </c>
      <c r="BF270" s="137" t="str">
        <f t="shared" si="1088"/>
        <v/>
      </c>
      <c r="BG270" s="137" t="str">
        <f t="shared" si="1088"/>
        <v/>
      </c>
      <c r="BH270" s="137" t="str">
        <f t="shared" si="1088"/>
        <v/>
      </c>
      <c r="BI270" s="137" t="str">
        <f t="shared" si="1088"/>
        <v/>
      </c>
      <c r="BJ270" s="137" t="str">
        <f t="shared" si="1088"/>
        <v/>
      </c>
      <c r="BK270" s="137" t="str">
        <f t="shared" si="1088"/>
        <v/>
      </c>
      <c r="BL270" s="137" t="str">
        <f t="shared" si="1088"/>
        <v/>
      </c>
      <c r="BM270" s="169" t="str">
        <f t="shared" si="1088"/>
        <v/>
      </c>
      <c r="BN270" s="174" t="e">
        <f>$AS270*Assembly!Z$4+$AT270*Assembly!Z$5+$AU270*Assembly!Z$6+$AV270*Assembly!Z$7+$AW270*Assembly!Z$8+$AX270*Assembly!Z$9+$AY270*Assembly!Z$10+$AZ270*Assembly!Z$11+$BA270*Assembly!Z$12+$BB270*Assembly!Z$13+$BC270*Assembly!Z$14+$BD270*Assembly!Z$15+$BE270*Assembly!Z$16+$BF270*Assembly!Z$17+$BG270*Assembly!Z$18+$BH270*Assembly!Z$19+$BI270*Assembly!Z$20+$BJ270*Assembly!Z$21+$BK270*Assembly!Z$22+$BL270*Assembly!Z$23+$BM270*Assembly!Z$24</f>
        <v>#VALUE!</v>
      </c>
      <c r="BO270" s="133" t="e">
        <f t="shared" si="3"/>
        <v>#VALUE!</v>
      </c>
      <c r="BP270" s="133"/>
      <c r="BQ270" s="133" t="e">
        <f>$AS270*Assembly!AD$4+$AT270*Assembly!AD$5+$AU270*Assembly!AD$6+$AV270*Assembly!AD$7+$AW270*Assembly!AD$8+$AX270*Assembly!AD$9+$AY270*Assembly!AD$10+$AZ270*Assembly!AD$11+$BA270*Assembly!AD$12+$BB270*Assembly!AD$13+$BC270*Assembly!AD$14+$BD270*Assembly!AD$15+$BE270*Assembly!AD$16+$BF270*Assembly!AD$17+$BG270*Assembly!AD$18+$BH270*Assembly!AD$19+$BI270*Assembly!AD$20+$BJ270*Assembly!AD$21+$BK270*Assembly!AD$22+$BL270*Assembly!AD$23+$BM270*Assembly!AD$24</f>
        <v>#VALUE!</v>
      </c>
      <c r="BR270" s="177" t="e">
        <f t="shared" si="4"/>
        <v>#VALUE!</v>
      </c>
      <c r="BS270" s="178" t="e">
        <f t="shared" si="5"/>
        <v>#VALUE!</v>
      </c>
      <c r="BT270" s="179" t="e">
        <f t="shared" si="6"/>
        <v>#VALUE!</v>
      </c>
      <c r="BU270" s="178" t="e">
        <f t="shared" si="7"/>
        <v>#VALUE!</v>
      </c>
      <c r="BV270" s="133" t="e">
        <f>$AS270*Assembly!Y$4+$AT270*Assembly!Y$5+$AU270*Assembly!Y$6+$AV270*Assembly!Y$7+$AW270*Assembly!Y$8+$AX270*Assembly!Y$9+$AY270*Assembly!Y$10+$AZ270*Assembly!Y$11+$BA270*Assembly!Y$12+$BB270*Assembly!Y$13+$BC270*Assembly!Y$14+$BD270*Assembly!Y$15+$BE270*Assembly!Y$16+$BF270*Assembly!Y$17+$BG270*Assembly!Y$18+$BH270*Assembly!Y$19+$BI270*Assembly!Y$20+$BJ270*Assembly!Y$21+$BK270*Assembly!Y$22+$BL270*Assembly!Y$23+$BM270*Assembly!Y$24</f>
        <v>#VALUE!</v>
      </c>
      <c r="BW270" s="133" t="e">
        <f t="shared" si="8"/>
        <v>#VALUE!</v>
      </c>
      <c r="BX270" s="130" t="e">
        <f t="shared" si="9"/>
        <v>#VALUE!</v>
      </c>
      <c r="BY270" s="183" t="e">
        <f>$AS270*Assembly!AC$4+$AT270*Assembly!AC$5+$AU270*Assembly!AC$6+$AV270*Assembly!AC$7+$AW270*Assembly!AC$8+$AX270*Assembly!AC$9+$AY270*Assembly!AC$10+$AZ270*Assembly!AC$11+$BA270*Assembly!AC$12+$BB270*Assembly!AC$13+$BC270*Assembly!AC$14+$BD270*Assembly!AC$15+$BE270*Assembly!AC$16+$BF270*Assembly!AC$17+$BG270*Assembly!AC$18+$BH270*Assembly!AC$19+$BI270*Assembly!AC$20+$BJ270*Assembly!AC$21+$BK270*Assembly!AC$22+$BL270*Assembly!AC$23+$BM270*Assembly!AC$24</f>
        <v>#VALUE!</v>
      </c>
      <c r="BZ270" s="164" t="e">
        <f>$AS270*Assembly!M$4+$AT270*Assembly!M$5+$AU270*Assembly!M$6+$AV270*Assembly!M$7+$AW270*Assembly!M$8+$AX270*Assembly!M$9+$AY270*Assembly!M$10+$AZ270*Assembly!M$11+$BA270*Assembly!M$12+$BB270*Assembly!M$13+$BC270*Assembly!M$14+$BD270*Assembly!M$15+$BE270*Assembly!M$16+$BF270*Assembly!M$17+$BG270*Assembly!M$18+$BH270*Assembly!M$19+$BI270*Assembly!M$20+$BJ270*Assembly!M$21+$BK270*Assembly!M$22+$BL270*Assembly!M$23+$BM270*Assembly!M$24</f>
        <v>#VALUE!</v>
      </c>
      <c r="CA270" s="164" t="e">
        <f>$AS270*Assembly!N$4+$AT270*Assembly!N$5+$AU270*Assembly!N$6+$AV270*Assembly!N$7+$AW270*Assembly!N$8+$AX270*Assembly!N$9+$AY270*Assembly!N$10+$AZ270*Assembly!N$11+$BA270*Assembly!N$12+$BB270*Assembly!N$13+$BC270*Assembly!N$14+$BD270*Assembly!N$15+$BE270*Assembly!N$16+$BF270*Assembly!N$17+$BG270*Assembly!N$18+$BH270*Assembly!N$19+$BI270*Assembly!N$20+$BJ270*Assembly!N$21+$BK270*Assembly!N$22+$BL270*Assembly!N$23+$BM270*Assembly!N$24</f>
        <v>#VALUE!</v>
      </c>
      <c r="CB270" s="164" t="e">
        <f>$AS270*Assembly!O$4+$AT270*Assembly!O$5+$AU270*Assembly!O$6+$AV270*Assembly!O$7+$AW270*Assembly!O$8+$AX270*Assembly!O$9+$AY270*Assembly!O$10+$AZ270*Assembly!O$11+$BA270*Assembly!O$12+$BB270*Assembly!O$13+$BC270*Assembly!O$14+$BD270*Assembly!O$15+$BE270*Assembly!O$16+$BF270*Assembly!O$17+$BG270*Assembly!O$18+$BH270*Assembly!O$19+$BI270*Assembly!O$20+$BJ270*Assembly!O$21+$BK270*Assembly!O$22+$BL270*Assembly!O$23+$BM270*Assembly!O$24</f>
        <v>#VALUE!</v>
      </c>
      <c r="CC270" s="156" t="e">
        <f>$AS270*Assembly!P$4+$AT270*Assembly!P$5+$AU270*Assembly!P$6+$AV270*Assembly!P$7+$AW270*Assembly!P$8+$AX270*Assembly!P$9+$AY270*Assembly!P$10+$AZ270*Assembly!P$11+$BA270*Assembly!P$12+$BB270*Assembly!P$13+$BC270*Assembly!P$14+$BD270*Assembly!P$15+$BE270*Assembly!P$16+$BF270*Assembly!P$17+$BG270*Assembly!P$18+$BH270*Assembly!P$19+$BI270*Assembly!P$20+$BJ270*Assembly!P$21+$BK270*Assembly!P$22+$BL270*Assembly!P$23+$BM270*Assembly!P$24</f>
        <v>#VALUE!</v>
      </c>
      <c r="CD270" s="156" t="e">
        <f>$AS270*Assembly!Q$4+$AT270*Assembly!Q$5+$AU270*Assembly!Q$6+$AV270*Assembly!Q$7+$AW270*Assembly!Q$8+$AX270*Assembly!Q$9+$AY270*Assembly!Q$10+$AZ270*Assembly!Q$11+$BA270*Assembly!Q$12+$BB270*Assembly!Q$13+$BC270*Assembly!Q$14+$BD270*Assembly!Q$15+$BE270*Assembly!Q$16+$BF270*Assembly!Q$17+$BG270*Assembly!Q$18+$BH270*Assembly!Q$19+$BI270*Assembly!Q$20+$BJ270*Assembly!Q$21+$BK270*Assembly!Q$22+$BL270*Assembly!Q$23+$BM270*Assembly!Q$24</f>
        <v>#VALUE!</v>
      </c>
      <c r="CE270" s="164" t="e">
        <f>$AS270*Assembly!R$4+$AT270*Assembly!R$5+$AU270*Assembly!R$6+$AV270*Assembly!R$7+$AW270*Assembly!R$8+$AX270*Assembly!R$9+$AY270*Assembly!R$10+$AZ270*Assembly!R$11+$BA270*Assembly!R$12+$BB270*Assembly!R$13+$BC270*Assembly!R$14+$BD270*Assembly!R$15+$BE270*Assembly!R$16+$BF270*Assembly!R$17+$BG270*Assembly!R$18+$BH270*Assembly!R$19+$BI270*Assembly!R$20+$BJ270*Assembly!R$21+$BK270*Assembly!R$22+$BL270*Assembly!R$23+$BM270*Assembly!R$24</f>
        <v>#VALUE!</v>
      </c>
      <c r="CF270" s="156" t="e">
        <f>$AS270*Assembly!S$4+$AT270*Assembly!S$5+$AU270*Assembly!S$6+$AV270*Assembly!S$7+$AW270*Assembly!S$8+$AX270*Assembly!S$9+$AY270*Assembly!S$10+$AZ270*Assembly!S$11+$BA270*Assembly!S$12+$BB270*Assembly!S$13+$BC270*Assembly!S$14+$BD270*Assembly!S$15+$BE270*Assembly!S$16+$BF270*Assembly!S$17+$BG270*Assembly!S$18+$BH270*Assembly!S$19+$BI270*Assembly!S$20+$BJ270*Assembly!S$21+$BK270*Assembly!S$22+$BL270*Assembly!S$23+$BM270*Assembly!S$24</f>
        <v>#VALUE!</v>
      </c>
      <c r="CG270" s="156" t="e">
        <f>$AS270*Assembly!T$4+$AT270*Assembly!T$5+$AU270*Assembly!T$6+$AV270*Assembly!T$7+$AW270*Assembly!T$8+$AX270*Assembly!T$9+$AY270*Assembly!T$10+$AZ270*Assembly!T$11+$BA270*Assembly!T$12+$BB270*Assembly!T$13+$BC270*Assembly!T$14+$BD270*Assembly!T$15+$BE270*Assembly!T$16+$BF270*Assembly!T$17+$BG270*Assembly!T$18+$BH270*Assembly!T$19+$BI270*Assembly!T$20+$BJ270*Assembly!T$21+$BK270*Assembly!T$22+$BL270*Assembly!T$23+$BM270*Assembly!T$24</f>
        <v>#VALUE!</v>
      </c>
      <c r="CH270" s="156" t="e">
        <f>$AS270*Assembly!U$4+$AT270*Assembly!U$5+$AU270*Assembly!U$6+$AV270*Assembly!U$7+$AW270*Assembly!U$8+$AX270*Assembly!U$9+$AY270*Assembly!U$10+$AZ270*Assembly!U$11+$BA270*Assembly!U$12+$BB270*Assembly!U$13+$BC270*Assembly!U$14+$BD270*Assembly!U$15+$BE270*Assembly!U$16+$BF270*Assembly!U$17+$BG270*Assembly!U$18+$BH270*Assembly!U$19+$BI270*Assembly!U$20+$BJ270*Assembly!U$21+$BK270*Assembly!U$22+$BL270*Assembly!U$23+$BM270*Assembly!U$24</f>
        <v>#VALUE!</v>
      </c>
      <c r="CI270" s="164" t="e">
        <f>$AS270*Assembly!V$4+$AT270*Assembly!V$5+$AU270*Assembly!V$6+$AV270*Assembly!V$7+$AW270*Assembly!V$8+$AX270*Assembly!V$9+$AY270*Assembly!V$10+$AZ270*Assembly!V$11+$BA270*Assembly!V$12+$BB270*Assembly!V$13+$BC270*Assembly!V$14+$BD270*Assembly!V$15+$BE270*Assembly!V$16+$BF270*Assembly!V$17+$BG270*Assembly!V$18+$BH270*Assembly!V$19+$BI270*Assembly!V$20+$BJ270*Assembly!V$21+$BK270*Assembly!V$22+$BL270*Assembly!V$23+$BM270*Assembly!V$24</f>
        <v>#VALUE!</v>
      </c>
      <c r="CJ270" s="164" t="e">
        <f>BZ270*Refining!$F$3</f>
        <v>#VALUE!</v>
      </c>
      <c r="CK270" s="164" t="e">
        <f>CA270*Refining!$F$4</f>
        <v>#VALUE!</v>
      </c>
      <c r="CL270" s="164" t="e">
        <f>CB270*Refining!$F$5</f>
        <v>#VALUE!</v>
      </c>
      <c r="CM270" s="164" t="e">
        <f>CC270*Refining!$F$6</f>
        <v>#VALUE!</v>
      </c>
      <c r="CN270" s="164" t="e">
        <f>CD270*Refining!$F$7</f>
        <v>#VALUE!</v>
      </c>
      <c r="CO270" s="164" t="e">
        <f>CE270*Refining!$F$8</f>
        <v>#VALUE!</v>
      </c>
      <c r="CP270" s="164" t="e">
        <f>CF270*Refining!$F$9</f>
        <v>#VALUE!</v>
      </c>
      <c r="CQ270" s="164" t="e">
        <f>CG270*Refining!$F$10</f>
        <v>#VALUE!</v>
      </c>
      <c r="CR270" s="164" t="e">
        <f>CH270*Refining!$F$11</f>
        <v>#VALUE!</v>
      </c>
      <c r="CS270" s="164" t="e">
        <f>CI270*Refining!$F$12</f>
        <v>#VALUE!</v>
      </c>
      <c r="CT270" s="185" t="e">
        <f t="shared" ref="CT270:DM270" si="1089">IF(BZ270 = 0, "", BZ270)</f>
        <v>#VALUE!</v>
      </c>
      <c r="CU270" s="189" t="e">
        <f t="shared" si="1089"/>
        <v>#VALUE!</v>
      </c>
      <c r="CV270" s="189" t="e">
        <f t="shared" si="1089"/>
        <v>#VALUE!</v>
      </c>
      <c r="CW270" s="186" t="e">
        <f t="shared" si="1089"/>
        <v>#VALUE!</v>
      </c>
      <c r="CX270" s="186" t="e">
        <f t="shared" si="1089"/>
        <v>#VALUE!</v>
      </c>
      <c r="CY270" s="186" t="e">
        <f t="shared" si="1089"/>
        <v>#VALUE!</v>
      </c>
      <c r="CZ270" s="186" t="e">
        <f t="shared" si="1089"/>
        <v>#VALUE!</v>
      </c>
      <c r="DA270" s="186" t="e">
        <f t="shared" si="1089"/>
        <v>#VALUE!</v>
      </c>
      <c r="DB270" s="186" t="e">
        <f t="shared" si="1089"/>
        <v>#VALUE!</v>
      </c>
      <c r="DC270" s="187" t="e">
        <f t="shared" si="1089"/>
        <v>#VALUE!</v>
      </c>
      <c r="DD270" s="185" t="e">
        <f t="shared" si="1089"/>
        <v>#VALUE!</v>
      </c>
      <c r="DE270" s="189" t="e">
        <f t="shared" si="1089"/>
        <v>#VALUE!</v>
      </c>
      <c r="DF270" s="189" t="e">
        <f t="shared" si="1089"/>
        <v>#VALUE!</v>
      </c>
      <c r="DG270" s="186" t="e">
        <f t="shared" si="1089"/>
        <v>#VALUE!</v>
      </c>
      <c r="DH270" s="211" t="e">
        <f t="shared" si="1089"/>
        <v>#VALUE!</v>
      </c>
      <c r="DI270" s="186" t="e">
        <f t="shared" si="1089"/>
        <v>#VALUE!</v>
      </c>
      <c r="DJ270" s="186" t="e">
        <f t="shared" si="1089"/>
        <v>#VALUE!</v>
      </c>
      <c r="DK270" s="186" t="e">
        <f t="shared" si="1089"/>
        <v>#VALUE!</v>
      </c>
      <c r="DL270" s="186" t="e">
        <f t="shared" si="1089"/>
        <v>#VALUE!</v>
      </c>
      <c r="DM270" s="187" t="e">
        <f t="shared" si="1089"/>
        <v>#VALUE!</v>
      </c>
      <c r="DN270" s="185" t="e">
        <f t="shared" si="11"/>
        <v>#VALUE!</v>
      </c>
      <c r="DO270" s="189" t="e">
        <f t="shared" si="12"/>
        <v>#VALUE!</v>
      </c>
      <c r="DP270" s="120" t="e">
        <f t="shared" si="13"/>
        <v>#VALUE!</v>
      </c>
      <c r="DQ270" s="133" t="e">
        <f>CT270*'Ores &amp; Ingots'!$C$3+CU270*'Ores &amp; Ingots'!$C$4+CV270*'Ores &amp; Ingots'!$C$5+CW270*'Ores &amp; Ingots'!$C$6+CX270*'Ores &amp; Ingots'!$C$7+CY270*'Ores &amp; Ingots'!$C$8+CZ270*'Ores &amp; Ingots'!$C$9+DA270*'Ores &amp; Ingots'!$C$10+DB270*'Ores &amp; Ingots'!$C$11+DC270*'Ores &amp; Ingots'!$C$12</f>
        <v>#VALUE!</v>
      </c>
      <c r="DR270" s="133" t="e">
        <f>DD270*'Ores &amp; Ingots'!$B$3+DE270*'Ores &amp; Ingots'!$B$4+DF270*'Ores &amp; Ingots'!$B$5+DG270*'Ores &amp; Ingots'!$B$6+DH270*'Ores &amp; Ingots'!$B$7+DI270*'Ores &amp; Ingots'!$B$8+DJ270*'Ores &amp; Ingots'!$B$9+DK270*'Ores &amp; Ingots'!$B$10+DL270*'Ores &amp; Ingots'!$B$11+DM270*'Ores &amp; Ingots'!$B$12</f>
        <v>#VALUE!</v>
      </c>
      <c r="DS270" s="189" t="e">
        <f>CT270*Refining!$G$3+CU270*Refining!$G$4+CV270*Refining!$G$5+CW270*Refining!$G$6+CX270*Refining!$G$7+CY270*Refining!$G$8+CZ270*Refining!$G$9+DA270*Refining!$G$10+DB270*Refining!$G$11+DC270*Refining!$G$12</f>
        <v>#VALUE!</v>
      </c>
      <c r="DT270" s="189" t="e">
        <f t="shared" si="14"/>
        <v>#VALUE!</v>
      </c>
      <c r="DU270" s="192" t="e">
        <f t="shared" si="15"/>
        <v>#VALUE!</v>
      </c>
      <c r="DV270" s="185" t="e">
        <f t="shared" si="16"/>
        <v>#VALUE!</v>
      </c>
      <c r="DW270" s="194" t="e">
        <f t="shared" ref="DW270:DX270" si="1090">DV270/60</f>
        <v>#VALUE!</v>
      </c>
      <c r="DX270" s="194" t="e">
        <f t="shared" si="1090"/>
        <v>#VALUE!</v>
      </c>
      <c r="DY270" s="185" t="e">
        <f t="shared" si="18"/>
        <v>#VALUE!</v>
      </c>
      <c r="DZ270" s="194" t="e">
        <f t="shared" ref="DZ270:EA270" si="1091">DY270/1000</f>
        <v>#VALUE!</v>
      </c>
      <c r="EA270" s="196" t="e">
        <f t="shared" si="1091"/>
        <v>#VALUE!</v>
      </c>
      <c r="EB270" s="130" t="e">
        <f t="shared" si="20"/>
        <v>#VALUE!</v>
      </c>
      <c r="EC270" s="132" t="e">
        <f t="shared" si="21"/>
        <v>#VALUE!</v>
      </c>
      <c r="ED270" s="133" t="s">
        <v>28</v>
      </c>
    </row>
    <row r="271" spans="1:134" ht="12.75" x14ac:dyDescent="0.2">
      <c r="A271" s="864"/>
      <c r="B271" s="135" t="s">
        <v>428</v>
      </c>
      <c r="C271" s="137" t="s">
        <v>155</v>
      </c>
      <c r="D271" s="137">
        <v>1</v>
      </c>
      <c r="E271" s="137">
        <v>1</v>
      </c>
      <c r="F271" s="137">
        <v>1</v>
      </c>
      <c r="G271" s="139">
        <f t="shared" si="0"/>
        <v>0.125</v>
      </c>
      <c r="H271" s="140">
        <v>4</v>
      </c>
      <c r="I271" s="140">
        <v>12</v>
      </c>
      <c r="J271" s="140">
        <f>H271/Main!$D$9</f>
        <v>0.8</v>
      </c>
      <c r="K271" s="140">
        <f>I271/Main!$D$10</f>
        <v>6</v>
      </c>
      <c r="L271" s="140">
        <f t="shared" si="1"/>
        <v>7.5</v>
      </c>
      <c r="M271" s="140">
        <v>0.16</v>
      </c>
      <c r="N271" s="143"/>
      <c r="O271" s="143"/>
      <c r="P271" s="145"/>
      <c r="Q271" s="143"/>
      <c r="R271" s="146"/>
      <c r="S271" s="143"/>
      <c r="T271" s="395"/>
      <c r="U271" s="198"/>
      <c r="V271" s="143"/>
      <c r="W271" s="396"/>
      <c r="X271" s="167">
        <v>4</v>
      </c>
      <c r="Y271" s="133">
        <v>0</v>
      </c>
      <c r="Z271" s="133">
        <v>0</v>
      </c>
      <c r="AA271" s="133">
        <v>0</v>
      </c>
      <c r="AB271" s="133">
        <v>0</v>
      </c>
      <c r="AC271" s="133">
        <v>0</v>
      </c>
      <c r="AD271" s="133">
        <v>0</v>
      </c>
      <c r="AE271" s="133">
        <v>0</v>
      </c>
      <c r="AF271" s="133">
        <v>0</v>
      </c>
      <c r="AG271" s="133">
        <v>0</v>
      </c>
      <c r="AH271" s="133">
        <v>0</v>
      </c>
      <c r="AI271" s="133">
        <v>1</v>
      </c>
      <c r="AJ271" s="133">
        <v>0</v>
      </c>
      <c r="AK271" s="133">
        <v>0</v>
      </c>
      <c r="AL271" s="133">
        <v>0</v>
      </c>
      <c r="AM271" s="133">
        <v>0</v>
      </c>
      <c r="AN271" s="133">
        <v>0</v>
      </c>
      <c r="AO271" s="133">
        <v>0</v>
      </c>
      <c r="AP271" s="133">
        <v>0</v>
      </c>
      <c r="AQ271" s="133">
        <v>0</v>
      </c>
      <c r="AR271" s="133">
        <v>0</v>
      </c>
      <c r="AS271" s="406">
        <f t="shared" ref="AS271:BM271" si="1092">IF(X271 = 0, "", X271)</f>
        <v>4</v>
      </c>
      <c r="AT271" s="137" t="str">
        <f t="shared" si="1092"/>
        <v/>
      </c>
      <c r="AU271" s="137" t="str">
        <f t="shared" si="1092"/>
        <v/>
      </c>
      <c r="AV271" s="137" t="str">
        <f t="shared" si="1092"/>
        <v/>
      </c>
      <c r="AW271" s="137" t="str">
        <f t="shared" si="1092"/>
        <v/>
      </c>
      <c r="AX271" s="137" t="str">
        <f t="shared" si="1092"/>
        <v/>
      </c>
      <c r="AY271" s="137" t="str">
        <f t="shared" si="1092"/>
        <v/>
      </c>
      <c r="AZ271" s="137" t="str">
        <f t="shared" si="1092"/>
        <v/>
      </c>
      <c r="BA271" s="137" t="str">
        <f t="shared" si="1092"/>
        <v/>
      </c>
      <c r="BB271" s="137" t="str">
        <f t="shared" si="1092"/>
        <v/>
      </c>
      <c r="BC271" s="137" t="str">
        <f t="shared" si="1092"/>
        <v/>
      </c>
      <c r="BD271" s="133">
        <f t="shared" si="1092"/>
        <v>1</v>
      </c>
      <c r="BE271" s="137" t="str">
        <f t="shared" si="1092"/>
        <v/>
      </c>
      <c r="BF271" s="137" t="str">
        <f t="shared" si="1092"/>
        <v/>
      </c>
      <c r="BG271" s="137" t="str">
        <f t="shared" si="1092"/>
        <v/>
      </c>
      <c r="BH271" s="137" t="str">
        <f t="shared" si="1092"/>
        <v/>
      </c>
      <c r="BI271" s="137" t="str">
        <f t="shared" si="1092"/>
        <v/>
      </c>
      <c r="BJ271" s="137" t="str">
        <f t="shared" si="1092"/>
        <v/>
      </c>
      <c r="BK271" s="137" t="str">
        <f t="shared" si="1092"/>
        <v/>
      </c>
      <c r="BL271" s="137" t="str">
        <f t="shared" si="1092"/>
        <v/>
      </c>
      <c r="BM271" s="169" t="str">
        <f t="shared" si="1092"/>
        <v/>
      </c>
      <c r="BN271" s="174" t="e">
        <f>$AS271*Assembly!Z$4+$AT271*Assembly!Z$5+$AU271*Assembly!Z$6+$AV271*Assembly!Z$7+$AW271*Assembly!Z$8+$AX271*Assembly!Z$9+$AY271*Assembly!Z$10+$AZ271*Assembly!Z$11+$BA271*Assembly!Z$12+$BB271*Assembly!Z$13+$BC271*Assembly!Z$14+$BD271*Assembly!Z$15+$BE271*Assembly!Z$16+$BF271*Assembly!Z$17+$BG271*Assembly!Z$18+$BH271*Assembly!Z$19+$BI271*Assembly!Z$20+$BJ271*Assembly!Z$21+$BK271*Assembly!Z$22+$BL271*Assembly!Z$23+$BM271*Assembly!Z$24</f>
        <v>#VALUE!</v>
      </c>
      <c r="BO271" s="133" t="e">
        <f t="shared" si="3"/>
        <v>#VALUE!</v>
      </c>
      <c r="BP271" s="133"/>
      <c r="BQ271" s="133" t="e">
        <f>$AS271*Assembly!AD$4+$AT271*Assembly!AD$5+$AU271*Assembly!AD$6+$AV271*Assembly!AD$7+$AW271*Assembly!AD$8+$AX271*Assembly!AD$9+$AY271*Assembly!AD$10+$AZ271*Assembly!AD$11+$BA271*Assembly!AD$12+$BB271*Assembly!AD$13+$BC271*Assembly!AD$14+$BD271*Assembly!AD$15+$BE271*Assembly!AD$16+$BF271*Assembly!AD$17+$BG271*Assembly!AD$18+$BH271*Assembly!AD$19+$BI271*Assembly!AD$20+$BJ271*Assembly!AD$21+$BK271*Assembly!AD$22+$BL271*Assembly!AD$23+$BM271*Assembly!AD$24</f>
        <v>#VALUE!</v>
      </c>
      <c r="BR271" s="177" t="e">
        <f t="shared" si="4"/>
        <v>#VALUE!</v>
      </c>
      <c r="BS271" s="178" t="e">
        <f t="shared" si="5"/>
        <v>#VALUE!</v>
      </c>
      <c r="BT271" s="179" t="e">
        <f t="shared" si="6"/>
        <v>#VALUE!</v>
      </c>
      <c r="BU271" s="178" t="e">
        <f t="shared" si="7"/>
        <v>#VALUE!</v>
      </c>
      <c r="BV271" s="133" t="e">
        <f>$AS271*Assembly!Y$4+$AT271*Assembly!Y$5+$AU271*Assembly!Y$6+$AV271*Assembly!Y$7+$AW271*Assembly!Y$8+$AX271*Assembly!Y$9+$AY271*Assembly!Y$10+$AZ271*Assembly!Y$11+$BA271*Assembly!Y$12+$BB271*Assembly!Y$13+$BC271*Assembly!Y$14+$BD271*Assembly!Y$15+$BE271*Assembly!Y$16+$BF271*Assembly!Y$17+$BG271*Assembly!Y$18+$BH271*Assembly!Y$19+$BI271*Assembly!Y$20+$BJ271*Assembly!Y$21+$BK271*Assembly!Y$22+$BL271*Assembly!Y$23+$BM271*Assembly!Y$24</f>
        <v>#VALUE!</v>
      </c>
      <c r="BW271" s="133" t="e">
        <f t="shared" si="8"/>
        <v>#VALUE!</v>
      </c>
      <c r="BX271" s="130" t="e">
        <f t="shared" si="9"/>
        <v>#VALUE!</v>
      </c>
      <c r="BY271" s="183" t="e">
        <f>$AS271*Assembly!AC$4+$AT271*Assembly!AC$5+$AU271*Assembly!AC$6+$AV271*Assembly!AC$7+$AW271*Assembly!AC$8+$AX271*Assembly!AC$9+$AY271*Assembly!AC$10+$AZ271*Assembly!AC$11+$BA271*Assembly!AC$12+$BB271*Assembly!AC$13+$BC271*Assembly!AC$14+$BD271*Assembly!AC$15+$BE271*Assembly!AC$16+$BF271*Assembly!AC$17+$BG271*Assembly!AC$18+$BH271*Assembly!AC$19+$BI271*Assembly!AC$20+$BJ271*Assembly!AC$21+$BK271*Assembly!AC$22+$BL271*Assembly!AC$23+$BM271*Assembly!AC$24</f>
        <v>#VALUE!</v>
      </c>
      <c r="BZ271" s="145" t="e">
        <f>$AS271*Assembly!M$4+$AT271*Assembly!M$5+$AU271*Assembly!M$6+$AV271*Assembly!M$7+$AW271*Assembly!M$8+$AX271*Assembly!M$9+$AY271*Assembly!M$10+$AZ271*Assembly!M$11+$BA271*Assembly!M$12+$BB271*Assembly!M$13+$BC271*Assembly!M$14+$BD271*Assembly!M$15+$BE271*Assembly!M$16+$BF271*Assembly!M$17+$BG271*Assembly!M$18+$BH271*Assembly!M$19+$BI271*Assembly!M$20+$BJ271*Assembly!M$21+$BK271*Assembly!M$22+$BL271*Assembly!M$23+$BM271*Assembly!M$24</f>
        <v>#VALUE!</v>
      </c>
      <c r="CA271" s="145" t="e">
        <f>$AS271*Assembly!N$4+$AT271*Assembly!N$5+$AU271*Assembly!N$6+$AV271*Assembly!N$7+$AW271*Assembly!N$8+$AX271*Assembly!N$9+$AY271*Assembly!N$10+$AZ271*Assembly!N$11+$BA271*Assembly!N$12+$BB271*Assembly!N$13+$BC271*Assembly!N$14+$BD271*Assembly!N$15+$BE271*Assembly!N$16+$BF271*Assembly!N$17+$BG271*Assembly!N$18+$BH271*Assembly!N$19+$BI271*Assembly!N$20+$BJ271*Assembly!N$21+$BK271*Assembly!N$22+$BL271*Assembly!N$23+$BM271*Assembly!N$24</f>
        <v>#VALUE!</v>
      </c>
      <c r="CB271" s="145" t="e">
        <f>$AS271*Assembly!O$4+$AT271*Assembly!O$5+$AU271*Assembly!O$6+$AV271*Assembly!O$7+$AW271*Assembly!O$8+$AX271*Assembly!O$9+$AY271*Assembly!O$10+$AZ271*Assembly!O$11+$BA271*Assembly!O$12+$BB271*Assembly!O$13+$BC271*Assembly!O$14+$BD271*Assembly!O$15+$BE271*Assembly!O$16+$BF271*Assembly!O$17+$BG271*Assembly!O$18+$BH271*Assembly!O$19+$BI271*Assembly!O$20+$BJ271*Assembly!O$21+$BK271*Assembly!O$22+$BL271*Assembly!O$23+$BM271*Assembly!O$24</f>
        <v>#VALUE!</v>
      </c>
      <c r="CC271" s="140" t="e">
        <f>$AS271*Assembly!P$4+$AT271*Assembly!P$5+$AU271*Assembly!P$6+$AV271*Assembly!P$7+$AW271*Assembly!P$8+$AX271*Assembly!P$9+$AY271*Assembly!P$10+$AZ271*Assembly!P$11+$BA271*Assembly!P$12+$BB271*Assembly!P$13+$BC271*Assembly!P$14+$BD271*Assembly!P$15+$BE271*Assembly!P$16+$BF271*Assembly!P$17+$BG271*Assembly!P$18+$BH271*Assembly!P$19+$BI271*Assembly!P$20+$BJ271*Assembly!P$21+$BK271*Assembly!P$22+$BL271*Assembly!P$23+$BM271*Assembly!P$24</f>
        <v>#VALUE!</v>
      </c>
      <c r="CD271" s="140" t="e">
        <f>$AS271*Assembly!Q$4+$AT271*Assembly!Q$5+$AU271*Assembly!Q$6+$AV271*Assembly!Q$7+$AW271*Assembly!Q$8+$AX271*Assembly!Q$9+$AY271*Assembly!Q$10+$AZ271*Assembly!Q$11+$BA271*Assembly!Q$12+$BB271*Assembly!Q$13+$BC271*Assembly!Q$14+$BD271*Assembly!Q$15+$BE271*Assembly!Q$16+$BF271*Assembly!Q$17+$BG271*Assembly!Q$18+$BH271*Assembly!Q$19+$BI271*Assembly!Q$20+$BJ271*Assembly!Q$21+$BK271*Assembly!Q$22+$BL271*Assembly!Q$23+$BM271*Assembly!Q$24</f>
        <v>#VALUE!</v>
      </c>
      <c r="CE271" s="145" t="e">
        <f>$AS271*Assembly!R$4+$AT271*Assembly!R$5+$AU271*Assembly!R$6+$AV271*Assembly!R$7+$AW271*Assembly!R$8+$AX271*Assembly!R$9+$AY271*Assembly!R$10+$AZ271*Assembly!R$11+$BA271*Assembly!R$12+$BB271*Assembly!R$13+$BC271*Assembly!R$14+$BD271*Assembly!R$15+$BE271*Assembly!R$16+$BF271*Assembly!R$17+$BG271*Assembly!R$18+$BH271*Assembly!R$19+$BI271*Assembly!R$20+$BJ271*Assembly!R$21+$BK271*Assembly!R$22+$BL271*Assembly!R$23+$BM271*Assembly!R$24</f>
        <v>#VALUE!</v>
      </c>
      <c r="CF271" s="140" t="e">
        <f>$AS271*Assembly!S$4+$AT271*Assembly!S$5+$AU271*Assembly!S$6+$AV271*Assembly!S$7+$AW271*Assembly!S$8+$AX271*Assembly!S$9+$AY271*Assembly!S$10+$AZ271*Assembly!S$11+$BA271*Assembly!S$12+$BB271*Assembly!S$13+$BC271*Assembly!S$14+$BD271*Assembly!S$15+$BE271*Assembly!S$16+$BF271*Assembly!S$17+$BG271*Assembly!S$18+$BH271*Assembly!S$19+$BI271*Assembly!S$20+$BJ271*Assembly!S$21+$BK271*Assembly!S$22+$BL271*Assembly!S$23+$BM271*Assembly!S$24</f>
        <v>#VALUE!</v>
      </c>
      <c r="CG271" s="140" t="e">
        <f>$AS271*Assembly!T$4+$AT271*Assembly!T$5+$AU271*Assembly!T$6+$AV271*Assembly!T$7+$AW271*Assembly!T$8+$AX271*Assembly!T$9+$AY271*Assembly!T$10+$AZ271*Assembly!T$11+$BA271*Assembly!T$12+$BB271*Assembly!T$13+$BC271*Assembly!T$14+$BD271*Assembly!T$15+$BE271*Assembly!T$16+$BF271*Assembly!T$17+$BG271*Assembly!T$18+$BH271*Assembly!T$19+$BI271*Assembly!T$20+$BJ271*Assembly!T$21+$BK271*Assembly!T$22+$BL271*Assembly!T$23+$BM271*Assembly!T$24</f>
        <v>#VALUE!</v>
      </c>
      <c r="CH271" s="140" t="e">
        <f>$AS271*Assembly!U$4+$AT271*Assembly!U$5+$AU271*Assembly!U$6+$AV271*Assembly!U$7+$AW271*Assembly!U$8+$AX271*Assembly!U$9+$AY271*Assembly!U$10+$AZ271*Assembly!U$11+$BA271*Assembly!U$12+$BB271*Assembly!U$13+$BC271*Assembly!U$14+$BD271*Assembly!U$15+$BE271*Assembly!U$16+$BF271*Assembly!U$17+$BG271*Assembly!U$18+$BH271*Assembly!U$19+$BI271*Assembly!U$20+$BJ271*Assembly!U$21+$BK271*Assembly!U$22+$BL271*Assembly!U$23+$BM271*Assembly!U$24</f>
        <v>#VALUE!</v>
      </c>
      <c r="CI271" s="145" t="e">
        <f>$AS271*Assembly!V$4+$AT271*Assembly!V$5+$AU271*Assembly!V$6+$AV271*Assembly!V$7+$AW271*Assembly!V$8+$AX271*Assembly!V$9+$AY271*Assembly!V$10+$AZ271*Assembly!V$11+$BA271*Assembly!V$12+$BB271*Assembly!V$13+$BC271*Assembly!V$14+$BD271*Assembly!V$15+$BE271*Assembly!V$16+$BF271*Assembly!V$17+$BG271*Assembly!V$18+$BH271*Assembly!V$19+$BI271*Assembly!V$20+$BJ271*Assembly!V$21+$BK271*Assembly!V$22+$BL271*Assembly!V$23+$BM271*Assembly!V$24</f>
        <v>#VALUE!</v>
      </c>
      <c r="CJ271" s="145" t="e">
        <f>BZ271*Refining!$F$3</f>
        <v>#VALUE!</v>
      </c>
      <c r="CK271" s="145" t="e">
        <f>CA271*Refining!$F$4</f>
        <v>#VALUE!</v>
      </c>
      <c r="CL271" s="145" t="e">
        <f>CB271*Refining!$F$5</f>
        <v>#VALUE!</v>
      </c>
      <c r="CM271" s="145" t="e">
        <f>CC271*Refining!$F$6</f>
        <v>#VALUE!</v>
      </c>
      <c r="CN271" s="145" t="e">
        <f>CD271*Refining!$F$7</f>
        <v>#VALUE!</v>
      </c>
      <c r="CO271" s="145" t="e">
        <f>CE271*Refining!$F$8</f>
        <v>#VALUE!</v>
      </c>
      <c r="CP271" s="145" t="e">
        <f>CF271*Refining!$F$9</f>
        <v>#VALUE!</v>
      </c>
      <c r="CQ271" s="145" t="e">
        <f>CG271*Refining!$F$10</f>
        <v>#VALUE!</v>
      </c>
      <c r="CR271" s="145" t="e">
        <f>CH271*Refining!$F$11</f>
        <v>#VALUE!</v>
      </c>
      <c r="CS271" s="145" t="e">
        <f>CI271*Refining!$F$12</f>
        <v>#VALUE!</v>
      </c>
      <c r="CT271" s="185" t="e">
        <f t="shared" ref="CT271:DM271" si="1093">IF(BZ271 = 0, "", BZ271)</f>
        <v>#VALUE!</v>
      </c>
      <c r="CU271" s="189" t="e">
        <f t="shared" si="1093"/>
        <v>#VALUE!</v>
      </c>
      <c r="CV271" s="189" t="e">
        <f t="shared" si="1093"/>
        <v>#VALUE!</v>
      </c>
      <c r="CW271" s="186" t="e">
        <f t="shared" si="1093"/>
        <v>#VALUE!</v>
      </c>
      <c r="CX271" s="186" t="e">
        <f t="shared" si="1093"/>
        <v>#VALUE!</v>
      </c>
      <c r="CY271" s="186" t="e">
        <f t="shared" si="1093"/>
        <v>#VALUE!</v>
      </c>
      <c r="CZ271" s="186" t="e">
        <f t="shared" si="1093"/>
        <v>#VALUE!</v>
      </c>
      <c r="DA271" s="186" t="e">
        <f t="shared" si="1093"/>
        <v>#VALUE!</v>
      </c>
      <c r="DB271" s="186" t="e">
        <f t="shared" si="1093"/>
        <v>#VALUE!</v>
      </c>
      <c r="DC271" s="187" t="e">
        <f t="shared" si="1093"/>
        <v>#VALUE!</v>
      </c>
      <c r="DD271" s="185" t="e">
        <f t="shared" si="1093"/>
        <v>#VALUE!</v>
      </c>
      <c r="DE271" s="189" t="e">
        <f t="shared" si="1093"/>
        <v>#VALUE!</v>
      </c>
      <c r="DF271" s="189" t="e">
        <f t="shared" si="1093"/>
        <v>#VALUE!</v>
      </c>
      <c r="DG271" s="186" t="e">
        <f t="shared" si="1093"/>
        <v>#VALUE!</v>
      </c>
      <c r="DH271" s="211" t="e">
        <f t="shared" si="1093"/>
        <v>#VALUE!</v>
      </c>
      <c r="DI271" s="186" t="e">
        <f t="shared" si="1093"/>
        <v>#VALUE!</v>
      </c>
      <c r="DJ271" s="186" t="e">
        <f t="shared" si="1093"/>
        <v>#VALUE!</v>
      </c>
      <c r="DK271" s="186" t="e">
        <f t="shared" si="1093"/>
        <v>#VALUE!</v>
      </c>
      <c r="DL271" s="186" t="e">
        <f t="shared" si="1093"/>
        <v>#VALUE!</v>
      </c>
      <c r="DM271" s="187" t="e">
        <f t="shared" si="1093"/>
        <v>#VALUE!</v>
      </c>
      <c r="DN271" s="185" t="e">
        <f t="shared" si="11"/>
        <v>#VALUE!</v>
      </c>
      <c r="DO271" s="189" t="e">
        <f t="shared" si="12"/>
        <v>#VALUE!</v>
      </c>
      <c r="DP271" s="120" t="e">
        <f t="shared" si="13"/>
        <v>#VALUE!</v>
      </c>
      <c r="DQ271" s="133" t="e">
        <f>CT271*'Ores &amp; Ingots'!$C$3+CU271*'Ores &amp; Ingots'!$C$4+CV271*'Ores &amp; Ingots'!$C$5+CW271*'Ores &amp; Ingots'!$C$6+CX271*'Ores &amp; Ingots'!$C$7+CY271*'Ores &amp; Ingots'!$C$8+CZ271*'Ores &amp; Ingots'!$C$9+DA271*'Ores &amp; Ingots'!$C$10+DB271*'Ores &amp; Ingots'!$C$11+DC271*'Ores &amp; Ingots'!$C$12</f>
        <v>#VALUE!</v>
      </c>
      <c r="DR271" s="133" t="e">
        <f>DD271*'Ores &amp; Ingots'!$B$3+DE271*'Ores &amp; Ingots'!$B$4+DF271*'Ores &amp; Ingots'!$B$5+DG271*'Ores &amp; Ingots'!$B$6+DH271*'Ores &amp; Ingots'!$B$7+DI271*'Ores &amp; Ingots'!$B$8+DJ271*'Ores &amp; Ingots'!$B$9+DK271*'Ores &amp; Ingots'!$B$10+DL271*'Ores &amp; Ingots'!$B$11+DM271*'Ores &amp; Ingots'!$B$12</f>
        <v>#VALUE!</v>
      </c>
      <c r="DS271" s="189" t="e">
        <f>CT271*Refining!$G$3+CU271*Refining!$G$4+CV271*Refining!$G$5+CW271*Refining!$G$6+CX271*Refining!$G$7+CY271*Refining!$G$8+CZ271*Refining!$G$9+DA271*Refining!$G$10+DB271*Refining!$G$11+DC271*Refining!$G$12</f>
        <v>#VALUE!</v>
      </c>
      <c r="DT271" s="189" t="e">
        <f t="shared" si="14"/>
        <v>#VALUE!</v>
      </c>
      <c r="DU271" s="192" t="e">
        <f t="shared" si="15"/>
        <v>#VALUE!</v>
      </c>
      <c r="DV271" s="185" t="e">
        <f t="shared" si="16"/>
        <v>#VALUE!</v>
      </c>
      <c r="DW271" s="194" t="e">
        <f t="shared" ref="DW271:DX271" si="1094">DV271/60</f>
        <v>#VALUE!</v>
      </c>
      <c r="DX271" s="194" t="e">
        <f t="shared" si="1094"/>
        <v>#VALUE!</v>
      </c>
      <c r="DY271" s="185" t="e">
        <f t="shared" si="18"/>
        <v>#VALUE!</v>
      </c>
      <c r="DZ271" s="194" t="e">
        <f t="shared" ref="DZ271:EA271" si="1095">DY271/1000</f>
        <v>#VALUE!</v>
      </c>
      <c r="EA271" s="196" t="e">
        <f t="shared" si="1095"/>
        <v>#VALUE!</v>
      </c>
      <c r="EB271" s="130" t="e">
        <f t="shared" si="20"/>
        <v>#VALUE!</v>
      </c>
      <c r="EC271" s="132" t="e">
        <f t="shared" si="21"/>
        <v>#VALUE!</v>
      </c>
      <c r="ED271" s="133" t="s">
        <v>28</v>
      </c>
    </row>
    <row r="272" spans="1:134" ht="12.75" x14ac:dyDescent="0.2">
      <c r="A272" s="864"/>
      <c r="B272" s="135" t="s">
        <v>429</v>
      </c>
      <c r="C272" s="137" t="s">
        <v>155</v>
      </c>
      <c r="D272" s="137">
        <v>1</v>
      </c>
      <c r="E272" s="137">
        <v>1</v>
      </c>
      <c r="F272" s="137">
        <v>1</v>
      </c>
      <c r="G272" s="154">
        <f t="shared" si="0"/>
        <v>0.125</v>
      </c>
      <c r="H272" s="156">
        <v>4</v>
      </c>
      <c r="I272" s="156">
        <v>12</v>
      </c>
      <c r="J272" s="156">
        <f>H272/Main!$D$9</f>
        <v>0.8</v>
      </c>
      <c r="K272" s="156">
        <f>I272/Main!$D$10</f>
        <v>6</v>
      </c>
      <c r="L272" s="156">
        <f t="shared" si="1"/>
        <v>7.5</v>
      </c>
      <c r="M272" s="156">
        <v>0.16</v>
      </c>
      <c r="N272" s="159"/>
      <c r="O272" s="159"/>
      <c r="P272" s="164"/>
      <c r="Q272" s="159"/>
      <c r="R272" s="166"/>
      <c r="S272" s="159"/>
      <c r="T272" s="166"/>
      <c r="U272" s="170"/>
      <c r="V272" s="159"/>
      <c r="W272" s="364"/>
      <c r="X272" s="167">
        <v>5</v>
      </c>
      <c r="Y272" s="133">
        <v>0</v>
      </c>
      <c r="Z272" s="133">
        <v>0</v>
      </c>
      <c r="AA272" s="133">
        <v>0</v>
      </c>
      <c r="AB272" s="133">
        <v>0</v>
      </c>
      <c r="AC272" s="133">
        <v>0</v>
      </c>
      <c r="AD272" s="133">
        <v>0</v>
      </c>
      <c r="AE272" s="133">
        <v>0</v>
      </c>
      <c r="AF272" s="133">
        <v>0</v>
      </c>
      <c r="AG272" s="133">
        <v>0</v>
      </c>
      <c r="AH272" s="133">
        <v>0</v>
      </c>
      <c r="AI272" s="133">
        <v>1</v>
      </c>
      <c r="AJ272" s="133">
        <v>0</v>
      </c>
      <c r="AK272" s="133">
        <v>0</v>
      </c>
      <c r="AL272" s="133">
        <v>0</v>
      </c>
      <c r="AM272" s="133">
        <v>0</v>
      </c>
      <c r="AN272" s="133">
        <v>0</v>
      </c>
      <c r="AO272" s="133">
        <v>0</v>
      </c>
      <c r="AP272" s="133">
        <v>0</v>
      </c>
      <c r="AQ272" s="133">
        <v>0</v>
      </c>
      <c r="AR272" s="133">
        <v>0</v>
      </c>
      <c r="AS272" s="406">
        <f t="shared" ref="AS272:BM272" si="1096">IF(X272 = 0, "", X272)</f>
        <v>5</v>
      </c>
      <c r="AT272" s="137" t="str">
        <f t="shared" si="1096"/>
        <v/>
      </c>
      <c r="AU272" s="137" t="str">
        <f t="shared" si="1096"/>
        <v/>
      </c>
      <c r="AV272" s="137" t="str">
        <f t="shared" si="1096"/>
        <v/>
      </c>
      <c r="AW272" s="137" t="str">
        <f t="shared" si="1096"/>
        <v/>
      </c>
      <c r="AX272" s="137" t="str">
        <f t="shared" si="1096"/>
        <v/>
      </c>
      <c r="AY272" s="137" t="str">
        <f t="shared" si="1096"/>
        <v/>
      </c>
      <c r="AZ272" s="137" t="str">
        <f t="shared" si="1096"/>
        <v/>
      </c>
      <c r="BA272" s="137" t="str">
        <f t="shared" si="1096"/>
        <v/>
      </c>
      <c r="BB272" s="137" t="str">
        <f t="shared" si="1096"/>
        <v/>
      </c>
      <c r="BC272" s="137" t="str">
        <f t="shared" si="1096"/>
        <v/>
      </c>
      <c r="BD272" s="133">
        <f t="shared" si="1096"/>
        <v>1</v>
      </c>
      <c r="BE272" s="137" t="str">
        <f t="shared" si="1096"/>
        <v/>
      </c>
      <c r="BF272" s="137" t="str">
        <f t="shared" si="1096"/>
        <v/>
      </c>
      <c r="BG272" s="137" t="str">
        <f t="shared" si="1096"/>
        <v/>
      </c>
      <c r="BH272" s="137" t="str">
        <f t="shared" si="1096"/>
        <v/>
      </c>
      <c r="BI272" s="137" t="str">
        <f t="shared" si="1096"/>
        <v/>
      </c>
      <c r="BJ272" s="137" t="str">
        <f t="shared" si="1096"/>
        <v/>
      </c>
      <c r="BK272" s="137" t="str">
        <f t="shared" si="1096"/>
        <v/>
      </c>
      <c r="BL272" s="137" t="str">
        <f t="shared" si="1096"/>
        <v/>
      </c>
      <c r="BM272" s="169" t="str">
        <f t="shared" si="1096"/>
        <v/>
      </c>
      <c r="BN272" s="174" t="e">
        <f>$AS272*Assembly!Z$4+$AT272*Assembly!Z$5+$AU272*Assembly!Z$6+$AV272*Assembly!Z$7+$AW272*Assembly!Z$8+$AX272*Assembly!Z$9+$AY272*Assembly!Z$10+$AZ272*Assembly!Z$11+$BA272*Assembly!Z$12+$BB272*Assembly!Z$13+$BC272*Assembly!Z$14+$BD272*Assembly!Z$15+$BE272*Assembly!Z$16+$BF272*Assembly!Z$17+$BG272*Assembly!Z$18+$BH272*Assembly!Z$19+$BI272*Assembly!Z$20+$BJ272*Assembly!Z$21+$BK272*Assembly!Z$22+$BL272*Assembly!Z$23+$BM272*Assembly!Z$24</f>
        <v>#VALUE!</v>
      </c>
      <c r="BO272" s="133" t="e">
        <f t="shared" si="3"/>
        <v>#VALUE!</v>
      </c>
      <c r="BP272" s="133"/>
      <c r="BQ272" s="133" t="e">
        <f>$AS272*Assembly!AD$4+$AT272*Assembly!AD$5+$AU272*Assembly!AD$6+$AV272*Assembly!AD$7+$AW272*Assembly!AD$8+$AX272*Assembly!AD$9+$AY272*Assembly!AD$10+$AZ272*Assembly!AD$11+$BA272*Assembly!AD$12+$BB272*Assembly!AD$13+$BC272*Assembly!AD$14+$BD272*Assembly!AD$15+$BE272*Assembly!AD$16+$BF272*Assembly!AD$17+$BG272*Assembly!AD$18+$BH272*Assembly!AD$19+$BI272*Assembly!AD$20+$BJ272*Assembly!AD$21+$BK272*Assembly!AD$22+$BL272*Assembly!AD$23+$BM272*Assembly!AD$24</f>
        <v>#VALUE!</v>
      </c>
      <c r="BR272" s="177" t="e">
        <f t="shared" si="4"/>
        <v>#VALUE!</v>
      </c>
      <c r="BS272" s="178" t="e">
        <f t="shared" si="5"/>
        <v>#VALUE!</v>
      </c>
      <c r="BT272" s="179" t="e">
        <f t="shared" si="6"/>
        <v>#VALUE!</v>
      </c>
      <c r="BU272" s="178" t="e">
        <f t="shared" si="7"/>
        <v>#VALUE!</v>
      </c>
      <c r="BV272" s="133" t="e">
        <f>$AS272*Assembly!Y$4+$AT272*Assembly!Y$5+$AU272*Assembly!Y$6+$AV272*Assembly!Y$7+$AW272*Assembly!Y$8+$AX272*Assembly!Y$9+$AY272*Assembly!Y$10+$AZ272*Assembly!Y$11+$BA272*Assembly!Y$12+$BB272*Assembly!Y$13+$BC272*Assembly!Y$14+$BD272*Assembly!Y$15+$BE272*Assembly!Y$16+$BF272*Assembly!Y$17+$BG272*Assembly!Y$18+$BH272*Assembly!Y$19+$BI272*Assembly!Y$20+$BJ272*Assembly!Y$21+$BK272*Assembly!Y$22+$BL272*Assembly!Y$23+$BM272*Assembly!Y$24</f>
        <v>#VALUE!</v>
      </c>
      <c r="BW272" s="133" t="e">
        <f t="shared" si="8"/>
        <v>#VALUE!</v>
      </c>
      <c r="BX272" s="130" t="e">
        <f t="shared" si="9"/>
        <v>#VALUE!</v>
      </c>
      <c r="BY272" s="183" t="e">
        <f>$AS272*Assembly!AC$4+$AT272*Assembly!AC$5+$AU272*Assembly!AC$6+$AV272*Assembly!AC$7+$AW272*Assembly!AC$8+$AX272*Assembly!AC$9+$AY272*Assembly!AC$10+$AZ272*Assembly!AC$11+$BA272*Assembly!AC$12+$BB272*Assembly!AC$13+$BC272*Assembly!AC$14+$BD272*Assembly!AC$15+$BE272*Assembly!AC$16+$BF272*Assembly!AC$17+$BG272*Assembly!AC$18+$BH272*Assembly!AC$19+$BI272*Assembly!AC$20+$BJ272*Assembly!AC$21+$BK272*Assembly!AC$22+$BL272*Assembly!AC$23+$BM272*Assembly!AC$24</f>
        <v>#VALUE!</v>
      </c>
      <c r="BZ272" s="164" t="e">
        <f>$AS272*Assembly!M$4+$AT272*Assembly!M$5+$AU272*Assembly!M$6+$AV272*Assembly!M$7+$AW272*Assembly!M$8+$AX272*Assembly!M$9+$AY272*Assembly!M$10+$AZ272*Assembly!M$11+$BA272*Assembly!M$12+$BB272*Assembly!M$13+$BC272*Assembly!M$14+$BD272*Assembly!M$15+$BE272*Assembly!M$16+$BF272*Assembly!M$17+$BG272*Assembly!M$18+$BH272*Assembly!M$19+$BI272*Assembly!M$20+$BJ272*Assembly!M$21+$BK272*Assembly!M$22+$BL272*Assembly!M$23+$BM272*Assembly!M$24</f>
        <v>#VALUE!</v>
      </c>
      <c r="CA272" s="164" t="e">
        <f>$AS272*Assembly!N$4+$AT272*Assembly!N$5+$AU272*Assembly!N$6+$AV272*Assembly!N$7+$AW272*Assembly!N$8+$AX272*Assembly!N$9+$AY272*Assembly!N$10+$AZ272*Assembly!N$11+$BA272*Assembly!N$12+$BB272*Assembly!N$13+$BC272*Assembly!N$14+$BD272*Assembly!N$15+$BE272*Assembly!N$16+$BF272*Assembly!N$17+$BG272*Assembly!N$18+$BH272*Assembly!N$19+$BI272*Assembly!N$20+$BJ272*Assembly!N$21+$BK272*Assembly!N$22+$BL272*Assembly!N$23+$BM272*Assembly!N$24</f>
        <v>#VALUE!</v>
      </c>
      <c r="CB272" s="164" t="e">
        <f>$AS272*Assembly!O$4+$AT272*Assembly!O$5+$AU272*Assembly!O$6+$AV272*Assembly!O$7+$AW272*Assembly!O$8+$AX272*Assembly!O$9+$AY272*Assembly!O$10+$AZ272*Assembly!O$11+$BA272*Assembly!O$12+$BB272*Assembly!O$13+$BC272*Assembly!O$14+$BD272*Assembly!O$15+$BE272*Assembly!O$16+$BF272*Assembly!O$17+$BG272*Assembly!O$18+$BH272*Assembly!O$19+$BI272*Assembly!O$20+$BJ272*Assembly!O$21+$BK272*Assembly!O$22+$BL272*Assembly!O$23+$BM272*Assembly!O$24</f>
        <v>#VALUE!</v>
      </c>
      <c r="CC272" s="156" t="e">
        <f>$AS272*Assembly!P$4+$AT272*Assembly!P$5+$AU272*Assembly!P$6+$AV272*Assembly!P$7+$AW272*Assembly!P$8+$AX272*Assembly!P$9+$AY272*Assembly!P$10+$AZ272*Assembly!P$11+$BA272*Assembly!P$12+$BB272*Assembly!P$13+$BC272*Assembly!P$14+$BD272*Assembly!P$15+$BE272*Assembly!P$16+$BF272*Assembly!P$17+$BG272*Assembly!P$18+$BH272*Assembly!P$19+$BI272*Assembly!P$20+$BJ272*Assembly!P$21+$BK272*Assembly!P$22+$BL272*Assembly!P$23+$BM272*Assembly!P$24</f>
        <v>#VALUE!</v>
      </c>
      <c r="CD272" s="156" t="e">
        <f>$AS272*Assembly!Q$4+$AT272*Assembly!Q$5+$AU272*Assembly!Q$6+$AV272*Assembly!Q$7+$AW272*Assembly!Q$8+$AX272*Assembly!Q$9+$AY272*Assembly!Q$10+$AZ272*Assembly!Q$11+$BA272*Assembly!Q$12+$BB272*Assembly!Q$13+$BC272*Assembly!Q$14+$BD272*Assembly!Q$15+$BE272*Assembly!Q$16+$BF272*Assembly!Q$17+$BG272*Assembly!Q$18+$BH272*Assembly!Q$19+$BI272*Assembly!Q$20+$BJ272*Assembly!Q$21+$BK272*Assembly!Q$22+$BL272*Assembly!Q$23+$BM272*Assembly!Q$24</f>
        <v>#VALUE!</v>
      </c>
      <c r="CE272" s="164" t="e">
        <f>$AS272*Assembly!R$4+$AT272*Assembly!R$5+$AU272*Assembly!R$6+$AV272*Assembly!R$7+$AW272*Assembly!R$8+$AX272*Assembly!R$9+$AY272*Assembly!R$10+$AZ272*Assembly!R$11+$BA272*Assembly!R$12+$BB272*Assembly!R$13+$BC272*Assembly!R$14+$BD272*Assembly!R$15+$BE272*Assembly!R$16+$BF272*Assembly!R$17+$BG272*Assembly!R$18+$BH272*Assembly!R$19+$BI272*Assembly!R$20+$BJ272*Assembly!R$21+$BK272*Assembly!R$22+$BL272*Assembly!R$23+$BM272*Assembly!R$24</f>
        <v>#VALUE!</v>
      </c>
      <c r="CF272" s="156" t="e">
        <f>$AS272*Assembly!S$4+$AT272*Assembly!S$5+$AU272*Assembly!S$6+$AV272*Assembly!S$7+$AW272*Assembly!S$8+$AX272*Assembly!S$9+$AY272*Assembly!S$10+$AZ272*Assembly!S$11+$BA272*Assembly!S$12+$BB272*Assembly!S$13+$BC272*Assembly!S$14+$BD272*Assembly!S$15+$BE272*Assembly!S$16+$BF272*Assembly!S$17+$BG272*Assembly!S$18+$BH272*Assembly!S$19+$BI272*Assembly!S$20+$BJ272*Assembly!S$21+$BK272*Assembly!S$22+$BL272*Assembly!S$23+$BM272*Assembly!S$24</f>
        <v>#VALUE!</v>
      </c>
      <c r="CG272" s="156" t="e">
        <f>$AS272*Assembly!T$4+$AT272*Assembly!T$5+$AU272*Assembly!T$6+$AV272*Assembly!T$7+$AW272*Assembly!T$8+$AX272*Assembly!T$9+$AY272*Assembly!T$10+$AZ272*Assembly!T$11+$BA272*Assembly!T$12+$BB272*Assembly!T$13+$BC272*Assembly!T$14+$BD272*Assembly!T$15+$BE272*Assembly!T$16+$BF272*Assembly!T$17+$BG272*Assembly!T$18+$BH272*Assembly!T$19+$BI272*Assembly!T$20+$BJ272*Assembly!T$21+$BK272*Assembly!T$22+$BL272*Assembly!T$23+$BM272*Assembly!T$24</f>
        <v>#VALUE!</v>
      </c>
      <c r="CH272" s="156" t="e">
        <f>$AS272*Assembly!U$4+$AT272*Assembly!U$5+$AU272*Assembly!U$6+$AV272*Assembly!U$7+$AW272*Assembly!U$8+$AX272*Assembly!U$9+$AY272*Assembly!U$10+$AZ272*Assembly!U$11+$BA272*Assembly!U$12+$BB272*Assembly!U$13+$BC272*Assembly!U$14+$BD272*Assembly!U$15+$BE272*Assembly!U$16+$BF272*Assembly!U$17+$BG272*Assembly!U$18+$BH272*Assembly!U$19+$BI272*Assembly!U$20+$BJ272*Assembly!U$21+$BK272*Assembly!U$22+$BL272*Assembly!U$23+$BM272*Assembly!U$24</f>
        <v>#VALUE!</v>
      </c>
      <c r="CI272" s="164" t="e">
        <f>$AS272*Assembly!V$4+$AT272*Assembly!V$5+$AU272*Assembly!V$6+$AV272*Assembly!V$7+$AW272*Assembly!V$8+$AX272*Assembly!V$9+$AY272*Assembly!V$10+$AZ272*Assembly!V$11+$BA272*Assembly!V$12+$BB272*Assembly!V$13+$BC272*Assembly!V$14+$BD272*Assembly!V$15+$BE272*Assembly!V$16+$BF272*Assembly!V$17+$BG272*Assembly!V$18+$BH272*Assembly!V$19+$BI272*Assembly!V$20+$BJ272*Assembly!V$21+$BK272*Assembly!V$22+$BL272*Assembly!V$23+$BM272*Assembly!V$24</f>
        <v>#VALUE!</v>
      </c>
      <c r="CJ272" s="164" t="e">
        <f>BZ272*Refining!$F$3</f>
        <v>#VALUE!</v>
      </c>
      <c r="CK272" s="164" t="e">
        <f>CA272*Refining!$F$4</f>
        <v>#VALUE!</v>
      </c>
      <c r="CL272" s="164" t="e">
        <f>CB272*Refining!$F$5</f>
        <v>#VALUE!</v>
      </c>
      <c r="CM272" s="164" t="e">
        <f>CC272*Refining!$F$6</f>
        <v>#VALUE!</v>
      </c>
      <c r="CN272" s="164" t="e">
        <f>CD272*Refining!$F$7</f>
        <v>#VALUE!</v>
      </c>
      <c r="CO272" s="164" t="e">
        <f>CE272*Refining!$F$8</f>
        <v>#VALUE!</v>
      </c>
      <c r="CP272" s="164" t="e">
        <f>CF272*Refining!$F$9</f>
        <v>#VALUE!</v>
      </c>
      <c r="CQ272" s="164" t="e">
        <f>CG272*Refining!$F$10</f>
        <v>#VALUE!</v>
      </c>
      <c r="CR272" s="164" t="e">
        <f>CH272*Refining!$F$11</f>
        <v>#VALUE!</v>
      </c>
      <c r="CS272" s="164" t="e">
        <f>CI272*Refining!$F$12</f>
        <v>#VALUE!</v>
      </c>
      <c r="CT272" s="185" t="e">
        <f t="shared" ref="CT272:DM272" si="1097">IF(BZ272 = 0, "", BZ272)</f>
        <v>#VALUE!</v>
      </c>
      <c r="CU272" s="189" t="e">
        <f t="shared" si="1097"/>
        <v>#VALUE!</v>
      </c>
      <c r="CV272" s="189" t="e">
        <f t="shared" si="1097"/>
        <v>#VALUE!</v>
      </c>
      <c r="CW272" s="186" t="e">
        <f t="shared" si="1097"/>
        <v>#VALUE!</v>
      </c>
      <c r="CX272" s="186" t="e">
        <f t="shared" si="1097"/>
        <v>#VALUE!</v>
      </c>
      <c r="CY272" s="186" t="e">
        <f t="shared" si="1097"/>
        <v>#VALUE!</v>
      </c>
      <c r="CZ272" s="186" t="e">
        <f t="shared" si="1097"/>
        <v>#VALUE!</v>
      </c>
      <c r="DA272" s="186" t="e">
        <f t="shared" si="1097"/>
        <v>#VALUE!</v>
      </c>
      <c r="DB272" s="186" t="e">
        <f t="shared" si="1097"/>
        <v>#VALUE!</v>
      </c>
      <c r="DC272" s="187" t="e">
        <f t="shared" si="1097"/>
        <v>#VALUE!</v>
      </c>
      <c r="DD272" s="185" t="e">
        <f t="shared" si="1097"/>
        <v>#VALUE!</v>
      </c>
      <c r="DE272" s="189" t="e">
        <f t="shared" si="1097"/>
        <v>#VALUE!</v>
      </c>
      <c r="DF272" s="189" t="e">
        <f t="shared" si="1097"/>
        <v>#VALUE!</v>
      </c>
      <c r="DG272" s="186" t="e">
        <f t="shared" si="1097"/>
        <v>#VALUE!</v>
      </c>
      <c r="DH272" s="211" t="e">
        <f t="shared" si="1097"/>
        <v>#VALUE!</v>
      </c>
      <c r="DI272" s="186" t="e">
        <f t="shared" si="1097"/>
        <v>#VALUE!</v>
      </c>
      <c r="DJ272" s="186" t="e">
        <f t="shared" si="1097"/>
        <v>#VALUE!</v>
      </c>
      <c r="DK272" s="186" t="e">
        <f t="shared" si="1097"/>
        <v>#VALUE!</v>
      </c>
      <c r="DL272" s="186" t="e">
        <f t="shared" si="1097"/>
        <v>#VALUE!</v>
      </c>
      <c r="DM272" s="187" t="e">
        <f t="shared" si="1097"/>
        <v>#VALUE!</v>
      </c>
      <c r="DN272" s="185" t="e">
        <f t="shared" si="11"/>
        <v>#VALUE!</v>
      </c>
      <c r="DO272" s="189" t="e">
        <f t="shared" si="12"/>
        <v>#VALUE!</v>
      </c>
      <c r="DP272" s="120" t="e">
        <f t="shared" si="13"/>
        <v>#VALUE!</v>
      </c>
      <c r="DQ272" s="133" t="e">
        <f>CT272*'Ores &amp; Ingots'!$C$3+CU272*'Ores &amp; Ingots'!$C$4+CV272*'Ores &amp; Ingots'!$C$5+CW272*'Ores &amp; Ingots'!$C$6+CX272*'Ores &amp; Ingots'!$C$7+CY272*'Ores &amp; Ingots'!$C$8+CZ272*'Ores &amp; Ingots'!$C$9+DA272*'Ores &amp; Ingots'!$C$10+DB272*'Ores &amp; Ingots'!$C$11+DC272*'Ores &amp; Ingots'!$C$12</f>
        <v>#VALUE!</v>
      </c>
      <c r="DR272" s="133" t="e">
        <f>DD272*'Ores &amp; Ingots'!$B$3+DE272*'Ores &amp; Ingots'!$B$4+DF272*'Ores &amp; Ingots'!$B$5+DG272*'Ores &amp; Ingots'!$B$6+DH272*'Ores &amp; Ingots'!$B$7+DI272*'Ores &amp; Ingots'!$B$8+DJ272*'Ores &amp; Ingots'!$B$9+DK272*'Ores &amp; Ingots'!$B$10+DL272*'Ores &amp; Ingots'!$B$11+DM272*'Ores &amp; Ingots'!$B$12</f>
        <v>#VALUE!</v>
      </c>
      <c r="DS272" s="189" t="e">
        <f>CT272*Refining!$G$3+CU272*Refining!$G$4+CV272*Refining!$G$5+CW272*Refining!$G$6+CX272*Refining!$G$7+CY272*Refining!$G$8+CZ272*Refining!$G$9+DA272*Refining!$G$10+DB272*Refining!$G$11+DC272*Refining!$G$12</f>
        <v>#VALUE!</v>
      </c>
      <c r="DT272" s="189" t="e">
        <f t="shared" si="14"/>
        <v>#VALUE!</v>
      </c>
      <c r="DU272" s="192" t="e">
        <f t="shared" si="15"/>
        <v>#VALUE!</v>
      </c>
      <c r="DV272" s="185" t="e">
        <f t="shared" si="16"/>
        <v>#VALUE!</v>
      </c>
      <c r="DW272" s="194" t="e">
        <f t="shared" ref="DW272:DX272" si="1098">DV272/60</f>
        <v>#VALUE!</v>
      </c>
      <c r="DX272" s="194" t="e">
        <f t="shared" si="1098"/>
        <v>#VALUE!</v>
      </c>
      <c r="DY272" s="185" t="e">
        <f t="shared" si="18"/>
        <v>#VALUE!</v>
      </c>
      <c r="DZ272" s="194" t="e">
        <f t="shared" ref="DZ272:EA272" si="1099">DY272/1000</f>
        <v>#VALUE!</v>
      </c>
      <c r="EA272" s="196" t="e">
        <f t="shared" si="1099"/>
        <v>#VALUE!</v>
      </c>
      <c r="EB272" s="130" t="e">
        <f t="shared" si="20"/>
        <v>#VALUE!</v>
      </c>
      <c r="EC272" s="132" t="e">
        <f t="shared" si="21"/>
        <v>#VALUE!</v>
      </c>
      <c r="ED272" s="133" t="s">
        <v>28</v>
      </c>
    </row>
    <row r="273" spans="1:134" ht="12.75" x14ac:dyDescent="0.2">
      <c r="A273" s="864"/>
      <c r="B273" s="369" t="s">
        <v>430</v>
      </c>
      <c r="C273" s="137" t="s">
        <v>155</v>
      </c>
      <c r="D273" s="137">
        <v>1</v>
      </c>
      <c r="E273" s="137">
        <v>1</v>
      </c>
      <c r="F273" s="137">
        <v>1</v>
      </c>
      <c r="G273" s="139">
        <f t="shared" si="0"/>
        <v>0.125</v>
      </c>
      <c r="H273" s="140">
        <v>7</v>
      </c>
      <c r="I273" s="140">
        <v>17.5</v>
      </c>
      <c r="J273" s="140">
        <f>H273/Main!$D$9</f>
        <v>1.4</v>
      </c>
      <c r="K273" s="140">
        <f>I273/Main!$D$10</f>
        <v>8.75</v>
      </c>
      <c r="L273" s="140">
        <f t="shared" si="1"/>
        <v>6.25</v>
      </c>
      <c r="M273" s="140">
        <v>1</v>
      </c>
      <c r="N273" s="143"/>
      <c r="O273" s="143"/>
      <c r="P273" s="145"/>
      <c r="Q273" s="143"/>
      <c r="R273" s="146"/>
      <c r="S273" s="143"/>
      <c r="T273" s="395"/>
      <c r="U273" s="198"/>
      <c r="V273" s="143"/>
      <c r="W273" s="396"/>
      <c r="X273" s="167">
        <v>5</v>
      </c>
      <c r="Y273" s="133">
        <v>0</v>
      </c>
      <c r="Z273" s="133">
        <v>0</v>
      </c>
      <c r="AA273" s="133">
        <v>0</v>
      </c>
      <c r="AB273" s="133">
        <v>0</v>
      </c>
      <c r="AC273" s="133">
        <v>0</v>
      </c>
      <c r="AD273" s="133">
        <v>0</v>
      </c>
      <c r="AE273" s="133">
        <v>0</v>
      </c>
      <c r="AF273" s="133">
        <v>0</v>
      </c>
      <c r="AG273" s="133">
        <v>0</v>
      </c>
      <c r="AH273" s="133">
        <v>0</v>
      </c>
      <c r="AI273" s="133">
        <v>1</v>
      </c>
      <c r="AJ273" s="133">
        <v>0</v>
      </c>
      <c r="AK273" s="133">
        <v>0</v>
      </c>
      <c r="AL273" s="133">
        <v>0</v>
      </c>
      <c r="AM273" s="133">
        <v>0</v>
      </c>
      <c r="AN273" s="133">
        <v>0</v>
      </c>
      <c r="AO273" s="133">
        <v>0</v>
      </c>
      <c r="AP273" s="133">
        <v>0</v>
      </c>
      <c r="AQ273" s="133">
        <v>0</v>
      </c>
      <c r="AR273" s="133">
        <v>0</v>
      </c>
      <c r="AS273" s="406">
        <f t="shared" ref="AS273:BM273" si="1100">IF(X273 = 0, "", X273)</f>
        <v>5</v>
      </c>
      <c r="AT273" s="137" t="str">
        <f t="shared" si="1100"/>
        <v/>
      </c>
      <c r="AU273" s="137" t="str">
        <f t="shared" si="1100"/>
        <v/>
      </c>
      <c r="AV273" s="137" t="str">
        <f t="shared" si="1100"/>
        <v/>
      </c>
      <c r="AW273" s="137" t="str">
        <f t="shared" si="1100"/>
        <v/>
      </c>
      <c r="AX273" s="137" t="str">
        <f t="shared" si="1100"/>
        <v/>
      </c>
      <c r="AY273" s="137" t="str">
        <f t="shared" si="1100"/>
        <v/>
      </c>
      <c r="AZ273" s="137" t="str">
        <f t="shared" si="1100"/>
        <v/>
      </c>
      <c r="BA273" s="137" t="str">
        <f t="shared" si="1100"/>
        <v/>
      </c>
      <c r="BB273" s="137" t="str">
        <f t="shared" si="1100"/>
        <v/>
      </c>
      <c r="BC273" s="137" t="str">
        <f t="shared" si="1100"/>
        <v/>
      </c>
      <c r="BD273" s="133">
        <f t="shared" si="1100"/>
        <v>1</v>
      </c>
      <c r="BE273" s="137" t="str">
        <f t="shared" si="1100"/>
        <v/>
      </c>
      <c r="BF273" s="137" t="str">
        <f t="shared" si="1100"/>
        <v/>
      </c>
      <c r="BG273" s="137" t="str">
        <f t="shared" si="1100"/>
        <v/>
      </c>
      <c r="BH273" s="137" t="str">
        <f t="shared" si="1100"/>
        <v/>
      </c>
      <c r="BI273" s="137" t="str">
        <f t="shared" si="1100"/>
        <v/>
      </c>
      <c r="BJ273" s="137" t="str">
        <f t="shared" si="1100"/>
        <v/>
      </c>
      <c r="BK273" s="137" t="str">
        <f t="shared" si="1100"/>
        <v/>
      </c>
      <c r="BL273" s="137" t="str">
        <f t="shared" si="1100"/>
        <v/>
      </c>
      <c r="BM273" s="169" t="str">
        <f t="shared" si="1100"/>
        <v/>
      </c>
      <c r="BN273" s="174" t="e">
        <f>$AS273*Assembly!Z$4+$AT273*Assembly!Z$5+$AU273*Assembly!Z$6+$AV273*Assembly!Z$7+$AW273*Assembly!Z$8+$AX273*Assembly!Z$9+$AY273*Assembly!Z$10+$AZ273*Assembly!Z$11+$BA273*Assembly!Z$12+$BB273*Assembly!Z$13+$BC273*Assembly!Z$14+$BD273*Assembly!Z$15+$BE273*Assembly!Z$16+$BF273*Assembly!Z$17+$BG273*Assembly!Z$18+$BH273*Assembly!Z$19+$BI273*Assembly!Z$20+$BJ273*Assembly!Z$21+$BK273*Assembly!Z$22+$BL273*Assembly!Z$23+$BM273*Assembly!Z$24</f>
        <v>#VALUE!</v>
      </c>
      <c r="BO273" s="133" t="e">
        <f t="shared" si="3"/>
        <v>#VALUE!</v>
      </c>
      <c r="BP273" s="133"/>
      <c r="BQ273" s="133" t="e">
        <f>$AS273*Assembly!AD$4+$AT273*Assembly!AD$5+$AU273*Assembly!AD$6+$AV273*Assembly!AD$7+$AW273*Assembly!AD$8+$AX273*Assembly!AD$9+$AY273*Assembly!AD$10+$AZ273*Assembly!AD$11+$BA273*Assembly!AD$12+$BB273*Assembly!AD$13+$BC273*Assembly!AD$14+$BD273*Assembly!AD$15+$BE273*Assembly!AD$16+$BF273*Assembly!AD$17+$BG273*Assembly!AD$18+$BH273*Assembly!AD$19+$BI273*Assembly!AD$20+$BJ273*Assembly!AD$21+$BK273*Assembly!AD$22+$BL273*Assembly!AD$23+$BM273*Assembly!AD$24</f>
        <v>#VALUE!</v>
      </c>
      <c r="BR273" s="177" t="e">
        <f t="shared" si="4"/>
        <v>#VALUE!</v>
      </c>
      <c r="BS273" s="178" t="e">
        <f t="shared" si="5"/>
        <v>#VALUE!</v>
      </c>
      <c r="BT273" s="179" t="e">
        <f t="shared" si="6"/>
        <v>#VALUE!</v>
      </c>
      <c r="BU273" s="178" t="e">
        <f t="shared" si="7"/>
        <v>#VALUE!</v>
      </c>
      <c r="BV273" s="133" t="e">
        <f>$AS273*Assembly!Y$4+$AT273*Assembly!Y$5+$AU273*Assembly!Y$6+$AV273*Assembly!Y$7+$AW273*Assembly!Y$8+$AX273*Assembly!Y$9+$AY273*Assembly!Y$10+$AZ273*Assembly!Y$11+$BA273*Assembly!Y$12+$BB273*Assembly!Y$13+$BC273*Assembly!Y$14+$BD273*Assembly!Y$15+$BE273*Assembly!Y$16+$BF273*Assembly!Y$17+$BG273*Assembly!Y$18+$BH273*Assembly!Y$19+$BI273*Assembly!Y$20+$BJ273*Assembly!Y$21+$BK273*Assembly!Y$22+$BL273*Assembly!Y$23+$BM273*Assembly!Y$24</f>
        <v>#VALUE!</v>
      </c>
      <c r="BW273" s="133" t="e">
        <f t="shared" si="8"/>
        <v>#VALUE!</v>
      </c>
      <c r="BX273" s="130" t="e">
        <f t="shared" si="9"/>
        <v>#VALUE!</v>
      </c>
      <c r="BY273" s="183" t="e">
        <f>$AS273*Assembly!AC$4+$AT273*Assembly!AC$5+$AU273*Assembly!AC$6+$AV273*Assembly!AC$7+$AW273*Assembly!AC$8+$AX273*Assembly!AC$9+$AY273*Assembly!AC$10+$AZ273*Assembly!AC$11+$BA273*Assembly!AC$12+$BB273*Assembly!AC$13+$BC273*Assembly!AC$14+$BD273*Assembly!AC$15+$BE273*Assembly!AC$16+$BF273*Assembly!AC$17+$BG273*Assembly!AC$18+$BH273*Assembly!AC$19+$BI273*Assembly!AC$20+$BJ273*Assembly!AC$21+$BK273*Assembly!AC$22+$BL273*Assembly!AC$23+$BM273*Assembly!AC$24</f>
        <v>#VALUE!</v>
      </c>
      <c r="BZ273" s="145" t="e">
        <f>$AS273*Assembly!M$4+$AT273*Assembly!M$5+$AU273*Assembly!M$6+$AV273*Assembly!M$7+$AW273*Assembly!M$8+$AX273*Assembly!M$9+$AY273*Assembly!M$10+$AZ273*Assembly!M$11+$BA273*Assembly!M$12+$BB273*Assembly!M$13+$BC273*Assembly!M$14+$BD273*Assembly!M$15+$BE273*Assembly!M$16+$BF273*Assembly!M$17+$BG273*Assembly!M$18+$BH273*Assembly!M$19+$BI273*Assembly!M$20+$BJ273*Assembly!M$21+$BK273*Assembly!M$22+$BL273*Assembly!M$23+$BM273*Assembly!M$24</f>
        <v>#VALUE!</v>
      </c>
      <c r="CA273" s="145" t="e">
        <f>$AS273*Assembly!N$4+$AT273*Assembly!N$5+$AU273*Assembly!N$6+$AV273*Assembly!N$7+$AW273*Assembly!N$8+$AX273*Assembly!N$9+$AY273*Assembly!N$10+$AZ273*Assembly!N$11+$BA273*Assembly!N$12+$BB273*Assembly!N$13+$BC273*Assembly!N$14+$BD273*Assembly!N$15+$BE273*Assembly!N$16+$BF273*Assembly!N$17+$BG273*Assembly!N$18+$BH273*Assembly!N$19+$BI273*Assembly!N$20+$BJ273*Assembly!N$21+$BK273*Assembly!N$22+$BL273*Assembly!N$23+$BM273*Assembly!N$24</f>
        <v>#VALUE!</v>
      </c>
      <c r="CB273" s="145" t="e">
        <f>$AS273*Assembly!O$4+$AT273*Assembly!O$5+$AU273*Assembly!O$6+$AV273*Assembly!O$7+$AW273*Assembly!O$8+$AX273*Assembly!O$9+$AY273*Assembly!O$10+$AZ273*Assembly!O$11+$BA273*Assembly!O$12+$BB273*Assembly!O$13+$BC273*Assembly!O$14+$BD273*Assembly!O$15+$BE273*Assembly!O$16+$BF273*Assembly!O$17+$BG273*Assembly!O$18+$BH273*Assembly!O$19+$BI273*Assembly!O$20+$BJ273*Assembly!O$21+$BK273*Assembly!O$22+$BL273*Assembly!O$23+$BM273*Assembly!O$24</f>
        <v>#VALUE!</v>
      </c>
      <c r="CC273" s="140" t="e">
        <f>$AS273*Assembly!P$4+$AT273*Assembly!P$5+$AU273*Assembly!P$6+$AV273*Assembly!P$7+$AW273*Assembly!P$8+$AX273*Assembly!P$9+$AY273*Assembly!P$10+$AZ273*Assembly!P$11+$BA273*Assembly!P$12+$BB273*Assembly!P$13+$BC273*Assembly!P$14+$BD273*Assembly!P$15+$BE273*Assembly!P$16+$BF273*Assembly!P$17+$BG273*Assembly!P$18+$BH273*Assembly!P$19+$BI273*Assembly!P$20+$BJ273*Assembly!P$21+$BK273*Assembly!P$22+$BL273*Assembly!P$23+$BM273*Assembly!P$24</f>
        <v>#VALUE!</v>
      </c>
      <c r="CD273" s="140" t="e">
        <f>$AS273*Assembly!Q$4+$AT273*Assembly!Q$5+$AU273*Assembly!Q$6+$AV273*Assembly!Q$7+$AW273*Assembly!Q$8+$AX273*Assembly!Q$9+$AY273*Assembly!Q$10+$AZ273*Assembly!Q$11+$BA273*Assembly!Q$12+$BB273*Assembly!Q$13+$BC273*Assembly!Q$14+$BD273*Assembly!Q$15+$BE273*Assembly!Q$16+$BF273*Assembly!Q$17+$BG273*Assembly!Q$18+$BH273*Assembly!Q$19+$BI273*Assembly!Q$20+$BJ273*Assembly!Q$21+$BK273*Assembly!Q$22+$BL273*Assembly!Q$23+$BM273*Assembly!Q$24</f>
        <v>#VALUE!</v>
      </c>
      <c r="CE273" s="145" t="e">
        <f>$AS273*Assembly!R$4+$AT273*Assembly!R$5+$AU273*Assembly!R$6+$AV273*Assembly!R$7+$AW273*Assembly!R$8+$AX273*Assembly!R$9+$AY273*Assembly!R$10+$AZ273*Assembly!R$11+$BA273*Assembly!R$12+$BB273*Assembly!R$13+$BC273*Assembly!R$14+$BD273*Assembly!R$15+$BE273*Assembly!R$16+$BF273*Assembly!R$17+$BG273*Assembly!R$18+$BH273*Assembly!R$19+$BI273*Assembly!R$20+$BJ273*Assembly!R$21+$BK273*Assembly!R$22+$BL273*Assembly!R$23+$BM273*Assembly!R$24</f>
        <v>#VALUE!</v>
      </c>
      <c r="CF273" s="140" t="e">
        <f>$AS273*Assembly!S$4+$AT273*Assembly!S$5+$AU273*Assembly!S$6+$AV273*Assembly!S$7+$AW273*Assembly!S$8+$AX273*Assembly!S$9+$AY273*Assembly!S$10+$AZ273*Assembly!S$11+$BA273*Assembly!S$12+$BB273*Assembly!S$13+$BC273*Assembly!S$14+$BD273*Assembly!S$15+$BE273*Assembly!S$16+$BF273*Assembly!S$17+$BG273*Assembly!S$18+$BH273*Assembly!S$19+$BI273*Assembly!S$20+$BJ273*Assembly!S$21+$BK273*Assembly!S$22+$BL273*Assembly!S$23+$BM273*Assembly!S$24</f>
        <v>#VALUE!</v>
      </c>
      <c r="CG273" s="140" t="e">
        <f>$AS273*Assembly!T$4+$AT273*Assembly!T$5+$AU273*Assembly!T$6+$AV273*Assembly!T$7+$AW273*Assembly!T$8+$AX273*Assembly!T$9+$AY273*Assembly!T$10+$AZ273*Assembly!T$11+$BA273*Assembly!T$12+$BB273*Assembly!T$13+$BC273*Assembly!T$14+$BD273*Assembly!T$15+$BE273*Assembly!T$16+$BF273*Assembly!T$17+$BG273*Assembly!T$18+$BH273*Assembly!T$19+$BI273*Assembly!T$20+$BJ273*Assembly!T$21+$BK273*Assembly!T$22+$BL273*Assembly!T$23+$BM273*Assembly!T$24</f>
        <v>#VALUE!</v>
      </c>
      <c r="CH273" s="140" t="e">
        <f>$AS273*Assembly!U$4+$AT273*Assembly!U$5+$AU273*Assembly!U$6+$AV273*Assembly!U$7+$AW273*Assembly!U$8+$AX273*Assembly!U$9+$AY273*Assembly!U$10+$AZ273*Assembly!U$11+$BA273*Assembly!U$12+$BB273*Assembly!U$13+$BC273*Assembly!U$14+$BD273*Assembly!U$15+$BE273*Assembly!U$16+$BF273*Assembly!U$17+$BG273*Assembly!U$18+$BH273*Assembly!U$19+$BI273*Assembly!U$20+$BJ273*Assembly!U$21+$BK273*Assembly!U$22+$BL273*Assembly!U$23+$BM273*Assembly!U$24</f>
        <v>#VALUE!</v>
      </c>
      <c r="CI273" s="145" t="e">
        <f>$AS273*Assembly!V$4+$AT273*Assembly!V$5+$AU273*Assembly!V$6+$AV273*Assembly!V$7+$AW273*Assembly!V$8+$AX273*Assembly!V$9+$AY273*Assembly!V$10+$AZ273*Assembly!V$11+$BA273*Assembly!V$12+$BB273*Assembly!V$13+$BC273*Assembly!V$14+$BD273*Assembly!V$15+$BE273*Assembly!V$16+$BF273*Assembly!V$17+$BG273*Assembly!V$18+$BH273*Assembly!V$19+$BI273*Assembly!V$20+$BJ273*Assembly!V$21+$BK273*Assembly!V$22+$BL273*Assembly!V$23+$BM273*Assembly!V$24</f>
        <v>#VALUE!</v>
      </c>
      <c r="CJ273" s="145" t="e">
        <f>BZ273*Refining!$F$3</f>
        <v>#VALUE!</v>
      </c>
      <c r="CK273" s="145" t="e">
        <f>CA273*Refining!$F$4</f>
        <v>#VALUE!</v>
      </c>
      <c r="CL273" s="145" t="e">
        <f>CB273*Refining!$F$5</f>
        <v>#VALUE!</v>
      </c>
      <c r="CM273" s="145" t="e">
        <f>CC273*Refining!$F$6</f>
        <v>#VALUE!</v>
      </c>
      <c r="CN273" s="145" t="e">
        <f>CD273*Refining!$F$7</f>
        <v>#VALUE!</v>
      </c>
      <c r="CO273" s="145" t="e">
        <f>CE273*Refining!$F$8</f>
        <v>#VALUE!</v>
      </c>
      <c r="CP273" s="145" t="e">
        <f>CF273*Refining!$F$9</f>
        <v>#VALUE!</v>
      </c>
      <c r="CQ273" s="145" t="e">
        <f>CG273*Refining!$F$10</f>
        <v>#VALUE!</v>
      </c>
      <c r="CR273" s="145" t="e">
        <f>CH273*Refining!$F$11</f>
        <v>#VALUE!</v>
      </c>
      <c r="CS273" s="145" t="e">
        <f>CI273*Refining!$F$12</f>
        <v>#VALUE!</v>
      </c>
      <c r="CT273" s="185" t="e">
        <f t="shared" ref="CT273:DM273" si="1101">IF(BZ273 = 0, "", BZ273)</f>
        <v>#VALUE!</v>
      </c>
      <c r="CU273" s="189" t="e">
        <f t="shared" si="1101"/>
        <v>#VALUE!</v>
      </c>
      <c r="CV273" s="189" t="e">
        <f t="shared" si="1101"/>
        <v>#VALUE!</v>
      </c>
      <c r="CW273" s="186" t="e">
        <f t="shared" si="1101"/>
        <v>#VALUE!</v>
      </c>
      <c r="CX273" s="186" t="e">
        <f t="shared" si="1101"/>
        <v>#VALUE!</v>
      </c>
      <c r="CY273" s="186" t="e">
        <f t="shared" si="1101"/>
        <v>#VALUE!</v>
      </c>
      <c r="CZ273" s="186" t="e">
        <f t="shared" si="1101"/>
        <v>#VALUE!</v>
      </c>
      <c r="DA273" s="186" t="e">
        <f t="shared" si="1101"/>
        <v>#VALUE!</v>
      </c>
      <c r="DB273" s="186" t="e">
        <f t="shared" si="1101"/>
        <v>#VALUE!</v>
      </c>
      <c r="DC273" s="187" t="e">
        <f t="shared" si="1101"/>
        <v>#VALUE!</v>
      </c>
      <c r="DD273" s="185" t="e">
        <f t="shared" si="1101"/>
        <v>#VALUE!</v>
      </c>
      <c r="DE273" s="189" t="e">
        <f t="shared" si="1101"/>
        <v>#VALUE!</v>
      </c>
      <c r="DF273" s="189" t="e">
        <f t="shared" si="1101"/>
        <v>#VALUE!</v>
      </c>
      <c r="DG273" s="186" t="e">
        <f t="shared" si="1101"/>
        <v>#VALUE!</v>
      </c>
      <c r="DH273" s="211" t="e">
        <f t="shared" si="1101"/>
        <v>#VALUE!</v>
      </c>
      <c r="DI273" s="186" t="e">
        <f t="shared" si="1101"/>
        <v>#VALUE!</v>
      </c>
      <c r="DJ273" s="186" t="e">
        <f t="shared" si="1101"/>
        <v>#VALUE!</v>
      </c>
      <c r="DK273" s="186" t="e">
        <f t="shared" si="1101"/>
        <v>#VALUE!</v>
      </c>
      <c r="DL273" s="186" t="e">
        <f t="shared" si="1101"/>
        <v>#VALUE!</v>
      </c>
      <c r="DM273" s="187" t="e">
        <f t="shared" si="1101"/>
        <v>#VALUE!</v>
      </c>
      <c r="DN273" s="185" t="e">
        <f t="shared" si="11"/>
        <v>#VALUE!</v>
      </c>
      <c r="DO273" s="189" t="e">
        <f t="shared" si="12"/>
        <v>#VALUE!</v>
      </c>
      <c r="DP273" s="120" t="e">
        <f t="shared" si="13"/>
        <v>#VALUE!</v>
      </c>
      <c r="DQ273" s="133" t="e">
        <f>CT273*'Ores &amp; Ingots'!$C$3+CU273*'Ores &amp; Ingots'!$C$4+CV273*'Ores &amp; Ingots'!$C$5+CW273*'Ores &amp; Ingots'!$C$6+CX273*'Ores &amp; Ingots'!$C$7+CY273*'Ores &amp; Ingots'!$C$8+CZ273*'Ores &amp; Ingots'!$C$9+DA273*'Ores &amp; Ingots'!$C$10+DB273*'Ores &amp; Ingots'!$C$11+DC273*'Ores &amp; Ingots'!$C$12</f>
        <v>#VALUE!</v>
      </c>
      <c r="DR273" s="133" t="e">
        <f>DD273*'Ores &amp; Ingots'!$B$3+DE273*'Ores &amp; Ingots'!$B$4+DF273*'Ores &amp; Ingots'!$B$5+DG273*'Ores &amp; Ingots'!$B$6+DH273*'Ores &amp; Ingots'!$B$7+DI273*'Ores &amp; Ingots'!$B$8+DJ273*'Ores &amp; Ingots'!$B$9+DK273*'Ores &amp; Ingots'!$B$10+DL273*'Ores &amp; Ingots'!$B$11+DM273*'Ores &amp; Ingots'!$B$12</f>
        <v>#VALUE!</v>
      </c>
      <c r="DS273" s="189" t="e">
        <f>CT273*Refining!$G$3+CU273*Refining!$G$4+CV273*Refining!$G$5+CW273*Refining!$G$6+CX273*Refining!$G$7+CY273*Refining!$G$8+CZ273*Refining!$G$9+DA273*Refining!$G$10+DB273*Refining!$G$11+DC273*Refining!$G$12</f>
        <v>#VALUE!</v>
      </c>
      <c r="DT273" s="189" t="e">
        <f t="shared" si="14"/>
        <v>#VALUE!</v>
      </c>
      <c r="DU273" s="192" t="e">
        <f t="shared" si="15"/>
        <v>#VALUE!</v>
      </c>
      <c r="DV273" s="185" t="e">
        <f t="shared" si="16"/>
        <v>#VALUE!</v>
      </c>
      <c r="DW273" s="194" t="e">
        <f t="shared" ref="DW273:DX273" si="1102">DV273/60</f>
        <v>#VALUE!</v>
      </c>
      <c r="DX273" s="194" t="e">
        <f t="shared" si="1102"/>
        <v>#VALUE!</v>
      </c>
      <c r="DY273" s="185" t="e">
        <f t="shared" si="18"/>
        <v>#VALUE!</v>
      </c>
      <c r="DZ273" s="194" t="e">
        <f t="shared" ref="DZ273:EA273" si="1103">DY273/1000</f>
        <v>#VALUE!</v>
      </c>
      <c r="EA273" s="196" t="e">
        <f t="shared" si="1103"/>
        <v>#VALUE!</v>
      </c>
      <c r="EB273" s="130" t="e">
        <f t="shared" si="20"/>
        <v>#VALUE!</v>
      </c>
      <c r="EC273" s="132" t="e">
        <f t="shared" si="21"/>
        <v>#VALUE!</v>
      </c>
      <c r="ED273" s="133" t="s">
        <v>28</v>
      </c>
    </row>
    <row r="274" spans="1:134" ht="12.75" x14ac:dyDescent="0.2">
      <c r="A274" s="864"/>
      <c r="B274" s="369" t="s">
        <v>431</v>
      </c>
      <c r="C274" s="137" t="s">
        <v>155</v>
      </c>
      <c r="D274" s="137">
        <v>1</v>
      </c>
      <c r="E274" s="137">
        <v>1</v>
      </c>
      <c r="F274" s="137">
        <v>1</v>
      </c>
      <c r="G274" s="154">
        <f t="shared" si="0"/>
        <v>0.125</v>
      </c>
      <c r="H274" s="156">
        <v>7</v>
      </c>
      <c r="I274" s="156">
        <v>17.5</v>
      </c>
      <c r="J274" s="156">
        <f>H274/Main!$D$9</f>
        <v>1.4</v>
      </c>
      <c r="K274" s="156">
        <f>I274/Main!$D$10</f>
        <v>8.75</v>
      </c>
      <c r="L274" s="156">
        <f t="shared" si="1"/>
        <v>6.25</v>
      </c>
      <c r="M274" s="156">
        <v>1</v>
      </c>
      <c r="N274" s="159"/>
      <c r="O274" s="159"/>
      <c r="P274" s="164"/>
      <c r="Q274" s="159"/>
      <c r="R274" s="166"/>
      <c r="S274" s="159"/>
      <c r="T274" s="166"/>
      <c r="U274" s="170"/>
      <c r="V274" s="159"/>
      <c r="W274" s="364"/>
      <c r="X274" s="167">
        <v>5</v>
      </c>
      <c r="Y274" s="133">
        <v>0</v>
      </c>
      <c r="Z274" s="133">
        <v>0</v>
      </c>
      <c r="AA274" s="133">
        <v>0</v>
      </c>
      <c r="AB274" s="133">
        <v>0</v>
      </c>
      <c r="AC274" s="133">
        <v>0</v>
      </c>
      <c r="AD274" s="133">
        <v>0</v>
      </c>
      <c r="AE274" s="133">
        <v>0</v>
      </c>
      <c r="AF274" s="133">
        <v>0</v>
      </c>
      <c r="AG274" s="133">
        <v>0</v>
      </c>
      <c r="AH274" s="133">
        <v>0</v>
      </c>
      <c r="AI274" s="133">
        <v>1</v>
      </c>
      <c r="AJ274" s="133">
        <v>0</v>
      </c>
      <c r="AK274" s="133">
        <v>0</v>
      </c>
      <c r="AL274" s="133">
        <v>0</v>
      </c>
      <c r="AM274" s="133">
        <v>0</v>
      </c>
      <c r="AN274" s="133">
        <v>0</v>
      </c>
      <c r="AO274" s="133">
        <v>0</v>
      </c>
      <c r="AP274" s="133">
        <v>0</v>
      </c>
      <c r="AQ274" s="133">
        <v>0</v>
      </c>
      <c r="AR274" s="133">
        <v>0</v>
      </c>
      <c r="AS274" s="406">
        <f t="shared" ref="AS274:BM274" si="1104">IF(X274 = 0, "", X274)</f>
        <v>5</v>
      </c>
      <c r="AT274" s="137" t="str">
        <f t="shared" si="1104"/>
        <v/>
      </c>
      <c r="AU274" s="137" t="str">
        <f t="shared" si="1104"/>
        <v/>
      </c>
      <c r="AV274" s="137" t="str">
        <f t="shared" si="1104"/>
        <v/>
      </c>
      <c r="AW274" s="137" t="str">
        <f t="shared" si="1104"/>
        <v/>
      </c>
      <c r="AX274" s="137" t="str">
        <f t="shared" si="1104"/>
        <v/>
      </c>
      <c r="AY274" s="137" t="str">
        <f t="shared" si="1104"/>
        <v/>
      </c>
      <c r="AZ274" s="137" t="str">
        <f t="shared" si="1104"/>
        <v/>
      </c>
      <c r="BA274" s="137" t="str">
        <f t="shared" si="1104"/>
        <v/>
      </c>
      <c r="BB274" s="137" t="str">
        <f t="shared" si="1104"/>
        <v/>
      </c>
      <c r="BC274" s="137" t="str">
        <f t="shared" si="1104"/>
        <v/>
      </c>
      <c r="BD274" s="133">
        <f t="shared" si="1104"/>
        <v>1</v>
      </c>
      <c r="BE274" s="137" t="str">
        <f t="shared" si="1104"/>
        <v/>
      </c>
      <c r="BF274" s="137" t="str">
        <f t="shared" si="1104"/>
        <v/>
      </c>
      <c r="BG274" s="137" t="str">
        <f t="shared" si="1104"/>
        <v/>
      </c>
      <c r="BH274" s="137" t="str">
        <f t="shared" si="1104"/>
        <v/>
      </c>
      <c r="BI274" s="137" t="str">
        <f t="shared" si="1104"/>
        <v/>
      </c>
      <c r="BJ274" s="137" t="str">
        <f t="shared" si="1104"/>
        <v/>
      </c>
      <c r="BK274" s="137" t="str">
        <f t="shared" si="1104"/>
        <v/>
      </c>
      <c r="BL274" s="137" t="str">
        <f t="shared" si="1104"/>
        <v/>
      </c>
      <c r="BM274" s="169" t="str">
        <f t="shared" si="1104"/>
        <v/>
      </c>
      <c r="BN274" s="174" t="e">
        <f>$AS274*Assembly!Z$4+$AT274*Assembly!Z$5+$AU274*Assembly!Z$6+$AV274*Assembly!Z$7+$AW274*Assembly!Z$8+$AX274*Assembly!Z$9+$AY274*Assembly!Z$10+$AZ274*Assembly!Z$11+$BA274*Assembly!Z$12+$BB274*Assembly!Z$13+$BC274*Assembly!Z$14+$BD274*Assembly!Z$15+$BE274*Assembly!Z$16+$BF274*Assembly!Z$17+$BG274*Assembly!Z$18+$BH274*Assembly!Z$19+$BI274*Assembly!Z$20+$BJ274*Assembly!Z$21+$BK274*Assembly!Z$22+$BL274*Assembly!Z$23+$BM274*Assembly!Z$24</f>
        <v>#VALUE!</v>
      </c>
      <c r="BO274" s="133" t="e">
        <f t="shared" si="3"/>
        <v>#VALUE!</v>
      </c>
      <c r="BP274" s="133"/>
      <c r="BQ274" s="133" t="e">
        <f>$AS274*Assembly!AD$4+$AT274*Assembly!AD$5+$AU274*Assembly!AD$6+$AV274*Assembly!AD$7+$AW274*Assembly!AD$8+$AX274*Assembly!AD$9+$AY274*Assembly!AD$10+$AZ274*Assembly!AD$11+$BA274*Assembly!AD$12+$BB274*Assembly!AD$13+$BC274*Assembly!AD$14+$BD274*Assembly!AD$15+$BE274*Assembly!AD$16+$BF274*Assembly!AD$17+$BG274*Assembly!AD$18+$BH274*Assembly!AD$19+$BI274*Assembly!AD$20+$BJ274*Assembly!AD$21+$BK274*Assembly!AD$22+$BL274*Assembly!AD$23+$BM274*Assembly!AD$24</f>
        <v>#VALUE!</v>
      </c>
      <c r="BR274" s="177" t="e">
        <f t="shared" si="4"/>
        <v>#VALUE!</v>
      </c>
      <c r="BS274" s="178" t="e">
        <f t="shared" si="5"/>
        <v>#VALUE!</v>
      </c>
      <c r="BT274" s="179" t="e">
        <f t="shared" si="6"/>
        <v>#VALUE!</v>
      </c>
      <c r="BU274" s="178" t="e">
        <f t="shared" si="7"/>
        <v>#VALUE!</v>
      </c>
      <c r="BV274" s="133" t="e">
        <f>$AS274*Assembly!Y$4+$AT274*Assembly!Y$5+$AU274*Assembly!Y$6+$AV274*Assembly!Y$7+$AW274*Assembly!Y$8+$AX274*Assembly!Y$9+$AY274*Assembly!Y$10+$AZ274*Assembly!Y$11+$BA274*Assembly!Y$12+$BB274*Assembly!Y$13+$BC274*Assembly!Y$14+$BD274*Assembly!Y$15+$BE274*Assembly!Y$16+$BF274*Assembly!Y$17+$BG274*Assembly!Y$18+$BH274*Assembly!Y$19+$BI274*Assembly!Y$20+$BJ274*Assembly!Y$21+$BK274*Assembly!Y$22+$BL274*Assembly!Y$23+$BM274*Assembly!Y$24</f>
        <v>#VALUE!</v>
      </c>
      <c r="BW274" s="133" t="e">
        <f t="shared" si="8"/>
        <v>#VALUE!</v>
      </c>
      <c r="BX274" s="130" t="e">
        <f t="shared" si="9"/>
        <v>#VALUE!</v>
      </c>
      <c r="BY274" s="183" t="e">
        <f>$AS274*Assembly!AC$4+$AT274*Assembly!AC$5+$AU274*Assembly!AC$6+$AV274*Assembly!AC$7+$AW274*Assembly!AC$8+$AX274*Assembly!AC$9+$AY274*Assembly!AC$10+$AZ274*Assembly!AC$11+$BA274*Assembly!AC$12+$BB274*Assembly!AC$13+$BC274*Assembly!AC$14+$BD274*Assembly!AC$15+$BE274*Assembly!AC$16+$BF274*Assembly!AC$17+$BG274*Assembly!AC$18+$BH274*Assembly!AC$19+$BI274*Assembly!AC$20+$BJ274*Assembly!AC$21+$BK274*Assembly!AC$22+$BL274*Assembly!AC$23+$BM274*Assembly!AC$24</f>
        <v>#VALUE!</v>
      </c>
      <c r="BZ274" s="164" t="e">
        <f>$AS274*Assembly!M$4+$AT274*Assembly!M$5+$AU274*Assembly!M$6+$AV274*Assembly!M$7+$AW274*Assembly!M$8+$AX274*Assembly!M$9+$AY274*Assembly!M$10+$AZ274*Assembly!M$11+$BA274*Assembly!M$12+$BB274*Assembly!M$13+$BC274*Assembly!M$14+$BD274*Assembly!M$15+$BE274*Assembly!M$16+$BF274*Assembly!M$17+$BG274*Assembly!M$18+$BH274*Assembly!M$19+$BI274*Assembly!M$20+$BJ274*Assembly!M$21+$BK274*Assembly!M$22+$BL274*Assembly!M$23+$BM274*Assembly!M$24</f>
        <v>#VALUE!</v>
      </c>
      <c r="CA274" s="164" t="e">
        <f>$AS274*Assembly!N$4+$AT274*Assembly!N$5+$AU274*Assembly!N$6+$AV274*Assembly!N$7+$AW274*Assembly!N$8+$AX274*Assembly!N$9+$AY274*Assembly!N$10+$AZ274*Assembly!N$11+$BA274*Assembly!N$12+$BB274*Assembly!N$13+$BC274*Assembly!N$14+$BD274*Assembly!N$15+$BE274*Assembly!N$16+$BF274*Assembly!N$17+$BG274*Assembly!N$18+$BH274*Assembly!N$19+$BI274*Assembly!N$20+$BJ274*Assembly!N$21+$BK274*Assembly!N$22+$BL274*Assembly!N$23+$BM274*Assembly!N$24</f>
        <v>#VALUE!</v>
      </c>
      <c r="CB274" s="164" t="e">
        <f>$AS274*Assembly!O$4+$AT274*Assembly!O$5+$AU274*Assembly!O$6+$AV274*Assembly!O$7+$AW274*Assembly!O$8+$AX274*Assembly!O$9+$AY274*Assembly!O$10+$AZ274*Assembly!O$11+$BA274*Assembly!O$12+$BB274*Assembly!O$13+$BC274*Assembly!O$14+$BD274*Assembly!O$15+$BE274*Assembly!O$16+$BF274*Assembly!O$17+$BG274*Assembly!O$18+$BH274*Assembly!O$19+$BI274*Assembly!O$20+$BJ274*Assembly!O$21+$BK274*Assembly!O$22+$BL274*Assembly!O$23+$BM274*Assembly!O$24</f>
        <v>#VALUE!</v>
      </c>
      <c r="CC274" s="156" t="e">
        <f>$AS274*Assembly!P$4+$AT274*Assembly!P$5+$AU274*Assembly!P$6+$AV274*Assembly!P$7+$AW274*Assembly!P$8+$AX274*Assembly!P$9+$AY274*Assembly!P$10+$AZ274*Assembly!P$11+$BA274*Assembly!P$12+$BB274*Assembly!P$13+$BC274*Assembly!P$14+$BD274*Assembly!P$15+$BE274*Assembly!P$16+$BF274*Assembly!P$17+$BG274*Assembly!P$18+$BH274*Assembly!P$19+$BI274*Assembly!P$20+$BJ274*Assembly!P$21+$BK274*Assembly!P$22+$BL274*Assembly!P$23+$BM274*Assembly!P$24</f>
        <v>#VALUE!</v>
      </c>
      <c r="CD274" s="156" t="e">
        <f>$AS274*Assembly!Q$4+$AT274*Assembly!Q$5+$AU274*Assembly!Q$6+$AV274*Assembly!Q$7+$AW274*Assembly!Q$8+$AX274*Assembly!Q$9+$AY274*Assembly!Q$10+$AZ274*Assembly!Q$11+$BA274*Assembly!Q$12+$BB274*Assembly!Q$13+$BC274*Assembly!Q$14+$BD274*Assembly!Q$15+$BE274*Assembly!Q$16+$BF274*Assembly!Q$17+$BG274*Assembly!Q$18+$BH274*Assembly!Q$19+$BI274*Assembly!Q$20+$BJ274*Assembly!Q$21+$BK274*Assembly!Q$22+$BL274*Assembly!Q$23+$BM274*Assembly!Q$24</f>
        <v>#VALUE!</v>
      </c>
      <c r="CE274" s="164" t="e">
        <f>$AS274*Assembly!R$4+$AT274*Assembly!R$5+$AU274*Assembly!R$6+$AV274*Assembly!R$7+$AW274*Assembly!R$8+$AX274*Assembly!R$9+$AY274*Assembly!R$10+$AZ274*Assembly!R$11+$BA274*Assembly!R$12+$BB274*Assembly!R$13+$BC274*Assembly!R$14+$BD274*Assembly!R$15+$BE274*Assembly!R$16+$BF274*Assembly!R$17+$BG274*Assembly!R$18+$BH274*Assembly!R$19+$BI274*Assembly!R$20+$BJ274*Assembly!R$21+$BK274*Assembly!R$22+$BL274*Assembly!R$23+$BM274*Assembly!R$24</f>
        <v>#VALUE!</v>
      </c>
      <c r="CF274" s="156" t="e">
        <f>$AS274*Assembly!S$4+$AT274*Assembly!S$5+$AU274*Assembly!S$6+$AV274*Assembly!S$7+$AW274*Assembly!S$8+$AX274*Assembly!S$9+$AY274*Assembly!S$10+$AZ274*Assembly!S$11+$BA274*Assembly!S$12+$BB274*Assembly!S$13+$BC274*Assembly!S$14+$BD274*Assembly!S$15+$BE274*Assembly!S$16+$BF274*Assembly!S$17+$BG274*Assembly!S$18+$BH274*Assembly!S$19+$BI274*Assembly!S$20+$BJ274*Assembly!S$21+$BK274*Assembly!S$22+$BL274*Assembly!S$23+$BM274*Assembly!S$24</f>
        <v>#VALUE!</v>
      </c>
      <c r="CG274" s="156" t="e">
        <f>$AS274*Assembly!T$4+$AT274*Assembly!T$5+$AU274*Assembly!T$6+$AV274*Assembly!T$7+$AW274*Assembly!T$8+$AX274*Assembly!T$9+$AY274*Assembly!T$10+$AZ274*Assembly!T$11+$BA274*Assembly!T$12+$BB274*Assembly!T$13+$BC274*Assembly!T$14+$BD274*Assembly!T$15+$BE274*Assembly!T$16+$BF274*Assembly!T$17+$BG274*Assembly!T$18+$BH274*Assembly!T$19+$BI274*Assembly!T$20+$BJ274*Assembly!T$21+$BK274*Assembly!T$22+$BL274*Assembly!T$23+$BM274*Assembly!T$24</f>
        <v>#VALUE!</v>
      </c>
      <c r="CH274" s="156" t="e">
        <f>$AS274*Assembly!U$4+$AT274*Assembly!U$5+$AU274*Assembly!U$6+$AV274*Assembly!U$7+$AW274*Assembly!U$8+$AX274*Assembly!U$9+$AY274*Assembly!U$10+$AZ274*Assembly!U$11+$BA274*Assembly!U$12+$BB274*Assembly!U$13+$BC274*Assembly!U$14+$BD274*Assembly!U$15+$BE274*Assembly!U$16+$BF274*Assembly!U$17+$BG274*Assembly!U$18+$BH274*Assembly!U$19+$BI274*Assembly!U$20+$BJ274*Assembly!U$21+$BK274*Assembly!U$22+$BL274*Assembly!U$23+$BM274*Assembly!U$24</f>
        <v>#VALUE!</v>
      </c>
      <c r="CI274" s="164" t="e">
        <f>$AS274*Assembly!V$4+$AT274*Assembly!V$5+$AU274*Assembly!V$6+$AV274*Assembly!V$7+$AW274*Assembly!V$8+$AX274*Assembly!V$9+$AY274*Assembly!V$10+$AZ274*Assembly!V$11+$BA274*Assembly!V$12+$BB274*Assembly!V$13+$BC274*Assembly!V$14+$BD274*Assembly!V$15+$BE274*Assembly!V$16+$BF274*Assembly!V$17+$BG274*Assembly!V$18+$BH274*Assembly!V$19+$BI274*Assembly!V$20+$BJ274*Assembly!V$21+$BK274*Assembly!V$22+$BL274*Assembly!V$23+$BM274*Assembly!V$24</f>
        <v>#VALUE!</v>
      </c>
      <c r="CJ274" s="164" t="e">
        <f>BZ274*Refining!$F$3</f>
        <v>#VALUE!</v>
      </c>
      <c r="CK274" s="164" t="e">
        <f>CA274*Refining!$F$4</f>
        <v>#VALUE!</v>
      </c>
      <c r="CL274" s="164" t="e">
        <f>CB274*Refining!$F$5</f>
        <v>#VALUE!</v>
      </c>
      <c r="CM274" s="164" t="e">
        <f>CC274*Refining!$F$6</f>
        <v>#VALUE!</v>
      </c>
      <c r="CN274" s="164" t="e">
        <f>CD274*Refining!$F$7</f>
        <v>#VALUE!</v>
      </c>
      <c r="CO274" s="164" t="e">
        <f>CE274*Refining!$F$8</f>
        <v>#VALUE!</v>
      </c>
      <c r="CP274" s="164" t="e">
        <f>CF274*Refining!$F$9</f>
        <v>#VALUE!</v>
      </c>
      <c r="CQ274" s="164" t="e">
        <f>CG274*Refining!$F$10</f>
        <v>#VALUE!</v>
      </c>
      <c r="CR274" s="164" t="e">
        <f>CH274*Refining!$F$11</f>
        <v>#VALUE!</v>
      </c>
      <c r="CS274" s="164" t="e">
        <f>CI274*Refining!$F$12</f>
        <v>#VALUE!</v>
      </c>
      <c r="CT274" s="185" t="e">
        <f t="shared" ref="CT274:DM274" si="1105">IF(BZ274 = 0, "", BZ274)</f>
        <v>#VALUE!</v>
      </c>
      <c r="CU274" s="189" t="e">
        <f t="shared" si="1105"/>
        <v>#VALUE!</v>
      </c>
      <c r="CV274" s="189" t="e">
        <f t="shared" si="1105"/>
        <v>#VALUE!</v>
      </c>
      <c r="CW274" s="186" t="e">
        <f t="shared" si="1105"/>
        <v>#VALUE!</v>
      </c>
      <c r="CX274" s="186" t="e">
        <f t="shared" si="1105"/>
        <v>#VALUE!</v>
      </c>
      <c r="CY274" s="186" t="e">
        <f t="shared" si="1105"/>
        <v>#VALUE!</v>
      </c>
      <c r="CZ274" s="186" t="e">
        <f t="shared" si="1105"/>
        <v>#VALUE!</v>
      </c>
      <c r="DA274" s="186" t="e">
        <f t="shared" si="1105"/>
        <v>#VALUE!</v>
      </c>
      <c r="DB274" s="186" t="e">
        <f t="shared" si="1105"/>
        <v>#VALUE!</v>
      </c>
      <c r="DC274" s="187" t="e">
        <f t="shared" si="1105"/>
        <v>#VALUE!</v>
      </c>
      <c r="DD274" s="185" t="e">
        <f t="shared" si="1105"/>
        <v>#VALUE!</v>
      </c>
      <c r="DE274" s="189" t="e">
        <f t="shared" si="1105"/>
        <v>#VALUE!</v>
      </c>
      <c r="DF274" s="189" t="e">
        <f t="shared" si="1105"/>
        <v>#VALUE!</v>
      </c>
      <c r="DG274" s="186" t="e">
        <f t="shared" si="1105"/>
        <v>#VALUE!</v>
      </c>
      <c r="DH274" s="211" t="e">
        <f t="shared" si="1105"/>
        <v>#VALUE!</v>
      </c>
      <c r="DI274" s="186" t="e">
        <f t="shared" si="1105"/>
        <v>#VALUE!</v>
      </c>
      <c r="DJ274" s="186" t="e">
        <f t="shared" si="1105"/>
        <v>#VALUE!</v>
      </c>
      <c r="DK274" s="186" t="e">
        <f t="shared" si="1105"/>
        <v>#VALUE!</v>
      </c>
      <c r="DL274" s="186" t="e">
        <f t="shared" si="1105"/>
        <v>#VALUE!</v>
      </c>
      <c r="DM274" s="187" t="e">
        <f t="shared" si="1105"/>
        <v>#VALUE!</v>
      </c>
      <c r="DN274" s="185" t="e">
        <f t="shared" si="11"/>
        <v>#VALUE!</v>
      </c>
      <c r="DO274" s="189" t="e">
        <f t="shared" si="12"/>
        <v>#VALUE!</v>
      </c>
      <c r="DP274" s="120" t="e">
        <f t="shared" si="13"/>
        <v>#VALUE!</v>
      </c>
      <c r="DQ274" s="133" t="e">
        <f>CT274*'Ores &amp; Ingots'!$C$3+CU274*'Ores &amp; Ingots'!$C$4+CV274*'Ores &amp; Ingots'!$C$5+CW274*'Ores &amp; Ingots'!$C$6+CX274*'Ores &amp; Ingots'!$C$7+CY274*'Ores &amp; Ingots'!$C$8+CZ274*'Ores &amp; Ingots'!$C$9+DA274*'Ores &amp; Ingots'!$C$10+DB274*'Ores &amp; Ingots'!$C$11+DC274*'Ores &amp; Ingots'!$C$12</f>
        <v>#VALUE!</v>
      </c>
      <c r="DR274" s="133" t="e">
        <f>DD274*'Ores &amp; Ingots'!$B$3+DE274*'Ores &amp; Ingots'!$B$4+DF274*'Ores &amp; Ingots'!$B$5+DG274*'Ores &amp; Ingots'!$B$6+DH274*'Ores &amp; Ingots'!$B$7+DI274*'Ores &amp; Ingots'!$B$8+DJ274*'Ores &amp; Ingots'!$B$9+DK274*'Ores &amp; Ingots'!$B$10+DL274*'Ores &amp; Ingots'!$B$11+DM274*'Ores &amp; Ingots'!$B$12</f>
        <v>#VALUE!</v>
      </c>
      <c r="DS274" s="189" t="e">
        <f>CT274*Refining!$G$3+CU274*Refining!$G$4+CV274*Refining!$G$5+CW274*Refining!$G$6+CX274*Refining!$G$7+CY274*Refining!$G$8+CZ274*Refining!$G$9+DA274*Refining!$G$10+DB274*Refining!$G$11+DC274*Refining!$G$12</f>
        <v>#VALUE!</v>
      </c>
      <c r="DT274" s="189" t="e">
        <f t="shared" si="14"/>
        <v>#VALUE!</v>
      </c>
      <c r="DU274" s="192" t="e">
        <f t="shared" si="15"/>
        <v>#VALUE!</v>
      </c>
      <c r="DV274" s="185" t="e">
        <f t="shared" si="16"/>
        <v>#VALUE!</v>
      </c>
      <c r="DW274" s="194" t="e">
        <f t="shared" ref="DW274:DX274" si="1106">DV274/60</f>
        <v>#VALUE!</v>
      </c>
      <c r="DX274" s="194" t="e">
        <f t="shared" si="1106"/>
        <v>#VALUE!</v>
      </c>
      <c r="DY274" s="185" t="e">
        <f t="shared" si="18"/>
        <v>#VALUE!</v>
      </c>
      <c r="DZ274" s="194" t="e">
        <f t="shared" ref="DZ274:EA274" si="1107">DY274/1000</f>
        <v>#VALUE!</v>
      </c>
      <c r="EA274" s="196" t="e">
        <f t="shared" si="1107"/>
        <v>#VALUE!</v>
      </c>
      <c r="EB274" s="130" t="e">
        <f t="shared" si="20"/>
        <v>#VALUE!</v>
      </c>
      <c r="EC274" s="132" t="e">
        <f t="shared" si="21"/>
        <v>#VALUE!</v>
      </c>
      <c r="ED274" s="133" t="s">
        <v>28</v>
      </c>
    </row>
    <row r="275" spans="1:134" ht="12.75" x14ac:dyDescent="0.2">
      <c r="A275" s="864"/>
      <c r="B275" s="369" t="s">
        <v>432</v>
      </c>
      <c r="C275" s="137" t="s">
        <v>155</v>
      </c>
      <c r="D275" s="137">
        <v>1</v>
      </c>
      <c r="E275" s="137">
        <v>1</v>
      </c>
      <c r="F275" s="137">
        <v>1</v>
      </c>
      <c r="G275" s="139">
        <f t="shared" si="0"/>
        <v>0.125</v>
      </c>
      <c r="H275" s="140">
        <v>8</v>
      </c>
      <c r="I275" s="140">
        <v>20</v>
      </c>
      <c r="J275" s="140">
        <f>H275/Main!$D$9</f>
        <v>1.6</v>
      </c>
      <c r="K275" s="140">
        <f>I275/Main!$D$10</f>
        <v>10</v>
      </c>
      <c r="L275" s="140">
        <f t="shared" si="1"/>
        <v>6.25</v>
      </c>
      <c r="M275" s="140">
        <v>1</v>
      </c>
      <c r="N275" s="143"/>
      <c r="O275" s="143"/>
      <c r="P275" s="145"/>
      <c r="Q275" s="143"/>
      <c r="R275" s="146"/>
      <c r="S275" s="143"/>
      <c r="T275" s="395"/>
      <c r="U275" s="198"/>
      <c r="V275" s="143"/>
      <c r="W275" s="396"/>
      <c r="X275" s="167">
        <v>5</v>
      </c>
      <c r="Y275" s="133">
        <v>0</v>
      </c>
      <c r="Z275" s="133">
        <v>0</v>
      </c>
      <c r="AA275" s="133">
        <v>0</v>
      </c>
      <c r="AB275" s="133">
        <v>0</v>
      </c>
      <c r="AC275" s="133">
        <v>0</v>
      </c>
      <c r="AD275" s="133">
        <v>0</v>
      </c>
      <c r="AE275" s="133">
        <v>0</v>
      </c>
      <c r="AF275" s="133">
        <v>0</v>
      </c>
      <c r="AG275" s="133">
        <v>0</v>
      </c>
      <c r="AH275" s="133">
        <v>0</v>
      </c>
      <c r="AI275" s="133">
        <v>1</v>
      </c>
      <c r="AJ275" s="133">
        <v>0</v>
      </c>
      <c r="AK275" s="133">
        <v>0</v>
      </c>
      <c r="AL275" s="133">
        <v>0</v>
      </c>
      <c r="AM275" s="133">
        <v>0</v>
      </c>
      <c r="AN275" s="133">
        <v>0</v>
      </c>
      <c r="AO275" s="133">
        <v>0</v>
      </c>
      <c r="AP275" s="133">
        <v>0</v>
      </c>
      <c r="AQ275" s="133">
        <v>0</v>
      </c>
      <c r="AR275" s="133">
        <v>0</v>
      </c>
      <c r="AS275" s="406">
        <f t="shared" ref="AS275:BM275" si="1108">IF(X275 = 0, "", X275)</f>
        <v>5</v>
      </c>
      <c r="AT275" s="137" t="str">
        <f t="shared" si="1108"/>
        <v/>
      </c>
      <c r="AU275" s="137" t="str">
        <f t="shared" si="1108"/>
        <v/>
      </c>
      <c r="AV275" s="137" t="str">
        <f t="shared" si="1108"/>
        <v/>
      </c>
      <c r="AW275" s="137" t="str">
        <f t="shared" si="1108"/>
        <v/>
      </c>
      <c r="AX275" s="137" t="str">
        <f t="shared" si="1108"/>
        <v/>
      </c>
      <c r="AY275" s="137" t="str">
        <f t="shared" si="1108"/>
        <v/>
      </c>
      <c r="AZ275" s="137" t="str">
        <f t="shared" si="1108"/>
        <v/>
      </c>
      <c r="BA275" s="137" t="str">
        <f t="shared" si="1108"/>
        <v/>
      </c>
      <c r="BB275" s="137" t="str">
        <f t="shared" si="1108"/>
        <v/>
      </c>
      <c r="BC275" s="137" t="str">
        <f t="shared" si="1108"/>
        <v/>
      </c>
      <c r="BD275" s="133">
        <f t="shared" si="1108"/>
        <v>1</v>
      </c>
      <c r="BE275" s="137" t="str">
        <f t="shared" si="1108"/>
        <v/>
      </c>
      <c r="BF275" s="137" t="str">
        <f t="shared" si="1108"/>
        <v/>
      </c>
      <c r="BG275" s="137" t="str">
        <f t="shared" si="1108"/>
        <v/>
      </c>
      <c r="BH275" s="137" t="str">
        <f t="shared" si="1108"/>
        <v/>
      </c>
      <c r="BI275" s="137" t="str">
        <f t="shared" si="1108"/>
        <v/>
      </c>
      <c r="BJ275" s="137" t="str">
        <f t="shared" si="1108"/>
        <v/>
      </c>
      <c r="BK275" s="137" t="str">
        <f t="shared" si="1108"/>
        <v/>
      </c>
      <c r="BL275" s="137" t="str">
        <f t="shared" si="1108"/>
        <v/>
      </c>
      <c r="BM275" s="169" t="str">
        <f t="shared" si="1108"/>
        <v/>
      </c>
      <c r="BN275" s="174" t="e">
        <f>$AS275*Assembly!Z$4+$AT275*Assembly!Z$5+$AU275*Assembly!Z$6+$AV275*Assembly!Z$7+$AW275*Assembly!Z$8+$AX275*Assembly!Z$9+$AY275*Assembly!Z$10+$AZ275*Assembly!Z$11+$BA275*Assembly!Z$12+$BB275*Assembly!Z$13+$BC275*Assembly!Z$14+$BD275*Assembly!Z$15+$BE275*Assembly!Z$16+$BF275*Assembly!Z$17+$BG275*Assembly!Z$18+$BH275*Assembly!Z$19+$BI275*Assembly!Z$20+$BJ275*Assembly!Z$21+$BK275*Assembly!Z$22+$BL275*Assembly!Z$23+$BM275*Assembly!Z$24</f>
        <v>#VALUE!</v>
      </c>
      <c r="BO275" s="133" t="e">
        <f t="shared" si="3"/>
        <v>#VALUE!</v>
      </c>
      <c r="BP275" s="133"/>
      <c r="BQ275" s="133" t="e">
        <f>$AS275*Assembly!AD$4+$AT275*Assembly!AD$5+$AU275*Assembly!AD$6+$AV275*Assembly!AD$7+$AW275*Assembly!AD$8+$AX275*Assembly!AD$9+$AY275*Assembly!AD$10+$AZ275*Assembly!AD$11+$BA275*Assembly!AD$12+$BB275*Assembly!AD$13+$BC275*Assembly!AD$14+$BD275*Assembly!AD$15+$BE275*Assembly!AD$16+$BF275*Assembly!AD$17+$BG275*Assembly!AD$18+$BH275*Assembly!AD$19+$BI275*Assembly!AD$20+$BJ275*Assembly!AD$21+$BK275*Assembly!AD$22+$BL275*Assembly!AD$23+$BM275*Assembly!AD$24</f>
        <v>#VALUE!</v>
      </c>
      <c r="BR275" s="177" t="e">
        <f t="shared" si="4"/>
        <v>#VALUE!</v>
      </c>
      <c r="BS275" s="178" t="e">
        <f t="shared" si="5"/>
        <v>#VALUE!</v>
      </c>
      <c r="BT275" s="179" t="e">
        <f t="shared" si="6"/>
        <v>#VALUE!</v>
      </c>
      <c r="BU275" s="178" t="e">
        <f t="shared" si="7"/>
        <v>#VALUE!</v>
      </c>
      <c r="BV275" s="133" t="e">
        <f>$AS275*Assembly!Y$4+$AT275*Assembly!Y$5+$AU275*Assembly!Y$6+$AV275*Assembly!Y$7+$AW275*Assembly!Y$8+$AX275*Assembly!Y$9+$AY275*Assembly!Y$10+$AZ275*Assembly!Y$11+$BA275*Assembly!Y$12+$BB275*Assembly!Y$13+$BC275*Assembly!Y$14+$BD275*Assembly!Y$15+$BE275*Assembly!Y$16+$BF275*Assembly!Y$17+$BG275*Assembly!Y$18+$BH275*Assembly!Y$19+$BI275*Assembly!Y$20+$BJ275*Assembly!Y$21+$BK275*Assembly!Y$22+$BL275*Assembly!Y$23+$BM275*Assembly!Y$24</f>
        <v>#VALUE!</v>
      </c>
      <c r="BW275" s="133" t="e">
        <f t="shared" si="8"/>
        <v>#VALUE!</v>
      </c>
      <c r="BX275" s="130" t="e">
        <f t="shared" si="9"/>
        <v>#VALUE!</v>
      </c>
      <c r="BY275" s="183" t="e">
        <f>$AS275*Assembly!AC$4+$AT275*Assembly!AC$5+$AU275*Assembly!AC$6+$AV275*Assembly!AC$7+$AW275*Assembly!AC$8+$AX275*Assembly!AC$9+$AY275*Assembly!AC$10+$AZ275*Assembly!AC$11+$BA275*Assembly!AC$12+$BB275*Assembly!AC$13+$BC275*Assembly!AC$14+$BD275*Assembly!AC$15+$BE275*Assembly!AC$16+$BF275*Assembly!AC$17+$BG275*Assembly!AC$18+$BH275*Assembly!AC$19+$BI275*Assembly!AC$20+$BJ275*Assembly!AC$21+$BK275*Assembly!AC$22+$BL275*Assembly!AC$23+$BM275*Assembly!AC$24</f>
        <v>#VALUE!</v>
      </c>
      <c r="BZ275" s="145" t="e">
        <f>$AS275*Assembly!M$4+$AT275*Assembly!M$5+$AU275*Assembly!M$6+$AV275*Assembly!M$7+$AW275*Assembly!M$8+$AX275*Assembly!M$9+$AY275*Assembly!M$10+$AZ275*Assembly!M$11+$BA275*Assembly!M$12+$BB275*Assembly!M$13+$BC275*Assembly!M$14+$BD275*Assembly!M$15+$BE275*Assembly!M$16+$BF275*Assembly!M$17+$BG275*Assembly!M$18+$BH275*Assembly!M$19+$BI275*Assembly!M$20+$BJ275*Assembly!M$21+$BK275*Assembly!M$22+$BL275*Assembly!M$23+$BM275*Assembly!M$24</f>
        <v>#VALUE!</v>
      </c>
      <c r="CA275" s="145" t="e">
        <f>$AS275*Assembly!N$4+$AT275*Assembly!N$5+$AU275*Assembly!N$6+$AV275*Assembly!N$7+$AW275*Assembly!N$8+$AX275*Assembly!N$9+$AY275*Assembly!N$10+$AZ275*Assembly!N$11+$BA275*Assembly!N$12+$BB275*Assembly!N$13+$BC275*Assembly!N$14+$BD275*Assembly!N$15+$BE275*Assembly!N$16+$BF275*Assembly!N$17+$BG275*Assembly!N$18+$BH275*Assembly!N$19+$BI275*Assembly!N$20+$BJ275*Assembly!N$21+$BK275*Assembly!N$22+$BL275*Assembly!N$23+$BM275*Assembly!N$24</f>
        <v>#VALUE!</v>
      </c>
      <c r="CB275" s="145" t="e">
        <f>$AS275*Assembly!O$4+$AT275*Assembly!O$5+$AU275*Assembly!O$6+$AV275*Assembly!O$7+$AW275*Assembly!O$8+$AX275*Assembly!O$9+$AY275*Assembly!O$10+$AZ275*Assembly!O$11+$BA275*Assembly!O$12+$BB275*Assembly!O$13+$BC275*Assembly!O$14+$BD275*Assembly!O$15+$BE275*Assembly!O$16+$BF275*Assembly!O$17+$BG275*Assembly!O$18+$BH275*Assembly!O$19+$BI275*Assembly!O$20+$BJ275*Assembly!O$21+$BK275*Assembly!O$22+$BL275*Assembly!O$23+$BM275*Assembly!O$24</f>
        <v>#VALUE!</v>
      </c>
      <c r="CC275" s="140" t="e">
        <f>$AS275*Assembly!P$4+$AT275*Assembly!P$5+$AU275*Assembly!P$6+$AV275*Assembly!P$7+$AW275*Assembly!P$8+$AX275*Assembly!P$9+$AY275*Assembly!P$10+$AZ275*Assembly!P$11+$BA275*Assembly!P$12+$BB275*Assembly!P$13+$BC275*Assembly!P$14+$BD275*Assembly!P$15+$BE275*Assembly!P$16+$BF275*Assembly!P$17+$BG275*Assembly!P$18+$BH275*Assembly!P$19+$BI275*Assembly!P$20+$BJ275*Assembly!P$21+$BK275*Assembly!P$22+$BL275*Assembly!P$23+$BM275*Assembly!P$24</f>
        <v>#VALUE!</v>
      </c>
      <c r="CD275" s="140" t="e">
        <f>$AS275*Assembly!Q$4+$AT275*Assembly!Q$5+$AU275*Assembly!Q$6+$AV275*Assembly!Q$7+$AW275*Assembly!Q$8+$AX275*Assembly!Q$9+$AY275*Assembly!Q$10+$AZ275*Assembly!Q$11+$BA275*Assembly!Q$12+$BB275*Assembly!Q$13+$BC275*Assembly!Q$14+$BD275*Assembly!Q$15+$BE275*Assembly!Q$16+$BF275*Assembly!Q$17+$BG275*Assembly!Q$18+$BH275*Assembly!Q$19+$BI275*Assembly!Q$20+$BJ275*Assembly!Q$21+$BK275*Assembly!Q$22+$BL275*Assembly!Q$23+$BM275*Assembly!Q$24</f>
        <v>#VALUE!</v>
      </c>
      <c r="CE275" s="145" t="e">
        <f>$AS275*Assembly!R$4+$AT275*Assembly!R$5+$AU275*Assembly!R$6+$AV275*Assembly!R$7+$AW275*Assembly!R$8+$AX275*Assembly!R$9+$AY275*Assembly!R$10+$AZ275*Assembly!R$11+$BA275*Assembly!R$12+$BB275*Assembly!R$13+$BC275*Assembly!R$14+$BD275*Assembly!R$15+$BE275*Assembly!R$16+$BF275*Assembly!R$17+$BG275*Assembly!R$18+$BH275*Assembly!R$19+$BI275*Assembly!R$20+$BJ275*Assembly!R$21+$BK275*Assembly!R$22+$BL275*Assembly!R$23+$BM275*Assembly!R$24</f>
        <v>#VALUE!</v>
      </c>
      <c r="CF275" s="140" t="e">
        <f>$AS275*Assembly!S$4+$AT275*Assembly!S$5+$AU275*Assembly!S$6+$AV275*Assembly!S$7+$AW275*Assembly!S$8+$AX275*Assembly!S$9+$AY275*Assembly!S$10+$AZ275*Assembly!S$11+$BA275*Assembly!S$12+$BB275*Assembly!S$13+$BC275*Assembly!S$14+$BD275*Assembly!S$15+$BE275*Assembly!S$16+$BF275*Assembly!S$17+$BG275*Assembly!S$18+$BH275*Assembly!S$19+$BI275*Assembly!S$20+$BJ275*Assembly!S$21+$BK275*Assembly!S$22+$BL275*Assembly!S$23+$BM275*Assembly!S$24</f>
        <v>#VALUE!</v>
      </c>
      <c r="CG275" s="140" t="e">
        <f>$AS275*Assembly!T$4+$AT275*Assembly!T$5+$AU275*Assembly!T$6+$AV275*Assembly!T$7+$AW275*Assembly!T$8+$AX275*Assembly!T$9+$AY275*Assembly!T$10+$AZ275*Assembly!T$11+$BA275*Assembly!T$12+$BB275*Assembly!T$13+$BC275*Assembly!T$14+$BD275*Assembly!T$15+$BE275*Assembly!T$16+$BF275*Assembly!T$17+$BG275*Assembly!T$18+$BH275*Assembly!T$19+$BI275*Assembly!T$20+$BJ275*Assembly!T$21+$BK275*Assembly!T$22+$BL275*Assembly!T$23+$BM275*Assembly!T$24</f>
        <v>#VALUE!</v>
      </c>
      <c r="CH275" s="140" t="e">
        <f>$AS275*Assembly!U$4+$AT275*Assembly!U$5+$AU275*Assembly!U$6+$AV275*Assembly!U$7+$AW275*Assembly!U$8+$AX275*Assembly!U$9+$AY275*Assembly!U$10+$AZ275*Assembly!U$11+$BA275*Assembly!U$12+$BB275*Assembly!U$13+$BC275*Assembly!U$14+$BD275*Assembly!U$15+$BE275*Assembly!U$16+$BF275*Assembly!U$17+$BG275*Assembly!U$18+$BH275*Assembly!U$19+$BI275*Assembly!U$20+$BJ275*Assembly!U$21+$BK275*Assembly!U$22+$BL275*Assembly!U$23+$BM275*Assembly!U$24</f>
        <v>#VALUE!</v>
      </c>
      <c r="CI275" s="145" t="e">
        <f>$AS275*Assembly!V$4+$AT275*Assembly!V$5+$AU275*Assembly!V$6+$AV275*Assembly!V$7+$AW275*Assembly!V$8+$AX275*Assembly!V$9+$AY275*Assembly!V$10+$AZ275*Assembly!V$11+$BA275*Assembly!V$12+$BB275*Assembly!V$13+$BC275*Assembly!V$14+$BD275*Assembly!V$15+$BE275*Assembly!V$16+$BF275*Assembly!V$17+$BG275*Assembly!V$18+$BH275*Assembly!V$19+$BI275*Assembly!V$20+$BJ275*Assembly!V$21+$BK275*Assembly!V$22+$BL275*Assembly!V$23+$BM275*Assembly!V$24</f>
        <v>#VALUE!</v>
      </c>
      <c r="CJ275" s="145" t="e">
        <f>BZ275*Refining!$F$3</f>
        <v>#VALUE!</v>
      </c>
      <c r="CK275" s="145" t="e">
        <f>CA275*Refining!$F$4</f>
        <v>#VALUE!</v>
      </c>
      <c r="CL275" s="145" t="e">
        <f>CB275*Refining!$F$5</f>
        <v>#VALUE!</v>
      </c>
      <c r="CM275" s="145" t="e">
        <f>CC275*Refining!$F$6</f>
        <v>#VALUE!</v>
      </c>
      <c r="CN275" s="145" t="e">
        <f>CD275*Refining!$F$7</f>
        <v>#VALUE!</v>
      </c>
      <c r="CO275" s="145" t="e">
        <f>CE275*Refining!$F$8</f>
        <v>#VALUE!</v>
      </c>
      <c r="CP275" s="145" t="e">
        <f>CF275*Refining!$F$9</f>
        <v>#VALUE!</v>
      </c>
      <c r="CQ275" s="145" t="e">
        <f>CG275*Refining!$F$10</f>
        <v>#VALUE!</v>
      </c>
      <c r="CR275" s="145" t="e">
        <f>CH275*Refining!$F$11</f>
        <v>#VALUE!</v>
      </c>
      <c r="CS275" s="145" t="e">
        <f>CI275*Refining!$F$12</f>
        <v>#VALUE!</v>
      </c>
      <c r="CT275" s="185" t="e">
        <f t="shared" ref="CT275:DM275" si="1109">IF(BZ275 = 0, "", BZ275)</f>
        <v>#VALUE!</v>
      </c>
      <c r="CU275" s="189" t="e">
        <f t="shared" si="1109"/>
        <v>#VALUE!</v>
      </c>
      <c r="CV275" s="189" t="e">
        <f t="shared" si="1109"/>
        <v>#VALUE!</v>
      </c>
      <c r="CW275" s="186" t="e">
        <f t="shared" si="1109"/>
        <v>#VALUE!</v>
      </c>
      <c r="CX275" s="186" t="e">
        <f t="shared" si="1109"/>
        <v>#VALUE!</v>
      </c>
      <c r="CY275" s="186" t="e">
        <f t="shared" si="1109"/>
        <v>#VALUE!</v>
      </c>
      <c r="CZ275" s="186" t="e">
        <f t="shared" si="1109"/>
        <v>#VALUE!</v>
      </c>
      <c r="DA275" s="186" t="e">
        <f t="shared" si="1109"/>
        <v>#VALUE!</v>
      </c>
      <c r="DB275" s="186" t="e">
        <f t="shared" si="1109"/>
        <v>#VALUE!</v>
      </c>
      <c r="DC275" s="187" t="e">
        <f t="shared" si="1109"/>
        <v>#VALUE!</v>
      </c>
      <c r="DD275" s="185" t="e">
        <f t="shared" si="1109"/>
        <v>#VALUE!</v>
      </c>
      <c r="DE275" s="189" t="e">
        <f t="shared" si="1109"/>
        <v>#VALUE!</v>
      </c>
      <c r="DF275" s="189" t="e">
        <f t="shared" si="1109"/>
        <v>#VALUE!</v>
      </c>
      <c r="DG275" s="186" t="e">
        <f t="shared" si="1109"/>
        <v>#VALUE!</v>
      </c>
      <c r="DH275" s="211" t="e">
        <f t="shared" si="1109"/>
        <v>#VALUE!</v>
      </c>
      <c r="DI275" s="186" t="e">
        <f t="shared" si="1109"/>
        <v>#VALUE!</v>
      </c>
      <c r="DJ275" s="186" t="e">
        <f t="shared" si="1109"/>
        <v>#VALUE!</v>
      </c>
      <c r="DK275" s="186" t="e">
        <f t="shared" si="1109"/>
        <v>#VALUE!</v>
      </c>
      <c r="DL275" s="186" t="e">
        <f t="shared" si="1109"/>
        <v>#VALUE!</v>
      </c>
      <c r="DM275" s="187" t="e">
        <f t="shared" si="1109"/>
        <v>#VALUE!</v>
      </c>
      <c r="DN275" s="185" t="e">
        <f t="shared" si="11"/>
        <v>#VALUE!</v>
      </c>
      <c r="DO275" s="189" t="e">
        <f t="shared" si="12"/>
        <v>#VALUE!</v>
      </c>
      <c r="DP275" s="120" t="e">
        <f t="shared" si="13"/>
        <v>#VALUE!</v>
      </c>
      <c r="DQ275" s="133" t="e">
        <f>CT275*'Ores &amp; Ingots'!$C$3+CU275*'Ores &amp; Ingots'!$C$4+CV275*'Ores &amp; Ingots'!$C$5+CW275*'Ores &amp; Ingots'!$C$6+CX275*'Ores &amp; Ingots'!$C$7+CY275*'Ores &amp; Ingots'!$C$8+CZ275*'Ores &amp; Ingots'!$C$9+DA275*'Ores &amp; Ingots'!$C$10+DB275*'Ores &amp; Ingots'!$C$11+DC275*'Ores &amp; Ingots'!$C$12</f>
        <v>#VALUE!</v>
      </c>
      <c r="DR275" s="133" t="e">
        <f>DD275*'Ores &amp; Ingots'!$B$3+DE275*'Ores &amp; Ingots'!$B$4+DF275*'Ores &amp; Ingots'!$B$5+DG275*'Ores &amp; Ingots'!$B$6+DH275*'Ores &amp; Ingots'!$B$7+DI275*'Ores &amp; Ingots'!$B$8+DJ275*'Ores &amp; Ingots'!$B$9+DK275*'Ores &amp; Ingots'!$B$10+DL275*'Ores &amp; Ingots'!$B$11+DM275*'Ores &amp; Ingots'!$B$12</f>
        <v>#VALUE!</v>
      </c>
      <c r="DS275" s="189" t="e">
        <f>CT275*Refining!$G$3+CU275*Refining!$G$4+CV275*Refining!$G$5+CW275*Refining!$G$6+CX275*Refining!$G$7+CY275*Refining!$G$8+CZ275*Refining!$G$9+DA275*Refining!$G$10+DB275*Refining!$G$11+DC275*Refining!$G$12</f>
        <v>#VALUE!</v>
      </c>
      <c r="DT275" s="189" t="e">
        <f t="shared" si="14"/>
        <v>#VALUE!</v>
      </c>
      <c r="DU275" s="192" t="e">
        <f t="shared" si="15"/>
        <v>#VALUE!</v>
      </c>
      <c r="DV275" s="185" t="e">
        <f t="shared" si="16"/>
        <v>#VALUE!</v>
      </c>
      <c r="DW275" s="194" t="e">
        <f t="shared" ref="DW275:DX275" si="1110">DV275/60</f>
        <v>#VALUE!</v>
      </c>
      <c r="DX275" s="194" t="e">
        <f t="shared" si="1110"/>
        <v>#VALUE!</v>
      </c>
      <c r="DY275" s="185" t="e">
        <f t="shared" si="18"/>
        <v>#VALUE!</v>
      </c>
      <c r="DZ275" s="194" t="e">
        <f t="shared" ref="DZ275:EA275" si="1111">DY275/1000</f>
        <v>#VALUE!</v>
      </c>
      <c r="EA275" s="196" t="e">
        <f t="shared" si="1111"/>
        <v>#VALUE!</v>
      </c>
      <c r="EB275" s="130" t="e">
        <f t="shared" si="20"/>
        <v>#VALUE!</v>
      </c>
      <c r="EC275" s="132" t="e">
        <f t="shared" si="21"/>
        <v>#VALUE!</v>
      </c>
      <c r="ED275" s="133" t="s">
        <v>28</v>
      </c>
    </row>
    <row r="276" spans="1:134" ht="12.75" x14ac:dyDescent="0.2">
      <c r="A276" s="865"/>
      <c r="B276" s="215" t="s">
        <v>433</v>
      </c>
      <c r="C276" s="216" t="s">
        <v>155</v>
      </c>
      <c r="D276" s="216">
        <v>1</v>
      </c>
      <c r="E276" s="216">
        <v>1</v>
      </c>
      <c r="F276" s="216">
        <v>1</v>
      </c>
      <c r="G276" s="217">
        <f t="shared" si="0"/>
        <v>0.125</v>
      </c>
      <c r="H276" s="218">
        <v>8</v>
      </c>
      <c r="I276" s="218">
        <v>20</v>
      </c>
      <c r="J276" s="218">
        <f>H276/Main!$D$9</f>
        <v>1.6</v>
      </c>
      <c r="K276" s="218">
        <f>I276/Main!$D$10</f>
        <v>10</v>
      </c>
      <c r="L276" s="218">
        <f t="shared" si="1"/>
        <v>6.25</v>
      </c>
      <c r="M276" s="218">
        <v>1</v>
      </c>
      <c r="N276" s="220"/>
      <c r="O276" s="220"/>
      <c r="P276" s="219"/>
      <c r="Q276" s="220"/>
      <c r="R276" s="23"/>
      <c r="S276" s="220"/>
      <c r="T276" s="23"/>
      <c r="U276" s="221"/>
      <c r="V276" s="220"/>
      <c r="W276" s="380"/>
      <c r="X276" s="227">
        <v>2</v>
      </c>
      <c r="Y276" s="226">
        <v>0</v>
      </c>
      <c r="Z276" s="226">
        <v>0</v>
      </c>
      <c r="AA276" s="226">
        <v>0</v>
      </c>
      <c r="AB276" s="226">
        <v>0</v>
      </c>
      <c r="AC276" s="226">
        <v>0</v>
      </c>
      <c r="AD276" s="226">
        <v>0</v>
      </c>
      <c r="AE276" s="226">
        <v>0</v>
      </c>
      <c r="AF276" s="226">
        <v>0</v>
      </c>
      <c r="AG276" s="226">
        <v>0</v>
      </c>
      <c r="AH276" s="226">
        <v>0</v>
      </c>
      <c r="AI276" s="226">
        <v>1</v>
      </c>
      <c r="AJ276" s="226">
        <v>0</v>
      </c>
      <c r="AK276" s="226">
        <v>0</v>
      </c>
      <c r="AL276" s="226">
        <v>0</v>
      </c>
      <c r="AM276" s="226">
        <v>0</v>
      </c>
      <c r="AN276" s="226">
        <v>0</v>
      </c>
      <c r="AO276" s="226">
        <v>0</v>
      </c>
      <c r="AP276" s="226">
        <v>0</v>
      </c>
      <c r="AQ276" s="226">
        <v>0</v>
      </c>
      <c r="AR276" s="226">
        <v>0</v>
      </c>
      <c r="AS276" s="407">
        <f t="shared" ref="AS276:BM276" si="1112">IF(X276 = 0, "", X276)</f>
        <v>2</v>
      </c>
      <c r="AT276" s="216" t="str">
        <f t="shared" si="1112"/>
        <v/>
      </c>
      <c r="AU276" s="216" t="str">
        <f t="shared" si="1112"/>
        <v/>
      </c>
      <c r="AV276" s="216" t="str">
        <f t="shared" si="1112"/>
        <v/>
      </c>
      <c r="AW276" s="216" t="str">
        <f t="shared" si="1112"/>
        <v/>
      </c>
      <c r="AX276" s="216" t="str">
        <f t="shared" si="1112"/>
        <v/>
      </c>
      <c r="AY276" s="216" t="str">
        <f t="shared" si="1112"/>
        <v/>
      </c>
      <c r="AZ276" s="216" t="str">
        <f t="shared" si="1112"/>
        <v/>
      </c>
      <c r="BA276" s="216" t="str">
        <f t="shared" si="1112"/>
        <v/>
      </c>
      <c r="BB276" s="216" t="str">
        <f t="shared" si="1112"/>
        <v/>
      </c>
      <c r="BC276" s="216" t="str">
        <f t="shared" si="1112"/>
        <v/>
      </c>
      <c r="BD276" s="226">
        <f t="shared" si="1112"/>
        <v>1</v>
      </c>
      <c r="BE276" s="216" t="str">
        <f t="shared" si="1112"/>
        <v/>
      </c>
      <c r="BF276" s="216" t="str">
        <f t="shared" si="1112"/>
        <v/>
      </c>
      <c r="BG276" s="216" t="str">
        <f t="shared" si="1112"/>
        <v/>
      </c>
      <c r="BH276" s="216" t="str">
        <f t="shared" si="1112"/>
        <v/>
      </c>
      <c r="BI276" s="216" t="str">
        <f t="shared" si="1112"/>
        <v/>
      </c>
      <c r="BJ276" s="216" t="str">
        <f t="shared" si="1112"/>
        <v/>
      </c>
      <c r="BK276" s="216" t="str">
        <f t="shared" si="1112"/>
        <v/>
      </c>
      <c r="BL276" s="216" t="str">
        <f t="shared" si="1112"/>
        <v/>
      </c>
      <c r="BM276" s="231" t="str">
        <f t="shared" si="1112"/>
        <v/>
      </c>
      <c r="BN276" s="225" t="e">
        <f>$AS276*Assembly!Z$4+$AT276*Assembly!Z$5+$AU276*Assembly!Z$6+$AV276*Assembly!Z$7+$AW276*Assembly!Z$8+$AX276*Assembly!Z$9+$AY276*Assembly!Z$10+$AZ276*Assembly!Z$11+$BA276*Assembly!Z$12+$BB276*Assembly!Z$13+$BC276*Assembly!Z$14+$BD276*Assembly!Z$15+$BE276*Assembly!Z$16+$BF276*Assembly!Z$17+$BG276*Assembly!Z$18+$BH276*Assembly!Z$19+$BI276*Assembly!Z$20+$BJ276*Assembly!Z$21+$BK276*Assembly!Z$22+$BL276*Assembly!Z$23+$BM276*Assembly!Z$24</f>
        <v>#VALUE!</v>
      </c>
      <c r="BO276" s="226" t="e">
        <f t="shared" si="3"/>
        <v>#VALUE!</v>
      </c>
      <c r="BP276" s="226"/>
      <c r="BQ276" s="226" t="e">
        <f>$AS276*Assembly!AD$4+$AT276*Assembly!AD$5+$AU276*Assembly!AD$6+$AV276*Assembly!AD$7+$AW276*Assembly!AD$8+$AX276*Assembly!AD$9+$AY276*Assembly!AD$10+$AZ276*Assembly!AD$11+$BA276*Assembly!AD$12+$BB276*Assembly!AD$13+$BC276*Assembly!AD$14+$BD276*Assembly!AD$15+$BE276*Assembly!AD$16+$BF276*Assembly!AD$17+$BG276*Assembly!AD$18+$BH276*Assembly!AD$19+$BI276*Assembly!AD$20+$BJ276*Assembly!AD$21+$BK276*Assembly!AD$22+$BL276*Assembly!AD$23+$BM276*Assembly!AD$24</f>
        <v>#VALUE!</v>
      </c>
      <c r="BR276" s="236" t="e">
        <f t="shared" si="4"/>
        <v>#VALUE!</v>
      </c>
      <c r="BS276" s="237" t="e">
        <f t="shared" si="5"/>
        <v>#VALUE!</v>
      </c>
      <c r="BT276" s="238" t="e">
        <f t="shared" si="6"/>
        <v>#VALUE!</v>
      </c>
      <c r="BU276" s="237" t="e">
        <f t="shared" si="7"/>
        <v>#VALUE!</v>
      </c>
      <c r="BV276" s="226" t="e">
        <f>$AS276*Assembly!Y$4+$AT276*Assembly!Y$5+$AU276*Assembly!Y$6+$AV276*Assembly!Y$7+$AW276*Assembly!Y$8+$AX276*Assembly!Y$9+$AY276*Assembly!Y$10+$AZ276*Assembly!Y$11+$BA276*Assembly!Y$12+$BB276*Assembly!Y$13+$BC276*Assembly!Y$14+$BD276*Assembly!Y$15+$BE276*Assembly!Y$16+$BF276*Assembly!Y$17+$BG276*Assembly!Y$18+$BH276*Assembly!Y$19+$BI276*Assembly!Y$20+$BJ276*Assembly!Y$21+$BK276*Assembly!Y$22+$BL276*Assembly!Y$23+$BM276*Assembly!Y$24</f>
        <v>#VALUE!</v>
      </c>
      <c r="BW276" s="226" t="e">
        <f t="shared" si="8"/>
        <v>#VALUE!</v>
      </c>
      <c r="BX276" s="239" t="e">
        <f t="shared" si="9"/>
        <v>#VALUE!</v>
      </c>
      <c r="BY276" s="240" t="e">
        <f>$AS276*Assembly!AC$4+$AT276*Assembly!AC$5+$AU276*Assembly!AC$6+$AV276*Assembly!AC$7+$AW276*Assembly!AC$8+$AX276*Assembly!AC$9+$AY276*Assembly!AC$10+$AZ276*Assembly!AC$11+$BA276*Assembly!AC$12+$BB276*Assembly!AC$13+$BC276*Assembly!AC$14+$BD276*Assembly!AC$15+$BE276*Assembly!AC$16+$BF276*Assembly!AC$17+$BG276*Assembly!AC$18+$BH276*Assembly!AC$19+$BI276*Assembly!AC$20+$BJ276*Assembly!AC$21+$BK276*Assembly!AC$22+$BL276*Assembly!AC$23+$BM276*Assembly!AC$24</f>
        <v>#VALUE!</v>
      </c>
      <c r="BZ276" s="219" t="e">
        <f>$AS276*Assembly!M$4+$AT276*Assembly!M$5+$AU276*Assembly!M$6+$AV276*Assembly!M$7+$AW276*Assembly!M$8+$AX276*Assembly!M$9+$AY276*Assembly!M$10+$AZ276*Assembly!M$11+$BA276*Assembly!M$12+$BB276*Assembly!M$13+$BC276*Assembly!M$14+$BD276*Assembly!M$15+$BE276*Assembly!M$16+$BF276*Assembly!M$17+$BG276*Assembly!M$18+$BH276*Assembly!M$19+$BI276*Assembly!M$20+$BJ276*Assembly!M$21+$BK276*Assembly!M$22+$BL276*Assembly!M$23+$BM276*Assembly!M$24</f>
        <v>#VALUE!</v>
      </c>
      <c r="CA276" s="219" t="e">
        <f>$AS276*Assembly!N$4+$AT276*Assembly!N$5+$AU276*Assembly!N$6+$AV276*Assembly!N$7+$AW276*Assembly!N$8+$AX276*Assembly!N$9+$AY276*Assembly!N$10+$AZ276*Assembly!N$11+$BA276*Assembly!N$12+$BB276*Assembly!N$13+$BC276*Assembly!N$14+$BD276*Assembly!N$15+$BE276*Assembly!N$16+$BF276*Assembly!N$17+$BG276*Assembly!N$18+$BH276*Assembly!N$19+$BI276*Assembly!N$20+$BJ276*Assembly!N$21+$BK276*Assembly!N$22+$BL276*Assembly!N$23+$BM276*Assembly!N$24</f>
        <v>#VALUE!</v>
      </c>
      <c r="CB276" s="219" t="e">
        <f>$AS276*Assembly!O$4+$AT276*Assembly!O$5+$AU276*Assembly!O$6+$AV276*Assembly!O$7+$AW276*Assembly!O$8+$AX276*Assembly!O$9+$AY276*Assembly!O$10+$AZ276*Assembly!O$11+$BA276*Assembly!O$12+$BB276*Assembly!O$13+$BC276*Assembly!O$14+$BD276*Assembly!O$15+$BE276*Assembly!O$16+$BF276*Assembly!O$17+$BG276*Assembly!O$18+$BH276*Assembly!O$19+$BI276*Assembly!O$20+$BJ276*Assembly!O$21+$BK276*Assembly!O$22+$BL276*Assembly!O$23+$BM276*Assembly!O$24</f>
        <v>#VALUE!</v>
      </c>
      <c r="CC276" s="218" t="e">
        <f>$AS276*Assembly!P$4+$AT276*Assembly!P$5+$AU276*Assembly!P$6+$AV276*Assembly!P$7+$AW276*Assembly!P$8+$AX276*Assembly!P$9+$AY276*Assembly!P$10+$AZ276*Assembly!P$11+$BA276*Assembly!P$12+$BB276*Assembly!P$13+$BC276*Assembly!P$14+$BD276*Assembly!P$15+$BE276*Assembly!P$16+$BF276*Assembly!P$17+$BG276*Assembly!P$18+$BH276*Assembly!P$19+$BI276*Assembly!P$20+$BJ276*Assembly!P$21+$BK276*Assembly!P$22+$BL276*Assembly!P$23+$BM276*Assembly!P$24</f>
        <v>#VALUE!</v>
      </c>
      <c r="CD276" s="218" t="e">
        <f>$AS276*Assembly!Q$4+$AT276*Assembly!Q$5+$AU276*Assembly!Q$6+$AV276*Assembly!Q$7+$AW276*Assembly!Q$8+$AX276*Assembly!Q$9+$AY276*Assembly!Q$10+$AZ276*Assembly!Q$11+$BA276*Assembly!Q$12+$BB276*Assembly!Q$13+$BC276*Assembly!Q$14+$BD276*Assembly!Q$15+$BE276*Assembly!Q$16+$BF276*Assembly!Q$17+$BG276*Assembly!Q$18+$BH276*Assembly!Q$19+$BI276*Assembly!Q$20+$BJ276*Assembly!Q$21+$BK276*Assembly!Q$22+$BL276*Assembly!Q$23+$BM276*Assembly!Q$24</f>
        <v>#VALUE!</v>
      </c>
      <c r="CE276" s="219" t="e">
        <f>$AS276*Assembly!R$4+$AT276*Assembly!R$5+$AU276*Assembly!R$6+$AV276*Assembly!R$7+$AW276*Assembly!R$8+$AX276*Assembly!R$9+$AY276*Assembly!R$10+$AZ276*Assembly!R$11+$BA276*Assembly!R$12+$BB276*Assembly!R$13+$BC276*Assembly!R$14+$BD276*Assembly!R$15+$BE276*Assembly!R$16+$BF276*Assembly!R$17+$BG276*Assembly!R$18+$BH276*Assembly!R$19+$BI276*Assembly!R$20+$BJ276*Assembly!R$21+$BK276*Assembly!R$22+$BL276*Assembly!R$23+$BM276*Assembly!R$24</f>
        <v>#VALUE!</v>
      </c>
      <c r="CF276" s="218" t="e">
        <f>$AS276*Assembly!S$4+$AT276*Assembly!S$5+$AU276*Assembly!S$6+$AV276*Assembly!S$7+$AW276*Assembly!S$8+$AX276*Assembly!S$9+$AY276*Assembly!S$10+$AZ276*Assembly!S$11+$BA276*Assembly!S$12+$BB276*Assembly!S$13+$BC276*Assembly!S$14+$BD276*Assembly!S$15+$BE276*Assembly!S$16+$BF276*Assembly!S$17+$BG276*Assembly!S$18+$BH276*Assembly!S$19+$BI276*Assembly!S$20+$BJ276*Assembly!S$21+$BK276*Assembly!S$22+$BL276*Assembly!S$23+$BM276*Assembly!S$24</f>
        <v>#VALUE!</v>
      </c>
      <c r="CG276" s="218" t="e">
        <f>$AS276*Assembly!T$4+$AT276*Assembly!T$5+$AU276*Assembly!T$6+$AV276*Assembly!T$7+$AW276*Assembly!T$8+$AX276*Assembly!T$9+$AY276*Assembly!T$10+$AZ276*Assembly!T$11+$BA276*Assembly!T$12+$BB276*Assembly!T$13+$BC276*Assembly!T$14+$BD276*Assembly!T$15+$BE276*Assembly!T$16+$BF276*Assembly!T$17+$BG276*Assembly!T$18+$BH276*Assembly!T$19+$BI276*Assembly!T$20+$BJ276*Assembly!T$21+$BK276*Assembly!T$22+$BL276*Assembly!T$23+$BM276*Assembly!T$24</f>
        <v>#VALUE!</v>
      </c>
      <c r="CH276" s="218" t="e">
        <f>$AS276*Assembly!U$4+$AT276*Assembly!U$5+$AU276*Assembly!U$6+$AV276*Assembly!U$7+$AW276*Assembly!U$8+$AX276*Assembly!U$9+$AY276*Assembly!U$10+$AZ276*Assembly!U$11+$BA276*Assembly!U$12+$BB276*Assembly!U$13+$BC276*Assembly!U$14+$BD276*Assembly!U$15+$BE276*Assembly!U$16+$BF276*Assembly!U$17+$BG276*Assembly!U$18+$BH276*Assembly!U$19+$BI276*Assembly!U$20+$BJ276*Assembly!U$21+$BK276*Assembly!U$22+$BL276*Assembly!U$23+$BM276*Assembly!U$24</f>
        <v>#VALUE!</v>
      </c>
      <c r="CI276" s="219" t="e">
        <f>$AS276*Assembly!V$4+$AT276*Assembly!V$5+$AU276*Assembly!V$6+$AV276*Assembly!V$7+$AW276*Assembly!V$8+$AX276*Assembly!V$9+$AY276*Assembly!V$10+$AZ276*Assembly!V$11+$BA276*Assembly!V$12+$BB276*Assembly!V$13+$BC276*Assembly!V$14+$BD276*Assembly!V$15+$BE276*Assembly!V$16+$BF276*Assembly!V$17+$BG276*Assembly!V$18+$BH276*Assembly!V$19+$BI276*Assembly!V$20+$BJ276*Assembly!V$21+$BK276*Assembly!V$22+$BL276*Assembly!V$23+$BM276*Assembly!V$24</f>
        <v>#VALUE!</v>
      </c>
      <c r="CJ276" s="219" t="e">
        <f>BZ276*Refining!$F$3</f>
        <v>#VALUE!</v>
      </c>
      <c r="CK276" s="219" t="e">
        <f>CA276*Refining!$F$4</f>
        <v>#VALUE!</v>
      </c>
      <c r="CL276" s="219" t="e">
        <f>CB276*Refining!$F$5</f>
        <v>#VALUE!</v>
      </c>
      <c r="CM276" s="219" t="e">
        <f>CC276*Refining!$F$6</f>
        <v>#VALUE!</v>
      </c>
      <c r="CN276" s="219" t="e">
        <f>CD276*Refining!$F$7</f>
        <v>#VALUE!</v>
      </c>
      <c r="CO276" s="219" t="e">
        <f>CE276*Refining!$F$8</f>
        <v>#VALUE!</v>
      </c>
      <c r="CP276" s="219" t="e">
        <f>CF276*Refining!$F$9</f>
        <v>#VALUE!</v>
      </c>
      <c r="CQ276" s="219" t="e">
        <f>CG276*Refining!$F$10</f>
        <v>#VALUE!</v>
      </c>
      <c r="CR276" s="219" t="e">
        <f>CH276*Refining!$F$11</f>
        <v>#VALUE!</v>
      </c>
      <c r="CS276" s="219" t="e">
        <f>CI276*Refining!$F$12</f>
        <v>#VALUE!</v>
      </c>
      <c r="CT276" s="243" t="e">
        <f t="shared" ref="CT276:DM276" si="1113">IF(BZ276 = 0, "", BZ276)</f>
        <v>#VALUE!</v>
      </c>
      <c r="CU276" s="245" t="e">
        <f t="shared" si="1113"/>
        <v>#VALUE!</v>
      </c>
      <c r="CV276" s="245" t="e">
        <f t="shared" si="1113"/>
        <v>#VALUE!</v>
      </c>
      <c r="CW276" s="246" t="e">
        <f t="shared" si="1113"/>
        <v>#VALUE!</v>
      </c>
      <c r="CX276" s="246" t="e">
        <f t="shared" si="1113"/>
        <v>#VALUE!</v>
      </c>
      <c r="CY276" s="246" t="e">
        <f t="shared" si="1113"/>
        <v>#VALUE!</v>
      </c>
      <c r="CZ276" s="246" t="e">
        <f t="shared" si="1113"/>
        <v>#VALUE!</v>
      </c>
      <c r="DA276" s="246" t="e">
        <f t="shared" si="1113"/>
        <v>#VALUE!</v>
      </c>
      <c r="DB276" s="246" t="e">
        <f t="shared" si="1113"/>
        <v>#VALUE!</v>
      </c>
      <c r="DC276" s="251" t="e">
        <f t="shared" si="1113"/>
        <v>#VALUE!</v>
      </c>
      <c r="DD276" s="243" t="e">
        <f t="shared" si="1113"/>
        <v>#VALUE!</v>
      </c>
      <c r="DE276" s="245" t="e">
        <f t="shared" si="1113"/>
        <v>#VALUE!</v>
      </c>
      <c r="DF276" s="245" t="e">
        <f t="shared" si="1113"/>
        <v>#VALUE!</v>
      </c>
      <c r="DG276" s="246" t="e">
        <f t="shared" si="1113"/>
        <v>#VALUE!</v>
      </c>
      <c r="DH276" s="254" t="e">
        <f t="shared" si="1113"/>
        <v>#VALUE!</v>
      </c>
      <c r="DI276" s="246" t="e">
        <f t="shared" si="1113"/>
        <v>#VALUE!</v>
      </c>
      <c r="DJ276" s="246" t="e">
        <f t="shared" si="1113"/>
        <v>#VALUE!</v>
      </c>
      <c r="DK276" s="246" t="e">
        <f t="shared" si="1113"/>
        <v>#VALUE!</v>
      </c>
      <c r="DL276" s="246" t="e">
        <f t="shared" si="1113"/>
        <v>#VALUE!</v>
      </c>
      <c r="DM276" s="251" t="e">
        <f t="shared" si="1113"/>
        <v>#VALUE!</v>
      </c>
      <c r="DN276" s="243" t="e">
        <f t="shared" si="11"/>
        <v>#VALUE!</v>
      </c>
      <c r="DO276" s="245" t="e">
        <f t="shared" si="12"/>
        <v>#VALUE!</v>
      </c>
      <c r="DP276" s="263" t="e">
        <f t="shared" si="13"/>
        <v>#VALUE!</v>
      </c>
      <c r="DQ276" s="226" t="e">
        <f>CT276*'Ores &amp; Ingots'!$C$3+CU276*'Ores &amp; Ingots'!$C$4+CV276*'Ores &amp; Ingots'!$C$5+CW276*'Ores &amp; Ingots'!$C$6+CX276*'Ores &amp; Ingots'!$C$7+CY276*'Ores &amp; Ingots'!$C$8+CZ276*'Ores &amp; Ingots'!$C$9+DA276*'Ores &amp; Ingots'!$C$10+DB276*'Ores &amp; Ingots'!$C$11+DC276*'Ores &amp; Ingots'!$C$12</f>
        <v>#VALUE!</v>
      </c>
      <c r="DR276" s="226" t="e">
        <f>DD276*'Ores &amp; Ingots'!$B$3+DE276*'Ores &amp; Ingots'!$B$4+DF276*'Ores &amp; Ingots'!$B$5+DG276*'Ores &amp; Ingots'!$B$6+DH276*'Ores &amp; Ingots'!$B$7+DI276*'Ores &amp; Ingots'!$B$8+DJ276*'Ores &amp; Ingots'!$B$9+DK276*'Ores &amp; Ingots'!$B$10+DL276*'Ores &amp; Ingots'!$B$11+DM276*'Ores &amp; Ingots'!$B$12</f>
        <v>#VALUE!</v>
      </c>
      <c r="DS276" s="245" t="e">
        <f>CT276*Refining!$G$3+CU276*Refining!$G$4+CV276*Refining!$G$5+CW276*Refining!$G$6+CX276*Refining!$G$7+CY276*Refining!$G$8+CZ276*Refining!$G$9+DA276*Refining!$G$10+DB276*Refining!$G$11+DC276*Refining!$G$12</f>
        <v>#VALUE!</v>
      </c>
      <c r="DT276" s="245" t="e">
        <f t="shared" si="14"/>
        <v>#VALUE!</v>
      </c>
      <c r="DU276" s="260" t="e">
        <f t="shared" si="15"/>
        <v>#VALUE!</v>
      </c>
      <c r="DV276" s="243" t="e">
        <f t="shared" si="16"/>
        <v>#VALUE!</v>
      </c>
      <c r="DW276" s="262" t="e">
        <f t="shared" ref="DW276:DX276" si="1114">DV276/60</f>
        <v>#VALUE!</v>
      </c>
      <c r="DX276" s="262" t="e">
        <f t="shared" si="1114"/>
        <v>#VALUE!</v>
      </c>
      <c r="DY276" s="243" t="e">
        <f t="shared" si="18"/>
        <v>#VALUE!</v>
      </c>
      <c r="DZ276" s="262" t="e">
        <f t="shared" ref="DZ276:EA276" si="1115">DY276/1000</f>
        <v>#VALUE!</v>
      </c>
      <c r="EA276" s="264" t="e">
        <f t="shared" si="1115"/>
        <v>#VALUE!</v>
      </c>
      <c r="EB276" s="239" t="e">
        <f t="shared" si="20"/>
        <v>#VALUE!</v>
      </c>
      <c r="EC276" s="266" t="e">
        <f t="shared" si="21"/>
        <v>#VALUE!</v>
      </c>
      <c r="ED276" s="133" t="s">
        <v>28</v>
      </c>
    </row>
  </sheetData>
  <mergeCells count="102">
    <mergeCell ref="BV3:BV4"/>
    <mergeCell ref="BR3:BR4"/>
    <mergeCell ref="BS3:BS4"/>
    <mergeCell ref="BU3:BU4"/>
    <mergeCell ref="BT3:BT4"/>
    <mergeCell ref="CW3:DC3"/>
    <mergeCell ref="CJ3:CL3"/>
    <mergeCell ref="AU3:AV3"/>
    <mergeCell ref="BF3:BH3"/>
    <mergeCell ref="BQ3:BQ4"/>
    <mergeCell ref="BP3:BP4"/>
    <mergeCell ref="BN3:BN4"/>
    <mergeCell ref="BI3:BL3"/>
    <mergeCell ref="BW3:BX3"/>
    <mergeCell ref="BZ3:CB3"/>
    <mergeCell ref="CM3:CS3"/>
    <mergeCell ref="CT3:CV3"/>
    <mergeCell ref="DD3:DF3"/>
    <mergeCell ref="DO3:DO4"/>
    <mergeCell ref="DN3:DN4"/>
    <mergeCell ref="DP3:DP4"/>
    <mergeCell ref="DG3:DM3"/>
    <mergeCell ref="BY3:BY4"/>
    <mergeCell ref="CC3:CI3"/>
    <mergeCell ref="DY1:EC1"/>
    <mergeCell ref="ED1:ED4"/>
    <mergeCell ref="DY3:EB3"/>
    <mergeCell ref="DQ3:DQ4"/>
    <mergeCell ref="DV3:DX3"/>
    <mergeCell ref="DR3:DR4"/>
    <mergeCell ref="DS3:DS4"/>
    <mergeCell ref="DN1:DU2"/>
    <mergeCell ref="DY2:EB2"/>
    <mergeCell ref="DV1:DX2"/>
    <mergeCell ref="DT3:DU3"/>
    <mergeCell ref="DD2:DM2"/>
    <mergeCell ref="CT1:DM1"/>
    <mergeCell ref="BZ1:CS1"/>
    <mergeCell ref="A188:A207"/>
    <mergeCell ref="A184:A187"/>
    <mergeCell ref="A91:A97"/>
    <mergeCell ref="A84:A90"/>
    <mergeCell ref="A78:A83"/>
    <mergeCell ref="A98:A102"/>
    <mergeCell ref="A112:A127"/>
    <mergeCell ref="A103:A111"/>
    <mergeCell ref="A31:A43"/>
    <mergeCell ref="A44:A59"/>
    <mergeCell ref="A5:A10"/>
    <mergeCell ref="P2:R3"/>
    <mergeCell ref="AB3:AC3"/>
    <mergeCell ref="A2:F2"/>
    <mergeCell ref="A167:A183"/>
    <mergeCell ref="A155:A166"/>
    <mergeCell ref="A60:A66"/>
    <mergeCell ref="A67:A77"/>
    <mergeCell ref="A19:A30"/>
    <mergeCell ref="A11:A18"/>
    <mergeCell ref="A208:A230"/>
    <mergeCell ref="A231:A253"/>
    <mergeCell ref="A254:A276"/>
    <mergeCell ref="A144:A154"/>
    <mergeCell ref="A128:A143"/>
    <mergeCell ref="AY2:BE2"/>
    <mergeCell ref="BF2:BM2"/>
    <mergeCell ref="CJ2:CS2"/>
    <mergeCell ref="CT2:DC2"/>
    <mergeCell ref="BN1:BY2"/>
    <mergeCell ref="BZ2:CI2"/>
    <mergeCell ref="S2:S4"/>
    <mergeCell ref="U3:U4"/>
    <mergeCell ref="T2:T4"/>
    <mergeCell ref="H2:K3"/>
    <mergeCell ref="L2:L4"/>
    <mergeCell ref="AD2:AJ2"/>
    <mergeCell ref="X3:Y3"/>
    <mergeCell ref="AI3:AJ3"/>
    <mergeCell ref="AG3:AH3"/>
    <mergeCell ref="AD3:AF3"/>
    <mergeCell ref="V2:V4"/>
    <mergeCell ref="W2:W4"/>
    <mergeCell ref="G2:G3"/>
    <mergeCell ref="A1:F1"/>
    <mergeCell ref="G1:V1"/>
    <mergeCell ref="AN3:AQ3"/>
    <mergeCell ref="AK3:AM3"/>
    <mergeCell ref="AS1:BM1"/>
    <mergeCell ref="X1:AR1"/>
    <mergeCell ref="AY3:BA3"/>
    <mergeCell ref="AK2:AR2"/>
    <mergeCell ref="BD3:BE3"/>
    <mergeCell ref="BB3:BC3"/>
    <mergeCell ref="AS2:AX2"/>
    <mergeCell ref="AS3:AT3"/>
    <mergeCell ref="N2:O3"/>
    <mergeCell ref="M2:M4"/>
    <mergeCell ref="AW3:AX3"/>
    <mergeCell ref="A3:A4"/>
    <mergeCell ref="B3:B4"/>
    <mergeCell ref="Z3:AA3"/>
    <mergeCell ref="C3:F3"/>
    <mergeCell ref="X2:AC2"/>
  </mergeCells>
  <conditionalFormatting sqref="B5:ED276">
    <cfRule type="expression" dxfId="9" priority="1">
      <formula>ISEVEN(ROW())</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00"/>
    <outlinePr summaryBelow="0" summaryRight="0"/>
  </sheetPr>
  <dimension ref="A1:EI280"/>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2578125" defaultRowHeight="15.75" customHeight="1" x14ac:dyDescent="0.2"/>
  <cols>
    <col min="1" max="1" width="9.5703125" customWidth="1"/>
    <col min="2" max="2" width="35.28515625" customWidth="1"/>
    <col min="3" max="3" width="7.28515625" customWidth="1"/>
    <col min="4" max="6" width="3" customWidth="1"/>
    <col min="7" max="7" width="9.42578125" customWidth="1"/>
    <col min="8" max="9" width="7.28515625" hidden="1" customWidth="1"/>
    <col min="10" max="12" width="7.28515625" customWidth="1"/>
    <col min="13" max="13" width="8" customWidth="1"/>
    <col min="14" max="14" width="11.5703125" customWidth="1"/>
    <col min="15" max="15" width="14.42578125" customWidth="1"/>
    <col min="16" max="16" width="11.5703125" customWidth="1"/>
    <col min="17" max="17" width="8.7109375" hidden="1" customWidth="1"/>
    <col min="18" max="18" width="8.7109375" customWidth="1"/>
    <col min="19" max="19" width="8.85546875" customWidth="1"/>
    <col min="20" max="20" width="8.7109375" customWidth="1"/>
    <col min="21" max="24" width="10.85546875" customWidth="1"/>
    <col min="25" max="26" width="11.5703125" customWidth="1"/>
    <col min="27" max="28" width="8.7109375" customWidth="1"/>
    <col min="29" max="29" width="10.85546875" hidden="1" customWidth="1"/>
    <col min="30" max="50" width="7.28515625" hidden="1" customWidth="1"/>
    <col min="51" max="71" width="7.28515625" customWidth="1"/>
    <col min="72" max="73" width="10.140625" customWidth="1"/>
    <col min="74" max="74" width="9.42578125" customWidth="1"/>
    <col min="75" max="83" width="10.140625" customWidth="1"/>
    <col min="84" max="103" width="7.28515625" hidden="1" customWidth="1"/>
    <col min="104" max="111" width="7.28515625" customWidth="1"/>
    <col min="112" max="112" width="7.28515625" hidden="1" customWidth="1"/>
    <col min="113" max="121" width="7.28515625" customWidth="1"/>
    <col min="122" max="122" width="7.28515625" hidden="1" customWidth="1"/>
    <col min="123" max="123" width="7.28515625" customWidth="1"/>
    <col min="124" max="125" width="10.140625" customWidth="1"/>
    <col min="126" max="127" width="10.85546875" customWidth="1"/>
    <col min="128" max="128" width="10.140625" customWidth="1"/>
    <col min="129" max="130" width="10.85546875" customWidth="1"/>
    <col min="131" max="133" width="9.42578125" hidden="1" customWidth="1"/>
    <col min="134" max="137" width="10.85546875" customWidth="1"/>
    <col min="138" max="138" width="9.5703125" customWidth="1"/>
    <col min="139" max="139" width="9.85546875" hidden="1" customWidth="1"/>
  </cols>
  <sheetData>
    <row r="1" spans="1:139" ht="15.75" customHeight="1" x14ac:dyDescent="0.2">
      <c r="A1" s="878" t="s">
        <v>0</v>
      </c>
      <c r="B1" s="837"/>
      <c r="C1" s="837"/>
      <c r="D1" s="837"/>
      <c r="E1" s="837"/>
      <c r="F1" s="837"/>
      <c r="G1" s="938" t="s">
        <v>2</v>
      </c>
      <c r="H1" s="880"/>
      <c r="I1" s="880"/>
      <c r="J1" s="880"/>
      <c r="K1" s="880"/>
      <c r="L1" s="880"/>
      <c r="M1" s="880"/>
      <c r="N1" s="880"/>
      <c r="O1" s="880"/>
      <c r="P1" s="880"/>
      <c r="Q1" s="880"/>
      <c r="R1" s="880"/>
      <c r="S1" s="880"/>
      <c r="T1" s="880"/>
      <c r="U1" s="880"/>
      <c r="V1" s="880"/>
      <c r="W1" s="880"/>
      <c r="X1" s="880"/>
      <c r="Y1" s="880"/>
      <c r="Z1" s="880"/>
      <c r="AA1" s="880"/>
      <c r="AB1" s="880"/>
      <c r="AC1" s="883"/>
      <c r="AD1" s="884" t="s">
        <v>3</v>
      </c>
      <c r="AE1" s="837"/>
      <c r="AF1" s="837"/>
      <c r="AG1" s="837"/>
      <c r="AH1" s="837"/>
      <c r="AI1" s="837"/>
      <c r="AJ1" s="837"/>
      <c r="AK1" s="837"/>
      <c r="AL1" s="837"/>
      <c r="AM1" s="837"/>
      <c r="AN1" s="837"/>
      <c r="AO1" s="837"/>
      <c r="AP1" s="837"/>
      <c r="AQ1" s="837"/>
      <c r="AR1" s="837"/>
      <c r="AS1" s="837"/>
      <c r="AT1" s="837"/>
      <c r="AU1" s="837"/>
      <c r="AV1" s="837"/>
      <c r="AW1" s="837"/>
      <c r="AX1" s="837"/>
      <c r="AY1" s="882" t="s">
        <v>3</v>
      </c>
      <c r="AZ1" s="880"/>
      <c r="BA1" s="880"/>
      <c r="BB1" s="880"/>
      <c r="BC1" s="880"/>
      <c r="BD1" s="880"/>
      <c r="BE1" s="880"/>
      <c r="BF1" s="880"/>
      <c r="BG1" s="880"/>
      <c r="BH1" s="880"/>
      <c r="BI1" s="880"/>
      <c r="BJ1" s="880"/>
      <c r="BK1" s="880"/>
      <c r="BL1" s="880"/>
      <c r="BM1" s="880"/>
      <c r="BN1" s="880"/>
      <c r="BO1" s="880"/>
      <c r="BP1" s="880"/>
      <c r="BQ1" s="880"/>
      <c r="BR1" s="880"/>
      <c r="BS1" s="883"/>
      <c r="BT1" s="901" t="s">
        <v>6</v>
      </c>
      <c r="BU1" s="880"/>
      <c r="BV1" s="880"/>
      <c r="BW1" s="880"/>
      <c r="BX1" s="880"/>
      <c r="BY1" s="880"/>
      <c r="BZ1" s="880"/>
      <c r="CA1" s="880"/>
      <c r="CB1" s="880"/>
      <c r="CC1" s="880"/>
      <c r="CD1" s="880"/>
      <c r="CE1" s="880"/>
      <c r="CF1" s="928" t="s">
        <v>7</v>
      </c>
      <c r="CG1" s="837"/>
      <c r="CH1" s="837"/>
      <c r="CI1" s="837"/>
      <c r="CJ1" s="837"/>
      <c r="CK1" s="837"/>
      <c r="CL1" s="837"/>
      <c r="CM1" s="837"/>
      <c r="CN1" s="837"/>
      <c r="CO1" s="837"/>
      <c r="CP1" s="837"/>
      <c r="CQ1" s="837"/>
      <c r="CR1" s="837"/>
      <c r="CS1" s="837"/>
      <c r="CT1" s="837"/>
      <c r="CU1" s="837"/>
      <c r="CV1" s="837"/>
      <c r="CW1" s="837"/>
      <c r="CX1" s="837"/>
      <c r="CY1" s="837"/>
      <c r="CZ1" s="935" t="s">
        <v>7</v>
      </c>
      <c r="DA1" s="837"/>
      <c r="DB1" s="837"/>
      <c r="DC1" s="837"/>
      <c r="DD1" s="837"/>
      <c r="DE1" s="837"/>
      <c r="DF1" s="837"/>
      <c r="DG1" s="837"/>
      <c r="DH1" s="837"/>
      <c r="DI1" s="837"/>
      <c r="DJ1" s="837"/>
      <c r="DK1" s="837"/>
      <c r="DL1" s="837"/>
      <c r="DM1" s="837"/>
      <c r="DN1" s="837"/>
      <c r="DO1" s="837"/>
      <c r="DP1" s="837"/>
      <c r="DQ1" s="837"/>
      <c r="DR1" s="837"/>
      <c r="DS1" s="898"/>
      <c r="DT1" s="925" t="s">
        <v>10</v>
      </c>
      <c r="DU1" s="880"/>
      <c r="DV1" s="880"/>
      <c r="DW1" s="880"/>
      <c r="DX1" s="880"/>
      <c r="DY1" s="880"/>
      <c r="DZ1" s="883"/>
      <c r="EA1" s="926" t="s">
        <v>11</v>
      </c>
      <c r="EB1" s="880"/>
      <c r="EC1" s="880"/>
      <c r="ED1" s="923" t="s">
        <v>13</v>
      </c>
      <c r="EE1" s="880"/>
      <c r="EF1" s="880"/>
      <c r="EG1" s="880"/>
      <c r="EH1" s="880"/>
      <c r="EI1" s="896" t="s">
        <v>14</v>
      </c>
    </row>
    <row r="2" spans="1:139" ht="15.75" customHeight="1" x14ac:dyDescent="0.2">
      <c r="A2" s="913" t="s">
        <v>24</v>
      </c>
      <c r="B2" s="837"/>
      <c r="C2" s="837"/>
      <c r="D2" s="837"/>
      <c r="E2" s="837"/>
      <c r="F2" s="837"/>
      <c r="G2" s="943" t="s">
        <v>17</v>
      </c>
      <c r="H2" s="906" t="s">
        <v>22</v>
      </c>
      <c r="I2" s="837"/>
      <c r="J2" s="837"/>
      <c r="K2" s="837"/>
      <c r="L2" s="941" t="s">
        <v>23</v>
      </c>
      <c r="M2" s="940" t="s">
        <v>25</v>
      </c>
      <c r="N2" s="942" t="s">
        <v>26</v>
      </c>
      <c r="O2" s="837"/>
      <c r="P2" s="837"/>
      <c r="Q2" s="912" t="s">
        <v>27</v>
      </c>
      <c r="R2" s="837"/>
      <c r="S2" s="837"/>
      <c r="T2" s="837"/>
      <c r="U2" s="903" t="s">
        <v>66</v>
      </c>
      <c r="V2" s="906" t="s">
        <v>68</v>
      </c>
      <c r="W2" s="905" t="s">
        <v>67</v>
      </c>
      <c r="X2" s="929" t="s">
        <v>69</v>
      </c>
      <c r="Y2" s="887" t="s">
        <v>71</v>
      </c>
      <c r="Z2" s="905" t="s">
        <v>79</v>
      </c>
      <c r="AA2" s="888" t="s">
        <v>80</v>
      </c>
      <c r="AB2" s="837"/>
      <c r="AC2" s="939" t="s">
        <v>72</v>
      </c>
      <c r="AD2" s="886" t="s">
        <v>75</v>
      </c>
      <c r="AE2" s="837"/>
      <c r="AF2" s="837"/>
      <c r="AG2" s="837"/>
      <c r="AH2" s="837"/>
      <c r="AI2" s="837"/>
      <c r="AJ2" s="886" t="s">
        <v>81</v>
      </c>
      <c r="AK2" s="837"/>
      <c r="AL2" s="837"/>
      <c r="AM2" s="837"/>
      <c r="AN2" s="837"/>
      <c r="AO2" s="837"/>
      <c r="AP2" s="837"/>
      <c r="AQ2" s="886" t="s">
        <v>82</v>
      </c>
      <c r="AR2" s="837"/>
      <c r="AS2" s="837"/>
      <c r="AT2" s="837"/>
      <c r="AU2" s="837"/>
      <c r="AV2" s="837"/>
      <c r="AW2" s="837"/>
      <c r="AX2" s="837"/>
      <c r="AY2" s="889" t="s">
        <v>75</v>
      </c>
      <c r="AZ2" s="837"/>
      <c r="BA2" s="837"/>
      <c r="BB2" s="837"/>
      <c r="BC2" s="837"/>
      <c r="BD2" s="837"/>
      <c r="BE2" s="896" t="s">
        <v>81</v>
      </c>
      <c r="BF2" s="837"/>
      <c r="BG2" s="837"/>
      <c r="BH2" s="837"/>
      <c r="BI2" s="837"/>
      <c r="BJ2" s="837"/>
      <c r="BK2" s="837"/>
      <c r="BL2" s="897" t="s">
        <v>82</v>
      </c>
      <c r="BM2" s="837"/>
      <c r="BN2" s="837"/>
      <c r="BO2" s="837"/>
      <c r="BP2" s="837"/>
      <c r="BQ2" s="837"/>
      <c r="BR2" s="837"/>
      <c r="BS2" s="898"/>
      <c r="BT2" s="902"/>
      <c r="BU2" s="837"/>
      <c r="BV2" s="837"/>
      <c r="BW2" s="837"/>
      <c r="BX2" s="837"/>
      <c r="BY2" s="837"/>
      <c r="BZ2" s="837"/>
      <c r="CA2" s="837"/>
      <c r="CB2" s="837"/>
      <c r="CC2" s="837"/>
      <c r="CD2" s="837"/>
      <c r="CE2" s="837"/>
      <c r="CF2" s="899" t="s">
        <v>92</v>
      </c>
      <c r="CG2" s="837"/>
      <c r="CH2" s="837"/>
      <c r="CI2" s="837"/>
      <c r="CJ2" s="837"/>
      <c r="CK2" s="837"/>
      <c r="CL2" s="837"/>
      <c r="CM2" s="837"/>
      <c r="CN2" s="837"/>
      <c r="CO2" s="837"/>
      <c r="CP2" s="899" t="s">
        <v>101</v>
      </c>
      <c r="CQ2" s="837"/>
      <c r="CR2" s="837"/>
      <c r="CS2" s="837"/>
      <c r="CT2" s="837"/>
      <c r="CU2" s="837"/>
      <c r="CV2" s="837"/>
      <c r="CW2" s="837"/>
      <c r="CX2" s="837"/>
      <c r="CY2" s="837"/>
      <c r="CZ2" s="936" t="s">
        <v>92</v>
      </c>
      <c r="DA2" s="837"/>
      <c r="DB2" s="837"/>
      <c r="DC2" s="837"/>
      <c r="DD2" s="837"/>
      <c r="DE2" s="837"/>
      <c r="DF2" s="837"/>
      <c r="DG2" s="837"/>
      <c r="DH2" s="837"/>
      <c r="DI2" s="898"/>
      <c r="DJ2" s="889" t="s">
        <v>101</v>
      </c>
      <c r="DK2" s="837"/>
      <c r="DL2" s="837"/>
      <c r="DM2" s="837"/>
      <c r="DN2" s="837"/>
      <c r="DO2" s="837"/>
      <c r="DP2" s="837"/>
      <c r="DQ2" s="837"/>
      <c r="DR2" s="837"/>
      <c r="DS2" s="898"/>
      <c r="DT2" s="837"/>
      <c r="DU2" s="837"/>
      <c r="DV2" s="837"/>
      <c r="DW2" s="837"/>
      <c r="DX2" s="837"/>
      <c r="DY2" s="837"/>
      <c r="DZ2" s="898"/>
      <c r="EA2" s="902"/>
      <c r="EB2" s="837"/>
      <c r="EC2" s="837"/>
      <c r="ED2" s="900" t="s">
        <v>103</v>
      </c>
      <c r="EE2" s="837"/>
      <c r="EF2" s="837"/>
      <c r="EG2" s="837"/>
      <c r="EH2" s="24" t="s">
        <v>104</v>
      </c>
      <c r="EI2" s="837"/>
    </row>
    <row r="3" spans="1:139" ht="15.75" customHeight="1" x14ac:dyDescent="0.2">
      <c r="A3" s="886" t="s">
        <v>108</v>
      </c>
      <c r="B3" s="881" t="s">
        <v>109</v>
      </c>
      <c r="C3" s="910" t="s">
        <v>110</v>
      </c>
      <c r="D3" s="837"/>
      <c r="E3" s="837"/>
      <c r="F3" s="837"/>
      <c r="G3" s="902"/>
      <c r="H3" s="837"/>
      <c r="I3" s="837"/>
      <c r="J3" s="837"/>
      <c r="K3" s="837"/>
      <c r="L3" s="837"/>
      <c r="M3" s="837"/>
      <c r="N3" s="837"/>
      <c r="O3" s="837"/>
      <c r="P3" s="837"/>
      <c r="Q3" s="837"/>
      <c r="R3" s="837"/>
      <c r="S3" s="837"/>
      <c r="T3" s="837"/>
      <c r="U3" s="837"/>
      <c r="V3" s="837"/>
      <c r="W3" s="837"/>
      <c r="X3" s="837"/>
      <c r="Y3" s="837"/>
      <c r="Z3" s="837"/>
      <c r="AA3" s="937" t="s">
        <v>193</v>
      </c>
      <c r="AB3" s="937" t="s">
        <v>194</v>
      </c>
      <c r="AC3" s="898"/>
      <c r="AD3" s="881" t="s">
        <v>112</v>
      </c>
      <c r="AE3" s="837"/>
      <c r="AF3" s="881" t="s">
        <v>113</v>
      </c>
      <c r="AG3" s="837"/>
      <c r="AH3" s="881" t="s">
        <v>114</v>
      </c>
      <c r="AI3" s="837"/>
      <c r="AJ3" s="881" t="s">
        <v>115</v>
      </c>
      <c r="AK3" s="837"/>
      <c r="AL3" s="837"/>
      <c r="AM3" s="881" t="s">
        <v>116</v>
      </c>
      <c r="AN3" s="837"/>
      <c r="AO3" s="881" t="s">
        <v>114</v>
      </c>
      <c r="AP3" s="837"/>
      <c r="AQ3" s="881" t="s">
        <v>103</v>
      </c>
      <c r="AR3" s="837"/>
      <c r="AS3" s="837"/>
      <c r="AT3" s="881" t="s">
        <v>117</v>
      </c>
      <c r="AU3" s="837"/>
      <c r="AV3" s="837"/>
      <c r="AW3" s="837"/>
      <c r="AX3" s="25" t="s">
        <v>118</v>
      </c>
      <c r="AY3" s="890" t="s">
        <v>112</v>
      </c>
      <c r="AZ3" s="837"/>
      <c r="BA3" s="905" t="s">
        <v>113</v>
      </c>
      <c r="BB3" s="837"/>
      <c r="BC3" s="887" t="s">
        <v>114</v>
      </c>
      <c r="BD3" s="837"/>
      <c r="BE3" s="885" t="s">
        <v>115</v>
      </c>
      <c r="BF3" s="837"/>
      <c r="BG3" s="837"/>
      <c r="BH3" s="888" t="s">
        <v>116</v>
      </c>
      <c r="BI3" s="837"/>
      <c r="BJ3" s="887" t="s">
        <v>114</v>
      </c>
      <c r="BK3" s="837"/>
      <c r="BL3" s="885" t="s">
        <v>103</v>
      </c>
      <c r="BM3" s="837"/>
      <c r="BN3" s="837"/>
      <c r="BO3" s="932" t="s">
        <v>117</v>
      </c>
      <c r="BP3" s="837"/>
      <c r="BQ3" s="837"/>
      <c r="BR3" s="837"/>
      <c r="BS3" s="27" t="s">
        <v>118</v>
      </c>
      <c r="BT3" s="931" t="s">
        <v>119</v>
      </c>
      <c r="BU3" s="28" t="s">
        <v>120</v>
      </c>
      <c r="BV3" s="934" t="s">
        <v>121</v>
      </c>
      <c r="BW3" s="912" t="s">
        <v>122</v>
      </c>
      <c r="BX3" s="929" t="s">
        <v>123</v>
      </c>
      <c r="BY3" s="912" t="s">
        <v>124</v>
      </c>
      <c r="BZ3" s="929" t="s">
        <v>125</v>
      </c>
      <c r="CA3" s="930" t="s">
        <v>126</v>
      </c>
      <c r="CB3" s="929" t="s">
        <v>127</v>
      </c>
      <c r="CC3" s="912" t="s">
        <v>128</v>
      </c>
      <c r="CD3" s="837"/>
      <c r="CE3" s="921" t="s">
        <v>129</v>
      </c>
      <c r="CF3" s="922" t="s">
        <v>130</v>
      </c>
      <c r="CG3" s="837"/>
      <c r="CH3" s="837"/>
      <c r="CI3" s="922" t="s">
        <v>131</v>
      </c>
      <c r="CJ3" s="837"/>
      <c r="CK3" s="837"/>
      <c r="CL3" s="837"/>
      <c r="CM3" s="837"/>
      <c r="CN3" s="837"/>
      <c r="CO3" s="837"/>
      <c r="CP3" s="922" t="s">
        <v>130</v>
      </c>
      <c r="CQ3" s="837"/>
      <c r="CR3" s="837"/>
      <c r="CS3" s="922" t="s">
        <v>131</v>
      </c>
      <c r="CT3" s="837"/>
      <c r="CU3" s="837"/>
      <c r="CV3" s="837"/>
      <c r="CW3" s="837"/>
      <c r="CX3" s="837"/>
      <c r="CY3" s="837"/>
      <c r="CZ3" s="933" t="s">
        <v>130</v>
      </c>
      <c r="DA3" s="837"/>
      <c r="DB3" s="837"/>
      <c r="DC3" s="906" t="s">
        <v>131</v>
      </c>
      <c r="DD3" s="837"/>
      <c r="DE3" s="837"/>
      <c r="DF3" s="837"/>
      <c r="DG3" s="837"/>
      <c r="DH3" s="837"/>
      <c r="DI3" s="898"/>
      <c r="DJ3" s="890" t="s">
        <v>130</v>
      </c>
      <c r="DK3" s="837"/>
      <c r="DL3" s="837"/>
      <c r="DM3" s="906" t="s">
        <v>131</v>
      </c>
      <c r="DN3" s="837"/>
      <c r="DO3" s="837"/>
      <c r="DP3" s="837"/>
      <c r="DQ3" s="837"/>
      <c r="DR3" s="837"/>
      <c r="DS3" s="898"/>
      <c r="DT3" s="920" t="s">
        <v>132</v>
      </c>
      <c r="DU3" s="919" t="s">
        <v>133</v>
      </c>
      <c r="DV3" s="912" t="s">
        <v>135</v>
      </c>
      <c r="DW3" s="919" t="s">
        <v>202</v>
      </c>
      <c r="DX3" s="912" t="s">
        <v>137</v>
      </c>
      <c r="DY3" s="919" t="s">
        <v>138</v>
      </c>
      <c r="DZ3" s="898"/>
      <c r="EA3" s="924" t="s">
        <v>139</v>
      </c>
      <c r="EB3" s="837"/>
      <c r="EC3" s="837"/>
      <c r="ED3" s="890" t="s">
        <v>140</v>
      </c>
      <c r="EE3" s="837"/>
      <c r="EF3" s="837"/>
      <c r="EG3" s="837"/>
      <c r="EH3" s="61" t="s">
        <v>141</v>
      </c>
      <c r="EI3" s="837"/>
    </row>
    <row r="4" spans="1:139" ht="15.75" customHeight="1" x14ac:dyDescent="0.2">
      <c r="A4" s="837"/>
      <c r="B4" s="837"/>
      <c r="C4" s="30" t="s">
        <v>142</v>
      </c>
      <c r="D4" s="30" t="s">
        <v>143</v>
      </c>
      <c r="E4" s="30" t="s">
        <v>144</v>
      </c>
      <c r="F4" s="30" t="s">
        <v>145</v>
      </c>
      <c r="G4" s="65" t="s">
        <v>146</v>
      </c>
      <c r="H4" s="3" t="s">
        <v>147</v>
      </c>
      <c r="I4" s="3" t="s">
        <v>148</v>
      </c>
      <c r="J4" s="66" t="s">
        <v>147</v>
      </c>
      <c r="K4" s="66" t="s">
        <v>148</v>
      </c>
      <c r="L4" s="837"/>
      <c r="M4" s="837"/>
      <c r="N4" s="67" t="s">
        <v>149</v>
      </c>
      <c r="O4" s="68" t="s">
        <v>150</v>
      </c>
      <c r="P4" s="33" t="s">
        <v>226</v>
      </c>
      <c r="Q4" s="3" t="s">
        <v>151</v>
      </c>
      <c r="R4" s="34" t="s">
        <v>151</v>
      </c>
      <c r="S4" s="35" t="s">
        <v>152</v>
      </c>
      <c r="T4" s="34" t="s">
        <v>173</v>
      </c>
      <c r="U4" s="837"/>
      <c r="V4" s="837"/>
      <c r="W4" s="837"/>
      <c r="X4" s="837"/>
      <c r="Y4" s="837"/>
      <c r="Z4" s="837"/>
      <c r="AA4" s="837"/>
      <c r="AB4" s="837"/>
      <c r="AC4" s="898"/>
      <c r="AD4" s="36" t="s">
        <v>153</v>
      </c>
      <c r="AE4" s="36" t="s">
        <v>154</v>
      </c>
      <c r="AF4" s="36" t="s">
        <v>155</v>
      </c>
      <c r="AG4" s="36" t="s">
        <v>156</v>
      </c>
      <c r="AH4" s="36" t="s">
        <v>157</v>
      </c>
      <c r="AI4" s="36" t="s">
        <v>158</v>
      </c>
      <c r="AJ4" s="36" t="s">
        <v>159</v>
      </c>
      <c r="AK4" s="36" t="s">
        <v>160</v>
      </c>
      <c r="AL4" s="36" t="s">
        <v>161</v>
      </c>
      <c r="AM4" s="36" t="s">
        <v>162</v>
      </c>
      <c r="AN4" s="36" t="s">
        <v>103</v>
      </c>
      <c r="AO4" s="36" t="s">
        <v>142</v>
      </c>
      <c r="AP4" s="36" t="s">
        <v>163</v>
      </c>
      <c r="AQ4" s="36" t="s">
        <v>164</v>
      </c>
      <c r="AR4" s="36" t="s">
        <v>165</v>
      </c>
      <c r="AS4" s="36" t="s">
        <v>166</v>
      </c>
      <c r="AT4" s="36" t="s">
        <v>167</v>
      </c>
      <c r="AU4" s="36" t="s">
        <v>168</v>
      </c>
      <c r="AV4" s="36" t="s">
        <v>169</v>
      </c>
      <c r="AW4" s="36" t="s">
        <v>170</v>
      </c>
      <c r="AX4" s="36" t="s">
        <v>171</v>
      </c>
      <c r="AY4" s="37" t="s">
        <v>153</v>
      </c>
      <c r="AZ4" s="33" t="s">
        <v>154</v>
      </c>
      <c r="BA4" s="38" t="s">
        <v>155</v>
      </c>
      <c r="BB4" s="38" t="s">
        <v>156</v>
      </c>
      <c r="BC4" s="39" t="s">
        <v>157</v>
      </c>
      <c r="BD4" s="39" t="s">
        <v>158</v>
      </c>
      <c r="BE4" s="33" t="s">
        <v>159</v>
      </c>
      <c r="BF4" s="33" t="s">
        <v>160</v>
      </c>
      <c r="BG4" s="33" t="s">
        <v>161</v>
      </c>
      <c r="BH4" s="40" t="s">
        <v>162</v>
      </c>
      <c r="BI4" s="40" t="s">
        <v>103</v>
      </c>
      <c r="BJ4" s="39" t="s">
        <v>142</v>
      </c>
      <c r="BK4" s="39" t="s">
        <v>163</v>
      </c>
      <c r="BL4" s="33" t="s">
        <v>164</v>
      </c>
      <c r="BM4" s="33" t="s">
        <v>165</v>
      </c>
      <c r="BN4" s="33" t="s">
        <v>166</v>
      </c>
      <c r="BO4" s="34" t="s">
        <v>167</v>
      </c>
      <c r="BP4" s="34" t="s">
        <v>168</v>
      </c>
      <c r="BQ4" s="34" t="s">
        <v>169</v>
      </c>
      <c r="BR4" s="34" t="s">
        <v>170</v>
      </c>
      <c r="BS4" s="41" t="s">
        <v>171</v>
      </c>
      <c r="BT4" s="902"/>
      <c r="BU4" s="42" t="s">
        <v>172</v>
      </c>
      <c r="BV4" s="837"/>
      <c r="BW4" s="837"/>
      <c r="BX4" s="837"/>
      <c r="BY4" s="837"/>
      <c r="BZ4" s="837"/>
      <c r="CA4" s="837"/>
      <c r="CB4" s="837"/>
      <c r="CC4" s="43" t="s">
        <v>173</v>
      </c>
      <c r="CD4" s="43" t="s">
        <v>174</v>
      </c>
      <c r="CE4" s="898"/>
      <c r="CF4" s="44" t="s">
        <v>175</v>
      </c>
      <c r="CG4" s="44" t="s">
        <v>176</v>
      </c>
      <c r="CH4" s="44" t="s">
        <v>177</v>
      </c>
      <c r="CI4" s="44" t="s">
        <v>178</v>
      </c>
      <c r="CJ4" s="44" t="s">
        <v>179</v>
      </c>
      <c r="CK4" s="44" t="s">
        <v>180</v>
      </c>
      <c r="CL4" s="44" t="s">
        <v>181</v>
      </c>
      <c r="CM4" s="44" t="s">
        <v>182</v>
      </c>
      <c r="CN4" s="44" t="s">
        <v>183</v>
      </c>
      <c r="CO4" s="44" t="s">
        <v>184</v>
      </c>
      <c r="CP4" s="44" t="s">
        <v>175</v>
      </c>
      <c r="CQ4" s="44" t="s">
        <v>176</v>
      </c>
      <c r="CR4" s="44" t="s">
        <v>177</v>
      </c>
      <c r="CS4" s="44" t="s">
        <v>178</v>
      </c>
      <c r="CT4" s="44" t="s">
        <v>179</v>
      </c>
      <c r="CU4" s="44" t="s">
        <v>180</v>
      </c>
      <c r="CV4" s="44" t="s">
        <v>181</v>
      </c>
      <c r="CW4" s="44" t="s">
        <v>182</v>
      </c>
      <c r="CX4" s="44" t="s">
        <v>183</v>
      </c>
      <c r="CY4" s="44" t="s">
        <v>184</v>
      </c>
      <c r="CZ4" s="71" t="s">
        <v>175</v>
      </c>
      <c r="DA4" s="46" t="s">
        <v>176</v>
      </c>
      <c r="DB4" s="40" t="s">
        <v>177</v>
      </c>
      <c r="DC4" s="43" t="s">
        <v>178</v>
      </c>
      <c r="DD4" s="66" t="s">
        <v>179</v>
      </c>
      <c r="DE4" s="35" t="s">
        <v>180</v>
      </c>
      <c r="DF4" s="72" t="s">
        <v>181</v>
      </c>
      <c r="DG4" s="73" t="s">
        <v>182</v>
      </c>
      <c r="DH4" s="26" t="s">
        <v>183</v>
      </c>
      <c r="DI4" s="48" t="s">
        <v>184</v>
      </c>
      <c r="DJ4" s="45" t="s">
        <v>175</v>
      </c>
      <c r="DK4" s="46" t="s">
        <v>176</v>
      </c>
      <c r="DL4" s="40" t="s">
        <v>177</v>
      </c>
      <c r="DM4" s="43" t="s">
        <v>178</v>
      </c>
      <c r="DN4" s="66" t="s">
        <v>179</v>
      </c>
      <c r="DO4" s="35" t="s">
        <v>180</v>
      </c>
      <c r="DP4" s="33" t="s">
        <v>181</v>
      </c>
      <c r="DQ4" s="47" t="s">
        <v>182</v>
      </c>
      <c r="DR4" s="26" t="s">
        <v>183</v>
      </c>
      <c r="DS4" s="48" t="s">
        <v>184</v>
      </c>
      <c r="DT4" s="902"/>
      <c r="DU4" s="837"/>
      <c r="DV4" s="837"/>
      <c r="DW4" s="837"/>
      <c r="DX4" s="837"/>
      <c r="DY4" s="47" t="s">
        <v>173</v>
      </c>
      <c r="DZ4" s="41" t="s">
        <v>174</v>
      </c>
      <c r="EA4" s="51" t="s">
        <v>185</v>
      </c>
      <c r="EB4" s="3" t="s">
        <v>186</v>
      </c>
      <c r="EC4" s="3" t="s">
        <v>187</v>
      </c>
      <c r="ED4" s="37" t="s">
        <v>173</v>
      </c>
      <c r="EE4" s="38" t="s">
        <v>188</v>
      </c>
      <c r="EF4" s="39" t="s">
        <v>189</v>
      </c>
      <c r="EG4" s="46" t="s">
        <v>174</v>
      </c>
      <c r="EH4" s="76" t="s">
        <v>190</v>
      </c>
      <c r="EI4" s="837"/>
    </row>
    <row r="5" spans="1:139" ht="15.75" customHeight="1" x14ac:dyDescent="0.2">
      <c r="A5" s="911" t="s">
        <v>191</v>
      </c>
      <c r="B5" s="55" t="s">
        <v>192</v>
      </c>
      <c r="C5" s="56" t="s">
        <v>156</v>
      </c>
      <c r="D5" s="56">
        <v>1</v>
      </c>
      <c r="E5" s="56">
        <v>6</v>
      </c>
      <c r="F5" s="56">
        <v>2</v>
      </c>
      <c r="G5" s="80">
        <f t="shared" ref="G5:G280" si="0">IF(C5="Large", (2.5*D5)*(2.5*E5)*(2.5*F5), (0.5*D5)*(0.5*E5)*(0.5*F5))</f>
        <v>187.5</v>
      </c>
      <c r="H5" s="82">
        <v>50</v>
      </c>
      <c r="I5" s="82">
        <v>50</v>
      </c>
      <c r="J5" s="84">
        <f>H5/Main!$D$9</f>
        <v>10</v>
      </c>
      <c r="K5" s="84">
        <f>I5/Main!$D$10</f>
        <v>25</v>
      </c>
      <c r="L5" s="84">
        <f t="shared" ref="L5:L280" si="1">K5/J5</f>
        <v>2.5</v>
      </c>
      <c r="M5" s="86">
        <v>1</v>
      </c>
      <c r="N5" s="87"/>
      <c r="O5" s="88">
        <v>200000</v>
      </c>
      <c r="P5" s="89"/>
      <c r="Q5" s="90"/>
      <c r="R5" s="89"/>
      <c r="S5" s="91"/>
      <c r="T5" s="91"/>
      <c r="U5" s="89"/>
      <c r="V5" s="89"/>
      <c r="W5" s="90">
        <v>50000</v>
      </c>
      <c r="X5" s="89"/>
      <c r="Y5" s="89"/>
      <c r="Z5" s="89"/>
      <c r="AA5" s="89"/>
      <c r="AB5" s="89"/>
      <c r="AC5" s="92" t="s">
        <v>220</v>
      </c>
      <c r="AD5" s="94">
        <v>80</v>
      </c>
      <c r="AE5" s="94">
        <v>0</v>
      </c>
      <c r="AF5" s="94">
        <v>60</v>
      </c>
      <c r="AG5" s="94">
        <v>40</v>
      </c>
      <c r="AH5" s="94">
        <v>40</v>
      </c>
      <c r="AI5" s="94">
        <v>0</v>
      </c>
      <c r="AJ5" s="94">
        <v>0</v>
      </c>
      <c r="AK5" s="94">
        <v>8</v>
      </c>
      <c r="AL5" s="94">
        <v>0</v>
      </c>
      <c r="AM5" s="94">
        <v>0</v>
      </c>
      <c r="AN5" s="94">
        <v>0</v>
      </c>
      <c r="AO5" s="94">
        <v>0</v>
      </c>
      <c r="AP5" s="94">
        <v>0</v>
      </c>
      <c r="AQ5" s="94">
        <v>0</v>
      </c>
      <c r="AR5" s="94">
        <v>0</v>
      </c>
      <c r="AS5" s="94">
        <v>0</v>
      </c>
      <c r="AT5" s="94">
        <v>0</v>
      </c>
      <c r="AU5" s="95">
        <v>40</v>
      </c>
      <c r="AV5" s="94">
        <v>0</v>
      </c>
      <c r="AW5" s="94">
        <v>0</v>
      </c>
      <c r="AX5" s="94">
        <v>0</v>
      </c>
      <c r="AY5" s="96">
        <f t="shared" ref="AY5:BS5" si="2">IF(AD5 = 0, "", AD5)</f>
        <v>80</v>
      </c>
      <c r="AZ5" s="97" t="str">
        <f t="shared" si="2"/>
        <v/>
      </c>
      <c r="BA5" s="100">
        <f t="shared" si="2"/>
        <v>60</v>
      </c>
      <c r="BB5" s="100">
        <f t="shared" si="2"/>
        <v>40</v>
      </c>
      <c r="BC5" s="100">
        <f t="shared" si="2"/>
        <v>40</v>
      </c>
      <c r="BD5" s="97" t="str">
        <f t="shared" si="2"/>
        <v/>
      </c>
      <c r="BE5" s="102" t="str">
        <f t="shared" si="2"/>
        <v/>
      </c>
      <c r="BF5" s="103">
        <f t="shared" si="2"/>
        <v>8</v>
      </c>
      <c r="BG5" s="102" t="str">
        <f t="shared" si="2"/>
        <v/>
      </c>
      <c r="BH5" s="102" t="str">
        <f t="shared" si="2"/>
        <v/>
      </c>
      <c r="BI5" s="102" t="str">
        <f t="shared" si="2"/>
        <v/>
      </c>
      <c r="BJ5" s="102" t="str">
        <f t="shared" si="2"/>
        <v/>
      </c>
      <c r="BK5" s="102" t="str">
        <f t="shared" si="2"/>
        <v/>
      </c>
      <c r="BL5" s="102" t="str">
        <f t="shared" si="2"/>
        <v/>
      </c>
      <c r="BM5" s="102" t="str">
        <f t="shared" si="2"/>
        <v/>
      </c>
      <c r="BN5" s="102" t="str">
        <f t="shared" si="2"/>
        <v/>
      </c>
      <c r="BO5" s="102" t="str">
        <f t="shared" si="2"/>
        <v/>
      </c>
      <c r="BP5" s="104">
        <f t="shared" si="2"/>
        <v>40</v>
      </c>
      <c r="BQ5" s="102" t="str">
        <f t="shared" si="2"/>
        <v/>
      </c>
      <c r="BR5" s="102" t="str">
        <f t="shared" si="2"/>
        <v/>
      </c>
      <c r="BS5" s="105" t="str">
        <f t="shared" si="2"/>
        <v/>
      </c>
      <c r="BT5" s="107" t="e">
        <f>$AY5*Assembly!Z$4+$AZ5*Assembly!Z$5+$BA5*Assembly!Z$6+$BB5*Assembly!Z$7+$BC5*Assembly!Z$8+$BD5*Assembly!Z$9+$BE5*Assembly!Z$10+$BF5*Assembly!Z$11+$BG5*Assembly!Z$12+$BH5*Assembly!Z$13+$BI5*Assembly!Z$14+$BJ5*Assembly!Z$15+$BK5*Assembly!Z$16+$BL5*Assembly!Z$17+$BM5*Assembly!Z$18+$BN5*Assembly!Z$19+$BO5*Assembly!Z$20+$BP5*Assembly!Z$21+$BQ5*Assembly!Z$22+$BR5*Assembly!Z$23+$BS5*Assembly!Z$24</f>
        <v>#VALUE!</v>
      </c>
      <c r="BU5" s="103" t="e">
        <f t="shared" ref="BU5:BU280" si="3">BT5/G5</f>
        <v>#VALUE!</v>
      </c>
      <c r="BV5" s="109"/>
      <c r="BW5" s="103" t="e">
        <f>$AY5*Assembly!AD$4+$AZ5*Assembly!AD$5+$BA5*Assembly!AD$6+$BB5*Assembly!AD$7+$BC5*Assembly!AD$8+$BD5*Assembly!AD$9+$BE5*Assembly!AD$10+$BF5*Assembly!AD$11+$BG5*Assembly!AD$12+$BH5*Assembly!AD$13+$BI5*Assembly!AD$14+$BJ5*Assembly!AD$15+$BK5*Assembly!AD$16+$BL5*Assembly!AD$17+$BM5*Assembly!AD$18+$BN5*Assembly!AD$19+$BO5*Assembly!AD$20+$BP5*Assembly!AD$21+$BQ5*Assembly!AD$22+$BR5*Assembly!AD$23+$BS5*Assembly!AD$24</f>
        <v>#VALUE!</v>
      </c>
      <c r="BX5" s="110" t="e">
        <f t="shared" ref="BX5:BX280" si="4">BW5/BT5</f>
        <v>#VALUE!</v>
      </c>
      <c r="BY5" s="111" t="e">
        <f t="shared" ref="BY5:BY280" si="5">BW5/G5</f>
        <v>#VALUE!</v>
      </c>
      <c r="BZ5" s="112" t="e">
        <f t="shared" ref="BZ5:BZ280" si="6">BW5/BU5</f>
        <v>#VALUE!</v>
      </c>
      <c r="CA5" s="111" t="e">
        <f t="shared" ref="CA5:CA280" si="7">BW5/J5</f>
        <v>#VALUE!</v>
      </c>
      <c r="CB5" s="103" t="e">
        <f>$AY5*Assembly!Y$4+$AZ5*Assembly!Y$5+$BA5*Assembly!Y$6+$BB5*Assembly!Y$7+$BC5*Assembly!Y$8+$BD5*Assembly!Y$9+$BE5*Assembly!Y$10+$BF5*Assembly!Y$11+$BG5*Assembly!Y$12+$BH5*Assembly!Y$13+$BI5*Assembly!Y$14+$BJ5*Assembly!Y$15+$BK5*Assembly!Y$16+$BL5*Assembly!Y$17+$BM5*Assembly!Y$18+$BN5*Assembly!Y$19+$BO5*Assembly!Y$20+$BP5*Assembly!Y$21+$BQ5*Assembly!Y$22+$BR5*Assembly!Y$23+$BS5*Assembly!Y$24</f>
        <v>#VALUE!</v>
      </c>
      <c r="CC5" s="103" t="e">
        <f t="shared" ref="CC5:CC280" si="8">(CB5*$O$46)/3600</f>
        <v>#VALUE!</v>
      </c>
      <c r="CD5" s="113" t="e">
        <f t="shared" ref="CD5:CD280" si="9">CC5/1000000</f>
        <v>#VALUE!</v>
      </c>
      <c r="CE5" s="114" t="e">
        <f>$AY5*Assembly!AC$4+$AZ5*Assembly!AC$5+$BA5*Assembly!AC$6+$BB5*Assembly!AC$7+$BC5*Assembly!AC$8+$BD5*Assembly!AC$9+$BE5*Assembly!AC$10+$BF5*Assembly!AC$11+$BG5*Assembly!AC$12+$BH5*Assembly!AC$13+$BI5*Assembly!AC$14+$BJ5*Assembly!AC$15+$BK5*Assembly!AC$16+$BL5*Assembly!AC$17+$BM5*Assembly!AC$18+$BN5*Assembly!AC$19+$BO5*Assembly!AC$20+$BP5*Assembly!AC$21+$BQ5*Assembly!AC$22+$BR5*Assembly!AC$23+$BS5*Assembly!AC$24</f>
        <v>#VALUE!</v>
      </c>
      <c r="CF5" s="90" t="e">
        <f>$AY5*Assembly!M$4+$AZ5*Assembly!M$5+$BA5*Assembly!M$6+$BB5*Assembly!M$7+$BC5*Assembly!M$8+$BD5*Assembly!M$9+$BE5*Assembly!M$10+$BF5*Assembly!M$11+$BG5*Assembly!M$12+$BH5*Assembly!M$13+$BI5*Assembly!M$14+$BJ5*Assembly!M$15+$BK5*Assembly!M$16+$BL5*Assembly!M$17+$BM5*Assembly!M$18+$BN5*Assembly!M$19+$BO5*Assembly!M$20+$BP5*Assembly!M$21+$BQ5*Assembly!M$22+$BR5*Assembly!M$23+$BS5*Assembly!M$24</f>
        <v>#VALUE!</v>
      </c>
      <c r="CG5" s="90" t="e">
        <f>$AY5*Assembly!N$4+$AZ5*Assembly!N$5+$BA5*Assembly!N$6+$BB5*Assembly!N$7+$BC5*Assembly!N$8+$BD5*Assembly!N$9+$BE5*Assembly!N$10+$BF5*Assembly!N$11+$BG5*Assembly!N$12+$BH5*Assembly!N$13+$BI5*Assembly!N$14+$BJ5*Assembly!N$15+$BK5*Assembly!N$16+$BL5*Assembly!N$17+$BM5*Assembly!N$18+$BN5*Assembly!N$19+$BO5*Assembly!N$20+$BP5*Assembly!N$21+$BQ5*Assembly!N$22+$BR5*Assembly!N$23+$BS5*Assembly!N$24</f>
        <v>#VALUE!</v>
      </c>
      <c r="CH5" s="90" t="e">
        <f>$AY5*Assembly!O$4+$AZ5*Assembly!O$5+$BA5*Assembly!O$6+$BB5*Assembly!O$7+$BC5*Assembly!O$8+$BD5*Assembly!O$9+$BE5*Assembly!O$10+$BF5*Assembly!O$11+$BG5*Assembly!O$12+$BH5*Assembly!O$13+$BI5*Assembly!O$14+$BJ5*Assembly!O$15+$BK5*Assembly!O$16+$BL5*Assembly!O$17+$BM5*Assembly!O$18+$BN5*Assembly!O$19+$BO5*Assembly!O$20+$BP5*Assembly!O$21+$BQ5*Assembly!O$22+$BR5*Assembly!O$23+$BS5*Assembly!O$24</f>
        <v>#VALUE!</v>
      </c>
      <c r="CI5" s="82" t="e">
        <f>$AY5*Assembly!P$4+$AZ5*Assembly!P$5+$BA5*Assembly!P$6+$BB5*Assembly!P$7+$BC5*Assembly!P$8+$BD5*Assembly!P$9+$BE5*Assembly!P$10+$BF5*Assembly!P$11+$BG5*Assembly!P$12+$BH5*Assembly!P$13+$BI5*Assembly!P$14+$BJ5*Assembly!P$15+$BK5*Assembly!P$16+$BL5*Assembly!P$17+$BM5*Assembly!P$18+$BN5*Assembly!P$19+$BO5*Assembly!P$20+$BP5*Assembly!P$21+$BQ5*Assembly!P$22+$BR5*Assembly!P$23+$BS5*Assembly!P$24</f>
        <v>#VALUE!</v>
      </c>
      <c r="CJ5" s="82" t="e">
        <f>$AY5*Assembly!Q$4+$AZ5*Assembly!Q$5+$BA5*Assembly!Q$6+$BB5*Assembly!Q$7+$BC5*Assembly!Q$8+$BD5*Assembly!Q$9+$BE5*Assembly!Q$10+$BF5*Assembly!Q$11+$BG5*Assembly!Q$12+$BH5*Assembly!Q$13+$BI5*Assembly!Q$14+$BJ5*Assembly!Q$15+$BK5*Assembly!Q$16+$BL5*Assembly!Q$17+$BM5*Assembly!Q$18+$BN5*Assembly!Q$19+$BO5*Assembly!Q$20+$BP5*Assembly!Q$21+$BQ5*Assembly!Q$22+$BR5*Assembly!Q$23+$BS5*Assembly!Q$24</f>
        <v>#VALUE!</v>
      </c>
      <c r="CK5" s="90" t="e">
        <f>$AY5*Assembly!R$4+$AZ5*Assembly!R$5+$BA5*Assembly!R$6+$BB5*Assembly!R$7+$BC5*Assembly!R$8+$BD5*Assembly!R$9+$BE5*Assembly!R$10+$BF5*Assembly!R$11+$BG5*Assembly!R$12+$BH5*Assembly!R$13+$BI5*Assembly!R$14+$BJ5*Assembly!R$15+$BK5*Assembly!R$16+$BL5*Assembly!R$17+$BM5*Assembly!R$18+$BN5*Assembly!R$19+$BO5*Assembly!R$20+$BP5*Assembly!R$21+$BQ5*Assembly!R$22+$BR5*Assembly!R$23+$BS5*Assembly!R$24</f>
        <v>#VALUE!</v>
      </c>
      <c r="CL5" s="82" t="e">
        <f>$AY5*Assembly!S$4+$AZ5*Assembly!S$5+$BA5*Assembly!S$6+$BB5*Assembly!S$7+$BC5*Assembly!S$8+$BD5*Assembly!S$9+$BE5*Assembly!S$10+$BF5*Assembly!S$11+$BG5*Assembly!S$12+$BH5*Assembly!S$13+$BI5*Assembly!S$14+$BJ5*Assembly!S$15+$BK5*Assembly!S$16+$BL5*Assembly!S$17+$BM5*Assembly!S$18+$BN5*Assembly!S$19+$BO5*Assembly!S$20+$BP5*Assembly!S$21+$BQ5*Assembly!S$22+$BR5*Assembly!S$23+$BS5*Assembly!S$24</f>
        <v>#VALUE!</v>
      </c>
      <c r="CM5" s="82" t="e">
        <f>$AY5*Assembly!T$4+$AZ5*Assembly!T$5+$BA5*Assembly!T$6+$BB5*Assembly!T$7+$BC5*Assembly!T$8+$BD5*Assembly!T$9+$BE5*Assembly!T$10+$BF5*Assembly!T$11+$BG5*Assembly!T$12+$BH5*Assembly!T$13+$BI5*Assembly!T$14+$BJ5*Assembly!T$15+$BK5*Assembly!T$16+$BL5*Assembly!T$17+$BM5*Assembly!T$18+$BN5*Assembly!T$19+$BO5*Assembly!T$20+$BP5*Assembly!T$21+$BQ5*Assembly!T$22+$BR5*Assembly!T$23+$BS5*Assembly!T$24</f>
        <v>#VALUE!</v>
      </c>
      <c r="CN5" s="82" t="e">
        <f>$AY5*Assembly!U$4+$AZ5*Assembly!U$5+$BA5*Assembly!U$6+$BB5*Assembly!U$7+$BC5*Assembly!U$8+$BD5*Assembly!U$9+$BE5*Assembly!U$10+$BF5*Assembly!U$11+$BG5*Assembly!U$12+$BH5*Assembly!U$13+$BI5*Assembly!U$14+$BJ5*Assembly!U$15+$BK5*Assembly!U$16+$BL5*Assembly!U$17+$BM5*Assembly!U$18+$BN5*Assembly!U$19+$BO5*Assembly!U$20+$BP5*Assembly!U$21+$BQ5*Assembly!U$22+$BR5*Assembly!U$23+$BS5*Assembly!U$24</f>
        <v>#VALUE!</v>
      </c>
      <c r="CO5" s="90" t="e">
        <f>$AY5*Assembly!V$4+$AZ5*Assembly!V$5+$BA5*Assembly!V$6+$BB5*Assembly!V$7+$BC5*Assembly!V$8+$BD5*Assembly!V$9+$BE5*Assembly!V$10+$BF5*Assembly!V$11+$BG5*Assembly!V$12+$BH5*Assembly!V$13+$BI5*Assembly!V$14+$BJ5*Assembly!V$15+$BK5*Assembly!V$16+$BL5*Assembly!V$17+$BM5*Assembly!V$18+$BN5*Assembly!V$19+$BO5*Assembly!V$20+$BP5*Assembly!V$21+$BQ5*Assembly!V$22+$BR5*Assembly!V$23+$BS5*Assembly!V$24</f>
        <v>#VALUE!</v>
      </c>
      <c r="CP5" s="90" t="e">
        <f>CF5*Refining!$F$3</f>
        <v>#VALUE!</v>
      </c>
      <c r="CQ5" s="90" t="e">
        <f>CG5*Refining!$F$4</f>
        <v>#VALUE!</v>
      </c>
      <c r="CR5" s="90" t="e">
        <f>CH5*Refining!$F$5</f>
        <v>#VALUE!</v>
      </c>
      <c r="CS5" s="90" t="e">
        <f>CI5*Refining!$F$6</f>
        <v>#VALUE!</v>
      </c>
      <c r="CT5" s="90" t="e">
        <f>CJ5*Refining!$F$7</f>
        <v>#VALUE!</v>
      </c>
      <c r="CU5" s="90" t="e">
        <f>CK5*Refining!$F$8</f>
        <v>#VALUE!</v>
      </c>
      <c r="CV5" s="90" t="e">
        <f>CL5*Refining!$F$9</f>
        <v>#VALUE!</v>
      </c>
      <c r="CW5" s="90" t="e">
        <f>CM5*Refining!$F$10</f>
        <v>#VALUE!</v>
      </c>
      <c r="CX5" s="90" t="e">
        <f>CN5*Refining!$F$11</f>
        <v>#VALUE!</v>
      </c>
      <c r="CY5" s="90" t="e">
        <f>CO5*Refining!$F$12</f>
        <v>#VALUE!</v>
      </c>
      <c r="CZ5" s="121" t="e">
        <f t="shared" ref="CZ5:DS5" si="10">IF(CF5 = 0, "", CF5)</f>
        <v>#VALUE!</v>
      </c>
      <c r="DA5" s="122" t="e">
        <f t="shared" si="10"/>
        <v>#VALUE!</v>
      </c>
      <c r="DB5" s="122" t="e">
        <f t="shared" si="10"/>
        <v>#VALUE!</v>
      </c>
      <c r="DC5" s="122" t="e">
        <f t="shared" si="10"/>
        <v>#VALUE!</v>
      </c>
      <c r="DD5" s="123" t="e">
        <f t="shared" si="10"/>
        <v>#VALUE!</v>
      </c>
      <c r="DE5" s="122" t="e">
        <f t="shared" si="10"/>
        <v>#VALUE!</v>
      </c>
      <c r="DF5" s="123" t="e">
        <f t="shared" si="10"/>
        <v>#VALUE!</v>
      </c>
      <c r="DG5" s="123" t="e">
        <f t="shared" si="10"/>
        <v>#VALUE!</v>
      </c>
      <c r="DH5" s="122" t="e">
        <f t="shared" si="10"/>
        <v>#VALUE!</v>
      </c>
      <c r="DI5" s="124" t="e">
        <f t="shared" si="10"/>
        <v>#VALUE!</v>
      </c>
      <c r="DJ5" s="121" t="e">
        <f t="shared" si="10"/>
        <v>#VALUE!</v>
      </c>
      <c r="DK5" s="122" t="e">
        <f t="shared" si="10"/>
        <v>#VALUE!</v>
      </c>
      <c r="DL5" s="122" t="e">
        <f t="shared" si="10"/>
        <v>#VALUE!</v>
      </c>
      <c r="DM5" s="122" t="e">
        <f t="shared" si="10"/>
        <v>#VALUE!</v>
      </c>
      <c r="DN5" s="123" t="e">
        <f t="shared" si="10"/>
        <v>#VALUE!</v>
      </c>
      <c r="DO5" s="122" t="e">
        <f t="shared" si="10"/>
        <v>#VALUE!</v>
      </c>
      <c r="DP5" s="122" t="e">
        <f t="shared" si="10"/>
        <v>#VALUE!</v>
      </c>
      <c r="DQ5" s="122" t="e">
        <f t="shared" si="10"/>
        <v>#VALUE!</v>
      </c>
      <c r="DR5" s="122" t="e">
        <f t="shared" si="10"/>
        <v>#VALUE!</v>
      </c>
      <c r="DS5" s="124" t="e">
        <f t="shared" si="10"/>
        <v>#VALUE!</v>
      </c>
      <c r="DT5" s="121" t="e">
        <f t="shared" ref="DT5:DT280" si="11">CZ5+DA5+DB5+DC5+DD5+DE5+DF5+DG5+DH5+DI5</f>
        <v>#VALUE!</v>
      </c>
      <c r="DU5" s="125" t="e">
        <f t="shared" ref="DU5:DU280" si="12">DJ5+DK5+DL5+DM5+DN5+DO5+DP5+DQ5+DR5+DS5</f>
        <v>#VALUE!</v>
      </c>
      <c r="DV5" s="103" t="e">
        <f>CZ5*'Ores &amp; Ingots'!$C$3+DA5*'Ores &amp; Ingots'!$C$4+DB5*'Ores &amp; Ingots'!$C$5+DC5*'Ores &amp; Ingots'!$C$6+DD5*'Ores &amp; Ingots'!$C$7+DE5*'Ores &amp; Ingots'!$C$8+DF5*'Ores &amp; Ingots'!$C$9+DG5*'Ores &amp; Ingots'!$C$10+DH5*'Ores &amp; Ingots'!$C$11+DI5*'Ores &amp; Ingots'!$C$12</f>
        <v>#VALUE!</v>
      </c>
      <c r="DW5" s="103" t="e">
        <f>DJ5*'Ores &amp; Ingots'!$B$3+DK5*'Ores &amp; Ingots'!$B$4+DL5*'Ores &amp; Ingots'!$B$5+DM5*'Ores &amp; Ingots'!$B$6+DN5*'Ores &amp; Ingots'!$B$7+DO5*'Ores &amp; Ingots'!$B$8+DP5*'Ores &amp; Ingots'!$B$9+DQ5*'Ores &amp; Ingots'!$B$10+DR5*'Ores &amp; Ingots'!$B$11+DS5*'Ores &amp; Ingots'!$B$12</f>
        <v>#VALUE!</v>
      </c>
      <c r="DX5" s="125" t="e">
        <f>CZ5*Refining!$G$3+DA5*Refining!$G$4+DB5*Refining!$G$5+DC5*Refining!$G$6+DD5*Refining!$G$7+DE5*Refining!$G$8+DF5*Refining!$G$9+DG5*Refining!$G$10+DH5*Refining!$G$11+DI5*Refining!$G$12</f>
        <v>#VALUE!</v>
      </c>
      <c r="DY5" s="125" t="e">
        <f t="shared" ref="DY5:DY280" si="13">(DX5*$O$44)/3600</f>
        <v>#VALUE!</v>
      </c>
      <c r="DZ5" s="129" t="e">
        <f t="shared" ref="DZ5:DZ280" si="14">DY5/1000000</f>
        <v>#VALUE!</v>
      </c>
      <c r="EA5" s="121" t="e">
        <f t="shared" ref="EA5:EA280" si="15">J5+CB5+DX5</f>
        <v>#VALUE!</v>
      </c>
      <c r="EB5" s="131" t="e">
        <f t="shared" ref="EB5:EC5" si="16">EA5/60</f>
        <v>#VALUE!</v>
      </c>
      <c r="EC5" s="131" t="e">
        <f t="shared" si="16"/>
        <v>#VALUE!</v>
      </c>
      <c r="ED5" s="121" t="e">
        <f t="shared" ref="ED5:ED280" si="17">DY5+CC5</f>
        <v>#VALUE!</v>
      </c>
      <c r="EE5" s="131" t="e">
        <f t="shared" ref="EE5:EF5" si="18">ED5/1000</f>
        <v>#VALUE!</v>
      </c>
      <c r="EF5" s="134" t="e">
        <f t="shared" si="18"/>
        <v>#VALUE!</v>
      </c>
      <c r="EG5" s="136" t="e">
        <f t="shared" ref="EG5:EG280" si="19">ED5/1000000</f>
        <v>#VALUE!</v>
      </c>
      <c r="EH5" s="138" t="e">
        <f t="shared" ref="EH5:EH280" si="20">EC5/24</f>
        <v>#VALUE!</v>
      </c>
      <c r="EI5" s="133">
        <v>648</v>
      </c>
    </row>
    <row r="6" spans="1:139" ht="15.75" customHeight="1" x14ac:dyDescent="0.2">
      <c r="A6" s="864"/>
      <c r="B6" s="135" t="s">
        <v>192</v>
      </c>
      <c r="C6" s="137" t="s">
        <v>155</v>
      </c>
      <c r="D6" s="137">
        <v>1</v>
      </c>
      <c r="E6" s="137">
        <v>1</v>
      </c>
      <c r="F6" s="137">
        <v>2</v>
      </c>
      <c r="G6" s="141">
        <f t="shared" si="0"/>
        <v>0.25</v>
      </c>
      <c r="H6" s="142">
        <v>20</v>
      </c>
      <c r="I6" s="142">
        <v>20</v>
      </c>
      <c r="J6" s="144">
        <f>H6/Main!$D$9</f>
        <v>4</v>
      </c>
      <c r="K6" s="144">
        <f>I6/Main!$D$10</f>
        <v>10</v>
      </c>
      <c r="L6" s="144">
        <f t="shared" si="1"/>
        <v>2.5</v>
      </c>
      <c r="M6" s="144">
        <v>1</v>
      </c>
      <c r="N6" s="147"/>
      <c r="O6" s="149">
        <v>20000</v>
      </c>
      <c r="P6" s="150"/>
      <c r="Q6" s="153"/>
      <c r="R6" s="150"/>
      <c r="S6" s="155"/>
      <c r="T6" s="155"/>
      <c r="U6" s="150"/>
      <c r="V6" s="150"/>
      <c r="W6" s="153">
        <v>5000</v>
      </c>
      <c r="X6" s="150"/>
      <c r="Y6" s="150"/>
      <c r="Z6" s="150"/>
      <c r="AA6" s="150"/>
      <c r="AB6" s="150"/>
      <c r="AC6" s="157"/>
      <c r="AD6" s="158">
        <v>0</v>
      </c>
      <c r="AE6" s="158">
        <v>0</v>
      </c>
      <c r="AF6" s="158">
        <v>1</v>
      </c>
      <c r="AG6" s="158">
        <v>0</v>
      </c>
      <c r="AH6" s="158">
        <v>2</v>
      </c>
      <c r="AI6" s="158">
        <v>0</v>
      </c>
      <c r="AJ6" s="158">
        <v>0</v>
      </c>
      <c r="AK6" s="158">
        <v>1</v>
      </c>
      <c r="AL6" s="158">
        <v>0</v>
      </c>
      <c r="AM6" s="158">
        <v>0</v>
      </c>
      <c r="AN6" s="158">
        <v>0</v>
      </c>
      <c r="AO6" s="158">
        <v>0</v>
      </c>
      <c r="AP6" s="158">
        <v>0</v>
      </c>
      <c r="AQ6" s="158">
        <v>0</v>
      </c>
      <c r="AR6" s="158">
        <v>0</v>
      </c>
      <c r="AS6" s="158">
        <v>0</v>
      </c>
      <c r="AT6" s="158">
        <v>0</v>
      </c>
      <c r="AU6" s="160">
        <v>4</v>
      </c>
      <c r="AV6" s="158">
        <v>0</v>
      </c>
      <c r="AW6" s="158">
        <v>0</v>
      </c>
      <c r="AX6" s="158">
        <v>0</v>
      </c>
      <c r="AY6" s="162" t="str">
        <f t="shared" ref="AY6:BS6" si="21">IF(AD6 = 0, "", AD6)</f>
        <v/>
      </c>
      <c r="AZ6" s="163" t="str">
        <f t="shared" si="21"/>
        <v/>
      </c>
      <c r="BA6" s="165">
        <f t="shared" si="21"/>
        <v>1</v>
      </c>
      <c r="BB6" s="163" t="str">
        <f t="shared" si="21"/>
        <v/>
      </c>
      <c r="BC6" s="165">
        <f t="shared" si="21"/>
        <v>2</v>
      </c>
      <c r="BD6" s="163" t="str">
        <f t="shared" si="21"/>
        <v/>
      </c>
      <c r="BE6" s="163" t="str">
        <f t="shared" si="21"/>
        <v/>
      </c>
      <c r="BF6" s="165">
        <f t="shared" si="21"/>
        <v>1</v>
      </c>
      <c r="BG6" s="163" t="str">
        <f t="shared" si="21"/>
        <v/>
      </c>
      <c r="BH6" s="163" t="str">
        <f t="shared" si="21"/>
        <v/>
      </c>
      <c r="BI6" s="163" t="str">
        <f t="shared" si="21"/>
        <v/>
      </c>
      <c r="BJ6" s="163" t="str">
        <f t="shared" si="21"/>
        <v/>
      </c>
      <c r="BK6" s="163" t="str">
        <f t="shared" si="21"/>
        <v/>
      </c>
      <c r="BL6" s="163" t="str">
        <f t="shared" si="21"/>
        <v/>
      </c>
      <c r="BM6" s="163" t="str">
        <f t="shared" si="21"/>
        <v/>
      </c>
      <c r="BN6" s="163" t="str">
        <f t="shared" si="21"/>
        <v/>
      </c>
      <c r="BO6" s="163" t="str">
        <f t="shared" si="21"/>
        <v/>
      </c>
      <c r="BP6" s="171">
        <f t="shared" si="21"/>
        <v>4</v>
      </c>
      <c r="BQ6" s="163" t="str">
        <f t="shared" si="21"/>
        <v/>
      </c>
      <c r="BR6" s="163" t="str">
        <f t="shared" si="21"/>
        <v/>
      </c>
      <c r="BS6" s="173" t="str">
        <f t="shared" si="21"/>
        <v/>
      </c>
      <c r="BT6" s="175" t="e">
        <f>$AY6*Assembly!Z$4+$AZ6*Assembly!Z$5+$BA6*Assembly!Z$6+$BB6*Assembly!Z$7+$BC6*Assembly!Z$8+$BD6*Assembly!Z$9+$BE6*Assembly!Z$10+$BF6*Assembly!Z$11+$BG6*Assembly!Z$12+$BH6*Assembly!Z$13+$BI6*Assembly!Z$14+$BJ6*Assembly!Z$15+$BK6*Assembly!Z$16+$BL6*Assembly!Z$17+$BM6*Assembly!Z$18+$BN6*Assembly!Z$19+$BO6*Assembly!Z$20+$BP6*Assembly!Z$21+$BQ6*Assembly!Z$22+$BR6*Assembly!Z$23+$BS6*Assembly!Z$24</f>
        <v>#VALUE!</v>
      </c>
      <c r="BU6" s="165" t="e">
        <f t="shared" si="3"/>
        <v>#VALUE!</v>
      </c>
      <c r="BV6" s="176"/>
      <c r="BW6" s="165" t="e">
        <f>$AY6*Assembly!AD$4+$AZ6*Assembly!AD$5+$BA6*Assembly!AD$6+$BB6*Assembly!AD$7+$BC6*Assembly!AD$8+$BD6*Assembly!AD$9+$BE6*Assembly!AD$10+$BF6*Assembly!AD$11+$BG6*Assembly!AD$12+$BH6*Assembly!AD$13+$BI6*Assembly!AD$14+$BJ6*Assembly!AD$15+$BK6*Assembly!AD$16+$BL6*Assembly!AD$17+$BM6*Assembly!AD$18+$BN6*Assembly!AD$19+$BO6*Assembly!AD$20+$BP6*Assembly!AD$21+$BQ6*Assembly!AD$22+$BR6*Assembly!AD$23+$BS6*Assembly!AD$24</f>
        <v>#VALUE!</v>
      </c>
      <c r="BX6" s="180" t="e">
        <f t="shared" si="4"/>
        <v>#VALUE!</v>
      </c>
      <c r="BY6" s="181" t="e">
        <f t="shared" si="5"/>
        <v>#VALUE!</v>
      </c>
      <c r="BZ6" s="182" t="e">
        <f t="shared" si="6"/>
        <v>#VALUE!</v>
      </c>
      <c r="CA6" s="181" t="e">
        <f t="shared" si="7"/>
        <v>#VALUE!</v>
      </c>
      <c r="CB6" s="165" t="e">
        <f>$AY6*Assembly!Y$4+$AZ6*Assembly!Y$5+$BA6*Assembly!Y$6+$BB6*Assembly!Y$7+$BC6*Assembly!Y$8+$BD6*Assembly!Y$9+$BE6*Assembly!Y$10+$BF6*Assembly!Y$11+$BG6*Assembly!Y$12+$BH6*Assembly!Y$13+$BI6*Assembly!Y$14+$BJ6*Assembly!Y$15+$BK6*Assembly!Y$16+$BL6*Assembly!Y$17+$BM6*Assembly!Y$18+$BN6*Assembly!Y$19+$BO6*Assembly!Y$20+$BP6*Assembly!Y$21+$BQ6*Assembly!Y$22+$BR6*Assembly!Y$23+$BS6*Assembly!Y$24</f>
        <v>#VALUE!</v>
      </c>
      <c r="CC6" s="165" t="e">
        <f t="shared" si="8"/>
        <v>#VALUE!</v>
      </c>
      <c r="CD6" s="136" t="e">
        <f t="shared" si="9"/>
        <v>#VALUE!</v>
      </c>
      <c r="CE6" s="184" t="e">
        <f>$AY6*Assembly!AC$4+$AZ6*Assembly!AC$5+$BA6*Assembly!AC$6+$BB6*Assembly!AC$7+$BC6*Assembly!AC$8+$BD6*Assembly!AC$9+$BE6*Assembly!AC$10+$BF6*Assembly!AC$11+$BG6*Assembly!AC$12+$BH6*Assembly!AC$13+$BI6*Assembly!AC$14+$BJ6*Assembly!AC$15+$BK6*Assembly!AC$16+$BL6*Assembly!AC$17+$BM6*Assembly!AC$18+$BN6*Assembly!AC$19+$BO6*Assembly!AC$20+$BP6*Assembly!AC$21+$BQ6*Assembly!AC$22+$BR6*Assembly!AC$23+$BS6*Assembly!AC$24</f>
        <v>#VALUE!</v>
      </c>
      <c r="CF6" s="153" t="e">
        <f>$AY6*Assembly!M$4+$AZ6*Assembly!M$5+$BA6*Assembly!M$6+$BB6*Assembly!M$7+$BC6*Assembly!M$8+$BD6*Assembly!M$9+$BE6*Assembly!M$10+$BF6*Assembly!M$11+$BG6*Assembly!M$12+$BH6*Assembly!M$13+$BI6*Assembly!M$14+$BJ6*Assembly!M$15+$BK6*Assembly!M$16+$BL6*Assembly!M$17+$BM6*Assembly!M$18+$BN6*Assembly!M$19+$BO6*Assembly!M$20+$BP6*Assembly!M$21+$BQ6*Assembly!M$22+$BR6*Assembly!M$23+$BS6*Assembly!M$24</f>
        <v>#VALUE!</v>
      </c>
      <c r="CG6" s="153" t="e">
        <f>$AY6*Assembly!N$4+$AZ6*Assembly!N$5+$BA6*Assembly!N$6+$BB6*Assembly!N$7+$BC6*Assembly!N$8+$BD6*Assembly!N$9+$BE6*Assembly!N$10+$BF6*Assembly!N$11+$BG6*Assembly!N$12+$BH6*Assembly!N$13+$BI6*Assembly!N$14+$BJ6*Assembly!N$15+$BK6*Assembly!N$16+$BL6*Assembly!N$17+$BM6*Assembly!N$18+$BN6*Assembly!N$19+$BO6*Assembly!N$20+$BP6*Assembly!N$21+$BQ6*Assembly!N$22+$BR6*Assembly!N$23+$BS6*Assembly!N$24</f>
        <v>#VALUE!</v>
      </c>
      <c r="CH6" s="153" t="e">
        <f>$AY6*Assembly!O$4+$AZ6*Assembly!O$5+$BA6*Assembly!O$6+$BB6*Assembly!O$7+$BC6*Assembly!O$8+$BD6*Assembly!O$9+$BE6*Assembly!O$10+$BF6*Assembly!O$11+$BG6*Assembly!O$12+$BH6*Assembly!O$13+$BI6*Assembly!O$14+$BJ6*Assembly!O$15+$BK6*Assembly!O$16+$BL6*Assembly!O$17+$BM6*Assembly!O$18+$BN6*Assembly!O$19+$BO6*Assembly!O$20+$BP6*Assembly!O$21+$BQ6*Assembly!O$22+$BR6*Assembly!O$23+$BS6*Assembly!O$24</f>
        <v>#VALUE!</v>
      </c>
      <c r="CI6" s="142" t="e">
        <f>$AY6*Assembly!P$4+$AZ6*Assembly!P$5+$BA6*Assembly!P$6+$BB6*Assembly!P$7+$BC6*Assembly!P$8+$BD6*Assembly!P$9+$BE6*Assembly!P$10+$BF6*Assembly!P$11+$BG6*Assembly!P$12+$BH6*Assembly!P$13+$BI6*Assembly!P$14+$BJ6*Assembly!P$15+$BK6*Assembly!P$16+$BL6*Assembly!P$17+$BM6*Assembly!P$18+$BN6*Assembly!P$19+$BO6*Assembly!P$20+$BP6*Assembly!P$21+$BQ6*Assembly!P$22+$BR6*Assembly!P$23+$BS6*Assembly!P$24</f>
        <v>#VALUE!</v>
      </c>
      <c r="CJ6" s="142" t="e">
        <f>$AY6*Assembly!Q$4+$AZ6*Assembly!Q$5+$BA6*Assembly!Q$6+$BB6*Assembly!Q$7+$BC6*Assembly!Q$8+$BD6*Assembly!Q$9+$BE6*Assembly!Q$10+$BF6*Assembly!Q$11+$BG6*Assembly!Q$12+$BH6*Assembly!Q$13+$BI6*Assembly!Q$14+$BJ6*Assembly!Q$15+$BK6*Assembly!Q$16+$BL6*Assembly!Q$17+$BM6*Assembly!Q$18+$BN6*Assembly!Q$19+$BO6*Assembly!Q$20+$BP6*Assembly!Q$21+$BQ6*Assembly!Q$22+$BR6*Assembly!Q$23+$BS6*Assembly!Q$24</f>
        <v>#VALUE!</v>
      </c>
      <c r="CK6" s="153" t="e">
        <f>$AY6*Assembly!R$4+$AZ6*Assembly!R$5+$BA6*Assembly!R$6+$BB6*Assembly!R$7+$BC6*Assembly!R$8+$BD6*Assembly!R$9+$BE6*Assembly!R$10+$BF6*Assembly!R$11+$BG6*Assembly!R$12+$BH6*Assembly!R$13+$BI6*Assembly!R$14+$BJ6*Assembly!R$15+$BK6*Assembly!R$16+$BL6*Assembly!R$17+$BM6*Assembly!R$18+$BN6*Assembly!R$19+$BO6*Assembly!R$20+$BP6*Assembly!R$21+$BQ6*Assembly!R$22+$BR6*Assembly!R$23+$BS6*Assembly!R$24</f>
        <v>#VALUE!</v>
      </c>
      <c r="CL6" s="142" t="e">
        <f>$AY6*Assembly!S$4+$AZ6*Assembly!S$5+$BA6*Assembly!S$6+$BB6*Assembly!S$7+$BC6*Assembly!S$8+$BD6*Assembly!S$9+$BE6*Assembly!S$10+$BF6*Assembly!S$11+$BG6*Assembly!S$12+$BH6*Assembly!S$13+$BI6*Assembly!S$14+$BJ6*Assembly!S$15+$BK6*Assembly!S$16+$BL6*Assembly!S$17+$BM6*Assembly!S$18+$BN6*Assembly!S$19+$BO6*Assembly!S$20+$BP6*Assembly!S$21+$BQ6*Assembly!S$22+$BR6*Assembly!S$23+$BS6*Assembly!S$24</f>
        <v>#VALUE!</v>
      </c>
      <c r="CM6" s="142" t="e">
        <f>$AY6*Assembly!T$4+$AZ6*Assembly!T$5+$BA6*Assembly!T$6+$BB6*Assembly!T$7+$BC6*Assembly!T$8+$BD6*Assembly!T$9+$BE6*Assembly!T$10+$BF6*Assembly!T$11+$BG6*Assembly!T$12+$BH6*Assembly!T$13+$BI6*Assembly!T$14+$BJ6*Assembly!T$15+$BK6*Assembly!T$16+$BL6*Assembly!T$17+$BM6*Assembly!T$18+$BN6*Assembly!T$19+$BO6*Assembly!T$20+$BP6*Assembly!T$21+$BQ6*Assembly!T$22+$BR6*Assembly!T$23+$BS6*Assembly!T$24</f>
        <v>#VALUE!</v>
      </c>
      <c r="CN6" s="142" t="e">
        <f>$AY6*Assembly!U$4+$AZ6*Assembly!U$5+$BA6*Assembly!U$6+$BB6*Assembly!U$7+$BC6*Assembly!U$8+$BD6*Assembly!U$9+$BE6*Assembly!U$10+$BF6*Assembly!U$11+$BG6*Assembly!U$12+$BH6*Assembly!U$13+$BI6*Assembly!U$14+$BJ6*Assembly!U$15+$BK6*Assembly!U$16+$BL6*Assembly!U$17+$BM6*Assembly!U$18+$BN6*Assembly!U$19+$BO6*Assembly!U$20+$BP6*Assembly!U$21+$BQ6*Assembly!U$22+$BR6*Assembly!U$23+$BS6*Assembly!U$24</f>
        <v>#VALUE!</v>
      </c>
      <c r="CO6" s="153" t="e">
        <f>$AY6*Assembly!V$4+$AZ6*Assembly!V$5+$BA6*Assembly!V$6+$BB6*Assembly!V$7+$BC6*Assembly!V$8+$BD6*Assembly!V$9+$BE6*Assembly!V$10+$BF6*Assembly!V$11+$BG6*Assembly!V$12+$BH6*Assembly!V$13+$BI6*Assembly!V$14+$BJ6*Assembly!V$15+$BK6*Assembly!V$16+$BL6*Assembly!V$17+$BM6*Assembly!V$18+$BN6*Assembly!V$19+$BO6*Assembly!V$20+$BP6*Assembly!V$21+$BQ6*Assembly!V$22+$BR6*Assembly!V$23+$BS6*Assembly!V$24</f>
        <v>#VALUE!</v>
      </c>
      <c r="CP6" s="153" t="e">
        <f>CF6*Refining!$F$3</f>
        <v>#VALUE!</v>
      </c>
      <c r="CQ6" s="153" t="e">
        <f>CG6*Refining!$F$4</f>
        <v>#VALUE!</v>
      </c>
      <c r="CR6" s="153" t="e">
        <f>CH6*Refining!$F$5</f>
        <v>#VALUE!</v>
      </c>
      <c r="CS6" s="153" t="e">
        <f>CI6*Refining!$F$6</f>
        <v>#VALUE!</v>
      </c>
      <c r="CT6" s="153" t="e">
        <f>CJ6*Refining!$F$7</f>
        <v>#VALUE!</v>
      </c>
      <c r="CU6" s="153" t="e">
        <f>CK6*Refining!$F$8</f>
        <v>#VALUE!</v>
      </c>
      <c r="CV6" s="153" t="e">
        <f>CL6*Refining!$F$9</f>
        <v>#VALUE!</v>
      </c>
      <c r="CW6" s="153" t="e">
        <f>CM6*Refining!$F$10</f>
        <v>#VALUE!</v>
      </c>
      <c r="CX6" s="153" t="e">
        <f>CN6*Refining!$F$11</f>
        <v>#VALUE!</v>
      </c>
      <c r="CY6" s="153" t="e">
        <f>CO6*Refining!$F$12</f>
        <v>#VALUE!</v>
      </c>
      <c r="CZ6" s="190" t="e">
        <f t="shared" ref="CZ6:DS6" si="22">IF(CF6 = 0, "", CF6)</f>
        <v>#VALUE!</v>
      </c>
      <c r="DA6" s="191" t="e">
        <f t="shared" si="22"/>
        <v>#VALUE!</v>
      </c>
      <c r="DB6" s="191" t="e">
        <f t="shared" si="22"/>
        <v>#VALUE!</v>
      </c>
      <c r="DC6" s="191" t="e">
        <f t="shared" si="22"/>
        <v>#VALUE!</v>
      </c>
      <c r="DD6" s="193" t="e">
        <f t="shared" si="22"/>
        <v>#VALUE!</v>
      </c>
      <c r="DE6" s="191" t="e">
        <f t="shared" si="22"/>
        <v>#VALUE!</v>
      </c>
      <c r="DF6" s="193" t="e">
        <f t="shared" si="22"/>
        <v>#VALUE!</v>
      </c>
      <c r="DG6" s="193" t="e">
        <f t="shared" si="22"/>
        <v>#VALUE!</v>
      </c>
      <c r="DH6" s="191" t="e">
        <f t="shared" si="22"/>
        <v>#VALUE!</v>
      </c>
      <c r="DI6" s="195" t="e">
        <f t="shared" si="22"/>
        <v>#VALUE!</v>
      </c>
      <c r="DJ6" s="190" t="e">
        <f t="shared" si="22"/>
        <v>#VALUE!</v>
      </c>
      <c r="DK6" s="191" t="e">
        <f t="shared" si="22"/>
        <v>#VALUE!</v>
      </c>
      <c r="DL6" s="191" t="e">
        <f t="shared" si="22"/>
        <v>#VALUE!</v>
      </c>
      <c r="DM6" s="191" t="e">
        <f t="shared" si="22"/>
        <v>#VALUE!</v>
      </c>
      <c r="DN6" s="193" t="e">
        <f t="shared" si="22"/>
        <v>#VALUE!</v>
      </c>
      <c r="DO6" s="191" t="e">
        <f t="shared" si="22"/>
        <v>#VALUE!</v>
      </c>
      <c r="DP6" s="191" t="e">
        <f t="shared" si="22"/>
        <v>#VALUE!</v>
      </c>
      <c r="DQ6" s="191" t="e">
        <f t="shared" si="22"/>
        <v>#VALUE!</v>
      </c>
      <c r="DR6" s="191" t="e">
        <f t="shared" si="22"/>
        <v>#VALUE!</v>
      </c>
      <c r="DS6" s="195" t="e">
        <f t="shared" si="22"/>
        <v>#VALUE!</v>
      </c>
      <c r="DT6" s="190" t="e">
        <f t="shared" si="11"/>
        <v>#VALUE!</v>
      </c>
      <c r="DU6" s="197" t="e">
        <f t="shared" si="12"/>
        <v>#VALUE!</v>
      </c>
      <c r="DV6" s="165" t="e">
        <f>CZ6*'Ores &amp; Ingots'!$C$3+DA6*'Ores &amp; Ingots'!$C$4+DB6*'Ores &amp; Ingots'!$C$5+DC6*'Ores &amp; Ingots'!$C$6+DD6*'Ores &amp; Ingots'!$C$7+DE6*'Ores &amp; Ingots'!$C$8+DF6*'Ores &amp; Ingots'!$C$9+DG6*'Ores &amp; Ingots'!$C$10+DH6*'Ores &amp; Ingots'!$C$11+DI6*'Ores &amp; Ingots'!$C$12</f>
        <v>#VALUE!</v>
      </c>
      <c r="DW6" s="165" t="e">
        <f>DJ6*'Ores &amp; Ingots'!$B$3+DK6*'Ores &amp; Ingots'!$B$4+DL6*'Ores &amp; Ingots'!$B$5+DM6*'Ores &amp; Ingots'!$B$6+DN6*'Ores &amp; Ingots'!$B$7+DO6*'Ores &amp; Ingots'!$B$8+DP6*'Ores &amp; Ingots'!$B$9+DQ6*'Ores &amp; Ingots'!$B$10+DR6*'Ores &amp; Ingots'!$B$11+DS6*'Ores &amp; Ingots'!$B$12</f>
        <v>#VALUE!</v>
      </c>
      <c r="DX6" s="197" t="e">
        <f>CZ6*Refining!$G$3+DA6*Refining!$G$4+DB6*Refining!$G$5+DC6*Refining!$G$6+DD6*Refining!$G$7+DE6*Refining!$G$8+DF6*Refining!$G$9+DG6*Refining!$G$10+DH6*Refining!$G$11+DI6*Refining!$G$12</f>
        <v>#VALUE!</v>
      </c>
      <c r="DY6" s="197" t="e">
        <f t="shared" si="13"/>
        <v>#VALUE!</v>
      </c>
      <c r="DZ6" s="199" t="e">
        <f t="shared" si="14"/>
        <v>#VALUE!</v>
      </c>
      <c r="EA6" s="190" t="e">
        <f t="shared" si="15"/>
        <v>#VALUE!</v>
      </c>
      <c r="EB6" s="200" t="e">
        <f t="shared" ref="EB6:EC6" si="23">EA6/60</f>
        <v>#VALUE!</v>
      </c>
      <c r="EC6" s="200" t="e">
        <f t="shared" si="23"/>
        <v>#VALUE!</v>
      </c>
      <c r="ED6" s="190" t="e">
        <f t="shared" si="17"/>
        <v>#VALUE!</v>
      </c>
      <c r="EE6" s="200" t="e">
        <f t="shared" ref="EE6:EF6" si="24">ED6/1000</f>
        <v>#VALUE!</v>
      </c>
      <c r="EF6" s="201" t="e">
        <f t="shared" si="24"/>
        <v>#VALUE!</v>
      </c>
      <c r="EG6" s="136" t="e">
        <f t="shared" si="19"/>
        <v>#VALUE!</v>
      </c>
      <c r="EH6" s="138" t="e">
        <f t="shared" si="20"/>
        <v>#VALUE!</v>
      </c>
      <c r="EI6" s="133" t="s">
        <v>28</v>
      </c>
    </row>
    <row r="7" spans="1:139" ht="15.75" customHeight="1" x14ac:dyDescent="0.2">
      <c r="A7" s="864"/>
      <c r="B7" s="135" t="s">
        <v>233</v>
      </c>
      <c r="C7" s="137" t="s">
        <v>156</v>
      </c>
      <c r="D7" s="137">
        <v>1</v>
      </c>
      <c r="E7" s="137">
        <v>2</v>
      </c>
      <c r="F7" s="137">
        <v>1</v>
      </c>
      <c r="G7" s="202">
        <f t="shared" si="0"/>
        <v>31.25</v>
      </c>
      <c r="H7" s="203">
        <v>50</v>
      </c>
      <c r="I7" s="203">
        <v>50</v>
      </c>
      <c r="J7" s="204">
        <f>H7/Main!$D$9</f>
        <v>10</v>
      </c>
      <c r="K7" s="204">
        <f>I7/Main!$D$10</f>
        <v>25</v>
      </c>
      <c r="L7" s="204">
        <f t="shared" si="1"/>
        <v>2.5</v>
      </c>
      <c r="M7" s="204">
        <v>1</v>
      </c>
      <c r="N7" s="205"/>
      <c r="O7" s="206">
        <v>10000</v>
      </c>
      <c r="P7" s="207"/>
      <c r="Q7" s="208"/>
      <c r="R7" s="207"/>
      <c r="S7" s="209"/>
      <c r="T7" s="209"/>
      <c r="U7" s="207"/>
      <c r="V7" s="207"/>
      <c r="W7" s="208">
        <v>50000</v>
      </c>
      <c r="X7" s="207"/>
      <c r="Y7" s="207"/>
      <c r="Z7" s="207"/>
      <c r="AA7" s="207"/>
      <c r="AB7" s="207"/>
      <c r="AC7" s="210" t="s">
        <v>34</v>
      </c>
      <c r="AD7" s="158">
        <v>80</v>
      </c>
      <c r="AE7" s="158">
        <v>0</v>
      </c>
      <c r="AF7" s="158">
        <v>60</v>
      </c>
      <c r="AG7" s="158">
        <v>40</v>
      </c>
      <c r="AH7" s="158">
        <v>40</v>
      </c>
      <c r="AI7" s="158">
        <v>0</v>
      </c>
      <c r="AJ7" s="158">
        <v>0</v>
      </c>
      <c r="AK7" s="158">
        <v>8</v>
      </c>
      <c r="AL7" s="158">
        <v>0</v>
      </c>
      <c r="AM7" s="158">
        <v>0</v>
      </c>
      <c r="AN7" s="158">
        <v>0</v>
      </c>
      <c r="AO7" s="158">
        <v>0</v>
      </c>
      <c r="AP7" s="158">
        <v>0</v>
      </c>
      <c r="AQ7" s="158">
        <v>0</v>
      </c>
      <c r="AR7" s="158">
        <v>0</v>
      </c>
      <c r="AS7" s="158">
        <v>0</v>
      </c>
      <c r="AT7" s="158">
        <v>0</v>
      </c>
      <c r="AU7" s="160">
        <v>40</v>
      </c>
      <c r="AV7" s="158">
        <v>0</v>
      </c>
      <c r="AW7" s="158">
        <v>0</v>
      </c>
      <c r="AX7" s="158">
        <v>0</v>
      </c>
      <c r="AY7" s="175">
        <f t="shared" ref="AY7:BS7" si="25">IF(AD7 = 0, "", AD7)</f>
        <v>80</v>
      </c>
      <c r="AZ7" s="163" t="str">
        <f t="shared" si="25"/>
        <v/>
      </c>
      <c r="BA7" s="165">
        <f t="shared" si="25"/>
        <v>60</v>
      </c>
      <c r="BB7" s="165">
        <f t="shared" si="25"/>
        <v>40</v>
      </c>
      <c r="BC7" s="165">
        <f t="shared" si="25"/>
        <v>40</v>
      </c>
      <c r="BD7" s="163" t="str">
        <f t="shared" si="25"/>
        <v/>
      </c>
      <c r="BE7" s="163" t="str">
        <f t="shared" si="25"/>
        <v/>
      </c>
      <c r="BF7" s="165">
        <f t="shared" si="25"/>
        <v>8</v>
      </c>
      <c r="BG7" s="163" t="str">
        <f t="shared" si="25"/>
        <v/>
      </c>
      <c r="BH7" s="163" t="str">
        <f t="shared" si="25"/>
        <v/>
      </c>
      <c r="BI7" s="163" t="str">
        <f t="shared" si="25"/>
        <v/>
      </c>
      <c r="BJ7" s="163" t="str">
        <f t="shared" si="25"/>
        <v/>
      </c>
      <c r="BK7" s="163" t="str">
        <f t="shared" si="25"/>
        <v/>
      </c>
      <c r="BL7" s="163" t="str">
        <f t="shared" si="25"/>
        <v/>
      </c>
      <c r="BM7" s="163" t="str">
        <f t="shared" si="25"/>
        <v/>
      </c>
      <c r="BN7" s="163" t="str">
        <f t="shared" si="25"/>
        <v/>
      </c>
      <c r="BO7" s="163" t="str">
        <f t="shared" si="25"/>
        <v/>
      </c>
      <c r="BP7" s="171">
        <f t="shared" si="25"/>
        <v>40</v>
      </c>
      <c r="BQ7" s="163" t="str">
        <f t="shared" si="25"/>
        <v/>
      </c>
      <c r="BR7" s="163" t="str">
        <f t="shared" si="25"/>
        <v/>
      </c>
      <c r="BS7" s="173" t="str">
        <f t="shared" si="25"/>
        <v/>
      </c>
      <c r="BT7" s="175" t="e">
        <f>$AY7*Assembly!Z$4+$AZ7*Assembly!Z$5+$BA7*Assembly!Z$6+$BB7*Assembly!Z$7+$BC7*Assembly!Z$8+$BD7*Assembly!Z$9+$BE7*Assembly!Z$10+$BF7*Assembly!Z$11+$BG7*Assembly!Z$12+$BH7*Assembly!Z$13+$BI7*Assembly!Z$14+$BJ7*Assembly!Z$15+$BK7*Assembly!Z$16+$BL7*Assembly!Z$17+$BM7*Assembly!Z$18+$BN7*Assembly!Z$19+$BO7*Assembly!Z$20+$BP7*Assembly!Z$21+$BQ7*Assembly!Z$22+$BR7*Assembly!Z$23+$BS7*Assembly!Z$24</f>
        <v>#VALUE!</v>
      </c>
      <c r="BU7" s="165" t="e">
        <f t="shared" si="3"/>
        <v>#VALUE!</v>
      </c>
      <c r="BV7" s="176"/>
      <c r="BW7" s="165" t="e">
        <f>$AY7*Assembly!AD$4+$AZ7*Assembly!AD$5+$BA7*Assembly!AD$6+$BB7*Assembly!AD$7+$BC7*Assembly!AD$8+$BD7*Assembly!AD$9+$BE7*Assembly!AD$10+$BF7*Assembly!AD$11+$BG7*Assembly!AD$12+$BH7*Assembly!AD$13+$BI7*Assembly!AD$14+$BJ7*Assembly!AD$15+$BK7*Assembly!AD$16+$BL7*Assembly!AD$17+$BM7*Assembly!AD$18+$BN7*Assembly!AD$19+$BO7*Assembly!AD$20+$BP7*Assembly!AD$21+$BQ7*Assembly!AD$22+$BR7*Assembly!AD$23+$BS7*Assembly!AD$24</f>
        <v>#VALUE!</v>
      </c>
      <c r="BX7" s="180" t="e">
        <f t="shared" si="4"/>
        <v>#VALUE!</v>
      </c>
      <c r="BY7" s="181" t="e">
        <f t="shared" si="5"/>
        <v>#VALUE!</v>
      </c>
      <c r="BZ7" s="182" t="e">
        <f t="shared" si="6"/>
        <v>#VALUE!</v>
      </c>
      <c r="CA7" s="181" t="e">
        <f t="shared" si="7"/>
        <v>#VALUE!</v>
      </c>
      <c r="CB7" s="165" t="e">
        <f>$AY7*Assembly!Y$4+$AZ7*Assembly!Y$5+$BA7*Assembly!Y$6+$BB7*Assembly!Y$7+$BC7*Assembly!Y$8+$BD7*Assembly!Y$9+$BE7*Assembly!Y$10+$BF7*Assembly!Y$11+$BG7*Assembly!Y$12+$BH7*Assembly!Y$13+$BI7*Assembly!Y$14+$BJ7*Assembly!Y$15+$BK7*Assembly!Y$16+$BL7*Assembly!Y$17+$BM7*Assembly!Y$18+$BN7*Assembly!Y$19+$BO7*Assembly!Y$20+$BP7*Assembly!Y$21+$BQ7*Assembly!Y$22+$BR7*Assembly!Y$23+$BS7*Assembly!Y$24</f>
        <v>#VALUE!</v>
      </c>
      <c r="CC7" s="165" t="e">
        <f t="shared" si="8"/>
        <v>#VALUE!</v>
      </c>
      <c r="CD7" s="136" t="e">
        <f t="shared" si="9"/>
        <v>#VALUE!</v>
      </c>
      <c r="CE7" s="184" t="e">
        <f>$AY7*Assembly!AC$4+$AZ7*Assembly!AC$5+$BA7*Assembly!AC$6+$BB7*Assembly!AC$7+$BC7*Assembly!AC$8+$BD7*Assembly!AC$9+$BE7*Assembly!AC$10+$BF7*Assembly!AC$11+$BG7*Assembly!AC$12+$BH7*Assembly!AC$13+$BI7*Assembly!AC$14+$BJ7*Assembly!AC$15+$BK7*Assembly!AC$16+$BL7*Assembly!AC$17+$BM7*Assembly!AC$18+$BN7*Assembly!AC$19+$BO7*Assembly!AC$20+$BP7*Assembly!AC$21+$BQ7*Assembly!AC$22+$BR7*Assembly!AC$23+$BS7*Assembly!AC$24</f>
        <v>#VALUE!</v>
      </c>
      <c r="CF7" s="208" t="e">
        <f>$AY7*Assembly!M$4+$AZ7*Assembly!M$5+$BA7*Assembly!M$6+$BB7*Assembly!M$7+$BC7*Assembly!M$8+$BD7*Assembly!M$9+$BE7*Assembly!M$10+$BF7*Assembly!M$11+$BG7*Assembly!M$12+$BH7*Assembly!M$13+$BI7*Assembly!M$14+$BJ7*Assembly!M$15+$BK7*Assembly!M$16+$BL7*Assembly!M$17+$BM7*Assembly!M$18+$BN7*Assembly!M$19+$BO7*Assembly!M$20+$BP7*Assembly!M$21+$BQ7*Assembly!M$22+$BR7*Assembly!M$23+$BS7*Assembly!M$24</f>
        <v>#VALUE!</v>
      </c>
      <c r="CG7" s="208" t="e">
        <f>$AY7*Assembly!N$4+$AZ7*Assembly!N$5+$BA7*Assembly!N$6+$BB7*Assembly!N$7+$BC7*Assembly!N$8+$BD7*Assembly!N$9+$BE7*Assembly!N$10+$BF7*Assembly!N$11+$BG7*Assembly!N$12+$BH7*Assembly!N$13+$BI7*Assembly!N$14+$BJ7*Assembly!N$15+$BK7*Assembly!N$16+$BL7*Assembly!N$17+$BM7*Assembly!N$18+$BN7*Assembly!N$19+$BO7*Assembly!N$20+$BP7*Assembly!N$21+$BQ7*Assembly!N$22+$BR7*Assembly!N$23+$BS7*Assembly!N$24</f>
        <v>#VALUE!</v>
      </c>
      <c r="CH7" s="208" t="e">
        <f>$AY7*Assembly!O$4+$AZ7*Assembly!O$5+$BA7*Assembly!O$6+$BB7*Assembly!O$7+$BC7*Assembly!O$8+$BD7*Assembly!O$9+$BE7*Assembly!O$10+$BF7*Assembly!O$11+$BG7*Assembly!O$12+$BH7*Assembly!O$13+$BI7*Assembly!O$14+$BJ7*Assembly!O$15+$BK7*Assembly!O$16+$BL7*Assembly!O$17+$BM7*Assembly!O$18+$BN7*Assembly!O$19+$BO7*Assembly!O$20+$BP7*Assembly!O$21+$BQ7*Assembly!O$22+$BR7*Assembly!O$23+$BS7*Assembly!O$24</f>
        <v>#VALUE!</v>
      </c>
      <c r="CI7" s="203" t="e">
        <f>$AY7*Assembly!P$4+$AZ7*Assembly!P$5+$BA7*Assembly!P$6+$BB7*Assembly!P$7+$BC7*Assembly!P$8+$BD7*Assembly!P$9+$BE7*Assembly!P$10+$BF7*Assembly!P$11+$BG7*Assembly!P$12+$BH7*Assembly!P$13+$BI7*Assembly!P$14+$BJ7*Assembly!P$15+$BK7*Assembly!P$16+$BL7*Assembly!P$17+$BM7*Assembly!P$18+$BN7*Assembly!P$19+$BO7*Assembly!P$20+$BP7*Assembly!P$21+$BQ7*Assembly!P$22+$BR7*Assembly!P$23+$BS7*Assembly!P$24</f>
        <v>#VALUE!</v>
      </c>
      <c r="CJ7" s="203" t="e">
        <f>$AY7*Assembly!Q$4+$AZ7*Assembly!Q$5+$BA7*Assembly!Q$6+$BB7*Assembly!Q$7+$BC7*Assembly!Q$8+$BD7*Assembly!Q$9+$BE7*Assembly!Q$10+$BF7*Assembly!Q$11+$BG7*Assembly!Q$12+$BH7*Assembly!Q$13+$BI7*Assembly!Q$14+$BJ7*Assembly!Q$15+$BK7*Assembly!Q$16+$BL7*Assembly!Q$17+$BM7*Assembly!Q$18+$BN7*Assembly!Q$19+$BO7*Assembly!Q$20+$BP7*Assembly!Q$21+$BQ7*Assembly!Q$22+$BR7*Assembly!Q$23+$BS7*Assembly!Q$24</f>
        <v>#VALUE!</v>
      </c>
      <c r="CK7" s="208" t="e">
        <f>$AY7*Assembly!R$4+$AZ7*Assembly!R$5+$BA7*Assembly!R$6+$BB7*Assembly!R$7+$BC7*Assembly!R$8+$BD7*Assembly!R$9+$BE7*Assembly!R$10+$BF7*Assembly!R$11+$BG7*Assembly!R$12+$BH7*Assembly!R$13+$BI7*Assembly!R$14+$BJ7*Assembly!R$15+$BK7*Assembly!R$16+$BL7*Assembly!R$17+$BM7*Assembly!R$18+$BN7*Assembly!R$19+$BO7*Assembly!R$20+$BP7*Assembly!R$21+$BQ7*Assembly!R$22+$BR7*Assembly!R$23+$BS7*Assembly!R$24</f>
        <v>#VALUE!</v>
      </c>
      <c r="CL7" s="203" t="e">
        <f>$AY7*Assembly!S$4+$AZ7*Assembly!S$5+$BA7*Assembly!S$6+$BB7*Assembly!S$7+$BC7*Assembly!S$8+$BD7*Assembly!S$9+$BE7*Assembly!S$10+$BF7*Assembly!S$11+$BG7*Assembly!S$12+$BH7*Assembly!S$13+$BI7*Assembly!S$14+$BJ7*Assembly!S$15+$BK7*Assembly!S$16+$BL7*Assembly!S$17+$BM7*Assembly!S$18+$BN7*Assembly!S$19+$BO7*Assembly!S$20+$BP7*Assembly!S$21+$BQ7*Assembly!S$22+$BR7*Assembly!S$23+$BS7*Assembly!S$24</f>
        <v>#VALUE!</v>
      </c>
      <c r="CM7" s="203" t="e">
        <f>$AY7*Assembly!T$4+$AZ7*Assembly!T$5+$BA7*Assembly!T$6+$BB7*Assembly!T$7+$BC7*Assembly!T$8+$BD7*Assembly!T$9+$BE7*Assembly!T$10+$BF7*Assembly!T$11+$BG7*Assembly!T$12+$BH7*Assembly!T$13+$BI7*Assembly!T$14+$BJ7*Assembly!T$15+$BK7*Assembly!T$16+$BL7*Assembly!T$17+$BM7*Assembly!T$18+$BN7*Assembly!T$19+$BO7*Assembly!T$20+$BP7*Assembly!T$21+$BQ7*Assembly!T$22+$BR7*Assembly!T$23+$BS7*Assembly!T$24</f>
        <v>#VALUE!</v>
      </c>
      <c r="CN7" s="203" t="e">
        <f>$AY7*Assembly!U$4+$AZ7*Assembly!U$5+$BA7*Assembly!U$6+$BB7*Assembly!U$7+$BC7*Assembly!U$8+$BD7*Assembly!U$9+$BE7*Assembly!U$10+$BF7*Assembly!U$11+$BG7*Assembly!U$12+$BH7*Assembly!U$13+$BI7*Assembly!U$14+$BJ7*Assembly!U$15+$BK7*Assembly!U$16+$BL7*Assembly!U$17+$BM7*Assembly!U$18+$BN7*Assembly!U$19+$BO7*Assembly!U$20+$BP7*Assembly!U$21+$BQ7*Assembly!U$22+$BR7*Assembly!U$23+$BS7*Assembly!U$24</f>
        <v>#VALUE!</v>
      </c>
      <c r="CO7" s="208" t="e">
        <f>$AY7*Assembly!V$4+$AZ7*Assembly!V$5+$BA7*Assembly!V$6+$BB7*Assembly!V$7+$BC7*Assembly!V$8+$BD7*Assembly!V$9+$BE7*Assembly!V$10+$BF7*Assembly!V$11+$BG7*Assembly!V$12+$BH7*Assembly!V$13+$BI7*Assembly!V$14+$BJ7*Assembly!V$15+$BK7*Assembly!V$16+$BL7*Assembly!V$17+$BM7*Assembly!V$18+$BN7*Assembly!V$19+$BO7*Assembly!V$20+$BP7*Assembly!V$21+$BQ7*Assembly!V$22+$BR7*Assembly!V$23+$BS7*Assembly!V$24</f>
        <v>#VALUE!</v>
      </c>
      <c r="CP7" s="208" t="e">
        <f>CF7*Refining!$F$3</f>
        <v>#VALUE!</v>
      </c>
      <c r="CQ7" s="208" t="e">
        <f>CG7*Refining!$F$4</f>
        <v>#VALUE!</v>
      </c>
      <c r="CR7" s="208" t="e">
        <f>CH7*Refining!$F$5</f>
        <v>#VALUE!</v>
      </c>
      <c r="CS7" s="208" t="e">
        <f>CI7*Refining!$F$6</f>
        <v>#VALUE!</v>
      </c>
      <c r="CT7" s="208" t="e">
        <f>CJ7*Refining!$F$7</f>
        <v>#VALUE!</v>
      </c>
      <c r="CU7" s="208" t="e">
        <f>CK7*Refining!$F$8</f>
        <v>#VALUE!</v>
      </c>
      <c r="CV7" s="208" t="e">
        <f>CL7*Refining!$F$9</f>
        <v>#VALUE!</v>
      </c>
      <c r="CW7" s="208" t="e">
        <f>CM7*Refining!$F$10</f>
        <v>#VALUE!</v>
      </c>
      <c r="CX7" s="208" t="e">
        <f>CN7*Refining!$F$11</f>
        <v>#VALUE!</v>
      </c>
      <c r="CY7" s="208" t="e">
        <f>CO7*Refining!$F$12</f>
        <v>#VALUE!</v>
      </c>
      <c r="CZ7" s="190" t="e">
        <f t="shared" ref="CZ7:DS7" si="26">IF(CF7 = 0, "", CF7)</f>
        <v>#VALUE!</v>
      </c>
      <c r="DA7" s="191" t="e">
        <f t="shared" si="26"/>
        <v>#VALUE!</v>
      </c>
      <c r="DB7" s="191" t="e">
        <f t="shared" si="26"/>
        <v>#VALUE!</v>
      </c>
      <c r="DC7" s="191" t="e">
        <f t="shared" si="26"/>
        <v>#VALUE!</v>
      </c>
      <c r="DD7" s="193" t="e">
        <f t="shared" si="26"/>
        <v>#VALUE!</v>
      </c>
      <c r="DE7" s="191" t="e">
        <f t="shared" si="26"/>
        <v>#VALUE!</v>
      </c>
      <c r="DF7" s="193" t="e">
        <f t="shared" si="26"/>
        <v>#VALUE!</v>
      </c>
      <c r="DG7" s="193" t="e">
        <f t="shared" si="26"/>
        <v>#VALUE!</v>
      </c>
      <c r="DH7" s="191" t="e">
        <f t="shared" si="26"/>
        <v>#VALUE!</v>
      </c>
      <c r="DI7" s="195" t="e">
        <f t="shared" si="26"/>
        <v>#VALUE!</v>
      </c>
      <c r="DJ7" s="190" t="e">
        <f t="shared" si="26"/>
        <v>#VALUE!</v>
      </c>
      <c r="DK7" s="191" t="e">
        <f t="shared" si="26"/>
        <v>#VALUE!</v>
      </c>
      <c r="DL7" s="191" t="e">
        <f t="shared" si="26"/>
        <v>#VALUE!</v>
      </c>
      <c r="DM7" s="191" t="e">
        <f t="shared" si="26"/>
        <v>#VALUE!</v>
      </c>
      <c r="DN7" s="193" t="e">
        <f t="shared" si="26"/>
        <v>#VALUE!</v>
      </c>
      <c r="DO7" s="191" t="e">
        <f t="shared" si="26"/>
        <v>#VALUE!</v>
      </c>
      <c r="DP7" s="191" t="e">
        <f t="shared" si="26"/>
        <v>#VALUE!</v>
      </c>
      <c r="DQ7" s="191" t="e">
        <f t="shared" si="26"/>
        <v>#VALUE!</v>
      </c>
      <c r="DR7" s="191" t="e">
        <f t="shared" si="26"/>
        <v>#VALUE!</v>
      </c>
      <c r="DS7" s="195" t="e">
        <f t="shared" si="26"/>
        <v>#VALUE!</v>
      </c>
      <c r="DT7" s="190" t="e">
        <f t="shared" si="11"/>
        <v>#VALUE!</v>
      </c>
      <c r="DU7" s="197" t="e">
        <f t="shared" si="12"/>
        <v>#VALUE!</v>
      </c>
      <c r="DV7" s="165" t="e">
        <f>CZ7*'Ores &amp; Ingots'!$C$3+DA7*'Ores &amp; Ingots'!$C$4+DB7*'Ores &amp; Ingots'!$C$5+DC7*'Ores &amp; Ingots'!$C$6+DD7*'Ores &amp; Ingots'!$C$7+DE7*'Ores &amp; Ingots'!$C$8+DF7*'Ores &amp; Ingots'!$C$9+DG7*'Ores &amp; Ingots'!$C$10+DH7*'Ores &amp; Ingots'!$C$11+DI7*'Ores &amp; Ingots'!$C$12</f>
        <v>#VALUE!</v>
      </c>
      <c r="DW7" s="165" t="e">
        <f>DJ7*'Ores &amp; Ingots'!$B$3+DK7*'Ores &amp; Ingots'!$B$4+DL7*'Ores &amp; Ingots'!$B$5+DM7*'Ores &amp; Ingots'!$B$6+DN7*'Ores &amp; Ingots'!$B$7+DO7*'Ores &amp; Ingots'!$B$8+DP7*'Ores &amp; Ingots'!$B$9+DQ7*'Ores &amp; Ingots'!$B$10+DR7*'Ores &amp; Ingots'!$B$11+DS7*'Ores &amp; Ingots'!$B$12</f>
        <v>#VALUE!</v>
      </c>
      <c r="DX7" s="197" t="e">
        <f>CZ7*Refining!$G$3+DA7*Refining!$G$4+DB7*Refining!$G$5+DC7*Refining!$G$6+DD7*Refining!$G$7+DE7*Refining!$G$8+DF7*Refining!$G$9+DG7*Refining!$G$10+DH7*Refining!$G$11+DI7*Refining!$G$12</f>
        <v>#VALUE!</v>
      </c>
      <c r="DY7" s="197" t="e">
        <f t="shared" si="13"/>
        <v>#VALUE!</v>
      </c>
      <c r="DZ7" s="199" t="e">
        <f t="shared" si="14"/>
        <v>#VALUE!</v>
      </c>
      <c r="EA7" s="190" t="e">
        <f t="shared" si="15"/>
        <v>#VALUE!</v>
      </c>
      <c r="EB7" s="200" t="e">
        <f t="shared" ref="EB7:EC7" si="27">EA7/60</f>
        <v>#VALUE!</v>
      </c>
      <c r="EC7" s="200" t="e">
        <f t="shared" si="27"/>
        <v>#VALUE!</v>
      </c>
      <c r="ED7" s="190" t="e">
        <f t="shared" si="17"/>
        <v>#VALUE!</v>
      </c>
      <c r="EE7" s="200" t="e">
        <f t="shared" ref="EE7:EF7" si="28">ED7/1000</f>
        <v>#VALUE!</v>
      </c>
      <c r="EF7" s="201" t="e">
        <f t="shared" si="28"/>
        <v>#VALUE!</v>
      </c>
      <c r="EG7" s="136" t="e">
        <f t="shared" si="19"/>
        <v>#VALUE!</v>
      </c>
      <c r="EH7" s="138" t="e">
        <f t="shared" si="20"/>
        <v>#VALUE!</v>
      </c>
      <c r="EI7" s="133">
        <v>316</v>
      </c>
    </row>
    <row r="8" spans="1:139" ht="15.75" customHeight="1" x14ac:dyDescent="0.2">
      <c r="A8" s="864"/>
      <c r="B8" s="135" t="s">
        <v>233</v>
      </c>
      <c r="C8" s="137" t="s">
        <v>155</v>
      </c>
      <c r="D8" s="137">
        <v>1</v>
      </c>
      <c r="E8" s="137">
        <v>1</v>
      </c>
      <c r="F8" s="137">
        <v>2</v>
      </c>
      <c r="G8" s="141">
        <f t="shared" si="0"/>
        <v>0.25</v>
      </c>
      <c r="H8" s="142">
        <v>15</v>
      </c>
      <c r="I8" s="142">
        <v>15</v>
      </c>
      <c r="J8" s="144">
        <f>H8/Main!$D$9</f>
        <v>3</v>
      </c>
      <c r="K8" s="144">
        <f>I8/Main!$D$10</f>
        <v>7.5</v>
      </c>
      <c r="L8" s="144">
        <f t="shared" si="1"/>
        <v>2.5</v>
      </c>
      <c r="M8" s="144">
        <v>1</v>
      </c>
      <c r="N8" s="147"/>
      <c r="O8" s="149">
        <v>10000</v>
      </c>
      <c r="P8" s="150"/>
      <c r="Q8" s="153"/>
      <c r="R8" s="150"/>
      <c r="S8" s="155"/>
      <c r="T8" s="155"/>
      <c r="U8" s="150"/>
      <c r="V8" s="150"/>
      <c r="W8" s="213">
        <v>50000</v>
      </c>
      <c r="X8" s="150"/>
      <c r="Y8" s="150"/>
      <c r="Z8" s="150"/>
      <c r="AA8" s="150"/>
      <c r="AB8" s="150"/>
      <c r="AC8" s="157"/>
      <c r="AD8" s="158">
        <v>1</v>
      </c>
      <c r="AE8" s="158">
        <v>0</v>
      </c>
      <c r="AF8" s="158">
        <v>1</v>
      </c>
      <c r="AG8" s="158">
        <v>0</v>
      </c>
      <c r="AH8" s="158">
        <v>1</v>
      </c>
      <c r="AI8" s="158">
        <v>0</v>
      </c>
      <c r="AJ8" s="158">
        <v>0</v>
      </c>
      <c r="AK8" s="160">
        <v>1</v>
      </c>
      <c r="AL8" s="158">
        <v>0</v>
      </c>
      <c r="AM8" s="158">
        <v>0</v>
      </c>
      <c r="AN8" s="158">
        <v>0</v>
      </c>
      <c r="AO8" s="158">
        <v>0</v>
      </c>
      <c r="AP8" s="158">
        <v>0</v>
      </c>
      <c r="AQ8" s="158">
        <v>0</v>
      </c>
      <c r="AR8" s="158">
        <v>0</v>
      </c>
      <c r="AS8" s="158">
        <v>0</v>
      </c>
      <c r="AT8" s="158">
        <v>0</v>
      </c>
      <c r="AU8" s="158">
        <v>0</v>
      </c>
      <c r="AV8" s="158">
        <v>0</v>
      </c>
      <c r="AW8" s="158">
        <v>0</v>
      </c>
      <c r="AX8" s="158">
        <v>0</v>
      </c>
      <c r="AY8" s="175">
        <f t="shared" ref="AY8:BS8" si="29">IF(AD8 = 0, "", AD8)</f>
        <v>1</v>
      </c>
      <c r="AZ8" s="163" t="str">
        <f t="shared" si="29"/>
        <v/>
      </c>
      <c r="BA8" s="165">
        <f t="shared" si="29"/>
        <v>1</v>
      </c>
      <c r="BB8" s="163" t="str">
        <f t="shared" si="29"/>
        <v/>
      </c>
      <c r="BC8" s="165">
        <f t="shared" si="29"/>
        <v>1</v>
      </c>
      <c r="BD8" s="163" t="str">
        <f t="shared" si="29"/>
        <v/>
      </c>
      <c r="BE8" s="163" t="str">
        <f t="shared" si="29"/>
        <v/>
      </c>
      <c r="BF8" s="171">
        <f t="shared" si="29"/>
        <v>1</v>
      </c>
      <c r="BG8" s="163" t="str">
        <f t="shared" si="29"/>
        <v/>
      </c>
      <c r="BH8" s="163" t="str">
        <f t="shared" si="29"/>
        <v/>
      </c>
      <c r="BI8" s="163" t="str">
        <f t="shared" si="29"/>
        <v/>
      </c>
      <c r="BJ8" s="163" t="str">
        <f t="shared" si="29"/>
        <v/>
      </c>
      <c r="BK8" s="163" t="str">
        <f t="shared" si="29"/>
        <v/>
      </c>
      <c r="BL8" s="163" t="str">
        <f t="shared" si="29"/>
        <v/>
      </c>
      <c r="BM8" s="163" t="str">
        <f t="shared" si="29"/>
        <v/>
      </c>
      <c r="BN8" s="163" t="str">
        <f t="shared" si="29"/>
        <v/>
      </c>
      <c r="BO8" s="163" t="str">
        <f t="shared" si="29"/>
        <v/>
      </c>
      <c r="BP8" s="163" t="str">
        <f t="shared" si="29"/>
        <v/>
      </c>
      <c r="BQ8" s="163" t="str">
        <f t="shared" si="29"/>
        <v/>
      </c>
      <c r="BR8" s="163" t="str">
        <f t="shared" si="29"/>
        <v/>
      </c>
      <c r="BS8" s="173" t="str">
        <f t="shared" si="29"/>
        <v/>
      </c>
      <c r="BT8" s="175" t="e">
        <f>$AY8*Assembly!Z$4+$AZ8*Assembly!Z$5+$BA8*Assembly!Z$6+$BB8*Assembly!Z$7+$BC8*Assembly!Z$8+$BD8*Assembly!Z$9+$BE8*Assembly!Z$10+$BF8*Assembly!Z$11+$BG8*Assembly!Z$12+$BH8*Assembly!Z$13+$BI8*Assembly!Z$14+$BJ8*Assembly!Z$15+$BK8*Assembly!Z$16+$BL8*Assembly!Z$17+$BM8*Assembly!Z$18+$BN8*Assembly!Z$19+$BO8*Assembly!Z$20+$BP8*Assembly!Z$21+$BQ8*Assembly!Z$22+$BR8*Assembly!Z$23+$BS8*Assembly!Z$24</f>
        <v>#VALUE!</v>
      </c>
      <c r="BU8" s="165" t="e">
        <f t="shared" si="3"/>
        <v>#VALUE!</v>
      </c>
      <c r="BV8" s="176"/>
      <c r="BW8" s="165" t="e">
        <f>$AY8*Assembly!AD$4+$AZ8*Assembly!AD$5+$BA8*Assembly!AD$6+$BB8*Assembly!AD$7+$BC8*Assembly!AD$8+$BD8*Assembly!AD$9+$BE8*Assembly!AD$10+$BF8*Assembly!AD$11+$BG8*Assembly!AD$12+$BH8*Assembly!AD$13+$BI8*Assembly!AD$14+$BJ8*Assembly!AD$15+$BK8*Assembly!AD$16+$BL8*Assembly!AD$17+$BM8*Assembly!AD$18+$BN8*Assembly!AD$19+$BO8*Assembly!AD$20+$BP8*Assembly!AD$21+$BQ8*Assembly!AD$22+$BR8*Assembly!AD$23+$BS8*Assembly!AD$24</f>
        <v>#VALUE!</v>
      </c>
      <c r="BX8" s="180" t="e">
        <f t="shared" si="4"/>
        <v>#VALUE!</v>
      </c>
      <c r="BY8" s="181" t="e">
        <f t="shared" si="5"/>
        <v>#VALUE!</v>
      </c>
      <c r="BZ8" s="182" t="e">
        <f t="shared" si="6"/>
        <v>#VALUE!</v>
      </c>
      <c r="CA8" s="181" t="e">
        <f t="shared" si="7"/>
        <v>#VALUE!</v>
      </c>
      <c r="CB8" s="165" t="e">
        <f>$AY8*Assembly!Y$4+$AZ8*Assembly!Y$5+$BA8*Assembly!Y$6+$BB8*Assembly!Y$7+$BC8*Assembly!Y$8+$BD8*Assembly!Y$9+$BE8*Assembly!Y$10+$BF8*Assembly!Y$11+$BG8*Assembly!Y$12+$BH8*Assembly!Y$13+$BI8*Assembly!Y$14+$BJ8*Assembly!Y$15+$BK8*Assembly!Y$16+$BL8*Assembly!Y$17+$BM8*Assembly!Y$18+$BN8*Assembly!Y$19+$BO8*Assembly!Y$20+$BP8*Assembly!Y$21+$BQ8*Assembly!Y$22+$BR8*Assembly!Y$23+$BS8*Assembly!Y$24</f>
        <v>#VALUE!</v>
      </c>
      <c r="CC8" s="165" t="e">
        <f t="shared" si="8"/>
        <v>#VALUE!</v>
      </c>
      <c r="CD8" s="136" t="e">
        <f t="shared" si="9"/>
        <v>#VALUE!</v>
      </c>
      <c r="CE8" s="184" t="e">
        <f>$AY8*Assembly!AC$4+$AZ8*Assembly!AC$5+$BA8*Assembly!AC$6+$BB8*Assembly!AC$7+$BC8*Assembly!AC$8+$BD8*Assembly!AC$9+$BE8*Assembly!AC$10+$BF8*Assembly!AC$11+$BG8*Assembly!AC$12+$BH8*Assembly!AC$13+$BI8*Assembly!AC$14+$BJ8*Assembly!AC$15+$BK8*Assembly!AC$16+$BL8*Assembly!AC$17+$BM8*Assembly!AC$18+$BN8*Assembly!AC$19+$BO8*Assembly!AC$20+$BP8*Assembly!AC$21+$BQ8*Assembly!AC$22+$BR8*Assembly!AC$23+$BS8*Assembly!AC$24</f>
        <v>#VALUE!</v>
      </c>
      <c r="CF8" s="153" t="e">
        <f>$AY8*Assembly!M$4+$AZ8*Assembly!M$5+$BA8*Assembly!M$6+$BB8*Assembly!M$7+$BC8*Assembly!M$8+$BD8*Assembly!M$9+$BE8*Assembly!M$10+$BF8*Assembly!M$11+$BG8*Assembly!M$12+$BH8*Assembly!M$13+$BI8*Assembly!M$14+$BJ8*Assembly!M$15+$BK8*Assembly!M$16+$BL8*Assembly!M$17+$BM8*Assembly!M$18+$BN8*Assembly!M$19+$BO8*Assembly!M$20+$BP8*Assembly!M$21+$BQ8*Assembly!M$22+$BR8*Assembly!M$23+$BS8*Assembly!M$24</f>
        <v>#VALUE!</v>
      </c>
      <c r="CG8" s="153" t="e">
        <f>$AY8*Assembly!N$4+$AZ8*Assembly!N$5+$BA8*Assembly!N$6+$BB8*Assembly!N$7+$BC8*Assembly!N$8+$BD8*Assembly!N$9+$BE8*Assembly!N$10+$BF8*Assembly!N$11+$BG8*Assembly!N$12+$BH8*Assembly!N$13+$BI8*Assembly!N$14+$BJ8*Assembly!N$15+$BK8*Assembly!N$16+$BL8*Assembly!N$17+$BM8*Assembly!N$18+$BN8*Assembly!N$19+$BO8*Assembly!N$20+$BP8*Assembly!N$21+$BQ8*Assembly!N$22+$BR8*Assembly!N$23+$BS8*Assembly!N$24</f>
        <v>#VALUE!</v>
      </c>
      <c r="CH8" s="153" t="e">
        <f>$AY8*Assembly!O$4+$AZ8*Assembly!O$5+$BA8*Assembly!O$6+$BB8*Assembly!O$7+$BC8*Assembly!O$8+$BD8*Assembly!O$9+$BE8*Assembly!O$10+$BF8*Assembly!O$11+$BG8*Assembly!O$12+$BH8*Assembly!O$13+$BI8*Assembly!O$14+$BJ8*Assembly!O$15+$BK8*Assembly!O$16+$BL8*Assembly!O$17+$BM8*Assembly!O$18+$BN8*Assembly!O$19+$BO8*Assembly!O$20+$BP8*Assembly!O$21+$BQ8*Assembly!O$22+$BR8*Assembly!O$23+$BS8*Assembly!O$24</f>
        <v>#VALUE!</v>
      </c>
      <c r="CI8" s="142" t="e">
        <f>$AY8*Assembly!P$4+$AZ8*Assembly!P$5+$BA8*Assembly!P$6+$BB8*Assembly!P$7+$BC8*Assembly!P$8+$BD8*Assembly!P$9+$BE8*Assembly!P$10+$BF8*Assembly!P$11+$BG8*Assembly!P$12+$BH8*Assembly!P$13+$BI8*Assembly!P$14+$BJ8*Assembly!P$15+$BK8*Assembly!P$16+$BL8*Assembly!P$17+$BM8*Assembly!P$18+$BN8*Assembly!P$19+$BO8*Assembly!P$20+$BP8*Assembly!P$21+$BQ8*Assembly!P$22+$BR8*Assembly!P$23+$BS8*Assembly!P$24</f>
        <v>#VALUE!</v>
      </c>
      <c r="CJ8" s="142" t="e">
        <f>$AY8*Assembly!Q$4+$AZ8*Assembly!Q$5+$BA8*Assembly!Q$6+$BB8*Assembly!Q$7+$BC8*Assembly!Q$8+$BD8*Assembly!Q$9+$BE8*Assembly!Q$10+$BF8*Assembly!Q$11+$BG8*Assembly!Q$12+$BH8*Assembly!Q$13+$BI8*Assembly!Q$14+$BJ8*Assembly!Q$15+$BK8*Assembly!Q$16+$BL8*Assembly!Q$17+$BM8*Assembly!Q$18+$BN8*Assembly!Q$19+$BO8*Assembly!Q$20+$BP8*Assembly!Q$21+$BQ8*Assembly!Q$22+$BR8*Assembly!Q$23+$BS8*Assembly!Q$24</f>
        <v>#VALUE!</v>
      </c>
      <c r="CK8" s="153" t="e">
        <f>$AY8*Assembly!R$4+$AZ8*Assembly!R$5+$BA8*Assembly!R$6+$BB8*Assembly!R$7+$BC8*Assembly!R$8+$BD8*Assembly!R$9+$BE8*Assembly!R$10+$BF8*Assembly!R$11+$BG8*Assembly!R$12+$BH8*Assembly!R$13+$BI8*Assembly!R$14+$BJ8*Assembly!R$15+$BK8*Assembly!R$16+$BL8*Assembly!R$17+$BM8*Assembly!R$18+$BN8*Assembly!R$19+$BO8*Assembly!R$20+$BP8*Assembly!R$21+$BQ8*Assembly!R$22+$BR8*Assembly!R$23+$BS8*Assembly!R$24</f>
        <v>#VALUE!</v>
      </c>
      <c r="CL8" s="142" t="e">
        <f>$AY8*Assembly!S$4+$AZ8*Assembly!S$5+$BA8*Assembly!S$6+$BB8*Assembly!S$7+$BC8*Assembly!S$8+$BD8*Assembly!S$9+$BE8*Assembly!S$10+$BF8*Assembly!S$11+$BG8*Assembly!S$12+$BH8*Assembly!S$13+$BI8*Assembly!S$14+$BJ8*Assembly!S$15+$BK8*Assembly!S$16+$BL8*Assembly!S$17+$BM8*Assembly!S$18+$BN8*Assembly!S$19+$BO8*Assembly!S$20+$BP8*Assembly!S$21+$BQ8*Assembly!S$22+$BR8*Assembly!S$23+$BS8*Assembly!S$24</f>
        <v>#VALUE!</v>
      </c>
      <c r="CM8" s="142" t="e">
        <f>$AY8*Assembly!T$4+$AZ8*Assembly!T$5+$BA8*Assembly!T$6+$BB8*Assembly!T$7+$BC8*Assembly!T$8+$BD8*Assembly!T$9+$BE8*Assembly!T$10+$BF8*Assembly!T$11+$BG8*Assembly!T$12+$BH8*Assembly!T$13+$BI8*Assembly!T$14+$BJ8*Assembly!T$15+$BK8*Assembly!T$16+$BL8*Assembly!T$17+$BM8*Assembly!T$18+$BN8*Assembly!T$19+$BO8*Assembly!T$20+$BP8*Assembly!T$21+$BQ8*Assembly!T$22+$BR8*Assembly!T$23+$BS8*Assembly!T$24</f>
        <v>#VALUE!</v>
      </c>
      <c r="CN8" s="142" t="e">
        <f>$AY8*Assembly!U$4+$AZ8*Assembly!U$5+$BA8*Assembly!U$6+$BB8*Assembly!U$7+$BC8*Assembly!U$8+$BD8*Assembly!U$9+$BE8*Assembly!U$10+$BF8*Assembly!U$11+$BG8*Assembly!U$12+$BH8*Assembly!U$13+$BI8*Assembly!U$14+$BJ8*Assembly!U$15+$BK8*Assembly!U$16+$BL8*Assembly!U$17+$BM8*Assembly!U$18+$BN8*Assembly!U$19+$BO8*Assembly!U$20+$BP8*Assembly!U$21+$BQ8*Assembly!U$22+$BR8*Assembly!U$23+$BS8*Assembly!U$24</f>
        <v>#VALUE!</v>
      </c>
      <c r="CO8" s="153" t="e">
        <f>$AY8*Assembly!V$4+$AZ8*Assembly!V$5+$BA8*Assembly!V$6+$BB8*Assembly!V$7+$BC8*Assembly!V$8+$BD8*Assembly!V$9+$BE8*Assembly!V$10+$BF8*Assembly!V$11+$BG8*Assembly!V$12+$BH8*Assembly!V$13+$BI8*Assembly!V$14+$BJ8*Assembly!V$15+$BK8*Assembly!V$16+$BL8*Assembly!V$17+$BM8*Assembly!V$18+$BN8*Assembly!V$19+$BO8*Assembly!V$20+$BP8*Assembly!V$21+$BQ8*Assembly!V$22+$BR8*Assembly!V$23+$BS8*Assembly!V$24</f>
        <v>#VALUE!</v>
      </c>
      <c r="CP8" s="153" t="e">
        <f>CF8*Refining!$F$3</f>
        <v>#VALUE!</v>
      </c>
      <c r="CQ8" s="153" t="e">
        <f>CG8*Refining!$F$4</f>
        <v>#VALUE!</v>
      </c>
      <c r="CR8" s="153" t="e">
        <f>CH8*Refining!$F$5</f>
        <v>#VALUE!</v>
      </c>
      <c r="CS8" s="153" t="e">
        <f>CI8*Refining!$F$6</f>
        <v>#VALUE!</v>
      </c>
      <c r="CT8" s="153" t="e">
        <f>CJ8*Refining!$F$7</f>
        <v>#VALUE!</v>
      </c>
      <c r="CU8" s="153" t="e">
        <f>CK8*Refining!$F$8</f>
        <v>#VALUE!</v>
      </c>
      <c r="CV8" s="153" t="e">
        <f>CL8*Refining!$F$9</f>
        <v>#VALUE!</v>
      </c>
      <c r="CW8" s="153" t="e">
        <f>CM8*Refining!$F$10</f>
        <v>#VALUE!</v>
      </c>
      <c r="CX8" s="153" t="e">
        <f>CN8*Refining!$F$11</f>
        <v>#VALUE!</v>
      </c>
      <c r="CY8" s="153" t="e">
        <f>CO8*Refining!$F$12</f>
        <v>#VALUE!</v>
      </c>
      <c r="CZ8" s="190" t="e">
        <f t="shared" ref="CZ8:DS8" si="30">IF(CF8 = 0, "", CF8)</f>
        <v>#VALUE!</v>
      </c>
      <c r="DA8" s="191" t="e">
        <f t="shared" si="30"/>
        <v>#VALUE!</v>
      </c>
      <c r="DB8" s="191" t="e">
        <f t="shared" si="30"/>
        <v>#VALUE!</v>
      </c>
      <c r="DC8" s="191" t="e">
        <f t="shared" si="30"/>
        <v>#VALUE!</v>
      </c>
      <c r="DD8" s="193" t="e">
        <f t="shared" si="30"/>
        <v>#VALUE!</v>
      </c>
      <c r="DE8" s="191" t="e">
        <f t="shared" si="30"/>
        <v>#VALUE!</v>
      </c>
      <c r="DF8" s="193" t="e">
        <f t="shared" si="30"/>
        <v>#VALUE!</v>
      </c>
      <c r="DG8" s="193" t="e">
        <f t="shared" si="30"/>
        <v>#VALUE!</v>
      </c>
      <c r="DH8" s="191" t="e">
        <f t="shared" si="30"/>
        <v>#VALUE!</v>
      </c>
      <c r="DI8" s="195" t="e">
        <f t="shared" si="30"/>
        <v>#VALUE!</v>
      </c>
      <c r="DJ8" s="190" t="e">
        <f t="shared" si="30"/>
        <v>#VALUE!</v>
      </c>
      <c r="DK8" s="191" t="e">
        <f t="shared" si="30"/>
        <v>#VALUE!</v>
      </c>
      <c r="DL8" s="191" t="e">
        <f t="shared" si="30"/>
        <v>#VALUE!</v>
      </c>
      <c r="DM8" s="191" t="e">
        <f t="shared" si="30"/>
        <v>#VALUE!</v>
      </c>
      <c r="DN8" s="193" t="e">
        <f t="shared" si="30"/>
        <v>#VALUE!</v>
      </c>
      <c r="DO8" s="191" t="e">
        <f t="shared" si="30"/>
        <v>#VALUE!</v>
      </c>
      <c r="DP8" s="191" t="e">
        <f t="shared" si="30"/>
        <v>#VALUE!</v>
      </c>
      <c r="DQ8" s="191" t="e">
        <f t="shared" si="30"/>
        <v>#VALUE!</v>
      </c>
      <c r="DR8" s="191" t="e">
        <f t="shared" si="30"/>
        <v>#VALUE!</v>
      </c>
      <c r="DS8" s="195" t="e">
        <f t="shared" si="30"/>
        <v>#VALUE!</v>
      </c>
      <c r="DT8" s="190" t="e">
        <f t="shared" si="11"/>
        <v>#VALUE!</v>
      </c>
      <c r="DU8" s="197" t="e">
        <f t="shared" si="12"/>
        <v>#VALUE!</v>
      </c>
      <c r="DV8" s="165" t="e">
        <f>CZ8*'Ores &amp; Ingots'!$C$3+DA8*'Ores &amp; Ingots'!$C$4+DB8*'Ores &amp; Ingots'!$C$5+DC8*'Ores &amp; Ingots'!$C$6+DD8*'Ores &amp; Ingots'!$C$7+DE8*'Ores &amp; Ingots'!$C$8+DF8*'Ores &amp; Ingots'!$C$9+DG8*'Ores &amp; Ingots'!$C$10+DH8*'Ores &amp; Ingots'!$C$11+DI8*'Ores &amp; Ingots'!$C$12</f>
        <v>#VALUE!</v>
      </c>
      <c r="DW8" s="165" t="e">
        <f>DJ8*'Ores &amp; Ingots'!$B$3+DK8*'Ores &amp; Ingots'!$B$4+DL8*'Ores &amp; Ingots'!$B$5+DM8*'Ores &amp; Ingots'!$B$6+DN8*'Ores &amp; Ingots'!$B$7+DO8*'Ores &amp; Ingots'!$B$8+DP8*'Ores &amp; Ingots'!$B$9+DQ8*'Ores &amp; Ingots'!$B$10+DR8*'Ores &amp; Ingots'!$B$11+DS8*'Ores &amp; Ingots'!$B$12</f>
        <v>#VALUE!</v>
      </c>
      <c r="DX8" s="197" t="e">
        <f>CZ8*Refining!$G$3+DA8*Refining!$G$4+DB8*Refining!$G$5+DC8*Refining!$G$6+DD8*Refining!$G$7+DE8*Refining!$G$8+DF8*Refining!$G$9+DG8*Refining!$G$10+DH8*Refining!$G$11+DI8*Refining!$G$12</f>
        <v>#VALUE!</v>
      </c>
      <c r="DY8" s="197" t="e">
        <f t="shared" si="13"/>
        <v>#VALUE!</v>
      </c>
      <c r="DZ8" s="199" t="e">
        <f t="shared" si="14"/>
        <v>#VALUE!</v>
      </c>
      <c r="EA8" s="190" t="e">
        <f t="shared" si="15"/>
        <v>#VALUE!</v>
      </c>
      <c r="EB8" s="200" t="e">
        <f t="shared" ref="EB8:EC8" si="31">EA8/60</f>
        <v>#VALUE!</v>
      </c>
      <c r="EC8" s="200" t="e">
        <f t="shared" si="31"/>
        <v>#VALUE!</v>
      </c>
      <c r="ED8" s="190" t="e">
        <f t="shared" si="17"/>
        <v>#VALUE!</v>
      </c>
      <c r="EE8" s="200" t="e">
        <f t="shared" ref="EE8:EF8" si="32">ED8/1000</f>
        <v>#VALUE!</v>
      </c>
      <c r="EF8" s="201" t="e">
        <f t="shared" si="32"/>
        <v>#VALUE!</v>
      </c>
      <c r="EG8" s="136" t="e">
        <f t="shared" si="19"/>
        <v>#VALUE!</v>
      </c>
      <c r="EH8" s="138" t="e">
        <f t="shared" si="20"/>
        <v>#VALUE!</v>
      </c>
      <c r="EI8" s="133" t="s">
        <v>28</v>
      </c>
    </row>
    <row r="9" spans="1:139" ht="15.75" customHeight="1" x14ac:dyDescent="0.2">
      <c r="A9" s="864"/>
      <c r="B9" s="135" t="s">
        <v>234</v>
      </c>
      <c r="C9" s="137" t="s">
        <v>156</v>
      </c>
      <c r="D9" s="137">
        <v>1</v>
      </c>
      <c r="E9" s="137">
        <v>2</v>
      </c>
      <c r="F9" s="137">
        <v>1</v>
      </c>
      <c r="G9" s="202">
        <f t="shared" si="0"/>
        <v>31.25</v>
      </c>
      <c r="H9" s="203">
        <v>50</v>
      </c>
      <c r="I9" s="203">
        <v>50</v>
      </c>
      <c r="J9" s="204">
        <f>H9/Main!$D$9</f>
        <v>10</v>
      </c>
      <c r="K9" s="204">
        <f>I9/Main!$D$10</f>
        <v>25</v>
      </c>
      <c r="L9" s="204">
        <f t="shared" si="1"/>
        <v>2.5</v>
      </c>
      <c r="M9" s="204">
        <v>1</v>
      </c>
      <c r="N9" s="214">
        <v>186000</v>
      </c>
      <c r="O9" s="206">
        <v>576000</v>
      </c>
      <c r="P9" s="207"/>
      <c r="Q9" s="208"/>
      <c r="R9" s="207"/>
      <c r="S9" s="209"/>
      <c r="T9" s="209"/>
      <c r="U9" s="207"/>
      <c r="V9" s="207"/>
      <c r="W9" s="208">
        <v>40000</v>
      </c>
      <c r="X9" s="207"/>
      <c r="Y9" s="207"/>
      <c r="Z9" s="207"/>
      <c r="AA9" s="207"/>
      <c r="AB9" s="207"/>
      <c r="AC9" s="210" t="s">
        <v>34</v>
      </c>
      <c r="AD9" s="158">
        <v>50</v>
      </c>
      <c r="AE9" s="158">
        <v>0</v>
      </c>
      <c r="AF9" s="158">
        <v>0</v>
      </c>
      <c r="AG9" s="158">
        <v>0</v>
      </c>
      <c r="AH9" s="158">
        <v>40</v>
      </c>
      <c r="AI9" s="158">
        <v>0</v>
      </c>
      <c r="AJ9" s="158">
        <v>16</v>
      </c>
      <c r="AK9" s="160">
        <v>50</v>
      </c>
      <c r="AL9" s="158">
        <v>0</v>
      </c>
      <c r="AM9" s="158">
        <v>0</v>
      </c>
      <c r="AN9" s="158">
        <v>0</v>
      </c>
      <c r="AO9" s="158">
        <v>0</v>
      </c>
      <c r="AP9" s="158">
        <v>4</v>
      </c>
      <c r="AQ9" s="158">
        <v>0</v>
      </c>
      <c r="AR9" s="158">
        <v>0</v>
      </c>
      <c r="AS9" s="158">
        <v>100</v>
      </c>
      <c r="AT9" s="158">
        <v>0</v>
      </c>
      <c r="AU9" s="158">
        <v>20</v>
      </c>
      <c r="AV9" s="158">
        <v>0</v>
      </c>
      <c r="AW9" s="158">
        <v>30</v>
      </c>
      <c r="AX9" s="158">
        <v>0</v>
      </c>
      <c r="AY9" s="175">
        <f t="shared" ref="AY9:BS9" si="33">IF(AD9 = 0, "", AD9)</f>
        <v>50</v>
      </c>
      <c r="AZ9" s="163" t="str">
        <f t="shared" si="33"/>
        <v/>
      </c>
      <c r="BA9" s="163" t="str">
        <f t="shared" si="33"/>
        <v/>
      </c>
      <c r="BB9" s="163" t="str">
        <f t="shared" si="33"/>
        <v/>
      </c>
      <c r="BC9" s="165">
        <f t="shared" si="33"/>
        <v>40</v>
      </c>
      <c r="BD9" s="163" t="str">
        <f t="shared" si="33"/>
        <v/>
      </c>
      <c r="BE9" s="165">
        <f t="shared" si="33"/>
        <v>16</v>
      </c>
      <c r="BF9" s="171">
        <f t="shared" si="33"/>
        <v>50</v>
      </c>
      <c r="BG9" s="163" t="str">
        <f t="shared" si="33"/>
        <v/>
      </c>
      <c r="BH9" s="163" t="str">
        <f t="shared" si="33"/>
        <v/>
      </c>
      <c r="BI9" s="163" t="str">
        <f t="shared" si="33"/>
        <v/>
      </c>
      <c r="BJ9" s="163" t="str">
        <f t="shared" si="33"/>
        <v/>
      </c>
      <c r="BK9" s="165">
        <f t="shared" si="33"/>
        <v>4</v>
      </c>
      <c r="BL9" s="163" t="str">
        <f t="shared" si="33"/>
        <v/>
      </c>
      <c r="BM9" s="163" t="str">
        <f t="shared" si="33"/>
        <v/>
      </c>
      <c r="BN9" s="165">
        <f t="shared" si="33"/>
        <v>100</v>
      </c>
      <c r="BO9" s="163" t="str">
        <f t="shared" si="33"/>
        <v/>
      </c>
      <c r="BP9" s="165">
        <f t="shared" si="33"/>
        <v>20</v>
      </c>
      <c r="BQ9" s="163" t="str">
        <f t="shared" si="33"/>
        <v/>
      </c>
      <c r="BR9" s="165">
        <f t="shared" si="33"/>
        <v>30</v>
      </c>
      <c r="BS9" s="173" t="str">
        <f t="shared" si="33"/>
        <v/>
      </c>
      <c r="BT9" s="175" t="e">
        <f>$AY9*Assembly!Z$4+$AZ9*Assembly!Z$5+$BA9*Assembly!Z$6+$BB9*Assembly!Z$7+$BC9*Assembly!Z$8+$BD9*Assembly!Z$9+$BE9*Assembly!Z$10+$BF9*Assembly!Z$11+$BG9*Assembly!Z$12+$BH9*Assembly!Z$13+$BI9*Assembly!Z$14+$BJ9*Assembly!Z$15+$BK9*Assembly!Z$16+$BL9*Assembly!Z$17+$BM9*Assembly!Z$18+$BN9*Assembly!Z$19+$BO9*Assembly!Z$20+$BP9*Assembly!Z$21+$BQ9*Assembly!Z$22+$BR9*Assembly!Z$23+$BS9*Assembly!Z$24</f>
        <v>#VALUE!</v>
      </c>
      <c r="BU9" s="165" t="e">
        <f t="shared" si="3"/>
        <v>#VALUE!</v>
      </c>
      <c r="BV9" s="176"/>
      <c r="BW9" s="165" t="e">
        <f>$AY9*Assembly!AD$4+$AZ9*Assembly!AD$5+$BA9*Assembly!AD$6+$BB9*Assembly!AD$7+$BC9*Assembly!AD$8+$BD9*Assembly!AD$9+$BE9*Assembly!AD$10+$BF9*Assembly!AD$11+$BG9*Assembly!AD$12+$BH9*Assembly!AD$13+$BI9*Assembly!AD$14+$BJ9*Assembly!AD$15+$BK9*Assembly!AD$16+$BL9*Assembly!AD$17+$BM9*Assembly!AD$18+$BN9*Assembly!AD$19+$BO9*Assembly!AD$20+$BP9*Assembly!AD$21+$BQ9*Assembly!AD$22+$BR9*Assembly!AD$23+$BS9*Assembly!AD$24</f>
        <v>#VALUE!</v>
      </c>
      <c r="BX9" s="180" t="e">
        <f t="shared" si="4"/>
        <v>#VALUE!</v>
      </c>
      <c r="BY9" s="181" t="e">
        <f t="shared" si="5"/>
        <v>#VALUE!</v>
      </c>
      <c r="BZ9" s="182" t="e">
        <f t="shared" si="6"/>
        <v>#VALUE!</v>
      </c>
      <c r="CA9" s="181" t="e">
        <f t="shared" si="7"/>
        <v>#VALUE!</v>
      </c>
      <c r="CB9" s="165" t="e">
        <f>$AY9*Assembly!Y$4+$AZ9*Assembly!Y$5+$BA9*Assembly!Y$6+$BB9*Assembly!Y$7+$BC9*Assembly!Y$8+$BD9*Assembly!Y$9+$BE9*Assembly!Y$10+$BF9*Assembly!Y$11+$BG9*Assembly!Y$12+$BH9*Assembly!Y$13+$BI9*Assembly!Y$14+$BJ9*Assembly!Y$15+$BK9*Assembly!Y$16+$BL9*Assembly!Y$17+$BM9*Assembly!Y$18+$BN9*Assembly!Y$19+$BO9*Assembly!Y$20+$BP9*Assembly!Y$21+$BQ9*Assembly!Y$22+$BR9*Assembly!Y$23+$BS9*Assembly!Y$24</f>
        <v>#VALUE!</v>
      </c>
      <c r="CC9" s="165" t="e">
        <f t="shared" si="8"/>
        <v>#VALUE!</v>
      </c>
      <c r="CD9" s="136" t="e">
        <f t="shared" si="9"/>
        <v>#VALUE!</v>
      </c>
      <c r="CE9" s="184" t="e">
        <f>$AY9*Assembly!AC$4+$AZ9*Assembly!AC$5+$BA9*Assembly!AC$6+$BB9*Assembly!AC$7+$BC9*Assembly!AC$8+$BD9*Assembly!AC$9+$BE9*Assembly!AC$10+$BF9*Assembly!AC$11+$BG9*Assembly!AC$12+$BH9*Assembly!AC$13+$BI9*Assembly!AC$14+$BJ9*Assembly!AC$15+$BK9*Assembly!AC$16+$BL9*Assembly!AC$17+$BM9*Assembly!AC$18+$BN9*Assembly!AC$19+$BO9*Assembly!AC$20+$BP9*Assembly!AC$21+$BQ9*Assembly!AC$22+$BR9*Assembly!AC$23+$BS9*Assembly!AC$24</f>
        <v>#VALUE!</v>
      </c>
      <c r="CF9" s="208" t="e">
        <f>$AY9*Assembly!M$4+$AZ9*Assembly!M$5+$BA9*Assembly!M$6+$BB9*Assembly!M$7+$BC9*Assembly!M$8+$BD9*Assembly!M$9+$BE9*Assembly!M$10+$BF9*Assembly!M$11+$BG9*Assembly!M$12+$BH9*Assembly!M$13+$BI9*Assembly!M$14+$BJ9*Assembly!M$15+$BK9*Assembly!M$16+$BL9*Assembly!M$17+$BM9*Assembly!M$18+$BN9*Assembly!M$19+$BO9*Assembly!M$20+$BP9*Assembly!M$21+$BQ9*Assembly!M$22+$BR9*Assembly!M$23+$BS9*Assembly!M$24</f>
        <v>#VALUE!</v>
      </c>
      <c r="CG9" s="208" t="e">
        <f>$AY9*Assembly!N$4+$AZ9*Assembly!N$5+$BA9*Assembly!N$6+$BB9*Assembly!N$7+$BC9*Assembly!N$8+$BD9*Assembly!N$9+$BE9*Assembly!N$10+$BF9*Assembly!N$11+$BG9*Assembly!N$12+$BH9*Assembly!N$13+$BI9*Assembly!N$14+$BJ9*Assembly!N$15+$BK9*Assembly!N$16+$BL9*Assembly!N$17+$BM9*Assembly!N$18+$BN9*Assembly!N$19+$BO9*Assembly!N$20+$BP9*Assembly!N$21+$BQ9*Assembly!N$22+$BR9*Assembly!N$23+$BS9*Assembly!N$24</f>
        <v>#VALUE!</v>
      </c>
      <c r="CH9" s="208" t="e">
        <f>$AY9*Assembly!O$4+$AZ9*Assembly!O$5+$BA9*Assembly!O$6+$BB9*Assembly!O$7+$BC9*Assembly!O$8+$BD9*Assembly!O$9+$BE9*Assembly!O$10+$BF9*Assembly!O$11+$BG9*Assembly!O$12+$BH9*Assembly!O$13+$BI9*Assembly!O$14+$BJ9*Assembly!O$15+$BK9*Assembly!O$16+$BL9*Assembly!O$17+$BM9*Assembly!O$18+$BN9*Assembly!O$19+$BO9*Assembly!O$20+$BP9*Assembly!O$21+$BQ9*Assembly!O$22+$BR9*Assembly!O$23+$BS9*Assembly!O$24</f>
        <v>#VALUE!</v>
      </c>
      <c r="CI9" s="203" t="e">
        <f>$AY9*Assembly!P$4+$AZ9*Assembly!P$5+$BA9*Assembly!P$6+$BB9*Assembly!P$7+$BC9*Assembly!P$8+$BD9*Assembly!P$9+$BE9*Assembly!P$10+$BF9*Assembly!P$11+$BG9*Assembly!P$12+$BH9*Assembly!P$13+$BI9*Assembly!P$14+$BJ9*Assembly!P$15+$BK9*Assembly!P$16+$BL9*Assembly!P$17+$BM9*Assembly!P$18+$BN9*Assembly!P$19+$BO9*Assembly!P$20+$BP9*Assembly!P$21+$BQ9*Assembly!P$22+$BR9*Assembly!P$23+$BS9*Assembly!P$24</f>
        <v>#VALUE!</v>
      </c>
      <c r="CJ9" s="203" t="e">
        <f>$AY9*Assembly!Q$4+$AZ9*Assembly!Q$5+$BA9*Assembly!Q$6+$BB9*Assembly!Q$7+$BC9*Assembly!Q$8+$BD9*Assembly!Q$9+$BE9*Assembly!Q$10+$BF9*Assembly!Q$11+$BG9*Assembly!Q$12+$BH9*Assembly!Q$13+$BI9*Assembly!Q$14+$BJ9*Assembly!Q$15+$BK9*Assembly!Q$16+$BL9*Assembly!Q$17+$BM9*Assembly!Q$18+$BN9*Assembly!Q$19+$BO9*Assembly!Q$20+$BP9*Assembly!Q$21+$BQ9*Assembly!Q$22+$BR9*Assembly!Q$23+$BS9*Assembly!Q$24</f>
        <v>#VALUE!</v>
      </c>
      <c r="CK9" s="208" t="e">
        <f>$AY9*Assembly!R$4+$AZ9*Assembly!R$5+$BA9*Assembly!R$6+$BB9*Assembly!R$7+$BC9*Assembly!R$8+$BD9*Assembly!R$9+$BE9*Assembly!R$10+$BF9*Assembly!R$11+$BG9*Assembly!R$12+$BH9*Assembly!R$13+$BI9*Assembly!R$14+$BJ9*Assembly!R$15+$BK9*Assembly!R$16+$BL9*Assembly!R$17+$BM9*Assembly!R$18+$BN9*Assembly!R$19+$BO9*Assembly!R$20+$BP9*Assembly!R$21+$BQ9*Assembly!R$22+$BR9*Assembly!R$23+$BS9*Assembly!R$24</f>
        <v>#VALUE!</v>
      </c>
      <c r="CL9" s="203" t="e">
        <f>$AY9*Assembly!S$4+$AZ9*Assembly!S$5+$BA9*Assembly!S$6+$BB9*Assembly!S$7+$BC9*Assembly!S$8+$BD9*Assembly!S$9+$BE9*Assembly!S$10+$BF9*Assembly!S$11+$BG9*Assembly!S$12+$BH9*Assembly!S$13+$BI9*Assembly!S$14+$BJ9*Assembly!S$15+$BK9*Assembly!S$16+$BL9*Assembly!S$17+$BM9*Assembly!S$18+$BN9*Assembly!S$19+$BO9*Assembly!S$20+$BP9*Assembly!S$21+$BQ9*Assembly!S$22+$BR9*Assembly!S$23+$BS9*Assembly!S$24</f>
        <v>#VALUE!</v>
      </c>
      <c r="CM9" s="203" t="e">
        <f>$AY9*Assembly!T$4+$AZ9*Assembly!T$5+$BA9*Assembly!T$6+$BB9*Assembly!T$7+$BC9*Assembly!T$8+$BD9*Assembly!T$9+$BE9*Assembly!T$10+$BF9*Assembly!T$11+$BG9*Assembly!T$12+$BH9*Assembly!T$13+$BI9*Assembly!T$14+$BJ9*Assembly!T$15+$BK9*Assembly!T$16+$BL9*Assembly!T$17+$BM9*Assembly!T$18+$BN9*Assembly!T$19+$BO9*Assembly!T$20+$BP9*Assembly!T$21+$BQ9*Assembly!T$22+$BR9*Assembly!T$23+$BS9*Assembly!T$24</f>
        <v>#VALUE!</v>
      </c>
      <c r="CN9" s="203" t="e">
        <f>$AY9*Assembly!U$4+$AZ9*Assembly!U$5+$BA9*Assembly!U$6+$BB9*Assembly!U$7+$BC9*Assembly!U$8+$BD9*Assembly!U$9+$BE9*Assembly!U$10+$BF9*Assembly!U$11+$BG9*Assembly!U$12+$BH9*Assembly!U$13+$BI9*Assembly!U$14+$BJ9*Assembly!U$15+$BK9*Assembly!U$16+$BL9*Assembly!U$17+$BM9*Assembly!U$18+$BN9*Assembly!U$19+$BO9*Assembly!U$20+$BP9*Assembly!U$21+$BQ9*Assembly!U$22+$BR9*Assembly!U$23+$BS9*Assembly!U$24</f>
        <v>#VALUE!</v>
      </c>
      <c r="CO9" s="208" t="e">
        <f>$AY9*Assembly!V$4+$AZ9*Assembly!V$5+$BA9*Assembly!V$6+$BB9*Assembly!V$7+$BC9*Assembly!V$8+$BD9*Assembly!V$9+$BE9*Assembly!V$10+$BF9*Assembly!V$11+$BG9*Assembly!V$12+$BH9*Assembly!V$13+$BI9*Assembly!V$14+$BJ9*Assembly!V$15+$BK9*Assembly!V$16+$BL9*Assembly!V$17+$BM9*Assembly!V$18+$BN9*Assembly!V$19+$BO9*Assembly!V$20+$BP9*Assembly!V$21+$BQ9*Assembly!V$22+$BR9*Assembly!V$23+$BS9*Assembly!V$24</f>
        <v>#VALUE!</v>
      </c>
      <c r="CP9" s="208" t="e">
        <f>CF9*Refining!$F$3</f>
        <v>#VALUE!</v>
      </c>
      <c r="CQ9" s="208" t="e">
        <f>CG9*Refining!$F$4</f>
        <v>#VALUE!</v>
      </c>
      <c r="CR9" s="208" t="e">
        <f>CH9*Refining!$F$5</f>
        <v>#VALUE!</v>
      </c>
      <c r="CS9" s="208" t="e">
        <f>CI9*Refining!$F$6</f>
        <v>#VALUE!</v>
      </c>
      <c r="CT9" s="208" t="e">
        <f>CJ9*Refining!$F$7</f>
        <v>#VALUE!</v>
      </c>
      <c r="CU9" s="208" t="e">
        <f>CK9*Refining!$F$8</f>
        <v>#VALUE!</v>
      </c>
      <c r="CV9" s="208" t="e">
        <f>CL9*Refining!$F$9</f>
        <v>#VALUE!</v>
      </c>
      <c r="CW9" s="208" t="e">
        <f>CM9*Refining!$F$10</f>
        <v>#VALUE!</v>
      </c>
      <c r="CX9" s="208" t="e">
        <f>CN9*Refining!$F$11</f>
        <v>#VALUE!</v>
      </c>
      <c r="CY9" s="208" t="e">
        <f>CO9*Refining!$F$12</f>
        <v>#VALUE!</v>
      </c>
      <c r="CZ9" s="190" t="e">
        <f t="shared" ref="CZ9:DS9" si="34">IF(CF9 = 0, "", CF9)</f>
        <v>#VALUE!</v>
      </c>
      <c r="DA9" s="197" t="e">
        <f t="shared" si="34"/>
        <v>#VALUE!</v>
      </c>
      <c r="DB9" s="191" t="e">
        <f t="shared" si="34"/>
        <v>#VALUE!</v>
      </c>
      <c r="DC9" s="191" t="e">
        <f t="shared" si="34"/>
        <v>#VALUE!</v>
      </c>
      <c r="DD9" s="193" t="e">
        <f t="shared" si="34"/>
        <v>#VALUE!</v>
      </c>
      <c r="DE9" s="191" t="e">
        <f t="shared" si="34"/>
        <v>#VALUE!</v>
      </c>
      <c r="DF9" s="193" t="e">
        <f t="shared" si="34"/>
        <v>#VALUE!</v>
      </c>
      <c r="DG9" s="193" t="e">
        <f t="shared" si="34"/>
        <v>#VALUE!</v>
      </c>
      <c r="DH9" s="191" t="e">
        <f t="shared" si="34"/>
        <v>#VALUE!</v>
      </c>
      <c r="DI9" s="195" t="e">
        <f t="shared" si="34"/>
        <v>#VALUE!</v>
      </c>
      <c r="DJ9" s="190" t="e">
        <f t="shared" si="34"/>
        <v>#VALUE!</v>
      </c>
      <c r="DK9" s="197" t="e">
        <f t="shared" si="34"/>
        <v>#VALUE!</v>
      </c>
      <c r="DL9" s="191" t="e">
        <f t="shared" si="34"/>
        <v>#VALUE!</v>
      </c>
      <c r="DM9" s="191" t="e">
        <f t="shared" si="34"/>
        <v>#VALUE!</v>
      </c>
      <c r="DN9" s="193" t="e">
        <f t="shared" si="34"/>
        <v>#VALUE!</v>
      </c>
      <c r="DO9" s="191" t="e">
        <f t="shared" si="34"/>
        <v>#VALUE!</v>
      </c>
      <c r="DP9" s="197" t="e">
        <f t="shared" si="34"/>
        <v>#VALUE!</v>
      </c>
      <c r="DQ9" s="191" t="e">
        <f t="shared" si="34"/>
        <v>#VALUE!</v>
      </c>
      <c r="DR9" s="191" t="e">
        <f t="shared" si="34"/>
        <v>#VALUE!</v>
      </c>
      <c r="DS9" s="195" t="e">
        <f t="shared" si="34"/>
        <v>#VALUE!</v>
      </c>
      <c r="DT9" s="190" t="e">
        <f t="shared" si="11"/>
        <v>#VALUE!</v>
      </c>
      <c r="DU9" s="197" t="e">
        <f t="shared" si="12"/>
        <v>#VALUE!</v>
      </c>
      <c r="DV9" s="165" t="e">
        <f>CZ9*'Ores &amp; Ingots'!$C$3+DA9*'Ores &amp; Ingots'!$C$4+DB9*'Ores &amp; Ingots'!$C$5+DC9*'Ores &amp; Ingots'!$C$6+DD9*'Ores &amp; Ingots'!$C$7+DE9*'Ores &amp; Ingots'!$C$8+DF9*'Ores &amp; Ingots'!$C$9+DG9*'Ores &amp; Ingots'!$C$10+DH9*'Ores &amp; Ingots'!$C$11+DI9*'Ores &amp; Ingots'!$C$12</f>
        <v>#VALUE!</v>
      </c>
      <c r="DW9" s="165" t="e">
        <f>DJ9*'Ores &amp; Ingots'!$B$3+DK9*'Ores &amp; Ingots'!$B$4+DL9*'Ores &amp; Ingots'!$B$5+DM9*'Ores &amp; Ingots'!$B$6+DN9*'Ores &amp; Ingots'!$B$7+DO9*'Ores &amp; Ingots'!$B$8+DP9*'Ores &amp; Ingots'!$B$9+DQ9*'Ores &amp; Ingots'!$B$10+DR9*'Ores &amp; Ingots'!$B$11+DS9*'Ores &amp; Ingots'!$B$12</f>
        <v>#VALUE!</v>
      </c>
      <c r="DX9" s="197" t="e">
        <f>CZ9*Refining!$G$3+DA9*Refining!$G$4+DB9*Refining!$G$5+DC9*Refining!$G$6+DD9*Refining!$G$7+DE9*Refining!$G$8+DF9*Refining!$G$9+DG9*Refining!$G$10+DH9*Refining!$G$11+DI9*Refining!$G$12</f>
        <v>#VALUE!</v>
      </c>
      <c r="DY9" s="197" t="e">
        <f t="shared" si="13"/>
        <v>#VALUE!</v>
      </c>
      <c r="DZ9" s="199" t="e">
        <f t="shared" si="14"/>
        <v>#VALUE!</v>
      </c>
      <c r="EA9" s="190" t="e">
        <f t="shared" si="15"/>
        <v>#VALUE!</v>
      </c>
      <c r="EB9" s="200" t="e">
        <f t="shared" ref="EB9:EC9" si="35">EA9/60</f>
        <v>#VALUE!</v>
      </c>
      <c r="EC9" s="200" t="e">
        <f t="shared" si="35"/>
        <v>#VALUE!</v>
      </c>
      <c r="ED9" s="190" t="e">
        <f t="shared" si="17"/>
        <v>#VALUE!</v>
      </c>
      <c r="EE9" s="200" t="e">
        <f t="shared" ref="EE9:EF9" si="36">ED9/1000</f>
        <v>#VALUE!</v>
      </c>
      <c r="EF9" s="201" t="e">
        <f t="shared" si="36"/>
        <v>#VALUE!</v>
      </c>
      <c r="EG9" s="136" t="e">
        <f t="shared" si="19"/>
        <v>#VALUE!</v>
      </c>
      <c r="EH9" s="138" t="e">
        <f t="shared" si="20"/>
        <v>#VALUE!</v>
      </c>
      <c r="EI9" s="133">
        <v>1166</v>
      </c>
    </row>
    <row r="10" spans="1:139" ht="15.75" customHeight="1" x14ac:dyDescent="0.2">
      <c r="A10" s="865"/>
      <c r="B10" s="215" t="s">
        <v>234</v>
      </c>
      <c r="C10" s="216" t="s">
        <v>155</v>
      </c>
      <c r="D10" s="216">
        <v>3</v>
      </c>
      <c r="E10" s="216">
        <v>3</v>
      </c>
      <c r="F10" s="216">
        <v>3</v>
      </c>
      <c r="G10" s="241">
        <f t="shared" si="0"/>
        <v>3.375</v>
      </c>
      <c r="H10" s="242">
        <v>20</v>
      </c>
      <c r="I10" s="242">
        <v>20</v>
      </c>
      <c r="J10" s="244">
        <f>H10/Main!$D$9</f>
        <v>4</v>
      </c>
      <c r="K10" s="244">
        <f>I10/Main!$D$10</f>
        <v>10</v>
      </c>
      <c r="L10" s="244">
        <f t="shared" si="1"/>
        <v>2.5</v>
      </c>
      <c r="M10" s="244">
        <v>1</v>
      </c>
      <c r="N10" s="247">
        <v>60000</v>
      </c>
      <c r="O10" s="248">
        <v>180000</v>
      </c>
      <c r="P10" s="249"/>
      <c r="Q10" s="250"/>
      <c r="R10" s="249"/>
      <c r="S10" s="252"/>
      <c r="T10" s="252"/>
      <c r="U10" s="249"/>
      <c r="V10" s="249"/>
      <c r="W10" s="250">
        <v>20000</v>
      </c>
      <c r="X10" s="249"/>
      <c r="Y10" s="249"/>
      <c r="Z10" s="249"/>
      <c r="AA10" s="249"/>
      <c r="AB10" s="249"/>
      <c r="AC10" s="253"/>
      <c r="AD10" s="255">
        <v>10</v>
      </c>
      <c r="AE10" s="255">
        <v>0</v>
      </c>
      <c r="AF10" s="255">
        <v>10</v>
      </c>
      <c r="AG10" s="255">
        <v>0</v>
      </c>
      <c r="AH10" s="255">
        <v>10</v>
      </c>
      <c r="AI10" s="255">
        <v>0</v>
      </c>
      <c r="AJ10" s="255">
        <v>5</v>
      </c>
      <c r="AK10" s="256">
        <v>30</v>
      </c>
      <c r="AL10" s="255">
        <v>0</v>
      </c>
      <c r="AM10" s="255">
        <v>0</v>
      </c>
      <c r="AN10" s="255">
        <v>0</v>
      </c>
      <c r="AO10" s="255">
        <v>0</v>
      </c>
      <c r="AP10" s="255">
        <v>2</v>
      </c>
      <c r="AQ10" s="255">
        <v>0</v>
      </c>
      <c r="AR10" s="255">
        <v>0</v>
      </c>
      <c r="AS10" s="255">
        <v>10</v>
      </c>
      <c r="AT10" s="255">
        <v>0</v>
      </c>
      <c r="AU10" s="255">
        <v>5</v>
      </c>
      <c r="AV10" s="255">
        <v>0</v>
      </c>
      <c r="AW10" s="255">
        <v>0</v>
      </c>
      <c r="AX10" s="255">
        <v>0</v>
      </c>
      <c r="AY10" s="257">
        <f t="shared" ref="AY10:BS10" si="37">IF(AD10 = 0, "", AD10)</f>
        <v>10</v>
      </c>
      <c r="AZ10" s="258" t="str">
        <f t="shared" si="37"/>
        <v/>
      </c>
      <c r="BA10" s="259">
        <f t="shared" si="37"/>
        <v>10</v>
      </c>
      <c r="BB10" s="258" t="str">
        <f t="shared" si="37"/>
        <v/>
      </c>
      <c r="BC10" s="259">
        <f t="shared" si="37"/>
        <v>10</v>
      </c>
      <c r="BD10" s="258" t="str">
        <f t="shared" si="37"/>
        <v/>
      </c>
      <c r="BE10" s="259">
        <f t="shared" si="37"/>
        <v>5</v>
      </c>
      <c r="BF10" s="261">
        <f t="shared" si="37"/>
        <v>30</v>
      </c>
      <c r="BG10" s="258" t="str">
        <f t="shared" si="37"/>
        <v/>
      </c>
      <c r="BH10" s="258" t="str">
        <f t="shared" si="37"/>
        <v/>
      </c>
      <c r="BI10" s="258" t="str">
        <f t="shared" si="37"/>
        <v/>
      </c>
      <c r="BJ10" s="258" t="str">
        <f t="shared" si="37"/>
        <v/>
      </c>
      <c r="BK10" s="259">
        <f t="shared" si="37"/>
        <v>2</v>
      </c>
      <c r="BL10" s="258" t="str">
        <f t="shared" si="37"/>
        <v/>
      </c>
      <c r="BM10" s="258" t="str">
        <f t="shared" si="37"/>
        <v/>
      </c>
      <c r="BN10" s="259">
        <f t="shared" si="37"/>
        <v>10</v>
      </c>
      <c r="BO10" s="258" t="str">
        <f t="shared" si="37"/>
        <v/>
      </c>
      <c r="BP10" s="259">
        <f t="shared" si="37"/>
        <v>5</v>
      </c>
      <c r="BQ10" s="258" t="str">
        <f t="shared" si="37"/>
        <v/>
      </c>
      <c r="BR10" s="258" t="str">
        <f t="shared" si="37"/>
        <v/>
      </c>
      <c r="BS10" s="265" t="str">
        <f t="shared" si="37"/>
        <v/>
      </c>
      <c r="BT10" s="257" t="e">
        <f>$AY10*Assembly!Z$4+$AZ10*Assembly!Z$5+$BA10*Assembly!Z$6+$BB10*Assembly!Z$7+$BC10*Assembly!Z$8+$BD10*Assembly!Z$9+$BE10*Assembly!Z$10+$BF10*Assembly!Z$11+$BG10*Assembly!Z$12+$BH10*Assembly!Z$13+$BI10*Assembly!Z$14+$BJ10*Assembly!Z$15+$BK10*Assembly!Z$16+$BL10*Assembly!Z$17+$BM10*Assembly!Z$18+$BN10*Assembly!Z$19+$BO10*Assembly!Z$20+$BP10*Assembly!Z$21+$BQ10*Assembly!Z$22+$BR10*Assembly!Z$23+$BS10*Assembly!Z$24</f>
        <v>#VALUE!</v>
      </c>
      <c r="BU10" s="259" t="e">
        <f t="shared" si="3"/>
        <v>#VALUE!</v>
      </c>
      <c r="BV10" s="267"/>
      <c r="BW10" s="259" t="e">
        <f>$AY10*Assembly!AD$4+$AZ10*Assembly!AD$5+$BA10*Assembly!AD$6+$BB10*Assembly!AD$7+$BC10*Assembly!AD$8+$BD10*Assembly!AD$9+$BE10*Assembly!AD$10+$BF10*Assembly!AD$11+$BG10*Assembly!AD$12+$BH10*Assembly!AD$13+$BI10*Assembly!AD$14+$BJ10*Assembly!AD$15+$BK10*Assembly!AD$16+$BL10*Assembly!AD$17+$BM10*Assembly!AD$18+$BN10*Assembly!AD$19+$BO10*Assembly!AD$20+$BP10*Assembly!AD$21+$BQ10*Assembly!AD$22+$BR10*Assembly!AD$23+$BS10*Assembly!AD$24</f>
        <v>#VALUE!</v>
      </c>
      <c r="BX10" s="268" t="e">
        <f t="shared" si="4"/>
        <v>#VALUE!</v>
      </c>
      <c r="BY10" s="269" t="e">
        <f t="shared" si="5"/>
        <v>#VALUE!</v>
      </c>
      <c r="BZ10" s="272" t="e">
        <f t="shared" si="6"/>
        <v>#VALUE!</v>
      </c>
      <c r="CA10" s="269" t="e">
        <f t="shared" si="7"/>
        <v>#VALUE!</v>
      </c>
      <c r="CB10" s="259" t="e">
        <f>$AY10*Assembly!Y$4+$AZ10*Assembly!Y$5+$BA10*Assembly!Y$6+$BB10*Assembly!Y$7+$BC10*Assembly!Y$8+$BD10*Assembly!Y$9+$BE10*Assembly!Y$10+$BF10*Assembly!Y$11+$BG10*Assembly!Y$12+$BH10*Assembly!Y$13+$BI10*Assembly!Y$14+$BJ10*Assembly!Y$15+$BK10*Assembly!Y$16+$BL10*Assembly!Y$17+$BM10*Assembly!Y$18+$BN10*Assembly!Y$19+$BO10*Assembly!Y$20+$BP10*Assembly!Y$21+$BQ10*Assembly!Y$22+$BR10*Assembly!Y$23+$BS10*Assembly!Y$24</f>
        <v>#VALUE!</v>
      </c>
      <c r="CC10" s="259" t="e">
        <f t="shared" si="8"/>
        <v>#VALUE!</v>
      </c>
      <c r="CD10" s="273" t="e">
        <f t="shared" si="9"/>
        <v>#VALUE!</v>
      </c>
      <c r="CE10" s="274" t="e">
        <f>$AY10*Assembly!AC$4+$AZ10*Assembly!AC$5+$BA10*Assembly!AC$6+$BB10*Assembly!AC$7+$BC10*Assembly!AC$8+$BD10*Assembly!AC$9+$BE10*Assembly!AC$10+$BF10*Assembly!AC$11+$BG10*Assembly!AC$12+$BH10*Assembly!AC$13+$BI10*Assembly!AC$14+$BJ10*Assembly!AC$15+$BK10*Assembly!AC$16+$BL10*Assembly!AC$17+$BM10*Assembly!AC$18+$BN10*Assembly!AC$19+$BO10*Assembly!AC$20+$BP10*Assembly!AC$21+$BQ10*Assembly!AC$22+$BR10*Assembly!AC$23+$BS10*Assembly!AC$24</f>
        <v>#VALUE!</v>
      </c>
      <c r="CF10" s="250" t="e">
        <f>$AY10*Assembly!M$4+$AZ10*Assembly!M$5+$BA10*Assembly!M$6+$BB10*Assembly!M$7+$BC10*Assembly!M$8+$BD10*Assembly!M$9+$BE10*Assembly!M$10+$BF10*Assembly!M$11+$BG10*Assembly!M$12+$BH10*Assembly!M$13+$BI10*Assembly!M$14+$BJ10*Assembly!M$15+$BK10*Assembly!M$16+$BL10*Assembly!M$17+$BM10*Assembly!M$18+$BN10*Assembly!M$19+$BO10*Assembly!M$20+$BP10*Assembly!M$21+$BQ10*Assembly!M$22+$BR10*Assembly!M$23+$BS10*Assembly!M$24</f>
        <v>#VALUE!</v>
      </c>
      <c r="CG10" s="250" t="e">
        <f>$AY10*Assembly!N$4+$AZ10*Assembly!N$5+$BA10*Assembly!N$6+$BB10*Assembly!N$7+$BC10*Assembly!N$8+$BD10*Assembly!N$9+$BE10*Assembly!N$10+$BF10*Assembly!N$11+$BG10*Assembly!N$12+$BH10*Assembly!N$13+$BI10*Assembly!N$14+$BJ10*Assembly!N$15+$BK10*Assembly!N$16+$BL10*Assembly!N$17+$BM10*Assembly!N$18+$BN10*Assembly!N$19+$BO10*Assembly!N$20+$BP10*Assembly!N$21+$BQ10*Assembly!N$22+$BR10*Assembly!N$23+$BS10*Assembly!N$24</f>
        <v>#VALUE!</v>
      </c>
      <c r="CH10" s="250" t="e">
        <f>$AY10*Assembly!O$4+$AZ10*Assembly!O$5+$BA10*Assembly!O$6+$BB10*Assembly!O$7+$BC10*Assembly!O$8+$BD10*Assembly!O$9+$BE10*Assembly!O$10+$BF10*Assembly!O$11+$BG10*Assembly!O$12+$BH10*Assembly!O$13+$BI10*Assembly!O$14+$BJ10*Assembly!O$15+$BK10*Assembly!O$16+$BL10*Assembly!O$17+$BM10*Assembly!O$18+$BN10*Assembly!O$19+$BO10*Assembly!O$20+$BP10*Assembly!O$21+$BQ10*Assembly!O$22+$BR10*Assembly!O$23+$BS10*Assembly!O$24</f>
        <v>#VALUE!</v>
      </c>
      <c r="CI10" s="242" t="e">
        <f>$AY10*Assembly!P$4+$AZ10*Assembly!P$5+$BA10*Assembly!P$6+$BB10*Assembly!P$7+$BC10*Assembly!P$8+$BD10*Assembly!P$9+$BE10*Assembly!P$10+$BF10*Assembly!P$11+$BG10*Assembly!P$12+$BH10*Assembly!P$13+$BI10*Assembly!P$14+$BJ10*Assembly!P$15+$BK10*Assembly!P$16+$BL10*Assembly!P$17+$BM10*Assembly!P$18+$BN10*Assembly!P$19+$BO10*Assembly!P$20+$BP10*Assembly!P$21+$BQ10*Assembly!P$22+$BR10*Assembly!P$23+$BS10*Assembly!P$24</f>
        <v>#VALUE!</v>
      </c>
      <c r="CJ10" s="242" t="e">
        <f>$AY10*Assembly!Q$4+$AZ10*Assembly!Q$5+$BA10*Assembly!Q$6+$BB10*Assembly!Q$7+$BC10*Assembly!Q$8+$BD10*Assembly!Q$9+$BE10*Assembly!Q$10+$BF10*Assembly!Q$11+$BG10*Assembly!Q$12+$BH10*Assembly!Q$13+$BI10*Assembly!Q$14+$BJ10*Assembly!Q$15+$BK10*Assembly!Q$16+$BL10*Assembly!Q$17+$BM10*Assembly!Q$18+$BN10*Assembly!Q$19+$BO10*Assembly!Q$20+$BP10*Assembly!Q$21+$BQ10*Assembly!Q$22+$BR10*Assembly!Q$23+$BS10*Assembly!Q$24</f>
        <v>#VALUE!</v>
      </c>
      <c r="CK10" s="250" t="e">
        <f>$AY10*Assembly!R$4+$AZ10*Assembly!R$5+$BA10*Assembly!R$6+$BB10*Assembly!R$7+$BC10*Assembly!R$8+$BD10*Assembly!R$9+$BE10*Assembly!R$10+$BF10*Assembly!R$11+$BG10*Assembly!R$12+$BH10*Assembly!R$13+$BI10*Assembly!R$14+$BJ10*Assembly!R$15+$BK10*Assembly!R$16+$BL10*Assembly!R$17+$BM10*Assembly!R$18+$BN10*Assembly!R$19+$BO10*Assembly!R$20+$BP10*Assembly!R$21+$BQ10*Assembly!R$22+$BR10*Assembly!R$23+$BS10*Assembly!R$24</f>
        <v>#VALUE!</v>
      </c>
      <c r="CL10" s="242" t="e">
        <f>$AY10*Assembly!S$4+$AZ10*Assembly!S$5+$BA10*Assembly!S$6+$BB10*Assembly!S$7+$BC10*Assembly!S$8+$BD10*Assembly!S$9+$BE10*Assembly!S$10+$BF10*Assembly!S$11+$BG10*Assembly!S$12+$BH10*Assembly!S$13+$BI10*Assembly!S$14+$BJ10*Assembly!S$15+$BK10*Assembly!S$16+$BL10*Assembly!S$17+$BM10*Assembly!S$18+$BN10*Assembly!S$19+$BO10*Assembly!S$20+$BP10*Assembly!S$21+$BQ10*Assembly!S$22+$BR10*Assembly!S$23+$BS10*Assembly!S$24</f>
        <v>#VALUE!</v>
      </c>
      <c r="CM10" s="242" t="e">
        <f>$AY10*Assembly!T$4+$AZ10*Assembly!T$5+$BA10*Assembly!T$6+$BB10*Assembly!T$7+$BC10*Assembly!T$8+$BD10*Assembly!T$9+$BE10*Assembly!T$10+$BF10*Assembly!T$11+$BG10*Assembly!T$12+$BH10*Assembly!T$13+$BI10*Assembly!T$14+$BJ10*Assembly!T$15+$BK10*Assembly!T$16+$BL10*Assembly!T$17+$BM10*Assembly!T$18+$BN10*Assembly!T$19+$BO10*Assembly!T$20+$BP10*Assembly!T$21+$BQ10*Assembly!T$22+$BR10*Assembly!T$23+$BS10*Assembly!T$24</f>
        <v>#VALUE!</v>
      </c>
      <c r="CN10" s="242" t="e">
        <f>$AY10*Assembly!U$4+$AZ10*Assembly!U$5+$BA10*Assembly!U$6+$BB10*Assembly!U$7+$BC10*Assembly!U$8+$BD10*Assembly!U$9+$BE10*Assembly!U$10+$BF10*Assembly!U$11+$BG10*Assembly!U$12+$BH10*Assembly!U$13+$BI10*Assembly!U$14+$BJ10*Assembly!U$15+$BK10*Assembly!U$16+$BL10*Assembly!U$17+$BM10*Assembly!U$18+$BN10*Assembly!U$19+$BO10*Assembly!U$20+$BP10*Assembly!U$21+$BQ10*Assembly!U$22+$BR10*Assembly!U$23+$BS10*Assembly!U$24</f>
        <v>#VALUE!</v>
      </c>
      <c r="CO10" s="250" t="e">
        <f>$AY10*Assembly!V$4+$AZ10*Assembly!V$5+$BA10*Assembly!V$6+$BB10*Assembly!V$7+$BC10*Assembly!V$8+$BD10*Assembly!V$9+$BE10*Assembly!V$10+$BF10*Assembly!V$11+$BG10*Assembly!V$12+$BH10*Assembly!V$13+$BI10*Assembly!V$14+$BJ10*Assembly!V$15+$BK10*Assembly!V$16+$BL10*Assembly!V$17+$BM10*Assembly!V$18+$BN10*Assembly!V$19+$BO10*Assembly!V$20+$BP10*Assembly!V$21+$BQ10*Assembly!V$22+$BR10*Assembly!V$23+$BS10*Assembly!V$24</f>
        <v>#VALUE!</v>
      </c>
      <c r="CP10" s="250" t="e">
        <f>CF10*Refining!$F$3</f>
        <v>#VALUE!</v>
      </c>
      <c r="CQ10" s="250" t="e">
        <f>CG10*Refining!$F$4</f>
        <v>#VALUE!</v>
      </c>
      <c r="CR10" s="250" t="e">
        <f>CH10*Refining!$F$5</f>
        <v>#VALUE!</v>
      </c>
      <c r="CS10" s="250" t="e">
        <f>CI10*Refining!$F$6</f>
        <v>#VALUE!</v>
      </c>
      <c r="CT10" s="250" t="e">
        <f>CJ10*Refining!$F$7</f>
        <v>#VALUE!</v>
      </c>
      <c r="CU10" s="250" t="e">
        <f>CK10*Refining!$F$8</f>
        <v>#VALUE!</v>
      </c>
      <c r="CV10" s="250" t="e">
        <f>CL10*Refining!$F$9</f>
        <v>#VALUE!</v>
      </c>
      <c r="CW10" s="250" t="e">
        <f>CM10*Refining!$F$10</f>
        <v>#VALUE!</v>
      </c>
      <c r="CX10" s="250" t="e">
        <f>CN10*Refining!$F$11</f>
        <v>#VALUE!</v>
      </c>
      <c r="CY10" s="250" t="e">
        <f>CO10*Refining!$F$12</f>
        <v>#VALUE!</v>
      </c>
      <c r="CZ10" s="277" t="e">
        <f t="shared" ref="CZ10:DS10" si="38">IF(CF10 = 0, "", CF10)</f>
        <v>#VALUE!</v>
      </c>
      <c r="DA10" s="278" t="e">
        <f t="shared" si="38"/>
        <v>#VALUE!</v>
      </c>
      <c r="DB10" s="279" t="e">
        <f t="shared" si="38"/>
        <v>#VALUE!</v>
      </c>
      <c r="DC10" s="279" t="e">
        <f t="shared" si="38"/>
        <v>#VALUE!</v>
      </c>
      <c r="DD10" s="280" t="e">
        <f t="shared" si="38"/>
        <v>#VALUE!</v>
      </c>
      <c r="DE10" s="279" t="e">
        <f t="shared" si="38"/>
        <v>#VALUE!</v>
      </c>
      <c r="DF10" s="280" t="e">
        <f t="shared" si="38"/>
        <v>#VALUE!</v>
      </c>
      <c r="DG10" s="280" t="e">
        <f t="shared" si="38"/>
        <v>#VALUE!</v>
      </c>
      <c r="DH10" s="279" t="e">
        <f t="shared" si="38"/>
        <v>#VALUE!</v>
      </c>
      <c r="DI10" s="282" t="e">
        <f t="shared" si="38"/>
        <v>#VALUE!</v>
      </c>
      <c r="DJ10" s="277" t="e">
        <f t="shared" si="38"/>
        <v>#VALUE!</v>
      </c>
      <c r="DK10" s="278" t="e">
        <f t="shared" si="38"/>
        <v>#VALUE!</v>
      </c>
      <c r="DL10" s="279" t="e">
        <f t="shared" si="38"/>
        <v>#VALUE!</v>
      </c>
      <c r="DM10" s="279" t="e">
        <f t="shared" si="38"/>
        <v>#VALUE!</v>
      </c>
      <c r="DN10" s="280" t="e">
        <f t="shared" si="38"/>
        <v>#VALUE!</v>
      </c>
      <c r="DO10" s="279" t="e">
        <f t="shared" si="38"/>
        <v>#VALUE!</v>
      </c>
      <c r="DP10" s="278" t="e">
        <f t="shared" si="38"/>
        <v>#VALUE!</v>
      </c>
      <c r="DQ10" s="279" t="e">
        <f t="shared" si="38"/>
        <v>#VALUE!</v>
      </c>
      <c r="DR10" s="279" t="e">
        <f t="shared" si="38"/>
        <v>#VALUE!</v>
      </c>
      <c r="DS10" s="282" t="e">
        <f t="shared" si="38"/>
        <v>#VALUE!</v>
      </c>
      <c r="DT10" s="277" t="e">
        <f t="shared" si="11"/>
        <v>#VALUE!</v>
      </c>
      <c r="DU10" s="278" t="e">
        <f t="shared" si="12"/>
        <v>#VALUE!</v>
      </c>
      <c r="DV10" s="259" t="e">
        <f>CZ10*'Ores &amp; Ingots'!$C$3+DA10*'Ores &amp; Ingots'!$C$4+DB10*'Ores &amp; Ingots'!$C$5+DC10*'Ores &amp; Ingots'!$C$6+DD10*'Ores &amp; Ingots'!$C$7+DE10*'Ores &amp; Ingots'!$C$8+DF10*'Ores &amp; Ingots'!$C$9+DG10*'Ores &amp; Ingots'!$C$10+DH10*'Ores &amp; Ingots'!$C$11+DI10*'Ores &amp; Ingots'!$C$12</f>
        <v>#VALUE!</v>
      </c>
      <c r="DW10" s="259" t="e">
        <f>DJ10*'Ores &amp; Ingots'!$B$3+DK10*'Ores &amp; Ingots'!$B$4+DL10*'Ores &amp; Ingots'!$B$5+DM10*'Ores &amp; Ingots'!$B$6+DN10*'Ores &amp; Ingots'!$B$7+DO10*'Ores &amp; Ingots'!$B$8+DP10*'Ores &amp; Ingots'!$B$9+DQ10*'Ores &amp; Ingots'!$B$10+DR10*'Ores &amp; Ingots'!$B$11+DS10*'Ores &amp; Ingots'!$B$12</f>
        <v>#VALUE!</v>
      </c>
      <c r="DX10" s="278" t="e">
        <f>CZ10*Refining!$G$3+DA10*Refining!$G$4+DB10*Refining!$G$5+DC10*Refining!$G$6+DD10*Refining!$G$7+DE10*Refining!$G$8+DF10*Refining!$G$9+DG10*Refining!$G$10+DH10*Refining!$G$11+DI10*Refining!$G$12</f>
        <v>#VALUE!</v>
      </c>
      <c r="DY10" s="197" t="e">
        <f t="shared" si="13"/>
        <v>#VALUE!</v>
      </c>
      <c r="DZ10" s="284" t="e">
        <f t="shared" si="14"/>
        <v>#VALUE!</v>
      </c>
      <c r="EA10" s="277" t="e">
        <f t="shared" si="15"/>
        <v>#VALUE!</v>
      </c>
      <c r="EB10" s="286" t="e">
        <f t="shared" ref="EB10:EC10" si="39">EA10/60</f>
        <v>#VALUE!</v>
      </c>
      <c r="EC10" s="286" t="e">
        <f t="shared" si="39"/>
        <v>#VALUE!</v>
      </c>
      <c r="ED10" s="277" t="e">
        <f t="shared" si="17"/>
        <v>#VALUE!</v>
      </c>
      <c r="EE10" s="286" t="e">
        <f t="shared" ref="EE10:EF10" si="40">ED10/1000</f>
        <v>#VALUE!</v>
      </c>
      <c r="EF10" s="287" t="e">
        <f t="shared" si="40"/>
        <v>#VALUE!</v>
      </c>
      <c r="EG10" s="273" t="e">
        <f t="shared" si="19"/>
        <v>#VALUE!</v>
      </c>
      <c r="EH10" s="288" t="e">
        <f t="shared" si="20"/>
        <v>#VALUE!</v>
      </c>
      <c r="EI10" s="133" t="s">
        <v>28</v>
      </c>
    </row>
    <row r="11" spans="1:139" ht="15.75" customHeight="1" x14ac:dyDescent="0.2">
      <c r="A11" s="917" t="s">
        <v>103</v>
      </c>
      <c r="B11" s="55" t="s">
        <v>235</v>
      </c>
      <c r="C11" s="56" t="s">
        <v>156</v>
      </c>
      <c r="D11" s="56">
        <v>1</v>
      </c>
      <c r="E11" s="56">
        <v>1</v>
      </c>
      <c r="F11" s="56">
        <v>1</v>
      </c>
      <c r="G11" s="80">
        <f t="shared" si="0"/>
        <v>15.625</v>
      </c>
      <c r="H11" s="82">
        <v>40</v>
      </c>
      <c r="I11" s="82">
        <v>40</v>
      </c>
      <c r="J11" s="84">
        <f>H11/Main!$D$9</f>
        <v>8</v>
      </c>
      <c r="K11" s="84">
        <f>I11/Main!$D$10</f>
        <v>20</v>
      </c>
      <c r="L11" s="84">
        <f t="shared" si="1"/>
        <v>2.5</v>
      </c>
      <c r="M11" s="84">
        <v>1</v>
      </c>
      <c r="N11" s="87"/>
      <c r="O11" s="289"/>
      <c r="P11" s="90">
        <v>15000000</v>
      </c>
      <c r="Q11" s="90">
        <v>1000</v>
      </c>
      <c r="R11" s="90">
        <f>Q11*Main!$D$6</f>
        <v>10000</v>
      </c>
      <c r="S11" s="91"/>
      <c r="T11" s="91"/>
      <c r="U11" s="89"/>
      <c r="V11" s="89"/>
      <c r="W11" s="89"/>
      <c r="X11" s="89"/>
      <c r="Y11" s="89"/>
      <c r="Z11" s="89"/>
      <c r="AA11" s="89"/>
      <c r="AB11" s="89"/>
      <c r="AC11" s="92" t="s">
        <v>220</v>
      </c>
      <c r="AD11" s="94">
        <v>80</v>
      </c>
      <c r="AE11" s="94">
        <v>0</v>
      </c>
      <c r="AF11" s="94">
        <v>0</v>
      </c>
      <c r="AG11" s="94">
        <v>8</v>
      </c>
      <c r="AH11" s="94">
        <v>40</v>
      </c>
      <c r="AI11" s="94">
        <v>0</v>
      </c>
      <c r="AJ11" s="94">
        <v>6</v>
      </c>
      <c r="AK11" s="95">
        <v>25</v>
      </c>
      <c r="AL11" s="94">
        <v>0</v>
      </c>
      <c r="AM11" s="94">
        <v>0</v>
      </c>
      <c r="AN11" s="94">
        <v>0</v>
      </c>
      <c r="AO11" s="94">
        <v>4</v>
      </c>
      <c r="AP11" s="94">
        <v>0</v>
      </c>
      <c r="AQ11" s="94">
        <v>100</v>
      </c>
      <c r="AR11" s="94">
        <v>0</v>
      </c>
      <c r="AS11" s="94">
        <v>0</v>
      </c>
      <c r="AT11" s="94">
        <v>0</v>
      </c>
      <c r="AU11" s="94">
        <v>0</v>
      </c>
      <c r="AV11" s="94">
        <v>0</v>
      </c>
      <c r="AW11" s="94">
        <v>0</v>
      </c>
      <c r="AX11" s="94">
        <v>0</v>
      </c>
      <c r="AY11" s="107">
        <f t="shared" ref="AY11:BS11" si="41">IF(AD11 = 0, "", AD11)</f>
        <v>80</v>
      </c>
      <c r="AZ11" s="102" t="str">
        <f t="shared" si="41"/>
        <v/>
      </c>
      <c r="BA11" s="102" t="str">
        <f t="shared" si="41"/>
        <v/>
      </c>
      <c r="BB11" s="103">
        <f t="shared" si="41"/>
        <v>8</v>
      </c>
      <c r="BC11" s="103">
        <f t="shared" si="41"/>
        <v>40</v>
      </c>
      <c r="BD11" s="102" t="str">
        <f t="shared" si="41"/>
        <v/>
      </c>
      <c r="BE11" s="103">
        <f t="shared" si="41"/>
        <v>6</v>
      </c>
      <c r="BF11" s="104">
        <f t="shared" si="41"/>
        <v>25</v>
      </c>
      <c r="BG11" s="102" t="str">
        <f t="shared" si="41"/>
        <v/>
      </c>
      <c r="BH11" s="102" t="str">
        <f t="shared" si="41"/>
        <v/>
      </c>
      <c r="BI11" s="102" t="str">
        <f t="shared" si="41"/>
        <v/>
      </c>
      <c r="BJ11" s="103">
        <f t="shared" si="41"/>
        <v>4</v>
      </c>
      <c r="BK11" s="102" t="str">
        <f t="shared" si="41"/>
        <v/>
      </c>
      <c r="BL11" s="103">
        <f t="shared" si="41"/>
        <v>100</v>
      </c>
      <c r="BM11" s="102" t="str">
        <f t="shared" si="41"/>
        <v/>
      </c>
      <c r="BN11" s="102" t="str">
        <f t="shared" si="41"/>
        <v/>
      </c>
      <c r="BO11" s="102" t="str">
        <f t="shared" si="41"/>
        <v/>
      </c>
      <c r="BP11" s="102" t="str">
        <f t="shared" si="41"/>
        <v/>
      </c>
      <c r="BQ11" s="102" t="str">
        <f t="shared" si="41"/>
        <v/>
      </c>
      <c r="BR11" s="102" t="str">
        <f t="shared" si="41"/>
        <v/>
      </c>
      <c r="BS11" s="105" t="str">
        <f t="shared" si="41"/>
        <v/>
      </c>
      <c r="BT11" s="107" t="e">
        <f>$AY11*Assembly!Z$4+$AZ11*Assembly!Z$5+$BA11*Assembly!Z$6+$BB11*Assembly!Z$7+$BC11*Assembly!Z$8+$BD11*Assembly!Z$9+$BE11*Assembly!Z$10+$BF11*Assembly!Z$11+$BG11*Assembly!Z$12+$BH11*Assembly!Z$13+$BI11*Assembly!Z$14+$BJ11*Assembly!Z$15+$BK11*Assembly!Z$16+$BL11*Assembly!Z$17+$BM11*Assembly!Z$18+$BN11*Assembly!Z$19+$BO11*Assembly!Z$20+$BP11*Assembly!Z$21+$BQ11*Assembly!Z$22+$BR11*Assembly!Z$23+$BS11*Assembly!Z$24</f>
        <v>#VALUE!</v>
      </c>
      <c r="BU11" s="103" t="e">
        <f t="shared" si="3"/>
        <v>#VALUE!</v>
      </c>
      <c r="BV11" s="109" t="e">
        <f t="shared" ref="BV11:BV18" si="42">P11/BT11</f>
        <v>#VALUE!</v>
      </c>
      <c r="BW11" s="103" t="e">
        <f>$AY11*Assembly!AD$4+$AZ11*Assembly!AD$5+$BA11*Assembly!AD$6+$BB11*Assembly!AD$7+$BC11*Assembly!AD$8+$BD11*Assembly!AD$9+$BE11*Assembly!AD$10+$BF11*Assembly!AD$11+$BG11*Assembly!AD$12+$BH11*Assembly!AD$13+$BI11*Assembly!AD$14+$BJ11*Assembly!AD$15+$BK11*Assembly!AD$16+$BL11*Assembly!AD$17+$BM11*Assembly!AD$18+$BN11*Assembly!AD$19+$BO11*Assembly!AD$20+$BP11*Assembly!AD$21+$BQ11*Assembly!AD$22+$BR11*Assembly!AD$23+$BS11*Assembly!AD$24</f>
        <v>#VALUE!</v>
      </c>
      <c r="BX11" s="110" t="e">
        <f t="shared" si="4"/>
        <v>#VALUE!</v>
      </c>
      <c r="BY11" s="111" t="e">
        <f t="shared" si="5"/>
        <v>#VALUE!</v>
      </c>
      <c r="BZ11" s="112" t="e">
        <f t="shared" si="6"/>
        <v>#VALUE!</v>
      </c>
      <c r="CA11" s="111" t="e">
        <f t="shared" si="7"/>
        <v>#VALUE!</v>
      </c>
      <c r="CB11" s="103" t="e">
        <f>$AY11*Assembly!Y$4+$AZ11*Assembly!Y$5+$BA11*Assembly!Y$6+$BB11*Assembly!Y$7+$BC11*Assembly!Y$8+$BD11*Assembly!Y$9+$BE11*Assembly!Y$10+$BF11*Assembly!Y$11+$BG11*Assembly!Y$12+$BH11*Assembly!Y$13+$BI11*Assembly!Y$14+$BJ11*Assembly!Y$15+$BK11*Assembly!Y$16+$BL11*Assembly!Y$17+$BM11*Assembly!Y$18+$BN11*Assembly!Y$19+$BO11*Assembly!Y$20+$BP11*Assembly!Y$21+$BQ11*Assembly!Y$22+$BR11*Assembly!Y$23+$BS11*Assembly!Y$24</f>
        <v>#VALUE!</v>
      </c>
      <c r="CC11" s="103" t="e">
        <f t="shared" si="8"/>
        <v>#VALUE!</v>
      </c>
      <c r="CD11" s="113" t="e">
        <f t="shared" si="9"/>
        <v>#VALUE!</v>
      </c>
      <c r="CE11" s="114" t="e">
        <f>$AY11*Assembly!AC$4+$AZ11*Assembly!AC$5+$BA11*Assembly!AC$6+$BB11*Assembly!AC$7+$BC11*Assembly!AC$8+$BD11*Assembly!AC$9+$BE11*Assembly!AC$10+$BF11*Assembly!AC$11+$BG11*Assembly!AC$12+$BH11*Assembly!AC$13+$BI11*Assembly!AC$14+$BJ11*Assembly!AC$15+$BK11*Assembly!AC$16+$BL11*Assembly!AC$17+$BM11*Assembly!AC$18+$BN11*Assembly!AC$19+$BO11*Assembly!AC$20+$BP11*Assembly!AC$21+$BQ11*Assembly!AC$22+$BR11*Assembly!AC$23+$BS11*Assembly!AC$24</f>
        <v>#VALUE!</v>
      </c>
      <c r="CF11" s="90" t="e">
        <f>$AY11*Assembly!M$4+$AZ11*Assembly!M$5+$BA11*Assembly!M$6+$BB11*Assembly!M$7+$BC11*Assembly!M$8+$BD11*Assembly!M$9+$BE11*Assembly!M$10+$BF11*Assembly!M$11+$BG11*Assembly!M$12+$BH11*Assembly!M$13+$BI11*Assembly!M$14+$BJ11*Assembly!M$15+$BK11*Assembly!M$16+$BL11*Assembly!M$17+$BM11*Assembly!M$18+$BN11*Assembly!M$19+$BO11*Assembly!M$20+$BP11*Assembly!M$21+$BQ11*Assembly!M$22+$BR11*Assembly!M$23+$BS11*Assembly!M$24</f>
        <v>#VALUE!</v>
      </c>
      <c r="CG11" s="90" t="e">
        <f>$AY11*Assembly!N$4+$AZ11*Assembly!N$5+$BA11*Assembly!N$6+$BB11*Assembly!N$7+$BC11*Assembly!N$8+$BD11*Assembly!N$9+$BE11*Assembly!N$10+$BF11*Assembly!N$11+$BG11*Assembly!N$12+$BH11*Assembly!N$13+$BI11*Assembly!N$14+$BJ11*Assembly!N$15+$BK11*Assembly!N$16+$BL11*Assembly!N$17+$BM11*Assembly!N$18+$BN11*Assembly!N$19+$BO11*Assembly!N$20+$BP11*Assembly!N$21+$BQ11*Assembly!N$22+$BR11*Assembly!N$23+$BS11*Assembly!N$24</f>
        <v>#VALUE!</v>
      </c>
      <c r="CH11" s="90" t="e">
        <f>$AY11*Assembly!O$4+$AZ11*Assembly!O$5+$BA11*Assembly!O$6+$BB11*Assembly!O$7+$BC11*Assembly!O$8+$BD11*Assembly!O$9+$BE11*Assembly!O$10+$BF11*Assembly!O$11+$BG11*Assembly!O$12+$BH11*Assembly!O$13+$BI11*Assembly!O$14+$BJ11*Assembly!O$15+$BK11*Assembly!O$16+$BL11*Assembly!O$17+$BM11*Assembly!O$18+$BN11*Assembly!O$19+$BO11*Assembly!O$20+$BP11*Assembly!O$21+$BQ11*Assembly!O$22+$BR11*Assembly!O$23+$BS11*Assembly!O$24</f>
        <v>#VALUE!</v>
      </c>
      <c r="CI11" s="82" t="e">
        <f>$AY11*Assembly!P$4+$AZ11*Assembly!P$5+$BA11*Assembly!P$6+$BB11*Assembly!P$7+$BC11*Assembly!P$8+$BD11*Assembly!P$9+$BE11*Assembly!P$10+$BF11*Assembly!P$11+$BG11*Assembly!P$12+$BH11*Assembly!P$13+$BI11*Assembly!P$14+$BJ11*Assembly!P$15+$BK11*Assembly!P$16+$BL11*Assembly!P$17+$BM11*Assembly!P$18+$BN11*Assembly!P$19+$BO11*Assembly!P$20+$BP11*Assembly!P$21+$BQ11*Assembly!P$22+$BR11*Assembly!P$23+$BS11*Assembly!P$24</f>
        <v>#VALUE!</v>
      </c>
      <c r="CJ11" s="82" t="e">
        <f>$AY11*Assembly!Q$4+$AZ11*Assembly!Q$5+$BA11*Assembly!Q$6+$BB11*Assembly!Q$7+$BC11*Assembly!Q$8+$BD11*Assembly!Q$9+$BE11*Assembly!Q$10+$BF11*Assembly!Q$11+$BG11*Assembly!Q$12+$BH11*Assembly!Q$13+$BI11*Assembly!Q$14+$BJ11*Assembly!Q$15+$BK11*Assembly!Q$16+$BL11*Assembly!Q$17+$BM11*Assembly!Q$18+$BN11*Assembly!Q$19+$BO11*Assembly!Q$20+$BP11*Assembly!Q$21+$BQ11*Assembly!Q$22+$BR11*Assembly!Q$23+$BS11*Assembly!Q$24</f>
        <v>#VALUE!</v>
      </c>
      <c r="CK11" s="90" t="e">
        <f>$AY11*Assembly!R$4+$AZ11*Assembly!R$5+$BA11*Assembly!R$6+$BB11*Assembly!R$7+$BC11*Assembly!R$8+$BD11*Assembly!R$9+$BE11*Assembly!R$10+$BF11*Assembly!R$11+$BG11*Assembly!R$12+$BH11*Assembly!R$13+$BI11*Assembly!R$14+$BJ11*Assembly!R$15+$BK11*Assembly!R$16+$BL11*Assembly!R$17+$BM11*Assembly!R$18+$BN11*Assembly!R$19+$BO11*Assembly!R$20+$BP11*Assembly!R$21+$BQ11*Assembly!R$22+$BR11*Assembly!R$23+$BS11*Assembly!R$24</f>
        <v>#VALUE!</v>
      </c>
      <c r="CL11" s="82" t="e">
        <f>$AY11*Assembly!S$4+$AZ11*Assembly!S$5+$BA11*Assembly!S$6+$BB11*Assembly!S$7+$BC11*Assembly!S$8+$BD11*Assembly!S$9+$BE11*Assembly!S$10+$BF11*Assembly!S$11+$BG11*Assembly!S$12+$BH11*Assembly!S$13+$BI11*Assembly!S$14+$BJ11*Assembly!S$15+$BK11*Assembly!S$16+$BL11*Assembly!S$17+$BM11*Assembly!S$18+$BN11*Assembly!S$19+$BO11*Assembly!S$20+$BP11*Assembly!S$21+$BQ11*Assembly!S$22+$BR11*Assembly!S$23+$BS11*Assembly!S$24</f>
        <v>#VALUE!</v>
      </c>
      <c r="CM11" s="82" t="e">
        <f>$AY11*Assembly!T$4+$AZ11*Assembly!T$5+$BA11*Assembly!T$6+$BB11*Assembly!T$7+$BC11*Assembly!T$8+$BD11*Assembly!T$9+$BE11*Assembly!T$10+$BF11*Assembly!T$11+$BG11*Assembly!T$12+$BH11*Assembly!T$13+$BI11*Assembly!T$14+$BJ11*Assembly!T$15+$BK11*Assembly!T$16+$BL11*Assembly!T$17+$BM11*Assembly!T$18+$BN11*Assembly!T$19+$BO11*Assembly!T$20+$BP11*Assembly!T$21+$BQ11*Assembly!T$22+$BR11*Assembly!T$23+$BS11*Assembly!T$24</f>
        <v>#VALUE!</v>
      </c>
      <c r="CN11" s="82" t="e">
        <f>$AY11*Assembly!U$4+$AZ11*Assembly!U$5+$BA11*Assembly!U$6+$BB11*Assembly!U$7+$BC11*Assembly!U$8+$BD11*Assembly!U$9+$BE11*Assembly!U$10+$BF11*Assembly!U$11+$BG11*Assembly!U$12+$BH11*Assembly!U$13+$BI11*Assembly!U$14+$BJ11*Assembly!U$15+$BK11*Assembly!U$16+$BL11*Assembly!U$17+$BM11*Assembly!U$18+$BN11*Assembly!U$19+$BO11*Assembly!U$20+$BP11*Assembly!U$21+$BQ11*Assembly!U$22+$BR11*Assembly!U$23+$BS11*Assembly!U$24</f>
        <v>#VALUE!</v>
      </c>
      <c r="CO11" s="90" t="e">
        <f>$AY11*Assembly!V$4+$AZ11*Assembly!V$5+$BA11*Assembly!V$6+$BB11*Assembly!V$7+$BC11*Assembly!V$8+$BD11*Assembly!V$9+$BE11*Assembly!V$10+$BF11*Assembly!V$11+$BG11*Assembly!V$12+$BH11*Assembly!V$13+$BI11*Assembly!V$14+$BJ11*Assembly!V$15+$BK11*Assembly!V$16+$BL11*Assembly!V$17+$BM11*Assembly!V$18+$BN11*Assembly!V$19+$BO11*Assembly!V$20+$BP11*Assembly!V$21+$BQ11*Assembly!V$22+$BR11*Assembly!V$23+$BS11*Assembly!V$24</f>
        <v>#VALUE!</v>
      </c>
      <c r="CP11" s="90" t="e">
        <f>CF11*Refining!$F$3</f>
        <v>#VALUE!</v>
      </c>
      <c r="CQ11" s="90" t="e">
        <f>CG11*Refining!$F$4</f>
        <v>#VALUE!</v>
      </c>
      <c r="CR11" s="90" t="e">
        <f>CH11*Refining!$F$5</f>
        <v>#VALUE!</v>
      </c>
      <c r="CS11" s="90" t="e">
        <f>CI11*Refining!$F$6</f>
        <v>#VALUE!</v>
      </c>
      <c r="CT11" s="90" t="e">
        <f>CJ11*Refining!$F$7</f>
        <v>#VALUE!</v>
      </c>
      <c r="CU11" s="90" t="e">
        <f>CK11*Refining!$F$8</f>
        <v>#VALUE!</v>
      </c>
      <c r="CV11" s="90" t="e">
        <f>CL11*Refining!$F$9</f>
        <v>#VALUE!</v>
      </c>
      <c r="CW11" s="90" t="e">
        <f>CM11*Refining!$F$10</f>
        <v>#VALUE!</v>
      </c>
      <c r="CX11" s="90" t="e">
        <f>CN11*Refining!$F$11</f>
        <v>#VALUE!</v>
      </c>
      <c r="CY11" s="90" t="e">
        <f>CO11*Refining!$F$12</f>
        <v>#VALUE!</v>
      </c>
      <c r="CZ11" s="121" t="e">
        <f t="shared" ref="CZ11:DS11" si="43">IF(CF11 = 0, "", CF11)</f>
        <v>#VALUE!</v>
      </c>
      <c r="DA11" s="125" t="e">
        <f t="shared" si="43"/>
        <v>#VALUE!</v>
      </c>
      <c r="DB11" s="125" t="e">
        <f t="shared" si="43"/>
        <v>#VALUE!</v>
      </c>
      <c r="DC11" s="122" t="e">
        <f t="shared" si="43"/>
        <v>#VALUE!</v>
      </c>
      <c r="DD11" s="123" t="e">
        <f t="shared" si="43"/>
        <v>#VALUE!</v>
      </c>
      <c r="DE11" s="125" t="e">
        <f t="shared" si="43"/>
        <v>#VALUE!</v>
      </c>
      <c r="DF11" s="123" t="e">
        <f t="shared" si="43"/>
        <v>#VALUE!</v>
      </c>
      <c r="DG11" s="123" t="e">
        <f t="shared" si="43"/>
        <v>#VALUE!</v>
      </c>
      <c r="DH11" s="122" t="e">
        <f t="shared" si="43"/>
        <v>#VALUE!</v>
      </c>
      <c r="DI11" s="292" t="e">
        <f t="shared" si="43"/>
        <v>#VALUE!</v>
      </c>
      <c r="DJ11" s="121" t="e">
        <f t="shared" si="43"/>
        <v>#VALUE!</v>
      </c>
      <c r="DK11" s="125" t="e">
        <f t="shared" si="43"/>
        <v>#VALUE!</v>
      </c>
      <c r="DL11" s="125" t="e">
        <f t="shared" si="43"/>
        <v>#VALUE!</v>
      </c>
      <c r="DM11" s="122" t="e">
        <f t="shared" si="43"/>
        <v>#VALUE!</v>
      </c>
      <c r="DN11" s="123" t="e">
        <f t="shared" si="43"/>
        <v>#VALUE!</v>
      </c>
      <c r="DO11" s="125" t="e">
        <f t="shared" si="43"/>
        <v>#VALUE!</v>
      </c>
      <c r="DP11" s="122" t="e">
        <f t="shared" si="43"/>
        <v>#VALUE!</v>
      </c>
      <c r="DQ11" s="122" t="e">
        <f t="shared" si="43"/>
        <v>#VALUE!</v>
      </c>
      <c r="DR11" s="122" t="e">
        <f t="shared" si="43"/>
        <v>#VALUE!</v>
      </c>
      <c r="DS11" s="292" t="e">
        <f t="shared" si="43"/>
        <v>#VALUE!</v>
      </c>
      <c r="DT11" s="121" t="e">
        <f t="shared" si="11"/>
        <v>#VALUE!</v>
      </c>
      <c r="DU11" s="125" t="e">
        <f t="shared" si="12"/>
        <v>#VALUE!</v>
      </c>
      <c r="DV11" s="103" t="e">
        <f>CZ11*'Ores &amp; Ingots'!$C$3+DA11*'Ores &amp; Ingots'!$C$4+DB11*'Ores &amp; Ingots'!$C$5+DC11*'Ores &amp; Ingots'!$C$6+DD11*'Ores &amp; Ingots'!$C$7+DE11*'Ores &amp; Ingots'!$C$8+DF11*'Ores &amp; Ingots'!$C$9+DG11*'Ores &amp; Ingots'!$C$10+DH11*'Ores &amp; Ingots'!$C$11+DI11*'Ores &amp; Ingots'!$C$12</f>
        <v>#VALUE!</v>
      </c>
      <c r="DW11" s="103" t="e">
        <f>DJ11*'Ores &amp; Ingots'!$B$3+DK11*'Ores &amp; Ingots'!$B$4+DL11*'Ores &amp; Ingots'!$B$5+DM11*'Ores &amp; Ingots'!$B$6+DN11*'Ores &amp; Ingots'!$B$7+DO11*'Ores &amp; Ingots'!$B$8+DP11*'Ores &amp; Ingots'!$B$9+DQ11*'Ores &amp; Ingots'!$B$10+DR11*'Ores &amp; Ingots'!$B$11+DS11*'Ores &amp; Ingots'!$B$12</f>
        <v>#VALUE!</v>
      </c>
      <c r="DX11" s="125" t="e">
        <f>CZ11*Refining!$G$3+DA11*Refining!$G$4+DB11*Refining!$G$5+DC11*Refining!$G$6+DD11*Refining!$G$7+DE11*Refining!$G$8+DF11*Refining!$G$9+DG11*Refining!$G$10+DH11*Refining!$G$11+DI11*Refining!$G$12</f>
        <v>#VALUE!</v>
      </c>
      <c r="DY11" s="125" t="e">
        <f t="shared" si="13"/>
        <v>#VALUE!</v>
      </c>
      <c r="DZ11" s="129" t="e">
        <f t="shared" si="14"/>
        <v>#VALUE!</v>
      </c>
      <c r="EA11" s="121" t="e">
        <f t="shared" si="15"/>
        <v>#VALUE!</v>
      </c>
      <c r="EB11" s="131" t="e">
        <f t="shared" ref="EB11:EC11" si="44">EA11/60</f>
        <v>#VALUE!</v>
      </c>
      <c r="EC11" s="131" t="e">
        <f t="shared" si="44"/>
        <v>#VALUE!</v>
      </c>
      <c r="ED11" s="121" t="e">
        <f t="shared" si="17"/>
        <v>#VALUE!</v>
      </c>
      <c r="EE11" s="131" t="e">
        <f t="shared" ref="EE11:EF11" si="45">ED11/1000</f>
        <v>#VALUE!</v>
      </c>
      <c r="EF11" s="134" t="e">
        <f t="shared" si="45"/>
        <v>#VALUE!</v>
      </c>
      <c r="EG11" s="113" t="e">
        <f t="shared" si="19"/>
        <v>#VALUE!</v>
      </c>
      <c r="EH11" s="293" t="e">
        <f t="shared" si="20"/>
        <v>#VALUE!</v>
      </c>
      <c r="EI11" s="133">
        <v>2520</v>
      </c>
    </row>
    <row r="12" spans="1:139" ht="15.75" customHeight="1" x14ac:dyDescent="0.2">
      <c r="A12" s="864"/>
      <c r="B12" s="135" t="s">
        <v>235</v>
      </c>
      <c r="C12" s="137" t="s">
        <v>155</v>
      </c>
      <c r="D12" s="137">
        <v>1</v>
      </c>
      <c r="E12" s="137">
        <v>1</v>
      </c>
      <c r="F12" s="137">
        <v>1</v>
      </c>
      <c r="G12" s="141">
        <f t="shared" si="0"/>
        <v>0.125</v>
      </c>
      <c r="H12" s="142">
        <v>20</v>
      </c>
      <c r="I12" s="142">
        <v>20</v>
      </c>
      <c r="J12" s="144">
        <f>H12/Main!$D$9</f>
        <v>4</v>
      </c>
      <c r="K12" s="144">
        <f>I12/Main!$D$10</f>
        <v>10</v>
      </c>
      <c r="L12" s="144">
        <f t="shared" si="1"/>
        <v>2.5</v>
      </c>
      <c r="M12" s="144">
        <v>1</v>
      </c>
      <c r="N12" s="147"/>
      <c r="O12" s="294"/>
      <c r="P12" s="153">
        <v>500000</v>
      </c>
      <c r="Q12" s="153">
        <v>125</v>
      </c>
      <c r="R12" s="153">
        <f>Q12*Main!$D$6</f>
        <v>1250</v>
      </c>
      <c r="S12" s="155"/>
      <c r="T12" s="155"/>
      <c r="U12" s="150"/>
      <c r="V12" s="150"/>
      <c r="W12" s="150"/>
      <c r="X12" s="150"/>
      <c r="Y12" s="150"/>
      <c r="Z12" s="150"/>
      <c r="AA12" s="150"/>
      <c r="AB12" s="150"/>
      <c r="AC12" s="157"/>
      <c r="AD12" s="158">
        <v>3</v>
      </c>
      <c r="AE12" s="158">
        <v>0</v>
      </c>
      <c r="AF12" s="158">
        <v>0</v>
      </c>
      <c r="AG12" s="158">
        <v>1</v>
      </c>
      <c r="AH12" s="158">
        <v>10</v>
      </c>
      <c r="AI12" s="158">
        <v>0</v>
      </c>
      <c r="AJ12" s="158">
        <v>1</v>
      </c>
      <c r="AK12" s="160">
        <v>10</v>
      </c>
      <c r="AL12" s="158">
        <v>0</v>
      </c>
      <c r="AM12" s="158">
        <v>0</v>
      </c>
      <c r="AN12" s="158">
        <v>0</v>
      </c>
      <c r="AO12" s="158">
        <v>1</v>
      </c>
      <c r="AP12" s="158">
        <v>0</v>
      </c>
      <c r="AQ12" s="158">
        <v>3</v>
      </c>
      <c r="AR12" s="158">
        <v>0</v>
      </c>
      <c r="AS12" s="158">
        <v>0</v>
      </c>
      <c r="AT12" s="158">
        <v>0</v>
      </c>
      <c r="AU12" s="158">
        <v>0</v>
      </c>
      <c r="AV12" s="158">
        <v>0</v>
      </c>
      <c r="AW12" s="158">
        <v>0</v>
      </c>
      <c r="AX12" s="158">
        <v>0</v>
      </c>
      <c r="AY12" s="175">
        <f t="shared" ref="AY12:BS12" si="46">IF(AD12 = 0, "", AD12)</f>
        <v>3</v>
      </c>
      <c r="AZ12" s="163" t="str">
        <f t="shared" si="46"/>
        <v/>
      </c>
      <c r="BA12" s="163" t="str">
        <f t="shared" si="46"/>
        <v/>
      </c>
      <c r="BB12" s="165">
        <f t="shared" si="46"/>
        <v>1</v>
      </c>
      <c r="BC12" s="165">
        <f t="shared" si="46"/>
        <v>10</v>
      </c>
      <c r="BD12" s="163" t="str">
        <f t="shared" si="46"/>
        <v/>
      </c>
      <c r="BE12" s="165">
        <f t="shared" si="46"/>
        <v>1</v>
      </c>
      <c r="BF12" s="171">
        <f t="shared" si="46"/>
        <v>10</v>
      </c>
      <c r="BG12" s="163" t="str">
        <f t="shared" si="46"/>
        <v/>
      </c>
      <c r="BH12" s="163" t="str">
        <f t="shared" si="46"/>
        <v/>
      </c>
      <c r="BI12" s="163" t="str">
        <f t="shared" si="46"/>
        <v/>
      </c>
      <c r="BJ12" s="165">
        <f t="shared" si="46"/>
        <v>1</v>
      </c>
      <c r="BK12" s="163" t="str">
        <f t="shared" si="46"/>
        <v/>
      </c>
      <c r="BL12" s="165">
        <f t="shared" si="46"/>
        <v>3</v>
      </c>
      <c r="BM12" s="163" t="str">
        <f t="shared" si="46"/>
        <v/>
      </c>
      <c r="BN12" s="163" t="str">
        <f t="shared" si="46"/>
        <v/>
      </c>
      <c r="BO12" s="163" t="str">
        <f t="shared" si="46"/>
        <v/>
      </c>
      <c r="BP12" s="163" t="str">
        <f t="shared" si="46"/>
        <v/>
      </c>
      <c r="BQ12" s="163" t="str">
        <f t="shared" si="46"/>
        <v/>
      </c>
      <c r="BR12" s="163" t="str">
        <f t="shared" si="46"/>
        <v/>
      </c>
      <c r="BS12" s="173" t="str">
        <f t="shared" si="46"/>
        <v/>
      </c>
      <c r="BT12" s="175" t="e">
        <f>$AY12*Assembly!Z$4+$AZ12*Assembly!Z$5+$BA12*Assembly!Z$6+$BB12*Assembly!Z$7+$BC12*Assembly!Z$8+$BD12*Assembly!Z$9+$BE12*Assembly!Z$10+$BF12*Assembly!Z$11+$BG12*Assembly!Z$12+$BH12*Assembly!Z$13+$BI12*Assembly!Z$14+$BJ12*Assembly!Z$15+$BK12*Assembly!Z$16+$BL12*Assembly!Z$17+$BM12*Assembly!Z$18+$BN12*Assembly!Z$19+$BO12*Assembly!Z$20+$BP12*Assembly!Z$21+$BQ12*Assembly!Z$22+$BR12*Assembly!Z$23+$BS12*Assembly!Z$24</f>
        <v>#VALUE!</v>
      </c>
      <c r="BU12" s="165" t="e">
        <f t="shared" si="3"/>
        <v>#VALUE!</v>
      </c>
      <c r="BV12" s="176" t="e">
        <f t="shared" si="42"/>
        <v>#VALUE!</v>
      </c>
      <c r="BW12" s="165" t="e">
        <f>$AY12*Assembly!AD$4+$AZ12*Assembly!AD$5+$BA12*Assembly!AD$6+$BB12*Assembly!AD$7+$BC12*Assembly!AD$8+$BD12*Assembly!AD$9+$BE12*Assembly!AD$10+$BF12*Assembly!AD$11+$BG12*Assembly!AD$12+$BH12*Assembly!AD$13+$BI12*Assembly!AD$14+$BJ12*Assembly!AD$15+$BK12*Assembly!AD$16+$BL12*Assembly!AD$17+$BM12*Assembly!AD$18+$BN12*Assembly!AD$19+$BO12*Assembly!AD$20+$BP12*Assembly!AD$21+$BQ12*Assembly!AD$22+$BR12*Assembly!AD$23+$BS12*Assembly!AD$24</f>
        <v>#VALUE!</v>
      </c>
      <c r="BX12" s="180" t="e">
        <f t="shared" si="4"/>
        <v>#VALUE!</v>
      </c>
      <c r="BY12" s="181" t="e">
        <f t="shared" si="5"/>
        <v>#VALUE!</v>
      </c>
      <c r="BZ12" s="182" t="e">
        <f t="shared" si="6"/>
        <v>#VALUE!</v>
      </c>
      <c r="CA12" s="181" t="e">
        <f t="shared" si="7"/>
        <v>#VALUE!</v>
      </c>
      <c r="CB12" s="165" t="e">
        <f>$AY12*Assembly!Y$4+$AZ12*Assembly!Y$5+$BA12*Assembly!Y$6+$BB12*Assembly!Y$7+$BC12*Assembly!Y$8+$BD12*Assembly!Y$9+$BE12*Assembly!Y$10+$BF12*Assembly!Y$11+$BG12*Assembly!Y$12+$BH12*Assembly!Y$13+$BI12*Assembly!Y$14+$BJ12*Assembly!Y$15+$BK12*Assembly!Y$16+$BL12*Assembly!Y$17+$BM12*Assembly!Y$18+$BN12*Assembly!Y$19+$BO12*Assembly!Y$20+$BP12*Assembly!Y$21+$BQ12*Assembly!Y$22+$BR12*Assembly!Y$23+$BS12*Assembly!Y$24</f>
        <v>#VALUE!</v>
      </c>
      <c r="CC12" s="165" t="e">
        <f t="shared" si="8"/>
        <v>#VALUE!</v>
      </c>
      <c r="CD12" s="136" t="e">
        <f t="shared" si="9"/>
        <v>#VALUE!</v>
      </c>
      <c r="CE12" s="184" t="e">
        <f>$AY12*Assembly!AC$4+$AZ12*Assembly!AC$5+$BA12*Assembly!AC$6+$BB12*Assembly!AC$7+$BC12*Assembly!AC$8+$BD12*Assembly!AC$9+$BE12*Assembly!AC$10+$BF12*Assembly!AC$11+$BG12*Assembly!AC$12+$BH12*Assembly!AC$13+$BI12*Assembly!AC$14+$BJ12*Assembly!AC$15+$BK12*Assembly!AC$16+$BL12*Assembly!AC$17+$BM12*Assembly!AC$18+$BN12*Assembly!AC$19+$BO12*Assembly!AC$20+$BP12*Assembly!AC$21+$BQ12*Assembly!AC$22+$BR12*Assembly!AC$23+$BS12*Assembly!AC$24</f>
        <v>#VALUE!</v>
      </c>
      <c r="CF12" s="153" t="e">
        <f>$AY12*Assembly!M$4+$AZ12*Assembly!M$5+$BA12*Assembly!M$6+$BB12*Assembly!M$7+$BC12*Assembly!M$8+$BD12*Assembly!M$9+$BE12*Assembly!M$10+$BF12*Assembly!M$11+$BG12*Assembly!M$12+$BH12*Assembly!M$13+$BI12*Assembly!M$14+$BJ12*Assembly!M$15+$BK12*Assembly!M$16+$BL12*Assembly!M$17+$BM12*Assembly!M$18+$BN12*Assembly!M$19+$BO12*Assembly!M$20+$BP12*Assembly!M$21+$BQ12*Assembly!M$22+$BR12*Assembly!M$23+$BS12*Assembly!M$24</f>
        <v>#VALUE!</v>
      </c>
      <c r="CG12" s="153" t="e">
        <f>$AY12*Assembly!N$4+$AZ12*Assembly!N$5+$BA12*Assembly!N$6+$BB12*Assembly!N$7+$BC12*Assembly!N$8+$BD12*Assembly!N$9+$BE12*Assembly!N$10+$BF12*Assembly!N$11+$BG12*Assembly!N$12+$BH12*Assembly!N$13+$BI12*Assembly!N$14+$BJ12*Assembly!N$15+$BK12*Assembly!N$16+$BL12*Assembly!N$17+$BM12*Assembly!N$18+$BN12*Assembly!N$19+$BO12*Assembly!N$20+$BP12*Assembly!N$21+$BQ12*Assembly!N$22+$BR12*Assembly!N$23+$BS12*Assembly!N$24</f>
        <v>#VALUE!</v>
      </c>
      <c r="CH12" s="153" t="e">
        <f>$AY12*Assembly!O$4+$AZ12*Assembly!O$5+$BA12*Assembly!O$6+$BB12*Assembly!O$7+$BC12*Assembly!O$8+$BD12*Assembly!O$9+$BE12*Assembly!O$10+$BF12*Assembly!O$11+$BG12*Assembly!O$12+$BH12*Assembly!O$13+$BI12*Assembly!O$14+$BJ12*Assembly!O$15+$BK12*Assembly!O$16+$BL12*Assembly!O$17+$BM12*Assembly!O$18+$BN12*Assembly!O$19+$BO12*Assembly!O$20+$BP12*Assembly!O$21+$BQ12*Assembly!O$22+$BR12*Assembly!O$23+$BS12*Assembly!O$24</f>
        <v>#VALUE!</v>
      </c>
      <c r="CI12" s="142" t="e">
        <f>$AY12*Assembly!P$4+$AZ12*Assembly!P$5+$BA12*Assembly!P$6+$BB12*Assembly!P$7+$BC12*Assembly!P$8+$BD12*Assembly!P$9+$BE12*Assembly!P$10+$BF12*Assembly!P$11+$BG12*Assembly!P$12+$BH12*Assembly!P$13+$BI12*Assembly!P$14+$BJ12*Assembly!P$15+$BK12*Assembly!P$16+$BL12*Assembly!P$17+$BM12*Assembly!P$18+$BN12*Assembly!P$19+$BO12*Assembly!P$20+$BP12*Assembly!P$21+$BQ12*Assembly!P$22+$BR12*Assembly!P$23+$BS12*Assembly!P$24</f>
        <v>#VALUE!</v>
      </c>
      <c r="CJ12" s="142" t="e">
        <f>$AY12*Assembly!Q$4+$AZ12*Assembly!Q$5+$BA12*Assembly!Q$6+$BB12*Assembly!Q$7+$BC12*Assembly!Q$8+$BD12*Assembly!Q$9+$BE12*Assembly!Q$10+$BF12*Assembly!Q$11+$BG12*Assembly!Q$12+$BH12*Assembly!Q$13+$BI12*Assembly!Q$14+$BJ12*Assembly!Q$15+$BK12*Assembly!Q$16+$BL12*Assembly!Q$17+$BM12*Assembly!Q$18+$BN12*Assembly!Q$19+$BO12*Assembly!Q$20+$BP12*Assembly!Q$21+$BQ12*Assembly!Q$22+$BR12*Assembly!Q$23+$BS12*Assembly!Q$24</f>
        <v>#VALUE!</v>
      </c>
      <c r="CK12" s="153" t="e">
        <f>$AY12*Assembly!R$4+$AZ12*Assembly!R$5+$BA12*Assembly!R$6+$BB12*Assembly!R$7+$BC12*Assembly!R$8+$BD12*Assembly!R$9+$BE12*Assembly!R$10+$BF12*Assembly!R$11+$BG12*Assembly!R$12+$BH12*Assembly!R$13+$BI12*Assembly!R$14+$BJ12*Assembly!R$15+$BK12*Assembly!R$16+$BL12*Assembly!R$17+$BM12*Assembly!R$18+$BN12*Assembly!R$19+$BO12*Assembly!R$20+$BP12*Assembly!R$21+$BQ12*Assembly!R$22+$BR12*Assembly!R$23+$BS12*Assembly!R$24</f>
        <v>#VALUE!</v>
      </c>
      <c r="CL12" s="142" t="e">
        <f>$AY12*Assembly!S$4+$AZ12*Assembly!S$5+$BA12*Assembly!S$6+$BB12*Assembly!S$7+$BC12*Assembly!S$8+$BD12*Assembly!S$9+$BE12*Assembly!S$10+$BF12*Assembly!S$11+$BG12*Assembly!S$12+$BH12*Assembly!S$13+$BI12*Assembly!S$14+$BJ12*Assembly!S$15+$BK12*Assembly!S$16+$BL12*Assembly!S$17+$BM12*Assembly!S$18+$BN12*Assembly!S$19+$BO12*Assembly!S$20+$BP12*Assembly!S$21+$BQ12*Assembly!S$22+$BR12*Assembly!S$23+$BS12*Assembly!S$24</f>
        <v>#VALUE!</v>
      </c>
      <c r="CM12" s="142" t="e">
        <f>$AY12*Assembly!T$4+$AZ12*Assembly!T$5+$BA12*Assembly!T$6+$BB12*Assembly!T$7+$BC12*Assembly!T$8+$BD12*Assembly!T$9+$BE12*Assembly!T$10+$BF12*Assembly!T$11+$BG12*Assembly!T$12+$BH12*Assembly!T$13+$BI12*Assembly!T$14+$BJ12*Assembly!T$15+$BK12*Assembly!T$16+$BL12*Assembly!T$17+$BM12*Assembly!T$18+$BN12*Assembly!T$19+$BO12*Assembly!T$20+$BP12*Assembly!T$21+$BQ12*Assembly!T$22+$BR12*Assembly!T$23+$BS12*Assembly!T$24</f>
        <v>#VALUE!</v>
      </c>
      <c r="CN12" s="142" t="e">
        <f>$AY12*Assembly!U$4+$AZ12*Assembly!U$5+$BA12*Assembly!U$6+$BB12*Assembly!U$7+$BC12*Assembly!U$8+$BD12*Assembly!U$9+$BE12*Assembly!U$10+$BF12*Assembly!U$11+$BG12*Assembly!U$12+$BH12*Assembly!U$13+$BI12*Assembly!U$14+$BJ12*Assembly!U$15+$BK12*Assembly!U$16+$BL12*Assembly!U$17+$BM12*Assembly!U$18+$BN12*Assembly!U$19+$BO12*Assembly!U$20+$BP12*Assembly!U$21+$BQ12*Assembly!U$22+$BR12*Assembly!U$23+$BS12*Assembly!U$24</f>
        <v>#VALUE!</v>
      </c>
      <c r="CO12" s="153" t="e">
        <f>$AY12*Assembly!V$4+$AZ12*Assembly!V$5+$BA12*Assembly!V$6+$BB12*Assembly!V$7+$BC12*Assembly!V$8+$BD12*Assembly!V$9+$BE12*Assembly!V$10+$BF12*Assembly!V$11+$BG12*Assembly!V$12+$BH12*Assembly!V$13+$BI12*Assembly!V$14+$BJ12*Assembly!V$15+$BK12*Assembly!V$16+$BL12*Assembly!V$17+$BM12*Assembly!V$18+$BN12*Assembly!V$19+$BO12*Assembly!V$20+$BP12*Assembly!V$21+$BQ12*Assembly!V$22+$BR12*Assembly!V$23+$BS12*Assembly!V$24</f>
        <v>#VALUE!</v>
      </c>
      <c r="CP12" s="153" t="e">
        <f>CF12*Refining!$F$3</f>
        <v>#VALUE!</v>
      </c>
      <c r="CQ12" s="153" t="e">
        <f>CG12*Refining!$F$4</f>
        <v>#VALUE!</v>
      </c>
      <c r="CR12" s="153" t="e">
        <f>CH12*Refining!$F$5</f>
        <v>#VALUE!</v>
      </c>
      <c r="CS12" s="153" t="e">
        <f>CI12*Refining!$F$6</f>
        <v>#VALUE!</v>
      </c>
      <c r="CT12" s="153" t="e">
        <f>CJ12*Refining!$F$7</f>
        <v>#VALUE!</v>
      </c>
      <c r="CU12" s="153" t="e">
        <f>CK12*Refining!$F$8</f>
        <v>#VALUE!</v>
      </c>
      <c r="CV12" s="153" t="e">
        <f>CL12*Refining!$F$9</f>
        <v>#VALUE!</v>
      </c>
      <c r="CW12" s="153" t="e">
        <f>CM12*Refining!$F$10</f>
        <v>#VALUE!</v>
      </c>
      <c r="CX12" s="153" t="e">
        <f>CN12*Refining!$F$11</f>
        <v>#VALUE!</v>
      </c>
      <c r="CY12" s="153" t="e">
        <f>CO12*Refining!$F$12</f>
        <v>#VALUE!</v>
      </c>
      <c r="CZ12" s="190" t="e">
        <f t="shared" ref="CZ12:DS12" si="47">IF(CF12 = 0, "", CF12)</f>
        <v>#VALUE!</v>
      </c>
      <c r="DA12" s="197" t="e">
        <f t="shared" si="47"/>
        <v>#VALUE!</v>
      </c>
      <c r="DB12" s="197" t="e">
        <f t="shared" si="47"/>
        <v>#VALUE!</v>
      </c>
      <c r="DC12" s="191" t="e">
        <f t="shared" si="47"/>
        <v>#VALUE!</v>
      </c>
      <c r="DD12" s="193" t="e">
        <f t="shared" si="47"/>
        <v>#VALUE!</v>
      </c>
      <c r="DE12" s="197" t="e">
        <f t="shared" si="47"/>
        <v>#VALUE!</v>
      </c>
      <c r="DF12" s="193" t="e">
        <f t="shared" si="47"/>
        <v>#VALUE!</v>
      </c>
      <c r="DG12" s="193" t="e">
        <f t="shared" si="47"/>
        <v>#VALUE!</v>
      </c>
      <c r="DH12" s="191" t="e">
        <f t="shared" si="47"/>
        <v>#VALUE!</v>
      </c>
      <c r="DI12" s="295" t="e">
        <f t="shared" si="47"/>
        <v>#VALUE!</v>
      </c>
      <c r="DJ12" s="190" t="e">
        <f t="shared" si="47"/>
        <v>#VALUE!</v>
      </c>
      <c r="DK12" s="197" t="e">
        <f t="shared" si="47"/>
        <v>#VALUE!</v>
      </c>
      <c r="DL12" s="197" t="e">
        <f t="shared" si="47"/>
        <v>#VALUE!</v>
      </c>
      <c r="DM12" s="191" t="e">
        <f t="shared" si="47"/>
        <v>#VALUE!</v>
      </c>
      <c r="DN12" s="193" t="e">
        <f t="shared" si="47"/>
        <v>#VALUE!</v>
      </c>
      <c r="DO12" s="197" t="e">
        <f t="shared" si="47"/>
        <v>#VALUE!</v>
      </c>
      <c r="DP12" s="191" t="e">
        <f t="shared" si="47"/>
        <v>#VALUE!</v>
      </c>
      <c r="DQ12" s="191" t="e">
        <f t="shared" si="47"/>
        <v>#VALUE!</v>
      </c>
      <c r="DR12" s="191" t="e">
        <f t="shared" si="47"/>
        <v>#VALUE!</v>
      </c>
      <c r="DS12" s="295" t="e">
        <f t="shared" si="47"/>
        <v>#VALUE!</v>
      </c>
      <c r="DT12" s="190" t="e">
        <f t="shared" si="11"/>
        <v>#VALUE!</v>
      </c>
      <c r="DU12" s="197" t="e">
        <f t="shared" si="12"/>
        <v>#VALUE!</v>
      </c>
      <c r="DV12" s="165" t="e">
        <f>CZ12*'Ores &amp; Ingots'!$C$3+DA12*'Ores &amp; Ingots'!$C$4+DB12*'Ores &amp; Ingots'!$C$5+DC12*'Ores &amp; Ingots'!$C$6+DD12*'Ores &amp; Ingots'!$C$7+DE12*'Ores &amp; Ingots'!$C$8+DF12*'Ores &amp; Ingots'!$C$9+DG12*'Ores &amp; Ingots'!$C$10+DH12*'Ores &amp; Ingots'!$C$11+DI12*'Ores &amp; Ingots'!$C$12</f>
        <v>#VALUE!</v>
      </c>
      <c r="DW12" s="165" t="e">
        <f>DJ12*'Ores &amp; Ingots'!$B$3+DK12*'Ores &amp; Ingots'!$B$4+DL12*'Ores &amp; Ingots'!$B$5+DM12*'Ores &amp; Ingots'!$B$6+DN12*'Ores &amp; Ingots'!$B$7+DO12*'Ores &amp; Ingots'!$B$8+DP12*'Ores &amp; Ingots'!$B$9+DQ12*'Ores &amp; Ingots'!$B$10+DR12*'Ores &amp; Ingots'!$B$11+DS12*'Ores &amp; Ingots'!$B$12</f>
        <v>#VALUE!</v>
      </c>
      <c r="DX12" s="197" t="e">
        <f>CZ12*Refining!$G$3+DA12*Refining!$G$4+DB12*Refining!$G$5+DC12*Refining!$G$6+DD12*Refining!$G$7+DE12*Refining!$G$8+DF12*Refining!$G$9+DG12*Refining!$G$10+DH12*Refining!$G$11+DI12*Refining!$G$12</f>
        <v>#VALUE!</v>
      </c>
      <c r="DY12" s="197" t="e">
        <f t="shared" si="13"/>
        <v>#VALUE!</v>
      </c>
      <c r="DZ12" s="199" t="e">
        <f t="shared" si="14"/>
        <v>#VALUE!</v>
      </c>
      <c r="EA12" s="190" t="e">
        <f t="shared" si="15"/>
        <v>#VALUE!</v>
      </c>
      <c r="EB12" s="200" t="e">
        <f t="shared" ref="EB12:EC12" si="48">EA12/60</f>
        <v>#VALUE!</v>
      </c>
      <c r="EC12" s="200" t="e">
        <f t="shared" si="48"/>
        <v>#VALUE!</v>
      </c>
      <c r="ED12" s="190" t="e">
        <f t="shared" si="17"/>
        <v>#VALUE!</v>
      </c>
      <c r="EE12" s="200" t="e">
        <f t="shared" ref="EE12:EF12" si="49">ED12/1000</f>
        <v>#VALUE!</v>
      </c>
      <c r="EF12" s="201" t="e">
        <f t="shared" si="49"/>
        <v>#VALUE!</v>
      </c>
      <c r="EG12" s="136" t="e">
        <f t="shared" si="19"/>
        <v>#VALUE!</v>
      </c>
      <c r="EH12" s="138" t="e">
        <f t="shared" si="20"/>
        <v>#VALUE!</v>
      </c>
      <c r="EI12" s="133" t="s">
        <v>28</v>
      </c>
    </row>
    <row r="13" spans="1:139" ht="15.75" customHeight="1" x14ac:dyDescent="0.2">
      <c r="A13" s="864"/>
      <c r="B13" s="135" t="s">
        <v>236</v>
      </c>
      <c r="C13" s="137" t="s">
        <v>156</v>
      </c>
      <c r="D13" s="137">
        <v>3</v>
      </c>
      <c r="E13" s="137">
        <v>3</v>
      </c>
      <c r="F13" s="137">
        <v>3</v>
      </c>
      <c r="G13" s="202">
        <f t="shared" si="0"/>
        <v>421.875</v>
      </c>
      <c r="H13" s="203">
        <v>100</v>
      </c>
      <c r="I13" s="203">
        <v>100</v>
      </c>
      <c r="J13" s="204">
        <f>H13/Main!$D$9</f>
        <v>20</v>
      </c>
      <c r="K13" s="204">
        <f>I13/Main!$D$10</f>
        <v>50</v>
      </c>
      <c r="L13" s="204">
        <f t="shared" si="1"/>
        <v>2.5</v>
      </c>
      <c r="M13" s="204">
        <v>1</v>
      </c>
      <c r="N13" s="205"/>
      <c r="O13" s="296"/>
      <c r="P13" s="208">
        <v>300000000</v>
      </c>
      <c r="Q13" s="208">
        <v>8000</v>
      </c>
      <c r="R13" s="208">
        <f>Q13*Main!$D$6</f>
        <v>80000</v>
      </c>
      <c r="S13" s="209"/>
      <c r="T13" s="209"/>
      <c r="U13" s="207"/>
      <c r="V13" s="207"/>
      <c r="W13" s="207"/>
      <c r="X13" s="207"/>
      <c r="Y13" s="207"/>
      <c r="Z13" s="207"/>
      <c r="AA13" s="207"/>
      <c r="AB13" s="207"/>
      <c r="AC13" s="210" t="s">
        <v>34</v>
      </c>
      <c r="AD13" s="158">
        <v>1000</v>
      </c>
      <c r="AE13" s="158">
        <v>0</v>
      </c>
      <c r="AF13" s="158">
        <v>0</v>
      </c>
      <c r="AG13" s="158">
        <v>40</v>
      </c>
      <c r="AH13" s="158">
        <v>70</v>
      </c>
      <c r="AI13" s="158">
        <v>0</v>
      </c>
      <c r="AJ13" s="158">
        <v>20</v>
      </c>
      <c r="AK13" s="160">
        <v>75</v>
      </c>
      <c r="AL13" s="158">
        <v>0</v>
      </c>
      <c r="AM13" s="158">
        <v>0</v>
      </c>
      <c r="AN13" s="158">
        <v>0</v>
      </c>
      <c r="AO13" s="158">
        <v>40</v>
      </c>
      <c r="AP13" s="158">
        <v>0</v>
      </c>
      <c r="AQ13" s="158">
        <v>2000</v>
      </c>
      <c r="AR13" s="158">
        <v>0</v>
      </c>
      <c r="AS13" s="158">
        <v>100</v>
      </c>
      <c r="AT13" s="158">
        <v>0</v>
      </c>
      <c r="AU13" s="158">
        <v>0</v>
      </c>
      <c r="AV13" s="158">
        <v>0</v>
      </c>
      <c r="AW13" s="158">
        <v>0</v>
      </c>
      <c r="AX13" s="158">
        <v>0</v>
      </c>
      <c r="AY13" s="175">
        <f t="shared" ref="AY13:BS13" si="50">IF(AD13 = 0, "", AD13)</f>
        <v>1000</v>
      </c>
      <c r="AZ13" s="163" t="str">
        <f t="shared" si="50"/>
        <v/>
      </c>
      <c r="BA13" s="163" t="str">
        <f t="shared" si="50"/>
        <v/>
      </c>
      <c r="BB13" s="165">
        <f t="shared" si="50"/>
        <v>40</v>
      </c>
      <c r="BC13" s="165">
        <f t="shared" si="50"/>
        <v>70</v>
      </c>
      <c r="BD13" s="163" t="str">
        <f t="shared" si="50"/>
        <v/>
      </c>
      <c r="BE13" s="165">
        <f t="shared" si="50"/>
        <v>20</v>
      </c>
      <c r="BF13" s="171">
        <f t="shared" si="50"/>
        <v>75</v>
      </c>
      <c r="BG13" s="163" t="str">
        <f t="shared" si="50"/>
        <v/>
      </c>
      <c r="BH13" s="163" t="str">
        <f t="shared" si="50"/>
        <v/>
      </c>
      <c r="BI13" s="163" t="str">
        <f t="shared" si="50"/>
        <v/>
      </c>
      <c r="BJ13" s="165">
        <f t="shared" si="50"/>
        <v>40</v>
      </c>
      <c r="BK13" s="163" t="str">
        <f t="shared" si="50"/>
        <v/>
      </c>
      <c r="BL13" s="165">
        <f t="shared" si="50"/>
        <v>2000</v>
      </c>
      <c r="BM13" s="163" t="str">
        <f t="shared" si="50"/>
        <v/>
      </c>
      <c r="BN13" s="165">
        <f t="shared" si="50"/>
        <v>100</v>
      </c>
      <c r="BO13" s="163" t="str">
        <f t="shared" si="50"/>
        <v/>
      </c>
      <c r="BP13" s="163" t="str">
        <f t="shared" si="50"/>
        <v/>
      </c>
      <c r="BQ13" s="163" t="str">
        <f t="shared" si="50"/>
        <v/>
      </c>
      <c r="BR13" s="163" t="str">
        <f t="shared" si="50"/>
        <v/>
      </c>
      <c r="BS13" s="173" t="str">
        <f t="shared" si="50"/>
        <v/>
      </c>
      <c r="BT13" s="175" t="e">
        <f>$AY13*Assembly!Z$4+$AZ13*Assembly!Z$5+$BA13*Assembly!Z$6+$BB13*Assembly!Z$7+$BC13*Assembly!Z$8+$BD13*Assembly!Z$9+$BE13*Assembly!Z$10+$BF13*Assembly!Z$11+$BG13*Assembly!Z$12+$BH13*Assembly!Z$13+$BI13*Assembly!Z$14+$BJ13*Assembly!Z$15+$BK13*Assembly!Z$16+$BL13*Assembly!Z$17+$BM13*Assembly!Z$18+$BN13*Assembly!Z$19+$BO13*Assembly!Z$20+$BP13*Assembly!Z$21+$BQ13*Assembly!Z$22+$BR13*Assembly!Z$23+$BS13*Assembly!Z$24</f>
        <v>#VALUE!</v>
      </c>
      <c r="BU13" s="165" t="e">
        <f t="shared" si="3"/>
        <v>#VALUE!</v>
      </c>
      <c r="BV13" s="176" t="e">
        <f t="shared" si="42"/>
        <v>#VALUE!</v>
      </c>
      <c r="BW13" s="165" t="e">
        <f>$AY13*Assembly!AD$4+$AZ13*Assembly!AD$5+$BA13*Assembly!AD$6+$BB13*Assembly!AD$7+$BC13*Assembly!AD$8+$BD13*Assembly!AD$9+$BE13*Assembly!AD$10+$BF13*Assembly!AD$11+$BG13*Assembly!AD$12+$BH13*Assembly!AD$13+$BI13*Assembly!AD$14+$BJ13*Assembly!AD$15+$BK13*Assembly!AD$16+$BL13*Assembly!AD$17+$BM13*Assembly!AD$18+$BN13*Assembly!AD$19+$BO13*Assembly!AD$20+$BP13*Assembly!AD$21+$BQ13*Assembly!AD$22+$BR13*Assembly!AD$23+$BS13*Assembly!AD$24</f>
        <v>#VALUE!</v>
      </c>
      <c r="BX13" s="180" t="e">
        <f t="shared" si="4"/>
        <v>#VALUE!</v>
      </c>
      <c r="BY13" s="181" t="e">
        <f t="shared" si="5"/>
        <v>#VALUE!</v>
      </c>
      <c r="BZ13" s="182" t="e">
        <f t="shared" si="6"/>
        <v>#VALUE!</v>
      </c>
      <c r="CA13" s="181" t="e">
        <f t="shared" si="7"/>
        <v>#VALUE!</v>
      </c>
      <c r="CB13" s="165" t="e">
        <f>$AY13*Assembly!Y$4+$AZ13*Assembly!Y$5+$BA13*Assembly!Y$6+$BB13*Assembly!Y$7+$BC13*Assembly!Y$8+$BD13*Assembly!Y$9+$BE13*Assembly!Y$10+$BF13*Assembly!Y$11+$BG13*Assembly!Y$12+$BH13*Assembly!Y$13+$BI13*Assembly!Y$14+$BJ13*Assembly!Y$15+$BK13*Assembly!Y$16+$BL13*Assembly!Y$17+$BM13*Assembly!Y$18+$BN13*Assembly!Y$19+$BO13*Assembly!Y$20+$BP13*Assembly!Y$21+$BQ13*Assembly!Y$22+$BR13*Assembly!Y$23+$BS13*Assembly!Y$24</f>
        <v>#VALUE!</v>
      </c>
      <c r="CC13" s="165" t="e">
        <f t="shared" si="8"/>
        <v>#VALUE!</v>
      </c>
      <c r="CD13" s="136" t="e">
        <f t="shared" si="9"/>
        <v>#VALUE!</v>
      </c>
      <c r="CE13" s="184" t="e">
        <f>$AY13*Assembly!AC$4+$AZ13*Assembly!AC$5+$BA13*Assembly!AC$6+$BB13*Assembly!AC$7+$BC13*Assembly!AC$8+$BD13*Assembly!AC$9+$BE13*Assembly!AC$10+$BF13*Assembly!AC$11+$BG13*Assembly!AC$12+$BH13*Assembly!AC$13+$BI13*Assembly!AC$14+$BJ13*Assembly!AC$15+$BK13*Assembly!AC$16+$BL13*Assembly!AC$17+$BM13*Assembly!AC$18+$BN13*Assembly!AC$19+$BO13*Assembly!AC$20+$BP13*Assembly!AC$21+$BQ13*Assembly!AC$22+$BR13*Assembly!AC$23+$BS13*Assembly!AC$24</f>
        <v>#VALUE!</v>
      </c>
      <c r="CF13" s="208" t="e">
        <f>$AY13*Assembly!M$4+$AZ13*Assembly!M$5+$BA13*Assembly!M$6+$BB13*Assembly!M$7+$BC13*Assembly!M$8+$BD13*Assembly!M$9+$BE13*Assembly!M$10+$BF13*Assembly!M$11+$BG13*Assembly!M$12+$BH13*Assembly!M$13+$BI13*Assembly!M$14+$BJ13*Assembly!M$15+$BK13*Assembly!M$16+$BL13*Assembly!M$17+$BM13*Assembly!M$18+$BN13*Assembly!M$19+$BO13*Assembly!M$20+$BP13*Assembly!M$21+$BQ13*Assembly!M$22+$BR13*Assembly!M$23+$BS13*Assembly!M$24</f>
        <v>#VALUE!</v>
      </c>
      <c r="CG13" s="208" t="e">
        <f>$AY13*Assembly!N$4+$AZ13*Assembly!N$5+$BA13*Assembly!N$6+$BB13*Assembly!N$7+$BC13*Assembly!N$8+$BD13*Assembly!N$9+$BE13*Assembly!N$10+$BF13*Assembly!N$11+$BG13*Assembly!N$12+$BH13*Assembly!N$13+$BI13*Assembly!N$14+$BJ13*Assembly!N$15+$BK13*Assembly!N$16+$BL13*Assembly!N$17+$BM13*Assembly!N$18+$BN13*Assembly!N$19+$BO13*Assembly!N$20+$BP13*Assembly!N$21+$BQ13*Assembly!N$22+$BR13*Assembly!N$23+$BS13*Assembly!N$24</f>
        <v>#VALUE!</v>
      </c>
      <c r="CH13" s="208" t="e">
        <f>$AY13*Assembly!O$4+$AZ13*Assembly!O$5+$BA13*Assembly!O$6+$BB13*Assembly!O$7+$BC13*Assembly!O$8+$BD13*Assembly!O$9+$BE13*Assembly!O$10+$BF13*Assembly!O$11+$BG13*Assembly!O$12+$BH13*Assembly!O$13+$BI13*Assembly!O$14+$BJ13*Assembly!O$15+$BK13*Assembly!O$16+$BL13*Assembly!O$17+$BM13*Assembly!O$18+$BN13*Assembly!O$19+$BO13*Assembly!O$20+$BP13*Assembly!O$21+$BQ13*Assembly!O$22+$BR13*Assembly!O$23+$BS13*Assembly!O$24</f>
        <v>#VALUE!</v>
      </c>
      <c r="CI13" s="203" t="e">
        <f>$AY13*Assembly!P$4+$AZ13*Assembly!P$5+$BA13*Assembly!P$6+$BB13*Assembly!P$7+$BC13*Assembly!P$8+$BD13*Assembly!P$9+$BE13*Assembly!P$10+$BF13*Assembly!P$11+$BG13*Assembly!P$12+$BH13*Assembly!P$13+$BI13*Assembly!P$14+$BJ13*Assembly!P$15+$BK13*Assembly!P$16+$BL13*Assembly!P$17+$BM13*Assembly!P$18+$BN13*Assembly!P$19+$BO13*Assembly!P$20+$BP13*Assembly!P$21+$BQ13*Assembly!P$22+$BR13*Assembly!P$23+$BS13*Assembly!P$24</f>
        <v>#VALUE!</v>
      </c>
      <c r="CJ13" s="203" t="e">
        <f>$AY13*Assembly!Q$4+$AZ13*Assembly!Q$5+$BA13*Assembly!Q$6+$BB13*Assembly!Q$7+$BC13*Assembly!Q$8+$BD13*Assembly!Q$9+$BE13*Assembly!Q$10+$BF13*Assembly!Q$11+$BG13*Assembly!Q$12+$BH13*Assembly!Q$13+$BI13*Assembly!Q$14+$BJ13*Assembly!Q$15+$BK13*Assembly!Q$16+$BL13*Assembly!Q$17+$BM13*Assembly!Q$18+$BN13*Assembly!Q$19+$BO13*Assembly!Q$20+$BP13*Assembly!Q$21+$BQ13*Assembly!Q$22+$BR13*Assembly!Q$23+$BS13*Assembly!Q$24</f>
        <v>#VALUE!</v>
      </c>
      <c r="CK13" s="208" t="e">
        <f>$AY13*Assembly!R$4+$AZ13*Assembly!R$5+$BA13*Assembly!R$6+$BB13*Assembly!R$7+$BC13*Assembly!R$8+$BD13*Assembly!R$9+$BE13*Assembly!R$10+$BF13*Assembly!R$11+$BG13*Assembly!R$12+$BH13*Assembly!R$13+$BI13*Assembly!R$14+$BJ13*Assembly!R$15+$BK13*Assembly!R$16+$BL13*Assembly!R$17+$BM13*Assembly!R$18+$BN13*Assembly!R$19+$BO13*Assembly!R$20+$BP13*Assembly!R$21+$BQ13*Assembly!R$22+$BR13*Assembly!R$23+$BS13*Assembly!R$24</f>
        <v>#VALUE!</v>
      </c>
      <c r="CL13" s="203" t="e">
        <f>$AY13*Assembly!S$4+$AZ13*Assembly!S$5+$BA13*Assembly!S$6+$BB13*Assembly!S$7+$BC13*Assembly!S$8+$BD13*Assembly!S$9+$BE13*Assembly!S$10+$BF13*Assembly!S$11+$BG13*Assembly!S$12+$BH13*Assembly!S$13+$BI13*Assembly!S$14+$BJ13*Assembly!S$15+$BK13*Assembly!S$16+$BL13*Assembly!S$17+$BM13*Assembly!S$18+$BN13*Assembly!S$19+$BO13*Assembly!S$20+$BP13*Assembly!S$21+$BQ13*Assembly!S$22+$BR13*Assembly!S$23+$BS13*Assembly!S$24</f>
        <v>#VALUE!</v>
      </c>
      <c r="CM13" s="203" t="e">
        <f>$AY13*Assembly!T$4+$AZ13*Assembly!T$5+$BA13*Assembly!T$6+$BB13*Assembly!T$7+$BC13*Assembly!T$8+$BD13*Assembly!T$9+$BE13*Assembly!T$10+$BF13*Assembly!T$11+$BG13*Assembly!T$12+$BH13*Assembly!T$13+$BI13*Assembly!T$14+$BJ13*Assembly!T$15+$BK13*Assembly!T$16+$BL13*Assembly!T$17+$BM13*Assembly!T$18+$BN13*Assembly!T$19+$BO13*Assembly!T$20+$BP13*Assembly!T$21+$BQ13*Assembly!T$22+$BR13*Assembly!T$23+$BS13*Assembly!T$24</f>
        <v>#VALUE!</v>
      </c>
      <c r="CN13" s="203" t="e">
        <f>$AY13*Assembly!U$4+$AZ13*Assembly!U$5+$BA13*Assembly!U$6+$BB13*Assembly!U$7+$BC13*Assembly!U$8+$BD13*Assembly!U$9+$BE13*Assembly!U$10+$BF13*Assembly!U$11+$BG13*Assembly!U$12+$BH13*Assembly!U$13+$BI13*Assembly!U$14+$BJ13*Assembly!U$15+$BK13*Assembly!U$16+$BL13*Assembly!U$17+$BM13*Assembly!U$18+$BN13*Assembly!U$19+$BO13*Assembly!U$20+$BP13*Assembly!U$21+$BQ13*Assembly!U$22+$BR13*Assembly!U$23+$BS13*Assembly!U$24</f>
        <v>#VALUE!</v>
      </c>
      <c r="CO13" s="208" t="e">
        <f>$AY13*Assembly!V$4+$AZ13*Assembly!V$5+$BA13*Assembly!V$6+$BB13*Assembly!V$7+$BC13*Assembly!V$8+$BD13*Assembly!V$9+$BE13*Assembly!V$10+$BF13*Assembly!V$11+$BG13*Assembly!V$12+$BH13*Assembly!V$13+$BI13*Assembly!V$14+$BJ13*Assembly!V$15+$BK13*Assembly!V$16+$BL13*Assembly!V$17+$BM13*Assembly!V$18+$BN13*Assembly!V$19+$BO13*Assembly!V$20+$BP13*Assembly!V$21+$BQ13*Assembly!V$22+$BR13*Assembly!V$23+$BS13*Assembly!V$24</f>
        <v>#VALUE!</v>
      </c>
      <c r="CP13" s="208" t="e">
        <f>CF13*Refining!$F$3</f>
        <v>#VALUE!</v>
      </c>
      <c r="CQ13" s="208" t="e">
        <f>CG13*Refining!$F$4</f>
        <v>#VALUE!</v>
      </c>
      <c r="CR13" s="208" t="e">
        <f>CH13*Refining!$F$5</f>
        <v>#VALUE!</v>
      </c>
      <c r="CS13" s="208" t="e">
        <f>CI13*Refining!$F$6</f>
        <v>#VALUE!</v>
      </c>
      <c r="CT13" s="208" t="e">
        <f>CJ13*Refining!$F$7</f>
        <v>#VALUE!</v>
      </c>
      <c r="CU13" s="208" t="e">
        <f>CK13*Refining!$F$8</f>
        <v>#VALUE!</v>
      </c>
      <c r="CV13" s="208" t="e">
        <f>CL13*Refining!$F$9</f>
        <v>#VALUE!</v>
      </c>
      <c r="CW13" s="208" t="e">
        <f>CM13*Refining!$F$10</f>
        <v>#VALUE!</v>
      </c>
      <c r="CX13" s="208" t="e">
        <f>CN13*Refining!$F$11</f>
        <v>#VALUE!</v>
      </c>
      <c r="CY13" s="208" t="e">
        <f>CO13*Refining!$F$12</f>
        <v>#VALUE!</v>
      </c>
      <c r="CZ13" s="190" t="e">
        <f t="shared" ref="CZ13:DS13" si="51">IF(CF13 = 0, "", CF13)</f>
        <v>#VALUE!</v>
      </c>
      <c r="DA13" s="197" t="e">
        <f t="shared" si="51"/>
        <v>#VALUE!</v>
      </c>
      <c r="DB13" s="197" t="e">
        <f t="shared" si="51"/>
        <v>#VALUE!</v>
      </c>
      <c r="DC13" s="191" t="e">
        <f t="shared" si="51"/>
        <v>#VALUE!</v>
      </c>
      <c r="DD13" s="193" t="e">
        <f t="shared" si="51"/>
        <v>#VALUE!</v>
      </c>
      <c r="DE13" s="197" t="e">
        <f t="shared" si="51"/>
        <v>#VALUE!</v>
      </c>
      <c r="DF13" s="193" t="e">
        <f t="shared" si="51"/>
        <v>#VALUE!</v>
      </c>
      <c r="DG13" s="193" t="e">
        <f t="shared" si="51"/>
        <v>#VALUE!</v>
      </c>
      <c r="DH13" s="191" t="e">
        <f t="shared" si="51"/>
        <v>#VALUE!</v>
      </c>
      <c r="DI13" s="295" t="e">
        <f t="shared" si="51"/>
        <v>#VALUE!</v>
      </c>
      <c r="DJ13" s="190" t="e">
        <f t="shared" si="51"/>
        <v>#VALUE!</v>
      </c>
      <c r="DK13" s="197" t="e">
        <f t="shared" si="51"/>
        <v>#VALUE!</v>
      </c>
      <c r="DL13" s="197" t="e">
        <f t="shared" si="51"/>
        <v>#VALUE!</v>
      </c>
      <c r="DM13" s="191" t="e">
        <f t="shared" si="51"/>
        <v>#VALUE!</v>
      </c>
      <c r="DN13" s="193" t="e">
        <f t="shared" si="51"/>
        <v>#VALUE!</v>
      </c>
      <c r="DO13" s="197" t="e">
        <f t="shared" si="51"/>
        <v>#VALUE!</v>
      </c>
      <c r="DP13" s="197" t="e">
        <f t="shared" si="51"/>
        <v>#VALUE!</v>
      </c>
      <c r="DQ13" s="191" t="e">
        <f t="shared" si="51"/>
        <v>#VALUE!</v>
      </c>
      <c r="DR13" s="191" t="e">
        <f t="shared" si="51"/>
        <v>#VALUE!</v>
      </c>
      <c r="DS13" s="295" t="e">
        <f t="shared" si="51"/>
        <v>#VALUE!</v>
      </c>
      <c r="DT13" s="190" t="e">
        <f t="shared" si="11"/>
        <v>#VALUE!</v>
      </c>
      <c r="DU13" s="197" t="e">
        <f t="shared" si="12"/>
        <v>#VALUE!</v>
      </c>
      <c r="DV13" s="165" t="e">
        <f>CZ13*'Ores &amp; Ingots'!$C$3+DA13*'Ores &amp; Ingots'!$C$4+DB13*'Ores &amp; Ingots'!$C$5+DC13*'Ores &amp; Ingots'!$C$6+DD13*'Ores &amp; Ingots'!$C$7+DE13*'Ores &amp; Ingots'!$C$8+DF13*'Ores &amp; Ingots'!$C$9+DG13*'Ores &amp; Ingots'!$C$10+DH13*'Ores &amp; Ingots'!$C$11+DI13*'Ores &amp; Ingots'!$C$12</f>
        <v>#VALUE!</v>
      </c>
      <c r="DW13" s="165" t="e">
        <f>DJ13*'Ores &amp; Ingots'!$B$3+DK13*'Ores &amp; Ingots'!$B$4+DL13*'Ores &amp; Ingots'!$B$5+DM13*'Ores &amp; Ingots'!$B$6+DN13*'Ores &amp; Ingots'!$B$7+DO13*'Ores &amp; Ingots'!$B$8+DP13*'Ores &amp; Ingots'!$B$9+DQ13*'Ores &amp; Ingots'!$B$10+DR13*'Ores &amp; Ingots'!$B$11+DS13*'Ores &amp; Ingots'!$B$12</f>
        <v>#VALUE!</v>
      </c>
      <c r="DX13" s="197" t="e">
        <f>CZ13*Refining!$G$3+DA13*Refining!$G$4+DB13*Refining!$G$5+DC13*Refining!$G$6+DD13*Refining!$G$7+DE13*Refining!$G$8+DF13*Refining!$G$9+DG13*Refining!$G$10+DH13*Refining!$G$11+DI13*Refining!$G$12</f>
        <v>#VALUE!</v>
      </c>
      <c r="DY13" s="197" t="e">
        <f t="shared" si="13"/>
        <v>#VALUE!</v>
      </c>
      <c r="DZ13" s="199" t="e">
        <f t="shared" si="14"/>
        <v>#VALUE!</v>
      </c>
      <c r="EA13" s="190" t="e">
        <f t="shared" si="15"/>
        <v>#VALUE!</v>
      </c>
      <c r="EB13" s="200" t="e">
        <f t="shared" ref="EB13:EC13" si="52">EA13/60</f>
        <v>#VALUE!</v>
      </c>
      <c r="EC13" s="200" t="e">
        <f t="shared" si="52"/>
        <v>#VALUE!</v>
      </c>
      <c r="ED13" s="190" t="e">
        <f t="shared" si="17"/>
        <v>#VALUE!</v>
      </c>
      <c r="EE13" s="200" t="e">
        <f t="shared" ref="EE13:EF13" si="53">ED13/1000</f>
        <v>#VALUE!</v>
      </c>
      <c r="EF13" s="201" t="e">
        <f t="shared" si="53"/>
        <v>#VALUE!</v>
      </c>
      <c r="EG13" s="136" t="e">
        <f t="shared" si="19"/>
        <v>#VALUE!</v>
      </c>
      <c r="EH13" s="138" t="e">
        <f t="shared" si="20"/>
        <v>#VALUE!</v>
      </c>
      <c r="EI13" s="133">
        <v>2102</v>
      </c>
    </row>
    <row r="14" spans="1:139" ht="15.75" customHeight="1" x14ac:dyDescent="0.2">
      <c r="A14" s="864"/>
      <c r="B14" s="135" t="s">
        <v>236</v>
      </c>
      <c r="C14" s="137" t="s">
        <v>155</v>
      </c>
      <c r="D14" s="137">
        <v>3</v>
      </c>
      <c r="E14" s="137">
        <v>3</v>
      </c>
      <c r="F14" s="137">
        <v>3</v>
      </c>
      <c r="G14" s="141">
        <f t="shared" si="0"/>
        <v>3.375</v>
      </c>
      <c r="H14" s="142">
        <v>35</v>
      </c>
      <c r="I14" s="142">
        <v>35</v>
      </c>
      <c r="J14" s="144">
        <f>H14/Main!$D$9</f>
        <v>7</v>
      </c>
      <c r="K14" s="144">
        <f>I14/Main!$D$10</f>
        <v>17.5</v>
      </c>
      <c r="L14" s="144">
        <f t="shared" si="1"/>
        <v>2.5</v>
      </c>
      <c r="M14" s="144">
        <v>1</v>
      </c>
      <c r="N14" s="147"/>
      <c r="O14" s="294"/>
      <c r="P14" s="153">
        <v>14750000</v>
      </c>
      <c r="Q14" s="153">
        <v>1000</v>
      </c>
      <c r="R14" s="153">
        <f>Q14*Main!$D$6</f>
        <v>10000</v>
      </c>
      <c r="S14" s="155"/>
      <c r="T14" s="155"/>
      <c r="U14" s="150"/>
      <c r="V14" s="150"/>
      <c r="W14" s="150"/>
      <c r="X14" s="150"/>
      <c r="Y14" s="150"/>
      <c r="Z14" s="150"/>
      <c r="AA14" s="150"/>
      <c r="AB14" s="150"/>
      <c r="AC14" s="157"/>
      <c r="AD14" s="158">
        <v>60</v>
      </c>
      <c r="AE14" s="158">
        <v>0</v>
      </c>
      <c r="AF14" s="158">
        <v>0</v>
      </c>
      <c r="AG14" s="158">
        <v>3</v>
      </c>
      <c r="AH14" s="158">
        <v>9</v>
      </c>
      <c r="AI14" s="158">
        <v>0</v>
      </c>
      <c r="AJ14" s="158">
        <v>5</v>
      </c>
      <c r="AK14" s="160">
        <v>25</v>
      </c>
      <c r="AL14" s="158">
        <v>0</v>
      </c>
      <c r="AM14" s="158">
        <v>0</v>
      </c>
      <c r="AN14" s="158">
        <v>0</v>
      </c>
      <c r="AO14" s="158">
        <v>9</v>
      </c>
      <c r="AP14" s="158">
        <v>0</v>
      </c>
      <c r="AQ14" s="158">
        <v>95</v>
      </c>
      <c r="AR14" s="158">
        <v>0</v>
      </c>
      <c r="AS14" s="158">
        <v>0</v>
      </c>
      <c r="AT14" s="158">
        <v>0</v>
      </c>
      <c r="AU14" s="158">
        <v>0</v>
      </c>
      <c r="AV14" s="158">
        <v>0</v>
      </c>
      <c r="AW14" s="158">
        <v>0</v>
      </c>
      <c r="AX14" s="158">
        <v>0</v>
      </c>
      <c r="AY14" s="175">
        <f t="shared" ref="AY14:BS14" si="54">IF(AD14 = 0, "", AD14)</f>
        <v>60</v>
      </c>
      <c r="AZ14" s="163" t="str">
        <f t="shared" si="54"/>
        <v/>
      </c>
      <c r="BA14" s="163" t="str">
        <f t="shared" si="54"/>
        <v/>
      </c>
      <c r="BB14" s="165">
        <f t="shared" si="54"/>
        <v>3</v>
      </c>
      <c r="BC14" s="165">
        <f t="shared" si="54"/>
        <v>9</v>
      </c>
      <c r="BD14" s="163" t="str">
        <f t="shared" si="54"/>
        <v/>
      </c>
      <c r="BE14" s="165">
        <f t="shared" si="54"/>
        <v>5</v>
      </c>
      <c r="BF14" s="171">
        <f t="shared" si="54"/>
        <v>25</v>
      </c>
      <c r="BG14" s="163" t="str">
        <f t="shared" si="54"/>
        <v/>
      </c>
      <c r="BH14" s="163" t="str">
        <f t="shared" si="54"/>
        <v/>
      </c>
      <c r="BI14" s="163" t="str">
        <f t="shared" si="54"/>
        <v/>
      </c>
      <c r="BJ14" s="165">
        <f t="shared" si="54"/>
        <v>9</v>
      </c>
      <c r="BK14" s="163" t="str">
        <f t="shared" si="54"/>
        <v/>
      </c>
      <c r="BL14" s="165">
        <f t="shared" si="54"/>
        <v>95</v>
      </c>
      <c r="BM14" s="163" t="str">
        <f t="shared" si="54"/>
        <v/>
      </c>
      <c r="BN14" s="163" t="str">
        <f t="shared" si="54"/>
        <v/>
      </c>
      <c r="BO14" s="163" t="str">
        <f t="shared" si="54"/>
        <v/>
      </c>
      <c r="BP14" s="163" t="str">
        <f t="shared" si="54"/>
        <v/>
      </c>
      <c r="BQ14" s="163" t="str">
        <f t="shared" si="54"/>
        <v/>
      </c>
      <c r="BR14" s="163" t="str">
        <f t="shared" si="54"/>
        <v/>
      </c>
      <c r="BS14" s="173" t="str">
        <f t="shared" si="54"/>
        <v/>
      </c>
      <c r="BT14" s="175" t="e">
        <f>$AY14*Assembly!Z$4+$AZ14*Assembly!Z$5+$BA14*Assembly!Z$6+$BB14*Assembly!Z$7+$BC14*Assembly!Z$8+$BD14*Assembly!Z$9+$BE14*Assembly!Z$10+$BF14*Assembly!Z$11+$BG14*Assembly!Z$12+$BH14*Assembly!Z$13+$BI14*Assembly!Z$14+$BJ14*Assembly!Z$15+$BK14*Assembly!Z$16+$BL14*Assembly!Z$17+$BM14*Assembly!Z$18+$BN14*Assembly!Z$19+$BO14*Assembly!Z$20+$BP14*Assembly!Z$21+$BQ14*Assembly!Z$22+$BR14*Assembly!Z$23+$BS14*Assembly!Z$24</f>
        <v>#VALUE!</v>
      </c>
      <c r="BU14" s="165" t="e">
        <f t="shared" si="3"/>
        <v>#VALUE!</v>
      </c>
      <c r="BV14" s="176" t="e">
        <f t="shared" si="42"/>
        <v>#VALUE!</v>
      </c>
      <c r="BW14" s="165" t="e">
        <f>$AY14*Assembly!AD$4+$AZ14*Assembly!AD$5+$BA14*Assembly!AD$6+$BB14*Assembly!AD$7+$BC14*Assembly!AD$8+$BD14*Assembly!AD$9+$BE14*Assembly!AD$10+$BF14*Assembly!AD$11+$BG14*Assembly!AD$12+$BH14*Assembly!AD$13+$BI14*Assembly!AD$14+$BJ14*Assembly!AD$15+$BK14*Assembly!AD$16+$BL14*Assembly!AD$17+$BM14*Assembly!AD$18+$BN14*Assembly!AD$19+$BO14*Assembly!AD$20+$BP14*Assembly!AD$21+$BQ14*Assembly!AD$22+$BR14*Assembly!AD$23+$BS14*Assembly!AD$24</f>
        <v>#VALUE!</v>
      </c>
      <c r="BX14" s="180" t="e">
        <f t="shared" si="4"/>
        <v>#VALUE!</v>
      </c>
      <c r="BY14" s="181" t="e">
        <f t="shared" si="5"/>
        <v>#VALUE!</v>
      </c>
      <c r="BZ14" s="182" t="e">
        <f t="shared" si="6"/>
        <v>#VALUE!</v>
      </c>
      <c r="CA14" s="181" t="e">
        <f t="shared" si="7"/>
        <v>#VALUE!</v>
      </c>
      <c r="CB14" s="165" t="e">
        <f>$AY14*Assembly!Y$4+$AZ14*Assembly!Y$5+$BA14*Assembly!Y$6+$BB14*Assembly!Y$7+$BC14*Assembly!Y$8+$BD14*Assembly!Y$9+$BE14*Assembly!Y$10+$BF14*Assembly!Y$11+$BG14*Assembly!Y$12+$BH14*Assembly!Y$13+$BI14*Assembly!Y$14+$BJ14*Assembly!Y$15+$BK14*Assembly!Y$16+$BL14*Assembly!Y$17+$BM14*Assembly!Y$18+$BN14*Assembly!Y$19+$BO14*Assembly!Y$20+$BP14*Assembly!Y$21+$BQ14*Assembly!Y$22+$BR14*Assembly!Y$23+$BS14*Assembly!Y$24</f>
        <v>#VALUE!</v>
      </c>
      <c r="CC14" s="165" t="e">
        <f t="shared" si="8"/>
        <v>#VALUE!</v>
      </c>
      <c r="CD14" s="136" t="e">
        <f t="shared" si="9"/>
        <v>#VALUE!</v>
      </c>
      <c r="CE14" s="184" t="e">
        <f>$AY14*Assembly!AC$4+$AZ14*Assembly!AC$5+$BA14*Assembly!AC$6+$BB14*Assembly!AC$7+$BC14*Assembly!AC$8+$BD14*Assembly!AC$9+$BE14*Assembly!AC$10+$BF14*Assembly!AC$11+$BG14*Assembly!AC$12+$BH14*Assembly!AC$13+$BI14*Assembly!AC$14+$BJ14*Assembly!AC$15+$BK14*Assembly!AC$16+$BL14*Assembly!AC$17+$BM14*Assembly!AC$18+$BN14*Assembly!AC$19+$BO14*Assembly!AC$20+$BP14*Assembly!AC$21+$BQ14*Assembly!AC$22+$BR14*Assembly!AC$23+$BS14*Assembly!AC$24</f>
        <v>#VALUE!</v>
      </c>
      <c r="CF14" s="153" t="e">
        <f>$AY14*Assembly!M$4+$AZ14*Assembly!M$5+$BA14*Assembly!M$6+$BB14*Assembly!M$7+$BC14*Assembly!M$8+$BD14*Assembly!M$9+$BE14*Assembly!M$10+$BF14*Assembly!M$11+$BG14*Assembly!M$12+$BH14*Assembly!M$13+$BI14*Assembly!M$14+$BJ14*Assembly!M$15+$BK14*Assembly!M$16+$BL14*Assembly!M$17+$BM14*Assembly!M$18+$BN14*Assembly!M$19+$BO14*Assembly!M$20+$BP14*Assembly!M$21+$BQ14*Assembly!M$22+$BR14*Assembly!M$23+$BS14*Assembly!M$24</f>
        <v>#VALUE!</v>
      </c>
      <c r="CG14" s="153" t="e">
        <f>$AY14*Assembly!N$4+$AZ14*Assembly!N$5+$BA14*Assembly!N$6+$BB14*Assembly!N$7+$BC14*Assembly!N$8+$BD14*Assembly!N$9+$BE14*Assembly!N$10+$BF14*Assembly!N$11+$BG14*Assembly!N$12+$BH14*Assembly!N$13+$BI14*Assembly!N$14+$BJ14*Assembly!N$15+$BK14*Assembly!N$16+$BL14*Assembly!N$17+$BM14*Assembly!N$18+$BN14*Assembly!N$19+$BO14*Assembly!N$20+$BP14*Assembly!N$21+$BQ14*Assembly!N$22+$BR14*Assembly!N$23+$BS14*Assembly!N$24</f>
        <v>#VALUE!</v>
      </c>
      <c r="CH14" s="153" t="e">
        <f>$AY14*Assembly!O$4+$AZ14*Assembly!O$5+$BA14*Assembly!O$6+$BB14*Assembly!O$7+$BC14*Assembly!O$8+$BD14*Assembly!O$9+$BE14*Assembly!O$10+$BF14*Assembly!O$11+$BG14*Assembly!O$12+$BH14*Assembly!O$13+$BI14*Assembly!O$14+$BJ14*Assembly!O$15+$BK14*Assembly!O$16+$BL14*Assembly!O$17+$BM14*Assembly!O$18+$BN14*Assembly!O$19+$BO14*Assembly!O$20+$BP14*Assembly!O$21+$BQ14*Assembly!O$22+$BR14*Assembly!O$23+$BS14*Assembly!O$24</f>
        <v>#VALUE!</v>
      </c>
      <c r="CI14" s="142" t="e">
        <f>$AY14*Assembly!P$4+$AZ14*Assembly!P$5+$BA14*Assembly!P$6+$BB14*Assembly!P$7+$BC14*Assembly!P$8+$BD14*Assembly!P$9+$BE14*Assembly!P$10+$BF14*Assembly!P$11+$BG14*Assembly!P$12+$BH14*Assembly!P$13+$BI14*Assembly!P$14+$BJ14*Assembly!P$15+$BK14*Assembly!P$16+$BL14*Assembly!P$17+$BM14*Assembly!P$18+$BN14*Assembly!P$19+$BO14*Assembly!P$20+$BP14*Assembly!P$21+$BQ14*Assembly!P$22+$BR14*Assembly!P$23+$BS14*Assembly!P$24</f>
        <v>#VALUE!</v>
      </c>
      <c r="CJ14" s="142" t="e">
        <f>$AY14*Assembly!Q$4+$AZ14*Assembly!Q$5+$BA14*Assembly!Q$6+$BB14*Assembly!Q$7+$BC14*Assembly!Q$8+$BD14*Assembly!Q$9+$BE14*Assembly!Q$10+$BF14*Assembly!Q$11+$BG14*Assembly!Q$12+$BH14*Assembly!Q$13+$BI14*Assembly!Q$14+$BJ14*Assembly!Q$15+$BK14*Assembly!Q$16+$BL14*Assembly!Q$17+$BM14*Assembly!Q$18+$BN14*Assembly!Q$19+$BO14*Assembly!Q$20+$BP14*Assembly!Q$21+$BQ14*Assembly!Q$22+$BR14*Assembly!Q$23+$BS14*Assembly!Q$24</f>
        <v>#VALUE!</v>
      </c>
      <c r="CK14" s="153" t="e">
        <f>$AY14*Assembly!R$4+$AZ14*Assembly!R$5+$BA14*Assembly!R$6+$BB14*Assembly!R$7+$BC14*Assembly!R$8+$BD14*Assembly!R$9+$BE14*Assembly!R$10+$BF14*Assembly!R$11+$BG14*Assembly!R$12+$BH14*Assembly!R$13+$BI14*Assembly!R$14+$BJ14*Assembly!R$15+$BK14*Assembly!R$16+$BL14*Assembly!R$17+$BM14*Assembly!R$18+$BN14*Assembly!R$19+$BO14*Assembly!R$20+$BP14*Assembly!R$21+$BQ14*Assembly!R$22+$BR14*Assembly!R$23+$BS14*Assembly!R$24</f>
        <v>#VALUE!</v>
      </c>
      <c r="CL14" s="142" t="e">
        <f>$AY14*Assembly!S$4+$AZ14*Assembly!S$5+$BA14*Assembly!S$6+$BB14*Assembly!S$7+$BC14*Assembly!S$8+$BD14*Assembly!S$9+$BE14*Assembly!S$10+$BF14*Assembly!S$11+$BG14*Assembly!S$12+$BH14*Assembly!S$13+$BI14*Assembly!S$14+$BJ14*Assembly!S$15+$BK14*Assembly!S$16+$BL14*Assembly!S$17+$BM14*Assembly!S$18+$BN14*Assembly!S$19+$BO14*Assembly!S$20+$BP14*Assembly!S$21+$BQ14*Assembly!S$22+$BR14*Assembly!S$23+$BS14*Assembly!S$24</f>
        <v>#VALUE!</v>
      </c>
      <c r="CM14" s="142" t="e">
        <f>$AY14*Assembly!T$4+$AZ14*Assembly!T$5+$BA14*Assembly!T$6+$BB14*Assembly!T$7+$BC14*Assembly!T$8+$BD14*Assembly!T$9+$BE14*Assembly!T$10+$BF14*Assembly!T$11+$BG14*Assembly!T$12+$BH14*Assembly!T$13+$BI14*Assembly!T$14+$BJ14*Assembly!T$15+$BK14*Assembly!T$16+$BL14*Assembly!T$17+$BM14*Assembly!T$18+$BN14*Assembly!T$19+$BO14*Assembly!T$20+$BP14*Assembly!T$21+$BQ14*Assembly!T$22+$BR14*Assembly!T$23+$BS14*Assembly!T$24</f>
        <v>#VALUE!</v>
      </c>
      <c r="CN14" s="142" t="e">
        <f>$AY14*Assembly!U$4+$AZ14*Assembly!U$5+$BA14*Assembly!U$6+$BB14*Assembly!U$7+$BC14*Assembly!U$8+$BD14*Assembly!U$9+$BE14*Assembly!U$10+$BF14*Assembly!U$11+$BG14*Assembly!U$12+$BH14*Assembly!U$13+$BI14*Assembly!U$14+$BJ14*Assembly!U$15+$BK14*Assembly!U$16+$BL14*Assembly!U$17+$BM14*Assembly!U$18+$BN14*Assembly!U$19+$BO14*Assembly!U$20+$BP14*Assembly!U$21+$BQ14*Assembly!U$22+$BR14*Assembly!U$23+$BS14*Assembly!U$24</f>
        <v>#VALUE!</v>
      </c>
      <c r="CO14" s="153" t="e">
        <f>$AY14*Assembly!V$4+$AZ14*Assembly!V$5+$BA14*Assembly!V$6+$BB14*Assembly!V$7+$BC14*Assembly!V$8+$BD14*Assembly!V$9+$BE14*Assembly!V$10+$BF14*Assembly!V$11+$BG14*Assembly!V$12+$BH14*Assembly!V$13+$BI14*Assembly!V$14+$BJ14*Assembly!V$15+$BK14*Assembly!V$16+$BL14*Assembly!V$17+$BM14*Assembly!V$18+$BN14*Assembly!V$19+$BO14*Assembly!V$20+$BP14*Assembly!V$21+$BQ14*Assembly!V$22+$BR14*Assembly!V$23+$BS14*Assembly!V$24</f>
        <v>#VALUE!</v>
      </c>
      <c r="CP14" s="153" t="e">
        <f>CF14*Refining!$F$3</f>
        <v>#VALUE!</v>
      </c>
      <c r="CQ14" s="153" t="e">
        <f>CG14*Refining!$F$4</f>
        <v>#VALUE!</v>
      </c>
      <c r="CR14" s="153" t="e">
        <f>CH14*Refining!$F$5</f>
        <v>#VALUE!</v>
      </c>
      <c r="CS14" s="153" t="e">
        <f>CI14*Refining!$F$6</f>
        <v>#VALUE!</v>
      </c>
      <c r="CT14" s="153" t="e">
        <f>CJ14*Refining!$F$7</f>
        <v>#VALUE!</v>
      </c>
      <c r="CU14" s="153" t="e">
        <f>CK14*Refining!$F$8</f>
        <v>#VALUE!</v>
      </c>
      <c r="CV14" s="153" t="e">
        <f>CL14*Refining!$F$9</f>
        <v>#VALUE!</v>
      </c>
      <c r="CW14" s="153" t="e">
        <f>CM14*Refining!$F$10</f>
        <v>#VALUE!</v>
      </c>
      <c r="CX14" s="153" t="e">
        <f>CN14*Refining!$F$11</f>
        <v>#VALUE!</v>
      </c>
      <c r="CY14" s="153" t="e">
        <f>CO14*Refining!$F$12</f>
        <v>#VALUE!</v>
      </c>
      <c r="CZ14" s="190" t="e">
        <f t="shared" ref="CZ14:DS14" si="55">IF(CF14 = 0, "", CF14)</f>
        <v>#VALUE!</v>
      </c>
      <c r="DA14" s="197" t="e">
        <f t="shared" si="55"/>
        <v>#VALUE!</v>
      </c>
      <c r="DB14" s="197" t="e">
        <f t="shared" si="55"/>
        <v>#VALUE!</v>
      </c>
      <c r="DC14" s="191" t="e">
        <f t="shared" si="55"/>
        <v>#VALUE!</v>
      </c>
      <c r="DD14" s="193" t="e">
        <f t="shared" si="55"/>
        <v>#VALUE!</v>
      </c>
      <c r="DE14" s="197" t="e">
        <f t="shared" si="55"/>
        <v>#VALUE!</v>
      </c>
      <c r="DF14" s="193" t="e">
        <f t="shared" si="55"/>
        <v>#VALUE!</v>
      </c>
      <c r="DG14" s="193" t="e">
        <f t="shared" si="55"/>
        <v>#VALUE!</v>
      </c>
      <c r="DH14" s="191" t="e">
        <f t="shared" si="55"/>
        <v>#VALUE!</v>
      </c>
      <c r="DI14" s="295" t="e">
        <f t="shared" si="55"/>
        <v>#VALUE!</v>
      </c>
      <c r="DJ14" s="190" t="e">
        <f t="shared" si="55"/>
        <v>#VALUE!</v>
      </c>
      <c r="DK14" s="197" t="e">
        <f t="shared" si="55"/>
        <v>#VALUE!</v>
      </c>
      <c r="DL14" s="197" t="e">
        <f t="shared" si="55"/>
        <v>#VALUE!</v>
      </c>
      <c r="DM14" s="191" t="e">
        <f t="shared" si="55"/>
        <v>#VALUE!</v>
      </c>
      <c r="DN14" s="193" t="e">
        <f t="shared" si="55"/>
        <v>#VALUE!</v>
      </c>
      <c r="DO14" s="197" t="e">
        <f t="shared" si="55"/>
        <v>#VALUE!</v>
      </c>
      <c r="DP14" s="191" t="e">
        <f t="shared" si="55"/>
        <v>#VALUE!</v>
      </c>
      <c r="DQ14" s="191" t="e">
        <f t="shared" si="55"/>
        <v>#VALUE!</v>
      </c>
      <c r="DR14" s="191" t="e">
        <f t="shared" si="55"/>
        <v>#VALUE!</v>
      </c>
      <c r="DS14" s="295" t="e">
        <f t="shared" si="55"/>
        <v>#VALUE!</v>
      </c>
      <c r="DT14" s="190" t="e">
        <f t="shared" si="11"/>
        <v>#VALUE!</v>
      </c>
      <c r="DU14" s="197" t="e">
        <f t="shared" si="12"/>
        <v>#VALUE!</v>
      </c>
      <c r="DV14" s="165" t="e">
        <f>CZ14*'Ores &amp; Ingots'!$C$3+DA14*'Ores &amp; Ingots'!$C$4+DB14*'Ores &amp; Ingots'!$C$5+DC14*'Ores &amp; Ingots'!$C$6+DD14*'Ores &amp; Ingots'!$C$7+DE14*'Ores &amp; Ingots'!$C$8+DF14*'Ores &amp; Ingots'!$C$9+DG14*'Ores &amp; Ingots'!$C$10+DH14*'Ores &amp; Ingots'!$C$11+DI14*'Ores &amp; Ingots'!$C$12</f>
        <v>#VALUE!</v>
      </c>
      <c r="DW14" s="165" t="e">
        <f>DJ14*'Ores &amp; Ingots'!$B$3+DK14*'Ores &amp; Ingots'!$B$4+DL14*'Ores &amp; Ingots'!$B$5+DM14*'Ores &amp; Ingots'!$B$6+DN14*'Ores &amp; Ingots'!$B$7+DO14*'Ores &amp; Ingots'!$B$8+DP14*'Ores &amp; Ingots'!$B$9+DQ14*'Ores &amp; Ingots'!$B$10+DR14*'Ores &amp; Ingots'!$B$11+DS14*'Ores &amp; Ingots'!$B$12</f>
        <v>#VALUE!</v>
      </c>
      <c r="DX14" s="197" t="e">
        <f>CZ14*Refining!$G$3+DA14*Refining!$G$4+DB14*Refining!$G$5+DC14*Refining!$G$6+DD14*Refining!$G$7+DE14*Refining!$G$8+DF14*Refining!$G$9+DG14*Refining!$G$10+DH14*Refining!$G$11+DI14*Refining!$G$12</f>
        <v>#VALUE!</v>
      </c>
      <c r="DY14" s="197" t="e">
        <f t="shared" si="13"/>
        <v>#VALUE!</v>
      </c>
      <c r="DZ14" s="199" t="e">
        <f t="shared" si="14"/>
        <v>#VALUE!</v>
      </c>
      <c r="EA14" s="190" t="e">
        <f t="shared" si="15"/>
        <v>#VALUE!</v>
      </c>
      <c r="EB14" s="200" t="e">
        <f t="shared" ref="EB14:EC14" si="56">EA14/60</f>
        <v>#VALUE!</v>
      </c>
      <c r="EC14" s="200" t="e">
        <f t="shared" si="56"/>
        <v>#VALUE!</v>
      </c>
      <c r="ED14" s="190" t="e">
        <f t="shared" si="17"/>
        <v>#VALUE!</v>
      </c>
      <c r="EE14" s="200" t="e">
        <f t="shared" ref="EE14:EF14" si="57">ED14/1000</f>
        <v>#VALUE!</v>
      </c>
      <c r="EF14" s="201" t="e">
        <f t="shared" si="57"/>
        <v>#VALUE!</v>
      </c>
      <c r="EG14" s="136" t="e">
        <f t="shared" si="19"/>
        <v>#VALUE!</v>
      </c>
      <c r="EH14" s="138" t="e">
        <f t="shared" si="20"/>
        <v>#VALUE!</v>
      </c>
      <c r="EI14" s="133" t="s">
        <v>28</v>
      </c>
    </row>
    <row r="15" spans="1:139" ht="15.75" customHeight="1" x14ac:dyDescent="0.2">
      <c r="A15" s="864"/>
      <c r="B15" s="135" t="s">
        <v>237</v>
      </c>
      <c r="C15" s="137" t="s">
        <v>156</v>
      </c>
      <c r="D15" s="137">
        <v>4</v>
      </c>
      <c r="E15" s="137">
        <v>2</v>
      </c>
      <c r="F15" s="137">
        <v>1</v>
      </c>
      <c r="G15" s="202">
        <f t="shared" si="0"/>
        <v>125</v>
      </c>
      <c r="H15" s="203">
        <v>40</v>
      </c>
      <c r="I15" s="203">
        <v>40</v>
      </c>
      <c r="J15" s="204">
        <f>H15/Main!$D$9</f>
        <v>8</v>
      </c>
      <c r="K15" s="204">
        <f>I15/Main!$D$10</f>
        <v>20</v>
      </c>
      <c r="L15" s="204">
        <f t="shared" si="1"/>
        <v>2.5</v>
      </c>
      <c r="M15" s="204">
        <v>1</v>
      </c>
      <c r="N15" s="205"/>
      <c r="O15" s="296"/>
      <c r="P15" s="208">
        <v>120000</v>
      </c>
      <c r="Q15" s="208"/>
      <c r="R15" s="207"/>
      <c r="S15" s="209"/>
      <c r="T15" s="209"/>
      <c r="U15" s="207"/>
      <c r="V15" s="207"/>
      <c r="W15" s="207"/>
      <c r="X15" s="207"/>
      <c r="Y15" s="207"/>
      <c r="Z15" s="207"/>
      <c r="AA15" s="207"/>
      <c r="AB15" s="207"/>
      <c r="AC15" s="210" t="s">
        <v>220</v>
      </c>
      <c r="AD15" s="158">
        <v>4</v>
      </c>
      <c r="AE15" s="158">
        <v>0</v>
      </c>
      <c r="AF15" s="158">
        <v>0</v>
      </c>
      <c r="AG15" s="158">
        <v>1</v>
      </c>
      <c r="AH15" s="158">
        <v>10</v>
      </c>
      <c r="AI15" s="158">
        <v>0</v>
      </c>
      <c r="AJ15" s="158">
        <v>0</v>
      </c>
      <c r="AK15" s="158">
        <v>2</v>
      </c>
      <c r="AL15" s="158">
        <v>0</v>
      </c>
      <c r="AM15" s="160">
        <v>64</v>
      </c>
      <c r="AN15" s="158">
        <v>0</v>
      </c>
      <c r="AO15" s="158">
        <v>0</v>
      </c>
      <c r="AP15" s="158">
        <v>0</v>
      </c>
      <c r="AQ15" s="158">
        <v>0</v>
      </c>
      <c r="AR15" s="158">
        <v>0</v>
      </c>
      <c r="AS15" s="158">
        <v>0</v>
      </c>
      <c r="AT15" s="158">
        <v>0</v>
      </c>
      <c r="AU15" s="158">
        <v>0</v>
      </c>
      <c r="AV15" s="158">
        <v>0</v>
      </c>
      <c r="AW15" s="158">
        <v>0</v>
      </c>
      <c r="AX15" s="158">
        <v>0</v>
      </c>
      <c r="AY15" s="175">
        <f t="shared" ref="AY15:BS15" si="58">IF(AD15 = 0, "", AD15)</f>
        <v>4</v>
      </c>
      <c r="AZ15" s="163" t="str">
        <f t="shared" si="58"/>
        <v/>
      </c>
      <c r="BA15" s="163" t="str">
        <f t="shared" si="58"/>
        <v/>
      </c>
      <c r="BB15" s="165">
        <f t="shared" si="58"/>
        <v>1</v>
      </c>
      <c r="BC15" s="165">
        <f t="shared" si="58"/>
        <v>10</v>
      </c>
      <c r="BD15" s="163" t="str">
        <f t="shared" si="58"/>
        <v/>
      </c>
      <c r="BE15" s="163" t="str">
        <f t="shared" si="58"/>
        <v/>
      </c>
      <c r="BF15" s="165">
        <f t="shared" si="58"/>
        <v>2</v>
      </c>
      <c r="BG15" s="163" t="str">
        <f t="shared" si="58"/>
        <v/>
      </c>
      <c r="BH15" s="171">
        <f t="shared" si="58"/>
        <v>64</v>
      </c>
      <c r="BI15" s="163" t="str">
        <f t="shared" si="58"/>
        <v/>
      </c>
      <c r="BJ15" s="163" t="str">
        <f t="shared" si="58"/>
        <v/>
      </c>
      <c r="BK15" s="163" t="str">
        <f t="shared" si="58"/>
        <v/>
      </c>
      <c r="BL15" s="163" t="str">
        <f t="shared" si="58"/>
        <v/>
      </c>
      <c r="BM15" s="163" t="str">
        <f t="shared" si="58"/>
        <v/>
      </c>
      <c r="BN15" s="163" t="str">
        <f t="shared" si="58"/>
        <v/>
      </c>
      <c r="BO15" s="163" t="str">
        <f t="shared" si="58"/>
        <v/>
      </c>
      <c r="BP15" s="163" t="str">
        <f t="shared" si="58"/>
        <v/>
      </c>
      <c r="BQ15" s="163" t="str">
        <f t="shared" si="58"/>
        <v/>
      </c>
      <c r="BR15" s="163" t="str">
        <f t="shared" si="58"/>
        <v/>
      </c>
      <c r="BS15" s="173" t="str">
        <f t="shared" si="58"/>
        <v/>
      </c>
      <c r="BT15" s="175" t="e">
        <f>$AY15*Assembly!Z$4+$AZ15*Assembly!Z$5+$BA15*Assembly!Z$6+$BB15*Assembly!Z$7+$BC15*Assembly!Z$8+$BD15*Assembly!Z$9+$BE15*Assembly!Z$10+$BF15*Assembly!Z$11+$BG15*Assembly!Z$12+$BH15*Assembly!Z$13+$BI15*Assembly!Z$14+$BJ15*Assembly!Z$15+$BK15*Assembly!Z$16+$BL15*Assembly!Z$17+$BM15*Assembly!Z$18+$BN15*Assembly!Z$19+$BO15*Assembly!Z$20+$BP15*Assembly!Z$21+$BQ15*Assembly!Z$22+$BR15*Assembly!Z$23+$BS15*Assembly!Z$24</f>
        <v>#VALUE!</v>
      </c>
      <c r="BU15" s="165" t="e">
        <f t="shared" si="3"/>
        <v>#VALUE!</v>
      </c>
      <c r="BV15" s="176" t="e">
        <f t="shared" si="42"/>
        <v>#VALUE!</v>
      </c>
      <c r="BW15" s="165" t="e">
        <f>$AY15*Assembly!AD$4+$AZ15*Assembly!AD$5+$BA15*Assembly!AD$6+$BB15*Assembly!AD$7+$BC15*Assembly!AD$8+$BD15*Assembly!AD$9+$BE15*Assembly!AD$10+$BF15*Assembly!AD$11+$BG15*Assembly!AD$12+$BH15*Assembly!AD$13+$BI15*Assembly!AD$14+$BJ15*Assembly!AD$15+$BK15*Assembly!AD$16+$BL15*Assembly!AD$17+$BM15*Assembly!AD$18+$BN15*Assembly!AD$19+$BO15*Assembly!AD$20+$BP15*Assembly!AD$21+$BQ15*Assembly!AD$22+$BR15*Assembly!AD$23+$BS15*Assembly!AD$24</f>
        <v>#VALUE!</v>
      </c>
      <c r="BX15" s="180" t="e">
        <f t="shared" si="4"/>
        <v>#VALUE!</v>
      </c>
      <c r="BY15" s="181" t="e">
        <f t="shared" si="5"/>
        <v>#VALUE!</v>
      </c>
      <c r="BZ15" s="182" t="e">
        <f t="shared" si="6"/>
        <v>#VALUE!</v>
      </c>
      <c r="CA15" s="181" t="e">
        <f t="shared" si="7"/>
        <v>#VALUE!</v>
      </c>
      <c r="CB15" s="165" t="e">
        <f>$AY15*Assembly!Y$4+$AZ15*Assembly!Y$5+$BA15*Assembly!Y$6+$BB15*Assembly!Y$7+$BC15*Assembly!Y$8+$BD15*Assembly!Y$9+$BE15*Assembly!Y$10+$BF15*Assembly!Y$11+$BG15*Assembly!Y$12+$BH15*Assembly!Y$13+$BI15*Assembly!Y$14+$BJ15*Assembly!Y$15+$BK15*Assembly!Y$16+$BL15*Assembly!Y$17+$BM15*Assembly!Y$18+$BN15*Assembly!Y$19+$BO15*Assembly!Y$20+$BP15*Assembly!Y$21+$BQ15*Assembly!Y$22+$BR15*Assembly!Y$23+$BS15*Assembly!Y$24</f>
        <v>#VALUE!</v>
      </c>
      <c r="CC15" s="165" t="e">
        <f t="shared" si="8"/>
        <v>#VALUE!</v>
      </c>
      <c r="CD15" s="136" t="e">
        <f t="shared" si="9"/>
        <v>#VALUE!</v>
      </c>
      <c r="CE15" s="184" t="e">
        <f>$AY15*Assembly!AC$4+$AZ15*Assembly!AC$5+$BA15*Assembly!AC$6+$BB15*Assembly!AC$7+$BC15*Assembly!AC$8+$BD15*Assembly!AC$9+$BE15*Assembly!AC$10+$BF15*Assembly!AC$11+$BG15*Assembly!AC$12+$BH15*Assembly!AC$13+$BI15*Assembly!AC$14+$BJ15*Assembly!AC$15+$BK15*Assembly!AC$16+$BL15*Assembly!AC$17+$BM15*Assembly!AC$18+$BN15*Assembly!AC$19+$BO15*Assembly!AC$20+$BP15*Assembly!AC$21+$BQ15*Assembly!AC$22+$BR15*Assembly!AC$23+$BS15*Assembly!AC$24</f>
        <v>#VALUE!</v>
      </c>
      <c r="CF15" s="208" t="e">
        <f>$AY15*Assembly!M$4+$AZ15*Assembly!M$5+$BA15*Assembly!M$6+$BB15*Assembly!M$7+$BC15*Assembly!M$8+$BD15*Assembly!M$9+$BE15*Assembly!M$10+$BF15*Assembly!M$11+$BG15*Assembly!M$12+$BH15*Assembly!M$13+$BI15*Assembly!M$14+$BJ15*Assembly!M$15+$BK15*Assembly!M$16+$BL15*Assembly!M$17+$BM15*Assembly!M$18+$BN15*Assembly!M$19+$BO15*Assembly!M$20+$BP15*Assembly!M$21+$BQ15*Assembly!M$22+$BR15*Assembly!M$23+$BS15*Assembly!M$24</f>
        <v>#VALUE!</v>
      </c>
      <c r="CG15" s="208" t="e">
        <f>$AY15*Assembly!N$4+$AZ15*Assembly!N$5+$BA15*Assembly!N$6+$BB15*Assembly!N$7+$BC15*Assembly!N$8+$BD15*Assembly!N$9+$BE15*Assembly!N$10+$BF15*Assembly!N$11+$BG15*Assembly!N$12+$BH15*Assembly!N$13+$BI15*Assembly!N$14+$BJ15*Assembly!N$15+$BK15*Assembly!N$16+$BL15*Assembly!N$17+$BM15*Assembly!N$18+$BN15*Assembly!N$19+$BO15*Assembly!N$20+$BP15*Assembly!N$21+$BQ15*Assembly!N$22+$BR15*Assembly!N$23+$BS15*Assembly!N$24</f>
        <v>#VALUE!</v>
      </c>
      <c r="CH15" s="208" t="e">
        <f>$AY15*Assembly!O$4+$AZ15*Assembly!O$5+$BA15*Assembly!O$6+$BB15*Assembly!O$7+$BC15*Assembly!O$8+$BD15*Assembly!O$9+$BE15*Assembly!O$10+$BF15*Assembly!O$11+$BG15*Assembly!O$12+$BH15*Assembly!O$13+$BI15*Assembly!O$14+$BJ15*Assembly!O$15+$BK15*Assembly!O$16+$BL15*Assembly!O$17+$BM15*Assembly!O$18+$BN15*Assembly!O$19+$BO15*Assembly!O$20+$BP15*Assembly!O$21+$BQ15*Assembly!O$22+$BR15*Assembly!O$23+$BS15*Assembly!O$24</f>
        <v>#VALUE!</v>
      </c>
      <c r="CI15" s="203" t="e">
        <f>$AY15*Assembly!P$4+$AZ15*Assembly!P$5+$BA15*Assembly!P$6+$BB15*Assembly!P$7+$BC15*Assembly!P$8+$BD15*Assembly!P$9+$BE15*Assembly!P$10+$BF15*Assembly!P$11+$BG15*Assembly!P$12+$BH15*Assembly!P$13+$BI15*Assembly!P$14+$BJ15*Assembly!P$15+$BK15*Assembly!P$16+$BL15*Assembly!P$17+$BM15*Assembly!P$18+$BN15*Assembly!P$19+$BO15*Assembly!P$20+$BP15*Assembly!P$21+$BQ15*Assembly!P$22+$BR15*Assembly!P$23+$BS15*Assembly!P$24</f>
        <v>#VALUE!</v>
      </c>
      <c r="CJ15" s="203" t="e">
        <f>$AY15*Assembly!Q$4+$AZ15*Assembly!Q$5+$BA15*Assembly!Q$6+$BB15*Assembly!Q$7+$BC15*Assembly!Q$8+$BD15*Assembly!Q$9+$BE15*Assembly!Q$10+$BF15*Assembly!Q$11+$BG15*Assembly!Q$12+$BH15*Assembly!Q$13+$BI15*Assembly!Q$14+$BJ15*Assembly!Q$15+$BK15*Assembly!Q$16+$BL15*Assembly!Q$17+$BM15*Assembly!Q$18+$BN15*Assembly!Q$19+$BO15*Assembly!Q$20+$BP15*Assembly!Q$21+$BQ15*Assembly!Q$22+$BR15*Assembly!Q$23+$BS15*Assembly!Q$24</f>
        <v>#VALUE!</v>
      </c>
      <c r="CK15" s="208" t="e">
        <f>$AY15*Assembly!R$4+$AZ15*Assembly!R$5+$BA15*Assembly!R$6+$BB15*Assembly!R$7+$BC15*Assembly!R$8+$BD15*Assembly!R$9+$BE15*Assembly!R$10+$BF15*Assembly!R$11+$BG15*Assembly!R$12+$BH15*Assembly!R$13+$BI15*Assembly!R$14+$BJ15*Assembly!R$15+$BK15*Assembly!R$16+$BL15*Assembly!R$17+$BM15*Assembly!R$18+$BN15*Assembly!R$19+$BO15*Assembly!R$20+$BP15*Assembly!R$21+$BQ15*Assembly!R$22+$BR15*Assembly!R$23+$BS15*Assembly!R$24</f>
        <v>#VALUE!</v>
      </c>
      <c r="CL15" s="203" t="e">
        <f>$AY15*Assembly!S$4+$AZ15*Assembly!S$5+$BA15*Assembly!S$6+$BB15*Assembly!S$7+$BC15*Assembly!S$8+$BD15*Assembly!S$9+$BE15*Assembly!S$10+$BF15*Assembly!S$11+$BG15*Assembly!S$12+$BH15*Assembly!S$13+$BI15*Assembly!S$14+$BJ15*Assembly!S$15+$BK15*Assembly!S$16+$BL15*Assembly!S$17+$BM15*Assembly!S$18+$BN15*Assembly!S$19+$BO15*Assembly!S$20+$BP15*Assembly!S$21+$BQ15*Assembly!S$22+$BR15*Assembly!S$23+$BS15*Assembly!S$24</f>
        <v>#VALUE!</v>
      </c>
      <c r="CM15" s="203" t="e">
        <f>$AY15*Assembly!T$4+$AZ15*Assembly!T$5+$BA15*Assembly!T$6+$BB15*Assembly!T$7+$BC15*Assembly!T$8+$BD15*Assembly!T$9+$BE15*Assembly!T$10+$BF15*Assembly!T$11+$BG15*Assembly!T$12+$BH15*Assembly!T$13+$BI15*Assembly!T$14+$BJ15*Assembly!T$15+$BK15*Assembly!T$16+$BL15*Assembly!T$17+$BM15*Assembly!T$18+$BN15*Assembly!T$19+$BO15*Assembly!T$20+$BP15*Assembly!T$21+$BQ15*Assembly!T$22+$BR15*Assembly!T$23+$BS15*Assembly!T$24</f>
        <v>#VALUE!</v>
      </c>
      <c r="CN15" s="203" t="e">
        <f>$AY15*Assembly!U$4+$AZ15*Assembly!U$5+$BA15*Assembly!U$6+$BB15*Assembly!U$7+$BC15*Assembly!U$8+$BD15*Assembly!U$9+$BE15*Assembly!U$10+$BF15*Assembly!U$11+$BG15*Assembly!U$12+$BH15*Assembly!U$13+$BI15*Assembly!U$14+$BJ15*Assembly!U$15+$BK15*Assembly!U$16+$BL15*Assembly!U$17+$BM15*Assembly!U$18+$BN15*Assembly!U$19+$BO15*Assembly!U$20+$BP15*Assembly!U$21+$BQ15*Assembly!U$22+$BR15*Assembly!U$23+$BS15*Assembly!U$24</f>
        <v>#VALUE!</v>
      </c>
      <c r="CO15" s="208" t="e">
        <f>$AY15*Assembly!V$4+$AZ15*Assembly!V$5+$BA15*Assembly!V$6+$BB15*Assembly!V$7+$BC15*Assembly!V$8+$BD15*Assembly!V$9+$BE15*Assembly!V$10+$BF15*Assembly!V$11+$BG15*Assembly!V$12+$BH15*Assembly!V$13+$BI15*Assembly!V$14+$BJ15*Assembly!V$15+$BK15*Assembly!V$16+$BL15*Assembly!V$17+$BM15*Assembly!V$18+$BN15*Assembly!V$19+$BO15*Assembly!V$20+$BP15*Assembly!V$21+$BQ15*Assembly!V$22+$BR15*Assembly!V$23+$BS15*Assembly!V$24</f>
        <v>#VALUE!</v>
      </c>
      <c r="CP15" s="208" t="e">
        <f>CF15*Refining!$F$3</f>
        <v>#VALUE!</v>
      </c>
      <c r="CQ15" s="208" t="e">
        <f>CG15*Refining!$F$4</f>
        <v>#VALUE!</v>
      </c>
      <c r="CR15" s="208" t="e">
        <f>CH15*Refining!$F$5</f>
        <v>#VALUE!</v>
      </c>
      <c r="CS15" s="208" t="e">
        <f>CI15*Refining!$F$6</f>
        <v>#VALUE!</v>
      </c>
      <c r="CT15" s="208" t="e">
        <f>CJ15*Refining!$F$7</f>
        <v>#VALUE!</v>
      </c>
      <c r="CU15" s="208" t="e">
        <f>CK15*Refining!$F$8</f>
        <v>#VALUE!</v>
      </c>
      <c r="CV15" s="208" t="e">
        <f>CL15*Refining!$F$9</f>
        <v>#VALUE!</v>
      </c>
      <c r="CW15" s="208" t="e">
        <f>CM15*Refining!$F$10</f>
        <v>#VALUE!</v>
      </c>
      <c r="CX15" s="208" t="e">
        <f>CN15*Refining!$F$11</f>
        <v>#VALUE!</v>
      </c>
      <c r="CY15" s="208" t="e">
        <f>CO15*Refining!$F$12</f>
        <v>#VALUE!</v>
      </c>
      <c r="CZ15" s="190" t="e">
        <f t="shared" ref="CZ15:DS15" si="59">IF(CF15 = 0, "", CF15)</f>
        <v>#VALUE!</v>
      </c>
      <c r="DA15" s="197" t="e">
        <f t="shared" si="59"/>
        <v>#VALUE!</v>
      </c>
      <c r="DB15" s="191" t="e">
        <f t="shared" si="59"/>
        <v>#VALUE!</v>
      </c>
      <c r="DC15" s="191" t="e">
        <f t="shared" si="59"/>
        <v>#VALUE!</v>
      </c>
      <c r="DD15" s="193" t="e">
        <f t="shared" si="59"/>
        <v>#VALUE!</v>
      </c>
      <c r="DE15" s="191" t="e">
        <f t="shared" si="59"/>
        <v>#VALUE!</v>
      </c>
      <c r="DF15" s="193" t="e">
        <f t="shared" si="59"/>
        <v>#VALUE!</v>
      </c>
      <c r="DG15" s="193" t="e">
        <f t="shared" si="59"/>
        <v>#VALUE!</v>
      </c>
      <c r="DH15" s="191" t="e">
        <f t="shared" si="59"/>
        <v>#VALUE!</v>
      </c>
      <c r="DI15" s="195" t="e">
        <f t="shared" si="59"/>
        <v>#VALUE!</v>
      </c>
      <c r="DJ15" s="190" t="e">
        <f t="shared" si="59"/>
        <v>#VALUE!</v>
      </c>
      <c r="DK15" s="197" t="e">
        <f t="shared" si="59"/>
        <v>#VALUE!</v>
      </c>
      <c r="DL15" s="191" t="e">
        <f t="shared" si="59"/>
        <v>#VALUE!</v>
      </c>
      <c r="DM15" s="191" t="e">
        <f t="shared" si="59"/>
        <v>#VALUE!</v>
      </c>
      <c r="DN15" s="193" t="e">
        <f t="shared" si="59"/>
        <v>#VALUE!</v>
      </c>
      <c r="DO15" s="191" t="e">
        <f t="shared" si="59"/>
        <v>#VALUE!</v>
      </c>
      <c r="DP15" s="191" t="e">
        <f t="shared" si="59"/>
        <v>#VALUE!</v>
      </c>
      <c r="DQ15" s="191" t="e">
        <f t="shared" si="59"/>
        <v>#VALUE!</v>
      </c>
      <c r="DR15" s="191" t="e">
        <f t="shared" si="59"/>
        <v>#VALUE!</v>
      </c>
      <c r="DS15" s="195" t="e">
        <f t="shared" si="59"/>
        <v>#VALUE!</v>
      </c>
      <c r="DT15" s="190" t="e">
        <f t="shared" si="11"/>
        <v>#VALUE!</v>
      </c>
      <c r="DU15" s="197" t="e">
        <f t="shared" si="12"/>
        <v>#VALUE!</v>
      </c>
      <c r="DV15" s="165" t="e">
        <f>CZ15*'Ores &amp; Ingots'!$C$3+DA15*'Ores &amp; Ingots'!$C$4+DB15*'Ores &amp; Ingots'!$C$5+DC15*'Ores &amp; Ingots'!$C$6+DD15*'Ores &amp; Ingots'!$C$7+DE15*'Ores &amp; Ingots'!$C$8+DF15*'Ores &amp; Ingots'!$C$9+DG15*'Ores &amp; Ingots'!$C$10+DH15*'Ores &amp; Ingots'!$C$11+DI15*'Ores &amp; Ingots'!$C$12</f>
        <v>#VALUE!</v>
      </c>
      <c r="DW15" s="165" t="e">
        <f>DJ15*'Ores &amp; Ingots'!$B$3+DK15*'Ores &amp; Ingots'!$B$4+DL15*'Ores &amp; Ingots'!$B$5+DM15*'Ores &amp; Ingots'!$B$6+DN15*'Ores &amp; Ingots'!$B$7+DO15*'Ores &amp; Ingots'!$B$8+DP15*'Ores &amp; Ingots'!$B$9+DQ15*'Ores &amp; Ingots'!$B$10+DR15*'Ores &amp; Ingots'!$B$11+DS15*'Ores &amp; Ingots'!$B$12</f>
        <v>#VALUE!</v>
      </c>
      <c r="DX15" s="197" t="e">
        <f>CZ15*Refining!$G$3+DA15*Refining!$G$4+DB15*Refining!$G$5+DC15*Refining!$G$6+DD15*Refining!$G$7+DE15*Refining!$G$8+DF15*Refining!$G$9+DG15*Refining!$G$10+DH15*Refining!$G$11+DI15*Refining!$G$12</f>
        <v>#VALUE!</v>
      </c>
      <c r="DY15" s="197" t="e">
        <f t="shared" si="13"/>
        <v>#VALUE!</v>
      </c>
      <c r="DZ15" s="199" t="e">
        <f t="shared" si="14"/>
        <v>#VALUE!</v>
      </c>
      <c r="EA15" s="190" t="e">
        <f t="shared" si="15"/>
        <v>#VALUE!</v>
      </c>
      <c r="EB15" s="200" t="e">
        <f t="shared" ref="EB15:EC15" si="60">EA15/60</f>
        <v>#VALUE!</v>
      </c>
      <c r="EC15" s="200" t="e">
        <f t="shared" si="60"/>
        <v>#VALUE!</v>
      </c>
      <c r="ED15" s="190" t="e">
        <f t="shared" si="17"/>
        <v>#VALUE!</v>
      </c>
      <c r="EE15" s="200" t="e">
        <f t="shared" ref="EE15:EF15" si="61">ED15/1000</f>
        <v>#VALUE!</v>
      </c>
      <c r="EF15" s="201" t="e">
        <f t="shared" si="61"/>
        <v>#VALUE!</v>
      </c>
      <c r="EG15" s="136" t="e">
        <f t="shared" si="19"/>
        <v>#VALUE!</v>
      </c>
      <c r="EH15" s="138" t="e">
        <f t="shared" si="20"/>
        <v>#VALUE!</v>
      </c>
      <c r="EI15" s="133">
        <v>146</v>
      </c>
    </row>
    <row r="16" spans="1:139" ht="15.75" customHeight="1" x14ac:dyDescent="0.2">
      <c r="A16" s="864"/>
      <c r="B16" s="135" t="s">
        <v>237</v>
      </c>
      <c r="C16" s="137" t="s">
        <v>155</v>
      </c>
      <c r="D16" s="137">
        <v>10</v>
      </c>
      <c r="E16" s="137">
        <v>5</v>
      </c>
      <c r="F16" s="137">
        <v>1</v>
      </c>
      <c r="G16" s="141">
        <f t="shared" si="0"/>
        <v>6.25</v>
      </c>
      <c r="H16" s="142">
        <v>40</v>
      </c>
      <c r="I16" s="142">
        <v>40</v>
      </c>
      <c r="J16" s="144">
        <f>H16/Main!$D$9</f>
        <v>8</v>
      </c>
      <c r="K16" s="144">
        <f>I16/Main!$D$10</f>
        <v>20</v>
      </c>
      <c r="L16" s="144">
        <f t="shared" si="1"/>
        <v>2.5</v>
      </c>
      <c r="M16" s="144">
        <v>1</v>
      </c>
      <c r="N16" s="147"/>
      <c r="O16" s="294"/>
      <c r="P16" s="153">
        <v>30000</v>
      </c>
      <c r="Q16" s="153"/>
      <c r="R16" s="150"/>
      <c r="S16" s="155"/>
      <c r="T16" s="155"/>
      <c r="U16" s="150"/>
      <c r="V16" s="150"/>
      <c r="W16" s="150"/>
      <c r="X16" s="150"/>
      <c r="Y16" s="150"/>
      <c r="Z16" s="150"/>
      <c r="AA16" s="150"/>
      <c r="AB16" s="150"/>
      <c r="AC16" s="157"/>
      <c r="AD16" s="158">
        <v>2</v>
      </c>
      <c r="AE16" s="158">
        <v>0</v>
      </c>
      <c r="AF16" s="158">
        <v>0</v>
      </c>
      <c r="AG16" s="158">
        <v>0</v>
      </c>
      <c r="AH16" s="158">
        <v>2</v>
      </c>
      <c r="AI16" s="158">
        <v>4</v>
      </c>
      <c r="AJ16" s="158">
        <v>0</v>
      </c>
      <c r="AK16" s="158">
        <v>1</v>
      </c>
      <c r="AL16" s="158">
        <v>0</v>
      </c>
      <c r="AM16" s="160">
        <v>16</v>
      </c>
      <c r="AN16" s="158">
        <v>0</v>
      </c>
      <c r="AO16" s="158">
        <v>0</v>
      </c>
      <c r="AP16" s="158">
        <v>1</v>
      </c>
      <c r="AQ16" s="158">
        <v>0</v>
      </c>
      <c r="AR16" s="158">
        <v>0</v>
      </c>
      <c r="AS16" s="158">
        <v>0</v>
      </c>
      <c r="AT16" s="158">
        <v>0</v>
      </c>
      <c r="AU16" s="158">
        <v>0</v>
      </c>
      <c r="AV16" s="158">
        <v>0</v>
      </c>
      <c r="AW16" s="158">
        <v>0</v>
      </c>
      <c r="AX16" s="158">
        <v>0</v>
      </c>
      <c r="AY16" s="175">
        <f t="shared" ref="AY16:BS16" si="62">IF(AD16 = 0, "", AD16)</f>
        <v>2</v>
      </c>
      <c r="AZ16" s="163" t="str">
        <f t="shared" si="62"/>
        <v/>
      </c>
      <c r="BA16" s="163" t="str">
        <f t="shared" si="62"/>
        <v/>
      </c>
      <c r="BB16" s="163" t="str">
        <f t="shared" si="62"/>
        <v/>
      </c>
      <c r="BC16" s="165">
        <f t="shared" si="62"/>
        <v>2</v>
      </c>
      <c r="BD16" s="165">
        <f t="shared" si="62"/>
        <v>4</v>
      </c>
      <c r="BE16" s="163" t="str">
        <f t="shared" si="62"/>
        <v/>
      </c>
      <c r="BF16" s="165">
        <f t="shared" si="62"/>
        <v>1</v>
      </c>
      <c r="BG16" s="163" t="str">
        <f t="shared" si="62"/>
        <v/>
      </c>
      <c r="BH16" s="171">
        <f t="shared" si="62"/>
        <v>16</v>
      </c>
      <c r="BI16" s="163" t="str">
        <f t="shared" si="62"/>
        <v/>
      </c>
      <c r="BJ16" s="163" t="str">
        <f t="shared" si="62"/>
        <v/>
      </c>
      <c r="BK16" s="165">
        <f t="shared" si="62"/>
        <v>1</v>
      </c>
      <c r="BL16" s="163" t="str">
        <f t="shared" si="62"/>
        <v/>
      </c>
      <c r="BM16" s="163" t="str">
        <f t="shared" si="62"/>
        <v/>
      </c>
      <c r="BN16" s="163" t="str">
        <f t="shared" si="62"/>
        <v/>
      </c>
      <c r="BO16" s="163" t="str">
        <f t="shared" si="62"/>
        <v/>
      </c>
      <c r="BP16" s="163" t="str">
        <f t="shared" si="62"/>
        <v/>
      </c>
      <c r="BQ16" s="163" t="str">
        <f t="shared" si="62"/>
        <v/>
      </c>
      <c r="BR16" s="163" t="str">
        <f t="shared" si="62"/>
        <v/>
      </c>
      <c r="BS16" s="173" t="str">
        <f t="shared" si="62"/>
        <v/>
      </c>
      <c r="BT16" s="175" t="e">
        <f>$AY16*Assembly!Z$4+$AZ16*Assembly!Z$5+$BA16*Assembly!Z$6+$BB16*Assembly!Z$7+$BC16*Assembly!Z$8+$BD16*Assembly!Z$9+$BE16*Assembly!Z$10+$BF16*Assembly!Z$11+$BG16*Assembly!Z$12+$BH16*Assembly!Z$13+$BI16*Assembly!Z$14+$BJ16*Assembly!Z$15+$BK16*Assembly!Z$16+$BL16*Assembly!Z$17+$BM16*Assembly!Z$18+$BN16*Assembly!Z$19+$BO16*Assembly!Z$20+$BP16*Assembly!Z$21+$BQ16*Assembly!Z$22+$BR16*Assembly!Z$23+$BS16*Assembly!Z$24</f>
        <v>#VALUE!</v>
      </c>
      <c r="BU16" s="165" t="e">
        <f t="shared" si="3"/>
        <v>#VALUE!</v>
      </c>
      <c r="BV16" s="176" t="e">
        <f t="shared" si="42"/>
        <v>#VALUE!</v>
      </c>
      <c r="BW16" s="165" t="e">
        <f>$AY16*Assembly!AD$4+$AZ16*Assembly!AD$5+$BA16*Assembly!AD$6+$BB16*Assembly!AD$7+$BC16*Assembly!AD$8+$BD16*Assembly!AD$9+$BE16*Assembly!AD$10+$BF16*Assembly!AD$11+$BG16*Assembly!AD$12+$BH16*Assembly!AD$13+$BI16*Assembly!AD$14+$BJ16*Assembly!AD$15+$BK16*Assembly!AD$16+$BL16*Assembly!AD$17+$BM16*Assembly!AD$18+$BN16*Assembly!AD$19+$BO16*Assembly!AD$20+$BP16*Assembly!AD$21+$BQ16*Assembly!AD$22+$BR16*Assembly!AD$23+$BS16*Assembly!AD$24</f>
        <v>#VALUE!</v>
      </c>
      <c r="BX16" s="180" t="e">
        <f t="shared" si="4"/>
        <v>#VALUE!</v>
      </c>
      <c r="BY16" s="181" t="e">
        <f t="shared" si="5"/>
        <v>#VALUE!</v>
      </c>
      <c r="BZ16" s="182" t="e">
        <f t="shared" si="6"/>
        <v>#VALUE!</v>
      </c>
      <c r="CA16" s="181" t="e">
        <f t="shared" si="7"/>
        <v>#VALUE!</v>
      </c>
      <c r="CB16" s="165" t="e">
        <f>$AY16*Assembly!Y$4+$AZ16*Assembly!Y$5+$BA16*Assembly!Y$6+$BB16*Assembly!Y$7+$BC16*Assembly!Y$8+$BD16*Assembly!Y$9+$BE16*Assembly!Y$10+$BF16*Assembly!Y$11+$BG16*Assembly!Y$12+$BH16*Assembly!Y$13+$BI16*Assembly!Y$14+$BJ16*Assembly!Y$15+$BK16*Assembly!Y$16+$BL16*Assembly!Y$17+$BM16*Assembly!Y$18+$BN16*Assembly!Y$19+$BO16*Assembly!Y$20+$BP16*Assembly!Y$21+$BQ16*Assembly!Y$22+$BR16*Assembly!Y$23+$BS16*Assembly!Y$24</f>
        <v>#VALUE!</v>
      </c>
      <c r="CC16" s="165" t="e">
        <f t="shared" si="8"/>
        <v>#VALUE!</v>
      </c>
      <c r="CD16" s="136" t="e">
        <f t="shared" si="9"/>
        <v>#VALUE!</v>
      </c>
      <c r="CE16" s="184" t="e">
        <f>$AY16*Assembly!AC$4+$AZ16*Assembly!AC$5+$BA16*Assembly!AC$6+$BB16*Assembly!AC$7+$BC16*Assembly!AC$8+$BD16*Assembly!AC$9+$BE16*Assembly!AC$10+$BF16*Assembly!AC$11+$BG16*Assembly!AC$12+$BH16*Assembly!AC$13+$BI16*Assembly!AC$14+$BJ16*Assembly!AC$15+$BK16*Assembly!AC$16+$BL16*Assembly!AC$17+$BM16*Assembly!AC$18+$BN16*Assembly!AC$19+$BO16*Assembly!AC$20+$BP16*Assembly!AC$21+$BQ16*Assembly!AC$22+$BR16*Assembly!AC$23+$BS16*Assembly!AC$24</f>
        <v>#VALUE!</v>
      </c>
      <c r="CF16" s="153" t="e">
        <f>$AY16*Assembly!M$4+$AZ16*Assembly!M$5+$BA16*Assembly!M$6+$BB16*Assembly!M$7+$BC16*Assembly!M$8+$BD16*Assembly!M$9+$BE16*Assembly!M$10+$BF16*Assembly!M$11+$BG16*Assembly!M$12+$BH16*Assembly!M$13+$BI16*Assembly!M$14+$BJ16*Assembly!M$15+$BK16*Assembly!M$16+$BL16*Assembly!M$17+$BM16*Assembly!M$18+$BN16*Assembly!M$19+$BO16*Assembly!M$20+$BP16*Assembly!M$21+$BQ16*Assembly!M$22+$BR16*Assembly!M$23+$BS16*Assembly!M$24</f>
        <v>#VALUE!</v>
      </c>
      <c r="CG16" s="153" t="e">
        <f>$AY16*Assembly!N$4+$AZ16*Assembly!N$5+$BA16*Assembly!N$6+$BB16*Assembly!N$7+$BC16*Assembly!N$8+$BD16*Assembly!N$9+$BE16*Assembly!N$10+$BF16*Assembly!N$11+$BG16*Assembly!N$12+$BH16*Assembly!N$13+$BI16*Assembly!N$14+$BJ16*Assembly!N$15+$BK16*Assembly!N$16+$BL16*Assembly!N$17+$BM16*Assembly!N$18+$BN16*Assembly!N$19+$BO16*Assembly!N$20+$BP16*Assembly!N$21+$BQ16*Assembly!N$22+$BR16*Assembly!N$23+$BS16*Assembly!N$24</f>
        <v>#VALUE!</v>
      </c>
      <c r="CH16" s="153" t="e">
        <f>$AY16*Assembly!O$4+$AZ16*Assembly!O$5+$BA16*Assembly!O$6+$BB16*Assembly!O$7+$BC16*Assembly!O$8+$BD16*Assembly!O$9+$BE16*Assembly!O$10+$BF16*Assembly!O$11+$BG16*Assembly!O$12+$BH16*Assembly!O$13+$BI16*Assembly!O$14+$BJ16*Assembly!O$15+$BK16*Assembly!O$16+$BL16*Assembly!O$17+$BM16*Assembly!O$18+$BN16*Assembly!O$19+$BO16*Assembly!O$20+$BP16*Assembly!O$21+$BQ16*Assembly!O$22+$BR16*Assembly!O$23+$BS16*Assembly!O$24</f>
        <v>#VALUE!</v>
      </c>
      <c r="CI16" s="142" t="e">
        <f>$AY16*Assembly!P$4+$AZ16*Assembly!P$5+$BA16*Assembly!P$6+$BB16*Assembly!P$7+$BC16*Assembly!P$8+$BD16*Assembly!P$9+$BE16*Assembly!P$10+$BF16*Assembly!P$11+$BG16*Assembly!P$12+$BH16*Assembly!P$13+$BI16*Assembly!P$14+$BJ16*Assembly!P$15+$BK16*Assembly!P$16+$BL16*Assembly!P$17+$BM16*Assembly!P$18+$BN16*Assembly!P$19+$BO16*Assembly!P$20+$BP16*Assembly!P$21+$BQ16*Assembly!P$22+$BR16*Assembly!P$23+$BS16*Assembly!P$24</f>
        <v>#VALUE!</v>
      </c>
      <c r="CJ16" s="142" t="e">
        <f>$AY16*Assembly!Q$4+$AZ16*Assembly!Q$5+$BA16*Assembly!Q$6+$BB16*Assembly!Q$7+$BC16*Assembly!Q$8+$BD16*Assembly!Q$9+$BE16*Assembly!Q$10+$BF16*Assembly!Q$11+$BG16*Assembly!Q$12+$BH16*Assembly!Q$13+$BI16*Assembly!Q$14+$BJ16*Assembly!Q$15+$BK16*Assembly!Q$16+$BL16*Assembly!Q$17+$BM16*Assembly!Q$18+$BN16*Assembly!Q$19+$BO16*Assembly!Q$20+$BP16*Assembly!Q$21+$BQ16*Assembly!Q$22+$BR16*Assembly!Q$23+$BS16*Assembly!Q$24</f>
        <v>#VALUE!</v>
      </c>
      <c r="CK16" s="153" t="e">
        <f>$AY16*Assembly!R$4+$AZ16*Assembly!R$5+$BA16*Assembly!R$6+$BB16*Assembly!R$7+$BC16*Assembly!R$8+$BD16*Assembly!R$9+$BE16*Assembly!R$10+$BF16*Assembly!R$11+$BG16*Assembly!R$12+$BH16*Assembly!R$13+$BI16*Assembly!R$14+$BJ16*Assembly!R$15+$BK16*Assembly!R$16+$BL16*Assembly!R$17+$BM16*Assembly!R$18+$BN16*Assembly!R$19+$BO16*Assembly!R$20+$BP16*Assembly!R$21+$BQ16*Assembly!R$22+$BR16*Assembly!R$23+$BS16*Assembly!R$24</f>
        <v>#VALUE!</v>
      </c>
      <c r="CL16" s="142" t="e">
        <f>$AY16*Assembly!S$4+$AZ16*Assembly!S$5+$BA16*Assembly!S$6+$BB16*Assembly!S$7+$BC16*Assembly!S$8+$BD16*Assembly!S$9+$BE16*Assembly!S$10+$BF16*Assembly!S$11+$BG16*Assembly!S$12+$BH16*Assembly!S$13+$BI16*Assembly!S$14+$BJ16*Assembly!S$15+$BK16*Assembly!S$16+$BL16*Assembly!S$17+$BM16*Assembly!S$18+$BN16*Assembly!S$19+$BO16*Assembly!S$20+$BP16*Assembly!S$21+$BQ16*Assembly!S$22+$BR16*Assembly!S$23+$BS16*Assembly!S$24</f>
        <v>#VALUE!</v>
      </c>
      <c r="CM16" s="142" t="e">
        <f>$AY16*Assembly!T$4+$AZ16*Assembly!T$5+$BA16*Assembly!T$6+$BB16*Assembly!T$7+$BC16*Assembly!T$8+$BD16*Assembly!T$9+$BE16*Assembly!T$10+$BF16*Assembly!T$11+$BG16*Assembly!T$12+$BH16*Assembly!T$13+$BI16*Assembly!T$14+$BJ16*Assembly!T$15+$BK16*Assembly!T$16+$BL16*Assembly!T$17+$BM16*Assembly!T$18+$BN16*Assembly!T$19+$BO16*Assembly!T$20+$BP16*Assembly!T$21+$BQ16*Assembly!T$22+$BR16*Assembly!T$23+$BS16*Assembly!T$24</f>
        <v>#VALUE!</v>
      </c>
      <c r="CN16" s="142" t="e">
        <f>$AY16*Assembly!U$4+$AZ16*Assembly!U$5+$BA16*Assembly!U$6+$BB16*Assembly!U$7+$BC16*Assembly!U$8+$BD16*Assembly!U$9+$BE16*Assembly!U$10+$BF16*Assembly!U$11+$BG16*Assembly!U$12+$BH16*Assembly!U$13+$BI16*Assembly!U$14+$BJ16*Assembly!U$15+$BK16*Assembly!U$16+$BL16*Assembly!U$17+$BM16*Assembly!U$18+$BN16*Assembly!U$19+$BO16*Assembly!U$20+$BP16*Assembly!U$21+$BQ16*Assembly!U$22+$BR16*Assembly!U$23+$BS16*Assembly!U$24</f>
        <v>#VALUE!</v>
      </c>
      <c r="CO16" s="153" t="e">
        <f>$AY16*Assembly!V$4+$AZ16*Assembly!V$5+$BA16*Assembly!V$6+$BB16*Assembly!V$7+$BC16*Assembly!V$8+$BD16*Assembly!V$9+$BE16*Assembly!V$10+$BF16*Assembly!V$11+$BG16*Assembly!V$12+$BH16*Assembly!V$13+$BI16*Assembly!V$14+$BJ16*Assembly!V$15+$BK16*Assembly!V$16+$BL16*Assembly!V$17+$BM16*Assembly!V$18+$BN16*Assembly!V$19+$BO16*Assembly!V$20+$BP16*Assembly!V$21+$BQ16*Assembly!V$22+$BR16*Assembly!V$23+$BS16*Assembly!V$24</f>
        <v>#VALUE!</v>
      </c>
      <c r="CP16" s="153" t="e">
        <f>CF16*Refining!$F$3</f>
        <v>#VALUE!</v>
      </c>
      <c r="CQ16" s="153" t="e">
        <f>CG16*Refining!$F$4</f>
        <v>#VALUE!</v>
      </c>
      <c r="CR16" s="153" t="e">
        <f>CH16*Refining!$F$5</f>
        <v>#VALUE!</v>
      </c>
      <c r="CS16" s="153" t="e">
        <f>CI16*Refining!$F$6</f>
        <v>#VALUE!</v>
      </c>
      <c r="CT16" s="153" t="e">
        <f>CJ16*Refining!$F$7</f>
        <v>#VALUE!</v>
      </c>
      <c r="CU16" s="153" t="e">
        <f>CK16*Refining!$F$8</f>
        <v>#VALUE!</v>
      </c>
      <c r="CV16" s="153" t="e">
        <f>CL16*Refining!$F$9</f>
        <v>#VALUE!</v>
      </c>
      <c r="CW16" s="153" t="e">
        <f>CM16*Refining!$F$10</f>
        <v>#VALUE!</v>
      </c>
      <c r="CX16" s="153" t="e">
        <f>CN16*Refining!$F$11</f>
        <v>#VALUE!</v>
      </c>
      <c r="CY16" s="153" t="e">
        <f>CO16*Refining!$F$12</f>
        <v>#VALUE!</v>
      </c>
      <c r="CZ16" s="190" t="e">
        <f t="shared" ref="CZ16:DS16" si="63">IF(CF16 = 0, "", CF16)</f>
        <v>#VALUE!</v>
      </c>
      <c r="DA16" s="197" t="e">
        <f t="shared" si="63"/>
        <v>#VALUE!</v>
      </c>
      <c r="DB16" s="191" t="e">
        <f t="shared" si="63"/>
        <v>#VALUE!</v>
      </c>
      <c r="DC16" s="191" t="e">
        <f t="shared" si="63"/>
        <v>#VALUE!</v>
      </c>
      <c r="DD16" s="193" t="e">
        <f t="shared" si="63"/>
        <v>#VALUE!</v>
      </c>
      <c r="DE16" s="191" t="e">
        <f t="shared" si="63"/>
        <v>#VALUE!</v>
      </c>
      <c r="DF16" s="193" t="e">
        <f t="shared" si="63"/>
        <v>#VALUE!</v>
      </c>
      <c r="DG16" s="193" t="e">
        <f t="shared" si="63"/>
        <v>#VALUE!</v>
      </c>
      <c r="DH16" s="191" t="e">
        <f t="shared" si="63"/>
        <v>#VALUE!</v>
      </c>
      <c r="DI16" s="195" t="e">
        <f t="shared" si="63"/>
        <v>#VALUE!</v>
      </c>
      <c r="DJ16" s="190" t="e">
        <f t="shared" si="63"/>
        <v>#VALUE!</v>
      </c>
      <c r="DK16" s="197" t="e">
        <f t="shared" si="63"/>
        <v>#VALUE!</v>
      </c>
      <c r="DL16" s="191" t="e">
        <f t="shared" si="63"/>
        <v>#VALUE!</v>
      </c>
      <c r="DM16" s="191" t="e">
        <f t="shared" si="63"/>
        <v>#VALUE!</v>
      </c>
      <c r="DN16" s="193" t="e">
        <f t="shared" si="63"/>
        <v>#VALUE!</v>
      </c>
      <c r="DO16" s="191" t="e">
        <f t="shared" si="63"/>
        <v>#VALUE!</v>
      </c>
      <c r="DP16" s="191" t="e">
        <f t="shared" si="63"/>
        <v>#VALUE!</v>
      </c>
      <c r="DQ16" s="191" t="e">
        <f t="shared" si="63"/>
        <v>#VALUE!</v>
      </c>
      <c r="DR16" s="191" t="e">
        <f t="shared" si="63"/>
        <v>#VALUE!</v>
      </c>
      <c r="DS16" s="195" t="e">
        <f t="shared" si="63"/>
        <v>#VALUE!</v>
      </c>
      <c r="DT16" s="190" t="e">
        <f t="shared" si="11"/>
        <v>#VALUE!</v>
      </c>
      <c r="DU16" s="197" t="e">
        <f t="shared" si="12"/>
        <v>#VALUE!</v>
      </c>
      <c r="DV16" s="165" t="e">
        <f>CZ16*'Ores &amp; Ingots'!$C$3+DA16*'Ores &amp; Ingots'!$C$4+DB16*'Ores &amp; Ingots'!$C$5+DC16*'Ores &amp; Ingots'!$C$6+DD16*'Ores &amp; Ingots'!$C$7+DE16*'Ores &amp; Ingots'!$C$8+DF16*'Ores &amp; Ingots'!$C$9+DG16*'Ores &amp; Ingots'!$C$10+DH16*'Ores &amp; Ingots'!$C$11+DI16*'Ores &amp; Ingots'!$C$12</f>
        <v>#VALUE!</v>
      </c>
      <c r="DW16" s="165" t="e">
        <f>DJ16*'Ores &amp; Ingots'!$B$3+DK16*'Ores &amp; Ingots'!$B$4+DL16*'Ores &amp; Ingots'!$B$5+DM16*'Ores &amp; Ingots'!$B$6+DN16*'Ores &amp; Ingots'!$B$7+DO16*'Ores &amp; Ingots'!$B$8+DP16*'Ores &amp; Ingots'!$B$9+DQ16*'Ores &amp; Ingots'!$B$10+DR16*'Ores &amp; Ingots'!$B$11+DS16*'Ores &amp; Ingots'!$B$12</f>
        <v>#VALUE!</v>
      </c>
      <c r="DX16" s="197" t="e">
        <f>CZ16*Refining!$G$3+DA16*Refining!$G$4+DB16*Refining!$G$5+DC16*Refining!$G$6+DD16*Refining!$G$7+DE16*Refining!$G$8+DF16*Refining!$G$9+DG16*Refining!$G$10+DH16*Refining!$G$11+DI16*Refining!$G$12</f>
        <v>#VALUE!</v>
      </c>
      <c r="DY16" s="197" t="e">
        <f t="shared" si="13"/>
        <v>#VALUE!</v>
      </c>
      <c r="DZ16" s="199" t="e">
        <f t="shared" si="14"/>
        <v>#VALUE!</v>
      </c>
      <c r="EA16" s="190" t="e">
        <f t="shared" si="15"/>
        <v>#VALUE!</v>
      </c>
      <c r="EB16" s="200" t="e">
        <f t="shared" ref="EB16:EC16" si="64">EA16/60</f>
        <v>#VALUE!</v>
      </c>
      <c r="EC16" s="200" t="e">
        <f t="shared" si="64"/>
        <v>#VALUE!</v>
      </c>
      <c r="ED16" s="190" t="e">
        <f t="shared" si="17"/>
        <v>#VALUE!</v>
      </c>
      <c r="EE16" s="200" t="e">
        <f t="shared" ref="EE16:EF16" si="65">ED16/1000</f>
        <v>#VALUE!</v>
      </c>
      <c r="EF16" s="201" t="e">
        <f t="shared" si="65"/>
        <v>#VALUE!</v>
      </c>
      <c r="EG16" s="136" t="e">
        <f t="shared" si="19"/>
        <v>#VALUE!</v>
      </c>
      <c r="EH16" s="138" t="e">
        <f t="shared" si="20"/>
        <v>#VALUE!</v>
      </c>
      <c r="EI16" s="133" t="s">
        <v>28</v>
      </c>
    </row>
    <row r="17" spans="1:139" ht="15.75" customHeight="1" x14ac:dyDescent="0.2">
      <c r="A17" s="864"/>
      <c r="B17" s="135" t="s">
        <v>238</v>
      </c>
      <c r="C17" s="137" t="s">
        <v>156</v>
      </c>
      <c r="D17" s="137">
        <v>1</v>
      </c>
      <c r="E17" s="137">
        <v>1</v>
      </c>
      <c r="F17" s="137">
        <v>1</v>
      </c>
      <c r="G17" s="202">
        <f t="shared" si="0"/>
        <v>15.625</v>
      </c>
      <c r="H17" s="203">
        <v>45</v>
      </c>
      <c r="I17" s="203">
        <v>45</v>
      </c>
      <c r="J17" s="204">
        <f>H17/Main!$D$9</f>
        <v>9</v>
      </c>
      <c r="K17" s="204">
        <f>I17/Main!$D$10</f>
        <v>22.5</v>
      </c>
      <c r="L17" s="204">
        <f t="shared" si="1"/>
        <v>2.5</v>
      </c>
      <c r="M17" s="204">
        <v>1</v>
      </c>
      <c r="N17" s="205"/>
      <c r="O17" s="296"/>
      <c r="P17" s="208">
        <v>12000000</v>
      </c>
      <c r="Q17" s="208"/>
      <c r="R17" s="207"/>
      <c r="S17" s="209"/>
      <c r="T17" s="208">
        <v>3000000</v>
      </c>
      <c r="U17" s="207"/>
      <c r="V17" s="207"/>
      <c r="W17" s="207"/>
      <c r="X17" s="207"/>
      <c r="Y17" s="207"/>
      <c r="Z17" s="207"/>
      <c r="AA17" s="207"/>
      <c r="AB17" s="207"/>
      <c r="AC17" s="210" t="s">
        <v>240</v>
      </c>
      <c r="AD17" s="158">
        <v>80</v>
      </c>
      <c r="AE17" s="158">
        <v>0</v>
      </c>
      <c r="AF17" s="158">
        <v>0</v>
      </c>
      <c r="AG17" s="158">
        <v>0</v>
      </c>
      <c r="AH17" s="158">
        <v>30</v>
      </c>
      <c r="AI17" s="158">
        <v>0</v>
      </c>
      <c r="AJ17" s="158">
        <v>0</v>
      </c>
      <c r="AK17" s="160">
        <v>25</v>
      </c>
      <c r="AL17" s="158">
        <v>0</v>
      </c>
      <c r="AM17" s="158">
        <v>0</v>
      </c>
      <c r="AN17" s="158">
        <v>120</v>
      </c>
      <c r="AO17" s="158">
        <v>0</v>
      </c>
      <c r="AP17" s="158">
        <v>0</v>
      </c>
      <c r="AQ17" s="158">
        <v>0</v>
      </c>
      <c r="AR17" s="158">
        <v>0</v>
      </c>
      <c r="AS17" s="158">
        <v>0</v>
      </c>
      <c r="AT17" s="158">
        <v>0</v>
      </c>
      <c r="AU17" s="158">
        <v>0</v>
      </c>
      <c r="AV17" s="158">
        <v>0</v>
      </c>
      <c r="AW17" s="158">
        <v>0</v>
      </c>
      <c r="AX17" s="158">
        <v>0</v>
      </c>
      <c r="AY17" s="175">
        <f t="shared" ref="AY17:BS17" si="66">IF(AD17 = 0, "", AD17)</f>
        <v>80</v>
      </c>
      <c r="AZ17" s="163" t="str">
        <f t="shared" si="66"/>
        <v/>
      </c>
      <c r="BA17" s="163" t="str">
        <f t="shared" si="66"/>
        <v/>
      </c>
      <c r="BB17" s="163" t="str">
        <f t="shared" si="66"/>
        <v/>
      </c>
      <c r="BC17" s="165">
        <f t="shared" si="66"/>
        <v>30</v>
      </c>
      <c r="BD17" s="163" t="str">
        <f t="shared" si="66"/>
        <v/>
      </c>
      <c r="BE17" s="163" t="str">
        <f t="shared" si="66"/>
        <v/>
      </c>
      <c r="BF17" s="171">
        <f t="shared" si="66"/>
        <v>25</v>
      </c>
      <c r="BG17" s="163" t="str">
        <f t="shared" si="66"/>
        <v/>
      </c>
      <c r="BH17" s="163" t="str">
        <f t="shared" si="66"/>
        <v/>
      </c>
      <c r="BI17" s="165">
        <f t="shared" si="66"/>
        <v>120</v>
      </c>
      <c r="BJ17" s="163" t="str">
        <f t="shared" si="66"/>
        <v/>
      </c>
      <c r="BK17" s="163" t="str">
        <f t="shared" si="66"/>
        <v/>
      </c>
      <c r="BL17" s="163" t="str">
        <f t="shared" si="66"/>
        <v/>
      </c>
      <c r="BM17" s="163" t="str">
        <f t="shared" si="66"/>
        <v/>
      </c>
      <c r="BN17" s="163" t="str">
        <f t="shared" si="66"/>
        <v/>
      </c>
      <c r="BO17" s="163" t="str">
        <f t="shared" si="66"/>
        <v/>
      </c>
      <c r="BP17" s="163" t="str">
        <f t="shared" si="66"/>
        <v/>
      </c>
      <c r="BQ17" s="163" t="str">
        <f t="shared" si="66"/>
        <v/>
      </c>
      <c r="BR17" s="163" t="str">
        <f t="shared" si="66"/>
        <v/>
      </c>
      <c r="BS17" s="173" t="str">
        <f t="shared" si="66"/>
        <v/>
      </c>
      <c r="BT17" s="175" t="e">
        <f>$AY17*Assembly!Z$4+$AZ17*Assembly!Z$5+$BA17*Assembly!Z$6+$BB17*Assembly!Z$7+$BC17*Assembly!Z$8+$BD17*Assembly!Z$9+$BE17*Assembly!Z$10+$BF17*Assembly!Z$11+$BG17*Assembly!Z$12+$BH17*Assembly!Z$13+$BI17*Assembly!Z$14+$BJ17*Assembly!Z$15+$BK17*Assembly!Z$16+$BL17*Assembly!Z$17+$BM17*Assembly!Z$18+$BN17*Assembly!Z$19+$BO17*Assembly!Z$20+$BP17*Assembly!Z$21+$BQ17*Assembly!Z$22+$BR17*Assembly!Z$23+$BS17*Assembly!Z$24</f>
        <v>#VALUE!</v>
      </c>
      <c r="BU17" s="165" t="e">
        <f t="shared" si="3"/>
        <v>#VALUE!</v>
      </c>
      <c r="BV17" s="176" t="e">
        <f t="shared" si="42"/>
        <v>#VALUE!</v>
      </c>
      <c r="BW17" s="165" t="e">
        <f>$AY17*Assembly!AD$4+$AZ17*Assembly!AD$5+$BA17*Assembly!AD$6+$BB17*Assembly!AD$7+$BC17*Assembly!AD$8+$BD17*Assembly!AD$9+$BE17*Assembly!AD$10+$BF17*Assembly!AD$11+$BG17*Assembly!AD$12+$BH17*Assembly!AD$13+$BI17*Assembly!AD$14+$BJ17*Assembly!AD$15+$BK17*Assembly!AD$16+$BL17*Assembly!AD$17+$BM17*Assembly!AD$18+$BN17*Assembly!AD$19+$BO17*Assembly!AD$20+$BP17*Assembly!AD$21+$BQ17*Assembly!AD$22+$BR17*Assembly!AD$23+$BS17*Assembly!AD$24</f>
        <v>#VALUE!</v>
      </c>
      <c r="BX17" s="180" t="e">
        <f t="shared" si="4"/>
        <v>#VALUE!</v>
      </c>
      <c r="BY17" s="181" t="e">
        <f t="shared" si="5"/>
        <v>#VALUE!</v>
      </c>
      <c r="BZ17" s="182" t="e">
        <f t="shared" si="6"/>
        <v>#VALUE!</v>
      </c>
      <c r="CA17" s="181" t="e">
        <f t="shared" si="7"/>
        <v>#VALUE!</v>
      </c>
      <c r="CB17" s="165" t="e">
        <f>$AY17*Assembly!Y$4+$AZ17*Assembly!Y$5+$BA17*Assembly!Y$6+$BB17*Assembly!Y$7+$BC17*Assembly!Y$8+$BD17*Assembly!Y$9+$BE17*Assembly!Y$10+$BF17*Assembly!Y$11+$BG17*Assembly!Y$12+$BH17*Assembly!Y$13+$BI17*Assembly!Y$14+$BJ17*Assembly!Y$15+$BK17*Assembly!Y$16+$BL17*Assembly!Y$17+$BM17*Assembly!Y$18+$BN17*Assembly!Y$19+$BO17*Assembly!Y$20+$BP17*Assembly!Y$21+$BQ17*Assembly!Y$22+$BR17*Assembly!Y$23+$BS17*Assembly!Y$24</f>
        <v>#VALUE!</v>
      </c>
      <c r="CC17" s="165" t="e">
        <f t="shared" si="8"/>
        <v>#VALUE!</v>
      </c>
      <c r="CD17" s="136" t="e">
        <f t="shared" si="9"/>
        <v>#VALUE!</v>
      </c>
      <c r="CE17" s="184" t="e">
        <f>$AY17*Assembly!AC$4+$AZ17*Assembly!AC$5+$BA17*Assembly!AC$6+$BB17*Assembly!AC$7+$BC17*Assembly!AC$8+$BD17*Assembly!AC$9+$BE17*Assembly!AC$10+$BF17*Assembly!AC$11+$BG17*Assembly!AC$12+$BH17*Assembly!AC$13+$BI17*Assembly!AC$14+$BJ17*Assembly!AC$15+$BK17*Assembly!AC$16+$BL17*Assembly!AC$17+$BM17*Assembly!AC$18+$BN17*Assembly!AC$19+$BO17*Assembly!AC$20+$BP17*Assembly!AC$21+$BQ17*Assembly!AC$22+$BR17*Assembly!AC$23+$BS17*Assembly!AC$24</f>
        <v>#VALUE!</v>
      </c>
      <c r="CF17" s="208" t="e">
        <f>$AY17*Assembly!M$4+$AZ17*Assembly!M$5+$BA17*Assembly!M$6+$BB17*Assembly!M$7+$BC17*Assembly!M$8+$BD17*Assembly!M$9+$BE17*Assembly!M$10+$BF17*Assembly!M$11+$BG17*Assembly!M$12+$BH17*Assembly!M$13+$BI17*Assembly!M$14+$BJ17*Assembly!M$15+$BK17*Assembly!M$16+$BL17*Assembly!M$17+$BM17*Assembly!M$18+$BN17*Assembly!M$19+$BO17*Assembly!M$20+$BP17*Assembly!M$21+$BQ17*Assembly!M$22+$BR17*Assembly!M$23+$BS17*Assembly!M$24</f>
        <v>#VALUE!</v>
      </c>
      <c r="CG17" s="208" t="e">
        <f>$AY17*Assembly!N$4+$AZ17*Assembly!N$5+$BA17*Assembly!N$6+$BB17*Assembly!N$7+$BC17*Assembly!N$8+$BD17*Assembly!N$9+$BE17*Assembly!N$10+$BF17*Assembly!N$11+$BG17*Assembly!N$12+$BH17*Assembly!N$13+$BI17*Assembly!N$14+$BJ17*Assembly!N$15+$BK17*Assembly!N$16+$BL17*Assembly!N$17+$BM17*Assembly!N$18+$BN17*Assembly!N$19+$BO17*Assembly!N$20+$BP17*Assembly!N$21+$BQ17*Assembly!N$22+$BR17*Assembly!N$23+$BS17*Assembly!N$24</f>
        <v>#VALUE!</v>
      </c>
      <c r="CH17" s="208" t="e">
        <f>$AY17*Assembly!O$4+$AZ17*Assembly!O$5+$BA17*Assembly!O$6+$BB17*Assembly!O$7+$BC17*Assembly!O$8+$BD17*Assembly!O$9+$BE17*Assembly!O$10+$BF17*Assembly!O$11+$BG17*Assembly!O$12+$BH17*Assembly!O$13+$BI17*Assembly!O$14+$BJ17*Assembly!O$15+$BK17*Assembly!O$16+$BL17*Assembly!O$17+$BM17*Assembly!O$18+$BN17*Assembly!O$19+$BO17*Assembly!O$20+$BP17*Assembly!O$21+$BQ17*Assembly!O$22+$BR17*Assembly!O$23+$BS17*Assembly!O$24</f>
        <v>#VALUE!</v>
      </c>
      <c r="CI17" s="203" t="e">
        <f>$AY17*Assembly!P$4+$AZ17*Assembly!P$5+$BA17*Assembly!P$6+$BB17*Assembly!P$7+$BC17*Assembly!P$8+$BD17*Assembly!P$9+$BE17*Assembly!P$10+$BF17*Assembly!P$11+$BG17*Assembly!P$12+$BH17*Assembly!P$13+$BI17*Assembly!P$14+$BJ17*Assembly!P$15+$BK17*Assembly!P$16+$BL17*Assembly!P$17+$BM17*Assembly!P$18+$BN17*Assembly!P$19+$BO17*Assembly!P$20+$BP17*Assembly!P$21+$BQ17*Assembly!P$22+$BR17*Assembly!P$23+$BS17*Assembly!P$24</f>
        <v>#VALUE!</v>
      </c>
      <c r="CJ17" s="203" t="e">
        <f>$AY17*Assembly!Q$4+$AZ17*Assembly!Q$5+$BA17*Assembly!Q$6+$BB17*Assembly!Q$7+$BC17*Assembly!Q$8+$BD17*Assembly!Q$9+$BE17*Assembly!Q$10+$BF17*Assembly!Q$11+$BG17*Assembly!Q$12+$BH17*Assembly!Q$13+$BI17*Assembly!Q$14+$BJ17*Assembly!Q$15+$BK17*Assembly!Q$16+$BL17*Assembly!Q$17+$BM17*Assembly!Q$18+$BN17*Assembly!Q$19+$BO17*Assembly!Q$20+$BP17*Assembly!Q$21+$BQ17*Assembly!Q$22+$BR17*Assembly!Q$23+$BS17*Assembly!Q$24</f>
        <v>#VALUE!</v>
      </c>
      <c r="CK17" s="208" t="e">
        <f>$AY17*Assembly!R$4+$AZ17*Assembly!R$5+$BA17*Assembly!R$6+$BB17*Assembly!R$7+$BC17*Assembly!R$8+$BD17*Assembly!R$9+$BE17*Assembly!R$10+$BF17*Assembly!R$11+$BG17*Assembly!R$12+$BH17*Assembly!R$13+$BI17*Assembly!R$14+$BJ17*Assembly!R$15+$BK17*Assembly!R$16+$BL17*Assembly!R$17+$BM17*Assembly!R$18+$BN17*Assembly!R$19+$BO17*Assembly!R$20+$BP17*Assembly!R$21+$BQ17*Assembly!R$22+$BR17*Assembly!R$23+$BS17*Assembly!R$24</f>
        <v>#VALUE!</v>
      </c>
      <c r="CL17" s="203" t="e">
        <f>$AY17*Assembly!S$4+$AZ17*Assembly!S$5+$BA17*Assembly!S$6+$BB17*Assembly!S$7+$BC17*Assembly!S$8+$BD17*Assembly!S$9+$BE17*Assembly!S$10+$BF17*Assembly!S$11+$BG17*Assembly!S$12+$BH17*Assembly!S$13+$BI17*Assembly!S$14+$BJ17*Assembly!S$15+$BK17*Assembly!S$16+$BL17*Assembly!S$17+$BM17*Assembly!S$18+$BN17*Assembly!S$19+$BO17*Assembly!S$20+$BP17*Assembly!S$21+$BQ17*Assembly!S$22+$BR17*Assembly!S$23+$BS17*Assembly!S$24</f>
        <v>#VALUE!</v>
      </c>
      <c r="CM17" s="203" t="e">
        <f>$AY17*Assembly!T$4+$AZ17*Assembly!T$5+$BA17*Assembly!T$6+$BB17*Assembly!T$7+$BC17*Assembly!T$8+$BD17*Assembly!T$9+$BE17*Assembly!T$10+$BF17*Assembly!T$11+$BG17*Assembly!T$12+$BH17*Assembly!T$13+$BI17*Assembly!T$14+$BJ17*Assembly!T$15+$BK17*Assembly!T$16+$BL17*Assembly!T$17+$BM17*Assembly!T$18+$BN17*Assembly!T$19+$BO17*Assembly!T$20+$BP17*Assembly!T$21+$BQ17*Assembly!T$22+$BR17*Assembly!T$23+$BS17*Assembly!T$24</f>
        <v>#VALUE!</v>
      </c>
      <c r="CN17" s="203" t="e">
        <f>$AY17*Assembly!U$4+$AZ17*Assembly!U$5+$BA17*Assembly!U$6+$BB17*Assembly!U$7+$BC17*Assembly!U$8+$BD17*Assembly!U$9+$BE17*Assembly!U$10+$BF17*Assembly!U$11+$BG17*Assembly!U$12+$BH17*Assembly!U$13+$BI17*Assembly!U$14+$BJ17*Assembly!U$15+$BK17*Assembly!U$16+$BL17*Assembly!U$17+$BM17*Assembly!U$18+$BN17*Assembly!U$19+$BO17*Assembly!U$20+$BP17*Assembly!U$21+$BQ17*Assembly!U$22+$BR17*Assembly!U$23+$BS17*Assembly!U$24</f>
        <v>#VALUE!</v>
      </c>
      <c r="CO17" s="208" t="e">
        <f>$AY17*Assembly!V$4+$AZ17*Assembly!V$5+$BA17*Assembly!V$6+$BB17*Assembly!V$7+$BC17*Assembly!V$8+$BD17*Assembly!V$9+$BE17*Assembly!V$10+$BF17*Assembly!V$11+$BG17*Assembly!V$12+$BH17*Assembly!V$13+$BI17*Assembly!V$14+$BJ17*Assembly!V$15+$BK17*Assembly!V$16+$BL17*Assembly!V$17+$BM17*Assembly!V$18+$BN17*Assembly!V$19+$BO17*Assembly!V$20+$BP17*Assembly!V$21+$BQ17*Assembly!V$22+$BR17*Assembly!V$23+$BS17*Assembly!V$24</f>
        <v>#VALUE!</v>
      </c>
      <c r="CP17" s="208" t="e">
        <f>CF17*Refining!$F$3</f>
        <v>#VALUE!</v>
      </c>
      <c r="CQ17" s="208" t="e">
        <f>CG17*Refining!$F$4</f>
        <v>#VALUE!</v>
      </c>
      <c r="CR17" s="208" t="e">
        <f>CH17*Refining!$F$5</f>
        <v>#VALUE!</v>
      </c>
      <c r="CS17" s="208" t="e">
        <f>CI17*Refining!$F$6</f>
        <v>#VALUE!</v>
      </c>
      <c r="CT17" s="208" t="e">
        <f>CJ17*Refining!$F$7</f>
        <v>#VALUE!</v>
      </c>
      <c r="CU17" s="208" t="e">
        <f>CK17*Refining!$F$8</f>
        <v>#VALUE!</v>
      </c>
      <c r="CV17" s="208" t="e">
        <f>CL17*Refining!$F$9</f>
        <v>#VALUE!</v>
      </c>
      <c r="CW17" s="208" t="e">
        <f>CM17*Refining!$F$10</f>
        <v>#VALUE!</v>
      </c>
      <c r="CX17" s="208" t="e">
        <f>CN17*Refining!$F$11</f>
        <v>#VALUE!</v>
      </c>
      <c r="CY17" s="208" t="e">
        <f>CO17*Refining!$F$12</f>
        <v>#VALUE!</v>
      </c>
      <c r="CZ17" s="190" t="e">
        <f t="shared" ref="CZ17:DS17" si="67">IF(CF17 = 0, "", CF17)</f>
        <v>#VALUE!</v>
      </c>
      <c r="DA17" s="197" t="e">
        <f t="shared" si="67"/>
        <v>#VALUE!</v>
      </c>
      <c r="DB17" s="191" t="e">
        <f t="shared" si="67"/>
        <v>#VALUE!</v>
      </c>
      <c r="DC17" s="191" t="e">
        <f t="shared" si="67"/>
        <v>#VALUE!</v>
      </c>
      <c r="DD17" s="193" t="e">
        <f t="shared" si="67"/>
        <v>#VALUE!</v>
      </c>
      <c r="DE17" s="191" t="e">
        <f t="shared" si="67"/>
        <v>#VALUE!</v>
      </c>
      <c r="DF17" s="193" t="e">
        <f t="shared" si="67"/>
        <v>#VALUE!</v>
      </c>
      <c r="DG17" s="193" t="e">
        <f t="shared" si="67"/>
        <v>#VALUE!</v>
      </c>
      <c r="DH17" s="191" t="e">
        <f t="shared" si="67"/>
        <v>#VALUE!</v>
      </c>
      <c r="DI17" s="195" t="e">
        <f t="shared" si="67"/>
        <v>#VALUE!</v>
      </c>
      <c r="DJ17" s="190" t="e">
        <f t="shared" si="67"/>
        <v>#VALUE!</v>
      </c>
      <c r="DK17" s="197" t="e">
        <f t="shared" si="67"/>
        <v>#VALUE!</v>
      </c>
      <c r="DL17" s="191" t="e">
        <f t="shared" si="67"/>
        <v>#VALUE!</v>
      </c>
      <c r="DM17" s="191" t="e">
        <f t="shared" si="67"/>
        <v>#VALUE!</v>
      </c>
      <c r="DN17" s="193" t="e">
        <f t="shared" si="67"/>
        <v>#VALUE!</v>
      </c>
      <c r="DO17" s="191" t="e">
        <f t="shared" si="67"/>
        <v>#VALUE!</v>
      </c>
      <c r="DP17" s="191" t="e">
        <f t="shared" si="67"/>
        <v>#VALUE!</v>
      </c>
      <c r="DQ17" s="191" t="e">
        <f t="shared" si="67"/>
        <v>#VALUE!</v>
      </c>
      <c r="DR17" s="191" t="e">
        <f t="shared" si="67"/>
        <v>#VALUE!</v>
      </c>
      <c r="DS17" s="195" t="e">
        <f t="shared" si="67"/>
        <v>#VALUE!</v>
      </c>
      <c r="DT17" s="190" t="e">
        <f t="shared" si="11"/>
        <v>#VALUE!</v>
      </c>
      <c r="DU17" s="197" t="e">
        <f t="shared" si="12"/>
        <v>#VALUE!</v>
      </c>
      <c r="DV17" s="165" t="e">
        <f>CZ17*'Ores &amp; Ingots'!$C$3+DA17*'Ores &amp; Ingots'!$C$4+DB17*'Ores &amp; Ingots'!$C$5+DC17*'Ores &amp; Ingots'!$C$6+DD17*'Ores &amp; Ingots'!$C$7+DE17*'Ores &amp; Ingots'!$C$8+DF17*'Ores &amp; Ingots'!$C$9+DG17*'Ores &amp; Ingots'!$C$10+DH17*'Ores &amp; Ingots'!$C$11+DI17*'Ores &amp; Ingots'!$C$12</f>
        <v>#VALUE!</v>
      </c>
      <c r="DW17" s="165" t="e">
        <f>DJ17*'Ores &amp; Ingots'!$B$3+DK17*'Ores &amp; Ingots'!$B$4+DL17*'Ores &amp; Ingots'!$B$5+DM17*'Ores &amp; Ingots'!$B$6+DN17*'Ores &amp; Ingots'!$B$7+DO17*'Ores &amp; Ingots'!$B$8+DP17*'Ores &amp; Ingots'!$B$9+DQ17*'Ores &amp; Ingots'!$B$10+DR17*'Ores &amp; Ingots'!$B$11+DS17*'Ores &amp; Ingots'!$B$12</f>
        <v>#VALUE!</v>
      </c>
      <c r="DX17" s="197" t="e">
        <f>CZ17*Refining!$G$3+DA17*Refining!$G$4+DB17*Refining!$G$5+DC17*Refining!$G$6+DD17*Refining!$G$7+DE17*Refining!$G$8+DF17*Refining!$G$9+DG17*Refining!$G$10+DH17*Refining!$G$11+DI17*Refining!$G$12</f>
        <v>#VALUE!</v>
      </c>
      <c r="DY17" s="197" t="e">
        <f t="shared" si="13"/>
        <v>#VALUE!</v>
      </c>
      <c r="DZ17" s="199" t="e">
        <f t="shared" si="14"/>
        <v>#VALUE!</v>
      </c>
      <c r="EA17" s="190" t="e">
        <f t="shared" si="15"/>
        <v>#VALUE!</v>
      </c>
      <c r="EB17" s="200" t="e">
        <f t="shared" ref="EB17:EC17" si="68">EA17/60</f>
        <v>#VALUE!</v>
      </c>
      <c r="EC17" s="200" t="e">
        <f t="shared" si="68"/>
        <v>#VALUE!</v>
      </c>
      <c r="ED17" s="190" t="e">
        <f t="shared" si="17"/>
        <v>#VALUE!</v>
      </c>
      <c r="EE17" s="200" t="e">
        <f t="shared" ref="EE17:EF17" si="69">ED17/1000</f>
        <v>#VALUE!</v>
      </c>
      <c r="EF17" s="201" t="e">
        <f t="shared" si="69"/>
        <v>#VALUE!</v>
      </c>
      <c r="EG17" s="136" t="e">
        <f t="shared" si="19"/>
        <v>#VALUE!</v>
      </c>
      <c r="EH17" s="138" t="e">
        <f t="shared" si="20"/>
        <v>#VALUE!</v>
      </c>
      <c r="EI17" s="133">
        <v>212</v>
      </c>
    </row>
    <row r="18" spans="1:139" ht="15.75" customHeight="1" x14ac:dyDescent="0.2">
      <c r="A18" s="865"/>
      <c r="B18" s="297" t="s">
        <v>238</v>
      </c>
      <c r="C18" s="216" t="s">
        <v>155</v>
      </c>
      <c r="D18" s="216">
        <v>3</v>
      </c>
      <c r="E18" s="216">
        <v>2</v>
      </c>
      <c r="F18" s="216">
        <v>3</v>
      </c>
      <c r="G18" s="241">
        <f t="shared" si="0"/>
        <v>2.25</v>
      </c>
      <c r="H18" s="242">
        <v>30</v>
      </c>
      <c r="I18" s="242">
        <v>30</v>
      </c>
      <c r="J18" s="244">
        <f>H18/Main!$D$9</f>
        <v>6</v>
      </c>
      <c r="K18" s="244">
        <f>I18/Main!$D$10</f>
        <v>15</v>
      </c>
      <c r="L18" s="244">
        <f t="shared" si="1"/>
        <v>2.5</v>
      </c>
      <c r="M18" s="244">
        <v>1</v>
      </c>
      <c r="N18" s="303"/>
      <c r="O18" s="304"/>
      <c r="P18" s="250">
        <v>4320000</v>
      </c>
      <c r="Q18" s="250"/>
      <c r="R18" s="249"/>
      <c r="S18" s="252"/>
      <c r="T18" s="250">
        <v>1080000</v>
      </c>
      <c r="U18" s="249"/>
      <c r="V18" s="249"/>
      <c r="W18" s="249"/>
      <c r="X18" s="249"/>
      <c r="Y18" s="249"/>
      <c r="Z18" s="249"/>
      <c r="AA18" s="249"/>
      <c r="AB18" s="249"/>
      <c r="AC18" s="253"/>
      <c r="AD18" s="255">
        <v>25</v>
      </c>
      <c r="AE18" s="255">
        <v>0</v>
      </c>
      <c r="AF18" s="255">
        <v>0</v>
      </c>
      <c r="AG18" s="255">
        <v>0</v>
      </c>
      <c r="AH18" s="255">
        <v>5</v>
      </c>
      <c r="AI18" s="255">
        <v>0</v>
      </c>
      <c r="AJ18" s="255">
        <v>0</v>
      </c>
      <c r="AK18" s="256">
        <v>2</v>
      </c>
      <c r="AL18" s="255">
        <v>0</v>
      </c>
      <c r="AM18" s="255">
        <v>0</v>
      </c>
      <c r="AN18" s="255">
        <v>20</v>
      </c>
      <c r="AO18" s="255">
        <v>0</v>
      </c>
      <c r="AP18" s="255">
        <v>0</v>
      </c>
      <c r="AQ18" s="255">
        <v>0</v>
      </c>
      <c r="AR18" s="255">
        <v>0</v>
      </c>
      <c r="AS18" s="255">
        <v>0</v>
      </c>
      <c r="AT18" s="255">
        <v>0</v>
      </c>
      <c r="AU18" s="255">
        <v>0</v>
      </c>
      <c r="AV18" s="255">
        <v>0</v>
      </c>
      <c r="AW18" s="255">
        <v>0</v>
      </c>
      <c r="AX18" s="255">
        <v>0</v>
      </c>
      <c r="AY18" s="257">
        <f t="shared" ref="AY18:BS18" si="70">IF(AD18 = 0, "", AD18)</f>
        <v>25</v>
      </c>
      <c r="AZ18" s="258" t="str">
        <f t="shared" si="70"/>
        <v/>
      </c>
      <c r="BA18" s="258" t="str">
        <f t="shared" si="70"/>
        <v/>
      </c>
      <c r="BB18" s="258" t="str">
        <f t="shared" si="70"/>
        <v/>
      </c>
      <c r="BC18" s="259">
        <f t="shared" si="70"/>
        <v>5</v>
      </c>
      <c r="BD18" s="258" t="str">
        <f t="shared" si="70"/>
        <v/>
      </c>
      <c r="BE18" s="258" t="str">
        <f t="shared" si="70"/>
        <v/>
      </c>
      <c r="BF18" s="261">
        <f t="shared" si="70"/>
        <v>2</v>
      </c>
      <c r="BG18" s="258" t="str">
        <f t="shared" si="70"/>
        <v/>
      </c>
      <c r="BH18" s="258" t="str">
        <f t="shared" si="70"/>
        <v/>
      </c>
      <c r="BI18" s="259">
        <f t="shared" si="70"/>
        <v>20</v>
      </c>
      <c r="BJ18" s="258" t="str">
        <f t="shared" si="70"/>
        <v/>
      </c>
      <c r="BK18" s="258" t="str">
        <f t="shared" si="70"/>
        <v/>
      </c>
      <c r="BL18" s="258" t="str">
        <f t="shared" si="70"/>
        <v/>
      </c>
      <c r="BM18" s="258" t="str">
        <f t="shared" si="70"/>
        <v/>
      </c>
      <c r="BN18" s="258" t="str">
        <f t="shared" si="70"/>
        <v/>
      </c>
      <c r="BO18" s="258" t="str">
        <f t="shared" si="70"/>
        <v/>
      </c>
      <c r="BP18" s="258" t="str">
        <f t="shared" si="70"/>
        <v/>
      </c>
      <c r="BQ18" s="258" t="str">
        <f t="shared" si="70"/>
        <v/>
      </c>
      <c r="BR18" s="258" t="str">
        <f t="shared" si="70"/>
        <v/>
      </c>
      <c r="BS18" s="265" t="str">
        <f t="shared" si="70"/>
        <v/>
      </c>
      <c r="BT18" s="257" t="e">
        <f>$AY18*Assembly!Z$4+$AZ18*Assembly!Z$5+$BA18*Assembly!Z$6+$BB18*Assembly!Z$7+$BC18*Assembly!Z$8+$BD18*Assembly!Z$9+$BE18*Assembly!Z$10+$BF18*Assembly!Z$11+$BG18*Assembly!Z$12+$BH18*Assembly!Z$13+$BI18*Assembly!Z$14+$BJ18*Assembly!Z$15+$BK18*Assembly!Z$16+$BL18*Assembly!Z$17+$BM18*Assembly!Z$18+$BN18*Assembly!Z$19+$BO18*Assembly!Z$20+$BP18*Assembly!Z$21+$BQ18*Assembly!Z$22+$BR18*Assembly!Z$23+$BS18*Assembly!Z$24</f>
        <v>#VALUE!</v>
      </c>
      <c r="BU18" s="259" t="e">
        <f t="shared" si="3"/>
        <v>#VALUE!</v>
      </c>
      <c r="BV18" s="267" t="e">
        <f t="shared" si="42"/>
        <v>#VALUE!</v>
      </c>
      <c r="BW18" s="259" t="e">
        <f>$AY18*Assembly!AD$4+$AZ18*Assembly!AD$5+$BA18*Assembly!AD$6+$BB18*Assembly!AD$7+$BC18*Assembly!AD$8+$BD18*Assembly!AD$9+$BE18*Assembly!AD$10+$BF18*Assembly!AD$11+$BG18*Assembly!AD$12+$BH18*Assembly!AD$13+$BI18*Assembly!AD$14+$BJ18*Assembly!AD$15+$BK18*Assembly!AD$16+$BL18*Assembly!AD$17+$BM18*Assembly!AD$18+$BN18*Assembly!AD$19+$BO18*Assembly!AD$20+$BP18*Assembly!AD$21+$BQ18*Assembly!AD$22+$BR18*Assembly!AD$23+$BS18*Assembly!AD$24</f>
        <v>#VALUE!</v>
      </c>
      <c r="BX18" s="268" t="e">
        <f t="shared" si="4"/>
        <v>#VALUE!</v>
      </c>
      <c r="BY18" s="269" t="e">
        <f t="shared" si="5"/>
        <v>#VALUE!</v>
      </c>
      <c r="BZ18" s="272" t="e">
        <f t="shared" si="6"/>
        <v>#VALUE!</v>
      </c>
      <c r="CA18" s="269" t="e">
        <f t="shared" si="7"/>
        <v>#VALUE!</v>
      </c>
      <c r="CB18" s="259" t="e">
        <f>$AY18*Assembly!Y$4+$AZ18*Assembly!Y$5+$BA18*Assembly!Y$6+$BB18*Assembly!Y$7+$BC18*Assembly!Y$8+$BD18*Assembly!Y$9+$BE18*Assembly!Y$10+$BF18*Assembly!Y$11+$BG18*Assembly!Y$12+$BH18*Assembly!Y$13+$BI18*Assembly!Y$14+$BJ18*Assembly!Y$15+$BK18*Assembly!Y$16+$BL18*Assembly!Y$17+$BM18*Assembly!Y$18+$BN18*Assembly!Y$19+$BO18*Assembly!Y$20+$BP18*Assembly!Y$21+$BQ18*Assembly!Y$22+$BR18*Assembly!Y$23+$BS18*Assembly!Y$24</f>
        <v>#VALUE!</v>
      </c>
      <c r="CC18" s="259" t="e">
        <f t="shared" si="8"/>
        <v>#VALUE!</v>
      </c>
      <c r="CD18" s="273" t="e">
        <f t="shared" si="9"/>
        <v>#VALUE!</v>
      </c>
      <c r="CE18" s="274" t="e">
        <f>$AY18*Assembly!AC$4+$AZ18*Assembly!AC$5+$BA18*Assembly!AC$6+$BB18*Assembly!AC$7+$BC18*Assembly!AC$8+$BD18*Assembly!AC$9+$BE18*Assembly!AC$10+$BF18*Assembly!AC$11+$BG18*Assembly!AC$12+$BH18*Assembly!AC$13+$BI18*Assembly!AC$14+$BJ18*Assembly!AC$15+$BK18*Assembly!AC$16+$BL18*Assembly!AC$17+$BM18*Assembly!AC$18+$BN18*Assembly!AC$19+$BO18*Assembly!AC$20+$BP18*Assembly!AC$21+$BQ18*Assembly!AC$22+$BR18*Assembly!AC$23+$BS18*Assembly!AC$24</f>
        <v>#VALUE!</v>
      </c>
      <c r="CF18" s="250" t="e">
        <f>$AY18*Assembly!M$4+$AZ18*Assembly!M$5+$BA18*Assembly!M$6+$BB18*Assembly!M$7+$BC18*Assembly!M$8+$BD18*Assembly!M$9+$BE18*Assembly!M$10+$BF18*Assembly!M$11+$BG18*Assembly!M$12+$BH18*Assembly!M$13+$BI18*Assembly!M$14+$BJ18*Assembly!M$15+$BK18*Assembly!M$16+$BL18*Assembly!M$17+$BM18*Assembly!M$18+$BN18*Assembly!M$19+$BO18*Assembly!M$20+$BP18*Assembly!M$21+$BQ18*Assembly!M$22+$BR18*Assembly!M$23+$BS18*Assembly!M$24</f>
        <v>#VALUE!</v>
      </c>
      <c r="CG18" s="250" t="e">
        <f>$AY18*Assembly!N$4+$AZ18*Assembly!N$5+$BA18*Assembly!N$6+$BB18*Assembly!N$7+$BC18*Assembly!N$8+$BD18*Assembly!N$9+$BE18*Assembly!N$10+$BF18*Assembly!N$11+$BG18*Assembly!N$12+$BH18*Assembly!N$13+$BI18*Assembly!N$14+$BJ18*Assembly!N$15+$BK18*Assembly!N$16+$BL18*Assembly!N$17+$BM18*Assembly!N$18+$BN18*Assembly!N$19+$BO18*Assembly!N$20+$BP18*Assembly!N$21+$BQ18*Assembly!N$22+$BR18*Assembly!N$23+$BS18*Assembly!N$24</f>
        <v>#VALUE!</v>
      </c>
      <c r="CH18" s="250" t="e">
        <f>$AY18*Assembly!O$4+$AZ18*Assembly!O$5+$BA18*Assembly!O$6+$BB18*Assembly!O$7+$BC18*Assembly!O$8+$BD18*Assembly!O$9+$BE18*Assembly!O$10+$BF18*Assembly!O$11+$BG18*Assembly!O$12+$BH18*Assembly!O$13+$BI18*Assembly!O$14+$BJ18*Assembly!O$15+$BK18*Assembly!O$16+$BL18*Assembly!O$17+$BM18*Assembly!O$18+$BN18*Assembly!O$19+$BO18*Assembly!O$20+$BP18*Assembly!O$21+$BQ18*Assembly!O$22+$BR18*Assembly!O$23+$BS18*Assembly!O$24</f>
        <v>#VALUE!</v>
      </c>
      <c r="CI18" s="242" t="e">
        <f>$AY18*Assembly!P$4+$AZ18*Assembly!P$5+$BA18*Assembly!P$6+$BB18*Assembly!P$7+$BC18*Assembly!P$8+$BD18*Assembly!P$9+$BE18*Assembly!P$10+$BF18*Assembly!P$11+$BG18*Assembly!P$12+$BH18*Assembly!P$13+$BI18*Assembly!P$14+$BJ18*Assembly!P$15+$BK18*Assembly!P$16+$BL18*Assembly!P$17+$BM18*Assembly!P$18+$BN18*Assembly!P$19+$BO18*Assembly!P$20+$BP18*Assembly!P$21+$BQ18*Assembly!P$22+$BR18*Assembly!P$23+$BS18*Assembly!P$24</f>
        <v>#VALUE!</v>
      </c>
      <c r="CJ18" s="242" t="e">
        <f>$AY18*Assembly!Q$4+$AZ18*Assembly!Q$5+$BA18*Assembly!Q$6+$BB18*Assembly!Q$7+$BC18*Assembly!Q$8+$BD18*Assembly!Q$9+$BE18*Assembly!Q$10+$BF18*Assembly!Q$11+$BG18*Assembly!Q$12+$BH18*Assembly!Q$13+$BI18*Assembly!Q$14+$BJ18*Assembly!Q$15+$BK18*Assembly!Q$16+$BL18*Assembly!Q$17+$BM18*Assembly!Q$18+$BN18*Assembly!Q$19+$BO18*Assembly!Q$20+$BP18*Assembly!Q$21+$BQ18*Assembly!Q$22+$BR18*Assembly!Q$23+$BS18*Assembly!Q$24</f>
        <v>#VALUE!</v>
      </c>
      <c r="CK18" s="250" t="e">
        <f>$AY18*Assembly!R$4+$AZ18*Assembly!R$5+$BA18*Assembly!R$6+$BB18*Assembly!R$7+$BC18*Assembly!R$8+$BD18*Assembly!R$9+$BE18*Assembly!R$10+$BF18*Assembly!R$11+$BG18*Assembly!R$12+$BH18*Assembly!R$13+$BI18*Assembly!R$14+$BJ18*Assembly!R$15+$BK18*Assembly!R$16+$BL18*Assembly!R$17+$BM18*Assembly!R$18+$BN18*Assembly!R$19+$BO18*Assembly!R$20+$BP18*Assembly!R$21+$BQ18*Assembly!R$22+$BR18*Assembly!R$23+$BS18*Assembly!R$24</f>
        <v>#VALUE!</v>
      </c>
      <c r="CL18" s="242" t="e">
        <f>$AY18*Assembly!S$4+$AZ18*Assembly!S$5+$BA18*Assembly!S$6+$BB18*Assembly!S$7+$BC18*Assembly!S$8+$BD18*Assembly!S$9+$BE18*Assembly!S$10+$BF18*Assembly!S$11+$BG18*Assembly!S$12+$BH18*Assembly!S$13+$BI18*Assembly!S$14+$BJ18*Assembly!S$15+$BK18*Assembly!S$16+$BL18*Assembly!S$17+$BM18*Assembly!S$18+$BN18*Assembly!S$19+$BO18*Assembly!S$20+$BP18*Assembly!S$21+$BQ18*Assembly!S$22+$BR18*Assembly!S$23+$BS18*Assembly!S$24</f>
        <v>#VALUE!</v>
      </c>
      <c r="CM18" s="242" t="e">
        <f>$AY18*Assembly!T$4+$AZ18*Assembly!T$5+$BA18*Assembly!T$6+$BB18*Assembly!T$7+$BC18*Assembly!T$8+$BD18*Assembly!T$9+$BE18*Assembly!T$10+$BF18*Assembly!T$11+$BG18*Assembly!T$12+$BH18*Assembly!T$13+$BI18*Assembly!T$14+$BJ18*Assembly!T$15+$BK18*Assembly!T$16+$BL18*Assembly!T$17+$BM18*Assembly!T$18+$BN18*Assembly!T$19+$BO18*Assembly!T$20+$BP18*Assembly!T$21+$BQ18*Assembly!T$22+$BR18*Assembly!T$23+$BS18*Assembly!T$24</f>
        <v>#VALUE!</v>
      </c>
      <c r="CN18" s="242" t="e">
        <f>$AY18*Assembly!U$4+$AZ18*Assembly!U$5+$BA18*Assembly!U$6+$BB18*Assembly!U$7+$BC18*Assembly!U$8+$BD18*Assembly!U$9+$BE18*Assembly!U$10+$BF18*Assembly!U$11+$BG18*Assembly!U$12+$BH18*Assembly!U$13+$BI18*Assembly!U$14+$BJ18*Assembly!U$15+$BK18*Assembly!U$16+$BL18*Assembly!U$17+$BM18*Assembly!U$18+$BN18*Assembly!U$19+$BO18*Assembly!U$20+$BP18*Assembly!U$21+$BQ18*Assembly!U$22+$BR18*Assembly!U$23+$BS18*Assembly!U$24</f>
        <v>#VALUE!</v>
      </c>
      <c r="CO18" s="250" t="e">
        <f>$AY18*Assembly!V$4+$AZ18*Assembly!V$5+$BA18*Assembly!V$6+$BB18*Assembly!V$7+$BC18*Assembly!V$8+$BD18*Assembly!V$9+$BE18*Assembly!V$10+$BF18*Assembly!V$11+$BG18*Assembly!V$12+$BH18*Assembly!V$13+$BI18*Assembly!V$14+$BJ18*Assembly!V$15+$BK18*Assembly!V$16+$BL18*Assembly!V$17+$BM18*Assembly!V$18+$BN18*Assembly!V$19+$BO18*Assembly!V$20+$BP18*Assembly!V$21+$BQ18*Assembly!V$22+$BR18*Assembly!V$23+$BS18*Assembly!V$24</f>
        <v>#VALUE!</v>
      </c>
      <c r="CP18" s="250" t="e">
        <f>CF18*Refining!$F$3</f>
        <v>#VALUE!</v>
      </c>
      <c r="CQ18" s="250" t="e">
        <f>CG18*Refining!$F$4</f>
        <v>#VALUE!</v>
      </c>
      <c r="CR18" s="250" t="e">
        <f>CH18*Refining!$F$5</f>
        <v>#VALUE!</v>
      </c>
      <c r="CS18" s="250" t="e">
        <f>CI18*Refining!$F$6</f>
        <v>#VALUE!</v>
      </c>
      <c r="CT18" s="250" t="e">
        <f>CJ18*Refining!$F$7</f>
        <v>#VALUE!</v>
      </c>
      <c r="CU18" s="250" t="e">
        <f>CK18*Refining!$F$8</f>
        <v>#VALUE!</v>
      </c>
      <c r="CV18" s="250" t="e">
        <f>CL18*Refining!$F$9</f>
        <v>#VALUE!</v>
      </c>
      <c r="CW18" s="250" t="e">
        <f>CM18*Refining!$F$10</f>
        <v>#VALUE!</v>
      </c>
      <c r="CX18" s="250" t="e">
        <f>CN18*Refining!$F$11</f>
        <v>#VALUE!</v>
      </c>
      <c r="CY18" s="250" t="e">
        <f>CO18*Refining!$F$12</f>
        <v>#VALUE!</v>
      </c>
      <c r="CZ18" s="277" t="e">
        <f t="shared" ref="CZ18:DS18" si="71">IF(CF18 = 0, "", CF18)</f>
        <v>#VALUE!</v>
      </c>
      <c r="DA18" s="278" t="e">
        <f t="shared" si="71"/>
        <v>#VALUE!</v>
      </c>
      <c r="DB18" s="279" t="e">
        <f t="shared" si="71"/>
        <v>#VALUE!</v>
      </c>
      <c r="DC18" s="279" t="e">
        <f t="shared" si="71"/>
        <v>#VALUE!</v>
      </c>
      <c r="DD18" s="280" t="e">
        <f t="shared" si="71"/>
        <v>#VALUE!</v>
      </c>
      <c r="DE18" s="279" t="e">
        <f t="shared" si="71"/>
        <v>#VALUE!</v>
      </c>
      <c r="DF18" s="280" t="e">
        <f t="shared" si="71"/>
        <v>#VALUE!</v>
      </c>
      <c r="DG18" s="280" t="e">
        <f t="shared" si="71"/>
        <v>#VALUE!</v>
      </c>
      <c r="DH18" s="279" t="e">
        <f t="shared" si="71"/>
        <v>#VALUE!</v>
      </c>
      <c r="DI18" s="282" t="e">
        <f t="shared" si="71"/>
        <v>#VALUE!</v>
      </c>
      <c r="DJ18" s="277" t="e">
        <f t="shared" si="71"/>
        <v>#VALUE!</v>
      </c>
      <c r="DK18" s="278" t="e">
        <f t="shared" si="71"/>
        <v>#VALUE!</v>
      </c>
      <c r="DL18" s="279" t="e">
        <f t="shared" si="71"/>
        <v>#VALUE!</v>
      </c>
      <c r="DM18" s="279" t="e">
        <f t="shared" si="71"/>
        <v>#VALUE!</v>
      </c>
      <c r="DN18" s="280" t="e">
        <f t="shared" si="71"/>
        <v>#VALUE!</v>
      </c>
      <c r="DO18" s="279" t="e">
        <f t="shared" si="71"/>
        <v>#VALUE!</v>
      </c>
      <c r="DP18" s="279" t="e">
        <f t="shared" si="71"/>
        <v>#VALUE!</v>
      </c>
      <c r="DQ18" s="279" t="e">
        <f t="shared" si="71"/>
        <v>#VALUE!</v>
      </c>
      <c r="DR18" s="279" t="e">
        <f t="shared" si="71"/>
        <v>#VALUE!</v>
      </c>
      <c r="DS18" s="282" t="e">
        <f t="shared" si="71"/>
        <v>#VALUE!</v>
      </c>
      <c r="DT18" s="277" t="e">
        <f t="shared" si="11"/>
        <v>#VALUE!</v>
      </c>
      <c r="DU18" s="278" t="e">
        <f t="shared" si="12"/>
        <v>#VALUE!</v>
      </c>
      <c r="DV18" s="259" t="e">
        <f>CZ18*'Ores &amp; Ingots'!$C$3+DA18*'Ores &amp; Ingots'!$C$4+DB18*'Ores &amp; Ingots'!$C$5+DC18*'Ores &amp; Ingots'!$C$6+DD18*'Ores &amp; Ingots'!$C$7+DE18*'Ores &amp; Ingots'!$C$8+DF18*'Ores &amp; Ingots'!$C$9+DG18*'Ores &amp; Ingots'!$C$10+DH18*'Ores &amp; Ingots'!$C$11+DI18*'Ores &amp; Ingots'!$C$12</f>
        <v>#VALUE!</v>
      </c>
      <c r="DW18" s="259" t="e">
        <f>DJ18*'Ores &amp; Ingots'!$B$3+DK18*'Ores &amp; Ingots'!$B$4+DL18*'Ores &amp; Ingots'!$B$5+DM18*'Ores &amp; Ingots'!$B$6+DN18*'Ores &amp; Ingots'!$B$7+DO18*'Ores &amp; Ingots'!$B$8+DP18*'Ores &amp; Ingots'!$B$9+DQ18*'Ores &amp; Ingots'!$B$10+DR18*'Ores &amp; Ingots'!$B$11+DS18*'Ores &amp; Ingots'!$B$12</f>
        <v>#VALUE!</v>
      </c>
      <c r="DX18" s="278" t="e">
        <f>CZ18*Refining!$G$3+DA18*Refining!$G$4+DB18*Refining!$G$5+DC18*Refining!$G$6+DD18*Refining!$G$7+DE18*Refining!$G$8+DF18*Refining!$G$9+DG18*Refining!$G$10+DH18*Refining!$G$11+DI18*Refining!$G$12</f>
        <v>#VALUE!</v>
      </c>
      <c r="DY18" s="197" t="e">
        <f t="shared" si="13"/>
        <v>#VALUE!</v>
      </c>
      <c r="DZ18" s="284" t="e">
        <f t="shared" si="14"/>
        <v>#VALUE!</v>
      </c>
      <c r="EA18" s="277" t="e">
        <f t="shared" si="15"/>
        <v>#VALUE!</v>
      </c>
      <c r="EB18" s="286" t="e">
        <f t="shared" ref="EB18:EC18" si="72">EA18/60</f>
        <v>#VALUE!</v>
      </c>
      <c r="EC18" s="286" t="e">
        <f t="shared" si="72"/>
        <v>#VALUE!</v>
      </c>
      <c r="ED18" s="277" t="e">
        <f t="shared" si="17"/>
        <v>#VALUE!</v>
      </c>
      <c r="EE18" s="286" t="e">
        <f t="shared" ref="EE18:EF18" si="73">ED18/1000</f>
        <v>#VALUE!</v>
      </c>
      <c r="EF18" s="287" t="e">
        <f t="shared" si="73"/>
        <v>#VALUE!</v>
      </c>
      <c r="EG18" s="273" t="e">
        <f t="shared" si="19"/>
        <v>#VALUE!</v>
      </c>
      <c r="EH18" s="288" t="e">
        <f t="shared" si="20"/>
        <v>#VALUE!</v>
      </c>
      <c r="EI18" s="133" t="s">
        <v>28</v>
      </c>
    </row>
    <row r="19" spans="1:139" ht="15.75" customHeight="1" x14ac:dyDescent="0.2">
      <c r="A19" s="894" t="s">
        <v>165</v>
      </c>
      <c r="B19" s="55" t="s">
        <v>243</v>
      </c>
      <c r="C19" s="56" t="s">
        <v>156</v>
      </c>
      <c r="D19" s="56">
        <v>1</v>
      </c>
      <c r="E19" s="56">
        <v>1</v>
      </c>
      <c r="F19" s="56">
        <v>2</v>
      </c>
      <c r="G19" s="80">
        <f t="shared" si="0"/>
        <v>31.25</v>
      </c>
      <c r="H19" s="82">
        <v>25</v>
      </c>
      <c r="I19" s="82">
        <v>25</v>
      </c>
      <c r="J19" s="84">
        <f>H19/Main!$D$9</f>
        <v>5</v>
      </c>
      <c r="K19" s="84">
        <f>I19/Main!$D$10</f>
        <v>12.5</v>
      </c>
      <c r="L19" s="84">
        <f t="shared" si="1"/>
        <v>2.5</v>
      </c>
      <c r="M19" s="84">
        <v>1</v>
      </c>
      <c r="N19" s="305">
        <v>2</v>
      </c>
      <c r="O19" s="88">
        <v>3360000</v>
      </c>
      <c r="P19" s="89"/>
      <c r="Q19" s="90"/>
      <c r="R19" s="89"/>
      <c r="S19" s="91"/>
      <c r="T19" s="91"/>
      <c r="U19" s="90">
        <v>288000</v>
      </c>
      <c r="V19" s="89"/>
      <c r="W19" s="89"/>
      <c r="X19" s="89"/>
      <c r="Y19" s="89"/>
      <c r="Z19" s="89"/>
      <c r="AA19" s="89"/>
      <c r="AB19" s="89"/>
      <c r="AC19" s="92" t="s">
        <v>34</v>
      </c>
      <c r="AD19" s="94">
        <v>25</v>
      </c>
      <c r="AE19" s="94">
        <v>0</v>
      </c>
      <c r="AF19" s="94">
        <v>0</v>
      </c>
      <c r="AG19" s="94">
        <v>8</v>
      </c>
      <c r="AH19" s="94">
        <v>60</v>
      </c>
      <c r="AI19" s="94">
        <v>0</v>
      </c>
      <c r="AJ19" s="94">
        <v>0</v>
      </c>
      <c r="AK19" s="94">
        <v>0</v>
      </c>
      <c r="AL19" s="94">
        <v>0</v>
      </c>
      <c r="AM19" s="94">
        <v>0</v>
      </c>
      <c r="AN19" s="94">
        <v>0</v>
      </c>
      <c r="AO19" s="94">
        <v>0</v>
      </c>
      <c r="AP19" s="94">
        <v>0</v>
      </c>
      <c r="AQ19" s="94">
        <v>0</v>
      </c>
      <c r="AR19" s="95">
        <v>80</v>
      </c>
      <c r="AS19" s="94">
        <v>0</v>
      </c>
      <c r="AT19" s="94">
        <v>0</v>
      </c>
      <c r="AU19" s="94">
        <v>0</v>
      </c>
      <c r="AV19" s="94">
        <v>0</v>
      </c>
      <c r="AW19" s="94">
        <v>0</v>
      </c>
      <c r="AX19" s="94">
        <v>0</v>
      </c>
      <c r="AY19" s="107">
        <f t="shared" ref="AY19:BS19" si="74">IF(AD19 = 0, "", AD19)</f>
        <v>25</v>
      </c>
      <c r="AZ19" s="102" t="str">
        <f t="shared" si="74"/>
        <v/>
      </c>
      <c r="BA19" s="102" t="str">
        <f t="shared" si="74"/>
        <v/>
      </c>
      <c r="BB19" s="103">
        <f t="shared" si="74"/>
        <v>8</v>
      </c>
      <c r="BC19" s="103">
        <f t="shared" si="74"/>
        <v>60</v>
      </c>
      <c r="BD19" s="102" t="str">
        <f t="shared" si="74"/>
        <v/>
      </c>
      <c r="BE19" s="102" t="str">
        <f t="shared" si="74"/>
        <v/>
      </c>
      <c r="BF19" s="102" t="str">
        <f t="shared" si="74"/>
        <v/>
      </c>
      <c r="BG19" s="102" t="str">
        <f t="shared" si="74"/>
        <v/>
      </c>
      <c r="BH19" s="102" t="str">
        <f t="shared" si="74"/>
        <v/>
      </c>
      <c r="BI19" s="102" t="str">
        <f t="shared" si="74"/>
        <v/>
      </c>
      <c r="BJ19" s="102" t="str">
        <f t="shared" si="74"/>
        <v/>
      </c>
      <c r="BK19" s="102" t="str">
        <f t="shared" si="74"/>
        <v/>
      </c>
      <c r="BL19" s="102" t="str">
        <f t="shared" si="74"/>
        <v/>
      </c>
      <c r="BM19" s="104">
        <f t="shared" si="74"/>
        <v>80</v>
      </c>
      <c r="BN19" s="102" t="str">
        <f t="shared" si="74"/>
        <v/>
      </c>
      <c r="BO19" s="102" t="str">
        <f t="shared" si="74"/>
        <v/>
      </c>
      <c r="BP19" s="102" t="str">
        <f t="shared" si="74"/>
        <v/>
      </c>
      <c r="BQ19" s="102" t="str">
        <f t="shared" si="74"/>
        <v/>
      </c>
      <c r="BR19" s="102" t="str">
        <f t="shared" si="74"/>
        <v/>
      </c>
      <c r="BS19" s="105" t="str">
        <f t="shared" si="74"/>
        <v/>
      </c>
      <c r="BT19" s="107" t="e">
        <f>$AY19*Assembly!Z$4+$AZ19*Assembly!Z$5+$BA19*Assembly!Z$6+$BB19*Assembly!Z$7+$BC19*Assembly!Z$8+$BD19*Assembly!Z$9+$BE19*Assembly!Z$10+$BF19*Assembly!Z$11+$BG19*Assembly!Z$12+$BH19*Assembly!Z$13+$BI19*Assembly!Z$14+$BJ19*Assembly!Z$15+$BK19*Assembly!Z$16+$BL19*Assembly!Z$17+$BM19*Assembly!Z$18+$BN19*Assembly!Z$19+$BO19*Assembly!Z$20+$BP19*Assembly!Z$21+$BQ19*Assembly!Z$22+$BR19*Assembly!Z$23+$BS19*Assembly!Z$24</f>
        <v>#VALUE!</v>
      </c>
      <c r="BU19" s="103" t="e">
        <f t="shared" si="3"/>
        <v>#VALUE!</v>
      </c>
      <c r="BV19" s="109" t="e">
        <f t="shared" ref="BV19:BV30" si="75">IF(U19 = "?", "?", U19/BT19)</f>
        <v>#VALUE!</v>
      </c>
      <c r="BW19" s="103" t="e">
        <f>$AY19*Assembly!AD$4+$AZ19*Assembly!AD$5+$BA19*Assembly!AD$6+$BB19*Assembly!AD$7+$BC19*Assembly!AD$8+$BD19*Assembly!AD$9+$BE19*Assembly!AD$10+$BF19*Assembly!AD$11+$BG19*Assembly!AD$12+$BH19*Assembly!AD$13+$BI19*Assembly!AD$14+$BJ19*Assembly!AD$15+$BK19*Assembly!AD$16+$BL19*Assembly!AD$17+$BM19*Assembly!AD$18+$BN19*Assembly!AD$19+$BO19*Assembly!AD$20+$BP19*Assembly!AD$21+$BQ19*Assembly!AD$22+$BR19*Assembly!AD$23+$BS19*Assembly!AD$24</f>
        <v>#VALUE!</v>
      </c>
      <c r="BX19" s="110" t="e">
        <f t="shared" si="4"/>
        <v>#VALUE!</v>
      </c>
      <c r="BY19" s="111" t="e">
        <f t="shared" si="5"/>
        <v>#VALUE!</v>
      </c>
      <c r="BZ19" s="112" t="e">
        <f t="shared" si="6"/>
        <v>#VALUE!</v>
      </c>
      <c r="CA19" s="111" t="e">
        <f t="shared" si="7"/>
        <v>#VALUE!</v>
      </c>
      <c r="CB19" s="103" t="e">
        <f>$AY19*Assembly!Y$4+$AZ19*Assembly!Y$5+$BA19*Assembly!Y$6+$BB19*Assembly!Y$7+$BC19*Assembly!Y$8+$BD19*Assembly!Y$9+$BE19*Assembly!Y$10+$BF19*Assembly!Y$11+$BG19*Assembly!Y$12+$BH19*Assembly!Y$13+$BI19*Assembly!Y$14+$BJ19*Assembly!Y$15+$BK19*Assembly!Y$16+$BL19*Assembly!Y$17+$BM19*Assembly!Y$18+$BN19*Assembly!Y$19+$BO19*Assembly!Y$20+$BP19*Assembly!Y$21+$BQ19*Assembly!Y$22+$BR19*Assembly!Y$23+$BS19*Assembly!Y$24</f>
        <v>#VALUE!</v>
      </c>
      <c r="CC19" s="103" t="e">
        <f t="shared" si="8"/>
        <v>#VALUE!</v>
      </c>
      <c r="CD19" s="113" t="e">
        <f t="shared" si="9"/>
        <v>#VALUE!</v>
      </c>
      <c r="CE19" s="114" t="e">
        <f>$AY19*Assembly!AC$4+$AZ19*Assembly!AC$5+$BA19*Assembly!AC$6+$BB19*Assembly!AC$7+$BC19*Assembly!AC$8+$BD19*Assembly!AC$9+$BE19*Assembly!AC$10+$BF19*Assembly!AC$11+$BG19*Assembly!AC$12+$BH19*Assembly!AC$13+$BI19*Assembly!AC$14+$BJ19*Assembly!AC$15+$BK19*Assembly!AC$16+$BL19*Assembly!AC$17+$BM19*Assembly!AC$18+$BN19*Assembly!AC$19+$BO19*Assembly!AC$20+$BP19*Assembly!AC$21+$BQ19*Assembly!AC$22+$BR19*Assembly!AC$23+$BS19*Assembly!AC$24</f>
        <v>#VALUE!</v>
      </c>
      <c r="CF19" s="90" t="e">
        <f>$AY19*Assembly!M$4+$AZ19*Assembly!M$5+$BA19*Assembly!M$6+$BB19*Assembly!M$7+$BC19*Assembly!M$8+$BD19*Assembly!M$9+$BE19*Assembly!M$10+$BF19*Assembly!M$11+$BG19*Assembly!M$12+$BH19*Assembly!M$13+$BI19*Assembly!M$14+$BJ19*Assembly!M$15+$BK19*Assembly!M$16+$BL19*Assembly!M$17+$BM19*Assembly!M$18+$BN19*Assembly!M$19+$BO19*Assembly!M$20+$BP19*Assembly!M$21+$BQ19*Assembly!M$22+$BR19*Assembly!M$23+$BS19*Assembly!M$24</f>
        <v>#VALUE!</v>
      </c>
      <c r="CG19" s="90" t="e">
        <f>$AY19*Assembly!N$4+$AZ19*Assembly!N$5+$BA19*Assembly!N$6+$BB19*Assembly!N$7+$BC19*Assembly!N$8+$BD19*Assembly!N$9+$BE19*Assembly!N$10+$BF19*Assembly!N$11+$BG19*Assembly!N$12+$BH19*Assembly!N$13+$BI19*Assembly!N$14+$BJ19*Assembly!N$15+$BK19*Assembly!N$16+$BL19*Assembly!N$17+$BM19*Assembly!N$18+$BN19*Assembly!N$19+$BO19*Assembly!N$20+$BP19*Assembly!N$21+$BQ19*Assembly!N$22+$BR19*Assembly!N$23+$BS19*Assembly!N$24</f>
        <v>#VALUE!</v>
      </c>
      <c r="CH19" s="90" t="e">
        <f>$AY19*Assembly!O$4+$AZ19*Assembly!O$5+$BA19*Assembly!O$6+$BB19*Assembly!O$7+$BC19*Assembly!O$8+$BD19*Assembly!O$9+$BE19*Assembly!O$10+$BF19*Assembly!O$11+$BG19*Assembly!O$12+$BH19*Assembly!O$13+$BI19*Assembly!O$14+$BJ19*Assembly!O$15+$BK19*Assembly!O$16+$BL19*Assembly!O$17+$BM19*Assembly!O$18+$BN19*Assembly!O$19+$BO19*Assembly!O$20+$BP19*Assembly!O$21+$BQ19*Assembly!O$22+$BR19*Assembly!O$23+$BS19*Assembly!O$24</f>
        <v>#VALUE!</v>
      </c>
      <c r="CI19" s="82" t="e">
        <f>$AY19*Assembly!P$4+$AZ19*Assembly!P$5+$BA19*Assembly!P$6+$BB19*Assembly!P$7+$BC19*Assembly!P$8+$BD19*Assembly!P$9+$BE19*Assembly!P$10+$BF19*Assembly!P$11+$BG19*Assembly!P$12+$BH19*Assembly!P$13+$BI19*Assembly!P$14+$BJ19*Assembly!P$15+$BK19*Assembly!P$16+$BL19*Assembly!P$17+$BM19*Assembly!P$18+$BN19*Assembly!P$19+$BO19*Assembly!P$20+$BP19*Assembly!P$21+$BQ19*Assembly!P$22+$BR19*Assembly!P$23+$BS19*Assembly!P$24</f>
        <v>#VALUE!</v>
      </c>
      <c r="CJ19" s="82" t="e">
        <f>$AY19*Assembly!Q$4+$AZ19*Assembly!Q$5+$BA19*Assembly!Q$6+$BB19*Assembly!Q$7+$BC19*Assembly!Q$8+$BD19*Assembly!Q$9+$BE19*Assembly!Q$10+$BF19*Assembly!Q$11+$BG19*Assembly!Q$12+$BH19*Assembly!Q$13+$BI19*Assembly!Q$14+$BJ19*Assembly!Q$15+$BK19*Assembly!Q$16+$BL19*Assembly!Q$17+$BM19*Assembly!Q$18+$BN19*Assembly!Q$19+$BO19*Assembly!Q$20+$BP19*Assembly!Q$21+$BQ19*Assembly!Q$22+$BR19*Assembly!Q$23+$BS19*Assembly!Q$24</f>
        <v>#VALUE!</v>
      </c>
      <c r="CK19" s="90" t="e">
        <f>$AY19*Assembly!R$4+$AZ19*Assembly!R$5+$BA19*Assembly!R$6+$BB19*Assembly!R$7+$BC19*Assembly!R$8+$BD19*Assembly!R$9+$BE19*Assembly!R$10+$BF19*Assembly!R$11+$BG19*Assembly!R$12+$BH19*Assembly!R$13+$BI19*Assembly!R$14+$BJ19*Assembly!R$15+$BK19*Assembly!R$16+$BL19*Assembly!R$17+$BM19*Assembly!R$18+$BN19*Assembly!R$19+$BO19*Assembly!R$20+$BP19*Assembly!R$21+$BQ19*Assembly!R$22+$BR19*Assembly!R$23+$BS19*Assembly!R$24</f>
        <v>#VALUE!</v>
      </c>
      <c r="CL19" s="82" t="e">
        <f>$AY19*Assembly!S$4+$AZ19*Assembly!S$5+$BA19*Assembly!S$6+$BB19*Assembly!S$7+$BC19*Assembly!S$8+$BD19*Assembly!S$9+$BE19*Assembly!S$10+$BF19*Assembly!S$11+$BG19*Assembly!S$12+$BH19*Assembly!S$13+$BI19*Assembly!S$14+$BJ19*Assembly!S$15+$BK19*Assembly!S$16+$BL19*Assembly!S$17+$BM19*Assembly!S$18+$BN19*Assembly!S$19+$BO19*Assembly!S$20+$BP19*Assembly!S$21+$BQ19*Assembly!S$22+$BR19*Assembly!S$23+$BS19*Assembly!S$24</f>
        <v>#VALUE!</v>
      </c>
      <c r="CM19" s="82" t="e">
        <f>$AY19*Assembly!T$4+$AZ19*Assembly!T$5+$BA19*Assembly!T$6+$BB19*Assembly!T$7+$BC19*Assembly!T$8+$BD19*Assembly!T$9+$BE19*Assembly!T$10+$BF19*Assembly!T$11+$BG19*Assembly!T$12+$BH19*Assembly!T$13+$BI19*Assembly!T$14+$BJ19*Assembly!T$15+$BK19*Assembly!T$16+$BL19*Assembly!T$17+$BM19*Assembly!T$18+$BN19*Assembly!T$19+$BO19*Assembly!T$20+$BP19*Assembly!T$21+$BQ19*Assembly!T$22+$BR19*Assembly!T$23+$BS19*Assembly!T$24</f>
        <v>#VALUE!</v>
      </c>
      <c r="CN19" s="82" t="e">
        <f>$AY19*Assembly!U$4+$AZ19*Assembly!U$5+$BA19*Assembly!U$6+$BB19*Assembly!U$7+$BC19*Assembly!U$8+$BD19*Assembly!U$9+$BE19*Assembly!U$10+$BF19*Assembly!U$11+$BG19*Assembly!U$12+$BH19*Assembly!U$13+$BI19*Assembly!U$14+$BJ19*Assembly!U$15+$BK19*Assembly!U$16+$BL19*Assembly!U$17+$BM19*Assembly!U$18+$BN19*Assembly!U$19+$BO19*Assembly!U$20+$BP19*Assembly!U$21+$BQ19*Assembly!U$22+$BR19*Assembly!U$23+$BS19*Assembly!U$24</f>
        <v>#VALUE!</v>
      </c>
      <c r="CO19" s="90" t="e">
        <f>$AY19*Assembly!V$4+$AZ19*Assembly!V$5+$BA19*Assembly!V$6+$BB19*Assembly!V$7+$BC19*Assembly!V$8+$BD19*Assembly!V$9+$BE19*Assembly!V$10+$BF19*Assembly!V$11+$BG19*Assembly!V$12+$BH19*Assembly!V$13+$BI19*Assembly!V$14+$BJ19*Assembly!V$15+$BK19*Assembly!V$16+$BL19*Assembly!V$17+$BM19*Assembly!V$18+$BN19*Assembly!V$19+$BO19*Assembly!V$20+$BP19*Assembly!V$21+$BQ19*Assembly!V$22+$BR19*Assembly!V$23+$BS19*Assembly!V$24</f>
        <v>#VALUE!</v>
      </c>
      <c r="CP19" s="90" t="e">
        <f>CF19*Refining!$F$3</f>
        <v>#VALUE!</v>
      </c>
      <c r="CQ19" s="90" t="e">
        <f>CG19*Refining!$F$4</f>
        <v>#VALUE!</v>
      </c>
      <c r="CR19" s="90" t="e">
        <f>CH19*Refining!$F$5</f>
        <v>#VALUE!</v>
      </c>
      <c r="CS19" s="90" t="e">
        <f>CI19*Refining!$F$6</f>
        <v>#VALUE!</v>
      </c>
      <c r="CT19" s="90" t="e">
        <f>CJ19*Refining!$F$7</f>
        <v>#VALUE!</v>
      </c>
      <c r="CU19" s="90" t="e">
        <f>CK19*Refining!$F$8</f>
        <v>#VALUE!</v>
      </c>
      <c r="CV19" s="90" t="e">
        <f>CL19*Refining!$F$9</f>
        <v>#VALUE!</v>
      </c>
      <c r="CW19" s="90" t="e">
        <f>CM19*Refining!$F$10</f>
        <v>#VALUE!</v>
      </c>
      <c r="CX19" s="90" t="e">
        <f>CN19*Refining!$F$11</f>
        <v>#VALUE!</v>
      </c>
      <c r="CY19" s="90" t="e">
        <f>CO19*Refining!$F$12</f>
        <v>#VALUE!</v>
      </c>
      <c r="CZ19" s="121" t="e">
        <f t="shared" ref="CZ19:DS19" si="76">IF(CF19 = 0, "", CF19)</f>
        <v>#VALUE!</v>
      </c>
      <c r="DA19" s="122" t="e">
        <f t="shared" si="76"/>
        <v>#VALUE!</v>
      </c>
      <c r="DB19" s="125" t="e">
        <f t="shared" si="76"/>
        <v>#VALUE!</v>
      </c>
      <c r="DC19" s="122" t="e">
        <f t="shared" si="76"/>
        <v>#VALUE!</v>
      </c>
      <c r="DD19" s="123" t="e">
        <f t="shared" si="76"/>
        <v>#VALUE!</v>
      </c>
      <c r="DE19" s="122" t="e">
        <f t="shared" si="76"/>
        <v>#VALUE!</v>
      </c>
      <c r="DF19" s="123" t="e">
        <f t="shared" si="76"/>
        <v>#VALUE!</v>
      </c>
      <c r="DG19" s="123" t="e">
        <f t="shared" si="76"/>
        <v>#VALUE!</v>
      </c>
      <c r="DH19" s="122" t="e">
        <f t="shared" si="76"/>
        <v>#VALUE!</v>
      </c>
      <c r="DI19" s="124" t="e">
        <f t="shared" si="76"/>
        <v>#VALUE!</v>
      </c>
      <c r="DJ19" s="121" t="e">
        <f t="shared" si="76"/>
        <v>#VALUE!</v>
      </c>
      <c r="DK19" s="122" t="e">
        <f t="shared" si="76"/>
        <v>#VALUE!</v>
      </c>
      <c r="DL19" s="125" t="e">
        <f t="shared" si="76"/>
        <v>#VALUE!</v>
      </c>
      <c r="DM19" s="122" t="e">
        <f t="shared" si="76"/>
        <v>#VALUE!</v>
      </c>
      <c r="DN19" s="123" t="e">
        <f t="shared" si="76"/>
        <v>#VALUE!</v>
      </c>
      <c r="DO19" s="122" t="e">
        <f t="shared" si="76"/>
        <v>#VALUE!</v>
      </c>
      <c r="DP19" s="125" t="e">
        <f t="shared" si="76"/>
        <v>#VALUE!</v>
      </c>
      <c r="DQ19" s="125" t="e">
        <f t="shared" si="76"/>
        <v>#VALUE!</v>
      </c>
      <c r="DR19" s="122" t="e">
        <f t="shared" si="76"/>
        <v>#VALUE!</v>
      </c>
      <c r="DS19" s="124" t="e">
        <f t="shared" si="76"/>
        <v>#VALUE!</v>
      </c>
      <c r="DT19" s="121" t="e">
        <f t="shared" si="11"/>
        <v>#VALUE!</v>
      </c>
      <c r="DU19" s="125" t="e">
        <f t="shared" si="12"/>
        <v>#VALUE!</v>
      </c>
      <c r="DV19" s="103" t="e">
        <f>CZ19*'Ores &amp; Ingots'!$C$3+DA19*'Ores &amp; Ingots'!$C$4+DB19*'Ores &amp; Ingots'!$C$5+DC19*'Ores &amp; Ingots'!$C$6+DD19*'Ores &amp; Ingots'!$C$7+DE19*'Ores &amp; Ingots'!$C$8+DF19*'Ores &amp; Ingots'!$C$9+DG19*'Ores &amp; Ingots'!$C$10+DH19*'Ores &amp; Ingots'!$C$11+DI19*'Ores &amp; Ingots'!$C$12</f>
        <v>#VALUE!</v>
      </c>
      <c r="DW19" s="103" t="e">
        <f>DJ19*'Ores &amp; Ingots'!$B$3+DK19*'Ores &amp; Ingots'!$B$4+DL19*'Ores &amp; Ingots'!$B$5+DM19*'Ores &amp; Ingots'!$B$6+DN19*'Ores &amp; Ingots'!$B$7+DO19*'Ores &amp; Ingots'!$B$8+DP19*'Ores &amp; Ingots'!$B$9+DQ19*'Ores &amp; Ingots'!$B$10+DR19*'Ores &amp; Ingots'!$B$11+DS19*'Ores &amp; Ingots'!$B$12</f>
        <v>#VALUE!</v>
      </c>
      <c r="DX19" s="125" t="e">
        <f>CZ19*Refining!$G$3+DA19*Refining!$G$4+DB19*Refining!$G$5+DC19*Refining!$G$6+DD19*Refining!$G$7+DE19*Refining!$G$8+DF19*Refining!$G$9+DG19*Refining!$G$10+DH19*Refining!$G$11+DI19*Refining!$G$12</f>
        <v>#VALUE!</v>
      </c>
      <c r="DY19" s="125" t="e">
        <f t="shared" si="13"/>
        <v>#VALUE!</v>
      </c>
      <c r="DZ19" s="129" t="e">
        <f t="shared" si="14"/>
        <v>#VALUE!</v>
      </c>
      <c r="EA19" s="121" t="e">
        <f t="shared" si="15"/>
        <v>#VALUE!</v>
      </c>
      <c r="EB19" s="131" t="e">
        <f t="shared" ref="EB19:EC19" si="77">EA19/60</f>
        <v>#VALUE!</v>
      </c>
      <c r="EC19" s="131" t="e">
        <f t="shared" si="77"/>
        <v>#VALUE!</v>
      </c>
      <c r="ED19" s="121" t="e">
        <f t="shared" si="17"/>
        <v>#VALUE!</v>
      </c>
      <c r="EE19" s="131" t="e">
        <f t="shared" ref="EE19:EF19" si="78">ED19/1000</f>
        <v>#VALUE!</v>
      </c>
      <c r="EF19" s="134" t="e">
        <f t="shared" si="78"/>
        <v>#VALUE!</v>
      </c>
      <c r="EG19" s="113" t="e">
        <f t="shared" si="19"/>
        <v>#VALUE!</v>
      </c>
      <c r="EH19" s="293" t="e">
        <f t="shared" si="20"/>
        <v>#VALUE!</v>
      </c>
      <c r="EI19" s="133">
        <v>1064</v>
      </c>
    </row>
    <row r="20" spans="1:139" ht="15.75" customHeight="1" x14ac:dyDescent="0.2">
      <c r="A20" s="864"/>
      <c r="B20" s="135" t="s">
        <v>243</v>
      </c>
      <c r="C20" s="137" t="s">
        <v>155</v>
      </c>
      <c r="D20" s="137">
        <v>1</v>
      </c>
      <c r="E20" s="137">
        <v>1</v>
      </c>
      <c r="F20" s="137">
        <v>2</v>
      </c>
      <c r="G20" s="141">
        <f t="shared" si="0"/>
        <v>0.25</v>
      </c>
      <c r="H20" s="142">
        <v>12</v>
      </c>
      <c r="I20" s="142">
        <v>12</v>
      </c>
      <c r="J20" s="144">
        <f>H20/Main!$D$9</f>
        <v>2.4</v>
      </c>
      <c r="K20" s="144">
        <f>I20/Main!$D$10</f>
        <v>6</v>
      </c>
      <c r="L20" s="144">
        <f t="shared" si="1"/>
        <v>2.5</v>
      </c>
      <c r="M20" s="144">
        <v>1</v>
      </c>
      <c r="N20" s="306">
        <v>2</v>
      </c>
      <c r="O20" s="149">
        <v>201000</v>
      </c>
      <c r="P20" s="150"/>
      <c r="Q20" s="153"/>
      <c r="R20" s="150"/>
      <c r="S20" s="155"/>
      <c r="T20" s="155"/>
      <c r="U20" s="153">
        <v>12000</v>
      </c>
      <c r="V20" s="150"/>
      <c r="W20" s="150"/>
      <c r="X20" s="150"/>
      <c r="Y20" s="150"/>
      <c r="Z20" s="150"/>
      <c r="AA20" s="150"/>
      <c r="AB20" s="150"/>
      <c r="AC20" s="157"/>
      <c r="AD20" s="158">
        <v>1</v>
      </c>
      <c r="AE20" s="158">
        <v>0</v>
      </c>
      <c r="AF20" s="158">
        <v>0</v>
      </c>
      <c r="AG20" s="158">
        <v>1</v>
      </c>
      <c r="AH20" s="158">
        <v>1</v>
      </c>
      <c r="AI20" s="158">
        <v>0</v>
      </c>
      <c r="AJ20" s="158">
        <v>0</v>
      </c>
      <c r="AK20" s="158">
        <v>0</v>
      </c>
      <c r="AL20" s="158">
        <v>0</v>
      </c>
      <c r="AM20" s="158">
        <v>0</v>
      </c>
      <c r="AN20" s="158">
        <v>0</v>
      </c>
      <c r="AO20" s="158">
        <v>0</v>
      </c>
      <c r="AP20" s="158">
        <v>0</v>
      </c>
      <c r="AQ20" s="158">
        <v>0</v>
      </c>
      <c r="AR20" s="160">
        <v>1</v>
      </c>
      <c r="AS20" s="158">
        <v>0</v>
      </c>
      <c r="AT20" s="158">
        <v>0</v>
      </c>
      <c r="AU20" s="158">
        <v>0</v>
      </c>
      <c r="AV20" s="158">
        <v>0</v>
      </c>
      <c r="AW20" s="158">
        <v>0</v>
      </c>
      <c r="AX20" s="158">
        <v>0</v>
      </c>
      <c r="AY20" s="175">
        <f t="shared" ref="AY20:BS20" si="79">IF(AD20 = 0, "", AD20)</f>
        <v>1</v>
      </c>
      <c r="AZ20" s="163" t="str">
        <f t="shared" si="79"/>
        <v/>
      </c>
      <c r="BA20" s="163" t="str">
        <f t="shared" si="79"/>
        <v/>
      </c>
      <c r="BB20" s="165">
        <f t="shared" si="79"/>
        <v>1</v>
      </c>
      <c r="BC20" s="165">
        <f t="shared" si="79"/>
        <v>1</v>
      </c>
      <c r="BD20" s="163" t="str">
        <f t="shared" si="79"/>
        <v/>
      </c>
      <c r="BE20" s="163" t="str">
        <f t="shared" si="79"/>
        <v/>
      </c>
      <c r="BF20" s="163" t="str">
        <f t="shared" si="79"/>
        <v/>
      </c>
      <c r="BG20" s="163" t="str">
        <f t="shared" si="79"/>
        <v/>
      </c>
      <c r="BH20" s="163" t="str">
        <f t="shared" si="79"/>
        <v/>
      </c>
      <c r="BI20" s="163" t="str">
        <f t="shared" si="79"/>
        <v/>
      </c>
      <c r="BJ20" s="163" t="str">
        <f t="shared" si="79"/>
        <v/>
      </c>
      <c r="BK20" s="163" t="str">
        <f t="shared" si="79"/>
        <v/>
      </c>
      <c r="BL20" s="163" t="str">
        <f t="shared" si="79"/>
        <v/>
      </c>
      <c r="BM20" s="171">
        <f t="shared" si="79"/>
        <v>1</v>
      </c>
      <c r="BN20" s="163" t="str">
        <f t="shared" si="79"/>
        <v/>
      </c>
      <c r="BO20" s="163" t="str">
        <f t="shared" si="79"/>
        <v/>
      </c>
      <c r="BP20" s="163" t="str">
        <f t="shared" si="79"/>
        <v/>
      </c>
      <c r="BQ20" s="163" t="str">
        <f t="shared" si="79"/>
        <v/>
      </c>
      <c r="BR20" s="163" t="str">
        <f t="shared" si="79"/>
        <v/>
      </c>
      <c r="BS20" s="173" t="str">
        <f t="shared" si="79"/>
        <v/>
      </c>
      <c r="BT20" s="175" t="e">
        <f>$AY20*Assembly!Z$4+$AZ20*Assembly!Z$5+$BA20*Assembly!Z$6+$BB20*Assembly!Z$7+$BC20*Assembly!Z$8+$BD20*Assembly!Z$9+$BE20*Assembly!Z$10+$BF20*Assembly!Z$11+$BG20*Assembly!Z$12+$BH20*Assembly!Z$13+$BI20*Assembly!Z$14+$BJ20*Assembly!Z$15+$BK20*Assembly!Z$16+$BL20*Assembly!Z$17+$BM20*Assembly!Z$18+$BN20*Assembly!Z$19+$BO20*Assembly!Z$20+$BP20*Assembly!Z$21+$BQ20*Assembly!Z$22+$BR20*Assembly!Z$23+$BS20*Assembly!Z$24</f>
        <v>#VALUE!</v>
      </c>
      <c r="BU20" s="165" t="e">
        <f t="shared" si="3"/>
        <v>#VALUE!</v>
      </c>
      <c r="BV20" s="176" t="e">
        <f t="shared" si="75"/>
        <v>#VALUE!</v>
      </c>
      <c r="BW20" s="165" t="e">
        <f>$AY20*Assembly!AD$4+$AZ20*Assembly!AD$5+$BA20*Assembly!AD$6+$BB20*Assembly!AD$7+$BC20*Assembly!AD$8+$BD20*Assembly!AD$9+$BE20*Assembly!AD$10+$BF20*Assembly!AD$11+$BG20*Assembly!AD$12+$BH20*Assembly!AD$13+$BI20*Assembly!AD$14+$BJ20*Assembly!AD$15+$BK20*Assembly!AD$16+$BL20*Assembly!AD$17+$BM20*Assembly!AD$18+$BN20*Assembly!AD$19+$BO20*Assembly!AD$20+$BP20*Assembly!AD$21+$BQ20*Assembly!AD$22+$BR20*Assembly!AD$23+$BS20*Assembly!AD$24</f>
        <v>#VALUE!</v>
      </c>
      <c r="BX20" s="180" t="e">
        <f t="shared" si="4"/>
        <v>#VALUE!</v>
      </c>
      <c r="BY20" s="181" t="e">
        <f t="shared" si="5"/>
        <v>#VALUE!</v>
      </c>
      <c r="BZ20" s="182" t="e">
        <f t="shared" si="6"/>
        <v>#VALUE!</v>
      </c>
      <c r="CA20" s="181" t="e">
        <f t="shared" si="7"/>
        <v>#VALUE!</v>
      </c>
      <c r="CB20" s="165" t="e">
        <f>$AY20*Assembly!Y$4+$AZ20*Assembly!Y$5+$BA20*Assembly!Y$6+$BB20*Assembly!Y$7+$BC20*Assembly!Y$8+$BD20*Assembly!Y$9+$BE20*Assembly!Y$10+$BF20*Assembly!Y$11+$BG20*Assembly!Y$12+$BH20*Assembly!Y$13+$BI20*Assembly!Y$14+$BJ20*Assembly!Y$15+$BK20*Assembly!Y$16+$BL20*Assembly!Y$17+$BM20*Assembly!Y$18+$BN20*Assembly!Y$19+$BO20*Assembly!Y$20+$BP20*Assembly!Y$21+$BQ20*Assembly!Y$22+$BR20*Assembly!Y$23+$BS20*Assembly!Y$24</f>
        <v>#VALUE!</v>
      </c>
      <c r="CC20" s="165" t="e">
        <f t="shared" si="8"/>
        <v>#VALUE!</v>
      </c>
      <c r="CD20" s="136" t="e">
        <f t="shared" si="9"/>
        <v>#VALUE!</v>
      </c>
      <c r="CE20" s="184" t="e">
        <f>$AY20*Assembly!AC$4+$AZ20*Assembly!AC$5+$BA20*Assembly!AC$6+$BB20*Assembly!AC$7+$BC20*Assembly!AC$8+$BD20*Assembly!AC$9+$BE20*Assembly!AC$10+$BF20*Assembly!AC$11+$BG20*Assembly!AC$12+$BH20*Assembly!AC$13+$BI20*Assembly!AC$14+$BJ20*Assembly!AC$15+$BK20*Assembly!AC$16+$BL20*Assembly!AC$17+$BM20*Assembly!AC$18+$BN20*Assembly!AC$19+$BO20*Assembly!AC$20+$BP20*Assembly!AC$21+$BQ20*Assembly!AC$22+$BR20*Assembly!AC$23+$BS20*Assembly!AC$24</f>
        <v>#VALUE!</v>
      </c>
      <c r="CF20" s="153" t="e">
        <f>$AY20*Assembly!M$4+$AZ20*Assembly!M$5+$BA20*Assembly!M$6+$BB20*Assembly!M$7+$BC20*Assembly!M$8+$BD20*Assembly!M$9+$BE20*Assembly!M$10+$BF20*Assembly!M$11+$BG20*Assembly!M$12+$BH20*Assembly!M$13+$BI20*Assembly!M$14+$BJ20*Assembly!M$15+$BK20*Assembly!M$16+$BL20*Assembly!M$17+$BM20*Assembly!M$18+$BN20*Assembly!M$19+$BO20*Assembly!M$20+$BP20*Assembly!M$21+$BQ20*Assembly!M$22+$BR20*Assembly!M$23+$BS20*Assembly!M$24</f>
        <v>#VALUE!</v>
      </c>
      <c r="CG20" s="153" t="e">
        <f>$AY20*Assembly!N$4+$AZ20*Assembly!N$5+$BA20*Assembly!N$6+$BB20*Assembly!N$7+$BC20*Assembly!N$8+$BD20*Assembly!N$9+$BE20*Assembly!N$10+$BF20*Assembly!N$11+$BG20*Assembly!N$12+$BH20*Assembly!N$13+$BI20*Assembly!N$14+$BJ20*Assembly!N$15+$BK20*Assembly!N$16+$BL20*Assembly!N$17+$BM20*Assembly!N$18+$BN20*Assembly!N$19+$BO20*Assembly!N$20+$BP20*Assembly!N$21+$BQ20*Assembly!N$22+$BR20*Assembly!N$23+$BS20*Assembly!N$24</f>
        <v>#VALUE!</v>
      </c>
      <c r="CH20" s="153" t="e">
        <f>$AY20*Assembly!O$4+$AZ20*Assembly!O$5+$BA20*Assembly!O$6+$BB20*Assembly!O$7+$BC20*Assembly!O$8+$BD20*Assembly!O$9+$BE20*Assembly!O$10+$BF20*Assembly!O$11+$BG20*Assembly!O$12+$BH20*Assembly!O$13+$BI20*Assembly!O$14+$BJ20*Assembly!O$15+$BK20*Assembly!O$16+$BL20*Assembly!O$17+$BM20*Assembly!O$18+$BN20*Assembly!O$19+$BO20*Assembly!O$20+$BP20*Assembly!O$21+$BQ20*Assembly!O$22+$BR20*Assembly!O$23+$BS20*Assembly!O$24</f>
        <v>#VALUE!</v>
      </c>
      <c r="CI20" s="142" t="e">
        <f>$AY20*Assembly!P$4+$AZ20*Assembly!P$5+$BA20*Assembly!P$6+$BB20*Assembly!P$7+$BC20*Assembly!P$8+$BD20*Assembly!P$9+$BE20*Assembly!P$10+$BF20*Assembly!P$11+$BG20*Assembly!P$12+$BH20*Assembly!P$13+$BI20*Assembly!P$14+$BJ20*Assembly!P$15+$BK20*Assembly!P$16+$BL20*Assembly!P$17+$BM20*Assembly!P$18+$BN20*Assembly!P$19+$BO20*Assembly!P$20+$BP20*Assembly!P$21+$BQ20*Assembly!P$22+$BR20*Assembly!P$23+$BS20*Assembly!P$24</f>
        <v>#VALUE!</v>
      </c>
      <c r="CJ20" s="142" t="e">
        <f>$AY20*Assembly!Q$4+$AZ20*Assembly!Q$5+$BA20*Assembly!Q$6+$BB20*Assembly!Q$7+$BC20*Assembly!Q$8+$BD20*Assembly!Q$9+$BE20*Assembly!Q$10+$BF20*Assembly!Q$11+$BG20*Assembly!Q$12+$BH20*Assembly!Q$13+$BI20*Assembly!Q$14+$BJ20*Assembly!Q$15+$BK20*Assembly!Q$16+$BL20*Assembly!Q$17+$BM20*Assembly!Q$18+$BN20*Assembly!Q$19+$BO20*Assembly!Q$20+$BP20*Assembly!Q$21+$BQ20*Assembly!Q$22+$BR20*Assembly!Q$23+$BS20*Assembly!Q$24</f>
        <v>#VALUE!</v>
      </c>
      <c r="CK20" s="153" t="e">
        <f>$AY20*Assembly!R$4+$AZ20*Assembly!R$5+$BA20*Assembly!R$6+$BB20*Assembly!R$7+$BC20*Assembly!R$8+$BD20*Assembly!R$9+$BE20*Assembly!R$10+$BF20*Assembly!R$11+$BG20*Assembly!R$12+$BH20*Assembly!R$13+$BI20*Assembly!R$14+$BJ20*Assembly!R$15+$BK20*Assembly!R$16+$BL20*Assembly!R$17+$BM20*Assembly!R$18+$BN20*Assembly!R$19+$BO20*Assembly!R$20+$BP20*Assembly!R$21+$BQ20*Assembly!R$22+$BR20*Assembly!R$23+$BS20*Assembly!R$24</f>
        <v>#VALUE!</v>
      </c>
      <c r="CL20" s="142" t="e">
        <f>$AY20*Assembly!S$4+$AZ20*Assembly!S$5+$BA20*Assembly!S$6+$BB20*Assembly!S$7+$BC20*Assembly!S$8+$BD20*Assembly!S$9+$BE20*Assembly!S$10+$BF20*Assembly!S$11+$BG20*Assembly!S$12+$BH20*Assembly!S$13+$BI20*Assembly!S$14+$BJ20*Assembly!S$15+$BK20*Assembly!S$16+$BL20*Assembly!S$17+$BM20*Assembly!S$18+$BN20*Assembly!S$19+$BO20*Assembly!S$20+$BP20*Assembly!S$21+$BQ20*Assembly!S$22+$BR20*Assembly!S$23+$BS20*Assembly!S$24</f>
        <v>#VALUE!</v>
      </c>
      <c r="CM20" s="142" t="e">
        <f>$AY20*Assembly!T$4+$AZ20*Assembly!T$5+$BA20*Assembly!T$6+$BB20*Assembly!T$7+$BC20*Assembly!T$8+$BD20*Assembly!T$9+$BE20*Assembly!T$10+$BF20*Assembly!T$11+$BG20*Assembly!T$12+$BH20*Assembly!T$13+$BI20*Assembly!T$14+$BJ20*Assembly!T$15+$BK20*Assembly!T$16+$BL20*Assembly!T$17+$BM20*Assembly!T$18+$BN20*Assembly!T$19+$BO20*Assembly!T$20+$BP20*Assembly!T$21+$BQ20*Assembly!T$22+$BR20*Assembly!T$23+$BS20*Assembly!T$24</f>
        <v>#VALUE!</v>
      </c>
      <c r="CN20" s="142" t="e">
        <f>$AY20*Assembly!U$4+$AZ20*Assembly!U$5+$BA20*Assembly!U$6+$BB20*Assembly!U$7+$BC20*Assembly!U$8+$BD20*Assembly!U$9+$BE20*Assembly!U$10+$BF20*Assembly!U$11+$BG20*Assembly!U$12+$BH20*Assembly!U$13+$BI20*Assembly!U$14+$BJ20*Assembly!U$15+$BK20*Assembly!U$16+$BL20*Assembly!U$17+$BM20*Assembly!U$18+$BN20*Assembly!U$19+$BO20*Assembly!U$20+$BP20*Assembly!U$21+$BQ20*Assembly!U$22+$BR20*Assembly!U$23+$BS20*Assembly!U$24</f>
        <v>#VALUE!</v>
      </c>
      <c r="CO20" s="153" t="e">
        <f>$AY20*Assembly!V$4+$AZ20*Assembly!V$5+$BA20*Assembly!V$6+$BB20*Assembly!V$7+$BC20*Assembly!V$8+$BD20*Assembly!V$9+$BE20*Assembly!V$10+$BF20*Assembly!V$11+$BG20*Assembly!V$12+$BH20*Assembly!V$13+$BI20*Assembly!V$14+$BJ20*Assembly!V$15+$BK20*Assembly!V$16+$BL20*Assembly!V$17+$BM20*Assembly!V$18+$BN20*Assembly!V$19+$BO20*Assembly!V$20+$BP20*Assembly!V$21+$BQ20*Assembly!V$22+$BR20*Assembly!V$23+$BS20*Assembly!V$24</f>
        <v>#VALUE!</v>
      </c>
      <c r="CP20" s="153" t="e">
        <f>CF20*Refining!$F$3</f>
        <v>#VALUE!</v>
      </c>
      <c r="CQ20" s="153" t="e">
        <f>CG20*Refining!$F$4</f>
        <v>#VALUE!</v>
      </c>
      <c r="CR20" s="153" t="e">
        <f>CH20*Refining!$F$5</f>
        <v>#VALUE!</v>
      </c>
      <c r="CS20" s="153" t="e">
        <f>CI20*Refining!$F$6</f>
        <v>#VALUE!</v>
      </c>
      <c r="CT20" s="153" t="e">
        <f>CJ20*Refining!$F$7</f>
        <v>#VALUE!</v>
      </c>
      <c r="CU20" s="153" t="e">
        <f>CK20*Refining!$F$8</f>
        <v>#VALUE!</v>
      </c>
      <c r="CV20" s="153" t="e">
        <f>CL20*Refining!$F$9</f>
        <v>#VALUE!</v>
      </c>
      <c r="CW20" s="153" t="e">
        <f>CM20*Refining!$F$10</f>
        <v>#VALUE!</v>
      </c>
      <c r="CX20" s="153" t="e">
        <f>CN20*Refining!$F$11</f>
        <v>#VALUE!</v>
      </c>
      <c r="CY20" s="153" t="e">
        <f>CO20*Refining!$F$12</f>
        <v>#VALUE!</v>
      </c>
      <c r="CZ20" s="190" t="e">
        <f t="shared" ref="CZ20:DS20" si="80">IF(CF20 = 0, "", CF20)</f>
        <v>#VALUE!</v>
      </c>
      <c r="DA20" s="191" t="e">
        <f t="shared" si="80"/>
        <v>#VALUE!</v>
      </c>
      <c r="DB20" s="197" t="e">
        <f t="shared" si="80"/>
        <v>#VALUE!</v>
      </c>
      <c r="DC20" s="191" t="e">
        <f t="shared" si="80"/>
        <v>#VALUE!</v>
      </c>
      <c r="DD20" s="193" t="e">
        <f t="shared" si="80"/>
        <v>#VALUE!</v>
      </c>
      <c r="DE20" s="191" t="e">
        <f t="shared" si="80"/>
        <v>#VALUE!</v>
      </c>
      <c r="DF20" s="193" t="e">
        <f t="shared" si="80"/>
        <v>#VALUE!</v>
      </c>
      <c r="DG20" s="193" t="e">
        <f t="shared" si="80"/>
        <v>#VALUE!</v>
      </c>
      <c r="DH20" s="191" t="e">
        <f t="shared" si="80"/>
        <v>#VALUE!</v>
      </c>
      <c r="DI20" s="195" t="e">
        <f t="shared" si="80"/>
        <v>#VALUE!</v>
      </c>
      <c r="DJ20" s="190" t="e">
        <f t="shared" si="80"/>
        <v>#VALUE!</v>
      </c>
      <c r="DK20" s="191" t="e">
        <f t="shared" si="80"/>
        <v>#VALUE!</v>
      </c>
      <c r="DL20" s="197" t="e">
        <f t="shared" si="80"/>
        <v>#VALUE!</v>
      </c>
      <c r="DM20" s="191" t="e">
        <f t="shared" si="80"/>
        <v>#VALUE!</v>
      </c>
      <c r="DN20" s="193" t="e">
        <f t="shared" si="80"/>
        <v>#VALUE!</v>
      </c>
      <c r="DO20" s="191" t="e">
        <f t="shared" si="80"/>
        <v>#VALUE!</v>
      </c>
      <c r="DP20" s="197" t="e">
        <f t="shared" si="80"/>
        <v>#VALUE!</v>
      </c>
      <c r="DQ20" s="197" t="e">
        <f t="shared" si="80"/>
        <v>#VALUE!</v>
      </c>
      <c r="DR20" s="191" t="e">
        <f t="shared" si="80"/>
        <v>#VALUE!</v>
      </c>
      <c r="DS20" s="195" t="e">
        <f t="shared" si="80"/>
        <v>#VALUE!</v>
      </c>
      <c r="DT20" s="190" t="e">
        <f t="shared" si="11"/>
        <v>#VALUE!</v>
      </c>
      <c r="DU20" s="197" t="e">
        <f t="shared" si="12"/>
        <v>#VALUE!</v>
      </c>
      <c r="DV20" s="165" t="e">
        <f>CZ20*'Ores &amp; Ingots'!$C$3+DA20*'Ores &amp; Ingots'!$C$4+DB20*'Ores &amp; Ingots'!$C$5+DC20*'Ores &amp; Ingots'!$C$6+DD20*'Ores &amp; Ingots'!$C$7+DE20*'Ores &amp; Ingots'!$C$8+DF20*'Ores &amp; Ingots'!$C$9+DG20*'Ores &amp; Ingots'!$C$10+DH20*'Ores &amp; Ingots'!$C$11+DI20*'Ores &amp; Ingots'!$C$12</f>
        <v>#VALUE!</v>
      </c>
      <c r="DW20" s="165" t="e">
        <f>DJ20*'Ores &amp; Ingots'!$B$3+DK20*'Ores &amp; Ingots'!$B$4+DL20*'Ores &amp; Ingots'!$B$5+DM20*'Ores &amp; Ingots'!$B$6+DN20*'Ores &amp; Ingots'!$B$7+DO20*'Ores &amp; Ingots'!$B$8+DP20*'Ores &amp; Ingots'!$B$9+DQ20*'Ores &amp; Ingots'!$B$10+DR20*'Ores &amp; Ingots'!$B$11+DS20*'Ores &amp; Ingots'!$B$12</f>
        <v>#VALUE!</v>
      </c>
      <c r="DX20" s="197" t="e">
        <f>CZ20*Refining!$G$3+DA20*Refining!$G$4+DB20*Refining!$G$5+DC20*Refining!$G$6+DD20*Refining!$G$7+DE20*Refining!$G$8+DF20*Refining!$G$9+DG20*Refining!$G$10+DH20*Refining!$G$11+DI20*Refining!$G$12</f>
        <v>#VALUE!</v>
      </c>
      <c r="DY20" s="197" t="e">
        <f t="shared" si="13"/>
        <v>#VALUE!</v>
      </c>
      <c r="DZ20" s="199" t="e">
        <f t="shared" si="14"/>
        <v>#VALUE!</v>
      </c>
      <c r="EA20" s="190" t="e">
        <f t="shared" si="15"/>
        <v>#VALUE!</v>
      </c>
      <c r="EB20" s="200" t="e">
        <f t="shared" ref="EB20:EC20" si="81">EA20/60</f>
        <v>#VALUE!</v>
      </c>
      <c r="EC20" s="200" t="e">
        <f t="shared" si="81"/>
        <v>#VALUE!</v>
      </c>
      <c r="ED20" s="190" t="e">
        <f t="shared" si="17"/>
        <v>#VALUE!</v>
      </c>
      <c r="EE20" s="200" t="e">
        <f t="shared" ref="EE20:EF20" si="82">ED20/1000</f>
        <v>#VALUE!</v>
      </c>
      <c r="EF20" s="201" t="e">
        <f t="shared" si="82"/>
        <v>#VALUE!</v>
      </c>
      <c r="EG20" s="136" t="e">
        <f t="shared" si="19"/>
        <v>#VALUE!</v>
      </c>
      <c r="EH20" s="138" t="e">
        <f t="shared" si="20"/>
        <v>#VALUE!</v>
      </c>
      <c r="EI20" s="133" t="s">
        <v>28</v>
      </c>
    </row>
    <row r="21" spans="1:139" ht="15.75" customHeight="1" x14ac:dyDescent="0.2">
      <c r="A21" s="864"/>
      <c r="B21" s="135" t="s">
        <v>245</v>
      </c>
      <c r="C21" s="137" t="s">
        <v>156</v>
      </c>
      <c r="D21" s="137">
        <v>3</v>
      </c>
      <c r="E21" s="137">
        <v>2</v>
      </c>
      <c r="F21" s="137">
        <v>4</v>
      </c>
      <c r="G21" s="202">
        <f t="shared" si="0"/>
        <v>375</v>
      </c>
      <c r="H21" s="203">
        <v>40</v>
      </c>
      <c r="I21" s="203">
        <v>40</v>
      </c>
      <c r="J21" s="204">
        <f>H21/Main!$D$9</f>
        <v>8</v>
      </c>
      <c r="K21" s="204">
        <f>I21/Main!$D$10</f>
        <v>20</v>
      </c>
      <c r="L21" s="204">
        <f t="shared" si="1"/>
        <v>2.5</v>
      </c>
      <c r="M21" s="204">
        <v>1</v>
      </c>
      <c r="N21" s="214">
        <v>2</v>
      </c>
      <c r="O21" s="206">
        <v>33600000</v>
      </c>
      <c r="P21" s="207"/>
      <c r="Q21" s="208"/>
      <c r="R21" s="207"/>
      <c r="S21" s="209"/>
      <c r="T21" s="209"/>
      <c r="U21" s="208">
        <v>3600000</v>
      </c>
      <c r="V21" s="207"/>
      <c r="W21" s="207"/>
      <c r="X21" s="207"/>
      <c r="Y21" s="207"/>
      <c r="Z21" s="207"/>
      <c r="AA21" s="207"/>
      <c r="AB21" s="207"/>
      <c r="AC21" s="210" t="s">
        <v>34</v>
      </c>
      <c r="AD21" s="158">
        <v>150</v>
      </c>
      <c r="AE21" s="158">
        <v>0</v>
      </c>
      <c r="AF21" s="158">
        <v>0</v>
      </c>
      <c r="AG21" s="158">
        <v>40</v>
      </c>
      <c r="AH21" s="158">
        <v>100</v>
      </c>
      <c r="AI21" s="158">
        <v>0</v>
      </c>
      <c r="AJ21" s="158">
        <v>0</v>
      </c>
      <c r="AK21" s="158">
        <v>0</v>
      </c>
      <c r="AL21" s="158">
        <v>0</v>
      </c>
      <c r="AM21" s="158">
        <v>0</v>
      </c>
      <c r="AN21" s="158">
        <v>0</v>
      </c>
      <c r="AO21" s="158">
        <v>0</v>
      </c>
      <c r="AP21" s="158">
        <v>0</v>
      </c>
      <c r="AQ21" s="158">
        <v>0</v>
      </c>
      <c r="AR21" s="160">
        <v>960</v>
      </c>
      <c r="AS21" s="158">
        <v>0</v>
      </c>
      <c r="AT21" s="158">
        <v>0</v>
      </c>
      <c r="AU21" s="158">
        <v>0</v>
      </c>
      <c r="AV21" s="158">
        <v>0</v>
      </c>
      <c r="AW21" s="158">
        <v>0</v>
      </c>
      <c r="AX21" s="158">
        <v>0</v>
      </c>
      <c r="AY21" s="175">
        <f t="shared" ref="AY21:BS21" si="83">IF(AD21 = 0, "", AD21)</f>
        <v>150</v>
      </c>
      <c r="AZ21" s="163" t="str">
        <f t="shared" si="83"/>
        <v/>
      </c>
      <c r="BA21" s="163" t="str">
        <f t="shared" si="83"/>
        <v/>
      </c>
      <c r="BB21" s="165">
        <f t="shared" si="83"/>
        <v>40</v>
      </c>
      <c r="BC21" s="165">
        <f t="shared" si="83"/>
        <v>100</v>
      </c>
      <c r="BD21" s="163" t="str">
        <f t="shared" si="83"/>
        <v/>
      </c>
      <c r="BE21" s="163" t="str">
        <f t="shared" si="83"/>
        <v/>
      </c>
      <c r="BF21" s="163" t="str">
        <f t="shared" si="83"/>
        <v/>
      </c>
      <c r="BG21" s="163" t="str">
        <f t="shared" si="83"/>
        <v/>
      </c>
      <c r="BH21" s="163" t="str">
        <f t="shared" si="83"/>
        <v/>
      </c>
      <c r="BI21" s="163" t="str">
        <f t="shared" si="83"/>
        <v/>
      </c>
      <c r="BJ21" s="163" t="str">
        <f t="shared" si="83"/>
        <v/>
      </c>
      <c r="BK21" s="163" t="str">
        <f t="shared" si="83"/>
        <v/>
      </c>
      <c r="BL21" s="163" t="str">
        <f t="shared" si="83"/>
        <v/>
      </c>
      <c r="BM21" s="171">
        <f t="shared" si="83"/>
        <v>960</v>
      </c>
      <c r="BN21" s="163" t="str">
        <f t="shared" si="83"/>
        <v/>
      </c>
      <c r="BO21" s="163" t="str">
        <f t="shared" si="83"/>
        <v/>
      </c>
      <c r="BP21" s="163" t="str">
        <f t="shared" si="83"/>
        <v/>
      </c>
      <c r="BQ21" s="163" t="str">
        <f t="shared" si="83"/>
        <v/>
      </c>
      <c r="BR21" s="163" t="str">
        <f t="shared" si="83"/>
        <v/>
      </c>
      <c r="BS21" s="173" t="str">
        <f t="shared" si="83"/>
        <v/>
      </c>
      <c r="BT21" s="175" t="e">
        <f>$AY21*Assembly!Z$4+$AZ21*Assembly!Z$5+$BA21*Assembly!Z$6+$BB21*Assembly!Z$7+$BC21*Assembly!Z$8+$BD21*Assembly!Z$9+$BE21*Assembly!Z$10+$BF21*Assembly!Z$11+$BG21*Assembly!Z$12+$BH21*Assembly!Z$13+$BI21*Assembly!Z$14+$BJ21*Assembly!Z$15+$BK21*Assembly!Z$16+$BL21*Assembly!Z$17+$BM21*Assembly!Z$18+$BN21*Assembly!Z$19+$BO21*Assembly!Z$20+$BP21*Assembly!Z$21+$BQ21*Assembly!Z$22+$BR21*Assembly!Z$23+$BS21*Assembly!Z$24</f>
        <v>#VALUE!</v>
      </c>
      <c r="BU21" s="165" t="e">
        <f t="shared" si="3"/>
        <v>#VALUE!</v>
      </c>
      <c r="BV21" s="176" t="e">
        <f t="shared" si="75"/>
        <v>#VALUE!</v>
      </c>
      <c r="BW21" s="165" t="e">
        <f>$AY21*Assembly!AD$4+$AZ21*Assembly!AD$5+$BA21*Assembly!AD$6+$BB21*Assembly!AD$7+$BC21*Assembly!AD$8+$BD21*Assembly!AD$9+$BE21*Assembly!AD$10+$BF21*Assembly!AD$11+$BG21*Assembly!AD$12+$BH21*Assembly!AD$13+$BI21*Assembly!AD$14+$BJ21*Assembly!AD$15+$BK21*Assembly!AD$16+$BL21*Assembly!AD$17+$BM21*Assembly!AD$18+$BN21*Assembly!AD$19+$BO21*Assembly!AD$20+$BP21*Assembly!AD$21+$BQ21*Assembly!AD$22+$BR21*Assembly!AD$23+$BS21*Assembly!AD$24</f>
        <v>#VALUE!</v>
      </c>
      <c r="BX21" s="180" t="e">
        <f t="shared" si="4"/>
        <v>#VALUE!</v>
      </c>
      <c r="BY21" s="181" t="e">
        <f t="shared" si="5"/>
        <v>#VALUE!</v>
      </c>
      <c r="BZ21" s="182" t="e">
        <f t="shared" si="6"/>
        <v>#VALUE!</v>
      </c>
      <c r="CA21" s="181" t="e">
        <f t="shared" si="7"/>
        <v>#VALUE!</v>
      </c>
      <c r="CB21" s="165" t="e">
        <f>$AY21*Assembly!Y$4+$AZ21*Assembly!Y$5+$BA21*Assembly!Y$6+$BB21*Assembly!Y$7+$BC21*Assembly!Y$8+$BD21*Assembly!Y$9+$BE21*Assembly!Y$10+$BF21*Assembly!Y$11+$BG21*Assembly!Y$12+$BH21*Assembly!Y$13+$BI21*Assembly!Y$14+$BJ21*Assembly!Y$15+$BK21*Assembly!Y$16+$BL21*Assembly!Y$17+$BM21*Assembly!Y$18+$BN21*Assembly!Y$19+$BO21*Assembly!Y$20+$BP21*Assembly!Y$21+$BQ21*Assembly!Y$22+$BR21*Assembly!Y$23+$BS21*Assembly!Y$24</f>
        <v>#VALUE!</v>
      </c>
      <c r="CC21" s="165" t="e">
        <f t="shared" si="8"/>
        <v>#VALUE!</v>
      </c>
      <c r="CD21" s="136" t="e">
        <f t="shared" si="9"/>
        <v>#VALUE!</v>
      </c>
      <c r="CE21" s="184" t="e">
        <f>$AY21*Assembly!AC$4+$AZ21*Assembly!AC$5+$BA21*Assembly!AC$6+$BB21*Assembly!AC$7+$BC21*Assembly!AC$8+$BD21*Assembly!AC$9+$BE21*Assembly!AC$10+$BF21*Assembly!AC$11+$BG21*Assembly!AC$12+$BH21*Assembly!AC$13+$BI21*Assembly!AC$14+$BJ21*Assembly!AC$15+$BK21*Assembly!AC$16+$BL21*Assembly!AC$17+$BM21*Assembly!AC$18+$BN21*Assembly!AC$19+$BO21*Assembly!AC$20+$BP21*Assembly!AC$21+$BQ21*Assembly!AC$22+$BR21*Assembly!AC$23+$BS21*Assembly!AC$24</f>
        <v>#VALUE!</v>
      </c>
      <c r="CF21" s="208" t="e">
        <f>$AY21*Assembly!M$4+$AZ21*Assembly!M$5+$BA21*Assembly!M$6+$BB21*Assembly!M$7+$BC21*Assembly!M$8+$BD21*Assembly!M$9+$BE21*Assembly!M$10+$BF21*Assembly!M$11+$BG21*Assembly!M$12+$BH21*Assembly!M$13+$BI21*Assembly!M$14+$BJ21*Assembly!M$15+$BK21*Assembly!M$16+$BL21*Assembly!M$17+$BM21*Assembly!M$18+$BN21*Assembly!M$19+$BO21*Assembly!M$20+$BP21*Assembly!M$21+$BQ21*Assembly!M$22+$BR21*Assembly!M$23+$BS21*Assembly!M$24</f>
        <v>#VALUE!</v>
      </c>
      <c r="CG21" s="208" t="e">
        <f>$AY21*Assembly!N$4+$AZ21*Assembly!N$5+$BA21*Assembly!N$6+$BB21*Assembly!N$7+$BC21*Assembly!N$8+$BD21*Assembly!N$9+$BE21*Assembly!N$10+$BF21*Assembly!N$11+$BG21*Assembly!N$12+$BH21*Assembly!N$13+$BI21*Assembly!N$14+$BJ21*Assembly!N$15+$BK21*Assembly!N$16+$BL21*Assembly!N$17+$BM21*Assembly!N$18+$BN21*Assembly!N$19+$BO21*Assembly!N$20+$BP21*Assembly!N$21+$BQ21*Assembly!N$22+$BR21*Assembly!N$23+$BS21*Assembly!N$24</f>
        <v>#VALUE!</v>
      </c>
      <c r="CH21" s="208" t="e">
        <f>$AY21*Assembly!O$4+$AZ21*Assembly!O$5+$BA21*Assembly!O$6+$BB21*Assembly!O$7+$BC21*Assembly!O$8+$BD21*Assembly!O$9+$BE21*Assembly!O$10+$BF21*Assembly!O$11+$BG21*Assembly!O$12+$BH21*Assembly!O$13+$BI21*Assembly!O$14+$BJ21*Assembly!O$15+$BK21*Assembly!O$16+$BL21*Assembly!O$17+$BM21*Assembly!O$18+$BN21*Assembly!O$19+$BO21*Assembly!O$20+$BP21*Assembly!O$21+$BQ21*Assembly!O$22+$BR21*Assembly!O$23+$BS21*Assembly!O$24</f>
        <v>#VALUE!</v>
      </c>
      <c r="CI21" s="203" t="e">
        <f>$AY21*Assembly!P$4+$AZ21*Assembly!P$5+$BA21*Assembly!P$6+$BB21*Assembly!P$7+$BC21*Assembly!P$8+$BD21*Assembly!P$9+$BE21*Assembly!P$10+$BF21*Assembly!P$11+$BG21*Assembly!P$12+$BH21*Assembly!P$13+$BI21*Assembly!P$14+$BJ21*Assembly!P$15+$BK21*Assembly!P$16+$BL21*Assembly!P$17+$BM21*Assembly!P$18+$BN21*Assembly!P$19+$BO21*Assembly!P$20+$BP21*Assembly!P$21+$BQ21*Assembly!P$22+$BR21*Assembly!P$23+$BS21*Assembly!P$24</f>
        <v>#VALUE!</v>
      </c>
      <c r="CJ21" s="203" t="e">
        <f>$AY21*Assembly!Q$4+$AZ21*Assembly!Q$5+$BA21*Assembly!Q$6+$BB21*Assembly!Q$7+$BC21*Assembly!Q$8+$BD21*Assembly!Q$9+$BE21*Assembly!Q$10+$BF21*Assembly!Q$11+$BG21*Assembly!Q$12+$BH21*Assembly!Q$13+$BI21*Assembly!Q$14+$BJ21*Assembly!Q$15+$BK21*Assembly!Q$16+$BL21*Assembly!Q$17+$BM21*Assembly!Q$18+$BN21*Assembly!Q$19+$BO21*Assembly!Q$20+$BP21*Assembly!Q$21+$BQ21*Assembly!Q$22+$BR21*Assembly!Q$23+$BS21*Assembly!Q$24</f>
        <v>#VALUE!</v>
      </c>
      <c r="CK21" s="208" t="e">
        <f>$AY21*Assembly!R$4+$AZ21*Assembly!R$5+$BA21*Assembly!R$6+$BB21*Assembly!R$7+$BC21*Assembly!R$8+$BD21*Assembly!R$9+$BE21*Assembly!R$10+$BF21*Assembly!R$11+$BG21*Assembly!R$12+$BH21*Assembly!R$13+$BI21*Assembly!R$14+$BJ21*Assembly!R$15+$BK21*Assembly!R$16+$BL21*Assembly!R$17+$BM21*Assembly!R$18+$BN21*Assembly!R$19+$BO21*Assembly!R$20+$BP21*Assembly!R$21+$BQ21*Assembly!R$22+$BR21*Assembly!R$23+$BS21*Assembly!R$24</f>
        <v>#VALUE!</v>
      </c>
      <c r="CL21" s="203" t="e">
        <f>$AY21*Assembly!S$4+$AZ21*Assembly!S$5+$BA21*Assembly!S$6+$BB21*Assembly!S$7+$BC21*Assembly!S$8+$BD21*Assembly!S$9+$BE21*Assembly!S$10+$BF21*Assembly!S$11+$BG21*Assembly!S$12+$BH21*Assembly!S$13+$BI21*Assembly!S$14+$BJ21*Assembly!S$15+$BK21*Assembly!S$16+$BL21*Assembly!S$17+$BM21*Assembly!S$18+$BN21*Assembly!S$19+$BO21*Assembly!S$20+$BP21*Assembly!S$21+$BQ21*Assembly!S$22+$BR21*Assembly!S$23+$BS21*Assembly!S$24</f>
        <v>#VALUE!</v>
      </c>
      <c r="CM21" s="203" t="e">
        <f>$AY21*Assembly!T$4+$AZ21*Assembly!T$5+$BA21*Assembly!T$6+$BB21*Assembly!T$7+$BC21*Assembly!T$8+$BD21*Assembly!T$9+$BE21*Assembly!T$10+$BF21*Assembly!T$11+$BG21*Assembly!T$12+$BH21*Assembly!T$13+$BI21*Assembly!T$14+$BJ21*Assembly!T$15+$BK21*Assembly!T$16+$BL21*Assembly!T$17+$BM21*Assembly!T$18+$BN21*Assembly!T$19+$BO21*Assembly!T$20+$BP21*Assembly!T$21+$BQ21*Assembly!T$22+$BR21*Assembly!T$23+$BS21*Assembly!T$24</f>
        <v>#VALUE!</v>
      </c>
      <c r="CN21" s="203" t="e">
        <f>$AY21*Assembly!U$4+$AZ21*Assembly!U$5+$BA21*Assembly!U$6+$BB21*Assembly!U$7+$BC21*Assembly!U$8+$BD21*Assembly!U$9+$BE21*Assembly!U$10+$BF21*Assembly!U$11+$BG21*Assembly!U$12+$BH21*Assembly!U$13+$BI21*Assembly!U$14+$BJ21*Assembly!U$15+$BK21*Assembly!U$16+$BL21*Assembly!U$17+$BM21*Assembly!U$18+$BN21*Assembly!U$19+$BO21*Assembly!U$20+$BP21*Assembly!U$21+$BQ21*Assembly!U$22+$BR21*Assembly!U$23+$BS21*Assembly!U$24</f>
        <v>#VALUE!</v>
      </c>
      <c r="CO21" s="208" t="e">
        <f>$AY21*Assembly!V$4+$AZ21*Assembly!V$5+$BA21*Assembly!V$6+$BB21*Assembly!V$7+$BC21*Assembly!V$8+$BD21*Assembly!V$9+$BE21*Assembly!V$10+$BF21*Assembly!V$11+$BG21*Assembly!V$12+$BH21*Assembly!V$13+$BI21*Assembly!V$14+$BJ21*Assembly!V$15+$BK21*Assembly!V$16+$BL21*Assembly!V$17+$BM21*Assembly!V$18+$BN21*Assembly!V$19+$BO21*Assembly!V$20+$BP21*Assembly!V$21+$BQ21*Assembly!V$22+$BR21*Assembly!V$23+$BS21*Assembly!V$24</f>
        <v>#VALUE!</v>
      </c>
      <c r="CP21" s="208" t="e">
        <f>CF21*Refining!$F$3</f>
        <v>#VALUE!</v>
      </c>
      <c r="CQ21" s="208" t="e">
        <f>CG21*Refining!$F$4</f>
        <v>#VALUE!</v>
      </c>
      <c r="CR21" s="208" t="e">
        <f>CH21*Refining!$F$5</f>
        <v>#VALUE!</v>
      </c>
      <c r="CS21" s="208" t="e">
        <f>CI21*Refining!$F$6</f>
        <v>#VALUE!</v>
      </c>
      <c r="CT21" s="208" t="e">
        <f>CJ21*Refining!$F$7</f>
        <v>#VALUE!</v>
      </c>
      <c r="CU21" s="208" t="e">
        <f>CK21*Refining!$F$8</f>
        <v>#VALUE!</v>
      </c>
      <c r="CV21" s="208" t="e">
        <f>CL21*Refining!$F$9</f>
        <v>#VALUE!</v>
      </c>
      <c r="CW21" s="208" t="e">
        <f>CM21*Refining!$F$10</f>
        <v>#VALUE!</v>
      </c>
      <c r="CX21" s="208" t="e">
        <f>CN21*Refining!$F$11</f>
        <v>#VALUE!</v>
      </c>
      <c r="CY21" s="208" t="e">
        <f>CO21*Refining!$F$12</f>
        <v>#VALUE!</v>
      </c>
      <c r="CZ21" s="190" t="e">
        <f t="shared" ref="CZ21:DS21" si="84">IF(CF21 = 0, "", CF21)</f>
        <v>#VALUE!</v>
      </c>
      <c r="DA21" s="191" t="e">
        <f t="shared" si="84"/>
        <v>#VALUE!</v>
      </c>
      <c r="DB21" s="197" t="e">
        <f t="shared" si="84"/>
        <v>#VALUE!</v>
      </c>
      <c r="DC21" s="191" t="e">
        <f t="shared" si="84"/>
        <v>#VALUE!</v>
      </c>
      <c r="DD21" s="193" t="e">
        <f t="shared" si="84"/>
        <v>#VALUE!</v>
      </c>
      <c r="DE21" s="191" t="e">
        <f t="shared" si="84"/>
        <v>#VALUE!</v>
      </c>
      <c r="DF21" s="193" t="e">
        <f t="shared" si="84"/>
        <v>#VALUE!</v>
      </c>
      <c r="DG21" s="193" t="e">
        <f t="shared" si="84"/>
        <v>#VALUE!</v>
      </c>
      <c r="DH21" s="191" t="e">
        <f t="shared" si="84"/>
        <v>#VALUE!</v>
      </c>
      <c r="DI21" s="195" t="e">
        <f t="shared" si="84"/>
        <v>#VALUE!</v>
      </c>
      <c r="DJ21" s="190" t="e">
        <f t="shared" si="84"/>
        <v>#VALUE!</v>
      </c>
      <c r="DK21" s="191" t="e">
        <f t="shared" si="84"/>
        <v>#VALUE!</v>
      </c>
      <c r="DL21" s="197" t="e">
        <f t="shared" si="84"/>
        <v>#VALUE!</v>
      </c>
      <c r="DM21" s="191" t="e">
        <f t="shared" si="84"/>
        <v>#VALUE!</v>
      </c>
      <c r="DN21" s="193" t="e">
        <f t="shared" si="84"/>
        <v>#VALUE!</v>
      </c>
      <c r="DO21" s="191" t="e">
        <f t="shared" si="84"/>
        <v>#VALUE!</v>
      </c>
      <c r="DP21" s="197" t="e">
        <f t="shared" si="84"/>
        <v>#VALUE!</v>
      </c>
      <c r="DQ21" s="197" t="e">
        <f t="shared" si="84"/>
        <v>#VALUE!</v>
      </c>
      <c r="DR21" s="191" t="e">
        <f t="shared" si="84"/>
        <v>#VALUE!</v>
      </c>
      <c r="DS21" s="195" t="e">
        <f t="shared" si="84"/>
        <v>#VALUE!</v>
      </c>
      <c r="DT21" s="190" t="e">
        <f t="shared" si="11"/>
        <v>#VALUE!</v>
      </c>
      <c r="DU21" s="197" t="e">
        <f t="shared" si="12"/>
        <v>#VALUE!</v>
      </c>
      <c r="DV21" s="165" t="e">
        <f>CZ21*'Ores &amp; Ingots'!$C$3+DA21*'Ores &amp; Ingots'!$C$4+DB21*'Ores &amp; Ingots'!$C$5+DC21*'Ores &amp; Ingots'!$C$6+DD21*'Ores &amp; Ingots'!$C$7+DE21*'Ores &amp; Ingots'!$C$8+DF21*'Ores &amp; Ingots'!$C$9+DG21*'Ores &amp; Ingots'!$C$10+DH21*'Ores &amp; Ingots'!$C$11+DI21*'Ores &amp; Ingots'!$C$12</f>
        <v>#VALUE!</v>
      </c>
      <c r="DW21" s="165" t="e">
        <f>DJ21*'Ores &amp; Ingots'!$B$3+DK21*'Ores &amp; Ingots'!$B$4+DL21*'Ores &amp; Ingots'!$B$5+DM21*'Ores &amp; Ingots'!$B$6+DN21*'Ores &amp; Ingots'!$B$7+DO21*'Ores &amp; Ingots'!$B$8+DP21*'Ores &amp; Ingots'!$B$9+DQ21*'Ores &amp; Ingots'!$B$10+DR21*'Ores &amp; Ingots'!$B$11+DS21*'Ores &amp; Ingots'!$B$12</f>
        <v>#VALUE!</v>
      </c>
      <c r="DX21" s="197" t="e">
        <f>CZ21*Refining!$G$3+DA21*Refining!$G$4+DB21*Refining!$G$5+DC21*Refining!$G$6+DD21*Refining!$G$7+DE21*Refining!$G$8+DF21*Refining!$G$9+DG21*Refining!$G$10+DH21*Refining!$G$11+DI21*Refining!$G$12</f>
        <v>#VALUE!</v>
      </c>
      <c r="DY21" s="197" t="e">
        <f t="shared" si="13"/>
        <v>#VALUE!</v>
      </c>
      <c r="DZ21" s="199" t="e">
        <f t="shared" si="14"/>
        <v>#VALUE!</v>
      </c>
      <c r="EA21" s="190" t="e">
        <f t="shared" si="15"/>
        <v>#VALUE!</v>
      </c>
      <c r="EB21" s="200" t="e">
        <f t="shared" ref="EB21:EC21" si="85">EA21/60</f>
        <v>#VALUE!</v>
      </c>
      <c r="EC21" s="200" t="e">
        <f t="shared" si="85"/>
        <v>#VALUE!</v>
      </c>
      <c r="ED21" s="190" t="e">
        <f t="shared" si="17"/>
        <v>#VALUE!</v>
      </c>
      <c r="EE21" s="200" t="e">
        <f t="shared" ref="EE21:EF21" si="86">ED21/1000</f>
        <v>#VALUE!</v>
      </c>
      <c r="EF21" s="201" t="e">
        <f t="shared" si="86"/>
        <v>#VALUE!</v>
      </c>
      <c r="EG21" s="136" t="e">
        <f t="shared" si="19"/>
        <v>#VALUE!</v>
      </c>
      <c r="EH21" s="138" t="e">
        <f t="shared" si="20"/>
        <v>#VALUE!</v>
      </c>
      <c r="EI21" s="133">
        <v>1072</v>
      </c>
    </row>
    <row r="22" spans="1:139" ht="15.75" customHeight="1" x14ac:dyDescent="0.2">
      <c r="A22" s="864"/>
      <c r="B22" s="135" t="s">
        <v>245</v>
      </c>
      <c r="C22" s="137" t="s">
        <v>155</v>
      </c>
      <c r="D22" s="137">
        <v>3</v>
      </c>
      <c r="E22" s="137">
        <v>2</v>
      </c>
      <c r="F22" s="137">
        <v>4</v>
      </c>
      <c r="G22" s="141">
        <f t="shared" si="0"/>
        <v>3</v>
      </c>
      <c r="H22" s="142">
        <v>28</v>
      </c>
      <c r="I22" s="142">
        <v>28</v>
      </c>
      <c r="J22" s="144">
        <f>H22/Main!$D$9</f>
        <v>5.6</v>
      </c>
      <c r="K22" s="144">
        <f>I22/Main!$D$10</f>
        <v>14</v>
      </c>
      <c r="L22" s="144">
        <f t="shared" si="1"/>
        <v>2.5</v>
      </c>
      <c r="M22" s="144">
        <v>1</v>
      </c>
      <c r="N22" s="306">
        <v>2</v>
      </c>
      <c r="O22" s="149">
        <v>2400000</v>
      </c>
      <c r="P22" s="150"/>
      <c r="Q22" s="153"/>
      <c r="R22" s="150"/>
      <c r="S22" s="155"/>
      <c r="T22" s="155"/>
      <c r="U22" s="153">
        <v>144000</v>
      </c>
      <c r="V22" s="150"/>
      <c r="W22" s="150"/>
      <c r="X22" s="150"/>
      <c r="Y22" s="150"/>
      <c r="Z22" s="150"/>
      <c r="AA22" s="150"/>
      <c r="AB22" s="150"/>
      <c r="AC22" s="157"/>
      <c r="AD22" s="158">
        <v>5</v>
      </c>
      <c r="AE22" s="158">
        <v>0</v>
      </c>
      <c r="AF22" s="158">
        <v>0</v>
      </c>
      <c r="AG22" s="158">
        <v>5</v>
      </c>
      <c r="AH22" s="158">
        <v>2</v>
      </c>
      <c r="AI22" s="158">
        <v>0</v>
      </c>
      <c r="AJ22" s="158">
        <v>0</v>
      </c>
      <c r="AK22" s="158">
        <v>0</v>
      </c>
      <c r="AL22" s="158">
        <v>0</v>
      </c>
      <c r="AM22" s="158">
        <v>0</v>
      </c>
      <c r="AN22" s="158">
        <v>0</v>
      </c>
      <c r="AO22" s="158">
        <v>0</v>
      </c>
      <c r="AP22" s="158">
        <v>0</v>
      </c>
      <c r="AQ22" s="158">
        <v>0</v>
      </c>
      <c r="AR22" s="160">
        <v>12</v>
      </c>
      <c r="AS22" s="158">
        <v>0</v>
      </c>
      <c r="AT22" s="158">
        <v>0</v>
      </c>
      <c r="AU22" s="158">
        <v>0</v>
      </c>
      <c r="AV22" s="158">
        <v>0</v>
      </c>
      <c r="AW22" s="158">
        <v>0</v>
      </c>
      <c r="AX22" s="158">
        <v>0</v>
      </c>
      <c r="AY22" s="175">
        <f t="shared" ref="AY22:BS22" si="87">IF(AD22 = 0, "", AD22)</f>
        <v>5</v>
      </c>
      <c r="AZ22" s="163" t="str">
        <f t="shared" si="87"/>
        <v/>
      </c>
      <c r="BA22" s="163" t="str">
        <f t="shared" si="87"/>
        <v/>
      </c>
      <c r="BB22" s="165">
        <f t="shared" si="87"/>
        <v>5</v>
      </c>
      <c r="BC22" s="165">
        <f t="shared" si="87"/>
        <v>2</v>
      </c>
      <c r="BD22" s="163" t="str">
        <f t="shared" si="87"/>
        <v/>
      </c>
      <c r="BE22" s="163" t="str">
        <f t="shared" si="87"/>
        <v/>
      </c>
      <c r="BF22" s="163" t="str">
        <f t="shared" si="87"/>
        <v/>
      </c>
      <c r="BG22" s="163" t="str">
        <f t="shared" si="87"/>
        <v/>
      </c>
      <c r="BH22" s="163" t="str">
        <f t="shared" si="87"/>
        <v/>
      </c>
      <c r="BI22" s="163" t="str">
        <f t="shared" si="87"/>
        <v/>
      </c>
      <c r="BJ22" s="163" t="str">
        <f t="shared" si="87"/>
        <v/>
      </c>
      <c r="BK22" s="163" t="str">
        <f t="shared" si="87"/>
        <v/>
      </c>
      <c r="BL22" s="163" t="str">
        <f t="shared" si="87"/>
        <v/>
      </c>
      <c r="BM22" s="171">
        <f t="shared" si="87"/>
        <v>12</v>
      </c>
      <c r="BN22" s="163" t="str">
        <f t="shared" si="87"/>
        <v/>
      </c>
      <c r="BO22" s="163" t="str">
        <f t="shared" si="87"/>
        <v/>
      </c>
      <c r="BP22" s="163" t="str">
        <f t="shared" si="87"/>
        <v/>
      </c>
      <c r="BQ22" s="163" t="str">
        <f t="shared" si="87"/>
        <v/>
      </c>
      <c r="BR22" s="163" t="str">
        <f t="shared" si="87"/>
        <v/>
      </c>
      <c r="BS22" s="173" t="str">
        <f t="shared" si="87"/>
        <v/>
      </c>
      <c r="BT22" s="175" t="e">
        <f>$AY22*Assembly!Z$4+$AZ22*Assembly!Z$5+$BA22*Assembly!Z$6+$BB22*Assembly!Z$7+$BC22*Assembly!Z$8+$BD22*Assembly!Z$9+$BE22*Assembly!Z$10+$BF22*Assembly!Z$11+$BG22*Assembly!Z$12+$BH22*Assembly!Z$13+$BI22*Assembly!Z$14+$BJ22*Assembly!Z$15+$BK22*Assembly!Z$16+$BL22*Assembly!Z$17+$BM22*Assembly!Z$18+$BN22*Assembly!Z$19+$BO22*Assembly!Z$20+$BP22*Assembly!Z$21+$BQ22*Assembly!Z$22+$BR22*Assembly!Z$23+$BS22*Assembly!Z$24</f>
        <v>#VALUE!</v>
      </c>
      <c r="BU22" s="165" t="e">
        <f t="shared" si="3"/>
        <v>#VALUE!</v>
      </c>
      <c r="BV22" s="176" t="e">
        <f t="shared" si="75"/>
        <v>#VALUE!</v>
      </c>
      <c r="BW22" s="165" t="e">
        <f>$AY22*Assembly!AD$4+$AZ22*Assembly!AD$5+$BA22*Assembly!AD$6+$BB22*Assembly!AD$7+$BC22*Assembly!AD$8+$BD22*Assembly!AD$9+$BE22*Assembly!AD$10+$BF22*Assembly!AD$11+$BG22*Assembly!AD$12+$BH22*Assembly!AD$13+$BI22*Assembly!AD$14+$BJ22*Assembly!AD$15+$BK22*Assembly!AD$16+$BL22*Assembly!AD$17+$BM22*Assembly!AD$18+$BN22*Assembly!AD$19+$BO22*Assembly!AD$20+$BP22*Assembly!AD$21+$BQ22*Assembly!AD$22+$BR22*Assembly!AD$23+$BS22*Assembly!AD$24</f>
        <v>#VALUE!</v>
      </c>
      <c r="BX22" s="180" t="e">
        <f t="shared" si="4"/>
        <v>#VALUE!</v>
      </c>
      <c r="BY22" s="181" t="e">
        <f t="shared" si="5"/>
        <v>#VALUE!</v>
      </c>
      <c r="BZ22" s="182" t="e">
        <f t="shared" si="6"/>
        <v>#VALUE!</v>
      </c>
      <c r="CA22" s="181" t="e">
        <f t="shared" si="7"/>
        <v>#VALUE!</v>
      </c>
      <c r="CB22" s="165" t="e">
        <f>$AY22*Assembly!Y$4+$AZ22*Assembly!Y$5+$BA22*Assembly!Y$6+$BB22*Assembly!Y$7+$BC22*Assembly!Y$8+$BD22*Assembly!Y$9+$BE22*Assembly!Y$10+$BF22*Assembly!Y$11+$BG22*Assembly!Y$12+$BH22*Assembly!Y$13+$BI22*Assembly!Y$14+$BJ22*Assembly!Y$15+$BK22*Assembly!Y$16+$BL22*Assembly!Y$17+$BM22*Assembly!Y$18+$BN22*Assembly!Y$19+$BO22*Assembly!Y$20+$BP22*Assembly!Y$21+$BQ22*Assembly!Y$22+$BR22*Assembly!Y$23+$BS22*Assembly!Y$24</f>
        <v>#VALUE!</v>
      </c>
      <c r="CC22" s="165" t="e">
        <f t="shared" si="8"/>
        <v>#VALUE!</v>
      </c>
      <c r="CD22" s="136" t="e">
        <f t="shared" si="9"/>
        <v>#VALUE!</v>
      </c>
      <c r="CE22" s="184" t="e">
        <f>$AY22*Assembly!AC$4+$AZ22*Assembly!AC$5+$BA22*Assembly!AC$6+$BB22*Assembly!AC$7+$BC22*Assembly!AC$8+$BD22*Assembly!AC$9+$BE22*Assembly!AC$10+$BF22*Assembly!AC$11+$BG22*Assembly!AC$12+$BH22*Assembly!AC$13+$BI22*Assembly!AC$14+$BJ22*Assembly!AC$15+$BK22*Assembly!AC$16+$BL22*Assembly!AC$17+$BM22*Assembly!AC$18+$BN22*Assembly!AC$19+$BO22*Assembly!AC$20+$BP22*Assembly!AC$21+$BQ22*Assembly!AC$22+$BR22*Assembly!AC$23+$BS22*Assembly!AC$24</f>
        <v>#VALUE!</v>
      </c>
      <c r="CF22" s="153" t="e">
        <f>$AY22*Assembly!M$4+$AZ22*Assembly!M$5+$BA22*Assembly!M$6+$BB22*Assembly!M$7+$BC22*Assembly!M$8+$BD22*Assembly!M$9+$BE22*Assembly!M$10+$BF22*Assembly!M$11+$BG22*Assembly!M$12+$BH22*Assembly!M$13+$BI22*Assembly!M$14+$BJ22*Assembly!M$15+$BK22*Assembly!M$16+$BL22*Assembly!M$17+$BM22*Assembly!M$18+$BN22*Assembly!M$19+$BO22*Assembly!M$20+$BP22*Assembly!M$21+$BQ22*Assembly!M$22+$BR22*Assembly!M$23+$BS22*Assembly!M$24</f>
        <v>#VALUE!</v>
      </c>
      <c r="CG22" s="153" t="e">
        <f>$AY22*Assembly!N$4+$AZ22*Assembly!N$5+$BA22*Assembly!N$6+$BB22*Assembly!N$7+$BC22*Assembly!N$8+$BD22*Assembly!N$9+$BE22*Assembly!N$10+$BF22*Assembly!N$11+$BG22*Assembly!N$12+$BH22*Assembly!N$13+$BI22*Assembly!N$14+$BJ22*Assembly!N$15+$BK22*Assembly!N$16+$BL22*Assembly!N$17+$BM22*Assembly!N$18+$BN22*Assembly!N$19+$BO22*Assembly!N$20+$BP22*Assembly!N$21+$BQ22*Assembly!N$22+$BR22*Assembly!N$23+$BS22*Assembly!N$24</f>
        <v>#VALUE!</v>
      </c>
      <c r="CH22" s="153" t="e">
        <f>$AY22*Assembly!O$4+$AZ22*Assembly!O$5+$BA22*Assembly!O$6+$BB22*Assembly!O$7+$BC22*Assembly!O$8+$BD22*Assembly!O$9+$BE22*Assembly!O$10+$BF22*Assembly!O$11+$BG22*Assembly!O$12+$BH22*Assembly!O$13+$BI22*Assembly!O$14+$BJ22*Assembly!O$15+$BK22*Assembly!O$16+$BL22*Assembly!O$17+$BM22*Assembly!O$18+$BN22*Assembly!O$19+$BO22*Assembly!O$20+$BP22*Assembly!O$21+$BQ22*Assembly!O$22+$BR22*Assembly!O$23+$BS22*Assembly!O$24</f>
        <v>#VALUE!</v>
      </c>
      <c r="CI22" s="142" t="e">
        <f>$AY22*Assembly!P$4+$AZ22*Assembly!P$5+$BA22*Assembly!P$6+$BB22*Assembly!P$7+$BC22*Assembly!P$8+$BD22*Assembly!P$9+$BE22*Assembly!P$10+$BF22*Assembly!P$11+$BG22*Assembly!P$12+$BH22*Assembly!P$13+$BI22*Assembly!P$14+$BJ22*Assembly!P$15+$BK22*Assembly!P$16+$BL22*Assembly!P$17+$BM22*Assembly!P$18+$BN22*Assembly!P$19+$BO22*Assembly!P$20+$BP22*Assembly!P$21+$BQ22*Assembly!P$22+$BR22*Assembly!P$23+$BS22*Assembly!P$24</f>
        <v>#VALUE!</v>
      </c>
      <c r="CJ22" s="142" t="e">
        <f>$AY22*Assembly!Q$4+$AZ22*Assembly!Q$5+$BA22*Assembly!Q$6+$BB22*Assembly!Q$7+$BC22*Assembly!Q$8+$BD22*Assembly!Q$9+$BE22*Assembly!Q$10+$BF22*Assembly!Q$11+$BG22*Assembly!Q$12+$BH22*Assembly!Q$13+$BI22*Assembly!Q$14+$BJ22*Assembly!Q$15+$BK22*Assembly!Q$16+$BL22*Assembly!Q$17+$BM22*Assembly!Q$18+$BN22*Assembly!Q$19+$BO22*Assembly!Q$20+$BP22*Assembly!Q$21+$BQ22*Assembly!Q$22+$BR22*Assembly!Q$23+$BS22*Assembly!Q$24</f>
        <v>#VALUE!</v>
      </c>
      <c r="CK22" s="153" t="e">
        <f>$AY22*Assembly!R$4+$AZ22*Assembly!R$5+$BA22*Assembly!R$6+$BB22*Assembly!R$7+$BC22*Assembly!R$8+$BD22*Assembly!R$9+$BE22*Assembly!R$10+$BF22*Assembly!R$11+$BG22*Assembly!R$12+$BH22*Assembly!R$13+$BI22*Assembly!R$14+$BJ22*Assembly!R$15+$BK22*Assembly!R$16+$BL22*Assembly!R$17+$BM22*Assembly!R$18+$BN22*Assembly!R$19+$BO22*Assembly!R$20+$BP22*Assembly!R$21+$BQ22*Assembly!R$22+$BR22*Assembly!R$23+$BS22*Assembly!R$24</f>
        <v>#VALUE!</v>
      </c>
      <c r="CL22" s="142" t="e">
        <f>$AY22*Assembly!S$4+$AZ22*Assembly!S$5+$BA22*Assembly!S$6+$BB22*Assembly!S$7+$BC22*Assembly!S$8+$BD22*Assembly!S$9+$BE22*Assembly!S$10+$BF22*Assembly!S$11+$BG22*Assembly!S$12+$BH22*Assembly!S$13+$BI22*Assembly!S$14+$BJ22*Assembly!S$15+$BK22*Assembly!S$16+$BL22*Assembly!S$17+$BM22*Assembly!S$18+$BN22*Assembly!S$19+$BO22*Assembly!S$20+$BP22*Assembly!S$21+$BQ22*Assembly!S$22+$BR22*Assembly!S$23+$BS22*Assembly!S$24</f>
        <v>#VALUE!</v>
      </c>
      <c r="CM22" s="142" t="e">
        <f>$AY22*Assembly!T$4+$AZ22*Assembly!T$5+$BA22*Assembly!T$6+$BB22*Assembly!T$7+$BC22*Assembly!T$8+$BD22*Assembly!T$9+$BE22*Assembly!T$10+$BF22*Assembly!T$11+$BG22*Assembly!T$12+$BH22*Assembly!T$13+$BI22*Assembly!T$14+$BJ22*Assembly!T$15+$BK22*Assembly!T$16+$BL22*Assembly!T$17+$BM22*Assembly!T$18+$BN22*Assembly!T$19+$BO22*Assembly!T$20+$BP22*Assembly!T$21+$BQ22*Assembly!T$22+$BR22*Assembly!T$23+$BS22*Assembly!T$24</f>
        <v>#VALUE!</v>
      </c>
      <c r="CN22" s="142" t="e">
        <f>$AY22*Assembly!U$4+$AZ22*Assembly!U$5+$BA22*Assembly!U$6+$BB22*Assembly!U$7+$BC22*Assembly!U$8+$BD22*Assembly!U$9+$BE22*Assembly!U$10+$BF22*Assembly!U$11+$BG22*Assembly!U$12+$BH22*Assembly!U$13+$BI22*Assembly!U$14+$BJ22*Assembly!U$15+$BK22*Assembly!U$16+$BL22*Assembly!U$17+$BM22*Assembly!U$18+$BN22*Assembly!U$19+$BO22*Assembly!U$20+$BP22*Assembly!U$21+$BQ22*Assembly!U$22+$BR22*Assembly!U$23+$BS22*Assembly!U$24</f>
        <v>#VALUE!</v>
      </c>
      <c r="CO22" s="153" t="e">
        <f>$AY22*Assembly!V$4+$AZ22*Assembly!V$5+$BA22*Assembly!V$6+$BB22*Assembly!V$7+$BC22*Assembly!V$8+$BD22*Assembly!V$9+$BE22*Assembly!V$10+$BF22*Assembly!V$11+$BG22*Assembly!V$12+$BH22*Assembly!V$13+$BI22*Assembly!V$14+$BJ22*Assembly!V$15+$BK22*Assembly!V$16+$BL22*Assembly!V$17+$BM22*Assembly!V$18+$BN22*Assembly!V$19+$BO22*Assembly!V$20+$BP22*Assembly!V$21+$BQ22*Assembly!V$22+$BR22*Assembly!V$23+$BS22*Assembly!V$24</f>
        <v>#VALUE!</v>
      </c>
      <c r="CP22" s="153" t="e">
        <f>CF22*Refining!$F$3</f>
        <v>#VALUE!</v>
      </c>
      <c r="CQ22" s="153" t="e">
        <f>CG22*Refining!$F$4</f>
        <v>#VALUE!</v>
      </c>
      <c r="CR22" s="153" t="e">
        <f>CH22*Refining!$F$5</f>
        <v>#VALUE!</v>
      </c>
      <c r="CS22" s="153" t="e">
        <f>CI22*Refining!$F$6</f>
        <v>#VALUE!</v>
      </c>
      <c r="CT22" s="153" t="e">
        <f>CJ22*Refining!$F$7</f>
        <v>#VALUE!</v>
      </c>
      <c r="CU22" s="153" t="e">
        <f>CK22*Refining!$F$8</f>
        <v>#VALUE!</v>
      </c>
      <c r="CV22" s="153" t="e">
        <f>CL22*Refining!$F$9</f>
        <v>#VALUE!</v>
      </c>
      <c r="CW22" s="153" t="e">
        <f>CM22*Refining!$F$10</f>
        <v>#VALUE!</v>
      </c>
      <c r="CX22" s="153" t="e">
        <f>CN22*Refining!$F$11</f>
        <v>#VALUE!</v>
      </c>
      <c r="CY22" s="153" t="e">
        <f>CO22*Refining!$F$12</f>
        <v>#VALUE!</v>
      </c>
      <c r="CZ22" s="190" t="e">
        <f t="shared" ref="CZ22:DS22" si="88">IF(CF22 = 0, "", CF22)</f>
        <v>#VALUE!</v>
      </c>
      <c r="DA22" s="191" t="e">
        <f t="shared" si="88"/>
        <v>#VALUE!</v>
      </c>
      <c r="DB22" s="197" t="e">
        <f t="shared" si="88"/>
        <v>#VALUE!</v>
      </c>
      <c r="DC22" s="191" t="e">
        <f t="shared" si="88"/>
        <v>#VALUE!</v>
      </c>
      <c r="DD22" s="193" t="e">
        <f t="shared" si="88"/>
        <v>#VALUE!</v>
      </c>
      <c r="DE22" s="191" t="e">
        <f t="shared" si="88"/>
        <v>#VALUE!</v>
      </c>
      <c r="DF22" s="193" t="e">
        <f t="shared" si="88"/>
        <v>#VALUE!</v>
      </c>
      <c r="DG22" s="193" t="e">
        <f t="shared" si="88"/>
        <v>#VALUE!</v>
      </c>
      <c r="DH22" s="191" t="e">
        <f t="shared" si="88"/>
        <v>#VALUE!</v>
      </c>
      <c r="DI22" s="195" t="e">
        <f t="shared" si="88"/>
        <v>#VALUE!</v>
      </c>
      <c r="DJ22" s="190" t="e">
        <f t="shared" si="88"/>
        <v>#VALUE!</v>
      </c>
      <c r="DK22" s="191" t="e">
        <f t="shared" si="88"/>
        <v>#VALUE!</v>
      </c>
      <c r="DL22" s="197" t="e">
        <f t="shared" si="88"/>
        <v>#VALUE!</v>
      </c>
      <c r="DM22" s="191" t="e">
        <f t="shared" si="88"/>
        <v>#VALUE!</v>
      </c>
      <c r="DN22" s="193" t="e">
        <f t="shared" si="88"/>
        <v>#VALUE!</v>
      </c>
      <c r="DO22" s="191" t="e">
        <f t="shared" si="88"/>
        <v>#VALUE!</v>
      </c>
      <c r="DP22" s="197" t="e">
        <f t="shared" si="88"/>
        <v>#VALUE!</v>
      </c>
      <c r="DQ22" s="197" t="e">
        <f t="shared" si="88"/>
        <v>#VALUE!</v>
      </c>
      <c r="DR22" s="191" t="e">
        <f t="shared" si="88"/>
        <v>#VALUE!</v>
      </c>
      <c r="DS22" s="195" t="e">
        <f t="shared" si="88"/>
        <v>#VALUE!</v>
      </c>
      <c r="DT22" s="190" t="e">
        <f t="shared" si="11"/>
        <v>#VALUE!</v>
      </c>
      <c r="DU22" s="197" t="e">
        <f t="shared" si="12"/>
        <v>#VALUE!</v>
      </c>
      <c r="DV22" s="165" t="e">
        <f>CZ22*'Ores &amp; Ingots'!$C$3+DA22*'Ores &amp; Ingots'!$C$4+DB22*'Ores &amp; Ingots'!$C$5+DC22*'Ores &amp; Ingots'!$C$6+DD22*'Ores &amp; Ingots'!$C$7+DE22*'Ores &amp; Ingots'!$C$8+DF22*'Ores &amp; Ingots'!$C$9+DG22*'Ores &amp; Ingots'!$C$10+DH22*'Ores &amp; Ingots'!$C$11+DI22*'Ores &amp; Ingots'!$C$12</f>
        <v>#VALUE!</v>
      </c>
      <c r="DW22" s="165" t="e">
        <f>DJ22*'Ores &amp; Ingots'!$B$3+DK22*'Ores &amp; Ingots'!$B$4+DL22*'Ores &amp; Ingots'!$B$5+DM22*'Ores &amp; Ingots'!$B$6+DN22*'Ores &amp; Ingots'!$B$7+DO22*'Ores &amp; Ingots'!$B$8+DP22*'Ores &amp; Ingots'!$B$9+DQ22*'Ores &amp; Ingots'!$B$10+DR22*'Ores &amp; Ingots'!$B$11+DS22*'Ores &amp; Ingots'!$B$12</f>
        <v>#VALUE!</v>
      </c>
      <c r="DX22" s="197" t="e">
        <f>CZ22*Refining!$G$3+DA22*Refining!$G$4+DB22*Refining!$G$5+DC22*Refining!$G$6+DD22*Refining!$G$7+DE22*Refining!$G$8+DF22*Refining!$G$9+DG22*Refining!$G$10+DH22*Refining!$G$11+DI22*Refining!$G$12</f>
        <v>#VALUE!</v>
      </c>
      <c r="DY22" s="197" t="e">
        <f t="shared" si="13"/>
        <v>#VALUE!</v>
      </c>
      <c r="DZ22" s="199" t="e">
        <f t="shared" si="14"/>
        <v>#VALUE!</v>
      </c>
      <c r="EA22" s="190" t="e">
        <f t="shared" si="15"/>
        <v>#VALUE!</v>
      </c>
      <c r="EB22" s="200" t="e">
        <f t="shared" ref="EB22:EC22" si="89">EA22/60</f>
        <v>#VALUE!</v>
      </c>
      <c r="EC22" s="200" t="e">
        <f t="shared" si="89"/>
        <v>#VALUE!</v>
      </c>
      <c r="ED22" s="190" t="e">
        <f t="shared" si="17"/>
        <v>#VALUE!</v>
      </c>
      <c r="EE22" s="200" t="e">
        <f t="shared" ref="EE22:EF22" si="90">ED22/1000</f>
        <v>#VALUE!</v>
      </c>
      <c r="EF22" s="201" t="e">
        <f t="shared" si="90"/>
        <v>#VALUE!</v>
      </c>
      <c r="EG22" s="136" t="e">
        <f t="shared" si="19"/>
        <v>#VALUE!</v>
      </c>
      <c r="EH22" s="138" t="e">
        <f t="shared" si="20"/>
        <v>#VALUE!</v>
      </c>
      <c r="EI22" s="133" t="s">
        <v>28</v>
      </c>
    </row>
    <row r="23" spans="1:139" ht="15.75" customHeight="1" x14ac:dyDescent="0.2">
      <c r="A23" s="864"/>
      <c r="B23" s="135" t="s">
        <v>246</v>
      </c>
      <c r="C23" s="137" t="s">
        <v>156</v>
      </c>
      <c r="D23" s="137">
        <v>1</v>
      </c>
      <c r="E23" s="137">
        <v>1</v>
      </c>
      <c r="F23" s="137">
        <v>1</v>
      </c>
      <c r="G23" s="202">
        <f t="shared" si="0"/>
        <v>15.625</v>
      </c>
      <c r="H23" s="203">
        <v>25</v>
      </c>
      <c r="I23" s="203">
        <v>25</v>
      </c>
      <c r="J23" s="204">
        <f>H23/Main!$D$9</f>
        <v>5</v>
      </c>
      <c r="K23" s="204">
        <f>I23/Main!$D$10</f>
        <v>12.5</v>
      </c>
      <c r="L23" s="204">
        <f t="shared" si="1"/>
        <v>2.5</v>
      </c>
      <c r="M23" s="204">
        <v>1</v>
      </c>
      <c r="N23" s="214">
        <v>1E-3</v>
      </c>
      <c r="O23" s="206">
        <v>1700000</v>
      </c>
      <c r="P23" s="207"/>
      <c r="Q23" s="208"/>
      <c r="R23" s="207"/>
      <c r="S23" s="209"/>
      <c r="T23" s="209"/>
      <c r="U23" s="208">
        <v>900000</v>
      </c>
      <c r="V23" s="207"/>
      <c r="W23" s="207"/>
      <c r="X23" s="207"/>
      <c r="Y23" s="207"/>
      <c r="Z23" s="207"/>
      <c r="AA23" s="207"/>
      <c r="AB23" s="207"/>
      <c r="AC23" s="210" t="s">
        <v>28</v>
      </c>
      <c r="AD23" s="158">
        <v>25</v>
      </c>
      <c r="AE23" s="158">
        <v>0</v>
      </c>
      <c r="AF23" s="158">
        <v>0</v>
      </c>
      <c r="AG23" s="160">
        <v>8</v>
      </c>
      <c r="AH23" s="158">
        <v>60</v>
      </c>
      <c r="AI23" s="158">
        <v>0</v>
      </c>
      <c r="AJ23" s="158">
        <v>0</v>
      </c>
      <c r="AK23" s="158">
        <v>0</v>
      </c>
      <c r="AL23" s="158">
        <v>0</v>
      </c>
      <c r="AM23" s="158">
        <v>0</v>
      </c>
      <c r="AN23" s="158">
        <v>0</v>
      </c>
      <c r="AO23" s="158">
        <v>40</v>
      </c>
      <c r="AP23" s="158">
        <v>0</v>
      </c>
      <c r="AQ23" s="158">
        <v>0</v>
      </c>
      <c r="AR23" s="158">
        <v>0</v>
      </c>
      <c r="AS23" s="158">
        <v>0</v>
      </c>
      <c r="AT23" s="158">
        <v>0</v>
      </c>
      <c r="AU23" s="158">
        <v>0</v>
      </c>
      <c r="AV23" s="158">
        <v>0</v>
      </c>
      <c r="AW23" s="158">
        <v>0</v>
      </c>
      <c r="AX23" s="158">
        <v>0</v>
      </c>
      <c r="AY23" s="175">
        <f t="shared" ref="AY23:BS23" si="91">IF(AD23 = 0, "", AD23)</f>
        <v>25</v>
      </c>
      <c r="AZ23" s="163" t="str">
        <f t="shared" si="91"/>
        <v/>
      </c>
      <c r="BA23" s="163" t="str">
        <f t="shared" si="91"/>
        <v/>
      </c>
      <c r="BB23" s="171">
        <f t="shared" si="91"/>
        <v>8</v>
      </c>
      <c r="BC23" s="165">
        <f t="shared" si="91"/>
        <v>60</v>
      </c>
      <c r="BD23" s="163" t="str">
        <f t="shared" si="91"/>
        <v/>
      </c>
      <c r="BE23" s="163" t="str">
        <f t="shared" si="91"/>
        <v/>
      </c>
      <c r="BF23" s="163" t="str">
        <f t="shared" si="91"/>
        <v/>
      </c>
      <c r="BG23" s="163" t="str">
        <f t="shared" si="91"/>
        <v/>
      </c>
      <c r="BH23" s="163" t="str">
        <f t="shared" si="91"/>
        <v/>
      </c>
      <c r="BI23" s="163" t="str">
        <f t="shared" si="91"/>
        <v/>
      </c>
      <c r="BJ23" s="165">
        <f t="shared" si="91"/>
        <v>40</v>
      </c>
      <c r="BK23" s="163" t="str">
        <f t="shared" si="91"/>
        <v/>
      </c>
      <c r="BL23" s="163" t="str">
        <f t="shared" si="91"/>
        <v/>
      </c>
      <c r="BM23" s="163" t="str">
        <f t="shared" si="91"/>
        <v/>
      </c>
      <c r="BN23" s="163" t="str">
        <f t="shared" si="91"/>
        <v/>
      </c>
      <c r="BO23" s="163" t="str">
        <f t="shared" si="91"/>
        <v/>
      </c>
      <c r="BP23" s="163" t="str">
        <f t="shared" si="91"/>
        <v/>
      </c>
      <c r="BQ23" s="163" t="str">
        <f t="shared" si="91"/>
        <v/>
      </c>
      <c r="BR23" s="163" t="str">
        <f t="shared" si="91"/>
        <v/>
      </c>
      <c r="BS23" s="173" t="str">
        <f t="shared" si="91"/>
        <v/>
      </c>
      <c r="BT23" s="175" t="e">
        <f>$AY23*Assembly!Z$4+$AZ23*Assembly!Z$5+$BA23*Assembly!Z$6+$BB23*Assembly!Z$7+$BC23*Assembly!Z$8+$BD23*Assembly!Z$9+$BE23*Assembly!Z$10+$BF23*Assembly!Z$11+$BG23*Assembly!Z$12+$BH23*Assembly!Z$13+$BI23*Assembly!Z$14+$BJ23*Assembly!Z$15+$BK23*Assembly!Z$16+$BL23*Assembly!Z$17+$BM23*Assembly!Z$18+$BN23*Assembly!Z$19+$BO23*Assembly!Z$20+$BP23*Assembly!Z$21+$BQ23*Assembly!Z$22+$BR23*Assembly!Z$23+$BS23*Assembly!Z$24</f>
        <v>#VALUE!</v>
      </c>
      <c r="BU23" s="165" t="e">
        <f t="shared" si="3"/>
        <v>#VALUE!</v>
      </c>
      <c r="BV23" s="176" t="e">
        <f t="shared" si="75"/>
        <v>#VALUE!</v>
      </c>
      <c r="BW23" s="165" t="e">
        <f>$AY23*Assembly!AD$4+$AZ23*Assembly!AD$5+$BA23*Assembly!AD$6+$BB23*Assembly!AD$7+$BC23*Assembly!AD$8+$BD23*Assembly!AD$9+$BE23*Assembly!AD$10+$BF23*Assembly!AD$11+$BG23*Assembly!AD$12+$BH23*Assembly!AD$13+$BI23*Assembly!AD$14+$BJ23*Assembly!AD$15+$BK23*Assembly!AD$16+$BL23*Assembly!AD$17+$BM23*Assembly!AD$18+$BN23*Assembly!AD$19+$BO23*Assembly!AD$20+$BP23*Assembly!AD$21+$BQ23*Assembly!AD$22+$BR23*Assembly!AD$23+$BS23*Assembly!AD$24</f>
        <v>#VALUE!</v>
      </c>
      <c r="BX23" s="180" t="e">
        <f t="shared" si="4"/>
        <v>#VALUE!</v>
      </c>
      <c r="BY23" s="181" t="e">
        <f t="shared" si="5"/>
        <v>#VALUE!</v>
      </c>
      <c r="BZ23" s="182" t="e">
        <f t="shared" si="6"/>
        <v>#VALUE!</v>
      </c>
      <c r="CA23" s="181" t="e">
        <f t="shared" si="7"/>
        <v>#VALUE!</v>
      </c>
      <c r="CB23" s="165" t="e">
        <f>$AY23*Assembly!Y$4+$AZ23*Assembly!Y$5+$BA23*Assembly!Y$6+$BB23*Assembly!Y$7+$BC23*Assembly!Y$8+$BD23*Assembly!Y$9+$BE23*Assembly!Y$10+$BF23*Assembly!Y$11+$BG23*Assembly!Y$12+$BH23*Assembly!Y$13+$BI23*Assembly!Y$14+$BJ23*Assembly!Y$15+$BK23*Assembly!Y$16+$BL23*Assembly!Y$17+$BM23*Assembly!Y$18+$BN23*Assembly!Y$19+$BO23*Assembly!Y$20+$BP23*Assembly!Y$21+$BQ23*Assembly!Y$22+$BR23*Assembly!Y$23+$BS23*Assembly!Y$24</f>
        <v>#VALUE!</v>
      </c>
      <c r="CC23" s="165" t="e">
        <f t="shared" si="8"/>
        <v>#VALUE!</v>
      </c>
      <c r="CD23" s="136" t="e">
        <f t="shared" si="9"/>
        <v>#VALUE!</v>
      </c>
      <c r="CE23" s="184" t="e">
        <f>$AY23*Assembly!AC$4+$AZ23*Assembly!AC$5+$BA23*Assembly!AC$6+$BB23*Assembly!AC$7+$BC23*Assembly!AC$8+$BD23*Assembly!AC$9+$BE23*Assembly!AC$10+$BF23*Assembly!AC$11+$BG23*Assembly!AC$12+$BH23*Assembly!AC$13+$BI23*Assembly!AC$14+$BJ23*Assembly!AC$15+$BK23*Assembly!AC$16+$BL23*Assembly!AC$17+$BM23*Assembly!AC$18+$BN23*Assembly!AC$19+$BO23*Assembly!AC$20+$BP23*Assembly!AC$21+$BQ23*Assembly!AC$22+$BR23*Assembly!AC$23+$BS23*Assembly!AC$24</f>
        <v>#VALUE!</v>
      </c>
      <c r="CF23" s="208" t="e">
        <f>$AY23*Assembly!M$4+$AZ23*Assembly!M$5+$BA23*Assembly!M$6+$BB23*Assembly!M$7+$BC23*Assembly!M$8+$BD23*Assembly!M$9+$BE23*Assembly!M$10+$BF23*Assembly!M$11+$BG23*Assembly!M$12+$BH23*Assembly!M$13+$BI23*Assembly!M$14+$BJ23*Assembly!M$15+$BK23*Assembly!M$16+$BL23*Assembly!M$17+$BM23*Assembly!M$18+$BN23*Assembly!M$19+$BO23*Assembly!M$20+$BP23*Assembly!M$21+$BQ23*Assembly!M$22+$BR23*Assembly!M$23+$BS23*Assembly!M$24</f>
        <v>#VALUE!</v>
      </c>
      <c r="CG23" s="208" t="e">
        <f>$AY23*Assembly!N$4+$AZ23*Assembly!N$5+$BA23*Assembly!N$6+$BB23*Assembly!N$7+$BC23*Assembly!N$8+$BD23*Assembly!N$9+$BE23*Assembly!N$10+$BF23*Assembly!N$11+$BG23*Assembly!N$12+$BH23*Assembly!N$13+$BI23*Assembly!N$14+$BJ23*Assembly!N$15+$BK23*Assembly!N$16+$BL23*Assembly!N$17+$BM23*Assembly!N$18+$BN23*Assembly!N$19+$BO23*Assembly!N$20+$BP23*Assembly!N$21+$BQ23*Assembly!N$22+$BR23*Assembly!N$23+$BS23*Assembly!N$24</f>
        <v>#VALUE!</v>
      </c>
      <c r="CH23" s="208" t="e">
        <f>$AY23*Assembly!O$4+$AZ23*Assembly!O$5+$BA23*Assembly!O$6+$BB23*Assembly!O$7+$BC23*Assembly!O$8+$BD23*Assembly!O$9+$BE23*Assembly!O$10+$BF23*Assembly!O$11+$BG23*Assembly!O$12+$BH23*Assembly!O$13+$BI23*Assembly!O$14+$BJ23*Assembly!O$15+$BK23*Assembly!O$16+$BL23*Assembly!O$17+$BM23*Assembly!O$18+$BN23*Assembly!O$19+$BO23*Assembly!O$20+$BP23*Assembly!O$21+$BQ23*Assembly!O$22+$BR23*Assembly!O$23+$BS23*Assembly!O$24</f>
        <v>#VALUE!</v>
      </c>
      <c r="CI23" s="203" t="e">
        <f>$AY23*Assembly!P$4+$AZ23*Assembly!P$5+$BA23*Assembly!P$6+$BB23*Assembly!P$7+$BC23*Assembly!P$8+$BD23*Assembly!P$9+$BE23*Assembly!P$10+$BF23*Assembly!P$11+$BG23*Assembly!P$12+$BH23*Assembly!P$13+$BI23*Assembly!P$14+$BJ23*Assembly!P$15+$BK23*Assembly!P$16+$BL23*Assembly!P$17+$BM23*Assembly!P$18+$BN23*Assembly!P$19+$BO23*Assembly!P$20+$BP23*Assembly!P$21+$BQ23*Assembly!P$22+$BR23*Assembly!P$23+$BS23*Assembly!P$24</f>
        <v>#VALUE!</v>
      </c>
      <c r="CJ23" s="203" t="e">
        <f>$AY23*Assembly!Q$4+$AZ23*Assembly!Q$5+$BA23*Assembly!Q$6+$BB23*Assembly!Q$7+$BC23*Assembly!Q$8+$BD23*Assembly!Q$9+$BE23*Assembly!Q$10+$BF23*Assembly!Q$11+$BG23*Assembly!Q$12+$BH23*Assembly!Q$13+$BI23*Assembly!Q$14+$BJ23*Assembly!Q$15+$BK23*Assembly!Q$16+$BL23*Assembly!Q$17+$BM23*Assembly!Q$18+$BN23*Assembly!Q$19+$BO23*Assembly!Q$20+$BP23*Assembly!Q$21+$BQ23*Assembly!Q$22+$BR23*Assembly!Q$23+$BS23*Assembly!Q$24</f>
        <v>#VALUE!</v>
      </c>
      <c r="CK23" s="208" t="e">
        <f>$AY23*Assembly!R$4+$AZ23*Assembly!R$5+$BA23*Assembly!R$6+$BB23*Assembly!R$7+$BC23*Assembly!R$8+$BD23*Assembly!R$9+$BE23*Assembly!R$10+$BF23*Assembly!R$11+$BG23*Assembly!R$12+$BH23*Assembly!R$13+$BI23*Assembly!R$14+$BJ23*Assembly!R$15+$BK23*Assembly!R$16+$BL23*Assembly!R$17+$BM23*Assembly!R$18+$BN23*Assembly!R$19+$BO23*Assembly!R$20+$BP23*Assembly!R$21+$BQ23*Assembly!R$22+$BR23*Assembly!R$23+$BS23*Assembly!R$24</f>
        <v>#VALUE!</v>
      </c>
      <c r="CL23" s="203" t="e">
        <f>$AY23*Assembly!S$4+$AZ23*Assembly!S$5+$BA23*Assembly!S$6+$BB23*Assembly!S$7+$BC23*Assembly!S$8+$BD23*Assembly!S$9+$BE23*Assembly!S$10+$BF23*Assembly!S$11+$BG23*Assembly!S$12+$BH23*Assembly!S$13+$BI23*Assembly!S$14+$BJ23*Assembly!S$15+$BK23*Assembly!S$16+$BL23*Assembly!S$17+$BM23*Assembly!S$18+$BN23*Assembly!S$19+$BO23*Assembly!S$20+$BP23*Assembly!S$21+$BQ23*Assembly!S$22+$BR23*Assembly!S$23+$BS23*Assembly!S$24</f>
        <v>#VALUE!</v>
      </c>
      <c r="CM23" s="203" t="e">
        <f>$AY23*Assembly!T$4+$AZ23*Assembly!T$5+$BA23*Assembly!T$6+$BB23*Assembly!T$7+$BC23*Assembly!T$8+$BD23*Assembly!T$9+$BE23*Assembly!T$10+$BF23*Assembly!T$11+$BG23*Assembly!T$12+$BH23*Assembly!T$13+$BI23*Assembly!T$14+$BJ23*Assembly!T$15+$BK23*Assembly!T$16+$BL23*Assembly!T$17+$BM23*Assembly!T$18+$BN23*Assembly!T$19+$BO23*Assembly!T$20+$BP23*Assembly!T$21+$BQ23*Assembly!T$22+$BR23*Assembly!T$23+$BS23*Assembly!T$24</f>
        <v>#VALUE!</v>
      </c>
      <c r="CN23" s="203" t="e">
        <f>$AY23*Assembly!U$4+$AZ23*Assembly!U$5+$BA23*Assembly!U$6+$BB23*Assembly!U$7+$BC23*Assembly!U$8+$BD23*Assembly!U$9+$BE23*Assembly!U$10+$BF23*Assembly!U$11+$BG23*Assembly!U$12+$BH23*Assembly!U$13+$BI23*Assembly!U$14+$BJ23*Assembly!U$15+$BK23*Assembly!U$16+$BL23*Assembly!U$17+$BM23*Assembly!U$18+$BN23*Assembly!U$19+$BO23*Assembly!U$20+$BP23*Assembly!U$21+$BQ23*Assembly!U$22+$BR23*Assembly!U$23+$BS23*Assembly!U$24</f>
        <v>#VALUE!</v>
      </c>
      <c r="CO23" s="208" t="e">
        <f>$AY23*Assembly!V$4+$AZ23*Assembly!V$5+$BA23*Assembly!V$6+$BB23*Assembly!V$7+$BC23*Assembly!V$8+$BD23*Assembly!V$9+$BE23*Assembly!V$10+$BF23*Assembly!V$11+$BG23*Assembly!V$12+$BH23*Assembly!V$13+$BI23*Assembly!V$14+$BJ23*Assembly!V$15+$BK23*Assembly!V$16+$BL23*Assembly!V$17+$BM23*Assembly!V$18+$BN23*Assembly!V$19+$BO23*Assembly!V$20+$BP23*Assembly!V$21+$BQ23*Assembly!V$22+$BR23*Assembly!V$23+$BS23*Assembly!V$24</f>
        <v>#VALUE!</v>
      </c>
      <c r="CP23" s="208" t="e">
        <f>CF23*Refining!$F$3</f>
        <v>#VALUE!</v>
      </c>
      <c r="CQ23" s="208" t="e">
        <f>CG23*Refining!$F$4</f>
        <v>#VALUE!</v>
      </c>
      <c r="CR23" s="208" t="e">
        <f>CH23*Refining!$F$5</f>
        <v>#VALUE!</v>
      </c>
      <c r="CS23" s="208" t="e">
        <f>CI23*Refining!$F$6</f>
        <v>#VALUE!</v>
      </c>
      <c r="CT23" s="208" t="e">
        <f>CJ23*Refining!$F$7</f>
        <v>#VALUE!</v>
      </c>
      <c r="CU23" s="208" t="e">
        <f>CK23*Refining!$F$8</f>
        <v>#VALUE!</v>
      </c>
      <c r="CV23" s="208" t="e">
        <f>CL23*Refining!$F$9</f>
        <v>#VALUE!</v>
      </c>
      <c r="CW23" s="208" t="e">
        <f>CM23*Refining!$F$10</f>
        <v>#VALUE!</v>
      </c>
      <c r="CX23" s="208" t="e">
        <f>CN23*Refining!$F$11</f>
        <v>#VALUE!</v>
      </c>
      <c r="CY23" s="208" t="e">
        <f>CO23*Refining!$F$12</f>
        <v>#VALUE!</v>
      </c>
      <c r="CZ23" s="190" t="e">
        <f t="shared" ref="CZ23:DS23" si="92">IF(CF23 = 0, "", CF23)</f>
        <v>#VALUE!</v>
      </c>
      <c r="DA23" s="197" t="e">
        <f t="shared" si="92"/>
        <v>#VALUE!</v>
      </c>
      <c r="DB23" s="197" t="e">
        <f t="shared" si="92"/>
        <v>#VALUE!</v>
      </c>
      <c r="DC23" s="191" t="e">
        <f t="shared" si="92"/>
        <v>#VALUE!</v>
      </c>
      <c r="DD23" s="193" t="e">
        <f t="shared" si="92"/>
        <v>#VALUE!</v>
      </c>
      <c r="DE23" s="191" t="e">
        <f t="shared" si="92"/>
        <v>#VALUE!</v>
      </c>
      <c r="DF23" s="193" t="e">
        <f t="shared" si="92"/>
        <v>#VALUE!</v>
      </c>
      <c r="DG23" s="193" t="e">
        <f t="shared" si="92"/>
        <v>#VALUE!</v>
      </c>
      <c r="DH23" s="191" t="e">
        <f t="shared" si="92"/>
        <v>#VALUE!</v>
      </c>
      <c r="DI23" s="195" t="e">
        <f t="shared" si="92"/>
        <v>#VALUE!</v>
      </c>
      <c r="DJ23" s="190" t="e">
        <f t="shared" si="92"/>
        <v>#VALUE!</v>
      </c>
      <c r="DK23" s="197" t="e">
        <f t="shared" si="92"/>
        <v>#VALUE!</v>
      </c>
      <c r="DL23" s="197" t="e">
        <f t="shared" si="92"/>
        <v>#VALUE!</v>
      </c>
      <c r="DM23" s="191" t="e">
        <f t="shared" si="92"/>
        <v>#VALUE!</v>
      </c>
      <c r="DN23" s="193" t="e">
        <f t="shared" si="92"/>
        <v>#VALUE!</v>
      </c>
      <c r="DO23" s="191" t="e">
        <f t="shared" si="92"/>
        <v>#VALUE!</v>
      </c>
      <c r="DP23" s="191" t="e">
        <f t="shared" si="92"/>
        <v>#VALUE!</v>
      </c>
      <c r="DQ23" s="191" t="e">
        <f t="shared" si="92"/>
        <v>#VALUE!</v>
      </c>
      <c r="DR23" s="191" t="e">
        <f t="shared" si="92"/>
        <v>#VALUE!</v>
      </c>
      <c r="DS23" s="195" t="e">
        <f t="shared" si="92"/>
        <v>#VALUE!</v>
      </c>
      <c r="DT23" s="190" t="e">
        <f t="shared" si="11"/>
        <v>#VALUE!</v>
      </c>
      <c r="DU23" s="197" t="e">
        <f t="shared" si="12"/>
        <v>#VALUE!</v>
      </c>
      <c r="DV23" s="165" t="e">
        <f>CZ23*'Ores &amp; Ingots'!$C$3+DA23*'Ores &amp; Ingots'!$C$4+DB23*'Ores &amp; Ingots'!$C$5+DC23*'Ores &amp; Ingots'!$C$6+DD23*'Ores &amp; Ingots'!$C$7+DE23*'Ores &amp; Ingots'!$C$8+DF23*'Ores &amp; Ingots'!$C$9+DG23*'Ores &amp; Ingots'!$C$10+DH23*'Ores &amp; Ingots'!$C$11+DI23*'Ores &amp; Ingots'!$C$12</f>
        <v>#VALUE!</v>
      </c>
      <c r="DW23" s="165" t="e">
        <f>DJ23*'Ores &amp; Ingots'!$B$3+DK23*'Ores &amp; Ingots'!$B$4+DL23*'Ores &amp; Ingots'!$B$5+DM23*'Ores &amp; Ingots'!$B$6+DN23*'Ores &amp; Ingots'!$B$7+DO23*'Ores &amp; Ingots'!$B$8+DP23*'Ores &amp; Ingots'!$B$9+DQ23*'Ores &amp; Ingots'!$B$10+DR23*'Ores &amp; Ingots'!$B$11+DS23*'Ores &amp; Ingots'!$B$12</f>
        <v>#VALUE!</v>
      </c>
      <c r="DX23" s="197" t="e">
        <f>CZ23*Refining!$G$3+DA23*Refining!$G$4+DB23*Refining!$G$5+DC23*Refining!$G$6+DD23*Refining!$G$7+DE23*Refining!$G$8+DF23*Refining!$G$9+DG23*Refining!$G$10+DH23*Refining!$G$11+DI23*Refining!$G$12</f>
        <v>#VALUE!</v>
      </c>
      <c r="DY23" s="197" t="e">
        <f t="shared" si="13"/>
        <v>#VALUE!</v>
      </c>
      <c r="DZ23" s="199" t="e">
        <f t="shared" si="14"/>
        <v>#VALUE!</v>
      </c>
      <c r="EA23" s="190" t="e">
        <f t="shared" si="15"/>
        <v>#VALUE!</v>
      </c>
      <c r="EB23" s="200" t="e">
        <f t="shared" ref="EB23:EC23" si="93">EA23/60</f>
        <v>#VALUE!</v>
      </c>
      <c r="EC23" s="200" t="e">
        <f t="shared" si="93"/>
        <v>#VALUE!</v>
      </c>
      <c r="ED23" s="190" t="e">
        <f t="shared" si="17"/>
        <v>#VALUE!</v>
      </c>
      <c r="EE23" s="200" t="e">
        <f t="shared" ref="EE23:EF23" si="94">ED23/1000</f>
        <v>#VALUE!</v>
      </c>
      <c r="EF23" s="201" t="e">
        <f t="shared" si="94"/>
        <v>#VALUE!</v>
      </c>
      <c r="EG23" s="136" t="e">
        <f t="shared" si="19"/>
        <v>#VALUE!</v>
      </c>
      <c r="EH23" s="138" t="e">
        <f t="shared" si="20"/>
        <v>#VALUE!</v>
      </c>
      <c r="EI23" s="133"/>
    </row>
    <row r="24" spans="1:139" ht="15.75" customHeight="1" x14ac:dyDescent="0.2">
      <c r="A24" s="864"/>
      <c r="B24" s="135" t="s">
        <v>246</v>
      </c>
      <c r="C24" s="137" t="s">
        <v>155</v>
      </c>
      <c r="D24" s="137">
        <v>1</v>
      </c>
      <c r="E24" s="137">
        <v>1</v>
      </c>
      <c r="F24" s="137">
        <v>1</v>
      </c>
      <c r="G24" s="141">
        <f t="shared" si="0"/>
        <v>0.125</v>
      </c>
      <c r="H24" s="142">
        <v>25</v>
      </c>
      <c r="I24" s="142">
        <v>25</v>
      </c>
      <c r="J24" s="144">
        <f>H24/Main!$D$9</f>
        <v>5</v>
      </c>
      <c r="K24" s="144">
        <f>I24/Main!$D$10</f>
        <v>12.5</v>
      </c>
      <c r="L24" s="144">
        <f t="shared" si="1"/>
        <v>2.5</v>
      </c>
      <c r="M24" s="144">
        <v>1</v>
      </c>
      <c r="N24" s="306">
        <v>1E-3</v>
      </c>
      <c r="O24" s="149">
        <v>170000</v>
      </c>
      <c r="P24" s="150"/>
      <c r="Q24" s="153"/>
      <c r="R24" s="150"/>
      <c r="S24" s="155"/>
      <c r="T24" s="155"/>
      <c r="U24" s="153">
        <v>82000</v>
      </c>
      <c r="V24" s="150"/>
      <c r="W24" s="150"/>
      <c r="X24" s="150"/>
      <c r="Y24" s="150"/>
      <c r="Z24" s="150"/>
      <c r="AA24" s="150"/>
      <c r="AB24" s="150"/>
      <c r="AC24" s="157"/>
      <c r="AD24" s="158">
        <v>7</v>
      </c>
      <c r="AE24" s="158">
        <v>0</v>
      </c>
      <c r="AF24" s="158">
        <v>0</v>
      </c>
      <c r="AG24" s="160">
        <v>2</v>
      </c>
      <c r="AH24" s="158">
        <v>15</v>
      </c>
      <c r="AI24" s="158">
        <v>0</v>
      </c>
      <c r="AJ24" s="158">
        <v>0</v>
      </c>
      <c r="AK24" s="158">
        <v>0</v>
      </c>
      <c r="AL24" s="158">
        <v>0</v>
      </c>
      <c r="AM24" s="158">
        <v>0</v>
      </c>
      <c r="AN24" s="158">
        <v>0</v>
      </c>
      <c r="AO24" s="158">
        <v>4</v>
      </c>
      <c r="AP24" s="158">
        <v>0</v>
      </c>
      <c r="AQ24" s="158">
        <v>0</v>
      </c>
      <c r="AR24" s="158">
        <v>0</v>
      </c>
      <c r="AS24" s="158">
        <v>0</v>
      </c>
      <c r="AT24" s="158">
        <v>0</v>
      </c>
      <c r="AU24" s="158">
        <v>0</v>
      </c>
      <c r="AV24" s="158">
        <v>0</v>
      </c>
      <c r="AW24" s="158">
        <v>0</v>
      </c>
      <c r="AX24" s="158">
        <v>0</v>
      </c>
      <c r="AY24" s="175">
        <f t="shared" ref="AY24:BS24" si="95">IF(AD24 = 0, "", AD24)</f>
        <v>7</v>
      </c>
      <c r="AZ24" s="163" t="str">
        <f t="shared" si="95"/>
        <v/>
      </c>
      <c r="BA24" s="163" t="str">
        <f t="shared" si="95"/>
        <v/>
      </c>
      <c r="BB24" s="171">
        <f t="shared" si="95"/>
        <v>2</v>
      </c>
      <c r="BC24" s="165">
        <f t="shared" si="95"/>
        <v>15</v>
      </c>
      <c r="BD24" s="163" t="str">
        <f t="shared" si="95"/>
        <v/>
      </c>
      <c r="BE24" s="163" t="str">
        <f t="shared" si="95"/>
        <v/>
      </c>
      <c r="BF24" s="163" t="str">
        <f t="shared" si="95"/>
        <v/>
      </c>
      <c r="BG24" s="163" t="str">
        <f t="shared" si="95"/>
        <v/>
      </c>
      <c r="BH24" s="163" t="str">
        <f t="shared" si="95"/>
        <v/>
      </c>
      <c r="BI24" s="163" t="str">
        <f t="shared" si="95"/>
        <v/>
      </c>
      <c r="BJ24" s="165">
        <f t="shared" si="95"/>
        <v>4</v>
      </c>
      <c r="BK24" s="163" t="str">
        <f t="shared" si="95"/>
        <v/>
      </c>
      <c r="BL24" s="163" t="str">
        <f t="shared" si="95"/>
        <v/>
      </c>
      <c r="BM24" s="163" t="str">
        <f t="shared" si="95"/>
        <v/>
      </c>
      <c r="BN24" s="163" t="str">
        <f t="shared" si="95"/>
        <v/>
      </c>
      <c r="BO24" s="163" t="str">
        <f t="shared" si="95"/>
        <v/>
      </c>
      <c r="BP24" s="163" t="str">
        <f t="shared" si="95"/>
        <v/>
      </c>
      <c r="BQ24" s="163" t="str">
        <f t="shared" si="95"/>
        <v/>
      </c>
      <c r="BR24" s="163" t="str">
        <f t="shared" si="95"/>
        <v/>
      </c>
      <c r="BS24" s="173" t="str">
        <f t="shared" si="95"/>
        <v/>
      </c>
      <c r="BT24" s="175" t="e">
        <f>$AY24*Assembly!Z$4+$AZ24*Assembly!Z$5+$BA24*Assembly!Z$6+$BB24*Assembly!Z$7+$BC24*Assembly!Z$8+$BD24*Assembly!Z$9+$BE24*Assembly!Z$10+$BF24*Assembly!Z$11+$BG24*Assembly!Z$12+$BH24*Assembly!Z$13+$BI24*Assembly!Z$14+$BJ24*Assembly!Z$15+$BK24*Assembly!Z$16+$BL24*Assembly!Z$17+$BM24*Assembly!Z$18+$BN24*Assembly!Z$19+$BO24*Assembly!Z$20+$BP24*Assembly!Z$21+$BQ24*Assembly!Z$22+$BR24*Assembly!Z$23+$BS24*Assembly!Z$24</f>
        <v>#VALUE!</v>
      </c>
      <c r="BU24" s="165" t="e">
        <f t="shared" si="3"/>
        <v>#VALUE!</v>
      </c>
      <c r="BV24" s="176" t="e">
        <f t="shared" si="75"/>
        <v>#VALUE!</v>
      </c>
      <c r="BW24" s="165" t="e">
        <f>$AY24*Assembly!AD$4+$AZ24*Assembly!AD$5+$BA24*Assembly!AD$6+$BB24*Assembly!AD$7+$BC24*Assembly!AD$8+$BD24*Assembly!AD$9+$BE24*Assembly!AD$10+$BF24*Assembly!AD$11+$BG24*Assembly!AD$12+$BH24*Assembly!AD$13+$BI24*Assembly!AD$14+$BJ24*Assembly!AD$15+$BK24*Assembly!AD$16+$BL24*Assembly!AD$17+$BM24*Assembly!AD$18+$BN24*Assembly!AD$19+$BO24*Assembly!AD$20+$BP24*Assembly!AD$21+$BQ24*Assembly!AD$22+$BR24*Assembly!AD$23+$BS24*Assembly!AD$24</f>
        <v>#VALUE!</v>
      </c>
      <c r="BX24" s="180" t="e">
        <f t="shared" si="4"/>
        <v>#VALUE!</v>
      </c>
      <c r="BY24" s="181" t="e">
        <f t="shared" si="5"/>
        <v>#VALUE!</v>
      </c>
      <c r="BZ24" s="182" t="e">
        <f t="shared" si="6"/>
        <v>#VALUE!</v>
      </c>
      <c r="CA24" s="181" t="e">
        <f t="shared" si="7"/>
        <v>#VALUE!</v>
      </c>
      <c r="CB24" s="165" t="e">
        <f>$AY24*Assembly!Y$4+$AZ24*Assembly!Y$5+$BA24*Assembly!Y$6+$BB24*Assembly!Y$7+$BC24*Assembly!Y$8+$BD24*Assembly!Y$9+$BE24*Assembly!Y$10+$BF24*Assembly!Y$11+$BG24*Assembly!Y$12+$BH24*Assembly!Y$13+$BI24*Assembly!Y$14+$BJ24*Assembly!Y$15+$BK24*Assembly!Y$16+$BL24*Assembly!Y$17+$BM24*Assembly!Y$18+$BN24*Assembly!Y$19+$BO24*Assembly!Y$20+$BP24*Assembly!Y$21+$BQ24*Assembly!Y$22+$BR24*Assembly!Y$23+$BS24*Assembly!Y$24</f>
        <v>#VALUE!</v>
      </c>
      <c r="CC24" s="165" t="e">
        <f t="shared" si="8"/>
        <v>#VALUE!</v>
      </c>
      <c r="CD24" s="136" t="e">
        <f t="shared" si="9"/>
        <v>#VALUE!</v>
      </c>
      <c r="CE24" s="184" t="e">
        <f>$AY24*Assembly!AC$4+$AZ24*Assembly!AC$5+$BA24*Assembly!AC$6+$BB24*Assembly!AC$7+$BC24*Assembly!AC$8+$BD24*Assembly!AC$9+$BE24*Assembly!AC$10+$BF24*Assembly!AC$11+$BG24*Assembly!AC$12+$BH24*Assembly!AC$13+$BI24*Assembly!AC$14+$BJ24*Assembly!AC$15+$BK24*Assembly!AC$16+$BL24*Assembly!AC$17+$BM24*Assembly!AC$18+$BN24*Assembly!AC$19+$BO24*Assembly!AC$20+$BP24*Assembly!AC$21+$BQ24*Assembly!AC$22+$BR24*Assembly!AC$23+$BS24*Assembly!AC$24</f>
        <v>#VALUE!</v>
      </c>
      <c r="CF24" s="153" t="e">
        <f>$AY24*Assembly!M$4+$AZ24*Assembly!M$5+$BA24*Assembly!M$6+$BB24*Assembly!M$7+$BC24*Assembly!M$8+$BD24*Assembly!M$9+$BE24*Assembly!M$10+$BF24*Assembly!M$11+$BG24*Assembly!M$12+$BH24*Assembly!M$13+$BI24*Assembly!M$14+$BJ24*Assembly!M$15+$BK24*Assembly!M$16+$BL24*Assembly!M$17+$BM24*Assembly!M$18+$BN24*Assembly!M$19+$BO24*Assembly!M$20+$BP24*Assembly!M$21+$BQ24*Assembly!M$22+$BR24*Assembly!M$23+$BS24*Assembly!M$24</f>
        <v>#VALUE!</v>
      </c>
      <c r="CG24" s="153" t="e">
        <f>$AY24*Assembly!N$4+$AZ24*Assembly!N$5+$BA24*Assembly!N$6+$BB24*Assembly!N$7+$BC24*Assembly!N$8+$BD24*Assembly!N$9+$BE24*Assembly!N$10+$BF24*Assembly!N$11+$BG24*Assembly!N$12+$BH24*Assembly!N$13+$BI24*Assembly!N$14+$BJ24*Assembly!N$15+$BK24*Assembly!N$16+$BL24*Assembly!N$17+$BM24*Assembly!N$18+$BN24*Assembly!N$19+$BO24*Assembly!N$20+$BP24*Assembly!N$21+$BQ24*Assembly!N$22+$BR24*Assembly!N$23+$BS24*Assembly!N$24</f>
        <v>#VALUE!</v>
      </c>
      <c r="CH24" s="153" t="e">
        <f>$AY24*Assembly!O$4+$AZ24*Assembly!O$5+$BA24*Assembly!O$6+$BB24*Assembly!O$7+$BC24*Assembly!O$8+$BD24*Assembly!O$9+$BE24*Assembly!O$10+$BF24*Assembly!O$11+$BG24*Assembly!O$12+$BH24*Assembly!O$13+$BI24*Assembly!O$14+$BJ24*Assembly!O$15+$BK24*Assembly!O$16+$BL24*Assembly!O$17+$BM24*Assembly!O$18+$BN24*Assembly!O$19+$BO24*Assembly!O$20+$BP24*Assembly!O$21+$BQ24*Assembly!O$22+$BR24*Assembly!O$23+$BS24*Assembly!O$24</f>
        <v>#VALUE!</v>
      </c>
      <c r="CI24" s="142" t="e">
        <f>$AY24*Assembly!P$4+$AZ24*Assembly!P$5+$BA24*Assembly!P$6+$BB24*Assembly!P$7+$BC24*Assembly!P$8+$BD24*Assembly!P$9+$BE24*Assembly!P$10+$BF24*Assembly!P$11+$BG24*Assembly!P$12+$BH24*Assembly!P$13+$BI24*Assembly!P$14+$BJ24*Assembly!P$15+$BK24*Assembly!P$16+$BL24*Assembly!P$17+$BM24*Assembly!P$18+$BN24*Assembly!P$19+$BO24*Assembly!P$20+$BP24*Assembly!P$21+$BQ24*Assembly!P$22+$BR24*Assembly!P$23+$BS24*Assembly!P$24</f>
        <v>#VALUE!</v>
      </c>
      <c r="CJ24" s="142" t="e">
        <f>$AY24*Assembly!Q$4+$AZ24*Assembly!Q$5+$BA24*Assembly!Q$6+$BB24*Assembly!Q$7+$BC24*Assembly!Q$8+$BD24*Assembly!Q$9+$BE24*Assembly!Q$10+$BF24*Assembly!Q$11+$BG24*Assembly!Q$12+$BH24*Assembly!Q$13+$BI24*Assembly!Q$14+$BJ24*Assembly!Q$15+$BK24*Assembly!Q$16+$BL24*Assembly!Q$17+$BM24*Assembly!Q$18+$BN24*Assembly!Q$19+$BO24*Assembly!Q$20+$BP24*Assembly!Q$21+$BQ24*Assembly!Q$22+$BR24*Assembly!Q$23+$BS24*Assembly!Q$24</f>
        <v>#VALUE!</v>
      </c>
      <c r="CK24" s="153" t="e">
        <f>$AY24*Assembly!R$4+$AZ24*Assembly!R$5+$BA24*Assembly!R$6+$BB24*Assembly!R$7+$BC24*Assembly!R$8+$BD24*Assembly!R$9+$BE24*Assembly!R$10+$BF24*Assembly!R$11+$BG24*Assembly!R$12+$BH24*Assembly!R$13+$BI24*Assembly!R$14+$BJ24*Assembly!R$15+$BK24*Assembly!R$16+$BL24*Assembly!R$17+$BM24*Assembly!R$18+$BN24*Assembly!R$19+$BO24*Assembly!R$20+$BP24*Assembly!R$21+$BQ24*Assembly!R$22+$BR24*Assembly!R$23+$BS24*Assembly!R$24</f>
        <v>#VALUE!</v>
      </c>
      <c r="CL24" s="142" t="e">
        <f>$AY24*Assembly!S$4+$AZ24*Assembly!S$5+$BA24*Assembly!S$6+$BB24*Assembly!S$7+$BC24*Assembly!S$8+$BD24*Assembly!S$9+$BE24*Assembly!S$10+$BF24*Assembly!S$11+$BG24*Assembly!S$12+$BH24*Assembly!S$13+$BI24*Assembly!S$14+$BJ24*Assembly!S$15+$BK24*Assembly!S$16+$BL24*Assembly!S$17+$BM24*Assembly!S$18+$BN24*Assembly!S$19+$BO24*Assembly!S$20+$BP24*Assembly!S$21+$BQ24*Assembly!S$22+$BR24*Assembly!S$23+$BS24*Assembly!S$24</f>
        <v>#VALUE!</v>
      </c>
      <c r="CM24" s="142" t="e">
        <f>$AY24*Assembly!T$4+$AZ24*Assembly!T$5+$BA24*Assembly!T$6+$BB24*Assembly!T$7+$BC24*Assembly!T$8+$BD24*Assembly!T$9+$BE24*Assembly!T$10+$BF24*Assembly!T$11+$BG24*Assembly!T$12+$BH24*Assembly!T$13+$BI24*Assembly!T$14+$BJ24*Assembly!T$15+$BK24*Assembly!T$16+$BL24*Assembly!T$17+$BM24*Assembly!T$18+$BN24*Assembly!T$19+$BO24*Assembly!T$20+$BP24*Assembly!T$21+$BQ24*Assembly!T$22+$BR24*Assembly!T$23+$BS24*Assembly!T$24</f>
        <v>#VALUE!</v>
      </c>
      <c r="CN24" s="142" t="e">
        <f>$AY24*Assembly!U$4+$AZ24*Assembly!U$5+$BA24*Assembly!U$6+$BB24*Assembly!U$7+$BC24*Assembly!U$8+$BD24*Assembly!U$9+$BE24*Assembly!U$10+$BF24*Assembly!U$11+$BG24*Assembly!U$12+$BH24*Assembly!U$13+$BI24*Assembly!U$14+$BJ24*Assembly!U$15+$BK24*Assembly!U$16+$BL24*Assembly!U$17+$BM24*Assembly!U$18+$BN24*Assembly!U$19+$BO24*Assembly!U$20+$BP24*Assembly!U$21+$BQ24*Assembly!U$22+$BR24*Assembly!U$23+$BS24*Assembly!U$24</f>
        <v>#VALUE!</v>
      </c>
      <c r="CO24" s="153" t="e">
        <f>$AY24*Assembly!V$4+$AZ24*Assembly!V$5+$BA24*Assembly!V$6+$BB24*Assembly!V$7+$BC24*Assembly!V$8+$BD24*Assembly!V$9+$BE24*Assembly!V$10+$BF24*Assembly!V$11+$BG24*Assembly!V$12+$BH24*Assembly!V$13+$BI24*Assembly!V$14+$BJ24*Assembly!V$15+$BK24*Assembly!V$16+$BL24*Assembly!V$17+$BM24*Assembly!V$18+$BN24*Assembly!V$19+$BO24*Assembly!V$20+$BP24*Assembly!V$21+$BQ24*Assembly!V$22+$BR24*Assembly!V$23+$BS24*Assembly!V$24</f>
        <v>#VALUE!</v>
      </c>
      <c r="CP24" s="153" t="e">
        <f>CF24*Refining!$F$3</f>
        <v>#VALUE!</v>
      </c>
      <c r="CQ24" s="153" t="e">
        <f>CG24*Refining!$F$4</f>
        <v>#VALUE!</v>
      </c>
      <c r="CR24" s="153" t="e">
        <f>CH24*Refining!$F$5</f>
        <v>#VALUE!</v>
      </c>
      <c r="CS24" s="153" t="e">
        <f>CI24*Refining!$F$6</f>
        <v>#VALUE!</v>
      </c>
      <c r="CT24" s="153" t="e">
        <f>CJ24*Refining!$F$7</f>
        <v>#VALUE!</v>
      </c>
      <c r="CU24" s="153" t="e">
        <f>CK24*Refining!$F$8</f>
        <v>#VALUE!</v>
      </c>
      <c r="CV24" s="153" t="e">
        <f>CL24*Refining!$F$9</f>
        <v>#VALUE!</v>
      </c>
      <c r="CW24" s="153" t="e">
        <f>CM24*Refining!$F$10</f>
        <v>#VALUE!</v>
      </c>
      <c r="CX24" s="153" t="e">
        <f>CN24*Refining!$F$11</f>
        <v>#VALUE!</v>
      </c>
      <c r="CY24" s="153" t="e">
        <f>CO24*Refining!$F$12</f>
        <v>#VALUE!</v>
      </c>
      <c r="CZ24" s="190" t="e">
        <f t="shared" ref="CZ24:DS24" si="96">IF(CF24 = 0, "", CF24)</f>
        <v>#VALUE!</v>
      </c>
      <c r="DA24" s="197" t="e">
        <f t="shared" si="96"/>
        <v>#VALUE!</v>
      </c>
      <c r="DB24" s="197" t="e">
        <f t="shared" si="96"/>
        <v>#VALUE!</v>
      </c>
      <c r="DC24" s="191" t="e">
        <f t="shared" si="96"/>
        <v>#VALUE!</v>
      </c>
      <c r="DD24" s="193" t="e">
        <f t="shared" si="96"/>
        <v>#VALUE!</v>
      </c>
      <c r="DE24" s="191" t="e">
        <f t="shared" si="96"/>
        <v>#VALUE!</v>
      </c>
      <c r="DF24" s="193" t="e">
        <f t="shared" si="96"/>
        <v>#VALUE!</v>
      </c>
      <c r="DG24" s="193" t="e">
        <f t="shared" si="96"/>
        <v>#VALUE!</v>
      </c>
      <c r="DH24" s="191" t="e">
        <f t="shared" si="96"/>
        <v>#VALUE!</v>
      </c>
      <c r="DI24" s="195" t="e">
        <f t="shared" si="96"/>
        <v>#VALUE!</v>
      </c>
      <c r="DJ24" s="190" t="e">
        <f t="shared" si="96"/>
        <v>#VALUE!</v>
      </c>
      <c r="DK24" s="197" t="e">
        <f t="shared" si="96"/>
        <v>#VALUE!</v>
      </c>
      <c r="DL24" s="197" t="e">
        <f t="shared" si="96"/>
        <v>#VALUE!</v>
      </c>
      <c r="DM24" s="191" t="e">
        <f t="shared" si="96"/>
        <v>#VALUE!</v>
      </c>
      <c r="DN24" s="193" t="e">
        <f t="shared" si="96"/>
        <v>#VALUE!</v>
      </c>
      <c r="DO24" s="191" t="e">
        <f t="shared" si="96"/>
        <v>#VALUE!</v>
      </c>
      <c r="DP24" s="191" t="e">
        <f t="shared" si="96"/>
        <v>#VALUE!</v>
      </c>
      <c r="DQ24" s="191" t="e">
        <f t="shared" si="96"/>
        <v>#VALUE!</v>
      </c>
      <c r="DR24" s="191" t="e">
        <f t="shared" si="96"/>
        <v>#VALUE!</v>
      </c>
      <c r="DS24" s="195" t="e">
        <f t="shared" si="96"/>
        <v>#VALUE!</v>
      </c>
      <c r="DT24" s="190" t="e">
        <f t="shared" si="11"/>
        <v>#VALUE!</v>
      </c>
      <c r="DU24" s="197" t="e">
        <f t="shared" si="12"/>
        <v>#VALUE!</v>
      </c>
      <c r="DV24" s="165" t="e">
        <f>CZ24*'Ores &amp; Ingots'!$C$3+DA24*'Ores &amp; Ingots'!$C$4+DB24*'Ores &amp; Ingots'!$C$5+DC24*'Ores &amp; Ingots'!$C$6+DD24*'Ores &amp; Ingots'!$C$7+DE24*'Ores &amp; Ingots'!$C$8+DF24*'Ores &amp; Ingots'!$C$9+DG24*'Ores &amp; Ingots'!$C$10+DH24*'Ores &amp; Ingots'!$C$11+DI24*'Ores &amp; Ingots'!$C$12</f>
        <v>#VALUE!</v>
      </c>
      <c r="DW24" s="165" t="e">
        <f>DJ24*'Ores &amp; Ingots'!$B$3+DK24*'Ores &amp; Ingots'!$B$4+DL24*'Ores &amp; Ingots'!$B$5+DM24*'Ores &amp; Ingots'!$B$6+DN24*'Ores &amp; Ingots'!$B$7+DO24*'Ores &amp; Ingots'!$B$8+DP24*'Ores &amp; Ingots'!$B$9+DQ24*'Ores &amp; Ingots'!$B$10+DR24*'Ores &amp; Ingots'!$B$11+DS24*'Ores &amp; Ingots'!$B$12</f>
        <v>#VALUE!</v>
      </c>
      <c r="DX24" s="197" t="e">
        <f>CZ24*Refining!$G$3+DA24*Refining!$G$4+DB24*Refining!$G$5+DC24*Refining!$G$6+DD24*Refining!$G$7+DE24*Refining!$G$8+DF24*Refining!$G$9+DG24*Refining!$G$10+DH24*Refining!$G$11+DI24*Refining!$G$12</f>
        <v>#VALUE!</v>
      </c>
      <c r="DY24" s="197" t="e">
        <f t="shared" si="13"/>
        <v>#VALUE!</v>
      </c>
      <c r="DZ24" s="199" t="e">
        <f t="shared" si="14"/>
        <v>#VALUE!</v>
      </c>
      <c r="EA24" s="190" t="e">
        <f t="shared" si="15"/>
        <v>#VALUE!</v>
      </c>
      <c r="EB24" s="200" t="e">
        <f t="shared" ref="EB24:EC24" si="97">EA24/60</f>
        <v>#VALUE!</v>
      </c>
      <c r="EC24" s="200" t="e">
        <f t="shared" si="97"/>
        <v>#VALUE!</v>
      </c>
      <c r="ED24" s="190" t="e">
        <f t="shared" si="17"/>
        <v>#VALUE!</v>
      </c>
      <c r="EE24" s="200" t="e">
        <f t="shared" ref="EE24:EF24" si="98">ED24/1000</f>
        <v>#VALUE!</v>
      </c>
      <c r="EF24" s="201" t="e">
        <f t="shared" si="98"/>
        <v>#VALUE!</v>
      </c>
      <c r="EG24" s="136" t="e">
        <f t="shared" si="19"/>
        <v>#VALUE!</v>
      </c>
      <c r="EH24" s="138" t="e">
        <f t="shared" si="20"/>
        <v>#VALUE!</v>
      </c>
      <c r="EI24" s="133"/>
    </row>
    <row r="25" spans="1:139" ht="15.75" customHeight="1" x14ac:dyDescent="0.2">
      <c r="A25" s="864"/>
      <c r="B25" s="135" t="s">
        <v>247</v>
      </c>
      <c r="C25" s="137" t="s">
        <v>156</v>
      </c>
      <c r="D25" s="137">
        <v>3</v>
      </c>
      <c r="E25" s="137">
        <v>3</v>
      </c>
      <c r="F25" s="137">
        <v>3</v>
      </c>
      <c r="G25" s="202">
        <f t="shared" si="0"/>
        <v>421.875</v>
      </c>
      <c r="H25" s="203">
        <v>40</v>
      </c>
      <c r="I25" s="203">
        <v>40</v>
      </c>
      <c r="J25" s="204">
        <f>H25/Main!$D$9</f>
        <v>8</v>
      </c>
      <c r="K25" s="204">
        <f>I25/Main!$D$10</f>
        <v>20</v>
      </c>
      <c r="L25" s="204">
        <f t="shared" si="1"/>
        <v>2.5</v>
      </c>
      <c r="M25" s="204">
        <v>1</v>
      </c>
      <c r="N25" s="214">
        <v>1E-3</v>
      </c>
      <c r="O25" s="206">
        <v>10000000</v>
      </c>
      <c r="P25" s="207"/>
      <c r="Q25" s="208"/>
      <c r="R25" s="207"/>
      <c r="S25" s="209"/>
      <c r="T25" s="209"/>
      <c r="U25" s="208">
        <v>6000000</v>
      </c>
      <c r="V25" s="207"/>
      <c r="W25" s="207"/>
      <c r="X25" s="207"/>
      <c r="Y25" s="207"/>
      <c r="Z25" s="207"/>
      <c r="AA25" s="207"/>
      <c r="AB25" s="207"/>
      <c r="AC25" s="210" t="s">
        <v>28</v>
      </c>
      <c r="AD25" s="158">
        <v>150</v>
      </c>
      <c r="AE25" s="158">
        <v>0</v>
      </c>
      <c r="AF25" s="158">
        <v>0</v>
      </c>
      <c r="AG25" s="160">
        <v>40</v>
      </c>
      <c r="AH25" s="158">
        <v>180</v>
      </c>
      <c r="AI25" s="158">
        <v>0</v>
      </c>
      <c r="AJ25" s="158">
        <v>0</v>
      </c>
      <c r="AK25" s="158">
        <v>0</v>
      </c>
      <c r="AL25" s="158">
        <v>0</v>
      </c>
      <c r="AM25" s="158">
        <v>0</v>
      </c>
      <c r="AN25" s="158">
        <v>0</v>
      </c>
      <c r="AO25" s="158">
        <v>250</v>
      </c>
      <c r="AP25" s="158">
        <v>0</v>
      </c>
      <c r="AQ25" s="158">
        <v>0</v>
      </c>
      <c r="AR25" s="158">
        <v>0</v>
      </c>
      <c r="AS25" s="158">
        <v>0</v>
      </c>
      <c r="AT25" s="158">
        <v>0</v>
      </c>
      <c r="AU25" s="158">
        <v>0</v>
      </c>
      <c r="AV25" s="158">
        <v>0</v>
      </c>
      <c r="AW25" s="158">
        <v>0</v>
      </c>
      <c r="AX25" s="158">
        <v>0</v>
      </c>
      <c r="AY25" s="175">
        <f t="shared" ref="AY25:BS25" si="99">IF(AD25 = 0, "", AD25)</f>
        <v>150</v>
      </c>
      <c r="AZ25" s="163" t="str">
        <f t="shared" si="99"/>
        <v/>
      </c>
      <c r="BA25" s="163" t="str">
        <f t="shared" si="99"/>
        <v/>
      </c>
      <c r="BB25" s="171">
        <f t="shared" si="99"/>
        <v>40</v>
      </c>
      <c r="BC25" s="165">
        <f t="shared" si="99"/>
        <v>180</v>
      </c>
      <c r="BD25" s="163" t="str">
        <f t="shared" si="99"/>
        <v/>
      </c>
      <c r="BE25" s="163" t="str">
        <f t="shared" si="99"/>
        <v/>
      </c>
      <c r="BF25" s="163" t="str">
        <f t="shared" si="99"/>
        <v/>
      </c>
      <c r="BG25" s="163" t="str">
        <f t="shared" si="99"/>
        <v/>
      </c>
      <c r="BH25" s="163" t="str">
        <f t="shared" si="99"/>
        <v/>
      </c>
      <c r="BI25" s="163" t="str">
        <f t="shared" si="99"/>
        <v/>
      </c>
      <c r="BJ25" s="165">
        <f t="shared" si="99"/>
        <v>250</v>
      </c>
      <c r="BK25" s="163" t="str">
        <f t="shared" si="99"/>
        <v/>
      </c>
      <c r="BL25" s="163" t="str">
        <f t="shared" si="99"/>
        <v/>
      </c>
      <c r="BM25" s="163" t="str">
        <f t="shared" si="99"/>
        <v/>
      </c>
      <c r="BN25" s="163" t="str">
        <f t="shared" si="99"/>
        <v/>
      </c>
      <c r="BO25" s="163" t="str">
        <f t="shared" si="99"/>
        <v/>
      </c>
      <c r="BP25" s="163" t="str">
        <f t="shared" si="99"/>
        <v/>
      </c>
      <c r="BQ25" s="163" t="str">
        <f t="shared" si="99"/>
        <v/>
      </c>
      <c r="BR25" s="163" t="str">
        <f t="shared" si="99"/>
        <v/>
      </c>
      <c r="BS25" s="173" t="str">
        <f t="shared" si="99"/>
        <v/>
      </c>
      <c r="BT25" s="175" t="e">
        <f>$AY25*Assembly!Z$4+$AZ25*Assembly!Z$5+$BA25*Assembly!Z$6+$BB25*Assembly!Z$7+$BC25*Assembly!Z$8+$BD25*Assembly!Z$9+$BE25*Assembly!Z$10+$BF25*Assembly!Z$11+$BG25*Assembly!Z$12+$BH25*Assembly!Z$13+$BI25*Assembly!Z$14+$BJ25*Assembly!Z$15+$BK25*Assembly!Z$16+$BL25*Assembly!Z$17+$BM25*Assembly!Z$18+$BN25*Assembly!Z$19+$BO25*Assembly!Z$20+$BP25*Assembly!Z$21+$BQ25*Assembly!Z$22+$BR25*Assembly!Z$23+$BS25*Assembly!Z$24</f>
        <v>#VALUE!</v>
      </c>
      <c r="BU25" s="165" t="e">
        <f t="shared" si="3"/>
        <v>#VALUE!</v>
      </c>
      <c r="BV25" s="176" t="e">
        <f t="shared" si="75"/>
        <v>#VALUE!</v>
      </c>
      <c r="BW25" s="165" t="e">
        <f>$AY25*Assembly!AD$4+$AZ25*Assembly!AD$5+$BA25*Assembly!AD$6+$BB25*Assembly!AD$7+$BC25*Assembly!AD$8+$BD25*Assembly!AD$9+$BE25*Assembly!AD$10+$BF25*Assembly!AD$11+$BG25*Assembly!AD$12+$BH25*Assembly!AD$13+$BI25*Assembly!AD$14+$BJ25*Assembly!AD$15+$BK25*Assembly!AD$16+$BL25*Assembly!AD$17+$BM25*Assembly!AD$18+$BN25*Assembly!AD$19+$BO25*Assembly!AD$20+$BP25*Assembly!AD$21+$BQ25*Assembly!AD$22+$BR25*Assembly!AD$23+$BS25*Assembly!AD$24</f>
        <v>#VALUE!</v>
      </c>
      <c r="BX25" s="180" t="e">
        <f t="shared" si="4"/>
        <v>#VALUE!</v>
      </c>
      <c r="BY25" s="181" t="e">
        <f t="shared" si="5"/>
        <v>#VALUE!</v>
      </c>
      <c r="BZ25" s="182" t="e">
        <f t="shared" si="6"/>
        <v>#VALUE!</v>
      </c>
      <c r="CA25" s="181" t="e">
        <f t="shared" si="7"/>
        <v>#VALUE!</v>
      </c>
      <c r="CB25" s="165" t="e">
        <f>$AY25*Assembly!Y$4+$AZ25*Assembly!Y$5+$BA25*Assembly!Y$6+$BB25*Assembly!Y$7+$BC25*Assembly!Y$8+$BD25*Assembly!Y$9+$BE25*Assembly!Y$10+$BF25*Assembly!Y$11+$BG25*Assembly!Y$12+$BH25*Assembly!Y$13+$BI25*Assembly!Y$14+$BJ25*Assembly!Y$15+$BK25*Assembly!Y$16+$BL25*Assembly!Y$17+$BM25*Assembly!Y$18+$BN25*Assembly!Y$19+$BO25*Assembly!Y$20+$BP25*Assembly!Y$21+$BQ25*Assembly!Y$22+$BR25*Assembly!Y$23+$BS25*Assembly!Y$24</f>
        <v>#VALUE!</v>
      </c>
      <c r="CC25" s="165" t="e">
        <f t="shared" si="8"/>
        <v>#VALUE!</v>
      </c>
      <c r="CD25" s="136" t="e">
        <f t="shared" si="9"/>
        <v>#VALUE!</v>
      </c>
      <c r="CE25" s="184" t="e">
        <f>$AY25*Assembly!AC$4+$AZ25*Assembly!AC$5+$BA25*Assembly!AC$6+$BB25*Assembly!AC$7+$BC25*Assembly!AC$8+$BD25*Assembly!AC$9+$BE25*Assembly!AC$10+$BF25*Assembly!AC$11+$BG25*Assembly!AC$12+$BH25*Assembly!AC$13+$BI25*Assembly!AC$14+$BJ25*Assembly!AC$15+$BK25*Assembly!AC$16+$BL25*Assembly!AC$17+$BM25*Assembly!AC$18+$BN25*Assembly!AC$19+$BO25*Assembly!AC$20+$BP25*Assembly!AC$21+$BQ25*Assembly!AC$22+$BR25*Assembly!AC$23+$BS25*Assembly!AC$24</f>
        <v>#VALUE!</v>
      </c>
      <c r="CF25" s="208" t="e">
        <f>$AY25*Assembly!M$4+$AZ25*Assembly!M$5+$BA25*Assembly!M$6+$BB25*Assembly!M$7+$BC25*Assembly!M$8+$BD25*Assembly!M$9+$BE25*Assembly!M$10+$BF25*Assembly!M$11+$BG25*Assembly!M$12+$BH25*Assembly!M$13+$BI25*Assembly!M$14+$BJ25*Assembly!M$15+$BK25*Assembly!M$16+$BL25*Assembly!M$17+$BM25*Assembly!M$18+$BN25*Assembly!M$19+$BO25*Assembly!M$20+$BP25*Assembly!M$21+$BQ25*Assembly!M$22+$BR25*Assembly!M$23+$BS25*Assembly!M$24</f>
        <v>#VALUE!</v>
      </c>
      <c r="CG25" s="208" t="e">
        <f>$AY25*Assembly!N$4+$AZ25*Assembly!N$5+$BA25*Assembly!N$6+$BB25*Assembly!N$7+$BC25*Assembly!N$8+$BD25*Assembly!N$9+$BE25*Assembly!N$10+$BF25*Assembly!N$11+$BG25*Assembly!N$12+$BH25*Assembly!N$13+$BI25*Assembly!N$14+$BJ25*Assembly!N$15+$BK25*Assembly!N$16+$BL25*Assembly!N$17+$BM25*Assembly!N$18+$BN25*Assembly!N$19+$BO25*Assembly!N$20+$BP25*Assembly!N$21+$BQ25*Assembly!N$22+$BR25*Assembly!N$23+$BS25*Assembly!N$24</f>
        <v>#VALUE!</v>
      </c>
      <c r="CH25" s="208" t="e">
        <f>$AY25*Assembly!O$4+$AZ25*Assembly!O$5+$BA25*Assembly!O$6+$BB25*Assembly!O$7+$BC25*Assembly!O$8+$BD25*Assembly!O$9+$BE25*Assembly!O$10+$BF25*Assembly!O$11+$BG25*Assembly!O$12+$BH25*Assembly!O$13+$BI25*Assembly!O$14+$BJ25*Assembly!O$15+$BK25*Assembly!O$16+$BL25*Assembly!O$17+$BM25*Assembly!O$18+$BN25*Assembly!O$19+$BO25*Assembly!O$20+$BP25*Assembly!O$21+$BQ25*Assembly!O$22+$BR25*Assembly!O$23+$BS25*Assembly!O$24</f>
        <v>#VALUE!</v>
      </c>
      <c r="CI25" s="203" t="e">
        <f>$AY25*Assembly!P$4+$AZ25*Assembly!P$5+$BA25*Assembly!P$6+$BB25*Assembly!P$7+$BC25*Assembly!P$8+$BD25*Assembly!P$9+$BE25*Assembly!P$10+$BF25*Assembly!P$11+$BG25*Assembly!P$12+$BH25*Assembly!P$13+$BI25*Assembly!P$14+$BJ25*Assembly!P$15+$BK25*Assembly!P$16+$BL25*Assembly!P$17+$BM25*Assembly!P$18+$BN25*Assembly!P$19+$BO25*Assembly!P$20+$BP25*Assembly!P$21+$BQ25*Assembly!P$22+$BR25*Assembly!P$23+$BS25*Assembly!P$24</f>
        <v>#VALUE!</v>
      </c>
      <c r="CJ25" s="203" t="e">
        <f>$AY25*Assembly!Q$4+$AZ25*Assembly!Q$5+$BA25*Assembly!Q$6+$BB25*Assembly!Q$7+$BC25*Assembly!Q$8+$BD25*Assembly!Q$9+$BE25*Assembly!Q$10+$BF25*Assembly!Q$11+$BG25*Assembly!Q$12+$BH25*Assembly!Q$13+$BI25*Assembly!Q$14+$BJ25*Assembly!Q$15+$BK25*Assembly!Q$16+$BL25*Assembly!Q$17+$BM25*Assembly!Q$18+$BN25*Assembly!Q$19+$BO25*Assembly!Q$20+$BP25*Assembly!Q$21+$BQ25*Assembly!Q$22+$BR25*Assembly!Q$23+$BS25*Assembly!Q$24</f>
        <v>#VALUE!</v>
      </c>
      <c r="CK25" s="208" t="e">
        <f>$AY25*Assembly!R$4+$AZ25*Assembly!R$5+$BA25*Assembly!R$6+$BB25*Assembly!R$7+$BC25*Assembly!R$8+$BD25*Assembly!R$9+$BE25*Assembly!R$10+$BF25*Assembly!R$11+$BG25*Assembly!R$12+$BH25*Assembly!R$13+$BI25*Assembly!R$14+$BJ25*Assembly!R$15+$BK25*Assembly!R$16+$BL25*Assembly!R$17+$BM25*Assembly!R$18+$BN25*Assembly!R$19+$BO25*Assembly!R$20+$BP25*Assembly!R$21+$BQ25*Assembly!R$22+$BR25*Assembly!R$23+$BS25*Assembly!R$24</f>
        <v>#VALUE!</v>
      </c>
      <c r="CL25" s="203" t="e">
        <f>$AY25*Assembly!S$4+$AZ25*Assembly!S$5+$BA25*Assembly!S$6+$BB25*Assembly!S$7+$BC25*Assembly!S$8+$BD25*Assembly!S$9+$BE25*Assembly!S$10+$BF25*Assembly!S$11+$BG25*Assembly!S$12+$BH25*Assembly!S$13+$BI25*Assembly!S$14+$BJ25*Assembly!S$15+$BK25*Assembly!S$16+$BL25*Assembly!S$17+$BM25*Assembly!S$18+$BN25*Assembly!S$19+$BO25*Assembly!S$20+$BP25*Assembly!S$21+$BQ25*Assembly!S$22+$BR25*Assembly!S$23+$BS25*Assembly!S$24</f>
        <v>#VALUE!</v>
      </c>
      <c r="CM25" s="203" t="e">
        <f>$AY25*Assembly!T$4+$AZ25*Assembly!T$5+$BA25*Assembly!T$6+$BB25*Assembly!T$7+$BC25*Assembly!T$8+$BD25*Assembly!T$9+$BE25*Assembly!T$10+$BF25*Assembly!T$11+$BG25*Assembly!T$12+$BH25*Assembly!T$13+$BI25*Assembly!T$14+$BJ25*Assembly!T$15+$BK25*Assembly!T$16+$BL25*Assembly!T$17+$BM25*Assembly!T$18+$BN25*Assembly!T$19+$BO25*Assembly!T$20+$BP25*Assembly!T$21+$BQ25*Assembly!T$22+$BR25*Assembly!T$23+$BS25*Assembly!T$24</f>
        <v>#VALUE!</v>
      </c>
      <c r="CN25" s="203" t="e">
        <f>$AY25*Assembly!U$4+$AZ25*Assembly!U$5+$BA25*Assembly!U$6+$BB25*Assembly!U$7+$BC25*Assembly!U$8+$BD25*Assembly!U$9+$BE25*Assembly!U$10+$BF25*Assembly!U$11+$BG25*Assembly!U$12+$BH25*Assembly!U$13+$BI25*Assembly!U$14+$BJ25*Assembly!U$15+$BK25*Assembly!U$16+$BL25*Assembly!U$17+$BM25*Assembly!U$18+$BN25*Assembly!U$19+$BO25*Assembly!U$20+$BP25*Assembly!U$21+$BQ25*Assembly!U$22+$BR25*Assembly!U$23+$BS25*Assembly!U$24</f>
        <v>#VALUE!</v>
      </c>
      <c r="CO25" s="208" t="e">
        <f>$AY25*Assembly!V$4+$AZ25*Assembly!V$5+$BA25*Assembly!V$6+$BB25*Assembly!V$7+$BC25*Assembly!V$8+$BD25*Assembly!V$9+$BE25*Assembly!V$10+$BF25*Assembly!V$11+$BG25*Assembly!V$12+$BH25*Assembly!V$13+$BI25*Assembly!V$14+$BJ25*Assembly!V$15+$BK25*Assembly!V$16+$BL25*Assembly!V$17+$BM25*Assembly!V$18+$BN25*Assembly!V$19+$BO25*Assembly!V$20+$BP25*Assembly!V$21+$BQ25*Assembly!V$22+$BR25*Assembly!V$23+$BS25*Assembly!V$24</f>
        <v>#VALUE!</v>
      </c>
      <c r="CP25" s="208" t="e">
        <f>CF25*Refining!$F$3</f>
        <v>#VALUE!</v>
      </c>
      <c r="CQ25" s="208" t="e">
        <f>CG25*Refining!$F$4</f>
        <v>#VALUE!</v>
      </c>
      <c r="CR25" s="208" t="e">
        <f>CH25*Refining!$F$5</f>
        <v>#VALUE!</v>
      </c>
      <c r="CS25" s="208" t="e">
        <f>CI25*Refining!$F$6</f>
        <v>#VALUE!</v>
      </c>
      <c r="CT25" s="208" t="e">
        <f>CJ25*Refining!$F$7</f>
        <v>#VALUE!</v>
      </c>
      <c r="CU25" s="208" t="e">
        <f>CK25*Refining!$F$8</f>
        <v>#VALUE!</v>
      </c>
      <c r="CV25" s="208" t="e">
        <f>CL25*Refining!$F$9</f>
        <v>#VALUE!</v>
      </c>
      <c r="CW25" s="208" t="e">
        <f>CM25*Refining!$F$10</f>
        <v>#VALUE!</v>
      </c>
      <c r="CX25" s="208" t="e">
        <f>CN25*Refining!$F$11</f>
        <v>#VALUE!</v>
      </c>
      <c r="CY25" s="208" t="e">
        <f>CO25*Refining!$F$12</f>
        <v>#VALUE!</v>
      </c>
      <c r="CZ25" s="190" t="e">
        <f t="shared" ref="CZ25:DS25" si="100">IF(CF25 = 0, "", CF25)</f>
        <v>#VALUE!</v>
      </c>
      <c r="DA25" s="197" t="e">
        <f t="shared" si="100"/>
        <v>#VALUE!</v>
      </c>
      <c r="DB25" s="197" t="e">
        <f t="shared" si="100"/>
        <v>#VALUE!</v>
      </c>
      <c r="DC25" s="191" t="e">
        <f t="shared" si="100"/>
        <v>#VALUE!</v>
      </c>
      <c r="DD25" s="193" t="e">
        <f t="shared" si="100"/>
        <v>#VALUE!</v>
      </c>
      <c r="DE25" s="191" t="e">
        <f t="shared" si="100"/>
        <v>#VALUE!</v>
      </c>
      <c r="DF25" s="193" t="e">
        <f t="shared" si="100"/>
        <v>#VALUE!</v>
      </c>
      <c r="DG25" s="193" t="e">
        <f t="shared" si="100"/>
        <v>#VALUE!</v>
      </c>
      <c r="DH25" s="191" t="e">
        <f t="shared" si="100"/>
        <v>#VALUE!</v>
      </c>
      <c r="DI25" s="195" t="e">
        <f t="shared" si="100"/>
        <v>#VALUE!</v>
      </c>
      <c r="DJ25" s="190" t="e">
        <f t="shared" si="100"/>
        <v>#VALUE!</v>
      </c>
      <c r="DK25" s="197" t="e">
        <f t="shared" si="100"/>
        <v>#VALUE!</v>
      </c>
      <c r="DL25" s="197" t="e">
        <f t="shared" si="100"/>
        <v>#VALUE!</v>
      </c>
      <c r="DM25" s="191" t="e">
        <f t="shared" si="100"/>
        <v>#VALUE!</v>
      </c>
      <c r="DN25" s="193" t="e">
        <f t="shared" si="100"/>
        <v>#VALUE!</v>
      </c>
      <c r="DO25" s="191" t="e">
        <f t="shared" si="100"/>
        <v>#VALUE!</v>
      </c>
      <c r="DP25" s="191" t="e">
        <f t="shared" si="100"/>
        <v>#VALUE!</v>
      </c>
      <c r="DQ25" s="191" t="e">
        <f t="shared" si="100"/>
        <v>#VALUE!</v>
      </c>
      <c r="DR25" s="191" t="e">
        <f t="shared" si="100"/>
        <v>#VALUE!</v>
      </c>
      <c r="DS25" s="195" t="e">
        <f t="shared" si="100"/>
        <v>#VALUE!</v>
      </c>
      <c r="DT25" s="190" t="e">
        <f t="shared" si="11"/>
        <v>#VALUE!</v>
      </c>
      <c r="DU25" s="197" t="e">
        <f t="shared" si="12"/>
        <v>#VALUE!</v>
      </c>
      <c r="DV25" s="165" t="e">
        <f>CZ25*'Ores &amp; Ingots'!$C$3+DA25*'Ores &amp; Ingots'!$C$4+DB25*'Ores &amp; Ingots'!$C$5+DC25*'Ores &amp; Ingots'!$C$6+DD25*'Ores &amp; Ingots'!$C$7+DE25*'Ores &amp; Ingots'!$C$8+DF25*'Ores &amp; Ingots'!$C$9+DG25*'Ores &amp; Ingots'!$C$10+DH25*'Ores &amp; Ingots'!$C$11+DI25*'Ores &amp; Ingots'!$C$12</f>
        <v>#VALUE!</v>
      </c>
      <c r="DW25" s="165" t="e">
        <f>DJ25*'Ores &amp; Ingots'!$B$3+DK25*'Ores &amp; Ingots'!$B$4+DL25*'Ores &amp; Ingots'!$B$5+DM25*'Ores &amp; Ingots'!$B$6+DN25*'Ores &amp; Ingots'!$B$7+DO25*'Ores &amp; Ingots'!$B$8+DP25*'Ores &amp; Ingots'!$B$9+DQ25*'Ores &amp; Ingots'!$B$10+DR25*'Ores &amp; Ingots'!$B$11+DS25*'Ores &amp; Ingots'!$B$12</f>
        <v>#VALUE!</v>
      </c>
      <c r="DX25" s="197" t="e">
        <f>CZ25*Refining!$G$3+DA25*Refining!$G$4+DB25*Refining!$G$5+DC25*Refining!$G$6+DD25*Refining!$G$7+DE25*Refining!$G$8+DF25*Refining!$G$9+DG25*Refining!$G$10+DH25*Refining!$G$11+DI25*Refining!$G$12</f>
        <v>#VALUE!</v>
      </c>
      <c r="DY25" s="197" t="e">
        <f t="shared" si="13"/>
        <v>#VALUE!</v>
      </c>
      <c r="DZ25" s="199" t="e">
        <f t="shared" si="14"/>
        <v>#VALUE!</v>
      </c>
      <c r="EA25" s="190" t="e">
        <f t="shared" si="15"/>
        <v>#VALUE!</v>
      </c>
      <c r="EB25" s="200" t="e">
        <f t="shared" ref="EB25:EC25" si="101">EA25/60</f>
        <v>#VALUE!</v>
      </c>
      <c r="EC25" s="200" t="e">
        <f t="shared" si="101"/>
        <v>#VALUE!</v>
      </c>
      <c r="ED25" s="190" t="e">
        <f t="shared" si="17"/>
        <v>#VALUE!</v>
      </c>
      <c r="EE25" s="200" t="e">
        <f t="shared" ref="EE25:EF25" si="102">ED25/1000</f>
        <v>#VALUE!</v>
      </c>
      <c r="EF25" s="201" t="e">
        <f t="shared" si="102"/>
        <v>#VALUE!</v>
      </c>
      <c r="EG25" s="136" t="e">
        <f t="shared" si="19"/>
        <v>#VALUE!</v>
      </c>
      <c r="EH25" s="138" t="e">
        <f t="shared" si="20"/>
        <v>#VALUE!</v>
      </c>
      <c r="EI25" s="133"/>
    </row>
    <row r="26" spans="1:139" ht="15.75" customHeight="1" x14ac:dyDescent="0.2">
      <c r="A26" s="864"/>
      <c r="B26" s="135" t="s">
        <v>247</v>
      </c>
      <c r="C26" s="137" t="s">
        <v>155</v>
      </c>
      <c r="D26" s="137">
        <v>3</v>
      </c>
      <c r="E26" s="137">
        <v>3</v>
      </c>
      <c r="F26" s="137">
        <v>3</v>
      </c>
      <c r="G26" s="141">
        <f t="shared" si="0"/>
        <v>3.375</v>
      </c>
      <c r="H26" s="142">
        <v>40</v>
      </c>
      <c r="I26" s="142">
        <v>40</v>
      </c>
      <c r="J26" s="144">
        <f>H26/Main!$D$9</f>
        <v>8</v>
      </c>
      <c r="K26" s="144">
        <f>I26/Main!$D$10</f>
        <v>20</v>
      </c>
      <c r="L26" s="144">
        <f t="shared" si="1"/>
        <v>2.5</v>
      </c>
      <c r="M26" s="144">
        <v>1</v>
      </c>
      <c r="N26" s="306">
        <v>1E-3</v>
      </c>
      <c r="O26" s="149">
        <v>800000</v>
      </c>
      <c r="P26" s="150"/>
      <c r="Q26" s="153"/>
      <c r="R26" s="150"/>
      <c r="S26" s="155"/>
      <c r="T26" s="155"/>
      <c r="U26" s="153">
        <v>400000</v>
      </c>
      <c r="V26" s="150"/>
      <c r="W26" s="150"/>
      <c r="X26" s="150"/>
      <c r="Y26" s="150"/>
      <c r="Z26" s="150"/>
      <c r="AA26" s="150"/>
      <c r="AB26" s="150"/>
      <c r="AC26" s="157"/>
      <c r="AD26" s="158">
        <v>30</v>
      </c>
      <c r="AE26" s="158">
        <v>0</v>
      </c>
      <c r="AF26" s="158">
        <v>0</v>
      </c>
      <c r="AG26" s="160">
        <v>10</v>
      </c>
      <c r="AH26" s="158">
        <v>30</v>
      </c>
      <c r="AI26" s="158">
        <v>0</v>
      </c>
      <c r="AJ26" s="158">
        <v>0</v>
      </c>
      <c r="AK26" s="158">
        <v>0</v>
      </c>
      <c r="AL26" s="158">
        <v>0</v>
      </c>
      <c r="AM26" s="158">
        <v>0</v>
      </c>
      <c r="AN26" s="158">
        <v>0</v>
      </c>
      <c r="AO26" s="158">
        <v>22</v>
      </c>
      <c r="AP26" s="158">
        <v>0</v>
      </c>
      <c r="AQ26" s="158">
        <v>0</v>
      </c>
      <c r="AR26" s="158">
        <v>0</v>
      </c>
      <c r="AS26" s="158">
        <v>0</v>
      </c>
      <c r="AT26" s="158">
        <v>0</v>
      </c>
      <c r="AU26" s="158">
        <v>0</v>
      </c>
      <c r="AV26" s="158">
        <v>0</v>
      </c>
      <c r="AW26" s="158">
        <v>0</v>
      </c>
      <c r="AX26" s="158">
        <v>0</v>
      </c>
      <c r="AY26" s="175">
        <f t="shared" ref="AY26:BS26" si="103">IF(AD26 = 0, "", AD26)</f>
        <v>30</v>
      </c>
      <c r="AZ26" s="163" t="str">
        <f t="shared" si="103"/>
        <v/>
      </c>
      <c r="BA26" s="163" t="str">
        <f t="shared" si="103"/>
        <v/>
      </c>
      <c r="BB26" s="171">
        <f t="shared" si="103"/>
        <v>10</v>
      </c>
      <c r="BC26" s="165">
        <f t="shared" si="103"/>
        <v>30</v>
      </c>
      <c r="BD26" s="163" t="str">
        <f t="shared" si="103"/>
        <v/>
      </c>
      <c r="BE26" s="163" t="str">
        <f t="shared" si="103"/>
        <v/>
      </c>
      <c r="BF26" s="163" t="str">
        <f t="shared" si="103"/>
        <v/>
      </c>
      <c r="BG26" s="163" t="str">
        <f t="shared" si="103"/>
        <v/>
      </c>
      <c r="BH26" s="163" t="str">
        <f t="shared" si="103"/>
        <v/>
      </c>
      <c r="BI26" s="163" t="str">
        <f t="shared" si="103"/>
        <v/>
      </c>
      <c r="BJ26" s="165">
        <f t="shared" si="103"/>
        <v>22</v>
      </c>
      <c r="BK26" s="163" t="str">
        <f t="shared" si="103"/>
        <v/>
      </c>
      <c r="BL26" s="163" t="str">
        <f t="shared" si="103"/>
        <v/>
      </c>
      <c r="BM26" s="163" t="str">
        <f t="shared" si="103"/>
        <v/>
      </c>
      <c r="BN26" s="163" t="str">
        <f t="shared" si="103"/>
        <v/>
      </c>
      <c r="BO26" s="163" t="str">
        <f t="shared" si="103"/>
        <v/>
      </c>
      <c r="BP26" s="163" t="str">
        <f t="shared" si="103"/>
        <v/>
      </c>
      <c r="BQ26" s="163" t="str">
        <f t="shared" si="103"/>
        <v/>
      </c>
      <c r="BR26" s="163" t="str">
        <f t="shared" si="103"/>
        <v/>
      </c>
      <c r="BS26" s="173" t="str">
        <f t="shared" si="103"/>
        <v/>
      </c>
      <c r="BT26" s="175" t="e">
        <f>$AY26*Assembly!Z$4+$AZ26*Assembly!Z$5+$BA26*Assembly!Z$6+$BB26*Assembly!Z$7+$BC26*Assembly!Z$8+$BD26*Assembly!Z$9+$BE26*Assembly!Z$10+$BF26*Assembly!Z$11+$BG26*Assembly!Z$12+$BH26*Assembly!Z$13+$BI26*Assembly!Z$14+$BJ26*Assembly!Z$15+$BK26*Assembly!Z$16+$BL26*Assembly!Z$17+$BM26*Assembly!Z$18+$BN26*Assembly!Z$19+$BO26*Assembly!Z$20+$BP26*Assembly!Z$21+$BQ26*Assembly!Z$22+$BR26*Assembly!Z$23+$BS26*Assembly!Z$24</f>
        <v>#VALUE!</v>
      </c>
      <c r="BU26" s="165" t="e">
        <f t="shared" si="3"/>
        <v>#VALUE!</v>
      </c>
      <c r="BV26" s="176" t="e">
        <f t="shared" si="75"/>
        <v>#VALUE!</v>
      </c>
      <c r="BW26" s="165" t="e">
        <f>$AY26*Assembly!AD$4+$AZ26*Assembly!AD$5+$BA26*Assembly!AD$6+$BB26*Assembly!AD$7+$BC26*Assembly!AD$8+$BD26*Assembly!AD$9+$BE26*Assembly!AD$10+$BF26*Assembly!AD$11+$BG26*Assembly!AD$12+$BH26*Assembly!AD$13+$BI26*Assembly!AD$14+$BJ26*Assembly!AD$15+$BK26*Assembly!AD$16+$BL26*Assembly!AD$17+$BM26*Assembly!AD$18+$BN26*Assembly!AD$19+$BO26*Assembly!AD$20+$BP26*Assembly!AD$21+$BQ26*Assembly!AD$22+$BR26*Assembly!AD$23+$BS26*Assembly!AD$24</f>
        <v>#VALUE!</v>
      </c>
      <c r="BX26" s="180" t="e">
        <f t="shared" si="4"/>
        <v>#VALUE!</v>
      </c>
      <c r="BY26" s="181" t="e">
        <f t="shared" si="5"/>
        <v>#VALUE!</v>
      </c>
      <c r="BZ26" s="182" t="e">
        <f t="shared" si="6"/>
        <v>#VALUE!</v>
      </c>
      <c r="CA26" s="181" t="e">
        <f t="shared" si="7"/>
        <v>#VALUE!</v>
      </c>
      <c r="CB26" s="165" t="e">
        <f>$AY26*Assembly!Y$4+$AZ26*Assembly!Y$5+$BA26*Assembly!Y$6+$BB26*Assembly!Y$7+$BC26*Assembly!Y$8+$BD26*Assembly!Y$9+$BE26*Assembly!Y$10+$BF26*Assembly!Y$11+$BG26*Assembly!Y$12+$BH26*Assembly!Y$13+$BI26*Assembly!Y$14+$BJ26*Assembly!Y$15+$BK26*Assembly!Y$16+$BL26*Assembly!Y$17+$BM26*Assembly!Y$18+$BN26*Assembly!Y$19+$BO26*Assembly!Y$20+$BP26*Assembly!Y$21+$BQ26*Assembly!Y$22+$BR26*Assembly!Y$23+$BS26*Assembly!Y$24</f>
        <v>#VALUE!</v>
      </c>
      <c r="CC26" s="165" t="e">
        <f t="shared" si="8"/>
        <v>#VALUE!</v>
      </c>
      <c r="CD26" s="136" t="e">
        <f t="shared" si="9"/>
        <v>#VALUE!</v>
      </c>
      <c r="CE26" s="184" t="e">
        <f>$AY26*Assembly!AC$4+$AZ26*Assembly!AC$5+$BA26*Assembly!AC$6+$BB26*Assembly!AC$7+$BC26*Assembly!AC$8+$BD26*Assembly!AC$9+$BE26*Assembly!AC$10+$BF26*Assembly!AC$11+$BG26*Assembly!AC$12+$BH26*Assembly!AC$13+$BI26*Assembly!AC$14+$BJ26*Assembly!AC$15+$BK26*Assembly!AC$16+$BL26*Assembly!AC$17+$BM26*Assembly!AC$18+$BN26*Assembly!AC$19+$BO26*Assembly!AC$20+$BP26*Assembly!AC$21+$BQ26*Assembly!AC$22+$BR26*Assembly!AC$23+$BS26*Assembly!AC$24</f>
        <v>#VALUE!</v>
      </c>
      <c r="CF26" s="153" t="e">
        <f>$AY26*Assembly!M$4+$AZ26*Assembly!M$5+$BA26*Assembly!M$6+$BB26*Assembly!M$7+$BC26*Assembly!M$8+$BD26*Assembly!M$9+$BE26*Assembly!M$10+$BF26*Assembly!M$11+$BG26*Assembly!M$12+$BH26*Assembly!M$13+$BI26*Assembly!M$14+$BJ26*Assembly!M$15+$BK26*Assembly!M$16+$BL26*Assembly!M$17+$BM26*Assembly!M$18+$BN26*Assembly!M$19+$BO26*Assembly!M$20+$BP26*Assembly!M$21+$BQ26*Assembly!M$22+$BR26*Assembly!M$23+$BS26*Assembly!M$24</f>
        <v>#VALUE!</v>
      </c>
      <c r="CG26" s="153" t="e">
        <f>$AY26*Assembly!N$4+$AZ26*Assembly!N$5+$BA26*Assembly!N$6+$BB26*Assembly!N$7+$BC26*Assembly!N$8+$BD26*Assembly!N$9+$BE26*Assembly!N$10+$BF26*Assembly!N$11+$BG26*Assembly!N$12+$BH26*Assembly!N$13+$BI26*Assembly!N$14+$BJ26*Assembly!N$15+$BK26*Assembly!N$16+$BL26*Assembly!N$17+$BM26*Assembly!N$18+$BN26*Assembly!N$19+$BO26*Assembly!N$20+$BP26*Assembly!N$21+$BQ26*Assembly!N$22+$BR26*Assembly!N$23+$BS26*Assembly!N$24</f>
        <v>#VALUE!</v>
      </c>
      <c r="CH26" s="153" t="e">
        <f>$AY26*Assembly!O$4+$AZ26*Assembly!O$5+$BA26*Assembly!O$6+$BB26*Assembly!O$7+$BC26*Assembly!O$8+$BD26*Assembly!O$9+$BE26*Assembly!O$10+$BF26*Assembly!O$11+$BG26*Assembly!O$12+$BH26*Assembly!O$13+$BI26*Assembly!O$14+$BJ26*Assembly!O$15+$BK26*Assembly!O$16+$BL26*Assembly!O$17+$BM26*Assembly!O$18+$BN26*Assembly!O$19+$BO26*Assembly!O$20+$BP26*Assembly!O$21+$BQ26*Assembly!O$22+$BR26*Assembly!O$23+$BS26*Assembly!O$24</f>
        <v>#VALUE!</v>
      </c>
      <c r="CI26" s="142" t="e">
        <f>$AY26*Assembly!P$4+$AZ26*Assembly!P$5+$BA26*Assembly!P$6+$BB26*Assembly!P$7+$BC26*Assembly!P$8+$BD26*Assembly!P$9+$BE26*Assembly!P$10+$BF26*Assembly!P$11+$BG26*Assembly!P$12+$BH26*Assembly!P$13+$BI26*Assembly!P$14+$BJ26*Assembly!P$15+$BK26*Assembly!P$16+$BL26*Assembly!P$17+$BM26*Assembly!P$18+$BN26*Assembly!P$19+$BO26*Assembly!P$20+$BP26*Assembly!P$21+$BQ26*Assembly!P$22+$BR26*Assembly!P$23+$BS26*Assembly!P$24</f>
        <v>#VALUE!</v>
      </c>
      <c r="CJ26" s="142" t="e">
        <f>$AY26*Assembly!Q$4+$AZ26*Assembly!Q$5+$BA26*Assembly!Q$6+$BB26*Assembly!Q$7+$BC26*Assembly!Q$8+$BD26*Assembly!Q$9+$BE26*Assembly!Q$10+$BF26*Assembly!Q$11+$BG26*Assembly!Q$12+$BH26*Assembly!Q$13+$BI26*Assembly!Q$14+$BJ26*Assembly!Q$15+$BK26*Assembly!Q$16+$BL26*Assembly!Q$17+$BM26*Assembly!Q$18+$BN26*Assembly!Q$19+$BO26*Assembly!Q$20+$BP26*Assembly!Q$21+$BQ26*Assembly!Q$22+$BR26*Assembly!Q$23+$BS26*Assembly!Q$24</f>
        <v>#VALUE!</v>
      </c>
      <c r="CK26" s="153" t="e">
        <f>$AY26*Assembly!R$4+$AZ26*Assembly!R$5+$BA26*Assembly!R$6+$BB26*Assembly!R$7+$BC26*Assembly!R$8+$BD26*Assembly!R$9+$BE26*Assembly!R$10+$BF26*Assembly!R$11+$BG26*Assembly!R$12+$BH26*Assembly!R$13+$BI26*Assembly!R$14+$BJ26*Assembly!R$15+$BK26*Assembly!R$16+$BL26*Assembly!R$17+$BM26*Assembly!R$18+$BN26*Assembly!R$19+$BO26*Assembly!R$20+$BP26*Assembly!R$21+$BQ26*Assembly!R$22+$BR26*Assembly!R$23+$BS26*Assembly!R$24</f>
        <v>#VALUE!</v>
      </c>
      <c r="CL26" s="142" t="e">
        <f>$AY26*Assembly!S$4+$AZ26*Assembly!S$5+$BA26*Assembly!S$6+$BB26*Assembly!S$7+$BC26*Assembly!S$8+$BD26*Assembly!S$9+$BE26*Assembly!S$10+$BF26*Assembly!S$11+$BG26*Assembly!S$12+$BH26*Assembly!S$13+$BI26*Assembly!S$14+$BJ26*Assembly!S$15+$BK26*Assembly!S$16+$BL26*Assembly!S$17+$BM26*Assembly!S$18+$BN26*Assembly!S$19+$BO26*Assembly!S$20+$BP26*Assembly!S$21+$BQ26*Assembly!S$22+$BR26*Assembly!S$23+$BS26*Assembly!S$24</f>
        <v>#VALUE!</v>
      </c>
      <c r="CM26" s="142" t="e">
        <f>$AY26*Assembly!T$4+$AZ26*Assembly!T$5+$BA26*Assembly!T$6+$BB26*Assembly!T$7+$BC26*Assembly!T$8+$BD26*Assembly!T$9+$BE26*Assembly!T$10+$BF26*Assembly!T$11+$BG26*Assembly!T$12+$BH26*Assembly!T$13+$BI26*Assembly!T$14+$BJ26*Assembly!T$15+$BK26*Assembly!T$16+$BL26*Assembly!T$17+$BM26*Assembly!T$18+$BN26*Assembly!T$19+$BO26*Assembly!T$20+$BP26*Assembly!T$21+$BQ26*Assembly!T$22+$BR26*Assembly!T$23+$BS26*Assembly!T$24</f>
        <v>#VALUE!</v>
      </c>
      <c r="CN26" s="142" t="e">
        <f>$AY26*Assembly!U$4+$AZ26*Assembly!U$5+$BA26*Assembly!U$6+$BB26*Assembly!U$7+$BC26*Assembly!U$8+$BD26*Assembly!U$9+$BE26*Assembly!U$10+$BF26*Assembly!U$11+$BG26*Assembly!U$12+$BH26*Assembly!U$13+$BI26*Assembly!U$14+$BJ26*Assembly!U$15+$BK26*Assembly!U$16+$BL26*Assembly!U$17+$BM26*Assembly!U$18+$BN26*Assembly!U$19+$BO26*Assembly!U$20+$BP26*Assembly!U$21+$BQ26*Assembly!U$22+$BR26*Assembly!U$23+$BS26*Assembly!U$24</f>
        <v>#VALUE!</v>
      </c>
      <c r="CO26" s="153" t="e">
        <f>$AY26*Assembly!V$4+$AZ26*Assembly!V$5+$BA26*Assembly!V$6+$BB26*Assembly!V$7+$BC26*Assembly!V$8+$BD26*Assembly!V$9+$BE26*Assembly!V$10+$BF26*Assembly!V$11+$BG26*Assembly!V$12+$BH26*Assembly!V$13+$BI26*Assembly!V$14+$BJ26*Assembly!V$15+$BK26*Assembly!V$16+$BL26*Assembly!V$17+$BM26*Assembly!V$18+$BN26*Assembly!V$19+$BO26*Assembly!V$20+$BP26*Assembly!V$21+$BQ26*Assembly!V$22+$BR26*Assembly!V$23+$BS26*Assembly!V$24</f>
        <v>#VALUE!</v>
      </c>
      <c r="CP26" s="153" t="e">
        <f>CF26*Refining!$F$3</f>
        <v>#VALUE!</v>
      </c>
      <c r="CQ26" s="153" t="e">
        <f>CG26*Refining!$F$4</f>
        <v>#VALUE!</v>
      </c>
      <c r="CR26" s="153" t="e">
        <f>CH26*Refining!$F$5</f>
        <v>#VALUE!</v>
      </c>
      <c r="CS26" s="153" t="e">
        <f>CI26*Refining!$F$6</f>
        <v>#VALUE!</v>
      </c>
      <c r="CT26" s="153" t="e">
        <f>CJ26*Refining!$F$7</f>
        <v>#VALUE!</v>
      </c>
      <c r="CU26" s="153" t="e">
        <f>CK26*Refining!$F$8</f>
        <v>#VALUE!</v>
      </c>
      <c r="CV26" s="153" t="e">
        <f>CL26*Refining!$F$9</f>
        <v>#VALUE!</v>
      </c>
      <c r="CW26" s="153" t="e">
        <f>CM26*Refining!$F$10</f>
        <v>#VALUE!</v>
      </c>
      <c r="CX26" s="153" t="e">
        <f>CN26*Refining!$F$11</f>
        <v>#VALUE!</v>
      </c>
      <c r="CY26" s="153" t="e">
        <f>CO26*Refining!$F$12</f>
        <v>#VALUE!</v>
      </c>
      <c r="CZ26" s="190" t="e">
        <f t="shared" ref="CZ26:DS26" si="104">IF(CF26 = 0, "", CF26)</f>
        <v>#VALUE!</v>
      </c>
      <c r="DA26" s="197" t="e">
        <f t="shared" si="104"/>
        <v>#VALUE!</v>
      </c>
      <c r="DB26" s="197" t="e">
        <f t="shared" si="104"/>
        <v>#VALUE!</v>
      </c>
      <c r="DC26" s="191" t="e">
        <f t="shared" si="104"/>
        <v>#VALUE!</v>
      </c>
      <c r="DD26" s="193" t="e">
        <f t="shared" si="104"/>
        <v>#VALUE!</v>
      </c>
      <c r="DE26" s="191" t="e">
        <f t="shared" si="104"/>
        <v>#VALUE!</v>
      </c>
      <c r="DF26" s="193" t="e">
        <f t="shared" si="104"/>
        <v>#VALUE!</v>
      </c>
      <c r="DG26" s="193" t="e">
        <f t="shared" si="104"/>
        <v>#VALUE!</v>
      </c>
      <c r="DH26" s="191" t="e">
        <f t="shared" si="104"/>
        <v>#VALUE!</v>
      </c>
      <c r="DI26" s="195" t="e">
        <f t="shared" si="104"/>
        <v>#VALUE!</v>
      </c>
      <c r="DJ26" s="190" t="e">
        <f t="shared" si="104"/>
        <v>#VALUE!</v>
      </c>
      <c r="DK26" s="197" t="e">
        <f t="shared" si="104"/>
        <v>#VALUE!</v>
      </c>
      <c r="DL26" s="197" t="e">
        <f t="shared" si="104"/>
        <v>#VALUE!</v>
      </c>
      <c r="DM26" s="191" t="e">
        <f t="shared" si="104"/>
        <v>#VALUE!</v>
      </c>
      <c r="DN26" s="193" t="e">
        <f t="shared" si="104"/>
        <v>#VALUE!</v>
      </c>
      <c r="DO26" s="191" t="e">
        <f t="shared" si="104"/>
        <v>#VALUE!</v>
      </c>
      <c r="DP26" s="191" t="e">
        <f t="shared" si="104"/>
        <v>#VALUE!</v>
      </c>
      <c r="DQ26" s="191" t="e">
        <f t="shared" si="104"/>
        <v>#VALUE!</v>
      </c>
      <c r="DR26" s="191" t="e">
        <f t="shared" si="104"/>
        <v>#VALUE!</v>
      </c>
      <c r="DS26" s="195" t="e">
        <f t="shared" si="104"/>
        <v>#VALUE!</v>
      </c>
      <c r="DT26" s="190" t="e">
        <f t="shared" si="11"/>
        <v>#VALUE!</v>
      </c>
      <c r="DU26" s="197" t="e">
        <f t="shared" si="12"/>
        <v>#VALUE!</v>
      </c>
      <c r="DV26" s="165" t="e">
        <f>CZ26*'Ores &amp; Ingots'!$C$3+DA26*'Ores &amp; Ingots'!$C$4+DB26*'Ores &amp; Ingots'!$C$5+DC26*'Ores &amp; Ingots'!$C$6+DD26*'Ores &amp; Ingots'!$C$7+DE26*'Ores &amp; Ingots'!$C$8+DF26*'Ores &amp; Ingots'!$C$9+DG26*'Ores &amp; Ingots'!$C$10+DH26*'Ores &amp; Ingots'!$C$11+DI26*'Ores &amp; Ingots'!$C$12</f>
        <v>#VALUE!</v>
      </c>
      <c r="DW26" s="165" t="e">
        <f>DJ26*'Ores &amp; Ingots'!$B$3+DK26*'Ores &amp; Ingots'!$B$4+DL26*'Ores &amp; Ingots'!$B$5+DM26*'Ores &amp; Ingots'!$B$6+DN26*'Ores &amp; Ingots'!$B$7+DO26*'Ores &amp; Ingots'!$B$8+DP26*'Ores &amp; Ingots'!$B$9+DQ26*'Ores &amp; Ingots'!$B$10+DR26*'Ores &amp; Ingots'!$B$11+DS26*'Ores &amp; Ingots'!$B$12</f>
        <v>#VALUE!</v>
      </c>
      <c r="DX26" s="197" t="e">
        <f>CZ26*Refining!$G$3+DA26*Refining!$G$4+DB26*Refining!$G$5+DC26*Refining!$G$6+DD26*Refining!$G$7+DE26*Refining!$G$8+DF26*Refining!$G$9+DG26*Refining!$G$10+DH26*Refining!$G$11+DI26*Refining!$G$12</f>
        <v>#VALUE!</v>
      </c>
      <c r="DY26" s="197" t="e">
        <f t="shared" si="13"/>
        <v>#VALUE!</v>
      </c>
      <c r="DZ26" s="199" t="e">
        <f t="shared" si="14"/>
        <v>#VALUE!</v>
      </c>
      <c r="EA26" s="190" t="e">
        <f t="shared" si="15"/>
        <v>#VALUE!</v>
      </c>
      <c r="EB26" s="200" t="e">
        <f t="shared" ref="EB26:EC26" si="105">EA26/60</f>
        <v>#VALUE!</v>
      </c>
      <c r="EC26" s="200" t="e">
        <f t="shared" si="105"/>
        <v>#VALUE!</v>
      </c>
      <c r="ED26" s="190" t="e">
        <f t="shared" si="17"/>
        <v>#VALUE!</v>
      </c>
      <c r="EE26" s="200" t="e">
        <f t="shared" ref="EE26:EF26" si="106">ED26/1000</f>
        <v>#VALUE!</v>
      </c>
      <c r="EF26" s="201" t="e">
        <f t="shared" si="106"/>
        <v>#VALUE!</v>
      </c>
      <c r="EG26" s="136" t="e">
        <f t="shared" si="19"/>
        <v>#VALUE!</v>
      </c>
      <c r="EH26" s="138" t="e">
        <f t="shared" si="20"/>
        <v>#VALUE!</v>
      </c>
      <c r="EI26" s="133"/>
    </row>
    <row r="27" spans="1:139" ht="15.75" customHeight="1" x14ac:dyDescent="0.2">
      <c r="A27" s="864"/>
      <c r="B27" s="135" t="s">
        <v>248</v>
      </c>
      <c r="C27" s="137" t="s">
        <v>156</v>
      </c>
      <c r="D27" s="137">
        <v>1</v>
      </c>
      <c r="E27" s="137">
        <v>1</v>
      </c>
      <c r="F27" s="137">
        <v>3</v>
      </c>
      <c r="G27" s="202">
        <f t="shared" si="0"/>
        <v>46.875</v>
      </c>
      <c r="H27" s="203">
        <v>25</v>
      </c>
      <c r="I27" s="203">
        <v>25</v>
      </c>
      <c r="J27" s="204">
        <f>H27/Main!$D$9</f>
        <v>5</v>
      </c>
      <c r="K27" s="204">
        <f>I27/Main!$D$10</f>
        <v>12.5</v>
      </c>
      <c r="L27" s="204">
        <f t="shared" si="1"/>
        <v>2.5</v>
      </c>
      <c r="M27" s="204">
        <v>1</v>
      </c>
      <c r="N27" s="214">
        <v>2</v>
      </c>
      <c r="O27" s="206">
        <v>2360000</v>
      </c>
      <c r="P27" s="207"/>
      <c r="Q27" s="208"/>
      <c r="R27" s="207"/>
      <c r="S27" s="209"/>
      <c r="T27" s="209"/>
      <c r="U27" s="208">
        <v>420000</v>
      </c>
      <c r="V27" s="207"/>
      <c r="W27" s="207"/>
      <c r="X27" s="207"/>
      <c r="Y27" s="207"/>
      <c r="Z27" s="207"/>
      <c r="AA27" s="207"/>
      <c r="AB27" s="207"/>
      <c r="AC27" s="210" t="s">
        <v>28</v>
      </c>
      <c r="AD27" s="158">
        <v>35</v>
      </c>
      <c r="AE27" s="158">
        <v>0</v>
      </c>
      <c r="AF27" s="158">
        <v>0</v>
      </c>
      <c r="AG27" s="158">
        <v>8</v>
      </c>
      <c r="AH27" s="158">
        <v>50</v>
      </c>
      <c r="AI27" s="158">
        <v>0</v>
      </c>
      <c r="AJ27" s="160">
        <v>113</v>
      </c>
      <c r="AK27" s="158">
        <v>0</v>
      </c>
      <c r="AL27" s="158">
        <v>0</v>
      </c>
      <c r="AM27" s="158">
        <v>0</v>
      </c>
      <c r="AN27" s="158">
        <v>0</v>
      </c>
      <c r="AO27" s="158">
        <v>10</v>
      </c>
      <c r="AP27" s="158">
        <v>0</v>
      </c>
      <c r="AQ27" s="158">
        <v>0</v>
      </c>
      <c r="AR27" s="158">
        <v>0</v>
      </c>
      <c r="AS27" s="158">
        <v>0</v>
      </c>
      <c r="AT27" s="158">
        <v>0</v>
      </c>
      <c r="AU27" s="158">
        <v>0</v>
      </c>
      <c r="AV27" s="158">
        <v>0</v>
      </c>
      <c r="AW27" s="158">
        <v>0</v>
      </c>
      <c r="AX27" s="158">
        <v>0</v>
      </c>
      <c r="AY27" s="175">
        <f t="shared" ref="AY27:BS27" si="107">IF(AD27 = 0, "", AD27)</f>
        <v>35</v>
      </c>
      <c r="AZ27" s="163" t="str">
        <f t="shared" si="107"/>
        <v/>
      </c>
      <c r="BA27" s="163" t="str">
        <f t="shared" si="107"/>
        <v/>
      </c>
      <c r="BB27" s="165">
        <f t="shared" si="107"/>
        <v>8</v>
      </c>
      <c r="BC27" s="165">
        <f t="shared" si="107"/>
        <v>50</v>
      </c>
      <c r="BD27" s="163" t="str">
        <f t="shared" si="107"/>
        <v/>
      </c>
      <c r="BE27" s="171">
        <f t="shared" si="107"/>
        <v>113</v>
      </c>
      <c r="BF27" s="163" t="str">
        <f t="shared" si="107"/>
        <v/>
      </c>
      <c r="BG27" s="163" t="str">
        <f t="shared" si="107"/>
        <v/>
      </c>
      <c r="BH27" s="163" t="str">
        <f t="shared" si="107"/>
        <v/>
      </c>
      <c r="BI27" s="163" t="str">
        <f t="shared" si="107"/>
        <v/>
      </c>
      <c r="BJ27" s="165">
        <f t="shared" si="107"/>
        <v>10</v>
      </c>
      <c r="BK27" s="163" t="str">
        <f t="shared" si="107"/>
        <v/>
      </c>
      <c r="BL27" s="163" t="str">
        <f t="shared" si="107"/>
        <v/>
      </c>
      <c r="BM27" s="163" t="str">
        <f t="shared" si="107"/>
        <v/>
      </c>
      <c r="BN27" s="163" t="str">
        <f t="shared" si="107"/>
        <v/>
      </c>
      <c r="BO27" s="163" t="str">
        <f t="shared" si="107"/>
        <v/>
      </c>
      <c r="BP27" s="163" t="str">
        <f t="shared" si="107"/>
        <v/>
      </c>
      <c r="BQ27" s="163" t="str">
        <f t="shared" si="107"/>
        <v/>
      </c>
      <c r="BR27" s="163" t="str">
        <f t="shared" si="107"/>
        <v/>
      </c>
      <c r="BS27" s="173" t="str">
        <f t="shared" si="107"/>
        <v/>
      </c>
      <c r="BT27" s="175" t="e">
        <f>$AY27*Assembly!Z$4+$AZ27*Assembly!Z$5+$BA27*Assembly!Z$6+$BB27*Assembly!Z$7+$BC27*Assembly!Z$8+$BD27*Assembly!Z$9+$BE27*Assembly!Z$10+$BF27*Assembly!Z$11+$BG27*Assembly!Z$12+$BH27*Assembly!Z$13+$BI27*Assembly!Z$14+$BJ27*Assembly!Z$15+$BK27*Assembly!Z$16+$BL27*Assembly!Z$17+$BM27*Assembly!Z$18+$BN27*Assembly!Z$19+$BO27*Assembly!Z$20+$BP27*Assembly!Z$21+$BQ27*Assembly!Z$22+$BR27*Assembly!Z$23+$BS27*Assembly!Z$24</f>
        <v>#VALUE!</v>
      </c>
      <c r="BU27" s="165" t="e">
        <f t="shared" si="3"/>
        <v>#VALUE!</v>
      </c>
      <c r="BV27" s="176" t="e">
        <f t="shared" si="75"/>
        <v>#VALUE!</v>
      </c>
      <c r="BW27" s="165" t="e">
        <f>$AY27*Assembly!AD$4+$AZ27*Assembly!AD$5+$BA27*Assembly!AD$6+$BB27*Assembly!AD$7+$BC27*Assembly!AD$8+$BD27*Assembly!AD$9+$BE27*Assembly!AD$10+$BF27*Assembly!AD$11+$BG27*Assembly!AD$12+$BH27*Assembly!AD$13+$BI27*Assembly!AD$14+$BJ27*Assembly!AD$15+$BK27*Assembly!AD$16+$BL27*Assembly!AD$17+$BM27*Assembly!AD$18+$BN27*Assembly!AD$19+$BO27*Assembly!AD$20+$BP27*Assembly!AD$21+$BQ27*Assembly!AD$22+$BR27*Assembly!AD$23+$BS27*Assembly!AD$24</f>
        <v>#VALUE!</v>
      </c>
      <c r="BX27" s="180" t="e">
        <f t="shared" si="4"/>
        <v>#VALUE!</v>
      </c>
      <c r="BY27" s="181" t="e">
        <f t="shared" si="5"/>
        <v>#VALUE!</v>
      </c>
      <c r="BZ27" s="182" t="e">
        <f t="shared" si="6"/>
        <v>#VALUE!</v>
      </c>
      <c r="CA27" s="181" t="e">
        <f t="shared" si="7"/>
        <v>#VALUE!</v>
      </c>
      <c r="CB27" s="165" t="e">
        <f>$AY27*Assembly!Y$4+$AZ27*Assembly!Y$5+$BA27*Assembly!Y$6+$BB27*Assembly!Y$7+$BC27*Assembly!Y$8+$BD27*Assembly!Y$9+$BE27*Assembly!Y$10+$BF27*Assembly!Y$11+$BG27*Assembly!Y$12+$BH27*Assembly!Y$13+$BI27*Assembly!Y$14+$BJ27*Assembly!Y$15+$BK27*Assembly!Y$16+$BL27*Assembly!Y$17+$BM27*Assembly!Y$18+$BN27*Assembly!Y$19+$BO27*Assembly!Y$20+$BP27*Assembly!Y$21+$BQ27*Assembly!Y$22+$BR27*Assembly!Y$23+$BS27*Assembly!Y$24</f>
        <v>#VALUE!</v>
      </c>
      <c r="CC27" s="165" t="e">
        <f t="shared" si="8"/>
        <v>#VALUE!</v>
      </c>
      <c r="CD27" s="136" t="e">
        <f t="shared" si="9"/>
        <v>#VALUE!</v>
      </c>
      <c r="CE27" s="184" t="e">
        <f>$AY27*Assembly!AC$4+$AZ27*Assembly!AC$5+$BA27*Assembly!AC$6+$BB27*Assembly!AC$7+$BC27*Assembly!AC$8+$BD27*Assembly!AC$9+$BE27*Assembly!AC$10+$BF27*Assembly!AC$11+$BG27*Assembly!AC$12+$BH27*Assembly!AC$13+$BI27*Assembly!AC$14+$BJ27*Assembly!AC$15+$BK27*Assembly!AC$16+$BL27*Assembly!AC$17+$BM27*Assembly!AC$18+$BN27*Assembly!AC$19+$BO27*Assembly!AC$20+$BP27*Assembly!AC$21+$BQ27*Assembly!AC$22+$BR27*Assembly!AC$23+$BS27*Assembly!AC$24</f>
        <v>#VALUE!</v>
      </c>
      <c r="CF27" s="208" t="e">
        <f>$AY27*Assembly!M$4+$AZ27*Assembly!M$5+$BA27*Assembly!M$6+$BB27*Assembly!M$7+$BC27*Assembly!M$8+$BD27*Assembly!M$9+$BE27*Assembly!M$10+$BF27*Assembly!M$11+$BG27*Assembly!M$12+$BH27*Assembly!M$13+$BI27*Assembly!M$14+$BJ27*Assembly!M$15+$BK27*Assembly!M$16+$BL27*Assembly!M$17+$BM27*Assembly!M$18+$BN27*Assembly!M$19+$BO27*Assembly!M$20+$BP27*Assembly!M$21+$BQ27*Assembly!M$22+$BR27*Assembly!M$23+$BS27*Assembly!M$24</f>
        <v>#VALUE!</v>
      </c>
      <c r="CG27" s="208" t="e">
        <f>$AY27*Assembly!N$4+$AZ27*Assembly!N$5+$BA27*Assembly!N$6+$BB27*Assembly!N$7+$BC27*Assembly!N$8+$BD27*Assembly!N$9+$BE27*Assembly!N$10+$BF27*Assembly!N$11+$BG27*Assembly!N$12+$BH27*Assembly!N$13+$BI27*Assembly!N$14+$BJ27*Assembly!N$15+$BK27*Assembly!N$16+$BL27*Assembly!N$17+$BM27*Assembly!N$18+$BN27*Assembly!N$19+$BO27*Assembly!N$20+$BP27*Assembly!N$21+$BQ27*Assembly!N$22+$BR27*Assembly!N$23+$BS27*Assembly!N$24</f>
        <v>#VALUE!</v>
      </c>
      <c r="CH27" s="208" t="e">
        <f>$AY27*Assembly!O$4+$AZ27*Assembly!O$5+$BA27*Assembly!O$6+$BB27*Assembly!O$7+$BC27*Assembly!O$8+$BD27*Assembly!O$9+$BE27*Assembly!O$10+$BF27*Assembly!O$11+$BG27*Assembly!O$12+$BH27*Assembly!O$13+$BI27*Assembly!O$14+$BJ27*Assembly!O$15+$BK27*Assembly!O$16+$BL27*Assembly!O$17+$BM27*Assembly!O$18+$BN27*Assembly!O$19+$BO27*Assembly!O$20+$BP27*Assembly!O$21+$BQ27*Assembly!O$22+$BR27*Assembly!O$23+$BS27*Assembly!O$24</f>
        <v>#VALUE!</v>
      </c>
      <c r="CI27" s="203" t="e">
        <f>$AY27*Assembly!P$4+$AZ27*Assembly!P$5+$BA27*Assembly!P$6+$BB27*Assembly!P$7+$BC27*Assembly!P$8+$BD27*Assembly!P$9+$BE27*Assembly!P$10+$BF27*Assembly!P$11+$BG27*Assembly!P$12+$BH27*Assembly!P$13+$BI27*Assembly!P$14+$BJ27*Assembly!P$15+$BK27*Assembly!P$16+$BL27*Assembly!P$17+$BM27*Assembly!P$18+$BN27*Assembly!P$19+$BO27*Assembly!P$20+$BP27*Assembly!P$21+$BQ27*Assembly!P$22+$BR27*Assembly!P$23+$BS27*Assembly!P$24</f>
        <v>#VALUE!</v>
      </c>
      <c r="CJ27" s="203" t="e">
        <f>$AY27*Assembly!Q$4+$AZ27*Assembly!Q$5+$BA27*Assembly!Q$6+$BB27*Assembly!Q$7+$BC27*Assembly!Q$8+$BD27*Assembly!Q$9+$BE27*Assembly!Q$10+$BF27*Assembly!Q$11+$BG27*Assembly!Q$12+$BH27*Assembly!Q$13+$BI27*Assembly!Q$14+$BJ27*Assembly!Q$15+$BK27*Assembly!Q$16+$BL27*Assembly!Q$17+$BM27*Assembly!Q$18+$BN27*Assembly!Q$19+$BO27*Assembly!Q$20+$BP27*Assembly!Q$21+$BQ27*Assembly!Q$22+$BR27*Assembly!Q$23+$BS27*Assembly!Q$24</f>
        <v>#VALUE!</v>
      </c>
      <c r="CK27" s="208" t="e">
        <f>$AY27*Assembly!R$4+$AZ27*Assembly!R$5+$BA27*Assembly!R$6+$BB27*Assembly!R$7+$BC27*Assembly!R$8+$BD27*Assembly!R$9+$BE27*Assembly!R$10+$BF27*Assembly!R$11+$BG27*Assembly!R$12+$BH27*Assembly!R$13+$BI27*Assembly!R$14+$BJ27*Assembly!R$15+$BK27*Assembly!R$16+$BL27*Assembly!R$17+$BM27*Assembly!R$18+$BN27*Assembly!R$19+$BO27*Assembly!R$20+$BP27*Assembly!R$21+$BQ27*Assembly!R$22+$BR27*Assembly!R$23+$BS27*Assembly!R$24</f>
        <v>#VALUE!</v>
      </c>
      <c r="CL27" s="203" t="e">
        <f>$AY27*Assembly!S$4+$AZ27*Assembly!S$5+$BA27*Assembly!S$6+$BB27*Assembly!S$7+$BC27*Assembly!S$8+$BD27*Assembly!S$9+$BE27*Assembly!S$10+$BF27*Assembly!S$11+$BG27*Assembly!S$12+$BH27*Assembly!S$13+$BI27*Assembly!S$14+$BJ27*Assembly!S$15+$BK27*Assembly!S$16+$BL27*Assembly!S$17+$BM27*Assembly!S$18+$BN27*Assembly!S$19+$BO27*Assembly!S$20+$BP27*Assembly!S$21+$BQ27*Assembly!S$22+$BR27*Assembly!S$23+$BS27*Assembly!S$24</f>
        <v>#VALUE!</v>
      </c>
      <c r="CM27" s="203" t="e">
        <f>$AY27*Assembly!T$4+$AZ27*Assembly!T$5+$BA27*Assembly!T$6+$BB27*Assembly!T$7+$BC27*Assembly!T$8+$BD27*Assembly!T$9+$BE27*Assembly!T$10+$BF27*Assembly!T$11+$BG27*Assembly!T$12+$BH27*Assembly!T$13+$BI27*Assembly!T$14+$BJ27*Assembly!T$15+$BK27*Assembly!T$16+$BL27*Assembly!T$17+$BM27*Assembly!T$18+$BN27*Assembly!T$19+$BO27*Assembly!T$20+$BP27*Assembly!T$21+$BQ27*Assembly!T$22+$BR27*Assembly!T$23+$BS27*Assembly!T$24</f>
        <v>#VALUE!</v>
      </c>
      <c r="CN27" s="203" t="e">
        <f>$AY27*Assembly!U$4+$AZ27*Assembly!U$5+$BA27*Assembly!U$6+$BB27*Assembly!U$7+$BC27*Assembly!U$8+$BD27*Assembly!U$9+$BE27*Assembly!U$10+$BF27*Assembly!U$11+$BG27*Assembly!U$12+$BH27*Assembly!U$13+$BI27*Assembly!U$14+$BJ27*Assembly!U$15+$BK27*Assembly!U$16+$BL27*Assembly!U$17+$BM27*Assembly!U$18+$BN27*Assembly!U$19+$BO27*Assembly!U$20+$BP27*Assembly!U$21+$BQ27*Assembly!U$22+$BR27*Assembly!U$23+$BS27*Assembly!U$24</f>
        <v>#VALUE!</v>
      </c>
      <c r="CO27" s="208" t="e">
        <f>$AY27*Assembly!V$4+$AZ27*Assembly!V$5+$BA27*Assembly!V$6+$BB27*Assembly!V$7+$BC27*Assembly!V$8+$BD27*Assembly!V$9+$BE27*Assembly!V$10+$BF27*Assembly!V$11+$BG27*Assembly!V$12+$BH27*Assembly!V$13+$BI27*Assembly!V$14+$BJ27*Assembly!V$15+$BK27*Assembly!V$16+$BL27*Assembly!V$17+$BM27*Assembly!V$18+$BN27*Assembly!V$19+$BO27*Assembly!V$20+$BP27*Assembly!V$21+$BQ27*Assembly!V$22+$BR27*Assembly!V$23+$BS27*Assembly!V$24</f>
        <v>#VALUE!</v>
      </c>
      <c r="CP27" s="208" t="e">
        <f>CF27*Refining!$F$3</f>
        <v>#VALUE!</v>
      </c>
      <c r="CQ27" s="208" t="e">
        <f>CG27*Refining!$F$4</f>
        <v>#VALUE!</v>
      </c>
      <c r="CR27" s="208" t="e">
        <f>CH27*Refining!$F$5</f>
        <v>#VALUE!</v>
      </c>
      <c r="CS27" s="208" t="e">
        <f>CI27*Refining!$F$6</f>
        <v>#VALUE!</v>
      </c>
      <c r="CT27" s="208" t="e">
        <f>CJ27*Refining!$F$7</f>
        <v>#VALUE!</v>
      </c>
      <c r="CU27" s="208" t="e">
        <f>CK27*Refining!$F$8</f>
        <v>#VALUE!</v>
      </c>
      <c r="CV27" s="208" t="e">
        <f>CL27*Refining!$F$9</f>
        <v>#VALUE!</v>
      </c>
      <c r="CW27" s="208" t="e">
        <f>CM27*Refining!$F$10</f>
        <v>#VALUE!</v>
      </c>
      <c r="CX27" s="208" t="e">
        <f>CN27*Refining!$F$11</f>
        <v>#VALUE!</v>
      </c>
      <c r="CY27" s="208" t="e">
        <f>CO27*Refining!$F$12</f>
        <v>#VALUE!</v>
      </c>
      <c r="CZ27" s="190" t="e">
        <f t="shared" ref="CZ27:DS27" si="108">IF(CF27 = 0, "", CF27)</f>
        <v>#VALUE!</v>
      </c>
      <c r="DA27" s="197" t="e">
        <f t="shared" si="108"/>
        <v>#VALUE!</v>
      </c>
      <c r="DB27" s="197" t="e">
        <f t="shared" si="108"/>
        <v>#VALUE!</v>
      </c>
      <c r="DC27" s="191" t="e">
        <f t="shared" si="108"/>
        <v>#VALUE!</v>
      </c>
      <c r="DD27" s="193" t="e">
        <f t="shared" si="108"/>
        <v>#VALUE!</v>
      </c>
      <c r="DE27" s="191" t="e">
        <f t="shared" si="108"/>
        <v>#VALUE!</v>
      </c>
      <c r="DF27" s="193" t="e">
        <f t="shared" si="108"/>
        <v>#VALUE!</v>
      </c>
      <c r="DG27" s="193" t="e">
        <f t="shared" si="108"/>
        <v>#VALUE!</v>
      </c>
      <c r="DH27" s="191" t="e">
        <f t="shared" si="108"/>
        <v>#VALUE!</v>
      </c>
      <c r="DI27" s="195" t="e">
        <f t="shared" si="108"/>
        <v>#VALUE!</v>
      </c>
      <c r="DJ27" s="190" t="e">
        <f t="shared" si="108"/>
        <v>#VALUE!</v>
      </c>
      <c r="DK27" s="197" t="e">
        <f t="shared" si="108"/>
        <v>#VALUE!</v>
      </c>
      <c r="DL27" s="197" t="e">
        <f t="shared" si="108"/>
        <v>#VALUE!</v>
      </c>
      <c r="DM27" s="191" t="e">
        <f t="shared" si="108"/>
        <v>#VALUE!</v>
      </c>
      <c r="DN27" s="193" t="e">
        <f t="shared" si="108"/>
        <v>#VALUE!</v>
      </c>
      <c r="DO27" s="191" t="e">
        <f t="shared" si="108"/>
        <v>#VALUE!</v>
      </c>
      <c r="DP27" s="191" t="e">
        <f t="shared" si="108"/>
        <v>#VALUE!</v>
      </c>
      <c r="DQ27" s="191" t="e">
        <f t="shared" si="108"/>
        <v>#VALUE!</v>
      </c>
      <c r="DR27" s="191" t="e">
        <f t="shared" si="108"/>
        <v>#VALUE!</v>
      </c>
      <c r="DS27" s="195" t="e">
        <f t="shared" si="108"/>
        <v>#VALUE!</v>
      </c>
      <c r="DT27" s="190" t="e">
        <f t="shared" si="11"/>
        <v>#VALUE!</v>
      </c>
      <c r="DU27" s="197" t="e">
        <f t="shared" si="12"/>
        <v>#VALUE!</v>
      </c>
      <c r="DV27" s="165" t="e">
        <f>CZ27*'Ores &amp; Ingots'!$C$3+DA27*'Ores &amp; Ingots'!$C$4+DB27*'Ores &amp; Ingots'!$C$5+DC27*'Ores &amp; Ingots'!$C$6+DD27*'Ores &amp; Ingots'!$C$7+DE27*'Ores &amp; Ingots'!$C$8+DF27*'Ores &amp; Ingots'!$C$9+DG27*'Ores &amp; Ingots'!$C$10+DH27*'Ores &amp; Ingots'!$C$11+DI27*'Ores &amp; Ingots'!$C$12</f>
        <v>#VALUE!</v>
      </c>
      <c r="DW27" s="165" t="e">
        <f>DJ27*'Ores &amp; Ingots'!$B$3+DK27*'Ores &amp; Ingots'!$B$4+DL27*'Ores &amp; Ingots'!$B$5+DM27*'Ores &amp; Ingots'!$B$6+DN27*'Ores &amp; Ingots'!$B$7+DO27*'Ores &amp; Ingots'!$B$8+DP27*'Ores &amp; Ingots'!$B$9+DQ27*'Ores &amp; Ingots'!$B$10+DR27*'Ores &amp; Ingots'!$B$11+DS27*'Ores &amp; Ingots'!$B$12</f>
        <v>#VALUE!</v>
      </c>
      <c r="DX27" s="197" t="e">
        <f>CZ27*Refining!$G$3+DA27*Refining!$G$4+DB27*Refining!$G$5+DC27*Refining!$G$6+DD27*Refining!$G$7+DE27*Refining!$G$8+DF27*Refining!$G$9+DG27*Refining!$G$10+DH27*Refining!$G$11+DI27*Refining!$G$12</f>
        <v>#VALUE!</v>
      </c>
      <c r="DY27" s="197" t="e">
        <f t="shared" si="13"/>
        <v>#VALUE!</v>
      </c>
      <c r="DZ27" s="199" t="e">
        <f t="shared" si="14"/>
        <v>#VALUE!</v>
      </c>
      <c r="EA27" s="190" t="e">
        <f t="shared" si="15"/>
        <v>#VALUE!</v>
      </c>
      <c r="EB27" s="200" t="e">
        <f t="shared" ref="EB27:EC27" si="109">EA27/60</f>
        <v>#VALUE!</v>
      </c>
      <c r="EC27" s="200" t="e">
        <f t="shared" si="109"/>
        <v>#VALUE!</v>
      </c>
      <c r="ED27" s="190" t="e">
        <f t="shared" si="17"/>
        <v>#VALUE!</v>
      </c>
      <c r="EE27" s="200" t="e">
        <f t="shared" ref="EE27:EF27" si="110">ED27/1000</f>
        <v>#VALUE!</v>
      </c>
      <c r="EF27" s="201" t="e">
        <f t="shared" si="110"/>
        <v>#VALUE!</v>
      </c>
      <c r="EG27" s="136" t="e">
        <f t="shared" si="19"/>
        <v>#VALUE!</v>
      </c>
      <c r="EH27" s="138" t="e">
        <f t="shared" si="20"/>
        <v>#VALUE!</v>
      </c>
      <c r="EI27" s="133"/>
    </row>
    <row r="28" spans="1:139" ht="15.75" customHeight="1" x14ac:dyDescent="0.2">
      <c r="A28" s="864"/>
      <c r="B28" s="135" t="s">
        <v>248</v>
      </c>
      <c r="C28" s="137" t="s">
        <v>155</v>
      </c>
      <c r="D28" s="137">
        <v>1</v>
      </c>
      <c r="E28" s="137">
        <v>1</v>
      </c>
      <c r="F28" s="137">
        <v>3</v>
      </c>
      <c r="G28" s="141">
        <f t="shared" si="0"/>
        <v>0.375</v>
      </c>
      <c r="H28" s="142">
        <v>12</v>
      </c>
      <c r="I28" s="142">
        <v>12</v>
      </c>
      <c r="J28" s="144">
        <f>H28/Main!$D$9</f>
        <v>2.4</v>
      </c>
      <c r="K28" s="144">
        <f>I28/Main!$D$10</f>
        <v>6</v>
      </c>
      <c r="L28" s="144">
        <f t="shared" si="1"/>
        <v>2.5</v>
      </c>
      <c r="M28" s="144">
        <v>1</v>
      </c>
      <c r="N28" s="306">
        <v>2</v>
      </c>
      <c r="O28" s="149">
        <v>701000</v>
      </c>
      <c r="P28" s="150"/>
      <c r="Q28" s="153"/>
      <c r="R28" s="150"/>
      <c r="S28" s="155"/>
      <c r="T28" s="155"/>
      <c r="U28" s="153">
        <v>80000</v>
      </c>
      <c r="V28" s="150"/>
      <c r="W28" s="150"/>
      <c r="X28" s="150"/>
      <c r="Y28" s="150"/>
      <c r="Z28" s="150"/>
      <c r="AA28" s="150"/>
      <c r="AB28" s="150"/>
      <c r="AC28" s="157"/>
      <c r="AD28" s="158">
        <v>3</v>
      </c>
      <c r="AE28" s="158">
        <v>0</v>
      </c>
      <c r="AF28" s="158">
        <v>0</v>
      </c>
      <c r="AG28" s="158">
        <v>1</v>
      </c>
      <c r="AH28" s="158">
        <v>2</v>
      </c>
      <c r="AI28" s="158">
        <v>0</v>
      </c>
      <c r="AJ28" s="160">
        <v>18</v>
      </c>
      <c r="AK28" s="158">
        <v>0</v>
      </c>
      <c r="AL28" s="158">
        <v>0</v>
      </c>
      <c r="AM28" s="158">
        <v>0</v>
      </c>
      <c r="AN28" s="158">
        <v>0</v>
      </c>
      <c r="AO28" s="158">
        <v>1</v>
      </c>
      <c r="AP28" s="158">
        <v>0</v>
      </c>
      <c r="AQ28" s="158">
        <v>0</v>
      </c>
      <c r="AR28" s="158">
        <v>0</v>
      </c>
      <c r="AS28" s="158">
        <v>0</v>
      </c>
      <c r="AT28" s="158">
        <v>0</v>
      </c>
      <c r="AU28" s="158">
        <v>0</v>
      </c>
      <c r="AV28" s="158">
        <v>0</v>
      </c>
      <c r="AW28" s="158">
        <v>0</v>
      </c>
      <c r="AX28" s="158">
        <v>0</v>
      </c>
      <c r="AY28" s="175">
        <f t="shared" ref="AY28:BS28" si="111">IF(AD28 = 0, "", AD28)</f>
        <v>3</v>
      </c>
      <c r="AZ28" s="163" t="str">
        <f t="shared" si="111"/>
        <v/>
      </c>
      <c r="BA28" s="163" t="str">
        <f t="shared" si="111"/>
        <v/>
      </c>
      <c r="BB28" s="165">
        <f t="shared" si="111"/>
        <v>1</v>
      </c>
      <c r="BC28" s="165">
        <f t="shared" si="111"/>
        <v>2</v>
      </c>
      <c r="BD28" s="163" t="str">
        <f t="shared" si="111"/>
        <v/>
      </c>
      <c r="BE28" s="171">
        <f t="shared" si="111"/>
        <v>18</v>
      </c>
      <c r="BF28" s="163" t="str">
        <f t="shared" si="111"/>
        <v/>
      </c>
      <c r="BG28" s="163" t="str">
        <f t="shared" si="111"/>
        <v/>
      </c>
      <c r="BH28" s="163" t="str">
        <f t="shared" si="111"/>
        <v/>
      </c>
      <c r="BI28" s="163" t="str">
        <f t="shared" si="111"/>
        <v/>
      </c>
      <c r="BJ28" s="165">
        <f t="shared" si="111"/>
        <v>1</v>
      </c>
      <c r="BK28" s="163" t="str">
        <f t="shared" si="111"/>
        <v/>
      </c>
      <c r="BL28" s="163" t="str">
        <f t="shared" si="111"/>
        <v/>
      </c>
      <c r="BM28" s="163" t="str">
        <f t="shared" si="111"/>
        <v/>
      </c>
      <c r="BN28" s="163" t="str">
        <f t="shared" si="111"/>
        <v/>
      </c>
      <c r="BO28" s="163" t="str">
        <f t="shared" si="111"/>
        <v/>
      </c>
      <c r="BP28" s="163" t="str">
        <f t="shared" si="111"/>
        <v/>
      </c>
      <c r="BQ28" s="163" t="str">
        <f t="shared" si="111"/>
        <v/>
      </c>
      <c r="BR28" s="163" t="str">
        <f t="shared" si="111"/>
        <v/>
      </c>
      <c r="BS28" s="173" t="str">
        <f t="shared" si="111"/>
        <v/>
      </c>
      <c r="BT28" s="175" t="e">
        <f>$AY28*Assembly!Z$4+$AZ28*Assembly!Z$5+$BA28*Assembly!Z$6+$BB28*Assembly!Z$7+$BC28*Assembly!Z$8+$BD28*Assembly!Z$9+$BE28*Assembly!Z$10+$BF28*Assembly!Z$11+$BG28*Assembly!Z$12+$BH28*Assembly!Z$13+$BI28*Assembly!Z$14+$BJ28*Assembly!Z$15+$BK28*Assembly!Z$16+$BL28*Assembly!Z$17+$BM28*Assembly!Z$18+$BN28*Assembly!Z$19+$BO28*Assembly!Z$20+$BP28*Assembly!Z$21+$BQ28*Assembly!Z$22+$BR28*Assembly!Z$23+$BS28*Assembly!Z$24</f>
        <v>#VALUE!</v>
      </c>
      <c r="BU28" s="165" t="e">
        <f t="shared" si="3"/>
        <v>#VALUE!</v>
      </c>
      <c r="BV28" s="176" t="e">
        <f t="shared" si="75"/>
        <v>#VALUE!</v>
      </c>
      <c r="BW28" s="165" t="e">
        <f>$AY28*Assembly!AD$4+$AZ28*Assembly!AD$5+$BA28*Assembly!AD$6+$BB28*Assembly!AD$7+$BC28*Assembly!AD$8+$BD28*Assembly!AD$9+$BE28*Assembly!AD$10+$BF28*Assembly!AD$11+$BG28*Assembly!AD$12+$BH28*Assembly!AD$13+$BI28*Assembly!AD$14+$BJ28*Assembly!AD$15+$BK28*Assembly!AD$16+$BL28*Assembly!AD$17+$BM28*Assembly!AD$18+$BN28*Assembly!AD$19+$BO28*Assembly!AD$20+$BP28*Assembly!AD$21+$BQ28*Assembly!AD$22+$BR28*Assembly!AD$23+$BS28*Assembly!AD$24</f>
        <v>#VALUE!</v>
      </c>
      <c r="BX28" s="180" t="e">
        <f t="shared" si="4"/>
        <v>#VALUE!</v>
      </c>
      <c r="BY28" s="181" t="e">
        <f t="shared" si="5"/>
        <v>#VALUE!</v>
      </c>
      <c r="BZ28" s="182" t="e">
        <f t="shared" si="6"/>
        <v>#VALUE!</v>
      </c>
      <c r="CA28" s="181" t="e">
        <f t="shared" si="7"/>
        <v>#VALUE!</v>
      </c>
      <c r="CB28" s="165" t="e">
        <f>$AY28*Assembly!Y$4+$AZ28*Assembly!Y$5+$BA28*Assembly!Y$6+$BB28*Assembly!Y$7+$BC28*Assembly!Y$8+$BD28*Assembly!Y$9+$BE28*Assembly!Y$10+$BF28*Assembly!Y$11+$BG28*Assembly!Y$12+$BH28*Assembly!Y$13+$BI28*Assembly!Y$14+$BJ28*Assembly!Y$15+$BK28*Assembly!Y$16+$BL28*Assembly!Y$17+$BM28*Assembly!Y$18+$BN28*Assembly!Y$19+$BO28*Assembly!Y$20+$BP28*Assembly!Y$21+$BQ28*Assembly!Y$22+$BR28*Assembly!Y$23+$BS28*Assembly!Y$24</f>
        <v>#VALUE!</v>
      </c>
      <c r="CC28" s="165" t="e">
        <f t="shared" si="8"/>
        <v>#VALUE!</v>
      </c>
      <c r="CD28" s="136" t="e">
        <f t="shared" si="9"/>
        <v>#VALUE!</v>
      </c>
      <c r="CE28" s="184" t="e">
        <f>$AY28*Assembly!AC$4+$AZ28*Assembly!AC$5+$BA28*Assembly!AC$6+$BB28*Assembly!AC$7+$BC28*Assembly!AC$8+$BD28*Assembly!AC$9+$BE28*Assembly!AC$10+$BF28*Assembly!AC$11+$BG28*Assembly!AC$12+$BH28*Assembly!AC$13+$BI28*Assembly!AC$14+$BJ28*Assembly!AC$15+$BK28*Assembly!AC$16+$BL28*Assembly!AC$17+$BM28*Assembly!AC$18+$BN28*Assembly!AC$19+$BO28*Assembly!AC$20+$BP28*Assembly!AC$21+$BQ28*Assembly!AC$22+$BR28*Assembly!AC$23+$BS28*Assembly!AC$24</f>
        <v>#VALUE!</v>
      </c>
      <c r="CF28" s="153" t="e">
        <f>$AY28*Assembly!M$4+$AZ28*Assembly!M$5+$BA28*Assembly!M$6+$BB28*Assembly!M$7+$BC28*Assembly!M$8+$BD28*Assembly!M$9+$BE28*Assembly!M$10+$BF28*Assembly!M$11+$BG28*Assembly!M$12+$BH28*Assembly!M$13+$BI28*Assembly!M$14+$BJ28*Assembly!M$15+$BK28*Assembly!M$16+$BL28*Assembly!M$17+$BM28*Assembly!M$18+$BN28*Assembly!M$19+$BO28*Assembly!M$20+$BP28*Assembly!M$21+$BQ28*Assembly!M$22+$BR28*Assembly!M$23+$BS28*Assembly!M$24</f>
        <v>#VALUE!</v>
      </c>
      <c r="CG28" s="153" t="e">
        <f>$AY28*Assembly!N$4+$AZ28*Assembly!N$5+$BA28*Assembly!N$6+$BB28*Assembly!N$7+$BC28*Assembly!N$8+$BD28*Assembly!N$9+$BE28*Assembly!N$10+$BF28*Assembly!N$11+$BG28*Assembly!N$12+$BH28*Assembly!N$13+$BI28*Assembly!N$14+$BJ28*Assembly!N$15+$BK28*Assembly!N$16+$BL28*Assembly!N$17+$BM28*Assembly!N$18+$BN28*Assembly!N$19+$BO28*Assembly!N$20+$BP28*Assembly!N$21+$BQ28*Assembly!N$22+$BR28*Assembly!N$23+$BS28*Assembly!N$24</f>
        <v>#VALUE!</v>
      </c>
      <c r="CH28" s="153" t="e">
        <f>$AY28*Assembly!O$4+$AZ28*Assembly!O$5+$BA28*Assembly!O$6+$BB28*Assembly!O$7+$BC28*Assembly!O$8+$BD28*Assembly!O$9+$BE28*Assembly!O$10+$BF28*Assembly!O$11+$BG28*Assembly!O$12+$BH28*Assembly!O$13+$BI28*Assembly!O$14+$BJ28*Assembly!O$15+$BK28*Assembly!O$16+$BL28*Assembly!O$17+$BM28*Assembly!O$18+$BN28*Assembly!O$19+$BO28*Assembly!O$20+$BP28*Assembly!O$21+$BQ28*Assembly!O$22+$BR28*Assembly!O$23+$BS28*Assembly!O$24</f>
        <v>#VALUE!</v>
      </c>
      <c r="CI28" s="142" t="e">
        <f>$AY28*Assembly!P$4+$AZ28*Assembly!P$5+$BA28*Assembly!P$6+$BB28*Assembly!P$7+$BC28*Assembly!P$8+$BD28*Assembly!P$9+$BE28*Assembly!P$10+$BF28*Assembly!P$11+$BG28*Assembly!P$12+$BH28*Assembly!P$13+$BI28*Assembly!P$14+$BJ28*Assembly!P$15+$BK28*Assembly!P$16+$BL28*Assembly!P$17+$BM28*Assembly!P$18+$BN28*Assembly!P$19+$BO28*Assembly!P$20+$BP28*Assembly!P$21+$BQ28*Assembly!P$22+$BR28*Assembly!P$23+$BS28*Assembly!P$24</f>
        <v>#VALUE!</v>
      </c>
      <c r="CJ28" s="142" t="e">
        <f>$AY28*Assembly!Q$4+$AZ28*Assembly!Q$5+$BA28*Assembly!Q$6+$BB28*Assembly!Q$7+$BC28*Assembly!Q$8+$BD28*Assembly!Q$9+$BE28*Assembly!Q$10+$BF28*Assembly!Q$11+$BG28*Assembly!Q$12+$BH28*Assembly!Q$13+$BI28*Assembly!Q$14+$BJ28*Assembly!Q$15+$BK28*Assembly!Q$16+$BL28*Assembly!Q$17+$BM28*Assembly!Q$18+$BN28*Assembly!Q$19+$BO28*Assembly!Q$20+$BP28*Assembly!Q$21+$BQ28*Assembly!Q$22+$BR28*Assembly!Q$23+$BS28*Assembly!Q$24</f>
        <v>#VALUE!</v>
      </c>
      <c r="CK28" s="153" t="e">
        <f>$AY28*Assembly!R$4+$AZ28*Assembly!R$5+$BA28*Assembly!R$6+$BB28*Assembly!R$7+$BC28*Assembly!R$8+$BD28*Assembly!R$9+$BE28*Assembly!R$10+$BF28*Assembly!R$11+$BG28*Assembly!R$12+$BH28*Assembly!R$13+$BI28*Assembly!R$14+$BJ28*Assembly!R$15+$BK28*Assembly!R$16+$BL28*Assembly!R$17+$BM28*Assembly!R$18+$BN28*Assembly!R$19+$BO28*Assembly!R$20+$BP28*Assembly!R$21+$BQ28*Assembly!R$22+$BR28*Assembly!R$23+$BS28*Assembly!R$24</f>
        <v>#VALUE!</v>
      </c>
      <c r="CL28" s="142" t="e">
        <f>$AY28*Assembly!S$4+$AZ28*Assembly!S$5+$BA28*Assembly!S$6+$BB28*Assembly!S$7+$BC28*Assembly!S$8+$BD28*Assembly!S$9+$BE28*Assembly!S$10+$BF28*Assembly!S$11+$BG28*Assembly!S$12+$BH28*Assembly!S$13+$BI28*Assembly!S$14+$BJ28*Assembly!S$15+$BK28*Assembly!S$16+$BL28*Assembly!S$17+$BM28*Assembly!S$18+$BN28*Assembly!S$19+$BO28*Assembly!S$20+$BP28*Assembly!S$21+$BQ28*Assembly!S$22+$BR28*Assembly!S$23+$BS28*Assembly!S$24</f>
        <v>#VALUE!</v>
      </c>
      <c r="CM28" s="142" t="e">
        <f>$AY28*Assembly!T$4+$AZ28*Assembly!T$5+$BA28*Assembly!T$6+$BB28*Assembly!T$7+$BC28*Assembly!T$8+$BD28*Assembly!T$9+$BE28*Assembly!T$10+$BF28*Assembly!T$11+$BG28*Assembly!T$12+$BH28*Assembly!T$13+$BI28*Assembly!T$14+$BJ28*Assembly!T$15+$BK28*Assembly!T$16+$BL28*Assembly!T$17+$BM28*Assembly!T$18+$BN28*Assembly!T$19+$BO28*Assembly!T$20+$BP28*Assembly!T$21+$BQ28*Assembly!T$22+$BR28*Assembly!T$23+$BS28*Assembly!T$24</f>
        <v>#VALUE!</v>
      </c>
      <c r="CN28" s="142" t="e">
        <f>$AY28*Assembly!U$4+$AZ28*Assembly!U$5+$BA28*Assembly!U$6+$BB28*Assembly!U$7+$BC28*Assembly!U$8+$BD28*Assembly!U$9+$BE28*Assembly!U$10+$BF28*Assembly!U$11+$BG28*Assembly!U$12+$BH28*Assembly!U$13+$BI28*Assembly!U$14+$BJ28*Assembly!U$15+$BK28*Assembly!U$16+$BL28*Assembly!U$17+$BM28*Assembly!U$18+$BN28*Assembly!U$19+$BO28*Assembly!U$20+$BP28*Assembly!U$21+$BQ28*Assembly!U$22+$BR28*Assembly!U$23+$BS28*Assembly!U$24</f>
        <v>#VALUE!</v>
      </c>
      <c r="CO28" s="153" t="e">
        <f>$AY28*Assembly!V$4+$AZ28*Assembly!V$5+$BA28*Assembly!V$6+$BB28*Assembly!V$7+$BC28*Assembly!V$8+$BD28*Assembly!V$9+$BE28*Assembly!V$10+$BF28*Assembly!V$11+$BG28*Assembly!V$12+$BH28*Assembly!V$13+$BI28*Assembly!V$14+$BJ28*Assembly!V$15+$BK28*Assembly!V$16+$BL28*Assembly!V$17+$BM28*Assembly!V$18+$BN28*Assembly!V$19+$BO28*Assembly!V$20+$BP28*Assembly!V$21+$BQ28*Assembly!V$22+$BR28*Assembly!V$23+$BS28*Assembly!V$24</f>
        <v>#VALUE!</v>
      </c>
      <c r="CP28" s="153" t="e">
        <f>CF28*Refining!$F$3</f>
        <v>#VALUE!</v>
      </c>
      <c r="CQ28" s="153" t="e">
        <f>CG28*Refining!$F$4</f>
        <v>#VALUE!</v>
      </c>
      <c r="CR28" s="153" t="e">
        <f>CH28*Refining!$F$5</f>
        <v>#VALUE!</v>
      </c>
      <c r="CS28" s="153" t="e">
        <f>CI28*Refining!$F$6</f>
        <v>#VALUE!</v>
      </c>
      <c r="CT28" s="153" t="e">
        <f>CJ28*Refining!$F$7</f>
        <v>#VALUE!</v>
      </c>
      <c r="CU28" s="153" t="e">
        <f>CK28*Refining!$F$8</f>
        <v>#VALUE!</v>
      </c>
      <c r="CV28" s="153" t="e">
        <f>CL28*Refining!$F$9</f>
        <v>#VALUE!</v>
      </c>
      <c r="CW28" s="153" t="e">
        <f>CM28*Refining!$F$10</f>
        <v>#VALUE!</v>
      </c>
      <c r="CX28" s="153" t="e">
        <f>CN28*Refining!$F$11</f>
        <v>#VALUE!</v>
      </c>
      <c r="CY28" s="153" t="e">
        <f>CO28*Refining!$F$12</f>
        <v>#VALUE!</v>
      </c>
      <c r="CZ28" s="190" t="e">
        <f t="shared" ref="CZ28:DS28" si="112">IF(CF28 = 0, "", CF28)</f>
        <v>#VALUE!</v>
      </c>
      <c r="DA28" s="197" t="e">
        <f t="shared" si="112"/>
        <v>#VALUE!</v>
      </c>
      <c r="DB28" s="197" t="e">
        <f t="shared" si="112"/>
        <v>#VALUE!</v>
      </c>
      <c r="DC28" s="191" t="e">
        <f t="shared" si="112"/>
        <v>#VALUE!</v>
      </c>
      <c r="DD28" s="193" t="e">
        <f t="shared" si="112"/>
        <v>#VALUE!</v>
      </c>
      <c r="DE28" s="191" t="e">
        <f t="shared" si="112"/>
        <v>#VALUE!</v>
      </c>
      <c r="DF28" s="193" t="e">
        <f t="shared" si="112"/>
        <v>#VALUE!</v>
      </c>
      <c r="DG28" s="193" t="e">
        <f t="shared" si="112"/>
        <v>#VALUE!</v>
      </c>
      <c r="DH28" s="191" t="e">
        <f t="shared" si="112"/>
        <v>#VALUE!</v>
      </c>
      <c r="DI28" s="195" t="e">
        <f t="shared" si="112"/>
        <v>#VALUE!</v>
      </c>
      <c r="DJ28" s="190" t="e">
        <f t="shared" si="112"/>
        <v>#VALUE!</v>
      </c>
      <c r="DK28" s="197" t="e">
        <f t="shared" si="112"/>
        <v>#VALUE!</v>
      </c>
      <c r="DL28" s="197" t="e">
        <f t="shared" si="112"/>
        <v>#VALUE!</v>
      </c>
      <c r="DM28" s="191" t="e">
        <f t="shared" si="112"/>
        <v>#VALUE!</v>
      </c>
      <c r="DN28" s="193" t="e">
        <f t="shared" si="112"/>
        <v>#VALUE!</v>
      </c>
      <c r="DO28" s="191" t="e">
        <f t="shared" si="112"/>
        <v>#VALUE!</v>
      </c>
      <c r="DP28" s="191" t="e">
        <f t="shared" si="112"/>
        <v>#VALUE!</v>
      </c>
      <c r="DQ28" s="191" t="e">
        <f t="shared" si="112"/>
        <v>#VALUE!</v>
      </c>
      <c r="DR28" s="191" t="e">
        <f t="shared" si="112"/>
        <v>#VALUE!</v>
      </c>
      <c r="DS28" s="195" t="e">
        <f t="shared" si="112"/>
        <v>#VALUE!</v>
      </c>
      <c r="DT28" s="190" t="e">
        <f t="shared" si="11"/>
        <v>#VALUE!</v>
      </c>
      <c r="DU28" s="197" t="e">
        <f t="shared" si="12"/>
        <v>#VALUE!</v>
      </c>
      <c r="DV28" s="165" t="e">
        <f>CZ28*'Ores &amp; Ingots'!$C$3+DA28*'Ores &amp; Ingots'!$C$4+DB28*'Ores &amp; Ingots'!$C$5+DC28*'Ores &amp; Ingots'!$C$6+DD28*'Ores &amp; Ingots'!$C$7+DE28*'Ores &amp; Ingots'!$C$8+DF28*'Ores &amp; Ingots'!$C$9+DG28*'Ores &amp; Ingots'!$C$10+DH28*'Ores &amp; Ingots'!$C$11+DI28*'Ores &amp; Ingots'!$C$12</f>
        <v>#VALUE!</v>
      </c>
      <c r="DW28" s="165" t="e">
        <f>DJ28*'Ores &amp; Ingots'!$B$3+DK28*'Ores &amp; Ingots'!$B$4+DL28*'Ores &amp; Ingots'!$B$5+DM28*'Ores &amp; Ingots'!$B$6+DN28*'Ores &amp; Ingots'!$B$7+DO28*'Ores &amp; Ingots'!$B$8+DP28*'Ores &amp; Ingots'!$B$9+DQ28*'Ores &amp; Ingots'!$B$10+DR28*'Ores &amp; Ingots'!$B$11+DS28*'Ores &amp; Ingots'!$B$12</f>
        <v>#VALUE!</v>
      </c>
      <c r="DX28" s="197" t="e">
        <f>CZ28*Refining!$G$3+DA28*Refining!$G$4+DB28*Refining!$G$5+DC28*Refining!$G$6+DD28*Refining!$G$7+DE28*Refining!$G$8+DF28*Refining!$G$9+DG28*Refining!$G$10+DH28*Refining!$G$11+DI28*Refining!$G$12</f>
        <v>#VALUE!</v>
      </c>
      <c r="DY28" s="197" t="e">
        <f t="shared" si="13"/>
        <v>#VALUE!</v>
      </c>
      <c r="DZ28" s="199" t="e">
        <f t="shared" si="14"/>
        <v>#VALUE!</v>
      </c>
      <c r="EA28" s="190" t="e">
        <f t="shared" si="15"/>
        <v>#VALUE!</v>
      </c>
      <c r="EB28" s="200" t="e">
        <f t="shared" ref="EB28:EC28" si="113">EA28/60</f>
        <v>#VALUE!</v>
      </c>
      <c r="EC28" s="200" t="e">
        <f t="shared" si="113"/>
        <v>#VALUE!</v>
      </c>
      <c r="ED28" s="190" t="e">
        <f t="shared" si="17"/>
        <v>#VALUE!</v>
      </c>
      <c r="EE28" s="200" t="e">
        <f t="shared" ref="EE28:EF28" si="114">ED28/1000</f>
        <v>#VALUE!</v>
      </c>
      <c r="EF28" s="201" t="e">
        <f t="shared" si="114"/>
        <v>#VALUE!</v>
      </c>
      <c r="EG28" s="136" t="e">
        <f t="shared" si="19"/>
        <v>#VALUE!</v>
      </c>
      <c r="EH28" s="138" t="e">
        <f t="shared" si="20"/>
        <v>#VALUE!</v>
      </c>
      <c r="EI28" s="133"/>
    </row>
    <row r="29" spans="1:139" ht="15.75" customHeight="1" x14ac:dyDescent="0.2">
      <c r="A29" s="864"/>
      <c r="B29" s="135" t="s">
        <v>249</v>
      </c>
      <c r="C29" s="137" t="s">
        <v>156</v>
      </c>
      <c r="D29" s="137">
        <v>3</v>
      </c>
      <c r="E29" s="137">
        <v>3</v>
      </c>
      <c r="F29" s="137">
        <v>5</v>
      </c>
      <c r="G29" s="202">
        <f t="shared" si="0"/>
        <v>703.125</v>
      </c>
      <c r="H29" s="203">
        <v>25</v>
      </c>
      <c r="I29" s="203">
        <v>25</v>
      </c>
      <c r="J29" s="204">
        <f>H29/Main!$D$9</f>
        <v>5</v>
      </c>
      <c r="K29" s="204">
        <f>I29/Main!$D$10</f>
        <v>12.5</v>
      </c>
      <c r="L29" s="204">
        <f t="shared" si="1"/>
        <v>2.5</v>
      </c>
      <c r="M29" s="204">
        <v>1</v>
      </c>
      <c r="N29" s="214">
        <v>2</v>
      </c>
      <c r="O29" s="206">
        <v>16360000</v>
      </c>
      <c r="P29" s="207"/>
      <c r="Q29" s="208"/>
      <c r="R29" s="207"/>
      <c r="S29" s="209"/>
      <c r="T29" s="209"/>
      <c r="U29" s="208">
        <v>5400000</v>
      </c>
      <c r="V29" s="207"/>
      <c r="W29" s="207"/>
      <c r="X29" s="207"/>
      <c r="Y29" s="207"/>
      <c r="Z29" s="207"/>
      <c r="AA29" s="207"/>
      <c r="AB29" s="207"/>
      <c r="AC29" s="210" t="s">
        <v>28</v>
      </c>
      <c r="AD29" s="158">
        <v>230</v>
      </c>
      <c r="AE29" s="158">
        <v>0</v>
      </c>
      <c r="AF29" s="158">
        <v>0</v>
      </c>
      <c r="AG29" s="158">
        <v>50</v>
      </c>
      <c r="AH29" s="158">
        <v>60</v>
      </c>
      <c r="AI29" s="158">
        <v>0</v>
      </c>
      <c r="AJ29" s="160">
        <v>1136</v>
      </c>
      <c r="AK29" s="158">
        <v>0</v>
      </c>
      <c r="AL29" s="158">
        <v>0</v>
      </c>
      <c r="AM29" s="158">
        <v>0</v>
      </c>
      <c r="AN29" s="158">
        <v>0</v>
      </c>
      <c r="AO29" s="158">
        <v>40</v>
      </c>
      <c r="AP29" s="158">
        <v>0</v>
      </c>
      <c r="AQ29" s="158">
        <v>0</v>
      </c>
      <c r="AR29" s="158">
        <v>0</v>
      </c>
      <c r="AS29" s="158">
        <v>0</v>
      </c>
      <c r="AT29" s="158">
        <v>0</v>
      </c>
      <c r="AU29" s="158">
        <v>0</v>
      </c>
      <c r="AV29" s="158">
        <v>0</v>
      </c>
      <c r="AW29" s="158">
        <v>0</v>
      </c>
      <c r="AX29" s="158">
        <v>0</v>
      </c>
      <c r="AY29" s="175">
        <f t="shared" ref="AY29:BS29" si="115">IF(AD29 = 0, "", AD29)</f>
        <v>230</v>
      </c>
      <c r="AZ29" s="163" t="str">
        <f t="shared" si="115"/>
        <v/>
      </c>
      <c r="BA29" s="163" t="str">
        <f t="shared" si="115"/>
        <v/>
      </c>
      <c r="BB29" s="165">
        <f t="shared" si="115"/>
        <v>50</v>
      </c>
      <c r="BC29" s="165">
        <f t="shared" si="115"/>
        <v>60</v>
      </c>
      <c r="BD29" s="163" t="str">
        <f t="shared" si="115"/>
        <v/>
      </c>
      <c r="BE29" s="171">
        <f t="shared" si="115"/>
        <v>1136</v>
      </c>
      <c r="BF29" s="163" t="str">
        <f t="shared" si="115"/>
        <v/>
      </c>
      <c r="BG29" s="163" t="str">
        <f t="shared" si="115"/>
        <v/>
      </c>
      <c r="BH29" s="163" t="str">
        <f t="shared" si="115"/>
        <v/>
      </c>
      <c r="BI29" s="163" t="str">
        <f t="shared" si="115"/>
        <v/>
      </c>
      <c r="BJ29" s="165">
        <f t="shared" si="115"/>
        <v>40</v>
      </c>
      <c r="BK29" s="163" t="str">
        <f t="shared" si="115"/>
        <v/>
      </c>
      <c r="BL29" s="163" t="str">
        <f t="shared" si="115"/>
        <v/>
      </c>
      <c r="BM29" s="163" t="str">
        <f t="shared" si="115"/>
        <v/>
      </c>
      <c r="BN29" s="163" t="str">
        <f t="shared" si="115"/>
        <v/>
      </c>
      <c r="BO29" s="163" t="str">
        <f t="shared" si="115"/>
        <v/>
      </c>
      <c r="BP29" s="163" t="str">
        <f t="shared" si="115"/>
        <v/>
      </c>
      <c r="BQ29" s="163" t="str">
        <f t="shared" si="115"/>
        <v/>
      </c>
      <c r="BR29" s="163" t="str">
        <f t="shared" si="115"/>
        <v/>
      </c>
      <c r="BS29" s="173" t="str">
        <f t="shared" si="115"/>
        <v/>
      </c>
      <c r="BT29" s="175" t="e">
        <f>$AY29*Assembly!Z$4+$AZ29*Assembly!Z$5+$BA29*Assembly!Z$6+$BB29*Assembly!Z$7+$BC29*Assembly!Z$8+$BD29*Assembly!Z$9+$BE29*Assembly!Z$10+$BF29*Assembly!Z$11+$BG29*Assembly!Z$12+$BH29*Assembly!Z$13+$BI29*Assembly!Z$14+$BJ29*Assembly!Z$15+$BK29*Assembly!Z$16+$BL29*Assembly!Z$17+$BM29*Assembly!Z$18+$BN29*Assembly!Z$19+$BO29*Assembly!Z$20+$BP29*Assembly!Z$21+$BQ29*Assembly!Z$22+$BR29*Assembly!Z$23+$BS29*Assembly!Z$24</f>
        <v>#VALUE!</v>
      </c>
      <c r="BU29" s="165" t="e">
        <f t="shared" si="3"/>
        <v>#VALUE!</v>
      </c>
      <c r="BV29" s="176" t="e">
        <f t="shared" si="75"/>
        <v>#VALUE!</v>
      </c>
      <c r="BW29" s="165" t="e">
        <f>$AY29*Assembly!AD$4+$AZ29*Assembly!AD$5+$BA29*Assembly!AD$6+$BB29*Assembly!AD$7+$BC29*Assembly!AD$8+$BD29*Assembly!AD$9+$BE29*Assembly!AD$10+$BF29*Assembly!AD$11+$BG29*Assembly!AD$12+$BH29*Assembly!AD$13+$BI29*Assembly!AD$14+$BJ29*Assembly!AD$15+$BK29*Assembly!AD$16+$BL29*Assembly!AD$17+$BM29*Assembly!AD$18+$BN29*Assembly!AD$19+$BO29*Assembly!AD$20+$BP29*Assembly!AD$21+$BQ29*Assembly!AD$22+$BR29*Assembly!AD$23+$BS29*Assembly!AD$24</f>
        <v>#VALUE!</v>
      </c>
      <c r="BX29" s="180" t="e">
        <f t="shared" si="4"/>
        <v>#VALUE!</v>
      </c>
      <c r="BY29" s="181" t="e">
        <f t="shared" si="5"/>
        <v>#VALUE!</v>
      </c>
      <c r="BZ29" s="182" t="e">
        <f t="shared" si="6"/>
        <v>#VALUE!</v>
      </c>
      <c r="CA29" s="181" t="e">
        <f t="shared" si="7"/>
        <v>#VALUE!</v>
      </c>
      <c r="CB29" s="165" t="e">
        <f>$AY29*Assembly!Y$4+$AZ29*Assembly!Y$5+$BA29*Assembly!Y$6+$BB29*Assembly!Y$7+$BC29*Assembly!Y$8+$BD29*Assembly!Y$9+$BE29*Assembly!Y$10+$BF29*Assembly!Y$11+$BG29*Assembly!Y$12+$BH29*Assembly!Y$13+$BI29*Assembly!Y$14+$BJ29*Assembly!Y$15+$BK29*Assembly!Y$16+$BL29*Assembly!Y$17+$BM29*Assembly!Y$18+$BN29*Assembly!Y$19+$BO29*Assembly!Y$20+$BP29*Assembly!Y$21+$BQ29*Assembly!Y$22+$BR29*Assembly!Y$23+$BS29*Assembly!Y$24</f>
        <v>#VALUE!</v>
      </c>
      <c r="CC29" s="165" t="e">
        <f t="shared" si="8"/>
        <v>#VALUE!</v>
      </c>
      <c r="CD29" s="136" t="e">
        <f t="shared" si="9"/>
        <v>#VALUE!</v>
      </c>
      <c r="CE29" s="184" t="e">
        <f>$AY29*Assembly!AC$4+$AZ29*Assembly!AC$5+$BA29*Assembly!AC$6+$BB29*Assembly!AC$7+$BC29*Assembly!AC$8+$BD29*Assembly!AC$9+$BE29*Assembly!AC$10+$BF29*Assembly!AC$11+$BG29*Assembly!AC$12+$BH29*Assembly!AC$13+$BI29*Assembly!AC$14+$BJ29*Assembly!AC$15+$BK29*Assembly!AC$16+$BL29*Assembly!AC$17+$BM29*Assembly!AC$18+$BN29*Assembly!AC$19+$BO29*Assembly!AC$20+$BP29*Assembly!AC$21+$BQ29*Assembly!AC$22+$BR29*Assembly!AC$23+$BS29*Assembly!AC$24</f>
        <v>#VALUE!</v>
      </c>
      <c r="CF29" s="208" t="e">
        <f>$AY29*Assembly!M$4+$AZ29*Assembly!M$5+$BA29*Assembly!M$6+$BB29*Assembly!M$7+$BC29*Assembly!M$8+$BD29*Assembly!M$9+$BE29*Assembly!M$10+$BF29*Assembly!M$11+$BG29*Assembly!M$12+$BH29*Assembly!M$13+$BI29*Assembly!M$14+$BJ29*Assembly!M$15+$BK29*Assembly!M$16+$BL29*Assembly!M$17+$BM29*Assembly!M$18+$BN29*Assembly!M$19+$BO29*Assembly!M$20+$BP29*Assembly!M$21+$BQ29*Assembly!M$22+$BR29*Assembly!M$23+$BS29*Assembly!M$24</f>
        <v>#VALUE!</v>
      </c>
      <c r="CG29" s="208" t="e">
        <f>$AY29*Assembly!N$4+$AZ29*Assembly!N$5+$BA29*Assembly!N$6+$BB29*Assembly!N$7+$BC29*Assembly!N$8+$BD29*Assembly!N$9+$BE29*Assembly!N$10+$BF29*Assembly!N$11+$BG29*Assembly!N$12+$BH29*Assembly!N$13+$BI29*Assembly!N$14+$BJ29*Assembly!N$15+$BK29*Assembly!N$16+$BL29*Assembly!N$17+$BM29*Assembly!N$18+$BN29*Assembly!N$19+$BO29*Assembly!N$20+$BP29*Assembly!N$21+$BQ29*Assembly!N$22+$BR29*Assembly!N$23+$BS29*Assembly!N$24</f>
        <v>#VALUE!</v>
      </c>
      <c r="CH29" s="208" t="e">
        <f>$AY29*Assembly!O$4+$AZ29*Assembly!O$5+$BA29*Assembly!O$6+$BB29*Assembly!O$7+$BC29*Assembly!O$8+$BD29*Assembly!O$9+$BE29*Assembly!O$10+$BF29*Assembly!O$11+$BG29*Assembly!O$12+$BH29*Assembly!O$13+$BI29*Assembly!O$14+$BJ29*Assembly!O$15+$BK29*Assembly!O$16+$BL29*Assembly!O$17+$BM29*Assembly!O$18+$BN29*Assembly!O$19+$BO29*Assembly!O$20+$BP29*Assembly!O$21+$BQ29*Assembly!O$22+$BR29*Assembly!O$23+$BS29*Assembly!O$24</f>
        <v>#VALUE!</v>
      </c>
      <c r="CI29" s="203" t="e">
        <f>$AY29*Assembly!P$4+$AZ29*Assembly!P$5+$BA29*Assembly!P$6+$BB29*Assembly!P$7+$BC29*Assembly!P$8+$BD29*Assembly!P$9+$BE29*Assembly!P$10+$BF29*Assembly!P$11+$BG29*Assembly!P$12+$BH29*Assembly!P$13+$BI29*Assembly!P$14+$BJ29*Assembly!P$15+$BK29*Assembly!P$16+$BL29*Assembly!P$17+$BM29*Assembly!P$18+$BN29*Assembly!P$19+$BO29*Assembly!P$20+$BP29*Assembly!P$21+$BQ29*Assembly!P$22+$BR29*Assembly!P$23+$BS29*Assembly!P$24</f>
        <v>#VALUE!</v>
      </c>
      <c r="CJ29" s="203" t="e">
        <f>$AY29*Assembly!Q$4+$AZ29*Assembly!Q$5+$BA29*Assembly!Q$6+$BB29*Assembly!Q$7+$BC29*Assembly!Q$8+$BD29*Assembly!Q$9+$BE29*Assembly!Q$10+$BF29*Assembly!Q$11+$BG29*Assembly!Q$12+$BH29*Assembly!Q$13+$BI29*Assembly!Q$14+$BJ29*Assembly!Q$15+$BK29*Assembly!Q$16+$BL29*Assembly!Q$17+$BM29*Assembly!Q$18+$BN29*Assembly!Q$19+$BO29*Assembly!Q$20+$BP29*Assembly!Q$21+$BQ29*Assembly!Q$22+$BR29*Assembly!Q$23+$BS29*Assembly!Q$24</f>
        <v>#VALUE!</v>
      </c>
      <c r="CK29" s="208" t="e">
        <f>$AY29*Assembly!R$4+$AZ29*Assembly!R$5+$BA29*Assembly!R$6+$BB29*Assembly!R$7+$BC29*Assembly!R$8+$BD29*Assembly!R$9+$BE29*Assembly!R$10+$BF29*Assembly!R$11+$BG29*Assembly!R$12+$BH29*Assembly!R$13+$BI29*Assembly!R$14+$BJ29*Assembly!R$15+$BK29*Assembly!R$16+$BL29*Assembly!R$17+$BM29*Assembly!R$18+$BN29*Assembly!R$19+$BO29*Assembly!R$20+$BP29*Assembly!R$21+$BQ29*Assembly!R$22+$BR29*Assembly!R$23+$BS29*Assembly!R$24</f>
        <v>#VALUE!</v>
      </c>
      <c r="CL29" s="203" t="e">
        <f>$AY29*Assembly!S$4+$AZ29*Assembly!S$5+$BA29*Assembly!S$6+$BB29*Assembly!S$7+$BC29*Assembly!S$8+$BD29*Assembly!S$9+$BE29*Assembly!S$10+$BF29*Assembly!S$11+$BG29*Assembly!S$12+$BH29*Assembly!S$13+$BI29*Assembly!S$14+$BJ29*Assembly!S$15+$BK29*Assembly!S$16+$BL29*Assembly!S$17+$BM29*Assembly!S$18+$BN29*Assembly!S$19+$BO29*Assembly!S$20+$BP29*Assembly!S$21+$BQ29*Assembly!S$22+$BR29*Assembly!S$23+$BS29*Assembly!S$24</f>
        <v>#VALUE!</v>
      </c>
      <c r="CM29" s="203" t="e">
        <f>$AY29*Assembly!T$4+$AZ29*Assembly!T$5+$BA29*Assembly!T$6+$BB29*Assembly!T$7+$BC29*Assembly!T$8+$BD29*Assembly!T$9+$BE29*Assembly!T$10+$BF29*Assembly!T$11+$BG29*Assembly!T$12+$BH29*Assembly!T$13+$BI29*Assembly!T$14+$BJ29*Assembly!T$15+$BK29*Assembly!T$16+$BL29*Assembly!T$17+$BM29*Assembly!T$18+$BN29*Assembly!T$19+$BO29*Assembly!T$20+$BP29*Assembly!T$21+$BQ29*Assembly!T$22+$BR29*Assembly!T$23+$BS29*Assembly!T$24</f>
        <v>#VALUE!</v>
      </c>
      <c r="CN29" s="203" t="e">
        <f>$AY29*Assembly!U$4+$AZ29*Assembly!U$5+$BA29*Assembly!U$6+$BB29*Assembly!U$7+$BC29*Assembly!U$8+$BD29*Assembly!U$9+$BE29*Assembly!U$10+$BF29*Assembly!U$11+$BG29*Assembly!U$12+$BH29*Assembly!U$13+$BI29*Assembly!U$14+$BJ29*Assembly!U$15+$BK29*Assembly!U$16+$BL29*Assembly!U$17+$BM29*Assembly!U$18+$BN29*Assembly!U$19+$BO29*Assembly!U$20+$BP29*Assembly!U$21+$BQ29*Assembly!U$22+$BR29*Assembly!U$23+$BS29*Assembly!U$24</f>
        <v>#VALUE!</v>
      </c>
      <c r="CO29" s="208" t="e">
        <f>$AY29*Assembly!V$4+$AZ29*Assembly!V$5+$BA29*Assembly!V$6+$BB29*Assembly!V$7+$BC29*Assembly!V$8+$BD29*Assembly!V$9+$BE29*Assembly!V$10+$BF29*Assembly!V$11+$BG29*Assembly!V$12+$BH29*Assembly!V$13+$BI29*Assembly!V$14+$BJ29*Assembly!V$15+$BK29*Assembly!V$16+$BL29*Assembly!V$17+$BM29*Assembly!V$18+$BN29*Assembly!V$19+$BO29*Assembly!V$20+$BP29*Assembly!V$21+$BQ29*Assembly!V$22+$BR29*Assembly!V$23+$BS29*Assembly!V$24</f>
        <v>#VALUE!</v>
      </c>
      <c r="CP29" s="208" t="e">
        <f>CF29*Refining!$F$3</f>
        <v>#VALUE!</v>
      </c>
      <c r="CQ29" s="208" t="e">
        <f>CG29*Refining!$F$4</f>
        <v>#VALUE!</v>
      </c>
      <c r="CR29" s="208" t="e">
        <f>CH29*Refining!$F$5</f>
        <v>#VALUE!</v>
      </c>
      <c r="CS29" s="208" t="e">
        <f>CI29*Refining!$F$6</f>
        <v>#VALUE!</v>
      </c>
      <c r="CT29" s="208" t="e">
        <f>CJ29*Refining!$F$7</f>
        <v>#VALUE!</v>
      </c>
      <c r="CU29" s="208" t="e">
        <f>CK29*Refining!$F$8</f>
        <v>#VALUE!</v>
      </c>
      <c r="CV29" s="208" t="e">
        <f>CL29*Refining!$F$9</f>
        <v>#VALUE!</v>
      </c>
      <c r="CW29" s="208" t="e">
        <f>CM29*Refining!$F$10</f>
        <v>#VALUE!</v>
      </c>
      <c r="CX29" s="208" t="e">
        <f>CN29*Refining!$F$11</f>
        <v>#VALUE!</v>
      </c>
      <c r="CY29" s="208" t="e">
        <f>CO29*Refining!$F$12</f>
        <v>#VALUE!</v>
      </c>
      <c r="CZ29" s="190" t="e">
        <f t="shared" ref="CZ29:DS29" si="116">IF(CF29 = 0, "", CF29)</f>
        <v>#VALUE!</v>
      </c>
      <c r="DA29" s="197" t="e">
        <f t="shared" si="116"/>
        <v>#VALUE!</v>
      </c>
      <c r="DB29" s="197" t="e">
        <f t="shared" si="116"/>
        <v>#VALUE!</v>
      </c>
      <c r="DC29" s="191" t="e">
        <f t="shared" si="116"/>
        <v>#VALUE!</v>
      </c>
      <c r="DD29" s="193" t="e">
        <f t="shared" si="116"/>
        <v>#VALUE!</v>
      </c>
      <c r="DE29" s="191" t="e">
        <f t="shared" si="116"/>
        <v>#VALUE!</v>
      </c>
      <c r="DF29" s="193" t="e">
        <f t="shared" si="116"/>
        <v>#VALUE!</v>
      </c>
      <c r="DG29" s="193" t="e">
        <f t="shared" si="116"/>
        <v>#VALUE!</v>
      </c>
      <c r="DH29" s="191" t="e">
        <f t="shared" si="116"/>
        <v>#VALUE!</v>
      </c>
      <c r="DI29" s="195" t="e">
        <f t="shared" si="116"/>
        <v>#VALUE!</v>
      </c>
      <c r="DJ29" s="190" t="e">
        <f t="shared" si="116"/>
        <v>#VALUE!</v>
      </c>
      <c r="DK29" s="197" t="e">
        <f t="shared" si="116"/>
        <v>#VALUE!</v>
      </c>
      <c r="DL29" s="197" t="e">
        <f t="shared" si="116"/>
        <v>#VALUE!</v>
      </c>
      <c r="DM29" s="191" t="e">
        <f t="shared" si="116"/>
        <v>#VALUE!</v>
      </c>
      <c r="DN29" s="193" t="e">
        <f t="shared" si="116"/>
        <v>#VALUE!</v>
      </c>
      <c r="DO29" s="191" t="e">
        <f t="shared" si="116"/>
        <v>#VALUE!</v>
      </c>
      <c r="DP29" s="191" t="e">
        <f t="shared" si="116"/>
        <v>#VALUE!</v>
      </c>
      <c r="DQ29" s="191" t="e">
        <f t="shared" si="116"/>
        <v>#VALUE!</v>
      </c>
      <c r="DR29" s="191" t="e">
        <f t="shared" si="116"/>
        <v>#VALUE!</v>
      </c>
      <c r="DS29" s="195" t="e">
        <f t="shared" si="116"/>
        <v>#VALUE!</v>
      </c>
      <c r="DT29" s="190" t="e">
        <f t="shared" si="11"/>
        <v>#VALUE!</v>
      </c>
      <c r="DU29" s="197" t="e">
        <f t="shared" si="12"/>
        <v>#VALUE!</v>
      </c>
      <c r="DV29" s="165" t="e">
        <f>CZ29*'Ores &amp; Ingots'!$C$3+DA29*'Ores &amp; Ingots'!$C$4+DB29*'Ores &amp; Ingots'!$C$5+DC29*'Ores &amp; Ingots'!$C$6+DD29*'Ores &amp; Ingots'!$C$7+DE29*'Ores &amp; Ingots'!$C$8+DF29*'Ores &amp; Ingots'!$C$9+DG29*'Ores &amp; Ingots'!$C$10+DH29*'Ores &amp; Ingots'!$C$11+DI29*'Ores &amp; Ingots'!$C$12</f>
        <v>#VALUE!</v>
      </c>
      <c r="DW29" s="165" t="e">
        <f>DJ29*'Ores &amp; Ingots'!$B$3+DK29*'Ores &amp; Ingots'!$B$4+DL29*'Ores &amp; Ingots'!$B$5+DM29*'Ores &amp; Ingots'!$B$6+DN29*'Ores &amp; Ingots'!$B$7+DO29*'Ores &amp; Ingots'!$B$8+DP29*'Ores &amp; Ingots'!$B$9+DQ29*'Ores &amp; Ingots'!$B$10+DR29*'Ores &amp; Ingots'!$B$11+DS29*'Ores &amp; Ingots'!$B$12</f>
        <v>#VALUE!</v>
      </c>
      <c r="DX29" s="197" t="e">
        <f>CZ29*Refining!$G$3+DA29*Refining!$G$4+DB29*Refining!$G$5+DC29*Refining!$G$6+DD29*Refining!$G$7+DE29*Refining!$G$8+DF29*Refining!$G$9+DG29*Refining!$G$10+DH29*Refining!$G$11+DI29*Refining!$G$12</f>
        <v>#VALUE!</v>
      </c>
      <c r="DY29" s="197" t="e">
        <f t="shared" si="13"/>
        <v>#VALUE!</v>
      </c>
      <c r="DZ29" s="199" t="e">
        <f t="shared" si="14"/>
        <v>#VALUE!</v>
      </c>
      <c r="EA29" s="190" t="e">
        <f t="shared" si="15"/>
        <v>#VALUE!</v>
      </c>
      <c r="EB29" s="200" t="e">
        <f t="shared" ref="EB29:EC29" si="117">EA29/60</f>
        <v>#VALUE!</v>
      </c>
      <c r="EC29" s="200" t="e">
        <f t="shared" si="117"/>
        <v>#VALUE!</v>
      </c>
      <c r="ED29" s="190" t="e">
        <f t="shared" si="17"/>
        <v>#VALUE!</v>
      </c>
      <c r="EE29" s="200" t="e">
        <f t="shared" ref="EE29:EF29" si="118">ED29/1000</f>
        <v>#VALUE!</v>
      </c>
      <c r="EF29" s="201" t="e">
        <f t="shared" si="118"/>
        <v>#VALUE!</v>
      </c>
      <c r="EG29" s="136" t="e">
        <f t="shared" si="19"/>
        <v>#VALUE!</v>
      </c>
      <c r="EH29" s="138" t="e">
        <f t="shared" si="20"/>
        <v>#VALUE!</v>
      </c>
      <c r="EI29" s="133"/>
    </row>
    <row r="30" spans="1:139" ht="15.75" customHeight="1" x14ac:dyDescent="0.2">
      <c r="A30" s="865"/>
      <c r="B30" s="297" t="s">
        <v>249</v>
      </c>
      <c r="C30" s="216" t="s">
        <v>155</v>
      </c>
      <c r="D30" s="216">
        <v>3</v>
      </c>
      <c r="E30" s="216">
        <v>3</v>
      </c>
      <c r="F30" s="216">
        <v>5</v>
      </c>
      <c r="G30" s="241">
        <f t="shared" si="0"/>
        <v>5.625</v>
      </c>
      <c r="H30" s="242">
        <v>25</v>
      </c>
      <c r="I30" s="242">
        <v>25</v>
      </c>
      <c r="J30" s="244">
        <f>H30/Main!$D$9</f>
        <v>5</v>
      </c>
      <c r="K30" s="244">
        <f>I30/Main!$D$10</f>
        <v>12.5</v>
      </c>
      <c r="L30" s="244">
        <f t="shared" si="1"/>
        <v>2.5</v>
      </c>
      <c r="M30" s="244">
        <v>1</v>
      </c>
      <c r="N30" s="247">
        <v>2</v>
      </c>
      <c r="O30" s="248">
        <v>2400000</v>
      </c>
      <c r="P30" s="249"/>
      <c r="Q30" s="250"/>
      <c r="R30" s="249"/>
      <c r="S30" s="252"/>
      <c r="T30" s="252"/>
      <c r="U30" s="250">
        <v>408000</v>
      </c>
      <c r="V30" s="249"/>
      <c r="W30" s="249"/>
      <c r="X30" s="249"/>
      <c r="Y30" s="249"/>
      <c r="Z30" s="249"/>
      <c r="AA30" s="249"/>
      <c r="AB30" s="249"/>
      <c r="AC30" s="253"/>
      <c r="AD30" s="255">
        <v>20</v>
      </c>
      <c r="AE30" s="255">
        <v>0</v>
      </c>
      <c r="AF30" s="255">
        <v>0</v>
      </c>
      <c r="AG30" s="255">
        <v>4</v>
      </c>
      <c r="AH30" s="255">
        <v>30</v>
      </c>
      <c r="AI30" s="255">
        <v>0</v>
      </c>
      <c r="AJ30" s="256">
        <v>144</v>
      </c>
      <c r="AK30" s="255">
        <v>0</v>
      </c>
      <c r="AL30" s="255">
        <v>0</v>
      </c>
      <c r="AM30" s="255">
        <v>0</v>
      </c>
      <c r="AN30" s="255">
        <v>0</v>
      </c>
      <c r="AO30" s="255">
        <v>8</v>
      </c>
      <c r="AP30" s="255">
        <v>0</v>
      </c>
      <c r="AQ30" s="255">
        <v>0</v>
      </c>
      <c r="AR30" s="255">
        <v>0</v>
      </c>
      <c r="AS30" s="255">
        <v>0</v>
      </c>
      <c r="AT30" s="255">
        <v>0</v>
      </c>
      <c r="AU30" s="255">
        <v>0</v>
      </c>
      <c r="AV30" s="255">
        <v>0</v>
      </c>
      <c r="AW30" s="255">
        <v>0</v>
      </c>
      <c r="AX30" s="255">
        <v>0</v>
      </c>
      <c r="AY30" s="257">
        <f t="shared" ref="AY30:BS30" si="119">IF(AD30 = 0, "", AD30)</f>
        <v>20</v>
      </c>
      <c r="AZ30" s="258" t="str">
        <f t="shared" si="119"/>
        <v/>
      </c>
      <c r="BA30" s="258" t="str">
        <f t="shared" si="119"/>
        <v/>
      </c>
      <c r="BB30" s="259">
        <f t="shared" si="119"/>
        <v>4</v>
      </c>
      <c r="BC30" s="259">
        <f t="shared" si="119"/>
        <v>30</v>
      </c>
      <c r="BD30" s="258" t="str">
        <f t="shared" si="119"/>
        <v/>
      </c>
      <c r="BE30" s="261">
        <f t="shared" si="119"/>
        <v>144</v>
      </c>
      <c r="BF30" s="258" t="str">
        <f t="shared" si="119"/>
        <v/>
      </c>
      <c r="BG30" s="258" t="str">
        <f t="shared" si="119"/>
        <v/>
      </c>
      <c r="BH30" s="258" t="str">
        <f t="shared" si="119"/>
        <v/>
      </c>
      <c r="BI30" s="258" t="str">
        <f t="shared" si="119"/>
        <v/>
      </c>
      <c r="BJ30" s="259">
        <f t="shared" si="119"/>
        <v>8</v>
      </c>
      <c r="BK30" s="258" t="str">
        <f t="shared" si="119"/>
        <v/>
      </c>
      <c r="BL30" s="258" t="str">
        <f t="shared" si="119"/>
        <v/>
      </c>
      <c r="BM30" s="258" t="str">
        <f t="shared" si="119"/>
        <v/>
      </c>
      <c r="BN30" s="258" t="str">
        <f t="shared" si="119"/>
        <v/>
      </c>
      <c r="BO30" s="258" t="str">
        <f t="shared" si="119"/>
        <v/>
      </c>
      <c r="BP30" s="258" t="str">
        <f t="shared" si="119"/>
        <v/>
      </c>
      <c r="BQ30" s="258" t="str">
        <f t="shared" si="119"/>
        <v/>
      </c>
      <c r="BR30" s="258" t="str">
        <f t="shared" si="119"/>
        <v/>
      </c>
      <c r="BS30" s="265" t="str">
        <f t="shared" si="119"/>
        <v/>
      </c>
      <c r="BT30" s="257" t="e">
        <f>$AY30*Assembly!Z$4+$AZ30*Assembly!Z$5+$BA30*Assembly!Z$6+$BB30*Assembly!Z$7+$BC30*Assembly!Z$8+$BD30*Assembly!Z$9+$BE30*Assembly!Z$10+$BF30*Assembly!Z$11+$BG30*Assembly!Z$12+$BH30*Assembly!Z$13+$BI30*Assembly!Z$14+$BJ30*Assembly!Z$15+$BK30*Assembly!Z$16+$BL30*Assembly!Z$17+$BM30*Assembly!Z$18+$BN30*Assembly!Z$19+$BO30*Assembly!Z$20+$BP30*Assembly!Z$21+$BQ30*Assembly!Z$22+$BR30*Assembly!Z$23+$BS30*Assembly!Z$24</f>
        <v>#VALUE!</v>
      </c>
      <c r="BU30" s="259" t="e">
        <f t="shared" si="3"/>
        <v>#VALUE!</v>
      </c>
      <c r="BV30" s="267" t="e">
        <f t="shared" si="75"/>
        <v>#VALUE!</v>
      </c>
      <c r="BW30" s="259" t="e">
        <f>$AY30*Assembly!AD$4+$AZ30*Assembly!AD$5+$BA30*Assembly!AD$6+$BB30*Assembly!AD$7+$BC30*Assembly!AD$8+$BD30*Assembly!AD$9+$BE30*Assembly!AD$10+$BF30*Assembly!AD$11+$BG30*Assembly!AD$12+$BH30*Assembly!AD$13+$BI30*Assembly!AD$14+$BJ30*Assembly!AD$15+$BK30*Assembly!AD$16+$BL30*Assembly!AD$17+$BM30*Assembly!AD$18+$BN30*Assembly!AD$19+$BO30*Assembly!AD$20+$BP30*Assembly!AD$21+$BQ30*Assembly!AD$22+$BR30*Assembly!AD$23+$BS30*Assembly!AD$24</f>
        <v>#VALUE!</v>
      </c>
      <c r="BX30" s="268" t="e">
        <f t="shared" si="4"/>
        <v>#VALUE!</v>
      </c>
      <c r="BY30" s="269" t="e">
        <f t="shared" si="5"/>
        <v>#VALUE!</v>
      </c>
      <c r="BZ30" s="272" t="e">
        <f t="shared" si="6"/>
        <v>#VALUE!</v>
      </c>
      <c r="CA30" s="269" t="e">
        <f t="shared" si="7"/>
        <v>#VALUE!</v>
      </c>
      <c r="CB30" s="259" t="e">
        <f>$AY30*Assembly!Y$4+$AZ30*Assembly!Y$5+$BA30*Assembly!Y$6+$BB30*Assembly!Y$7+$BC30*Assembly!Y$8+$BD30*Assembly!Y$9+$BE30*Assembly!Y$10+$BF30*Assembly!Y$11+$BG30*Assembly!Y$12+$BH30*Assembly!Y$13+$BI30*Assembly!Y$14+$BJ30*Assembly!Y$15+$BK30*Assembly!Y$16+$BL30*Assembly!Y$17+$BM30*Assembly!Y$18+$BN30*Assembly!Y$19+$BO30*Assembly!Y$20+$BP30*Assembly!Y$21+$BQ30*Assembly!Y$22+$BR30*Assembly!Y$23+$BS30*Assembly!Y$24</f>
        <v>#VALUE!</v>
      </c>
      <c r="CC30" s="259" t="e">
        <f t="shared" si="8"/>
        <v>#VALUE!</v>
      </c>
      <c r="CD30" s="273" t="e">
        <f t="shared" si="9"/>
        <v>#VALUE!</v>
      </c>
      <c r="CE30" s="274" t="e">
        <f>$AY30*Assembly!AC$4+$AZ30*Assembly!AC$5+$BA30*Assembly!AC$6+$BB30*Assembly!AC$7+$BC30*Assembly!AC$8+$BD30*Assembly!AC$9+$BE30*Assembly!AC$10+$BF30*Assembly!AC$11+$BG30*Assembly!AC$12+$BH30*Assembly!AC$13+$BI30*Assembly!AC$14+$BJ30*Assembly!AC$15+$BK30*Assembly!AC$16+$BL30*Assembly!AC$17+$BM30*Assembly!AC$18+$BN30*Assembly!AC$19+$BO30*Assembly!AC$20+$BP30*Assembly!AC$21+$BQ30*Assembly!AC$22+$BR30*Assembly!AC$23+$BS30*Assembly!AC$24</f>
        <v>#VALUE!</v>
      </c>
      <c r="CF30" s="250" t="e">
        <f>$AY30*Assembly!M$4+$AZ30*Assembly!M$5+$BA30*Assembly!M$6+$BB30*Assembly!M$7+$BC30*Assembly!M$8+$BD30*Assembly!M$9+$BE30*Assembly!M$10+$BF30*Assembly!M$11+$BG30*Assembly!M$12+$BH30*Assembly!M$13+$BI30*Assembly!M$14+$BJ30*Assembly!M$15+$BK30*Assembly!M$16+$BL30*Assembly!M$17+$BM30*Assembly!M$18+$BN30*Assembly!M$19+$BO30*Assembly!M$20+$BP30*Assembly!M$21+$BQ30*Assembly!M$22+$BR30*Assembly!M$23+$BS30*Assembly!M$24</f>
        <v>#VALUE!</v>
      </c>
      <c r="CG30" s="250" t="e">
        <f>$AY30*Assembly!N$4+$AZ30*Assembly!N$5+$BA30*Assembly!N$6+$BB30*Assembly!N$7+$BC30*Assembly!N$8+$BD30*Assembly!N$9+$BE30*Assembly!N$10+$BF30*Assembly!N$11+$BG30*Assembly!N$12+$BH30*Assembly!N$13+$BI30*Assembly!N$14+$BJ30*Assembly!N$15+$BK30*Assembly!N$16+$BL30*Assembly!N$17+$BM30*Assembly!N$18+$BN30*Assembly!N$19+$BO30*Assembly!N$20+$BP30*Assembly!N$21+$BQ30*Assembly!N$22+$BR30*Assembly!N$23+$BS30*Assembly!N$24</f>
        <v>#VALUE!</v>
      </c>
      <c r="CH30" s="250" t="e">
        <f>$AY30*Assembly!O$4+$AZ30*Assembly!O$5+$BA30*Assembly!O$6+$BB30*Assembly!O$7+$BC30*Assembly!O$8+$BD30*Assembly!O$9+$BE30*Assembly!O$10+$BF30*Assembly!O$11+$BG30*Assembly!O$12+$BH30*Assembly!O$13+$BI30*Assembly!O$14+$BJ30*Assembly!O$15+$BK30*Assembly!O$16+$BL30*Assembly!O$17+$BM30*Assembly!O$18+$BN30*Assembly!O$19+$BO30*Assembly!O$20+$BP30*Assembly!O$21+$BQ30*Assembly!O$22+$BR30*Assembly!O$23+$BS30*Assembly!O$24</f>
        <v>#VALUE!</v>
      </c>
      <c r="CI30" s="242" t="e">
        <f>$AY30*Assembly!P$4+$AZ30*Assembly!P$5+$BA30*Assembly!P$6+$BB30*Assembly!P$7+$BC30*Assembly!P$8+$BD30*Assembly!P$9+$BE30*Assembly!P$10+$BF30*Assembly!P$11+$BG30*Assembly!P$12+$BH30*Assembly!P$13+$BI30*Assembly!P$14+$BJ30*Assembly!P$15+$BK30*Assembly!P$16+$BL30*Assembly!P$17+$BM30*Assembly!P$18+$BN30*Assembly!P$19+$BO30*Assembly!P$20+$BP30*Assembly!P$21+$BQ30*Assembly!P$22+$BR30*Assembly!P$23+$BS30*Assembly!P$24</f>
        <v>#VALUE!</v>
      </c>
      <c r="CJ30" s="242" t="e">
        <f>$AY30*Assembly!Q$4+$AZ30*Assembly!Q$5+$BA30*Assembly!Q$6+$BB30*Assembly!Q$7+$BC30*Assembly!Q$8+$BD30*Assembly!Q$9+$BE30*Assembly!Q$10+$BF30*Assembly!Q$11+$BG30*Assembly!Q$12+$BH30*Assembly!Q$13+$BI30*Assembly!Q$14+$BJ30*Assembly!Q$15+$BK30*Assembly!Q$16+$BL30*Assembly!Q$17+$BM30*Assembly!Q$18+$BN30*Assembly!Q$19+$BO30*Assembly!Q$20+$BP30*Assembly!Q$21+$BQ30*Assembly!Q$22+$BR30*Assembly!Q$23+$BS30*Assembly!Q$24</f>
        <v>#VALUE!</v>
      </c>
      <c r="CK30" s="250" t="e">
        <f>$AY30*Assembly!R$4+$AZ30*Assembly!R$5+$BA30*Assembly!R$6+$BB30*Assembly!R$7+$BC30*Assembly!R$8+$BD30*Assembly!R$9+$BE30*Assembly!R$10+$BF30*Assembly!R$11+$BG30*Assembly!R$12+$BH30*Assembly!R$13+$BI30*Assembly!R$14+$BJ30*Assembly!R$15+$BK30*Assembly!R$16+$BL30*Assembly!R$17+$BM30*Assembly!R$18+$BN30*Assembly!R$19+$BO30*Assembly!R$20+$BP30*Assembly!R$21+$BQ30*Assembly!R$22+$BR30*Assembly!R$23+$BS30*Assembly!R$24</f>
        <v>#VALUE!</v>
      </c>
      <c r="CL30" s="242" t="e">
        <f>$AY30*Assembly!S$4+$AZ30*Assembly!S$5+$BA30*Assembly!S$6+$BB30*Assembly!S$7+$BC30*Assembly!S$8+$BD30*Assembly!S$9+$BE30*Assembly!S$10+$BF30*Assembly!S$11+$BG30*Assembly!S$12+$BH30*Assembly!S$13+$BI30*Assembly!S$14+$BJ30*Assembly!S$15+$BK30*Assembly!S$16+$BL30*Assembly!S$17+$BM30*Assembly!S$18+$BN30*Assembly!S$19+$BO30*Assembly!S$20+$BP30*Assembly!S$21+$BQ30*Assembly!S$22+$BR30*Assembly!S$23+$BS30*Assembly!S$24</f>
        <v>#VALUE!</v>
      </c>
      <c r="CM30" s="242" t="e">
        <f>$AY30*Assembly!T$4+$AZ30*Assembly!T$5+$BA30*Assembly!T$6+$BB30*Assembly!T$7+$BC30*Assembly!T$8+$BD30*Assembly!T$9+$BE30*Assembly!T$10+$BF30*Assembly!T$11+$BG30*Assembly!T$12+$BH30*Assembly!T$13+$BI30*Assembly!T$14+$BJ30*Assembly!T$15+$BK30*Assembly!T$16+$BL30*Assembly!T$17+$BM30*Assembly!T$18+$BN30*Assembly!T$19+$BO30*Assembly!T$20+$BP30*Assembly!T$21+$BQ30*Assembly!T$22+$BR30*Assembly!T$23+$BS30*Assembly!T$24</f>
        <v>#VALUE!</v>
      </c>
      <c r="CN30" s="242" t="e">
        <f>$AY30*Assembly!U$4+$AZ30*Assembly!U$5+$BA30*Assembly!U$6+$BB30*Assembly!U$7+$BC30*Assembly!U$8+$BD30*Assembly!U$9+$BE30*Assembly!U$10+$BF30*Assembly!U$11+$BG30*Assembly!U$12+$BH30*Assembly!U$13+$BI30*Assembly!U$14+$BJ30*Assembly!U$15+$BK30*Assembly!U$16+$BL30*Assembly!U$17+$BM30*Assembly!U$18+$BN30*Assembly!U$19+$BO30*Assembly!U$20+$BP30*Assembly!U$21+$BQ30*Assembly!U$22+$BR30*Assembly!U$23+$BS30*Assembly!U$24</f>
        <v>#VALUE!</v>
      </c>
      <c r="CO30" s="250" t="e">
        <f>$AY30*Assembly!V$4+$AZ30*Assembly!V$5+$BA30*Assembly!V$6+$BB30*Assembly!V$7+$BC30*Assembly!V$8+$BD30*Assembly!V$9+$BE30*Assembly!V$10+$BF30*Assembly!V$11+$BG30*Assembly!V$12+$BH30*Assembly!V$13+$BI30*Assembly!V$14+$BJ30*Assembly!V$15+$BK30*Assembly!V$16+$BL30*Assembly!V$17+$BM30*Assembly!V$18+$BN30*Assembly!V$19+$BO30*Assembly!V$20+$BP30*Assembly!V$21+$BQ30*Assembly!V$22+$BR30*Assembly!V$23+$BS30*Assembly!V$24</f>
        <v>#VALUE!</v>
      </c>
      <c r="CP30" s="250" t="e">
        <f>CF30*Refining!$F$3</f>
        <v>#VALUE!</v>
      </c>
      <c r="CQ30" s="250" t="e">
        <f>CG30*Refining!$F$4</f>
        <v>#VALUE!</v>
      </c>
      <c r="CR30" s="250" t="e">
        <f>CH30*Refining!$F$5</f>
        <v>#VALUE!</v>
      </c>
      <c r="CS30" s="250" t="e">
        <f>CI30*Refining!$F$6</f>
        <v>#VALUE!</v>
      </c>
      <c r="CT30" s="250" t="e">
        <f>CJ30*Refining!$F$7</f>
        <v>#VALUE!</v>
      </c>
      <c r="CU30" s="250" t="e">
        <f>CK30*Refining!$F$8</f>
        <v>#VALUE!</v>
      </c>
      <c r="CV30" s="250" t="e">
        <f>CL30*Refining!$F$9</f>
        <v>#VALUE!</v>
      </c>
      <c r="CW30" s="250" t="e">
        <f>CM30*Refining!$F$10</f>
        <v>#VALUE!</v>
      </c>
      <c r="CX30" s="250" t="e">
        <f>CN30*Refining!$F$11</f>
        <v>#VALUE!</v>
      </c>
      <c r="CY30" s="250" t="e">
        <f>CO30*Refining!$F$12</f>
        <v>#VALUE!</v>
      </c>
      <c r="CZ30" s="277" t="e">
        <f t="shared" ref="CZ30:DS30" si="120">IF(CF30 = 0, "", CF30)</f>
        <v>#VALUE!</v>
      </c>
      <c r="DA30" s="278" t="e">
        <f t="shared" si="120"/>
        <v>#VALUE!</v>
      </c>
      <c r="DB30" s="278" t="e">
        <f t="shared" si="120"/>
        <v>#VALUE!</v>
      </c>
      <c r="DC30" s="279" t="e">
        <f t="shared" si="120"/>
        <v>#VALUE!</v>
      </c>
      <c r="DD30" s="280" t="e">
        <f t="shared" si="120"/>
        <v>#VALUE!</v>
      </c>
      <c r="DE30" s="279" t="e">
        <f t="shared" si="120"/>
        <v>#VALUE!</v>
      </c>
      <c r="DF30" s="280" t="e">
        <f t="shared" si="120"/>
        <v>#VALUE!</v>
      </c>
      <c r="DG30" s="280" t="e">
        <f t="shared" si="120"/>
        <v>#VALUE!</v>
      </c>
      <c r="DH30" s="279" t="e">
        <f t="shared" si="120"/>
        <v>#VALUE!</v>
      </c>
      <c r="DI30" s="282" t="e">
        <f t="shared" si="120"/>
        <v>#VALUE!</v>
      </c>
      <c r="DJ30" s="277" t="e">
        <f t="shared" si="120"/>
        <v>#VALUE!</v>
      </c>
      <c r="DK30" s="278" t="e">
        <f t="shared" si="120"/>
        <v>#VALUE!</v>
      </c>
      <c r="DL30" s="278" t="e">
        <f t="shared" si="120"/>
        <v>#VALUE!</v>
      </c>
      <c r="DM30" s="279" t="e">
        <f t="shared" si="120"/>
        <v>#VALUE!</v>
      </c>
      <c r="DN30" s="280" t="e">
        <f t="shared" si="120"/>
        <v>#VALUE!</v>
      </c>
      <c r="DO30" s="279" t="e">
        <f t="shared" si="120"/>
        <v>#VALUE!</v>
      </c>
      <c r="DP30" s="279" t="e">
        <f t="shared" si="120"/>
        <v>#VALUE!</v>
      </c>
      <c r="DQ30" s="279" t="e">
        <f t="shared" si="120"/>
        <v>#VALUE!</v>
      </c>
      <c r="DR30" s="279" t="e">
        <f t="shared" si="120"/>
        <v>#VALUE!</v>
      </c>
      <c r="DS30" s="282" t="e">
        <f t="shared" si="120"/>
        <v>#VALUE!</v>
      </c>
      <c r="DT30" s="277" t="e">
        <f t="shared" si="11"/>
        <v>#VALUE!</v>
      </c>
      <c r="DU30" s="278" t="e">
        <f t="shared" si="12"/>
        <v>#VALUE!</v>
      </c>
      <c r="DV30" s="259" t="e">
        <f>CZ30*'Ores &amp; Ingots'!$C$3+DA30*'Ores &amp; Ingots'!$C$4+DB30*'Ores &amp; Ingots'!$C$5+DC30*'Ores &amp; Ingots'!$C$6+DD30*'Ores &amp; Ingots'!$C$7+DE30*'Ores &amp; Ingots'!$C$8+DF30*'Ores &amp; Ingots'!$C$9+DG30*'Ores &amp; Ingots'!$C$10+DH30*'Ores &amp; Ingots'!$C$11+DI30*'Ores &amp; Ingots'!$C$12</f>
        <v>#VALUE!</v>
      </c>
      <c r="DW30" s="259" t="e">
        <f>DJ30*'Ores &amp; Ingots'!$B$3+DK30*'Ores &amp; Ingots'!$B$4+DL30*'Ores &amp; Ingots'!$B$5+DM30*'Ores &amp; Ingots'!$B$6+DN30*'Ores &amp; Ingots'!$B$7+DO30*'Ores &amp; Ingots'!$B$8+DP30*'Ores &amp; Ingots'!$B$9+DQ30*'Ores &amp; Ingots'!$B$10+DR30*'Ores &amp; Ingots'!$B$11+DS30*'Ores &amp; Ingots'!$B$12</f>
        <v>#VALUE!</v>
      </c>
      <c r="DX30" s="278" t="e">
        <f>CZ30*Refining!$G$3+DA30*Refining!$G$4+DB30*Refining!$G$5+DC30*Refining!$G$6+DD30*Refining!$G$7+DE30*Refining!$G$8+DF30*Refining!$G$9+DG30*Refining!$G$10+DH30*Refining!$G$11+DI30*Refining!$G$12</f>
        <v>#VALUE!</v>
      </c>
      <c r="DY30" s="197" t="e">
        <f t="shared" si="13"/>
        <v>#VALUE!</v>
      </c>
      <c r="DZ30" s="284" t="e">
        <f t="shared" si="14"/>
        <v>#VALUE!</v>
      </c>
      <c r="EA30" s="277" t="e">
        <f t="shared" si="15"/>
        <v>#VALUE!</v>
      </c>
      <c r="EB30" s="286" t="e">
        <f t="shared" ref="EB30:EC30" si="121">EA30/60</f>
        <v>#VALUE!</v>
      </c>
      <c r="EC30" s="286" t="e">
        <f t="shared" si="121"/>
        <v>#VALUE!</v>
      </c>
      <c r="ED30" s="277" t="e">
        <f t="shared" si="17"/>
        <v>#VALUE!</v>
      </c>
      <c r="EE30" s="286" t="e">
        <f t="shared" ref="EE30:EF30" si="122">ED30/1000</f>
        <v>#VALUE!</v>
      </c>
      <c r="EF30" s="287" t="e">
        <f t="shared" si="122"/>
        <v>#VALUE!</v>
      </c>
      <c r="EG30" s="273" t="e">
        <f t="shared" si="19"/>
        <v>#VALUE!</v>
      </c>
      <c r="EH30" s="288" t="e">
        <f t="shared" si="20"/>
        <v>#VALUE!</v>
      </c>
      <c r="EI30" s="133"/>
    </row>
    <row r="31" spans="1:139" ht="15.75" customHeight="1" x14ac:dyDescent="0.2">
      <c r="A31" s="918" t="s">
        <v>250</v>
      </c>
      <c r="B31" s="55" t="s">
        <v>251</v>
      </c>
      <c r="C31" s="56" t="s">
        <v>156</v>
      </c>
      <c r="D31" s="56">
        <v>3</v>
      </c>
      <c r="E31" s="56">
        <v>3</v>
      </c>
      <c r="F31" s="56">
        <v>3</v>
      </c>
      <c r="G31" s="80">
        <f t="shared" si="0"/>
        <v>421.875</v>
      </c>
      <c r="H31" s="82">
        <v>30</v>
      </c>
      <c r="I31" s="82">
        <v>30</v>
      </c>
      <c r="J31" s="84">
        <f>H31/Main!$D$9</f>
        <v>6</v>
      </c>
      <c r="K31" s="84">
        <f>I31/Main!$D$10</f>
        <v>15</v>
      </c>
      <c r="L31" s="84">
        <f t="shared" si="1"/>
        <v>2.5</v>
      </c>
      <c r="M31" s="84">
        <v>1</v>
      </c>
      <c r="N31" s="305">
        <v>2000</v>
      </c>
      <c r="O31" s="88">
        <v>2000</v>
      </c>
      <c r="P31" s="89"/>
      <c r="Q31" s="90">
        <v>384</v>
      </c>
      <c r="R31" s="90">
        <f>Q31*Main!$D$6</f>
        <v>3840</v>
      </c>
      <c r="S31" s="91"/>
      <c r="T31" s="91"/>
      <c r="U31" s="89"/>
      <c r="V31" s="89"/>
      <c r="W31" s="90">
        <v>800</v>
      </c>
      <c r="X31" s="89"/>
      <c r="Y31" s="90">
        <v>600</v>
      </c>
      <c r="Z31" s="89"/>
      <c r="AA31" s="89"/>
      <c r="AB31" s="89"/>
      <c r="AC31" s="92" t="s">
        <v>220</v>
      </c>
      <c r="AD31" s="103">
        <v>20</v>
      </c>
      <c r="AE31" s="103">
        <v>0</v>
      </c>
      <c r="AF31" s="103">
        <v>0</v>
      </c>
      <c r="AG31" s="103">
        <v>1</v>
      </c>
      <c r="AH31" s="103">
        <v>30</v>
      </c>
      <c r="AI31" s="103">
        <v>0</v>
      </c>
      <c r="AJ31" s="103">
        <v>8</v>
      </c>
      <c r="AK31" s="104">
        <v>10</v>
      </c>
      <c r="AL31" s="103">
        <v>0</v>
      </c>
      <c r="AM31" s="103">
        <v>0</v>
      </c>
      <c r="AN31" s="103">
        <v>0</v>
      </c>
      <c r="AO31" s="103">
        <v>15</v>
      </c>
      <c r="AP31" s="103">
        <v>0</v>
      </c>
      <c r="AQ31" s="103">
        <v>0</v>
      </c>
      <c r="AR31" s="103">
        <v>0</v>
      </c>
      <c r="AS31" s="103">
        <v>0</v>
      </c>
      <c r="AT31" s="103">
        <v>0</v>
      </c>
      <c r="AU31" s="103">
        <v>0</v>
      </c>
      <c r="AV31" s="103">
        <v>0</v>
      </c>
      <c r="AW31" s="103">
        <v>0</v>
      </c>
      <c r="AX31" s="103">
        <v>0</v>
      </c>
      <c r="AY31" s="315">
        <f t="shared" ref="AY31:BS31" si="123">IF(AD31 = 0, "", AD31)</f>
        <v>20</v>
      </c>
      <c r="AZ31" s="102" t="str">
        <f t="shared" si="123"/>
        <v/>
      </c>
      <c r="BA31" s="102" t="str">
        <f t="shared" si="123"/>
        <v/>
      </c>
      <c r="BB31" s="103">
        <f t="shared" si="123"/>
        <v>1</v>
      </c>
      <c r="BC31" s="103">
        <f t="shared" si="123"/>
        <v>30</v>
      </c>
      <c r="BD31" s="102" t="str">
        <f t="shared" si="123"/>
        <v/>
      </c>
      <c r="BE31" s="103">
        <f t="shared" si="123"/>
        <v>8</v>
      </c>
      <c r="BF31" s="104">
        <f t="shared" si="123"/>
        <v>10</v>
      </c>
      <c r="BG31" s="102" t="str">
        <f t="shared" si="123"/>
        <v/>
      </c>
      <c r="BH31" s="102" t="str">
        <f t="shared" si="123"/>
        <v/>
      </c>
      <c r="BI31" s="102" t="str">
        <f t="shared" si="123"/>
        <v/>
      </c>
      <c r="BJ31" s="103">
        <f t="shared" si="123"/>
        <v>15</v>
      </c>
      <c r="BK31" s="102" t="str">
        <f t="shared" si="123"/>
        <v/>
      </c>
      <c r="BL31" s="102" t="str">
        <f t="shared" si="123"/>
        <v/>
      </c>
      <c r="BM31" s="102" t="str">
        <f t="shared" si="123"/>
        <v/>
      </c>
      <c r="BN31" s="102" t="str">
        <f t="shared" si="123"/>
        <v/>
      </c>
      <c r="BO31" s="102" t="str">
        <f t="shared" si="123"/>
        <v/>
      </c>
      <c r="BP31" s="102" t="str">
        <f t="shared" si="123"/>
        <v/>
      </c>
      <c r="BQ31" s="102" t="str">
        <f t="shared" si="123"/>
        <v/>
      </c>
      <c r="BR31" s="102" t="str">
        <f t="shared" si="123"/>
        <v/>
      </c>
      <c r="BS31" s="105" t="str">
        <f t="shared" si="123"/>
        <v/>
      </c>
      <c r="BT31" s="107" t="e">
        <f>$AY31*Assembly!Z$4+$AZ31*Assembly!Z$5+$BA31*Assembly!Z$6+$BB31*Assembly!Z$7+$BC31*Assembly!Z$8+$BD31*Assembly!Z$9+$BE31*Assembly!Z$10+$BF31*Assembly!Z$11+$BG31*Assembly!Z$12+$BH31*Assembly!Z$13+$BI31*Assembly!Z$14+$BJ31*Assembly!Z$15+$BK31*Assembly!Z$16+$BL31*Assembly!Z$17+$BM31*Assembly!Z$18+$BN31*Assembly!Z$19+$BO31*Assembly!Z$20+$BP31*Assembly!Z$21+$BQ31*Assembly!Z$22+$BR31*Assembly!Z$23+$BS31*Assembly!Z$24</f>
        <v>#VALUE!</v>
      </c>
      <c r="BU31" s="103" t="e">
        <f t="shared" si="3"/>
        <v>#VALUE!</v>
      </c>
      <c r="BV31" s="109" t="e">
        <f t="shared" ref="BV31:BV39" si="124">IF(R31 = "?", "?", R31/BT31)</f>
        <v>#VALUE!</v>
      </c>
      <c r="BW31" s="103" t="e">
        <f>$AY31*Assembly!AD$4+$AZ31*Assembly!AD$5+$BA31*Assembly!AD$6+$BB31*Assembly!AD$7+$BC31*Assembly!AD$8+$BD31*Assembly!AD$9+$BE31*Assembly!AD$10+$BF31*Assembly!AD$11+$BG31*Assembly!AD$12+$BH31*Assembly!AD$13+$BI31*Assembly!AD$14+$BJ31*Assembly!AD$15+$BK31*Assembly!AD$16+$BL31*Assembly!AD$17+$BM31*Assembly!AD$18+$BN31*Assembly!AD$19+$BO31*Assembly!AD$20+$BP31*Assembly!AD$21+$BQ31*Assembly!AD$22+$BR31*Assembly!AD$23+$BS31*Assembly!AD$24</f>
        <v>#VALUE!</v>
      </c>
      <c r="BX31" s="110" t="e">
        <f t="shared" si="4"/>
        <v>#VALUE!</v>
      </c>
      <c r="BY31" s="111" t="e">
        <f t="shared" si="5"/>
        <v>#VALUE!</v>
      </c>
      <c r="BZ31" s="112" t="e">
        <f t="shared" si="6"/>
        <v>#VALUE!</v>
      </c>
      <c r="CA31" s="111" t="e">
        <f t="shared" si="7"/>
        <v>#VALUE!</v>
      </c>
      <c r="CB31" s="103" t="e">
        <f>$AY31*Assembly!Y$4+$AZ31*Assembly!Y$5+$BA31*Assembly!Y$6+$BB31*Assembly!Y$7+$BC31*Assembly!Y$8+$BD31*Assembly!Y$9+$BE31*Assembly!Y$10+$BF31*Assembly!Y$11+$BG31*Assembly!Y$12+$BH31*Assembly!Y$13+$BI31*Assembly!Y$14+$BJ31*Assembly!Y$15+$BK31*Assembly!Y$16+$BL31*Assembly!Y$17+$BM31*Assembly!Y$18+$BN31*Assembly!Y$19+$BO31*Assembly!Y$20+$BP31*Assembly!Y$21+$BQ31*Assembly!Y$22+$BR31*Assembly!Y$23+$BS31*Assembly!Y$24</f>
        <v>#VALUE!</v>
      </c>
      <c r="CC31" s="103" t="e">
        <f t="shared" si="8"/>
        <v>#VALUE!</v>
      </c>
      <c r="CD31" s="113" t="e">
        <f t="shared" si="9"/>
        <v>#VALUE!</v>
      </c>
      <c r="CE31" s="114" t="e">
        <f>$AY31*Assembly!AC$4+$AZ31*Assembly!AC$5+$BA31*Assembly!AC$6+$BB31*Assembly!AC$7+$BC31*Assembly!AC$8+$BD31*Assembly!AC$9+$BE31*Assembly!AC$10+$BF31*Assembly!AC$11+$BG31*Assembly!AC$12+$BH31*Assembly!AC$13+$BI31*Assembly!AC$14+$BJ31*Assembly!AC$15+$BK31*Assembly!AC$16+$BL31*Assembly!AC$17+$BM31*Assembly!AC$18+$BN31*Assembly!AC$19+$BO31*Assembly!AC$20+$BP31*Assembly!AC$21+$BQ31*Assembly!AC$22+$BR31*Assembly!AC$23+$BS31*Assembly!AC$24</f>
        <v>#VALUE!</v>
      </c>
      <c r="CF31" s="90" t="e">
        <f>$AY31*Assembly!M$4+$AZ31*Assembly!M$5+$BA31*Assembly!M$6+$BB31*Assembly!M$7+$BC31*Assembly!M$8+$BD31*Assembly!M$9+$BE31*Assembly!M$10+$BF31*Assembly!M$11+$BG31*Assembly!M$12+$BH31*Assembly!M$13+$BI31*Assembly!M$14+$BJ31*Assembly!M$15+$BK31*Assembly!M$16+$BL31*Assembly!M$17+$BM31*Assembly!M$18+$BN31*Assembly!M$19+$BO31*Assembly!M$20+$BP31*Assembly!M$21+$BQ31*Assembly!M$22+$BR31*Assembly!M$23+$BS31*Assembly!M$24</f>
        <v>#VALUE!</v>
      </c>
      <c r="CG31" s="90" t="e">
        <f>$AY31*Assembly!N$4+$AZ31*Assembly!N$5+$BA31*Assembly!N$6+$BB31*Assembly!N$7+$BC31*Assembly!N$8+$BD31*Assembly!N$9+$BE31*Assembly!N$10+$BF31*Assembly!N$11+$BG31*Assembly!N$12+$BH31*Assembly!N$13+$BI31*Assembly!N$14+$BJ31*Assembly!N$15+$BK31*Assembly!N$16+$BL31*Assembly!N$17+$BM31*Assembly!N$18+$BN31*Assembly!N$19+$BO31*Assembly!N$20+$BP31*Assembly!N$21+$BQ31*Assembly!N$22+$BR31*Assembly!N$23+$BS31*Assembly!N$24</f>
        <v>#VALUE!</v>
      </c>
      <c r="CH31" s="90" t="e">
        <f>$AY31*Assembly!O$4+$AZ31*Assembly!O$5+$BA31*Assembly!O$6+$BB31*Assembly!O$7+$BC31*Assembly!O$8+$BD31*Assembly!O$9+$BE31*Assembly!O$10+$BF31*Assembly!O$11+$BG31*Assembly!O$12+$BH31*Assembly!O$13+$BI31*Assembly!O$14+$BJ31*Assembly!O$15+$BK31*Assembly!O$16+$BL31*Assembly!O$17+$BM31*Assembly!O$18+$BN31*Assembly!O$19+$BO31*Assembly!O$20+$BP31*Assembly!O$21+$BQ31*Assembly!O$22+$BR31*Assembly!O$23+$BS31*Assembly!O$24</f>
        <v>#VALUE!</v>
      </c>
      <c r="CI31" s="82" t="e">
        <f>$AY31*Assembly!P$4+$AZ31*Assembly!P$5+$BA31*Assembly!P$6+$BB31*Assembly!P$7+$BC31*Assembly!P$8+$BD31*Assembly!P$9+$BE31*Assembly!P$10+$BF31*Assembly!P$11+$BG31*Assembly!P$12+$BH31*Assembly!P$13+$BI31*Assembly!P$14+$BJ31*Assembly!P$15+$BK31*Assembly!P$16+$BL31*Assembly!P$17+$BM31*Assembly!P$18+$BN31*Assembly!P$19+$BO31*Assembly!P$20+$BP31*Assembly!P$21+$BQ31*Assembly!P$22+$BR31*Assembly!P$23+$BS31*Assembly!P$24</f>
        <v>#VALUE!</v>
      </c>
      <c r="CJ31" s="82" t="e">
        <f>$AY31*Assembly!Q$4+$AZ31*Assembly!Q$5+$BA31*Assembly!Q$6+$BB31*Assembly!Q$7+$BC31*Assembly!Q$8+$BD31*Assembly!Q$9+$BE31*Assembly!Q$10+$BF31*Assembly!Q$11+$BG31*Assembly!Q$12+$BH31*Assembly!Q$13+$BI31*Assembly!Q$14+$BJ31*Assembly!Q$15+$BK31*Assembly!Q$16+$BL31*Assembly!Q$17+$BM31*Assembly!Q$18+$BN31*Assembly!Q$19+$BO31*Assembly!Q$20+$BP31*Assembly!Q$21+$BQ31*Assembly!Q$22+$BR31*Assembly!Q$23+$BS31*Assembly!Q$24</f>
        <v>#VALUE!</v>
      </c>
      <c r="CK31" s="90" t="e">
        <f>$AY31*Assembly!R$4+$AZ31*Assembly!R$5+$BA31*Assembly!R$6+$BB31*Assembly!R$7+$BC31*Assembly!R$8+$BD31*Assembly!R$9+$BE31*Assembly!R$10+$BF31*Assembly!R$11+$BG31*Assembly!R$12+$BH31*Assembly!R$13+$BI31*Assembly!R$14+$BJ31*Assembly!R$15+$BK31*Assembly!R$16+$BL31*Assembly!R$17+$BM31*Assembly!R$18+$BN31*Assembly!R$19+$BO31*Assembly!R$20+$BP31*Assembly!R$21+$BQ31*Assembly!R$22+$BR31*Assembly!R$23+$BS31*Assembly!R$24</f>
        <v>#VALUE!</v>
      </c>
      <c r="CL31" s="82" t="e">
        <f>$AY31*Assembly!S$4+$AZ31*Assembly!S$5+$BA31*Assembly!S$6+$BB31*Assembly!S$7+$BC31*Assembly!S$8+$BD31*Assembly!S$9+$BE31*Assembly!S$10+$BF31*Assembly!S$11+$BG31*Assembly!S$12+$BH31*Assembly!S$13+$BI31*Assembly!S$14+$BJ31*Assembly!S$15+$BK31*Assembly!S$16+$BL31*Assembly!S$17+$BM31*Assembly!S$18+$BN31*Assembly!S$19+$BO31*Assembly!S$20+$BP31*Assembly!S$21+$BQ31*Assembly!S$22+$BR31*Assembly!S$23+$BS31*Assembly!S$24</f>
        <v>#VALUE!</v>
      </c>
      <c r="CM31" s="82" t="e">
        <f>$AY31*Assembly!T$4+$AZ31*Assembly!T$5+$BA31*Assembly!T$6+$BB31*Assembly!T$7+$BC31*Assembly!T$8+$BD31*Assembly!T$9+$BE31*Assembly!T$10+$BF31*Assembly!T$11+$BG31*Assembly!T$12+$BH31*Assembly!T$13+$BI31*Assembly!T$14+$BJ31*Assembly!T$15+$BK31*Assembly!T$16+$BL31*Assembly!T$17+$BM31*Assembly!T$18+$BN31*Assembly!T$19+$BO31*Assembly!T$20+$BP31*Assembly!T$21+$BQ31*Assembly!T$22+$BR31*Assembly!T$23+$BS31*Assembly!T$24</f>
        <v>#VALUE!</v>
      </c>
      <c r="CN31" s="82" t="e">
        <f>$AY31*Assembly!U$4+$AZ31*Assembly!U$5+$BA31*Assembly!U$6+$BB31*Assembly!U$7+$BC31*Assembly!U$8+$BD31*Assembly!U$9+$BE31*Assembly!U$10+$BF31*Assembly!U$11+$BG31*Assembly!U$12+$BH31*Assembly!U$13+$BI31*Assembly!U$14+$BJ31*Assembly!U$15+$BK31*Assembly!U$16+$BL31*Assembly!U$17+$BM31*Assembly!U$18+$BN31*Assembly!U$19+$BO31*Assembly!U$20+$BP31*Assembly!U$21+$BQ31*Assembly!U$22+$BR31*Assembly!U$23+$BS31*Assembly!U$24</f>
        <v>#VALUE!</v>
      </c>
      <c r="CO31" s="90" t="e">
        <f>$AY31*Assembly!V$4+$AZ31*Assembly!V$5+$BA31*Assembly!V$6+$BB31*Assembly!V$7+$BC31*Assembly!V$8+$BD31*Assembly!V$9+$BE31*Assembly!V$10+$BF31*Assembly!V$11+$BG31*Assembly!V$12+$BH31*Assembly!V$13+$BI31*Assembly!V$14+$BJ31*Assembly!V$15+$BK31*Assembly!V$16+$BL31*Assembly!V$17+$BM31*Assembly!V$18+$BN31*Assembly!V$19+$BO31*Assembly!V$20+$BP31*Assembly!V$21+$BQ31*Assembly!V$22+$BR31*Assembly!V$23+$BS31*Assembly!V$24</f>
        <v>#VALUE!</v>
      </c>
      <c r="CP31" s="90" t="e">
        <f>CF31*Refining!$F$3</f>
        <v>#VALUE!</v>
      </c>
      <c r="CQ31" s="90" t="e">
        <f>CG31*Refining!$F$4</f>
        <v>#VALUE!</v>
      </c>
      <c r="CR31" s="90" t="e">
        <f>CH31*Refining!$F$5</f>
        <v>#VALUE!</v>
      </c>
      <c r="CS31" s="90" t="e">
        <f>CI31*Refining!$F$6</f>
        <v>#VALUE!</v>
      </c>
      <c r="CT31" s="90" t="e">
        <f>CJ31*Refining!$F$7</f>
        <v>#VALUE!</v>
      </c>
      <c r="CU31" s="90" t="e">
        <f>CK31*Refining!$F$8</f>
        <v>#VALUE!</v>
      </c>
      <c r="CV31" s="90" t="e">
        <f>CL31*Refining!$F$9</f>
        <v>#VALUE!</v>
      </c>
      <c r="CW31" s="90" t="e">
        <f>CM31*Refining!$F$10</f>
        <v>#VALUE!</v>
      </c>
      <c r="CX31" s="90" t="e">
        <f>CN31*Refining!$F$11</f>
        <v>#VALUE!</v>
      </c>
      <c r="CY31" s="90" t="e">
        <f>CO31*Refining!$F$12</f>
        <v>#VALUE!</v>
      </c>
      <c r="CZ31" s="121" t="e">
        <f t="shared" ref="CZ31:DS31" si="125">IF(CF31 = 0, "", CF31)</f>
        <v>#VALUE!</v>
      </c>
      <c r="DA31" s="125" t="e">
        <f t="shared" si="125"/>
        <v>#VALUE!</v>
      </c>
      <c r="DB31" s="125" t="e">
        <f t="shared" si="125"/>
        <v>#VALUE!</v>
      </c>
      <c r="DC31" s="122" t="e">
        <f t="shared" si="125"/>
        <v>#VALUE!</v>
      </c>
      <c r="DD31" s="123" t="e">
        <f t="shared" si="125"/>
        <v>#VALUE!</v>
      </c>
      <c r="DE31" s="122" t="e">
        <f t="shared" si="125"/>
        <v>#VALUE!</v>
      </c>
      <c r="DF31" s="123" t="e">
        <f t="shared" si="125"/>
        <v>#VALUE!</v>
      </c>
      <c r="DG31" s="123" t="e">
        <f t="shared" si="125"/>
        <v>#VALUE!</v>
      </c>
      <c r="DH31" s="122" t="e">
        <f t="shared" si="125"/>
        <v>#VALUE!</v>
      </c>
      <c r="DI31" s="124" t="e">
        <f t="shared" si="125"/>
        <v>#VALUE!</v>
      </c>
      <c r="DJ31" s="121" t="e">
        <f t="shared" si="125"/>
        <v>#VALUE!</v>
      </c>
      <c r="DK31" s="125" t="e">
        <f t="shared" si="125"/>
        <v>#VALUE!</v>
      </c>
      <c r="DL31" s="125" t="e">
        <f t="shared" si="125"/>
        <v>#VALUE!</v>
      </c>
      <c r="DM31" s="122" t="e">
        <f t="shared" si="125"/>
        <v>#VALUE!</v>
      </c>
      <c r="DN31" s="123" t="e">
        <f t="shared" si="125"/>
        <v>#VALUE!</v>
      </c>
      <c r="DO31" s="122" t="e">
        <f t="shared" si="125"/>
        <v>#VALUE!</v>
      </c>
      <c r="DP31" s="122" t="e">
        <f t="shared" si="125"/>
        <v>#VALUE!</v>
      </c>
      <c r="DQ31" s="122" t="e">
        <f t="shared" si="125"/>
        <v>#VALUE!</v>
      </c>
      <c r="DR31" s="122" t="e">
        <f t="shared" si="125"/>
        <v>#VALUE!</v>
      </c>
      <c r="DS31" s="124" t="e">
        <f t="shared" si="125"/>
        <v>#VALUE!</v>
      </c>
      <c r="DT31" s="121" t="e">
        <f t="shared" si="11"/>
        <v>#VALUE!</v>
      </c>
      <c r="DU31" s="125" t="e">
        <f t="shared" si="12"/>
        <v>#VALUE!</v>
      </c>
      <c r="DV31" s="103" t="e">
        <f>CZ31*'Ores &amp; Ingots'!$C$3+DA31*'Ores &amp; Ingots'!$C$4+DB31*'Ores &amp; Ingots'!$C$5+DC31*'Ores &amp; Ingots'!$C$6+DD31*'Ores &amp; Ingots'!$C$7+DE31*'Ores &amp; Ingots'!$C$8+DF31*'Ores &amp; Ingots'!$C$9+DG31*'Ores &amp; Ingots'!$C$10+DH31*'Ores &amp; Ingots'!$C$11+DI31*'Ores &amp; Ingots'!$C$12</f>
        <v>#VALUE!</v>
      </c>
      <c r="DW31" s="103" t="e">
        <f>DJ31*'Ores &amp; Ingots'!$B$3+DK31*'Ores &amp; Ingots'!$B$4+DL31*'Ores &amp; Ingots'!$B$5+DM31*'Ores &amp; Ingots'!$B$6+DN31*'Ores &amp; Ingots'!$B$7+DO31*'Ores &amp; Ingots'!$B$8+DP31*'Ores &amp; Ingots'!$B$9+DQ31*'Ores &amp; Ingots'!$B$10+DR31*'Ores &amp; Ingots'!$B$11+DS31*'Ores &amp; Ingots'!$B$12</f>
        <v>#VALUE!</v>
      </c>
      <c r="DX31" s="125" t="e">
        <f>CZ31*Refining!$G$3+DA31*Refining!$G$4+DB31*Refining!$G$5+DC31*Refining!$G$6+DD31*Refining!$G$7+DE31*Refining!$G$8+DF31*Refining!$G$9+DG31*Refining!$G$10+DH31*Refining!$G$11+DI31*Refining!$G$12</f>
        <v>#VALUE!</v>
      </c>
      <c r="DY31" s="125" t="e">
        <f t="shared" si="13"/>
        <v>#VALUE!</v>
      </c>
      <c r="DZ31" s="129" t="e">
        <f t="shared" si="14"/>
        <v>#VALUE!</v>
      </c>
      <c r="EA31" s="121" t="e">
        <f t="shared" si="15"/>
        <v>#VALUE!</v>
      </c>
      <c r="EB31" s="131" t="e">
        <f t="shared" ref="EB31:EC31" si="126">EA31/60</f>
        <v>#VALUE!</v>
      </c>
      <c r="EC31" s="131" t="e">
        <f t="shared" si="126"/>
        <v>#VALUE!</v>
      </c>
      <c r="ED31" s="121" t="e">
        <f t="shared" si="17"/>
        <v>#VALUE!</v>
      </c>
      <c r="EE31" s="131" t="e">
        <f t="shared" ref="EE31:EF31" si="127">ED31/1000</f>
        <v>#VALUE!</v>
      </c>
      <c r="EF31" s="134" t="e">
        <f t="shared" si="127"/>
        <v>#VALUE!</v>
      </c>
      <c r="EG31" s="113" t="e">
        <f t="shared" si="19"/>
        <v>#VALUE!</v>
      </c>
      <c r="EH31" s="293" t="e">
        <f t="shared" si="20"/>
        <v>#VALUE!</v>
      </c>
      <c r="EI31" s="133">
        <v>601</v>
      </c>
    </row>
    <row r="32" spans="1:139" ht="15.75" customHeight="1" x14ac:dyDescent="0.2">
      <c r="A32" s="864"/>
      <c r="B32" s="135" t="s">
        <v>251</v>
      </c>
      <c r="C32" s="137" t="s">
        <v>155</v>
      </c>
      <c r="D32" s="137">
        <v>5</v>
      </c>
      <c r="E32" s="137">
        <v>5</v>
      </c>
      <c r="F32" s="137">
        <v>5</v>
      </c>
      <c r="G32" s="141">
        <f t="shared" si="0"/>
        <v>15.625</v>
      </c>
      <c r="H32" s="142">
        <v>20</v>
      </c>
      <c r="I32" s="142">
        <v>20</v>
      </c>
      <c r="J32" s="144">
        <f>H32/Main!$D$9</f>
        <v>4</v>
      </c>
      <c r="K32" s="144">
        <f>I32/Main!$D$10</f>
        <v>10</v>
      </c>
      <c r="L32" s="144">
        <f t="shared" si="1"/>
        <v>2.5</v>
      </c>
      <c r="M32" s="144">
        <v>1</v>
      </c>
      <c r="N32" s="306" t="s">
        <v>28</v>
      </c>
      <c r="O32" s="149" t="s">
        <v>28</v>
      </c>
      <c r="P32" s="150"/>
      <c r="Q32" s="153">
        <v>84</v>
      </c>
      <c r="R32" s="153">
        <f>Q32*Main!$D$6</f>
        <v>840</v>
      </c>
      <c r="S32" s="155"/>
      <c r="T32" s="155"/>
      <c r="U32" s="150"/>
      <c r="V32" s="150"/>
      <c r="W32" s="153">
        <v>600</v>
      </c>
      <c r="X32" s="150"/>
      <c r="Y32" s="153">
        <v>300</v>
      </c>
      <c r="Z32" s="150"/>
      <c r="AA32" s="150"/>
      <c r="AB32" s="150"/>
      <c r="AC32" s="157"/>
      <c r="AD32" s="165">
        <v>10</v>
      </c>
      <c r="AE32" s="165">
        <v>0</v>
      </c>
      <c r="AF32" s="165">
        <v>0</v>
      </c>
      <c r="AG32" s="165">
        <v>1</v>
      </c>
      <c r="AH32" s="165">
        <v>30</v>
      </c>
      <c r="AI32" s="165">
        <v>0</v>
      </c>
      <c r="AJ32" s="165">
        <v>4</v>
      </c>
      <c r="AK32" s="171">
        <v>10</v>
      </c>
      <c r="AL32" s="165">
        <v>0</v>
      </c>
      <c r="AM32" s="165">
        <v>0</v>
      </c>
      <c r="AN32" s="165">
        <v>0</v>
      </c>
      <c r="AO32" s="165">
        <v>5</v>
      </c>
      <c r="AP32" s="165">
        <v>0</v>
      </c>
      <c r="AQ32" s="165">
        <v>0</v>
      </c>
      <c r="AR32" s="165">
        <v>0</v>
      </c>
      <c r="AS32" s="165">
        <v>0</v>
      </c>
      <c r="AT32" s="165">
        <v>0</v>
      </c>
      <c r="AU32" s="165">
        <v>0</v>
      </c>
      <c r="AV32" s="165">
        <v>0</v>
      </c>
      <c r="AW32" s="165">
        <v>0</v>
      </c>
      <c r="AX32" s="165">
        <v>0</v>
      </c>
      <c r="AY32" s="316">
        <f t="shared" ref="AY32:BS32" si="128">IF(AD32 = 0, "", AD32)</f>
        <v>10</v>
      </c>
      <c r="AZ32" s="163" t="str">
        <f t="shared" si="128"/>
        <v/>
      </c>
      <c r="BA32" s="163" t="str">
        <f t="shared" si="128"/>
        <v/>
      </c>
      <c r="BB32" s="165">
        <f t="shared" si="128"/>
        <v>1</v>
      </c>
      <c r="BC32" s="165">
        <f t="shared" si="128"/>
        <v>30</v>
      </c>
      <c r="BD32" s="163" t="str">
        <f t="shared" si="128"/>
        <v/>
      </c>
      <c r="BE32" s="165">
        <f t="shared" si="128"/>
        <v>4</v>
      </c>
      <c r="BF32" s="171">
        <f t="shared" si="128"/>
        <v>10</v>
      </c>
      <c r="BG32" s="163" t="str">
        <f t="shared" si="128"/>
        <v/>
      </c>
      <c r="BH32" s="163" t="str">
        <f t="shared" si="128"/>
        <v/>
      </c>
      <c r="BI32" s="163" t="str">
        <f t="shared" si="128"/>
        <v/>
      </c>
      <c r="BJ32" s="165">
        <f t="shared" si="128"/>
        <v>5</v>
      </c>
      <c r="BK32" s="163" t="str">
        <f t="shared" si="128"/>
        <v/>
      </c>
      <c r="BL32" s="163" t="str">
        <f t="shared" si="128"/>
        <v/>
      </c>
      <c r="BM32" s="163" t="str">
        <f t="shared" si="128"/>
        <v/>
      </c>
      <c r="BN32" s="163" t="str">
        <f t="shared" si="128"/>
        <v/>
      </c>
      <c r="BO32" s="163" t="str">
        <f t="shared" si="128"/>
        <v/>
      </c>
      <c r="BP32" s="163" t="str">
        <f t="shared" si="128"/>
        <v/>
      </c>
      <c r="BQ32" s="163" t="str">
        <f t="shared" si="128"/>
        <v/>
      </c>
      <c r="BR32" s="163" t="str">
        <f t="shared" si="128"/>
        <v/>
      </c>
      <c r="BS32" s="173" t="str">
        <f t="shared" si="128"/>
        <v/>
      </c>
      <c r="BT32" s="175" t="e">
        <f>$AY32*Assembly!Z$4+$AZ32*Assembly!Z$5+$BA32*Assembly!Z$6+$BB32*Assembly!Z$7+$BC32*Assembly!Z$8+$BD32*Assembly!Z$9+$BE32*Assembly!Z$10+$BF32*Assembly!Z$11+$BG32*Assembly!Z$12+$BH32*Assembly!Z$13+$BI32*Assembly!Z$14+$BJ32*Assembly!Z$15+$BK32*Assembly!Z$16+$BL32*Assembly!Z$17+$BM32*Assembly!Z$18+$BN32*Assembly!Z$19+$BO32*Assembly!Z$20+$BP32*Assembly!Z$21+$BQ32*Assembly!Z$22+$BR32*Assembly!Z$23+$BS32*Assembly!Z$24</f>
        <v>#VALUE!</v>
      </c>
      <c r="BU32" s="165" t="e">
        <f t="shared" si="3"/>
        <v>#VALUE!</v>
      </c>
      <c r="BV32" s="176" t="e">
        <f t="shared" si="124"/>
        <v>#VALUE!</v>
      </c>
      <c r="BW32" s="165" t="e">
        <f>$AY32*Assembly!AD$4+$AZ32*Assembly!AD$5+$BA32*Assembly!AD$6+$BB32*Assembly!AD$7+$BC32*Assembly!AD$8+$BD32*Assembly!AD$9+$BE32*Assembly!AD$10+$BF32*Assembly!AD$11+$BG32*Assembly!AD$12+$BH32*Assembly!AD$13+$BI32*Assembly!AD$14+$BJ32*Assembly!AD$15+$BK32*Assembly!AD$16+$BL32*Assembly!AD$17+$BM32*Assembly!AD$18+$BN32*Assembly!AD$19+$BO32*Assembly!AD$20+$BP32*Assembly!AD$21+$BQ32*Assembly!AD$22+$BR32*Assembly!AD$23+$BS32*Assembly!AD$24</f>
        <v>#VALUE!</v>
      </c>
      <c r="BX32" s="180" t="e">
        <f t="shared" si="4"/>
        <v>#VALUE!</v>
      </c>
      <c r="BY32" s="181" t="e">
        <f t="shared" si="5"/>
        <v>#VALUE!</v>
      </c>
      <c r="BZ32" s="182" t="e">
        <f t="shared" si="6"/>
        <v>#VALUE!</v>
      </c>
      <c r="CA32" s="181" t="e">
        <f t="shared" si="7"/>
        <v>#VALUE!</v>
      </c>
      <c r="CB32" s="165" t="e">
        <f>$AY32*Assembly!Y$4+$AZ32*Assembly!Y$5+$BA32*Assembly!Y$6+$BB32*Assembly!Y$7+$BC32*Assembly!Y$8+$BD32*Assembly!Y$9+$BE32*Assembly!Y$10+$BF32*Assembly!Y$11+$BG32*Assembly!Y$12+$BH32*Assembly!Y$13+$BI32*Assembly!Y$14+$BJ32*Assembly!Y$15+$BK32*Assembly!Y$16+$BL32*Assembly!Y$17+$BM32*Assembly!Y$18+$BN32*Assembly!Y$19+$BO32*Assembly!Y$20+$BP32*Assembly!Y$21+$BQ32*Assembly!Y$22+$BR32*Assembly!Y$23+$BS32*Assembly!Y$24</f>
        <v>#VALUE!</v>
      </c>
      <c r="CC32" s="165" t="e">
        <f t="shared" si="8"/>
        <v>#VALUE!</v>
      </c>
      <c r="CD32" s="136" t="e">
        <f t="shared" si="9"/>
        <v>#VALUE!</v>
      </c>
      <c r="CE32" s="184" t="e">
        <f>$AY32*Assembly!AC$4+$AZ32*Assembly!AC$5+$BA32*Assembly!AC$6+$BB32*Assembly!AC$7+$BC32*Assembly!AC$8+$BD32*Assembly!AC$9+$BE32*Assembly!AC$10+$BF32*Assembly!AC$11+$BG32*Assembly!AC$12+$BH32*Assembly!AC$13+$BI32*Assembly!AC$14+$BJ32*Assembly!AC$15+$BK32*Assembly!AC$16+$BL32*Assembly!AC$17+$BM32*Assembly!AC$18+$BN32*Assembly!AC$19+$BO32*Assembly!AC$20+$BP32*Assembly!AC$21+$BQ32*Assembly!AC$22+$BR32*Assembly!AC$23+$BS32*Assembly!AC$24</f>
        <v>#VALUE!</v>
      </c>
      <c r="CF32" s="153" t="e">
        <f>$AY32*Assembly!M$4+$AZ32*Assembly!M$5+$BA32*Assembly!M$6+$BB32*Assembly!M$7+$BC32*Assembly!M$8+$BD32*Assembly!M$9+$BE32*Assembly!M$10+$BF32*Assembly!M$11+$BG32*Assembly!M$12+$BH32*Assembly!M$13+$BI32*Assembly!M$14+$BJ32*Assembly!M$15+$BK32*Assembly!M$16+$BL32*Assembly!M$17+$BM32*Assembly!M$18+$BN32*Assembly!M$19+$BO32*Assembly!M$20+$BP32*Assembly!M$21+$BQ32*Assembly!M$22+$BR32*Assembly!M$23+$BS32*Assembly!M$24</f>
        <v>#VALUE!</v>
      </c>
      <c r="CG32" s="153" t="e">
        <f>$AY32*Assembly!N$4+$AZ32*Assembly!N$5+$BA32*Assembly!N$6+$BB32*Assembly!N$7+$BC32*Assembly!N$8+$BD32*Assembly!N$9+$BE32*Assembly!N$10+$BF32*Assembly!N$11+$BG32*Assembly!N$12+$BH32*Assembly!N$13+$BI32*Assembly!N$14+$BJ32*Assembly!N$15+$BK32*Assembly!N$16+$BL32*Assembly!N$17+$BM32*Assembly!N$18+$BN32*Assembly!N$19+$BO32*Assembly!N$20+$BP32*Assembly!N$21+$BQ32*Assembly!N$22+$BR32*Assembly!N$23+$BS32*Assembly!N$24</f>
        <v>#VALUE!</v>
      </c>
      <c r="CH32" s="153" t="e">
        <f>$AY32*Assembly!O$4+$AZ32*Assembly!O$5+$BA32*Assembly!O$6+$BB32*Assembly!O$7+$BC32*Assembly!O$8+$BD32*Assembly!O$9+$BE32*Assembly!O$10+$BF32*Assembly!O$11+$BG32*Assembly!O$12+$BH32*Assembly!O$13+$BI32*Assembly!O$14+$BJ32*Assembly!O$15+$BK32*Assembly!O$16+$BL32*Assembly!O$17+$BM32*Assembly!O$18+$BN32*Assembly!O$19+$BO32*Assembly!O$20+$BP32*Assembly!O$21+$BQ32*Assembly!O$22+$BR32*Assembly!O$23+$BS32*Assembly!O$24</f>
        <v>#VALUE!</v>
      </c>
      <c r="CI32" s="142" t="e">
        <f>$AY32*Assembly!P$4+$AZ32*Assembly!P$5+$BA32*Assembly!P$6+$BB32*Assembly!P$7+$BC32*Assembly!P$8+$BD32*Assembly!P$9+$BE32*Assembly!P$10+$BF32*Assembly!P$11+$BG32*Assembly!P$12+$BH32*Assembly!P$13+$BI32*Assembly!P$14+$BJ32*Assembly!P$15+$BK32*Assembly!P$16+$BL32*Assembly!P$17+$BM32*Assembly!P$18+$BN32*Assembly!P$19+$BO32*Assembly!P$20+$BP32*Assembly!P$21+$BQ32*Assembly!P$22+$BR32*Assembly!P$23+$BS32*Assembly!P$24</f>
        <v>#VALUE!</v>
      </c>
      <c r="CJ32" s="142" t="e">
        <f>$AY32*Assembly!Q$4+$AZ32*Assembly!Q$5+$BA32*Assembly!Q$6+$BB32*Assembly!Q$7+$BC32*Assembly!Q$8+$BD32*Assembly!Q$9+$BE32*Assembly!Q$10+$BF32*Assembly!Q$11+$BG32*Assembly!Q$12+$BH32*Assembly!Q$13+$BI32*Assembly!Q$14+$BJ32*Assembly!Q$15+$BK32*Assembly!Q$16+$BL32*Assembly!Q$17+$BM32*Assembly!Q$18+$BN32*Assembly!Q$19+$BO32*Assembly!Q$20+$BP32*Assembly!Q$21+$BQ32*Assembly!Q$22+$BR32*Assembly!Q$23+$BS32*Assembly!Q$24</f>
        <v>#VALUE!</v>
      </c>
      <c r="CK32" s="153" t="e">
        <f>$AY32*Assembly!R$4+$AZ32*Assembly!R$5+$BA32*Assembly!R$6+$BB32*Assembly!R$7+$BC32*Assembly!R$8+$BD32*Assembly!R$9+$BE32*Assembly!R$10+$BF32*Assembly!R$11+$BG32*Assembly!R$12+$BH32*Assembly!R$13+$BI32*Assembly!R$14+$BJ32*Assembly!R$15+$BK32*Assembly!R$16+$BL32*Assembly!R$17+$BM32*Assembly!R$18+$BN32*Assembly!R$19+$BO32*Assembly!R$20+$BP32*Assembly!R$21+$BQ32*Assembly!R$22+$BR32*Assembly!R$23+$BS32*Assembly!R$24</f>
        <v>#VALUE!</v>
      </c>
      <c r="CL32" s="142" t="e">
        <f>$AY32*Assembly!S$4+$AZ32*Assembly!S$5+$BA32*Assembly!S$6+$BB32*Assembly!S$7+$BC32*Assembly!S$8+$BD32*Assembly!S$9+$BE32*Assembly!S$10+$BF32*Assembly!S$11+$BG32*Assembly!S$12+$BH32*Assembly!S$13+$BI32*Assembly!S$14+$BJ32*Assembly!S$15+$BK32*Assembly!S$16+$BL32*Assembly!S$17+$BM32*Assembly!S$18+$BN32*Assembly!S$19+$BO32*Assembly!S$20+$BP32*Assembly!S$21+$BQ32*Assembly!S$22+$BR32*Assembly!S$23+$BS32*Assembly!S$24</f>
        <v>#VALUE!</v>
      </c>
      <c r="CM32" s="142" t="e">
        <f>$AY32*Assembly!T$4+$AZ32*Assembly!T$5+$BA32*Assembly!T$6+$BB32*Assembly!T$7+$BC32*Assembly!T$8+$BD32*Assembly!T$9+$BE32*Assembly!T$10+$BF32*Assembly!T$11+$BG32*Assembly!T$12+$BH32*Assembly!T$13+$BI32*Assembly!T$14+$BJ32*Assembly!T$15+$BK32*Assembly!T$16+$BL32*Assembly!T$17+$BM32*Assembly!T$18+$BN32*Assembly!T$19+$BO32*Assembly!T$20+$BP32*Assembly!T$21+$BQ32*Assembly!T$22+$BR32*Assembly!T$23+$BS32*Assembly!T$24</f>
        <v>#VALUE!</v>
      </c>
      <c r="CN32" s="142" t="e">
        <f>$AY32*Assembly!U$4+$AZ32*Assembly!U$5+$BA32*Assembly!U$6+$BB32*Assembly!U$7+$BC32*Assembly!U$8+$BD32*Assembly!U$9+$BE32*Assembly!U$10+$BF32*Assembly!U$11+$BG32*Assembly!U$12+$BH32*Assembly!U$13+$BI32*Assembly!U$14+$BJ32*Assembly!U$15+$BK32*Assembly!U$16+$BL32*Assembly!U$17+$BM32*Assembly!U$18+$BN32*Assembly!U$19+$BO32*Assembly!U$20+$BP32*Assembly!U$21+$BQ32*Assembly!U$22+$BR32*Assembly!U$23+$BS32*Assembly!U$24</f>
        <v>#VALUE!</v>
      </c>
      <c r="CO32" s="153" t="e">
        <f>$AY32*Assembly!V$4+$AZ32*Assembly!V$5+$BA32*Assembly!V$6+$BB32*Assembly!V$7+$BC32*Assembly!V$8+$BD32*Assembly!V$9+$BE32*Assembly!V$10+$BF32*Assembly!V$11+$BG32*Assembly!V$12+$BH32*Assembly!V$13+$BI32*Assembly!V$14+$BJ32*Assembly!V$15+$BK32*Assembly!V$16+$BL32*Assembly!V$17+$BM32*Assembly!V$18+$BN32*Assembly!V$19+$BO32*Assembly!V$20+$BP32*Assembly!V$21+$BQ32*Assembly!V$22+$BR32*Assembly!V$23+$BS32*Assembly!V$24</f>
        <v>#VALUE!</v>
      </c>
      <c r="CP32" s="153" t="e">
        <f>CF32*Refining!$F$3</f>
        <v>#VALUE!</v>
      </c>
      <c r="CQ32" s="153" t="e">
        <f>CG32*Refining!$F$4</f>
        <v>#VALUE!</v>
      </c>
      <c r="CR32" s="153" t="e">
        <f>CH32*Refining!$F$5</f>
        <v>#VALUE!</v>
      </c>
      <c r="CS32" s="153" t="e">
        <f>CI32*Refining!$F$6</f>
        <v>#VALUE!</v>
      </c>
      <c r="CT32" s="153" t="e">
        <f>CJ32*Refining!$F$7</f>
        <v>#VALUE!</v>
      </c>
      <c r="CU32" s="153" t="e">
        <f>CK32*Refining!$F$8</f>
        <v>#VALUE!</v>
      </c>
      <c r="CV32" s="153" t="e">
        <f>CL32*Refining!$F$9</f>
        <v>#VALUE!</v>
      </c>
      <c r="CW32" s="153" t="e">
        <f>CM32*Refining!$F$10</f>
        <v>#VALUE!</v>
      </c>
      <c r="CX32" s="153" t="e">
        <f>CN32*Refining!$F$11</f>
        <v>#VALUE!</v>
      </c>
      <c r="CY32" s="153" t="e">
        <f>CO32*Refining!$F$12</f>
        <v>#VALUE!</v>
      </c>
      <c r="CZ32" s="190" t="e">
        <f t="shared" ref="CZ32:DS32" si="129">IF(CF32 = 0, "", CF32)</f>
        <v>#VALUE!</v>
      </c>
      <c r="DA32" s="197" t="e">
        <f t="shared" si="129"/>
        <v>#VALUE!</v>
      </c>
      <c r="DB32" s="197" t="e">
        <f t="shared" si="129"/>
        <v>#VALUE!</v>
      </c>
      <c r="DC32" s="191" t="e">
        <f t="shared" si="129"/>
        <v>#VALUE!</v>
      </c>
      <c r="DD32" s="193" t="e">
        <f t="shared" si="129"/>
        <v>#VALUE!</v>
      </c>
      <c r="DE32" s="191" t="e">
        <f t="shared" si="129"/>
        <v>#VALUE!</v>
      </c>
      <c r="DF32" s="193" t="e">
        <f t="shared" si="129"/>
        <v>#VALUE!</v>
      </c>
      <c r="DG32" s="193" t="e">
        <f t="shared" si="129"/>
        <v>#VALUE!</v>
      </c>
      <c r="DH32" s="191" t="e">
        <f t="shared" si="129"/>
        <v>#VALUE!</v>
      </c>
      <c r="DI32" s="195" t="e">
        <f t="shared" si="129"/>
        <v>#VALUE!</v>
      </c>
      <c r="DJ32" s="190" t="e">
        <f t="shared" si="129"/>
        <v>#VALUE!</v>
      </c>
      <c r="DK32" s="197" t="e">
        <f t="shared" si="129"/>
        <v>#VALUE!</v>
      </c>
      <c r="DL32" s="197" t="e">
        <f t="shared" si="129"/>
        <v>#VALUE!</v>
      </c>
      <c r="DM32" s="191" t="e">
        <f t="shared" si="129"/>
        <v>#VALUE!</v>
      </c>
      <c r="DN32" s="193" t="e">
        <f t="shared" si="129"/>
        <v>#VALUE!</v>
      </c>
      <c r="DO32" s="191" t="e">
        <f t="shared" si="129"/>
        <v>#VALUE!</v>
      </c>
      <c r="DP32" s="191" t="e">
        <f t="shared" si="129"/>
        <v>#VALUE!</v>
      </c>
      <c r="DQ32" s="191" t="e">
        <f t="shared" si="129"/>
        <v>#VALUE!</v>
      </c>
      <c r="DR32" s="191" t="e">
        <f t="shared" si="129"/>
        <v>#VALUE!</v>
      </c>
      <c r="DS32" s="195" t="e">
        <f t="shared" si="129"/>
        <v>#VALUE!</v>
      </c>
      <c r="DT32" s="190" t="e">
        <f t="shared" si="11"/>
        <v>#VALUE!</v>
      </c>
      <c r="DU32" s="197" t="e">
        <f t="shared" si="12"/>
        <v>#VALUE!</v>
      </c>
      <c r="DV32" s="165" t="e">
        <f>CZ32*'Ores &amp; Ingots'!$C$3+DA32*'Ores &amp; Ingots'!$C$4+DB32*'Ores &amp; Ingots'!$C$5+DC32*'Ores &amp; Ingots'!$C$6+DD32*'Ores &amp; Ingots'!$C$7+DE32*'Ores &amp; Ingots'!$C$8+DF32*'Ores &amp; Ingots'!$C$9+DG32*'Ores &amp; Ingots'!$C$10+DH32*'Ores &amp; Ingots'!$C$11+DI32*'Ores &amp; Ingots'!$C$12</f>
        <v>#VALUE!</v>
      </c>
      <c r="DW32" s="165" t="e">
        <f>DJ32*'Ores &amp; Ingots'!$B$3+DK32*'Ores &amp; Ingots'!$B$4+DL32*'Ores &amp; Ingots'!$B$5+DM32*'Ores &amp; Ingots'!$B$6+DN32*'Ores &amp; Ingots'!$B$7+DO32*'Ores &amp; Ingots'!$B$8+DP32*'Ores &amp; Ingots'!$B$9+DQ32*'Ores &amp; Ingots'!$B$10+DR32*'Ores &amp; Ingots'!$B$11+DS32*'Ores &amp; Ingots'!$B$12</f>
        <v>#VALUE!</v>
      </c>
      <c r="DX32" s="197" t="e">
        <f>CZ32*Refining!$G$3+DA32*Refining!$G$4+DB32*Refining!$G$5+DC32*Refining!$G$6+DD32*Refining!$G$7+DE32*Refining!$G$8+DF32*Refining!$G$9+DG32*Refining!$G$10+DH32*Refining!$G$11+DI32*Refining!$G$12</f>
        <v>#VALUE!</v>
      </c>
      <c r="DY32" s="197" t="e">
        <f t="shared" si="13"/>
        <v>#VALUE!</v>
      </c>
      <c r="DZ32" s="199" t="e">
        <f t="shared" si="14"/>
        <v>#VALUE!</v>
      </c>
      <c r="EA32" s="190" t="e">
        <f t="shared" si="15"/>
        <v>#VALUE!</v>
      </c>
      <c r="EB32" s="200" t="e">
        <f t="shared" ref="EB32:EC32" si="130">EA32/60</f>
        <v>#VALUE!</v>
      </c>
      <c r="EC32" s="200" t="e">
        <f t="shared" si="130"/>
        <v>#VALUE!</v>
      </c>
      <c r="ED32" s="190" t="e">
        <f t="shared" si="17"/>
        <v>#VALUE!</v>
      </c>
      <c r="EE32" s="200" t="e">
        <f t="shared" ref="EE32:EF32" si="131">ED32/1000</f>
        <v>#VALUE!</v>
      </c>
      <c r="EF32" s="201" t="e">
        <f t="shared" si="131"/>
        <v>#VALUE!</v>
      </c>
      <c r="EG32" s="136" t="e">
        <f t="shared" si="19"/>
        <v>#VALUE!</v>
      </c>
      <c r="EH32" s="138" t="e">
        <f t="shared" si="20"/>
        <v>#VALUE!</v>
      </c>
      <c r="EI32" s="133"/>
    </row>
    <row r="33" spans="1:139" ht="15.75" customHeight="1" x14ac:dyDescent="0.2">
      <c r="A33" s="864"/>
      <c r="B33" s="135" t="s">
        <v>254</v>
      </c>
      <c r="C33" s="137" t="s">
        <v>156</v>
      </c>
      <c r="D33" s="137">
        <v>1</v>
      </c>
      <c r="E33" s="137">
        <v>1</v>
      </c>
      <c r="F33" s="137">
        <v>1</v>
      </c>
      <c r="G33" s="202">
        <f t="shared" si="0"/>
        <v>15.625</v>
      </c>
      <c r="H33" s="203">
        <v>25</v>
      </c>
      <c r="I33" s="203">
        <v>25</v>
      </c>
      <c r="J33" s="204">
        <f>H33/Main!$D$9</f>
        <v>5</v>
      </c>
      <c r="K33" s="204">
        <f>I33/Main!$D$10</f>
        <v>12.5</v>
      </c>
      <c r="L33" s="204">
        <f t="shared" si="1"/>
        <v>2.5</v>
      </c>
      <c r="M33" s="204">
        <v>1</v>
      </c>
      <c r="N33" s="214">
        <v>2000</v>
      </c>
      <c r="O33" s="206">
        <v>2000</v>
      </c>
      <c r="P33" s="207"/>
      <c r="Q33" s="208">
        <v>384</v>
      </c>
      <c r="R33" s="208">
        <f>Q33*Main!$D$6</f>
        <v>3840</v>
      </c>
      <c r="S33" s="209"/>
      <c r="T33" s="209"/>
      <c r="U33" s="207"/>
      <c r="V33" s="207"/>
      <c r="W33" s="208">
        <v>800</v>
      </c>
      <c r="X33" s="207"/>
      <c r="Y33" s="208">
        <v>600</v>
      </c>
      <c r="Z33" s="207"/>
      <c r="AA33" s="207"/>
      <c r="AB33" s="207"/>
      <c r="AC33" s="210" t="s">
        <v>220</v>
      </c>
      <c r="AD33" s="165">
        <v>4</v>
      </c>
      <c r="AE33" s="165">
        <v>6</v>
      </c>
      <c r="AF33" s="165">
        <v>2</v>
      </c>
      <c r="AG33" s="165">
        <v>1</v>
      </c>
      <c r="AH33" s="165">
        <v>20</v>
      </c>
      <c r="AI33" s="165">
        <v>0</v>
      </c>
      <c r="AJ33" s="165">
        <v>2</v>
      </c>
      <c r="AK33" s="171">
        <v>5</v>
      </c>
      <c r="AL33" s="165">
        <v>0</v>
      </c>
      <c r="AM33" s="165">
        <v>0</v>
      </c>
      <c r="AN33" s="165">
        <v>0</v>
      </c>
      <c r="AO33" s="165">
        <v>0</v>
      </c>
      <c r="AP33" s="165">
        <v>0</v>
      </c>
      <c r="AQ33" s="165">
        <v>0</v>
      </c>
      <c r="AR33" s="165">
        <v>0</v>
      </c>
      <c r="AS33" s="165">
        <v>0</v>
      </c>
      <c r="AT33" s="165">
        <v>0</v>
      </c>
      <c r="AU33" s="165">
        <v>0</v>
      </c>
      <c r="AV33" s="165">
        <v>0</v>
      </c>
      <c r="AW33" s="165">
        <v>0</v>
      </c>
      <c r="AX33" s="165">
        <v>0</v>
      </c>
      <c r="AY33" s="316">
        <f t="shared" ref="AY33:BS33" si="132">IF(AD33 = 0, "", AD33)</f>
        <v>4</v>
      </c>
      <c r="AZ33" s="165">
        <f t="shared" si="132"/>
        <v>6</v>
      </c>
      <c r="BA33" s="165">
        <f t="shared" si="132"/>
        <v>2</v>
      </c>
      <c r="BB33" s="165">
        <f t="shared" si="132"/>
        <v>1</v>
      </c>
      <c r="BC33" s="165">
        <f t="shared" si="132"/>
        <v>20</v>
      </c>
      <c r="BD33" s="163" t="str">
        <f t="shared" si="132"/>
        <v/>
      </c>
      <c r="BE33" s="165">
        <f t="shared" si="132"/>
        <v>2</v>
      </c>
      <c r="BF33" s="171">
        <f t="shared" si="132"/>
        <v>5</v>
      </c>
      <c r="BG33" s="163" t="str">
        <f t="shared" si="132"/>
        <v/>
      </c>
      <c r="BH33" s="163" t="str">
        <f t="shared" si="132"/>
        <v/>
      </c>
      <c r="BI33" s="163" t="str">
        <f t="shared" si="132"/>
        <v/>
      </c>
      <c r="BJ33" s="163" t="str">
        <f t="shared" si="132"/>
        <v/>
      </c>
      <c r="BK33" s="163" t="str">
        <f t="shared" si="132"/>
        <v/>
      </c>
      <c r="BL33" s="163" t="str">
        <f t="shared" si="132"/>
        <v/>
      </c>
      <c r="BM33" s="163" t="str">
        <f t="shared" si="132"/>
        <v/>
      </c>
      <c r="BN33" s="163" t="str">
        <f t="shared" si="132"/>
        <v/>
      </c>
      <c r="BO33" s="163" t="str">
        <f t="shared" si="132"/>
        <v/>
      </c>
      <c r="BP33" s="163" t="str">
        <f t="shared" si="132"/>
        <v/>
      </c>
      <c r="BQ33" s="163" t="str">
        <f t="shared" si="132"/>
        <v/>
      </c>
      <c r="BR33" s="163" t="str">
        <f t="shared" si="132"/>
        <v/>
      </c>
      <c r="BS33" s="173" t="str">
        <f t="shared" si="132"/>
        <v/>
      </c>
      <c r="BT33" s="175" t="e">
        <f>$AY33*Assembly!Z$4+$AZ33*Assembly!Z$5+$BA33*Assembly!Z$6+$BB33*Assembly!Z$7+$BC33*Assembly!Z$8+$BD33*Assembly!Z$9+$BE33*Assembly!Z$10+$BF33*Assembly!Z$11+$BG33*Assembly!Z$12+$BH33*Assembly!Z$13+$BI33*Assembly!Z$14+$BJ33*Assembly!Z$15+$BK33*Assembly!Z$16+$BL33*Assembly!Z$17+$BM33*Assembly!Z$18+$BN33*Assembly!Z$19+$BO33*Assembly!Z$20+$BP33*Assembly!Z$21+$BQ33*Assembly!Z$22+$BR33*Assembly!Z$23+$BS33*Assembly!Z$24</f>
        <v>#VALUE!</v>
      </c>
      <c r="BU33" s="165" t="e">
        <f t="shared" si="3"/>
        <v>#VALUE!</v>
      </c>
      <c r="BV33" s="176" t="e">
        <f t="shared" si="124"/>
        <v>#VALUE!</v>
      </c>
      <c r="BW33" s="165" t="e">
        <f>$AY33*Assembly!AD$4+$AZ33*Assembly!AD$5+$BA33*Assembly!AD$6+$BB33*Assembly!AD$7+$BC33*Assembly!AD$8+$BD33*Assembly!AD$9+$BE33*Assembly!AD$10+$BF33*Assembly!AD$11+$BG33*Assembly!AD$12+$BH33*Assembly!AD$13+$BI33*Assembly!AD$14+$BJ33*Assembly!AD$15+$BK33*Assembly!AD$16+$BL33*Assembly!AD$17+$BM33*Assembly!AD$18+$BN33*Assembly!AD$19+$BO33*Assembly!AD$20+$BP33*Assembly!AD$21+$BQ33*Assembly!AD$22+$BR33*Assembly!AD$23+$BS33*Assembly!AD$24</f>
        <v>#VALUE!</v>
      </c>
      <c r="BX33" s="180" t="e">
        <f t="shared" si="4"/>
        <v>#VALUE!</v>
      </c>
      <c r="BY33" s="181" t="e">
        <f t="shared" si="5"/>
        <v>#VALUE!</v>
      </c>
      <c r="BZ33" s="182" t="e">
        <f t="shared" si="6"/>
        <v>#VALUE!</v>
      </c>
      <c r="CA33" s="181" t="e">
        <f t="shared" si="7"/>
        <v>#VALUE!</v>
      </c>
      <c r="CB33" s="165" t="e">
        <f>$AY33*Assembly!Y$4+$AZ33*Assembly!Y$5+$BA33*Assembly!Y$6+$BB33*Assembly!Y$7+$BC33*Assembly!Y$8+$BD33*Assembly!Y$9+$BE33*Assembly!Y$10+$BF33*Assembly!Y$11+$BG33*Assembly!Y$12+$BH33*Assembly!Y$13+$BI33*Assembly!Y$14+$BJ33*Assembly!Y$15+$BK33*Assembly!Y$16+$BL33*Assembly!Y$17+$BM33*Assembly!Y$18+$BN33*Assembly!Y$19+$BO33*Assembly!Y$20+$BP33*Assembly!Y$21+$BQ33*Assembly!Y$22+$BR33*Assembly!Y$23+$BS33*Assembly!Y$24</f>
        <v>#VALUE!</v>
      </c>
      <c r="CC33" s="165" t="e">
        <f t="shared" si="8"/>
        <v>#VALUE!</v>
      </c>
      <c r="CD33" s="136" t="e">
        <f t="shared" si="9"/>
        <v>#VALUE!</v>
      </c>
      <c r="CE33" s="184" t="e">
        <f>$AY33*Assembly!AC$4+$AZ33*Assembly!AC$5+$BA33*Assembly!AC$6+$BB33*Assembly!AC$7+$BC33*Assembly!AC$8+$BD33*Assembly!AC$9+$BE33*Assembly!AC$10+$BF33*Assembly!AC$11+$BG33*Assembly!AC$12+$BH33*Assembly!AC$13+$BI33*Assembly!AC$14+$BJ33*Assembly!AC$15+$BK33*Assembly!AC$16+$BL33*Assembly!AC$17+$BM33*Assembly!AC$18+$BN33*Assembly!AC$19+$BO33*Assembly!AC$20+$BP33*Assembly!AC$21+$BQ33*Assembly!AC$22+$BR33*Assembly!AC$23+$BS33*Assembly!AC$24</f>
        <v>#VALUE!</v>
      </c>
      <c r="CF33" s="208" t="e">
        <f>$AY33*Assembly!M$4+$AZ33*Assembly!M$5+$BA33*Assembly!M$6+$BB33*Assembly!M$7+$BC33*Assembly!M$8+$BD33*Assembly!M$9+$BE33*Assembly!M$10+$BF33*Assembly!M$11+$BG33*Assembly!M$12+$BH33*Assembly!M$13+$BI33*Assembly!M$14+$BJ33*Assembly!M$15+$BK33*Assembly!M$16+$BL33*Assembly!M$17+$BM33*Assembly!M$18+$BN33*Assembly!M$19+$BO33*Assembly!M$20+$BP33*Assembly!M$21+$BQ33*Assembly!M$22+$BR33*Assembly!M$23+$BS33*Assembly!M$24</f>
        <v>#VALUE!</v>
      </c>
      <c r="CG33" s="208" t="e">
        <f>$AY33*Assembly!N$4+$AZ33*Assembly!N$5+$BA33*Assembly!N$6+$BB33*Assembly!N$7+$BC33*Assembly!N$8+$BD33*Assembly!N$9+$BE33*Assembly!N$10+$BF33*Assembly!N$11+$BG33*Assembly!N$12+$BH33*Assembly!N$13+$BI33*Assembly!N$14+$BJ33*Assembly!N$15+$BK33*Assembly!N$16+$BL33*Assembly!N$17+$BM33*Assembly!N$18+$BN33*Assembly!N$19+$BO33*Assembly!N$20+$BP33*Assembly!N$21+$BQ33*Assembly!N$22+$BR33*Assembly!N$23+$BS33*Assembly!N$24</f>
        <v>#VALUE!</v>
      </c>
      <c r="CH33" s="208" t="e">
        <f>$AY33*Assembly!O$4+$AZ33*Assembly!O$5+$BA33*Assembly!O$6+$BB33*Assembly!O$7+$BC33*Assembly!O$8+$BD33*Assembly!O$9+$BE33*Assembly!O$10+$BF33*Assembly!O$11+$BG33*Assembly!O$12+$BH33*Assembly!O$13+$BI33*Assembly!O$14+$BJ33*Assembly!O$15+$BK33*Assembly!O$16+$BL33*Assembly!O$17+$BM33*Assembly!O$18+$BN33*Assembly!O$19+$BO33*Assembly!O$20+$BP33*Assembly!O$21+$BQ33*Assembly!O$22+$BR33*Assembly!O$23+$BS33*Assembly!O$24</f>
        <v>#VALUE!</v>
      </c>
      <c r="CI33" s="203" t="e">
        <f>$AY33*Assembly!P$4+$AZ33*Assembly!P$5+$BA33*Assembly!P$6+$BB33*Assembly!P$7+$BC33*Assembly!P$8+$BD33*Assembly!P$9+$BE33*Assembly!P$10+$BF33*Assembly!P$11+$BG33*Assembly!P$12+$BH33*Assembly!P$13+$BI33*Assembly!P$14+$BJ33*Assembly!P$15+$BK33*Assembly!P$16+$BL33*Assembly!P$17+$BM33*Assembly!P$18+$BN33*Assembly!P$19+$BO33*Assembly!P$20+$BP33*Assembly!P$21+$BQ33*Assembly!P$22+$BR33*Assembly!P$23+$BS33*Assembly!P$24</f>
        <v>#VALUE!</v>
      </c>
      <c r="CJ33" s="203" t="e">
        <f>$AY33*Assembly!Q$4+$AZ33*Assembly!Q$5+$BA33*Assembly!Q$6+$BB33*Assembly!Q$7+$BC33*Assembly!Q$8+$BD33*Assembly!Q$9+$BE33*Assembly!Q$10+$BF33*Assembly!Q$11+$BG33*Assembly!Q$12+$BH33*Assembly!Q$13+$BI33*Assembly!Q$14+$BJ33*Assembly!Q$15+$BK33*Assembly!Q$16+$BL33*Assembly!Q$17+$BM33*Assembly!Q$18+$BN33*Assembly!Q$19+$BO33*Assembly!Q$20+$BP33*Assembly!Q$21+$BQ33*Assembly!Q$22+$BR33*Assembly!Q$23+$BS33*Assembly!Q$24</f>
        <v>#VALUE!</v>
      </c>
      <c r="CK33" s="208" t="e">
        <f>$AY33*Assembly!R$4+$AZ33*Assembly!R$5+$BA33*Assembly!R$6+$BB33*Assembly!R$7+$BC33*Assembly!R$8+$BD33*Assembly!R$9+$BE33*Assembly!R$10+$BF33*Assembly!R$11+$BG33*Assembly!R$12+$BH33*Assembly!R$13+$BI33*Assembly!R$14+$BJ33*Assembly!R$15+$BK33*Assembly!R$16+$BL33*Assembly!R$17+$BM33*Assembly!R$18+$BN33*Assembly!R$19+$BO33*Assembly!R$20+$BP33*Assembly!R$21+$BQ33*Assembly!R$22+$BR33*Assembly!R$23+$BS33*Assembly!R$24</f>
        <v>#VALUE!</v>
      </c>
      <c r="CL33" s="203" t="e">
        <f>$AY33*Assembly!S$4+$AZ33*Assembly!S$5+$BA33*Assembly!S$6+$BB33*Assembly!S$7+$BC33*Assembly!S$8+$BD33*Assembly!S$9+$BE33*Assembly!S$10+$BF33*Assembly!S$11+$BG33*Assembly!S$12+$BH33*Assembly!S$13+$BI33*Assembly!S$14+$BJ33*Assembly!S$15+$BK33*Assembly!S$16+$BL33*Assembly!S$17+$BM33*Assembly!S$18+$BN33*Assembly!S$19+$BO33*Assembly!S$20+$BP33*Assembly!S$21+$BQ33*Assembly!S$22+$BR33*Assembly!S$23+$BS33*Assembly!S$24</f>
        <v>#VALUE!</v>
      </c>
      <c r="CM33" s="203" t="e">
        <f>$AY33*Assembly!T$4+$AZ33*Assembly!T$5+$BA33*Assembly!T$6+$BB33*Assembly!T$7+$BC33*Assembly!T$8+$BD33*Assembly!T$9+$BE33*Assembly!T$10+$BF33*Assembly!T$11+$BG33*Assembly!T$12+$BH33*Assembly!T$13+$BI33*Assembly!T$14+$BJ33*Assembly!T$15+$BK33*Assembly!T$16+$BL33*Assembly!T$17+$BM33*Assembly!T$18+$BN33*Assembly!T$19+$BO33*Assembly!T$20+$BP33*Assembly!T$21+$BQ33*Assembly!T$22+$BR33*Assembly!T$23+$BS33*Assembly!T$24</f>
        <v>#VALUE!</v>
      </c>
      <c r="CN33" s="203" t="e">
        <f>$AY33*Assembly!U$4+$AZ33*Assembly!U$5+$BA33*Assembly!U$6+$BB33*Assembly!U$7+$BC33*Assembly!U$8+$BD33*Assembly!U$9+$BE33*Assembly!U$10+$BF33*Assembly!U$11+$BG33*Assembly!U$12+$BH33*Assembly!U$13+$BI33*Assembly!U$14+$BJ33*Assembly!U$15+$BK33*Assembly!U$16+$BL33*Assembly!U$17+$BM33*Assembly!U$18+$BN33*Assembly!U$19+$BO33*Assembly!U$20+$BP33*Assembly!U$21+$BQ33*Assembly!U$22+$BR33*Assembly!U$23+$BS33*Assembly!U$24</f>
        <v>#VALUE!</v>
      </c>
      <c r="CO33" s="208" t="e">
        <f>$AY33*Assembly!V$4+$AZ33*Assembly!V$5+$BA33*Assembly!V$6+$BB33*Assembly!V$7+$BC33*Assembly!V$8+$BD33*Assembly!V$9+$BE33*Assembly!V$10+$BF33*Assembly!V$11+$BG33*Assembly!V$12+$BH33*Assembly!V$13+$BI33*Assembly!V$14+$BJ33*Assembly!V$15+$BK33*Assembly!V$16+$BL33*Assembly!V$17+$BM33*Assembly!V$18+$BN33*Assembly!V$19+$BO33*Assembly!V$20+$BP33*Assembly!V$21+$BQ33*Assembly!V$22+$BR33*Assembly!V$23+$BS33*Assembly!V$24</f>
        <v>#VALUE!</v>
      </c>
      <c r="CP33" s="208" t="e">
        <f>CF33*Refining!$F$3</f>
        <v>#VALUE!</v>
      </c>
      <c r="CQ33" s="208" t="e">
        <f>CG33*Refining!$F$4</f>
        <v>#VALUE!</v>
      </c>
      <c r="CR33" s="208" t="e">
        <f>CH33*Refining!$F$5</f>
        <v>#VALUE!</v>
      </c>
      <c r="CS33" s="208" t="e">
        <f>CI33*Refining!$F$6</f>
        <v>#VALUE!</v>
      </c>
      <c r="CT33" s="208" t="e">
        <f>CJ33*Refining!$F$7</f>
        <v>#VALUE!</v>
      </c>
      <c r="CU33" s="208" t="e">
        <f>CK33*Refining!$F$8</f>
        <v>#VALUE!</v>
      </c>
      <c r="CV33" s="208" t="e">
        <f>CL33*Refining!$F$9</f>
        <v>#VALUE!</v>
      </c>
      <c r="CW33" s="208" t="e">
        <f>CM33*Refining!$F$10</f>
        <v>#VALUE!</v>
      </c>
      <c r="CX33" s="208" t="e">
        <f>CN33*Refining!$F$11</f>
        <v>#VALUE!</v>
      </c>
      <c r="CY33" s="208" t="e">
        <f>CO33*Refining!$F$12</f>
        <v>#VALUE!</v>
      </c>
      <c r="CZ33" s="190" t="e">
        <f t="shared" ref="CZ33:DS33" si="133">IF(CF33 = 0, "", CF33)</f>
        <v>#VALUE!</v>
      </c>
      <c r="DA33" s="197" t="e">
        <f t="shared" si="133"/>
        <v>#VALUE!</v>
      </c>
      <c r="DB33" s="191" t="e">
        <f t="shared" si="133"/>
        <v>#VALUE!</v>
      </c>
      <c r="DC33" s="191" t="e">
        <f t="shared" si="133"/>
        <v>#VALUE!</v>
      </c>
      <c r="DD33" s="193" t="e">
        <f t="shared" si="133"/>
        <v>#VALUE!</v>
      </c>
      <c r="DE33" s="191" t="e">
        <f t="shared" si="133"/>
        <v>#VALUE!</v>
      </c>
      <c r="DF33" s="193" t="e">
        <f t="shared" si="133"/>
        <v>#VALUE!</v>
      </c>
      <c r="DG33" s="193" t="e">
        <f t="shared" si="133"/>
        <v>#VALUE!</v>
      </c>
      <c r="DH33" s="191" t="e">
        <f t="shared" si="133"/>
        <v>#VALUE!</v>
      </c>
      <c r="DI33" s="195" t="e">
        <f t="shared" si="133"/>
        <v>#VALUE!</v>
      </c>
      <c r="DJ33" s="190" t="e">
        <f t="shared" si="133"/>
        <v>#VALUE!</v>
      </c>
      <c r="DK33" s="197" t="e">
        <f t="shared" si="133"/>
        <v>#VALUE!</v>
      </c>
      <c r="DL33" s="191" t="e">
        <f t="shared" si="133"/>
        <v>#VALUE!</v>
      </c>
      <c r="DM33" s="191" t="e">
        <f t="shared" si="133"/>
        <v>#VALUE!</v>
      </c>
      <c r="DN33" s="193" t="e">
        <f t="shared" si="133"/>
        <v>#VALUE!</v>
      </c>
      <c r="DO33" s="191" t="e">
        <f t="shared" si="133"/>
        <v>#VALUE!</v>
      </c>
      <c r="DP33" s="191" t="e">
        <f t="shared" si="133"/>
        <v>#VALUE!</v>
      </c>
      <c r="DQ33" s="191" t="e">
        <f t="shared" si="133"/>
        <v>#VALUE!</v>
      </c>
      <c r="DR33" s="191" t="e">
        <f t="shared" si="133"/>
        <v>#VALUE!</v>
      </c>
      <c r="DS33" s="195" t="e">
        <f t="shared" si="133"/>
        <v>#VALUE!</v>
      </c>
      <c r="DT33" s="190" t="e">
        <f t="shared" si="11"/>
        <v>#VALUE!</v>
      </c>
      <c r="DU33" s="197" t="e">
        <f t="shared" si="12"/>
        <v>#VALUE!</v>
      </c>
      <c r="DV33" s="165" t="e">
        <f>CZ33*'Ores &amp; Ingots'!$C$3+DA33*'Ores &amp; Ingots'!$C$4+DB33*'Ores &amp; Ingots'!$C$5+DC33*'Ores &amp; Ingots'!$C$6+DD33*'Ores &amp; Ingots'!$C$7+DE33*'Ores &amp; Ingots'!$C$8+DF33*'Ores &amp; Ingots'!$C$9+DG33*'Ores &amp; Ingots'!$C$10+DH33*'Ores &amp; Ingots'!$C$11+DI33*'Ores &amp; Ingots'!$C$12</f>
        <v>#VALUE!</v>
      </c>
      <c r="DW33" s="165" t="e">
        <f>DJ33*'Ores &amp; Ingots'!$B$3+DK33*'Ores &amp; Ingots'!$B$4+DL33*'Ores &amp; Ingots'!$B$5+DM33*'Ores &amp; Ingots'!$B$6+DN33*'Ores &amp; Ingots'!$B$7+DO33*'Ores &amp; Ingots'!$B$8+DP33*'Ores &amp; Ingots'!$B$9+DQ33*'Ores &amp; Ingots'!$B$10+DR33*'Ores &amp; Ingots'!$B$11+DS33*'Ores &amp; Ingots'!$B$12</f>
        <v>#VALUE!</v>
      </c>
      <c r="DX33" s="197" t="e">
        <f>CZ33*Refining!$G$3+DA33*Refining!$G$4+DB33*Refining!$G$5+DC33*Refining!$G$6+DD33*Refining!$G$7+DE33*Refining!$G$8+DF33*Refining!$G$9+DG33*Refining!$G$10+DH33*Refining!$G$11+DI33*Refining!$G$12</f>
        <v>#VALUE!</v>
      </c>
      <c r="DY33" s="197" t="e">
        <f t="shared" si="13"/>
        <v>#VALUE!</v>
      </c>
      <c r="DZ33" s="199" t="e">
        <f t="shared" si="14"/>
        <v>#VALUE!</v>
      </c>
      <c r="EA33" s="190" t="e">
        <f t="shared" si="15"/>
        <v>#VALUE!</v>
      </c>
      <c r="EB33" s="200" t="e">
        <f t="shared" ref="EB33:EC33" si="134">EA33/60</f>
        <v>#VALUE!</v>
      </c>
      <c r="EC33" s="200" t="e">
        <f t="shared" si="134"/>
        <v>#VALUE!</v>
      </c>
      <c r="ED33" s="190" t="e">
        <f t="shared" si="17"/>
        <v>#VALUE!</v>
      </c>
      <c r="EE33" s="200" t="e">
        <f t="shared" ref="EE33:EF33" si="135">ED33/1000</f>
        <v>#VALUE!</v>
      </c>
      <c r="EF33" s="201" t="e">
        <f t="shared" si="135"/>
        <v>#VALUE!</v>
      </c>
      <c r="EG33" s="136" t="e">
        <f t="shared" si="19"/>
        <v>#VALUE!</v>
      </c>
      <c r="EH33" s="138" t="e">
        <f t="shared" si="20"/>
        <v>#VALUE!</v>
      </c>
      <c r="EI33" s="133">
        <v>586</v>
      </c>
    </row>
    <row r="34" spans="1:139" ht="15.75" customHeight="1" x14ac:dyDescent="0.2">
      <c r="A34" s="864"/>
      <c r="B34" s="135" t="s">
        <v>256</v>
      </c>
      <c r="C34" s="137" t="s">
        <v>156</v>
      </c>
      <c r="D34" s="137">
        <v>3</v>
      </c>
      <c r="E34" s="137">
        <v>3</v>
      </c>
      <c r="F34" s="137">
        <v>3</v>
      </c>
      <c r="G34" s="141">
        <f t="shared" si="0"/>
        <v>421.875</v>
      </c>
      <c r="H34" s="142">
        <v>40</v>
      </c>
      <c r="I34" s="142">
        <v>40</v>
      </c>
      <c r="J34" s="144">
        <f>H34/Main!$D$9</f>
        <v>8</v>
      </c>
      <c r="K34" s="144">
        <f>I34/Main!$D$10</f>
        <v>20</v>
      </c>
      <c r="L34" s="144">
        <f t="shared" si="1"/>
        <v>2.5</v>
      </c>
      <c r="M34" s="144">
        <v>1</v>
      </c>
      <c r="N34" s="306">
        <v>2000</v>
      </c>
      <c r="O34" s="149">
        <v>2000</v>
      </c>
      <c r="P34" s="150"/>
      <c r="Q34" s="153">
        <v>384</v>
      </c>
      <c r="R34" s="153">
        <f>Q34*Main!$D$6</f>
        <v>3840</v>
      </c>
      <c r="S34" s="155"/>
      <c r="T34" s="155"/>
      <c r="U34" s="150"/>
      <c r="V34" s="150"/>
      <c r="W34" s="153">
        <v>800</v>
      </c>
      <c r="X34" s="150"/>
      <c r="Y34" s="153">
        <v>67</v>
      </c>
      <c r="Z34" s="150"/>
      <c r="AA34" s="150"/>
      <c r="AB34" s="150"/>
      <c r="AC34" s="157" t="s">
        <v>220</v>
      </c>
      <c r="AD34" s="165">
        <v>20</v>
      </c>
      <c r="AE34" s="165">
        <v>0</v>
      </c>
      <c r="AF34" s="165">
        <v>6</v>
      </c>
      <c r="AG34" s="165">
        <v>0</v>
      </c>
      <c r="AH34" s="165">
        <v>40</v>
      </c>
      <c r="AI34" s="165">
        <v>0</v>
      </c>
      <c r="AJ34" s="165">
        <v>16</v>
      </c>
      <c r="AK34" s="171">
        <v>12</v>
      </c>
      <c r="AL34" s="165">
        <v>0</v>
      </c>
      <c r="AM34" s="165">
        <v>0</v>
      </c>
      <c r="AN34" s="165">
        <v>0</v>
      </c>
      <c r="AO34" s="165">
        <v>5</v>
      </c>
      <c r="AP34" s="165">
        <v>0</v>
      </c>
      <c r="AQ34" s="165">
        <v>0</v>
      </c>
      <c r="AR34" s="165">
        <v>0</v>
      </c>
      <c r="AS34" s="165">
        <v>0</v>
      </c>
      <c r="AT34" s="165">
        <v>0</v>
      </c>
      <c r="AU34" s="165">
        <v>0</v>
      </c>
      <c r="AV34" s="165">
        <v>0</v>
      </c>
      <c r="AW34" s="165">
        <v>0</v>
      </c>
      <c r="AX34" s="165">
        <v>0</v>
      </c>
      <c r="AY34" s="175">
        <f t="shared" ref="AY34:BS34" si="136">IF(AD34 = 0, "", AD34)</f>
        <v>20</v>
      </c>
      <c r="AZ34" s="163" t="str">
        <f t="shared" si="136"/>
        <v/>
      </c>
      <c r="BA34" s="165">
        <f t="shared" si="136"/>
        <v>6</v>
      </c>
      <c r="BB34" s="163" t="str">
        <f t="shared" si="136"/>
        <v/>
      </c>
      <c r="BC34" s="165">
        <f t="shared" si="136"/>
        <v>40</v>
      </c>
      <c r="BD34" s="163" t="str">
        <f t="shared" si="136"/>
        <v/>
      </c>
      <c r="BE34" s="165">
        <f t="shared" si="136"/>
        <v>16</v>
      </c>
      <c r="BF34" s="171">
        <f t="shared" si="136"/>
        <v>12</v>
      </c>
      <c r="BG34" s="163" t="str">
        <f t="shared" si="136"/>
        <v/>
      </c>
      <c r="BH34" s="163" t="str">
        <f t="shared" si="136"/>
        <v/>
      </c>
      <c r="BI34" s="163" t="str">
        <f t="shared" si="136"/>
        <v/>
      </c>
      <c r="BJ34" s="165">
        <f t="shared" si="136"/>
        <v>5</v>
      </c>
      <c r="BK34" s="163" t="str">
        <f t="shared" si="136"/>
        <v/>
      </c>
      <c r="BL34" s="163" t="str">
        <f t="shared" si="136"/>
        <v/>
      </c>
      <c r="BM34" s="163" t="str">
        <f t="shared" si="136"/>
        <v/>
      </c>
      <c r="BN34" s="163" t="str">
        <f t="shared" si="136"/>
        <v/>
      </c>
      <c r="BO34" s="163" t="str">
        <f t="shared" si="136"/>
        <v/>
      </c>
      <c r="BP34" s="163" t="str">
        <f t="shared" si="136"/>
        <v/>
      </c>
      <c r="BQ34" s="163" t="str">
        <f t="shared" si="136"/>
        <v/>
      </c>
      <c r="BR34" s="163" t="str">
        <f t="shared" si="136"/>
        <v/>
      </c>
      <c r="BS34" s="173" t="str">
        <f t="shared" si="136"/>
        <v/>
      </c>
      <c r="BT34" s="175" t="e">
        <f>$AY34*Assembly!Z$4+$AZ34*Assembly!Z$5+$BA34*Assembly!Z$6+$BB34*Assembly!Z$7+$BC34*Assembly!Z$8+$BD34*Assembly!Z$9+$BE34*Assembly!Z$10+$BF34*Assembly!Z$11+$BG34*Assembly!Z$12+$BH34*Assembly!Z$13+$BI34*Assembly!Z$14+$BJ34*Assembly!Z$15+$BK34*Assembly!Z$16+$BL34*Assembly!Z$17+$BM34*Assembly!Z$18+$BN34*Assembly!Z$19+$BO34*Assembly!Z$20+$BP34*Assembly!Z$21+$BQ34*Assembly!Z$22+$BR34*Assembly!Z$23+$BS34*Assembly!Z$24</f>
        <v>#VALUE!</v>
      </c>
      <c r="BU34" s="165" t="e">
        <f t="shared" si="3"/>
        <v>#VALUE!</v>
      </c>
      <c r="BV34" s="176" t="e">
        <f t="shared" si="124"/>
        <v>#VALUE!</v>
      </c>
      <c r="BW34" s="165" t="e">
        <f>$AY34*Assembly!AD$4+$AZ34*Assembly!AD$5+$BA34*Assembly!AD$6+$BB34*Assembly!AD$7+$BC34*Assembly!AD$8+$BD34*Assembly!AD$9+$BE34*Assembly!AD$10+$BF34*Assembly!AD$11+$BG34*Assembly!AD$12+$BH34*Assembly!AD$13+$BI34*Assembly!AD$14+$BJ34*Assembly!AD$15+$BK34*Assembly!AD$16+$BL34*Assembly!AD$17+$BM34*Assembly!AD$18+$BN34*Assembly!AD$19+$BO34*Assembly!AD$20+$BP34*Assembly!AD$21+$BQ34*Assembly!AD$22+$BR34*Assembly!AD$23+$BS34*Assembly!AD$24</f>
        <v>#VALUE!</v>
      </c>
      <c r="BX34" s="180" t="e">
        <f t="shared" si="4"/>
        <v>#VALUE!</v>
      </c>
      <c r="BY34" s="181" t="e">
        <f t="shared" si="5"/>
        <v>#VALUE!</v>
      </c>
      <c r="BZ34" s="182" t="e">
        <f t="shared" si="6"/>
        <v>#VALUE!</v>
      </c>
      <c r="CA34" s="181" t="e">
        <f t="shared" si="7"/>
        <v>#VALUE!</v>
      </c>
      <c r="CB34" s="165" t="e">
        <f>$AY34*Assembly!Y$4+$AZ34*Assembly!Y$5+$BA34*Assembly!Y$6+$BB34*Assembly!Y$7+$BC34*Assembly!Y$8+$BD34*Assembly!Y$9+$BE34*Assembly!Y$10+$BF34*Assembly!Y$11+$BG34*Assembly!Y$12+$BH34*Assembly!Y$13+$BI34*Assembly!Y$14+$BJ34*Assembly!Y$15+$BK34*Assembly!Y$16+$BL34*Assembly!Y$17+$BM34*Assembly!Y$18+$BN34*Assembly!Y$19+$BO34*Assembly!Y$20+$BP34*Assembly!Y$21+$BQ34*Assembly!Y$22+$BR34*Assembly!Y$23+$BS34*Assembly!Y$24</f>
        <v>#VALUE!</v>
      </c>
      <c r="CC34" s="165" t="e">
        <f t="shared" si="8"/>
        <v>#VALUE!</v>
      </c>
      <c r="CD34" s="136" t="e">
        <f t="shared" si="9"/>
        <v>#VALUE!</v>
      </c>
      <c r="CE34" s="184" t="e">
        <f>$AY34*Assembly!AC$4+$AZ34*Assembly!AC$5+$BA34*Assembly!AC$6+$BB34*Assembly!AC$7+$BC34*Assembly!AC$8+$BD34*Assembly!AC$9+$BE34*Assembly!AC$10+$BF34*Assembly!AC$11+$BG34*Assembly!AC$12+$BH34*Assembly!AC$13+$BI34*Assembly!AC$14+$BJ34*Assembly!AC$15+$BK34*Assembly!AC$16+$BL34*Assembly!AC$17+$BM34*Assembly!AC$18+$BN34*Assembly!AC$19+$BO34*Assembly!AC$20+$BP34*Assembly!AC$21+$BQ34*Assembly!AC$22+$BR34*Assembly!AC$23+$BS34*Assembly!AC$24</f>
        <v>#VALUE!</v>
      </c>
      <c r="CF34" s="153" t="e">
        <f>$AY34*Assembly!M$4+$AZ34*Assembly!M$5+$BA34*Assembly!M$6+$BB34*Assembly!M$7+$BC34*Assembly!M$8+$BD34*Assembly!M$9+$BE34*Assembly!M$10+$BF34*Assembly!M$11+$BG34*Assembly!M$12+$BH34*Assembly!M$13+$BI34*Assembly!M$14+$BJ34*Assembly!M$15+$BK34*Assembly!M$16+$BL34*Assembly!M$17+$BM34*Assembly!M$18+$BN34*Assembly!M$19+$BO34*Assembly!M$20+$BP34*Assembly!M$21+$BQ34*Assembly!M$22+$BR34*Assembly!M$23+$BS34*Assembly!M$24</f>
        <v>#VALUE!</v>
      </c>
      <c r="CG34" s="153" t="e">
        <f>$AY34*Assembly!N$4+$AZ34*Assembly!N$5+$BA34*Assembly!N$6+$BB34*Assembly!N$7+$BC34*Assembly!N$8+$BD34*Assembly!N$9+$BE34*Assembly!N$10+$BF34*Assembly!N$11+$BG34*Assembly!N$12+$BH34*Assembly!N$13+$BI34*Assembly!N$14+$BJ34*Assembly!N$15+$BK34*Assembly!N$16+$BL34*Assembly!N$17+$BM34*Assembly!N$18+$BN34*Assembly!N$19+$BO34*Assembly!N$20+$BP34*Assembly!N$21+$BQ34*Assembly!N$22+$BR34*Assembly!N$23+$BS34*Assembly!N$24</f>
        <v>#VALUE!</v>
      </c>
      <c r="CH34" s="153" t="e">
        <f>$AY34*Assembly!O$4+$AZ34*Assembly!O$5+$BA34*Assembly!O$6+$BB34*Assembly!O$7+$BC34*Assembly!O$8+$BD34*Assembly!O$9+$BE34*Assembly!O$10+$BF34*Assembly!O$11+$BG34*Assembly!O$12+$BH34*Assembly!O$13+$BI34*Assembly!O$14+$BJ34*Assembly!O$15+$BK34*Assembly!O$16+$BL34*Assembly!O$17+$BM34*Assembly!O$18+$BN34*Assembly!O$19+$BO34*Assembly!O$20+$BP34*Assembly!O$21+$BQ34*Assembly!O$22+$BR34*Assembly!O$23+$BS34*Assembly!O$24</f>
        <v>#VALUE!</v>
      </c>
      <c r="CI34" s="142" t="e">
        <f>$AY34*Assembly!P$4+$AZ34*Assembly!P$5+$BA34*Assembly!P$6+$BB34*Assembly!P$7+$BC34*Assembly!P$8+$BD34*Assembly!P$9+$BE34*Assembly!P$10+$BF34*Assembly!P$11+$BG34*Assembly!P$12+$BH34*Assembly!P$13+$BI34*Assembly!P$14+$BJ34*Assembly!P$15+$BK34*Assembly!P$16+$BL34*Assembly!P$17+$BM34*Assembly!P$18+$BN34*Assembly!P$19+$BO34*Assembly!P$20+$BP34*Assembly!P$21+$BQ34*Assembly!P$22+$BR34*Assembly!P$23+$BS34*Assembly!P$24</f>
        <v>#VALUE!</v>
      </c>
      <c r="CJ34" s="142" t="e">
        <f>$AY34*Assembly!Q$4+$AZ34*Assembly!Q$5+$BA34*Assembly!Q$6+$BB34*Assembly!Q$7+$BC34*Assembly!Q$8+$BD34*Assembly!Q$9+$BE34*Assembly!Q$10+$BF34*Assembly!Q$11+$BG34*Assembly!Q$12+$BH34*Assembly!Q$13+$BI34*Assembly!Q$14+$BJ34*Assembly!Q$15+$BK34*Assembly!Q$16+$BL34*Assembly!Q$17+$BM34*Assembly!Q$18+$BN34*Assembly!Q$19+$BO34*Assembly!Q$20+$BP34*Assembly!Q$21+$BQ34*Assembly!Q$22+$BR34*Assembly!Q$23+$BS34*Assembly!Q$24</f>
        <v>#VALUE!</v>
      </c>
      <c r="CK34" s="153" t="e">
        <f>$AY34*Assembly!R$4+$AZ34*Assembly!R$5+$BA34*Assembly!R$6+$BB34*Assembly!R$7+$BC34*Assembly!R$8+$BD34*Assembly!R$9+$BE34*Assembly!R$10+$BF34*Assembly!R$11+$BG34*Assembly!R$12+$BH34*Assembly!R$13+$BI34*Assembly!R$14+$BJ34*Assembly!R$15+$BK34*Assembly!R$16+$BL34*Assembly!R$17+$BM34*Assembly!R$18+$BN34*Assembly!R$19+$BO34*Assembly!R$20+$BP34*Assembly!R$21+$BQ34*Assembly!R$22+$BR34*Assembly!R$23+$BS34*Assembly!R$24</f>
        <v>#VALUE!</v>
      </c>
      <c r="CL34" s="142" t="e">
        <f>$AY34*Assembly!S$4+$AZ34*Assembly!S$5+$BA34*Assembly!S$6+$BB34*Assembly!S$7+$BC34*Assembly!S$8+$BD34*Assembly!S$9+$BE34*Assembly!S$10+$BF34*Assembly!S$11+$BG34*Assembly!S$12+$BH34*Assembly!S$13+$BI34*Assembly!S$14+$BJ34*Assembly!S$15+$BK34*Assembly!S$16+$BL34*Assembly!S$17+$BM34*Assembly!S$18+$BN34*Assembly!S$19+$BO34*Assembly!S$20+$BP34*Assembly!S$21+$BQ34*Assembly!S$22+$BR34*Assembly!S$23+$BS34*Assembly!S$24</f>
        <v>#VALUE!</v>
      </c>
      <c r="CM34" s="142" t="e">
        <f>$AY34*Assembly!T$4+$AZ34*Assembly!T$5+$BA34*Assembly!T$6+$BB34*Assembly!T$7+$BC34*Assembly!T$8+$BD34*Assembly!T$9+$BE34*Assembly!T$10+$BF34*Assembly!T$11+$BG34*Assembly!T$12+$BH34*Assembly!T$13+$BI34*Assembly!T$14+$BJ34*Assembly!T$15+$BK34*Assembly!T$16+$BL34*Assembly!T$17+$BM34*Assembly!T$18+$BN34*Assembly!T$19+$BO34*Assembly!T$20+$BP34*Assembly!T$21+$BQ34*Assembly!T$22+$BR34*Assembly!T$23+$BS34*Assembly!T$24</f>
        <v>#VALUE!</v>
      </c>
      <c r="CN34" s="142" t="e">
        <f>$AY34*Assembly!U$4+$AZ34*Assembly!U$5+$BA34*Assembly!U$6+$BB34*Assembly!U$7+$BC34*Assembly!U$8+$BD34*Assembly!U$9+$BE34*Assembly!U$10+$BF34*Assembly!U$11+$BG34*Assembly!U$12+$BH34*Assembly!U$13+$BI34*Assembly!U$14+$BJ34*Assembly!U$15+$BK34*Assembly!U$16+$BL34*Assembly!U$17+$BM34*Assembly!U$18+$BN34*Assembly!U$19+$BO34*Assembly!U$20+$BP34*Assembly!U$21+$BQ34*Assembly!U$22+$BR34*Assembly!U$23+$BS34*Assembly!U$24</f>
        <v>#VALUE!</v>
      </c>
      <c r="CO34" s="153" t="e">
        <f>$AY34*Assembly!V$4+$AZ34*Assembly!V$5+$BA34*Assembly!V$6+$BB34*Assembly!V$7+$BC34*Assembly!V$8+$BD34*Assembly!V$9+$BE34*Assembly!V$10+$BF34*Assembly!V$11+$BG34*Assembly!V$12+$BH34*Assembly!V$13+$BI34*Assembly!V$14+$BJ34*Assembly!V$15+$BK34*Assembly!V$16+$BL34*Assembly!V$17+$BM34*Assembly!V$18+$BN34*Assembly!V$19+$BO34*Assembly!V$20+$BP34*Assembly!V$21+$BQ34*Assembly!V$22+$BR34*Assembly!V$23+$BS34*Assembly!V$24</f>
        <v>#VALUE!</v>
      </c>
      <c r="CP34" s="153" t="e">
        <f>CF34*Refining!$F$3</f>
        <v>#VALUE!</v>
      </c>
      <c r="CQ34" s="153" t="e">
        <f>CG34*Refining!$F$4</f>
        <v>#VALUE!</v>
      </c>
      <c r="CR34" s="153" t="e">
        <f>CH34*Refining!$F$5</f>
        <v>#VALUE!</v>
      </c>
      <c r="CS34" s="153" t="e">
        <f>CI34*Refining!$F$6</f>
        <v>#VALUE!</v>
      </c>
      <c r="CT34" s="153" t="e">
        <f>CJ34*Refining!$F$7</f>
        <v>#VALUE!</v>
      </c>
      <c r="CU34" s="153" t="e">
        <f>CK34*Refining!$F$8</f>
        <v>#VALUE!</v>
      </c>
      <c r="CV34" s="153" t="e">
        <f>CL34*Refining!$F$9</f>
        <v>#VALUE!</v>
      </c>
      <c r="CW34" s="153" t="e">
        <f>CM34*Refining!$F$10</f>
        <v>#VALUE!</v>
      </c>
      <c r="CX34" s="153" t="e">
        <f>CN34*Refining!$F$11</f>
        <v>#VALUE!</v>
      </c>
      <c r="CY34" s="153" t="e">
        <f>CO34*Refining!$F$12</f>
        <v>#VALUE!</v>
      </c>
      <c r="CZ34" s="190" t="e">
        <f t="shared" ref="CZ34:DS34" si="137">IF(CF34 = 0, "", CF34)</f>
        <v>#VALUE!</v>
      </c>
      <c r="DA34" s="197" t="e">
        <f t="shared" si="137"/>
        <v>#VALUE!</v>
      </c>
      <c r="DB34" s="197" t="e">
        <f t="shared" si="137"/>
        <v>#VALUE!</v>
      </c>
      <c r="DC34" s="191" t="e">
        <f t="shared" si="137"/>
        <v>#VALUE!</v>
      </c>
      <c r="DD34" s="193" t="e">
        <f t="shared" si="137"/>
        <v>#VALUE!</v>
      </c>
      <c r="DE34" s="191" t="e">
        <f t="shared" si="137"/>
        <v>#VALUE!</v>
      </c>
      <c r="DF34" s="193" t="e">
        <f t="shared" si="137"/>
        <v>#VALUE!</v>
      </c>
      <c r="DG34" s="193" t="e">
        <f t="shared" si="137"/>
        <v>#VALUE!</v>
      </c>
      <c r="DH34" s="191" t="e">
        <f t="shared" si="137"/>
        <v>#VALUE!</v>
      </c>
      <c r="DI34" s="195" t="e">
        <f t="shared" si="137"/>
        <v>#VALUE!</v>
      </c>
      <c r="DJ34" s="190" t="e">
        <f t="shared" si="137"/>
        <v>#VALUE!</v>
      </c>
      <c r="DK34" s="197" t="e">
        <f t="shared" si="137"/>
        <v>#VALUE!</v>
      </c>
      <c r="DL34" s="197" t="e">
        <f t="shared" si="137"/>
        <v>#VALUE!</v>
      </c>
      <c r="DM34" s="191" t="e">
        <f t="shared" si="137"/>
        <v>#VALUE!</v>
      </c>
      <c r="DN34" s="193" t="e">
        <f t="shared" si="137"/>
        <v>#VALUE!</v>
      </c>
      <c r="DO34" s="191" t="e">
        <f t="shared" si="137"/>
        <v>#VALUE!</v>
      </c>
      <c r="DP34" s="191" t="e">
        <f t="shared" si="137"/>
        <v>#VALUE!</v>
      </c>
      <c r="DQ34" s="191" t="e">
        <f t="shared" si="137"/>
        <v>#VALUE!</v>
      </c>
      <c r="DR34" s="191" t="e">
        <f t="shared" si="137"/>
        <v>#VALUE!</v>
      </c>
      <c r="DS34" s="195" t="e">
        <f t="shared" si="137"/>
        <v>#VALUE!</v>
      </c>
      <c r="DT34" s="190" t="e">
        <f t="shared" si="11"/>
        <v>#VALUE!</v>
      </c>
      <c r="DU34" s="197" t="e">
        <f t="shared" si="12"/>
        <v>#VALUE!</v>
      </c>
      <c r="DV34" s="165" t="e">
        <f>CZ34*'Ores &amp; Ingots'!$C$3+DA34*'Ores &amp; Ingots'!$C$4+DB34*'Ores &amp; Ingots'!$C$5+DC34*'Ores &amp; Ingots'!$C$6+DD34*'Ores &amp; Ingots'!$C$7+DE34*'Ores &amp; Ingots'!$C$8+DF34*'Ores &amp; Ingots'!$C$9+DG34*'Ores &amp; Ingots'!$C$10+DH34*'Ores &amp; Ingots'!$C$11+DI34*'Ores &amp; Ingots'!$C$12</f>
        <v>#VALUE!</v>
      </c>
      <c r="DW34" s="165" t="e">
        <f>DJ34*'Ores &amp; Ingots'!$B$3+DK34*'Ores &amp; Ingots'!$B$4+DL34*'Ores &amp; Ingots'!$B$5+DM34*'Ores &amp; Ingots'!$B$6+DN34*'Ores &amp; Ingots'!$B$7+DO34*'Ores &amp; Ingots'!$B$8+DP34*'Ores &amp; Ingots'!$B$9+DQ34*'Ores &amp; Ingots'!$B$10+DR34*'Ores &amp; Ingots'!$B$11+DS34*'Ores &amp; Ingots'!$B$12</f>
        <v>#VALUE!</v>
      </c>
      <c r="DX34" s="197" t="e">
        <f>CZ34*Refining!$G$3+DA34*Refining!$G$4+DB34*Refining!$G$5+DC34*Refining!$G$6+DD34*Refining!$G$7+DE34*Refining!$G$8+DF34*Refining!$G$9+DG34*Refining!$G$10+DH34*Refining!$G$11+DI34*Refining!$G$12</f>
        <v>#VALUE!</v>
      </c>
      <c r="DY34" s="197" t="e">
        <f t="shared" si="13"/>
        <v>#VALUE!</v>
      </c>
      <c r="DZ34" s="199" t="e">
        <f t="shared" si="14"/>
        <v>#VALUE!</v>
      </c>
      <c r="EA34" s="190" t="e">
        <f t="shared" si="15"/>
        <v>#VALUE!</v>
      </c>
      <c r="EB34" s="200" t="e">
        <f t="shared" ref="EB34:EC34" si="138">EA34/60</f>
        <v>#VALUE!</v>
      </c>
      <c r="EC34" s="200" t="e">
        <f t="shared" si="138"/>
        <v>#VALUE!</v>
      </c>
      <c r="ED34" s="190" t="e">
        <f t="shared" si="17"/>
        <v>#VALUE!</v>
      </c>
      <c r="EE34" s="200" t="e">
        <f t="shared" ref="EE34:EF34" si="139">ED34/1000</f>
        <v>#VALUE!</v>
      </c>
      <c r="EF34" s="201" t="e">
        <f t="shared" si="139"/>
        <v>#VALUE!</v>
      </c>
      <c r="EG34" s="136" t="e">
        <f t="shared" si="19"/>
        <v>#VALUE!</v>
      </c>
      <c r="EH34" s="138" t="e">
        <f t="shared" si="20"/>
        <v>#VALUE!</v>
      </c>
      <c r="EI34" s="133">
        <v>601</v>
      </c>
    </row>
    <row r="35" spans="1:139" ht="15.75" customHeight="1" x14ac:dyDescent="0.2">
      <c r="A35" s="864"/>
      <c r="B35" s="135" t="s">
        <v>256</v>
      </c>
      <c r="C35" s="137" t="s">
        <v>155</v>
      </c>
      <c r="D35" s="137">
        <v>5</v>
      </c>
      <c r="E35" s="137">
        <v>5</v>
      </c>
      <c r="F35" s="137">
        <v>5</v>
      </c>
      <c r="G35" s="202">
        <f t="shared" si="0"/>
        <v>15.625</v>
      </c>
      <c r="H35" s="203">
        <v>25</v>
      </c>
      <c r="I35" s="203">
        <v>25</v>
      </c>
      <c r="J35" s="204">
        <f>H35/Main!$D$9</f>
        <v>5</v>
      </c>
      <c r="K35" s="204">
        <f>I35/Main!$D$10</f>
        <v>12.5</v>
      </c>
      <c r="L35" s="204">
        <f t="shared" si="1"/>
        <v>2.5</v>
      </c>
      <c r="M35" s="204">
        <v>1</v>
      </c>
      <c r="N35" s="214" t="s">
        <v>28</v>
      </c>
      <c r="O35" s="206" t="s">
        <v>28</v>
      </c>
      <c r="P35" s="207"/>
      <c r="Q35" s="208">
        <v>120</v>
      </c>
      <c r="R35" s="208">
        <f>Q35*Main!$D$6</f>
        <v>1200</v>
      </c>
      <c r="S35" s="209"/>
      <c r="T35" s="209"/>
      <c r="U35" s="207"/>
      <c r="V35" s="207"/>
      <c r="W35" s="208">
        <v>600</v>
      </c>
      <c r="X35" s="207"/>
      <c r="Y35" s="208">
        <v>20</v>
      </c>
      <c r="Z35" s="207"/>
      <c r="AA35" s="207"/>
      <c r="AB35" s="207"/>
      <c r="AC35" s="210"/>
      <c r="AD35" s="165">
        <v>10</v>
      </c>
      <c r="AE35" s="165">
        <v>0</v>
      </c>
      <c r="AF35" s="165">
        <v>0</v>
      </c>
      <c r="AG35" s="165">
        <v>2</v>
      </c>
      <c r="AH35" s="165">
        <v>40</v>
      </c>
      <c r="AI35" s="165">
        <v>0</v>
      </c>
      <c r="AJ35" s="165">
        <v>8</v>
      </c>
      <c r="AK35" s="171">
        <v>12</v>
      </c>
      <c r="AL35" s="165">
        <v>0</v>
      </c>
      <c r="AM35" s="165">
        <v>0</v>
      </c>
      <c r="AN35" s="165">
        <v>0</v>
      </c>
      <c r="AO35" s="165">
        <v>2</v>
      </c>
      <c r="AP35" s="165">
        <v>0</v>
      </c>
      <c r="AQ35" s="165">
        <v>0</v>
      </c>
      <c r="AR35" s="165">
        <v>0</v>
      </c>
      <c r="AS35" s="165">
        <v>0</v>
      </c>
      <c r="AT35" s="165">
        <v>0</v>
      </c>
      <c r="AU35" s="165">
        <v>0</v>
      </c>
      <c r="AV35" s="165">
        <v>0</v>
      </c>
      <c r="AW35" s="165">
        <v>0</v>
      </c>
      <c r="AX35" s="165">
        <v>0</v>
      </c>
      <c r="AY35" s="175">
        <f t="shared" ref="AY35:BS35" si="140">IF(AD35 = 0, "", AD35)</f>
        <v>10</v>
      </c>
      <c r="AZ35" s="163" t="str">
        <f t="shared" si="140"/>
        <v/>
      </c>
      <c r="BA35" s="163" t="str">
        <f t="shared" si="140"/>
        <v/>
      </c>
      <c r="BB35" s="165">
        <f t="shared" si="140"/>
        <v>2</v>
      </c>
      <c r="BC35" s="165">
        <f t="shared" si="140"/>
        <v>40</v>
      </c>
      <c r="BD35" s="163" t="str">
        <f t="shared" si="140"/>
        <v/>
      </c>
      <c r="BE35" s="165">
        <f t="shared" si="140"/>
        <v>8</v>
      </c>
      <c r="BF35" s="171">
        <f t="shared" si="140"/>
        <v>12</v>
      </c>
      <c r="BG35" s="163" t="str">
        <f t="shared" si="140"/>
        <v/>
      </c>
      <c r="BH35" s="163" t="str">
        <f t="shared" si="140"/>
        <v/>
      </c>
      <c r="BI35" s="163" t="str">
        <f t="shared" si="140"/>
        <v/>
      </c>
      <c r="BJ35" s="165">
        <f t="shared" si="140"/>
        <v>2</v>
      </c>
      <c r="BK35" s="163" t="str">
        <f t="shared" si="140"/>
        <v/>
      </c>
      <c r="BL35" s="163" t="str">
        <f t="shared" si="140"/>
        <v/>
      </c>
      <c r="BM35" s="163" t="str">
        <f t="shared" si="140"/>
        <v/>
      </c>
      <c r="BN35" s="163" t="str">
        <f t="shared" si="140"/>
        <v/>
      </c>
      <c r="BO35" s="163" t="str">
        <f t="shared" si="140"/>
        <v/>
      </c>
      <c r="BP35" s="163" t="str">
        <f t="shared" si="140"/>
        <v/>
      </c>
      <c r="BQ35" s="163" t="str">
        <f t="shared" si="140"/>
        <v/>
      </c>
      <c r="BR35" s="163" t="str">
        <f t="shared" si="140"/>
        <v/>
      </c>
      <c r="BS35" s="173" t="str">
        <f t="shared" si="140"/>
        <v/>
      </c>
      <c r="BT35" s="175" t="e">
        <f>$AY35*Assembly!Z$4+$AZ35*Assembly!Z$5+$BA35*Assembly!Z$6+$BB35*Assembly!Z$7+$BC35*Assembly!Z$8+$BD35*Assembly!Z$9+$BE35*Assembly!Z$10+$BF35*Assembly!Z$11+$BG35*Assembly!Z$12+$BH35*Assembly!Z$13+$BI35*Assembly!Z$14+$BJ35*Assembly!Z$15+$BK35*Assembly!Z$16+$BL35*Assembly!Z$17+$BM35*Assembly!Z$18+$BN35*Assembly!Z$19+$BO35*Assembly!Z$20+$BP35*Assembly!Z$21+$BQ35*Assembly!Z$22+$BR35*Assembly!Z$23+$BS35*Assembly!Z$24</f>
        <v>#VALUE!</v>
      </c>
      <c r="BU35" s="165" t="e">
        <f t="shared" si="3"/>
        <v>#VALUE!</v>
      </c>
      <c r="BV35" s="176" t="e">
        <f t="shared" si="124"/>
        <v>#VALUE!</v>
      </c>
      <c r="BW35" s="165" t="e">
        <f>$AY35*Assembly!AD$4+$AZ35*Assembly!AD$5+$BA35*Assembly!AD$6+$BB35*Assembly!AD$7+$BC35*Assembly!AD$8+$BD35*Assembly!AD$9+$BE35*Assembly!AD$10+$BF35*Assembly!AD$11+$BG35*Assembly!AD$12+$BH35*Assembly!AD$13+$BI35*Assembly!AD$14+$BJ35*Assembly!AD$15+$BK35*Assembly!AD$16+$BL35*Assembly!AD$17+$BM35*Assembly!AD$18+$BN35*Assembly!AD$19+$BO35*Assembly!AD$20+$BP35*Assembly!AD$21+$BQ35*Assembly!AD$22+$BR35*Assembly!AD$23+$BS35*Assembly!AD$24</f>
        <v>#VALUE!</v>
      </c>
      <c r="BX35" s="180" t="e">
        <f t="shared" si="4"/>
        <v>#VALUE!</v>
      </c>
      <c r="BY35" s="181" t="e">
        <f t="shared" si="5"/>
        <v>#VALUE!</v>
      </c>
      <c r="BZ35" s="182" t="e">
        <f t="shared" si="6"/>
        <v>#VALUE!</v>
      </c>
      <c r="CA35" s="181" t="e">
        <f t="shared" si="7"/>
        <v>#VALUE!</v>
      </c>
      <c r="CB35" s="165" t="e">
        <f>$AY35*Assembly!Y$4+$AZ35*Assembly!Y$5+$BA35*Assembly!Y$6+$BB35*Assembly!Y$7+$BC35*Assembly!Y$8+$BD35*Assembly!Y$9+$BE35*Assembly!Y$10+$BF35*Assembly!Y$11+$BG35*Assembly!Y$12+$BH35*Assembly!Y$13+$BI35*Assembly!Y$14+$BJ35*Assembly!Y$15+$BK35*Assembly!Y$16+$BL35*Assembly!Y$17+$BM35*Assembly!Y$18+$BN35*Assembly!Y$19+$BO35*Assembly!Y$20+$BP35*Assembly!Y$21+$BQ35*Assembly!Y$22+$BR35*Assembly!Y$23+$BS35*Assembly!Y$24</f>
        <v>#VALUE!</v>
      </c>
      <c r="CC35" s="165" t="e">
        <f t="shared" si="8"/>
        <v>#VALUE!</v>
      </c>
      <c r="CD35" s="136" t="e">
        <f t="shared" si="9"/>
        <v>#VALUE!</v>
      </c>
      <c r="CE35" s="184" t="e">
        <f>$AY35*Assembly!AC$4+$AZ35*Assembly!AC$5+$BA35*Assembly!AC$6+$BB35*Assembly!AC$7+$BC35*Assembly!AC$8+$BD35*Assembly!AC$9+$BE35*Assembly!AC$10+$BF35*Assembly!AC$11+$BG35*Assembly!AC$12+$BH35*Assembly!AC$13+$BI35*Assembly!AC$14+$BJ35*Assembly!AC$15+$BK35*Assembly!AC$16+$BL35*Assembly!AC$17+$BM35*Assembly!AC$18+$BN35*Assembly!AC$19+$BO35*Assembly!AC$20+$BP35*Assembly!AC$21+$BQ35*Assembly!AC$22+$BR35*Assembly!AC$23+$BS35*Assembly!AC$24</f>
        <v>#VALUE!</v>
      </c>
      <c r="CF35" s="208" t="e">
        <f>$AY35*Assembly!M$4+$AZ35*Assembly!M$5+$BA35*Assembly!M$6+$BB35*Assembly!M$7+$BC35*Assembly!M$8+$BD35*Assembly!M$9+$BE35*Assembly!M$10+$BF35*Assembly!M$11+$BG35*Assembly!M$12+$BH35*Assembly!M$13+$BI35*Assembly!M$14+$BJ35*Assembly!M$15+$BK35*Assembly!M$16+$BL35*Assembly!M$17+$BM35*Assembly!M$18+$BN35*Assembly!M$19+$BO35*Assembly!M$20+$BP35*Assembly!M$21+$BQ35*Assembly!M$22+$BR35*Assembly!M$23+$BS35*Assembly!M$24</f>
        <v>#VALUE!</v>
      </c>
      <c r="CG35" s="208" t="e">
        <f>$AY35*Assembly!N$4+$AZ35*Assembly!N$5+$BA35*Assembly!N$6+$BB35*Assembly!N$7+$BC35*Assembly!N$8+$BD35*Assembly!N$9+$BE35*Assembly!N$10+$BF35*Assembly!N$11+$BG35*Assembly!N$12+$BH35*Assembly!N$13+$BI35*Assembly!N$14+$BJ35*Assembly!N$15+$BK35*Assembly!N$16+$BL35*Assembly!N$17+$BM35*Assembly!N$18+$BN35*Assembly!N$19+$BO35*Assembly!N$20+$BP35*Assembly!N$21+$BQ35*Assembly!N$22+$BR35*Assembly!N$23+$BS35*Assembly!N$24</f>
        <v>#VALUE!</v>
      </c>
      <c r="CH35" s="208" t="e">
        <f>$AY35*Assembly!O$4+$AZ35*Assembly!O$5+$BA35*Assembly!O$6+$BB35*Assembly!O$7+$BC35*Assembly!O$8+$BD35*Assembly!O$9+$BE35*Assembly!O$10+$BF35*Assembly!O$11+$BG35*Assembly!O$12+$BH35*Assembly!O$13+$BI35*Assembly!O$14+$BJ35*Assembly!O$15+$BK35*Assembly!O$16+$BL35*Assembly!O$17+$BM35*Assembly!O$18+$BN35*Assembly!O$19+$BO35*Assembly!O$20+$BP35*Assembly!O$21+$BQ35*Assembly!O$22+$BR35*Assembly!O$23+$BS35*Assembly!O$24</f>
        <v>#VALUE!</v>
      </c>
      <c r="CI35" s="203" t="e">
        <f>$AY35*Assembly!P$4+$AZ35*Assembly!P$5+$BA35*Assembly!P$6+$BB35*Assembly!P$7+$BC35*Assembly!P$8+$BD35*Assembly!P$9+$BE35*Assembly!P$10+$BF35*Assembly!P$11+$BG35*Assembly!P$12+$BH35*Assembly!P$13+$BI35*Assembly!P$14+$BJ35*Assembly!P$15+$BK35*Assembly!P$16+$BL35*Assembly!P$17+$BM35*Assembly!P$18+$BN35*Assembly!P$19+$BO35*Assembly!P$20+$BP35*Assembly!P$21+$BQ35*Assembly!P$22+$BR35*Assembly!P$23+$BS35*Assembly!P$24</f>
        <v>#VALUE!</v>
      </c>
      <c r="CJ35" s="203" t="e">
        <f>$AY35*Assembly!Q$4+$AZ35*Assembly!Q$5+$BA35*Assembly!Q$6+$BB35*Assembly!Q$7+$BC35*Assembly!Q$8+$BD35*Assembly!Q$9+$BE35*Assembly!Q$10+$BF35*Assembly!Q$11+$BG35*Assembly!Q$12+$BH35*Assembly!Q$13+$BI35*Assembly!Q$14+$BJ35*Assembly!Q$15+$BK35*Assembly!Q$16+$BL35*Assembly!Q$17+$BM35*Assembly!Q$18+$BN35*Assembly!Q$19+$BO35*Assembly!Q$20+$BP35*Assembly!Q$21+$BQ35*Assembly!Q$22+$BR35*Assembly!Q$23+$BS35*Assembly!Q$24</f>
        <v>#VALUE!</v>
      </c>
      <c r="CK35" s="208" t="e">
        <f>$AY35*Assembly!R$4+$AZ35*Assembly!R$5+$BA35*Assembly!R$6+$BB35*Assembly!R$7+$BC35*Assembly!R$8+$BD35*Assembly!R$9+$BE35*Assembly!R$10+$BF35*Assembly!R$11+$BG35*Assembly!R$12+$BH35*Assembly!R$13+$BI35*Assembly!R$14+$BJ35*Assembly!R$15+$BK35*Assembly!R$16+$BL35*Assembly!R$17+$BM35*Assembly!R$18+$BN35*Assembly!R$19+$BO35*Assembly!R$20+$BP35*Assembly!R$21+$BQ35*Assembly!R$22+$BR35*Assembly!R$23+$BS35*Assembly!R$24</f>
        <v>#VALUE!</v>
      </c>
      <c r="CL35" s="203" t="e">
        <f>$AY35*Assembly!S$4+$AZ35*Assembly!S$5+$BA35*Assembly!S$6+$BB35*Assembly!S$7+$BC35*Assembly!S$8+$BD35*Assembly!S$9+$BE35*Assembly!S$10+$BF35*Assembly!S$11+$BG35*Assembly!S$12+$BH35*Assembly!S$13+$BI35*Assembly!S$14+$BJ35*Assembly!S$15+$BK35*Assembly!S$16+$BL35*Assembly!S$17+$BM35*Assembly!S$18+$BN35*Assembly!S$19+$BO35*Assembly!S$20+$BP35*Assembly!S$21+$BQ35*Assembly!S$22+$BR35*Assembly!S$23+$BS35*Assembly!S$24</f>
        <v>#VALUE!</v>
      </c>
      <c r="CM35" s="203" t="e">
        <f>$AY35*Assembly!T$4+$AZ35*Assembly!T$5+$BA35*Assembly!T$6+$BB35*Assembly!T$7+$BC35*Assembly!T$8+$BD35*Assembly!T$9+$BE35*Assembly!T$10+$BF35*Assembly!T$11+$BG35*Assembly!T$12+$BH35*Assembly!T$13+$BI35*Assembly!T$14+$BJ35*Assembly!T$15+$BK35*Assembly!T$16+$BL35*Assembly!T$17+$BM35*Assembly!T$18+$BN35*Assembly!T$19+$BO35*Assembly!T$20+$BP35*Assembly!T$21+$BQ35*Assembly!T$22+$BR35*Assembly!T$23+$BS35*Assembly!T$24</f>
        <v>#VALUE!</v>
      </c>
      <c r="CN35" s="203" t="e">
        <f>$AY35*Assembly!U$4+$AZ35*Assembly!U$5+$BA35*Assembly!U$6+$BB35*Assembly!U$7+$BC35*Assembly!U$8+$BD35*Assembly!U$9+$BE35*Assembly!U$10+$BF35*Assembly!U$11+$BG35*Assembly!U$12+$BH35*Assembly!U$13+$BI35*Assembly!U$14+$BJ35*Assembly!U$15+$BK35*Assembly!U$16+$BL35*Assembly!U$17+$BM35*Assembly!U$18+$BN35*Assembly!U$19+$BO35*Assembly!U$20+$BP35*Assembly!U$21+$BQ35*Assembly!U$22+$BR35*Assembly!U$23+$BS35*Assembly!U$24</f>
        <v>#VALUE!</v>
      </c>
      <c r="CO35" s="208" t="e">
        <f>$AY35*Assembly!V$4+$AZ35*Assembly!V$5+$BA35*Assembly!V$6+$BB35*Assembly!V$7+$BC35*Assembly!V$8+$BD35*Assembly!V$9+$BE35*Assembly!V$10+$BF35*Assembly!V$11+$BG35*Assembly!V$12+$BH35*Assembly!V$13+$BI35*Assembly!V$14+$BJ35*Assembly!V$15+$BK35*Assembly!V$16+$BL35*Assembly!V$17+$BM35*Assembly!V$18+$BN35*Assembly!V$19+$BO35*Assembly!V$20+$BP35*Assembly!V$21+$BQ35*Assembly!V$22+$BR35*Assembly!V$23+$BS35*Assembly!V$24</f>
        <v>#VALUE!</v>
      </c>
      <c r="CP35" s="208" t="e">
        <f>CF35*Refining!$F$3</f>
        <v>#VALUE!</v>
      </c>
      <c r="CQ35" s="208" t="e">
        <f>CG35*Refining!$F$4</f>
        <v>#VALUE!</v>
      </c>
      <c r="CR35" s="208" t="e">
        <f>CH35*Refining!$F$5</f>
        <v>#VALUE!</v>
      </c>
      <c r="CS35" s="208" t="e">
        <f>CI35*Refining!$F$6</f>
        <v>#VALUE!</v>
      </c>
      <c r="CT35" s="208" t="e">
        <f>CJ35*Refining!$F$7</f>
        <v>#VALUE!</v>
      </c>
      <c r="CU35" s="208" t="e">
        <f>CK35*Refining!$F$8</f>
        <v>#VALUE!</v>
      </c>
      <c r="CV35" s="208" t="e">
        <f>CL35*Refining!$F$9</f>
        <v>#VALUE!</v>
      </c>
      <c r="CW35" s="208" t="e">
        <f>CM35*Refining!$F$10</f>
        <v>#VALUE!</v>
      </c>
      <c r="CX35" s="208" t="e">
        <f>CN35*Refining!$F$11</f>
        <v>#VALUE!</v>
      </c>
      <c r="CY35" s="208" t="e">
        <f>CO35*Refining!$F$12</f>
        <v>#VALUE!</v>
      </c>
      <c r="CZ35" s="190" t="e">
        <f t="shared" ref="CZ35:DS35" si="141">IF(CF35 = 0, "", CF35)</f>
        <v>#VALUE!</v>
      </c>
      <c r="DA35" s="197" t="e">
        <f t="shared" si="141"/>
        <v>#VALUE!</v>
      </c>
      <c r="DB35" s="197" t="e">
        <f t="shared" si="141"/>
        <v>#VALUE!</v>
      </c>
      <c r="DC35" s="191" t="e">
        <f t="shared" si="141"/>
        <v>#VALUE!</v>
      </c>
      <c r="DD35" s="193" t="e">
        <f t="shared" si="141"/>
        <v>#VALUE!</v>
      </c>
      <c r="DE35" s="191" t="e">
        <f t="shared" si="141"/>
        <v>#VALUE!</v>
      </c>
      <c r="DF35" s="193" t="e">
        <f t="shared" si="141"/>
        <v>#VALUE!</v>
      </c>
      <c r="DG35" s="193" t="e">
        <f t="shared" si="141"/>
        <v>#VALUE!</v>
      </c>
      <c r="DH35" s="191" t="e">
        <f t="shared" si="141"/>
        <v>#VALUE!</v>
      </c>
      <c r="DI35" s="195" t="e">
        <f t="shared" si="141"/>
        <v>#VALUE!</v>
      </c>
      <c r="DJ35" s="190" t="e">
        <f t="shared" si="141"/>
        <v>#VALUE!</v>
      </c>
      <c r="DK35" s="197" t="e">
        <f t="shared" si="141"/>
        <v>#VALUE!</v>
      </c>
      <c r="DL35" s="197" t="e">
        <f t="shared" si="141"/>
        <v>#VALUE!</v>
      </c>
      <c r="DM35" s="191" t="e">
        <f t="shared" si="141"/>
        <v>#VALUE!</v>
      </c>
      <c r="DN35" s="193" t="e">
        <f t="shared" si="141"/>
        <v>#VALUE!</v>
      </c>
      <c r="DO35" s="191" t="e">
        <f t="shared" si="141"/>
        <v>#VALUE!</v>
      </c>
      <c r="DP35" s="191" t="e">
        <f t="shared" si="141"/>
        <v>#VALUE!</v>
      </c>
      <c r="DQ35" s="191" t="e">
        <f t="shared" si="141"/>
        <v>#VALUE!</v>
      </c>
      <c r="DR35" s="191" t="e">
        <f t="shared" si="141"/>
        <v>#VALUE!</v>
      </c>
      <c r="DS35" s="195" t="e">
        <f t="shared" si="141"/>
        <v>#VALUE!</v>
      </c>
      <c r="DT35" s="190" t="e">
        <f t="shared" si="11"/>
        <v>#VALUE!</v>
      </c>
      <c r="DU35" s="197" t="e">
        <f t="shared" si="12"/>
        <v>#VALUE!</v>
      </c>
      <c r="DV35" s="165" t="e">
        <f>CZ35*'Ores &amp; Ingots'!$C$3+DA35*'Ores &amp; Ingots'!$C$4+DB35*'Ores &amp; Ingots'!$C$5+DC35*'Ores &amp; Ingots'!$C$6+DD35*'Ores &amp; Ingots'!$C$7+DE35*'Ores &amp; Ingots'!$C$8+DF35*'Ores &amp; Ingots'!$C$9+DG35*'Ores &amp; Ingots'!$C$10+DH35*'Ores &amp; Ingots'!$C$11+DI35*'Ores &amp; Ingots'!$C$12</f>
        <v>#VALUE!</v>
      </c>
      <c r="DW35" s="165" t="e">
        <f>DJ35*'Ores &amp; Ingots'!$B$3+DK35*'Ores &amp; Ingots'!$B$4+DL35*'Ores &amp; Ingots'!$B$5+DM35*'Ores &amp; Ingots'!$B$6+DN35*'Ores &amp; Ingots'!$B$7+DO35*'Ores &amp; Ingots'!$B$8+DP35*'Ores &amp; Ingots'!$B$9+DQ35*'Ores &amp; Ingots'!$B$10+DR35*'Ores &amp; Ingots'!$B$11+DS35*'Ores &amp; Ingots'!$B$12</f>
        <v>#VALUE!</v>
      </c>
      <c r="DX35" s="197" t="e">
        <f>CZ35*Refining!$G$3+DA35*Refining!$G$4+DB35*Refining!$G$5+DC35*Refining!$G$6+DD35*Refining!$G$7+DE35*Refining!$G$8+DF35*Refining!$G$9+DG35*Refining!$G$10+DH35*Refining!$G$11+DI35*Refining!$G$12</f>
        <v>#VALUE!</v>
      </c>
      <c r="DY35" s="197" t="e">
        <f t="shared" si="13"/>
        <v>#VALUE!</v>
      </c>
      <c r="DZ35" s="199" t="e">
        <f t="shared" si="14"/>
        <v>#VALUE!</v>
      </c>
      <c r="EA35" s="190" t="e">
        <f t="shared" si="15"/>
        <v>#VALUE!</v>
      </c>
      <c r="EB35" s="200" t="e">
        <f t="shared" ref="EB35:EC35" si="142">EA35/60</f>
        <v>#VALUE!</v>
      </c>
      <c r="EC35" s="200" t="e">
        <f t="shared" si="142"/>
        <v>#VALUE!</v>
      </c>
      <c r="ED35" s="190" t="e">
        <f t="shared" si="17"/>
        <v>#VALUE!</v>
      </c>
      <c r="EE35" s="200" t="e">
        <f t="shared" ref="EE35:EF35" si="143">ED35/1000</f>
        <v>#VALUE!</v>
      </c>
      <c r="EF35" s="201" t="e">
        <f t="shared" si="143"/>
        <v>#VALUE!</v>
      </c>
      <c r="EG35" s="136" t="e">
        <f t="shared" si="19"/>
        <v>#VALUE!</v>
      </c>
      <c r="EH35" s="138" t="e">
        <f t="shared" si="20"/>
        <v>#VALUE!</v>
      </c>
      <c r="EI35" s="133"/>
    </row>
    <row r="36" spans="1:139" ht="15.75" customHeight="1" x14ac:dyDescent="0.2">
      <c r="A36" s="864"/>
      <c r="B36" s="135" t="s">
        <v>258</v>
      </c>
      <c r="C36" s="137" t="s">
        <v>155</v>
      </c>
      <c r="D36" s="137">
        <v>1</v>
      </c>
      <c r="E36" s="137">
        <v>1</v>
      </c>
      <c r="F36" s="137">
        <v>4</v>
      </c>
      <c r="G36" s="141">
        <f t="shared" si="0"/>
        <v>0.5</v>
      </c>
      <c r="H36" s="142">
        <v>13</v>
      </c>
      <c r="I36" s="142">
        <v>13</v>
      </c>
      <c r="J36" s="144">
        <f>H36/Main!$D$9</f>
        <v>2.6</v>
      </c>
      <c r="K36" s="144">
        <f>I36/Main!$D$10</f>
        <v>6.5</v>
      </c>
      <c r="L36" s="144">
        <f t="shared" si="1"/>
        <v>2.5</v>
      </c>
      <c r="M36" s="144">
        <v>1</v>
      </c>
      <c r="N36" s="306" t="s">
        <v>28</v>
      </c>
      <c r="O36" s="149" t="s">
        <v>28</v>
      </c>
      <c r="P36" s="150"/>
      <c r="Q36" s="153">
        <v>64</v>
      </c>
      <c r="R36" s="153">
        <f>Q36*Main!$D$6</f>
        <v>640</v>
      </c>
      <c r="S36" s="155"/>
      <c r="T36" s="155"/>
      <c r="U36" s="150"/>
      <c r="V36" s="150"/>
      <c r="W36" s="150"/>
      <c r="X36" s="150"/>
      <c r="Y36" s="153">
        <v>700</v>
      </c>
      <c r="Z36" s="150"/>
      <c r="AA36" s="150"/>
      <c r="AB36" s="150"/>
      <c r="AC36" s="157"/>
      <c r="AD36" s="165">
        <v>4</v>
      </c>
      <c r="AE36" s="165">
        <v>0</v>
      </c>
      <c r="AF36" s="165">
        <v>3</v>
      </c>
      <c r="AG36" s="165">
        <v>0</v>
      </c>
      <c r="AH36" s="165">
        <v>1</v>
      </c>
      <c r="AI36" s="165">
        <v>0</v>
      </c>
      <c r="AJ36" s="165">
        <v>1</v>
      </c>
      <c r="AK36" s="171">
        <v>1</v>
      </c>
      <c r="AL36" s="165">
        <v>0</v>
      </c>
      <c r="AM36" s="165">
        <v>0</v>
      </c>
      <c r="AN36" s="165">
        <v>0</v>
      </c>
      <c r="AO36" s="165">
        <v>2</v>
      </c>
      <c r="AP36" s="165">
        <v>0</v>
      </c>
      <c r="AQ36" s="165">
        <v>0</v>
      </c>
      <c r="AR36" s="165">
        <v>0</v>
      </c>
      <c r="AS36" s="165">
        <v>0</v>
      </c>
      <c r="AT36" s="165">
        <v>0</v>
      </c>
      <c r="AU36" s="165">
        <v>0</v>
      </c>
      <c r="AV36" s="165">
        <v>0</v>
      </c>
      <c r="AW36" s="165">
        <v>0</v>
      </c>
      <c r="AX36" s="165">
        <v>0</v>
      </c>
      <c r="AY36" s="175">
        <f t="shared" ref="AY36:BS36" si="144">IF(AD36 = 0, "", AD36)</f>
        <v>4</v>
      </c>
      <c r="AZ36" s="163" t="str">
        <f t="shared" si="144"/>
        <v/>
      </c>
      <c r="BA36" s="165">
        <f t="shared" si="144"/>
        <v>3</v>
      </c>
      <c r="BB36" s="163" t="str">
        <f t="shared" si="144"/>
        <v/>
      </c>
      <c r="BC36" s="165">
        <f t="shared" si="144"/>
        <v>1</v>
      </c>
      <c r="BD36" s="163" t="str">
        <f t="shared" si="144"/>
        <v/>
      </c>
      <c r="BE36" s="165">
        <f t="shared" si="144"/>
        <v>1</v>
      </c>
      <c r="BF36" s="171">
        <f t="shared" si="144"/>
        <v>1</v>
      </c>
      <c r="BG36" s="163" t="str">
        <f t="shared" si="144"/>
        <v/>
      </c>
      <c r="BH36" s="163" t="str">
        <f t="shared" si="144"/>
        <v/>
      </c>
      <c r="BI36" s="163" t="str">
        <f t="shared" si="144"/>
        <v/>
      </c>
      <c r="BJ36" s="165">
        <f t="shared" si="144"/>
        <v>2</v>
      </c>
      <c r="BK36" s="163" t="str">
        <f t="shared" si="144"/>
        <v/>
      </c>
      <c r="BL36" s="163" t="str">
        <f t="shared" si="144"/>
        <v/>
      </c>
      <c r="BM36" s="163" t="str">
        <f t="shared" si="144"/>
        <v/>
      </c>
      <c r="BN36" s="163" t="str">
        <f t="shared" si="144"/>
        <v/>
      </c>
      <c r="BO36" s="163" t="str">
        <f t="shared" si="144"/>
        <v/>
      </c>
      <c r="BP36" s="163" t="str">
        <f t="shared" si="144"/>
        <v/>
      </c>
      <c r="BQ36" s="163" t="str">
        <f t="shared" si="144"/>
        <v/>
      </c>
      <c r="BR36" s="163" t="str">
        <f t="shared" si="144"/>
        <v/>
      </c>
      <c r="BS36" s="173" t="str">
        <f t="shared" si="144"/>
        <v/>
      </c>
      <c r="BT36" s="175" t="e">
        <f>$AY36*Assembly!Z$4+$AZ36*Assembly!Z$5+$BA36*Assembly!Z$6+$BB36*Assembly!Z$7+$BC36*Assembly!Z$8+$BD36*Assembly!Z$9+$BE36*Assembly!Z$10+$BF36*Assembly!Z$11+$BG36*Assembly!Z$12+$BH36*Assembly!Z$13+$BI36*Assembly!Z$14+$BJ36*Assembly!Z$15+$BK36*Assembly!Z$16+$BL36*Assembly!Z$17+$BM36*Assembly!Z$18+$BN36*Assembly!Z$19+$BO36*Assembly!Z$20+$BP36*Assembly!Z$21+$BQ36*Assembly!Z$22+$BR36*Assembly!Z$23+$BS36*Assembly!Z$24</f>
        <v>#VALUE!</v>
      </c>
      <c r="BU36" s="165" t="e">
        <f t="shared" si="3"/>
        <v>#VALUE!</v>
      </c>
      <c r="BV36" s="176" t="e">
        <f t="shared" si="124"/>
        <v>#VALUE!</v>
      </c>
      <c r="BW36" s="165" t="e">
        <f>$AY36*Assembly!AD$4+$AZ36*Assembly!AD$5+$BA36*Assembly!AD$6+$BB36*Assembly!AD$7+$BC36*Assembly!AD$8+$BD36*Assembly!AD$9+$BE36*Assembly!AD$10+$BF36*Assembly!AD$11+$BG36*Assembly!AD$12+$BH36*Assembly!AD$13+$BI36*Assembly!AD$14+$BJ36*Assembly!AD$15+$BK36*Assembly!AD$16+$BL36*Assembly!AD$17+$BM36*Assembly!AD$18+$BN36*Assembly!AD$19+$BO36*Assembly!AD$20+$BP36*Assembly!AD$21+$BQ36*Assembly!AD$22+$BR36*Assembly!AD$23+$BS36*Assembly!AD$24</f>
        <v>#VALUE!</v>
      </c>
      <c r="BX36" s="180" t="e">
        <f t="shared" si="4"/>
        <v>#VALUE!</v>
      </c>
      <c r="BY36" s="181" t="e">
        <f t="shared" si="5"/>
        <v>#VALUE!</v>
      </c>
      <c r="BZ36" s="182" t="e">
        <f t="shared" si="6"/>
        <v>#VALUE!</v>
      </c>
      <c r="CA36" s="181" t="e">
        <f t="shared" si="7"/>
        <v>#VALUE!</v>
      </c>
      <c r="CB36" s="165" t="e">
        <f>$AY36*Assembly!Y$4+$AZ36*Assembly!Y$5+$BA36*Assembly!Y$6+$BB36*Assembly!Y$7+$BC36*Assembly!Y$8+$BD36*Assembly!Y$9+$BE36*Assembly!Y$10+$BF36*Assembly!Y$11+$BG36*Assembly!Y$12+$BH36*Assembly!Y$13+$BI36*Assembly!Y$14+$BJ36*Assembly!Y$15+$BK36*Assembly!Y$16+$BL36*Assembly!Y$17+$BM36*Assembly!Y$18+$BN36*Assembly!Y$19+$BO36*Assembly!Y$20+$BP36*Assembly!Y$21+$BQ36*Assembly!Y$22+$BR36*Assembly!Y$23+$BS36*Assembly!Y$24</f>
        <v>#VALUE!</v>
      </c>
      <c r="CC36" s="165" t="e">
        <f t="shared" si="8"/>
        <v>#VALUE!</v>
      </c>
      <c r="CD36" s="136" t="e">
        <f t="shared" si="9"/>
        <v>#VALUE!</v>
      </c>
      <c r="CE36" s="184" t="e">
        <f>$AY36*Assembly!AC$4+$AZ36*Assembly!AC$5+$BA36*Assembly!AC$6+$BB36*Assembly!AC$7+$BC36*Assembly!AC$8+$BD36*Assembly!AC$9+$BE36*Assembly!AC$10+$BF36*Assembly!AC$11+$BG36*Assembly!AC$12+$BH36*Assembly!AC$13+$BI36*Assembly!AC$14+$BJ36*Assembly!AC$15+$BK36*Assembly!AC$16+$BL36*Assembly!AC$17+$BM36*Assembly!AC$18+$BN36*Assembly!AC$19+$BO36*Assembly!AC$20+$BP36*Assembly!AC$21+$BQ36*Assembly!AC$22+$BR36*Assembly!AC$23+$BS36*Assembly!AC$24</f>
        <v>#VALUE!</v>
      </c>
      <c r="CF36" s="153" t="e">
        <f>$AY36*Assembly!M$4+$AZ36*Assembly!M$5+$BA36*Assembly!M$6+$BB36*Assembly!M$7+$BC36*Assembly!M$8+$BD36*Assembly!M$9+$BE36*Assembly!M$10+$BF36*Assembly!M$11+$BG36*Assembly!M$12+$BH36*Assembly!M$13+$BI36*Assembly!M$14+$BJ36*Assembly!M$15+$BK36*Assembly!M$16+$BL36*Assembly!M$17+$BM36*Assembly!M$18+$BN36*Assembly!M$19+$BO36*Assembly!M$20+$BP36*Assembly!M$21+$BQ36*Assembly!M$22+$BR36*Assembly!M$23+$BS36*Assembly!M$24</f>
        <v>#VALUE!</v>
      </c>
      <c r="CG36" s="153" t="e">
        <f>$AY36*Assembly!N$4+$AZ36*Assembly!N$5+$BA36*Assembly!N$6+$BB36*Assembly!N$7+$BC36*Assembly!N$8+$BD36*Assembly!N$9+$BE36*Assembly!N$10+$BF36*Assembly!N$11+$BG36*Assembly!N$12+$BH36*Assembly!N$13+$BI36*Assembly!N$14+$BJ36*Assembly!N$15+$BK36*Assembly!N$16+$BL36*Assembly!N$17+$BM36*Assembly!N$18+$BN36*Assembly!N$19+$BO36*Assembly!N$20+$BP36*Assembly!N$21+$BQ36*Assembly!N$22+$BR36*Assembly!N$23+$BS36*Assembly!N$24</f>
        <v>#VALUE!</v>
      </c>
      <c r="CH36" s="153" t="e">
        <f>$AY36*Assembly!O$4+$AZ36*Assembly!O$5+$BA36*Assembly!O$6+$BB36*Assembly!O$7+$BC36*Assembly!O$8+$BD36*Assembly!O$9+$BE36*Assembly!O$10+$BF36*Assembly!O$11+$BG36*Assembly!O$12+$BH36*Assembly!O$13+$BI36*Assembly!O$14+$BJ36*Assembly!O$15+$BK36*Assembly!O$16+$BL36*Assembly!O$17+$BM36*Assembly!O$18+$BN36*Assembly!O$19+$BO36*Assembly!O$20+$BP36*Assembly!O$21+$BQ36*Assembly!O$22+$BR36*Assembly!O$23+$BS36*Assembly!O$24</f>
        <v>#VALUE!</v>
      </c>
      <c r="CI36" s="142" t="e">
        <f>$AY36*Assembly!P$4+$AZ36*Assembly!P$5+$BA36*Assembly!P$6+$BB36*Assembly!P$7+$BC36*Assembly!P$8+$BD36*Assembly!P$9+$BE36*Assembly!P$10+$BF36*Assembly!P$11+$BG36*Assembly!P$12+$BH36*Assembly!P$13+$BI36*Assembly!P$14+$BJ36*Assembly!P$15+$BK36*Assembly!P$16+$BL36*Assembly!P$17+$BM36*Assembly!P$18+$BN36*Assembly!P$19+$BO36*Assembly!P$20+$BP36*Assembly!P$21+$BQ36*Assembly!P$22+$BR36*Assembly!P$23+$BS36*Assembly!P$24</f>
        <v>#VALUE!</v>
      </c>
      <c r="CJ36" s="142" t="e">
        <f>$AY36*Assembly!Q$4+$AZ36*Assembly!Q$5+$BA36*Assembly!Q$6+$BB36*Assembly!Q$7+$BC36*Assembly!Q$8+$BD36*Assembly!Q$9+$BE36*Assembly!Q$10+$BF36*Assembly!Q$11+$BG36*Assembly!Q$12+$BH36*Assembly!Q$13+$BI36*Assembly!Q$14+$BJ36*Assembly!Q$15+$BK36*Assembly!Q$16+$BL36*Assembly!Q$17+$BM36*Assembly!Q$18+$BN36*Assembly!Q$19+$BO36*Assembly!Q$20+$BP36*Assembly!Q$21+$BQ36*Assembly!Q$22+$BR36*Assembly!Q$23+$BS36*Assembly!Q$24</f>
        <v>#VALUE!</v>
      </c>
      <c r="CK36" s="153" t="e">
        <f>$AY36*Assembly!R$4+$AZ36*Assembly!R$5+$BA36*Assembly!R$6+$BB36*Assembly!R$7+$BC36*Assembly!R$8+$BD36*Assembly!R$9+$BE36*Assembly!R$10+$BF36*Assembly!R$11+$BG36*Assembly!R$12+$BH36*Assembly!R$13+$BI36*Assembly!R$14+$BJ36*Assembly!R$15+$BK36*Assembly!R$16+$BL36*Assembly!R$17+$BM36*Assembly!R$18+$BN36*Assembly!R$19+$BO36*Assembly!R$20+$BP36*Assembly!R$21+$BQ36*Assembly!R$22+$BR36*Assembly!R$23+$BS36*Assembly!R$24</f>
        <v>#VALUE!</v>
      </c>
      <c r="CL36" s="142" t="e">
        <f>$AY36*Assembly!S$4+$AZ36*Assembly!S$5+$BA36*Assembly!S$6+$BB36*Assembly!S$7+$BC36*Assembly!S$8+$BD36*Assembly!S$9+$BE36*Assembly!S$10+$BF36*Assembly!S$11+$BG36*Assembly!S$12+$BH36*Assembly!S$13+$BI36*Assembly!S$14+$BJ36*Assembly!S$15+$BK36*Assembly!S$16+$BL36*Assembly!S$17+$BM36*Assembly!S$18+$BN36*Assembly!S$19+$BO36*Assembly!S$20+$BP36*Assembly!S$21+$BQ36*Assembly!S$22+$BR36*Assembly!S$23+$BS36*Assembly!S$24</f>
        <v>#VALUE!</v>
      </c>
      <c r="CM36" s="142" t="e">
        <f>$AY36*Assembly!T$4+$AZ36*Assembly!T$5+$BA36*Assembly!T$6+$BB36*Assembly!T$7+$BC36*Assembly!T$8+$BD36*Assembly!T$9+$BE36*Assembly!T$10+$BF36*Assembly!T$11+$BG36*Assembly!T$12+$BH36*Assembly!T$13+$BI36*Assembly!T$14+$BJ36*Assembly!T$15+$BK36*Assembly!T$16+$BL36*Assembly!T$17+$BM36*Assembly!T$18+$BN36*Assembly!T$19+$BO36*Assembly!T$20+$BP36*Assembly!T$21+$BQ36*Assembly!T$22+$BR36*Assembly!T$23+$BS36*Assembly!T$24</f>
        <v>#VALUE!</v>
      </c>
      <c r="CN36" s="142" t="e">
        <f>$AY36*Assembly!U$4+$AZ36*Assembly!U$5+$BA36*Assembly!U$6+$BB36*Assembly!U$7+$BC36*Assembly!U$8+$BD36*Assembly!U$9+$BE36*Assembly!U$10+$BF36*Assembly!U$11+$BG36*Assembly!U$12+$BH36*Assembly!U$13+$BI36*Assembly!U$14+$BJ36*Assembly!U$15+$BK36*Assembly!U$16+$BL36*Assembly!U$17+$BM36*Assembly!U$18+$BN36*Assembly!U$19+$BO36*Assembly!U$20+$BP36*Assembly!U$21+$BQ36*Assembly!U$22+$BR36*Assembly!U$23+$BS36*Assembly!U$24</f>
        <v>#VALUE!</v>
      </c>
      <c r="CO36" s="153" t="e">
        <f>$AY36*Assembly!V$4+$AZ36*Assembly!V$5+$BA36*Assembly!V$6+$BB36*Assembly!V$7+$BC36*Assembly!V$8+$BD36*Assembly!V$9+$BE36*Assembly!V$10+$BF36*Assembly!V$11+$BG36*Assembly!V$12+$BH36*Assembly!V$13+$BI36*Assembly!V$14+$BJ36*Assembly!V$15+$BK36*Assembly!V$16+$BL36*Assembly!V$17+$BM36*Assembly!V$18+$BN36*Assembly!V$19+$BO36*Assembly!V$20+$BP36*Assembly!V$21+$BQ36*Assembly!V$22+$BR36*Assembly!V$23+$BS36*Assembly!V$24</f>
        <v>#VALUE!</v>
      </c>
      <c r="CP36" s="153" t="e">
        <f>CF36*Refining!$F$3</f>
        <v>#VALUE!</v>
      </c>
      <c r="CQ36" s="153" t="e">
        <f>CG36*Refining!$F$4</f>
        <v>#VALUE!</v>
      </c>
      <c r="CR36" s="153" t="e">
        <f>CH36*Refining!$F$5</f>
        <v>#VALUE!</v>
      </c>
      <c r="CS36" s="153" t="e">
        <f>CI36*Refining!$F$6</f>
        <v>#VALUE!</v>
      </c>
      <c r="CT36" s="153" t="e">
        <f>CJ36*Refining!$F$7</f>
        <v>#VALUE!</v>
      </c>
      <c r="CU36" s="153" t="e">
        <f>CK36*Refining!$F$8</f>
        <v>#VALUE!</v>
      </c>
      <c r="CV36" s="153" t="e">
        <f>CL36*Refining!$F$9</f>
        <v>#VALUE!</v>
      </c>
      <c r="CW36" s="153" t="e">
        <f>CM36*Refining!$F$10</f>
        <v>#VALUE!</v>
      </c>
      <c r="CX36" s="153" t="e">
        <f>CN36*Refining!$F$11</f>
        <v>#VALUE!</v>
      </c>
      <c r="CY36" s="153" t="e">
        <f>CO36*Refining!$F$12</f>
        <v>#VALUE!</v>
      </c>
      <c r="CZ36" s="190" t="e">
        <f t="shared" ref="CZ36:DS36" si="145">IF(CF36 = 0, "", CF36)</f>
        <v>#VALUE!</v>
      </c>
      <c r="DA36" s="197" t="e">
        <f t="shared" si="145"/>
        <v>#VALUE!</v>
      </c>
      <c r="DB36" s="197" t="e">
        <f t="shared" si="145"/>
        <v>#VALUE!</v>
      </c>
      <c r="DC36" s="191" t="e">
        <f t="shared" si="145"/>
        <v>#VALUE!</v>
      </c>
      <c r="DD36" s="193" t="e">
        <f t="shared" si="145"/>
        <v>#VALUE!</v>
      </c>
      <c r="DE36" s="191" t="e">
        <f t="shared" si="145"/>
        <v>#VALUE!</v>
      </c>
      <c r="DF36" s="193" t="e">
        <f t="shared" si="145"/>
        <v>#VALUE!</v>
      </c>
      <c r="DG36" s="193" t="e">
        <f t="shared" si="145"/>
        <v>#VALUE!</v>
      </c>
      <c r="DH36" s="191" t="e">
        <f t="shared" si="145"/>
        <v>#VALUE!</v>
      </c>
      <c r="DI36" s="195" t="e">
        <f t="shared" si="145"/>
        <v>#VALUE!</v>
      </c>
      <c r="DJ36" s="190" t="e">
        <f t="shared" si="145"/>
        <v>#VALUE!</v>
      </c>
      <c r="DK36" s="197" t="e">
        <f t="shared" si="145"/>
        <v>#VALUE!</v>
      </c>
      <c r="DL36" s="197" t="e">
        <f t="shared" si="145"/>
        <v>#VALUE!</v>
      </c>
      <c r="DM36" s="191" t="e">
        <f t="shared" si="145"/>
        <v>#VALUE!</v>
      </c>
      <c r="DN36" s="193" t="e">
        <f t="shared" si="145"/>
        <v>#VALUE!</v>
      </c>
      <c r="DO36" s="191" t="e">
        <f t="shared" si="145"/>
        <v>#VALUE!</v>
      </c>
      <c r="DP36" s="191" t="e">
        <f t="shared" si="145"/>
        <v>#VALUE!</v>
      </c>
      <c r="DQ36" s="191" t="e">
        <f t="shared" si="145"/>
        <v>#VALUE!</v>
      </c>
      <c r="DR36" s="191" t="e">
        <f t="shared" si="145"/>
        <v>#VALUE!</v>
      </c>
      <c r="DS36" s="195" t="e">
        <f t="shared" si="145"/>
        <v>#VALUE!</v>
      </c>
      <c r="DT36" s="190" t="e">
        <f t="shared" si="11"/>
        <v>#VALUE!</v>
      </c>
      <c r="DU36" s="197" t="e">
        <f t="shared" si="12"/>
        <v>#VALUE!</v>
      </c>
      <c r="DV36" s="165" t="e">
        <f>CZ36*'Ores &amp; Ingots'!$C$3+DA36*'Ores &amp; Ingots'!$C$4+DB36*'Ores &amp; Ingots'!$C$5+DC36*'Ores &amp; Ingots'!$C$6+DD36*'Ores &amp; Ingots'!$C$7+DE36*'Ores &amp; Ingots'!$C$8+DF36*'Ores &amp; Ingots'!$C$9+DG36*'Ores &amp; Ingots'!$C$10+DH36*'Ores &amp; Ingots'!$C$11+DI36*'Ores &amp; Ingots'!$C$12</f>
        <v>#VALUE!</v>
      </c>
      <c r="DW36" s="165" t="e">
        <f>DJ36*'Ores &amp; Ingots'!$B$3+DK36*'Ores &amp; Ingots'!$B$4+DL36*'Ores &amp; Ingots'!$B$5+DM36*'Ores &amp; Ingots'!$B$6+DN36*'Ores &amp; Ingots'!$B$7+DO36*'Ores &amp; Ingots'!$B$8+DP36*'Ores &amp; Ingots'!$B$9+DQ36*'Ores &amp; Ingots'!$B$10+DR36*'Ores &amp; Ingots'!$B$11+DS36*'Ores &amp; Ingots'!$B$12</f>
        <v>#VALUE!</v>
      </c>
      <c r="DX36" s="197" t="e">
        <f>CZ36*Refining!$G$3+DA36*Refining!$G$4+DB36*Refining!$G$5+DC36*Refining!$G$6+DD36*Refining!$G$7+DE36*Refining!$G$8+DF36*Refining!$G$9+DG36*Refining!$G$10+DH36*Refining!$G$11+DI36*Refining!$G$12</f>
        <v>#VALUE!</v>
      </c>
      <c r="DY36" s="197" t="e">
        <f t="shared" si="13"/>
        <v>#VALUE!</v>
      </c>
      <c r="DZ36" s="199" t="e">
        <f t="shared" si="14"/>
        <v>#VALUE!</v>
      </c>
      <c r="EA36" s="190" t="e">
        <f t="shared" si="15"/>
        <v>#VALUE!</v>
      </c>
      <c r="EB36" s="200" t="e">
        <f t="shared" ref="EB36:EC36" si="146">EA36/60</f>
        <v>#VALUE!</v>
      </c>
      <c r="EC36" s="200" t="e">
        <f t="shared" si="146"/>
        <v>#VALUE!</v>
      </c>
      <c r="ED36" s="190" t="e">
        <f t="shared" si="17"/>
        <v>#VALUE!</v>
      </c>
      <c r="EE36" s="200" t="e">
        <f t="shared" ref="EE36:EF36" si="147">ED36/1000</f>
        <v>#VALUE!</v>
      </c>
      <c r="EF36" s="201" t="e">
        <f t="shared" si="147"/>
        <v>#VALUE!</v>
      </c>
      <c r="EG36" s="136" t="e">
        <f t="shared" si="19"/>
        <v>#VALUE!</v>
      </c>
      <c r="EH36" s="138" t="e">
        <f t="shared" si="20"/>
        <v>#VALUE!</v>
      </c>
      <c r="EI36" s="133" t="s">
        <v>28</v>
      </c>
    </row>
    <row r="37" spans="1:139" ht="15.75" customHeight="1" x14ac:dyDescent="0.2">
      <c r="A37" s="864"/>
      <c r="B37" s="135" t="s">
        <v>260</v>
      </c>
      <c r="C37" s="137" t="s">
        <v>156</v>
      </c>
      <c r="D37" s="137">
        <v>1</v>
      </c>
      <c r="E37" s="137">
        <v>1</v>
      </c>
      <c r="F37" s="137">
        <v>2</v>
      </c>
      <c r="G37" s="202">
        <f t="shared" si="0"/>
        <v>31.25</v>
      </c>
      <c r="H37" s="203">
        <v>15</v>
      </c>
      <c r="I37" s="203">
        <v>15</v>
      </c>
      <c r="J37" s="204">
        <f>H37/Main!$D$9</f>
        <v>3</v>
      </c>
      <c r="K37" s="204">
        <f>I37/Main!$D$10</f>
        <v>7.5</v>
      </c>
      <c r="L37" s="204">
        <f t="shared" si="1"/>
        <v>2.5</v>
      </c>
      <c r="M37" s="204">
        <v>1</v>
      </c>
      <c r="N37" s="214" t="s">
        <v>28</v>
      </c>
      <c r="O37" s="206" t="s">
        <v>28</v>
      </c>
      <c r="P37" s="207"/>
      <c r="Q37" s="208">
        <v>1140</v>
      </c>
      <c r="R37" s="208">
        <f>Q37*Main!$D$6</f>
        <v>11400</v>
      </c>
      <c r="S37" s="209"/>
      <c r="T37" s="209"/>
      <c r="U37" s="207"/>
      <c r="V37" s="207"/>
      <c r="W37" s="207"/>
      <c r="X37" s="207"/>
      <c r="Y37" s="208">
        <v>60</v>
      </c>
      <c r="Z37" s="207"/>
      <c r="AA37" s="207"/>
      <c r="AB37" s="207"/>
      <c r="AC37" s="210" t="s">
        <v>240</v>
      </c>
      <c r="AD37" s="165">
        <v>35</v>
      </c>
      <c r="AE37" s="165">
        <v>0</v>
      </c>
      <c r="AF37" s="165">
        <v>0</v>
      </c>
      <c r="AG37" s="165">
        <v>25</v>
      </c>
      <c r="AH37" s="165">
        <v>8</v>
      </c>
      <c r="AI37" s="165">
        <v>0</v>
      </c>
      <c r="AJ37" s="165">
        <v>6</v>
      </c>
      <c r="AK37" s="171">
        <v>4</v>
      </c>
      <c r="AL37" s="165">
        <v>0</v>
      </c>
      <c r="AM37" s="165">
        <v>0</v>
      </c>
      <c r="AN37" s="165">
        <v>0</v>
      </c>
      <c r="AO37" s="165">
        <v>30</v>
      </c>
      <c r="AP37" s="165">
        <v>0</v>
      </c>
      <c r="AQ37" s="165">
        <v>0</v>
      </c>
      <c r="AR37" s="165">
        <v>0</v>
      </c>
      <c r="AS37" s="165">
        <v>0</v>
      </c>
      <c r="AT37" s="165">
        <v>0</v>
      </c>
      <c r="AU37" s="165">
        <v>0</v>
      </c>
      <c r="AV37" s="165">
        <v>0</v>
      </c>
      <c r="AW37" s="165">
        <v>0</v>
      </c>
      <c r="AX37" s="165">
        <v>0</v>
      </c>
      <c r="AY37" s="175">
        <f t="shared" ref="AY37:BS37" si="148">IF(AD37 = 0, "", AD37)</f>
        <v>35</v>
      </c>
      <c r="AZ37" s="163" t="str">
        <f t="shared" si="148"/>
        <v/>
      </c>
      <c r="BA37" s="163" t="str">
        <f t="shared" si="148"/>
        <v/>
      </c>
      <c r="BB37" s="165">
        <f t="shared" si="148"/>
        <v>25</v>
      </c>
      <c r="BC37" s="165">
        <f t="shared" si="148"/>
        <v>8</v>
      </c>
      <c r="BD37" s="163" t="str">
        <f t="shared" si="148"/>
        <v/>
      </c>
      <c r="BE37" s="165">
        <f t="shared" si="148"/>
        <v>6</v>
      </c>
      <c r="BF37" s="171">
        <f t="shared" si="148"/>
        <v>4</v>
      </c>
      <c r="BG37" s="163" t="str">
        <f t="shared" si="148"/>
        <v/>
      </c>
      <c r="BH37" s="163" t="str">
        <f t="shared" si="148"/>
        <v/>
      </c>
      <c r="BI37" s="163" t="str">
        <f t="shared" si="148"/>
        <v/>
      </c>
      <c r="BJ37" s="165">
        <f t="shared" si="148"/>
        <v>30</v>
      </c>
      <c r="BK37" s="163" t="str">
        <f t="shared" si="148"/>
        <v/>
      </c>
      <c r="BL37" s="163" t="str">
        <f t="shared" si="148"/>
        <v/>
      </c>
      <c r="BM37" s="163" t="str">
        <f t="shared" si="148"/>
        <v/>
      </c>
      <c r="BN37" s="163" t="str">
        <f t="shared" si="148"/>
        <v/>
      </c>
      <c r="BO37" s="163" t="str">
        <f t="shared" si="148"/>
        <v/>
      </c>
      <c r="BP37" s="163" t="str">
        <f t="shared" si="148"/>
        <v/>
      </c>
      <c r="BQ37" s="163" t="str">
        <f t="shared" si="148"/>
        <v/>
      </c>
      <c r="BR37" s="163" t="str">
        <f t="shared" si="148"/>
        <v/>
      </c>
      <c r="BS37" s="173" t="str">
        <f t="shared" si="148"/>
        <v/>
      </c>
      <c r="BT37" s="175" t="e">
        <f>$AY37*Assembly!Z$4+$AZ37*Assembly!Z$5+$BA37*Assembly!Z$6+$BB37*Assembly!Z$7+$BC37*Assembly!Z$8+$BD37*Assembly!Z$9+$BE37*Assembly!Z$10+$BF37*Assembly!Z$11+$BG37*Assembly!Z$12+$BH37*Assembly!Z$13+$BI37*Assembly!Z$14+$BJ37*Assembly!Z$15+$BK37*Assembly!Z$16+$BL37*Assembly!Z$17+$BM37*Assembly!Z$18+$BN37*Assembly!Z$19+$BO37*Assembly!Z$20+$BP37*Assembly!Z$21+$BQ37*Assembly!Z$22+$BR37*Assembly!Z$23+$BS37*Assembly!Z$24</f>
        <v>#VALUE!</v>
      </c>
      <c r="BU37" s="165" t="e">
        <f t="shared" si="3"/>
        <v>#VALUE!</v>
      </c>
      <c r="BV37" s="176" t="e">
        <f t="shared" si="124"/>
        <v>#VALUE!</v>
      </c>
      <c r="BW37" s="165" t="e">
        <f>$AY37*Assembly!AD$4+$AZ37*Assembly!AD$5+$BA37*Assembly!AD$6+$BB37*Assembly!AD$7+$BC37*Assembly!AD$8+$BD37*Assembly!AD$9+$BE37*Assembly!AD$10+$BF37*Assembly!AD$11+$BG37*Assembly!AD$12+$BH37*Assembly!AD$13+$BI37*Assembly!AD$14+$BJ37*Assembly!AD$15+$BK37*Assembly!AD$16+$BL37*Assembly!AD$17+$BM37*Assembly!AD$18+$BN37*Assembly!AD$19+$BO37*Assembly!AD$20+$BP37*Assembly!AD$21+$BQ37*Assembly!AD$22+$BR37*Assembly!AD$23+$BS37*Assembly!AD$24</f>
        <v>#VALUE!</v>
      </c>
      <c r="BX37" s="180" t="e">
        <f t="shared" si="4"/>
        <v>#VALUE!</v>
      </c>
      <c r="BY37" s="181" t="e">
        <f t="shared" si="5"/>
        <v>#VALUE!</v>
      </c>
      <c r="BZ37" s="182" t="e">
        <f t="shared" si="6"/>
        <v>#VALUE!</v>
      </c>
      <c r="CA37" s="181" t="e">
        <f t="shared" si="7"/>
        <v>#VALUE!</v>
      </c>
      <c r="CB37" s="165" t="e">
        <f>$AY37*Assembly!Y$4+$AZ37*Assembly!Y$5+$BA37*Assembly!Y$6+$BB37*Assembly!Y$7+$BC37*Assembly!Y$8+$BD37*Assembly!Y$9+$BE37*Assembly!Y$10+$BF37*Assembly!Y$11+$BG37*Assembly!Y$12+$BH37*Assembly!Y$13+$BI37*Assembly!Y$14+$BJ37*Assembly!Y$15+$BK37*Assembly!Y$16+$BL37*Assembly!Y$17+$BM37*Assembly!Y$18+$BN37*Assembly!Y$19+$BO37*Assembly!Y$20+$BP37*Assembly!Y$21+$BQ37*Assembly!Y$22+$BR37*Assembly!Y$23+$BS37*Assembly!Y$24</f>
        <v>#VALUE!</v>
      </c>
      <c r="CC37" s="165" t="e">
        <f t="shared" si="8"/>
        <v>#VALUE!</v>
      </c>
      <c r="CD37" s="136" t="e">
        <f t="shared" si="9"/>
        <v>#VALUE!</v>
      </c>
      <c r="CE37" s="184" t="e">
        <f>$AY37*Assembly!AC$4+$AZ37*Assembly!AC$5+$BA37*Assembly!AC$6+$BB37*Assembly!AC$7+$BC37*Assembly!AC$8+$BD37*Assembly!AC$9+$BE37*Assembly!AC$10+$BF37*Assembly!AC$11+$BG37*Assembly!AC$12+$BH37*Assembly!AC$13+$BI37*Assembly!AC$14+$BJ37*Assembly!AC$15+$BK37*Assembly!AC$16+$BL37*Assembly!AC$17+$BM37*Assembly!AC$18+$BN37*Assembly!AC$19+$BO37*Assembly!AC$20+$BP37*Assembly!AC$21+$BQ37*Assembly!AC$22+$BR37*Assembly!AC$23+$BS37*Assembly!AC$24</f>
        <v>#VALUE!</v>
      </c>
      <c r="CF37" s="208" t="e">
        <f>$AY37*Assembly!M$4+$AZ37*Assembly!M$5+$BA37*Assembly!M$6+$BB37*Assembly!M$7+$BC37*Assembly!M$8+$BD37*Assembly!M$9+$BE37*Assembly!M$10+$BF37*Assembly!M$11+$BG37*Assembly!M$12+$BH37*Assembly!M$13+$BI37*Assembly!M$14+$BJ37*Assembly!M$15+$BK37*Assembly!M$16+$BL37*Assembly!M$17+$BM37*Assembly!M$18+$BN37*Assembly!M$19+$BO37*Assembly!M$20+$BP37*Assembly!M$21+$BQ37*Assembly!M$22+$BR37*Assembly!M$23+$BS37*Assembly!M$24</f>
        <v>#VALUE!</v>
      </c>
      <c r="CG37" s="208" t="e">
        <f>$AY37*Assembly!N$4+$AZ37*Assembly!N$5+$BA37*Assembly!N$6+$BB37*Assembly!N$7+$BC37*Assembly!N$8+$BD37*Assembly!N$9+$BE37*Assembly!N$10+$BF37*Assembly!N$11+$BG37*Assembly!N$12+$BH37*Assembly!N$13+$BI37*Assembly!N$14+$BJ37*Assembly!N$15+$BK37*Assembly!N$16+$BL37*Assembly!N$17+$BM37*Assembly!N$18+$BN37*Assembly!N$19+$BO37*Assembly!N$20+$BP37*Assembly!N$21+$BQ37*Assembly!N$22+$BR37*Assembly!N$23+$BS37*Assembly!N$24</f>
        <v>#VALUE!</v>
      </c>
      <c r="CH37" s="208" t="e">
        <f>$AY37*Assembly!O$4+$AZ37*Assembly!O$5+$BA37*Assembly!O$6+$BB37*Assembly!O$7+$BC37*Assembly!O$8+$BD37*Assembly!O$9+$BE37*Assembly!O$10+$BF37*Assembly!O$11+$BG37*Assembly!O$12+$BH37*Assembly!O$13+$BI37*Assembly!O$14+$BJ37*Assembly!O$15+$BK37*Assembly!O$16+$BL37*Assembly!O$17+$BM37*Assembly!O$18+$BN37*Assembly!O$19+$BO37*Assembly!O$20+$BP37*Assembly!O$21+$BQ37*Assembly!O$22+$BR37*Assembly!O$23+$BS37*Assembly!O$24</f>
        <v>#VALUE!</v>
      </c>
      <c r="CI37" s="203" t="e">
        <f>$AY37*Assembly!P$4+$AZ37*Assembly!P$5+$BA37*Assembly!P$6+$BB37*Assembly!P$7+$BC37*Assembly!P$8+$BD37*Assembly!P$9+$BE37*Assembly!P$10+$BF37*Assembly!P$11+$BG37*Assembly!P$12+$BH37*Assembly!P$13+$BI37*Assembly!P$14+$BJ37*Assembly!P$15+$BK37*Assembly!P$16+$BL37*Assembly!P$17+$BM37*Assembly!P$18+$BN37*Assembly!P$19+$BO37*Assembly!P$20+$BP37*Assembly!P$21+$BQ37*Assembly!P$22+$BR37*Assembly!P$23+$BS37*Assembly!P$24</f>
        <v>#VALUE!</v>
      </c>
      <c r="CJ37" s="203" t="e">
        <f>$AY37*Assembly!Q$4+$AZ37*Assembly!Q$5+$BA37*Assembly!Q$6+$BB37*Assembly!Q$7+$BC37*Assembly!Q$8+$BD37*Assembly!Q$9+$BE37*Assembly!Q$10+$BF37*Assembly!Q$11+$BG37*Assembly!Q$12+$BH37*Assembly!Q$13+$BI37*Assembly!Q$14+$BJ37*Assembly!Q$15+$BK37*Assembly!Q$16+$BL37*Assembly!Q$17+$BM37*Assembly!Q$18+$BN37*Assembly!Q$19+$BO37*Assembly!Q$20+$BP37*Assembly!Q$21+$BQ37*Assembly!Q$22+$BR37*Assembly!Q$23+$BS37*Assembly!Q$24</f>
        <v>#VALUE!</v>
      </c>
      <c r="CK37" s="208" t="e">
        <f>$AY37*Assembly!R$4+$AZ37*Assembly!R$5+$BA37*Assembly!R$6+$BB37*Assembly!R$7+$BC37*Assembly!R$8+$BD37*Assembly!R$9+$BE37*Assembly!R$10+$BF37*Assembly!R$11+$BG37*Assembly!R$12+$BH37*Assembly!R$13+$BI37*Assembly!R$14+$BJ37*Assembly!R$15+$BK37*Assembly!R$16+$BL37*Assembly!R$17+$BM37*Assembly!R$18+$BN37*Assembly!R$19+$BO37*Assembly!R$20+$BP37*Assembly!R$21+$BQ37*Assembly!R$22+$BR37*Assembly!R$23+$BS37*Assembly!R$24</f>
        <v>#VALUE!</v>
      </c>
      <c r="CL37" s="203" t="e">
        <f>$AY37*Assembly!S$4+$AZ37*Assembly!S$5+$BA37*Assembly!S$6+$BB37*Assembly!S$7+$BC37*Assembly!S$8+$BD37*Assembly!S$9+$BE37*Assembly!S$10+$BF37*Assembly!S$11+$BG37*Assembly!S$12+$BH37*Assembly!S$13+$BI37*Assembly!S$14+$BJ37*Assembly!S$15+$BK37*Assembly!S$16+$BL37*Assembly!S$17+$BM37*Assembly!S$18+$BN37*Assembly!S$19+$BO37*Assembly!S$20+$BP37*Assembly!S$21+$BQ37*Assembly!S$22+$BR37*Assembly!S$23+$BS37*Assembly!S$24</f>
        <v>#VALUE!</v>
      </c>
      <c r="CM37" s="203" t="e">
        <f>$AY37*Assembly!T$4+$AZ37*Assembly!T$5+$BA37*Assembly!T$6+$BB37*Assembly!T$7+$BC37*Assembly!T$8+$BD37*Assembly!T$9+$BE37*Assembly!T$10+$BF37*Assembly!T$11+$BG37*Assembly!T$12+$BH37*Assembly!T$13+$BI37*Assembly!T$14+$BJ37*Assembly!T$15+$BK37*Assembly!T$16+$BL37*Assembly!T$17+$BM37*Assembly!T$18+$BN37*Assembly!T$19+$BO37*Assembly!T$20+$BP37*Assembly!T$21+$BQ37*Assembly!T$22+$BR37*Assembly!T$23+$BS37*Assembly!T$24</f>
        <v>#VALUE!</v>
      </c>
      <c r="CN37" s="203" t="e">
        <f>$AY37*Assembly!U$4+$AZ37*Assembly!U$5+$BA37*Assembly!U$6+$BB37*Assembly!U$7+$BC37*Assembly!U$8+$BD37*Assembly!U$9+$BE37*Assembly!U$10+$BF37*Assembly!U$11+$BG37*Assembly!U$12+$BH37*Assembly!U$13+$BI37*Assembly!U$14+$BJ37*Assembly!U$15+$BK37*Assembly!U$16+$BL37*Assembly!U$17+$BM37*Assembly!U$18+$BN37*Assembly!U$19+$BO37*Assembly!U$20+$BP37*Assembly!U$21+$BQ37*Assembly!U$22+$BR37*Assembly!U$23+$BS37*Assembly!U$24</f>
        <v>#VALUE!</v>
      </c>
      <c r="CO37" s="208" t="e">
        <f>$AY37*Assembly!V$4+$AZ37*Assembly!V$5+$BA37*Assembly!V$6+$BB37*Assembly!V$7+$BC37*Assembly!V$8+$BD37*Assembly!V$9+$BE37*Assembly!V$10+$BF37*Assembly!V$11+$BG37*Assembly!V$12+$BH37*Assembly!V$13+$BI37*Assembly!V$14+$BJ37*Assembly!V$15+$BK37*Assembly!V$16+$BL37*Assembly!V$17+$BM37*Assembly!V$18+$BN37*Assembly!V$19+$BO37*Assembly!V$20+$BP37*Assembly!V$21+$BQ37*Assembly!V$22+$BR37*Assembly!V$23+$BS37*Assembly!V$24</f>
        <v>#VALUE!</v>
      </c>
      <c r="CP37" s="208" t="e">
        <f>CF37*Refining!$F$3</f>
        <v>#VALUE!</v>
      </c>
      <c r="CQ37" s="208" t="e">
        <f>CG37*Refining!$F$4</f>
        <v>#VALUE!</v>
      </c>
      <c r="CR37" s="208" t="e">
        <f>CH37*Refining!$F$5</f>
        <v>#VALUE!</v>
      </c>
      <c r="CS37" s="208" t="e">
        <f>CI37*Refining!$F$6</f>
        <v>#VALUE!</v>
      </c>
      <c r="CT37" s="208" t="e">
        <f>CJ37*Refining!$F$7</f>
        <v>#VALUE!</v>
      </c>
      <c r="CU37" s="208" t="e">
        <f>CK37*Refining!$F$8</f>
        <v>#VALUE!</v>
      </c>
      <c r="CV37" s="208" t="e">
        <f>CL37*Refining!$F$9</f>
        <v>#VALUE!</v>
      </c>
      <c r="CW37" s="208" t="e">
        <f>CM37*Refining!$F$10</f>
        <v>#VALUE!</v>
      </c>
      <c r="CX37" s="208" t="e">
        <f>CN37*Refining!$F$11</f>
        <v>#VALUE!</v>
      </c>
      <c r="CY37" s="208" t="e">
        <f>CO37*Refining!$F$12</f>
        <v>#VALUE!</v>
      </c>
      <c r="CZ37" s="190" t="e">
        <f t="shared" ref="CZ37:DS37" si="149">IF(CF37 = 0, "", CF37)</f>
        <v>#VALUE!</v>
      </c>
      <c r="DA37" s="197" t="e">
        <f t="shared" si="149"/>
        <v>#VALUE!</v>
      </c>
      <c r="DB37" s="197" t="e">
        <f t="shared" si="149"/>
        <v>#VALUE!</v>
      </c>
      <c r="DC37" s="191" t="e">
        <f t="shared" si="149"/>
        <v>#VALUE!</v>
      </c>
      <c r="DD37" s="193" t="e">
        <f t="shared" si="149"/>
        <v>#VALUE!</v>
      </c>
      <c r="DE37" s="191" t="e">
        <f t="shared" si="149"/>
        <v>#VALUE!</v>
      </c>
      <c r="DF37" s="193" t="e">
        <f t="shared" si="149"/>
        <v>#VALUE!</v>
      </c>
      <c r="DG37" s="193" t="e">
        <f t="shared" si="149"/>
        <v>#VALUE!</v>
      </c>
      <c r="DH37" s="191" t="e">
        <f t="shared" si="149"/>
        <v>#VALUE!</v>
      </c>
      <c r="DI37" s="195" t="e">
        <f t="shared" si="149"/>
        <v>#VALUE!</v>
      </c>
      <c r="DJ37" s="190" t="e">
        <f t="shared" si="149"/>
        <v>#VALUE!</v>
      </c>
      <c r="DK37" s="197" t="e">
        <f t="shared" si="149"/>
        <v>#VALUE!</v>
      </c>
      <c r="DL37" s="197" t="e">
        <f t="shared" si="149"/>
        <v>#VALUE!</v>
      </c>
      <c r="DM37" s="191" t="e">
        <f t="shared" si="149"/>
        <v>#VALUE!</v>
      </c>
      <c r="DN37" s="193" t="e">
        <f t="shared" si="149"/>
        <v>#VALUE!</v>
      </c>
      <c r="DO37" s="191" t="e">
        <f t="shared" si="149"/>
        <v>#VALUE!</v>
      </c>
      <c r="DP37" s="191" t="e">
        <f t="shared" si="149"/>
        <v>#VALUE!</v>
      </c>
      <c r="DQ37" s="191" t="e">
        <f t="shared" si="149"/>
        <v>#VALUE!</v>
      </c>
      <c r="DR37" s="191" t="e">
        <f t="shared" si="149"/>
        <v>#VALUE!</v>
      </c>
      <c r="DS37" s="195" t="e">
        <f t="shared" si="149"/>
        <v>#VALUE!</v>
      </c>
      <c r="DT37" s="190" t="e">
        <f t="shared" si="11"/>
        <v>#VALUE!</v>
      </c>
      <c r="DU37" s="197" t="e">
        <f t="shared" si="12"/>
        <v>#VALUE!</v>
      </c>
      <c r="DV37" s="165" t="e">
        <f>CZ37*'Ores &amp; Ingots'!$C$3+DA37*'Ores &amp; Ingots'!$C$4+DB37*'Ores &amp; Ingots'!$C$5+DC37*'Ores &amp; Ingots'!$C$6+DD37*'Ores &amp; Ingots'!$C$7+DE37*'Ores &amp; Ingots'!$C$8+DF37*'Ores &amp; Ingots'!$C$9+DG37*'Ores &amp; Ingots'!$C$10+DH37*'Ores &amp; Ingots'!$C$11+DI37*'Ores &amp; Ingots'!$C$12</f>
        <v>#VALUE!</v>
      </c>
      <c r="DW37" s="165" t="e">
        <f>DJ37*'Ores &amp; Ingots'!$B$3+DK37*'Ores &amp; Ingots'!$B$4+DL37*'Ores &amp; Ingots'!$B$5+DM37*'Ores &amp; Ingots'!$B$6+DN37*'Ores &amp; Ingots'!$B$7+DO37*'Ores &amp; Ingots'!$B$8+DP37*'Ores &amp; Ingots'!$B$9+DQ37*'Ores &amp; Ingots'!$B$10+DR37*'Ores &amp; Ingots'!$B$11+DS37*'Ores &amp; Ingots'!$B$12</f>
        <v>#VALUE!</v>
      </c>
      <c r="DX37" s="197" t="e">
        <f>CZ37*Refining!$G$3+DA37*Refining!$G$4+DB37*Refining!$G$5+DC37*Refining!$G$6+DD37*Refining!$G$7+DE37*Refining!$G$8+DF37*Refining!$G$9+DG37*Refining!$G$10+DH37*Refining!$G$11+DI37*Refining!$G$12</f>
        <v>#VALUE!</v>
      </c>
      <c r="DY37" s="197" t="e">
        <f t="shared" si="13"/>
        <v>#VALUE!</v>
      </c>
      <c r="DZ37" s="199" t="e">
        <f t="shared" si="14"/>
        <v>#VALUE!</v>
      </c>
      <c r="EA37" s="190" t="e">
        <f t="shared" si="15"/>
        <v>#VALUE!</v>
      </c>
      <c r="EB37" s="200" t="e">
        <f t="shared" ref="EB37:EC37" si="150">EA37/60</f>
        <v>#VALUE!</v>
      </c>
      <c r="EC37" s="200" t="e">
        <f t="shared" si="150"/>
        <v>#VALUE!</v>
      </c>
      <c r="ED37" s="190" t="e">
        <f t="shared" si="17"/>
        <v>#VALUE!</v>
      </c>
      <c r="EE37" s="200" t="e">
        <f t="shared" ref="EE37:EF37" si="151">ED37/1000</f>
        <v>#VALUE!</v>
      </c>
      <c r="EF37" s="201" t="e">
        <f t="shared" si="151"/>
        <v>#VALUE!</v>
      </c>
      <c r="EG37" s="136" t="e">
        <f t="shared" si="19"/>
        <v>#VALUE!</v>
      </c>
      <c r="EH37" s="138" t="e">
        <f t="shared" si="20"/>
        <v>#VALUE!</v>
      </c>
      <c r="EI37" s="133">
        <v>1496</v>
      </c>
    </row>
    <row r="38" spans="1:139" ht="15.75" customHeight="1" x14ac:dyDescent="0.2">
      <c r="A38" s="864"/>
      <c r="B38" s="135" t="s">
        <v>260</v>
      </c>
      <c r="C38" s="137" t="s">
        <v>155</v>
      </c>
      <c r="D38" s="137">
        <v>1</v>
      </c>
      <c r="E38" s="137">
        <v>1</v>
      </c>
      <c r="F38" s="137">
        <v>4</v>
      </c>
      <c r="G38" s="141">
        <f t="shared" si="0"/>
        <v>0.5</v>
      </c>
      <c r="H38" s="142">
        <v>15</v>
      </c>
      <c r="I38" s="142">
        <v>15</v>
      </c>
      <c r="J38" s="144">
        <f>H38/Main!$D$9</f>
        <v>3</v>
      </c>
      <c r="K38" s="144">
        <f>I38/Main!$D$10</f>
        <v>7.5</v>
      </c>
      <c r="L38" s="144">
        <f t="shared" si="1"/>
        <v>2.5</v>
      </c>
      <c r="M38" s="144">
        <v>1</v>
      </c>
      <c r="N38" s="306" t="s">
        <v>28</v>
      </c>
      <c r="O38" s="149" t="s">
        <v>28</v>
      </c>
      <c r="P38" s="150"/>
      <c r="Q38" s="153">
        <v>240</v>
      </c>
      <c r="R38" s="153">
        <f>Q38*Main!$D$6</f>
        <v>2400</v>
      </c>
      <c r="S38" s="155"/>
      <c r="T38" s="155"/>
      <c r="U38" s="150"/>
      <c r="V38" s="150"/>
      <c r="W38" s="150"/>
      <c r="X38" s="150"/>
      <c r="Y38" s="153">
        <v>60</v>
      </c>
      <c r="Z38" s="150"/>
      <c r="AA38" s="150"/>
      <c r="AB38" s="150"/>
      <c r="AC38" s="157"/>
      <c r="AD38" s="165">
        <v>4</v>
      </c>
      <c r="AE38" s="165">
        <v>0</v>
      </c>
      <c r="AF38" s="165">
        <v>0</v>
      </c>
      <c r="AG38" s="165">
        <v>4</v>
      </c>
      <c r="AH38" s="165">
        <v>2</v>
      </c>
      <c r="AI38" s="165">
        <v>0</v>
      </c>
      <c r="AJ38" s="165">
        <v>1</v>
      </c>
      <c r="AK38" s="171">
        <v>1</v>
      </c>
      <c r="AL38" s="165">
        <v>0</v>
      </c>
      <c r="AM38" s="165">
        <v>0</v>
      </c>
      <c r="AN38" s="165">
        <v>0</v>
      </c>
      <c r="AO38" s="165">
        <v>1</v>
      </c>
      <c r="AP38" s="165">
        <v>0</v>
      </c>
      <c r="AQ38" s="165">
        <v>0</v>
      </c>
      <c r="AR38" s="165">
        <v>0</v>
      </c>
      <c r="AS38" s="165">
        <v>0</v>
      </c>
      <c r="AT38" s="165">
        <v>0</v>
      </c>
      <c r="AU38" s="165">
        <v>0</v>
      </c>
      <c r="AV38" s="165">
        <v>0</v>
      </c>
      <c r="AW38" s="165">
        <v>0</v>
      </c>
      <c r="AX38" s="165">
        <v>0</v>
      </c>
      <c r="AY38" s="175">
        <f t="shared" ref="AY38:BS38" si="152">IF(AD38 = 0, "", AD38)</f>
        <v>4</v>
      </c>
      <c r="AZ38" s="163" t="str">
        <f t="shared" si="152"/>
        <v/>
      </c>
      <c r="BA38" s="163" t="str">
        <f t="shared" si="152"/>
        <v/>
      </c>
      <c r="BB38" s="165">
        <f t="shared" si="152"/>
        <v>4</v>
      </c>
      <c r="BC38" s="165">
        <f t="shared" si="152"/>
        <v>2</v>
      </c>
      <c r="BD38" s="163" t="str">
        <f t="shared" si="152"/>
        <v/>
      </c>
      <c r="BE38" s="165">
        <f t="shared" si="152"/>
        <v>1</v>
      </c>
      <c r="BF38" s="171">
        <f t="shared" si="152"/>
        <v>1</v>
      </c>
      <c r="BG38" s="163" t="str">
        <f t="shared" si="152"/>
        <v/>
      </c>
      <c r="BH38" s="163" t="str">
        <f t="shared" si="152"/>
        <v/>
      </c>
      <c r="BI38" s="163" t="str">
        <f t="shared" si="152"/>
        <v/>
      </c>
      <c r="BJ38" s="165">
        <f t="shared" si="152"/>
        <v>1</v>
      </c>
      <c r="BK38" s="163" t="str">
        <f t="shared" si="152"/>
        <v/>
      </c>
      <c r="BL38" s="163" t="str">
        <f t="shared" si="152"/>
        <v/>
      </c>
      <c r="BM38" s="163" t="str">
        <f t="shared" si="152"/>
        <v/>
      </c>
      <c r="BN38" s="163" t="str">
        <f t="shared" si="152"/>
        <v/>
      </c>
      <c r="BO38" s="163" t="str">
        <f t="shared" si="152"/>
        <v/>
      </c>
      <c r="BP38" s="163" t="str">
        <f t="shared" si="152"/>
        <v/>
      </c>
      <c r="BQ38" s="163" t="str">
        <f t="shared" si="152"/>
        <v/>
      </c>
      <c r="BR38" s="163" t="str">
        <f t="shared" si="152"/>
        <v/>
      </c>
      <c r="BS38" s="173" t="str">
        <f t="shared" si="152"/>
        <v/>
      </c>
      <c r="BT38" s="175" t="e">
        <f>$AY38*Assembly!Z$4+$AZ38*Assembly!Z$5+$BA38*Assembly!Z$6+$BB38*Assembly!Z$7+$BC38*Assembly!Z$8+$BD38*Assembly!Z$9+$BE38*Assembly!Z$10+$BF38*Assembly!Z$11+$BG38*Assembly!Z$12+$BH38*Assembly!Z$13+$BI38*Assembly!Z$14+$BJ38*Assembly!Z$15+$BK38*Assembly!Z$16+$BL38*Assembly!Z$17+$BM38*Assembly!Z$18+$BN38*Assembly!Z$19+$BO38*Assembly!Z$20+$BP38*Assembly!Z$21+$BQ38*Assembly!Z$22+$BR38*Assembly!Z$23+$BS38*Assembly!Z$24</f>
        <v>#VALUE!</v>
      </c>
      <c r="BU38" s="165" t="e">
        <f t="shared" si="3"/>
        <v>#VALUE!</v>
      </c>
      <c r="BV38" s="176" t="e">
        <f t="shared" si="124"/>
        <v>#VALUE!</v>
      </c>
      <c r="BW38" s="165" t="e">
        <f>$AY38*Assembly!AD$4+$AZ38*Assembly!AD$5+$BA38*Assembly!AD$6+$BB38*Assembly!AD$7+$BC38*Assembly!AD$8+$BD38*Assembly!AD$9+$BE38*Assembly!AD$10+$BF38*Assembly!AD$11+$BG38*Assembly!AD$12+$BH38*Assembly!AD$13+$BI38*Assembly!AD$14+$BJ38*Assembly!AD$15+$BK38*Assembly!AD$16+$BL38*Assembly!AD$17+$BM38*Assembly!AD$18+$BN38*Assembly!AD$19+$BO38*Assembly!AD$20+$BP38*Assembly!AD$21+$BQ38*Assembly!AD$22+$BR38*Assembly!AD$23+$BS38*Assembly!AD$24</f>
        <v>#VALUE!</v>
      </c>
      <c r="BX38" s="180" t="e">
        <f t="shared" si="4"/>
        <v>#VALUE!</v>
      </c>
      <c r="BY38" s="181" t="e">
        <f t="shared" si="5"/>
        <v>#VALUE!</v>
      </c>
      <c r="BZ38" s="182" t="e">
        <f t="shared" si="6"/>
        <v>#VALUE!</v>
      </c>
      <c r="CA38" s="181" t="e">
        <f t="shared" si="7"/>
        <v>#VALUE!</v>
      </c>
      <c r="CB38" s="165" t="e">
        <f>$AY38*Assembly!Y$4+$AZ38*Assembly!Y$5+$BA38*Assembly!Y$6+$BB38*Assembly!Y$7+$BC38*Assembly!Y$8+$BD38*Assembly!Y$9+$BE38*Assembly!Y$10+$BF38*Assembly!Y$11+$BG38*Assembly!Y$12+$BH38*Assembly!Y$13+$BI38*Assembly!Y$14+$BJ38*Assembly!Y$15+$BK38*Assembly!Y$16+$BL38*Assembly!Y$17+$BM38*Assembly!Y$18+$BN38*Assembly!Y$19+$BO38*Assembly!Y$20+$BP38*Assembly!Y$21+$BQ38*Assembly!Y$22+$BR38*Assembly!Y$23+$BS38*Assembly!Y$24</f>
        <v>#VALUE!</v>
      </c>
      <c r="CC38" s="165" t="e">
        <f t="shared" si="8"/>
        <v>#VALUE!</v>
      </c>
      <c r="CD38" s="136" t="e">
        <f t="shared" si="9"/>
        <v>#VALUE!</v>
      </c>
      <c r="CE38" s="184" t="e">
        <f>$AY38*Assembly!AC$4+$AZ38*Assembly!AC$5+$BA38*Assembly!AC$6+$BB38*Assembly!AC$7+$BC38*Assembly!AC$8+$BD38*Assembly!AC$9+$BE38*Assembly!AC$10+$BF38*Assembly!AC$11+$BG38*Assembly!AC$12+$BH38*Assembly!AC$13+$BI38*Assembly!AC$14+$BJ38*Assembly!AC$15+$BK38*Assembly!AC$16+$BL38*Assembly!AC$17+$BM38*Assembly!AC$18+$BN38*Assembly!AC$19+$BO38*Assembly!AC$20+$BP38*Assembly!AC$21+$BQ38*Assembly!AC$22+$BR38*Assembly!AC$23+$BS38*Assembly!AC$24</f>
        <v>#VALUE!</v>
      </c>
      <c r="CF38" s="153" t="e">
        <f>$AY38*Assembly!M$4+$AZ38*Assembly!M$5+$BA38*Assembly!M$6+$BB38*Assembly!M$7+$BC38*Assembly!M$8+$BD38*Assembly!M$9+$BE38*Assembly!M$10+$BF38*Assembly!M$11+$BG38*Assembly!M$12+$BH38*Assembly!M$13+$BI38*Assembly!M$14+$BJ38*Assembly!M$15+$BK38*Assembly!M$16+$BL38*Assembly!M$17+$BM38*Assembly!M$18+$BN38*Assembly!M$19+$BO38*Assembly!M$20+$BP38*Assembly!M$21+$BQ38*Assembly!M$22+$BR38*Assembly!M$23+$BS38*Assembly!M$24</f>
        <v>#VALUE!</v>
      </c>
      <c r="CG38" s="153" t="e">
        <f>$AY38*Assembly!N$4+$AZ38*Assembly!N$5+$BA38*Assembly!N$6+$BB38*Assembly!N$7+$BC38*Assembly!N$8+$BD38*Assembly!N$9+$BE38*Assembly!N$10+$BF38*Assembly!N$11+$BG38*Assembly!N$12+$BH38*Assembly!N$13+$BI38*Assembly!N$14+$BJ38*Assembly!N$15+$BK38*Assembly!N$16+$BL38*Assembly!N$17+$BM38*Assembly!N$18+$BN38*Assembly!N$19+$BO38*Assembly!N$20+$BP38*Assembly!N$21+$BQ38*Assembly!N$22+$BR38*Assembly!N$23+$BS38*Assembly!N$24</f>
        <v>#VALUE!</v>
      </c>
      <c r="CH38" s="153" t="e">
        <f>$AY38*Assembly!O$4+$AZ38*Assembly!O$5+$BA38*Assembly!O$6+$BB38*Assembly!O$7+$BC38*Assembly!O$8+$BD38*Assembly!O$9+$BE38*Assembly!O$10+$BF38*Assembly!O$11+$BG38*Assembly!O$12+$BH38*Assembly!O$13+$BI38*Assembly!O$14+$BJ38*Assembly!O$15+$BK38*Assembly!O$16+$BL38*Assembly!O$17+$BM38*Assembly!O$18+$BN38*Assembly!O$19+$BO38*Assembly!O$20+$BP38*Assembly!O$21+$BQ38*Assembly!O$22+$BR38*Assembly!O$23+$BS38*Assembly!O$24</f>
        <v>#VALUE!</v>
      </c>
      <c r="CI38" s="142" t="e">
        <f>$AY38*Assembly!P$4+$AZ38*Assembly!P$5+$BA38*Assembly!P$6+$BB38*Assembly!P$7+$BC38*Assembly!P$8+$BD38*Assembly!P$9+$BE38*Assembly!P$10+$BF38*Assembly!P$11+$BG38*Assembly!P$12+$BH38*Assembly!P$13+$BI38*Assembly!P$14+$BJ38*Assembly!P$15+$BK38*Assembly!P$16+$BL38*Assembly!P$17+$BM38*Assembly!P$18+$BN38*Assembly!P$19+$BO38*Assembly!P$20+$BP38*Assembly!P$21+$BQ38*Assembly!P$22+$BR38*Assembly!P$23+$BS38*Assembly!P$24</f>
        <v>#VALUE!</v>
      </c>
      <c r="CJ38" s="142" t="e">
        <f>$AY38*Assembly!Q$4+$AZ38*Assembly!Q$5+$BA38*Assembly!Q$6+$BB38*Assembly!Q$7+$BC38*Assembly!Q$8+$BD38*Assembly!Q$9+$BE38*Assembly!Q$10+$BF38*Assembly!Q$11+$BG38*Assembly!Q$12+$BH38*Assembly!Q$13+$BI38*Assembly!Q$14+$BJ38*Assembly!Q$15+$BK38*Assembly!Q$16+$BL38*Assembly!Q$17+$BM38*Assembly!Q$18+$BN38*Assembly!Q$19+$BO38*Assembly!Q$20+$BP38*Assembly!Q$21+$BQ38*Assembly!Q$22+$BR38*Assembly!Q$23+$BS38*Assembly!Q$24</f>
        <v>#VALUE!</v>
      </c>
      <c r="CK38" s="153" t="e">
        <f>$AY38*Assembly!R$4+$AZ38*Assembly!R$5+$BA38*Assembly!R$6+$BB38*Assembly!R$7+$BC38*Assembly!R$8+$BD38*Assembly!R$9+$BE38*Assembly!R$10+$BF38*Assembly!R$11+$BG38*Assembly!R$12+$BH38*Assembly!R$13+$BI38*Assembly!R$14+$BJ38*Assembly!R$15+$BK38*Assembly!R$16+$BL38*Assembly!R$17+$BM38*Assembly!R$18+$BN38*Assembly!R$19+$BO38*Assembly!R$20+$BP38*Assembly!R$21+$BQ38*Assembly!R$22+$BR38*Assembly!R$23+$BS38*Assembly!R$24</f>
        <v>#VALUE!</v>
      </c>
      <c r="CL38" s="142" t="e">
        <f>$AY38*Assembly!S$4+$AZ38*Assembly!S$5+$BA38*Assembly!S$6+$BB38*Assembly!S$7+$BC38*Assembly!S$8+$BD38*Assembly!S$9+$BE38*Assembly!S$10+$BF38*Assembly!S$11+$BG38*Assembly!S$12+$BH38*Assembly!S$13+$BI38*Assembly!S$14+$BJ38*Assembly!S$15+$BK38*Assembly!S$16+$BL38*Assembly!S$17+$BM38*Assembly!S$18+$BN38*Assembly!S$19+$BO38*Assembly!S$20+$BP38*Assembly!S$21+$BQ38*Assembly!S$22+$BR38*Assembly!S$23+$BS38*Assembly!S$24</f>
        <v>#VALUE!</v>
      </c>
      <c r="CM38" s="142" t="e">
        <f>$AY38*Assembly!T$4+$AZ38*Assembly!T$5+$BA38*Assembly!T$6+$BB38*Assembly!T$7+$BC38*Assembly!T$8+$BD38*Assembly!T$9+$BE38*Assembly!T$10+$BF38*Assembly!T$11+$BG38*Assembly!T$12+$BH38*Assembly!T$13+$BI38*Assembly!T$14+$BJ38*Assembly!T$15+$BK38*Assembly!T$16+$BL38*Assembly!T$17+$BM38*Assembly!T$18+$BN38*Assembly!T$19+$BO38*Assembly!T$20+$BP38*Assembly!T$21+$BQ38*Assembly!T$22+$BR38*Assembly!T$23+$BS38*Assembly!T$24</f>
        <v>#VALUE!</v>
      </c>
      <c r="CN38" s="142" t="e">
        <f>$AY38*Assembly!U$4+$AZ38*Assembly!U$5+$BA38*Assembly!U$6+$BB38*Assembly!U$7+$BC38*Assembly!U$8+$BD38*Assembly!U$9+$BE38*Assembly!U$10+$BF38*Assembly!U$11+$BG38*Assembly!U$12+$BH38*Assembly!U$13+$BI38*Assembly!U$14+$BJ38*Assembly!U$15+$BK38*Assembly!U$16+$BL38*Assembly!U$17+$BM38*Assembly!U$18+$BN38*Assembly!U$19+$BO38*Assembly!U$20+$BP38*Assembly!U$21+$BQ38*Assembly!U$22+$BR38*Assembly!U$23+$BS38*Assembly!U$24</f>
        <v>#VALUE!</v>
      </c>
      <c r="CO38" s="153" t="e">
        <f>$AY38*Assembly!V$4+$AZ38*Assembly!V$5+$BA38*Assembly!V$6+$BB38*Assembly!V$7+$BC38*Assembly!V$8+$BD38*Assembly!V$9+$BE38*Assembly!V$10+$BF38*Assembly!V$11+$BG38*Assembly!V$12+$BH38*Assembly!V$13+$BI38*Assembly!V$14+$BJ38*Assembly!V$15+$BK38*Assembly!V$16+$BL38*Assembly!V$17+$BM38*Assembly!V$18+$BN38*Assembly!V$19+$BO38*Assembly!V$20+$BP38*Assembly!V$21+$BQ38*Assembly!V$22+$BR38*Assembly!V$23+$BS38*Assembly!V$24</f>
        <v>#VALUE!</v>
      </c>
      <c r="CP38" s="153" t="e">
        <f>CF38*Refining!$F$3</f>
        <v>#VALUE!</v>
      </c>
      <c r="CQ38" s="153" t="e">
        <f>CG38*Refining!$F$4</f>
        <v>#VALUE!</v>
      </c>
      <c r="CR38" s="153" t="e">
        <f>CH38*Refining!$F$5</f>
        <v>#VALUE!</v>
      </c>
      <c r="CS38" s="153" t="e">
        <f>CI38*Refining!$F$6</f>
        <v>#VALUE!</v>
      </c>
      <c r="CT38" s="153" t="e">
        <f>CJ38*Refining!$F$7</f>
        <v>#VALUE!</v>
      </c>
      <c r="CU38" s="153" t="e">
        <f>CK38*Refining!$F$8</f>
        <v>#VALUE!</v>
      </c>
      <c r="CV38" s="153" t="e">
        <f>CL38*Refining!$F$9</f>
        <v>#VALUE!</v>
      </c>
      <c r="CW38" s="153" t="e">
        <f>CM38*Refining!$F$10</f>
        <v>#VALUE!</v>
      </c>
      <c r="CX38" s="153" t="e">
        <f>CN38*Refining!$F$11</f>
        <v>#VALUE!</v>
      </c>
      <c r="CY38" s="153" t="e">
        <f>CO38*Refining!$F$12</f>
        <v>#VALUE!</v>
      </c>
      <c r="CZ38" s="190" t="e">
        <f t="shared" ref="CZ38:DS38" si="153">IF(CF38 = 0, "", CF38)</f>
        <v>#VALUE!</v>
      </c>
      <c r="DA38" s="197" t="e">
        <f t="shared" si="153"/>
        <v>#VALUE!</v>
      </c>
      <c r="DB38" s="197" t="e">
        <f t="shared" si="153"/>
        <v>#VALUE!</v>
      </c>
      <c r="DC38" s="191" t="e">
        <f t="shared" si="153"/>
        <v>#VALUE!</v>
      </c>
      <c r="DD38" s="193" t="e">
        <f t="shared" si="153"/>
        <v>#VALUE!</v>
      </c>
      <c r="DE38" s="191" t="e">
        <f t="shared" si="153"/>
        <v>#VALUE!</v>
      </c>
      <c r="DF38" s="193" t="e">
        <f t="shared" si="153"/>
        <v>#VALUE!</v>
      </c>
      <c r="DG38" s="193" t="e">
        <f t="shared" si="153"/>
        <v>#VALUE!</v>
      </c>
      <c r="DH38" s="191" t="e">
        <f t="shared" si="153"/>
        <v>#VALUE!</v>
      </c>
      <c r="DI38" s="195" t="e">
        <f t="shared" si="153"/>
        <v>#VALUE!</v>
      </c>
      <c r="DJ38" s="190" t="e">
        <f t="shared" si="153"/>
        <v>#VALUE!</v>
      </c>
      <c r="DK38" s="197" t="e">
        <f t="shared" si="153"/>
        <v>#VALUE!</v>
      </c>
      <c r="DL38" s="197" t="e">
        <f t="shared" si="153"/>
        <v>#VALUE!</v>
      </c>
      <c r="DM38" s="191" t="e">
        <f t="shared" si="153"/>
        <v>#VALUE!</v>
      </c>
      <c r="DN38" s="193" t="e">
        <f t="shared" si="153"/>
        <v>#VALUE!</v>
      </c>
      <c r="DO38" s="191" t="e">
        <f t="shared" si="153"/>
        <v>#VALUE!</v>
      </c>
      <c r="DP38" s="191" t="e">
        <f t="shared" si="153"/>
        <v>#VALUE!</v>
      </c>
      <c r="DQ38" s="191" t="e">
        <f t="shared" si="153"/>
        <v>#VALUE!</v>
      </c>
      <c r="DR38" s="191" t="e">
        <f t="shared" si="153"/>
        <v>#VALUE!</v>
      </c>
      <c r="DS38" s="195" t="e">
        <f t="shared" si="153"/>
        <v>#VALUE!</v>
      </c>
      <c r="DT38" s="190" t="e">
        <f t="shared" si="11"/>
        <v>#VALUE!</v>
      </c>
      <c r="DU38" s="197" t="e">
        <f t="shared" si="12"/>
        <v>#VALUE!</v>
      </c>
      <c r="DV38" s="165" t="e">
        <f>CZ38*'Ores &amp; Ingots'!$C$3+DA38*'Ores &amp; Ingots'!$C$4+DB38*'Ores &amp; Ingots'!$C$5+DC38*'Ores &amp; Ingots'!$C$6+DD38*'Ores &amp; Ingots'!$C$7+DE38*'Ores &amp; Ingots'!$C$8+DF38*'Ores &amp; Ingots'!$C$9+DG38*'Ores &amp; Ingots'!$C$10+DH38*'Ores &amp; Ingots'!$C$11+DI38*'Ores &amp; Ingots'!$C$12</f>
        <v>#VALUE!</v>
      </c>
      <c r="DW38" s="165" t="e">
        <f>DJ38*'Ores &amp; Ingots'!$B$3+DK38*'Ores &amp; Ingots'!$B$4+DL38*'Ores &amp; Ingots'!$B$5+DM38*'Ores &amp; Ingots'!$B$6+DN38*'Ores &amp; Ingots'!$B$7+DO38*'Ores &amp; Ingots'!$B$8+DP38*'Ores &amp; Ingots'!$B$9+DQ38*'Ores &amp; Ingots'!$B$10+DR38*'Ores &amp; Ingots'!$B$11+DS38*'Ores &amp; Ingots'!$B$12</f>
        <v>#VALUE!</v>
      </c>
      <c r="DX38" s="197" t="e">
        <f>CZ38*Refining!$G$3+DA38*Refining!$G$4+DB38*Refining!$G$5+DC38*Refining!$G$6+DD38*Refining!$G$7+DE38*Refining!$G$8+DF38*Refining!$G$9+DG38*Refining!$G$10+DH38*Refining!$G$11+DI38*Refining!$G$12</f>
        <v>#VALUE!</v>
      </c>
      <c r="DY38" s="197" t="e">
        <f t="shared" si="13"/>
        <v>#VALUE!</v>
      </c>
      <c r="DZ38" s="199" t="e">
        <f t="shared" si="14"/>
        <v>#VALUE!</v>
      </c>
      <c r="EA38" s="190" t="e">
        <f t="shared" si="15"/>
        <v>#VALUE!</v>
      </c>
      <c r="EB38" s="200" t="e">
        <f t="shared" ref="EB38:EC38" si="154">EA38/60</f>
        <v>#VALUE!</v>
      </c>
      <c r="EC38" s="200" t="e">
        <f t="shared" si="154"/>
        <v>#VALUE!</v>
      </c>
      <c r="ED38" s="190" t="e">
        <f t="shared" si="17"/>
        <v>#VALUE!</v>
      </c>
      <c r="EE38" s="200" t="e">
        <f t="shared" ref="EE38:EF38" si="155">ED38/1000</f>
        <v>#VALUE!</v>
      </c>
      <c r="EF38" s="201" t="e">
        <f t="shared" si="155"/>
        <v>#VALUE!</v>
      </c>
      <c r="EG38" s="136" t="e">
        <f t="shared" si="19"/>
        <v>#VALUE!</v>
      </c>
      <c r="EH38" s="138" t="e">
        <f t="shared" si="20"/>
        <v>#VALUE!</v>
      </c>
      <c r="EI38" s="133" t="s">
        <v>28</v>
      </c>
    </row>
    <row r="39" spans="1:139" ht="15.75" customHeight="1" x14ac:dyDescent="0.2">
      <c r="A39" s="864"/>
      <c r="B39" s="135" t="s">
        <v>263</v>
      </c>
      <c r="C39" s="137" t="s">
        <v>155</v>
      </c>
      <c r="D39" s="137">
        <v>1</v>
      </c>
      <c r="E39" s="137">
        <v>3</v>
      </c>
      <c r="F39" s="137">
        <v>3</v>
      </c>
      <c r="G39" s="202">
        <f t="shared" si="0"/>
        <v>1.125</v>
      </c>
      <c r="H39" s="203">
        <v>15</v>
      </c>
      <c r="I39" s="203">
        <v>15</v>
      </c>
      <c r="J39" s="204">
        <f>H39/Main!$D$9</f>
        <v>3</v>
      </c>
      <c r="K39" s="204">
        <f>I39/Main!$D$10</f>
        <v>7.5</v>
      </c>
      <c r="L39" s="204">
        <f t="shared" si="1"/>
        <v>2.5</v>
      </c>
      <c r="M39" s="204">
        <v>1</v>
      </c>
      <c r="N39" s="214" t="s">
        <v>28</v>
      </c>
      <c r="O39" s="206" t="s">
        <v>28</v>
      </c>
      <c r="P39" s="207"/>
      <c r="Q39" s="208">
        <v>240</v>
      </c>
      <c r="R39" s="208">
        <f>Q39*Main!$D$6</f>
        <v>2400</v>
      </c>
      <c r="S39" s="209"/>
      <c r="T39" s="209"/>
      <c r="U39" s="207"/>
      <c r="V39" s="207"/>
      <c r="W39" s="207"/>
      <c r="X39" s="207"/>
      <c r="Y39" s="208" t="s">
        <v>28</v>
      </c>
      <c r="Z39" s="207"/>
      <c r="AA39" s="207"/>
      <c r="AB39" s="207"/>
      <c r="AC39" s="210"/>
      <c r="AD39" s="165">
        <v>8</v>
      </c>
      <c r="AE39" s="165">
        <v>50</v>
      </c>
      <c r="AF39" s="165">
        <v>50</v>
      </c>
      <c r="AG39" s="165">
        <v>8</v>
      </c>
      <c r="AH39" s="165">
        <v>24</v>
      </c>
      <c r="AI39" s="165">
        <v>0</v>
      </c>
      <c r="AJ39" s="165">
        <v>4</v>
      </c>
      <c r="AK39" s="171">
        <v>2</v>
      </c>
      <c r="AL39" s="165">
        <v>0</v>
      </c>
      <c r="AM39" s="165">
        <v>0</v>
      </c>
      <c r="AN39" s="165">
        <v>0</v>
      </c>
      <c r="AO39" s="165">
        <v>10</v>
      </c>
      <c r="AP39" s="165">
        <v>0</v>
      </c>
      <c r="AQ39" s="165">
        <v>0</v>
      </c>
      <c r="AR39" s="165">
        <v>0</v>
      </c>
      <c r="AS39" s="165">
        <v>0</v>
      </c>
      <c r="AT39" s="165">
        <v>0</v>
      </c>
      <c r="AU39" s="165">
        <v>0</v>
      </c>
      <c r="AV39" s="165">
        <v>0</v>
      </c>
      <c r="AW39" s="165">
        <v>0</v>
      </c>
      <c r="AX39" s="165">
        <v>0</v>
      </c>
      <c r="AY39" s="175">
        <f t="shared" ref="AY39:BS39" si="156">IF(AD39 = 0, "", AD39)</f>
        <v>8</v>
      </c>
      <c r="AZ39" s="165">
        <f t="shared" si="156"/>
        <v>50</v>
      </c>
      <c r="BA39" s="165">
        <f t="shared" si="156"/>
        <v>50</v>
      </c>
      <c r="BB39" s="165">
        <f t="shared" si="156"/>
        <v>8</v>
      </c>
      <c r="BC39" s="165">
        <f t="shared" si="156"/>
        <v>24</v>
      </c>
      <c r="BD39" s="163" t="str">
        <f t="shared" si="156"/>
        <v/>
      </c>
      <c r="BE39" s="165">
        <f t="shared" si="156"/>
        <v>4</v>
      </c>
      <c r="BF39" s="171">
        <f t="shared" si="156"/>
        <v>2</v>
      </c>
      <c r="BG39" s="163" t="str">
        <f t="shared" si="156"/>
        <v/>
      </c>
      <c r="BH39" s="163" t="str">
        <f t="shared" si="156"/>
        <v/>
      </c>
      <c r="BI39" s="163" t="str">
        <f t="shared" si="156"/>
        <v/>
      </c>
      <c r="BJ39" s="165">
        <f t="shared" si="156"/>
        <v>10</v>
      </c>
      <c r="BK39" s="163" t="str">
        <f t="shared" si="156"/>
        <v/>
      </c>
      <c r="BL39" s="163" t="str">
        <f t="shared" si="156"/>
        <v/>
      </c>
      <c r="BM39" s="163" t="str">
        <f t="shared" si="156"/>
        <v/>
      </c>
      <c r="BN39" s="163" t="str">
        <f t="shared" si="156"/>
        <v/>
      </c>
      <c r="BO39" s="163" t="str">
        <f t="shared" si="156"/>
        <v/>
      </c>
      <c r="BP39" s="163" t="str">
        <f t="shared" si="156"/>
        <v/>
      </c>
      <c r="BQ39" s="163" t="str">
        <f t="shared" si="156"/>
        <v/>
      </c>
      <c r="BR39" s="163" t="str">
        <f t="shared" si="156"/>
        <v/>
      </c>
      <c r="BS39" s="173" t="str">
        <f t="shared" si="156"/>
        <v/>
      </c>
      <c r="BT39" s="175" t="e">
        <f>$AY39*Assembly!Z$4+$AZ39*Assembly!Z$5+$BA39*Assembly!Z$6+$BB39*Assembly!Z$7+$BC39*Assembly!Z$8+$BD39*Assembly!Z$9+$BE39*Assembly!Z$10+$BF39*Assembly!Z$11+$BG39*Assembly!Z$12+$BH39*Assembly!Z$13+$BI39*Assembly!Z$14+$BJ39*Assembly!Z$15+$BK39*Assembly!Z$16+$BL39*Assembly!Z$17+$BM39*Assembly!Z$18+$BN39*Assembly!Z$19+$BO39*Assembly!Z$20+$BP39*Assembly!Z$21+$BQ39*Assembly!Z$22+$BR39*Assembly!Z$23+$BS39*Assembly!Z$24</f>
        <v>#VALUE!</v>
      </c>
      <c r="BU39" s="165" t="e">
        <f t="shared" si="3"/>
        <v>#VALUE!</v>
      </c>
      <c r="BV39" s="176" t="e">
        <f t="shared" si="124"/>
        <v>#VALUE!</v>
      </c>
      <c r="BW39" s="165" t="e">
        <f>$AY39*Assembly!AD$4+$AZ39*Assembly!AD$5+$BA39*Assembly!AD$6+$BB39*Assembly!AD$7+$BC39*Assembly!AD$8+$BD39*Assembly!AD$9+$BE39*Assembly!AD$10+$BF39*Assembly!AD$11+$BG39*Assembly!AD$12+$BH39*Assembly!AD$13+$BI39*Assembly!AD$14+$BJ39*Assembly!AD$15+$BK39*Assembly!AD$16+$BL39*Assembly!AD$17+$BM39*Assembly!AD$18+$BN39*Assembly!AD$19+$BO39*Assembly!AD$20+$BP39*Assembly!AD$21+$BQ39*Assembly!AD$22+$BR39*Assembly!AD$23+$BS39*Assembly!AD$24</f>
        <v>#VALUE!</v>
      </c>
      <c r="BX39" s="180" t="e">
        <f t="shared" si="4"/>
        <v>#VALUE!</v>
      </c>
      <c r="BY39" s="181" t="e">
        <f t="shared" si="5"/>
        <v>#VALUE!</v>
      </c>
      <c r="BZ39" s="182" t="e">
        <f t="shared" si="6"/>
        <v>#VALUE!</v>
      </c>
      <c r="CA39" s="181" t="e">
        <f t="shared" si="7"/>
        <v>#VALUE!</v>
      </c>
      <c r="CB39" s="165" t="e">
        <f>$AY39*Assembly!Y$4+$AZ39*Assembly!Y$5+$BA39*Assembly!Y$6+$BB39*Assembly!Y$7+$BC39*Assembly!Y$8+$BD39*Assembly!Y$9+$BE39*Assembly!Y$10+$BF39*Assembly!Y$11+$BG39*Assembly!Y$12+$BH39*Assembly!Y$13+$BI39*Assembly!Y$14+$BJ39*Assembly!Y$15+$BK39*Assembly!Y$16+$BL39*Assembly!Y$17+$BM39*Assembly!Y$18+$BN39*Assembly!Y$19+$BO39*Assembly!Y$20+$BP39*Assembly!Y$21+$BQ39*Assembly!Y$22+$BR39*Assembly!Y$23+$BS39*Assembly!Y$24</f>
        <v>#VALUE!</v>
      </c>
      <c r="CC39" s="165" t="e">
        <f t="shared" si="8"/>
        <v>#VALUE!</v>
      </c>
      <c r="CD39" s="136" t="e">
        <f t="shared" si="9"/>
        <v>#VALUE!</v>
      </c>
      <c r="CE39" s="184" t="e">
        <f>$AY39*Assembly!AC$4+$AZ39*Assembly!AC$5+$BA39*Assembly!AC$6+$BB39*Assembly!AC$7+$BC39*Assembly!AC$8+$BD39*Assembly!AC$9+$BE39*Assembly!AC$10+$BF39*Assembly!AC$11+$BG39*Assembly!AC$12+$BH39*Assembly!AC$13+$BI39*Assembly!AC$14+$BJ39*Assembly!AC$15+$BK39*Assembly!AC$16+$BL39*Assembly!AC$17+$BM39*Assembly!AC$18+$BN39*Assembly!AC$19+$BO39*Assembly!AC$20+$BP39*Assembly!AC$21+$BQ39*Assembly!AC$22+$BR39*Assembly!AC$23+$BS39*Assembly!AC$24</f>
        <v>#VALUE!</v>
      </c>
      <c r="CF39" s="208" t="e">
        <f>$AY39*Assembly!M$4+$AZ39*Assembly!M$5+$BA39*Assembly!M$6+$BB39*Assembly!M$7+$BC39*Assembly!M$8+$BD39*Assembly!M$9+$BE39*Assembly!M$10+$BF39*Assembly!M$11+$BG39*Assembly!M$12+$BH39*Assembly!M$13+$BI39*Assembly!M$14+$BJ39*Assembly!M$15+$BK39*Assembly!M$16+$BL39*Assembly!M$17+$BM39*Assembly!M$18+$BN39*Assembly!M$19+$BO39*Assembly!M$20+$BP39*Assembly!M$21+$BQ39*Assembly!M$22+$BR39*Assembly!M$23+$BS39*Assembly!M$24</f>
        <v>#VALUE!</v>
      </c>
      <c r="CG39" s="208" t="e">
        <f>$AY39*Assembly!N$4+$AZ39*Assembly!N$5+$BA39*Assembly!N$6+$BB39*Assembly!N$7+$BC39*Assembly!N$8+$BD39*Assembly!N$9+$BE39*Assembly!N$10+$BF39*Assembly!N$11+$BG39*Assembly!N$12+$BH39*Assembly!N$13+$BI39*Assembly!N$14+$BJ39*Assembly!N$15+$BK39*Assembly!N$16+$BL39*Assembly!N$17+$BM39*Assembly!N$18+$BN39*Assembly!N$19+$BO39*Assembly!N$20+$BP39*Assembly!N$21+$BQ39*Assembly!N$22+$BR39*Assembly!N$23+$BS39*Assembly!N$24</f>
        <v>#VALUE!</v>
      </c>
      <c r="CH39" s="208" t="e">
        <f>$AY39*Assembly!O$4+$AZ39*Assembly!O$5+$BA39*Assembly!O$6+$BB39*Assembly!O$7+$BC39*Assembly!O$8+$BD39*Assembly!O$9+$BE39*Assembly!O$10+$BF39*Assembly!O$11+$BG39*Assembly!O$12+$BH39*Assembly!O$13+$BI39*Assembly!O$14+$BJ39*Assembly!O$15+$BK39*Assembly!O$16+$BL39*Assembly!O$17+$BM39*Assembly!O$18+$BN39*Assembly!O$19+$BO39*Assembly!O$20+$BP39*Assembly!O$21+$BQ39*Assembly!O$22+$BR39*Assembly!O$23+$BS39*Assembly!O$24</f>
        <v>#VALUE!</v>
      </c>
      <c r="CI39" s="203" t="e">
        <f>$AY39*Assembly!P$4+$AZ39*Assembly!P$5+$BA39*Assembly!P$6+$BB39*Assembly!P$7+$BC39*Assembly!P$8+$BD39*Assembly!P$9+$BE39*Assembly!P$10+$BF39*Assembly!P$11+$BG39*Assembly!P$12+$BH39*Assembly!P$13+$BI39*Assembly!P$14+$BJ39*Assembly!P$15+$BK39*Assembly!P$16+$BL39*Assembly!P$17+$BM39*Assembly!P$18+$BN39*Assembly!P$19+$BO39*Assembly!P$20+$BP39*Assembly!P$21+$BQ39*Assembly!P$22+$BR39*Assembly!P$23+$BS39*Assembly!P$24</f>
        <v>#VALUE!</v>
      </c>
      <c r="CJ39" s="203" t="e">
        <f>$AY39*Assembly!Q$4+$AZ39*Assembly!Q$5+$BA39*Assembly!Q$6+$BB39*Assembly!Q$7+$BC39*Assembly!Q$8+$BD39*Assembly!Q$9+$BE39*Assembly!Q$10+$BF39*Assembly!Q$11+$BG39*Assembly!Q$12+$BH39*Assembly!Q$13+$BI39*Assembly!Q$14+$BJ39*Assembly!Q$15+$BK39*Assembly!Q$16+$BL39*Assembly!Q$17+$BM39*Assembly!Q$18+$BN39*Assembly!Q$19+$BO39*Assembly!Q$20+$BP39*Assembly!Q$21+$BQ39*Assembly!Q$22+$BR39*Assembly!Q$23+$BS39*Assembly!Q$24</f>
        <v>#VALUE!</v>
      </c>
      <c r="CK39" s="208" t="e">
        <f>$AY39*Assembly!R$4+$AZ39*Assembly!R$5+$BA39*Assembly!R$6+$BB39*Assembly!R$7+$BC39*Assembly!R$8+$BD39*Assembly!R$9+$BE39*Assembly!R$10+$BF39*Assembly!R$11+$BG39*Assembly!R$12+$BH39*Assembly!R$13+$BI39*Assembly!R$14+$BJ39*Assembly!R$15+$BK39*Assembly!R$16+$BL39*Assembly!R$17+$BM39*Assembly!R$18+$BN39*Assembly!R$19+$BO39*Assembly!R$20+$BP39*Assembly!R$21+$BQ39*Assembly!R$22+$BR39*Assembly!R$23+$BS39*Assembly!R$24</f>
        <v>#VALUE!</v>
      </c>
      <c r="CL39" s="203" t="e">
        <f>$AY39*Assembly!S$4+$AZ39*Assembly!S$5+$BA39*Assembly!S$6+$BB39*Assembly!S$7+$BC39*Assembly!S$8+$BD39*Assembly!S$9+$BE39*Assembly!S$10+$BF39*Assembly!S$11+$BG39*Assembly!S$12+$BH39*Assembly!S$13+$BI39*Assembly!S$14+$BJ39*Assembly!S$15+$BK39*Assembly!S$16+$BL39*Assembly!S$17+$BM39*Assembly!S$18+$BN39*Assembly!S$19+$BO39*Assembly!S$20+$BP39*Assembly!S$21+$BQ39*Assembly!S$22+$BR39*Assembly!S$23+$BS39*Assembly!S$24</f>
        <v>#VALUE!</v>
      </c>
      <c r="CM39" s="203" t="e">
        <f>$AY39*Assembly!T$4+$AZ39*Assembly!T$5+$BA39*Assembly!T$6+$BB39*Assembly!T$7+$BC39*Assembly!T$8+$BD39*Assembly!T$9+$BE39*Assembly!T$10+$BF39*Assembly!T$11+$BG39*Assembly!T$12+$BH39*Assembly!T$13+$BI39*Assembly!T$14+$BJ39*Assembly!T$15+$BK39*Assembly!T$16+$BL39*Assembly!T$17+$BM39*Assembly!T$18+$BN39*Assembly!T$19+$BO39*Assembly!T$20+$BP39*Assembly!T$21+$BQ39*Assembly!T$22+$BR39*Assembly!T$23+$BS39*Assembly!T$24</f>
        <v>#VALUE!</v>
      </c>
      <c r="CN39" s="203" t="e">
        <f>$AY39*Assembly!U$4+$AZ39*Assembly!U$5+$BA39*Assembly!U$6+$BB39*Assembly!U$7+$BC39*Assembly!U$8+$BD39*Assembly!U$9+$BE39*Assembly!U$10+$BF39*Assembly!U$11+$BG39*Assembly!U$12+$BH39*Assembly!U$13+$BI39*Assembly!U$14+$BJ39*Assembly!U$15+$BK39*Assembly!U$16+$BL39*Assembly!U$17+$BM39*Assembly!U$18+$BN39*Assembly!U$19+$BO39*Assembly!U$20+$BP39*Assembly!U$21+$BQ39*Assembly!U$22+$BR39*Assembly!U$23+$BS39*Assembly!U$24</f>
        <v>#VALUE!</v>
      </c>
      <c r="CO39" s="208" t="e">
        <f>$AY39*Assembly!V$4+$AZ39*Assembly!V$5+$BA39*Assembly!V$6+$BB39*Assembly!V$7+$BC39*Assembly!V$8+$BD39*Assembly!V$9+$BE39*Assembly!V$10+$BF39*Assembly!V$11+$BG39*Assembly!V$12+$BH39*Assembly!V$13+$BI39*Assembly!V$14+$BJ39*Assembly!V$15+$BK39*Assembly!V$16+$BL39*Assembly!V$17+$BM39*Assembly!V$18+$BN39*Assembly!V$19+$BO39*Assembly!V$20+$BP39*Assembly!V$21+$BQ39*Assembly!V$22+$BR39*Assembly!V$23+$BS39*Assembly!V$24</f>
        <v>#VALUE!</v>
      </c>
      <c r="CP39" s="208" t="e">
        <f>CF39*Refining!$F$3</f>
        <v>#VALUE!</v>
      </c>
      <c r="CQ39" s="208" t="e">
        <f>CG39*Refining!$F$4</f>
        <v>#VALUE!</v>
      </c>
      <c r="CR39" s="208" t="e">
        <f>CH39*Refining!$F$5</f>
        <v>#VALUE!</v>
      </c>
      <c r="CS39" s="208" t="e">
        <f>CI39*Refining!$F$6</f>
        <v>#VALUE!</v>
      </c>
      <c r="CT39" s="208" t="e">
        <f>CJ39*Refining!$F$7</f>
        <v>#VALUE!</v>
      </c>
      <c r="CU39" s="208" t="e">
        <f>CK39*Refining!$F$8</f>
        <v>#VALUE!</v>
      </c>
      <c r="CV39" s="208" t="e">
        <f>CL39*Refining!$F$9</f>
        <v>#VALUE!</v>
      </c>
      <c r="CW39" s="208" t="e">
        <f>CM39*Refining!$F$10</f>
        <v>#VALUE!</v>
      </c>
      <c r="CX39" s="208" t="e">
        <f>CN39*Refining!$F$11</f>
        <v>#VALUE!</v>
      </c>
      <c r="CY39" s="208" t="e">
        <f>CO39*Refining!$F$12</f>
        <v>#VALUE!</v>
      </c>
      <c r="CZ39" s="190" t="e">
        <f t="shared" ref="CZ39:DS39" si="157">IF(CF39 = 0, "", CF39)</f>
        <v>#VALUE!</v>
      </c>
      <c r="DA39" s="197" t="e">
        <f t="shared" si="157"/>
        <v>#VALUE!</v>
      </c>
      <c r="DB39" s="197" t="e">
        <f t="shared" si="157"/>
        <v>#VALUE!</v>
      </c>
      <c r="DC39" s="191" t="e">
        <f t="shared" si="157"/>
        <v>#VALUE!</v>
      </c>
      <c r="DD39" s="193" t="e">
        <f t="shared" si="157"/>
        <v>#VALUE!</v>
      </c>
      <c r="DE39" s="191" t="e">
        <f t="shared" si="157"/>
        <v>#VALUE!</v>
      </c>
      <c r="DF39" s="193" t="e">
        <f t="shared" si="157"/>
        <v>#VALUE!</v>
      </c>
      <c r="DG39" s="193" t="e">
        <f t="shared" si="157"/>
        <v>#VALUE!</v>
      </c>
      <c r="DH39" s="191" t="e">
        <f t="shared" si="157"/>
        <v>#VALUE!</v>
      </c>
      <c r="DI39" s="195" t="e">
        <f t="shared" si="157"/>
        <v>#VALUE!</v>
      </c>
      <c r="DJ39" s="190" t="e">
        <f t="shared" si="157"/>
        <v>#VALUE!</v>
      </c>
      <c r="DK39" s="197" t="e">
        <f t="shared" si="157"/>
        <v>#VALUE!</v>
      </c>
      <c r="DL39" s="197" t="e">
        <f t="shared" si="157"/>
        <v>#VALUE!</v>
      </c>
      <c r="DM39" s="191" t="e">
        <f t="shared" si="157"/>
        <v>#VALUE!</v>
      </c>
      <c r="DN39" s="193" t="e">
        <f t="shared" si="157"/>
        <v>#VALUE!</v>
      </c>
      <c r="DO39" s="191" t="e">
        <f t="shared" si="157"/>
        <v>#VALUE!</v>
      </c>
      <c r="DP39" s="191" t="e">
        <f t="shared" si="157"/>
        <v>#VALUE!</v>
      </c>
      <c r="DQ39" s="191" t="e">
        <f t="shared" si="157"/>
        <v>#VALUE!</v>
      </c>
      <c r="DR39" s="191" t="e">
        <f t="shared" si="157"/>
        <v>#VALUE!</v>
      </c>
      <c r="DS39" s="195" t="e">
        <f t="shared" si="157"/>
        <v>#VALUE!</v>
      </c>
      <c r="DT39" s="190" t="e">
        <f t="shared" si="11"/>
        <v>#VALUE!</v>
      </c>
      <c r="DU39" s="197" t="e">
        <f t="shared" si="12"/>
        <v>#VALUE!</v>
      </c>
      <c r="DV39" s="165" t="e">
        <f>CZ39*'Ores &amp; Ingots'!$C$3+DA39*'Ores &amp; Ingots'!$C$4+DB39*'Ores &amp; Ingots'!$C$5+DC39*'Ores &amp; Ingots'!$C$6+DD39*'Ores &amp; Ingots'!$C$7+DE39*'Ores &amp; Ingots'!$C$8+DF39*'Ores &amp; Ingots'!$C$9+DG39*'Ores &amp; Ingots'!$C$10+DH39*'Ores &amp; Ingots'!$C$11+DI39*'Ores &amp; Ingots'!$C$12</f>
        <v>#VALUE!</v>
      </c>
      <c r="DW39" s="165" t="e">
        <f>DJ39*'Ores &amp; Ingots'!$B$3+DK39*'Ores &amp; Ingots'!$B$4+DL39*'Ores &amp; Ingots'!$B$5+DM39*'Ores &amp; Ingots'!$B$6+DN39*'Ores &amp; Ingots'!$B$7+DO39*'Ores &amp; Ingots'!$B$8+DP39*'Ores &amp; Ingots'!$B$9+DQ39*'Ores &amp; Ingots'!$B$10+DR39*'Ores &amp; Ingots'!$B$11+DS39*'Ores &amp; Ingots'!$B$12</f>
        <v>#VALUE!</v>
      </c>
      <c r="DX39" s="197" t="e">
        <f>CZ39*Refining!$G$3+DA39*Refining!$G$4+DB39*Refining!$G$5+DC39*Refining!$G$6+DD39*Refining!$G$7+DE39*Refining!$G$8+DF39*Refining!$G$9+DG39*Refining!$G$10+DH39*Refining!$G$11+DI39*Refining!$G$12</f>
        <v>#VALUE!</v>
      </c>
      <c r="DY39" s="197" t="e">
        <f t="shared" si="13"/>
        <v>#VALUE!</v>
      </c>
      <c r="DZ39" s="199" t="e">
        <f t="shared" si="14"/>
        <v>#VALUE!</v>
      </c>
      <c r="EA39" s="190" t="e">
        <f t="shared" si="15"/>
        <v>#VALUE!</v>
      </c>
      <c r="EB39" s="200" t="e">
        <f t="shared" ref="EB39:EC39" si="158">EA39/60</f>
        <v>#VALUE!</v>
      </c>
      <c r="EC39" s="200" t="e">
        <f t="shared" si="158"/>
        <v>#VALUE!</v>
      </c>
      <c r="ED39" s="190" t="e">
        <f t="shared" si="17"/>
        <v>#VALUE!</v>
      </c>
      <c r="EE39" s="200" t="e">
        <f t="shared" ref="EE39:EF39" si="159">ED39/1000</f>
        <v>#VALUE!</v>
      </c>
      <c r="EF39" s="201" t="e">
        <f t="shared" si="159"/>
        <v>#VALUE!</v>
      </c>
      <c r="EG39" s="136" t="e">
        <f t="shared" si="19"/>
        <v>#VALUE!</v>
      </c>
      <c r="EH39" s="138" t="e">
        <f t="shared" si="20"/>
        <v>#VALUE!</v>
      </c>
      <c r="EI39" s="133" t="s">
        <v>28</v>
      </c>
    </row>
    <row r="40" spans="1:139" ht="15.75" customHeight="1" x14ac:dyDescent="0.2">
      <c r="A40" s="864"/>
      <c r="B40" s="135" t="s">
        <v>265</v>
      </c>
      <c r="C40" s="137" t="s">
        <v>156</v>
      </c>
      <c r="D40" s="137">
        <v>1</v>
      </c>
      <c r="E40" s="137">
        <v>1</v>
      </c>
      <c r="F40" s="137">
        <v>1</v>
      </c>
      <c r="G40" s="141">
        <f t="shared" si="0"/>
        <v>15.625</v>
      </c>
      <c r="H40" s="142">
        <v>30</v>
      </c>
      <c r="I40" s="142">
        <v>30</v>
      </c>
      <c r="J40" s="144">
        <f>H40/Main!$D$9</f>
        <v>6</v>
      </c>
      <c r="K40" s="144">
        <f>I40/Main!$D$10</f>
        <v>15</v>
      </c>
      <c r="L40" s="144">
        <f t="shared" si="1"/>
        <v>2.5</v>
      </c>
      <c r="M40" s="144">
        <v>1</v>
      </c>
      <c r="N40" s="306" t="s">
        <v>28</v>
      </c>
      <c r="O40" s="294"/>
      <c r="P40" s="150"/>
      <c r="Q40" s="153"/>
      <c r="R40" s="150"/>
      <c r="S40" s="155"/>
      <c r="T40" s="155"/>
      <c r="U40" s="150"/>
      <c r="V40" s="150"/>
      <c r="W40" s="323">
        <v>22.441500000000001</v>
      </c>
      <c r="X40" s="150"/>
      <c r="Y40" s="150"/>
      <c r="Z40" s="153">
        <v>15000</v>
      </c>
      <c r="AA40" s="150"/>
      <c r="AB40" s="150"/>
      <c r="AC40" s="157" t="s">
        <v>220</v>
      </c>
      <c r="AD40" s="165">
        <v>10</v>
      </c>
      <c r="AE40" s="165">
        <v>0</v>
      </c>
      <c r="AF40" s="165">
        <v>12</v>
      </c>
      <c r="AG40" s="165">
        <v>0</v>
      </c>
      <c r="AH40" s="165">
        <v>12</v>
      </c>
      <c r="AI40" s="165">
        <v>24</v>
      </c>
      <c r="AJ40" s="165">
        <v>0</v>
      </c>
      <c r="AK40" s="165">
        <v>2</v>
      </c>
      <c r="AL40" s="165">
        <v>0</v>
      </c>
      <c r="AM40" s="165">
        <v>0</v>
      </c>
      <c r="AN40" s="165">
        <v>0</v>
      </c>
      <c r="AO40" s="165">
        <v>0</v>
      </c>
      <c r="AP40" s="165">
        <v>0</v>
      </c>
      <c r="AQ40" s="165">
        <v>0</v>
      </c>
      <c r="AR40" s="165">
        <v>0</v>
      </c>
      <c r="AS40" s="165">
        <v>0</v>
      </c>
      <c r="AT40" s="165">
        <v>0</v>
      </c>
      <c r="AU40" s="165">
        <v>0</v>
      </c>
      <c r="AV40" s="165">
        <v>0</v>
      </c>
      <c r="AW40" s="165">
        <v>0</v>
      </c>
      <c r="AX40" s="171">
        <v>6</v>
      </c>
      <c r="AY40" s="175">
        <f t="shared" ref="AY40:BS40" si="160">IF(AD40 = 0, "", AD40)</f>
        <v>10</v>
      </c>
      <c r="AZ40" s="163" t="str">
        <f t="shared" si="160"/>
        <v/>
      </c>
      <c r="BA40" s="165">
        <f t="shared" si="160"/>
        <v>12</v>
      </c>
      <c r="BB40" s="163" t="str">
        <f t="shared" si="160"/>
        <v/>
      </c>
      <c r="BC40" s="165">
        <f t="shared" si="160"/>
        <v>12</v>
      </c>
      <c r="BD40" s="165">
        <f t="shared" si="160"/>
        <v>24</v>
      </c>
      <c r="BE40" s="163" t="str">
        <f t="shared" si="160"/>
        <v/>
      </c>
      <c r="BF40" s="165">
        <f t="shared" si="160"/>
        <v>2</v>
      </c>
      <c r="BG40" s="163" t="str">
        <f t="shared" si="160"/>
        <v/>
      </c>
      <c r="BH40" s="163" t="str">
        <f t="shared" si="160"/>
        <v/>
      </c>
      <c r="BI40" s="163" t="str">
        <f t="shared" si="160"/>
        <v/>
      </c>
      <c r="BJ40" s="163" t="str">
        <f t="shared" si="160"/>
        <v/>
      </c>
      <c r="BK40" s="163" t="str">
        <f t="shared" si="160"/>
        <v/>
      </c>
      <c r="BL40" s="163" t="str">
        <f t="shared" si="160"/>
        <v/>
      </c>
      <c r="BM40" s="163" t="str">
        <f t="shared" si="160"/>
        <v/>
      </c>
      <c r="BN40" s="163" t="str">
        <f t="shared" si="160"/>
        <v/>
      </c>
      <c r="BO40" s="163" t="str">
        <f t="shared" si="160"/>
        <v/>
      </c>
      <c r="BP40" s="163" t="str">
        <f t="shared" si="160"/>
        <v/>
      </c>
      <c r="BQ40" s="163" t="str">
        <f t="shared" si="160"/>
        <v/>
      </c>
      <c r="BR40" s="163" t="str">
        <f t="shared" si="160"/>
        <v/>
      </c>
      <c r="BS40" s="324">
        <f t="shared" si="160"/>
        <v>6</v>
      </c>
      <c r="BT40" s="175" t="e">
        <f>$AY40*Assembly!Z$4+$AZ40*Assembly!Z$5+$BA40*Assembly!Z$6+$BB40*Assembly!Z$7+$BC40*Assembly!Z$8+$BD40*Assembly!Z$9+$BE40*Assembly!Z$10+$BF40*Assembly!Z$11+$BG40*Assembly!Z$12+$BH40*Assembly!Z$13+$BI40*Assembly!Z$14+$BJ40*Assembly!Z$15+$BK40*Assembly!Z$16+$BL40*Assembly!Z$17+$BM40*Assembly!Z$18+$BN40*Assembly!Z$19+$BO40*Assembly!Z$20+$BP40*Assembly!Z$21+$BQ40*Assembly!Z$22+$BR40*Assembly!Z$23+$BS40*Assembly!Z$24</f>
        <v>#VALUE!</v>
      </c>
      <c r="BU40" s="165" t="e">
        <f t="shared" si="3"/>
        <v>#VALUE!</v>
      </c>
      <c r="BV40" s="176"/>
      <c r="BW40" s="165" t="e">
        <f>$AY40*Assembly!AD$4+$AZ40*Assembly!AD$5+$BA40*Assembly!AD$6+$BB40*Assembly!AD$7+$BC40*Assembly!AD$8+$BD40*Assembly!AD$9+$BE40*Assembly!AD$10+$BF40*Assembly!AD$11+$BG40*Assembly!AD$12+$BH40*Assembly!AD$13+$BI40*Assembly!AD$14+$BJ40*Assembly!AD$15+$BK40*Assembly!AD$16+$BL40*Assembly!AD$17+$BM40*Assembly!AD$18+$BN40*Assembly!AD$19+$BO40*Assembly!AD$20+$BP40*Assembly!AD$21+$BQ40*Assembly!AD$22+$BR40*Assembly!AD$23+$BS40*Assembly!AD$24</f>
        <v>#VALUE!</v>
      </c>
      <c r="BX40" s="180" t="e">
        <f t="shared" si="4"/>
        <v>#VALUE!</v>
      </c>
      <c r="BY40" s="181" t="e">
        <f t="shared" si="5"/>
        <v>#VALUE!</v>
      </c>
      <c r="BZ40" s="182" t="e">
        <f t="shared" si="6"/>
        <v>#VALUE!</v>
      </c>
      <c r="CA40" s="181" t="e">
        <f t="shared" si="7"/>
        <v>#VALUE!</v>
      </c>
      <c r="CB40" s="165" t="e">
        <f>$AY40*Assembly!Y$4+$AZ40*Assembly!Y$5+$BA40*Assembly!Y$6+$BB40*Assembly!Y$7+$BC40*Assembly!Y$8+$BD40*Assembly!Y$9+$BE40*Assembly!Y$10+$BF40*Assembly!Y$11+$BG40*Assembly!Y$12+$BH40*Assembly!Y$13+$BI40*Assembly!Y$14+$BJ40*Assembly!Y$15+$BK40*Assembly!Y$16+$BL40*Assembly!Y$17+$BM40*Assembly!Y$18+$BN40*Assembly!Y$19+$BO40*Assembly!Y$20+$BP40*Assembly!Y$21+$BQ40*Assembly!Y$22+$BR40*Assembly!Y$23+$BS40*Assembly!Y$24</f>
        <v>#VALUE!</v>
      </c>
      <c r="CC40" s="165" t="e">
        <f t="shared" si="8"/>
        <v>#VALUE!</v>
      </c>
      <c r="CD40" s="136" t="e">
        <f t="shared" si="9"/>
        <v>#VALUE!</v>
      </c>
      <c r="CE40" s="184" t="e">
        <f>$AY40*Assembly!AC$4+$AZ40*Assembly!AC$5+$BA40*Assembly!AC$6+$BB40*Assembly!AC$7+$BC40*Assembly!AC$8+$BD40*Assembly!AC$9+$BE40*Assembly!AC$10+$BF40*Assembly!AC$11+$BG40*Assembly!AC$12+$BH40*Assembly!AC$13+$BI40*Assembly!AC$14+$BJ40*Assembly!AC$15+$BK40*Assembly!AC$16+$BL40*Assembly!AC$17+$BM40*Assembly!AC$18+$BN40*Assembly!AC$19+$BO40*Assembly!AC$20+$BP40*Assembly!AC$21+$BQ40*Assembly!AC$22+$BR40*Assembly!AC$23+$BS40*Assembly!AC$24</f>
        <v>#VALUE!</v>
      </c>
      <c r="CF40" s="153" t="e">
        <f>$AY40*Assembly!M$4+$AZ40*Assembly!M$5+$BA40*Assembly!M$6+$BB40*Assembly!M$7+$BC40*Assembly!M$8+$BD40*Assembly!M$9+$BE40*Assembly!M$10+$BF40*Assembly!M$11+$BG40*Assembly!M$12+$BH40*Assembly!M$13+$BI40*Assembly!M$14+$BJ40*Assembly!M$15+$BK40*Assembly!M$16+$BL40*Assembly!M$17+$BM40*Assembly!M$18+$BN40*Assembly!M$19+$BO40*Assembly!M$20+$BP40*Assembly!M$21+$BQ40*Assembly!M$22+$BR40*Assembly!M$23+$BS40*Assembly!M$24</f>
        <v>#VALUE!</v>
      </c>
      <c r="CG40" s="153" t="e">
        <f>$AY40*Assembly!N$4+$AZ40*Assembly!N$5+$BA40*Assembly!N$6+$BB40*Assembly!N$7+$BC40*Assembly!N$8+$BD40*Assembly!N$9+$BE40*Assembly!N$10+$BF40*Assembly!N$11+$BG40*Assembly!N$12+$BH40*Assembly!N$13+$BI40*Assembly!N$14+$BJ40*Assembly!N$15+$BK40*Assembly!N$16+$BL40*Assembly!N$17+$BM40*Assembly!N$18+$BN40*Assembly!N$19+$BO40*Assembly!N$20+$BP40*Assembly!N$21+$BQ40*Assembly!N$22+$BR40*Assembly!N$23+$BS40*Assembly!N$24</f>
        <v>#VALUE!</v>
      </c>
      <c r="CH40" s="153" t="e">
        <f>$AY40*Assembly!O$4+$AZ40*Assembly!O$5+$BA40*Assembly!O$6+$BB40*Assembly!O$7+$BC40*Assembly!O$8+$BD40*Assembly!O$9+$BE40*Assembly!O$10+$BF40*Assembly!O$11+$BG40*Assembly!O$12+$BH40*Assembly!O$13+$BI40*Assembly!O$14+$BJ40*Assembly!O$15+$BK40*Assembly!O$16+$BL40*Assembly!O$17+$BM40*Assembly!O$18+$BN40*Assembly!O$19+$BO40*Assembly!O$20+$BP40*Assembly!O$21+$BQ40*Assembly!O$22+$BR40*Assembly!O$23+$BS40*Assembly!O$24</f>
        <v>#VALUE!</v>
      </c>
      <c r="CI40" s="142" t="e">
        <f>$AY40*Assembly!P$4+$AZ40*Assembly!P$5+$BA40*Assembly!P$6+$BB40*Assembly!P$7+$BC40*Assembly!P$8+$BD40*Assembly!P$9+$BE40*Assembly!P$10+$BF40*Assembly!P$11+$BG40*Assembly!P$12+$BH40*Assembly!P$13+$BI40*Assembly!P$14+$BJ40*Assembly!P$15+$BK40*Assembly!P$16+$BL40*Assembly!P$17+$BM40*Assembly!P$18+$BN40*Assembly!P$19+$BO40*Assembly!P$20+$BP40*Assembly!P$21+$BQ40*Assembly!P$22+$BR40*Assembly!P$23+$BS40*Assembly!P$24</f>
        <v>#VALUE!</v>
      </c>
      <c r="CJ40" s="142" t="e">
        <f>$AY40*Assembly!Q$4+$AZ40*Assembly!Q$5+$BA40*Assembly!Q$6+$BB40*Assembly!Q$7+$BC40*Assembly!Q$8+$BD40*Assembly!Q$9+$BE40*Assembly!Q$10+$BF40*Assembly!Q$11+$BG40*Assembly!Q$12+$BH40*Assembly!Q$13+$BI40*Assembly!Q$14+$BJ40*Assembly!Q$15+$BK40*Assembly!Q$16+$BL40*Assembly!Q$17+$BM40*Assembly!Q$18+$BN40*Assembly!Q$19+$BO40*Assembly!Q$20+$BP40*Assembly!Q$21+$BQ40*Assembly!Q$22+$BR40*Assembly!Q$23+$BS40*Assembly!Q$24</f>
        <v>#VALUE!</v>
      </c>
      <c r="CK40" s="153" t="e">
        <f>$AY40*Assembly!R$4+$AZ40*Assembly!R$5+$BA40*Assembly!R$6+$BB40*Assembly!R$7+$BC40*Assembly!R$8+$BD40*Assembly!R$9+$BE40*Assembly!R$10+$BF40*Assembly!R$11+$BG40*Assembly!R$12+$BH40*Assembly!R$13+$BI40*Assembly!R$14+$BJ40*Assembly!R$15+$BK40*Assembly!R$16+$BL40*Assembly!R$17+$BM40*Assembly!R$18+$BN40*Assembly!R$19+$BO40*Assembly!R$20+$BP40*Assembly!R$21+$BQ40*Assembly!R$22+$BR40*Assembly!R$23+$BS40*Assembly!R$24</f>
        <v>#VALUE!</v>
      </c>
      <c r="CL40" s="142" t="e">
        <f>$AY40*Assembly!S$4+$AZ40*Assembly!S$5+$BA40*Assembly!S$6+$BB40*Assembly!S$7+$BC40*Assembly!S$8+$BD40*Assembly!S$9+$BE40*Assembly!S$10+$BF40*Assembly!S$11+$BG40*Assembly!S$12+$BH40*Assembly!S$13+$BI40*Assembly!S$14+$BJ40*Assembly!S$15+$BK40*Assembly!S$16+$BL40*Assembly!S$17+$BM40*Assembly!S$18+$BN40*Assembly!S$19+$BO40*Assembly!S$20+$BP40*Assembly!S$21+$BQ40*Assembly!S$22+$BR40*Assembly!S$23+$BS40*Assembly!S$24</f>
        <v>#VALUE!</v>
      </c>
      <c r="CM40" s="142" t="e">
        <f>$AY40*Assembly!T$4+$AZ40*Assembly!T$5+$BA40*Assembly!T$6+$BB40*Assembly!T$7+$BC40*Assembly!T$8+$BD40*Assembly!T$9+$BE40*Assembly!T$10+$BF40*Assembly!T$11+$BG40*Assembly!T$12+$BH40*Assembly!T$13+$BI40*Assembly!T$14+$BJ40*Assembly!T$15+$BK40*Assembly!T$16+$BL40*Assembly!T$17+$BM40*Assembly!T$18+$BN40*Assembly!T$19+$BO40*Assembly!T$20+$BP40*Assembly!T$21+$BQ40*Assembly!T$22+$BR40*Assembly!T$23+$BS40*Assembly!T$24</f>
        <v>#VALUE!</v>
      </c>
      <c r="CN40" s="142" t="e">
        <f>$AY40*Assembly!U$4+$AZ40*Assembly!U$5+$BA40*Assembly!U$6+$BB40*Assembly!U$7+$BC40*Assembly!U$8+$BD40*Assembly!U$9+$BE40*Assembly!U$10+$BF40*Assembly!U$11+$BG40*Assembly!U$12+$BH40*Assembly!U$13+$BI40*Assembly!U$14+$BJ40*Assembly!U$15+$BK40*Assembly!U$16+$BL40*Assembly!U$17+$BM40*Assembly!U$18+$BN40*Assembly!U$19+$BO40*Assembly!U$20+$BP40*Assembly!U$21+$BQ40*Assembly!U$22+$BR40*Assembly!U$23+$BS40*Assembly!U$24</f>
        <v>#VALUE!</v>
      </c>
      <c r="CO40" s="153" t="e">
        <f>$AY40*Assembly!V$4+$AZ40*Assembly!V$5+$BA40*Assembly!V$6+$BB40*Assembly!V$7+$BC40*Assembly!V$8+$BD40*Assembly!V$9+$BE40*Assembly!V$10+$BF40*Assembly!V$11+$BG40*Assembly!V$12+$BH40*Assembly!V$13+$BI40*Assembly!V$14+$BJ40*Assembly!V$15+$BK40*Assembly!V$16+$BL40*Assembly!V$17+$BM40*Assembly!V$18+$BN40*Assembly!V$19+$BO40*Assembly!V$20+$BP40*Assembly!V$21+$BQ40*Assembly!V$22+$BR40*Assembly!V$23+$BS40*Assembly!V$24</f>
        <v>#VALUE!</v>
      </c>
      <c r="CP40" s="153" t="e">
        <f>CF40*Refining!$F$3</f>
        <v>#VALUE!</v>
      </c>
      <c r="CQ40" s="153" t="e">
        <f>CG40*Refining!$F$4</f>
        <v>#VALUE!</v>
      </c>
      <c r="CR40" s="153" t="e">
        <f>CH40*Refining!$F$5</f>
        <v>#VALUE!</v>
      </c>
      <c r="CS40" s="153" t="e">
        <f>CI40*Refining!$F$6</f>
        <v>#VALUE!</v>
      </c>
      <c r="CT40" s="153" t="e">
        <f>CJ40*Refining!$F$7</f>
        <v>#VALUE!</v>
      </c>
      <c r="CU40" s="153" t="e">
        <f>CK40*Refining!$F$8</f>
        <v>#VALUE!</v>
      </c>
      <c r="CV40" s="153" t="e">
        <f>CL40*Refining!$F$9</f>
        <v>#VALUE!</v>
      </c>
      <c r="CW40" s="153" t="e">
        <f>CM40*Refining!$F$10</f>
        <v>#VALUE!</v>
      </c>
      <c r="CX40" s="153" t="e">
        <f>CN40*Refining!$F$11</f>
        <v>#VALUE!</v>
      </c>
      <c r="CY40" s="153" t="e">
        <f>CO40*Refining!$F$12</f>
        <v>#VALUE!</v>
      </c>
      <c r="CZ40" s="190" t="e">
        <f t="shared" ref="CZ40:DS40" si="161">IF(CF40 = 0, "", CF40)</f>
        <v>#VALUE!</v>
      </c>
      <c r="DA40" s="191" t="e">
        <f t="shared" si="161"/>
        <v>#VALUE!</v>
      </c>
      <c r="DB40" s="191" t="e">
        <f t="shared" si="161"/>
        <v>#VALUE!</v>
      </c>
      <c r="DC40" s="191" t="e">
        <f t="shared" si="161"/>
        <v>#VALUE!</v>
      </c>
      <c r="DD40" s="193" t="e">
        <f t="shared" si="161"/>
        <v>#VALUE!</v>
      </c>
      <c r="DE40" s="191" t="e">
        <f t="shared" si="161"/>
        <v>#VALUE!</v>
      </c>
      <c r="DF40" s="193" t="e">
        <f t="shared" si="161"/>
        <v>#VALUE!</v>
      </c>
      <c r="DG40" s="193" t="e">
        <f t="shared" si="161"/>
        <v>#VALUE!</v>
      </c>
      <c r="DH40" s="191" t="e">
        <f t="shared" si="161"/>
        <v>#VALUE!</v>
      </c>
      <c r="DI40" s="195" t="e">
        <f t="shared" si="161"/>
        <v>#VALUE!</v>
      </c>
      <c r="DJ40" s="190" t="e">
        <f t="shared" si="161"/>
        <v>#VALUE!</v>
      </c>
      <c r="DK40" s="191" t="e">
        <f t="shared" si="161"/>
        <v>#VALUE!</v>
      </c>
      <c r="DL40" s="191" t="e">
        <f t="shared" si="161"/>
        <v>#VALUE!</v>
      </c>
      <c r="DM40" s="197" t="e">
        <f t="shared" si="161"/>
        <v>#VALUE!</v>
      </c>
      <c r="DN40" s="193" t="e">
        <f t="shared" si="161"/>
        <v>#VALUE!</v>
      </c>
      <c r="DO40" s="191" t="e">
        <f t="shared" si="161"/>
        <v>#VALUE!</v>
      </c>
      <c r="DP40" s="191" t="e">
        <f t="shared" si="161"/>
        <v>#VALUE!</v>
      </c>
      <c r="DQ40" s="191" t="e">
        <f t="shared" si="161"/>
        <v>#VALUE!</v>
      </c>
      <c r="DR40" s="191" t="e">
        <f t="shared" si="161"/>
        <v>#VALUE!</v>
      </c>
      <c r="DS40" s="195" t="e">
        <f t="shared" si="161"/>
        <v>#VALUE!</v>
      </c>
      <c r="DT40" s="190" t="e">
        <f t="shared" si="11"/>
        <v>#VALUE!</v>
      </c>
      <c r="DU40" s="197" t="e">
        <f t="shared" si="12"/>
        <v>#VALUE!</v>
      </c>
      <c r="DV40" s="165" t="e">
        <f>CZ40*'Ores &amp; Ingots'!$C$3+DA40*'Ores &amp; Ingots'!$C$4+DB40*'Ores &amp; Ingots'!$C$5+DC40*'Ores &amp; Ingots'!$C$6+DD40*'Ores &amp; Ingots'!$C$7+DE40*'Ores &amp; Ingots'!$C$8+DF40*'Ores &amp; Ingots'!$C$9+DG40*'Ores &amp; Ingots'!$C$10+DH40*'Ores &amp; Ingots'!$C$11+DI40*'Ores &amp; Ingots'!$C$12</f>
        <v>#VALUE!</v>
      </c>
      <c r="DW40" s="165" t="e">
        <f>DJ40*'Ores &amp; Ingots'!$B$3+DK40*'Ores &amp; Ingots'!$B$4+DL40*'Ores &amp; Ingots'!$B$5+DM40*'Ores &amp; Ingots'!$B$6+DN40*'Ores &amp; Ingots'!$B$7+DO40*'Ores &amp; Ingots'!$B$8+DP40*'Ores &amp; Ingots'!$B$9+DQ40*'Ores &amp; Ingots'!$B$10+DR40*'Ores &amp; Ingots'!$B$11+DS40*'Ores &amp; Ingots'!$B$12</f>
        <v>#VALUE!</v>
      </c>
      <c r="DX40" s="197" t="e">
        <f>CZ40*Refining!$G$3+DA40*Refining!$G$4+DB40*Refining!$G$5+DC40*Refining!$G$6+DD40*Refining!$G$7+DE40*Refining!$G$8+DF40*Refining!$G$9+DG40*Refining!$G$10+DH40*Refining!$G$11+DI40*Refining!$G$12</f>
        <v>#VALUE!</v>
      </c>
      <c r="DY40" s="197" t="e">
        <f t="shared" si="13"/>
        <v>#VALUE!</v>
      </c>
      <c r="DZ40" s="199" t="e">
        <f t="shared" si="14"/>
        <v>#VALUE!</v>
      </c>
      <c r="EA40" s="190" t="e">
        <f t="shared" si="15"/>
        <v>#VALUE!</v>
      </c>
      <c r="EB40" s="200" t="e">
        <f t="shared" ref="EB40:EC40" si="162">EA40/60</f>
        <v>#VALUE!</v>
      </c>
      <c r="EC40" s="200" t="e">
        <f t="shared" si="162"/>
        <v>#VALUE!</v>
      </c>
      <c r="ED40" s="190" t="e">
        <f t="shared" si="17"/>
        <v>#VALUE!</v>
      </c>
      <c r="EE40" s="200" t="e">
        <f t="shared" ref="EE40:EF40" si="163">ED40/1000</f>
        <v>#VALUE!</v>
      </c>
      <c r="EF40" s="201" t="e">
        <f t="shared" si="163"/>
        <v>#VALUE!</v>
      </c>
      <c r="EG40" s="136" t="e">
        <f t="shared" si="19"/>
        <v>#VALUE!</v>
      </c>
      <c r="EH40" s="138" t="e">
        <f t="shared" si="20"/>
        <v>#VALUE!</v>
      </c>
      <c r="EI40" s="133">
        <v>1428</v>
      </c>
    </row>
    <row r="41" spans="1:139" ht="15.75" customHeight="1" x14ac:dyDescent="0.2">
      <c r="A41" s="864"/>
      <c r="B41" s="135" t="s">
        <v>265</v>
      </c>
      <c r="C41" s="137" t="s">
        <v>155</v>
      </c>
      <c r="D41" s="137">
        <v>1</v>
      </c>
      <c r="E41" s="137">
        <v>1</v>
      </c>
      <c r="F41" s="137">
        <v>1</v>
      </c>
      <c r="G41" s="202">
        <f t="shared" si="0"/>
        <v>0.125</v>
      </c>
      <c r="H41" s="203">
        <v>10</v>
      </c>
      <c r="I41" s="203">
        <v>10</v>
      </c>
      <c r="J41" s="204">
        <f>H41/Main!$D$9</f>
        <v>2</v>
      </c>
      <c r="K41" s="204">
        <f>I41/Main!$D$10</f>
        <v>5</v>
      </c>
      <c r="L41" s="204">
        <f t="shared" si="1"/>
        <v>2.5</v>
      </c>
      <c r="M41" s="204">
        <v>1</v>
      </c>
      <c r="N41" s="214" t="s">
        <v>28</v>
      </c>
      <c r="O41" s="296"/>
      <c r="P41" s="207"/>
      <c r="Q41" s="208"/>
      <c r="R41" s="207"/>
      <c r="S41" s="209"/>
      <c r="T41" s="209"/>
      <c r="U41" s="207"/>
      <c r="V41" s="207"/>
      <c r="W41" s="327">
        <v>4.4882999999999997</v>
      </c>
      <c r="X41" s="207"/>
      <c r="Y41" s="207"/>
      <c r="Z41" s="208">
        <v>15000</v>
      </c>
      <c r="AA41" s="207"/>
      <c r="AB41" s="207"/>
      <c r="AC41" s="210"/>
      <c r="AD41" s="165">
        <v>0</v>
      </c>
      <c r="AE41" s="165">
        <v>0</v>
      </c>
      <c r="AF41" s="165">
        <v>1</v>
      </c>
      <c r="AG41" s="165">
        <v>0</v>
      </c>
      <c r="AH41" s="165">
        <v>1</v>
      </c>
      <c r="AI41" s="165">
        <v>1</v>
      </c>
      <c r="AJ41" s="165">
        <v>0</v>
      </c>
      <c r="AK41" s="165">
        <v>1</v>
      </c>
      <c r="AL41" s="165">
        <v>0</v>
      </c>
      <c r="AM41" s="165">
        <v>0</v>
      </c>
      <c r="AN41" s="165">
        <v>0</v>
      </c>
      <c r="AO41" s="165">
        <v>0</v>
      </c>
      <c r="AP41" s="165">
        <v>0</v>
      </c>
      <c r="AQ41" s="165">
        <v>0</v>
      </c>
      <c r="AR41" s="165">
        <v>0</v>
      </c>
      <c r="AS41" s="165">
        <v>0</v>
      </c>
      <c r="AT41" s="165">
        <v>0</v>
      </c>
      <c r="AU41" s="165">
        <v>0</v>
      </c>
      <c r="AV41" s="165">
        <v>0</v>
      </c>
      <c r="AW41" s="165">
        <v>0</v>
      </c>
      <c r="AX41" s="171">
        <v>1</v>
      </c>
      <c r="AY41" s="162" t="str">
        <f t="shared" ref="AY41:BS41" si="164">IF(AD41 = 0, "", AD41)</f>
        <v/>
      </c>
      <c r="AZ41" s="163" t="str">
        <f t="shared" si="164"/>
        <v/>
      </c>
      <c r="BA41" s="165">
        <f t="shared" si="164"/>
        <v>1</v>
      </c>
      <c r="BB41" s="163" t="str">
        <f t="shared" si="164"/>
        <v/>
      </c>
      <c r="BC41" s="165">
        <f t="shared" si="164"/>
        <v>1</v>
      </c>
      <c r="BD41" s="165">
        <f t="shared" si="164"/>
        <v>1</v>
      </c>
      <c r="BE41" s="163" t="str">
        <f t="shared" si="164"/>
        <v/>
      </c>
      <c r="BF41" s="165">
        <f t="shared" si="164"/>
        <v>1</v>
      </c>
      <c r="BG41" s="163" t="str">
        <f t="shared" si="164"/>
        <v/>
      </c>
      <c r="BH41" s="163" t="str">
        <f t="shared" si="164"/>
        <v/>
      </c>
      <c r="BI41" s="163" t="str">
        <f t="shared" si="164"/>
        <v/>
      </c>
      <c r="BJ41" s="163" t="str">
        <f t="shared" si="164"/>
        <v/>
      </c>
      <c r="BK41" s="163" t="str">
        <f t="shared" si="164"/>
        <v/>
      </c>
      <c r="BL41" s="163" t="str">
        <f t="shared" si="164"/>
        <v/>
      </c>
      <c r="BM41" s="163" t="str">
        <f t="shared" si="164"/>
        <v/>
      </c>
      <c r="BN41" s="163" t="str">
        <f t="shared" si="164"/>
        <v/>
      </c>
      <c r="BO41" s="163" t="str">
        <f t="shared" si="164"/>
        <v/>
      </c>
      <c r="BP41" s="163" t="str">
        <f t="shared" si="164"/>
        <v/>
      </c>
      <c r="BQ41" s="163" t="str">
        <f t="shared" si="164"/>
        <v/>
      </c>
      <c r="BR41" s="163" t="str">
        <f t="shared" si="164"/>
        <v/>
      </c>
      <c r="BS41" s="324">
        <f t="shared" si="164"/>
        <v>1</v>
      </c>
      <c r="BT41" s="175" t="e">
        <f>$AY41*Assembly!Z$4+$AZ41*Assembly!Z$5+$BA41*Assembly!Z$6+$BB41*Assembly!Z$7+$BC41*Assembly!Z$8+$BD41*Assembly!Z$9+$BE41*Assembly!Z$10+$BF41*Assembly!Z$11+$BG41*Assembly!Z$12+$BH41*Assembly!Z$13+$BI41*Assembly!Z$14+$BJ41*Assembly!Z$15+$BK41*Assembly!Z$16+$BL41*Assembly!Z$17+$BM41*Assembly!Z$18+$BN41*Assembly!Z$19+$BO41*Assembly!Z$20+$BP41*Assembly!Z$21+$BQ41*Assembly!Z$22+$BR41*Assembly!Z$23+$BS41*Assembly!Z$24</f>
        <v>#VALUE!</v>
      </c>
      <c r="BU41" s="165" t="e">
        <f t="shared" si="3"/>
        <v>#VALUE!</v>
      </c>
      <c r="BV41" s="176"/>
      <c r="BW41" s="165" t="e">
        <f>$AY41*Assembly!AD$4+$AZ41*Assembly!AD$5+$BA41*Assembly!AD$6+$BB41*Assembly!AD$7+$BC41*Assembly!AD$8+$BD41*Assembly!AD$9+$BE41*Assembly!AD$10+$BF41*Assembly!AD$11+$BG41*Assembly!AD$12+$BH41*Assembly!AD$13+$BI41*Assembly!AD$14+$BJ41*Assembly!AD$15+$BK41*Assembly!AD$16+$BL41*Assembly!AD$17+$BM41*Assembly!AD$18+$BN41*Assembly!AD$19+$BO41*Assembly!AD$20+$BP41*Assembly!AD$21+$BQ41*Assembly!AD$22+$BR41*Assembly!AD$23+$BS41*Assembly!AD$24</f>
        <v>#VALUE!</v>
      </c>
      <c r="BX41" s="180" t="e">
        <f t="shared" si="4"/>
        <v>#VALUE!</v>
      </c>
      <c r="BY41" s="181" t="e">
        <f t="shared" si="5"/>
        <v>#VALUE!</v>
      </c>
      <c r="BZ41" s="182" t="e">
        <f t="shared" si="6"/>
        <v>#VALUE!</v>
      </c>
      <c r="CA41" s="181" t="e">
        <f t="shared" si="7"/>
        <v>#VALUE!</v>
      </c>
      <c r="CB41" s="165" t="e">
        <f>$AY41*Assembly!Y$4+$AZ41*Assembly!Y$5+$BA41*Assembly!Y$6+$BB41*Assembly!Y$7+$BC41*Assembly!Y$8+$BD41*Assembly!Y$9+$BE41*Assembly!Y$10+$BF41*Assembly!Y$11+$BG41*Assembly!Y$12+$BH41*Assembly!Y$13+$BI41*Assembly!Y$14+$BJ41*Assembly!Y$15+$BK41*Assembly!Y$16+$BL41*Assembly!Y$17+$BM41*Assembly!Y$18+$BN41*Assembly!Y$19+$BO41*Assembly!Y$20+$BP41*Assembly!Y$21+$BQ41*Assembly!Y$22+$BR41*Assembly!Y$23+$BS41*Assembly!Y$24</f>
        <v>#VALUE!</v>
      </c>
      <c r="CC41" s="165" t="e">
        <f t="shared" si="8"/>
        <v>#VALUE!</v>
      </c>
      <c r="CD41" s="136" t="e">
        <f t="shared" si="9"/>
        <v>#VALUE!</v>
      </c>
      <c r="CE41" s="184" t="e">
        <f>$AY41*Assembly!AC$4+$AZ41*Assembly!AC$5+$BA41*Assembly!AC$6+$BB41*Assembly!AC$7+$BC41*Assembly!AC$8+$BD41*Assembly!AC$9+$BE41*Assembly!AC$10+$BF41*Assembly!AC$11+$BG41*Assembly!AC$12+$BH41*Assembly!AC$13+$BI41*Assembly!AC$14+$BJ41*Assembly!AC$15+$BK41*Assembly!AC$16+$BL41*Assembly!AC$17+$BM41*Assembly!AC$18+$BN41*Assembly!AC$19+$BO41*Assembly!AC$20+$BP41*Assembly!AC$21+$BQ41*Assembly!AC$22+$BR41*Assembly!AC$23+$BS41*Assembly!AC$24</f>
        <v>#VALUE!</v>
      </c>
      <c r="CF41" s="208" t="e">
        <f>$AY41*Assembly!M$4+$AZ41*Assembly!M$5+$BA41*Assembly!M$6+$BB41*Assembly!M$7+$BC41*Assembly!M$8+$BD41*Assembly!M$9+$BE41*Assembly!M$10+$BF41*Assembly!M$11+$BG41*Assembly!M$12+$BH41*Assembly!M$13+$BI41*Assembly!M$14+$BJ41*Assembly!M$15+$BK41*Assembly!M$16+$BL41*Assembly!M$17+$BM41*Assembly!M$18+$BN41*Assembly!M$19+$BO41*Assembly!M$20+$BP41*Assembly!M$21+$BQ41*Assembly!M$22+$BR41*Assembly!M$23+$BS41*Assembly!M$24</f>
        <v>#VALUE!</v>
      </c>
      <c r="CG41" s="208" t="e">
        <f>$AY41*Assembly!N$4+$AZ41*Assembly!N$5+$BA41*Assembly!N$6+$BB41*Assembly!N$7+$BC41*Assembly!N$8+$BD41*Assembly!N$9+$BE41*Assembly!N$10+$BF41*Assembly!N$11+$BG41*Assembly!N$12+$BH41*Assembly!N$13+$BI41*Assembly!N$14+$BJ41*Assembly!N$15+$BK41*Assembly!N$16+$BL41*Assembly!N$17+$BM41*Assembly!N$18+$BN41*Assembly!N$19+$BO41*Assembly!N$20+$BP41*Assembly!N$21+$BQ41*Assembly!N$22+$BR41*Assembly!N$23+$BS41*Assembly!N$24</f>
        <v>#VALUE!</v>
      </c>
      <c r="CH41" s="208" t="e">
        <f>$AY41*Assembly!O$4+$AZ41*Assembly!O$5+$BA41*Assembly!O$6+$BB41*Assembly!O$7+$BC41*Assembly!O$8+$BD41*Assembly!O$9+$BE41*Assembly!O$10+$BF41*Assembly!O$11+$BG41*Assembly!O$12+$BH41*Assembly!O$13+$BI41*Assembly!O$14+$BJ41*Assembly!O$15+$BK41*Assembly!O$16+$BL41*Assembly!O$17+$BM41*Assembly!O$18+$BN41*Assembly!O$19+$BO41*Assembly!O$20+$BP41*Assembly!O$21+$BQ41*Assembly!O$22+$BR41*Assembly!O$23+$BS41*Assembly!O$24</f>
        <v>#VALUE!</v>
      </c>
      <c r="CI41" s="203" t="e">
        <f>$AY41*Assembly!P$4+$AZ41*Assembly!P$5+$BA41*Assembly!P$6+$BB41*Assembly!P$7+$BC41*Assembly!P$8+$BD41*Assembly!P$9+$BE41*Assembly!P$10+$BF41*Assembly!P$11+$BG41*Assembly!P$12+$BH41*Assembly!P$13+$BI41*Assembly!P$14+$BJ41*Assembly!P$15+$BK41*Assembly!P$16+$BL41*Assembly!P$17+$BM41*Assembly!P$18+$BN41*Assembly!P$19+$BO41*Assembly!P$20+$BP41*Assembly!P$21+$BQ41*Assembly!P$22+$BR41*Assembly!P$23+$BS41*Assembly!P$24</f>
        <v>#VALUE!</v>
      </c>
      <c r="CJ41" s="203" t="e">
        <f>$AY41*Assembly!Q$4+$AZ41*Assembly!Q$5+$BA41*Assembly!Q$6+$BB41*Assembly!Q$7+$BC41*Assembly!Q$8+$BD41*Assembly!Q$9+$BE41*Assembly!Q$10+$BF41*Assembly!Q$11+$BG41*Assembly!Q$12+$BH41*Assembly!Q$13+$BI41*Assembly!Q$14+$BJ41*Assembly!Q$15+$BK41*Assembly!Q$16+$BL41*Assembly!Q$17+$BM41*Assembly!Q$18+$BN41*Assembly!Q$19+$BO41*Assembly!Q$20+$BP41*Assembly!Q$21+$BQ41*Assembly!Q$22+$BR41*Assembly!Q$23+$BS41*Assembly!Q$24</f>
        <v>#VALUE!</v>
      </c>
      <c r="CK41" s="208" t="e">
        <f>$AY41*Assembly!R$4+$AZ41*Assembly!R$5+$BA41*Assembly!R$6+$BB41*Assembly!R$7+$BC41*Assembly!R$8+$BD41*Assembly!R$9+$BE41*Assembly!R$10+$BF41*Assembly!R$11+$BG41*Assembly!R$12+$BH41*Assembly!R$13+$BI41*Assembly!R$14+$BJ41*Assembly!R$15+$BK41*Assembly!R$16+$BL41*Assembly!R$17+$BM41*Assembly!R$18+$BN41*Assembly!R$19+$BO41*Assembly!R$20+$BP41*Assembly!R$21+$BQ41*Assembly!R$22+$BR41*Assembly!R$23+$BS41*Assembly!R$24</f>
        <v>#VALUE!</v>
      </c>
      <c r="CL41" s="203" t="e">
        <f>$AY41*Assembly!S$4+$AZ41*Assembly!S$5+$BA41*Assembly!S$6+$BB41*Assembly!S$7+$BC41*Assembly!S$8+$BD41*Assembly!S$9+$BE41*Assembly!S$10+$BF41*Assembly!S$11+$BG41*Assembly!S$12+$BH41*Assembly!S$13+$BI41*Assembly!S$14+$BJ41*Assembly!S$15+$BK41*Assembly!S$16+$BL41*Assembly!S$17+$BM41*Assembly!S$18+$BN41*Assembly!S$19+$BO41*Assembly!S$20+$BP41*Assembly!S$21+$BQ41*Assembly!S$22+$BR41*Assembly!S$23+$BS41*Assembly!S$24</f>
        <v>#VALUE!</v>
      </c>
      <c r="CM41" s="203" t="e">
        <f>$AY41*Assembly!T$4+$AZ41*Assembly!T$5+$BA41*Assembly!T$6+$BB41*Assembly!T$7+$BC41*Assembly!T$8+$BD41*Assembly!T$9+$BE41*Assembly!T$10+$BF41*Assembly!T$11+$BG41*Assembly!T$12+$BH41*Assembly!T$13+$BI41*Assembly!T$14+$BJ41*Assembly!T$15+$BK41*Assembly!T$16+$BL41*Assembly!T$17+$BM41*Assembly!T$18+$BN41*Assembly!T$19+$BO41*Assembly!T$20+$BP41*Assembly!T$21+$BQ41*Assembly!T$22+$BR41*Assembly!T$23+$BS41*Assembly!T$24</f>
        <v>#VALUE!</v>
      </c>
      <c r="CN41" s="203" t="e">
        <f>$AY41*Assembly!U$4+$AZ41*Assembly!U$5+$BA41*Assembly!U$6+$BB41*Assembly!U$7+$BC41*Assembly!U$8+$BD41*Assembly!U$9+$BE41*Assembly!U$10+$BF41*Assembly!U$11+$BG41*Assembly!U$12+$BH41*Assembly!U$13+$BI41*Assembly!U$14+$BJ41*Assembly!U$15+$BK41*Assembly!U$16+$BL41*Assembly!U$17+$BM41*Assembly!U$18+$BN41*Assembly!U$19+$BO41*Assembly!U$20+$BP41*Assembly!U$21+$BQ41*Assembly!U$22+$BR41*Assembly!U$23+$BS41*Assembly!U$24</f>
        <v>#VALUE!</v>
      </c>
      <c r="CO41" s="208" t="e">
        <f>$AY41*Assembly!V$4+$AZ41*Assembly!V$5+$BA41*Assembly!V$6+$BB41*Assembly!V$7+$BC41*Assembly!V$8+$BD41*Assembly!V$9+$BE41*Assembly!V$10+$BF41*Assembly!V$11+$BG41*Assembly!V$12+$BH41*Assembly!V$13+$BI41*Assembly!V$14+$BJ41*Assembly!V$15+$BK41*Assembly!V$16+$BL41*Assembly!V$17+$BM41*Assembly!V$18+$BN41*Assembly!V$19+$BO41*Assembly!V$20+$BP41*Assembly!V$21+$BQ41*Assembly!V$22+$BR41*Assembly!V$23+$BS41*Assembly!V$24</f>
        <v>#VALUE!</v>
      </c>
      <c r="CP41" s="208" t="e">
        <f>CF41*Refining!$F$3</f>
        <v>#VALUE!</v>
      </c>
      <c r="CQ41" s="208" t="e">
        <f>CG41*Refining!$F$4</f>
        <v>#VALUE!</v>
      </c>
      <c r="CR41" s="208" t="e">
        <f>CH41*Refining!$F$5</f>
        <v>#VALUE!</v>
      </c>
      <c r="CS41" s="208" t="e">
        <f>CI41*Refining!$F$6</f>
        <v>#VALUE!</v>
      </c>
      <c r="CT41" s="208" t="e">
        <f>CJ41*Refining!$F$7</f>
        <v>#VALUE!</v>
      </c>
      <c r="CU41" s="208" t="e">
        <f>CK41*Refining!$F$8</f>
        <v>#VALUE!</v>
      </c>
      <c r="CV41" s="208" t="e">
        <f>CL41*Refining!$F$9</f>
        <v>#VALUE!</v>
      </c>
      <c r="CW41" s="208" t="e">
        <f>CM41*Refining!$F$10</f>
        <v>#VALUE!</v>
      </c>
      <c r="CX41" s="208" t="e">
        <f>CN41*Refining!$F$11</f>
        <v>#VALUE!</v>
      </c>
      <c r="CY41" s="208" t="e">
        <f>CO41*Refining!$F$12</f>
        <v>#VALUE!</v>
      </c>
      <c r="CZ41" s="190" t="e">
        <f t="shared" ref="CZ41:DS41" si="165">IF(CF41 = 0, "", CF41)</f>
        <v>#VALUE!</v>
      </c>
      <c r="DA41" s="191" t="e">
        <f t="shared" si="165"/>
        <v>#VALUE!</v>
      </c>
      <c r="DB41" s="191" t="e">
        <f t="shared" si="165"/>
        <v>#VALUE!</v>
      </c>
      <c r="DC41" s="191" t="e">
        <f t="shared" si="165"/>
        <v>#VALUE!</v>
      </c>
      <c r="DD41" s="193" t="e">
        <f t="shared" si="165"/>
        <v>#VALUE!</v>
      </c>
      <c r="DE41" s="191" t="e">
        <f t="shared" si="165"/>
        <v>#VALUE!</v>
      </c>
      <c r="DF41" s="193" t="e">
        <f t="shared" si="165"/>
        <v>#VALUE!</v>
      </c>
      <c r="DG41" s="193" t="e">
        <f t="shared" si="165"/>
        <v>#VALUE!</v>
      </c>
      <c r="DH41" s="191" t="e">
        <f t="shared" si="165"/>
        <v>#VALUE!</v>
      </c>
      <c r="DI41" s="195" t="e">
        <f t="shared" si="165"/>
        <v>#VALUE!</v>
      </c>
      <c r="DJ41" s="190" t="e">
        <f t="shared" si="165"/>
        <v>#VALUE!</v>
      </c>
      <c r="DK41" s="191" t="e">
        <f t="shared" si="165"/>
        <v>#VALUE!</v>
      </c>
      <c r="DL41" s="191" t="e">
        <f t="shared" si="165"/>
        <v>#VALUE!</v>
      </c>
      <c r="DM41" s="197" t="e">
        <f t="shared" si="165"/>
        <v>#VALUE!</v>
      </c>
      <c r="DN41" s="193" t="e">
        <f t="shared" si="165"/>
        <v>#VALUE!</v>
      </c>
      <c r="DO41" s="191" t="e">
        <f t="shared" si="165"/>
        <v>#VALUE!</v>
      </c>
      <c r="DP41" s="191" t="e">
        <f t="shared" si="165"/>
        <v>#VALUE!</v>
      </c>
      <c r="DQ41" s="191" t="e">
        <f t="shared" si="165"/>
        <v>#VALUE!</v>
      </c>
      <c r="DR41" s="191" t="e">
        <f t="shared" si="165"/>
        <v>#VALUE!</v>
      </c>
      <c r="DS41" s="195" t="e">
        <f t="shared" si="165"/>
        <v>#VALUE!</v>
      </c>
      <c r="DT41" s="190" t="e">
        <f t="shared" si="11"/>
        <v>#VALUE!</v>
      </c>
      <c r="DU41" s="197" t="e">
        <f t="shared" si="12"/>
        <v>#VALUE!</v>
      </c>
      <c r="DV41" s="165" t="e">
        <f>CZ41*'Ores &amp; Ingots'!$C$3+DA41*'Ores &amp; Ingots'!$C$4+DB41*'Ores &amp; Ingots'!$C$5+DC41*'Ores &amp; Ingots'!$C$6+DD41*'Ores &amp; Ingots'!$C$7+DE41*'Ores &amp; Ingots'!$C$8+DF41*'Ores &amp; Ingots'!$C$9+DG41*'Ores &amp; Ingots'!$C$10+DH41*'Ores &amp; Ingots'!$C$11+DI41*'Ores &amp; Ingots'!$C$12</f>
        <v>#VALUE!</v>
      </c>
      <c r="DW41" s="165" t="e">
        <f>DJ41*'Ores &amp; Ingots'!$B$3+DK41*'Ores &amp; Ingots'!$B$4+DL41*'Ores &amp; Ingots'!$B$5+DM41*'Ores &amp; Ingots'!$B$6+DN41*'Ores &amp; Ingots'!$B$7+DO41*'Ores &amp; Ingots'!$B$8+DP41*'Ores &amp; Ingots'!$B$9+DQ41*'Ores &amp; Ingots'!$B$10+DR41*'Ores &amp; Ingots'!$B$11+DS41*'Ores &amp; Ingots'!$B$12</f>
        <v>#VALUE!</v>
      </c>
      <c r="DX41" s="197" t="e">
        <f>CZ41*Refining!$G$3+DA41*Refining!$G$4+DB41*Refining!$G$5+DC41*Refining!$G$6+DD41*Refining!$G$7+DE41*Refining!$G$8+DF41*Refining!$G$9+DG41*Refining!$G$10+DH41*Refining!$G$11+DI41*Refining!$G$12</f>
        <v>#VALUE!</v>
      </c>
      <c r="DY41" s="197" t="e">
        <f t="shared" si="13"/>
        <v>#VALUE!</v>
      </c>
      <c r="DZ41" s="199" t="e">
        <f t="shared" si="14"/>
        <v>#VALUE!</v>
      </c>
      <c r="EA41" s="190" t="e">
        <f t="shared" si="15"/>
        <v>#VALUE!</v>
      </c>
      <c r="EB41" s="200" t="e">
        <f t="shared" ref="EB41:EC41" si="166">EA41/60</f>
        <v>#VALUE!</v>
      </c>
      <c r="EC41" s="200" t="e">
        <f t="shared" si="166"/>
        <v>#VALUE!</v>
      </c>
      <c r="ED41" s="190" t="e">
        <f t="shared" si="17"/>
        <v>#VALUE!</v>
      </c>
      <c r="EE41" s="200" t="e">
        <f t="shared" ref="EE41:EF41" si="167">ED41/1000</f>
        <v>#VALUE!</v>
      </c>
      <c r="EF41" s="201" t="e">
        <f t="shared" si="167"/>
        <v>#VALUE!</v>
      </c>
      <c r="EG41" s="136" t="e">
        <f t="shared" si="19"/>
        <v>#VALUE!</v>
      </c>
      <c r="EH41" s="138" t="e">
        <f t="shared" si="20"/>
        <v>#VALUE!</v>
      </c>
      <c r="EI41" s="133" t="s">
        <v>28</v>
      </c>
    </row>
    <row r="42" spans="1:139" ht="15.75" customHeight="1" x14ac:dyDescent="0.2">
      <c r="A42" s="864"/>
      <c r="B42" s="135" t="s">
        <v>267</v>
      </c>
      <c r="C42" s="137" t="s">
        <v>156</v>
      </c>
      <c r="D42" s="137">
        <v>1</v>
      </c>
      <c r="E42" s="137">
        <v>1</v>
      </c>
      <c r="F42" s="137">
        <v>1</v>
      </c>
      <c r="G42" s="141">
        <f t="shared" si="0"/>
        <v>15.625</v>
      </c>
      <c r="H42" s="142">
        <v>30</v>
      </c>
      <c r="I42" s="142">
        <v>30</v>
      </c>
      <c r="J42" s="144">
        <f>H42/Main!$D$9</f>
        <v>6</v>
      </c>
      <c r="K42" s="144">
        <f>I42/Main!$D$10</f>
        <v>15</v>
      </c>
      <c r="L42" s="144">
        <f t="shared" si="1"/>
        <v>2.5</v>
      </c>
      <c r="M42" s="144">
        <v>1</v>
      </c>
      <c r="N42" s="147"/>
      <c r="O42" s="149" t="s">
        <v>28</v>
      </c>
      <c r="P42" s="150"/>
      <c r="Q42" s="153"/>
      <c r="R42" s="150"/>
      <c r="S42" s="155"/>
      <c r="T42" s="155"/>
      <c r="U42" s="150"/>
      <c r="V42" s="150"/>
      <c r="W42" s="150"/>
      <c r="X42" s="150"/>
      <c r="Y42" s="150"/>
      <c r="Z42" s="150"/>
      <c r="AA42" s="150"/>
      <c r="AB42" s="150"/>
      <c r="AC42" s="157" t="s">
        <v>220</v>
      </c>
      <c r="AD42" s="165">
        <v>2</v>
      </c>
      <c r="AE42" s="165">
        <v>0</v>
      </c>
      <c r="AF42" s="165">
        <v>0</v>
      </c>
      <c r="AG42" s="165">
        <v>2</v>
      </c>
      <c r="AH42" s="165">
        <v>1</v>
      </c>
      <c r="AI42" s="165">
        <v>0</v>
      </c>
      <c r="AJ42" s="165">
        <v>0</v>
      </c>
      <c r="AK42" s="165">
        <v>2</v>
      </c>
      <c r="AL42" s="165">
        <v>0</v>
      </c>
      <c r="AM42" s="165">
        <v>0</v>
      </c>
      <c r="AN42" s="165">
        <v>0</v>
      </c>
      <c r="AO42" s="165">
        <v>0</v>
      </c>
      <c r="AP42" s="165">
        <v>0</v>
      </c>
      <c r="AQ42" s="165">
        <v>0</v>
      </c>
      <c r="AR42" s="165">
        <v>0</v>
      </c>
      <c r="AS42" s="165">
        <v>0</v>
      </c>
      <c r="AT42" s="165">
        <v>0</v>
      </c>
      <c r="AU42" s="171">
        <v>1</v>
      </c>
      <c r="AV42" s="165">
        <v>0</v>
      </c>
      <c r="AW42" s="165">
        <v>0</v>
      </c>
      <c r="AX42" s="165">
        <v>0</v>
      </c>
      <c r="AY42" s="175">
        <f t="shared" ref="AY42:BS42" si="168">IF(AD42 = 0, "", AD42)</f>
        <v>2</v>
      </c>
      <c r="AZ42" s="163" t="str">
        <f t="shared" si="168"/>
        <v/>
      </c>
      <c r="BA42" s="163" t="str">
        <f t="shared" si="168"/>
        <v/>
      </c>
      <c r="BB42" s="165">
        <f t="shared" si="168"/>
        <v>2</v>
      </c>
      <c r="BC42" s="165">
        <f t="shared" si="168"/>
        <v>1</v>
      </c>
      <c r="BD42" s="163" t="str">
        <f t="shared" si="168"/>
        <v/>
      </c>
      <c r="BE42" s="163" t="str">
        <f t="shared" si="168"/>
        <v/>
      </c>
      <c r="BF42" s="165">
        <f t="shared" si="168"/>
        <v>2</v>
      </c>
      <c r="BG42" s="163" t="str">
        <f t="shared" si="168"/>
        <v/>
      </c>
      <c r="BH42" s="163" t="str">
        <f t="shared" si="168"/>
        <v/>
      </c>
      <c r="BI42" s="163" t="str">
        <f t="shared" si="168"/>
        <v/>
      </c>
      <c r="BJ42" s="163" t="str">
        <f t="shared" si="168"/>
        <v/>
      </c>
      <c r="BK42" s="163" t="str">
        <f t="shared" si="168"/>
        <v/>
      </c>
      <c r="BL42" s="163" t="str">
        <f t="shared" si="168"/>
        <v/>
      </c>
      <c r="BM42" s="163" t="str">
        <f t="shared" si="168"/>
        <v/>
      </c>
      <c r="BN42" s="163" t="str">
        <f t="shared" si="168"/>
        <v/>
      </c>
      <c r="BO42" s="163" t="str">
        <f t="shared" si="168"/>
        <v/>
      </c>
      <c r="BP42" s="171">
        <f t="shared" si="168"/>
        <v>1</v>
      </c>
      <c r="BQ42" s="163" t="str">
        <f t="shared" si="168"/>
        <v/>
      </c>
      <c r="BR42" s="163" t="str">
        <f t="shared" si="168"/>
        <v/>
      </c>
      <c r="BS42" s="173" t="str">
        <f t="shared" si="168"/>
        <v/>
      </c>
      <c r="BT42" s="175" t="e">
        <f>$AY42*Assembly!Z$4+$AZ42*Assembly!Z$5+$BA42*Assembly!Z$6+$BB42*Assembly!Z$7+$BC42*Assembly!Z$8+$BD42*Assembly!Z$9+$BE42*Assembly!Z$10+$BF42*Assembly!Z$11+$BG42*Assembly!Z$12+$BH42*Assembly!Z$13+$BI42*Assembly!Z$14+$BJ42*Assembly!Z$15+$BK42*Assembly!Z$16+$BL42*Assembly!Z$17+$BM42*Assembly!Z$18+$BN42*Assembly!Z$19+$BO42*Assembly!Z$20+$BP42*Assembly!Z$21+$BQ42*Assembly!Z$22+$BR42*Assembly!Z$23+$BS42*Assembly!Z$24</f>
        <v>#VALUE!</v>
      </c>
      <c r="BU42" s="165" t="e">
        <f t="shared" si="3"/>
        <v>#VALUE!</v>
      </c>
      <c r="BV42" s="176"/>
      <c r="BW42" s="165" t="e">
        <f>$AY42*Assembly!AD$4+$AZ42*Assembly!AD$5+$BA42*Assembly!AD$6+$BB42*Assembly!AD$7+$BC42*Assembly!AD$8+$BD42*Assembly!AD$9+$BE42*Assembly!AD$10+$BF42*Assembly!AD$11+$BG42*Assembly!AD$12+$BH42*Assembly!AD$13+$BI42*Assembly!AD$14+$BJ42*Assembly!AD$15+$BK42*Assembly!AD$16+$BL42*Assembly!AD$17+$BM42*Assembly!AD$18+$BN42*Assembly!AD$19+$BO42*Assembly!AD$20+$BP42*Assembly!AD$21+$BQ42*Assembly!AD$22+$BR42*Assembly!AD$23+$BS42*Assembly!AD$24</f>
        <v>#VALUE!</v>
      </c>
      <c r="BX42" s="180" t="e">
        <f t="shared" si="4"/>
        <v>#VALUE!</v>
      </c>
      <c r="BY42" s="181" t="e">
        <f t="shared" si="5"/>
        <v>#VALUE!</v>
      </c>
      <c r="BZ42" s="182" t="e">
        <f t="shared" si="6"/>
        <v>#VALUE!</v>
      </c>
      <c r="CA42" s="181" t="e">
        <f t="shared" si="7"/>
        <v>#VALUE!</v>
      </c>
      <c r="CB42" s="165" t="e">
        <f>$AY42*Assembly!Y$4+$AZ42*Assembly!Y$5+$BA42*Assembly!Y$6+$BB42*Assembly!Y$7+$BC42*Assembly!Y$8+$BD42*Assembly!Y$9+$BE42*Assembly!Y$10+$BF42*Assembly!Y$11+$BG42*Assembly!Y$12+$BH42*Assembly!Y$13+$BI42*Assembly!Y$14+$BJ42*Assembly!Y$15+$BK42*Assembly!Y$16+$BL42*Assembly!Y$17+$BM42*Assembly!Y$18+$BN42*Assembly!Y$19+$BO42*Assembly!Y$20+$BP42*Assembly!Y$21+$BQ42*Assembly!Y$22+$BR42*Assembly!Y$23+$BS42*Assembly!Y$24</f>
        <v>#VALUE!</v>
      </c>
      <c r="CC42" s="165" t="e">
        <f t="shared" si="8"/>
        <v>#VALUE!</v>
      </c>
      <c r="CD42" s="136" t="e">
        <f t="shared" si="9"/>
        <v>#VALUE!</v>
      </c>
      <c r="CE42" s="184" t="e">
        <f>$AY42*Assembly!AC$4+$AZ42*Assembly!AC$5+$BA42*Assembly!AC$6+$BB42*Assembly!AC$7+$BC42*Assembly!AC$8+$BD42*Assembly!AC$9+$BE42*Assembly!AC$10+$BF42*Assembly!AC$11+$BG42*Assembly!AC$12+$BH42*Assembly!AC$13+$BI42*Assembly!AC$14+$BJ42*Assembly!AC$15+$BK42*Assembly!AC$16+$BL42*Assembly!AC$17+$BM42*Assembly!AC$18+$BN42*Assembly!AC$19+$BO42*Assembly!AC$20+$BP42*Assembly!AC$21+$BQ42*Assembly!AC$22+$BR42*Assembly!AC$23+$BS42*Assembly!AC$24</f>
        <v>#VALUE!</v>
      </c>
      <c r="CF42" s="153" t="e">
        <f>$AY42*Assembly!M$4+$AZ42*Assembly!M$5+$BA42*Assembly!M$6+$BB42*Assembly!M$7+$BC42*Assembly!M$8+$BD42*Assembly!M$9+$BE42*Assembly!M$10+$BF42*Assembly!M$11+$BG42*Assembly!M$12+$BH42*Assembly!M$13+$BI42*Assembly!M$14+$BJ42*Assembly!M$15+$BK42*Assembly!M$16+$BL42*Assembly!M$17+$BM42*Assembly!M$18+$BN42*Assembly!M$19+$BO42*Assembly!M$20+$BP42*Assembly!M$21+$BQ42*Assembly!M$22+$BR42*Assembly!M$23+$BS42*Assembly!M$24</f>
        <v>#VALUE!</v>
      </c>
      <c r="CG42" s="153" t="e">
        <f>$AY42*Assembly!N$4+$AZ42*Assembly!N$5+$BA42*Assembly!N$6+$BB42*Assembly!N$7+$BC42*Assembly!N$8+$BD42*Assembly!N$9+$BE42*Assembly!N$10+$BF42*Assembly!N$11+$BG42*Assembly!N$12+$BH42*Assembly!N$13+$BI42*Assembly!N$14+$BJ42*Assembly!N$15+$BK42*Assembly!N$16+$BL42*Assembly!N$17+$BM42*Assembly!N$18+$BN42*Assembly!N$19+$BO42*Assembly!N$20+$BP42*Assembly!N$21+$BQ42*Assembly!N$22+$BR42*Assembly!N$23+$BS42*Assembly!N$24</f>
        <v>#VALUE!</v>
      </c>
      <c r="CH42" s="153" t="e">
        <f>$AY42*Assembly!O$4+$AZ42*Assembly!O$5+$BA42*Assembly!O$6+$BB42*Assembly!O$7+$BC42*Assembly!O$8+$BD42*Assembly!O$9+$BE42*Assembly!O$10+$BF42*Assembly!O$11+$BG42*Assembly!O$12+$BH42*Assembly!O$13+$BI42*Assembly!O$14+$BJ42*Assembly!O$15+$BK42*Assembly!O$16+$BL42*Assembly!O$17+$BM42*Assembly!O$18+$BN42*Assembly!O$19+$BO42*Assembly!O$20+$BP42*Assembly!O$21+$BQ42*Assembly!O$22+$BR42*Assembly!O$23+$BS42*Assembly!O$24</f>
        <v>#VALUE!</v>
      </c>
      <c r="CI42" s="142" t="e">
        <f>$AY42*Assembly!P$4+$AZ42*Assembly!P$5+$BA42*Assembly!P$6+$BB42*Assembly!P$7+$BC42*Assembly!P$8+$BD42*Assembly!P$9+$BE42*Assembly!P$10+$BF42*Assembly!P$11+$BG42*Assembly!P$12+$BH42*Assembly!P$13+$BI42*Assembly!P$14+$BJ42*Assembly!P$15+$BK42*Assembly!P$16+$BL42*Assembly!P$17+$BM42*Assembly!P$18+$BN42*Assembly!P$19+$BO42*Assembly!P$20+$BP42*Assembly!P$21+$BQ42*Assembly!P$22+$BR42*Assembly!P$23+$BS42*Assembly!P$24</f>
        <v>#VALUE!</v>
      </c>
      <c r="CJ42" s="142" t="e">
        <f>$AY42*Assembly!Q$4+$AZ42*Assembly!Q$5+$BA42*Assembly!Q$6+$BB42*Assembly!Q$7+$BC42*Assembly!Q$8+$BD42*Assembly!Q$9+$BE42*Assembly!Q$10+$BF42*Assembly!Q$11+$BG42*Assembly!Q$12+$BH42*Assembly!Q$13+$BI42*Assembly!Q$14+$BJ42*Assembly!Q$15+$BK42*Assembly!Q$16+$BL42*Assembly!Q$17+$BM42*Assembly!Q$18+$BN42*Assembly!Q$19+$BO42*Assembly!Q$20+$BP42*Assembly!Q$21+$BQ42*Assembly!Q$22+$BR42*Assembly!Q$23+$BS42*Assembly!Q$24</f>
        <v>#VALUE!</v>
      </c>
      <c r="CK42" s="153" t="e">
        <f>$AY42*Assembly!R$4+$AZ42*Assembly!R$5+$BA42*Assembly!R$6+$BB42*Assembly!R$7+$BC42*Assembly!R$8+$BD42*Assembly!R$9+$BE42*Assembly!R$10+$BF42*Assembly!R$11+$BG42*Assembly!R$12+$BH42*Assembly!R$13+$BI42*Assembly!R$14+$BJ42*Assembly!R$15+$BK42*Assembly!R$16+$BL42*Assembly!R$17+$BM42*Assembly!R$18+$BN42*Assembly!R$19+$BO42*Assembly!R$20+$BP42*Assembly!R$21+$BQ42*Assembly!R$22+$BR42*Assembly!R$23+$BS42*Assembly!R$24</f>
        <v>#VALUE!</v>
      </c>
      <c r="CL42" s="142" t="e">
        <f>$AY42*Assembly!S$4+$AZ42*Assembly!S$5+$BA42*Assembly!S$6+$BB42*Assembly!S$7+$BC42*Assembly!S$8+$BD42*Assembly!S$9+$BE42*Assembly!S$10+$BF42*Assembly!S$11+$BG42*Assembly!S$12+$BH42*Assembly!S$13+$BI42*Assembly!S$14+$BJ42*Assembly!S$15+$BK42*Assembly!S$16+$BL42*Assembly!S$17+$BM42*Assembly!S$18+$BN42*Assembly!S$19+$BO42*Assembly!S$20+$BP42*Assembly!S$21+$BQ42*Assembly!S$22+$BR42*Assembly!S$23+$BS42*Assembly!S$24</f>
        <v>#VALUE!</v>
      </c>
      <c r="CM42" s="142" t="e">
        <f>$AY42*Assembly!T$4+$AZ42*Assembly!T$5+$BA42*Assembly!T$6+$BB42*Assembly!T$7+$BC42*Assembly!T$8+$BD42*Assembly!T$9+$BE42*Assembly!T$10+$BF42*Assembly!T$11+$BG42*Assembly!T$12+$BH42*Assembly!T$13+$BI42*Assembly!T$14+$BJ42*Assembly!T$15+$BK42*Assembly!T$16+$BL42*Assembly!T$17+$BM42*Assembly!T$18+$BN42*Assembly!T$19+$BO42*Assembly!T$20+$BP42*Assembly!T$21+$BQ42*Assembly!T$22+$BR42*Assembly!T$23+$BS42*Assembly!T$24</f>
        <v>#VALUE!</v>
      </c>
      <c r="CN42" s="142" t="e">
        <f>$AY42*Assembly!U$4+$AZ42*Assembly!U$5+$BA42*Assembly!U$6+$BB42*Assembly!U$7+$BC42*Assembly!U$8+$BD42*Assembly!U$9+$BE42*Assembly!U$10+$BF42*Assembly!U$11+$BG42*Assembly!U$12+$BH42*Assembly!U$13+$BI42*Assembly!U$14+$BJ42*Assembly!U$15+$BK42*Assembly!U$16+$BL42*Assembly!U$17+$BM42*Assembly!U$18+$BN42*Assembly!U$19+$BO42*Assembly!U$20+$BP42*Assembly!U$21+$BQ42*Assembly!U$22+$BR42*Assembly!U$23+$BS42*Assembly!U$24</f>
        <v>#VALUE!</v>
      </c>
      <c r="CO42" s="153" t="e">
        <f>$AY42*Assembly!V$4+$AZ42*Assembly!V$5+$BA42*Assembly!V$6+$BB42*Assembly!V$7+$BC42*Assembly!V$8+$BD42*Assembly!V$9+$BE42*Assembly!V$10+$BF42*Assembly!V$11+$BG42*Assembly!V$12+$BH42*Assembly!V$13+$BI42*Assembly!V$14+$BJ42*Assembly!V$15+$BK42*Assembly!V$16+$BL42*Assembly!V$17+$BM42*Assembly!V$18+$BN42*Assembly!V$19+$BO42*Assembly!V$20+$BP42*Assembly!V$21+$BQ42*Assembly!V$22+$BR42*Assembly!V$23+$BS42*Assembly!V$24</f>
        <v>#VALUE!</v>
      </c>
      <c r="CP42" s="153" t="e">
        <f>CF42*Refining!$F$3</f>
        <v>#VALUE!</v>
      </c>
      <c r="CQ42" s="153" t="e">
        <f>CG42*Refining!$F$4</f>
        <v>#VALUE!</v>
      </c>
      <c r="CR42" s="153" t="e">
        <f>CH42*Refining!$F$5</f>
        <v>#VALUE!</v>
      </c>
      <c r="CS42" s="153" t="e">
        <f>CI42*Refining!$F$6</f>
        <v>#VALUE!</v>
      </c>
      <c r="CT42" s="153" t="e">
        <f>CJ42*Refining!$F$7</f>
        <v>#VALUE!</v>
      </c>
      <c r="CU42" s="153" t="e">
        <f>CK42*Refining!$F$8</f>
        <v>#VALUE!</v>
      </c>
      <c r="CV42" s="153" t="e">
        <f>CL42*Refining!$F$9</f>
        <v>#VALUE!</v>
      </c>
      <c r="CW42" s="153" t="e">
        <f>CM42*Refining!$F$10</f>
        <v>#VALUE!</v>
      </c>
      <c r="CX42" s="153" t="e">
        <f>CN42*Refining!$F$11</f>
        <v>#VALUE!</v>
      </c>
      <c r="CY42" s="153" t="e">
        <f>CO42*Refining!$F$12</f>
        <v>#VALUE!</v>
      </c>
      <c r="CZ42" s="190" t="e">
        <f t="shared" ref="CZ42:DS42" si="169">IF(CF42 = 0, "", CF42)</f>
        <v>#VALUE!</v>
      </c>
      <c r="DA42" s="191" t="e">
        <f t="shared" si="169"/>
        <v>#VALUE!</v>
      </c>
      <c r="DB42" s="191" t="e">
        <f t="shared" si="169"/>
        <v>#VALUE!</v>
      </c>
      <c r="DC42" s="191" t="e">
        <f t="shared" si="169"/>
        <v>#VALUE!</v>
      </c>
      <c r="DD42" s="193" t="e">
        <f t="shared" si="169"/>
        <v>#VALUE!</v>
      </c>
      <c r="DE42" s="191" t="e">
        <f t="shared" si="169"/>
        <v>#VALUE!</v>
      </c>
      <c r="DF42" s="193" t="e">
        <f t="shared" si="169"/>
        <v>#VALUE!</v>
      </c>
      <c r="DG42" s="193" t="e">
        <f t="shared" si="169"/>
        <v>#VALUE!</v>
      </c>
      <c r="DH42" s="191" t="e">
        <f t="shared" si="169"/>
        <v>#VALUE!</v>
      </c>
      <c r="DI42" s="195" t="e">
        <f t="shared" si="169"/>
        <v>#VALUE!</v>
      </c>
      <c r="DJ42" s="190" t="e">
        <f t="shared" si="169"/>
        <v>#VALUE!</v>
      </c>
      <c r="DK42" s="191" t="e">
        <f t="shared" si="169"/>
        <v>#VALUE!</v>
      </c>
      <c r="DL42" s="191" t="e">
        <f t="shared" si="169"/>
        <v>#VALUE!</v>
      </c>
      <c r="DM42" s="191" t="e">
        <f t="shared" si="169"/>
        <v>#VALUE!</v>
      </c>
      <c r="DN42" s="193" t="e">
        <f t="shared" si="169"/>
        <v>#VALUE!</v>
      </c>
      <c r="DO42" s="191" t="e">
        <f t="shared" si="169"/>
        <v>#VALUE!</v>
      </c>
      <c r="DP42" s="191" t="e">
        <f t="shared" si="169"/>
        <v>#VALUE!</v>
      </c>
      <c r="DQ42" s="191" t="e">
        <f t="shared" si="169"/>
        <v>#VALUE!</v>
      </c>
      <c r="DR42" s="191" t="e">
        <f t="shared" si="169"/>
        <v>#VALUE!</v>
      </c>
      <c r="DS42" s="195" t="e">
        <f t="shared" si="169"/>
        <v>#VALUE!</v>
      </c>
      <c r="DT42" s="190" t="e">
        <f t="shared" si="11"/>
        <v>#VALUE!</v>
      </c>
      <c r="DU42" s="197" t="e">
        <f t="shared" si="12"/>
        <v>#VALUE!</v>
      </c>
      <c r="DV42" s="165" t="e">
        <f>CZ42*'Ores &amp; Ingots'!$C$3+DA42*'Ores &amp; Ingots'!$C$4+DB42*'Ores &amp; Ingots'!$C$5+DC42*'Ores &amp; Ingots'!$C$6+DD42*'Ores &amp; Ingots'!$C$7+DE42*'Ores &amp; Ingots'!$C$8+DF42*'Ores &amp; Ingots'!$C$9+DG42*'Ores &amp; Ingots'!$C$10+DH42*'Ores &amp; Ingots'!$C$11+DI42*'Ores &amp; Ingots'!$C$12</f>
        <v>#VALUE!</v>
      </c>
      <c r="DW42" s="165" t="e">
        <f>DJ42*'Ores &amp; Ingots'!$B$3+DK42*'Ores &amp; Ingots'!$B$4+DL42*'Ores &amp; Ingots'!$B$5+DM42*'Ores &amp; Ingots'!$B$6+DN42*'Ores &amp; Ingots'!$B$7+DO42*'Ores &amp; Ingots'!$B$8+DP42*'Ores &amp; Ingots'!$B$9+DQ42*'Ores &amp; Ingots'!$B$10+DR42*'Ores &amp; Ingots'!$B$11+DS42*'Ores &amp; Ingots'!$B$12</f>
        <v>#VALUE!</v>
      </c>
      <c r="DX42" s="197" t="e">
        <f>CZ42*Refining!$G$3+DA42*Refining!$G$4+DB42*Refining!$G$5+DC42*Refining!$G$6+DD42*Refining!$G$7+DE42*Refining!$G$8+DF42*Refining!$G$9+DG42*Refining!$G$10+DH42*Refining!$G$11+DI42*Refining!$G$12</f>
        <v>#VALUE!</v>
      </c>
      <c r="DY42" s="197" t="e">
        <f t="shared" si="13"/>
        <v>#VALUE!</v>
      </c>
      <c r="DZ42" s="199" t="e">
        <f t="shared" si="14"/>
        <v>#VALUE!</v>
      </c>
      <c r="EA42" s="190" t="e">
        <f t="shared" si="15"/>
        <v>#VALUE!</v>
      </c>
      <c r="EB42" s="200" t="e">
        <f t="shared" ref="EB42:EC42" si="170">EA42/60</f>
        <v>#VALUE!</v>
      </c>
      <c r="EC42" s="200" t="e">
        <f t="shared" si="170"/>
        <v>#VALUE!</v>
      </c>
      <c r="ED42" s="190" t="e">
        <f t="shared" si="17"/>
        <v>#VALUE!</v>
      </c>
      <c r="EE42" s="200" t="e">
        <f t="shared" ref="EE42:EF42" si="171">ED42/1000</f>
        <v>#VALUE!</v>
      </c>
      <c r="EF42" s="201" t="e">
        <f t="shared" si="171"/>
        <v>#VALUE!</v>
      </c>
      <c r="EG42" s="136" t="e">
        <f t="shared" si="19"/>
        <v>#VALUE!</v>
      </c>
      <c r="EH42" s="138" t="e">
        <f t="shared" si="20"/>
        <v>#VALUE!</v>
      </c>
      <c r="EI42" s="133">
        <v>188</v>
      </c>
    </row>
    <row r="43" spans="1:139" ht="12.75" x14ac:dyDescent="0.2">
      <c r="A43" s="865"/>
      <c r="B43" s="297" t="s">
        <v>267</v>
      </c>
      <c r="C43" s="216" t="s">
        <v>155</v>
      </c>
      <c r="D43" s="216">
        <v>1</v>
      </c>
      <c r="E43" s="216">
        <v>1</v>
      </c>
      <c r="F43" s="216">
        <v>1</v>
      </c>
      <c r="G43" s="335">
        <f t="shared" si="0"/>
        <v>0.125</v>
      </c>
      <c r="H43" s="336">
        <v>8</v>
      </c>
      <c r="I43" s="336">
        <v>8</v>
      </c>
      <c r="J43" s="337">
        <f>H43/Main!$D$9</f>
        <v>1.6</v>
      </c>
      <c r="K43" s="337">
        <f>I43/Main!$D$10</f>
        <v>4</v>
      </c>
      <c r="L43" s="337">
        <f t="shared" si="1"/>
        <v>2.5</v>
      </c>
      <c r="M43" s="337">
        <v>1</v>
      </c>
      <c r="N43" s="338"/>
      <c r="O43" s="339" t="s">
        <v>28</v>
      </c>
      <c r="P43" s="340"/>
      <c r="Q43" s="341"/>
      <c r="R43" s="340"/>
      <c r="S43" s="342"/>
      <c r="T43" s="342"/>
      <c r="U43" s="340"/>
      <c r="V43" s="340"/>
      <c r="W43" s="340"/>
      <c r="X43" s="340"/>
      <c r="Y43" s="340"/>
      <c r="Z43" s="340"/>
      <c r="AA43" s="340"/>
      <c r="AB43" s="340"/>
      <c r="AC43" s="343"/>
      <c r="AD43" s="259">
        <v>0</v>
      </c>
      <c r="AE43" s="259">
        <v>0</v>
      </c>
      <c r="AF43" s="259">
        <v>1</v>
      </c>
      <c r="AG43" s="259">
        <v>0</v>
      </c>
      <c r="AH43" s="259">
        <v>1</v>
      </c>
      <c r="AI43" s="259">
        <v>1</v>
      </c>
      <c r="AJ43" s="259">
        <v>0</v>
      </c>
      <c r="AK43" s="259">
        <v>1</v>
      </c>
      <c r="AL43" s="259">
        <v>0</v>
      </c>
      <c r="AM43" s="259">
        <v>0</v>
      </c>
      <c r="AN43" s="259">
        <v>0</v>
      </c>
      <c r="AO43" s="259">
        <v>0</v>
      </c>
      <c r="AP43" s="259">
        <v>0</v>
      </c>
      <c r="AQ43" s="259">
        <v>0</v>
      </c>
      <c r="AR43" s="259">
        <v>0</v>
      </c>
      <c r="AS43" s="259">
        <v>0</v>
      </c>
      <c r="AT43" s="259">
        <v>0</v>
      </c>
      <c r="AU43" s="261">
        <v>1</v>
      </c>
      <c r="AV43" s="259">
        <v>0</v>
      </c>
      <c r="AW43" s="259">
        <v>0</v>
      </c>
      <c r="AX43" s="259">
        <v>0</v>
      </c>
      <c r="AY43" s="344" t="str">
        <f t="shared" ref="AY43:BS43" si="172">IF(AD43 = 0, "", AD43)</f>
        <v/>
      </c>
      <c r="AZ43" s="258" t="str">
        <f t="shared" si="172"/>
        <v/>
      </c>
      <c r="BA43" s="259">
        <f t="shared" si="172"/>
        <v>1</v>
      </c>
      <c r="BB43" s="258" t="str">
        <f t="shared" si="172"/>
        <v/>
      </c>
      <c r="BC43" s="259">
        <f t="shared" si="172"/>
        <v>1</v>
      </c>
      <c r="BD43" s="259">
        <f t="shared" si="172"/>
        <v>1</v>
      </c>
      <c r="BE43" s="258" t="str">
        <f t="shared" si="172"/>
        <v/>
      </c>
      <c r="BF43" s="259">
        <f t="shared" si="172"/>
        <v>1</v>
      </c>
      <c r="BG43" s="258" t="str">
        <f t="shared" si="172"/>
        <v/>
      </c>
      <c r="BH43" s="258" t="str">
        <f t="shared" si="172"/>
        <v/>
      </c>
      <c r="BI43" s="258" t="str">
        <f t="shared" si="172"/>
        <v/>
      </c>
      <c r="BJ43" s="258" t="str">
        <f t="shared" si="172"/>
        <v/>
      </c>
      <c r="BK43" s="258" t="str">
        <f t="shared" si="172"/>
        <v/>
      </c>
      <c r="BL43" s="258" t="str">
        <f t="shared" si="172"/>
        <v/>
      </c>
      <c r="BM43" s="258" t="str">
        <f t="shared" si="172"/>
        <v/>
      </c>
      <c r="BN43" s="258" t="str">
        <f t="shared" si="172"/>
        <v/>
      </c>
      <c r="BO43" s="258" t="str">
        <f t="shared" si="172"/>
        <v/>
      </c>
      <c r="BP43" s="261">
        <f t="shared" si="172"/>
        <v>1</v>
      </c>
      <c r="BQ43" s="258" t="str">
        <f t="shared" si="172"/>
        <v/>
      </c>
      <c r="BR43" s="258" t="str">
        <f t="shared" si="172"/>
        <v/>
      </c>
      <c r="BS43" s="265" t="str">
        <f t="shared" si="172"/>
        <v/>
      </c>
      <c r="BT43" s="257" t="e">
        <f>$AY43*Assembly!Z$4+$AZ43*Assembly!Z$5+$BA43*Assembly!Z$6+$BB43*Assembly!Z$7+$BC43*Assembly!Z$8+$BD43*Assembly!Z$9+$BE43*Assembly!Z$10+$BF43*Assembly!Z$11+$BG43*Assembly!Z$12+$BH43*Assembly!Z$13+$BI43*Assembly!Z$14+$BJ43*Assembly!Z$15+$BK43*Assembly!Z$16+$BL43*Assembly!Z$17+$BM43*Assembly!Z$18+$BN43*Assembly!Z$19+$BO43*Assembly!Z$20+$BP43*Assembly!Z$21+$BQ43*Assembly!Z$22+$BR43*Assembly!Z$23+$BS43*Assembly!Z$24</f>
        <v>#VALUE!</v>
      </c>
      <c r="BU43" s="259" t="e">
        <f t="shared" si="3"/>
        <v>#VALUE!</v>
      </c>
      <c r="BV43" s="267"/>
      <c r="BW43" s="259" t="e">
        <f>$AY43*Assembly!AD$4+$AZ43*Assembly!AD$5+$BA43*Assembly!AD$6+$BB43*Assembly!AD$7+$BC43*Assembly!AD$8+$BD43*Assembly!AD$9+$BE43*Assembly!AD$10+$BF43*Assembly!AD$11+$BG43*Assembly!AD$12+$BH43*Assembly!AD$13+$BI43*Assembly!AD$14+$BJ43*Assembly!AD$15+$BK43*Assembly!AD$16+$BL43*Assembly!AD$17+$BM43*Assembly!AD$18+$BN43*Assembly!AD$19+$BO43*Assembly!AD$20+$BP43*Assembly!AD$21+$BQ43*Assembly!AD$22+$BR43*Assembly!AD$23+$BS43*Assembly!AD$24</f>
        <v>#VALUE!</v>
      </c>
      <c r="BX43" s="268" t="e">
        <f t="shared" si="4"/>
        <v>#VALUE!</v>
      </c>
      <c r="BY43" s="269" t="e">
        <f t="shared" si="5"/>
        <v>#VALUE!</v>
      </c>
      <c r="BZ43" s="272" t="e">
        <f t="shared" si="6"/>
        <v>#VALUE!</v>
      </c>
      <c r="CA43" s="269" t="e">
        <f t="shared" si="7"/>
        <v>#VALUE!</v>
      </c>
      <c r="CB43" s="259" t="e">
        <f>$AY43*Assembly!Y$4+$AZ43*Assembly!Y$5+$BA43*Assembly!Y$6+$BB43*Assembly!Y$7+$BC43*Assembly!Y$8+$BD43*Assembly!Y$9+$BE43*Assembly!Y$10+$BF43*Assembly!Y$11+$BG43*Assembly!Y$12+$BH43*Assembly!Y$13+$BI43*Assembly!Y$14+$BJ43*Assembly!Y$15+$BK43*Assembly!Y$16+$BL43*Assembly!Y$17+$BM43*Assembly!Y$18+$BN43*Assembly!Y$19+$BO43*Assembly!Y$20+$BP43*Assembly!Y$21+$BQ43*Assembly!Y$22+$BR43*Assembly!Y$23+$BS43*Assembly!Y$24</f>
        <v>#VALUE!</v>
      </c>
      <c r="CC43" s="259" t="e">
        <f t="shared" si="8"/>
        <v>#VALUE!</v>
      </c>
      <c r="CD43" s="273" t="e">
        <f t="shared" si="9"/>
        <v>#VALUE!</v>
      </c>
      <c r="CE43" s="274" t="e">
        <f>$AY43*Assembly!AC$4+$AZ43*Assembly!AC$5+$BA43*Assembly!AC$6+$BB43*Assembly!AC$7+$BC43*Assembly!AC$8+$BD43*Assembly!AC$9+$BE43*Assembly!AC$10+$BF43*Assembly!AC$11+$BG43*Assembly!AC$12+$BH43*Assembly!AC$13+$BI43*Assembly!AC$14+$BJ43*Assembly!AC$15+$BK43*Assembly!AC$16+$BL43*Assembly!AC$17+$BM43*Assembly!AC$18+$BN43*Assembly!AC$19+$BO43*Assembly!AC$20+$BP43*Assembly!AC$21+$BQ43*Assembly!AC$22+$BR43*Assembly!AC$23+$BS43*Assembly!AC$24</f>
        <v>#VALUE!</v>
      </c>
      <c r="CF43" s="341" t="e">
        <f>$AY43*Assembly!M$4+$AZ43*Assembly!M$5+$BA43*Assembly!M$6+$BB43*Assembly!M$7+$BC43*Assembly!M$8+$BD43*Assembly!M$9+$BE43*Assembly!M$10+$BF43*Assembly!M$11+$BG43*Assembly!M$12+$BH43*Assembly!M$13+$BI43*Assembly!M$14+$BJ43*Assembly!M$15+$BK43*Assembly!M$16+$BL43*Assembly!M$17+$BM43*Assembly!M$18+$BN43*Assembly!M$19+$BO43*Assembly!M$20+$BP43*Assembly!M$21+$BQ43*Assembly!M$22+$BR43*Assembly!M$23+$BS43*Assembly!M$24</f>
        <v>#VALUE!</v>
      </c>
      <c r="CG43" s="341" t="e">
        <f>$AY43*Assembly!N$4+$AZ43*Assembly!N$5+$BA43*Assembly!N$6+$BB43*Assembly!N$7+$BC43*Assembly!N$8+$BD43*Assembly!N$9+$BE43*Assembly!N$10+$BF43*Assembly!N$11+$BG43*Assembly!N$12+$BH43*Assembly!N$13+$BI43*Assembly!N$14+$BJ43*Assembly!N$15+$BK43*Assembly!N$16+$BL43*Assembly!N$17+$BM43*Assembly!N$18+$BN43*Assembly!N$19+$BO43*Assembly!N$20+$BP43*Assembly!N$21+$BQ43*Assembly!N$22+$BR43*Assembly!N$23+$BS43*Assembly!N$24</f>
        <v>#VALUE!</v>
      </c>
      <c r="CH43" s="341" t="e">
        <f>$AY43*Assembly!O$4+$AZ43*Assembly!O$5+$BA43*Assembly!O$6+$BB43*Assembly!O$7+$BC43*Assembly!O$8+$BD43*Assembly!O$9+$BE43*Assembly!O$10+$BF43*Assembly!O$11+$BG43*Assembly!O$12+$BH43*Assembly!O$13+$BI43*Assembly!O$14+$BJ43*Assembly!O$15+$BK43*Assembly!O$16+$BL43*Assembly!O$17+$BM43*Assembly!O$18+$BN43*Assembly!O$19+$BO43*Assembly!O$20+$BP43*Assembly!O$21+$BQ43*Assembly!O$22+$BR43*Assembly!O$23+$BS43*Assembly!O$24</f>
        <v>#VALUE!</v>
      </c>
      <c r="CI43" s="336" t="e">
        <f>$AY43*Assembly!P$4+$AZ43*Assembly!P$5+$BA43*Assembly!P$6+$BB43*Assembly!P$7+$BC43*Assembly!P$8+$BD43*Assembly!P$9+$BE43*Assembly!P$10+$BF43*Assembly!P$11+$BG43*Assembly!P$12+$BH43*Assembly!P$13+$BI43*Assembly!P$14+$BJ43*Assembly!P$15+$BK43*Assembly!P$16+$BL43*Assembly!P$17+$BM43*Assembly!P$18+$BN43*Assembly!P$19+$BO43*Assembly!P$20+$BP43*Assembly!P$21+$BQ43*Assembly!P$22+$BR43*Assembly!P$23+$BS43*Assembly!P$24</f>
        <v>#VALUE!</v>
      </c>
      <c r="CJ43" s="336" t="e">
        <f>$AY43*Assembly!Q$4+$AZ43*Assembly!Q$5+$BA43*Assembly!Q$6+$BB43*Assembly!Q$7+$BC43*Assembly!Q$8+$BD43*Assembly!Q$9+$BE43*Assembly!Q$10+$BF43*Assembly!Q$11+$BG43*Assembly!Q$12+$BH43*Assembly!Q$13+$BI43*Assembly!Q$14+$BJ43*Assembly!Q$15+$BK43*Assembly!Q$16+$BL43*Assembly!Q$17+$BM43*Assembly!Q$18+$BN43*Assembly!Q$19+$BO43*Assembly!Q$20+$BP43*Assembly!Q$21+$BQ43*Assembly!Q$22+$BR43*Assembly!Q$23+$BS43*Assembly!Q$24</f>
        <v>#VALUE!</v>
      </c>
      <c r="CK43" s="341" t="e">
        <f>$AY43*Assembly!R$4+$AZ43*Assembly!R$5+$BA43*Assembly!R$6+$BB43*Assembly!R$7+$BC43*Assembly!R$8+$BD43*Assembly!R$9+$BE43*Assembly!R$10+$BF43*Assembly!R$11+$BG43*Assembly!R$12+$BH43*Assembly!R$13+$BI43*Assembly!R$14+$BJ43*Assembly!R$15+$BK43*Assembly!R$16+$BL43*Assembly!R$17+$BM43*Assembly!R$18+$BN43*Assembly!R$19+$BO43*Assembly!R$20+$BP43*Assembly!R$21+$BQ43*Assembly!R$22+$BR43*Assembly!R$23+$BS43*Assembly!R$24</f>
        <v>#VALUE!</v>
      </c>
      <c r="CL43" s="336" t="e">
        <f>$AY43*Assembly!S$4+$AZ43*Assembly!S$5+$BA43*Assembly!S$6+$BB43*Assembly!S$7+$BC43*Assembly!S$8+$BD43*Assembly!S$9+$BE43*Assembly!S$10+$BF43*Assembly!S$11+$BG43*Assembly!S$12+$BH43*Assembly!S$13+$BI43*Assembly!S$14+$BJ43*Assembly!S$15+$BK43*Assembly!S$16+$BL43*Assembly!S$17+$BM43*Assembly!S$18+$BN43*Assembly!S$19+$BO43*Assembly!S$20+$BP43*Assembly!S$21+$BQ43*Assembly!S$22+$BR43*Assembly!S$23+$BS43*Assembly!S$24</f>
        <v>#VALUE!</v>
      </c>
      <c r="CM43" s="336" t="e">
        <f>$AY43*Assembly!T$4+$AZ43*Assembly!T$5+$BA43*Assembly!T$6+$BB43*Assembly!T$7+$BC43*Assembly!T$8+$BD43*Assembly!T$9+$BE43*Assembly!T$10+$BF43*Assembly!T$11+$BG43*Assembly!T$12+$BH43*Assembly!T$13+$BI43*Assembly!T$14+$BJ43*Assembly!T$15+$BK43*Assembly!T$16+$BL43*Assembly!T$17+$BM43*Assembly!T$18+$BN43*Assembly!T$19+$BO43*Assembly!T$20+$BP43*Assembly!T$21+$BQ43*Assembly!T$22+$BR43*Assembly!T$23+$BS43*Assembly!T$24</f>
        <v>#VALUE!</v>
      </c>
      <c r="CN43" s="336" t="e">
        <f>$AY43*Assembly!U$4+$AZ43*Assembly!U$5+$BA43*Assembly!U$6+$BB43*Assembly!U$7+$BC43*Assembly!U$8+$BD43*Assembly!U$9+$BE43*Assembly!U$10+$BF43*Assembly!U$11+$BG43*Assembly!U$12+$BH43*Assembly!U$13+$BI43*Assembly!U$14+$BJ43*Assembly!U$15+$BK43*Assembly!U$16+$BL43*Assembly!U$17+$BM43*Assembly!U$18+$BN43*Assembly!U$19+$BO43*Assembly!U$20+$BP43*Assembly!U$21+$BQ43*Assembly!U$22+$BR43*Assembly!U$23+$BS43*Assembly!U$24</f>
        <v>#VALUE!</v>
      </c>
      <c r="CO43" s="341" t="e">
        <f>$AY43*Assembly!V$4+$AZ43*Assembly!V$5+$BA43*Assembly!V$6+$BB43*Assembly!V$7+$BC43*Assembly!V$8+$BD43*Assembly!V$9+$BE43*Assembly!V$10+$BF43*Assembly!V$11+$BG43*Assembly!V$12+$BH43*Assembly!V$13+$BI43*Assembly!V$14+$BJ43*Assembly!V$15+$BK43*Assembly!V$16+$BL43*Assembly!V$17+$BM43*Assembly!V$18+$BN43*Assembly!V$19+$BO43*Assembly!V$20+$BP43*Assembly!V$21+$BQ43*Assembly!V$22+$BR43*Assembly!V$23+$BS43*Assembly!V$24</f>
        <v>#VALUE!</v>
      </c>
      <c r="CP43" s="341" t="e">
        <f>CF43*Refining!$F$3</f>
        <v>#VALUE!</v>
      </c>
      <c r="CQ43" s="341" t="e">
        <f>CG43*Refining!$F$4</f>
        <v>#VALUE!</v>
      </c>
      <c r="CR43" s="341" t="e">
        <f>CH43*Refining!$F$5</f>
        <v>#VALUE!</v>
      </c>
      <c r="CS43" s="341" t="e">
        <f>CI43*Refining!$F$6</f>
        <v>#VALUE!</v>
      </c>
      <c r="CT43" s="341" t="e">
        <f>CJ43*Refining!$F$7</f>
        <v>#VALUE!</v>
      </c>
      <c r="CU43" s="341" t="e">
        <f>CK43*Refining!$F$8</f>
        <v>#VALUE!</v>
      </c>
      <c r="CV43" s="341" t="e">
        <f>CL43*Refining!$F$9</f>
        <v>#VALUE!</v>
      </c>
      <c r="CW43" s="341" t="e">
        <f>CM43*Refining!$F$10</f>
        <v>#VALUE!</v>
      </c>
      <c r="CX43" s="341" t="e">
        <f>CN43*Refining!$F$11</f>
        <v>#VALUE!</v>
      </c>
      <c r="CY43" s="341" t="e">
        <f>CO43*Refining!$F$12</f>
        <v>#VALUE!</v>
      </c>
      <c r="CZ43" s="277" t="e">
        <f t="shared" ref="CZ43:DS43" si="173">IF(CF43 = 0, "", CF43)</f>
        <v>#VALUE!</v>
      </c>
      <c r="DA43" s="279" t="e">
        <f t="shared" si="173"/>
        <v>#VALUE!</v>
      </c>
      <c r="DB43" s="279" t="e">
        <f t="shared" si="173"/>
        <v>#VALUE!</v>
      </c>
      <c r="DC43" s="279" t="e">
        <f t="shared" si="173"/>
        <v>#VALUE!</v>
      </c>
      <c r="DD43" s="280" t="e">
        <f t="shared" si="173"/>
        <v>#VALUE!</v>
      </c>
      <c r="DE43" s="279" t="e">
        <f t="shared" si="173"/>
        <v>#VALUE!</v>
      </c>
      <c r="DF43" s="280" t="e">
        <f t="shared" si="173"/>
        <v>#VALUE!</v>
      </c>
      <c r="DG43" s="280" t="e">
        <f t="shared" si="173"/>
        <v>#VALUE!</v>
      </c>
      <c r="DH43" s="279" t="e">
        <f t="shared" si="173"/>
        <v>#VALUE!</v>
      </c>
      <c r="DI43" s="282" t="e">
        <f t="shared" si="173"/>
        <v>#VALUE!</v>
      </c>
      <c r="DJ43" s="277" t="e">
        <f t="shared" si="173"/>
        <v>#VALUE!</v>
      </c>
      <c r="DK43" s="279" t="e">
        <f t="shared" si="173"/>
        <v>#VALUE!</v>
      </c>
      <c r="DL43" s="279" t="e">
        <f t="shared" si="173"/>
        <v>#VALUE!</v>
      </c>
      <c r="DM43" s="279" t="e">
        <f t="shared" si="173"/>
        <v>#VALUE!</v>
      </c>
      <c r="DN43" s="280" t="e">
        <f t="shared" si="173"/>
        <v>#VALUE!</v>
      </c>
      <c r="DO43" s="279" t="e">
        <f t="shared" si="173"/>
        <v>#VALUE!</v>
      </c>
      <c r="DP43" s="279" t="e">
        <f t="shared" si="173"/>
        <v>#VALUE!</v>
      </c>
      <c r="DQ43" s="279" t="e">
        <f t="shared" si="173"/>
        <v>#VALUE!</v>
      </c>
      <c r="DR43" s="279" t="e">
        <f t="shared" si="173"/>
        <v>#VALUE!</v>
      </c>
      <c r="DS43" s="282" t="e">
        <f t="shared" si="173"/>
        <v>#VALUE!</v>
      </c>
      <c r="DT43" s="277" t="e">
        <f t="shared" si="11"/>
        <v>#VALUE!</v>
      </c>
      <c r="DU43" s="278" t="e">
        <f t="shared" si="12"/>
        <v>#VALUE!</v>
      </c>
      <c r="DV43" s="259" t="e">
        <f>CZ43*'Ores &amp; Ingots'!$C$3+DA43*'Ores &amp; Ingots'!$C$4+DB43*'Ores &amp; Ingots'!$C$5+DC43*'Ores &amp; Ingots'!$C$6+DD43*'Ores &amp; Ingots'!$C$7+DE43*'Ores &amp; Ingots'!$C$8+DF43*'Ores &amp; Ingots'!$C$9+DG43*'Ores &amp; Ingots'!$C$10+DH43*'Ores &amp; Ingots'!$C$11+DI43*'Ores &amp; Ingots'!$C$12</f>
        <v>#VALUE!</v>
      </c>
      <c r="DW43" s="259" t="e">
        <f>DJ43*'Ores &amp; Ingots'!$B$3+DK43*'Ores &amp; Ingots'!$B$4+DL43*'Ores &amp; Ingots'!$B$5+DM43*'Ores &amp; Ingots'!$B$6+DN43*'Ores &amp; Ingots'!$B$7+DO43*'Ores &amp; Ingots'!$B$8+DP43*'Ores &amp; Ingots'!$B$9+DQ43*'Ores &amp; Ingots'!$B$10+DR43*'Ores &amp; Ingots'!$B$11+DS43*'Ores &amp; Ingots'!$B$12</f>
        <v>#VALUE!</v>
      </c>
      <c r="DX43" s="278" t="e">
        <f>CZ43*Refining!$G$3+DA43*Refining!$G$4+DB43*Refining!$G$5+DC43*Refining!$G$6+DD43*Refining!$G$7+DE43*Refining!$G$8+DF43*Refining!$G$9+DG43*Refining!$G$10+DH43*Refining!$G$11+DI43*Refining!$G$12</f>
        <v>#VALUE!</v>
      </c>
      <c r="DY43" s="197" t="e">
        <f t="shared" si="13"/>
        <v>#VALUE!</v>
      </c>
      <c r="DZ43" s="284" t="e">
        <f t="shared" si="14"/>
        <v>#VALUE!</v>
      </c>
      <c r="EA43" s="277" t="e">
        <f t="shared" si="15"/>
        <v>#VALUE!</v>
      </c>
      <c r="EB43" s="286" t="e">
        <f t="shared" ref="EB43:EC43" si="174">EA43/60</f>
        <v>#VALUE!</v>
      </c>
      <c r="EC43" s="286" t="e">
        <f t="shared" si="174"/>
        <v>#VALUE!</v>
      </c>
      <c r="ED43" s="277" t="e">
        <f t="shared" si="17"/>
        <v>#VALUE!</v>
      </c>
      <c r="EE43" s="286" t="e">
        <f t="shared" ref="EE43:EF43" si="175">ED43/1000</f>
        <v>#VALUE!</v>
      </c>
      <c r="EF43" s="287" t="e">
        <f t="shared" si="175"/>
        <v>#VALUE!</v>
      </c>
      <c r="EG43" s="273" t="e">
        <f t="shared" si="19"/>
        <v>#VALUE!</v>
      </c>
      <c r="EH43" s="288" t="e">
        <f t="shared" si="20"/>
        <v>#VALUE!</v>
      </c>
      <c r="EI43" s="133" t="s">
        <v>28</v>
      </c>
    </row>
    <row r="44" spans="1:139" ht="12.75" x14ac:dyDescent="0.2">
      <c r="A44" s="893" t="s">
        <v>268</v>
      </c>
      <c r="B44" s="55" t="s">
        <v>269</v>
      </c>
      <c r="C44" s="56" t="s">
        <v>156</v>
      </c>
      <c r="D44" s="56">
        <v>2</v>
      </c>
      <c r="E44" s="56">
        <v>4</v>
      </c>
      <c r="F44" s="56">
        <v>2</v>
      </c>
      <c r="G44" s="346">
        <f t="shared" si="0"/>
        <v>250</v>
      </c>
      <c r="H44" s="347">
        <v>70</v>
      </c>
      <c r="I44" s="347">
        <v>70</v>
      </c>
      <c r="J44" s="348">
        <f>H44/Main!$D$9</f>
        <v>14</v>
      </c>
      <c r="K44" s="348">
        <f>I44/Main!$D$10</f>
        <v>35</v>
      </c>
      <c r="L44" s="348">
        <f t="shared" si="1"/>
        <v>2.5</v>
      </c>
      <c r="M44" s="348">
        <v>1</v>
      </c>
      <c r="N44" s="349">
        <v>1000</v>
      </c>
      <c r="O44" s="350">
        <v>560000</v>
      </c>
      <c r="P44" s="351"/>
      <c r="Q44" s="352">
        <v>4000</v>
      </c>
      <c r="R44" s="352">
        <f>Q44*Main!$D$6</f>
        <v>40000</v>
      </c>
      <c r="S44" s="353"/>
      <c r="T44" s="353"/>
      <c r="U44" s="351"/>
      <c r="V44" s="351"/>
      <c r="W44" s="351"/>
      <c r="X44" s="351"/>
      <c r="Y44" s="351"/>
      <c r="Z44" s="351"/>
      <c r="AA44" s="351"/>
      <c r="AB44" s="351"/>
      <c r="AC44" s="354" t="s">
        <v>34</v>
      </c>
      <c r="AD44" s="103">
        <v>1200</v>
      </c>
      <c r="AE44" s="103">
        <v>0</v>
      </c>
      <c r="AF44" s="103">
        <v>0</v>
      </c>
      <c r="AG44" s="103">
        <v>20</v>
      </c>
      <c r="AH44" s="103">
        <v>40</v>
      </c>
      <c r="AI44" s="103">
        <v>0</v>
      </c>
      <c r="AJ44" s="103">
        <v>16</v>
      </c>
      <c r="AK44" s="104">
        <v>20</v>
      </c>
      <c r="AL44" s="103">
        <v>0</v>
      </c>
      <c r="AM44" s="103">
        <v>0</v>
      </c>
      <c r="AN44" s="103">
        <v>0</v>
      </c>
      <c r="AO44" s="103">
        <v>0</v>
      </c>
      <c r="AP44" s="103">
        <v>0</v>
      </c>
      <c r="AQ44" s="103">
        <v>0</v>
      </c>
      <c r="AR44" s="103">
        <v>0</v>
      </c>
      <c r="AS44" s="103">
        <v>0</v>
      </c>
      <c r="AT44" s="103">
        <v>0</v>
      </c>
      <c r="AU44" s="103">
        <v>0</v>
      </c>
      <c r="AV44" s="103">
        <v>0</v>
      </c>
      <c r="AW44" s="103">
        <v>0</v>
      </c>
      <c r="AX44" s="103">
        <v>0</v>
      </c>
      <c r="AY44" s="107">
        <f t="shared" ref="AY44:BS44" si="176">IF(AD44 = 0, "", AD44)</f>
        <v>1200</v>
      </c>
      <c r="AZ44" s="102" t="str">
        <f t="shared" si="176"/>
        <v/>
      </c>
      <c r="BA44" s="102" t="str">
        <f t="shared" si="176"/>
        <v/>
      </c>
      <c r="BB44" s="103">
        <f t="shared" si="176"/>
        <v>20</v>
      </c>
      <c r="BC44" s="103">
        <f t="shared" si="176"/>
        <v>40</v>
      </c>
      <c r="BD44" s="102" t="str">
        <f t="shared" si="176"/>
        <v/>
      </c>
      <c r="BE44" s="103">
        <f t="shared" si="176"/>
        <v>16</v>
      </c>
      <c r="BF44" s="104">
        <f t="shared" si="176"/>
        <v>20</v>
      </c>
      <c r="BG44" s="102" t="str">
        <f t="shared" si="176"/>
        <v/>
      </c>
      <c r="BH44" s="102" t="str">
        <f t="shared" si="176"/>
        <v/>
      </c>
      <c r="BI44" s="102" t="str">
        <f t="shared" si="176"/>
        <v/>
      </c>
      <c r="BJ44" s="102" t="str">
        <f t="shared" si="176"/>
        <v/>
      </c>
      <c r="BK44" s="102" t="str">
        <f t="shared" si="176"/>
        <v/>
      </c>
      <c r="BL44" s="102" t="str">
        <f t="shared" si="176"/>
        <v/>
      </c>
      <c r="BM44" s="102" t="str">
        <f t="shared" si="176"/>
        <v/>
      </c>
      <c r="BN44" s="102" t="str">
        <f t="shared" si="176"/>
        <v/>
      </c>
      <c r="BO44" s="102" t="str">
        <f t="shared" si="176"/>
        <v/>
      </c>
      <c r="BP44" s="102" t="str">
        <f t="shared" si="176"/>
        <v/>
      </c>
      <c r="BQ44" s="102" t="str">
        <f t="shared" si="176"/>
        <v/>
      </c>
      <c r="BR44" s="102" t="str">
        <f t="shared" si="176"/>
        <v/>
      </c>
      <c r="BS44" s="105" t="str">
        <f t="shared" si="176"/>
        <v/>
      </c>
      <c r="BT44" s="107" t="e">
        <f>$AY44*Assembly!Z$4+$AZ44*Assembly!Z$5+$BA44*Assembly!Z$6+$BB44*Assembly!Z$7+$BC44*Assembly!Z$8+$BD44*Assembly!Z$9+$BE44*Assembly!Z$10+$BF44*Assembly!Z$11+$BG44*Assembly!Z$12+$BH44*Assembly!Z$13+$BI44*Assembly!Z$14+$BJ44*Assembly!Z$15+$BK44*Assembly!Z$16+$BL44*Assembly!Z$17+$BM44*Assembly!Z$18+$BN44*Assembly!Z$19+$BO44*Assembly!Z$20+$BP44*Assembly!Z$21+$BQ44*Assembly!Z$22+$BR44*Assembly!Z$23+$BS44*Assembly!Z$24</f>
        <v>#VALUE!</v>
      </c>
      <c r="BU44" s="103" t="e">
        <f t="shared" si="3"/>
        <v>#VALUE!</v>
      </c>
      <c r="BV44" s="109" t="e">
        <f t="shared" ref="BV44:BV52" si="177">IF(R44 = "?", "?", R44/BT44)</f>
        <v>#VALUE!</v>
      </c>
      <c r="BW44" s="103" t="e">
        <f>$AY44*Assembly!AD$4+$AZ44*Assembly!AD$5+$BA44*Assembly!AD$6+$BB44*Assembly!AD$7+$BC44*Assembly!AD$8+$BD44*Assembly!AD$9+$BE44*Assembly!AD$10+$BF44*Assembly!AD$11+$BG44*Assembly!AD$12+$BH44*Assembly!AD$13+$BI44*Assembly!AD$14+$BJ44*Assembly!AD$15+$BK44*Assembly!AD$16+$BL44*Assembly!AD$17+$BM44*Assembly!AD$18+$BN44*Assembly!AD$19+$BO44*Assembly!AD$20+$BP44*Assembly!AD$21+$BQ44*Assembly!AD$22+$BR44*Assembly!AD$23+$BS44*Assembly!AD$24</f>
        <v>#VALUE!</v>
      </c>
      <c r="BX44" s="110" t="e">
        <f t="shared" si="4"/>
        <v>#VALUE!</v>
      </c>
      <c r="BY44" s="111" t="e">
        <f t="shared" si="5"/>
        <v>#VALUE!</v>
      </c>
      <c r="BZ44" s="112" t="e">
        <f t="shared" si="6"/>
        <v>#VALUE!</v>
      </c>
      <c r="CA44" s="111" t="e">
        <f t="shared" si="7"/>
        <v>#VALUE!</v>
      </c>
      <c r="CB44" s="103" t="e">
        <f>$AY44*Assembly!Y$4+$AZ44*Assembly!Y$5+$BA44*Assembly!Y$6+$BB44*Assembly!Y$7+$BC44*Assembly!Y$8+$BD44*Assembly!Y$9+$BE44*Assembly!Y$10+$BF44*Assembly!Y$11+$BG44*Assembly!Y$12+$BH44*Assembly!Y$13+$BI44*Assembly!Y$14+$BJ44*Assembly!Y$15+$BK44*Assembly!Y$16+$BL44*Assembly!Y$17+$BM44*Assembly!Y$18+$BN44*Assembly!Y$19+$BO44*Assembly!Y$20+$BP44*Assembly!Y$21+$BQ44*Assembly!Y$22+$BR44*Assembly!Y$23+$BS44*Assembly!Y$24</f>
        <v>#VALUE!</v>
      </c>
      <c r="CC44" s="103" t="e">
        <f t="shared" si="8"/>
        <v>#VALUE!</v>
      </c>
      <c r="CD44" s="113" t="e">
        <f t="shared" si="9"/>
        <v>#VALUE!</v>
      </c>
      <c r="CE44" s="114" t="e">
        <f>$AY44*Assembly!AC$4+$AZ44*Assembly!AC$5+$BA44*Assembly!AC$6+$BB44*Assembly!AC$7+$BC44*Assembly!AC$8+$BD44*Assembly!AC$9+$BE44*Assembly!AC$10+$BF44*Assembly!AC$11+$BG44*Assembly!AC$12+$BH44*Assembly!AC$13+$BI44*Assembly!AC$14+$BJ44*Assembly!AC$15+$BK44*Assembly!AC$16+$BL44*Assembly!AC$17+$BM44*Assembly!AC$18+$BN44*Assembly!AC$19+$BO44*Assembly!AC$20+$BP44*Assembly!AC$21+$BQ44*Assembly!AC$22+$BR44*Assembly!AC$23+$BS44*Assembly!AC$24</f>
        <v>#VALUE!</v>
      </c>
      <c r="CF44" s="352" t="e">
        <f>$AY44*Assembly!M$4+$AZ44*Assembly!M$5+$BA44*Assembly!M$6+$BB44*Assembly!M$7+$BC44*Assembly!M$8+$BD44*Assembly!M$9+$BE44*Assembly!M$10+$BF44*Assembly!M$11+$BG44*Assembly!M$12+$BH44*Assembly!M$13+$BI44*Assembly!M$14+$BJ44*Assembly!M$15+$BK44*Assembly!M$16+$BL44*Assembly!M$17+$BM44*Assembly!M$18+$BN44*Assembly!M$19+$BO44*Assembly!M$20+$BP44*Assembly!M$21+$BQ44*Assembly!M$22+$BR44*Assembly!M$23+$BS44*Assembly!M$24</f>
        <v>#VALUE!</v>
      </c>
      <c r="CG44" s="352" t="e">
        <f>$AY44*Assembly!N$4+$AZ44*Assembly!N$5+$BA44*Assembly!N$6+$BB44*Assembly!N$7+$BC44*Assembly!N$8+$BD44*Assembly!N$9+$BE44*Assembly!N$10+$BF44*Assembly!N$11+$BG44*Assembly!N$12+$BH44*Assembly!N$13+$BI44*Assembly!N$14+$BJ44*Assembly!N$15+$BK44*Assembly!N$16+$BL44*Assembly!N$17+$BM44*Assembly!N$18+$BN44*Assembly!N$19+$BO44*Assembly!N$20+$BP44*Assembly!N$21+$BQ44*Assembly!N$22+$BR44*Assembly!N$23+$BS44*Assembly!N$24</f>
        <v>#VALUE!</v>
      </c>
      <c r="CH44" s="352" t="e">
        <f>$AY44*Assembly!O$4+$AZ44*Assembly!O$5+$BA44*Assembly!O$6+$BB44*Assembly!O$7+$BC44*Assembly!O$8+$BD44*Assembly!O$9+$BE44*Assembly!O$10+$BF44*Assembly!O$11+$BG44*Assembly!O$12+$BH44*Assembly!O$13+$BI44*Assembly!O$14+$BJ44*Assembly!O$15+$BK44*Assembly!O$16+$BL44*Assembly!O$17+$BM44*Assembly!O$18+$BN44*Assembly!O$19+$BO44*Assembly!O$20+$BP44*Assembly!O$21+$BQ44*Assembly!O$22+$BR44*Assembly!O$23+$BS44*Assembly!O$24</f>
        <v>#VALUE!</v>
      </c>
      <c r="CI44" s="347" t="e">
        <f>$AY44*Assembly!P$4+$AZ44*Assembly!P$5+$BA44*Assembly!P$6+$BB44*Assembly!P$7+$BC44*Assembly!P$8+$BD44*Assembly!P$9+$BE44*Assembly!P$10+$BF44*Assembly!P$11+$BG44*Assembly!P$12+$BH44*Assembly!P$13+$BI44*Assembly!P$14+$BJ44*Assembly!P$15+$BK44*Assembly!P$16+$BL44*Assembly!P$17+$BM44*Assembly!P$18+$BN44*Assembly!P$19+$BO44*Assembly!P$20+$BP44*Assembly!P$21+$BQ44*Assembly!P$22+$BR44*Assembly!P$23+$BS44*Assembly!P$24</f>
        <v>#VALUE!</v>
      </c>
      <c r="CJ44" s="347" t="e">
        <f>$AY44*Assembly!Q$4+$AZ44*Assembly!Q$5+$BA44*Assembly!Q$6+$BB44*Assembly!Q$7+$BC44*Assembly!Q$8+$BD44*Assembly!Q$9+$BE44*Assembly!Q$10+$BF44*Assembly!Q$11+$BG44*Assembly!Q$12+$BH44*Assembly!Q$13+$BI44*Assembly!Q$14+$BJ44*Assembly!Q$15+$BK44*Assembly!Q$16+$BL44*Assembly!Q$17+$BM44*Assembly!Q$18+$BN44*Assembly!Q$19+$BO44*Assembly!Q$20+$BP44*Assembly!Q$21+$BQ44*Assembly!Q$22+$BR44*Assembly!Q$23+$BS44*Assembly!Q$24</f>
        <v>#VALUE!</v>
      </c>
      <c r="CK44" s="352" t="e">
        <f>$AY44*Assembly!R$4+$AZ44*Assembly!R$5+$BA44*Assembly!R$6+$BB44*Assembly!R$7+$BC44*Assembly!R$8+$BD44*Assembly!R$9+$BE44*Assembly!R$10+$BF44*Assembly!R$11+$BG44*Assembly!R$12+$BH44*Assembly!R$13+$BI44*Assembly!R$14+$BJ44*Assembly!R$15+$BK44*Assembly!R$16+$BL44*Assembly!R$17+$BM44*Assembly!R$18+$BN44*Assembly!R$19+$BO44*Assembly!R$20+$BP44*Assembly!R$21+$BQ44*Assembly!R$22+$BR44*Assembly!R$23+$BS44*Assembly!R$24</f>
        <v>#VALUE!</v>
      </c>
      <c r="CL44" s="347" t="e">
        <f>$AY44*Assembly!S$4+$AZ44*Assembly!S$5+$BA44*Assembly!S$6+$BB44*Assembly!S$7+$BC44*Assembly!S$8+$BD44*Assembly!S$9+$BE44*Assembly!S$10+$BF44*Assembly!S$11+$BG44*Assembly!S$12+$BH44*Assembly!S$13+$BI44*Assembly!S$14+$BJ44*Assembly!S$15+$BK44*Assembly!S$16+$BL44*Assembly!S$17+$BM44*Assembly!S$18+$BN44*Assembly!S$19+$BO44*Assembly!S$20+$BP44*Assembly!S$21+$BQ44*Assembly!S$22+$BR44*Assembly!S$23+$BS44*Assembly!S$24</f>
        <v>#VALUE!</v>
      </c>
      <c r="CM44" s="347" t="e">
        <f>$AY44*Assembly!T$4+$AZ44*Assembly!T$5+$BA44*Assembly!T$6+$BB44*Assembly!T$7+$BC44*Assembly!T$8+$BD44*Assembly!T$9+$BE44*Assembly!T$10+$BF44*Assembly!T$11+$BG44*Assembly!T$12+$BH44*Assembly!T$13+$BI44*Assembly!T$14+$BJ44*Assembly!T$15+$BK44*Assembly!T$16+$BL44*Assembly!T$17+$BM44*Assembly!T$18+$BN44*Assembly!T$19+$BO44*Assembly!T$20+$BP44*Assembly!T$21+$BQ44*Assembly!T$22+$BR44*Assembly!T$23+$BS44*Assembly!T$24</f>
        <v>#VALUE!</v>
      </c>
      <c r="CN44" s="347" t="e">
        <f>$AY44*Assembly!U$4+$AZ44*Assembly!U$5+$BA44*Assembly!U$6+$BB44*Assembly!U$7+$BC44*Assembly!U$8+$BD44*Assembly!U$9+$BE44*Assembly!U$10+$BF44*Assembly!U$11+$BG44*Assembly!U$12+$BH44*Assembly!U$13+$BI44*Assembly!U$14+$BJ44*Assembly!U$15+$BK44*Assembly!U$16+$BL44*Assembly!U$17+$BM44*Assembly!U$18+$BN44*Assembly!U$19+$BO44*Assembly!U$20+$BP44*Assembly!U$21+$BQ44*Assembly!U$22+$BR44*Assembly!U$23+$BS44*Assembly!U$24</f>
        <v>#VALUE!</v>
      </c>
      <c r="CO44" s="352" t="e">
        <f>$AY44*Assembly!V$4+$AZ44*Assembly!V$5+$BA44*Assembly!V$6+$BB44*Assembly!V$7+$BC44*Assembly!V$8+$BD44*Assembly!V$9+$BE44*Assembly!V$10+$BF44*Assembly!V$11+$BG44*Assembly!V$12+$BH44*Assembly!V$13+$BI44*Assembly!V$14+$BJ44*Assembly!V$15+$BK44*Assembly!V$16+$BL44*Assembly!V$17+$BM44*Assembly!V$18+$BN44*Assembly!V$19+$BO44*Assembly!V$20+$BP44*Assembly!V$21+$BQ44*Assembly!V$22+$BR44*Assembly!V$23+$BS44*Assembly!V$24</f>
        <v>#VALUE!</v>
      </c>
      <c r="CP44" s="352" t="e">
        <f>CF44*Refining!$F$3</f>
        <v>#VALUE!</v>
      </c>
      <c r="CQ44" s="352" t="e">
        <f>CG44*Refining!$F$4</f>
        <v>#VALUE!</v>
      </c>
      <c r="CR44" s="352" t="e">
        <f>CH44*Refining!$F$5</f>
        <v>#VALUE!</v>
      </c>
      <c r="CS44" s="352" t="e">
        <f>CI44*Refining!$F$6</f>
        <v>#VALUE!</v>
      </c>
      <c r="CT44" s="352" t="e">
        <f>CJ44*Refining!$F$7</f>
        <v>#VALUE!</v>
      </c>
      <c r="CU44" s="352" t="e">
        <f>CK44*Refining!$F$8</f>
        <v>#VALUE!</v>
      </c>
      <c r="CV44" s="352" t="e">
        <f>CL44*Refining!$F$9</f>
        <v>#VALUE!</v>
      </c>
      <c r="CW44" s="352" t="e">
        <f>CM44*Refining!$F$10</f>
        <v>#VALUE!</v>
      </c>
      <c r="CX44" s="352" t="e">
        <f>CN44*Refining!$F$11</f>
        <v>#VALUE!</v>
      </c>
      <c r="CY44" s="352" t="e">
        <f>CO44*Refining!$F$12</f>
        <v>#VALUE!</v>
      </c>
      <c r="CZ44" s="121" t="e">
        <f t="shared" ref="CZ44:DS44" si="178">IF(CF44 = 0, "", CF44)</f>
        <v>#VALUE!</v>
      </c>
      <c r="DA44" s="125" t="e">
        <f t="shared" si="178"/>
        <v>#VALUE!</v>
      </c>
      <c r="DB44" s="122" t="e">
        <f t="shared" si="178"/>
        <v>#VALUE!</v>
      </c>
      <c r="DC44" s="122" t="e">
        <f t="shared" si="178"/>
        <v>#VALUE!</v>
      </c>
      <c r="DD44" s="123" t="e">
        <f t="shared" si="178"/>
        <v>#VALUE!</v>
      </c>
      <c r="DE44" s="122" t="e">
        <f t="shared" si="178"/>
        <v>#VALUE!</v>
      </c>
      <c r="DF44" s="123" t="e">
        <f t="shared" si="178"/>
        <v>#VALUE!</v>
      </c>
      <c r="DG44" s="123" t="e">
        <f t="shared" si="178"/>
        <v>#VALUE!</v>
      </c>
      <c r="DH44" s="122" t="e">
        <f t="shared" si="178"/>
        <v>#VALUE!</v>
      </c>
      <c r="DI44" s="124" t="e">
        <f t="shared" si="178"/>
        <v>#VALUE!</v>
      </c>
      <c r="DJ44" s="121" t="e">
        <f t="shared" si="178"/>
        <v>#VALUE!</v>
      </c>
      <c r="DK44" s="125" t="e">
        <f t="shared" si="178"/>
        <v>#VALUE!</v>
      </c>
      <c r="DL44" s="122" t="e">
        <f t="shared" si="178"/>
        <v>#VALUE!</v>
      </c>
      <c r="DM44" s="122" t="e">
        <f t="shared" si="178"/>
        <v>#VALUE!</v>
      </c>
      <c r="DN44" s="123" t="e">
        <f t="shared" si="178"/>
        <v>#VALUE!</v>
      </c>
      <c r="DO44" s="122" t="e">
        <f t="shared" si="178"/>
        <v>#VALUE!</v>
      </c>
      <c r="DP44" s="122" t="e">
        <f t="shared" si="178"/>
        <v>#VALUE!</v>
      </c>
      <c r="DQ44" s="122" t="e">
        <f t="shared" si="178"/>
        <v>#VALUE!</v>
      </c>
      <c r="DR44" s="122" t="e">
        <f t="shared" si="178"/>
        <v>#VALUE!</v>
      </c>
      <c r="DS44" s="124" t="e">
        <f t="shared" si="178"/>
        <v>#VALUE!</v>
      </c>
      <c r="DT44" s="121" t="e">
        <f t="shared" si="11"/>
        <v>#VALUE!</v>
      </c>
      <c r="DU44" s="125" t="e">
        <f t="shared" si="12"/>
        <v>#VALUE!</v>
      </c>
      <c r="DV44" s="103" t="e">
        <f>CZ44*'Ores &amp; Ingots'!$C$3+DA44*'Ores &amp; Ingots'!$C$4+DB44*'Ores &amp; Ingots'!$C$5+DC44*'Ores &amp; Ingots'!$C$6+DD44*'Ores &amp; Ingots'!$C$7+DE44*'Ores &amp; Ingots'!$C$8+DF44*'Ores &amp; Ingots'!$C$9+DG44*'Ores &amp; Ingots'!$C$10+DH44*'Ores &amp; Ingots'!$C$11+DI44*'Ores &amp; Ingots'!$C$12</f>
        <v>#VALUE!</v>
      </c>
      <c r="DW44" s="103" t="e">
        <f>DJ44*'Ores &amp; Ingots'!$B$3+DK44*'Ores &amp; Ingots'!$B$4+DL44*'Ores &amp; Ingots'!$B$5+DM44*'Ores &amp; Ingots'!$B$6+DN44*'Ores &amp; Ingots'!$B$7+DO44*'Ores &amp; Ingots'!$B$8+DP44*'Ores &amp; Ingots'!$B$9+DQ44*'Ores &amp; Ingots'!$B$10+DR44*'Ores &amp; Ingots'!$B$11+DS44*'Ores &amp; Ingots'!$B$12</f>
        <v>#VALUE!</v>
      </c>
      <c r="DX44" s="125" t="e">
        <f>CZ44*Refining!$G$3+DA44*Refining!$G$4+DB44*Refining!$G$5+DC44*Refining!$G$6+DD44*Refining!$G$7+DE44*Refining!$G$8+DF44*Refining!$G$9+DG44*Refining!$G$10+DH44*Refining!$G$11+DI44*Refining!$G$12</f>
        <v>#VALUE!</v>
      </c>
      <c r="DY44" s="125" t="e">
        <f t="shared" si="13"/>
        <v>#VALUE!</v>
      </c>
      <c r="DZ44" s="129" t="e">
        <f t="shared" si="14"/>
        <v>#VALUE!</v>
      </c>
      <c r="EA44" s="121" t="e">
        <f t="shared" si="15"/>
        <v>#VALUE!</v>
      </c>
      <c r="EB44" s="131" t="e">
        <f t="shared" ref="EB44:EC44" si="179">EA44/60</f>
        <v>#VALUE!</v>
      </c>
      <c r="EC44" s="131" t="e">
        <f t="shared" si="179"/>
        <v>#VALUE!</v>
      </c>
      <c r="ED44" s="121" t="e">
        <f t="shared" si="17"/>
        <v>#VALUE!</v>
      </c>
      <c r="EE44" s="131" t="e">
        <f t="shared" ref="EE44:EF44" si="180">ED44/1000</f>
        <v>#VALUE!</v>
      </c>
      <c r="EF44" s="134" t="e">
        <f t="shared" si="180"/>
        <v>#VALUE!</v>
      </c>
      <c r="EG44" s="113" t="e">
        <f t="shared" si="19"/>
        <v>#VALUE!</v>
      </c>
      <c r="EH44" s="293" t="e">
        <f t="shared" si="20"/>
        <v>#VALUE!</v>
      </c>
      <c r="EI44" s="133">
        <v>3489</v>
      </c>
    </row>
    <row r="45" spans="1:139" ht="12.75" x14ac:dyDescent="0.2">
      <c r="A45" s="864"/>
      <c r="B45" s="135" t="s">
        <v>271</v>
      </c>
      <c r="C45" s="137" t="s">
        <v>156</v>
      </c>
      <c r="D45" s="137">
        <v>1</v>
      </c>
      <c r="E45" s="137">
        <v>2</v>
      </c>
      <c r="F45" s="137">
        <v>1</v>
      </c>
      <c r="G45" s="202">
        <f t="shared" si="0"/>
        <v>31.25</v>
      </c>
      <c r="H45" s="203">
        <v>20</v>
      </c>
      <c r="I45" s="203">
        <v>20</v>
      </c>
      <c r="J45" s="204">
        <f>H45/Main!$D$9</f>
        <v>4</v>
      </c>
      <c r="K45" s="204">
        <f>I45/Main!$D$10</f>
        <v>10</v>
      </c>
      <c r="L45" s="204">
        <f t="shared" si="1"/>
        <v>2.5</v>
      </c>
      <c r="M45" s="204">
        <v>1</v>
      </c>
      <c r="N45" s="214">
        <v>1000</v>
      </c>
      <c r="O45" s="206">
        <v>330000</v>
      </c>
      <c r="P45" s="207"/>
      <c r="Q45" s="208">
        <v>4000</v>
      </c>
      <c r="R45" s="208">
        <f>Q45*Main!$D$6</f>
        <v>40000</v>
      </c>
      <c r="S45" s="209"/>
      <c r="T45" s="209"/>
      <c r="U45" s="207"/>
      <c r="V45" s="207"/>
      <c r="W45" s="207"/>
      <c r="X45" s="207"/>
      <c r="Y45" s="207"/>
      <c r="Z45" s="207"/>
      <c r="AA45" s="207"/>
      <c r="AB45" s="207"/>
      <c r="AC45" s="210" t="s">
        <v>240</v>
      </c>
      <c r="AD45" s="165">
        <v>120</v>
      </c>
      <c r="AE45" s="165">
        <v>0</v>
      </c>
      <c r="AF45" s="165">
        <v>0</v>
      </c>
      <c r="AG45" s="165">
        <v>2</v>
      </c>
      <c r="AH45" s="165">
        <v>5</v>
      </c>
      <c r="AI45" s="165">
        <v>0</v>
      </c>
      <c r="AJ45" s="165">
        <v>4</v>
      </c>
      <c r="AK45" s="171">
        <v>5</v>
      </c>
      <c r="AL45" s="165">
        <v>0</v>
      </c>
      <c r="AM45" s="165">
        <v>0</v>
      </c>
      <c r="AN45" s="165">
        <v>0</v>
      </c>
      <c r="AO45" s="165">
        <v>0</v>
      </c>
      <c r="AP45" s="165">
        <v>0</v>
      </c>
      <c r="AQ45" s="165">
        <v>0</v>
      </c>
      <c r="AR45" s="165">
        <v>0</v>
      </c>
      <c r="AS45" s="165">
        <v>0</v>
      </c>
      <c r="AT45" s="165">
        <v>0</v>
      </c>
      <c r="AU45" s="165">
        <v>0</v>
      </c>
      <c r="AV45" s="165">
        <v>0</v>
      </c>
      <c r="AW45" s="165">
        <v>0</v>
      </c>
      <c r="AX45" s="165">
        <v>0</v>
      </c>
      <c r="AY45" s="175">
        <f t="shared" ref="AY45:BS45" si="181">IF(AD45 = 0, "", AD45)</f>
        <v>120</v>
      </c>
      <c r="AZ45" s="163" t="str">
        <f t="shared" si="181"/>
        <v/>
      </c>
      <c r="BA45" s="163" t="str">
        <f t="shared" si="181"/>
        <v/>
      </c>
      <c r="BB45" s="165">
        <f t="shared" si="181"/>
        <v>2</v>
      </c>
      <c r="BC45" s="165">
        <f t="shared" si="181"/>
        <v>5</v>
      </c>
      <c r="BD45" s="163" t="str">
        <f t="shared" si="181"/>
        <v/>
      </c>
      <c r="BE45" s="165">
        <f t="shared" si="181"/>
        <v>4</v>
      </c>
      <c r="BF45" s="171">
        <f t="shared" si="181"/>
        <v>5</v>
      </c>
      <c r="BG45" s="163" t="str">
        <f t="shared" si="181"/>
        <v/>
      </c>
      <c r="BH45" s="163" t="str">
        <f t="shared" si="181"/>
        <v/>
      </c>
      <c r="BI45" s="163" t="str">
        <f t="shared" si="181"/>
        <v/>
      </c>
      <c r="BJ45" s="163" t="str">
        <f t="shared" si="181"/>
        <v/>
      </c>
      <c r="BK45" s="163" t="str">
        <f t="shared" si="181"/>
        <v/>
      </c>
      <c r="BL45" s="163" t="str">
        <f t="shared" si="181"/>
        <v/>
      </c>
      <c r="BM45" s="163" t="str">
        <f t="shared" si="181"/>
        <v/>
      </c>
      <c r="BN45" s="163" t="str">
        <f t="shared" si="181"/>
        <v/>
      </c>
      <c r="BO45" s="163" t="str">
        <f t="shared" si="181"/>
        <v/>
      </c>
      <c r="BP45" s="163" t="str">
        <f t="shared" si="181"/>
        <v/>
      </c>
      <c r="BQ45" s="163" t="str">
        <f t="shared" si="181"/>
        <v/>
      </c>
      <c r="BR45" s="163" t="str">
        <f t="shared" si="181"/>
        <v/>
      </c>
      <c r="BS45" s="173" t="str">
        <f t="shared" si="181"/>
        <v/>
      </c>
      <c r="BT45" s="175" t="e">
        <f>$AY45*Assembly!Z$4+$AZ45*Assembly!Z$5+$BA45*Assembly!Z$6+$BB45*Assembly!Z$7+$BC45*Assembly!Z$8+$BD45*Assembly!Z$9+$BE45*Assembly!Z$10+$BF45*Assembly!Z$11+$BG45*Assembly!Z$12+$BH45*Assembly!Z$13+$BI45*Assembly!Z$14+$BJ45*Assembly!Z$15+$BK45*Assembly!Z$16+$BL45*Assembly!Z$17+$BM45*Assembly!Z$18+$BN45*Assembly!Z$19+$BO45*Assembly!Z$20+$BP45*Assembly!Z$21+$BQ45*Assembly!Z$22+$BR45*Assembly!Z$23+$BS45*Assembly!Z$24</f>
        <v>#VALUE!</v>
      </c>
      <c r="BU45" s="165" t="e">
        <f t="shared" si="3"/>
        <v>#VALUE!</v>
      </c>
      <c r="BV45" s="176" t="e">
        <f t="shared" si="177"/>
        <v>#VALUE!</v>
      </c>
      <c r="BW45" s="165" t="e">
        <f>$AY45*Assembly!AD$4+$AZ45*Assembly!AD$5+$BA45*Assembly!AD$6+$BB45*Assembly!AD$7+$BC45*Assembly!AD$8+$BD45*Assembly!AD$9+$BE45*Assembly!AD$10+$BF45*Assembly!AD$11+$BG45*Assembly!AD$12+$BH45*Assembly!AD$13+$BI45*Assembly!AD$14+$BJ45*Assembly!AD$15+$BK45*Assembly!AD$16+$BL45*Assembly!AD$17+$BM45*Assembly!AD$18+$BN45*Assembly!AD$19+$BO45*Assembly!AD$20+$BP45*Assembly!AD$21+$BQ45*Assembly!AD$22+$BR45*Assembly!AD$23+$BS45*Assembly!AD$24</f>
        <v>#VALUE!</v>
      </c>
      <c r="BX45" s="180" t="e">
        <f t="shared" si="4"/>
        <v>#VALUE!</v>
      </c>
      <c r="BY45" s="181" t="e">
        <f t="shared" si="5"/>
        <v>#VALUE!</v>
      </c>
      <c r="BZ45" s="182" t="e">
        <f t="shared" si="6"/>
        <v>#VALUE!</v>
      </c>
      <c r="CA45" s="181" t="e">
        <f t="shared" si="7"/>
        <v>#VALUE!</v>
      </c>
      <c r="CB45" s="165" t="e">
        <f>$AY45*Assembly!Y$4+$AZ45*Assembly!Y$5+$BA45*Assembly!Y$6+$BB45*Assembly!Y$7+$BC45*Assembly!Y$8+$BD45*Assembly!Y$9+$BE45*Assembly!Y$10+$BF45*Assembly!Y$11+$BG45*Assembly!Y$12+$BH45*Assembly!Y$13+$BI45*Assembly!Y$14+$BJ45*Assembly!Y$15+$BK45*Assembly!Y$16+$BL45*Assembly!Y$17+$BM45*Assembly!Y$18+$BN45*Assembly!Y$19+$BO45*Assembly!Y$20+$BP45*Assembly!Y$21+$BQ45*Assembly!Y$22+$BR45*Assembly!Y$23+$BS45*Assembly!Y$24</f>
        <v>#VALUE!</v>
      </c>
      <c r="CC45" s="165" t="e">
        <f t="shared" si="8"/>
        <v>#VALUE!</v>
      </c>
      <c r="CD45" s="136" t="e">
        <f t="shared" si="9"/>
        <v>#VALUE!</v>
      </c>
      <c r="CE45" s="184" t="e">
        <f>$AY45*Assembly!AC$4+$AZ45*Assembly!AC$5+$BA45*Assembly!AC$6+$BB45*Assembly!AC$7+$BC45*Assembly!AC$8+$BD45*Assembly!AC$9+$BE45*Assembly!AC$10+$BF45*Assembly!AC$11+$BG45*Assembly!AC$12+$BH45*Assembly!AC$13+$BI45*Assembly!AC$14+$BJ45*Assembly!AC$15+$BK45*Assembly!AC$16+$BL45*Assembly!AC$17+$BM45*Assembly!AC$18+$BN45*Assembly!AC$19+$BO45*Assembly!AC$20+$BP45*Assembly!AC$21+$BQ45*Assembly!AC$22+$BR45*Assembly!AC$23+$BS45*Assembly!AC$24</f>
        <v>#VALUE!</v>
      </c>
      <c r="CF45" s="208" t="e">
        <f>$AY45*Assembly!M$4+$AZ45*Assembly!M$5+$BA45*Assembly!M$6+$BB45*Assembly!M$7+$BC45*Assembly!M$8+$BD45*Assembly!M$9+$BE45*Assembly!M$10+$BF45*Assembly!M$11+$BG45*Assembly!M$12+$BH45*Assembly!M$13+$BI45*Assembly!M$14+$BJ45*Assembly!M$15+$BK45*Assembly!M$16+$BL45*Assembly!M$17+$BM45*Assembly!M$18+$BN45*Assembly!M$19+$BO45*Assembly!M$20+$BP45*Assembly!M$21+$BQ45*Assembly!M$22+$BR45*Assembly!M$23+$BS45*Assembly!M$24</f>
        <v>#VALUE!</v>
      </c>
      <c r="CG45" s="208" t="e">
        <f>$AY45*Assembly!N$4+$AZ45*Assembly!N$5+$BA45*Assembly!N$6+$BB45*Assembly!N$7+$BC45*Assembly!N$8+$BD45*Assembly!N$9+$BE45*Assembly!N$10+$BF45*Assembly!N$11+$BG45*Assembly!N$12+$BH45*Assembly!N$13+$BI45*Assembly!N$14+$BJ45*Assembly!N$15+$BK45*Assembly!N$16+$BL45*Assembly!N$17+$BM45*Assembly!N$18+$BN45*Assembly!N$19+$BO45*Assembly!N$20+$BP45*Assembly!N$21+$BQ45*Assembly!N$22+$BR45*Assembly!N$23+$BS45*Assembly!N$24</f>
        <v>#VALUE!</v>
      </c>
      <c r="CH45" s="208" t="e">
        <f>$AY45*Assembly!O$4+$AZ45*Assembly!O$5+$BA45*Assembly!O$6+$BB45*Assembly!O$7+$BC45*Assembly!O$8+$BD45*Assembly!O$9+$BE45*Assembly!O$10+$BF45*Assembly!O$11+$BG45*Assembly!O$12+$BH45*Assembly!O$13+$BI45*Assembly!O$14+$BJ45*Assembly!O$15+$BK45*Assembly!O$16+$BL45*Assembly!O$17+$BM45*Assembly!O$18+$BN45*Assembly!O$19+$BO45*Assembly!O$20+$BP45*Assembly!O$21+$BQ45*Assembly!O$22+$BR45*Assembly!O$23+$BS45*Assembly!O$24</f>
        <v>#VALUE!</v>
      </c>
      <c r="CI45" s="203" t="e">
        <f>$AY45*Assembly!P$4+$AZ45*Assembly!P$5+$BA45*Assembly!P$6+$BB45*Assembly!P$7+$BC45*Assembly!P$8+$BD45*Assembly!P$9+$BE45*Assembly!P$10+$BF45*Assembly!P$11+$BG45*Assembly!P$12+$BH45*Assembly!P$13+$BI45*Assembly!P$14+$BJ45*Assembly!P$15+$BK45*Assembly!P$16+$BL45*Assembly!P$17+$BM45*Assembly!P$18+$BN45*Assembly!P$19+$BO45*Assembly!P$20+$BP45*Assembly!P$21+$BQ45*Assembly!P$22+$BR45*Assembly!P$23+$BS45*Assembly!P$24</f>
        <v>#VALUE!</v>
      </c>
      <c r="CJ45" s="203" t="e">
        <f>$AY45*Assembly!Q$4+$AZ45*Assembly!Q$5+$BA45*Assembly!Q$6+$BB45*Assembly!Q$7+$BC45*Assembly!Q$8+$BD45*Assembly!Q$9+$BE45*Assembly!Q$10+$BF45*Assembly!Q$11+$BG45*Assembly!Q$12+$BH45*Assembly!Q$13+$BI45*Assembly!Q$14+$BJ45*Assembly!Q$15+$BK45*Assembly!Q$16+$BL45*Assembly!Q$17+$BM45*Assembly!Q$18+$BN45*Assembly!Q$19+$BO45*Assembly!Q$20+$BP45*Assembly!Q$21+$BQ45*Assembly!Q$22+$BR45*Assembly!Q$23+$BS45*Assembly!Q$24</f>
        <v>#VALUE!</v>
      </c>
      <c r="CK45" s="208" t="e">
        <f>$AY45*Assembly!R$4+$AZ45*Assembly!R$5+$BA45*Assembly!R$6+$BB45*Assembly!R$7+$BC45*Assembly!R$8+$BD45*Assembly!R$9+$BE45*Assembly!R$10+$BF45*Assembly!R$11+$BG45*Assembly!R$12+$BH45*Assembly!R$13+$BI45*Assembly!R$14+$BJ45*Assembly!R$15+$BK45*Assembly!R$16+$BL45*Assembly!R$17+$BM45*Assembly!R$18+$BN45*Assembly!R$19+$BO45*Assembly!R$20+$BP45*Assembly!R$21+$BQ45*Assembly!R$22+$BR45*Assembly!R$23+$BS45*Assembly!R$24</f>
        <v>#VALUE!</v>
      </c>
      <c r="CL45" s="203" t="e">
        <f>$AY45*Assembly!S$4+$AZ45*Assembly!S$5+$BA45*Assembly!S$6+$BB45*Assembly!S$7+$BC45*Assembly!S$8+$BD45*Assembly!S$9+$BE45*Assembly!S$10+$BF45*Assembly!S$11+$BG45*Assembly!S$12+$BH45*Assembly!S$13+$BI45*Assembly!S$14+$BJ45*Assembly!S$15+$BK45*Assembly!S$16+$BL45*Assembly!S$17+$BM45*Assembly!S$18+$BN45*Assembly!S$19+$BO45*Assembly!S$20+$BP45*Assembly!S$21+$BQ45*Assembly!S$22+$BR45*Assembly!S$23+$BS45*Assembly!S$24</f>
        <v>#VALUE!</v>
      </c>
      <c r="CM45" s="203" t="e">
        <f>$AY45*Assembly!T$4+$AZ45*Assembly!T$5+$BA45*Assembly!T$6+$BB45*Assembly!T$7+$BC45*Assembly!T$8+$BD45*Assembly!T$9+$BE45*Assembly!T$10+$BF45*Assembly!T$11+$BG45*Assembly!T$12+$BH45*Assembly!T$13+$BI45*Assembly!T$14+$BJ45*Assembly!T$15+$BK45*Assembly!T$16+$BL45*Assembly!T$17+$BM45*Assembly!T$18+$BN45*Assembly!T$19+$BO45*Assembly!T$20+$BP45*Assembly!T$21+$BQ45*Assembly!T$22+$BR45*Assembly!T$23+$BS45*Assembly!T$24</f>
        <v>#VALUE!</v>
      </c>
      <c r="CN45" s="203" t="e">
        <f>$AY45*Assembly!U$4+$AZ45*Assembly!U$5+$BA45*Assembly!U$6+$BB45*Assembly!U$7+$BC45*Assembly!U$8+$BD45*Assembly!U$9+$BE45*Assembly!U$10+$BF45*Assembly!U$11+$BG45*Assembly!U$12+$BH45*Assembly!U$13+$BI45*Assembly!U$14+$BJ45*Assembly!U$15+$BK45*Assembly!U$16+$BL45*Assembly!U$17+$BM45*Assembly!U$18+$BN45*Assembly!U$19+$BO45*Assembly!U$20+$BP45*Assembly!U$21+$BQ45*Assembly!U$22+$BR45*Assembly!U$23+$BS45*Assembly!U$24</f>
        <v>#VALUE!</v>
      </c>
      <c r="CO45" s="208" t="e">
        <f>$AY45*Assembly!V$4+$AZ45*Assembly!V$5+$BA45*Assembly!V$6+$BB45*Assembly!V$7+$BC45*Assembly!V$8+$BD45*Assembly!V$9+$BE45*Assembly!V$10+$BF45*Assembly!V$11+$BG45*Assembly!V$12+$BH45*Assembly!V$13+$BI45*Assembly!V$14+$BJ45*Assembly!V$15+$BK45*Assembly!V$16+$BL45*Assembly!V$17+$BM45*Assembly!V$18+$BN45*Assembly!V$19+$BO45*Assembly!V$20+$BP45*Assembly!V$21+$BQ45*Assembly!V$22+$BR45*Assembly!V$23+$BS45*Assembly!V$24</f>
        <v>#VALUE!</v>
      </c>
      <c r="CP45" s="208" t="e">
        <f>CF45*Refining!$F$3</f>
        <v>#VALUE!</v>
      </c>
      <c r="CQ45" s="208" t="e">
        <f>CG45*Refining!$F$4</f>
        <v>#VALUE!</v>
      </c>
      <c r="CR45" s="208" t="e">
        <f>CH45*Refining!$F$5</f>
        <v>#VALUE!</v>
      </c>
      <c r="CS45" s="208" t="e">
        <f>CI45*Refining!$F$6</f>
        <v>#VALUE!</v>
      </c>
      <c r="CT45" s="208" t="e">
        <f>CJ45*Refining!$F$7</f>
        <v>#VALUE!</v>
      </c>
      <c r="CU45" s="208" t="e">
        <f>CK45*Refining!$F$8</f>
        <v>#VALUE!</v>
      </c>
      <c r="CV45" s="208" t="e">
        <f>CL45*Refining!$F$9</f>
        <v>#VALUE!</v>
      </c>
      <c r="CW45" s="208" t="e">
        <f>CM45*Refining!$F$10</f>
        <v>#VALUE!</v>
      </c>
      <c r="CX45" s="208" t="e">
        <f>CN45*Refining!$F$11</f>
        <v>#VALUE!</v>
      </c>
      <c r="CY45" s="208" t="e">
        <f>CO45*Refining!$F$12</f>
        <v>#VALUE!</v>
      </c>
      <c r="CZ45" s="190" t="e">
        <f t="shared" ref="CZ45:DS45" si="182">IF(CF45 = 0, "", CF45)</f>
        <v>#VALUE!</v>
      </c>
      <c r="DA45" s="197" t="e">
        <f t="shared" si="182"/>
        <v>#VALUE!</v>
      </c>
      <c r="DB45" s="191" t="e">
        <f t="shared" si="182"/>
        <v>#VALUE!</v>
      </c>
      <c r="DC45" s="191" t="e">
        <f t="shared" si="182"/>
        <v>#VALUE!</v>
      </c>
      <c r="DD45" s="193" t="e">
        <f t="shared" si="182"/>
        <v>#VALUE!</v>
      </c>
      <c r="DE45" s="191" t="e">
        <f t="shared" si="182"/>
        <v>#VALUE!</v>
      </c>
      <c r="DF45" s="193" t="e">
        <f t="shared" si="182"/>
        <v>#VALUE!</v>
      </c>
      <c r="DG45" s="193" t="e">
        <f t="shared" si="182"/>
        <v>#VALUE!</v>
      </c>
      <c r="DH45" s="191" t="e">
        <f t="shared" si="182"/>
        <v>#VALUE!</v>
      </c>
      <c r="DI45" s="195" t="e">
        <f t="shared" si="182"/>
        <v>#VALUE!</v>
      </c>
      <c r="DJ45" s="190" t="e">
        <f t="shared" si="182"/>
        <v>#VALUE!</v>
      </c>
      <c r="DK45" s="197" t="e">
        <f t="shared" si="182"/>
        <v>#VALUE!</v>
      </c>
      <c r="DL45" s="191" t="e">
        <f t="shared" si="182"/>
        <v>#VALUE!</v>
      </c>
      <c r="DM45" s="191" t="e">
        <f t="shared" si="182"/>
        <v>#VALUE!</v>
      </c>
      <c r="DN45" s="193" t="e">
        <f t="shared" si="182"/>
        <v>#VALUE!</v>
      </c>
      <c r="DO45" s="191" t="e">
        <f t="shared" si="182"/>
        <v>#VALUE!</v>
      </c>
      <c r="DP45" s="191" t="e">
        <f t="shared" si="182"/>
        <v>#VALUE!</v>
      </c>
      <c r="DQ45" s="191" t="e">
        <f t="shared" si="182"/>
        <v>#VALUE!</v>
      </c>
      <c r="DR45" s="191" t="e">
        <f t="shared" si="182"/>
        <v>#VALUE!</v>
      </c>
      <c r="DS45" s="195" t="e">
        <f t="shared" si="182"/>
        <v>#VALUE!</v>
      </c>
      <c r="DT45" s="190" t="e">
        <f t="shared" si="11"/>
        <v>#VALUE!</v>
      </c>
      <c r="DU45" s="197" t="e">
        <f t="shared" si="12"/>
        <v>#VALUE!</v>
      </c>
      <c r="DV45" s="165" t="e">
        <f>CZ45*'Ores &amp; Ingots'!$C$3+DA45*'Ores &amp; Ingots'!$C$4+DB45*'Ores &amp; Ingots'!$C$5+DC45*'Ores &amp; Ingots'!$C$6+DD45*'Ores &amp; Ingots'!$C$7+DE45*'Ores &amp; Ingots'!$C$8+DF45*'Ores &amp; Ingots'!$C$9+DG45*'Ores &amp; Ingots'!$C$10+DH45*'Ores &amp; Ingots'!$C$11+DI45*'Ores &amp; Ingots'!$C$12</f>
        <v>#VALUE!</v>
      </c>
      <c r="DW45" s="165" t="e">
        <f>DJ45*'Ores &amp; Ingots'!$B$3+DK45*'Ores &amp; Ingots'!$B$4+DL45*'Ores &amp; Ingots'!$B$5+DM45*'Ores &amp; Ingots'!$B$6+DN45*'Ores &amp; Ingots'!$B$7+DO45*'Ores &amp; Ingots'!$B$8+DP45*'Ores &amp; Ingots'!$B$9+DQ45*'Ores &amp; Ingots'!$B$10+DR45*'Ores &amp; Ingots'!$B$11+DS45*'Ores &amp; Ingots'!$B$12</f>
        <v>#VALUE!</v>
      </c>
      <c r="DX45" s="197" t="e">
        <f>CZ45*Refining!$G$3+DA45*Refining!$G$4+DB45*Refining!$G$5+DC45*Refining!$G$6+DD45*Refining!$G$7+DE45*Refining!$G$8+DF45*Refining!$G$9+DG45*Refining!$G$10+DH45*Refining!$G$11+DI45*Refining!$G$12</f>
        <v>#VALUE!</v>
      </c>
      <c r="DY45" s="197" t="e">
        <f t="shared" si="13"/>
        <v>#VALUE!</v>
      </c>
      <c r="DZ45" s="199" t="e">
        <f t="shared" si="14"/>
        <v>#VALUE!</v>
      </c>
      <c r="EA45" s="190" t="e">
        <f t="shared" si="15"/>
        <v>#VALUE!</v>
      </c>
      <c r="EB45" s="200" t="e">
        <f t="shared" ref="EB45:EC45" si="183">EA45/60</f>
        <v>#VALUE!</v>
      </c>
      <c r="EC45" s="200" t="e">
        <f t="shared" si="183"/>
        <v>#VALUE!</v>
      </c>
      <c r="ED45" s="190" t="e">
        <f t="shared" si="17"/>
        <v>#VALUE!</v>
      </c>
      <c r="EE45" s="200" t="e">
        <f t="shared" ref="EE45:EF45" si="184">ED45/1000</f>
        <v>#VALUE!</v>
      </c>
      <c r="EF45" s="201" t="e">
        <f t="shared" si="184"/>
        <v>#VALUE!</v>
      </c>
      <c r="EG45" s="136" t="e">
        <f t="shared" si="19"/>
        <v>#VALUE!</v>
      </c>
      <c r="EH45" s="138" t="e">
        <f t="shared" si="20"/>
        <v>#VALUE!</v>
      </c>
      <c r="EI45" s="133">
        <v>1602</v>
      </c>
    </row>
    <row r="46" spans="1:139" ht="12.75" x14ac:dyDescent="0.2">
      <c r="A46" s="864"/>
      <c r="B46" s="135" t="s">
        <v>273</v>
      </c>
      <c r="C46" s="137" t="s">
        <v>156</v>
      </c>
      <c r="D46" s="137">
        <v>1</v>
      </c>
      <c r="E46" s="137">
        <v>1</v>
      </c>
      <c r="F46" s="137">
        <v>2</v>
      </c>
      <c r="G46" s="141">
        <f t="shared" si="0"/>
        <v>31.25</v>
      </c>
      <c r="H46" s="142">
        <v>80</v>
      </c>
      <c r="I46" s="142">
        <v>80</v>
      </c>
      <c r="J46" s="144">
        <f>H46/Main!$D$9</f>
        <v>16</v>
      </c>
      <c r="K46" s="144">
        <f>I46/Main!$D$10</f>
        <v>40</v>
      </c>
      <c r="L46" s="144">
        <f t="shared" si="1"/>
        <v>2.5</v>
      </c>
      <c r="M46" s="144">
        <v>1</v>
      </c>
      <c r="N46" s="306">
        <v>1000</v>
      </c>
      <c r="O46" s="149">
        <v>560000</v>
      </c>
      <c r="P46" s="150"/>
      <c r="Q46" s="153">
        <v>1000</v>
      </c>
      <c r="R46" s="153">
        <f>Q46*Main!$D$6</f>
        <v>10000</v>
      </c>
      <c r="S46" s="155"/>
      <c r="T46" s="155"/>
      <c r="U46" s="150"/>
      <c r="V46" s="150"/>
      <c r="W46" s="150"/>
      <c r="X46" s="150"/>
      <c r="Y46" s="150"/>
      <c r="Z46" s="150"/>
      <c r="AA46" s="150"/>
      <c r="AB46" s="150"/>
      <c r="AC46" s="157" t="s">
        <v>240</v>
      </c>
      <c r="AD46" s="165">
        <v>150</v>
      </c>
      <c r="AE46" s="165">
        <v>0</v>
      </c>
      <c r="AF46" s="165">
        <v>0</v>
      </c>
      <c r="AG46" s="165">
        <v>0</v>
      </c>
      <c r="AH46" s="165">
        <v>40</v>
      </c>
      <c r="AI46" s="165">
        <v>0</v>
      </c>
      <c r="AJ46" s="165">
        <v>8</v>
      </c>
      <c r="AK46" s="171">
        <v>80</v>
      </c>
      <c r="AL46" s="165">
        <v>4</v>
      </c>
      <c r="AM46" s="165">
        <v>0</v>
      </c>
      <c r="AN46" s="165">
        <v>0</v>
      </c>
      <c r="AO46" s="165">
        <v>0</v>
      </c>
      <c r="AP46" s="165">
        <v>0</v>
      </c>
      <c r="AQ46" s="165">
        <v>0</v>
      </c>
      <c r="AR46" s="165">
        <v>0</v>
      </c>
      <c r="AS46" s="165">
        <v>0</v>
      </c>
      <c r="AT46" s="165">
        <v>0</v>
      </c>
      <c r="AU46" s="165">
        <v>0</v>
      </c>
      <c r="AV46" s="165">
        <v>0</v>
      </c>
      <c r="AW46" s="165">
        <v>0</v>
      </c>
      <c r="AX46" s="165">
        <v>0</v>
      </c>
      <c r="AY46" s="175">
        <f t="shared" ref="AY46:BS46" si="185">IF(AD46 = 0, "", AD46)</f>
        <v>150</v>
      </c>
      <c r="AZ46" s="163" t="str">
        <f t="shared" si="185"/>
        <v/>
      </c>
      <c r="BA46" s="163" t="str">
        <f t="shared" si="185"/>
        <v/>
      </c>
      <c r="BB46" s="163" t="str">
        <f t="shared" si="185"/>
        <v/>
      </c>
      <c r="BC46" s="165">
        <f t="shared" si="185"/>
        <v>40</v>
      </c>
      <c r="BD46" s="163" t="str">
        <f t="shared" si="185"/>
        <v/>
      </c>
      <c r="BE46" s="165">
        <f t="shared" si="185"/>
        <v>8</v>
      </c>
      <c r="BF46" s="171">
        <f t="shared" si="185"/>
        <v>80</v>
      </c>
      <c r="BG46" s="165">
        <f t="shared" si="185"/>
        <v>4</v>
      </c>
      <c r="BH46" s="163" t="str">
        <f t="shared" si="185"/>
        <v/>
      </c>
      <c r="BI46" s="163" t="str">
        <f t="shared" si="185"/>
        <v/>
      </c>
      <c r="BJ46" s="163" t="str">
        <f t="shared" si="185"/>
        <v/>
      </c>
      <c r="BK46" s="163" t="str">
        <f t="shared" si="185"/>
        <v/>
      </c>
      <c r="BL46" s="163" t="str">
        <f t="shared" si="185"/>
        <v/>
      </c>
      <c r="BM46" s="163" t="str">
        <f t="shared" si="185"/>
        <v/>
      </c>
      <c r="BN46" s="163" t="str">
        <f t="shared" si="185"/>
        <v/>
      </c>
      <c r="BO46" s="163" t="str">
        <f t="shared" si="185"/>
        <v/>
      </c>
      <c r="BP46" s="163" t="str">
        <f t="shared" si="185"/>
        <v/>
      </c>
      <c r="BQ46" s="163" t="str">
        <f t="shared" si="185"/>
        <v/>
      </c>
      <c r="BR46" s="163" t="str">
        <f t="shared" si="185"/>
        <v/>
      </c>
      <c r="BS46" s="173" t="str">
        <f t="shared" si="185"/>
        <v/>
      </c>
      <c r="BT46" s="175" t="e">
        <f>$AY46*Assembly!Z$4+$AZ46*Assembly!Z$5+$BA46*Assembly!Z$6+$BB46*Assembly!Z$7+$BC46*Assembly!Z$8+$BD46*Assembly!Z$9+$BE46*Assembly!Z$10+$BF46*Assembly!Z$11+$BG46*Assembly!Z$12+$BH46*Assembly!Z$13+$BI46*Assembly!Z$14+$BJ46*Assembly!Z$15+$BK46*Assembly!Z$16+$BL46*Assembly!Z$17+$BM46*Assembly!Z$18+$BN46*Assembly!Z$19+$BO46*Assembly!Z$20+$BP46*Assembly!Z$21+$BQ46*Assembly!Z$22+$BR46*Assembly!Z$23+$BS46*Assembly!Z$24</f>
        <v>#VALUE!</v>
      </c>
      <c r="BU46" s="165" t="e">
        <f t="shared" si="3"/>
        <v>#VALUE!</v>
      </c>
      <c r="BV46" s="176" t="e">
        <f t="shared" si="177"/>
        <v>#VALUE!</v>
      </c>
      <c r="BW46" s="165" t="e">
        <f>$AY46*Assembly!AD$4+$AZ46*Assembly!AD$5+$BA46*Assembly!AD$6+$BB46*Assembly!AD$7+$BC46*Assembly!AD$8+$BD46*Assembly!AD$9+$BE46*Assembly!AD$10+$BF46*Assembly!AD$11+$BG46*Assembly!AD$12+$BH46*Assembly!AD$13+$BI46*Assembly!AD$14+$BJ46*Assembly!AD$15+$BK46*Assembly!AD$16+$BL46*Assembly!AD$17+$BM46*Assembly!AD$18+$BN46*Assembly!AD$19+$BO46*Assembly!AD$20+$BP46*Assembly!AD$21+$BQ46*Assembly!AD$22+$BR46*Assembly!AD$23+$BS46*Assembly!AD$24</f>
        <v>#VALUE!</v>
      </c>
      <c r="BX46" s="180" t="e">
        <f t="shared" si="4"/>
        <v>#VALUE!</v>
      </c>
      <c r="BY46" s="181" t="e">
        <f t="shared" si="5"/>
        <v>#VALUE!</v>
      </c>
      <c r="BZ46" s="182" t="e">
        <f t="shared" si="6"/>
        <v>#VALUE!</v>
      </c>
      <c r="CA46" s="181" t="e">
        <f t="shared" si="7"/>
        <v>#VALUE!</v>
      </c>
      <c r="CB46" s="165" t="e">
        <f>$AY46*Assembly!Y$4+$AZ46*Assembly!Y$5+$BA46*Assembly!Y$6+$BB46*Assembly!Y$7+$BC46*Assembly!Y$8+$BD46*Assembly!Y$9+$BE46*Assembly!Y$10+$BF46*Assembly!Y$11+$BG46*Assembly!Y$12+$BH46*Assembly!Y$13+$BI46*Assembly!Y$14+$BJ46*Assembly!Y$15+$BK46*Assembly!Y$16+$BL46*Assembly!Y$17+$BM46*Assembly!Y$18+$BN46*Assembly!Y$19+$BO46*Assembly!Y$20+$BP46*Assembly!Y$21+$BQ46*Assembly!Y$22+$BR46*Assembly!Y$23+$BS46*Assembly!Y$24</f>
        <v>#VALUE!</v>
      </c>
      <c r="CC46" s="165" t="e">
        <f t="shared" si="8"/>
        <v>#VALUE!</v>
      </c>
      <c r="CD46" s="136" t="e">
        <f t="shared" si="9"/>
        <v>#VALUE!</v>
      </c>
      <c r="CE46" s="184" t="e">
        <f>$AY46*Assembly!AC$4+$AZ46*Assembly!AC$5+$BA46*Assembly!AC$6+$BB46*Assembly!AC$7+$BC46*Assembly!AC$8+$BD46*Assembly!AC$9+$BE46*Assembly!AC$10+$BF46*Assembly!AC$11+$BG46*Assembly!AC$12+$BH46*Assembly!AC$13+$BI46*Assembly!AC$14+$BJ46*Assembly!AC$15+$BK46*Assembly!AC$16+$BL46*Assembly!AC$17+$BM46*Assembly!AC$18+$BN46*Assembly!AC$19+$BO46*Assembly!AC$20+$BP46*Assembly!AC$21+$BQ46*Assembly!AC$22+$BR46*Assembly!AC$23+$BS46*Assembly!AC$24</f>
        <v>#VALUE!</v>
      </c>
      <c r="CF46" s="153" t="e">
        <f>$AY46*Assembly!M$4+$AZ46*Assembly!M$5+$BA46*Assembly!M$6+$BB46*Assembly!M$7+$BC46*Assembly!M$8+$BD46*Assembly!M$9+$BE46*Assembly!M$10+$BF46*Assembly!M$11+$BG46*Assembly!M$12+$BH46*Assembly!M$13+$BI46*Assembly!M$14+$BJ46*Assembly!M$15+$BK46*Assembly!M$16+$BL46*Assembly!M$17+$BM46*Assembly!M$18+$BN46*Assembly!M$19+$BO46*Assembly!M$20+$BP46*Assembly!M$21+$BQ46*Assembly!M$22+$BR46*Assembly!M$23+$BS46*Assembly!M$24</f>
        <v>#VALUE!</v>
      </c>
      <c r="CG46" s="153" t="e">
        <f>$AY46*Assembly!N$4+$AZ46*Assembly!N$5+$BA46*Assembly!N$6+$BB46*Assembly!N$7+$BC46*Assembly!N$8+$BD46*Assembly!N$9+$BE46*Assembly!N$10+$BF46*Assembly!N$11+$BG46*Assembly!N$12+$BH46*Assembly!N$13+$BI46*Assembly!N$14+$BJ46*Assembly!N$15+$BK46*Assembly!N$16+$BL46*Assembly!N$17+$BM46*Assembly!N$18+$BN46*Assembly!N$19+$BO46*Assembly!N$20+$BP46*Assembly!N$21+$BQ46*Assembly!N$22+$BR46*Assembly!N$23+$BS46*Assembly!N$24</f>
        <v>#VALUE!</v>
      </c>
      <c r="CH46" s="153" t="e">
        <f>$AY46*Assembly!O$4+$AZ46*Assembly!O$5+$BA46*Assembly!O$6+$BB46*Assembly!O$7+$BC46*Assembly!O$8+$BD46*Assembly!O$9+$BE46*Assembly!O$10+$BF46*Assembly!O$11+$BG46*Assembly!O$12+$BH46*Assembly!O$13+$BI46*Assembly!O$14+$BJ46*Assembly!O$15+$BK46*Assembly!O$16+$BL46*Assembly!O$17+$BM46*Assembly!O$18+$BN46*Assembly!O$19+$BO46*Assembly!O$20+$BP46*Assembly!O$21+$BQ46*Assembly!O$22+$BR46*Assembly!O$23+$BS46*Assembly!O$24</f>
        <v>#VALUE!</v>
      </c>
      <c r="CI46" s="142" t="e">
        <f>$AY46*Assembly!P$4+$AZ46*Assembly!P$5+$BA46*Assembly!P$6+$BB46*Assembly!P$7+$BC46*Assembly!P$8+$BD46*Assembly!P$9+$BE46*Assembly!P$10+$BF46*Assembly!P$11+$BG46*Assembly!P$12+$BH46*Assembly!P$13+$BI46*Assembly!P$14+$BJ46*Assembly!P$15+$BK46*Assembly!P$16+$BL46*Assembly!P$17+$BM46*Assembly!P$18+$BN46*Assembly!P$19+$BO46*Assembly!P$20+$BP46*Assembly!P$21+$BQ46*Assembly!P$22+$BR46*Assembly!P$23+$BS46*Assembly!P$24</f>
        <v>#VALUE!</v>
      </c>
      <c r="CJ46" s="142" t="e">
        <f>$AY46*Assembly!Q$4+$AZ46*Assembly!Q$5+$BA46*Assembly!Q$6+$BB46*Assembly!Q$7+$BC46*Assembly!Q$8+$BD46*Assembly!Q$9+$BE46*Assembly!Q$10+$BF46*Assembly!Q$11+$BG46*Assembly!Q$12+$BH46*Assembly!Q$13+$BI46*Assembly!Q$14+$BJ46*Assembly!Q$15+$BK46*Assembly!Q$16+$BL46*Assembly!Q$17+$BM46*Assembly!Q$18+$BN46*Assembly!Q$19+$BO46*Assembly!Q$20+$BP46*Assembly!Q$21+$BQ46*Assembly!Q$22+$BR46*Assembly!Q$23+$BS46*Assembly!Q$24</f>
        <v>#VALUE!</v>
      </c>
      <c r="CK46" s="153" t="e">
        <f>$AY46*Assembly!R$4+$AZ46*Assembly!R$5+$BA46*Assembly!R$6+$BB46*Assembly!R$7+$BC46*Assembly!R$8+$BD46*Assembly!R$9+$BE46*Assembly!R$10+$BF46*Assembly!R$11+$BG46*Assembly!R$12+$BH46*Assembly!R$13+$BI46*Assembly!R$14+$BJ46*Assembly!R$15+$BK46*Assembly!R$16+$BL46*Assembly!R$17+$BM46*Assembly!R$18+$BN46*Assembly!R$19+$BO46*Assembly!R$20+$BP46*Assembly!R$21+$BQ46*Assembly!R$22+$BR46*Assembly!R$23+$BS46*Assembly!R$24</f>
        <v>#VALUE!</v>
      </c>
      <c r="CL46" s="142" t="e">
        <f>$AY46*Assembly!S$4+$AZ46*Assembly!S$5+$BA46*Assembly!S$6+$BB46*Assembly!S$7+$BC46*Assembly!S$8+$BD46*Assembly!S$9+$BE46*Assembly!S$10+$BF46*Assembly!S$11+$BG46*Assembly!S$12+$BH46*Assembly!S$13+$BI46*Assembly!S$14+$BJ46*Assembly!S$15+$BK46*Assembly!S$16+$BL46*Assembly!S$17+$BM46*Assembly!S$18+$BN46*Assembly!S$19+$BO46*Assembly!S$20+$BP46*Assembly!S$21+$BQ46*Assembly!S$22+$BR46*Assembly!S$23+$BS46*Assembly!S$24</f>
        <v>#VALUE!</v>
      </c>
      <c r="CM46" s="142" t="e">
        <f>$AY46*Assembly!T$4+$AZ46*Assembly!T$5+$BA46*Assembly!T$6+$BB46*Assembly!T$7+$BC46*Assembly!T$8+$BD46*Assembly!T$9+$BE46*Assembly!T$10+$BF46*Assembly!T$11+$BG46*Assembly!T$12+$BH46*Assembly!T$13+$BI46*Assembly!T$14+$BJ46*Assembly!T$15+$BK46*Assembly!T$16+$BL46*Assembly!T$17+$BM46*Assembly!T$18+$BN46*Assembly!T$19+$BO46*Assembly!T$20+$BP46*Assembly!T$21+$BQ46*Assembly!T$22+$BR46*Assembly!T$23+$BS46*Assembly!T$24</f>
        <v>#VALUE!</v>
      </c>
      <c r="CN46" s="142" t="e">
        <f>$AY46*Assembly!U$4+$AZ46*Assembly!U$5+$BA46*Assembly!U$6+$BB46*Assembly!U$7+$BC46*Assembly!U$8+$BD46*Assembly!U$9+$BE46*Assembly!U$10+$BF46*Assembly!U$11+$BG46*Assembly!U$12+$BH46*Assembly!U$13+$BI46*Assembly!U$14+$BJ46*Assembly!U$15+$BK46*Assembly!U$16+$BL46*Assembly!U$17+$BM46*Assembly!U$18+$BN46*Assembly!U$19+$BO46*Assembly!U$20+$BP46*Assembly!U$21+$BQ46*Assembly!U$22+$BR46*Assembly!U$23+$BS46*Assembly!U$24</f>
        <v>#VALUE!</v>
      </c>
      <c r="CO46" s="153" t="e">
        <f>$AY46*Assembly!V$4+$AZ46*Assembly!V$5+$BA46*Assembly!V$6+$BB46*Assembly!V$7+$BC46*Assembly!V$8+$BD46*Assembly!V$9+$BE46*Assembly!V$10+$BF46*Assembly!V$11+$BG46*Assembly!V$12+$BH46*Assembly!V$13+$BI46*Assembly!V$14+$BJ46*Assembly!V$15+$BK46*Assembly!V$16+$BL46*Assembly!V$17+$BM46*Assembly!V$18+$BN46*Assembly!V$19+$BO46*Assembly!V$20+$BP46*Assembly!V$21+$BQ46*Assembly!V$22+$BR46*Assembly!V$23+$BS46*Assembly!V$24</f>
        <v>#VALUE!</v>
      </c>
      <c r="CP46" s="153" t="e">
        <f>CF46*Refining!$F$3</f>
        <v>#VALUE!</v>
      </c>
      <c r="CQ46" s="153" t="e">
        <f>CG46*Refining!$F$4</f>
        <v>#VALUE!</v>
      </c>
      <c r="CR46" s="153" t="e">
        <f>CH46*Refining!$F$5</f>
        <v>#VALUE!</v>
      </c>
      <c r="CS46" s="153" t="e">
        <f>CI46*Refining!$F$6</f>
        <v>#VALUE!</v>
      </c>
      <c r="CT46" s="153" t="e">
        <f>CJ46*Refining!$F$7</f>
        <v>#VALUE!</v>
      </c>
      <c r="CU46" s="153" t="e">
        <f>CK46*Refining!$F$8</f>
        <v>#VALUE!</v>
      </c>
      <c r="CV46" s="153" t="e">
        <f>CL46*Refining!$F$9</f>
        <v>#VALUE!</v>
      </c>
      <c r="CW46" s="153" t="e">
        <f>CM46*Refining!$F$10</f>
        <v>#VALUE!</v>
      </c>
      <c r="CX46" s="153" t="e">
        <f>CN46*Refining!$F$11</f>
        <v>#VALUE!</v>
      </c>
      <c r="CY46" s="153" t="e">
        <f>CO46*Refining!$F$12</f>
        <v>#VALUE!</v>
      </c>
      <c r="CZ46" s="190" t="e">
        <f t="shared" ref="CZ46:DS46" si="186">IF(CF46 = 0, "", CF46)</f>
        <v>#VALUE!</v>
      </c>
      <c r="DA46" s="197" t="e">
        <f t="shared" si="186"/>
        <v>#VALUE!</v>
      </c>
      <c r="DB46" s="191" t="e">
        <f t="shared" si="186"/>
        <v>#VALUE!</v>
      </c>
      <c r="DC46" s="191" t="e">
        <f t="shared" si="186"/>
        <v>#VALUE!</v>
      </c>
      <c r="DD46" s="193" t="e">
        <f t="shared" si="186"/>
        <v>#VALUE!</v>
      </c>
      <c r="DE46" s="191" t="e">
        <f t="shared" si="186"/>
        <v>#VALUE!</v>
      </c>
      <c r="DF46" s="193" t="e">
        <f t="shared" si="186"/>
        <v>#VALUE!</v>
      </c>
      <c r="DG46" s="193" t="e">
        <f t="shared" si="186"/>
        <v>#VALUE!</v>
      </c>
      <c r="DH46" s="191" t="e">
        <f t="shared" si="186"/>
        <v>#VALUE!</v>
      </c>
      <c r="DI46" s="195" t="e">
        <f t="shared" si="186"/>
        <v>#VALUE!</v>
      </c>
      <c r="DJ46" s="190" t="e">
        <f t="shared" si="186"/>
        <v>#VALUE!</v>
      </c>
      <c r="DK46" s="197" t="e">
        <f t="shared" si="186"/>
        <v>#VALUE!</v>
      </c>
      <c r="DL46" s="191" t="e">
        <f t="shared" si="186"/>
        <v>#VALUE!</v>
      </c>
      <c r="DM46" s="191" t="e">
        <f t="shared" si="186"/>
        <v>#VALUE!</v>
      </c>
      <c r="DN46" s="193" t="e">
        <f t="shared" si="186"/>
        <v>#VALUE!</v>
      </c>
      <c r="DO46" s="191" t="e">
        <f t="shared" si="186"/>
        <v>#VALUE!</v>
      </c>
      <c r="DP46" s="191" t="e">
        <f t="shared" si="186"/>
        <v>#VALUE!</v>
      </c>
      <c r="DQ46" s="191" t="e">
        <f t="shared" si="186"/>
        <v>#VALUE!</v>
      </c>
      <c r="DR46" s="191" t="e">
        <f t="shared" si="186"/>
        <v>#VALUE!</v>
      </c>
      <c r="DS46" s="195" t="e">
        <f t="shared" si="186"/>
        <v>#VALUE!</v>
      </c>
      <c r="DT46" s="190" t="e">
        <f t="shared" si="11"/>
        <v>#VALUE!</v>
      </c>
      <c r="DU46" s="197" t="e">
        <f t="shared" si="12"/>
        <v>#VALUE!</v>
      </c>
      <c r="DV46" s="165" t="e">
        <f>CZ46*'Ores &amp; Ingots'!$C$3+DA46*'Ores &amp; Ingots'!$C$4+DB46*'Ores &amp; Ingots'!$C$5+DC46*'Ores &amp; Ingots'!$C$6+DD46*'Ores &amp; Ingots'!$C$7+DE46*'Ores &amp; Ingots'!$C$8+DF46*'Ores &amp; Ingots'!$C$9+DG46*'Ores &amp; Ingots'!$C$10+DH46*'Ores &amp; Ingots'!$C$11+DI46*'Ores &amp; Ingots'!$C$12</f>
        <v>#VALUE!</v>
      </c>
      <c r="DW46" s="165" t="e">
        <f>DJ46*'Ores &amp; Ingots'!$B$3+DK46*'Ores &amp; Ingots'!$B$4+DL46*'Ores &amp; Ingots'!$B$5+DM46*'Ores &amp; Ingots'!$B$6+DN46*'Ores &amp; Ingots'!$B$7+DO46*'Ores &amp; Ingots'!$B$8+DP46*'Ores &amp; Ingots'!$B$9+DQ46*'Ores &amp; Ingots'!$B$10+DR46*'Ores &amp; Ingots'!$B$11+DS46*'Ores &amp; Ingots'!$B$12</f>
        <v>#VALUE!</v>
      </c>
      <c r="DX46" s="197" t="e">
        <f>CZ46*Refining!$G$3+DA46*Refining!$G$4+DB46*Refining!$G$5+DC46*Refining!$G$6+DD46*Refining!$G$7+DE46*Refining!$G$8+DF46*Refining!$G$9+DG46*Refining!$G$10+DH46*Refining!$G$11+DI46*Refining!$G$12</f>
        <v>#VALUE!</v>
      </c>
      <c r="DY46" s="197" t="e">
        <f t="shared" si="13"/>
        <v>#VALUE!</v>
      </c>
      <c r="DZ46" s="199" t="e">
        <f t="shared" si="14"/>
        <v>#VALUE!</v>
      </c>
      <c r="EA46" s="190" t="e">
        <f t="shared" si="15"/>
        <v>#VALUE!</v>
      </c>
      <c r="EB46" s="200" t="e">
        <f t="shared" ref="EB46:EC46" si="187">EA46/60</f>
        <v>#VALUE!</v>
      </c>
      <c r="EC46" s="200" t="e">
        <f t="shared" si="187"/>
        <v>#VALUE!</v>
      </c>
      <c r="ED46" s="190" t="e">
        <f t="shared" si="17"/>
        <v>#VALUE!</v>
      </c>
      <c r="EE46" s="200" t="e">
        <f t="shared" ref="EE46:EF46" si="188">ED46/1000</f>
        <v>#VALUE!</v>
      </c>
      <c r="EF46" s="201" t="e">
        <f t="shared" si="188"/>
        <v>#VALUE!</v>
      </c>
      <c r="EG46" s="136" t="e">
        <f t="shared" si="19"/>
        <v>#VALUE!</v>
      </c>
      <c r="EH46" s="138" t="e">
        <f t="shared" si="20"/>
        <v>#VALUE!</v>
      </c>
      <c r="EI46" s="133">
        <v>4202</v>
      </c>
    </row>
    <row r="47" spans="1:139" ht="12.75" x14ac:dyDescent="0.2">
      <c r="A47" s="864"/>
      <c r="B47" s="135" t="s">
        <v>274</v>
      </c>
      <c r="C47" s="137" t="s">
        <v>156</v>
      </c>
      <c r="D47" s="137">
        <v>1</v>
      </c>
      <c r="E47" s="137">
        <v>1</v>
      </c>
      <c r="F47" s="137">
        <v>3</v>
      </c>
      <c r="G47" s="202">
        <f t="shared" si="0"/>
        <v>46.875</v>
      </c>
      <c r="H47" s="203">
        <v>20</v>
      </c>
      <c r="I47" s="203">
        <v>20</v>
      </c>
      <c r="J47" s="204">
        <f>H47/Main!$D$9</f>
        <v>4</v>
      </c>
      <c r="K47" s="204">
        <f>I47/Main!$D$10</f>
        <v>10</v>
      </c>
      <c r="L47" s="204">
        <f t="shared" si="1"/>
        <v>2.5</v>
      </c>
      <c r="M47" s="356">
        <v>0.2</v>
      </c>
      <c r="N47" s="214" t="s">
        <v>28</v>
      </c>
      <c r="O47" s="206">
        <v>2000</v>
      </c>
      <c r="P47" s="207"/>
      <c r="Q47" s="357" t="s">
        <v>28</v>
      </c>
      <c r="R47" s="358" t="s">
        <v>28</v>
      </c>
      <c r="S47" s="209"/>
      <c r="T47" s="209"/>
      <c r="U47" s="207"/>
      <c r="V47" s="207"/>
      <c r="W47" s="207"/>
      <c r="X47" s="207"/>
      <c r="Y47" s="207"/>
      <c r="Z47" s="207"/>
      <c r="AA47" s="207"/>
      <c r="AB47" s="207"/>
      <c r="AC47" s="210" t="s">
        <v>240</v>
      </c>
      <c r="AD47" s="165">
        <v>300</v>
      </c>
      <c r="AE47" s="165">
        <v>0</v>
      </c>
      <c r="AF47" s="165">
        <v>24</v>
      </c>
      <c r="AG47" s="165">
        <v>12</v>
      </c>
      <c r="AH47" s="165">
        <v>40</v>
      </c>
      <c r="AI47" s="165">
        <v>0</v>
      </c>
      <c r="AJ47" s="165">
        <v>5</v>
      </c>
      <c r="AK47" s="171">
        <v>5</v>
      </c>
      <c r="AL47" s="165">
        <v>0</v>
      </c>
      <c r="AM47" s="165">
        <v>0</v>
      </c>
      <c r="AN47" s="165">
        <v>0</v>
      </c>
      <c r="AO47" s="165">
        <v>0</v>
      </c>
      <c r="AP47" s="165">
        <v>0</v>
      </c>
      <c r="AQ47" s="165">
        <v>0</v>
      </c>
      <c r="AR47" s="165">
        <v>0</v>
      </c>
      <c r="AS47" s="165">
        <v>0</v>
      </c>
      <c r="AT47" s="165">
        <v>0</v>
      </c>
      <c r="AU47" s="165">
        <v>0</v>
      </c>
      <c r="AV47" s="165">
        <v>0</v>
      </c>
      <c r="AW47" s="165">
        <v>0</v>
      </c>
      <c r="AX47" s="165">
        <v>0</v>
      </c>
      <c r="AY47" s="175">
        <f t="shared" ref="AY47:BS47" si="189">IF(AD47 = 0, "", AD47)</f>
        <v>300</v>
      </c>
      <c r="AZ47" s="163" t="str">
        <f t="shared" si="189"/>
        <v/>
      </c>
      <c r="BA47" s="165">
        <f t="shared" si="189"/>
        <v>24</v>
      </c>
      <c r="BB47" s="165">
        <f t="shared" si="189"/>
        <v>12</v>
      </c>
      <c r="BC47" s="165">
        <f t="shared" si="189"/>
        <v>40</v>
      </c>
      <c r="BD47" s="163" t="str">
        <f t="shared" si="189"/>
        <v/>
      </c>
      <c r="BE47" s="165">
        <f t="shared" si="189"/>
        <v>5</v>
      </c>
      <c r="BF47" s="171">
        <f t="shared" si="189"/>
        <v>5</v>
      </c>
      <c r="BG47" s="163" t="str">
        <f t="shared" si="189"/>
        <v/>
      </c>
      <c r="BH47" s="163" t="str">
        <f t="shared" si="189"/>
        <v/>
      </c>
      <c r="BI47" s="163" t="str">
        <f t="shared" si="189"/>
        <v/>
      </c>
      <c r="BJ47" s="163" t="str">
        <f t="shared" si="189"/>
        <v/>
      </c>
      <c r="BK47" s="163" t="str">
        <f t="shared" si="189"/>
        <v/>
      </c>
      <c r="BL47" s="163" t="str">
        <f t="shared" si="189"/>
        <v/>
      </c>
      <c r="BM47" s="163" t="str">
        <f t="shared" si="189"/>
        <v/>
      </c>
      <c r="BN47" s="163" t="str">
        <f t="shared" si="189"/>
        <v/>
      </c>
      <c r="BO47" s="163" t="str">
        <f t="shared" si="189"/>
        <v/>
      </c>
      <c r="BP47" s="163" t="str">
        <f t="shared" si="189"/>
        <v/>
      </c>
      <c r="BQ47" s="163" t="str">
        <f t="shared" si="189"/>
        <v/>
      </c>
      <c r="BR47" s="163" t="str">
        <f t="shared" si="189"/>
        <v/>
      </c>
      <c r="BS47" s="173" t="str">
        <f t="shared" si="189"/>
        <v/>
      </c>
      <c r="BT47" s="175" t="e">
        <f>$AY47*Assembly!Z$4+$AZ47*Assembly!Z$5+$BA47*Assembly!Z$6+$BB47*Assembly!Z$7+$BC47*Assembly!Z$8+$BD47*Assembly!Z$9+$BE47*Assembly!Z$10+$BF47*Assembly!Z$11+$BG47*Assembly!Z$12+$BH47*Assembly!Z$13+$BI47*Assembly!Z$14+$BJ47*Assembly!Z$15+$BK47*Assembly!Z$16+$BL47*Assembly!Z$17+$BM47*Assembly!Z$18+$BN47*Assembly!Z$19+$BO47*Assembly!Z$20+$BP47*Assembly!Z$21+$BQ47*Assembly!Z$22+$BR47*Assembly!Z$23+$BS47*Assembly!Z$24</f>
        <v>#VALUE!</v>
      </c>
      <c r="BU47" s="165" t="e">
        <f t="shared" si="3"/>
        <v>#VALUE!</v>
      </c>
      <c r="BV47" s="176" t="str">
        <f t="shared" si="177"/>
        <v>?</v>
      </c>
      <c r="BW47" s="165" t="e">
        <f>$AY47*Assembly!AD$4+$AZ47*Assembly!AD$5+$BA47*Assembly!AD$6+$BB47*Assembly!AD$7+$BC47*Assembly!AD$8+$BD47*Assembly!AD$9+$BE47*Assembly!AD$10+$BF47*Assembly!AD$11+$BG47*Assembly!AD$12+$BH47*Assembly!AD$13+$BI47*Assembly!AD$14+$BJ47*Assembly!AD$15+$BK47*Assembly!AD$16+$BL47*Assembly!AD$17+$BM47*Assembly!AD$18+$BN47*Assembly!AD$19+$BO47*Assembly!AD$20+$BP47*Assembly!AD$21+$BQ47*Assembly!AD$22+$BR47*Assembly!AD$23+$BS47*Assembly!AD$24</f>
        <v>#VALUE!</v>
      </c>
      <c r="BX47" s="180" t="e">
        <f t="shared" si="4"/>
        <v>#VALUE!</v>
      </c>
      <c r="BY47" s="181" t="e">
        <f t="shared" si="5"/>
        <v>#VALUE!</v>
      </c>
      <c r="BZ47" s="182" t="e">
        <f t="shared" si="6"/>
        <v>#VALUE!</v>
      </c>
      <c r="CA47" s="181" t="e">
        <f t="shared" si="7"/>
        <v>#VALUE!</v>
      </c>
      <c r="CB47" s="165" t="e">
        <f>$AY47*Assembly!Y$4+$AZ47*Assembly!Y$5+$BA47*Assembly!Y$6+$BB47*Assembly!Y$7+$BC47*Assembly!Y$8+$BD47*Assembly!Y$9+$BE47*Assembly!Y$10+$BF47*Assembly!Y$11+$BG47*Assembly!Y$12+$BH47*Assembly!Y$13+$BI47*Assembly!Y$14+$BJ47*Assembly!Y$15+$BK47*Assembly!Y$16+$BL47*Assembly!Y$17+$BM47*Assembly!Y$18+$BN47*Assembly!Y$19+$BO47*Assembly!Y$20+$BP47*Assembly!Y$21+$BQ47*Assembly!Y$22+$BR47*Assembly!Y$23+$BS47*Assembly!Y$24</f>
        <v>#VALUE!</v>
      </c>
      <c r="CC47" s="165" t="e">
        <f t="shared" si="8"/>
        <v>#VALUE!</v>
      </c>
      <c r="CD47" s="136" t="e">
        <f t="shared" si="9"/>
        <v>#VALUE!</v>
      </c>
      <c r="CE47" s="184" t="e">
        <f>$AY47*Assembly!AC$4+$AZ47*Assembly!AC$5+$BA47*Assembly!AC$6+$BB47*Assembly!AC$7+$BC47*Assembly!AC$8+$BD47*Assembly!AC$9+$BE47*Assembly!AC$10+$BF47*Assembly!AC$11+$BG47*Assembly!AC$12+$BH47*Assembly!AC$13+$BI47*Assembly!AC$14+$BJ47*Assembly!AC$15+$BK47*Assembly!AC$16+$BL47*Assembly!AC$17+$BM47*Assembly!AC$18+$BN47*Assembly!AC$19+$BO47*Assembly!AC$20+$BP47*Assembly!AC$21+$BQ47*Assembly!AC$22+$BR47*Assembly!AC$23+$BS47*Assembly!AC$24</f>
        <v>#VALUE!</v>
      </c>
      <c r="CF47" s="208" t="e">
        <f>$AY47*Assembly!M$4+$AZ47*Assembly!M$5+$BA47*Assembly!M$6+$BB47*Assembly!M$7+$BC47*Assembly!M$8+$BD47*Assembly!M$9+$BE47*Assembly!M$10+$BF47*Assembly!M$11+$BG47*Assembly!M$12+$BH47*Assembly!M$13+$BI47*Assembly!M$14+$BJ47*Assembly!M$15+$BK47*Assembly!M$16+$BL47*Assembly!M$17+$BM47*Assembly!M$18+$BN47*Assembly!M$19+$BO47*Assembly!M$20+$BP47*Assembly!M$21+$BQ47*Assembly!M$22+$BR47*Assembly!M$23+$BS47*Assembly!M$24</f>
        <v>#VALUE!</v>
      </c>
      <c r="CG47" s="208" t="e">
        <f>$AY47*Assembly!N$4+$AZ47*Assembly!N$5+$BA47*Assembly!N$6+$BB47*Assembly!N$7+$BC47*Assembly!N$8+$BD47*Assembly!N$9+$BE47*Assembly!N$10+$BF47*Assembly!N$11+$BG47*Assembly!N$12+$BH47*Assembly!N$13+$BI47*Assembly!N$14+$BJ47*Assembly!N$15+$BK47*Assembly!N$16+$BL47*Assembly!N$17+$BM47*Assembly!N$18+$BN47*Assembly!N$19+$BO47*Assembly!N$20+$BP47*Assembly!N$21+$BQ47*Assembly!N$22+$BR47*Assembly!N$23+$BS47*Assembly!N$24</f>
        <v>#VALUE!</v>
      </c>
      <c r="CH47" s="208" t="e">
        <f>$AY47*Assembly!O$4+$AZ47*Assembly!O$5+$BA47*Assembly!O$6+$BB47*Assembly!O$7+$BC47*Assembly!O$8+$BD47*Assembly!O$9+$BE47*Assembly!O$10+$BF47*Assembly!O$11+$BG47*Assembly!O$12+$BH47*Assembly!O$13+$BI47*Assembly!O$14+$BJ47*Assembly!O$15+$BK47*Assembly!O$16+$BL47*Assembly!O$17+$BM47*Assembly!O$18+$BN47*Assembly!O$19+$BO47*Assembly!O$20+$BP47*Assembly!O$21+$BQ47*Assembly!O$22+$BR47*Assembly!O$23+$BS47*Assembly!O$24</f>
        <v>#VALUE!</v>
      </c>
      <c r="CI47" s="203" t="e">
        <f>$AY47*Assembly!P$4+$AZ47*Assembly!P$5+$BA47*Assembly!P$6+$BB47*Assembly!P$7+$BC47*Assembly!P$8+$BD47*Assembly!P$9+$BE47*Assembly!P$10+$BF47*Assembly!P$11+$BG47*Assembly!P$12+$BH47*Assembly!P$13+$BI47*Assembly!P$14+$BJ47*Assembly!P$15+$BK47*Assembly!P$16+$BL47*Assembly!P$17+$BM47*Assembly!P$18+$BN47*Assembly!P$19+$BO47*Assembly!P$20+$BP47*Assembly!P$21+$BQ47*Assembly!P$22+$BR47*Assembly!P$23+$BS47*Assembly!P$24</f>
        <v>#VALUE!</v>
      </c>
      <c r="CJ47" s="203" t="e">
        <f>$AY47*Assembly!Q$4+$AZ47*Assembly!Q$5+$BA47*Assembly!Q$6+$BB47*Assembly!Q$7+$BC47*Assembly!Q$8+$BD47*Assembly!Q$9+$BE47*Assembly!Q$10+$BF47*Assembly!Q$11+$BG47*Assembly!Q$12+$BH47*Assembly!Q$13+$BI47*Assembly!Q$14+$BJ47*Assembly!Q$15+$BK47*Assembly!Q$16+$BL47*Assembly!Q$17+$BM47*Assembly!Q$18+$BN47*Assembly!Q$19+$BO47*Assembly!Q$20+$BP47*Assembly!Q$21+$BQ47*Assembly!Q$22+$BR47*Assembly!Q$23+$BS47*Assembly!Q$24</f>
        <v>#VALUE!</v>
      </c>
      <c r="CK47" s="208" t="e">
        <f>$AY47*Assembly!R$4+$AZ47*Assembly!R$5+$BA47*Assembly!R$6+$BB47*Assembly!R$7+$BC47*Assembly!R$8+$BD47*Assembly!R$9+$BE47*Assembly!R$10+$BF47*Assembly!R$11+$BG47*Assembly!R$12+$BH47*Assembly!R$13+$BI47*Assembly!R$14+$BJ47*Assembly!R$15+$BK47*Assembly!R$16+$BL47*Assembly!R$17+$BM47*Assembly!R$18+$BN47*Assembly!R$19+$BO47*Assembly!R$20+$BP47*Assembly!R$21+$BQ47*Assembly!R$22+$BR47*Assembly!R$23+$BS47*Assembly!R$24</f>
        <v>#VALUE!</v>
      </c>
      <c r="CL47" s="203" t="e">
        <f>$AY47*Assembly!S$4+$AZ47*Assembly!S$5+$BA47*Assembly!S$6+$BB47*Assembly!S$7+$BC47*Assembly!S$8+$BD47*Assembly!S$9+$BE47*Assembly!S$10+$BF47*Assembly!S$11+$BG47*Assembly!S$12+$BH47*Assembly!S$13+$BI47*Assembly!S$14+$BJ47*Assembly!S$15+$BK47*Assembly!S$16+$BL47*Assembly!S$17+$BM47*Assembly!S$18+$BN47*Assembly!S$19+$BO47*Assembly!S$20+$BP47*Assembly!S$21+$BQ47*Assembly!S$22+$BR47*Assembly!S$23+$BS47*Assembly!S$24</f>
        <v>#VALUE!</v>
      </c>
      <c r="CM47" s="203" t="e">
        <f>$AY47*Assembly!T$4+$AZ47*Assembly!T$5+$BA47*Assembly!T$6+$BB47*Assembly!T$7+$BC47*Assembly!T$8+$BD47*Assembly!T$9+$BE47*Assembly!T$10+$BF47*Assembly!T$11+$BG47*Assembly!T$12+$BH47*Assembly!T$13+$BI47*Assembly!T$14+$BJ47*Assembly!T$15+$BK47*Assembly!T$16+$BL47*Assembly!T$17+$BM47*Assembly!T$18+$BN47*Assembly!T$19+$BO47*Assembly!T$20+$BP47*Assembly!T$21+$BQ47*Assembly!T$22+$BR47*Assembly!T$23+$BS47*Assembly!T$24</f>
        <v>#VALUE!</v>
      </c>
      <c r="CN47" s="203" t="e">
        <f>$AY47*Assembly!U$4+$AZ47*Assembly!U$5+$BA47*Assembly!U$6+$BB47*Assembly!U$7+$BC47*Assembly!U$8+$BD47*Assembly!U$9+$BE47*Assembly!U$10+$BF47*Assembly!U$11+$BG47*Assembly!U$12+$BH47*Assembly!U$13+$BI47*Assembly!U$14+$BJ47*Assembly!U$15+$BK47*Assembly!U$16+$BL47*Assembly!U$17+$BM47*Assembly!U$18+$BN47*Assembly!U$19+$BO47*Assembly!U$20+$BP47*Assembly!U$21+$BQ47*Assembly!U$22+$BR47*Assembly!U$23+$BS47*Assembly!U$24</f>
        <v>#VALUE!</v>
      </c>
      <c r="CO47" s="208" t="e">
        <f>$AY47*Assembly!V$4+$AZ47*Assembly!V$5+$BA47*Assembly!V$6+$BB47*Assembly!V$7+$BC47*Assembly!V$8+$BD47*Assembly!V$9+$BE47*Assembly!V$10+$BF47*Assembly!V$11+$BG47*Assembly!V$12+$BH47*Assembly!V$13+$BI47*Assembly!V$14+$BJ47*Assembly!V$15+$BK47*Assembly!V$16+$BL47*Assembly!V$17+$BM47*Assembly!V$18+$BN47*Assembly!V$19+$BO47*Assembly!V$20+$BP47*Assembly!V$21+$BQ47*Assembly!V$22+$BR47*Assembly!V$23+$BS47*Assembly!V$24</f>
        <v>#VALUE!</v>
      </c>
      <c r="CP47" s="208" t="e">
        <f>CF47*Refining!$F$3</f>
        <v>#VALUE!</v>
      </c>
      <c r="CQ47" s="208" t="e">
        <f>CG47*Refining!$F$4</f>
        <v>#VALUE!</v>
      </c>
      <c r="CR47" s="208" t="e">
        <f>CH47*Refining!$F$5</f>
        <v>#VALUE!</v>
      </c>
      <c r="CS47" s="208" t="e">
        <f>CI47*Refining!$F$6</f>
        <v>#VALUE!</v>
      </c>
      <c r="CT47" s="208" t="e">
        <f>CJ47*Refining!$F$7</f>
        <v>#VALUE!</v>
      </c>
      <c r="CU47" s="208" t="e">
        <f>CK47*Refining!$F$8</f>
        <v>#VALUE!</v>
      </c>
      <c r="CV47" s="208" t="e">
        <f>CL47*Refining!$F$9</f>
        <v>#VALUE!</v>
      </c>
      <c r="CW47" s="208" t="e">
        <f>CM47*Refining!$F$10</f>
        <v>#VALUE!</v>
      </c>
      <c r="CX47" s="208" t="e">
        <f>CN47*Refining!$F$11</f>
        <v>#VALUE!</v>
      </c>
      <c r="CY47" s="208" t="e">
        <f>CO47*Refining!$F$12</f>
        <v>#VALUE!</v>
      </c>
      <c r="CZ47" s="190" t="e">
        <f t="shared" ref="CZ47:DS47" si="190">IF(CF47 = 0, "", CF47)</f>
        <v>#VALUE!</v>
      </c>
      <c r="DA47" s="197" t="e">
        <f t="shared" si="190"/>
        <v>#VALUE!</v>
      </c>
      <c r="DB47" s="191" t="e">
        <f t="shared" si="190"/>
        <v>#VALUE!</v>
      </c>
      <c r="DC47" s="191" t="e">
        <f t="shared" si="190"/>
        <v>#VALUE!</v>
      </c>
      <c r="DD47" s="193" t="e">
        <f t="shared" si="190"/>
        <v>#VALUE!</v>
      </c>
      <c r="DE47" s="191" t="e">
        <f t="shared" si="190"/>
        <v>#VALUE!</v>
      </c>
      <c r="DF47" s="193" t="e">
        <f t="shared" si="190"/>
        <v>#VALUE!</v>
      </c>
      <c r="DG47" s="193" t="e">
        <f t="shared" si="190"/>
        <v>#VALUE!</v>
      </c>
      <c r="DH47" s="191" t="e">
        <f t="shared" si="190"/>
        <v>#VALUE!</v>
      </c>
      <c r="DI47" s="195" t="e">
        <f t="shared" si="190"/>
        <v>#VALUE!</v>
      </c>
      <c r="DJ47" s="190" t="e">
        <f t="shared" si="190"/>
        <v>#VALUE!</v>
      </c>
      <c r="DK47" s="197" t="e">
        <f t="shared" si="190"/>
        <v>#VALUE!</v>
      </c>
      <c r="DL47" s="191" t="e">
        <f t="shared" si="190"/>
        <v>#VALUE!</v>
      </c>
      <c r="DM47" s="191" t="e">
        <f t="shared" si="190"/>
        <v>#VALUE!</v>
      </c>
      <c r="DN47" s="193" t="e">
        <f t="shared" si="190"/>
        <v>#VALUE!</v>
      </c>
      <c r="DO47" s="191" t="e">
        <f t="shared" si="190"/>
        <v>#VALUE!</v>
      </c>
      <c r="DP47" s="191" t="e">
        <f t="shared" si="190"/>
        <v>#VALUE!</v>
      </c>
      <c r="DQ47" s="191" t="e">
        <f t="shared" si="190"/>
        <v>#VALUE!</v>
      </c>
      <c r="DR47" s="191" t="e">
        <f t="shared" si="190"/>
        <v>#VALUE!</v>
      </c>
      <c r="DS47" s="195" t="e">
        <f t="shared" si="190"/>
        <v>#VALUE!</v>
      </c>
      <c r="DT47" s="190" t="e">
        <f t="shared" si="11"/>
        <v>#VALUE!</v>
      </c>
      <c r="DU47" s="197" t="e">
        <f t="shared" si="12"/>
        <v>#VALUE!</v>
      </c>
      <c r="DV47" s="165" t="e">
        <f>CZ47*'Ores &amp; Ingots'!$C$3+DA47*'Ores &amp; Ingots'!$C$4+DB47*'Ores &amp; Ingots'!$C$5+DC47*'Ores &amp; Ingots'!$C$6+DD47*'Ores &amp; Ingots'!$C$7+DE47*'Ores &amp; Ingots'!$C$8+DF47*'Ores &amp; Ingots'!$C$9+DG47*'Ores &amp; Ingots'!$C$10+DH47*'Ores &amp; Ingots'!$C$11+DI47*'Ores &amp; Ingots'!$C$12</f>
        <v>#VALUE!</v>
      </c>
      <c r="DW47" s="165" t="e">
        <f>DJ47*'Ores &amp; Ingots'!$B$3+DK47*'Ores &amp; Ingots'!$B$4+DL47*'Ores &amp; Ingots'!$B$5+DM47*'Ores &amp; Ingots'!$B$6+DN47*'Ores &amp; Ingots'!$B$7+DO47*'Ores &amp; Ingots'!$B$8+DP47*'Ores &amp; Ingots'!$B$9+DQ47*'Ores &amp; Ingots'!$B$10+DR47*'Ores &amp; Ingots'!$B$11+DS47*'Ores &amp; Ingots'!$B$12</f>
        <v>#VALUE!</v>
      </c>
      <c r="DX47" s="197" t="e">
        <f>CZ47*Refining!$G$3+DA47*Refining!$G$4+DB47*Refining!$G$5+DC47*Refining!$G$6+DD47*Refining!$G$7+DE47*Refining!$G$8+DF47*Refining!$G$9+DG47*Refining!$G$10+DH47*Refining!$G$11+DI47*Refining!$G$12</f>
        <v>#VALUE!</v>
      </c>
      <c r="DY47" s="197" t="e">
        <f t="shared" si="13"/>
        <v>#VALUE!</v>
      </c>
      <c r="DZ47" s="199" t="e">
        <f t="shared" si="14"/>
        <v>#VALUE!</v>
      </c>
      <c r="EA47" s="190" t="e">
        <f t="shared" si="15"/>
        <v>#VALUE!</v>
      </c>
      <c r="EB47" s="200" t="e">
        <f t="shared" ref="EB47:EC47" si="191">EA47/60</f>
        <v>#VALUE!</v>
      </c>
      <c r="EC47" s="200" t="e">
        <f t="shared" si="191"/>
        <v>#VALUE!</v>
      </c>
      <c r="ED47" s="190" t="e">
        <f t="shared" si="17"/>
        <v>#VALUE!</v>
      </c>
      <c r="EE47" s="200" t="e">
        <f t="shared" ref="EE47:EF47" si="192">ED47/1000</f>
        <v>#VALUE!</v>
      </c>
      <c r="EF47" s="201" t="e">
        <f t="shared" si="192"/>
        <v>#VALUE!</v>
      </c>
      <c r="EG47" s="136" t="e">
        <f t="shared" si="19"/>
        <v>#VALUE!</v>
      </c>
      <c r="EH47" s="138" t="e">
        <f t="shared" si="20"/>
        <v>#VALUE!</v>
      </c>
      <c r="EI47" s="133">
        <v>630</v>
      </c>
    </row>
    <row r="48" spans="1:139" ht="12.75" x14ac:dyDescent="0.2">
      <c r="A48" s="864"/>
      <c r="B48" s="135" t="s">
        <v>274</v>
      </c>
      <c r="C48" s="137" t="s">
        <v>155</v>
      </c>
      <c r="D48" s="137">
        <v>3</v>
      </c>
      <c r="E48" s="137">
        <v>3</v>
      </c>
      <c r="F48" s="137">
        <v>6</v>
      </c>
      <c r="G48" s="141">
        <f t="shared" si="0"/>
        <v>6.75</v>
      </c>
      <c r="H48" s="142">
        <v>20</v>
      </c>
      <c r="I48" s="142">
        <v>20</v>
      </c>
      <c r="J48" s="144">
        <f>H48/Main!$D$9</f>
        <v>4</v>
      </c>
      <c r="K48" s="144">
        <f>I48/Main!$D$10</f>
        <v>10</v>
      </c>
      <c r="L48" s="144">
        <f t="shared" si="1"/>
        <v>2.5</v>
      </c>
      <c r="M48" s="359">
        <v>0.2</v>
      </c>
      <c r="N48" s="306" t="s">
        <v>28</v>
      </c>
      <c r="O48" s="149">
        <v>2000</v>
      </c>
      <c r="P48" s="150"/>
      <c r="Q48" s="213" t="s">
        <v>28</v>
      </c>
      <c r="R48" s="360" t="s">
        <v>28</v>
      </c>
      <c r="S48" s="155"/>
      <c r="T48" s="155"/>
      <c r="U48" s="150"/>
      <c r="V48" s="150"/>
      <c r="W48" s="150"/>
      <c r="X48" s="150"/>
      <c r="Y48" s="150"/>
      <c r="Z48" s="150"/>
      <c r="AA48" s="150"/>
      <c r="AB48" s="150"/>
      <c r="AC48" s="157"/>
      <c r="AD48" s="165">
        <v>22</v>
      </c>
      <c r="AE48" s="165">
        <v>0</v>
      </c>
      <c r="AF48" s="165">
        <v>0</v>
      </c>
      <c r="AG48" s="165">
        <v>4</v>
      </c>
      <c r="AH48" s="165">
        <v>30</v>
      </c>
      <c r="AI48" s="165">
        <v>0</v>
      </c>
      <c r="AJ48" s="165">
        <v>1</v>
      </c>
      <c r="AK48" s="171">
        <v>1</v>
      </c>
      <c r="AL48" s="165">
        <v>0</v>
      </c>
      <c r="AM48" s="165">
        <v>0</v>
      </c>
      <c r="AN48" s="165">
        <v>0</v>
      </c>
      <c r="AO48" s="165">
        <v>0</v>
      </c>
      <c r="AP48" s="165">
        <v>0</v>
      </c>
      <c r="AQ48" s="165">
        <v>0</v>
      </c>
      <c r="AR48" s="165">
        <v>0</v>
      </c>
      <c r="AS48" s="165">
        <v>0</v>
      </c>
      <c r="AT48" s="165">
        <v>0</v>
      </c>
      <c r="AU48" s="165">
        <v>0</v>
      </c>
      <c r="AV48" s="165">
        <v>0</v>
      </c>
      <c r="AW48" s="165">
        <v>0</v>
      </c>
      <c r="AX48" s="165">
        <v>0</v>
      </c>
      <c r="AY48" s="175">
        <f t="shared" ref="AY48:BS48" si="193">IF(AD48 = 0, "", AD48)</f>
        <v>22</v>
      </c>
      <c r="AZ48" s="163" t="str">
        <f t="shared" si="193"/>
        <v/>
      </c>
      <c r="BA48" s="163" t="str">
        <f t="shared" si="193"/>
        <v/>
      </c>
      <c r="BB48" s="165">
        <f t="shared" si="193"/>
        <v>4</v>
      </c>
      <c r="BC48" s="165">
        <f t="shared" si="193"/>
        <v>30</v>
      </c>
      <c r="BD48" s="163" t="str">
        <f t="shared" si="193"/>
        <v/>
      </c>
      <c r="BE48" s="165">
        <f t="shared" si="193"/>
        <v>1</v>
      </c>
      <c r="BF48" s="171">
        <f t="shared" si="193"/>
        <v>1</v>
      </c>
      <c r="BG48" s="163" t="str">
        <f t="shared" si="193"/>
        <v/>
      </c>
      <c r="BH48" s="163" t="str">
        <f t="shared" si="193"/>
        <v/>
      </c>
      <c r="BI48" s="163" t="str">
        <f t="shared" si="193"/>
        <v/>
      </c>
      <c r="BJ48" s="163" t="str">
        <f t="shared" si="193"/>
        <v/>
      </c>
      <c r="BK48" s="163" t="str">
        <f t="shared" si="193"/>
        <v/>
      </c>
      <c r="BL48" s="163" t="str">
        <f t="shared" si="193"/>
        <v/>
      </c>
      <c r="BM48" s="163" t="str">
        <f t="shared" si="193"/>
        <v/>
      </c>
      <c r="BN48" s="163" t="str">
        <f t="shared" si="193"/>
        <v/>
      </c>
      <c r="BO48" s="163" t="str">
        <f t="shared" si="193"/>
        <v/>
      </c>
      <c r="BP48" s="163" t="str">
        <f t="shared" si="193"/>
        <v/>
      </c>
      <c r="BQ48" s="163" t="str">
        <f t="shared" si="193"/>
        <v/>
      </c>
      <c r="BR48" s="163" t="str">
        <f t="shared" si="193"/>
        <v/>
      </c>
      <c r="BS48" s="173" t="str">
        <f t="shared" si="193"/>
        <v/>
      </c>
      <c r="BT48" s="175" t="e">
        <f>$AY48*Assembly!Z$4+$AZ48*Assembly!Z$5+$BA48*Assembly!Z$6+$BB48*Assembly!Z$7+$BC48*Assembly!Z$8+$BD48*Assembly!Z$9+$BE48*Assembly!Z$10+$BF48*Assembly!Z$11+$BG48*Assembly!Z$12+$BH48*Assembly!Z$13+$BI48*Assembly!Z$14+$BJ48*Assembly!Z$15+$BK48*Assembly!Z$16+$BL48*Assembly!Z$17+$BM48*Assembly!Z$18+$BN48*Assembly!Z$19+$BO48*Assembly!Z$20+$BP48*Assembly!Z$21+$BQ48*Assembly!Z$22+$BR48*Assembly!Z$23+$BS48*Assembly!Z$24</f>
        <v>#VALUE!</v>
      </c>
      <c r="BU48" s="165" t="e">
        <f t="shared" si="3"/>
        <v>#VALUE!</v>
      </c>
      <c r="BV48" s="176" t="str">
        <f t="shared" si="177"/>
        <v>?</v>
      </c>
      <c r="BW48" s="165" t="e">
        <f>$AY48*Assembly!AD$4+$AZ48*Assembly!AD$5+$BA48*Assembly!AD$6+$BB48*Assembly!AD$7+$BC48*Assembly!AD$8+$BD48*Assembly!AD$9+$BE48*Assembly!AD$10+$BF48*Assembly!AD$11+$BG48*Assembly!AD$12+$BH48*Assembly!AD$13+$BI48*Assembly!AD$14+$BJ48*Assembly!AD$15+$BK48*Assembly!AD$16+$BL48*Assembly!AD$17+$BM48*Assembly!AD$18+$BN48*Assembly!AD$19+$BO48*Assembly!AD$20+$BP48*Assembly!AD$21+$BQ48*Assembly!AD$22+$BR48*Assembly!AD$23+$BS48*Assembly!AD$24</f>
        <v>#VALUE!</v>
      </c>
      <c r="BX48" s="180" t="e">
        <f t="shared" si="4"/>
        <v>#VALUE!</v>
      </c>
      <c r="BY48" s="181" t="e">
        <f t="shared" si="5"/>
        <v>#VALUE!</v>
      </c>
      <c r="BZ48" s="182" t="e">
        <f t="shared" si="6"/>
        <v>#VALUE!</v>
      </c>
      <c r="CA48" s="181" t="e">
        <f t="shared" si="7"/>
        <v>#VALUE!</v>
      </c>
      <c r="CB48" s="165" t="e">
        <f>$AY48*Assembly!Y$4+$AZ48*Assembly!Y$5+$BA48*Assembly!Y$6+$BB48*Assembly!Y$7+$BC48*Assembly!Y$8+$BD48*Assembly!Y$9+$BE48*Assembly!Y$10+$BF48*Assembly!Y$11+$BG48*Assembly!Y$12+$BH48*Assembly!Y$13+$BI48*Assembly!Y$14+$BJ48*Assembly!Y$15+$BK48*Assembly!Y$16+$BL48*Assembly!Y$17+$BM48*Assembly!Y$18+$BN48*Assembly!Y$19+$BO48*Assembly!Y$20+$BP48*Assembly!Y$21+$BQ48*Assembly!Y$22+$BR48*Assembly!Y$23+$BS48*Assembly!Y$24</f>
        <v>#VALUE!</v>
      </c>
      <c r="CC48" s="165" t="e">
        <f t="shared" si="8"/>
        <v>#VALUE!</v>
      </c>
      <c r="CD48" s="136" t="e">
        <f t="shared" si="9"/>
        <v>#VALUE!</v>
      </c>
      <c r="CE48" s="184" t="e">
        <f>$AY48*Assembly!AC$4+$AZ48*Assembly!AC$5+$BA48*Assembly!AC$6+$BB48*Assembly!AC$7+$BC48*Assembly!AC$8+$BD48*Assembly!AC$9+$BE48*Assembly!AC$10+$BF48*Assembly!AC$11+$BG48*Assembly!AC$12+$BH48*Assembly!AC$13+$BI48*Assembly!AC$14+$BJ48*Assembly!AC$15+$BK48*Assembly!AC$16+$BL48*Assembly!AC$17+$BM48*Assembly!AC$18+$BN48*Assembly!AC$19+$BO48*Assembly!AC$20+$BP48*Assembly!AC$21+$BQ48*Assembly!AC$22+$BR48*Assembly!AC$23+$BS48*Assembly!AC$24</f>
        <v>#VALUE!</v>
      </c>
      <c r="CF48" s="153" t="e">
        <f>$AY48*Assembly!M$4+$AZ48*Assembly!M$5+$BA48*Assembly!M$6+$BB48*Assembly!M$7+$BC48*Assembly!M$8+$BD48*Assembly!M$9+$BE48*Assembly!M$10+$BF48*Assembly!M$11+$BG48*Assembly!M$12+$BH48*Assembly!M$13+$BI48*Assembly!M$14+$BJ48*Assembly!M$15+$BK48*Assembly!M$16+$BL48*Assembly!M$17+$BM48*Assembly!M$18+$BN48*Assembly!M$19+$BO48*Assembly!M$20+$BP48*Assembly!M$21+$BQ48*Assembly!M$22+$BR48*Assembly!M$23+$BS48*Assembly!M$24</f>
        <v>#VALUE!</v>
      </c>
      <c r="CG48" s="153" t="e">
        <f>$AY48*Assembly!N$4+$AZ48*Assembly!N$5+$BA48*Assembly!N$6+$BB48*Assembly!N$7+$BC48*Assembly!N$8+$BD48*Assembly!N$9+$BE48*Assembly!N$10+$BF48*Assembly!N$11+$BG48*Assembly!N$12+$BH48*Assembly!N$13+$BI48*Assembly!N$14+$BJ48*Assembly!N$15+$BK48*Assembly!N$16+$BL48*Assembly!N$17+$BM48*Assembly!N$18+$BN48*Assembly!N$19+$BO48*Assembly!N$20+$BP48*Assembly!N$21+$BQ48*Assembly!N$22+$BR48*Assembly!N$23+$BS48*Assembly!N$24</f>
        <v>#VALUE!</v>
      </c>
      <c r="CH48" s="153" t="e">
        <f>$AY48*Assembly!O$4+$AZ48*Assembly!O$5+$BA48*Assembly!O$6+$BB48*Assembly!O$7+$BC48*Assembly!O$8+$BD48*Assembly!O$9+$BE48*Assembly!O$10+$BF48*Assembly!O$11+$BG48*Assembly!O$12+$BH48*Assembly!O$13+$BI48*Assembly!O$14+$BJ48*Assembly!O$15+$BK48*Assembly!O$16+$BL48*Assembly!O$17+$BM48*Assembly!O$18+$BN48*Assembly!O$19+$BO48*Assembly!O$20+$BP48*Assembly!O$21+$BQ48*Assembly!O$22+$BR48*Assembly!O$23+$BS48*Assembly!O$24</f>
        <v>#VALUE!</v>
      </c>
      <c r="CI48" s="142" t="e">
        <f>$AY48*Assembly!P$4+$AZ48*Assembly!P$5+$BA48*Assembly!P$6+$BB48*Assembly!P$7+$BC48*Assembly!P$8+$BD48*Assembly!P$9+$BE48*Assembly!P$10+$BF48*Assembly!P$11+$BG48*Assembly!P$12+$BH48*Assembly!P$13+$BI48*Assembly!P$14+$BJ48*Assembly!P$15+$BK48*Assembly!P$16+$BL48*Assembly!P$17+$BM48*Assembly!P$18+$BN48*Assembly!P$19+$BO48*Assembly!P$20+$BP48*Assembly!P$21+$BQ48*Assembly!P$22+$BR48*Assembly!P$23+$BS48*Assembly!P$24</f>
        <v>#VALUE!</v>
      </c>
      <c r="CJ48" s="142" t="e">
        <f>$AY48*Assembly!Q$4+$AZ48*Assembly!Q$5+$BA48*Assembly!Q$6+$BB48*Assembly!Q$7+$BC48*Assembly!Q$8+$BD48*Assembly!Q$9+$BE48*Assembly!Q$10+$BF48*Assembly!Q$11+$BG48*Assembly!Q$12+$BH48*Assembly!Q$13+$BI48*Assembly!Q$14+$BJ48*Assembly!Q$15+$BK48*Assembly!Q$16+$BL48*Assembly!Q$17+$BM48*Assembly!Q$18+$BN48*Assembly!Q$19+$BO48*Assembly!Q$20+$BP48*Assembly!Q$21+$BQ48*Assembly!Q$22+$BR48*Assembly!Q$23+$BS48*Assembly!Q$24</f>
        <v>#VALUE!</v>
      </c>
      <c r="CK48" s="153" t="e">
        <f>$AY48*Assembly!R$4+$AZ48*Assembly!R$5+$BA48*Assembly!R$6+$BB48*Assembly!R$7+$BC48*Assembly!R$8+$BD48*Assembly!R$9+$BE48*Assembly!R$10+$BF48*Assembly!R$11+$BG48*Assembly!R$12+$BH48*Assembly!R$13+$BI48*Assembly!R$14+$BJ48*Assembly!R$15+$BK48*Assembly!R$16+$BL48*Assembly!R$17+$BM48*Assembly!R$18+$BN48*Assembly!R$19+$BO48*Assembly!R$20+$BP48*Assembly!R$21+$BQ48*Assembly!R$22+$BR48*Assembly!R$23+$BS48*Assembly!R$24</f>
        <v>#VALUE!</v>
      </c>
      <c r="CL48" s="142" t="e">
        <f>$AY48*Assembly!S$4+$AZ48*Assembly!S$5+$BA48*Assembly!S$6+$BB48*Assembly!S$7+$BC48*Assembly!S$8+$BD48*Assembly!S$9+$BE48*Assembly!S$10+$BF48*Assembly!S$11+$BG48*Assembly!S$12+$BH48*Assembly!S$13+$BI48*Assembly!S$14+$BJ48*Assembly!S$15+$BK48*Assembly!S$16+$BL48*Assembly!S$17+$BM48*Assembly!S$18+$BN48*Assembly!S$19+$BO48*Assembly!S$20+$BP48*Assembly!S$21+$BQ48*Assembly!S$22+$BR48*Assembly!S$23+$BS48*Assembly!S$24</f>
        <v>#VALUE!</v>
      </c>
      <c r="CM48" s="142" t="e">
        <f>$AY48*Assembly!T$4+$AZ48*Assembly!T$5+$BA48*Assembly!T$6+$BB48*Assembly!T$7+$BC48*Assembly!T$8+$BD48*Assembly!T$9+$BE48*Assembly!T$10+$BF48*Assembly!T$11+$BG48*Assembly!T$12+$BH48*Assembly!T$13+$BI48*Assembly!T$14+$BJ48*Assembly!T$15+$BK48*Assembly!T$16+$BL48*Assembly!T$17+$BM48*Assembly!T$18+$BN48*Assembly!T$19+$BO48*Assembly!T$20+$BP48*Assembly!T$21+$BQ48*Assembly!T$22+$BR48*Assembly!T$23+$BS48*Assembly!T$24</f>
        <v>#VALUE!</v>
      </c>
      <c r="CN48" s="142" t="e">
        <f>$AY48*Assembly!U$4+$AZ48*Assembly!U$5+$BA48*Assembly!U$6+$BB48*Assembly!U$7+$BC48*Assembly!U$8+$BD48*Assembly!U$9+$BE48*Assembly!U$10+$BF48*Assembly!U$11+$BG48*Assembly!U$12+$BH48*Assembly!U$13+$BI48*Assembly!U$14+$BJ48*Assembly!U$15+$BK48*Assembly!U$16+$BL48*Assembly!U$17+$BM48*Assembly!U$18+$BN48*Assembly!U$19+$BO48*Assembly!U$20+$BP48*Assembly!U$21+$BQ48*Assembly!U$22+$BR48*Assembly!U$23+$BS48*Assembly!U$24</f>
        <v>#VALUE!</v>
      </c>
      <c r="CO48" s="153" t="e">
        <f>$AY48*Assembly!V$4+$AZ48*Assembly!V$5+$BA48*Assembly!V$6+$BB48*Assembly!V$7+$BC48*Assembly!V$8+$BD48*Assembly!V$9+$BE48*Assembly!V$10+$BF48*Assembly!V$11+$BG48*Assembly!V$12+$BH48*Assembly!V$13+$BI48*Assembly!V$14+$BJ48*Assembly!V$15+$BK48*Assembly!V$16+$BL48*Assembly!V$17+$BM48*Assembly!V$18+$BN48*Assembly!V$19+$BO48*Assembly!V$20+$BP48*Assembly!V$21+$BQ48*Assembly!V$22+$BR48*Assembly!V$23+$BS48*Assembly!V$24</f>
        <v>#VALUE!</v>
      </c>
      <c r="CP48" s="153" t="e">
        <f>CF48*Refining!$F$3</f>
        <v>#VALUE!</v>
      </c>
      <c r="CQ48" s="153" t="e">
        <f>CG48*Refining!$F$4</f>
        <v>#VALUE!</v>
      </c>
      <c r="CR48" s="153" t="e">
        <f>CH48*Refining!$F$5</f>
        <v>#VALUE!</v>
      </c>
      <c r="CS48" s="153" t="e">
        <f>CI48*Refining!$F$6</f>
        <v>#VALUE!</v>
      </c>
      <c r="CT48" s="153" t="e">
        <f>CJ48*Refining!$F$7</f>
        <v>#VALUE!</v>
      </c>
      <c r="CU48" s="153" t="e">
        <f>CK48*Refining!$F$8</f>
        <v>#VALUE!</v>
      </c>
      <c r="CV48" s="153" t="e">
        <f>CL48*Refining!$F$9</f>
        <v>#VALUE!</v>
      </c>
      <c r="CW48" s="153" t="e">
        <f>CM48*Refining!$F$10</f>
        <v>#VALUE!</v>
      </c>
      <c r="CX48" s="153" t="e">
        <f>CN48*Refining!$F$11</f>
        <v>#VALUE!</v>
      </c>
      <c r="CY48" s="153" t="e">
        <f>CO48*Refining!$F$12</f>
        <v>#VALUE!</v>
      </c>
      <c r="CZ48" s="190" t="e">
        <f t="shared" ref="CZ48:DS48" si="194">IF(CF48 = 0, "", CF48)</f>
        <v>#VALUE!</v>
      </c>
      <c r="DA48" s="197" t="e">
        <f t="shared" si="194"/>
        <v>#VALUE!</v>
      </c>
      <c r="DB48" s="191" t="e">
        <f t="shared" si="194"/>
        <v>#VALUE!</v>
      </c>
      <c r="DC48" s="191" t="e">
        <f t="shared" si="194"/>
        <v>#VALUE!</v>
      </c>
      <c r="DD48" s="193" t="e">
        <f t="shared" si="194"/>
        <v>#VALUE!</v>
      </c>
      <c r="DE48" s="191" t="e">
        <f t="shared" si="194"/>
        <v>#VALUE!</v>
      </c>
      <c r="DF48" s="193" t="e">
        <f t="shared" si="194"/>
        <v>#VALUE!</v>
      </c>
      <c r="DG48" s="193" t="e">
        <f t="shared" si="194"/>
        <v>#VALUE!</v>
      </c>
      <c r="DH48" s="191" t="e">
        <f t="shared" si="194"/>
        <v>#VALUE!</v>
      </c>
      <c r="DI48" s="195" t="e">
        <f t="shared" si="194"/>
        <v>#VALUE!</v>
      </c>
      <c r="DJ48" s="190" t="e">
        <f t="shared" si="194"/>
        <v>#VALUE!</v>
      </c>
      <c r="DK48" s="197" t="e">
        <f t="shared" si="194"/>
        <v>#VALUE!</v>
      </c>
      <c r="DL48" s="191" t="e">
        <f t="shared" si="194"/>
        <v>#VALUE!</v>
      </c>
      <c r="DM48" s="191" t="e">
        <f t="shared" si="194"/>
        <v>#VALUE!</v>
      </c>
      <c r="DN48" s="193" t="e">
        <f t="shared" si="194"/>
        <v>#VALUE!</v>
      </c>
      <c r="DO48" s="191" t="e">
        <f t="shared" si="194"/>
        <v>#VALUE!</v>
      </c>
      <c r="DP48" s="191" t="e">
        <f t="shared" si="194"/>
        <v>#VALUE!</v>
      </c>
      <c r="DQ48" s="191" t="e">
        <f t="shared" si="194"/>
        <v>#VALUE!</v>
      </c>
      <c r="DR48" s="191" t="e">
        <f t="shared" si="194"/>
        <v>#VALUE!</v>
      </c>
      <c r="DS48" s="195" t="e">
        <f t="shared" si="194"/>
        <v>#VALUE!</v>
      </c>
      <c r="DT48" s="190" t="e">
        <f t="shared" si="11"/>
        <v>#VALUE!</v>
      </c>
      <c r="DU48" s="197" t="e">
        <f t="shared" si="12"/>
        <v>#VALUE!</v>
      </c>
      <c r="DV48" s="165" t="e">
        <f>CZ48*'Ores &amp; Ingots'!$C$3+DA48*'Ores &amp; Ingots'!$C$4+DB48*'Ores &amp; Ingots'!$C$5+DC48*'Ores &amp; Ingots'!$C$6+DD48*'Ores &amp; Ingots'!$C$7+DE48*'Ores &amp; Ingots'!$C$8+DF48*'Ores &amp; Ingots'!$C$9+DG48*'Ores &amp; Ingots'!$C$10+DH48*'Ores &amp; Ingots'!$C$11+DI48*'Ores &amp; Ingots'!$C$12</f>
        <v>#VALUE!</v>
      </c>
      <c r="DW48" s="165" t="e">
        <f>DJ48*'Ores &amp; Ingots'!$B$3+DK48*'Ores &amp; Ingots'!$B$4+DL48*'Ores &amp; Ingots'!$B$5+DM48*'Ores &amp; Ingots'!$B$6+DN48*'Ores &amp; Ingots'!$B$7+DO48*'Ores &amp; Ingots'!$B$8+DP48*'Ores &amp; Ingots'!$B$9+DQ48*'Ores &amp; Ingots'!$B$10+DR48*'Ores &amp; Ingots'!$B$11+DS48*'Ores &amp; Ingots'!$B$12</f>
        <v>#VALUE!</v>
      </c>
      <c r="DX48" s="197" t="e">
        <f>CZ48*Refining!$G$3+DA48*Refining!$G$4+DB48*Refining!$G$5+DC48*Refining!$G$6+DD48*Refining!$G$7+DE48*Refining!$G$8+DF48*Refining!$G$9+DG48*Refining!$G$10+DH48*Refining!$G$11+DI48*Refining!$G$12</f>
        <v>#VALUE!</v>
      </c>
      <c r="DY48" s="197" t="e">
        <f t="shared" si="13"/>
        <v>#VALUE!</v>
      </c>
      <c r="DZ48" s="199" t="e">
        <f t="shared" si="14"/>
        <v>#VALUE!</v>
      </c>
      <c r="EA48" s="190" t="e">
        <f t="shared" si="15"/>
        <v>#VALUE!</v>
      </c>
      <c r="EB48" s="200" t="e">
        <f t="shared" ref="EB48:EC48" si="195">EA48/60</f>
        <v>#VALUE!</v>
      </c>
      <c r="EC48" s="200" t="e">
        <f t="shared" si="195"/>
        <v>#VALUE!</v>
      </c>
      <c r="ED48" s="190" t="e">
        <f t="shared" si="17"/>
        <v>#VALUE!</v>
      </c>
      <c r="EE48" s="200" t="e">
        <f t="shared" ref="EE48:EF48" si="196">ED48/1000</f>
        <v>#VALUE!</v>
      </c>
      <c r="EF48" s="201" t="e">
        <f t="shared" si="196"/>
        <v>#VALUE!</v>
      </c>
      <c r="EG48" s="136" t="e">
        <f t="shared" si="19"/>
        <v>#VALUE!</v>
      </c>
      <c r="EH48" s="138" t="e">
        <f t="shared" si="20"/>
        <v>#VALUE!</v>
      </c>
      <c r="EI48" s="133" t="s">
        <v>28</v>
      </c>
    </row>
    <row r="49" spans="1:139" ht="12.75" x14ac:dyDescent="0.2">
      <c r="A49" s="864"/>
      <c r="B49" s="135" t="s">
        <v>275</v>
      </c>
      <c r="C49" s="137" t="s">
        <v>156</v>
      </c>
      <c r="D49" s="137">
        <v>1</v>
      </c>
      <c r="E49" s="137">
        <v>1</v>
      </c>
      <c r="F49" s="137">
        <v>2</v>
      </c>
      <c r="G49" s="202">
        <f t="shared" si="0"/>
        <v>31.25</v>
      </c>
      <c r="H49" s="203">
        <v>25</v>
      </c>
      <c r="I49" s="203">
        <v>25</v>
      </c>
      <c r="J49" s="204">
        <f>H49/Main!$D$9</f>
        <v>5</v>
      </c>
      <c r="K49" s="204">
        <f>I49/Main!$D$10</f>
        <v>12.5</v>
      </c>
      <c r="L49" s="204">
        <f t="shared" si="1"/>
        <v>2.5</v>
      </c>
      <c r="M49" s="204">
        <v>1</v>
      </c>
      <c r="N49" s="214" t="s">
        <v>28</v>
      </c>
      <c r="O49" s="206">
        <v>2000</v>
      </c>
      <c r="P49" s="207"/>
      <c r="Q49" s="357" t="s">
        <v>28</v>
      </c>
      <c r="R49" s="358" t="s">
        <v>28</v>
      </c>
      <c r="S49" s="209"/>
      <c r="T49" s="209"/>
      <c r="U49" s="207"/>
      <c r="V49" s="207"/>
      <c r="W49" s="207"/>
      <c r="X49" s="207"/>
      <c r="Y49" s="207"/>
      <c r="Z49" s="207"/>
      <c r="AA49" s="207"/>
      <c r="AB49" s="207"/>
      <c r="AC49" s="210" t="s">
        <v>220</v>
      </c>
      <c r="AD49" s="165">
        <v>20</v>
      </c>
      <c r="AE49" s="165">
        <v>0</v>
      </c>
      <c r="AF49" s="165">
        <v>0</v>
      </c>
      <c r="AG49" s="165">
        <v>1</v>
      </c>
      <c r="AH49" s="165">
        <v>30</v>
      </c>
      <c r="AI49" s="165">
        <v>0</v>
      </c>
      <c r="AJ49" s="171">
        <v>4</v>
      </c>
      <c r="AK49" s="165">
        <v>2</v>
      </c>
      <c r="AL49" s="165">
        <v>0</v>
      </c>
      <c r="AM49" s="165">
        <v>0</v>
      </c>
      <c r="AN49" s="165">
        <v>0</v>
      </c>
      <c r="AO49" s="165">
        <v>0</v>
      </c>
      <c r="AP49" s="165">
        <v>0</v>
      </c>
      <c r="AQ49" s="165">
        <v>0</v>
      </c>
      <c r="AR49" s="165">
        <v>0</v>
      </c>
      <c r="AS49" s="165">
        <v>0</v>
      </c>
      <c r="AT49" s="165">
        <v>0</v>
      </c>
      <c r="AU49" s="165">
        <v>0</v>
      </c>
      <c r="AV49" s="165">
        <v>0</v>
      </c>
      <c r="AW49" s="165">
        <v>0</v>
      </c>
      <c r="AX49" s="165">
        <v>0</v>
      </c>
      <c r="AY49" s="175">
        <f t="shared" ref="AY49:BS49" si="197">IF(AD49 = 0, "", AD49)</f>
        <v>20</v>
      </c>
      <c r="AZ49" s="163" t="str">
        <f t="shared" si="197"/>
        <v/>
      </c>
      <c r="BA49" s="163" t="str">
        <f t="shared" si="197"/>
        <v/>
      </c>
      <c r="BB49" s="165">
        <f t="shared" si="197"/>
        <v>1</v>
      </c>
      <c r="BC49" s="165">
        <f t="shared" si="197"/>
        <v>30</v>
      </c>
      <c r="BD49" s="163" t="str">
        <f t="shared" si="197"/>
        <v/>
      </c>
      <c r="BE49" s="171">
        <f t="shared" si="197"/>
        <v>4</v>
      </c>
      <c r="BF49" s="165">
        <f t="shared" si="197"/>
        <v>2</v>
      </c>
      <c r="BG49" s="163" t="str">
        <f t="shared" si="197"/>
        <v/>
      </c>
      <c r="BH49" s="163" t="str">
        <f t="shared" si="197"/>
        <v/>
      </c>
      <c r="BI49" s="163" t="str">
        <f t="shared" si="197"/>
        <v/>
      </c>
      <c r="BJ49" s="163" t="str">
        <f t="shared" si="197"/>
        <v/>
      </c>
      <c r="BK49" s="163" t="str">
        <f t="shared" si="197"/>
        <v/>
      </c>
      <c r="BL49" s="163" t="str">
        <f t="shared" si="197"/>
        <v/>
      </c>
      <c r="BM49" s="163" t="str">
        <f t="shared" si="197"/>
        <v/>
      </c>
      <c r="BN49" s="163" t="str">
        <f t="shared" si="197"/>
        <v/>
      </c>
      <c r="BO49" s="163" t="str">
        <f t="shared" si="197"/>
        <v/>
      </c>
      <c r="BP49" s="163" t="str">
        <f t="shared" si="197"/>
        <v/>
      </c>
      <c r="BQ49" s="163" t="str">
        <f t="shared" si="197"/>
        <v/>
      </c>
      <c r="BR49" s="163" t="str">
        <f t="shared" si="197"/>
        <v/>
      </c>
      <c r="BS49" s="173" t="str">
        <f t="shared" si="197"/>
        <v/>
      </c>
      <c r="BT49" s="175" t="e">
        <f>$AY49*Assembly!Z$4+$AZ49*Assembly!Z$5+$BA49*Assembly!Z$6+$BB49*Assembly!Z$7+$BC49*Assembly!Z$8+$BD49*Assembly!Z$9+$BE49*Assembly!Z$10+$BF49*Assembly!Z$11+$BG49*Assembly!Z$12+$BH49*Assembly!Z$13+$BI49*Assembly!Z$14+$BJ49*Assembly!Z$15+$BK49*Assembly!Z$16+$BL49*Assembly!Z$17+$BM49*Assembly!Z$18+$BN49*Assembly!Z$19+$BO49*Assembly!Z$20+$BP49*Assembly!Z$21+$BQ49*Assembly!Z$22+$BR49*Assembly!Z$23+$BS49*Assembly!Z$24</f>
        <v>#VALUE!</v>
      </c>
      <c r="BU49" s="165" t="e">
        <f t="shared" si="3"/>
        <v>#VALUE!</v>
      </c>
      <c r="BV49" s="176" t="str">
        <f t="shared" si="177"/>
        <v>?</v>
      </c>
      <c r="BW49" s="165" t="e">
        <f>$AY49*Assembly!AD$4+$AZ49*Assembly!AD$5+$BA49*Assembly!AD$6+$BB49*Assembly!AD$7+$BC49*Assembly!AD$8+$BD49*Assembly!AD$9+$BE49*Assembly!AD$10+$BF49*Assembly!AD$11+$BG49*Assembly!AD$12+$BH49*Assembly!AD$13+$BI49*Assembly!AD$14+$BJ49*Assembly!AD$15+$BK49*Assembly!AD$16+$BL49*Assembly!AD$17+$BM49*Assembly!AD$18+$BN49*Assembly!AD$19+$BO49*Assembly!AD$20+$BP49*Assembly!AD$21+$BQ49*Assembly!AD$22+$BR49*Assembly!AD$23+$BS49*Assembly!AD$24</f>
        <v>#VALUE!</v>
      </c>
      <c r="BX49" s="180" t="e">
        <f t="shared" si="4"/>
        <v>#VALUE!</v>
      </c>
      <c r="BY49" s="181" t="e">
        <f t="shared" si="5"/>
        <v>#VALUE!</v>
      </c>
      <c r="BZ49" s="182" t="e">
        <f t="shared" si="6"/>
        <v>#VALUE!</v>
      </c>
      <c r="CA49" s="181" t="e">
        <f t="shared" si="7"/>
        <v>#VALUE!</v>
      </c>
      <c r="CB49" s="165" t="e">
        <f>$AY49*Assembly!Y$4+$AZ49*Assembly!Y$5+$BA49*Assembly!Y$6+$BB49*Assembly!Y$7+$BC49*Assembly!Y$8+$BD49*Assembly!Y$9+$BE49*Assembly!Y$10+$BF49*Assembly!Y$11+$BG49*Assembly!Y$12+$BH49*Assembly!Y$13+$BI49*Assembly!Y$14+$BJ49*Assembly!Y$15+$BK49*Assembly!Y$16+$BL49*Assembly!Y$17+$BM49*Assembly!Y$18+$BN49*Assembly!Y$19+$BO49*Assembly!Y$20+$BP49*Assembly!Y$21+$BQ49*Assembly!Y$22+$BR49*Assembly!Y$23+$BS49*Assembly!Y$24</f>
        <v>#VALUE!</v>
      </c>
      <c r="CC49" s="165" t="e">
        <f t="shared" si="8"/>
        <v>#VALUE!</v>
      </c>
      <c r="CD49" s="136" t="e">
        <f t="shared" si="9"/>
        <v>#VALUE!</v>
      </c>
      <c r="CE49" s="184" t="e">
        <f>$AY49*Assembly!AC$4+$AZ49*Assembly!AC$5+$BA49*Assembly!AC$6+$BB49*Assembly!AC$7+$BC49*Assembly!AC$8+$BD49*Assembly!AC$9+$BE49*Assembly!AC$10+$BF49*Assembly!AC$11+$BG49*Assembly!AC$12+$BH49*Assembly!AC$13+$BI49*Assembly!AC$14+$BJ49*Assembly!AC$15+$BK49*Assembly!AC$16+$BL49*Assembly!AC$17+$BM49*Assembly!AC$18+$BN49*Assembly!AC$19+$BO49*Assembly!AC$20+$BP49*Assembly!AC$21+$BQ49*Assembly!AC$22+$BR49*Assembly!AC$23+$BS49*Assembly!AC$24</f>
        <v>#VALUE!</v>
      </c>
      <c r="CF49" s="208" t="e">
        <f>$AY49*Assembly!M$4+$AZ49*Assembly!M$5+$BA49*Assembly!M$6+$BB49*Assembly!M$7+$BC49*Assembly!M$8+$BD49*Assembly!M$9+$BE49*Assembly!M$10+$BF49*Assembly!M$11+$BG49*Assembly!M$12+$BH49*Assembly!M$13+$BI49*Assembly!M$14+$BJ49*Assembly!M$15+$BK49*Assembly!M$16+$BL49*Assembly!M$17+$BM49*Assembly!M$18+$BN49*Assembly!M$19+$BO49*Assembly!M$20+$BP49*Assembly!M$21+$BQ49*Assembly!M$22+$BR49*Assembly!M$23+$BS49*Assembly!M$24</f>
        <v>#VALUE!</v>
      </c>
      <c r="CG49" s="208" t="e">
        <f>$AY49*Assembly!N$4+$AZ49*Assembly!N$5+$BA49*Assembly!N$6+$BB49*Assembly!N$7+$BC49*Assembly!N$8+$BD49*Assembly!N$9+$BE49*Assembly!N$10+$BF49*Assembly!N$11+$BG49*Assembly!N$12+$BH49*Assembly!N$13+$BI49*Assembly!N$14+$BJ49*Assembly!N$15+$BK49*Assembly!N$16+$BL49*Assembly!N$17+$BM49*Assembly!N$18+$BN49*Assembly!N$19+$BO49*Assembly!N$20+$BP49*Assembly!N$21+$BQ49*Assembly!N$22+$BR49*Assembly!N$23+$BS49*Assembly!N$24</f>
        <v>#VALUE!</v>
      </c>
      <c r="CH49" s="208" t="e">
        <f>$AY49*Assembly!O$4+$AZ49*Assembly!O$5+$BA49*Assembly!O$6+$BB49*Assembly!O$7+$BC49*Assembly!O$8+$BD49*Assembly!O$9+$BE49*Assembly!O$10+$BF49*Assembly!O$11+$BG49*Assembly!O$12+$BH49*Assembly!O$13+$BI49*Assembly!O$14+$BJ49*Assembly!O$15+$BK49*Assembly!O$16+$BL49*Assembly!O$17+$BM49*Assembly!O$18+$BN49*Assembly!O$19+$BO49*Assembly!O$20+$BP49*Assembly!O$21+$BQ49*Assembly!O$22+$BR49*Assembly!O$23+$BS49*Assembly!O$24</f>
        <v>#VALUE!</v>
      </c>
      <c r="CI49" s="203" t="e">
        <f>$AY49*Assembly!P$4+$AZ49*Assembly!P$5+$BA49*Assembly!P$6+$BB49*Assembly!P$7+$BC49*Assembly!P$8+$BD49*Assembly!P$9+$BE49*Assembly!P$10+$BF49*Assembly!P$11+$BG49*Assembly!P$12+$BH49*Assembly!P$13+$BI49*Assembly!P$14+$BJ49*Assembly!P$15+$BK49*Assembly!P$16+$BL49*Assembly!P$17+$BM49*Assembly!P$18+$BN49*Assembly!P$19+$BO49*Assembly!P$20+$BP49*Assembly!P$21+$BQ49*Assembly!P$22+$BR49*Assembly!P$23+$BS49*Assembly!P$24</f>
        <v>#VALUE!</v>
      </c>
      <c r="CJ49" s="203" t="e">
        <f>$AY49*Assembly!Q$4+$AZ49*Assembly!Q$5+$BA49*Assembly!Q$6+$BB49*Assembly!Q$7+$BC49*Assembly!Q$8+$BD49*Assembly!Q$9+$BE49*Assembly!Q$10+$BF49*Assembly!Q$11+$BG49*Assembly!Q$12+$BH49*Assembly!Q$13+$BI49*Assembly!Q$14+$BJ49*Assembly!Q$15+$BK49*Assembly!Q$16+$BL49*Assembly!Q$17+$BM49*Assembly!Q$18+$BN49*Assembly!Q$19+$BO49*Assembly!Q$20+$BP49*Assembly!Q$21+$BQ49*Assembly!Q$22+$BR49*Assembly!Q$23+$BS49*Assembly!Q$24</f>
        <v>#VALUE!</v>
      </c>
      <c r="CK49" s="208" t="e">
        <f>$AY49*Assembly!R$4+$AZ49*Assembly!R$5+$BA49*Assembly!R$6+$BB49*Assembly!R$7+$BC49*Assembly!R$8+$BD49*Assembly!R$9+$BE49*Assembly!R$10+$BF49*Assembly!R$11+$BG49*Assembly!R$12+$BH49*Assembly!R$13+$BI49*Assembly!R$14+$BJ49*Assembly!R$15+$BK49*Assembly!R$16+$BL49*Assembly!R$17+$BM49*Assembly!R$18+$BN49*Assembly!R$19+$BO49*Assembly!R$20+$BP49*Assembly!R$21+$BQ49*Assembly!R$22+$BR49*Assembly!R$23+$BS49*Assembly!R$24</f>
        <v>#VALUE!</v>
      </c>
      <c r="CL49" s="203" t="e">
        <f>$AY49*Assembly!S$4+$AZ49*Assembly!S$5+$BA49*Assembly!S$6+$BB49*Assembly!S$7+$BC49*Assembly!S$8+$BD49*Assembly!S$9+$BE49*Assembly!S$10+$BF49*Assembly!S$11+$BG49*Assembly!S$12+$BH49*Assembly!S$13+$BI49*Assembly!S$14+$BJ49*Assembly!S$15+$BK49*Assembly!S$16+$BL49*Assembly!S$17+$BM49*Assembly!S$18+$BN49*Assembly!S$19+$BO49*Assembly!S$20+$BP49*Assembly!S$21+$BQ49*Assembly!S$22+$BR49*Assembly!S$23+$BS49*Assembly!S$24</f>
        <v>#VALUE!</v>
      </c>
      <c r="CM49" s="203" t="e">
        <f>$AY49*Assembly!T$4+$AZ49*Assembly!T$5+$BA49*Assembly!T$6+$BB49*Assembly!T$7+$BC49*Assembly!T$8+$BD49*Assembly!T$9+$BE49*Assembly!T$10+$BF49*Assembly!T$11+$BG49*Assembly!T$12+$BH49*Assembly!T$13+$BI49*Assembly!T$14+$BJ49*Assembly!T$15+$BK49*Assembly!T$16+$BL49*Assembly!T$17+$BM49*Assembly!T$18+$BN49*Assembly!T$19+$BO49*Assembly!T$20+$BP49*Assembly!T$21+$BQ49*Assembly!T$22+$BR49*Assembly!T$23+$BS49*Assembly!T$24</f>
        <v>#VALUE!</v>
      </c>
      <c r="CN49" s="203" t="e">
        <f>$AY49*Assembly!U$4+$AZ49*Assembly!U$5+$BA49*Assembly!U$6+$BB49*Assembly!U$7+$BC49*Assembly!U$8+$BD49*Assembly!U$9+$BE49*Assembly!U$10+$BF49*Assembly!U$11+$BG49*Assembly!U$12+$BH49*Assembly!U$13+$BI49*Assembly!U$14+$BJ49*Assembly!U$15+$BK49*Assembly!U$16+$BL49*Assembly!U$17+$BM49*Assembly!U$18+$BN49*Assembly!U$19+$BO49*Assembly!U$20+$BP49*Assembly!U$21+$BQ49*Assembly!U$22+$BR49*Assembly!U$23+$BS49*Assembly!U$24</f>
        <v>#VALUE!</v>
      </c>
      <c r="CO49" s="208" t="e">
        <f>$AY49*Assembly!V$4+$AZ49*Assembly!V$5+$BA49*Assembly!V$6+$BB49*Assembly!V$7+$BC49*Assembly!V$8+$BD49*Assembly!V$9+$BE49*Assembly!V$10+$BF49*Assembly!V$11+$BG49*Assembly!V$12+$BH49*Assembly!V$13+$BI49*Assembly!V$14+$BJ49*Assembly!V$15+$BK49*Assembly!V$16+$BL49*Assembly!V$17+$BM49*Assembly!V$18+$BN49*Assembly!V$19+$BO49*Assembly!V$20+$BP49*Assembly!V$21+$BQ49*Assembly!V$22+$BR49*Assembly!V$23+$BS49*Assembly!V$24</f>
        <v>#VALUE!</v>
      </c>
      <c r="CP49" s="208" t="e">
        <f>CF49*Refining!$F$3</f>
        <v>#VALUE!</v>
      </c>
      <c r="CQ49" s="208" t="e">
        <f>CG49*Refining!$F$4</f>
        <v>#VALUE!</v>
      </c>
      <c r="CR49" s="208" t="e">
        <f>CH49*Refining!$F$5</f>
        <v>#VALUE!</v>
      </c>
      <c r="CS49" s="208" t="e">
        <f>CI49*Refining!$F$6</f>
        <v>#VALUE!</v>
      </c>
      <c r="CT49" s="208" t="e">
        <f>CJ49*Refining!$F$7</f>
        <v>#VALUE!</v>
      </c>
      <c r="CU49" s="208" t="e">
        <f>CK49*Refining!$F$8</f>
        <v>#VALUE!</v>
      </c>
      <c r="CV49" s="208" t="e">
        <f>CL49*Refining!$F$9</f>
        <v>#VALUE!</v>
      </c>
      <c r="CW49" s="208" t="e">
        <f>CM49*Refining!$F$10</f>
        <v>#VALUE!</v>
      </c>
      <c r="CX49" s="208" t="e">
        <f>CN49*Refining!$F$11</f>
        <v>#VALUE!</v>
      </c>
      <c r="CY49" s="208" t="e">
        <f>CO49*Refining!$F$12</f>
        <v>#VALUE!</v>
      </c>
      <c r="CZ49" s="190" t="e">
        <f t="shared" ref="CZ49:DS49" si="198">IF(CF49 = 0, "", CF49)</f>
        <v>#VALUE!</v>
      </c>
      <c r="DA49" s="197" t="e">
        <f t="shared" si="198"/>
        <v>#VALUE!</v>
      </c>
      <c r="DB49" s="191" t="e">
        <f t="shared" si="198"/>
        <v>#VALUE!</v>
      </c>
      <c r="DC49" s="191" t="e">
        <f t="shared" si="198"/>
        <v>#VALUE!</v>
      </c>
      <c r="DD49" s="193" t="e">
        <f t="shared" si="198"/>
        <v>#VALUE!</v>
      </c>
      <c r="DE49" s="191" t="e">
        <f t="shared" si="198"/>
        <v>#VALUE!</v>
      </c>
      <c r="DF49" s="193" t="e">
        <f t="shared" si="198"/>
        <v>#VALUE!</v>
      </c>
      <c r="DG49" s="193" t="e">
        <f t="shared" si="198"/>
        <v>#VALUE!</v>
      </c>
      <c r="DH49" s="191" t="e">
        <f t="shared" si="198"/>
        <v>#VALUE!</v>
      </c>
      <c r="DI49" s="195" t="e">
        <f t="shared" si="198"/>
        <v>#VALUE!</v>
      </c>
      <c r="DJ49" s="190" t="e">
        <f t="shared" si="198"/>
        <v>#VALUE!</v>
      </c>
      <c r="DK49" s="197" t="e">
        <f t="shared" si="198"/>
        <v>#VALUE!</v>
      </c>
      <c r="DL49" s="191" t="e">
        <f t="shared" si="198"/>
        <v>#VALUE!</v>
      </c>
      <c r="DM49" s="191" t="e">
        <f t="shared" si="198"/>
        <v>#VALUE!</v>
      </c>
      <c r="DN49" s="193" t="e">
        <f t="shared" si="198"/>
        <v>#VALUE!</v>
      </c>
      <c r="DO49" s="191" t="e">
        <f t="shared" si="198"/>
        <v>#VALUE!</v>
      </c>
      <c r="DP49" s="191" t="e">
        <f t="shared" si="198"/>
        <v>#VALUE!</v>
      </c>
      <c r="DQ49" s="191" t="e">
        <f t="shared" si="198"/>
        <v>#VALUE!</v>
      </c>
      <c r="DR49" s="191" t="e">
        <f t="shared" si="198"/>
        <v>#VALUE!</v>
      </c>
      <c r="DS49" s="195" t="e">
        <f t="shared" si="198"/>
        <v>#VALUE!</v>
      </c>
      <c r="DT49" s="190" t="e">
        <f t="shared" si="11"/>
        <v>#VALUE!</v>
      </c>
      <c r="DU49" s="197" t="e">
        <f t="shared" si="12"/>
        <v>#VALUE!</v>
      </c>
      <c r="DV49" s="165" t="e">
        <f>CZ49*'Ores &amp; Ingots'!$C$3+DA49*'Ores &amp; Ingots'!$C$4+DB49*'Ores &amp; Ingots'!$C$5+DC49*'Ores &amp; Ingots'!$C$6+DD49*'Ores &amp; Ingots'!$C$7+DE49*'Ores &amp; Ingots'!$C$8+DF49*'Ores &amp; Ingots'!$C$9+DG49*'Ores &amp; Ingots'!$C$10+DH49*'Ores &amp; Ingots'!$C$11+DI49*'Ores &amp; Ingots'!$C$12</f>
        <v>#VALUE!</v>
      </c>
      <c r="DW49" s="165" t="e">
        <f>DJ49*'Ores &amp; Ingots'!$B$3+DK49*'Ores &amp; Ingots'!$B$4+DL49*'Ores &amp; Ingots'!$B$5+DM49*'Ores &amp; Ingots'!$B$6+DN49*'Ores &amp; Ingots'!$B$7+DO49*'Ores &amp; Ingots'!$B$8+DP49*'Ores &amp; Ingots'!$B$9+DQ49*'Ores &amp; Ingots'!$B$10+DR49*'Ores &amp; Ingots'!$B$11+DS49*'Ores &amp; Ingots'!$B$12</f>
        <v>#VALUE!</v>
      </c>
      <c r="DX49" s="197" t="e">
        <f>CZ49*Refining!$G$3+DA49*Refining!$G$4+DB49*Refining!$G$5+DC49*Refining!$G$6+DD49*Refining!$G$7+DE49*Refining!$G$8+DF49*Refining!$G$9+DG49*Refining!$G$10+DH49*Refining!$G$11+DI49*Refining!$G$12</f>
        <v>#VALUE!</v>
      </c>
      <c r="DY49" s="197" t="e">
        <f t="shared" si="13"/>
        <v>#VALUE!</v>
      </c>
      <c r="DZ49" s="199" t="e">
        <f t="shared" si="14"/>
        <v>#VALUE!</v>
      </c>
      <c r="EA49" s="190" t="e">
        <f t="shared" si="15"/>
        <v>#VALUE!</v>
      </c>
      <c r="EB49" s="200" t="e">
        <f t="shared" ref="EB49:EC49" si="199">EA49/60</f>
        <v>#VALUE!</v>
      </c>
      <c r="EC49" s="200" t="e">
        <f t="shared" si="199"/>
        <v>#VALUE!</v>
      </c>
      <c r="ED49" s="190" t="e">
        <f t="shared" si="17"/>
        <v>#VALUE!</v>
      </c>
      <c r="EE49" s="200" t="e">
        <f t="shared" ref="EE49:EF49" si="200">ED49/1000</f>
        <v>#VALUE!</v>
      </c>
      <c r="EF49" s="201" t="e">
        <f t="shared" si="200"/>
        <v>#VALUE!</v>
      </c>
      <c r="EG49" s="136" t="e">
        <f t="shared" si="19"/>
        <v>#VALUE!</v>
      </c>
      <c r="EH49" s="138" t="e">
        <f t="shared" si="20"/>
        <v>#VALUE!</v>
      </c>
      <c r="EI49" s="133">
        <v>1051</v>
      </c>
    </row>
    <row r="50" spans="1:139" ht="12.75" x14ac:dyDescent="0.2">
      <c r="A50" s="864"/>
      <c r="B50" s="135" t="s">
        <v>275</v>
      </c>
      <c r="C50" s="137" t="s">
        <v>155</v>
      </c>
      <c r="D50" s="137">
        <v>3</v>
      </c>
      <c r="E50" s="137">
        <v>3</v>
      </c>
      <c r="F50" s="137">
        <v>6</v>
      </c>
      <c r="G50" s="141">
        <f t="shared" si="0"/>
        <v>6.75</v>
      </c>
      <c r="H50" s="142">
        <v>20</v>
      </c>
      <c r="I50" s="142">
        <v>20</v>
      </c>
      <c r="J50" s="144">
        <f>H50/Main!$D$9</f>
        <v>4</v>
      </c>
      <c r="K50" s="144">
        <f>I50/Main!$D$10</f>
        <v>10</v>
      </c>
      <c r="L50" s="144">
        <f t="shared" si="1"/>
        <v>2.5</v>
      </c>
      <c r="M50" s="144">
        <v>1</v>
      </c>
      <c r="N50" s="306" t="s">
        <v>28</v>
      </c>
      <c r="O50" s="149">
        <v>2000</v>
      </c>
      <c r="P50" s="150"/>
      <c r="Q50" s="213" t="s">
        <v>28</v>
      </c>
      <c r="R50" s="360" t="s">
        <v>28</v>
      </c>
      <c r="S50" s="155"/>
      <c r="T50" s="155"/>
      <c r="U50" s="150"/>
      <c r="V50" s="150"/>
      <c r="W50" s="150"/>
      <c r="X50" s="150"/>
      <c r="Y50" s="150"/>
      <c r="Z50" s="150"/>
      <c r="AA50" s="150"/>
      <c r="AB50" s="150"/>
      <c r="AC50" s="157"/>
      <c r="AD50" s="165">
        <v>12</v>
      </c>
      <c r="AE50" s="165">
        <v>0</v>
      </c>
      <c r="AF50" s="165">
        <v>4</v>
      </c>
      <c r="AG50" s="165">
        <v>1</v>
      </c>
      <c r="AH50" s="165">
        <v>17</v>
      </c>
      <c r="AI50" s="165">
        <v>0</v>
      </c>
      <c r="AJ50" s="171">
        <v>4</v>
      </c>
      <c r="AK50" s="165">
        <v>2</v>
      </c>
      <c r="AL50" s="165">
        <v>0</v>
      </c>
      <c r="AM50" s="165">
        <v>0</v>
      </c>
      <c r="AN50" s="165">
        <v>0</v>
      </c>
      <c r="AO50" s="165">
        <v>0</v>
      </c>
      <c r="AP50" s="165">
        <v>0</v>
      </c>
      <c r="AQ50" s="165">
        <v>0</v>
      </c>
      <c r="AR50" s="165">
        <v>0</v>
      </c>
      <c r="AS50" s="165">
        <v>0</v>
      </c>
      <c r="AT50" s="165">
        <v>0</v>
      </c>
      <c r="AU50" s="165">
        <v>0</v>
      </c>
      <c r="AV50" s="165">
        <v>0</v>
      </c>
      <c r="AW50" s="165">
        <v>0</v>
      </c>
      <c r="AX50" s="165">
        <v>0</v>
      </c>
      <c r="AY50" s="175">
        <f t="shared" ref="AY50:BS50" si="201">IF(AD50 = 0, "", AD50)</f>
        <v>12</v>
      </c>
      <c r="AZ50" s="163" t="str">
        <f t="shared" si="201"/>
        <v/>
      </c>
      <c r="BA50" s="165">
        <f t="shared" si="201"/>
        <v>4</v>
      </c>
      <c r="BB50" s="165">
        <f t="shared" si="201"/>
        <v>1</v>
      </c>
      <c r="BC50" s="165">
        <f t="shared" si="201"/>
        <v>17</v>
      </c>
      <c r="BD50" s="163" t="str">
        <f t="shared" si="201"/>
        <v/>
      </c>
      <c r="BE50" s="171">
        <f t="shared" si="201"/>
        <v>4</v>
      </c>
      <c r="BF50" s="165">
        <f t="shared" si="201"/>
        <v>2</v>
      </c>
      <c r="BG50" s="163" t="str">
        <f t="shared" si="201"/>
        <v/>
      </c>
      <c r="BH50" s="163" t="str">
        <f t="shared" si="201"/>
        <v/>
      </c>
      <c r="BI50" s="163" t="str">
        <f t="shared" si="201"/>
        <v/>
      </c>
      <c r="BJ50" s="163" t="str">
        <f t="shared" si="201"/>
        <v/>
      </c>
      <c r="BK50" s="163" t="str">
        <f t="shared" si="201"/>
        <v/>
      </c>
      <c r="BL50" s="163" t="str">
        <f t="shared" si="201"/>
        <v/>
      </c>
      <c r="BM50" s="163" t="str">
        <f t="shared" si="201"/>
        <v/>
      </c>
      <c r="BN50" s="163" t="str">
        <f t="shared" si="201"/>
        <v/>
      </c>
      <c r="BO50" s="163" t="str">
        <f t="shared" si="201"/>
        <v/>
      </c>
      <c r="BP50" s="163" t="str">
        <f t="shared" si="201"/>
        <v/>
      </c>
      <c r="BQ50" s="163" t="str">
        <f t="shared" si="201"/>
        <v/>
      </c>
      <c r="BR50" s="163" t="str">
        <f t="shared" si="201"/>
        <v/>
      </c>
      <c r="BS50" s="173" t="str">
        <f t="shared" si="201"/>
        <v/>
      </c>
      <c r="BT50" s="175" t="e">
        <f>$AY50*Assembly!Z$4+$AZ50*Assembly!Z$5+$BA50*Assembly!Z$6+$BB50*Assembly!Z$7+$BC50*Assembly!Z$8+$BD50*Assembly!Z$9+$BE50*Assembly!Z$10+$BF50*Assembly!Z$11+$BG50*Assembly!Z$12+$BH50*Assembly!Z$13+$BI50*Assembly!Z$14+$BJ50*Assembly!Z$15+$BK50*Assembly!Z$16+$BL50*Assembly!Z$17+$BM50*Assembly!Z$18+$BN50*Assembly!Z$19+$BO50*Assembly!Z$20+$BP50*Assembly!Z$21+$BQ50*Assembly!Z$22+$BR50*Assembly!Z$23+$BS50*Assembly!Z$24</f>
        <v>#VALUE!</v>
      </c>
      <c r="BU50" s="165" t="e">
        <f t="shared" si="3"/>
        <v>#VALUE!</v>
      </c>
      <c r="BV50" s="176" t="str">
        <f t="shared" si="177"/>
        <v>?</v>
      </c>
      <c r="BW50" s="165" t="e">
        <f>$AY50*Assembly!AD$4+$AZ50*Assembly!AD$5+$BA50*Assembly!AD$6+$BB50*Assembly!AD$7+$BC50*Assembly!AD$8+$BD50*Assembly!AD$9+$BE50*Assembly!AD$10+$BF50*Assembly!AD$11+$BG50*Assembly!AD$12+$BH50*Assembly!AD$13+$BI50*Assembly!AD$14+$BJ50*Assembly!AD$15+$BK50*Assembly!AD$16+$BL50*Assembly!AD$17+$BM50*Assembly!AD$18+$BN50*Assembly!AD$19+$BO50*Assembly!AD$20+$BP50*Assembly!AD$21+$BQ50*Assembly!AD$22+$BR50*Assembly!AD$23+$BS50*Assembly!AD$24</f>
        <v>#VALUE!</v>
      </c>
      <c r="BX50" s="180" t="e">
        <f t="shared" si="4"/>
        <v>#VALUE!</v>
      </c>
      <c r="BY50" s="181" t="e">
        <f t="shared" si="5"/>
        <v>#VALUE!</v>
      </c>
      <c r="BZ50" s="182" t="e">
        <f t="shared" si="6"/>
        <v>#VALUE!</v>
      </c>
      <c r="CA50" s="181" t="e">
        <f t="shared" si="7"/>
        <v>#VALUE!</v>
      </c>
      <c r="CB50" s="165" t="e">
        <f>$AY50*Assembly!Y$4+$AZ50*Assembly!Y$5+$BA50*Assembly!Y$6+$BB50*Assembly!Y$7+$BC50*Assembly!Y$8+$BD50*Assembly!Y$9+$BE50*Assembly!Y$10+$BF50*Assembly!Y$11+$BG50*Assembly!Y$12+$BH50*Assembly!Y$13+$BI50*Assembly!Y$14+$BJ50*Assembly!Y$15+$BK50*Assembly!Y$16+$BL50*Assembly!Y$17+$BM50*Assembly!Y$18+$BN50*Assembly!Y$19+$BO50*Assembly!Y$20+$BP50*Assembly!Y$21+$BQ50*Assembly!Y$22+$BR50*Assembly!Y$23+$BS50*Assembly!Y$24</f>
        <v>#VALUE!</v>
      </c>
      <c r="CC50" s="165" t="e">
        <f t="shared" si="8"/>
        <v>#VALUE!</v>
      </c>
      <c r="CD50" s="136" t="e">
        <f t="shared" si="9"/>
        <v>#VALUE!</v>
      </c>
      <c r="CE50" s="184" t="e">
        <f>$AY50*Assembly!AC$4+$AZ50*Assembly!AC$5+$BA50*Assembly!AC$6+$BB50*Assembly!AC$7+$BC50*Assembly!AC$8+$BD50*Assembly!AC$9+$BE50*Assembly!AC$10+$BF50*Assembly!AC$11+$BG50*Assembly!AC$12+$BH50*Assembly!AC$13+$BI50*Assembly!AC$14+$BJ50*Assembly!AC$15+$BK50*Assembly!AC$16+$BL50*Assembly!AC$17+$BM50*Assembly!AC$18+$BN50*Assembly!AC$19+$BO50*Assembly!AC$20+$BP50*Assembly!AC$21+$BQ50*Assembly!AC$22+$BR50*Assembly!AC$23+$BS50*Assembly!AC$24</f>
        <v>#VALUE!</v>
      </c>
      <c r="CF50" s="153" t="e">
        <f>$AY50*Assembly!M$4+$AZ50*Assembly!M$5+$BA50*Assembly!M$6+$BB50*Assembly!M$7+$BC50*Assembly!M$8+$BD50*Assembly!M$9+$BE50*Assembly!M$10+$BF50*Assembly!M$11+$BG50*Assembly!M$12+$BH50*Assembly!M$13+$BI50*Assembly!M$14+$BJ50*Assembly!M$15+$BK50*Assembly!M$16+$BL50*Assembly!M$17+$BM50*Assembly!M$18+$BN50*Assembly!M$19+$BO50*Assembly!M$20+$BP50*Assembly!M$21+$BQ50*Assembly!M$22+$BR50*Assembly!M$23+$BS50*Assembly!M$24</f>
        <v>#VALUE!</v>
      </c>
      <c r="CG50" s="153" t="e">
        <f>$AY50*Assembly!N$4+$AZ50*Assembly!N$5+$BA50*Assembly!N$6+$BB50*Assembly!N$7+$BC50*Assembly!N$8+$BD50*Assembly!N$9+$BE50*Assembly!N$10+$BF50*Assembly!N$11+$BG50*Assembly!N$12+$BH50*Assembly!N$13+$BI50*Assembly!N$14+$BJ50*Assembly!N$15+$BK50*Assembly!N$16+$BL50*Assembly!N$17+$BM50*Assembly!N$18+$BN50*Assembly!N$19+$BO50*Assembly!N$20+$BP50*Assembly!N$21+$BQ50*Assembly!N$22+$BR50*Assembly!N$23+$BS50*Assembly!N$24</f>
        <v>#VALUE!</v>
      </c>
      <c r="CH50" s="153" t="e">
        <f>$AY50*Assembly!O$4+$AZ50*Assembly!O$5+$BA50*Assembly!O$6+$BB50*Assembly!O$7+$BC50*Assembly!O$8+$BD50*Assembly!O$9+$BE50*Assembly!O$10+$BF50*Assembly!O$11+$BG50*Assembly!O$12+$BH50*Assembly!O$13+$BI50*Assembly!O$14+$BJ50*Assembly!O$15+$BK50*Assembly!O$16+$BL50*Assembly!O$17+$BM50*Assembly!O$18+$BN50*Assembly!O$19+$BO50*Assembly!O$20+$BP50*Assembly!O$21+$BQ50*Assembly!O$22+$BR50*Assembly!O$23+$BS50*Assembly!O$24</f>
        <v>#VALUE!</v>
      </c>
      <c r="CI50" s="142" t="e">
        <f>$AY50*Assembly!P$4+$AZ50*Assembly!P$5+$BA50*Assembly!P$6+$BB50*Assembly!P$7+$BC50*Assembly!P$8+$BD50*Assembly!P$9+$BE50*Assembly!P$10+$BF50*Assembly!P$11+$BG50*Assembly!P$12+$BH50*Assembly!P$13+$BI50*Assembly!P$14+$BJ50*Assembly!P$15+$BK50*Assembly!P$16+$BL50*Assembly!P$17+$BM50*Assembly!P$18+$BN50*Assembly!P$19+$BO50*Assembly!P$20+$BP50*Assembly!P$21+$BQ50*Assembly!P$22+$BR50*Assembly!P$23+$BS50*Assembly!P$24</f>
        <v>#VALUE!</v>
      </c>
      <c r="CJ50" s="142" t="e">
        <f>$AY50*Assembly!Q$4+$AZ50*Assembly!Q$5+$BA50*Assembly!Q$6+$BB50*Assembly!Q$7+$BC50*Assembly!Q$8+$BD50*Assembly!Q$9+$BE50*Assembly!Q$10+$BF50*Assembly!Q$11+$BG50*Assembly!Q$12+$BH50*Assembly!Q$13+$BI50*Assembly!Q$14+$BJ50*Assembly!Q$15+$BK50*Assembly!Q$16+$BL50*Assembly!Q$17+$BM50*Assembly!Q$18+$BN50*Assembly!Q$19+$BO50*Assembly!Q$20+$BP50*Assembly!Q$21+$BQ50*Assembly!Q$22+$BR50*Assembly!Q$23+$BS50*Assembly!Q$24</f>
        <v>#VALUE!</v>
      </c>
      <c r="CK50" s="153" t="e">
        <f>$AY50*Assembly!R$4+$AZ50*Assembly!R$5+$BA50*Assembly!R$6+$BB50*Assembly!R$7+$BC50*Assembly!R$8+$BD50*Assembly!R$9+$BE50*Assembly!R$10+$BF50*Assembly!R$11+$BG50*Assembly!R$12+$BH50*Assembly!R$13+$BI50*Assembly!R$14+$BJ50*Assembly!R$15+$BK50*Assembly!R$16+$BL50*Assembly!R$17+$BM50*Assembly!R$18+$BN50*Assembly!R$19+$BO50*Assembly!R$20+$BP50*Assembly!R$21+$BQ50*Assembly!R$22+$BR50*Assembly!R$23+$BS50*Assembly!R$24</f>
        <v>#VALUE!</v>
      </c>
      <c r="CL50" s="142" t="e">
        <f>$AY50*Assembly!S$4+$AZ50*Assembly!S$5+$BA50*Assembly!S$6+$BB50*Assembly!S$7+$BC50*Assembly!S$8+$BD50*Assembly!S$9+$BE50*Assembly!S$10+$BF50*Assembly!S$11+$BG50*Assembly!S$12+$BH50*Assembly!S$13+$BI50*Assembly!S$14+$BJ50*Assembly!S$15+$BK50*Assembly!S$16+$BL50*Assembly!S$17+$BM50*Assembly!S$18+$BN50*Assembly!S$19+$BO50*Assembly!S$20+$BP50*Assembly!S$21+$BQ50*Assembly!S$22+$BR50*Assembly!S$23+$BS50*Assembly!S$24</f>
        <v>#VALUE!</v>
      </c>
      <c r="CM50" s="142" t="e">
        <f>$AY50*Assembly!T$4+$AZ50*Assembly!T$5+$BA50*Assembly!T$6+$BB50*Assembly!T$7+$BC50*Assembly!T$8+$BD50*Assembly!T$9+$BE50*Assembly!T$10+$BF50*Assembly!T$11+$BG50*Assembly!T$12+$BH50*Assembly!T$13+$BI50*Assembly!T$14+$BJ50*Assembly!T$15+$BK50*Assembly!T$16+$BL50*Assembly!T$17+$BM50*Assembly!T$18+$BN50*Assembly!T$19+$BO50*Assembly!T$20+$BP50*Assembly!T$21+$BQ50*Assembly!T$22+$BR50*Assembly!T$23+$BS50*Assembly!T$24</f>
        <v>#VALUE!</v>
      </c>
      <c r="CN50" s="142" t="e">
        <f>$AY50*Assembly!U$4+$AZ50*Assembly!U$5+$BA50*Assembly!U$6+$BB50*Assembly!U$7+$BC50*Assembly!U$8+$BD50*Assembly!U$9+$BE50*Assembly!U$10+$BF50*Assembly!U$11+$BG50*Assembly!U$12+$BH50*Assembly!U$13+$BI50*Assembly!U$14+$BJ50*Assembly!U$15+$BK50*Assembly!U$16+$BL50*Assembly!U$17+$BM50*Assembly!U$18+$BN50*Assembly!U$19+$BO50*Assembly!U$20+$BP50*Assembly!U$21+$BQ50*Assembly!U$22+$BR50*Assembly!U$23+$BS50*Assembly!U$24</f>
        <v>#VALUE!</v>
      </c>
      <c r="CO50" s="153" t="e">
        <f>$AY50*Assembly!V$4+$AZ50*Assembly!V$5+$BA50*Assembly!V$6+$BB50*Assembly!V$7+$BC50*Assembly!V$8+$BD50*Assembly!V$9+$BE50*Assembly!V$10+$BF50*Assembly!V$11+$BG50*Assembly!V$12+$BH50*Assembly!V$13+$BI50*Assembly!V$14+$BJ50*Assembly!V$15+$BK50*Assembly!V$16+$BL50*Assembly!V$17+$BM50*Assembly!V$18+$BN50*Assembly!V$19+$BO50*Assembly!V$20+$BP50*Assembly!V$21+$BQ50*Assembly!V$22+$BR50*Assembly!V$23+$BS50*Assembly!V$24</f>
        <v>#VALUE!</v>
      </c>
      <c r="CP50" s="153" t="e">
        <f>CF50*Refining!$F$3</f>
        <v>#VALUE!</v>
      </c>
      <c r="CQ50" s="153" t="e">
        <f>CG50*Refining!$F$4</f>
        <v>#VALUE!</v>
      </c>
      <c r="CR50" s="153" t="e">
        <f>CH50*Refining!$F$5</f>
        <v>#VALUE!</v>
      </c>
      <c r="CS50" s="153" t="e">
        <f>CI50*Refining!$F$6</f>
        <v>#VALUE!</v>
      </c>
      <c r="CT50" s="153" t="e">
        <f>CJ50*Refining!$F$7</f>
        <v>#VALUE!</v>
      </c>
      <c r="CU50" s="153" t="e">
        <f>CK50*Refining!$F$8</f>
        <v>#VALUE!</v>
      </c>
      <c r="CV50" s="153" t="e">
        <f>CL50*Refining!$F$9</f>
        <v>#VALUE!</v>
      </c>
      <c r="CW50" s="153" t="e">
        <f>CM50*Refining!$F$10</f>
        <v>#VALUE!</v>
      </c>
      <c r="CX50" s="153" t="e">
        <f>CN50*Refining!$F$11</f>
        <v>#VALUE!</v>
      </c>
      <c r="CY50" s="153" t="e">
        <f>CO50*Refining!$F$12</f>
        <v>#VALUE!</v>
      </c>
      <c r="CZ50" s="190" t="e">
        <f t="shared" ref="CZ50:DS50" si="202">IF(CF50 = 0, "", CF50)</f>
        <v>#VALUE!</v>
      </c>
      <c r="DA50" s="197" t="e">
        <f t="shared" si="202"/>
        <v>#VALUE!</v>
      </c>
      <c r="DB50" s="191" t="e">
        <f t="shared" si="202"/>
        <v>#VALUE!</v>
      </c>
      <c r="DC50" s="191" t="e">
        <f t="shared" si="202"/>
        <v>#VALUE!</v>
      </c>
      <c r="DD50" s="193" t="e">
        <f t="shared" si="202"/>
        <v>#VALUE!</v>
      </c>
      <c r="DE50" s="191" t="e">
        <f t="shared" si="202"/>
        <v>#VALUE!</v>
      </c>
      <c r="DF50" s="193" t="e">
        <f t="shared" si="202"/>
        <v>#VALUE!</v>
      </c>
      <c r="DG50" s="193" t="e">
        <f t="shared" si="202"/>
        <v>#VALUE!</v>
      </c>
      <c r="DH50" s="191" t="e">
        <f t="shared" si="202"/>
        <v>#VALUE!</v>
      </c>
      <c r="DI50" s="195" t="e">
        <f t="shared" si="202"/>
        <v>#VALUE!</v>
      </c>
      <c r="DJ50" s="190" t="e">
        <f t="shared" si="202"/>
        <v>#VALUE!</v>
      </c>
      <c r="DK50" s="197" t="e">
        <f t="shared" si="202"/>
        <v>#VALUE!</v>
      </c>
      <c r="DL50" s="191" t="e">
        <f t="shared" si="202"/>
        <v>#VALUE!</v>
      </c>
      <c r="DM50" s="191" t="e">
        <f t="shared" si="202"/>
        <v>#VALUE!</v>
      </c>
      <c r="DN50" s="193" t="e">
        <f t="shared" si="202"/>
        <v>#VALUE!</v>
      </c>
      <c r="DO50" s="191" t="e">
        <f t="shared" si="202"/>
        <v>#VALUE!</v>
      </c>
      <c r="DP50" s="191" t="e">
        <f t="shared" si="202"/>
        <v>#VALUE!</v>
      </c>
      <c r="DQ50" s="191" t="e">
        <f t="shared" si="202"/>
        <v>#VALUE!</v>
      </c>
      <c r="DR50" s="191" t="e">
        <f t="shared" si="202"/>
        <v>#VALUE!</v>
      </c>
      <c r="DS50" s="195" t="e">
        <f t="shared" si="202"/>
        <v>#VALUE!</v>
      </c>
      <c r="DT50" s="190" t="e">
        <f t="shared" si="11"/>
        <v>#VALUE!</v>
      </c>
      <c r="DU50" s="197" t="e">
        <f t="shared" si="12"/>
        <v>#VALUE!</v>
      </c>
      <c r="DV50" s="165" t="e">
        <f>CZ50*'Ores &amp; Ingots'!$C$3+DA50*'Ores &amp; Ingots'!$C$4+DB50*'Ores &amp; Ingots'!$C$5+DC50*'Ores &amp; Ingots'!$C$6+DD50*'Ores &amp; Ingots'!$C$7+DE50*'Ores &amp; Ingots'!$C$8+DF50*'Ores &amp; Ingots'!$C$9+DG50*'Ores &amp; Ingots'!$C$10+DH50*'Ores &amp; Ingots'!$C$11+DI50*'Ores &amp; Ingots'!$C$12</f>
        <v>#VALUE!</v>
      </c>
      <c r="DW50" s="165" t="e">
        <f>DJ50*'Ores &amp; Ingots'!$B$3+DK50*'Ores &amp; Ingots'!$B$4+DL50*'Ores &amp; Ingots'!$B$5+DM50*'Ores &amp; Ingots'!$B$6+DN50*'Ores &amp; Ingots'!$B$7+DO50*'Ores &amp; Ingots'!$B$8+DP50*'Ores &amp; Ingots'!$B$9+DQ50*'Ores &amp; Ingots'!$B$10+DR50*'Ores &amp; Ingots'!$B$11+DS50*'Ores &amp; Ingots'!$B$12</f>
        <v>#VALUE!</v>
      </c>
      <c r="DX50" s="197" t="e">
        <f>CZ50*Refining!$G$3+DA50*Refining!$G$4+DB50*Refining!$G$5+DC50*Refining!$G$6+DD50*Refining!$G$7+DE50*Refining!$G$8+DF50*Refining!$G$9+DG50*Refining!$G$10+DH50*Refining!$G$11+DI50*Refining!$G$12</f>
        <v>#VALUE!</v>
      </c>
      <c r="DY50" s="197" t="e">
        <f t="shared" si="13"/>
        <v>#VALUE!</v>
      </c>
      <c r="DZ50" s="199" t="e">
        <f t="shared" si="14"/>
        <v>#VALUE!</v>
      </c>
      <c r="EA50" s="190" t="e">
        <f t="shared" si="15"/>
        <v>#VALUE!</v>
      </c>
      <c r="EB50" s="200" t="e">
        <f t="shared" ref="EB50:EC50" si="203">EA50/60</f>
        <v>#VALUE!</v>
      </c>
      <c r="EC50" s="200" t="e">
        <f t="shared" si="203"/>
        <v>#VALUE!</v>
      </c>
      <c r="ED50" s="190" t="e">
        <f t="shared" si="17"/>
        <v>#VALUE!</v>
      </c>
      <c r="EE50" s="200" t="e">
        <f t="shared" ref="EE50:EF50" si="204">ED50/1000</f>
        <v>#VALUE!</v>
      </c>
      <c r="EF50" s="201" t="e">
        <f t="shared" si="204"/>
        <v>#VALUE!</v>
      </c>
      <c r="EG50" s="136" t="e">
        <f t="shared" si="19"/>
        <v>#VALUE!</v>
      </c>
      <c r="EH50" s="138" t="e">
        <f t="shared" si="20"/>
        <v>#VALUE!</v>
      </c>
      <c r="EI50" s="133" t="s">
        <v>28</v>
      </c>
    </row>
    <row r="51" spans="1:139" ht="12.75" x14ac:dyDescent="0.2">
      <c r="A51" s="864"/>
      <c r="B51" s="135" t="s">
        <v>276</v>
      </c>
      <c r="C51" s="137" t="s">
        <v>156</v>
      </c>
      <c r="D51" s="137">
        <v>1</v>
      </c>
      <c r="E51" s="137">
        <v>1</v>
      </c>
      <c r="F51" s="137">
        <v>2</v>
      </c>
      <c r="G51" s="202">
        <f t="shared" si="0"/>
        <v>31.25</v>
      </c>
      <c r="H51" s="203">
        <v>25</v>
      </c>
      <c r="I51" s="203">
        <v>25</v>
      </c>
      <c r="J51" s="204">
        <f>H51/Main!$D$9</f>
        <v>5</v>
      </c>
      <c r="K51" s="204">
        <f>I51/Main!$D$10</f>
        <v>12.5</v>
      </c>
      <c r="L51" s="204">
        <f t="shared" si="1"/>
        <v>2.5</v>
      </c>
      <c r="M51" s="204">
        <v>1</v>
      </c>
      <c r="N51" s="214" t="s">
        <v>28</v>
      </c>
      <c r="O51" s="206">
        <v>2000</v>
      </c>
      <c r="P51" s="207"/>
      <c r="Q51" s="357" t="s">
        <v>28</v>
      </c>
      <c r="R51" s="358" t="s">
        <v>28</v>
      </c>
      <c r="S51" s="209"/>
      <c r="T51" s="209"/>
      <c r="U51" s="207"/>
      <c r="V51" s="207"/>
      <c r="W51" s="207"/>
      <c r="X51" s="207"/>
      <c r="Y51" s="207"/>
      <c r="Z51" s="207"/>
      <c r="AA51" s="207"/>
      <c r="AB51" s="207"/>
      <c r="AC51" s="210" t="s">
        <v>220</v>
      </c>
      <c r="AD51" s="165">
        <v>20</v>
      </c>
      <c r="AE51" s="165">
        <v>0</v>
      </c>
      <c r="AF51" s="165">
        <v>0</v>
      </c>
      <c r="AG51" s="165">
        <v>1</v>
      </c>
      <c r="AH51" s="165">
        <v>30</v>
      </c>
      <c r="AI51" s="165">
        <v>0</v>
      </c>
      <c r="AJ51" s="171">
        <v>2</v>
      </c>
      <c r="AK51" s="165">
        <v>2</v>
      </c>
      <c r="AL51" s="165">
        <v>0</v>
      </c>
      <c r="AM51" s="165">
        <v>0</v>
      </c>
      <c r="AN51" s="165">
        <v>0</v>
      </c>
      <c r="AO51" s="165">
        <v>0</v>
      </c>
      <c r="AP51" s="165">
        <v>0</v>
      </c>
      <c r="AQ51" s="165">
        <v>0</v>
      </c>
      <c r="AR51" s="165">
        <v>0</v>
      </c>
      <c r="AS51" s="165">
        <v>0</v>
      </c>
      <c r="AT51" s="165">
        <v>0</v>
      </c>
      <c r="AU51" s="165">
        <v>0</v>
      </c>
      <c r="AV51" s="165">
        <v>0</v>
      </c>
      <c r="AW51" s="165">
        <v>0</v>
      </c>
      <c r="AX51" s="165">
        <v>0</v>
      </c>
      <c r="AY51" s="175">
        <f t="shared" ref="AY51:BS51" si="205">IF(AD51 = 0, "", AD51)</f>
        <v>20</v>
      </c>
      <c r="AZ51" s="163" t="str">
        <f t="shared" si="205"/>
        <v/>
      </c>
      <c r="BA51" s="163" t="str">
        <f t="shared" si="205"/>
        <v/>
      </c>
      <c r="BB51" s="165">
        <f t="shared" si="205"/>
        <v>1</v>
      </c>
      <c r="BC51" s="165">
        <f t="shared" si="205"/>
        <v>30</v>
      </c>
      <c r="BD51" s="163" t="str">
        <f t="shared" si="205"/>
        <v/>
      </c>
      <c r="BE51" s="171">
        <f t="shared" si="205"/>
        <v>2</v>
      </c>
      <c r="BF51" s="165">
        <f t="shared" si="205"/>
        <v>2</v>
      </c>
      <c r="BG51" s="163" t="str">
        <f t="shared" si="205"/>
        <v/>
      </c>
      <c r="BH51" s="163" t="str">
        <f t="shared" si="205"/>
        <v/>
      </c>
      <c r="BI51" s="163" t="str">
        <f t="shared" si="205"/>
        <v/>
      </c>
      <c r="BJ51" s="163" t="str">
        <f t="shared" si="205"/>
        <v/>
      </c>
      <c r="BK51" s="163" t="str">
        <f t="shared" si="205"/>
        <v/>
      </c>
      <c r="BL51" s="163" t="str">
        <f t="shared" si="205"/>
        <v/>
      </c>
      <c r="BM51" s="163" t="str">
        <f t="shared" si="205"/>
        <v/>
      </c>
      <c r="BN51" s="163" t="str">
        <f t="shared" si="205"/>
        <v/>
      </c>
      <c r="BO51" s="163" t="str">
        <f t="shared" si="205"/>
        <v/>
      </c>
      <c r="BP51" s="163" t="str">
        <f t="shared" si="205"/>
        <v/>
      </c>
      <c r="BQ51" s="163" t="str">
        <f t="shared" si="205"/>
        <v/>
      </c>
      <c r="BR51" s="163" t="str">
        <f t="shared" si="205"/>
        <v/>
      </c>
      <c r="BS51" s="173" t="str">
        <f t="shared" si="205"/>
        <v/>
      </c>
      <c r="BT51" s="175" t="e">
        <f>$AY51*Assembly!Z$4+$AZ51*Assembly!Z$5+$BA51*Assembly!Z$6+$BB51*Assembly!Z$7+$BC51*Assembly!Z$8+$BD51*Assembly!Z$9+$BE51*Assembly!Z$10+$BF51*Assembly!Z$11+$BG51*Assembly!Z$12+$BH51*Assembly!Z$13+$BI51*Assembly!Z$14+$BJ51*Assembly!Z$15+$BK51*Assembly!Z$16+$BL51*Assembly!Z$17+$BM51*Assembly!Z$18+$BN51*Assembly!Z$19+$BO51*Assembly!Z$20+$BP51*Assembly!Z$21+$BQ51*Assembly!Z$22+$BR51*Assembly!Z$23+$BS51*Assembly!Z$24</f>
        <v>#VALUE!</v>
      </c>
      <c r="BU51" s="165" t="e">
        <f t="shared" si="3"/>
        <v>#VALUE!</v>
      </c>
      <c r="BV51" s="176" t="str">
        <f t="shared" si="177"/>
        <v>?</v>
      </c>
      <c r="BW51" s="165" t="e">
        <f>$AY51*Assembly!AD$4+$AZ51*Assembly!AD$5+$BA51*Assembly!AD$6+$BB51*Assembly!AD$7+$BC51*Assembly!AD$8+$BD51*Assembly!AD$9+$BE51*Assembly!AD$10+$BF51*Assembly!AD$11+$BG51*Assembly!AD$12+$BH51*Assembly!AD$13+$BI51*Assembly!AD$14+$BJ51*Assembly!AD$15+$BK51*Assembly!AD$16+$BL51*Assembly!AD$17+$BM51*Assembly!AD$18+$BN51*Assembly!AD$19+$BO51*Assembly!AD$20+$BP51*Assembly!AD$21+$BQ51*Assembly!AD$22+$BR51*Assembly!AD$23+$BS51*Assembly!AD$24</f>
        <v>#VALUE!</v>
      </c>
      <c r="BX51" s="180" t="e">
        <f t="shared" si="4"/>
        <v>#VALUE!</v>
      </c>
      <c r="BY51" s="181" t="e">
        <f t="shared" si="5"/>
        <v>#VALUE!</v>
      </c>
      <c r="BZ51" s="182" t="e">
        <f t="shared" si="6"/>
        <v>#VALUE!</v>
      </c>
      <c r="CA51" s="181" t="e">
        <f t="shared" si="7"/>
        <v>#VALUE!</v>
      </c>
      <c r="CB51" s="165" t="e">
        <f>$AY51*Assembly!Y$4+$AZ51*Assembly!Y$5+$BA51*Assembly!Y$6+$BB51*Assembly!Y$7+$BC51*Assembly!Y$8+$BD51*Assembly!Y$9+$BE51*Assembly!Y$10+$BF51*Assembly!Y$11+$BG51*Assembly!Y$12+$BH51*Assembly!Y$13+$BI51*Assembly!Y$14+$BJ51*Assembly!Y$15+$BK51*Assembly!Y$16+$BL51*Assembly!Y$17+$BM51*Assembly!Y$18+$BN51*Assembly!Y$19+$BO51*Assembly!Y$20+$BP51*Assembly!Y$21+$BQ51*Assembly!Y$22+$BR51*Assembly!Y$23+$BS51*Assembly!Y$24</f>
        <v>#VALUE!</v>
      </c>
      <c r="CC51" s="165" t="e">
        <f t="shared" si="8"/>
        <v>#VALUE!</v>
      </c>
      <c r="CD51" s="136" t="e">
        <f t="shared" si="9"/>
        <v>#VALUE!</v>
      </c>
      <c r="CE51" s="184" t="e">
        <f>$AY51*Assembly!AC$4+$AZ51*Assembly!AC$5+$BA51*Assembly!AC$6+$BB51*Assembly!AC$7+$BC51*Assembly!AC$8+$BD51*Assembly!AC$9+$BE51*Assembly!AC$10+$BF51*Assembly!AC$11+$BG51*Assembly!AC$12+$BH51*Assembly!AC$13+$BI51*Assembly!AC$14+$BJ51*Assembly!AC$15+$BK51*Assembly!AC$16+$BL51*Assembly!AC$17+$BM51*Assembly!AC$18+$BN51*Assembly!AC$19+$BO51*Assembly!AC$20+$BP51*Assembly!AC$21+$BQ51*Assembly!AC$22+$BR51*Assembly!AC$23+$BS51*Assembly!AC$24</f>
        <v>#VALUE!</v>
      </c>
      <c r="CF51" s="208" t="e">
        <f>$AY51*Assembly!M$4+$AZ51*Assembly!M$5+$BA51*Assembly!M$6+$BB51*Assembly!M$7+$BC51*Assembly!M$8+$BD51*Assembly!M$9+$BE51*Assembly!M$10+$BF51*Assembly!M$11+$BG51*Assembly!M$12+$BH51*Assembly!M$13+$BI51*Assembly!M$14+$BJ51*Assembly!M$15+$BK51*Assembly!M$16+$BL51*Assembly!M$17+$BM51*Assembly!M$18+$BN51*Assembly!M$19+$BO51*Assembly!M$20+$BP51*Assembly!M$21+$BQ51*Assembly!M$22+$BR51*Assembly!M$23+$BS51*Assembly!M$24</f>
        <v>#VALUE!</v>
      </c>
      <c r="CG51" s="208" t="e">
        <f>$AY51*Assembly!N$4+$AZ51*Assembly!N$5+$BA51*Assembly!N$6+$BB51*Assembly!N$7+$BC51*Assembly!N$8+$BD51*Assembly!N$9+$BE51*Assembly!N$10+$BF51*Assembly!N$11+$BG51*Assembly!N$12+$BH51*Assembly!N$13+$BI51*Assembly!N$14+$BJ51*Assembly!N$15+$BK51*Assembly!N$16+$BL51*Assembly!N$17+$BM51*Assembly!N$18+$BN51*Assembly!N$19+$BO51*Assembly!N$20+$BP51*Assembly!N$21+$BQ51*Assembly!N$22+$BR51*Assembly!N$23+$BS51*Assembly!N$24</f>
        <v>#VALUE!</v>
      </c>
      <c r="CH51" s="208" t="e">
        <f>$AY51*Assembly!O$4+$AZ51*Assembly!O$5+$BA51*Assembly!O$6+$BB51*Assembly!O$7+$BC51*Assembly!O$8+$BD51*Assembly!O$9+$BE51*Assembly!O$10+$BF51*Assembly!O$11+$BG51*Assembly!O$12+$BH51*Assembly!O$13+$BI51*Assembly!O$14+$BJ51*Assembly!O$15+$BK51*Assembly!O$16+$BL51*Assembly!O$17+$BM51*Assembly!O$18+$BN51*Assembly!O$19+$BO51*Assembly!O$20+$BP51*Assembly!O$21+$BQ51*Assembly!O$22+$BR51*Assembly!O$23+$BS51*Assembly!O$24</f>
        <v>#VALUE!</v>
      </c>
      <c r="CI51" s="203" t="e">
        <f>$AY51*Assembly!P$4+$AZ51*Assembly!P$5+$BA51*Assembly!P$6+$BB51*Assembly!P$7+$BC51*Assembly!P$8+$BD51*Assembly!P$9+$BE51*Assembly!P$10+$BF51*Assembly!P$11+$BG51*Assembly!P$12+$BH51*Assembly!P$13+$BI51*Assembly!P$14+$BJ51*Assembly!P$15+$BK51*Assembly!P$16+$BL51*Assembly!P$17+$BM51*Assembly!P$18+$BN51*Assembly!P$19+$BO51*Assembly!P$20+$BP51*Assembly!P$21+$BQ51*Assembly!P$22+$BR51*Assembly!P$23+$BS51*Assembly!P$24</f>
        <v>#VALUE!</v>
      </c>
      <c r="CJ51" s="203" t="e">
        <f>$AY51*Assembly!Q$4+$AZ51*Assembly!Q$5+$BA51*Assembly!Q$6+$BB51*Assembly!Q$7+$BC51*Assembly!Q$8+$BD51*Assembly!Q$9+$BE51*Assembly!Q$10+$BF51*Assembly!Q$11+$BG51*Assembly!Q$12+$BH51*Assembly!Q$13+$BI51*Assembly!Q$14+$BJ51*Assembly!Q$15+$BK51*Assembly!Q$16+$BL51*Assembly!Q$17+$BM51*Assembly!Q$18+$BN51*Assembly!Q$19+$BO51*Assembly!Q$20+$BP51*Assembly!Q$21+$BQ51*Assembly!Q$22+$BR51*Assembly!Q$23+$BS51*Assembly!Q$24</f>
        <v>#VALUE!</v>
      </c>
      <c r="CK51" s="208" t="e">
        <f>$AY51*Assembly!R$4+$AZ51*Assembly!R$5+$BA51*Assembly!R$6+$BB51*Assembly!R$7+$BC51*Assembly!R$8+$BD51*Assembly!R$9+$BE51*Assembly!R$10+$BF51*Assembly!R$11+$BG51*Assembly!R$12+$BH51*Assembly!R$13+$BI51*Assembly!R$14+$BJ51*Assembly!R$15+$BK51*Assembly!R$16+$BL51*Assembly!R$17+$BM51*Assembly!R$18+$BN51*Assembly!R$19+$BO51*Assembly!R$20+$BP51*Assembly!R$21+$BQ51*Assembly!R$22+$BR51*Assembly!R$23+$BS51*Assembly!R$24</f>
        <v>#VALUE!</v>
      </c>
      <c r="CL51" s="203" t="e">
        <f>$AY51*Assembly!S$4+$AZ51*Assembly!S$5+$BA51*Assembly!S$6+$BB51*Assembly!S$7+$BC51*Assembly!S$8+$BD51*Assembly!S$9+$BE51*Assembly!S$10+$BF51*Assembly!S$11+$BG51*Assembly!S$12+$BH51*Assembly!S$13+$BI51*Assembly!S$14+$BJ51*Assembly!S$15+$BK51*Assembly!S$16+$BL51*Assembly!S$17+$BM51*Assembly!S$18+$BN51*Assembly!S$19+$BO51*Assembly!S$20+$BP51*Assembly!S$21+$BQ51*Assembly!S$22+$BR51*Assembly!S$23+$BS51*Assembly!S$24</f>
        <v>#VALUE!</v>
      </c>
      <c r="CM51" s="203" t="e">
        <f>$AY51*Assembly!T$4+$AZ51*Assembly!T$5+$BA51*Assembly!T$6+$BB51*Assembly!T$7+$BC51*Assembly!T$8+$BD51*Assembly!T$9+$BE51*Assembly!T$10+$BF51*Assembly!T$11+$BG51*Assembly!T$12+$BH51*Assembly!T$13+$BI51*Assembly!T$14+$BJ51*Assembly!T$15+$BK51*Assembly!T$16+$BL51*Assembly!T$17+$BM51*Assembly!T$18+$BN51*Assembly!T$19+$BO51*Assembly!T$20+$BP51*Assembly!T$21+$BQ51*Assembly!T$22+$BR51*Assembly!T$23+$BS51*Assembly!T$24</f>
        <v>#VALUE!</v>
      </c>
      <c r="CN51" s="203" t="e">
        <f>$AY51*Assembly!U$4+$AZ51*Assembly!U$5+$BA51*Assembly!U$6+$BB51*Assembly!U$7+$BC51*Assembly!U$8+$BD51*Assembly!U$9+$BE51*Assembly!U$10+$BF51*Assembly!U$11+$BG51*Assembly!U$12+$BH51*Assembly!U$13+$BI51*Assembly!U$14+$BJ51*Assembly!U$15+$BK51*Assembly!U$16+$BL51*Assembly!U$17+$BM51*Assembly!U$18+$BN51*Assembly!U$19+$BO51*Assembly!U$20+$BP51*Assembly!U$21+$BQ51*Assembly!U$22+$BR51*Assembly!U$23+$BS51*Assembly!U$24</f>
        <v>#VALUE!</v>
      </c>
      <c r="CO51" s="208" t="e">
        <f>$AY51*Assembly!V$4+$AZ51*Assembly!V$5+$BA51*Assembly!V$6+$BB51*Assembly!V$7+$BC51*Assembly!V$8+$BD51*Assembly!V$9+$BE51*Assembly!V$10+$BF51*Assembly!V$11+$BG51*Assembly!V$12+$BH51*Assembly!V$13+$BI51*Assembly!V$14+$BJ51*Assembly!V$15+$BK51*Assembly!V$16+$BL51*Assembly!V$17+$BM51*Assembly!V$18+$BN51*Assembly!V$19+$BO51*Assembly!V$20+$BP51*Assembly!V$21+$BQ51*Assembly!V$22+$BR51*Assembly!V$23+$BS51*Assembly!V$24</f>
        <v>#VALUE!</v>
      </c>
      <c r="CP51" s="208" t="e">
        <f>CF51*Refining!$F$3</f>
        <v>#VALUE!</v>
      </c>
      <c r="CQ51" s="208" t="e">
        <f>CG51*Refining!$F$4</f>
        <v>#VALUE!</v>
      </c>
      <c r="CR51" s="208" t="e">
        <f>CH51*Refining!$F$5</f>
        <v>#VALUE!</v>
      </c>
      <c r="CS51" s="208" t="e">
        <f>CI51*Refining!$F$6</f>
        <v>#VALUE!</v>
      </c>
      <c r="CT51" s="208" t="e">
        <f>CJ51*Refining!$F$7</f>
        <v>#VALUE!</v>
      </c>
      <c r="CU51" s="208" t="e">
        <f>CK51*Refining!$F$8</f>
        <v>#VALUE!</v>
      </c>
      <c r="CV51" s="208" t="e">
        <f>CL51*Refining!$F$9</f>
        <v>#VALUE!</v>
      </c>
      <c r="CW51" s="208" t="e">
        <f>CM51*Refining!$F$10</f>
        <v>#VALUE!</v>
      </c>
      <c r="CX51" s="208" t="e">
        <f>CN51*Refining!$F$11</f>
        <v>#VALUE!</v>
      </c>
      <c r="CY51" s="208" t="e">
        <f>CO51*Refining!$F$12</f>
        <v>#VALUE!</v>
      </c>
      <c r="CZ51" s="190" t="e">
        <f t="shared" ref="CZ51:DS51" si="206">IF(CF51 = 0, "", CF51)</f>
        <v>#VALUE!</v>
      </c>
      <c r="DA51" s="197" t="e">
        <f t="shared" si="206"/>
        <v>#VALUE!</v>
      </c>
      <c r="DB51" s="191" t="e">
        <f t="shared" si="206"/>
        <v>#VALUE!</v>
      </c>
      <c r="DC51" s="191" t="e">
        <f t="shared" si="206"/>
        <v>#VALUE!</v>
      </c>
      <c r="DD51" s="193" t="e">
        <f t="shared" si="206"/>
        <v>#VALUE!</v>
      </c>
      <c r="DE51" s="191" t="e">
        <f t="shared" si="206"/>
        <v>#VALUE!</v>
      </c>
      <c r="DF51" s="193" t="e">
        <f t="shared" si="206"/>
        <v>#VALUE!</v>
      </c>
      <c r="DG51" s="193" t="e">
        <f t="shared" si="206"/>
        <v>#VALUE!</v>
      </c>
      <c r="DH51" s="191" t="e">
        <f t="shared" si="206"/>
        <v>#VALUE!</v>
      </c>
      <c r="DI51" s="195" t="e">
        <f t="shared" si="206"/>
        <v>#VALUE!</v>
      </c>
      <c r="DJ51" s="190" t="e">
        <f t="shared" si="206"/>
        <v>#VALUE!</v>
      </c>
      <c r="DK51" s="197" t="e">
        <f t="shared" si="206"/>
        <v>#VALUE!</v>
      </c>
      <c r="DL51" s="191" t="e">
        <f t="shared" si="206"/>
        <v>#VALUE!</v>
      </c>
      <c r="DM51" s="191" t="e">
        <f t="shared" si="206"/>
        <v>#VALUE!</v>
      </c>
      <c r="DN51" s="193" t="e">
        <f t="shared" si="206"/>
        <v>#VALUE!</v>
      </c>
      <c r="DO51" s="191" t="e">
        <f t="shared" si="206"/>
        <v>#VALUE!</v>
      </c>
      <c r="DP51" s="191" t="e">
        <f t="shared" si="206"/>
        <v>#VALUE!</v>
      </c>
      <c r="DQ51" s="191" t="e">
        <f t="shared" si="206"/>
        <v>#VALUE!</v>
      </c>
      <c r="DR51" s="191" t="e">
        <f t="shared" si="206"/>
        <v>#VALUE!</v>
      </c>
      <c r="DS51" s="195" t="e">
        <f t="shared" si="206"/>
        <v>#VALUE!</v>
      </c>
      <c r="DT51" s="190" t="e">
        <f t="shared" si="11"/>
        <v>#VALUE!</v>
      </c>
      <c r="DU51" s="197" t="e">
        <f t="shared" si="12"/>
        <v>#VALUE!</v>
      </c>
      <c r="DV51" s="165" t="e">
        <f>CZ51*'Ores &amp; Ingots'!$C$3+DA51*'Ores &amp; Ingots'!$C$4+DB51*'Ores &amp; Ingots'!$C$5+DC51*'Ores &amp; Ingots'!$C$6+DD51*'Ores &amp; Ingots'!$C$7+DE51*'Ores &amp; Ingots'!$C$8+DF51*'Ores &amp; Ingots'!$C$9+DG51*'Ores &amp; Ingots'!$C$10+DH51*'Ores &amp; Ingots'!$C$11+DI51*'Ores &amp; Ingots'!$C$12</f>
        <v>#VALUE!</v>
      </c>
      <c r="DW51" s="165" t="e">
        <f>DJ51*'Ores &amp; Ingots'!$B$3+DK51*'Ores &amp; Ingots'!$B$4+DL51*'Ores &amp; Ingots'!$B$5+DM51*'Ores &amp; Ingots'!$B$6+DN51*'Ores &amp; Ingots'!$B$7+DO51*'Ores &amp; Ingots'!$B$8+DP51*'Ores &amp; Ingots'!$B$9+DQ51*'Ores &amp; Ingots'!$B$10+DR51*'Ores &amp; Ingots'!$B$11+DS51*'Ores &amp; Ingots'!$B$12</f>
        <v>#VALUE!</v>
      </c>
      <c r="DX51" s="197" t="e">
        <f>CZ51*Refining!$G$3+DA51*Refining!$G$4+DB51*Refining!$G$5+DC51*Refining!$G$6+DD51*Refining!$G$7+DE51*Refining!$G$8+DF51*Refining!$G$9+DG51*Refining!$G$10+DH51*Refining!$G$11+DI51*Refining!$G$12</f>
        <v>#VALUE!</v>
      </c>
      <c r="DY51" s="197" t="e">
        <f t="shared" si="13"/>
        <v>#VALUE!</v>
      </c>
      <c r="DZ51" s="199" t="e">
        <f t="shared" si="14"/>
        <v>#VALUE!</v>
      </c>
      <c r="EA51" s="190" t="e">
        <f t="shared" si="15"/>
        <v>#VALUE!</v>
      </c>
      <c r="EB51" s="200" t="e">
        <f t="shared" ref="EB51:EC51" si="207">EA51/60</f>
        <v>#VALUE!</v>
      </c>
      <c r="EC51" s="200" t="e">
        <f t="shared" si="207"/>
        <v>#VALUE!</v>
      </c>
      <c r="ED51" s="190" t="e">
        <f t="shared" si="17"/>
        <v>#VALUE!</v>
      </c>
      <c r="EE51" s="200" t="e">
        <f t="shared" ref="EE51:EF51" si="208">ED51/1000</f>
        <v>#VALUE!</v>
      </c>
      <c r="EF51" s="201" t="e">
        <f t="shared" si="208"/>
        <v>#VALUE!</v>
      </c>
      <c r="EG51" s="136" t="e">
        <f t="shared" si="19"/>
        <v>#VALUE!</v>
      </c>
      <c r="EH51" s="138" t="e">
        <f t="shared" si="20"/>
        <v>#VALUE!</v>
      </c>
      <c r="EI51" s="133">
        <v>1295</v>
      </c>
    </row>
    <row r="52" spans="1:139" ht="12.75" x14ac:dyDescent="0.2">
      <c r="A52" s="864"/>
      <c r="B52" s="135" t="s">
        <v>276</v>
      </c>
      <c r="C52" s="137" t="s">
        <v>155</v>
      </c>
      <c r="D52" s="137">
        <v>3</v>
      </c>
      <c r="E52" s="137">
        <v>3</v>
      </c>
      <c r="F52" s="137">
        <v>6</v>
      </c>
      <c r="G52" s="141">
        <f t="shared" si="0"/>
        <v>6.75</v>
      </c>
      <c r="H52" s="142">
        <v>20</v>
      </c>
      <c r="I52" s="142">
        <v>20</v>
      </c>
      <c r="J52" s="144">
        <f>H52/Main!$D$9</f>
        <v>4</v>
      </c>
      <c r="K52" s="144">
        <f>I52/Main!$D$10</f>
        <v>10</v>
      </c>
      <c r="L52" s="144">
        <f t="shared" si="1"/>
        <v>2.5</v>
      </c>
      <c r="M52" s="144">
        <v>1</v>
      </c>
      <c r="N52" s="306" t="s">
        <v>28</v>
      </c>
      <c r="O52" s="149">
        <v>2000</v>
      </c>
      <c r="P52" s="150"/>
      <c r="Q52" s="213" t="s">
        <v>28</v>
      </c>
      <c r="R52" s="360" t="s">
        <v>28</v>
      </c>
      <c r="S52" s="155"/>
      <c r="T52" s="155"/>
      <c r="U52" s="150"/>
      <c r="V52" s="150"/>
      <c r="W52" s="150"/>
      <c r="X52" s="150"/>
      <c r="Y52" s="150"/>
      <c r="Z52" s="150"/>
      <c r="AA52" s="150"/>
      <c r="AB52" s="150"/>
      <c r="AC52" s="157"/>
      <c r="AD52" s="165">
        <v>12</v>
      </c>
      <c r="AE52" s="165">
        <v>0</v>
      </c>
      <c r="AF52" s="165">
        <v>6</v>
      </c>
      <c r="AG52" s="165">
        <v>1</v>
      </c>
      <c r="AH52" s="165">
        <v>17</v>
      </c>
      <c r="AI52" s="165">
        <v>0</v>
      </c>
      <c r="AJ52" s="171">
        <v>2</v>
      </c>
      <c r="AK52" s="165">
        <v>2</v>
      </c>
      <c r="AL52" s="165">
        <v>0</v>
      </c>
      <c r="AM52" s="165">
        <v>0</v>
      </c>
      <c r="AN52" s="165">
        <v>0</v>
      </c>
      <c r="AO52" s="165">
        <v>0</v>
      </c>
      <c r="AP52" s="165">
        <v>0</v>
      </c>
      <c r="AQ52" s="165">
        <v>0</v>
      </c>
      <c r="AR52" s="165">
        <v>0</v>
      </c>
      <c r="AS52" s="165">
        <v>0</v>
      </c>
      <c r="AT52" s="165">
        <v>0</v>
      </c>
      <c r="AU52" s="165">
        <v>0</v>
      </c>
      <c r="AV52" s="165">
        <v>0</v>
      </c>
      <c r="AW52" s="165">
        <v>0</v>
      </c>
      <c r="AX52" s="165">
        <v>0</v>
      </c>
      <c r="AY52" s="175">
        <f t="shared" ref="AY52:BS52" si="209">IF(AD52 = 0, "", AD52)</f>
        <v>12</v>
      </c>
      <c r="AZ52" s="163" t="str">
        <f t="shared" si="209"/>
        <v/>
      </c>
      <c r="BA52" s="165">
        <f t="shared" si="209"/>
        <v>6</v>
      </c>
      <c r="BB52" s="165">
        <f t="shared" si="209"/>
        <v>1</v>
      </c>
      <c r="BC52" s="165">
        <f t="shared" si="209"/>
        <v>17</v>
      </c>
      <c r="BD52" s="163" t="str">
        <f t="shared" si="209"/>
        <v/>
      </c>
      <c r="BE52" s="171">
        <f t="shared" si="209"/>
        <v>2</v>
      </c>
      <c r="BF52" s="165">
        <f t="shared" si="209"/>
        <v>2</v>
      </c>
      <c r="BG52" s="163" t="str">
        <f t="shared" si="209"/>
        <v/>
      </c>
      <c r="BH52" s="163" t="str">
        <f t="shared" si="209"/>
        <v/>
      </c>
      <c r="BI52" s="163" t="str">
        <f t="shared" si="209"/>
        <v/>
      </c>
      <c r="BJ52" s="163" t="str">
        <f t="shared" si="209"/>
        <v/>
      </c>
      <c r="BK52" s="163" t="str">
        <f t="shared" si="209"/>
        <v/>
      </c>
      <c r="BL52" s="163" t="str">
        <f t="shared" si="209"/>
        <v/>
      </c>
      <c r="BM52" s="163" t="str">
        <f t="shared" si="209"/>
        <v/>
      </c>
      <c r="BN52" s="163" t="str">
        <f t="shared" si="209"/>
        <v/>
      </c>
      <c r="BO52" s="163" t="str">
        <f t="shared" si="209"/>
        <v/>
      </c>
      <c r="BP52" s="163" t="str">
        <f t="shared" si="209"/>
        <v/>
      </c>
      <c r="BQ52" s="163" t="str">
        <f t="shared" si="209"/>
        <v/>
      </c>
      <c r="BR52" s="163" t="str">
        <f t="shared" si="209"/>
        <v/>
      </c>
      <c r="BS52" s="173" t="str">
        <f t="shared" si="209"/>
        <v/>
      </c>
      <c r="BT52" s="175" t="e">
        <f>$AY52*Assembly!Z$4+$AZ52*Assembly!Z$5+$BA52*Assembly!Z$6+$BB52*Assembly!Z$7+$BC52*Assembly!Z$8+$BD52*Assembly!Z$9+$BE52*Assembly!Z$10+$BF52*Assembly!Z$11+$BG52*Assembly!Z$12+$BH52*Assembly!Z$13+$BI52*Assembly!Z$14+$BJ52*Assembly!Z$15+$BK52*Assembly!Z$16+$BL52*Assembly!Z$17+$BM52*Assembly!Z$18+$BN52*Assembly!Z$19+$BO52*Assembly!Z$20+$BP52*Assembly!Z$21+$BQ52*Assembly!Z$22+$BR52*Assembly!Z$23+$BS52*Assembly!Z$24</f>
        <v>#VALUE!</v>
      </c>
      <c r="BU52" s="165" t="e">
        <f t="shared" si="3"/>
        <v>#VALUE!</v>
      </c>
      <c r="BV52" s="176" t="str">
        <f t="shared" si="177"/>
        <v>?</v>
      </c>
      <c r="BW52" s="165" t="e">
        <f>$AY52*Assembly!AD$4+$AZ52*Assembly!AD$5+$BA52*Assembly!AD$6+$BB52*Assembly!AD$7+$BC52*Assembly!AD$8+$BD52*Assembly!AD$9+$BE52*Assembly!AD$10+$BF52*Assembly!AD$11+$BG52*Assembly!AD$12+$BH52*Assembly!AD$13+$BI52*Assembly!AD$14+$BJ52*Assembly!AD$15+$BK52*Assembly!AD$16+$BL52*Assembly!AD$17+$BM52*Assembly!AD$18+$BN52*Assembly!AD$19+$BO52*Assembly!AD$20+$BP52*Assembly!AD$21+$BQ52*Assembly!AD$22+$BR52*Assembly!AD$23+$BS52*Assembly!AD$24</f>
        <v>#VALUE!</v>
      </c>
      <c r="BX52" s="180" t="e">
        <f t="shared" si="4"/>
        <v>#VALUE!</v>
      </c>
      <c r="BY52" s="181" t="e">
        <f t="shared" si="5"/>
        <v>#VALUE!</v>
      </c>
      <c r="BZ52" s="182" t="e">
        <f t="shared" si="6"/>
        <v>#VALUE!</v>
      </c>
      <c r="CA52" s="181" t="e">
        <f t="shared" si="7"/>
        <v>#VALUE!</v>
      </c>
      <c r="CB52" s="165" t="e">
        <f>$AY52*Assembly!Y$4+$AZ52*Assembly!Y$5+$BA52*Assembly!Y$6+$BB52*Assembly!Y$7+$BC52*Assembly!Y$8+$BD52*Assembly!Y$9+$BE52*Assembly!Y$10+$BF52*Assembly!Y$11+$BG52*Assembly!Y$12+$BH52*Assembly!Y$13+$BI52*Assembly!Y$14+$BJ52*Assembly!Y$15+$BK52*Assembly!Y$16+$BL52*Assembly!Y$17+$BM52*Assembly!Y$18+$BN52*Assembly!Y$19+$BO52*Assembly!Y$20+$BP52*Assembly!Y$21+$BQ52*Assembly!Y$22+$BR52*Assembly!Y$23+$BS52*Assembly!Y$24</f>
        <v>#VALUE!</v>
      </c>
      <c r="CC52" s="165" t="e">
        <f t="shared" si="8"/>
        <v>#VALUE!</v>
      </c>
      <c r="CD52" s="136" t="e">
        <f t="shared" si="9"/>
        <v>#VALUE!</v>
      </c>
      <c r="CE52" s="184" t="e">
        <f>$AY52*Assembly!AC$4+$AZ52*Assembly!AC$5+$BA52*Assembly!AC$6+$BB52*Assembly!AC$7+$BC52*Assembly!AC$8+$BD52*Assembly!AC$9+$BE52*Assembly!AC$10+$BF52*Assembly!AC$11+$BG52*Assembly!AC$12+$BH52*Assembly!AC$13+$BI52*Assembly!AC$14+$BJ52*Assembly!AC$15+$BK52*Assembly!AC$16+$BL52*Assembly!AC$17+$BM52*Assembly!AC$18+$BN52*Assembly!AC$19+$BO52*Assembly!AC$20+$BP52*Assembly!AC$21+$BQ52*Assembly!AC$22+$BR52*Assembly!AC$23+$BS52*Assembly!AC$24</f>
        <v>#VALUE!</v>
      </c>
      <c r="CF52" s="153" t="e">
        <f>$AY52*Assembly!M$4+$AZ52*Assembly!M$5+$BA52*Assembly!M$6+$BB52*Assembly!M$7+$BC52*Assembly!M$8+$BD52*Assembly!M$9+$BE52*Assembly!M$10+$BF52*Assembly!M$11+$BG52*Assembly!M$12+$BH52*Assembly!M$13+$BI52*Assembly!M$14+$BJ52*Assembly!M$15+$BK52*Assembly!M$16+$BL52*Assembly!M$17+$BM52*Assembly!M$18+$BN52*Assembly!M$19+$BO52*Assembly!M$20+$BP52*Assembly!M$21+$BQ52*Assembly!M$22+$BR52*Assembly!M$23+$BS52*Assembly!M$24</f>
        <v>#VALUE!</v>
      </c>
      <c r="CG52" s="153" t="e">
        <f>$AY52*Assembly!N$4+$AZ52*Assembly!N$5+$BA52*Assembly!N$6+$BB52*Assembly!N$7+$BC52*Assembly!N$8+$BD52*Assembly!N$9+$BE52*Assembly!N$10+$BF52*Assembly!N$11+$BG52*Assembly!N$12+$BH52*Assembly!N$13+$BI52*Assembly!N$14+$BJ52*Assembly!N$15+$BK52*Assembly!N$16+$BL52*Assembly!N$17+$BM52*Assembly!N$18+$BN52*Assembly!N$19+$BO52*Assembly!N$20+$BP52*Assembly!N$21+$BQ52*Assembly!N$22+$BR52*Assembly!N$23+$BS52*Assembly!N$24</f>
        <v>#VALUE!</v>
      </c>
      <c r="CH52" s="153" t="e">
        <f>$AY52*Assembly!O$4+$AZ52*Assembly!O$5+$BA52*Assembly!O$6+$BB52*Assembly!O$7+$BC52*Assembly!O$8+$BD52*Assembly!O$9+$BE52*Assembly!O$10+$BF52*Assembly!O$11+$BG52*Assembly!O$12+$BH52*Assembly!O$13+$BI52*Assembly!O$14+$BJ52*Assembly!O$15+$BK52*Assembly!O$16+$BL52*Assembly!O$17+$BM52*Assembly!O$18+$BN52*Assembly!O$19+$BO52*Assembly!O$20+$BP52*Assembly!O$21+$BQ52*Assembly!O$22+$BR52*Assembly!O$23+$BS52*Assembly!O$24</f>
        <v>#VALUE!</v>
      </c>
      <c r="CI52" s="142" t="e">
        <f>$AY52*Assembly!P$4+$AZ52*Assembly!P$5+$BA52*Assembly!P$6+$BB52*Assembly!P$7+$BC52*Assembly!P$8+$BD52*Assembly!P$9+$BE52*Assembly!P$10+$BF52*Assembly!P$11+$BG52*Assembly!P$12+$BH52*Assembly!P$13+$BI52*Assembly!P$14+$BJ52*Assembly!P$15+$BK52*Assembly!P$16+$BL52*Assembly!P$17+$BM52*Assembly!P$18+$BN52*Assembly!P$19+$BO52*Assembly!P$20+$BP52*Assembly!P$21+$BQ52*Assembly!P$22+$BR52*Assembly!P$23+$BS52*Assembly!P$24</f>
        <v>#VALUE!</v>
      </c>
      <c r="CJ52" s="142" t="e">
        <f>$AY52*Assembly!Q$4+$AZ52*Assembly!Q$5+$BA52*Assembly!Q$6+$BB52*Assembly!Q$7+$BC52*Assembly!Q$8+$BD52*Assembly!Q$9+$BE52*Assembly!Q$10+$BF52*Assembly!Q$11+$BG52*Assembly!Q$12+$BH52*Assembly!Q$13+$BI52*Assembly!Q$14+$BJ52*Assembly!Q$15+$BK52*Assembly!Q$16+$BL52*Assembly!Q$17+$BM52*Assembly!Q$18+$BN52*Assembly!Q$19+$BO52*Assembly!Q$20+$BP52*Assembly!Q$21+$BQ52*Assembly!Q$22+$BR52*Assembly!Q$23+$BS52*Assembly!Q$24</f>
        <v>#VALUE!</v>
      </c>
      <c r="CK52" s="153" t="e">
        <f>$AY52*Assembly!R$4+$AZ52*Assembly!R$5+$BA52*Assembly!R$6+$BB52*Assembly!R$7+$BC52*Assembly!R$8+$BD52*Assembly!R$9+$BE52*Assembly!R$10+$BF52*Assembly!R$11+$BG52*Assembly!R$12+$BH52*Assembly!R$13+$BI52*Assembly!R$14+$BJ52*Assembly!R$15+$BK52*Assembly!R$16+$BL52*Assembly!R$17+$BM52*Assembly!R$18+$BN52*Assembly!R$19+$BO52*Assembly!R$20+$BP52*Assembly!R$21+$BQ52*Assembly!R$22+$BR52*Assembly!R$23+$BS52*Assembly!R$24</f>
        <v>#VALUE!</v>
      </c>
      <c r="CL52" s="142" t="e">
        <f>$AY52*Assembly!S$4+$AZ52*Assembly!S$5+$BA52*Assembly!S$6+$BB52*Assembly!S$7+$BC52*Assembly!S$8+$BD52*Assembly!S$9+$BE52*Assembly!S$10+$BF52*Assembly!S$11+$BG52*Assembly!S$12+$BH52*Assembly!S$13+$BI52*Assembly!S$14+$BJ52*Assembly!S$15+$BK52*Assembly!S$16+$BL52*Assembly!S$17+$BM52*Assembly!S$18+$BN52*Assembly!S$19+$BO52*Assembly!S$20+$BP52*Assembly!S$21+$BQ52*Assembly!S$22+$BR52*Assembly!S$23+$BS52*Assembly!S$24</f>
        <v>#VALUE!</v>
      </c>
      <c r="CM52" s="142" t="e">
        <f>$AY52*Assembly!T$4+$AZ52*Assembly!T$5+$BA52*Assembly!T$6+$BB52*Assembly!T$7+$BC52*Assembly!T$8+$BD52*Assembly!T$9+$BE52*Assembly!T$10+$BF52*Assembly!T$11+$BG52*Assembly!T$12+$BH52*Assembly!T$13+$BI52*Assembly!T$14+$BJ52*Assembly!T$15+$BK52*Assembly!T$16+$BL52*Assembly!T$17+$BM52*Assembly!T$18+$BN52*Assembly!T$19+$BO52*Assembly!T$20+$BP52*Assembly!T$21+$BQ52*Assembly!T$22+$BR52*Assembly!T$23+$BS52*Assembly!T$24</f>
        <v>#VALUE!</v>
      </c>
      <c r="CN52" s="142" t="e">
        <f>$AY52*Assembly!U$4+$AZ52*Assembly!U$5+$BA52*Assembly!U$6+$BB52*Assembly!U$7+$BC52*Assembly!U$8+$BD52*Assembly!U$9+$BE52*Assembly!U$10+$BF52*Assembly!U$11+$BG52*Assembly!U$12+$BH52*Assembly!U$13+$BI52*Assembly!U$14+$BJ52*Assembly!U$15+$BK52*Assembly!U$16+$BL52*Assembly!U$17+$BM52*Assembly!U$18+$BN52*Assembly!U$19+$BO52*Assembly!U$20+$BP52*Assembly!U$21+$BQ52*Assembly!U$22+$BR52*Assembly!U$23+$BS52*Assembly!U$24</f>
        <v>#VALUE!</v>
      </c>
      <c r="CO52" s="153" t="e">
        <f>$AY52*Assembly!V$4+$AZ52*Assembly!V$5+$BA52*Assembly!V$6+$BB52*Assembly!V$7+$BC52*Assembly!V$8+$BD52*Assembly!V$9+$BE52*Assembly!V$10+$BF52*Assembly!V$11+$BG52*Assembly!V$12+$BH52*Assembly!V$13+$BI52*Assembly!V$14+$BJ52*Assembly!V$15+$BK52*Assembly!V$16+$BL52*Assembly!V$17+$BM52*Assembly!V$18+$BN52*Assembly!V$19+$BO52*Assembly!V$20+$BP52*Assembly!V$21+$BQ52*Assembly!V$22+$BR52*Assembly!V$23+$BS52*Assembly!V$24</f>
        <v>#VALUE!</v>
      </c>
      <c r="CP52" s="153" t="e">
        <f>CF52*Refining!$F$3</f>
        <v>#VALUE!</v>
      </c>
      <c r="CQ52" s="153" t="e">
        <f>CG52*Refining!$F$4</f>
        <v>#VALUE!</v>
      </c>
      <c r="CR52" s="153" t="e">
        <f>CH52*Refining!$F$5</f>
        <v>#VALUE!</v>
      </c>
      <c r="CS52" s="153" t="e">
        <f>CI52*Refining!$F$6</f>
        <v>#VALUE!</v>
      </c>
      <c r="CT52" s="153" t="e">
        <f>CJ52*Refining!$F$7</f>
        <v>#VALUE!</v>
      </c>
      <c r="CU52" s="153" t="e">
        <f>CK52*Refining!$F$8</f>
        <v>#VALUE!</v>
      </c>
      <c r="CV52" s="153" t="e">
        <f>CL52*Refining!$F$9</f>
        <v>#VALUE!</v>
      </c>
      <c r="CW52" s="153" t="e">
        <f>CM52*Refining!$F$10</f>
        <v>#VALUE!</v>
      </c>
      <c r="CX52" s="153" t="e">
        <f>CN52*Refining!$F$11</f>
        <v>#VALUE!</v>
      </c>
      <c r="CY52" s="153" t="e">
        <f>CO52*Refining!$F$12</f>
        <v>#VALUE!</v>
      </c>
      <c r="CZ52" s="190" t="e">
        <f t="shared" ref="CZ52:DS52" si="210">IF(CF52 = 0, "", CF52)</f>
        <v>#VALUE!</v>
      </c>
      <c r="DA52" s="197" t="e">
        <f t="shared" si="210"/>
        <v>#VALUE!</v>
      </c>
      <c r="DB52" s="191" t="e">
        <f t="shared" si="210"/>
        <v>#VALUE!</v>
      </c>
      <c r="DC52" s="191" t="e">
        <f t="shared" si="210"/>
        <v>#VALUE!</v>
      </c>
      <c r="DD52" s="193" t="e">
        <f t="shared" si="210"/>
        <v>#VALUE!</v>
      </c>
      <c r="DE52" s="191" t="e">
        <f t="shared" si="210"/>
        <v>#VALUE!</v>
      </c>
      <c r="DF52" s="193" t="e">
        <f t="shared" si="210"/>
        <v>#VALUE!</v>
      </c>
      <c r="DG52" s="193" t="e">
        <f t="shared" si="210"/>
        <v>#VALUE!</v>
      </c>
      <c r="DH52" s="191" t="e">
        <f t="shared" si="210"/>
        <v>#VALUE!</v>
      </c>
      <c r="DI52" s="195" t="e">
        <f t="shared" si="210"/>
        <v>#VALUE!</v>
      </c>
      <c r="DJ52" s="190" t="e">
        <f t="shared" si="210"/>
        <v>#VALUE!</v>
      </c>
      <c r="DK52" s="197" t="e">
        <f t="shared" si="210"/>
        <v>#VALUE!</v>
      </c>
      <c r="DL52" s="191" t="e">
        <f t="shared" si="210"/>
        <v>#VALUE!</v>
      </c>
      <c r="DM52" s="191" t="e">
        <f t="shared" si="210"/>
        <v>#VALUE!</v>
      </c>
      <c r="DN52" s="193" t="e">
        <f t="shared" si="210"/>
        <v>#VALUE!</v>
      </c>
      <c r="DO52" s="191" t="e">
        <f t="shared" si="210"/>
        <v>#VALUE!</v>
      </c>
      <c r="DP52" s="191" t="e">
        <f t="shared" si="210"/>
        <v>#VALUE!</v>
      </c>
      <c r="DQ52" s="191" t="e">
        <f t="shared" si="210"/>
        <v>#VALUE!</v>
      </c>
      <c r="DR52" s="191" t="e">
        <f t="shared" si="210"/>
        <v>#VALUE!</v>
      </c>
      <c r="DS52" s="195" t="e">
        <f t="shared" si="210"/>
        <v>#VALUE!</v>
      </c>
      <c r="DT52" s="190" t="e">
        <f t="shared" si="11"/>
        <v>#VALUE!</v>
      </c>
      <c r="DU52" s="197" t="e">
        <f t="shared" si="12"/>
        <v>#VALUE!</v>
      </c>
      <c r="DV52" s="165" t="e">
        <f>CZ52*'Ores &amp; Ingots'!$C$3+DA52*'Ores &amp; Ingots'!$C$4+DB52*'Ores &amp; Ingots'!$C$5+DC52*'Ores &amp; Ingots'!$C$6+DD52*'Ores &amp; Ingots'!$C$7+DE52*'Ores &amp; Ingots'!$C$8+DF52*'Ores &amp; Ingots'!$C$9+DG52*'Ores &amp; Ingots'!$C$10+DH52*'Ores &amp; Ingots'!$C$11+DI52*'Ores &amp; Ingots'!$C$12</f>
        <v>#VALUE!</v>
      </c>
      <c r="DW52" s="165" t="e">
        <f>DJ52*'Ores &amp; Ingots'!$B$3+DK52*'Ores &amp; Ingots'!$B$4+DL52*'Ores &amp; Ingots'!$B$5+DM52*'Ores &amp; Ingots'!$B$6+DN52*'Ores &amp; Ingots'!$B$7+DO52*'Ores &amp; Ingots'!$B$8+DP52*'Ores &amp; Ingots'!$B$9+DQ52*'Ores &amp; Ingots'!$B$10+DR52*'Ores &amp; Ingots'!$B$11+DS52*'Ores &amp; Ingots'!$B$12</f>
        <v>#VALUE!</v>
      </c>
      <c r="DX52" s="197" t="e">
        <f>CZ52*Refining!$G$3+DA52*Refining!$G$4+DB52*Refining!$G$5+DC52*Refining!$G$6+DD52*Refining!$G$7+DE52*Refining!$G$8+DF52*Refining!$G$9+DG52*Refining!$G$10+DH52*Refining!$G$11+DI52*Refining!$G$12</f>
        <v>#VALUE!</v>
      </c>
      <c r="DY52" s="197" t="e">
        <f t="shared" si="13"/>
        <v>#VALUE!</v>
      </c>
      <c r="DZ52" s="199" t="e">
        <f t="shared" si="14"/>
        <v>#VALUE!</v>
      </c>
      <c r="EA52" s="190" t="e">
        <f t="shared" si="15"/>
        <v>#VALUE!</v>
      </c>
      <c r="EB52" s="200" t="e">
        <f t="shared" ref="EB52:EC52" si="211">EA52/60</f>
        <v>#VALUE!</v>
      </c>
      <c r="EC52" s="200" t="e">
        <f t="shared" si="211"/>
        <v>#VALUE!</v>
      </c>
      <c r="ED52" s="190" t="e">
        <f t="shared" si="17"/>
        <v>#VALUE!</v>
      </c>
      <c r="EE52" s="200" t="e">
        <f t="shared" ref="EE52:EF52" si="212">ED52/1000</f>
        <v>#VALUE!</v>
      </c>
      <c r="EF52" s="201" t="e">
        <f t="shared" si="212"/>
        <v>#VALUE!</v>
      </c>
      <c r="EG52" s="136" t="e">
        <f t="shared" si="19"/>
        <v>#VALUE!</v>
      </c>
      <c r="EH52" s="138" t="e">
        <f t="shared" si="20"/>
        <v>#VALUE!</v>
      </c>
      <c r="EI52" s="133" t="s">
        <v>28</v>
      </c>
    </row>
    <row r="53" spans="1:139" ht="12.75" x14ac:dyDescent="0.2">
      <c r="A53" s="864"/>
      <c r="B53" s="135" t="s">
        <v>277</v>
      </c>
      <c r="C53" s="137" t="s">
        <v>156</v>
      </c>
      <c r="D53" s="137">
        <v>1</v>
      </c>
      <c r="E53" s="137">
        <v>1</v>
      </c>
      <c r="F53" s="137">
        <v>2</v>
      </c>
      <c r="G53" s="202">
        <f t="shared" si="0"/>
        <v>31.25</v>
      </c>
      <c r="H53" s="203">
        <v>15</v>
      </c>
      <c r="I53" s="203">
        <v>15</v>
      </c>
      <c r="J53" s="204">
        <f>H53/Main!$D$9</f>
        <v>3</v>
      </c>
      <c r="K53" s="204">
        <f>I53/Main!$D$10</f>
        <v>7.5</v>
      </c>
      <c r="L53" s="204">
        <f t="shared" si="1"/>
        <v>2.5</v>
      </c>
      <c r="M53" s="204">
        <v>1</v>
      </c>
      <c r="N53" s="214" t="s">
        <v>28</v>
      </c>
      <c r="O53" s="296"/>
      <c r="P53" s="207"/>
      <c r="Q53" s="208"/>
      <c r="R53" s="207"/>
      <c r="S53" s="209"/>
      <c r="T53" s="209"/>
      <c r="U53" s="207"/>
      <c r="V53" s="207"/>
      <c r="W53" s="207"/>
      <c r="X53" s="363" t="s">
        <v>278</v>
      </c>
      <c r="Y53" s="207"/>
      <c r="Z53" s="207"/>
      <c r="AA53" s="207"/>
      <c r="AB53" s="207"/>
      <c r="AC53" s="210" t="s">
        <v>28</v>
      </c>
      <c r="AD53" s="165">
        <v>100</v>
      </c>
      <c r="AE53" s="165">
        <v>0</v>
      </c>
      <c r="AF53" s="165">
        <v>20</v>
      </c>
      <c r="AG53" s="165">
        <v>10</v>
      </c>
      <c r="AH53" s="165">
        <v>40</v>
      </c>
      <c r="AI53" s="165">
        <v>0</v>
      </c>
      <c r="AJ53" s="171">
        <v>2</v>
      </c>
      <c r="AK53" s="165">
        <v>0</v>
      </c>
      <c r="AL53" s="165">
        <v>0</v>
      </c>
      <c r="AM53" s="165">
        <v>0</v>
      </c>
      <c r="AN53" s="165">
        <v>0</v>
      </c>
      <c r="AO53" s="165">
        <v>0</v>
      </c>
      <c r="AP53" s="165">
        <v>0</v>
      </c>
      <c r="AQ53" s="165">
        <v>0</v>
      </c>
      <c r="AR53" s="165">
        <v>0</v>
      </c>
      <c r="AS53" s="165">
        <v>0</v>
      </c>
      <c r="AT53" s="165">
        <v>0</v>
      </c>
      <c r="AU53" s="165">
        <v>0</v>
      </c>
      <c r="AV53" s="165">
        <v>0</v>
      </c>
      <c r="AW53" s="165">
        <v>0</v>
      </c>
      <c r="AX53" s="165">
        <v>0</v>
      </c>
      <c r="AY53" s="175">
        <f t="shared" ref="AY53:BS53" si="213">IF(AD53 = 0, "", AD53)</f>
        <v>100</v>
      </c>
      <c r="AZ53" s="163" t="str">
        <f t="shared" si="213"/>
        <v/>
      </c>
      <c r="BA53" s="165">
        <f t="shared" si="213"/>
        <v>20</v>
      </c>
      <c r="BB53" s="165">
        <f t="shared" si="213"/>
        <v>10</v>
      </c>
      <c r="BC53" s="165">
        <f t="shared" si="213"/>
        <v>40</v>
      </c>
      <c r="BD53" s="163" t="str">
        <f t="shared" si="213"/>
        <v/>
      </c>
      <c r="BE53" s="171">
        <f t="shared" si="213"/>
        <v>2</v>
      </c>
      <c r="BF53" s="163" t="str">
        <f t="shared" si="213"/>
        <v/>
      </c>
      <c r="BG53" s="163" t="str">
        <f t="shared" si="213"/>
        <v/>
      </c>
      <c r="BH53" s="163" t="str">
        <f t="shared" si="213"/>
        <v/>
      </c>
      <c r="BI53" s="163" t="str">
        <f t="shared" si="213"/>
        <v/>
      </c>
      <c r="BJ53" s="163" t="str">
        <f t="shared" si="213"/>
        <v/>
      </c>
      <c r="BK53" s="163" t="str">
        <f t="shared" si="213"/>
        <v/>
      </c>
      <c r="BL53" s="163" t="str">
        <f t="shared" si="213"/>
        <v/>
      </c>
      <c r="BM53" s="163" t="str">
        <f t="shared" si="213"/>
        <v/>
      </c>
      <c r="BN53" s="163" t="str">
        <f t="shared" si="213"/>
        <v/>
      </c>
      <c r="BO53" s="163" t="str">
        <f t="shared" si="213"/>
        <v/>
      </c>
      <c r="BP53" s="163" t="str">
        <f t="shared" si="213"/>
        <v/>
      </c>
      <c r="BQ53" s="163" t="str">
        <f t="shared" si="213"/>
        <v/>
      </c>
      <c r="BR53" s="163" t="str">
        <f t="shared" si="213"/>
        <v/>
      </c>
      <c r="BS53" s="173" t="str">
        <f t="shared" si="213"/>
        <v/>
      </c>
      <c r="BT53" s="175" t="e">
        <f>$AY53*Assembly!Z$4+$AZ53*Assembly!Z$5+$BA53*Assembly!Z$6+$BB53*Assembly!Z$7+$BC53*Assembly!Z$8+$BD53*Assembly!Z$9+$BE53*Assembly!Z$10+$BF53*Assembly!Z$11+$BG53*Assembly!Z$12+$BH53*Assembly!Z$13+$BI53*Assembly!Z$14+$BJ53*Assembly!Z$15+$BK53*Assembly!Z$16+$BL53*Assembly!Z$17+$BM53*Assembly!Z$18+$BN53*Assembly!Z$19+$BO53*Assembly!Z$20+$BP53*Assembly!Z$21+$BQ53*Assembly!Z$22+$BR53*Assembly!Z$23+$BS53*Assembly!Z$24</f>
        <v>#VALUE!</v>
      </c>
      <c r="BU53" s="165" t="e">
        <f t="shared" si="3"/>
        <v>#VALUE!</v>
      </c>
      <c r="BV53" s="176"/>
      <c r="BW53" s="165" t="e">
        <f>$AY53*Assembly!AD$4+$AZ53*Assembly!AD$5+$BA53*Assembly!AD$6+$BB53*Assembly!AD$7+$BC53*Assembly!AD$8+$BD53*Assembly!AD$9+$BE53*Assembly!AD$10+$BF53*Assembly!AD$11+$BG53*Assembly!AD$12+$BH53*Assembly!AD$13+$BI53*Assembly!AD$14+$BJ53*Assembly!AD$15+$BK53*Assembly!AD$16+$BL53*Assembly!AD$17+$BM53*Assembly!AD$18+$BN53*Assembly!AD$19+$BO53*Assembly!AD$20+$BP53*Assembly!AD$21+$BQ53*Assembly!AD$22+$BR53*Assembly!AD$23+$BS53*Assembly!AD$24</f>
        <v>#VALUE!</v>
      </c>
      <c r="BX53" s="180" t="e">
        <f t="shared" si="4"/>
        <v>#VALUE!</v>
      </c>
      <c r="BY53" s="181" t="e">
        <f t="shared" si="5"/>
        <v>#VALUE!</v>
      </c>
      <c r="BZ53" s="182" t="e">
        <f t="shared" si="6"/>
        <v>#VALUE!</v>
      </c>
      <c r="CA53" s="181" t="e">
        <f t="shared" si="7"/>
        <v>#VALUE!</v>
      </c>
      <c r="CB53" s="165" t="e">
        <f>$AY53*Assembly!Y$4+$AZ53*Assembly!Y$5+$BA53*Assembly!Y$6+$BB53*Assembly!Y$7+$BC53*Assembly!Y$8+$BD53*Assembly!Y$9+$BE53*Assembly!Y$10+$BF53*Assembly!Y$11+$BG53*Assembly!Y$12+$BH53*Assembly!Y$13+$BI53*Assembly!Y$14+$BJ53*Assembly!Y$15+$BK53*Assembly!Y$16+$BL53*Assembly!Y$17+$BM53*Assembly!Y$18+$BN53*Assembly!Y$19+$BO53*Assembly!Y$20+$BP53*Assembly!Y$21+$BQ53*Assembly!Y$22+$BR53*Assembly!Y$23+$BS53*Assembly!Y$24</f>
        <v>#VALUE!</v>
      </c>
      <c r="CC53" s="165" t="e">
        <f t="shared" si="8"/>
        <v>#VALUE!</v>
      </c>
      <c r="CD53" s="136" t="e">
        <f t="shared" si="9"/>
        <v>#VALUE!</v>
      </c>
      <c r="CE53" s="184" t="e">
        <f>$AY53*Assembly!AC$4+$AZ53*Assembly!AC$5+$BA53*Assembly!AC$6+$BB53*Assembly!AC$7+$BC53*Assembly!AC$8+$BD53*Assembly!AC$9+$BE53*Assembly!AC$10+$BF53*Assembly!AC$11+$BG53*Assembly!AC$12+$BH53*Assembly!AC$13+$BI53*Assembly!AC$14+$BJ53*Assembly!AC$15+$BK53*Assembly!AC$16+$BL53*Assembly!AC$17+$BM53*Assembly!AC$18+$BN53*Assembly!AC$19+$BO53*Assembly!AC$20+$BP53*Assembly!AC$21+$BQ53*Assembly!AC$22+$BR53*Assembly!AC$23+$BS53*Assembly!AC$24</f>
        <v>#VALUE!</v>
      </c>
      <c r="CF53" s="208" t="e">
        <f>$AY53*Assembly!M$4+$AZ53*Assembly!M$5+$BA53*Assembly!M$6+$BB53*Assembly!M$7+$BC53*Assembly!M$8+$BD53*Assembly!M$9+$BE53*Assembly!M$10+$BF53*Assembly!M$11+$BG53*Assembly!M$12+$BH53*Assembly!M$13+$BI53*Assembly!M$14+$BJ53*Assembly!M$15+$BK53*Assembly!M$16+$BL53*Assembly!M$17+$BM53*Assembly!M$18+$BN53*Assembly!M$19+$BO53*Assembly!M$20+$BP53*Assembly!M$21+$BQ53*Assembly!M$22+$BR53*Assembly!M$23+$BS53*Assembly!M$24</f>
        <v>#VALUE!</v>
      </c>
      <c r="CG53" s="208" t="e">
        <f>$AY53*Assembly!N$4+$AZ53*Assembly!N$5+$BA53*Assembly!N$6+$BB53*Assembly!N$7+$BC53*Assembly!N$8+$BD53*Assembly!N$9+$BE53*Assembly!N$10+$BF53*Assembly!N$11+$BG53*Assembly!N$12+$BH53*Assembly!N$13+$BI53*Assembly!N$14+$BJ53*Assembly!N$15+$BK53*Assembly!N$16+$BL53*Assembly!N$17+$BM53*Assembly!N$18+$BN53*Assembly!N$19+$BO53*Assembly!N$20+$BP53*Assembly!N$21+$BQ53*Assembly!N$22+$BR53*Assembly!N$23+$BS53*Assembly!N$24</f>
        <v>#VALUE!</v>
      </c>
      <c r="CH53" s="208" t="e">
        <f>$AY53*Assembly!O$4+$AZ53*Assembly!O$5+$BA53*Assembly!O$6+$BB53*Assembly!O$7+$BC53*Assembly!O$8+$BD53*Assembly!O$9+$BE53*Assembly!O$10+$BF53*Assembly!O$11+$BG53*Assembly!O$12+$BH53*Assembly!O$13+$BI53*Assembly!O$14+$BJ53*Assembly!O$15+$BK53*Assembly!O$16+$BL53*Assembly!O$17+$BM53*Assembly!O$18+$BN53*Assembly!O$19+$BO53*Assembly!O$20+$BP53*Assembly!O$21+$BQ53*Assembly!O$22+$BR53*Assembly!O$23+$BS53*Assembly!O$24</f>
        <v>#VALUE!</v>
      </c>
      <c r="CI53" s="203" t="e">
        <f>$AY53*Assembly!P$4+$AZ53*Assembly!P$5+$BA53*Assembly!P$6+$BB53*Assembly!P$7+$BC53*Assembly!P$8+$BD53*Assembly!P$9+$BE53*Assembly!P$10+$BF53*Assembly!P$11+$BG53*Assembly!P$12+$BH53*Assembly!P$13+$BI53*Assembly!P$14+$BJ53*Assembly!P$15+$BK53*Assembly!P$16+$BL53*Assembly!P$17+$BM53*Assembly!P$18+$BN53*Assembly!P$19+$BO53*Assembly!P$20+$BP53*Assembly!P$21+$BQ53*Assembly!P$22+$BR53*Assembly!P$23+$BS53*Assembly!P$24</f>
        <v>#VALUE!</v>
      </c>
      <c r="CJ53" s="203" t="e">
        <f>$AY53*Assembly!Q$4+$AZ53*Assembly!Q$5+$BA53*Assembly!Q$6+$BB53*Assembly!Q$7+$BC53*Assembly!Q$8+$BD53*Assembly!Q$9+$BE53*Assembly!Q$10+$BF53*Assembly!Q$11+$BG53*Assembly!Q$12+$BH53*Assembly!Q$13+$BI53*Assembly!Q$14+$BJ53*Assembly!Q$15+$BK53*Assembly!Q$16+$BL53*Assembly!Q$17+$BM53*Assembly!Q$18+$BN53*Assembly!Q$19+$BO53*Assembly!Q$20+$BP53*Assembly!Q$21+$BQ53*Assembly!Q$22+$BR53*Assembly!Q$23+$BS53*Assembly!Q$24</f>
        <v>#VALUE!</v>
      </c>
      <c r="CK53" s="208" t="e">
        <f>$AY53*Assembly!R$4+$AZ53*Assembly!R$5+$BA53*Assembly!R$6+$BB53*Assembly!R$7+$BC53*Assembly!R$8+$BD53*Assembly!R$9+$BE53*Assembly!R$10+$BF53*Assembly!R$11+$BG53*Assembly!R$12+$BH53*Assembly!R$13+$BI53*Assembly!R$14+$BJ53*Assembly!R$15+$BK53*Assembly!R$16+$BL53*Assembly!R$17+$BM53*Assembly!R$18+$BN53*Assembly!R$19+$BO53*Assembly!R$20+$BP53*Assembly!R$21+$BQ53*Assembly!R$22+$BR53*Assembly!R$23+$BS53*Assembly!R$24</f>
        <v>#VALUE!</v>
      </c>
      <c r="CL53" s="203" t="e">
        <f>$AY53*Assembly!S$4+$AZ53*Assembly!S$5+$BA53*Assembly!S$6+$BB53*Assembly!S$7+$BC53*Assembly!S$8+$BD53*Assembly!S$9+$BE53*Assembly!S$10+$BF53*Assembly!S$11+$BG53*Assembly!S$12+$BH53*Assembly!S$13+$BI53*Assembly!S$14+$BJ53*Assembly!S$15+$BK53*Assembly!S$16+$BL53*Assembly!S$17+$BM53*Assembly!S$18+$BN53*Assembly!S$19+$BO53*Assembly!S$20+$BP53*Assembly!S$21+$BQ53*Assembly!S$22+$BR53*Assembly!S$23+$BS53*Assembly!S$24</f>
        <v>#VALUE!</v>
      </c>
      <c r="CM53" s="203" t="e">
        <f>$AY53*Assembly!T$4+$AZ53*Assembly!T$5+$BA53*Assembly!T$6+$BB53*Assembly!T$7+$BC53*Assembly!T$8+$BD53*Assembly!T$9+$BE53*Assembly!T$10+$BF53*Assembly!T$11+$BG53*Assembly!T$12+$BH53*Assembly!T$13+$BI53*Assembly!T$14+$BJ53*Assembly!T$15+$BK53*Assembly!T$16+$BL53*Assembly!T$17+$BM53*Assembly!T$18+$BN53*Assembly!T$19+$BO53*Assembly!T$20+$BP53*Assembly!T$21+$BQ53*Assembly!T$22+$BR53*Assembly!T$23+$BS53*Assembly!T$24</f>
        <v>#VALUE!</v>
      </c>
      <c r="CN53" s="203" t="e">
        <f>$AY53*Assembly!U$4+$AZ53*Assembly!U$5+$BA53*Assembly!U$6+$BB53*Assembly!U$7+$BC53*Assembly!U$8+$BD53*Assembly!U$9+$BE53*Assembly!U$10+$BF53*Assembly!U$11+$BG53*Assembly!U$12+$BH53*Assembly!U$13+$BI53*Assembly!U$14+$BJ53*Assembly!U$15+$BK53*Assembly!U$16+$BL53*Assembly!U$17+$BM53*Assembly!U$18+$BN53*Assembly!U$19+$BO53*Assembly!U$20+$BP53*Assembly!U$21+$BQ53*Assembly!U$22+$BR53*Assembly!U$23+$BS53*Assembly!U$24</f>
        <v>#VALUE!</v>
      </c>
      <c r="CO53" s="208" t="e">
        <f>$AY53*Assembly!V$4+$AZ53*Assembly!V$5+$BA53*Assembly!V$6+$BB53*Assembly!V$7+$BC53*Assembly!V$8+$BD53*Assembly!V$9+$BE53*Assembly!V$10+$BF53*Assembly!V$11+$BG53*Assembly!V$12+$BH53*Assembly!V$13+$BI53*Assembly!V$14+$BJ53*Assembly!V$15+$BK53*Assembly!V$16+$BL53*Assembly!V$17+$BM53*Assembly!V$18+$BN53*Assembly!V$19+$BO53*Assembly!V$20+$BP53*Assembly!V$21+$BQ53*Assembly!V$22+$BR53*Assembly!V$23+$BS53*Assembly!V$24</f>
        <v>#VALUE!</v>
      </c>
      <c r="CP53" s="208" t="e">
        <f>CF53*Refining!$F$3</f>
        <v>#VALUE!</v>
      </c>
      <c r="CQ53" s="208" t="e">
        <f>CG53*Refining!$F$4</f>
        <v>#VALUE!</v>
      </c>
      <c r="CR53" s="208" t="e">
        <f>CH53*Refining!$F$5</f>
        <v>#VALUE!</v>
      </c>
      <c r="CS53" s="208" t="e">
        <f>CI53*Refining!$F$6</f>
        <v>#VALUE!</v>
      </c>
      <c r="CT53" s="208" t="e">
        <f>CJ53*Refining!$F$7</f>
        <v>#VALUE!</v>
      </c>
      <c r="CU53" s="208" t="e">
        <f>CK53*Refining!$F$8</f>
        <v>#VALUE!</v>
      </c>
      <c r="CV53" s="208" t="e">
        <f>CL53*Refining!$F$9</f>
        <v>#VALUE!</v>
      </c>
      <c r="CW53" s="208" t="e">
        <f>CM53*Refining!$F$10</f>
        <v>#VALUE!</v>
      </c>
      <c r="CX53" s="208" t="e">
        <f>CN53*Refining!$F$11</f>
        <v>#VALUE!</v>
      </c>
      <c r="CY53" s="208" t="e">
        <f>CO53*Refining!$F$12</f>
        <v>#VALUE!</v>
      </c>
      <c r="CZ53" s="190" t="e">
        <f t="shared" ref="CZ53:DS53" si="214">IF(CF53 = 0, "", CF53)</f>
        <v>#VALUE!</v>
      </c>
      <c r="DA53" s="197" t="e">
        <f t="shared" si="214"/>
        <v>#VALUE!</v>
      </c>
      <c r="DB53" s="191" t="e">
        <f t="shared" si="214"/>
        <v>#VALUE!</v>
      </c>
      <c r="DC53" s="191" t="e">
        <f t="shared" si="214"/>
        <v>#VALUE!</v>
      </c>
      <c r="DD53" s="193" t="e">
        <f t="shared" si="214"/>
        <v>#VALUE!</v>
      </c>
      <c r="DE53" s="191" t="e">
        <f t="shared" si="214"/>
        <v>#VALUE!</v>
      </c>
      <c r="DF53" s="193" t="e">
        <f t="shared" si="214"/>
        <v>#VALUE!</v>
      </c>
      <c r="DG53" s="193" t="e">
        <f t="shared" si="214"/>
        <v>#VALUE!</v>
      </c>
      <c r="DH53" s="191" t="e">
        <f t="shared" si="214"/>
        <v>#VALUE!</v>
      </c>
      <c r="DI53" s="195" t="e">
        <f t="shared" si="214"/>
        <v>#VALUE!</v>
      </c>
      <c r="DJ53" s="190" t="e">
        <f t="shared" si="214"/>
        <v>#VALUE!</v>
      </c>
      <c r="DK53" s="197" t="e">
        <f t="shared" si="214"/>
        <v>#VALUE!</v>
      </c>
      <c r="DL53" s="191" t="e">
        <f t="shared" si="214"/>
        <v>#VALUE!</v>
      </c>
      <c r="DM53" s="191" t="e">
        <f t="shared" si="214"/>
        <v>#VALUE!</v>
      </c>
      <c r="DN53" s="193" t="e">
        <f t="shared" si="214"/>
        <v>#VALUE!</v>
      </c>
      <c r="DO53" s="191" t="e">
        <f t="shared" si="214"/>
        <v>#VALUE!</v>
      </c>
      <c r="DP53" s="191" t="e">
        <f t="shared" si="214"/>
        <v>#VALUE!</v>
      </c>
      <c r="DQ53" s="191" t="e">
        <f t="shared" si="214"/>
        <v>#VALUE!</v>
      </c>
      <c r="DR53" s="191" t="e">
        <f t="shared" si="214"/>
        <v>#VALUE!</v>
      </c>
      <c r="DS53" s="195" t="e">
        <f t="shared" si="214"/>
        <v>#VALUE!</v>
      </c>
      <c r="DT53" s="190" t="e">
        <f t="shared" si="11"/>
        <v>#VALUE!</v>
      </c>
      <c r="DU53" s="197" t="e">
        <f t="shared" si="12"/>
        <v>#VALUE!</v>
      </c>
      <c r="DV53" s="165" t="e">
        <f>CZ53*'Ores &amp; Ingots'!$C$3+DA53*'Ores &amp; Ingots'!$C$4+DB53*'Ores &amp; Ingots'!$C$5+DC53*'Ores &amp; Ingots'!$C$6+DD53*'Ores &amp; Ingots'!$C$7+DE53*'Ores &amp; Ingots'!$C$8+DF53*'Ores &amp; Ingots'!$C$9+DG53*'Ores &amp; Ingots'!$C$10+DH53*'Ores &amp; Ingots'!$C$11+DI53*'Ores &amp; Ingots'!$C$12</f>
        <v>#VALUE!</v>
      </c>
      <c r="DW53" s="165" t="e">
        <f>DJ53*'Ores &amp; Ingots'!$B$3+DK53*'Ores &amp; Ingots'!$B$4+DL53*'Ores &amp; Ingots'!$B$5+DM53*'Ores &amp; Ingots'!$B$6+DN53*'Ores &amp; Ingots'!$B$7+DO53*'Ores &amp; Ingots'!$B$8+DP53*'Ores &amp; Ingots'!$B$9+DQ53*'Ores &amp; Ingots'!$B$10+DR53*'Ores &amp; Ingots'!$B$11+DS53*'Ores &amp; Ingots'!$B$12</f>
        <v>#VALUE!</v>
      </c>
      <c r="DX53" s="197" t="e">
        <f>CZ53*Refining!$G$3+DA53*Refining!$G$4+DB53*Refining!$G$5+DC53*Refining!$G$6+DD53*Refining!$G$7+DE53*Refining!$G$8+DF53*Refining!$G$9+DG53*Refining!$G$10+DH53*Refining!$G$11+DI53*Refining!$G$12</f>
        <v>#VALUE!</v>
      </c>
      <c r="DY53" s="197" t="e">
        <f t="shared" si="13"/>
        <v>#VALUE!</v>
      </c>
      <c r="DZ53" s="199" t="e">
        <f t="shared" si="14"/>
        <v>#VALUE!</v>
      </c>
      <c r="EA53" s="190" t="e">
        <f t="shared" si="15"/>
        <v>#VALUE!</v>
      </c>
      <c r="EB53" s="200" t="e">
        <f t="shared" ref="EB53:EC53" si="215">EA53/60</f>
        <v>#VALUE!</v>
      </c>
      <c r="EC53" s="200" t="e">
        <f t="shared" si="215"/>
        <v>#VALUE!</v>
      </c>
      <c r="ED53" s="190" t="e">
        <f t="shared" si="17"/>
        <v>#VALUE!</v>
      </c>
      <c r="EE53" s="200" t="e">
        <f t="shared" ref="EE53:EF53" si="216">ED53/1000</f>
        <v>#VALUE!</v>
      </c>
      <c r="EF53" s="201" t="e">
        <f t="shared" si="216"/>
        <v>#VALUE!</v>
      </c>
      <c r="EG53" s="136" t="e">
        <f t="shared" si="19"/>
        <v>#VALUE!</v>
      </c>
      <c r="EH53" s="138" t="e">
        <f t="shared" si="20"/>
        <v>#VALUE!</v>
      </c>
      <c r="EI53" s="133" t="s">
        <v>28</v>
      </c>
    </row>
    <row r="54" spans="1:139" ht="12.75" x14ac:dyDescent="0.2">
      <c r="A54" s="864"/>
      <c r="B54" s="135" t="s">
        <v>279</v>
      </c>
      <c r="C54" s="137" t="s">
        <v>156</v>
      </c>
      <c r="D54" s="137">
        <v>1</v>
      </c>
      <c r="E54" s="137">
        <v>1</v>
      </c>
      <c r="F54" s="137">
        <v>2</v>
      </c>
      <c r="G54" s="141">
        <f t="shared" si="0"/>
        <v>31.25</v>
      </c>
      <c r="H54" s="142">
        <v>15</v>
      </c>
      <c r="I54" s="142">
        <v>15</v>
      </c>
      <c r="J54" s="144">
        <f>H54/Main!$D$9</f>
        <v>3</v>
      </c>
      <c r="K54" s="144">
        <f>I54/Main!$D$10</f>
        <v>7.5</v>
      </c>
      <c r="L54" s="144">
        <f t="shared" si="1"/>
        <v>2.5</v>
      </c>
      <c r="M54" s="144">
        <v>1</v>
      </c>
      <c r="N54" s="306" t="s">
        <v>28</v>
      </c>
      <c r="O54" s="294"/>
      <c r="P54" s="150"/>
      <c r="Q54" s="153"/>
      <c r="R54" s="150"/>
      <c r="S54" s="155"/>
      <c r="T54" s="155"/>
      <c r="U54" s="150"/>
      <c r="V54" s="150"/>
      <c r="W54" s="150"/>
      <c r="X54" s="213" t="s">
        <v>280</v>
      </c>
      <c r="Y54" s="150"/>
      <c r="Z54" s="150"/>
      <c r="AA54" s="150"/>
      <c r="AB54" s="150"/>
      <c r="AC54" s="157" t="s">
        <v>28</v>
      </c>
      <c r="AD54" s="165">
        <v>100</v>
      </c>
      <c r="AE54" s="165">
        <v>0</v>
      </c>
      <c r="AF54" s="165">
        <v>15</v>
      </c>
      <c r="AG54" s="165">
        <v>10</v>
      </c>
      <c r="AH54" s="165">
        <v>50</v>
      </c>
      <c r="AI54" s="165">
        <v>0</v>
      </c>
      <c r="AJ54" s="171">
        <v>5</v>
      </c>
      <c r="AK54" s="165">
        <v>0</v>
      </c>
      <c r="AL54" s="165">
        <v>0</v>
      </c>
      <c r="AM54" s="165">
        <v>0</v>
      </c>
      <c r="AN54" s="165">
        <v>0</v>
      </c>
      <c r="AO54" s="165">
        <v>0</v>
      </c>
      <c r="AP54" s="165">
        <v>0</v>
      </c>
      <c r="AQ54" s="165">
        <v>0</v>
      </c>
      <c r="AR54" s="165">
        <v>0</v>
      </c>
      <c r="AS54" s="165">
        <v>0</v>
      </c>
      <c r="AT54" s="165">
        <v>0</v>
      </c>
      <c r="AU54" s="165">
        <v>0</v>
      </c>
      <c r="AV54" s="165">
        <v>0</v>
      </c>
      <c r="AW54" s="165">
        <v>0</v>
      </c>
      <c r="AX54" s="165">
        <v>0</v>
      </c>
      <c r="AY54" s="175">
        <f t="shared" ref="AY54:BS54" si="217">IF(AD54 = 0, "", AD54)</f>
        <v>100</v>
      </c>
      <c r="AZ54" s="163" t="str">
        <f t="shared" si="217"/>
        <v/>
      </c>
      <c r="BA54" s="165">
        <f t="shared" si="217"/>
        <v>15</v>
      </c>
      <c r="BB54" s="165">
        <f t="shared" si="217"/>
        <v>10</v>
      </c>
      <c r="BC54" s="165">
        <f t="shared" si="217"/>
        <v>50</v>
      </c>
      <c r="BD54" s="163" t="str">
        <f t="shared" si="217"/>
        <v/>
      </c>
      <c r="BE54" s="171">
        <f t="shared" si="217"/>
        <v>5</v>
      </c>
      <c r="BF54" s="163" t="str">
        <f t="shared" si="217"/>
        <v/>
      </c>
      <c r="BG54" s="163" t="str">
        <f t="shared" si="217"/>
        <v/>
      </c>
      <c r="BH54" s="163" t="str">
        <f t="shared" si="217"/>
        <v/>
      </c>
      <c r="BI54" s="163" t="str">
        <f t="shared" si="217"/>
        <v/>
      </c>
      <c r="BJ54" s="163" t="str">
        <f t="shared" si="217"/>
        <v/>
      </c>
      <c r="BK54" s="163" t="str">
        <f t="shared" si="217"/>
        <v/>
      </c>
      <c r="BL54" s="163" t="str">
        <f t="shared" si="217"/>
        <v/>
      </c>
      <c r="BM54" s="163" t="str">
        <f t="shared" si="217"/>
        <v/>
      </c>
      <c r="BN54" s="163" t="str">
        <f t="shared" si="217"/>
        <v/>
      </c>
      <c r="BO54" s="163" t="str">
        <f t="shared" si="217"/>
        <v/>
      </c>
      <c r="BP54" s="163" t="str">
        <f t="shared" si="217"/>
        <v/>
      </c>
      <c r="BQ54" s="163" t="str">
        <f t="shared" si="217"/>
        <v/>
      </c>
      <c r="BR54" s="163" t="str">
        <f t="shared" si="217"/>
        <v/>
      </c>
      <c r="BS54" s="173" t="str">
        <f t="shared" si="217"/>
        <v/>
      </c>
      <c r="BT54" s="175" t="e">
        <f>$AY54*Assembly!Z$4+$AZ54*Assembly!Z$5+$BA54*Assembly!Z$6+$BB54*Assembly!Z$7+$BC54*Assembly!Z$8+$BD54*Assembly!Z$9+$BE54*Assembly!Z$10+$BF54*Assembly!Z$11+$BG54*Assembly!Z$12+$BH54*Assembly!Z$13+$BI54*Assembly!Z$14+$BJ54*Assembly!Z$15+$BK54*Assembly!Z$16+$BL54*Assembly!Z$17+$BM54*Assembly!Z$18+$BN54*Assembly!Z$19+$BO54*Assembly!Z$20+$BP54*Assembly!Z$21+$BQ54*Assembly!Z$22+$BR54*Assembly!Z$23+$BS54*Assembly!Z$24</f>
        <v>#VALUE!</v>
      </c>
      <c r="BU54" s="165" t="e">
        <f t="shared" si="3"/>
        <v>#VALUE!</v>
      </c>
      <c r="BV54" s="176"/>
      <c r="BW54" s="165" t="e">
        <f>$AY54*Assembly!AD$4+$AZ54*Assembly!AD$5+$BA54*Assembly!AD$6+$BB54*Assembly!AD$7+$BC54*Assembly!AD$8+$BD54*Assembly!AD$9+$BE54*Assembly!AD$10+$BF54*Assembly!AD$11+$BG54*Assembly!AD$12+$BH54*Assembly!AD$13+$BI54*Assembly!AD$14+$BJ54*Assembly!AD$15+$BK54*Assembly!AD$16+$BL54*Assembly!AD$17+$BM54*Assembly!AD$18+$BN54*Assembly!AD$19+$BO54*Assembly!AD$20+$BP54*Assembly!AD$21+$BQ54*Assembly!AD$22+$BR54*Assembly!AD$23+$BS54*Assembly!AD$24</f>
        <v>#VALUE!</v>
      </c>
      <c r="BX54" s="180" t="e">
        <f t="shared" si="4"/>
        <v>#VALUE!</v>
      </c>
      <c r="BY54" s="181" t="e">
        <f t="shared" si="5"/>
        <v>#VALUE!</v>
      </c>
      <c r="BZ54" s="182" t="e">
        <f t="shared" si="6"/>
        <v>#VALUE!</v>
      </c>
      <c r="CA54" s="181" t="e">
        <f t="shared" si="7"/>
        <v>#VALUE!</v>
      </c>
      <c r="CB54" s="165" t="e">
        <f>$AY54*Assembly!Y$4+$AZ54*Assembly!Y$5+$BA54*Assembly!Y$6+$BB54*Assembly!Y$7+$BC54*Assembly!Y$8+$BD54*Assembly!Y$9+$BE54*Assembly!Y$10+$BF54*Assembly!Y$11+$BG54*Assembly!Y$12+$BH54*Assembly!Y$13+$BI54*Assembly!Y$14+$BJ54*Assembly!Y$15+$BK54*Assembly!Y$16+$BL54*Assembly!Y$17+$BM54*Assembly!Y$18+$BN54*Assembly!Y$19+$BO54*Assembly!Y$20+$BP54*Assembly!Y$21+$BQ54*Assembly!Y$22+$BR54*Assembly!Y$23+$BS54*Assembly!Y$24</f>
        <v>#VALUE!</v>
      </c>
      <c r="CC54" s="165" t="e">
        <f t="shared" si="8"/>
        <v>#VALUE!</v>
      </c>
      <c r="CD54" s="136" t="e">
        <f t="shared" si="9"/>
        <v>#VALUE!</v>
      </c>
      <c r="CE54" s="184" t="e">
        <f>$AY54*Assembly!AC$4+$AZ54*Assembly!AC$5+$BA54*Assembly!AC$6+$BB54*Assembly!AC$7+$BC54*Assembly!AC$8+$BD54*Assembly!AC$9+$BE54*Assembly!AC$10+$BF54*Assembly!AC$11+$BG54*Assembly!AC$12+$BH54*Assembly!AC$13+$BI54*Assembly!AC$14+$BJ54*Assembly!AC$15+$BK54*Assembly!AC$16+$BL54*Assembly!AC$17+$BM54*Assembly!AC$18+$BN54*Assembly!AC$19+$BO54*Assembly!AC$20+$BP54*Assembly!AC$21+$BQ54*Assembly!AC$22+$BR54*Assembly!AC$23+$BS54*Assembly!AC$24</f>
        <v>#VALUE!</v>
      </c>
      <c r="CF54" s="153" t="e">
        <f>$AY54*Assembly!M$4+$AZ54*Assembly!M$5+$BA54*Assembly!M$6+$BB54*Assembly!M$7+$BC54*Assembly!M$8+$BD54*Assembly!M$9+$BE54*Assembly!M$10+$BF54*Assembly!M$11+$BG54*Assembly!M$12+$BH54*Assembly!M$13+$BI54*Assembly!M$14+$BJ54*Assembly!M$15+$BK54*Assembly!M$16+$BL54*Assembly!M$17+$BM54*Assembly!M$18+$BN54*Assembly!M$19+$BO54*Assembly!M$20+$BP54*Assembly!M$21+$BQ54*Assembly!M$22+$BR54*Assembly!M$23+$BS54*Assembly!M$24</f>
        <v>#VALUE!</v>
      </c>
      <c r="CG54" s="153" t="e">
        <f>$AY54*Assembly!N$4+$AZ54*Assembly!N$5+$BA54*Assembly!N$6+$BB54*Assembly!N$7+$BC54*Assembly!N$8+$BD54*Assembly!N$9+$BE54*Assembly!N$10+$BF54*Assembly!N$11+$BG54*Assembly!N$12+$BH54*Assembly!N$13+$BI54*Assembly!N$14+$BJ54*Assembly!N$15+$BK54*Assembly!N$16+$BL54*Assembly!N$17+$BM54*Assembly!N$18+$BN54*Assembly!N$19+$BO54*Assembly!N$20+$BP54*Assembly!N$21+$BQ54*Assembly!N$22+$BR54*Assembly!N$23+$BS54*Assembly!N$24</f>
        <v>#VALUE!</v>
      </c>
      <c r="CH54" s="153" t="e">
        <f>$AY54*Assembly!O$4+$AZ54*Assembly!O$5+$BA54*Assembly!O$6+$BB54*Assembly!O$7+$BC54*Assembly!O$8+$BD54*Assembly!O$9+$BE54*Assembly!O$10+$BF54*Assembly!O$11+$BG54*Assembly!O$12+$BH54*Assembly!O$13+$BI54*Assembly!O$14+$BJ54*Assembly!O$15+$BK54*Assembly!O$16+$BL54*Assembly!O$17+$BM54*Assembly!O$18+$BN54*Assembly!O$19+$BO54*Assembly!O$20+$BP54*Assembly!O$21+$BQ54*Assembly!O$22+$BR54*Assembly!O$23+$BS54*Assembly!O$24</f>
        <v>#VALUE!</v>
      </c>
      <c r="CI54" s="142" t="e">
        <f>$AY54*Assembly!P$4+$AZ54*Assembly!P$5+$BA54*Assembly!P$6+$BB54*Assembly!P$7+$BC54*Assembly!P$8+$BD54*Assembly!P$9+$BE54*Assembly!P$10+$BF54*Assembly!P$11+$BG54*Assembly!P$12+$BH54*Assembly!P$13+$BI54*Assembly!P$14+$BJ54*Assembly!P$15+$BK54*Assembly!P$16+$BL54*Assembly!P$17+$BM54*Assembly!P$18+$BN54*Assembly!P$19+$BO54*Assembly!P$20+$BP54*Assembly!P$21+$BQ54*Assembly!P$22+$BR54*Assembly!P$23+$BS54*Assembly!P$24</f>
        <v>#VALUE!</v>
      </c>
      <c r="CJ54" s="142" t="e">
        <f>$AY54*Assembly!Q$4+$AZ54*Assembly!Q$5+$BA54*Assembly!Q$6+$BB54*Assembly!Q$7+$BC54*Assembly!Q$8+$BD54*Assembly!Q$9+$BE54*Assembly!Q$10+$BF54*Assembly!Q$11+$BG54*Assembly!Q$12+$BH54*Assembly!Q$13+$BI54*Assembly!Q$14+$BJ54*Assembly!Q$15+$BK54*Assembly!Q$16+$BL54*Assembly!Q$17+$BM54*Assembly!Q$18+$BN54*Assembly!Q$19+$BO54*Assembly!Q$20+$BP54*Assembly!Q$21+$BQ54*Assembly!Q$22+$BR54*Assembly!Q$23+$BS54*Assembly!Q$24</f>
        <v>#VALUE!</v>
      </c>
      <c r="CK54" s="153" t="e">
        <f>$AY54*Assembly!R$4+$AZ54*Assembly!R$5+$BA54*Assembly!R$6+$BB54*Assembly!R$7+$BC54*Assembly!R$8+$BD54*Assembly!R$9+$BE54*Assembly!R$10+$BF54*Assembly!R$11+$BG54*Assembly!R$12+$BH54*Assembly!R$13+$BI54*Assembly!R$14+$BJ54*Assembly!R$15+$BK54*Assembly!R$16+$BL54*Assembly!R$17+$BM54*Assembly!R$18+$BN54*Assembly!R$19+$BO54*Assembly!R$20+$BP54*Assembly!R$21+$BQ54*Assembly!R$22+$BR54*Assembly!R$23+$BS54*Assembly!R$24</f>
        <v>#VALUE!</v>
      </c>
      <c r="CL54" s="142" t="e">
        <f>$AY54*Assembly!S$4+$AZ54*Assembly!S$5+$BA54*Assembly!S$6+$BB54*Assembly!S$7+$BC54*Assembly!S$8+$BD54*Assembly!S$9+$BE54*Assembly!S$10+$BF54*Assembly!S$11+$BG54*Assembly!S$12+$BH54*Assembly!S$13+$BI54*Assembly!S$14+$BJ54*Assembly!S$15+$BK54*Assembly!S$16+$BL54*Assembly!S$17+$BM54*Assembly!S$18+$BN54*Assembly!S$19+$BO54*Assembly!S$20+$BP54*Assembly!S$21+$BQ54*Assembly!S$22+$BR54*Assembly!S$23+$BS54*Assembly!S$24</f>
        <v>#VALUE!</v>
      </c>
      <c r="CM54" s="142" t="e">
        <f>$AY54*Assembly!T$4+$AZ54*Assembly!T$5+$BA54*Assembly!T$6+$BB54*Assembly!T$7+$BC54*Assembly!T$8+$BD54*Assembly!T$9+$BE54*Assembly!T$10+$BF54*Assembly!T$11+$BG54*Assembly!T$12+$BH54*Assembly!T$13+$BI54*Assembly!T$14+$BJ54*Assembly!T$15+$BK54*Assembly!T$16+$BL54*Assembly!T$17+$BM54*Assembly!T$18+$BN54*Assembly!T$19+$BO54*Assembly!T$20+$BP54*Assembly!T$21+$BQ54*Assembly!T$22+$BR54*Assembly!T$23+$BS54*Assembly!T$24</f>
        <v>#VALUE!</v>
      </c>
      <c r="CN54" s="142" t="e">
        <f>$AY54*Assembly!U$4+$AZ54*Assembly!U$5+$BA54*Assembly!U$6+$BB54*Assembly!U$7+$BC54*Assembly!U$8+$BD54*Assembly!U$9+$BE54*Assembly!U$10+$BF54*Assembly!U$11+$BG54*Assembly!U$12+$BH54*Assembly!U$13+$BI54*Assembly!U$14+$BJ54*Assembly!U$15+$BK54*Assembly!U$16+$BL54*Assembly!U$17+$BM54*Assembly!U$18+$BN54*Assembly!U$19+$BO54*Assembly!U$20+$BP54*Assembly!U$21+$BQ54*Assembly!U$22+$BR54*Assembly!U$23+$BS54*Assembly!U$24</f>
        <v>#VALUE!</v>
      </c>
      <c r="CO54" s="153" t="e">
        <f>$AY54*Assembly!V$4+$AZ54*Assembly!V$5+$BA54*Assembly!V$6+$BB54*Assembly!V$7+$BC54*Assembly!V$8+$BD54*Assembly!V$9+$BE54*Assembly!V$10+$BF54*Assembly!V$11+$BG54*Assembly!V$12+$BH54*Assembly!V$13+$BI54*Assembly!V$14+$BJ54*Assembly!V$15+$BK54*Assembly!V$16+$BL54*Assembly!V$17+$BM54*Assembly!V$18+$BN54*Assembly!V$19+$BO54*Assembly!V$20+$BP54*Assembly!V$21+$BQ54*Assembly!V$22+$BR54*Assembly!V$23+$BS54*Assembly!V$24</f>
        <v>#VALUE!</v>
      </c>
      <c r="CP54" s="153" t="e">
        <f>CF54*Refining!$F$3</f>
        <v>#VALUE!</v>
      </c>
      <c r="CQ54" s="153" t="e">
        <f>CG54*Refining!$F$4</f>
        <v>#VALUE!</v>
      </c>
      <c r="CR54" s="153" t="e">
        <f>CH54*Refining!$F$5</f>
        <v>#VALUE!</v>
      </c>
      <c r="CS54" s="153" t="e">
        <f>CI54*Refining!$F$6</f>
        <v>#VALUE!</v>
      </c>
      <c r="CT54" s="153" t="e">
        <f>CJ54*Refining!$F$7</f>
        <v>#VALUE!</v>
      </c>
      <c r="CU54" s="153" t="e">
        <f>CK54*Refining!$F$8</f>
        <v>#VALUE!</v>
      </c>
      <c r="CV54" s="153" t="e">
        <f>CL54*Refining!$F$9</f>
        <v>#VALUE!</v>
      </c>
      <c r="CW54" s="153" t="e">
        <f>CM54*Refining!$F$10</f>
        <v>#VALUE!</v>
      </c>
      <c r="CX54" s="153" t="e">
        <f>CN54*Refining!$F$11</f>
        <v>#VALUE!</v>
      </c>
      <c r="CY54" s="153" t="e">
        <f>CO54*Refining!$F$12</f>
        <v>#VALUE!</v>
      </c>
      <c r="CZ54" s="190" t="e">
        <f t="shared" ref="CZ54:DS54" si="218">IF(CF54 = 0, "", CF54)</f>
        <v>#VALUE!</v>
      </c>
      <c r="DA54" s="197" t="e">
        <f t="shared" si="218"/>
        <v>#VALUE!</v>
      </c>
      <c r="DB54" s="191" t="e">
        <f t="shared" si="218"/>
        <v>#VALUE!</v>
      </c>
      <c r="DC54" s="191" t="e">
        <f t="shared" si="218"/>
        <v>#VALUE!</v>
      </c>
      <c r="DD54" s="193" t="e">
        <f t="shared" si="218"/>
        <v>#VALUE!</v>
      </c>
      <c r="DE54" s="191" t="e">
        <f t="shared" si="218"/>
        <v>#VALUE!</v>
      </c>
      <c r="DF54" s="193" t="e">
        <f t="shared" si="218"/>
        <v>#VALUE!</v>
      </c>
      <c r="DG54" s="193" t="e">
        <f t="shared" si="218"/>
        <v>#VALUE!</v>
      </c>
      <c r="DH54" s="191" t="e">
        <f t="shared" si="218"/>
        <v>#VALUE!</v>
      </c>
      <c r="DI54" s="195" t="e">
        <f t="shared" si="218"/>
        <v>#VALUE!</v>
      </c>
      <c r="DJ54" s="190" t="e">
        <f t="shared" si="218"/>
        <v>#VALUE!</v>
      </c>
      <c r="DK54" s="197" t="e">
        <f t="shared" si="218"/>
        <v>#VALUE!</v>
      </c>
      <c r="DL54" s="191" t="e">
        <f t="shared" si="218"/>
        <v>#VALUE!</v>
      </c>
      <c r="DM54" s="191" t="e">
        <f t="shared" si="218"/>
        <v>#VALUE!</v>
      </c>
      <c r="DN54" s="193" t="e">
        <f t="shared" si="218"/>
        <v>#VALUE!</v>
      </c>
      <c r="DO54" s="191" t="e">
        <f t="shared" si="218"/>
        <v>#VALUE!</v>
      </c>
      <c r="DP54" s="191" t="e">
        <f t="shared" si="218"/>
        <v>#VALUE!</v>
      </c>
      <c r="DQ54" s="191" t="e">
        <f t="shared" si="218"/>
        <v>#VALUE!</v>
      </c>
      <c r="DR54" s="191" t="e">
        <f t="shared" si="218"/>
        <v>#VALUE!</v>
      </c>
      <c r="DS54" s="195" t="e">
        <f t="shared" si="218"/>
        <v>#VALUE!</v>
      </c>
      <c r="DT54" s="190" t="e">
        <f t="shared" si="11"/>
        <v>#VALUE!</v>
      </c>
      <c r="DU54" s="197" t="e">
        <f t="shared" si="12"/>
        <v>#VALUE!</v>
      </c>
      <c r="DV54" s="165" t="e">
        <f>CZ54*'Ores &amp; Ingots'!$C$3+DA54*'Ores &amp; Ingots'!$C$4+DB54*'Ores &amp; Ingots'!$C$5+DC54*'Ores &amp; Ingots'!$C$6+DD54*'Ores &amp; Ingots'!$C$7+DE54*'Ores &amp; Ingots'!$C$8+DF54*'Ores &amp; Ingots'!$C$9+DG54*'Ores &amp; Ingots'!$C$10+DH54*'Ores &amp; Ingots'!$C$11+DI54*'Ores &amp; Ingots'!$C$12</f>
        <v>#VALUE!</v>
      </c>
      <c r="DW54" s="165" t="e">
        <f>DJ54*'Ores &amp; Ingots'!$B$3+DK54*'Ores &amp; Ingots'!$B$4+DL54*'Ores &amp; Ingots'!$B$5+DM54*'Ores &amp; Ingots'!$B$6+DN54*'Ores &amp; Ingots'!$B$7+DO54*'Ores &amp; Ingots'!$B$8+DP54*'Ores &amp; Ingots'!$B$9+DQ54*'Ores &amp; Ingots'!$B$10+DR54*'Ores &amp; Ingots'!$B$11+DS54*'Ores &amp; Ingots'!$B$12</f>
        <v>#VALUE!</v>
      </c>
      <c r="DX54" s="197" t="e">
        <f>CZ54*Refining!$G$3+DA54*Refining!$G$4+DB54*Refining!$G$5+DC54*Refining!$G$6+DD54*Refining!$G$7+DE54*Refining!$G$8+DF54*Refining!$G$9+DG54*Refining!$G$10+DH54*Refining!$G$11+DI54*Refining!$G$12</f>
        <v>#VALUE!</v>
      </c>
      <c r="DY54" s="197" t="e">
        <f t="shared" si="13"/>
        <v>#VALUE!</v>
      </c>
      <c r="DZ54" s="199" t="e">
        <f t="shared" si="14"/>
        <v>#VALUE!</v>
      </c>
      <c r="EA54" s="190" t="e">
        <f t="shared" si="15"/>
        <v>#VALUE!</v>
      </c>
      <c r="EB54" s="200" t="e">
        <f t="shared" ref="EB54:EC54" si="219">EA54/60</f>
        <v>#VALUE!</v>
      </c>
      <c r="EC54" s="200" t="e">
        <f t="shared" si="219"/>
        <v>#VALUE!</v>
      </c>
      <c r="ED54" s="190" t="e">
        <f t="shared" si="17"/>
        <v>#VALUE!</v>
      </c>
      <c r="EE54" s="200" t="e">
        <f t="shared" ref="EE54:EF54" si="220">ED54/1000</f>
        <v>#VALUE!</v>
      </c>
      <c r="EF54" s="201" t="e">
        <f t="shared" si="220"/>
        <v>#VALUE!</v>
      </c>
      <c r="EG54" s="136" t="e">
        <f t="shared" si="19"/>
        <v>#VALUE!</v>
      </c>
      <c r="EH54" s="138" t="e">
        <f t="shared" si="20"/>
        <v>#VALUE!</v>
      </c>
      <c r="EI54" s="133" t="s">
        <v>28</v>
      </c>
    </row>
    <row r="55" spans="1:139" ht="12.75" x14ac:dyDescent="0.2">
      <c r="A55" s="864"/>
      <c r="B55" s="135" t="s">
        <v>281</v>
      </c>
      <c r="C55" s="137" t="s">
        <v>156</v>
      </c>
      <c r="D55" s="137">
        <v>1</v>
      </c>
      <c r="E55" s="137">
        <v>1</v>
      </c>
      <c r="F55" s="137">
        <v>2</v>
      </c>
      <c r="G55" s="202">
        <f t="shared" si="0"/>
        <v>31.25</v>
      </c>
      <c r="H55" s="203">
        <v>15</v>
      </c>
      <c r="I55" s="203">
        <v>15</v>
      </c>
      <c r="J55" s="204">
        <f>H55/Main!$D$9</f>
        <v>3</v>
      </c>
      <c r="K55" s="204">
        <f>I55/Main!$D$10</f>
        <v>7.5</v>
      </c>
      <c r="L55" s="204">
        <f t="shared" si="1"/>
        <v>2.5</v>
      </c>
      <c r="M55" s="204">
        <v>1</v>
      </c>
      <c r="N55" s="214" t="s">
        <v>28</v>
      </c>
      <c r="O55" s="296"/>
      <c r="P55" s="207"/>
      <c r="Q55" s="208"/>
      <c r="R55" s="207"/>
      <c r="S55" s="209"/>
      <c r="T55" s="209"/>
      <c r="U55" s="207"/>
      <c r="V55" s="207"/>
      <c r="W55" s="207"/>
      <c r="X55" s="357" t="s">
        <v>282</v>
      </c>
      <c r="Y55" s="207"/>
      <c r="Z55" s="207"/>
      <c r="AA55" s="207"/>
      <c r="AB55" s="207"/>
      <c r="AC55" s="210" t="s">
        <v>28</v>
      </c>
      <c r="AD55" s="165">
        <v>100</v>
      </c>
      <c r="AE55" s="165">
        <v>0</v>
      </c>
      <c r="AF55" s="165">
        <v>20</v>
      </c>
      <c r="AG55" s="165">
        <v>10</v>
      </c>
      <c r="AH55" s="165">
        <v>40</v>
      </c>
      <c r="AI55" s="165">
        <v>0</v>
      </c>
      <c r="AJ55" s="171">
        <v>2</v>
      </c>
      <c r="AK55" s="165">
        <v>0</v>
      </c>
      <c r="AL55" s="165">
        <v>0</v>
      </c>
      <c r="AM55" s="165">
        <v>0</v>
      </c>
      <c r="AN55" s="165">
        <v>0</v>
      </c>
      <c r="AO55" s="165">
        <v>0</v>
      </c>
      <c r="AP55" s="165">
        <v>0</v>
      </c>
      <c r="AQ55" s="165">
        <v>0</v>
      </c>
      <c r="AR55" s="165">
        <v>0</v>
      </c>
      <c r="AS55" s="165">
        <v>0</v>
      </c>
      <c r="AT55" s="165">
        <v>0</v>
      </c>
      <c r="AU55" s="165">
        <v>0</v>
      </c>
      <c r="AV55" s="165">
        <v>0</v>
      </c>
      <c r="AW55" s="165">
        <v>0</v>
      </c>
      <c r="AX55" s="165">
        <v>0</v>
      </c>
      <c r="AY55" s="175">
        <f t="shared" ref="AY55:BS55" si="221">IF(AD55 = 0, "", AD55)</f>
        <v>100</v>
      </c>
      <c r="AZ55" s="163" t="str">
        <f t="shared" si="221"/>
        <v/>
      </c>
      <c r="BA55" s="165">
        <f t="shared" si="221"/>
        <v>20</v>
      </c>
      <c r="BB55" s="165">
        <f t="shared" si="221"/>
        <v>10</v>
      </c>
      <c r="BC55" s="165">
        <f t="shared" si="221"/>
        <v>40</v>
      </c>
      <c r="BD55" s="163" t="str">
        <f t="shared" si="221"/>
        <v/>
      </c>
      <c r="BE55" s="171">
        <f t="shared" si="221"/>
        <v>2</v>
      </c>
      <c r="BF55" s="163" t="str">
        <f t="shared" si="221"/>
        <v/>
      </c>
      <c r="BG55" s="163" t="str">
        <f t="shared" si="221"/>
        <v/>
      </c>
      <c r="BH55" s="163" t="str">
        <f t="shared" si="221"/>
        <v/>
      </c>
      <c r="BI55" s="163" t="str">
        <f t="shared" si="221"/>
        <v/>
      </c>
      <c r="BJ55" s="163" t="str">
        <f t="shared" si="221"/>
        <v/>
      </c>
      <c r="BK55" s="163" t="str">
        <f t="shared" si="221"/>
        <v/>
      </c>
      <c r="BL55" s="163" t="str">
        <f t="shared" si="221"/>
        <v/>
      </c>
      <c r="BM55" s="163" t="str">
        <f t="shared" si="221"/>
        <v/>
      </c>
      <c r="BN55" s="163" t="str">
        <f t="shared" si="221"/>
        <v/>
      </c>
      <c r="BO55" s="163" t="str">
        <f t="shared" si="221"/>
        <v/>
      </c>
      <c r="BP55" s="163" t="str">
        <f t="shared" si="221"/>
        <v/>
      </c>
      <c r="BQ55" s="163" t="str">
        <f t="shared" si="221"/>
        <v/>
      </c>
      <c r="BR55" s="163" t="str">
        <f t="shared" si="221"/>
        <v/>
      </c>
      <c r="BS55" s="173" t="str">
        <f t="shared" si="221"/>
        <v/>
      </c>
      <c r="BT55" s="175" t="e">
        <f>$AY55*Assembly!Z$4+$AZ55*Assembly!Z$5+$BA55*Assembly!Z$6+$BB55*Assembly!Z$7+$BC55*Assembly!Z$8+$BD55*Assembly!Z$9+$BE55*Assembly!Z$10+$BF55*Assembly!Z$11+$BG55*Assembly!Z$12+$BH55*Assembly!Z$13+$BI55*Assembly!Z$14+$BJ55*Assembly!Z$15+$BK55*Assembly!Z$16+$BL55*Assembly!Z$17+$BM55*Assembly!Z$18+$BN55*Assembly!Z$19+$BO55*Assembly!Z$20+$BP55*Assembly!Z$21+$BQ55*Assembly!Z$22+$BR55*Assembly!Z$23+$BS55*Assembly!Z$24</f>
        <v>#VALUE!</v>
      </c>
      <c r="BU55" s="165" t="e">
        <f t="shared" si="3"/>
        <v>#VALUE!</v>
      </c>
      <c r="BV55" s="176"/>
      <c r="BW55" s="165" t="e">
        <f>$AY55*Assembly!AD$4+$AZ55*Assembly!AD$5+$BA55*Assembly!AD$6+$BB55*Assembly!AD$7+$BC55*Assembly!AD$8+$BD55*Assembly!AD$9+$BE55*Assembly!AD$10+$BF55*Assembly!AD$11+$BG55*Assembly!AD$12+$BH55*Assembly!AD$13+$BI55*Assembly!AD$14+$BJ55*Assembly!AD$15+$BK55*Assembly!AD$16+$BL55*Assembly!AD$17+$BM55*Assembly!AD$18+$BN55*Assembly!AD$19+$BO55*Assembly!AD$20+$BP55*Assembly!AD$21+$BQ55*Assembly!AD$22+$BR55*Assembly!AD$23+$BS55*Assembly!AD$24</f>
        <v>#VALUE!</v>
      </c>
      <c r="BX55" s="180" t="e">
        <f t="shared" si="4"/>
        <v>#VALUE!</v>
      </c>
      <c r="BY55" s="181" t="e">
        <f t="shared" si="5"/>
        <v>#VALUE!</v>
      </c>
      <c r="BZ55" s="182" t="e">
        <f t="shared" si="6"/>
        <v>#VALUE!</v>
      </c>
      <c r="CA55" s="181" t="e">
        <f t="shared" si="7"/>
        <v>#VALUE!</v>
      </c>
      <c r="CB55" s="165" t="e">
        <f>$AY55*Assembly!Y$4+$AZ55*Assembly!Y$5+$BA55*Assembly!Y$6+$BB55*Assembly!Y$7+$BC55*Assembly!Y$8+$BD55*Assembly!Y$9+$BE55*Assembly!Y$10+$BF55*Assembly!Y$11+$BG55*Assembly!Y$12+$BH55*Assembly!Y$13+$BI55*Assembly!Y$14+$BJ55*Assembly!Y$15+$BK55*Assembly!Y$16+$BL55*Assembly!Y$17+$BM55*Assembly!Y$18+$BN55*Assembly!Y$19+$BO55*Assembly!Y$20+$BP55*Assembly!Y$21+$BQ55*Assembly!Y$22+$BR55*Assembly!Y$23+$BS55*Assembly!Y$24</f>
        <v>#VALUE!</v>
      </c>
      <c r="CC55" s="165" t="e">
        <f t="shared" si="8"/>
        <v>#VALUE!</v>
      </c>
      <c r="CD55" s="136" t="e">
        <f t="shared" si="9"/>
        <v>#VALUE!</v>
      </c>
      <c r="CE55" s="184" t="e">
        <f>$AY55*Assembly!AC$4+$AZ55*Assembly!AC$5+$BA55*Assembly!AC$6+$BB55*Assembly!AC$7+$BC55*Assembly!AC$8+$BD55*Assembly!AC$9+$BE55*Assembly!AC$10+$BF55*Assembly!AC$11+$BG55*Assembly!AC$12+$BH55*Assembly!AC$13+$BI55*Assembly!AC$14+$BJ55*Assembly!AC$15+$BK55*Assembly!AC$16+$BL55*Assembly!AC$17+$BM55*Assembly!AC$18+$BN55*Assembly!AC$19+$BO55*Assembly!AC$20+$BP55*Assembly!AC$21+$BQ55*Assembly!AC$22+$BR55*Assembly!AC$23+$BS55*Assembly!AC$24</f>
        <v>#VALUE!</v>
      </c>
      <c r="CF55" s="208" t="e">
        <f>$AY55*Assembly!M$4+$AZ55*Assembly!M$5+$BA55*Assembly!M$6+$BB55*Assembly!M$7+$BC55*Assembly!M$8+$BD55*Assembly!M$9+$BE55*Assembly!M$10+$BF55*Assembly!M$11+$BG55*Assembly!M$12+$BH55*Assembly!M$13+$BI55*Assembly!M$14+$BJ55*Assembly!M$15+$BK55*Assembly!M$16+$BL55*Assembly!M$17+$BM55*Assembly!M$18+$BN55*Assembly!M$19+$BO55*Assembly!M$20+$BP55*Assembly!M$21+$BQ55*Assembly!M$22+$BR55*Assembly!M$23+$BS55*Assembly!M$24</f>
        <v>#VALUE!</v>
      </c>
      <c r="CG55" s="208" t="e">
        <f>$AY55*Assembly!N$4+$AZ55*Assembly!N$5+$BA55*Assembly!N$6+$BB55*Assembly!N$7+$BC55*Assembly!N$8+$BD55*Assembly!N$9+$BE55*Assembly!N$10+$BF55*Assembly!N$11+$BG55*Assembly!N$12+$BH55*Assembly!N$13+$BI55*Assembly!N$14+$BJ55*Assembly!N$15+$BK55*Assembly!N$16+$BL55*Assembly!N$17+$BM55*Assembly!N$18+$BN55*Assembly!N$19+$BO55*Assembly!N$20+$BP55*Assembly!N$21+$BQ55*Assembly!N$22+$BR55*Assembly!N$23+$BS55*Assembly!N$24</f>
        <v>#VALUE!</v>
      </c>
      <c r="CH55" s="208" t="e">
        <f>$AY55*Assembly!O$4+$AZ55*Assembly!O$5+$BA55*Assembly!O$6+$BB55*Assembly!O$7+$BC55*Assembly!O$8+$BD55*Assembly!O$9+$BE55*Assembly!O$10+$BF55*Assembly!O$11+$BG55*Assembly!O$12+$BH55*Assembly!O$13+$BI55*Assembly!O$14+$BJ55*Assembly!O$15+$BK55*Assembly!O$16+$BL55*Assembly!O$17+$BM55*Assembly!O$18+$BN55*Assembly!O$19+$BO55*Assembly!O$20+$BP55*Assembly!O$21+$BQ55*Assembly!O$22+$BR55*Assembly!O$23+$BS55*Assembly!O$24</f>
        <v>#VALUE!</v>
      </c>
      <c r="CI55" s="203" t="e">
        <f>$AY55*Assembly!P$4+$AZ55*Assembly!P$5+$BA55*Assembly!P$6+$BB55*Assembly!P$7+$BC55*Assembly!P$8+$BD55*Assembly!P$9+$BE55*Assembly!P$10+$BF55*Assembly!P$11+$BG55*Assembly!P$12+$BH55*Assembly!P$13+$BI55*Assembly!P$14+$BJ55*Assembly!P$15+$BK55*Assembly!P$16+$BL55*Assembly!P$17+$BM55*Assembly!P$18+$BN55*Assembly!P$19+$BO55*Assembly!P$20+$BP55*Assembly!P$21+$BQ55*Assembly!P$22+$BR55*Assembly!P$23+$BS55*Assembly!P$24</f>
        <v>#VALUE!</v>
      </c>
      <c r="CJ55" s="203" t="e">
        <f>$AY55*Assembly!Q$4+$AZ55*Assembly!Q$5+$BA55*Assembly!Q$6+$BB55*Assembly!Q$7+$BC55*Assembly!Q$8+$BD55*Assembly!Q$9+$BE55*Assembly!Q$10+$BF55*Assembly!Q$11+$BG55*Assembly!Q$12+$BH55*Assembly!Q$13+$BI55*Assembly!Q$14+$BJ55*Assembly!Q$15+$BK55*Assembly!Q$16+$BL55*Assembly!Q$17+$BM55*Assembly!Q$18+$BN55*Assembly!Q$19+$BO55*Assembly!Q$20+$BP55*Assembly!Q$21+$BQ55*Assembly!Q$22+$BR55*Assembly!Q$23+$BS55*Assembly!Q$24</f>
        <v>#VALUE!</v>
      </c>
      <c r="CK55" s="208" t="e">
        <f>$AY55*Assembly!R$4+$AZ55*Assembly!R$5+$BA55*Assembly!R$6+$BB55*Assembly!R$7+$BC55*Assembly!R$8+$BD55*Assembly!R$9+$BE55*Assembly!R$10+$BF55*Assembly!R$11+$BG55*Assembly!R$12+$BH55*Assembly!R$13+$BI55*Assembly!R$14+$BJ55*Assembly!R$15+$BK55*Assembly!R$16+$BL55*Assembly!R$17+$BM55*Assembly!R$18+$BN55*Assembly!R$19+$BO55*Assembly!R$20+$BP55*Assembly!R$21+$BQ55*Assembly!R$22+$BR55*Assembly!R$23+$BS55*Assembly!R$24</f>
        <v>#VALUE!</v>
      </c>
      <c r="CL55" s="203" t="e">
        <f>$AY55*Assembly!S$4+$AZ55*Assembly!S$5+$BA55*Assembly!S$6+$BB55*Assembly!S$7+$BC55*Assembly!S$8+$BD55*Assembly!S$9+$BE55*Assembly!S$10+$BF55*Assembly!S$11+$BG55*Assembly!S$12+$BH55*Assembly!S$13+$BI55*Assembly!S$14+$BJ55*Assembly!S$15+$BK55*Assembly!S$16+$BL55*Assembly!S$17+$BM55*Assembly!S$18+$BN55*Assembly!S$19+$BO55*Assembly!S$20+$BP55*Assembly!S$21+$BQ55*Assembly!S$22+$BR55*Assembly!S$23+$BS55*Assembly!S$24</f>
        <v>#VALUE!</v>
      </c>
      <c r="CM55" s="203" t="e">
        <f>$AY55*Assembly!T$4+$AZ55*Assembly!T$5+$BA55*Assembly!T$6+$BB55*Assembly!T$7+$BC55*Assembly!T$8+$BD55*Assembly!T$9+$BE55*Assembly!T$10+$BF55*Assembly!T$11+$BG55*Assembly!T$12+$BH55*Assembly!T$13+$BI55*Assembly!T$14+$BJ55*Assembly!T$15+$BK55*Assembly!T$16+$BL55*Assembly!T$17+$BM55*Assembly!T$18+$BN55*Assembly!T$19+$BO55*Assembly!T$20+$BP55*Assembly!T$21+$BQ55*Assembly!T$22+$BR55*Assembly!T$23+$BS55*Assembly!T$24</f>
        <v>#VALUE!</v>
      </c>
      <c r="CN55" s="203" t="e">
        <f>$AY55*Assembly!U$4+$AZ55*Assembly!U$5+$BA55*Assembly!U$6+$BB55*Assembly!U$7+$BC55*Assembly!U$8+$BD55*Assembly!U$9+$BE55*Assembly!U$10+$BF55*Assembly!U$11+$BG55*Assembly!U$12+$BH55*Assembly!U$13+$BI55*Assembly!U$14+$BJ55*Assembly!U$15+$BK55*Assembly!U$16+$BL55*Assembly!U$17+$BM55*Assembly!U$18+$BN55*Assembly!U$19+$BO55*Assembly!U$20+$BP55*Assembly!U$21+$BQ55*Assembly!U$22+$BR55*Assembly!U$23+$BS55*Assembly!U$24</f>
        <v>#VALUE!</v>
      </c>
      <c r="CO55" s="208" t="e">
        <f>$AY55*Assembly!V$4+$AZ55*Assembly!V$5+$BA55*Assembly!V$6+$BB55*Assembly!V$7+$BC55*Assembly!V$8+$BD55*Assembly!V$9+$BE55*Assembly!V$10+$BF55*Assembly!V$11+$BG55*Assembly!V$12+$BH55*Assembly!V$13+$BI55*Assembly!V$14+$BJ55*Assembly!V$15+$BK55*Assembly!V$16+$BL55*Assembly!V$17+$BM55*Assembly!V$18+$BN55*Assembly!V$19+$BO55*Assembly!V$20+$BP55*Assembly!V$21+$BQ55*Assembly!V$22+$BR55*Assembly!V$23+$BS55*Assembly!V$24</f>
        <v>#VALUE!</v>
      </c>
      <c r="CP55" s="208" t="e">
        <f>CF55*Refining!$F$3</f>
        <v>#VALUE!</v>
      </c>
      <c r="CQ55" s="208" t="e">
        <f>CG55*Refining!$F$4</f>
        <v>#VALUE!</v>
      </c>
      <c r="CR55" s="208" t="e">
        <f>CH55*Refining!$F$5</f>
        <v>#VALUE!</v>
      </c>
      <c r="CS55" s="208" t="e">
        <f>CI55*Refining!$F$6</f>
        <v>#VALUE!</v>
      </c>
      <c r="CT55" s="208" t="e">
        <f>CJ55*Refining!$F$7</f>
        <v>#VALUE!</v>
      </c>
      <c r="CU55" s="208" t="e">
        <f>CK55*Refining!$F$8</f>
        <v>#VALUE!</v>
      </c>
      <c r="CV55" s="208" t="e">
        <f>CL55*Refining!$F$9</f>
        <v>#VALUE!</v>
      </c>
      <c r="CW55" s="208" t="e">
        <f>CM55*Refining!$F$10</f>
        <v>#VALUE!</v>
      </c>
      <c r="CX55" s="208" t="e">
        <f>CN55*Refining!$F$11</f>
        <v>#VALUE!</v>
      </c>
      <c r="CY55" s="208" t="e">
        <f>CO55*Refining!$F$12</f>
        <v>#VALUE!</v>
      </c>
      <c r="CZ55" s="190" t="e">
        <f t="shared" ref="CZ55:DS55" si="222">IF(CF55 = 0, "", CF55)</f>
        <v>#VALUE!</v>
      </c>
      <c r="DA55" s="197" t="e">
        <f t="shared" si="222"/>
        <v>#VALUE!</v>
      </c>
      <c r="DB55" s="191" t="e">
        <f t="shared" si="222"/>
        <v>#VALUE!</v>
      </c>
      <c r="DC55" s="191" t="e">
        <f t="shared" si="222"/>
        <v>#VALUE!</v>
      </c>
      <c r="DD55" s="193" t="e">
        <f t="shared" si="222"/>
        <v>#VALUE!</v>
      </c>
      <c r="DE55" s="191" t="e">
        <f t="shared" si="222"/>
        <v>#VALUE!</v>
      </c>
      <c r="DF55" s="193" t="e">
        <f t="shared" si="222"/>
        <v>#VALUE!</v>
      </c>
      <c r="DG55" s="193" t="e">
        <f t="shared" si="222"/>
        <v>#VALUE!</v>
      </c>
      <c r="DH55" s="191" t="e">
        <f t="shared" si="222"/>
        <v>#VALUE!</v>
      </c>
      <c r="DI55" s="195" t="e">
        <f t="shared" si="222"/>
        <v>#VALUE!</v>
      </c>
      <c r="DJ55" s="190" t="e">
        <f t="shared" si="222"/>
        <v>#VALUE!</v>
      </c>
      <c r="DK55" s="197" t="e">
        <f t="shared" si="222"/>
        <v>#VALUE!</v>
      </c>
      <c r="DL55" s="191" t="e">
        <f t="shared" si="222"/>
        <v>#VALUE!</v>
      </c>
      <c r="DM55" s="191" t="e">
        <f t="shared" si="222"/>
        <v>#VALUE!</v>
      </c>
      <c r="DN55" s="193" t="e">
        <f t="shared" si="222"/>
        <v>#VALUE!</v>
      </c>
      <c r="DO55" s="191" t="e">
        <f t="shared" si="222"/>
        <v>#VALUE!</v>
      </c>
      <c r="DP55" s="191" t="e">
        <f t="shared" si="222"/>
        <v>#VALUE!</v>
      </c>
      <c r="DQ55" s="191" t="e">
        <f t="shared" si="222"/>
        <v>#VALUE!</v>
      </c>
      <c r="DR55" s="191" t="e">
        <f t="shared" si="222"/>
        <v>#VALUE!</v>
      </c>
      <c r="DS55" s="195" t="e">
        <f t="shared" si="222"/>
        <v>#VALUE!</v>
      </c>
      <c r="DT55" s="190" t="e">
        <f t="shared" si="11"/>
        <v>#VALUE!</v>
      </c>
      <c r="DU55" s="197" t="e">
        <f t="shared" si="12"/>
        <v>#VALUE!</v>
      </c>
      <c r="DV55" s="165" t="e">
        <f>CZ55*'Ores &amp; Ingots'!$C$3+DA55*'Ores &amp; Ingots'!$C$4+DB55*'Ores &amp; Ingots'!$C$5+DC55*'Ores &amp; Ingots'!$C$6+DD55*'Ores &amp; Ingots'!$C$7+DE55*'Ores &amp; Ingots'!$C$8+DF55*'Ores &amp; Ingots'!$C$9+DG55*'Ores &amp; Ingots'!$C$10+DH55*'Ores &amp; Ingots'!$C$11+DI55*'Ores &amp; Ingots'!$C$12</f>
        <v>#VALUE!</v>
      </c>
      <c r="DW55" s="165" t="e">
        <f>DJ55*'Ores &amp; Ingots'!$B$3+DK55*'Ores &amp; Ingots'!$B$4+DL55*'Ores &amp; Ingots'!$B$5+DM55*'Ores &amp; Ingots'!$B$6+DN55*'Ores &amp; Ingots'!$B$7+DO55*'Ores &amp; Ingots'!$B$8+DP55*'Ores &amp; Ingots'!$B$9+DQ55*'Ores &amp; Ingots'!$B$10+DR55*'Ores &amp; Ingots'!$B$11+DS55*'Ores &amp; Ingots'!$B$12</f>
        <v>#VALUE!</v>
      </c>
      <c r="DX55" s="197" t="e">
        <f>CZ55*Refining!$G$3+DA55*Refining!$G$4+DB55*Refining!$G$5+DC55*Refining!$G$6+DD55*Refining!$G$7+DE55*Refining!$G$8+DF55*Refining!$G$9+DG55*Refining!$G$10+DH55*Refining!$G$11+DI55*Refining!$G$12</f>
        <v>#VALUE!</v>
      </c>
      <c r="DY55" s="197" t="e">
        <f t="shared" si="13"/>
        <v>#VALUE!</v>
      </c>
      <c r="DZ55" s="199" t="e">
        <f t="shared" si="14"/>
        <v>#VALUE!</v>
      </c>
      <c r="EA55" s="190" t="e">
        <f t="shared" si="15"/>
        <v>#VALUE!</v>
      </c>
      <c r="EB55" s="200" t="e">
        <f t="shared" ref="EB55:EC55" si="223">EA55/60</f>
        <v>#VALUE!</v>
      </c>
      <c r="EC55" s="200" t="e">
        <f t="shared" si="223"/>
        <v>#VALUE!</v>
      </c>
      <c r="ED55" s="190" t="e">
        <f t="shared" si="17"/>
        <v>#VALUE!</v>
      </c>
      <c r="EE55" s="200" t="e">
        <f t="shared" ref="EE55:EF55" si="224">ED55/1000</f>
        <v>#VALUE!</v>
      </c>
      <c r="EF55" s="201" t="e">
        <f t="shared" si="224"/>
        <v>#VALUE!</v>
      </c>
      <c r="EG55" s="136" t="e">
        <f t="shared" si="19"/>
        <v>#VALUE!</v>
      </c>
      <c r="EH55" s="138" t="e">
        <f t="shared" si="20"/>
        <v>#VALUE!</v>
      </c>
      <c r="EI55" s="133" t="s">
        <v>28</v>
      </c>
    </row>
    <row r="56" spans="1:139" ht="12.75" x14ac:dyDescent="0.2">
      <c r="A56" s="864"/>
      <c r="B56" s="135" t="s">
        <v>283</v>
      </c>
      <c r="C56" s="137" t="s">
        <v>156</v>
      </c>
      <c r="D56" s="137">
        <v>1</v>
      </c>
      <c r="E56" s="137">
        <v>1</v>
      </c>
      <c r="F56" s="137">
        <v>2</v>
      </c>
      <c r="G56" s="141">
        <f t="shared" si="0"/>
        <v>31.25</v>
      </c>
      <c r="H56" s="142">
        <v>40</v>
      </c>
      <c r="I56" s="142">
        <v>40</v>
      </c>
      <c r="J56" s="144">
        <f>H56/Main!$D$9</f>
        <v>8</v>
      </c>
      <c r="K56" s="144">
        <f>I56/Main!$D$10</f>
        <v>20</v>
      </c>
      <c r="L56" s="144">
        <f t="shared" si="1"/>
        <v>2.5</v>
      </c>
      <c r="M56" s="144">
        <v>1</v>
      </c>
      <c r="N56" s="306">
        <v>2000</v>
      </c>
      <c r="O56" s="149">
        <v>2000</v>
      </c>
      <c r="P56" s="150"/>
      <c r="Q56" s="153"/>
      <c r="R56" s="150"/>
      <c r="S56" s="155"/>
      <c r="T56" s="155"/>
      <c r="U56" s="150"/>
      <c r="V56" s="150"/>
      <c r="W56" s="142">
        <v>150</v>
      </c>
      <c r="X56" s="155"/>
      <c r="Y56" s="150"/>
      <c r="Z56" s="150"/>
      <c r="AA56" s="150"/>
      <c r="AB56" s="150"/>
      <c r="AC56" s="370" t="s">
        <v>34</v>
      </c>
      <c r="AD56" s="165">
        <v>50</v>
      </c>
      <c r="AE56" s="165">
        <v>0</v>
      </c>
      <c r="AF56" s="165">
        <v>0</v>
      </c>
      <c r="AG56" s="165">
        <v>0</v>
      </c>
      <c r="AH56" s="165">
        <v>40</v>
      </c>
      <c r="AI56" s="165">
        <v>0</v>
      </c>
      <c r="AJ56" s="165">
        <v>5</v>
      </c>
      <c r="AK56" s="165">
        <v>25</v>
      </c>
      <c r="AL56" s="165">
        <v>0</v>
      </c>
      <c r="AM56" s="165">
        <v>0</v>
      </c>
      <c r="AN56" s="165">
        <v>0</v>
      </c>
      <c r="AO56" s="165">
        <v>0</v>
      </c>
      <c r="AP56" s="165">
        <v>0</v>
      </c>
      <c r="AQ56" s="165">
        <v>0</v>
      </c>
      <c r="AR56" s="165">
        <v>0</v>
      </c>
      <c r="AS56" s="165">
        <v>0</v>
      </c>
      <c r="AT56" s="165">
        <v>0</v>
      </c>
      <c r="AU56" s="165">
        <v>0</v>
      </c>
      <c r="AV56" s="165">
        <v>0</v>
      </c>
      <c r="AW56" s="171">
        <v>25</v>
      </c>
      <c r="AX56" s="165">
        <v>0</v>
      </c>
      <c r="AY56" s="175">
        <f t="shared" ref="AY56:BS56" si="225">IF(AD56 = 0, "", AD56)</f>
        <v>50</v>
      </c>
      <c r="AZ56" s="163" t="str">
        <f t="shared" si="225"/>
        <v/>
      </c>
      <c r="BA56" s="163" t="str">
        <f t="shared" si="225"/>
        <v/>
      </c>
      <c r="BB56" s="163" t="str">
        <f t="shared" si="225"/>
        <v/>
      </c>
      <c r="BC56" s="165">
        <f t="shared" si="225"/>
        <v>40</v>
      </c>
      <c r="BD56" s="163" t="str">
        <f t="shared" si="225"/>
        <v/>
      </c>
      <c r="BE56" s="165">
        <f t="shared" si="225"/>
        <v>5</v>
      </c>
      <c r="BF56" s="165">
        <f t="shared" si="225"/>
        <v>25</v>
      </c>
      <c r="BG56" s="163" t="str">
        <f t="shared" si="225"/>
        <v/>
      </c>
      <c r="BH56" s="163" t="str">
        <f t="shared" si="225"/>
        <v/>
      </c>
      <c r="BI56" s="163" t="str">
        <f t="shared" si="225"/>
        <v/>
      </c>
      <c r="BJ56" s="163" t="str">
        <f t="shared" si="225"/>
        <v/>
      </c>
      <c r="BK56" s="163" t="str">
        <f t="shared" si="225"/>
        <v/>
      </c>
      <c r="BL56" s="163" t="str">
        <f t="shared" si="225"/>
        <v/>
      </c>
      <c r="BM56" s="163" t="str">
        <f t="shared" si="225"/>
        <v/>
      </c>
      <c r="BN56" s="163" t="str">
        <f t="shared" si="225"/>
        <v/>
      </c>
      <c r="BO56" s="163" t="str">
        <f t="shared" si="225"/>
        <v/>
      </c>
      <c r="BP56" s="163" t="str">
        <f t="shared" si="225"/>
        <v/>
      </c>
      <c r="BQ56" s="163" t="str">
        <f t="shared" si="225"/>
        <v/>
      </c>
      <c r="BR56" s="171">
        <f t="shared" si="225"/>
        <v>25</v>
      </c>
      <c r="BS56" s="173" t="str">
        <f t="shared" si="225"/>
        <v/>
      </c>
      <c r="BT56" s="175" t="e">
        <f>$AY56*Assembly!Z$4+$AZ56*Assembly!Z$5+$BA56*Assembly!Z$6+$BB56*Assembly!Z$7+$BC56*Assembly!Z$8+$BD56*Assembly!Z$9+$BE56*Assembly!Z$10+$BF56*Assembly!Z$11+$BG56*Assembly!Z$12+$BH56*Assembly!Z$13+$BI56*Assembly!Z$14+$BJ56*Assembly!Z$15+$BK56*Assembly!Z$16+$BL56*Assembly!Z$17+$BM56*Assembly!Z$18+$BN56*Assembly!Z$19+$BO56*Assembly!Z$20+$BP56*Assembly!Z$21+$BQ56*Assembly!Z$22+$BR56*Assembly!Z$23+$BS56*Assembly!Z$24</f>
        <v>#VALUE!</v>
      </c>
      <c r="BU56" s="165" t="e">
        <f t="shared" si="3"/>
        <v>#VALUE!</v>
      </c>
      <c r="BV56" s="176"/>
      <c r="BW56" s="165" t="e">
        <f>$AY56*Assembly!AD$4+$AZ56*Assembly!AD$5+$BA56*Assembly!AD$6+$BB56*Assembly!AD$7+$BC56*Assembly!AD$8+$BD56*Assembly!AD$9+$BE56*Assembly!AD$10+$BF56*Assembly!AD$11+$BG56*Assembly!AD$12+$BH56*Assembly!AD$13+$BI56*Assembly!AD$14+$BJ56*Assembly!AD$15+$BK56*Assembly!AD$16+$BL56*Assembly!AD$17+$BM56*Assembly!AD$18+$BN56*Assembly!AD$19+$BO56*Assembly!AD$20+$BP56*Assembly!AD$21+$BQ56*Assembly!AD$22+$BR56*Assembly!AD$23+$BS56*Assembly!AD$24</f>
        <v>#VALUE!</v>
      </c>
      <c r="BX56" s="180" t="e">
        <f t="shared" si="4"/>
        <v>#VALUE!</v>
      </c>
      <c r="BY56" s="181" t="e">
        <f t="shared" si="5"/>
        <v>#VALUE!</v>
      </c>
      <c r="BZ56" s="182" t="e">
        <f t="shared" si="6"/>
        <v>#VALUE!</v>
      </c>
      <c r="CA56" s="181" t="e">
        <f t="shared" si="7"/>
        <v>#VALUE!</v>
      </c>
      <c r="CB56" s="165" t="e">
        <f>$AY56*Assembly!Y$4+$AZ56*Assembly!Y$5+$BA56*Assembly!Y$6+$BB56*Assembly!Y$7+$BC56*Assembly!Y$8+$BD56*Assembly!Y$9+$BE56*Assembly!Y$10+$BF56*Assembly!Y$11+$BG56*Assembly!Y$12+$BH56*Assembly!Y$13+$BI56*Assembly!Y$14+$BJ56*Assembly!Y$15+$BK56*Assembly!Y$16+$BL56*Assembly!Y$17+$BM56*Assembly!Y$18+$BN56*Assembly!Y$19+$BO56*Assembly!Y$20+$BP56*Assembly!Y$21+$BQ56*Assembly!Y$22+$BR56*Assembly!Y$23+$BS56*Assembly!Y$24</f>
        <v>#VALUE!</v>
      </c>
      <c r="CC56" s="165" t="e">
        <f t="shared" si="8"/>
        <v>#VALUE!</v>
      </c>
      <c r="CD56" s="136" t="e">
        <f t="shared" si="9"/>
        <v>#VALUE!</v>
      </c>
      <c r="CE56" s="184" t="e">
        <f>$AY56*Assembly!AC$4+$AZ56*Assembly!AC$5+$BA56*Assembly!AC$6+$BB56*Assembly!AC$7+$BC56*Assembly!AC$8+$BD56*Assembly!AC$9+$BE56*Assembly!AC$10+$BF56*Assembly!AC$11+$BG56*Assembly!AC$12+$BH56*Assembly!AC$13+$BI56*Assembly!AC$14+$BJ56*Assembly!AC$15+$BK56*Assembly!AC$16+$BL56*Assembly!AC$17+$BM56*Assembly!AC$18+$BN56*Assembly!AC$19+$BO56*Assembly!AC$20+$BP56*Assembly!AC$21+$BQ56*Assembly!AC$22+$BR56*Assembly!AC$23+$BS56*Assembly!AC$24</f>
        <v>#VALUE!</v>
      </c>
      <c r="CF56" s="153" t="e">
        <f>$AY56*Assembly!M$4+$AZ56*Assembly!M$5+$BA56*Assembly!M$6+$BB56*Assembly!M$7+$BC56*Assembly!M$8+$BD56*Assembly!M$9+$BE56*Assembly!M$10+$BF56*Assembly!M$11+$BG56*Assembly!M$12+$BH56*Assembly!M$13+$BI56*Assembly!M$14+$BJ56*Assembly!M$15+$BK56*Assembly!M$16+$BL56*Assembly!M$17+$BM56*Assembly!M$18+$BN56*Assembly!M$19+$BO56*Assembly!M$20+$BP56*Assembly!M$21+$BQ56*Assembly!M$22+$BR56*Assembly!M$23+$BS56*Assembly!M$24</f>
        <v>#VALUE!</v>
      </c>
      <c r="CG56" s="153" t="e">
        <f>$AY56*Assembly!N$4+$AZ56*Assembly!N$5+$BA56*Assembly!N$6+$BB56*Assembly!N$7+$BC56*Assembly!N$8+$BD56*Assembly!N$9+$BE56*Assembly!N$10+$BF56*Assembly!N$11+$BG56*Assembly!N$12+$BH56*Assembly!N$13+$BI56*Assembly!N$14+$BJ56*Assembly!N$15+$BK56*Assembly!N$16+$BL56*Assembly!N$17+$BM56*Assembly!N$18+$BN56*Assembly!N$19+$BO56*Assembly!N$20+$BP56*Assembly!N$21+$BQ56*Assembly!N$22+$BR56*Assembly!N$23+$BS56*Assembly!N$24</f>
        <v>#VALUE!</v>
      </c>
      <c r="CH56" s="153" t="e">
        <f>$AY56*Assembly!O$4+$AZ56*Assembly!O$5+$BA56*Assembly!O$6+$BB56*Assembly!O$7+$BC56*Assembly!O$8+$BD56*Assembly!O$9+$BE56*Assembly!O$10+$BF56*Assembly!O$11+$BG56*Assembly!O$12+$BH56*Assembly!O$13+$BI56*Assembly!O$14+$BJ56*Assembly!O$15+$BK56*Assembly!O$16+$BL56*Assembly!O$17+$BM56*Assembly!O$18+$BN56*Assembly!O$19+$BO56*Assembly!O$20+$BP56*Assembly!O$21+$BQ56*Assembly!O$22+$BR56*Assembly!O$23+$BS56*Assembly!O$24</f>
        <v>#VALUE!</v>
      </c>
      <c r="CI56" s="142" t="e">
        <f>$AY56*Assembly!P$4+$AZ56*Assembly!P$5+$BA56*Assembly!P$6+$BB56*Assembly!P$7+$BC56*Assembly!P$8+$BD56*Assembly!P$9+$BE56*Assembly!P$10+$BF56*Assembly!P$11+$BG56*Assembly!P$12+$BH56*Assembly!P$13+$BI56*Assembly!P$14+$BJ56*Assembly!P$15+$BK56*Assembly!P$16+$BL56*Assembly!P$17+$BM56*Assembly!P$18+$BN56*Assembly!P$19+$BO56*Assembly!P$20+$BP56*Assembly!P$21+$BQ56*Assembly!P$22+$BR56*Assembly!P$23+$BS56*Assembly!P$24</f>
        <v>#VALUE!</v>
      </c>
      <c r="CJ56" s="142" t="e">
        <f>$AY56*Assembly!Q$4+$AZ56*Assembly!Q$5+$BA56*Assembly!Q$6+$BB56*Assembly!Q$7+$BC56*Assembly!Q$8+$BD56*Assembly!Q$9+$BE56*Assembly!Q$10+$BF56*Assembly!Q$11+$BG56*Assembly!Q$12+$BH56*Assembly!Q$13+$BI56*Assembly!Q$14+$BJ56*Assembly!Q$15+$BK56*Assembly!Q$16+$BL56*Assembly!Q$17+$BM56*Assembly!Q$18+$BN56*Assembly!Q$19+$BO56*Assembly!Q$20+$BP56*Assembly!Q$21+$BQ56*Assembly!Q$22+$BR56*Assembly!Q$23+$BS56*Assembly!Q$24</f>
        <v>#VALUE!</v>
      </c>
      <c r="CK56" s="153" t="e">
        <f>$AY56*Assembly!R$4+$AZ56*Assembly!R$5+$BA56*Assembly!R$6+$BB56*Assembly!R$7+$BC56*Assembly!R$8+$BD56*Assembly!R$9+$BE56*Assembly!R$10+$BF56*Assembly!R$11+$BG56*Assembly!R$12+$BH56*Assembly!R$13+$BI56*Assembly!R$14+$BJ56*Assembly!R$15+$BK56*Assembly!R$16+$BL56*Assembly!R$17+$BM56*Assembly!R$18+$BN56*Assembly!R$19+$BO56*Assembly!R$20+$BP56*Assembly!R$21+$BQ56*Assembly!R$22+$BR56*Assembly!R$23+$BS56*Assembly!R$24</f>
        <v>#VALUE!</v>
      </c>
      <c r="CL56" s="142" t="e">
        <f>$AY56*Assembly!S$4+$AZ56*Assembly!S$5+$BA56*Assembly!S$6+$BB56*Assembly!S$7+$BC56*Assembly!S$8+$BD56*Assembly!S$9+$BE56*Assembly!S$10+$BF56*Assembly!S$11+$BG56*Assembly!S$12+$BH56*Assembly!S$13+$BI56*Assembly!S$14+$BJ56*Assembly!S$15+$BK56*Assembly!S$16+$BL56*Assembly!S$17+$BM56*Assembly!S$18+$BN56*Assembly!S$19+$BO56*Assembly!S$20+$BP56*Assembly!S$21+$BQ56*Assembly!S$22+$BR56*Assembly!S$23+$BS56*Assembly!S$24</f>
        <v>#VALUE!</v>
      </c>
      <c r="CM56" s="142" t="e">
        <f>$AY56*Assembly!T$4+$AZ56*Assembly!T$5+$BA56*Assembly!T$6+$BB56*Assembly!T$7+$BC56*Assembly!T$8+$BD56*Assembly!T$9+$BE56*Assembly!T$10+$BF56*Assembly!T$11+$BG56*Assembly!T$12+$BH56*Assembly!T$13+$BI56*Assembly!T$14+$BJ56*Assembly!T$15+$BK56*Assembly!T$16+$BL56*Assembly!T$17+$BM56*Assembly!T$18+$BN56*Assembly!T$19+$BO56*Assembly!T$20+$BP56*Assembly!T$21+$BQ56*Assembly!T$22+$BR56*Assembly!T$23+$BS56*Assembly!T$24</f>
        <v>#VALUE!</v>
      </c>
      <c r="CN56" s="142" t="e">
        <f>$AY56*Assembly!U$4+$AZ56*Assembly!U$5+$BA56*Assembly!U$6+$BB56*Assembly!U$7+$BC56*Assembly!U$8+$BD56*Assembly!U$9+$BE56*Assembly!U$10+$BF56*Assembly!U$11+$BG56*Assembly!U$12+$BH56*Assembly!U$13+$BI56*Assembly!U$14+$BJ56*Assembly!U$15+$BK56*Assembly!U$16+$BL56*Assembly!U$17+$BM56*Assembly!U$18+$BN56*Assembly!U$19+$BO56*Assembly!U$20+$BP56*Assembly!U$21+$BQ56*Assembly!U$22+$BR56*Assembly!U$23+$BS56*Assembly!U$24</f>
        <v>#VALUE!</v>
      </c>
      <c r="CO56" s="153" t="e">
        <f>$AY56*Assembly!V$4+$AZ56*Assembly!V$5+$BA56*Assembly!V$6+$BB56*Assembly!V$7+$BC56*Assembly!V$8+$BD56*Assembly!V$9+$BE56*Assembly!V$10+$BF56*Assembly!V$11+$BG56*Assembly!V$12+$BH56*Assembly!V$13+$BI56*Assembly!V$14+$BJ56*Assembly!V$15+$BK56*Assembly!V$16+$BL56*Assembly!V$17+$BM56*Assembly!V$18+$BN56*Assembly!V$19+$BO56*Assembly!V$20+$BP56*Assembly!V$21+$BQ56*Assembly!V$22+$BR56*Assembly!V$23+$BS56*Assembly!V$24</f>
        <v>#VALUE!</v>
      </c>
      <c r="CP56" s="153" t="e">
        <f>CF56*Refining!$F$3</f>
        <v>#VALUE!</v>
      </c>
      <c r="CQ56" s="153" t="e">
        <f>CG56*Refining!$F$4</f>
        <v>#VALUE!</v>
      </c>
      <c r="CR56" s="153" t="e">
        <f>CH56*Refining!$F$5</f>
        <v>#VALUE!</v>
      </c>
      <c r="CS56" s="153" t="e">
        <f>CI56*Refining!$F$6</f>
        <v>#VALUE!</v>
      </c>
      <c r="CT56" s="153" t="e">
        <f>CJ56*Refining!$F$7</f>
        <v>#VALUE!</v>
      </c>
      <c r="CU56" s="153" t="e">
        <f>CK56*Refining!$F$8</f>
        <v>#VALUE!</v>
      </c>
      <c r="CV56" s="153" t="e">
        <f>CL56*Refining!$F$9</f>
        <v>#VALUE!</v>
      </c>
      <c r="CW56" s="153" t="e">
        <f>CM56*Refining!$F$10</f>
        <v>#VALUE!</v>
      </c>
      <c r="CX56" s="153" t="e">
        <f>CN56*Refining!$F$11</f>
        <v>#VALUE!</v>
      </c>
      <c r="CY56" s="153" t="e">
        <f>CO56*Refining!$F$12</f>
        <v>#VALUE!</v>
      </c>
      <c r="CZ56" s="190" t="e">
        <f t="shared" ref="CZ56:DS56" si="226">IF(CF56 = 0, "", CF56)</f>
        <v>#VALUE!</v>
      </c>
      <c r="DA56" s="197" t="e">
        <f t="shared" si="226"/>
        <v>#VALUE!</v>
      </c>
      <c r="DB56" s="191" t="e">
        <f t="shared" si="226"/>
        <v>#VALUE!</v>
      </c>
      <c r="DC56" s="191" t="e">
        <f t="shared" si="226"/>
        <v>#VALUE!</v>
      </c>
      <c r="DD56" s="193" t="e">
        <f t="shared" si="226"/>
        <v>#VALUE!</v>
      </c>
      <c r="DE56" s="191" t="e">
        <f t="shared" si="226"/>
        <v>#VALUE!</v>
      </c>
      <c r="DF56" s="193" t="e">
        <f t="shared" si="226"/>
        <v>#VALUE!</v>
      </c>
      <c r="DG56" s="193" t="e">
        <f t="shared" si="226"/>
        <v>#VALUE!</v>
      </c>
      <c r="DH56" s="191" t="e">
        <f t="shared" si="226"/>
        <v>#VALUE!</v>
      </c>
      <c r="DI56" s="195" t="e">
        <f t="shared" si="226"/>
        <v>#VALUE!</v>
      </c>
      <c r="DJ56" s="190" t="e">
        <f t="shared" si="226"/>
        <v>#VALUE!</v>
      </c>
      <c r="DK56" s="197" t="e">
        <f t="shared" si="226"/>
        <v>#VALUE!</v>
      </c>
      <c r="DL56" s="191" t="e">
        <f t="shared" si="226"/>
        <v>#VALUE!</v>
      </c>
      <c r="DM56" s="191" t="e">
        <f t="shared" si="226"/>
        <v>#VALUE!</v>
      </c>
      <c r="DN56" s="193" t="e">
        <f t="shared" si="226"/>
        <v>#VALUE!</v>
      </c>
      <c r="DO56" s="191" t="e">
        <f t="shared" si="226"/>
        <v>#VALUE!</v>
      </c>
      <c r="DP56" s="191" t="e">
        <f t="shared" si="226"/>
        <v>#VALUE!</v>
      </c>
      <c r="DQ56" s="191" t="e">
        <f t="shared" si="226"/>
        <v>#VALUE!</v>
      </c>
      <c r="DR56" s="191" t="e">
        <f t="shared" si="226"/>
        <v>#VALUE!</v>
      </c>
      <c r="DS56" s="195" t="e">
        <f t="shared" si="226"/>
        <v>#VALUE!</v>
      </c>
      <c r="DT56" s="190" t="e">
        <f t="shared" si="11"/>
        <v>#VALUE!</v>
      </c>
      <c r="DU56" s="197" t="e">
        <f t="shared" si="12"/>
        <v>#VALUE!</v>
      </c>
      <c r="DV56" s="165" t="e">
        <f>CZ56*'Ores &amp; Ingots'!$C$3+DA56*'Ores &amp; Ingots'!$C$4+DB56*'Ores &amp; Ingots'!$C$5+DC56*'Ores &amp; Ingots'!$C$6+DD56*'Ores &amp; Ingots'!$C$7+DE56*'Ores &amp; Ingots'!$C$8+DF56*'Ores &amp; Ingots'!$C$9+DG56*'Ores &amp; Ingots'!$C$10+DH56*'Ores &amp; Ingots'!$C$11+DI56*'Ores &amp; Ingots'!$C$12</f>
        <v>#VALUE!</v>
      </c>
      <c r="DW56" s="165" t="e">
        <f>DJ56*'Ores &amp; Ingots'!$B$3+DK56*'Ores &amp; Ingots'!$B$4+DL56*'Ores &amp; Ingots'!$B$5+DM56*'Ores &amp; Ingots'!$B$6+DN56*'Ores &amp; Ingots'!$B$7+DO56*'Ores &amp; Ingots'!$B$8+DP56*'Ores &amp; Ingots'!$B$9+DQ56*'Ores &amp; Ingots'!$B$10+DR56*'Ores &amp; Ingots'!$B$11+DS56*'Ores &amp; Ingots'!$B$12</f>
        <v>#VALUE!</v>
      </c>
      <c r="DX56" s="197" t="e">
        <f>CZ56*Refining!$G$3+DA56*Refining!$G$4+DB56*Refining!$G$5+DC56*Refining!$G$6+DD56*Refining!$G$7+DE56*Refining!$G$8+DF56*Refining!$G$9+DG56*Refining!$G$10+DH56*Refining!$G$11+DI56*Refining!$G$12</f>
        <v>#VALUE!</v>
      </c>
      <c r="DY56" s="197" t="e">
        <f t="shared" si="13"/>
        <v>#VALUE!</v>
      </c>
      <c r="DZ56" s="199" t="e">
        <f t="shared" si="14"/>
        <v>#VALUE!</v>
      </c>
      <c r="EA56" s="190" t="e">
        <f t="shared" si="15"/>
        <v>#VALUE!</v>
      </c>
      <c r="EB56" s="200" t="e">
        <f t="shared" ref="EB56:EC56" si="227">EA56/60</f>
        <v>#VALUE!</v>
      </c>
      <c r="EC56" s="200" t="e">
        <f t="shared" si="227"/>
        <v>#VALUE!</v>
      </c>
      <c r="ED56" s="190" t="e">
        <f t="shared" si="17"/>
        <v>#VALUE!</v>
      </c>
      <c r="EE56" s="200" t="e">
        <f t="shared" ref="EE56:EF56" si="228">ED56/1000</f>
        <v>#VALUE!</v>
      </c>
      <c r="EF56" s="201" t="e">
        <f t="shared" si="228"/>
        <v>#VALUE!</v>
      </c>
      <c r="EG56" s="136" t="e">
        <f t="shared" si="19"/>
        <v>#VALUE!</v>
      </c>
      <c r="EH56" s="138" t="e">
        <f t="shared" si="20"/>
        <v>#VALUE!</v>
      </c>
      <c r="EI56" s="133">
        <v>298</v>
      </c>
    </row>
    <row r="57" spans="1:139" ht="12.75" x14ac:dyDescent="0.2">
      <c r="A57" s="864"/>
      <c r="B57" s="135" t="s">
        <v>283</v>
      </c>
      <c r="C57" s="137" t="s">
        <v>155</v>
      </c>
      <c r="D57" s="137">
        <v>1</v>
      </c>
      <c r="E57" s="137">
        <v>1</v>
      </c>
      <c r="F57" s="137">
        <v>2</v>
      </c>
      <c r="G57" s="202">
        <f t="shared" si="0"/>
        <v>0.25</v>
      </c>
      <c r="H57" s="203">
        <v>20</v>
      </c>
      <c r="I57" s="203">
        <v>20</v>
      </c>
      <c r="J57" s="204">
        <f>H57/Main!$D$9</f>
        <v>4</v>
      </c>
      <c r="K57" s="204">
        <f>I57/Main!$D$10</f>
        <v>10</v>
      </c>
      <c r="L57" s="204">
        <f t="shared" si="1"/>
        <v>2.5</v>
      </c>
      <c r="M57" s="204">
        <v>1</v>
      </c>
      <c r="N57" s="214">
        <v>2000</v>
      </c>
      <c r="O57" s="206">
        <v>2000</v>
      </c>
      <c r="P57" s="207"/>
      <c r="Q57" s="208"/>
      <c r="R57" s="207"/>
      <c r="S57" s="209"/>
      <c r="T57" s="209"/>
      <c r="U57" s="207"/>
      <c r="V57" s="207"/>
      <c r="W57" s="203">
        <v>50</v>
      </c>
      <c r="X57" s="209"/>
      <c r="Y57" s="207"/>
      <c r="Z57" s="207"/>
      <c r="AA57" s="207"/>
      <c r="AB57" s="207"/>
      <c r="AC57" s="371"/>
      <c r="AD57" s="165">
        <v>2</v>
      </c>
      <c r="AE57" s="165">
        <v>0</v>
      </c>
      <c r="AF57" s="165">
        <v>0</v>
      </c>
      <c r="AG57" s="165">
        <v>0</v>
      </c>
      <c r="AH57" s="165">
        <v>2</v>
      </c>
      <c r="AI57" s="165">
        <v>0</v>
      </c>
      <c r="AJ57" s="165">
        <v>1</v>
      </c>
      <c r="AK57" s="165">
        <v>1</v>
      </c>
      <c r="AL57" s="165">
        <v>0</v>
      </c>
      <c r="AM57" s="165">
        <v>0</v>
      </c>
      <c r="AN57" s="165">
        <v>0</v>
      </c>
      <c r="AO57" s="165">
        <v>0</v>
      </c>
      <c r="AP57" s="165">
        <v>0</v>
      </c>
      <c r="AQ57" s="165">
        <v>0</v>
      </c>
      <c r="AR57" s="165">
        <v>0</v>
      </c>
      <c r="AS57" s="165">
        <v>0</v>
      </c>
      <c r="AT57" s="165">
        <v>0</v>
      </c>
      <c r="AU57" s="165">
        <v>0</v>
      </c>
      <c r="AV57" s="165">
        <v>0</v>
      </c>
      <c r="AW57" s="171">
        <v>1</v>
      </c>
      <c r="AX57" s="165">
        <v>0</v>
      </c>
      <c r="AY57" s="175">
        <f t="shared" ref="AY57:BS57" si="229">IF(AD57 = 0, "", AD57)</f>
        <v>2</v>
      </c>
      <c r="AZ57" s="163" t="str">
        <f t="shared" si="229"/>
        <v/>
      </c>
      <c r="BA57" s="163" t="str">
        <f t="shared" si="229"/>
        <v/>
      </c>
      <c r="BB57" s="163" t="str">
        <f t="shared" si="229"/>
        <v/>
      </c>
      <c r="BC57" s="165">
        <f t="shared" si="229"/>
        <v>2</v>
      </c>
      <c r="BD57" s="163" t="str">
        <f t="shared" si="229"/>
        <v/>
      </c>
      <c r="BE57" s="165">
        <f t="shared" si="229"/>
        <v>1</v>
      </c>
      <c r="BF57" s="165">
        <f t="shared" si="229"/>
        <v>1</v>
      </c>
      <c r="BG57" s="163" t="str">
        <f t="shared" si="229"/>
        <v/>
      </c>
      <c r="BH57" s="163" t="str">
        <f t="shared" si="229"/>
        <v/>
      </c>
      <c r="BI57" s="163" t="str">
        <f t="shared" si="229"/>
        <v/>
      </c>
      <c r="BJ57" s="163" t="str">
        <f t="shared" si="229"/>
        <v/>
      </c>
      <c r="BK57" s="163" t="str">
        <f t="shared" si="229"/>
        <v/>
      </c>
      <c r="BL57" s="163" t="str">
        <f t="shared" si="229"/>
        <v/>
      </c>
      <c r="BM57" s="163" t="str">
        <f t="shared" si="229"/>
        <v/>
      </c>
      <c r="BN57" s="163" t="str">
        <f t="shared" si="229"/>
        <v/>
      </c>
      <c r="BO57" s="163" t="str">
        <f t="shared" si="229"/>
        <v/>
      </c>
      <c r="BP57" s="163" t="str">
        <f t="shared" si="229"/>
        <v/>
      </c>
      <c r="BQ57" s="163" t="str">
        <f t="shared" si="229"/>
        <v/>
      </c>
      <c r="BR57" s="171">
        <f t="shared" si="229"/>
        <v>1</v>
      </c>
      <c r="BS57" s="173" t="str">
        <f t="shared" si="229"/>
        <v/>
      </c>
      <c r="BT57" s="175" t="e">
        <f>$AY57*Assembly!Z$4+$AZ57*Assembly!Z$5+$BA57*Assembly!Z$6+$BB57*Assembly!Z$7+$BC57*Assembly!Z$8+$BD57*Assembly!Z$9+$BE57*Assembly!Z$10+$BF57*Assembly!Z$11+$BG57*Assembly!Z$12+$BH57*Assembly!Z$13+$BI57*Assembly!Z$14+$BJ57*Assembly!Z$15+$BK57*Assembly!Z$16+$BL57*Assembly!Z$17+$BM57*Assembly!Z$18+$BN57*Assembly!Z$19+$BO57*Assembly!Z$20+$BP57*Assembly!Z$21+$BQ57*Assembly!Z$22+$BR57*Assembly!Z$23+$BS57*Assembly!Z$24</f>
        <v>#VALUE!</v>
      </c>
      <c r="BU57" s="165" t="e">
        <f t="shared" si="3"/>
        <v>#VALUE!</v>
      </c>
      <c r="BV57" s="176"/>
      <c r="BW57" s="165" t="e">
        <f>$AY57*Assembly!AD$4+$AZ57*Assembly!AD$5+$BA57*Assembly!AD$6+$BB57*Assembly!AD$7+$BC57*Assembly!AD$8+$BD57*Assembly!AD$9+$BE57*Assembly!AD$10+$BF57*Assembly!AD$11+$BG57*Assembly!AD$12+$BH57*Assembly!AD$13+$BI57*Assembly!AD$14+$BJ57*Assembly!AD$15+$BK57*Assembly!AD$16+$BL57*Assembly!AD$17+$BM57*Assembly!AD$18+$BN57*Assembly!AD$19+$BO57*Assembly!AD$20+$BP57*Assembly!AD$21+$BQ57*Assembly!AD$22+$BR57*Assembly!AD$23+$BS57*Assembly!AD$24</f>
        <v>#VALUE!</v>
      </c>
      <c r="BX57" s="180" t="e">
        <f t="shared" si="4"/>
        <v>#VALUE!</v>
      </c>
      <c r="BY57" s="181" t="e">
        <f t="shared" si="5"/>
        <v>#VALUE!</v>
      </c>
      <c r="BZ57" s="182" t="e">
        <f t="shared" si="6"/>
        <v>#VALUE!</v>
      </c>
      <c r="CA57" s="181" t="e">
        <f t="shared" si="7"/>
        <v>#VALUE!</v>
      </c>
      <c r="CB57" s="165" t="e">
        <f>$AY57*Assembly!Y$4+$AZ57*Assembly!Y$5+$BA57*Assembly!Y$6+$BB57*Assembly!Y$7+$BC57*Assembly!Y$8+$BD57*Assembly!Y$9+$BE57*Assembly!Y$10+$BF57*Assembly!Y$11+$BG57*Assembly!Y$12+$BH57*Assembly!Y$13+$BI57*Assembly!Y$14+$BJ57*Assembly!Y$15+$BK57*Assembly!Y$16+$BL57*Assembly!Y$17+$BM57*Assembly!Y$18+$BN57*Assembly!Y$19+$BO57*Assembly!Y$20+$BP57*Assembly!Y$21+$BQ57*Assembly!Y$22+$BR57*Assembly!Y$23+$BS57*Assembly!Y$24</f>
        <v>#VALUE!</v>
      </c>
      <c r="CC57" s="165" t="e">
        <f t="shared" si="8"/>
        <v>#VALUE!</v>
      </c>
      <c r="CD57" s="136" t="e">
        <f t="shared" si="9"/>
        <v>#VALUE!</v>
      </c>
      <c r="CE57" s="184" t="e">
        <f>$AY57*Assembly!AC$4+$AZ57*Assembly!AC$5+$BA57*Assembly!AC$6+$BB57*Assembly!AC$7+$BC57*Assembly!AC$8+$BD57*Assembly!AC$9+$BE57*Assembly!AC$10+$BF57*Assembly!AC$11+$BG57*Assembly!AC$12+$BH57*Assembly!AC$13+$BI57*Assembly!AC$14+$BJ57*Assembly!AC$15+$BK57*Assembly!AC$16+$BL57*Assembly!AC$17+$BM57*Assembly!AC$18+$BN57*Assembly!AC$19+$BO57*Assembly!AC$20+$BP57*Assembly!AC$21+$BQ57*Assembly!AC$22+$BR57*Assembly!AC$23+$BS57*Assembly!AC$24</f>
        <v>#VALUE!</v>
      </c>
      <c r="CF57" s="208" t="e">
        <f>$AY57*Assembly!M$4+$AZ57*Assembly!M$5+$BA57*Assembly!M$6+$BB57*Assembly!M$7+$BC57*Assembly!M$8+$BD57*Assembly!M$9+$BE57*Assembly!M$10+$BF57*Assembly!M$11+$BG57*Assembly!M$12+$BH57*Assembly!M$13+$BI57*Assembly!M$14+$BJ57*Assembly!M$15+$BK57*Assembly!M$16+$BL57*Assembly!M$17+$BM57*Assembly!M$18+$BN57*Assembly!M$19+$BO57*Assembly!M$20+$BP57*Assembly!M$21+$BQ57*Assembly!M$22+$BR57*Assembly!M$23+$BS57*Assembly!M$24</f>
        <v>#VALUE!</v>
      </c>
      <c r="CG57" s="208" t="e">
        <f>$AY57*Assembly!N$4+$AZ57*Assembly!N$5+$BA57*Assembly!N$6+$BB57*Assembly!N$7+$BC57*Assembly!N$8+$BD57*Assembly!N$9+$BE57*Assembly!N$10+$BF57*Assembly!N$11+$BG57*Assembly!N$12+$BH57*Assembly!N$13+$BI57*Assembly!N$14+$BJ57*Assembly!N$15+$BK57*Assembly!N$16+$BL57*Assembly!N$17+$BM57*Assembly!N$18+$BN57*Assembly!N$19+$BO57*Assembly!N$20+$BP57*Assembly!N$21+$BQ57*Assembly!N$22+$BR57*Assembly!N$23+$BS57*Assembly!N$24</f>
        <v>#VALUE!</v>
      </c>
      <c r="CH57" s="208" t="e">
        <f>$AY57*Assembly!O$4+$AZ57*Assembly!O$5+$BA57*Assembly!O$6+$BB57*Assembly!O$7+$BC57*Assembly!O$8+$BD57*Assembly!O$9+$BE57*Assembly!O$10+$BF57*Assembly!O$11+$BG57*Assembly!O$12+$BH57*Assembly!O$13+$BI57*Assembly!O$14+$BJ57*Assembly!O$15+$BK57*Assembly!O$16+$BL57*Assembly!O$17+$BM57*Assembly!O$18+$BN57*Assembly!O$19+$BO57*Assembly!O$20+$BP57*Assembly!O$21+$BQ57*Assembly!O$22+$BR57*Assembly!O$23+$BS57*Assembly!O$24</f>
        <v>#VALUE!</v>
      </c>
      <c r="CI57" s="203" t="e">
        <f>$AY57*Assembly!P$4+$AZ57*Assembly!P$5+$BA57*Assembly!P$6+$BB57*Assembly!P$7+$BC57*Assembly!P$8+$BD57*Assembly!P$9+$BE57*Assembly!P$10+$BF57*Assembly!P$11+$BG57*Assembly!P$12+$BH57*Assembly!P$13+$BI57*Assembly!P$14+$BJ57*Assembly!P$15+$BK57*Assembly!P$16+$BL57*Assembly!P$17+$BM57*Assembly!P$18+$BN57*Assembly!P$19+$BO57*Assembly!P$20+$BP57*Assembly!P$21+$BQ57*Assembly!P$22+$BR57*Assembly!P$23+$BS57*Assembly!P$24</f>
        <v>#VALUE!</v>
      </c>
      <c r="CJ57" s="203" t="e">
        <f>$AY57*Assembly!Q$4+$AZ57*Assembly!Q$5+$BA57*Assembly!Q$6+$BB57*Assembly!Q$7+$BC57*Assembly!Q$8+$BD57*Assembly!Q$9+$BE57*Assembly!Q$10+$BF57*Assembly!Q$11+$BG57*Assembly!Q$12+$BH57*Assembly!Q$13+$BI57*Assembly!Q$14+$BJ57*Assembly!Q$15+$BK57*Assembly!Q$16+$BL57*Assembly!Q$17+$BM57*Assembly!Q$18+$BN57*Assembly!Q$19+$BO57*Assembly!Q$20+$BP57*Assembly!Q$21+$BQ57*Assembly!Q$22+$BR57*Assembly!Q$23+$BS57*Assembly!Q$24</f>
        <v>#VALUE!</v>
      </c>
      <c r="CK57" s="208" t="e">
        <f>$AY57*Assembly!R$4+$AZ57*Assembly!R$5+$BA57*Assembly!R$6+$BB57*Assembly!R$7+$BC57*Assembly!R$8+$BD57*Assembly!R$9+$BE57*Assembly!R$10+$BF57*Assembly!R$11+$BG57*Assembly!R$12+$BH57*Assembly!R$13+$BI57*Assembly!R$14+$BJ57*Assembly!R$15+$BK57*Assembly!R$16+$BL57*Assembly!R$17+$BM57*Assembly!R$18+$BN57*Assembly!R$19+$BO57*Assembly!R$20+$BP57*Assembly!R$21+$BQ57*Assembly!R$22+$BR57*Assembly!R$23+$BS57*Assembly!R$24</f>
        <v>#VALUE!</v>
      </c>
      <c r="CL57" s="203" t="e">
        <f>$AY57*Assembly!S$4+$AZ57*Assembly!S$5+$BA57*Assembly!S$6+$BB57*Assembly!S$7+$BC57*Assembly!S$8+$BD57*Assembly!S$9+$BE57*Assembly!S$10+$BF57*Assembly!S$11+$BG57*Assembly!S$12+$BH57*Assembly!S$13+$BI57*Assembly!S$14+$BJ57*Assembly!S$15+$BK57*Assembly!S$16+$BL57*Assembly!S$17+$BM57*Assembly!S$18+$BN57*Assembly!S$19+$BO57*Assembly!S$20+$BP57*Assembly!S$21+$BQ57*Assembly!S$22+$BR57*Assembly!S$23+$BS57*Assembly!S$24</f>
        <v>#VALUE!</v>
      </c>
      <c r="CM57" s="203" t="e">
        <f>$AY57*Assembly!T$4+$AZ57*Assembly!T$5+$BA57*Assembly!T$6+$BB57*Assembly!T$7+$BC57*Assembly!T$8+$BD57*Assembly!T$9+$BE57*Assembly!T$10+$BF57*Assembly!T$11+$BG57*Assembly!T$12+$BH57*Assembly!T$13+$BI57*Assembly!T$14+$BJ57*Assembly!T$15+$BK57*Assembly!T$16+$BL57*Assembly!T$17+$BM57*Assembly!T$18+$BN57*Assembly!T$19+$BO57*Assembly!T$20+$BP57*Assembly!T$21+$BQ57*Assembly!T$22+$BR57*Assembly!T$23+$BS57*Assembly!T$24</f>
        <v>#VALUE!</v>
      </c>
      <c r="CN57" s="203" t="e">
        <f>$AY57*Assembly!U$4+$AZ57*Assembly!U$5+$BA57*Assembly!U$6+$BB57*Assembly!U$7+$BC57*Assembly!U$8+$BD57*Assembly!U$9+$BE57*Assembly!U$10+$BF57*Assembly!U$11+$BG57*Assembly!U$12+$BH57*Assembly!U$13+$BI57*Assembly!U$14+$BJ57*Assembly!U$15+$BK57*Assembly!U$16+$BL57*Assembly!U$17+$BM57*Assembly!U$18+$BN57*Assembly!U$19+$BO57*Assembly!U$20+$BP57*Assembly!U$21+$BQ57*Assembly!U$22+$BR57*Assembly!U$23+$BS57*Assembly!U$24</f>
        <v>#VALUE!</v>
      </c>
      <c r="CO57" s="208" t="e">
        <f>$AY57*Assembly!V$4+$AZ57*Assembly!V$5+$BA57*Assembly!V$6+$BB57*Assembly!V$7+$BC57*Assembly!V$8+$BD57*Assembly!V$9+$BE57*Assembly!V$10+$BF57*Assembly!V$11+$BG57*Assembly!V$12+$BH57*Assembly!V$13+$BI57*Assembly!V$14+$BJ57*Assembly!V$15+$BK57*Assembly!V$16+$BL57*Assembly!V$17+$BM57*Assembly!V$18+$BN57*Assembly!V$19+$BO57*Assembly!V$20+$BP57*Assembly!V$21+$BQ57*Assembly!V$22+$BR57*Assembly!V$23+$BS57*Assembly!V$24</f>
        <v>#VALUE!</v>
      </c>
      <c r="CP57" s="208" t="e">
        <f>CF57*Refining!$F$3</f>
        <v>#VALUE!</v>
      </c>
      <c r="CQ57" s="208" t="e">
        <f>CG57*Refining!$F$4</f>
        <v>#VALUE!</v>
      </c>
      <c r="CR57" s="208" t="e">
        <f>CH57*Refining!$F$5</f>
        <v>#VALUE!</v>
      </c>
      <c r="CS57" s="208" t="e">
        <f>CI57*Refining!$F$6</f>
        <v>#VALUE!</v>
      </c>
      <c r="CT57" s="208" t="e">
        <f>CJ57*Refining!$F$7</f>
        <v>#VALUE!</v>
      </c>
      <c r="CU57" s="208" t="e">
        <f>CK57*Refining!$F$8</f>
        <v>#VALUE!</v>
      </c>
      <c r="CV57" s="208" t="e">
        <f>CL57*Refining!$F$9</f>
        <v>#VALUE!</v>
      </c>
      <c r="CW57" s="208" t="e">
        <f>CM57*Refining!$F$10</f>
        <v>#VALUE!</v>
      </c>
      <c r="CX57" s="208" t="e">
        <f>CN57*Refining!$F$11</f>
        <v>#VALUE!</v>
      </c>
      <c r="CY57" s="208" t="e">
        <f>CO57*Refining!$F$12</f>
        <v>#VALUE!</v>
      </c>
      <c r="CZ57" s="190" t="e">
        <f t="shared" ref="CZ57:DS57" si="230">IF(CF57 = 0, "", CF57)</f>
        <v>#VALUE!</v>
      </c>
      <c r="DA57" s="197" t="e">
        <f t="shared" si="230"/>
        <v>#VALUE!</v>
      </c>
      <c r="DB57" s="191" t="e">
        <f t="shared" si="230"/>
        <v>#VALUE!</v>
      </c>
      <c r="DC57" s="191" t="e">
        <f t="shared" si="230"/>
        <v>#VALUE!</v>
      </c>
      <c r="DD57" s="193" t="e">
        <f t="shared" si="230"/>
        <v>#VALUE!</v>
      </c>
      <c r="DE57" s="191" t="e">
        <f t="shared" si="230"/>
        <v>#VALUE!</v>
      </c>
      <c r="DF57" s="193" t="e">
        <f t="shared" si="230"/>
        <v>#VALUE!</v>
      </c>
      <c r="DG57" s="193" t="e">
        <f t="shared" si="230"/>
        <v>#VALUE!</v>
      </c>
      <c r="DH57" s="191" t="e">
        <f t="shared" si="230"/>
        <v>#VALUE!</v>
      </c>
      <c r="DI57" s="195" t="e">
        <f t="shared" si="230"/>
        <v>#VALUE!</v>
      </c>
      <c r="DJ57" s="190" t="e">
        <f t="shared" si="230"/>
        <v>#VALUE!</v>
      </c>
      <c r="DK57" s="197" t="e">
        <f t="shared" si="230"/>
        <v>#VALUE!</v>
      </c>
      <c r="DL57" s="191" t="e">
        <f t="shared" si="230"/>
        <v>#VALUE!</v>
      </c>
      <c r="DM57" s="191" t="e">
        <f t="shared" si="230"/>
        <v>#VALUE!</v>
      </c>
      <c r="DN57" s="193" t="e">
        <f t="shared" si="230"/>
        <v>#VALUE!</v>
      </c>
      <c r="DO57" s="191" t="e">
        <f t="shared" si="230"/>
        <v>#VALUE!</v>
      </c>
      <c r="DP57" s="191" t="e">
        <f t="shared" si="230"/>
        <v>#VALUE!</v>
      </c>
      <c r="DQ57" s="191" t="e">
        <f t="shared" si="230"/>
        <v>#VALUE!</v>
      </c>
      <c r="DR57" s="191" t="e">
        <f t="shared" si="230"/>
        <v>#VALUE!</v>
      </c>
      <c r="DS57" s="195" t="e">
        <f t="shared" si="230"/>
        <v>#VALUE!</v>
      </c>
      <c r="DT57" s="190" t="e">
        <f t="shared" si="11"/>
        <v>#VALUE!</v>
      </c>
      <c r="DU57" s="197" t="e">
        <f t="shared" si="12"/>
        <v>#VALUE!</v>
      </c>
      <c r="DV57" s="165" t="e">
        <f>CZ57*'Ores &amp; Ingots'!$C$3+DA57*'Ores &amp; Ingots'!$C$4+DB57*'Ores &amp; Ingots'!$C$5+DC57*'Ores &amp; Ingots'!$C$6+DD57*'Ores &amp; Ingots'!$C$7+DE57*'Ores &amp; Ingots'!$C$8+DF57*'Ores &amp; Ingots'!$C$9+DG57*'Ores &amp; Ingots'!$C$10+DH57*'Ores &amp; Ingots'!$C$11+DI57*'Ores &amp; Ingots'!$C$12</f>
        <v>#VALUE!</v>
      </c>
      <c r="DW57" s="165" t="e">
        <f>DJ57*'Ores &amp; Ingots'!$B$3+DK57*'Ores &amp; Ingots'!$B$4+DL57*'Ores &amp; Ingots'!$B$5+DM57*'Ores &amp; Ingots'!$B$6+DN57*'Ores &amp; Ingots'!$B$7+DO57*'Ores &amp; Ingots'!$B$8+DP57*'Ores &amp; Ingots'!$B$9+DQ57*'Ores &amp; Ingots'!$B$10+DR57*'Ores &amp; Ingots'!$B$11+DS57*'Ores &amp; Ingots'!$B$12</f>
        <v>#VALUE!</v>
      </c>
      <c r="DX57" s="197" t="e">
        <f>CZ57*Refining!$G$3+DA57*Refining!$G$4+DB57*Refining!$G$5+DC57*Refining!$G$6+DD57*Refining!$G$7+DE57*Refining!$G$8+DF57*Refining!$G$9+DG57*Refining!$G$10+DH57*Refining!$G$11+DI57*Refining!$G$12</f>
        <v>#VALUE!</v>
      </c>
      <c r="DY57" s="197" t="e">
        <f t="shared" si="13"/>
        <v>#VALUE!</v>
      </c>
      <c r="DZ57" s="199" t="e">
        <f t="shared" si="14"/>
        <v>#VALUE!</v>
      </c>
      <c r="EA57" s="190" t="e">
        <f t="shared" si="15"/>
        <v>#VALUE!</v>
      </c>
      <c r="EB57" s="200" t="e">
        <f t="shared" ref="EB57:EC57" si="231">EA57/60</f>
        <v>#VALUE!</v>
      </c>
      <c r="EC57" s="200" t="e">
        <f t="shared" si="231"/>
        <v>#VALUE!</v>
      </c>
      <c r="ED57" s="190" t="e">
        <f t="shared" si="17"/>
        <v>#VALUE!</v>
      </c>
      <c r="EE57" s="200" t="e">
        <f t="shared" ref="EE57:EF57" si="232">ED57/1000</f>
        <v>#VALUE!</v>
      </c>
      <c r="EF57" s="201" t="e">
        <f t="shared" si="232"/>
        <v>#VALUE!</v>
      </c>
      <c r="EG57" s="136" t="e">
        <f t="shared" si="19"/>
        <v>#VALUE!</v>
      </c>
      <c r="EH57" s="138" t="e">
        <f t="shared" si="20"/>
        <v>#VALUE!</v>
      </c>
      <c r="EI57" s="133" t="s">
        <v>28</v>
      </c>
    </row>
    <row r="58" spans="1:139" ht="12.75" x14ac:dyDescent="0.2">
      <c r="A58" s="864"/>
      <c r="B58" s="369" t="s">
        <v>284</v>
      </c>
      <c r="C58" s="137" t="s">
        <v>156</v>
      </c>
      <c r="D58" s="137">
        <v>1</v>
      </c>
      <c r="E58" s="137">
        <v>1</v>
      </c>
      <c r="F58" s="137">
        <v>1</v>
      </c>
      <c r="G58" s="141">
        <f t="shared" si="0"/>
        <v>15.625</v>
      </c>
      <c r="H58" s="142">
        <v>20</v>
      </c>
      <c r="I58" s="142">
        <v>20</v>
      </c>
      <c r="J58" s="144">
        <f>H58/Main!$D$9</f>
        <v>4</v>
      </c>
      <c r="K58" s="144">
        <f>I58/Main!$D$10</f>
        <v>10</v>
      </c>
      <c r="L58" s="144">
        <f t="shared" si="1"/>
        <v>2.5</v>
      </c>
      <c r="M58" s="144">
        <v>1</v>
      </c>
      <c r="N58" s="306">
        <v>200</v>
      </c>
      <c r="O58" s="149">
        <v>200</v>
      </c>
      <c r="P58" s="150"/>
      <c r="Q58" s="153"/>
      <c r="R58" s="150"/>
      <c r="S58" s="155"/>
      <c r="T58" s="155"/>
      <c r="U58" s="150"/>
      <c r="V58" s="150"/>
      <c r="W58" s="155"/>
      <c r="X58" s="155"/>
      <c r="Y58" s="150"/>
      <c r="Z58" s="150"/>
      <c r="AA58" s="150"/>
      <c r="AB58" s="150"/>
      <c r="AC58" s="370" t="s">
        <v>220</v>
      </c>
      <c r="AD58" s="165">
        <v>21</v>
      </c>
      <c r="AE58" s="165">
        <v>0</v>
      </c>
      <c r="AF58" s="165">
        <v>0</v>
      </c>
      <c r="AG58" s="165">
        <v>2</v>
      </c>
      <c r="AH58" s="165">
        <v>4</v>
      </c>
      <c r="AI58" s="165">
        <v>0</v>
      </c>
      <c r="AJ58" s="165">
        <v>1</v>
      </c>
      <c r="AK58" s="171">
        <v>2</v>
      </c>
      <c r="AL58" s="165">
        <v>0</v>
      </c>
      <c r="AM58" s="165">
        <v>0</v>
      </c>
      <c r="AN58" s="165">
        <v>0</v>
      </c>
      <c r="AO58" s="165">
        <v>0</v>
      </c>
      <c r="AP58" s="165">
        <v>0</v>
      </c>
      <c r="AQ58" s="165">
        <v>0</v>
      </c>
      <c r="AR58" s="165">
        <v>0</v>
      </c>
      <c r="AS58" s="165">
        <v>0</v>
      </c>
      <c r="AT58" s="165">
        <v>0</v>
      </c>
      <c r="AU58" s="165">
        <v>0</v>
      </c>
      <c r="AV58" s="165">
        <v>0</v>
      </c>
      <c r="AW58" s="165">
        <v>0</v>
      </c>
      <c r="AX58" s="165">
        <v>0</v>
      </c>
      <c r="AY58" s="175">
        <f t="shared" ref="AY58:BS58" si="233">IF(AD58 = 0, "", AD58)</f>
        <v>21</v>
      </c>
      <c r="AZ58" s="163" t="str">
        <f t="shared" si="233"/>
        <v/>
      </c>
      <c r="BA58" s="163" t="str">
        <f t="shared" si="233"/>
        <v/>
      </c>
      <c r="BB58" s="165">
        <f t="shared" si="233"/>
        <v>2</v>
      </c>
      <c r="BC58" s="165">
        <f t="shared" si="233"/>
        <v>4</v>
      </c>
      <c r="BD58" s="163" t="str">
        <f t="shared" si="233"/>
        <v/>
      </c>
      <c r="BE58" s="165">
        <f t="shared" si="233"/>
        <v>1</v>
      </c>
      <c r="BF58" s="171">
        <f t="shared" si="233"/>
        <v>2</v>
      </c>
      <c r="BG58" s="163" t="str">
        <f t="shared" si="233"/>
        <v/>
      </c>
      <c r="BH58" s="163" t="str">
        <f t="shared" si="233"/>
        <v/>
      </c>
      <c r="BI58" s="163" t="str">
        <f t="shared" si="233"/>
        <v/>
      </c>
      <c r="BJ58" s="163" t="str">
        <f t="shared" si="233"/>
        <v/>
      </c>
      <c r="BK58" s="163" t="str">
        <f t="shared" si="233"/>
        <v/>
      </c>
      <c r="BL58" s="163" t="str">
        <f t="shared" si="233"/>
        <v/>
      </c>
      <c r="BM58" s="163" t="str">
        <f t="shared" si="233"/>
        <v/>
      </c>
      <c r="BN58" s="163" t="str">
        <f t="shared" si="233"/>
        <v/>
      </c>
      <c r="BO58" s="163" t="str">
        <f t="shared" si="233"/>
        <v/>
      </c>
      <c r="BP58" s="163" t="str">
        <f t="shared" si="233"/>
        <v/>
      </c>
      <c r="BQ58" s="163" t="str">
        <f t="shared" si="233"/>
        <v/>
      </c>
      <c r="BR58" s="163" t="str">
        <f t="shared" si="233"/>
        <v/>
      </c>
      <c r="BS58" s="173" t="str">
        <f t="shared" si="233"/>
        <v/>
      </c>
      <c r="BT58" s="175" t="e">
        <f>$AY58*Assembly!Z$4+$AZ58*Assembly!Z$5+$BA58*Assembly!Z$6+$BB58*Assembly!Z$7+$BC58*Assembly!Z$8+$BD58*Assembly!Z$9+$BE58*Assembly!Z$10+$BF58*Assembly!Z$11+$BG58*Assembly!Z$12+$BH58*Assembly!Z$13+$BI58*Assembly!Z$14+$BJ58*Assembly!Z$15+$BK58*Assembly!Z$16+$BL58*Assembly!Z$17+$BM58*Assembly!Z$18+$BN58*Assembly!Z$19+$BO58*Assembly!Z$20+$BP58*Assembly!Z$21+$BQ58*Assembly!Z$22+$BR58*Assembly!Z$23+$BS58*Assembly!Z$24</f>
        <v>#VALUE!</v>
      </c>
      <c r="BU58" s="165" t="e">
        <f t="shared" si="3"/>
        <v>#VALUE!</v>
      </c>
      <c r="BV58" s="176"/>
      <c r="BW58" s="165" t="e">
        <f>$AY58*Assembly!AD$4+$AZ58*Assembly!AD$5+$BA58*Assembly!AD$6+$BB58*Assembly!AD$7+$BC58*Assembly!AD$8+$BD58*Assembly!AD$9+$BE58*Assembly!AD$10+$BF58*Assembly!AD$11+$BG58*Assembly!AD$12+$BH58*Assembly!AD$13+$BI58*Assembly!AD$14+$BJ58*Assembly!AD$15+$BK58*Assembly!AD$16+$BL58*Assembly!AD$17+$BM58*Assembly!AD$18+$BN58*Assembly!AD$19+$BO58*Assembly!AD$20+$BP58*Assembly!AD$21+$BQ58*Assembly!AD$22+$BR58*Assembly!AD$23+$BS58*Assembly!AD$24</f>
        <v>#VALUE!</v>
      </c>
      <c r="BX58" s="180" t="e">
        <f t="shared" si="4"/>
        <v>#VALUE!</v>
      </c>
      <c r="BY58" s="181" t="e">
        <f t="shared" si="5"/>
        <v>#VALUE!</v>
      </c>
      <c r="BZ58" s="182" t="e">
        <f t="shared" si="6"/>
        <v>#VALUE!</v>
      </c>
      <c r="CA58" s="181" t="e">
        <f t="shared" si="7"/>
        <v>#VALUE!</v>
      </c>
      <c r="CB58" s="165" t="e">
        <f>$AY58*Assembly!Y$4+$AZ58*Assembly!Y$5+$BA58*Assembly!Y$6+$BB58*Assembly!Y$7+$BC58*Assembly!Y$8+$BD58*Assembly!Y$9+$BE58*Assembly!Y$10+$BF58*Assembly!Y$11+$BG58*Assembly!Y$12+$BH58*Assembly!Y$13+$BI58*Assembly!Y$14+$BJ58*Assembly!Y$15+$BK58*Assembly!Y$16+$BL58*Assembly!Y$17+$BM58*Assembly!Y$18+$BN58*Assembly!Y$19+$BO58*Assembly!Y$20+$BP58*Assembly!Y$21+$BQ58*Assembly!Y$22+$BR58*Assembly!Y$23+$BS58*Assembly!Y$24</f>
        <v>#VALUE!</v>
      </c>
      <c r="CC58" s="165" t="e">
        <f t="shared" si="8"/>
        <v>#VALUE!</v>
      </c>
      <c r="CD58" s="136" t="e">
        <f t="shared" si="9"/>
        <v>#VALUE!</v>
      </c>
      <c r="CE58" s="184" t="e">
        <f>$AY58*Assembly!AC$4+$AZ58*Assembly!AC$5+$BA58*Assembly!AC$6+$BB58*Assembly!AC$7+$BC58*Assembly!AC$8+$BD58*Assembly!AC$9+$BE58*Assembly!AC$10+$BF58*Assembly!AC$11+$BG58*Assembly!AC$12+$BH58*Assembly!AC$13+$BI58*Assembly!AC$14+$BJ58*Assembly!AC$15+$BK58*Assembly!AC$16+$BL58*Assembly!AC$17+$BM58*Assembly!AC$18+$BN58*Assembly!AC$19+$BO58*Assembly!AC$20+$BP58*Assembly!AC$21+$BQ58*Assembly!AC$22+$BR58*Assembly!AC$23+$BS58*Assembly!AC$24</f>
        <v>#VALUE!</v>
      </c>
      <c r="CF58" s="153" t="e">
        <f>$AY58*Assembly!M$4+$AZ58*Assembly!M$5+$BA58*Assembly!M$6+$BB58*Assembly!M$7+$BC58*Assembly!M$8+$BD58*Assembly!M$9+$BE58*Assembly!M$10+$BF58*Assembly!M$11+$BG58*Assembly!M$12+$BH58*Assembly!M$13+$BI58*Assembly!M$14+$BJ58*Assembly!M$15+$BK58*Assembly!M$16+$BL58*Assembly!M$17+$BM58*Assembly!M$18+$BN58*Assembly!M$19+$BO58*Assembly!M$20+$BP58*Assembly!M$21+$BQ58*Assembly!M$22+$BR58*Assembly!M$23+$BS58*Assembly!M$24</f>
        <v>#VALUE!</v>
      </c>
      <c r="CG58" s="153" t="e">
        <f>$AY58*Assembly!N$4+$AZ58*Assembly!N$5+$BA58*Assembly!N$6+$BB58*Assembly!N$7+$BC58*Assembly!N$8+$BD58*Assembly!N$9+$BE58*Assembly!N$10+$BF58*Assembly!N$11+$BG58*Assembly!N$12+$BH58*Assembly!N$13+$BI58*Assembly!N$14+$BJ58*Assembly!N$15+$BK58*Assembly!N$16+$BL58*Assembly!N$17+$BM58*Assembly!N$18+$BN58*Assembly!N$19+$BO58*Assembly!N$20+$BP58*Assembly!N$21+$BQ58*Assembly!N$22+$BR58*Assembly!N$23+$BS58*Assembly!N$24</f>
        <v>#VALUE!</v>
      </c>
      <c r="CH58" s="153" t="e">
        <f>$AY58*Assembly!O$4+$AZ58*Assembly!O$5+$BA58*Assembly!O$6+$BB58*Assembly!O$7+$BC58*Assembly!O$8+$BD58*Assembly!O$9+$BE58*Assembly!O$10+$BF58*Assembly!O$11+$BG58*Assembly!O$12+$BH58*Assembly!O$13+$BI58*Assembly!O$14+$BJ58*Assembly!O$15+$BK58*Assembly!O$16+$BL58*Assembly!O$17+$BM58*Assembly!O$18+$BN58*Assembly!O$19+$BO58*Assembly!O$20+$BP58*Assembly!O$21+$BQ58*Assembly!O$22+$BR58*Assembly!O$23+$BS58*Assembly!O$24</f>
        <v>#VALUE!</v>
      </c>
      <c r="CI58" s="142" t="e">
        <f>$AY58*Assembly!P$4+$AZ58*Assembly!P$5+$BA58*Assembly!P$6+$BB58*Assembly!P$7+$BC58*Assembly!P$8+$BD58*Assembly!P$9+$BE58*Assembly!P$10+$BF58*Assembly!P$11+$BG58*Assembly!P$12+$BH58*Assembly!P$13+$BI58*Assembly!P$14+$BJ58*Assembly!P$15+$BK58*Assembly!P$16+$BL58*Assembly!P$17+$BM58*Assembly!P$18+$BN58*Assembly!P$19+$BO58*Assembly!P$20+$BP58*Assembly!P$21+$BQ58*Assembly!P$22+$BR58*Assembly!P$23+$BS58*Assembly!P$24</f>
        <v>#VALUE!</v>
      </c>
      <c r="CJ58" s="142" t="e">
        <f>$AY58*Assembly!Q$4+$AZ58*Assembly!Q$5+$BA58*Assembly!Q$6+$BB58*Assembly!Q$7+$BC58*Assembly!Q$8+$BD58*Assembly!Q$9+$BE58*Assembly!Q$10+$BF58*Assembly!Q$11+$BG58*Assembly!Q$12+$BH58*Assembly!Q$13+$BI58*Assembly!Q$14+$BJ58*Assembly!Q$15+$BK58*Assembly!Q$16+$BL58*Assembly!Q$17+$BM58*Assembly!Q$18+$BN58*Assembly!Q$19+$BO58*Assembly!Q$20+$BP58*Assembly!Q$21+$BQ58*Assembly!Q$22+$BR58*Assembly!Q$23+$BS58*Assembly!Q$24</f>
        <v>#VALUE!</v>
      </c>
      <c r="CK58" s="153" t="e">
        <f>$AY58*Assembly!R$4+$AZ58*Assembly!R$5+$BA58*Assembly!R$6+$BB58*Assembly!R$7+$BC58*Assembly!R$8+$BD58*Assembly!R$9+$BE58*Assembly!R$10+$BF58*Assembly!R$11+$BG58*Assembly!R$12+$BH58*Assembly!R$13+$BI58*Assembly!R$14+$BJ58*Assembly!R$15+$BK58*Assembly!R$16+$BL58*Assembly!R$17+$BM58*Assembly!R$18+$BN58*Assembly!R$19+$BO58*Assembly!R$20+$BP58*Assembly!R$21+$BQ58*Assembly!R$22+$BR58*Assembly!R$23+$BS58*Assembly!R$24</f>
        <v>#VALUE!</v>
      </c>
      <c r="CL58" s="142" t="e">
        <f>$AY58*Assembly!S$4+$AZ58*Assembly!S$5+$BA58*Assembly!S$6+$BB58*Assembly!S$7+$BC58*Assembly!S$8+$BD58*Assembly!S$9+$BE58*Assembly!S$10+$BF58*Assembly!S$11+$BG58*Assembly!S$12+$BH58*Assembly!S$13+$BI58*Assembly!S$14+$BJ58*Assembly!S$15+$BK58*Assembly!S$16+$BL58*Assembly!S$17+$BM58*Assembly!S$18+$BN58*Assembly!S$19+$BO58*Assembly!S$20+$BP58*Assembly!S$21+$BQ58*Assembly!S$22+$BR58*Assembly!S$23+$BS58*Assembly!S$24</f>
        <v>#VALUE!</v>
      </c>
      <c r="CM58" s="142" t="e">
        <f>$AY58*Assembly!T$4+$AZ58*Assembly!T$5+$BA58*Assembly!T$6+$BB58*Assembly!T$7+$BC58*Assembly!T$8+$BD58*Assembly!T$9+$BE58*Assembly!T$10+$BF58*Assembly!T$11+$BG58*Assembly!T$12+$BH58*Assembly!T$13+$BI58*Assembly!T$14+$BJ58*Assembly!T$15+$BK58*Assembly!T$16+$BL58*Assembly!T$17+$BM58*Assembly!T$18+$BN58*Assembly!T$19+$BO58*Assembly!T$20+$BP58*Assembly!T$21+$BQ58*Assembly!T$22+$BR58*Assembly!T$23+$BS58*Assembly!T$24</f>
        <v>#VALUE!</v>
      </c>
      <c r="CN58" s="142" t="e">
        <f>$AY58*Assembly!U$4+$AZ58*Assembly!U$5+$BA58*Assembly!U$6+$BB58*Assembly!U$7+$BC58*Assembly!U$8+$BD58*Assembly!U$9+$BE58*Assembly!U$10+$BF58*Assembly!U$11+$BG58*Assembly!U$12+$BH58*Assembly!U$13+$BI58*Assembly!U$14+$BJ58*Assembly!U$15+$BK58*Assembly!U$16+$BL58*Assembly!U$17+$BM58*Assembly!U$18+$BN58*Assembly!U$19+$BO58*Assembly!U$20+$BP58*Assembly!U$21+$BQ58*Assembly!U$22+$BR58*Assembly!U$23+$BS58*Assembly!U$24</f>
        <v>#VALUE!</v>
      </c>
      <c r="CO58" s="153" t="e">
        <f>$AY58*Assembly!V$4+$AZ58*Assembly!V$5+$BA58*Assembly!V$6+$BB58*Assembly!V$7+$BC58*Assembly!V$8+$BD58*Assembly!V$9+$BE58*Assembly!V$10+$BF58*Assembly!V$11+$BG58*Assembly!V$12+$BH58*Assembly!V$13+$BI58*Assembly!V$14+$BJ58*Assembly!V$15+$BK58*Assembly!V$16+$BL58*Assembly!V$17+$BM58*Assembly!V$18+$BN58*Assembly!V$19+$BO58*Assembly!V$20+$BP58*Assembly!V$21+$BQ58*Assembly!V$22+$BR58*Assembly!V$23+$BS58*Assembly!V$24</f>
        <v>#VALUE!</v>
      </c>
      <c r="CP58" s="153" t="e">
        <f>CF58*Refining!$F$3</f>
        <v>#VALUE!</v>
      </c>
      <c r="CQ58" s="153" t="e">
        <f>CG58*Refining!$F$4</f>
        <v>#VALUE!</v>
      </c>
      <c r="CR58" s="153" t="e">
        <f>CH58*Refining!$F$5</f>
        <v>#VALUE!</v>
      </c>
      <c r="CS58" s="153" t="e">
        <f>CI58*Refining!$F$6</f>
        <v>#VALUE!</v>
      </c>
      <c r="CT58" s="153" t="e">
        <f>CJ58*Refining!$F$7</f>
        <v>#VALUE!</v>
      </c>
      <c r="CU58" s="153" t="e">
        <f>CK58*Refining!$F$8</f>
        <v>#VALUE!</v>
      </c>
      <c r="CV58" s="153" t="e">
        <f>CL58*Refining!$F$9</f>
        <v>#VALUE!</v>
      </c>
      <c r="CW58" s="153" t="e">
        <f>CM58*Refining!$F$10</f>
        <v>#VALUE!</v>
      </c>
      <c r="CX58" s="153" t="e">
        <f>CN58*Refining!$F$11</f>
        <v>#VALUE!</v>
      </c>
      <c r="CY58" s="153" t="e">
        <f>CO58*Refining!$F$12</f>
        <v>#VALUE!</v>
      </c>
      <c r="CZ58" s="190" t="e">
        <f t="shared" ref="CZ58:DS58" si="234">IF(CF58 = 0, "", CF58)</f>
        <v>#VALUE!</v>
      </c>
      <c r="DA58" s="197" t="e">
        <f t="shared" si="234"/>
        <v>#VALUE!</v>
      </c>
      <c r="DB58" s="191" t="e">
        <f t="shared" si="234"/>
        <v>#VALUE!</v>
      </c>
      <c r="DC58" s="191" t="e">
        <f t="shared" si="234"/>
        <v>#VALUE!</v>
      </c>
      <c r="DD58" s="193" t="e">
        <f t="shared" si="234"/>
        <v>#VALUE!</v>
      </c>
      <c r="DE58" s="191" t="e">
        <f t="shared" si="234"/>
        <v>#VALUE!</v>
      </c>
      <c r="DF58" s="193" t="e">
        <f t="shared" si="234"/>
        <v>#VALUE!</v>
      </c>
      <c r="DG58" s="193" t="e">
        <f t="shared" si="234"/>
        <v>#VALUE!</v>
      </c>
      <c r="DH58" s="191" t="e">
        <f t="shared" si="234"/>
        <v>#VALUE!</v>
      </c>
      <c r="DI58" s="195" t="e">
        <f t="shared" si="234"/>
        <v>#VALUE!</v>
      </c>
      <c r="DJ58" s="190" t="e">
        <f t="shared" si="234"/>
        <v>#VALUE!</v>
      </c>
      <c r="DK58" s="197" t="e">
        <f t="shared" si="234"/>
        <v>#VALUE!</v>
      </c>
      <c r="DL58" s="191" t="e">
        <f t="shared" si="234"/>
        <v>#VALUE!</v>
      </c>
      <c r="DM58" s="191" t="e">
        <f t="shared" si="234"/>
        <v>#VALUE!</v>
      </c>
      <c r="DN58" s="193" t="e">
        <f t="shared" si="234"/>
        <v>#VALUE!</v>
      </c>
      <c r="DO58" s="191" t="e">
        <f t="shared" si="234"/>
        <v>#VALUE!</v>
      </c>
      <c r="DP58" s="191" t="e">
        <f t="shared" si="234"/>
        <v>#VALUE!</v>
      </c>
      <c r="DQ58" s="191" t="e">
        <f t="shared" si="234"/>
        <v>#VALUE!</v>
      </c>
      <c r="DR58" s="191" t="e">
        <f t="shared" si="234"/>
        <v>#VALUE!</v>
      </c>
      <c r="DS58" s="195" t="e">
        <f t="shared" si="234"/>
        <v>#VALUE!</v>
      </c>
      <c r="DT58" s="190" t="e">
        <f t="shared" si="11"/>
        <v>#VALUE!</v>
      </c>
      <c r="DU58" s="197" t="e">
        <f t="shared" si="12"/>
        <v>#VALUE!</v>
      </c>
      <c r="DV58" s="165" t="e">
        <f>CZ58*'Ores &amp; Ingots'!$C$3+DA58*'Ores &amp; Ingots'!$C$4+DB58*'Ores &amp; Ingots'!$C$5+DC58*'Ores &amp; Ingots'!$C$6+DD58*'Ores &amp; Ingots'!$C$7+DE58*'Ores &amp; Ingots'!$C$8+DF58*'Ores &amp; Ingots'!$C$9+DG58*'Ores &amp; Ingots'!$C$10+DH58*'Ores &amp; Ingots'!$C$11+DI58*'Ores &amp; Ingots'!$C$12</f>
        <v>#VALUE!</v>
      </c>
      <c r="DW58" s="165" t="e">
        <f>DJ58*'Ores &amp; Ingots'!$B$3+DK58*'Ores &amp; Ingots'!$B$4+DL58*'Ores &amp; Ingots'!$B$5+DM58*'Ores &amp; Ingots'!$B$6+DN58*'Ores &amp; Ingots'!$B$7+DO58*'Ores &amp; Ingots'!$B$8+DP58*'Ores &amp; Ingots'!$B$9+DQ58*'Ores &amp; Ingots'!$B$10+DR58*'Ores &amp; Ingots'!$B$11+DS58*'Ores &amp; Ingots'!$B$12</f>
        <v>#VALUE!</v>
      </c>
      <c r="DX58" s="197" t="e">
        <f>CZ58*Refining!$G$3+DA58*Refining!$G$4+DB58*Refining!$G$5+DC58*Refining!$G$6+DD58*Refining!$G$7+DE58*Refining!$G$8+DF58*Refining!$G$9+DG58*Refining!$G$10+DH58*Refining!$G$11+DI58*Refining!$G$12</f>
        <v>#VALUE!</v>
      </c>
      <c r="DY58" s="197" t="e">
        <f t="shared" si="13"/>
        <v>#VALUE!</v>
      </c>
      <c r="DZ58" s="199" t="e">
        <f t="shared" si="14"/>
        <v>#VALUE!</v>
      </c>
      <c r="EA58" s="190" t="e">
        <f t="shared" si="15"/>
        <v>#VALUE!</v>
      </c>
      <c r="EB58" s="200" t="e">
        <f t="shared" ref="EB58:EC58" si="235">EA58/60</f>
        <v>#VALUE!</v>
      </c>
      <c r="EC58" s="200" t="e">
        <f t="shared" si="235"/>
        <v>#VALUE!</v>
      </c>
      <c r="ED58" s="190" t="e">
        <f t="shared" si="17"/>
        <v>#VALUE!</v>
      </c>
      <c r="EE58" s="200" t="e">
        <f t="shared" ref="EE58:EF58" si="236">ED58/1000</f>
        <v>#VALUE!</v>
      </c>
      <c r="EF58" s="201" t="e">
        <f t="shared" si="236"/>
        <v>#VALUE!</v>
      </c>
      <c r="EG58" s="136" t="e">
        <f t="shared" si="19"/>
        <v>#VALUE!</v>
      </c>
      <c r="EH58" s="138" t="e">
        <f t="shared" si="20"/>
        <v>#VALUE!</v>
      </c>
      <c r="EI58" s="133">
        <v>1796</v>
      </c>
    </row>
    <row r="59" spans="1:139" ht="12.75" x14ac:dyDescent="0.2">
      <c r="A59" s="865"/>
      <c r="B59" s="297" t="s">
        <v>284</v>
      </c>
      <c r="C59" s="216" t="s">
        <v>155</v>
      </c>
      <c r="D59" s="216">
        <v>1</v>
      </c>
      <c r="E59" s="216">
        <v>1</v>
      </c>
      <c r="F59" s="216">
        <v>1</v>
      </c>
      <c r="G59" s="335">
        <f t="shared" si="0"/>
        <v>0.125</v>
      </c>
      <c r="H59" s="336">
        <v>20</v>
      </c>
      <c r="I59" s="336">
        <v>20</v>
      </c>
      <c r="J59" s="337">
        <f>H59/Main!$D$9</f>
        <v>4</v>
      </c>
      <c r="K59" s="337">
        <f>I59/Main!$D$10</f>
        <v>10</v>
      </c>
      <c r="L59" s="337">
        <f t="shared" si="1"/>
        <v>2.5</v>
      </c>
      <c r="M59" s="337">
        <v>1</v>
      </c>
      <c r="N59" s="372">
        <v>100</v>
      </c>
      <c r="O59" s="339">
        <v>100</v>
      </c>
      <c r="P59" s="340"/>
      <c r="Q59" s="341"/>
      <c r="R59" s="340"/>
      <c r="S59" s="342"/>
      <c r="T59" s="342"/>
      <c r="U59" s="340"/>
      <c r="V59" s="340"/>
      <c r="W59" s="342"/>
      <c r="X59" s="342"/>
      <c r="Y59" s="340"/>
      <c r="Z59" s="340"/>
      <c r="AA59" s="340"/>
      <c r="AB59" s="340"/>
      <c r="AC59" s="375"/>
      <c r="AD59" s="259">
        <v>2</v>
      </c>
      <c r="AE59" s="259">
        <v>0</v>
      </c>
      <c r="AF59" s="259">
        <v>0</v>
      </c>
      <c r="AG59" s="259">
        <v>2</v>
      </c>
      <c r="AH59" s="259">
        <v>2</v>
      </c>
      <c r="AI59" s="259">
        <v>0</v>
      </c>
      <c r="AJ59" s="259">
        <v>1</v>
      </c>
      <c r="AK59" s="261">
        <v>2</v>
      </c>
      <c r="AL59" s="259">
        <v>0</v>
      </c>
      <c r="AM59" s="259">
        <v>0</v>
      </c>
      <c r="AN59" s="259">
        <v>0</v>
      </c>
      <c r="AO59" s="259">
        <v>0</v>
      </c>
      <c r="AP59" s="259">
        <v>0</v>
      </c>
      <c r="AQ59" s="259">
        <v>0</v>
      </c>
      <c r="AR59" s="259">
        <v>0</v>
      </c>
      <c r="AS59" s="259">
        <v>0</v>
      </c>
      <c r="AT59" s="259">
        <v>0</v>
      </c>
      <c r="AU59" s="259">
        <v>0</v>
      </c>
      <c r="AV59" s="259">
        <v>0</v>
      </c>
      <c r="AW59" s="259">
        <v>0</v>
      </c>
      <c r="AX59" s="259">
        <v>0</v>
      </c>
      <c r="AY59" s="257">
        <f t="shared" ref="AY59:BS59" si="237">IF(AD59 = 0, "", AD59)</f>
        <v>2</v>
      </c>
      <c r="AZ59" s="258" t="str">
        <f t="shared" si="237"/>
        <v/>
      </c>
      <c r="BA59" s="258" t="str">
        <f t="shared" si="237"/>
        <v/>
      </c>
      <c r="BB59" s="259">
        <f t="shared" si="237"/>
        <v>2</v>
      </c>
      <c r="BC59" s="259">
        <f t="shared" si="237"/>
        <v>2</v>
      </c>
      <c r="BD59" s="258" t="str">
        <f t="shared" si="237"/>
        <v/>
      </c>
      <c r="BE59" s="259">
        <f t="shared" si="237"/>
        <v>1</v>
      </c>
      <c r="BF59" s="261">
        <f t="shared" si="237"/>
        <v>2</v>
      </c>
      <c r="BG59" s="258" t="str">
        <f t="shared" si="237"/>
        <v/>
      </c>
      <c r="BH59" s="258" t="str">
        <f t="shared" si="237"/>
        <v/>
      </c>
      <c r="BI59" s="258" t="str">
        <f t="shared" si="237"/>
        <v/>
      </c>
      <c r="BJ59" s="258" t="str">
        <f t="shared" si="237"/>
        <v/>
      </c>
      <c r="BK59" s="258" t="str">
        <f t="shared" si="237"/>
        <v/>
      </c>
      <c r="BL59" s="258" t="str">
        <f t="shared" si="237"/>
        <v/>
      </c>
      <c r="BM59" s="258" t="str">
        <f t="shared" si="237"/>
        <v/>
      </c>
      <c r="BN59" s="258" t="str">
        <f t="shared" si="237"/>
        <v/>
      </c>
      <c r="BO59" s="258" t="str">
        <f t="shared" si="237"/>
        <v/>
      </c>
      <c r="BP59" s="258" t="str">
        <f t="shared" si="237"/>
        <v/>
      </c>
      <c r="BQ59" s="258" t="str">
        <f t="shared" si="237"/>
        <v/>
      </c>
      <c r="BR59" s="258" t="str">
        <f t="shared" si="237"/>
        <v/>
      </c>
      <c r="BS59" s="265" t="str">
        <f t="shared" si="237"/>
        <v/>
      </c>
      <c r="BT59" s="257" t="e">
        <f>$AY59*Assembly!Z$4+$AZ59*Assembly!Z$5+$BA59*Assembly!Z$6+$BB59*Assembly!Z$7+$BC59*Assembly!Z$8+$BD59*Assembly!Z$9+$BE59*Assembly!Z$10+$BF59*Assembly!Z$11+$BG59*Assembly!Z$12+$BH59*Assembly!Z$13+$BI59*Assembly!Z$14+$BJ59*Assembly!Z$15+$BK59*Assembly!Z$16+$BL59*Assembly!Z$17+$BM59*Assembly!Z$18+$BN59*Assembly!Z$19+$BO59*Assembly!Z$20+$BP59*Assembly!Z$21+$BQ59*Assembly!Z$22+$BR59*Assembly!Z$23+$BS59*Assembly!Z$24</f>
        <v>#VALUE!</v>
      </c>
      <c r="BU59" s="259" t="e">
        <f t="shared" si="3"/>
        <v>#VALUE!</v>
      </c>
      <c r="BV59" s="267"/>
      <c r="BW59" s="259" t="e">
        <f>$AY59*Assembly!AD$4+$AZ59*Assembly!AD$5+$BA59*Assembly!AD$6+$BB59*Assembly!AD$7+$BC59*Assembly!AD$8+$BD59*Assembly!AD$9+$BE59*Assembly!AD$10+$BF59*Assembly!AD$11+$BG59*Assembly!AD$12+$BH59*Assembly!AD$13+$BI59*Assembly!AD$14+$BJ59*Assembly!AD$15+$BK59*Assembly!AD$16+$BL59*Assembly!AD$17+$BM59*Assembly!AD$18+$BN59*Assembly!AD$19+$BO59*Assembly!AD$20+$BP59*Assembly!AD$21+$BQ59*Assembly!AD$22+$BR59*Assembly!AD$23+$BS59*Assembly!AD$24</f>
        <v>#VALUE!</v>
      </c>
      <c r="BX59" s="268" t="e">
        <f t="shared" si="4"/>
        <v>#VALUE!</v>
      </c>
      <c r="BY59" s="269" t="e">
        <f t="shared" si="5"/>
        <v>#VALUE!</v>
      </c>
      <c r="BZ59" s="272" t="e">
        <f t="shared" si="6"/>
        <v>#VALUE!</v>
      </c>
      <c r="CA59" s="269" t="e">
        <f t="shared" si="7"/>
        <v>#VALUE!</v>
      </c>
      <c r="CB59" s="259" t="e">
        <f>$AY59*Assembly!Y$4+$AZ59*Assembly!Y$5+$BA59*Assembly!Y$6+$BB59*Assembly!Y$7+$BC59*Assembly!Y$8+$BD59*Assembly!Y$9+$BE59*Assembly!Y$10+$BF59*Assembly!Y$11+$BG59*Assembly!Y$12+$BH59*Assembly!Y$13+$BI59*Assembly!Y$14+$BJ59*Assembly!Y$15+$BK59*Assembly!Y$16+$BL59*Assembly!Y$17+$BM59*Assembly!Y$18+$BN59*Assembly!Y$19+$BO59*Assembly!Y$20+$BP59*Assembly!Y$21+$BQ59*Assembly!Y$22+$BR59*Assembly!Y$23+$BS59*Assembly!Y$24</f>
        <v>#VALUE!</v>
      </c>
      <c r="CC59" s="259" t="e">
        <f t="shared" si="8"/>
        <v>#VALUE!</v>
      </c>
      <c r="CD59" s="273" t="e">
        <f t="shared" si="9"/>
        <v>#VALUE!</v>
      </c>
      <c r="CE59" s="274" t="e">
        <f>$AY59*Assembly!AC$4+$AZ59*Assembly!AC$5+$BA59*Assembly!AC$6+$BB59*Assembly!AC$7+$BC59*Assembly!AC$8+$BD59*Assembly!AC$9+$BE59*Assembly!AC$10+$BF59*Assembly!AC$11+$BG59*Assembly!AC$12+$BH59*Assembly!AC$13+$BI59*Assembly!AC$14+$BJ59*Assembly!AC$15+$BK59*Assembly!AC$16+$BL59*Assembly!AC$17+$BM59*Assembly!AC$18+$BN59*Assembly!AC$19+$BO59*Assembly!AC$20+$BP59*Assembly!AC$21+$BQ59*Assembly!AC$22+$BR59*Assembly!AC$23+$BS59*Assembly!AC$24</f>
        <v>#VALUE!</v>
      </c>
      <c r="CF59" s="341" t="e">
        <f>$AY59*Assembly!M$4+$AZ59*Assembly!M$5+$BA59*Assembly!M$6+$BB59*Assembly!M$7+$BC59*Assembly!M$8+$BD59*Assembly!M$9+$BE59*Assembly!M$10+$BF59*Assembly!M$11+$BG59*Assembly!M$12+$BH59*Assembly!M$13+$BI59*Assembly!M$14+$BJ59*Assembly!M$15+$BK59*Assembly!M$16+$BL59*Assembly!M$17+$BM59*Assembly!M$18+$BN59*Assembly!M$19+$BO59*Assembly!M$20+$BP59*Assembly!M$21+$BQ59*Assembly!M$22+$BR59*Assembly!M$23+$BS59*Assembly!M$24</f>
        <v>#VALUE!</v>
      </c>
      <c r="CG59" s="341" t="e">
        <f>$AY59*Assembly!N$4+$AZ59*Assembly!N$5+$BA59*Assembly!N$6+$BB59*Assembly!N$7+$BC59*Assembly!N$8+$BD59*Assembly!N$9+$BE59*Assembly!N$10+$BF59*Assembly!N$11+$BG59*Assembly!N$12+$BH59*Assembly!N$13+$BI59*Assembly!N$14+$BJ59*Assembly!N$15+$BK59*Assembly!N$16+$BL59*Assembly!N$17+$BM59*Assembly!N$18+$BN59*Assembly!N$19+$BO59*Assembly!N$20+$BP59*Assembly!N$21+$BQ59*Assembly!N$22+$BR59*Assembly!N$23+$BS59*Assembly!N$24</f>
        <v>#VALUE!</v>
      </c>
      <c r="CH59" s="341" t="e">
        <f>$AY59*Assembly!O$4+$AZ59*Assembly!O$5+$BA59*Assembly!O$6+$BB59*Assembly!O$7+$BC59*Assembly!O$8+$BD59*Assembly!O$9+$BE59*Assembly!O$10+$BF59*Assembly!O$11+$BG59*Assembly!O$12+$BH59*Assembly!O$13+$BI59*Assembly!O$14+$BJ59*Assembly!O$15+$BK59*Assembly!O$16+$BL59*Assembly!O$17+$BM59*Assembly!O$18+$BN59*Assembly!O$19+$BO59*Assembly!O$20+$BP59*Assembly!O$21+$BQ59*Assembly!O$22+$BR59*Assembly!O$23+$BS59*Assembly!O$24</f>
        <v>#VALUE!</v>
      </c>
      <c r="CI59" s="336" t="e">
        <f>$AY59*Assembly!P$4+$AZ59*Assembly!P$5+$BA59*Assembly!P$6+$BB59*Assembly!P$7+$BC59*Assembly!P$8+$BD59*Assembly!P$9+$BE59*Assembly!P$10+$BF59*Assembly!P$11+$BG59*Assembly!P$12+$BH59*Assembly!P$13+$BI59*Assembly!P$14+$BJ59*Assembly!P$15+$BK59*Assembly!P$16+$BL59*Assembly!P$17+$BM59*Assembly!P$18+$BN59*Assembly!P$19+$BO59*Assembly!P$20+$BP59*Assembly!P$21+$BQ59*Assembly!P$22+$BR59*Assembly!P$23+$BS59*Assembly!P$24</f>
        <v>#VALUE!</v>
      </c>
      <c r="CJ59" s="336" t="e">
        <f>$AY59*Assembly!Q$4+$AZ59*Assembly!Q$5+$BA59*Assembly!Q$6+$BB59*Assembly!Q$7+$BC59*Assembly!Q$8+$BD59*Assembly!Q$9+$BE59*Assembly!Q$10+$BF59*Assembly!Q$11+$BG59*Assembly!Q$12+$BH59*Assembly!Q$13+$BI59*Assembly!Q$14+$BJ59*Assembly!Q$15+$BK59*Assembly!Q$16+$BL59*Assembly!Q$17+$BM59*Assembly!Q$18+$BN59*Assembly!Q$19+$BO59*Assembly!Q$20+$BP59*Assembly!Q$21+$BQ59*Assembly!Q$22+$BR59*Assembly!Q$23+$BS59*Assembly!Q$24</f>
        <v>#VALUE!</v>
      </c>
      <c r="CK59" s="341" t="e">
        <f>$AY59*Assembly!R$4+$AZ59*Assembly!R$5+$BA59*Assembly!R$6+$BB59*Assembly!R$7+$BC59*Assembly!R$8+$BD59*Assembly!R$9+$BE59*Assembly!R$10+$BF59*Assembly!R$11+$BG59*Assembly!R$12+$BH59*Assembly!R$13+$BI59*Assembly!R$14+$BJ59*Assembly!R$15+$BK59*Assembly!R$16+$BL59*Assembly!R$17+$BM59*Assembly!R$18+$BN59*Assembly!R$19+$BO59*Assembly!R$20+$BP59*Assembly!R$21+$BQ59*Assembly!R$22+$BR59*Assembly!R$23+$BS59*Assembly!R$24</f>
        <v>#VALUE!</v>
      </c>
      <c r="CL59" s="336" t="e">
        <f>$AY59*Assembly!S$4+$AZ59*Assembly!S$5+$BA59*Assembly!S$6+$BB59*Assembly!S$7+$BC59*Assembly!S$8+$BD59*Assembly!S$9+$BE59*Assembly!S$10+$BF59*Assembly!S$11+$BG59*Assembly!S$12+$BH59*Assembly!S$13+$BI59*Assembly!S$14+$BJ59*Assembly!S$15+$BK59*Assembly!S$16+$BL59*Assembly!S$17+$BM59*Assembly!S$18+$BN59*Assembly!S$19+$BO59*Assembly!S$20+$BP59*Assembly!S$21+$BQ59*Assembly!S$22+$BR59*Assembly!S$23+$BS59*Assembly!S$24</f>
        <v>#VALUE!</v>
      </c>
      <c r="CM59" s="336" t="e">
        <f>$AY59*Assembly!T$4+$AZ59*Assembly!T$5+$BA59*Assembly!T$6+$BB59*Assembly!T$7+$BC59*Assembly!T$8+$BD59*Assembly!T$9+$BE59*Assembly!T$10+$BF59*Assembly!T$11+$BG59*Assembly!T$12+$BH59*Assembly!T$13+$BI59*Assembly!T$14+$BJ59*Assembly!T$15+$BK59*Assembly!T$16+$BL59*Assembly!T$17+$BM59*Assembly!T$18+$BN59*Assembly!T$19+$BO59*Assembly!T$20+$BP59*Assembly!T$21+$BQ59*Assembly!T$22+$BR59*Assembly!T$23+$BS59*Assembly!T$24</f>
        <v>#VALUE!</v>
      </c>
      <c r="CN59" s="336" t="e">
        <f>$AY59*Assembly!U$4+$AZ59*Assembly!U$5+$BA59*Assembly!U$6+$BB59*Assembly!U$7+$BC59*Assembly!U$8+$BD59*Assembly!U$9+$BE59*Assembly!U$10+$BF59*Assembly!U$11+$BG59*Assembly!U$12+$BH59*Assembly!U$13+$BI59*Assembly!U$14+$BJ59*Assembly!U$15+$BK59*Assembly!U$16+$BL59*Assembly!U$17+$BM59*Assembly!U$18+$BN59*Assembly!U$19+$BO59*Assembly!U$20+$BP59*Assembly!U$21+$BQ59*Assembly!U$22+$BR59*Assembly!U$23+$BS59*Assembly!U$24</f>
        <v>#VALUE!</v>
      </c>
      <c r="CO59" s="341" t="e">
        <f>$AY59*Assembly!V$4+$AZ59*Assembly!V$5+$BA59*Assembly!V$6+$BB59*Assembly!V$7+$BC59*Assembly!V$8+$BD59*Assembly!V$9+$BE59*Assembly!V$10+$BF59*Assembly!V$11+$BG59*Assembly!V$12+$BH59*Assembly!V$13+$BI59*Assembly!V$14+$BJ59*Assembly!V$15+$BK59*Assembly!V$16+$BL59*Assembly!V$17+$BM59*Assembly!V$18+$BN59*Assembly!V$19+$BO59*Assembly!V$20+$BP59*Assembly!V$21+$BQ59*Assembly!V$22+$BR59*Assembly!V$23+$BS59*Assembly!V$24</f>
        <v>#VALUE!</v>
      </c>
      <c r="CP59" s="341" t="e">
        <f>CF59*Refining!$F$3</f>
        <v>#VALUE!</v>
      </c>
      <c r="CQ59" s="341" t="e">
        <f>CG59*Refining!$F$4</f>
        <v>#VALUE!</v>
      </c>
      <c r="CR59" s="341" t="e">
        <f>CH59*Refining!$F$5</f>
        <v>#VALUE!</v>
      </c>
      <c r="CS59" s="341" t="e">
        <f>CI59*Refining!$F$6</f>
        <v>#VALUE!</v>
      </c>
      <c r="CT59" s="341" t="e">
        <f>CJ59*Refining!$F$7</f>
        <v>#VALUE!</v>
      </c>
      <c r="CU59" s="341" t="e">
        <f>CK59*Refining!$F$8</f>
        <v>#VALUE!</v>
      </c>
      <c r="CV59" s="341" t="e">
        <f>CL59*Refining!$F$9</f>
        <v>#VALUE!</v>
      </c>
      <c r="CW59" s="341" t="e">
        <f>CM59*Refining!$F$10</f>
        <v>#VALUE!</v>
      </c>
      <c r="CX59" s="341" t="e">
        <f>CN59*Refining!$F$11</f>
        <v>#VALUE!</v>
      </c>
      <c r="CY59" s="341" t="e">
        <f>CO59*Refining!$F$12</f>
        <v>#VALUE!</v>
      </c>
      <c r="CZ59" s="277" t="e">
        <f t="shared" ref="CZ59:DS59" si="238">IF(CF59 = 0, "", CF59)</f>
        <v>#VALUE!</v>
      </c>
      <c r="DA59" s="278" t="e">
        <f t="shared" si="238"/>
        <v>#VALUE!</v>
      </c>
      <c r="DB59" s="279" t="e">
        <f t="shared" si="238"/>
        <v>#VALUE!</v>
      </c>
      <c r="DC59" s="279" t="e">
        <f t="shared" si="238"/>
        <v>#VALUE!</v>
      </c>
      <c r="DD59" s="280" t="e">
        <f t="shared" si="238"/>
        <v>#VALUE!</v>
      </c>
      <c r="DE59" s="279" t="e">
        <f t="shared" si="238"/>
        <v>#VALUE!</v>
      </c>
      <c r="DF59" s="280" t="e">
        <f t="shared" si="238"/>
        <v>#VALUE!</v>
      </c>
      <c r="DG59" s="280" t="e">
        <f t="shared" si="238"/>
        <v>#VALUE!</v>
      </c>
      <c r="DH59" s="279" t="e">
        <f t="shared" si="238"/>
        <v>#VALUE!</v>
      </c>
      <c r="DI59" s="282" t="e">
        <f t="shared" si="238"/>
        <v>#VALUE!</v>
      </c>
      <c r="DJ59" s="277" t="e">
        <f t="shared" si="238"/>
        <v>#VALUE!</v>
      </c>
      <c r="DK59" s="278" t="e">
        <f t="shared" si="238"/>
        <v>#VALUE!</v>
      </c>
      <c r="DL59" s="279" t="e">
        <f t="shared" si="238"/>
        <v>#VALUE!</v>
      </c>
      <c r="DM59" s="279" t="e">
        <f t="shared" si="238"/>
        <v>#VALUE!</v>
      </c>
      <c r="DN59" s="280" t="e">
        <f t="shared" si="238"/>
        <v>#VALUE!</v>
      </c>
      <c r="DO59" s="279" t="e">
        <f t="shared" si="238"/>
        <v>#VALUE!</v>
      </c>
      <c r="DP59" s="279" t="e">
        <f t="shared" si="238"/>
        <v>#VALUE!</v>
      </c>
      <c r="DQ59" s="279" t="e">
        <f t="shared" si="238"/>
        <v>#VALUE!</v>
      </c>
      <c r="DR59" s="279" t="e">
        <f t="shared" si="238"/>
        <v>#VALUE!</v>
      </c>
      <c r="DS59" s="282" t="e">
        <f t="shared" si="238"/>
        <v>#VALUE!</v>
      </c>
      <c r="DT59" s="277" t="e">
        <f t="shared" si="11"/>
        <v>#VALUE!</v>
      </c>
      <c r="DU59" s="278" t="e">
        <f t="shared" si="12"/>
        <v>#VALUE!</v>
      </c>
      <c r="DV59" s="259" t="e">
        <f>CZ59*'Ores &amp; Ingots'!$C$3+DA59*'Ores &amp; Ingots'!$C$4+DB59*'Ores &amp; Ingots'!$C$5+DC59*'Ores &amp; Ingots'!$C$6+DD59*'Ores &amp; Ingots'!$C$7+DE59*'Ores &amp; Ingots'!$C$8+DF59*'Ores &amp; Ingots'!$C$9+DG59*'Ores &amp; Ingots'!$C$10+DH59*'Ores &amp; Ingots'!$C$11+DI59*'Ores &amp; Ingots'!$C$12</f>
        <v>#VALUE!</v>
      </c>
      <c r="DW59" s="259" t="e">
        <f>DJ59*'Ores &amp; Ingots'!$B$3+DK59*'Ores &amp; Ingots'!$B$4+DL59*'Ores &amp; Ingots'!$B$5+DM59*'Ores &amp; Ingots'!$B$6+DN59*'Ores &amp; Ingots'!$B$7+DO59*'Ores &amp; Ingots'!$B$8+DP59*'Ores &amp; Ingots'!$B$9+DQ59*'Ores &amp; Ingots'!$B$10+DR59*'Ores &amp; Ingots'!$B$11+DS59*'Ores &amp; Ingots'!$B$12</f>
        <v>#VALUE!</v>
      </c>
      <c r="DX59" s="278" t="e">
        <f>CZ59*Refining!$G$3+DA59*Refining!$G$4+DB59*Refining!$G$5+DC59*Refining!$G$6+DD59*Refining!$G$7+DE59*Refining!$G$8+DF59*Refining!$G$9+DG59*Refining!$G$10+DH59*Refining!$G$11+DI59*Refining!$G$12</f>
        <v>#VALUE!</v>
      </c>
      <c r="DY59" s="197" t="e">
        <f t="shared" si="13"/>
        <v>#VALUE!</v>
      </c>
      <c r="DZ59" s="284" t="e">
        <f t="shared" si="14"/>
        <v>#VALUE!</v>
      </c>
      <c r="EA59" s="277" t="e">
        <f t="shared" si="15"/>
        <v>#VALUE!</v>
      </c>
      <c r="EB59" s="286" t="e">
        <f t="shared" ref="EB59:EC59" si="239">EA59/60</f>
        <v>#VALUE!</v>
      </c>
      <c r="EC59" s="286" t="e">
        <f t="shared" si="239"/>
        <v>#VALUE!</v>
      </c>
      <c r="ED59" s="277" t="e">
        <f t="shared" si="17"/>
        <v>#VALUE!</v>
      </c>
      <c r="EE59" s="286" t="e">
        <f t="shared" ref="EE59:EF59" si="240">ED59/1000</f>
        <v>#VALUE!</v>
      </c>
      <c r="EF59" s="287" t="e">
        <f t="shared" si="240"/>
        <v>#VALUE!</v>
      </c>
      <c r="EG59" s="273" t="e">
        <f t="shared" si="19"/>
        <v>#VALUE!</v>
      </c>
      <c r="EH59" s="288" t="e">
        <f t="shared" si="20"/>
        <v>#VALUE!</v>
      </c>
      <c r="EI59" s="133" t="s">
        <v>28</v>
      </c>
    </row>
    <row r="60" spans="1:139" ht="12.75" x14ac:dyDescent="0.2">
      <c r="A60" s="915" t="s">
        <v>154</v>
      </c>
      <c r="B60" s="55" t="s">
        <v>285</v>
      </c>
      <c r="C60" s="56" t="s">
        <v>156</v>
      </c>
      <c r="D60" s="56">
        <v>1</v>
      </c>
      <c r="E60" s="56">
        <v>1</v>
      </c>
      <c r="F60" s="56">
        <v>1</v>
      </c>
      <c r="G60" s="346">
        <f t="shared" si="0"/>
        <v>15.625</v>
      </c>
      <c r="H60" s="347">
        <v>20</v>
      </c>
      <c r="I60" s="347">
        <v>20</v>
      </c>
      <c r="J60" s="348">
        <f>H60/Main!$D$9</f>
        <v>4</v>
      </c>
      <c r="K60" s="348">
        <f>I60/Main!$D$10</f>
        <v>10</v>
      </c>
      <c r="L60" s="348">
        <f t="shared" si="1"/>
        <v>2.5</v>
      </c>
      <c r="M60" s="348">
        <v>1</v>
      </c>
      <c r="N60" s="376"/>
      <c r="O60" s="377"/>
      <c r="P60" s="351"/>
      <c r="Q60" s="352"/>
      <c r="R60" s="351"/>
      <c r="S60" s="353"/>
      <c r="T60" s="353"/>
      <c r="U60" s="351"/>
      <c r="V60" s="351"/>
      <c r="W60" s="353"/>
      <c r="X60" s="353"/>
      <c r="Y60" s="351"/>
      <c r="Z60" s="351"/>
      <c r="AA60" s="351"/>
      <c r="AB60" s="351"/>
      <c r="AC60" s="378" t="s">
        <v>240</v>
      </c>
      <c r="AD60" s="103">
        <v>0</v>
      </c>
      <c r="AE60" s="103">
        <v>25</v>
      </c>
      <c r="AF60" s="103">
        <v>0</v>
      </c>
      <c r="AG60" s="103">
        <v>0</v>
      </c>
      <c r="AH60" s="104">
        <v>10</v>
      </c>
      <c r="AI60" s="103">
        <v>0</v>
      </c>
      <c r="AJ60" s="103">
        <v>0</v>
      </c>
      <c r="AK60" s="103">
        <v>0</v>
      </c>
      <c r="AL60" s="103">
        <v>0</v>
      </c>
      <c r="AM60" s="103">
        <v>0</v>
      </c>
      <c r="AN60" s="103">
        <v>0</v>
      </c>
      <c r="AO60" s="103">
        <v>0</v>
      </c>
      <c r="AP60" s="103">
        <v>0</v>
      </c>
      <c r="AQ60" s="103">
        <v>0</v>
      </c>
      <c r="AR60" s="103">
        <v>0</v>
      </c>
      <c r="AS60" s="103">
        <v>0</v>
      </c>
      <c r="AT60" s="103">
        <v>0</v>
      </c>
      <c r="AU60" s="103">
        <v>0</v>
      </c>
      <c r="AV60" s="103">
        <v>0</v>
      </c>
      <c r="AW60" s="103">
        <v>0</v>
      </c>
      <c r="AX60" s="103">
        <v>0</v>
      </c>
      <c r="AY60" s="379" t="str">
        <f t="shared" ref="AY60:BS60" si="241">IF(AD60 = 0, "", AD60)</f>
        <v/>
      </c>
      <c r="AZ60" s="103">
        <f t="shared" si="241"/>
        <v>25</v>
      </c>
      <c r="BA60" s="102" t="str">
        <f t="shared" si="241"/>
        <v/>
      </c>
      <c r="BB60" s="102" t="str">
        <f t="shared" si="241"/>
        <v/>
      </c>
      <c r="BC60" s="103">
        <f t="shared" si="241"/>
        <v>10</v>
      </c>
      <c r="BD60" s="102" t="str">
        <f t="shared" si="241"/>
        <v/>
      </c>
      <c r="BE60" s="102" t="str">
        <f t="shared" si="241"/>
        <v/>
      </c>
      <c r="BF60" s="102" t="str">
        <f t="shared" si="241"/>
        <v/>
      </c>
      <c r="BG60" s="102" t="str">
        <f t="shared" si="241"/>
        <v/>
      </c>
      <c r="BH60" s="102" t="str">
        <f t="shared" si="241"/>
        <v/>
      </c>
      <c r="BI60" s="102" t="str">
        <f t="shared" si="241"/>
        <v/>
      </c>
      <c r="BJ60" s="102" t="str">
        <f t="shared" si="241"/>
        <v/>
      </c>
      <c r="BK60" s="102" t="str">
        <f t="shared" si="241"/>
        <v/>
      </c>
      <c r="BL60" s="102" t="str">
        <f t="shared" si="241"/>
        <v/>
      </c>
      <c r="BM60" s="102" t="str">
        <f t="shared" si="241"/>
        <v/>
      </c>
      <c r="BN60" s="102" t="str">
        <f t="shared" si="241"/>
        <v/>
      </c>
      <c r="BO60" s="102" t="str">
        <f t="shared" si="241"/>
        <v/>
      </c>
      <c r="BP60" s="102" t="str">
        <f t="shared" si="241"/>
        <v/>
      </c>
      <c r="BQ60" s="102" t="str">
        <f t="shared" si="241"/>
        <v/>
      </c>
      <c r="BR60" s="102" t="str">
        <f t="shared" si="241"/>
        <v/>
      </c>
      <c r="BS60" s="105" t="str">
        <f t="shared" si="241"/>
        <v/>
      </c>
      <c r="BT60" s="107" t="e">
        <f>$AY60*Assembly!Z$4+$AZ60*Assembly!Z$5+$BA60*Assembly!Z$6+$BB60*Assembly!Z$7+$BC60*Assembly!Z$8+$BD60*Assembly!Z$9+$BE60*Assembly!Z$10+$BF60*Assembly!Z$11+$BG60*Assembly!Z$12+$BH60*Assembly!Z$13+$BI60*Assembly!Z$14+$BJ60*Assembly!Z$15+$BK60*Assembly!Z$16+$BL60*Assembly!Z$17+$BM60*Assembly!Z$18+$BN60*Assembly!Z$19+$BO60*Assembly!Z$20+$BP60*Assembly!Z$21+$BQ60*Assembly!Z$22+$BR60*Assembly!Z$23+$BS60*Assembly!Z$24</f>
        <v>#VALUE!</v>
      </c>
      <c r="BU60" s="103" t="e">
        <f t="shared" si="3"/>
        <v>#VALUE!</v>
      </c>
      <c r="BV60" s="109"/>
      <c r="BW60" s="103" t="e">
        <f>$AY60*Assembly!AD$4+$AZ60*Assembly!AD$5+$BA60*Assembly!AD$6+$BB60*Assembly!AD$7+$BC60*Assembly!AD$8+$BD60*Assembly!AD$9+$BE60*Assembly!AD$10+$BF60*Assembly!AD$11+$BG60*Assembly!AD$12+$BH60*Assembly!AD$13+$BI60*Assembly!AD$14+$BJ60*Assembly!AD$15+$BK60*Assembly!AD$16+$BL60*Assembly!AD$17+$BM60*Assembly!AD$18+$BN60*Assembly!AD$19+$BO60*Assembly!AD$20+$BP60*Assembly!AD$21+$BQ60*Assembly!AD$22+$BR60*Assembly!AD$23+$BS60*Assembly!AD$24</f>
        <v>#VALUE!</v>
      </c>
      <c r="BX60" s="110" t="e">
        <f t="shared" si="4"/>
        <v>#VALUE!</v>
      </c>
      <c r="BY60" s="111" t="e">
        <f t="shared" si="5"/>
        <v>#VALUE!</v>
      </c>
      <c r="BZ60" s="112" t="e">
        <f t="shared" si="6"/>
        <v>#VALUE!</v>
      </c>
      <c r="CA60" s="111" t="e">
        <f t="shared" si="7"/>
        <v>#VALUE!</v>
      </c>
      <c r="CB60" s="103" t="e">
        <f>$AY60*Assembly!Y$4+$AZ60*Assembly!Y$5+$BA60*Assembly!Y$6+$BB60*Assembly!Y$7+$BC60*Assembly!Y$8+$BD60*Assembly!Y$9+$BE60*Assembly!Y$10+$BF60*Assembly!Y$11+$BG60*Assembly!Y$12+$BH60*Assembly!Y$13+$BI60*Assembly!Y$14+$BJ60*Assembly!Y$15+$BK60*Assembly!Y$16+$BL60*Assembly!Y$17+$BM60*Assembly!Y$18+$BN60*Assembly!Y$19+$BO60*Assembly!Y$20+$BP60*Assembly!Y$21+$BQ60*Assembly!Y$22+$BR60*Assembly!Y$23+$BS60*Assembly!Y$24</f>
        <v>#VALUE!</v>
      </c>
      <c r="CC60" s="103" t="e">
        <f t="shared" si="8"/>
        <v>#VALUE!</v>
      </c>
      <c r="CD60" s="113" t="e">
        <f t="shared" si="9"/>
        <v>#VALUE!</v>
      </c>
      <c r="CE60" s="114" t="e">
        <f>$AY60*Assembly!AC$4+$AZ60*Assembly!AC$5+$BA60*Assembly!AC$6+$BB60*Assembly!AC$7+$BC60*Assembly!AC$8+$BD60*Assembly!AC$9+$BE60*Assembly!AC$10+$BF60*Assembly!AC$11+$BG60*Assembly!AC$12+$BH60*Assembly!AC$13+$BI60*Assembly!AC$14+$BJ60*Assembly!AC$15+$BK60*Assembly!AC$16+$BL60*Assembly!AC$17+$BM60*Assembly!AC$18+$BN60*Assembly!AC$19+$BO60*Assembly!AC$20+$BP60*Assembly!AC$21+$BQ60*Assembly!AC$22+$BR60*Assembly!AC$23+$BS60*Assembly!AC$24</f>
        <v>#VALUE!</v>
      </c>
      <c r="CF60" s="352" t="e">
        <f>$AY60*Assembly!M$4+$AZ60*Assembly!M$5+$BA60*Assembly!M$6+$BB60*Assembly!M$7+$BC60*Assembly!M$8+$BD60*Assembly!M$9+$BE60*Assembly!M$10+$BF60*Assembly!M$11+$BG60*Assembly!M$12+$BH60*Assembly!M$13+$BI60*Assembly!M$14+$BJ60*Assembly!M$15+$BK60*Assembly!M$16+$BL60*Assembly!M$17+$BM60*Assembly!M$18+$BN60*Assembly!M$19+$BO60*Assembly!M$20+$BP60*Assembly!M$21+$BQ60*Assembly!M$22+$BR60*Assembly!M$23+$BS60*Assembly!M$24</f>
        <v>#VALUE!</v>
      </c>
      <c r="CG60" s="352" t="e">
        <f>$AY60*Assembly!N$4+$AZ60*Assembly!N$5+$BA60*Assembly!N$6+$BB60*Assembly!N$7+$BC60*Assembly!N$8+$BD60*Assembly!N$9+$BE60*Assembly!N$10+$BF60*Assembly!N$11+$BG60*Assembly!N$12+$BH60*Assembly!N$13+$BI60*Assembly!N$14+$BJ60*Assembly!N$15+$BK60*Assembly!N$16+$BL60*Assembly!N$17+$BM60*Assembly!N$18+$BN60*Assembly!N$19+$BO60*Assembly!N$20+$BP60*Assembly!N$21+$BQ60*Assembly!N$22+$BR60*Assembly!N$23+$BS60*Assembly!N$24</f>
        <v>#VALUE!</v>
      </c>
      <c r="CH60" s="352" t="e">
        <f>$AY60*Assembly!O$4+$AZ60*Assembly!O$5+$BA60*Assembly!O$6+$BB60*Assembly!O$7+$BC60*Assembly!O$8+$BD60*Assembly!O$9+$BE60*Assembly!O$10+$BF60*Assembly!O$11+$BG60*Assembly!O$12+$BH60*Assembly!O$13+$BI60*Assembly!O$14+$BJ60*Assembly!O$15+$BK60*Assembly!O$16+$BL60*Assembly!O$17+$BM60*Assembly!O$18+$BN60*Assembly!O$19+$BO60*Assembly!O$20+$BP60*Assembly!O$21+$BQ60*Assembly!O$22+$BR60*Assembly!O$23+$BS60*Assembly!O$24</f>
        <v>#VALUE!</v>
      </c>
      <c r="CI60" s="347" t="e">
        <f>$AY60*Assembly!P$4+$AZ60*Assembly!P$5+$BA60*Assembly!P$6+$BB60*Assembly!P$7+$BC60*Assembly!P$8+$BD60*Assembly!P$9+$BE60*Assembly!P$10+$BF60*Assembly!P$11+$BG60*Assembly!P$12+$BH60*Assembly!P$13+$BI60*Assembly!P$14+$BJ60*Assembly!P$15+$BK60*Assembly!P$16+$BL60*Assembly!P$17+$BM60*Assembly!P$18+$BN60*Assembly!P$19+$BO60*Assembly!P$20+$BP60*Assembly!P$21+$BQ60*Assembly!P$22+$BR60*Assembly!P$23+$BS60*Assembly!P$24</f>
        <v>#VALUE!</v>
      </c>
      <c r="CJ60" s="347" t="e">
        <f>$AY60*Assembly!Q$4+$AZ60*Assembly!Q$5+$BA60*Assembly!Q$6+$BB60*Assembly!Q$7+$BC60*Assembly!Q$8+$BD60*Assembly!Q$9+$BE60*Assembly!Q$10+$BF60*Assembly!Q$11+$BG60*Assembly!Q$12+$BH60*Assembly!Q$13+$BI60*Assembly!Q$14+$BJ60*Assembly!Q$15+$BK60*Assembly!Q$16+$BL60*Assembly!Q$17+$BM60*Assembly!Q$18+$BN60*Assembly!Q$19+$BO60*Assembly!Q$20+$BP60*Assembly!Q$21+$BQ60*Assembly!Q$22+$BR60*Assembly!Q$23+$BS60*Assembly!Q$24</f>
        <v>#VALUE!</v>
      </c>
      <c r="CK60" s="352" t="e">
        <f>$AY60*Assembly!R$4+$AZ60*Assembly!R$5+$BA60*Assembly!R$6+$BB60*Assembly!R$7+$BC60*Assembly!R$8+$BD60*Assembly!R$9+$BE60*Assembly!R$10+$BF60*Assembly!R$11+$BG60*Assembly!R$12+$BH60*Assembly!R$13+$BI60*Assembly!R$14+$BJ60*Assembly!R$15+$BK60*Assembly!R$16+$BL60*Assembly!R$17+$BM60*Assembly!R$18+$BN60*Assembly!R$19+$BO60*Assembly!R$20+$BP60*Assembly!R$21+$BQ60*Assembly!R$22+$BR60*Assembly!R$23+$BS60*Assembly!R$24</f>
        <v>#VALUE!</v>
      </c>
      <c r="CL60" s="347" t="e">
        <f>$AY60*Assembly!S$4+$AZ60*Assembly!S$5+$BA60*Assembly!S$6+$BB60*Assembly!S$7+$BC60*Assembly!S$8+$BD60*Assembly!S$9+$BE60*Assembly!S$10+$BF60*Assembly!S$11+$BG60*Assembly!S$12+$BH60*Assembly!S$13+$BI60*Assembly!S$14+$BJ60*Assembly!S$15+$BK60*Assembly!S$16+$BL60*Assembly!S$17+$BM60*Assembly!S$18+$BN60*Assembly!S$19+$BO60*Assembly!S$20+$BP60*Assembly!S$21+$BQ60*Assembly!S$22+$BR60*Assembly!S$23+$BS60*Assembly!S$24</f>
        <v>#VALUE!</v>
      </c>
      <c r="CM60" s="347" t="e">
        <f>$AY60*Assembly!T$4+$AZ60*Assembly!T$5+$BA60*Assembly!T$6+$BB60*Assembly!T$7+$BC60*Assembly!T$8+$BD60*Assembly!T$9+$BE60*Assembly!T$10+$BF60*Assembly!T$11+$BG60*Assembly!T$12+$BH60*Assembly!T$13+$BI60*Assembly!T$14+$BJ60*Assembly!T$15+$BK60*Assembly!T$16+$BL60*Assembly!T$17+$BM60*Assembly!T$18+$BN60*Assembly!T$19+$BO60*Assembly!T$20+$BP60*Assembly!T$21+$BQ60*Assembly!T$22+$BR60*Assembly!T$23+$BS60*Assembly!T$24</f>
        <v>#VALUE!</v>
      </c>
      <c r="CN60" s="347" t="e">
        <f>$AY60*Assembly!U$4+$AZ60*Assembly!U$5+$BA60*Assembly!U$6+$BB60*Assembly!U$7+$BC60*Assembly!U$8+$BD60*Assembly!U$9+$BE60*Assembly!U$10+$BF60*Assembly!U$11+$BG60*Assembly!U$12+$BH60*Assembly!U$13+$BI60*Assembly!U$14+$BJ60*Assembly!U$15+$BK60*Assembly!U$16+$BL60*Assembly!U$17+$BM60*Assembly!U$18+$BN60*Assembly!U$19+$BO60*Assembly!U$20+$BP60*Assembly!U$21+$BQ60*Assembly!U$22+$BR60*Assembly!U$23+$BS60*Assembly!U$24</f>
        <v>#VALUE!</v>
      </c>
      <c r="CO60" s="352" t="e">
        <f>$AY60*Assembly!V$4+$AZ60*Assembly!V$5+$BA60*Assembly!V$6+$BB60*Assembly!V$7+$BC60*Assembly!V$8+$BD60*Assembly!V$9+$BE60*Assembly!V$10+$BF60*Assembly!V$11+$BG60*Assembly!V$12+$BH60*Assembly!V$13+$BI60*Assembly!V$14+$BJ60*Assembly!V$15+$BK60*Assembly!V$16+$BL60*Assembly!V$17+$BM60*Assembly!V$18+$BN60*Assembly!V$19+$BO60*Assembly!V$20+$BP60*Assembly!V$21+$BQ60*Assembly!V$22+$BR60*Assembly!V$23+$BS60*Assembly!V$24</f>
        <v>#VALUE!</v>
      </c>
      <c r="CP60" s="352" t="e">
        <f>CF60*Refining!$F$3</f>
        <v>#VALUE!</v>
      </c>
      <c r="CQ60" s="352" t="e">
        <f>CG60*Refining!$F$4</f>
        <v>#VALUE!</v>
      </c>
      <c r="CR60" s="352" t="e">
        <f>CH60*Refining!$F$5</f>
        <v>#VALUE!</v>
      </c>
      <c r="CS60" s="352" t="e">
        <f>CI60*Refining!$F$6</f>
        <v>#VALUE!</v>
      </c>
      <c r="CT60" s="352" t="e">
        <f>CJ60*Refining!$F$7</f>
        <v>#VALUE!</v>
      </c>
      <c r="CU60" s="352" t="e">
        <f>CK60*Refining!$F$8</f>
        <v>#VALUE!</v>
      </c>
      <c r="CV60" s="352" t="e">
        <f>CL60*Refining!$F$9</f>
        <v>#VALUE!</v>
      </c>
      <c r="CW60" s="352" t="e">
        <f>CM60*Refining!$F$10</f>
        <v>#VALUE!</v>
      </c>
      <c r="CX60" s="352" t="e">
        <f>CN60*Refining!$F$11</f>
        <v>#VALUE!</v>
      </c>
      <c r="CY60" s="352" t="e">
        <f>CO60*Refining!$F$12</f>
        <v>#VALUE!</v>
      </c>
      <c r="CZ60" s="121" t="e">
        <f t="shared" ref="CZ60:DS60" si="242">IF(CF60 = 0, "", CF60)</f>
        <v>#VALUE!</v>
      </c>
      <c r="DA60" s="122" t="e">
        <f t="shared" si="242"/>
        <v>#VALUE!</v>
      </c>
      <c r="DB60" s="122" t="e">
        <f t="shared" si="242"/>
        <v>#VALUE!</v>
      </c>
      <c r="DC60" s="122" t="e">
        <f t="shared" si="242"/>
        <v>#VALUE!</v>
      </c>
      <c r="DD60" s="123" t="e">
        <f t="shared" si="242"/>
        <v>#VALUE!</v>
      </c>
      <c r="DE60" s="122" t="e">
        <f t="shared" si="242"/>
        <v>#VALUE!</v>
      </c>
      <c r="DF60" s="123" t="e">
        <f t="shared" si="242"/>
        <v>#VALUE!</v>
      </c>
      <c r="DG60" s="123" t="e">
        <f t="shared" si="242"/>
        <v>#VALUE!</v>
      </c>
      <c r="DH60" s="122" t="e">
        <f t="shared" si="242"/>
        <v>#VALUE!</v>
      </c>
      <c r="DI60" s="124" t="e">
        <f t="shared" si="242"/>
        <v>#VALUE!</v>
      </c>
      <c r="DJ60" s="121" t="e">
        <f t="shared" si="242"/>
        <v>#VALUE!</v>
      </c>
      <c r="DK60" s="122" t="e">
        <f t="shared" si="242"/>
        <v>#VALUE!</v>
      </c>
      <c r="DL60" s="122" t="e">
        <f t="shared" si="242"/>
        <v>#VALUE!</v>
      </c>
      <c r="DM60" s="122" t="e">
        <f t="shared" si="242"/>
        <v>#VALUE!</v>
      </c>
      <c r="DN60" s="123" t="e">
        <f t="shared" si="242"/>
        <v>#VALUE!</v>
      </c>
      <c r="DO60" s="122" t="e">
        <f t="shared" si="242"/>
        <v>#VALUE!</v>
      </c>
      <c r="DP60" s="122" t="e">
        <f t="shared" si="242"/>
        <v>#VALUE!</v>
      </c>
      <c r="DQ60" s="122" t="e">
        <f t="shared" si="242"/>
        <v>#VALUE!</v>
      </c>
      <c r="DR60" s="122" t="e">
        <f t="shared" si="242"/>
        <v>#VALUE!</v>
      </c>
      <c r="DS60" s="124" t="e">
        <f t="shared" si="242"/>
        <v>#VALUE!</v>
      </c>
      <c r="DT60" s="121" t="e">
        <f t="shared" si="11"/>
        <v>#VALUE!</v>
      </c>
      <c r="DU60" s="125" t="e">
        <f t="shared" si="12"/>
        <v>#VALUE!</v>
      </c>
      <c r="DV60" s="103" t="e">
        <f>CZ60*'Ores &amp; Ingots'!$C$3+DA60*'Ores &amp; Ingots'!$C$4+DB60*'Ores &amp; Ingots'!$C$5+DC60*'Ores &amp; Ingots'!$C$6+DD60*'Ores &amp; Ingots'!$C$7+DE60*'Ores &amp; Ingots'!$C$8+DF60*'Ores &amp; Ingots'!$C$9+DG60*'Ores &amp; Ingots'!$C$10+DH60*'Ores &amp; Ingots'!$C$11+DI60*'Ores &amp; Ingots'!$C$12</f>
        <v>#VALUE!</v>
      </c>
      <c r="DW60" s="103" t="e">
        <f>DJ60*'Ores &amp; Ingots'!$B$3+DK60*'Ores &amp; Ingots'!$B$4+DL60*'Ores &amp; Ingots'!$B$5+DM60*'Ores &amp; Ingots'!$B$6+DN60*'Ores &amp; Ingots'!$B$7+DO60*'Ores &amp; Ingots'!$B$8+DP60*'Ores &amp; Ingots'!$B$9+DQ60*'Ores &amp; Ingots'!$B$10+DR60*'Ores &amp; Ingots'!$B$11+DS60*'Ores &amp; Ingots'!$B$12</f>
        <v>#VALUE!</v>
      </c>
      <c r="DX60" s="125" t="e">
        <f>CZ60*Refining!$G$3+DA60*Refining!$G$4+DB60*Refining!$G$5+DC60*Refining!$G$6+DD60*Refining!$G$7+DE60*Refining!$G$8+DF60*Refining!$G$9+DG60*Refining!$G$10+DH60*Refining!$G$11+DI60*Refining!$G$12</f>
        <v>#VALUE!</v>
      </c>
      <c r="DY60" s="125" t="e">
        <f t="shared" si="13"/>
        <v>#VALUE!</v>
      </c>
      <c r="DZ60" s="129" t="e">
        <f t="shared" si="14"/>
        <v>#VALUE!</v>
      </c>
      <c r="EA60" s="121" t="e">
        <f t="shared" si="15"/>
        <v>#VALUE!</v>
      </c>
      <c r="EB60" s="131" t="e">
        <f t="shared" ref="EB60:EC60" si="243">EA60/60</f>
        <v>#VALUE!</v>
      </c>
      <c r="EC60" s="131" t="e">
        <f t="shared" si="243"/>
        <v>#VALUE!</v>
      </c>
      <c r="ED60" s="121" t="e">
        <f t="shared" si="17"/>
        <v>#VALUE!</v>
      </c>
      <c r="EE60" s="131" t="e">
        <f t="shared" ref="EE60:EF60" si="244">ED60/1000</f>
        <v>#VALUE!</v>
      </c>
      <c r="EF60" s="134" t="e">
        <f t="shared" si="244"/>
        <v>#VALUE!</v>
      </c>
      <c r="EG60" s="113" t="e">
        <f t="shared" si="19"/>
        <v>#VALUE!</v>
      </c>
      <c r="EH60" s="293" t="e">
        <f t="shared" si="20"/>
        <v>#VALUE!</v>
      </c>
      <c r="EI60" s="133">
        <v>2624</v>
      </c>
    </row>
    <row r="61" spans="1:139" ht="12.75" x14ac:dyDescent="0.2">
      <c r="A61" s="864"/>
      <c r="B61" s="135" t="s">
        <v>286</v>
      </c>
      <c r="C61" s="137" t="s">
        <v>156</v>
      </c>
      <c r="D61" s="137">
        <v>1</v>
      </c>
      <c r="E61" s="137">
        <v>1</v>
      </c>
      <c r="F61" s="137">
        <v>1</v>
      </c>
      <c r="G61" s="202">
        <f t="shared" si="0"/>
        <v>15.625</v>
      </c>
      <c r="H61" s="203">
        <v>3</v>
      </c>
      <c r="I61" s="203">
        <v>3</v>
      </c>
      <c r="J61" s="204">
        <f>H61/Main!$D$9</f>
        <v>0.6</v>
      </c>
      <c r="K61" s="204">
        <f>I61/Main!$D$10</f>
        <v>1.5</v>
      </c>
      <c r="L61" s="204">
        <f t="shared" si="1"/>
        <v>2.5</v>
      </c>
      <c r="M61" s="204">
        <v>1</v>
      </c>
      <c r="N61" s="205"/>
      <c r="O61" s="206">
        <v>60</v>
      </c>
      <c r="P61" s="207"/>
      <c r="Q61" s="208"/>
      <c r="R61" s="207"/>
      <c r="S61" s="209"/>
      <c r="T61" s="209"/>
      <c r="U61" s="207"/>
      <c r="V61" s="207"/>
      <c r="W61" s="209"/>
      <c r="X61" s="209"/>
      <c r="Y61" s="207"/>
      <c r="Z61" s="207"/>
      <c r="AA61" s="207"/>
      <c r="AB61" s="207"/>
      <c r="AC61" s="371" t="s">
        <v>220</v>
      </c>
      <c r="AD61" s="165">
        <v>0</v>
      </c>
      <c r="AE61" s="165">
        <v>0</v>
      </c>
      <c r="AF61" s="165">
        <v>0</v>
      </c>
      <c r="AG61" s="165">
        <v>0</v>
      </c>
      <c r="AH61" s="171">
        <v>1</v>
      </c>
      <c r="AI61" s="165">
        <v>0</v>
      </c>
      <c r="AJ61" s="165">
        <v>0</v>
      </c>
      <c r="AK61" s="165">
        <v>0</v>
      </c>
      <c r="AL61" s="165">
        <v>0</v>
      </c>
      <c r="AM61" s="165">
        <v>0</v>
      </c>
      <c r="AN61" s="165">
        <v>0</v>
      </c>
      <c r="AO61" s="165">
        <v>0</v>
      </c>
      <c r="AP61" s="165">
        <v>0</v>
      </c>
      <c r="AQ61" s="165">
        <v>0</v>
      </c>
      <c r="AR61" s="165">
        <v>0</v>
      </c>
      <c r="AS61" s="165">
        <v>0</v>
      </c>
      <c r="AT61" s="165">
        <v>0</v>
      </c>
      <c r="AU61" s="165">
        <v>0</v>
      </c>
      <c r="AV61" s="165">
        <v>0</v>
      </c>
      <c r="AW61" s="165">
        <v>0</v>
      </c>
      <c r="AX61" s="165">
        <v>0</v>
      </c>
      <c r="AY61" s="162" t="str">
        <f t="shared" ref="AY61:BS61" si="245">IF(AD61 = 0, "", AD61)</f>
        <v/>
      </c>
      <c r="AZ61" s="163" t="str">
        <f t="shared" si="245"/>
        <v/>
      </c>
      <c r="BA61" s="163" t="str">
        <f t="shared" si="245"/>
        <v/>
      </c>
      <c r="BB61" s="163" t="str">
        <f t="shared" si="245"/>
        <v/>
      </c>
      <c r="BC61" s="165">
        <f t="shared" si="245"/>
        <v>1</v>
      </c>
      <c r="BD61" s="163" t="str">
        <f t="shared" si="245"/>
        <v/>
      </c>
      <c r="BE61" s="163" t="str">
        <f t="shared" si="245"/>
        <v/>
      </c>
      <c r="BF61" s="163" t="str">
        <f t="shared" si="245"/>
        <v/>
      </c>
      <c r="BG61" s="163" t="str">
        <f t="shared" si="245"/>
        <v/>
      </c>
      <c r="BH61" s="163" t="str">
        <f t="shared" si="245"/>
        <v/>
      </c>
      <c r="BI61" s="163" t="str">
        <f t="shared" si="245"/>
        <v/>
      </c>
      <c r="BJ61" s="163" t="str">
        <f t="shared" si="245"/>
        <v/>
      </c>
      <c r="BK61" s="163" t="str">
        <f t="shared" si="245"/>
        <v/>
      </c>
      <c r="BL61" s="163" t="str">
        <f t="shared" si="245"/>
        <v/>
      </c>
      <c r="BM61" s="163" t="str">
        <f t="shared" si="245"/>
        <v/>
      </c>
      <c r="BN61" s="163" t="str">
        <f t="shared" si="245"/>
        <v/>
      </c>
      <c r="BO61" s="163" t="str">
        <f t="shared" si="245"/>
        <v/>
      </c>
      <c r="BP61" s="163" t="str">
        <f t="shared" si="245"/>
        <v/>
      </c>
      <c r="BQ61" s="163" t="str">
        <f t="shared" si="245"/>
        <v/>
      </c>
      <c r="BR61" s="163" t="str">
        <f t="shared" si="245"/>
        <v/>
      </c>
      <c r="BS61" s="173" t="str">
        <f t="shared" si="245"/>
        <v/>
      </c>
      <c r="BT61" s="175" t="e">
        <f>$AY61*Assembly!Z$4+$AZ61*Assembly!Z$5+$BA61*Assembly!Z$6+$BB61*Assembly!Z$7+$BC61*Assembly!Z$8+$BD61*Assembly!Z$9+$BE61*Assembly!Z$10+$BF61*Assembly!Z$11+$BG61*Assembly!Z$12+$BH61*Assembly!Z$13+$BI61*Assembly!Z$14+$BJ61*Assembly!Z$15+$BK61*Assembly!Z$16+$BL61*Assembly!Z$17+$BM61*Assembly!Z$18+$BN61*Assembly!Z$19+$BO61*Assembly!Z$20+$BP61*Assembly!Z$21+$BQ61*Assembly!Z$22+$BR61*Assembly!Z$23+$BS61*Assembly!Z$24</f>
        <v>#VALUE!</v>
      </c>
      <c r="BU61" s="165" t="e">
        <f t="shared" si="3"/>
        <v>#VALUE!</v>
      </c>
      <c r="BV61" s="176"/>
      <c r="BW61" s="165" t="e">
        <f>$AY61*Assembly!AD$4+$AZ61*Assembly!AD$5+$BA61*Assembly!AD$6+$BB61*Assembly!AD$7+$BC61*Assembly!AD$8+$BD61*Assembly!AD$9+$BE61*Assembly!AD$10+$BF61*Assembly!AD$11+$BG61*Assembly!AD$12+$BH61*Assembly!AD$13+$BI61*Assembly!AD$14+$BJ61*Assembly!AD$15+$BK61*Assembly!AD$16+$BL61*Assembly!AD$17+$BM61*Assembly!AD$18+$BN61*Assembly!AD$19+$BO61*Assembly!AD$20+$BP61*Assembly!AD$21+$BQ61*Assembly!AD$22+$BR61*Assembly!AD$23+$BS61*Assembly!AD$24</f>
        <v>#VALUE!</v>
      </c>
      <c r="BX61" s="180" t="e">
        <f t="shared" si="4"/>
        <v>#VALUE!</v>
      </c>
      <c r="BY61" s="181" t="e">
        <f t="shared" si="5"/>
        <v>#VALUE!</v>
      </c>
      <c r="BZ61" s="182" t="e">
        <f t="shared" si="6"/>
        <v>#VALUE!</v>
      </c>
      <c r="CA61" s="181" t="e">
        <f t="shared" si="7"/>
        <v>#VALUE!</v>
      </c>
      <c r="CB61" s="165" t="e">
        <f>$AY61*Assembly!Y$4+$AZ61*Assembly!Y$5+$BA61*Assembly!Y$6+$BB61*Assembly!Y$7+$BC61*Assembly!Y$8+$BD61*Assembly!Y$9+$BE61*Assembly!Y$10+$BF61*Assembly!Y$11+$BG61*Assembly!Y$12+$BH61*Assembly!Y$13+$BI61*Assembly!Y$14+$BJ61*Assembly!Y$15+$BK61*Assembly!Y$16+$BL61*Assembly!Y$17+$BM61*Assembly!Y$18+$BN61*Assembly!Y$19+$BO61*Assembly!Y$20+$BP61*Assembly!Y$21+$BQ61*Assembly!Y$22+$BR61*Assembly!Y$23+$BS61*Assembly!Y$24</f>
        <v>#VALUE!</v>
      </c>
      <c r="CC61" s="165" t="e">
        <f t="shared" si="8"/>
        <v>#VALUE!</v>
      </c>
      <c r="CD61" s="136" t="e">
        <f t="shared" si="9"/>
        <v>#VALUE!</v>
      </c>
      <c r="CE61" s="184" t="e">
        <f>$AY61*Assembly!AC$4+$AZ61*Assembly!AC$5+$BA61*Assembly!AC$6+$BB61*Assembly!AC$7+$BC61*Assembly!AC$8+$BD61*Assembly!AC$9+$BE61*Assembly!AC$10+$BF61*Assembly!AC$11+$BG61*Assembly!AC$12+$BH61*Assembly!AC$13+$BI61*Assembly!AC$14+$BJ61*Assembly!AC$15+$BK61*Assembly!AC$16+$BL61*Assembly!AC$17+$BM61*Assembly!AC$18+$BN61*Assembly!AC$19+$BO61*Assembly!AC$20+$BP61*Assembly!AC$21+$BQ61*Assembly!AC$22+$BR61*Assembly!AC$23+$BS61*Assembly!AC$24</f>
        <v>#VALUE!</v>
      </c>
      <c r="CF61" s="208" t="e">
        <f>$AY61*Assembly!M$4+$AZ61*Assembly!M$5+$BA61*Assembly!M$6+$BB61*Assembly!M$7+$BC61*Assembly!M$8+$BD61*Assembly!M$9+$BE61*Assembly!M$10+$BF61*Assembly!M$11+$BG61*Assembly!M$12+$BH61*Assembly!M$13+$BI61*Assembly!M$14+$BJ61*Assembly!M$15+$BK61*Assembly!M$16+$BL61*Assembly!M$17+$BM61*Assembly!M$18+$BN61*Assembly!M$19+$BO61*Assembly!M$20+$BP61*Assembly!M$21+$BQ61*Assembly!M$22+$BR61*Assembly!M$23+$BS61*Assembly!M$24</f>
        <v>#VALUE!</v>
      </c>
      <c r="CG61" s="208" t="e">
        <f>$AY61*Assembly!N$4+$AZ61*Assembly!N$5+$BA61*Assembly!N$6+$BB61*Assembly!N$7+$BC61*Assembly!N$8+$BD61*Assembly!N$9+$BE61*Assembly!N$10+$BF61*Assembly!N$11+$BG61*Assembly!N$12+$BH61*Assembly!N$13+$BI61*Assembly!N$14+$BJ61*Assembly!N$15+$BK61*Assembly!N$16+$BL61*Assembly!N$17+$BM61*Assembly!N$18+$BN61*Assembly!N$19+$BO61*Assembly!N$20+$BP61*Assembly!N$21+$BQ61*Assembly!N$22+$BR61*Assembly!N$23+$BS61*Assembly!N$24</f>
        <v>#VALUE!</v>
      </c>
      <c r="CH61" s="208" t="e">
        <f>$AY61*Assembly!O$4+$AZ61*Assembly!O$5+$BA61*Assembly!O$6+$BB61*Assembly!O$7+$BC61*Assembly!O$8+$BD61*Assembly!O$9+$BE61*Assembly!O$10+$BF61*Assembly!O$11+$BG61*Assembly!O$12+$BH61*Assembly!O$13+$BI61*Assembly!O$14+$BJ61*Assembly!O$15+$BK61*Assembly!O$16+$BL61*Assembly!O$17+$BM61*Assembly!O$18+$BN61*Assembly!O$19+$BO61*Assembly!O$20+$BP61*Assembly!O$21+$BQ61*Assembly!O$22+$BR61*Assembly!O$23+$BS61*Assembly!O$24</f>
        <v>#VALUE!</v>
      </c>
      <c r="CI61" s="203" t="e">
        <f>$AY61*Assembly!P$4+$AZ61*Assembly!P$5+$BA61*Assembly!P$6+$BB61*Assembly!P$7+$BC61*Assembly!P$8+$BD61*Assembly!P$9+$BE61*Assembly!P$10+$BF61*Assembly!P$11+$BG61*Assembly!P$12+$BH61*Assembly!P$13+$BI61*Assembly!P$14+$BJ61*Assembly!P$15+$BK61*Assembly!P$16+$BL61*Assembly!P$17+$BM61*Assembly!P$18+$BN61*Assembly!P$19+$BO61*Assembly!P$20+$BP61*Assembly!P$21+$BQ61*Assembly!P$22+$BR61*Assembly!P$23+$BS61*Assembly!P$24</f>
        <v>#VALUE!</v>
      </c>
      <c r="CJ61" s="203" t="e">
        <f>$AY61*Assembly!Q$4+$AZ61*Assembly!Q$5+$BA61*Assembly!Q$6+$BB61*Assembly!Q$7+$BC61*Assembly!Q$8+$BD61*Assembly!Q$9+$BE61*Assembly!Q$10+$BF61*Assembly!Q$11+$BG61*Assembly!Q$12+$BH61*Assembly!Q$13+$BI61*Assembly!Q$14+$BJ61*Assembly!Q$15+$BK61*Assembly!Q$16+$BL61*Assembly!Q$17+$BM61*Assembly!Q$18+$BN61*Assembly!Q$19+$BO61*Assembly!Q$20+$BP61*Assembly!Q$21+$BQ61*Assembly!Q$22+$BR61*Assembly!Q$23+$BS61*Assembly!Q$24</f>
        <v>#VALUE!</v>
      </c>
      <c r="CK61" s="208" t="e">
        <f>$AY61*Assembly!R$4+$AZ61*Assembly!R$5+$BA61*Assembly!R$6+$BB61*Assembly!R$7+$BC61*Assembly!R$8+$BD61*Assembly!R$9+$BE61*Assembly!R$10+$BF61*Assembly!R$11+$BG61*Assembly!R$12+$BH61*Assembly!R$13+$BI61*Assembly!R$14+$BJ61*Assembly!R$15+$BK61*Assembly!R$16+$BL61*Assembly!R$17+$BM61*Assembly!R$18+$BN61*Assembly!R$19+$BO61*Assembly!R$20+$BP61*Assembly!R$21+$BQ61*Assembly!R$22+$BR61*Assembly!R$23+$BS61*Assembly!R$24</f>
        <v>#VALUE!</v>
      </c>
      <c r="CL61" s="203" t="e">
        <f>$AY61*Assembly!S$4+$AZ61*Assembly!S$5+$BA61*Assembly!S$6+$BB61*Assembly!S$7+$BC61*Assembly!S$8+$BD61*Assembly!S$9+$BE61*Assembly!S$10+$BF61*Assembly!S$11+$BG61*Assembly!S$12+$BH61*Assembly!S$13+$BI61*Assembly!S$14+$BJ61*Assembly!S$15+$BK61*Assembly!S$16+$BL61*Assembly!S$17+$BM61*Assembly!S$18+$BN61*Assembly!S$19+$BO61*Assembly!S$20+$BP61*Assembly!S$21+$BQ61*Assembly!S$22+$BR61*Assembly!S$23+$BS61*Assembly!S$24</f>
        <v>#VALUE!</v>
      </c>
      <c r="CM61" s="203" t="e">
        <f>$AY61*Assembly!T$4+$AZ61*Assembly!T$5+$BA61*Assembly!T$6+$BB61*Assembly!T$7+$BC61*Assembly!T$8+$BD61*Assembly!T$9+$BE61*Assembly!T$10+$BF61*Assembly!T$11+$BG61*Assembly!T$12+$BH61*Assembly!T$13+$BI61*Assembly!T$14+$BJ61*Assembly!T$15+$BK61*Assembly!T$16+$BL61*Assembly!T$17+$BM61*Assembly!T$18+$BN61*Assembly!T$19+$BO61*Assembly!T$20+$BP61*Assembly!T$21+$BQ61*Assembly!T$22+$BR61*Assembly!T$23+$BS61*Assembly!T$24</f>
        <v>#VALUE!</v>
      </c>
      <c r="CN61" s="203" t="e">
        <f>$AY61*Assembly!U$4+$AZ61*Assembly!U$5+$BA61*Assembly!U$6+$BB61*Assembly!U$7+$BC61*Assembly!U$8+$BD61*Assembly!U$9+$BE61*Assembly!U$10+$BF61*Assembly!U$11+$BG61*Assembly!U$12+$BH61*Assembly!U$13+$BI61*Assembly!U$14+$BJ61*Assembly!U$15+$BK61*Assembly!U$16+$BL61*Assembly!U$17+$BM61*Assembly!U$18+$BN61*Assembly!U$19+$BO61*Assembly!U$20+$BP61*Assembly!U$21+$BQ61*Assembly!U$22+$BR61*Assembly!U$23+$BS61*Assembly!U$24</f>
        <v>#VALUE!</v>
      </c>
      <c r="CO61" s="208" t="e">
        <f>$AY61*Assembly!V$4+$AZ61*Assembly!V$5+$BA61*Assembly!V$6+$BB61*Assembly!V$7+$BC61*Assembly!V$8+$BD61*Assembly!V$9+$BE61*Assembly!V$10+$BF61*Assembly!V$11+$BG61*Assembly!V$12+$BH61*Assembly!V$13+$BI61*Assembly!V$14+$BJ61*Assembly!V$15+$BK61*Assembly!V$16+$BL61*Assembly!V$17+$BM61*Assembly!V$18+$BN61*Assembly!V$19+$BO61*Assembly!V$20+$BP61*Assembly!V$21+$BQ61*Assembly!V$22+$BR61*Assembly!V$23+$BS61*Assembly!V$24</f>
        <v>#VALUE!</v>
      </c>
      <c r="CP61" s="208" t="e">
        <f>CF61*Refining!$F$3</f>
        <v>#VALUE!</v>
      </c>
      <c r="CQ61" s="208" t="e">
        <f>CG61*Refining!$F$4</f>
        <v>#VALUE!</v>
      </c>
      <c r="CR61" s="208" t="e">
        <f>CH61*Refining!$F$5</f>
        <v>#VALUE!</v>
      </c>
      <c r="CS61" s="208" t="e">
        <f>CI61*Refining!$F$6</f>
        <v>#VALUE!</v>
      </c>
      <c r="CT61" s="208" t="e">
        <f>CJ61*Refining!$F$7</f>
        <v>#VALUE!</v>
      </c>
      <c r="CU61" s="208" t="e">
        <f>CK61*Refining!$F$8</f>
        <v>#VALUE!</v>
      </c>
      <c r="CV61" s="208" t="e">
        <f>CL61*Refining!$F$9</f>
        <v>#VALUE!</v>
      </c>
      <c r="CW61" s="208" t="e">
        <f>CM61*Refining!$F$10</f>
        <v>#VALUE!</v>
      </c>
      <c r="CX61" s="208" t="e">
        <f>CN61*Refining!$F$11</f>
        <v>#VALUE!</v>
      </c>
      <c r="CY61" s="208" t="e">
        <f>CO61*Refining!$F$12</f>
        <v>#VALUE!</v>
      </c>
      <c r="CZ61" s="190" t="e">
        <f t="shared" ref="CZ61:DS61" si="246">IF(CF61 = 0, "", CF61)</f>
        <v>#VALUE!</v>
      </c>
      <c r="DA61" s="191" t="e">
        <f t="shared" si="246"/>
        <v>#VALUE!</v>
      </c>
      <c r="DB61" s="191" t="e">
        <f t="shared" si="246"/>
        <v>#VALUE!</v>
      </c>
      <c r="DC61" s="191" t="e">
        <f t="shared" si="246"/>
        <v>#VALUE!</v>
      </c>
      <c r="DD61" s="193" t="e">
        <f t="shared" si="246"/>
        <v>#VALUE!</v>
      </c>
      <c r="DE61" s="191" t="e">
        <f t="shared" si="246"/>
        <v>#VALUE!</v>
      </c>
      <c r="DF61" s="193" t="e">
        <f t="shared" si="246"/>
        <v>#VALUE!</v>
      </c>
      <c r="DG61" s="193" t="e">
        <f t="shared" si="246"/>
        <v>#VALUE!</v>
      </c>
      <c r="DH61" s="191" t="e">
        <f t="shared" si="246"/>
        <v>#VALUE!</v>
      </c>
      <c r="DI61" s="195" t="e">
        <f t="shared" si="246"/>
        <v>#VALUE!</v>
      </c>
      <c r="DJ61" s="190" t="e">
        <f t="shared" si="246"/>
        <v>#VALUE!</v>
      </c>
      <c r="DK61" s="191" t="e">
        <f t="shared" si="246"/>
        <v>#VALUE!</v>
      </c>
      <c r="DL61" s="191" t="e">
        <f t="shared" si="246"/>
        <v>#VALUE!</v>
      </c>
      <c r="DM61" s="191" t="e">
        <f t="shared" si="246"/>
        <v>#VALUE!</v>
      </c>
      <c r="DN61" s="193" t="e">
        <f t="shared" si="246"/>
        <v>#VALUE!</v>
      </c>
      <c r="DO61" s="191" t="e">
        <f t="shared" si="246"/>
        <v>#VALUE!</v>
      </c>
      <c r="DP61" s="191" t="e">
        <f t="shared" si="246"/>
        <v>#VALUE!</v>
      </c>
      <c r="DQ61" s="191" t="e">
        <f t="shared" si="246"/>
        <v>#VALUE!</v>
      </c>
      <c r="DR61" s="191" t="e">
        <f t="shared" si="246"/>
        <v>#VALUE!</v>
      </c>
      <c r="DS61" s="195" t="e">
        <f t="shared" si="246"/>
        <v>#VALUE!</v>
      </c>
      <c r="DT61" s="190" t="e">
        <f t="shared" si="11"/>
        <v>#VALUE!</v>
      </c>
      <c r="DU61" s="197" t="e">
        <f t="shared" si="12"/>
        <v>#VALUE!</v>
      </c>
      <c r="DV61" s="165" t="e">
        <f>CZ61*'Ores &amp; Ingots'!$C$3+DA61*'Ores &amp; Ingots'!$C$4+DB61*'Ores &amp; Ingots'!$C$5+DC61*'Ores &amp; Ingots'!$C$6+DD61*'Ores &amp; Ingots'!$C$7+DE61*'Ores &amp; Ingots'!$C$8+DF61*'Ores &amp; Ingots'!$C$9+DG61*'Ores &amp; Ingots'!$C$10+DH61*'Ores &amp; Ingots'!$C$11+DI61*'Ores &amp; Ingots'!$C$12</f>
        <v>#VALUE!</v>
      </c>
      <c r="DW61" s="165" t="e">
        <f>DJ61*'Ores &amp; Ingots'!$B$3+DK61*'Ores &amp; Ingots'!$B$4+DL61*'Ores &amp; Ingots'!$B$5+DM61*'Ores &amp; Ingots'!$B$6+DN61*'Ores &amp; Ingots'!$B$7+DO61*'Ores &amp; Ingots'!$B$8+DP61*'Ores &amp; Ingots'!$B$9+DQ61*'Ores &amp; Ingots'!$B$10+DR61*'Ores &amp; Ingots'!$B$11+DS61*'Ores &amp; Ingots'!$B$12</f>
        <v>#VALUE!</v>
      </c>
      <c r="DX61" s="197" t="e">
        <f>CZ61*Refining!$G$3+DA61*Refining!$G$4+DB61*Refining!$G$5+DC61*Refining!$G$6+DD61*Refining!$G$7+DE61*Refining!$G$8+DF61*Refining!$G$9+DG61*Refining!$G$10+DH61*Refining!$G$11+DI61*Refining!$G$12</f>
        <v>#VALUE!</v>
      </c>
      <c r="DY61" s="197" t="e">
        <f t="shared" si="13"/>
        <v>#VALUE!</v>
      </c>
      <c r="DZ61" s="199" t="e">
        <f t="shared" si="14"/>
        <v>#VALUE!</v>
      </c>
      <c r="EA61" s="190" t="e">
        <f t="shared" si="15"/>
        <v>#VALUE!</v>
      </c>
      <c r="EB61" s="200" t="e">
        <f t="shared" ref="EB61:EC61" si="247">EA61/60</f>
        <v>#VALUE!</v>
      </c>
      <c r="EC61" s="200" t="e">
        <f t="shared" si="247"/>
        <v>#VALUE!</v>
      </c>
      <c r="ED61" s="190" t="e">
        <f t="shared" si="17"/>
        <v>#VALUE!</v>
      </c>
      <c r="EE61" s="200" t="e">
        <f t="shared" ref="EE61:EF61" si="248">ED61/1000</f>
        <v>#VALUE!</v>
      </c>
      <c r="EF61" s="201" t="e">
        <f t="shared" si="248"/>
        <v>#VALUE!</v>
      </c>
      <c r="EG61" s="136" t="e">
        <f t="shared" si="19"/>
        <v>#VALUE!</v>
      </c>
      <c r="EH61" s="138" t="e">
        <f t="shared" si="20"/>
        <v>#VALUE!</v>
      </c>
      <c r="EI61" s="133">
        <v>324</v>
      </c>
    </row>
    <row r="62" spans="1:139" ht="12.75" x14ac:dyDescent="0.2">
      <c r="A62" s="864"/>
      <c r="B62" s="135" t="s">
        <v>287</v>
      </c>
      <c r="C62" s="137" t="s">
        <v>156</v>
      </c>
      <c r="D62" s="137">
        <v>1</v>
      </c>
      <c r="E62" s="137">
        <v>1</v>
      </c>
      <c r="F62" s="137">
        <v>1</v>
      </c>
      <c r="G62" s="141">
        <f t="shared" si="0"/>
        <v>15.625</v>
      </c>
      <c r="H62" s="142">
        <v>8</v>
      </c>
      <c r="I62" s="142">
        <v>8</v>
      </c>
      <c r="J62" s="144">
        <f>H62/Main!$D$9</f>
        <v>1.6</v>
      </c>
      <c r="K62" s="144">
        <f>I62/Main!$D$10</f>
        <v>4</v>
      </c>
      <c r="L62" s="144">
        <f t="shared" si="1"/>
        <v>2.5</v>
      </c>
      <c r="M62" s="144">
        <v>1</v>
      </c>
      <c r="N62" s="147"/>
      <c r="O62" s="294"/>
      <c r="P62" s="150"/>
      <c r="Q62" s="153"/>
      <c r="R62" s="150"/>
      <c r="S62" s="155"/>
      <c r="T62" s="155"/>
      <c r="U62" s="150"/>
      <c r="V62" s="150"/>
      <c r="W62" s="155"/>
      <c r="X62" s="155"/>
      <c r="Y62" s="150"/>
      <c r="Z62" s="150"/>
      <c r="AA62" s="150"/>
      <c r="AB62" s="150"/>
      <c r="AC62" s="370" t="s">
        <v>220</v>
      </c>
      <c r="AD62" s="165">
        <v>0</v>
      </c>
      <c r="AE62" s="165">
        <v>25</v>
      </c>
      <c r="AF62" s="165">
        <v>4</v>
      </c>
      <c r="AG62" s="165">
        <v>0</v>
      </c>
      <c r="AH62" s="171">
        <v>10</v>
      </c>
      <c r="AI62" s="165">
        <v>0</v>
      </c>
      <c r="AJ62" s="165">
        <v>0</v>
      </c>
      <c r="AK62" s="165">
        <v>0</v>
      </c>
      <c r="AL62" s="165">
        <v>0</v>
      </c>
      <c r="AM62" s="165">
        <v>0</v>
      </c>
      <c r="AN62" s="165">
        <v>0</v>
      </c>
      <c r="AO62" s="165">
        <v>0</v>
      </c>
      <c r="AP62" s="165">
        <v>0</v>
      </c>
      <c r="AQ62" s="165">
        <v>0</v>
      </c>
      <c r="AR62" s="165">
        <v>0</v>
      </c>
      <c r="AS62" s="165">
        <v>0</v>
      </c>
      <c r="AT62" s="165">
        <v>0</v>
      </c>
      <c r="AU62" s="165">
        <v>0</v>
      </c>
      <c r="AV62" s="165">
        <v>0</v>
      </c>
      <c r="AW62" s="165">
        <v>0</v>
      </c>
      <c r="AX62" s="165">
        <v>0</v>
      </c>
      <c r="AY62" s="162" t="str">
        <f t="shared" ref="AY62:BS62" si="249">IF(AD62 = 0, "", AD62)</f>
        <v/>
      </c>
      <c r="AZ62" s="165">
        <f t="shared" si="249"/>
        <v>25</v>
      </c>
      <c r="BA62" s="165">
        <f t="shared" si="249"/>
        <v>4</v>
      </c>
      <c r="BB62" s="163" t="str">
        <f t="shared" si="249"/>
        <v/>
      </c>
      <c r="BC62" s="171">
        <f t="shared" si="249"/>
        <v>10</v>
      </c>
      <c r="BD62" s="163" t="str">
        <f t="shared" si="249"/>
        <v/>
      </c>
      <c r="BE62" s="163" t="str">
        <f t="shared" si="249"/>
        <v/>
      </c>
      <c r="BF62" s="163" t="str">
        <f t="shared" si="249"/>
        <v/>
      </c>
      <c r="BG62" s="163" t="str">
        <f t="shared" si="249"/>
        <v/>
      </c>
      <c r="BH62" s="163" t="str">
        <f t="shared" si="249"/>
        <v/>
      </c>
      <c r="BI62" s="163" t="str">
        <f t="shared" si="249"/>
        <v/>
      </c>
      <c r="BJ62" s="163" t="str">
        <f t="shared" si="249"/>
        <v/>
      </c>
      <c r="BK62" s="163" t="str">
        <f t="shared" si="249"/>
        <v/>
      </c>
      <c r="BL62" s="163" t="str">
        <f t="shared" si="249"/>
        <v/>
      </c>
      <c r="BM62" s="163" t="str">
        <f t="shared" si="249"/>
        <v/>
      </c>
      <c r="BN62" s="163" t="str">
        <f t="shared" si="249"/>
        <v/>
      </c>
      <c r="BO62" s="163" t="str">
        <f t="shared" si="249"/>
        <v/>
      </c>
      <c r="BP62" s="163" t="str">
        <f t="shared" si="249"/>
        <v/>
      </c>
      <c r="BQ62" s="163" t="str">
        <f t="shared" si="249"/>
        <v/>
      </c>
      <c r="BR62" s="163" t="str">
        <f t="shared" si="249"/>
        <v/>
      </c>
      <c r="BS62" s="173" t="str">
        <f t="shared" si="249"/>
        <v/>
      </c>
      <c r="BT62" s="175" t="e">
        <f>$AY62*Assembly!Z$4+$AZ62*Assembly!Z$5+$BA62*Assembly!Z$6+$BB62*Assembly!Z$7+$BC62*Assembly!Z$8+$BD62*Assembly!Z$9+$BE62*Assembly!Z$10+$BF62*Assembly!Z$11+$BG62*Assembly!Z$12+$BH62*Assembly!Z$13+$BI62*Assembly!Z$14+$BJ62*Assembly!Z$15+$BK62*Assembly!Z$16+$BL62*Assembly!Z$17+$BM62*Assembly!Z$18+$BN62*Assembly!Z$19+$BO62*Assembly!Z$20+$BP62*Assembly!Z$21+$BQ62*Assembly!Z$22+$BR62*Assembly!Z$23+$BS62*Assembly!Z$24</f>
        <v>#VALUE!</v>
      </c>
      <c r="BU62" s="165" t="e">
        <f t="shared" si="3"/>
        <v>#VALUE!</v>
      </c>
      <c r="BV62" s="176"/>
      <c r="BW62" s="165" t="e">
        <f>$AY62*Assembly!AD$4+$AZ62*Assembly!AD$5+$BA62*Assembly!AD$6+$BB62*Assembly!AD$7+$BC62*Assembly!AD$8+$BD62*Assembly!AD$9+$BE62*Assembly!AD$10+$BF62*Assembly!AD$11+$BG62*Assembly!AD$12+$BH62*Assembly!AD$13+$BI62*Assembly!AD$14+$BJ62*Assembly!AD$15+$BK62*Assembly!AD$16+$BL62*Assembly!AD$17+$BM62*Assembly!AD$18+$BN62*Assembly!AD$19+$BO62*Assembly!AD$20+$BP62*Assembly!AD$21+$BQ62*Assembly!AD$22+$BR62*Assembly!AD$23+$BS62*Assembly!AD$24</f>
        <v>#VALUE!</v>
      </c>
      <c r="BX62" s="180" t="e">
        <f t="shared" si="4"/>
        <v>#VALUE!</v>
      </c>
      <c r="BY62" s="181" t="e">
        <f t="shared" si="5"/>
        <v>#VALUE!</v>
      </c>
      <c r="BZ62" s="182" t="e">
        <f t="shared" si="6"/>
        <v>#VALUE!</v>
      </c>
      <c r="CA62" s="181" t="e">
        <f t="shared" si="7"/>
        <v>#VALUE!</v>
      </c>
      <c r="CB62" s="165" t="e">
        <f>$AY62*Assembly!Y$4+$AZ62*Assembly!Y$5+$BA62*Assembly!Y$6+$BB62*Assembly!Y$7+$BC62*Assembly!Y$8+$BD62*Assembly!Y$9+$BE62*Assembly!Y$10+$BF62*Assembly!Y$11+$BG62*Assembly!Y$12+$BH62*Assembly!Y$13+$BI62*Assembly!Y$14+$BJ62*Assembly!Y$15+$BK62*Assembly!Y$16+$BL62*Assembly!Y$17+$BM62*Assembly!Y$18+$BN62*Assembly!Y$19+$BO62*Assembly!Y$20+$BP62*Assembly!Y$21+$BQ62*Assembly!Y$22+$BR62*Assembly!Y$23+$BS62*Assembly!Y$24</f>
        <v>#VALUE!</v>
      </c>
      <c r="CC62" s="165" t="e">
        <f t="shared" si="8"/>
        <v>#VALUE!</v>
      </c>
      <c r="CD62" s="136" t="e">
        <f t="shared" si="9"/>
        <v>#VALUE!</v>
      </c>
      <c r="CE62" s="184" t="e">
        <f>$AY62*Assembly!AC$4+$AZ62*Assembly!AC$5+$BA62*Assembly!AC$6+$BB62*Assembly!AC$7+$BC62*Assembly!AC$8+$BD62*Assembly!AC$9+$BE62*Assembly!AC$10+$BF62*Assembly!AC$11+$BG62*Assembly!AC$12+$BH62*Assembly!AC$13+$BI62*Assembly!AC$14+$BJ62*Assembly!AC$15+$BK62*Assembly!AC$16+$BL62*Assembly!AC$17+$BM62*Assembly!AC$18+$BN62*Assembly!AC$19+$BO62*Assembly!AC$20+$BP62*Assembly!AC$21+$BQ62*Assembly!AC$22+$BR62*Assembly!AC$23+$BS62*Assembly!AC$24</f>
        <v>#VALUE!</v>
      </c>
      <c r="CF62" s="153" t="e">
        <f>$AY62*Assembly!M$4+$AZ62*Assembly!M$5+$BA62*Assembly!M$6+$BB62*Assembly!M$7+$BC62*Assembly!M$8+$BD62*Assembly!M$9+$BE62*Assembly!M$10+$BF62*Assembly!M$11+$BG62*Assembly!M$12+$BH62*Assembly!M$13+$BI62*Assembly!M$14+$BJ62*Assembly!M$15+$BK62*Assembly!M$16+$BL62*Assembly!M$17+$BM62*Assembly!M$18+$BN62*Assembly!M$19+$BO62*Assembly!M$20+$BP62*Assembly!M$21+$BQ62*Assembly!M$22+$BR62*Assembly!M$23+$BS62*Assembly!M$24</f>
        <v>#VALUE!</v>
      </c>
      <c r="CG62" s="153" t="e">
        <f>$AY62*Assembly!N$4+$AZ62*Assembly!N$5+$BA62*Assembly!N$6+$BB62*Assembly!N$7+$BC62*Assembly!N$8+$BD62*Assembly!N$9+$BE62*Assembly!N$10+$BF62*Assembly!N$11+$BG62*Assembly!N$12+$BH62*Assembly!N$13+$BI62*Assembly!N$14+$BJ62*Assembly!N$15+$BK62*Assembly!N$16+$BL62*Assembly!N$17+$BM62*Assembly!N$18+$BN62*Assembly!N$19+$BO62*Assembly!N$20+$BP62*Assembly!N$21+$BQ62*Assembly!N$22+$BR62*Assembly!N$23+$BS62*Assembly!N$24</f>
        <v>#VALUE!</v>
      </c>
      <c r="CH62" s="153" t="e">
        <f>$AY62*Assembly!O$4+$AZ62*Assembly!O$5+$BA62*Assembly!O$6+$BB62*Assembly!O$7+$BC62*Assembly!O$8+$BD62*Assembly!O$9+$BE62*Assembly!O$10+$BF62*Assembly!O$11+$BG62*Assembly!O$12+$BH62*Assembly!O$13+$BI62*Assembly!O$14+$BJ62*Assembly!O$15+$BK62*Assembly!O$16+$BL62*Assembly!O$17+$BM62*Assembly!O$18+$BN62*Assembly!O$19+$BO62*Assembly!O$20+$BP62*Assembly!O$21+$BQ62*Assembly!O$22+$BR62*Assembly!O$23+$BS62*Assembly!O$24</f>
        <v>#VALUE!</v>
      </c>
      <c r="CI62" s="142" t="e">
        <f>$AY62*Assembly!P$4+$AZ62*Assembly!P$5+$BA62*Assembly!P$6+$BB62*Assembly!P$7+$BC62*Assembly!P$8+$BD62*Assembly!P$9+$BE62*Assembly!P$10+$BF62*Assembly!P$11+$BG62*Assembly!P$12+$BH62*Assembly!P$13+$BI62*Assembly!P$14+$BJ62*Assembly!P$15+$BK62*Assembly!P$16+$BL62*Assembly!P$17+$BM62*Assembly!P$18+$BN62*Assembly!P$19+$BO62*Assembly!P$20+$BP62*Assembly!P$21+$BQ62*Assembly!P$22+$BR62*Assembly!P$23+$BS62*Assembly!P$24</f>
        <v>#VALUE!</v>
      </c>
      <c r="CJ62" s="142" t="e">
        <f>$AY62*Assembly!Q$4+$AZ62*Assembly!Q$5+$BA62*Assembly!Q$6+$BB62*Assembly!Q$7+$BC62*Assembly!Q$8+$BD62*Assembly!Q$9+$BE62*Assembly!Q$10+$BF62*Assembly!Q$11+$BG62*Assembly!Q$12+$BH62*Assembly!Q$13+$BI62*Assembly!Q$14+$BJ62*Assembly!Q$15+$BK62*Assembly!Q$16+$BL62*Assembly!Q$17+$BM62*Assembly!Q$18+$BN62*Assembly!Q$19+$BO62*Assembly!Q$20+$BP62*Assembly!Q$21+$BQ62*Assembly!Q$22+$BR62*Assembly!Q$23+$BS62*Assembly!Q$24</f>
        <v>#VALUE!</v>
      </c>
      <c r="CK62" s="153" t="e">
        <f>$AY62*Assembly!R$4+$AZ62*Assembly!R$5+$BA62*Assembly!R$6+$BB62*Assembly!R$7+$BC62*Assembly!R$8+$BD62*Assembly!R$9+$BE62*Assembly!R$10+$BF62*Assembly!R$11+$BG62*Assembly!R$12+$BH62*Assembly!R$13+$BI62*Assembly!R$14+$BJ62*Assembly!R$15+$BK62*Assembly!R$16+$BL62*Assembly!R$17+$BM62*Assembly!R$18+$BN62*Assembly!R$19+$BO62*Assembly!R$20+$BP62*Assembly!R$21+$BQ62*Assembly!R$22+$BR62*Assembly!R$23+$BS62*Assembly!R$24</f>
        <v>#VALUE!</v>
      </c>
      <c r="CL62" s="142" t="e">
        <f>$AY62*Assembly!S$4+$AZ62*Assembly!S$5+$BA62*Assembly!S$6+$BB62*Assembly!S$7+$BC62*Assembly!S$8+$BD62*Assembly!S$9+$BE62*Assembly!S$10+$BF62*Assembly!S$11+$BG62*Assembly!S$12+$BH62*Assembly!S$13+$BI62*Assembly!S$14+$BJ62*Assembly!S$15+$BK62*Assembly!S$16+$BL62*Assembly!S$17+$BM62*Assembly!S$18+$BN62*Assembly!S$19+$BO62*Assembly!S$20+$BP62*Assembly!S$21+$BQ62*Assembly!S$22+$BR62*Assembly!S$23+$BS62*Assembly!S$24</f>
        <v>#VALUE!</v>
      </c>
      <c r="CM62" s="142" t="e">
        <f>$AY62*Assembly!T$4+$AZ62*Assembly!T$5+$BA62*Assembly!T$6+$BB62*Assembly!T$7+$BC62*Assembly!T$8+$BD62*Assembly!T$9+$BE62*Assembly!T$10+$BF62*Assembly!T$11+$BG62*Assembly!T$12+$BH62*Assembly!T$13+$BI62*Assembly!T$14+$BJ62*Assembly!T$15+$BK62*Assembly!T$16+$BL62*Assembly!T$17+$BM62*Assembly!T$18+$BN62*Assembly!T$19+$BO62*Assembly!T$20+$BP62*Assembly!T$21+$BQ62*Assembly!T$22+$BR62*Assembly!T$23+$BS62*Assembly!T$24</f>
        <v>#VALUE!</v>
      </c>
      <c r="CN62" s="142" t="e">
        <f>$AY62*Assembly!U$4+$AZ62*Assembly!U$5+$BA62*Assembly!U$6+$BB62*Assembly!U$7+$BC62*Assembly!U$8+$BD62*Assembly!U$9+$BE62*Assembly!U$10+$BF62*Assembly!U$11+$BG62*Assembly!U$12+$BH62*Assembly!U$13+$BI62*Assembly!U$14+$BJ62*Assembly!U$15+$BK62*Assembly!U$16+$BL62*Assembly!U$17+$BM62*Assembly!U$18+$BN62*Assembly!U$19+$BO62*Assembly!U$20+$BP62*Assembly!U$21+$BQ62*Assembly!U$22+$BR62*Assembly!U$23+$BS62*Assembly!U$24</f>
        <v>#VALUE!</v>
      </c>
      <c r="CO62" s="153" t="e">
        <f>$AY62*Assembly!V$4+$AZ62*Assembly!V$5+$BA62*Assembly!V$6+$BB62*Assembly!V$7+$BC62*Assembly!V$8+$BD62*Assembly!V$9+$BE62*Assembly!V$10+$BF62*Assembly!V$11+$BG62*Assembly!V$12+$BH62*Assembly!V$13+$BI62*Assembly!V$14+$BJ62*Assembly!V$15+$BK62*Assembly!V$16+$BL62*Assembly!V$17+$BM62*Assembly!V$18+$BN62*Assembly!V$19+$BO62*Assembly!V$20+$BP62*Assembly!V$21+$BQ62*Assembly!V$22+$BR62*Assembly!V$23+$BS62*Assembly!V$24</f>
        <v>#VALUE!</v>
      </c>
      <c r="CP62" s="153" t="e">
        <f>CF62*Refining!$F$3</f>
        <v>#VALUE!</v>
      </c>
      <c r="CQ62" s="153" t="e">
        <f>CG62*Refining!$F$4</f>
        <v>#VALUE!</v>
      </c>
      <c r="CR62" s="153" t="e">
        <f>CH62*Refining!$F$5</f>
        <v>#VALUE!</v>
      </c>
      <c r="CS62" s="153" t="e">
        <f>CI62*Refining!$F$6</f>
        <v>#VALUE!</v>
      </c>
      <c r="CT62" s="153" t="e">
        <f>CJ62*Refining!$F$7</f>
        <v>#VALUE!</v>
      </c>
      <c r="CU62" s="153" t="e">
        <f>CK62*Refining!$F$8</f>
        <v>#VALUE!</v>
      </c>
      <c r="CV62" s="153" t="e">
        <f>CL62*Refining!$F$9</f>
        <v>#VALUE!</v>
      </c>
      <c r="CW62" s="153" t="e">
        <f>CM62*Refining!$F$10</f>
        <v>#VALUE!</v>
      </c>
      <c r="CX62" s="153" t="e">
        <f>CN62*Refining!$F$11</f>
        <v>#VALUE!</v>
      </c>
      <c r="CY62" s="153" t="e">
        <f>CO62*Refining!$F$12</f>
        <v>#VALUE!</v>
      </c>
      <c r="CZ62" s="190" t="e">
        <f t="shared" ref="CZ62:DS62" si="250">IF(CF62 = 0, "", CF62)</f>
        <v>#VALUE!</v>
      </c>
      <c r="DA62" s="191" t="e">
        <f t="shared" si="250"/>
        <v>#VALUE!</v>
      </c>
      <c r="DB62" s="191" t="e">
        <f t="shared" si="250"/>
        <v>#VALUE!</v>
      </c>
      <c r="DC62" s="191" t="e">
        <f t="shared" si="250"/>
        <v>#VALUE!</v>
      </c>
      <c r="DD62" s="193" t="e">
        <f t="shared" si="250"/>
        <v>#VALUE!</v>
      </c>
      <c r="DE62" s="191" t="e">
        <f t="shared" si="250"/>
        <v>#VALUE!</v>
      </c>
      <c r="DF62" s="193" t="e">
        <f t="shared" si="250"/>
        <v>#VALUE!</v>
      </c>
      <c r="DG62" s="193" t="e">
        <f t="shared" si="250"/>
        <v>#VALUE!</v>
      </c>
      <c r="DH62" s="191" t="e">
        <f t="shared" si="250"/>
        <v>#VALUE!</v>
      </c>
      <c r="DI62" s="195" t="e">
        <f t="shared" si="250"/>
        <v>#VALUE!</v>
      </c>
      <c r="DJ62" s="190" t="e">
        <f t="shared" si="250"/>
        <v>#VALUE!</v>
      </c>
      <c r="DK62" s="191" t="e">
        <f t="shared" si="250"/>
        <v>#VALUE!</v>
      </c>
      <c r="DL62" s="191" t="e">
        <f t="shared" si="250"/>
        <v>#VALUE!</v>
      </c>
      <c r="DM62" s="191" t="e">
        <f t="shared" si="250"/>
        <v>#VALUE!</v>
      </c>
      <c r="DN62" s="193" t="e">
        <f t="shared" si="250"/>
        <v>#VALUE!</v>
      </c>
      <c r="DO62" s="191" t="e">
        <f t="shared" si="250"/>
        <v>#VALUE!</v>
      </c>
      <c r="DP62" s="191" t="e">
        <f t="shared" si="250"/>
        <v>#VALUE!</v>
      </c>
      <c r="DQ62" s="191" t="e">
        <f t="shared" si="250"/>
        <v>#VALUE!</v>
      </c>
      <c r="DR62" s="191" t="e">
        <f t="shared" si="250"/>
        <v>#VALUE!</v>
      </c>
      <c r="DS62" s="195" t="e">
        <f t="shared" si="250"/>
        <v>#VALUE!</v>
      </c>
      <c r="DT62" s="190" t="e">
        <f t="shared" si="11"/>
        <v>#VALUE!</v>
      </c>
      <c r="DU62" s="197" t="e">
        <f t="shared" si="12"/>
        <v>#VALUE!</v>
      </c>
      <c r="DV62" s="165" t="e">
        <f>CZ62*'Ores &amp; Ingots'!$C$3+DA62*'Ores &amp; Ingots'!$C$4+DB62*'Ores &amp; Ingots'!$C$5+DC62*'Ores &amp; Ingots'!$C$6+DD62*'Ores &amp; Ingots'!$C$7+DE62*'Ores &amp; Ingots'!$C$8+DF62*'Ores &amp; Ingots'!$C$9+DG62*'Ores &amp; Ingots'!$C$10+DH62*'Ores &amp; Ingots'!$C$11+DI62*'Ores &amp; Ingots'!$C$12</f>
        <v>#VALUE!</v>
      </c>
      <c r="DW62" s="165" t="e">
        <f>DJ62*'Ores &amp; Ingots'!$B$3+DK62*'Ores &amp; Ingots'!$B$4+DL62*'Ores &amp; Ingots'!$B$5+DM62*'Ores &amp; Ingots'!$B$6+DN62*'Ores &amp; Ingots'!$B$7+DO62*'Ores &amp; Ingots'!$B$8+DP62*'Ores &amp; Ingots'!$B$9+DQ62*'Ores &amp; Ingots'!$B$10+DR62*'Ores &amp; Ingots'!$B$11+DS62*'Ores &amp; Ingots'!$B$12</f>
        <v>#VALUE!</v>
      </c>
      <c r="DX62" s="197" t="e">
        <f>CZ62*Refining!$G$3+DA62*Refining!$G$4+DB62*Refining!$G$5+DC62*Refining!$G$6+DD62*Refining!$G$7+DE62*Refining!$G$8+DF62*Refining!$G$9+DG62*Refining!$G$10+DH62*Refining!$G$11+DI62*Refining!$G$12</f>
        <v>#VALUE!</v>
      </c>
      <c r="DY62" s="197" t="e">
        <f t="shared" si="13"/>
        <v>#VALUE!</v>
      </c>
      <c r="DZ62" s="199" t="e">
        <f t="shared" si="14"/>
        <v>#VALUE!</v>
      </c>
      <c r="EA62" s="190" t="e">
        <f t="shared" si="15"/>
        <v>#VALUE!</v>
      </c>
      <c r="EB62" s="200" t="e">
        <f t="shared" ref="EB62:EC62" si="251">EA62/60</f>
        <v>#VALUE!</v>
      </c>
      <c r="EC62" s="200" t="e">
        <f t="shared" si="251"/>
        <v>#VALUE!</v>
      </c>
      <c r="ED62" s="190" t="e">
        <f t="shared" si="17"/>
        <v>#VALUE!</v>
      </c>
      <c r="EE62" s="200" t="e">
        <f t="shared" ref="EE62:EF62" si="252">ED62/1000</f>
        <v>#VALUE!</v>
      </c>
      <c r="EF62" s="201" t="e">
        <f t="shared" si="252"/>
        <v>#VALUE!</v>
      </c>
      <c r="EG62" s="136" t="e">
        <f t="shared" si="19"/>
        <v>#VALUE!</v>
      </c>
      <c r="EH62" s="138" t="e">
        <f t="shared" si="20"/>
        <v>#VALUE!</v>
      </c>
      <c r="EI62" s="133">
        <v>52</v>
      </c>
    </row>
    <row r="63" spans="1:139" ht="12.75" x14ac:dyDescent="0.2">
      <c r="A63" s="864"/>
      <c r="B63" s="135" t="s">
        <v>288</v>
      </c>
      <c r="C63" s="137" t="s">
        <v>156</v>
      </c>
      <c r="D63" s="137">
        <v>1</v>
      </c>
      <c r="E63" s="137">
        <v>1</v>
      </c>
      <c r="F63" s="137">
        <v>1</v>
      </c>
      <c r="G63" s="202">
        <f t="shared" si="0"/>
        <v>15.625</v>
      </c>
      <c r="H63" s="203">
        <v>24</v>
      </c>
      <c r="I63" s="203">
        <v>36</v>
      </c>
      <c r="J63" s="204">
        <f>H63/Main!$D$9</f>
        <v>4.8</v>
      </c>
      <c r="K63" s="204">
        <f>I63/Main!$D$10</f>
        <v>18</v>
      </c>
      <c r="L63" s="204">
        <f t="shared" si="1"/>
        <v>3.75</v>
      </c>
      <c r="M63" s="204">
        <v>1</v>
      </c>
      <c r="N63" s="214" t="s">
        <v>28</v>
      </c>
      <c r="O63" s="206" t="s">
        <v>28</v>
      </c>
      <c r="P63" s="207"/>
      <c r="Q63" s="208"/>
      <c r="R63" s="207"/>
      <c r="S63" s="209"/>
      <c r="T63" s="209"/>
      <c r="U63" s="207"/>
      <c r="V63" s="207"/>
      <c r="W63" s="209"/>
      <c r="X63" s="209"/>
      <c r="Y63" s="207"/>
      <c r="Z63" s="207"/>
      <c r="AA63" s="207"/>
      <c r="AB63" s="207"/>
      <c r="AC63" s="371" t="s">
        <v>240</v>
      </c>
      <c r="AD63" s="165">
        <v>8</v>
      </c>
      <c r="AE63" s="165">
        <v>10</v>
      </c>
      <c r="AF63" s="165">
        <v>4</v>
      </c>
      <c r="AG63" s="165">
        <v>0</v>
      </c>
      <c r="AH63" s="165">
        <v>40</v>
      </c>
      <c r="AI63" s="165">
        <v>0</v>
      </c>
      <c r="AJ63" s="165">
        <v>2</v>
      </c>
      <c r="AK63" s="171">
        <v>2</v>
      </c>
      <c r="AL63" s="165">
        <v>1</v>
      </c>
      <c r="AM63" s="165">
        <v>0</v>
      </c>
      <c r="AN63" s="165">
        <v>0</v>
      </c>
      <c r="AO63" s="165">
        <v>0</v>
      </c>
      <c r="AP63" s="165">
        <v>0</v>
      </c>
      <c r="AQ63" s="165">
        <v>0</v>
      </c>
      <c r="AR63" s="165">
        <v>0</v>
      </c>
      <c r="AS63" s="165">
        <v>0</v>
      </c>
      <c r="AT63" s="165">
        <v>0</v>
      </c>
      <c r="AU63" s="165">
        <v>0</v>
      </c>
      <c r="AV63" s="165">
        <v>0</v>
      </c>
      <c r="AW63" s="165">
        <v>0</v>
      </c>
      <c r="AX63" s="165">
        <v>0</v>
      </c>
      <c r="AY63" s="175">
        <f t="shared" ref="AY63:BS63" si="253">IF(AD63 = 0, "", AD63)</f>
        <v>8</v>
      </c>
      <c r="AZ63" s="165">
        <f t="shared" si="253"/>
        <v>10</v>
      </c>
      <c r="BA63" s="165">
        <f t="shared" si="253"/>
        <v>4</v>
      </c>
      <c r="BB63" s="163" t="str">
        <f t="shared" si="253"/>
        <v/>
      </c>
      <c r="BC63" s="171">
        <f t="shared" si="253"/>
        <v>40</v>
      </c>
      <c r="BD63" s="163" t="str">
        <f t="shared" si="253"/>
        <v/>
      </c>
      <c r="BE63" s="165">
        <f t="shared" si="253"/>
        <v>2</v>
      </c>
      <c r="BF63" s="165">
        <f t="shared" si="253"/>
        <v>2</v>
      </c>
      <c r="BG63" s="165">
        <f t="shared" si="253"/>
        <v>1</v>
      </c>
      <c r="BH63" s="163" t="str">
        <f t="shared" si="253"/>
        <v/>
      </c>
      <c r="BI63" s="163" t="str">
        <f t="shared" si="253"/>
        <v/>
      </c>
      <c r="BJ63" s="163" t="str">
        <f t="shared" si="253"/>
        <v/>
      </c>
      <c r="BK63" s="163" t="str">
        <f t="shared" si="253"/>
        <v/>
      </c>
      <c r="BL63" s="163" t="str">
        <f t="shared" si="253"/>
        <v/>
      </c>
      <c r="BM63" s="163" t="str">
        <f t="shared" si="253"/>
        <v/>
      </c>
      <c r="BN63" s="163" t="str">
        <f t="shared" si="253"/>
        <v/>
      </c>
      <c r="BO63" s="163" t="str">
        <f t="shared" si="253"/>
        <v/>
      </c>
      <c r="BP63" s="163" t="str">
        <f t="shared" si="253"/>
        <v/>
      </c>
      <c r="BQ63" s="163" t="str">
        <f t="shared" si="253"/>
        <v/>
      </c>
      <c r="BR63" s="163" t="str">
        <f t="shared" si="253"/>
        <v/>
      </c>
      <c r="BS63" s="173" t="str">
        <f t="shared" si="253"/>
        <v/>
      </c>
      <c r="BT63" s="175" t="e">
        <f>$AY63*Assembly!Z$4+$AZ63*Assembly!Z$5+$BA63*Assembly!Z$6+$BB63*Assembly!Z$7+$BC63*Assembly!Z$8+$BD63*Assembly!Z$9+$BE63*Assembly!Z$10+$BF63*Assembly!Z$11+$BG63*Assembly!Z$12+$BH63*Assembly!Z$13+$BI63*Assembly!Z$14+$BJ63*Assembly!Z$15+$BK63*Assembly!Z$16+$BL63*Assembly!Z$17+$BM63*Assembly!Z$18+$BN63*Assembly!Z$19+$BO63*Assembly!Z$20+$BP63*Assembly!Z$21+$BQ63*Assembly!Z$22+$BR63*Assembly!Z$23+$BS63*Assembly!Z$24</f>
        <v>#VALUE!</v>
      </c>
      <c r="BU63" s="165" t="e">
        <f t="shared" si="3"/>
        <v>#VALUE!</v>
      </c>
      <c r="BV63" s="176"/>
      <c r="BW63" s="165" t="e">
        <f>$AY63*Assembly!AD$4+$AZ63*Assembly!AD$5+$BA63*Assembly!AD$6+$BB63*Assembly!AD$7+$BC63*Assembly!AD$8+$BD63*Assembly!AD$9+$BE63*Assembly!AD$10+$BF63*Assembly!AD$11+$BG63*Assembly!AD$12+$BH63*Assembly!AD$13+$BI63*Assembly!AD$14+$BJ63*Assembly!AD$15+$BK63*Assembly!AD$16+$BL63*Assembly!AD$17+$BM63*Assembly!AD$18+$BN63*Assembly!AD$19+$BO63*Assembly!AD$20+$BP63*Assembly!AD$21+$BQ63*Assembly!AD$22+$BR63*Assembly!AD$23+$BS63*Assembly!AD$24</f>
        <v>#VALUE!</v>
      </c>
      <c r="BX63" s="180" t="e">
        <f t="shared" si="4"/>
        <v>#VALUE!</v>
      </c>
      <c r="BY63" s="181" t="e">
        <f t="shared" si="5"/>
        <v>#VALUE!</v>
      </c>
      <c r="BZ63" s="182" t="e">
        <f t="shared" si="6"/>
        <v>#VALUE!</v>
      </c>
      <c r="CA63" s="181" t="e">
        <f t="shared" si="7"/>
        <v>#VALUE!</v>
      </c>
      <c r="CB63" s="165" t="e">
        <f>$AY63*Assembly!Y$4+$AZ63*Assembly!Y$5+$BA63*Assembly!Y$6+$BB63*Assembly!Y$7+$BC63*Assembly!Y$8+$BD63*Assembly!Y$9+$BE63*Assembly!Y$10+$BF63*Assembly!Y$11+$BG63*Assembly!Y$12+$BH63*Assembly!Y$13+$BI63*Assembly!Y$14+$BJ63*Assembly!Y$15+$BK63*Assembly!Y$16+$BL63*Assembly!Y$17+$BM63*Assembly!Y$18+$BN63*Assembly!Y$19+$BO63*Assembly!Y$20+$BP63*Assembly!Y$21+$BQ63*Assembly!Y$22+$BR63*Assembly!Y$23+$BS63*Assembly!Y$24</f>
        <v>#VALUE!</v>
      </c>
      <c r="CC63" s="165" t="e">
        <f t="shared" si="8"/>
        <v>#VALUE!</v>
      </c>
      <c r="CD63" s="136" t="e">
        <f t="shared" si="9"/>
        <v>#VALUE!</v>
      </c>
      <c r="CE63" s="184" t="e">
        <f>$AY63*Assembly!AC$4+$AZ63*Assembly!AC$5+$BA63*Assembly!AC$6+$BB63*Assembly!AC$7+$BC63*Assembly!AC$8+$BD63*Assembly!AC$9+$BE63*Assembly!AC$10+$BF63*Assembly!AC$11+$BG63*Assembly!AC$12+$BH63*Assembly!AC$13+$BI63*Assembly!AC$14+$BJ63*Assembly!AC$15+$BK63*Assembly!AC$16+$BL63*Assembly!AC$17+$BM63*Assembly!AC$18+$BN63*Assembly!AC$19+$BO63*Assembly!AC$20+$BP63*Assembly!AC$21+$BQ63*Assembly!AC$22+$BR63*Assembly!AC$23+$BS63*Assembly!AC$24</f>
        <v>#VALUE!</v>
      </c>
      <c r="CF63" s="208" t="e">
        <f>$AY63*Assembly!M$4+$AZ63*Assembly!M$5+$BA63*Assembly!M$6+$BB63*Assembly!M$7+$BC63*Assembly!M$8+$BD63*Assembly!M$9+$BE63*Assembly!M$10+$BF63*Assembly!M$11+$BG63*Assembly!M$12+$BH63*Assembly!M$13+$BI63*Assembly!M$14+$BJ63*Assembly!M$15+$BK63*Assembly!M$16+$BL63*Assembly!M$17+$BM63*Assembly!M$18+$BN63*Assembly!M$19+$BO63*Assembly!M$20+$BP63*Assembly!M$21+$BQ63*Assembly!M$22+$BR63*Assembly!M$23+$BS63*Assembly!M$24</f>
        <v>#VALUE!</v>
      </c>
      <c r="CG63" s="208" t="e">
        <f>$AY63*Assembly!N$4+$AZ63*Assembly!N$5+$BA63*Assembly!N$6+$BB63*Assembly!N$7+$BC63*Assembly!N$8+$BD63*Assembly!N$9+$BE63*Assembly!N$10+$BF63*Assembly!N$11+$BG63*Assembly!N$12+$BH63*Assembly!N$13+$BI63*Assembly!N$14+$BJ63*Assembly!N$15+$BK63*Assembly!N$16+$BL63*Assembly!N$17+$BM63*Assembly!N$18+$BN63*Assembly!N$19+$BO63*Assembly!N$20+$BP63*Assembly!N$21+$BQ63*Assembly!N$22+$BR63*Assembly!N$23+$BS63*Assembly!N$24</f>
        <v>#VALUE!</v>
      </c>
      <c r="CH63" s="208" t="e">
        <f>$AY63*Assembly!O$4+$AZ63*Assembly!O$5+$BA63*Assembly!O$6+$BB63*Assembly!O$7+$BC63*Assembly!O$8+$BD63*Assembly!O$9+$BE63*Assembly!O$10+$BF63*Assembly!O$11+$BG63*Assembly!O$12+$BH63*Assembly!O$13+$BI63*Assembly!O$14+$BJ63*Assembly!O$15+$BK63*Assembly!O$16+$BL63*Assembly!O$17+$BM63*Assembly!O$18+$BN63*Assembly!O$19+$BO63*Assembly!O$20+$BP63*Assembly!O$21+$BQ63*Assembly!O$22+$BR63*Assembly!O$23+$BS63*Assembly!O$24</f>
        <v>#VALUE!</v>
      </c>
      <c r="CI63" s="203" t="e">
        <f>$AY63*Assembly!P$4+$AZ63*Assembly!P$5+$BA63*Assembly!P$6+$BB63*Assembly!P$7+$BC63*Assembly!P$8+$BD63*Assembly!P$9+$BE63*Assembly!P$10+$BF63*Assembly!P$11+$BG63*Assembly!P$12+$BH63*Assembly!P$13+$BI63*Assembly!P$14+$BJ63*Assembly!P$15+$BK63*Assembly!P$16+$BL63*Assembly!P$17+$BM63*Assembly!P$18+$BN63*Assembly!P$19+$BO63*Assembly!P$20+$BP63*Assembly!P$21+$BQ63*Assembly!P$22+$BR63*Assembly!P$23+$BS63*Assembly!P$24</f>
        <v>#VALUE!</v>
      </c>
      <c r="CJ63" s="203" t="e">
        <f>$AY63*Assembly!Q$4+$AZ63*Assembly!Q$5+$BA63*Assembly!Q$6+$BB63*Assembly!Q$7+$BC63*Assembly!Q$8+$BD63*Assembly!Q$9+$BE63*Assembly!Q$10+$BF63*Assembly!Q$11+$BG63*Assembly!Q$12+$BH63*Assembly!Q$13+$BI63*Assembly!Q$14+$BJ63*Assembly!Q$15+$BK63*Assembly!Q$16+$BL63*Assembly!Q$17+$BM63*Assembly!Q$18+$BN63*Assembly!Q$19+$BO63*Assembly!Q$20+$BP63*Assembly!Q$21+$BQ63*Assembly!Q$22+$BR63*Assembly!Q$23+$BS63*Assembly!Q$24</f>
        <v>#VALUE!</v>
      </c>
      <c r="CK63" s="208" t="e">
        <f>$AY63*Assembly!R$4+$AZ63*Assembly!R$5+$BA63*Assembly!R$6+$BB63*Assembly!R$7+$BC63*Assembly!R$8+$BD63*Assembly!R$9+$BE63*Assembly!R$10+$BF63*Assembly!R$11+$BG63*Assembly!R$12+$BH63*Assembly!R$13+$BI63*Assembly!R$14+$BJ63*Assembly!R$15+$BK63*Assembly!R$16+$BL63*Assembly!R$17+$BM63*Assembly!R$18+$BN63*Assembly!R$19+$BO63*Assembly!R$20+$BP63*Assembly!R$21+$BQ63*Assembly!R$22+$BR63*Assembly!R$23+$BS63*Assembly!R$24</f>
        <v>#VALUE!</v>
      </c>
      <c r="CL63" s="203" t="e">
        <f>$AY63*Assembly!S$4+$AZ63*Assembly!S$5+$BA63*Assembly!S$6+$BB63*Assembly!S$7+$BC63*Assembly!S$8+$BD63*Assembly!S$9+$BE63*Assembly!S$10+$BF63*Assembly!S$11+$BG63*Assembly!S$12+$BH63*Assembly!S$13+$BI63*Assembly!S$14+$BJ63*Assembly!S$15+$BK63*Assembly!S$16+$BL63*Assembly!S$17+$BM63*Assembly!S$18+$BN63*Assembly!S$19+$BO63*Assembly!S$20+$BP63*Assembly!S$21+$BQ63*Assembly!S$22+$BR63*Assembly!S$23+$BS63*Assembly!S$24</f>
        <v>#VALUE!</v>
      </c>
      <c r="CM63" s="203" t="e">
        <f>$AY63*Assembly!T$4+$AZ63*Assembly!T$5+$BA63*Assembly!T$6+$BB63*Assembly!T$7+$BC63*Assembly!T$8+$BD63*Assembly!T$9+$BE63*Assembly!T$10+$BF63*Assembly!T$11+$BG63*Assembly!T$12+$BH63*Assembly!T$13+$BI63*Assembly!T$14+$BJ63*Assembly!T$15+$BK63*Assembly!T$16+$BL63*Assembly!T$17+$BM63*Assembly!T$18+$BN63*Assembly!T$19+$BO63*Assembly!T$20+$BP63*Assembly!T$21+$BQ63*Assembly!T$22+$BR63*Assembly!T$23+$BS63*Assembly!T$24</f>
        <v>#VALUE!</v>
      </c>
      <c r="CN63" s="203" t="e">
        <f>$AY63*Assembly!U$4+$AZ63*Assembly!U$5+$BA63*Assembly!U$6+$BB63*Assembly!U$7+$BC63*Assembly!U$8+$BD63*Assembly!U$9+$BE63*Assembly!U$10+$BF63*Assembly!U$11+$BG63*Assembly!U$12+$BH63*Assembly!U$13+$BI63*Assembly!U$14+$BJ63*Assembly!U$15+$BK63*Assembly!U$16+$BL63*Assembly!U$17+$BM63*Assembly!U$18+$BN63*Assembly!U$19+$BO63*Assembly!U$20+$BP63*Assembly!U$21+$BQ63*Assembly!U$22+$BR63*Assembly!U$23+$BS63*Assembly!U$24</f>
        <v>#VALUE!</v>
      </c>
      <c r="CO63" s="208" t="e">
        <f>$AY63*Assembly!V$4+$AZ63*Assembly!V$5+$BA63*Assembly!V$6+$BB63*Assembly!V$7+$BC63*Assembly!V$8+$BD63*Assembly!V$9+$BE63*Assembly!V$10+$BF63*Assembly!V$11+$BG63*Assembly!V$12+$BH63*Assembly!V$13+$BI63*Assembly!V$14+$BJ63*Assembly!V$15+$BK63*Assembly!V$16+$BL63*Assembly!V$17+$BM63*Assembly!V$18+$BN63*Assembly!V$19+$BO63*Assembly!V$20+$BP63*Assembly!V$21+$BQ63*Assembly!V$22+$BR63*Assembly!V$23+$BS63*Assembly!V$24</f>
        <v>#VALUE!</v>
      </c>
      <c r="CP63" s="208" t="e">
        <f>CF63*Refining!$F$3</f>
        <v>#VALUE!</v>
      </c>
      <c r="CQ63" s="208" t="e">
        <f>CG63*Refining!$F$4</f>
        <v>#VALUE!</v>
      </c>
      <c r="CR63" s="208" t="e">
        <f>CH63*Refining!$F$5</f>
        <v>#VALUE!</v>
      </c>
      <c r="CS63" s="208" t="e">
        <f>CI63*Refining!$F$6</f>
        <v>#VALUE!</v>
      </c>
      <c r="CT63" s="208" t="e">
        <f>CJ63*Refining!$F$7</f>
        <v>#VALUE!</v>
      </c>
      <c r="CU63" s="208" t="e">
        <f>CK63*Refining!$F$8</f>
        <v>#VALUE!</v>
      </c>
      <c r="CV63" s="208" t="e">
        <f>CL63*Refining!$F$9</f>
        <v>#VALUE!</v>
      </c>
      <c r="CW63" s="208" t="e">
        <f>CM63*Refining!$F$10</f>
        <v>#VALUE!</v>
      </c>
      <c r="CX63" s="208" t="e">
        <f>CN63*Refining!$F$11</f>
        <v>#VALUE!</v>
      </c>
      <c r="CY63" s="208" t="e">
        <f>CO63*Refining!$F$12</f>
        <v>#VALUE!</v>
      </c>
      <c r="CZ63" s="190" t="e">
        <f t="shared" ref="CZ63:DS63" si="254">IF(CF63 = 0, "", CF63)</f>
        <v>#VALUE!</v>
      </c>
      <c r="DA63" s="197" t="e">
        <f t="shared" si="254"/>
        <v>#VALUE!</v>
      </c>
      <c r="DB63" s="191" t="e">
        <f t="shared" si="254"/>
        <v>#VALUE!</v>
      </c>
      <c r="DC63" s="191" t="e">
        <f t="shared" si="254"/>
        <v>#VALUE!</v>
      </c>
      <c r="DD63" s="193" t="e">
        <f t="shared" si="254"/>
        <v>#VALUE!</v>
      </c>
      <c r="DE63" s="191" t="e">
        <f t="shared" si="254"/>
        <v>#VALUE!</v>
      </c>
      <c r="DF63" s="193" t="e">
        <f t="shared" si="254"/>
        <v>#VALUE!</v>
      </c>
      <c r="DG63" s="193" t="e">
        <f t="shared" si="254"/>
        <v>#VALUE!</v>
      </c>
      <c r="DH63" s="191" t="e">
        <f t="shared" si="254"/>
        <v>#VALUE!</v>
      </c>
      <c r="DI63" s="195" t="e">
        <f t="shared" si="254"/>
        <v>#VALUE!</v>
      </c>
      <c r="DJ63" s="190" t="e">
        <f t="shared" si="254"/>
        <v>#VALUE!</v>
      </c>
      <c r="DK63" s="197" t="e">
        <f t="shared" si="254"/>
        <v>#VALUE!</v>
      </c>
      <c r="DL63" s="191" t="e">
        <f t="shared" si="254"/>
        <v>#VALUE!</v>
      </c>
      <c r="DM63" s="191" t="e">
        <f t="shared" si="254"/>
        <v>#VALUE!</v>
      </c>
      <c r="DN63" s="193" t="e">
        <f t="shared" si="254"/>
        <v>#VALUE!</v>
      </c>
      <c r="DO63" s="191" t="e">
        <f t="shared" si="254"/>
        <v>#VALUE!</v>
      </c>
      <c r="DP63" s="191" t="e">
        <f t="shared" si="254"/>
        <v>#VALUE!</v>
      </c>
      <c r="DQ63" s="191" t="e">
        <f t="shared" si="254"/>
        <v>#VALUE!</v>
      </c>
      <c r="DR63" s="191" t="e">
        <f t="shared" si="254"/>
        <v>#VALUE!</v>
      </c>
      <c r="DS63" s="195" t="e">
        <f t="shared" si="254"/>
        <v>#VALUE!</v>
      </c>
      <c r="DT63" s="190" t="e">
        <f t="shared" si="11"/>
        <v>#VALUE!</v>
      </c>
      <c r="DU63" s="197" t="e">
        <f t="shared" si="12"/>
        <v>#VALUE!</v>
      </c>
      <c r="DV63" s="165" t="e">
        <f>CZ63*'Ores &amp; Ingots'!$C$3+DA63*'Ores &amp; Ingots'!$C$4+DB63*'Ores &amp; Ingots'!$C$5+DC63*'Ores &amp; Ingots'!$C$6+DD63*'Ores &amp; Ingots'!$C$7+DE63*'Ores &amp; Ingots'!$C$8+DF63*'Ores &amp; Ingots'!$C$9+DG63*'Ores &amp; Ingots'!$C$10+DH63*'Ores &amp; Ingots'!$C$11+DI63*'Ores &amp; Ingots'!$C$12</f>
        <v>#VALUE!</v>
      </c>
      <c r="DW63" s="165" t="e">
        <f>DJ63*'Ores &amp; Ingots'!$B$3+DK63*'Ores &amp; Ingots'!$B$4+DL63*'Ores &amp; Ingots'!$B$5+DM63*'Ores &amp; Ingots'!$B$6+DN63*'Ores &amp; Ingots'!$B$7+DO63*'Ores &amp; Ingots'!$B$8+DP63*'Ores &amp; Ingots'!$B$9+DQ63*'Ores &amp; Ingots'!$B$10+DR63*'Ores &amp; Ingots'!$B$11+DS63*'Ores &amp; Ingots'!$B$12</f>
        <v>#VALUE!</v>
      </c>
      <c r="DX63" s="197" t="e">
        <f>CZ63*Refining!$G$3+DA63*Refining!$G$4+DB63*Refining!$G$5+DC63*Refining!$G$6+DD63*Refining!$G$7+DE63*Refining!$G$8+DF63*Refining!$G$9+DG63*Refining!$G$10+DH63*Refining!$G$11+DI63*Refining!$G$12</f>
        <v>#VALUE!</v>
      </c>
      <c r="DY63" s="197" t="e">
        <f t="shared" si="13"/>
        <v>#VALUE!</v>
      </c>
      <c r="DZ63" s="199" t="e">
        <f t="shared" si="14"/>
        <v>#VALUE!</v>
      </c>
      <c r="EA63" s="190" t="e">
        <f t="shared" si="15"/>
        <v>#VALUE!</v>
      </c>
      <c r="EB63" s="200" t="e">
        <f t="shared" ref="EB63:EC63" si="255">EA63/60</f>
        <v>#VALUE!</v>
      </c>
      <c r="EC63" s="200" t="e">
        <f t="shared" si="255"/>
        <v>#VALUE!</v>
      </c>
      <c r="ED63" s="190" t="e">
        <f t="shared" si="17"/>
        <v>#VALUE!</v>
      </c>
      <c r="EE63" s="200" t="e">
        <f t="shared" ref="EE63:EF63" si="256">ED63/1000</f>
        <v>#VALUE!</v>
      </c>
      <c r="EF63" s="201" t="e">
        <f t="shared" si="256"/>
        <v>#VALUE!</v>
      </c>
      <c r="EG63" s="136" t="e">
        <f t="shared" si="19"/>
        <v>#VALUE!</v>
      </c>
      <c r="EH63" s="138" t="e">
        <f t="shared" si="20"/>
        <v>#VALUE!</v>
      </c>
      <c r="EI63" s="133">
        <v>520</v>
      </c>
    </row>
    <row r="64" spans="1:139" ht="12.75" x14ac:dyDescent="0.2">
      <c r="A64" s="864"/>
      <c r="B64" s="135" t="s">
        <v>289</v>
      </c>
      <c r="C64" s="137" t="s">
        <v>156</v>
      </c>
      <c r="D64" s="137">
        <v>1</v>
      </c>
      <c r="E64" s="137">
        <v>1</v>
      </c>
      <c r="F64" s="137">
        <v>1</v>
      </c>
      <c r="G64" s="141">
        <f t="shared" si="0"/>
        <v>15.625</v>
      </c>
      <c r="H64" s="142">
        <v>18</v>
      </c>
      <c r="I64" s="142">
        <v>18</v>
      </c>
      <c r="J64" s="144">
        <f>H64/Main!$D$9</f>
        <v>3.6</v>
      </c>
      <c r="K64" s="144">
        <f>I64/Main!$D$10</f>
        <v>9</v>
      </c>
      <c r="L64" s="144">
        <f t="shared" si="1"/>
        <v>2.5</v>
      </c>
      <c r="M64" s="144">
        <v>1</v>
      </c>
      <c r="N64" s="147"/>
      <c r="O64" s="294"/>
      <c r="P64" s="150"/>
      <c r="Q64" s="153"/>
      <c r="R64" s="150"/>
      <c r="S64" s="155"/>
      <c r="T64" s="155"/>
      <c r="U64" s="150"/>
      <c r="V64" s="150"/>
      <c r="W64" s="155"/>
      <c r="X64" s="155"/>
      <c r="Y64" s="150"/>
      <c r="Z64" s="150"/>
      <c r="AA64" s="150"/>
      <c r="AB64" s="150"/>
      <c r="AC64" s="370" t="s">
        <v>34</v>
      </c>
      <c r="AD64" s="165">
        <v>0</v>
      </c>
      <c r="AE64" s="165">
        <v>74</v>
      </c>
      <c r="AF64" s="165">
        <v>48</v>
      </c>
      <c r="AG64" s="165">
        <v>0</v>
      </c>
      <c r="AH64" s="171">
        <v>20</v>
      </c>
      <c r="AI64" s="165">
        <v>0</v>
      </c>
      <c r="AJ64" s="165">
        <v>0</v>
      </c>
      <c r="AK64" s="165">
        <v>0</v>
      </c>
      <c r="AL64" s="165">
        <v>0</v>
      </c>
      <c r="AM64" s="165">
        <v>0</v>
      </c>
      <c r="AN64" s="165">
        <v>0</v>
      </c>
      <c r="AO64" s="165">
        <v>0</v>
      </c>
      <c r="AP64" s="165">
        <v>0</v>
      </c>
      <c r="AQ64" s="165">
        <v>0</v>
      </c>
      <c r="AR64" s="165">
        <v>0</v>
      </c>
      <c r="AS64" s="165">
        <v>0</v>
      </c>
      <c r="AT64" s="165">
        <v>0</v>
      </c>
      <c r="AU64" s="165">
        <v>0</v>
      </c>
      <c r="AV64" s="165">
        <v>0</v>
      </c>
      <c r="AW64" s="165">
        <v>0</v>
      </c>
      <c r="AX64" s="165">
        <v>0</v>
      </c>
      <c r="AY64" s="162" t="str">
        <f t="shared" ref="AY64:BS64" si="257">IF(AD64 = 0, "", AD64)</f>
        <v/>
      </c>
      <c r="AZ64" s="165">
        <f t="shared" si="257"/>
        <v>74</v>
      </c>
      <c r="BA64" s="165">
        <f t="shared" si="257"/>
        <v>48</v>
      </c>
      <c r="BB64" s="163" t="str">
        <f t="shared" si="257"/>
        <v/>
      </c>
      <c r="BC64" s="171">
        <f t="shared" si="257"/>
        <v>20</v>
      </c>
      <c r="BD64" s="163" t="str">
        <f t="shared" si="257"/>
        <v/>
      </c>
      <c r="BE64" s="163" t="str">
        <f t="shared" si="257"/>
        <v/>
      </c>
      <c r="BF64" s="163" t="str">
        <f t="shared" si="257"/>
        <v/>
      </c>
      <c r="BG64" s="163" t="str">
        <f t="shared" si="257"/>
        <v/>
      </c>
      <c r="BH64" s="163" t="str">
        <f t="shared" si="257"/>
        <v/>
      </c>
      <c r="BI64" s="163" t="str">
        <f t="shared" si="257"/>
        <v/>
      </c>
      <c r="BJ64" s="163" t="str">
        <f t="shared" si="257"/>
        <v/>
      </c>
      <c r="BK64" s="163" t="str">
        <f t="shared" si="257"/>
        <v/>
      </c>
      <c r="BL64" s="163" t="str">
        <f t="shared" si="257"/>
        <v/>
      </c>
      <c r="BM64" s="163" t="str">
        <f t="shared" si="257"/>
        <v/>
      </c>
      <c r="BN64" s="163" t="str">
        <f t="shared" si="257"/>
        <v/>
      </c>
      <c r="BO64" s="163" t="str">
        <f t="shared" si="257"/>
        <v/>
      </c>
      <c r="BP64" s="163" t="str">
        <f t="shared" si="257"/>
        <v/>
      </c>
      <c r="BQ64" s="163" t="str">
        <f t="shared" si="257"/>
        <v/>
      </c>
      <c r="BR64" s="163" t="str">
        <f t="shared" si="257"/>
        <v/>
      </c>
      <c r="BS64" s="173" t="str">
        <f t="shared" si="257"/>
        <v/>
      </c>
      <c r="BT64" s="175" t="e">
        <f>$AY64*Assembly!Z$4+$AZ64*Assembly!Z$5+$BA64*Assembly!Z$6+$BB64*Assembly!Z$7+$BC64*Assembly!Z$8+$BD64*Assembly!Z$9+$BE64*Assembly!Z$10+$BF64*Assembly!Z$11+$BG64*Assembly!Z$12+$BH64*Assembly!Z$13+$BI64*Assembly!Z$14+$BJ64*Assembly!Z$15+$BK64*Assembly!Z$16+$BL64*Assembly!Z$17+$BM64*Assembly!Z$18+$BN64*Assembly!Z$19+$BO64*Assembly!Z$20+$BP64*Assembly!Z$21+$BQ64*Assembly!Z$22+$BR64*Assembly!Z$23+$BS64*Assembly!Z$24</f>
        <v>#VALUE!</v>
      </c>
      <c r="BU64" s="165" t="e">
        <f t="shared" si="3"/>
        <v>#VALUE!</v>
      </c>
      <c r="BV64" s="176"/>
      <c r="BW64" s="165" t="e">
        <f>$AY64*Assembly!AD$4+$AZ64*Assembly!AD$5+$BA64*Assembly!AD$6+$BB64*Assembly!AD$7+$BC64*Assembly!AD$8+$BD64*Assembly!AD$9+$BE64*Assembly!AD$10+$BF64*Assembly!AD$11+$BG64*Assembly!AD$12+$BH64*Assembly!AD$13+$BI64*Assembly!AD$14+$BJ64*Assembly!AD$15+$BK64*Assembly!AD$16+$BL64*Assembly!AD$17+$BM64*Assembly!AD$18+$BN64*Assembly!AD$19+$BO64*Assembly!AD$20+$BP64*Assembly!AD$21+$BQ64*Assembly!AD$22+$BR64*Assembly!AD$23+$BS64*Assembly!AD$24</f>
        <v>#VALUE!</v>
      </c>
      <c r="BX64" s="180" t="e">
        <f t="shared" si="4"/>
        <v>#VALUE!</v>
      </c>
      <c r="BY64" s="181" t="e">
        <f t="shared" si="5"/>
        <v>#VALUE!</v>
      </c>
      <c r="BZ64" s="182" t="e">
        <f t="shared" si="6"/>
        <v>#VALUE!</v>
      </c>
      <c r="CA64" s="181" t="e">
        <f t="shared" si="7"/>
        <v>#VALUE!</v>
      </c>
      <c r="CB64" s="165" t="e">
        <f>$AY64*Assembly!Y$4+$AZ64*Assembly!Y$5+$BA64*Assembly!Y$6+$BB64*Assembly!Y$7+$BC64*Assembly!Y$8+$BD64*Assembly!Y$9+$BE64*Assembly!Y$10+$BF64*Assembly!Y$11+$BG64*Assembly!Y$12+$BH64*Assembly!Y$13+$BI64*Assembly!Y$14+$BJ64*Assembly!Y$15+$BK64*Assembly!Y$16+$BL64*Assembly!Y$17+$BM64*Assembly!Y$18+$BN64*Assembly!Y$19+$BO64*Assembly!Y$20+$BP64*Assembly!Y$21+$BQ64*Assembly!Y$22+$BR64*Assembly!Y$23+$BS64*Assembly!Y$24</f>
        <v>#VALUE!</v>
      </c>
      <c r="CC64" s="165" t="e">
        <f t="shared" si="8"/>
        <v>#VALUE!</v>
      </c>
      <c r="CD64" s="136" t="e">
        <f t="shared" si="9"/>
        <v>#VALUE!</v>
      </c>
      <c r="CE64" s="184" t="e">
        <f>$AY64*Assembly!AC$4+$AZ64*Assembly!AC$5+$BA64*Assembly!AC$6+$BB64*Assembly!AC$7+$BC64*Assembly!AC$8+$BD64*Assembly!AC$9+$BE64*Assembly!AC$10+$BF64*Assembly!AC$11+$BG64*Assembly!AC$12+$BH64*Assembly!AC$13+$BI64*Assembly!AC$14+$BJ64*Assembly!AC$15+$BK64*Assembly!AC$16+$BL64*Assembly!AC$17+$BM64*Assembly!AC$18+$BN64*Assembly!AC$19+$BO64*Assembly!AC$20+$BP64*Assembly!AC$21+$BQ64*Assembly!AC$22+$BR64*Assembly!AC$23+$BS64*Assembly!AC$24</f>
        <v>#VALUE!</v>
      </c>
      <c r="CF64" s="153" t="e">
        <f>$AY64*Assembly!M$4+$AZ64*Assembly!M$5+$BA64*Assembly!M$6+$BB64*Assembly!M$7+$BC64*Assembly!M$8+$BD64*Assembly!M$9+$BE64*Assembly!M$10+$BF64*Assembly!M$11+$BG64*Assembly!M$12+$BH64*Assembly!M$13+$BI64*Assembly!M$14+$BJ64*Assembly!M$15+$BK64*Assembly!M$16+$BL64*Assembly!M$17+$BM64*Assembly!M$18+$BN64*Assembly!M$19+$BO64*Assembly!M$20+$BP64*Assembly!M$21+$BQ64*Assembly!M$22+$BR64*Assembly!M$23+$BS64*Assembly!M$24</f>
        <v>#VALUE!</v>
      </c>
      <c r="CG64" s="153" t="e">
        <f>$AY64*Assembly!N$4+$AZ64*Assembly!N$5+$BA64*Assembly!N$6+$BB64*Assembly!N$7+$BC64*Assembly!N$8+$BD64*Assembly!N$9+$BE64*Assembly!N$10+$BF64*Assembly!N$11+$BG64*Assembly!N$12+$BH64*Assembly!N$13+$BI64*Assembly!N$14+$BJ64*Assembly!N$15+$BK64*Assembly!N$16+$BL64*Assembly!N$17+$BM64*Assembly!N$18+$BN64*Assembly!N$19+$BO64*Assembly!N$20+$BP64*Assembly!N$21+$BQ64*Assembly!N$22+$BR64*Assembly!N$23+$BS64*Assembly!N$24</f>
        <v>#VALUE!</v>
      </c>
      <c r="CH64" s="153" t="e">
        <f>$AY64*Assembly!O$4+$AZ64*Assembly!O$5+$BA64*Assembly!O$6+$BB64*Assembly!O$7+$BC64*Assembly!O$8+$BD64*Assembly!O$9+$BE64*Assembly!O$10+$BF64*Assembly!O$11+$BG64*Assembly!O$12+$BH64*Assembly!O$13+$BI64*Assembly!O$14+$BJ64*Assembly!O$15+$BK64*Assembly!O$16+$BL64*Assembly!O$17+$BM64*Assembly!O$18+$BN64*Assembly!O$19+$BO64*Assembly!O$20+$BP64*Assembly!O$21+$BQ64*Assembly!O$22+$BR64*Assembly!O$23+$BS64*Assembly!O$24</f>
        <v>#VALUE!</v>
      </c>
      <c r="CI64" s="142" t="e">
        <f>$AY64*Assembly!P$4+$AZ64*Assembly!P$5+$BA64*Assembly!P$6+$BB64*Assembly!P$7+$BC64*Assembly!P$8+$BD64*Assembly!P$9+$BE64*Assembly!P$10+$BF64*Assembly!P$11+$BG64*Assembly!P$12+$BH64*Assembly!P$13+$BI64*Assembly!P$14+$BJ64*Assembly!P$15+$BK64*Assembly!P$16+$BL64*Assembly!P$17+$BM64*Assembly!P$18+$BN64*Assembly!P$19+$BO64*Assembly!P$20+$BP64*Assembly!P$21+$BQ64*Assembly!P$22+$BR64*Assembly!P$23+$BS64*Assembly!P$24</f>
        <v>#VALUE!</v>
      </c>
      <c r="CJ64" s="142" t="e">
        <f>$AY64*Assembly!Q$4+$AZ64*Assembly!Q$5+$BA64*Assembly!Q$6+$BB64*Assembly!Q$7+$BC64*Assembly!Q$8+$BD64*Assembly!Q$9+$BE64*Assembly!Q$10+$BF64*Assembly!Q$11+$BG64*Assembly!Q$12+$BH64*Assembly!Q$13+$BI64*Assembly!Q$14+$BJ64*Assembly!Q$15+$BK64*Assembly!Q$16+$BL64*Assembly!Q$17+$BM64*Assembly!Q$18+$BN64*Assembly!Q$19+$BO64*Assembly!Q$20+$BP64*Assembly!Q$21+$BQ64*Assembly!Q$22+$BR64*Assembly!Q$23+$BS64*Assembly!Q$24</f>
        <v>#VALUE!</v>
      </c>
      <c r="CK64" s="153" t="e">
        <f>$AY64*Assembly!R$4+$AZ64*Assembly!R$5+$BA64*Assembly!R$6+$BB64*Assembly!R$7+$BC64*Assembly!R$8+$BD64*Assembly!R$9+$BE64*Assembly!R$10+$BF64*Assembly!R$11+$BG64*Assembly!R$12+$BH64*Assembly!R$13+$BI64*Assembly!R$14+$BJ64*Assembly!R$15+$BK64*Assembly!R$16+$BL64*Assembly!R$17+$BM64*Assembly!R$18+$BN64*Assembly!R$19+$BO64*Assembly!R$20+$BP64*Assembly!R$21+$BQ64*Assembly!R$22+$BR64*Assembly!R$23+$BS64*Assembly!R$24</f>
        <v>#VALUE!</v>
      </c>
      <c r="CL64" s="142" t="e">
        <f>$AY64*Assembly!S$4+$AZ64*Assembly!S$5+$BA64*Assembly!S$6+$BB64*Assembly!S$7+$BC64*Assembly!S$8+$BD64*Assembly!S$9+$BE64*Assembly!S$10+$BF64*Assembly!S$11+$BG64*Assembly!S$12+$BH64*Assembly!S$13+$BI64*Assembly!S$14+$BJ64*Assembly!S$15+$BK64*Assembly!S$16+$BL64*Assembly!S$17+$BM64*Assembly!S$18+$BN64*Assembly!S$19+$BO64*Assembly!S$20+$BP64*Assembly!S$21+$BQ64*Assembly!S$22+$BR64*Assembly!S$23+$BS64*Assembly!S$24</f>
        <v>#VALUE!</v>
      </c>
      <c r="CM64" s="142" t="e">
        <f>$AY64*Assembly!T$4+$AZ64*Assembly!T$5+$BA64*Assembly!T$6+$BB64*Assembly!T$7+$BC64*Assembly!T$8+$BD64*Assembly!T$9+$BE64*Assembly!T$10+$BF64*Assembly!T$11+$BG64*Assembly!T$12+$BH64*Assembly!T$13+$BI64*Assembly!T$14+$BJ64*Assembly!T$15+$BK64*Assembly!T$16+$BL64*Assembly!T$17+$BM64*Assembly!T$18+$BN64*Assembly!T$19+$BO64*Assembly!T$20+$BP64*Assembly!T$21+$BQ64*Assembly!T$22+$BR64*Assembly!T$23+$BS64*Assembly!T$24</f>
        <v>#VALUE!</v>
      </c>
      <c r="CN64" s="142" t="e">
        <f>$AY64*Assembly!U$4+$AZ64*Assembly!U$5+$BA64*Assembly!U$6+$BB64*Assembly!U$7+$BC64*Assembly!U$8+$BD64*Assembly!U$9+$BE64*Assembly!U$10+$BF64*Assembly!U$11+$BG64*Assembly!U$12+$BH64*Assembly!U$13+$BI64*Assembly!U$14+$BJ64*Assembly!U$15+$BK64*Assembly!U$16+$BL64*Assembly!U$17+$BM64*Assembly!U$18+$BN64*Assembly!U$19+$BO64*Assembly!U$20+$BP64*Assembly!U$21+$BQ64*Assembly!U$22+$BR64*Assembly!U$23+$BS64*Assembly!U$24</f>
        <v>#VALUE!</v>
      </c>
      <c r="CO64" s="153" t="e">
        <f>$AY64*Assembly!V$4+$AZ64*Assembly!V$5+$BA64*Assembly!V$6+$BB64*Assembly!V$7+$BC64*Assembly!V$8+$BD64*Assembly!V$9+$BE64*Assembly!V$10+$BF64*Assembly!V$11+$BG64*Assembly!V$12+$BH64*Assembly!V$13+$BI64*Assembly!V$14+$BJ64*Assembly!V$15+$BK64*Assembly!V$16+$BL64*Assembly!V$17+$BM64*Assembly!V$18+$BN64*Assembly!V$19+$BO64*Assembly!V$20+$BP64*Assembly!V$21+$BQ64*Assembly!V$22+$BR64*Assembly!V$23+$BS64*Assembly!V$24</f>
        <v>#VALUE!</v>
      </c>
      <c r="CP64" s="153" t="e">
        <f>CF64*Refining!$F$3</f>
        <v>#VALUE!</v>
      </c>
      <c r="CQ64" s="153" t="e">
        <f>CG64*Refining!$F$4</f>
        <v>#VALUE!</v>
      </c>
      <c r="CR64" s="153" t="e">
        <f>CH64*Refining!$F$5</f>
        <v>#VALUE!</v>
      </c>
      <c r="CS64" s="153" t="e">
        <f>CI64*Refining!$F$6</f>
        <v>#VALUE!</v>
      </c>
      <c r="CT64" s="153" t="e">
        <f>CJ64*Refining!$F$7</f>
        <v>#VALUE!</v>
      </c>
      <c r="CU64" s="153" t="e">
        <f>CK64*Refining!$F$8</f>
        <v>#VALUE!</v>
      </c>
      <c r="CV64" s="153" t="e">
        <f>CL64*Refining!$F$9</f>
        <v>#VALUE!</v>
      </c>
      <c r="CW64" s="153" t="e">
        <f>CM64*Refining!$F$10</f>
        <v>#VALUE!</v>
      </c>
      <c r="CX64" s="153" t="e">
        <f>CN64*Refining!$F$11</f>
        <v>#VALUE!</v>
      </c>
      <c r="CY64" s="153" t="e">
        <f>CO64*Refining!$F$12</f>
        <v>#VALUE!</v>
      </c>
      <c r="CZ64" s="190" t="e">
        <f t="shared" ref="CZ64:DS64" si="258">IF(CF64 = 0, "", CF64)</f>
        <v>#VALUE!</v>
      </c>
      <c r="DA64" s="191" t="e">
        <f t="shared" si="258"/>
        <v>#VALUE!</v>
      </c>
      <c r="DB64" s="191" t="e">
        <f t="shared" si="258"/>
        <v>#VALUE!</v>
      </c>
      <c r="DC64" s="191" t="e">
        <f t="shared" si="258"/>
        <v>#VALUE!</v>
      </c>
      <c r="DD64" s="193" t="e">
        <f t="shared" si="258"/>
        <v>#VALUE!</v>
      </c>
      <c r="DE64" s="191" t="e">
        <f t="shared" si="258"/>
        <v>#VALUE!</v>
      </c>
      <c r="DF64" s="193" t="e">
        <f t="shared" si="258"/>
        <v>#VALUE!</v>
      </c>
      <c r="DG64" s="193" t="e">
        <f t="shared" si="258"/>
        <v>#VALUE!</v>
      </c>
      <c r="DH64" s="191" t="e">
        <f t="shared" si="258"/>
        <v>#VALUE!</v>
      </c>
      <c r="DI64" s="195" t="e">
        <f t="shared" si="258"/>
        <v>#VALUE!</v>
      </c>
      <c r="DJ64" s="190" t="e">
        <f t="shared" si="258"/>
        <v>#VALUE!</v>
      </c>
      <c r="DK64" s="191" t="e">
        <f t="shared" si="258"/>
        <v>#VALUE!</v>
      </c>
      <c r="DL64" s="191" t="e">
        <f t="shared" si="258"/>
        <v>#VALUE!</v>
      </c>
      <c r="DM64" s="191" t="e">
        <f t="shared" si="258"/>
        <v>#VALUE!</v>
      </c>
      <c r="DN64" s="193" t="e">
        <f t="shared" si="258"/>
        <v>#VALUE!</v>
      </c>
      <c r="DO64" s="191" t="e">
        <f t="shared" si="258"/>
        <v>#VALUE!</v>
      </c>
      <c r="DP64" s="191" t="e">
        <f t="shared" si="258"/>
        <v>#VALUE!</v>
      </c>
      <c r="DQ64" s="191" t="e">
        <f t="shared" si="258"/>
        <v>#VALUE!</v>
      </c>
      <c r="DR64" s="191" t="e">
        <f t="shared" si="258"/>
        <v>#VALUE!</v>
      </c>
      <c r="DS64" s="195" t="e">
        <f t="shared" si="258"/>
        <v>#VALUE!</v>
      </c>
      <c r="DT64" s="190" t="e">
        <f t="shared" si="11"/>
        <v>#VALUE!</v>
      </c>
      <c r="DU64" s="197" t="e">
        <f t="shared" si="12"/>
        <v>#VALUE!</v>
      </c>
      <c r="DV64" s="165" t="e">
        <f>CZ64*'Ores &amp; Ingots'!$C$3+DA64*'Ores &amp; Ingots'!$C$4+DB64*'Ores &amp; Ingots'!$C$5+DC64*'Ores &amp; Ingots'!$C$6+DD64*'Ores &amp; Ingots'!$C$7+DE64*'Ores &amp; Ingots'!$C$8+DF64*'Ores &amp; Ingots'!$C$9+DG64*'Ores &amp; Ingots'!$C$10+DH64*'Ores &amp; Ingots'!$C$11+DI64*'Ores &amp; Ingots'!$C$12</f>
        <v>#VALUE!</v>
      </c>
      <c r="DW64" s="165" t="e">
        <f>DJ64*'Ores &amp; Ingots'!$B$3+DK64*'Ores &amp; Ingots'!$B$4+DL64*'Ores &amp; Ingots'!$B$5+DM64*'Ores &amp; Ingots'!$B$6+DN64*'Ores &amp; Ingots'!$B$7+DO64*'Ores &amp; Ingots'!$B$8+DP64*'Ores &amp; Ingots'!$B$9+DQ64*'Ores &amp; Ingots'!$B$10+DR64*'Ores &amp; Ingots'!$B$11+DS64*'Ores &amp; Ingots'!$B$12</f>
        <v>#VALUE!</v>
      </c>
      <c r="DX64" s="197" t="e">
        <f>CZ64*Refining!$G$3+DA64*Refining!$G$4+DB64*Refining!$G$5+DC64*Refining!$G$6+DD64*Refining!$G$7+DE64*Refining!$G$8+DF64*Refining!$G$9+DG64*Refining!$G$10+DH64*Refining!$G$11+DI64*Refining!$G$12</f>
        <v>#VALUE!</v>
      </c>
      <c r="DY64" s="197" t="e">
        <f t="shared" si="13"/>
        <v>#VALUE!</v>
      </c>
      <c r="DZ64" s="199" t="e">
        <f t="shared" si="14"/>
        <v>#VALUE!</v>
      </c>
      <c r="EA64" s="190" t="e">
        <f t="shared" si="15"/>
        <v>#VALUE!</v>
      </c>
      <c r="EB64" s="200" t="e">
        <f t="shared" ref="EB64:EC64" si="259">EA64/60</f>
        <v>#VALUE!</v>
      </c>
      <c r="EC64" s="200" t="e">
        <f t="shared" si="259"/>
        <v>#VALUE!</v>
      </c>
      <c r="ED64" s="190" t="e">
        <f t="shared" si="17"/>
        <v>#VALUE!</v>
      </c>
      <c r="EE64" s="200" t="e">
        <f t="shared" ref="EE64:EF64" si="260">ED64/1000</f>
        <v>#VALUE!</v>
      </c>
      <c r="EF64" s="201" t="e">
        <f t="shared" si="260"/>
        <v>#VALUE!</v>
      </c>
      <c r="EG64" s="136" t="e">
        <f t="shared" si="19"/>
        <v>#VALUE!</v>
      </c>
      <c r="EH64" s="138" t="e">
        <f t="shared" si="20"/>
        <v>#VALUE!</v>
      </c>
      <c r="EI64" s="133">
        <v>724</v>
      </c>
    </row>
    <row r="65" spans="1:139" ht="12.75" x14ac:dyDescent="0.2">
      <c r="A65" s="864"/>
      <c r="B65" s="135" t="s">
        <v>290</v>
      </c>
      <c r="C65" s="137" t="s">
        <v>156</v>
      </c>
      <c r="D65" s="137">
        <v>1</v>
      </c>
      <c r="E65" s="137">
        <v>1</v>
      </c>
      <c r="F65" s="137">
        <v>2</v>
      </c>
      <c r="G65" s="202">
        <f t="shared" si="0"/>
        <v>31.25</v>
      </c>
      <c r="H65" s="203">
        <v>25</v>
      </c>
      <c r="I65" s="203">
        <v>25</v>
      </c>
      <c r="J65" s="204">
        <f>H65/Main!$D$9</f>
        <v>5</v>
      </c>
      <c r="K65" s="204">
        <f>I65/Main!$D$10</f>
        <v>12.5</v>
      </c>
      <c r="L65" s="204">
        <f t="shared" si="1"/>
        <v>2.5</v>
      </c>
      <c r="M65" s="204">
        <v>1</v>
      </c>
      <c r="N65" s="205"/>
      <c r="O65" s="296"/>
      <c r="P65" s="207"/>
      <c r="Q65" s="208"/>
      <c r="R65" s="207"/>
      <c r="S65" s="209"/>
      <c r="T65" s="209"/>
      <c r="U65" s="207"/>
      <c r="V65" s="207"/>
      <c r="W65" s="209"/>
      <c r="X65" s="209"/>
      <c r="Y65" s="207"/>
      <c r="Z65" s="207"/>
      <c r="AA65" s="207"/>
      <c r="AB65" s="207"/>
      <c r="AC65" s="371" t="s">
        <v>34</v>
      </c>
      <c r="AD65" s="165">
        <v>0</v>
      </c>
      <c r="AE65" s="165">
        <v>50</v>
      </c>
      <c r="AF65" s="165">
        <v>0</v>
      </c>
      <c r="AG65" s="165">
        <v>0</v>
      </c>
      <c r="AH65" s="171">
        <v>30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2" t="str">
        <f t="shared" ref="AY65:BS65" si="261">IF(AD65 = 0, "", AD65)</f>
        <v/>
      </c>
      <c r="AZ65" s="165">
        <f t="shared" si="261"/>
        <v>50</v>
      </c>
      <c r="BA65" s="163" t="str">
        <f t="shared" si="261"/>
        <v/>
      </c>
      <c r="BB65" s="163" t="str">
        <f t="shared" si="261"/>
        <v/>
      </c>
      <c r="BC65" s="171">
        <f t="shared" si="261"/>
        <v>30</v>
      </c>
      <c r="BD65" s="163" t="str">
        <f t="shared" si="261"/>
        <v/>
      </c>
      <c r="BE65" s="163" t="str">
        <f t="shared" si="261"/>
        <v/>
      </c>
      <c r="BF65" s="163" t="str">
        <f t="shared" si="261"/>
        <v/>
      </c>
      <c r="BG65" s="163" t="str">
        <f t="shared" si="261"/>
        <v/>
      </c>
      <c r="BH65" s="163" t="str">
        <f t="shared" si="261"/>
        <v/>
      </c>
      <c r="BI65" s="163" t="str">
        <f t="shared" si="261"/>
        <v/>
      </c>
      <c r="BJ65" s="163" t="str">
        <f t="shared" si="261"/>
        <v/>
      </c>
      <c r="BK65" s="163" t="str">
        <f t="shared" si="261"/>
        <v/>
      </c>
      <c r="BL65" s="163" t="str">
        <f t="shared" si="261"/>
        <v/>
      </c>
      <c r="BM65" s="163" t="str">
        <f t="shared" si="261"/>
        <v/>
      </c>
      <c r="BN65" s="163" t="str">
        <f t="shared" si="261"/>
        <v/>
      </c>
      <c r="BO65" s="163" t="str">
        <f t="shared" si="261"/>
        <v/>
      </c>
      <c r="BP65" s="163" t="str">
        <f t="shared" si="261"/>
        <v/>
      </c>
      <c r="BQ65" s="163" t="str">
        <f t="shared" si="261"/>
        <v/>
      </c>
      <c r="BR65" s="163" t="str">
        <f t="shared" si="261"/>
        <v/>
      </c>
      <c r="BS65" s="173" t="str">
        <f t="shared" si="261"/>
        <v/>
      </c>
      <c r="BT65" s="175" t="e">
        <f>$AY65*Assembly!Z$4+$AZ65*Assembly!Z$5+$BA65*Assembly!Z$6+$BB65*Assembly!Z$7+$BC65*Assembly!Z$8+$BD65*Assembly!Z$9+$BE65*Assembly!Z$10+$BF65*Assembly!Z$11+$BG65*Assembly!Z$12+$BH65*Assembly!Z$13+$BI65*Assembly!Z$14+$BJ65*Assembly!Z$15+$BK65*Assembly!Z$16+$BL65*Assembly!Z$17+$BM65*Assembly!Z$18+$BN65*Assembly!Z$19+$BO65*Assembly!Z$20+$BP65*Assembly!Z$21+$BQ65*Assembly!Z$22+$BR65*Assembly!Z$23+$BS65*Assembly!Z$24</f>
        <v>#VALUE!</v>
      </c>
      <c r="BU65" s="165" t="e">
        <f t="shared" si="3"/>
        <v>#VALUE!</v>
      </c>
      <c r="BV65" s="176"/>
      <c r="BW65" s="165" t="e">
        <f>$AY65*Assembly!AD$4+$AZ65*Assembly!AD$5+$BA65*Assembly!AD$6+$BB65*Assembly!AD$7+$BC65*Assembly!AD$8+$BD65*Assembly!AD$9+$BE65*Assembly!AD$10+$BF65*Assembly!AD$11+$BG65*Assembly!AD$12+$BH65*Assembly!AD$13+$BI65*Assembly!AD$14+$BJ65*Assembly!AD$15+$BK65*Assembly!AD$16+$BL65*Assembly!AD$17+$BM65*Assembly!AD$18+$BN65*Assembly!AD$19+$BO65*Assembly!AD$20+$BP65*Assembly!AD$21+$BQ65*Assembly!AD$22+$BR65*Assembly!AD$23+$BS65*Assembly!AD$24</f>
        <v>#VALUE!</v>
      </c>
      <c r="BX65" s="180" t="e">
        <f t="shared" si="4"/>
        <v>#VALUE!</v>
      </c>
      <c r="BY65" s="181" t="e">
        <f t="shared" si="5"/>
        <v>#VALUE!</v>
      </c>
      <c r="BZ65" s="182" t="e">
        <f t="shared" si="6"/>
        <v>#VALUE!</v>
      </c>
      <c r="CA65" s="181" t="e">
        <f t="shared" si="7"/>
        <v>#VALUE!</v>
      </c>
      <c r="CB65" s="165" t="e">
        <f>$AY65*Assembly!Y$4+$AZ65*Assembly!Y$5+$BA65*Assembly!Y$6+$BB65*Assembly!Y$7+$BC65*Assembly!Y$8+$BD65*Assembly!Y$9+$BE65*Assembly!Y$10+$BF65*Assembly!Y$11+$BG65*Assembly!Y$12+$BH65*Assembly!Y$13+$BI65*Assembly!Y$14+$BJ65*Assembly!Y$15+$BK65*Assembly!Y$16+$BL65*Assembly!Y$17+$BM65*Assembly!Y$18+$BN65*Assembly!Y$19+$BO65*Assembly!Y$20+$BP65*Assembly!Y$21+$BQ65*Assembly!Y$22+$BR65*Assembly!Y$23+$BS65*Assembly!Y$24</f>
        <v>#VALUE!</v>
      </c>
      <c r="CC65" s="165" t="e">
        <f t="shared" si="8"/>
        <v>#VALUE!</v>
      </c>
      <c r="CD65" s="136" t="e">
        <f t="shared" si="9"/>
        <v>#VALUE!</v>
      </c>
      <c r="CE65" s="184" t="e">
        <f>$AY65*Assembly!AC$4+$AZ65*Assembly!AC$5+$BA65*Assembly!AC$6+$BB65*Assembly!AC$7+$BC65*Assembly!AC$8+$BD65*Assembly!AC$9+$BE65*Assembly!AC$10+$BF65*Assembly!AC$11+$BG65*Assembly!AC$12+$BH65*Assembly!AC$13+$BI65*Assembly!AC$14+$BJ65*Assembly!AC$15+$BK65*Assembly!AC$16+$BL65*Assembly!AC$17+$BM65*Assembly!AC$18+$BN65*Assembly!AC$19+$BO65*Assembly!AC$20+$BP65*Assembly!AC$21+$BQ65*Assembly!AC$22+$BR65*Assembly!AC$23+$BS65*Assembly!AC$24</f>
        <v>#VALUE!</v>
      </c>
      <c r="CF65" s="208" t="e">
        <f>$AY65*Assembly!M$4+$AZ65*Assembly!M$5+$BA65*Assembly!M$6+$BB65*Assembly!M$7+$BC65*Assembly!M$8+$BD65*Assembly!M$9+$BE65*Assembly!M$10+$BF65*Assembly!M$11+$BG65*Assembly!M$12+$BH65*Assembly!M$13+$BI65*Assembly!M$14+$BJ65*Assembly!M$15+$BK65*Assembly!M$16+$BL65*Assembly!M$17+$BM65*Assembly!M$18+$BN65*Assembly!M$19+$BO65*Assembly!M$20+$BP65*Assembly!M$21+$BQ65*Assembly!M$22+$BR65*Assembly!M$23+$BS65*Assembly!M$24</f>
        <v>#VALUE!</v>
      </c>
      <c r="CG65" s="208" t="e">
        <f>$AY65*Assembly!N$4+$AZ65*Assembly!N$5+$BA65*Assembly!N$6+$BB65*Assembly!N$7+$BC65*Assembly!N$8+$BD65*Assembly!N$9+$BE65*Assembly!N$10+$BF65*Assembly!N$11+$BG65*Assembly!N$12+$BH65*Assembly!N$13+$BI65*Assembly!N$14+$BJ65*Assembly!N$15+$BK65*Assembly!N$16+$BL65*Assembly!N$17+$BM65*Assembly!N$18+$BN65*Assembly!N$19+$BO65*Assembly!N$20+$BP65*Assembly!N$21+$BQ65*Assembly!N$22+$BR65*Assembly!N$23+$BS65*Assembly!N$24</f>
        <v>#VALUE!</v>
      </c>
      <c r="CH65" s="208" t="e">
        <f>$AY65*Assembly!O$4+$AZ65*Assembly!O$5+$BA65*Assembly!O$6+$BB65*Assembly!O$7+$BC65*Assembly!O$8+$BD65*Assembly!O$9+$BE65*Assembly!O$10+$BF65*Assembly!O$11+$BG65*Assembly!O$12+$BH65*Assembly!O$13+$BI65*Assembly!O$14+$BJ65*Assembly!O$15+$BK65*Assembly!O$16+$BL65*Assembly!O$17+$BM65*Assembly!O$18+$BN65*Assembly!O$19+$BO65*Assembly!O$20+$BP65*Assembly!O$21+$BQ65*Assembly!O$22+$BR65*Assembly!O$23+$BS65*Assembly!O$24</f>
        <v>#VALUE!</v>
      </c>
      <c r="CI65" s="203" t="e">
        <f>$AY65*Assembly!P$4+$AZ65*Assembly!P$5+$BA65*Assembly!P$6+$BB65*Assembly!P$7+$BC65*Assembly!P$8+$BD65*Assembly!P$9+$BE65*Assembly!P$10+$BF65*Assembly!P$11+$BG65*Assembly!P$12+$BH65*Assembly!P$13+$BI65*Assembly!P$14+$BJ65*Assembly!P$15+$BK65*Assembly!P$16+$BL65*Assembly!P$17+$BM65*Assembly!P$18+$BN65*Assembly!P$19+$BO65*Assembly!P$20+$BP65*Assembly!P$21+$BQ65*Assembly!P$22+$BR65*Assembly!P$23+$BS65*Assembly!P$24</f>
        <v>#VALUE!</v>
      </c>
      <c r="CJ65" s="203" t="e">
        <f>$AY65*Assembly!Q$4+$AZ65*Assembly!Q$5+$BA65*Assembly!Q$6+$BB65*Assembly!Q$7+$BC65*Assembly!Q$8+$BD65*Assembly!Q$9+$BE65*Assembly!Q$10+$BF65*Assembly!Q$11+$BG65*Assembly!Q$12+$BH65*Assembly!Q$13+$BI65*Assembly!Q$14+$BJ65*Assembly!Q$15+$BK65*Assembly!Q$16+$BL65*Assembly!Q$17+$BM65*Assembly!Q$18+$BN65*Assembly!Q$19+$BO65*Assembly!Q$20+$BP65*Assembly!Q$21+$BQ65*Assembly!Q$22+$BR65*Assembly!Q$23+$BS65*Assembly!Q$24</f>
        <v>#VALUE!</v>
      </c>
      <c r="CK65" s="208" t="e">
        <f>$AY65*Assembly!R$4+$AZ65*Assembly!R$5+$BA65*Assembly!R$6+$BB65*Assembly!R$7+$BC65*Assembly!R$8+$BD65*Assembly!R$9+$BE65*Assembly!R$10+$BF65*Assembly!R$11+$BG65*Assembly!R$12+$BH65*Assembly!R$13+$BI65*Assembly!R$14+$BJ65*Assembly!R$15+$BK65*Assembly!R$16+$BL65*Assembly!R$17+$BM65*Assembly!R$18+$BN65*Assembly!R$19+$BO65*Assembly!R$20+$BP65*Assembly!R$21+$BQ65*Assembly!R$22+$BR65*Assembly!R$23+$BS65*Assembly!R$24</f>
        <v>#VALUE!</v>
      </c>
      <c r="CL65" s="203" t="e">
        <f>$AY65*Assembly!S$4+$AZ65*Assembly!S$5+$BA65*Assembly!S$6+$BB65*Assembly!S$7+$BC65*Assembly!S$8+$BD65*Assembly!S$9+$BE65*Assembly!S$10+$BF65*Assembly!S$11+$BG65*Assembly!S$12+$BH65*Assembly!S$13+$BI65*Assembly!S$14+$BJ65*Assembly!S$15+$BK65*Assembly!S$16+$BL65*Assembly!S$17+$BM65*Assembly!S$18+$BN65*Assembly!S$19+$BO65*Assembly!S$20+$BP65*Assembly!S$21+$BQ65*Assembly!S$22+$BR65*Assembly!S$23+$BS65*Assembly!S$24</f>
        <v>#VALUE!</v>
      </c>
      <c r="CM65" s="203" t="e">
        <f>$AY65*Assembly!T$4+$AZ65*Assembly!T$5+$BA65*Assembly!T$6+$BB65*Assembly!T$7+$BC65*Assembly!T$8+$BD65*Assembly!T$9+$BE65*Assembly!T$10+$BF65*Assembly!T$11+$BG65*Assembly!T$12+$BH65*Assembly!T$13+$BI65*Assembly!T$14+$BJ65*Assembly!T$15+$BK65*Assembly!T$16+$BL65*Assembly!T$17+$BM65*Assembly!T$18+$BN65*Assembly!T$19+$BO65*Assembly!T$20+$BP65*Assembly!T$21+$BQ65*Assembly!T$22+$BR65*Assembly!T$23+$BS65*Assembly!T$24</f>
        <v>#VALUE!</v>
      </c>
      <c r="CN65" s="203" t="e">
        <f>$AY65*Assembly!U$4+$AZ65*Assembly!U$5+$BA65*Assembly!U$6+$BB65*Assembly!U$7+$BC65*Assembly!U$8+$BD65*Assembly!U$9+$BE65*Assembly!U$10+$BF65*Assembly!U$11+$BG65*Assembly!U$12+$BH65*Assembly!U$13+$BI65*Assembly!U$14+$BJ65*Assembly!U$15+$BK65*Assembly!U$16+$BL65*Assembly!U$17+$BM65*Assembly!U$18+$BN65*Assembly!U$19+$BO65*Assembly!U$20+$BP65*Assembly!U$21+$BQ65*Assembly!U$22+$BR65*Assembly!U$23+$BS65*Assembly!U$24</f>
        <v>#VALUE!</v>
      </c>
      <c r="CO65" s="208" t="e">
        <f>$AY65*Assembly!V$4+$AZ65*Assembly!V$5+$BA65*Assembly!V$6+$BB65*Assembly!V$7+$BC65*Assembly!V$8+$BD65*Assembly!V$9+$BE65*Assembly!V$10+$BF65*Assembly!V$11+$BG65*Assembly!V$12+$BH65*Assembly!V$13+$BI65*Assembly!V$14+$BJ65*Assembly!V$15+$BK65*Assembly!V$16+$BL65*Assembly!V$17+$BM65*Assembly!V$18+$BN65*Assembly!V$19+$BO65*Assembly!V$20+$BP65*Assembly!V$21+$BQ65*Assembly!V$22+$BR65*Assembly!V$23+$BS65*Assembly!V$24</f>
        <v>#VALUE!</v>
      </c>
      <c r="CP65" s="208" t="e">
        <f>CF65*Refining!$F$3</f>
        <v>#VALUE!</v>
      </c>
      <c r="CQ65" s="208" t="e">
        <f>CG65*Refining!$F$4</f>
        <v>#VALUE!</v>
      </c>
      <c r="CR65" s="208" t="e">
        <f>CH65*Refining!$F$5</f>
        <v>#VALUE!</v>
      </c>
      <c r="CS65" s="208" t="e">
        <f>CI65*Refining!$F$6</f>
        <v>#VALUE!</v>
      </c>
      <c r="CT65" s="208" t="e">
        <f>CJ65*Refining!$F$7</f>
        <v>#VALUE!</v>
      </c>
      <c r="CU65" s="208" t="e">
        <f>CK65*Refining!$F$8</f>
        <v>#VALUE!</v>
      </c>
      <c r="CV65" s="208" t="e">
        <f>CL65*Refining!$F$9</f>
        <v>#VALUE!</v>
      </c>
      <c r="CW65" s="208" t="e">
        <f>CM65*Refining!$F$10</f>
        <v>#VALUE!</v>
      </c>
      <c r="CX65" s="208" t="e">
        <f>CN65*Refining!$F$11</f>
        <v>#VALUE!</v>
      </c>
      <c r="CY65" s="208" t="e">
        <f>CO65*Refining!$F$12</f>
        <v>#VALUE!</v>
      </c>
      <c r="CZ65" s="190" t="e">
        <f t="shared" ref="CZ65:DS65" si="262">IF(CF65 = 0, "", CF65)</f>
        <v>#VALUE!</v>
      </c>
      <c r="DA65" s="191" t="e">
        <f t="shared" si="262"/>
        <v>#VALUE!</v>
      </c>
      <c r="DB65" s="191" t="e">
        <f t="shared" si="262"/>
        <v>#VALUE!</v>
      </c>
      <c r="DC65" s="191" t="e">
        <f t="shared" si="262"/>
        <v>#VALUE!</v>
      </c>
      <c r="DD65" s="193" t="e">
        <f t="shared" si="262"/>
        <v>#VALUE!</v>
      </c>
      <c r="DE65" s="191" t="e">
        <f t="shared" si="262"/>
        <v>#VALUE!</v>
      </c>
      <c r="DF65" s="193" t="e">
        <f t="shared" si="262"/>
        <v>#VALUE!</v>
      </c>
      <c r="DG65" s="193" t="e">
        <f t="shared" si="262"/>
        <v>#VALUE!</v>
      </c>
      <c r="DH65" s="191" t="e">
        <f t="shared" si="262"/>
        <v>#VALUE!</v>
      </c>
      <c r="DI65" s="195" t="e">
        <f t="shared" si="262"/>
        <v>#VALUE!</v>
      </c>
      <c r="DJ65" s="190" t="e">
        <f t="shared" si="262"/>
        <v>#VALUE!</v>
      </c>
      <c r="DK65" s="191" t="e">
        <f t="shared" si="262"/>
        <v>#VALUE!</v>
      </c>
      <c r="DL65" s="191" t="e">
        <f t="shared" si="262"/>
        <v>#VALUE!</v>
      </c>
      <c r="DM65" s="191" t="e">
        <f t="shared" si="262"/>
        <v>#VALUE!</v>
      </c>
      <c r="DN65" s="193" t="e">
        <f t="shared" si="262"/>
        <v>#VALUE!</v>
      </c>
      <c r="DO65" s="191" t="e">
        <f t="shared" si="262"/>
        <v>#VALUE!</v>
      </c>
      <c r="DP65" s="191" t="e">
        <f t="shared" si="262"/>
        <v>#VALUE!</v>
      </c>
      <c r="DQ65" s="191" t="e">
        <f t="shared" si="262"/>
        <v>#VALUE!</v>
      </c>
      <c r="DR65" s="191" t="e">
        <f t="shared" si="262"/>
        <v>#VALUE!</v>
      </c>
      <c r="DS65" s="195" t="e">
        <f t="shared" si="262"/>
        <v>#VALUE!</v>
      </c>
      <c r="DT65" s="190" t="e">
        <f t="shared" si="11"/>
        <v>#VALUE!</v>
      </c>
      <c r="DU65" s="197" t="e">
        <f t="shared" si="12"/>
        <v>#VALUE!</v>
      </c>
      <c r="DV65" s="165" t="e">
        <f>CZ65*'Ores &amp; Ingots'!$C$3+DA65*'Ores &amp; Ingots'!$C$4+DB65*'Ores &amp; Ingots'!$C$5+DC65*'Ores &amp; Ingots'!$C$6+DD65*'Ores &amp; Ingots'!$C$7+DE65*'Ores &amp; Ingots'!$C$8+DF65*'Ores &amp; Ingots'!$C$9+DG65*'Ores &amp; Ingots'!$C$10+DH65*'Ores &amp; Ingots'!$C$11+DI65*'Ores &amp; Ingots'!$C$12</f>
        <v>#VALUE!</v>
      </c>
      <c r="DW65" s="165" t="e">
        <f>DJ65*'Ores &amp; Ingots'!$B$3+DK65*'Ores &amp; Ingots'!$B$4+DL65*'Ores &amp; Ingots'!$B$5+DM65*'Ores &amp; Ingots'!$B$6+DN65*'Ores &amp; Ingots'!$B$7+DO65*'Ores &amp; Ingots'!$B$8+DP65*'Ores &amp; Ingots'!$B$9+DQ65*'Ores &amp; Ingots'!$B$10+DR65*'Ores &amp; Ingots'!$B$11+DS65*'Ores &amp; Ingots'!$B$12</f>
        <v>#VALUE!</v>
      </c>
      <c r="DX65" s="197" t="e">
        <f>CZ65*Refining!$G$3+DA65*Refining!$G$4+DB65*Refining!$G$5+DC65*Refining!$G$6+DD65*Refining!$G$7+DE65*Refining!$G$8+DF65*Refining!$G$9+DG65*Refining!$G$10+DH65*Refining!$G$11+DI65*Refining!$G$12</f>
        <v>#VALUE!</v>
      </c>
      <c r="DY65" s="197" t="e">
        <f t="shared" si="13"/>
        <v>#VALUE!</v>
      </c>
      <c r="DZ65" s="199" t="e">
        <f t="shared" si="14"/>
        <v>#VALUE!</v>
      </c>
      <c r="EA65" s="190" t="e">
        <f t="shared" si="15"/>
        <v>#VALUE!</v>
      </c>
      <c r="EB65" s="200" t="e">
        <f t="shared" ref="EB65:EC65" si="263">EA65/60</f>
        <v>#VALUE!</v>
      </c>
      <c r="EC65" s="200" t="e">
        <f t="shared" si="263"/>
        <v>#VALUE!</v>
      </c>
      <c r="ED65" s="190" t="e">
        <f t="shared" si="17"/>
        <v>#VALUE!</v>
      </c>
      <c r="EE65" s="200" t="e">
        <f t="shared" ref="EE65:EF65" si="264">ED65/1000</f>
        <v>#VALUE!</v>
      </c>
      <c r="EF65" s="201" t="e">
        <f t="shared" si="264"/>
        <v>#VALUE!</v>
      </c>
      <c r="EG65" s="136" t="e">
        <f t="shared" si="19"/>
        <v>#VALUE!</v>
      </c>
      <c r="EH65" s="138" t="e">
        <f t="shared" si="20"/>
        <v>#VALUE!</v>
      </c>
      <c r="EI65" s="133">
        <v>618</v>
      </c>
    </row>
    <row r="66" spans="1:139" ht="12.75" x14ac:dyDescent="0.2">
      <c r="A66" s="865"/>
      <c r="B66" s="297" t="s">
        <v>291</v>
      </c>
      <c r="C66" s="216" t="s">
        <v>156</v>
      </c>
      <c r="D66" s="216">
        <v>1</v>
      </c>
      <c r="E66" s="216">
        <v>1</v>
      </c>
      <c r="F66" s="216">
        <v>2</v>
      </c>
      <c r="G66" s="241">
        <f t="shared" si="0"/>
        <v>31.25</v>
      </c>
      <c r="H66" s="242">
        <v>20</v>
      </c>
      <c r="I66" s="242">
        <v>20</v>
      </c>
      <c r="J66" s="244">
        <f>H66/Main!$D$9</f>
        <v>4</v>
      </c>
      <c r="K66" s="244">
        <f>I66/Main!$D$10</f>
        <v>10</v>
      </c>
      <c r="L66" s="244">
        <f t="shared" si="1"/>
        <v>2.5</v>
      </c>
      <c r="M66" s="244">
        <v>1</v>
      </c>
      <c r="N66" s="303"/>
      <c r="O66" s="304"/>
      <c r="P66" s="249"/>
      <c r="Q66" s="250"/>
      <c r="R66" s="249"/>
      <c r="S66" s="252"/>
      <c r="T66" s="252"/>
      <c r="U66" s="249"/>
      <c r="V66" s="249"/>
      <c r="W66" s="252"/>
      <c r="X66" s="252"/>
      <c r="Y66" s="249"/>
      <c r="Z66" s="249"/>
      <c r="AA66" s="249"/>
      <c r="AB66" s="249"/>
      <c r="AC66" s="381" t="s">
        <v>34</v>
      </c>
      <c r="AD66" s="259">
        <v>0</v>
      </c>
      <c r="AE66" s="259">
        <v>70</v>
      </c>
      <c r="AF66" s="259">
        <v>0</v>
      </c>
      <c r="AG66" s="259">
        <v>0</v>
      </c>
      <c r="AH66" s="261">
        <v>16</v>
      </c>
      <c r="AI66" s="259">
        <v>0</v>
      </c>
      <c r="AJ66" s="259">
        <v>0</v>
      </c>
      <c r="AK66" s="259">
        <v>0</v>
      </c>
      <c r="AL66" s="259">
        <v>0</v>
      </c>
      <c r="AM66" s="259">
        <v>0</v>
      </c>
      <c r="AN66" s="259">
        <v>0</v>
      </c>
      <c r="AO66" s="259">
        <v>0</v>
      </c>
      <c r="AP66" s="259">
        <v>0</v>
      </c>
      <c r="AQ66" s="259">
        <v>0</v>
      </c>
      <c r="AR66" s="259">
        <v>0</v>
      </c>
      <c r="AS66" s="259">
        <v>0</v>
      </c>
      <c r="AT66" s="259">
        <v>0</v>
      </c>
      <c r="AU66" s="259">
        <v>0</v>
      </c>
      <c r="AV66" s="259">
        <v>0</v>
      </c>
      <c r="AW66" s="259">
        <v>0</v>
      </c>
      <c r="AX66" s="259">
        <v>0</v>
      </c>
      <c r="AY66" s="344" t="str">
        <f t="shared" ref="AY66:BS66" si="265">IF(AD66 = 0, "", AD66)</f>
        <v/>
      </c>
      <c r="AZ66" s="259">
        <f t="shared" si="265"/>
        <v>70</v>
      </c>
      <c r="BA66" s="258" t="str">
        <f t="shared" si="265"/>
        <v/>
      </c>
      <c r="BB66" s="258" t="str">
        <f t="shared" si="265"/>
        <v/>
      </c>
      <c r="BC66" s="261">
        <f t="shared" si="265"/>
        <v>16</v>
      </c>
      <c r="BD66" s="258" t="str">
        <f t="shared" si="265"/>
        <v/>
      </c>
      <c r="BE66" s="258" t="str">
        <f t="shared" si="265"/>
        <v/>
      </c>
      <c r="BF66" s="258" t="str">
        <f t="shared" si="265"/>
        <v/>
      </c>
      <c r="BG66" s="258" t="str">
        <f t="shared" si="265"/>
        <v/>
      </c>
      <c r="BH66" s="258" t="str">
        <f t="shared" si="265"/>
        <v/>
      </c>
      <c r="BI66" s="258" t="str">
        <f t="shared" si="265"/>
        <v/>
      </c>
      <c r="BJ66" s="258" t="str">
        <f t="shared" si="265"/>
        <v/>
      </c>
      <c r="BK66" s="258" t="str">
        <f t="shared" si="265"/>
        <v/>
      </c>
      <c r="BL66" s="258" t="str">
        <f t="shared" si="265"/>
        <v/>
      </c>
      <c r="BM66" s="258" t="str">
        <f t="shared" si="265"/>
        <v/>
      </c>
      <c r="BN66" s="258" t="str">
        <f t="shared" si="265"/>
        <v/>
      </c>
      <c r="BO66" s="258" t="str">
        <f t="shared" si="265"/>
        <v/>
      </c>
      <c r="BP66" s="258" t="str">
        <f t="shared" si="265"/>
        <v/>
      </c>
      <c r="BQ66" s="258" t="str">
        <f t="shared" si="265"/>
        <v/>
      </c>
      <c r="BR66" s="258" t="str">
        <f t="shared" si="265"/>
        <v/>
      </c>
      <c r="BS66" s="265" t="str">
        <f t="shared" si="265"/>
        <v/>
      </c>
      <c r="BT66" s="257" t="e">
        <f>$AY66*Assembly!Z$4+$AZ66*Assembly!Z$5+$BA66*Assembly!Z$6+$BB66*Assembly!Z$7+$BC66*Assembly!Z$8+$BD66*Assembly!Z$9+$BE66*Assembly!Z$10+$BF66*Assembly!Z$11+$BG66*Assembly!Z$12+$BH66*Assembly!Z$13+$BI66*Assembly!Z$14+$BJ66*Assembly!Z$15+$BK66*Assembly!Z$16+$BL66*Assembly!Z$17+$BM66*Assembly!Z$18+$BN66*Assembly!Z$19+$BO66*Assembly!Z$20+$BP66*Assembly!Z$21+$BQ66*Assembly!Z$22+$BR66*Assembly!Z$23+$BS66*Assembly!Z$24</f>
        <v>#VALUE!</v>
      </c>
      <c r="BU66" s="259" t="e">
        <f t="shared" si="3"/>
        <v>#VALUE!</v>
      </c>
      <c r="BV66" s="267"/>
      <c r="BW66" s="259" t="e">
        <f>$AY66*Assembly!AD$4+$AZ66*Assembly!AD$5+$BA66*Assembly!AD$6+$BB66*Assembly!AD$7+$BC66*Assembly!AD$8+$BD66*Assembly!AD$9+$BE66*Assembly!AD$10+$BF66*Assembly!AD$11+$BG66*Assembly!AD$12+$BH66*Assembly!AD$13+$BI66*Assembly!AD$14+$BJ66*Assembly!AD$15+$BK66*Assembly!AD$16+$BL66*Assembly!AD$17+$BM66*Assembly!AD$18+$BN66*Assembly!AD$19+$BO66*Assembly!AD$20+$BP66*Assembly!AD$21+$BQ66*Assembly!AD$22+$BR66*Assembly!AD$23+$BS66*Assembly!AD$24</f>
        <v>#VALUE!</v>
      </c>
      <c r="BX66" s="268" t="e">
        <f t="shared" si="4"/>
        <v>#VALUE!</v>
      </c>
      <c r="BY66" s="269" t="e">
        <f t="shared" si="5"/>
        <v>#VALUE!</v>
      </c>
      <c r="BZ66" s="272" t="e">
        <f t="shared" si="6"/>
        <v>#VALUE!</v>
      </c>
      <c r="CA66" s="269" t="e">
        <f t="shared" si="7"/>
        <v>#VALUE!</v>
      </c>
      <c r="CB66" s="259" t="e">
        <f>$AY66*Assembly!Y$4+$AZ66*Assembly!Y$5+$BA66*Assembly!Y$6+$BB66*Assembly!Y$7+$BC66*Assembly!Y$8+$BD66*Assembly!Y$9+$BE66*Assembly!Y$10+$BF66*Assembly!Y$11+$BG66*Assembly!Y$12+$BH66*Assembly!Y$13+$BI66*Assembly!Y$14+$BJ66*Assembly!Y$15+$BK66*Assembly!Y$16+$BL66*Assembly!Y$17+$BM66*Assembly!Y$18+$BN66*Assembly!Y$19+$BO66*Assembly!Y$20+$BP66*Assembly!Y$21+$BQ66*Assembly!Y$22+$BR66*Assembly!Y$23+$BS66*Assembly!Y$24</f>
        <v>#VALUE!</v>
      </c>
      <c r="CC66" s="259" t="e">
        <f t="shared" si="8"/>
        <v>#VALUE!</v>
      </c>
      <c r="CD66" s="273" t="e">
        <f t="shared" si="9"/>
        <v>#VALUE!</v>
      </c>
      <c r="CE66" s="274" t="e">
        <f>$AY66*Assembly!AC$4+$AZ66*Assembly!AC$5+$BA66*Assembly!AC$6+$BB66*Assembly!AC$7+$BC66*Assembly!AC$8+$BD66*Assembly!AC$9+$BE66*Assembly!AC$10+$BF66*Assembly!AC$11+$BG66*Assembly!AC$12+$BH66*Assembly!AC$13+$BI66*Assembly!AC$14+$BJ66*Assembly!AC$15+$BK66*Assembly!AC$16+$BL66*Assembly!AC$17+$BM66*Assembly!AC$18+$BN66*Assembly!AC$19+$BO66*Assembly!AC$20+$BP66*Assembly!AC$21+$BQ66*Assembly!AC$22+$BR66*Assembly!AC$23+$BS66*Assembly!AC$24</f>
        <v>#VALUE!</v>
      </c>
      <c r="CF66" s="250" t="e">
        <f>$AY66*Assembly!M$4+$AZ66*Assembly!M$5+$BA66*Assembly!M$6+$BB66*Assembly!M$7+$BC66*Assembly!M$8+$BD66*Assembly!M$9+$BE66*Assembly!M$10+$BF66*Assembly!M$11+$BG66*Assembly!M$12+$BH66*Assembly!M$13+$BI66*Assembly!M$14+$BJ66*Assembly!M$15+$BK66*Assembly!M$16+$BL66*Assembly!M$17+$BM66*Assembly!M$18+$BN66*Assembly!M$19+$BO66*Assembly!M$20+$BP66*Assembly!M$21+$BQ66*Assembly!M$22+$BR66*Assembly!M$23+$BS66*Assembly!M$24</f>
        <v>#VALUE!</v>
      </c>
      <c r="CG66" s="250" t="e">
        <f>$AY66*Assembly!N$4+$AZ66*Assembly!N$5+$BA66*Assembly!N$6+$BB66*Assembly!N$7+$BC66*Assembly!N$8+$BD66*Assembly!N$9+$BE66*Assembly!N$10+$BF66*Assembly!N$11+$BG66*Assembly!N$12+$BH66*Assembly!N$13+$BI66*Assembly!N$14+$BJ66*Assembly!N$15+$BK66*Assembly!N$16+$BL66*Assembly!N$17+$BM66*Assembly!N$18+$BN66*Assembly!N$19+$BO66*Assembly!N$20+$BP66*Assembly!N$21+$BQ66*Assembly!N$22+$BR66*Assembly!N$23+$BS66*Assembly!N$24</f>
        <v>#VALUE!</v>
      </c>
      <c r="CH66" s="250" t="e">
        <f>$AY66*Assembly!O$4+$AZ66*Assembly!O$5+$BA66*Assembly!O$6+$BB66*Assembly!O$7+$BC66*Assembly!O$8+$BD66*Assembly!O$9+$BE66*Assembly!O$10+$BF66*Assembly!O$11+$BG66*Assembly!O$12+$BH66*Assembly!O$13+$BI66*Assembly!O$14+$BJ66*Assembly!O$15+$BK66*Assembly!O$16+$BL66*Assembly!O$17+$BM66*Assembly!O$18+$BN66*Assembly!O$19+$BO66*Assembly!O$20+$BP66*Assembly!O$21+$BQ66*Assembly!O$22+$BR66*Assembly!O$23+$BS66*Assembly!O$24</f>
        <v>#VALUE!</v>
      </c>
      <c r="CI66" s="242" t="e">
        <f>$AY66*Assembly!P$4+$AZ66*Assembly!P$5+$BA66*Assembly!P$6+$BB66*Assembly!P$7+$BC66*Assembly!P$8+$BD66*Assembly!P$9+$BE66*Assembly!P$10+$BF66*Assembly!P$11+$BG66*Assembly!P$12+$BH66*Assembly!P$13+$BI66*Assembly!P$14+$BJ66*Assembly!P$15+$BK66*Assembly!P$16+$BL66*Assembly!P$17+$BM66*Assembly!P$18+$BN66*Assembly!P$19+$BO66*Assembly!P$20+$BP66*Assembly!P$21+$BQ66*Assembly!P$22+$BR66*Assembly!P$23+$BS66*Assembly!P$24</f>
        <v>#VALUE!</v>
      </c>
      <c r="CJ66" s="242" t="e">
        <f>$AY66*Assembly!Q$4+$AZ66*Assembly!Q$5+$BA66*Assembly!Q$6+$BB66*Assembly!Q$7+$BC66*Assembly!Q$8+$BD66*Assembly!Q$9+$BE66*Assembly!Q$10+$BF66*Assembly!Q$11+$BG66*Assembly!Q$12+$BH66*Assembly!Q$13+$BI66*Assembly!Q$14+$BJ66*Assembly!Q$15+$BK66*Assembly!Q$16+$BL66*Assembly!Q$17+$BM66*Assembly!Q$18+$BN66*Assembly!Q$19+$BO66*Assembly!Q$20+$BP66*Assembly!Q$21+$BQ66*Assembly!Q$22+$BR66*Assembly!Q$23+$BS66*Assembly!Q$24</f>
        <v>#VALUE!</v>
      </c>
      <c r="CK66" s="250" t="e">
        <f>$AY66*Assembly!R$4+$AZ66*Assembly!R$5+$BA66*Assembly!R$6+$BB66*Assembly!R$7+$BC66*Assembly!R$8+$BD66*Assembly!R$9+$BE66*Assembly!R$10+$BF66*Assembly!R$11+$BG66*Assembly!R$12+$BH66*Assembly!R$13+$BI66*Assembly!R$14+$BJ66*Assembly!R$15+$BK66*Assembly!R$16+$BL66*Assembly!R$17+$BM66*Assembly!R$18+$BN66*Assembly!R$19+$BO66*Assembly!R$20+$BP66*Assembly!R$21+$BQ66*Assembly!R$22+$BR66*Assembly!R$23+$BS66*Assembly!R$24</f>
        <v>#VALUE!</v>
      </c>
      <c r="CL66" s="242" t="e">
        <f>$AY66*Assembly!S$4+$AZ66*Assembly!S$5+$BA66*Assembly!S$6+$BB66*Assembly!S$7+$BC66*Assembly!S$8+$BD66*Assembly!S$9+$BE66*Assembly!S$10+$BF66*Assembly!S$11+$BG66*Assembly!S$12+$BH66*Assembly!S$13+$BI66*Assembly!S$14+$BJ66*Assembly!S$15+$BK66*Assembly!S$16+$BL66*Assembly!S$17+$BM66*Assembly!S$18+$BN66*Assembly!S$19+$BO66*Assembly!S$20+$BP66*Assembly!S$21+$BQ66*Assembly!S$22+$BR66*Assembly!S$23+$BS66*Assembly!S$24</f>
        <v>#VALUE!</v>
      </c>
      <c r="CM66" s="242" t="e">
        <f>$AY66*Assembly!T$4+$AZ66*Assembly!T$5+$BA66*Assembly!T$6+$BB66*Assembly!T$7+$BC66*Assembly!T$8+$BD66*Assembly!T$9+$BE66*Assembly!T$10+$BF66*Assembly!T$11+$BG66*Assembly!T$12+$BH66*Assembly!T$13+$BI66*Assembly!T$14+$BJ66*Assembly!T$15+$BK66*Assembly!T$16+$BL66*Assembly!T$17+$BM66*Assembly!T$18+$BN66*Assembly!T$19+$BO66*Assembly!T$20+$BP66*Assembly!T$21+$BQ66*Assembly!T$22+$BR66*Assembly!T$23+$BS66*Assembly!T$24</f>
        <v>#VALUE!</v>
      </c>
      <c r="CN66" s="242" t="e">
        <f>$AY66*Assembly!U$4+$AZ66*Assembly!U$5+$BA66*Assembly!U$6+$BB66*Assembly!U$7+$BC66*Assembly!U$8+$BD66*Assembly!U$9+$BE66*Assembly!U$10+$BF66*Assembly!U$11+$BG66*Assembly!U$12+$BH66*Assembly!U$13+$BI66*Assembly!U$14+$BJ66*Assembly!U$15+$BK66*Assembly!U$16+$BL66*Assembly!U$17+$BM66*Assembly!U$18+$BN66*Assembly!U$19+$BO66*Assembly!U$20+$BP66*Assembly!U$21+$BQ66*Assembly!U$22+$BR66*Assembly!U$23+$BS66*Assembly!U$24</f>
        <v>#VALUE!</v>
      </c>
      <c r="CO66" s="250" t="e">
        <f>$AY66*Assembly!V$4+$AZ66*Assembly!V$5+$BA66*Assembly!V$6+$BB66*Assembly!V$7+$BC66*Assembly!V$8+$BD66*Assembly!V$9+$BE66*Assembly!V$10+$BF66*Assembly!V$11+$BG66*Assembly!V$12+$BH66*Assembly!V$13+$BI66*Assembly!V$14+$BJ66*Assembly!V$15+$BK66*Assembly!V$16+$BL66*Assembly!V$17+$BM66*Assembly!V$18+$BN66*Assembly!V$19+$BO66*Assembly!V$20+$BP66*Assembly!V$21+$BQ66*Assembly!V$22+$BR66*Assembly!V$23+$BS66*Assembly!V$24</f>
        <v>#VALUE!</v>
      </c>
      <c r="CP66" s="250" t="e">
        <f>CF66*Refining!$F$3</f>
        <v>#VALUE!</v>
      </c>
      <c r="CQ66" s="250" t="e">
        <f>CG66*Refining!$F$4</f>
        <v>#VALUE!</v>
      </c>
      <c r="CR66" s="250" t="e">
        <f>CH66*Refining!$F$5</f>
        <v>#VALUE!</v>
      </c>
      <c r="CS66" s="250" t="e">
        <f>CI66*Refining!$F$6</f>
        <v>#VALUE!</v>
      </c>
      <c r="CT66" s="250" t="e">
        <f>CJ66*Refining!$F$7</f>
        <v>#VALUE!</v>
      </c>
      <c r="CU66" s="250" t="e">
        <f>CK66*Refining!$F$8</f>
        <v>#VALUE!</v>
      </c>
      <c r="CV66" s="250" t="e">
        <f>CL66*Refining!$F$9</f>
        <v>#VALUE!</v>
      </c>
      <c r="CW66" s="250" t="e">
        <f>CM66*Refining!$F$10</f>
        <v>#VALUE!</v>
      </c>
      <c r="CX66" s="250" t="e">
        <f>CN66*Refining!$F$11</f>
        <v>#VALUE!</v>
      </c>
      <c r="CY66" s="250" t="e">
        <f>CO66*Refining!$F$12</f>
        <v>#VALUE!</v>
      </c>
      <c r="CZ66" s="277" t="e">
        <f t="shared" ref="CZ66:DS66" si="266">IF(CF66 = 0, "", CF66)</f>
        <v>#VALUE!</v>
      </c>
      <c r="DA66" s="279" t="e">
        <f t="shared" si="266"/>
        <v>#VALUE!</v>
      </c>
      <c r="DB66" s="279" t="e">
        <f t="shared" si="266"/>
        <v>#VALUE!</v>
      </c>
      <c r="DC66" s="279" t="e">
        <f t="shared" si="266"/>
        <v>#VALUE!</v>
      </c>
      <c r="DD66" s="280" t="e">
        <f t="shared" si="266"/>
        <v>#VALUE!</v>
      </c>
      <c r="DE66" s="279" t="e">
        <f t="shared" si="266"/>
        <v>#VALUE!</v>
      </c>
      <c r="DF66" s="280" t="e">
        <f t="shared" si="266"/>
        <v>#VALUE!</v>
      </c>
      <c r="DG66" s="280" t="e">
        <f t="shared" si="266"/>
        <v>#VALUE!</v>
      </c>
      <c r="DH66" s="279" t="e">
        <f t="shared" si="266"/>
        <v>#VALUE!</v>
      </c>
      <c r="DI66" s="282" t="e">
        <f t="shared" si="266"/>
        <v>#VALUE!</v>
      </c>
      <c r="DJ66" s="277" t="e">
        <f t="shared" si="266"/>
        <v>#VALUE!</v>
      </c>
      <c r="DK66" s="279" t="e">
        <f t="shared" si="266"/>
        <v>#VALUE!</v>
      </c>
      <c r="DL66" s="279" t="e">
        <f t="shared" si="266"/>
        <v>#VALUE!</v>
      </c>
      <c r="DM66" s="279" t="e">
        <f t="shared" si="266"/>
        <v>#VALUE!</v>
      </c>
      <c r="DN66" s="280" t="e">
        <f t="shared" si="266"/>
        <v>#VALUE!</v>
      </c>
      <c r="DO66" s="279" t="e">
        <f t="shared" si="266"/>
        <v>#VALUE!</v>
      </c>
      <c r="DP66" s="279" t="e">
        <f t="shared" si="266"/>
        <v>#VALUE!</v>
      </c>
      <c r="DQ66" s="279" t="e">
        <f t="shared" si="266"/>
        <v>#VALUE!</v>
      </c>
      <c r="DR66" s="279" t="e">
        <f t="shared" si="266"/>
        <v>#VALUE!</v>
      </c>
      <c r="DS66" s="282" t="e">
        <f t="shared" si="266"/>
        <v>#VALUE!</v>
      </c>
      <c r="DT66" s="277" t="e">
        <f t="shared" si="11"/>
        <v>#VALUE!</v>
      </c>
      <c r="DU66" s="278" t="e">
        <f t="shared" si="12"/>
        <v>#VALUE!</v>
      </c>
      <c r="DV66" s="259" t="e">
        <f>CZ66*'Ores &amp; Ingots'!$C$3+DA66*'Ores &amp; Ingots'!$C$4+DB66*'Ores &amp; Ingots'!$C$5+DC66*'Ores &amp; Ingots'!$C$6+DD66*'Ores &amp; Ingots'!$C$7+DE66*'Ores &amp; Ingots'!$C$8+DF66*'Ores &amp; Ingots'!$C$9+DG66*'Ores &amp; Ingots'!$C$10+DH66*'Ores &amp; Ingots'!$C$11+DI66*'Ores &amp; Ingots'!$C$12</f>
        <v>#VALUE!</v>
      </c>
      <c r="DW66" s="259" t="e">
        <f>DJ66*'Ores &amp; Ingots'!$B$3+DK66*'Ores &amp; Ingots'!$B$4+DL66*'Ores &amp; Ingots'!$B$5+DM66*'Ores &amp; Ingots'!$B$6+DN66*'Ores &amp; Ingots'!$B$7+DO66*'Ores &amp; Ingots'!$B$8+DP66*'Ores &amp; Ingots'!$B$9+DQ66*'Ores &amp; Ingots'!$B$10+DR66*'Ores &amp; Ingots'!$B$11+DS66*'Ores &amp; Ingots'!$B$12</f>
        <v>#VALUE!</v>
      </c>
      <c r="DX66" s="278" t="e">
        <f>CZ66*Refining!$G$3+DA66*Refining!$G$4+DB66*Refining!$G$5+DC66*Refining!$G$6+DD66*Refining!$G$7+DE66*Refining!$G$8+DF66*Refining!$G$9+DG66*Refining!$G$10+DH66*Refining!$G$11+DI66*Refining!$G$12</f>
        <v>#VALUE!</v>
      </c>
      <c r="DY66" s="197" t="e">
        <f t="shared" si="13"/>
        <v>#VALUE!</v>
      </c>
      <c r="DZ66" s="284" t="e">
        <f t="shared" si="14"/>
        <v>#VALUE!</v>
      </c>
      <c r="EA66" s="277" t="e">
        <f t="shared" si="15"/>
        <v>#VALUE!</v>
      </c>
      <c r="EB66" s="286" t="e">
        <f t="shared" ref="EB66:EC66" si="267">EA66/60</f>
        <v>#VALUE!</v>
      </c>
      <c r="EC66" s="286" t="e">
        <f t="shared" si="267"/>
        <v>#VALUE!</v>
      </c>
      <c r="ED66" s="277" t="e">
        <f t="shared" si="17"/>
        <v>#VALUE!</v>
      </c>
      <c r="EE66" s="286" t="e">
        <f t="shared" ref="EE66:EF66" si="268">ED66/1000</f>
        <v>#VALUE!</v>
      </c>
      <c r="EF66" s="287" t="e">
        <f t="shared" si="268"/>
        <v>#VALUE!</v>
      </c>
      <c r="EG66" s="273" t="e">
        <f t="shared" si="19"/>
        <v>#VALUE!</v>
      </c>
      <c r="EH66" s="288" t="e">
        <f t="shared" si="20"/>
        <v>#VALUE!</v>
      </c>
      <c r="EI66" s="133">
        <v>340</v>
      </c>
    </row>
    <row r="67" spans="1:139" ht="12.75" x14ac:dyDescent="0.2">
      <c r="A67" s="916" t="s">
        <v>292</v>
      </c>
      <c r="B67" s="55" t="s">
        <v>293</v>
      </c>
      <c r="C67" s="56" t="s">
        <v>156</v>
      </c>
      <c r="D67" s="56">
        <v>1</v>
      </c>
      <c r="E67" s="56">
        <v>1</v>
      </c>
      <c r="F67" s="56">
        <v>1</v>
      </c>
      <c r="G67" s="80">
        <f t="shared" si="0"/>
        <v>15.625</v>
      </c>
      <c r="H67" s="82">
        <v>28</v>
      </c>
      <c r="I67" s="82">
        <v>42</v>
      </c>
      <c r="J67" s="84">
        <f>H67/Main!$D$9</f>
        <v>5.6</v>
      </c>
      <c r="K67" s="84">
        <f>I67/Main!$D$10</f>
        <v>21</v>
      </c>
      <c r="L67" s="84">
        <f t="shared" si="1"/>
        <v>3.7500000000000004</v>
      </c>
      <c r="M67" s="84">
        <v>1</v>
      </c>
      <c r="N67" s="305">
        <v>10</v>
      </c>
      <c r="O67" s="88">
        <v>1000</v>
      </c>
      <c r="P67" s="89"/>
      <c r="Q67" s="90"/>
      <c r="R67" s="89"/>
      <c r="S67" s="91"/>
      <c r="T67" s="91"/>
      <c r="U67" s="89"/>
      <c r="V67" s="89"/>
      <c r="W67" s="91"/>
      <c r="X67" s="91"/>
      <c r="Y67" s="89"/>
      <c r="Z67" s="89"/>
      <c r="AA67" s="89"/>
      <c r="AB67" s="89"/>
      <c r="AC67" s="382" t="s">
        <v>240</v>
      </c>
      <c r="AD67" s="103">
        <v>20</v>
      </c>
      <c r="AE67" s="103">
        <v>40</v>
      </c>
      <c r="AF67" s="103">
        <v>4</v>
      </c>
      <c r="AG67" s="103">
        <v>0</v>
      </c>
      <c r="AH67" s="103">
        <v>0</v>
      </c>
      <c r="AI67" s="103">
        <v>0</v>
      </c>
      <c r="AJ67" s="103">
        <v>4</v>
      </c>
      <c r="AK67" s="104">
        <v>2</v>
      </c>
      <c r="AL67" s="103">
        <v>1</v>
      </c>
      <c r="AM67" s="103">
        <v>0</v>
      </c>
      <c r="AN67" s="103">
        <v>0</v>
      </c>
      <c r="AO67" s="103">
        <v>0</v>
      </c>
      <c r="AP67" s="103">
        <v>15</v>
      </c>
      <c r="AQ67" s="103">
        <v>0</v>
      </c>
      <c r="AR67" s="103">
        <v>0</v>
      </c>
      <c r="AS67" s="103">
        <v>0</v>
      </c>
      <c r="AT67" s="103">
        <v>0</v>
      </c>
      <c r="AU67" s="103">
        <v>0</v>
      </c>
      <c r="AV67" s="103">
        <v>0</v>
      </c>
      <c r="AW67" s="103">
        <v>0</v>
      </c>
      <c r="AX67" s="103">
        <v>0</v>
      </c>
      <c r="AY67" s="107">
        <f t="shared" ref="AY67:BS67" si="269">IF(AD67 = 0, "", AD67)</f>
        <v>20</v>
      </c>
      <c r="AZ67" s="103">
        <f t="shared" si="269"/>
        <v>40</v>
      </c>
      <c r="BA67" s="103">
        <f t="shared" si="269"/>
        <v>4</v>
      </c>
      <c r="BB67" s="102" t="str">
        <f t="shared" si="269"/>
        <v/>
      </c>
      <c r="BC67" s="102" t="str">
        <f t="shared" si="269"/>
        <v/>
      </c>
      <c r="BD67" s="102" t="str">
        <f t="shared" si="269"/>
        <v/>
      </c>
      <c r="BE67" s="103">
        <f t="shared" si="269"/>
        <v>4</v>
      </c>
      <c r="BF67" s="104">
        <f t="shared" si="269"/>
        <v>2</v>
      </c>
      <c r="BG67" s="103">
        <f t="shared" si="269"/>
        <v>1</v>
      </c>
      <c r="BH67" s="102" t="str">
        <f t="shared" si="269"/>
        <v/>
      </c>
      <c r="BI67" s="102" t="str">
        <f t="shared" si="269"/>
        <v/>
      </c>
      <c r="BJ67" s="102" t="str">
        <f t="shared" si="269"/>
        <v/>
      </c>
      <c r="BK67" s="103">
        <f t="shared" si="269"/>
        <v>15</v>
      </c>
      <c r="BL67" s="102" t="str">
        <f t="shared" si="269"/>
        <v/>
      </c>
      <c r="BM67" s="102" t="str">
        <f t="shared" si="269"/>
        <v/>
      </c>
      <c r="BN67" s="102" t="str">
        <f t="shared" si="269"/>
        <v/>
      </c>
      <c r="BO67" s="102" t="str">
        <f t="shared" si="269"/>
        <v/>
      </c>
      <c r="BP67" s="102" t="str">
        <f t="shared" si="269"/>
        <v/>
      </c>
      <c r="BQ67" s="102" t="str">
        <f t="shared" si="269"/>
        <v/>
      </c>
      <c r="BR67" s="102" t="str">
        <f t="shared" si="269"/>
        <v/>
      </c>
      <c r="BS67" s="105" t="str">
        <f t="shared" si="269"/>
        <v/>
      </c>
      <c r="BT67" s="107" t="e">
        <f>$AY67*Assembly!Z$4+$AZ67*Assembly!Z$5+$BA67*Assembly!Z$6+$BB67*Assembly!Z$7+$BC67*Assembly!Z$8+$BD67*Assembly!Z$9+$BE67*Assembly!Z$10+$BF67*Assembly!Z$11+$BG67*Assembly!Z$12+$BH67*Assembly!Z$13+$BI67*Assembly!Z$14+$BJ67*Assembly!Z$15+$BK67*Assembly!Z$16+$BL67*Assembly!Z$17+$BM67*Assembly!Z$18+$BN67*Assembly!Z$19+$BO67*Assembly!Z$20+$BP67*Assembly!Z$21+$BQ67*Assembly!Z$22+$BR67*Assembly!Z$23+$BS67*Assembly!Z$24</f>
        <v>#VALUE!</v>
      </c>
      <c r="BU67" s="103" t="e">
        <f t="shared" si="3"/>
        <v>#VALUE!</v>
      </c>
      <c r="BV67" s="109"/>
      <c r="BW67" s="103" t="e">
        <f>$AY67*Assembly!AD$4+$AZ67*Assembly!AD$5+$BA67*Assembly!AD$6+$BB67*Assembly!AD$7+$BC67*Assembly!AD$8+$BD67*Assembly!AD$9+$BE67*Assembly!AD$10+$BF67*Assembly!AD$11+$BG67*Assembly!AD$12+$BH67*Assembly!AD$13+$BI67*Assembly!AD$14+$BJ67*Assembly!AD$15+$BK67*Assembly!AD$16+$BL67*Assembly!AD$17+$BM67*Assembly!AD$18+$BN67*Assembly!AD$19+$BO67*Assembly!AD$20+$BP67*Assembly!AD$21+$BQ67*Assembly!AD$22+$BR67*Assembly!AD$23+$BS67*Assembly!AD$24</f>
        <v>#VALUE!</v>
      </c>
      <c r="BX67" s="110" t="e">
        <f t="shared" si="4"/>
        <v>#VALUE!</v>
      </c>
      <c r="BY67" s="111" t="e">
        <f t="shared" si="5"/>
        <v>#VALUE!</v>
      </c>
      <c r="BZ67" s="112" t="e">
        <f t="shared" si="6"/>
        <v>#VALUE!</v>
      </c>
      <c r="CA67" s="111" t="e">
        <f t="shared" si="7"/>
        <v>#VALUE!</v>
      </c>
      <c r="CB67" s="103" t="e">
        <f>$AY67*Assembly!Y$4+$AZ67*Assembly!Y$5+$BA67*Assembly!Y$6+$BB67*Assembly!Y$7+$BC67*Assembly!Y$8+$BD67*Assembly!Y$9+$BE67*Assembly!Y$10+$BF67*Assembly!Y$11+$BG67*Assembly!Y$12+$BH67*Assembly!Y$13+$BI67*Assembly!Y$14+$BJ67*Assembly!Y$15+$BK67*Assembly!Y$16+$BL67*Assembly!Y$17+$BM67*Assembly!Y$18+$BN67*Assembly!Y$19+$BO67*Assembly!Y$20+$BP67*Assembly!Y$21+$BQ67*Assembly!Y$22+$BR67*Assembly!Y$23+$BS67*Assembly!Y$24</f>
        <v>#VALUE!</v>
      </c>
      <c r="CC67" s="103" t="e">
        <f t="shared" si="8"/>
        <v>#VALUE!</v>
      </c>
      <c r="CD67" s="113" t="e">
        <f t="shared" si="9"/>
        <v>#VALUE!</v>
      </c>
      <c r="CE67" s="114" t="e">
        <f>$AY67*Assembly!AC$4+$AZ67*Assembly!AC$5+$BA67*Assembly!AC$6+$BB67*Assembly!AC$7+$BC67*Assembly!AC$8+$BD67*Assembly!AC$9+$BE67*Assembly!AC$10+$BF67*Assembly!AC$11+$BG67*Assembly!AC$12+$BH67*Assembly!AC$13+$BI67*Assembly!AC$14+$BJ67*Assembly!AC$15+$BK67*Assembly!AC$16+$BL67*Assembly!AC$17+$BM67*Assembly!AC$18+$BN67*Assembly!AC$19+$BO67*Assembly!AC$20+$BP67*Assembly!AC$21+$BQ67*Assembly!AC$22+$BR67*Assembly!AC$23+$BS67*Assembly!AC$24</f>
        <v>#VALUE!</v>
      </c>
      <c r="CF67" s="90" t="e">
        <f>$AY67*Assembly!M$4+$AZ67*Assembly!M$5+$BA67*Assembly!M$6+$BB67*Assembly!M$7+$BC67*Assembly!M$8+$BD67*Assembly!M$9+$BE67*Assembly!M$10+$BF67*Assembly!M$11+$BG67*Assembly!M$12+$BH67*Assembly!M$13+$BI67*Assembly!M$14+$BJ67*Assembly!M$15+$BK67*Assembly!M$16+$BL67*Assembly!M$17+$BM67*Assembly!M$18+$BN67*Assembly!M$19+$BO67*Assembly!M$20+$BP67*Assembly!M$21+$BQ67*Assembly!M$22+$BR67*Assembly!M$23+$BS67*Assembly!M$24</f>
        <v>#VALUE!</v>
      </c>
      <c r="CG67" s="90" t="e">
        <f>$AY67*Assembly!N$4+$AZ67*Assembly!N$5+$BA67*Assembly!N$6+$BB67*Assembly!N$7+$BC67*Assembly!N$8+$BD67*Assembly!N$9+$BE67*Assembly!N$10+$BF67*Assembly!N$11+$BG67*Assembly!N$12+$BH67*Assembly!N$13+$BI67*Assembly!N$14+$BJ67*Assembly!N$15+$BK67*Assembly!N$16+$BL67*Assembly!N$17+$BM67*Assembly!N$18+$BN67*Assembly!N$19+$BO67*Assembly!N$20+$BP67*Assembly!N$21+$BQ67*Assembly!N$22+$BR67*Assembly!N$23+$BS67*Assembly!N$24</f>
        <v>#VALUE!</v>
      </c>
      <c r="CH67" s="90" t="e">
        <f>$AY67*Assembly!O$4+$AZ67*Assembly!O$5+$BA67*Assembly!O$6+$BB67*Assembly!O$7+$BC67*Assembly!O$8+$BD67*Assembly!O$9+$BE67*Assembly!O$10+$BF67*Assembly!O$11+$BG67*Assembly!O$12+$BH67*Assembly!O$13+$BI67*Assembly!O$14+$BJ67*Assembly!O$15+$BK67*Assembly!O$16+$BL67*Assembly!O$17+$BM67*Assembly!O$18+$BN67*Assembly!O$19+$BO67*Assembly!O$20+$BP67*Assembly!O$21+$BQ67*Assembly!O$22+$BR67*Assembly!O$23+$BS67*Assembly!O$24</f>
        <v>#VALUE!</v>
      </c>
      <c r="CI67" s="82" t="e">
        <f>$AY67*Assembly!P$4+$AZ67*Assembly!P$5+$BA67*Assembly!P$6+$BB67*Assembly!P$7+$BC67*Assembly!P$8+$BD67*Assembly!P$9+$BE67*Assembly!P$10+$BF67*Assembly!P$11+$BG67*Assembly!P$12+$BH67*Assembly!P$13+$BI67*Assembly!P$14+$BJ67*Assembly!P$15+$BK67*Assembly!P$16+$BL67*Assembly!P$17+$BM67*Assembly!P$18+$BN67*Assembly!P$19+$BO67*Assembly!P$20+$BP67*Assembly!P$21+$BQ67*Assembly!P$22+$BR67*Assembly!P$23+$BS67*Assembly!P$24</f>
        <v>#VALUE!</v>
      </c>
      <c r="CJ67" s="82" t="e">
        <f>$AY67*Assembly!Q$4+$AZ67*Assembly!Q$5+$BA67*Assembly!Q$6+$BB67*Assembly!Q$7+$BC67*Assembly!Q$8+$BD67*Assembly!Q$9+$BE67*Assembly!Q$10+$BF67*Assembly!Q$11+$BG67*Assembly!Q$12+$BH67*Assembly!Q$13+$BI67*Assembly!Q$14+$BJ67*Assembly!Q$15+$BK67*Assembly!Q$16+$BL67*Assembly!Q$17+$BM67*Assembly!Q$18+$BN67*Assembly!Q$19+$BO67*Assembly!Q$20+$BP67*Assembly!Q$21+$BQ67*Assembly!Q$22+$BR67*Assembly!Q$23+$BS67*Assembly!Q$24</f>
        <v>#VALUE!</v>
      </c>
      <c r="CK67" s="90" t="e">
        <f>$AY67*Assembly!R$4+$AZ67*Assembly!R$5+$BA67*Assembly!R$6+$BB67*Assembly!R$7+$BC67*Assembly!R$8+$BD67*Assembly!R$9+$BE67*Assembly!R$10+$BF67*Assembly!R$11+$BG67*Assembly!R$12+$BH67*Assembly!R$13+$BI67*Assembly!R$14+$BJ67*Assembly!R$15+$BK67*Assembly!R$16+$BL67*Assembly!R$17+$BM67*Assembly!R$18+$BN67*Assembly!R$19+$BO67*Assembly!R$20+$BP67*Assembly!R$21+$BQ67*Assembly!R$22+$BR67*Assembly!R$23+$BS67*Assembly!R$24</f>
        <v>#VALUE!</v>
      </c>
      <c r="CL67" s="82" t="e">
        <f>$AY67*Assembly!S$4+$AZ67*Assembly!S$5+$BA67*Assembly!S$6+$BB67*Assembly!S$7+$BC67*Assembly!S$8+$BD67*Assembly!S$9+$BE67*Assembly!S$10+$BF67*Assembly!S$11+$BG67*Assembly!S$12+$BH67*Assembly!S$13+$BI67*Assembly!S$14+$BJ67*Assembly!S$15+$BK67*Assembly!S$16+$BL67*Assembly!S$17+$BM67*Assembly!S$18+$BN67*Assembly!S$19+$BO67*Assembly!S$20+$BP67*Assembly!S$21+$BQ67*Assembly!S$22+$BR67*Assembly!S$23+$BS67*Assembly!S$24</f>
        <v>#VALUE!</v>
      </c>
      <c r="CM67" s="82" t="e">
        <f>$AY67*Assembly!T$4+$AZ67*Assembly!T$5+$BA67*Assembly!T$6+$BB67*Assembly!T$7+$BC67*Assembly!T$8+$BD67*Assembly!T$9+$BE67*Assembly!T$10+$BF67*Assembly!T$11+$BG67*Assembly!T$12+$BH67*Assembly!T$13+$BI67*Assembly!T$14+$BJ67*Assembly!T$15+$BK67*Assembly!T$16+$BL67*Assembly!T$17+$BM67*Assembly!T$18+$BN67*Assembly!T$19+$BO67*Assembly!T$20+$BP67*Assembly!T$21+$BQ67*Assembly!T$22+$BR67*Assembly!T$23+$BS67*Assembly!T$24</f>
        <v>#VALUE!</v>
      </c>
      <c r="CN67" s="82" t="e">
        <f>$AY67*Assembly!U$4+$AZ67*Assembly!U$5+$BA67*Assembly!U$6+$BB67*Assembly!U$7+$BC67*Assembly!U$8+$BD67*Assembly!U$9+$BE67*Assembly!U$10+$BF67*Assembly!U$11+$BG67*Assembly!U$12+$BH67*Assembly!U$13+$BI67*Assembly!U$14+$BJ67*Assembly!U$15+$BK67*Assembly!U$16+$BL67*Assembly!U$17+$BM67*Assembly!U$18+$BN67*Assembly!U$19+$BO67*Assembly!U$20+$BP67*Assembly!U$21+$BQ67*Assembly!U$22+$BR67*Assembly!U$23+$BS67*Assembly!U$24</f>
        <v>#VALUE!</v>
      </c>
      <c r="CO67" s="90" t="e">
        <f>$AY67*Assembly!V$4+$AZ67*Assembly!V$5+$BA67*Assembly!V$6+$BB67*Assembly!V$7+$BC67*Assembly!V$8+$BD67*Assembly!V$9+$BE67*Assembly!V$10+$BF67*Assembly!V$11+$BG67*Assembly!V$12+$BH67*Assembly!V$13+$BI67*Assembly!V$14+$BJ67*Assembly!V$15+$BK67*Assembly!V$16+$BL67*Assembly!V$17+$BM67*Assembly!V$18+$BN67*Assembly!V$19+$BO67*Assembly!V$20+$BP67*Assembly!V$21+$BQ67*Assembly!V$22+$BR67*Assembly!V$23+$BS67*Assembly!V$24</f>
        <v>#VALUE!</v>
      </c>
      <c r="CP67" s="90" t="e">
        <f>CF67*Refining!$F$3</f>
        <v>#VALUE!</v>
      </c>
      <c r="CQ67" s="90" t="e">
        <f>CG67*Refining!$F$4</f>
        <v>#VALUE!</v>
      </c>
      <c r="CR67" s="90" t="e">
        <f>CH67*Refining!$F$5</f>
        <v>#VALUE!</v>
      </c>
      <c r="CS67" s="90" t="e">
        <f>CI67*Refining!$F$6</f>
        <v>#VALUE!</v>
      </c>
      <c r="CT67" s="90" t="e">
        <f>CJ67*Refining!$F$7</f>
        <v>#VALUE!</v>
      </c>
      <c r="CU67" s="90" t="e">
        <f>CK67*Refining!$F$8</f>
        <v>#VALUE!</v>
      </c>
      <c r="CV67" s="90" t="e">
        <f>CL67*Refining!$F$9</f>
        <v>#VALUE!</v>
      </c>
      <c r="CW67" s="90" t="e">
        <f>CM67*Refining!$F$10</f>
        <v>#VALUE!</v>
      </c>
      <c r="CX67" s="90" t="e">
        <f>CN67*Refining!$F$11</f>
        <v>#VALUE!</v>
      </c>
      <c r="CY67" s="90" t="e">
        <f>CO67*Refining!$F$12</f>
        <v>#VALUE!</v>
      </c>
      <c r="CZ67" s="121" t="e">
        <f t="shared" ref="CZ67:DS67" si="270">IF(CF67 = 0, "", CF67)</f>
        <v>#VALUE!</v>
      </c>
      <c r="DA67" s="125" t="e">
        <f t="shared" si="270"/>
        <v>#VALUE!</v>
      </c>
      <c r="DB67" s="122" t="e">
        <f t="shared" si="270"/>
        <v>#VALUE!</v>
      </c>
      <c r="DC67" s="122" t="e">
        <f t="shared" si="270"/>
        <v>#VALUE!</v>
      </c>
      <c r="DD67" s="123" t="e">
        <f t="shared" si="270"/>
        <v>#VALUE!</v>
      </c>
      <c r="DE67" s="122" t="e">
        <f t="shared" si="270"/>
        <v>#VALUE!</v>
      </c>
      <c r="DF67" s="123" t="e">
        <f t="shared" si="270"/>
        <v>#VALUE!</v>
      </c>
      <c r="DG67" s="123" t="e">
        <f t="shared" si="270"/>
        <v>#VALUE!</v>
      </c>
      <c r="DH67" s="122" t="e">
        <f t="shared" si="270"/>
        <v>#VALUE!</v>
      </c>
      <c r="DI67" s="124" t="e">
        <f t="shared" si="270"/>
        <v>#VALUE!</v>
      </c>
      <c r="DJ67" s="121" t="e">
        <f t="shared" si="270"/>
        <v>#VALUE!</v>
      </c>
      <c r="DK67" s="125" t="e">
        <f t="shared" si="270"/>
        <v>#VALUE!</v>
      </c>
      <c r="DL67" s="122" t="e">
        <f t="shared" si="270"/>
        <v>#VALUE!</v>
      </c>
      <c r="DM67" s="122" t="e">
        <f t="shared" si="270"/>
        <v>#VALUE!</v>
      </c>
      <c r="DN67" s="123" t="e">
        <f t="shared" si="270"/>
        <v>#VALUE!</v>
      </c>
      <c r="DO67" s="122" t="e">
        <f t="shared" si="270"/>
        <v>#VALUE!</v>
      </c>
      <c r="DP67" s="122" t="e">
        <f t="shared" si="270"/>
        <v>#VALUE!</v>
      </c>
      <c r="DQ67" s="122" t="e">
        <f t="shared" si="270"/>
        <v>#VALUE!</v>
      </c>
      <c r="DR67" s="122" t="e">
        <f t="shared" si="270"/>
        <v>#VALUE!</v>
      </c>
      <c r="DS67" s="124" t="e">
        <f t="shared" si="270"/>
        <v>#VALUE!</v>
      </c>
      <c r="DT67" s="121" t="e">
        <f t="shared" si="11"/>
        <v>#VALUE!</v>
      </c>
      <c r="DU67" s="125" t="e">
        <f t="shared" si="12"/>
        <v>#VALUE!</v>
      </c>
      <c r="DV67" s="103" t="e">
        <f>CZ67*'Ores &amp; Ingots'!$C$3+DA67*'Ores &amp; Ingots'!$C$4+DB67*'Ores &amp; Ingots'!$C$5+DC67*'Ores &amp; Ingots'!$C$6+DD67*'Ores &amp; Ingots'!$C$7+DE67*'Ores &amp; Ingots'!$C$8+DF67*'Ores &amp; Ingots'!$C$9+DG67*'Ores &amp; Ingots'!$C$10+DH67*'Ores &amp; Ingots'!$C$11+DI67*'Ores &amp; Ingots'!$C$12</f>
        <v>#VALUE!</v>
      </c>
      <c r="DW67" s="103" t="e">
        <f>DJ67*'Ores &amp; Ingots'!$B$3+DK67*'Ores &amp; Ingots'!$B$4+DL67*'Ores &amp; Ingots'!$B$5+DM67*'Ores &amp; Ingots'!$B$6+DN67*'Ores &amp; Ingots'!$B$7+DO67*'Ores &amp; Ingots'!$B$8+DP67*'Ores &amp; Ingots'!$B$9+DQ67*'Ores &amp; Ingots'!$B$10+DR67*'Ores &amp; Ingots'!$B$11+DS67*'Ores &amp; Ingots'!$B$12</f>
        <v>#VALUE!</v>
      </c>
      <c r="DX67" s="125" t="e">
        <f>CZ67*Refining!$G$3+DA67*Refining!$G$4+DB67*Refining!$G$5+DC67*Refining!$G$6+DD67*Refining!$G$7+DE67*Refining!$G$8+DF67*Refining!$G$9+DG67*Refining!$G$10+DH67*Refining!$G$11+DI67*Refining!$G$12</f>
        <v>#VALUE!</v>
      </c>
      <c r="DY67" s="125" t="e">
        <f t="shared" si="13"/>
        <v>#VALUE!</v>
      </c>
      <c r="DZ67" s="129" t="e">
        <f t="shared" si="14"/>
        <v>#VALUE!</v>
      </c>
      <c r="EA67" s="121" t="e">
        <f t="shared" si="15"/>
        <v>#VALUE!</v>
      </c>
      <c r="EB67" s="131" t="e">
        <f t="shared" ref="EB67:EC67" si="271">EA67/60</f>
        <v>#VALUE!</v>
      </c>
      <c r="EC67" s="131" t="e">
        <f t="shared" si="271"/>
        <v>#VALUE!</v>
      </c>
      <c r="ED67" s="121" t="e">
        <f t="shared" si="17"/>
        <v>#VALUE!</v>
      </c>
      <c r="EE67" s="131" t="e">
        <f t="shared" ref="EE67:EF67" si="272">ED67/1000</f>
        <v>#VALUE!</v>
      </c>
      <c r="EF67" s="134" t="e">
        <f t="shared" si="272"/>
        <v>#VALUE!</v>
      </c>
      <c r="EG67" s="113" t="e">
        <f t="shared" si="19"/>
        <v>#VALUE!</v>
      </c>
      <c r="EH67" s="293" t="e">
        <f t="shared" si="20"/>
        <v>#VALUE!</v>
      </c>
      <c r="EI67" s="133"/>
    </row>
    <row r="68" spans="1:139" ht="12.75" x14ac:dyDescent="0.2">
      <c r="A68" s="864"/>
      <c r="B68" s="135" t="s">
        <v>294</v>
      </c>
      <c r="C68" s="137" t="s">
        <v>156</v>
      </c>
      <c r="D68" s="137">
        <v>1</v>
      </c>
      <c r="E68" s="137">
        <v>1</v>
      </c>
      <c r="F68" s="137">
        <v>1</v>
      </c>
      <c r="G68" s="141">
        <f t="shared" si="0"/>
        <v>15.625</v>
      </c>
      <c r="H68" s="142">
        <v>20</v>
      </c>
      <c r="I68" s="142">
        <v>20</v>
      </c>
      <c r="J68" s="144">
        <f>H68/Main!$D$9</f>
        <v>4</v>
      </c>
      <c r="K68" s="144">
        <f>I68/Main!$D$10</f>
        <v>10</v>
      </c>
      <c r="L68" s="144">
        <f t="shared" si="1"/>
        <v>2.5</v>
      </c>
      <c r="M68" s="144">
        <v>1</v>
      </c>
      <c r="N68" s="147"/>
      <c r="O68" s="149">
        <v>1000</v>
      </c>
      <c r="P68" s="150"/>
      <c r="Q68" s="153"/>
      <c r="R68" s="150"/>
      <c r="S68" s="155"/>
      <c r="T68" s="155"/>
      <c r="U68" s="150"/>
      <c r="V68" s="150"/>
      <c r="W68" s="155"/>
      <c r="X68" s="155"/>
      <c r="Y68" s="150"/>
      <c r="Z68" s="150"/>
      <c r="AA68" s="150"/>
      <c r="AB68" s="150"/>
      <c r="AC68" s="370" t="s">
        <v>220</v>
      </c>
      <c r="AD68" s="165">
        <v>8</v>
      </c>
      <c r="AE68" s="165">
        <v>20</v>
      </c>
      <c r="AF68" s="165">
        <v>0</v>
      </c>
      <c r="AG68" s="165">
        <v>2</v>
      </c>
      <c r="AH68" s="171">
        <v>20</v>
      </c>
      <c r="AI68" s="165">
        <v>0</v>
      </c>
      <c r="AJ68" s="165">
        <v>0</v>
      </c>
      <c r="AK68" s="165">
        <v>0</v>
      </c>
      <c r="AL68" s="165">
        <v>0</v>
      </c>
      <c r="AM68" s="165">
        <v>0</v>
      </c>
      <c r="AN68" s="165">
        <v>0</v>
      </c>
      <c r="AO68" s="165">
        <v>0</v>
      </c>
      <c r="AP68" s="165">
        <v>2</v>
      </c>
      <c r="AQ68" s="165">
        <v>0</v>
      </c>
      <c r="AR68" s="165">
        <v>0</v>
      </c>
      <c r="AS68" s="165">
        <v>0</v>
      </c>
      <c r="AT68" s="165">
        <v>0</v>
      </c>
      <c r="AU68" s="165">
        <v>0</v>
      </c>
      <c r="AV68" s="165">
        <v>0</v>
      </c>
      <c r="AW68" s="165">
        <v>0</v>
      </c>
      <c r="AX68" s="165">
        <v>0</v>
      </c>
      <c r="AY68" s="175">
        <f t="shared" ref="AY68:BS68" si="273">IF(AD68 = 0, "", AD68)</f>
        <v>8</v>
      </c>
      <c r="AZ68" s="165">
        <f t="shared" si="273"/>
        <v>20</v>
      </c>
      <c r="BA68" s="163" t="str">
        <f t="shared" si="273"/>
        <v/>
      </c>
      <c r="BB68" s="165">
        <f t="shared" si="273"/>
        <v>2</v>
      </c>
      <c r="BC68" s="171">
        <f t="shared" si="273"/>
        <v>20</v>
      </c>
      <c r="BD68" s="163" t="str">
        <f t="shared" si="273"/>
        <v/>
      </c>
      <c r="BE68" s="163" t="str">
        <f t="shared" si="273"/>
        <v/>
      </c>
      <c r="BF68" s="163" t="str">
        <f t="shared" si="273"/>
        <v/>
      </c>
      <c r="BG68" s="163" t="str">
        <f t="shared" si="273"/>
        <v/>
      </c>
      <c r="BH68" s="163" t="str">
        <f t="shared" si="273"/>
        <v/>
      </c>
      <c r="BI68" s="163" t="str">
        <f t="shared" si="273"/>
        <v/>
      </c>
      <c r="BJ68" s="163" t="str">
        <f t="shared" si="273"/>
        <v/>
      </c>
      <c r="BK68" s="165">
        <f t="shared" si="273"/>
        <v>2</v>
      </c>
      <c r="BL68" s="163" t="str">
        <f t="shared" si="273"/>
        <v/>
      </c>
      <c r="BM68" s="163" t="str">
        <f t="shared" si="273"/>
        <v/>
      </c>
      <c r="BN68" s="163" t="str">
        <f t="shared" si="273"/>
        <v/>
      </c>
      <c r="BO68" s="163" t="str">
        <f t="shared" si="273"/>
        <v/>
      </c>
      <c r="BP68" s="163" t="str">
        <f t="shared" si="273"/>
        <v/>
      </c>
      <c r="BQ68" s="163" t="str">
        <f t="shared" si="273"/>
        <v/>
      </c>
      <c r="BR68" s="163" t="str">
        <f t="shared" si="273"/>
        <v/>
      </c>
      <c r="BS68" s="173" t="str">
        <f t="shared" si="273"/>
        <v/>
      </c>
      <c r="BT68" s="175" t="e">
        <f>$AY68*Assembly!Z$4+$AZ68*Assembly!Z$5+$BA68*Assembly!Z$6+$BB68*Assembly!Z$7+$BC68*Assembly!Z$8+$BD68*Assembly!Z$9+$BE68*Assembly!Z$10+$BF68*Assembly!Z$11+$BG68*Assembly!Z$12+$BH68*Assembly!Z$13+$BI68*Assembly!Z$14+$BJ68*Assembly!Z$15+$BK68*Assembly!Z$16+$BL68*Assembly!Z$17+$BM68*Assembly!Z$18+$BN68*Assembly!Z$19+$BO68*Assembly!Z$20+$BP68*Assembly!Z$21+$BQ68*Assembly!Z$22+$BR68*Assembly!Z$23+$BS68*Assembly!Z$24</f>
        <v>#VALUE!</v>
      </c>
      <c r="BU68" s="165" t="e">
        <f t="shared" si="3"/>
        <v>#VALUE!</v>
      </c>
      <c r="BV68" s="176"/>
      <c r="BW68" s="165" t="e">
        <f>$AY68*Assembly!AD$4+$AZ68*Assembly!AD$5+$BA68*Assembly!AD$6+$BB68*Assembly!AD$7+$BC68*Assembly!AD$8+$BD68*Assembly!AD$9+$BE68*Assembly!AD$10+$BF68*Assembly!AD$11+$BG68*Assembly!AD$12+$BH68*Assembly!AD$13+$BI68*Assembly!AD$14+$BJ68*Assembly!AD$15+$BK68*Assembly!AD$16+$BL68*Assembly!AD$17+$BM68*Assembly!AD$18+$BN68*Assembly!AD$19+$BO68*Assembly!AD$20+$BP68*Assembly!AD$21+$BQ68*Assembly!AD$22+$BR68*Assembly!AD$23+$BS68*Assembly!AD$24</f>
        <v>#VALUE!</v>
      </c>
      <c r="BX68" s="180" t="e">
        <f t="shared" si="4"/>
        <v>#VALUE!</v>
      </c>
      <c r="BY68" s="181" t="e">
        <f t="shared" si="5"/>
        <v>#VALUE!</v>
      </c>
      <c r="BZ68" s="182" t="e">
        <f t="shared" si="6"/>
        <v>#VALUE!</v>
      </c>
      <c r="CA68" s="181" t="e">
        <f t="shared" si="7"/>
        <v>#VALUE!</v>
      </c>
      <c r="CB68" s="165" t="e">
        <f>$AY68*Assembly!Y$4+$AZ68*Assembly!Y$5+$BA68*Assembly!Y$6+$BB68*Assembly!Y$7+$BC68*Assembly!Y$8+$BD68*Assembly!Y$9+$BE68*Assembly!Y$10+$BF68*Assembly!Y$11+$BG68*Assembly!Y$12+$BH68*Assembly!Y$13+$BI68*Assembly!Y$14+$BJ68*Assembly!Y$15+$BK68*Assembly!Y$16+$BL68*Assembly!Y$17+$BM68*Assembly!Y$18+$BN68*Assembly!Y$19+$BO68*Assembly!Y$20+$BP68*Assembly!Y$21+$BQ68*Assembly!Y$22+$BR68*Assembly!Y$23+$BS68*Assembly!Y$24</f>
        <v>#VALUE!</v>
      </c>
      <c r="CC68" s="165" t="e">
        <f t="shared" si="8"/>
        <v>#VALUE!</v>
      </c>
      <c r="CD68" s="136" t="e">
        <f t="shared" si="9"/>
        <v>#VALUE!</v>
      </c>
      <c r="CE68" s="184" t="e">
        <f>$AY68*Assembly!AC$4+$AZ68*Assembly!AC$5+$BA68*Assembly!AC$6+$BB68*Assembly!AC$7+$BC68*Assembly!AC$8+$BD68*Assembly!AC$9+$BE68*Assembly!AC$10+$BF68*Assembly!AC$11+$BG68*Assembly!AC$12+$BH68*Assembly!AC$13+$BI68*Assembly!AC$14+$BJ68*Assembly!AC$15+$BK68*Assembly!AC$16+$BL68*Assembly!AC$17+$BM68*Assembly!AC$18+$BN68*Assembly!AC$19+$BO68*Assembly!AC$20+$BP68*Assembly!AC$21+$BQ68*Assembly!AC$22+$BR68*Assembly!AC$23+$BS68*Assembly!AC$24</f>
        <v>#VALUE!</v>
      </c>
      <c r="CF68" s="153" t="e">
        <f>$AY68*Assembly!M$4+$AZ68*Assembly!M$5+$BA68*Assembly!M$6+$BB68*Assembly!M$7+$BC68*Assembly!M$8+$BD68*Assembly!M$9+$BE68*Assembly!M$10+$BF68*Assembly!M$11+$BG68*Assembly!M$12+$BH68*Assembly!M$13+$BI68*Assembly!M$14+$BJ68*Assembly!M$15+$BK68*Assembly!M$16+$BL68*Assembly!M$17+$BM68*Assembly!M$18+$BN68*Assembly!M$19+$BO68*Assembly!M$20+$BP68*Assembly!M$21+$BQ68*Assembly!M$22+$BR68*Assembly!M$23+$BS68*Assembly!M$24</f>
        <v>#VALUE!</v>
      </c>
      <c r="CG68" s="153" t="e">
        <f>$AY68*Assembly!N$4+$AZ68*Assembly!N$5+$BA68*Assembly!N$6+$BB68*Assembly!N$7+$BC68*Assembly!N$8+$BD68*Assembly!N$9+$BE68*Assembly!N$10+$BF68*Assembly!N$11+$BG68*Assembly!N$12+$BH68*Assembly!N$13+$BI68*Assembly!N$14+$BJ68*Assembly!N$15+$BK68*Assembly!N$16+$BL68*Assembly!N$17+$BM68*Assembly!N$18+$BN68*Assembly!N$19+$BO68*Assembly!N$20+$BP68*Assembly!N$21+$BQ68*Assembly!N$22+$BR68*Assembly!N$23+$BS68*Assembly!N$24</f>
        <v>#VALUE!</v>
      </c>
      <c r="CH68" s="153" t="e">
        <f>$AY68*Assembly!O$4+$AZ68*Assembly!O$5+$BA68*Assembly!O$6+$BB68*Assembly!O$7+$BC68*Assembly!O$8+$BD68*Assembly!O$9+$BE68*Assembly!O$10+$BF68*Assembly!O$11+$BG68*Assembly!O$12+$BH68*Assembly!O$13+$BI68*Assembly!O$14+$BJ68*Assembly!O$15+$BK68*Assembly!O$16+$BL68*Assembly!O$17+$BM68*Assembly!O$18+$BN68*Assembly!O$19+$BO68*Assembly!O$20+$BP68*Assembly!O$21+$BQ68*Assembly!O$22+$BR68*Assembly!O$23+$BS68*Assembly!O$24</f>
        <v>#VALUE!</v>
      </c>
      <c r="CI68" s="142" t="e">
        <f>$AY68*Assembly!P$4+$AZ68*Assembly!P$5+$BA68*Assembly!P$6+$BB68*Assembly!P$7+$BC68*Assembly!P$8+$BD68*Assembly!P$9+$BE68*Assembly!P$10+$BF68*Assembly!P$11+$BG68*Assembly!P$12+$BH68*Assembly!P$13+$BI68*Assembly!P$14+$BJ68*Assembly!P$15+$BK68*Assembly!P$16+$BL68*Assembly!P$17+$BM68*Assembly!P$18+$BN68*Assembly!P$19+$BO68*Assembly!P$20+$BP68*Assembly!P$21+$BQ68*Assembly!P$22+$BR68*Assembly!P$23+$BS68*Assembly!P$24</f>
        <v>#VALUE!</v>
      </c>
      <c r="CJ68" s="142" t="e">
        <f>$AY68*Assembly!Q$4+$AZ68*Assembly!Q$5+$BA68*Assembly!Q$6+$BB68*Assembly!Q$7+$BC68*Assembly!Q$8+$BD68*Assembly!Q$9+$BE68*Assembly!Q$10+$BF68*Assembly!Q$11+$BG68*Assembly!Q$12+$BH68*Assembly!Q$13+$BI68*Assembly!Q$14+$BJ68*Assembly!Q$15+$BK68*Assembly!Q$16+$BL68*Assembly!Q$17+$BM68*Assembly!Q$18+$BN68*Assembly!Q$19+$BO68*Assembly!Q$20+$BP68*Assembly!Q$21+$BQ68*Assembly!Q$22+$BR68*Assembly!Q$23+$BS68*Assembly!Q$24</f>
        <v>#VALUE!</v>
      </c>
      <c r="CK68" s="153" t="e">
        <f>$AY68*Assembly!R$4+$AZ68*Assembly!R$5+$BA68*Assembly!R$6+$BB68*Assembly!R$7+$BC68*Assembly!R$8+$BD68*Assembly!R$9+$BE68*Assembly!R$10+$BF68*Assembly!R$11+$BG68*Assembly!R$12+$BH68*Assembly!R$13+$BI68*Assembly!R$14+$BJ68*Assembly!R$15+$BK68*Assembly!R$16+$BL68*Assembly!R$17+$BM68*Assembly!R$18+$BN68*Assembly!R$19+$BO68*Assembly!R$20+$BP68*Assembly!R$21+$BQ68*Assembly!R$22+$BR68*Assembly!R$23+$BS68*Assembly!R$24</f>
        <v>#VALUE!</v>
      </c>
      <c r="CL68" s="142" t="e">
        <f>$AY68*Assembly!S$4+$AZ68*Assembly!S$5+$BA68*Assembly!S$6+$BB68*Assembly!S$7+$BC68*Assembly!S$8+$BD68*Assembly!S$9+$BE68*Assembly!S$10+$BF68*Assembly!S$11+$BG68*Assembly!S$12+$BH68*Assembly!S$13+$BI68*Assembly!S$14+$BJ68*Assembly!S$15+$BK68*Assembly!S$16+$BL68*Assembly!S$17+$BM68*Assembly!S$18+$BN68*Assembly!S$19+$BO68*Assembly!S$20+$BP68*Assembly!S$21+$BQ68*Assembly!S$22+$BR68*Assembly!S$23+$BS68*Assembly!S$24</f>
        <v>#VALUE!</v>
      </c>
      <c r="CM68" s="142" t="e">
        <f>$AY68*Assembly!T$4+$AZ68*Assembly!T$5+$BA68*Assembly!T$6+$BB68*Assembly!T$7+$BC68*Assembly!T$8+$BD68*Assembly!T$9+$BE68*Assembly!T$10+$BF68*Assembly!T$11+$BG68*Assembly!T$12+$BH68*Assembly!T$13+$BI68*Assembly!T$14+$BJ68*Assembly!T$15+$BK68*Assembly!T$16+$BL68*Assembly!T$17+$BM68*Assembly!T$18+$BN68*Assembly!T$19+$BO68*Assembly!T$20+$BP68*Assembly!T$21+$BQ68*Assembly!T$22+$BR68*Assembly!T$23+$BS68*Assembly!T$24</f>
        <v>#VALUE!</v>
      </c>
      <c r="CN68" s="142" t="e">
        <f>$AY68*Assembly!U$4+$AZ68*Assembly!U$5+$BA68*Assembly!U$6+$BB68*Assembly!U$7+$BC68*Assembly!U$8+$BD68*Assembly!U$9+$BE68*Assembly!U$10+$BF68*Assembly!U$11+$BG68*Assembly!U$12+$BH68*Assembly!U$13+$BI68*Assembly!U$14+$BJ68*Assembly!U$15+$BK68*Assembly!U$16+$BL68*Assembly!U$17+$BM68*Assembly!U$18+$BN68*Assembly!U$19+$BO68*Assembly!U$20+$BP68*Assembly!U$21+$BQ68*Assembly!U$22+$BR68*Assembly!U$23+$BS68*Assembly!U$24</f>
        <v>#VALUE!</v>
      </c>
      <c r="CO68" s="153" t="e">
        <f>$AY68*Assembly!V$4+$AZ68*Assembly!V$5+$BA68*Assembly!V$6+$BB68*Assembly!V$7+$BC68*Assembly!V$8+$BD68*Assembly!V$9+$BE68*Assembly!V$10+$BF68*Assembly!V$11+$BG68*Assembly!V$12+$BH68*Assembly!V$13+$BI68*Assembly!V$14+$BJ68*Assembly!V$15+$BK68*Assembly!V$16+$BL68*Assembly!V$17+$BM68*Assembly!V$18+$BN68*Assembly!V$19+$BO68*Assembly!V$20+$BP68*Assembly!V$21+$BQ68*Assembly!V$22+$BR68*Assembly!V$23+$BS68*Assembly!V$24</f>
        <v>#VALUE!</v>
      </c>
      <c r="CP68" s="153" t="e">
        <f>CF68*Refining!$F$3</f>
        <v>#VALUE!</v>
      </c>
      <c r="CQ68" s="153" t="e">
        <f>CG68*Refining!$F$4</f>
        <v>#VALUE!</v>
      </c>
      <c r="CR68" s="153" t="e">
        <f>CH68*Refining!$F$5</f>
        <v>#VALUE!</v>
      </c>
      <c r="CS68" s="153" t="e">
        <f>CI68*Refining!$F$6</f>
        <v>#VALUE!</v>
      </c>
      <c r="CT68" s="153" t="e">
        <f>CJ68*Refining!$F$7</f>
        <v>#VALUE!</v>
      </c>
      <c r="CU68" s="153" t="e">
        <f>CK68*Refining!$F$8</f>
        <v>#VALUE!</v>
      </c>
      <c r="CV68" s="153" t="e">
        <f>CL68*Refining!$F$9</f>
        <v>#VALUE!</v>
      </c>
      <c r="CW68" s="153" t="e">
        <f>CM68*Refining!$F$10</f>
        <v>#VALUE!</v>
      </c>
      <c r="CX68" s="153" t="e">
        <f>CN68*Refining!$F$11</f>
        <v>#VALUE!</v>
      </c>
      <c r="CY68" s="153" t="e">
        <f>CO68*Refining!$F$12</f>
        <v>#VALUE!</v>
      </c>
      <c r="CZ68" s="190" t="e">
        <f t="shared" ref="CZ68:DS68" si="274">IF(CF68 = 0, "", CF68)</f>
        <v>#VALUE!</v>
      </c>
      <c r="DA68" s="191" t="e">
        <f t="shared" si="274"/>
        <v>#VALUE!</v>
      </c>
      <c r="DB68" s="191" t="e">
        <f t="shared" si="274"/>
        <v>#VALUE!</v>
      </c>
      <c r="DC68" s="191" t="e">
        <f t="shared" si="274"/>
        <v>#VALUE!</v>
      </c>
      <c r="DD68" s="193" t="e">
        <f t="shared" si="274"/>
        <v>#VALUE!</v>
      </c>
      <c r="DE68" s="191" t="e">
        <f t="shared" si="274"/>
        <v>#VALUE!</v>
      </c>
      <c r="DF68" s="193" t="e">
        <f t="shared" si="274"/>
        <v>#VALUE!</v>
      </c>
      <c r="DG68" s="193" t="e">
        <f t="shared" si="274"/>
        <v>#VALUE!</v>
      </c>
      <c r="DH68" s="191" t="e">
        <f t="shared" si="274"/>
        <v>#VALUE!</v>
      </c>
      <c r="DI68" s="195" t="e">
        <f t="shared" si="274"/>
        <v>#VALUE!</v>
      </c>
      <c r="DJ68" s="190" t="e">
        <f t="shared" si="274"/>
        <v>#VALUE!</v>
      </c>
      <c r="DK68" s="191" t="e">
        <f t="shared" si="274"/>
        <v>#VALUE!</v>
      </c>
      <c r="DL68" s="191" t="e">
        <f t="shared" si="274"/>
        <v>#VALUE!</v>
      </c>
      <c r="DM68" s="191" t="e">
        <f t="shared" si="274"/>
        <v>#VALUE!</v>
      </c>
      <c r="DN68" s="193" t="e">
        <f t="shared" si="274"/>
        <v>#VALUE!</v>
      </c>
      <c r="DO68" s="191" t="e">
        <f t="shared" si="274"/>
        <v>#VALUE!</v>
      </c>
      <c r="DP68" s="191" t="e">
        <f t="shared" si="274"/>
        <v>#VALUE!</v>
      </c>
      <c r="DQ68" s="191" t="e">
        <f t="shared" si="274"/>
        <v>#VALUE!</v>
      </c>
      <c r="DR68" s="191" t="e">
        <f t="shared" si="274"/>
        <v>#VALUE!</v>
      </c>
      <c r="DS68" s="195" t="e">
        <f t="shared" si="274"/>
        <v>#VALUE!</v>
      </c>
      <c r="DT68" s="190" t="e">
        <f t="shared" si="11"/>
        <v>#VALUE!</v>
      </c>
      <c r="DU68" s="197" t="e">
        <f t="shared" si="12"/>
        <v>#VALUE!</v>
      </c>
      <c r="DV68" s="165" t="e">
        <f>CZ68*'Ores &amp; Ingots'!$C$3+DA68*'Ores &amp; Ingots'!$C$4+DB68*'Ores &amp; Ingots'!$C$5+DC68*'Ores &amp; Ingots'!$C$6+DD68*'Ores &amp; Ingots'!$C$7+DE68*'Ores &amp; Ingots'!$C$8+DF68*'Ores &amp; Ingots'!$C$9+DG68*'Ores &amp; Ingots'!$C$10+DH68*'Ores &amp; Ingots'!$C$11+DI68*'Ores &amp; Ingots'!$C$12</f>
        <v>#VALUE!</v>
      </c>
      <c r="DW68" s="165" t="e">
        <f>DJ68*'Ores &amp; Ingots'!$B$3+DK68*'Ores &amp; Ingots'!$B$4+DL68*'Ores &amp; Ingots'!$B$5+DM68*'Ores &amp; Ingots'!$B$6+DN68*'Ores &amp; Ingots'!$B$7+DO68*'Ores &amp; Ingots'!$B$8+DP68*'Ores &amp; Ingots'!$B$9+DQ68*'Ores &amp; Ingots'!$B$10+DR68*'Ores &amp; Ingots'!$B$11+DS68*'Ores &amp; Ingots'!$B$12</f>
        <v>#VALUE!</v>
      </c>
      <c r="DX68" s="197" t="e">
        <f>CZ68*Refining!$G$3+DA68*Refining!$G$4+DB68*Refining!$G$5+DC68*Refining!$G$6+DD68*Refining!$G$7+DE68*Refining!$G$8+DF68*Refining!$G$9+DG68*Refining!$G$10+DH68*Refining!$G$11+DI68*Refining!$G$12</f>
        <v>#VALUE!</v>
      </c>
      <c r="DY68" s="197" t="e">
        <f t="shared" si="13"/>
        <v>#VALUE!</v>
      </c>
      <c r="DZ68" s="199" t="e">
        <f t="shared" si="14"/>
        <v>#VALUE!</v>
      </c>
      <c r="EA68" s="190" t="e">
        <f t="shared" si="15"/>
        <v>#VALUE!</v>
      </c>
      <c r="EB68" s="200" t="e">
        <f t="shared" ref="EB68:EC68" si="275">EA68/60</f>
        <v>#VALUE!</v>
      </c>
      <c r="EC68" s="200" t="e">
        <f t="shared" si="275"/>
        <v>#VALUE!</v>
      </c>
      <c r="ED68" s="190" t="e">
        <f t="shared" si="17"/>
        <v>#VALUE!</v>
      </c>
      <c r="EE68" s="200" t="e">
        <f t="shared" ref="EE68:EF68" si="276">ED68/1000</f>
        <v>#VALUE!</v>
      </c>
      <c r="EF68" s="201" t="e">
        <f t="shared" si="276"/>
        <v>#VALUE!</v>
      </c>
      <c r="EG68" s="136" t="e">
        <f t="shared" si="19"/>
        <v>#VALUE!</v>
      </c>
      <c r="EH68" s="138" t="e">
        <f t="shared" si="20"/>
        <v>#VALUE!</v>
      </c>
      <c r="EI68" s="133">
        <v>509</v>
      </c>
    </row>
    <row r="69" spans="1:139" ht="12.75" x14ac:dyDescent="0.2">
      <c r="A69" s="864"/>
      <c r="B69" s="135" t="s">
        <v>294</v>
      </c>
      <c r="C69" s="137" t="s">
        <v>155</v>
      </c>
      <c r="D69" s="137">
        <v>1</v>
      </c>
      <c r="E69" s="137">
        <v>1</v>
      </c>
      <c r="F69" s="137">
        <v>1</v>
      </c>
      <c r="G69" s="202">
        <f t="shared" si="0"/>
        <v>0.125</v>
      </c>
      <c r="H69" s="203">
        <v>7</v>
      </c>
      <c r="I69" s="203">
        <v>7</v>
      </c>
      <c r="J69" s="204">
        <f>H69/Main!$D$9</f>
        <v>1.4</v>
      </c>
      <c r="K69" s="204">
        <f>I69/Main!$D$10</f>
        <v>3.5</v>
      </c>
      <c r="L69" s="204">
        <f t="shared" si="1"/>
        <v>2.5</v>
      </c>
      <c r="M69" s="204">
        <v>1</v>
      </c>
      <c r="N69" s="205"/>
      <c r="O69" s="206">
        <v>200</v>
      </c>
      <c r="P69" s="207"/>
      <c r="Q69" s="208"/>
      <c r="R69" s="207"/>
      <c r="S69" s="209"/>
      <c r="T69" s="209"/>
      <c r="U69" s="207"/>
      <c r="V69" s="207"/>
      <c r="W69" s="209"/>
      <c r="X69" s="209"/>
      <c r="Y69" s="207"/>
      <c r="Z69" s="207"/>
      <c r="AA69" s="207"/>
      <c r="AB69" s="207"/>
      <c r="AC69" s="371"/>
      <c r="AD69" s="165">
        <v>1</v>
      </c>
      <c r="AE69" s="165">
        <v>1</v>
      </c>
      <c r="AF69" s="165">
        <v>0</v>
      </c>
      <c r="AG69" s="165">
        <v>0</v>
      </c>
      <c r="AH69" s="171">
        <v>1</v>
      </c>
      <c r="AI69" s="165">
        <v>0</v>
      </c>
      <c r="AJ69" s="165">
        <v>0</v>
      </c>
      <c r="AK69" s="165">
        <v>0</v>
      </c>
      <c r="AL69" s="165">
        <v>0</v>
      </c>
      <c r="AM69" s="165">
        <v>0</v>
      </c>
      <c r="AN69" s="165">
        <v>0</v>
      </c>
      <c r="AO69" s="165">
        <v>0</v>
      </c>
      <c r="AP69" s="165">
        <v>0</v>
      </c>
      <c r="AQ69" s="165">
        <v>0</v>
      </c>
      <c r="AR69" s="165">
        <v>0</v>
      </c>
      <c r="AS69" s="165">
        <v>0</v>
      </c>
      <c r="AT69" s="165">
        <v>0</v>
      </c>
      <c r="AU69" s="165">
        <v>0</v>
      </c>
      <c r="AV69" s="165">
        <v>0</v>
      </c>
      <c r="AW69" s="165">
        <v>0</v>
      </c>
      <c r="AX69" s="165">
        <v>0</v>
      </c>
      <c r="AY69" s="175">
        <f t="shared" ref="AY69:BS69" si="277">IF(AD69 = 0, "", AD69)</f>
        <v>1</v>
      </c>
      <c r="AZ69" s="165">
        <f t="shared" si="277"/>
        <v>1</v>
      </c>
      <c r="BA69" s="163" t="str">
        <f t="shared" si="277"/>
        <v/>
      </c>
      <c r="BB69" s="163" t="str">
        <f t="shared" si="277"/>
        <v/>
      </c>
      <c r="BC69" s="171">
        <f t="shared" si="277"/>
        <v>1</v>
      </c>
      <c r="BD69" s="163" t="str">
        <f t="shared" si="277"/>
        <v/>
      </c>
      <c r="BE69" s="163" t="str">
        <f t="shared" si="277"/>
        <v/>
      </c>
      <c r="BF69" s="163" t="str">
        <f t="shared" si="277"/>
        <v/>
      </c>
      <c r="BG69" s="163" t="str">
        <f t="shared" si="277"/>
        <v/>
      </c>
      <c r="BH69" s="163" t="str">
        <f t="shared" si="277"/>
        <v/>
      </c>
      <c r="BI69" s="163" t="str">
        <f t="shared" si="277"/>
        <v/>
      </c>
      <c r="BJ69" s="163" t="str">
        <f t="shared" si="277"/>
        <v/>
      </c>
      <c r="BK69" s="163" t="str">
        <f t="shared" si="277"/>
        <v/>
      </c>
      <c r="BL69" s="163" t="str">
        <f t="shared" si="277"/>
        <v/>
      </c>
      <c r="BM69" s="163" t="str">
        <f t="shared" si="277"/>
        <v/>
      </c>
      <c r="BN69" s="163" t="str">
        <f t="shared" si="277"/>
        <v/>
      </c>
      <c r="BO69" s="163" t="str">
        <f t="shared" si="277"/>
        <v/>
      </c>
      <c r="BP69" s="163" t="str">
        <f t="shared" si="277"/>
        <v/>
      </c>
      <c r="BQ69" s="163" t="str">
        <f t="shared" si="277"/>
        <v/>
      </c>
      <c r="BR69" s="163" t="str">
        <f t="shared" si="277"/>
        <v/>
      </c>
      <c r="BS69" s="173" t="str">
        <f t="shared" si="277"/>
        <v/>
      </c>
      <c r="BT69" s="175" t="e">
        <f>$AY69*Assembly!Z$4+$AZ69*Assembly!Z$5+$BA69*Assembly!Z$6+$BB69*Assembly!Z$7+$BC69*Assembly!Z$8+$BD69*Assembly!Z$9+$BE69*Assembly!Z$10+$BF69*Assembly!Z$11+$BG69*Assembly!Z$12+$BH69*Assembly!Z$13+$BI69*Assembly!Z$14+$BJ69*Assembly!Z$15+$BK69*Assembly!Z$16+$BL69*Assembly!Z$17+$BM69*Assembly!Z$18+$BN69*Assembly!Z$19+$BO69*Assembly!Z$20+$BP69*Assembly!Z$21+$BQ69*Assembly!Z$22+$BR69*Assembly!Z$23+$BS69*Assembly!Z$24</f>
        <v>#VALUE!</v>
      </c>
      <c r="BU69" s="165" t="e">
        <f t="shared" si="3"/>
        <v>#VALUE!</v>
      </c>
      <c r="BV69" s="176"/>
      <c r="BW69" s="165" t="e">
        <f>$AY69*Assembly!AD$4+$AZ69*Assembly!AD$5+$BA69*Assembly!AD$6+$BB69*Assembly!AD$7+$BC69*Assembly!AD$8+$BD69*Assembly!AD$9+$BE69*Assembly!AD$10+$BF69*Assembly!AD$11+$BG69*Assembly!AD$12+$BH69*Assembly!AD$13+$BI69*Assembly!AD$14+$BJ69*Assembly!AD$15+$BK69*Assembly!AD$16+$BL69*Assembly!AD$17+$BM69*Assembly!AD$18+$BN69*Assembly!AD$19+$BO69*Assembly!AD$20+$BP69*Assembly!AD$21+$BQ69*Assembly!AD$22+$BR69*Assembly!AD$23+$BS69*Assembly!AD$24</f>
        <v>#VALUE!</v>
      </c>
      <c r="BX69" s="180" t="e">
        <f t="shared" si="4"/>
        <v>#VALUE!</v>
      </c>
      <c r="BY69" s="181" t="e">
        <f t="shared" si="5"/>
        <v>#VALUE!</v>
      </c>
      <c r="BZ69" s="182" t="e">
        <f t="shared" si="6"/>
        <v>#VALUE!</v>
      </c>
      <c r="CA69" s="181" t="e">
        <f t="shared" si="7"/>
        <v>#VALUE!</v>
      </c>
      <c r="CB69" s="165" t="e">
        <f>$AY69*Assembly!Y$4+$AZ69*Assembly!Y$5+$BA69*Assembly!Y$6+$BB69*Assembly!Y$7+$BC69*Assembly!Y$8+$BD69*Assembly!Y$9+$BE69*Assembly!Y$10+$BF69*Assembly!Y$11+$BG69*Assembly!Y$12+$BH69*Assembly!Y$13+$BI69*Assembly!Y$14+$BJ69*Assembly!Y$15+$BK69*Assembly!Y$16+$BL69*Assembly!Y$17+$BM69*Assembly!Y$18+$BN69*Assembly!Y$19+$BO69*Assembly!Y$20+$BP69*Assembly!Y$21+$BQ69*Assembly!Y$22+$BR69*Assembly!Y$23+$BS69*Assembly!Y$24</f>
        <v>#VALUE!</v>
      </c>
      <c r="CC69" s="165" t="e">
        <f t="shared" si="8"/>
        <v>#VALUE!</v>
      </c>
      <c r="CD69" s="136" t="e">
        <f t="shared" si="9"/>
        <v>#VALUE!</v>
      </c>
      <c r="CE69" s="184" t="e">
        <f>$AY69*Assembly!AC$4+$AZ69*Assembly!AC$5+$BA69*Assembly!AC$6+$BB69*Assembly!AC$7+$BC69*Assembly!AC$8+$BD69*Assembly!AC$9+$BE69*Assembly!AC$10+$BF69*Assembly!AC$11+$BG69*Assembly!AC$12+$BH69*Assembly!AC$13+$BI69*Assembly!AC$14+$BJ69*Assembly!AC$15+$BK69*Assembly!AC$16+$BL69*Assembly!AC$17+$BM69*Assembly!AC$18+$BN69*Assembly!AC$19+$BO69*Assembly!AC$20+$BP69*Assembly!AC$21+$BQ69*Assembly!AC$22+$BR69*Assembly!AC$23+$BS69*Assembly!AC$24</f>
        <v>#VALUE!</v>
      </c>
      <c r="CF69" s="208" t="e">
        <f>$AY69*Assembly!M$4+$AZ69*Assembly!M$5+$BA69*Assembly!M$6+$BB69*Assembly!M$7+$BC69*Assembly!M$8+$BD69*Assembly!M$9+$BE69*Assembly!M$10+$BF69*Assembly!M$11+$BG69*Assembly!M$12+$BH69*Assembly!M$13+$BI69*Assembly!M$14+$BJ69*Assembly!M$15+$BK69*Assembly!M$16+$BL69*Assembly!M$17+$BM69*Assembly!M$18+$BN69*Assembly!M$19+$BO69*Assembly!M$20+$BP69*Assembly!M$21+$BQ69*Assembly!M$22+$BR69*Assembly!M$23+$BS69*Assembly!M$24</f>
        <v>#VALUE!</v>
      </c>
      <c r="CG69" s="208" t="e">
        <f>$AY69*Assembly!N$4+$AZ69*Assembly!N$5+$BA69*Assembly!N$6+$BB69*Assembly!N$7+$BC69*Assembly!N$8+$BD69*Assembly!N$9+$BE69*Assembly!N$10+$BF69*Assembly!N$11+$BG69*Assembly!N$12+$BH69*Assembly!N$13+$BI69*Assembly!N$14+$BJ69*Assembly!N$15+$BK69*Assembly!N$16+$BL69*Assembly!N$17+$BM69*Assembly!N$18+$BN69*Assembly!N$19+$BO69*Assembly!N$20+$BP69*Assembly!N$21+$BQ69*Assembly!N$22+$BR69*Assembly!N$23+$BS69*Assembly!N$24</f>
        <v>#VALUE!</v>
      </c>
      <c r="CH69" s="208" t="e">
        <f>$AY69*Assembly!O$4+$AZ69*Assembly!O$5+$BA69*Assembly!O$6+$BB69*Assembly!O$7+$BC69*Assembly!O$8+$BD69*Assembly!O$9+$BE69*Assembly!O$10+$BF69*Assembly!O$11+$BG69*Assembly!O$12+$BH69*Assembly!O$13+$BI69*Assembly!O$14+$BJ69*Assembly!O$15+$BK69*Assembly!O$16+$BL69*Assembly!O$17+$BM69*Assembly!O$18+$BN69*Assembly!O$19+$BO69*Assembly!O$20+$BP69*Assembly!O$21+$BQ69*Assembly!O$22+$BR69*Assembly!O$23+$BS69*Assembly!O$24</f>
        <v>#VALUE!</v>
      </c>
      <c r="CI69" s="203" t="e">
        <f>$AY69*Assembly!P$4+$AZ69*Assembly!P$5+$BA69*Assembly!P$6+$BB69*Assembly!P$7+$BC69*Assembly!P$8+$BD69*Assembly!P$9+$BE69*Assembly!P$10+$BF69*Assembly!P$11+$BG69*Assembly!P$12+$BH69*Assembly!P$13+$BI69*Assembly!P$14+$BJ69*Assembly!P$15+$BK69*Assembly!P$16+$BL69*Assembly!P$17+$BM69*Assembly!P$18+$BN69*Assembly!P$19+$BO69*Assembly!P$20+$BP69*Assembly!P$21+$BQ69*Assembly!P$22+$BR69*Assembly!P$23+$BS69*Assembly!P$24</f>
        <v>#VALUE!</v>
      </c>
      <c r="CJ69" s="203" t="e">
        <f>$AY69*Assembly!Q$4+$AZ69*Assembly!Q$5+$BA69*Assembly!Q$6+$BB69*Assembly!Q$7+$BC69*Assembly!Q$8+$BD69*Assembly!Q$9+$BE69*Assembly!Q$10+$BF69*Assembly!Q$11+$BG69*Assembly!Q$12+$BH69*Assembly!Q$13+$BI69*Assembly!Q$14+$BJ69*Assembly!Q$15+$BK69*Assembly!Q$16+$BL69*Assembly!Q$17+$BM69*Assembly!Q$18+$BN69*Assembly!Q$19+$BO69*Assembly!Q$20+$BP69*Assembly!Q$21+$BQ69*Assembly!Q$22+$BR69*Assembly!Q$23+$BS69*Assembly!Q$24</f>
        <v>#VALUE!</v>
      </c>
      <c r="CK69" s="208" t="e">
        <f>$AY69*Assembly!R$4+$AZ69*Assembly!R$5+$BA69*Assembly!R$6+$BB69*Assembly!R$7+$BC69*Assembly!R$8+$BD69*Assembly!R$9+$BE69*Assembly!R$10+$BF69*Assembly!R$11+$BG69*Assembly!R$12+$BH69*Assembly!R$13+$BI69*Assembly!R$14+$BJ69*Assembly!R$15+$BK69*Assembly!R$16+$BL69*Assembly!R$17+$BM69*Assembly!R$18+$BN69*Assembly!R$19+$BO69*Assembly!R$20+$BP69*Assembly!R$21+$BQ69*Assembly!R$22+$BR69*Assembly!R$23+$BS69*Assembly!R$24</f>
        <v>#VALUE!</v>
      </c>
      <c r="CL69" s="203" t="e">
        <f>$AY69*Assembly!S$4+$AZ69*Assembly!S$5+$BA69*Assembly!S$6+$BB69*Assembly!S$7+$BC69*Assembly!S$8+$BD69*Assembly!S$9+$BE69*Assembly!S$10+$BF69*Assembly!S$11+$BG69*Assembly!S$12+$BH69*Assembly!S$13+$BI69*Assembly!S$14+$BJ69*Assembly!S$15+$BK69*Assembly!S$16+$BL69*Assembly!S$17+$BM69*Assembly!S$18+$BN69*Assembly!S$19+$BO69*Assembly!S$20+$BP69*Assembly!S$21+$BQ69*Assembly!S$22+$BR69*Assembly!S$23+$BS69*Assembly!S$24</f>
        <v>#VALUE!</v>
      </c>
      <c r="CM69" s="203" t="e">
        <f>$AY69*Assembly!T$4+$AZ69*Assembly!T$5+$BA69*Assembly!T$6+$BB69*Assembly!T$7+$BC69*Assembly!T$8+$BD69*Assembly!T$9+$BE69*Assembly!T$10+$BF69*Assembly!T$11+$BG69*Assembly!T$12+$BH69*Assembly!T$13+$BI69*Assembly!T$14+$BJ69*Assembly!T$15+$BK69*Assembly!T$16+$BL69*Assembly!T$17+$BM69*Assembly!T$18+$BN69*Assembly!T$19+$BO69*Assembly!T$20+$BP69*Assembly!T$21+$BQ69*Assembly!T$22+$BR69*Assembly!T$23+$BS69*Assembly!T$24</f>
        <v>#VALUE!</v>
      </c>
      <c r="CN69" s="203" t="e">
        <f>$AY69*Assembly!U$4+$AZ69*Assembly!U$5+$BA69*Assembly!U$6+$BB69*Assembly!U$7+$BC69*Assembly!U$8+$BD69*Assembly!U$9+$BE69*Assembly!U$10+$BF69*Assembly!U$11+$BG69*Assembly!U$12+$BH69*Assembly!U$13+$BI69*Assembly!U$14+$BJ69*Assembly!U$15+$BK69*Assembly!U$16+$BL69*Assembly!U$17+$BM69*Assembly!U$18+$BN69*Assembly!U$19+$BO69*Assembly!U$20+$BP69*Assembly!U$21+$BQ69*Assembly!U$22+$BR69*Assembly!U$23+$BS69*Assembly!U$24</f>
        <v>#VALUE!</v>
      </c>
      <c r="CO69" s="208" t="e">
        <f>$AY69*Assembly!V$4+$AZ69*Assembly!V$5+$BA69*Assembly!V$6+$BB69*Assembly!V$7+$BC69*Assembly!V$8+$BD69*Assembly!V$9+$BE69*Assembly!V$10+$BF69*Assembly!V$11+$BG69*Assembly!V$12+$BH69*Assembly!V$13+$BI69*Assembly!V$14+$BJ69*Assembly!V$15+$BK69*Assembly!V$16+$BL69*Assembly!V$17+$BM69*Assembly!V$18+$BN69*Assembly!V$19+$BO69*Assembly!V$20+$BP69*Assembly!V$21+$BQ69*Assembly!V$22+$BR69*Assembly!V$23+$BS69*Assembly!V$24</f>
        <v>#VALUE!</v>
      </c>
      <c r="CP69" s="208" t="e">
        <f>CF69*Refining!$F$3</f>
        <v>#VALUE!</v>
      </c>
      <c r="CQ69" s="208" t="e">
        <f>CG69*Refining!$F$4</f>
        <v>#VALUE!</v>
      </c>
      <c r="CR69" s="208" t="e">
        <f>CH69*Refining!$F$5</f>
        <v>#VALUE!</v>
      </c>
      <c r="CS69" s="208" t="e">
        <f>CI69*Refining!$F$6</f>
        <v>#VALUE!</v>
      </c>
      <c r="CT69" s="208" t="e">
        <f>CJ69*Refining!$F$7</f>
        <v>#VALUE!</v>
      </c>
      <c r="CU69" s="208" t="e">
        <f>CK69*Refining!$F$8</f>
        <v>#VALUE!</v>
      </c>
      <c r="CV69" s="208" t="e">
        <f>CL69*Refining!$F$9</f>
        <v>#VALUE!</v>
      </c>
      <c r="CW69" s="208" t="e">
        <f>CM69*Refining!$F$10</f>
        <v>#VALUE!</v>
      </c>
      <c r="CX69" s="208" t="e">
        <f>CN69*Refining!$F$11</f>
        <v>#VALUE!</v>
      </c>
      <c r="CY69" s="208" t="e">
        <f>CO69*Refining!$F$12</f>
        <v>#VALUE!</v>
      </c>
      <c r="CZ69" s="190" t="e">
        <f t="shared" ref="CZ69:DS69" si="278">IF(CF69 = 0, "", CF69)</f>
        <v>#VALUE!</v>
      </c>
      <c r="DA69" s="191" t="e">
        <f t="shared" si="278"/>
        <v>#VALUE!</v>
      </c>
      <c r="DB69" s="191" t="e">
        <f t="shared" si="278"/>
        <v>#VALUE!</v>
      </c>
      <c r="DC69" s="191" t="e">
        <f t="shared" si="278"/>
        <v>#VALUE!</v>
      </c>
      <c r="DD69" s="193" t="e">
        <f t="shared" si="278"/>
        <v>#VALUE!</v>
      </c>
      <c r="DE69" s="191" t="e">
        <f t="shared" si="278"/>
        <v>#VALUE!</v>
      </c>
      <c r="DF69" s="193" t="e">
        <f t="shared" si="278"/>
        <v>#VALUE!</v>
      </c>
      <c r="DG69" s="193" t="e">
        <f t="shared" si="278"/>
        <v>#VALUE!</v>
      </c>
      <c r="DH69" s="191" t="e">
        <f t="shared" si="278"/>
        <v>#VALUE!</v>
      </c>
      <c r="DI69" s="195" t="e">
        <f t="shared" si="278"/>
        <v>#VALUE!</v>
      </c>
      <c r="DJ69" s="190" t="e">
        <f t="shared" si="278"/>
        <v>#VALUE!</v>
      </c>
      <c r="DK69" s="191" t="e">
        <f t="shared" si="278"/>
        <v>#VALUE!</v>
      </c>
      <c r="DL69" s="191" t="e">
        <f t="shared" si="278"/>
        <v>#VALUE!</v>
      </c>
      <c r="DM69" s="191" t="e">
        <f t="shared" si="278"/>
        <v>#VALUE!</v>
      </c>
      <c r="DN69" s="193" t="e">
        <f t="shared" si="278"/>
        <v>#VALUE!</v>
      </c>
      <c r="DO69" s="191" t="e">
        <f t="shared" si="278"/>
        <v>#VALUE!</v>
      </c>
      <c r="DP69" s="191" t="e">
        <f t="shared" si="278"/>
        <v>#VALUE!</v>
      </c>
      <c r="DQ69" s="191" t="e">
        <f t="shared" si="278"/>
        <v>#VALUE!</v>
      </c>
      <c r="DR69" s="191" t="e">
        <f t="shared" si="278"/>
        <v>#VALUE!</v>
      </c>
      <c r="DS69" s="195" t="e">
        <f t="shared" si="278"/>
        <v>#VALUE!</v>
      </c>
      <c r="DT69" s="190" t="e">
        <f t="shared" si="11"/>
        <v>#VALUE!</v>
      </c>
      <c r="DU69" s="197" t="e">
        <f t="shared" si="12"/>
        <v>#VALUE!</v>
      </c>
      <c r="DV69" s="165" t="e">
        <f>CZ69*'Ores &amp; Ingots'!$C$3+DA69*'Ores &amp; Ingots'!$C$4+DB69*'Ores &amp; Ingots'!$C$5+DC69*'Ores &amp; Ingots'!$C$6+DD69*'Ores &amp; Ingots'!$C$7+DE69*'Ores &amp; Ingots'!$C$8+DF69*'Ores &amp; Ingots'!$C$9+DG69*'Ores &amp; Ingots'!$C$10+DH69*'Ores &amp; Ingots'!$C$11+DI69*'Ores &amp; Ingots'!$C$12</f>
        <v>#VALUE!</v>
      </c>
      <c r="DW69" s="165" t="e">
        <f>DJ69*'Ores &amp; Ingots'!$B$3+DK69*'Ores &amp; Ingots'!$B$4+DL69*'Ores &amp; Ingots'!$B$5+DM69*'Ores &amp; Ingots'!$B$6+DN69*'Ores &amp; Ingots'!$B$7+DO69*'Ores &amp; Ingots'!$B$8+DP69*'Ores &amp; Ingots'!$B$9+DQ69*'Ores &amp; Ingots'!$B$10+DR69*'Ores &amp; Ingots'!$B$11+DS69*'Ores &amp; Ingots'!$B$12</f>
        <v>#VALUE!</v>
      </c>
      <c r="DX69" s="197" t="e">
        <f>CZ69*Refining!$G$3+DA69*Refining!$G$4+DB69*Refining!$G$5+DC69*Refining!$G$6+DD69*Refining!$G$7+DE69*Refining!$G$8+DF69*Refining!$G$9+DG69*Refining!$G$10+DH69*Refining!$G$11+DI69*Refining!$G$12</f>
        <v>#VALUE!</v>
      </c>
      <c r="DY69" s="197" t="e">
        <f t="shared" si="13"/>
        <v>#VALUE!</v>
      </c>
      <c r="DZ69" s="199" t="e">
        <f t="shared" si="14"/>
        <v>#VALUE!</v>
      </c>
      <c r="EA69" s="190" t="e">
        <f t="shared" si="15"/>
        <v>#VALUE!</v>
      </c>
      <c r="EB69" s="200" t="e">
        <f t="shared" ref="EB69:EC69" si="279">EA69/60</f>
        <v>#VALUE!</v>
      </c>
      <c r="EC69" s="200" t="e">
        <f t="shared" si="279"/>
        <v>#VALUE!</v>
      </c>
      <c r="ED69" s="190" t="e">
        <f t="shared" si="17"/>
        <v>#VALUE!</v>
      </c>
      <c r="EE69" s="200" t="e">
        <f t="shared" ref="EE69:EF69" si="280">ED69/1000</f>
        <v>#VALUE!</v>
      </c>
      <c r="EF69" s="201" t="e">
        <f t="shared" si="280"/>
        <v>#VALUE!</v>
      </c>
      <c r="EG69" s="136" t="e">
        <f t="shared" si="19"/>
        <v>#VALUE!</v>
      </c>
      <c r="EH69" s="138" t="e">
        <f t="shared" si="20"/>
        <v>#VALUE!</v>
      </c>
      <c r="EI69" s="133" t="s">
        <v>28</v>
      </c>
    </row>
    <row r="70" spans="1:139" ht="12.75" x14ac:dyDescent="0.2">
      <c r="A70" s="864"/>
      <c r="B70" s="135" t="s">
        <v>295</v>
      </c>
      <c r="C70" s="137" t="s">
        <v>156</v>
      </c>
      <c r="D70" s="137">
        <v>1</v>
      </c>
      <c r="E70" s="137">
        <v>1</v>
      </c>
      <c r="F70" s="137">
        <v>1</v>
      </c>
      <c r="G70" s="141">
        <f t="shared" si="0"/>
        <v>15.625</v>
      </c>
      <c r="H70" s="142">
        <v>10</v>
      </c>
      <c r="I70" s="142">
        <v>10</v>
      </c>
      <c r="J70" s="144">
        <f>H70/Main!$D$9</f>
        <v>2</v>
      </c>
      <c r="K70" s="144">
        <f>I70/Main!$D$10</f>
        <v>5</v>
      </c>
      <c r="L70" s="144">
        <f t="shared" si="1"/>
        <v>2.5</v>
      </c>
      <c r="M70" s="144">
        <v>1</v>
      </c>
      <c r="N70" s="147"/>
      <c r="O70" s="294"/>
      <c r="P70" s="150"/>
      <c r="Q70" s="153"/>
      <c r="R70" s="150"/>
      <c r="S70" s="155"/>
      <c r="T70" s="155"/>
      <c r="U70" s="150"/>
      <c r="V70" s="150"/>
      <c r="W70" s="155"/>
      <c r="X70" s="155"/>
      <c r="Y70" s="150"/>
      <c r="Z70" s="150"/>
      <c r="AA70" s="150"/>
      <c r="AB70" s="150"/>
      <c r="AC70" s="370" t="s">
        <v>34</v>
      </c>
      <c r="AD70" s="165">
        <v>0</v>
      </c>
      <c r="AE70" s="165">
        <v>27</v>
      </c>
      <c r="AF70" s="171">
        <v>20</v>
      </c>
      <c r="AG70" s="165">
        <v>0</v>
      </c>
      <c r="AH70" s="165">
        <v>5</v>
      </c>
      <c r="AI70" s="165">
        <v>0</v>
      </c>
      <c r="AJ70" s="165">
        <v>0</v>
      </c>
      <c r="AK70" s="165">
        <v>0</v>
      </c>
      <c r="AL70" s="165">
        <v>0</v>
      </c>
      <c r="AM70" s="165">
        <v>0</v>
      </c>
      <c r="AN70" s="165">
        <v>0</v>
      </c>
      <c r="AO70" s="165">
        <v>0</v>
      </c>
      <c r="AP70" s="165">
        <v>0</v>
      </c>
      <c r="AQ70" s="165">
        <v>0</v>
      </c>
      <c r="AR70" s="165">
        <v>0</v>
      </c>
      <c r="AS70" s="165">
        <v>0</v>
      </c>
      <c r="AT70" s="165">
        <v>0</v>
      </c>
      <c r="AU70" s="165">
        <v>0</v>
      </c>
      <c r="AV70" s="165">
        <v>0</v>
      </c>
      <c r="AW70" s="165">
        <v>0</v>
      </c>
      <c r="AX70" s="165">
        <v>0</v>
      </c>
      <c r="AY70" s="162" t="str">
        <f t="shared" ref="AY70:BS70" si="281">IF(AD70 = 0, "", AD70)</f>
        <v/>
      </c>
      <c r="AZ70" s="165">
        <f t="shared" si="281"/>
        <v>27</v>
      </c>
      <c r="BA70" s="171">
        <f t="shared" si="281"/>
        <v>20</v>
      </c>
      <c r="BB70" s="163" t="str">
        <f t="shared" si="281"/>
        <v/>
      </c>
      <c r="BC70" s="165">
        <f t="shared" si="281"/>
        <v>5</v>
      </c>
      <c r="BD70" s="163" t="str">
        <f t="shared" si="281"/>
        <v/>
      </c>
      <c r="BE70" s="163" t="str">
        <f t="shared" si="281"/>
        <v/>
      </c>
      <c r="BF70" s="163" t="str">
        <f t="shared" si="281"/>
        <v/>
      </c>
      <c r="BG70" s="163" t="str">
        <f t="shared" si="281"/>
        <v/>
      </c>
      <c r="BH70" s="163" t="str">
        <f t="shared" si="281"/>
        <v/>
      </c>
      <c r="BI70" s="163" t="str">
        <f t="shared" si="281"/>
        <v/>
      </c>
      <c r="BJ70" s="163" t="str">
        <f t="shared" si="281"/>
        <v/>
      </c>
      <c r="BK70" s="163" t="str">
        <f t="shared" si="281"/>
        <v/>
      </c>
      <c r="BL70" s="163" t="str">
        <f t="shared" si="281"/>
        <v/>
      </c>
      <c r="BM70" s="163" t="str">
        <f t="shared" si="281"/>
        <v/>
      </c>
      <c r="BN70" s="163" t="str">
        <f t="shared" si="281"/>
        <v/>
      </c>
      <c r="BO70" s="163" t="str">
        <f t="shared" si="281"/>
        <v/>
      </c>
      <c r="BP70" s="163" t="str">
        <f t="shared" si="281"/>
        <v/>
      </c>
      <c r="BQ70" s="163" t="str">
        <f t="shared" si="281"/>
        <v/>
      </c>
      <c r="BR70" s="163" t="str">
        <f t="shared" si="281"/>
        <v/>
      </c>
      <c r="BS70" s="173" t="str">
        <f t="shared" si="281"/>
        <v/>
      </c>
      <c r="BT70" s="175" t="e">
        <f>$AY70*Assembly!Z$4+$AZ70*Assembly!Z$5+$BA70*Assembly!Z$6+$BB70*Assembly!Z$7+$BC70*Assembly!Z$8+$BD70*Assembly!Z$9+$BE70*Assembly!Z$10+$BF70*Assembly!Z$11+$BG70*Assembly!Z$12+$BH70*Assembly!Z$13+$BI70*Assembly!Z$14+$BJ70*Assembly!Z$15+$BK70*Assembly!Z$16+$BL70*Assembly!Z$17+$BM70*Assembly!Z$18+$BN70*Assembly!Z$19+$BO70*Assembly!Z$20+$BP70*Assembly!Z$21+$BQ70*Assembly!Z$22+$BR70*Assembly!Z$23+$BS70*Assembly!Z$24</f>
        <v>#VALUE!</v>
      </c>
      <c r="BU70" s="165" t="e">
        <f t="shared" si="3"/>
        <v>#VALUE!</v>
      </c>
      <c r="BV70" s="176"/>
      <c r="BW70" s="165" t="e">
        <f>$AY70*Assembly!AD$4+$AZ70*Assembly!AD$5+$BA70*Assembly!AD$6+$BB70*Assembly!AD$7+$BC70*Assembly!AD$8+$BD70*Assembly!AD$9+$BE70*Assembly!AD$10+$BF70*Assembly!AD$11+$BG70*Assembly!AD$12+$BH70*Assembly!AD$13+$BI70*Assembly!AD$14+$BJ70*Assembly!AD$15+$BK70*Assembly!AD$16+$BL70*Assembly!AD$17+$BM70*Assembly!AD$18+$BN70*Assembly!AD$19+$BO70*Assembly!AD$20+$BP70*Assembly!AD$21+$BQ70*Assembly!AD$22+$BR70*Assembly!AD$23+$BS70*Assembly!AD$24</f>
        <v>#VALUE!</v>
      </c>
      <c r="BX70" s="180" t="e">
        <f t="shared" si="4"/>
        <v>#VALUE!</v>
      </c>
      <c r="BY70" s="181" t="e">
        <f t="shared" si="5"/>
        <v>#VALUE!</v>
      </c>
      <c r="BZ70" s="182" t="e">
        <f t="shared" si="6"/>
        <v>#VALUE!</v>
      </c>
      <c r="CA70" s="181" t="e">
        <f t="shared" si="7"/>
        <v>#VALUE!</v>
      </c>
      <c r="CB70" s="165" t="e">
        <f>$AY70*Assembly!Y$4+$AZ70*Assembly!Y$5+$BA70*Assembly!Y$6+$BB70*Assembly!Y$7+$BC70*Assembly!Y$8+$BD70*Assembly!Y$9+$BE70*Assembly!Y$10+$BF70*Assembly!Y$11+$BG70*Assembly!Y$12+$BH70*Assembly!Y$13+$BI70*Assembly!Y$14+$BJ70*Assembly!Y$15+$BK70*Assembly!Y$16+$BL70*Assembly!Y$17+$BM70*Assembly!Y$18+$BN70*Assembly!Y$19+$BO70*Assembly!Y$20+$BP70*Assembly!Y$21+$BQ70*Assembly!Y$22+$BR70*Assembly!Y$23+$BS70*Assembly!Y$24</f>
        <v>#VALUE!</v>
      </c>
      <c r="CC70" s="165" t="e">
        <f t="shared" si="8"/>
        <v>#VALUE!</v>
      </c>
      <c r="CD70" s="136" t="e">
        <f t="shared" si="9"/>
        <v>#VALUE!</v>
      </c>
      <c r="CE70" s="184" t="e">
        <f>$AY70*Assembly!AC$4+$AZ70*Assembly!AC$5+$BA70*Assembly!AC$6+$BB70*Assembly!AC$7+$BC70*Assembly!AC$8+$BD70*Assembly!AC$9+$BE70*Assembly!AC$10+$BF70*Assembly!AC$11+$BG70*Assembly!AC$12+$BH70*Assembly!AC$13+$BI70*Assembly!AC$14+$BJ70*Assembly!AC$15+$BK70*Assembly!AC$16+$BL70*Assembly!AC$17+$BM70*Assembly!AC$18+$BN70*Assembly!AC$19+$BO70*Assembly!AC$20+$BP70*Assembly!AC$21+$BQ70*Assembly!AC$22+$BR70*Assembly!AC$23+$BS70*Assembly!AC$24</f>
        <v>#VALUE!</v>
      </c>
      <c r="CF70" s="153" t="e">
        <f>$AY70*Assembly!M$4+$AZ70*Assembly!M$5+$BA70*Assembly!M$6+$BB70*Assembly!M$7+$BC70*Assembly!M$8+$BD70*Assembly!M$9+$BE70*Assembly!M$10+$BF70*Assembly!M$11+$BG70*Assembly!M$12+$BH70*Assembly!M$13+$BI70*Assembly!M$14+$BJ70*Assembly!M$15+$BK70*Assembly!M$16+$BL70*Assembly!M$17+$BM70*Assembly!M$18+$BN70*Assembly!M$19+$BO70*Assembly!M$20+$BP70*Assembly!M$21+$BQ70*Assembly!M$22+$BR70*Assembly!M$23+$BS70*Assembly!M$24</f>
        <v>#VALUE!</v>
      </c>
      <c r="CG70" s="153" t="e">
        <f>$AY70*Assembly!N$4+$AZ70*Assembly!N$5+$BA70*Assembly!N$6+$BB70*Assembly!N$7+$BC70*Assembly!N$8+$BD70*Assembly!N$9+$BE70*Assembly!N$10+$BF70*Assembly!N$11+$BG70*Assembly!N$12+$BH70*Assembly!N$13+$BI70*Assembly!N$14+$BJ70*Assembly!N$15+$BK70*Assembly!N$16+$BL70*Assembly!N$17+$BM70*Assembly!N$18+$BN70*Assembly!N$19+$BO70*Assembly!N$20+$BP70*Assembly!N$21+$BQ70*Assembly!N$22+$BR70*Assembly!N$23+$BS70*Assembly!N$24</f>
        <v>#VALUE!</v>
      </c>
      <c r="CH70" s="153" t="e">
        <f>$AY70*Assembly!O$4+$AZ70*Assembly!O$5+$BA70*Assembly!O$6+$BB70*Assembly!O$7+$BC70*Assembly!O$8+$BD70*Assembly!O$9+$BE70*Assembly!O$10+$BF70*Assembly!O$11+$BG70*Assembly!O$12+$BH70*Assembly!O$13+$BI70*Assembly!O$14+$BJ70*Assembly!O$15+$BK70*Assembly!O$16+$BL70*Assembly!O$17+$BM70*Assembly!O$18+$BN70*Assembly!O$19+$BO70*Assembly!O$20+$BP70*Assembly!O$21+$BQ70*Assembly!O$22+$BR70*Assembly!O$23+$BS70*Assembly!O$24</f>
        <v>#VALUE!</v>
      </c>
      <c r="CI70" s="142" t="e">
        <f>$AY70*Assembly!P$4+$AZ70*Assembly!P$5+$BA70*Assembly!P$6+$BB70*Assembly!P$7+$BC70*Assembly!P$8+$BD70*Assembly!P$9+$BE70*Assembly!P$10+$BF70*Assembly!P$11+$BG70*Assembly!P$12+$BH70*Assembly!P$13+$BI70*Assembly!P$14+$BJ70*Assembly!P$15+$BK70*Assembly!P$16+$BL70*Assembly!P$17+$BM70*Assembly!P$18+$BN70*Assembly!P$19+$BO70*Assembly!P$20+$BP70*Assembly!P$21+$BQ70*Assembly!P$22+$BR70*Assembly!P$23+$BS70*Assembly!P$24</f>
        <v>#VALUE!</v>
      </c>
      <c r="CJ70" s="142" t="e">
        <f>$AY70*Assembly!Q$4+$AZ70*Assembly!Q$5+$BA70*Assembly!Q$6+$BB70*Assembly!Q$7+$BC70*Assembly!Q$8+$BD70*Assembly!Q$9+$BE70*Assembly!Q$10+$BF70*Assembly!Q$11+$BG70*Assembly!Q$12+$BH70*Assembly!Q$13+$BI70*Assembly!Q$14+$BJ70*Assembly!Q$15+$BK70*Assembly!Q$16+$BL70*Assembly!Q$17+$BM70*Assembly!Q$18+$BN70*Assembly!Q$19+$BO70*Assembly!Q$20+$BP70*Assembly!Q$21+$BQ70*Assembly!Q$22+$BR70*Assembly!Q$23+$BS70*Assembly!Q$24</f>
        <v>#VALUE!</v>
      </c>
      <c r="CK70" s="153" t="e">
        <f>$AY70*Assembly!R$4+$AZ70*Assembly!R$5+$BA70*Assembly!R$6+$BB70*Assembly!R$7+$BC70*Assembly!R$8+$BD70*Assembly!R$9+$BE70*Assembly!R$10+$BF70*Assembly!R$11+$BG70*Assembly!R$12+$BH70*Assembly!R$13+$BI70*Assembly!R$14+$BJ70*Assembly!R$15+$BK70*Assembly!R$16+$BL70*Assembly!R$17+$BM70*Assembly!R$18+$BN70*Assembly!R$19+$BO70*Assembly!R$20+$BP70*Assembly!R$21+$BQ70*Assembly!R$22+$BR70*Assembly!R$23+$BS70*Assembly!R$24</f>
        <v>#VALUE!</v>
      </c>
      <c r="CL70" s="142" t="e">
        <f>$AY70*Assembly!S$4+$AZ70*Assembly!S$5+$BA70*Assembly!S$6+$BB70*Assembly!S$7+$BC70*Assembly!S$8+$BD70*Assembly!S$9+$BE70*Assembly!S$10+$BF70*Assembly!S$11+$BG70*Assembly!S$12+$BH70*Assembly!S$13+$BI70*Assembly!S$14+$BJ70*Assembly!S$15+$BK70*Assembly!S$16+$BL70*Assembly!S$17+$BM70*Assembly!S$18+$BN70*Assembly!S$19+$BO70*Assembly!S$20+$BP70*Assembly!S$21+$BQ70*Assembly!S$22+$BR70*Assembly!S$23+$BS70*Assembly!S$24</f>
        <v>#VALUE!</v>
      </c>
      <c r="CM70" s="142" t="e">
        <f>$AY70*Assembly!T$4+$AZ70*Assembly!T$5+$BA70*Assembly!T$6+$BB70*Assembly!T$7+$BC70*Assembly!T$8+$BD70*Assembly!T$9+$BE70*Assembly!T$10+$BF70*Assembly!T$11+$BG70*Assembly!T$12+$BH70*Assembly!T$13+$BI70*Assembly!T$14+$BJ70*Assembly!T$15+$BK70*Assembly!T$16+$BL70*Assembly!T$17+$BM70*Assembly!T$18+$BN70*Assembly!T$19+$BO70*Assembly!T$20+$BP70*Assembly!T$21+$BQ70*Assembly!T$22+$BR70*Assembly!T$23+$BS70*Assembly!T$24</f>
        <v>#VALUE!</v>
      </c>
      <c r="CN70" s="142" t="e">
        <f>$AY70*Assembly!U$4+$AZ70*Assembly!U$5+$BA70*Assembly!U$6+$BB70*Assembly!U$7+$BC70*Assembly!U$8+$BD70*Assembly!U$9+$BE70*Assembly!U$10+$BF70*Assembly!U$11+$BG70*Assembly!U$12+$BH70*Assembly!U$13+$BI70*Assembly!U$14+$BJ70*Assembly!U$15+$BK70*Assembly!U$16+$BL70*Assembly!U$17+$BM70*Assembly!U$18+$BN70*Assembly!U$19+$BO70*Assembly!U$20+$BP70*Assembly!U$21+$BQ70*Assembly!U$22+$BR70*Assembly!U$23+$BS70*Assembly!U$24</f>
        <v>#VALUE!</v>
      </c>
      <c r="CO70" s="153" t="e">
        <f>$AY70*Assembly!V$4+$AZ70*Assembly!V$5+$BA70*Assembly!V$6+$BB70*Assembly!V$7+$BC70*Assembly!V$8+$BD70*Assembly!V$9+$BE70*Assembly!V$10+$BF70*Assembly!V$11+$BG70*Assembly!V$12+$BH70*Assembly!V$13+$BI70*Assembly!V$14+$BJ70*Assembly!V$15+$BK70*Assembly!V$16+$BL70*Assembly!V$17+$BM70*Assembly!V$18+$BN70*Assembly!V$19+$BO70*Assembly!V$20+$BP70*Assembly!V$21+$BQ70*Assembly!V$22+$BR70*Assembly!V$23+$BS70*Assembly!V$24</f>
        <v>#VALUE!</v>
      </c>
      <c r="CP70" s="153" t="e">
        <f>CF70*Refining!$F$3</f>
        <v>#VALUE!</v>
      </c>
      <c r="CQ70" s="153" t="e">
        <f>CG70*Refining!$F$4</f>
        <v>#VALUE!</v>
      </c>
      <c r="CR70" s="153" t="e">
        <f>CH70*Refining!$F$5</f>
        <v>#VALUE!</v>
      </c>
      <c r="CS70" s="153" t="e">
        <f>CI70*Refining!$F$6</f>
        <v>#VALUE!</v>
      </c>
      <c r="CT70" s="153" t="e">
        <f>CJ70*Refining!$F$7</f>
        <v>#VALUE!</v>
      </c>
      <c r="CU70" s="153" t="e">
        <f>CK70*Refining!$F$8</f>
        <v>#VALUE!</v>
      </c>
      <c r="CV70" s="153" t="e">
        <f>CL70*Refining!$F$9</f>
        <v>#VALUE!</v>
      </c>
      <c r="CW70" s="153" t="e">
        <f>CM70*Refining!$F$10</f>
        <v>#VALUE!</v>
      </c>
      <c r="CX70" s="153" t="e">
        <f>CN70*Refining!$F$11</f>
        <v>#VALUE!</v>
      </c>
      <c r="CY70" s="153" t="e">
        <f>CO70*Refining!$F$12</f>
        <v>#VALUE!</v>
      </c>
      <c r="CZ70" s="190" t="e">
        <f t="shared" ref="CZ70:DS70" si="282">IF(CF70 = 0, "", CF70)</f>
        <v>#VALUE!</v>
      </c>
      <c r="DA70" s="191" t="e">
        <f t="shared" si="282"/>
        <v>#VALUE!</v>
      </c>
      <c r="DB70" s="191" t="e">
        <f t="shared" si="282"/>
        <v>#VALUE!</v>
      </c>
      <c r="DC70" s="191" t="e">
        <f t="shared" si="282"/>
        <v>#VALUE!</v>
      </c>
      <c r="DD70" s="193" t="e">
        <f t="shared" si="282"/>
        <v>#VALUE!</v>
      </c>
      <c r="DE70" s="191" t="e">
        <f t="shared" si="282"/>
        <v>#VALUE!</v>
      </c>
      <c r="DF70" s="193" t="e">
        <f t="shared" si="282"/>
        <v>#VALUE!</v>
      </c>
      <c r="DG70" s="193" t="e">
        <f t="shared" si="282"/>
        <v>#VALUE!</v>
      </c>
      <c r="DH70" s="191" t="e">
        <f t="shared" si="282"/>
        <v>#VALUE!</v>
      </c>
      <c r="DI70" s="195" t="e">
        <f t="shared" si="282"/>
        <v>#VALUE!</v>
      </c>
      <c r="DJ70" s="190" t="e">
        <f t="shared" si="282"/>
        <v>#VALUE!</v>
      </c>
      <c r="DK70" s="191" t="e">
        <f t="shared" si="282"/>
        <v>#VALUE!</v>
      </c>
      <c r="DL70" s="191" t="e">
        <f t="shared" si="282"/>
        <v>#VALUE!</v>
      </c>
      <c r="DM70" s="191" t="e">
        <f t="shared" si="282"/>
        <v>#VALUE!</v>
      </c>
      <c r="DN70" s="193" t="e">
        <f t="shared" si="282"/>
        <v>#VALUE!</v>
      </c>
      <c r="DO70" s="191" t="e">
        <f t="shared" si="282"/>
        <v>#VALUE!</v>
      </c>
      <c r="DP70" s="191" t="e">
        <f t="shared" si="282"/>
        <v>#VALUE!</v>
      </c>
      <c r="DQ70" s="191" t="e">
        <f t="shared" si="282"/>
        <v>#VALUE!</v>
      </c>
      <c r="DR70" s="191" t="e">
        <f t="shared" si="282"/>
        <v>#VALUE!</v>
      </c>
      <c r="DS70" s="195" t="e">
        <f t="shared" si="282"/>
        <v>#VALUE!</v>
      </c>
      <c r="DT70" s="190" t="e">
        <f t="shared" si="11"/>
        <v>#VALUE!</v>
      </c>
      <c r="DU70" s="197" t="e">
        <f t="shared" si="12"/>
        <v>#VALUE!</v>
      </c>
      <c r="DV70" s="165" t="e">
        <f>CZ70*'Ores &amp; Ingots'!$C$3+DA70*'Ores &amp; Ingots'!$C$4+DB70*'Ores &amp; Ingots'!$C$5+DC70*'Ores &amp; Ingots'!$C$6+DD70*'Ores &amp; Ingots'!$C$7+DE70*'Ores &amp; Ingots'!$C$8+DF70*'Ores &amp; Ingots'!$C$9+DG70*'Ores &amp; Ingots'!$C$10+DH70*'Ores &amp; Ingots'!$C$11+DI70*'Ores &amp; Ingots'!$C$12</f>
        <v>#VALUE!</v>
      </c>
      <c r="DW70" s="165" t="e">
        <f>DJ70*'Ores &amp; Ingots'!$B$3+DK70*'Ores &amp; Ingots'!$B$4+DL70*'Ores &amp; Ingots'!$B$5+DM70*'Ores &amp; Ingots'!$B$6+DN70*'Ores &amp; Ingots'!$B$7+DO70*'Ores &amp; Ingots'!$B$8+DP70*'Ores &amp; Ingots'!$B$9+DQ70*'Ores &amp; Ingots'!$B$10+DR70*'Ores &amp; Ingots'!$B$11+DS70*'Ores &amp; Ingots'!$B$12</f>
        <v>#VALUE!</v>
      </c>
      <c r="DX70" s="197" t="e">
        <f>CZ70*Refining!$G$3+DA70*Refining!$G$4+DB70*Refining!$G$5+DC70*Refining!$G$6+DD70*Refining!$G$7+DE70*Refining!$G$8+DF70*Refining!$G$9+DG70*Refining!$G$10+DH70*Refining!$G$11+DI70*Refining!$G$12</f>
        <v>#VALUE!</v>
      </c>
      <c r="DY70" s="197" t="e">
        <f t="shared" si="13"/>
        <v>#VALUE!</v>
      </c>
      <c r="DZ70" s="199" t="e">
        <f t="shared" si="14"/>
        <v>#VALUE!</v>
      </c>
      <c r="EA70" s="190" t="e">
        <f t="shared" si="15"/>
        <v>#VALUE!</v>
      </c>
      <c r="EB70" s="200" t="e">
        <f t="shared" ref="EB70:EC70" si="283">EA70/60</f>
        <v>#VALUE!</v>
      </c>
      <c r="EC70" s="200" t="e">
        <f t="shared" si="283"/>
        <v>#VALUE!</v>
      </c>
      <c r="ED70" s="190" t="e">
        <f t="shared" si="17"/>
        <v>#VALUE!</v>
      </c>
      <c r="EE70" s="200" t="e">
        <f t="shared" ref="EE70:EF70" si="284">ED70/1000</f>
        <v>#VALUE!</v>
      </c>
      <c r="EF70" s="201" t="e">
        <f t="shared" si="284"/>
        <v>#VALUE!</v>
      </c>
      <c r="EG70" s="136" t="e">
        <f t="shared" si="19"/>
        <v>#VALUE!</v>
      </c>
      <c r="EH70" s="138" t="e">
        <f t="shared" si="20"/>
        <v>#VALUE!</v>
      </c>
      <c r="EI70" s="133">
        <v>282</v>
      </c>
    </row>
    <row r="71" spans="1:139" ht="12.75" x14ac:dyDescent="0.2">
      <c r="A71" s="864"/>
      <c r="B71" s="135" t="s">
        <v>296</v>
      </c>
      <c r="C71" s="137" t="s">
        <v>156</v>
      </c>
      <c r="D71" s="137">
        <v>1</v>
      </c>
      <c r="E71" s="137">
        <v>1</v>
      </c>
      <c r="F71" s="137">
        <v>1</v>
      </c>
      <c r="G71" s="202">
        <f t="shared" si="0"/>
        <v>15.625</v>
      </c>
      <c r="H71" s="203">
        <v>10</v>
      </c>
      <c r="I71" s="203">
        <v>10</v>
      </c>
      <c r="J71" s="204">
        <f>H71/Main!$D$9</f>
        <v>2</v>
      </c>
      <c r="K71" s="204">
        <f>I71/Main!$D$10</f>
        <v>5</v>
      </c>
      <c r="L71" s="204">
        <f t="shared" si="1"/>
        <v>2.5</v>
      </c>
      <c r="M71" s="204">
        <v>1</v>
      </c>
      <c r="N71" s="205"/>
      <c r="O71" s="296"/>
      <c r="P71" s="207"/>
      <c r="Q71" s="208"/>
      <c r="R71" s="207"/>
      <c r="S71" s="209"/>
      <c r="T71" s="209"/>
      <c r="U71" s="207"/>
      <c r="V71" s="207"/>
      <c r="W71" s="209"/>
      <c r="X71" s="209"/>
      <c r="Y71" s="207"/>
      <c r="Z71" s="207"/>
      <c r="AA71" s="207"/>
      <c r="AB71" s="207"/>
      <c r="AC71" s="371" t="s">
        <v>34</v>
      </c>
      <c r="AD71" s="165">
        <v>0</v>
      </c>
      <c r="AE71" s="165">
        <v>32</v>
      </c>
      <c r="AF71" s="171">
        <v>25</v>
      </c>
      <c r="AG71" s="165">
        <v>0</v>
      </c>
      <c r="AH71" s="165">
        <v>7</v>
      </c>
      <c r="AI71" s="165">
        <v>0</v>
      </c>
      <c r="AJ71" s="165">
        <v>0</v>
      </c>
      <c r="AK71" s="165">
        <v>0</v>
      </c>
      <c r="AL71" s="165">
        <v>0</v>
      </c>
      <c r="AM71" s="165">
        <v>0</v>
      </c>
      <c r="AN71" s="165">
        <v>0</v>
      </c>
      <c r="AO71" s="165">
        <v>0</v>
      </c>
      <c r="AP71" s="165">
        <v>0</v>
      </c>
      <c r="AQ71" s="165">
        <v>0</v>
      </c>
      <c r="AR71" s="165">
        <v>0</v>
      </c>
      <c r="AS71" s="165">
        <v>0</v>
      </c>
      <c r="AT71" s="165">
        <v>0</v>
      </c>
      <c r="AU71" s="165">
        <v>0</v>
      </c>
      <c r="AV71" s="165">
        <v>0</v>
      </c>
      <c r="AW71" s="165">
        <v>0</v>
      </c>
      <c r="AX71" s="165">
        <v>0</v>
      </c>
      <c r="AY71" s="162" t="str">
        <f t="shared" ref="AY71:BS71" si="285">IF(AD71 = 0, "", AD71)</f>
        <v/>
      </c>
      <c r="AZ71" s="165">
        <f t="shared" si="285"/>
        <v>32</v>
      </c>
      <c r="BA71" s="171">
        <f t="shared" si="285"/>
        <v>25</v>
      </c>
      <c r="BB71" s="163" t="str">
        <f t="shared" si="285"/>
        <v/>
      </c>
      <c r="BC71" s="165">
        <f t="shared" si="285"/>
        <v>7</v>
      </c>
      <c r="BD71" s="163" t="str">
        <f t="shared" si="285"/>
        <v/>
      </c>
      <c r="BE71" s="163" t="str">
        <f t="shared" si="285"/>
        <v/>
      </c>
      <c r="BF71" s="163" t="str">
        <f t="shared" si="285"/>
        <v/>
      </c>
      <c r="BG71" s="163" t="str">
        <f t="shared" si="285"/>
        <v/>
      </c>
      <c r="BH71" s="163" t="str">
        <f t="shared" si="285"/>
        <v/>
      </c>
      <c r="BI71" s="163" t="str">
        <f t="shared" si="285"/>
        <v/>
      </c>
      <c r="BJ71" s="163" t="str">
        <f t="shared" si="285"/>
        <v/>
      </c>
      <c r="BK71" s="163" t="str">
        <f t="shared" si="285"/>
        <v/>
      </c>
      <c r="BL71" s="163" t="str">
        <f t="shared" si="285"/>
        <v/>
      </c>
      <c r="BM71" s="163" t="str">
        <f t="shared" si="285"/>
        <v/>
      </c>
      <c r="BN71" s="163" t="str">
        <f t="shared" si="285"/>
        <v/>
      </c>
      <c r="BO71" s="163" t="str">
        <f t="shared" si="285"/>
        <v/>
      </c>
      <c r="BP71" s="163" t="str">
        <f t="shared" si="285"/>
        <v/>
      </c>
      <c r="BQ71" s="163" t="str">
        <f t="shared" si="285"/>
        <v/>
      </c>
      <c r="BR71" s="163" t="str">
        <f t="shared" si="285"/>
        <v/>
      </c>
      <c r="BS71" s="173" t="str">
        <f t="shared" si="285"/>
        <v/>
      </c>
      <c r="BT71" s="175" t="e">
        <f>$AY71*Assembly!Z$4+$AZ71*Assembly!Z$5+$BA71*Assembly!Z$6+$BB71*Assembly!Z$7+$BC71*Assembly!Z$8+$BD71*Assembly!Z$9+$BE71*Assembly!Z$10+$BF71*Assembly!Z$11+$BG71*Assembly!Z$12+$BH71*Assembly!Z$13+$BI71*Assembly!Z$14+$BJ71*Assembly!Z$15+$BK71*Assembly!Z$16+$BL71*Assembly!Z$17+$BM71*Assembly!Z$18+$BN71*Assembly!Z$19+$BO71*Assembly!Z$20+$BP71*Assembly!Z$21+$BQ71*Assembly!Z$22+$BR71*Assembly!Z$23+$BS71*Assembly!Z$24</f>
        <v>#VALUE!</v>
      </c>
      <c r="BU71" s="165" t="e">
        <f t="shared" si="3"/>
        <v>#VALUE!</v>
      </c>
      <c r="BV71" s="176"/>
      <c r="BW71" s="165" t="e">
        <f>$AY71*Assembly!AD$4+$AZ71*Assembly!AD$5+$BA71*Assembly!AD$6+$BB71*Assembly!AD$7+$BC71*Assembly!AD$8+$BD71*Assembly!AD$9+$BE71*Assembly!AD$10+$BF71*Assembly!AD$11+$BG71*Assembly!AD$12+$BH71*Assembly!AD$13+$BI71*Assembly!AD$14+$BJ71*Assembly!AD$15+$BK71*Assembly!AD$16+$BL71*Assembly!AD$17+$BM71*Assembly!AD$18+$BN71*Assembly!AD$19+$BO71*Assembly!AD$20+$BP71*Assembly!AD$21+$BQ71*Assembly!AD$22+$BR71*Assembly!AD$23+$BS71*Assembly!AD$24</f>
        <v>#VALUE!</v>
      </c>
      <c r="BX71" s="180" t="e">
        <f t="shared" si="4"/>
        <v>#VALUE!</v>
      </c>
      <c r="BY71" s="181" t="e">
        <f t="shared" si="5"/>
        <v>#VALUE!</v>
      </c>
      <c r="BZ71" s="182" t="e">
        <f t="shared" si="6"/>
        <v>#VALUE!</v>
      </c>
      <c r="CA71" s="181" t="e">
        <f t="shared" si="7"/>
        <v>#VALUE!</v>
      </c>
      <c r="CB71" s="165" t="e">
        <f>$AY71*Assembly!Y$4+$AZ71*Assembly!Y$5+$BA71*Assembly!Y$6+$BB71*Assembly!Y$7+$BC71*Assembly!Y$8+$BD71*Assembly!Y$9+$BE71*Assembly!Y$10+$BF71*Assembly!Y$11+$BG71*Assembly!Y$12+$BH71*Assembly!Y$13+$BI71*Assembly!Y$14+$BJ71*Assembly!Y$15+$BK71*Assembly!Y$16+$BL71*Assembly!Y$17+$BM71*Assembly!Y$18+$BN71*Assembly!Y$19+$BO71*Assembly!Y$20+$BP71*Assembly!Y$21+$BQ71*Assembly!Y$22+$BR71*Assembly!Y$23+$BS71*Assembly!Y$24</f>
        <v>#VALUE!</v>
      </c>
      <c r="CC71" s="165" t="e">
        <f t="shared" si="8"/>
        <v>#VALUE!</v>
      </c>
      <c r="CD71" s="136" t="e">
        <f t="shared" si="9"/>
        <v>#VALUE!</v>
      </c>
      <c r="CE71" s="184" t="e">
        <f>$AY71*Assembly!AC$4+$AZ71*Assembly!AC$5+$BA71*Assembly!AC$6+$BB71*Assembly!AC$7+$BC71*Assembly!AC$8+$BD71*Assembly!AC$9+$BE71*Assembly!AC$10+$BF71*Assembly!AC$11+$BG71*Assembly!AC$12+$BH71*Assembly!AC$13+$BI71*Assembly!AC$14+$BJ71*Assembly!AC$15+$BK71*Assembly!AC$16+$BL71*Assembly!AC$17+$BM71*Assembly!AC$18+$BN71*Assembly!AC$19+$BO71*Assembly!AC$20+$BP71*Assembly!AC$21+$BQ71*Assembly!AC$22+$BR71*Assembly!AC$23+$BS71*Assembly!AC$24</f>
        <v>#VALUE!</v>
      </c>
      <c r="CF71" s="208" t="e">
        <f>$AY71*Assembly!M$4+$AZ71*Assembly!M$5+$BA71*Assembly!M$6+$BB71*Assembly!M$7+$BC71*Assembly!M$8+$BD71*Assembly!M$9+$BE71*Assembly!M$10+$BF71*Assembly!M$11+$BG71*Assembly!M$12+$BH71*Assembly!M$13+$BI71*Assembly!M$14+$BJ71*Assembly!M$15+$BK71*Assembly!M$16+$BL71*Assembly!M$17+$BM71*Assembly!M$18+$BN71*Assembly!M$19+$BO71*Assembly!M$20+$BP71*Assembly!M$21+$BQ71*Assembly!M$22+$BR71*Assembly!M$23+$BS71*Assembly!M$24</f>
        <v>#VALUE!</v>
      </c>
      <c r="CG71" s="208" t="e">
        <f>$AY71*Assembly!N$4+$AZ71*Assembly!N$5+$BA71*Assembly!N$6+$BB71*Assembly!N$7+$BC71*Assembly!N$8+$BD71*Assembly!N$9+$BE71*Assembly!N$10+$BF71*Assembly!N$11+$BG71*Assembly!N$12+$BH71*Assembly!N$13+$BI71*Assembly!N$14+$BJ71*Assembly!N$15+$BK71*Assembly!N$16+$BL71*Assembly!N$17+$BM71*Assembly!N$18+$BN71*Assembly!N$19+$BO71*Assembly!N$20+$BP71*Assembly!N$21+$BQ71*Assembly!N$22+$BR71*Assembly!N$23+$BS71*Assembly!N$24</f>
        <v>#VALUE!</v>
      </c>
      <c r="CH71" s="208" t="e">
        <f>$AY71*Assembly!O$4+$AZ71*Assembly!O$5+$BA71*Assembly!O$6+$BB71*Assembly!O$7+$BC71*Assembly!O$8+$BD71*Assembly!O$9+$BE71*Assembly!O$10+$BF71*Assembly!O$11+$BG71*Assembly!O$12+$BH71*Assembly!O$13+$BI71*Assembly!O$14+$BJ71*Assembly!O$15+$BK71*Assembly!O$16+$BL71*Assembly!O$17+$BM71*Assembly!O$18+$BN71*Assembly!O$19+$BO71*Assembly!O$20+$BP71*Assembly!O$21+$BQ71*Assembly!O$22+$BR71*Assembly!O$23+$BS71*Assembly!O$24</f>
        <v>#VALUE!</v>
      </c>
      <c r="CI71" s="203" t="e">
        <f>$AY71*Assembly!P$4+$AZ71*Assembly!P$5+$BA71*Assembly!P$6+$BB71*Assembly!P$7+$BC71*Assembly!P$8+$BD71*Assembly!P$9+$BE71*Assembly!P$10+$BF71*Assembly!P$11+$BG71*Assembly!P$12+$BH71*Assembly!P$13+$BI71*Assembly!P$14+$BJ71*Assembly!P$15+$BK71*Assembly!P$16+$BL71*Assembly!P$17+$BM71*Assembly!P$18+$BN71*Assembly!P$19+$BO71*Assembly!P$20+$BP71*Assembly!P$21+$BQ71*Assembly!P$22+$BR71*Assembly!P$23+$BS71*Assembly!P$24</f>
        <v>#VALUE!</v>
      </c>
      <c r="CJ71" s="203" t="e">
        <f>$AY71*Assembly!Q$4+$AZ71*Assembly!Q$5+$BA71*Assembly!Q$6+$BB71*Assembly!Q$7+$BC71*Assembly!Q$8+$BD71*Assembly!Q$9+$BE71*Assembly!Q$10+$BF71*Assembly!Q$11+$BG71*Assembly!Q$12+$BH71*Assembly!Q$13+$BI71*Assembly!Q$14+$BJ71*Assembly!Q$15+$BK71*Assembly!Q$16+$BL71*Assembly!Q$17+$BM71*Assembly!Q$18+$BN71*Assembly!Q$19+$BO71*Assembly!Q$20+$BP71*Assembly!Q$21+$BQ71*Assembly!Q$22+$BR71*Assembly!Q$23+$BS71*Assembly!Q$24</f>
        <v>#VALUE!</v>
      </c>
      <c r="CK71" s="208" t="e">
        <f>$AY71*Assembly!R$4+$AZ71*Assembly!R$5+$BA71*Assembly!R$6+$BB71*Assembly!R$7+$BC71*Assembly!R$8+$BD71*Assembly!R$9+$BE71*Assembly!R$10+$BF71*Assembly!R$11+$BG71*Assembly!R$12+$BH71*Assembly!R$13+$BI71*Assembly!R$14+$BJ71*Assembly!R$15+$BK71*Assembly!R$16+$BL71*Assembly!R$17+$BM71*Assembly!R$18+$BN71*Assembly!R$19+$BO71*Assembly!R$20+$BP71*Assembly!R$21+$BQ71*Assembly!R$22+$BR71*Assembly!R$23+$BS71*Assembly!R$24</f>
        <v>#VALUE!</v>
      </c>
      <c r="CL71" s="203" t="e">
        <f>$AY71*Assembly!S$4+$AZ71*Assembly!S$5+$BA71*Assembly!S$6+$BB71*Assembly!S$7+$BC71*Assembly!S$8+$BD71*Assembly!S$9+$BE71*Assembly!S$10+$BF71*Assembly!S$11+$BG71*Assembly!S$12+$BH71*Assembly!S$13+$BI71*Assembly!S$14+$BJ71*Assembly!S$15+$BK71*Assembly!S$16+$BL71*Assembly!S$17+$BM71*Assembly!S$18+$BN71*Assembly!S$19+$BO71*Assembly!S$20+$BP71*Assembly!S$21+$BQ71*Assembly!S$22+$BR71*Assembly!S$23+$BS71*Assembly!S$24</f>
        <v>#VALUE!</v>
      </c>
      <c r="CM71" s="203" t="e">
        <f>$AY71*Assembly!T$4+$AZ71*Assembly!T$5+$BA71*Assembly!T$6+$BB71*Assembly!T$7+$BC71*Assembly!T$8+$BD71*Assembly!T$9+$BE71*Assembly!T$10+$BF71*Assembly!T$11+$BG71*Assembly!T$12+$BH71*Assembly!T$13+$BI71*Assembly!T$14+$BJ71*Assembly!T$15+$BK71*Assembly!T$16+$BL71*Assembly!T$17+$BM71*Assembly!T$18+$BN71*Assembly!T$19+$BO71*Assembly!T$20+$BP71*Assembly!T$21+$BQ71*Assembly!T$22+$BR71*Assembly!T$23+$BS71*Assembly!T$24</f>
        <v>#VALUE!</v>
      </c>
      <c r="CN71" s="203" t="e">
        <f>$AY71*Assembly!U$4+$AZ71*Assembly!U$5+$BA71*Assembly!U$6+$BB71*Assembly!U$7+$BC71*Assembly!U$8+$BD71*Assembly!U$9+$BE71*Assembly!U$10+$BF71*Assembly!U$11+$BG71*Assembly!U$12+$BH71*Assembly!U$13+$BI71*Assembly!U$14+$BJ71*Assembly!U$15+$BK71*Assembly!U$16+$BL71*Assembly!U$17+$BM71*Assembly!U$18+$BN71*Assembly!U$19+$BO71*Assembly!U$20+$BP71*Assembly!U$21+$BQ71*Assembly!U$22+$BR71*Assembly!U$23+$BS71*Assembly!U$24</f>
        <v>#VALUE!</v>
      </c>
      <c r="CO71" s="208" t="e">
        <f>$AY71*Assembly!V$4+$AZ71*Assembly!V$5+$BA71*Assembly!V$6+$BB71*Assembly!V$7+$BC71*Assembly!V$8+$BD71*Assembly!V$9+$BE71*Assembly!V$10+$BF71*Assembly!V$11+$BG71*Assembly!V$12+$BH71*Assembly!V$13+$BI71*Assembly!V$14+$BJ71*Assembly!V$15+$BK71*Assembly!V$16+$BL71*Assembly!V$17+$BM71*Assembly!V$18+$BN71*Assembly!V$19+$BO71*Assembly!V$20+$BP71*Assembly!V$21+$BQ71*Assembly!V$22+$BR71*Assembly!V$23+$BS71*Assembly!V$24</f>
        <v>#VALUE!</v>
      </c>
      <c r="CP71" s="208" t="e">
        <f>CF71*Refining!$F$3</f>
        <v>#VALUE!</v>
      </c>
      <c r="CQ71" s="208" t="e">
        <f>CG71*Refining!$F$4</f>
        <v>#VALUE!</v>
      </c>
      <c r="CR71" s="208" t="e">
        <f>CH71*Refining!$F$5</f>
        <v>#VALUE!</v>
      </c>
      <c r="CS71" s="208" t="e">
        <f>CI71*Refining!$F$6</f>
        <v>#VALUE!</v>
      </c>
      <c r="CT71" s="208" t="e">
        <f>CJ71*Refining!$F$7</f>
        <v>#VALUE!</v>
      </c>
      <c r="CU71" s="208" t="e">
        <f>CK71*Refining!$F$8</f>
        <v>#VALUE!</v>
      </c>
      <c r="CV71" s="208" t="e">
        <f>CL71*Refining!$F$9</f>
        <v>#VALUE!</v>
      </c>
      <c r="CW71" s="208" t="e">
        <f>CM71*Refining!$F$10</f>
        <v>#VALUE!</v>
      </c>
      <c r="CX71" s="208" t="e">
        <f>CN71*Refining!$F$11</f>
        <v>#VALUE!</v>
      </c>
      <c r="CY71" s="208" t="e">
        <f>CO71*Refining!$F$12</f>
        <v>#VALUE!</v>
      </c>
      <c r="CZ71" s="190" t="e">
        <f t="shared" ref="CZ71:DS71" si="286">IF(CF71 = 0, "", CF71)</f>
        <v>#VALUE!</v>
      </c>
      <c r="DA71" s="191" t="e">
        <f t="shared" si="286"/>
        <v>#VALUE!</v>
      </c>
      <c r="DB71" s="191" t="e">
        <f t="shared" si="286"/>
        <v>#VALUE!</v>
      </c>
      <c r="DC71" s="191" t="e">
        <f t="shared" si="286"/>
        <v>#VALUE!</v>
      </c>
      <c r="DD71" s="193" t="e">
        <f t="shared" si="286"/>
        <v>#VALUE!</v>
      </c>
      <c r="DE71" s="191" t="e">
        <f t="shared" si="286"/>
        <v>#VALUE!</v>
      </c>
      <c r="DF71" s="193" t="e">
        <f t="shared" si="286"/>
        <v>#VALUE!</v>
      </c>
      <c r="DG71" s="193" t="e">
        <f t="shared" si="286"/>
        <v>#VALUE!</v>
      </c>
      <c r="DH71" s="191" t="e">
        <f t="shared" si="286"/>
        <v>#VALUE!</v>
      </c>
      <c r="DI71" s="195" t="e">
        <f t="shared" si="286"/>
        <v>#VALUE!</v>
      </c>
      <c r="DJ71" s="190" t="e">
        <f t="shared" si="286"/>
        <v>#VALUE!</v>
      </c>
      <c r="DK71" s="191" t="e">
        <f t="shared" si="286"/>
        <v>#VALUE!</v>
      </c>
      <c r="DL71" s="191" t="e">
        <f t="shared" si="286"/>
        <v>#VALUE!</v>
      </c>
      <c r="DM71" s="191" t="e">
        <f t="shared" si="286"/>
        <v>#VALUE!</v>
      </c>
      <c r="DN71" s="193" t="e">
        <f t="shared" si="286"/>
        <v>#VALUE!</v>
      </c>
      <c r="DO71" s="191" t="e">
        <f t="shared" si="286"/>
        <v>#VALUE!</v>
      </c>
      <c r="DP71" s="191" t="e">
        <f t="shared" si="286"/>
        <v>#VALUE!</v>
      </c>
      <c r="DQ71" s="191" t="e">
        <f t="shared" si="286"/>
        <v>#VALUE!</v>
      </c>
      <c r="DR71" s="191" t="e">
        <f t="shared" si="286"/>
        <v>#VALUE!</v>
      </c>
      <c r="DS71" s="195" t="e">
        <f t="shared" si="286"/>
        <v>#VALUE!</v>
      </c>
      <c r="DT71" s="190" t="e">
        <f t="shared" si="11"/>
        <v>#VALUE!</v>
      </c>
      <c r="DU71" s="197" t="e">
        <f t="shared" si="12"/>
        <v>#VALUE!</v>
      </c>
      <c r="DV71" s="165" t="e">
        <f>CZ71*'Ores &amp; Ingots'!$C$3+DA71*'Ores &amp; Ingots'!$C$4+DB71*'Ores &amp; Ingots'!$C$5+DC71*'Ores &amp; Ingots'!$C$6+DD71*'Ores &amp; Ingots'!$C$7+DE71*'Ores &amp; Ingots'!$C$8+DF71*'Ores &amp; Ingots'!$C$9+DG71*'Ores &amp; Ingots'!$C$10+DH71*'Ores &amp; Ingots'!$C$11+DI71*'Ores &amp; Ingots'!$C$12</f>
        <v>#VALUE!</v>
      </c>
      <c r="DW71" s="165" t="e">
        <f>DJ71*'Ores &amp; Ingots'!$B$3+DK71*'Ores &amp; Ingots'!$B$4+DL71*'Ores &amp; Ingots'!$B$5+DM71*'Ores &amp; Ingots'!$B$6+DN71*'Ores &amp; Ingots'!$B$7+DO71*'Ores &amp; Ingots'!$B$8+DP71*'Ores &amp; Ingots'!$B$9+DQ71*'Ores &amp; Ingots'!$B$10+DR71*'Ores &amp; Ingots'!$B$11+DS71*'Ores &amp; Ingots'!$B$12</f>
        <v>#VALUE!</v>
      </c>
      <c r="DX71" s="197" t="e">
        <f>CZ71*Refining!$G$3+DA71*Refining!$G$4+DB71*Refining!$G$5+DC71*Refining!$G$6+DD71*Refining!$G$7+DE71*Refining!$G$8+DF71*Refining!$G$9+DG71*Refining!$G$10+DH71*Refining!$G$11+DI71*Refining!$G$12</f>
        <v>#VALUE!</v>
      </c>
      <c r="DY71" s="197" t="e">
        <f t="shared" si="13"/>
        <v>#VALUE!</v>
      </c>
      <c r="DZ71" s="199" t="e">
        <f t="shared" si="14"/>
        <v>#VALUE!</v>
      </c>
      <c r="EA71" s="190" t="e">
        <f t="shared" si="15"/>
        <v>#VALUE!</v>
      </c>
      <c r="EB71" s="200" t="e">
        <f t="shared" ref="EB71:EC71" si="287">EA71/60</f>
        <v>#VALUE!</v>
      </c>
      <c r="EC71" s="200" t="e">
        <f t="shared" si="287"/>
        <v>#VALUE!</v>
      </c>
      <c r="ED71" s="190" t="e">
        <f t="shared" si="17"/>
        <v>#VALUE!</v>
      </c>
      <c r="EE71" s="200" t="e">
        <f t="shared" ref="EE71:EF71" si="288">ED71/1000</f>
        <v>#VALUE!</v>
      </c>
      <c r="EF71" s="201" t="e">
        <f t="shared" si="288"/>
        <v>#VALUE!</v>
      </c>
      <c r="EG71" s="136" t="e">
        <f t="shared" si="19"/>
        <v>#VALUE!</v>
      </c>
      <c r="EH71" s="138" t="e">
        <f t="shared" si="20"/>
        <v>#VALUE!</v>
      </c>
      <c r="EI71" s="133">
        <v>452</v>
      </c>
    </row>
    <row r="72" spans="1:139" ht="12.75" x14ac:dyDescent="0.2">
      <c r="A72" s="864"/>
      <c r="B72" s="135" t="s">
        <v>297</v>
      </c>
      <c r="C72" s="137" t="s">
        <v>156</v>
      </c>
      <c r="D72" s="137">
        <v>1</v>
      </c>
      <c r="E72" s="137">
        <v>1</v>
      </c>
      <c r="F72" s="137">
        <v>1</v>
      </c>
      <c r="G72" s="141">
        <f t="shared" si="0"/>
        <v>15.625</v>
      </c>
      <c r="H72" s="142">
        <v>10</v>
      </c>
      <c r="I72" s="142">
        <v>10</v>
      </c>
      <c r="J72" s="144">
        <f>H72/Main!$D$9</f>
        <v>2</v>
      </c>
      <c r="K72" s="144">
        <f>I72/Main!$D$10</f>
        <v>5</v>
      </c>
      <c r="L72" s="144">
        <f t="shared" si="1"/>
        <v>2.5</v>
      </c>
      <c r="M72" s="144">
        <v>1</v>
      </c>
      <c r="N72" s="147"/>
      <c r="O72" s="294"/>
      <c r="P72" s="150"/>
      <c r="Q72" s="153"/>
      <c r="R72" s="150"/>
      <c r="S72" s="155"/>
      <c r="T72" s="155"/>
      <c r="U72" s="150"/>
      <c r="V72" s="150"/>
      <c r="W72" s="155"/>
      <c r="X72" s="155"/>
      <c r="Y72" s="150"/>
      <c r="Z72" s="150"/>
      <c r="AA72" s="150"/>
      <c r="AB72" s="150"/>
      <c r="AC72" s="370" t="s">
        <v>34</v>
      </c>
      <c r="AD72" s="165">
        <v>0</v>
      </c>
      <c r="AE72" s="165">
        <v>32</v>
      </c>
      <c r="AF72" s="171">
        <v>25</v>
      </c>
      <c r="AG72" s="165">
        <v>0</v>
      </c>
      <c r="AH72" s="165">
        <v>7</v>
      </c>
      <c r="AI72" s="165">
        <v>0</v>
      </c>
      <c r="AJ72" s="165">
        <v>0</v>
      </c>
      <c r="AK72" s="165">
        <v>0</v>
      </c>
      <c r="AL72" s="165">
        <v>0</v>
      </c>
      <c r="AM72" s="165">
        <v>0</v>
      </c>
      <c r="AN72" s="165">
        <v>0</v>
      </c>
      <c r="AO72" s="165">
        <v>0</v>
      </c>
      <c r="AP72" s="165">
        <v>0</v>
      </c>
      <c r="AQ72" s="165">
        <v>0</v>
      </c>
      <c r="AR72" s="165">
        <v>0</v>
      </c>
      <c r="AS72" s="165">
        <v>0</v>
      </c>
      <c r="AT72" s="165">
        <v>0</v>
      </c>
      <c r="AU72" s="165">
        <v>0</v>
      </c>
      <c r="AV72" s="165">
        <v>0</v>
      </c>
      <c r="AW72" s="165">
        <v>0</v>
      </c>
      <c r="AX72" s="165">
        <v>0</v>
      </c>
      <c r="AY72" s="162" t="str">
        <f t="shared" ref="AY72:BS72" si="289">IF(AD72 = 0, "", AD72)</f>
        <v/>
      </c>
      <c r="AZ72" s="165">
        <f t="shared" si="289"/>
        <v>32</v>
      </c>
      <c r="BA72" s="171">
        <f t="shared" si="289"/>
        <v>25</v>
      </c>
      <c r="BB72" s="163" t="str">
        <f t="shared" si="289"/>
        <v/>
      </c>
      <c r="BC72" s="165">
        <f t="shared" si="289"/>
        <v>7</v>
      </c>
      <c r="BD72" s="163" t="str">
        <f t="shared" si="289"/>
        <v/>
      </c>
      <c r="BE72" s="163" t="str">
        <f t="shared" si="289"/>
        <v/>
      </c>
      <c r="BF72" s="163" t="str">
        <f t="shared" si="289"/>
        <v/>
      </c>
      <c r="BG72" s="163" t="str">
        <f t="shared" si="289"/>
        <v/>
      </c>
      <c r="BH72" s="163" t="str">
        <f t="shared" si="289"/>
        <v/>
      </c>
      <c r="BI72" s="163" t="str">
        <f t="shared" si="289"/>
        <v/>
      </c>
      <c r="BJ72" s="163" t="str">
        <f t="shared" si="289"/>
        <v/>
      </c>
      <c r="BK72" s="163" t="str">
        <f t="shared" si="289"/>
        <v/>
      </c>
      <c r="BL72" s="163" t="str">
        <f t="shared" si="289"/>
        <v/>
      </c>
      <c r="BM72" s="163" t="str">
        <f t="shared" si="289"/>
        <v/>
      </c>
      <c r="BN72" s="163" t="str">
        <f t="shared" si="289"/>
        <v/>
      </c>
      <c r="BO72" s="163" t="str">
        <f t="shared" si="289"/>
        <v/>
      </c>
      <c r="BP72" s="163" t="str">
        <f t="shared" si="289"/>
        <v/>
      </c>
      <c r="BQ72" s="163" t="str">
        <f t="shared" si="289"/>
        <v/>
      </c>
      <c r="BR72" s="163" t="str">
        <f t="shared" si="289"/>
        <v/>
      </c>
      <c r="BS72" s="173" t="str">
        <f t="shared" si="289"/>
        <v/>
      </c>
      <c r="BT72" s="175" t="e">
        <f>$AY72*Assembly!Z$4+$AZ72*Assembly!Z$5+$BA72*Assembly!Z$6+$BB72*Assembly!Z$7+$BC72*Assembly!Z$8+$BD72*Assembly!Z$9+$BE72*Assembly!Z$10+$BF72*Assembly!Z$11+$BG72*Assembly!Z$12+$BH72*Assembly!Z$13+$BI72*Assembly!Z$14+$BJ72*Assembly!Z$15+$BK72*Assembly!Z$16+$BL72*Assembly!Z$17+$BM72*Assembly!Z$18+$BN72*Assembly!Z$19+$BO72*Assembly!Z$20+$BP72*Assembly!Z$21+$BQ72*Assembly!Z$22+$BR72*Assembly!Z$23+$BS72*Assembly!Z$24</f>
        <v>#VALUE!</v>
      </c>
      <c r="BU72" s="165" t="e">
        <f t="shared" si="3"/>
        <v>#VALUE!</v>
      </c>
      <c r="BV72" s="176"/>
      <c r="BW72" s="165" t="e">
        <f>$AY72*Assembly!AD$4+$AZ72*Assembly!AD$5+$BA72*Assembly!AD$6+$BB72*Assembly!AD$7+$BC72*Assembly!AD$8+$BD72*Assembly!AD$9+$BE72*Assembly!AD$10+$BF72*Assembly!AD$11+$BG72*Assembly!AD$12+$BH72*Assembly!AD$13+$BI72*Assembly!AD$14+$BJ72*Assembly!AD$15+$BK72*Assembly!AD$16+$BL72*Assembly!AD$17+$BM72*Assembly!AD$18+$BN72*Assembly!AD$19+$BO72*Assembly!AD$20+$BP72*Assembly!AD$21+$BQ72*Assembly!AD$22+$BR72*Assembly!AD$23+$BS72*Assembly!AD$24</f>
        <v>#VALUE!</v>
      </c>
      <c r="BX72" s="180" t="e">
        <f t="shared" si="4"/>
        <v>#VALUE!</v>
      </c>
      <c r="BY72" s="181" t="e">
        <f t="shared" si="5"/>
        <v>#VALUE!</v>
      </c>
      <c r="BZ72" s="182" t="e">
        <f t="shared" si="6"/>
        <v>#VALUE!</v>
      </c>
      <c r="CA72" s="181" t="e">
        <f t="shared" si="7"/>
        <v>#VALUE!</v>
      </c>
      <c r="CB72" s="165" t="e">
        <f>$AY72*Assembly!Y$4+$AZ72*Assembly!Y$5+$BA72*Assembly!Y$6+$BB72*Assembly!Y$7+$BC72*Assembly!Y$8+$BD72*Assembly!Y$9+$BE72*Assembly!Y$10+$BF72*Assembly!Y$11+$BG72*Assembly!Y$12+$BH72*Assembly!Y$13+$BI72*Assembly!Y$14+$BJ72*Assembly!Y$15+$BK72*Assembly!Y$16+$BL72*Assembly!Y$17+$BM72*Assembly!Y$18+$BN72*Assembly!Y$19+$BO72*Assembly!Y$20+$BP72*Assembly!Y$21+$BQ72*Assembly!Y$22+$BR72*Assembly!Y$23+$BS72*Assembly!Y$24</f>
        <v>#VALUE!</v>
      </c>
      <c r="CC72" s="165" t="e">
        <f t="shared" si="8"/>
        <v>#VALUE!</v>
      </c>
      <c r="CD72" s="136" t="e">
        <f t="shared" si="9"/>
        <v>#VALUE!</v>
      </c>
      <c r="CE72" s="184" t="e">
        <f>$AY72*Assembly!AC$4+$AZ72*Assembly!AC$5+$BA72*Assembly!AC$6+$BB72*Assembly!AC$7+$BC72*Assembly!AC$8+$BD72*Assembly!AC$9+$BE72*Assembly!AC$10+$BF72*Assembly!AC$11+$BG72*Assembly!AC$12+$BH72*Assembly!AC$13+$BI72*Assembly!AC$14+$BJ72*Assembly!AC$15+$BK72*Assembly!AC$16+$BL72*Assembly!AC$17+$BM72*Assembly!AC$18+$BN72*Assembly!AC$19+$BO72*Assembly!AC$20+$BP72*Assembly!AC$21+$BQ72*Assembly!AC$22+$BR72*Assembly!AC$23+$BS72*Assembly!AC$24</f>
        <v>#VALUE!</v>
      </c>
      <c r="CF72" s="153" t="e">
        <f>$AY72*Assembly!M$4+$AZ72*Assembly!M$5+$BA72*Assembly!M$6+$BB72*Assembly!M$7+$BC72*Assembly!M$8+$BD72*Assembly!M$9+$BE72*Assembly!M$10+$BF72*Assembly!M$11+$BG72*Assembly!M$12+$BH72*Assembly!M$13+$BI72*Assembly!M$14+$BJ72*Assembly!M$15+$BK72*Assembly!M$16+$BL72*Assembly!M$17+$BM72*Assembly!M$18+$BN72*Assembly!M$19+$BO72*Assembly!M$20+$BP72*Assembly!M$21+$BQ72*Assembly!M$22+$BR72*Assembly!M$23+$BS72*Assembly!M$24</f>
        <v>#VALUE!</v>
      </c>
      <c r="CG72" s="153" t="e">
        <f>$AY72*Assembly!N$4+$AZ72*Assembly!N$5+$BA72*Assembly!N$6+$BB72*Assembly!N$7+$BC72*Assembly!N$8+$BD72*Assembly!N$9+$BE72*Assembly!N$10+$BF72*Assembly!N$11+$BG72*Assembly!N$12+$BH72*Assembly!N$13+$BI72*Assembly!N$14+$BJ72*Assembly!N$15+$BK72*Assembly!N$16+$BL72*Assembly!N$17+$BM72*Assembly!N$18+$BN72*Assembly!N$19+$BO72*Assembly!N$20+$BP72*Assembly!N$21+$BQ72*Assembly!N$22+$BR72*Assembly!N$23+$BS72*Assembly!N$24</f>
        <v>#VALUE!</v>
      </c>
      <c r="CH72" s="153" t="e">
        <f>$AY72*Assembly!O$4+$AZ72*Assembly!O$5+$BA72*Assembly!O$6+$BB72*Assembly!O$7+$BC72*Assembly!O$8+$BD72*Assembly!O$9+$BE72*Assembly!O$10+$BF72*Assembly!O$11+$BG72*Assembly!O$12+$BH72*Assembly!O$13+$BI72*Assembly!O$14+$BJ72*Assembly!O$15+$BK72*Assembly!O$16+$BL72*Assembly!O$17+$BM72*Assembly!O$18+$BN72*Assembly!O$19+$BO72*Assembly!O$20+$BP72*Assembly!O$21+$BQ72*Assembly!O$22+$BR72*Assembly!O$23+$BS72*Assembly!O$24</f>
        <v>#VALUE!</v>
      </c>
      <c r="CI72" s="142" t="e">
        <f>$AY72*Assembly!P$4+$AZ72*Assembly!P$5+$BA72*Assembly!P$6+$BB72*Assembly!P$7+$BC72*Assembly!P$8+$BD72*Assembly!P$9+$BE72*Assembly!P$10+$BF72*Assembly!P$11+$BG72*Assembly!P$12+$BH72*Assembly!P$13+$BI72*Assembly!P$14+$BJ72*Assembly!P$15+$BK72*Assembly!P$16+$BL72*Assembly!P$17+$BM72*Assembly!P$18+$BN72*Assembly!P$19+$BO72*Assembly!P$20+$BP72*Assembly!P$21+$BQ72*Assembly!P$22+$BR72*Assembly!P$23+$BS72*Assembly!P$24</f>
        <v>#VALUE!</v>
      </c>
      <c r="CJ72" s="142" t="e">
        <f>$AY72*Assembly!Q$4+$AZ72*Assembly!Q$5+$BA72*Assembly!Q$6+$BB72*Assembly!Q$7+$BC72*Assembly!Q$8+$BD72*Assembly!Q$9+$BE72*Assembly!Q$10+$BF72*Assembly!Q$11+$BG72*Assembly!Q$12+$BH72*Assembly!Q$13+$BI72*Assembly!Q$14+$BJ72*Assembly!Q$15+$BK72*Assembly!Q$16+$BL72*Assembly!Q$17+$BM72*Assembly!Q$18+$BN72*Assembly!Q$19+$BO72*Assembly!Q$20+$BP72*Assembly!Q$21+$BQ72*Assembly!Q$22+$BR72*Assembly!Q$23+$BS72*Assembly!Q$24</f>
        <v>#VALUE!</v>
      </c>
      <c r="CK72" s="153" t="e">
        <f>$AY72*Assembly!R$4+$AZ72*Assembly!R$5+$BA72*Assembly!R$6+$BB72*Assembly!R$7+$BC72*Assembly!R$8+$BD72*Assembly!R$9+$BE72*Assembly!R$10+$BF72*Assembly!R$11+$BG72*Assembly!R$12+$BH72*Assembly!R$13+$BI72*Assembly!R$14+$BJ72*Assembly!R$15+$BK72*Assembly!R$16+$BL72*Assembly!R$17+$BM72*Assembly!R$18+$BN72*Assembly!R$19+$BO72*Assembly!R$20+$BP72*Assembly!R$21+$BQ72*Assembly!R$22+$BR72*Assembly!R$23+$BS72*Assembly!R$24</f>
        <v>#VALUE!</v>
      </c>
      <c r="CL72" s="142" t="e">
        <f>$AY72*Assembly!S$4+$AZ72*Assembly!S$5+$BA72*Assembly!S$6+$BB72*Assembly!S$7+$BC72*Assembly!S$8+$BD72*Assembly!S$9+$BE72*Assembly!S$10+$BF72*Assembly!S$11+$BG72*Assembly!S$12+$BH72*Assembly!S$13+$BI72*Assembly!S$14+$BJ72*Assembly!S$15+$BK72*Assembly!S$16+$BL72*Assembly!S$17+$BM72*Assembly!S$18+$BN72*Assembly!S$19+$BO72*Assembly!S$20+$BP72*Assembly!S$21+$BQ72*Assembly!S$22+$BR72*Assembly!S$23+$BS72*Assembly!S$24</f>
        <v>#VALUE!</v>
      </c>
      <c r="CM72" s="142" t="e">
        <f>$AY72*Assembly!T$4+$AZ72*Assembly!T$5+$BA72*Assembly!T$6+$BB72*Assembly!T$7+$BC72*Assembly!T$8+$BD72*Assembly!T$9+$BE72*Assembly!T$10+$BF72*Assembly!T$11+$BG72*Assembly!T$12+$BH72*Assembly!T$13+$BI72*Assembly!T$14+$BJ72*Assembly!T$15+$BK72*Assembly!T$16+$BL72*Assembly!T$17+$BM72*Assembly!T$18+$BN72*Assembly!T$19+$BO72*Assembly!T$20+$BP72*Assembly!T$21+$BQ72*Assembly!T$22+$BR72*Assembly!T$23+$BS72*Assembly!T$24</f>
        <v>#VALUE!</v>
      </c>
      <c r="CN72" s="142" t="e">
        <f>$AY72*Assembly!U$4+$AZ72*Assembly!U$5+$BA72*Assembly!U$6+$BB72*Assembly!U$7+$BC72*Assembly!U$8+$BD72*Assembly!U$9+$BE72*Assembly!U$10+$BF72*Assembly!U$11+$BG72*Assembly!U$12+$BH72*Assembly!U$13+$BI72*Assembly!U$14+$BJ72*Assembly!U$15+$BK72*Assembly!U$16+$BL72*Assembly!U$17+$BM72*Assembly!U$18+$BN72*Assembly!U$19+$BO72*Assembly!U$20+$BP72*Assembly!U$21+$BQ72*Assembly!U$22+$BR72*Assembly!U$23+$BS72*Assembly!U$24</f>
        <v>#VALUE!</v>
      </c>
      <c r="CO72" s="153" t="e">
        <f>$AY72*Assembly!V$4+$AZ72*Assembly!V$5+$BA72*Assembly!V$6+$BB72*Assembly!V$7+$BC72*Assembly!V$8+$BD72*Assembly!V$9+$BE72*Assembly!V$10+$BF72*Assembly!V$11+$BG72*Assembly!V$12+$BH72*Assembly!V$13+$BI72*Assembly!V$14+$BJ72*Assembly!V$15+$BK72*Assembly!V$16+$BL72*Assembly!V$17+$BM72*Assembly!V$18+$BN72*Assembly!V$19+$BO72*Assembly!V$20+$BP72*Assembly!V$21+$BQ72*Assembly!V$22+$BR72*Assembly!V$23+$BS72*Assembly!V$24</f>
        <v>#VALUE!</v>
      </c>
      <c r="CP72" s="153" t="e">
        <f>CF72*Refining!$F$3</f>
        <v>#VALUE!</v>
      </c>
      <c r="CQ72" s="153" t="e">
        <f>CG72*Refining!$F$4</f>
        <v>#VALUE!</v>
      </c>
      <c r="CR72" s="153" t="e">
        <f>CH72*Refining!$F$5</f>
        <v>#VALUE!</v>
      </c>
      <c r="CS72" s="153" t="e">
        <f>CI72*Refining!$F$6</f>
        <v>#VALUE!</v>
      </c>
      <c r="CT72" s="153" t="e">
        <f>CJ72*Refining!$F$7</f>
        <v>#VALUE!</v>
      </c>
      <c r="CU72" s="153" t="e">
        <f>CK72*Refining!$F$8</f>
        <v>#VALUE!</v>
      </c>
      <c r="CV72" s="153" t="e">
        <f>CL72*Refining!$F$9</f>
        <v>#VALUE!</v>
      </c>
      <c r="CW72" s="153" t="e">
        <f>CM72*Refining!$F$10</f>
        <v>#VALUE!</v>
      </c>
      <c r="CX72" s="153" t="e">
        <f>CN72*Refining!$F$11</f>
        <v>#VALUE!</v>
      </c>
      <c r="CY72" s="153" t="e">
        <f>CO72*Refining!$F$12</f>
        <v>#VALUE!</v>
      </c>
      <c r="CZ72" s="190" t="e">
        <f t="shared" ref="CZ72:DS72" si="290">IF(CF72 = 0, "", CF72)</f>
        <v>#VALUE!</v>
      </c>
      <c r="DA72" s="191" t="e">
        <f t="shared" si="290"/>
        <v>#VALUE!</v>
      </c>
      <c r="DB72" s="191" t="e">
        <f t="shared" si="290"/>
        <v>#VALUE!</v>
      </c>
      <c r="DC72" s="191" t="e">
        <f t="shared" si="290"/>
        <v>#VALUE!</v>
      </c>
      <c r="DD72" s="193" t="e">
        <f t="shared" si="290"/>
        <v>#VALUE!</v>
      </c>
      <c r="DE72" s="191" t="e">
        <f t="shared" si="290"/>
        <v>#VALUE!</v>
      </c>
      <c r="DF72" s="193" t="e">
        <f t="shared" si="290"/>
        <v>#VALUE!</v>
      </c>
      <c r="DG72" s="193" t="e">
        <f t="shared" si="290"/>
        <v>#VALUE!</v>
      </c>
      <c r="DH72" s="191" t="e">
        <f t="shared" si="290"/>
        <v>#VALUE!</v>
      </c>
      <c r="DI72" s="195" t="e">
        <f t="shared" si="290"/>
        <v>#VALUE!</v>
      </c>
      <c r="DJ72" s="190" t="e">
        <f t="shared" si="290"/>
        <v>#VALUE!</v>
      </c>
      <c r="DK72" s="191" t="e">
        <f t="shared" si="290"/>
        <v>#VALUE!</v>
      </c>
      <c r="DL72" s="191" t="e">
        <f t="shared" si="290"/>
        <v>#VALUE!</v>
      </c>
      <c r="DM72" s="191" t="e">
        <f t="shared" si="290"/>
        <v>#VALUE!</v>
      </c>
      <c r="DN72" s="193" t="e">
        <f t="shared" si="290"/>
        <v>#VALUE!</v>
      </c>
      <c r="DO72" s="191" t="e">
        <f t="shared" si="290"/>
        <v>#VALUE!</v>
      </c>
      <c r="DP72" s="191" t="e">
        <f t="shared" si="290"/>
        <v>#VALUE!</v>
      </c>
      <c r="DQ72" s="191" t="e">
        <f t="shared" si="290"/>
        <v>#VALUE!</v>
      </c>
      <c r="DR72" s="191" t="e">
        <f t="shared" si="290"/>
        <v>#VALUE!</v>
      </c>
      <c r="DS72" s="195" t="e">
        <f t="shared" si="290"/>
        <v>#VALUE!</v>
      </c>
      <c r="DT72" s="190" t="e">
        <f t="shared" si="11"/>
        <v>#VALUE!</v>
      </c>
      <c r="DU72" s="197" t="e">
        <f t="shared" si="12"/>
        <v>#VALUE!</v>
      </c>
      <c r="DV72" s="165" t="e">
        <f>CZ72*'Ores &amp; Ingots'!$C$3+DA72*'Ores &amp; Ingots'!$C$4+DB72*'Ores &amp; Ingots'!$C$5+DC72*'Ores &amp; Ingots'!$C$6+DD72*'Ores &amp; Ingots'!$C$7+DE72*'Ores &amp; Ingots'!$C$8+DF72*'Ores &amp; Ingots'!$C$9+DG72*'Ores &amp; Ingots'!$C$10+DH72*'Ores &amp; Ingots'!$C$11+DI72*'Ores &amp; Ingots'!$C$12</f>
        <v>#VALUE!</v>
      </c>
      <c r="DW72" s="165" t="e">
        <f>DJ72*'Ores &amp; Ingots'!$B$3+DK72*'Ores &amp; Ingots'!$B$4+DL72*'Ores &amp; Ingots'!$B$5+DM72*'Ores &amp; Ingots'!$B$6+DN72*'Ores &amp; Ingots'!$B$7+DO72*'Ores &amp; Ingots'!$B$8+DP72*'Ores &amp; Ingots'!$B$9+DQ72*'Ores &amp; Ingots'!$B$10+DR72*'Ores &amp; Ingots'!$B$11+DS72*'Ores &amp; Ingots'!$B$12</f>
        <v>#VALUE!</v>
      </c>
      <c r="DX72" s="197" t="e">
        <f>CZ72*Refining!$G$3+DA72*Refining!$G$4+DB72*Refining!$G$5+DC72*Refining!$G$6+DD72*Refining!$G$7+DE72*Refining!$G$8+DF72*Refining!$G$9+DG72*Refining!$G$10+DH72*Refining!$G$11+DI72*Refining!$G$12</f>
        <v>#VALUE!</v>
      </c>
      <c r="DY72" s="197" t="e">
        <f t="shared" si="13"/>
        <v>#VALUE!</v>
      </c>
      <c r="DZ72" s="199" t="e">
        <f t="shared" si="14"/>
        <v>#VALUE!</v>
      </c>
      <c r="EA72" s="190" t="e">
        <f t="shared" si="15"/>
        <v>#VALUE!</v>
      </c>
      <c r="EB72" s="200" t="e">
        <f t="shared" ref="EB72:EC72" si="291">EA72/60</f>
        <v>#VALUE!</v>
      </c>
      <c r="EC72" s="200" t="e">
        <f t="shared" si="291"/>
        <v>#VALUE!</v>
      </c>
      <c r="ED72" s="190" t="e">
        <f t="shared" si="17"/>
        <v>#VALUE!</v>
      </c>
      <c r="EE72" s="200" t="e">
        <f t="shared" ref="EE72:EF72" si="292">ED72/1000</f>
        <v>#VALUE!</v>
      </c>
      <c r="EF72" s="201" t="e">
        <f t="shared" si="292"/>
        <v>#VALUE!</v>
      </c>
      <c r="EG72" s="136" t="e">
        <f t="shared" si="19"/>
        <v>#VALUE!</v>
      </c>
      <c r="EH72" s="138" t="e">
        <f t="shared" si="20"/>
        <v>#VALUE!</v>
      </c>
      <c r="EI72" s="133">
        <v>452</v>
      </c>
    </row>
    <row r="73" spans="1:139" ht="12.75" x14ac:dyDescent="0.2">
      <c r="A73" s="864"/>
      <c r="B73" s="135" t="s">
        <v>298</v>
      </c>
      <c r="C73" s="137" t="s">
        <v>156</v>
      </c>
      <c r="D73" s="137">
        <v>1</v>
      </c>
      <c r="E73" s="137">
        <v>1</v>
      </c>
      <c r="F73" s="137">
        <v>1</v>
      </c>
      <c r="G73" s="202">
        <f t="shared" si="0"/>
        <v>15.625</v>
      </c>
      <c r="H73" s="203">
        <v>10</v>
      </c>
      <c r="I73" s="203">
        <v>10</v>
      </c>
      <c r="J73" s="204">
        <f>H73/Main!$D$9</f>
        <v>2</v>
      </c>
      <c r="K73" s="204">
        <f>I73/Main!$D$10</f>
        <v>5</v>
      </c>
      <c r="L73" s="204">
        <f t="shared" si="1"/>
        <v>2.5</v>
      </c>
      <c r="M73" s="204">
        <v>1</v>
      </c>
      <c r="N73" s="205"/>
      <c r="O73" s="296"/>
      <c r="P73" s="207"/>
      <c r="Q73" s="208"/>
      <c r="R73" s="207"/>
      <c r="S73" s="209"/>
      <c r="T73" s="209"/>
      <c r="U73" s="207"/>
      <c r="V73" s="207"/>
      <c r="W73" s="209"/>
      <c r="X73" s="209"/>
      <c r="Y73" s="207"/>
      <c r="Z73" s="207"/>
      <c r="AA73" s="207"/>
      <c r="AB73" s="207"/>
      <c r="AC73" s="371" t="s">
        <v>34</v>
      </c>
      <c r="AD73" s="165">
        <v>0</v>
      </c>
      <c r="AE73" s="165">
        <v>23</v>
      </c>
      <c r="AF73" s="171">
        <v>17</v>
      </c>
      <c r="AG73" s="165">
        <v>0</v>
      </c>
      <c r="AH73" s="165">
        <v>7</v>
      </c>
      <c r="AI73" s="165">
        <v>0</v>
      </c>
      <c r="AJ73" s="165">
        <v>0</v>
      </c>
      <c r="AK73" s="165">
        <v>0</v>
      </c>
      <c r="AL73" s="165">
        <v>0</v>
      </c>
      <c r="AM73" s="165">
        <v>0</v>
      </c>
      <c r="AN73" s="165">
        <v>0</v>
      </c>
      <c r="AO73" s="165">
        <v>0</v>
      </c>
      <c r="AP73" s="165">
        <v>0</v>
      </c>
      <c r="AQ73" s="165">
        <v>0</v>
      </c>
      <c r="AR73" s="165">
        <v>0</v>
      </c>
      <c r="AS73" s="165">
        <v>0</v>
      </c>
      <c r="AT73" s="165">
        <v>0</v>
      </c>
      <c r="AU73" s="165">
        <v>0</v>
      </c>
      <c r="AV73" s="165">
        <v>0</v>
      </c>
      <c r="AW73" s="165">
        <v>0</v>
      </c>
      <c r="AX73" s="165">
        <v>0</v>
      </c>
      <c r="AY73" s="162" t="str">
        <f t="shared" ref="AY73:BS73" si="293">IF(AD73 = 0, "", AD73)</f>
        <v/>
      </c>
      <c r="AZ73" s="165">
        <f t="shared" si="293"/>
        <v>23</v>
      </c>
      <c r="BA73" s="171">
        <f t="shared" si="293"/>
        <v>17</v>
      </c>
      <c r="BB73" s="163" t="str">
        <f t="shared" si="293"/>
        <v/>
      </c>
      <c r="BC73" s="165">
        <f t="shared" si="293"/>
        <v>7</v>
      </c>
      <c r="BD73" s="163" t="str">
        <f t="shared" si="293"/>
        <v/>
      </c>
      <c r="BE73" s="163" t="str">
        <f t="shared" si="293"/>
        <v/>
      </c>
      <c r="BF73" s="163" t="str">
        <f t="shared" si="293"/>
        <v/>
      </c>
      <c r="BG73" s="163" t="str">
        <f t="shared" si="293"/>
        <v/>
      </c>
      <c r="BH73" s="163" t="str">
        <f t="shared" si="293"/>
        <v/>
      </c>
      <c r="BI73" s="163" t="str">
        <f t="shared" si="293"/>
        <v/>
      </c>
      <c r="BJ73" s="163" t="str">
        <f t="shared" si="293"/>
        <v/>
      </c>
      <c r="BK73" s="163" t="str">
        <f t="shared" si="293"/>
        <v/>
      </c>
      <c r="BL73" s="163" t="str">
        <f t="shared" si="293"/>
        <v/>
      </c>
      <c r="BM73" s="163" t="str">
        <f t="shared" si="293"/>
        <v/>
      </c>
      <c r="BN73" s="163" t="str">
        <f t="shared" si="293"/>
        <v/>
      </c>
      <c r="BO73" s="163" t="str">
        <f t="shared" si="293"/>
        <v/>
      </c>
      <c r="BP73" s="163" t="str">
        <f t="shared" si="293"/>
        <v/>
      </c>
      <c r="BQ73" s="163" t="str">
        <f t="shared" si="293"/>
        <v/>
      </c>
      <c r="BR73" s="163" t="str">
        <f t="shared" si="293"/>
        <v/>
      </c>
      <c r="BS73" s="173" t="str">
        <f t="shared" si="293"/>
        <v/>
      </c>
      <c r="BT73" s="175" t="e">
        <f>$AY73*Assembly!Z$4+$AZ73*Assembly!Z$5+$BA73*Assembly!Z$6+$BB73*Assembly!Z$7+$BC73*Assembly!Z$8+$BD73*Assembly!Z$9+$BE73*Assembly!Z$10+$BF73*Assembly!Z$11+$BG73*Assembly!Z$12+$BH73*Assembly!Z$13+$BI73*Assembly!Z$14+$BJ73*Assembly!Z$15+$BK73*Assembly!Z$16+$BL73*Assembly!Z$17+$BM73*Assembly!Z$18+$BN73*Assembly!Z$19+$BO73*Assembly!Z$20+$BP73*Assembly!Z$21+$BQ73*Assembly!Z$22+$BR73*Assembly!Z$23+$BS73*Assembly!Z$24</f>
        <v>#VALUE!</v>
      </c>
      <c r="BU73" s="165" t="e">
        <f t="shared" si="3"/>
        <v>#VALUE!</v>
      </c>
      <c r="BV73" s="176"/>
      <c r="BW73" s="165" t="e">
        <f>$AY73*Assembly!AD$4+$AZ73*Assembly!AD$5+$BA73*Assembly!AD$6+$BB73*Assembly!AD$7+$BC73*Assembly!AD$8+$BD73*Assembly!AD$9+$BE73*Assembly!AD$10+$BF73*Assembly!AD$11+$BG73*Assembly!AD$12+$BH73*Assembly!AD$13+$BI73*Assembly!AD$14+$BJ73*Assembly!AD$15+$BK73*Assembly!AD$16+$BL73*Assembly!AD$17+$BM73*Assembly!AD$18+$BN73*Assembly!AD$19+$BO73*Assembly!AD$20+$BP73*Assembly!AD$21+$BQ73*Assembly!AD$22+$BR73*Assembly!AD$23+$BS73*Assembly!AD$24</f>
        <v>#VALUE!</v>
      </c>
      <c r="BX73" s="180" t="e">
        <f t="shared" si="4"/>
        <v>#VALUE!</v>
      </c>
      <c r="BY73" s="181" t="e">
        <f t="shared" si="5"/>
        <v>#VALUE!</v>
      </c>
      <c r="BZ73" s="182" t="e">
        <f t="shared" si="6"/>
        <v>#VALUE!</v>
      </c>
      <c r="CA73" s="181" t="e">
        <f t="shared" si="7"/>
        <v>#VALUE!</v>
      </c>
      <c r="CB73" s="165" t="e">
        <f>$AY73*Assembly!Y$4+$AZ73*Assembly!Y$5+$BA73*Assembly!Y$6+$BB73*Assembly!Y$7+$BC73*Assembly!Y$8+$BD73*Assembly!Y$9+$BE73*Assembly!Y$10+$BF73*Assembly!Y$11+$BG73*Assembly!Y$12+$BH73*Assembly!Y$13+$BI73*Assembly!Y$14+$BJ73*Assembly!Y$15+$BK73*Assembly!Y$16+$BL73*Assembly!Y$17+$BM73*Assembly!Y$18+$BN73*Assembly!Y$19+$BO73*Assembly!Y$20+$BP73*Assembly!Y$21+$BQ73*Assembly!Y$22+$BR73*Assembly!Y$23+$BS73*Assembly!Y$24</f>
        <v>#VALUE!</v>
      </c>
      <c r="CC73" s="165" t="e">
        <f t="shared" si="8"/>
        <v>#VALUE!</v>
      </c>
      <c r="CD73" s="136" t="e">
        <f t="shared" si="9"/>
        <v>#VALUE!</v>
      </c>
      <c r="CE73" s="184" t="e">
        <f>$AY73*Assembly!AC$4+$AZ73*Assembly!AC$5+$BA73*Assembly!AC$6+$BB73*Assembly!AC$7+$BC73*Assembly!AC$8+$BD73*Assembly!AC$9+$BE73*Assembly!AC$10+$BF73*Assembly!AC$11+$BG73*Assembly!AC$12+$BH73*Assembly!AC$13+$BI73*Assembly!AC$14+$BJ73*Assembly!AC$15+$BK73*Assembly!AC$16+$BL73*Assembly!AC$17+$BM73*Assembly!AC$18+$BN73*Assembly!AC$19+$BO73*Assembly!AC$20+$BP73*Assembly!AC$21+$BQ73*Assembly!AC$22+$BR73*Assembly!AC$23+$BS73*Assembly!AC$24</f>
        <v>#VALUE!</v>
      </c>
      <c r="CF73" s="208" t="e">
        <f>$AY73*Assembly!M$4+$AZ73*Assembly!M$5+$BA73*Assembly!M$6+$BB73*Assembly!M$7+$BC73*Assembly!M$8+$BD73*Assembly!M$9+$BE73*Assembly!M$10+$BF73*Assembly!M$11+$BG73*Assembly!M$12+$BH73*Assembly!M$13+$BI73*Assembly!M$14+$BJ73*Assembly!M$15+$BK73*Assembly!M$16+$BL73*Assembly!M$17+$BM73*Assembly!M$18+$BN73*Assembly!M$19+$BO73*Assembly!M$20+$BP73*Assembly!M$21+$BQ73*Assembly!M$22+$BR73*Assembly!M$23+$BS73*Assembly!M$24</f>
        <v>#VALUE!</v>
      </c>
      <c r="CG73" s="208" t="e">
        <f>$AY73*Assembly!N$4+$AZ73*Assembly!N$5+$BA73*Assembly!N$6+$BB73*Assembly!N$7+$BC73*Assembly!N$8+$BD73*Assembly!N$9+$BE73*Assembly!N$10+$BF73*Assembly!N$11+$BG73*Assembly!N$12+$BH73*Assembly!N$13+$BI73*Assembly!N$14+$BJ73*Assembly!N$15+$BK73*Assembly!N$16+$BL73*Assembly!N$17+$BM73*Assembly!N$18+$BN73*Assembly!N$19+$BO73*Assembly!N$20+$BP73*Assembly!N$21+$BQ73*Assembly!N$22+$BR73*Assembly!N$23+$BS73*Assembly!N$24</f>
        <v>#VALUE!</v>
      </c>
      <c r="CH73" s="208" t="e">
        <f>$AY73*Assembly!O$4+$AZ73*Assembly!O$5+$BA73*Assembly!O$6+$BB73*Assembly!O$7+$BC73*Assembly!O$8+$BD73*Assembly!O$9+$BE73*Assembly!O$10+$BF73*Assembly!O$11+$BG73*Assembly!O$12+$BH73*Assembly!O$13+$BI73*Assembly!O$14+$BJ73*Assembly!O$15+$BK73*Assembly!O$16+$BL73*Assembly!O$17+$BM73*Assembly!O$18+$BN73*Assembly!O$19+$BO73*Assembly!O$20+$BP73*Assembly!O$21+$BQ73*Assembly!O$22+$BR73*Assembly!O$23+$BS73*Assembly!O$24</f>
        <v>#VALUE!</v>
      </c>
      <c r="CI73" s="203" t="e">
        <f>$AY73*Assembly!P$4+$AZ73*Assembly!P$5+$BA73*Assembly!P$6+$BB73*Assembly!P$7+$BC73*Assembly!P$8+$BD73*Assembly!P$9+$BE73*Assembly!P$10+$BF73*Assembly!P$11+$BG73*Assembly!P$12+$BH73*Assembly!P$13+$BI73*Assembly!P$14+$BJ73*Assembly!P$15+$BK73*Assembly!P$16+$BL73*Assembly!P$17+$BM73*Assembly!P$18+$BN73*Assembly!P$19+$BO73*Assembly!P$20+$BP73*Assembly!P$21+$BQ73*Assembly!P$22+$BR73*Assembly!P$23+$BS73*Assembly!P$24</f>
        <v>#VALUE!</v>
      </c>
      <c r="CJ73" s="203" t="e">
        <f>$AY73*Assembly!Q$4+$AZ73*Assembly!Q$5+$BA73*Assembly!Q$6+$BB73*Assembly!Q$7+$BC73*Assembly!Q$8+$BD73*Assembly!Q$9+$BE73*Assembly!Q$10+$BF73*Assembly!Q$11+$BG73*Assembly!Q$12+$BH73*Assembly!Q$13+$BI73*Assembly!Q$14+$BJ73*Assembly!Q$15+$BK73*Assembly!Q$16+$BL73*Assembly!Q$17+$BM73*Assembly!Q$18+$BN73*Assembly!Q$19+$BO73*Assembly!Q$20+$BP73*Assembly!Q$21+$BQ73*Assembly!Q$22+$BR73*Assembly!Q$23+$BS73*Assembly!Q$24</f>
        <v>#VALUE!</v>
      </c>
      <c r="CK73" s="208" t="e">
        <f>$AY73*Assembly!R$4+$AZ73*Assembly!R$5+$BA73*Assembly!R$6+$BB73*Assembly!R$7+$BC73*Assembly!R$8+$BD73*Assembly!R$9+$BE73*Assembly!R$10+$BF73*Assembly!R$11+$BG73*Assembly!R$12+$BH73*Assembly!R$13+$BI73*Assembly!R$14+$BJ73*Assembly!R$15+$BK73*Assembly!R$16+$BL73*Assembly!R$17+$BM73*Assembly!R$18+$BN73*Assembly!R$19+$BO73*Assembly!R$20+$BP73*Assembly!R$21+$BQ73*Assembly!R$22+$BR73*Assembly!R$23+$BS73*Assembly!R$24</f>
        <v>#VALUE!</v>
      </c>
      <c r="CL73" s="203" t="e">
        <f>$AY73*Assembly!S$4+$AZ73*Assembly!S$5+$BA73*Assembly!S$6+$BB73*Assembly!S$7+$BC73*Assembly!S$8+$BD73*Assembly!S$9+$BE73*Assembly!S$10+$BF73*Assembly!S$11+$BG73*Assembly!S$12+$BH73*Assembly!S$13+$BI73*Assembly!S$14+$BJ73*Assembly!S$15+$BK73*Assembly!S$16+$BL73*Assembly!S$17+$BM73*Assembly!S$18+$BN73*Assembly!S$19+$BO73*Assembly!S$20+$BP73*Assembly!S$21+$BQ73*Assembly!S$22+$BR73*Assembly!S$23+$BS73*Assembly!S$24</f>
        <v>#VALUE!</v>
      </c>
      <c r="CM73" s="203" t="e">
        <f>$AY73*Assembly!T$4+$AZ73*Assembly!T$5+$BA73*Assembly!T$6+$BB73*Assembly!T$7+$BC73*Assembly!T$8+$BD73*Assembly!T$9+$BE73*Assembly!T$10+$BF73*Assembly!T$11+$BG73*Assembly!T$12+$BH73*Assembly!T$13+$BI73*Assembly!T$14+$BJ73*Assembly!T$15+$BK73*Assembly!T$16+$BL73*Assembly!T$17+$BM73*Assembly!T$18+$BN73*Assembly!T$19+$BO73*Assembly!T$20+$BP73*Assembly!T$21+$BQ73*Assembly!T$22+$BR73*Assembly!T$23+$BS73*Assembly!T$24</f>
        <v>#VALUE!</v>
      </c>
      <c r="CN73" s="203" t="e">
        <f>$AY73*Assembly!U$4+$AZ73*Assembly!U$5+$BA73*Assembly!U$6+$BB73*Assembly!U$7+$BC73*Assembly!U$8+$BD73*Assembly!U$9+$BE73*Assembly!U$10+$BF73*Assembly!U$11+$BG73*Assembly!U$12+$BH73*Assembly!U$13+$BI73*Assembly!U$14+$BJ73*Assembly!U$15+$BK73*Assembly!U$16+$BL73*Assembly!U$17+$BM73*Assembly!U$18+$BN73*Assembly!U$19+$BO73*Assembly!U$20+$BP73*Assembly!U$21+$BQ73*Assembly!U$22+$BR73*Assembly!U$23+$BS73*Assembly!U$24</f>
        <v>#VALUE!</v>
      </c>
      <c r="CO73" s="208" t="e">
        <f>$AY73*Assembly!V$4+$AZ73*Assembly!V$5+$BA73*Assembly!V$6+$BB73*Assembly!V$7+$BC73*Assembly!V$8+$BD73*Assembly!V$9+$BE73*Assembly!V$10+$BF73*Assembly!V$11+$BG73*Assembly!V$12+$BH73*Assembly!V$13+$BI73*Assembly!V$14+$BJ73*Assembly!V$15+$BK73*Assembly!V$16+$BL73*Assembly!V$17+$BM73*Assembly!V$18+$BN73*Assembly!V$19+$BO73*Assembly!V$20+$BP73*Assembly!V$21+$BQ73*Assembly!V$22+$BR73*Assembly!V$23+$BS73*Assembly!V$24</f>
        <v>#VALUE!</v>
      </c>
      <c r="CP73" s="208" t="e">
        <f>CF73*Refining!$F$3</f>
        <v>#VALUE!</v>
      </c>
      <c r="CQ73" s="208" t="e">
        <f>CG73*Refining!$F$4</f>
        <v>#VALUE!</v>
      </c>
      <c r="CR73" s="208" t="e">
        <f>CH73*Refining!$F$5</f>
        <v>#VALUE!</v>
      </c>
      <c r="CS73" s="208" t="e">
        <f>CI73*Refining!$F$6</f>
        <v>#VALUE!</v>
      </c>
      <c r="CT73" s="208" t="e">
        <f>CJ73*Refining!$F$7</f>
        <v>#VALUE!</v>
      </c>
      <c r="CU73" s="208" t="e">
        <f>CK73*Refining!$F$8</f>
        <v>#VALUE!</v>
      </c>
      <c r="CV73" s="208" t="e">
        <f>CL73*Refining!$F$9</f>
        <v>#VALUE!</v>
      </c>
      <c r="CW73" s="208" t="e">
        <f>CM73*Refining!$F$10</f>
        <v>#VALUE!</v>
      </c>
      <c r="CX73" s="208" t="e">
        <f>CN73*Refining!$F$11</f>
        <v>#VALUE!</v>
      </c>
      <c r="CY73" s="208" t="e">
        <f>CO73*Refining!$F$12</f>
        <v>#VALUE!</v>
      </c>
      <c r="CZ73" s="190" t="e">
        <f t="shared" ref="CZ73:DS73" si="294">IF(CF73 = 0, "", CF73)</f>
        <v>#VALUE!</v>
      </c>
      <c r="DA73" s="191" t="e">
        <f t="shared" si="294"/>
        <v>#VALUE!</v>
      </c>
      <c r="DB73" s="191" t="e">
        <f t="shared" si="294"/>
        <v>#VALUE!</v>
      </c>
      <c r="DC73" s="191" t="e">
        <f t="shared" si="294"/>
        <v>#VALUE!</v>
      </c>
      <c r="DD73" s="193" t="e">
        <f t="shared" si="294"/>
        <v>#VALUE!</v>
      </c>
      <c r="DE73" s="191" t="e">
        <f t="shared" si="294"/>
        <v>#VALUE!</v>
      </c>
      <c r="DF73" s="193" t="e">
        <f t="shared" si="294"/>
        <v>#VALUE!</v>
      </c>
      <c r="DG73" s="193" t="e">
        <f t="shared" si="294"/>
        <v>#VALUE!</v>
      </c>
      <c r="DH73" s="191" t="e">
        <f t="shared" si="294"/>
        <v>#VALUE!</v>
      </c>
      <c r="DI73" s="195" t="e">
        <f t="shared" si="294"/>
        <v>#VALUE!</v>
      </c>
      <c r="DJ73" s="190" t="e">
        <f t="shared" si="294"/>
        <v>#VALUE!</v>
      </c>
      <c r="DK73" s="191" t="e">
        <f t="shared" si="294"/>
        <v>#VALUE!</v>
      </c>
      <c r="DL73" s="191" t="e">
        <f t="shared" si="294"/>
        <v>#VALUE!</v>
      </c>
      <c r="DM73" s="191" t="e">
        <f t="shared" si="294"/>
        <v>#VALUE!</v>
      </c>
      <c r="DN73" s="193" t="e">
        <f t="shared" si="294"/>
        <v>#VALUE!</v>
      </c>
      <c r="DO73" s="191" t="e">
        <f t="shared" si="294"/>
        <v>#VALUE!</v>
      </c>
      <c r="DP73" s="191" t="e">
        <f t="shared" si="294"/>
        <v>#VALUE!</v>
      </c>
      <c r="DQ73" s="191" t="e">
        <f t="shared" si="294"/>
        <v>#VALUE!</v>
      </c>
      <c r="DR73" s="191" t="e">
        <f t="shared" si="294"/>
        <v>#VALUE!</v>
      </c>
      <c r="DS73" s="195" t="e">
        <f t="shared" si="294"/>
        <v>#VALUE!</v>
      </c>
      <c r="DT73" s="190" t="e">
        <f t="shared" si="11"/>
        <v>#VALUE!</v>
      </c>
      <c r="DU73" s="197" t="e">
        <f t="shared" si="12"/>
        <v>#VALUE!</v>
      </c>
      <c r="DV73" s="165" t="e">
        <f>CZ73*'Ores &amp; Ingots'!$C$3+DA73*'Ores &amp; Ingots'!$C$4+DB73*'Ores &amp; Ingots'!$C$5+DC73*'Ores &amp; Ingots'!$C$6+DD73*'Ores &amp; Ingots'!$C$7+DE73*'Ores &amp; Ingots'!$C$8+DF73*'Ores &amp; Ingots'!$C$9+DG73*'Ores &amp; Ingots'!$C$10+DH73*'Ores &amp; Ingots'!$C$11+DI73*'Ores &amp; Ingots'!$C$12</f>
        <v>#VALUE!</v>
      </c>
      <c r="DW73" s="165" t="e">
        <f>DJ73*'Ores &amp; Ingots'!$B$3+DK73*'Ores &amp; Ingots'!$B$4+DL73*'Ores &amp; Ingots'!$B$5+DM73*'Ores &amp; Ingots'!$B$6+DN73*'Ores &amp; Ingots'!$B$7+DO73*'Ores &amp; Ingots'!$B$8+DP73*'Ores &amp; Ingots'!$B$9+DQ73*'Ores &amp; Ingots'!$B$10+DR73*'Ores &amp; Ingots'!$B$11+DS73*'Ores &amp; Ingots'!$B$12</f>
        <v>#VALUE!</v>
      </c>
      <c r="DX73" s="197" t="e">
        <f>CZ73*Refining!$G$3+DA73*Refining!$G$4+DB73*Refining!$G$5+DC73*Refining!$G$6+DD73*Refining!$G$7+DE73*Refining!$G$8+DF73*Refining!$G$9+DG73*Refining!$G$10+DH73*Refining!$G$11+DI73*Refining!$G$12</f>
        <v>#VALUE!</v>
      </c>
      <c r="DY73" s="197" t="e">
        <f t="shared" si="13"/>
        <v>#VALUE!</v>
      </c>
      <c r="DZ73" s="199" t="e">
        <f t="shared" si="14"/>
        <v>#VALUE!</v>
      </c>
      <c r="EA73" s="190" t="e">
        <f t="shared" si="15"/>
        <v>#VALUE!</v>
      </c>
      <c r="EB73" s="200" t="e">
        <f t="shared" ref="EB73:EC73" si="295">EA73/60</f>
        <v>#VALUE!</v>
      </c>
      <c r="EC73" s="200" t="e">
        <f t="shared" si="295"/>
        <v>#VALUE!</v>
      </c>
      <c r="ED73" s="190" t="e">
        <f t="shared" si="17"/>
        <v>#VALUE!</v>
      </c>
      <c r="EE73" s="200" t="e">
        <f t="shared" ref="EE73:EF73" si="296">ED73/1000</f>
        <v>#VALUE!</v>
      </c>
      <c r="EF73" s="201" t="e">
        <f t="shared" si="296"/>
        <v>#VALUE!</v>
      </c>
      <c r="EG73" s="136" t="e">
        <f t="shared" si="19"/>
        <v>#VALUE!</v>
      </c>
      <c r="EH73" s="138" t="e">
        <f t="shared" si="20"/>
        <v>#VALUE!</v>
      </c>
      <c r="EI73" s="133">
        <v>132</v>
      </c>
    </row>
    <row r="74" spans="1:139" ht="12.75" x14ac:dyDescent="0.2">
      <c r="A74" s="864"/>
      <c r="B74" s="135" t="s">
        <v>299</v>
      </c>
      <c r="C74" s="137" t="s">
        <v>156</v>
      </c>
      <c r="D74" s="137">
        <v>1</v>
      </c>
      <c r="E74" s="137">
        <v>1</v>
      </c>
      <c r="F74" s="137">
        <v>1</v>
      </c>
      <c r="G74" s="141">
        <f t="shared" si="0"/>
        <v>15.625</v>
      </c>
      <c r="H74" s="142">
        <v>8</v>
      </c>
      <c r="I74" s="142">
        <v>8</v>
      </c>
      <c r="J74" s="144">
        <f>H74/Main!$D$9</f>
        <v>1.6</v>
      </c>
      <c r="K74" s="144">
        <f>I74/Main!$D$10</f>
        <v>4</v>
      </c>
      <c r="L74" s="144">
        <f t="shared" si="1"/>
        <v>2.5</v>
      </c>
      <c r="M74" s="144">
        <v>1</v>
      </c>
      <c r="N74" s="147"/>
      <c r="O74" s="294"/>
      <c r="P74" s="150"/>
      <c r="Q74" s="153"/>
      <c r="R74" s="150"/>
      <c r="S74" s="155"/>
      <c r="T74" s="155"/>
      <c r="U74" s="150"/>
      <c r="V74" s="150"/>
      <c r="W74" s="155"/>
      <c r="X74" s="155"/>
      <c r="Y74" s="150"/>
      <c r="Z74" s="150"/>
      <c r="AA74" s="150"/>
      <c r="AB74" s="150"/>
      <c r="AC74" s="370" t="s">
        <v>220</v>
      </c>
      <c r="AD74" s="165">
        <v>4</v>
      </c>
      <c r="AE74" s="165">
        <v>0</v>
      </c>
      <c r="AF74" s="165">
        <v>0</v>
      </c>
      <c r="AG74" s="165">
        <v>0</v>
      </c>
      <c r="AH74" s="171">
        <v>10</v>
      </c>
      <c r="AI74" s="165">
        <v>0</v>
      </c>
      <c r="AJ74" s="165">
        <v>0</v>
      </c>
      <c r="AK74" s="165">
        <v>0</v>
      </c>
      <c r="AL74" s="165">
        <v>0</v>
      </c>
      <c r="AM74" s="165">
        <v>0</v>
      </c>
      <c r="AN74" s="165">
        <v>0</v>
      </c>
      <c r="AO74" s="165">
        <v>0</v>
      </c>
      <c r="AP74" s="165">
        <v>0</v>
      </c>
      <c r="AQ74" s="165">
        <v>0</v>
      </c>
      <c r="AR74" s="165">
        <v>0</v>
      </c>
      <c r="AS74" s="165">
        <v>0</v>
      </c>
      <c r="AT74" s="165">
        <v>0</v>
      </c>
      <c r="AU74" s="165">
        <v>0</v>
      </c>
      <c r="AV74" s="165">
        <v>0</v>
      </c>
      <c r="AW74" s="165">
        <v>0</v>
      </c>
      <c r="AX74" s="165">
        <v>0</v>
      </c>
      <c r="AY74" s="175">
        <f t="shared" ref="AY74:BS74" si="297">IF(AD74 = 0, "", AD74)</f>
        <v>4</v>
      </c>
      <c r="AZ74" s="163" t="str">
        <f t="shared" si="297"/>
        <v/>
      </c>
      <c r="BA74" s="163" t="str">
        <f t="shared" si="297"/>
        <v/>
      </c>
      <c r="BB74" s="163" t="str">
        <f t="shared" si="297"/>
        <v/>
      </c>
      <c r="BC74" s="171">
        <f t="shared" si="297"/>
        <v>10</v>
      </c>
      <c r="BD74" s="163" t="str">
        <f t="shared" si="297"/>
        <v/>
      </c>
      <c r="BE74" s="163" t="str">
        <f t="shared" si="297"/>
        <v/>
      </c>
      <c r="BF74" s="163" t="str">
        <f t="shared" si="297"/>
        <v/>
      </c>
      <c r="BG74" s="163" t="str">
        <f t="shared" si="297"/>
        <v/>
      </c>
      <c r="BH74" s="163" t="str">
        <f t="shared" si="297"/>
        <v/>
      </c>
      <c r="BI74" s="163" t="str">
        <f t="shared" si="297"/>
        <v/>
      </c>
      <c r="BJ74" s="163" t="str">
        <f t="shared" si="297"/>
        <v/>
      </c>
      <c r="BK74" s="163" t="str">
        <f t="shared" si="297"/>
        <v/>
      </c>
      <c r="BL74" s="163" t="str">
        <f t="shared" si="297"/>
        <v/>
      </c>
      <c r="BM74" s="163" t="str">
        <f t="shared" si="297"/>
        <v/>
      </c>
      <c r="BN74" s="163" t="str">
        <f t="shared" si="297"/>
        <v/>
      </c>
      <c r="BO74" s="163" t="str">
        <f t="shared" si="297"/>
        <v/>
      </c>
      <c r="BP74" s="163" t="str">
        <f t="shared" si="297"/>
        <v/>
      </c>
      <c r="BQ74" s="163" t="str">
        <f t="shared" si="297"/>
        <v/>
      </c>
      <c r="BR74" s="163" t="str">
        <f t="shared" si="297"/>
        <v/>
      </c>
      <c r="BS74" s="173" t="str">
        <f t="shared" si="297"/>
        <v/>
      </c>
      <c r="BT74" s="175" t="e">
        <f>$AY74*Assembly!Z$4+$AZ74*Assembly!Z$5+$BA74*Assembly!Z$6+$BB74*Assembly!Z$7+$BC74*Assembly!Z$8+$BD74*Assembly!Z$9+$BE74*Assembly!Z$10+$BF74*Assembly!Z$11+$BG74*Assembly!Z$12+$BH74*Assembly!Z$13+$BI74*Assembly!Z$14+$BJ74*Assembly!Z$15+$BK74*Assembly!Z$16+$BL74*Assembly!Z$17+$BM74*Assembly!Z$18+$BN74*Assembly!Z$19+$BO74*Assembly!Z$20+$BP74*Assembly!Z$21+$BQ74*Assembly!Z$22+$BR74*Assembly!Z$23+$BS74*Assembly!Z$24</f>
        <v>#VALUE!</v>
      </c>
      <c r="BU74" s="165" t="e">
        <f t="shared" si="3"/>
        <v>#VALUE!</v>
      </c>
      <c r="BV74" s="176"/>
      <c r="BW74" s="165" t="e">
        <f>$AY74*Assembly!AD$4+$AZ74*Assembly!AD$5+$BA74*Assembly!AD$6+$BB74*Assembly!AD$7+$BC74*Assembly!AD$8+$BD74*Assembly!AD$9+$BE74*Assembly!AD$10+$BF74*Assembly!AD$11+$BG74*Assembly!AD$12+$BH74*Assembly!AD$13+$BI74*Assembly!AD$14+$BJ74*Assembly!AD$15+$BK74*Assembly!AD$16+$BL74*Assembly!AD$17+$BM74*Assembly!AD$18+$BN74*Assembly!AD$19+$BO74*Assembly!AD$20+$BP74*Assembly!AD$21+$BQ74*Assembly!AD$22+$BR74*Assembly!AD$23+$BS74*Assembly!AD$24</f>
        <v>#VALUE!</v>
      </c>
      <c r="BX74" s="180" t="e">
        <f t="shared" si="4"/>
        <v>#VALUE!</v>
      </c>
      <c r="BY74" s="181" t="e">
        <f t="shared" si="5"/>
        <v>#VALUE!</v>
      </c>
      <c r="BZ74" s="182" t="e">
        <f t="shared" si="6"/>
        <v>#VALUE!</v>
      </c>
      <c r="CA74" s="181" t="e">
        <f t="shared" si="7"/>
        <v>#VALUE!</v>
      </c>
      <c r="CB74" s="165" t="e">
        <f>$AY74*Assembly!Y$4+$AZ74*Assembly!Y$5+$BA74*Assembly!Y$6+$BB74*Assembly!Y$7+$BC74*Assembly!Y$8+$BD74*Assembly!Y$9+$BE74*Assembly!Y$10+$BF74*Assembly!Y$11+$BG74*Assembly!Y$12+$BH74*Assembly!Y$13+$BI74*Assembly!Y$14+$BJ74*Assembly!Y$15+$BK74*Assembly!Y$16+$BL74*Assembly!Y$17+$BM74*Assembly!Y$18+$BN74*Assembly!Y$19+$BO74*Assembly!Y$20+$BP74*Assembly!Y$21+$BQ74*Assembly!Y$22+$BR74*Assembly!Y$23+$BS74*Assembly!Y$24</f>
        <v>#VALUE!</v>
      </c>
      <c r="CC74" s="165" t="e">
        <f t="shared" si="8"/>
        <v>#VALUE!</v>
      </c>
      <c r="CD74" s="136" t="e">
        <f t="shared" si="9"/>
        <v>#VALUE!</v>
      </c>
      <c r="CE74" s="184" t="e">
        <f>$AY74*Assembly!AC$4+$AZ74*Assembly!AC$5+$BA74*Assembly!AC$6+$BB74*Assembly!AC$7+$BC74*Assembly!AC$8+$BD74*Assembly!AC$9+$BE74*Assembly!AC$10+$BF74*Assembly!AC$11+$BG74*Assembly!AC$12+$BH74*Assembly!AC$13+$BI74*Assembly!AC$14+$BJ74*Assembly!AC$15+$BK74*Assembly!AC$16+$BL74*Assembly!AC$17+$BM74*Assembly!AC$18+$BN74*Assembly!AC$19+$BO74*Assembly!AC$20+$BP74*Assembly!AC$21+$BQ74*Assembly!AC$22+$BR74*Assembly!AC$23+$BS74*Assembly!AC$24</f>
        <v>#VALUE!</v>
      </c>
      <c r="CF74" s="153" t="e">
        <f>$AY74*Assembly!M$4+$AZ74*Assembly!M$5+$BA74*Assembly!M$6+$BB74*Assembly!M$7+$BC74*Assembly!M$8+$BD74*Assembly!M$9+$BE74*Assembly!M$10+$BF74*Assembly!M$11+$BG74*Assembly!M$12+$BH74*Assembly!M$13+$BI74*Assembly!M$14+$BJ74*Assembly!M$15+$BK74*Assembly!M$16+$BL74*Assembly!M$17+$BM74*Assembly!M$18+$BN74*Assembly!M$19+$BO74*Assembly!M$20+$BP74*Assembly!M$21+$BQ74*Assembly!M$22+$BR74*Assembly!M$23+$BS74*Assembly!M$24</f>
        <v>#VALUE!</v>
      </c>
      <c r="CG74" s="153" t="e">
        <f>$AY74*Assembly!N$4+$AZ74*Assembly!N$5+$BA74*Assembly!N$6+$BB74*Assembly!N$7+$BC74*Assembly!N$8+$BD74*Assembly!N$9+$BE74*Assembly!N$10+$BF74*Assembly!N$11+$BG74*Assembly!N$12+$BH74*Assembly!N$13+$BI74*Assembly!N$14+$BJ74*Assembly!N$15+$BK74*Assembly!N$16+$BL74*Assembly!N$17+$BM74*Assembly!N$18+$BN74*Assembly!N$19+$BO74*Assembly!N$20+$BP74*Assembly!N$21+$BQ74*Assembly!N$22+$BR74*Assembly!N$23+$BS74*Assembly!N$24</f>
        <v>#VALUE!</v>
      </c>
      <c r="CH74" s="153" t="e">
        <f>$AY74*Assembly!O$4+$AZ74*Assembly!O$5+$BA74*Assembly!O$6+$BB74*Assembly!O$7+$BC74*Assembly!O$8+$BD74*Assembly!O$9+$BE74*Assembly!O$10+$BF74*Assembly!O$11+$BG74*Assembly!O$12+$BH74*Assembly!O$13+$BI74*Assembly!O$14+$BJ74*Assembly!O$15+$BK74*Assembly!O$16+$BL74*Assembly!O$17+$BM74*Assembly!O$18+$BN74*Assembly!O$19+$BO74*Assembly!O$20+$BP74*Assembly!O$21+$BQ74*Assembly!O$22+$BR74*Assembly!O$23+$BS74*Assembly!O$24</f>
        <v>#VALUE!</v>
      </c>
      <c r="CI74" s="142" t="e">
        <f>$AY74*Assembly!P$4+$AZ74*Assembly!P$5+$BA74*Assembly!P$6+$BB74*Assembly!P$7+$BC74*Assembly!P$8+$BD74*Assembly!P$9+$BE74*Assembly!P$10+$BF74*Assembly!P$11+$BG74*Assembly!P$12+$BH74*Assembly!P$13+$BI74*Assembly!P$14+$BJ74*Assembly!P$15+$BK74*Assembly!P$16+$BL74*Assembly!P$17+$BM74*Assembly!P$18+$BN74*Assembly!P$19+$BO74*Assembly!P$20+$BP74*Assembly!P$21+$BQ74*Assembly!P$22+$BR74*Assembly!P$23+$BS74*Assembly!P$24</f>
        <v>#VALUE!</v>
      </c>
      <c r="CJ74" s="142" t="e">
        <f>$AY74*Assembly!Q$4+$AZ74*Assembly!Q$5+$BA74*Assembly!Q$6+$BB74*Assembly!Q$7+$BC74*Assembly!Q$8+$BD74*Assembly!Q$9+$BE74*Assembly!Q$10+$BF74*Assembly!Q$11+$BG74*Assembly!Q$12+$BH74*Assembly!Q$13+$BI74*Assembly!Q$14+$BJ74*Assembly!Q$15+$BK74*Assembly!Q$16+$BL74*Assembly!Q$17+$BM74*Assembly!Q$18+$BN74*Assembly!Q$19+$BO74*Assembly!Q$20+$BP74*Assembly!Q$21+$BQ74*Assembly!Q$22+$BR74*Assembly!Q$23+$BS74*Assembly!Q$24</f>
        <v>#VALUE!</v>
      </c>
      <c r="CK74" s="153" t="e">
        <f>$AY74*Assembly!R$4+$AZ74*Assembly!R$5+$BA74*Assembly!R$6+$BB74*Assembly!R$7+$BC74*Assembly!R$8+$BD74*Assembly!R$9+$BE74*Assembly!R$10+$BF74*Assembly!R$11+$BG74*Assembly!R$12+$BH74*Assembly!R$13+$BI74*Assembly!R$14+$BJ74*Assembly!R$15+$BK74*Assembly!R$16+$BL74*Assembly!R$17+$BM74*Assembly!R$18+$BN74*Assembly!R$19+$BO74*Assembly!R$20+$BP74*Assembly!R$21+$BQ74*Assembly!R$22+$BR74*Assembly!R$23+$BS74*Assembly!R$24</f>
        <v>#VALUE!</v>
      </c>
      <c r="CL74" s="142" t="e">
        <f>$AY74*Assembly!S$4+$AZ74*Assembly!S$5+$BA74*Assembly!S$6+$BB74*Assembly!S$7+$BC74*Assembly!S$8+$BD74*Assembly!S$9+$BE74*Assembly!S$10+$BF74*Assembly!S$11+$BG74*Assembly!S$12+$BH74*Assembly!S$13+$BI74*Assembly!S$14+$BJ74*Assembly!S$15+$BK74*Assembly!S$16+$BL74*Assembly!S$17+$BM74*Assembly!S$18+$BN74*Assembly!S$19+$BO74*Assembly!S$20+$BP74*Assembly!S$21+$BQ74*Assembly!S$22+$BR74*Assembly!S$23+$BS74*Assembly!S$24</f>
        <v>#VALUE!</v>
      </c>
      <c r="CM74" s="142" t="e">
        <f>$AY74*Assembly!T$4+$AZ74*Assembly!T$5+$BA74*Assembly!T$6+$BB74*Assembly!T$7+$BC74*Assembly!T$8+$BD74*Assembly!T$9+$BE74*Assembly!T$10+$BF74*Assembly!T$11+$BG74*Assembly!T$12+$BH74*Assembly!T$13+$BI74*Assembly!T$14+$BJ74*Assembly!T$15+$BK74*Assembly!T$16+$BL74*Assembly!T$17+$BM74*Assembly!T$18+$BN74*Assembly!T$19+$BO74*Assembly!T$20+$BP74*Assembly!T$21+$BQ74*Assembly!T$22+$BR74*Assembly!T$23+$BS74*Assembly!T$24</f>
        <v>#VALUE!</v>
      </c>
      <c r="CN74" s="142" t="e">
        <f>$AY74*Assembly!U$4+$AZ74*Assembly!U$5+$BA74*Assembly!U$6+$BB74*Assembly!U$7+$BC74*Assembly!U$8+$BD74*Assembly!U$9+$BE74*Assembly!U$10+$BF74*Assembly!U$11+$BG74*Assembly!U$12+$BH74*Assembly!U$13+$BI74*Assembly!U$14+$BJ74*Assembly!U$15+$BK74*Assembly!U$16+$BL74*Assembly!U$17+$BM74*Assembly!U$18+$BN74*Assembly!U$19+$BO74*Assembly!U$20+$BP74*Assembly!U$21+$BQ74*Assembly!U$22+$BR74*Assembly!U$23+$BS74*Assembly!U$24</f>
        <v>#VALUE!</v>
      </c>
      <c r="CO74" s="153" t="e">
        <f>$AY74*Assembly!V$4+$AZ74*Assembly!V$5+$BA74*Assembly!V$6+$BB74*Assembly!V$7+$BC74*Assembly!V$8+$BD74*Assembly!V$9+$BE74*Assembly!V$10+$BF74*Assembly!V$11+$BG74*Assembly!V$12+$BH74*Assembly!V$13+$BI74*Assembly!V$14+$BJ74*Assembly!V$15+$BK74*Assembly!V$16+$BL74*Assembly!V$17+$BM74*Assembly!V$18+$BN74*Assembly!V$19+$BO74*Assembly!V$20+$BP74*Assembly!V$21+$BQ74*Assembly!V$22+$BR74*Assembly!V$23+$BS74*Assembly!V$24</f>
        <v>#VALUE!</v>
      </c>
      <c r="CP74" s="153" t="e">
        <f>CF74*Refining!$F$3</f>
        <v>#VALUE!</v>
      </c>
      <c r="CQ74" s="153" t="e">
        <f>CG74*Refining!$F$4</f>
        <v>#VALUE!</v>
      </c>
      <c r="CR74" s="153" t="e">
        <f>CH74*Refining!$F$5</f>
        <v>#VALUE!</v>
      </c>
      <c r="CS74" s="153" t="e">
        <f>CI74*Refining!$F$6</f>
        <v>#VALUE!</v>
      </c>
      <c r="CT74" s="153" t="e">
        <f>CJ74*Refining!$F$7</f>
        <v>#VALUE!</v>
      </c>
      <c r="CU74" s="153" t="e">
        <f>CK74*Refining!$F$8</f>
        <v>#VALUE!</v>
      </c>
      <c r="CV74" s="153" t="e">
        <f>CL74*Refining!$F$9</f>
        <v>#VALUE!</v>
      </c>
      <c r="CW74" s="153" t="e">
        <f>CM74*Refining!$F$10</f>
        <v>#VALUE!</v>
      </c>
      <c r="CX74" s="153" t="e">
        <f>CN74*Refining!$F$11</f>
        <v>#VALUE!</v>
      </c>
      <c r="CY74" s="153" t="e">
        <f>CO74*Refining!$F$12</f>
        <v>#VALUE!</v>
      </c>
      <c r="CZ74" s="190" t="e">
        <f t="shared" ref="CZ74:DS74" si="298">IF(CF74 = 0, "", CF74)</f>
        <v>#VALUE!</v>
      </c>
      <c r="DA74" s="191" t="e">
        <f t="shared" si="298"/>
        <v>#VALUE!</v>
      </c>
      <c r="DB74" s="191" t="e">
        <f t="shared" si="298"/>
        <v>#VALUE!</v>
      </c>
      <c r="DC74" s="191" t="e">
        <f t="shared" si="298"/>
        <v>#VALUE!</v>
      </c>
      <c r="DD74" s="193" t="e">
        <f t="shared" si="298"/>
        <v>#VALUE!</v>
      </c>
      <c r="DE74" s="191" t="e">
        <f t="shared" si="298"/>
        <v>#VALUE!</v>
      </c>
      <c r="DF74" s="193" t="e">
        <f t="shared" si="298"/>
        <v>#VALUE!</v>
      </c>
      <c r="DG74" s="193" t="e">
        <f t="shared" si="298"/>
        <v>#VALUE!</v>
      </c>
      <c r="DH74" s="191" t="e">
        <f t="shared" si="298"/>
        <v>#VALUE!</v>
      </c>
      <c r="DI74" s="195" t="e">
        <f t="shared" si="298"/>
        <v>#VALUE!</v>
      </c>
      <c r="DJ74" s="190" t="e">
        <f t="shared" si="298"/>
        <v>#VALUE!</v>
      </c>
      <c r="DK74" s="191" t="e">
        <f t="shared" si="298"/>
        <v>#VALUE!</v>
      </c>
      <c r="DL74" s="191" t="e">
        <f t="shared" si="298"/>
        <v>#VALUE!</v>
      </c>
      <c r="DM74" s="191" t="e">
        <f t="shared" si="298"/>
        <v>#VALUE!</v>
      </c>
      <c r="DN74" s="193" t="e">
        <f t="shared" si="298"/>
        <v>#VALUE!</v>
      </c>
      <c r="DO74" s="191" t="e">
        <f t="shared" si="298"/>
        <v>#VALUE!</v>
      </c>
      <c r="DP74" s="191" t="e">
        <f t="shared" si="298"/>
        <v>#VALUE!</v>
      </c>
      <c r="DQ74" s="191" t="e">
        <f t="shared" si="298"/>
        <v>#VALUE!</v>
      </c>
      <c r="DR74" s="191" t="e">
        <f t="shared" si="298"/>
        <v>#VALUE!</v>
      </c>
      <c r="DS74" s="195" t="e">
        <f t="shared" si="298"/>
        <v>#VALUE!</v>
      </c>
      <c r="DT74" s="190" t="e">
        <f t="shared" si="11"/>
        <v>#VALUE!</v>
      </c>
      <c r="DU74" s="197" t="e">
        <f t="shared" si="12"/>
        <v>#VALUE!</v>
      </c>
      <c r="DV74" s="165" t="e">
        <f>CZ74*'Ores &amp; Ingots'!$C$3+DA74*'Ores &amp; Ingots'!$C$4+DB74*'Ores &amp; Ingots'!$C$5+DC74*'Ores &amp; Ingots'!$C$6+DD74*'Ores &amp; Ingots'!$C$7+DE74*'Ores &amp; Ingots'!$C$8+DF74*'Ores &amp; Ingots'!$C$9+DG74*'Ores &amp; Ingots'!$C$10+DH74*'Ores &amp; Ingots'!$C$11+DI74*'Ores &amp; Ingots'!$C$12</f>
        <v>#VALUE!</v>
      </c>
      <c r="DW74" s="165" t="e">
        <f>DJ74*'Ores &amp; Ingots'!$B$3+DK74*'Ores &amp; Ingots'!$B$4+DL74*'Ores &amp; Ingots'!$B$5+DM74*'Ores &amp; Ingots'!$B$6+DN74*'Ores &amp; Ingots'!$B$7+DO74*'Ores &amp; Ingots'!$B$8+DP74*'Ores &amp; Ingots'!$B$9+DQ74*'Ores &amp; Ingots'!$B$10+DR74*'Ores &amp; Ingots'!$B$11+DS74*'Ores &amp; Ingots'!$B$12</f>
        <v>#VALUE!</v>
      </c>
      <c r="DX74" s="197" t="e">
        <f>CZ74*Refining!$G$3+DA74*Refining!$G$4+DB74*Refining!$G$5+DC74*Refining!$G$6+DD74*Refining!$G$7+DE74*Refining!$G$8+DF74*Refining!$G$9+DG74*Refining!$G$10+DH74*Refining!$G$11+DI74*Refining!$G$12</f>
        <v>#VALUE!</v>
      </c>
      <c r="DY74" s="197" t="e">
        <f t="shared" si="13"/>
        <v>#VALUE!</v>
      </c>
      <c r="DZ74" s="199" t="e">
        <f t="shared" si="14"/>
        <v>#VALUE!</v>
      </c>
      <c r="EA74" s="190" t="e">
        <f t="shared" si="15"/>
        <v>#VALUE!</v>
      </c>
      <c r="EB74" s="200" t="e">
        <f t="shared" ref="EB74:EC74" si="299">EA74/60</f>
        <v>#VALUE!</v>
      </c>
      <c r="EC74" s="200" t="e">
        <f t="shared" si="299"/>
        <v>#VALUE!</v>
      </c>
      <c r="ED74" s="190" t="e">
        <f t="shared" si="17"/>
        <v>#VALUE!</v>
      </c>
      <c r="EE74" s="200" t="e">
        <f t="shared" ref="EE74:EF74" si="300">ED74/1000</f>
        <v>#VALUE!</v>
      </c>
      <c r="EF74" s="201" t="e">
        <f t="shared" si="300"/>
        <v>#VALUE!</v>
      </c>
      <c r="EG74" s="136" t="e">
        <f t="shared" si="19"/>
        <v>#VALUE!</v>
      </c>
      <c r="EH74" s="138" t="e">
        <f t="shared" si="20"/>
        <v>#VALUE!</v>
      </c>
      <c r="EI74" s="133">
        <v>1450</v>
      </c>
    </row>
    <row r="75" spans="1:139" ht="12.75" x14ac:dyDescent="0.2">
      <c r="A75" s="864"/>
      <c r="B75" s="135" t="s">
        <v>300</v>
      </c>
      <c r="C75" s="137" t="s">
        <v>156</v>
      </c>
      <c r="D75" s="137">
        <v>1</v>
      </c>
      <c r="E75" s="137">
        <v>1</v>
      </c>
      <c r="F75" s="137">
        <v>1</v>
      </c>
      <c r="G75" s="202">
        <f t="shared" si="0"/>
        <v>15.625</v>
      </c>
      <c r="H75" s="203">
        <v>5</v>
      </c>
      <c r="I75" s="203">
        <v>5</v>
      </c>
      <c r="J75" s="204">
        <f>H75/Main!$D$9</f>
        <v>1</v>
      </c>
      <c r="K75" s="204">
        <f>I75/Main!$D$10</f>
        <v>2.5</v>
      </c>
      <c r="L75" s="204">
        <f t="shared" si="1"/>
        <v>2.5</v>
      </c>
      <c r="M75" s="204">
        <v>1</v>
      </c>
      <c r="N75" s="205"/>
      <c r="O75" s="296"/>
      <c r="P75" s="207"/>
      <c r="Q75" s="208"/>
      <c r="R75" s="207"/>
      <c r="S75" s="209"/>
      <c r="T75" s="209"/>
      <c r="U75" s="207"/>
      <c r="V75" s="207"/>
      <c r="W75" s="209"/>
      <c r="X75" s="209"/>
      <c r="Y75" s="207"/>
      <c r="Z75" s="207"/>
      <c r="AA75" s="207"/>
      <c r="AB75" s="207"/>
      <c r="AC75" s="371" t="s">
        <v>220</v>
      </c>
      <c r="AD75" s="165">
        <v>2</v>
      </c>
      <c r="AE75" s="165">
        <v>0</v>
      </c>
      <c r="AF75" s="165">
        <v>0</v>
      </c>
      <c r="AG75" s="165">
        <v>0</v>
      </c>
      <c r="AH75" s="171">
        <v>6</v>
      </c>
      <c r="AI75" s="165">
        <v>0</v>
      </c>
      <c r="AJ75" s="165">
        <v>0</v>
      </c>
      <c r="AK75" s="165">
        <v>0</v>
      </c>
      <c r="AL75" s="165">
        <v>0</v>
      </c>
      <c r="AM75" s="165">
        <v>0</v>
      </c>
      <c r="AN75" s="165">
        <v>0</v>
      </c>
      <c r="AO75" s="165">
        <v>0</v>
      </c>
      <c r="AP75" s="165">
        <v>0</v>
      </c>
      <c r="AQ75" s="165">
        <v>0</v>
      </c>
      <c r="AR75" s="165">
        <v>0</v>
      </c>
      <c r="AS75" s="165">
        <v>0</v>
      </c>
      <c r="AT75" s="165">
        <v>0</v>
      </c>
      <c r="AU75" s="165">
        <v>0</v>
      </c>
      <c r="AV75" s="165">
        <v>0</v>
      </c>
      <c r="AW75" s="165">
        <v>0</v>
      </c>
      <c r="AX75" s="165">
        <v>0</v>
      </c>
      <c r="AY75" s="175">
        <f t="shared" ref="AY75:BS75" si="301">IF(AD75 = 0, "", AD75)</f>
        <v>2</v>
      </c>
      <c r="AZ75" s="163" t="str">
        <f t="shared" si="301"/>
        <v/>
      </c>
      <c r="BA75" s="163" t="str">
        <f t="shared" si="301"/>
        <v/>
      </c>
      <c r="BB75" s="163" t="str">
        <f t="shared" si="301"/>
        <v/>
      </c>
      <c r="BC75" s="171">
        <f t="shared" si="301"/>
        <v>6</v>
      </c>
      <c r="BD75" s="163" t="str">
        <f t="shared" si="301"/>
        <v/>
      </c>
      <c r="BE75" s="163" t="str">
        <f t="shared" si="301"/>
        <v/>
      </c>
      <c r="BF75" s="163" t="str">
        <f t="shared" si="301"/>
        <v/>
      </c>
      <c r="BG75" s="163" t="str">
        <f t="shared" si="301"/>
        <v/>
      </c>
      <c r="BH75" s="163" t="str">
        <f t="shared" si="301"/>
        <v/>
      </c>
      <c r="BI75" s="163" t="str">
        <f t="shared" si="301"/>
        <v/>
      </c>
      <c r="BJ75" s="163" t="str">
        <f t="shared" si="301"/>
        <v/>
      </c>
      <c r="BK75" s="163" t="str">
        <f t="shared" si="301"/>
        <v/>
      </c>
      <c r="BL75" s="163" t="str">
        <f t="shared" si="301"/>
        <v/>
      </c>
      <c r="BM75" s="163" t="str">
        <f t="shared" si="301"/>
        <v/>
      </c>
      <c r="BN75" s="163" t="str">
        <f t="shared" si="301"/>
        <v/>
      </c>
      <c r="BO75" s="163" t="str">
        <f t="shared" si="301"/>
        <v/>
      </c>
      <c r="BP75" s="163" t="str">
        <f t="shared" si="301"/>
        <v/>
      </c>
      <c r="BQ75" s="163" t="str">
        <f t="shared" si="301"/>
        <v/>
      </c>
      <c r="BR75" s="163" t="str">
        <f t="shared" si="301"/>
        <v/>
      </c>
      <c r="BS75" s="173" t="str">
        <f t="shared" si="301"/>
        <v/>
      </c>
      <c r="BT75" s="175" t="e">
        <f>$AY75*Assembly!Z$4+$AZ75*Assembly!Z$5+$BA75*Assembly!Z$6+$BB75*Assembly!Z$7+$BC75*Assembly!Z$8+$BD75*Assembly!Z$9+$BE75*Assembly!Z$10+$BF75*Assembly!Z$11+$BG75*Assembly!Z$12+$BH75*Assembly!Z$13+$BI75*Assembly!Z$14+$BJ75*Assembly!Z$15+$BK75*Assembly!Z$16+$BL75*Assembly!Z$17+$BM75*Assembly!Z$18+$BN75*Assembly!Z$19+$BO75*Assembly!Z$20+$BP75*Assembly!Z$21+$BQ75*Assembly!Z$22+$BR75*Assembly!Z$23+$BS75*Assembly!Z$24</f>
        <v>#VALUE!</v>
      </c>
      <c r="BU75" s="165" t="e">
        <f t="shared" si="3"/>
        <v>#VALUE!</v>
      </c>
      <c r="BV75" s="176"/>
      <c r="BW75" s="165" t="e">
        <f>$AY75*Assembly!AD$4+$AZ75*Assembly!AD$5+$BA75*Assembly!AD$6+$BB75*Assembly!AD$7+$BC75*Assembly!AD$8+$BD75*Assembly!AD$9+$BE75*Assembly!AD$10+$BF75*Assembly!AD$11+$BG75*Assembly!AD$12+$BH75*Assembly!AD$13+$BI75*Assembly!AD$14+$BJ75*Assembly!AD$15+$BK75*Assembly!AD$16+$BL75*Assembly!AD$17+$BM75*Assembly!AD$18+$BN75*Assembly!AD$19+$BO75*Assembly!AD$20+$BP75*Assembly!AD$21+$BQ75*Assembly!AD$22+$BR75*Assembly!AD$23+$BS75*Assembly!AD$24</f>
        <v>#VALUE!</v>
      </c>
      <c r="BX75" s="180" t="e">
        <f t="shared" si="4"/>
        <v>#VALUE!</v>
      </c>
      <c r="BY75" s="181" t="e">
        <f t="shared" si="5"/>
        <v>#VALUE!</v>
      </c>
      <c r="BZ75" s="182" t="e">
        <f t="shared" si="6"/>
        <v>#VALUE!</v>
      </c>
      <c r="CA75" s="181" t="e">
        <f t="shared" si="7"/>
        <v>#VALUE!</v>
      </c>
      <c r="CB75" s="165" t="e">
        <f>$AY75*Assembly!Y$4+$AZ75*Assembly!Y$5+$BA75*Assembly!Y$6+$BB75*Assembly!Y$7+$BC75*Assembly!Y$8+$BD75*Assembly!Y$9+$BE75*Assembly!Y$10+$BF75*Assembly!Y$11+$BG75*Assembly!Y$12+$BH75*Assembly!Y$13+$BI75*Assembly!Y$14+$BJ75*Assembly!Y$15+$BK75*Assembly!Y$16+$BL75*Assembly!Y$17+$BM75*Assembly!Y$18+$BN75*Assembly!Y$19+$BO75*Assembly!Y$20+$BP75*Assembly!Y$21+$BQ75*Assembly!Y$22+$BR75*Assembly!Y$23+$BS75*Assembly!Y$24</f>
        <v>#VALUE!</v>
      </c>
      <c r="CC75" s="165" t="e">
        <f t="shared" si="8"/>
        <v>#VALUE!</v>
      </c>
      <c r="CD75" s="136" t="e">
        <f t="shared" si="9"/>
        <v>#VALUE!</v>
      </c>
      <c r="CE75" s="184" t="e">
        <f>$AY75*Assembly!AC$4+$AZ75*Assembly!AC$5+$BA75*Assembly!AC$6+$BB75*Assembly!AC$7+$BC75*Assembly!AC$8+$BD75*Assembly!AC$9+$BE75*Assembly!AC$10+$BF75*Assembly!AC$11+$BG75*Assembly!AC$12+$BH75*Assembly!AC$13+$BI75*Assembly!AC$14+$BJ75*Assembly!AC$15+$BK75*Assembly!AC$16+$BL75*Assembly!AC$17+$BM75*Assembly!AC$18+$BN75*Assembly!AC$19+$BO75*Assembly!AC$20+$BP75*Assembly!AC$21+$BQ75*Assembly!AC$22+$BR75*Assembly!AC$23+$BS75*Assembly!AC$24</f>
        <v>#VALUE!</v>
      </c>
      <c r="CF75" s="208" t="e">
        <f>$AY75*Assembly!M$4+$AZ75*Assembly!M$5+$BA75*Assembly!M$6+$BB75*Assembly!M$7+$BC75*Assembly!M$8+$BD75*Assembly!M$9+$BE75*Assembly!M$10+$BF75*Assembly!M$11+$BG75*Assembly!M$12+$BH75*Assembly!M$13+$BI75*Assembly!M$14+$BJ75*Assembly!M$15+$BK75*Assembly!M$16+$BL75*Assembly!M$17+$BM75*Assembly!M$18+$BN75*Assembly!M$19+$BO75*Assembly!M$20+$BP75*Assembly!M$21+$BQ75*Assembly!M$22+$BR75*Assembly!M$23+$BS75*Assembly!M$24</f>
        <v>#VALUE!</v>
      </c>
      <c r="CG75" s="208" t="e">
        <f>$AY75*Assembly!N$4+$AZ75*Assembly!N$5+$BA75*Assembly!N$6+$BB75*Assembly!N$7+$BC75*Assembly!N$8+$BD75*Assembly!N$9+$BE75*Assembly!N$10+$BF75*Assembly!N$11+$BG75*Assembly!N$12+$BH75*Assembly!N$13+$BI75*Assembly!N$14+$BJ75*Assembly!N$15+$BK75*Assembly!N$16+$BL75*Assembly!N$17+$BM75*Assembly!N$18+$BN75*Assembly!N$19+$BO75*Assembly!N$20+$BP75*Assembly!N$21+$BQ75*Assembly!N$22+$BR75*Assembly!N$23+$BS75*Assembly!N$24</f>
        <v>#VALUE!</v>
      </c>
      <c r="CH75" s="208" t="e">
        <f>$AY75*Assembly!O$4+$AZ75*Assembly!O$5+$BA75*Assembly!O$6+$BB75*Assembly!O$7+$BC75*Assembly!O$8+$BD75*Assembly!O$9+$BE75*Assembly!O$10+$BF75*Assembly!O$11+$BG75*Assembly!O$12+$BH75*Assembly!O$13+$BI75*Assembly!O$14+$BJ75*Assembly!O$15+$BK75*Assembly!O$16+$BL75*Assembly!O$17+$BM75*Assembly!O$18+$BN75*Assembly!O$19+$BO75*Assembly!O$20+$BP75*Assembly!O$21+$BQ75*Assembly!O$22+$BR75*Assembly!O$23+$BS75*Assembly!O$24</f>
        <v>#VALUE!</v>
      </c>
      <c r="CI75" s="203" t="e">
        <f>$AY75*Assembly!P$4+$AZ75*Assembly!P$5+$BA75*Assembly!P$6+$BB75*Assembly!P$7+$BC75*Assembly!P$8+$BD75*Assembly!P$9+$BE75*Assembly!P$10+$BF75*Assembly!P$11+$BG75*Assembly!P$12+$BH75*Assembly!P$13+$BI75*Assembly!P$14+$BJ75*Assembly!P$15+$BK75*Assembly!P$16+$BL75*Assembly!P$17+$BM75*Assembly!P$18+$BN75*Assembly!P$19+$BO75*Assembly!P$20+$BP75*Assembly!P$21+$BQ75*Assembly!P$22+$BR75*Assembly!P$23+$BS75*Assembly!P$24</f>
        <v>#VALUE!</v>
      </c>
      <c r="CJ75" s="203" t="e">
        <f>$AY75*Assembly!Q$4+$AZ75*Assembly!Q$5+$BA75*Assembly!Q$6+$BB75*Assembly!Q$7+$BC75*Assembly!Q$8+$BD75*Assembly!Q$9+$BE75*Assembly!Q$10+$BF75*Assembly!Q$11+$BG75*Assembly!Q$12+$BH75*Assembly!Q$13+$BI75*Assembly!Q$14+$BJ75*Assembly!Q$15+$BK75*Assembly!Q$16+$BL75*Assembly!Q$17+$BM75*Assembly!Q$18+$BN75*Assembly!Q$19+$BO75*Assembly!Q$20+$BP75*Assembly!Q$21+$BQ75*Assembly!Q$22+$BR75*Assembly!Q$23+$BS75*Assembly!Q$24</f>
        <v>#VALUE!</v>
      </c>
      <c r="CK75" s="208" t="e">
        <f>$AY75*Assembly!R$4+$AZ75*Assembly!R$5+$BA75*Assembly!R$6+$BB75*Assembly!R$7+$BC75*Assembly!R$8+$BD75*Assembly!R$9+$BE75*Assembly!R$10+$BF75*Assembly!R$11+$BG75*Assembly!R$12+$BH75*Assembly!R$13+$BI75*Assembly!R$14+$BJ75*Assembly!R$15+$BK75*Assembly!R$16+$BL75*Assembly!R$17+$BM75*Assembly!R$18+$BN75*Assembly!R$19+$BO75*Assembly!R$20+$BP75*Assembly!R$21+$BQ75*Assembly!R$22+$BR75*Assembly!R$23+$BS75*Assembly!R$24</f>
        <v>#VALUE!</v>
      </c>
      <c r="CL75" s="203" t="e">
        <f>$AY75*Assembly!S$4+$AZ75*Assembly!S$5+$BA75*Assembly!S$6+$BB75*Assembly!S$7+$BC75*Assembly!S$8+$BD75*Assembly!S$9+$BE75*Assembly!S$10+$BF75*Assembly!S$11+$BG75*Assembly!S$12+$BH75*Assembly!S$13+$BI75*Assembly!S$14+$BJ75*Assembly!S$15+$BK75*Assembly!S$16+$BL75*Assembly!S$17+$BM75*Assembly!S$18+$BN75*Assembly!S$19+$BO75*Assembly!S$20+$BP75*Assembly!S$21+$BQ75*Assembly!S$22+$BR75*Assembly!S$23+$BS75*Assembly!S$24</f>
        <v>#VALUE!</v>
      </c>
      <c r="CM75" s="203" t="e">
        <f>$AY75*Assembly!T$4+$AZ75*Assembly!T$5+$BA75*Assembly!T$6+$BB75*Assembly!T$7+$BC75*Assembly!T$8+$BD75*Assembly!T$9+$BE75*Assembly!T$10+$BF75*Assembly!T$11+$BG75*Assembly!T$12+$BH75*Assembly!T$13+$BI75*Assembly!T$14+$BJ75*Assembly!T$15+$BK75*Assembly!T$16+$BL75*Assembly!T$17+$BM75*Assembly!T$18+$BN75*Assembly!T$19+$BO75*Assembly!T$20+$BP75*Assembly!T$21+$BQ75*Assembly!T$22+$BR75*Assembly!T$23+$BS75*Assembly!T$24</f>
        <v>#VALUE!</v>
      </c>
      <c r="CN75" s="203" t="e">
        <f>$AY75*Assembly!U$4+$AZ75*Assembly!U$5+$BA75*Assembly!U$6+$BB75*Assembly!U$7+$BC75*Assembly!U$8+$BD75*Assembly!U$9+$BE75*Assembly!U$10+$BF75*Assembly!U$11+$BG75*Assembly!U$12+$BH75*Assembly!U$13+$BI75*Assembly!U$14+$BJ75*Assembly!U$15+$BK75*Assembly!U$16+$BL75*Assembly!U$17+$BM75*Assembly!U$18+$BN75*Assembly!U$19+$BO75*Assembly!U$20+$BP75*Assembly!U$21+$BQ75*Assembly!U$22+$BR75*Assembly!U$23+$BS75*Assembly!U$24</f>
        <v>#VALUE!</v>
      </c>
      <c r="CO75" s="208" t="e">
        <f>$AY75*Assembly!V$4+$AZ75*Assembly!V$5+$BA75*Assembly!V$6+$BB75*Assembly!V$7+$BC75*Assembly!V$8+$BD75*Assembly!V$9+$BE75*Assembly!V$10+$BF75*Assembly!V$11+$BG75*Assembly!V$12+$BH75*Assembly!V$13+$BI75*Assembly!V$14+$BJ75*Assembly!V$15+$BK75*Assembly!V$16+$BL75*Assembly!V$17+$BM75*Assembly!V$18+$BN75*Assembly!V$19+$BO75*Assembly!V$20+$BP75*Assembly!V$21+$BQ75*Assembly!V$22+$BR75*Assembly!V$23+$BS75*Assembly!V$24</f>
        <v>#VALUE!</v>
      </c>
      <c r="CP75" s="208" t="e">
        <f>CF75*Refining!$F$3</f>
        <v>#VALUE!</v>
      </c>
      <c r="CQ75" s="208" t="e">
        <f>CG75*Refining!$F$4</f>
        <v>#VALUE!</v>
      </c>
      <c r="CR75" s="208" t="e">
        <f>CH75*Refining!$F$5</f>
        <v>#VALUE!</v>
      </c>
      <c r="CS75" s="208" t="e">
        <f>CI75*Refining!$F$6</f>
        <v>#VALUE!</v>
      </c>
      <c r="CT75" s="208" t="e">
        <f>CJ75*Refining!$F$7</f>
        <v>#VALUE!</v>
      </c>
      <c r="CU75" s="208" t="e">
        <f>CK75*Refining!$F$8</f>
        <v>#VALUE!</v>
      </c>
      <c r="CV75" s="208" t="e">
        <f>CL75*Refining!$F$9</f>
        <v>#VALUE!</v>
      </c>
      <c r="CW75" s="208" t="e">
        <f>CM75*Refining!$F$10</f>
        <v>#VALUE!</v>
      </c>
      <c r="CX75" s="208" t="e">
        <f>CN75*Refining!$F$11</f>
        <v>#VALUE!</v>
      </c>
      <c r="CY75" s="208" t="e">
        <f>CO75*Refining!$F$12</f>
        <v>#VALUE!</v>
      </c>
      <c r="CZ75" s="190" t="e">
        <f t="shared" ref="CZ75:DS75" si="302">IF(CF75 = 0, "", CF75)</f>
        <v>#VALUE!</v>
      </c>
      <c r="DA75" s="191" t="e">
        <f t="shared" si="302"/>
        <v>#VALUE!</v>
      </c>
      <c r="DB75" s="191" t="e">
        <f t="shared" si="302"/>
        <v>#VALUE!</v>
      </c>
      <c r="DC75" s="191" t="e">
        <f t="shared" si="302"/>
        <v>#VALUE!</v>
      </c>
      <c r="DD75" s="193" t="e">
        <f t="shared" si="302"/>
        <v>#VALUE!</v>
      </c>
      <c r="DE75" s="191" t="e">
        <f t="shared" si="302"/>
        <v>#VALUE!</v>
      </c>
      <c r="DF75" s="193" t="e">
        <f t="shared" si="302"/>
        <v>#VALUE!</v>
      </c>
      <c r="DG75" s="193" t="e">
        <f t="shared" si="302"/>
        <v>#VALUE!</v>
      </c>
      <c r="DH75" s="191" t="e">
        <f t="shared" si="302"/>
        <v>#VALUE!</v>
      </c>
      <c r="DI75" s="195" t="e">
        <f t="shared" si="302"/>
        <v>#VALUE!</v>
      </c>
      <c r="DJ75" s="190" t="e">
        <f t="shared" si="302"/>
        <v>#VALUE!</v>
      </c>
      <c r="DK75" s="191" t="e">
        <f t="shared" si="302"/>
        <v>#VALUE!</v>
      </c>
      <c r="DL75" s="191" t="e">
        <f t="shared" si="302"/>
        <v>#VALUE!</v>
      </c>
      <c r="DM75" s="191" t="e">
        <f t="shared" si="302"/>
        <v>#VALUE!</v>
      </c>
      <c r="DN75" s="193" t="e">
        <f t="shared" si="302"/>
        <v>#VALUE!</v>
      </c>
      <c r="DO75" s="191" t="e">
        <f t="shared" si="302"/>
        <v>#VALUE!</v>
      </c>
      <c r="DP75" s="191" t="e">
        <f t="shared" si="302"/>
        <v>#VALUE!</v>
      </c>
      <c r="DQ75" s="191" t="e">
        <f t="shared" si="302"/>
        <v>#VALUE!</v>
      </c>
      <c r="DR75" s="191" t="e">
        <f t="shared" si="302"/>
        <v>#VALUE!</v>
      </c>
      <c r="DS75" s="195" t="e">
        <f t="shared" si="302"/>
        <v>#VALUE!</v>
      </c>
      <c r="DT75" s="190" t="e">
        <f t="shared" si="11"/>
        <v>#VALUE!</v>
      </c>
      <c r="DU75" s="197" t="e">
        <f t="shared" si="12"/>
        <v>#VALUE!</v>
      </c>
      <c r="DV75" s="165" t="e">
        <f>CZ75*'Ores &amp; Ingots'!$C$3+DA75*'Ores &amp; Ingots'!$C$4+DB75*'Ores &amp; Ingots'!$C$5+DC75*'Ores &amp; Ingots'!$C$6+DD75*'Ores &amp; Ingots'!$C$7+DE75*'Ores &amp; Ingots'!$C$8+DF75*'Ores &amp; Ingots'!$C$9+DG75*'Ores &amp; Ingots'!$C$10+DH75*'Ores &amp; Ingots'!$C$11+DI75*'Ores &amp; Ingots'!$C$12</f>
        <v>#VALUE!</v>
      </c>
      <c r="DW75" s="165" t="e">
        <f>DJ75*'Ores &amp; Ingots'!$B$3+DK75*'Ores &amp; Ingots'!$B$4+DL75*'Ores &amp; Ingots'!$B$5+DM75*'Ores &amp; Ingots'!$B$6+DN75*'Ores &amp; Ingots'!$B$7+DO75*'Ores &amp; Ingots'!$B$8+DP75*'Ores &amp; Ingots'!$B$9+DQ75*'Ores &amp; Ingots'!$B$10+DR75*'Ores &amp; Ingots'!$B$11+DS75*'Ores &amp; Ingots'!$B$12</f>
        <v>#VALUE!</v>
      </c>
      <c r="DX75" s="197" t="e">
        <f>CZ75*Refining!$G$3+DA75*Refining!$G$4+DB75*Refining!$G$5+DC75*Refining!$G$6+DD75*Refining!$G$7+DE75*Refining!$G$8+DF75*Refining!$G$9+DG75*Refining!$G$10+DH75*Refining!$G$11+DI75*Refining!$G$12</f>
        <v>#VALUE!</v>
      </c>
      <c r="DY75" s="197" t="e">
        <f t="shared" si="13"/>
        <v>#VALUE!</v>
      </c>
      <c r="DZ75" s="199" t="e">
        <f t="shared" si="14"/>
        <v>#VALUE!</v>
      </c>
      <c r="EA75" s="190" t="e">
        <f t="shared" si="15"/>
        <v>#VALUE!</v>
      </c>
      <c r="EB75" s="200" t="e">
        <f t="shared" ref="EB75:EC75" si="303">EA75/60</f>
        <v>#VALUE!</v>
      </c>
      <c r="EC75" s="200" t="e">
        <f t="shared" si="303"/>
        <v>#VALUE!</v>
      </c>
      <c r="ED75" s="190" t="e">
        <f t="shared" si="17"/>
        <v>#VALUE!</v>
      </c>
      <c r="EE75" s="200" t="e">
        <f t="shared" ref="EE75:EF75" si="304">ED75/1000</f>
        <v>#VALUE!</v>
      </c>
      <c r="EF75" s="201" t="e">
        <f t="shared" si="304"/>
        <v>#VALUE!</v>
      </c>
      <c r="EG75" s="136" t="e">
        <f t="shared" si="19"/>
        <v>#VALUE!</v>
      </c>
      <c r="EH75" s="138" t="e">
        <f t="shared" si="20"/>
        <v>#VALUE!</v>
      </c>
      <c r="EI75" s="133">
        <v>742</v>
      </c>
    </row>
    <row r="76" spans="1:139" ht="12.75" x14ac:dyDescent="0.2">
      <c r="A76" s="864"/>
      <c r="B76" s="135" t="s">
        <v>301</v>
      </c>
      <c r="C76" s="137" t="s">
        <v>156</v>
      </c>
      <c r="D76" s="137">
        <v>1</v>
      </c>
      <c r="E76" s="137">
        <v>1</v>
      </c>
      <c r="F76" s="137">
        <v>1</v>
      </c>
      <c r="G76" s="141">
        <f t="shared" si="0"/>
        <v>15.625</v>
      </c>
      <c r="H76" s="142">
        <v>10</v>
      </c>
      <c r="I76" s="142">
        <v>10</v>
      </c>
      <c r="J76" s="144">
        <f>H76/Main!$D$9</f>
        <v>2</v>
      </c>
      <c r="K76" s="144">
        <f>I76/Main!$D$10</f>
        <v>5</v>
      </c>
      <c r="L76" s="144">
        <f t="shared" si="1"/>
        <v>2.5</v>
      </c>
      <c r="M76" s="144">
        <v>1</v>
      </c>
      <c r="N76" s="147"/>
      <c r="O76" s="294"/>
      <c r="P76" s="150"/>
      <c r="Q76" s="153"/>
      <c r="R76" s="150"/>
      <c r="S76" s="155"/>
      <c r="T76" s="155"/>
      <c r="U76" s="150"/>
      <c r="V76" s="150"/>
      <c r="W76" s="155"/>
      <c r="X76" s="155"/>
      <c r="Y76" s="150"/>
      <c r="Z76" s="150"/>
      <c r="AA76" s="150"/>
      <c r="AB76" s="150"/>
      <c r="AC76" s="370" t="s">
        <v>220</v>
      </c>
      <c r="AD76" s="165">
        <v>0</v>
      </c>
      <c r="AE76" s="165">
        <v>12</v>
      </c>
      <c r="AF76" s="165">
        <v>4</v>
      </c>
      <c r="AG76" s="165">
        <v>0</v>
      </c>
      <c r="AH76" s="171">
        <v>8</v>
      </c>
      <c r="AI76" s="165">
        <v>0</v>
      </c>
      <c r="AJ76" s="165">
        <v>0</v>
      </c>
      <c r="AK76" s="165">
        <v>0</v>
      </c>
      <c r="AL76" s="165">
        <v>0</v>
      </c>
      <c r="AM76" s="165">
        <v>0</v>
      </c>
      <c r="AN76" s="165">
        <v>0</v>
      </c>
      <c r="AO76" s="165">
        <v>0</v>
      </c>
      <c r="AP76" s="165">
        <v>0</v>
      </c>
      <c r="AQ76" s="165">
        <v>0</v>
      </c>
      <c r="AR76" s="165">
        <v>0</v>
      </c>
      <c r="AS76" s="165">
        <v>0</v>
      </c>
      <c r="AT76" s="165">
        <v>0</v>
      </c>
      <c r="AU76" s="165">
        <v>0</v>
      </c>
      <c r="AV76" s="165">
        <v>0</v>
      </c>
      <c r="AW76" s="165">
        <v>0</v>
      </c>
      <c r="AX76" s="165">
        <v>0</v>
      </c>
      <c r="AY76" s="162" t="str">
        <f t="shared" ref="AY76:BS76" si="305">IF(AD76 = 0, "", AD76)</f>
        <v/>
      </c>
      <c r="AZ76" s="165">
        <f t="shared" si="305"/>
        <v>12</v>
      </c>
      <c r="BA76" s="165">
        <f t="shared" si="305"/>
        <v>4</v>
      </c>
      <c r="BB76" s="163" t="str">
        <f t="shared" si="305"/>
        <v/>
      </c>
      <c r="BC76" s="171">
        <f t="shared" si="305"/>
        <v>8</v>
      </c>
      <c r="BD76" s="163" t="str">
        <f t="shared" si="305"/>
        <v/>
      </c>
      <c r="BE76" s="163" t="str">
        <f t="shared" si="305"/>
        <v/>
      </c>
      <c r="BF76" s="163" t="str">
        <f t="shared" si="305"/>
        <v/>
      </c>
      <c r="BG76" s="163" t="str">
        <f t="shared" si="305"/>
        <v/>
      </c>
      <c r="BH76" s="163" t="str">
        <f t="shared" si="305"/>
        <v/>
      </c>
      <c r="BI76" s="163" t="str">
        <f t="shared" si="305"/>
        <v/>
      </c>
      <c r="BJ76" s="163" t="str">
        <f t="shared" si="305"/>
        <v/>
      </c>
      <c r="BK76" s="163" t="str">
        <f t="shared" si="305"/>
        <v/>
      </c>
      <c r="BL76" s="163" t="str">
        <f t="shared" si="305"/>
        <v/>
      </c>
      <c r="BM76" s="163" t="str">
        <f t="shared" si="305"/>
        <v/>
      </c>
      <c r="BN76" s="163" t="str">
        <f t="shared" si="305"/>
        <v/>
      </c>
      <c r="BO76" s="163" t="str">
        <f t="shared" si="305"/>
        <v/>
      </c>
      <c r="BP76" s="163" t="str">
        <f t="shared" si="305"/>
        <v/>
      </c>
      <c r="BQ76" s="163" t="str">
        <f t="shared" si="305"/>
        <v/>
      </c>
      <c r="BR76" s="163" t="str">
        <f t="shared" si="305"/>
        <v/>
      </c>
      <c r="BS76" s="173" t="str">
        <f t="shared" si="305"/>
        <v/>
      </c>
      <c r="BT76" s="175" t="e">
        <f>$AY76*Assembly!Z$4+$AZ76*Assembly!Z$5+$BA76*Assembly!Z$6+$BB76*Assembly!Z$7+$BC76*Assembly!Z$8+$BD76*Assembly!Z$9+$BE76*Assembly!Z$10+$BF76*Assembly!Z$11+$BG76*Assembly!Z$12+$BH76*Assembly!Z$13+$BI76*Assembly!Z$14+$BJ76*Assembly!Z$15+$BK76*Assembly!Z$16+$BL76*Assembly!Z$17+$BM76*Assembly!Z$18+$BN76*Assembly!Z$19+$BO76*Assembly!Z$20+$BP76*Assembly!Z$21+$BQ76*Assembly!Z$22+$BR76*Assembly!Z$23+$BS76*Assembly!Z$24</f>
        <v>#VALUE!</v>
      </c>
      <c r="BU76" s="165" t="e">
        <f t="shared" si="3"/>
        <v>#VALUE!</v>
      </c>
      <c r="BV76" s="176"/>
      <c r="BW76" s="165" t="e">
        <f>$AY76*Assembly!AD$4+$AZ76*Assembly!AD$5+$BA76*Assembly!AD$6+$BB76*Assembly!AD$7+$BC76*Assembly!AD$8+$BD76*Assembly!AD$9+$BE76*Assembly!AD$10+$BF76*Assembly!AD$11+$BG76*Assembly!AD$12+$BH76*Assembly!AD$13+$BI76*Assembly!AD$14+$BJ76*Assembly!AD$15+$BK76*Assembly!AD$16+$BL76*Assembly!AD$17+$BM76*Assembly!AD$18+$BN76*Assembly!AD$19+$BO76*Assembly!AD$20+$BP76*Assembly!AD$21+$BQ76*Assembly!AD$22+$BR76*Assembly!AD$23+$BS76*Assembly!AD$24</f>
        <v>#VALUE!</v>
      </c>
      <c r="BX76" s="180" t="e">
        <f t="shared" si="4"/>
        <v>#VALUE!</v>
      </c>
      <c r="BY76" s="181" t="e">
        <f t="shared" si="5"/>
        <v>#VALUE!</v>
      </c>
      <c r="BZ76" s="182" t="e">
        <f t="shared" si="6"/>
        <v>#VALUE!</v>
      </c>
      <c r="CA76" s="181" t="e">
        <f t="shared" si="7"/>
        <v>#VALUE!</v>
      </c>
      <c r="CB76" s="165" t="e">
        <f>$AY76*Assembly!Y$4+$AZ76*Assembly!Y$5+$BA76*Assembly!Y$6+$BB76*Assembly!Y$7+$BC76*Assembly!Y$8+$BD76*Assembly!Y$9+$BE76*Assembly!Y$10+$BF76*Assembly!Y$11+$BG76*Assembly!Y$12+$BH76*Assembly!Y$13+$BI76*Assembly!Y$14+$BJ76*Assembly!Y$15+$BK76*Assembly!Y$16+$BL76*Assembly!Y$17+$BM76*Assembly!Y$18+$BN76*Assembly!Y$19+$BO76*Assembly!Y$20+$BP76*Assembly!Y$21+$BQ76*Assembly!Y$22+$BR76*Assembly!Y$23+$BS76*Assembly!Y$24</f>
        <v>#VALUE!</v>
      </c>
      <c r="CC76" s="165" t="e">
        <f t="shared" si="8"/>
        <v>#VALUE!</v>
      </c>
      <c r="CD76" s="136" t="e">
        <f t="shared" si="9"/>
        <v>#VALUE!</v>
      </c>
      <c r="CE76" s="184" t="e">
        <f>$AY76*Assembly!AC$4+$AZ76*Assembly!AC$5+$BA76*Assembly!AC$6+$BB76*Assembly!AC$7+$BC76*Assembly!AC$8+$BD76*Assembly!AC$9+$BE76*Assembly!AC$10+$BF76*Assembly!AC$11+$BG76*Assembly!AC$12+$BH76*Assembly!AC$13+$BI76*Assembly!AC$14+$BJ76*Assembly!AC$15+$BK76*Assembly!AC$16+$BL76*Assembly!AC$17+$BM76*Assembly!AC$18+$BN76*Assembly!AC$19+$BO76*Assembly!AC$20+$BP76*Assembly!AC$21+$BQ76*Assembly!AC$22+$BR76*Assembly!AC$23+$BS76*Assembly!AC$24</f>
        <v>#VALUE!</v>
      </c>
      <c r="CF76" s="153" t="e">
        <f>$AY76*Assembly!M$4+$AZ76*Assembly!M$5+$BA76*Assembly!M$6+$BB76*Assembly!M$7+$BC76*Assembly!M$8+$BD76*Assembly!M$9+$BE76*Assembly!M$10+$BF76*Assembly!M$11+$BG76*Assembly!M$12+$BH76*Assembly!M$13+$BI76*Assembly!M$14+$BJ76*Assembly!M$15+$BK76*Assembly!M$16+$BL76*Assembly!M$17+$BM76*Assembly!M$18+$BN76*Assembly!M$19+$BO76*Assembly!M$20+$BP76*Assembly!M$21+$BQ76*Assembly!M$22+$BR76*Assembly!M$23+$BS76*Assembly!M$24</f>
        <v>#VALUE!</v>
      </c>
      <c r="CG76" s="153" t="e">
        <f>$AY76*Assembly!N$4+$AZ76*Assembly!N$5+$BA76*Assembly!N$6+$BB76*Assembly!N$7+$BC76*Assembly!N$8+$BD76*Assembly!N$9+$BE76*Assembly!N$10+$BF76*Assembly!N$11+$BG76*Assembly!N$12+$BH76*Assembly!N$13+$BI76*Assembly!N$14+$BJ76*Assembly!N$15+$BK76*Assembly!N$16+$BL76*Assembly!N$17+$BM76*Assembly!N$18+$BN76*Assembly!N$19+$BO76*Assembly!N$20+$BP76*Assembly!N$21+$BQ76*Assembly!N$22+$BR76*Assembly!N$23+$BS76*Assembly!N$24</f>
        <v>#VALUE!</v>
      </c>
      <c r="CH76" s="153" t="e">
        <f>$AY76*Assembly!O$4+$AZ76*Assembly!O$5+$BA76*Assembly!O$6+$BB76*Assembly!O$7+$BC76*Assembly!O$8+$BD76*Assembly!O$9+$BE76*Assembly!O$10+$BF76*Assembly!O$11+$BG76*Assembly!O$12+$BH76*Assembly!O$13+$BI76*Assembly!O$14+$BJ76*Assembly!O$15+$BK76*Assembly!O$16+$BL76*Assembly!O$17+$BM76*Assembly!O$18+$BN76*Assembly!O$19+$BO76*Assembly!O$20+$BP76*Assembly!O$21+$BQ76*Assembly!O$22+$BR76*Assembly!O$23+$BS76*Assembly!O$24</f>
        <v>#VALUE!</v>
      </c>
      <c r="CI76" s="142" t="e">
        <f>$AY76*Assembly!P$4+$AZ76*Assembly!P$5+$BA76*Assembly!P$6+$BB76*Assembly!P$7+$BC76*Assembly!P$8+$BD76*Assembly!P$9+$BE76*Assembly!P$10+$BF76*Assembly!P$11+$BG76*Assembly!P$12+$BH76*Assembly!P$13+$BI76*Assembly!P$14+$BJ76*Assembly!P$15+$BK76*Assembly!P$16+$BL76*Assembly!P$17+$BM76*Assembly!P$18+$BN76*Assembly!P$19+$BO76*Assembly!P$20+$BP76*Assembly!P$21+$BQ76*Assembly!P$22+$BR76*Assembly!P$23+$BS76*Assembly!P$24</f>
        <v>#VALUE!</v>
      </c>
      <c r="CJ76" s="142" t="e">
        <f>$AY76*Assembly!Q$4+$AZ76*Assembly!Q$5+$BA76*Assembly!Q$6+$BB76*Assembly!Q$7+$BC76*Assembly!Q$8+$BD76*Assembly!Q$9+$BE76*Assembly!Q$10+$BF76*Assembly!Q$11+$BG76*Assembly!Q$12+$BH76*Assembly!Q$13+$BI76*Assembly!Q$14+$BJ76*Assembly!Q$15+$BK76*Assembly!Q$16+$BL76*Assembly!Q$17+$BM76*Assembly!Q$18+$BN76*Assembly!Q$19+$BO76*Assembly!Q$20+$BP76*Assembly!Q$21+$BQ76*Assembly!Q$22+$BR76*Assembly!Q$23+$BS76*Assembly!Q$24</f>
        <v>#VALUE!</v>
      </c>
      <c r="CK76" s="153" t="e">
        <f>$AY76*Assembly!R$4+$AZ76*Assembly!R$5+$BA76*Assembly!R$6+$BB76*Assembly!R$7+$BC76*Assembly!R$8+$BD76*Assembly!R$9+$BE76*Assembly!R$10+$BF76*Assembly!R$11+$BG76*Assembly!R$12+$BH76*Assembly!R$13+$BI76*Assembly!R$14+$BJ76*Assembly!R$15+$BK76*Assembly!R$16+$BL76*Assembly!R$17+$BM76*Assembly!R$18+$BN76*Assembly!R$19+$BO76*Assembly!R$20+$BP76*Assembly!R$21+$BQ76*Assembly!R$22+$BR76*Assembly!R$23+$BS76*Assembly!R$24</f>
        <v>#VALUE!</v>
      </c>
      <c r="CL76" s="142" t="e">
        <f>$AY76*Assembly!S$4+$AZ76*Assembly!S$5+$BA76*Assembly!S$6+$BB76*Assembly!S$7+$BC76*Assembly!S$8+$BD76*Assembly!S$9+$BE76*Assembly!S$10+$BF76*Assembly!S$11+$BG76*Assembly!S$12+$BH76*Assembly!S$13+$BI76*Assembly!S$14+$BJ76*Assembly!S$15+$BK76*Assembly!S$16+$BL76*Assembly!S$17+$BM76*Assembly!S$18+$BN76*Assembly!S$19+$BO76*Assembly!S$20+$BP76*Assembly!S$21+$BQ76*Assembly!S$22+$BR76*Assembly!S$23+$BS76*Assembly!S$24</f>
        <v>#VALUE!</v>
      </c>
      <c r="CM76" s="142" t="e">
        <f>$AY76*Assembly!T$4+$AZ76*Assembly!T$5+$BA76*Assembly!T$6+$BB76*Assembly!T$7+$BC76*Assembly!T$8+$BD76*Assembly!T$9+$BE76*Assembly!T$10+$BF76*Assembly!T$11+$BG76*Assembly!T$12+$BH76*Assembly!T$13+$BI76*Assembly!T$14+$BJ76*Assembly!T$15+$BK76*Assembly!T$16+$BL76*Assembly!T$17+$BM76*Assembly!T$18+$BN76*Assembly!T$19+$BO76*Assembly!T$20+$BP76*Assembly!T$21+$BQ76*Assembly!T$22+$BR76*Assembly!T$23+$BS76*Assembly!T$24</f>
        <v>#VALUE!</v>
      </c>
      <c r="CN76" s="142" t="e">
        <f>$AY76*Assembly!U$4+$AZ76*Assembly!U$5+$BA76*Assembly!U$6+$BB76*Assembly!U$7+$BC76*Assembly!U$8+$BD76*Assembly!U$9+$BE76*Assembly!U$10+$BF76*Assembly!U$11+$BG76*Assembly!U$12+$BH76*Assembly!U$13+$BI76*Assembly!U$14+$BJ76*Assembly!U$15+$BK76*Assembly!U$16+$BL76*Assembly!U$17+$BM76*Assembly!U$18+$BN76*Assembly!U$19+$BO76*Assembly!U$20+$BP76*Assembly!U$21+$BQ76*Assembly!U$22+$BR76*Assembly!U$23+$BS76*Assembly!U$24</f>
        <v>#VALUE!</v>
      </c>
      <c r="CO76" s="153" t="e">
        <f>$AY76*Assembly!V$4+$AZ76*Assembly!V$5+$BA76*Assembly!V$6+$BB76*Assembly!V$7+$BC76*Assembly!V$8+$BD76*Assembly!V$9+$BE76*Assembly!V$10+$BF76*Assembly!V$11+$BG76*Assembly!V$12+$BH76*Assembly!V$13+$BI76*Assembly!V$14+$BJ76*Assembly!V$15+$BK76*Assembly!V$16+$BL76*Assembly!V$17+$BM76*Assembly!V$18+$BN76*Assembly!V$19+$BO76*Assembly!V$20+$BP76*Assembly!V$21+$BQ76*Assembly!V$22+$BR76*Assembly!V$23+$BS76*Assembly!V$24</f>
        <v>#VALUE!</v>
      </c>
      <c r="CP76" s="153" t="e">
        <f>CF76*Refining!$F$3</f>
        <v>#VALUE!</v>
      </c>
      <c r="CQ76" s="153" t="e">
        <f>CG76*Refining!$F$4</f>
        <v>#VALUE!</v>
      </c>
      <c r="CR76" s="153" t="e">
        <f>CH76*Refining!$F$5</f>
        <v>#VALUE!</v>
      </c>
      <c r="CS76" s="153" t="e">
        <f>CI76*Refining!$F$6</f>
        <v>#VALUE!</v>
      </c>
      <c r="CT76" s="153" t="e">
        <f>CJ76*Refining!$F$7</f>
        <v>#VALUE!</v>
      </c>
      <c r="CU76" s="153" t="e">
        <f>CK76*Refining!$F$8</f>
        <v>#VALUE!</v>
      </c>
      <c r="CV76" s="153" t="e">
        <f>CL76*Refining!$F$9</f>
        <v>#VALUE!</v>
      </c>
      <c r="CW76" s="153" t="e">
        <f>CM76*Refining!$F$10</f>
        <v>#VALUE!</v>
      </c>
      <c r="CX76" s="153" t="e">
        <f>CN76*Refining!$F$11</f>
        <v>#VALUE!</v>
      </c>
      <c r="CY76" s="153" t="e">
        <f>CO76*Refining!$F$12</f>
        <v>#VALUE!</v>
      </c>
      <c r="CZ76" s="190" t="e">
        <f t="shared" ref="CZ76:DS76" si="306">IF(CF76 = 0, "", CF76)</f>
        <v>#VALUE!</v>
      </c>
      <c r="DA76" s="191" t="e">
        <f t="shared" si="306"/>
        <v>#VALUE!</v>
      </c>
      <c r="DB76" s="191" t="e">
        <f t="shared" si="306"/>
        <v>#VALUE!</v>
      </c>
      <c r="DC76" s="191" t="e">
        <f t="shared" si="306"/>
        <v>#VALUE!</v>
      </c>
      <c r="DD76" s="193" t="e">
        <f t="shared" si="306"/>
        <v>#VALUE!</v>
      </c>
      <c r="DE76" s="191" t="e">
        <f t="shared" si="306"/>
        <v>#VALUE!</v>
      </c>
      <c r="DF76" s="193" t="e">
        <f t="shared" si="306"/>
        <v>#VALUE!</v>
      </c>
      <c r="DG76" s="193" t="e">
        <f t="shared" si="306"/>
        <v>#VALUE!</v>
      </c>
      <c r="DH76" s="191" t="e">
        <f t="shared" si="306"/>
        <v>#VALUE!</v>
      </c>
      <c r="DI76" s="195" t="e">
        <f t="shared" si="306"/>
        <v>#VALUE!</v>
      </c>
      <c r="DJ76" s="190" t="e">
        <f t="shared" si="306"/>
        <v>#VALUE!</v>
      </c>
      <c r="DK76" s="191" t="e">
        <f t="shared" si="306"/>
        <v>#VALUE!</v>
      </c>
      <c r="DL76" s="191" t="e">
        <f t="shared" si="306"/>
        <v>#VALUE!</v>
      </c>
      <c r="DM76" s="191" t="e">
        <f t="shared" si="306"/>
        <v>#VALUE!</v>
      </c>
      <c r="DN76" s="193" t="e">
        <f t="shared" si="306"/>
        <v>#VALUE!</v>
      </c>
      <c r="DO76" s="191" t="e">
        <f t="shared" si="306"/>
        <v>#VALUE!</v>
      </c>
      <c r="DP76" s="191" t="e">
        <f t="shared" si="306"/>
        <v>#VALUE!</v>
      </c>
      <c r="DQ76" s="191" t="e">
        <f t="shared" si="306"/>
        <v>#VALUE!</v>
      </c>
      <c r="DR76" s="191" t="e">
        <f t="shared" si="306"/>
        <v>#VALUE!</v>
      </c>
      <c r="DS76" s="195" t="e">
        <f t="shared" si="306"/>
        <v>#VALUE!</v>
      </c>
      <c r="DT76" s="190" t="e">
        <f t="shared" si="11"/>
        <v>#VALUE!</v>
      </c>
      <c r="DU76" s="197" t="e">
        <f t="shared" si="12"/>
        <v>#VALUE!</v>
      </c>
      <c r="DV76" s="165" t="e">
        <f>CZ76*'Ores &amp; Ingots'!$C$3+DA76*'Ores &amp; Ingots'!$C$4+DB76*'Ores &amp; Ingots'!$C$5+DC76*'Ores &amp; Ingots'!$C$6+DD76*'Ores &amp; Ingots'!$C$7+DE76*'Ores &amp; Ingots'!$C$8+DF76*'Ores &amp; Ingots'!$C$9+DG76*'Ores &amp; Ingots'!$C$10+DH76*'Ores &amp; Ingots'!$C$11+DI76*'Ores &amp; Ingots'!$C$12</f>
        <v>#VALUE!</v>
      </c>
      <c r="DW76" s="165" t="e">
        <f>DJ76*'Ores &amp; Ingots'!$B$3+DK76*'Ores &amp; Ingots'!$B$4+DL76*'Ores &amp; Ingots'!$B$5+DM76*'Ores &amp; Ingots'!$B$6+DN76*'Ores &amp; Ingots'!$B$7+DO76*'Ores &amp; Ingots'!$B$8+DP76*'Ores &amp; Ingots'!$B$9+DQ76*'Ores &amp; Ingots'!$B$10+DR76*'Ores &amp; Ingots'!$B$11+DS76*'Ores &amp; Ingots'!$B$12</f>
        <v>#VALUE!</v>
      </c>
      <c r="DX76" s="197" t="e">
        <f>CZ76*Refining!$G$3+DA76*Refining!$G$4+DB76*Refining!$G$5+DC76*Refining!$G$6+DD76*Refining!$G$7+DE76*Refining!$G$8+DF76*Refining!$G$9+DG76*Refining!$G$10+DH76*Refining!$G$11+DI76*Refining!$G$12</f>
        <v>#VALUE!</v>
      </c>
      <c r="DY76" s="197" t="e">
        <f t="shared" si="13"/>
        <v>#VALUE!</v>
      </c>
      <c r="DZ76" s="199" t="e">
        <f t="shared" si="14"/>
        <v>#VALUE!</v>
      </c>
      <c r="EA76" s="190" t="e">
        <f t="shared" si="15"/>
        <v>#VALUE!</v>
      </c>
      <c r="EB76" s="200" t="e">
        <f t="shared" ref="EB76:EC76" si="307">EA76/60</f>
        <v>#VALUE!</v>
      </c>
      <c r="EC76" s="200" t="e">
        <f t="shared" si="307"/>
        <v>#VALUE!</v>
      </c>
      <c r="ED76" s="190" t="e">
        <f t="shared" si="17"/>
        <v>#VALUE!</v>
      </c>
      <c r="EE76" s="200" t="e">
        <f t="shared" ref="EE76:EF76" si="308">ED76/1000</f>
        <v>#VALUE!</v>
      </c>
      <c r="EF76" s="201" t="e">
        <f t="shared" si="308"/>
        <v>#VALUE!</v>
      </c>
      <c r="EG76" s="136" t="e">
        <f t="shared" si="19"/>
        <v>#VALUE!</v>
      </c>
      <c r="EH76" s="138" t="e">
        <f t="shared" si="20"/>
        <v>#VALUE!</v>
      </c>
      <c r="EI76" s="133">
        <v>236</v>
      </c>
    </row>
    <row r="77" spans="1:139" ht="12.75" x14ac:dyDescent="0.2">
      <c r="A77" s="865"/>
      <c r="B77" s="297" t="s">
        <v>302</v>
      </c>
      <c r="C77" s="216" t="s">
        <v>156</v>
      </c>
      <c r="D77" s="216">
        <v>1</v>
      </c>
      <c r="E77" s="216">
        <v>1</v>
      </c>
      <c r="F77" s="216">
        <v>1</v>
      </c>
      <c r="G77" s="335">
        <f t="shared" si="0"/>
        <v>15.625</v>
      </c>
      <c r="H77" s="336">
        <v>12</v>
      </c>
      <c r="I77" s="336">
        <v>12</v>
      </c>
      <c r="J77" s="337">
        <f>H77/Main!$D$9</f>
        <v>2.4</v>
      </c>
      <c r="K77" s="337">
        <f>I77/Main!$D$10</f>
        <v>6</v>
      </c>
      <c r="L77" s="337">
        <f t="shared" si="1"/>
        <v>2.5</v>
      </c>
      <c r="M77" s="337">
        <v>1</v>
      </c>
      <c r="N77" s="338"/>
      <c r="O77" s="386"/>
      <c r="P77" s="340"/>
      <c r="Q77" s="341"/>
      <c r="R77" s="340"/>
      <c r="S77" s="342"/>
      <c r="T77" s="342"/>
      <c r="U77" s="340"/>
      <c r="V77" s="340"/>
      <c r="W77" s="342"/>
      <c r="X77" s="342"/>
      <c r="Y77" s="340"/>
      <c r="Z77" s="340"/>
      <c r="AA77" s="340"/>
      <c r="AB77" s="340"/>
      <c r="AC77" s="375" t="s">
        <v>220</v>
      </c>
      <c r="AD77" s="259">
        <v>0</v>
      </c>
      <c r="AE77" s="259">
        <v>16</v>
      </c>
      <c r="AF77" s="259">
        <v>6</v>
      </c>
      <c r="AG77" s="259">
        <v>0</v>
      </c>
      <c r="AH77" s="261">
        <v>12</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344" t="str">
        <f t="shared" ref="AY77:BS77" si="309">IF(AD77 = 0, "", AD77)</f>
        <v/>
      </c>
      <c r="AZ77" s="259">
        <f t="shared" si="309"/>
        <v>16</v>
      </c>
      <c r="BA77" s="259">
        <f t="shared" si="309"/>
        <v>6</v>
      </c>
      <c r="BB77" s="258" t="str">
        <f t="shared" si="309"/>
        <v/>
      </c>
      <c r="BC77" s="261">
        <f t="shared" si="309"/>
        <v>12</v>
      </c>
      <c r="BD77" s="258" t="str">
        <f t="shared" si="309"/>
        <v/>
      </c>
      <c r="BE77" s="258" t="str">
        <f t="shared" si="309"/>
        <v/>
      </c>
      <c r="BF77" s="258" t="str">
        <f t="shared" si="309"/>
        <v/>
      </c>
      <c r="BG77" s="258" t="str">
        <f t="shared" si="309"/>
        <v/>
      </c>
      <c r="BH77" s="258" t="str">
        <f t="shared" si="309"/>
        <v/>
      </c>
      <c r="BI77" s="258" t="str">
        <f t="shared" si="309"/>
        <v/>
      </c>
      <c r="BJ77" s="258" t="str">
        <f t="shared" si="309"/>
        <v/>
      </c>
      <c r="BK77" s="258" t="str">
        <f t="shared" si="309"/>
        <v/>
      </c>
      <c r="BL77" s="258" t="str">
        <f t="shared" si="309"/>
        <v/>
      </c>
      <c r="BM77" s="258" t="str">
        <f t="shared" si="309"/>
        <v/>
      </c>
      <c r="BN77" s="258" t="str">
        <f t="shared" si="309"/>
        <v/>
      </c>
      <c r="BO77" s="258" t="str">
        <f t="shared" si="309"/>
        <v/>
      </c>
      <c r="BP77" s="258" t="str">
        <f t="shared" si="309"/>
        <v/>
      </c>
      <c r="BQ77" s="258" t="str">
        <f t="shared" si="309"/>
        <v/>
      </c>
      <c r="BR77" s="258" t="str">
        <f t="shared" si="309"/>
        <v/>
      </c>
      <c r="BS77" s="265" t="str">
        <f t="shared" si="309"/>
        <v/>
      </c>
      <c r="BT77" s="257" t="e">
        <f>$AY77*Assembly!Z$4+$AZ77*Assembly!Z$5+$BA77*Assembly!Z$6+$BB77*Assembly!Z$7+$BC77*Assembly!Z$8+$BD77*Assembly!Z$9+$BE77*Assembly!Z$10+$BF77*Assembly!Z$11+$BG77*Assembly!Z$12+$BH77*Assembly!Z$13+$BI77*Assembly!Z$14+$BJ77*Assembly!Z$15+$BK77*Assembly!Z$16+$BL77*Assembly!Z$17+$BM77*Assembly!Z$18+$BN77*Assembly!Z$19+$BO77*Assembly!Z$20+$BP77*Assembly!Z$21+$BQ77*Assembly!Z$22+$BR77*Assembly!Z$23+$BS77*Assembly!Z$24</f>
        <v>#VALUE!</v>
      </c>
      <c r="BU77" s="259" t="e">
        <f t="shared" si="3"/>
        <v>#VALUE!</v>
      </c>
      <c r="BV77" s="267"/>
      <c r="BW77" s="259" t="e">
        <f>$AY77*Assembly!AD$4+$AZ77*Assembly!AD$5+$BA77*Assembly!AD$6+$BB77*Assembly!AD$7+$BC77*Assembly!AD$8+$BD77*Assembly!AD$9+$BE77*Assembly!AD$10+$BF77*Assembly!AD$11+$BG77*Assembly!AD$12+$BH77*Assembly!AD$13+$BI77*Assembly!AD$14+$BJ77*Assembly!AD$15+$BK77*Assembly!AD$16+$BL77*Assembly!AD$17+$BM77*Assembly!AD$18+$BN77*Assembly!AD$19+$BO77*Assembly!AD$20+$BP77*Assembly!AD$21+$BQ77*Assembly!AD$22+$BR77*Assembly!AD$23+$BS77*Assembly!AD$24</f>
        <v>#VALUE!</v>
      </c>
      <c r="BX77" s="268" t="e">
        <f t="shared" si="4"/>
        <v>#VALUE!</v>
      </c>
      <c r="BY77" s="269" t="e">
        <f t="shared" si="5"/>
        <v>#VALUE!</v>
      </c>
      <c r="BZ77" s="272" t="e">
        <f t="shared" si="6"/>
        <v>#VALUE!</v>
      </c>
      <c r="CA77" s="269" t="e">
        <f t="shared" si="7"/>
        <v>#VALUE!</v>
      </c>
      <c r="CB77" s="259" t="e">
        <f>$AY77*Assembly!Y$4+$AZ77*Assembly!Y$5+$BA77*Assembly!Y$6+$BB77*Assembly!Y$7+$BC77*Assembly!Y$8+$BD77*Assembly!Y$9+$BE77*Assembly!Y$10+$BF77*Assembly!Y$11+$BG77*Assembly!Y$12+$BH77*Assembly!Y$13+$BI77*Assembly!Y$14+$BJ77*Assembly!Y$15+$BK77*Assembly!Y$16+$BL77*Assembly!Y$17+$BM77*Assembly!Y$18+$BN77*Assembly!Y$19+$BO77*Assembly!Y$20+$BP77*Assembly!Y$21+$BQ77*Assembly!Y$22+$BR77*Assembly!Y$23+$BS77*Assembly!Y$24</f>
        <v>#VALUE!</v>
      </c>
      <c r="CC77" s="259" t="e">
        <f t="shared" si="8"/>
        <v>#VALUE!</v>
      </c>
      <c r="CD77" s="273" t="e">
        <f t="shared" si="9"/>
        <v>#VALUE!</v>
      </c>
      <c r="CE77" s="274" t="e">
        <f>$AY77*Assembly!AC$4+$AZ77*Assembly!AC$5+$BA77*Assembly!AC$6+$BB77*Assembly!AC$7+$BC77*Assembly!AC$8+$BD77*Assembly!AC$9+$BE77*Assembly!AC$10+$BF77*Assembly!AC$11+$BG77*Assembly!AC$12+$BH77*Assembly!AC$13+$BI77*Assembly!AC$14+$BJ77*Assembly!AC$15+$BK77*Assembly!AC$16+$BL77*Assembly!AC$17+$BM77*Assembly!AC$18+$BN77*Assembly!AC$19+$BO77*Assembly!AC$20+$BP77*Assembly!AC$21+$BQ77*Assembly!AC$22+$BR77*Assembly!AC$23+$BS77*Assembly!AC$24</f>
        <v>#VALUE!</v>
      </c>
      <c r="CF77" s="341" t="e">
        <f>$AY77*Assembly!M$4+$AZ77*Assembly!M$5+$BA77*Assembly!M$6+$BB77*Assembly!M$7+$BC77*Assembly!M$8+$BD77*Assembly!M$9+$BE77*Assembly!M$10+$BF77*Assembly!M$11+$BG77*Assembly!M$12+$BH77*Assembly!M$13+$BI77*Assembly!M$14+$BJ77*Assembly!M$15+$BK77*Assembly!M$16+$BL77*Assembly!M$17+$BM77*Assembly!M$18+$BN77*Assembly!M$19+$BO77*Assembly!M$20+$BP77*Assembly!M$21+$BQ77*Assembly!M$22+$BR77*Assembly!M$23+$BS77*Assembly!M$24</f>
        <v>#VALUE!</v>
      </c>
      <c r="CG77" s="341" t="e">
        <f>$AY77*Assembly!N$4+$AZ77*Assembly!N$5+$BA77*Assembly!N$6+$BB77*Assembly!N$7+$BC77*Assembly!N$8+$BD77*Assembly!N$9+$BE77*Assembly!N$10+$BF77*Assembly!N$11+$BG77*Assembly!N$12+$BH77*Assembly!N$13+$BI77*Assembly!N$14+$BJ77*Assembly!N$15+$BK77*Assembly!N$16+$BL77*Assembly!N$17+$BM77*Assembly!N$18+$BN77*Assembly!N$19+$BO77*Assembly!N$20+$BP77*Assembly!N$21+$BQ77*Assembly!N$22+$BR77*Assembly!N$23+$BS77*Assembly!N$24</f>
        <v>#VALUE!</v>
      </c>
      <c r="CH77" s="341" t="e">
        <f>$AY77*Assembly!O$4+$AZ77*Assembly!O$5+$BA77*Assembly!O$6+$BB77*Assembly!O$7+$BC77*Assembly!O$8+$BD77*Assembly!O$9+$BE77*Assembly!O$10+$BF77*Assembly!O$11+$BG77*Assembly!O$12+$BH77*Assembly!O$13+$BI77*Assembly!O$14+$BJ77*Assembly!O$15+$BK77*Assembly!O$16+$BL77*Assembly!O$17+$BM77*Assembly!O$18+$BN77*Assembly!O$19+$BO77*Assembly!O$20+$BP77*Assembly!O$21+$BQ77*Assembly!O$22+$BR77*Assembly!O$23+$BS77*Assembly!O$24</f>
        <v>#VALUE!</v>
      </c>
      <c r="CI77" s="336" t="e">
        <f>$AY77*Assembly!P$4+$AZ77*Assembly!P$5+$BA77*Assembly!P$6+$BB77*Assembly!P$7+$BC77*Assembly!P$8+$BD77*Assembly!P$9+$BE77*Assembly!P$10+$BF77*Assembly!P$11+$BG77*Assembly!P$12+$BH77*Assembly!P$13+$BI77*Assembly!P$14+$BJ77*Assembly!P$15+$BK77*Assembly!P$16+$BL77*Assembly!P$17+$BM77*Assembly!P$18+$BN77*Assembly!P$19+$BO77*Assembly!P$20+$BP77*Assembly!P$21+$BQ77*Assembly!P$22+$BR77*Assembly!P$23+$BS77*Assembly!P$24</f>
        <v>#VALUE!</v>
      </c>
      <c r="CJ77" s="336" t="e">
        <f>$AY77*Assembly!Q$4+$AZ77*Assembly!Q$5+$BA77*Assembly!Q$6+$BB77*Assembly!Q$7+$BC77*Assembly!Q$8+$BD77*Assembly!Q$9+$BE77*Assembly!Q$10+$BF77*Assembly!Q$11+$BG77*Assembly!Q$12+$BH77*Assembly!Q$13+$BI77*Assembly!Q$14+$BJ77*Assembly!Q$15+$BK77*Assembly!Q$16+$BL77*Assembly!Q$17+$BM77*Assembly!Q$18+$BN77*Assembly!Q$19+$BO77*Assembly!Q$20+$BP77*Assembly!Q$21+$BQ77*Assembly!Q$22+$BR77*Assembly!Q$23+$BS77*Assembly!Q$24</f>
        <v>#VALUE!</v>
      </c>
      <c r="CK77" s="341" t="e">
        <f>$AY77*Assembly!R$4+$AZ77*Assembly!R$5+$BA77*Assembly!R$6+$BB77*Assembly!R$7+$BC77*Assembly!R$8+$BD77*Assembly!R$9+$BE77*Assembly!R$10+$BF77*Assembly!R$11+$BG77*Assembly!R$12+$BH77*Assembly!R$13+$BI77*Assembly!R$14+$BJ77*Assembly!R$15+$BK77*Assembly!R$16+$BL77*Assembly!R$17+$BM77*Assembly!R$18+$BN77*Assembly!R$19+$BO77*Assembly!R$20+$BP77*Assembly!R$21+$BQ77*Assembly!R$22+$BR77*Assembly!R$23+$BS77*Assembly!R$24</f>
        <v>#VALUE!</v>
      </c>
      <c r="CL77" s="336" t="e">
        <f>$AY77*Assembly!S$4+$AZ77*Assembly!S$5+$BA77*Assembly!S$6+$BB77*Assembly!S$7+$BC77*Assembly!S$8+$BD77*Assembly!S$9+$BE77*Assembly!S$10+$BF77*Assembly!S$11+$BG77*Assembly!S$12+$BH77*Assembly!S$13+$BI77*Assembly!S$14+$BJ77*Assembly!S$15+$BK77*Assembly!S$16+$BL77*Assembly!S$17+$BM77*Assembly!S$18+$BN77*Assembly!S$19+$BO77*Assembly!S$20+$BP77*Assembly!S$21+$BQ77*Assembly!S$22+$BR77*Assembly!S$23+$BS77*Assembly!S$24</f>
        <v>#VALUE!</v>
      </c>
      <c r="CM77" s="336" t="e">
        <f>$AY77*Assembly!T$4+$AZ77*Assembly!T$5+$BA77*Assembly!T$6+$BB77*Assembly!T$7+$BC77*Assembly!T$8+$BD77*Assembly!T$9+$BE77*Assembly!T$10+$BF77*Assembly!T$11+$BG77*Assembly!T$12+$BH77*Assembly!T$13+$BI77*Assembly!T$14+$BJ77*Assembly!T$15+$BK77*Assembly!T$16+$BL77*Assembly!T$17+$BM77*Assembly!T$18+$BN77*Assembly!T$19+$BO77*Assembly!T$20+$BP77*Assembly!T$21+$BQ77*Assembly!T$22+$BR77*Assembly!T$23+$BS77*Assembly!T$24</f>
        <v>#VALUE!</v>
      </c>
      <c r="CN77" s="336" t="e">
        <f>$AY77*Assembly!U$4+$AZ77*Assembly!U$5+$BA77*Assembly!U$6+$BB77*Assembly!U$7+$BC77*Assembly!U$8+$BD77*Assembly!U$9+$BE77*Assembly!U$10+$BF77*Assembly!U$11+$BG77*Assembly!U$12+$BH77*Assembly!U$13+$BI77*Assembly!U$14+$BJ77*Assembly!U$15+$BK77*Assembly!U$16+$BL77*Assembly!U$17+$BM77*Assembly!U$18+$BN77*Assembly!U$19+$BO77*Assembly!U$20+$BP77*Assembly!U$21+$BQ77*Assembly!U$22+$BR77*Assembly!U$23+$BS77*Assembly!U$24</f>
        <v>#VALUE!</v>
      </c>
      <c r="CO77" s="341" t="e">
        <f>$AY77*Assembly!V$4+$AZ77*Assembly!V$5+$BA77*Assembly!V$6+$BB77*Assembly!V$7+$BC77*Assembly!V$8+$BD77*Assembly!V$9+$BE77*Assembly!V$10+$BF77*Assembly!V$11+$BG77*Assembly!V$12+$BH77*Assembly!V$13+$BI77*Assembly!V$14+$BJ77*Assembly!V$15+$BK77*Assembly!V$16+$BL77*Assembly!V$17+$BM77*Assembly!V$18+$BN77*Assembly!V$19+$BO77*Assembly!V$20+$BP77*Assembly!V$21+$BQ77*Assembly!V$22+$BR77*Assembly!V$23+$BS77*Assembly!V$24</f>
        <v>#VALUE!</v>
      </c>
      <c r="CP77" s="341" t="e">
        <f>CF77*Refining!$F$3</f>
        <v>#VALUE!</v>
      </c>
      <c r="CQ77" s="341" t="e">
        <f>CG77*Refining!$F$4</f>
        <v>#VALUE!</v>
      </c>
      <c r="CR77" s="341" t="e">
        <f>CH77*Refining!$F$5</f>
        <v>#VALUE!</v>
      </c>
      <c r="CS77" s="341" t="e">
        <f>CI77*Refining!$F$6</f>
        <v>#VALUE!</v>
      </c>
      <c r="CT77" s="341" t="e">
        <f>CJ77*Refining!$F$7</f>
        <v>#VALUE!</v>
      </c>
      <c r="CU77" s="341" t="e">
        <f>CK77*Refining!$F$8</f>
        <v>#VALUE!</v>
      </c>
      <c r="CV77" s="341" t="e">
        <f>CL77*Refining!$F$9</f>
        <v>#VALUE!</v>
      </c>
      <c r="CW77" s="341" t="e">
        <f>CM77*Refining!$F$10</f>
        <v>#VALUE!</v>
      </c>
      <c r="CX77" s="341" t="e">
        <f>CN77*Refining!$F$11</f>
        <v>#VALUE!</v>
      </c>
      <c r="CY77" s="341" t="e">
        <f>CO77*Refining!$F$12</f>
        <v>#VALUE!</v>
      </c>
      <c r="CZ77" s="277" t="e">
        <f t="shared" ref="CZ77:DS77" si="310">IF(CF77 = 0, "", CF77)</f>
        <v>#VALUE!</v>
      </c>
      <c r="DA77" s="279" t="e">
        <f t="shared" si="310"/>
        <v>#VALUE!</v>
      </c>
      <c r="DB77" s="279" t="e">
        <f t="shared" si="310"/>
        <v>#VALUE!</v>
      </c>
      <c r="DC77" s="279" t="e">
        <f t="shared" si="310"/>
        <v>#VALUE!</v>
      </c>
      <c r="DD77" s="280" t="e">
        <f t="shared" si="310"/>
        <v>#VALUE!</v>
      </c>
      <c r="DE77" s="279" t="e">
        <f t="shared" si="310"/>
        <v>#VALUE!</v>
      </c>
      <c r="DF77" s="280" t="e">
        <f t="shared" si="310"/>
        <v>#VALUE!</v>
      </c>
      <c r="DG77" s="280" t="e">
        <f t="shared" si="310"/>
        <v>#VALUE!</v>
      </c>
      <c r="DH77" s="279" t="e">
        <f t="shared" si="310"/>
        <v>#VALUE!</v>
      </c>
      <c r="DI77" s="282" t="e">
        <f t="shared" si="310"/>
        <v>#VALUE!</v>
      </c>
      <c r="DJ77" s="277" t="e">
        <f t="shared" si="310"/>
        <v>#VALUE!</v>
      </c>
      <c r="DK77" s="279" t="e">
        <f t="shared" si="310"/>
        <v>#VALUE!</v>
      </c>
      <c r="DL77" s="279" t="e">
        <f t="shared" si="310"/>
        <v>#VALUE!</v>
      </c>
      <c r="DM77" s="279" t="e">
        <f t="shared" si="310"/>
        <v>#VALUE!</v>
      </c>
      <c r="DN77" s="280" t="e">
        <f t="shared" si="310"/>
        <v>#VALUE!</v>
      </c>
      <c r="DO77" s="279" t="e">
        <f t="shared" si="310"/>
        <v>#VALUE!</v>
      </c>
      <c r="DP77" s="279" t="e">
        <f t="shared" si="310"/>
        <v>#VALUE!</v>
      </c>
      <c r="DQ77" s="279" t="e">
        <f t="shared" si="310"/>
        <v>#VALUE!</v>
      </c>
      <c r="DR77" s="279" t="e">
        <f t="shared" si="310"/>
        <v>#VALUE!</v>
      </c>
      <c r="DS77" s="282" t="e">
        <f t="shared" si="310"/>
        <v>#VALUE!</v>
      </c>
      <c r="DT77" s="277" t="e">
        <f t="shared" si="11"/>
        <v>#VALUE!</v>
      </c>
      <c r="DU77" s="278" t="e">
        <f t="shared" si="12"/>
        <v>#VALUE!</v>
      </c>
      <c r="DV77" s="259" t="e">
        <f>CZ77*'Ores &amp; Ingots'!$C$3+DA77*'Ores &amp; Ingots'!$C$4+DB77*'Ores &amp; Ingots'!$C$5+DC77*'Ores &amp; Ingots'!$C$6+DD77*'Ores &amp; Ingots'!$C$7+DE77*'Ores &amp; Ingots'!$C$8+DF77*'Ores &amp; Ingots'!$C$9+DG77*'Ores &amp; Ingots'!$C$10+DH77*'Ores &amp; Ingots'!$C$11+DI77*'Ores &amp; Ingots'!$C$12</f>
        <v>#VALUE!</v>
      </c>
      <c r="DW77" s="259" t="e">
        <f>DJ77*'Ores &amp; Ingots'!$B$3+DK77*'Ores &amp; Ingots'!$B$4+DL77*'Ores &amp; Ingots'!$B$5+DM77*'Ores &amp; Ingots'!$B$6+DN77*'Ores &amp; Ingots'!$B$7+DO77*'Ores &amp; Ingots'!$B$8+DP77*'Ores &amp; Ingots'!$B$9+DQ77*'Ores &amp; Ingots'!$B$10+DR77*'Ores &amp; Ingots'!$B$11+DS77*'Ores &amp; Ingots'!$B$12</f>
        <v>#VALUE!</v>
      </c>
      <c r="DX77" s="278" t="e">
        <f>CZ77*Refining!$G$3+DA77*Refining!$G$4+DB77*Refining!$G$5+DC77*Refining!$G$6+DD77*Refining!$G$7+DE77*Refining!$G$8+DF77*Refining!$G$9+DG77*Refining!$G$10+DH77*Refining!$G$11+DI77*Refining!$G$12</f>
        <v>#VALUE!</v>
      </c>
      <c r="DY77" s="197" t="e">
        <f t="shared" si="13"/>
        <v>#VALUE!</v>
      </c>
      <c r="DZ77" s="284" t="e">
        <f t="shared" si="14"/>
        <v>#VALUE!</v>
      </c>
      <c r="EA77" s="277" t="e">
        <f t="shared" si="15"/>
        <v>#VALUE!</v>
      </c>
      <c r="EB77" s="286" t="e">
        <f t="shared" ref="EB77:EC77" si="311">EA77/60</f>
        <v>#VALUE!</v>
      </c>
      <c r="EC77" s="286" t="e">
        <f t="shared" si="311"/>
        <v>#VALUE!</v>
      </c>
      <c r="ED77" s="277" t="e">
        <f t="shared" si="17"/>
        <v>#VALUE!</v>
      </c>
      <c r="EE77" s="286" t="e">
        <f t="shared" ref="EE77:EF77" si="312">ED77/1000</f>
        <v>#VALUE!</v>
      </c>
      <c r="EF77" s="287" t="e">
        <f t="shared" si="312"/>
        <v>#VALUE!</v>
      </c>
      <c r="EG77" s="273" t="e">
        <f t="shared" si="19"/>
        <v>#VALUE!</v>
      </c>
      <c r="EH77" s="288" t="e">
        <f t="shared" si="20"/>
        <v>#VALUE!</v>
      </c>
      <c r="EI77" s="133">
        <v>312</v>
      </c>
    </row>
    <row r="78" spans="1:139" ht="12.75" x14ac:dyDescent="0.2">
      <c r="A78" s="915" t="s">
        <v>303</v>
      </c>
      <c r="B78" s="55" t="s">
        <v>304</v>
      </c>
      <c r="C78" s="56" t="s">
        <v>156</v>
      </c>
      <c r="D78" s="56">
        <v>1</v>
      </c>
      <c r="E78" s="56">
        <v>1</v>
      </c>
      <c r="F78" s="56">
        <v>1</v>
      </c>
      <c r="G78" s="346">
        <f t="shared" si="0"/>
        <v>15.625</v>
      </c>
      <c r="H78" s="347">
        <v>3</v>
      </c>
      <c r="I78" s="347">
        <v>3</v>
      </c>
      <c r="J78" s="348">
        <f>H78/Main!$D$9</f>
        <v>0.6</v>
      </c>
      <c r="K78" s="348">
        <f>I78/Main!$D$10</f>
        <v>1.5</v>
      </c>
      <c r="L78" s="348">
        <f t="shared" si="1"/>
        <v>2.5</v>
      </c>
      <c r="M78" s="348">
        <v>1</v>
      </c>
      <c r="N78" s="349">
        <v>60</v>
      </c>
      <c r="O78" s="350">
        <v>60</v>
      </c>
      <c r="P78" s="351"/>
      <c r="Q78" s="352"/>
      <c r="R78" s="351"/>
      <c r="S78" s="353"/>
      <c r="T78" s="353"/>
      <c r="U78" s="351"/>
      <c r="V78" s="351"/>
      <c r="W78" s="353"/>
      <c r="X78" s="353"/>
      <c r="Y78" s="351"/>
      <c r="Z78" s="351"/>
      <c r="AA78" s="351"/>
      <c r="AB78" s="351"/>
      <c r="AC78" s="378" t="s">
        <v>220</v>
      </c>
      <c r="AD78" s="103">
        <v>0</v>
      </c>
      <c r="AE78" s="103">
        <v>0</v>
      </c>
      <c r="AF78" s="103">
        <v>0</v>
      </c>
      <c r="AG78" s="103">
        <v>0</v>
      </c>
      <c r="AH78" s="103">
        <v>6</v>
      </c>
      <c r="AI78" s="103">
        <v>0</v>
      </c>
      <c r="AJ78" s="103">
        <v>0</v>
      </c>
      <c r="AK78" s="104">
        <v>6</v>
      </c>
      <c r="AL78" s="103">
        <v>10</v>
      </c>
      <c r="AM78" s="103">
        <v>0</v>
      </c>
      <c r="AN78" s="103">
        <v>0</v>
      </c>
      <c r="AO78" s="103">
        <v>0</v>
      </c>
      <c r="AP78" s="103">
        <v>0</v>
      </c>
      <c r="AQ78" s="103">
        <v>0</v>
      </c>
      <c r="AR78" s="103">
        <v>0</v>
      </c>
      <c r="AS78" s="103">
        <v>0</v>
      </c>
      <c r="AT78" s="103">
        <v>0</v>
      </c>
      <c r="AU78" s="103">
        <v>0</v>
      </c>
      <c r="AV78" s="103">
        <v>0</v>
      </c>
      <c r="AW78" s="103">
        <v>0</v>
      </c>
      <c r="AX78" s="103">
        <v>0</v>
      </c>
      <c r="AY78" s="379" t="str">
        <f t="shared" ref="AY78:BS78" si="313">IF(AD78 = 0, "", AD78)</f>
        <v/>
      </c>
      <c r="AZ78" s="102" t="str">
        <f t="shared" si="313"/>
        <v/>
      </c>
      <c r="BA78" s="102" t="str">
        <f t="shared" si="313"/>
        <v/>
      </c>
      <c r="BB78" s="102" t="str">
        <f t="shared" si="313"/>
        <v/>
      </c>
      <c r="BC78" s="103">
        <f t="shared" si="313"/>
        <v>6</v>
      </c>
      <c r="BD78" s="102" t="str">
        <f t="shared" si="313"/>
        <v/>
      </c>
      <c r="BE78" s="102" t="str">
        <f t="shared" si="313"/>
        <v/>
      </c>
      <c r="BF78" s="104">
        <f t="shared" si="313"/>
        <v>6</v>
      </c>
      <c r="BG78" s="103">
        <f t="shared" si="313"/>
        <v>10</v>
      </c>
      <c r="BH78" s="102" t="str">
        <f t="shared" si="313"/>
        <v/>
      </c>
      <c r="BI78" s="102" t="str">
        <f t="shared" si="313"/>
        <v/>
      </c>
      <c r="BJ78" s="102" t="str">
        <f t="shared" si="313"/>
        <v/>
      </c>
      <c r="BK78" s="102" t="str">
        <f t="shared" si="313"/>
        <v/>
      </c>
      <c r="BL78" s="102" t="str">
        <f t="shared" si="313"/>
        <v/>
      </c>
      <c r="BM78" s="102" t="str">
        <f t="shared" si="313"/>
        <v/>
      </c>
      <c r="BN78" s="102" t="str">
        <f t="shared" si="313"/>
        <v/>
      </c>
      <c r="BO78" s="102" t="str">
        <f t="shared" si="313"/>
        <v/>
      </c>
      <c r="BP78" s="102" t="str">
        <f t="shared" si="313"/>
        <v/>
      </c>
      <c r="BQ78" s="102" t="str">
        <f t="shared" si="313"/>
        <v/>
      </c>
      <c r="BR78" s="102" t="str">
        <f t="shared" si="313"/>
        <v/>
      </c>
      <c r="BS78" s="105" t="str">
        <f t="shared" si="313"/>
        <v/>
      </c>
      <c r="BT78" s="107" t="e">
        <f>$AY78*Assembly!Z$4+$AZ78*Assembly!Z$5+$BA78*Assembly!Z$6+$BB78*Assembly!Z$7+$BC78*Assembly!Z$8+$BD78*Assembly!Z$9+$BE78*Assembly!Z$10+$BF78*Assembly!Z$11+$BG78*Assembly!Z$12+$BH78*Assembly!Z$13+$BI78*Assembly!Z$14+$BJ78*Assembly!Z$15+$BK78*Assembly!Z$16+$BL78*Assembly!Z$17+$BM78*Assembly!Z$18+$BN78*Assembly!Z$19+$BO78*Assembly!Z$20+$BP78*Assembly!Z$21+$BQ78*Assembly!Z$22+$BR78*Assembly!Z$23+$BS78*Assembly!Z$24</f>
        <v>#VALUE!</v>
      </c>
      <c r="BU78" s="103" t="e">
        <f t="shared" si="3"/>
        <v>#VALUE!</v>
      </c>
      <c r="BV78" s="109"/>
      <c r="BW78" s="103" t="e">
        <f>$AY78*Assembly!AD$4+$AZ78*Assembly!AD$5+$BA78*Assembly!AD$6+$BB78*Assembly!AD$7+$BC78*Assembly!AD$8+$BD78*Assembly!AD$9+$BE78*Assembly!AD$10+$BF78*Assembly!AD$11+$BG78*Assembly!AD$12+$BH78*Assembly!AD$13+$BI78*Assembly!AD$14+$BJ78*Assembly!AD$15+$BK78*Assembly!AD$16+$BL78*Assembly!AD$17+$BM78*Assembly!AD$18+$BN78*Assembly!AD$19+$BO78*Assembly!AD$20+$BP78*Assembly!AD$21+$BQ78*Assembly!AD$22+$BR78*Assembly!AD$23+$BS78*Assembly!AD$24</f>
        <v>#VALUE!</v>
      </c>
      <c r="BX78" s="110" t="e">
        <f t="shared" si="4"/>
        <v>#VALUE!</v>
      </c>
      <c r="BY78" s="111" t="e">
        <f t="shared" si="5"/>
        <v>#VALUE!</v>
      </c>
      <c r="BZ78" s="112" t="e">
        <f t="shared" si="6"/>
        <v>#VALUE!</v>
      </c>
      <c r="CA78" s="111" t="e">
        <f t="shared" si="7"/>
        <v>#VALUE!</v>
      </c>
      <c r="CB78" s="103" t="e">
        <f>$AY78*Assembly!Y$4+$AZ78*Assembly!Y$5+$BA78*Assembly!Y$6+$BB78*Assembly!Y$7+$BC78*Assembly!Y$8+$BD78*Assembly!Y$9+$BE78*Assembly!Y$10+$BF78*Assembly!Y$11+$BG78*Assembly!Y$12+$BH78*Assembly!Y$13+$BI78*Assembly!Y$14+$BJ78*Assembly!Y$15+$BK78*Assembly!Y$16+$BL78*Assembly!Y$17+$BM78*Assembly!Y$18+$BN78*Assembly!Y$19+$BO78*Assembly!Y$20+$BP78*Assembly!Y$21+$BQ78*Assembly!Y$22+$BR78*Assembly!Y$23+$BS78*Assembly!Y$24</f>
        <v>#VALUE!</v>
      </c>
      <c r="CC78" s="103" t="e">
        <f t="shared" si="8"/>
        <v>#VALUE!</v>
      </c>
      <c r="CD78" s="113" t="e">
        <f t="shared" si="9"/>
        <v>#VALUE!</v>
      </c>
      <c r="CE78" s="114" t="e">
        <f>$AY78*Assembly!AC$4+$AZ78*Assembly!AC$5+$BA78*Assembly!AC$6+$BB78*Assembly!AC$7+$BC78*Assembly!AC$8+$BD78*Assembly!AC$9+$BE78*Assembly!AC$10+$BF78*Assembly!AC$11+$BG78*Assembly!AC$12+$BH78*Assembly!AC$13+$BI78*Assembly!AC$14+$BJ78*Assembly!AC$15+$BK78*Assembly!AC$16+$BL78*Assembly!AC$17+$BM78*Assembly!AC$18+$BN78*Assembly!AC$19+$BO78*Assembly!AC$20+$BP78*Assembly!AC$21+$BQ78*Assembly!AC$22+$BR78*Assembly!AC$23+$BS78*Assembly!AC$24</f>
        <v>#VALUE!</v>
      </c>
      <c r="CF78" s="352" t="e">
        <f>$AY78*Assembly!M$4+$AZ78*Assembly!M$5+$BA78*Assembly!M$6+$BB78*Assembly!M$7+$BC78*Assembly!M$8+$BD78*Assembly!M$9+$BE78*Assembly!M$10+$BF78*Assembly!M$11+$BG78*Assembly!M$12+$BH78*Assembly!M$13+$BI78*Assembly!M$14+$BJ78*Assembly!M$15+$BK78*Assembly!M$16+$BL78*Assembly!M$17+$BM78*Assembly!M$18+$BN78*Assembly!M$19+$BO78*Assembly!M$20+$BP78*Assembly!M$21+$BQ78*Assembly!M$22+$BR78*Assembly!M$23+$BS78*Assembly!M$24</f>
        <v>#VALUE!</v>
      </c>
      <c r="CG78" s="352" t="e">
        <f>$AY78*Assembly!N$4+$AZ78*Assembly!N$5+$BA78*Assembly!N$6+$BB78*Assembly!N$7+$BC78*Assembly!N$8+$BD78*Assembly!N$9+$BE78*Assembly!N$10+$BF78*Assembly!N$11+$BG78*Assembly!N$12+$BH78*Assembly!N$13+$BI78*Assembly!N$14+$BJ78*Assembly!N$15+$BK78*Assembly!N$16+$BL78*Assembly!N$17+$BM78*Assembly!N$18+$BN78*Assembly!N$19+$BO78*Assembly!N$20+$BP78*Assembly!N$21+$BQ78*Assembly!N$22+$BR78*Assembly!N$23+$BS78*Assembly!N$24</f>
        <v>#VALUE!</v>
      </c>
      <c r="CH78" s="352" t="e">
        <f>$AY78*Assembly!O$4+$AZ78*Assembly!O$5+$BA78*Assembly!O$6+$BB78*Assembly!O$7+$BC78*Assembly!O$8+$BD78*Assembly!O$9+$BE78*Assembly!O$10+$BF78*Assembly!O$11+$BG78*Assembly!O$12+$BH78*Assembly!O$13+$BI78*Assembly!O$14+$BJ78*Assembly!O$15+$BK78*Assembly!O$16+$BL78*Assembly!O$17+$BM78*Assembly!O$18+$BN78*Assembly!O$19+$BO78*Assembly!O$20+$BP78*Assembly!O$21+$BQ78*Assembly!O$22+$BR78*Assembly!O$23+$BS78*Assembly!O$24</f>
        <v>#VALUE!</v>
      </c>
      <c r="CI78" s="347" t="e">
        <f>$AY78*Assembly!P$4+$AZ78*Assembly!P$5+$BA78*Assembly!P$6+$BB78*Assembly!P$7+$BC78*Assembly!P$8+$BD78*Assembly!P$9+$BE78*Assembly!P$10+$BF78*Assembly!P$11+$BG78*Assembly!P$12+$BH78*Assembly!P$13+$BI78*Assembly!P$14+$BJ78*Assembly!P$15+$BK78*Assembly!P$16+$BL78*Assembly!P$17+$BM78*Assembly!P$18+$BN78*Assembly!P$19+$BO78*Assembly!P$20+$BP78*Assembly!P$21+$BQ78*Assembly!P$22+$BR78*Assembly!P$23+$BS78*Assembly!P$24</f>
        <v>#VALUE!</v>
      </c>
      <c r="CJ78" s="347" t="e">
        <f>$AY78*Assembly!Q$4+$AZ78*Assembly!Q$5+$BA78*Assembly!Q$6+$BB78*Assembly!Q$7+$BC78*Assembly!Q$8+$BD78*Assembly!Q$9+$BE78*Assembly!Q$10+$BF78*Assembly!Q$11+$BG78*Assembly!Q$12+$BH78*Assembly!Q$13+$BI78*Assembly!Q$14+$BJ78*Assembly!Q$15+$BK78*Assembly!Q$16+$BL78*Assembly!Q$17+$BM78*Assembly!Q$18+$BN78*Assembly!Q$19+$BO78*Assembly!Q$20+$BP78*Assembly!Q$21+$BQ78*Assembly!Q$22+$BR78*Assembly!Q$23+$BS78*Assembly!Q$24</f>
        <v>#VALUE!</v>
      </c>
      <c r="CK78" s="352" t="e">
        <f>$AY78*Assembly!R$4+$AZ78*Assembly!R$5+$BA78*Assembly!R$6+$BB78*Assembly!R$7+$BC78*Assembly!R$8+$BD78*Assembly!R$9+$BE78*Assembly!R$10+$BF78*Assembly!R$11+$BG78*Assembly!R$12+$BH78*Assembly!R$13+$BI78*Assembly!R$14+$BJ78*Assembly!R$15+$BK78*Assembly!R$16+$BL78*Assembly!R$17+$BM78*Assembly!R$18+$BN78*Assembly!R$19+$BO78*Assembly!R$20+$BP78*Assembly!R$21+$BQ78*Assembly!R$22+$BR78*Assembly!R$23+$BS78*Assembly!R$24</f>
        <v>#VALUE!</v>
      </c>
      <c r="CL78" s="347" t="e">
        <f>$AY78*Assembly!S$4+$AZ78*Assembly!S$5+$BA78*Assembly!S$6+$BB78*Assembly!S$7+$BC78*Assembly!S$8+$BD78*Assembly!S$9+$BE78*Assembly!S$10+$BF78*Assembly!S$11+$BG78*Assembly!S$12+$BH78*Assembly!S$13+$BI78*Assembly!S$14+$BJ78*Assembly!S$15+$BK78*Assembly!S$16+$BL78*Assembly!S$17+$BM78*Assembly!S$18+$BN78*Assembly!S$19+$BO78*Assembly!S$20+$BP78*Assembly!S$21+$BQ78*Assembly!S$22+$BR78*Assembly!S$23+$BS78*Assembly!S$24</f>
        <v>#VALUE!</v>
      </c>
      <c r="CM78" s="347" t="e">
        <f>$AY78*Assembly!T$4+$AZ78*Assembly!T$5+$BA78*Assembly!T$6+$BB78*Assembly!T$7+$BC78*Assembly!T$8+$BD78*Assembly!T$9+$BE78*Assembly!T$10+$BF78*Assembly!T$11+$BG78*Assembly!T$12+$BH78*Assembly!T$13+$BI78*Assembly!T$14+$BJ78*Assembly!T$15+$BK78*Assembly!T$16+$BL78*Assembly!T$17+$BM78*Assembly!T$18+$BN78*Assembly!T$19+$BO78*Assembly!T$20+$BP78*Assembly!T$21+$BQ78*Assembly!T$22+$BR78*Assembly!T$23+$BS78*Assembly!T$24</f>
        <v>#VALUE!</v>
      </c>
      <c r="CN78" s="347" t="e">
        <f>$AY78*Assembly!U$4+$AZ78*Assembly!U$5+$BA78*Assembly!U$6+$BB78*Assembly!U$7+$BC78*Assembly!U$8+$BD78*Assembly!U$9+$BE78*Assembly!U$10+$BF78*Assembly!U$11+$BG78*Assembly!U$12+$BH78*Assembly!U$13+$BI78*Assembly!U$14+$BJ78*Assembly!U$15+$BK78*Assembly!U$16+$BL78*Assembly!U$17+$BM78*Assembly!U$18+$BN78*Assembly!U$19+$BO78*Assembly!U$20+$BP78*Assembly!U$21+$BQ78*Assembly!U$22+$BR78*Assembly!U$23+$BS78*Assembly!U$24</f>
        <v>#VALUE!</v>
      </c>
      <c r="CO78" s="352" t="e">
        <f>$AY78*Assembly!V$4+$AZ78*Assembly!V$5+$BA78*Assembly!V$6+$BB78*Assembly!V$7+$BC78*Assembly!V$8+$BD78*Assembly!V$9+$BE78*Assembly!V$10+$BF78*Assembly!V$11+$BG78*Assembly!V$12+$BH78*Assembly!V$13+$BI78*Assembly!V$14+$BJ78*Assembly!V$15+$BK78*Assembly!V$16+$BL78*Assembly!V$17+$BM78*Assembly!V$18+$BN78*Assembly!V$19+$BO78*Assembly!V$20+$BP78*Assembly!V$21+$BQ78*Assembly!V$22+$BR78*Assembly!V$23+$BS78*Assembly!V$24</f>
        <v>#VALUE!</v>
      </c>
      <c r="CP78" s="352" t="e">
        <f>CF78*Refining!$F$3</f>
        <v>#VALUE!</v>
      </c>
      <c r="CQ78" s="352" t="e">
        <f>CG78*Refining!$F$4</f>
        <v>#VALUE!</v>
      </c>
      <c r="CR78" s="352" t="e">
        <f>CH78*Refining!$F$5</f>
        <v>#VALUE!</v>
      </c>
      <c r="CS78" s="352" t="e">
        <f>CI78*Refining!$F$6</f>
        <v>#VALUE!</v>
      </c>
      <c r="CT78" s="352" t="e">
        <f>CJ78*Refining!$F$7</f>
        <v>#VALUE!</v>
      </c>
      <c r="CU78" s="352" t="e">
        <f>CK78*Refining!$F$8</f>
        <v>#VALUE!</v>
      </c>
      <c r="CV78" s="352" t="e">
        <f>CL78*Refining!$F$9</f>
        <v>#VALUE!</v>
      </c>
      <c r="CW78" s="352" t="e">
        <f>CM78*Refining!$F$10</f>
        <v>#VALUE!</v>
      </c>
      <c r="CX78" s="352" t="e">
        <f>CN78*Refining!$F$11</f>
        <v>#VALUE!</v>
      </c>
      <c r="CY78" s="352" t="e">
        <f>CO78*Refining!$F$12</f>
        <v>#VALUE!</v>
      </c>
      <c r="CZ78" s="121" t="e">
        <f t="shared" ref="CZ78:DS78" si="314">IF(CF78 = 0, "", CF78)</f>
        <v>#VALUE!</v>
      </c>
      <c r="DA78" s="122" t="e">
        <f t="shared" si="314"/>
        <v>#VALUE!</v>
      </c>
      <c r="DB78" s="122" t="e">
        <f t="shared" si="314"/>
        <v>#VALUE!</v>
      </c>
      <c r="DC78" s="122" t="e">
        <f t="shared" si="314"/>
        <v>#VALUE!</v>
      </c>
      <c r="DD78" s="123" t="e">
        <f t="shared" si="314"/>
        <v>#VALUE!</v>
      </c>
      <c r="DE78" s="122" t="e">
        <f t="shared" si="314"/>
        <v>#VALUE!</v>
      </c>
      <c r="DF78" s="123" t="e">
        <f t="shared" si="314"/>
        <v>#VALUE!</v>
      </c>
      <c r="DG78" s="123" t="e">
        <f t="shared" si="314"/>
        <v>#VALUE!</v>
      </c>
      <c r="DH78" s="122" t="e">
        <f t="shared" si="314"/>
        <v>#VALUE!</v>
      </c>
      <c r="DI78" s="124" t="e">
        <f t="shared" si="314"/>
        <v>#VALUE!</v>
      </c>
      <c r="DJ78" s="121" t="e">
        <f t="shared" si="314"/>
        <v>#VALUE!</v>
      </c>
      <c r="DK78" s="122" t="e">
        <f t="shared" si="314"/>
        <v>#VALUE!</v>
      </c>
      <c r="DL78" s="122" t="e">
        <f t="shared" si="314"/>
        <v>#VALUE!</v>
      </c>
      <c r="DM78" s="122" t="e">
        <f t="shared" si="314"/>
        <v>#VALUE!</v>
      </c>
      <c r="DN78" s="123" t="e">
        <f t="shared" si="314"/>
        <v>#VALUE!</v>
      </c>
      <c r="DO78" s="122" t="e">
        <f t="shared" si="314"/>
        <v>#VALUE!</v>
      </c>
      <c r="DP78" s="122" t="e">
        <f t="shared" si="314"/>
        <v>#VALUE!</v>
      </c>
      <c r="DQ78" s="122" t="e">
        <f t="shared" si="314"/>
        <v>#VALUE!</v>
      </c>
      <c r="DR78" s="122" t="e">
        <f t="shared" si="314"/>
        <v>#VALUE!</v>
      </c>
      <c r="DS78" s="124" t="e">
        <f t="shared" si="314"/>
        <v>#VALUE!</v>
      </c>
      <c r="DT78" s="121" t="e">
        <f t="shared" si="11"/>
        <v>#VALUE!</v>
      </c>
      <c r="DU78" s="125" t="e">
        <f t="shared" si="12"/>
        <v>#VALUE!</v>
      </c>
      <c r="DV78" s="103" t="e">
        <f>CZ78*'Ores &amp; Ingots'!$C$3+DA78*'Ores &amp; Ingots'!$C$4+DB78*'Ores &amp; Ingots'!$C$5+DC78*'Ores &amp; Ingots'!$C$6+DD78*'Ores &amp; Ingots'!$C$7+DE78*'Ores &amp; Ingots'!$C$8+DF78*'Ores &amp; Ingots'!$C$9+DG78*'Ores &amp; Ingots'!$C$10+DH78*'Ores &amp; Ingots'!$C$11+DI78*'Ores &amp; Ingots'!$C$12</f>
        <v>#VALUE!</v>
      </c>
      <c r="DW78" s="103" t="e">
        <f>DJ78*'Ores &amp; Ingots'!$B$3+DK78*'Ores &amp; Ingots'!$B$4+DL78*'Ores &amp; Ingots'!$B$5+DM78*'Ores &amp; Ingots'!$B$6+DN78*'Ores &amp; Ingots'!$B$7+DO78*'Ores &amp; Ingots'!$B$8+DP78*'Ores &amp; Ingots'!$B$9+DQ78*'Ores &amp; Ingots'!$B$10+DR78*'Ores &amp; Ingots'!$B$11+DS78*'Ores &amp; Ingots'!$B$12</f>
        <v>#VALUE!</v>
      </c>
      <c r="DX78" s="125" t="e">
        <f>CZ78*Refining!$G$3+DA78*Refining!$G$4+DB78*Refining!$G$5+DC78*Refining!$G$6+DD78*Refining!$G$7+DE78*Refining!$G$8+DF78*Refining!$G$9+DG78*Refining!$G$10+DH78*Refining!$G$11+DI78*Refining!$G$12</f>
        <v>#VALUE!</v>
      </c>
      <c r="DY78" s="125" t="e">
        <f t="shared" si="13"/>
        <v>#VALUE!</v>
      </c>
      <c r="DZ78" s="129" t="e">
        <f t="shared" si="14"/>
        <v>#VALUE!</v>
      </c>
      <c r="EA78" s="121" t="e">
        <f t="shared" si="15"/>
        <v>#VALUE!</v>
      </c>
      <c r="EB78" s="131" t="e">
        <f t="shared" ref="EB78:EC78" si="315">EA78/60</f>
        <v>#VALUE!</v>
      </c>
      <c r="EC78" s="131" t="e">
        <f t="shared" si="315"/>
        <v>#VALUE!</v>
      </c>
      <c r="ED78" s="121" t="e">
        <f t="shared" si="17"/>
        <v>#VALUE!</v>
      </c>
      <c r="EE78" s="131" t="e">
        <f t="shared" ref="EE78:EF78" si="316">ED78/1000</f>
        <v>#VALUE!</v>
      </c>
      <c r="EF78" s="134" t="e">
        <f t="shared" si="316"/>
        <v>#VALUE!</v>
      </c>
      <c r="EG78" s="113" t="e">
        <f t="shared" si="19"/>
        <v>#VALUE!</v>
      </c>
      <c r="EH78" s="293" t="e">
        <f t="shared" si="20"/>
        <v>#VALUE!</v>
      </c>
      <c r="EI78" s="133">
        <v>232</v>
      </c>
    </row>
    <row r="79" spans="1:139" ht="12.75" x14ac:dyDescent="0.2">
      <c r="A79" s="864"/>
      <c r="B79" s="135" t="s">
        <v>304</v>
      </c>
      <c r="C79" s="137" t="s">
        <v>155</v>
      </c>
      <c r="D79" s="137">
        <v>1</v>
      </c>
      <c r="E79" s="137">
        <v>1</v>
      </c>
      <c r="F79" s="137">
        <v>1</v>
      </c>
      <c r="G79" s="202">
        <f t="shared" si="0"/>
        <v>0.125</v>
      </c>
      <c r="H79" s="203">
        <v>3</v>
      </c>
      <c r="I79" s="203">
        <v>3</v>
      </c>
      <c r="J79" s="204">
        <f>H79/Main!$D$9</f>
        <v>0.6</v>
      </c>
      <c r="K79" s="204">
        <f>I79/Main!$D$10</f>
        <v>1.5</v>
      </c>
      <c r="L79" s="204">
        <f t="shared" si="1"/>
        <v>2.5</v>
      </c>
      <c r="M79" s="204">
        <v>1</v>
      </c>
      <c r="N79" s="214">
        <v>20</v>
      </c>
      <c r="O79" s="206">
        <v>20</v>
      </c>
      <c r="P79" s="207"/>
      <c r="Q79" s="208"/>
      <c r="R79" s="207"/>
      <c r="S79" s="209"/>
      <c r="T79" s="209"/>
      <c r="U79" s="207"/>
      <c r="V79" s="207"/>
      <c r="W79" s="209"/>
      <c r="X79" s="209"/>
      <c r="Y79" s="207"/>
      <c r="Z79" s="207"/>
      <c r="AA79" s="207"/>
      <c r="AB79" s="207"/>
      <c r="AC79" s="371"/>
      <c r="AD79" s="165">
        <v>0</v>
      </c>
      <c r="AE79" s="165">
        <v>0</v>
      </c>
      <c r="AF79" s="165">
        <v>0</v>
      </c>
      <c r="AG79" s="165">
        <v>0</v>
      </c>
      <c r="AH79" s="165">
        <v>4</v>
      </c>
      <c r="AI79" s="165">
        <v>0</v>
      </c>
      <c r="AJ79" s="165">
        <v>0</v>
      </c>
      <c r="AK79" s="171">
        <v>4</v>
      </c>
      <c r="AL79" s="165">
        <v>3</v>
      </c>
      <c r="AM79" s="165">
        <v>0</v>
      </c>
      <c r="AN79" s="165">
        <v>0</v>
      </c>
      <c r="AO79" s="165">
        <v>0</v>
      </c>
      <c r="AP79" s="165">
        <v>0</v>
      </c>
      <c r="AQ79" s="165">
        <v>0</v>
      </c>
      <c r="AR79" s="165">
        <v>0</v>
      </c>
      <c r="AS79" s="165">
        <v>0</v>
      </c>
      <c r="AT79" s="165">
        <v>0</v>
      </c>
      <c r="AU79" s="165">
        <v>0</v>
      </c>
      <c r="AV79" s="165">
        <v>0</v>
      </c>
      <c r="AW79" s="165">
        <v>0</v>
      </c>
      <c r="AX79" s="165">
        <v>0</v>
      </c>
      <c r="AY79" s="162" t="str">
        <f t="shared" ref="AY79:BS79" si="317">IF(AD79 = 0, "", AD79)</f>
        <v/>
      </c>
      <c r="AZ79" s="163" t="str">
        <f t="shared" si="317"/>
        <v/>
      </c>
      <c r="BA79" s="163" t="str">
        <f t="shared" si="317"/>
        <v/>
      </c>
      <c r="BB79" s="163" t="str">
        <f t="shared" si="317"/>
        <v/>
      </c>
      <c r="BC79" s="165">
        <f t="shared" si="317"/>
        <v>4</v>
      </c>
      <c r="BD79" s="163" t="str">
        <f t="shared" si="317"/>
        <v/>
      </c>
      <c r="BE79" s="163" t="str">
        <f t="shared" si="317"/>
        <v/>
      </c>
      <c r="BF79" s="171">
        <f t="shared" si="317"/>
        <v>4</v>
      </c>
      <c r="BG79" s="165">
        <f t="shared" si="317"/>
        <v>3</v>
      </c>
      <c r="BH79" s="163" t="str">
        <f t="shared" si="317"/>
        <v/>
      </c>
      <c r="BI79" s="163" t="str">
        <f t="shared" si="317"/>
        <v/>
      </c>
      <c r="BJ79" s="163" t="str">
        <f t="shared" si="317"/>
        <v/>
      </c>
      <c r="BK79" s="163" t="str">
        <f t="shared" si="317"/>
        <v/>
      </c>
      <c r="BL79" s="163" t="str">
        <f t="shared" si="317"/>
        <v/>
      </c>
      <c r="BM79" s="163" t="str">
        <f t="shared" si="317"/>
        <v/>
      </c>
      <c r="BN79" s="163" t="str">
        <f t="shared" si="317"/>
        <v/>
      </c>
      <c r="BO79" s="163" t="str">
        <f t="shared" si="317"/>
        <v/>
      </c>
      <c r="BP79" s="163" t="str">
        <f t="shared" si="317"/>
        <v/>
      </c>
      <c r="BQ79" s="163" t="str">
        <f t="shared" si="317"/>
        <v/>
      </c>
      <c r="BR79" s="163" t="str">
        <f t="shared" si="317"/>
        <v/>
      </c>
      <c r="BS79" s="173" t="str">
        <f t="shared" si="317"/>
        <v/>
      </c>
      <c r="BT79" s="175" t="e">
        <f>$AY79*Assembly!Z$4+$AZ79*Assembly!Z$5+$BA79*Assembly!Z$6+$BB79*Assembly!Z$7+$BC79*Assembly!Z$8+$BD79*Assembly!Z$9+$BE79*Assembly!Z$10+$BF79*Assembly!Z$11+$BG79*Assembly!Z$12+$BH79*Assembly!Z$13+$BI79*Assembly!Z$14+$BJ79*Assembly!Z$15+$BK79*Assembly!Z$16+$BL79*Assembly!Z$17+$BM79*Assembly!Z$18+$BN79*Assembly!Z$19+$BO79*Assembly!Z$20+$BP79*Assembly!Z$21+$BQ79*Assembly!Z$22+$BR79*Assembly!Z$23+$BS79*Assembly!Z$24</f>
        <v>#VALUE!</v>
      </c>
      <c r="BU79" s="165" t="e">
        <f t="shared" si="3"/>
        <v>#VALUE!</v>
      </c>
      <c r="BV79" s="176"/>
      <c r="BW79" s="165" t="e">
        <f>$AY79*Assembly!AD$4+$AZ79*Assembly!AD$5+$BA79*Assembly!AD$6+$BB79*Assembly!AD$7+$BC79*Assembly!AD$8+$BD79*Assembly!AD$9+$BE79*Assembly!AD$10+$BF79*Assembly!AD$11+$BG79*Assembly!AD$12+$BH79*Assembly!AD$13+$BI79*Assembly!AD$14+$BJ79*Assembly!AD$15+$BK79*Assembly!AD$16+$BL79*Assembly!AD$17+$BM79*Assembly!AD$18+$BN79*Assembly!AD$19+$BO79*Assembly!AD$20+$BP79*Assembly!AD$21+$BQ79*Assembly!AD$22+$BR79*Assembly!AD$23+$BS79*Assembly!AD$24</f>
        <v>#VALUE!</v>
      </c>
      <c r="BX79" s="180" t="e">
        <f t="shared" si="4"/>
        <v>#VALUE!</v>
      </c>
      <c r="BY79" s="181" t="e">
        <f t="shared" si="5"/>
        <v>#VALUE!</v>
      </c>
      <c r="BZ79" s="182" t="e">
        <f t="shared" si="6"/>
        <v>#VALUE!</v>
      </c>
      <c r="CA79" s="181" t="e">
        <f t="shared" si="7"/>
        <v>#VALUE!</v>
      </c>
      <c r="CB79" s="165" t="e">
        <f>$AY79*Assembly!Y$4+$AZ79*Assembly!Y$5+$BA79*Assembly!Y$6+$BB79*Assembly!Y$7+$BC79*Assembly!Y$8+$BD79*Assembly!Y$9+$BE79*Assembly!Y$10+$BF79*Assembly!Y$11+$BG79*Assembly!Y$12+$BH79*Assembly!Y$13+$BI79*Assembly!Y$14+$BJ79*Assembly!Y$15+$BK79*Assembly!Y$16+$BL79*Assembly!Y$17+$BM79*Assembly!Y$18+$BN79*Assembly!Y$19+$BO79*Assembly!Y$20+$BP79*Assembly!Y$21+$BQ79*Assembly!Y$22+$BR79*Assembly!Y$23+$BS79*Assembly!Y$24</f>
        <v>#VALUE!</v>
      </c>
      <c r="CC79" s="165" t="e">
        <f t="shared" si="8"/>
        <v>#VALUE!</v>
      </c>
      <c r="CD79" s="136" t="e">
        <f t="shared" si="9"/>
        <v>#VALUE!</v>
      </c>
      <c r="CE79" s="184" t="e">
        <f>$AY79*Assembly!AC$4+$AZ79*Assembly!AC$5+$BA79*Assembly!AC$6+$BB79*Assembly!AC$7+$BC79*Assembly!AC$8+$BD79*Assembly!AC$9+$BE79*Assembly!AC$10+$BF79*Assembly!AC$11+$BG79*Assembly!AC$12+$BH79*Assembly!AC$13+$BI79*Assembly!AC$14+$BJ79*Assembly!AC$15+$BK79*Assembly!AC$16+$BL79*Assembly!AC$17+$BM79*Assembly!AC$18+$BN79*Assembly!AC$19+$BO79*Assembly!AC$20+$BP79*Assembly!AC$21+$BQ79*Assembly!AC$22+$BR79*Assembly!AC$23+$BS79*Assembly!AC$24</f>
        <v>#VALUE!</v>
      </c>
      <c r="CF79" s="208" t="e">
        <f>$AY79*Assembly!M$4+$AZ79*Assembly!M$5+$BA79*Assembly!M$6+$BB79*Assembly!M$7+$BC79*Assembly!M$8+$BD79*Assembly!M$9+$BE79*Assembly!M$10+$BF79*Assembly!M$11+$BG79*Assembly!M$12+$BH79*Assembly!M$13+$BI79*Assembly!M$14+$BJ79*Assembly!M$15+$BK79*Assembly!M$16+$BL79*Assembly!M$17+$BM79*Assembly!M$18+$BN79*Assembly!M$19+$BO79*Assembly!M$20+$BP79*Assembly!M$21+$BQ79*Assembly!M$22+$BR79*Assembly!M$23+$BS79*Assembly!M$24</f>
        <v>#VALUE!</v>
      </c>
      <c r="CG79" s="208" t="e">
        <f>$AY79*Assembly!N$4+$AZ79*Assembly!N$5+$BA79*Assembly!N$6+$BB79*Assembly!N$7+$BC79*Assembly!N$8+$BD79*Assembly!N$9+$BE79*Assembly!N$10+$BF79*Assembly!N$11+$BG79*Assembly!N$12+$BH79*Assembly!N$13+$BI79*Assembly!N$14+$BJ79*Assembly!N$15+$BK79*Assembly!N$16+$BL79*Assembly!N$17+$BM79*Assembly!N$18+$BN79*Assembly!N$19+$BO79*Assembly!N$20+$BP79*Assembly!N$21+$BQ79*Assembly!N$22+$BR79*Assembly!N$23+$BS79*Assembly!N$24</f>
        <v>#VALUE!</v>
      </c>
      <c r="CH79" s="208" t="e">
        <f>$AY79*Assembly!O$4+$AZ79*Assembly!O$5+$BA79*Assembly!O$6+$BB79*Assembly!O$7+$BC79*Assembly!O$8+$BD79*Assembly!O$9+$BE79*Assembly!O$10+$BF79*Assembly!O$11+$BG79*Assembly!O$12+$BH79*Assembly!O$13+$BI79*Assembly!O$14+$BJ79*Assembly!O$15+$BK79*Assembly!O$16+$BL79*Assembly!O$17+$BM79*Assembly!O$18+$BN79*Assembly!O$19+$BO79*Assembly!O$20+$BP79*Assembly!O$21+$BQ79*Assembly!O$22+$BR79*Assembly!O$23+$BS79*Assembly!O$24</f>
        <v>#VALUE!</v>
      </c>
      <c r="CI79" s="203" t="e">
        <f>$AY79*Assembly!P$4+$AZ79*Assembly!P$5+$BA79*Assembly!P$6+$BB79*Assembly!P$7+$BC79*Assembly!P$8+$BD79*Assembly!P$9+$BE79*Assembly!P$10+$BF79*Assembly!P$11+$BG79*Assembly!P$12+$BH79*Assembly!P$13+$BI79*Assembly!P$14+$BJ79*Assembly!P$15+$BK79*Assembly!P$16+$BL79*Assembly!P$17+$BM79*Assembly!P$18+$BN79*Assembly!P$19+$BO79*Assembly!P$20+$BP79*Assembly!P$21+$BQ79*Assembly!P$22+$BR79*Assembly!P$23+$BS79*Assembly!P$24</f>
        <v>#VALUE!</v>
      </c>
      <c r="CJ79" s="203" t="e">
        <f>$AY79*Assembly!Q$4+$AZ79*Assembly!Q$5+$BA79*Assembly!Q$6+$BB79*Assembly!Q$7+$BC79*Assembly!Q$8+$BD79*Assembly!Q$9+$BE79*Assembly!Q$10+$BF79*Assembly!Q$11+$BG79*Assembly!Q$12+$BH79*Assembly!Q$13+$BI79*Assembly!Q$14+$BJ79*Assembly!Q$15+$BK79*Assembly!Q$16+$BL79*Assembly!Q$17+$BM79*Assembly!Q$18+$BN79*Assembly!Q$19+$BO79*Assembly!Q$20+$BP79*Assembly!Q$21+$BQ79*Assembly!Q$22+$BR79*Assembly!Q$23+$BS79*Assembly!Q$24</f>
        <v>#VALUE!</v>
      </c>
      <c r="CK79" s="208" t="e">
        <f>$AY79*Assembly!R$4+$AZ79*Assembly!R$5+$BA79*Assembly!R$6+$BB79*Assembly!R$7+$BC79*Assembly!R$8+$BD79*Assembly!R$9+$BE79*Assembly!R$10+$BF79*Assembly!R$11+$BG79*Assembly!R$12+$BH79*Assembly!R$13+$BI79*Assembly!R$14+$BJ79*Assembly!R$15+$BK79*Assembly!R$16+$BL79*Assembly!R$17+$BM79*Assembly!R$18+$BN79*Assembly!R$19+$BO79*Assembly!R$20+$BP79*Assembly!R$21+$BQ79*Assembly!R$22+$BR79*Assembly!R$23+$BS79*Assembly!R$24</f>
        <v>#VALUE!</v>
      </c>
      <c r="CL79" s="203" t="e">
        <f>$AY79*Assembly!S$4+$AZ79*Assembly!S$5+$BA79*Assembly!S$6+$BB79*Assembly!S$7+$BC79*Assembly!S$8+$BD79*Assembly!S$9+$BE79*Assembly!S$10+$BF79*Assembly!S$11+$BG79*Assembly!S$12+$BH79*Assembly!S$13+$BI79*Assembly!S$14+$BJ79*Assembly!S$15+$BK79*Assembly!S$16+$BL79*Assembly!S$17+$BM79*Assembly!S$18+$BN79*Assembly!S$19+$BO79*Assembly!S$20+$BP79*Assembly!S$21+$BQ79*Assembly!S$22+$BR79*Assembly!S$23+$BS79*Assembly!S$24</f>
        <v>#VALUE!</v>
      </c>
      <c r="CM79" s="203" t="e">
        <f>$AY79*Assembly!T$4+$AZ79*Assembly!T$5+$BA79*Assembly!T$6+$BB79*Assembly!T$7+$BC79*Assembly!T$8+$BD79*Assembly!T$9+$BE79*Assembly!T$10+$BF79*Assembly!T$11+$BG79*Assembly!T$12+$BH79*Assembly!T$13+$BI79*Assembly!T$14+$BJ79*Assembly!T$15+$BK79*Assembly!T$16+$BL79*Assembly!T$17+$BM79*Assembly!T$18+$BN79*Assembly!T$19+$BO79*Assembly!T$20+$BP79*Assembly!T$21+$BQ79*Assembly!T$22+$BR79*Assembly!T$23+$BS79*Assembly!T$24</f>
        <v>#VALUE!</v>
      </c>
      <c r="CN79" s="203" t="e">
        <f>$AY79*Assembly!U$4+$AZ79*Assembly!U$5+$BA79*Assembly!U$6+$BB79*Assembly!U$7+$BC79*Assembly!U$8+$BD79*Assembly!U$9+$BE79*Assembly!U$10+$BF79*Assembly!U$11+$BG79*Assembly!U$12+$BH79*Assembly!U$13+$BI79*Assembly!U$14+$BJ79*Assembly!U$15+$BK79*Assembly!U$16+$BL79*Assembly!U$17+$BM79*Assembly!U$18+$BN79*Assembly!U$19+$BO79*Assembly!U$20+$BP79*Assembly!U$21+$BQ79*Assembly!U$22+$BR79*Assembly!U$23+$BS79*Assembly!U$24</f>
        <v>#VALUE!</v>
      </c>
      <c r="CO79" s="208" t="e">
        <f>$AY79*Assembly!V$4+$AZ79*Assembly!V$5+$BA79*Assembly!V$6+$BB79*Assembly!V$7+$BC79*Assembly!V$8+$BD79*Assembly!V$9+$BE79*Assembly!V$10+$BF79*Assembly!V$11+$BG79*Assembly!V$12+$BH79*Assembly!V$13+$BI79*Assembly!V$14+$BJ79*Assembly!V$15+$BK79*Assembly!V$16+$BL79*Assembly!V$17+$BM79*Assembly!V$18+$BN79*Assembly!V$19+$BO79*Assembly!V$20+$BP79*Assembly!V$21+$BQ79*Assembly!V$22+$BR79*Assembly!V$23+$BS79*Assembly!V$24</f>
        <v>#VALUE!</v>
      </c>
      <c r="CP79" s="208" t="e">
        <f>CF79*Refining!$F$3</f>
        <v>#VALUE!</v>
      </c>
      <c r="CQ79" s="208" t="e">
        <f>CG79*Refining!$F$4</f>
        <v>#VALUE!</v>
      </c>
      <c r="CR79" s="208" t="e">
        <f>CH79*Refining!$F$5</f>
        <v>#VALUE!</v>
      </c>
      <c r="CS79" s="208" t="e">
        <f>CI79*Refining!$F$6</f>
        <v>#VALUE!</v>
      </c>
      <c r="CT79" s="208" t="e">
        <f>CJ79*Refining!$F$7</f>
        <v>#VALUE!</v>
      </c>
      <c r="CU79" s="208" t="e">
        <f>CK79*Refining!$F$8</f>
        <v>#VALUE!</v>
      </c>
      <c r="CV79" s="208" t="e">
        <f>CL79*Refining!$F$9</f>
        <v>#VALUE!</v>
      </c>
      <c r="CW79" s="208" t="e">
        <f>CM79*Refining!$F$10</f>
        <v>#VALUE!</v>
      </c>
      <c r="CX79" s="208" t="e">
        <f>CN79*Refining!$F$11</f>
        <v>#VALUE!</v>
      </c>
      <c r="CY79" s="208" t="e">
        <f>CO79*Refining!$F$12</f>
        <v>#VALUE!</v>
      </c>
      <c r="CZ79" s="190" t="e">
        <f t="shared" ref="CZ79:DS79" si="318">IF(CF79 = 0, "", CF79)</f>
        <v>#VALUE!</v>
      </c>
      <c r="DA79" s="191" t="e">
        <f t="shared" si="318"/>
        <v>#VALUE!</v>
      </c>
      <c r="DB79" s="191" t="e">
        <f t="shared" si="318"/>
        <v>#VALUE!</v>
      </c>
      <c r="DC79" s="191" t="e">
        <f t="shared" si="318"/>
        <v>#VALUE!</v>
      </c>
      <c r="DD79" s="193" t="e">
        <f t="shared" si="318"/>
        <v>#VALUE!</v>
      </c>
      <c r="DE79" s="191" t="e">
        <f t="shared" si="318"/>
        <v>#VALUE!</v>
      </c>
      <c r="DF79" s="193" t="e">
        <f t="shared" si="318"/>
        <v>#VALUE!</v>
      </c>
      <c r="DG79" s="193" t="e">
        <f t="shared" si="318"/>
        <v>#VALUE!</v>
      </c>
      <c r="DH79" s="191" t="e">
        <f t="shared" si="318"/>
        <v>#VALUE!</v>
      </c>
      <c r="DI79" s="195" t="e">
        <f t="shared" si="318"/>
        <v>#VALUE!</v>
      </c>
      <c r="DJ79" s="190" t="e">
        <f t="shared" si="318"/>
        <v>#VALUE!</v>
      </c>
      <c r="DK79" s="191" t="e">
        <f t="shared" si="318"/>
        <v>#VALUE!</v>
      </c>
      <c r="DL79" s="191" t="e">
        <f t="shared" si="318"/>
        <v>#VALUE!</v>
      </c>
      <c r="DM79" s="191" t="e">
        <f t="shared" si="318"/>
        <v>#VALUE!</v>
      </c>
      <c r="DN79" s="193" t="e">
        <f t="shared" si="318"/>
        <v>#VALUE!</v>
      </c>
      <c r="DO79" s="191" t="e">
        <f t="shared" si="318"/>
        <v>#VALUE!</v>
      </c>
      <c r="DP79" s="191" t="e">
        <f t="shared" si="318"/>
        <v>#VALUE!</v>
      </c>
      <c r="DQ79" s="191" t="e">
        <f t="shared" si="318"/>
        <v>#VALUE!</v>
      </c>
      <c r="DR79" s="191" t="e">
        <f t="shared" si="318"/>
        <v>#VALUE!</v>
      </c>
      <c r="DS79" s="195" t="e">
        <f t="shared" si="318"/>
        <v>#VALUE!</v>
      </c>
      <c r="DT79" s="190" t="e">
        <f t="shared" si="11"/>
        <v>#VALUE!</v>
      </c>
      <c r="DU79" s="197" t="e">
        <f t="shared" si="12"/>
        <v>#VALUE!</v>
      </c>
      <c r="DV79" s="165" t="e">
        <f>CZ79*'Ores &amp; Ingots'!$C$3+DA79*'Ores &amp; Ingots'!$C$4+DB79*'Ores &amp; Ingots'!$C$5+DC79*'Ores &amp; Ingots'!$C$6+DD79*'Ores &amp; Ingots'!$C$7+DE79*'Ores &amp; Ingots'!$C$8+DF79*'Ores &amp; Ingots'!$C$9+DG79*'Ores &amp; Ingots'!$C$10+DH79*'Ores &amp; Ingots'!$C$11+DI79*'Ores &amp; Ingots'!$C$12</f>
        <v>#VALUE!</v>
      </c>
      <c r="DW79" s="165" t="e">
        <f>DJ79*'Ores &amp; Ingots'!$B$3+DK79*'Ores &amp; Ingots'!$B$4+DL79*'Ores &amp; Ingots'!$B$5+DM79*'Ores &amp; Ingots'!$B$6+DN79*'Ores &amp; Ingots'!$B$7+DO79*'Ores &amp; Ingots'!$B$8+DP79*'Ores &amp; Ingots'!$B$9+DQ79*'Ores &amp; Ingots'!$B$10+DR79*'Ores &amp; Ingots'!$B$11+DS79*'Ores &amp; Ingots'!$B$12</f>
        <v>#VALUE!</v>
      </c>
      <c r="DX79" s="197" t="e">
        <f>CZ79*Refining!$G$3+DA79*Refining!$G$4+DB79*Refining!$G$5+DC79*Refining!$G$6+DD79*Refining!$G$7+DE79*Refining!$G$8+DF79*Refining!$G$9+DG79*Refining!$G$10+DH79*Refining!$G$11+DI79*Refining!$G$12</f>
        <v>#VALUE!</v>
      </c>
      <c r="DY79" s="197" t="e">
        <f t="shared" si="13"/>
        <v>#VALUE!</v>
      </c>
      <c r="DZ79" s="199" t="e">
        <f t="shared" si="14"/>
        <v>#VALUE!</v>
      </c>
      <c r="EA79" s="190" t="e">
        <f t="shared" si="15"/>
        <v>#VALUE!</v>
      </c>
      <c r="EB79" s="200" t="e">
        <f t="shared" ref="EB79:EC79" si="319">EA79/60</f>
        <v>#VALUE!</v>
      </c>
      <c r="EC79" s="200" t="e">
        <f t="shared" si="319"/>
        <v>#VALUE!</v>
      </c>
      <c r="ED79" s="190" t="e">
        <f t="shared" si="17"/>
        <v>#VALUE!</v>
      </c>
      <c r="EE79" s="200" t="e">
        <f t="shared" ref="EE79:EF79" si="320">ED79/1000</f>
        <v>#VALUE!</v>
      </c>
      <c r="EF79" s="201" t="e">
        <f t="shared" si="320"/>
        <v>#VALUE!</v>
      </c>
      <c r="EG79" s="136" t="e">
        <f t="shared" si="19"/>
        <v>#VALUE!</v>
      </c>
      <c r="EH79" s="138" t="e">
        <f t="shared" si="20"/>
        <v>#VALUE!</v>
      </c>
      <c r="EI79" s="133" t="s">
        <v>28</v>
      </c>
    </row>
    <row r="80" spans="1:139" ht="12.75" x14ac:dyDescent="0.2">
      <c r="A80" s="864"/>
      <c r="B80" s="135" t="s">
        <v>305</v>
      </c>
      <c r="C80" s="137" t="s">
        <v>156</v>
      </c>
      <c r="D80" s="137">
        <v>1</v>
      </c>
      <c r="E80" s="137">
        <v>1</v>
      </c>
      <c r="F80" s="137">
        <v>1</v>
      </c>
      <c r="G80" s="141">
        <f t="shared" si="0"/>
        <v>15.625</v>
      </c>
      <c r="H80" s="142">
        <v>3</v>
      </c>
      <c r="I80" s="142">
        <v>3</v>
      </c>
      <c r="J80" s="144">
        <f>H80/Main!$D$9</f>
        <v>0.6</v>
      </c>
      <c r="K80" s="144">
        <f>I80/Main!$D$10</f>
        <v>1.5</v>
      </c>
      <c r="L80" s="144">
        <f t="shared" si="1"/>
        <v>2.5</v>
      </c>
      <c r="M80" s="144">
        <v>1</v>
      </c>
      <c r="N80" s="306">
        <v>100</v>
      </c>
      <c r="O80" s="149">
        <v>100</v>
      </c>
      <c r="P80" s="150"/>
      <c r="Q80" s="153"/>
      <c r="R80" s="150"/>
      <c r="S80" s="155"/>
      <c r="T80" s="155"/>
      <c r="U80" s="150"/>
      <c r="V80" s="150"/>
      <c r="W80" s="155"/>
      <c r="X80" s="155"/>
      <c r="Y80" s="150"/>
      <c r="Z80" s="150"/>
      <c r="AA80" s="150"/>
      <c r="AB80" s="150"/>
      <c r="AC80" s="370" t="s">
        <v>220</v>
      </c>
      <c r="AD80" s="165">
        <v>0</v>
      </c>
      <c r="AE80" s="165">
        <v>0</v>
      </c>
      <c r="AF80" s="165">
        <v>0</v>
      </c>
      <c r="AG80" s="165">
        <v>0</v>
      </c>
      <c r="AH80" s="165">
        <v>6</v>
      </c>
      <c r="AI80" s="165">
        <v>0</v>
      </c>
      <c r="AJ80" s="165">
        <v>0</v>
      </c>
      <c r="AK80" s="171">
        <v>6</v>
      </c>
      <c r="AL80" s="165">
        <v>10</v>
      </c>
      <c r="AM80" s="165">
        <v>0</v>
      </c>
      <c r="AN80" s="165">
        <v>0</v>
      </c>
      <c r="AO80" s="165">
        <v>0</v>
      </c>
      <c r="AP80" s="165">
        <v>6</v>
      </c>
      <c r="AQ80" s="165">
        <v>0</v>
      </c>
      <c r="AR80" s="165">
        <v>0</v>
      </c>
      <c r="AS80" s="165">
        <v>0</v>
      </c>
      <c r="AT80" s="165">
        <v>0</v>
      </c>
      <c r="AU80" s="165">
        <v>0</v>
      </c>
      <c r="AV80" s="165">
        <v>0</v>
      </c>
      <c r="AW80" s="165">
        <v>0</v>
      </c>
      <c r="AX80" s="165">
        <v>0</v>
      </c>
      <c r="AY80" s="162" t="str">
        <f t="shared" ref="AY80:BS80" si="321">IF(AD80 = 0, "", AD80)</f>
        <v/>
      </c>
      <c r="AZ80" s="163" t="str">
        <f t="shared" si="321"/>
        <v/>
      </c>
      <c r="BA80" s="163" t="str">
        <f t="shared" si="321"/>
        <v/>
      </c>
      <c r="BB80" s="163" t="str">
        <f t="shared" si="321"/>
        <v/>
      </c>
      <c r="BC80" s="165">
        <f t="shared" si="321"/>
        <v>6</v>
      </c>
      <c r="BD80" s="163" t="str">
        <f t="shared" si="321"/>
        <v/>
      </c>
      <c r="BE80" s="163" t="str">
        <f t="shared" si="321"/>
        <v/>
      </c>
      <c r="BF80" s="171">
        <f t="shared" si="321"/>
        <v>6</v>
      </c>
      <c r="BG80" s="165">
        <f t="shared" si="321"/>
        <v>10</v>
      </c>
      <c r="BH80" s="163" t="str">
        <f t="shared" si="321"/>
        <v/>
      </c>
      <c r="BI80" s="163" t="str">
        <f t="shared" si="321"/>
        <v/>
      </c>
      <c r="BJ80" s="163" t="str">
        <f t="shared" si="321"/>
        <v/>
      </c>
      <c r="BK80" s="165">
        <f t="shared" si="321"/>
        <v>6</v>
      </c>
      <c r="BL80" s="163" t="str">
        <f t="shared" si="321"/>
        <v/>
      </c>
      <c r="BM80" s="163" t="str">
        <f t="shared" si="321"/>
        <v/>
      </c>
      <c r="BN80" s="163" t="str">
        <f t="shared" si="321"/>
        <v/>
      </c>
      <c r="BO80" s="163" t="str">
        <f t="shared" si="321"/>
        <v/>
      </c>
      <c r="BP80" s="163" t="str">
        <f t="shared" si="321"/>
        <v/>
      </c>
      <c r="BQ80" s="163" t="str">
        <f t="shared" si="321"/>
        <v/>
      </c>
      <c r="BR80" s="163" t="str">
        <f t="shared" si="321"/>
        <v/>
      </c>
      <c r="BS80" s="173" t="str">
        <f t="shared" si="321"/>
        <v/>
      </c>
      <c r="BT80" s="175" t="e">
        <f>$AY80*Assembly!Z$4+$AZ80*Assembly!Z$5+$BA80*Assembly!Z$6+$BB80*Assembly!Z$7+$BC80*Assembly!Z$8+$BD80*Assembly!Z$9+$BE80*Assembly!Z$10+$BF80*Assembly!Z$11+$BG80*Assembly!Z$12+$BH80*Assembly!Z$13+$BI80*Assembly!Z$14+$BJ80*Assembly!Z$15+$BK80*Assembly!Z$16+$BL80*Assembly!Z$17+$BM80*Assembly!Z$18+$BN80*Assembly!Z$19+$BO80*Assembly!Z$20+$BP80*Assembly!Z$21+$BQ80*Assembly!Z$22+$BR80*Assembly!Z$23+$BS80*Assembly!Z$24</f>
        <v>#VALUE!</v>
      </c>
      <c r="BU80" s="165" t="e">
        <f t="shared" si="3"/>
        <v>#VALUE!</v>
      </c>
      <c r="BV80" s="176"/>
      <c r="BW80" s="165" t="e">
        <f>$AY80*Assembly!AD$4+$AZ80*Assembly!AD$5+$BA80*Assembly!AD$6+$BB80*Assembly!AD$7+$BC80*Assembly!AD$8+$BD80*Assembly!AD$9+$BE80*Assembly!AD$10+$BF80*Assembly!AD$11+$BG80*Assembly!AD$12+$BH80*Assembly!AD$13+$BI80*Assembly!AD$14+$BJ80*Assembly!AD$15+$BK80*Assembly!AD$16+$BL80*Assembly!AD$17+$BM80*Assembly!AD$18+$BN80*Assembly!AD$19+$BO80*Assembly!AD$20+$BP80*Assembly!AD$21+$BQ80*Assembly!AD$22+$BR80*Assembly!AD$23+$BS80*Assembly!AD$24</f>
        <v>#VALUE!</v>
      </c>
      <c r="BX80" s="180" t="e">
        <f t="shared" si="4"/>
        <v>#VALUE!</v>
      </c>
      <c r="BY80" s="181" t="e">
        <f t="shared" si="5"/>
        <v>#VALUE!</v>
      </c>
      <c r="BZ80" s="182" t="e">
        <f t="shared" si="6"/>
        <v>#VALUE!</v>
      </c>
      <c r="CA80" s="181" t="e">
        <f t="shared" si="7"/>
        <v>#VALUE!</v>
      </c>
      <c r="CB80" s="165" t="e">
        <f>$AY80*Assembly!Y$4+$AZ80*Assembly!Y$5+$BA80*Assembly!Y$6+$BB80*Assembly!Y$7+$BC80*Assembly!Y$8+$BD80*Assembly!Y$9+$BE80*Assembly!Y$10+$BF80*Assembly!Y$11+$BG80*Assembly!Y$12+$BH80*Assembly!Y$13+$BI80*Assembly!Y$14+$BJ80*Assembly!Y$15+$BK80*Assembly!Y$16+$BL80*Assembly!Y$17+$BM80*Assembly!Y$18+$BN80*Assembly!Y$19+$BO80*Assembly!Y$20+$BP80*Assembly!Y$21+$BQ80*Assembly!Y$22+$BR80*Assembly!Y$23+$BS80*Assembly!Y$24</f>
        <v>#VALUE!</v>
      </c>
      <c r="CC80" s="165" t="e">
        <f t="shared" si="8"/>
        <v>#VALUE!</v>
      </c>
      <c r="CD80" s="136" t="e">
        <f t="shared" si="9"/>
        <v>#VALUE!</v>
      </c>
      <c r="CE80" s="184" t="e">
        <f>$AY80*Assembly!AC$4+$AZ80*Assembly!AC$5+$BA80*Assembly!AC$6+$BB80*Assembly!AC$7+$BC80*Assembly!AC$8+$BD80*Assembly!AC$9+$BE80*Assembly!AC$10+$BF80*Assembly!AC$11+$BG80*Assembly!AC$12+$BH80*Assembly!AC$13+$BI80*Assembly!AC$14+$BJ80*Assembly!AC$15+$BK80*Assembly!AC$16+$BL80*Assembly!AC$17+$BM80*Assembly!AC$18+$BN80*Assembly!AC$19+$BO80*Assembly!AC$20+$BP80*Assembly!AC$21+$BQ80*Assembly!AC$22+$BR80*Assembly!AC$23+$BS80*Assembly!AC$24</f>
        <v>#VALUE!</v>
      </c>
      <c r="CF80" s="153" t="e">
        <f>$AY80*Assembly!M$4+$AZ80*Assembly!M$5+$BA80*Assembly!M$6+$BB80*Assembly!M$7+$BC80*Assembly!M$8+$BD80*Assembly!M$9+$BE80*Assembly!M$10+$BF80*Assembly!M$11+$BG80*Assembly!M$12+$BH80*Assembly!M$13+$BI80*Assembly!M$14+$BJ80*Assembly!M$15+$BK80*Assembly!M$16+$BL80*Assembly!M$17+$BM80*Assembly!M$18+$BN80*Assembly!M$19+$BO80*Assembly!M$20+$BP80*Assembly!M$21+$BQ80*Assembly!M$22+$BR80*Assembly!M$23+$BS80*Assembly!M$24</f>
        <v>#VALUE!</v>
      </c>
      <c r="CG80" s="153" t="e">
        <f>$AY80*Assembly!N$4+$AZ80*Assembly!N$5+$BA80*Assembly!N$6+$BB80*Assembly!N$7+$BC80*Assembly!N$8+$BD80*Assembly!N$9+$BE80*Assembly!N$10+$BF80*Assembly!N$11+$BG80*Assembly!N$12+$BH80*Assembly!N$13+$BI80*Assembly!N$14+$BJ80*Assembly!N$15+$BK80*Assembly!N$16+$BL80*Assembly!N$17+$BM80*Assembly!N$18+$BN80*Assembly!N$19+$BO80*Assembly!N$20+$BP80*Assembly!N$21+$BQ80*Assembly!N$22+$BR80*Assembly!N$23+$BS80*Assembly!N$24</f>
        <v>#VALUE!</v>
      </c>
      <c r="CH80" s="153" t="e">
        <f>$AY80*Assembly!O$4+$AZ80*Assembly!O$5+$BA80*Assembly!O$6+$BB80*Assembly!O$7+$BC80*Assembly!O$8+$BD80*Assembly!O$9+$BE80*Assembly!O$10+$BF80*Assembly!O$11+$BG80*Assembly!O$12+$BH80*Assembly!O$13+$BI80*Assembly!O$14+$BJ80*Assembly!O$15+$BK80*Assembly!O$16+$BL80*Assembly!O$17+$BM80*Assembly!O$18+$BN80*Assembly!O$19+$BO80*Assembly!O$20+$BP80*Assembly!O$21+$BQ80*Assembly!O$22+$BR80*Assembly!O$23+$BS80*Assembly!O$24</f>
        <v>#VALUE!</v>
      </c>
      <c r="CI80" s="142" t="e">
        <f>$AY80*Assembly!P$4+$AZ80*Assembly!P$5+$BA80*Assembly!P$6+$BB80*Assembly!P$7+$BC80*Assembly!P$8+$BD80*Assembly!P$9+$BE80*Assembly!P$10+$BF80*Assembly!P$11+$BG80*Assembly!P$12+$BH80*Assembly!P$13+$BI80*Assembly!P$14+$BJ80*Assembly!P$15+$BK80*Assembly!P$16+$BL80*Assembly!P$17+$BM80*Assembly!P$18+$BN80*Assembly!P$19+$BO80*Assembly!P$20+$BP80*Assembly!P$21+$BQ80*Assembly!P$22+$BR80*Assembly!P$23+$BS80*Assembly!P$24</f>
        <v>#VALUE!</v>
      </c>
      <c r="CJ80" s="142" t="e">
        <f>$AY80*Assembly!Q$4+$AZ80*Assembly!Q$5+$BA80*Assembly!Q$6+$BB80*Assembly!Q$7+$BC80*Assembly!Q$8+$BD80*Assembly!Q$9+$BE80*Assembly!Q$10+$BF80*Assembly!Q$11+$BG80*Assembly!Q$12+$BH80*Assembly!Q$13+$BI80*Assembly!Q$14+$BJ80*Assembly!Q$15+$BK80*Assembly!Q$16+$BL80*Assembly!Q$17+$BM80*Assembly!Q$18+$BN80*Assembly!Q$19+$BO80*Assembly!Q$20+$BP80*Assembly!Q$21+$BQ80*Assembly!Q$22+$BR80*Assembly!Q$23+$BS80*Assembly!Q$24</f>
        <v>#VALUE!</v>
      </c>
      <c r="CK80" s="153" t="e">
        <f>$AY80*Assembly!R$4+$AZ80*Assembly!R$5+$BA80*Assembly!R$6+$BB80*Assembly!R$7+$BC80*Assembly!R$8+$BD80*Assembly!R$9+$BE80*Assembly!R$10+$BF80*Assembly!R$11+$BG80*Assembly!R$12+$BH80*Assembly!R$13+$BI80*Assembly!R$14+$BJ80*Assembly!R$15+$BK80*Assembly!R$16+$BL80*Assembly!R$17+$BM80*Assembly!R$18+$BN80*Assembly!R$19+$BO80*Assembly!R$20+$BP80*Assembly!R$21+$BQ80*Assembly!R$22+$BR80*Assembly!R$23+$BS80*Assembly!R$24</f>
        <v>#VALUE!</v>
      </c>
      <c r="CL80" s="142" t="e">
        <f>$AY80*Assembly!S$4+$AZ80*Assembly!S$5+$BA80*Assembly!S$6+$BB80*Assembly!S$7+$BC80*Assembly!S$8+$BD80*Assembly!S$9+$BE80*Assembly!S$10+$BF80*Assembly!S$11+$BG80*Assembly!S$12+$BH80*Assembly!S$13+$BI80*Assembly!S$14+$BJ80*Assembly!S$15+$BK80*Assembly!S$16+$BL80*Assembly!S$17+$BM80*Assembly!S$18+$BN80*Assembly!S$19+$BO80*Assembly!S$20+$BP80*Assembly!S$21+$BQ80*Assembly!S$22+$BR80*Assembly!S$23+$BS80*Assembly!S$24</f>
        <v>#VALUE!</v>
      </c>
      <c r="CM80" s="142" t="e">
        <f>$AY80*Assembly!T$4+$AZ80*Assembly!T$5+$BA80*Assembly!T$6+$BB80*Assembly!T$7+$BC80*Assembly!T$8+$BD80*Assembly!T$9+$BE80*Assembly!T$10+$BF80*Assembly!T$11+$BG80*Assembly!T$12+$BH80*Assembly!T$13+$BI80*Assembly!T$14+$BJ80*Assembly!T$15+$BK80*Assembly!T$16+$BL80*Assembly!T$17+$BM80*Assembly!T$18+$BN80*Assembly!T$19+$BO80*Assembly!T$20+$BP80*Assembly!T$21+$BQ80*Assembly!T$22+$BR80*Assembly!T$23+$BS80*Assembly!T$24</f>
        <v>#VALUE!</v>
      </c>
      <c r="CN80" s="142" t="e">
        <f>$AY80*Assembly!U$4+$AZ80*Assembly!U$5+$BA80*Assembly!U$6+$BB80*Assembly!U$7+$BC80*Assembly!U$8+$BD80*Assembly!U$9+$BE80*Assembly!U$10+$BF80*Assembly!U$11+$BG80*Assembly!U$12+$BH80*Assembly!U$13+$BI80*Assembly!U$14+$BJ80*Assembly!U$15+$BK80*Assembly!U$16+$BL80*Assembly!U$17+$BM80*Assembly!U$18+$BN80*Assembly!U$19+$BO80*Assembly!U$20+$BP80*Assembly!U$21+$BQ80*Assembly!U$22+$BR80*Assembly!U$23+$BS80*Assembly!U$24</f>
        <v>#VALUE!</v>
      </c>
      <c r="CO80" s="153" t="e">
        <f>$AY80*Assembly!V$4+$AZ80*Assembly!V$5+$BA80*Assembly!V$6+$BB80*Assembly!V$7+$BC80*Assembly!V$8+$BD80*Assembly!V$9+$BE80*Assembly!V$10+$BF80*Assembly!V$11+$BG80*Assembly!V$12+$BH80*Assembly!V$13+$BI80*Assembly!V$14+$BJ80*Assembly!V$15+$BK80*Assembly!V$16+$BL80*Assembly!V$17+$BM80*Assembly!V$18+$BN80*Assembly!V$19+$BO80*Assembly!V$20+$BP80*Assembly!V$21+$BQ80*Assembly!V$22+$BR80*Assembly!V$23+$BS80*Assembly!V$24</f>
        <v>#VALUE!</v>
      </c>
      <c r="CP80" s="153" t="e">
        <f>CF80*Refining!$F$3</f>
        <v>#VALUE!</v>
      </c>
      <c r="CQ80" s="153" t="e">
        <f>CG80*Refining!$F$4</f>
        <v>#VALUE!</v>
      </c>
      <c r="CR80" s="153" t="e">
        <f>CH80*Refining!$F$5</f>
        <v>#VALUE!</v>
      </c>
      <c r="CS80" s="153" t="e">
        <f>CI80*Refining!$F$6</f>
        <v>#VALUE!</v>
      </c>
      <c r="CT80" s="153" t="e">
        <f>CJ80*Refining!$F$7</f>
        <v>#VALUE!</v>
      </c>
      <c r="CU80" s="153" t="e">
        <f>CK80*Refining!$F$8</f>
        <v>#VALUE!</v>
      </c>
      <c r="CV80" s="153" t="e">
        <f>CL80*Refining!$F$9</f>
        <v>#VALUE!</v>
      </c>
      <c r="CW80" s="153" t="e">
        <f>CM80*Refining!$F$10</f>
        <v>#VALUE!</v>
      </c>
      <c r="CX80" s="153" t="e">
        <f>CN80*Refining!$F$11</f>
        <v>#VALUE!</v>
      </c>
      <c r="CY80" s="153" t="e">
        <f>CO80*Refining!$F$12</f>
        <v>#VALUE!</v>
      </c>
      <c r="CZ80" s="190" t="e">
        <f t="shared" ref="CZ80:DS80" si="322">IF(CF80 = 0, "", CF80)</f>
        <v>#VALUE!</v>
      </c>
      <c r="DA80" s="191" t="e">
        <f t="shared" si="322"/>
        <v>#VALUE!</v>
      </c>
      <c r="DB80" s="191" t="e">
        <f t="shared" si="322"/>
        <v>#VALUE!</v>
      </c>
      <c r="DC80" s="191" t="e">
        <f t="shared" si="322"/>
        <v>#VALUE!</v>
      </c>
      <c r="DD80" s="193" t="e">
        <f t="shared" si="322"/>
        <v>#VALUE!</v>
      </c>
      <c r="DE80" s="191" t="e">
        <f t="shared" si="322"/>
        <v>#VALUE!</v>
      </c>
      <c r="DF80" s="193" t="e">
        <f t="shared" si="322"/>
        <v>#VALUE!</v>
      </c>
      <c r="DG80" s="193" t="e">
        <f t="shared" si="322"/>
        <v>#VALUE!</v>
      </c>
      <c r="DH80" s="191" t="e">
        <f t="shared" si="322"/>
        <v>#VALUE!</v>
      </c>
      <c r="DI80" s="195" t="e">
        <f t="shared" si="322"/>
        <v>#VALUE!</v>
      </c>
      <c r="DJ80" s="190" t="e">
        <f t="shared" si="322"/>
        <v>#VALUE!</v>
      </c>
      <c r="DK80" s="191" t="e">
        <f t="shared" si="322"/>
        <v>#VALUE!</v>
      </c>
      <c r="DL80" s="191" t="e">
        <f t="shared" si="322"/>
        <v>#VALUE!</v>
      </c>
      <c r="DM80" s="191" t="e">
        <f t="shared" si="322"/>
        <v>#VALUE!</v>
      </c>
      <c r="DN80" s="193" t="e">
        <f t="shared" si="322"/>
        <v>#VALUE!</v>
      </c>
      <c r="DO80" s="191" t="e">
        <f t="shared" si="322"/>
        <v>#VALUE!</v>
      </c>
      <c r="DP80" s="191" t="e">
        <f t="shared" si="322"/>
        <v>#VALUE!</v>
      </c>
      <c r="DQ80" s="191" t="e">
        <f t="shared" si="322"/>
        <v>#VALUE!</v>
      </c>
      <c r="DR80" s="191" t="e">
        <f t="shared" si="322"/>
        <v>#VALUE!</v>
      </c>
      <c r="DS80" s="195" t="e">
        <f t="shared" si="322"/>
        <v>#VALUE!</v>
      </c>
      <c r="DT80" s="190" t="e">
        <f t="shared" si="11"/>
        <v>#VALUE!</v>
      </c>
      <c r="DU80" s="197" t="e">
        <f t="shared" si="12"/>
        <v>#VALUE!</v>
      </c>
      <c r="DV80" s="165" t="e">
        <f>CZ80*'Ores &amp; Ingots'!$C$3+DA80*'Ores &amp; Ingots'!$C$4+DB80*'Ores &amp; Ingots'!$C$5+DC80*'Ores &amp; Ingots'!$C$6+DD80*'Ores &amp; Ingots'!$C$7+DE80*'Ores &amp; Ingots'!$C$8+DF80*'Ores &amp; Ingots'!$C$9+DG80*'Ores &amp; Ingots'!$C$10+DH80*'Ores &amp; Ingots'!$C$11+DI80*'Ores &amp; Ingots'!$C$12</f>
        <v>#VALUE!</v>
      </c>
      <c r="DW80" s="165" t="e">
        <f>DJ80*'Ores &amp; Ingots'!$B$3+DK80*'Ores &amp; Ingots'!$B$4+DL80*'Ores &amp; Ingots'!$B$5+DM80*'Ores &amp; Ingots'!$B$6+DN80*'Ores &amp; Ingots'!$B$7+DO80*'Ores &amp; Ingots'!$B$8+DP80*'Ores &amp; Ingots'!$B$9+DQ80*'Ores &amp; Ingots'!$B$10+DR80*'Ores &amp; Ingots'!$B$11+DS80*'Ores &amp; Ingots'!$B$12</f>
        <v>#VALUE!</v>
      </c>
      <c r="DX80" s="197" t="e">
        <f>CZ80*Refining!$G$3+DA80*Refining!$G$4+DB80*Refining!$G$5+DC80*Refining!$G$6+DD80*Refining!$G$7+DE80*Refining!$G$8+DF80*Refining!$G$9+DG80*Refining!$G$10+DH80*Refining!$G$11+DI80*Refining!$G$12</f>
        <v>#VALUE!</v>
      </c>
      <c r="DY80" s="197" t="e">
        <f t="shared" si="13"/>
        <v>#VALUE!</v>
      </c>
      <c r="DZ80" s="199" t="e">
        <f t="shared" si="14"/>
        <v>#VALUE!</v>
      </c>
      <c r="EA80" s="190" t="e">
        <f t="shared" si="15"/>
        <v>#VALUE!</v>
      </c>
      <c r="EB80" s="200" t="e">
        <f t="shared" ref="EB80:EC80" si="323">EA80/60</f>
        <v>#VALUE!</v>
      </c>
      <c r="EC80" s="200" t="e">
        <f t="shared" si="323"/>
        <v>#VALUE!</v>
      </c>
      <c r="ED80" s="190" t="e">
        <f t="shared" si="17"/>
        <v>#VALUE!</v>
      </c>
      <c r="EE80" s="200" t="e">
        <f t="shared" ref="EE80:EF80" si="324">ED80/1000</f>
        <v>#VALUE!</v>
      </c>
      <c r="EF80" s="201" t="e">
        <f t="shared" si="324"/>
        <v>#VALUE!</v>
      </c>
      <c r="EG80" s="136" t="e">
        <f t="shared" si="19"/>
        <v>#VALUE!</v>
      </c>
      <c r="EH80" s="138" t="e">
        <f t="shared" si="20"/>
        <v>#VALUE!</v>
      </c>
      <c r="EI80" s="133">
        <v>160</v>
      </c>
    </row>
    <row r="81" spans="1:139" ht="12.75" x14ac:dyDescent="0.2">
      <c r="A81" s="864"/>
      <c r="B81" s="135" t="s">
        <v>305</v>
      </c>
      <c r="C81" s="137" t="s">
        <v>155</v>
      </c>
      <c r="D81" s="137">
        <v>3</v>
      </c>
      <c r="E81" s="137">
        <v>3</v>
      </c>
      <c r="F81" s="137">
        <v>1</v>
      </c>
      <c r="G81" s="202">
        <f t="shared" si="0"/>
        <v>1.125</v>
      </c>
      <c r="H81" s="203">
        <v>3</v>
      </c>
      <c r="I81" s="203">
        <v>3</v>
      </c>
      <c r="J81" s="204">
        <f>H81/Main!$D$9</f>
        <v>0.6</v>
      </c>
      <c r="K81" s="204">
        <f>I81/Main!$D$10</f>
        <v>1.5</v>
      </c>
      <c r="L81" s="204">
        <f t="shared" si="1"/>
        <v>2.5</v>
      </c>
      <c r="M81" s="204">
        <v>1</v>
      </c>
      <c r="N81" s="214">
        <v>100</v>
      </c>
      <c r="O81" s="206">
        <v>100</v>
      </c>
      <c r="P81" s="207"/>
      <c r="Q81" s="208"/>
      <c r="R81" s="207"/>
      <c r="S81" s="209"/>
      <c r="T81" s="209"/>
      <c r="U81" s="207"/>
      <c r="V81" s="207"/>
      <c r="W81" s="209"/>
      <c r="X81" s="209"/>
      <c r="Y81" s="207"/>
      <c r="Z81" s="207"/>
      <c r="AA81" s="207"/>
      <c r="AB81" s="207"/>
      <c r="AC81" s="371"/>
      <c r="AD81" s="165">
        <v>0</v>
      </c>
      <c r="AE81" s="165">
        <v>0</v>
      </c>
      <c r="AF81" s="165">
        <v>0</v>
      </c>
      <c r="AG81" s="165">
        <v>0</v>
      </c>
      <c r="AH81" s="165">
        <v>4</v>
      </c>
      <c r="AI81" s="165">
        <v>0</v>
      </c>
      <c r="AJ81" s="165">
        <v>0</v>
      </c>
      <c r="AK81" s="171">
        <v>4</v>
      </c>
      <c r="AL81" s="165">
        <v>3</v>
      </c>
      <c r="AM81" s="165">
        <v>0</v>
      </c>
      <c r="AN81" s="165">
        <v>0</v>
      </c>
      <c r="AO81" s="165">
        <v>0</v>
      </c>
      <c r="AP81" s="165">
        <v>0</v>
      </c>
      <c r="AQ81" s="165">
        <v>0</v>
      </c>
      <c r="AR81" s="165">
        <v>0</v>
      </c>
      <c r="AS81" s="165">
        <v>0</v>
      </c>
      <c r="AT81" s="165">
        <v>0</v>
      </c>
      <c r="AU81" s="165">
        <v>0</v>
      </c>
      <c r="AV81" s="165">
        <v>0</v>
      </c>
      <c r="AW81" s="165">
        <v>0</v>
      </c>
      <c r="AX81" s="165">
        <v>0</v>
      </c>
      <c r="AY81" s="162" t="str">
        <f t="shared" ref="AY81:BS81" si="325">IF(AD81 = 0, "", AD81)</f>
        <v/>
      </c>
      <c r="AZ81" s="163" t="str">
        <f t="shared" si="325"/>
        <v/>
      </c>
      <c r="BA81" s="163" t="str">
        <f t="shared" si="325"/>
        <v/>
      </c>
      <c r="BB81" s="163" t="str">
        <f t="shared" si="325"/>
        <v/>
      </c>
      <c r="BC81" s="165">
        <f t="shared" si="325"/>
        <v>4</v>
      </c>
      <c r="BD81" s="163" t="str">
        <f t="shared" si="325"/>
        <v/>
      </c>
      <c r="BE81" s="163" t="str">
        <f t="shared" si="325"/>
        <v/>
      </c>
      <c r="BF81" s="171">
        <f t="shared" si="325"/>
        <v>4</v>
      </c>
      <c r="BG81" s="165">
        <f t="shared" si="325"/>
        <v>3</v>
      </c>
      <c r="BH81" s="163" t="str">
        <f t="shared" si="325"/>
        <v/>
      </c>
      <c r="BI81" s="163" t="str">
        <f t="shared" si="325"/>
        <v/>
      </c>
      <c r="BJ81" s="163" t="str">
        <f t="shared" si="325"/>
        <v/>
      </c>
      <c r="BK81" s="163" t="str">
        <f t="shared" si="325"/>
        <v/>
      </c>
      <c r="BL81" s="163" t="str">
        <f t="shared" si="325"/>
        <v/>
      </c>
      <c r="BM81" s="163" t="str">
        <f t="shared" si="325"/>
        <v/>
      </c>
      <c r="BN81" s="163" t="str">
        <f t="shared" si="325"/>
        <v/>
      </c>
      <c r="BO81" s="163" t="str">
        <f t="shared" si="325"/>
        <v/>
      </c>
      <c r="BP81" s="163" t="str">
        <f t="shared" si="325"/>
        <v/>
      </c>
      <c r="BQ81" s="163" t="str">
        <f t="shared" si="325"/>
        <v/>
      </c>
      <c r="BR81" s="163" t="str">
        <f t="shared" si="325"/>
        <v/>
      </c>
      <c r="BS81" s="173" t="str">
        <f t="shared" si="325"/>
        <v/>
      </c>
      <c r="BT81" s="175" t="e">
        <f>$AY81*Assembly!Z$4+$AZ81*Assembly!Z$5+$BA81*Assembly!Z$6+$BB81*Assembly!Z$7+$BC81*Assembly!Z$8+$BD81*Assembly!Z$9+$BE81*Assembly!Z$10+$BF81*Assembly!Z$11+$BG81*Assembly!Z$12+$BH81*Assembly!Z$13+$BI81*Assembly!Z$14+$BJ81*Assembly!Z$15+$BK81*Assembly!Z$16+$BL81*Assembly!Z$17+$BM81*Assembly!Z$18+$BN81*Assembly!Z$19+$BO81*Assembly!Z$20+$BP81*Assembly!Z$21+$BQ81*Assembly!Z$22+$BR81*Assembly!Z$23+$BS81*Assembly!Z$24</f>
        <v>#VALUE!</v>
      </c>
      <c r="BU81" s="165" t="e">
        <f t="shared" si="3"/>
        <v>#VALUE!</v>
      </c>
      <c r="BV81" s="176"/>
      <c r="BW81" s="165" t="e">
        <f>$AY81*Assembly!AD$4+$AZ81*Assembly!AD$5+$BA81*Assembly!AD$6+$BB81*Assembly!AD$7+$BC81*Assembly!AD$8+$BD81*Assembly!AD$9+$BE81*Assembly!AD$10+$BF81*Assembly!AD$11+$BG81*Assembly!AD$12+$BH81*Assembly!AD$13+$BI81*Assembly!AD$14+$BJ81*Assembly!AD$15+$BK81*Assembly!AD$16+$BL81*Assembly!AD$17+$BM81*Assembly!AD$18+$BN81*Assembly!AD$19+$BO81*Assembly!AD$20+$BP81*Assembly!AD$21+$BQ81*Assembly!AD$22+$BR81*Assembly!AD$23+$BS81*Assembly!AD$24</f>
        <v>#VALUE!</v>
      </c>
      <c r="BX81" s="180" t="e">
        <f t="shared" si="4"/>
        <v>#VALUE!</v>
      </c>
      <c r="BY81" s="181" t="e">
        <f t="shared" si="5"/>
        <v>#VALUE!</v>
      </c>
      <c r="BZ81" s="182" t="e">
        <f t="shared" si="6"/>
        <v>#VALUE!</v>
      </c>
      <c r="CA81" s="181" t="e">
        <f t="shared" si="7"/>
        <v>#VALUE!</v>
      </c>
      <c r="CB81" s="165" t="e">
        <f>$AY81*Assembly!Y$4+$AZ81*Assembly!Y$5+$BA81*Assembly!Y$6+$BB81*Assembly!Y$7+$BC81*Assembly!Y$8+$BD81*Assembly!Y$9+$BE81*Assembly!Y$10+$BF81*Assembly!Y$11+$BG81*Assembly!Y$12+$BH81*Assembly!Y$13+$BI81*Assembly!Y$14+$BJ81*Assembly!Y$15+$BK81*Assembly!Y$16+$BL81*Assembly!Y$17+$BM81*Assembly!Y$18+$BN81*Assembly!Y$19+$BO81*Assembly!Y$20+$BP81*Assembly!Y$21+$BQ81*Assembly!Y$22+$BR81*Assembly!Y$23+$BS81*Assembly!Y$24</f>
        <v>#VALUE!</v>
      </c>
      <c r="CC81" s="165" t="e">
        <f t="shared" si="8"/>
        <v>#VALUE!</v>
      </c>
      <c r="CD81" s="136" t="e">
        <f t="shared" si="9"/>
        <v>#VALUE!</v>
      </c>
      <c r="CE81" s="184" t="e">
        <f>$AY81*Assembly!AC$4+$AZ81*Assembly!AC$5+$BA81*Assembly!AC$6+$BB81*Assembly!AC$7+$BC81*Assembly!AC$8+$BD81*Assembly!AC$9+$BE81*Assembly!AC$10+$BF81*Assembly!AC$11+$BG81*Assembly!AC$12+$BH81*Assembly!AC$13+$BI81*Assembly!AC$14+$BJ81*Assembly!AC$15+$BK81*Assembly!AC$16+$BL81*Assembly!AC$17+$BM81*Assembly!AC$18+$BN81*Assembly!AC$19+$BO81*Assembly!AC$20+$BP81*Assembly!AC$21+$BQ81*Assembly!AC$22+$BR81*Assembly!AC$23+$BS81*Assembly!AC$24</f>
        <v>#VALUE!</v>
      </c>
      <c r="CF81" s="208" t="e">
        <f>$AY81*Assembly!M$4+$AZ81*Assembly!M$5+$BA81*Assembly!M$6+$BB81*Assembly!M$7+$BC81*Assembly!M$8+$BD81*Assembly!M$9+$BE81*Assembly!M$10+$BF81*Assembly!M$11+$BG81*Assembly!M$12+$BH81*Assembly!M$13+$BI81*Assembly!M$14+$BJ81*Assembly!M$15+$BK81*Assembly!M$16+$BL81*Assembly!M$17+$BM81*Assembly!M$18+$BN81*Assembly!M$19+$BO81*Assembly!M$20+$BP81*Assembly!M$21+$BQ81*Assembly!M$22+$BR81*Assembly!M$23+$BS81*Assembly!M$24</f>
        <v>#VALUE!</v>
      </c>
      <c r="CG81" s="208" t="e">
        <f>$AY81*Assembly!N$4+$AZ81*Assembly!N$5+$BA81*Assembly!N$6+$BB81*Assembly!N$7+$BC81*Assembly!N$8+$BD81*Assembly!N$9+$BE81*Assembly!N$10+$BF81*Assembly!N$11+$BG81*Assembly!N$12+$BH81*Assembly!N$13+$BI81*Assembly!N$14+$BJ81*Assembly!N$15+$BK81*Assembly!N$16+$BL81*Assembly!N$17+$BM81*Assembly!N$18+$BN81*Assembly!N$19+$BO81*Assembly!N$20+$BP81*Assembly!N$21+$BQ81*Assembly!N$22+$BR81*Assembly!N$23+$BS81*Assembly!N$24</f>
        <v>#VALUE!</v>
      </c>
      <c r="CH81" s="208" t="e">
        <f>$AY81*Assembly!O$4+$AZ81*Assembly!O$5+$BA81*Assembly!O$6+$BB81*Assembly!O$7+$BC81*Assembly!O$8+$BD81*Assembly!O$9+$BE81*Assembly!O$10+$BF81*Assembly!O$11+$BG81*Assembly!O$12+$BH81*Assembly!O$13+$BI81*Assembly!O$14+$BJ81*Assembly!O$15+$BK81*Assembly!O$16+$BL81*Assembly!O$17+$BM81*Assembly!O$18+$BN81*Assembly!O$19+$BO81*Assembly!O$20+$BP81*Assembly!O$21+$BQ81*Assembly!O$22+$BR81*Assembly!O$23+$BS81*Assembly!O$24</f>
        <v>#VALUE!</v>
      </c>
      <c r="CI81" s="203" t="e">
        <f>$AY81*Assembly!P$4+$AZ81*Assembly!P$5+$BA81*Assembly!P$6+$BB81*Assembly!P$7+$BC81*Assembly!P$8+$BD81*Assembly!P$9+$BE81*Assembly!P$10+$BF81*Assembly!P$11+$BG81*Assembly!P$12+$BH81*Assembly!P$13+$BI81*Assembly!P$14+$BJ81*Assembly!P$15+$BK81*Assembly!P$16+$BL81*Assembly!P$17+$BM81*Assembly!P$18+$BN81*Assembly!P$19+$BO81*Assembly!P$20+$BP81*Assembly!P$21+$BQ81*Assembly!P$22+$BR81*Assembly!P$23+$BS81*Assembly!P$24</f>
        <v>#VALUE!</v>
      </c>
      <c r="CJ81" s="203" t="e">
        <f>$AY81*Assembly!Q$4+$AZ81*Assembly!Q$5+$BA81*Assembly!Q$6+$BB81*Assembly!Q$7+$BC81*Assembly!Q$8+$BD81*Assembly!Q$9+$BE81*Assembly!Q$10+$BF81*Assembly!Q$11+$BG81*Assembly!Q$12+$BH81*Assembly!Q$13+$BI81*Assembly!Q$14+$BJ81*Assembly!Q$15+$BK81*Assembly!Q$16+$BL81*Assembly!Q$17+$BM81*Assembly!Q$18+$BN81*Assembly!Q$19+$BO81*Assembly!Q$20+$BP81*Assembly!Q$21+$BQ81*Assembly!Q$22+$BR81*Assembly!Q$23+$BS81*Assembly!Q$24</f>
        <v>#VALUE!</v>
      </c>
      <c r="CK81" s="208" t="e">
        <f>$AY81*Assembly!R$4+$AZ81*Assembly!R$5+$BA81*Assembly!R$6+$BB81*Assembly!R$7+$BC81*Assembly!R$8+$BD81*Assembly!R$9+$BE81*Assembly!R$10+$BF81*Assembly!R$11+$BG81*Assembly!R$12+$BH81*Assembly!R$13+$BI81*Assembly!R$14+$BJ81*Assembly!R$15+$BK81*Assembly!R$16+$BL81*Assembly!R$17+$BM81*Assembly!R$18+$BN81*Assembly!R$19+$BO81*Assembly!R$20+$BP81*Assembly!R$21+$BQ81*Assembly!R$22+$BR81*Assembly!R$23+$BS81*Assembly!R$24</f>
        <v>#VALUE!</v>
      </c>
      <c r="CL81" s="203" t="e">
        <f>$AY81*Assembly!S$4+$AZ81*Assembly!S$5+$BA81*Assembly!S$6+$BB81*Assembly!S$7+$BC81*Assembly!S$8+$BD81*Assembly!S$9+$BE81*Assembly!S$10+$BF81*Assembly!S$11+$BG81*Assembly!S$12+$BH81*Assembly!S$13+$BI81*Assembly!S$14+$BJ81*Assembly!S$15+$BK81*Assembly!S$16+$BL81*Assembly!S$17+$BM81*Assembly!S$18+$BN81*Assembly!S$19+$BO81*Assembly!S$20+$BP81*Assembly!S$21+$BQ81*Assembly!S$22+$BR81*Assembly!S$23+$BS81*Assembly!S$24</f>
        <v>#VALUE!</v>
      </c>
      <c r="CM81" s="203" t="e">
        <f>$AY81*Assembly!T$4+$AZ81*Assembly!T$5+$BA81*Assembly!T$6+$BB81*Assembly!T$7+$BC81*Assembly!T$8+$BD81*Assembly!T$9+$BE81*Assembly!T$10+$BF81*Assembly!T$11+$BG81*Assembly!T$12+$BH81*Assembly!T$13+$BI81*Assembly!T$14+$BJ81*Assembly!T$15+$BK81*Assembly!T$16+$BL81*Assembly!T$17+$BM81*Assembly!T$18+$BN81*Assembly!T$19+$BO81*Assembly!T$20+$BP81*Assembly!T$21+$BQ81*Assembly!T$22+$BR81*Assembly!T$23+$BS81*Assembly!T$24</f>
        <v>#VALUE!</v>
      </c>
      <c r="CN81" s="203" t="e">
        <f>$AY81*Assembly!U$4+$AZ81*Assembly!U$5+$BA81*Assembly!U$6+$BB81*Assembly!U$7+$BC81*Assembly!U$8+$BD81*Assembly!U$9+$BE81*Assembly!U$10+$BF81*Assembly!U$11+$BG81*Assembly!U$12+$BH81*Assembly!U$13+$BI81*Assembly!U$14+$BJ81*Assembly!U$15+$BK81*Assembly!U$16+$BL81*Assembly!U$17+$BM81*Assembly!U$18+$BN81*Assembly!U$19+$BO81*Assembly!U$20+$BP81*Assembly!U$21+$BQ81*Assembly!U$22+$BR81*Assembly!U$23+$BS81*Assembly!U$24</f>
        <v>#VALUE!</v>
      </c>
      <c r="CO81" s="208" t="e">
        <f>$AY81*Assembly!V$4+$AZ81*Assembly!V$5+$BA81*Assembly!V$6+$BB81*Assembly!V$7+$BC81*Assembly!V$8+$BD81*Assembly!V$9+$BE81*Assembly!V$10+$BF81*Assembly!V$11+$BG81*Assembly!V$12+$BH81*Assembly!V$13+$BI81*Assembly!V$14+$BJ81*Assembly!V$15+$BK81*Assembly!V$16+$BL81*Assembly!V$17+$BM81*Assembly!V$18+$BN81*Assembly!V$19+$BO81*Assembly!V$20+$BP81*Assembly!V$21+$BQ81*Assembly!V$22+$BR81*Assembly!V$23+$BS81*Assembly!V$24</f>
        <v>#VALUE!</v>
      </c>
      <c r="CP81" s="208" t="e">
        <f>CF81*Refining!$F$3</f>
        <v>#VALUE!</v>
      </c>
      <c r="CQ81" s="208" t="e">
        <f>CG81*Refining!$F$4</f>
        <v>#VALUE!</v>
      </c>
      <c r="CR81" s="208" t="e">
        <f>CH81*Refining!$F$5</f>
        <v>#VALUE!</v>
      </c>
      <c r="CS81" s="208" t="e">
        <f>CI81*Refining!$F$6</f>
        <v>#VALUE!</v>
      </c>
      <c r="CT81" s="208" t="e">
        <f>CJ81*Refining!$F$7</f>
        <v>#VALUE!</v>
      </c>
      <c r="CU81" s="208" t="e">
        <f>CK81*Refining!$F$8</f>
        <v>#VALUE!</v>
      </c>
      <c r="CV81" s="208" t="e">
        <f>CL81*Refining!$F$9</f>
        <v>#VALUE!</v>
      </c>
      <c r="CW81" s="208" t="e">
        <f>CM81*Refining!$F$10</f>
        <v>#VALUE!</v>
      </c>
      <c r="CX81" s="208" t="e">
        <f>CN81*Refining!$F$11</f>
        <v>#VALUE!</v>
      </c>
      <c r="CY81" s="208" t="e">
        <f>CO81*Refining!$F$12</f>
        <v>#VALUE!</v>
      </c>
      <c r="CZ81" s="190" t="e">
        <f t="shared" ref="CZ81:DS81" si="326">IF(CF81 = 0, "", CF81)</f>
        <v>#VALUE!</v>
      </c>
      <c r="DA81" s="191" t="e">
        <f t="shared" si="326"/>
        <v>#VALUE!</v>
      </c>
      <c r="DB81" s="191" t="e">
        <f t="shared" si="326"/>
        <v>#VALUE!</v>
      </c>
      <c r="DC81" s="191" t="e">
        <f t="shared" si="326"/>
        <v>#VALUE!</v>
      </c>
      <c r="DD81" s="193" t="e">
        <f t="shared" si="326"/>
        <v>#VALUE!</v>
      </c>
      <c r="DE81" s="191" t="e">
        <f t="shared" si="326"/>
        <v>#VALUE!</v>
      </c>
      <c r="DF81" s="193" t="e">
        <f t="shared" si="326"/>
        <v>#VALUE!</v>
      </c>
      <c r="DG81" s="193" t="e">
        <f t="shared" si="326"/>
        <v>#VALUE!</v>
      </c>
      <c r="DH81" s="191" t="e">
        <f t="shared" si="326"/>
        <v>#VALUE!</v>
      </c>
      <c r="DI81" s="195" t="e">
        <f t="shared" si="326"/>
        <v>#VALUE!</v>
      </c>
      <c r="DJ81" s="190" t="e">
        <f t="shared" si="326"/>
        <v>#VALUE!</v>
      </c>
      <c r="DK81" s="191" t="e">
        <f t="shared" si="326"/>
        <v>#VALUE!</v>
      </c>
      <c r="DL81" s="191" t="e">
        <f t="shared" si="326"/>
        <v>#VALUE!</v>
      </c>
      <c r="DM81" s="191" t="e">
        <f t="shared" si="326"/>
        <v>#VALUE!</v>
      </c>
      <c r="DN81" s="193" t="e">
        <f t="shared" si="326"/>
        <v>#VALUE!</v>
      </c>
      <c r="DO81" s="191" t="e">
        <f t="shared" si="326"/>
        <v>#VALUE!</v>
      </c>
      <c r="DP81" s="191" t="e">
        <f t="shared" si="326"/>
        <v>#VALUE!</v>
      </c>
      <c r="DQ81" s="191" t="e">
        <f t="shared" si="326"/>
        <v>#VALUE!</v>
      </c>
      <c r="DR81" s="191" t="e">
        <f t="shared" si="326"/>
        <v>#VALUE!</v>
      </c>
      <c r="DS81" s="195" t="e">
        <f t="shared" si="326"/>
        <v>#VALUE!</v>
      </c>
      <c r="DT81" s="190" t="e">
        <f t="shared" si="11"/>
        <v>#VALUE!</v>
      </c>
      <c r="DU81" s="197" t="e">
        <f t="shared" si="12"/>
        <v>#VALUE!</v>
      </c>
      <c r="DV81" s="165" t="e">
        <f>CZ81*'Ores &amp; Ingots'!$C$3+DA81*'Ores &amp; Ingots'!$C$4+DB81*'Ores &amp; Ingots'!$C$5+DC81*'Ores &amp; Ingots'!$C$6+DD81*'Ores &amp; Ingots'!$C$7+DE81*'Ores &amp; Ingots'!$C$8+DF81*'Ores &amp; Ingots'!$C$9+DG81*'Ores &amp; Ingots'!$C$10+DH81*'Ores &amp; Ingots'!$C$11+DI81*'Ores &amp; Ingots'!$C$12</f>
        <v>#VALUE!</v>
      </c>
      <c r="DW81" s="165" t="e">
        <f>DJ81*'Ores &amp; Ingots'!$B$3+DK81*'Ores &amp; Ingots'!$B$4+DL81*'Ores &amp; Ingots'!$B$5+DM81*'Ores &amp; Ingots'!$B$6+DN81*'Ores &amp; Ingots'!$B$7+DO81*'Ores &amp; Ingots'!$B$8+DP81*'Ores &amp; Ingots'!$B$9+DQ81*'Ores &amp; Ingots'!$B$10+DR81*'Ores &amp; Ingots'!$B$11+DS81*'Ores &amp; Ingots'!$B$12</f>
        <v>#VALUE!</v>
      </c>
      <c r="DX81" s="197" t="e">
        <f>CZ81*Refining!$G$3+DA81*Refining!$G$4+DB81*Refining!$G$5+DC81*Refining!$G$6+DD81*Refining!$G$7+DE81*Refining!$G$8+DF81*Refining!$G$9+DG81*Refining!$G$10+DH81*Refining!$G$11+DI81*Refining!$G$12</f>
        <v>#VALUE!</v>
      </c>
      <c r="DY81" s="197" t="e">
        <f t="shared" si="13"/>
        <v>#VALUE!</v>
      </c>
      <c r="DZ81" s="199" t="e">
        <f t="shared" si="14"/>
        <v>#VALUE!</v>
      </c>
      <c r="EA81" s="190" t="e">
        <f t="shared" si="15"/>
        <v>#VALUE!</v>
      </c>
      <c r="EB81" s="200" t="e">
        <f t="shared" ref="EB81:EC81" si="327">EA81/60</f>
        <v>#VALUE!</v>
      </c>
      <c r="EC81" s="200" t="e">
        <f t="shared" si="327"/>
        <v>#VALUE!</v>
      </c>
      <c r="ED81" s="190" t="e">
        <f t="shared" si="17"/>
        <v>#VALUE!</v>
      </c>
      <c r="EE81" s="200" t="e">
        <f t="shared" ref="EE81:EF81" si="328">ED81/1000</f>
        <v>#VALUE!</v>
      </c>
      <c r="EF81" s="201" t="e">
        <f t="shared" si="328"/>
        <v>#VALUE!</v>
      </c>
      <c r="EG81" s="136" t="e">
        <f t="shared" si="19"/>
        <v>#VALUE!</v>
      </c>
      <c r="EH81" s="138" t="e">
        <f t="shared" si="20"/>
        <v>#VALUE!</v>
      </c>
      <c r="EI81" s="133" t="s">
        <v>28</v>
      </c>
    </row>
    <row r="82" spans="1:139" ht="12.75" x14ac:dyDescent="0.2">
      <c r="A82" s="864"/>
      <c r="B82" s="135" t="s">
        <v>306</v>
      </c>
      <c r="C82" s="137" t="s">
        <v>156</v>
      </c>
      <c r="D82" s="137">
        <v>2</v>
      </c>
      <c r="E82" s="137">
        <v>1</v>
      </c>
      <c r="F82" s="137">
        <v>1</v>
      </c>
      <c r="G82" s="141">
        <f t="shared" si="0"/>
        <v>31.25</v>
      </c>
      <c r="H82" s="142">
        <v>5</v>
      </c>
      <c r="I82" s="142">
        <v>5</v>
      </c>
      <c r="J82" s="144">
        <f>H82/Main!$D$9</f>
        <v>1</v>
      </c>
      <c r="K82" s="144">
        <f>I82/Main!$D$10</f>
        <v>2.5</v>
      </c>
      <c r="L82" s="144">
        <f t="shared" si="1"/>
        <v>2.5</v>
      </c>
      <c r="M82" s="144">
        <v>1</v>
      </c>
      <c r="N82" s="306">
        <v>200</v>
      </c>
      <c r="O82" s="149">
        <v>200</v>
      </c>
      <c r="P82" s="150"/>
      <c r="Q82" s="153"/>
      <c r="R82" s="150"/>
      <c r="S82" s="155"/>
      <c r="T82" s="155"/>
      <c r="U82" s="150"/>
      <c r="V82" s="150"/>
      <c r="W82" s="155"/>
      <c r="X82" s="155"/>
      <c r="Y82" s="150"/>
      <c r="Z82" s="150"/>
      <c r="AA82" s="150"/>
      <c r="AB82" s="150"/>
      <c r="AC82" s="370" t="s">
        <v>220</v>
      </c>
      <c r="AD82" s="165">
        <v>0</v>
      </c>
      <c r="AE82" s="165">
        <v>0</v>
      </c>
      <c r="AF82" s="165">
        <v>0</v>
      </c>
      <c r="AG82" s="165">
        <v>0</v>
      </c>
      <c r="AH82" s="165">
        <v>12</v>
      </c>
      <c r="AI82" s="165">
        <v>0</v>
      </c>
      <c r="AJ82" s="165">
        <v>0</v>
      </c>
      <c r="AK82" s="171">
        <v>12</v>
      </c>
      <c r="AL82" s="165">
        <v>20</v>
      </c>
      <c r="AM82" s="165">
        <v>0</v>
      </c>
      <c r="AN82" s="165">
        <v>0</v>
      </c>
      <c r="AO82" s="165">
        <v>0</v>
      </c>
      <c r="AP82" s="165">
        <v>12</v>
      </c>
      <c r="AQ82" s="165">
        <v>0</v>
      </c>
      <c r="AR82" s="165">
        <v>0</v>
      </c>
      <c r="AS82" s="165">
        <v>0</v>
      </c>
      <c r="AT82" s="165">
        <v>0</v>
      </c>
      <c r="AU82" s="165">
        <v>0</v>
      </c>
      <c r="AV82" s="165">
        <v>0</v>
      </c>
      <c r="AW82" s="165">
        <v>0</v>
      </c>
      <c r="AX82" s="165">
        <v>0</v>
      </c>
      <c r="AY82" s="162" t="str">
        <f t="shared" ref="AY82:BS82" si="329">IF(AD82 = 0, "", AD82)</f>
        <v/>
      </c>
      <c r="AZ82" s="163" t="str">
        <f t="shared" si="329"/>
        <v/>
      </c>
      <c r="BA82" s="163" t="str">
        <f t="shared" si="329"/>
        <v/>
      </c>
      <c r="BB82" s="163" t="str">
        <f t="shared" si="329"/>
        <v/>
      </c>
      <c r="BC82" s="165">
        <f t="shared" si="329"/>
        <v>12</v>
      </c>
      <c r="BD82" s="163" t="str">
        <f t="shared" si="329"/>
        <v/>
      </c>
      <c r="BE82" s="163" t="str">
        <f t="shared" si="329"/>
        <v/>
      </c>
      <c r="BF82" s="171">
        <f t="shared" si="329"/>
        <v>12</v>
      </c>
      <c r="BG82" s="165">
        <f t="shared" si="329"/>
        <v>20</v>
      </c>
      <c r="BH82" s="163" t="str">
        <f t="shared" si="329"/>
        <v/>
      </c>
      <c r="BI82" s="163" t="str">
        <f t="shared" si="329"/>
        <v/>
      </c>
      <c r="BJ82" s="163" t="str">
        <f t="shared" si="329"/>
        <v/>
      </c>
      <c r="BK82" s="165">
        <f t="shared" si="329"/>
        <v>12</v>
      </c>
      <c r="BL82" s="163" t="str">
        <f t="shared" si="329"/>
        <v/>
      </c>
      <c r="BM82" s="163" t="str">
        <f t="shared" si="329"/>
        <v/>
      </c>
      <c r="BN82" s="163" t="str">
        <f t="shared" si="329"/>
        <v/>
      </c>
      <c r="BO82" s="163" t="str">
        <f t="shared" si="329"/>
        <v/>
      </c>
      <c r="BP82" s="163" t="str">
        <f t="shared" si="329"/>
        <v/>
      </c>
      <c r="BQ82" s="163" t="str">
        <f t="shared" si="329"/>
        <v/>
      </c>
      <c r="BR82" s="163" t="str">
        <f t="shared" si="329"/>
        <v/>
      </c>
      <c r="BS82" s="173" t="str">
        <f t="shared" si="329"/>
        <v/>
      </c>
      <c r="BT82" s="175" t="e">
        <f>$AY82*Assembly!Z$4+$AZ82*Assembly!Z$5+$BA82*Assembly!Z$6+$BB82*Assembly!Z$7+$BC82*Assembly!Z$8+$BD82*Assembly!Z$9+$BE82*Assembly!Z$10+$BF82*Assembly!Z$11+$BG82*Assembly!Z$12+$BH82*Assembly!Z$13+$BI82*Assembly!Z$14+$BJ82*Assembly!Z$15+$BK82*Assembly!Z$16+$BL82*Assembly!Z$17+$BM82*Assembly!Z$18+$BN82*Assembly!Z$19+$BO82*Assembly!Z$20+$BP82*Assembly!Z$21+$BQ82*Assembly!Z$22+$BR82*Assembly!Z$23+$BS82*Assembly!Z$24</f>
        <v>#VALUE!</v>
      </c>
      <c r="BU82" s="165" t="e">
        <f t="shared" si="3"/>
        <v>#VALUE!</v>
      </c>
      <c r="BV82" s="176"/>
      <c r="BW82" s="165" t="e">
        <f>$AY82*Assembly!AD$4+$AZ82*Assembly!AD$5+$BA82*Assembly!AD$6+$BB82*Assembly!AD$7+$BC82*Assembly!AD$8+$BD82*Assembly!AD$9+$BE82*Assembly!AD$10+$BF82*Assembly!AD$11+$BG82*Assembly!AD$12+$BH82*Assembly!AD$13+$BI82*Assembly!AD$14+$BJ82*Assembly!AD$15+$BK82*Assembly!AD$16+$BL82*Assembly!AD$17+$BM82*Assembly!AD$18+$BN82*Assembly!AD$19+$BO82*Assembly!AD$20+$BP82*Assembly!AD$21+$BQ82*Assembly!AD$22+$BR82*Assembly!AD$23+$BS82*Assembly!AD$24</f>
        <v>#VALUE!</v>
      </c>
      <c r="BX82" s="180" t="e">
        <f t="shared" si="4"/>
        <v>#VALUE!</v>
      </c>
      <c r="BY82" s="181" t="e">
        <f t="shared" si="5"/>
        <v>#VALUE!</v>
      </c>
      <c r="BZ82" s="182" t="e">
        <f t="shared" si="6"/>
        <v>#VALUE!</v>
      </c>
      <c r="CA82" s="181" t="e">
        <f t="shared" si="7"/>
        <v>#VALUE!</v>
      </c>
      <c r="CB82" s="165" t="e">
        <f>$AY82*Assembly!Y$4+$AZ82*Assembly!Y$5+$BA82*Assembly!Y$6+$BB82*Assembly!Y$7+$BC82*Assembly!Y$8+$BD82*Assembly!Y$9+$BE82*Assembly!Y$10+$BF82*Assembly!Y$11+$BG82*Assembly!Y$12+$BH82*Assembly!Y$13+$BI82*Assembly!Y$14+$BJ82*Assembly!Y$15+$BK82*Assembly!Y$16+$BL82*Assembly!Y$17+$BM82*Assembly!Y$18+$BN82*Assembly!Y$19+$BO82*Assembly!Y$20+$BP82*Assembly!Y$21+$BQ82*Assembly!Y$22+$BR82*Assembly!Y$23+$BS82*Assembly!Y$24</f>
        <v>#VALUE!</v>
      </c>
      <c r="CC82" s="165" t="e">
        <f t="shared" si="8"/>
        <v>#VALUE!</v>
      </c>
      <c r="CD82" s="136" t="e">
        <f t="shared" si="9"/>
        <v>#VALUE!</v>
      </c>
      <c r="CE82" s="184" t="e">
        <f>$AY82*Assembly!AC$4+$AZ82*Assembly!AC$5+$BA82*Assembly!AC$6+$BB82*Assembly!AC$7+$BC82*Assembly!AC$8+$BD82*Assembly!AC$9+$BE82*Assembly!AC$10+$BF82*Assembly!AC$11+$BG82*Assembly!AC$12+$BH82*Assembly!AC$13+$BI82*Assembly!AC$14+$BJ82*Assembly!AC$15+$BK82*Assembly!AC$16+$BL82*Assembly!AC$17+$BM82*Assembly!AC$18+$BN82*Assembly!AC$19+$BO82*Assembly!AC$20+$BP82*Assembly!AC$21+$BQ82*Assembly!AC$22+$BR82*Assembly!AC$23+$BS82*Assembly!AC$24</f>
        <v>#VALUE!</v>
      </c>
      <c r="CF82" s="153" t="e">
        <f>$AY82*Assembly!M$4+$AZ82*Assembly!M$5+$BA82*Assembly!M$6+$BB82*Assembly!M$7+$BC82*Assembly!M$8+$BD82*Assembly!M$9+$BE82*Assembly!M$10+$BF82*Assembly!M$11+$BG82*Assembly!M$12+$BH82*Assembly!M$13+$BI82*Assembly!M$14+$BJ82*Assembly!M$15+$BK82*Assembly!M$16+$BL82*Assembly!M$17+$BM82*Assembly!M$18+$BN82*Assembly!M$19+$BO82*Assembly!M$20+$BP82*Assembly!M$21+$BQ82*Assembly!M$22+$BR82*Assembly!M$23+$BS82*Assembly!M$24</f>
        <v>#VALUE!</v>
      </c>
      <c r="CG82" s="153" t="e">
        <f>$AY82*Assembly!N$4+$AZ82*Assembly!N$5+$BA82*Assembly!N$6+$BB82*Assembly!N$7+$BC82*Assembly!N$8+$BD82*Assembly!N$9+$BE82*Assembly!N$10+$BF82*Assembly!N$11+$BG82*Assembly!N$12+$BH82*Assembly!N$13+$BI82*Assembly!N$14+$BJ82*Assembly!N$15+$BK82*Assembly!N$16+$BL82*Assembly!N$17+$BM82*Assembly!N$18+$BN82*Assembly!N$19+$BO82*Assembly!N$20+$BP82*Assembly!N$21+$BQ82*Assembly!N$22+$BR82*Assembly!N$23+$BS82*Assembly!N$24</f>
        <v>#VALUE!</v>
      </c>
      <c r="CH82" s="153" t="e">
        <f>$AY82*Assembly!O$4+$AZ82*Assembly!O$5+$BA82*Assembly!O$6+$BB82*Assembly!O$7+$BC82*Assembly!O$8+$BD82*Assembly!O$9+$BE82*Assembly!O$10+$BF82*Assembly!O$11+$BG82*Assembly!O$12+$BH82*Assembly!O$13+$BI82*Assembly!O$14+$BJ82*Assembly!O$15+$BK82*Assembly!O$16+$BL82*Assembly!O$17+$BM82*Assembly!O$18+$BN82*Assembly!O$19+$BO82*Assembly!O$20+$BP82*Assembly!O$21+$BQ82*Assembly!O$22+$BR82*Assembly!O$23+$BS82*Assembly!O$24</f>
        <v>#VALUE!</v>
      </c>
      <c r="CI82" s="142" t="e">
        <f>$AY82*Assembly!P$4+$AZ82*Assembly!P$5+$BA82*Assembly!P$6+$BB82*Assembly!P$7+$BC82*Assembly!P$8+$BD82*Assembly!P$9+$BE82*Assembly!P$10+$BF82*Assembly!P$11+$BG82*Assembly!P$12+$BH82*Assembly!P$13+$BI82*Assembly!P$14+$BJ82*Assembly!P$15+$BK82*Assembly!P$16+$BL82*Assembly!P$17+$BM82*Assembly!P$18+$BN82*Assembly!P$19+$BO82*Assembly!P$20+$BP82*Assembly!P$21+$BQ82*Assembly!P$22+$BR82*Assembly!P$23+$BS82*Assembly!P$24</f>
        <v>#VALUE!</v>
      </c>
      <c r="CJ82" s="142" t="e">
        <f>$AY82*Assembly!Q$4+$AZ82*Assembly!Q$5+$BA82*Assembly!Q$6+$BB82*Assembly!Q$7+$BC82*Assembly!Q$8+$BD82*Assembly!Q$9+$BE82*Assembly!Q$10+$BF82*Assembly!Q$11+$BG82*Assembly!Q$12+$BH82*Assembly!Q$13+$BI82*Assembly!Q$14+$BJ82*Assembly!Q$15+$BK82*Assembly!Q$16+$BL82*Assembly!Q$17+$BM82*Assembly!Q$18+$BN82*Assembly!Q$19+$BO82*Assembly!Q$20+$BP82*Assembly!Q$21+$BQ82*Assembly!Q$22+$BR82*Assembly!Q$23+$BS82*Assembly!Q$24</f>
        <v>#VALUE!</v>
      </c>
      <c r="CK82" s="153" t="e">
        <f>$AY82*Assembly!R$4+$AZ82*Assembly!R$5+$BA82*Assembly!R$6+$BB82*Assembly!R$7+$BC82*Assembly!R$8+$BD82*Assembly!R$9+$BE82*Assembly!R$10+$BF82*Assembly!R$11+$BG82*Assembly!R$12+$BH82*Assembly!R$13+$BI82*Assembly!R$14+$BJ82*Assembly!R$15+$BK82*Assembly!R$16+$BL82*Assembly!R$17+$BM82*Assembly!R$18+$BN82*Assembly!R$19+$BO82*Assembly!R$20+$BP82*Assembly!R$21+$BQ82*Assembly!R$22+$BR82*Assembly!R$23+$BS82*Assembly!R$24</f>
        <v>#VALUE!</v>
      </c>
      <c r="CL82" s="142" t="e">
        <f>$AY82*Assembly!S$4+$AZ82*Assembly!S$5+$BA82*Assembly!S$6+$BB82*Assembly!S$7+$BC82*Assembly!S$8+$BD82*Assembly!S$9+$BE82*Assembly!S$10+$BF82*Assembly!S$11+$BG82*Assembly!S$12+$BH82*Assembly!S$13+$BI82*Assembly!S$14+$BJ82*Assembly!S$15+$BK82*Assembly!S$16+$BL82*Assembly!S$17+$BM82*Assembly!S$18+$BN82*Assembly!S$19+$BO82*Assembly!S$20+$BP82*Assembly!S$21+$BQ82*Assembly!S$22+$BR82*Assembly!S$23+$BS82*Assembly!S$24</f>
        <v>#VALUE!</v>
      </c>
      <c r="CM82" s="142" t="e">
        <f>$AY82*Assembly!T$4+$AZ82*Assembly!T$5+$BA82*Assembly!T$6+$BB82*Assembly!T$7+$BC82*Assembly!T$8+$BD82*Assembly!T$9+$BE82*Assembly!T$10+$BF82*Assembly!T$11+$BG82*Assembly!T$12+$BH82*Assembly!T$13+$BI82*Assembly!T$14+$BJ82*Assembly!T$15+$BK82*Assembly!T$16+$BL82*Assembly!T$17+$BM82*Assembly!T$18+$BN82*Assembly!T$19+$BO82*Assembly!T$20+$BP82*Assembly!T$21+$BQ82*Assembly!T$22+$BR82*Assembly!T$23+$BS82*Assembly!T$24</f>
        <v>#VALUE!</v>
      </c>
      <c r="CN82" s="142" t="e">
        <f>$AY82*Assembly!U$4+$AZ82*Assembly!U$5+$BA82*Assembly!U$6+$BB82*Assembly!U$7+$BC82*Assembly!U$8+$BD82*Assembly!U$9+$BE82*Assembly!U$10+$BF82*Assembly!U$11+$BG82*Assembly!U$12+$BH82*Assembly!U$13+$BI82*Assembly!U$14+$BJ82*Assembly!U$15+$BK82*Assembly!U$16+$BL82*Assembly!U$17+$BM82*Assembly!U$18+$BN82*Assembly!U$19+$BO82*Assembly!U$20+$BP82*Assembly!U$21+$BQ82*Assembly!U$22+$BR82*Assembly!U$23+$BS82*Assembly!U$24</f>
        <v>#VALUE!</v>
      </c>
      <c r="CO82" s="153" t="e">
        <f>$AY82*Assembly!V$4+$AZ82*Assembly!V$5+$BA82*Assembly!V$6+$BB82*Assembly!V$7+$BC82*Assembly!V$8+$BD82*Assembly!V$9+$BE82*Assembly!V$10+$BF82*Assembly!V$11+$BG82*Assembly!V$12+$BH82*Assembly!V$13+$BI82*Assembly!V$14+$BJ82*Assembly!V$15+$BK82*Assembly!V$16+$BL82*Assembly!V$17+$BM82*Assembly!V$18+$BN82*Assembly!V$19+$BO82*Assembly!V$20+$BP82*Assembly!V$21+$BQ82*Assembly!V$22+$BR82*Assembly!V$23+$BS82*Assembly!V$24</f>
        <v>#VALUE!</v>
      </c>
      <c r="CP82" s="153" t="e">
        <f>CF82*Refining!$F$3</f>
        <v>#VALUE!</v>
      </c>
      <c r="CQ82" s="153" t="e">
        <f>CG82*Refining!$F$4</f>
        <v>#VALUE!</v>
      </c>
      <c r="CR82" s="153" t="e">
        <f>CH82*Refining!$F$5</f>
        <v>#VALUE!</v>
      </c>
      <c r="CS82" s="153" t="e">
        <f>CI82*Refining!$F$6</f>
        <v>#VALUE!</v>
      </c>
      <c r="CT82" s="153" t="e">
        <f>CJ82*Refining!$F$7</f>
        <v>#VALUE!</v>
      </c>
      <c r="CU82" s="153" t="e">
        <f>CK82*Refining!$F$8</f>
        <v>#VALUE!</v>
      </c>
      <c r="CV82" s="153" t="e">
        <f>CL82*Refining!$F$9</f>
        <v>#VALUE!</v>
      </c>
      <c r="CW82" s="153" t="e">
        <f>CM82*Refining!$F$10</f>
        <v>#VALUE!</v>
      </c>
      <c r="CX82" s="153" t="e">
        <f>CN82*Refining!$F$11</f>
        <v>#VALUE!</v>
      </c>
      <c r="CY82" s="153" t="e">
        <f>CO82*Refining!$F$12</f>
        <v>#VALUE!</v>
      </c>
      <c r="CZ82" s="190" t="e">
        <f t="shared" ref="CZ82:DS82" si="330">IF(CF82 = 0, "", CF82)</f>
        <v>#VALUE!</v>
      </c>
      <c r="DA82" s="191" t="e">
        <f t="shared" si="330"/>
        <v>#VALUE!</v>
      </c>
      <c r="DB82" s="191" t="e">
        <f t="shared" si="330"/>
        <v>#VALUE!</v>
      </c>
      <c r="DC82" s="191" t="e">
        <f t="shared" si="330"/>
        <v>#VALUE!</v>
      </c>
      <c r="DD82" s="193" t="e">
        <f t="shared" si="330"/>
        <v>#VALUE!</v>
      </c>
      <c r="DE82" s="191" t="e">
        <f t="shared" si="330"/>
        <v>#VALUE!</v>
      </c>
      <c r="DF82" s="193" t="e">
        <f t="shared" si="330"/>
        <v>#VALUE!</v>
      </c>
      <c r="DG82" s="193" t="e">
        <f t="shared" si="330"/>
        <v>#VALUE!</v>
      </c>
      <c r="DH82" s="191" t="e">
        <f t="shared" si="330"/>
        <v>#VALUE!</v>
      </c>
      <c r="DI82" s="195" t="e">
        <f t="shared" si="330"/>
        <v>#VALUE!</v>
      </c>
      <c r="DJ82" s="190" t="e">
        <f t="shared" si="330"/>
        <v>#VALUE!</v>
      </c>
      <c r="DK82" s="191" t="e">
        <f t="shared" si="330"/>
        <v>#VALUE!</v>
      </c>
      <c r="DL82" s="191" t="e">
        <f t="shared" si="330"/>
        <v>#VALUE!</v>
      </c>
      <c r="DM82" s="191" t="e">
        <f t="shared" si="330"/>
        <v>#VALUE!</v>
      </c>
      <c r="DN82" s="193" t="e">
        <f t="shared" si="330"/>
        <v>#VALUE!</v>
      </c>
      <c r="DO82" s="191" t="e">
        <f t="shared" si="330"/>
        <v>#VALUE!</v>
      </c>
      <c r="DP82" s="191" t="e">
        <f t="shared" si="330"/>
        <v>#VALUE!</v>
      </c>
      <c r="DQ82" s="191" t="e">
        <f t="shared" si="330"/>
        <v>#VALUE!</v>
      </c>
      <c r="DR82" s="191" t="e">
        <f t="shared" si="330"/>
        <v>#VALUE!</v>
      </c>
      <c r="DS82" s="195" t="e">
        <f t="shared" si="330"/>
        <v>#VALUE!</v>
      </c>
      <c r="DT82" s="190" t="e">
        <f t="shared" si="11"/>
        <v>#VALUE!</v>
      </c>
      <c r="DU82" s="197" t="e">
        <f t="shared" si="12"/>
        <v>#VALUE!</v>
      </c>
      <c r="DV82" s="165" t="e">
        <f>CZ82*'Ores &amp; Ingots'!$C$3+DA82*'Ores &amp; Ingots'!$C$4+DB82*'Ores &amp; Ingots'!$C$5+DC82*'Ores &amp; Ingots'!$C$6+DD82*'Ores &amp; Ingots'!$C$7+DE82*'Ores &amp; Ingots'!$C$8+DF82*'Ores &amp; Ingots'!$C$9+DG82*'Ores &amp; Ingots'!$C$10+DH82*'Ores &amp; Ingots'!$C$11+DI82*'Ores &amp; Ingots'!$C$12</f>
        <v>#VALUE!</v>
      </c>
      <c r="DW82" s="165" t="e">
        <f>DJ82*'Ores &amp; Ingots'!$B$3+DK82*'Ores &amp; Ingots'!$B$4+DL82*'Ores &amp; Ingots'!$B$5+DM82*'Ores &amp; Ingots'!$B$6+DN82*'Ores &amp; Ingots'!$B$7+DO82*'Ores &amp; Ingots'!$B$8+DP82*'Ores &amp; Ingots'!$B$9+DQ82*'Ores &amp; Ingots'!$B$10+DR82*'Ores &amp; Ingots'!$B$11+DS82*'Ores &amp; Ingots'!$B$12</f>
        <v>#VALUE!</v>
      </c>
      <c r="DX82" s="197" t="e">
        <f>CZ82*Refining!$G$3+DA82*Refining!$G$4+DB82*Refining!$G$5+DC82*Refining!$G$6+DD82*Refining!$G$7+DE82*Refining!$G$8+DF82*Refining!$G$9+DG82*Refining!$G$10+DH82*Refining!$G$11+DI82*Refining!$G$12</f>
        <v>#VALUE!</v>
      </c>
      <c r="DY82" s="197" t="e">
        <f t="shared" si="13"/>
        <v>#VALUE!</v>
      </c>
      <c r="DZ82" s="199" t="e">
        <f t="shared" si="14"/>
        <v>#VALUE!</v>
      </c>
      <c r="EA82" s="190" t="e">
        <f t="shared" si="15"/>
        <v>#VALUE!</v>
      </c>
      <c r="EB82" s="200" t="e">
        <f t="shared" ref="EB82:EC82" si="331">EA82/60</f>
        <v>#VALUE!</v>
      </c>
      <c r="EC82" s="200" t="e">
        <f t="shared" si="331"/>
        <v>#VALUE!</v>
      </c>
      <c r="ED82" s="190" t="e">
        <f t="shared" si="17"/>
        <v>#VALUE!</v>
      </c>
      <c r="EE82" s="200" t="e">
        <f t="shared" ref="EE82:EF82" si="332">ED82/1000</f>
        <v>#VALUE!</v>
      </c>
      <c r="EF82" s="201" t="e">
        <f t="shared" si="332"/>
        <v>#VALUE!</v>
      </c>
      <c r="EG82" s="136" t="e">
        <f t="shared" si="19"/>
        <v>#VALUE!</v>
      </c>
      <c r="EH82" s="138" t="e">
        <f t="shared" si="20"/>
        <v>#VALUE!</v>
      </c>
      <c r="EI82" s="133">
        <v>240</v>
      </c>
    </row>
    <row r="83" spans="1:139" ht="12.75" x14ac:dyDescent="0.2">
      <c r="A83" s="865"/>
      <c r="B83" s="297" t="s">
        <v>306</v>
      </c>
      <c r="C83" s="216" t="s">
        <v>155</v>
      </c>
      <c r="D83" s="216">
        <v>6</v>
      </c>
      <c r="E83" s="216">
        <v>3</v>
      </c>
      <c r="F83" s="216">
        <v>1</v>
      </c>
      <c r="G83" s="335">
        <f t="shared" si="0"/>
        <v>2.25</v>
      </c>
      <c r="H83" s="336">
        <v>5</v>
      </c>
      <c r="I83" s="336">
        <v>5</v>
      </c>
      <c r="J83" s="337">
        <f>H83/Main!$D$9</f>
        <v>1</v>
      </c>
      <c r="K83" s="337">
        <f>I83/Main!$D$10</f>
        <v>2.5</v>
      </c>
      <c r="L83" s="337">
        <f t="shared" si="1"/>
        <v>2.5</v>
      </c>
      <c r="M83" s="337">
        <v>1</v>
      </c>
      <c r="N83" s="372">
        <v>200</v>
      </c>
      <c r="O83" s="339">
        <v>200</v>
      </c>
      <c r="P83" s="340"/>
      <c r="Q83" s="341"/>
      <c r="R83" s="340"/>
      <c r="S83" s="342"/>
      <c r="T83" s="342"/>
      <c r="U83" s="340"/>
      <c r="V83" s="340"/>
      <c r="W83" s="342"/>
      <c r="X83" s="342"/>
      <c r="Y83" s="340"/>
      <c r="Z83" s="340"/>
      <c r="AA83" s="340"/>
      <c r="AB83" s="340"/>
      <c r="AC83" s="375"/>
      <c r="AD83" s="259">
        <v>0</v>
      </c>
      <c r="AE83" s="259">
        <v>0</v>
      </c>
      <c r="AF83" s="259">
        <v>0</v>
      </c>
      <c r="AG83" s="259">
        <v>0</v>
      </c>
      <c r="AH83" s="259">
        <v>8</v>
      </c>
      <c r="AI83" s="259">
        <v>0</v>
      </c>
      <c r="AJ83" s="259">
        <v>0</v>
      </c>
      <c r="AK83" s="261">
        <v>8</v>
      </c>
      <c r="AL83" s="259">
        <v>6</v>
      </c>
      <c r="AM83" s="259">
        <v>0</v>
      </c>
      <c r="AN83" s="259">
        <v>0</v>
      </c>
      <c r="AO83" s="259">
        <v>0</v>
      </c>
      <c r="AP83" s="259">
        <v>2</v>
      </c>
      <c r="AQ83" s="259">
        <v>0</v>
      </c>
      <c r="AR83" s="259">
        <v>0</v>
      </c>
      <c r="AS83" s="259">
        <v>0</v>
      </c>
      <c r="AT83" s="259">
        <v>0</v>
      </c>
      <c r="AU83" s="259">
        <v>0</v>
      </c>
      <c r="AV83" s="259">
        <v>0</v>
      </c>
      <c r="AW83" s="259">
        <v>0</v>
      </c>
      <c r="AX83" s="259">
        <v>0</v>
      </c>
      <c r="AY83" s="344" t="str">
        <f t="shared" ref="AY83:BS83" si="333">IF(AD83 = 0, "", AD83)</f>
        <v/>
      </c>
      <c r="AZ83" s="258" t="str">
        <f t="shared" si="333"/>
        <v/>
      </c>
      <c r="BA83" s="258" t="str">
        <f t="shared" si="333"/>
        <v/>
      </c>
      <c r="BB83" s="258" t="str">
        <f t="shared" si="333"/>
        <v/>
      </c>
      <c r="BC83" s="259">
        <f t="shared" si="333"/>
        <v>8</v>
      </c>
      <c r="BD83" s="258" t="str">
        <f t="shared" si="333"/>
        <v/>
      </c>
      <c r="BE83" s="258" t="str">
        <f t="shared" si="333"/>
        <v/>
      </c>
      <c r="BF83" s="261">
        <f t="shared" si="333"/>
        <v>8</v>
      </c>
      <c r="BG83" s="259">
        <f t="shared" si="333"/>
        <v>6</v>
      </c>
      <c r="BH83" s="258" t="str">
        <f t="shared" si="333"/>
        <v/>
      </c>
      <c r="BI83" s="258" t="str">
        <f t="shared" si="333"/>
        <v/>
      </c>
      <c r="BJ83" s="258" t="str">
        <f t="shared" si="333"/>
        <v/>
      </c>
      <c r="BK83" s="259">
        <f t="shared" si="333"/>
        <v>2</v>
      </c>
      <c r="BL83" s="258" t="str">
        <f t="shared" si="333"/>
        <v/>
      </c>
      <c r="BM83" s="258" t="str">
        <f t="shared" si="333"/>
        <v/>
      </c>
      <c r="BN83" s="258" t="str">
        <f t="shared" si="333"/>
        <v/>
      </c>
      <c r="BO83" s="258" t="str">
        <f t="shared" si="333"/>
        <v/>
      </c>
      <c r="BP83" s="258" t="str">
        <f t="shared" si="333"/>
        <v/>
      </c>
      <c r="BQ83" s="258" t="str">
        <f t="shared" si="333"/>
        <v/>
      </c>
      <c r="BR83" s="258" t="str">
        <f t="shared" si="333"/>
        <v/>
      </c>
      <c r="BS83" s="265" t="str">
        <f t="shared" si="333"/>
        <v/>
      </c>
      <c r="BT83" s="257" t="e">
        <f>$AY83*Assembly!Z$4+$AZ83*Assembly!Z$5+$BA83*Assembly!Z$6+$BB83*Assembly!Z$7+$BC83*Assembly!Z$8+$BD83*Assembly!Z$9+$BE83*Assembly!Z$10+$BF83*Assembly!Z$11+$BG83*Assembly!Z$12+$BH83*Assembly!Z$13+$BI83*Assembly!Z$14+$BJ83*Assembly!Z$15+$BK83*Assembly!Z$16+$BL83*Assembly!Z$17+$BM83*Assembly!Z$18+$BN83*Assembly!Z$19+$BO83*Assembly!Z$20+$BP83*Assembly!Z$21+$BQ83*Assembly!Z$22+$BR83*Assembly!Z$23+$BS83*Assembly!Z$24</f>
        <v>#VALUE!</v>
      </c>
      <c r="BU83" s="259" t="e">
        <f t="shared" si="3"/>
        <v>#VALUE!</v>
      </c>
      <c r="BV83" s="267"/>
      <c r="BW83" s="259" t="e">
        <f>$AY83*Assembly!AD$4+$AZ83*Assembly!AD$5+$BA83*Assembly!AD$6+$BB83*Assembly!AD$7+$BC83*Assembly!AD$8+$BD83*Assembly!AD$9+$BE83*Assembly!AD$10+$BF83*Assembly!AD$11+$BG83*Assembly!AD$12+$BH83*Assembly!AD$13+$BI83*Assembly!AD$14+$BJ83*Assembly!AD$15+$BK83*Assembly!AD$16+$BL83*Assembly!AD$17+$BM83*Assembly!AD$18+$BN83*Assembly!AD$19+$BO83*Assembly!AD$20+$BP83*Assembly!AD$21+$BQ83*Assembly!AD$22+$BR83*Assembly!AD$23+$BS83*Assembly!AD$24</f>
        <v>#VALUE!</v>
      </c>
      <c r="BX83" s="268" t="e">
        <f t="shared" si="4"/>
        <v>#VALUE!</v>
      </c>
      <c r="BY83" s="269" t="e">
        <f t="shared" si="5"/>
        <v>#VALUE!</v>
      </c>
      <c r="BZ83" s="272" t="e">
        <f t="shared" si="6"/>
        <v>#VALUE!</v>
      </c>
      <c r="CA83" s="269" t="e">
        <f t="shared" si="7"/>
        <v>#VALUE!</v>
      </c>
      <c r="CB83" s="259" t="e">
        <f>$AY83*Assembly!Y$4+$AZ83*Assembly!Y$5+$BA83*Assembly!Y$6+$BB83*Assembly!Y$7+$BC83*Assembly!Y$8+$BD83*Assembly!Y$9+$BE83*Assembly!Y$10+$BF83*Assembly!Y$11+$BG83*Assembly!Y$12+$BH83*Assembly!Y$13+$BI83*Assembly!Y$14+$BJ83*Assembly!Y$15+$BK83*Assembly!Y$16+$BL83*Assembly!Y$17+$BM83*Assembly!Y$18+$BN83*Assembly!Y$19+$BO83*Assembly!Y$20+$BP83*Assembly!Y$21+$BQ83*Assembly!Y$22+$BR83*Assembly!Y$23+$BS83*Assembly!Y$24</f>
        <v>#VALUE!</v>
      </c>
      <c r="CC83" s="259" t="e">
        <f t="shared" si="8"/>
        <v>#VALUE!</v>
      </c>
      <c r="CD83" s="273" t="e">
        <f t="shared" si="9"/>
        <v>#VALUE!</v>
      </c>
      <c r="CE83" s="274" t="e">
        <f>$AY83*Assembly!AC$4+$AZ83*Assembly!AC$5+$BA83*Assembly!AC$6+$BB83*Assembly!AC$7+$BC83*Assembly!AC$8+$BD83*Assembly!AC$9+$BE83*Assembly!AC$10+$BF83*Assembly!AC$11+$BG83*Assembly!AC$12+$BH83*Assembly!AC$13+$BI83*Assembly!AC$14+$BJ83*Assembly!AC$15+$BK83*Assembly!AC$16+$BL83*Assembly!AC$17+$BM83*Assembly!AC$18+$BN83*Assembly!AC$19+$BO83*Assembly!AC$20+$BP83*Assembly!AC$21+$BQ83*Assembly!AC$22+$BR83*Assembly!AC$23+$BS83*Assembly!AC$24</f>
        <v>#VALUE!</v>
      </c>
      <c r="CF83" s="341" t="e">
        <f>$AY83*Assembly!M$4+$AZ83*Assembly!M$5+$BA83*Assembly!M$6+$BB83*Assembly!M$7+$BC83*Assembly!M$8+$BD83*Assembly!M$9+$BE83*Assembly!M$10+$BF83*Assembly!M$11+$BG83*Assembly!M$12+$BH83*Assembly!M$13+$BI83*Assembly!M$14+$BJ83*Assembly!M$15+$BK83*Assembly!M$16+$BL83*Assembly!M$17+$BM83*Assembly!M$18+$BN83*Assembly!M$19+$BO83*Assembly!M$20+$BP83*Assembly!M$21+$BQ83*Assembly!M$22+$BR83*Assembly!M$23+$BS83*Assembly!M$24</f>
        <v>#VALUE!</v>
      </c>
      <c r="CG83" s="341" t="e">
        <f>$AY83*Assembly!N$4+$AZ83*Assembly!N$5+$BA83*Assembly!N$6+$BB83*Assembly!N$7+$BC83*Assembly!N$8+$BD83*Assembly!N$9+$BE83*Assembly!N$10+$BF83*Assembly!N$11+$BG83*Assembly!N$12+$BH83*Assembly!N$13+$BI83*Assembly!N$14+$BJ83*Assembly!N$15+$BK83*Assembly!N$16+$BL83*Assembly!N$17+$BM83*Assembly!N$18+$BN83*Assembly!N$19+$BO83*Assembly!N$20+$BP83*Assembly!N$21+$BQ83*Assembly!N$22+$BR83*Assembly!N$23+$BS83*Assembly!N$24</f>
        <v>#VALUE!</v>
      </c>
      <c r="CH83" s="341" t="e">
        <f>$AY83*Assembly!O$4+$AZ83*Assembly!O$5+$BA83*Assembly!O$6+$BB83*Assembly!O$7+$BC83*Assembly!O$8+$BD83*Assembly!O$9+$BE83*Assembly!O$10+$BF83*Assembly!O$11+$BG83*Assembly!O$12+$BH83*Assembly!O$13+$BI83*Assembly!O$14+$BJ83*Assembly!O$15+$BK83*Assembly!O$16+$BL83*Assembly!O$17+$BM83*Assembly!O$18+$BN83*Assembly!O$19+$BO83*Assembly!O$20+$BP83*Assembly!O$21+$BQ83*Assembly!O$22+$BR83*Assembly!O$23+$BS83*Assembly!O$24</f>
        <v>#VALUE!</v>
      </c>
      <c r="CI83" s="336" t="e">
        <f>$AY83*Assembly!P$4+$AZ83*Assembly!P$5+$BA83*Assembly!P$6+$BB83*Assembly!P$7+$BC83*Assembly!P$8+$BD83*Assembly!P$9+$BE83*Assembly!P$10+$BF83*Assembly!P$11+$BG83*Assembly!P$12+$BH83*Assembly!P$13+$BI83*Assembly!P$14+$BJ83*Assembly!P$15+$BK83*Assembly!P$16+$BL83*Assembly!P$17+$BM83*Assembly!P$18+$BN83*Assembly!P$19+$BO83*Assembly!P$20+$BP83*Assembly!P$21+$BQ83*Assembly!P$22+$BR83*Assembly!P$23+$BS83*Assembly!P$24</f>
        <v>#VALUE!</v>
      </c>
      <c r="CJ83" s="336" t="e">
        <f>$AY83*Assembly!Q$4+$AZ83*Assembly!Q$5+$BA83*Assembly!Q$6+$BB83*Assembly!Q$7+$BC83*Assembly!Q$8+$BD83*Assembly!Q$9+$BE83*Assembly!Q$10+$BF83*Assembly!Q$11+$BG83*Assembly!Q$12+$BH83*Assembly!Q$13+$BI83*Assembly!Q$14+$BJ83*Assembly!Q$15+$BK83*Assembly!Q$16+$BL83*Assembly!Q$17+$BM83*Assembly!Q$18+$BN83*Assembly!Q$19+$BO83*Assembly!Q$20+$BP83*Assembly!Q$21+$BQ83*Assembly!Q$22+$BR83*Assembly!Q$23+$BS83*Assembly!Q$24</f>
        <v>#VALUE!</v>
      </c>
      <c r="CK83" s="341" t="e">
        <f>$AY83*Assembly!R$4+$AZ83*Assembly!R$5+$BA83*Assembly!R$6+$BB83*Assembly!R$7+$BC83*Assembly!R$8+$BD83*Assembly!R$9+$BE83*Assembly!R$10+$BF83*Assembly!R$11+$BG83*Assembly!R$12+$BH83*Assembly!R$13+$BI83*Assembly!R$14+$BJ83*Assembly!R$15+$BK83*Assembly!R$16+$BL83*Assembly!R$17+$BM83*Assembly!R$18+$BN83*Assembly!R$19+$BO83*Assembly!R$20+$BP83*Assembly!R$21+$BQ83*Assembly!R$22+$BR83*Assembly!R$23+$BS83*Assembly!R$24</f>
        <v>#VALUE!</v>
      </c>
      <c r="CL83" s="336" t="e">
        <f>$AY83*Assembly!S$4+$AZ83*Assembly!S$5+$BA83*Assembly!S$6+$BB83*Assembly!S$7+$BC83*Assembly!S$8+$BD83*Assembly!S$9+$BE83*Assembly!S$10+$BF83*Assembly!S$11+$BG83*Assembly!S$12+$BH83*Assembly!S$13+$BI83*Assembly!S$14+$BJ83*Assembly!S$15+$BK83*Assembly!S$16+$BL83*Assembly!S$17+$BM83*Assembly!S$18+$BN83*Assembly!S$19+$BO83*Assembly!S$20+$BP83*Assembly!S$21+$BQ83*Assembly!S$22+$BR83*Assembly!S$23+$BS83*Assembly!S$24</f>
        <v>#VALUE!</v>
      </c>
      <c r="CM83" s="336" t="e">
        <f>$AY83*Assembly!T$4+$AZ83*Assembly!T$5+$BA83*Assembly!T$6+$BB83*Assembly!T$7+$BC83*Assembly!T$8+$BD83*Assembly!T$9+$BE83*Assembly!T$10+$BF83*Assembly!T$11+$BG83*Assembly!T$12+$BH83*Assembly!T$13+$BI83*Assembly!T$14+$BJ83*Assembly!T$15+$BK83*Assembly!T$16+$BL83*Assembly!T$17+$BM83*Assembly!T$18+$BN83*Assembly!T$19+$BO83*Assembly!T$20+$BP83*Assembly!T$21+$BQ83*Assembly!T$22+$BR83*Assembly!T$23+$BS83*Assembly!T$24</f>
        <v>#VALUE!</v>
      </c>
      <c r="CN83" s="336" t="e">
        <f>$AY83*Assembly!U$4+$AZ83*Assembly!U$5+$BA83*Assembly!U$6+$BB83*Assembly!U$7+$BC83*Assembly!U$8+$BD83*Assembly!U$9+$BE83*Assembly!U$10+$BF83*Assembly!U$11+$BG83*Assembly!U$12+$BH83*Assembly!U$13+$BI83*Assembly!U$14+$BJ83*Assembly!U$15+$BK83*Assembly!U$16+$BL83*Assembly!U$17+$BM83*Assembly!U$18+$BN83*Assembly!U$19+$BO83*Assembly!U$20+$BP83*Assembly!U$21+$BQ83*Assembly!U$22+$BR83*Assembly!U$23+$BS83*Assembly!U$24</f>
        <v>#VALUE!</v>
      </c>
      <c r="CO83" s="341" t="e">
        <f>$AY83*Assembly!V$4+$AZ83*Assembly!V$5+$BA83*Assembly!V$6+$BB83*Assembly!V$7+$BC83*Assembly!V$8+$BD83*Assembly!V$9+$BE83*Assembly!V$10+$BF83*Assembly!V$11+$BG83*Assembly!V$12+$BH83*Assembly!V$13+$BI83*Assembly!V$14+$BJ83*Assembly!V$15+$BK83*Assembly!V$16+$BL83*Assembly!V$17+$BM83*Assembly!V$18+$BN83*Assembly!V$19+$BO83*Assembly!V$20+$BP83*Assembly!V$21+$BQ83*Assembly!V$22+$BR83*Assembly!V$23+$BS83*Assembly!V$24</f>
        <v>#VALUE!</v>
      </c>
      <c r="CP83" s="341" t="e">
        <f>CF83*Refining!$F$3</f>
        <v>#VALUE!</v>
      </c>
      <c r="CQ83" s="341" t="e">
        <f>CG83*Refining!$F$4</f>
        <v>#VALUE!</v>
      </c>
      <c r="CR83" s="341" t="e">
        <f>CH83*Refining!$F$5</f>
        <v>#VALUE!</v>
      </c>
      <c r="CS83" s="341" t="e">
        <f>CI83*Refining!$F$6</f>
        <v>#VALUE!</v>
      </c>
      <c r="CT83" s="341" t="e">
        <f>CJ83*Refining!$F$7</f>
        <v>#VALUE!</v>
      </c>
      <c r="CU83" s="341" t="e">
        <f>CK83*Refining!$F$8</f>
        <v>#VALUE!</v>
      </c>
      <c r="CV83" s="341" t="e">
        <f>CL83*Refining!$F$9</f>
        <v>#VALUE!</v>
      </c>
      <c r="CW83" s="341" t="e">
        <f>CM83*Refining!$F$10</f>
        <v>#VALUE!</v>
      </c>
      <c r="CX83" s="341" t="e">
        <f>CN83*Refining!$F$11</f>
        <v>#VALUE!</v>
      </c>
      <c r="CY83" s="341" t="e">
        <f>CO83*Refining!$F$12</f>
        <v>#VALUE!</v>
      </c>
      <c r="CZ83" s="277" t="e">
        <f t="shared" ref="CZ83:DS83" si="334">IF(CF83 = 0, "", CF83)</f>
        <v>#VALUE!</v>
      </c>
      <c r="DA83" s="279" t="e">
        <f t="shared" si="334"/>
        <v>#VALUE!</v>
      </c>
      <c r="DB83" s="279" t="e">
        <f t="shared" si="334"/>
        <v>#VALUE!</v>
      </c>
      <c r="DC83" s="279" t="e">
        <f t="shared" si="334"/>
        <v>#VALUE!</v>
      </c>
      <c r="DD83" s="280" t="e">
        <f t="shared" si="334"/>
        <v>#VALUE!</v>
      </c>
      <c r="DE83" s="279" t="e">
        <f t="shared" si="334"/>
        <v>#VALUE!</v>
      </c>
      <c r="DF83" s="280" t="e">
        <f t="shared" si="334"/>
        <v>#VALUE!</v>
      </c>
      <c r="DG83" s="280" t="e">
        <f t="shared" si="334"/>
        <v>#VALUE!</v>
      </c>
      <c r="DH83" s="279" t="e">
        <f t="shared" si="334"/>
        <v>#VALUE!</v>
      </c>
      <c r="DI83" s="282" t="e">
        <f t="shared" si="334"/>
        <v>#VALUE!</v>
      </c>
      <c r="DJ83" s="277" t="e">
        <f t="shared" si="334"/>
        <v>#VALUE!</v>
      </c>
      <c r="DK83" s="279" t="e">
        <f t="shared" si="334"/>
        <v>#VALUE!</v>
      </c>
      <c r="DL83" s="279" t="e">
        <f t="shared" si="334"/>
        <v>#VALUE!</v>
      </c>
      <c r="DM83" s="279" t="e">
        <f t="shared" si="334"/>
        <v>#VALUE!</v>
      </c>
      <c r="DN83" s="280" t="e">
        <f t="shared" si="334"/>
        <v>#VALUE!</v>
      </c>
      <c r="DO83" s="279" t="e">
        <f t="shared" si="334"/>
        <v>#VALUE!</v>
      </c>
      <c r="DP83" s="279" t="e">
        <f t="shared" si="334"/>
        <v>#VALUE!</v>
      </c>
      <c r="DQ83" s="279" t="e">
        <f t="shared" si="334"/>
        <v>#VALUE!</v>
      </c>
      <c r="DR83" s="279" t="e">
        <f t="shared" si="334"/>
        <v>#VALUE!</v>
      </c>
      <c r="DS83" s="282" t="e">
        <f t="shared" si="334"/>
        <v>#VALUE!</v>
      </c>
      <c r="DT83" s="277" t="e">
        <f t="shared" si="11"/>
        <v>#VALUE!</v>
      </c>
      <c r="DU83" s="278" t="e">
        <f t="shared" si="12"/>
        <v>#VALUE!</v>
      </c>
      <c r="DV83" s="259" t="e">
        <f>CZ83*'Ores &amp; Ingots'!$C$3+DA83*'Ores &amp; Ingots'!$C$4+DB83*'Ores &amp; Ingots'!$C$5+DC83*'Ores &amp; Ingots'!$C$6+DD83*'Ores &amp; Ingots'!$C$7+DE83*'Ores &amp; Ingots'!$C$8+DF83*'Ores &amp; Ingots'!$C$9+DG83*'Ores &amp; Ingots'!$C$10+DH83*'Ores &amp; Ingots'!$C$11+DI83*'Ores &amp; Ingots'!$C$12</f>
        <v>#VALUE!</v>
      </c>
      <c r="DW83" s="259" t="e">
        <f>DJ83*'Ores &amp; Ingots'!$B$3+DK83*'Ores &amp; Ingots'!$B$4+DL83*'Ores &amp; Ingots'!$B$5+DM83*'Ores &amp; Ingots'!$B$6+DN83*'Ores &amp; Ingots'!$B$7+DO83*'Ores &amp; Ingots'!$B$8+DP83*'Ores &amp; Ingots'!$B$9+DQ83*'Ores &amp; Ingots'!$B$10+DR83*'Ores &amp; Ingots'!$B$11+DS83*'Ores &amp; Ingots'!$B$12</f>
        <v>#VALUE!</v>
      </c>
      <c r="DX83" s="278" t="e">
        <f>CZ83*Refining!$G$3+DA83*Refining!$G$4+DB83*Refining!$G$5+DC83*Refining!$G$6+DD83*Refining!$G$7+DE83*Refining!$G$8+DF83*Refining!$G$9+DG83*Refining!$G$10+DH83*Refining!$G$11+DI83*Refining!$G$12</f>
        <v>#VALUE!</v>
      </c>
      <c r="DY83" s="197" t="e">
        <f t="shared" si="13"/>
        <v>#VALUE!</v>
      </c>
      <c r="DZ83" s="284" t="e">
        <f t="shared" si="14"/>
        <v>#VALUE!</v>
      </c>
      <c r="EA83" s="277" t="e">
        <f t="shared" si="15"/>
        <v>#VALUE!</v>
      </c>
      <c r="EB83" s="286" t="e">
        <f t="shared" ref="EB83:EC83" si="335">EA83/60</f>
        <v>#VALUE!</v>
      </c>
      <c r="EC83" s="286" t="e">
        <f t="shared" si="335"/>
        <v>#VALUE!</v>
      </c>
      <c r="ED83" s="277" t="e">
        <f t="shared" si="17"/>
        <v>#VALUE!</v>
      </c>
      <c r="EE83" s="286" t="e">
        <f t="shared" ref="EE83:EF83" si="336">ED83/1000</f>
        <v>#VALUE!</v>
      </c>
      <c r="EF83" s="287" t="e">
        <f t="shared" si="336"/>
        <v>#VALUE!</v>
      </c>
      <c r="EG83" s="273" t="e">
        <f t="shared" si="19"/>
        <v>#VALUE!</v>
      </c>
      <c r="EH83" s="288" t="e">
        <f t="shared" si="20"/>
        <v>#VALUE!</v>
      </c>
      <c r="EI83" s="133" t="s">
        <v>28</v>
      </c>
    </row>
    <row r="84" spans="1:139" ht="12.75" x14ac:dyDescent="0.2">
      <c r="A84" s="917" t="s">
        <v>307</v>
      </c>
      <c r="B84" s="55" t="s">
        <v>308</v>
      </c>
      <c r="C84" s="56" t="s">
        <v>156</v>
      </c>
      <c r="D84" s="56">
        <v>1</v>
      </c>
      <c r="E84" s="56">
        <v>1</v>
      </c>
      <c r="F84" s="56">
        <v>1</v>
      </c>
      <c r="G84" s="346">
        <f t="shared" si="0"/>
        <v>15.625</v>
      </c>
      <c r="H84" s="347">
        <v>50</v>
      </c>
      <c r="I84" s="347">
        <v>50</v>
      </c>
      <c r="J84" s="348">
        <f>H84/Main!$D$9</f>
        <v>10</v>
      </c>
      <c r="K84" s="348">
        <f>I84/Main!$D$10</f>
        <v>25</v>
      </c>
      <c r="L84" s="348">
        <f t="shared" si="1"/>
        <v>2.5</v>
      </c>
      <c r="M84" s="348">
        <v>1</v>
      </c>
      <c r="N84" s="376"/>
      <c r="O84" s="377"/>
      <c r="P84" s="351"/>
      <c r="Q84" s="352"/>
      <c r="R84" s="351"/>
      <c r="S84" s="353"/>
      <c r="T84" s="353"/>
      <c r="U84" s="351"/>
      <c r="V84" s="351"/>
      <c r="W84" s="353"/>
      <c r="X84" s="353"/>
      <c r="Y84" s="351"/>
      <c r="Z84" s="351"/>
      <c r="AA84" s="352" t="s">
        <v>220</v>
      </c>
      <c r="AB84" s="352" t="s">
        <v>240</v>
      </c>
      <c r="AC84" s="378" t="s">
        <v>220</v>
      </c>
      <c r="AD84" s="103">
        <v>0</v>
      </c>
      <c r="AE84" s="103">
        <v>20</v>
      </c>
      <c r="AF84" s="103">
        <v>0</v>
      </c>
      <c r="AG84" s="103">
        <v>0</v>
      </c>
      <c r="AH84" s="103">
        <v>20</v>
      </c>
      <c r="AI84" s="103">
        <v>0</v>
      </c>
      <c r="AJ84" s="103">
        <v>2</v>
      </c>
      <c r="AK84" s="103">
        <v>100</v>
      </c>
      <c r="AL84" s="104">
        <v>10</v>
      </c>
      <c r="AM84" s="103">
        <v>0</v>
      </c>
      <c r="AN84" s="103">
        <v>0</v>
      </c>
      <c r="AO84" s="103">
        <v>0</v>
      </c>
      <c r="AP84" s="103">
        <v>10</v>
      </c>
      <c r="AQ84" s="103">
        <v>0</v>
      </c>
      <c r="AR84" s="103">
        <v>0</v>
      </c>
      <c r="AS84" s="103">
        <v>0</v>
      </c>
      <c r="AT84" s="103">
        <v>0</v>
      </c>
      <c r="AU84" s="103">
        <v>0</v>
      </c>
      <c r="AV84" s="103">
        <v>0</v>
      </c>
      <c r="AW84" s="103">
        <v>0</v>
      </c>
      <c r="AX84" s="103">
        <v>0</v>
      </c>
      <c r="AY84" s="379" t="str">
        <f t="shared" ref="AY84:BS84" si="337">IF(AD84 = 0, "", AD84)</f>
        <v/>
      </c>
      <c r="AZ84" s="103">
        <f t="shared" si="337"/>
        <v>20</v>
      </c>
      <c r="BA84" s="102" t="str">
        <f t="shared" si="337"/>
        <v/>
      </c>
      <c r="BB84" s="102" t="str">
        <f t="shared" si="337"/>
        <v/>
      </c>
      <c r="BC84" s="103">
        <f t="shared" si="337"/>
        <v>20</v>
      </c>
      <c r="BD84" s="102" t="str">
        <f t="shared" si="337"/>
        <v/>
      </c>
      <c r="BE84" s="103">
        <f t="shared" si="337"/>
        <v>2</v>
      </c>
      <c r="BF84" s="103">
        <f t="shared" si="337"/>
        <v>100</v>
      </c>
      <c r="BG84" s="104">
        <f t="shared" si="337"/>
        <v>10</v>
      </c>
      <c r="BH84" s="102" t="str">
        <f t="shared" si="337"/>
        <v/>
      </c>
      <c r="BI84" s="102" t="str">
        <f t="shared" si="337"/>
        <v/>
      </c>
      <c r="BJ84" s="102" t="str">
        <f t="shared" si="337"/>
        <v/>
      </c>
      <c r="BK84" s="103">
        <f t="shared" si="337"/>
        <v>10</v>
      </c>
      <c r="BL84" s="102" t="str">
        <f t="shared" si="337"/>
        <v/>
      </c>
      <c r="BM84" s="102" t="str">
        <f t="shared" si="337"/>
        <v/>
      </c>
      <c r="BN84" s="102" t="str">
        <f t="shared" si="337"/>
        <v/>
      </c>
      <c r="BO84" s="102" t="str">
        <f t="shared" si="337"/>
        <v/>
      </c>
      <c r="BP84" s="102" t="str">
        <f t="shared" si="337"/>
        <v/>
      </c>
      <c r="BQ84" s="102" t="str">
        <f t="shared" si="337"/>
        <v/>
      </c>
      <c r="BR84" s="102" t="str">
        <f t="shared" si="337"/>
        <v/>
      </c>
      <c r="BS84" s="105" t="str">
        <f t="shared" si="337"/>
        <v/>
      </c>
      <c r="BT84" s="107" t="e">
        <f>$AY84*Assembly!Z$4+$AZ84*Assembly!Z$5+$BA84*Assembly!Z$6+$BB84*Assembly!Z$7+$BC84*Assembly!Z$8+$BD84*Assembly!Z$9+$BE84*Assembly!Z$10+$BF84*Assembly!Z$11+$BG84*Assembly!Z$12+$BH84*Assembly!Z$13+$BI84*Assembly!Z$14+$BJ84*Assembly!Z$15+$BK84*Assembly!Z$16+$BL84*Assembly!Z$17+$BM84*Assembly!Z$18+$BN84*Assembly!Z$19+$BO84*Assembly!Z$20+$BP84*Assembly!Z$21+$BQ84*Assembly!Z$22+$BR84*Assembly!Z$23+$BS84*Assembly!Z$24</f>
        <v>#VALUE!</v>
      </c>
      <c r="BU84" s="103" t="e">
        <f t="shared" si="3"/>
        <v>#VALUE!</v>
      </c>
      <c r="BV84" s="109"/>
      <c r="BW84" s="103" t="e">
        <f>$AY84*Assembly!AD$4+$AZ84*Assembly!AD$5+$BA84*Assembly!AD$6+$BB84*Assembly!AD$7+$BC84*Assembly!AD$8+$BD84*Assembly!AD$9+$BE84*Assembly!AD$10+$BF84*Assembly!AD$11+$BG84*Assembly!AD$12+$BH84*Assembly!AD$13+$BI84*Assembly!AD$14+$BJ84*Assembly!AD$15+$BK84*Assembly!AD$16+$BL84*Assembly!AD$17+$BM84*Assembly!AD$18+$BN84*Assembly!AD$19+$BO84*Assembly!AD$20+$BP84*Assembly!AD$21+$BQ84*Assembly!AD$22+$BR84*Assembly!AD$23+$BS84*Assembly!AD$24</f>
        <v>#VALUE!</v>
      </c>
      <c r="BX84" s="110" t="e">
        <f t="shared" si="4"/>
        <v>#VALUE!</v>
      </c>
      <c r="BY84" s="111" t="e">
        <f t="shared" si="5"/>
        <v>#VALUE!</v>
      </c>
      <c r="BZ84" s="112" t="e">
        <f t="shared" si="6"/>
        <v>#VALUE!</v>
      </c>
      <c r="CA84" s="111" t="e">
        <f t="shared" si="7"/>
        <v>#VALUE!</v>
      </c>
      <c r="CB84" s="103" t="e">
        <f>$AY84*Assembly!Y$4+$AZ84*Assembly!Y$5+$BA84*Assembly!Y$6+$BB84*Assembly!Y$7+$BC84*Assembly!Y$8+$BD84*Assembly!Y$9+$BE84*Assembly!Y$10+$BF84*Assembly!Y$11+$BG84*Assembly!Y$12+$BH84*Assembly!Y$13+$BI84*Assembly!Y$14+$BJ84*Assembly!Y$15+$BK84*Assembly!Y$16+$BL84*Assembly!Y$17+$BM84*Assembly!Y$18+$BN84*Assembly!Y$19+$BO84*Assembly!Y$20+$BP84*Assembly!Y$21+$BQ84*Assembly!Y$22+$BR84*Assembly!Y$23+$BS84*Assembly!Y$24</f>
        <v>#VALUE!</v>
      </c>
      <c r="CC84" s="103" t="e">
        <f t="shared" si="8"/>
        <v>#VALUE!</v>
      </c>
      <c r="CD84" s="113" t="e">
        <f t="shared" si="9"/>
        <v>#VALUE!</v>
      </c>
      <c r="CE84" s="114" t="e">
        <f>$AY84*Assembly!AC$4+$AZ84*Assembly!AC$5+$BA84*Assembly!AC$6+$BB84*Assembly!AC$7+$BC84*Assembly!AC$8+$BD84*Assembly!AC$9+$BE84*Assembly!AC$10+$BF84*Assembly!AC$11+$BG84*Assembly!AC$12+$BH84*Assembly!AC$13+$BI84*Assembly!AC$14+$BJ84*Assembly!AC$15+$BK84*Assembly!AC$16+$BL84*Assembly!AC$17+$BM84*Assembly!AC$18+$BN84*Assembly!AC$19+$BO84*Assembly!AC$20+$BP84*Assembly!AC$21+$BQ84*Assembly!AC$22+$BR84*Assembly!AC$23+$BS84*Assembly!AC$24</f>
        <v>#VALUE!</v>
      </c>
      <c r="CF84" s="352" t="e">
        <f>$AY84*Assembly!M$4+$AZ84*Assembly!M$5+$BA84*Assembly!M$6+$BB84*Assembly!M$7+$BC84*Assembly!M$8+$BD84*Assembly!M$9+$BE84*Assembly!M$10+$BF84*Assembly!M$11+$BG84*Assembly!M$12+$BH84*Assembly!M$13+$BI84*Assembly!M$14+$BJ84*Assembly!M$15+$BK84*Assembly!M$16+$BL84*Assembly!M$17+$BM84*Assembly!M$18+$BN84*Assembly!M$19+$BO84*Assembly!M$20+$BP84*Assembly!M$21+$BQ84*Assembly!M$22+$BR84*Assembly!M$23+$BS84*Assembly!M$24</f>
        <v>#VALUE!</v>
      </c>
      <c r="CG84" s="352" t="e">
        <f>$AY84*Assembly!N$4+$AZ84*Assembly!N$5+$BA84*Assembly!N$6+$BB84*Assembly!N$7+$BC84*Assembly!N$8+$BD84*Assembly!N$9+$BE84*Assembly!N$10+$BF84*Assembly!N$11+$BG84*Assembly!N$12+$BH84*Assembly!N$13+$BI84*Assembly!N$14+$BJ84*Assembly!N$15+$BK84*Assembly!N$16+$BL84*Assembly!N$17+$BM84*Assembly!N$18+$BN84*Assembly!N$19+$BO84*Assembly!N$20+$BP84*Assembly!N$21+$BQ84*Assembly!N$22+$BR84*Assembly!N$23+$BS84*Assembly!N$24</f>
        <v>#VALUE!</v>
      </c>
      <c r="CH84" s="352" t="e">
        <f>$AY84*Assembly!O$4+$AZ84*Assembly!O$5+$BA84*Assembly!O$6+$BB84*Assembly!O$7+$BC84*Assembly!O$8+$BD84*Assembly!O$9+$BE84*Assembly!O$10+$BF84*Assembly!O$11+$BG84*Assembly!O$12+$BH84*Assembly!O$13+$BI84*Assembly!O$14+$BJ84*Assembly!O$15+$BK84*Assembly!O$16+$BL84*Assembly!O$17+$BM84*Assembly!O$18+$BN84*Assembly!O$19+$BO84*Assembly!O$20+$BP84*Assembly!O$21+$BQ84*Assembly!O$22+$BR84*Assembly!O$23+$BS84*Assembly!O$24</f>
        <v>#VALUE!</v>
      </c>
      <c r="CI84" s="347" t="e">
        <f>$AY84*Assembly!P$4+$AZ84*Assembly!P$5+$BA84*Assembly!P$6+$BB84*Assembly!P$7+$BC84*Assembly!P$8+$BD84*Assembly!P$9+$BE84*Assembly!P$10+$BF84*Assembly!P$11+$BG84*Assembly!P$12+$BH84*Assembly!P$13+$BI84*Assembly!P$14+$BJ84*Assembly!P$15+$BK84*Assembly!P$16+$BL84*Assembly!P$17+$BM84*Assembly!P$18+$BN84*Assembly!P$19+$BO84*Assembly!P$20+$BP84*Assembly!P$21+$BQ84*Assembly!P$22+$BR84*Assembly!P$23+$BS84*Assembly!P$24</f>
        <v>#VALUE!</v>
      </c>
      <c r="CJ84" s="347" t="e">
        <f>$AY84*Assembly!Q$4+$AZ84*Assembly!Q$5+$BA84*Assembly!Q$6+$BB84*Assembly!Q$7+$BC84*Assembly!Q$8+$BD84*Assembly!Q$9+$BE84*Assembly!Q$10+$BF84*Assembly!Q$11+$BG84*Assembly!Q$12+$BH84*Assembly!Q$13+$BI84*Assembly!Q$14+$BJ84*Assembly!Q$15+$BK84*Assembly!Q$16+$BL84*Assembly!Q$17+$BM84*Assembly!Q$18+$BN84*Assembly!Q$19+$BO84*Assembly!Q$20+$BP84*Assembly!Q$21+$BQ84*Assembly!Q$22+$BR84*Assembly!Q$23+$BS84*Assembly!Q$24</f>
        <v>#VALUE!</v>
      </c>
      <c r="CK84" s="352" t="e">
        <f>$AY84*Assembly!R$4+$AZ84*Assembly!R$5+$BA84*Assembly!R$6+$BB84*Assembly!R$7+$BC84*Assembly!R$8+$BD84*Assembly!R$9+$BE84*Assembly!R$10+$BF84*Assembly!R$11+$BG84*Assembly!R$12+$BH84*Assembly!R$13+$BI84*Assembly!R$14+$BJ84*Assembly!R$15+$BK84*Assembly!R$16+$BL84*Assembly!R$17+$BM84*Assembly!R$18+$BN84*Assembly!R$19+$BO84*Assembly!R$20+$BP84*Assembly!R$21+$BQ84*Assembly!R$22+$BR84*Assembly!R$23+$BS84*Assembly!R$24</f>
        <v>#VALUE!</v>
      </c>
      <c r="CL84" s="347" t="e">
        <f>$AY84*Assembly!S$4+$AZ84*Assembly!S$5+$BA84*Assembly!S$6+$BB84*Assembly!S$7+$BC84*Assembly!S$8+$BD84*Assembly!S$9+$BE84*Assembly!S$10+$BF84*Assembly!S$11+$BG84*Assembly!S$12+$BH84*Assembly!S$13+$BI84*Assembly!S$14+$BJ84*Assembly!S$15+$BK84*Assembly!S$16+$BL84*Assembly!S$17+$BM84*Assembly!S$18+$BN84*Assembly!S$19+$BO84*Assembly!S$20+$BP84*Assembly!S$21+$BQ84*Assembly!S$22+$BR84*Assembly!S$23+$BS84*Assembly!S$24</f>
        <v>#VALUE!</v>
      </c>
      <c r="CM84" s="347" t="e">
        <f>$AY84*Assembly!T$4+$AZ84*Assembly!T$5+$BA84*Assembly!T$6+$BB84*Assembly!T$7+$BC84*Assembly!T$8+$BD84*Assembly!T$9+$BE84*Assembly!T$10+$BF84*Assembly!T$11+$BG84*Assembly!T$12+$BH84*Assembly!T$13+$BI84*Assembly!T$14+$BJ84*Assembly!T$15+$BK84*Assembly!T$16+$BL84*Assembly!T$17+$BM84*Assembly!T$18+$BN84*Assembly!T$19+$BO84*Assembly!T$20+$BP84*Assembly!T$21+$BQ84*Assembly!T$22+$BR84*Assembly!T$23+$BS84*Assembly!T$24</f>
        <v>#VALUE!</v>
      </c>
      <c r="CN84" s="347" t="e">
        <f>$AY84*Assembly!U$4+$AZ84*Assembly!U$5+$BA84*Assembly!U$6+$BB84*Assembly!U$7+$BC84*Assembly!U$8+$BD84*Assembly!U$9+$BE84*Assembly!U$10+$BF84*Assembly!U$11+$BG84*Assembly!U$12+$BH84*Assembly!U$13+$BI84*Assembly!U$14+$BJ84*Assembly!U$15+$BK84*Assembly!U$16+$BL84*Assembly!U$17+$BM84*Assembly!U$18+$BN84*Assembly!U$19+$BO84*Assembly!U$20+$BP84*Assembly!U$21+$BQ84*Assembly!U$22+$BR84*Assembly!U$23+$BS84*Assembly!U$24</f>
        <v>#VALUE!</v>
      </c>
      <c r="CO84" s="352" t="e">
        <f>$AY84*Assembly!V$4+$AZ84*Assembly!V$5+$BA84*Assembly!V$6+$BB84*Assembly!V$7+$BC84*Assembly!V$8+$BD84*Assembly!V$9+$BE84*Assembly!V$10+$BF84*Assembly!V$11+$BG84*Assembly!V$12+$BH84*Assembly!V$13+$BI84*Assembly!V$14+$BJ84*Assembly!V$15+$BK84*Assembly!V$16+$BL84*Assembly!V$17+$BM84*Assembly!V$18+$BN84*Assembly!V$19+$BO84*Assembly!V$20+$BP84*Assembly!V$21+$BQ84*Assembly!V$22+$BR84*Assembly!V$23+$BS84*Assembly!V$24</f>
        <v>#VALUE!</v>
      </c>
      <c r="CP84" s="352" t="e">
        <f>CF84*Refining!$F$3</f>
        <v>#VALUE!</v>
      </c>
      <c r="CQ84" s="352" t="e">
        <f>CG84*Refining!$F$4</f>
        <v>#VALUE!</v>
      </c>
      <c r="CR84" s="352" t="e">
        <f>CH84*Refining!$F$5</f>
        <v>#VALUE!</v>
      </c>
      <c r="CS84" s="352" t="e">
        <f>CI84*Refining!$F$6</f>
        <v>#VALUE!</v>
      </c>
      <c r="CT84" s="352" t="e">
        <f>CJ84*Refining!$F$7</f>
        <v>#VALUE!</v>
      </c>
      <c r="CU84" s="352" t="e">
        <f>CK84*Refining!$F$8</f>
        <v>#VALUE!</v>
      </c>
      <c r="CV84" s="352" t="e">
        <f>CL84*Refining!$F$9</f>
        <v>#VALUE!</v>
      </c>
      <c r="CW84" s="352" t="e">
        <f>CM84*Refining!$F$10</f>
        <v>#VALUE!</v>
      </c>
      <c r="CX84" s="352" t="e">
        <f>CN84*Refining!$F$11</f>
        <v>#VALUE!</v>
      </c>
      <c r="CY84" s="352" t="e">
        <f>CO84*Refining!$F$12</f>
        <v>#VALUE!</v>
      </c>
      <c r="CZ84" s="121" t="e">
        <f t="shared" ref="CZ84:DS84" si="338">IF(CF84 = 0, "", CF84)</f>
        <v>#VALUE!</v>
      </c>
      <c r="DA84" s="125" t="e">
        <f t="shared" si="338"/>
        <v>#VALUE!</v>
      </c>
      <c r="DB84" s="122" t="e">
        <f t="shared" si="338"/>
        <v>#VALUE!</v>
      </c>
      <c r="DC84" s="122" t="e">
        <f t="shared" si="338"/>
        <v>#VALUE!</v>
      </c>
      <c r="DD84" s="123" t="e">
        <f t="shared" si="338"/>
        <v>#VALUE!</v>
      </c>
      <c r="DE84" s="122" t="e">
        <f t="shared" si="338"/>
        <v>#VALUE!</v>
      </c>
      <c r="DF84" s="123" t="e">
        <f t="shared" si="338"/>
        <v>#VALUE!</v>
      </c>
      <c r="DG84" s="123" t="e">
        <f t="shared" si="338"/>
        <v>#VALUE!</v>
      </c>
      <c r="DH84" s="122" t="e">
        <f t="shared" si="338"/>
        <v>#VALUE!</v>
      </c>
      <c r="DI84" s="124" t="e">
        <f t="shared" si="338"/>
        <v>#VALUE!</v>
      </c>
      <c r="DJ84" s="121" t="e">
        <f t="shared" si="338"/>
        <v>#VALUE!</v>
      </c>
      <c r="DK84" s="125" t="e">
        <f t="shared" si="338"/>
        <v>#VALUE!</v>
      </c>
      <c r="DL84" s="122" t="e">
        <f t="shared" si="338"/>
        <v>#VALUE!</v>
      </c>
      <c r="DM84" s="122" t="e">
        <f t="shared" si="338"/>
        <v>#VALUE!</v>
      </c>
      <c r="DN84" s="123" t="e">
        <f t="shared" si="338"/>
        <v>#VALUE!</v>
      </c>
      <c r="DO84" s="122" t="e">
        <f t="shared" si="338"/>
        <v>#VALUE!</v>
      </c>
      <c r="DP84" s="122" t="e">
        <f t="shared" si="338"/>
        <v>#VALUE!</v>
      </c>
      <c r="DQ84" s="122" t="e">
        <f t="shared" si="338"/>
        <v>#VALUE!</v>
      </c>
      <c r="DR84" s="122" t="e">
        <f t="shared" si="338"/>
        <v>#VALUE!</v>
      </c>
      <c r="DS84" s="124" t="e">
        <f t="shared" si="338"/>
        <v>#VALUE!</v>
      </c>
      <c r="DT84" s="121" t="e">
        <f t="shared" si="11"/>
        <v>#VALUE!</v>
      </c>
      <c r="DU84" s="125" t="e">
        <f t="shared" si="12"/>
        <v>#VALUE!</v>
      </c>
      <c r="DV84" s="103" t="e">
        <f>CZ84*'Ores &amp; Ingots'!$C$3+DA84*'Ores &amp; Ingots'!$C$4+DB84*'Ores &amp; Ingots'!$C$5+DC84*'Ores &amp; Ingots'!$C$6+DD84*'Ores &amp; Ingots'!$C$7+DE84*'Ores &amp; Ingots'!$C$8+DF84*'Ores &amp; Ingots'!$C$9+DG84*'Ores &amp; Ingots'!$C$10+DH84*'Ores &amp; Ingots'!$C$11+DI84*'Ores &amp; Ingots'!$C$12</f>
        <v>#VALUE!</v>
      </c>
      <c r="DW84" s="103" t="e">
        <f>DJ84*'Ores &amp; Ingots'!$B$3+DK84*'Ores &amp; Ingots'!$B$4+DL84*'Ores &amp; Ingots'!$B$5+DM84*'Ores &amp; Ingots'!$B$6+DN84*'Ores &amp; Ingots'!$B$7+DO84*'Ores &amp; Ingots'!$B$8+DP84*'Ores &amp; Ingots'!$B$9+DQ84*'Ores &amp; Ingots'!$B$10+DR84*'Ores &amp; Ingots'!$B$11+DS84*'Ores &amp; Ingots'!$B$12</f>
        <v>#VALUE!</v>
      </c>
      <c r="DX84" s="125" t="e">
        <f>CZ84*Refining!$G$3+DA84*Refining!$G$4+DB84*Refining!$G$5+DC84*Refining!$G$6+DD84*Refining!$G$7+DE84*Refining!$G$8+DF84*Refining!$G$9+DG84*Refining!$G$10+DH84*Refining!$G$11+DI84*Refining!$G$12</f>
        <v>#VALUE!</v>
      </c>
      <c r="DY84" s="125" t="e">
        <f t="shared" si="13"/>
        <v>#VALUE!</v>
      </c>
      <c r="DZ84" s="129" t="e">
        <f t="shared" si="14"/>
        <v>#VALUE!</v>
      </c>
      <c r="EA84" s="121" t="e">
        <f t="shared" si="15"/>
        <v>#VALUE!</v>
      </c>
      <c r="EB84" s="131" t="e">
        <f t="shared" ref="EB84:EC84" si="339">EA84/60</f>
        <v>#VALUE!</v>
      </c>
      <c r="EC84" s="131" t="e">
        <f t="shared" si="339"/>
        <v>#VALUE!</v>
      </c>
      <c r="ED84" s="121" t="e">
        <f t="shared" si="17"/>
        <v>#VALUE!</v>
      </c>
      <c r="EE84" s="131" t="e">
        <f t="shared" ref="EE84:EF84" si="340">ED84/1000</f>
        <v>#VALUE!</v>
      </c>
      <c r="EF84" s="134" t="e">
        <f t="shared" si="340"/>
        <v>#VALUE!</v>
      </c>
      <c r="EG84" s="113" t="e">
        <f t="shared" si="19"/>
        <v>#VALUE!</v>
      </c>
      <c r="EH84" s="293" t="e">
        <f t="shared" si="20"/>
        <v>#VALUE!</v>
      </c>
      <c r="EI84" s="133">
        <v>617</v>
      </c>
    </row>
    <row r="85" spans="1:139" ht="12.75" x14ac:dyDescent="0.2">
      <c r="A85" s="864"/>
      <c r="B85" s="135" t="s">
        <v>309</v>
      </c>
      <c r="C85" s="137" t="s">
        <v>156</v>
      </c>
      <c r="D85" s="137">
        <v>1</v>
      </c>
      <c r="E85" s="137">
        <v>1</v>
      </c>
      <c r="F85" s="137">
        <v>1</v>
      </c>
      <c r="G85" s="202">
        <f t="shared" si="0"/>
        <v>15.625</v>
      </c>
      <c r="H85" s="203">
        <v>50</v>
      </c>
      <c r="I85" s="203">
        <v>50</v>
      </c>
      <c r="J85" s="204">
        <f>H85/Main!$D$9</f>
        <v>10</v>
      </c>
      <c r="K85" s="204">
        <f>I85/Main!$D$10</f>
        <v>25</v>
      </c>
      <c r="L85" s="204">
        <f t="shared" si="1"/>
        <v>2.5</v>
      </c>
      <c r="M85" s="204">
        <v>1</v>
      </c>
      <c r="N85" s="205"/>
      <c r="O85" s="296"/>
      <c r="P85" s="207"/>
      <c r="Q85" s="208"/>
      <c r="R85" s="207"/>
      <c r="S85" s="208">
        <v>60</v>
      </c>
      <c r="T85" s="209"/>
      <c r="U85" s="207"/>
      <c r="V85" s="207"/>
      <c r="W85" s="209"/>
      <c r="X85" s="209"/>
      <c r="Y85" s="207"/>
      <c r="Z85" s="207"/>
      <c r="AA85" s="208" t="s">
        <v>240</v>
      </c>
      <c r="AB85" s="208" t="s">
        <v>240</v>
      </c>
      <c r="AC85" s="371" t="s">
        <v>34</v>
      </c>
      <c r="AD85" s="165">
        <v>0</v>
      </c>
      <c r="AE85" s="165">
        <v>30</v>
      </c>
      <c r="AF85" s="165">
        <v>0</v>
      </c>
      <c r="AG85" s="165">
        <v>0</v>
      </c>
      <c r="AH85" s="165">
        <v>20</v>
      </c>
      <c r="AI85" s="165">
        <v>0</v>
      </c>
      <c r="AJ85" s="165">
        <v>1</v>
      </c>
      <c r="AK85" s="171">
        <v>100</v>
      </c>
      <c r="AL85" s="165">
        <v>8</v>
      </c>
      <c r="AM85" s="165">
        <v>0</v>
      </c>
      <c r="AN85" s="165">
        <v>0</v>
      </c>
      <c r="AO85" s="165">
        <v>0</v>
      </c>
      <c r="AP85" s="165">
        <v>60</v>
      </c>
      <c r="AQ85" s="165">
        <v>0</v>
      </c>
      <c r="AR85" s="165">
        <v>0</v>
      </c>
      <c r="AS85" s="165">
        <v>0</v>
      </c>
      <c r="AT85" s="165">
        <v>0</v>
      </c>
      <c r="AU85" s="165">
        <v>0</v>
      </c>
      <c r="AV85" s="165">
        <v>0</v>
      </c>
      <c r="AW85" s="165">
        <v>0</v>
      </c>
      <c r="AX85" s="165">
        <v>0</v>
      </c>
      <c r="AY85" s="162" t="str">
        <f t="shared" ref="AY85:BS85" si="341">IF(AD85 = 0, "", AD85)</f>
        <v/>
      </c>
      <c r="AZ85" s="165">
        <f t="shared" si="341"/>
        <v>30</v>
      </c>
      <c r="BA85" s="163" t="str">
        <f t="shared" si="341"/>
        <v/>
      </c>
      <c r="BB85" s="163" t="str">
        <f t="shared" si="341"/>
        <v/>
      </c>
      <c r="BC85" s="165">
        <f t="shared" si="341"/>
        <v>20</v>
      </c>
      <c r="BD85" s="163" t="str">
        <f t="shared" si="341"/>
        <v/>
      </c>
      <c r="BE85" s="165">
        <f t="shared" si="341"/>
        <v>1</v>
      </c>
      <c r="BF85" s="171">
        <f t="shared" si="341"/>
        <v>100</v>
      </c>
      <c r="BG85" s="165">
        <f t="shared" si="341"/>
        <v>8</v>
      </c>
      <c r="BH85" s="163" t="str">
        <f t="shared" si="341"/>
        <v/>
      </c>
      <c r="BI85" s="163" t="str">
        <f t="shared" si="341"/>
        <v/>
      </c>
      <c r="BJ85" s="163" t="str">
        <f t="shared" si="341"/>
        <v/>
      </c>
      <c r="BK85" s="165">
        <f t="shared" si="341"/>
        <v>60</v>
      </c>
      <c r="BL85" s="163" t="str">
        <f t="shared" si="341"/>
        <v/>
      </c>
      <c r="BM85" s="163" t="str">
        <f t="shared" si="341"/>
        <v/>
      </c>
      <c r="BN85" s="163" t="str">
        <f t="shared" si="341"/>
        <v/>
      </c>
      <c r="BO85" s="163" t="str">
        <f t="shared" si="341"/>
        <v/>
      </c>
      <c r="BP85" s="163" t="str">
        <f t="shared" si="341"/>
        <v/>
      </c>
      <c r="BQ85" s="163" t="str">
        <f t="shared" si="341"/>
        <v/>
      </c>
      <c r="BR85" s="163" t="str">
        <f t="shared" si="341"/>
        <v/>
      </c>
      <c r="BS85" s="173" t="str">
        <f t="shared" si="341"/>
        <v/>
      </c>
      <c r="BT85" s="175" t="e">
        <f>$AY85*Assembly!Z$4+$AZ85*Assembly!Z$5+$BA85*Assembly!Z$6+$BB85*Assembly!Z$7+$BC85*Assembly!Z$8+$BD85*Assembly!Z$9+$BE85*Assembly!Z$10+$BF85*Assembly!Z$11+$BG85*Assembly!Z$12+$BH85*Assembly!Z$13+$BI85*Assembly!Z$14+$BJ85*Assembly!Z$15+$BK85*Assembly!Z$16+$BL85*Assembly!Z$17+$BM85*Assembly!Z$18+$BN85*Assembly!Z$19+$BO85*Assembly!Z$20+$BP85*Assembly!Z$21+$BQ85*Assembly!Z$22+$BR85*Assembly!Z$23+$BS85*Assembly!Z$24</f>
        <v>#VALUE!</v>
      </c>
      <c r="BU85" s="165" t="e">
        <f t="shared" si="3"/>
        <v>#VALUE!</v>
      </c>
      <c r="BV85" s="176"/>
      <c r="BW85" s="165" t="e">
        <f>$AY85*Assembly!AD$4+$AZ85*Assembly!AD$5+$BA85*Assembly!AD$6+$BB85*Assembly!AD$7+$BC85*Assembly!AD$8+$BD85*Assembly!AD$9+$BE85*Assembly!AD$10+$BF85*Assembly!AD$11+$BG85*Assembly!AD$12+$BH85*Assembly!AD$13+$BI85*Assembly!AD$14+$BJ85*Assembly!AD$15+$BK85*Assembly!AD$16+$BL85*Assembly!AD$17+$BM85*Assembly!AD$18+$BN85*Assembly!AD$19+$BO85*Assembly!AD$20+$BP85*Assembly!AD$21+$BQ85*Assembly!AD$22+$BR85*Assembly!AD$23+$BS85*Assembly!AD$24</f>
        <v>#VALUE!</v>
      </c>
      <c r="BX85" s="180" t="e">
        <f t="shared" si="4"/>
        <v>#VALUE!</v>
      </c>
      <c r="BY85" s="181" t="e">
        <f t="shared" si="5"/>
        <v>#VALUE!</v>
      </c>
      <c r="BZ85" s="182" t="e">
        <f t="shared" si="6"/>
        <v>#VALUE!</v>
      </c>
      <c r="CA85" s="181" t="e">
        <f t="shared" si="7"/>
        <v>#VALUE!</v>
      </c>
      <c r="CB85" s="165" t="e">
        <f>$AY85*Assembly!Y$4+$AZ85*Assembly!Y$5+$BA85*Assembly!Y$6+$BB85*Assembly!Y$7+$BC85*Assembly!Y$8+$BD85*Assembly!Y$9+$BE85*Assembly!Y$10+$BF85*Assembly!Y$11+$BG85*Assembly!Y$12+$BH85*Assembly!Y$13+$BI85*Assembly!Y$14+$BJ85*Assembly!Y$15+$BK85*Assembly!Y$16+$BL85*Assembly!Y$17+$BM85*Assembly!Y$18+$BN85*Assembly!Y$19+$BO85*Assembly!Y$20+$BP85*Assembly!Y$21+$BQ85*Assembly!Y$22+$BR85*Assembly!Y$23+$BS85*Assembly!Y$24</f>
        <v>#VALUE!</v>
      </c>
      <c r="CC85" s="165" t="e">
        <f t="shared" si="8"/>
        <v>#VALUE!</v>
      </c>
      <c r="CD85" s="136" t="e">
        <f t="shared" si="9"/>
        <v>#VALUE!</v>
      </c>
      <c r="CE85" s="184" t="e">
        <f>$AY85*Assembly!AC$4+$AZ85*Assembly!AC$5+$BA85*Assembly!AC$6+$BB85*Assembly!AC$7+$BC85*Assembly!AC$8+$BD85*Assembly!AC$9+$BE85*Assembly!AC$10+$BF85*Assembly!AC$11+$BG85*Assembly!AC$12+$BH85*Assembly!AC$13+$BI85*Assembly!AC$14+$BJ85*Assembly!AC$15+$BK85*Assembly!AC$16+$BL85*Assembly!AC$17+$BM85*Assembly!AC$18+$BN85*Assembly!AC$19+$BO85*Assembly!AC$20+$BP85*Assembly!AC$21+$BQ85*Assembly!AC$22+$BR85*Assembly!AC$23+$BS85*Assembly!AC$24</f>
        <v>#VALUE!</v>
      </c>
      <c r="CF85" s="208" t="e">
        <f>$AY85*Assembly!M$4+$AZ85*Assembly!M$5+$BA85*Assembly!M$6+$BB85*Assembly!M$7+$BC85*Assembly!M$8+$BD85*Assembly!M$9+$BE85*Assembly!M$10+$BF85*Assembly!M$11+$BG85*Assembly!M$12+$BH85*Assembly!M$13+$BI85*Assembly!M$14+$BJ85*Assembly!M$15+$BK85*Assembly!M$16+$BL85*Assembly!M$17+$BM85*Assembly!M$18+$BN85*Assembly!M$19+$BO85*Assembly!M$20+$BP85*Assembly!M$21+$BQ85*Assembly!M$22+$BR85*Assembly!M$23+$BS85*Assembly!M$24</f>
        <v>#VALUE!</v>
      </c>
      <c r="CG85" s="208" t="e">
        <f>$AY85*Assembly!N$4+$AZ85*Assembly!N$5+$BA85*Assembly!N$6+$BB85*Assembly!N$7+$BC85*Assembly!N$8+$BD85*Assembly!N$9+$BE85*Assembly!N$10+$BF85*Assembly!N$11+$BG85*Assembly!N$12+$BH85*Assembly!N$13+$BI85*Assembly!N$14+$BJ85*Assembly!N$15+$BK85*Assembly!N$16+$BL85*Assembly!N$17+$BM85*Assembly!N$18+$BN85*Assembly!N$19+$BO85*Assembly!N$20+$BP85*Assembly!N$21+$BQ85*Assembly!N$22+$BR85*Assembly!N$23+$BS85*Assembly!N$24</f>
        <v>#VALUE!</v>
      </c>
      <c r="CH85" s="208" t="e">
        <f>$AY85*Assembly!O$4+$AZ85*Assembly!O$5+$BA85*Assembly!O$6+$BB85*Assembly!O$7+$BC85*Assembly!O$8+$BD85*Assembly!O$9+$BE85*Assembly!O$10+$BF85*Assembly!O$11+$BG85*Assembly!O$12+$BH85*Assembly!O$13+$BI85*Assembly!O$14+$BJ85*Assembly!O$15+$BK85*Assembly!O$16+$BL85*Assembly!O$17+$BM85*Assembly!O$18+$BN85*Assembly!O$19+$BO85*Assembly!O$20+$BP85*Assembly!O$21+$BQ85*Assembly!O$22+$BR85*Assembly!O$23+$BS85*Assembly!O$24</f>
        <v>#VALUE!</v>
      </c>
      <c r="CI85" s="203" t="e">
        <f>$AY85*Assembly!P$4+$AZ85*Assembly!P$5+$BA85*Assembly!P$6+$BB85*Assembly!P$7+$BC85*Assembly!P$8+$BD85*Assembly!P$9+$BE85*Assembly!P$10+$BF85*Assembly!P$11+$BG85*Assembly!P$12+$BH85*Assembly!P$13+$BI85*Assembly!P$14+$BJ85*Assembly!P$15+$BK85*Assembly!P$16+$BL85*Assembly!P$17+$BM85*Assembly!P$18+$BN85*Assembly!P$19+$BO85*Assembly!P$20+$BP85*Assembly!P$21+$BQ85*Assembly!P$22+$BR85*Assembly!P$23+$BS85*Assembly!P$24</f>
        <v>#VALUE!</v>
      </c>
      <c r="CJ85" s="203" t="e">
        <f>$AY85*Assembly!Q$4+$AZ85*Assembly!Q$5+$BA85*Assembly!Q$6+$BB85*Assembly!Q$7+$BC85*Assembly!Q$8+$BD85*Assembly!Q$9+$BE85*Assembly!Q$10+$BF85*Assembly!Q$11+$BG85*Assembly!Q$12+$BH85*Assembly!Q$13+$BI85*Assembly!Q$14+$BJ85*Assembly!Q$15+$BK85*Assembly!Q$16+$BL85*Assembly!Q$17+$BM85*Assembly!Q$18+$BN85*Assembly!Q$19+$BO85*Assembly!Q$20+$BP85*Assembly!Q$21+$BQ85*Assembly!Q$22+$BR85*Assembly!Q$23+$BS85*Assembly!Q$24</f>
        <v>#VALUE!</v>
      </c>
      <c r="CK85" s="208" t="e">
        <f>$AY85*Assembly!R$4+$AZ85*Assembly!R$5+$BA85*Assembly!R$6+$BB85*Assembly!R$7+$BC85*Assembly!R$8+$BD85*Assembly!R$9+$BE85*Assembly!R$10+$BF85*Assembly!R$11+$BG85*Assembly!R$12+$BH85*Assembly!R$13+$BI85*Assembly!R$14+$BJ85*Assembly!R$15+$BK85*Assembly!R$16+$BL85*Assembly!R$17+$BM85*Assembly!R$18+$BN85*Assembly!R$19+$BO85*Assembly!R$20+$BP85*Assembly!R$21+$BQ85*Assembly!R$22+$BR85*Assembly!R$23+$BS85*Assembly!R$24</f>
        <v>#VALUE!</v>
      </c>
      <c r="CL85" s="203" t="e">
        <f>$AY85*Assembly!S$4+$AZ85*Assembly!S$5+$BA85*Assembly!S$6+$BB85*Assembly!S$7+$BC85*Assembly!S$8+$BD85*Assembly!S$9+$BE85*Assembly!S$10+$BF85*Assembly!S$11+$BG85*Assembly!S$12+$BH85*Assembly!S$13+$BI85*Assembly!S$14+$BJ85*Assembly!S$15+$BK85*Assembly!S$16+$BL85*Assembly!S$17+$BM85*Assembly!S$18+$BN85*Assembly!S$19+$BO85*Assembly!S$20+$BP85*Assembly!S$21+$BQ85*Assembly!S$22+$BR85*Assembly!S$23+$BS85*Assembly!S$24</f>
        <v>#VALUE!</v>
      </c>
      <c r="CM85" s="203" t="e">
        <f>$AY85*Assembly!T$4+$AZ85*Assembly!T$5+$BA85*Assembly!T$6+$BB85*Assembly!T$7+$BC85*Assembly!T$8+$BD85*Assembly!T$9+$BE85*Assembly!T$10+$BF85*Assembly!T$11+$BG85*Assembly!T$12+$BH85*Assembly!T$13+$BI85*Assembly!T$14+$BJ85*Assembly!T$15+$BK85*Assembly!T$16+$BL85*Assembly!T$17+$BM85*Assembly!T$18+$BN85*Assembly!T$19+$BO85*Assembly!T$20+$BP85*Assembly!T$21+$BQ85*Assembly!T$22+$BR85*Assembly!T$23+$BS85*Assembly!T$24</f>
        <v>#VALUE!</v>
      </c>
      <c r="CN85" s="203" t="e">
        <f>$AY85*Assembly!U$4+$AZ85*Assembly!U$5+$BA85*Assembly!U$6+$BB85*Assembly!U$7+$BC85*Assembly!U$8+$BD85*Assembly!U$9+$BE85*Assembly!U$10+$BF85*Assembly!U$11+$BG85*Assembly!U$12+$BH85*Assembly!U$13+$BI85*Assembly!U$14+$BJ85*Assembly!U$15+$BK85*Assembly!U$16+$BL85*Assembly!U$17+$BM85*Assembly!U$18+$BN85*Assembly!U$19+$BO85*Assembly!U$20+$BP85*Assembly!U$21+$BQ85*Assembly!U$22+$BR85*Assembly!U$23+$BS85*Assembly!U$24</f>
        <v>#VALUE!</v>
      </c>
      <c r="CO85" s="208" t="e">
        <f>$AY85*Assembly!V$4+$AZ85*Assembly!V$5+$BA85*Assembly!V$6+$BB85*Assembly!V$7+$BC85*Assembly!V$8+$BD85*Assembly!V$9+$BE85*Assembly!V$10+$BF85*Assembly!V$11+$BG85*Assembly!V$12+$BH85*Assembly!V$13+$BI85*Assembly!V$14+$BJ85*Assembly!V$15+$BK85*Assembly!V$16+$BL85*Assembly!V$17+$BM85*Assembly!V$18+$BN85*Assembly!V$19+$BO85*Assembly!V$20+$BP85*Assembly!V$21+$BQ85*Assembly!V$22+$BR85*Assembly!V$23+$BS85*Assembly!V$24</f>
        <v>#VALUE!</v>
      </c>
      <c r="CP85" s="208" t="e">
        <f>CF85*Refining!$F$3</f>
        <v>#VALUE!</v>
      </c>
      <c r="CQ85" s="208" t="e">
        <f>CG85*Refining!$F$4</f>
        <v>#VALUE!</v>
      </c>
      <c r="CR85" s="208" t="e">
        <f>CH85*Refining!$F$5</f>
        <v>#VALUE!</v>
      </c>
      <c r="CS85" s="208" t="e">
        <f>CI85*Refining!$F$6</f>
        <v>#VALUE!</v>
      </c>
      <c r="CT85" s="208" t="e">
        <f>CJ85*Refining!$F$7</f>
        <v>#VALUE!</v>
      </c>
      <c r="CU85" s="208" t="e">
        <f>CK85*Refining!$F$8</f>
        <v>#VALUE!</v>
      </c>
      <c r="CV85" s="208" t="e">
        <f>CL85*Refining!$F$9</f>
        <v>#VALUE!</v>
      </c>
      <c r="CW85" s="208" t="e">
        <f>CM85*Refining!$F$10</f>
        <v>#VALUE!</v>
      </c>
      <c r="CX85" s="208" t="e">
        <f>CN85*Refining!$F$11</f>
        <v>#VALUE!</v>
      </c>
      <c r="CY85" s="208" t="e">
        <f>CO85*Refining!$F$12</f>
        <v>#VALUE!</v>
      </c>
      <c r="CZ85" s="190" t="e">
        <f t="shared" ref="CZ85:DS85" si="342">IF(CF85 = 0, "", CF85)</f>
        <v>#VALUE!</v>
      </c>
      <c r="DA85" s="197" t="e">
        <f t="shared" si="342"/>
        <v>#VALUE!</v>
      </c>
      <c r="DB85" s="191" t="e">
        <f t="shared" si="342"/>
        <v>#VALUE!</v>
      </c>
      <c r="DC85" s="191" t="e">
        <f t="shared" si="342"/>
        <v>#VALUE!</v>
      </c>
      <c r="DD85" s="193" t="e">
        <f t="shared" si="342"/>
        <v>#VALUE!</v>
      </c>
      <c r="DE85" s="191" t="e">
        <f t="shared" si="342"/>
        <v>#VALUE!</v>
      </c>
      <c r="DF85" s="193" t="e">
        <f t="shared" si="342"/>
        <v>#VALUE!</v>
      </c>
      <c r="DG85" s="193" t="e">
        <f t="shared" si="342"/>
        <v>#VALUE!</v>
      </c>
      <c r="DH85" s="191" t="e">
        <f t="shared" si="342"/>
        <v>#VALUE!</v>
      </c>
      <c r="DI85" s="195" t="e">
        <f t="shared" si="342"/>
        <v>#VALUE!</v>
      </c>
      <c r="DJ85" s="190" t="e">
        <f t="shared" si="342"/>
        <v>#VALUE!</v>
      </c>
      <c r="DK85" s="197" t="e">
        <f t="shared" si="342"/>
        <v>#VALUE!</v>
      </c>
      <c r="DL85" s="191" t="e">
        <f t="shared" si="342"/>
        <v>#VALUE!</v>
      </c>
      <c r="DM85" s="191" t="e">
        <f t="shared" si="342"/>
        <v>#VALUE!</v>
      </c>
      <c r="DN85" s="193" t="e">
        <f t="shared" si="342"/>
        <v>#VALUE!</v>
      </c>
      <c r="DO85" s="191" t="e">
        <f t="shared" si="342"/>
        <v>#VALUE!</v>
      </c>
      <c r="DP85" s="191" t="e">
        <f t="shared" si="342"/>
        <v>#VALUE!</v>
      </c>
      <c r="DQ85" s="191" t="e">
        <f t="shared" si="342"/>
        <v>#VALUE!</v>
      </c>
      <c r="DR85" s="191" t="e">
        <f t="shared" si="342"/>
        <v>#VALUE!</v>
      </c>
      <c r="DS85" s="195" t="e">
        <f t="shared" si="342"/>
        <v>#VALUE!</v>
      </c>
      <c r="DT85" s="190" t="e">
        <f t="shared" si="11"/>
        <v>#VALUE!</v>
      </c>
      <c r="DU85" s="197" t="e">
        <f t="shared" si="12"/>
        <v>#VALUE!</v>
      </c>
      <c r="DV85" s="165" t="e">
        <f>CZ85*'Ores &amp; Ingots'!$C$3+DA85*'Ores &amp; Ingots'!$C$4+DB85*'Ores &amp; Ingots'!$C$5+DC85*'Ores &amp; Ingots'!$C$6+DD85*'Ores &amp; Ingots'!$C$7+DE85*'Ores &amp; Ingots'!$C$8+DF85*'Ores &amp; Ingots'!$C$9+DG85*'Ores &amp; Ingots'!$C$10+DH85*'Ores &amp; Ingots'!$C$11+DI85*'Ores &amp; Ingots'!$C$12</f>
        <v>#VALUE!</v>
      </c>
      <c r="DW85" s="165" t="e">
        <f>DJ85*'Ores &amp; Ingots'!$B$3+DK85*'Ores &amp; Ingots'!$B$4+DL85*'Ores &amp; Ingots'!$B$5+DM85*'Ores &amp; Ingots'!$B$6+DN85*'Ores &amp; Ingots'!$B$7+DO85*'Ores &amp; Ingots'!$B$8+DP85*'Ores &amp; Ingots'!$B$9+DQ85*'Ores &amp; Ingots'!$B$10+DR85*'Ores &amp; Ingots'!$B$11+DS85*'Ores &amp; Ingots'!$B$12</f>
        <v>#VALUE!</v>
      </c>
      <c r="DX85" s="197" t="e">
        <f>CZ85*Refining!$G$3+DA85*Refining!$G$4+DB85*Refining!$G$5+DC85*Refining!$G$6+DD85*Refining!$G$7+DE85*Refining!$G$8+DF85*Refining!$G$9+DG85*Refining!$G$10+DH85*Refining!$G$11+DI85*Refining!$G$12</f>
        <v>#VALUE!</v>
      </c>
      <c r="DY85" s="197" t="e">
        <f t="shared" si="13"/>
        <v>#VALUE!</v>
      </c>
      <c r="DZ85" s="199" t="e">
        <f t="shared" si="14"/>
        <v>#VALUE!</v>
      </c>
      <c r="EA85" s="190" t="e">
        <f t="shared" si="15"/>
        <v>#VALUE!</v>
      </c>
      <c r="EB85" s="200" t="e">
        <f t="shared" ref="EB85:EC85" si="343">EA85/60</f>
        <v>#VALUE!</v>
      </c>
      <c r="EC85" s="200" t="e">
        <f t="shared" si="343"/>
        <v>#VALUE!</v>
      </c>
      <c r="ED85" s="190" t="e">
        <f t="shared" si="17"/>
        <v>#VALUE!</v>
      </c>
      <c r="EE85" s="200" t="e">
        <f t="shared" ref="EE85:EF85" si="344">ED85/1000</f>
        <v>#VALUE!</v>
      </c>
      <c r="EF85" s="201" t="e">
        <f t="shared" si="344"/>
        <v>#VALUE!</v>
      </c>
      <c r="EG85" s="136" t="e">
        <f t="shared" si="19"/>
        <v>#VALUE!</v>
      </c>
      <c r="EH85" s="138" t="e">
        <f t="shared" si="20"/>
        <v>#VALUE!</v>
      </c>
      <c r="EI85" s="133">
        <v>4531</v>
      </c>
    </row>
    <row r="86" spans="1:139" ht="12.75" x14ac:dyDescent="0.2">
      <c r="A86" s="864"/>
      <c r="B86" s="135" t="s">
        <v>310</v>
      </c>
      <c r="C86" s="137" t="s">
        <v>156</v>
      </c>
      <c r="D86" s="137">
        <v>1</v>
      </c>
      <c r="E86" s="137">
        <v>1</v>
      </c>
      <c r="F86" s="137">
        <v>1</v>
      </c>
      <c r="G86" s="141">
        <f t="shared" si="0"/>
        <v>15.625</v>
      </c>
      <c r="H86" s="142">
        <v>45</v>
      </c>
      <c r="I86" s="142">
        <v>45</v>
      </c>
      <c r="J86" s="144">
        <f>H86/Main!$D$9</f>
        <v>9</v>
      </c>
      <c r="K86" s="144">
        <f>I86/Main!$D$10</f>
        <v>22.5</v>
      </c>
      <c r="L86" s="144">
        <f t="shared" si="1"/>
        <v>2.5</v>
      </c>
      <c r="M86" s="144">
        <v>1</v>
      </c>
      <c r="N86" s="147"/>
      <c r="O86" s="294"/>
      <c r="P86" s="150"/>
      <c r="Q86" s="153"/>
      <c r="R86" s="150"/>
      <c r="S86" s="155"/>
      <c r="T86" s="155"/>
      <c r="U86" s="150"/>
      <c r="V86" s="150"/>
      <c r="W86" s="155"/>
      <c r="X86" s="155"/>
      <c r="Y86" s="150"/>
      <c r="Z86" s="150"/>
      <c r="AA86" s="153" t="s">
        <v>240</v>
      </c>
      <c r="AB86" s="153" t="s">
        <v>240</v>
      </c>
      <c r="AC86" s="370" t="s">
        <v>220</v>
      </c>
      <c r="AD86" s="165">
        <v>0</v>
      </c>
      <c r="AE86" s="165">
        <v>20</v>
      </c>
      <c r="AF86" s="165">
        <v>0</v>
      </c>
      <c r="AG86" s="165">
        <v>0</v>
      </c>
      <c r="AH86" s="165">
        <v>20</v>
      </c>
      <c r="AI86" s="165">
        <v>0</v>
      </c>
      <c r="AJ86" s="165">
        <v>2</v>
      </c>
      <c r="AK86" s="165">
        <v>100</v>
      </c>
      <c r="AL86" s="171">
        <v>4</v>
      </c>
      <c r="AM86" s="165">
        <v>0</v>
      </c>
      <c r="AN86" s="165">
        <v>0</v>
      </c>
      <c r="AO86" s="165">
        <v>0</v>
      </c>
      <c r="AP86" s="165">
        <v>0</v>
      </c>
      <c r="AQ86" s="165">
        <v>0</v>
      </c>
      <c r="AR86" s="165">
        <v>0</v>
      </c>
      <c r="AS86" s="165">
        <v>0</v>
      </c>
      <c r="AT86" s="165">
        <v>0</v>
      </c>
      <c r="AU86" s="165">
        <v>0</v>
      </c>
      <c r="AV86" s="165">
        <v>0</v>
      </c>
      <c r="AW86" s="165">
        <v>0</v>
      </c>
      <c r="AX86" s="165">
        <v>0</v>
      </c>
      <c r="AY86" s="162" t="str">
        <f t="shared" ref="AY86:BS86" si="345">IF(AD86 = 0, "", AD86)</f>
        <v/>
      </c>
      <c r="AZ86" s="165">
        <f t="shared" si="345"/>
        <v>20</v>
      </c>
      <c r="BA86" s="163" t="str">
        <f t="shared" si="345"/>
        <v/>
      </c>
      <c r="BB86" s="163" t="str">
        <f t="shared" si="345"/>
        <v/>
      </c>
      <c r="BC86" s="165">
        <f t="shared" si="345"/>
        <v>20</v>
      </c>
      <c r="BD86" s="163" t="str">
        <f t="shared" si="345"/>
        <v/>
      </c>
      <c r="BE86" s="165">
        <f t="shared" si="345"/>
        <v>2</v>
      </c>
      <c r="BF86" s="165">
        <f t="shared" si="345"/>
        <v>100</v>
      </c>
      <c r="BG86" s="171">
        <f t="shared" si="345"/>
        <v>4</v>
      </c>
      <c r="BH86" s="163" t="str">
        <f t="shared" si="345"/>
        <v/>
      </c>
      <c r="BI86" s="163" t="str">
        <f t="shared" si="345"/>
        <v/>
      </c>
      <c r="BJ86" s="163" t="str">
        <f t="shared" si="345"/>
        <v/>
      </c>
      <c r="BK86" s="163" t="str">
        <f t="shared" si="345"/>
        <v/>
      </c>
      <c r="BL86" s="163" t="str">
        <f t="shared" si="345"/>
        <v/>
      </c>
      <c r="BM86" s="163" t="str">
        <f t="shared" si="345"/>
        <v/>
      </c>
      <c r="BN86" s="163" t="str">
        <f t="shared" si="345"/>
        <v/>
      </c>
      <c r="BO86" s="163" t="str">
        <f t="shared" si="345"/>
        <v/>
      </c>
      <c r="BP86" s="163" t="str">
        <f t="shared" si="345"/>
        <v/>
      </c>
      <c r="BQ86" s="163" t="str">
        <f t="shared" si="345"/>
        <v/>
      </c>
      <c r="BR86" s="163" t="str">
        <f t="shared" si="345"/>
        <v/>
      </c>
      <c r="BS86" s="173" t="str">
        <f t="shared" si="345"/>
        <v/>
      </c>
      <c r="BT86" s="175" t="e">
        <f>$AY86*Assembly!Z$4+$AZ86*Assembly!Z$5+$BA86*Assembly!Z$6+$BB86*Assembly!Z$7+$BC86*Assembly!Z$8+$BD86*Assembly!Z$9+$BE86*Assembly!Z$10+$BF86*Assembly!Z$11+$BG86*Assembly!Z$12+$BH86*Assembly!Z$13+$BI86*Assembly!Z$14+$BJ86*Assembly!Z$15+$BK86*Assembly!Z$16+$BL86*Assembly!Z$17+$BM86*Assembly!Z$18+$BN86*Assembly!Z$19+$BO86*Assembly!Z$20+$BP86*Assembly!Z$21+$BQ86*Assembly!Z$22+$BR86*Assembly!Z$23+$BS86*Assembly!Z$24</f>
        <v>#VALUE!</v>
      </c>
      <c r="BU86" s="165" t="e">
        <f t="shared" si="3"/>
        <v>#VALUE!</v>
      </c>
      <c r="BV86" s="176"/>
      <c r="BW86" s="165" t="e">
        <f>$AY86*Assembly!AD$4+$AZ86*Assembly!AD$5+$BA86*Assembly!AD$6+$BB86*Assembly!AD$7+$BC86*Assembly!AD$8+$BD86*Assembly!AD$9+$BE86*Assembly!AD$10+$BF86*Assembly!AD$11+$BG86*Assembly!AD$12+$BH86*Assembly!AD$13+$BI86*Assembly!AD$14+$BJ86*Assembly!AD$15+$BK86*Assembly!AD$16+$BL86*Assembly!AD$17+$BM86*Assembly!AD$18+$BN86*Assembly!AD$19+$BO86*Assembly!AD$20+$BP86*Assembly!AD$21+$BQ86*Assembly!AD$22+$BR86*Assembly!AD$23+$BS86*Assembly!AD$24</f>
        <v>#VALUE!</v>
      </c>
      <c r="BX86" s="180" t="e">
        <f t="shared" si="4"/>
        <v>#VALUE!</v>
      </c>
      <c r="BY86" s="181" t="e">
        <f t="shared" si="5"/>
        <v>#VALUE!</v>
      </c>
      <c r="BZ86" s="182" t="e">
        <f t="shared" si="6"/>
        <v>#VALUE!</v>
      </c>
      <c r="CA86" s="181" t="e">
        <f t="shared" si="7"/>
        <v>#VALUE!</v>
      </c>
      <c r="CB86" s="165" t="e">
        <f>$AY86*Assembly!Y$4+$AZ86*Assembly!Y$5+$BA86*Assembly!Y$6+$BB86*Assembly!Y$7+$BC86*Assembly!Y$8+$BD86*Assembly!Y$9+$BE86*Assembly!Y$10+$BF86*Assembly!Y$11+$BG86*Assembly!Y$12+$BH86*Assembly!Y$13+$BI86*Assembly!Y$14+$BJ86*Assembly!Y$15+$BK86*Assembly!Y$16+$BL86*Assembly!Y$17+$BM86*Assembly!Y$18+$BN86*Assembly!Y$19+$BO86*Assembly!Y$20+$BP86*Assembly!Y$21+$BQ86*Assembly!Y$22+$BR86*Assembly!Y$23+$BS86*Assembly!Y$24</f>
        <v>#VALUE!</v>
      </c>
      <c r="CC86" s="165" t="e">
        <f t="shared" si="8"/>
        <v>#VALUE!</v>
      </c>
      <c r="CD86" s="136" t="e">
        <f t="shared" si="9"/>
        <v>#VALUE!</v>
      </c>
      <c r="CE86" s="184" t="e">
        <f>$AY86*Assembly!AC$4+$AZ86*Assembly!AC$5+$BA86*Assembly!AC$6+$BB86*Assembly!AC$7+$BC86*Assembly!AC$8+$BD86*Assembly!AC$9+$BE86*Assembly!AC$10+$BF86*Assembly!AC$11+$BG86*Assembly!AC$12+$BH86*Assembly!AC$13+$BI86*Assembly!AC$14+$BJ86*Assembly!AC$15+$BK86*Assembly!AC$16+$BL86*Assembly!AC$17+$BM86*Assembly!AC$18+$BN86*Assembly!AC$19+$BO86*Assembly!AC$20+$BP86*Assembly!AC$21+$BQ86*Assembly!AC$22+$BR86*Assembly!AC$23+$BS86*Assembly!AC$24</f>
        <v>#VALUE!</v>
      </c>
      <c r="CF86" s="153" t="e">
        <f>$AY86*Assembly!M$4+$AZ86*Assembly!M$5+$BA86*Assembly!M$6+$BB86*Assembly!M$7+$BC86*Assembly!M$8+$BD86*Assembly!M$9+$BE86*Assembly!M$10+$BF86*Assembly!M$11+$BG86*Assembly!M$12+$BH86*Assembly!M$13+$BI86*Assembly!M$14+$BJ86*Assembly!M$15+$BK86*Assembly!M$16+$BL86*Assembly!M$17+$BM86*Assembly!M$18+$BN86*Assembly!M$19+$BO86*Assembly!M$20+$BP86*Assembly!M$21+$BQ86*Assembly!M$22+$BR86*Assembly!M$23+$BS86*Assembly!M$24</f>
        <v>#VALUE!</v>
      </c>
      <c r="CG86" s="153" t="e">
        <f>$AY86*Assembly!N$4+$AZ86*Assembly!N$5+$BA86*Assembly!N$6+$BB86*Assembly!N$7+$BC86*Assembly!N$8+$BD86*Assembly!N$9+$BE86*Assembly!N$10+$BF86*Assembly!N$11+$BG86*Assembly!N$12+$BH86*Assembly!N$13+$BI86*Assembly!N$14+$BJ86*Assembly!N$15+$BK86*Assembly!N$16+$BL86*Assembly!N$17+$BM86*Assembly!N$18+$BN86*Assembly!N$19+$BO86*Assembly!N$20+$BP86*Assembly!N$21+$BQ86*Assembly!N$22+$BR86*Assembly!N$23+$BS86*Assembly!N$24</f>
        <v>#VALUE!</v>
      </c>
      <c r="CH86" s="153" t="e">
        <f>$AY86*Assembly!O$4+$AZ86*Assembly!O$5+$BA86*Assembly!O$6+$BB86*Assembly!O$7+$BC86*Assembly!O$8+$BD86*Assembly!O$9+$BE86*Assembly!O$10+$BF86*Assembly!O$11+$BG86*Assembly!O$12+$BH86*Assembly!O$13+$BI86*Assembly!O$14+$BJ86*Assembly!O$15+$BK86*Assembly!O$16+$BL86*Assembly!O$17+$BM86*Assembly!O$18+$BN86*Assembly!O$19+$BO86*Assembly!O$20+$BP86*Assembly!O$21+$BQ86*Assembly!O$22+$BR86*Assembly!O$23+$BS86*Assembly!O$24</f>
        <v>#VALUE!</v>
      </c>
      <c r="CI86" s="142" t="e">
        <f>$AY86*Assembly!P$4+$AZ86*Assembly!P$5+$BA86*Assembly!P$6+$BB86*Assembly!P$7+$BC86*Assembly!P$8+$BD86*Assembly!P$9+$BE86*Assembly!P$10+$BF86*Assembly!P$11+$BG86*Assembly!P$12+$BH86*Assembly!P$13+$BI86*Assembly!P$14+$BJ86*Assembly!P$15+$BK86*Assembly!P$16+$BL86*Assembly!P$17+$BM86*Assembly!P$18+$BN86*Assembly!P$19+$BO86*Assembly!P$20+$BP86*Assembly!P$21+$BQ86*Assembly!P$22+$BR86*Assembly!P$23+$BS86*Assembly!P$24</f>
        <v>#VALUE!</v>
      </c>
      <c r="CJ86" s="142" t="e">
        <f>$AY86*Assembly!Q$4+$AZ86*Assembly!Q$5+$BA86*Assembly!Q$6+$BB86*Assembly!Q$7+$BC86*Assembly!Q$8+$BD86*Assembly!Q$9+$BE86*Assembly!Q$10+$BF86*Assembly!Q$11+$BG86*Assembly!Q$12+$BH86*Assembly!Q$13+$BI86*Assembly!Q$14+$BJ86*Assembly!Q$15+$BK86*Assembly!Q$16+$BL86*Assembly!Q$17+$BM86*Assembly!Q$18+$BN86*Assembly!Q$19+$BO86*Assembly!Q$20+$BP86*Assembly!Q$21+$BQ86*Assembly!Q$22+$BR86*Assembly!Q$23+$BS86*Assembly!Q$24</f>
        <v>#VALUE!</v>
      </c>
      <c r="CK86" s="153" t="e">
        <f>$AY86*Assembly!R$4+$AZ86*Assembly!R$5+$BA86*Assembly!R$6+$BB86*Assembly!R$7+$BC86*Assembly!R$8+$BD86*Assembly!R$9+$BE86*Assembly!R$10+$BF86*Assembly!R$11+$BG86*Assembly!R$12+$BH86*Assembly!R$13+$BI86*Assembly!R$14+$BJ86*Assembly!R$15+$BK86*Assembly!R$16+$BL86*Assembly!R$17+$BM86*Assembly!R$18+$BN86*Assembly!R$19+$BO86*Assembly!R$20+$BP86*Assembly!R$21+$BQ86*Assembly!R$22+$BR86*Assembly!R$23+$BS86*Assembly!R$24</f>
        <v>#VALUE!</v>
      </c>
      <c r="CL86" s="142" t="e">
        <f>$AY86*Assembly!S$4+$AZ86*Assembly!S$5+$BA86*Assembly!S$6+$BB86*Assembly!S$7+$BC86*Assembly!S$8+$BD86*Assembly!S$9+$BE86*Assembly!S$10+$BF86*Assembly!S$11+$BG86*Assembly!S$12+$BH86*Assembly!S$13+$BI86*Assembly!S$14+$BJ86*Assembly!S$15+$BK86*Assembly!S$16+$BL86*Assembly!S$17+$BM86*Assembly!S$18+$BN86*Assembly!S$19+$BO86*Assembly!S$20+$BP86*Assembly!S$21+$BQ86*Assembly!S$22+$BR86*Assembly!S$23+$BS86*Assembly!S$24</f>
        <v>#VALUE!</v>
      </c>
      <c r="CM86" s="142" t="e">
        <f>$AY86*Assembly!T$4+$AZ86*Assembly!T$5+$BA86*Assembly!T$6+$BB86*Assembly!T$7+$BC86*Assembly!T$8+$BD86*Assembly!T$9+$BE86*Assembly!T$10+$BF86*Assembly!T$11+$BG86*Assembly!T$12+$BH86*Assembly!T$13+$BI86*Assembly!T$14+$BJ86*Assembly!T$15+$BK86*Assembly!T$16+$BL86*Assembly!T$17+$BM86*Assembly!T$18+$BN86*Assembly!T$19+$BO86*Assembly!T$20+$BP86*Assembly!T$21+$BQ86*Assembly!T$22+$BR86*Assembly!T$23+$BS86*Assembly!T$24</f>
        <v>#VALUE!</v>
      </c>
      <c r="CN86" s="142" t="e">
        <f>$AY86*Assembly!U$4+$AZ86*Assembly!U$5+$BA86*Assembly!U$6+$BB86*Assembly!U$7+$BC86*Assembly!U$8+$BD86*Assembly!U$9+$BE86*Assembly!U$10+$BF86*Assembly!U$11+$BG86*Assembly!U$12+$BH86*Assembly!U$13+$BI86*Assembly!U$14+$BJ86*Assembly!U$15+$BK86*Assembly!U$16+$BL86*Assembly!U$17+$BM86*Assembly!U$18+$BN86*Assembly!U$19+$BO86*Assembly!U$20+$BP86*Assembly!U$21+$BQ86*Assembly!U$22+$BR86*Assembly!U$23+$BS86*Assembly!U$24</f>
        <v>#VALUE!</v>
      </c>
      <c r="CO86" s="153" t="e">
        <f>$AY86*Assembly!V$4+$AZ86*Assembly!V$5+$BA86*Assembly!V$6+$BB86*Assembly!V$7+$BC86*Assembly!V$8+$BD86*Assembly!V$9+$BE86*Assembly!V$10+$BF86*Assembly!V$11+$BG86*Assembly!V$12+$BH86*Assembly!V$13+$BI86*Assembly!V$14+$BJ86*Assembly!V$15+$BK86*Assembly!V$16+$BL86*Assembly!V$17+$BM86*Assembly!V$18+$BN86*Assembly!V$19+$BO86*Assembly!V$20+$BP86*Assembly!V$21+$BQ86*Assembly!V$22+$BR86*Assembly!V$23+$BS86*Assembly!V$24</f>
        <v>#VALUE!</v>
      </c>
      <c r="CP86" s="153" t="e">
        <f>CF86*Refining!$F$3</f>
        <v>#VALUE!</v>
      </c>
      <c r="CQ86" s="153" t="e">
        <f>CG86*Refining!$F$4</f>
        <v>#VALUE!</v>
      </c>
      <c r="CR86" s="153" t="e">
        <f>CH86*Refining!$F$5</f>
        <v>#VALUE!</v>
      </c>
      <c r="CS86" s="153" t="e">
        <f>CI86*Refining!$F$6</f>
        <v>#VALUE!</v>
      </c>
      <c r="CT86" s="153" t="e">
        <f>CJ86*Refining!$F$7</f>
        <v>#VALUE!</v>
      </c>
      <c r="CU86" s="153" t="e">
        <f>CK86*Refining!$F$8</f>
        <v>#VALUE!</v>
      </c>
      <c r="CV86" s="153" t="e">
        <f>CL86*Refining!$F$9</f>
        <v>#VALUE!</v>
      </c>
      <c r="CW86" s="153" t="e">
        <f>CM86*Refining!$F$10</f>
        <v>#VALUE!</v>
      </c>
      <c r="CX86" s="153" t="e">
        <f>CN86*Refining!$F$11</f>
        <v>#VALUE!</v>
      </c>
      <c r="CY86" s="153" t="e">
        <f>CO86*Refining!$F$12</f>
        <v>#VALUE!</v>
      </c>
      <c r="CZ86" s="190" t="e">
        <f t="shared" ref="CZ86:DS86" si="346">IF(CF86 = 0, "", CF86)</f>
        <v>#VALUE!</v>
      </c>
      <c r="DA86" s="197" t="e">
        <f t="shared" si="346"/>
        <v>#VALUE!</v>
      </c>
      <c r="DB86" s="191" t="e">
        <f t="shared" si="346"/>
        <v>#VALUE!</v>
      </c>
      <c r="DC86" s="191" t="e">
        <f t="shared" si="346"/>
        <v>#VALUE!</v>
      </c>
      <c r="DD86" s="193" t="e">
        <f t="shared" si="346"/>
        <v>#VALUE!</v>
      </c>
      <c r="DE86" s="191" t="e">
        <f t="shared" si="346"/>
        <v>#VALUE!</v>
      </c>
      <c r="DF86" s="193" t="e">
        <f t="shared" si="346"/>
        <v>#VALUE!</v>
      </c>
      <c r="DG86" s="193" t="e">
        <f t="shared" si="346"/>
        <v>#VALUE!</v>
      </c>
      <c r="DH86" s="191" t="e">
        <f t="shared" si="346"/>
        <v>#VALUE!</v>
      </c>
      <c r="DI86" s="195" t="e">
        <f t="shared" si="346"/>
        <v>#VALUE!</v>
      </c>
      <c r="DJ86" s="190" t="e">
        <f t="shared" si="346"/>
        <v>#VALUE!</v>
      </c>
      <c r="DK86" s="197" t="e">
        <f t="shared" si="346"/>
        <v>#VALUE!</v>
      </c>
      <c r="DL86" s="191" t="e">
        <f t="shared" si="346"/>
        <v>#VALUE!</v>
      </c>
      <c r="DM86" s="191" t="e">
        <f t="shared" si="346"/>
        <v>#VALUE!</v>
      </c>
      <c r="DN86" s="193" t="e">
        <f t="shared" si="346"/>
        <v>#VALUE!</v>
      </c>
      <c r="DO86" s="191" t="e">
        <f t="shared" si="346"/>
        <v>#VALUE!</v>
      </c>
      <c r="DP86" s="191" t="e">
        <f t="shared" si="346"/>
        <v>#VALUE!</v>
      </c>
      <c r="DQ86" s="191" t="e">
        <f t="shared" si="346"/>
        <v>#VALUE!</v>
      </c>
      <c r="DR86" s="191" t="e">
        <f t="shared" si="346"/>
        <v>#VALUE!</v>
      </c>
      <c r="DS86" s="195" t="e">
        <f t="shared" si="346"/>
        <v>#VALUE!</v>
      </c>
      <c r="DT86" s="190" t="e">
        <f t="shared" si="11"/>
        <v>#VALUE!</v>
      </c>
      <c r="DU86" s="197" t="e">
        <f t="shared" si="12"/>
        <v>#VALUE!</v>
      </c>
      <c r="DV86" s="165" t="e">
        <f>CZ86*'Ores &amp; Ingots'!$C$3+DA86*'Ores &amp; Ingots'!$C$4+DB86*'Ores &amp; Ingots'!$C$5+DC86*'Ores &amp; Ingots'!$C$6+DD86*'Ores &amp; Ingots'!$C$7+DE86*'Ores &amp; Ingots'!$C$8+DF86*'Ores &amp; Ingots'!$C$9+DG86*'Ores &amp; Ingots'!$C$10+DH86*'Ores &amp; Ingots'!$C$11+DI86*'Ores &amp; Ingots'!$C$12</f>
        <v>#VALUE!</v>
      </c>
      <c r="DW86" s="165" t="e">
        <f>DJ86*'Ores &amp; Ingots'!$B$3+DK86*'Ores &amp; Ingots'!$B$4+DL86*'Ores &amp; Ingots'!$B$5+DM86*'Ores &amp; Ingots'!$B$6+DN86*'Ores &amp; Ingots'!$B$7+DO86*'Ores &amp; Ingots'!$B$8+DP86*'Ores &amp; Ingots'!$B$9+DQ86*'Ores &amp; Ingots'!$B$10+DR86*'Ores &amp; Ingots'!$B$11+DS86*'Ores &amp; Ingots'!$B$12</f>
        <v>#VALUE!</v>
      </c>
      <c r="DX86" s="197" t="e">
        <f>CZ86*Refining!$G$3+DA86*Refining!$G$4+DB86*Refining!$G$5+DC86*Refining!$G$6+DD86*Refining!$G$7+DE86*Refining!$G$8+DF86*Refining!$G$9+DG86*Refining!$G$10+DH86*Refining!$G$11+DI86*Refining!$G$12</f>
        <v>#VALUE!</v>
      </c>
      <c r="DY86" s="197" t="e">
        <f t="shared" si="13"/>
        <v>#VALUE!</v>
      </c>
      <c r="DZ86" s="199" t="e">
        <f t="shared" si="14"/>
        <v>#VALUE!</v>
      </c>
      <c r="EA86" s="190" t="e">
        <f t="shared" si="15"/>
        <v>#VALUE!</v>
      </c>
      <c r="EB86" s="200" t="e">
        <f t="shared" ref="EB86:EC86" si="347">EA86/60</f>
        <v>#VALUE!</v>
      </c>
      <c r="EC86" s="200" t="e">
        <f t="shared" si="347"/>
        <v>#VALUE!</v>
      </c>
      <c r="ED86" s="190" t="e">
        <f t="shared" si="17"/>
        <v>#VALUE!</v>
      </c>
      <c r="EE86" s="200" t="e">
        <f t="shared" ref="EE86:EF86" si="348">ED86/1000</f>
        <v>#VALUE!</v>
      </c>
      <c r="EF86" s="201" t="e">
        <f t="shared" si="348"/>
        <v>#VALUE!</v>
      </c>
      <c r="EG86" s="136" t="e">
        <f t="shared" si="19"/>
        <v>#VALUE!</v>
      </c>
      <c r="EH86" s="138" t="e">
        <f t="shared" si="20"/>
        <v>#VALUE!</v>
      </c>
      <c r="EI86" s="133">
        <v>496</v>
      </c>
    </row>
    <row r="87" spans="1:139" ht="12.75" x14ac:dyDescent="0.2">
      <c r="A87" s="864"/>
      <c r="B87" s="135" t="s">
        <v>309</v>
      </c>
      <c r="C87" s="137" t="s">
        <v>155</v>
      </c>
      <c r="D87" s="137">
        <v>3</v>
      </c>
      <c r="E87" s="137">
        <v>3</v>
      </c>
      <c r="F87" s="137">
        <v>3</v>
      </c>
      <c r="G87" s="202">
        <f t="shared" si="0"/>
        <v>3.375</v>
      </c>
      <c r="H87" s="203">
        <v>30</v>
      </c>
      <c r="I87" s="203">
        <v>30</v>
      </c>
      <c r="J87" s="204">
        <f>H87/Main!$D$9</f>
        <v>6</v>
      </c>
      <c r="K87" s="204">
        <f>I87/Main!$D$10</f>
        <v>15</v>
      </c>
      <c r="L87" s="204">
        <f t="shared" si="1"/>
        <v>2.5</v>
      </c>
      <c r="M87" s="204">
        <v>1</v>
      </c>
      <c r="N87" s="205"/>
      <c r="O87" s="296"/>
      <c r="P87" s="207"/>
      <c r="Q87" s="208"/>
      <c r="R87" s="207"/>
      <c r="S87" s="208">
        <v>60</v>
      </c>
      <c r="T87" s="209"/>
      <c r="U87" s="207"/>
      <c r="V87" s="207"/>
      <c r="W87" s="209"/>
      <c r="X87" s="209"/>
      <c r="Y87" s="207"/>
      <c r="Z87" s="207"/>
      <c r="AA87" s="208" t="s">
        <v>240</v>
      </c>
      <c r="AB87" s="208" t="s">
        <v>240</v>
      </c>
      <c r="AC87" s="371"/>
      <c r="AD87" s="165">
        <v>0</v>
      </c>
      <c r="AE87" s="165">
        <v>10</v>
      </c>
      <c r="AF87" s="165">
        <v>0</v>
      </c>
      <c r="AG87" s="165">
        <v>0</v>
      </c>
      <c r="AH87" s="165">
        <v>10</v>
      </c>
      <c r="AI87" s="165">
        <v>0</v>
      </c>
      <c r="AJ87" s="165">
        <v>1</v>
      </c>
      <c r="AK87" s="171">
        <v>15</v>
      </c>
      <c r="AL87" s="165">
        <v>5</v>
      </c>
      <c r="AM87" s="165">
        <v>0</v>
      </c>
      <c r="AN87" s="165">
        <v>0</v>
      </c>
      <c r="AO87" s="165">
        <v>0</v>
      </c>
      <c r="AP87" s="165">
        <v>30</v>
      </c>
      <c r="AQ87" s="165">
        <v>0</v>
      </c>
      <c r="AR87" s="165">
        <v>0</v>
      </c>
      <c r="AS87" s="165">
        <v>0</v>
      </c>
      <c r="AT87" s="165">
        <v>0</v>
      </c>
      <c r="AU87" s="165">
        <v>0</v>
      </c>
      <c r="AV87" s="165">
        <v>0</v>
      </c>
      <c r="AW87" s="165">
        <v>0</v>
      </c>
      <c r="AX87" s="165">
        <v>0</v>
      </c>
      <c r="AY87" s="162" t="str">
        <f t="shared" ref="AY87:BS87" si="349">IF(AD87 = 0, "", AD87)</f>
        <v/>
      </c>
      <c r="AZ87" s="165">
        <f t="shared" si="349"/>
        <v>10</v>
      </c>
      <c r="BA87" s="163" t="str">
        <f t="shared" si="349"/>
        <v/>
      </c>
      <c r="BB87" s="163" t="str">
        <f t="shared" si="349"/>
        <v/>
      </c>
      <c r="BC87" s="165">
        <f t="shared" si="349"/>
        <v>10</v>
      </c>
      <c r="BD87" s="163" t="str">
        <f t="shared" si="349"/>
        <v/>
      </c>
      <c r="BE87" s="165">
        <f t="shared" si="349"/>
        <v>1</v>
      </c>
      <c r="BF87" s="171">
        <f t="shared" si="349"/>
        <v>15</v>
      </c>
      <c r="BG87" s="165">
        <f t="shared" si="349"/>
        <v>5</v>
      </c>
      <c r="BH87" s="163" t="str">
        <f t="shared" si="349"/>
        <v/>
      </c>
      <c r="BI87" s="163" t="str">
        <f t="shared" si="349"/>
        <v/>
      </c>
      <c r="BJ87" s="163" t="str">
        <f t="shared" si="349"/>
        <v/>
      </c>
      <c r="BK87" s="165">
        <f t="shared" si="349"/>
        <v>30</v>
      </c>
      <c r="BL87" s="163" t="str">
        <f t="shared" si="349"/>
        <v/>
      </c>
      <c r="BM87" s="163" t="str">
        <f t="shared" si="349"/>
        <v/>
      </c>
      <c r="BN87" s="163" t="str">
        <f t="shared" si="349"/>
        <v/>
      </c>
      <c r="BO87" s="163" t="str">
        <f t="shared" si="349"/>
        <v/>
      </c>
      <c r="BP87" s="163" t="str">
        <f t="shared" si="349"/>
        <v/>
      </c>
      <c r="BQ87" s="163" t="str">
        <f t="shared" si="349"/>
        <v/>
      </c>
      <c r="BR87" s="163" t="str">
        <f t="shared" si="349"/>
        <v/>
      </c>
      <c r="BS87" s="173" t="str">
        <f t="shared" si="349"/>
        <v/>
      </c>
      <c r="BT87" s="175" t="e">
        <f>$AY87*Assembly!Z$4+$AZ87*Assembly!Z$5+$BA87*Assembly!Z$6+$BB87*Assembly!Z$7+$BC87*Assembly!Z$8+$BD87*Assembly!Z$9+$BE87*Assembly!Z$10+$BF87*Assembly!Z$11+$BG87*Assembly!Z$12+$BH87*Assembly!Z$13+$BI87*Assembly!Z$14+$BJ87*Assembly!Z$15+$BK87*Assembly!Z$16+$BL87*Assembly!Z$17+$BM87*Assembly!Z$18+$BN87*Assembly!Z$19+$BO87*Assembly!Z$20+$BP87*Assembly!Z$21+$BQ87*Assembly!Z$22+$BR87*Assembly!Z$23+$BS87*Assembly!Z$24</f>
        <v>#VALUE!</v>
      </c>
      <c r="BU87" s="165" t="e">
        <f t="shared" si="3"/>
        <v>#VALUE!</v>
      </c>
      <c r="BV87" s="176"/>
      <c r="BW87" s="165" t="e">
        <f>$AY87*Assembly!AD$4+$AZ87*Assembly!AD$5+$BA87*Assembly!AD$6+$BB87*Assembly!AD$7+$BC87*Assembly!AD$8+$BD87*Assembly!AD$9+$BE87*Assembly!AD$10+$BF87*Assembly!AD$11+$BG87*Assembly!AD$12+$BH87*Assembly!AD$13+$BI87*Assembly!AD$14+$BJ87*Assembly!AD$15+$BK87*Assembly!AD$16+$BL87*Assembly!AD$17+$BM87*Assembly!AD$18+$BN87*Assembly!AD$19+$BO87*Assembly!AD$20+$BP87*Assembly!AD$21+$BQ87*Assembly!AD$22+$BR87*Assembly!AD$23+$BS87*Assembly!AD$24</f>
        <v>#VALUE!</v>
      </c>
      <c r="BX87" s="180" t="e">
        <f t="shared" si="4"/>
        <v>#VALUE!</v>
      </c>
      <c r="BY87" s="181" t="e">
        <f t="shared" si="5"/>
        <v>#VALUE!</v>
      </c>
      <c r="BZ87" s="182" t="e">
        <f t="shared" si="6"/>
        <v>#VALUE!</v>
      </c>
      <c r="CA87" s="181" t="e">
        <f t="shared" si="7"/>
        <v>#VALUE!</v>
      </c>
      <c r="CB87" s="165" t="e">
        <f>$AY87*Assembly!Y$4+$AZ87*Assembly!Y$5+$BA87*Assembly!Y$6+$BB87*Assembly!Y$7+$BC87*Assembly!Y$8+$BD87*Assembly!Y$9+$BE87*Assembly!Y$10+$BF87*Assembly!Y$11+$BG87*Assembly!Y$12+$BH87*Assembly!Y$13+$BI87*Assembly!Y$14+$BJ87*Assembly!Y$15+$BK87*Assembly!Y$16+$BL87*Assembly!Y$17+$BM87*Assembly!Y$18+$BN87*Assembly!Y$19+$BO87*Assembly!Y$20+$BP87*Assembly!Y$21+$BQ87*Assembly!Y$22+$BR87*Assembly!Y$23+$BS87*Assembly!Y$24</f>
        <v>#VALUE!</v>
      </c>
      <c r="CC87" s="165" t="e">
        <f t="shared" si="8"/>
        <v>#VALUE!</v>
      </c>
      <c r="CD87" s="136" t="e">
        <f t="shared" si="9"/>
        <v>#VALUE!</v>
      </c>
      <c r="CE87" s="184" t="e">
        <f>$AY87*Assembly!AC$4+$AZ87*Assembly!AC$5+$BA87*Assembly!AC$6+$BB87*Assembly!AC$7+$BC87*Assembly!AC$8+$BD87*Assembly!AC$9+$BE87*Assembly!AC$10+$BF87*Assembly!AC$11+$BG87*Assembly!AC$12+$BH87*Assembly!AC$13+$BI87*Assembly!AC$14+$BJ87*Assembly!AC$15+$BK87*Assembly!AC$16+$BL87*Assembly!AC$17+$BM87*Assembly!AC$18+$BN87*Assembly!AC$19+$BO87*Assembly!AC$20+$BP87*Assembly!AC$21+$BQ87*Assembly!AC$22+$BR87*Assembly!AC$23+$BS87*Assembly!AC$24</f>
        <v>#VALUE!</v>
      </c>
      <c r="CF87" s="208" t="e">
        <f>$AY87*Assembly!M$4+$AZ87*Assembly!M$5+$BA87*Assembly!M$6+$BB87*Assembly!M$7+$BC87*Assembly!M$8+$BD87*Assembly!M$9+$BE87*Assembly!M$10+$BF87*Assembly!M$11+$BG87*Assembly!M$12+$BH87*Assembly!M$13+$BI87*Assembly!M$14+$BJ87*Assembly!M$15+$BK87*Assembly!M$16+$BL87*Assembly!M$17+$BM87*Assembly!M$18+$BN87*Assembly!M$19+$BO87*Assembly!M$20+$BP87*Assembly!M$21+$BQ87*Assembly!M$22+$BR87*Assembly!M$23+$BS87*Assembly!M$24</f>
        <v>#VALUE!</v>
      </c>
      <c r="CG87" s="208" t="e">
        <f>$AY87*Assembly!N$4+$AZ87*Assembly!N$5+$BA87*Assembly!N$6+$BB87*Assembly!N$7+$BC87*Assembly!N$8+$BD87*Assembly!N$9+$BE87*Assembly!N$10+$BF87*Assembly!N$11+$BG87*Assembly!N$12+$BH87*Assembly!N$13+$BI87*Assembly!N$14+$BJ87*Assembly!N$15+$BK87*Assembly!N$16+$BL87*Assembly!N$17+$BM87*Assembly!N$18+$BN87*Assembly!N$19+$BO87*Assembly!N$20+$BP87*Assembly!N$21+$BQ87*Assembly!N$22+$BR87*Assembly!N$23+$BS87*Assembly!N$24</f>
        <v>#VALUE!</v>
      </c>
      <c r="CH87" s="208" t="e">
        <f>$AY87*Assembly!O$4+$AZ87*Assembly!O$5+$BA87*Assembly!O$6+$BB87*Assembly!O$7+$BC87*Assembly!O$8+$BD87*Assembly!O$9+$BE87*Assembly!O$10+$BF87*Assembly!O$11+$BG87*Assembly!O$12+$BH87*Assembly!O$13+$BI87*Assembly!O$14+$BJ87*Assembly!O$15+$BK87*Assembly!O$16+$BL87*Assembly!O$17+$BM87*Assembly!O$18+$BN87*Assembly!O$19+$BO87*Assembly!O$20+$BP87*Assembly!O$21+$BQ87*Assembly!O$22+$BR87*Assembly!O$23+$BS87*Assembly!O$24</f>
        <v>#VALUE!</v>
      </c>
      <c r="CI87" s="203" t="e">
        <f>$AY87*Assembly!P$4+$AZ87*Assembly!P$5+$BA87*Assembly!P$6+$BB87*Assembly!P$7+$BC87*Assembly!P$8+$BD87*Assembly!P$9+$BE87*Assembly!P$10+$BF87*Assembly!P$11+$BG87*Assembly!P$12+$BH87*Assembly!P$13+$BI87*Assembly!P$14+$BJ87*Assembly!P$15+$BK87*Assembly!P$16+$BL87*Assembly!P$17+$BM87*Assembly!P$18+$BN87*Assembly!P$19+$BO87*Assembly!P$20+$BP87*Assembly!P$21+$BQ87*Assembly!P$22+$BR87*Assembly!P$23+$BS87*Assembly!P$24</f>
        <v>#VALUE!</v>
      </c>
      <c r="CJ87" s="203" t="e">
        <f>$AY87*Assembly!Q$4+$AZ87*Assembly!Q$5+$BA87*Assembly!Q$6+$BB87*Assembly!Q$7+$BC87*Assembly!Q$8+$BD87*Assembly!Q$9+$BE87*Assembly!Q$10+$BF87*Assembly!Q$11+$BG87*Assembly!Q$12+$BH87*Assembly!Q$13+$BI87*Assembly!Q$14+$BJ87*Assembly!Q$15+$BK87*Assembly!Q$16+$BL87*Assembly!Q$17+$BM87*Assembly!Q$18+$BN87*Assembly!Q$19+$BO87*Assembly!Q$20+$BP87*Assembly!Q$21+$BQ87*Assembly!Q$22+$BR87*Assembly!Q$23+$BS87*Assembly!Q$24</f>
        <v>#VALUE!</v>
      </c>
      <c r="CK87" s="208" t="e">
        <f>$AY87*Assembly!R$4+$AZ87*Assembly!R$5+$BA87*Assembly!R$6+$BB87*Assembly!R$7+$BC87*Assembly!R$8+$BD87*Assembly!R$9+$BE87*Assembly!R$10+$BF87*Assembly!R$11+$BG87*Assembly!R$12+$BH87*Assembly!R$13+$BI87*Assembly!R$14+$BJ87*Assembly!R$15+$BK87*Assembly!R$16+$BL87*Assembly!R$17+$BM87*Assembly!R$18+$BN87*Assembly!R$19+$BO87*Assembly!R$20+$BP87*Assembly!R$21+$BQ87*Assembly!R$22+$BR87*Assembly!R$23+$BS87*Assembly!R$24</f>
        <v>#VALUE!</v>
      </c>
      <c r="CL87" s="203" t="e">
        <f>$AY87*Assembly!S$4+$AZ87*Assembly!S$5+$BA87*Assembly!S$6+$BB87*Assembly!S$7+$BC87*Assembly!S$8+$BD87*Assembly!S$9+$BE87*Assembly!S$10+$BF87*Assembly!S$11+$BG87*Assembly!S$12+$BH87*Assembly!S$13+$BI87*Assembly!S$14+$BJ87*Assembly!S$15+$BK87*Assembly!S$16+$BL87*Assembly!S$17+$BM87*Assembly!S$18+$BN87*Assembly!S$19+$BO87*Assembly!S$20+$BP87*Assembly!S$21+$BQ87*Assembly!S$22+$BR87*Assembly!S$23+$BS87*Assembly!S$24</f>
        <v>#VALUE!</v>
      </c>
      <c r="CM87" s="203" t="e">
        <f>$AY87*Assembly!T$4+$AZ87*Assembly!T$5+$BA87*Assembly!T$6+$BB87*Assembly!T$7+$BC87*Assembly!T$8+$BD87*Assembly!T$9+$BE87*Assembly!T$10+$BF87*Assembly!T$11+$BG87*Assembly!T$12+$BH87*Assembly!T$13+$BI87*Assembly!T$14+$BJ87*Assembly!T$15+$BK87*Assembly!T$16+$BL87*Assembly!T$17+$BM87*Assembly!T$18+$BN87*Assembly!T$19+$BO87*Assembly!T$20+$BP87*Assembly!T$21+$BQ87*Assembly!T$22+$BR87*Assembly!T$23+$BS87*Assembly!T$24</f>
        <v>#VALUE!</v>
      </c>
      <c r="CN87" s="203" t="e">
        <f>$AY87*Assembly!U$4+$AZ87*Assembly!U$5+$BA87*Assembly!U$6+$BB87*Assembly!U$7+$BC87*Assembly!U$8+$BD87*Assembly!U$9+$BE87*Assembly!U$10+$BF87*Assembly!U$11+$BG87*Assembly!U$12+$BH87*Assembly!U$13+$BI87*Assembly!U$14+$BJ87*Assembly!U$15+$BK87*Assembly!U$16+$BL87*Assembly!U$17+$BM87*Assembly!U$18+$BN87*Assembly!U$19+$BO87*Assembly!U$20+$BP87*Assembly!U$21+$BQ87*Assembly!U$22+$BR87*Assembly!U$23+$BS87*Assembly!U$24</f>
        <v>#VALUE!</v>
      </c>
      <c r="CO87" s="208" t="e">
        <f>$AY87*Assembly!V$4+$AZ87*Assembly!V$5+$BA87*Assembly!V$6+$BB87*Assembly!V$7+$BC87*Assembly!V$8+$BD87*Assembly!V$9+$BE87*Assembly!V$10+$BF87*Assembly!V$11+$BG87*Assembly!V$12+$BH87*Assembly!V$13+$BI87*Assembly!V$14+$BJ87*Assembly!V$15+$BK87*Assembly!V$16+$BL87*Assembly!V$17+$BM87*Assembly!V$18+$BN87*Assembly!V$19+$BO87*Assembly!V$20+$BP87*Assembly!V$21+$BQ87*Assembly!V$22+$BR87*Assembly!V$23+$BS87*Assembly!V$24</f>
        <v>#VALUE!</v>
      </c>
      <c r="CP87" s="208" t="e">
        <f>CF87*Refining!$F$3</f>
        <v>#VALUE!</v>
      </c>
      <c r="CQ87" s="208" t="e">
        <f>CG87*Refining!$F$4</f>
        <v>#VALUE!</v>
      </c>
      <c r="CR87" s="208" t="e">
        <f>CH87*Refining!$F$5</f>
        <v>#VALUE!</v>
      </c>
      <c r="CS87" s="208" t="e">
        <f>CI87*Refining!$F$6</f>
        <v>#VALUE!</v>
      </c>
      <c r="CT87" s="208" t="e">
        <f>CJ87*Refining!$F$7</f>
        <v>#VALUE!</v>
      </c>
      <c r="CU87" s="208" t="e">
        <f>CK87*Refining!$F$8</f>
        <v>#VALUE!</v>
      </c>
      <c r="CV87" s="208" t="e">
        <f>CL87*Refining!$F$9</f>
        <v>#VALUE!</v>
      </c>
      <c r="CW87" s="208" t="e">
        <f>CM87*Refining!$F$10</f>
        <v>#VALUE!</v>
      </c>
      <c r="CX87" s="208" t="e">
        <f>CN87*Refining!$F$11</f>
        <v>#VALUE!</v>
      </c>
      <c r="CY87" s="208" t="e">
        <f>CO87*Refining!$F$12</f>
        <v>#VALUE!</v>
      </c>
      <c r="CZ87" s="190" t="e">
        <f t="shared" ref="CZ87:DS87" si="350">IF(CF87 = 0, "", CF87)</f>
        <v>#VALUE!</v>
      </c>
      <c r="DA87" s="197" t="e">
        <f t="shared" si="350"/>
        <v>#VALUE!</v>
      </c>
      <c r="DB87" s="191" t="e">
        <f t="shared" si="350"/>
        <v>#VALUE!</v>
      </c>
      <c r="DC87" s="191" t="e">
        <f t="shared" si="350"/>
        <v>#VALUE!</v>
      </c>
      <c r="DD87" s="193" t="e">
        <f t="shared" si="350"/>
        <v>#VALUE!</v>
      </c>
      <c r="DE87" s="191" t="e">
        <f t="shared" si="350"/>
        <v>#VALUE!</v>
      </c>
      <c r="DF87" s="193" t="e">
        <f t="shared" si="350"/>
        <v>#VALUE!</v>
      </c>
      <c r="DG87" s="193" t="e">
        <f t="shared" si="350"/>
        <v>#VALUE!</v>
      </c>
      <c r="DH87" s="191" t="e">
        <f t="shared" si="350"/>
        <v>#VALUE!</v>
      </c>
      <c r="DI87" s="195" t="e">
        <f t="shared" si="350"/>
        <v>#VALUE!</v>
      </c>
      <c r="DJ87" s="190" t="e">
        <f t="shared" si="350"/>
        <v>#VALUE!</v>
      </c>
      <c r="DK87" s="197" t="e">
        <f t="shared" si="350"/>
        <v>#VALUE!</v>
      </c>
      <c r="DL87" s="191" t="e">
        <f t="shared" si="350"/>
        <v>#VALUE!</v>
      </c>
      <c r="DM87" s="191" t="e">
        <f t="shared" si="350"/>
        <v>#VALUE!</v>
      </c>
      <c r="DN87" s="193" t="e">
        <f t="shared" si="350"/>
        <v>#VALUE!</v>
      </c>
      <c r="DO87" s="191" t="e">
        <f t="shared" si="350"/>
        <v>#VALUE!</v>
      </c>
      <c r="DP87" s="191" t="e">
        <f t="shared" si="350"/>
        <v>#VALUE!</v>
      </c>
      <c r="DQ87" s="191" t="e">
        <f t="shared" si="350"/>
        <v>#VALUE!</v>
      </c>
      <c r="DR87" s="191" t="e">
        <f t="shared" si="350"/>
        <v>#VALUE!</v>
      </c>
      <c r="DS87" s="195" t="e">
        <f t="shared" si="350"/>
        <v>#VALUE!</v>
      </c>
      <c r="DT87" s="190" t="e">
        <f t="shared" si="11"/>
        <v>#VALUE!</v>
      </c>
      <c r="DU87" s="197" t="e">
        <f t="shared" si="12"/>
        <v>#VALUE!</v>
      </c>
      <c r="DV87" s="165" t="e">
        <f>CZ87*'Ores &amp; Ingots'!$C$3+DA87*'Ores &amp; Ingots'!$C$4+DB87*'Ores &amp; Ingots'!$C$5+DC87*'Ores &amp; Ingots'!$C$6+DD87*'Ores &amp; Ingots'!$C$7+DE87*'Ores &amp; Ingots'!$C$8+DF87*'Ores &amp; Ingots'!$C$9+DG87*'Ores &amp; Ingots'!$C$10+DH87*'Ores &amp; Ingots'!$C$11+DI87*'Ores &amp; Ingots'!$C$12</f>
        <v>#VALUE!</v>
      </c>
      <c r="DW87" s="165" t="e">
        <f>DJ87*'Ores &amp; Ingots'!$B$3+DK87*'Ores &amp; Ingots'!$B$4+DL87*'Ores &amp; Ingots'!$B$5+DM87*'Ores &amp; Ingots'!$B$6+DN87*'Ores &amp; Ingots'!$B$7+DO87*'Ores &amp; Ingots'!$B$8+DP87*'Ores &amp; Ingots'!$B$9+DQ87*'Ores &amp; Ingots'!$B$10+DR87*'Ores &amp; Ingots'!$B$11+DS87*'Ores &amp; Ingots'!$B$12</f>
        <v>#VALUE!</v>
      </c>
      <c r="DX87" s="197" t="e">
        <f>CZ87*Refining!$G$3+DA87*Refining!$G$4+DB87*Refining!$G$5+DC87*Refining!$G$6+DD87*Refining!$G$7+DE87*Refining!$G$8+DF87*Refining!$G$9+DG87*Refining!$G$10+DH87*Refining!$G$11+DI87*Refining!$G$12</f>
        <v>#VALUE!</v>
      </c>
      <c r="DY87" s="197" t="e">
        <f t="shared" si="13"/>
        <v>#VALUE!</v>
      </c>
      <c r="DZ87" s="199" t="e">
        <f t="shared" si="14"/>
        <v>#VALUE!</v>
      </c>
      <c r="EA87" s="190" t="e">
        <f t="shared" si="15"/>
        <v>#VALUE!</v>
      </c>
      <c r="EB87" s="200" t="e">
        <f t="shared" ref="EB87:EC87" si="351">EA87/60</f>
        <v>#VALUE!</v>
      </c>
      <c r="EC87" s="200" t="e">
        <f t="shared" si="351"/>
        <v>#VALUE!</v>
      </c>
      <c r="ED87" s="190" t="e">
        <f t="shared" si="17"/>
        <v>#VALUE!</v>
      </c>
      <c r="EE87" s="200" t="e">
        <f t="shared" ref="EE87:EF87" si="352">ED87/1000</f>
        <v>#VALUE!</v>
      </c>
      <c r="EF87" s="201" t="e">
        <f t="shared" si="352"/>
        <v>#VALUE!</v>
      </c>
      <c r="EG87" s="136" t="e">
        <f t="shared" si="19"/>
        <v>#VALUE!</v>
      </c>
      <c r="EH87" s="138" t="e">
        <f t="shared" si="20"/>
        <v>#VALUE!</v>
      </c>
      <c r="EI87" s="133" t="s">
        <v>28</v>
      </c>
    </row>
    <row r="88" spans="1:139" ht="12.75" x14ac:dyDescent="0.2">
      <c r="A88" s="864"/>
      <c r="B88" s="135" t="s">
        <v>311</v>
      </c>
      <c r="C88" s="137" t="s">
        <v>155</v>
      </c>
      <c r="D88" s="137">
        <v>3</v>
      </c>
      <c r="E88" s="137">
        <v>4</v>
      </c>
      <c r="F88" s="137">
        <v>6</v>
      </c>
      <c r="G88" s="141">
        <f t="shared" si="0"/>
        <v>9</v>
      </c>
      <c r="H88" s="142">
        <v>34</v>
      </c>
      <c r="I88" s="142">
        <v>34</v>
      </c>
      <c r="J88" s="144">
        <f>H88/Main!$D$9</f>
        <v>6.8</v>
      </c>
      <c r="K88" s="144">
        <f>I88/Main!$D$10</f>
        <v>17</v>
      </c>
      <c r="L88" s="144">
        <f t="shared" si="1"/>
        <v>2.5</v>
      </c>
      <c r="M88" s="144">
        <v>1</v>
      </c>
      <c r="N88" s="147"/>
      <c r="O88" s="294"/>
      <c r="P88" s="150"/>
      <c r="Q88" s="153"/>
      <c r="R88" s="150"/>
      <c r="S88" s="153">
        <v>60</v>
      </c>
      <c r="T88" s="155"/>
      <c r="U88" s="150"/>
      <c r="V88" s="150"/>
      <c r="W88" s="155"/>
      <c r="X88" s="155"/>
      <c r="Y88" s="150"/>
      <c r="Z88" s="150"/>
      <c r="AA88" s="153" t="s">
        <v>240</v>
      </c>
      <c r="AB88" s="153" t="s">
        <v>240</v>
      </c>
      <c r="AC88" s="370"/>
      <c r="AD88" s="165">
        <v>18</v>
      </c>
      <c r="AE88" s="165">
        <v>15</v>
      </c>
      <c r="AF88" s="165">
        <v>0</v>
      </c>
      <c r="AG88" s="165">
        <v>0</v>
      </c>
      <c r="AH88" s="165">
        <v>20</v>
      </c>
      <c r="AI88" s="165">
        <v>0</v>
      </c>
      <c r="AJ88" s="165">
        <v>1</v>
      </c>
      <c r="AK88" s="171">
        <v>20</v>
      </c>
      <c r="AL88" s="165">
        <v>4</v>
      </c>
      <c r="AM88" s="165">
        <v>0</v>
      </c>
      <c r="AN88" s="165">
        <v>0</v>
      </c>
      <c r="AO88" s="165">
        <v>10</v>
      </c>
      <c r="AP88" s="165">
        <v>40</v>
      </c>
      <c r="AQ88" s="165">
        <v>0</v>
      </c>
      <c r="AR88" s="165">
        <v>0</v>
      </c>
      <c r="AS88" s="165">
        <v>0</v>
      </c>
      <c r="AT88" s="165">
        <v>0</v>
      </c>
      <c r="AU88" s="165">
        <v>0</v>
      </c>
      <c r="AV88" s="165">
        <v>0</v>
      </c>
      <c r="AW88" s="165">
        <v>0</v>
      </c>
      <c r="AX88" s="165">
        <v>0</v>
      </c>
      <c r="AY88" s="175">
        <f t="shared" ref="AY88:BS88" si="353">IF(AD88 = 0, "", AD88)</f>
        <v>18</v>
      </c>
      <c r="AZ88" s="165">
        <f t="shared" si="353"/>
        <v>15</v>
      </c>
      <c r="BA88" s="163" t="str">
        <f t="shared" si="353"/>
        <v/>
      </c>
      <c r="BB88" s="163" t="str">
        <f t="shared" si="353"/>
        <v/>
      </c>
      <c r="BC88" s="165">
        <f t="shared" si="353"/>
        <v>20</v>
      </c>
      <c r="BD88" s="163" t="str">
        <f t="shared" si="353"/>
        <v/>
      </c>
      <c r="BE88" s="165">
        <f t="shared" si="353"/>
        <v>1</v>
      </c>
      <c r="BF88" s="171">
        <f t="shared" si="353"/>
        <v>20</v>
      </c>
      <c r="BG88" s="165">
        <f t="shared" si="353"/>
        <v>4</v>
      </c>
      <c r="BH88" s="163" t="str">
        <f t="shared" si="353"/>
        <v/>
      </c>
      <c r="BI88" s="163" t="str">
        <f t="shared" si="353"/>
        <v/>
      </c>
      <c r="BJ88" s="165">
        <f t="shared" si="353"/>
        <v>10</v>
      </c>
      <c r="BK88" s="165">
        <f t="shared" si="353"/>
        <v>40</v>
      </c>
      <c r="BL88" s="163" t="str">
        <f t="shared" si="353"/>
        <v/>
      </c>
      <c r="BM88" s="163" t="str">
        <f t="shared" si="353"/>
        <v/>
      </c>
      <c r="BN88" s="163" t="str">
        <f t="shared" si="353"/>
        <v/>
      </c>
      <c r="BO88" s="163" t="str">
        <f t="shared" si="353"/>
        <v/>
      </c>
      <c r="BP88" s="163" t="str">
        <f t="shared" si="353"/>
        <v/>
      </c>
      <c r="BQ88" s="163" t="str">
        <f t="shared" si="353"/>
        <v/>
      </c>
      <c r="BR88" s="163" t="str">
        <f t="shared" si="353"/>
        <v/>
      </c>
      <c r="BS88" s="173" t="str">
        <f t="shared" si="353"/>
        <v/>
      </c>
      <c r="BT88" s="175" t="e">
        <f>$AY88*Assembly!Z$4+$AZ88*Assembly!Z$5+$BA88*Assembly!Z$6+$BB88*Assembly!Z$7+$BC88*Assembly!Z$8+$BD88*Assembly!Z$9+$BE88*Assembly!Z$10+$BF88*Assembly!Z$11+$BG88*Assembly!Z$12+$BH88*Assembly!Z$13+$BI88*Assembly!Z$14+$BJ88*Assembly!Z$15+$BK88*Assembly!Z$16+$BL88*Assembly!Z$17+$BM88*Assembly!Z$18+$BN88*Assembly!Z$19+$BO88*Assembly!Z$20+$BP88*Assembly!Z$21+$BQ88*Assembly!Z$22+$BR88*Assembly!Z$23+$BS88*Assembly!Z$24</f>
        <v>#VALUE!</v>
      </c>
      <c r="BU88" s="165" t="e">
        <f t="shared" si="3"/>
        <v>#VALUE!</v>
      </c>
      <c r="BV88" s="176"/>
      <c r="BW88" s="165" t="e">
        <f>$AY88*Assembly!AD$4+$AZ88*Assembly!AD$5+$BA88*Assembly!AD$6+$BB88*Assembly!AD$7+$BC88*Assembly!AD$8+$BD88*Assembly!AD$9+$BE88*Assembly!AD$10+$BF88*Assembly!AD$11+$BG88*Assembly!AD$12+$BH88*Assembly!AD$13+$BI88*Assembly!AD$14+$BJ88*Assembly!AD$15+$BK88*Assembly!AD$16+$BL88*Assembly!AD$17+$BM88*Assembly!AD$18+$BN88*Assembly!AD$19+$BO88*Assembly!AD$20+$BP88*Assembly!AD$21+$BQ88*Assembly!AD$22+$BR88*Assembly!AD$23+$BS88*Assembly!AD$24</f>
        <v>#VALUE!</v>
      </c>
      <c r="BX88" s="180" t="e">
        <f t="shared" si="4"/>
        <v>#VALUE!</v>
      </c>
      <c r="BY88" s="181" t="e">
        <f t="shared" si="5"/>
        <v>#VALUE!</v>
      </c>
      <c r="BZ88" s="182" t="e">
        <f t="shared" si="6"/>
        <v>#VALUE!</v>
      </c>
      <c r="CA88" s="181" t="e">
        <f t="shared" si="7"/>
        <v>#VALUE!</v>
      </c>
      <c r="CB88" s="165" t="e">
        <f>$AY88*Assembly!Y$4+$AZ88*Assembly!Y$5+$BA88*Assembly!Y$6+$BB88*Assembly!Y$7+$BC88*Assembly!Y$8+$BD88*Assembly!Y$9+$BE88*Assembly!Y$10+$BF88*Assembly!Y$11+$BG88*Assembly!Y$12+$BH88*Assembly!Y$13+$BI88*Assembly!Y$14+$BJ88*Assembly!Y$15+$BK88*Assembly!Y$16+$BL88*Assembly!Y$17+$BM88*Assembly!Y$18+$BN88*Assembly!Y$19+$BO88*Assembly!Y$20+$BP88*Assembly!Y$21+$BQ88*Assembly!Y$22+$BR88*Assembly!Y$23+$BS88*Assembly!Y$24</f>
        <v>#VALUE!</v>
      </c>
      <c r="CC88" s="165" t="e">
        <f t="shared" si="8"/>
        <v>#VALUE!</v>
      </c>
      <c r="CD88" s="136" t="e">
        <f t="shared" si="9"/>
        <v>#VALUE!</v>
      </c>
      <c r="CE88" s="184" t="e">
        <f>$AY88*Assembly!AC$4+$AZ88*Assembly!AC$5+$BA88*Assembly!AC$6+$BB88*Assembly!AC$7+$BC88*Assembly!AC$8+$BD88*Assembly!AC$9+$BE88*Assembly!AC$10+$BF88*Assembly!AC$11+$BG88*Assembly!AC$12+$BH88*Assembly!AC$13+$BI88*Assembly!AC$14+$BJ88*Assembly!AC$15+$BK88*Assembly!AC$16+$BL88*Assembly!AC$17+$BM88*Assembly!AC$18+$BN88*Assembly!AC$19+$BO88*Assembly!AC$20+$BP88*Assembly!AC$21+$BQ88*Assembly!AC$22+$BR88*Assembly!AC$23+$BS88*Assembly!AC$24</f>
        <v>#VALUE!</v>
      </c>
      <c r="CF88" s="153" t="e">
        <f>$AY88*Assembly!M$4+$AZ88*Assembly!M$5+$BA88*Assembly!M$6+$BB88*Assembly!M$7+$BC88*Assembly!M$8+$BD88*Assembly!M$9+$BE88*Assembly!M$10+$BF88*Assembly!M$11+$BG88*Assembly!M$12+$BH88*Assembly!M$13+$BI88*Assembly!M$14+$BJ88*Assembly!M$15+$BK88*Assembly!M$16+$BL88*Assembly!M$17+$BM88*Assembly!M$18+$BN88*Assembly!M$19+$BO88*Assembly!M$20+$BP88*Assembly!M$21+$BQ88*Assembly!M$22+$BR88*Assembly!M$23+$BS88*Assembly!M$24</f>
        <v>#VALUE!</v>
      </c>
      <c r="CG88" s="153" t="e">
        <f>$AY88*Assembly!N$4+$AZ88*Assembly!N$5+$BA88*Assembly!N$6+$BB88*Assembly!N$7+$BC88*Assembly!N$8+$BD88*Assembly!N$9+$BE88*Assembly!N$10+$BF88*Assembly!N$11+$BG88*Assembly!N$12+$BH88*Assembly!N$13+$BI88*Assembly!N$14+$BJ88*Assembly!N$15+$BK88*Assembly!N$16+$BL88*Assembly!N$17+$BM88*Assembly!N$18+$BN88*Assembly!N$19+$BO88*Assembly!N$20+$BP88*Assembly!N$21+$BQ88*Assembly!N$22+$BR88*Assembly!N$23+$BS88*Assembly!N$24</f>
        <v>#VALUE!</v>
      </c>
      <c r="CH88" s="153" t="e">
        <f>$AY88*Assembly!O$4+$AZ88*Assembly!O$5+$BA88*Assembly!O$6+$BB88*Assembly!O$7+$BC88*Assembly!O$8+$BD88*Assembly!O$9+$BE88*Assembly!O$10+$BF88*Assembly!O$11+$BG88*Assembly!O$12+$BH88*Assembly!O$13+$BI88*Assembly!O$14+$BJ88*Assembly!O$15+$BK88*Assembly!O$16+$BL88*Assembly!O$17+$BM88*Assembly!O$18+$BN88*Assembly!O$19+$BO88*Assembly!O$20+$BP88*Assembly!O$21+$BQ88*Assembly!O$22+$BR88*Assembly!O$23+$BS88*Assembly!O$24</f>
        <v>#VALUE!</v>
      </c>
      <c r="CI88" s="142" t="e">
        <f>$AY88*Assembly!P$4+$AZ88*Assembly!P$5+$BA88*Assembly!P$6+$BB88*Assembly!P$7+$BC88*Assembly!P$8+$BD88*Assembly!P$9+$BE88*Assembly!P$10+$BF88*Assembly!P$11+$BG88*Assembly!P$12+$BH88*Assembly!P$13+$BI88*Assembly!P$14+$BJ88*Assembly!P$15+$BK88*Assembly!P$16+$BL88*Assembly!P$17+$BM88*Assembly!P$18+$BN88*Assembly!P$19+$BO88*Assembly!P$20+$BP88*Assembly!P$21+$BQ88*Assembly!P$22+$BR88*Assembly!P$23+$BS88*Assembly!P$24</f>
        <v>#VALUE!</v>
      </c>
      <c r="CJ88" s="142" t="e">
        <f>$AY88*Assembly!Q$4+$AZ88*Assembly!Q$5+$BA88*Assembly!Q$6+$BB88*Assembly!Q$7+$BC88*Assembly!Q$8+$BD88*Assembly!Q$9+$BE88*Assembly!Q$10+$BF88*Assembly!Q$11+$BG88*Assembly!Q$12+$BH88*Assembly!Q$13+$BI88*Assembly!Q$14+$BJ88*Assembly!Q$15+$BK88*Assembly!Q$16+$BL88*Assembly!Q$17+$BM88*Assembly!Q$18+$BN88*Assembly!Q$19+$BO88*Assembly!Q$20+$BP88*Assembly!Q$21+$BQ88*Assembly!Q$22+$BR88*Assembly!Q$23+$BS88*Assembly!Q$24</f>
        <v>#VALUE!</v>
      </c>
      <c r="CK88" s="153" t="e">
        <f>$AY88*Assembly!R$4+$AZ88*Assembly!R$5+$BA88*Assembly!R$6+$BB88*Assembly!R$7+$BC88*Assembly!R$8+$BD88*Assembly!R$9+$BE88*Assembly!R$10+$BF88*Assembly!R$11+$BG88*Assembly!R$12+$BH88*Assembly!R$13+$BI88*Assembly!R$14+$BJ88*Assembly!R$15+$BK88*Assembly!R$16+$BL88*Assembly!R$17+$BM88*Assembly!R$18+$BN88*Assembly!R$19+$BO88*Assembly!R$20+$BP88*Assembly!R$21+$BQ88*Assembly!R$22+$BR88*Assembly!R$23+$BS88*Assembly!R$24</f>
        <v>#VALUE!</v>
      </c>
      <c r="CL88" s="142" t="e">
        <f>$AY88*Assembly!S$4+$AZ88*Assembly!S$5+$BA88*Assembly!S$6+$BB88*Assembly!S$7+$BC88*Assembly!S$8+$BD88*Assembly!S$9+$BE88*Assembly!S$10+$BF88*Assembly!S$11+$BG88*Assembly!S$12+$BH88*Assembly!S$13+$BI88*Assembly!S$14+$BJ88*Assembly!S$15+$BK88*Assembly!S$16+$BL88*Assembly!S$17+$BM88*Assembly!S$18+$BN88*Assembly!S$19+$BO88*Assembly!S$20+$BP88*Assembly!S$21+$BQ88*Assembly!S$22+$BR88*Assembly!S$23+$BS88*Assembly!S$24</f>
        <v>#VALUE!</v>
      </c>
      <c r="CM88" s="142" t="e">
        <f>$AY88*Assembly!T$4+$AZ88*Assembly!T$5+$BA88*Assembly!T$6+$BB88*Assembly!T$7+$BC88*Assembly!T$8+$BD88*Assembly!T$9+$BE88*Assembly!T$10+$BF88*Assembly!T$11+$BG88*Assembly!T$12+$BH88*Assembly!T$13+$BI88*Assembly!T$14+$BJ88*Assembly!T$15+$BK88*Assembly!T$16+$BL88*Assembly!T$17+$BM88*Assembly!T$18+$BN88*Assembly!T$19+$BO88*Assembly!T$20+$BP88*Assembly!T$21+$BQ88*Assembly!T$22+$BR88*Assembly!T$23+$BS88*Assembly!T$24</f>
        <v>#VALUE!</v>
      </c>
      <c r="CN88" s="142" t="e">
        <f>$AY88*Assembly!U$4+$AZ88*Assembly!U$5+$BA88*Assembly!U$6+$BB88*Assembly!U$7+$BC88*Assembly!U$8+$BD88*Assembly!U$9+$BE88*Assembly!U$10+$BF88*Assembly!U$11+$BG88*Assembly!U$12+$BH88*Assembly!U$13+$BI88*Assembly!U$14+$BJ88*Assembly!U$15+$BK88*Assembly!U$16+$BL88*Assembly!U$17+$BM88*Assembly!U$18+$BN88*Assembly!U$19+$BO88*Assembly!U$20+$BP88*Assembly!U$21+$BQ88*Assembly!U$22+$BR88*Assembly!U$23+$BS88*Assembly!U$24</f>
        <v>#VALUE!</v>
      </c>
      <c r="CO88" s="153" t="e">
        <f>$AY88*Assembly!V$4+$AZ88*Assembly!V$5+$BA88*Assembly!V$6+$BB88*Assembly!V$7+$BC88*Assembly!V$8+$BD88*Assembly!V$9+$BE88*Assembly!V$10+$BF88*Assembly!V$11+$BG88*Assembly!V$12+$BH88*Assembly!V$13+$BI88*Assembly!V$14+$BJ88*Assembly!V$15+$BK88*Assembly!V$16+$BL88*Assembly!V$17+$BM88*Assembly!V$18+$BN88*Assembly!V$19+$BO88*Assembly!V$20+$BP88*Assembly!V$21+$BQ88*Assembly!V$22+$BR88*Assembly!V$23+$BS88*Assembly!V$24</f>
        <v>#VALUE!</v>
      </c>
      <c r="CP88" s="153" t="e">
        <f>CF88*Refining!$F$3</f>
        <v>#VALUE!</v>
      </c>
      <c r="CQ88" s="153" t="e">
        <f>CG88*Refining!$F$4</f>
        <v>#VALUE!</v>
      </c>
      <c r="CR88" s="153" t="e">
        <f>CH88*Refining!$F$5</f>
        <v>#VALUE!</v>
      </c>
      <c r="CS88" s="153" t="e">
        <f>CI88*Refining!$F$6</f>
        <v>#VALUE!</v>
      </c>
      <c r="CT88" s="153" t="e">
        <f>CJ88*Refining!$F$7</f>
        <v>#VALUE!</v>
      </c>
      <c r="CU88" s="153" t="e">
        <f>CK88*Refining!$F$8</f>
        <v>#VALUE!</v>
      </c>
      <c r="CV88" s="153" t="e">
        <f>CL88*Refining!$F$9</f>
        <v>#VALUE!</v>
      </c>
      <c r="CW88" s="153" t="e">
        <f>CM88*Refining!$F$10</f>
        <v>#VALUE!</v>
      </c>
      <c r="CX88" s="153" t="e">
        <f>CN88*Refining!$F$11</f>
        <v>#VALUE!</v>
      </c>
      <c r="CY88" s="153" t="e">
        <f>CO88*Refining!$F$12</f>
        <v>#VALUE!</v>
      </c>
      <c r="CZ88" s="190" t="e">
        <f t="shared" ref="CZ88:DS88" si="354">IF(CF88 = 0, "", CF88)</f>
        <v>#VALUE!</v>
      </c>
      <c r="DA88" s="197" t="e">
        <f t="shared" si="354"/>
        <v>#VALUE!</v>
      </c>
      <c r="DB88" s="197" t="e">
        <f t="shared" si="354"/>
        <v>#VALUE!</v>
      </c>
      <c r="DC88" s="191" t="e">
        <f t="shared" si="354"/>
        <v>#VALUE!</v>
      </c>
      <c r="DD88" s="193" t="e">
        <f t="shared" si="354"/>
        <v>#VALUE!</v>
      </c>
      <c r="DE88" s="191" t="e">
        <f t="shared" si="354"/>
        <v>#VALUE!</v>
      </c>
      <c r="DF88" s="193" t="e">
        <f t="shared" si="354"/>
        <v>#VALUE!</v>
      </c>
      <c r="DG88" s="193" t="e">
        <f t="shared" si="354"/>
        <v>#VALUE!</v>
      </c>
      <c r="DH88" s="191" t="e">
        <f t="shared" si="354"/>
        <v>#VALUE!</v>
      </c>
      <c r="DI88" s="195" t="e">
        <f t="shared" si="354"/>
        <v>#VALUE!</v>
      </c>
      <c r="DJ88" s="190" t="e">
        <f t="shared" si="354"/>
        <v>#VALUE!</v>
      </c>
      <c r="DK88" s="197" t="e">
        <f t="shared" si="354"/>
        <v>#VALUE!</v>
      </c>
      <c r="DL88" s="197" t="e">
        <f t="shared" si="354"/>
        <v>#VALUE!</v>
      </c>
      <c r="DM88" s="191" t="e">
        <f t="shared" si="354"/>
        <v>#VALUE!</v>
      </c>
      <c r="DN88" s="193" t="e">
        <f t="shared" si="354"/>
        <v>#VALUE!</v>
      </c>
      <c r="DO88" s="191" t="e">
        <f t="shared" si="354"/>
        <v>#VALUE!</v>
      </c>
      <c r="DP88" s="191" t="e">
        <f t="shared" si="354"/>
        <v>#VALUE!</v>
      </c>
      <c r="DQ88" s="191" t="e">
        <f t="shared" si="354"/>
        <v>#VALUE!</v>
      </c>
      <c r="DR88" s="191" t="e">
        <f t="shared" si="354"/>
        <v>#VALUE!</v>
      </c>
      <c r="DS88" s="195" t="e">
        <f t="shared" si="354"/>
        <v>#VALUE!</v>
      </c>
      <c r="DT88" s="190" t="e">
        <f t="shared" si="11"/>
        <v>#VALUE!</v>
      </c>
      <c r="DU88" s="197" t="e">
        <f t="shared" si="12"/>
        <v>#VALUE!</v>
      </c>
      <c r="DV88" s="165" t="e">
        <f>CZ88*'Ores &amp; Ingots'!$C$3+DA88*'Ores &amp; Ingots'!$C$4+DB88*'Ores &amp; Ingots'!$C$5+DC88*'Ores &amp; Ingots'!$C$6+DD88*'Ores &amp; Ingots'!$C$7+DE88*'Ores &amp; Ingots'!$C$8+DF88*'Ores &amp; Ingots'!$C$9+DG88*'Ores &amp; Ingots'!$C$10+DH88*'Ores &amp; Ingots'!$C$11+DI88*'Ores &amp; Ingots'!$C$12</f>
        <v>#VALUE!</v>
      </c>
      <c r="DW88" s="165" t="e">
        <f>DJ88*'Ores &amp; Ingots'!$B$3+DK88*'Ores &amp; Ingots'!$B$4+DL88*'Ores &amp; Ingots'!$B$5+DM88*'Ores &amp; Ingots'!$B$6+DN88*'Ores &amp; Ingots'!$B$7+DO88*'Ores &amp; Ingots'!$B$8+DP88*'Ores &amp; Ingots'!$B$9+DQ88*'Ores &amp; Ingots'!$B$10+DR88*'Ores &amp; Ingots'!$B$11+DS88*'Ores &amp; Ingots'!$B$12</f>
        <v>#VALUE!</v>
      </c>
      <c r="DX88" s="197" t="e">
        <f>CZ88*Refining!$G$3+DA88*Refining!$G$4+DB88*Refining!$G$5+DC88*Refining!$G$6+DD88*Refining!$G$7+DE88*Refining!$G$8+DF88*Refining!$G$9+DG88*Refining!$G$10+DH88*Refining!$G$11+DI88*Refining!$G$12</f>
        <v>#VALUE!</v>
      </c>
      <c r="DY88" s="197" t="e">
        <f t="shared" si="13"/>
        <v>#VALUE!</v>
      </c>
      <c r="DZ88" s="199" t="e">
        <f t="shared" si="14"/>
        <v>#VALUE!</v>
      </c>
      <c r="EA88" s="190" t="e">
        <f t="shared" si="15"/>
        <v>#VALUE!</v>
      </c>
      <c r="EB88" s="200" t="e">
        <f t="shared" ref="EB88:EC88" si="355">EA88/60</f>
        <v>#VALUE!</v>
      </c>
      <c r="EC88" s="200" t="e">
        <f t="shared" si="355"/>
        <v>#VALUE!</v>
      </c>
      <c r="ED88" s="190" t="e">
        <f t="shared" si="17"/>
        <v>#VALUE!</v>
      </c>
      <c r="EE88" s="200" t="e">
        <f t="shared" ref="EE88:EF88" si="356">ED88/1000</f>
        <v>#VALUE!</v>
      </c>
      <c r="EF88" s="201" t="e">
        <f t="shared" si="356"/>
        <v>#VALUE!</v>
      </c>
      <c r="EG88" s="136" t="e">
        <f t="shared" si="19"/>
        <v>#VALUE!</v>
      </c>
      <c r="EH88" s="138" t="e">
        <f t="shared" si="20"/>
        <v>#VALUE!</v>
      </c>
      <c r="EI88" s="133" t="s">
        <v>28</v>
      </c>
    </row>
    <row r="89" spans="1:139" ht="12.75" x14ac:dyDescent="0.2">
      <c r="A89" s="864"/>
      <c r="B89" s="135" t="s">
        <v>312</v>
      </c>
      <c r="C89" s="137" t="s">
        <v>156</v>
      </c>
      <c r="D89" s="137">
        <v>1</v>
      </c>
      <c r="E89" s="137">
        <v>1</v>
      </c>
      <c r="F89" s="137">
        <v>1</v>
      </c>
      <c r="G89" s="202">
        <f t="shared" si="0"/>
        <v>15.625</v>
      </c>
      <c r="H89" s="203">
        <v>3</v>
      </c>
      <c r="I89" s="203">
        <v>3</v>
      </c>
      <c r="J89" s="204">
        <f>H89/Main!$D$9</f>
        <v>0.6</v>
      </c>
      <c r="K89" s="204">
        <f>I89/Main!$D$10</f>
        <v>1.5</v>
      </c>
      <c r="L89" s="204">
        <f t="shared" si="1"/>
        <v>2.5</v>
      </c>
      <c r="M89" s="204">
        <v>1</v>
      </c>
      <c r="N89" s="205"/>
      <c r="O89" s="296"/>
      <c r="P89" s="207"/>
      <c r="Q89" s="208"/>
      <c r="R89" s="207"/>
      <c r="S89" s="209"/>
      <c r="T89" s="209"/>
      <c r="U89" s="207"/>
      <c r="V89" s="207"/>
      <c r="W89" s="209"/>
      <c r="X89" s="209"/>
      <c r="Y89" s="207"/>
      <c r="Z89" s="207"/>
      <c r="AA89" s="207"/>
      <c r="AB89" s="207"/>
      <c r="AC89" s="371" t="s">
        <v>220</v>
      </c>
      <c r="AD89" s="165">
        <v>0</v>
      </c>
      <c r="AE89" s="165">
        <v>0</v>
      </c>
      <c r="AF89" s="165">
        <v>0</v>
      </c>
      <c r="AG89" s="165">
        <v>0</v>
      </c>
      <c r="AH89" s="171">
        <v>1</v>
      </c>
      <c r="AI89" s="165">
        <v>0</v>
      </c>
      <c r="AJ89" s="165">
        <v>0</v>
      </c>
      <c r="AK89" s="165">
        <v>1</v>
      </c>
      <c r="AL89" s="165">
        <v>1</v>
      </c>
      <c r="AM89" s="165">
        <v>0</v>
      </c>
      <c r="AN89" s="165">
        <v>0</v>
      </c>
      <c r="AO89" s="165">
        <v>0</v>
      </c>
      <c r="AP89" s="165">
        <v>0</v>
      </c>
      <c r="AQ89" s="165">
        <v>0</v>
      </c>
      <c r="AR89" s="165">
        <v>0</v>
      </c>
      <c r="AS89" s="165">
        <v>0</v>
      </c>
      <c r="AT89" s="165">
        <v>0</v>
      </c>
      <c r="AU89" s="165">
        <v>0</v>
      </c>
      <c r="AV89" s="165">
        <v>0</v>
      </c>
      <c r="AW89" s="165">
        <v>0</v>
      </c>
      <c r="AX89" s="165">
        <v>0</v>
      </c>
      <c r="AY89" s="162" t="str">
        <f t="shared" ref="AY89:BS89" si="357">IF(AD89 = 0, "", AD89)</f>
        <v/>
      </c>
      <c r="AZ89" s="163" t="str">
        <f t="shared" si="357"/>
        <v/>
      </c>
      <c r="BA89" s="163" t="str">
        <f t="shared" si="357"/>
        <v/>
      </c>
      <c r="BB89" s="163" t="str">
        <f t="shared" si="357"/>
        <v/>
      </c>
      <c r="BC89" s="171">
        <f t="shared" si="357"/>
        <v>1</v>
      </c>
      <c r="BD89" s="163" t="str">
        <f t="shared" si="357"/>
        <v/>
      </c>
      <c r="BE89" s="163" t="str">
        <f t="shared" si="357"/>
        <v/>
      </c>
      <c r="BF89" s="165">
        <f t="shared" si="357"/>
        <v>1</v>
      </c>
      <c r="BG89" s="165">
        <f t="shared" si="357"/>
        <v>1</v>
      </c>
      <c r="BH89" s="163" t="str">
        <f t="shared" si="357"/>
        <v/>
      </c>
      <c r="BI89" s="163" t="str">
        <f t="shared" si="357"/>
        <v/>
      </c>
      <c r="BJ89" s="163" t="str">
        <f t="shared" si="357"/>
        <v/>
      </c>
      <c r="BK89" s="163" t="str">
        <f t="shared" si="357"/>
        <v/>
      </c>
      <c r="BL89" s="163" t="str">
        <f t="shared" si="357"/>
        <v/>
      </c>
      <c r="BM89" s="163" t="str">
        <f t="shared" si="357"/>
        <v/>
      </c>
      <c r="BN89" s="163" t="str">
        <f t="shared" si="357"/>
        <v/>
      </c>
      <c r="BO89" s="163" t="str">
        <f t="shared" si="357"/>
        <v/>
      </c>
      <c r="BP89" s="163" t="str">
        <f t="shared" si="357"/>
        <v/>
      </c>
      <c r="BQ89" s="163" t="str">
        <f t="shared" si="357"/>
        <v/>
      </c>
      <c r="BR89" s="163" t="str">
        <f t="shared" si="357"/>
        <v/>
      </c>
      <c r="BS89" s="173" t="str">
        <f t="shared" si="357"/>
        <v/>
      </c>
      <c r="BT89" s="175" t="e">
        <f>$AY89*Assembly!Z$4+$AZ89*Assembly!Z$5+$BA89*Assembly!Z$6+$BB89*Assembly!Z$7+$BC89*Assembly!Z$8+$BD89*Assembly!Z$9+$BE89*Assembly!Z$10+$BF89*Assembly!Z$11+$BG89*Assembly!Z$12+$BH89*Assembly!Z$13+$BI89*Assembly!Z$14+$BJ89*Assembly!Z$15+$BK89*Assembly!Z$16+$BL89*Assembly!Z$17+$BM89*Assembly!Z$18+$BN89*Assembly!Z$19+$BO89*Assembly!Z$20+$BP89*Assembly!Z$21+$BQ89*Assembly!Z$22+$BR89*Assembly!Z$23+$BS89*Assembly!Z$24</f>
        <v>#VALUE!</v>
      </c>
      <c r="BU89" s="165" t="e">
        <f t="shared" si="3"/>
        <v>#VALUE!</v>
      </c>
      <c r="BV89" s="176"/>
      <c r="BW89" s="165" t="e">
        <f>$AY89*Assembly!AD$4+$AZ89*Assembly!AD$5+$BA89*Assembly!AD$6+$BB89*Assembly!AD$7+$BC89*Assembly!AD$8+$BD89*Assembly!AD$9+$BE89*Assembly!AD$10+$BF89*Assembly!AD$11+$BG89*Assembly!AD$12+$BH89*Assembly!AD$13+$BI89*Assembly!AD$14+$BJ89*Assembly!AD$15+$BK89*Assembly!AD$16+$BL89*Assembly!AD$17+$BM89*Assembly!AD$18+$BN89*Assembly!AD$19+$BO89*Assembly!AD$20+$BP89*Assembly!AD$21+$BQ89*Assembly!AD$22+$BR89*Assembly!AD$23+$BS89*Assembly!AD$24</f>
        <v>#VALUE!</v>
      </c>
      <c r="BX89" s="180" t="e">
        <f t="shared" si="4"/>
        <v>#VALUE!</v>
      </c>
      <c r="BY89" s="181" t="e">
        <f t="shared" si="5"/>
        <v>#VALUE!</v>
      </c>
      <c r="BZ89" s="182" t="e">
        <f t="shared" si="6"/>
        <v>#VALUE!</v>
      </c>
      <c r="CA89" s="181" t="e">
        <f t="shared" si="7"/>
        <v>#VALUE!</v>
      </c>
      <c r="CB89" s="165" t="e">
        <f>$AY89*Assembly!Y$4+$AZ89*Assembly!Y$5+$BA89*Assembly!Y$6+$BB89*Assembly!Y$7+$BC89*Assembly!Y$8+$BD89*Assembly!Y$9+$BE89*Assembly!Y$10+$BF89*Assembly!Y$11+$BG89*Assembly!Y$12+$BH89*Assembly!Y$13+$BI89*Assembly!Y$14+$BJ89*Assembly!Y$15+$BK89*Assembly!Y$16+$BL89*Assembly!Y$17+$BM89*Assembly!Y$18+$BN89*Assembly!Y$19+$BO89*Assembly!Y$20+$BP89*Assembly!Y$21+$BQ89*Assembly!Y$22+$BR89*Assembly!Y$23+$BS89*Assembly!Y$24</f>
        <v>#VALUE!</v>
      </c>
      <c r="CC89" s="165" t="e">
        <f t="shared" si="8"/>
        <v>#VALUE!</v>
      </c>
      <c r="CD89" s="136" t="e">
        <f t="shared" si="9"/>
        <v>#VALUE!</v>
      </c>
      <c r="CE89" s="184" t="e">
        <f>$AY89*Assembly!AC$4+$AZ89*Assembly!AC$5+$BA89*Assembly!AC$6+$BB89*Assembly!AC$7+$BC89*Assembly!AC$8+$BD89*Assembly!AC$9+$BE89*Assembly!AC$10+$BF89*Assembly!AC$11+$BG89*Assembly!AC$12+$BH89*Assembly!AC$13+$BI89*Assembly!AC$14+$BJ89*Assembly!AC$15+$BK89*Assembly!AC$16+$BL89*Assembly!AC$17+$BM89*Assembly!AC$18+$BN89*Assembly!AC$19+$BO89*Assembly!AC$20+$BP89*Assembly!AC$21+$BQ89*Assembly!AC$22+$BR89*Assembly!AC$23+$BS89*Assembly!AC$24</f>
        <v>#VALUE!</v>
      </c>
      <c r="CF89" s="208" t="e">
        <f>$AY89*Assembly!M$4+$AZ89*Assembly!M$5+$BA89*Assembly!M$6+$BB89*Assembly!M$7+$BC89*Assembly!M$8+$BD89*Assembly!M$9+$BE89*Assembly!M$10+$BF89*Assembly!M$11+$BG89*Assembly!M$12+$BH89*Assembly!M$13+$BI89*Assembly!M$14+$BJ89*Assembly!M$15+$BK89*Assembly!M$16+$BL89*Assembly!M$17+$BM89*Assembly!M$18+$BN89*Assembly!M$19+$BO89*Assembly!M$20+$BP89*Assembly!M$21+$BQ89*Assembly!M$22+$BR89*Assembly!M$23+$BS89*Assembly!M$24</f>
        <v>#VALUE!</v>
      </c>
      <c r="CG89" s="208" t="e">
        <f>$AY89*Assembly!N$4+$AZ89*Assembly!N$5+$BA89*Assembly!N$6+$BB89*Assembly!N$7+$BC89*Assembly!N$8+$BD89*Assembly!N$9+$BE89*Assembly!N$10+$BF89*Assembly!N$11+$BG89*Assembly!N$12+$BH89*Assembly!N$13+$BI89*Assembly!N$14+$BJ89*Assembly!N$15+$BK89*Assembly!N$16+$BL89*Assembly!N$17+$BM89*Assembly!N$18+$BN89*Assembly!N$19+$BO89*Assembly!N$20+$BP89*Assembly!N$21+$BQ89*Assembly!N$22+$BR89*Assembly!N$23+$BS89*Assembly!N$24</f>
        <v>#VALUE!</v>
      </c>
      <c r="CH89" s="208" t="e">
        <f>$AY89*Assembly!O$4+$AZ89*Assembly!O$5+$BA89*Assembly!O$6+$BB89*Assembly!O$7+$BC89*Assembly!O$8+$BD89*Assembly!O$9+$BE89*Assembly!O$10+$BF89*Assembly!O$11+$BG89*Assembly!O$12+$BH89*Assembly!O$13+$BI89*Assembly!O$14+$BJ89*Assembly!O$15+$BK89*Assembly!O$16+$BL89*Assembly!O$17+$BM89*Assembly!O$18+$BN89*Assembly!O$19+$BO89*Assembly!O$20+$BP89*Assembly!O$21+$BQ89*Assembly!O$22+$BR89*Assembly!O$23+$BS89*Assembly!O$24</f>
        <v>#VALUE!</v>
      </c>
      <c r="CI89" s="203" t="e">
        <f>$AY89*Assembly!P$4+$AZ89*Assembly!P$5+$BA89*Assembly!P$6+$BB89*Assembly!P$7+$BC89*Assembly!P$8+$BD89*Assembly!P$9+$BE89*Assembly!P$10+$BF89*Assembly!P$11+$BG89*Assembly!P$12+$BH89*Assembly!P$13+$BI89*Assembly!P$14+$BJ89*Assembly!P$15+$BK89*Assembly!P$16+$BL89*Assembly!P$17+$BM89*Assembly!P$18+$BN89*Assembly!P$19+$BO89*Assembly!P$20+$BP89*Assembly!P$21+$BQ89*Assembly!P$22+$BR89*Assembly!P$23+$BS89*Assembly!P$24</f>
        <v>#VALUE!</v>
      </c>
      <c r="CJ89" s="203" t="e">
        <f>$AY89*Assembly!Q$4+$AZ89*Assembly!Q$5+$BA89*Assembly!Q$6+$BB89*Assembly!Q$7+$BC89*Assembly!Q$8+$BD89*Assembly!Q$9+$BE89*Assembly!Q$10+$BF89*Assembly!Q$11+$BG89*Assembly!Q$12+$BH89*Assembly!Q$13+$BI89*Assembly!Q$14+$BJ89*Assembly!Q$15+$BK89*Assembly!Q$16+$BL89*Assembly!Q$17+$BM89*Assembly!Q$18+$BN89*Assembly!Q$19+$BO89*Assembly!Q$20+$BP89*Assembly!Q$21+$BQ89*Assembly!Q$22+$BR89*Assembly!Q$23+$BS89*Assembly!Q$24</f>
        <v>#VALUE!</v>
      </c>
      <c r="CK89" s="208" t="e">
        <f>$AY89*Assembly!R$4+$AZ89*Assembly!R$5+$BA89*Assembly!R$6+$BB89*Assembly!R$7+$BC89*Assembly!R$8+$BD89*Assembly!R$9+$BE89*Assembly!R$10+$BF89*Assembly!R$11+$BG89*Assembly!R$12+$BH89*Assembly!R$13+$BI89*Assembly!R$14+$BJ89*Assembly!R$15+$BK89*Assembly!R$16+$BL89*Assembly!R$17+$BM89*Assembly!R$18+$BN89*Assembly!R$19+$BO89*Assembly!R$20+$BP89*Assembly!R$21+$BQ89*Assembly!R$22+$BR89*Assembly!R$23+$BS89*Assembly!R$24</f>
        <v>#VALUE!</v>
      </c>
      <c r="CL89" s="203" t="e">
        <f>$AY89*Assembly!S$4+$AZ89*Assembly!S$5+$BA89*Assembly!S$6+$BB89*Assembly!S$7+$BC89*Assembly!S$8+$BD89*Assembly!S$9+$BE89*Assembly!S$10+$BF89*Assembly!S$11+$BG89*Assembly!S$12+$BH89*Assembly!S$13+$BI89*Assembly!S$14+$BJ89*Assembly!S$15+$BK89*Assembly!S$16+$BL89*Assembly!S$17+$BM89*Assembly!S$18+$BN89*Assembly!S$19+$BO89*Assembly!S$20+$BP89*Assembly!S$21+$BQ89*Assembly!S$22+$BR89*Assembly!S$23+$BS89*Assembly!S$24</f>
        <v>#VALUE!</v>
      </c>
      <c r="CM89" s="203" t="e">
        <f>$AY89*Assembly!T$4+$AZ89*Assembly!T$5+$BA89*Assembly!T$6+$BB89*Assembly!T$7+$BC89*Assembly!T$8+$BD89*Assembly!T$9+$BE89*Assembly!T$10+$BF89*Assembly!T$11+$BG89*Assembly!T$12+$BH89*Assembly!T$13+$BI89*Assembly!T$14+$BJ89*Assembly!T$15+$BK89*Assembly!T$16+$BL89*Assembly!T$17+$BM89*Assembly!T$18+$BN89*Assembly!T$19+$BO89*Assembly!T$20+$BP89*Assembly!T$21+$BQ89*Assembly!T$22+$BR89*Assembly!T$23+$BS89*Assembly!T$24</f>
        <v>#VALUE!</v>
      </c>
      <c r="CN89" s="203" t="e">
        <f>$AY89*Assembly!U$4+$AZ89*Assembly!U$5+$BA89*Assembly!U$6+$BB89*Assembly!U$7+$BC89*Assembly!U$8+$BD89*Assembly!U$9+$BE89*Assembly!U$10+$BF89*Assembly!U$11+$BG89*Assembly!U$12+$BH89*Assembly!U$13+$BI89*Assembly!U$14+$BJ89*Assembly!U$15+$BK89*Assembly!U$16+$BL89*Assembly!U$17+$BM89*Assembly!U$18+$BN89*Assembly!U$19+$BO89*Assembly!U$20+$BP89*Assembly!U$21+$BQ89*Assembly!U$22+$BR89*Assembly!U$23+$BS89*Assembly!U$24</f>
        <v>#VALUE!</v>
      </c>
      <c r="CO89" s="208" t="e">
        <f>$AY89*Assembly!V$4+$AZ89*Assembly!V$5+$BA89*Assembly!V$6+$BB89*Assembly!V$7+$BC89*Assembly!V$8+$BD89*Assembly!V$9+$BE89*Assembly!V$10+$BF89*Assembly!V$11+$BG89*Assembly!V$12+$BH89*Assembly!V$13+$BI89*Assembly!V$14+$BJ89*Assembly!V$15+$BK89*Assembly!V$16+$BL89*Assembly!V$17+$BM89*Assembly!V$18+$BN89*Assembly!V$19+$BO89*Assembly!V$20+$BP89*Assembly!V$21+$BQ89*Assembly!V$22+$BR89*Assembly!V$23+$BS89*Assembly!V$24</f>
        <v>#VALUE!</v>
      </c>
      <c r="CP89" s="208" t="e">
        <f>CF89*Refining!$F$3</f>
        <v>#VALUE!</v>
      </c>
      <c r="CQ89" s="208" t="e">
        <f>CG89*Refining!$F$4</f>
        <v>#VALUE!</v>
      </c>
      <c r="CR89" s="208" t="e">
        <f>CH89*Refining!$F$5</f>
        <v>#VALUE!</v>
      </c>
      <c r="CS89" s="208" t="e">
        <f>CI89*Refining!$F$6</f>
        <v>#VALUE!</v>
      </c>
      <c r="CT89" s="208" t="e">
        <f>CJ89*Refining!$F$7</f>
        <v>#VALUE!</v>
      </c>
      <c r="CU89" s="208" t="e">
        <f>CK89*Refining!$F$8</f>
        <v>#VALUE!</v>
      </c>
      <c r="CV89" s="208" t="e">
        <f>CL89*Refining!$F$9</f>
        <v>#VALUE!</v>
      </c>
      <c r="CW89" s="208" t="e">
        <f>CM89*Refining!$F$10</f>
        <v>#VALUE!</v>
      </c>
      <c r="CX89" s="208" t="e">
        <f>CN89*Refining!$F$11</f>
        <v>#VALUE!</v>
      </c>
      <c r="CY89" s="208" t="e">
        <f>CO89*Refining!$F$12</f>
        <v>#VALUE!</v>
      </c>
      <c r="CZ89" s="190" t="e">
        <f t="shared" ref="CZ89:DS89" si="358">IF(CF89 = 0, "", CF89)</f>
        <v>#VALUE!</v>
      </c>
      <c r="DA89" s="191" t="e">
        <f t="shared" si="358"/>
        <v>#VALUE!</v>
      </c>
      <c r="DB89" s="191" t="e">
        <f t="shared" si="358"/>
        <v>#VALUE!</v>
      </c>
      <c r="DC89" s="191" t="e">
        <f t="shared" si="358"/>
        <v>#VALUE!</v>
      </c>
      <c r="DD89" s="193" t="e">
        <f t="shared" si="358"/>
        <v>#VALUE!</v>
      </c>
      <c r="DE89" s="191" t="e">
        <f t="shared" si="358"/>
        <v>#VALUE!</v>
      </c>
      <c r="DF89" s="193" t="e">
        <f t="shared" si="358"/>
        <v>#VALUE!</v>
      </c>
      <c r="DG89" s="193" t="e">
        <f t="shared" si="358"/>
        <v>#VALUE!</v>
      </c>
      <c r="DH89" s="191" t="e">
        <f t="shared" si="358"/>
        <v>#VALUE!</v>
      </c>
      <c r="DI89" s="195" t="e">
        <f t="shared" si="358"/>
        <v>#VALUE!</v>
      </c>
      <c r="DJ89" s="190" t="e">
        <f t="shared" si="358"/>
        <v>#VALUE!</v>
      </c>
      <c r="DK89" s="191" t="e">
        <f t="shared" si="358"/>
        <v>#VALUE!</v>
      </c>
      <c r="DL89" s="191" t="e">
        <f t="shared" si="358"/>
        <v>#VALUE!</v>
      </c>
      <c r="DM89" s="191" t="e">
        <f t="shared" si="358"/>
        <v>#VALUE!</v>
      </c>
      <c r="DN89" s="193" t="e">
        <f t="shared" si="358"/>
        <v>#VALUE!</v>
      </c>
      <c r="DO89" s="191" t="e">
        <f t="shared" si="358"/>
        <v>#VALUE!</v>
      </c>
      <c r="DP89" s="191" t="e">
        <f t="shared" si="358"/>
        <v>#VALUE!</v>
      </c>
      <c r="DQ89" s="191" t="e">
        <f t="shared" si="358"/>
        <v>#VALUE!</v>
      </c>
      <c r="DR89" s="191" t="e">
        <f t="shared" si="358"/>
        <v>#VALUE!</v>
      </c>
      <c r="DS89" s="195" t="e">
        <f t="shared" si="358"/>
        <v>#VALUE!</v>
      </c>
      <c r="DT89" s="190" t="e">
        <f t="shared" si="11"/>
        <v>#VALUE!</v>
      </c>
      <c r="DU89" s="197" t="e">
        <f t="shared" si="12"/>
        <v>#VALUE!</v>
      </c>
      <c r="DV89" s="165" t="e">
        <f>CZ89*'Ores &amp; Ingots'!$C$3+DA89*'Ores &amp; Ingots'!$C$4+DB89*'Ores &amp; Ingots'!$C$5+DC89*'Ores &amp; Ingots'!$C$6+DD89*'Ores &amp; Ingots'!$C$7+DE89*'Ores &amp; Ingots'!$C$8+DF89*'Ores &amp; Ingots'!$C$9+DG89*'Ores &amp; Ingots'!$C$10+DH89*'Ores &amp; Ingots'!$C$11+DI89*'Ores &amp; Ingots'!$C$12</f>
        <v>#VALUE!</v>
      </c>
      <c r="DW89" s="165" t="e">
        <f>DJ89*'Ores &amp; Ingots'!$B$3+DK89*'Ores &amp; Ingots'!$B$4+DL89*'Ores &amp; Ingots'!$B$5+DM89*'Ores &amp; Ingots'!$B$6+DN89*'Ores &amp; Ingots'!$B$7+DO89*'Ores &amp; Ingots'!$B$8+DP89*'Ores &amp; Ingots'!$B$9+DQ89*'Ores &amp; Ingots'!$B$10+DR89*'Ores &amp; Ingots'!$B$11+DS89*'Ores &amp; Ingots'!$B$12</f>
        <v>#VALUE!</v>
      </c>
      <c r="DX89" s="197" t="e">
        <f>CZ89*Refining!$G$3+DA89*Refining!$G$4+DB89*Refining!$G$5+DC89*Refining!$G$6+DD89*Refining!$G$7+DE89*Refining!$G$8+DF89*Refining!$G$9+DG89*Refining!$G$10+DH89*Refining!$G$11+DI89*Refining!$G$12</f>
        <v>#VALUE!</v>
      </c>
      <c r="DY89" s="197" t="e">
        <f t="shared" si="13"/>
        <v>#VALUE!</v>
      </c>
      <c r="DZ89" s="199" t="e">
        <f t="shared" si="14"/>
        <v>#VALUE!</v>
      </c>
      <c r="EA89" s="190" t="e">
        <f t="shared" si="15"/>
        <v>#VALUE!</v>
      </c>
      <c r="EB89" s="200" t="e">
        <f t="shared" ref="EB89:EC89" si="359">EA89/60</f>
        <v>#VALUE!</v>
      </c>
      <c r="EC89" s="200" t="e">
        <f t="shared" si="359"/>
        <v>#VALUE!</v>
      </c>
      <c r="ED89" s="190" t="e">
        <f t="shared" si="17"/>
        <v>#VALUE!</v>
      </c>
      <c r="EE89" s="200" t="e">
        <f t="shared" ref="EE89:EF89" si="360">ED89/1000</f>
        <v>#VALUE!</v>
      </c>
      <c r="EF89" s="201" t="e">
        <f t="shared" si="360"/>
        <v>#VALUE!</v>
      </c>
      <c r="EG89" s="136" t="e">
        <f t="shared" si="19"/>
        <v>#VALUE!</v>
      </c>
      <c r="EH89" s="138" t="e">
        <f t="shared" si="20"/>
        <v>#VALUE!</v>
      </c>
      <c r="EI89" s="133">
        <v>284</v>
      </c>
    </row>
    <row r="90" spans="1:139" ht="12.75" x14ac:dyDescent="0.2">
      <c r="A90" s="865"/>
      <c r="B90" s="297" t="s">
        <v>312</v>
      </c>
      <c r="C90" s="216" t="s">
        <v>155</v>
      </c>
      <c r="D90" s="216">
        <v>1</v>
      </c>
      <c r="E90" s="216">
        <v>1</v>
      </c>
      <c r="F90" s="216">
        <v>1</v>
      </c>
      <c r="G90" s="241">
        <f t="shared" si="0"/>
        <v>0.125</v>
      </c>
      <c r="H90" s="242">
        <v>3</v>
      </c>
      <c r="I90" s="242">
        <v>3</v>
      </c>
      <c r="J90" s="244">
        <f>H90/Main!$D$9</f>
        <v>0.6</v>
      </c>
      <c r="K90" s="244">
        <f>I90/Main!$D$10</f>
        <v>1.5</v>
      </c>
      <c r="L90" s="244">
        <f t="shared" si="1"/>
        <v>2.5</v>
      </c>
      <c r="M90" s="244">
        <v>1</v>
      </c>
      <c r="N90" s="303"/>
      <c r="O90" s="304"/>
      <c r="P90" s="249"/>
      <c r="Q90" s="250"/>
      <c r="R90" s="249"/>
      <c r="S90" s="252"/>
      <c r="T90" s="252"/>
      <c r="U90" s="249"/>
      <c r="V90" s="249"/>
      <c r="W90" s="252"/>
      <c r="X90" s="252"/>
      <c r="Y90" s="249"/>
      <c r="Z90" s="249"/>
      <c r="AA90" s="249"/>
      <c r="AB90" s="249"/>
      <c r="AC90" s="381"/>
      <c r="AD90" s="259">
        <v>0</v>
      </c>
      <c r="AE90" s="259">
        <v>0</v>
      </c>
      <c r="AF90" s="259">
        <v>0</v>
      </c>
      <c r="AG90" s="259">
        <v>0</v>
      </c>
      <c r="AH90" s="261">
        <v>1</v>
      </c>
      <c r="AI90" s="259">
        <v>0</v>
      </c>
      <c r="AJ90" s="259">
        <v>0</v>
      </c>
      <c r="AK90" s="259">
        <v>1</v>
      </c>
      <c r="AL90" s="259">
        <v>1</v>
      </c>
      <c r="AM90" s="259">
        <v>0</v>
      </c>
      <c r="AN90" s="259">
        <v>0</v>
      </c>
      <c r="AO90" s="259">
        <v>0</v>
      </c>
      <c r="AP90" s="259">
        <v>0</v>
      </c>
      <c r="AQ90" s="259">
        <v>0</v>
      </c>
      <c r="AR90" s="259">
        <v>0</v>
      </c>
      <c r="AS90" s="259">
        <v>0</v>
      </c>
      <c r="AT90" s="259">
        <v>0</v>
      </c>
      <c r="AU90" s="259">
        <v>0</v>
      </c>
      <c r="AV90" s="259">
        <v>0</v>
      </c>
      <c r="AW90" s="259">
        <v>0</v>
      </c>
      <c r="AX90" s="259">
        <v>0</v>
      </c>
      <c r="AY90" s="344" t="str">
        <f t="shared" ref="AY90:BS90" si="361">IF(AD90 = 0, "", AD90)</f>
        <v/>
      </c>
      <c r="AZ90" s="258" t="str">
        <f t="shared" si="361"/>
        <v/>
      </c>
      <c r="BA90" s="258" t="str">
        <f t="shared" si="361"/>
        <v/>
      </c>
      <c r="BB90" s="258" t="str">
        <f t="shared" si="361"/>
        <v/>
      </c>
      <c r="BC90" s="261">
        <f t="shared" si="361"/>
        <v>1</v>
      </c>
      <c r="BD90" s="258" t="str">
        <f t="shared" si="361"/>
        <v/>
      </c>
      <c r="BE90" s="258" t="str">
        <f t="shared" si="361"/>
        <v/>
      </c>
      <c r="BF90" s="259">
        <f t="shared" si="361"/>
        <v>1</v>
      </c>
      <c r="BG90" s="259">
        <f t="shared" si="361"/>
        <v>1</v>
      </c>
      <c r="BH90" s="258" t="str">
        <f t="shared" si="361"/>
        <v/>
      </c>
      <c r="BI90" s="258" t="str">
        <f t="shared" si="361"/>
        <v/>
      </c>
      <c r="BJ90" s="258" t="str">
        <f t="shared" si="361"/>
        <v/>
      </c>
      <c r="BK90" s="258" t="str">
        <f t="shared" si="361"/>
        <v/>
      </c>
      <c r="BL90" s="258" t="str">
        <f t="shared" si="361"/>
        <v/>
      </c>
      <c r="BM90" s="258" t="str">
        <f t="shared" si="361"/>
        <v/>
      </c>
      <c r="BN90" s="258" t="str">
        <f t="shared" si="361"/>
        <v/>
      </c>
      <c r="BO90" s="258" t="str">
        <f t="shared" si="361"/>
        <v/>
      </c>
      <c r="BP90" s="258" t="str">
        <f t="shared" si="361"/>
        <v/>
      </c>
      <c r="BQ90" s="258" t="str">
        <f t="shared" si="361"/>
        <v/>
      </c>
      <c r="BR90" s="258" t="str">
        <f t="shared" si="361"/>
        <v/>
      </c>
      <c r="BS90" s="265" t="str">
        <f t="shared" si="361"/>
        <v/>
      </c>
      <c r="BT90" s="257" t="e">
        <f>$AY90*Assembly!Z$4+$AZ90*Assembly!Z$5+$BA90*Assembly!Z$6+$BB90*Assembly!Z$7+$BC90*Assembly!Z$8+$BD90*Assembly!Z$9+$BE90*Assembly!Z$10+$BF90*Assembly!Z$11+$BG90*Assembly!Z$12+$BH90*Assembly!Z$13+$BI90*Assembly!Z$14+$BJ90*Assembly!Z$15+$BK90*Assembly!Z$16+$BL90*Assembly!Z$17+$BM90*Assembly!Z$18+$BN90*Assembly!Z$19+$BO90*Assembly!Z$20+$BP90*Assembly!Z$21+$BQ90*Assembly!Z$22+$BR90*Assembly!Z$23+$BS90*Assembly!Z$24</f>
        <v>#VALUE!</v>
      </c>
      <c r="BU90" s="259" t="e">
        <f t="shared" si="3"/>
        <v>#VALUE!</v>
      </c>
      <c r="BV90" s="267"/>
      <c r="BW90" s="259" t="e">
        <f>$AY90*Assembly!AD$4+$AZ90*Assembly!AD$5+$BA90*Assembly!AD$6+$BB90*Assembly!AD$7+$BC90*Assembly!AD$8+$BD90*Assembly!AD$9+$BE90*Assembly!AD$10+$BF90*Assembly!AD$11+$BG90*Assembly!AD$12+$BH90*Assembly!AD$13+$BI90*Assembly!AD$14+$BJ90*Assembly!AD$15+$BK90*Assembly!AD$16+$BL90*Assembly!AD$17+$BM90*Assembly!AD$18+$BN90*Assembly!AD$19+$BO90*Assembly!AD$20+$BP90*Assembly!AD$21+$BQ90*Assembly!AD$22+$BR90*Assembly!AD$23+$BS90*Assembly!AD$24</f>
        <v>#VALUE!</v>
      </c>
      <c r="BX90" s="268" t="e">
        <f t="shared" si="4"/>
        <v>#VALUE!</v>
      </c>
      <c r="BY90" s="269" t="e">
        <f t="shared" si="5"/>
        <v>#VALUE!</v>
      </c>
      <c r="BZ90" s="272" t="e">
        <f t="shared" si="6"/>
        <v>#VALUE!</v>
      </c>
      <c r="CA90" s="269" t="e">
        <f t="shared" si="7"/>
        <v>#VALUE!</v>
      </c>
      <c r="CB90" s="259" t="e">
        <f>$AY90*Assembly!Y$4+$AZ90*Assembly!Y$5+$BA90*Assembly!Y$6+$BB90*Assembly!Y$7+$BC90*Assembly!Y$8+$BD90*Assembly!Y$9+$BE90*Assembly!Y$10+$BF90*Assembly!Y$11+$BG90*Assembly!Y$12+$BH90*Assembly!Y$13+$BI90*Assembly!Y$14+$BJ90*Assembly!Y$15+$BK90*Assembly!Y$16+$BL90*Assembly!Y$17+$BM90*Assembly!Y$18+$BN90*Assembly!Y$19+$BO90*Assembly!Y$20+$BP90*Assembly!Y$21+$BQ90*Assembly!Y$22+$BR90*Assembly!Y$23+$BS90*Assembly!Y$24</f>
        <v>#VALUE!</v>
      </c>
      <c r="CC90" s="259" t="e">
        <f t="shared" si="8"/>
        <v>#VALUE!</v>
      </c>
      <c r="CD90" s="273" t="e">
        <f t="shared" si="9"/>
        <v>#VALUE!</v>
      </c>
      <c r="CE90" s="274" t="e">
        <f>$AY90*Assembly!AC$4+$AZ90*Assembly!AC$5+$BA90*Assembly!AC$6+$BB90*Assembly!AC$7+$BC90*Assembly!AC$8+$BD90*Assembly!AC$9+$BE90*Assembly!AC$10+$BF90*Assembly!AC$11+$BG90*Assembly!AC$12+$BH90*Assembly!AC$13+$BI90*Assembly!AC$14+$BJ90*Assembly!AC$15+$BK90*Assembly!AC$16+$BL90*Assembly!AC$17+$BM90*Assembly!AC$18+$BN90*Assembly!AC$19+$BO90*Assembly!AC$20+$BP90*Assembly!AC$21+$BQ90*Assembly!AC$22+$BR90*Assembly!AC$23+$BS90*Assembly!AC$24</f>
        <v>#VALUE!</v>
      </c>
      <c r="CF90" s="250" t="e">
        <f>$AY90*Assembly!M$4+$AZ90*Assembly!M$5+$BA90*Assembly!M$6+$BB90*Assembly!M$7+$BC90*Assembly!M$8+$BD90*Assembly!M$9+$BE90*Assembly!M$10+$BF90*Assembly!M$11+$BG90*Assembly!M$12+$BH90*Assembly!M$13+$BI90*Assembly!M$14+$BJ90*Assembly!M$15+$BK90*Assembly!M$16+$BL90*Assembly!M$17+$BM90*Assembly!M$18+$BN90*Assembly!M$19+$BO90*Assembly!M$20+$BP90*Assembly!M$21+$BQ90*Assembly!M$22+$BR90*Assembly!M$23+$BS90*Assembly!M$24</f>
        <v>#VALUE!</v>
      </c>
      <c r="CG90" s="250" t="e">
        <f>$AY90*Assembly!N$4+$AZ90*Assembly!N$5+$BA90*Assembly!N$6+$BB90*Assembly!N$7+$BC90*Assembly!N$8+$BD90*Assembly!N$9+$BE90*Assembly!N$10+$BF90*Assembly!N$11+$BG90*Assembly!N$12+$BH90*Assembly!N$13+$BI90*Assembly!N$14+$BJ90*Assembly!N$15+$BK90*Assembly!N$16+$BL90*Assembly!N$17+$BM90*Assembly!N$18+$BN90*Assembly!N$19+$BO90*Assembly!N$20+$BP90*Assembly!N$21+$BQ90*Assembly!N$22+$BR90*Assembly!N$23+$BS90*Assembly!N$24</f>
        <v>#VALUE!</v>
      </c>
      <c r="CH90" s="250" t="e">
        <f>$AY90*Assembly!O$4+$AZ90*Assembly!O$5+$BA90*Assembly!O$6+$BB90*Assembly!O$7+$BC90*Assembly!O$8+$BD90*Assembly!O$9+$BE90*Assembly!O$10+$BF90*Assembly!O$11+$BG90*Assembly!O$12+$BH90*Assembly!O$13+$BI90*Assembly!O$14+$BJ90*Assembly!O$15+$BK90*Assembly!O$16+$BL90*Assembly!O$17+$BM90*Assembly!O$18+$BN90*Assembly!O$19+$BO90*Assembly!O$20+$BP90*Assembly!O$21+$BQ90*Assembly!O$22+$BR90*Assembly!O$23+$BS90*Assembly!O$24</f>
        <v>#VALUE!</v>
      </c>
      <c r="CI90" s="242" t="e">
        <f>$AY90*Assembly!P$4+$AZ90*Assembly!P$5+$BA90*Assembly!P$6+$BB90*Assembly!P$7+$BC90*Assembly!P$8+$BD90*Assembly!P$9+$BE90*Assembly!P$10+$BF90*Assembly!P$11+$BG90*Assembly!P$12+$BH90*Assembly!P$13+$BI90*Assembly!P$14+$BJ90*Assembly!P$15+$BK90*Assembly!P$16+$BL90*Assembly!P$17+$BM90*Assembly!P$18+$BN90*Assembly!P$19+$BO90*Assembly!P$20+$BP90*Assembly!P$21+$BQ90*Assembly!P$22+$BR90*Assembly!P$23+$BS90*Assembly!P$24</f>
        <v>#VALUE!</v>
      </c>
      <c r="CJ90" s="242" t="e">
        <f>$AY90*Assembly!Q$4+$AZ90*Assembly!Q$5+$BA90*Assembly!Q$6+$BB90*Assembly!Q$7+$BC90*Assembly!Q$8+$BD90*Assembly!Q$9+$BE90*Assembly!Q$10+$BF90*Assembly!Q$11+$BG90*Assembly!Q$12+$BH90*Assembly!Q$13+$BI90*Assembly!Q$14+$BJ90*Assembly!Q$15+$BK90*Assembly!Q$16+$BL90*Assembly!Q$17+$BM90*Assembly!Q$18+$BN90*Assembly!Q$19+$BO90*Assembly!Q$20+$BP90*Assembly!Q$21+$BQ90*Assembly!Q$22+$BR90*Assembly!Q$23+$BS90*Assembly!Q$24</f>
        <v>#VALUE!</v>
      </c>
      <c r="CK90" s="250" t="e">
        <f>$AY90*Assembly!R$4+$AZ90*Assembly!R$5+$BA90*Assembly!R$6+$BB90*Assembly!R$7+$BC90*Assembly!R$8+$BD90*Assembly!R$9+$BE90*Assembly!R$10+$BF90*Assembly!R$11+$BG90*Assembly!R$12+$BH90*Assembly!R$13+$BI90*Assembly!R$14+$BJ90*Assembly!R$15+$BK90*Assembly!R$16+$BL90*Assembly!R$17+$BM90*Assembly!R$18+$BN90*Assembly!R$19+$BO90*Assembly!R$20+$BP90*Assembly!R$21+$BQ90*Assembly!R$22+$BR90*Assembly!R$23+$BS90*Assembly!R$24</f>
        <v>#VALUE!</v>
      </c>
      <c r="CL90" s="242" t="e">
        <f>$AY90*Assembly!S$4+$AZ90*Assembly!S$5+$BA90*Assembly!S$6+$BB90*Assembly!S$7+$BC90*Assembly!S$8+$BD90*Assembly!S$9+$BE90*Assembly!S$10+$BF90*Assembly!S$11+$BG90*Assembly!S$12+$BH90*Assembly!S$13+$BI90*Assembly!S$14+$BJ90*Assembly!S$15+$BK90*Assembly!S$16+$BL90*Assembly!S$17+$BM90*Assembly!S$18+$BN90*Assembly!S$19+$BO90*Assembly!S$20+$BP90*Assembly!S$21+$BQ90*Assembly!S$22+$BR90*Assembly!S$23+$BS90*Assembly!S$24</f>
        <v>#VALUE!</v>
      </c>
      <c r="CM90" s="242" t="e">
        <f>$AY90*Assembly!T$4+$AZ90*Assembly!T$5+$BA90*Assembly!T$6+$BB90*Assembly!T$7+$BC90*Assembly!T$8+$BD90*Assembly!T$9+$BE90*Assembly!T$10+$BF90*Assembly!T$11+$BG90*Assembly!T$12+$BH90*Assembly!T$13+$BI90*Assembly!T$14+$BJ90*Assembly!T$15+$BK90*Assembly!T$16+$BL90*Assembly!T$17+$BM90*Assembly!T$18+$BN90*Assembly!T$19+$BO90*Assembly!T$20+$BP90*Assembly!T$21+$BQ90*Assembly!T$22+$BR90*Assembly!T$23+$BS90*Assembly!T$24</f>
        <v>#VALUE!</v>
      </c>
      <c r="CN90" s="242" t="e">
        <f>$AY90*Assembly!U$4+$AZ90*Assembly!U$5+$BA90*Assembly!U$6+$BB90*Assembly!U$7+$BC90*Assembly!U$8+$BD90*Assembly!U$9+$BE90*Assembly!U$10+$BF90*Assembly!U$11+$BG90*Assembly!U$12+$BH90*Assembly!U$13+$BI90*Assembly!U$14+$BJ90*Assembly!U$15+$BK90*Assembly!U$16+$BL90*Assembly!U$17+$BM90*Assembly!U$18+$BN90*Assembly!U$19+$BO90*Assembly!U$20+$BP90*Assembly!U$21+$BQ90*Assembly!U$22+$BR90*Assembly!U$23+$BS90*Assembly!U$24</f>
        <v>#VALUE!</v>
      </c>
      <c r="CO90" s="250" t="e">
        <f>$AY90*Assembly!V$4+$AZ90*Assembly!V$5+$BA90*Assembly!V$6+$BB90*Assembly!V$7+$BC90*Assembly!V$8+$BD90*Assembly!V$9+$BE90*Assembly!V$10+$BF90*Assembly!V$11+$BG90*Assembly!V$12+$BH90*Assembly!V$13+$BI90*Assembly!V$14+$BJ90*Assembly!V$15+$BK90*Assembly!V$16+$BL90*Assembly!V$17+$BM90*Assembly!V$18+$BN90*Assembly!V$19+$BO90*Assembly!V$20+$BP90*Assembly!V$21+$BQ90*Assembly!V$22+$BR90*Assembly!V$23+$BS90*Assembly!V$24</f>
        <v>#VALUE!</v>
      </c>
      <c r="CP90" s="250" t="e">
        <f>CF90*Refining!$F$3</f>
        <v>#VALUE!</v>
      </c>
      <c r="CQ90" s="250" t="e">
        <f>CG90*Refining!$F$4</f>
        <v>#VALUE!</v>
      </c>
      <c r="CR90" s="250" t="e">
        <f>CH90*Refining!$F$5</f>
        <v>#VALUE!</v>
      </c>
      <c r="CS90" s="250" t="e">
        <f>CI90*Refining!$F$6</f>
        <v>#VALUE!</v>
      </c>
      <c r="CT90" s="250" t="e">
        <f>CJ90*Refining!$F$7</f>
        <v>#VALUE!</v>
      </c>
      <c r="CU90" s="250" t="e">
        <f>CK90*Refining!$F$8</f>
        <v>#VALUE!</v>
      </c>
      <c r="CV90" s="250" t="e">
        <f>CL90*Refining!$F$9</f>
        <v>#VALUE!</v>
      </c>
      <c r="CW90" s="250" t="e">
        <f>CM90*Refining!$F$10</f>
        <v>#VALUE!</v>
      </c>
      <c r="CX90" s="250" t="e">
        <f>CN90*Refining!$F$11</f>
        <v>#VALUE!</v>
      </c>
      <c r="CY90" s="250" t="e">
        <f>CO90*Refining!$F$12</f>
        <v>#VALUE!</v>
      </c>
      <c r="CZ90" s="277" t="e">
        <f t="shared" ref="CZ90:DS90" si="362">IF(CF90 = 0, "", CF90)</f>
        <v>#VALUE!</v>
      </c>
      <c r="DA90" s="279" t="e">
        <f t="shared" si="362"/>
        <v>#VALUE!</v>
      </c>
      <c r="DB90" s="279" t="e">
        <f t="shared" si="362"/>
        <v>#VALUE!</v>
      </c>
      <c r="DC90" s="279" t="e">
        <f t="shared" si="362"/>
        <v>#VALUE!</v>
      </c>
      <c r="DD90" s="280" t="e">
        <f t="shared" si="362"/>
        <v>#VALUE!</v>
      </c>
      <c r="DE90" s="279" t="e">
        <f t="shared" si="362"/>
        <v>#VALUE!</v>
      </c>
      <c r="DF90" s="280" t="e">
        <f t="shared" si="362"/>
        <v>#VALUE!</v>
      </c>
      <c r="DG90" s="280" t="e">
        <f t="shared" si="362"/>
        <v>#VALUE!</v>
      </c>
      <c r="DH90" s="279" t="e">
        <f t="shared" si="362"/>
        <v>#VALUE!</v>
      </c>
      <c r="DI90" s="282" t="e">
        <f t="shared" si="362"/>
        <v>#VALUE!</v>
      </c>
      <c r="DJ90" s="277" t="e">
        <f t="shared" si="362"/>
        <v>#VALUE!</v>
      </c>
      <c r="DK90" s="279" t="e">
        <f t="shared" si="362"/>
        <v>#VALUE!</v>
      </c>
      <c r="DL90" s="279" t="e">
        <f t="shared" si="362"/>
        <v>#VALUE!</v>
      </c>
      <c r="DM90" s="279" t="e">
        <f t="shared" si="362"/>
        <v>#VALUE!</v>
      </c>
      <c r="DN90" s="280" t="e">
        <f t="shared" si="362"/>
        <v>#VALUE!</v>
      </c>
      <c r="DO90" s="279" t="e">
        <f t="shared" si="362"/>
        <v>#VALUE!</v>
      </c>
      <c r="DP90" s="279" t="e">
        <f t="shared" si="362"/>
        <v>#VALUE!</v>
      </c>
      <c r="DQ90" s="279" t="e">
        <f t="shared" si="362"/>
        <v>#VALUE!</v>
      </c>
      <c r="DR90" s="279" t="e">
        <f t="shared" si="362"/>
        <v>#VALUE!</v>
      </c>
      <c r="DS90" s="282" t="e">
        <f t="shared" si="362"/>
        <v>#VALUE!</v>
      </c>
      <c r="DT90" s="277" t="e">
        <f t="shared" si="11"/>
        <v>#VALUE!</v>
      </c>
      <c r="DU90" s="278" t="e">
        <f t="shared" si="12"/>
        <v>#VALUE!</v>
      </c>
      <c r="DV90" s="259" t="e">
        <f>CZ90*'Ores &amp; Ingots'!$C$3+DA90*'Ores &amp; Ingots'!$C$4+DB90*'Ores &amp; Ingots'!$C$5+DC90*'Ores &amp; Ingots'!$C$6+DD90*'Ores &amp; Ingots'!$C$7+DE90*'Ores &amp; Ingots'!$C$8+DF90*'Ores &amp; Ingots'!$C$9+DG90*'Ores &amp; Ingots'!$C$10+DH90*'Ores &amp; Ingots'!$C$11+DI90*'Ores &amp; Ingots'!$C$12</f>
        <v>#VALUE!</v>
      </c>
      <c r="DW90" s="259" t="e">
        <f>DJ90*'Ores &amp; Ingots'!$B$3+DK90*'Ores &amp; Ingots'!$B$4+DL90*'Ores &amp; Ingots'!$B$5+DM90*'Ores &amp; Ingots'!$B$6+DN90*'Ores &amp; Ingots'!$B$7+DO90*'Ores &amp; Ingots'!$B$8+DP90*'Ores &amp; Ingots'!$B$9+DQ90*'Ores &amp; Ingots'!$B$10+DR90*'Ores &amp; Ingots'!$B$11+DS90*'Ores &amp; Ingots'!$B$12</f>
        <v>#VALUE!</v>
      </c>
      <c r="DX90" s="278" t="e">
        <f>CZ90*Refining!$G$3+DA90*Refining!$G$4+DB90*Refining!$G$5+DC90*Refining!$G$6+DD90*Refining!$G$7+DE90*Refining!$G$8+DF90*Refining!$G$9+DG90*Refining!$G$10+DH90*Refining!$G$11+DI90*Refining!$G$12</f>
        <v>#VALUE!</v>
      </c>
      <c r="DY90" s="197" t="e">
        <f t="shared" si="13"/>
        <v>#VALUE!</v>
      </c>
      <c r="DZ90" s="284" t="e">
        <f t="shared" si="14"/>
        <v>#VALUE!</v>
      </c>
      <c r="EA90" s="277" t="e">
        <f t="shared" si="15"/>
        <v>#VALUE!</v>
      </c>
      <c r="EB90" s="286" t="e">
        <f t="shared" ref="EB90:EC90" si="363">EA90/60</f>
        <v>#VALUE!</v>
      </c>
      <c r="EC90" s="286" t="e">
        <f t="shared" si="363"/>
        <v>#VALUE!</v>
      </c>
      <c r="ED90" s="277" t="e">
        <f t="shared" si="17"/>
        <v>#VALUE!</v>
      </c>
      <c r="EE90" s="286" t="e">
        <f t="shared" ref="EE90:EF90" si="364">ED90/1000</f>
        <v>#VALUE!</v>
      </c>
      <c r="EF90" s="287" t="e">
        <f t="shared" si="364"/>
        <v>#VALUE!</v>
      </c>
      <c r="EG90" s="273" t="e">
        <f t="shared" si="19"/>
        <v>#VALUE!</v>
      </c>
      <c r="EH90" s="288" t="e">
        <f t="shared" si="20"/>
        <v>#VALUE!</v>
      </c>
      <c r="EI90" s="133" t="s">
        <v>28</v>
      </c>
    </row>
    <row r="91" spans="1:139" ht="12.75" x14ac:dyDescent="0.2">
      <c r="A91" s="892" t="s">
        <v>313</v>
      </c>
      <c r="B91" s="55" t="s">
        <v>314</v>
      </c>
      <c r="C91" s="56" t="s">
        <v>156</v>
      </c>
      <c r="D91" s="56">
        <v>1</v>
      </c>
      <c r="E91" s="56">
        <v>1</v>
      </c>
      <c r="F91" s="56">
        <v>1</v>
      </c>
      <c r="G91" s="80">
        <f t="shared" si="0"/>
        <v>15.625</v>
      </c>
      <c r="H91" s="82">
        <v>45</v>
      </c>
      <c r="I91" s="82">
        <v>45</v>
      </c>
      <c r="J91" s="84">
        <f>H91/Main!$D$9</f>
        <v>9</v>
      </c>
      <c r="K91" s="84">
        <f>I91/Main!$D$10</f>
        <v>22.5</v>
      </c>
      <c r="L91" s="84">
        <f t="shared" si="1"/>
        <v>2.5</v>
      </c>
      <c r="M91" s="84">
        <v>1</v>
      </c>
      <c r="N91" s="305">
        <v>30</v>
      </c>
      <c r="O91" s="88">
        <v>30</v>
      </c>
      <c r="P91" s="89"/>
      <c r="Q91" s="90"/>
      <c r="R91" s="89"/>
      <c r="S91" s="91"/>
      <c r="T91" s="91"/>
      <c r="U91" s="90">
        <v>33600000</v>
      </c>
      <c r="V91" s="89"/>
      <c r="W91" s="91"/>
      <c r="X91" s="91"/>
      <c r="Y91" s="89"/>
      <c r="Z91" s="89"/>
      <c r="AA91" s="89"/>
      <c r="AB91" s="89"/>
      <c r="AC91" s="382" t="s">
        <v>220</v>
      </c>
      <c r="AD91" s="103">
        <v>600</v>
      </c>
      <c r="AE91" s="103">
        <v>0</v>
      </c>
      <c r="AF91" s="103">
        <v>0</v>
      </c>
      <c r="AG91" s="103">
        <v>4</v>
      </c>
      <c r="AH91" s="103">
        <v>40</v>
      </c>
      <c r="AI91" s="103">
        <v>0</v>
      </c>
      <c r="AJ91" s="103">
        <v>4</v>
      </c>
      <c r="AK91" s="104">
        <v>5</v>
      </c>
      <c r="AL91" s="103">
        <v>0</v>
      </c>
      <c r="AM91" s="103">
        <v>0</v>
      </c>
      <c r="AN91" s="103">
        <v>0</v>
      </c>
      <c r="AO91" s="103">
        <v>50</v>
      </c>
      <c r="AP91" s="103">
        <v>0</v>
      </c>
      <c r="AQ91" s="103">
        <v>0</v>
      </c>
      <c r="AR91" s="103">
        <v>0</v>
      </c>
      <c r="AS91" s="103">
        <v>0</v>
      </c>
      <c r="AT91" s="103">
        <v>0</v>
      </c>
      <c r="AU91" s="103">
        <v>0</v>
      </c>
      <c r="AV91" s="103">
        <v>0</v>
      </c>
      <c r="AW91" s="103">
        <v>0</v>
      </c>
      <c r="AX91" s="103">
        <v>0</v>
      </c>
      <c r="AY91" s="107">
        <f t="shared" ref="AY91:BS91" si="365">IF(AD91 = 0, "", AD91)</f>
        <v>600</v>
      </c>
      <c r="AZ91" s="102" t="str">
        <f t="shared" si="365"/>
        <v/>
      </c>
      <c r="BA91" s="102" t="str">
        <f t="shared" si="365"/>
        <v/>
      </c>
      <c r="BB91" s="103">
        <f t="shared" si="365"/>
        <v>4</v>
      </c>
      <c r="BC91" s="103">
        <f t="shared" si="365"/>
        <v>40</v>
      </c>
      <c r="BD91" s="102" t="str">
        <f t="shared" si="365"/>
        <v/>
      </c>
      <c r="BE91" s="103">
        <f t="shared" si="365"/>
        <v>4</v>
      </c>
      <c r="BF91" s="104">
        <f t="shared" si="365"/>
        <v>5</v>
      </c>
      <c r="BG91" s="102" t="str">
        <f t="shared" si="365"/>
        <v/>
      </c>
      <c r="BH91" s="102" t="str">
        <f t="shared" si="365"/>
        <v/>
      </c>
      <c r="BI91" s="102" t="str">
        <f t="shared" si="365"/>
        <v/>
      </c>
      <c r="BJ91" s="103">
        <f t="shared" si="365"/>
        <v>50</v>
      </c>
      <c r="BK91" s="102" t="str">
        <f t="shared" si="365"/>
        <v/>
      </c>
      <c r="BL91" s="102" t="str">
        <f t="shared" si="365"/>
        <v/>
      </c>
      <c r="BM91" s="102" t="str">
        <f t="shared" si="365"/>
        <v/>
      </c>
      <c r="BN91" s="102" t="str">
        <f t="shared" si="365"/>
        <v/>
      </c>
      <c r="BO91" s="102" t="str">
        <f t="shared" si="365"/>
        <v/>
      </c>
      <c r="BP91" s="102" t="str">
        <f t="shared" si="365"/>
        <v/>
      </c>
      <c r="BQ91" s="102" t="str">
        <f t="shared" si="365"/>
        <v/>
      </c>
      <c r="BR91" s="102" t="str">
        <f t="shared" si="365"/>
        <v/>
      </c>
      <c r="BS91" s="105" t="str">
        <f t="shared" si="365"/>
        <v/>
      </c>
      <c r="BT91" s="107" t="e">
        <f>$AY91*Assembly!Z$4+$AZ91*Assembly!Z$5+$BA91*Assembly!Z$6+$BB91*Assembly!Z$7+$BC91*Assembly!Z$8+$BD91*Assembly!Z$9+$BE91*Assembly!Z$10+$BF91*Assembly!Z$11+$BG91*Assembly!Z$12+$BH91*Assembly!Z$13+$BI91*Assembly!Z$14+$BJ91*Assembly!Z$15+$BK91*Assembly!Z$16+$BL91*Assembly!Z$17+$BM91*Assembly!Z$18+$BN91*Assembly!Z$19+$BO91*Assembly!Z$20+$BP91*Assembly!Z$21+$BQ91*Assembly!Z$22+$BR91*Assembly!Z$23+$BS91*Assembly!Z$24</f>
        <v>#VALUE!</v>
      </c>
      <c r="BU91" s="103" t="e">
        <f t="shared" si="3"/>
        <v>#VALUE!</v>
      </c>
      <c r="BV91" s="109" t="e">
        <f t="shared" ref="BV91:BV92" si="366">IF(U91 = "?", "?", U91/BT91)</f>
        <v>#VALUE!</v>
      </c>
      <c r="BW91" s="103" t="e">
        <f>$AY91*Assembly!AD$4+$AZ91*Assembly!AD$5+$BA91*Assembly!AD$6+$BB91*Assembly!AD$7+$BC91*Assembly!AD$8+$BD91*Assembly!AD$9+$BE91*Assembly!AD$10+$BF91*Assembly!AD$11+$BG91*Assembly!AD$12+$BH91*Assembly!AD$13+$BI91*Assembly!AD$14+$BJ91*Assembly!AD$15+$BK91*Assembly!AD$16+$BL91*Assembly!AD$17+$BM91*Assembly!AD$18+$BN91*Assembly!AD$19+$BO91*Assembly!AD$20+$BP91*Assembly!AD$21+$BQ91*Assembly!AD$22+$BR91*Assembly!AD$23+$BS91*Assembly!AD$24</f>
        <v>#VALUE!</v>
      </c>
      <c r="BX91" s="110" t="e">
        <f t="shared" si="4"/>
        <v>#VALUE!</v>
      </c>
      <c r="BY91" s="111" t="e">
        <f t="shared" si="5"/>
        <v>#VALUE!</v>
      </c>
      <c r="BZ91" s="112" t="e">
        <f t="shared" si="6"/>
        <v>#VALUE!</v>
      </c>
      <c r="CA91" s="111" t="e">
        <f t="shared" si="7"/>
        <v>#VALUE!</v>
      </c>
      <c r="CB91" s="103" t="e">
        <f>$AY91*Assembly!Y$4+$AZ91*Assembly!Y$5+$BA91*Assembly!Y$6+$BB91*Assembly!Y$7+$BC91*Assembly!Y$8+$BD91*Assembly!Y$9+$BE91*Assembly!Y$10+$BF91*Assembly!Y$11+$BG91*Assembly!Y$12+$BH91*Assembly!Y$13+$BI91*Assembly!Y$14+$BJ91*Assembly!Y$15+$BK91*Assembly!Y$16+$BL91*Assembly!Y$17+$BM91*Assembly!Y$18+$BN91*Assembly!Y$19+$BO91*Assembly!Y$20+$BP91*Assembly!Y$21+$BQ91*Assembly!Y$22+$BR91*Assembly!Y$23+$BS91*Assembly!Y$24</f>
        <v>#VALUE!</v>
      </c>
      <c r="CC91" s="103" t="e">
        <f t="shared" si="8"/>
        <v>#VALUE!</v>
      </c>
      <c r="CD91" s="113" t="e">
        <f t="shared" si="9"/>
        <v>#VALUE!</v>
      </c>
      <c r="CE91" s="114" t="e">
        <f>$AY91*Assembly!AC$4+$AZ91*Assembly!AC$5+$BA91*Assembly!AC$6+$BB91*Assembly!AC$7+$BC91*Assembly!AC$8+$BD91*Assembly!AC$9+$BE91*Assembly!AC$10+$BF91*Assembly!AC$11+$BG91*Assembly!AC$12+$BH91*Assembly!AC$13+$BI91*Assembly!AC$14+$BJ91*Assembly!AC$15+$BK91*Assembly!AC$16+$BL91*Assembly!AC$17+$BM91*Assembly!AC$18+$BN91*Assembly!AC$19+$BO91*Assembly!AC$20+$BP91*Assembly!AC$21+$BQ91*Assembly!AC$22+$BR91*Assembly!AC$23+$BS91*Assembly!AC$24</f>
        <v>#VALUE!</v>
      </c>
      <c r="CF91" s="90" t="e">
        <f>$AY91*Assembly!M$4+$AZ91*Assembly!M$5+$BA91*Assembly!M$6+$BB91*Assembly!M$7+$BC91*Assembly!M$8+$BD91*Assembly!M$9+$BE91*Assembly!M$10+$BF91*Assembly!M$11+$BG91*Assembly!M$12+$BH91*Assembly!M$13+$BI91*Assembly!M$14+$BJ91*Assembly!M$15+$BK91*Assembly!M$16+$BL91*Assembly!M$17+$BM91*Assembly!M$18+$BN91*Assembly!M$19+$BO91*Assembly!M$20+$BP91*Assembly!M$21+$BQ91*Assembly!M$22+$BR91*Assembly!M$23+$BS91*Assembly!M$24</f>
        <v>#VALUE!</v>
      </c>
      <c r="CG91" s="90" t="e">
        <f>$AY91*Assembly!N$4+$AZ91*Assembly!N$5+$BA91*Assembly!N$6+$BB91*Assembly!N$7+$BC91*Assembly!N$8+$BD91*Assembly!N$9+$BE91*Assembly!N$10+$BF91*Assembly!N$11+$BG91*Assembly!N$12+$BH91*Assembly!N$13+$BI91*Assembly!N$14+$BJ91*Assembly!N$15+$BK91*Assembly!N$16+$BL91*Assembly!N$17+$BM91*Assembly!N$18+$BN91*Assembly!N$19+$BO91*Assembly!N$20+$BP91*Assembly!N$21+$BQ91*Assembly!N$22+$BR91*Assembly!N$23+$BS91*Assembly!N$24</f>
        <v>#VALUE!</v>
      </c>
      <c r="CH91" s="90" t="e">
        <f>$AY91*Assembly!O$4+$AZ91*Assembly!O$5+$BA91*Assembly!O$6+$BB91*Assembly!O$7+$BC91*Assembly!O$8+$BD91*Assembly!O$9+$BE91*Assembly!O$10+$BF91*Assembly!O$11+$BG91*Assembly!O$12+$BH91*Assembly!O$13+$BI91*Assembly!O$14+$BJ91*Assembly!O$15+$BK91*Assembly!O$16+$BL91*Assembly!O$17+$BM91*Assembly!O$18+$BN91*Assembly!O$19+$BO91*Assembly!O$20+$BP91*Assembly!O$21+$BQ91*Assembly!O$22+$BR91*Assembly!O$23+$BS91*Assembly!O$24</f>
        <v>#VALUE!</v>
      </c>
      <c r="CI91" s="82" t="e">
        <f>$AY91*Assembly!P$4+$AZ91*Assembly!P$5+$BA91*Assembly!P$6+$BB91*Assembly!P$7+$BC91*Assembly!P$8+$BD91*Assembly!P$9+$BE91*Assembly!P$10+$BF91*Assembly!P$11+$BG91*Assembly!P$12+$BH91*Assembly!P$13+$BI91*Assembly!P$14+$BJ91*Assembly!P$15+$BK91*Assembly!P$16+$BL91*Assembly!P$17+$BM91*Assembly!P$18+$BN91*Assembly!P$19+$BO91*Assembly!P$20+$BP91*Assembly!P$21+$BQ91*Assembly!P$22+$BR91*Assembly!P$23+$BS91*Assembly!P$24</f>
        <v>#VALUE!</v>
      </c>
      <c r="CJ91" s="82" t="e">
        <f>$AY91*Assembly!Q$4+$AZ91*Assembly!Q$5+$BA91*Assembly!Q$6+$BB91*Assembly!Q$7+$BC91*Assembly!Q$8+$BD91*Assembly!Q$9+$BE91*Assembly!Q$10+$BF91*Assembly!Q$11+$BG91*Assembly!Q$12+$BH91*Assembly!Q$13+$BI91*Assembly!Q$14+$BJ91*Assembly!Q$15+$BK91*Assembly!Q$16+$BL91*Assembly!Q$17+$BM91*Assembly!Q$18+$BN91*Assembly!Q$19+$BO91*Assembly!Q$20+$BP91*Assembly!Q$21+$BQ91*Assembly!Q$22+$BR91*Assembly!Q$23+$BS91*Assembly!Q$24</f>
        <v>#VALUE!</v>
      </c>
      <c r="CK91" s="90" t="e">
        <f>$AY91*Assembly!R$4+$AZ91*Assembly!R$5+$BA91*Assembly!R$6+$BB91*Assembly!R$7+$BC91*Assembly!R$8+$BD91*Assembly!R$9+$BE91*Assembly!R$10+$BF91*Assembly!R$11+$BG91*Assembly!R$12+$BH91*Assembly!R$13+$BI91*Assembly!R$14+$BJ91*Assembly!R$15+$BK91*Assembly!R$16+$BL91*Assembly!R$17+$BM91*Assembly!R$18+$BN91*Assembly!R$19+$BO91*Assembly!R$20+$BP91*Assembly!R$21+$BQ91*Assembly!R$22+$BR91*Assembly!R$23+$BS91*Assembly!R$24</f>
        <v>#VALUE!</v>
      </c>
      <c r="CL91" s="82" t="e">
        <f>$AY91*Assembly!S$4+$AZ91*Assembly!S$5+$BA91*Assembly!S$6+$BB91*Assembly!S$7+$BC91*Assembly!S$8+$BD91*Assembly!S$9+$BE91*Assembly!S$10+$BF91*Assembly!S$11+$BG91*Assembly!S$12+$BH91*Assembly!S$13+$BI91*Assembly!S$14+$BJ91*Assembly!S$15+$BK91*Assembly!S$16+$BL91*Assembly!S$17+$BM91*Assembly!S$18+$BN91*Assembly!S$19+$BO91*Assembly!S$20+$BP91*Assembly!S$21+$BQ91*Assembly!S$22+$BR91*Assembly!S$23+$BS91*Assembly!S$24</f>
        <v>#VALUE!</v>
      </c>
      <c r="CM91" s="82" t="e">
        <f>$AY91*Assembly!T$4+$AZ91*Assembly!T$5+$BA91*Assembly!T$6+$BB91*Assembly!T$7+$BC91*Assembly!T$8+$BD91*Assembly!T$9+$BE91*Assembly!T$10+$BF91*Assembly!T$11+$BG91*Assembly!T$12+$BH91*Assembly!T$13+$BI91*Assembly!T$14+$BJ91*Assembly!T$15+$BK91*Assembly!T$16+$BL91*Assembly!T$17+$BM91*Assembly!T$18+$BN91*Assembly!T$19+$BO91*Assembly!T$20+$BP91*Assembly!T$21+$BQ91*Assembly!T$22+$BR91*Assembly!T$23+$BS91*Assembly!T$24</f>
        <v>#VALUE!</v>
      </c>
      <c r="CN91" s="82" t="e">
        <f>$AY91*Assembly!U$4+$AZ91*Assembly!U$5+$BA91*Assembly!U$6+$BB91*Assembly!U$7+$BC91*Assembly!U$8+$BD91*Assembly!U$9+$BE91*Assembly!U$10+$BF91*Assembly!U$11+$BG91*Assembly!U$12+$BH91*Assembly!U$13+$BI91*Assembly!U$14+$BJ91*Assembly!U$15+$BK91*Assembly!U$16+$BL91*Assembly!U$17+$BM91*Assembly!U$18+$BN91*Assembly!U$19+$BO91*Assembly!U$20+$BP91*Assembly!U$21+$BQ91*Assembly!U$22+$BR91*Assembly!U$23+$BS91*Assembly!U$24</f>
        <v>#VALUE!</v>
      </c>
      <c r="CO91" s="90" t="e">
        <f>$AY91*Assembly!V$4+$AZ91*Assembly!V$5+$BA91*Assembly!V$6+$BB91*Assembly!V$7+$BC91*Assembly!V$8+$BD91*Assembly!V$9+$BE91*Assembly!V$10+$BF91*Assembly!V$11+$BG91*Assembly!V$12+$BH91*Assembly!V$13+$BI91*Assembly!V$14+$BJ91*Assembly!V$15+$BK91*Assembly!V$16+$BL91*Assembly!V$17+$BM91*Assembly!V$18+$BN91*Assembly!V$19+$BO91*Assembly!V$20+$BP91*Assembly!V$21+$BQ91*Assembly!V$22+$BR91*Assembly!V$23+$BS91*Assembly!V$24</f>
        <v>#VALUE!</v>
      </c>
      <c r="CP91" s="90" t="e">
        <f>CF91*Refining!$F$3</f>
        <v>#VALUE!</v>
      </c>
      <c r="CQ91" s="90" t="e">
        <f>CG91*Refining!$F$4</f>
        <v>#VALUE!</v>
      </c>
      <c r="CR91" s="90" t="e">
        <f>CH91*Refining!$F$5</f>
        <v>#VALUE!</v>
      </c>
      <c r="CS91" s="90" t="e">
        <f>CI91*Refining!$F$6</f>
        <v>#VALUE!</v>
      </c>
      <c r="CT91" s="90" t="e">
        <f>CJ91*Refining!$F$7</f>
        <v>#VALUE!</v>
      </c>
      <c r="CU91" s="90" t="e">
        <f>CK91*Refining!$F$8</f>
        <v>#VALUE!</v>
      </c>
      <c r="CV91" s="90" t="e">
        <f>CL91*Refining!$F$9</f>
        <v>#VALUE!</v>
      </c>
      <c r="CW91" s="90" t="e">
        <f>CM91*Refining!$F$10</f>
        <v>#VALUE!</v>
      </c>
      <c r="CX91" s="90" t="e">
        <f>CN91*Refining!$F$11</f>
        <v>#VALUE!</v>
      </c>
      <c r="CY91" s="90" t="e">
        <f>CO91*Refining!$F$12</f>
        <v>#VALUE!</v>
      </c>
      <c r="CZ91" s="121" t="e">
        <f t="shared" ref="CZ91:DS91" si="367">IF(CF91 = 0, "", CF91)</f>
        <v>#VALUE!</v>
      </c>
      <c r="DA91" s="125" t="e">
        <f t="shared" si="367"/>
        <v>#VALUE!</v>
      </c>
      <c r="DB91" s="125" t="e">
        <f t="shared" si="367"/>
        <v>#VALUE!</v>
      </c>
      <c r="DC91" s="122" t="e">
        <f t="shared" si="367"/>
        <v>#VALUE!</v>
      </c>
      <c r="DD91" s="123" t="e">
        <f t="shared" si="367"/>
        <v>#VALUE!</v>
      </c>
      <c r="DE91" s="122" t="e">
        <f t="shared" si="367"/>
        <v>#VALUE!</v>
      </c>
      <c r="DF91" s="123" t="e">
        <f t="shared" si="367"/>
        <v>#VALUE!</v>
      </c>
      <c r="DG91" s="123" t="e">
        <f t="shared" si="367"/>
        <v>#VALUE!</v>
      </c>
      <c r="DH91" s="122" t="e">
        <f t="shared" si="367"/>
        <v>#VALUE!</v>
      </c>
      <c r="DI91" s="124" t="e">
        <f t="shared" si="367"/>
        <v>#VALUE!</v>
      </c>
      <c r="DJ91" s="121" t="e">
        <f t="shared" si="367"/>
        <v>#VALUE!</v>
      </c>
      <c r="DK91" s="125" t="e">
        <f t="shared" si="367"/>
        <v>#VALUE!</v>
      </c>
      <c r="DL91" s="125" t="e">
        <f t="shared" si="367"/>
        <v>#VALUE!</v>
      </c>
      <c r="DM91" s="122" t="e">
        <f t="shared" si="367"/>
        <v>#VALUE!</v>
      </c>
      <c r="DN91" s="123" t="e">
        <f t="shared" si="367"/>
        <v>#VALUE!</v>
      </c>
      <c r="DO91" s="122" t="e">
        <f t="shared" si="367"/>
        <v>#VALUE!</v>
      </c>
      <c r="DP91" s="122" t="e">
        <f t="shared" si="367"/>
        <v>#VALUE!</v>
      </c>
      <c r="DQ91" s="122" t="e">
        <f t="shared" si="367"/>
        <v>#VALUE!</v>
      </c>
      <c r="DR91" s="122" t="e">
        <f t="shared" si="367"/>
        <v>#VALUE!</v>
      </c>
      <c r="DS91" s="124" t="e">
        <f t="shared" si="367"/>
        <v>#VALUE!</v>
      </c>
      <c r="DT91" s="121" t="e">
        <f t="shared" si="11"/>
        <v>#VALUE!</v>
      </c>
      <c r="DU91" s="125" t="e">
        <f t="shared" si="12"/>
        <v>#VALUE!</v>
      </c>
      <c r="DV91" s="103" t="e">
        <f>CZ91*'Ores &amp; Ingots'!$C$3+DA91*'Ores &amp; Ingots'!$C$4+DB91*'Ores &amp; Ingots'!$C$5+DC91*'Ores &amp; Ingots'!$C$6+DD91*'Ores &amp; Ingots'!$C$7+DE91*'Ores &amp; Ingots'!$C$8+DF91*'Ores &amp; Ingots'!$C$9+DG91*'Ores &amp; Ingots'!$C$10+DH91*'Ores &amp; Ingots'!$C$11+DI91*'Ores &amp; Ingots'!$C$12</f>
        <v>#VALUE!</v>
      </c>
      <c r="DW91" s="103" t="e">
        <f>DJ91*'Ores &amp; Ingots'!$B$3+DK91*'Ores &amp; Ingots'!$B$4+DL91*'Ores &amp; Ingots'!$B$5+DM91*'Ores &amp; Ingots'!$B$6+DN91*'Ores &amp; Ingots'!$B$7+DO91*'Ores &amp; Ingots'!$B$8+DP91*'Ores &amp; Ingots'!$B$9+DQ91*'Ores &amp; Ingots'!$B$10+DR91*'Ores &amp; Ingots'!$B$11+DS91*'Ores &amp; Ingots'!$B$12</f>
        <v>#VALUE!</v>
      </c>
      <c r="DX91" s="125" t="e">
        <f>CZ91*Refining!$G$3+DA91*Refining!$G$4+DB91*Refining!$G$5+DC91*Refining!$G$6+DD91*Refining!$G$7+DE91*Refining!$G$8+DF91*Refining!$G$9+DG91*Refining!$G$10+DH91*Refining!$G$11+DI91*Refining!$G$12</f>
        <v>#VALUE!</v>
      </c>
      <c r="DY91" s="125" t="e">
        <f t="shared" si="13"/>
        <v>#VALUE!</v>
      </c>
      <c r="DZ91" s="129" t="e">
        <f t="shared" si="14"/>
        <v>#VALUE!</v>
      </c>
      <c r="EA91" s="121" t="e">
        <f t="shared" si="15"/>
        <v>#VALUE!</v>
      </c>
      <c r="EB91" s="131" t="e">
        <f t="shared" ref="EB91:EC91" si="368">EA91/60</f>
        <v>#VALUE!</v>
      </c>
      <c r="EC91" s="131" t="e">
        <f t="shared" si="368"/>
        <v>#VALUE!</v>
      </c>
      <c r="ED91" s="121" t="e">
        <f t="shared" si="17"/>
        <v>#VALUE!</v>
      </c>
      <c r="EE91" s="131" t="e">
        <f t="shared" ref="EE91:EF91" si="369">ED91/1000</f>
        <v>#VALUE!</v>
      </c>
      <c r="EF91" s="134" t="e">
        <f t="shared" si="369"/>
        <v>#VALUE!</v>
      </c>
      <c r="EG91" s="113" t="e">
        <f t="shared" si="19"/>
        <v>#VALUE!</v>
      </c>
      <c r="EH91" s="293" t="e">
        <f t="shared" si="20"/>
        <v>#VALUE!</v>
      </c>
      <c r="EI91" s="133">
        <v>1048</v>
      </c>
    </row>
    <row r="92" spans="1:139" ht="12.75" x14ac:dyDescent="0.2">
      <c r="A92" s="864"/>
      <c r="B92" s="135" t="s">
        <v>314</v>
      </c>
      <c r="C92" s="137" t="s">
        <v>155</v>
      </c>
      <c r="D92" s="137">
        <v>1</v>
      </c>
      <c r="E92" s="137">
        <v>1</v>
      </c>
      <c r="F92" s="137">
        <v>1</v>
      </c>
      <c r="G92" s="141">
        <f t="shared" si="0"/>
        <v>0.125</v>
      </c>
      <c r="H92" s="142">
        <v>25</v>
      </c>
      <c r="I92" s="142">
        <v>25</v>
      </c>
      <c r="J92" s="144">
        <f>H92/Main!$D$9</f>
        <v>5</v>
      </c>
      <c r="K92" s="144">
        <f>I92/Main!$D$10</f>
        <v>12.5</v>
      </c>
      <c r="L92" s="144">
        <f t="shared" si="1"/>
        <v>2.5</v>
      </c>
      <c r="M92" s="144">
        <v>1</v>
      </c>
      <c r="N92" s="306">
        <v>0.6</v>
      </c>
      <c r="O92" s="149">
        <v>0.6</v>
      </c>
      <c r="P92" s="150"/>
      <c r="Q92" s="153"/>
      <c r="R92" s="150"/>
      <c r="S92" s="155"/>
      <c r="T92" s="155"/>
      <c r="U92" s="153">
        <v>448000</v>
      </c>
      <c r="V92" s="150"/>
      <c r="W92" s="155"/>
      <c r="X92" s="155"/>
      <c r="Y92" s="150"/>
      <c r="Z92" s="150"/>
      <c r="AA92" s="150"/>
      <c r="AB92" s="150"/>
      <c r="AC92" s="370"/>
      <c r="AD92" s="165">
        <v>25</v>
      </c>
      <c r="AE92" s="165">
        <v>0</v>
      </c>
      <c r="AF92" s="165">
        <v>0</v>
      </c>
      <c r="AG92" s="165">
        <v>1</v>
      </c>
      <c r="AH92" s="165">
        <v>5</v>
      </c>
      <c r="AI92" s="165">
        <v>0</v>
      </c>
      <c r="AJ92" s="165">
        <v>2</v>
      </c>
      <c r="AK92" s="171">
        <v>3</v>
      </c>
      <c r="AL92" s="165">
        <v>0</v>
      </c>
      <c r="AM92" s="165">
        <v>0</v>
      </c>
      <c r="AN92" s="165">
        <v>0</v>
      </c>
      <c r="AO92" s="165">
        <v>0</v>
      </c>
      <c r="AP92" s="165">
        <v>0</v>
      </c>
      <c r="AQ92" s="165">
        <v>0</v>
      </c>
      <c r="AR92" s="165">
        <v>0</v>
      </c>
      <c r="AS92" s="165">
        <v>0</v>
      </c>
      <c r="AT92" s="165">
        <v>0</v>
      </c>
      <c r="AU92" s="165">
        <v>0</v>
      </c>
      <c r="AV92" s="165">
        <v>0</v>
      </c>
      <c r="AW92" s="165">
        <v>0</v>
      </c>
      <c r="AX92" s="165">
        <v>0</v>
      </c>
      <c r="AY92" s="175">
        <f t="shared" ref="AY92:BS92" si="370">IF(AD92 = 0, "", AD92)</f>
        <v>25</v>
      </c>
      <c r="AZ92" s="163" t="str">
        <f t="shared" si="370"/>
        <v/>
      </c>
      <c r="BA92" s="163" t="str">
        <f t="shared" si="370"/>
        <v/>
      </c>
      <c r="BB92" s="165">
        <f t="shared" si="370"/>
        <v>1</v>
      </c>
      <c r="BC92" s="165">
        <f t="shared" si="370"/>
        <v>5</v>
      </c>
      <c r="BD92" s="163" t="str">
        <f t="shared" si="370"/>
        <v/>
      </c>
      <c r="BE92" s="165">
        <f t="shared" si="370"/>
        <v>2</v>
      </c>
      <c r="BF92" s="171">
        <f t="shared" si="370"/>
        <v>3</v>
      </c>
      <c r="BG92" s="163" t="str">
        <f t="shared" si="370"/>
        <v/>
      </c>
      <c r="BH92" s="163" t="str">
        <f t="shared" si="370"/>
        <v/>
      </c>
      <c r="BI92" s="163" t="str">
        <f t="shared" si="370"/>
        <v/>
      </c>
      <c r="BJ92" s="163" t="str">
        <f t="shared" si="370"/>
        <v/>
      </c>
      <c r="BK92" s="163" t="str">
        <f t="shared" si="370"/>
        <v/>
      </c>
      <c r="BL92" s="163" t="str">
        <f t="shared" si="370"/>
        <v/>
      </c>
      <c r="BM92" s="163" t="str">
        <f t="shared" si="370"/>
        <v/>
      </c>
      <c r="BN92" s="163" t="str">
        <f t="shared" si="370"/>
        <v/>
      </c>
      <c r="BO92" s="163" t="str">
        <f t="shared" si="370"/>
        <v/>
      </c>
      <c r="BP92" s="163" t="str">
        <f t="shared" si="370"/>
        <v/>
      </c>
      <c r="BQ92" s="163" t="str">
        <f t="shared" si="370"/>
        <v/>
      </c>
      <c r="BR92" s="163" t="str">
        <f t="shared" si="370"/>
        <v/>
      </c>
      <c r="BS92" s="173" t="str">
        <f t="shared" si="370"/>
        <v/>
      </c>
      <c r="BT92" s="175" t="e">
        <f>$AY92*Assembly!Z$4+$AZ92*Assembly!Z$5+$BA92*Assembly!Z$6+$BB92*Assembly!Z$7+$BC92*Assembly!Z$8+$BD92*Assembly!Z$9+$BE92*Assembly!Z$10+$BF92*Assembly!Z$11+$BG92*Assembly!Z$12+$BH92*Assembly!Z$13+$BI92*Assembly!Z$14+$BJ92*Assembly!Z$15+$BK92*Assembly!Z$16+$BL92*Assembly!Z$17+$BM92*Assembly!Z$18+$BN92*Assembly!Z$19+$BO92*Assembly!Z$20+$BP92*Assembly!Z$21+$BQ92*Assembly!Z$22+$BR92*Assembly!Z$23+$BS92*Assembly!Z$24</f>
        <v>#VALUE!</v>
      </c>
      <c r="BU92" s="165" t="e">
        <f t="shared" si="3"/>
        <v>#VALUE!</v>
      </c>
      <c r="BV92" s="176" t="e">
        <f t="shared" si="366"/>
        <v>#VALUE!</v>
      </c>
      <c r="BW92" s="165" t="e">
        <f>$AY92*Assembly!AD$4+$AZ92*Assembly!AD$5+$BA92*Assembly!AD$6+$BB92*Assembly!AD$7+$BC92*Assembly!AD$8+$BD92*Assembly!AD$9+$BE92*Assembly!AD$10+$BF92*Assembly!AD$11+$BG92*Assembly!AD$12+$BH92*Assembly!AD$13+$BI92*Assembly!AD$14+$BJ92*Assembly!AD$15+$BK92*Assembly!AD$16+$BL92*Assembly!AD$17+$BM92*Assembly!AD$18+$BN92*Assembly!AD$19+$BO92*Assembly!AD$20+$BP92*Assembly!AD$21+$BQ92*Assembly!AD$22+$BR92*Assembly!AD$23+$BS92*Assembly!AD$24</f>
        <v>#VALUE!</v>
      </c>
      <c r="BX92" s="180" t="e">
        <f t="shared" si="4"/>
        <v>#VALUE!</v>
      </c>
      <c r="BY92" s="181" t="e">
        <f t="shared" si="5"/>
        <v>#VALUE!</v>
      </c>
      <c r="BZ92" s="182" t="e">
        <f t="shared" si="6"/>
        <v>#VALUE!</v>
      </c>
      <c r="CA92" s="181" t="e">
        <f t="shared" si="7"/>
        <v>#VALUE!</v>
      </c>
      <c r="CB92" s="165" t="e">
        <f>$AY92*Assembly!Y$4+$AZ92*Assembly!Y$5+$BA92*Assembly!Y$6+$BB92*Assembly!Y$7+$BC92*Assembly!Y$8+$BD92*Assembly!Y$9+$BE92*Assembly!Y$10+$BF92*Assembly!Y$11+$BG92*Assembly!Y$12+$BH92*Assembly!Y$13+$BI92*Assembly!Y$14+$BJ92*Assembly!Y$15+$BK92*Assembly!Y$16+$BL92*Assembly!Y$17+$BM92*Assembly!Y$18+$BN92*Assembly!Y$19+$BO92*Assembly!Y$20+$BP92*Assembly!Y$21+$BQ92*Assembly!Y$22+$BR92*Assembly!Y$23+$BS92*Assembly!Y$24</f>
        <v>#VALUE!</v>
      </c>
      <c r="CC92" s="165" t="e">
        <f t="shared" si="8"/>
        <v>#VALUE!</v>
      </c>
      <c r="CD92" s="136" t="e">
        <f t="shared" si="9"/>
        <v>#VALUE!</v>
      </c>
      <c r="CE92" s="184" t="e">
        <f>$AY92*Assembly!AC$4+$AZ92*Assembly!AC$5+$BA92*Assembly!AC$6+$BB92*Assembly!AC$7+$BC92*Assembly!AC$8+$BD92*Assembly!AC$9+$BE92*Assembly!AC$10+$BF92*Assembly!AC$11+$BG92*Assembly!AC$12+$BH92*Assembly!AC$13+$BI92*Assembly!AC$14+$BJ92*Assembly!AC$15+$BK92*Assembly!AC$16+$BL92*Assembly!AC$17+$BM92*Assembly!AC$18+$BN92*Assembly!AC$19+$BO92*Assembly!AC$20+$BP92*Assembly!AC$21+$BQ92*Assembly!AC$22+$BR92*Assembly!AC$23+$BS92*Assembly!AC$24</f>
        <v>#VALUE!</v>
      </c>
      <c r="CF92" s="153" t="e">
        <f>$AY92*Assembly!M$4+$AZ92*Assembly!M$5+$BA92*Assembly!M$6+$BB92*Assembly!M$7+$BC92*Assembly!M$8+$BD92*Assembly!M$9+$BE92*Assembly!M$10+$BF92*Assembly!M$11+$BG92*Assembly!M$12+$BH92*Assembly!M$13+$BI92*Assembly!M$14+$BJ92*Assembly!M$15+$BK92*Assembly!M$16+$BL92*Assembly!M$17+$BM92*Assembly!M$18+$BN92*Assembly!M$19+$BO92*Assembly!M$20+$BP92*Assembly!M$21+$BQ92*Assembly!M$22+$BR92*Assembly!M$23+$BS92*Assembly!M$24</f>
        <v>#VALUE!</v>
      </c>
      <c r="CG92" s="153" t="e">
        <f>$AY92*Assembly!N$4+$AZ92*Assembly!N$5+$BA92*Assembly!N$6+$BB92*Assembly!N$7+$BC92*Assembly!N$8+$BD92*Assembly!N$9+$BE92*Assembly!N$10+$BF92*Assembly!N$11+$BG92*Assembly!N$12+$BH92*Assembly!N$13+$BI92*Assembly!N$14+$BJ92*Assembly!N$15+$BK92*Assembly!N$16+$BL92*Assembly!N$17+$BM92*Assembly!N$18+$BN92*Assembly!N$19+$BO92*Assembly!N$20+$BP92*Assembly!N$21+$BQ92*Assembly!N$22+$BR92*Assembly!N$23+$BS92*Assembly!N$24</f>
        <v>#VALUE!</v>
      </c>
      <c r="CH92" s="153" t="e">
        <f>$AY92*Assembly!O$4+$AZ92*Assembly!O$5+$BA92*Assembly!O$6+$BB92*Assembly!O$7+$BC92*Assembly!O$8+$BD92*Assembly!O$9+$BE92*Assembly!O$10+$BF92*Assembly!O$11+$BG92*Assembly!O$12+$BH92*Assembly!O$13+$BI92*Assembly!O$14+$BJ92*Assembly!O$15+$BK92*Assembly!O$16+$BL92*Assembly!O$17+$BM92*Assembly!O$18+$BN92*Assembly!O$19+$BO92*Assembly!O$20+$BP92*Assembly!O$21+$BQ92*Assembly!O$22+$BR92*Assembly!O$23+$BS92*Assembly!O$24</f>
        <v>#VALUE!</v>
      </c>
      <c r="CI92" s="142" t="e">
        <f>$AY92*Assembly!P$4+$AZ92*Assembly!P$5+$BA92*Assembly!P$6+$BB92*Assembly!P$7+$BC92*Assembly!P$8+$BD92*Assembly!P$9+$BE92*Assembly!P$10+$BF92*Assembly!P$11+$BG92*Assembly!P$12+$BH92*Assembly!P$13+$BI92*Assembly!P$14+$BJ92*Assembly!P$15+$BK92*Assembly!P$16+$BL92*Assembly!P$17+$BM92*Assembly!P$18+$BN92*Assembly!P$19+$BO92*Assembly!P$20+$BP92*Assembly!P$21+$BQ92*Assembly!P$22+$BR92*Assembly!P$23+$BS92*Assembly!P$24</f>
        <v>#VALUE!</v>
      </c>
      <c r="CJ92" s="142" t="e">
        <f>$AY92*Assembly!Q$4+$AZ92*Assembly!Q$5+$BA92*Assembly!Q$6+$BB92*Assembly!Q$7+$BC92*Assembly!Q$8+$BD92*Assembly!Q$9+$BE92*Assembly!Q$10+$BF92*Assembly!Q$11+$BG92*Assembly!Q$12+$BH92*Assembly!Q$13+$BI92*Assembly!Q$14+$BJ92*Assembly!Q$15+$BK92*Assembly!Q$16+$BL92*Assembly!Q$17+$BM92*Assembly!Q$18+$BN92*Assembly!Q$19+$BO92*Assembly!Q$20+$BP92*Assembly!Q$21+$BQ92*Assembly!Q$22+$BR92*Assembly!Q$23+$BS92*Assembly!Q$24</f>
        <v>#VALUE!</v>
      </c>
      <c r="CK92" s="153" t="e">
        <f>$AY92*Assembly!R$4+$AZ92*Assembly!R$5+$BA92*Assembly!R$6+$BB92*Assembly!R$7+$BC92*Assembly!R$8+$BD92*Assembly!R$9+$BE92*Assembly!R$10+$BF92*Assembly!R$11+$BG92*Assembly!R$12+$BH92*Assembly!R$13+$BI92*Assembly!R$14+$BJ92*Assembly!R$15+$BK92*Assembly!R$16+$BL92*Assembly!R$17+$BM92*Assembly!R$18+$BN92*Assembly!R$19+$BO92*Assembly!R$20+$BP92*Assembly!R$21+$BQ92*Assembly!R$22+$BR92*Assembly!R$23+$BS92*Assembly!R$24</f>
        <v>#VALUE!</v>
      </c>
      <c r="CL92" s="142" t="e">
        <f>$AY92*Assembly!S$4+$AZ92*Assembly!S$5+$BA92*Assembly!S$6+$BB92*Assembly!S$7+$BC92*Assembly!S$8+$BD92*Assembly!S$9+$BE92*Assembly!S$10+$BF92*Assembly!S$11+$BG92*Assembly!S$12+$BH92*Assembly!S$13+$BI92*Assembly!S$14+$BJ92*Assembly!S$15+$BK92*Assembly!S$16+$BL92*Assembly!S$17+$BM92*Assembly!S$18+$BN92*Assembly!S$19+$BO92*Assembly!S$20+$BP92*Assembly!S$21+$BQ92*Assembly!S$22+$BR92*Assembly!S$23+$BS92*Assembly!S$24</f>
        <v>#VALUE!</v>
      </c>
      <c r="CM92" s="142" t="e">
        <f>$AY92*Assembly!T$4+$AZ92*Assembly!T$5+$BA92*Assembly!T$6+$BB92*Assembly!T$7+$BC92*Assembly!T$8+$BD92*Assembly!T$9+$BE92*Assembly!T$10+$BF92*Assembly!T$11+$BG92*Assembly!T$12+$BH92*Assembly!T$13+$BI92*Assembly!T$14+$BJ92*Assembly!T$15+$BK92*Assembly!T$16+$BL92*Assembly!T$17+$BM92*Assembly!T$18+$BN92*Assembly!T$19+$BO92*Assembly!T$20+$BP92*Assembly!T$21+$BQ92*Assembly!T$22+$BR92*Assembly!T$23+$BS92*Assembly!T$24</f>
        <v>#VALUE!</v>
      </c>
      <c r="CN92" s="142" t="e">
        <f>$AY92*Assembly!U$4+$AZ92*Assembly!U$5+$BA92*Assembly!U$6+$BB92*Assembly!U$7+$BC92*Assembly!U$8+$BD92*Assembly!U$9+$BE92*Assembly!U$10+$BF92*Assembly!U$11+$BG92*Assembly!U$12+$BH92*Assembly!U$13+$BI92*Assembly!U$14+$BJ92*Assembly!U$15+$BK92*Assembly!U$16+$BL92*Assembly!U$17+$BM92*Assembly!U$18+$BN92*Assembly!U$19+$BO92*Assembly!U$20+$BP92*Assembly!U$21+$BQ92*Assembly!U$22+$BR92*Assembly!U$23+$BS92*Assembly!U$24</f>
        <v>#VALUE!</v>
      </c>
      <c r="CO92" s="153" t="e">
        <f>$AY92*Assembly!V$4+$AZ92*Assembly!V$5+$BA92*Assembly!V$6+$BB92*Assembly!V$7+$BC92*Assembly!V$8+$BD92*Assembly!V$9+$BE92*Assembly!V$10+$BF92*Assembly!V$11+$BG92*Assembly!V$12+$BH92*Assembly!V$13+$BI92*Assembly!V$14+$BJ92*Assembly!V$15+$BK92*Assembly!V$16+$BL92*Assembly!V$17+$BM92*Assembly!V$18+$BN92*Assembly!V$19+$BO92*Assembly!V$20+$BP92*Assembly!V$21+$BQ92*Assembly!V$22+$BR92*Assembly!V$23+$BS92*Assembly!V$24</f>
        <v>#VALUE!</v>
      </c>
      <c r="CP92" s="153" t="e">
        <f>CF92*Refining!$F$3</f>
        <v>#VALUE!</v>
      </c>
      <c r="CQ92" s="153" t="e">
        <f>CG92*Refining!$F$4</f>
        <v>#VALUE!</v>
      </c>
      <c r="CR92" s="153" t="e">
        <f>CH92*Refining!$F$5</f>
        <v>#VALUE!</v>
      </c>
      <c r="CS92" s="153" t="e">
        <f>CI92*Refining!$F$6</f>
        <v>#VALUE!</v>
      </c>
      <c r="CT92" s="153" t="e">
        <f>CJ92*Refining!$F$7</f>
        <v>#VALUE!</v>
      </c>
      <c r="CU92" s="153" t="e">
        <f>CK92*Refining!$F$8</f>
        <v>#VALUE!</v>
      </c>
      <c r="CV92" s="153" t="e">
        <f>CL92*Refining!$F$9</f>
        <v>#VALUE!</v>
      </c>
      <c r="CW92" s="153" t="e">
        <f>CM92*Refining!$F$10</f>
        <v>#VALUE!</v>
      </c>
      <c r="CX92" s="153" t="e">
        <f>CN92*Refining!$F$11</f>
        <v>#VALUE!</v>
      </c>
      <c r="CY92" s="153" t="e">
        <f>CO92*Refining!$F$12</f>
        <v>#VALUE!</v>
      </c>
      <c r="CZ92" s="190" t="e">
        <f t="shared" ref="CZ92:DS92" si="371">IF(CF92 = 0, "", CF92)</f>
        <v>#VALUE!</v>
      </c>
      <c r="DA92" s="197" t="e">
        <f t="shared" si="371"/>
        <v>#VALUE!</v>
      </c>
      <c r="DB92" s="191" t="e">
        <f t="shared" si="371"/>
        <v>#VALUE!</v>
      </c>
      <c r="DC92" s="191" t="e">
        <f t="shared" si="371"/>
        <v>#VALUE!</v>
      </c>
      <c r="DD92" s="193" t="e">
        <f t="shared" si="371"/>
        <v>#VALUE!</v>
      </c>
      <c r="DE92" s="191" t="e">
        <f t="shared" si="371"/>
        <v>#VALUE!</v>
      </c>
      <c r="DF92" s="193" t="e">
        <f t="shared" si="371"/>
        <v>#VALUE!</v>
      </c>
      <c r="DG92" s="193" t="e">
        <f t="shared" si="371"/>
        <v>#VALUE!</v>
      </c>
      <c r="DH92" s="191" t="e">
        <f t="shared" si="371"/>
        <v>#VALUE!</v>
      </c>
      <c r="DI92" s="195" t="e">
        <f t="shared" si="371"/>
        <v>#VALUE!</v>
      </c>
      <c r="DJ92" s="190" t="e">
        <f t="shared" si="371"/>
        <v>#VALUE!</v>
      </c>
      <c r="DK92" s="197" t="e">
        <f t="shared" si="371"/>
        <v>#VALUE!</v>
      </c>
      <c r="DL92" s="191" t="e">
        <f t="shared" si="371"/>
        <v>#VALUE!</v>
      </c>
      <c r="DM92" s="191" t="e">
        <f t="shared" si="371"/>
        <v>#VALUE!</v>
      </c>
      <c r="DN92" s="193" t="e">
        <f t="shared" si="371"/>
        <v>#VALUE!</v>
      </c>
      <c r="DO92" s="191" t="e">
        <f t="shared" si="371"/>
        <v>#VALUE!</v>
      </c>
      <c r="DP92" s="191" t="e">
        <f t="shared" si="371"/>
        <v>#VALUE!</v>
      </c>
      <c r="DQ92" s="191" t="e">
        <f t="shared" si="371"/>
        <v>#VALUE!</v>
      </c>
      <c r="DR92" s="191" t="e">
        <f t="shared" si="371"/>
        <v>#VALUE!</v>
      </c>
      <c r="DS92" s="195" t="e">
        <f t="shared" si="371"/>
        <v>#VALUE!</v>
      </c>
      <c r="DT92" s="190" t="e">
        <f t="shared" si="11"/>
        <v>#VALUE!</v>
      </c>
      <c r="DU92" s="197" t="e">
        <f t="shared" si="12"/>
        <v>#VALUE!</v>
      </c>
      <c r="DV92" s="165" t="e">
        <f>CZ92*'Ores &amp; Ingots'!$C$3+DA92*'Ores &amp; Ingots'!$C$4+DB92*'Ores &amp; Ingots'!$C$5+DC92*'Ores &amp; Ingots'!$C$6+DD92*'Ores &amp; Ingots'!$C$7+DE92*'Ores &amp; Ingots'!$C$8+DF92*'Ores &amp; Ingots'!$C$9+DG92*'Ores &amp; Ingots'!$C$10+DH92*'Ores &amp; Ingots'!$C$11+DI92*'Ores &amp; Ingots'!$C$12</f>
        <v>#VALUE!</v>
      </c>
      <c r="DW92" s="165" t="e">
        <f>DJ92*'Ores &amp; Ingots'!$B$3+DK92*'Ores &amp; Ingots'!$B$4+DL92*'Ores &amp; Ingots'!$B$5+DM92*'Ores &amp; Ingots'!$B$6+DN92*'Ores &amp; Ingots'!$B$7+DO92*'Ores &amp; Ingots'!$B$8+DP92*'Ores &amp; Ingots'!$B$9+DQ92*'Ores &amp; Ingots'!$B$10+DR92*'Ores &amp; Ingots'!$B$11+DS92*'Ores &amp; Ingots'!$B$12</f>
        <v>#VALUE!</v>
      </c>
      <c r="DX92" s="197" t="e">
        <f>CZ92*Refining!$G$3+DA92*Refining!$G$4+DB92*Refining!$G$5+DC92*Refining!$G$6+DD92*Refining!$G$7+DE92*Refining!$G$8+DF92*Refining!$G$9+DG92*Refining!$G$10+DH92*Refining!$G$11+DI92*Refining!$G$12</f>
        <v>#VALUE!</v>
      </c>
      <c r="DY92" s="197" t="e">
        <f t="shared" si="13"/>
        <v>#VALUE!</v>
      </c>
      <c r="DZ92" s="199" t="e">
        <f t="shared" si="14"/>
        <v>#VALUE!</v>
      </c>
      <c r="EA92" s="190" t="e">
        <f t="shared" si="15"/>
        <v>#VALUE!</v>
      </c>
      <c r="EB92" s="200" t="e">
        <f t="shared" ref="EB92:EC92" si="372">EA92/60</f>
        <v>#VALUE!</v>
      </c>
      <c r="EC92" s="200" t="e">
        <f t="shared" si="372"/>
        <v>#VALUE!</v>
      </c>
      <c r="ED92" s="190" t="e">
        <f t="shared" si="17"/>
        <v>#VALUE!</v>
      </c>
      <c r="EE92" s="200" t="e">
        <f t="shared" ref="EE92:EF92" si="373">ED92/1000</f>
        <v>#VALUE!</v>
      </c>
      <c r="EF92" s="201" t="e">
        <f t="shared" si="373"/>
        <v>#VALUE!</v>
      </c>
      <c r="EG92" s="136" t="e">
        <f t="shared" si="19"/>
        <v>#VALUE!</v>
      </c>
      <c r="EH92" s="138" t="e">
        <f t="shared" si="20"/>
        <v>#VALUE!</v>
      </c>
      <c r="EI92" s="133" t="s">
        <v>28</v>
      </c>
    </row>
    <row r="93" spans="1:139" ht="12.75" x14ac:dyDescent="0.2">
      <c r="A93" s="864"/>
      <c r="B93" s="135" t="s">
        <v>317</v>
      </c>
      <c r="C93" s="137" t="s">
        <v>156</v>
      </c>
      <c r="D93" s="137">
        <v>1</v>
      </c>
      <c r="E93" s="137">
        <v>2</v>
      </c>
      <c r="F93" s="137">
        <v>3</v>
      </c>
      <c r="G93" s="202">
        <f t="shared" si="0"/>
        <v>93.75</v>
      </c>
      <c r="H93" s="203">
        <v>40</v>
      </c>
      <c r="I93" s="203">
        <v>40</v>
      </c>
      <c r="J93" s="204">
        <f>H93/Main!$D$9</f>
        <v>8</v>
      </c>
      <c r="K93" s="204">
        <f>I93/Main!$D$10</f>
        <v>20</v>
      </c>
      <c r="L93" s="204">
        <f t="shared" si="1"/>
        <v>2.5</v>
      </c>
      <c r="M93" s="204">
        <v>1</v>
      </c>
      <c r="N93" s="214" t="s">
        <v>28</v>
      </c>
      <c r="O93" s="296"/>
      <c r="P93" s="207"/>
      <c r="Q93" s="208"/>
      <c r="R93" s="207"/>
      <c r="S93" s="209"/>
      <c r="T93" s="209"/>
      <c r="U93" s="207"/>
      <c r="V93" s="207"/>
      <c r="W93" s="209"/>
      <c r="X93" s="209"/>
      <c r="Y93" s="207"/>
      <c r="Z93" s="207"/>
      <c r="AA93" s="207"/>
      <c r="AB93" s="207"/>
      <c r="AC93" s="371" t="s">
        <v>220</v>
      </c>
      <c r="AD93" s="165">
        <v>150</v>
      </c>
      <c r="AE93" s="165">
        <v>0</v>
      </c>
      <c r="AF93" s="165">
        <v>0</v>
      </c>
      <c r="AG93" s="165">
        <v>4</v>
      </c>
      <c r="AH93" s="165">
        <v>10</v>
      </c>
      <c r="AI93" s="165">
        <v>0</v>
      </c>
      <c r="AJ93" s="171">
        <v>6</v>
      </c>
      <c r="AK93" s="165">
        <v>0</v>
      </c>
      <c r="AL93" s="165">
        <v>0</v>
      </c>
      <c r="AM93" s="165">
        <v>0</v>
      </c>
      <c r="AN93" s="165">
        <v>0</v>
      </c>
      <c r="AO93" s="165">
        <v>0</v>
      </c>
      <c r="AP93" s="165">
        <v>0</v>
      </c>
      <c r="AQ93" s="165">
        <v>0</v>
      </c>
      <c r="AR93" s="165">
        <v>0</v>
      </c>
      <c r="AS93" s="165">
        <v>0</v>
      </c>
      <c r="AT93" s="165">
        <v>0</v>
      </c>
      <c r="AU93" s="165">
        <v>0</v>
      </c>
      <c r="AV93" s="165">
        <v>0</v>
      </c>
      <c r="AW93" s="165">
        <v>0</v>
      </c>
      <c r="AX93" s="165">
        <v>0</v>
      </c>
      <c r="AY93" s="175">
        <f t="shared" ref="AY93:BS93" si="374">IF(AD93 = 0, "", AD93)</f>
        <v>150</v>
      </c>
      <c r="AZ93" s="163" t="str">
        <f t="shared" si="374"/>
        <v/>
      </c>
      <c r="BA93" s="163" t="str">
        <f t="shared" si="374"/>
        <v/>
      </c>
      <c r="BB93" s="165">
        <f t="shared" si="374"/>
        <v>4</v>
      </c>
      <c r="BC93" s="165">
        <f t="shared" si="374"/>
        <v>10</v>
      </c>
      <c r="BD93" s="163" t="str">
        <f t="shared" si="374"/>
        <v/>
      </c>
      <c r="BE93" s="171">
        <f t="shared" si="374"/>
        <v>6</v>
      </c>
      <c r="BF93" s="163" t="str">
        <f t="shared" si="374"/>
        <v/>
      </c>
      <c r="BG93" s="163" t="str">
        <f t="shared" si="374"/>
        <v/>
      </c>
      <c r="BH93" s="163" t="str">
        <f t="shared" si="374"/>
        <v/>
      </c>
      <c r="BI93" s="163" t="str">
        <f t="shared" si="374"/>
        <v/>
      </c>
      <c r="BJ93" s="163" t="str">
        <f t="shared" si="374"/>
        <v/>
      </c>
      <c r="BK93" s="163" t="str">
        <f t="shared" si="374"/>
        <v/>
      </c>
      <c r="BL93" s="163" t="str">
        <f t="shared" si="374"/>
        <v/>
      </c>
      <c r="BM93" s="163" t="str">
        <f t="shared" si="374"/>
        <v/>
      </c>
      <c r="BN93" s="163" t="str">
        <f t="shared" si="374"/>
        <v/>
      </c>
      <c r="BO93" s="163" t="str">
        <f t="shared" si="374"/>
        <v/>
      </c>
      <c r="BP93" s="163" t="str">
        <f t="shared" si="374"/>
        <v/>
      </c>
      <c r="BQ93" s="163" t="str">
        <f t="shared" si="374"/>
        <v/>
      </c>
      <c r="BR93" s="163" t="str">
        <f t="shared" si="374"/>
        <v/>
      </c>
      <c r="BS93" s="173" t="str">
        <f t="shared" si="374"/>
        <v/>
      </c>
      <c r="BT93" s="175" t="e">
        <f>$AY93*Assembly!Z$4+$AZ93*Assembly!Z$5+$BA93*Assembly!Z$6+$BB93*Assembly!Z$7+$BC93*Assembly!Z$8+$BD93*Assembly!Z$9+$BE93*Assembly!Z$10+$BF93*Assembly!Z$11+$BG93*Assembly!Z$12+$BH93*Assembly!Z$13+$BI93*Assembly!Z$14+$BJ93*Assembly!Z$15+$BK93*Assembly!Z$16+$BL93*Assembly!Z$17+$BM93*Assembly!Z$18+$BN93*Assembly!Z$19+$BO93*Assembly!Z$20+$BP93*Assembly!Z$21+$BQ93*Assembly!Z$22+$BR93*Assembly!Z$23+$BS93*Assembly!Z$24</f>
        <v>#VALUE!</v>
      </c>
      <c r="BU93" s="165" t="e">
        <f t="shared" si="3"/>
        <v>#VALUE!</v>
      </c>
      <c r="BV93" s="176"/>
      <c r="BW93" s="165" t="e">
        <f>$AY93*Assembly!AD$4+$AZ93*Assembly!AD$5+$BA93*Assembly!AD$6+$BB93*Assembly!AD$7+$BC93*Assembly!AD$8+$BD93*Assembly!AD$9+$BE93*Assembly!AD$10+$BF93*Assembly!AD$11+$BG93*Assembly!AD$12+$BH93*Assembly!AD$13+$BI93*Assembly!AD$14+$BJ93*Assembly!AD$15+$BK93*Assembly!AD$16+$BL93*Assembly!AD$17+$BM93*Assembly!AD$18+$BN93*Assembly!AD$19+$BO93*Assembly!AD$20+$BP93*Assembly!AD$21+$BQ93*Assembly!AD$22+$BR93*Assembly!AD$23+$BS93*Assembly!AD$24</f>
        <v>#VALUE!</v>
      </c>
      <c r="BX93" s="180" t="e">
        <f t="shared" si="4"/>
        <v>#VALUE!</v>
      </c>
      <c r="BY93" s="181" t="e">
        <f t="shared" si="5"/>
        <v>#VALUE!</v>
      </c>
      <c r="BZ93" s="182" t="e">
        <f t="shared" si="6"/>
        <v>#VALUE!</v>
      </c>
      <c r="CA93" s="181" t="e">
        <f t="shared" si="7"/>
        <v>#VALUE!</v>
      </c>
      <c r="CB93" s="165" t="e">
        <f>$AY93*Assembly!Y$4+$AZ93*Assembly!Y$5+$BA93*Assembly!Y$6+$BB93*Assembly!Y$7+$BC93*Assembly!Y$8+$BD93*Assembly!Y$9+$BE93*Assembly!Y$10+$BF93*Assembly!Y$11+$BG93*Assembly!Y$12+$BH93*Assembly!Y$13+$BI93*Assembly!Y$14+$BJ93*Assembly!Y$15+$BK93*Assembly!Y$16+$BL93*Assembly!Y$17+$BM93*Assembly!Y$18+$BN93*Assembly!Y$19+$BO93*Assembly!Y$20+$BP93*Assembly!Y$21+$BQ93*Assembly!Y$22+$BR93*Assembly!Y$23+$BS93*Assembly!Y$24</f>
        <v>#VALUE!</v>
      </c>
      <c r="CC93" s="165" t="e">
        <f t="shared" si="8"/>
        <v>#VALUE!</v>
      </c>
      <c r="CD93" s="136" t="e">
        <f t="shared" si="9"/>
        <v>#VALUE!</v>
      </c>
      <c r="CE93" s="184" t="e">
        <f>$AY93*Assembly!AC$4+$AZ93*Assembly!AC$5+$BA93*Assembly!AC$6+$BB93*Assembly!AC$7+$BC93*Assembly!AC$8+$BD93*Assembly!AC$9+$BE93*Assembly!AC$10+$BF93*Assembly!AC$11+$BG93*Assembly!AC$12+$BH93*Assembly!AC$13+$BI93*Assembly!AC$14+$BJ93*Assembly!AC$15+$BK93*Assembly!AC$16+$BL93*Assembly!AC$17+$BM93*Assembly!AC$18+$BN93*Assembly!AC$19+$BO93*Assembly!AC$20+$BP93*Assembly!AC$21+$BQ93*Assembly!AC$22+$BR93*Assembly!AC$23+$BS93*Assembly!AC$24</f>
        <v>#VALUE!</v>
      </c>
      <c r="CF93" s="208" t="e">
        <f>$AY93*Assembly!M$4+$AZ93*Assembly!M$5+$BA93*Assembly!M$6+$BB93*Assembly!M$7+$BC93*Assembly!M$8+$BD93*Assembly!M$9+$BE93*Assembly!M$10+$BF93*Assembly!M$11+$BG93*Assembly!M$12+$BH93*Assembly!M$13+$BI93*Assembly!M$14+$BJ93*Assembly!M$15+$BK93*Assembly!M$16+$BL93*Assembly!M$17+$BM93*Assembly!M$18+$BN93*Assembly!M$19+$BO93*Assembly!M$20+$BP93*Assembly!M$21+$BQ93*Assembly!M$22+$BR93*Assembly!M$23+$BS93*Assembly!M$24</f>
        <v>#VALUE!</v>
      </c>
      <c r="CG93" s="208" t="e">
        <f>$AY93*Assembly!N$4+$AZ93*Assembly!N$5+$BA93*Assembly!N$6+$BB93*Assembly!N$7+$BC93*Assembly!N$8+$BD93*Assembly!N$9+$BE93*Assembly!N$10+$BF93*Assembly!N$11+$BG93*Assembly!N$12+$BH93*Assembly!N$13+$BI93*Assembly!N$14+$BJ93*Assembly!N$15+$BK93*Assembly!N$16+$BL93*Assembly!N$17+$BM93*Assembly!N$18+$BN93*Assembly!N$19+$BO93*Assembly!N$20+$BP93*Assembly!N$21+$BQ93*Assembly!N$22+$BR93*Assembly!N$23+$BS93*Assembly!N$24</f>
        <v>#VALUE!</v>
      </c>
      <c r="CH93" s="208" t="e">
        <f>$AY93*Assembly!O$4+$AZ93*Assembly!O$5+$BA93*Assembly!O$6+$BB93*Assembly!O$7+$BC93*Assembly!O$8+$BD93*Assembly!O$9+$BE93*Assembly!O$10+$BF93*Assembly!O$11+$BG93*Assembly!O$12+$BH93*Assembly!O$13+$BI93*Assembly!O$14+$BJ93*Assembly!O$15+$BK93*Assembly!O$16+$BL93*Assembly!O$17+$BM93*Assembly!O$18+$BN93*Assembly!O$19+$BO93*Assembly!O$20+$BP93*Assembly!O$21+$BQ93*Assembly!O$22+$BR93*Assembly!O$23+$BS93*Assembly!O$24</f>
        <v>#VALUE!</v>
      </c>
      <c r="CI93" s="203" t="e">
        <f>$AY93*Assembly!P$4+$AZ93*Assembly!P$5+$BA93*Assembly!P$6+$BB93*Assembly!P$7+$BC93*Assembly!P$8+$BD93*Assembly!P$9+$BE93*Assembly!P$10+$BF93*Assembly!P$11+$BG93*Assembly!P$12+$BH93*Assembly!P$13+$BI93*Assembly!P$14+$BJ93*Assembly!P$15+$BK93*Assembly!P$16+$BL93*Assembly!P$17+$BM93*Assembly!P$18+$BN93*Assembly!P$19+$BO93*Assembly!P$20+$BP93*Assembly!P$21+$BQ93*Assembly!P$22+$BR93*Assembly!P$23+$BS93*Assembly!P$24</f>
        <v>#VALUE!</v>
      </c>
      <c r="CJ93" s="203" t="e">
        <f>$AY93*Assembly!Q$4+$AZ93*Assembly!Q$5+$BA93*Assembly!Q$6+$BB93*Assembly!Q$7+$BC93*Assembly!Q$8+$BD93*Assembly!Q$9+$BE93*Assembly!Q$10+$BF93*Assembly!Q$11+$BG93*Assembly!Q$12+$BH93*Assembly!Q$13+$BI93*Assembly!Q$14+$BJ93*Assembly!Q$15+$BK93*Assembly!Q$16+$BL93*Assembly!Q$17+$BM93*Assembly!Q$18+$BN93*Assembly!Q$19+$BO93*Assembly!Q$20+$BP93*Assembly!Q$21+$BQ93*Assembly!Q$22+$BR93*Assembly!Q$23+$BS93*Assembly!Q$24</f>
        <v>#VALUE!</v>
      </c>
      <c r="CK93" s="208" t="e">
        <f>$AY93*Assembly!R$4+$AZ93*Assembly!R$5+$BA93*Assembly!R$6+$BB93*Assembly!R$7+$BC93*Assembly!R$8+$BD93*Assembly!R$9+$BE93*Assembly!R$10+$BF93*Assembly!R$11+$BG93*Assembly!R$12+$BH93*Assembly!R$13+$BI93*Assembly!R$14+$BJ93*Assembly!R$15+$BK93*Assembly!R$16+$BL93*Assembly!R$17+$BM93*Assembly!R$18+$BN93*Assembly!R$19+$BO93*Assembly!R$20+$BP93*Assembly!R$21+$BQ93*Assembly!R$22+$BR93*Assembly!R$23+$BS93*Assembly!R$24</f>
        <v>#VALUE!</v>
      </c>
      <c r="CL93" s="203" t="e">
        <f>$AY93*Assembly!S$4+$AZ93*Assembly!S$5+$BA93*Assembly!S$6+$BB93*Assembly!S$7+$BC93*Assembly!S$8+$BD93*Assembly!S$9+$BE93*Assembly!S$10+$BF93*Assembly!S$11+$BG93*Assembly!S$12+$BH93*Assembly!S$13+$BI93*Assembly!S$14+$BJ93*Assembly!S$15+$BK93*Assembly!S$16+$BL93*Assembly!S$17+$BM93*Assembly!S$18+$BN93*Assembly!S$19+$BO93*Assembly!S$20+$BP93*Assembly!S$21+$BQ93*Assembly!S$22+$BR93*Assembly!S$23+$BS93*Assembly!S$24</f>
        <v>#VALUE!</v>
      </c>
      <c r="CM93" s="203" t="e">
        <f>$AY93*Assembly!T$4+$AZ93*Assembly!T$5+$BA93*Assembly!T$6+$BB93*Assembly!T$7+$BC93*Assembly!T$8+$BD93*Assembly!T$9+$BE93*Assembly!T$10+$BF93*Assembly!T$11+$BG93*Assembly!T$12+$BH93*Assembly!T$13+$BI93*Assembly!T$14+$BJ93*Assembly!T$15+$BK93*Assembly!T$16+$BL93*Assembly!T$17+$BM93*Assembly!T$18+$BN93*Assembly!T$19+$BO93*Assembly!T$20+$BP93*Assembly!T$21+$BQ93*Assembly!T$22+$BR93*Assembly!T$23+$BS93*Assembly!T$24</f>
        <v>#VALUE!</v>
      </c>
      <c r="CN93" s="203" t="e">
        <f>$AY93*Assembly!U$4+$AZ93*Assembly!U$5+$BA93*Assembly!U$6+$BB93*Assembly!U$7+$BC93*Assembly!U$8+$BD93*Assembly!U$9+$BE93*Assembly!U$10+$BF93*Assembly!U$11+$BG93*Assembly!U$12+$BH93*Assembly!U$13+$BI93*Assembly!U$14+$BJ93*Assembly!U$15+$BK93*Assembly!U$16+$BL93*Assembly!U$17+$BM93*Assembly!U$18+$BN93*Assembly!U$19+$BO93*Assembly!U$20+$BP93*Assembly!U$21+$BQ93*Assembly!U$22+$BR93*Assembly!U$23+$BS93*Assembly!U$24</f>
        <v>#VALUE!</v>
      </c>
      <c r="CO93" s="208" t="e">
        <f>$AY93*Assembly!V$4+$AZ93*Assembly!V$5+$BA93*Assembly!V$6+$BB93*Assembly!V$7+$BC93*Assembly!V$8+$BD93*Assembly!V$9+$BE93*Assembly!V$10+$BF93*Assembly!V$11+$BG93*Assembly!V$12+$BH93*Assembly!V$13+$BI93*Assembly!V$14+$BJ93*Assembly!V$15+$BK93*Assembly!V$16+$BL93*Assembly!V$17+$BM93*Assembly!V$18+$BN93*Assembly!V$19+$BO93*Assembly!V$20+$BP93*Assembly!V$21+$BQ93*Assembly!V$22+$BR93*Assembly!V$23+$BS93*Assembly!V$24</f>
        <v>#VALUE!</v>
      </c>
      <c r="CP93" s="208" t="e">
        <f>CF93*Refining!$F$3</f>
        <v>#VALUE!</v>
      </c>
      <c r="CQ93" s="208" t="e">
        <f>CG93*Refining!$F$4</f>
        <v>#VALUE!</v>
      </c>
      <c r="CR93" s="208" t="e">
        <f>CH93*Refining!$F$5</f>
        <v>#VALUE!</v>
      </c>
      <c r="CS93" s="208" t="e">
        <f>CI93*Refining!$F$6</f>
        <v>#VALUE!</v>
      </c>
      <c r="CT93" s="208" t="e">
        <f>CJ93*Refining!$F$7</f>
        <v>#VALUE!</v>
      </c>
      <c r="CU93" s="208" t="e">
        <f>CK93*Refining!$F$8</f>
        <v>#VALUE!</v>
      </c>
      <c r="CV93" s="208" t="e">
        <f>CL93*Refining!$F$9</f>
        <v>#VALUE!</v>
      </c>
      <c r="CW93" s="208" t="e">
        <f>CM93*Refining!$F$10</f>
        <v>#VALUE!</v>
      </c>
      <c r="CX93" s="208" t="e">
        <f>CN93*Refining!$F$11</f>
        <v>#VALUE!</v>
      </c>
      <c r="CY93" s="208" t="e">
        <f>CO93*Refining!$F$12</f>
        <v>#VALUE!</v>
      </c>
      <c r="CZ93" s="190" t="e">
        <f t="shared" ref="CZ93:DS93" si="375">IF(CF93 = 0, "", CF93)</f>
        <v>#VALUE!</v>
      </c>
      <c r="DA93" s="197" t="e">
        <f t="shared" si="375"/>
        <v>#VALUE!</v>
      </c>
      <c r="DB93" s="191" t="e">
        <f t="shared" si="375"/>
        <v>#VALUE!</v>
      </c>
      <c r="DC93" s="191" t="e">
        <f t="shared" si="375"/>
        <v>#VALUE!</v>
      </c>
      <c r="DD93" s="193" t="e">
        <f t="shared" si="375"/>
        <v>#VALUE!</v>
      </c>
      <c r="DE93" s="191" t="e">
        <f t="shared" si="375"/>
        <v>#VALUE!</v>
      </c>
      <c r="DF93" s="193" t="e">
        <f t="shared" si="375"/>
        <v>#VALUE!</v>
      </c>
      <c r="DG93" s="193" t="e">
        <f t="shared" si="375"/>
        <v>#VALUE!</v>
      </c>
      <c r="DH93" s="191" t="e">
        <f t="shared" si="375"/>
        <v>#VALUE!</v>
      </c>
      <c r="DI93" s="195" t="e">
        <f t="shared" si="375"/>
        <v>#VALUE!</v>
      </c>
      <c r="DJ93" s="190" t="e">
        <f t="shared" si="375"/>
        <v>#VALUE!</v>
      </c>
      <c r="DK93" s="197" t="e">
        <f t="shared" si="375"/>
        <v>#VALUE!</v>
      </c>
      <c r="DL93" s="191" t="e">
        <f t="shared" si="375"/>
        <v>#VALUE!</v>
      </c>
      <c r="DM93" s="191" t="e">
        <f t="shared" si="375"/>
        <v>#VALUE!</v>
      </c>
      <c r="DN93" s="193" t="e">
        <f t="shared" si="375"/>
        <v>#VALUE!</v>
      </c>
      <c r="DO93" s="191" t="e">
        <f t="shared" si="375"/>
        <v>#VALUE!</v>
      </c>
      <c r="DP93" s="191" t="e">
        <f t="shared" si="375"/>
        <v>#VALUE!</v>
      </c>
      <c r="DQ93" s="191" t="e">
        <f t="shared" si="375"/>
        <v>#VALUE!</v>
      </c>
      <c r="DR93" s="191" t="e">
        <f t="shared" si="375"/>
        <v>#VALUE!</v>
      </c>
      <c r="DS93" s="195" t="e">
        <f t="shared" si="375"/>
        <v>#VALUE!</v>
      </c>
      <c r="DT93" s="190" t="e">
        <f t="shared" si="11"/>
        <v>#VALUE!</v>
      </c>
      <c r="DU93" s="197" t="e">
        <f t="shared" si="12"/>
        <v>#VALUE!</v>
      </c>
      <c r="DV93" s="165" t="e">
        <f>CZ93*'Ores &amp; Ingots'!$C$3+DA93*'Ores &amp; Ingots'!$C$4+DB93*'Ores &amp; Ingots'!$C$5+DC93*'Ores &amp; Ingots'!$C$6+DD93*'Ores &amp; Ingots'!$C$7+DE93*'Ores &amp; Ingots'!$C$8+DF93*'Ores &amp; Ingots'!$C$9+DG93*'Ores &amp; Ingots'!$C$10+DH93*'Ores &amp; Ingots'!$C$11+DI93*'Ores &amp; Ingots'!$C$12</f>
        <v>#VALUE!</v>
      </c>
      <c r="DW93" s="165" t="e">
        <f>DJ93*'Ores &amp; Ingots'!$B$3+DK93*'Ores &amp; Ingots'!$B$4+DL93*'Ores &amp; Ingots'!$B$5+DM93*'Ores &amp; Ingots'!$B$6+DN93*'Ores &amp; Ingots'!$B$7+DO93*'Ores &amp; Ingots'!$B$8+DP93*'Ores &amp; Ingots'!$B$9+DQ93*'Ores &amp; Ingots'!$B$10+DR93*'Ores &amp; Ingots'!$B$11+DS93*'Ores &amp; Ingots'!$B$12</f>
        <v>#VALUE!</v>
      </c>
      <c r="DX93" s="197" t="e">
        <f>CZ93*Refining!$G$3+DA93*Refining!$G$4+DB93*Refining!$G$5+DC93*Refining!$G$6+DD93*Refining!$G$7+DE93*Refining!$G$8+DF93*Refining!$G$9+DG93*Refining!$G$10+DH93*Refining!$G$11+DI93*Refining!$G$12</f>
        <v>#VALUE!</v>
      </c>
      <c r="DY93" s="197" t="e">
        <f t="shared" si="13"/>
        <v>#VALUE!</v>
      </c>
      <c r="DZ93" s="199" t="e">
        <f t="shared" si="14"/>
        <v>#VALUE!</v>
      </c>
      <c r="EA93" s="190" t="e">
        <f t="shared" si="15"/>
        <v>#VALUE!</v>
      </c>
      <c r="EB93" s="200" t="e">
        <f t="shared" ref="EB93:EC93" si="376">EA93/60</f>
        <v>#VALUE!</v>
      </c>
      <c r="EC93" s="200" t="e">
        <f t="shared" si="376"/>
        <v>#VALUE!</v>
      </c>
      <c r="ED93" s="190" t="e">
        <f t="shared" si="17"/>
        <v>#VALUE!</v>
      </c>
      <c r="EE93" s="200" t="e">
        <f t="shared" ref="EE93:EF93" si="377">ED93/1000</f>
        <v>#VALUE!</v>
      </c>
      <c r="EF93" s="201" t="e">
        <f t="shared" si="377"/>
        <v>#VALUE!</v>
      </c>
      <c r="EG93" s="136" t="e">
        <f t="shared" si="19"/>
        <v>#VALUE!</v>
      </c>
      <c r="EH93" s="138" t="e">
        <f t="shared" si="20"/>
        <v>#VALUE!</v>
      </c>
      <c r="EI93" s="133">
        <v>488</v>
      </c>
    </row>
    <row r="94" spans="1:139" ht="12.75" x14ac:dyDescent="0.2">
      <c r="A94" s="864"/>
      <c r="B94" s="135" t="s">
        <v>317</v>
      </c>
      <c r="C94" s="137" t="s">
        <v>155</v>
      </c>
      <c r="D94" s="137">
        <v>1</v>
      </c>
      <c r="E94" s="137">
        <v>2</v>
      </c>
      <c r="F94" s="137">
        <v>3</v>
      </c>
      <c r="G94" s="141">
        <f t="shared" si="0"/>
        <v>0.75</v>
      </c>
      <c r="H94" s="142">
        <v>15</v>
      </c>
      <c r="I94" s="142">
        <v>15</v>
      </c>
      <c r="J94" s="144">
        <f>H94/Main!$D$9</f>
        <v>3</v>
      </c>
      <c r="K94" s="144">
        <f>I94/Main!$D$10</f>
        <v>7.5</v>
      </c>
      <c r="L94" s="144">
        <f t="shared" si="1"/>
        <v>2.5</v>
      </c>
      <c r="M94" s="144">
        <v>1</v>
      </c>
      <c r="N94" s="306" t="s">
        <v>28</v>
      </c>
      <c r="O94" s="294"/>
      <c r="P94" s="150"/>
      <c r="Q94" s="153"/>
      <c r="R94" s="150"/>
      <c r="S94" s="155"/>
      <c r="T94" s="155"/>
      <c r="U94" s="150"/>
      <c r="V94" s="150"/>
      <c r="W94" s="155"/>
      <c r="X94" s="155"/>
      <c r="Y94" s="150"/>
      <c r="Z94" s="150"/>
      <c r="AA94" s="150"/>
      <c r="AB94" s="150"/>
      <c r="AC94" s="370"/>
      <c r="AD94" s="165">
        <v>1</v>
      </c>
      <c r="AE94" s="165">
        <v>0</v>
      </c>
      <c r="AF94" s="165">
        <v>0</v>
      </c>
      <c r="AG94" s="165">
        <v>1</v>
      </c>
      <c r="AH94" s="165">
        <v>1</v>
      </c>
      <c r="AI94" s="165">
        <v>0</v>
      </c>
      <c r="AJ94" s="171">
        <v>1</v>
      </c>
      <c r="AK94" s="165">
        <v>0</v>
      </c>
      <c r="AL94" s="165">
        <v>0</v>
      </c>
      <c r="AM94" s="165">
        <v>0</v>
      </c>
      <c r="AN94" s="165">
        <v>0</v>
      </c>
      <c r="AO94" s="165">
        <v>0</v>
      </c>
      <c r="AP94" s="165">
        <v>0</v>
      </c>
      <c r="AQ94" s="165">
        <v>0</v>
      </c>
      <c r="AR94" s="165">
        <v>0</v>
      </c>
      <c r="AS94" s="165">
        <v>0</v>
      </c>
      <c r="AT94" s="165">
        <v>0</v>
      </c>
      <c r="AU94" s="165">
        <v>0</v>
      </c>
      <c r="AV94" s="165">
        <v>0</v>
      </c>
      <c r="AW94" s="165">
        <v>0</v>
      </c>
      <c r="AX94" s="165">
        <v>0</v>
      </c>
      <c r="AY94" s="175">
        <f t="shared" ref="AY94:BS94" si="378">IF(AD94 = 0, "", AD94)</f>
        <v>1</v>
      </c>
      <c r="AZ94" s="163" t="str">
        <f t="shared" si="378"/>
        <v/>
      </c>
      <c r="BA94" s="163" t="str">
        <f t="shared" si="378"/>
        <v/>
      </c>
      <c r="BB94" s="165">
        <f t="shared" si="378"/>
        <v>1</v>
      </c>
      <c r="BC94" s="165">
        <f t="shared" si="378"/>
        <v>1</v>
      </c>
      <c r="BD94" s="163" t="str">
        <f t="shared" si="378"/>
        <v/>
      </c>
      <c r="BE94" s="171">
        <f t="shared" si="378"/>
        <v>1</v>
      </c>
      <c r="BF94" s="163" t="str">
        <f t="shared" si="378"/>
        <v/>
      </c>
      <c r="BG94" s="163" t="str">
        <f t="shared" si="378"/>
        <v/>
      </c>
      <c r="BH94" s="163" t="str">
        <f t="shared" si="378"/>
        <v/>
      </c>
      <c r="BI94" s="163" t="str">
        <f t="shared" si="378"/>
        <v/>
      </c>
      <c r="BJ94" s="163" t="str">
        <f t="shared" si="378"/>
        <v/>
      </c>
      <c r="BK94" s="163" t="str">
        <f t="shared" si="378"/>
        <v/>
      </c>
      <c r="BL94" s="163" t="str">
        <f t="shared" si="378"/>
        <v/>
      </c>
      <c r="BM94" s="163" t="str">
        <f t="shared" si="378"/>
        <v/>
      </c>
      <c r="BN94" s="163" t="str">
        <f t="shared" si="378"/>
        <v/>
      </c>
      <c r="BO94" s="163" t="str">
        <f t="shared" si="378"/>
        <v/>
      </c>
      <c r="BP94" s="163" t="str">
        <f t="shared" si="378"/>
        <v/>
      </c>
      <c r="BQ94" s="163" t="str">
        <f t="shared" si="378"/>
        <v/>
      </c>
      <c r="BR94" s="163" t="str">
        <f t="shared" si="378"/>
        <v/>
      </c>
      <c r="BS94" s="173" t="str">
        <f t="shared" si="378"/>
        <v/>
      </c>
      <c r="BT94" s="175" t="e">
        <f>$AY94*Assembly!Z$4+$AZ94*Assembly!Z$5+$BA94*Assembly!Z$6+$BB94*Assembly!Z$7+$BC94*Assembly!Z$8+$BD94*Assembly!Z$9+$BE94*Assembly!Z$10+$BF94*Assembly!Z$11+$BG94*Assembly!Z$12+$BH94*Assembly!Z$13+$BI94*Assembly!Z$14+$BJ94*Assembly!Z$15+$BK94*Assembly!Z$16+$BL94*Assembly!Z$17+$BM94*Assembly!Z$18+$BN94*Assembly!Z$19+$BO94*Assembly!Z$20+$BP94*Assembly!Z$21+$BQ94*Assembly!Z$22+$BR94*Assembly!Z$23+$BS94*Assembly!Z$24</f>
        <v>#VALUE!</v>
      </c>
      <c r="BU94" s="165" t="e">
        <f t="shared" si="3"/>
        <v>#VALUE!</v>
      </c>
      <c r="BV94" s="176"/>
      <c r="BW94" s="165" t="e">
        <f>$AY94*Assembly!AD$4+$AZ94*Assembly!AD$5+$BA94*Assembly!AD$6+$BB94*Assembly!AD$7+$BC94*Assembly!AD$8+$BD94*Assembly!AD$9+$BE94*Assembly!AD$10+$BF94*Assembly!AD$11+$BG94*Assembly!AD$12+$BH94*Assembly!AD$13+$BI94*Assembly!AD$14+$BJ94*Assembly!AD$15+$BK94*Assembly!AD$16+$BL94*Assembly!AD$17+$BM94*Assembly!AD$18+$BN94*Assembly!AD$19+$BO94*Assembly!AD$20+$BP94*Assembly!AD$21+$BQ94*Assembly!AD$22+$BR94*Assembly!AD$23+$BS94*Assembly!AD$24</f>
        <v>#VALUE!</v>
      </c>
      <c r="BX94" s="180" t="e">
        <f t="shared" si="4"/>
        <v>#VALUE!</v>
      </c>
      <c r="BY94" s="181" t="e">
        <f t="shared" si="5"/>
        <v>#VALUE!</v>
      </c>
      <c r="BZ94" s="182" t="e">
        <f t="shared" si="6"/>
        <v>#VALUE!</v>
      </c>
      <c r="CA94" s="181" t="e">
        <f t="shared" si="7"/>
        <v>#VALUE!</v>
      </c>
      <c r="CB94" s="165" t="e">
        <f>$AY94*Assembly!Y$4+$AZ94*Assembly!Y$5+$BA94*Assembly!Y$6+$BB94*Assembly!Y$7+$BC94*Assembly!Y$8+$BD94*Assembly!Y$9+$BE94*Assembly!Y$10+$BF94*Assembly!Y$11+$BG94*Assembly!Y$12+$BH94*Assembly!Y$13+$BI94*Assembly!Y$14+$BJ94*Assembly!Y$15+$BK94*Assembly!Y$16+$BL94*Assembly!Y$17+$BM94*Assembly!Y$18+$BN94*Assembly!Y$19+$BO94*Assembly!Y$20+$BP94*Assembly!Y$21+$BQ94*Assembly!Y$22+$BR94*Assembly!Y$23+$BS94*Assembly!Y$24</f>
        <v>#VALUE!</v>
      </c>
      <c r="CC94" s="165" t="e">
        <f t="shared" si="8"/>
        <v>#VALUE!</v>
      </c>
      <c r="CD94" s="136" t="e">
        <f t="shared" si="9"/>
        <v>#VALUE!</v>
      </c>
      <c r="CE94" s="184" t="e">
        <f>$AY94*Assembly!AC$4+$AZ94*Assembly!AC$5+$BA94*Assembly!AC$6+$BB94*Assembly!AC$7+$BC94*Assembly!AC$8+$BD94*Assembly!AC$9+$BE94*Assembly!AC$10+$BF94*Assembly!AC$11+$BG94*Assembly!AC$12+$BH94*Assembly!AC$13+$BI94*Assembly!AC$14+$BJ94*Assembly!AC$15+$BK94*Assembly!AC$16+$BL94*Assembly!AC$17+$BM94*Assembly!AC$18+$BN94*Assembly!AC$19+$BO94*Assembly!AC$20+$BP94*Assembly!AC$21+$BQ94*Assembly!AC$22+$BR94*Assembly!AC$23+$BS94*Assembly!AC$24</f>
        <v>#VALUE!</v>
      </c>
      <c r="CF94" s="153" t="e">
        <f>$AY94*Assembly!M$4+$AZ94*Assembly!M$5+$BA94*Assembly!M$6+$BB94*Assembly!M$7+$BC94*Assembly!M$8+$BD94*Assembly!M$9+$BE94*Assembly!M$10+$BF94*Assembly!M$11+$BG94*Assembly!M$12+$BH94*Assembly!M$13+$BI94*Assembly!M$14+$BJ94*Assembly!M$15+$BK94*Assembly!M$16+$BL94*Assembly!M$17+$BM94*Assembly!M$18+$BN94*Assembly!M$19+$BO94*Assembly!M$20+$BP94*Assembly!M$21+$BQ94*Assembly!M$22+$BR94*Assembly!M$23+$BS94*Assembly!M$24</f>
        <v>#VALUE!</v>
      </c>
      <c r="CG94" s="153" t="e">
        <f>$AY94*Assembly!N$4+$AZ94*Assembly!N$5+$BA94*Assembly!N$6+$BB94*Assembly!N$7+$BC94*Assembly!N$8+$BD94*Assembly!N$9+$BE94*Assembly!N$10+$BF94*Assembly!N$11+$BG94*Assembly!N$12+$BH94*Assembly!N$13+$BI94*Assembly!N$14+$BJ94*Assembly!N$15+$BK94*Assembly!N$16+$BL94*Assembly!N$17+$BM94*Assembly!N$18+$BN94*Assembly!N$19+$BO94*Assembly!N$20+$BP94*Assembly!N$21+$BQ94*Assembly!N$22+$BR94*Assembly!N$23+$BS94*Assembly!N$24</f>
        <v>#VALUE!</v>
      </c>
      <c r="CH94" s="153" t="e">
        <f>$AY94*Assembly!O$4+$AZ94*Assembly!O$5+$BA94*Assembly!O$6+$BB94*Assembly!O$7+$BC94*Assembly!O$8+$BD94*Assembly!O$9+$BE94*Assembly!O$10+$BF94*Assembly!O$11+$BG94*Assembly!O$12+$BH94*Assembly!O$13+$BI94*Assembly!O$14+$BJ94*Assembly!O$15+$BK94*Assembly!O$16+$BL94*Assembly!O$17+$BM94*Assembly!O$18+$BN94*Assembly!O$19+$BO94*Assembly!O$20+$BP94*Assembly!O$21+$BQ94*Assembly!O$22+$BR94*Assembly!O$23+$BS94*Assembly!O$24</f>
        <v>#VALUE!</v>
      </c>
      <c r="CI94" s="142" t="e">
        <f>$AY94*Assembly!P$4+$AZ94*Assembly!P$5+$BA94*Assembly!P$6+$BB94*Assembly!P$7+$BC94*Assembly!P$8+$BD94*Assembly!P$9+$BE94*Assembly!P$10+$BF94*Assembly!P$11+$BG94*Assembly!P$12+$BH94*Assembly!P$13+$BI94*Assembly!P$14+$BJ94*Assembly!P$15+$BK94*Assembly!P$16+$BL94*Assembly!P$17+$BM94*Assembly!P$18+$BN94*Assembly!P$19+$BO94*Assembly!P$20+$BP94*Assembly!P$21+$BQ94*Assembly!P$22+$BR94*Assembly!P$23+$BS94*Assembly!P$24</f>
        <v>#VALUE!</v>
      </c>
      <c r="CJ94" s="142" t="e">
        <f>$AY94*Assembly!Q$4+$AZ94*Assembly!Q$5+$BA94*Assembly!Q$6+$BB94*Assembly!Q$7+$BC94*Assembly!Q$8+$BD94*Assembly!Q$9+$BE94*Assembly!Q$10+$BF94*Assembly!Q$11+$BG94*Assembly!Q$12+$BH94*Assembly!Q$13+$BI94*Assembly!Q$14+$BJ94*Assembly!Q$15+$BK94*Assembly!Q$16+$BL94*Assembly!Q$17+$BM94*Assembly!Q$18+$BN94*Assembly!Q$19+$BO94*Assembly!Q$20+$BP94*Assembly!Q$21+$BQ94*Assembly!Q$22+$BR94*Assembly!Q$23+$BS94*Assembly!Q$24</f>
        <v>#VALUE!</v>
      </c>
      <c r="CK94" s="153" t="e">
        <f>$AY94*Assembly!R$4+$AZ94*Assembly!R$5+$BA94*Assembly!R$6+$BB94*Assembly!R$7+$BC94*Assembly!R$8+$BD94*Assembly!R$9+$BE94*Assembly!R$10+$BF94*Assembly!R$11+$BG94*Assembly!R$12+$BH94*Assembly!R$13+$BI94*Assembly!R$14+$BJ94*Assembly!R$15+$BK94*Assembly!R$16+$BL94*Assembly!R$17+$BM94*Assembly!R$18+$BN94*Assembly!R$19+$BO94*Assembly!R$20+$BP94*Assembly!R$21+$BQ94*Assembly!R$22+$BR94*Assembly!R$23+$BS94*Assembly!R$24</f>
        <v>#VALUE!</v>
      </c>
      <c r="CL94" s="142" t="e">
        <f>$AY94*Assembly!S$4+$AZ94*Assembly!S$5+$BA94*Assembly!S$6+$BB94*Assembly!S$7+$BC94*Assembly!S$8+$BD94*Assembly!S$9+$BE94*Assembly!S$10+$BF94*Assembly!S$11+$BG94*Assembly!S$12+$BH94*Assembly!S$13+$BI94*Assembly!S$14+$BJ94*Assembly!S$15+$BK94*Assembly!S$16+$BL94*Assembly!S$17+$BM94*Assembly!S$18+$BN94*Assembly!S$19+$BO94*Assembly!S$20+$BP94*Assembly!S$21+$BQ94*Assembly!S$22+$BR94*Assembly!S$23+$BS94*Assembly!S$24</f>
        <v>#VALUE!</v>
      </c>
      <c r="CM94" s="142" t="e">
        <f>$AY94*Assembly!T$4+$AZ94*Assembly!T$5+$BA94*Assembly!T$6+$BB94*Assembly!T$7+$BC94*Assembly!T$8+$BD94*Assembly!T$9+$BE94*Assembly!T$10+$BF94*Assembly!T$11+$BG94*Assembly!T$12+$BH94*Assembly!T$13+$BI94*Assembly!T$14+$BJ94*Assembly!T$15+$BK94*Assembly!T$16+$BL94*Assembly!T$17+$BM94*Assembly!T$18+$BN94*Assembly!T$19+$BO94*Assembly!T$20+$BP94*Assembly!T$21+$BQ94*Assembly!T$22+$BR94*Assembly!T$23+$BS94*Assembly!T$24</f>
        <v>#VALUE!</v>
      </c>
      <c r="CN94" s="142" t="e">
        <f>$AY94*Assembly!U$4+$AZ94*Assembly!U$5+$BA94*Assembly!U$6+$BB94*Assembly!U$7+$BC94*Assembly!U$8+$BD94*Assembly!U$9+$BE94*Assembly!U$10+$BF94*Assembly!U$11+$BG94*Assembly!U$12+$BH94*Assembly!U$13+$BI94*Assembly!U$14+$BJ94*Assembly!U$15+$BK94*Assembly!U$16+$BL94*Assembly!U$17+$BM94*Assembly!U$18+$BN94*Assembly!U$19+$BO94*Assembly!U$20+$BP94*Assembly!U$21+$BQ94*Assembly!U$22+$BR94*Assembly!U$23+$BS94*Assembly!U$24</f>
        <v>#VALUE!</v>
      </c>
      <c r="CO94" s="153" t="e">
        <f>$AY94*Assembly!V$4+$AZ94*Assembly!V$5+$BA94*Assembly!V$6+$BB94*Assembly!V$7+$BC94*Assembly!V$8+$BD94*Assembly!V$9+$BE94*Assembly!V$10+$BF94*Assembly!V$11+$BG94*Assembly!V$12+$BH94*Assembly!V$13+$BI94*Assembly!V$14+$BJ94*Assembly!V$15+$BK94*Assembly!V$16+$BL94*Assembly!V$17+$BM94*Assembly!V$18+$BN94*Assembly!V$19+$BO94*Assembly!V$20+$BP94*Assembly!V$21+$BQ94*Assembly!V$22+$BR94*Assembly!V$23+$BS94*Assembly!V$24</f>
        <v>#VALUE!</v>
      </c>
      <c r="CP94" s="153" t="e">
        <f>CF94*Refining!$F$3</f>
        <v>#VALUE!</v>
      </c>
      <c r="CQ94" s="153" t="e">
        <f>CG94*Refining!$F$4</f>
        <v>#VALUE!</v>
      </c>
      <c r="CR94" s="153" t="e">
        <f>CH94*Refining!$F$5</f>
        <v>#VALUE!</v>
      </c>
      <c r="CS94" s="153" t="e">
        <f>CI94*Refining!$F$6</f>
        <v>#VALUE!</v>
      </c>
      <c r="CT94" s="153" t="e">
        <f>CJ94*Refining!$F$7</f>
        <v>#VALUE!</v>
      </c>
      <c r="CU94" s="153" t="e">
        <f>CK94*Refining!$F$8</f>
        <v>#VALUE!</v>
      </c>
      <c r="CV94" s="153" t="e">
        <f>CL94*Refining!$F$9</f>
        <v>#VALUE!</v>
      </c>
      <c r="CW94" s="153" t="e">
        <f>CM94*Refining!$F$10</f>
        <v>#VALUE!</v>
      </c>
      <c r="CX94" s="153" t="e">
        <f>CN94*Refining!$F$11</f>
        <v>#VALUE!</v>
      </c>
      <c r="CY94" s="153" t="e">
        <f>CO94*Refining!$F$12</f>
        <v>#VALUE!</v>
      </c>
      <c r="CZ94" s="190" t="e">
        <f t="shared" ref="CZ94:DS94" si="379">IF(CF94 = 0, "", CF94)</f>
        <v>#VALUE!</v>
      </c>
      <c r="DA94" s="197" t="e">
        <f t="shared" si="379"/>
        <v>#VALUE!</v>
      </c>
      <c r="DB94" s="191" t="e">
        <f t="shared" si="379"/>
        <v>#VALUE!</v>
      </c>
      <c r="DC94" s="191" t="e">
        <f t="shared" si="379"/>
        <v>#VALUE!</v>
      </c>
      <c r="DD94" s="193" t="e">
        <f t="shared" si="379"/>
        <v>#VALUE!</v>
      </c>
      <c r="DE94" s="191" t="e">
        <f t="shared" si="379"/>
        <v>#VALUE!</v>
      </c>
      <c r="DF94" s="193" t="e">
        <f t="shared" si="379"/>
        <v>#VALUE!</v>
      </c>
      <c r="DG94" s="193" t="e">
        <f t="shared" si="379"/>
        <v>#VALUE!</v>
      </c>
      <c r="DH94" s="191" t="e">
        <f t="shared" si="379"/>
        <v>#VALUE!</v>
      </c>
      <c r="DI94" s="195" t="e">
        <f t="shared" si="379"/>
        <v>#VALUE!</v>
      </c>
      <c r="DJ94" s="190" t="e">
        <f t="shared" si="379"/>
        <v>#VALUE!</v>
      </c>
      <c r="DK94" s="197" t="e">
        <f t="shared" si="379"/>
        <v>#VALUE!</v>
      </c>
      <c r="DL94" s="191" t="e">
        <f t="shared" si="379"/>
        <v>#VALUE!</v>
      </c>
      <c r="DM94" s="191" t="e">
        <f t="shared" si="379"/>
        <v>#VALUE!</v>
      </c>
      <c r="DN94" s="193" t="e">
        <f t="shared" si="379"/>
        <v>#VALUE!</v>
      </c>
      <c r="DO94" s="191" t="e">
        <f t="shared" si="379"/>
        <v>#VALUE!</v>
      </c>
      <c r="DP94" s="191" t="e">
        <f t="shared" si="379"/>
        <v>#VALUE!</v>
      </c>
      <c r="DQ94" s="191" t="e">
        <f t="shared" si="379"/>
        <v>#VALUE!</v>
      </c>
      <c r="DR94" s="191" t="e">
        <f t="shared" si="379"/>
        <v>#VALUE!</v>
      </c>
      <c r="DS94" s="195" t="e">
        <f t="shared" si="379"/>
        <v>#VALUE!</v>
      </c>
      <c r="DT94" s="190" t="e">
        <f t="shared" si="11"/>
        <v>#VALUE!</v>
      </c>
      <c r="DU94" s="197" t="e">
        <f t="shared" si="12"/>
        <v>#VALUE!</v>
      </c>
      <c r="DV94" s="165" t="e">
        <f>CZ94*'Ores &amp; Ingots'!$C$3+DA94*'Ores &amp; Ingots'!$C$4+DB94*'Ores &amp; Ingots'!$C$5+DC94*'Ores &amp; Ingots'!$C$6+DD94*'Ores &amp; Ingots'!$C$7+DE94*'Ores &amp; Ingots'!$C$8+DF94*'Ores &amp; Ingots'!$C$9+DG94*'Ores &amp; Ingots'!$C$10+DH94*'Ores &amp; Ingots'!$C$11+DI94*'Ores &amp; Ingots'!$C$12</f>
        <v>#VALUE!</v>
      </c>
      <c r="DW94" s="165" t="e">
        <f>DJ94*'Ores &amp; Ingots'!$B$3+DK94*'Ores &amp; Ingots'!$B$4+DL94*'Ores &amp; Ingots'!$B$5+DM94*'Ores &amp; Ingots'!$B$6+DN94*'Ores &amp; Ingots'!$B$7+DO94*'Ores &amp; Ingots'!$B$8+DP94*'Ores &amp; Ingots'!$B$9+DQ94*'Ores &amp; Ingots'!$B$10+DR94*'Ores &amp; Ingots'!$B$11+DS94*'Ores &amp; Ingots'!$B$12</f>
        <v>#VALUE!</v>
      </c>
      <c r="DX94" s="197" t="e">
        <f>CZ94*Refining!$G$3+DA94*Refining!$G$4+DB94*Refining!$G$5+DC94*Refining!$G$6+DD94*Refining!$G$7+DE94*Refining!$G$8+DF94*Refining!$G$9+DG94*Refining!$G$10+DH94*Refining!$G$11+DI94*Refining!$G$12</f>
        <v>#VALUE!</v>
      </c>
      <c r="DY94" s="197" t="e">
        <f t="shared" si="13"/>
        <v>#VALUE!</v>
      </c>
      <c r="DZ94" s="199" t="e">
        <f t="shared" si="14"/>
        <v>#VALUE!</v>
      </c>
      <c r="EA94" s="190" t="e">
        <f t="shared" si="15"/>
        <v>#VALUE!</v>
      </c>
      <c r="EB94" s="200" t="e">
        <f t="shared" ref="EB94:EC94" si="380">EA94/60</f>
        <v>#VALUE!</v>
      </c>
      <c r="EC94" s="200" t="e">
        <f t="shared" si="380"/>
        <v>#VALUE!</v>
      </c>
      <c r="ED94" s="190" t="e">
        <f t="shared" si="17"/>
        <v>#VALUE!</v>
      </c>
      <c r="EE94" s="200" t="e">
        <f t="shared" ref="EE94:EF94" si="381">ED94/1000</f>
        <v>#VALUE!</v>
      </c>
      <c r="EF94" s="201" t="e">
        <f t="shared" si="381"/>
        <v>#VALUE!</v>
      </c>
      <c r="EG94" s="136" t="e">
        <f t="shared" si="19"/>
        <v>#VALUE!</v>
      </c>
      <c r="EH94" s="138" t="e">
        <f t="shared" si="20"/>
        <v>#VALUE!</v>
      </c>
      <c r="EI94" s="133" t="s">
        <v>28</v>
      </c>
    </row>
    <row r="95" spans="1:139" ht="12.75" x14ac:dyDescent="0.2">
      <c r="A95" s="864"/>
      <c r="B95" s="135" t="s">
        <v>318</v>
      </c>
      <c r="C95" s="137" t="s">
        <v>156</v>
      </c>
      <c r="D95" s="137">
        <v>1</v>
      </c>
      <c r="E95" s="137">
        <v>1</v>
      </c>
      <c r="F95" s="137">
        <v>1</v>
      </c>
      <c r="G95" s="202">
        <f t="shared" si="0"/>
        <v>15.625</v>
      </c>
      <c r="H95" s="203">
        <v>10</v>
      </c>
      <c r="I95" s="203">
        <v>10</v>
      </c>
      <c r="J95" s="204">
        <f>H95/Main!$D$9</f>
        <v>2</v>
      </c>
      <c r="K95" s="204">
        <f>I95/Main!$D$10</f>
        <v>5</v>
      </c>
      <c r="L95" s="204">
        <f t="shared" si="1"/>
        <v>2.5</v>
      </c>
      <c r="M95" s="204">
        <v>1</v>
      </c>
      <c r="N95" s="205"/>
      <c r="O95" s="206">
        <v>600000</v>
      </c>
      <c r="P95" s="207"/>
      <c r="Q95" s="208"/>
      <c r="R95" s="207"/>
      <c r="S95" s="209"/>
      <c r="T95" s="209"/>
      <c r="U95" s="207"/>
      <c r="V95" s="208">
        <v>50000</v>
      </c>
      <c r="W95" s="209"/>
      <c r="X95" s="209"/>
      <c r="Y95" s="207"/>
      <c r="Z95" s="207"/>
      <c r="AA95" s="207"/>
      <c r="AB95" s="207"/>
      <c r="AC95" s="371" t="s">
        <v>220</v>
      </c>
      <c r="AD95" s="165">
        <v>90</v>
      </c>
      <c r="AE95" s="165">
        <v>0</v>
      </c>
      <c r="AF95" s="165">
        <v>0</v>
      </c>
      <c r="AG95" s="165">
        <v>0</v>
      </c>
      <c r="AH95" s="165">
        <v>30</v>
      </c>
      <c r="AI95" s="165">
        <v>0</v>
      </c>
      <c r="AJ95" s="165">
        <v>0</v>
      </c>
      <c r="AK95" s="165">
        <v>20</v>
      </c>
      <c r="AL95" s="165">
        <v>0</v>
      </c>
      <c r="AM95" s="165">
        <v>0</v>
      </c>
      <c r="AN95" s="165">
        <v>0</v>
      </c>
      <c r="AO95" s="165">
        <v>0</v>
      </c>
      <c r="AP95" s="165">
        <v>0</v>
      </c>
      <c r="AQ95" s="165">
        <v>0</v>
      </c>
      <c r="AR95" s="165">
        <v>0</v>
      </c>
      <c r="AS95" s="165">
        <v>20</v>
      </c>
      <c r="AT95" s="171">
        <v>9</v>
      </c>
      <c r="AU95" s="165">
        <v>0</v>
      </c>
      <c r="AV95" s="165">
        <v>0</v>
      </c>
      <c r="AW95" s="165">
        <v>0</v>
      </c>
      <c r="AX95" s="165">
        <v>0</v>
      </c>
      <c r="AY95" s="175">
        <f t="shared" ref="AY95:BS95" si="382">IF(AD95 = 0, "", AD95)</f>
        <v>90</v>
      </c>
      <c r="AZ95" s="163" t="str">
        <f t="shared" si="382"/>
        <v/>
      </c>
      <c r="BA95" s="163" t="str">
        <f t="shared" si="382"/>
        <v/>
      </c>
      <c r="BB95" s="163" t="str">
        <f t="shared" si="382"/>
        <v/>
      </c>
      <c r="BC95" s="165">
        <f t="shared" si="382"/>
        <v>30</v>
      </c>
      <c r="BD95" s="163" t="str">
        <f t="shared" si="382"/>
        <v/>
      </c>
      <c r="BE95" s="163" t="str">
        <f t="shared" si="382"/>
        <v/>
      </c>
      <c r="BF95" s="165">
        <f t="shared" si="382"/>
        <v>20</v>
      </c>
      <c r="BG95" s="163" t="str">
        <f t="shared" si="382"/>
        <v/>
      </c>
      <c r="BH95" s="163" t="str">
        <f t="shared" si="382"/>
        <v/>
      </c>
      <c r="BI95" s="163" t="str">
        <f t="shared" si="382"/>
        <v/>
      </c>
      <c r="BJ95" s="163" t="str">
        <f t="shared" si="382"/>
        <v/>
      </c>
      <c r="BK95" s="163" t="str">
        <f t="shared" si="382"/>
        <v/>
      </c>
      <c r="BL95" s="163" t="str">
        <f t="shared" si="382"/>
        <v/>
      </c>
      <c r="BM95" s="163" t="str">
        <f t="shared" si="382"/>
        <v/>
      </c>
      <c r="BN95" s="165">
        <f t="shared" si="382"/>
        <v>20</v>
      </c>
      <c r="BO95" s="171">
        <f t="shared" si="382"/>
        <v>9</v>
      </c>
      <c r="BP95" s="163" t="str">
        <f t="shared" si="382"/>
        <v/>
      </c>
      <c r="BQ95" s="163" t="str">
        <f t="shared" si="382"/>
        <v/>
      </c>
      <c r="BR95" s="163" t="str">
        <f t="shared" si="382"/>
        <v/>
      </c>
      <c r="BS95" s="173" t="str">
        <f t="shared" si="382"/>
        <v/>
      </c>
      <c r="BT95" s="175" t="e">
        <f>$AY95*Assembly!Z$4+$AZ95*Assembly!Z$5+$BA95*Assembly!Z$6+$BB95*Assembly!Z$7+$BC95*Assembly!Z$8+$BD95*Assembly!Z$9+$BE95*Assembly!Z$10+$BF95*Assembly!Z$11+$BG95*Assembly!Z$12+$BH95*Assembly!Z$13+$BI95*Assembly!Z$14+$BJ95*Assembly!Z$15+$BK95*Assembly!Z$16+$BL95*Assembly!Z$17+$BM95*Assembly!Z$18+$BN95*Assembly!Z$19+$BO95*Assembly!Z$20+$BP95*Assembly!Z$21+$BQ95*Assembly!Z$22+$BR95*Assembly!Z$23+$BS95*Assembly!Z$24</f>
        <v>#VALUE!</v>
      </c>
      <c r="BU95" s="165" t="e">
        <f t="shared" si="3"/>
        <v>#VALUE!</v>
      </c>
      <c r="BV95" s="176"/>
      <c r="BW95" s="165" t="e">
        <f>$AY95*Assembly!AD$4+$AZ95*Assembly!AD$5+$BA95*Assembly!AD$6+$BB95*Assembly!AD$7+$BC95*Assembly!AD$8+$BD95*Assembly!AD$9+$BE95*Assembly!AD$10+$BF95*Assembly!AD$11+$BG95*Assembly!AD$12+$BH95*Assembly!AD$13+$BI95*Assembly!AD$14+$BJ95*Assembly!AD$15+$BK95*Assembly!AD$16+$BL95*Assembly!AD$17+$BM95*Assembly!AD$18+$BN95*Assembly!AD$19+$BO95*Assembly!AD$20+$BP95*Assembly!AD$21+$BQ95*Assembly!AD$22+$BR95*Assembly!AD$23+$BS95*Assembly!AD$24</f>
        <v>#VALUE!</v>
      </c>
      <c r="BX95" s="180" t="e">
        <f t="shared" si="4"/>
        <v>#VALUE!</v>
      </c>
      <c r="BY95" s="181" t="e">
        <f t="shared" si="5"/>
        <v>#VALUE!</v>
      </c>
      <c r="BZ95" s="182" t="e">
        <f t="shared" si="6"/>
        <v>#VALUE!</v>
      </c>
      <c r="CA95" s="181" t="e">
        <f t="shared" si="7"/>
        <v>#VALUE!</v>
      </c>
      <c r="CB95" s="165" t="e">
        <f>$AY95*Assembly!Y$4+$AZ95*Assembly!Y$5+$BA95*Assembly!Y$6+$BB95*Assembly!Y$7+$BC95*Assembly!Y$8+$BD95*Assembly!Y$9+$BE95*Assembly!Y$10+$BF95*Assembly!Y$11+$BG95*Assembly!Y$12+$BH95*Assembly!Y$13+$BI95*Assembly!Y$14+$BJ95*Assembly!Y$15+$BK95*Assembly!Y$16+$BL95*Assembly!Y$17+$BM95*Assembly!Y$18+$BN95*Assembly!Y$19+$BO95*Assembly!Y$20+$BP95*Assembly!Y$21+$BQ95*Assembly!Y$22+$BR95*Assembly!Y$23+$BS95*Assembly!Y$24</f>
        <v>#VALUE!</v>
      </c>
      <c r="CC95" s="165" t="e">
        <f t="shared" si="8"/>
        <v>#VALUE!</v>
      </c>
      <c r="CD95" s="136" t="e">
        <f t="shared" si="9"/>
        <v>#VALUE!</v>
      </c>
      <c r="CE95" s="184" t="e">
        <f>$AY95*Assembly!AC$4+$AZ95*Assembly!AC$5+$BA95*Assembly!AC$6+$BB95*Assembly!AC$7+$BC95*Assembly!AC$8+$BD95*Assembly!AC$9+$BE95*Assembly!AC$10+$BF95*Assembly!AC$11+$BG95*Assembly!AC$12+$BH95*Assembly!AC$13+$BI95*Assembly!AC$14+$BJ95*Assembly!AC$15+$BK95*Assembly!AC$16+$BL95*Assembly!AC$17+$BM95*Assembly!AC$18+$BN95*Assembly!AC$19+$BO95*Assembly!AC$20+$BP95*Assembly!AC$21+$BQ95*Assembly!AC$22+$BR95*Assembly!AC$23+$BS95*Assembly!AC$24</f>
        <v>#VALUE!</v>
      </c>
      <c r="CF95" s="208" t="e">
        <f>$AY95*Assembly!M$4+$AZ95*Assembly!M$5+$BA95*Assembly!M$6+$BB95*Assembly!M$7+$BC95*Assembly!M$8+$BD95*Assembly!M$9+$BE95*Assembly!M$10+$BF95*Assembly!M$11+$BG95*Assembly!M$12+$BH95*Assembly!M$13+$BI95*Assembly!M$14+$BJ95*Assembly!M$15+$BK95*Assembly!M$16+$BL95*Assembly!M$17+$BM95*Assembly!M$18+$BN95*Assembly!M$19+$BO95*Assembly!M$20+$BP95*Assembly!M$21+$BQ95*Assembly!M$22+$BR95*Assembly!M$23+$BS95*Assembly!M$24</f>
        <v>#VALUE!</v>
      </c>
      <c r="CG95" s="208" t="e">
        <f>$AY95*Assembly!N$4+$AZ95*Assembly!N$5+$BA95*Assembly!N$6+$BB95*Assembly!N$7+$BC95*Assembly!N$8+$BD95*Assembly!N$9+$BE95*Assembly!N$10+$BF95*Assembly!N$11+$BG95*Assembly!N$12+$BH95*Assembly!N$13+$BI95*Assembly!N$14+$BJ95*Assembly!N$15+$BK95*Assembly!N$16+$BL95*Assembly!N$17+$BM95*Assembly!N$18+$BN95*Assembly!N$19+$BO95*Assembly!N$20+$BP95*Assembly!N$21+$BQ95*Assembly!N$22+$BR95*Assembly!N$23+$BS95*Assembly!N$24</f>
        <v>#VALUE!</v>
      </c>
      <c r="CH95" s="208" t="e">
        <f>$AY95*Assembly!O$4+$AZ95*Assembly!O$5+$BA95*Assembly!O$6+$BB95*Assembly!O$7+$BC95*Assembly!O$8+$BD95*Assembly!O$9+$BE95*Assembly!O$10+$BF95*Assembly!O$11+$BG95*Assembly!O$12+$BH95*Assembly!O$13+$BI95*Assembly!O$14+$BJ95*Assembly!O$15+$BK95*Assembly!O$16+$BL95*Assembly!O$17+$BM95*Assembly!O$18+$BN95*Assembly!O$19+$BO95*Assembly!O$20+$BP95*Assembly!O$21+$BQ95*Assembly!O$22+$BR95*Assembly!O$23+$BS95*Assembly!O$24</f>
        <v>#VALUE!</v>
      </c>
      <c r="CI95" s="203" t="e">
        <f>$AY95*Assembly!P$4+$AZ95*Assembly!P$5+$BA95*Assembly!P$6+$BB95*Assembly!P$7+$BC95*Assembly!P$8+$BD95*Assembly!P$9+$BE95*Assembly!P$10+$BF95*Assembly!P$11+$BG95*Assembly!P$12+$BH95*Assembly!P$13+$BI95*Assembly!P$14+$BJ95*Assembly!P$15+$BK95*Assembly!P$16+$BL95*Assembly!P$17+$BM95*Assembly!P$18+$BN95*Assembly!P$19+$BO95*Assembly!P$20+$BP95*Assembly!P$21+$BQ95*Assembly!P$22+$BR95*Assembly!P$23+$BS95*Assembly!P$24</f>
        <v>#VALUE!</v>
      </c>
      <c r="CJ95" s="203" t="e">
        <f>$AY95*Assembly!Q$4+$AZ95*Assembly!Q$5+$BA95*Assembly!Q$6+$BB95*Assembly!Q$7+$BC95*Assembly!Q$8+$BD95*Assembly!Q$9+$BE95*Assembly!Q$10+$BF95*Assembly!Q$11+$BG95*Assembly!Q$12+$BH95*Assembly!Q$13+$BI95*Assembly!Q$14+$BJ95*Assembly!Q$15+$BK95*Assembly!Q$16+$BL95*Assembly!Q$17+$BM95*Assembly!Q$18+$BN95*Assembly!Q$19+$BO95*Assembly!Q$20+$BP95*Assembly!Q$21+$BQ95*Assembly!Q$22+$BR95*Assembly!Q$23+$BS95*Assembly!Q$24</f>
        <v>#VALUE!</v>
      </c>
      <c r="CK95" s="208" t="e">
        <f>$AY95*Assembly!R$4+$AZ95*Assembly!R$5+$BA95*Assembly!R$6+$BB95*Assembly!R$7+$BC95*Assembly!R$8+$BD95*Assembly!R$9+$BE95*Assembly!R$10+$BF95*Assembly!R$11+$BG95*Assembly!R$12+$BH95*Assembly!R$13+$BI95*Assembly!R$14+$BJ95*Assembly!R$15+$BK95*Assembly!R$16+$BL95*Assembly!R$17+$BM95*Assembly!R$18+$BN95*Assembly!R$19+$BO95*Assembly!R$20+$BP95*Assembly!R$21+$BQ95*Assembly!R$22+$BR95*Assembly!R$23+$BS95*Assembly!R$24</f>
        <v>#VALUE!</v>
      </c>
      <c r="CL95" s="203" t="e">
        <f>$AY95*Assembly!S$4+$AZ95*Assembly!S$5+$BA95*Assembly!S$6+$BB95*Assembly!S$7+$BC95*Assembly!S$8+$BD95*Assembly!S$9+$BE95*Assembly!S$10+$BF95*Assembly!S$11+$BG95*Assembly!S$12+$BH95*Assembly!S$13+$BI95*Assembly!S$14+$BJ95*Assembly!S$15+$BK95*Assembly!S$16+$BL95*Assembly!S$17+$BM95*Assembly!S$18+$BN95*Assembly!S$19+$BO95*Assembly!S$20+$BP95*Assembly!S$21+$BQ95*Assembly!S$22+$BR95*Assembly!S$23+$BS95*Assembly!S$24</f>
        <v>#VALUE!</v>
      </c>
      <c r="CM95" s="203" t="e">
        <f>$AY95*Assembly!T$4+$AZ95*Assembly!T$5+$BA95*Assembly!T$6+$BB95*Assembly!T$7+$BC95*Assembly!T$8+$BD95*Assembly!T$9+$BE95*Assembly!T$10+$BF95*Assembly!T$11+$BG95*Assembly!T$12+$BH95*Assembly!T$13+$BI95*Assembly!T$14+$BJ95*Assembly!T$15+$BK95*Assembly!T$16+$BL95*Assembly!T$17+$BM95*Assembly!T$18+$BN95*Assembly!T$19+$BO95*Assembly!T$20+$BP95*Assembly!T$21+$BQ95*Assembly!T$22+$BR95*Assembly!T$23+$BS95*Assembly!T$24</f>
        <v>#VALUE!</v>
      </c>
      <c r="CN95" s="203" t="e">
        <f>$AY95*Assembly!U$4+$AZ95*Assembly!U$5+$BA95*Assembly!U$6+$BB95*Assembly!U$7+$BC95*Assembly!U$8+$BD95*Assembly!U$9+$BE95*Assembly!U$10+$BF95*Assembly!U$11+$BG95*Assembly!U$12+$BH95*Assembly!U$13+$BI95*Assembly!U$14+$BJ95*Assembly!U$15+$BK95*Assembly!U$16+$BL95*Assembly!U$17+$BM95*Assembly!U$18+$BN95*Assembly!U$19+$BO95*Assembly!U$20+$BP95*Assembly!U$21+$BQ95*Assembly!U$22+$BR95*Assembly!U$23+$BS95*Assembly!U$24</f>
        <v>#VALUE!</v>
      </c>
      <c r="CO95" s="208" t="e">
        <f>$AY95*Assembly!V$4+$AZ95*Assembly!V$5+$BA95*Assembly!V$6+$BB95*Assembly!V$7+$BC95*Assembly!V$8+$BD95*Assembly!V$9+$BE95*Assembly!V$10+$BF95*Assembly!V$11+$BG95*Assembly!V$12+$BH95*Assembly!V$13+$BI95*Assembly!V$14+$BJ95*Assembly!V$15+$BK95*Assembly!V$16+$BL95*Assembly!V$17+$BM95*Assembly!V$18+$BN95*Assembly!V$19+$BO95*Assembly!V$20+$BP95*Assembly!V$21+$BQ95*Assembly!V$22+$BR95*Assembly!V$23+$BS95*Assembly!V$24</f>
        <v>#VALUE!</v>
      </c>
      <c r="CP95" s="208" t="e">
        <f>CF95*Refining!$F$3</f>
        <v>#VALUE!</v>
      </c>
      <c r="CQ95" s="208" t="e">
        <f>CG95*Refining!$F$4</f>
        <v>#VALUE!</v>
      </c>
      <c r="CR95" s="208" t="e">
        <f>CH95*Refining!$F$5</f>
        <v>#VALUE!</v>
      </c>
      <c r="CS95" s="208" t="e">
        <f>CI95*Refining!$F$6</f>
        <v>#VALUE!</v>
      </c>
      <c r="CT95" s="208" t="e">
        <f>CJ95*Refining!$F$7</f>
        <v>#VALUE!</v>
      </c>
      <c r="CU95" s="208" t="e">
        <f>CK95*Refining!$F$8</f>
        <v>#VALUE!</v>
      </c>
      <c r="CV95" s="208" t="e">
        <f>CL95*Refining!$F$9</f>
        <v>#VALUE!</v>
      </c>
      <c r="CW95" s="208" t="e">
        <f>CM95*Refining!$F$10</f>
        <v>#VALUE!</v>
      </c>
      <c r="CX95" s="208" t="e">
        <f>CN95*Refining!$F$11</f>
        <v>#VALUE!</v>
      </c>
      <c r="CY95" s="208" t="e">
        <f>CO95*Refining!$F$12</f>
        <v>#VALUE!</v>
      </c>
      <c r="CZ95" s="190" t="e">
        <f t="shared" ref="CZ95:DS95" si="383">IF(CF95 = 0, "", CF95)</f>
        <v>#VALUE!</v>
      </c>
      <c r="DA95" s="191" t="e">
        <f t="shared" si="383"/>
        <v>#VALUE!</v>
      </c>
      <c r="DB95" s="197" t="e">
        <f t="shared" si="383"/>
        <v>#VALUE!</v>
      </c>
      <c r="DC95" s="191" t="e">
        <f t="shared" si="383"/>
        <v>#VALUE!</v>
      </c>
      <c r="DD95" s="193" t="e">
        <f t="shared" si="383"/>
        <v>#VALUE!</v>
      </c>
      <c r="DE95" s="197" t="e">
        <f t="shared" si="383"/>
        <v>#VALUE!</v>
      </c>
      <c r="DF95" s="193" t="e">
        <f t="shared" si="383"/>
        <v>#VALUE!</v>
      </c>
      <c r="DG95" s="193" t="e">
        <f t="shared" si="383"/>
        <v>#VALUE!</v>
      </c>
      <c r="DH95" s="191" t="e">
        <f t="shared" si="383"/>
        <v>#VALUE!</v>
      </c>
      <c r="DI95" s="195" t="e">
        <f t="shared" si="383"/>
        <v>#VALUE!</v>
      </c>
      <c r="DJ95" s="190" t="e">
        <f t="shared" si="383"/>
        <v>#VALUE!</v>
      </c>
      <c r="DK95" s="191" t="e">
        <f t="shared" si="383"/>
        <v>#VALUE!</v>
      </c>
      <c r="DL95" s="197" t="e">
        <f t="shared" si="383"/>
        <v>#VALUE!</v>
      </c>
      <c r="DM95" s="191" t="e">
        <f t="shared" si="383"/>
        <v>#VALUE!</v>
      </c>
      <c r="DN95" s="193" t="e">
        <f t="shared" si="383"/>
        <v>#VALUE!</v>
      </c>
      <c r="DO95" s="197" t="e">
        <f t="shared" si="383"/>
        <v>#VALUE!</v>
      </c>
      <c r="DP95" s="197" t="e">
        <f t="shared" si="383"/>
        <v>#VALUE!</v>
      </c>
      <c r="DQ95" s="191" t="e">
        <f t="shared" si="383"/>
        <v>#VALUE!</v>
      </c>
      <c r="DR95" s="191" t="e">
        <f t="shared" si="383"/>
        <v>#VALUE!</v>
      </c>
      <c r="DS95" s="195" t="e">
        <f t="shared" si="383"/>
        <v>#VALUE!</v>
      </c>
      <c r="DT95" s="190" t="e">
        <f t="shared" si="11"/>
        <v>#VALUE!</v>
      </c>
      <c r="DU95" s="197" t="e">
        <f t="shared" si="12"/>
        <v>#VALUE!</v>
      </c>
      <c r="DV95" s="165" t="e">
        <f>CZ95*'Ores &amp; Ingots'!$C$3+DA95*'Ores &amp; Ingots'!$C$4+DB95*'Ores &amp; Ingots'!$C$5+DC95*'Ores &amp; Ingots'!$C$6+DD95*'Ores &amp; Ingots'!$C$7+DE95*'Ores &amp; Ingots'!$C$8+DF95*'Ores &amp; Ingots'!$C$9+DG95*'Ores &amp; Ingots'!$C$10+DH95*'Ores &amp; Ingots'!$C$11+DI95*'Ores &amp; Ingots'!$C$12</f>
        <v>#VALUE!</v>
      </c>
      <c r="DW95" s="165" t="e">
        <f>DJ95*'Ores &amp; Ingots'!$B$3+DK95*'Ores &amp; Ingots'!$B$4+DL95*'Ores &amp; Ingots'!$B$5+DM95*'Ores &amp; Ingots'!$B$6+DN95*'Ores &amp; Ingots'!$B$7+DO95*'Ores &amp; Ingots'!$B$8+DP95*'Ores &amp; Ingots'!$B$9+DQ95*'Ores &amp; Ingots'!$B$10+DR95*'Ores &amp; Ingots'!$B$11+DS95*'Ores &amp; Ingots'!$B$12</f>
        <v>#VALUE!</v>
      </c>
      <c r="DX95" s="197" t="e">
        <f>CZ95*Refining!$G$3+DA95*Refining!$G$4+DB95*Refining!$G$5+DC95*Refining!$G$6+DD95*Refining!$G$7+DE95*Refining!$G$8+DF95*Refining!$G$9+DG95*Refining!$G$10+DH95*Refining!$G$11+DI95*Refining!$G$12</f>
        <v>#VALUE!</v>
      </c>
      <c r="DY95" s="197" t="e">
        <f t="shared" si="13"/>
        <v>#VALUE!</v>
      </c>
      <c r="DZ95" s="199" t="e">
        <f t="shared" si="14"/>
        <v>#VALUE!</v>
      </c>
      <c r="EA95" s="190" t="e">
        <f t="shared" si="15"/>
        <v>#VALUE!</v>
      </c>
      <c r="EB95" s="200" t="e">
        <f t="shared" ref="EB95:EC95" si="384">EA95/60</f>
        <v>#VALUE!</v>
      </c>
      <c r="EC95" s="200" t="e">
        <f t="shared" si="384"/>
        <v>#VALUE!</v>
      </c>
      <c r="ED95" s="190" t="e">
        <f t="shared" si="17"/>
        <v>#VALUE!</v>
      </c>
      <c r="EE95" s="200" t="e">
        <f t="shared" ref="EE95:EF95" si="385">ED95/1000</f>
        <v>#VALUE!</v>
      </c>
      <c r="EF95" s="201" t="e">
        <f t="shared" si="385"/>
        <v>#VALUE!</v>
      </c>
      <c r="EG95" s="136" t="e">
        <f t="shared" si="19"/>
        <v>#VALUE!</v>
      </c>
      <c r="EH95" s="138" t="e">
        <f t="shared" si="20"/>
        <v>#VALUE!</v>
      </c>
      <c r="EI95" s="133" t="s">
        <v>28</v>
      </c>
    </row>
    <row r="96" spans="1:139" ht="12.75" x14ac:dyDescent="0.2">
      <c r="A96" s="864"/>
      <c r="B96" s="135" t="s">
        <v>318</v>
      </c>
      <c r="C96" s="137" t="s">
        <v>155</v>
      </c>
      <c r="D96" s="137">
        <v>1</v>
      </c>
      <c r="E96" s="137">
        <v>1</v>
      </c>
      <c r="F96" s="137">
        <v>1</v>
      </c>
      <c r="G96" s="141">
        <f t="shared" si="0"/>
        <v>0.125</v>
      </c>
      <c r="H96" s="142">
        <v>10</v>
      </c>
      <c r="I96" s="142">
        <v>10</v>
      </c>
      <c r="J96" s="144">
        <f>H96/Main!$D$9</f>
        <v>2</v>
      </c>
      <c r="K96" s="144">
        <f>I96/Main!$D$10</f>
        <v>5</v>
      </c>
      <c r="L96" s="144">
        <f t="shared" si="1"/>
        <v>2.5</v>
      </c>
      <c r="M96" s="144">
        <v>1</v>
      </c>
      <c r="N96" s="147"/>
      <c r="O96" s="149">
        <v>25000</v>
      </c>
      <c r="P96" s="150"/>
      <c r="Q96" s="153"/>
      <c r="R96" s="150"/>
      <c r="S96" s="155"/>
      <c r="T96" s="155"/>
      <c r="U96" s="150"/>
      <c r="V96" s="153">
        <v>2000</v>
      </c>
      <c r="W96" s="155"/>
      <c r="X96" s="155"/>
      <c r="Y96" s="150"/>
      <c r="Z96" s="150"/>
      <c r="AA96" s="150"/>
      <c r="AB96" s="150"/>
      <c r="AC96" s="370"/>
      <c r="AD96" s="165">
        <v>3</v>
      </c>
      <c r="AE96" s="165">
        <v>0</v>
      </c>
      <c r="AF96" s="165">
        <v>0</v>
      </c>
      <c r="AG96" s="165">
        <v>0</v>
      </c>
      <c r="AH96" s="165">
        <v>2</v>
      </c>
      <c r="AI96" s="165">
        <v>0</v>
      </c>
      <c r="AJ96" s="165">
        <v>0</v>
      </c>
      <c r="AK96" s="165">
        <v>2</v>
      </c>
      <c r="AL96" s="165">
        <v>0</v>
      </c>
      <c r="AM96" s="165">
        <v>0</v>
      </c>
      <c r="AN96" s="165">
        <v>0</v>
      </c>
      <c r="AO96" s="165">
        <v>0</v>
      </c>
      <c r="AP96" s="165">
        <v>0</v>
      </c>
      <c r="AQ96" s="165">
        <v>0</v>
      </c>
      <c r="AR96" s="165">
        <v>0</v>
      </c>
      <c r="AS96" s="165">
        <v>2</v>
      </c>
      <c r="AT96" s="171">
        <v>1</v>
      </c>
      <c r="AU96" s="165">
        <v>0</v>
      </c>
      <c r="AV96" s="165">
        <v>0</v>
      </c>
      <c r="AW96" s="165">
        <v>0</v>
      </c>
      <c r="AX96" s="165">
        <v>0</v>
      </c>
      <c r="AY96" s="175">
        <f t="shared" ref="AY96:BS96" si="386">IF(AD96 = 0, "", AD96)</f>
        <v>3</v>
      </c>
      <c r="AZ96" s="163" t="str">
        <f t="shared" si="386"/>
        <v/>
      </c>
      <c r="BA96" s="163" t="str">
        <f t="shared" si="386"/>
        <v/>
      </c>
      <c r="BB96" s="163" t="str">
        <f t="shared" si="386"/>
        <v/>
      </c>
      <c r="BC96" s="165">
        <f t="shared" si="386"/>
        <v>2</v>
      </c>
      <c r="BD96" s="163" t="str">
        <f t="shared" si="386"/>
        <v/>
      </c>
      <c r="BE96" s="163" t="str">
        <f t="shared" si="386"/>
        <v/>
      </c>
      <c r="BF96" s="165">
        <f t="shared" si="386"/>
        <v>2</v>
      </c>
      <c r="BG96" s="163" t="str">
        <f t="shared" si="386"/>
        <v/>
      </c>
      <c r="BH96" s="163" t="str">
        <f t="shared" si="386"/>
        <v/>
      </c>
      <c r="BI96" s="163" t="str">
        <f t="shared" si="386"/>
        <v/>
      </c>
      <c r="BJ96" s="163" t="str">
        <f t="shared" si="386"/>
        <v/>
      </c>
      <c r="BK96" s="163" t="str">
        <f t="shared" si="386"/>
        <v/>
      </c>
      <c r="BL96" s="163" t="str">
        <f t="shared" si="386"/>
        <v/>
      </c>
      <c r="BM96" s="163" t="str">
        <f t="shared" si="386"/>
        <v/>
      </c>
      <c r="BN96" s="165">
        <f t="shared" si="386"/>
        <v>2</v>
      </c>
      <c r="BO96" s="171">
        <f t="shared" si="386"/>
        <v>1</v>
      </c>
      <c r="BP96" s="163" t="str">
        <f t="shared" si="386"/>
        <v/>
      </c>
      <c r="BQ96" s="163" t="str">
        <f t="shared" si="386"/>
        <v/>
      </c>
      <c r="BR96" s="163" t="str">
        <f t="shared" si="386"/>
        <v/>
      </c>
      <c r="BS96" s="173" t="str">
        <f t="shared" si="386"/>
        <v/>
      </c>
      <c r="BT96" s="175" t="e">
        <f>$AY96*Assembly!Z$4+$AZ96*Assembly!Z$5+$BA96*Assembly!Z$6+$BB96*Assembly!Z$7+$BC96*Assembly!Z$8+$BD96*Assembly!Z$9+$BE96*Assembly!Z$10+$BF96*Assembly!Z$11+$BG96*Assembly!Z$12+$BH96*Assembly!Z$13+$BI96*Assembly!Z$14+$BJ96*Assembly!Z$15+$BK96*Assembly!Z$16+$BL96*Assembly!Z$17+$BM96*Assembly!Z$18+$BN96*Assembly!Z$19+$BO96*Assembly!Z$20+$BP96*Assembly!Z$21+$BQ96*Assembly!Z$22+$BR96*Assembly!Z$23+$BS96*Assembly!Z$24</f>
        <v>#VALUE!</v>
      </c>
      <c r="BU96" s="165" t="e">
        <f t="shared" si="3"/>
        <v>#VALUE!</v>
      </c>
      <c r="BV96" s="176"/>
      <c r="BW96" s="165" t="e">
        <f>$AY96*Assembly!AD$4+$AZ96*Assembly!AD$5+$BA96*Assembly!AD$6+$BB96*Assembly!AD$7+$BC96*Assembly!AD$8+$BD96*Assembly!AD$9+$BE96*Assembly!AD$10+$BF96*Assembly!AD$11+$BG96*Assembly!AD$12+$BH96*Assembly!AD$13+$BI96*Assembly!AD$14+$BJ96*Assembly!AD$15+$BK96*Assembly!AD$16+$BL96*Assembly!AD$17+$BM96*Assembly!AD$18+$BN96*Assembly!AD$19+$BO96*Assembly!AD$20+$BP96*Assembly!AD$21+$BQ96*Assembly!AD$22+$BR96*Assembly!AD$23+$BS96*Assembly!AD$24</f>
        <v>#VALUE!</v>
      </c>
      <c r="BX96" s="180" t="e">
        <f t="shared" si="4"/>
        <v>#VALUE!</v>
      </c>
      <c r="BY96" s="181" t="e">
        <f t="shared" si="5"/>
        <v>#VALUE!</v>
      </c>
      <c r="BZ96" s="182" t="e">
        <f t="shared" si="6"/>
        <v>#VALUE!</v>
      </c>
      <c r="CA96" s="181" t="e">
        <f t="shared" si="7"/>
        <v>#VALUE!</v>
      </c>
      <c r="CB96" s="165" t="e">
        <f>$AY96*Assembly!Y$4+$AZ96*Assembly!Y$5+$BA96*Assembly!Y$6+$BB96*Assembly!Y$7+$BC96*Assembly!Y$8+$BD96*Assembly!Y$9+$BE96*Assembly!Y$10+$BF96*Assembly!Y$11+$BG96*Assembly!Y$12+$BH96*Assembly!Y$13+$BI96*Assembly!Y$14+$BJ96*Assembly!Y$15+$BK96*Assembly!Y$16+$BL96*Assembly!Y$17+$BM96*Assembly!Y$18+$BN96*Assembly!Y$19+$BO96*Assembly!Y$20+$BP96*Assembly!Y$21+$BQ96*Assembly!Y$22+$BR96*Assembly!Y$23+$BS96*Assembly!Y$24</f>
        <v>#VALUE!</v>
      </c>
      <c r="CC96" s="165" t="e">
        <f t="shared" si="8"/>
        <v>#VALUE!</v>
      </c>
      <c r="CD96" s="136" t="e">
        <f t="shared" si="9"/>
        <v>#VALUE!</v>
      </c>
      <c r="CE96" s="184" t="e">
        <f>$AY96*Assembly!AC$4+$AZ96*Assembly!AC$5+$BA96*Assembly!AC$6+$BB96*Assembly!AC$7+$BC96*Assembly!AC$8+$BD96*Assembly!AC$9+$BE96*Assembly!AC$10+$BF96*Assembly!AC$11+$BG96*Assembly!AC$12+$BH96*Assembly!AC$13+$BI96*Assembly!AC$14+$BJ96*Assembly!AC$15+$BK96*Assembly!AC$16+$BL96*Assembly!AC$17+$BM96*Assembly!AC$18+$BN96*Assembly!AC$19+$BO96*Assembly!AC$20+$BP96*Assembly!AC$21+$BQ96*Assembly!AC$22+$BR96*Assembly!AC$23+$BS96*Assembly!AC$24</f>
        <v>#VALUE!</v>
      </c>
      <c r="CF96" s="153" t="e">
        <f>$AY96*Assembly!M$4+$AZ96*Assembly!M$5+$BA96*Assembly!M$6+$BB96*Assembly!M$7+$BC96*Assembly!M$8+$BD96*Assembly!M$9+$BE96*Assembly!M$10+$BF96*Assembly!M$11+$BG96*Assembly!M$12+$BH96*Assembly!M$13+$BI96*Assembly!M$14+$BJ96*Assembly!M$15+$BK96*Assembly!M$16+$BL96*Assembly!M$17+$BM96*Assembly!M$18+$BN96*Assembly!M$19+$BO96*Assembly!M$20+$BP96*Assembly!M$21+$BQ96*Assembly!M$22+$BR96*Assembly!M$23+$BS96*Assembly!M$24</f>
        <v>#VALUE!</v>
      </c>
      <c r="CG96" s="153" t="e">
        <f>$AY96*Assembly!N$4+$AZ96*Assembly!N$5+$BA96*Assembly!N$6+$BB96*Assembly!N$7+$BC96*Assembly!N$8+$BD96*Assembly!N$9+$BE96*Assembly!N$10+$BF96*Assembly!N$11+$BG96*Assembly!N$12+$BH96*Assembly!N$13+$BI96*Assembly!N$14+$BJ96*Assembly!N$15+$BK96*Assembly!N$16+$BL96*Assembly!N$17+$BM96*Assembly!N$18+$BN96*Assembly!N$19+$BO96*Assembly!N$20+$BP96*Assembly!N$21+$BQ96*Assembly!N$22+$BR96*Assembly!N$23+$BS96*Assembly!N$24</f>
        <v>#VALUE!</v>
      </c>
      <c r="CH96" s="153" t="e">
        <f>$AY96*Assembly!O$4+$AZ96*Assembly!O$5+$BA96*Assembly!O$6+$BB96*Assembly!O$7+$BC96*Assembly!O$8+$BD96*Assembly!O$9+$BE96*Assembly!O$10+$BF96*Assembly!O$11+$BG96*Assembly!O$12+$BH96*Assembly!O$13+$BI96*Assembly!O$14+$BJ96*Assembly!O$15+$BK96*Assembly!O$16+$BL96*Assembly!O$17+$BM96*Assembly!O$18+$BN96*Assembly!O$19+$BO96*Assembly!O$20+$BP96*Assembly!O$21+$BQ96*Assembly!O$22+$BR96*Assembly!O$23+$BS96*Assembly!O$24</f>
        <v>#VALUE!</v>
      </c>
      <c r="CI96" s="142" t="e">
        <f>$AY96*Assembly!P$4+$AZ96*Assembly!P$5+$BA96*Assembly!P$6+$BB96*Assembly!P$7+$BC96*Assembly!P$8+$BD96*Assembly!P$9+$BE96*Assembly!P$10+$BF96*Assembly!P$11+$BG96*Assembly!P$12+$BH96*Assembly!P$13+$BI96*Assembly!P$14+$BJ96*Assembly!P$15+$BK96*Assembly!P$16+$BL96*Assembly!P$17+$BM96*Assembly!P$18+$BN96*Assembly!P$19+$BO96*Assembly!P$20+$BP96*Assembly!P$21+$BQ96*Assembly!P$22+$BR96*Assembly!P$23+$BS96*Assembly!P$24</f>
        <v>#VALUE!</v>
      </c>
      <c r="CJ96" s="142" t="e">
        <f>$AY96*Assembly!Q$4+$AZ96*Assembly!Q$5+$BA96*Assembly!Q$6+$BB96*Assembly!Q$7+$BC96*Assembly!Q$8+$BD96*Assembly!Q$9+$BE96*Assembly!Q$10+$BF96*Assembly!Q$11+$BG96*Assembly!Q$12+$BH96*Assembly!Q$13+$BI96*Assembly!Q$14+$BJ96*Assembly!Q$15+$BK96*Assembly!Q$16+$BL96*Assembly!Q$17+$BM96*Assembly!Q$18+$BN96*Assembly!Q$19+$BO96*Assembly!Q$20+$BP96*Assembly!Q$21+$BQ96*Assembly!Q$22+$BR96*Assembly!Q$23+$BS96*Assembly!Q$24</f>
        <v>#VALUE!</v>
      </c>
      <c r="CK96" s="153" t="e">
        <f>$AY96*Assembly!R$4+$AZ96*Assembly!R$5+$BA96*Assembly!R$6+$BB96*Assembly!R$7+$BC96*Assembly!R$8+$BD96*Assembly!R$9+$BE96*Assembly!R$10+$BF96*Assembly!R$11+$BG96*Assembly!R$12+$BH96*Assembly!R$13+$BI96*Assembly!R$14+$BJ96*Assembly!R$15+$BK96*Assembly!R$16+$BL96*Assembly!R$17+$BM96*Assembly!R$18+$BN96*Assembly!R$19+$BO96*Assembly!R$20+$BP96*Assembly!R$21+$BQ96*Assembly!R$22+$BR96*Assembly!R$23+$BS96*Assembly!R$24</f>
        <v>#VALUE!</v>
      </c>
      <c r="CL96" s="142" t="e">
        <f>$AY96*Assembly!S$4+$AZ96*Assembly!S$5+$BA96*Assembly!S$6+$BB96*Assembly!S$7+$BC96*Assembly!S$8+$BD96*Assembly!S$9+$BE96*Assembly!S$10+$BF96*Assembly!S$11+$BG96*Assembly!S$12+$BH96*Assembly!S$13+$BI96*Assembly!S$14+$BJ96*Assembly!S$15+$BK96*Assembly!S$16+$BL96*Assembly!S$17+$BM96*Assembly!S$18+$BN96*Assembly!S$19+$BO96*Assembly!S$20+$BP96*Assembly!S$21+$BQ96*Assembly!S$22+$BR96*Assembly!S$23+$BS96*Assembly!S$24</f>
        <v>#VALUE!</v>
      </c>
      <c r="CM96" s="142" t="e">
        <f>$AY96*Assembly!T$4+$AZ96*Assembly!T$5+$BA96*Assembly!T$6+$BB96*Assembly!T$7+$BC96*Assembly!T$8+$BD96*Assembly!T$9+$BE96*Assembly!T$10+$BF96*Assembly!T$11+$BG96*Assembly!T$12+$BH96*Assembly!T$13+$BI96*Assembly!T$14+$BJ96*Assembly!T$15+$BK96*Assembly!T$16+$BL96*Assembly!T$17+$BM96*Assembly!T$18+$BN96*Assembly!T$19+$BO96*Assembly!T$20+$BP96*Assembly!T$21+$BQ96*Assembly!T$22+$BR96*Assembly!T$23+$BS96*Assembly!T$24</f>
        <v>#VALUE!</v>
      </c>
      <c r="CN96" s="142" t="e">
        <f>$AY96*Assembly!U$4+$AZ96*Assembly!U$5+$BA96*Assembly!U$6+$BB96*Assembly!U$7+$BC96*Assembly!U$8+$BD96*Assembly!U$9+$BE96*Assembly!U$10+$BF96*Assembly!U$11+$BG96*Assembly!U$12+$BH96*Assembly!U$13+$BI96*Assembly!U$14+$BJ96*Assembly!U$15+$BK96*Assembly!U$16+$BL96*Assembly!U$17+$BM96*Assembly!U$18+$BN96*Assembly!U$19+$BO96*Assembly!U$20+$BP96*Assembly!U$21+$BQ96*Assembly!U$22+$BR96*Assembly!U$23+$BS96*Assembly!U$24</f>
        <v>#VALUE!</v>
      </c>
      <c r="CO96" s="153" t="e">
        <f>$AY96*Assembly!V$4+$AZ96*Assembly!V$5+$BA96*Assembly!V$6+$BB96*Assembly!V$7+$BC96*Assembly!V$8+$BD96*Assembly!V$9+$BE96*Assembly!V$10+$BF96*Assembly!V$11+$BG96*Assembly!V$12+$BH96*Assembly!V$13+$BI96*Assembly!V$14+$BJ96*Assembly!V$15+$BK96*Assembly!V$16+$BL96*Assembly!V$17+$BM96*Assembly!V$18+$BN96*Assembly!V$19+$BO96*Assembly!V$20+$BP96*Assembly!V$21+$BQ96*Assembly!V$22+$BR96*Assembly!V$23+$BS96*Assembly!V$24</f>
        <v>#VALUE!</v>
      </c>
      <c r="CP96" s="153" t="e">
        <f>CF96*Refining!$F$3</f>
        <v>#VALUE!</v>
      </c>
      <c r="CQ96" s="153" t="e">
        <f>CG96*Refining!$F$4</f>
        <v>#VALUE!</v>
      </c>
      <c r="CR96" s="153" t="e">
        <f>CH96*Refining!$F$5</f>
        <v>#VALUE!</v>
      </c>
      <c r="CS96" s="153" t="e">
        <f>CI96*Refining!$F$6</f>
        <v>#VALUE!</v>
      </c>
      <c r="CT96" s="153" t="e">
        <f>CJ96*Refining!$F$7</f>
        <v>#VALUE!</v>
      </c>
      <c r="CU96" s="153" t="e">
        <f>CK96*Refining!$F$8</f>
        <v>#VALUE!</v>
      </c>
      <c r="CV96" s="153" t="e">
        <f>CL96*Refining!$F$9</f>
        <v>#VALUE!</v>
      </c>
      <c r="CW96" s="153" t="e">
        <f>CM96*Refining!$F$10</f>
        <v>#VALUE!</v>
      </c>
      <c r="CX96" s="153" t="e">
        <f>CN96*Refining!$F$11</f>
        <v>#VALUE!</v>
      </c>
      <c r="CY96" s="153" t="e">
        <f>CO96*Refining!$F$12</f>
        <v>#VALUE!</v>
      </c>
      <c r="CZ96" s="190" t="e">
        <f t="shared" ref="CZ96:DS96" si="387">IF(CF96 = 0, "", CF96)</f>
        <v>#VALUE!</v>
      </c>
      <c r="DA96" s="191" t="e">
        <f t="shared" si="387"/>
        <v>#VALUE!</v>
      </c>
      <c r="DB96" s="197" t="e">
        <f t="shared" si="387"/>
        <v>#VALUE!</v>
      </c>
      <c r="DC96" s="191" t="e">
        <f t="shared" si="387"/>
        <v>#VALUE!</v>
      </c>
      <c r="DD96" s="193" t="e">
        <f t="shared" si="387"/>
        <v>#VALUE!</v>
      </c>
      <c r="DE96" s="197" t="e">
        <f t="shared" si="387"/>
        <v>#VALUE!</v>
      </c>
      <c r="DF96" s="193" t="e">
        <f t="shared" si="387"/>
        <v>#VALUE!</v>
      </c>
      <c r="DG96" s="193" t="e">
        <f t="shared" si="387"/>
        <v>#VALUE!</v>
      </c>
      <c r="DH96" s="191" t="e">
        <f t="shared" si="387"/>
        <v>#VALUE!</v>
      </c>
      <c r="DI96" s="195" t="e">
        <f t="shared" si="387"/>
        <v>#VALUE!</v>
      </c>
      <c r="DJ96" s="190" t="e">
        <f t="shared" si="387"/>
        <v>#VALUE!</v>
      </c>
      <c r="DK96" s="191" t="e">
        <f t="shared" si="387"/>
        <v>#VALUE!</v>
      </c>
      <c r="DL96" s="197" t="e">
        <f t="shared" si="387"/>
        <v>#VALUE!</v>
      </c>
      <c r="DM96" s="191" t="e">
        <f t="shared" si="387"/>
        <v>#VALUE!</v>
      </c>
      <c r="DN96" s="193" t="e">
        <f t="shared" si="387"/>
        <v>#VALUE!</v>
      </c>
      <c r="DO96" s="197" t="e">
        <f t="shared" si="387"/>
        <v>#VALUE!</v>
      </c>
      <c r="DP96" s="197" t="e">
        <f t="shared" si="387"/>
        <v>#VALUE!</v>
      </c>
      <c r="DQ96" s="191" t="e">
        <f t="shared" si="387"/>
        <v>#VALUE!</v>
      </c>
      <c r="DR96" s="191" t="e">
        <f t="shared" si="387"/>
        <v>#VALUE!</v>
      </c>
      <c r="DS96" s="195" t="e">
        <f t="shared" si="387"/>
        <v>#VALUE!</v>
      </c>
      <c r="DT96" s="190" t="e">
        <f t="shared" si="11"/>
        <v>#VALUE!</v>
      </c>
      <c r="DU96" s="197" t="e">
        <f t="shared" si="12"/>
        <v>#VALUE!</v>
      </c>
      <c r="DV96" s="165" t="e">
        <f>CZ96*'Ores &amp; Ingots'!$C$3+DA96*'Ores &amp; Ingots'!$C$4+DB96*'Ores &amp; Ingots'!$C$5+DC96*'Ores &amp; Ingots'!$C$6+DD96*'Ores &amp; Ingots'!$C$7+DE96*'Ores &amp; Ingots'!$C$8+DF96*'Ores &amp; Ingots'!$C$9+DG96*'Ores &amp; Ingots'!$C$10+DH96*'Ores &amp; Ingots'!$C$11+DI96*'Ores &amp; Ingots'!$C$12</f>
        <v>#VALUE!</v>
      </c>
      <c r="DW96" s="165" t="e">
        <f>DJ96*'Ores &amp; Ingots'!$B$3+DK96*'Ores &amp; Ingots'!$B$4+DL96*'Ores &amp; Ingots'!$B$5+DM96*'Ores &amp; Ingots'!$B$6+DN96*'Ores &amp; Ingots'!$B$7+DO96*'Ores &amp; Ingots'!$B$8+DP96*'Ores &amp; Ingots'!$B$9+DQ96*'Ores &amp; Ingots'!$B$10+DR96*'Ores &amp; Ingots'!$B$11+DS96*'Ores &amp; Ingots'!$B$12</f>
        <v>#VALUE!</v>
      </c>
      <c r="DX96" s="197" t="e">
        <f>CZ96*Refining!$G$3+DA96*Refining!$G$4+DB96*Refining!$G$5+DC96*Refining!$G$6+DD96*Refining!$G$7+DE96*Refining!$G$8+DF96*Refining!$G$9+DG96*Refining!$G$10+DH96*Refining!$G$11+DI96*Refining!$G$12</f>
        <v>#VALUE!</v>
      </c>
      <c r="DY96" s="197" t="e">
        <f t="shared" si="13"/>
        <v>#VALUE!</v>
      </c>
      <c r="DZ96" s="199" t="e">
        <f t="shared" si="14"/>
        <v>#VALUE!</v>
      </c>
      <c r="EA96" s="190" t="e">
        <f t="shared" si="15"/>
        <v>#VALUE!</v>
      </c>
      <c r="EB96" s="200" t="e">
        <f t="shared" ref="EB96:EC96" si="388">EA96/60</f>
        <v>#VALUE!</v>
      </c>
      <c r="EC96" s="200" t="e">
        <f t="shared" si="388"/>
        <v>#VALUE!</v>
      </c>
      <c r="ED96" s="190" t="e">
        <f t="shared" si="17"/>
        <v>#VALUE!</v>
      </c>
      <c r="EE96" s="200" t="e">
        <f t="shared" ref="EE96:EF96" si="389">ED96/1000</f>
        <v>#VALUE!</v>
      </c>
      <c r="EF96" s="201" t="e">
        <f t="shared" si="389"/>
        <v>#VALUE!</v>
      </c>
      <c r="EG96" s="136" t="e">
        <f t="shared" si="19"/>
        <v>#VALUE!</v>
      </c>
      <c r="EH96" s="138" t="e">
        <f t="shared" si="20"/>
        <v>#VALUE!</v>
      </c>
      <c r="EI96" s="133" t="s">
        <v>28</v>
      </c>
    </row>
    <row r="97" spans="1:139" ht="12.75" x14ac:dyDescent="0.2">
      <c r="A97" s="865"/>
      <c r="B97" s="297" t="s">
        <v>319</v>
      </c>
      <c r="C97" s="216" t="s">
        <v>156</v>
      </c>
      <c r="D97" s="216">
        <v>3</v>
      </c>
      <c r="E97" s="216">
        <v>3</v>
      </c>
      <c r="F97" s="216">
        <v>2</v>
      </c>
      <c r="G97" s="335">
        <f t="shared" si="0"/>
        <v>281.25</v>
      </c>
      <c r="H97" s="336">
        <v>45</v>
      </c>
      <c r="I97" s="336">
        <v>45</v>
      </c>
      <c r="J97" s="337">
        <f>H97/Main!$D$9</f>
        <v>9</v>
      </c>
      <c r="K97" s="337">
        <f>I97/Main!$D$10</f>
        <v>22.5</v>
      </c>
      <c r="L97" s="337">
        <f t="shared" si="1"/>
        <v>2.5</v>
      </c>
      <c r="M97" s="337">
        <v>1</v>
      </c>
      <c r="N97" s="372" t="s">
        <v>28</v>
      </c>
      <c r="O97" s="339" t="s">
        <v>28</v>
      </c>
      <c r="P97" s="340"/>
      <c r="Q97" s="341"/>
      <c r="R97" s="340"/>
      <c r="S97" s="342"/>
      <c r="T97" s="342"/>
      <c r="U97" s="340"/>
      <c r="V97" s="340"/>
      <c r="W97" s="341">
        <v>2000000</v>
      </c>
      <c r="X97" s="342"/>
      <c r="Y97" s="340"/>
      <c r="Z97" s="340"/>
      <c r="AA97" s="340"/>
      <c r="AB97" s="340"/>
      <c r="AC97" s="375" t="s">
        <v>28</v>
      </c>
      <c r="AD97" s="259">
        <v>40</v>
      </c>
      <c r="AE97" s="259">
        <v>0</v>
      </c>
      <c r="AF97" s="259">
        <v>0</v>
      </c>
      <c r="AG97" s="259">
        <v>40</v>
      </c>
      <c r="AH97" s="259">
        <v>40</v>
      </c>
      <c r="AI97" s="259">
        <v>0</v>
      </c>
      <c r="AJ97" s="259">
        <v>0</v>
      </c>
      <c r="AK97" s="261">
        <v>300</v>
      </c>
      <c r="AL97" s="259">
        <v>0</v>
      </c>
      <c r="AM97" s="259">
        <v>0</v>
      </c>
      <c r="AN97" s="259">
        <v>120</v>
      </c>
      <c r="AO97" s="259">
        <v>50</v>
      </c>
      <c r="AP97" s="259">
        <v>0</v>
      </c>
      <c r="AQ97" s="259">
        <v>0</v>
      </c>
      <c r="AR97" s="259">
        <v>0</v>
      </c>
      <c r="AS97" s="259">
        <v>1000</v>
      </c>
      <c r="AT97" s="259">
        <v>20</v>
      </c>
      <c r="AU97" s="259">
        <v>0</v>
      </c>
      <c r="AV97" s="259">
        <v>0</v>
      </c>
      <c r="AW97" s="259">
        <v>20</v>
      </c>
      <c r="AX97" s="259">
        <v>0</v>
      </c>
      <c r="AY97" s="257">
        <f t="shared" ref="AY97:BS97" si="390">IF(AD97 = 0, "", AD97)</f>
        <v>40</v>
      </c>
      <c r="AZ97" s="258" t="str">
        <f t="shared" si="390"/>
        <v/>
      </c>
      <c r="BA97" s="258" t="str">
        <f t="shared" si="390"/>
        <v/>
      </c>
      <c r="BB97" s="259">
        <f t="shared" si="390"/>
        <v>40</v>
      </c>
      <c r="BC97" s="259">
        <f t="shared" si="390"/>
        <v>40</v>
      </c>
      <c r="BD97" s="258" t="str">
        <f t="shared" si="390"/>
        <v/>
      </c>
      <c r="BE97" s="258" t="str">
        <f t="shared" si="390"/>
        <v/>
      </c>
      <c r="BF97" s="261">
        <f t="shared" si="390"/>
        <v>300</v>
      </c>
      <c r="BG97" s="258" t="str">
        <f t="shared" si="390"/>
        <v/>
      </c>
      <c r="BH97" s="258" t="str">
        <f t="shared" si="390"/>
        <v/>
      </c>
      <c r="BI97" s="259">
        <f t="shared" si="390"/>
        <v>120</v>
      </c>
      <c r="BJ97" s="259">
        <f t="shared" si="390"/>
        <v>50</v>
      </c>
      <c r="BK97" s="258" t="str">
        <f t="shared" si="390"/>
        <v/>
      </c>
      <c r="BL97" s="258" t="str">
        <f t="shared" si="390"/>
        <v/>
      </c>
      <c r="BM97" s="258" t="str">
        <f t="shared" si="390"/>
        <v/>
      </c>
      <c r="BN97" s="259">
        <f t="shared" si="390"/>
        <v>1000</v>
      </c>
      <c r="BO97" s="259">
        <f t="shared" si="390"/>
        <v>20</v>
      </c>
      <c r="BP97" s="258" t="str">
        <f t="shared" si="390"/>
        <v/>
      </c>
      <c r="BQ97" s="258" t="str">
        <f t="shared" si="390"/>
        <v/>
      </c>
      <c r="BR97" s="259">
        <f t="shared" si="390"/>
        <v>20</v>
      </c>
      <c r="BS97" s="265" t="str">
        <f t="shared" si="390"/>
        <v/>
      </c>
      <c r="BT97" s="257" t="e">
        <f>$AY97*Assembly!Z$4+$AZ97*Assembly!Z$5+$BA97*Assembly!Z$6+$BB97*Assembly!Z$7+$BC97*Assembly!Z$8+$BD97*Assembly!Z$9+$BE97*Assembly!Z$10+$BF97*Assembly!Z$11+$BG97*Assembly!Z$12+$BH97*Assembly!Z$13+$BI97*Assembly!Z$14+$BJ97*Assembly!Z$15+$BK97*Assembly!Z$16+$BL97*Assembly!Z$17+$BM97*Assembly!Z$18+$BN97*Assembly!Z$19+$BO97*Assembly!Z$20+$BP97*Assembly!Z$21+$BQ97*Assembly!Z$22+$BR97*Assembly!Z$23+$BS97*Assembly!Z$24</f>
        <v>#VALUE!</v>
      </c>
      <c r="BU97" s="259" t="e">
        <f t="shared" si="3"/>
        <v>#VALUE!</v>
      </c>
      <c r="BV97" s="267"/>
      <c r="BW97" s="259" t="e">
        <f>$AY97*Assembly!AD$4+$AZ97*Assembly!AD$5+$BA97*Assembly!AD$6+$BB97*Assembly!AD$7+$BC97*Assembly!AD$8+$BD97*Assembly!AD$9+$BE97*Assembly!AD$10+$BF97*Assembly!AD$11+$BG97*Assembly!AD$12+$BH97*Assembly!AD$13+$BI97*Assembly!AD$14+$BJ97*Assembly!AD$15+$BK97*Assembly!AD$16+$BL97*Assembly!AD$17+$BM97*Assembly!AD$18+$BN97*Assembly!AD$19+$BO97*Assembly!AD$20+$BP97*Assembly!AD$21+$BQ97*Assembly!AD$22+$BR97*Assembly!AD$23+$BS97*Assembly!AD$24</f>
        <v>#VALUE!</v>
      </c>
      <c r="BX97" s="268" t="e">
        <f t="shared" si="4"/>
        <v>#VALUE!</v>
      </c>
      <c r="BY97" s="269" t="e">
        <f t="shared" si="5"/>
        <v>#VALUE!</v>
      </c>
      <c r="BZ97" s="272" t="e">
        <f t="shared" si="6"/>
        <v>#VALUE!</v>
      </c>
      <c r="CA97" s="269" t="e">
        <f t="shared" si="7"/>
        <v>#VALUE!</v>
      </c>
      <c r="CB97" s="259" t="e">
        <f>$AY97*Assembly!Y$4+$AZ97*Assembly!Y$5+$BA97*Assembly!Y$6+$BB97*Assembly!Y$7+$BC97*Assembly!Y$8+$BD97*Assembly!Y$9+$BE97*Assembly!Y$10+$BF97*Assembly!Y$11+$BG97*Assembly!Y$12+$BH97*Assembly!Y$13+$BI97*Assembly!Y$14+$BJ97*Assembly!Y$15+$BK97*Assembly!Y$16+$BL97*Assembly!Y$17+$BM97*Assembly!Y$18+$BN97*Assembly!Y$19+$BO97*Assembly!Y$20+$BP97*Assembly!Y$21+$BQ97*Assembly!Y$22+$BR97*Assembly!Y$23+$BS97*Assembly!Y$24</f>
        <v>#VALUE!</v>
      </c>
      <c r="CC97" s="259" t="e">
        <f t="shared" si="8"/>
        <v>#VALUE!</v>
      </c>
      <c r="CD97" s="273" t="e">
        <f t="shared" si="9"/>
        <v>#VALUE!</v>
      </c>
      <c r="CE97" s="274" t="e">
        <f>$AY97*Assembly!AC$4+$AZ97*Assembly!AC$5+$BA97*Assembly!AC$6+$BB97*Assembly!AC$7+$BC97*Assembly!AC$8+$BD97*Assembly!AC$9+$BE97*Assembly!AC$10+$BF97*Assembly!AC$11+$BG97*Assembly!AC$12+$BH97*Assembly!AC$13+$BI97*Assembly!AC$14+$BJ97*Assembly!AC$15+$BK97*Assembly!AC$16+$BL97*Assembly!AC$17+$BM97*Assembly!AC$18+$BN97*Assembly!AC$19+$BO97*Assembly!AC$20+$BP97*Assembly!AC$21+$BQ97*Assembly!AC$22+$BR97*Assembly!AC$23+$BS97*Assembly!AC$24</f>
        <v>#VALUE!</v>
      </c>
      <c r="CF97" s="341" t="e">
        <f>$AY97*Assembly!M$4+$AZ97*Assembly!M$5+$BA97*Assembly!M$6+$BB97*Assembly!M$7+$BC97*Assembly!M$8+$BD97*Assembly!M$9+$BE97*Assembly!M$10+$BF97*Assembly!M$11+$BG97*Assembly!M$12+$BH97*Assembly!M$13+$BI97*Assembly!M$14+$BJ97*Assembly!M$15+$BK97*Assembly!M$16+$BL97*Assembly!M$17+$BM97*Assembly!M$18+$BN97*Assembly!M$19+$BO97*Assembly!M$20+$BP97*Assembly!M$21+$BQ97*Assembly!M$22+$BR97*Assembly!M$23+$BS97*Assembly!M$24</f>
        <v>#VALUE!</v>
      </c>
      <c r="CG97" s="341" t="e">
        <f>$AY97*Assembly!N$4+$AZ97*Assembly!N$5+$BA97*Assembly!N$6+$BB97*Assembly!N$7+$BC97*Assembly!N$8+$BD97*Assembly!N$9+$BE97*Assembly!N$10+$BF97*Assembly!N$11+$BG97*Assembly!N$12+$BH97*Assembly!N$13+$BI97*Assembly!N$14+$BJ97*Assembly!N$15+$BK97*Assembly!N$16+$BL97*Assembly!N$17+$BM97*Assembly!N$18+$BN97*Assembly!N$19+$BO97*Assembly!N$20+$BP97*Assembly!N$21+$BQ97*Assembly!N$22+$BR97*Assembly!N$23+$BS97*Assembly!N$24</f>
        <v>#VALUE!</v>
      </c>
      <c r="CH97" s="341" t="e">
        <f>$AY97*Assembly!O$4+$AZ97*Assembly!O$5+$BA97*Assembly!O$6+$BB97*Assembly!O$7+$BC97*Assembly!O$8+$BD97*Assembly!O$9+$BE97*Assembly!O$10+$BF97*Assembly!O$11+$BG97*Assembly!O$12+$BH97*Assembly!O$13+$BI97*Assembly!O$14+$BJ97*Assembly!O$15+$BK97*Assembly!O$16+$BL97*Assembly!O$17+$BM97*Assembly!O$18+$BN97*Assembly!O$19+$BO97*Assembly!O$20+$BP97*Assembly!O$21+$BQ97*Assembly!O$22+$BR97*Assembly!O$23+$BS97*Assembly!O$24</f>
        <v>#VALUE!</v>
      </c>
      <c r="CI97" s="336" t="e">
        <f>$AY97*Assembly!P$4+$AZ97*Assembly!P$5+$BA97*Assembly!P$6+$BB97*Assembly!P$7+$BC97*Assembly!P$8+$BD97*Assembly!P$9+$BE97*Assembly!P$10+$BF97*Assembly!P$11+$BG97*Assembly!P$12+$BH97*Assembly!P$13+$BI97*Assembly!P$14+$BJ97*Assembly!P$15+$BK97*Assembly!P$16+$BL97*Assembly!P$17+$BM97*Assembly!P$18+$BN97*Assembly!P$19+$BO97*Assembly!P$20+$BP97*Assembly!P$21+$BQ97*Assembly!P$22+$BR97*Assembly!P$23+$BS97*Assembly!P$24</f>
        <v>#VALUE!</v>
      </c>
      <c r="CJ97" s="336" t="e">
        <f>$AY97*Assembly!Q$4+$AZ97*Assembly!Q$5+$BA97*Assembly!Q$6+$BB97*Assembly!Q$7+$BC97*Assembly!Q$8+$BD97*Assembly!Q$9+$BE97*Assembly!Q$10+$BF97*Assembly!Q$11+$BG97*Assembly!Q$12+$BH97*Assembly!Q$13+$BI97*Assembly!Q$14+$BJ97*Assembly!Q$15+$BK97*Assembly!Q$16+$BL97*Assembly!Q$17+$BM97*Assembly!Q$18+$BN97*Assembly!Q$19+$BO97*Assembly!Q$20+$BP97*Assembly!Q$21+$BQ97*Assembly!Q$22+$BR97*Assembly!Q$23+$BS97*Assembly!Q$24</f>
        <v>#VALUE!</v>
      </c>
      <c r="CK97" s="341" t="e">
        <f>$AY97*Assembly!R$4+$AZ97*Assembly!R$5+$BA97*Assembly!R$6+$BB97*Assembly!R$7+$BC97*Assembly!R$8+$BD97*Assembly!R$9+$BE97*Assembly!R$10+$BF97*Assembly!R$11+$BG97*Assembly!R$12+$BH97*Assembly!R$13+$BI97*Assembly!R$14+$BJ97*Assembly!R$15+$BK97*Assembly!R$16+$BL97*Assembly!R$17+$BM97*Assembly!R$18+$BN97*Assembly!R$19+$BO97*Assembly!R$20+$BP97*Assembly!R$21+$BQ97*Assembly!R$22+$BR97*Assembly!R$23+$BS97*Assembly!R$24</f>
        <v>#VALUE!</v>
      </c>
      <c r="CL97" s="336" t="e">
        <f>$AY97*Assembly!S$4+$AZ97*Assembly!S$5+$BA97*Assembly!S$6+$BB97*Assembly!S$7+$BC97*Assembly!S$8+$BD97*Assembly!S$9+$BE97*Assembly!S$10+$BF97*Assembly!S$11+$BG97*Assembly!S$12+$BH97*Assembly!S$13+$BI97*Assembly!S$14+$BJ97*Assembly!S$15+$BK97*Assembly!S$16+$BL97*Assembly!S$17+$BM97*Assembly!S$18+$BN97*Assembly!S$19+$BO97*Assembly!S$20+$BP97*Assembly!S$21+$BQ97*Assembly!S$22+$BR97*Assembly!S$23+$BS97*Assembly!S$24</f>
        <v>#VALUE!</v>
      </c>
      <c r="CM97" s="336" t="e">
        <f>$AY97*Assembly!T$4+$AZ97*Assembly!T$5+$BA97*Assembly!T$6+$BB97*Assembly!T$7+$BC97*Assembly!T$8+$BD97*Assembly!T$9+$BE97*Assembly!T$10+$BF97*Assembly!T$11+$BG97*Assembly!T$12+$BH97*Assembly!T$13+$BI97*Assembly!T$14+$BJ97*Assembly!T$15+$BK97*Assembly!T$16+$BL97*Assembly!T$17+$BM97*Assembly!T$18+$BN97*Assembly!T$19+$BO97*Assembly!T$20+$BP97*Assembly!T$21+$BQ97*Assembly!T$22+$BR97*Assembly!T$23+$BS97*Assembly!T$24</f>
        <v>#VALUE!</v>
      </c>
      <c r="CN97" s="336" t="e">
        <f>$AY97*Assembly!U$4+$AZ97*Assembly!U$5+$BA97*Assembly!U$6+$BB97*Assembly!U$7+$BC97*Assembly!U$8+$BD97*Assembly!U$9+$BE97*Assembly!U$10+$BF97*Assembly!U$11+$BG97*Assembly!U$12+$BH97*Assembly!U$13+$BI97*Assembly!U$14+$BJ97*Assembly!U$15+$BK97*Assembly!U$16+$BL97*Assembly!U$17+$BM97*Assembly!U$18+$BN97*Assembly!U$19+$BO97*Assembly!U$20+$BP97*Assembly!U$21+$BQ97*Assembly!U$22+$BR97*Assembly!U$23+$BS97*Assembly!U$24</f>
        <v>#VALUE!</v>
      </c>
      <c r="CO97" s="341" t="e">
        <f>$AY97*Assembly!V$4+$AZ97*Assembly!V$5+$BA97*Assembly!V$6+$BB97*Assembly!V$7+$BC97*Assembly!V$8+$BD97*Assembly!V$9+$BE97*Assembly!V$10+$BF97*Assembly!V$11+$BG97*Assembly!V$12+$BH97*Assembly!V$13+$BI97*Assembly!V$14+$BJ97*Assembly!V$15+$BK97*Assembly!V$16+$BL97*Assembly!V$17+$BM97*Assembly!V$18+$BN97*Assembly!V$19+$BO97*Assembly!V$20+$BP97*Assembly!V$21+$BQ97*Assembly!V$22+$BR97*Assembly!V$23+$BS97*Assembly!V$24</f>
        <v>#VALUE!</v>
      </c>
      <c r="CP97" s="341" t="e">
        <f>CF97*Refining!$F$3</f>
        <v>#VALUE!</v>
      </c>
      <c r="CQ97" s="341" t="e">
        <f>CG97*Refining!$F$4</f>
        <v>#VALUE!</v>
      </c>
      <c r="CR97" s="341" t="e">
        <f>CH97*Refining!$F$5</f>
        <v>#VALUE!</v>
      </c>
      <c r="CS97" s="341" t="e">
        <f>CI97*Refining!$F$6</f>
        <v>#VALUE!</v>
      </c>
      <c r="CT97" s="341" t="e">
        <f>CJ97*Refining!$F$7</f>
        <v>#VALUE!</v>
      </c>
      <c r="CU97" s="341" t="e">
        <f>CK97*Refining!$F$8</f>
        <v>#VALUE!</v>
      </c>
      <c r="CV97" s="341" t="e">
        <f>CL97*Refining!$F$9</f>
        <v>#VALUE!</v>
      </c>
      <c r="CW97" s="341" t="e">
        <f>CM97*Refining!$F$10</f>
        <v>#VALUE!</v>
      </c>
      <c r="CX97" s="341" t="e">
        <f>CN97*Refining!$F$11</f>
        <v>#VALUE!</v>
      </c>
      <c r="CY97" s="341" t="e">
        <f>CO97*Refining!$F$12</f>
        <v>#VALUE!</v>
      </c>
      <c r="CZ97" s="277" t="e">
        <f t="shared" ref="CZ97:DS97" si="391">IF(CF97 = 0, "", CF97)</f>
        <v>#VALUE!</v>
      </c>
      <c r="DA97" s="278" t="e">
        <f t="shared" si="391"/>
        <v>#VALUE!</v>
      </c>
      <c r="DB97" s="278" t="e">
        <f t="shared" si="391"/>
        <v>#VALUE!</v>
      </c>
      <c r="DC97" s="279" t="e">
        <f t="shared" si="391"/>
        <v>#VALUE!</v>
      </c>
      <c r="DD97" s="280" t="e">
        <f t="shared" si="391"/>
        <v>#VALUE!</v>
      </c>
      <c r="DE97" s="278" t="e">
        <f t="shared" si="391"/>
        <v>#VALUE!</v>
      </c>
      <c r="DF97" s="280" t="e">
        <f t="shared" si="391"/>
        <v>#VALUE!</v>
      </c>
      <c r="DG97" s="280" t="e">
        <f t="shared" si="391"/>
        <v>#VALUE!</v>
      </c>
      <c r="DH97" s="279" t="e">
        <f t="shared" si="391"/>
        <v>#VALUE!</v>
      </c>
      <c r="DI97" s="282" t="e">
        <f t="shared" si="391"/>
        <v>#VALUE!</v>
      </c>
      <c r="DJ97" s="277" t="e">
        <f t="shared" si="391"/>
        <v>#VALUE!</v>
      </c>
      <c r="DK97" s="278" t="e">
        <f t="shared" si="391"/>
        <v>#VALUE!</v>
      </c>
      <c r="DL97" s="278" t="e">
        <f t="shared" si="391"/>
        <v>#VALUE!</v>
      </c>
      <c r="DM97" s="279" t="e">
        <f t="shared" si="391"/>
        <v>#VALUE!</v>
      </c>
      <c r="DN97" s="280" t="e">
        <f t="shared" si="391"/>
        <v>#VALUE!</v>
      </c>
      <c r="DO97" s="278" t="e">
        <f t="shared" si="391"/>
        <v>#VALUE!</v>
      </c>
      <c r="DP97" s="278" t="e">
        <f t="shared" si="391"/>
        <v>#VALUE!</v>
      </c>
      <c r="DQ97" s="279" t="e">
        <f t="shared" si="391"/>
        <v>#VALUE!</v>
      </c>
      <c r="DR97" s="279" t="e">
        <f t="shared" si="391"/>
        <v>#VALUE!</v>
      </c>
      <c r="DS97" s="282" t="e">
        <f t="shared" si="391"/>
        <v>#VALUE!</v>
      </c>
      <c r="DT97" s="277" t="e">
        <f t="shared" si="11"/>
        <v>#VALUE!</v>
      </c>
      <c r="DU97" s="278" t="e">
        <f t="shared" si="12"/>
        <v>#VALUE!</v>
      </c>
      <c r="DV97" s="259" t="e">
        <f>CZ97*'Ores &amp; Ingots'!$C$3+DA97*'Ores &amp; Ingots'!$C$4+DB97*'Ores &amp; Ingots'!$C$5+DC97*'Ores &amp; Ingots'!$C$6+DD97*'Ores &amp; Ingots'!$C$7+DE97*'Ores &amp; Ingots'!$C$8+DF97*'Ores &amp; Ingots'!$C$9+DG97*'Ores &amp; Ingots'!$C$10+DH97*'Ores &amp; Ingots'!$C$11+DI97*'Ores &amp; Ingots'!$C$12</f>
        <v>#VALUE!</v>
      </c>
      <c r="DW97" s="259" t="e">
        <f>DJ97*'Ores &amp; Ingots'!$B$3+DK97*'Ores &amp; Ingots'!$B$4+DL97*'Ores &amp; Ingots'!$B$5+DM97*'Ores &amp; Ingots'!$B$6+DN97*'Ores &amp; Ingots'!$B$7+DO97*'Ores &amp; Ingots'!$B$8+DP97*'Ores &amp; Ingots'!$B$9+DQ97*'Ores &amp; Ingots'!$B$10+DR97*'Ores &amp; Ingots'!$B$11+DS97*'Ores &amp; Ingots'!$B$12</f>
        <v>#VALUE!</v>
      </c>
      <c r="DX97" s="278" t="e">
        <f>CZ97*Refining!$G$3+DA97*Refining!$G$4+DB97*Refining!$G$5+DC97*Refining!$G$6+DD97*Refining!$G$7+DE97*Refining!$G$8+DF97*Refining!$G$9+DG97*Refining!$G$10+DH97*Refining!$G$11+DI97*Refining!$G$12</f>
        <v>#VALUE!</v>
      </c>
      <c r="DY97" s="197" t="e">
        <f t="shared" si="13"/>
        <v>#VALUE!</v>
      </c>
      <c r="DZ97" s="284" t="e">
        <f t="shared" si="14"/>
        <v>#VALUE!</v>
      </c>
      <c r="EA97" s="277" t="e">
        <f t="shared" si="15"/>
        <v>#VALUE!</v>
      </c>
      <c r="EB97" s="286" t="e">
        <f t="shared" ref="EB97:EC97" si="392">EA97/60</f>
        <v>#VALUE!</v>
      </c>
      <c r="EC97" s="286" t="e">
        <f t="shared" si="392"/>
        <v>#VALUE!</v>
      </c>
      <c r="ED97" s="277" t="e">
        <f t="shared" si="17"/>
        <v>#VALUE!</v>
      </c>
      <c r="EE97" s="286" t="e">
        <f t="shared" ref="EE97:EF97" si="393">ED97/1000</f>
        <v>#VALUE!</v>
      </c>
      <c r="EF97" s="287" t="e">
        <f t="shared" si="393"/>
        <v>#VALUE!</v>
      </c>
      <c r="EG97" s="273" t="e">
        <f t="shared" si="19"/>
        <v>#VALUE!</v>
      </c>
      <c r="EH97" s="288" t="e">
        <f t="shared" si="20"/>
        <v>#VALUE!</v>
      </c>
      <c r="EI97" s="133" t="s">
        <v>28</v>
      </c>
    </row>
    <row r="98" spans="1:139" ht="12.75" x14ac:dyDescent="0.2">
      <c r="A98" s="911" t="s">
        <v>320</v>
      </c>
      <c r="B98" s="55" t="s">
        <v>321</v>
      </c>
      <c r="C98" s="56" t="s">
        <v>156</v>
      </c>
      <c r="D98" s="56">
        <v>1</v>
      </c>
      <c r="E98" s="56">
        <v>1</v>
      </c>
      <c r="F98" s="56">
        <v>1</v>
      </c>
      <c r="G98" s="346">
        <f t="shared" si="0"/>
        <v>15.625</v>
      </c>
      <c r="H98" s="347">
        <v>15</v>
      </c>
      <c r="I98" s="347">
        <v>15</v>
      </c>
      <c r="J98" s="348">
        <f>H98/Main!$D$9</f>
        <v>3</v>
      </c>
      <c r="K98" s="348">
        <f>I98/Main!$D$10</f>
        <v>7.5</v>
      </c>
      <c r="L98" s="348">
        <f t="shared" si="1"/>
        <v>2.5</v>
      </c>
      <c r="M98" s="348">
        <v>1</v>
      </c>
      <c r="N98" s="349" t="s">
        <v>28</v>
      </c>
      <c r="O98" s="377"/>
      <c r="P98" s="351"/>
      <c r="Q98" s="352">
        <v>15625</v>
      </c>
      <c r="R98" s="352">
        <f>Q98*Main!$D$6</f>
        <v>156250</v>
      </c>
      <c r="S98" s="353"/>
      <c r="T98" s="353"/>
      <c r="U98" s="351"/>
      <c r="V98" s="351"/>
      <c r="W98" s="353"/>
      <c r="X98" s="353"/>
      <c r="Y98" s="351"/>
      <c r="Z98" s="351"/>
      <c r="AA98" s="351"/>
      <c r="AB98" s="351"/>
      <c r="AC98" s="378" t="s">
        <v>240</v>
      </c>
      <c r="AD98" s="103">
        <v>0</v>
      </c>
      <c r="AE98" s="103">
        <v>40</v>
      </c>
      <c r="AF98" s="103">
        <v>20</v>
      </c>
      <c r="AG98" s="103">
        <v>0</v>
      </c>
      <c r="AH98" s="103">
        <v>40</v>
      </c>
      <c r="AI98" s="103">
        <v>0</v>
      </c>
      <c r="AJ98" s="103">
        <v>4</v>
      </c>
      <c r="AK98" s="104">
        <v>2</v>
      </c>
      <c r="AL98" s="103">
        <v>1</v>
      </c>
      <c r="AM98" s="103">
        <v>0</v>
      </c>
      <c r="AN98" s="103">
        <v>0</v>
      </c>
      <c r="AO98" s="103">
        <v>4</v>
      </c>
      <c r="AP98" s="103">
        <v>0</v>
      </c>
      <c r="AQ98" s="103">
        <v>0</v>
      </c>
      <c r="AR98" s="103">
        <v>0</v>
      </c>
      <c r="AS98" s="103">
        <v>0</v>
      </c>
      <c r="AT98" s="103">
        <v>0</v>
      </c>
      <c r="AU98" s="103">
        <v>0</v>
      </c>
      <c r="AV98" s="103">
        <v>0</v>
      </c>
      <c r="AW98" s="103">
        <v>0</v>
      </c>
      <c r="AX98" s="103">
        <v>0</v>
      </c>
      <c r="AY98" s="379" t="str">
        <f t="shared" ref="AY98:BS98" si="394">IF(AD98 = 0, "", AD98)</f>
        <v/>
      </c>
      <c r="AZ98" s="103">
        <f t="shared" si="394"/>
        <v>40</v>
      </c>
      <c r="BA98" s="103">
        <f t="shared" si="394"/>
        <v>20</v>
      </c>
      <c r="BB98" s="102" t="str">
        <f t="shared" si="394"/>
        <v/>
      </c>
      <c r="BC98" s="103">
        <f t="shared" si="394"/>
        <v>40</v>
      </c>
      <c r="BD98" s="102" t="str">
        <f t="shared" si="394"/>
        <v/>
      </c>
      <c r="BE98" s="103">
        <f t="shared" si="394"/>
        <v>4</v>
      </c>
      <c r="BF98" s="104">
        <f t="shared" si="394"/>
        <v>2</v>
      </c>
      <c r="BG98" s="103">
        <f t="shared" si="394"/>
        <v>1</v>
      </c>
      <c r="BH98" s="102" t="str">
        <f t="shared" si="394"/>
        <v/>
      </c>
      <c r="BI98" s="102" t="str">
        <f t="shared" si="394"/>
        <v/>
      </c>
      <c r="BJ98" s="103">
        <f t="shared" si="394"/>
        <v>4</v>
      </c>
      <c r="BK98" s="102" t="str">
        <f t="shared" si="394"/>
        <v/>
      </c>
      <c r="BL98" s="102" t="str">
        <f t="shared" si="394"/>
        <v/>
      </c>
      <c r="BM98" s="102" t="str">
        <f t="shared" si="394"/>
        <v/>
      </c>
      <c r="BN98" s="102" t="str">
        <f t="shared" si="394"/>
        <v/>
      </c>
      <c r="BO98" s="102" t="str">
        <f t="shared" si="394"/>
        <v/>
      </c>
      <c r="BP98" s="102" t="str">
        <f t="shared" si="394"/>
        <v/>
      </c>
      <c r="BQ98" s="102" t="str">
        <f t="shared" si="394"/>
        <v/>
      </c>
      <c r="BR98" s="102" t="str">
        <f t="shared" si="394"/>
        <v/>
      </c>
      <c r="BS98" s="105" t="str">
        <f t="shared" si="394"/>
        <v/>
      </c>
      <c r="BT98" s="107" t="e">
        <f>$AY98*Assembly!Z$4+$AZ98*Assembly!Z$5+$BA98*Assembly!Z$6+$BB98*Assembly!Z$7+$BC98*Assembly!Z$8+$BD98*Assembly!Z$9+$BE98*Assembly!Z$10+$BF98*Assembly!Z$11+$BG98*Assembly!Z$12+$BH98*Assembly!Z$13+$BI98*Assembly!Z$14+$BJ98*Assembly!Z$15+$BK98*Assembly!Z$16+$BL98*Assembly!Z$17+$BM98*Assembly!Z$18+$BN98*Assembly!Z$19+$BO98*Assembly!Z$20+$BP98*Assembly!Z$21+$BQ98*Assembly!Z$22+$BR98*Assembly!Z$23+$BS98*Assembly!Z$24</f>
        <v>#VALUE!</v>
      </c>
      <c r="BU98" s="103" t="e">
        <f t="shared" si="3"/>
        <v>#VALUE!</v>
      </c>
      <c r="BV98" s="109" t="e">
        <f t="shared" ref="BV98:BV104" si="395">IF(R98 = "?", "?", R98/BT98)</f>
        <v>#VALUE!</v>
      </c>
      <c r="BW98" s="103" t="e">
        <f>$AY98*Assembly!AD$4+$AZ98*Assembly!AD$5+$BA98*Assembly!AD$6+$BB98*Assembly!AD$7+$BC98*Assembly!AD$8+$BD98*Assembly!AD$9+$BE98*Assembly!AD$10+$BF98*Assembly!AD$11+$BG98*Assembly!AD$12+$BH98*Assembly!AD$13+$BI98*Assembly!AD$14+$BJ98*Assembly!AD$15+$BK98*Assembly!AD$16+$BL98*Assembly!AD$17+$BM98*Assembly!AD$18+$BN98*Assembly!AD$19+$BO98*Assembly!AD$20+$BP98*Assembly!AD$21+$BQ98*Assembly!AD$22+$BR98*Assembly!AD$23+$BS98*Assembly!AD$24</f>
        <v>#VALUE!</v>
      </c>
      <c r="BX98" s="110" t="e">
        <f t="shared" si="4"/>
        <v>#VALUE!</v>
      </c>
      <c r="BY98" s="111" t="e">
        <f t="shared" si="5"/>
        <v>#VALUE!</v>
      </c>
      <c r="BZ98" s="112" t="e">
        <f t="shared" si="6"/>
        <v>#VALUE!</v>
      </c>
      <c r="CA98" s="111" t="e">
        <f t="shared" si="7"/>
        <v>#VALUE!</v>
      </c>
      <c r="CB98" s="103" t="e">
        <f>$AY98*Assembly!Y$4+$AZ98*Assembly!Y$5+$BA98*Assembly!Y$6+$BB98*Assembly!Y$7+$BC98*Assembly!Y$8+$BD98*Assembly!Y$9+$BE98*Assembly!Y$10+$BF98*Assembly!Y$11+$BG98*Assembly!Y$12+$BH98*Assembly!Y$13+$BI98*Assembly!Y$14+$BJ98*Assembly!Y$15+$BK98*Assembly!Y$16+$BL98*Assembly!Y$17+$BM98*Assembly!Y$18+$BN98*Assembly!Y$19+$BO98*Assembly!Y$20+$BP98*Assembly!Y$21+$BQ98*Assembly!Y$22+$BR98*Assembly!Y$23+$BS98*Assembly!Y$24</f>
        <v>#VALUE!</v>
      </c>
      <c r="CC98" s="103" t="e">
        <f t="shared" si="8"/>
        <v>#VALUE!</v>
      </c>
      <c r="CD98" s="113" t="e">
        <f t="shared" si="9"/>
        <v>#VALUE!</v>
      </c>
      <c r="CE98" s="114" t="e">
        <f>$AY98*Assembly!AC$4+$AZ98*Assembly!AC$5+$BA98*Assembly!AC$6+$BB98*Assembly!AC$7+$BC98*Assembly!AC$8+$BD98*Assembly!AC$9+$BE98*Assembly!AC$10+$BF98*Assembly!AC$11+$BG98*Assembly!AC$12+$BH98*Assembly!AC$13+$BI98*Assembly!AC$14+$BJ98*Assembly!AC$15+$BK98*Assembly!AC$16+$BL98*Assembly!AC$17+$BM98*Assembly!AC$18+$BN98*Assembly!AC$19+$BO98*Assembly!AC$20+$BP98*Assembly!AC$21+$BQ98*Assembly!AC$22+$BR98*Assembly!AC$23+$BS98*Assembly!AC$24</f>
        <v>#VALUE!</v>
      </c>
      <c r="CF98" s="352" t="e">
        <f>$AY98*Assembly!M$4+$AZ98*Assembly!M$5+$BA98*Assembly!M$6+$BB98*Assembly!M$7+$BC98*Assembly!M$8+$BD98*Assembly!M$9+$BE98*Assembly!M$10+$BF98*Assembly!M$11+$BG98*Assembly!M$12+$BH98*Assembly!M$13+$BI98*Assembly!M$14+$BJ98*Assembly!M$15+$BK98*Assembly!M$16+$BL98*Assembly!M$17+$BM98*Assembly!M$18+$BN98*Assembly!M$19+$BO98*Assembly!M$20+$BP98*Assembly!M$21+$BQ98*Assembly!M$22+$BR98*Assembly!M$23+$BS98*Assembly!M$24</f>
        <v>#VALUE!</v>
      </c>
      <c r="CG98" s="352" t="e">
        <f>$AY98*Assembly!N$4+$AZ98*Assembly!N$5+$BA98*Assembly!N$6+$BB98*Assembly!N$7+$BC98*Assembly!N$8+$BD98*Assembly!N$9+$BE98*Assembly!N$10+$BF98*Assembly!N$11+$BG98*Assembly!N$12+$BH98*Assembly!N$13+$BI98*Assembly!N$14+$BJ98*Assembly!N$15+$BK98*Assembly!N$16+$BL98*Assembly!N$17+$BM98*Assembly!N$18+$BN98*Assembly!N$19+$BO98*Assembly!N$20+$BP98*Assembly!N$21+$BQ98*Assembly!N$22+$BR98*Assembly!N$23+$BS98*Assembly!N$24</f>
        <v>#VALUE!</v>
      </c>
      <c r="CH98" s="352" t="e">
        <f>$AY98*Assembly!O$4+$AZ98*Assembly!O$5+$BA98*Assembly!O$6+$BB98*Assembly!O$7+$BC98*Assembly!O$8+$BD98*Assembly!O$9+$BE98*Assembly!O$10+$BF98*Assembly!O$11+$BG98*Assembly!O$12+$BH98*Assembly!O$13+$BI98*Assembly!O$14+$BJ98*Assembly!O$15+$BK98*Assembly!O$16+$BL98*Assembly!O$17+$BM98*Assembly!O$18+$BN98*Assembly!O$19+$BO98*Assembly!O$20+$BP98*Assembly!O$21+$BQ98*Assembly!O$22+$BR98*Assembly!O$23+$BS98*Assembly!O$24</f>
        <v>#VALUE!</v>
      </c>
      <c r="CI98" s="347" t="e">
        <f>$AY98*Assembly!P$4+$AZ98*Assembly!P$5+$BA98*Assembly!P$6+$BB98*Assembly!P$7+$BC98*Assembly!P$8+$BD98*Assembly!P$9+$BE98*Assembly!P$10+$BF98*Assembly!P$11+$BG98*Assembly!P$12+$BH98*Assembly!P$13+$BI98*Assembly!P$14+$BJ98*Assembly!P$15+$BK98*Assembly!P$16+$BL98*Assembly!P$17+$BM98*Assembly!P$18+$BN98*Assembly!P$19+$BO98*Assembly!P$20+$BP98*Assembly!P$21+$BQ98*Assembly!P$22+$BR98*Assembly!P$23+$BS98*Assembly!P$24</f>
        <v>#VALUE!</v>
      </c>
      <c r="CJ98" s="347" t="e">
        <f>$AY98*Assembly!Q$4+$AZ98*Assembly!Q$5+$BA98*Assembly!Q$6+$BB98*Assembly!Q$7+$BC98*Assembly!Q$8+$BD98*Assembly!Q$9+$BE98*Assembly!Q$10+$BF98*Assembly!Q$11+$BG98*Assembly!Q$12+$BH98*Assembly!Q$13+$BI98*Assembly!Q$14+$BJ98*Assembly!Q$15+$BK98*Assembly!Q$16+$BL98*Assembly!Q$17+$BM98*Assembly!Q$18+$BN98*Assembly!Q$19+$BO98*Assembly!Q$20+$BP98*Assembly!Q$21+$BQ98*Assembly!Q$22+$BR98*Assembly!Q$23+$BS98*Assembly!Q$24</f>
        <v>#VALUE!</v>
      </c>
      <c r="CK98" s="352" t="e">
        <f>$AY98*Assembly!R$4+$AZ98*Assembly!R$5+$BA98*Assembly!R$6+$BB98*Assembly!R$7+$BC98*Assembly!R$8+$BD98*Assembly!R$9+$BE98*Assembly!R$10+$BF98*Assembly!R$11+$BG98*Assembly!R$12+$BH98*Assembly!R$13+$BI98*Assembly!R$14+$BJ98*Assembly!R$15+$BK98*Assembly!R$16+$BL98*Assembly!R$17+$BM98*Assembly!R$18+$BN98*Assembly!R$19+$BO98*Assembly!R$20+$BP98*Assembly!R$21+$BQ98*Assembly!R$22+$BR98*Assembly!R$23+$BS98*Assembly!R$24</f>
        <v>#VALUE!</v>
      </c>
      <c r="CL98" s="347" t="e">
        <f>$AY98*Assembly!S$4+$AZ98*Assembly!S$5+$BA98*Assembly!S$6+$BB98*Assembly!S$7+$BC98*Assembly!S$8+$BD98*Assembly!S$9+$BE98*Assembly!S$10+$BF98*Assembly!S$11+$BG98*Assembly!S$12+$BH98*Assembly!S$13+$BI98*Assembly!S$14+$BJ98*Assembly!S$15+$BK98*Assembly!S$16+$BL98*Assembly!S$17+$BM98*Assembly!S$18+$BN98*Assembly!S$19+$BO98*Assembly!S$20+$BP98*Assembly!S$21+$BQ98*Assembly!S$22+$BR98*Assembly!S$23+$BS98*Assembly!S$24</f>
        <v>#VALUE!</v>
      </c>
      <c r="CM98" s="347" t="e">
        <f>$AY98*Assembly!T$4+$AZ98*Assembly!T$5+$BA98*Assembly!T$6+$BB98*Assembly!T$7+$BC98*Assembly!T$8+$BD98*Assembly!T$9+$BE98*Assembly!T$10+$BF98*Assembly!T$11+$BG98*Assembly!T$12+$BH98*Assembly!T$13+$BI98*Assembly!T$14+$BJ98*Assembly!T$15+$BK98*Assembly!T$16+$BL98*Assembly!T$17+$BM98*Assembly!T$18+$BN98*Assembly!T$19+$BO98*Assembly!T$20+$BP98*Assembly!T$21+$BQ98*Assembly!T$22+$BR98*Assembly!T$23+$BS98*Assembly!T$24</f>
        <v>#VALUE!</v>
      </c>
      <c r="CN98" s="347" t="e">
        <f>$AY98*Assembly!U$4+$AZ98*Assembly!U$5+$BA98*Assembly!U$6+$BB98*Assembly!U$7+$BC98*Assembly!U$8+$BD98*Assembly!U$9+$BE98*Assembly!U$10+$BF98*Assembly!U$11+$BG98*Assembly!U$12+$BH98*Assembly!U$13+$BI98*Assembly!U$14+$BJ98*Assembly!U$15+$BK98*Assembly!U$16+$BL98*Assembly!U$17+$BM98*Assembly!U$18+$BN98*Assembly!U$19+$BO98*Assembly!U$20+$BP98*Assembly!U$21+$BQ98*Assembly!U$22+$BR98*Assembly!U$23+$BS98*Assembly!U$24</f>
        <v>#VALUE!</v>
      </c>
      <c r="CO98" s="352" t="e">
        <f>$AY98*Assembly!V$4+$AZ98*Assembly!V$5+$BA98*Assembly!V$6+$BB98*Assembly!V$7+$BC98*Assembly!V$8+$BD98*Assembly!V$9+$BE98*Assembly!V$10+$BF98*Assembly!V$11+$BG98*Assembly!V$12+$BH98*Assembly!V$13+$BI98*Assembly!V$14+$BJ98*Assembly!V$15+$BK98*Assembly!V$16+$BL98*Assembly!V$17+$BM98*Assembly!V$18+$BN98*Assembly!V$19+$BO98*Assembly!V$20+$BP98*Assembly!V$21+$BQ98*Assembly!V$22+$BR98*Assembly!V$23+$BS98*Assembly!V$24</f>
        <v>#VALUE!</v>
      </c>
      <c r="CP98" s="352" t="e">
        <f>CF98*Refining!$F$3</f>
        <v>#VALUE!</v>
      </c>
      <c r="CQ98" s="352" t="e">
        <f>CG98*Refining!$F$4</f>
        <v>#VALUE!</v>
      </c>
      <c r="CR98" s="352" t="e">
        <f>CH98*Refining!$F$5</f>
        <v>#VALUE!</v>
      </c>
      <c r="CS98" s="352" t="e">
        <f>CI98*Refining!$F$6</f>
        <v>#VALUE!</v>
      </c>
      <c r="CT98" s="352" t="e">
        <f>CJ98*Refining!$F$7</f>
        <v>#VALUE!</v>
      </c>
      <c r="CU98" s="352" t="e">
        <f>CK98*Refining!$F$8</f>
        <v>#VALUE!</v>
      </c>
      <c r="CV98" s="352" t="e">
        <f>CL98*Refining!$F$9</f>
        <v>#VALUE!</v>
      </c>
      <c r="CW98" s="352" t="e">
        <f>CM98*Refining!$F$10</f>
        <v>#VALUE!</v>
      </c>
      <c r="CX98" s="352" t="e">
        <f>CN98*Refining!$F$11</f>
        <v>#VALUE!</v>
      </c>
      <c r="CY98" s="352" t="e">
        <f>CO98*Refining!$F$12</f>
        <v>#VALUE!</v>
      </c>
      <c r="CZ98" s="121" t="e">
        <f t="shared" ref="CZ98:DS98" si="396">IF(CF98 = 0, "", CF98)</f>
        <v>#VALUE!</v>
      </c>
      <c r="DA98" s="125" t="e">
        <f t="shared" si="396"/>
        <v>#VALUE!</v>
      </c>
      <c r="DB98" s="125" t="e">
        <f t="shared" si="396"/>
        <v>#VALUE!</v>
      </c>
      <c r="DC98" s="122" t="e">
        <f t="shared" si="396"/>
        <v>#VALUE!</v>
      </c>
      <c r="DD98" s="123" t="e">
        <f t="shared" si="396"/>
        <v>#VALUE!</v>
      </c>
      <c r="DE98" s="122" t="e">
        <f t="shared" si="396"/>
        <v>#VALUE!</v>
      </c>
      <c r="DF98" s="123" t="e">
        <f t="shared" si="396"/>
        <v>#VALUE!</v>
      </c>
      <c r="DG98" s="123" t="e">
        <f t="shared" si="396"/>
        <v>#VALUE!</v>
      </c>
      <c r="DH98" s="122" t="e">
        <f t="shared" si="396"/>
        <v>#VALUE!</v>
      </c>
      <c r="DI98" s="124" t="e">
        <f t="shared" si="396"/>
        <v>#VALUE!</v>
      </c>
      <c r="DJ98" s="121" t="e">
        <f t="shared" si="396"/>
        <v>#VALUE!</v>
      </c>
      <c r="DK98" s="125" t="e">
        <f t="shared" si="396"/>
        <v>#VALUE!</v>
      </c>
      <c r="DL98" s="125" t="e">
        <f t="shared" si="396"/>
        <v>#VALUE!</v>
      </c>
      <c r="DM98" s="122" t="e">
        <f t="shared" si="396"/>
        <v>#VALUE!</v>
      </c>
      <c r="DN98" s="123" t="e">
        <f t="shared" si="396"/>
        <v>#VALUE!</v>
      </c>
      <c r="DO98" s="122" t="e">
        <f t="shared" si="396"/>
        <v>#VALUE!</v>
      </c>
      <c r="DP98" s="122" t="e">
        <f t="shared" si="396"/>
        <v>#VALUE!</v>
      </c>
      <c r="DQ98" s="122" t="e">
        <f t="shared" si="396"/>
        <v>#VALUE!</v>
      </c>
      <c r="DR98" s="122" t="e">
        <f t="shared" si="396"/>
        <v>#VALUE!</v>
      </c>
      <c r="DS98" s="124" t="e">
        <f t="shared" si="396"/>
        <v>#VALUE!</v>
      </c>
      <c r="DT98" s="121" t="e">
        <f t="shared" si="11"/>
        <v>#VALUE!</v>
      </c>
      <c r="DU98" s="125" t="e">
        <f t="shared" si="12"/>
        <v>#VALUE!</v>
      </c>
      <c r="DV98" s="103" t="e">
        <f>CZ98*'Ores &amp; Ingots'!$C$3+DA98*'Ores &amp; Ingots'!$C$4+DB98*'Ores &amp; Ingots'!$C$5+DC98*'Ores &amp; Ingots'!$C$6+DD98*'Ores &amp; Ingots'!$C$7+DE98*'Ores &amp; Ingots'!$C$8+DF98*'Ores &amp; Ingots'!$C$9+DG98*'Ores &amp; Ingots'!$C$10+DH98*'Ores &amp; Ingots'!$C$11+DI98*'Ores &amp; Ingots'!$C$12</f>
        <v>#VALUE!</v>
      </c>
      <c r="DW98" s="103" t="e">
        <f>DJ98*'Ores &amp; Ingots'!$B$3+DK98*'Ores &amp; Ingots'!$B$4+DL98*'Ores &amp; Ingots'!$B$5+DM98*'Ores &amp; Ingots'!$B$6+DN98*'Ores &amp; Ingots'!$B$7+DO98*'Ores &amp; Ingots'!$B$8+DP98*'Ores &amp; Ingots'!$B$9+DQ98*'Ores &amp; Ingots'!$B$10+DR98*'Ores &amp; Ingots'!$B$11+DS98*'Ores &amp; Ingots'!$B$12</f>
        <v>#VALUE!</v>
      </c>
      <c r="DX98" s="125" t="e">
        <f>CZ98*Refining!$G$3+DA98*Refining!$G$4+DB98*Refining!$G$5+DC98*Refining!$G$6+DD98*Refining!$G$7+DE98*Refining!$G$8+DF98*Refining!$G$9+DG98*Refining!$G$10+DH98*Refining!$G$11+DI98*Refining!$G$12</f>
        <v>#VALUE!</v>
      </c>
      <c r="DY98" s="125" t="e">
        <f t="shared" si="13"/>
        <v>#VALUE!</v>
      </c>
      <c r="DZ98" s="129" t="e">
        <f t="shared" si="14"/>
        <v>#VALUE!</v>
      </c>
      <c r="EA98" s="121" t="e">
        <f t="shared" si="15"/>
        <v>#VALUE!</v>
      </c>
      <c r="EB98" s="131" t="e">
        <f t="shared" ref="EB98:EC98" si="397">EA98/60</f>
        <v>#VALUE!</v>
      </c>
      <c r="EC98" s="131" t="e">
        <f t="shared" si="397"/>
        <v>#VALUE!</v>
      </c>
      <c r="ED98" s="121" t="e">
        <f t="shared" si="17"/>
        <v>#VALUE!</v>
      </c>
      <c r="EE98" s="131" t="e">
        <f t="shared" ref="EE98:EF98" si="398">ED98/1000</f>
        <v>#VALUE!</v>
      </c>
      <c r="EF98" s="134" t="e">
        <f t="shared" si="398"/>
        <v>#VALUE!</v>
      </c>
      <c r="EG98" s="113" t="e">
        <f t="shared" si="19"/>
        <v>#VALUE!</v>
      </c>
      <c r="EH98" s="293" t="e">
        <f t="shared" si="20"/>
        <v>#VALUE!</v>
      </c>
      <c r="EI98" s="133">
        <v>997</v>
      </c>
    </row>
    <row r="99" spans="1:139" ht="12.75" x14ac:dyDescent="0.2">
      <c r="A99" s="864"/>
      <c r="B99" s="135" t="s">
        <v>321</v>
      </c>
      <c r="C99" s="137" t="s">
        <v>155</v>
      </c>
      <c r="D99" s="137">
        <v>1</v>
      </c>
      <c r="E99" s="137">
        <v>1</v>
      </c>
      <c r="F99" s="137">
        <v>1</v>
      </c>
      <c r="G99" s="202">
        <f t="shared" si="0"/>
        <v>0.125</v>
      </c>
      <c r="H99" s="203">
        <v>6</v>
      </c>
      <c r="I99" s="203">
        <v>6</v>
      </c>
      <c r="J99" s="204">
        <f>H99/Main!$D$9</f>
        <v>1.2</v>
      </c>
      <c r="K99" s="204">
        <f>I99/Main!$D$10</f>
        <v>3</v>
      </c>
      <c r="L99" s="204">
        <f t="shared" si="1"/>
        <v>2.5</v>
      </c>
      <c r="M99" s="204">
        <v>1</v>
      </c>
      <c r="N99" s="214" t="s">
        <v>28</v>
      </c>
      <c r="O99" s="296"/>
      <c r="P99" s="207"/>
      <c r="Q99" s="208">
        <v>125</v>
      </c>
      <c r="R99" s="208">
        <f>Q99*Main!$D$6</f>
        <v>1250</v>
      </c>
      <c r="S99" s="209"/>
      <c r="T99" s="209"/>
      <c r="U99" s="207"/>
      <c r="V99" s="207"/>
      <c r="W99" s="209"/>
      <c r="X99" s="209"/>
      <c r="Y99" s="207"/>
      <c r="Z99" s="207"/>
      <c r="AA99" s="207"/>
      <c r="AB99" s="207"/>
      <c r="AC99" s="371"/>
      <c r="AD99" s="165">
        <v>0</v>
      </c>
      <c r="AE99" s="165">
        <v>3</v>
      </c>
      <c r="AF99" s="165">
        <v>0</v>
      </c>
      <c r="AG99" s="165">
        <v>0</v>
      </c>
      <c r="AH99" s="165">
        <v>1</v>
      </c>
      <c r="AI99" s="165">
        <v>0</v>
      </c>
      <c r="AJ99" s="165">
        <v>1</v>
      </c>
      <c r="AK99" s="171">
        <v>1</v>
      </c>
      <c r="AL99" s="165">
        <v>1</v>
      </c>
      <c r="AM99" s="165">
        <v>0</v>
      </c>
      <c r="AN99" s="165">
        <v>0</v>
      </c>
      <c r="AO99" s="165">
        <v>0</v>
      </c>
      <c r="AP99" s="165">
        <v>0</v>
      </c>
      <c r="AQ99" s="165">
        <v>0</v>
      </c>
      <c r="AR99" s="165">
        <v>0</v>
      </c>
      <c r="AS99" s="165">
        <v>0</v>
      </c>
      <c r="AT99" s="165">
        <v>0</v>
      </c>
      <c r="AU99" s="165">
        <v>0</v>
      </c>
      <c r="AV99" s="165">
        <v>0</v>
      </c>
      <c r="AW99" s="165">
        <v>0</v>
      </c>
      <c r="AX99" s="165">
        <v>0</v>
      </c>
      <c r="AY99" s="162" t="str">
        <f t="shared" ref="AY99:BS99" si="399">IF(AD99 = 0, "", AD99)</f>
        <v/>
      </c>
      <c r="AZ99" s="165">
        <f t="shared" si="399"/>
        <v>3</v>
      </c>
      <c r="BA99" s="163" t="str">
        <f t="shared" si="399"/>
        <v/>
      </c>
      <c r="BB99" s="163" t="str">
        <f t="shared" si="399"/>
        <v/>
      </c>
      <c r="BC99" s="165">
        <f t="shared" si="399"/>
        <v>1</v>
      </c>
      <c r="BD99" s="163" t="str">
        <f t="shared" si="399"/>
        <v/>
      </c>
      <c r="BE99" s="165">
        <f t="shared" si="399"/>
        <v>1</v>
      </c>
      <c r="BF99" s="171">
        <f t="shared" si="399"/>
        <v>1</v>
      </c>
      <c r="BG99" s="165">
        <f t="shared" si="399"/>
        <v>1</v>
      </c>
      <c r="BH99" s="163" t="str">
        <f t="shared" si="399"/>
        <v/>
      </c>
      <c r="BI99" s="163" t="str">
        <f t="shared" si="399"/>
        <v/>
      </c>
      <c r="BJ99" s="163" t="str">
        <f t="shared" si="399"/>
        <v/>
      </c>
      <c r="BK99" s="163" t="str">
        <f t="shared" si="399"/>
        <v/>
      </c>
      <c r="BL99" s="163" t="str">
        <f t="shared" si="399"/>
        <v/>
      </c>
      <c r="BM99" s="163" t="str">
        <f t="shared" si="399"/>
        <v/>
      </c>
      <c r="BN99" s="163" t="str">
        <f t="shared" si="399"/>
        <v/>
      </c>
      <c r="BO99" s="163" t="str">
        <f t="shared" si="399"/>
        <v/>
      </c>
      <c r="BP99" s="163" t="str">
        <f t="shared" si="399"/>
        <v/>
      </c>
      <c r="BQ99" s="163" t="str">
        <f t="shared" si="399"/>
        <v/>
      </c>
      <c r="BR99" s="163" t="str">
        <f t="shared" si="399"/>
        <v/>
      </c>
      <c r="BS99" s="173" t="str">
        <f t="shared" si="399"/>
        <v/>
      </c>
      <c r="BT99" s="175" t="e">
        <f>$AY99*Assembly!Z$4+$AZ99*Assembly!Z$5+$BA99*Assembly!Z$6+$BB99*Assembly!Z$7+$BC99*Assembly!Z$8+$BD99*Assembly!Z$9+$BE99*Assembly!Z$10+$BF99*Assembly!Z$11+$BG99*Assembly!Z$12+$BH99*Assembly!Z$13+$BI99*Assembly!Z$14+$BJ99*Assembly!Z$15+$BK99*Assembly!Z$16+$BL99*Assembly!Z$17+$BM99*Assembly!Z$18+$BN99*Assembly!Z$19+$BO99*Assembly!Z$20+$BP99*Assembly!Z$21+$BQ99*Assembly!Z$22+$BR99*Assembly!Z$23+$BS99*Assembly!Z$24</f>
        <v>#VALUE!</v>
      </c>
      <c r="BU99" s="165" t="e">
        <f t="shared" si="3"/>
        <v>#VALUE!</v>
      </c>
      <c r="BV99" s="176" t="e">
        <f t="shared" si="395"/>
        <v>#VALUE!</v>
      </c>
      <c r="BW99" s="165" t="e">
        <f>$AY99*Assembly!AD$4+$AZ99*Assembly!AD$5+$BA99*Assembly!AD$6+$BB99*Assembly!AD$7+$BC99*Assembly!AD$8+$BD99*Assembly!AD$9+$BE99*Assembly!AD$10+$BF99*Assembly!AD$11+$BG99*Assembly!AD$12+$BH99*Assembly!AD$13+$BI99*Assembly!AD$14+$BJ99*Assembly!AD$15+$BK99*Assembly!AD$16+$BL99*Assembly!AD$17+$BM99*Assembly!AD$18+$BN99*Assembly!AD$19+$BO99*Assembly!AD$20+$BP99*Assembly!AD$21+$BQ99*Assembly!AD$22+$BR99*Assembly!AD$23+$BS99*Assembly!AD$24</f>
        <v>#VALUE!</v>
      </c>
      <c r="BX99" s="180" t="e">
        <f t="shared" si="4"/>
        <v>#VALUE!</v>
      </c>
      <c r="BY99" s="181" t="e">
        <f t="shared" si="5"/>
        <v>#VALUE!</v>
      </c>
      <c r="BZ99" s="182" t="e">
        <f t="shared" si="6"/>
        <v>#VALUE!</v>
      </c>
      <c r="CA99" s="181" t="e">
        <f t="shared" si="7"/>
        <v>#VALUE!</v>
      </c>
      <c r="CB99" s="165" t="e">
        <f>$AY99*Assembly!Y$4+$AZ99*Assembly!Y$5+$BA99*Assembly!Y$6+$BB99*Assembly!Y$7+$BC99*Assembly!Y$8+$BD99*Assembly!Y$9+$BE99*Assembly!Y$10+$BF99*Assembly!Y$11+$BG99*Assembly!Y$12+$BH99*Assembly!Y$13+$BI99*Assembly!Y$14+$BJ99*Assembly!Y$15+$BK99*Assembly!Y$16+$BL99*Assembly!Y$17+$BM99*Assembly!Y$18+$BN99*Assembly!Y$19+$BO99*Assembly!Y$20+$BP99*Assembly!Y$21+$BQ99*Assembly!Y$22+$BR99*Assembly!Y$23+$BS99*Assembly!Y$24</f>
        <v>#VALUE!</v>
      </c>
      <c r="CC99" s="165" t="e">
        <f t="shared" si="8"/>
        <v>#VALUE!</v>
      </c>
      <c r="CD99" s="136" t="e">
        <f t="shared" si="9"/>
        <v>#VALUE!</v>
      </c>
      <c r="CE99" s="184" t="e">
        <f>$AY99*Assembly!AC$4+$AZ99*Assembly!AC$5+$BA99*Assembly!AC$6+$BB99*Assembly!AC$7+$BC99*Assembly!AC$8+$BD99*Assembly!AC$9+$BE99*Assembly!AC$10+$BF99*Assembly!AC$11+$BG99*Assembly!AC$12+$BH99*Assembly!AC$13+$BI99*Assembly!AC$14+$BJ99*Assembly!AC$15+$BK99*Assembly!AC$16+$BL99*Assembly!AC$17+$BM99*Assembly!AC$18+$BN99*Assembly!AC$19+$BO99*Assembly!AC$20+$BP99*Assembly!AC$21+$BQ99*Assembly!AC$22+$BR99*Assembly!AC$23+$BS99*Assembly!AC$24</f>
        <v>#VALUE!</v>
      </c>
      <c r="CF99" s="208" t="e">
        <f>$AY99*Assembly!M$4+$AZ99*Assembly!M$5+$BA99*Assembly!M$6+$BB99*Assembly!M$7+$BC99*Assembly!M$8+$BD99*Assembly!M$9+$BE99*Assembly!M$10+$BF99*Assembly!M$11+$BG99*Assembly!M$12+$BH99*Assembly!M$13+$BI99*Assembly!M$14+$BJ99*Assembly!M$15+$BK99*Assembly!M$16+$BL99*Assembly!M$17+$BM99*Assembly!M$18+$BN99*Assembly!M$19+$BO99*Assembly!M$20+$BP99*Assembly!M$21+$BQ99*Assembly!M$22+$BR99*Assembly!M$23+$BS99*Assembly!M$24</f>
        <v>#VALUE!</v>
      </c>
      <c r="CG99" s="208" t="e">
        <f>$AY99*Assembly!N$4+$AZ99*Assembly!N$5+$BA99*Assembly!N$6+$BB99*Assembly!N$7+$BC99*Assembly!N$8+$BD99*Assembly!N$9+$BE99*Assembly!N$10+$BF99*Assembly!N$11+$BG99*Assembly!N$12+$BH99*Assembly!N$13+$BI99*Assembly!N$14+$BJ99*Assembly!N$15+$BK99*Assembly!N$16+$BL99*Assembly!N$17+$BM99*Assembly!N$18+$BN99*Assembly!N$19+$BO99*Assembly!N$20+$BP99*Assembly!N$21+$BQ99*Assembly!N$22+$BR99*Assembly!N$23+$BS99*Assembly!N$24</f>
        <v>#VALUE!</v>
      </c>
      <c r="CH99" s="208" t="e">
        <f>$AY99*Assembly!O$4+$AZ99*Assembly!O$5+$BA99*Assembly!O$6+$BB99*Assembly!O$7+$BC99*Assembly!O$8+$BD99*Assembly!O$9+$BE99*Assembly!O$10+$BF99*Assembly!O$11+$BG99*Assembly!O$12+$BH99*Assembly!O$13+$BI99*Assembly!O$14+$BJ99*Assembly!O$15+$BK99*Assembly!O$16+$BL99*Assembly!O$17+$BM99*Assembly!O$18+$BN99*Assembly!O$19+$BO99*Assembly!O$20+$BP99*Assembly!O$21+$BQ99*Assembly!O$22+$BR99*Assembly!O$23+$BS99*Assembly!O$24</f>
        <v>#VALUE!</v>
      </c>
      <c r="CI99" s="203" t="e">
        <f>$AY99*Assembly!P$4+$AZ99*Assembly!P$5+$BA99*Assembly!P$6+$BB99*Assembly!P$7+$BC99*Assembly!P$8+$BD99*Assembly!P$9+$BE99*Assembly!P$10+$BF99*Assembly!P$11+$BG99*Assembly!P$12+$BH99*Assembly!P$13+$BI99*Assembly!P$14+$BJ99*Assembly!P$15+$BK99*Assembly!P$16+$BL99*Assembly!P$17+$BM99*Assembly!P$18+$BN99*Assembly!P$19+$BO99*Assembly!P$20+$BP99*Assembly!P$21+$BQ99*Assembly!P$22+$BR99*Assembly!P$23+$BS99*Assembly!P$24</f>
        <v>#VALUE!</v>
      </c>
      <c r="CJ99" s="203" t="e">
        <f>$AY99*Assembly!Q$4+$AZ99*Assembly!Q$5+$BA99*Assembly!Q$6+$BB99*Assembly!Q$7+$BC99*Assembly!Q$8+$BD99*Assembly!Q$9+$BE99*Assembly!Q$10+$BF99*Assembly!Q$11+$BG99*Assembly!Q$12+$BH99*Assembly!Q$13+$BI99*Assembly!Q$14+$BJ99*Assembly!Q$15+$BK99*Assembly!Q$16+$BL99*Assembly!Q$17+$BM99*Assembly!Q$18+$BN99*Assembly!Q$19+$BO99*Assembly!Q$20+$BP99*Assembly!Q$21+$BQ99*Assembly!Q$22+$BR99*Assembly!Q$23+$BS99*Assembly!Q$24</f>
        <v>#VALUE!</v>
      </c>
      <c r="CK99" s="208" t="e">
        <f>$AY99*Assembly!R$4+$AZ99*Assembly!R$5+$BA99*Assembly!R$6+$BB99*Assembly!R$7+$BC99*Assembly!R$8+$BD99*Assembly!R$9+$BE99*Assembly!R$10+$BF99*Assembly!R$11+$BG99*Assembly!R$12+$BH99*Assembly!R$13+$BI99*Assembly!R$14+$BJ99*Assembly!R$15+$BK99*Assembly!R$16+$BL99*Assembly!R$17+$BM99*Assembly!R$18+$BN99*Assembly!R$19+$BO99*Assembly!R$20+$BP99*Assembly!R$21+$BQ99*Assembly!R$22+$BR99*Assembly!R$23+$BS99*Assembly!R$24</f>
        <v>#VALUE!</v>
      </c>
      <c r="CL99" s="203" t="e">
        <f>$AY99*Assembly!S$4+$AZ99*Assembly!S$5+$BA99*Assembly!S$6+$BB99*Assembly!S$7+$BC99*Assembly!S$8+$BD99*Assembly!S$9+$BE99*Assembly!S$10+$BF99*Assembly!S$11+$BG99*Assembly!S$12+$BH99*Assembly!S$13+$BI99*Assembly!S$14+$BJ99*Assembly!S$15+$BK99*Assembly!S$16+$BL99*Assembly!S$17+$BM99*Assembly!S$18+$BN99*Assembly!S$19+$BO99*Assembly!S$20+$BP99*Assembly!S$21+$BQ99*Assembly!S$22+$BR99*Assembly!S$23+$BS99*Assembly!S$24</f>
        <v>#VALUE!</v>
      </c>
      <c r="CM99" s="203" t="e">
        <f>$AY99*Assembly!T$4+$AZ99*Assembly!T$5+$BA99*Assembly!T$6+$BB99*Assembly!T$7+$BC99*Assembly!T$8+$BD99*Assembly!T$9+$BE99*Assembly!T$10+$BF99*Assembly!T$11+$BG99*Assembly!T$12+$BH99*Assembly!T$13+$BI99*Assembly!T$14+$BJ99*Assembly!T$15+$BK99*Assembly!T$16+$BL99*Assembly!T$17+$BM99*Assembly!T$18+$BN99*Assembly!T$19+$BO99*Assembly!T$20+$BP99*Assembly!T$21+$BQ99*Assembly!T$22+$BR99*Assembly!T$23+$BS99*Assembly!T$24</f>
        <v>#VALUE!</v>
      </c>
      <c r="CN99" s="203" t="e">
        <f>$AY99*Assembly!U$4+$AZ99*Assembly!U$5+$BA99*Assembly!U$6+$BB99*Assembly!U$7+$BC99*Assembly!U$8+$BD99*Assembly!U$9+$BE99*Assembly!U$10+$BF99*Assembly!U$11+$BG99*Assembly!U$12+$BH99*Assembly!U$13+$BI99*Assembly!U$14+$BJ99*Assembly!U$15+$BK99*Assembly!U$16+$BL99*Assembly!U$17+$BM99*Assembly!U$18+$BN99*Assembly!U$19+$BO99*Assembly!U$20+$BP99*Assembly!U$21+$BQ99*Assembly!U$22+$BR99*Assembly!U$23+$BS99*Assembly!U$24</f>
        <v>#VALUE!</v>
      </c>
      <c r="CO99" s="208" t="e">
        <f>$AY99*Assembly!V$4+$AZ99*Assembly!V$5+$BA99*Assembly!V$6+$BB99*Assembly!V$7+$BC99*Assembly!V$8+$BD99*Assembly!V$9+$BE99*Assembly!V$10+$BF99*Assembly!V$11+$BG99*Assembly!V$12+$BH99*Assembly!V$13+$BI99*Assembly!V$14+$BJ99*Assembly!V$15+$BK99*Assembly!V$16+$BL99*Assembly!V$17+$BM99*Assembly!V$18+$BN99*Assembly!V$19+$BO99*Assembly!V$20+$BP99*Assembly!V$21+$BQ99*Assembly!V$22+$BR99*Assembly!V$23+$BS99*Assembly!V$24</f>
        <v>#VALUE!</v>
      </c>
      <c r="CP99" s="208" t="e">
        <f>CF99*Refining!$F$3</f>
        <v>#VALUE!</v>
      </c>
      <c r="CQ99" s="208" t="e">
        <f>CG99*Refining!$F$4</f>
        <v>#VALUE!</v>
      </c>
      <c r="CR99" s="208" t="e">
        <f>CH99*Refining!$F$5</f>
        <v>#VALUE!</v>
      </c>
      <c r="CS99" s="208" t="e">
        <f>CI99*Refining!$F$6</f>
        <v>#VALUE!</v>
      </c>
      <c r="CT99" s="208" t="e">
        <f>CJ99*Refining!$F$7</f>
        <v>#VALUE!</v>
      </c>
      <c r="CU99" s="208" t="e">
        <f>CK99*Refining!$F$8</f>
        <v>#VALUE!</v>
      </c>
      <c r="CV99" s="208" t="e">
        <f>CL99*Refining!$F$9</f>
        <v>#VALUE!</v>
      </c>
      <c r="CW99" s="208" t="e">
        <f>CM99*Refining!$F$10</f>
        <v>#VALUE!</v>
      </c>
      <c r="CX99" s="208" t="e">
        <f>CN99*Refining!$F$11</f>
        <v>#VALUE!</v>
      </c>
      <c r="CY99" s="208" t="e">
        <f>CO99*Refining!$F$12</f>
        <v>#VALUE!</v>
      </c>
      <c r="CZ99" s="190" t="e">
        <f t="shared" ref="CZ99:DS99" si="400">IF(CF99 = 0, "", CF99)</f>
        <v>#VALUE!</v>
      </c>
      <c r="DA99" s="197" t="e">
        <f t="shared" si="400"/>
        <v>#VALUE!</v>
      </c>
      <c r="DB99" s="191" t="e">
        <f t="shared" si="400"/>
        <v>#VALUE!</v>
      </c>
      <c r="DC99" s="191" t="e">
        <f t="shared" si="400"/>
        <v>#VALUE!</v>
      </c>
      <c r="DD99" s="193" t="e">
        <f t="shared" si="400"/>
        <v>#VALUE!</v>
      </c>
      <c r="DE99" s="191" t="e">
        <f t="shared" si="400"/>
        <v>#VALUE!</v>
      </c>
      <c r="DF99" s="193" t="e">
        <f t="shared" si="400"/>
        <v>#VALUE!</v>
      </c>
      <c r="DG99" s="193" t="e">
        <f t="shared" si="400"/>
        <v>#VALUE!</v>
      </c>
      <c r="DH99" s="191" t="e">
        <f t="shared" si="400"/>
        <v>#VALUE!</v>
      </c>
      <c r="DI99" s="195" t="e">
        <f t="shared" si="400"/>
        <v>#VALUE!</v>
      </c>
      <c r="DJ99" s="190" t="e">
        <f t="shared" si="400"/>
        <v>#VALUE!</v>
      </c>
      <c r="DK99" s="197" t="e">
        <f t="shared" si="400"/>
        <v>#VALUE!</v>
      </c>
      <c r="DL99" s="191" t="e">
        <f t="shared" si="400"/>
        <v>#VALUE!</v>
      </c>
      <c r="DM99" s="191" t="e">
        <f t="shared" si="400"/>
        <v>#VALUE!</v>
      </c>
      <c r="DN99" s="193" t="e">
        <f t="shared" si="400"/>
        <v>#VALUE!</v>
      </c>
      <c r="DO99" s="191" t="e">
        <f t="shared" si="400"/>
        <v>#VALUE!</v>
      </c>
      <c r="DP99" s="191" t="e">
        <f t="shared" si="400"/>
        <v>#VALUE!</v>
      </c>
      <c r="DQ99" s="191" t="e">
        <f t="shared" si="400"/>
        <v>#VALUE!</v>
      </c>
      <c r="DR99" s="191" t="e">
        <f t="shared" si="400"/>
        <v>#VALUE!</v>
      </c>
      <c r="DS99" s="195" t="e">
        <f t="shared" si="400"/>
        <v>#VALUE!</v>
      </c>
      <c r="DT99" s="190" t="e">
        <f t="shared" si="11"/>
        <v>#VALUE!</v>
      </c>
      <c r="DU99" s="197" t="e">
        <f t="shared" si="12"/>
        <v>#VALUE!</v>
      </c>
      <c r="DV99" s="165" t="e">
        <f>CZ99*'Ores &amp; Ingots'!$C$3+DA99*'Ores &amp; Ingots'!$C$4+DB99*'Ores &amp; Ingots'!$C$5+DC99*'Ores &amp; Ingots'!$C$6+DD99*'Ores &amp; Ingots'!$C$7+DE99*'Ores &amp; Ingots'!$C$8+DF99*'Ores &amp; Ingots'!$C$9+DG99*'Ores &amp; Ingots'!$C$10+DH99*'Ores &amp; Ingots'!$C$11+DI99*'Ores &amp; Ingots'!$C$12</f>
        <v>#VALUE!</v>
      </c>
      <c r="DW99" s="165" t="e">
        <f>DJ99*'Ores &amp; Ingots'!$B$3+DK99*'Ores &amp; Ingots'!$B$4+DL99*'Ores &amp; Ingots'!$B$5+DM99*'Ores &amp; Ingots'!$B$6+DN99*'Ores &amp; Ingots'!$B$7+DO99*'Ores &amp; Ingots'!$B$8+DP99*'Ores &amp; Ingots'!$B$9+DQ99*'Ores &amp; Ingots'!$B$10+DR99*'Ores &amp; Ingots'!$B$11+DS99*'Ores &amp; Ingots'!$B$12</f>
        <v>#VALUE!</v>
      </c>
      <c r="DX99" s="197" t="e">
        <f>CZ99*Refining!$G$3+DA99*Refining!$G$4+DB99*Refining!$G$5+DC99*Refining!$G$6+DD99*Refining!$G$7+DE99*Refining!$G$8+DF99*Refining!$G$9+DG99*Refining!$G$10+DH99*Refining!$G$11+DI99*Refining!$G$12</f>
        <v>#VALUE!</v>
      </c>
      <c r="DY99" s="197" t="e">
        <f t="shared" si="13"/>
        <v>#VALUE!</v>
      </c>
      <c r="DZ99" s="199" t="e">
        <f t="shared" si="14"/>
        <v>#VALUE!</v>
      </c>
      <c r="EA99" s="190" t="e">
        <f t="shared" si="15"/>
        <v>#VALUE!</v>
      </c>
      <c r="EB99" s="200" t="e">
        <f t="shared" ref="EB99:EC99" si="401">EA99/60</f>
        <v>#VALUE!</v>
      </c>
      <c r="EC99" s="200" t="e">
        <f t="shared" si="401"/>
        <v>#VALUE!</v>
      </c>
      <c r="ED99" s="190" t="e">
        <f t="shared" si="17"/>
        <v>#VALUE!</v>
      </c>
      <c r="EE99" s="200" t="e">
        <f t="shared" ref="EE99:EF99" si="402">ED99/1000</f>
        <v>#VALUE!</v>
      </c>
      <c r="EF99" s="201" t="e">
        <f t="shared" si="402"/>
        <v>#VALUE!</v>
      </c>
      <c r="EG99" s="136" t="e">
        <f t="shared" si="19"/>
        <v>#VALUE!</v>
      </c>
      <c r="EH99" s="138" t="e">
        <f t="shared" si="20"/>
        <v>#VALUE!</v>
      </c>
      <c r="EI99" s="133" t="s">
        <v>28</v>
      </c>
    </row>
    <row r="100" spans="1:139" ht="12.75" x14ac:dyDescent="0.2">
      <c r="A100" s="864"/>
      <c r="B100" s="135" t="s">
        <v>323</v>
      </c>
      <c r="C100" s="137" t="s">
        <v>155</v>
      </c>
      <c r="D100" s="137">
        <v>3</v>
      </c>
      <c r="E100" s="137">
        <v>3</v>
      </c>
      <c r="F100" s="137">
        <v>3</v>
      </c>
      <c r="G100" s="141">
        <f t="shared" si="0"/>
        <v>3.375</v>
      </c>
      <c r="H100" s="142">
        <v>14</v>
      </c>
      <c r="I100" s="142">
        <v>14</v>
      </c>
      <c r="J100" s="144">
        <f>H100/Main!$D$9</f>
        <v>2.8</v>
      </c>
      <c r="K100" s="144">
        <f>I100/Main!$D$10</f>
        <v>7</v>
      </c>
      <c r="L100" s="144">
        <f t="shared" si="1"/>
        <v>2.5</v>
      </c>
      <c r="M100" s="144">
        <v>1</v>
      </c>
      <c r="N100" s="306" t="s">
        <v>28</v>
      </c>
      <c r="O100" s="294"/>
      <c r="P100" s="150"/>
      <c r="Q100" s="153">
        <v>3375</v>
      </c>
      <c r="R100" s="153">
        <f>Q100*Main!$D$6</f>
        <v>33750</v>
      </c>
      <c r="S100" s="155"/>
      <c r="T100" s="155"/>
      <c r="U100" s="150"/>
      <c r="V100" s="150"/>
      <c r="W100" s="155"/>
      <c r="X100" s="155"/>
      <c r="Y100" s="150"/>
      <c r="Z100" s="150"/>
      <c r="AA100" s="150"/>
      <c r="AB100" s="150"/>
      <c r="AC100" s="370"/>
      <c r="AD100" s="165">
        <v>0</v>
      </c>
      <c r="AE100" s="165">
        <v>30</v>
      </c>
      <c r="AF100" s="165">
        <v>0</v>
      </c>
      <c r="AG100" s="165">
        <v>0</v>
      </c>
      <c r="AH100" s="165">
        <v>10</v>
      </c>
      <c r="AI100" s="165">
        <v>0</v>
      </c>
      <c r="AJ100" s="165">
        <v>4</v>
      </c>
      <c r="AK100" s="171">
        <v>4</v>
      </c>
      <c r="AL100" s="165">
        <v>1</v>
      </c>
      <c r="AM100" s="165">
        <v>0</v>
      </c>
      <c r="AN100" s="165">
        <v>0</v>
      </c>
      <c r="AO100" s="165">
        <v>0</v>
      </c>
      <c r="AP100" s="165">
        <v>0</v>
      </c>
      <c r="AQ100" s="165">
        <v>0</v>
      </c>
      <c r="AR100" s="165">
        <v>0</v>
      </c>
      <c r="AS100" s="165">
        <v>0</v>
      </c>
      <c r="AT100" s="165">
        <v>0</v>
      </c>
      <c r="AU100" s="165">
        <v>0</v>
      </c>
      <c r="AV100" s="165">
        <v>0</v>
      </c>
      <c r="AW100" s="165">
        <v>0</v>
      </c>
      <c r="AX100" s="165">
        <v>0</v>
      </c>
      <c r="AY100" s="162" t="str">
        <f t="shared" ref="AY100:BS100" si="403">IF(AD100 = 0, "", AD100)</f>
        <v/>
      </c>
      <c r="AZ100" s="165">
        <f t="shared" si="403"/>
        <v>30</v>
      </c>
      <c r="BA100" s="163" t="str">
        <f t="shared" si="403"/>
        <v/>
      </c>
      <c r="BB100" s="163" t="str">
        <f t="shared" si="403"/>
        <v/>
      </c>
      <c r="BC100" s="165">
        <f t="shared" si="403"/>
        <v>10</v>
      </c>
      <c r="BD100" s="163" t="str">
        <f t="shared" si="403"/>
        <v/>
      </c>
      <c r="BE100" s="165">
        <f t="shared" si="403"/>
        <v>4</v>
      </c>
      <c r="BF100" s="171">
        <f t="shared" si="403"/>
        <v>4</v>
      </c>
      <c r="BG100" s="165">
        <f t="shared" si="403"/>
        <v>1</v>
      </c>
      <c r="BH100" s="163" t="str">
        <f t="shared" si="403"/>
        <v/>
      </c>
      <c r="BI100" s="163" t="str">
        <f t="shared" si="403"/>
        <v/>
      </c>
      <c r="BJ100" s="163" t="str">
        <f t="shared" si="403"/>
        <v/>
      </c>
      <c r="BK100" s="163" t="str">
        <f t="shared" si="403"/>
        <v/>
      </c>
      <c r="BL100" s="163" t="str">
        <f t="shared" si="403"/>
        <v/>
      </c>
      <c r="BM100" s="163" t="str">
        <f t="shared" si="403"/>
        <v/>
      </c>
      <c r="BN100" s="163" t="str">
        <f t="shared" si="403"/>
        <v/>
      </c>
      <c r="BO100" s="163" t="str">
        <f t="shared" si="403"/>
        <v/>
      </c>
      <c r="BP100" s="163" t="str">
        <f t="shared" si="403"/>
        <v/>
      </c>
      <c r="BQ100" s="163" t="str">
        <f t="shared" si="403"/>
        <v/>
      </c>
      <c r="BR100" s="163" t="str">
        <f t="shared" si="403"/>
        <v/>
      </c>
      <c r="BS100" s="173" t="str">
        <f t="shared" si="403"/>
        <v/>
      </c>
      <c r="BT100" s="175" t="e">
        <f>$AY100*Assembly!Z$4+$AZ100*Assembly!Z$5+$BA100*Assembly!Z$6+$BB100*Assembly!Z$7+$BC100*Assembly!Z$8+$BD100*Assembly!Z$9+$BE100*Assembly!Z$10+$BF100*Assembly!Z$11+$BG100*Assembly!Z$12+$BH100*Assembly!Z$13+$BI100*Assembly!Z$14+$BJ100*Assembly!Z$15+$BK100*Assembly!Z$16+$BL100*Assembly!Z$17+$BM100*Assembly!Z$18+$BN100*Assembly!Z$19+$BO100*Assembly!Z$20+$BP100*Assembly!Z$21+$BQ100*Assembly!Z$22+$BR100*Assembly!Z$23+$BS100*Assembly!Z$24</f>
        <v>#VALUE!</v>
      </c>
      <c r="BU100" s="165" t="e">
        <f t="shared" si="3"/>
        <v>#VALUE!</v>
      </c>
      <c r="BV100" s="176" t="e">
        <f t="shared" si="395"/>
        <v>#VALUE!</v>
      </c>
      <c r="BW100" s="165" t="e">
        <f>$AY100*Assembly!AD$4+$AZ100*Assembly!AD$5+$BA100*Assembly!AD$6+$BB100*Assembly!AD$7+$BC100*Assembly!AD$8+$BD100*Assembly!AD$9+$BE100*Assembly!AD$10+$BF100*Assembly!AD$11+$BG100*Assembly!AD$12+$BH100*Assembly!AD$13+$BI100*Assembly!AD$14+$BJ100*Assembly!AD$15+$BK100*Assembly!AD$16+$BL100*Assembly!AD$17+$BM100*Assembly!AD$18+$BN100*Assembly!AD$19+$BO100*Assembly!AD$20+$BP100*Assembly!AD$21+$BQ100*Assembly!AD$22+$BR100*Assembly!AD$23+$BS100*Assembly!AD$24</f>
        <v>#VALUE!</v>
      </c>
      <c r="BX100" s="180" t="e">
        <f t="shared" si="4"/>
        <v>#VALUE!</v>
      </c>
      <c r="BY100" s="181" t="e">
        <f t="shared" si="5"/>
        <v>#VALUE!</v>
      </c>
      <c r="BZ100" s="182" t="e">
        <f t="shared" si="6"/>
        <v>#VALUE!</v>
      </c>
      <c r="CA100" s="181" t="e">
        <f t="shared" si="7"/>
        <v>#VALUE!</v>
      </c>
      <c r="CB100" s="165" t="e">
        <f>$AY100*Assembly!Y$4+$AZ100*Assembly!Y$5+$BA100*Assembly!Y$6+$BB100*Assembly!Y$7+$BC100*Assembly!Y$8+$BD100*Assembly!Y$9+$BE100*Assembly!Y$10+$BF100*Assembly!Y$11+$BG100*Assembly!Y$12+$BH100*Assembly!Y$13+$BI100*Assembly!Y$14+$BJ100*Assembly!Y$15+$BK100*Assembly!Y$16+$BL100*Assembly!Y$17+$BM100*Assembly!Y$18+$BN100*Assembly!Y$19+$BO100*Assembly!Y$20+$BP100*Assembly!Y$21+$BQ100*Assembly!Y$22+$BR100*Assembly!Y$23+$BS100*Assembly!Y$24</f>
        <v>#VALUE!</v>
      </c>
      <c r="CC100" s="165" t="e">
        <f t="shared" si="8"/>
        <v>#VALUE!</v>
      </c>
      <c r="CD100" s="136" t="e">
        <f t="shared" si="9"/>
        <v>#VALUE!</v>
      </c>
      <c r="CE100" s="184" t="e">
        <f>$AY100*Assembly!AC$4+$AZ100*Assembly!AC$5+$BA100*Assembly!AC$6+$BB100*Assembly!AC$7+$BC100*Assembly!AC$8+$BD100*Assembly!AC$9+$BE100*Assembly!AC$10+$BF100*Assembly!AC$11+$BG100*Assembly!AC$12+$BH100*Assembly!AC$13+$BI100*Assembly!AC$14+$BJ100*Assembly!AC$15+$BK100*Assembly!AC$16+$BL100*Assembly!AC$17+$BM100*Assembly!AC$18+$BN100*Assembly!AC$19+$BO100*Assembly!AC$20+$BP100*Assembly!AC$21+$BQ100*Assembly!AC$22+$BR100*Assembly!AC$23+$BS100*Assembly!AC$24</f>
        <v>#VALUE!</v>
      </c>
      <c r="CF100" s="153" t="e">
        <f>$AY100*Assembly!M$4+$AZ100*Assembly!M$5+$BA100*Assembly!M$6+$BB100*Assembly!M$7+$BC100*Assembly!M$8+$BD100*Assembly!M$9+$BE100*Assembly!M$10+$BF100*Assembly!M$11+$BG100*Assembly!M$12+$BH100*Assembly!M$13+$BI100*Assembly!M$14+$BJ100*Assembly!M$15+$BK100*Assembly!M$16+$BL100*Assembly!M$17+$BM100*Assembly!M$18+$BN100*Assembly!M$19+$BO100*Assembly!M$20+$BP100*Assembly!M$21+$BQ100*Assembly!M$22+$BR100*Assembly!M$23+$BS100*Assembly!M$24</f>
        <v>#VALUE!</v>
      </c>
      <c r="CG100" s="153" t="e">
        <f>$AY100*Assembly!N$4+$AZ100*Assembly!N$5+$BA100*Assembly!N$6+$BB100*Assembly!N$7+$BC100*Assembly!N$8+$BD100*Assembly!N$9+$BE100*Assembly!N$10+$BF100*Assembly!N$11+$BG100*Assembly!N$12+$BH100*Assembly!N$13+$BI100*Assembly!N$14+$BJ100*Assembly!N$15+$BK100*Assembly!N$16+$BL100*Assembly!N$17+$BM100*Assembly!N$18+$BN100*Assembly!N$19+$BO100*Assembly!N$20+$BP100*Assembly!N$21+$BQ100*Assembly!N$22+$BR100*Assembly!N$23+$BS100*Assembly!N$24</f>
        <v>#VALUE!</v>
      </c>
      <c r="CH100" s="153" t="e">
        <f>$AY100*Assembly!O$4+$AZ100*Assembly!O$5+$BA100*Assembly!O$6+$BB100*Assembly!O$7+$BC100*Assembly!O$8+$BD100*Assembly!O$9+$BE100*Assembly!O$10+$BF100*Assembly!O$11+$BG100*Assembly!O$12+$BH100*Assembly!O$13+$BI100*Assembly!O$14+$BJ100*Assembly!O$15+$BK100*Assembly!O$16+$BL100*Assembly!O$17+$BM100*Assembly!O$18+$BN100*Assembly!O$19+$BO100*Assembly!O$20+$BP100*Assembly!O$21+$BQ100*Assembly!O$22+$BR100*Assembly!O$23+$BS100*Assembly!O$24</f>
        <v>#VALUE!</v>
      </c>
      <c r="CI100" s="142" t="e">
        <f>$AY100*Assembly!P$4+$AZ100*Assembly!P$5+$BA100*Assembly!P$6+$BB100*Assembly!P$7+$BC100*Assembly!P$8+$BD100*Assembly!P$9+$BE100*Assembly!P$10+$BF100*Assembly!P$11+$BG100*Assembly!P$12+$BH100*Assembly!P$13+$BI100*Assembly!P$14+$BJ100*Assembly!P$15+$BK100*Assembly!P$16+$BL100*Assembly!P$17+$BM100*Assembly!P$18+$BN100*Assembly!P$19+$BO100*Assembly!P$20+$BP100*Assembly!P$21+$BQ100*Assembly!P$22+$BR100*Assembly!P$23+$BS100*Assembly!P$24</f>
        <v>#VALUE!</v>
      </c>
      <c r="CJ100" s="142" t="e">
        <f>$AY100*Assembly!Q$4+$AZ100*Assembly!Q$5+$BA100*Assembly!Q$6+$BB100*Assembly!Q$7+$BC100*Assembly!Q$8+$BD100*Assembly!Q$9+$BE100*Assembly!Q$10+$BF100*Assembly!Q$11+$BG100*Assembly!Q$12+$BH100*Assembly!Q$13+$BI100*Assembly!Q$14+$BJ100*Assembly!Q$15+$BK100*Assembly!Q$16+$BL100*Assembly!Q$17+$BM100*Assembly!Q$18+$BN100*Assembly!Q$19+$BO100*Assembly!Q$20+$BP100*Assembly!Q$21+$BQ100*Assembly!Q$22+$BR100*Assembly!Q$23+$BS100*Assembly!Q$24</f>
        <v>#VALUE!</v>
      </c>
      <c r="CK100" s="153" t="e">
        <f>$AY100*Assembly!R$4+$AZ100*Assembly!R$5+$BA100*Assembly!R$6+$BB100*Assembly!R$7+$BC100*Assembly!R$8+$BD100*Assembly!R$9+$BE100*Assembly!R$10+$BF100*Assembly!R$11+$BG100*Assembly!R$12+$BH100*Assembly!R$13+$BI100*Assembly!R$14+$BJ100*Assembly!R$15+$BK100*Assembly!R$16+$BL100*Assembly!R$17+$BM100*Assembly!R$18+$BN100*Assembly!R$19+$BO100*Assembly!R$20+$BP100*Assembly!R$21+$BQ100*Assembly!R$22+$BR100*Assembly!R$23+$BS100*Assembly!R$24</f>
        <v>#VALUE!</v>
      </c>
      <c r="CL100" s="142" t="e">
        <f>$AY100*Assembly!S$4+$AZ100*Assembly!S$5+$BA100*Assembly!S$6+$BB100*Assembly!S$7+$BC100*Assembly!S$8+$BD100*Assembly!S$9+$BE100*Assembly!S$10+$BF100*Assembly!S$11+$BG100*Assembly!S$12+$BH100*Assembly!S$13+$BI100*Assembly!S$14+$BJ100*Assembly!S$15+$BK100*Assembly!S$16+$BL100*Assembly!S$17+$BM100*Assembly!S$18+$BN100*Assembly!S$19+$BO100*Assembly!S$20+$BP100*Assembly!S$21+$BQ100*Assembly!S$22+$BR100*Assembly!S$23+$BS100*Assembly!S$24</f>
        <v>#VALUE!</v>
      </c>
      <c r="CM100" s="142" t="e">
        <f>$AY100*Assembly!T$4+$AZ100*Assembly!T$5+$BA100*Assembly!T$6+$BB100*Assembly!T$7+$BC100*Assembly!T$8+$BD100*Assembly!T$9+$BE100*Assembly!T$10+$BF100*Assembly!T$11+$BG100*Assembly!T$12+$BH100*Assembly!T$13+$BI100*Assembly!T$14+$BJ100*Assembly!T$15+$BK100*Assembly!T$16+$BL100*Assembly!T$17+$BM100*Assembly!T$18+$BN100*Assembly!T$19+$BO100*Assembly!T$20+$BP100*Assembly!T$21+$BQ100*Assembly!T$22+$BR100*Assembly!T$23+$BS100*Assembly!T$24</f>
        <v>#VALUE!</v>
      </c>
      <c r="CN100" s="142" t="e">
        <f>$AY100*Assembly!U$4+$AZ100*Assembly!U$5+$BA100*Assembly!U$6+$BB100*Assembly!U$7+$BC100*Assembly!U$8+$BD100*Assembly!U$9+$BE100*Assembly!U$10+$BF100*Assembly!U$11+$BG100*Assembly!U$12+$BH100*Assembly!U$13+$BI100*Assembly!U$14+$BJ100*Assembly!U$15+$BK100*Assembly!U$16+$BL100*Assembly!U$17+$BM100*Assembly!U$18+$BN100*Assembly!U$19+$BO100*Assembly!U$20+$BP100*Assembly!U$21+$BQ100*Assembly!U$22+$BR100*Assembly!U$23+$BS100*Assembly!U$24</f>
        <v>#VALUE!</v>
      </c>
      <c r="CO100" s="153" t="e">
        <f>$AY100*Assembly!V$4+$AZ100*Assembly!V$5+$BA100*Assembly!V$6+$BB100*Assembly!V$7+$BC100*Assembly!V$8+$BD100*Assembly!V$9+$BE100*Assembly!V$10+$BF100*Assembly!V$11+$BG100*Assembly!V$12+$BH100*Assembly!V$13+$BI100*Assembly!V$14+$BJ100*Assembly!V$15+$BK100*Assembly!V$16+$BL100*Assembly!V$17+$BM100*Assembly!V$18+$BN100*Assembly!V$19+$BO100*Assembly!V$20+$BP100*Assembly!V$21+$BQ100*Assembly!V$22+$BR100*Assembly!V$23+$BS100*Assembly!V$24</f>
        <v>#VALUE!</v>
      </c>
      <c r="CP100" s="153" t="e">
        <f>CF100*Refining!$F$3</f>
        <v>#VALUE!</v>
      </c>
      <c r="CQ100" s="153" t="e">
        <f>CG100*Refining!$F$4</f>
        <v>#VALUE!</v>
      </c>
      <c r="CR100" s="153" t="e">
        <f>CH100*Refining!$F$5</f>
        <v>#VALUE!</v>
      </c>
      <c r="CS100" s="153" t="e">
        <f>CI100*Refining!$F$6</f>
        <v>#VALUE!</v>
      </c>
      <c r="CT100" s="153" t="e">
        <f>CJ100*Refining!$F$7</f>
        <v>#VALUE!</v>
      </c>
      <c r="CU100" s="153" t="e">
        <f>CK100*Refining!$F$8</f>
        <v>#VALUE!</v>
      </c>
      <c r="CV100" s="153" t="e">
        <f>CL100*Refining!$F$9</f>
        <v>#VALUE!</v>
      </c>
      <c r="CW100" s="153" t="e">
        <f>CM100*Refining!$F$10</f>
        <v>#VALUE!</v>
      </c>
      <c r="CX100" s="153" t="e">
        <f>CN100*Refining!$F$11</f>
        <v>#VALUE!</v>
      </c>
      <c r="CY100" s="153" t="e">
        <f>CO100*Refining!$F$12</f>
        <v>#VALUE!</v>
      </c>
      <c r="CZ100" s="190" t="e">
        <f t="shared" ref="CZ100:DS100" si="404">IF(CF100 = 0, "", CF100)</f>
        <v>#VALUE!</v>
      </c>
      <c r="DA100" s="197" t="e">
        <f t="shared" si="404"/>
        <v>#VALUE!</v>
      </c>
      <c r="DB100" s="191" t="e">
        <f t="shared" si="404"/>
        <v>#VALUE!</v>
      </c>
      <c r="DC100" s="191" t="e">
        <f t="shared" si="404"/>
        <v>#VALUE!</v>
      </c>
      <c r="DD100" s="193" t="e">
        <f t="shared" si="404"/>
        <v>#VALUE!</v>
      </c>
      <c r="DE100" s="191" t="e">
        <f t="shared" si="404"/>
        <v>#VALUE!</v>
      </c>
      <c r="DF100" s="193" t="e">
        <f t="shared" si="404"/>
        <v>#VALUE!</v>
      </c>
      <c r="DG100" s="193" t="e">
        <f t="shared" si="404"/>
        <v>#VALUE!</v>
      </c>
      <c r="DH100" s="191" t="e">
        <f t="shared" si="404"/>
        <v>#VALUE!</v>
      </c>
      <c r="DI100" s="195" t="e">
        <f t="shared" si="404"/>
        <v>#VALUE!</v>
      </c>
      <c r="DJ100" s="190" t="e">
        <f t="shared" si="404"/>
        <v>#VALUE!</v>
      </c>
      <c r="DK100" s="197" t="e">
        <f t="shared" si="404"/>
        <v>#VALUE!</v>
      </c>
      <c r="DL100" s="191" t="e">
        <f t="shared" si="404"/>
        <v>#VALUE!</v>
      </c>
      <c r="DM100" s="191" t="e">
        <f t="shared" si="404"/>
        <v>#VALUE!</v>
      </c>
      <c r="DN100" s="193" t="e">
        <f t="shared" si="404"/>
        <v>#VALUE!</v>
      </c>
      <c r="DO100" s="191" t="e">
        <f t="shared" si="404"/>
        <v>#VALUE!</v>
      </c>
      <c r="DP100" s="191" t="e">
        <f t="shared" si="404"/>
        <v>#VALUE!</v>
      </c>
      <c r="DQ100" s="191" t="e">
        <f t="shared" si="404"/>
        <v>#VALUE!</v>
      </c>
      <c r="DR100" s="191" t="e">
        <f t="shared" si="404"/>
        <v>#VALUE!</v>
      </c>
      <c r="DS100" s="195" t="e">
        <f t="shared" si="404"/>
        <v>#VALUE!</v>
      </c>
      <c r="DT100" s="190" t="e">
        <f t="shared" si="11"/>
        <v>#VALUE!</v>
      </c>
      <c r="DU100" s="197" t="e">
        <f t="shared" si="12"/>
        <v>#VALUE!</v>
      </c>
      <c r="DV100" s="165" t="e">
        <f>CZ100*'Ores &amp; Ingots'!$C$3+DA100*'Ores &amp; Ingots'!$C$4+DB100*'Ores &amp; Ingots'!$C$5+DC100*'Ores &amp; Ingots'!$C$6+DD100*'Ores &amp; Ingots'!$C$7+DE100*'Ores &amp; Ingots'!$C$8+DF100*'Ores &amp; Ingots'!$C$9+DG100*'Ores &amp; Ingots'!$C$10+DH100*'Ores &amp; Ingots'!$C$11+DI100*'Ores &amp; Ingots'!$C$12</f>
        <v>#VALUE!</v>
      </c>
      <c r="DW100" s="165" t="e">
        <f>DJ100*'Ores &amp; Ingots'!$B$3+DK100*'Ores &amp; Ingots'!$B$4+DL100*'Ores &amp; Ingots'!$B$5+DM100*'Ores &amp; Ingots'!$B$6+DN100*'Ores &amp; Ingots'!$B$7+DO100*'Ores &amp; Ingots'!$B$8+DP100*'Ores &amp; Ingots'!$B$9+DQ100*'Ores &amp; Ingots'!$B$10+DR100*'Ores &amp; Ingots'!$B$11+DS100*'Ores &amp; Ingots'!$B$12</f>
        <v>#VALUE!</v>
      </c>
      <c r="DX100" s="197" t="e">
        <f>CZ100*Refining!$G$3+DA100*Refining!$G$4+DB100*Refining!$G$5+DC100*Refining!$G$6+DD100*Refining!$G$7+DE100*Refining!$G$8+DF100*Refining!$G$9+DG100*Refining!$G$10+DH100*Refining!$G$11+DI100*Refining!$G$12</f>
        <v>#VALUE!</v>
      </c>
      <c r="DY100" s="197" t="e">
        <f t="shared" si="13"/>
        <v>#VALUE!</v>
      </c>
      <c r="DZ100" s="199" t="e">
        <f t="shared" si="14"/>
        <v>#VALUE!</v>
      </c>
      <c r="EA100" s="190" t="e">
        <f t="shared" si="15"/>
        <v>#VALUE!</v>
      </c>
      <c r="EB100" s="200" t="e">
        <f t="shared" ref="EB100:EC100" si="405">EA100/60</f>
        <v>#VALUE!</v>
      </c>
      <c r="EC100" s="200" t="e">
        <f t="shared" si="405"/>
        <v>#VALUE!</v>
      </c>
      <c r="ED100" s="190" t="e">
        <f t="shared" si="17"/>
        <v>#VALUE!</v>
      </c>
      <c r="EE100" s="200" t="e">
        <f t="shared" ref="EE100:EF100" si="406">ED100/1000</f>
        <v>#VALUE!</v>
      </c>
      <c r="EF100" s="201" t="e">
        <f t="shared" si="406"/>
        <v>#VALUE!</v>
      </c>
      <c r="EG100" s="136" t="e">
        <f t="shared" si="19"/>
        <v>#VALUE!</v>
      </c>
      <c r="EH100" s="138" t="e">
        <f t="shared" si="20"/>
        <v>#VALUE!</v>
      </c>
      <c r="EI100" s="133" t="s">
        <v>28</v>
      </c>
    </row>
    <row r="101" spans="1:139" ht="12.75" x14ac:dyDescent="0.2">
      <c r="A101" s="864"/>
      <c r="B101" s="135" t="s">
        <v>325</v>
      </c>
      <c r="C101" s="137" t="s">
        <v>156</v>
      </c>
      <c r="D101" s="137">
        <v>3</v>
      </c>
      <c r="E101" s="137">
        <v>3</v>
      </c>
      <c r="F101" s="137">
        <v>3</v>
      </c>
      <c r="G101" s="202">
        <f t="shared" si="0"/>
        <v>421.875</v>
      </c>
      <c r="H101" s="203">
        <v>45</v>
      </c>
      <c r="I101" s="203">
        <v>45</v>
      </c>
      <c r="J101" s="204">
        <f>H101/Main!$D$9</f>
        <v>9</v>
      </c>
      <c r="K101" s="204">
        <f>I101/Main!$D$10</f>
        <v>22.5</v>
      </c>
      <c r="L101" s="204">
        <f t="shared" si="1"/>
        <v>2.5</v>
      </c>
      <c r="M101" s="204">
        <v>1</v>
      </c>
      <c r="N101" s="214" t="s">
        <v>28</v>
      </c>
      <c r="O101" s="296"/>
      <c r="P101" s="207"/>
      <c r="Q101" s="208">
        <v>421000</v>
      </c>
      <c r="R101" s="208">
        <f>Q101*Main!$D$6</f>
        <v>4210000</v>
      </c>
      <c r="S101" s="209"/>
      <c r="T101" s="209"/>
      <c r="U101" s="207"/>
      <c r="V101" s="207"/>
      <c r="W101" s="209"/>
      <c r="X101" s="209"/>
      <c r="Y101" s="207"/>
      <c r="Z101" s="207"/>
      <c r="AA101" s="207"/>
      <c r="AB101" s="207"/>
      <c r="AC101" s="371" t="s">
        <v>34</v>
      </c>
      <c r="AD101" s="165">
        <v>0</v>
      </c>
      <c r="AE101" s="165">
        <v>360</v>
      </c>
      <c r="AF101" s="165">
        <v>60</v>
      </c>
      <c r="AG101" s="165">
        <v>0</v>
      </c>
      <c r="AH101" s="165">
        <v>80</v>
      </c>
      <c r="AI101" s="165">
        <v>0</v>
      </c>
      <c r="AJ101" s="165">
        <v>20</v>
      </c>
      <c r="AK101" s="171">
        <v>8</v>
      </c>
      <c r="AL101" s="165">
        <v>1</v>
      </c>
      <c r="AM101" s="165">
        <v>0</v>
      </c>
      <c r="AN101" s="165">
        <v>0</v>
      </c>
      <c r="AO101" s="165">
        <v>24</v>
      </c>
      <c r="AP101" s="165">
        <v>0</v>
      </c>
      <c r="AQ101" s="165">
        <v>0</v>
      </c>
      <c r="AR101" s="165">
        <v>0</v>
      </c>
      <c r="AS101" s="165">
        <v>0</v>
      </c>
      <c r="AT101" s="165">
        <v>0</v>
      </c>
      <c r="AU101" s="165">
        <v>0</v>
      </c>
      <c r="AV101" s="165">
        <v>0</v>
      </c>
      <c r="AW101" s="165">
        <v>0</v>
      </c>
      <c r="AX101" s="165">
        <v>0</v>
      </c>
      <c r="AY101" s="162" t="str">
        <f t="shared" ref="AY101:BS101" si="407">IF(AD101 = 0, "", AD101)</f>
        <v/>
      </c>
      <c r="AZ101" s="165">
        <f t="shared" si="407"/>
        <v>360</v>
      </c>
      <c r="BA101" s="165">
        <f t="shared" si="407"/>
        <v>60</v>
      </c>
      <c r="BB101" s="163" t="str">
        <f t="shared" si="407"/>
        <v/>
      </c>
      <c r="BC101" s="165">
        <f t="shared" si="407"/>
        <v>80</v>
      </c>
      <c r="BD101" s="163" t="str">
        <f t="shared" si="407"/>
        <v/>
      </c>
      <c r="BE101" s="165">
        <f t="shared" si="407"/>
        <v>20</v>
      </c>
      <c r="BF101" s="171">
        <f t="shared" si="407"/>
        <v>8</v>
      </c>
      <c r="BG101" s="165">
        <f t="shared" si="407"/>
        <v>1</v>
      </c>
      <c r="BH101" s="163" t="str">
        <f t="shared" si="407"/>
        <v/>
      </c>
      <c r="BI101" s="163" t="str">
        <f t="shared" si="407"/>
        <v/>
      </c>
      <c r="BJ101" s="165">
        <f t="shared" si="407"/>
        <v>24</v>
      </c>
      <c r="BK101" s="163" t="str">
        <f t="shared" si="407"/>
        <v/>
      </c>
      <c r="BL101" s="163" t="str">
        <f t="shared" si="407"/>
        <v/>
      </c>
      <c r="BM101" s="163" t="str">
        <f t="shared" si="407"/>
        <v/>
      </c>
      <c r="BN101" s="163" t="str">
        <f t="shared" si="407"/>
        <v/>
      </c>
      <c r="BO101" s="163" t="str">
        <f t="shared" si="407"/>
        <v/>
      </c>
      <c r="BP101" s="163" t="str">
        <f t="shared" si="407"/>
        <v/>
      </c>
      <c r="BQ101" s="163" t="str">
        <f t="shared" si="407"/>
        <v/>
      </c>
      <c r="BR101" s="163" t="str">
        <f t="shared" si="407"/>
        <v/>
      </c>
      <c r="BS101" s="173" t="str">
        <f t="shared" si="407"/>
        <v/>
      </c>
      <c r="BT101" s="175" t="e">
        <f>$AY101*Assembly!Z$4+$AZ101*Assembly!Z$5+$BA101*Assembly!Z$6+$BB101*Assembly!Z$7+$BC101*Assembly!Z$8+$BD101*Assembly!Z$9+$BE101*Assembly!Z$10+$BF101*Assembly!Z$11+$BG101*Assembly!Z$12+$BH101*Assembly!Z$13+$BI101*Assembly!Z$14+$BJ101*Assembly!Z$15+$BK101*Assembly!Z$16+$BL101*Assembly!Z$17+$BM101*Assembly!Z$18+$BN101*Assembly!Z$19+$BO101*Assembly!Z$20+$BP101*Assembly!Z$21+$BQ101*Assembly!Z$22+$BR101*Assembly!Z$23+$BS101*Assembly!Z$24</f>
        <v>#VALUE!</v>
      </c>
      <c r="BU101" s="165" t="e">
        <f t="shared" si="3"/>
        <v>#VALUE!</v>
      </c>
      <c r="BV101" s="176" t="e">
        <f t="shared" si="395"/>
        <v>#VALUE!</v>
      </c>
      <c r="BW101" s="165" t="e">
        <f>$AY101*Assembly!AD$4+$AZ101*Assembly!AD$5+$BA101*Assembly!AD$6+$BB101*Assembly!AD$7+$BC101*Assembly!AD$8+$BD101*Assembly!AD$9+$BE101*Assembly!AD$10+$BF101*Assembly!AD$11+$BG101*Assembly!AD$12+$BH101*Assembly!AD$13+$BI101*Assembly!AD$14+$BJ101*Assembly!AD$15+$BK101*Assembly!AD$16+$BL101*Assembly!AD$17+$BM101*Assembly!AD$18+$BN101*Assembly!AD$19+$BO101*Assembly!AD$20+$BP101*Assembly!AD$21+$BQ101*Assembly!AD$22+$BR101*Assembly!AD$23+$BS101*Assembly!AD$24</f>
        <v>#VALUE!</v>
      </c>
      <c r="BX101" s="180" t="e">
        <f t="shared" si="4"/>
        <v>#VALUE!</v>
      </c>
      <c r="BY101" s="181" t="e">
        <f t="shared" si="5"/>
        <v>#VALUE!</v>
      </c>
      <c r="BZ101" s="182" t="e">
        <f t="shared" si="6"/>
        <v>#VALUE!</v>
      </c>
      <c r="CA101" s="181" t="e">
        <f t="shared" si="7"/>
        <v>#VALUE!</v>
      </c>
      <c r="CB101" s="165" t="e">
        <f>$AY101*Assembly!Y$4+$AZ101*Assembly!Y$5+$BA101*Assembly!Y$6+$BB101*Assembly!Y$7+$BC101*Assembly!Y$8+$BD101*Assembly!Y$9+$BE101*Assembly!Y$10+$BF101*Assembly!Y$11+$BG101*Assembly!Y$12+$BH101*Assembly!Y$13+$BI101*Assembly!Y$14+$BJ101*Assembly!Y$15+$BK101*Assembly!Y$16+$BL101*Assembly!Y$17+$BM101*Assembly!Y$18+$BN101*Assembly!Y$19+$BO101*Assembly!Y$20+$BP101*Assembly!Y$21+$BQ101*Assembly!Y$22+$BR101*Assembly!Y$23+$BS101*Assembly!Y$24</f>
        <v>#VALUE!</v>
      </c>
      <c r="CC101" s="165" t="e">
        <f t="shared" si="8"/>
        <v>#VALUE!</v>
      </c>
      <c r="CD101" s="136" t="e">
        <f t="shared" si="9"/>
        <v>#VALUE!</v>
      </c>
      <c r="CE101" s="184" t="e">
        <f>$AY101*Assembly!AC$4+$AZ101*Assembly!AC$5+$BA101*Assembly!AC$6+$BB101*Assembly!AC$7+$BC101*Assembly!AC$8+$BD101*Assembly!AC$9+$BE101*Assembly!AC$10+$BF101*Assembly!AC$11+$BG101*Assembly!AC$12+$BH101*Assembly!AC$13+$BI101*Assembly!AC$14+$BJ101*Assembly!AC$15+$BK101*Assembly!AC$16+$BL101*Assembly!AC$17+$BM101*Assembly!AC$18+$BN101*Assembly!AC$19+$BO101*Assembly!AC$20+$BP101*Assembly!AC$21+$BQ101*Assembly!AC$22+$BR101*Assembly!AC$23+$BS101*Assembly!AC$24</f>
        <v>#VALUE!</v>
      </c>
      <c r="CF101" s="208" t="e">
        <f>$AY101*Assembly!M$4+$AZ101*Assembly!M$5+$BA101*Assembly!M$6+$BB101*Assembly!M$7+$BC101*Assembly!M$8+$BD101*Assembly!M$9+$BE101*Assembly!M$10+$BF101*Assembly!M$11+$BG101*Assembly!M$12+$BH101*Assembly!M$13+$BI101*Assembly!M$14+$BJ101*Assembly!M$15+$BK101*Assembly!M$16+$BL101*Assembly!M$17+$BM101*Assembly!M$18+$BN101*Assembly!M$19+$BO101*Assembly!M$20+$BP101*Assembly!M$21+$BQ101*Assembly!M$22+$BR101*Assembly!M$23+$BS101*Assembly!M$24</f>
        <v>#VALUE!</v>
      </c>
      <c r="CG101" s="208" t="e">
        <f>$AY101*Assembly!N$4+$AZ101*Assembly!N$5+$BA101*Assembly!N$6+$BB101*Assembly!N$7+$BC101*Assembly!N$8+$BD101*Assembly!N$9+$BE101*Assembly!N$10+$BF101*Assembly!N$11+$BG101*Assembly!N$12+$BH101*Assembly!N$13+$BI101*Assembly!N$14+$BJ101*Assembly!N$15+$BK101*Assembly!N$16+$BL101*Assembly!N$17+$BM101*Assembly!N$18+$BN101*Assembly!N$19+$BO101*Assembly!N$20+$BP101*Assembly!N$21+$BQ101*Assembly!N$22+$BR101*Assembly!N$23+$BS101*Assembly!N$24</f>
        <v>#VALUE!</v>
      </c>
      <c r="CH101" s="208" t="e">
        <f>$AY101*Assembly!O$4+$AZ101*Assembly!O$5+$BA101*Assembly!O$6+$BB101*Assembly!O$7+$BC101*Assembly!O$8+$BD101*Assembly!O$9+$BE101*Assembly!O$10+$BF101*Assembly!O$11+$BG101*Assembly!O$12+$BH101*Assembly!O$13+$BI101*Assembly!O$14+$BJ101*Assembly!O$15+$BK101*Assembly!O$16+$BL101*Assembly!O$17+$BM101*Assembly!O$18+$BN101*Assembly!O$19+$BO101*Assembly!O$20+$BP101*Assembly!O$21+$BQ101*Assembly!O$22+$BR101*Assembly!O$23+$BS101*Assembly!O$24</f>
        <v>#VALUE!</v>
      </c>
      <c r="CI101" s="203" t="e">
        <f>$AY101*Assembly!P$4+$AZ101*Assembly!P$5+$BA101*Assembly!P$6+$BB101*Assembly!P$7+$BC101*Assembly!P$8+$BD101*Assembly!P$9+$BE101*Assembly!P$10+$BF101*Assembly!P$11+$BG101*Assembly!P$12+$BH101*Assembly!P$13+$BI101*Assembly!P$14+$BJ101*Assembly!P$15+$BK101*Assembly!P$16+$BL101*Assembly!P$17+$BM101*Assembly!P$18+$BN101*Assembly!P$19+$BO101*Assembly!P$20+$BP101*Assembly!P$21+$BQ101*Assembly!P$22+$BR101*Assembly!P$23+$BS101*Assembly!P$24</f>
        <v>#VALUE!</v>
      </c>
      <c r="CJ101" s="203" t="e">
        <f>$AY101*Assembly!Q$4+$AZ101*Assembly!Q$5+$BA101*Assembly!Q$6+$BB101*Assembly!Q$7+$BC101*Assembly!Q$8+$BD101*Assembly!Q$9+$BE101*Assembly!Q$10+$BF101*Assembly!Q$11+$BG101*Assembly!Q$12+$BH101*Assembly!Q$13+$BI101*Assembly!Q$14+$BJ101*Assembly!Q$15+$BK101*Assembly!Q$16+$BL101*Assembly!Q$17+$BM101*Assembly!Q$18+$BN101*Assembly!Q$19+$BO101*Assembly!Q$20+$BP101*Assembly!Q$21+$BQ101*Assembly!Q$22+$BR101*Assembly!Q$23+$BS101*Assembly!Q$24</f>
        <v>#VALUE!</v>
      </c>
      <c r="CK101" s="208" t="e">
        <f>$AY101*Assembly!R$4+$AZ101*Assembly!R$5+$BA101*Assembly!R$6+$BB101*Assembly!R$7+$BC101*Assembly!R$8+$BD101*Assembly!R$9+$BE101*Assembly!R$10+$BF101*Assembly!R$11+$BG101*Assembly!R$12+$BH101*Assembly!R$13+$BI101*Assembly!R$14+$BJ101*Assembly!R$15+$BK101*Assembly!R$16+$BL101*Assembly!R$17+$BM101*Assembly!R$18+$BN101*Assembly!R$19+$BO101*Assembly!R$20+$BP101*Assembly!R$21+$BQ101*Assembly!R$22+$BR101*Assembly!R$23+$BS101*Assembly!R$24</f>
        <v>#VALUE!</v>
      </c>
      <c r="CL101" s="203" t="e">
        <f>$AY101*Assembly!S$4+$AZ101*Assembly!S$5+$BA101*Assembly!S$6+$BB101*Assembly!S$7+$BC101*Assembly!S$8+$BD101*Assembly!S$9+$BE101*Assembly!S$10+$BF101*Assembly!S$11+$BG101*Assembly!S$12+$BH101*Assembly!S$13+$BI101*Assembly!S$14+$BJ101*Assembly!S$15+$BK101*Assembly!S$16+$BL101*Assembly!S$17+$BM101*Assembly!S$18+$BN101*Assembly!S$19+$BO101*Assembly!S$20+$BP101*Assembly!S$21+$BQ101*Assembly!S$22+$BR101*Assembly!S$23+$BS101*Assembly!S$24</f>
        <v>#VALUE!</v>
      </c>
      <c r="CM101" s="203" t="e">
        <f>$AY101*Assembly!T$4+$AZ101*Assembly!T$5+$BA101*Assembly!T$6+$BB101*Assembly!T$7+$BC101*Assembly!T$8+$BD101*Assembly!T$9+$BE101*Assembly!T$10+$BF101*Assembly!T$11+$BG101*Assembly!T$12+$BH101*Assembly!T$13+$BI101*Assembly!T$14+$BJ101*Assembly!T$15+$BK101*Assembly!T$16+$BL101*Assembly!T$17+$BM101*Assembly!T$18+$BN101*Assembly!T$19+$BO101*Assembly!T$20+$BP101*Assembly!T$21+$BQ101*Assembly!T$22+$BR101*Assembly!T$23+$BS101*Assembly!T$24</f>
        <v>#VALUE!</v>
      </c>
      <c r="CN101" s="203" t="e">
        <f>$AY101*Assembly!U$4+$AZ101*Assembly!U$5+$BA101*Assembly!U$6+$BB101*Assembly!U$7+$BC101*Assembly!U$8+$BD101*Assembly!U$9+$BE101*Assembly!U$10+$BF101*Assembly!U$11+$BG101*Assembly!U$12+$BH101*Assembly!U$13+$BI101*Assembly!U$14+$BJ101*Assembly!U$15+$BK101*Assembly!U$16+$BL101*Assembly!U$17+$BM101*Assembly!U$18+$BN101*Assembly!U$19+$BO101*Assembly!U$20+$BP101*Assembly!U$21+$BQ101*Assembly!U$22+$BR101*Assembly!U$23+$BS101*Assembly!U$24</f>
        <v>#VALUE!</v>
      </c>
      <c r="CO101" s="208" t="e">
        <f>$AY101*Assembly!V$4+$AZ101*Assembly!V$5+$BA101*Assembly!V$6+$BB101*Assembly!V$7+$BC101*Assembly!V$8+$BD101*Assembly!V$9+$BE101*Assembly!V$10+$BF101*Assembly!V$11+$BG101*Assembly!V$12+$BH101*Assembly!V$13+$BI101*Assembly!V$14+$BJ101*Assembly!V$15+$BK101*Assembly!V$16+$BL101*Assembly!V$17+$BM101*Assembly!V$18+$BN101*Assembly!V$19+$BO101*Assembly!V$20+$BP101*Assembly!V$21+$BQ101*Assembly!V$22+$BR101*Assembly!V$23+$BS101*Assembly!V$24</f>
        <v>#VALUE!</v>
      </c>
      <c r="CP101" s="208" t="e">
        <f>CF101*Refining!$F$3</f>
        <v>#VALUE!</v>
      </c>
      <c r="CQ101" s="208" t="e">
        <f>CG101*Refining!$F$4</f>
        <v>#VALUE!</v>
      </c>
      <c r="CR101" s="208" t="e">
        <f>CH101*Refining!$F$5</f>
        <v>#VALUE!</v>
      </c>
      <c r="CS101" s="208" t="e">
        <f>CI101*Refining!$F$6</f>
        <v>#VALUE!</v>
      </c>
      <c r="CT101" s="208" t="e">
        <f>CJ101*Refining!$F$7</f>
        <v>#VALUE!</v>
      </c>
      <c r="CU101" s="208" t="e">
        <f>CK101*Refining!$F$8</f>
        <v>#VALUE!</v>
      </c>
      <c r="CV101" s="208" t="e">
        <f>CL101*Refining!$F$9</f>
        <v>#VALUE!</v>
      </c>
      <c r="CW101" s="208" t="e">
        <f>CM101*Refining!$F$10</f>
        <v>#VALUE!</v>
      </c>
      <c r="CX101" s="208" t="e">
        <f>CN101*Refining!$F$11</f>
        <v>#VALUE!</v>
      </c>
      <c r="CY101" s="208" t="e">
        <f>CO101*Refining!$F$12</f>
        <v>#VALUE!</v>
      </c>
      <c r="CZ101" s="190" t="e">
        <f t="shared" ref="CZ101:DS101" si="408">IF(CF101 = 0, "", CF101)</f>
        <v>#VALUE!</v>
      </c>
      <c r="DA101" s="197" t="e">
        <f t="shared" si="408"/>
        <v>#VALUE!</v>
      </c>
      <c r="DB101" s="197" t="e">
        <f t="shared" si="408"/>
        <v>#VALUE!</v>
      </c>
      <c r="DC101" s="191" t="e">
        <f t="shared" si="408"/>
        <v>#VALUE!</v>
      </c>
      <c r="DD101" s="193" t="e">
        <f t="shared" si="408"/>
        <v>#VALUE!</v>
      </c>
      <c r="DE101" s="191" t="e">
        <f t="shared" si="408"/>
        <v>#VALUE!</v>
      </c>
      <c r="DF101" s="193" t="e">
        <f t="shared" si="408"/>
        <v>#VALUE!</v>
      </c>
      <c r="DG101" s="193" t="e">
        <f t="shared" si="408"/>
        <v>#VALUE!</v>
      </c>
      <c r="DH101" s="191" t="e">
        <f t="shared" si="408"/>
        <v>#VALUE!</v>
      </c>
      <c r="DI101" s="195" t="e">
        <f t="shared" si="408"/>
        <v>#VALUE!</v>
      </c>
      <c r="DJ101" s="190" t="e">
        <f t="shared" si="408"/>
        <v>#VALUE!</v>
      </c>
      <c r="DK101" s="197" t="e">
        <f t="shared" si="408"/>
        <v>#VALUE!</v>
      </c>
      <c r="DL101" s="197" t="e">
        <f t="shared" si="408"/>
        <v>#VALUE!</v>
      </c>
      <c r="DM101" s="191" t="e">
        <f t="shared" si="408"/>
        <v>#VALUE!</v>
      </c>
      <c r="DN101" s="193" t="e">
        <f t="shared" si="408"/>
        <v>#VALUE!</v>
      </c>
      <c r="DO101" s="191" t="e">
        <f t="shared" si="408"/>
        <v>#VALUE!</v>
      </c>
      <c r="DP101" s="191" t="e">
        <f t="shared" si="408"/>
        <v>#VALUE!</v>
      </c>
      <c r="DQ101" s="191" t="e">
        <f t="shared" si="408"/>
        <v>#VALUE!</v>
      </c>
      <c r="DR101" s="191" t="e">
        <f t="shared" si="408"/>
        <v>#VALUE!</v>
      </c>
      <c r="DS101" s="195" t="e">
        <f t="shared" si="408"/>
        <v>#VALUE!</v>
      </c>
      <c r="DT101" s="190" t="e">
        <f t="shared" si="11"/>
        <v>#VALUE!</v>
      </c>
      <c r="DU101" s="197" t="e">
        <f t="shared" si="12"/>
        <v>#VALUE!</v>
      </c>
      <c r="DV101" s="165" t="e">
        <f>CZ101*'Ores &amp; Ingots'!$C$3+DA101*'Ores &amp; Ingots'!$C$4+DB101*'Ores &amp; Ingots'!$C$5+DC101*'Ores &amp; Ingots'!$C$6+DD101*'Ores &amp; Ingots'!$C$7+DE101*'Ores &amp; Ingots'!$C$8+DF101*'Ores &amp; Ingots'!$C$9+DG101*'Ores &amp; Ingots'!$C$10+DH101*'Ores &amp; Ingots'!$C$11+DI101*'Ores &amp; Ingots'!$C$12</f>
        <v>#VALUE!</v>
      </c>
      <c r="DW101" s="165" t="e">
        <f>DJ101*'Ores &amp; Ingots'!$B$3+DK101*'Ores &amp; Ingots'!$B$4+DL101*'Ores &amp; Ingots'!$B$5+DM101*'Ores &amp; Ingots'!$B$6+DN101*'Ores &amp; Ingots'!$B$7+DO101*'Ores &amp; Ingots'!$B$8+DP101*'Ores &amp; Ingots'!$B$9+DQ101*'Ores &amp; Ingots'!$B$10+DR101*'Ores &amp; Ingots'!$B$11+DS101*'Ores &amp; Ingots'!$B$12</f>
        <v>#VALUE!</v>
      </c>
      <c r="DX101" s="197" t="e">
        <f>CZ101*Refining!$G$3+DA101*Refining!$G$4+DB101*Refining!$G$5+DC101*Refining!$G$6+DD101*Refining!$G$7+DE101*Refining!$G$8+DF101*Refining!$G$9+DG101*Refining!$G$10+DH101*Refining!$G$11+DI101*Refining!$G$12</f>
        <v>#VALUE!</v>
      </c>
      <c r="DY101" s="197" t="e">
        <f t="shared" si="13"/>
        <v>#VALUE!</v>
      </c>
      <c r="DZ101" s="199" t="e">
        <f t="shared" si="14"/>
        <v>#VALUE!</v>
      </c>
      <c r="EA101" s="190" t="e">
        <f t="shared" si="15"/>
        <v>#VALUE!</v>
      </c>
      <c r="EB101" s="200" t="e">
        <f t="shared" ref="EB101:EC101" si="409">EA101/60</f>
        <v>#VALUE!</v>
      </c>
      <c r="EC101" s="200" t="e">
        <f t="shared" si="409"/>
        <v>#VALUE!</v>
      </c>
      <c r="ED101" s="190" t="e">
        <f t="shared" si="17"/>
        <v>#VALUE!</v>
      </c>
      <c r="EE101" s="200" t="e">
        <f t="shared" ref="EE101:EF101" si="410">ED101/1000</f>
        <v>#VALUE!</v>
      </c>
      <c r="EF101" s="201" t="e">
        <f t="shared" si="410"/>
        <v>#VALUE!</v>
      </c>
      <c r="EG101" s="136" t="e">
        <f t="shared" si="19"/>
        <v>#VALUE!</v>
      </c>
      <c r="EH101" s="138" t="e">
        <f t="shared" si="20"/>
        <v>#VALUE!</v>
      </c>
      <c r="EI101" s="133">
        <v>1422</v>
      </c>
    </row>
    <row r="102" spans="1:139" ht="12.75" x14ac:dyDescent="0.2">
      <c r="A102" s="865"/>
      <c r="B102" s="297" t="s">
        <v>325</v>
      </c>
      <c r="C102" s="216" t="s">
        <v>155</v>
      </c>
      <c r="D102" s="216">
        <v>5</v>
      </c>
      <c r="E102" s="216">
        <v>5</v>
      </c>
      <c r="F102" s="216">
        <v>5</v>
      </c>
      <c r="G102" s="241">
        <f t="shared" si="0"/>
        <v>15.625</v>
      </c>
      <c r="H102" s="242">
        <v>25</v>
      </c>
      <c r="I102" s="242">
        <v>25</v>
      </c>
      <c r="J102" s="244">
        <f>H102/Main!$D$9</f>
        <v>5</v>
      </c>
      <c r="K102" s="244">
        <f>I102/Main!$D$10</f>
        <v>12.5</v>
      </c>
      <c r="L102" s="244">
        <f t="shared" si="1"/>
        <v>2.5</v>
      </c>
      <c r="M102" s="244">
        <v>1</v>
      </c>
      <c r="N102" s="247" t="s">
        <v>28</v>
      </c>
      <c r="O102" s="304"/>
      <c r="P102" s="249"/>
      <c r="Q102" s="250">
        <v>15625</v>
      </c>
      <c r="R102" s="250">
        <f>Q102*Main!$D$6</f>
        <v>156250</v>
      </c>
      <c r="S102" s="252"/>
      <c r="T102" s="252"/>
      <c r="U102" s="249"/>
      <c r="V102" s="249"/>
      <c r="W102" s="252"/>
      <c r="X102" s="252"/>
      <c r="Y102" s="249"/>
      <c r="Z102" s="249"/>
      <c r="AA102" s="249"/>
      <c r="AB102" s="249"/>
      <c r="AC102" s="381"/>
      <c r="AD102" s="259">
        <v>0</v>
      </c>
      <c r="AE102" s="259">
        <v>75</v>
      </c>
      <c r="AF102" s="259">
        <v>0</v>
      </c>
      <c r="AG102" s="259">
        <v>0</v>
      </c>
      <c r="AH102" s="259">
        <v>25</v>
      </c>
      <c r="AI102" s="259">
        <v>0</v>
      </c>
      <c r="AJ102" s="259">
        <v>8</v>
      </c>
      <c r="AK102" s="261">
        <v>6</v>
      </c>
      <c r="AL102" s="259">
        <v>1</v>
      </c>
      <c r="AM102" s="259">
        <v>0</v>
      </c>
      <c r="AN102" s="259">
        <v>0</v>
      </c>
      <c r="AO102" s="259">
        <v>0</v>
      </c>
      <c r="AP102" s="259">
        <v>0</v>
      </c>
      <c r="AQ102" s="259">
        <v>0</v>
      </c>
      <c r="AR102" s="259">
        <v>0</v>
      </c>
      <c r="AS102" s="259">
        <v>0</v>
      </c>
      <c r="AT102" s="259">
        <v>0</v>
      </c>
      <c r="AU102" s="259">
        <v>0</v>
      </c>
      <c r="AV102" s="259">
        <v>0</v>
      </c>
      <c r="AW102" s="259">
        <v>0</v>
      </c>
      <c r="AX102" s="259">
        <v>0</v>
      </c>
      <c r="AY102" s="344" t="str">
        <f t="shared" ref="AY102:BS102" si="411">IF(AD102 = 0, "", AD102)</f>
        <v/>
      </c>
      <c r="AZ102" s="259">
        <f t="shared" si="411"/>
        <v>75</v>
      </c>
      <c r="BA102" s="258" t="str">
        <f t="shared" si="411"/>
        <v/>
      </c>
      <c r="BB102" s="258" t="str">
        <f t="shared" si="411"/>
        <v/>
      </c>
      <c r="BC102" s="259">
        <f t="shared" si="411"/>
        <v>25</v>
      </c>
      <c r="BD102" s="258" t="str">
        <f t="shared" si="411"/>
        <v/>
      </c>
      <c r="BE102" s="259">
        <f t="shared" si="411"/>
        <v>8</v>
      </c>
      <c r="BF102" s="261">
        <f t="shared" si="411"/>
        <v>6</v>
      </c>
      <c r="BG102" s="259">
        <f t="shared" si="411"/>
        <v>1</v>
      </c>
      <c r="BH102" s="258" t="str">
        <f t="shared" si="411"/>
        <v/>
      </c>
      <c r="BI102" s="258" t="str">
        <f t="shared" si="411"/>
        <v/>
      </c>
      <c r="BJ102" s="258" t="str">
        <f t="shared" si="411"/>
        <v/>
      </c>
      <c r="BK102" s="258" t="str">
        <f t="shared" si="411"/>
        <v/>
      </c>
      <c r="BL102" s="258" t="str">
        <f t="shared" si="411"/>
        <v/>
      </c>
      <c r="BM102" s="258" t="str">
        <f t="shared" si="411"/>
        <v/>
      </c>
      <c r="BN102" s="258" t="str">
        <f t="shared" si="411"/>
        <v/>
      </c>
      <c r="BO102" s="258" t="str">
        <f t="shared" si="411"/>
        <v/>
      </c>
      <c r="BP102" s="258" t="str">
        <f t="shared" si="411"/>
        <v/>
      </c>
      <c r="BQ102" s="258" t="str">
        <f t="shared" si="411"/>
        <v/>
      </c>
      <c r="BR102" s="258" t="str">
        <f t="shared" si="411"/>
        <v/>
      </c>
      <c r="BS102" s="265" t="str">
        <f t="shared" si="411"/>
        <v/>
      </c>
      <c r="BT102" s="257" t="e">
        <f>$AY102*Assembly!Z$4+$AZ102*Assembly!Z$5+$BA102*Assembly!Z$6+$BB102*Assembly!Z$7+$BC102*Assembly!Z$8+$BD102*Assembly!Z$9+$BE102*Assembly!Z$10+$BF102*Assembly!Z$11+$BG102*Assembly!Z$12+$BH102*Assembly!Z$13+$BI102*Assembly!Z$14+$BJ102*Assembly!Z$15+$BK102*Assembly!Z$16+$BL102*Assembly!Z$17+$BM102*Assembly!Z$18+$BN102*Assembly!Z$19+$BO102*Assembly!Z$20+$BP102*Assembly!Z$21+$BQ102*Assembly!Z$22+$BR102*Assembly!Z$23+$BS102*Assembly!Z$24</f>
        <v>#VALUE!</v>
      </c>
      <c r="BU102" s="259" t="e">
        <f t="shared" si="3"/>
        <v>#VALUE!</v>
      </c>
      <c r="BV102" s="267" t="e">
        <f t="shared" si="395"/>
        <v>#VALUE!</v>
      </c>
      <c r="BW102" s="259" t="e">
        <f>$AY102*Assembly!AD$4+$AZ102*Assembly!AD$5+$BA102*Assembly!AD$6+$BB102*Assembly!AD$7+$BC102*Assembly!AD$8+$BD102*Assembly!AD$9+$BE102*Assembly!AD$10+$BF102*Assembly!AD$11+$BG102*Assembly!AD$12+$BH102*Assembly!AD$13+$BI102*Assembly!AD$14+$BJ102*Assembly!AD$15+$BK102*Assembly!AD$16+$BL102*Assembly!AD$17+$BM102*Assembly!AD$18+$BN102*Assembly!AD$19+$BO102*Assembly!AD$20+$BP102*Assembly!AD$21+$BQ102*Assembly!AD$22+$BR102*Assembly!AD$23+$BS102*Assembly!AD$24</f>
        <v>#VALUE!</v>
      </c>
      <c r="BX102" s="268" t="e">
        <f t="shared" si="4"/>
        <v>#VALUE!</v>
      </c>
      <c r="BY102" s="269" t="e">
        <f t="shared" si="5"/>
        <v>#VALUE!</v>
      </c>
      <c r="BZ102" s="272" t="e">
        <f t="shared" si="6"/>
        <v>#VALUE!</v>
      </c>
      <c r="CA102" s="269" t="e">
        <f t="shared" si="7"/>
        <v>#VALUE!</v>
      </c>
      <c r="CB102" s="259" t="e">
        <f>$AY102*Assembly!Y$4+$AZ102*Assembly!Y$5+$BA102*Assembly!Y$6+$BB102*Assembly!Y$7+$BC102*Assembly!Y$8+$BD102*Assembly!Y$9+$BE102*Assembly!Y$10+$BF102*Assembly!Y$11+$BG102*Assembly!Y$12+$BH102*Assembly!Y$13+$BI102*Assembly!Y$14+$BJ102*Assembly!Y$15+$BK102*Assembly!Y$16+$BL102*Assembly!Y$17+$BM102*Assembly!Y$18+$BN102*Assembly!Y$19+$BO102*Assembly!Y$20+$BP102*Assembly!Y$21+$BQ102*Assembly!Y$22+$BR102*Assembly!Y$23+$BS102*Assembly!Y$24</f>
        <v>#VALUE!</v>
      </c>
      <c r="CC102" s="259" t="e">
        <f t="shared" si="8"/>
        <v>#VALUE!</v>
      </c>
      <c r="CD102" s="273" t="e">
        <f t="shared" si="9"/>
        <v>#VALUE!</v>
      </c>
      <c r="CE102" s="274" t="e">
        <f>$AY102*Assembly!AC$4+$AZ102*Assembly!AC$5+$BA102*Assembly!AC$6+$BB102*Assembly!AC$7+$BC102*Assembly!AC$8+$BD102*Assembly!AC$9+$BE102*Assembly!AC$10+$BF102*Assembly!AC$11+$BG102*Assembly!AC$12+$BH102*Assembly!AC$13+$BI102*Assembly!AC$14+$BJ102*Assembly!AC$15+$BK102*Assembly!AC$16+$BL102*Assembly!AC$17+$BM102*Assembly!AC$18+$BN102*Assembly!AC$19+$BO102*Assembly!AC$20+$BP102*Assembly!AC$21+$BQ102*Assembly!AC$22+$BR102*Assembly!AC$23+$BS102*Assembly!AC$24</f>
        <v>#VALUE!</v>
      </c>
      <c r="CF102" s="250" t="e">
        <f>$AY102*Assembly!M$4+$AZ102*Assembly!M$5+$BA102*Assembly!M$6+$BB102*Assembly!M$7+$BC102*Assembly!M$8+$BD102*Assembly!M$9+$BE102*Assembly!M$10+$BF102*Assembly!M$11+$BG102*Assembly!M$12+$BH102*Assembly!M$13+$BI102*Assembly!M$14+$BJ102*Assembly!M$15+$BK102*Assembly!M$16+$BL102*Assembly!M$17+$BM102*Assembly!M$18+$BN102*Assembly!M$19+$BO102*Assembly!M$20+$BP102*Assembly!M$21+$BQ102*Assembly!M$22+$BR102*Assembly!M$23+$BS102*Assembly!M$24</f>
        <v>#VALUE!</v>
      </c>
      <c r="CG102" s="250" t="e">
        <f>$AY102*Assembly!N$4+$AZ102*Assembly!N$5+$BA102*Assembly!N$6+$BB102*Assembly!N$7+$BC102*Assembly!N$8+$BD102*Assembly!N$9+$BE102*Assembly!N$10+$BF102*Assembly!N$11+$BG102*Assembly!N$12+$BH102*Assembly!N$13+$BI102*Assembly!N$14+$BJ102*Assembly!N$15+$BK102*Assembly!N$16+$BL102*Assembly!N$17+$BM102*Assembly!N$18+$BN102*Assembly!N$19+$BO102*Assembly!N$20+$BP102*Assembly!N$21+$BQ102*Assembly!N$22+$BR102*Assembly!N$23+$BS102*Assembly!N$24</f>
        <v>#VALUE!</v>
      </c>
      <c r="CH102" s="250" t="e">
        <f>$AY102*Assembly!O$4+$AZ102*Assembly!O$5+$BA102*Assembly!O$6+$BB102*Assembly!O$7+$BC102*Assembly!O$8+$BD102*Assembly!O$9+$BE102*Assembly!O$10+$BF102*Assembly!O$11+$BG102*Assembly!O$12+$BH102*Assembly!O$13+$BI102*Assembly!O$14+$BJ102*Assembly!O$15+$BK102*Assembly!O$16+$BL102*Assembly!O$17+$BM102*Assembly!O$18+$BN102*Assembly!O$19+$BO102*Assembly!O$20+$BP102*Assembly!O$21+$BQ102*Assembly!O$22+$BR102*Assembly!O$23+$BS102*Assembly!O$24</f>
        <v>#VALUE!</v>
      </c>
      <c r="CI102" s="242" t="e">
        <f>$AY102*Assembly!P$4+$AZ102*Assembly!P$5+$BA102*Assembly!P$6+$BB102*Assembly!P$7+$BC102*Assembly!P$8+$BD102*Assembly!P$9+$BE102*Assembly!P$10+$BF102*Assembly!P$11+$BG102*Assembly!P$12+$BH102*Assembly!P$13+$BI102*Assembly!P$14+$BJ102*Assembly!P$15+$BK102*Assembly!P$16+$BL102*Assembly!P$17+$BM102*Assembly!P$18+$BN102*Assembly!P$19+$BO102*Assembly!P$20+$BP102*Assembly!P$21+$BQ102*Assembly!P$22+$BR102*Assembly!P$23+$BS102*Assembly!P$24</f>
        <v>#VALUE!</v>
      </c>
      <c r="CJ102" s="242" t="e">
        <f>$AY102*Assembly!Q$4+$AZ102*Assembly!Q$5+$BA102*Assembly!Q$6+$BB102*Assembly!Q$7+$BC102*Assembly!Q$8+$BD102*Assembly!Q$9+$BE102*Assembly!Q$10+$BF102*Assembly!Q$11+$BG102*Assembly!Q$12+$BH102*Assembly!Q$13+$BI102*Assembly!Q$14+$BJ102*Assembly!Q$15+$BK102*Assembly!Q$16+$BL102*Assembly!Q$17+$BM102*Assembly!Q$18+$BN102*Assembly!Q$19+$BO102*Assembly!Q$20+$BP102*Assembly!Q$21+$BQ102*Assembly!Q$22+$BR102*Assembly!Q$23+$BS102*Assembly!Q$24</f>
        <v>#VALUE!</v>
      </c>
      <c r="CK102" s="250" t="e">
        <f>$AY102*Assembly!R$4+$AZ102*Assembly!R$5+$BA102*Assembly!R$6+$BB102*Assembly!R$7+$BC102*Assembly!R$8+$BD102*Assembly!R$9+$BE102*Assembly!R$10+$BF102*Assembly!R$11+$BG102*Assembly!R$12+$BH102*Assembly!R$13+$BI102*Assembly!R$14+$BJ102*Assembly!R$15+$BK102*Assembly!R$16+$BL102*Assembly!R$17+$BM102*Assembly!R$18+$BN102*Assembly!R$19+$BO102*Assembly!R$20+$BP102*Assembly!R$21+$BQ102*Assembly!R$22+$BR102*Assembly!R$23+$BS102*Assembly!R$24</f>
        <v>#VALUE!</v>
      </c>
      <c r="CL102" s="242" t="e">
        <f>$AY102*Assembly!S$4+$AZ102*Assembly!S$5+$BA102*Assembly!S$6+$BB102*Assembly!S$7+$BC102*Assembly!S$8+$BD102*Assembly!S$9+$BE102*Assembly!S$10+$BF102*Assembly!S$11+$BG102*Assembly!S$12+$BH102*Assembly!S$13+$BI102*Assembly!S$14+$BJ102*Assembly!S$15+$BK102*Assembly!S$16+$BL102*Assembly!S$17+$BM102*Assembly!S$18+$BN102*Assembly!S$19+$BO102*Assembly!S$20+$BP102*Assembly!S$21+$BQ102*Assembly!S$22+$BR102*Assembly!S$23+$BS102*Assembly!S$24</f>
        <v>#VALUE!</v>
      </c>
      <c r="CM102" s="242" t="e">
        <f>$AY102*Assembly!T$4+$AZ102*Assembly!T$5+$BA102*Assembly!T$6+$BB102*Assembly!T$7+$BC102*Assembly!T$8+$BD102*Assembly!T$9+$BE102*Assembly!T$10+$BF102*Assembly!T$11+$BG102*Assembly!T$12+$BH102*Assembly!T$13+$BI102*Assembly!T$14+$BJ102*Assembly!T$15+$BK102*Assembly!T$16+$BL102*Assembly!T$17+$BM102*Assembly!T$18+$BN102*Assembly!T$19+$BO102*Assembly!T$20+$BP102*Assembly!T$21+$BQ102*Assembly!T$22+$BR102*Assembly!T$23+$BS102*Assembly!T$24</f>
        <v>#VALUE!</v>
      </c>
      <c r="CN102" s="242" t="e">
        <f>$AY102*Assembly!U$4+$AZ102*Assembly!U$5+$BA102*Assembly!U$6+$BB102*Assembly!U$7+$BC102*Assembly!U$8+$BD102*Assembly!U$9+$BE102*Assembly!U$10+$BF102*Assembly!U$11+$BG102*Assembly!U$12+$BH102*Assembly!U$13+$BI102*Assembly!U$14+$BJ102*Assembly!U$15+$BK102*Assembly!U$16+$BL102*Assembly!U$17+$BM102*Assembly!U$18+$BN102*Assembly!U$19+$BO102*Assembly!U$20+$BP102*Assembly!U$21+$BQ102*Assembly!U$22+$BR102*Assembly!U$23+$BS102*Assembly!U$24</f>
        <v>#VALUE!</v>
      </c>
      <c r="CO102" s="250" t="e">
        <f>$AY102*Assembly!V$4+$AZ102*Assembly!V$5+$BA102*Assembly!V$6+$BB102*Assembly!V$7+$BC102*Assembly!V$8+$BD102*Assembly!V$9+$BE102*Assembly!V$10+$BF102*Assembly!V$11+$BG102*Assembly!V$12+$BH102*Assembly!V$13+$BI102*Assembly!V$14+$BJ102*Assembly!V$15+$BK102*Assembly!V$16+$BL102*Assembly!V$17+$BM102*Assembly!V$18+$BN102*Assembly!V$19+$BO102*Assembly!V$20+$BP102*Assembly!V$21+$BQ102*Assembly!V$22+$BR102*Assembly!V$23+$BS102*Assembly!V$24</f>
        <v>#VALUE!</v>
      </c>
      <c r="CP102" s="250" t="e">
        <f>CF102*Refining!$F$3</f>
        <v>#VALUE!</v>
      </c>
      <c r="CQ102" s="250" t="e">
        <f>CG102*Refining!$F$4</f>
        <v>#VALUE!</v>
      </c>
      <c r="CR102" s="250" t="e">
        <f>CH102*Refining!$F$5</f>
        <v>#VALUE!</v>
      </c>
      <c r="CS102" s="250" t="e">
        <f>CI102*Refining!$F$6</f>
        <v>#VALUE!</v>
      </c>
      <c r="CT102" s="250" t="e">
        <f>CJ102*Refining!$F$7</f>
        <v>#VALUE!</v>
      </c>
      <c r="CU102" s="250" t="e">
        <f>CK102*Refining!$F$8</f>
        <v>#VALUE!</v>
      </c>
      <c r="CV102" s="250" t="e">
        <f>CL102*Refining!$F$9</f>
        <v>#VALUE!</v>
      </c>
      <c r="CW102" s="250" t="e">
        <f>CM102*Refining!$F$10</f>
        <v>#VALUE!</v>
      </c>
      <c r="CX102" s="250" t="e">
        <f>CN102*Refining!$F$11</f>
        <v>#VALUE!</v>
      </c>
      <c r="CY102" s="250" t="e">
        <f>CO102*Refining!$F$12</f>
        <v>#VALUE!</v>
      </c>
      <c r="CZ102" s="277" t="e">
        <f t="shared" ref="CZ102:DS102" si="412">IF(CF102 = 0, "", CF102)</f>
        <v>#VALUE!</v>
      </c>
      <c r="DA102" s="278" t="e">
        <f t="shared" si="412"/>
        <v>#VALUE!</v>
      </c>
      <c r="DB102" s="279" t="e">
        <f t="shared" si="412"/>
        <v>#VALUE!</v>
      </c>
      <c r="DC102" s="279" t="e">
        <f t="shared" si="412"/>
        <v>#VALUE!</v>
      </c>
      <c r="DD102" s="280" t="e">
        <f t="shared" si="412"/>
        <v>#VALUE!</v>
      </c>
      <c r="DE102" s="279" t="e">
        <f t="shared" si="412"/>
        <v>#VALUE!</v>
      </c>
      <c r="DF102" s="280" t="e">
        <f t="shared" si="412"/>
        <v>#VALUE!</v>
      </c>
      <c r="DG102" s="280" t="e">
        <f t="shared" si="412"/>
        <v>#VALUE!</v>
      </c>
      <c r="DH102" s="279" t="e">
        <f t="shared" si="412"/>
        <v>#VALUE!</v>
      </c>
      <c r="DI102" s="282" t="e">
        <f t="shared" si="412"/>
        <v>#VALUE!</v>
      </c>
      <c r="DJ102" s="277" t="e">
        <f t="shared" si="412"/>
        <v>#VALUE!</v>
      </c>
      <c r="DK102" s="278" t="e">
        <f t="shared" si="412"/>
        <v>#VALUE!</v>
      </c>
      <c r="DL102" s="279" t="e">
        <f t="shared" si="412"/>
        <v>#VALUE!</v>
      </c>
      <c r="DM102" s="279" t="e">
        <f t="shared" si="412"/>
        <v>#VALUE!</v>
      </c>
      <c r="DN102" s="280" t="e">
        <f t="shared" si="412"/>
        <v>#VALUE!</v>
      </c>
      <c r="DO102" s="279" t="e">
        <f t="shared" si="412"/>
        <v>#VALUE!</v>
      </c>
      <c r="DP102" s="279" t="e">
        <f t="shared" si="412"/>
        <v>#VALUE!</v>
      </c>
      <c r="DQ102" s="279" t="e">
        <f t="shared" si="412"/>
        <v>#VALUE!</v>
      </c>
      <c r="DR102" s="279" t="e">
        <f t="shared" si="412"/>
        <v>#VALUE!</v>
      </c>
      <c r="DS102" s="282" t="e">
        <f t="shared" si="412"/>
        <v>#VALUE!</v>
      </c>
      <c r="DT102" s="277" t="e">
        <f t="shared" si="11"/>
        <v>#VALUE!</v>
      </c>
      <c r="DU102" s="278" t="e">
        <f t="shared" si="12"/>
        <v>#VALUE!</v>
      </c>
      <c r="DV102" s="259" t="e">
        <f>CZ102*'Ores &amp; Ingots'!$C$3+DA102*'Ores &amp; Ingots'!$C$4+DB102*'Ores &amp; Ingots'!$C$5+DC102*'Ores &amp; Ingots'!$C$6+DD102*'Ores &amp; Ingots'!$C$7+DE102*'Ores &amp; Ingots'!$C$8+DF102*'Ores &amp; Ingots'!$C$9+DG102*'Ores &amp; Ingots'!$C$10+DH102*'Ores &amp; Ingots'!$C$11+DI102*'Ores &amp; Ingots'!$C$12</f>
        <v>#VALUE!</v>
      </c>
      <c r="DW102" s="259" t="e">
        <f>DJ102*'Ores &amp; Ingots'!$B$3+DK102*'Ores &amp; Ingots'!$B$4+DL102*'Ores &amp; Ingots'!$B$5+DM102*'Ores &amp; Ingots'!$B$6+DN102*'Ores &amp; Ingots'!$B$7+DO102*'Ores &amp; Ingots'!$B$8+DP102*'Ores &amp; Ingots'!$B$9+DQ102*'Ores &amp; Ingots'!$B$10+DR102*'Ores &amp; Ingots'!$B$11+DS102*'Ores &amp; Ingots'!$B$12</f>
        <v>#VALUE!</v>
      </c>
      <c r="DX102" s="278" t="e">
        <f>CZ102*Refining!$G$3+DA102*Refining!$G$4+DB102*Refining!$G$5+DC102*Refining!$G$6+DD102*Refining!$G$7+DE102*Refining!$G$8+DF102*Refining!$G$9+DG102*Refining!$G$10+DH102*Refining!$G$11+DI102*Refining!$G$12</f>
        <v>#VALUE!</v>
      </c>
      <c r="DY102" s="197" t="e">
        <f t="shared" si="13"/>
        <v>#VALUE!</v>
      </c>
      <c r="DZ102" s="284" t="e">
        <f t="shared" si="14"/>
        <v>#VALUE!</v>
      </c>
      <c r="EA102" s="277" t="e">
        <f t="shared" si="15"/>
        <v>#VALUE!</v>
      </c>
      <c r="EB102" s="286" t="e">
        <f t="shared" ref="EB102:EC102" si="413">EA102/60</f>
        <v>#VALUE!</v>
      </c>
      <c r="EC102" s="286" t="e">
        <f t="shared" si="413"/>
        <v>#VALUE!</v>
      </c>
      <c r="ED102" s="277" t="e">
        <f t="shared" si="17"/>
        <v>#VALUE!</v>
      </c>
      <c r="EE102" s="286" t="e">
        <f t="shared" ref="EE102:EF102" si="414">ED102/1000</f>
        <v>#VALUE!</v>
      </c>
      <c r="EF102" s="287" t="e">
        <f t="shared" si="414"/>
        <v>#VALUE!</v>
      </c>
      <c r="EG102" s="273" t="e">
        <f t="shared" si="19"/>
        <v>#VALUE!</v>
      </c>
      <c r="EH102" s="288" t="e">
        <f t="shared" si="20"/>
        <v>#VALUE!</v>
      </c>
      <c r="EI102" s="133" t="s">
        <v>28</v>
      </c>
    </row>
    <row r="103" spans="1:139" ht="12.75" x14ac:dyDescent="0.2">
      <c r="A103" s="894" t="s">
        <v>327</v>
      </c>
      <c r="B103" s="55" t="s">
        <v>328</v>
      </c>
      <c r="C103" s="56" t="s">
        <v>156</v>
      </c>
      <c r="D103" s="56">
        <v>1</v>
      </c>
      <c r="E103" s="56">
        <v>2</v>
      </c>
      <c r="F103" s="56">
        <v>1</v>
      </c>
      <c r="G103" s="80">
        <f t="shared" si="0"/>
        <v>31.25</v>
      </c>
      <c r="H103" s="82">
        <v>20</v>
      </c>
      <c r="I103" s="82">
        <v>20</v>
      </c>
      <c r="J103" s="84">
        <f>H103/Main!$D$9</f>
        <v>4</v>
      </c>
      <c r="K103" s="84">
        <f>I103/Main!$D$10</f>
        <v>10</v>
      </c>
      <c r="L103" s="84">
        <f t="shared" si="1"/>
        <v>2.5</v>
      </c>
      <c r="M103" s="84">
        <v>1</v>
      </c>
      <c r="N103" s="305">
        <v>1000</v>
      </c>
      <c r="O103" s="88">
        <v>330000</v>
      </c>
      <c r="P103" s="89"/>
      <c r="Q103" s="90">
        <v>4000</v>
      </c>
      <c r="R103" s="90">
        <f>Q103*Main!$D$6</f>
        <v>40000</v>
      </c>
      <c r="S103" s="91"/>
      <c r="T103" s="91"/>
      <c r="U103" s="89"/>
      <c r="V103" s="89"/>
      <c r="W103" s="91"/>
      <c r="X103" s="91"/>
      <c r="Y103" s="89"/>
      <c r="Z103" s="89"/>
      <c r="AA103" s="89"/>
      <c r="AB103" s="89"/>
      <c r="AC103" s="382" t="s">
        <v>220</v>
      </c>
      <c r="AD103" s="103">
        <v>120</v>
      </c>
      <c r="AE103" s="103">
        <v>0</v>
      </c>
      <c r="AF103" s="103">
        <v>0</v>
      </c>
      <c r="AG103" s="103">
        <v>2</v>
      </c>
      <c r="AH103" s="103">
        <v>5</v>
      </c>
      <c r="AI103" s="103">
        <v>0</v>
      </c>
      <c r="AJ103" s="103">
        <v>4</v>
      </c>
      <c r="AK103" s="104">
        <v>5</v>
      </c>
      <c r="AL103" s="103">
        <v>0</v>
      </c>
      <c r="AM103" s="103">
        <v>0</v>
      </c>
      <c r="AN103" s="103">
        <v>0</v>
      </c>
      <c r="AO103" s="103">
        <v>0</v>
      </c>
      <c r="AP103" s="103">
        <v>0</v>
      </c>
      <c r="AQ103" s="103">
        <v>0</v>
      </c>
      <c r="AR103" s="103">
        <v>0</v>
      </c>
      <c r="AS103" s="103">
        <v>0</v>
      </c>
      <c r="AT103" s="103">
        <v>0</v>
      </c>
      <c r="AU103" s="103">
        <v>0</v>
      </c>
      <c r="AV103" s="103">
        <v>0</v>
      </c>
      <c r="AW103" s="103">
        <v>0</v>
      </c>
      <c r="AX103" s="103">
        <v>0</v>
      </c>
      <c r="AY103" s="107">
        <f t="shared" ref="AY103:BS103" si="415">IF(AD103 = 0, "", AD103)</f>
        <v>120</v>
      </c>
      <c r="AZ103" s="102" t="str">
        <f t="shared" si="415"/>
        <v/>
      </c>
      <c r="BA103" s="102" t="str">
        <f t="shared" si="415"/>
        <v/>
      </c>
      <c r="BB103" s="103">
        <f t="shared" si="415"/>
        <v>2</v>
      </c>
      <c r="BC103" s="103">
        <f t="shared" si="415"/>
        <v>5</v>
      </c>
      <c r="BD103" s="102" t="str">
        <f t="shared" si="415"/>
        <v/>
      </c>
      <c r="BE103" s="103">
        <f t="shared" si="415"/>
        <v>4</v>
      </c>
      <c r="BF103" s="104">
        <f t="shared" si="415"/>
        <v>5</v>
      </c>
      <c r="BG103" s="102" t="str">
        <f t="shared" si="415"/>
        <v/>
      </c>
      <c r="BH103" s="102" t="str">
        <f t="shared" si="415"/>
        <v/>
      </c>
      <c r="BI103" s="102" t="str">
        <f t="shared" si="415"/>
        <v/>
      </c>
      <c r="BJ103" s="102" t="str">
        <f t="shared" si="415"/>
        <v/>
      </c>
      <c r="BK103" s="102" t="str">
        <f t="shared" si="415"/>
        <v/>
      </c>
      <c r="BL103" s="102" t="str">
        <f t="shared" si="415"/>
        <v/>
      </c>
      <c r="BM103" s="102" t="str">
        <f t="shared" si="415"/>
        <v/>
      </c>
      <c r="BN103" s="102" t="str">
        <f t="shared" si="415"/>
        <v/>
      </c>
      <c r="BO103" s="102" t="str">
        <f t="shared" si="415"/>
        <v/>
      </c>
      <c r="BP103" s="102" t="str">
        <f t="shared" si="415"/>
        <v/>
      </c>
      <c r="BQ103" s="102" t="str">
        <f t="shared" si="415"/>
        <v/>
      </c>
      <c r="BR103" s="102" t="str">
        <f t="shared" si="415"/>
        <v/>
      </c>
      <c r="BS103" s="105" t="str">
        <f t="shared" si="415"/>
        <v/>
      </c>
      <c r="BT103" s="107" t="e">
        <f>$AY103*Assembly!Z$4+$AZ103*Assembly!Z$5+$BA103*Assembly!Z$6+$BB103*Assembly!Z$7+$BC103*Assembly!Z$8+$BD103*Assembly!Z$9+$BE103*Assembly!Z$10+$BF103*Assembly!Z$11+$BG103*Assembly!Z$12+$BH103*Assembly!Z$13+$BI103*Assembly!Z$14+$BJ103*Assembly!Z$15+$BK103*Assembly!Z$16+$BL103*Assembly!Z$17+$BM103*Assembly!Z$18+$BN103*Assembly!Z$19+$BO103*Assembly!Z$20+$BP103*Assembly!Z$21+$BQ103*Assembly!Z$22+$BR103*Assembly!Z$23+$BS103*Assembly!Z$24</f>
        <v>#VALUE!</v>
      </c>
      <c r="BU103" s="103" t="e">
        <f t="shared" si="3"/>
        <v>#VALUE!</v>
      </c>
      <c r="BV103" s="109" t="e">
        <f t="shared" si="395"/>
        <v>#VALUE!</v>
      </c>
      <c r="BW103" s="103" t="e">
        <f>$AY103*Assembly!AD$4+$AZ103*Assembly!AD$5+$BA103*Assembly!AD$6+$BB103*Assembly!AD$7+$BC103*Assembly!AD$8+$BD103*Assembly!AD$9+$BE103*Assembly!AD$10+$BF103*Assembly!AD$11+$BG103*Assembly!AD$12+$BH103*Assembly!AD$13+$BI103*Assembly!AD$14+$BJ103*Assembly!AD$15+$BK103*Assembly!AD$16+$BL103*Assembly!AD$17+$BM103*Assembly!AD$18+$BN103*Assembly!AD$19+$BO103*Assembly!AD$20+$BP103*Assembly!AD$21+$BQ103*Assembly!AD$22+$BR103*Assembly!AD$23+$BS103*Assembly!AD$24</f>
        <v>#VALUE!</v>
      </c>
      <c r="BX103" s="110" t="e">
        <f t="shared" si="4"/>
        <v>#VALUE!</v>
      </c>
      <c r="BY103" s="111" t="e">
        <f t="shared" si="5"/>
        <v>#VALUE!</v>
      </c>
      <c r="BZ103" s="112" t="e">
        <f t="shared" si="6"/>
        <v>#VALUE!</v>
      </c>
      <c r="CA103" s="111" t="e">
        <f t="shared" si="7"/>
        <v>#VALUE!</v>
      </c>
      <c r="CB103" s="103" t="e">
        <f>$AY103*Assembly!Y$4+$AZ103*Assembly!Y$5+$BA103*Assembly!Y$6+$BB103*Assembly!Y$7+$BC103*Assembly!Y$8+$BD103*Assembly!Y$9+$BE103*Assembly!Y$10+$BF103*Assembly!Y$11+$BG103*Assembly!Y$12+$BH103*Assembly!Y$13+$BI103*Assembly!Y$14+$BJ103*Assembly!Y$15+$BK103*Assembly!Y$16+$BL103*Assembly!Y$17+$BM103*Assembly!Y$18+$BN103*Assembly!Y$19+$BO103*Assembly!Y$20+$BP103*Assembly!Y$21+$BQ103*Assembly!Y$22+$BR103*Assembly!Y$23+$BS103*Assembly!Y$24</f>
        <v>#VALUE!</v>
      </c>
      <c r="CC103" s="103" t="e">
        <f t="shared" si="8"/>
        <v>#VALUE!</v>
      </c>
      <c r="CD103" s="113" t="e">
        <f t="shared" si="9"/>
        <v>#VALUE!</v>
      </c>
      <c r="CE103" s="114" t="e">
        <f>$AY103*Assembly!AC$4+$AZ103*Assembly!AC$5+$BA103*Assembly!AC$6+$BB103*Assembly!AC$7+$BC103*Assembly!AC$8+$BD103*Assembly!AC$9+$BE103*Assembly!AC$10+$BF103*Assembly!AC$11+$BG103*Assembly!AC$12+$BH103*Assembly!AC$13+$BI103*Assembly!AC$14+$BJ103*Assembly!AC$15+$BK103*Assembly!AC$16+$BL103*Assembly!AC$17+$BM103*Assembly!AC$18+$BN103*Assembly!AC$19+$BO103*Assembly!AC$20+$BP103*Assembly!AC$21+$BQ103*Assembly!AC$22+$BR103*Assembly!AC$23+$BS103*Assembly!AC$24</f>
        <v>#VALUE!</v>
      </c>
      <c r="CF103" s="90" t="e">
        <f>$AY103*Assembly!M$4+$AZ103*Assembly!M$5+$BA103*Assembly!M$6+$BB103*Assembly!M$7+$BC103*Assembly!M$8+$BD103*Assembly!M$9+$BE103*Assembly!M$10+$BF103*Assembly!M$11+$BG103*Assembly!M$12+$BH103*Assembly!M$13+$BI103*Assembly!M$14+$BJ103*Assembly!M$15+$BK103*Assembly!M$16+$BL103*Assembly!M$17+$BM103*Assembly!M$18+$BN103*Assembly!M$19+$BO103*Assembly!M$20+$BP103*Assembly!M$21+$BQ103*Assembly!M$22+$BR103*Assembly!M$23+$BS103*Assembly!M$24</f>
        <v>#VALUE!</v>
      </c>
      <c r="CG103" s="90" t="e">
        <f>$AY103*Assembly!N$4+$AZ103*Assembly!N$5+$BA103*Assembly!N$6+$BB103*Assembly!N$7+$BC103*Assembly!N$8+$BD103*Assembly!N$9+$BE103*Assembly!N$10+$BF103*Assembly!N$11+$BG103*Assembly!N$12+$BH103*Assembly!N$13+$BI103*Assembly!N$14+$BJ103*Assembly!N$15+$BK103*Assembly!N$16+$BL103*Assembly!N$17+$BM103*Assembly!N$18+$BN103*Assembly!N$19+$BO103*Assembly!N$20+$BP103*Assembly!N$21+$BQ103*Assembly!N$22+$BR103*Assembly!N$23+$BS103*Assembly!N$24</f>
        <v>#VALUE!</v>
      </c>
      <c r="CH103" s="90" t="e">
        <f>$AY103*Assembly!O$4+$AZ103*Assembly!O$5+$BA103*Assembly!O$6+$BB103*Assembly!O$7+$BC103*Assembly!O$8+$BD103*Assembly!O$9+$BE103*Assembly!O$10+$BF103*Assembly!O$11+$BG103*Assembly!O$12+$BH103*Assembly!O$13+$BI103*Assembly!O$14+$BJ103*Assembly!O$15+$BK103*Assembly!O$16+$BL103*Assembly!O$17+$BM103*Assembly!O$18+$BN103*Assembly!O$19+$BO103*Assembly!O$20+$BP103*Assembly!O$21+$BQ103*Assembly!O$22+$BR103*Assembly!O$23+$BS103*Assembly!O$24</f>
        <v>#VALUE!</v>
      </c>
      <c r="CI103" s="82" t="e">
        <f>$AY103*Assembly!P$4+$AZ103*Assembly!P$5+$BA103*Assembly!P$6+$BB103*Assembly!P$7+$BC103*Assembly!P$8+$BD103*Assembly!P$9+$BE103*Assembly!P$10+$BF103*Assembly!P$11+$BG103*Assembly!P$12+$BH103*Assembly!P$13+$BI103*Assembly!P$14+$BJ103*Assembly!P$15+$BK103*Assembly!P$16+$BL103*Assembly!P$17+$BM103*Assembly!P$18+$BN103*Assembly!P$19+$BO103*Assembly!P$20+$BP103*Assembly!P$21+$BQ103*Assembly!P$22+$BR103*Assembly!P$23+$BS103*Assembly!P$24</f>
        <v>#VALUE!</v>
      </c>
      <c r="CJ103" s="82" t="e">
        <f>$AY103*Assembly!Q$4+$AZ103*Assembly!Q$5+$BA103*Assembly!Q$6+$BB103*Assembly!Q$7+$BC103*Assembly!Q$8+$BD103*Assembly!Q$9+$BE103*Assembly!Q$10+$BF103*Assembly!Q$11+$BG103*Assembly!Q$12+$BH103*Assembly!Q$13+$BI103*Assembly!Q$14+$BJ103*Assembly!Q$15+$BK103*Assembly!Q$16+$BL103*Assembly!Q$17+$BM103*Assembly!Q$18+$BN103*Assembly!Q$19+$BO103*Assembly!Q$20+$BP103*Assembly!Q$21+$BQ103*Assembly!Q$22+$BR103*Assembly!Q$23+$BS103*Assembly!Q$24</f>
        <v>#VALUE!</v>
      </c>
      <c r="CK103" s="90" t="e">
        <f>$AY103*Assembly!R$4+$AZ103*Assembly!R$5+$BA103*Assembly!R$6+$BB103*Assembly!R$7+$BC103*Assembly!R$8+$BD103*Assembly!R$9+$BE103*Assembly!R$10+$BF103*Assembly!R$11+$BG103*Assembly!R$12+$BH103*Assembly!R$13+$BI103*Assembly!R$14+$BJ103*Assembly!R$15+$BK103*Assembly!R$16+$BL103*Assembly!R$17+$BM103*Assembly!R$18+$BN103*Assembly!R$19+$BO103*Assembly!R$20+$BP103*Assembly!R$21+$BQ103*Assembly!R$22+$BR103*Assembly!R$23+$BS103*Assembly!R$24</f>
        <v>#VALUE!</v>
      </c>
      <c r="CL103" s="82" t="e">
        <f>$AY103*Assembly!S$4+$AZ103*Assembly!S$5+$BA103*Assembly!S$6+$BB103*Assembly!S$7+$BC103*Assembly!S$8+$BD103*Assembly!S$9+$BE103*Assembly!S$10+$BF103*Assembly!S$11+$BG103*Assembly!S$12+$BH103*Assembly!S$13+$BI103*Assembly!S$14+$BJ103*Assembly!S$15+$BK103*Assembly!S$16+$BL103*Assembly!S$17+$BM103*Assembly!S$18+$BN103*Assembly!S$19+$BO103*Assembly!S$20+$BP103*Assembly!S$21+$BQ103*Assembly!S$22+$BR103*Assembly!S$23+$BS103*Assembly!S$24</f>
        <v>#VALUE!</v>
      </c>
      <c r="CM103" s="82" t="e">
        <f>$AY103*Assembly!T$4+$AZ103*Assembly!T$5+$BA103*Assembly!T$6+$BB103*Assembly!T$7+$BC103*Assembly!T$8+$BD103*Assembly!T$9+$BE103*Assembly!T$10+$BF103*Assembly!T$11+$BG103*Assembly!T$12+$BH103*Assembly!T$13+$BI103*Assembly!T$14+$BJ103*Assembly!T$15+$BK103*Assembly!T$16+$BL103*Assembly!T$17+$BM103*Assembly!T$18+$BN103*Assembly!T$19+$BO103*Assembly!T$20+$BP103*Assembly!T$21+$BQ103*Assembly!T$22+$BR103*Assembly!T$23+$BS103*Assembly!T$24</f>
        <v>#VALUE!</v>
      </c>
      <c r="CN103" s="82" t="e">
        <f>$AY103*Assembly!U$4+$AZ103*Assembly!U$5+$BA103*Assembly!U$6+$BB103*Assembly!U$7+$BC103*Assembly!U$8+$BD103*Assembly!U$9+$BE103*Assembly!U$10+$BF103*Assembly!U$11+$BG103*Assembly!U$12+$BH103*Assembly!U$13+$BI103*Assembly!U$14+$BJ103*Assembly!U$15+$BK103*Assembly!U$16+$BL103*Assembly!U$17+$BM103*Assembly!U$18+$BN103*Assembly!U$19+$BO103*Assembly!U$20+$BP103*Assembly!U$21+$BQ103*Assembly!U$22+$BR103*Assembly!U$23+$BS103*Assembly!U$24</f>
        <v>#VALUE!</v>
      </c>
      <c r="CO103" s="90" t="e">
        <f>$AY103*Assembly!V$4+$AZ103*Assembly!V$5+$BA103*Assembly!V$6+$BB103*Assembly!V$7+$BC103*Assembly!V$8+$BD103*Assembly!V$9+$BE103*Assembly!V$10+$BF103*Assembly!V$11+$BG103*Assembly!V$12+$BH103*Assembly!V$13+$BI103*Assembly!V$14+$BJ103*Assembly!V$15+$BK103*Assembly!V$16+$BL103*Assembly!V$17+$BM103*Assembly!V$18+$BN103*Assembly!V$19+$BO103*Assembly!V$20+$BP103*Assembly!V$21+$BQ103*Assembly!V$22+$BR103*Assembly!V$23+$BS103*Assembly!V$24</f>
        <v>#VALUE!</v>
      </c>
      <c r="CP103" s="90" t="e">
        <f>CF103*Refining!$F$3</f>
        <v>#VALUE!</v>
      </c>
      <c r="CQ103" s="90" t="e">
        <f>CG103*Refining!$F$4</f>
        <v>#VALUE!</v>
      </c>
      <c r="CR103" s="90" t="e">
        <f>CH103*Refining!$F$5</f>
        <v>#VALUE!</v>
      </c>
      <c r="CS103" s="90" t="e">
        <f>CI103*Refining!$F$6</f>
        <v>#VALUE!</v>
      </c>
      <c r="CT103" s="90" t="e">
        <f>CJ103*Refining!$F$7</f>
        <v>#VALUE!</v>
      </c>
      <c r="CU103" s="90" t="e">
        <f>CK103*Refining!$F$8</f>
        <v>#VALUE!</v>
      </c>
      <c r="CV103" s="90" t="e">
        <f>CL103*Refining!$F$9</f>
        <v>#VALUE!</v>
      </c>
      <c r="CW103" s="90" t="e">
        <f>CM103*Refining!$F$10</f>
        <v>#VALUE!</v>
      </c>
      <c r="CX103" s="90" t="e">
        <f>CN103*Refining!$F$11</f>
        <v>#VALUE!</v>
      </c>
      <c r="CY103" s="90" t="e">
        <f>CO103*Refining!$F$12</f>
        <v>#VALUE!</v>
      </c>
      <c r="CZ103" s="121" t="e">
        <f t="shared" ref="CZ103:DS103" si="416">IF(CF103 = 0, "", CF103)</f>
        <v>#VALUE!</v>
      </c>
      <c r="DA103" s="125" t="e">
        <f t="shared" si="416"/>
        <v>#VALUE!</v>
      </c>
      <c r="DB103" s="122" t="e">
        <f t="shared" si="416"/>
        <v>#VALUE!</v>
      </c>
      <c r="DC103" s="122" t="e">
        <f t="shared" si="416"/>
        <v>#VALUE!</v>
      </c>
      <c r="DD103" s="123" t="e">
        <f t="shared" si="416"/>
        <v>#VALUE!</v>
      </c>
      <c r="DE103" s="122" t="e">
        <f t="shared" si="416"/>
        <v>#VALUE!</v>
      </c>
      <c r="DF103" s="123" t="e">
        <f t="shared" si="416"/>
        <v>#VALUE!</v>
      </c>
      <c r="DG103" s="123" t="e">
        <f t="shared" si="416"/>
        <v>#VALUE!</v>
      </c>
      <c r="DH103" s="122" t="e">
        <f t="shared" si="416"/>
        <v>#VALUE!</v>
      </c>
      <c r="DI103" s="124" t="e">
        <f t="shared" si="416"/>
        <v>#VALUE!</v>
      </c>
      <c r="DJ103" s="121" t="e">
        <f t="shared" si="416"/>
        <v>#VALUE!</v>
      </c>
      <c r="DK103" s="125" t="e">
        <f t="shared" si="416"/>
        <v>#VALUE!</v>
      </c>
      <c r="DL103" s="122" t="e">
        <f t="shared" si="416"/>
        <v>#VALUE!</v>
      </c>
      <c r="DM103" s="122" t="e">
        <f t="shared" si="416"/>
        <v>#VALUE!</v>
      </c>
      <c r="DN103" s="123" t="e">
        <f t="shared" si="416"/>
        <v>#VALUE!</v>
      </c>
      <c r="DO103" s="122" t="e">
        <f t="shared" si="416"/>
        <v>#VALUE!</v>
      </c>
      <c r="DP103" s="122" t="e">
        <f t="shared" si="416"/>
        <v>#VALUE!</v>
      </c>
      <c r="DQ103" s="122" t="e">
        <f t="shared" si="416"/>
        <v>#VALUE!</v>
      </c>
      <c r="DR103" s="122" t="e">
        <f t="shared" si="416"/>
        <v>#VALUE!</v>
      </c>
      <c r="DS103" s="124" t="e">
        <f t="shared" si="416"/>
        <v>#VALUE!</v>
      </c>
      <c r="DT103" s="121" t="e">
        <f t="shared" si="11"/>
        <v>#VALUE!</v>
      </c>
      <c r="DU103" s="125" t="e">
        <f t="shared" si="12"/>
        <v>#VALUE!</v>
      </c>
      <c r="DV103" s="103" t="e">
        <f>CZ103*'Ores &amp; Ingots'!$C$3+DA103*'Ores &amp; Ingots'!$C$4+DB103*'Ores &amp; Ingots'!$C$5+DC103*'Ores &amp; Ingots'!$C$6+DD103*'Ores &amp; Ingots'!$C$7+DE103*'Ores &amp; Ingots'!$C$8+DF103*'Ores &amp; Ingots'!$C$9+DG103*'Ores &amp; Ingots'!$C$10+DH103*'Ores &amp; Ingots'!$C$11+DI103*'Ores &amp; Ingots'!$C$12</f>
        <v>#VALUE!</v>
      </c>
      <c r="DW103" s="103" t="e">
        <f>DJ103*'Ores &amp; Ingots'!$B$3+DK103*'Ores &amp; Ingots'!$B$4+DL103*'Ores &amp; Ingots'!$B$5+DM103*'Ores &amp; Ingots'!$B$6+DN103*'Ores &amp; Ingots'!$B$7+DO103*'Ores &amp; Ingots'!$B$8+DP103*'Ores &amp; Ingots'!$B$9+DQ103*'Ores &amp; Ingots'!$B$10+DR103*'Ores &amp; Ingots'!$B$11+DS103*'Ores &amp; Ingots'!$B$12</f>
        <v>#VALUE!</v>
      </c>
      <c r="DX103" s="125" t="e">
        <f>CZ103*Refining!$G$3+DA103*Refining!$G$4+DB103*Refining!$G$5+DC103*Refining!$G$6+DD103*Refining!$G$7+DE103*Refining!$G$8+DF103*Refining!$G$9+DG103*Refining!$G$10+DH103*Refining!$G$11+DI103*Refining!$G$12</f>
        <v>#VALUE!</v>
      </c>
      <c r="DY103" s="125" t="e">
        <f t="shared" si="13"/>
        <v>#VALUE!</v>
      </c>
      <c r="DZ103" s="129" t="e">
        <f t="shared" si="14"/>
        <v>#VALUE!</v>
      </c>
      <c r="EA103" s="121" t="e">
        <f t="shared" si="15"/>
        <v>#VALUE!</v>
      </c>
      <c r="EB103" s="131" t="e">
        <f t="shared" ref="EB103:EC103" si="417">EA103/60</f>
        <v>#VALUE!</v>
      </c>
      <c r="EC103" s="131" t="e">
        <f t="shared" si="417"/>
        <v>#VALUE!</v>
      </c>
      <c r="ED103" s="121" t="e">
        <f t="shared" si="17"/>
        <v>#VALUE!</v>
      </c>
      <c r="EE103" s="131" t="e">
        <f t="shared" ref="EE103:EF103" si="418">ED103/1000</f>
        <v>#VALUE!</v>
      </c>
      <c r="EF103" s="134" t="e">
        <f t="shared" si="418"/>
        <v>#VALUE!</v>
      </c>
      <c r="EG103" s="113" t="e">
        <f t="shared" si="19"/>
        <v>#VALUE!</v>
      </c>
      <c r="EH103" s="293" t="e">
        <f t="shared" si="20"/>
        <v>#VALUE!</v>
      </c>
      <c r="EI103" s="133">
        <v>1470</v>
      </c>
    </row>
    <row r="104" spans="1:139" ht="12.75" x14ac:dyDescent="0.2">
      <c r="A104" s="864"/>
      <c r="B104" s="135" t="s">
        <v>328</v>
      </c>
      <c r="C104" s="137" t="s">
        <v>155</v>
      </c>
      <c r="D104" s="137">
        <v>3</v>
      </c>
      <c r="E104" s="137">
        <v>3</v>
      </c>
      <c r="F104" s="137">
        <v>2</v>
      </c>
      <c r="G104" s="141">
        <f t="shared" si="0"/>
        <v>2.25</v>
      </c>
      <c r="H104" s="142">
        <v>13</v>
      </c>
      <c r="I104" s="142">
        <v>13</v>
      </c>
      <c r="J104" s="144">
        <f>H104/Main!$D$9</f>
        <v>2.6</v>
      </c>
      <c r="K104" s="144">
        <f>I104/Main!$D$10</f>
        <v>6.5</v>
      </c>
      <c r="L104" s="144">
        <f t="shared" si="1"/>
        <v>2.5</v>
      </c>
      <c r="M104" s="144">
        <v>1</v>
      </c>
      <c r="N104" s="306">
        <v>1000</v>
      </c>
      <c r="O104" s="149">
        <v>100000</v>
      </c>
      <c r="P104" s="150"/>
      <c r="Q104" s="153">
        <v>4000</v>
      </c>
      <c r="R104" s="153">
        <f>Q104*Main!$D$6</f>
        <v>40000</v>
      </c>
      <c r="S104" s="155"/>
      <c r="T104" s="155"/>
      <c r="U104" s="150"/>
      <c r="V104" s="150"/>
      <c r="W104" s="155"/>
      <c r="X104" s="155"/>
      <c r="Y104" s="150"/>
      <c r="Z104" s="150"/>
      <c r="AA104" s="150"/>
      <c r="AB104" s="150"/>
      <c r="AC104" s="370"/>
      <c r="AD104" s="165">
        <v>8</v>
      </c>
      <c r="AE104" s="165">
        <v>0</v>
      </c>
      <c r="AF104" s="165">
        <v>0</v>
      </c>
      <c r="AG104" s="165">
        <v>2</v>
      </c>
      <c r="AH104" s="165">
        <v>8</v>
      </c>
      <c r="AI104" s="165">
        <v>0</v>
      </c>
      <c r="AJ104" s="165">
        <v>1</v>
      </c>
      <c r="AK104" s="171">
        <v>3</v>
      </c>
      <c r="AL104" s="165">
        <v>0</v>
      </c>
      <c r="AM104" s="165">
        <v>0</v>
      </c>
      <c r="AN104" s="165">
        <v>0</v>
      </c>
      <c r="AO104" s="165">
        <v>0</v>
      </c>
      <c r="AP104" s="165">
        <v>0</v>
      </c>
      <c r="AQ104" s="165">
        <v>0</v>
      </c>
      <c r="AR104" s="165">
        <v>0</v>
      </c>
      <c r="AS104" s="165">
        <v>0</v>
      </c>
      <c r="AT104" s="165">
        <v>0</v>
      </c>
      <c r="AU104" s="165">
        <v>0</v>
      </c>
      <c r="AV104" s="165">
        <v>0</v>
      </c>
      <c r="AW104" s="165">
        <v>0</v>
      </c>
      <c r="AX104" s="165">
        <v>0</v>
      </c>
      <c r="AY104" s="175">
        <f t="shared" ref="AY104:BS104" si="419">IF(AD104 = 0, "", AD104)</f>
        <v>8</v>
      </c>
      <c r="AZ104" s="163" t="str">
        <f t="shared" si="419"/>
        <v/>
      </c>
      <c r="BA104" s="163" t="str">
        <f t="shared" si="419"/>
        <v/>
      </c>
      <c r="BB104" s="165">
        <f t="shared" si="419"/>
        <v>2</v>
      </c>
      <c r="BC104" s="165">
        <f t="shared" si="419"/>
        <v>8</v>
      </c>
      <c r="BD104" s="163" t="str">
        <f t="shared" si="419"/>
        <v/>
      </c>
      <c r="BE104" s="165">
        <f t="shared" si="419"/>
        <v>1</v>
      </c>
      <c r="BF104" s="171">
        <f t="shared" si="419"/>
        <v>3</v>
      </c>
      <c r="BG104" s="163" t="str">
        <f t="shared" si="419"/>
        <v/>
      </c>
      <c r="BH104" s="163" t="str">
        <f t="shared" si="419"/>
        <v/>
      </c>
      <c r="BI104" s="163" t="str">
        <f t="shared" si="419"/>
        <v/>
      </c>
      <c r="BJ104" s="163" t="str">
        <f t="shared" si="419"/>
        <v/>
      </c>
      <c r="BK104" s="163" t="str">
        <f t="shared" si="419"/>
        <v/>
      </c>
      <c r="BL104" s="163" t="str">
        <f t="shared" si="419"/>
        <v/>
      </c>
      <c r="BM104" s="163" t="str">
        <f t="shared" si="419"/>
        <v/>
      </c>
      <c r="BN104" s="163" t="str">
        <f t="shared" si="419"/>
        <v/>
      </c>
      <c r="BO104" s="163" t="str">
        <f t="shared" si="419"/>
        <v/>
      </c>
      <c r="BP104" s="163" t="str">
        <f t="shared" si="419"/>
        <v/>
      </c>
      <c r="BQ104" s="163" t="str">
        <f t="shared" si="419"/>
        <v/>
      </c>
      <c r="BR104" s="163" t="str">
        <f t="shared" si="419"/>
        <v/>
      </c>
      <c r="BS104" s="173" t="str">
        <f t="shared" si="419"/>
        <v/>
      </c>
      <c r="BT104" s="175" t="e">
        <f>$AY104*Assembly!Z$4+$AZ104*Assembly!Z$5+$BA104*Assembly!Z$6+$BB104*Assembly!Z$7+$BC104*Assembly!Z$8+$BD104*Assembly!Z$9+$BE104*Assembly!Z$10+$BF104*Assembly!Z$11+$BG104*Assembly!Z$12+$BH104*Assembly!Z$13+$BI104*Assembly!Z$14+$BJ104*Assembly!Z$15+$BK104*Assembly!Z$16+$BL104*Assembly!Z$17+$BM104*Assembly!Z$18+$BN104*Assembly!Z$19+$BO104*Assembly!Z$20+$BP104*Assembly!Z$21+$BQ104*Assembly!Z$22+$BR104*Assembly!Z$23+$BS104*Assembly!Z$24</f>
        <v>#VALUE!</v>
      </c>
      <c r="BU104" s="165" t="e">
        <f t="shared" si="3"/>
        <v>#VALUE!</v>
      </c>
      <c r="BV104" s="176" t="e">
        <f t="shared" si="395"/>
        <v>#VALUE!</v>
      </c>
      <c r="BW104" s="165" t="e">
        <f>$AY104*Assembly!AD$4+$AZ104*Assembly!AD$5+$BA104*Assembly!AD$6+$BB104*Assembly!AD$7+$BC104*Assembly!AD$8+$BD104*Assembly!AD$9+$BE104*Assembly!AD$10+$BF104*Assembly!AD$11+$BG104*Assembly!AD$12+$BH104*Assembly!AD$13+$BI104*Assembly!AD$14+$BJ104*Assembly!AD$15+$BK104*Assembly!AD$16+$BL104*Assembly!AD$17+$BM104*Assembly!AD$18+$BN104*Assembly!AD$19+$BO104*Assembly!AD$20+$BP104*Assembly!AD$21+$BQ104*Assembly!AD$22+$BR104*Assembly!AD$23+$BS104*Assembly!AD$24</f>
        <v>#VALUE!</v>
      </c>
      <c r="BX104" s="180" t="e">
        <f t="shared" si="4"/>
        <v>#VALUE!</v>
      </c>
      <c r="BY104" s="181" t="e">
        <f t="shared" si="5"/>
        <v>#VALUE!</v>
      </c>
      <c r="BZ104" s="182" t="e">
        <f t="shared" si="6"/>
        <v>#VALUE!</v>
      </c>
      <c r="CA104" s="181" t="e">
        <f t="shared" si="7"/>
        <v>#VALUE!</v>
      </c>
      <c r="CB104" s="165" t="e">
        <f>$AY104*Assembly!Y$4+$AZ104*Assembly!Y$5+$BA104*Assembly!Y$6+$BB104*Assembly!Y$7+$BC104*Assembly!Y$8+$BD104*Assembly!Y$9+$BE104*Assembly!Y$10+$BF104*Assembly!Y$11+$BG104*Assembly!Y$12+$BH104*Assembly!Y$13+$BI104*Assembly!Y$14+$BJ104*Assembly!Y$15+$BK104*Assembly!Y$16+$BL104*Assembly!Y$17+$BM104*Assembly!Y$18+$BN104*Assembly!Y$19+$BO104*Assembly!Y$20+$BP104*Assembly!Y$21+$BQ104*Assembly!Y$22+$BR104*Assembly!Y$23+$BS104*Assembly!Y$24</f>
        <v>#VALUE!</v>
      </c>
      <c r="CC104" s="165" t="e">
        <f t="shared" si="8"/>
        <v>#VALUE!</v>
      </c>
      <c r="CD104" s="136" t="e">
        <f t="shared" si="9"/>
        <v>#VALUE!</v>
      </c>
      <c r="CE104" s="184" t="e">
        <f>$AY104*Assembly!AC$4+$AZ104*Assembly!AC$5+$BA104*Assembly!AC$6+$BB104*Assembly!AC$7+$BC104*Assembly!AC$8+$BD104*Assembly!AC$9+$BE104*Assembly!AC$10+$BF104*Assembly!AC$11+$BG104*Assembly!AC$12+$BH104*Assembly!AC$13+$BI104*Assembly!AC$14+$BJ104*Assembly!AC$15+$BK104*Assembly!AC$16+$BL104*Assembly!AC$17+$BM104*Assembly!AC$18+$BN104*Assembly!AC$19+$BO104*Assembly!AC$20+$BP104*Assembly!AC$21+$BQ104*Assembly!AC$22+$BR104*Assembly!AC$23+$BS104*Assembly!AC$24</f>
        <v>#VALUE!</v>
      </c>
      <c r="CF104" s="153" t="e">
        <f>$AY104*Assembly!M$4+$AZ104*Assembly!M$5+$BA104*Assembly!M$6+$BB104*Assembly!M$7+$BC104*Assembly!M$8+$BD104*Assembly!M$9+$BE104*Assembly!M$10+$BF104*Assembly!M$11+$BG104*Assembly!M$12+$BH104*Assembly!M$13+$BI104*Assembly!M$14+$BJ104*Assembly!M$15+$BK104*Assembly!M$16+$BL104*Assembly!M$17+$BM104*Assembly!M$18+$BN104*Assembly!M$19+$BO104*Assembly!M$20+$BP104*Assembly!M$21+$BQ104*Assembly!M$22+$BR104*Assembly!M$23+$BS104*Assembly!M$24</f>
        <v>#VALUE!</v>
      </c>
      <c r="CG104" s="153" t="e">
        <f>$AY104*Assembly!N$4+$AZ104*Assembly!N$5+$BA104*Assembly!N$6+$BB104*Assembly!N$7+$BC104*Assembly!N$8+$BD104*Assembly!N$9+$BE104*Assembly!N$10+$BF104*Assembly!N$11+$BG104*Assembly!N$12+$BH104*Assembly!N$13+$BI104*Assembly!N$14+$BJ104*Assembly!N$15+$BK104*Assembly!N$16+$BL104*Assembly!N$17+$BM104*Assembly!N$18+$BN104*Assembly!N$19+$BO104*Assembly!N$20+$BP104*Assembly!N$21+$BQ104*Assembly!N$22+$BR104*Assembly!N$23+$BS104*Assembly!N$24</f>
        <v>#VALUE!</v>
      </c>
      <c r="CH104" s="153" t="e">
        <f>$AY104*Assembly!O$4+$AZ104*Assembly!O$5+$BA104*Assembly!O$6+$BB104*Assembly!O$7+$BC104*Assembly!O$8+$BD104*Assembly!O$9+$BE104*Assembly!O$10+$BF104*Assembly!O$11+$BG104*Assembly!O$12+$BH104*Assembly!O$13+$BI104*Assembly!O$14+$BJ104*Assembly!O$15+$BK104*Assembly!O$16+$BL104*Assembly!O$17+$BM104*Assembly!O$18+$BN104*Assembly!O$19+$BO104*Assembly!O$20+$BP104*Assembly!O$21+$BQ104*Assembly!O$22+$BR104*Assembly!O$23+$BS104*Assembly!O$24</f>
        <v>#VALUE!</v>
      </c>
      <c r="CI104" s="142" t="e">
        <f>$AY104*Assembly!P$4+$AZ104*Assembly!P$5+$BA104*Assembly!P$6+$BB104*Assembly!P$7+$BC104*Assembly!P$8+$BD104*Assembly!P$9+$BE104*Assembly!P$10+$BF104*Assembly!P$11+$BG104*Assembly!P$12+$BH104*Assembly!P$13+$BI104*Assembly!P$14+$BJ104*Assembly!P$15+$BK104*Assembly!P$16+$BL104*Assembly!P$17+$BM104*Assembly!P$18+$BN104*Assembly!P$19+$BO104*Assembly!P$20+$BP104*Assembly!P$21+$BQ104*Assembly!P$22+$BR104*Assembly!P$23+$BS104*Assembly!P$24</f>
        <v>#VALUE!</v>
      </c>
      <c r="CJ104" s="142" t="e">
        <f>$AY104*Assembly!Q$4+$AZ104*Assembly!Q$5+$BA104*Assembly!Q$6+$BB104*Assembly!Q$7+$BC104*Assembly!Q$8+$BD104*Assembly!Q$9+$BE104*Assembly!Q$10+$BF104*Assembly!Q$11+$BG104*Assembly!Q$12+$BH104*Assembly!Q$13+$BI104*Assembly!Q$14+$BJ104*Assembly!Q$15+$BK104*Assembly!Q$16+$BL104*Assembly!Q$17+$BM104*Assembly!Q$18+$BN104*Assembly!Q$19+$BO104*Assembly!Q$20+$BP104*Assembly!Q$21+$BQ104*Assembly!Q$22+$BR104*Assembly!Q$23+$BS104*Assembly!Q$24</f>
        <v>#VALUE!</v>
      </c>
      <c r="CK104" s="153" t="e">
        <f>$AY104*Assembly!R$4+$AZ104*Assembly!R$5+$BA104*Assembly!R$6+$BB104*Assembly!R$7+$BC104*Assembly!R$8+$BD104*Assembly!R$9+$BE104*Assembly!R$10+$BF104*Assembly!R$11+$BG104*Assembly!R$12+$BH104*Assembly!R$13+$BI104*Assembly!R$14+$BJ104*Assembly!R$15+$BK104*Assembly!R$16+$BL104*Assembly!R$17+$BM104*Assembly!R$18+$BN104*Assembly!R$19+$BO104*Assembly!R$20+$BP104*Assembly!R$21+$BQ104*Assembly!R$22+$BR104*Assembly!R$23+$BS104*Assembly!R$24</f>
        <v>#VALUE!</v>
      </c>
      <c r="CL104" s="142" t="e">
        <f>$AY104*Assembly!S$4+$AZ104*Assembly!S$5+$BA104*Assembly!S$6+$BB104*Assembly!S$7+$BC104*Assembly!S$8+$BD104*Assembly!S$9+$BE104*Assembly!S$10+$BF104*Assembly!S$11+$BG104*Assembly!S$12+$BH104*Assembly!S$13+$BI104*Assembly!S$14+$BJ104*Assembly!S$15+$BK104*Assembly!S$16+$BL104*Assembly!S$17+$BM104*Assembly!S$18+$BN104*Assembly!S$19+$BO104*Assembly!S$20+$BP104*Assembly!S$21+$BQ104*Assembly!S$22+$BR104*Assembly!S$23+$BS104*Assembly!S$24</f>
        <v>#VALUE!</v>
      </c>
      <c r="CM104" s="142" t="e">
        <f>$AY104*Assembly!T$4+$AZ104*Assembly!T$5+$BA104*Assembly!T$6+$BB104*Assembly!T$7+$BC104*Assembly!T$8+$BD104*Assembly!T$9+$BE104*Assembly!T$10+$BF104*Assembly!T$11+$BG104*Assembly!T$12+$BH104*Assembly!T$13+$BI104*Assembly!T$14+$BJ104*Assembly!T$15+$BK104*Assembly!T$16+$BL104*Assembly!T$17+$BM104*Assembly!T$18+$BN104*Assembly!T$19+$BO104*Assembly!T$20+$BP104*Assembly!T$21+$BQ104*Assembly!T$22+$BR104*Assembly!T$23+$BS104*Assembly!T$24</f>
        <v>#VALUE!</v>
      </c>
      <c r="CN104" s="142" t="e">
        <f>$AY104*Assembly!U$4+$AZ104*Assembly!U$5+$BA104*Assembly!U$6+$BB104*Assembly!U$7+$BC104*Assembly!U$8+$BD104*Assembly!U$9+$BE104*Assembly!U$10+$BF104*Assembly!U$11+$BG104*Assembly!U$12+$BH104*Assembly!U$13+$BI104*Assembly!U$14+$BJ104*Assembly!U$15+$BK104*Assembly!U$16+$BL104*Assembly!U$17+$BM104*Assembly!U$18+$BN104*Assembly!U$19+$BO104*Assembly!U$20+$BP104*Assembly!U$21+$BQ104*Assembly!U$22+$BR104*Assembly!U$23+$BS104*Assembly!U$24</f>
        <v>#VALUE!</v>
      </c>
      <c r="CO104" s="153" t="e">
        <f>$AY104*Assembly!V$4+$AZ104*Assembly!V$5+$BA104*Assembly!V$6+$BB104*Assembly!V$7+$BC104*Assembly!V$8+$BD104*Assembly!V$9+$BE104*Assembly!V$10+$BF104*Assembly!V$11+$BG104*Assembly!V$12+$BH104*Assembly!V$13+$BI104*Assembly!V$14+$BJ104*Assembly!V$15+$BK104*Assembly!V$16+$BL104*Assembly!V$17+$BM104*Assembly!V$18+$BN104*Assembly!V$19+$BO104*Assembly!V$20+$BP104*Assembly!V$21+$BQ104*Assembly!V$22+$BR104*Assembly!V$23+$BS104*Assembly!V$24</f>
        <v>#VALUE!</v>
      </c>
      <c r="CP104" s="153" t="e">
        <f>CF104*Refining!$F$3</f>
        <v>#VALUE!</v>
      </c>
      <c r="CQ104" s="153" t="e">
        <f>CG104*Refining!$F$4</f>
        <v>#VALUE!</v>
      </c>
      <c r="CR104" s="153" t="e">
        <f>CH104*Refining!$F$5</f>
        <v>#VALUE!</v>
      </c>
      <c r="CS104" s="153" t="e">
        <f>CI104*Refining!$F$6</f>
        <v>#VALUE!</v>
      </c>
      <c r="CT104" s="153" t="e">
        <f>CJ104*Refining!$F$7</f>
        <v>#VALUE!</v>
      </c>
      <c r="CU104" s="153" t="e">
        <f>CK104*Refining!$F$8</f>
        <v>#VALUE!</v>
      </c>
      <c r="CV104" s="153" t="e">
        <f>CL104*Refining!$F$9</f>
        <v>#VALUE!</v>
      </c>
      <c r="CW104" s="153" t="e">
        <f>CM104*Refining!$F$10</f>
        <v>#VALUE!</v>
      </c>
      <c r="CX104" s="153" t="e">
        <f>CN104*Refining!$F$11</f>
        <v>#VALUE!</v>
      </c>
      <c r="CY104" s="153" t="e">
        <f>CO104*Refining!$F$12</f>
        <v>#VALUE!</v>
      </c>
      <c r="CZ104" s="190" t="e">
        <f t="shared" ref="CZ104:DS104" si="420">IF(CF104 = 0, "", CF104)</f>
        <v>#VALUE!</v>
      </c>
      <c r="DA104" s="197" t="e">
        <f t="shared" si="420"/>
        <v>#VALUE!</v>
      </c>
      <c r="DB104" s="191" t="e">
        <f t="shared" si="420"/>
        <v>#VALUE!</v>
      </c>
      <c r="DC104" s="191" t="e">
        <f t="shared" si="420"/>
        <v>#VALUE!</v>
      </c>
      <c r="DD104" s="193" t="e">
        <f t="shared" si="420"/>
        <v>#VALUE!</v>
      </c>
      <c r="DE104" s="191" t="e">
        <f t="shared" si="420"/>
        <v>#VALUE!</v>
      </c>
      <c r="DF104" s="193" t="e">
        <f t="shared" si="420"/>
        <v>#VALUE!</v>
      </c>
      <c r="DG104" s="193" t="e">
        <f t="shared" si="420"/>
        <v>#VALUE!</v>
      </c>
      <c r="DH104" s="191" t="e">
        <f t="shared" si="420"/>
        <v>#VALUE!</v>
      </c>
      <c r="DI104" s="195" t="e">
        <f t="shared" si="420"/>
        <v>#VALUE!</v>
      </c>
      <c r="DJ104" s="190" t="e">
        <f t="shared" si="420"/>
        <v>#VALUE!</v>
      </c>
      <c r="DK104" s="197" t="e">
        <f t="shared" si="420"/>
        <v>#VALUE!</v>
      </c>
      <c r="DL104" s="191" t="e">
        <f t="shared" si="420"/>
        <v>#VALUE!</v>
      </c>
      <c r="DM104" s="191" t="e">
        <f t="shared" si="420"/>
        <v>#VALUE!</v>
      </c>
      <c r="DN104" s="193" t="e">
        <f t="shared" si="420"/>
        <v>#VALUE!</v>
      </c>
      <c r="DO104" s="191" t="e">
        <f t="shared" si="420"/>
        <v>#VALUE!</v>
      </c>
      <c r="DP104" s="191" t="e">
        <f t="shared" si="420"/>
        <v>#VALUE!</v>
      </c>
      <c r="DQ104" s="191" t="e">
        <f t="shared" si="420"/>
        <v>#VALUE!</v>
      </c>
      <c r="DR104" s="191" t="e">
        <f t="shared" si="420"/>
        <v>#VALUE!</v>
      </c>
      <c r="DS104" s="195" t="e">
        <f t="shared" si="420"/>
        <v>#VALUE!</v>
      </c>
      <c r="DT104" s="190" t="e">
        <f t="shared" si="11"/>
        <v>#VALUE!</v>
      </c>
      <c r="DU104" s="197" t="e">
        <f t="shared" si="12"/>
        <v>#VALUE!</v>
      </c>
      <c r="DV104" s="165" t="e">
        <f>CZ104*'Ores &amp; Ingots'!$C$3+DA104*'Ores &amp; Ingots'!$C$4+DB104*'Ores &amp; Ingots'!$C$5+DC104*'Ores &amp; Ingots'!$C$6+DD104*'Ores &amp; Ingots'!$C$7+DE104*'Ores &amp; Ingots'!$C$8+DF104*'Ores &amp; Ingots'!$C$9+DG104*'Ores &amp; Ingots'!$C$10+DH104*'Ores &amp; Ingots'!$C$11+DI104*'Ores &amp; Ingots'!$C$12</f>
        <v>#VALUE!</v>
      </c>
      <c r="DW104" s="165" t="e">
        <f>DJ104*'Ores &amp; Ingots'!$B$3+DK104*'Ores &amp; Ingots'!$B$4+DL104*'Ores &amp; Ingots'!$B$5+DM104*'Ores &amp; Ingots'!$B$6+DN104*'Ores &amp; Ingots'!$B$7+DO104*'Ores &amp; Ingots'!$B$8+DP104*'Ores &amp; Ingots'!$B$9+DQ104*'Ores &amp; Ingots'!$B$10+DR104*'Ores &amp; Ingots'!$B$11+DS104*'Ores &amp; Ingots'!$B$12</f>
        <v>#VALUE!</v>
      </c>
      <c r="DX104" s="197" t="e">
        <f>CZ104*Refining!$G$3+DA104*Refining!$G$4+DB104*Refining!$G$5+DC104*Refining!$G$6+DD104*Refining!$G$7+DE104*Refining!$G$8+DF104*Refining!$G$9+DG104*Refining!$G$10+DH104*Refining!$G$11+DI104*Refining!$G$12</f>
        <v>#VALUE!</v>
      </c>
      <c r="DY104" s="197" t="e">
        <f t="shared" si="13"/>
        <v>#VALUE!</v>
      </c>
      <c r="DZ104" s="199" t="e">
        <f t="shared" si="14"/>
        <v>#VALUE!</v>
      </c>
      <c r="EA104" s="190" t="e">
        <f t="shared" si="15"/>
        <v>#VALUE!</v>
      </c>
      <c r="EB104" s="200" t="e">
        <f t="shared" ref="EB104:EC104" si="421">EA104/60</f>
        <v>#VALUE!</v>
      </c>
      <c r="EC104" s="200" t="e">
        <f t="shared" si="421"/>
        <v>#VALUE!</v>
      </c>
      <c r="ED104" s="190" t="e">
        <f t="shared" si="17"/>
        <v>#VALUE!</v>
      </c>
      <c r="EE104" s="200" t="e">
        <f t="shared" ref="EE104:EF104" si="422">ED104/1000</f>
        <v>#VALUE!</v>
      </c>
      <c r="EF104" s="201" t="e">
        <f t="shared" si="422"/>
        <v>#VALUE!</v>
      </c>
      <c r="EG104" s="136" t="e">
        <f t="shared" si="19"/>
        <v>#VALUE!</v>
      </c>
      <c r="EH104" s="138" t="e">
        <f t="shared" si="20"/>
        <v>#VALUE!</v>
      </c>
      <c r="EI104" s="133" t="s">
        <v>28</v>
      </c>
    </row>
    <row r="105" spans="1:139" ht="12.75" x14ac:dyDescent="0.2">
      <c r="A105" s="864"/>
      <c r="B105" s="135" t="s">
        <v>329</v>
      </c>
      <c r="C105" s="137" t="s">
        <v>156</v>
      </c>
      <c r="D105" s="137">
        <v>1</v>
      </c>
      <c r="E105" s="137">
        <v>2</v>
      </c>
      <c r="F105" s="137">
        <v>1</v>
      </c>
      <c r="G105" s="202">
        <f t="shared" si="0"/>
        <v>31.25</v>
      </c>
      <c r="H105" s="203">
        <v>45</v>
      </c>
      <c r="I105" s="203">
        <v>45</v>
      </c>
      <c r="J105" s="204">
        <f>H105/Main!$D$9</f>
        <v>9</v>
      </c>
      <c r="K105" s="204">
        <f>I105/Main!$D$10</f>
        <v>22.5</v>
      </c>
      <c r="L105" s="204">
        <f t="shared" si="1"/>
        <v>2.5</v>
      </c>
      <c r="M105" s="204">
        <v>1</v>
      </c>
      <c r="N105" s="214">
        <v>1</v>
      </c>
      <c r="O105" s="206">
        <v>1000</v>
      </c>
      <c r="P105" s="207"/>
      <c r="Q105" s="208">
        <v>4000</v>
      </c>
      <c r="R105" s="208">
        <f>Q105*Main!$D$6</f>
        <v>40000</v>
      </c>
      <c r="S105" s="208">
        <v>100000</v>
      </c>
      <c r="T105" s="209"/>
      <c r="U105" s="207"/>
      <c r="V105" s="207"/>
      <c r="W105" s="209"/>
      <c r="X105" s="209"/>
      <c r="Y105" s="207"/>
      <c r="Z105" s="207"/>
      <c r="AA105" s="207"/>
      <c r="AB105" s="207"/>
      <c r="AC105" s="371" t="s">
        <v>220</v>
      </c>
      <c r="AD105" s="165">
        <v>80</v>
      </c>
      <c r="AE105" s="165">
        <v>0</v>
      </c>
      <c r="AF105" s="165">
        <v>60</v>
      </c>
      <c r="AG105" s="165">
        <v>40</v>
      </c>
      <c r="AH105" s="165">
        <v>40</v>
      </c>
      <c r="AI105" s="165">
        <v>0</v>
      </c>
      <c r="AJ105" s="165">
        <v>0</v>
      </c>
      <c r="AK105" s="171">
        <v>8</v>
      </c>
      <c r="AL105" s="165">
        <v>0</v>
      </c>
      <c r="AM105" s="165">
        <v>0</v>
      </c>
      <c r="AN105" s="165">
        <v>0</v>
      </c>
      <c r="AO105" s="165">
        <v>0</v>
      </c>
      <c r="AP105" s="165">
        <v>0</v>
      </c>
      <c r="AQ105" s="165">
        <v>0</v>
      </c>
      <c r="AR105" s="165">
        <v>0</v>
      </c>
      <c r="AS105" s="165">
        <v>0</v>
      </c>
      <c r="AT105" s="165">
        <v>0</v>
      </c>
      <c r="AU105" s="165">
        <v>0</v>
      </c>
      <c r="AV105" s="165">
        <v>0</v>
      </c>
      <c r="AW105" s="165">
        <v>0</v>
      </c>
      <c r="AX105" s="165">
        <v>0</v>
      </c>
      <c r="AY105" s="175">
        <f t="shared" ref="AY105:BS105" si="423">IF(AD105 = 0, "", AD105)</f>
        <v>80</v>
      </c>
      <c r="AZ105" s="163" t="str">
        <f t="shared" si="423"/>
        <v/>
      </c>
      <c r="BA105" s="165">
        <f t="shared" si="423"/>
        <v>60</v>
      </c>
      <c r="BB105" s="165">
        <f t="shared" si="423"/>
        <v>40</v>
      </c>
      <c r="BC105" s="165">
        <f t="shared" si="423"/>
        <v>40</v>
      </c>
      <c r="BD105" s="163" t="str">
        <f t="shared" si="423"/>
        <v/>
      </c>
      <c r="BE105" s="163" t="str">
        <f t="shared" si="423"/>
        <v/>
      </c>
      <c r="BF105" s="171">
        <f t="shared" si="423"/>
        <v>8</v>
      </c>
      <c r="BG105" s="163" t="str">
        <f t="shared" si="423"/>
        <v/>
      </c>
      <c r="BH105" s="163" t="str">
        <f t="shared" si="423"/>
        <v/>
      </c>
      <c r="BI105" s="163" t="str">
        <f t="shared" si="423"/>
        <v/>
      </c>
      <c r="BJ105" s="163" t="str">
        <f t="shared" si="423"/>
        <v/>
      </c>
      <c r="BK105" s="163" t="str">
        <f t="shared" si="423"/>
        <v/>
      </c>
      <c r="BL105" s="163" t="str">
        <f t="shared" si="423"/>
        <v/>
      </c>
      <c r="BM105" s="163" t="str">
        <f t="shared" si="423"/>
        <v/>
      </c>
      <c r="BN105" s="163" t="str">
        <f t="shared" si="423"/>
        <v/>
      </c>
      <c r="BO105" s="163" t="str">
        <f t="shared" si="423"/>
        <v/>
      </c>
      <c r="BP105" s="163" t="str">
        <f t="shared" si="423"/>
        <v/>
      </c>
      <c r="BQ105" s="163" t="str">
        <f t="shared" si="423"/>
        <v/>
      </c>
      <c r="BR105" s="163" t="str">
        <f t="shared" si="423"/>
        <v/>
      </c>
      <c r="BS105" s="173" t="str">
        <f t="shared" si="423"/>
        <v/>
      </c>
      <c r="BT105" s="175" t="e">
        <f>$AY105*Assembly!Z$4+$AZ105*Assembly!Z$5+$BA105*Assembly!Z$6+$BB105*Assembly!Z$7+$BC105*Assembly!Z$8+$BD105*Assembly!Z$9+$BE105*Assembly!Z$10+$BF105*Assembly!Z$11+$BG105*Assembly!Z$12+$BH105*Assembly!Z$13+$BI105*Assembly!Z$14+$BJ105*Assembly!Z$15+$BK105*Assembly!Z$16+$BL105*Assembly!Z$17+$BM105*Assembly!Z$18+$BN105*Assembly!Z$19+$BO105*Assembly!Z$20+$BP105*Assembly!Z$21+$BQ105*Assembly!Z$22+$BR105*Assembly!Z$23+$BS105*Assembly!Z$24</f>
        <v>#VALUE!</v>
      </c>
      <c r="BU105" s="165" t="e">
        <f t="shared" si="3"/>
        <v>#VALUE!</v>
      </c>
      <c r="BV105" s="176" t="e">
        <f t="shared" ref="BV105:BV108" si="424">IF(S105 = "?", "?", S105/BT105)</f>
        <v>#VALUE!</v>
      </c>
      <c r="BW105" s="165" t="e">
        <f>$AY105*Assembly!AD$4+$AZ105*Assembly!AD$5+$BA105*Assembly!AD$6+$BB105*Assembly!AD$7+$BC105*Assembly!AD$8+$BD105*Assembly!AD$9+$BE105*Assembly!AD$10+$BF105*Assembly!AD$11+$BG105*Assembly!AD$12+$BH105*Assembly!AD$13+$BI105*Assembly!AD$14+$BJ105*Assembly!AD$15+$BK105*Assembly!AD$16+$BL105*Assembly!AD$17+$BM105*Assembly!AD$18+$BN105*Assembly!AD$19+$BO105*Assembly!AD$20+$BP105*Assembly!AD$21+$BQ105*Assembly!AD$22+$BR105*Assembly!AD$23+$BS105*Assembly!AD$24</f>
        <v>#VALUE!</v>
      </c>
      <c r="BX105" s="180" t="e">
        <f t="shared" si="4"/>
        <v>#VALUE!</v>
      </c>
      <c r="BY105" s="181" t="e">
        <f t="shared" si="5"/>
        <v>#VALUE!</v>
      </c>
      <c r="BZ105" s="182" t="e">
        <f t="shared" si="6"/>
        <v>#VALUE!</v>
      </c>
      <c r="CA105" s="181" t="e">
        <f t="shared" si="7"/>
        <v>#VALUE!</v>
      </c>
      <c r="CB105" s="165" t="e">
        <f>$AY105*Assembly!Y$4+$AZ105*Assembly!Y$5+$BA105*Assembly!Y$6+$BB105*Assembly!Y$7+$BC105*Assembly!Y$8+$BD105*Assembly!Y$9+$BE105*Assembly!Y$10+$BF105*Assembly!Y$11+$BG105*Assembly!Y$12+$BH105*Assembly!Y$13+$BI105*Assembly!Y$14+$BJ105*Assembly!Y$15+$BK105*Assembly!Y$16+$BL105*Assembly!Y$17+$BM105*Assembly!Y$18+$BN105*Assembly!Y$19+$BO105*Assembly!Y$20+$BP105*Assembly!Y$21+$BQ105*Assembly!Y$22+$BR105*Assembly!Y$23+$BS105*Assembly!Y$24</f>
        <v>#VALUE!</v>
      </c>
      <c r="CC105" s="165" t="e">
        <f t="shared" si="8"/>
        <v>#VALUE!</v>
      </c>
      <c r="CD105" s="136" t="e">
        <f t="shared" si="9"/>
        <v>#VALUE!</v>
      </c>
      <c r="CE105" s="184" t="e">
        <f>$AY105*Assembly!AC$4+$AZ105*Assembly!AC$5+$BA105*Assembly!AC$6+$BB105*Assembly!AC$7+$BC105*Assembly!AC$8+$BD105*Assembly!AC$9+$BE105*Assembly!AC$10+$BF105*Assembly!AC$11+$BG105*Assembly!AC$12+$BH105*Assembly!AC$13+$BI105*Assembly!AC$14+$BJ105*Assembly!AC$15+$BK105*Assembly!AC$16+$BL105*Assembly!AC$17+$BM105*Assembly!AC$18+$BN105*Assembly!AC$19+$BO105*Assembly!AC$20+$BP105*Assembly!AC$21+$BQ105*Assembly!AC$22+$BR105*Assembly!AC$23+$BS105*Assembly!AC$24</f>
        <v>#VALUE!</v>
      </c>
      <c r="CF105" s="208" t="e">
        <f>$AY105*Assembly!M$4+$AZ105*Assembly!M$5+$BA105*Assembly!M$6+$BB105*Assembly!M$7+$BC105*Assembly!M$8+$BD105*Assembly!M$9+$BE105*Assembly!M$10+$BF105*Assembly!M$11+$BG105*Assembly!M$12+$BH105*Assembly!M$13+$BI105*Assembly!M$14+$BJ105*Assembly!M$15+$BK105*Assembly!M$16+$BL105*Assembly!M$17+$BM105*Assembly!M$18+$BN105*Assembly!M$19+$BO105*Assembly!M$20+$BP105*Assembly!M$21+$BQ105*Assembly!M$22+$BR105*Assembly!M$23+$BS105*Assembly!M$24</f>
        <v>#VALUE!</v>
      </c>
      <c r="CG105" s="208" t="e">
        <f>$AY105*Assembly!N$4+$AZ105*Assembly!N$5+$BA105*Assembly!N$6+$BB105*Assembly!N$7+$BC105*Assembly!N$8+$BD105*Assembly!N$9+$BE105*Assembly!N$10+$BF105*Assembly!N$11+$BG105*Assembly!N$12+$BH105*Assembly!N$13+$BI105*Assembly!N$14+$BJ105*Assembly!N$15+$BK105*Assembly!N$16+$BL105*Assembly!N$17+$BM105*Assembly!N$18+$BN105*Assembly!N$19+$BO105*Assembly!N$20+$BP105*Assembly!N$21+$BQ105*Assembly!N$22+$BR105*Assembly!N$23+$BS105*Assembly!N$24</f>
        <v>#VALUE!</v>
      </c>
      <c r="CH105" s="208" t="e">
        <f>$AY105*Assembly!O$4+$AZ105*Assembly!O$5+$BA105*Assembly!O$6+$BB105*Assembly!O$7+$BC105*Assembly!O$8+$BD105*Assembly!O$9+$BE105*Assembly!O$10+$BF105*Assembly!O$11+$BG105*Assembly!O$12+$BH105*Assembly!O$13+$BI105*Assembly!O$14+$BJ105*Assembly!O$15+$BK105*Assembly!O$16+$BL105*Assembly!O$17+$BM105*Assembly!O$18+$BN105*Assembly!O$19+$BO105*Assembly!O$20+$BP105*Assembly!O$21+$BQ105*Assembly!O$22+$BR105*Assembly!O$23+$BS105*Assembly!O$24</f>
        <v>#VALUE!</v>
      </c>
      <c r="CI105" s="203" t="e">
        <f>$AY105*Assembly!P$4+$AZ105*Assembly!P$5+$BA105*Assembly!P$6+$BB105*Assembly!P$7+$BC105*Assembly!P$8+$BD105*Assembly!P$9+$BE105*Assembly!P$10+$BF105*Assembly!P$11+$BG105*Assembly!P$12+$BH105*Assembly!P$13+$BI105*Assembly!P$14+$BJ105*Assembly!P$15+$BK105*Assembly!P$16+$BL105*Assembly!P$17+$BM105*Assembly!P$18+$BN105*Assembly!P$19+$BO105*Assembly!P$20+$BP105*Assembly!P$21+$BQ105*Assembly!P$22+$BR105*Assembly!P$23+$BS105*Assembly!P$24</f>
        <v>#VALUE!</v>
      </c>
      <c r="CJ105" s="203" t="e">
        <f>$AY105*Assembly!Q$4+$AZ105*Assembly!Q$5+$BA105*Assembly!Q$6+$BB105*Assembly!Q$7+$BC105*Assembly!Q$8+$BD105*Assembly!Q$9+$BE105*Assembly!Q$10+$BF105*Assembly!Q$11+$BG105*Assembly!Q$12+$BH105*Assembly!Q$13+$BI105*Assembly!Q$14+$BJ105*Assembly!Q$15+$BK105*Assembly!Q$16+$BL105*Assembly!Q$17+$BM105*Assembly!Q$18+$BN105*Assembly!Q$19+$BO105*Assembly!Q$20+$BP105*Assembly!Q$21+$BQ105*Assembly!Q$22+$BR105*Assembly!Q$23+$BS105*Assembly!Q$24</f>
        <v>#VALUE!</v>
      </c>
      <c r="CK105" s="208" t="e">
        <f>$AY105*Assembly!R$4+$AZ105*Assembly!R$5+$BA105*Assembly!R$6+$BB105*Assembly!R$7+$BC105*Assembly!R$8+$BD105*Assembly!R$9+$BE105*Assembly!R$10+$BF105*Assembly!R$11+$BG105*Assembly!R$12+$BH105*Assembly!R$13+$BI105*Assembly!R$14+$BJ105*Assembly!R$15+$BK105*Assembly!R$16+$BL105*Assembly!R$17+$BM105*Assembly!R$18+$BN105*Assembly!R$19+$BO105*Assembly!R$20+$BP105*Assembly!R$21+$BQ105*Assembly!R$22+$BR105*Assembly!R$23+$BS105*Assembly!R$24</f>
        <v>#VALUE!</v>
      </c>
      <c r="CL105" s="203" t="e">
        <f>$AY105*Assembly!S$4+$AZ105*Assembly!S$5+$BA105*Assembly!S$6+$BB105*Assembly!S$7+$BC105*Assembly!S$8+$BD105*Assembly!S$9+$BE105*Assembly!S$10+$BF105*Assembly!S$11+$BG105*Assembly!S$12+$BH105*Assembly!S$13+$BI105*Assembly!S$14+$BJ105*Assembly!S$15+$BK105*Assembly!S$16+$BL105*Assembly!S$17+$BM105*Assembly!S$18+$BN105*Assembly!S$19+$BO105*Assembly!S$20+$BP105*Assembly!S$21+$BQ105*Assembly!S$22+$BR105*Assembly!S$23+$BS105*Assembly!S$24</f>
        <v>#VALUE!</v>
      </c>
      <c r="CM105" s="203" t="e">
        <f>$AY105*Assembly!T$4+$AZ105*Assembly!T$5+$BA105*Assembly!T$6+$BB105*Assembly!T$7+$BC105*Assembly!T$8+$BD105*Assembly!T$9+$BE105*Assembly!T$10+$BF105*Assembly!T$11+$BG105*Assembly!T$12+$BH105*Assembly!T$13+$BI105*Assembly!T$14+$BJ105*Assembly!T$15+$BK105*Assembly!T$16+$BL105*Assembly!T$17+$BM105*Assembly!T$18+$BN105*Assembly!T$19+$BO105*Assembly!T$20+$BP105*Assembly!T$21+$BQ105*Assembly!T$22+$BR105*Assembly!T$23+$BS105*Assembly!T$24</f>
        <v>#VALUE!</v>
      </c>
      <c r="CN105" s="203" t="e">
        <f>$AY105*Assembly!U$4+$AZ105*Assembly!U$5+$BA105*Assembly!U$6+$BB105*Assembly!U$7+$BC105*Assembly!U$8+$BD105*Assembly!U$9+$BE105*Assembly!U$10+$BF105*Assembly!U$11+$BG105*Assembly!U$12+$BH105*Assembly!U$13+$BI105*Assembly!U$14+$BJ105*Assembly!U$15+$BK105*Assembly!U$16+$BL105*Assembly!U$17+$BM105*Assembly!U$18+$BN105*Assembly!U$19+$BO105*Assembly!U$20+$BP105*Assembly!U$21+$BQ105*Assembly!U$22+$BR105*Assembly!U$23+$BS105*Assembly!U$24</f>
        <v>#VALUE!</v>
      </c>
      <c r="CO105" s="208" t="e">
        <f>$AY105*Assembly!V$4+$AZ105*Assembly!V$5+$BA105*Assembly!V$6+$BB105*Assembly!V$7+$BC105*Assembly!V$8+$BD105*Assembly!V$9+$BE105*Assembly!V$10+$BF105*Assembly!V$11+$BG105*Assembly!V$12+$BH105*Assembly!V$13+$BI105*Assembly!V$14+$BJ105*Assembly!V$15+$BK105*Assembly!V$16+$BL105*Assembly!V$17+$BM105*Assembly!V$18+$BN105*Assembly!V$19+$BO105*Assembly!V$20+$BP105*Assembly!V$21+$BQ105*Assembly!V$22+$BR105*Assembly!V$23+$BS105*Assembly!V$24</f>
        <v>#VALUE!</v>
      </c>
      <c r="CP105" s="208" t="e">
        <f>CF105*Refining!$F$3</f>
        <v>#VALUE!</v>
      </c>
      <c r="CQ105" s="208" t="e">
        <f>CG105*Refining!$F$4</f>
        <v>#VALUE!</v>
      </c>
      <c r="CR105" s="208" t="e">
        <f>CH105*Refining!$F$5</f>
        <v>#VALUE!</v>
      </c>
      <c r="CS105" s="208" t="e">
        <f>CI105*Refining!$F$6</f>
        <v>#VALUE!</v>
      </c>
      <c r="CT105" s="208" t="e">
        <f>CJ105*Refining!$F$7</f>
        <v>#VALUE!</v>
      </c>
      <c r="CU105" s="208" t="e">
        <f>CK105*Refining!$F$8</f>
        <v>#VALUE!</v>
      </c>
      <c r="CV105" s="208" t="e">
        <f>CL105*Refining!$F$9</f>
        <v>#VALUE!</v>
      </c>
      <c r="CW105" s="208" t="e">
        <f>CM105*Refining!$F$10</f>
        <v>#VALUE!</v>
      </c>
      <c r="CX105" s="208" t="e">
        <f>CN105*Refining!$F$11</f>
        <v>#VALUE!</v>
      </c>
      <c r="CY105" s="208" t="e">
        <f>CO105*Refining!$F$12</f>
        <v>#VALUE!</v>
      </c>
      <c r="CZ105" s="190" t="e">
        <f t="shared" ref="CZ105:DS105" si="425">IF(CF105 = 0, "", CF105)</f>
        <v>#VALUE!</v>
      </c>
      <c r="DA105" s="191" t="e">
        <f t="shared" si="425"/>
        <v>#VALUE!</v>
      </c>
      <c r="DB105" s="191" t="e">
        <f t="shared" si="425"/>
        <v>#VALUE!</v>
      </c>
      <c r="DC105" s="191" t="e">
        <f t="shared" si="425"/>
        <v>#VALUE!</v>
      </c>
      <c r="DD105" s="193" t="e">
        <f t="shared" si="425"/>
        <v>#VALUE!</v>
      </c>
      <c r="DE105" s="191" t="e">
        <f t="shared" si="425"/>
        <v>#VALUE!</v>
      </c>
      <c r="DF105" s="193" t="e">
        <f t="shared" si="425"/>
        <v>#VALUE!</v>
      </c>
      <c r="DG105" s="193" t="e">
        <f t="shared" si="425"/>
        <v>#VALUE!</v>
      </c>
      <c r="DH105" s="191" t="e">
        <f t="shared" si="425"/>
        <v>#VALUE!</v>
      </c>
      <c r="DI105" s="195" t="e">
        <f t="shared" si="425"/>
        <v>#VALUE!</v>
      </c>
      <c r="DJ105" s="190" t="e">
        <f t="shared" si="425"/>
        <v>#VALUE!</v>
      </c>
      <c r="DK105" s="191" t="e">
        <f t="shared" si="425"/>
        <v>#VALUE!</v>
      </c>
      <c r="DL105" s="191" t="e">
        <f t="shared" si="425"/>
        <v>#VALUE!</v>
      </c>
      <c r="DM105" s="191" t="e">
        <f t="shared" si="425"/>
        <v>#VALUE!</v>
      </c>
      <c r="DN105" s="193" t="e">
        <f t="shared" si="425"/>
        <v>#VALUE!</v>
      </c>
      <c r="DO105" s="191" t="e">
        <f t="shared" si="425"/>
        <v>#VALUE!</v>
      </c>
      <c r="DP105" s="191" t="e">
        <f t="shared" si="425"/>
        <v>#VALUE!</v>
      </c>
      <c r="DQ105" s="191" t="e">
        <f t="shared" si="425"/>
        <v>#VALUE!</v>
      </c>
      <c r="DR105" s="191" t="e">
        <f t="shared" si="425"/>
        <v>#VALUE!</v>
      </c>
      <c r="DS105" s="195" t="e">
        <f t="shared" si="425"/>
        <v>#VALUE!</v>
      </c>
      <c r="DT105" s="190" t="e">
        <f t="shared" si="11"/>
        <v>#VALUE!</v>
      </c>
      <c r="DU105" s="197" t="e">
        <f t="shared" si="12"/>
        <v>#VALUE!</v>
      </c>
      <c r="DV105" s="165" t="e">
        <f>CZ105*'Ores &amp; Ingots'!$C$3+DA105*'Ores &amp; Ingots'!$C$4+DB105*'Ores &amp; Ingots'!$C$5+DC105*'Ores &amp; Ingots'!$C$6+DD105*'Ores &amp; Ingots'!$C$7+DE105*'Ores &amp; Ingots'!$C$8+DF105*'Ores &amp; Ingots'!$C$9+DG105*'Ores &amp; Ingots'!$C$10+DH105*'Ores &amp; Ingots'!$C$11+DI105*'Ores &amp; Ingots'!$C$12</f>
        <v>#VALUE!</v>
      </c>
      <c r="DW105" s="165" t="e">
        <f>DJ105*'Ores &amp; Ingots'!$B$3+DK105*'Ores &amp; Ingots'!$B$4+DL105*'Ores &amp; Ingots'!$B$5+DM105*'Ores &amp; Ingots'!$B$6+DN105*'Ores &amp; Ingots'!$B$7+DO105*'Ores &amp; Ingots'!$B$8+DP105*'Ores &amp; Ingots'!$B$9+DQ105*'Ores &amp; Ingots'!$B$10+DR105*'Ores &amp; Ingots'!$B$11+DS105*'Ores &amp; Ingots'!$B$12</f>
        <v>#VALUE!</v>
      </c>
      <c r="DX105" s="197" t="e">
        <f>CZ105*Refining!$G$3+DA105*Refining!$G$4+DB105*Refining!$G$5+DC105*Refining!$G$6+DD105*Refining!$G$7+DE105*Refining!$G$8+DF105*Refining!$G$9+DG105*Refining!$G$10+DH105*Refining!$G$11+DI105*Refining!$G$12</f>
        <v>#VALUE!</v>
      </c>
      <c r="DY105" s="197" t="e">
        <f t="shared" si="13"/>
        <v>#VALUE!</v>
      </c>
      <c r="DZ105" s="199" t="e">
        <f t="shared" si="14"/>
        <v>#VALUE!</v>
      </c>
      <c r="EA105" s="190" t="e">
        <f t="shared" si="15"/>
        <v>#VALUE!</v>
      </c>
      <c r="EB105" s="200" t="e">
        <f t="shared" ref="EB105:EC105" si="426">EA105/60</f>
        <v>#VALUE!</v>
      </c>
      <c r="EC105" s="200" t="e">
        <f t="shared" si="426"/>
        <v>#VALUE!</v>
      </c>
      <c r="ED105" s="190" t="e">
        <f t="shared" si="17"/>
        <v>#VALUE!</v>
      </c>
      <c r="EE105" s="200" t="e">
        <f t="shared" ref="EE105:EF105" si="427">ED105/1000</f>
        <v>#VALUE!</v>
      </c>
      <c r="EF105" s="201" t="e">
        <f t="shared" si="427"/>
        <v>#VALUE!</v>
      </c>
      <c r="EG105" s="136" t="e">
        <f t="shared" si="19"/>
        <v>#VALUE!</v>
      </c>
      <c r="EH105" s="138" t="e">
        <f t="shared" si="20"/>
        <v>#VALUE!</v>
      </c>
      <c r="EI105" s="133">
        <v>974</v>
      </c>
    </row>
    <row r="106" spans="1:139" ht="12.75" x14ac:dyDescent="0.2">
      <c r="A106" s="864"/>
      <c r="B106" s="135" t="s">
        <v>329</v>
      </c>
      <c r="C106" s="137" t="s">
        <v>155</v>
      </c>
      <c r="D106" s="137">
        <v>3</v>
      </c>
      <c r="E106" s="137">
        <v>3</v>
      </c>
      <c r="F106" s="137">
        <v>3</v>
      </c>
      <c r="G106" s="141">
        <f t="shared" si="0"/>
        <v>3.375</v>
      </c>
      <c r="H106" s="142">
        <v>13</v>
      </c>
      <c r="I106" s="142">
        <v>13</v>
      </c>
      <c r="J106" s="144">
        <f>H106/Main!$D$9</f>
        <v>2.6</v>
      </c>
      <c r="K106" s="144">
        <f>I106/Main!$D$10</f>
        <v>6.5</v>
      </c>
      <c r="L106" s="144">
        <f t="shared" si="1"/>
        <v>2.5</v>
      </c>
      <c r="M106" s="144">
        <v>1</v>
      </c>
      <c r="N106" s="306">
        <v>1</v>
      </c>
      <c r="O106" s="149">
        <v>1000</v>
      </c>
      <c r="P106" s="150"/>
      <c r="Q106" s="153">
        <v>1000</v>
      </c>
      <c r="R106" s="153">
        <f>Q106*Main!$D$6</f>
        <v>10000</v>
      </c>
      <c r="S106" s="153">
        <v>50000</v>
      </c>
      <c r="T106" s="155"/>
      <c r="U106" s="150"/>
      <c r="V106" s="150"/>
      <c r="W106" s="155"/>
      <c r="X106" s="155"/>
      <c r="Y106" s="150"/>
      <c r="Z106" s="150"/>
      <c r="AA106" s="150"/>
      <c r="AB106" s="150"/>
      <c r="AC106" s="370"/>
      <c r="AD106" s="165">
        <v>14</v>
      </c>
      <c r="AE106" s="165">
        <v>0</v>
      </c>
      <c r="AF106" s="165">
        <v>10</v>
      </c>
      <c r="AG106" s="165">
        <v>2</v>
      </c>
      <c r="AH106" s="165">
        <v>10</v>
      </c>
      <c r="AI106" s="165">
        <v>0</v>
      </c>
      <c r="AJ106" s="165">
        <v>0</v>
      </c>
      <c r="AK106" s="171">
        <v>3</v>
      </c>
      <c r="AL106" s="165">
        <v>0</v>
      </c>
      <c r="AM106" s="165">
        <v>0</v>
      </c>
      <c r="AN106" s="165">
        <v>0</v>
      </c>
      <c r="AO106" s="165">
        <v>0</v>
      </c>
      <c r="AP106" s="165">
        <v>0</v>
      </c>
      <c r="AQ106" s="165">
        <v>0</v>
      </c>
      <c r="AR106" s="165">
        <v>0</v>
      </c>
      <c r="AS106" s="165">
        <v>0</v>
      </c>
      <c r="AT106" s="165">
        <v>0</v>
      </c>
      <c r="AU106" s="165">
        <v>0</v>
      </c>
      <c r="AV106" s="165">
        <v>0</v>
      </c>
      <c r="AW106" s="165">
        <v>0</v>
      </c>
      <c r="AX106" s="165">
        <v>0</v>
      </c>
      <c r="AY106" s="175">
        <f t="shared" ref="AY106:BS106" si="428">IF(AD106 = 0, "", AD106)</f>
        <v>14</v>
      </c>
      <c r="AZ106" s="163" t="str">
        <f t="shared" si="428"/>
        <v/>
      </c>
      <c r="BA106" s="165">
        <f t="shared" si="428"/>
        <v>10</v>
      </c>
      <c r="BB106" s="165">
        <f t="shared" si="428"/>
        <v>2</v>
      </c>
      <c r="BC106" s="165">
        <f t="shared" si="428"/>
        <v>10</v>
      </c>
      <c r="BD106" s="163" t="str">
        <f t="shared" si="428"/>
        <v/>
      </c>
      <c r="BE106" s="163" t="str">
        <f t="shared" si="428"/>
        <v/>
      </c>
      <c r="BF106" s="171">
        <f t="shared" si="428"/>
        <v>3</v>
      </c>
      <c r="BG106" s="163" t="str">
        <f t="shared" si="428"/>
        <v/>
      </c>
      <c r="BH106" s="163" t="str">
        <f t="shared" si="428"/>
        <v/>
      </c>
      <c r="BI106" s="163" t="str">
        <f t="shared" si="428"/>
        <v/>
      </c>
      <c r="BJ106" s="163" t="str">
        <f t="shared" si="428"/>
        <v/>
      </c>
      <c r="BK106" s="163" t="str">
        <f t="shared" si="428"/>
        <v/>
      </c>
      <c r="BL106" s="163" t="str">
        <f t="shared" si="428"/>
        <v/>
      </c>
      <c r="BM106" s="163" t="str">
        <f t="shared" si="428"/>
        <v/>
      </c>
      <c r="BN106" s="163" t="str">
        <f t="shared" si="428"/>
        <v/>
      </c>
      <c r="BO106" s="163" t="str">
        <f t="shared" si="428"/>
        <v/>
      </c>
      <c r="BP106" s="163" t="str">
        <f t="shared" si="428"/>
        <v/>
      </c>
      <c r="BQ106" s="163" t="str">
        <f t="shared" si="428"/>
        <v/>
      </c>
      <c r="BR106" s="163" t="str">
        <f t="shared" si="428"/>
        <v/>
      </c>
      <c r="BS106" s="173" t="str">
        <f t="shared" si="428"/>
        <v/>
      </c>
      <c r="BT106" s="175" t="e">
        <f>$AY106*Assembly!Z$4+$AZ106*Assembly!Z$5+$BA106*Assembly!Z$6+$BB106*Assembly!Z$7+$BC106*Assembly!Z$8+$BD106*Assembly!Z$9+$BE106*Assembly!Z$10+$BF106*Assembly!Z$11+$BG106*Assembly!Z$12+$BH106*Assembly!Z$13+$BI106*Assembly!Z$14+$BJ106*Assembly!Z$15+$BK106*Assembly!Z$16+$BL106*Assembly!Z$17+$BM106*Assembly!Z$18+$BN106*Assembly!Z$19+$BO106*Assembly!Z$20+$BP106*Assembly!Z$21+$BQ106*Assembly!Z$22+$BR106*Assembly!Z$23+$BS106*Assembly!Z$24</f>
        <v>#VALUE!</v>
      </c>
      <c r="BU106" s="165" t="e">
        <f t="shared" si="3"/>
        <v>#VALUE!</v>
      </c>
      <c r="BV106" s="176" t="e">
        <f t="shared" si="424"/>
        <v>#VALUE!</v>
      </c>
      <c r="BW106" s="165" t="e">
        <f>$AY106*Assembly!AD$4+$AZ106*Assembly!AD$5+$BA106*Assembly!AD$6+$BB106*Assembly!AD$7+$BC106*Assembly!AD$8+$BD106*Assembly!AD$9+$BE106*Assembly!AD$10+$BF106*Assembly!AD$11+$BG106*Assembly!AD$12+$BH106*Assembly!AD$13+$BI106*Assembly!AD$14+$BJ106*Assembly!AD$15+$BK106*Assembly!AD$16+$BL106*Assembly!AD$17+$BM106*Assembly!AD$18+$BN106*Assembly!AD$19+$BO106*Assembly!AD$20+$BP106*Assembly!AD$21+$BQ106*Assembly!AD$22+$BR106*Assembly!AD$23+$BS106*Assembly!AD$24</f>
        <v>#VALUE!</v>
      </c>
      <c r="BX106" s="180" t="e">
        <f t="shared" si="4"/>
        <v>#VALUE!</v>
      </c>
      <c r="BY106" s="181" t="e">
        <f t="shared" si="5"/>
        <v>#VALUE!</v>
      </c>
      <c r="BZ106" s="182" t="e">
        <f t="shared" si="6"/>
        <v>#VALUE!</v>
      </c>
      <c r="CA106" s="181" t="e">
        <f t="shared" si="7"/>
        <v>#VALUE!</v>
      </c>
      <c r="CB106" s="165" t="e">
        <f>$AY106*Assembly!Y$4+$AZ106*Assembly!Y$5+$BA106*Assembly!Y$6+$BB106*Assembly!Y$7+$BC106*Assembly!Y$8+$BD106*Assembly!Y$9+$BE106*Assembly!Y$10+$BF106*Assembly!Y$11+$BG106*Assembly!Y$12+$BH106*Assembly!Y$13+$BI106*Assembly!Y$14+$BJ106*Assembly!Y$15+$BK106*Assembly!Y$16+$BL106*Assembly!Y$17+$BM106*Assembly!Y$18+$BN106*Assembly!Y$19+$BO106*Assembly!Y$20+$BP106*Assembly!Y$21+$BQ106*Assembly!Y$22+$BR106*Assembly!Y$23+$BS106*Assembly!Y$24</f>
        <v>#VALUE!</v>
      </c>
      <c r="CC106" s="165" t="e">
        <f t="shared" si="8"/>
        <v>#VALUE!</v>
      </c>
      <c r="CD106" s="136" t="e">
        <f t="shared" si="9"/>
        <v>#VALUE!</v>
      </c>
      <c r="CE106" s="184" t="e">
        <f>$AY106*Assembly!AC$4+$AZ106*Assembly!AC$5+$BA106*Assembly!AC$6+$BB106*Assembly!AC$7+$BC106*Assembly!AC$8+$BD106*Assembly!AC$9+$BE106*Assembly!AC$10+$BF106*Assembly!AC$11+$BG106*Assembly!AC$12+$BH106*Assembly!AC$13+$BI106*Assembly!AC$14+$BJ106*Assembly!AC$15+$BK106*Assembly!AC$16+$BL106*Assembly!AC$17+$BM106*Assembly!AC$18+$BN106*Assembly!AC$19+$BO106*Assembly!AC$20+$BP106*Assembly!AC$21+$BQ106*Assembly!AC$22+$BR106*Assembly!AC$23+$BS106*Assembly!AC$24</f>
        <v>#VALUE!</v>
      </c>
      <c r="CF106" s="153" t="e">
        <f>$AY106*Assembly!M$4+$AZ106*Assembly!M$5+$BA106*Assembly!M$6+$BB106*Assembly!M$7+$BC106*Assembly!M$8+$BD106*Assembly!M$9+$BE106*Assembly!M$10+$BF106*Assembly!M$11+$BG106*Assembly!M$12+$BH106*Assembly!M$13+$BI106*Assembly!M$14+$BJ106*Assembly!M$15+$BK106*Assembly!M$16+$BL106*Assembly!M$17+$BM106*Assembly!M$18+$BN106*Assembly!M$19+$BO106*Assembly!M$20+$BP106*Assembly!M$21+$BQ106*Assembly!M$22+$BR106*Assembly!M$23+$BS106*Assembly!M$24</f>
        <v>#VALUE!</v>
      </c>
      <c r="CG106" s="153" t="e">
        <f>$AY106*Assembly!N$4+$AZ106*Assembly!N$5+$BA106*Assembly!N$6+$BB106*Assembly!N$7+$BC106*Assembly!N$8+$BD106*Assembly!N$9+$BE106*Assembly!N$10+$BF106*Assembly!N$11+$BG106*Assembly!N$12+$BH106*Assembly!N$13+$BI106*Assembly!N$14+$BJ106*Assembly!N$15+$BK106*Assembly!N$16+$BL106*Assembly!N$17+$BM106*Assembly!N$18+$BN106*Assembly!N$19+$BO106*Assembly!N$20+$BP106*Assembly!N$21+$BQ106*Assembly!N$22+$BR106*Assembly!N$23+$BS106*Assembly!N$24</f>
        <v>#VALUE!</v>
      </c>
      <c r="CH106" s="153" t="e">
        <f>$AY106*Assembly!O$4+$AZ106*Assembly!O$5+$BA106*Assembly!O$6+$BB106*Assembly!O$7+$BC106*Assembly!O$8+$BD106*Assembly!O$9+$BE106*Assembly!O$10+$BF106*Assembly!O$11+$BG106*Assembly!O$12+$BH106*Assembly!O$13+$BI106*Assembly!O$14+$BJ106*Assembly!O$15+$BK106*Assembly!O$16+$BL106*Assembly!O$17+$BM106*Assembly!O$18+$BN106*Assembly!O$19+$BO106*Assembly!O$20+$BP106*Assembly!O$21+$BQ106*Assembly!O$22+$BR106*Assembly!O$23+$BS106*Assembly!O$24</f>
        <v>#VALUE!</v>
      </c>
      <c r="CI106" s="142" t="e">
        <f>$AY106*Assembly!P$4+$AZ106*Assembly!P$5+$BA106*Assembly!P$6+$BB106*Assembly!P$7+$BC106*Assembly!P$8+$BD106*Assembly!P$9+$BE106*Assembly!P$10+$BF106*Assembly!P$11+$BG106*Assembly!P$12+$BH106*Assembly!P$13+$BI106*Assembly!P$14+$BJ106*Assembly!P$15+$BK106*Assembly!P$16+$BL106*Assembly!P$17+$BM106*Assembly!P$18+$BN106*Assembly!P$19+$BO106*Assembly!P$20+$BP106*Assembly!P$21+$BQ106*Assembly!P$22+$BR106*Assembly!P$23+$BS106*Assembly!P$24</f>
        <v>#VALUE!</v>
      </c>
      <c r="CJ106" s="142" t="e">
        <f>$AY106*Assembly!Q$4+$AZ106*Assembly!Q$5+$BA106*Assembly!Q$6+$BB106*Assembly!Q$7+$BC106*Assembly!Q$8+$BD106*Assembly!Q$9+$BE106*Assembly!Q$10+$BF106*Assembly!Q$11+$BG106*Assembly!Q$12+$BH106*Assembly!Q$13+$BI106*Assembly!Q$14+$BJ106*Assembly!Q$15+$BK106*Assembly!Q$16+$BL106*Assembly!Q$17+$BM106*Assembly!Q$18+$BN106*Assembly!Q$19+$BO106*Assembly!Q$20+$BP106*Assembly!Q$21+$BQ106*Assembly!Q$22+$BR106*Assembly!Q$23+$BS106*Assembly!Q$24</f>
        <v>#VALUE!</v>
      </c>
      <c r="CK106" s="153" t="e">
        <f>$AY106*Assembly!R$4+$AZ106*Assembly!R$5+$BA106*Assembly!R$6+$BB106*Assembly!R$7+$BC106*Assembly!R$8+$BD106*Assembly!R$9+$BE106*Assembly!R$10+$BF106*Assembly!R$11+$BG106*Assembly!R$12+$BH106*Assembly!R$13+$BI106*Assembly!R$14+$BJ106*Assembly!R$15+$BK106*Assembly!R$16+$BL106*Assembly!R$17+$BM106*Assembly!R$18+$BN106*Assembly!R$19+$BO106*Assembly!R$20+$BP106*Assembly!R$21+$BQ106*Assembly!R$22+$BR106*Assembly!R$23+$BS106*Assembly!R$24</f>
        <v>#VALUE!</v>
      </c>
      <c r="CL106" s="142" t="e">
        <f>$AY106*Assembly!S$4+$AZ106*Assembly!S$5+$BA106*Assembly!S$6+$BB106*Assembly!S$7+$BC106*Assembly!S$8+$BD106*Assembly!S$9+$BE106*Assembly!S$10+$BF106*Assembly!S$11+$BG106*Assembly!S$12+$BH106*Assembly!S$13+$BI106*Assembly!S$14+$BJ106*Assembly!S$15+$BK106*Assembly!S$16+$BL106*Assembly!S$17+$BM106*Assembly!S$18+$BN106*Assembly!S$19+$BO106*Assembly!S$20+$BP106*Assembly!S$21+$BQ106*Assembly!S$22+$BR106*Assembly!S$23+$BS106*Assembly!S$24</f>
        <v>#VALUE!</v>
      </c>
      <c r="CM106" s="142" t="e">
        <f>$AY106*Assembly!T$4+$AZ106*Assembly!T$5+$BA106*Assembly!T$6+$BB106*Assembly!T$7+$BC106*Assembly!T$8+$BD106*Assembly!T$9+$BE106*Assembly!T$10+$BF106*Assembly!T$11+$BG106*Assembly!T$12+$BH106*Assembly!T$13+$BI106*Assembly!T$14+$BJ106*Assembly!T$15+$BK106*Assembly!T$16+$BL106*Assembly!T$17+$BM106*Assembly!T$18+$BN106*Assembly!T$19+$BO106*Assembly!T$20+$BP106*Assembly!T$21+$BQ106*Assembly!T$22+$BR106*Assembly!T$23+$BS106*Assembly!T$24</f>
        <v>#VALUE!</v>
      </c>
      <c r="CN106" s="142" t="e">
        <f>$AY106*Assembly!U$4+$AZ106*Assembly!U$5+$BA106*Assembly!U$6+$BB106*Assembly!U$7+$BC106*Assembly!U$8+$BD106*Assembly!U$9+$BE106*Assembly!U$10+$BF106*Assembly!U$11+$BG106*Assembly!U$12+$BH106*Assembly!U$13+$BI106*Assembly!U$14+$BJ106*Assembly!U$15+$BK106*Assembly!U$16+$BL106*Assembly!U$17+$BM106*Assembly!U$18+$BN106*Assembly!U$19+$BO106*Assembly!U$20+$BP106*Assembly!U$21+$BQ106*Assembly!U$22+$BR106*Assembly!U$23+$BS106*Assembly!U$24</f>
        <v>#VALUE!</v>
      </c>
      <c r="CO106" s="153" t="e">
        <f>$AY106*Assembly!V$4+$AZ106*Assembly!V$5+$BA106*Assembly!V$6+$BB106*Assembly!V$7+$BC106*Assembly!V$8+$BD106*Assembly!V$9+$BE106*Assembly!V$10+$BF106*Assembly!V$11+$BG106*Assembly!V$12+$BH106*Assembly!V$13+$BI106*Assembly!V$14+$BJ106*Assembly!V$15+$BK106*Assembly!V$16+$BL106*Assembly!V$17+$BM106*Assembly!V$18+$BN106*Assembly!V$19+$BO106*Assembly!V$20+$BP106*Assembly!V$21+$BQ106*Assembly!V$22+$BR106*Assembly!V$23+$BS106*Assembly!V$24</f>
        <v>#VALUE!</v>
      </c>
      <c r="CP106" s="153" t="e">
        <f>CF106*Refining!$F$3</f>
        <v>#VALUE!</v>
      </c>
      <c r="CQ106" s="153" t="e">
        <f>CG106*Refining!$F$4</f>
        <v>#VALUE!</v>
      </c>
      <c r="CR106" s="153" t="e">
        <f>CH106*Refining!$F$5</f>
        <v>#VALUE!</v>
      </c>
      <c r="CS106" s="153" t="e">
        <f>CI106*Refining!$F$6</f>
        <v>#VALUE!</v>
      </c>
      <c r="CT106" s="153" t="e">
        <f>CJ106*Refining!$F$7</f>
        <v>#VALUE!</v>
      </c>
      <c r="CU106" s="153" t="e">
        <f>CK106*Refining!$F$8</f>
        <v>#VALUE!</v>
      </c>
      <c r="CV106" s="153" t="e">
        <f>CL106*Refining!$F$9</f>
        <v>#VALUE!</v>
      </c>
      <c r="CW106" s="153" t="e">
        <f>CM106*Refining!$F$10</f>
        <v>#VALUE!</v>
      </c>
      <c r="CX106" s="153" t="e">
        <f>CN106*Refining!$F$11</f>
        <v>#VALUE!</v>
      </c>
      <c r="CY106" s="153" t="e">
        <f>CO106*Refining!$F$12</f>
        <v>#VALUE!</v>
      </c>
      <c r="CZ106" s="190" t="e">
        <f t="shared" ref="CZ106:DS106" si="429">IF(CF106 = 0, "", CF106)</f>
        <v>#VALUE!</v>
      </c>
      <c r="DA106" s="191" t="e">
        <f t="shared" si="429"/>
        <v>#VALUE!</v>
      </c>
      <c r="DB106" s="191" t="e">
        <f t="shared" si="429"/>
        <v>#VALUE!</v>
      </c>
      <c r="DC106" s="191" t="e">
        <f t="shared" si="429"/>
        <v>#VALUE!</v>
      </c>
      <c r="DD106" s="193" t="e">
        <f t="shared" si="429"/>
        <v>#VALUE!</v>
      </c>
      <c r="DE106" s="191" t="e">
        <f t="shared" si="429"/>
        <v>#VALUE!</v>
      </c>
      <c r="DF106" s="193" t="e">
        <f t="shared" si="429"/>
        <v>#VALUE!</v>
      </c>
      <c r="DG106" s="193" t="e">
        <f t="shared" si="429"/>
        <v>#VALUE!</v>
      </c>
      <c r="DH106" s="191" t="e">
        <f t="shared" si="429"/>
        <v>#VALUE!</v>
      </c>
      <c r="DI106" s="195" t="e">
        <f t="shared" si="429"/>
        <v>#VALUE!</v>
      </c>
      <c r="DJ106" s="190" t="e">
        <f t="shared" si="429"/>
        <v>#VALUE!</v>
      </c>
      <c r="DK106" s="191" t="e">
        <f t="shared" si="429"/>
        <v>#VALUE!</v>
      </c>
      <c r="DL106" s="191" t="e">
        <f t="shared" si="429"/>
        <v>#VALUE!</v>
      </c>
      <c r="DM106" s="191" t="e">
        <f t="shared" si="429"/>
        <v>#VALUE!</v>
      </c>
      <c r="DN106" s="193" t="e">
        <f t="shared" si="429"/>
        <v>#VALUE!</v>
      </c>
      <c r="DO106" s="191" t="e">
        <f t="shared" si="429"/>
        <v>#VALUE!</v>
      </c>
      <c r="DP106" s="191" t="e">
        <f t="shared" si="429"/>
        <v>#VALUE!</v>
      </c>
      <c r="DQ106" s="191" t="e">
        <f t="shared" si="429"/>
        <v>#VALUE!</v>
      </c>
      <c r="DR106" s="191" t="e">
        <f t="shared" si="429"/>
        <v>#VALUE!</v>
      </c>
      <c r="DS106" s="195" t="e">
        <f t="shared" si="429"/>
        <v>#VALUE!</v>
      </c>
      <c r="DT106" s="190" t="e">
        <f t="shared" si="11"/>
        <v>#VALUE!</v>
      </c>
      <c r="DU106" s="197" t="e">
        <f t="shared" si="12"/>
        <v>#VALUE!</v>
      </c>
      <c r="DV106" s="165" t="e">
        <f>CZ106*'Ores &amp; Ingots'!$C$3+DA106*'Ores &amp; Ingots'!$C$4+DB106*'Ores &amp; Ingots'!$C$5+DC106*'Ores &amp; Ingots'!$C$6+DD106*'Ores &amp; Ingots'!$C$7+DE106*'Ores &amp; Ingots'!$C$8+DF106*'Ores &amp; Ingots'!$C$9+DG106*'Ores &amp; Ingots'!$C$10+DH106*'Ores &amp; Ingots'!$C$11+DI106*'Ores &amp; Ingots'!$C$12</f>
        <v>#VALUE!</v>
      </c>
      <c r="DW106" s="165" t="e">
        <f>DJ106*'Ores &amp; Ingots'!$B$3+DK106*'Ores &amp; Ingots'!$B$4+DL106*'Ores &amp; Ingots'!$B$5+DM106*'Ores &amp; Ingots'!$B$6+DN106*'Ores &amp; Ingots'!$B$7+DO106*'Ores &amp; Ingots'!$B$8+DP106*'Ores &amp; Ingots'!$B$9+DQ106*'Ores &amp; Ingots'!$B$10+DR106*'Ores &amp; Ingots'!$B$11+DS106*'Ores &amp; Ingots'!$B$12</f>
        <v>#VALUE!</v>
      </c>
      <c r="DX106" s="197" t="e">
        <f>CZ106*Refining!$G$3+DA106*Refining!$G$4+DB106*Refining!$G$5+DC106*Refining!$G$6+DD106*Refining!$G$7+DE106*Refining!$G$8+DF106*Refining!$G$9+DG106*Refining!$G$10+DH106*Refining!$G$11+DI106*Refining!$G$12</f>
        <v>#VALUE!</v>
      </c>
      <c r="DY106" s="197" t="e">
        <f t="shared" si="13"/>
        <v>#VALUE!</v>
      </c>
      <c r="DZ106" s="199" t="e">
        <f t="shared" si="14"/>
        <v>#VALUE!</v>
      </c>
      <c r="EA106" s="190" t="e">
        <f t="shared" si="15"/>
        <v>#VALUE!</v>
      </c>
      <c r="EB106" s="200" t="e">
        <f t="shared" ref="EB106:EC106" si="430">EA106/60</f>
        <v>#VALUE!</v>
      </c>
      <c r="EC106" s="200" t="e">
        <f t="shared" si="430"/>
        <v>#VALUE!</v>
      </c>
      <c r="ED106" s="190" t="e">
        <f t="shared" si="17"/>
        <v>#VALUE!</v>
      </c>
      <c r="EE106" s="200" t="e">
        <f t="shared" ref="EE106:EF106" si="431">ED106/1000</f>
        <v>#VALUE!</v>
      </c>
      <c r="EF106" s="201" t="e">
        <f t="shared" si="431"/>
        <v>#VALUE!</v>
      </c>
      <c r="EG106" s="136" t="e">
        <f t="shared" si="19"/>
        <v>#VALUE!</v>
      </c>
      <c r="EH106" s="138" t="e">
        <f t="shared" si="20"/>
        <v>#VALUE!</v>
      </c>
      <c r="EI106" s="133" t="s">
        <v>28</v>
      </c>
    </row>
    <row r="107" spans="1:139" ht="12.75" x14ac:dyDescent="0.2">
      <c r="A107" s="864"/>
      <c r="B107" s="135" t="s">
        <v>330</v>
      </c>
      <c r="C107" s="137" t="s">
        <v>156</v>
      </c>
      <c r="D107" s="137">
        <v>3</v>
      </c>
      <c r="E107" s="137">
        <v>3</v>
      </c>
      <c r="F107" s="137">
        <v>3</v>
      </c>
      <c r="G107" s="202">
        <f t="shared" si="0"/>
        <v>421.875</v>
      </c>
      <c r="H107" s="203">
        <v>45</v>
      </c>
      <c r="I107" s="203">
        <v>45</v>
      </c>
      <c r="J107" s="204">
        <f>H107/Main!$D$9</f>
        <v>9</v>
      </c>
      <c r="K107" s="204">
        <f>I107/Main!$D$10</f>
        <v>22.5</v>
      </c>
      <c r="L107" s="204">
        <f t="shared" si="1"/>
        <v>2.5</v>
      </c>
      <c r="M107" s="204">
        <v>1</v>
      </c>
      <c r="N107" s="214">
        <v>1</v>
      </c>
      <c r="O107" s="206">
        <v>1000</v>
      </c>
      <c r="P107" s="207"/>
      <c r="Q107" s="208">
        <v>4000</v>
      </c>
      <c r="R107" s="208">
        <f>Q107*Main!$D$6</f>
        <v>40000</v>
      </c>
      <c r="S107" s="208">
        <v>2500000</v>
      </c>
      <c r="T107" s="209"/>
      <c r="U107" s="207"/>
      <c r="V107" s="207"/>
      <c r="W107" s="209"/>
      <c r="X107" s="209"/>
      <c r="Y107" s="207"/>
      <c r="Z107" s="207"/>
      <c r="AA107" s="207"/>
      <c r="AB107" s="207"/>
      <c r="AC107" s="371" t="s">
        <v>12</v>
      </c>
      <c r="AD107" s="165">
        <v>280</v>
      </c>
      <c r="AE107" s="165">
        <v>0</v>
      </c>
      <c r="AF107" s="165">
        <v>60</v>
      </c>
      <c r="AG107" s="165">
        <v>80</v>
      </c>
      <c r="AH107" s="165">
        <v>40</v>
      </c>
      <c r="AI107" s="165">
        <v>0</v>
      </c>
      <c r="AJ107" s="165">
        <v>0</v>
      </c>
      <c r="AK107" s="171">
        <v>8</v>
      </c>
      <c r="AL107" s="165">
        <v>0</v>
      </c>
      <c r="AM107" s="165">
        <v>0</v>
      </c>
      <c r="AN107" s="165">
        <v>0</v>
      </c>
      <c r="AO107" s="165">
        <v>0</v>
      </c>
      <c r="AP107" s="165">
        <v>0</v>
      </c>
      <c r="AQ107" s="165">
        <v>0</v>
      </c>
      <c r="AR107" s="165">
        <v>0</v>
      </c>
      <c r="AS107" s="165">
        <v>0</v>
      </c>
      <c r="AT107" s="165">
        <v>0</v>
      </c>
      <c r="AU107" s="165">
        <v>0</v>
      </c>
      <c r="AV107" s="165">
        <v>0</v>
      </c>
      <c r="AW107" s="165">
        <v>0</v>
      </c>
      <c r="AX107" s="165">
        <v>0</v>
      </c>
      <c r="AY107" s="175">
        <f t="shared" ref="AY107:BS107" si="432">IF(AD107 = 0, "", AD107)</f>
        <v>280</v>
      </c>
      <c r="AZ107" s="163" t="str">
        <f t="shared" si="432"/>
        <v/>
      </c>
      <c r="BA107" s="165">
        <f t="shared" si="432"/>
        <v>60</v>
      </c>
      <c r="BB107" s="165">
        <f t="shared" si="432"/>
        <v>80</v>
      </c>
      <c r="BC107" s="165">
        <f t="shared" si="432"/>
        <v>40</v>
      </c>
      <c r="BD107" s="163" t="str">
        <f t="shared" si="432"/>
        <v/>
      </c>
      <c r="BE107" s="163" t="str">
        <f t="shared" si="432"/>
        <v/>
      </c>
      <c r="BF107" s="171">
        <f t="shared" si="432"/>
        <v>8</v>
      </c>
      <c r="BG107" s="163" t="str">
        <f t="shared" si="432"/>
        <v/>
      </c>
      <c r="BH107" s="163" t="str">
        <f t="shared" si="432"/>
        <v/>
      </c>
      <c r="BI107" s="163" t="str">
        <f t="shared" si="432"/>
        <v/>
      </c>
      <c r="BJ107" s="163" t="str">
        <f t="shared" si="432"/>
        <v/>
      </c>
      <c r="BK107" s="163" t="str">
        <f t="shared" si="432"/>
        <v/>
      </c>
      <c r="BL107" s="163" t="str">
        <f t="shared" si="432"/>
        <v/>
      </c>
      <c r="BM107" s="163" t="str">
        <f t="shared" si="432"/>
        <v/>
      </c>
      <c r="BN107" s="163" t="str">
        <f t="shared" si="432"/>
        <v/>
      </c>
      <c r="BO107" s="163" t="str">
        <f t="shared" si="432"/>
        <v/>
      </c>
      <c r="BP107" s="163" t="str">
        <f t="shared" si="432"/>
        <v/>
      </c>
      <c r="BQ107" s="163" t="str">
        <f t="shared" si="432"/>
        <v/>
      </c>
      <c r="BR107" s="163" t="str">
        <f t="shared" si="432"/>
        <v/>
      </c>
      <c r="BS107" s="173" t="str">
        <f t="shared" si="432"/>
        <v/>
      </c>
      <c r="BT107" s="175" t="e">
        <f>$AY107*Assembly!Z$4+$AZ107*Assembly!Z$5+$BA107*Assembly!Z$6+$BB107*Assembly!Z$7+$BC107*Assembly!Z$8+$BD107*Assembly!Z$9+$BE107*Assembly!Z$10+$BF107*Assembly!Z$11+$BG107*Assembly!Z$12+$BH107*Assembly!Z$13+$BI107*Assembly!Z$14+$BJ107*Assembly!Z$15+$BK107*Assembly!Z$16+$BL107*Assembly!Z$17+$BM107*Assembly!Z$18+$BN107*Assembly!Z$19+$BO107*Assembly!Z$20+$BP107*Assembly!Z$21+$BQ107*Assembly!Z$22+$BR107*Assembly!Z$23+$BS107*Assembly!Z$24</f>
        <v>#VALUE!</v>
      </c>
      <c r="BU107" s="165" t="e">
        <f t="shared" si="3"/>
        <v>#VALUE!</v>
      </c>
      <c r="BV107" s="176" t="e">
        <f t="shared" si="424"/>
        <v>#VALUE!</v>
      </c>
      <c r="BW107" s="165" t="e">
        <f>$AY107*Assembly!AD$4+$AZ107*Assembly!AD$5+$BA107*Assembly!AD$6+$BB107*Assembly!AD$7+$BC107*Assembly!AD$8+$BD107*Assembly!AD$9+$BE107*Assembly!AD$10+$BF107*Assembly!AD$11+$BG107*Assembly!AD$12+$BH107*Assembly!AD$13+$BI107*Assembly!AD$14+$BJ107*Assembly!AD$15+$BK107*Assembly!AD$16+$BL107*Assembly!AD$17+$BM107*Assembly!AD$18+$BN107*Assembly!AD$19+$BO107*Assembly!AD$20+$BP107*Assembly!AD$21+$BQ107*Assembly!AD$22+$BR107*Assembly!AD$23+$BS107*Assembly!AD$24</f>
        <v>#VALUE!</v>
      </c>
      <c r="BX107" s="180" t="e">
        <f t="shared" si="4"/>
        <v>#VALUE!</v>
      </c>
      <c r="BY107" s="181" t="e">
        <f t="shared" si="5"/>
        <v>#VALUE!</v>
      </c>
      <c r="BZ107" s="182" t="e">
        <f t="shared" si="6"/>
        <v>#VALUE!</v>
      </c>
      <c r="CA107" s="181" t="e">
        <f t="shared" si="7"/>
        <v>#VALUE!</v>
      </c>
      <c r="CB107" s="165" t="e">
        <f>$AY107*Assembly!Y$4+$AZ107*Assembly!Y$5+$BA107*Assembly!Y$6+$BB107*Assembly!Y$7+$BC107*Assembly!Y$8+$BD107*Assembly!Y$9+$BE107*Assembly!Y$10+$BF107*Assembly!Y$11+$BG107*Assembly!Y$12+$BH107*Assembly!Y$13+$BI107*Assembly!Y$14+$BJ107*Assembly!Y$15+$BK107*Assembly!Y$16+$BL107*Assembly!Y$17+$BM107*Assembly!Y$18+$BN107*Assembly!Y$19+$BO107*Assembly!Y$20+$BP107*Assembly!Y$21+$BQ107*Assembly!Y$22+$BR107*Assembly!Y$23+$BS107*Assembly!Y$24</f>
        <v>#VALUE!</v>
      </c>
      <c r="CC107" s="165" t="e">
        <f t="shared" si="8"/>
        <v>#VALUE!</v>
      </c>
      <c r="CD107" s="136" t="e">
        <f t="shared" si="9"/>
        <v>#VALUE!</v>
      </c>
      <c r="CE107" s="184" t="e">
        <f>$AY107*Assembly!AC$4+$AZ107*Assembly!AC$5+$BA107*Assembly!AC$6+$BB107*Assembly!AC$7+$BC107*Assembly!AC$8+$BD107*Assembly!AC$9+$BE107*Assembly!AC$10+$BF107*Assembly!AC$11+$BG107*Assembly!AC$12+$BH107*Assembly!AC$13+$BI107*Assembly!AC$14+$BJ107*Assembly!AC$15+$BK107*Assembly!AC$16+$BL107*Assembly!AC$17+$BM107*Assembly!AC$18+$BN107*Assembly!AC$19+$BO107*Assembly!AC$20+$BP107*Assembly!AC$21+$BQ107*Assembly!AC$22+$BR107*Assembly!AC$23+$BS107*Assembly!AC$24</f>
        <v>#VALUE!</v>
      </c>
      <c r="CF107" s="208" t="e">
        <f>$AY107*Assembly!M$4+$AZ107*Assembly!M$5+$BA107*Assembly!M$6+$BB107*Assembly!M$7+$BC107*Assembly!M$8+$BD107*Assembly!M$9+$BE107*Assembly!M$10+$BF107*Assembly!M$11+$BG107*Assembly!M$12+$BH107*Assembly!M$13+$BI107*Assembly!M$14+$BJ107*Assembly!M$15+$BK107*Assembly!M$16+$BL107*Assembly!M$17+$BM107*Assembly!M$18+$BN107*Assembly!M$19+$BO107*Assembly!M$20+$BP107*Assembly!M$21+$BQ107*Assembly!M$22+$BR107*Assembly!M$23+$BS107*Assembly!M$24</f>
        <v>#VALUE!</v>
      </c>
      <c r="CG107" s="208" t="e">
        <f>$AY107*Assembly!N$4+$AZ107*Assembly!N$5+$BA107*Assembly!N$6+$BB107*Assembly!N$7+$BC107*Assembly!N$8+$BD107*Assembly!N$9+$BE107*Assembly!N$10+$BF107*Assembly!N$11+$BG107*Assembly!N$12+$BH107*Assembly!N$13+$BI107*Assembly!N$14+$BJ107*Assembly!N$15+$BK107*Assembly!N$16+$BL107*Assembly!N$17+$BM107*Assembly!N$18+$BN107*Assembly!N$19+$BO107*Assembly!N$20+$BP107*Assembly!N$21+$BQ107*Assembly!N$22+$BR107*Assembly!N$23+$BS107*Assembly!N$24</f>
        <v>#VALUE!</v>
      </c>
      <c r="CH107" s="208" t="e">
        <f>$AY107*Assembly!O$4+$AZ107*Assembly!O$5+$BA107*Assembly!O$6+$BB107*Assembly!O$7+$BC107*Assembly!O$8+$BD107*Assembly!O$9+$BE107*Assembly!O$10+$BF107*Assembly!O$11+$BG107*Assembly!O$12+$BH107*Assembly!O$13+$BI107*Assembly!O$14+$BJ107*Assembly!O$15+$BK107*Assembly!O$16+$BL107*Assembly!O$17+$BM107*Assembly!O$18+$BN107*Assembly!O$19+$BO107*Assembly!O$20+$BP107*Assembly!O$21+$BQ107*Assembly!O$22+$BR107*Assembly!O$23+$BS107*Assembly!O$24</f>
        <v>#VALUE!</v>
      </c>
      <c r="CI107" s="203" t="e">
        <f>$AY107*Assembly!P$4+$AZ107*Assembly!P$5+$BA107*Assembly!P$6+$BB107*Assembly!P$7+$BC107*Assembly!P$8+$BD107*Assembly!P$9+$BE107*Assembly!P$10+$BF107*Assembly!P$11+$BG107*Assembly!P$12+$BH107*Assembly!P$13+$BI107*Assembly!P$14+$BJ107*Assembly!P$15+$BK107*Assembly!P$16+$BL107*Assembly!P$17+$BM107*Assembly!P$18+$BN107*Assembly!P$19+$BO107*Assembly!P$20+$BP107*Assembly!P$21+$BQ107*Assembly!P$22+$BR107*Assembly!P$23+$BS107*Assembly!P$24</f>
        <v>#VALUE!</v>
      </c>
      <c r="CJ107" s="203" t="e">
        <f>$AY107*Assembly!Q$4+$AZ107*Assembly!Q$5+$BA107*Assembly!Q$6+$BB107*Assembly!Q$7+$BC107*Assembly!Q$8+$BD107*Assembly!Q$9+$BE107*Assembly!Q$10+$BF107*Assembly!Q$11+$BG107*Assembly!Q$12+$BH107*Assembly!Q$13+$BI107*Assembly!Q$14+$BJ107*Assembly!Q$15+$BK107*Assembly!Q$16+$BL107*Assembly!Q$17+$BM107*Assembly!Q$18+$BN107*Assembly!Q$19+$BO107*Assembly!Q$20+$BP107*Assembly!Q$21+$BQ107*Assembly!Q$22+$BR107*Assembly!Q$23+$BS107*Assembly!Q$24</f>
        <v>#VALUE!</v>
      </c>
      <c r="CK107" s="208" t="e">
        <f>$AY107*Assembly!R$4+$AZ107*Assembly!R$5+$BA107*Assembly!R$6+$BB107*Assembly!R$7+$BC107*Assembly!R$8+$BD107*Assembly!R$9+$BE107*Assembly!R$10+$BF107*Assembly!R$11+$BG107*Assembly!R$12+$BH107*Assembly!R$13+$BI107*Assembly!R$14+$BJ107*Assembly!R$15+$BK107*Assembly!R$16+$BL107*Assembly!R$17+$BM107*Assembly!R$18+$BN107*Assembly!R$19+$BO107*Assembly!R$20+$BP107*Assembly!R$21+$BQ107*Assembly!R$22+$BR107*Assembly!R$23+$BS107*Assembly!R$24</f>
        <v>#VALUE!</v>
      </c>
      <c r="CL107" s="203" t="e">
        <f>$AY107*Assembly!S$4+$AZ107*Assembly!S$5+$BA107*Assembly!S$6+$BB107*Assembly!S$7+$BC107*Assembly!S$8+$BD107*Assembly!S$9+$BE107*Assembly!S$10+$BF107*Assembly!S$11+$BG107*Assembly!S$12+$BH107*Assembly!S$13+$BI107*Assembly!S$14+$BJ107*Assembly!S$15+$BK107*Assembly!S$16+$BL107*Assembly!S$17+$BM107*Assembly!S$18+$BN107*Assembly!S$19+$BO107*Assembly!S$20+$BP107*Assembly!S$21+$BQ107*Assembly!S$22+$BR107*Assembly!S$23+$BS107*Assembly!S$24</f>
        <v>#VALUE!</v>
      </c>
      <c r="CM107" s="203" t="e">
        <f>$AY107*Assembly!T$4+$AZ107*Assembly!T$5+$BA107*Assembly!T$6+$BB107*Assembly!T$7+$BC107*Assembly!T$8+$BD107*Assembly!T$9+$BE107*Assembly!T$10+$BF107*Assembly!T$11+$BG107*Assembly!T$12+$BH107*Assembly!T$13+$BI107*Assembly!T$14+$BJ107*Assembly!T$15+$BK107*Assembly!T$16+$BL107*Assembly!T$17+$BM107*Assembly!T$18+$BN107*Assembly!T$19+$BO107*Assembly!T$20+$BP107*Assembly!T$21+$BQ107*Assembly!T$22+$BR107*Assembly!T$23+$BS107*Assembly!T$24</f>
        <v>#VALUE!</v>
      </c>
      <c r="CN107" s="203" t="e">
        <f>$AY107*Assembly!U$4+$AZ107*Assembly!U$5+$BA107*Assembly!U$6+$BB107*Assembly!U$7+$BC107*Assembly!U$8+$BD107*Assembly!U$9+$BE107*Assembly!U$10+$BF107*Assembly!U$11+$BG107*Assembly!U$12+$BH107*Assembly!U$13+$BI107*Assembly!U$14+$BJ107*Assembly!U$15+$BK107*Assembly!U$16+$BL107*Assembly!U$17+$BM107*Assembly!U$18+$BN107*Assembly!U$19+$BO107*Assembly!U$20+$BP107*Assembly!U$21+$BQ107*Assembly!U$22+$BR107*Assembly!U$23+$BS107*Assembly!U$24</f>
        <v>#VALUE!</v>
      </c>
      <c r="CO107" s="208" t="e">
        <f>$AY107*Assembly!V$4+$AZ107*Assembly!V$5+$BA107*Assembly!V$6+$BB107*Assembly!V$7+$BC107*Assembly!V$8+$BD107*Assembly!V$9+$BE107*Assembly!V$10+$BF107*Assembly!V$11+$BG107*Assembly!V$12+$BH107*Assembly!V$13+$BI107*Assembly!V$14+$BJ107*Assembly!V$15+$BK107*Assembly!V$16+$BL107*Assembly!V$17+$BM107*Assembly!V$18+$BN107*Assembly!V$19+$BO107*Assembly!V$20+$BP107*Assembly!V$21+$BQ107*Assembly!V$22+$BR107*Assembly!V$23+$BS107*Assembly!V$24</f>
        <v>#VALUE!</v>
      </c>
      <c r="CP107" s="208" t="e">
        <f>CF107*Refining!$F$3</f>
        <v>#VALUE!</v>
      </c>
      <c r="CQ107" s="208" t="e">
        <f>CG107*Refining!$F$4</f>
        <v>#VALUE!</v>
      </c>
      <c r="CR107" s="208" t="e">
        <f>CH107*Refining!$F$5</f>
        <v>#VALUE!</v>
      </c>
      <c r="CS107" s="208" t="e">
        <f>CI107*Refining!$F$6</f>
        <v>#VALUE!</v>
      </c>
      <c r="CT107" s="208" t="e">
        <f>CJ107*Refining!$F$7</f>
        <v>#VALUE!</v>
      </c>
      <c r="CU107" s="208" t="e">
        <f>CK107*Refining!$F$8</f>
        <v>#VALUE!</v>
      </c>
      <c r="CV107" s="208" t="e">
        <f>CL107*Refining!$F$9</f>
        <v>#VALUE!</v>
      </c>
      <c r="CW107" s="208" t="e">
        <f>CM107*Refining!$F$10</f>
        <v>#VALUE!</v>
      </c>
      <c r="CX107" s="208" t="e">
        <f>CN107*Refining!$F$11</f>
        <v>#VALUE!</v>
      </c>
      <c r="CY107" s="208" t="e">
        <f>CO107*Refining!$F$12</f>
        <v>#VALUE!</v>
      </c>
      <c r="CZ107" s="190" t="e">
        <f t="shared" ref="CZ107:DS107" si="433">IF(CF107 = 0, "", CF107)</f>
        <v>#VALUE!</v>
      </c>
      <c r="DA107" s="191" t="e">
        <f t="shared" si="433"/>
        <v>#VALUE!</v>
      </c>
      <c r="DB107" s="191" t="e">
        <f t="shared" si="433"/>
        <v>#VALUE!</v>
      </c>
      <c r="DC107" s="191" t="e">
        <f t="shared" si="433"/>
        <v>#VALUE!</v>
      </c>
      <c r="DD107" s="193" t="e">
        <f t="shared" si="433"/>
        <v>#VALUE!</v>
      </c>
      <c r="DE107" s="191" t="e">
        <f t="shared" si="433"/>
        <v>#VALUE!</v>
      </c>
      <c r="DF107" s="193" t="e">
        <f t="shared" si="433"/>
        <v>#VALUE!</v>
      </c>
      <c r="DG107" s="193" t="e">
        <f t="shared" si="433"/>
        <v>#VALUE!</v>
      </c>
      <c r="DH107" s="191" t="e">
        <f t="shared" si="433"/>
        <v>#VALUE!</v>
      </c>
      <c r="DI107" s="195" t="e">
        <f t="shared" si="433"/>
        <v>#VALUE!</v>
      </c>
      <c r="DJ107" s="190" t="e">
        <f t="shared" si="433"/>
        <v>#VALUE!</v>
      </c>
      <c r="DK107" s="191" t="e">
        <f t="shared" si="433"/>
        <v>#VALUE!</v>
      </c>
      <c r="DL107" s="191" t="e">
        <f t="shared" si="433"/>
        <v>#VALUE!</v>
      </c>
      <c r="DM107" s="191" t="e">
        <f t="shared" si="433"/>
        <v>#VALUE!</v>
      </c>
      <c r="DN107" s="193" t="e">
        <f t="shared" si="433"/>
        <v>#VALUE!</v>
      </c>
      <c r="DO107" s="191" t="e">
        <f t="shared" si="433"/>
        <v>#VALUE!</v>
      </c>
      <c r="DP107" s="191" t="e">
        <f t="shared" si="433"/>
        <v>#VALUE!</v>
      </c>
      <c r="DQ107" s="191" t="e">
        <f t="shared" si="433"/>
        <v>#VALUE!</v>
      </c>
      <c r="DR107" s="191" t="e">
        <f t="shared" si="433"/>
        <v>#VALUE!</v>
      </c>
      <c r="DS107" s="195" t="e">
        <f t="shared" si="433"/>
        <v>#VALUE!</v>
      </c>
      <c r="DT107" s="190" t="e">
        <f t="shared" si="11"/>
        <v>#VALUE!</v>
      </c>
      <c r="DU107" s="197" t="e">
        <f t="shared" si="12"/>
        <v>#VALUE!</v>
      </c>
      <c r="DV107" s="165" t="e">
        <f>CZ107*'Ores &amp; Ingots'!$C$3+DA107*'Ores &amp; Ingots'!$C$4+DB107*'Ores &amp; Ingots'!$C$5+DC107*'Ores &amp; Ingots'!$C$6+DD107*'Ores &amp; Ingots'!$C$7+DE107*'Ores &amp; Ingots'!$C$8+DF107*'Ores &amp; Ingots'!$C$9+DG107*'Ores &amp; Ingots'!$C$10+DH107*'Ores &amp; Ingots'!$C$11+DI107*'Ores &amp; Ingots'!$C$12</f>
        <v>#VALUE!</v>
      </c>
      <c r="DW107" s="165" t="e">
        <f>DJ107*'Ores &amp; Ingots'!$B$3+DK107*'Ores &amp; Ingots'!$B$4+DL107*'Ores &amp; Ingots'!$B$5+DM107*'Ores &amp; Ingots'!$B$6+DN107*'Ores &amp; Ingots'!$B$7+DO107*'Ores &amp; Ingots'!$B$8+DP107*'Ores &amp; Ingots'!$B$9+DQ107*'Ores &amp; Ingots'!$B$10+DR107*'Ores &amp; Ingots'!$B$11+DS107*'Ores &amp; Ingots'!$B$12</f>
        <v>#VALUE!</v>
      </c>
      <c r="DX107" s="197" t="e">
        <f>CZ107*Refining!$G$3+DA107*Refining!$G$4+DB107*Refining!$G$5+DC107*Refining!$G$6+DD107*Refining!$G$7+DE107*Refining!$G$8+DF107*Refining!$G$9+DG107*Refining!$G$10+DH107*Refining!$G$11+DI107*Refining!$G$12</f>
        <v>#VALUE!</v>
      </c>
      <c r="DY107" s="197" t="e">
        <f t="shared" si="13"/>
        <v>#VALUE!</v>
      </c>
      <c r="DZ107" s="199" t="e">
        <f t="shared" si="14"/>
        <v>#VALUE!</v>
      </c>
      <c r="EA107" s="190" t="e">
        <f t="shared" si="15"/>
        <v>#VALUE!</v>
      </c>
      <c r="EB107" s="200" t="e">
        <f t="shared" ref="EB107:EC107" si="434">EA107/60</f>
        <v>#VALUE!</v>
      </c>
      <c r="EC107" s="200" t="e">
        <f t="shared" si="434"/>
        <v>#VALUE!</v>
      </c>
      <c r="ED107" s="190" t="e">
        <f t="shared" si="17"/>
        <v>#VALUE!</v>
      </c>
      <c r="EE107" s="200" t="e">
        <f t="shared" ref="EE107:EF107" si="435">ED107/1000</f>
        <v>#VALUE!</v>
      </c>
      <c r="EF107" s="201" t="e">
        <f t="shared" si="435"/>
        <v>#VALUE!</v>
      </c>
      <c r="EG107" s="136" t="e">
        <f t="shared" si="19"/>
        <v>#VALUE!</v>
      </c>
      <c r="EH107" s="138" t="e">
        <f t="shared" si="20"/>
        <v>#VALUE!</v>
      </c>
      <c r="EI107" s="133"/>
    </row>
    <row r="108" spans="1:139" ht="12.75" x14ac:dyDescent="0.2">
      <c r="A108" s="864"/>
      <c r="B108" s="135" t="s">
        <v>330</v>
      </c>
      <c r="C108" s="137" t="s">
        <v>155</v>
      </c>
      <c r="D108" s="137">
        <v>5</v>
      </c>
      <c r="E108" s="137">
        <v>5</v>
      </c>
      <c r="F108" s="137">
        <v>5</v>
      </c>
      <c r="G108" s="141">
        <f t="shared" si="0"/>
        <v>15.625</v>
      </c>
      <c r="H108" s="142">
        <v>45</v>
      </c>
      <c r="I108" s="142">
        <v>45</v>
      </c>
      <c r="J108" s="144">
        <f>H108/Main!$D$9</f>
        <v>9</v>
      </c>
      <c r="K108" s="144">
        <f>I108/Main!$D$10</f>
        <v>22.5</v>
      </c>
      <c r="L108" s="144">
        <f t="shared" si="1"/>
        <v>2.5</v>
      </c>
      <c r="M108" s="144">
        <v>1</v>
      </c>
      <c r="N108" s="306">
        <v>1</v>
      </c>
      <c r="O108" s="149">
        <v>1000</v>
      </c>
      <c r="P108" s="150"/>
      <c r="Q108" s="153">
        <v>4000</v>
      </c>
      <c r="R108" s="153">
        <f>Q108*Main!$D$6</f>
        <v>40000</v>
      </c>
      <c r="S108" s="213">
        <v>80000</v>
      </c>
      <c r="T108" s="155"/>
      <c r="U108" s="150"/>
      <c r="V108" s="150"/>
      <c r="W108" s="155"/>
      <c r="X108" s="155"/>
      <c r="Y108" s="150"/>
      <c r="Z108" s="150"/>
      <c r="AA108" s="150"/>
      <c r="AB108" s="150"/>
      <c r="AC108" s="370"/>
      <c r="AD108" s="165">
        <v>80</v>
      </c>
      <c r="AE108" s="165">
        <v>0</v>
      </c>
      <c r="AF108" s="165">
        <v>60</v>
      </c>
      <c r="AG108" s="165">
        <v>40</v>
      </c>
      <c r="AH108" s="165">
        <v>40</v>
      </c>
      <c r="AI108" s="165">
        <v>0</v>
      </c>
      <c r="AJ108" s="165">
        <v>0</v>
      </c>
      <c r="AK108" s="171">
        <v>8</v>
      </c>
      <c r="AL108" s="165">
        <v>0</v>
      </c>
      <c r="AM108" s="165">
        <v>0</v>
      </c>
      <c r="AN108" s="165">
        <v>0</v>
      </c>
      <c r="AO108" s="165">
        <v>0</v>
      </c>
      <c r="AP108" s="165">
        <v>0</v>
      </c>
      <c r="AQ108" s="165">
        <v>0</v>
      </c>
      <c r="AR108" s="165">
        <v>0</v>
      </c>
      <c r="AS108" s="165">
        <v>0</v>
      </c>
      <c r="AT108" s="165">
        <v>0</v>
      </c>
      <c r="AU108" s="165">
        <v>0</v>
      </c>
      <c r="AV108" s="165">
        <v>0</v>
      </c>
      <c r="AW108" s="165">
        <v>0</v>
      </c>
      <c r="AX108" s="165">
        <v>0</v>
      </c>
      <c r="AY108" s="175">
        <f t="shared" ref="AY108:BS108" si="436">IF(AD108 = 0, "", AD108)</f>
        <v>80</v>
      </c>
      <c r="AZ108" s="163" t="str">
        <f t="shared" si="436"/>
        <v/>
      </c>
      <c r="BA108" s="165">
        <f t="shared" si="436"/>
        <v>60</v>
      </c>
      <c r="BB108" s="165">
        <f t="shared" si="436"/>
        <v>40</v>
      </c>
      <c r="BC108" s="165">
        <f t="shared" si="436"/>
        <v>40</v>
      </c>
      <c r="BD108" s="163" t="str">
        <f t="shared" si="436"/>
        <v/>
      </c>
      <c r="BE108" s="163" t="str">
        <f t="shared" si="436"/>
        <v/>
      </c>
      <c r="BF108" s="171">
        <f t="shared" si="436"/>
        <v>8</v>
      </c>
      <c r="BG108" s="163" t="str">
        <f t="shared" si="436"/>
        <v/>
      </c>
      <c r="BH108" s="163" t="str">
        <f t="shared" si="436"/>
        <v/>
      </c>
      <c r="BI108" s="163" t="str">
        <f t="shared" si="436"/>
        <v/>
      </c>
      <c r="BJ108" s="163" t="str">
        <f t="shared" si="436"/>
        <v/>
      </c>
      <c r="BK108" s="163" t="str">
        <f t="shared" si="436"/>
        <v/>
      </c>
      <c r="BL108" s="163" t="str">
        <f t="shared" si="436"/>
        <v/>
      </c>
      <c r="BM108" s="163" t="str">
        <f t="shared" si="436"/>
        <v/>
      </c>
      <c r="BN108" s="163" t="str">
        <f t="shared" si="436"/>
        <v/>
      </c>
      <c r="BO108" s="163" t="str">
        <f t="shared" si="436"/>
        <v/>
      </c>
      <c r="BP108" s="163" t="str">
        <f t="shared" si="436"/>
        <v/>
      </c>
      <c r="BQ108" s="163" t="str">
        <f t="shared" si="436"/>
        <v/>
      </c>
      <c r="BR108" s="163" t="str">
        <f t="shared" si="436"/>
        <v/>
      </c>
      <c r="BS108" s="173" t="str">
        <f t="shared" si="436"/>
        <v/>
      </c>
      <c r="BT108" s="175" t="e">
        <f>$AY108*Assembly!Z$4+$AZ108*Assembly!Z$5+$BA108*Assembly!Z$6+$BB108*Assembly!Z$7+$BC108*Assembly!Z$8+$BD108*Assembly!Z$9+$BE108*Assembly!Z$10+$BF108*Assembly!Z$11+$BG108*Assembly!Z$12+$BH108*Assembly!Z$13+$BI108*Assembly!Z$14+$BJ108*Assembly!Z$15+$BK108*Assembly!Z$16+$BL108*Assembly!Z$17+$BM108*Assembly!Z$18+$BN108*Assembly!Z$19+$BO108*Assembly!Z$20+$BP108*Assembly!Z$21+$BQ108*Assembly!Z$22+$BR108*Assembly!Z$23+$BS108*Assembly!Z$24</f>
        <v>#VALUE!</v>
      </c>
      <c r="BU108" s="165" t="e">
        <f t="shared" si="3"/>
        <v>#VALUE!</v>
      </c>
      <c r="BV108" s="176" t="e">
        <f t="shared" si="424"/>
        <v>#VALUE!</v>
      </c>
      <c r="BW108" s="165" t="e">
        <f>$AY108*Assembly!AD$4+$AZ108*Assembly!AD$5+$BA108*Assembly!AD$6+$BB108*Assembly!AD$7+$BC108*Assembly!AD$8+$BD108*Assembly!AD$9+$BE108*Assembly!AD$10+$BF108*Assembly!AD$11+$BG108*Assembly!AD$12+$BH108*Assembly!AD$13+$BI108*Assembly!AD$14+$BJ108*Assembly!AD$15+$BK108*Assembly!AD$16+$BL108*Assembly!AD$17+$BM108*Assembly!AD$18+$BN108*Assembly!AD$19+$BO108*Assembly!AD$20+$BP108*Assembly!AD$21+$BQ108*Assembly!AD$22+$BR108*Assembly!AD$23+$BS108*Assembly!AD$24</f>
        <v>#VALUE!</v>
      </c>
      <c r="BX108" s="180" t="e">
        <f t="shared" si="4"/>
        <v>#VALUE!</v>
      </c>
      <c r="BY108" s="181" t="e">
        <f t="shared" si="5"/>
        <v>#VALUE!</v>
      </c>
      <c r="BZ108" s="182" t="e">
        <f t="shared" si="6"/>
        <v>#VALUE!</v>
      </c>
      <c r="CA108" s="181" t="e">
        <f t="shared" si="7"/>
        <v>#VALUE!</v>
      </c>
      <c r="CB108" s="165" t="e">
        <f>$AY108*Assembly!Y$4+$AZ108*Assembly!Y$5+$BA108*Assembly!Y$6+$BB108*Assembly!Y$7+$BC108*Assembly!Y$8+$BD108*Assembly!Y$9+$BE108*Assembly!Y$10+$BF108*Assembly!Y$11+$BG108*Assembly!Y$12+$BH108*Assembly!Y$13+$BI108*Assembly!Y$14+$BJ108*Assembly!Y$15+$BK108*Assembly!Y$16+$BL108*Assembly!Y$17+$BM108*Assembly!Y$18+$BN108*Assembly!Y$19+$BO108*Assembly!Y$20+$BP108*Assembly!Y$21+$BQ108*Assembly!Y$22+$BR108*Assembly!Y$23+$BS108*Assembly!Y$24</f>
        <v>#VALUE!</v>
      </c>
      <c r="CC108" s="165" t="e">
        <f t="shared" si="8"/>
        <v>#VALUE!</v>
      </c>
      <c r="CD108" s="136" t="e">
        <f t="shared" si="9"/>
        <v>#VALUE!</v>
      </c>
      <c r="CE108" s="184" t="e">
        <f>$AY108*Assembly!AC$4+$AZ108*Assembly!AC$5+$BA108*Assembly!AC$6+$BB108*Assembly!AC$7+$BC108*Assembly!AC$8+$BD108*Assembly!AC$9+$BE108*Assembly!AC$10+$BF108*Assembly!AC$11+$BG108*Assembly!AC$12+$BH108*Assembly!AC$13+$BI108*Assembly!AC$14+$BJ108*Assembly!AC$15+$BK108*Assembly!AC$16+$BL108*Assembly!AC$17+$BM108*Assembly!AC$18+$BN108*Assembly!AC$19+$BO108*Assembly!AC$20+$BP108*Assembly!AC$21+$BQ108*Assembly!AC$22+$BR108*Assembly!AC$23+$BS108*Assembly!AC$24</f>
        <v>#VALUE!</v>
      </c>
      <c r="CF108" s="153" t="e">
        <f>$AY108*Assembly!M$4+$AZ108*Assembly!M$5+$BA108*Assembly!M$6+$BB108*Assembly!M$7+$BC108*Assembly!M$8+$BD108*Assembly!M$9+$BE108*Assembly!M$10+$BF108*Assembly!M$11+$BG108*Assembly!M$12+$BH108*Assembly!M$13+$BI108*Assembly!M$14+$BJ108*Assembly!M$15+$BK108*Assembly!M$16+$BL108*Assembly!M$17+$BM108*Assembly!M$18+$BN108*Assembly!M$19+$BO108*Assembly!M$20+$BP108*Assembly!M$21+$BQ108*Assembly!M$22+$BR108*Assembly!M$23+$BS108*Assembly!M$24</f>
        <v>#VALUE!</v>
      </c>
      <c r="CG108" s="153" t="e">
        <f>$AY108*Assembly!N$4+$AZ108*Assembly!N$5+$BA108*Assembly!N$6+$BB108*Assembly!N$7+$BC108*Assembly!N$8+$BD108*Assembly!N$9+$BE108*Assembly!N$10+$BF108*Assembly!N$11+$BG108*Assembly!N$12+$BH108*Assembly!N$13+$BI108*Assembly!N$14+$BJ108*Assembly!N$15+$BK108*Assembly!N$16+$BL108*Assembly!N$17+$BM108*Assembly!N$18+$BN108*Assembly!N$19+$BO108*Assembly!N$20+$BP108*Assembly!N$21+$BQ108*Assembly!N$22+$BR108*Assembly!N$23+$BS108*Assembly!N$24</f>
        <v>#VALUE!</v>
      </c>
      <c r="CH108" s="153" t="e">
        <f>$AY108*Assembly!O$4+$AZ108*Assembly!O$5+$BA108*Assembly!O$6+$BB108*Assembly!O$7+$BC108*Assembly!O$8+$BD108*Assembly!O$9+$BE108*Assembly!O$10+$BF108*Assembly!O$11+$BG108*Assembly!O$12+$BH108*Assembly!O$13+$BI108*Assembly!O$14+$BJ108*Assembly!O$15+$BK108*Assembly!O$16+$BL108*Assembly!O$17+$BM108*Assembly!O$18+$BN108*Assembly!O$19+$BO108*Assembly!O$20+$BP108*Assembly!O$21+$BQ108*Assembly!O$22+$BR108*Assembly!O$23+$BS108*Assembly!O$24</f>
        <v>#VALUE!</v>
      </c>
      <c r="CI108" s="142" t="e">
        <f>$AY108*Assembly!P$4+$AZ108*Assembly!P$5+$BA108*Assembly!P$6+$BB108*Assembly!P$7+$BC108*Assembly!P$8+$BD108*Assembly!P$9+$BE108*Assembly!P$10+$BF108*Assembly!P$11+$BG108*Assembly!P$12+$BH108*Assembly!P$13+$BI108*Assembly!P$14+$BJ108*Assembly!P$15+$BK108*Assembly!P$16+$BL108*Assembly!P$17+$BM108*Assembly!P$18+$BN108*Assembly!P$19+$BO108*Assembly!P$20+$BP108*Assembly!P$21+$BQ108*Assembly!P$22+$BR108*Assembly!P$23+$BS108*Assembly!P$24</f>
        <v>#VALUE!</v>
      </c>
      <c r="CJ108" s="142" t="e">
        <f>$AY108*Assembly!Q$4+$AZ108*Assembly!Q$5+$BA108*Assembly!Q$6+$BB108*Assembly!Q$7+$BC108*Assembly!Q$8+$BD108*Assembly!Q$9+$BE108*Assembly!Q$10+$BF108*Assembly!Q$11+$BG108*Assembly!Q$12+$BH108*Assembly!Q$13+$BI108*Assembly!Q$14+$BJ108*Assembly!Q$15+$BK108*Assembly!Q$16+$BL108*Assembly!Q$17+$BM108*Assembly!Q$18+$BN108*Assembly!Q$19+$BO108*Assembly!Q$20+$BP108*Assembly!Q$21+$BQ108*Assembly!Q$22+$BR108*Assembly!Q$23+$BS108*Assembly!Q$24</f>
        <v>#VALUE!</v>
      </c>
      <c r="CK108" s="153" t="e">
        <f>$AY108*Assembly!R$4+$AZ108*Assembly!R$5+$BA108*Assembly!R$6+$BB108*Assembly!R$7+$BC108*Assembly!R$8+$BD108*Assembly!R$9+$BE108*Assembly!R$10+$BF108*Assembly!R$11+$BG108*Assembly!R$12+$BH108*Assembly!R$13+$BI108*Assembly!R$14+$BJ108*Assembly!R$15+$BK108*Assembly!R$16+$BL108*Assembly!R$17+$BM108*Assembly!R$18+$BN108*Assembly!R$19+$BO108*Assembly!R$20+$BP108*Assembly!R$21+$BQ108*Assembly!R$22+$BR108*Assembly!R$23+$BS108*Assembly!R$24</f>
        <v>#VALUE!</v>
      </c>
      <c r="CL108" s="142" t="e">
        <f>$AY108*Assembly!S$4+$AZ108*Assembly!S$5+$BA108*Assembly!S$6+$BB108*Assembly!S$7+$BC108*Assembly!S$8+$BD108*Assembly!S$9+$BE108*Assembly!S$10+$BF108*Assembly!S$11+$BG108*Assembly!S$12+$BH108*Assembly!S$13+$BI108*Assembly!S$14+$BJ108*Assembly!S$15+$BK108*Assembly!S$16+$BL108*Assembly!S$17+$BM108*Assembly!S$18+$BN108*Assembly!S$19+$BO108*Assembly!S$20+$BP108*Assembly!S$21+$BQ108*Assembly!S$22+$BR108*Assembly!S$23+$BS108*Assembly!S$24</f>
        <v>#VALUE!</v>
      </c>
      <c r="CM108" s="142" t="e">
        <f>$AY108*Assembly!T$4+$AZ108*Assembly!T$5+$BA108*Assembly!T$6+$BB108*Assembly!T$7+$BC108*Assembly!T$8+$BD108*Assembly!T$9+$BE108*Assembly!T$10+$BF108*Assembly!T$11+$BG108*Assembly!T$12+$BH108*Assembly!T$13+$BI108*Assembly!T$14+$BJ108*Assembly!T$15+$BK108*Assembly!T$16+$BL108*Assembly!T$17+$BM108*Assembly!T$18+$BN108*Assembly!T$19+$BO108*Assembly!T$20+$BP108*Assembly!T$21+$BQ108*Assembly!T$22+$BR108*Assembly!T$23+$BS108*Assembly!T$24</f>
        <v>#VALUE!</v>
      </c>
      <c r="CN108" s="142" t="e">
        <f>$AY108*Assembly!U$4+$AZ108*Assembly!U$5+$BA108*Assembly!U$6+$BB108*Assembly!U$7+$BC108*Assembly!U$8+$BD108*Assembly!U$9+$BE108*Assembly!U$10+$BF108*Assembly!U$11+$BG108*Assembly!U$12+$BH108*Assembly!U$13+$BI108*Assembly!U$14+$BJ108*Assembly!U$15+$BK108*Assembly!U$16+$BL108*Assembly!U$17+$BM108*Assembly!U$18+$BN108*Assembly!U$19+$BO108*Assembly!U$20+$BP108*Assembly!U$21+$BQ108*Assembly!U$22+$BR108*Assembly!U$23+$BS108*Assembly!U$24</f>
        <v>#VALUE!</v>
      </c>
      <c r="CO108" s="153" t="e">
        <f>$AY108*Assembly!V$4+$AZ108*Assembly!V$5+$BA108*Assembly!V$6+$BB108*Assembly!V$7+$BC108*Assembly!V$8+$BD108*Assembly!V$9+$BE108*Assembly!V$10+$BF108*Assembly!V$11+$BG108*Assembly!V$12+$BH108*Assembly!V$13+$BI108*Assembly!V$14+$BJ108*Assembly!V$15+$BK108*Assembly!V$16+$BL108*Assembly!V$17+$BM108*Assembly!V$18+$BN108*Assembly!V$19+$BO108*Assembly!V$20+$BP108*Assembly!V$21+$BQ108*Assembly!V$22+$BR108*Assembly!V$23+$BS108*Assembly!V$24</f>
        <v>#VALUE!</v>
      </c>
      <c r="CP108" s="153" t="e">
        <f>CF108*Refining!$F$3</f>
        <v>#VALUE!</v>
      </c>
      <c r="CQ108" s="153" t="e">
        <f>CG108*Refining!$F$4</f>
        <v>#VALUE!</v>
      </c>
      <c r="CR108" s="153" t="e">
        <f>CH108*Refining!$F$5</f>
        <v>#VALUE!</v>
      </c>
      <c r="CS108" s="153" t="e">
        <f>CI108*Refining!$F$6</f>
        <v>#VALUE!</v>
      </c>
      <c r="CT108" s="153" t="e">
        <f>CJ108*Refining!$F$7</f>
        <v>#VALUE!</v>
      </c>
      <c r="CU108" s="153" t="e">
        <f>CK108*Refining!$F$8</f>
        <v>#VALUE!</v>
      </c>
      <c r="CV108" s="153" t="e">
        <f>CL108*Refining!$F$9</f>
        <v>#VALUE!</v>
      </c>
      <c r="CW108" s="153" t="e">
        <f>CM108*Refining!$F$10</f>
        <v>#VALUE!</v>
      </c>
      <c r="CX108" s="153" t="e">
        <f>CN108*Refining!$F$11</f>
        <v>#VALUE!</v>
      </c>
      <c r="CY108" s="153" t="e">
        <f>CO108*Refining!$F$12</f>
        <v>#VALUE!</v>
      </c>
      <c r="CZ108" s="190" t="e">
        <f t="shared" ref="CZ108:DS108" si="437">IF(CF108 = 0, "", CF108)</f>
        <v>#VALUE!</v>
      </c>
      <c r="DA108" s="191" t="e">
        <f t="shared" si="437"/>
        <v>#VALUE!</v>
      </c>
      <c r="DB108" s="191" t="e">
        <f t="shared" si="437"/>
        <v>#VALUE!</v>
      </c>
      <c r="DC108" s="191" t="e">
        <f t="shared" si="437"/>
        <v>#VALUE!</v>
      </c>
      <c r="DD108" s="193" t="e">
        <f t="shared" si="437"/>
        <v>#VALUE!</v>
      </c>
      <c r="DE108" s="191" t="e">
        <f t="shared" si="437"/>
        <v>#VALUE!</v>
      </c>
      <c r="DF108" s="193" t="e">
        <f t="shared" si="437"/>
        <v>#VALUE!</v>
      </c>
      <c r="DG108" s="193" t="e">
        <f t="shared" si="437"/>
        <v>#VALUE!</v>
      </c>
      <c r="DH108" s="191" t="e">
        <f t="shared" si="437"/>
        <v>#VALUE!</v>
      </c>
      <c r="DI108" s="195" t="e">
        <f t="shared" si="437"/>
        <v>#VALUE!</v>
      </c>
      <c r="DJ108" s="190" t="e">
        <f t="shared" si="437"/>
        <v>#VALUE!</v>
      </c>
      <c r="DK108" s="191" t="e">
        <f t="shared" si="437"/>
        <v>#VALUE!</v>
      </c>
      <c r="DL108" s="191" t="e">
        <f t="shared" si="437"/>
        <v>#VALUE!</v>
      </c>
      <c r="DM108" s="191" t="e">
        <f t="shared" si="437"/>
        <v>#VALUE!</v>
      </c>
      <c r="DN108" s="193" t="e">
        <f t="shared" si="437"/>
        <v>#VALUE!</v>
      </c>
      <c r="DO108" s="191" t="e">
        <f t="shared" si="437"/>
        <v>#VALUE!</v>
      </c>
      <c r="DP108" s="191" t="e">
        <f t="shared" si="437"/>
        <v>#VALUE!</v>
      </c>
      <c r="DQ108" s="191" t="e">
        <f t="shared" si="437"/>
        <v>#VALUE!</v>
      </c>
      <c r="DR108" s="191" t="e">
        <f t="shared" si="437"/>
        <v>#VALUE!</v>
      </c>
      <c r="DS108" s="195" t="e">
        <f t="shared" si="437"/>
        <v>#VALUE!</v>
      </c>
      <c r="DT108" s="190" t="e">
        <f t="shared" si="11"/>
        <v>#VALUE!</v>
      </c>
      <c r="DU108" s="197" t="e">
        <f t="shared" si="12"/>
        <v>#VALUE!</v>
      </c>
      <c r="DV108" s="165" t="e">
        <f>CZ108*'Ores &amp; Ingots'!$C$3+DA108*'Ores &amp; Ingots'!$C$4+DB108*'Ores &amp; Ingots'!$C$5+DC108*'Ores &amp; Ingots'!$C$6+DD108*'Ores &amp; Ingots'!$C$7+DE108*'Ores &amp; Ingots'!$C$8+DF108*'Ores &amp; Ingots'!$C$9+DG108*'Ores &amp; Ingots'!$C$10+DH108*'Ores &amp; Ingots'!$C$11+DI108*'Ores &amp; Ingots'!$C$12</f>
        <v>#VALUE!</v>
      </c>
      <c r="DW108" s="165" t="e">
        <f>DJ108*'Ores &amp; Ingots'!$B$3+DK108*'Ores &amp; Ingots'!$B$4+DL108*'Ores &amp; Ingots'!$B$5+DM108*'Ores &amp; Ingots'!$B$6+DN108*'Ores &amp; Ingots'!$B$7+DO108*'Ores &amp; Ingots'!$B$8+DP108*'Ores &amp; Ingots'!$B$9+DQ108*'Ores &amp; Ingots'!$B$10+DR108*'Ores &amp; Ingots'!$B$11+DS108*'Ores &amp; Ingots'!$B$12</f>
        <v>#VALUE!</v>
      </c>
      <c r="DX108" s="197" t="e">
        <f>CZ108*Refining!$G$3+DA108*Refining!$G$4+DB108*Refining!$G$5+DC108*Refining!$G$6+DD108*Refining!$G$7+DE108*Refining!$G$8+DF108*Refining!$G$9+DG108*Refining!$G$10+DH108*Refining!$G$11+DI108*Refining!$G$12</f>
        <v>#VALUE!</v>
      </c>
      <c r="DY108" s="197" t="e">
        <f t="shared" si="13"/>
        <v>#VALUE!</v>
      </c>
      <c r="DZ108" s="199" t="e">
        <f t="shared" si="14"/>
        <v>#VALUE!</v>
      </c>
      <c r="EA108" s="190" t="e">
        <f t="shared" si="15"/>
        <v>#VALUE!</v>
      </c>
      <c r="EB108" s="200" t="e">
        <f t="shared" ref="EB108:EC108" si="438">EA108/60</f>
        <v>#VALUE!</v>
      </c>
      <c r="EC108" s="200" t="e">
        <f t="shared" si="438"/>
        <v>#VALUE!</v>
      </c>
      <c r="ED108" s="190" t="e">
        <f t="shared" si="17"/>
        <v>#VALUE!</v>
      </c>
      <c r="EE108" s="200" t="e">
        <f t="shared" ref="EE108:EF108" si="439">ED108/1000</f>
        <v>#VALUE!</v>
      </c>
      <c r="EF108" s="201" t="e">
        <f t="shared" si="439"/>
        <v>#VALUE!</v>
      </c>
      <c r="EG108" s="136" t="e">
        <f t="shared" si="19"/>
        <v>#VALUE!</v>
      </c>
      <c r="EH108" s="138" t="e">
        <f t="shared" si="20"/>
        <v>#VALUE!</v>
      </c>
      <c r="EI108" s="133"/>
    </row>
    <row r="109" spans="1:139" ht="12.75" x14ac:dyDescent="0.2">
      <c r="A109" s="864"/>
      <c r="B109" s="135" t="s">
        <v>331</v>
      </c>
      <c r="C109" s="137" t="s">
        <v>156</v>
      </c>
      <c r="D109" s="137">
        <v>3</v>
      </c>
      <c r="E109" s="137">
        <v>1</v>
      </c>
      <c r="F109" s="137">
        <v>1</v>
      </c>
      <c r="G109" s="202">
        <f t="shared" si="0"/>
        <v>46.875</v>
      </c>
      <c r="H109" s="203">
        <v>40</v>
      </c>
      <c r="I109" s="203">
        <v>40</v>
      </c>
      <c r="J109" s="204">
        <f>H109/Main!$D$9</f>
        <v>8</v>
      </c>
      <c r="K109" s="204">
        <f>I109/Main!$D$10</f>
        <v>20</v>
      </c>
      <c r="L109" s="204">
        <f t="shared" si="1"/>
        <v>2.5</v>
      </c>
      <c r="M109" s="204">
        <v>1</v>
      </c>
      <c r="N109" s="214"/>
      <c r="O109" s="206">
        <v>1000</v>
      </c>
      <c r="P109" s="207"/>
      <c r="Q109" s="208"/>
      <c r="R109" s="207"/>
      <c r="S109" s="207"/>
      <c r="T109" s="209"/>
      <c r="U109" s="207"/>
      <c r="V109" s="207"/>
      <c r="W109" s="209"/>
      <c r="X109" s="209"/>
      <c r="Y109" s="207"/>
      <c r="Z109" s="207"/>
      <c r="AA109" s="207"/>
      <c r="AB109" s="207"/>
      <c r="AC109" s="371" t="s">
        <v>28</v>
      </c>
      <c r="AD109" s="165">
        <v>40</v>
      </c>
      <c r="AE109" s="165">
        <v>0</v>
      </c>
      <c r="AF109" s="165">
        <v>0</v>
      </c>
      <c r="AG109" s="165">
        <v>20</v>
      </c>
      <c r="AH109" s="165">
        <v>20</v>
      </c>
      <c r="AI109" s="165">
        <v>0</v>
      </c>
      <c r="AJ109" s="165">
        <v>0</v>
      </c>
      <c r="AK109" s="171">
        <v>20</v>
      </c>
      <c r="AL109" s="165">
        <v>0</v>
      </c>
      <c r="AM109" s="165">
        <v>0</v>
      </c>
      <c r="AN109" s="165">
        <v>0</v>
      </c>
      <c r="AO109" s="165">
        <v>10</v>
      </c>
      <c r="AP109" s="165">
        <v>100</v>
      </c>
      <c r="AQ109" s="165">
        <v>0</v>
      </c>
      <c r="AR109" s="165">
        <v>0</v>
      </c>
      <c r="AS109" s="165">
        <v>0</v>
      </c>
      <c r="AT109" s="165">
        <v>0</v>
      </c>
      <c r="AU109" s="165">
        <v>0</v>
      </c>
      <c r="AV109" s="165">
        <v>0</v>
      </c>
      <c r="AW109" s="165">
        <v>0</v>
      </c>
      <c r="AX109" s="165">
        <v>0</v>
      </c>
      <c r="AY109" s="175">
        <f t="shared" ref="AY109:BS109" si="440">IF(AD109 = 0, "", AD109)</f>
        <v>40</v>
      </c>
      <c r="AZ109" s="163" t="str">
        <f t="shared" si="440"/>
        <v/>
      </c>
      <c r="BA109" s="163" t="str">
        <f t="shared" si="440"/>
        <v/>
      </c>
      <c r="BB109" s="165">
        <f t="shared" si="440"/>
        <v>20</v>
      </c>
      <c r="BC109" s="165">
        <f t="shared" si="440"/>
        <v>20</v>
      </c>
      <c r="BD109" s="163" t="str">
        <f t="shared" si="440"/>
        <v/>
      </c>
      <c r="BE109" s="163" t="str">
        <f t="shared" si="440"/>
        <v/>
      </c>
      <c r="BF109" s="171">
        <f t="shared" si="440"/>
        <v>20</v>
      </c>
      <c r="BG109" s="163" t="str">
        <f t="shared" si="440"/>
        <v/>
      </c>
      <c r="BH109" s="163" t="str">
        <f t="shared" si="440"/>
        <v/>
      </c>
      <c r="BI109" s="163" t="str">
        <f t="shared" si="440"/>
        <v/>
      </c>
      <c r="BJ109" s="165">
        <f t="shared" si="440"/>
        <v>10</v>
      </c>
      <c r="BK109" s="165">
        <f t="shared" si="440"/>
        <v>100</v>
      </c>
      <c r="BL109" s="163" t="str">
        <f t="shared" si="440"/>
        <v/>
      </c>
      <c r="BM109" s="163" t="str">
        <f t="shared" si="440"/>
        <v/>
      </c>
      <c r="BN109" s="163" t="str">
        <f t="shared" si="440"/>
        <v/>
      </c>
      <c r="BO109" s="163" t="str">
        <f t="shared" si="440"/>
        <v/>
      </c>
      <c r="BP109" s="163" t="str">
        <f t="shared" si="440"/>
        <v/>
      </c>
      <c r="BQ109" s="163" t="str">
        <f t="shared" si="440"/>
        <v/>
      </c>
      <c r="BR109" s="163" t="str">
        <f t="shared" si="440"/>
        <v/>
      </c>
      <c r="BS109" s="173" t="str">
        <f t="shared" si="440"/>
        <v/>
      </c>
      <c r="BT109" s="175" t="e">
        <f>$AY109*Assembly!Z$4+$AZ109*Assembly!Z$5+$BA109*Assembly!Z$6+$BB109*Assembly!Z$7+$BC109*Assembly!Z$8+$BD109*Assembly!Z$9+$BE109*Assembly!Z$10+$BF109*Assembly!Z$11+$BG109*Assembly!Z$12+$BH109*Assembly!Z$13+$BI109*Assembly!Z$14+$BJ109*Assembly!Z$15+$BK109*Assembly!Z$16+$BL109*Assembly!Z$17+$BM109*Assembly!Z$18+$BN109*Assembly!Z$19+$BO109*Assembly!Z$20+$BP109*Assembly!Z$21+$BQ109*Assembly!Z$22+$BR109*Assembly!Z$23+$BS109*Assembly!Z$24</f>
        <v>#VALUE!</v>
      </c>
      <c r="BU109" s="165" t="e">
        <f t="shared" si="3"/>
        <v>#VALUE!</v>
      </c>
      <c r="BV109" s="176"/>
      <c r="BW109" s="165" t="e">
        <f>$AY109*Assembly!AD$4+$AZ109*Assembly!AD$5+$BA109*Assembly!AD$6+$BB109*Assembly!AD$7+$BC109*Assembly!AD$8+$BD109*Assembly!AD$9+$BE109*Assembly!AD$10+$BF109*Assembly!AD$11+$BG109*Assembly!AD$12+$BH109*Assembly!AD$13+$BI109*Assembly!AD$14+$BJ109*Assembly!AD$15+$BK109*Assembly!AD$16+$BL109*Assembly!AD$17+$BM109*Assembly!AD$18+$BN109*Assembly!AD$19+$BO109*Assembly!AD$20+$BP109*Assembly!AD$21+$BQ109*Assembly!AD$22+$BR109*Assembly!AD$23+$BS109*Assembly!AD$24</f>
        <v>#VALUE!</v>
      </c>
      <c r="BX109" s="180" t="e">
        <f t="shared" si="4"/>
        <v>#VALUE!</v>
      </c>
      <c r="BY109" s="181" t="e">
        <f t="shared" si="5"/>
        <v>#VALUE!</v>
      </c>
      <c r="BZ109" s="182" t="e">
        <f t="shared" si="6"/>
        <v>#VALUE!</v>
      </c>
      <c r="CA109" s="181" t="e">
        <f t="shared" si="7"/>
        <v>#VALUE!</v>
      </c>
      <c r="CB109" s="165" t="e">
        <f>$AY109*Assembly!Y$4+$AZ109*Assembly!Y$5+$BA109*Assembly!Y$6+$BB109*Assembly!Y$7+$BC109*Assembly!Y$8+$BD109*Assembly!Y$9+$BE109*Assembly!Y$10+$BF109*Assembly!Y$11+$BG109*Assembly!Y$12+$BH109*Assembly!Y$13+$BI109*Assembly!Y$14+$BJ109*Assembly!Y$15+$BK109*Assembly!Y$16+$BL109*Assembly!Y$17+$BM109*Assembly!Y$18+$BN109*Assembly!Y$19+$BO109*Assembly!Y$20+$BP109*Assembly!Y$21+$BQ109*Assembly!Y$22+$BR109*Assembly!Y$23+$BS109*Assembly!Y$24</f>
        <v>#VALUE!</v>
      </c>
      <c r="CC109" s="165" t="e">
        <f t="shared" si="8"/>
        <v>#VALUE!</v>
      </c>
      <c r="CD109" s="136" t="e">
        <f t="shared" si="9"/>
        <v>#VALUE!</v>
      </c>
      <c r="CE109" s="184" t="e">
        <f>$AY109*Assembly!AC$4+$AZ109*Assembly!AC$5+$BA109*Assembly!AC$6+$BB109*Assembly!AC$7+$BC109*Assembly!AC$8+$BD109*Assembly!AC$9+$BE109*Assembly!AC$10+$BF109*Assembly!AC$11+$BG109*Assembly!AC$12+$BH109*Assembly!AC$13+$BI109*Assembly!AC$14+$BJ109*Assembly!AC$15+$BK109*Assembly!AC$16+$BL109*Assembly!AC$17+$BM109*Assembly!AC$18+$BN109*Assembly!AC$19+$BO109*Assembly!AC$20+$BP109*Assembly!AC$21+$BQ109*Assembly!AC$22+$BR109*Assembly!AC$23+$BS109*Assembly!AC$24</f>
        <v>#VALUE!</v>
      </c>
      <c r="CF109" s="208" t="e">
        <f>$AY109*Assembly!M$4+$AZ109*Assembly!M$5+$BA109*Assembly!M$6+$BB109*Assembly!M$7+$BC109*Assembly!M$8+$BD109*Assembly!M$9+$BE109*Assembly!M$10+$BF109*Assembly!M$11+$BG109*Assembly!M$12+$BH109*Assembly!M$13+$BI109*Assembly!M$14+$BJ109*Assembly!M$15+$BK109*Assembly!M$16+$BL109*Assembly!M$17+$BM109*Assembly!M$18+$BN109*Assembly!M$19+$BO109*Assembly!M$20+$BP109*Assembly!M$21+$BQ109*Assembly!M$22+$BR109*Assembly!M$23+$BS109*Assembly!M$24</f>
        <v>#VALUE!</v>
      </c>
      <c r="CG109" s="208" t="e">
        <f>$AY109*Assembly!N$4+$AZ109*Assembly!N$5+$BA109*Assembly!N$6+$BB109*Assembly!N$7+$BC109*Assembly!N$8+$BD109*Assembly!N$9+$BE109*Assembly!N$10+$BF109*Assembly!N$11+$BG109*Assembly!N$12+$BH109*Assembly!N$13+$BI109*Assembly!N$14+$BJ109*Assembly!N$15+$BK109*Assembly!N$16+$BL109*Assembly!N$17+$BM109*Assembly!N$18+$BN109*Assembly!N$19+$BO109*Assembly!N$20+$BP109*Assembly!N$21+$BQ109*Assembly!N$22+$BR109*Assembly!N$23+$BS109*Assembly!N$24</f>
        <v>#VALUE!</v>
      </c>
      <c r="CH109" s="208" t="e">
        <f>$AY109*Assembly!O$4+$AZ109*Assembly!O$5+$BA109*Assembly!O$6+$BB109*Assembly!O$7+$BC109*Assembly!O$8+$BD109*Assembly!O$9+$BE109*Assembly!O$10+$BF109*Assembly!O$11+$BG109*Assembly!O$12+$BH109*Assembly!O$13+$BI109*Assembly!O$14+$BJ109*Assembly!O$15+$BK109*Assembly!O$16+$BL109*Assembly!O$17+$BM109*Assembly!O$18+$BN109*Assembly!O$19+$BO109*Assembly!O$20+$BP109*Assembly!O$21+$BQ109*Assembly!O$22+$BR109*Assembly!O$23+$BS109*Assembly!O$24</f>
        <v>#VALUE!</v>
      </c>
      <c r="CI109" s="203" t="e">
        <f>$AY109*Assembly!P$4+$AZ109*Assembly!P$5+$BA109*Assembly!P$6+$BB109*Assembly!P$7+$BC109*Assembly!P$8+$BD109*Assembly!P$9+$BE109*Assembly!P$10+$BF109*Assembly!P$11+$BG109*Assembly!P$12+$BH109*Assembly!P$13+$BI109*Assembly!P$14+$BJ109*Assembly!P$15+$BK109*Assembly!P$16+$BL109*Assembly!P$17+$BM109*Assembly!P$18+$BN109*Assembly!P$19+$BO109*Assembly!P$20+$BP109*Assembly!P$21+$BQ109*Assembly!P$22+$BR109*Assembly!P$23+$BS109*Assembly!P$24</f>
        <v>#VALUE!</v>
      </c>
      <c r="CJ109" s="203" t="e">
        <f>$AY109*Assembly!Q$4+$AZ109*Assembly!Q$5+$BA109*Assembly!Q$6+$BB109*Assembly!Q$7+$BC109*Assembly!Q$8+$BD109*Assembly!Q$9+$BE109*Assembly!Q$10+$BF109*Assembly!Q$11+$BG109*Assembly!Q$12+$BH109*Assembly!Q$13+$BI109*Assembly!Q$14+$BJ109*Assembly!Q$15+$BK109*Assembly!Q$16+$BL109*Assembly!Q$17+$BM109*Assembly!Q$18+$BN109*Assembly!Q$19+$BO109*Assembly!Q$20+$BP109*Assembly!Q$21+$BQ109*Assembly!Q$22+$BR109*Assembly!Q$23+$BS109*Assembly!Q$24</f>
        <v>#VALUE!</v>
      </c>
      <c r="CK109" s="208" t="e">
        <f>$AY109*Assembly!R$4+$AZ109*Assembly!R$5+$BA109*Assembly!R$6+$BB109*Assembly!R$7+$BC109*Assembly!R$8+$BD109*Assembly!R$9+$BE109*Assembly!R$10+$BF109*Assembly!R$11+$BG109*Assembly!R$12+$BH109*Assembly!R$13+$BI109*Assembly!R$14+$BJ109*Assembly!R$15+$BK109*Assembly!R$16+$BL109*Assembly!R$17+$BM109*Assembly!R$18+$BN109*Assembly!R$19+$BO109*Assembly!R$20+$BP109*Assembly!R$21+$BQ109*Assembly!R$22+$BR109*Assembly!R$23+$BS109*Assembly!R$24</f>
        <v>#VALUE!</v>
      </c>
      <c r="CL109" s="203" t="e">
        <f>$AY109*Assembly!S$4+$AZ109*Assembly!S$5+$BA109*Assembly!S$6+$BB109*Assembly!S$7+$BC109*Assembly!S$8+$BD109*Assembly!S$9+$BE109*Assembly!S$10+$BF109*Assembly!S$11+$BG109*Assembly!S$12+$BH109*Assembly!S$13+$BI109*Assembly!S$14+$BJ109*Assembly!S$15+$BK109*Assembly!S$16+$BL109*Assembly!S$17+$BM109*Assembly!S$18+$BN109*Assembly!S$19+$BO109*Assembly!S$20+$BP109*Assembly!S$21+$BQ109*Assembly!S$22+$BR109*Assembly!S$23+$BS109*Assembly!S$24</f>
        <v>#VALUE!</v>
      </c>
      <c r="CM109" s="203" t="e">
        <f>$AY109*Assembly!T$4+$AZ109*Assembly!T$5+$BA109*Assembly!T$6+$BB109*Assembly!T$7+$BC109*Assembly!T$8+$BD109*Assembly!T$9+$BE109*Assembly!T$10+$BF109*Assembly!T$11+$BG109*Assembly!T$12+$BH109*Assembly!T$13+$BI109*Assembly!T$14+$BJ109*Assembly!T$15+$BK109*Assembly!T$16+$BL109*Assembly!T$17+$BM109*Assembly!T$18+$BN109*Assembly!T$19+$BO109*Assembly!T$20+$BP109*Assembly!T$21+$BQ109*Assembly!T$22+$BR109*Assembly!T$23+$BS109*Assembly!T$24</f>
        <v>#VALUE!</v>
      </c>
      <c r="CN109" s="203" t="e">
        <f>$AY109*Assembly!U$4+$AZ109*Assembly!U$5+$BA109*Assembly!U$6+$BB109*Assembly!U$7+$BC109*Assembly!U$8+$BD109*Assembly!U$9+$BE109*Assembly!U$10+$BF109*Assembly!U$11+$BG109*Assembly!U$12+$BH109*Assembly!U$13+$BI109*Assembly!U$14+$BJ109*Assembly!U$15+$BK109*Assembly!U$16+$BL109*Assembly!U$17+$BM109*Assembly!U$18+$BN109*Assembly!U$19+$BO109*Assembly!U$20+$BP109*Assembly!U$21+$BQ109*Assembly!U$22+$BR109*Assembly!U$23+$BS109*Assembly!U$24</f>
        <v>#VALUE!</v>
      </c>
      <c r="CO109" s="208" t="e">
        <f>$AY109*Assembly!V$4+$AZ109*Assembly!V$5+$BA109*Assembly!V$6+$BB109*Assembly!V$7+$BC109*Assembly!V$8+$BD109*Assembly!V$9+$BE109*Assembly!V$10+$BF109*Assembly!V$11+$BG109*Assembly!V$12+$BH109*Assembly!V$13+$BI109*Assembly!V$14+$BJ109*Assembly!V$15+$BK109*Assembly!V$16+$BL109*Assembly!V$17+$BM109*Assembly!V$18+$BN109*Assembly!V$19+$BO109*Assembly!V$20+$BP109*Assembly!V$21+$BQ109*Assembly!V$22+$BR109*Assembly!V$23+$BS109*Assembly!V$24</f>
        <v>#VALUE!</v>
      </c>
      <c r="CP109" s="208" t="e">
        <f>CF109*Refining!$F$3</f>
        <v>#VALUE!</v>
      </c>
      <c r="CQ109" s="208" t="e">
        <f>CG109*Refining!$F$4</f>
        <v>#VALUE!</v>
      </c>
      <c r="CR109" s="208" t="e">
        <f>CH109*Refining!$F$5</f>
        <v>#VALUE!</v>
      </c>
      <c r="CS109" s="208" t="e">
        <f>CI109*Refining!$F$6</f>
        <v>#VALUE!</v>
      </c>
      <c r="CT109" s="208" t="e">
        <f>CJ109*Refining!$F$7</f>
        <v>#VALUE!</v>
      </c>
      <c r="CU109" s="208" t="e">
        <f>CK109*Refining!$F$8</f>
        <v>#VALUE!</v>
      </c>
      <c r="CV109" s="208" t="e">
        <f>CL109*Refining!$F$9</f>
        <v>#VALUE!</v>
      </c>
      <c r="CW109" s="208" t="e">
        <f>CM109*Refining!$F$10</f>
        <v>#VALUE!</v>
      </c>
      <c r="CX109" s="208" t="e">
        <f>CN109*Refining!$F$11</f>
        <v>#VALUE!</v>
      </c>
      <c r="CY109" s="208" t="e">
        <f>CO109*Refining!$F$12</f>
        <v>#VALUE!</v>
      </c>
      <c r="CZ109" s="190" t="e">
        <f t="shared" ref="CZ109:DS109" si="441">IF(CF109 = 0, "", CF109)</f>
        <v>#VALUE!</v>
      </c>
      <c r="DA109" s="197" t="e">
        <f t="shared" si="441"/>
        <v>#VALUE!</v>
      </c>
      <c r="DB109" s="197" t="e">
        <f t="shared" si="441"/>
        <v>#VALUE!</v>
      </c>
      <c r="DC109" s="191" t="e">
        <f t="shared" si="441"/>
        <v>#VALUE!</v>
      </c>
      <c r="DD109" s="193" t="e">
        <f t="shared" si="441"/>
        <v>#VALUE!</v>
      </c>
      <c r="DE109" s="191" t="e">
        <f t="shared" si="441"/>
        <v>#VALUE!</v>
      </c>
      <c r="DF109" s="193" t="e">
        <f t="shared" si="441"/>
        <v>#VALUE!</v>
      </c>
      <c r="DG109" s="193" t="e">
        <f t="shared" si="441"/>
        <v>#VALUE!</v>
      </c>
      <c r="DH109" s="191" t="e">
        <f t="shared" si="441"/>
        <v>#VALUE!</v>
      </c>
      <c r="DI109" s="195" t="e">
        <f t="shared" si="441"/>
        <v>#VALUE!</v>
      </c>
      <c r="DJ109" s="190" t="e">
        <f t="shared" si="441"/>
        <v>#VALUE!</v>
      </c>
      <c r="DK109" s="197" t="e">
        <f t="shared" si="441"/>
        <v>#VALUE!</v>
      </c>
      <c r="DL109" s="197" t="e">
        <f t="shared" si="441"/>
        <v>#VALUE!</v>
      </c>
      <c r="DM109" s="191" t="e">
        <f t="shared" si="441"/>
        <v>#VALUE!</v>
      </c>
      <c r="DN109" s="193" t="e">
        <f t="shared" si="441"/>
        <v>#VALUE!</v>
      </c>
      <c r="DO109" s="191" t="e">
        <f t="shared" si="441"/>
        <v>#VALUE!</v>
      </c>
      <c r="DP109" s="191" t="e">
        <f t="shared" si="441"/>
        <v>#VALUE!</v>
      </c>
      <c r="DQ109" s="191" t="e">
        <f t="shared" si="441"/>
        <v>#VALUE!</v>
      </c>
      <c r="DR109" s="191" t="e">
        <f t="shared" si="441"/>
        <v>#VALUE!</v>
      </c>
      <c r="DS109" s="195" t="e">
        <f t="shared" si="441"/>
        <v>#VALUE!</v>
      </c>
      <c r="DT109" s="190" t="e">
        <f t="shared" si="11"/>
        <v>#VALUE!</v>
      </c>
      <c r="DU109" s="197" t="e">
        <f t="shared" si="12"/>
        <v>#VALUE!</v>
      </c>
      <c r="DV109" s="165" t="e">
        <f>CZ109*'Ores &amp; Ingots'!$C$3+DA109*'Ores &amp; Ingots'!$C$4+DB109*'Ores &amp; Ingots'!$C$5+DC109*'Ores &amp; Ingots'!$C$6+DD109*'Ores &amp; Ingots'!$C$7+DE109*'Ores &amp; Ingots'!$C$8+DF109*'Ores &amp; Ingots'!$C$9+DG109*'Ores &amp; Ingots'!$C$10+DH109*'Ores &amp; Ingots'!$C$11+DI109*'Ores &amp; Ingots'!$C$12</f>
        <v>#VALUE!</v>
      </c>
      <c r="DW109" s="165" t="e">
        <f>DJ109*'Ores &amp; Ingots'!$B$3+DK109*'Ores &amp; Ingots'!$B$4+DL109*'Ores &amp; Ingots'!$B$5+DM109*'Ores &amp; Ingots'!$B$6+DN109*'Ores &amp; Ingots'!$B$7+DO109*'Ores &amp; Ingots'!$B$8+DP109*'Ores &amp; Ingots'!$B$9+DQ109*'Ores &amp; Ingots'!$B$10+DR109*'Ores &amp; Ingots'!$B$11+DS109*'Ores &amp; Ingots'!$B$12</f>
        <v>#VALUE!</v>
      </c>
      <c r="DX109" s="197" t="e">
        <f>CZ109*Refining!$G$3+DA109*Refining!$G$4+DB109*Refining!$G$5+DC109*Refining!$G$6+DD109*Refining!$G$7+DE109*Refining!$G$8+DF109*Refining!$G$9+DG109*Refining!$G$10+DH109*Refining!$G$11+DI109*Refining!$G$12</f>
        <v>#VALUE!</v>
      </c>
      <c r="DY109" s="197" t="e">
        <f t="shared" si="13"/>
        <v>#VALUE!</v>
      </c>
      <c r="DZ109" s="199" t="e">
        <f t="shared" si="14"/>
        <v>#VALUE!</v>
      </c>
      <c r="EA109" s="190" t="e">
        <f t="shared" si="15"/>
        <v>#VALUE!</v>
      </c>
      <c r="EB109" s="200" t="e">
        <f t="shared" ref="EB109:EC109" si="442">EA109/60</f>
        <v>#VALUE!</v>
      </c>
      <c r="EC109" s="200" t="e">
        <f t="shared" si="442"/>
        <v>#VALUE!</v>
      </c>
      <c r="ED109" s="190" t="e">
        <f t="shared" si="17"/>
        <v>#VALUE!</v>
      </c>
      <c r="EE109" s="200" t="e">
        <f t="shared" ref="EE109:EF109" si="443">ED109/1000</f>
        <v>#VALUE!</v>
      </c>
      <c r="EF109" s="201" t="e">
        <f t="shared" si="443"/>
        <v>#VALUE!</v>
      </c>
      <c r="EG109" s="136" t="e">
        <f t="shared" si="19"/>
        <v>#VALUE!</v>
      </c>
      <c r="EH109" s="138" t="e">
        <f t="shared" si="20"/>
        <v>#VALUE!</v>
      </c>
      <c r="EI109" s="133" t="s">
        <v>28</v>
      </c>
    </row>
    <row r="110" spans="1:139" ht="12.75" x14ac:dyDescent="0.2">
      <c r="A110" s="864"/>
      <c r="B110" s="135" t="s">
        <v>332</v>
      </c>
      <c r="C110" s="137" t="s">
        <v>156</v>
      </c>
      <c r="D110" s="137">
        <v>1</v>
      </c>
      <c r="E110" s="137">
        <v>1</v>
      </c>
      <c r="F110" s="137">
        <v>1</v>
      </c>
      <c r="G110" s="141">
        <f t="shared" si="0"/>
        <v>15.625</v>
      </c>
      <c r="H110" s="142">
        <v>50</v>
      </c>
      <c r="I110" s="142">
        <v>50</v>
      </c>
      <c r="J110" s="144">
        <f>H110/Main!$D$9</f>
        <v>10</v>
      </c>
      <c r="K110" s="144">
        <f>I110/Main!$D$10</f>
        <v>25</v>
      </c>
      <c r="L110" s="144">
        <f t="shared" si="1"/>
        <v>2.5</v>
      </c>
      <c r="M110" s="144">
        <v>1</v>
      </c>
      <c r="N110" s="306">
        <v>1000</v>
      </c>
      <c r="O110" s="149">
        <v>330000</v>
      </c>
      <c r="P110" s="150"/>
      <c r="Q110" s="153"/>
      <c r="R110" s="150"/>
      <c r="S110" s="155"/>
      <c r="T110" s="155"/>
      <c r="U110" s="150"/>
      <c r="V110" s="150"/>
      <c r="W110" s="155"/>
      <c r="X110" s="155"/>
      <c r="Y110" s="150"/>
      <c r="Z110" s="150"/>
      <c r="AA110" s="150"/>
      <c r="AB110" s="150"/>
      <c r="AC110" s="370" t="s">
        <v>240</v>
      </c>
      <c r="AD110" s="165">
        <v>80</v>
      </c>
      <c r="AE110" s="165">
        <v>0</v>
      </c>
      <c r="AF110" s="165">
        <v>0</v>
      </c>
      <c r="AG110" s="165">
        <v>0</v>
      </c>
      <c r="AH110" s="165">
        <v>30</v>
      </c>
      <c r="AI110" s="165">
        <v>0</v>
      </c>
      <c r="AJ110" s="165">
        <v>0</v>
      </c>
      <c r="AK110" s="171">
        <v>5</v>
      </c>
      <c r="AL110" s="165">
        <v>0</v>
      </c>
      <c r="AM110" s="165">
        <v>0</v>
      </c>
      <c r="AN110" s="165">
        <v>0</v>
      </c>
      <c r="AO110" s="165">
        <v>5</v>
      </c>
      <c r="AP110" s="165">
        <v>0</v>
      </c>
      <c r="AQ110" s="165">
        <v>0</v>
      </c>
      <c r="AR110" s="165">
        <v>0</v>
      </c>
      <c r="AS110" s="165">
        <v>0</v>
      </c>
      <c r="AT110" s="165">
        <v>0</v>
      </c>
      <c r="AU110" s="165">
        <v>0</v>
      </c>
      <c r="AV110" s="165">
        <v>0</v>
      </c>
      <c r="AW110" s="165">
        <v>0</v>
      </c>
      <c r="AX110" s="165">
        <v>0</v>
      </c>
      <c r="AY110" s="175">
        <f t="shared" ref="AY110:BS110" si="444">IF(AD110 = 0, "", AD110)</f>
        <v>80</v>
      </c>
      <c r="AZ110" s="163" t="str">
        <f t="shared" si="444"/>
        <v/>
      </c>
      <c r="BA110" s="163" t="str">
        <f t="shared" si="444"/>
        <v/>
      </c>
      <c r="BB110" s="163" t="str">
        <f t="shared" si="444"/>
        <v/>
      </c>
      <c r="BC110" s="165">
        <f t="shared" si="444"/>
        <v>30</v>
      </c>
      <c r="BD110" s="163" t="str">
        <f t="shared" si="444"/>
        <v/>
      </c>
      <c r="BE110" s="163" t="str">
        <f t="shared" si="444"/>
        <v/>
      </c>
      <c r="BF110" s="171">
        <f t="shared" si="444"/>
        <v>5</v>
      </c>
      <c r="BG110" s="163" t="str">
        <f t="shared" si="444"/>
        <v/>
      </c>
      <c r="BH110" s="163" t="str">
        <f t="shared" si="444"/>
        <v/>
      </c>
      <c r="BI110" s="163" t="str">
        <f t="shared" si="444"/>
        <v/>
      </c>
      <c r="BJ110" s="165">
        <f t="shared" si="444"/>
        <v>5</v>
      </c>
      <c r="BK110" s="163" t="str">
        <f t="shared" si="444"/>
        <v/>
      </c>
      <c r="BL110" s="163" t="str">
        <f t="shared" si="444"/>
        <v/>
      </c>
      <c r="BM110" s="163" t="str">
        <f t="shared" si="444"/>
        <v/>
      </c>
      <c r="BN110" s="163" t="str">
        <f t="shared" si="444"/>
        <v/>
      </c>
      <c r="BO110" s="163" t="str">
        <f t="shared" si="444"/>
        <v/>
      </c>
      <c r="BP110" s="163" t="str">
        <f t="shared" si="444"/>
        <v/>
      </c>
      <c r="BQ110" s="163" t="str">
        <f t="shared" si="444"/>
        <v/>
      </c>
      <c r="BR110" s="163" t="str">
        <f t="shared" si="444"/>
        <v/>
      </c>
      <c r="BS110" s="173" t="str">
        <f t="shared" si="444"/>
        <v/>
      </c>
      <c r="BT110" s="175" t="e">
        <f>$AY110*Assembly!Z$4+$AZ110*Assembly!Z$5+$BA110*Assembly!Z$6+$BB110*Assembly!Z$7+$BC110*Assembly!Z$8+$BD110*Assembly!Z$9+$BE110*Assembly!Z$10+$BF110*Assembly!Z$11+$BG110*Assembly!Z$12+$BH110*Assembly!Z$13+$BI110*Assembly!Z$14+$BJ110*Assembly!Z$15+$BK110*Assembly!Z$16+$BL110*Assembly!Z$17+$BM110*Assembly!Z$18+$BN110*Assembly!Z$19+$BO110*Assembly!Z$20+$BP110*Assembly!Z$21+$BQ110*Assembly!Z$22+$BR110*Assembly!Z$23+$BS110*Assembly!Z$24</f>
        <v>#VALUE!</v>
      </c>
      <c r="BU110" s="165" t="e">
        <f t="shared" si="3"/>
        <v>#VALUE!</v>
      </c>
      <c r="BV110" s="176"/>
      <c r="BW110" s="165" t="e">
        <f>$AY110*Assembly!AD$4+$AZ110*Assembly!AD$5+$BA110*Assembly!AD$6+$BB110*Assembly!AD$7+$BC110*Assembly!AD$8+$BD110*Assembly!AD$9+$BE110*Assembly!AD$10+$BF110*Assembly!AD$11+$BG110*Assembly!AD$12+$BH110*Assembly!AD$13+$BI110*Assembly!AD$14+$BJ110*Assembly!AD$15+$BK110*Assembly!AD$16+$BL110*Assembly!AD$17+$BM110*Assembly!AD$18+$BN110*Assembly!AD$19+$BO110*Assembly!AD$20+$BP110*Assembly!AD$21+$BQ110*Assembly!AD$22+$BR110*Assembly!AD$23+$BS110*Assembly!AD$24</f>
        <v>#VALUE!</v>
      </c>
      <c r="BX110" s="180" t="e">
        <f t="shared" si="4"/>
        <v>#VALUE!</v>
      </c>
      <c r="BY110" s="181" t="e">
        <f t="shared" si="5"/>
        <v>#VALUE!</v>
      </c>
      <c r="BZ110" s="182" t="e">
        <f t="shared" si="6"/>
        <v>#VALUE!</v>
      </c>
      <c r="CA110" s="181" t="e">
        <f t="shared" si="7"/>
        <v>#VALUE!</v>
      </c>
      <c r="CB110" s="165" t="e">
        <f>$AY110*Assembly!Y$4+$AZ110*Assembly!Y$5+$BA110*Assembly!Y$6+$BB110*Assembly!Y$7+$BC110*Assembly!Y$8+$BD110*Assembly!Y$9+$BE110*Assembly!Y$10+$BF110*Assembly!Y$11+$BG110*Assembly!Y$12+$BH110*Assembly!Y$13+$BI110*Assembly!Y$14+$BJ110*Assembly!Y$15+$BK110*Assembly!Y$16+$BL110*Assembly!Y$17+$BM110*Assembly!Y$18+$BN110*Assembly!Y$19+$BO110*Assembly!Y$20+$BP110*Assembly!Y$21+$BQ110*Assembly!Y$22+$BR110*Assembly!Y$23+$BS110*Assembly!Y$24</f>
        <v>#VALUE!</v>
      </c>
      <c r="CC110" s="165" t="e">
        <f t="shared" si="8"/>
        <v>#VALUE!</v>
      </c>
      <c r="CD110" s="136" t="e">
        <f t="shared" si="9"/>
        <v>#VALUE!</v>
      </c>
      <c r="CE110" s="184" t="e">
        <f>$AY110*Assembly!AC$4+$AZ110*Assembly!AC$5+$BA110*Assembly!AC$6+$BB110*Assembly!AC$7+$BC110*Assembly!AC$8+$BD110*Assembly!AC$9+$BE110*Assembly!AC$10+$BF110*Assembly!AC$11+$BG110*Assembly!AC$12+$BH110*Assembly!AC$13+$BI110*Assembly!AC$14+$BJ110*Assembly!AC$15+$BK110*Assembly!AC$16+$BL110*Assembly!AC$17+$BM110*Assembly!AC$18+$BN110*Assembly!AC$19+$BO110*Assembly!AC$20+$BP110*Assembly!AC$21+$BQ110*Assembly!AC$22+$BR110*Assembly!AC$23+$BS110*Assembly!AC$24</f>
        <v>#VALUE!</v>
      </c>
      <c r="CF110" s="153" t="e">
        <f>$AY110*Assembly!M$4+$AZ110*Assembly!M$5+$BA110*Assembly!M$6+$BB110*Assembly!M$7+$BC110*Assembly!M$8+$BD110*Assembly!M$9+$BE110*Assembly!M$10+$BF110*Assembly!M$11+$BG110*Assembly!M$12+$BH110*Assembly!M$13+$BI110*Assembly!M$14+$BJ110*Assembly!M$15+$BK110*Assembly!M$16+$BL110*Assembly!M$17+$BM110*Assembly!M$18+$BN110*Assembly!M$19+$BO110*Assembly!M$20+$BP110*Assembly!M$21+$BQ110*Assembly!M$22+$BR110*Assembly!M$23+$BS110*Assembly!M$24</f>
        <v>#VALUE!</v>
      </c>
      <c r="CG110" s="153" t="e">
        <f>$AY110*Assembly!N$4+$AZ110*Assembly!N$5+$BA110*Assembly!N$6+$BB110*Assembly!N$7+$BC110*Assembly!N$8+$BD110*Assembly!N$9+$BE110*Assembly!N$10+$BF110*Assembly!N$11+$BG110*Assembly!N$12+$BH110*Assembly!N$13+$BI110*Assembly!N$14+$BJ110*Assembly!N$15+$BK110*Assembly!N$16+$BL110*Assembly!N$17+$BM110*Assembly!N$18+$BN110*Assembly!N$19+$BO110*Assembly!N$20+$BP110*Assembly!N$21+$BQ110*Assembly!N$22+$BR110*Assembly!N$23+$BS110*Assembly!N$24</f>
        <v>#VALUE!</v>
      </c>
      <c r="CH110" s="153" t="e">
        <f>$AY110*Assembly!O$4+$AZ110*Assembly!O$5+$BA110*Assembly!O$6+$BB110*Assembly!O$7+$BC110*Assembly!O$8+$BD110*Assembly!O$9+$BE110*Assembly!O$10+$BF110*Assembly!O$11+$BG110*Assembly!O$12+$BH110*Assembly!O$13+$BI110*Assembly!O$14+$BJ110*Assembly!O$15+$BK110*Assembly!O$16+$BL110*Assembly!O$17+$BM110*Assembly!O$18+$BN110*Assembly!O$19+$BO110*Assembly!O$20+$BP110*Assembly!O$21+$BQ110*Assembly!O$22+$BR110*Assembly!O$23+$BS110*Assembly!O$24</f>
        <v>#VALUE!</v>
      </c>
      <c r="CI110" s="142" t="e">
        <f>$AY110*Assembly!P$4+$AZ110*Assembly!P$5+$BA110*Assembly!P$6+$BB110*Assembly!P$7+$BC110*Assembly!P$8+$BD110*Assembly!P$9+$BE110*Assembly!P$10+$BF110*Assembly!P$11+$BG110*Assembly!P$12+$BH110*Assembly!P$13+$BI110*Assembly!P$14+$BJ110*Assembly!P$15+$BK110*Assembly!P$16+$BL110*Assembly!P$17+$BM110*Assembly!P$18+$BN110*Assembly!P$19+$BO110*Assembly!P$20+$BP110*Assembly!P$21+$BQ110*Assembly!P$22+$BR110*Assembly!P$23+$BS110*Assembly!P$24</f>
        <v>#VALUE!</v>
      </c>
      <c r="CJ110" s="142" t="e">
        <f>$AY110*Assembly!Q$4+$AZ110*Assembly!Q$5+$BA110*Assembly!Q$6+$BB110*Assembly!Q$7+$BC110*Assembly!Q$8+$BD110*Assembly!Q$9+$BE110*Assembly!Q$10+$BF110*Assembly!Q$11+$BG110*Assembly!Q$12+$BH110*Assembly!Q$13+$BI110*Assembly!Q$14+$BJ110*Assembly!Q$15+$BK110*Assembly!Q$16+$BL110*Assembly!Q$17+$BM110*Assembly!Q$18+$BN110*Assembly!Q$19+$BO110*Assembly!Q$20+$BP110*Assembly!Q$21+$BQ110*Assembly!Q$22+$BR110*Assembly!Q$23+$BS110*Assembly!Q$24</f>
        <v>#VALUE!</v>
      </c>
      <c r="CK110" s="153" t="e">
        <f>$AY110*Assembly!R$4+$AZ110*Assembly!R$5+$BA110*Assembly!R$6+$BB110*Assembly!R$7+$BC110*Assembly!R$8+$BD110*Assembly!R$9+$BE110*Assembly!R$10+$BF110*Assembly!R$11+$BG110*Assembly!R$12+$BH110*Assembly!R$13+$BI110*Assembly!R$14+$BJ110*Assembly!R$15+$BK110*Assembly!R$16+$BL110*Assembly!R$17+$BM110*Assembly!R$18+$BN110*Assembly!R$19+$BO110*Assembly!R$20+$BP110*Assembly!R$21+$BQ110*Assembly!R$22+$BR110*Assembly!R$23+$BS110*Assembly!R$24</f>
        <v>#VALUE!</v>
      </c>
      <c r="CL110" s="142" t="e">
        <f>$AY110*Assembly!S$4+$AZ110*Assembly!S$5+$BA110*Assembly!S$6+$BB110*Assembly!S$7+$BC110*Assembly!S$8+$BD110*Assembly!S$9+$BE110*Assembly!S$10+$BF110*Assembly!S$11+$BG110*Assembly!S$12+$BH110*Assembly!S$13+$BI110*Assembly!S$14+$BJ110*Assembly!S$15+$BK110*Assembly!S$16+$BL110*Assembly!S$17+$BM110*Assembly!S$18+$BN110*Assembly!S$19+$BO110*Assembly!S$20+$BP110*Assembly!S$21+$BQ110*Assembly!S$22+$BR110*Assembly!S$23+$BS110*Assembly!S$24</f>
        <v>#VALUE!</v>
      </c>
      <c r="CM110" s="142" t="e">
        <f>$AY110*Assembly!T$4+$AZ110*Assembly!T$5+$BA110*Assembly!T$6+$BB110*Assembly!T$7+$BC110*Assembly!T$8+$BD110*Assembly!T$9+$BE110*Assembly!T$10+$BF110*Assembly!T$11+$BG110*Assembly!T$12+$BH110*Assembly!T$13+$BI110*Assembly!T$14+$BJ110*Assembly!T$15+$BK110*Assembly!T$16+$BL110*Assembly!T$17+$BM110*Assembly!T$18+$BN110*Assembly!T$19+$BO110*Assembly!T$20+$BP110*Assembly!T$21+$BQ110*Assembly!T$22+$BR110*Assembly!T$23+$BS110*Assembly!T$24</f>
        <v>#VALUE!</v>
      </c>
      <c r="CN110" s="142" t="e">
        <f>$AY110*Assembly!U$4+$AZ110*Assembly!U$5+$BA110*Assembly!U$6+$BB110*Assembly!U$7+$BC110*Assembly!U$8+$BD110*Assembly!U$9+$BE110*Assembly!U$10+$BF110*Assembly!U$11+$BG110*Assembly!U$12+$BH110*Assembly!U$13+$BI110*Assembly!U$14+$BJ110*Assembly!U$15+$BK110*Assembly!U$16+$BL110*Assembly!U$17+$BM110*Assembly!U$18+$BN110*Assembly!U$19+$BO110*Assembly!U$20+$BP110*Assembly!U$21+$BQ110*Assembly!U$22+$BR110*Assembly!U$23+$BS110*Assembly!U$24</f>
        <v>#VALUE!</v>
      </c>
      <c r="CO110" s="153" t="e">
        <f>$AY110*Assembly!V$4+$AZ110*Assembly!V$5+$BA110*Assembly!V$6+$BB110*Assembly!V$7+$BC110*Assembly!V$8+$BD110*Assembly!V$9+$BE110*Assembly!V$10+$BF110*Assembly!V$11+$BG110*Assembly!V$12+$BH110*Assembly!V$13+$BI110*Assembly!V$14+$BJ110*Assembly!V$15+$BK110*Assembly!V$16+$BL110*Assembly!V$17+$BM110*Assembly!V$18+$BN110*Assembly!V$19+$BO110*Assembly!V$20+$BP110*Assembly!V$21+$BQ110*Assembly!V$22+$BR110*Assembly!V$23+$BS110*Assembly!V$24</f>
        <v>#VALUE!</v>
      </c>
      <c r="CP110" s="153" t="e">
        <f>CF110*Refining!$F$3</f>
        <v>#VALUE!</v>
      </c>
      <c r="CQ110" s="153" t="e">
        <f>CG110*Refining!$F$4</f>
        <v>#VALUE!</v>
      </c>
      <c r="CR110" s="153" t="e">
        <f>CH110*Refining!$F$5</f>
        <v>#VALUE!</v>
      </c>
      <c r="CS110" s="153" t="e">
        <f>CI110*Refining!$F$6</f>
        <v>#VALUE!</v>
      </c>
      <c r="CT110" s="153" t="e">
        <f>CJ110*Refining!$F$7</f>
        <v>#VALUE!</v>
      </c>
      <c r="CU110" s="153" t="e">
        <f>CK110*Refining!$F$8</f>
        <v>#VALUE!</v>
      </c>
      <c r="CV110" s="153" t="e">
        <f>CL110*Refining!$F$9</f>
        <v>#VALUE!</v>
      </c>
      <c r="CW110" s="153" t="e">
        <f>CM110*Refining!$F$10</f>
        <v>#VALUE!</v>
      </c>
      <c r="CX110" s="153" t="e">
        <f>CN110*Refining!$F$11</f>
        <v>#VALUE!</v>
      </c>
      <c r="CY110" s="153" t="e">
        <f>CO110*Refining!$F$12</f>
        <v>#VALUE!</v>
      </c>
      <c r="CZ110" s="190" t="e">
        <f t="shared" ref="CZ110:DS110" si="445">IF(CF110 = 0, "", CF110)</f>
        <v>#VALUE!</v>
      </c>
      <c r="DA110" s="197" t="e">
        <f t="shared" si="445"/>
        <v>#VALUE!</v>
      </c>
      <c r="DB110" s="197" t="e">
        <f t="shared" si="445"/>
        <v>#VALUE!</v>
      </c>
      <c r="DC110" s="191" t="e">
        <f t="shared" si="445"/>
        <v>#VALUE!</v>
      </c>
      <c r="DD110" s="193" t="e">
        <f t="shared" si="445"/>
        <v>#VALUE!</v>
      </c>
      <c r="DE110" s="191" t="e">
        <f t="shared" si="445"/>
        <v>#VALUE!</v>
      </c>
      <c r="DF110" s="193" t="e">
        <f t="shared" si="445"/>
        <v>#VALUE!</v>
      </c>
      <c r="DG110" s="193" t="e">
        <f t="shared" si="445"/>
        <v>#VALUE!</v>
      </c>
      <c r="DH110" s="191" t="e">
        <f t="shared" si="445"/>
        <v>#VALUE!</v>
      </c>
      <c r="DI110" s="195" t="e">
        <f t="shared" si="445"/>
        <v>#VALUE!</v>
      </c>
      <c r="DJ110" s="190" t="e">
        <f t="shared" si="445"/>
        <v>#VALUE!</v>
      </c>
      <c r="DK110" s="197" t="e">
        <f t="shared" si="445"/>
        <v>#VALUE!</v>
      </c>
      <c r="DL110" s="197" t="e">
        <f t="shared" si="445"/>
        <v>#VALUE!</v>
      </c>
      <c r="DM110" s="191" t="e">
        <f t="shared" si="445"/>
        <v>#VALUE!</v>
      </c>
      <c r="DN110" s="193" t="e">
        <f t="shared" si="445"/>
        <v>#VALUE!</v>
      </c>
      <c r="DO110" s="191" t="e">
        <f t="shared" si="445"/>
        <v>#VALUE!</v>
      </c>
      <c r="DP110" s="191" t="e">
        <f t="shared" si="445"/>
        <v>#VALUE!</v>
      </c>
      <c r="DQ110" s="191" t="e">
        <f t="shared" si="445"/>
        <v>#VALUE!</v>
      </c>
      <c r="DR110" s="191" t="e">
        <f t="shared" si="445"/>
        <v>#VALUE!</v>
      </c>
      <c r="DS110" s="195" t="e">
        <f t="shared" si="445"/>
        <v>#VALUE!</v>
      </c>
      <c r="DT110" s="190" t="e">
        <f t="shared" si="11"/>
        <v>#VALUE!</v>
      </c>
      <c r="DU110" s="197" t="e">
        <f t="shared" si="12"/>
        <v>#VALUE!</v>
      </c>
      <c r="DV110" s="165" t="e">
        <f>CZ110*'Ores &amp; Ingots'!$C$3+DA110*'Ores &amp; Ingots'!$C$4+DB110*'Ores &amp; Ingots'!$C$5+DC110*'Ores &amp; Ingots'!$C$6+DD110*'Ores &amp; Ingots'!$C$7+DE110*'Ores &amp; Ingots'!$C$8+DF110*'Ores &amp; Ingots'!$C$9+DG110*'Ores &amp; Ingots'!$C$10+DH110*'Ores &amp; Ingots'!$C$11+DI110*'Ores &amp; Ingots'!$C$12</f>
        <v>#VALUE!</v>
      </c>
      <c r="DW110" s="165" t="e">
        <f>DJ110*'Ores &amp; Ingots'!$B$3+DK110*'Ores &amp; Ingots'!$B$4+DL110*'Ores &amp; Ingots'!$B$5+DM110*'Ores &amp; Ingots'!$B$6+DN110*'Ores &amp; Ingots'!$B$7+DO110*'Ores &amp; Ingots'!$B$8+DP110*'Ores &amp; Ingots'!$B$9+DQ110*'Ores &amp; Ingots'!$B$10+DR110*'Ores &amp; Ingots'!$B$11+DS110*'Ores &amp; Ingots'!$B$12</f>
        <v>#VALUE!</v>
      </c>
      <c r="DX110" s="197" t="e">
        <f>CZ110*Refining!$G$3+DA110*Refining!$G$4+DB110*Refining!$G$5+DC110*Refining!$G$6+DD110*Refining!$G$7+DE110*Refining!$G$8+DF110*Refining!$G$9+DG110*Refining!$G$10+DH110*Refining!$G$11+DI110*Refining!$G$12</f>
        <v>#VALUE!</v>
      </c>
      <c r="DY110" s="197" t="e">
        <f t="shared" si="13"/>
        <v>#VALUE!</v>
      </c>
      <c r="DZ110" s="199" t="e">
        <f t="shared" si="14"/>
        <v>#VALUE!</v>
      </c>
      <c r="EA110" s="190" t="e">
        <f t="shared" si="15"/>
        <v>#VALUE!</v>
      </c>
      <c r="EB110" s="200" t="e">
        <f t="shared" ref="EB110:EC110" si="446">EA110/60</f>
        <v>#VALUE!</v>
      </c>
      <c r="EC110" s="200" t="e">
        <f t="shared" si="446"/>
        <v>#VALUE!</v>
      </c>
      <c r="ED110" s="190" t="e">
        <f t="shared" si="17"/>
        <v>#VALUE!</v>
      </c>
      <c r="EE110" s="200" t="e">
        <f t="shared" ref="EE110:EF110" si="447">ED110/1000</f>
        <v>#VALUE!</v>
      </c>
      <c r="EF110" s="201" t="e">
        <f t="shared" si="447"/>
        <v>#VALUE!</v>
      </c>
      <c r="EG110" s="136" t="e">
        <f t="shared" si="19"/>
        <v>#VALUE!</v>
      </c>
      <c r="EH110" s="138" t="e">
        <f t="shared" si="20"/>
        <v>#VALUE!</v>
      </c>
      <c r="EI110" s="133">
        <v>584</v>
      </c>
    </row>
    <row r="111" spans="1:139" ht="12.75" x14ac:dyDescent="0.2">
      <c r="A111" s="865"/>
      <c r="B111" s="297" t="s">
        <v>332</v>
      </c>
      <c r="C111" s="216" t="s">
        <v>155</v>
      </c>
      <c r="D111" s="216">
        <v>1</v>
      </c>
      <c r="E111" s="216">
        <v>1</v>
      </c>
      <c r="F111" s="216">
        <v>1</v>
      </c>
      <c r="G111" s="335">
        <f t="shared" si="0"/>
        <v>0.125</v>
      </c>
      <c r="H111" s="336">
        <v>50</v>
      </c>
      <c r="I111" s="336">
        <v>50</v>
      </c>
      <c r="J111" s="337">
        <f>H111/Main!$D$9</f>
        <v>10</v>
      </c>
      <c r="K111" s="337">
        <f>I111/Main!$D$10</f>
        <v>25</v>
      </c>
      <c r="L111" s="337">
        <f t="shared" si="1"/>
        <v>2.5</v>
      </c>
      <c r="M111" s="337">
        <v>1</v>
      </c>
      <c r="N111" s="372">
        <v>1000</v>
      </c>
      <c r="O111" s="339">
        <v>330000</v>
      </c>
      <c r="P111" s="340"/>
      <c r="Q111" s="341"/>
      <c r="R111" s="340"/>
      <c r="S111" s="342"/>
      <c r="T111" s="342"/>
      <c r="U111" s="340"/>
      <c r="V111" s="340"/>
      <c r="W111" s="342"/>
      <c r="X111" s="342"/>
      <c r="Y111" s="340"/>
      <c r="Z111" s="340"/>
      <c r="AA111" s="340"/>
      <c r="AB111" s="340"/>
      <c r="AC111" s="375"/>
      <c r="AD111" s="259">
        <v>8</v>
      </c>
      <c r="AE111" s="259">
        <v>0</v>
      </c>
      <c r="AF111" s="259">
        <v>0</v>
      </c>
      <c r="AG111" s="259">
        <v>0</v>
      </c>
      <c r="AH111" s="259">
        <v>10</v>
      </c>
      <c r="AI111" s="259">
        <v>0</v>
      </c>
      <c r="AJ111" s="259">
        <v>0</v>
      </c>
      <c r="AK111" s="261">
        <v>5</v>
      </c>
      <c r="AL111" s="259">
        <v>0</v>
      </c>
      <c r="AM111" s="259">
        <v>0</v>
      </c>
      <c r="AN111" s="259">
        <v>0</v>
      </c>
      <c r="AO111" s="259">
        <v>2</v>
      </c>
      <c r="AP111" s="259">
        <v>0</v>
      </c>
      <c r="AQ111" s="259">
        <v>0</v>
      </c>
      <c r="AR111" s="259">
        <v>0</v>
      </c>
      <c r="AS111" s="259">
        <v>0</v>
      </c>
      <c r="AT111" s="259">
        <v>0</v>
      </c>
      <c r="AU111" s="259">
        <v>0</v>
      </c>
      <c r="AV111" s="259">
        <v>0</v>
      </c>
      <c r="AW111" s="259">
        <v>0</v>
      </c>
      <c r="AX111" s="259">
        <v>0</v>
      </c>
      <c r="AY111" s="257">
        <f t="shared" ref="AY111:BS111" si="448">IF(AD111 = 0, "", AD111)</f>
        <v>8</v>
      </c>
      <c r="AZ111" s="258" t="str">
        <f t="shared" si="448"/>
        <v/>
      </c>
      <c r="BA111" s="258" t="str">
        <f t="shared" si="448"/>
        <v/>
      </c>
      <c r="BB111" s="258" t="str">
        <f t="shared" si="448"/>
        <v/>
      </c>
      <c r="BC111" s="259">
        <f t="shared" si="448"/>
        <v>10</v>
      </c>
      <c r="BD111" s="258" t="str">
        <f t="shared" si="448"/>
        <v/>
      </c>
      <c r="BE111" s="258" t="str">
        <f t="shared" si="448"/>
        <v/>
      </c>
      <c r="BF111" s="261">
        <f t="shared" si="448"/>
        <v>5</v>
      </c>
      <c r="BG111" s="258" t="str">
        <f t="shared" si="448"/>
        <v/>
      </c>
      <c r="BH111" s="258" t="str">
        <f t="shared" si="448"/>
        <v/>
      </c>
      <c r="BI111" s="258" t="str">
        <f t="shared" si="448"/>
        <v/>
      </c>
      <c r="BJ111" s="259">
        <f t="shared" si="448"/>
        <v>2</v>
      </c>
      <c r="BK111" s="258" t="str">
        <f t="shared" si="448"/>
        <v/>
      </c>
      <c r="BL111" s="258" t="str">
        <f t="shared" si="448"/>
        <v/>
      </c>
      <c r="BM111" s="258" t="str">
        <f t="shared" si="448"/>
        <v/>
      </c>
      <c r="BN111" s="258" t="str">
        <f t="shared" si="448"/>
        <v/>
      </c>
      <c r="BO111" s="258" t="str">
        <f t="shared" si="448"/>
        <v/>
      </c>
      <c r="BP111" s="258" t="str">
        <f t="shared" si="448"/>
        <v/>
      </c>
      <c r="BQ111" s="258" t="str">
        <f t="shared" si="448"/>
        <v/>
      </c>
      <c r="BR111" s="258" t="str">
        <f t="shared" si="448"/>
        <v/>
      </c>
      <c r="BS111" s="265" t="str">
        <f t="shared" si="448"/>
        <v/>
      </c>
      <c r="BT111" s="257" t="e">
        <f>$AY111*Assembly!Z$4+$AZ111*Assembly!Z$5+$BA111*Assembly!Z$6+$BB111*Assembly!Z$7+$BC111*Assembly!Z$8+$BD111*Assembly!Z$9+$BE111*Assembly!Z$10+$BF111*Assembly!Z$11+$BG111*Assembly!Z$12+$BH111*Assembly!Z$13+$BI111*Assembly!Z$14+$BJ111*Assembly!Z$15+$BK111*Assembly!Z$16+$BL111*Assembly!Z$17+$BM111*Assembly!Z$18+$BN111*Assembly!Z$19+$BO111*Assembly!Z$20+$BP111*Assembly!Z$21+$BQ111*Assembly!Z$22+$BR111*Assembly!Z$23+$BS111*Assembly!Z$24</f>
        <v>#VALUE!</v>
      </c>
      <c r="BU111" s="259" t="e">
        <f t="shared" si="3"/>
        <v>#VALUE!</v>
      </c>
      <c r="BV111" s="267"/>
      <c r="BW111" s="259" t="e">
        <f>$AY111*Assembly!AD$4+$AZ111*Assembly!AD$5+$BA111*Assembly!AD$6+$BB111*Assembly!AD$7+$BC111*Assembly!AD$8+$BD111*Assembly!AD$9+$BE111*Assembly!AD$10+$BF111*Assembly!AD$11+$BG111*Assembly!AD$12+$BH111*Assembly!AD$13+$BI111*Assembly!AD$14+$BJ111*Assembly!AD$15+$BK111*Assembly!AD$16+$BL111*Assembly!AD$17+$BM111*Assembly!AD$18+$BN111*Assembly!AD$19+$BO111*Assembly!AD$20+$BP111*Assembly!AD$21+$BQ111*Assembly!AD$22+$BR111*Assembly!AD$23+$BS111*Assembly!AD$24</f>
        <v>#VALUE!</v>
      </c>
      <c r="BX111" s="268" t="e">
        <f t="shared" si="4"/>
        <v>#VALUE!</v>
      </c>
      <c r="BY111" s="269" t="e">
        <f t="shared" si="5"/>
        <v>#VALUE!</v>
      </c>
      <c r="BZ111" s="272" t="e">
        <f t="shared" si="6"/>
        <v>#VALUE!</v>
      </c>
      <c r="CA111" s="269" t="e">
        <f t="shared" si="7"/>
        <v>#VALUE!</v>
      </c>
      <c r="CB111" s="259" t="e">
        <f>$AY111*Assembly!Y$4+$AZ111*Assembly!Y$5+$BA111*Assembly!Y$6+$BB111*Assembly!Y$7+$BC111*Assembly!Y$8+$BD111*Assembly!Y$9+$BE111*Assembly!Y$10+$BF111*Assembly!Y$11+$BG111*Assembly!Y$12+$BH111*Assembly!Y$13+$BI111*Assembly!Y$14+$BJ111*Assembly!Y$15+$BK111*Assembly!Y$16+$BL111*Assembly!Y$17+$BM111*Assembly!Y$18+$BN111*Assembly!Y$19+$BO111*Assembly!Y$20+$BP111*Assembly!Y$21+$BQ111*Assembly!Y$22+$BR111*Assembly!Y$23+$BS111*Assembly!Y$24</f>
        <v>#VALUE!</v>
      </c>
      <c r="CC111" s="259" t="e">
        <f t="shared" si="8"/>
        <v>#VALUE!</v>
      </c>
      <c r="CD111" s="273" t="e">
        <f t="shared" si="9"/>
        <v>#VALUE!</v>
      </c>
      <c r="CE111" s="274" t="e">
        <f>$AY111*Assembly!AC$4+$AZ111*Assembly!AC$5+$BA111*Assembly!AC$6+$BB111*Assembly!AC$7+$BC111*Assembly!AC$8+$BD111*Assembly!AC$9+$BE111*Assembly!AC$10+$BF111*Assembly!AC$11+$BG111*Assembly!AC$12+$BH111*Assembly!AC$13+$BI111*Assembly!AC$14+$BJ111*Assembly!AC$15+$BK111*Assembly!AC$16+$BL111*Assembly!AC$17+$BM111*Assembly!AC$18+$BN111*Assembly!AC$19+$BO111*Assembly!AC$20+$BP111*Assembly!AC$21+$BQ111*Assembly!AC$22+$BR111*Assembly!AC$23+$BS111*Assembly!AC$24</f>
        <v>#VALUE!</v>
      </c>
      <c r="CF111" s="341" t="e">
        <f>$AY111*Assembly!M$4+$AZ111*Assembly!M$5+$BA111*Assembly!M$6+$BB111*Assembly!M$7+$BC111*Assembly!M$8+$BD111*Assembly!M$9+$BE111*Assembly!M$10+$BF111*Assembly!M$11+$BG111*Assembly!M$12+$BH111*Assembly!M$13+$BI111*Assembly!M$14+$BJ111*Assembly!M$15+$BK111*Assembly!M$16+$BL111*Assembly!M$17+$BM111*Assembly!M$18+$BN111*Assembly!M$19+$BO111*Assembly!M$20+$BP111*Assembly!M$21+$BQ111*Assembly!M$22+$BR111*Assembly!M$23+$BS111*Assembly!M$24</f>
        <v>#VALUE!</v>
      </c>
      <c r="CG111" s="341" t="e">
        <f>$AY111*Assembly!N$4+$AZ111*Assembly!N$5+$BA111*Assembly!N$6+$BB111*Assembly!N$7+$BC111*Assembly!N$8+$BD111*Assembly!N$9+$BE111*Assembly!N$10+$BF111*Assembly!N$11+$BG111*Assembly!N$12+$BH111*Assembly!N$13+$BI111*Assembly!N$14+$BJ111*Assembly!N$15+$BK111*Assembly!N$16+$BL111*Assembly!N$17+$BM111*Assembly!N$18+$BN111*Assembly!N$19+$BO111*Assembly!N$20+$BP111*Assembly!N$21+$BQ111*Assembly!N$22+$BR111*Assembly!N$23+$BS111*Assembly!N$24</f>
        <v>#VALUE!</v>
      </c>
      <c r="CH111" s="341" t="e">
        <f>$AY111*Assembly!O$4+$AZ111*Assembly!O$5+$BA111*Assembly!O$6+$BB111*Assembly!O$7+$BC111*Assembly!O$8+$BD111*Assembly!O$9+$BE111*Assembly!O$10+$BF111*Assembly!O$11+$BG111*Assembly!O$12+$BH111*Assembly!O$13+$BI111*Assembly!O$14+$BJ111*Assembly!O$15+$BK111*Assembly!O$16+$BL111*Assembly!O$17+$BM111*Assembly!O$18+$BN111*Assembly!O$19+$BO111*Assembly!O$20+$BP111*Assembly!O$21+$BQ111*Assembly!O$22+$BR111*Assembly!O$23+$BS111*Assembly!O$24</f>
        <v>#VALUE!</v>
      </c>
      <c r="CI111" s="336" t="e">
        <f>$AY111*Assembly!P$4+$AZ111*Assembly!P$5+$BA111*Assembly!P$6+$BB111*Assembly!P$7+$BC111*Assembly!P$8+$BD111*Assembly!P$9+$BE111*Assembly!P$10+$BF111*Assembly!P$11+$BG111*Assembly!P$12+$BH111*Assembly!P$13+$BI111*Assembly!P$14+$BJ111*Assembly!P$15+$BK111*Assembly!P$16+$BL111*Assembly!P$17+$BM111*Assembly!P$18+$BN111*Assembly!P$19+$BO111*Assembly!P$20+$BP111*Assembly!P$21+$BQ111*Assembly!P$22+$BR111*Assembly!P$23+$BS111*Assembly!P$24</f>
        <v>#VALUE!</v>
      </c>
      <c r="CJ111" s="336" t="e">
        <f>$AY111*Assembly!Q$4+$AZ111*Assembly!Q$5+$BA111*Assembly!Q$6+$BB111*Assembly!Q$7+$BC111*Assembly!Q$8+$BD111*Assembly!Q$9+$BE111*Assembly!Q$10+$BF111*Assembly!Q$11+$BG111*Assembly!Q$12+$BH111*Assembly!Q$13+$BI111*Assembly!Q$14+$BJ111*Assembly!Q$15+$BK111*Assembly!Q$16+$BL111*Assembly!Q$17+$BM111*Assembly!Q$18+$BN111*Assembly!Q$19+$BO111*Assembly!Q$20+$BP111*Assembly!Q$21+$BQ111*Assembly!Q$22+$BR111*Assembly!Q$23+$BS111*Assembly!Q$24</f>
        <v>#VALUE!</v>
      </c>
      <c r="CK111" s="341" t="e">
        <f>$AY111*Assembly!R$4+$AZ111*Assembly!R$5+$BA111*Assembly!R$6+$BB111*Assembly!R$7+$BC111*Assembly!R$8+$BD111*Assembly!R$9+$BE111*Assembly!R$10+$BF111*Assembly!R$11+$BG111*Assembly!R$12+$BH111*Assembly!R$13+$BI111*Assembly!R$14+$BJ111*Assembly!R$15+$BK111*Assembly!R$16+$BL111*Assembly!R$17+$BM111*Assembly!R$18+$BN111*Assembly!R$19+$BO111*Assembly!R$20+$BP111*Assembly!R$21+$BQ111*Assembly!R$22+$BR111*Assembly!R$23+$BS111*Assembly!R$24</f>
        <v>#VALUE!</v>
      </c>
      <c r="CL111" s="336" t="e">
        <f>$AY111*Assembly!S$4+$AZ111*Assembly!S$5+$BA111*Assembly!S$6+$BB111*Assembly!S$7+$BC111*Assembly!S$8+$BD111*Assembly!S$9+$BE111*Assembly!S$10+$BF111*Assembly!S$11+$BG111*Assembly!S$12+$BH111*Assembly!S$13+$BI111*Assembly!S$14+$BJ111*Assembly!S$15+$BK111*Assembly!S$16+$BL111*Assembly!S$17+$BM111*Assembly!S$18+$BN111*Assembly!S$19+$BO111*Assembly!S$20+$BP111*Assembly!S$21+$BQ111*Assembly!S$22+$BR111*Assembly!S$23+$BS111*Assembly!S$24</f>
        <v>#VALUE!</v>
      </c>
      <c r="CM111" s="336" t="e">
        <f>$AY111*Assembly!T$4+$AZ111*Assembly!T$5+$BA111*Assembly!T$6+$BB111*Assembly!T$7+$BC111*Assembly!T$8+$BD111*Assembly!T$9+$BE111*Assembly!T$10+$BF111*Assembly!T$11+$BG111*Assembly!T$12+$BH111*Assembly!T$13+$BI111*Assembly!T$14+$BJ111*Assembly!T$15+$BK111*Assembly!T$16+$BL111*Assembly!T$17+$BM111*Assembly!T$18+$BN111*Assembly!T$19+$BO111*Assembly!T$20+$BP111*Assembly!T$21+$BQ111*Assembly!T$22+$BR111*Assembly!T$23+$BS111*Assembly!T$24</f>
        <v>#VALUE!</v>
      </c>
      <c r="CN111" s="336" t="e">
        <f>$AY111*Assembly!U$4+$AZ111*Assembly!U$5+$BA111*Assembly!U$6+$BB111*Assembly!U$7+$BC111*Assembly!U$8+$BD111*Assembly!U$9+$BE111*Assembly!U$10+$BF111*Assembly!U$11+$BG111*Assembly!U$12+$BH111*Assembly!U$13+$BI111*Assembly!U$14+$BJ111*Assembly!U$15+$BK111*Assembly!U$16+$BL111*Assembly!U$17+$BM111*Assembly!U$18+$BN111*Assembly!U$19+$BO111*Assembly!U$20+$BP111*Assembly!U$21+$BQ111*Assembly!U$22+$BR111*Assembly!U$23+$BS111*Assembly!U$24</f>
        <v>#VALUE!</v>
      </c>
      <c r="CO111" s="341" t="e">
        <f>$AY111*Assembly!V$4+$AZ111*Assembly!V$5+$BA111*Assembly!V$6+$BB111*Assembly!V$7+$BC111*Assembly!V$8+$BD111*Assembly!V$9+$BE111*Assembly!V$10+$BF111*Assembly!V$11+$BG111*Assembly!V$12+$BH111*Assembly!V$13+$BI111*Assembly!V$14+$BJ111*Assembly!V$15+$BK111*Assembly!V$16+$BL111*Assembly!V$17+$BM111*Assembly!V$18+$BN111*Assembly!V$19+$BO111*Assembly!V$20+$BP111*Assembly!V$21+$BQ111*Assembly!V$22+$BR111*Assembly!V$23+$BS111*Assembly!V$24</f>
        <v>#VALUE!</v>
      </c>
      <c r="CP111" s="341" t="e">
        <f>CF111*Refining!$F$3</f>
        <v>#VALUE!</v>
      </c>
      <c r="CQ111" s="341" t="e">
        <f>CG111*Refining!$F$4</f>
        <v>#VALUE!</v>
      </c>
      <c r="CR111" s="341" t="e">
        <f>CH111*Refining!$F$5</f>
        <v>#VALUE!</v>
      </c>
      <c r="CS111" s="341" t="e">
        <f>CI111*Refining!$F$6</f>
        <v>#VALUE!</v>
      </c>
      <c r="CT111" s="341" t="e">
        <f>CJ111*Refining!$F$7</f>
        <v>#VALUE!</v>
      </c>
      <c r="CU111" s="341" t="e">
        <f>CK111*Refining!$F$8</f>
        <v>#VALUE!</v>
      </c>
      <c r="CV111" s="341" t="e">
        <f>CL111*Refining!$F$9</f>
        <v>#VALUE!</v>
      </c>
      <c r="CW111" s="341" t="e">
        <f>CM111*Refining!$F$10</f>
        <v>#VALUE!</v>
      </c>
      <c r="CX111" s="341" t="e">
        <f>CN111*Refining!$F$11</f>
        <v>#VALUE!</v>
      </c>
      <c r="CY111" s="341" t="e">
        <f>CO111*Refining!$F$12</f>
        <v>#VALUE!</v>
      </c>
      <c r="CZ111" s="277" t="e">
        <f t="shared" ref="CZ111:DS111" si="449">IF(CF111 = 0, "", CF111)</f>
        <v>#VALUE!</v>
      </c>
      <c r="DA111" s="278" t="e">
        <f t="shared" si="449"/>
        <v>#VALUE!</v>
      </c>
      <c r="DB111" s="278" t="e">
        <f t="shared" si="449"/>
        <v>#VALUE!</v>
      </c>
      <c r="DC111" s="279" t="e">
        <f t="shared" si="449"/>
        <v>#VALUE!</v>
      </c>
      <c r="DD111" s="280" t="e">
        <f t="shared" si="449"/>
        <v>#VALUE!</v>
      </c>
      <c r="DE111" s="279" t="e">
        <f t="shared" si="449"/>
        <v>#VALUE!</v>
      </c>
      <c r="DF111" s="280" t="e">
        <f t="shared" si="449"/>
        <v>#VALUE!</v>
      </c>
      <c r="DG111" s="280" t="e">
        <f t="shared" si="449"/>
        <v>#VALUE!</v>
      </c>
      <c r="DH111" s="279" t="e">
        <f t="shared" si="449"/>
        <v>#VALUE!</v>
      </c>
      <c r="DI111" s="282" t="e">
        <f t="shared" si="449"/>
        <v>#VALUE!</v>
      </c>
      <c r="DJ111" s="277" t="e">
        <f t="shared" si="449"/>
        <v>#VALUE!</v>
      </c>
      <c r="DK111" s="278" t="e">
        <f t="shared" si="449"/>
        <v>#VALUE!</v>
      </c>
      <c r="DL111" s="278" t="e">
        <f t="shared" si="449"/>
        <v>#VALUE!</v>
      </c>
      <c r="DM111" s="279" t="e">
        <f t="shared" si="449"/>
        <v>#VALUE!</v>
      </c>
      <c r="DN111" s="280" t="e">
        <f t="shared" si="449"/>
        <v>#VALUE!</v>
      </c>
      <c r="DO111" s="279" t="e">
        <f t="shared" si="449"/>
        <v>#VALUE!</v>
      </c>
      <c r="DP111" s="279" t="e">
        <f t="shared" si="449"/>
        <v>#VALUE!</v>
      </c>
      <c r="DQ111" s="279" t="e">
        <f t="shared" si="449"/>
        <v>#VALUE!</v>
      </c>
      <c r="DR111" s="279" t="e">
        <f t="shared" si="449"/>
        <v>#VALUE!</v>
      </c>
      <c r="DS111" s="282" t="e">
        <f t="shared" si="449"/>
        <v>#VALUE!</v>
      </c>
      <c r="DT111" s="277" t="e">
        <f t="shared" si="11"/>
        <v>#VALUE!</v>
      </c>
      <c r="DU111" s="278" t="e">
        <f t="shared" si="12"/>
        <v>#VALUE!</v>
      </c>
      <c r="DV111" s="259" t="e">
        <f>CZ111*'Ores &amp; Ingots'!$C$3+DA111*'Ores &amp; Ingots'!$C$4+DB111*'Ores &amp; Ingots'!$C$5+DC111*'Ores &amp; Ingots'!$C$6+DD111*'Ores &amp; Ingots'!$C$7+DE111*'Ores &amp; Ingots'!$C$8+DF111*'Ores &amp; Ingots'!$C$9+DG111*'Ores &amp; Ingots'!$C$10+DH111*'Ores &amp; Ingots'!$C$11+DI111*'Ores &amp; Ingots'!$C$12</f>
        <v>#VALUE!</v>
      </c>
      <c r="DW111" s="259" t="e">
        <f>DJ111*'Ores &amp; Ingots'!$B$3+DK111*'Ores &amp; Ingots'!$B$4+DL111*'Ores &amp; Ingots'!$B$5+DM111*'Ores &amp; Ingots'!$B$6+DN111*'Ores &amp; Ingots'!$B$7+DO111*'Ores &amp; Ingots'!$B$8+DP111*'Ores &amp; Ingots'!$B$9+DQ111*'Ores &amp; Ingots'!$B$10+DR111*'Ores &amp; Ingots'!$B$11+DS111*'Ores &amp; Ingots'!$B$12</f>
        <v>#VALUE!</v>
      </c>
      <c r="DX111" s="278" t="e">
        <f>CZ111*Refining!$G$3+DA111*Refining!$G$4+DB111*Refining!$G$5+DC111*Refining!$G$6+DD111*Refining!$G$7+DE111*Refining!$G$8+DF111*Refining!$G$9+DG111*Refining!$G$10+DH111*Refining!$G$11+DI111*Refining!$G$12</f>
        <v>#VALUE!</v>
      </c>
      <c r="DY111" s="197" t="e">
        <f t="shared" si="13"/>
        <v>#VALUE!</v>
      </c>
      <c r="DZ111" s="284" t="e">
        <f t="shared" si="14"/>
        <v>#VALUE!</v>
      </c>
      <c r="EA111" s="277" t="e">
        <f t="shared" si="15"/>
        <v>#VALUE!</v>
      </c>
      <c r="EB111" s="286" t="e">
        <f t="shared" ref="EB111:EC111" si="450">EA111/60</f>
        <v>#VALUE!</v>
      </c>
      <c r="EC111" s="286" t="e">
        <f t="shared" si="450"/>
        <v>#VALUE!</v>
      </c>
      <c r="ED111" s="277" t="e">
        <f t="shared" si="17"/>
        <v>#VALUE!</v>
      </c>
      <c r="EE111" s="286" t="e">
        <f t="shared" ref="EE111:EF111" si="451">ED111/1000</f>
        <v>#VALUE!</v>
      </c>
      <c r="EF111" s="287" t="e">
        <f t="shared" si="451"/>
        <v>#VALUE!</v>
      </c>
      <c r="EG111" s="273" t="e">
        <f t="shared" si="19"/>
        <v>#VALUE!</v>
      </c>
      <c r="EH111" s="288" t="e">
        <f t="shared" si="20"/>
        <v>#VALUE!</v>
      </c>
      <c r="EI111" s="133"/>
    </row>
    <row r="112" spans="1:139" ht="12.75" x14ac:dyDescent="0.2">
      <c r="A112" s="916" t="s">
        <v>333</v>
      </c>
      <c r="B112" s="55" t="s">
        <v>334</v>
      </c>
      <c r="C112" s="56" t="s">
        <v>156</v>
      </c>
      <c r="D112" s="56">
        <v>1</v>
      </c>
      <c r="E112" s="56">
        <v>1</v>
      </c>
      <c r="F112" s="56">
        <v>1</v>
      </c>
      <c r="G112" s="346">
        <f t="shared" si="0"/>
        <v>15.625</v>
      </c>
      <c r="H112" s="347">
        <v>20</v>
      </c>
      <c r="I112" s="347">
        <v>20</v>
      </c>
      <c r="J112" s="348">
        <f>H112/Main!$D$9</f>
        <v>4</v>
      </c>
      <c r="K112" s="348">
        <f>I112/Main!$D$10</f>
        <v>10</v>
      </c>
      <c r="L112" s="348">
        <f t="shared" si="1"/>
        <v>2.5</v>
      </c>
      <c r="M112" s="348">
        <v>1</v>
      </c>
      <c r="N112" s="349"/>
      <c r="O112" s="350">
        <v>30000</v>
      </c>
      <c r="P112" s="351"/>
      <c r="Q112" s="352"/>
      <c r="R112" s="351"/>
      <c r="S112" s="353"/>
      <c r="T112" s="353"/>
      <c r="U112" s="351"/>
      <c r="V112" s="351"/>
      <c r="W112" s="353"/>
      <c r="X112" s="353"/>
      <c r="Y112" s="351"/>
      <c r="Z112" s="351"/>
      <c r="AA112" s="351"/>
      <c r="AB112" s="351"/>
      <c r="AC112" s="378" t="s">
        <v>220</v>
      </c>
      <c r="AD112" s="103">
        <v>5</v>
      </c>
      <c r="AE112" s="103">
        <v>2</v>
      </c>
      <c r="AF112" s="103">
        <v>0</v>
      </c>
      <c r="AG112" s="103">
        <v>0</v>
      </c>
      <c r="AH112" s="103">
        <v>5</v>
      </c>
      <c r="AI112" s="103">
        <v>0</v>
      </c>
      <c r="AJ112" s="103">
        <v>0</v>
      </c>
      <c r="AK112" s="103">
        <v>6</v>
      </c>
      <c r="AL112" s="103">
        <v>0</v>
      </c>
      <c r="AM112" s="103">
        <v>0</v>
      </c>
      <c r="AN112" s="103">
        <v>0</v>
      </c>
      <c r="AO112" s="103">
        <v>0</v>
      </c>
      <c r="AP112" s="103">
        <v>0</v>
      </c>
      <c r="AQ112" s="103">
        <v>0</v>
      </c>
      <c r="AR112" s="103">
        <v>0</v>
      </c>
      <c r="AS112" s="103">
        <v>0</v>
      </c>
      <c r="AT112" s="103">
        <v>0</v>
      </c>
      <c r="AU112" s="103">
        <v>4</v>
      </c>
      <c r="AV112" s="103">
        <v>0</v>
      </c>
      <c r="AW112" s="104">
        <v>6</v>
      </c>
      <c r="AX112" s="103">
        <v>0</v>
      </c>
      <c r="AY112" s="107">
        <f t="shared" ref="AY112:BS112" si="452">IF(AD112 = 0, "", AD112)</f>
        <v>5</v>
      </c>
      <c r="AZ112" s="103">
        <f t="shared" si="452"/>
        <v>2</v>
      </c>
      <c r="BA112" s="102" t="str">
        <f t="shared" si="452"/>
        <v/>
      </c>
      <c r="BB112" s="102" t="str">
        <f t="shared" si="452"/>
        <v/>
      </c>
      <c r="BC112" s="103">
        <f t="shared" si="452"/>
        <v>5</v>
      </c>
      <c r="BD112" s="102" t="str">
        <f t="shared" si="452"/>
        <v/>
      </c>
      <c r="BE112" s="102" t="str">
        <f t="shared" si="452"/>
        <v/>
      </c>
      <c r="BF112" s="103">
        <f t="shared" si="452"/>
        <v>6</v>
      </c>
      <c r="BG112" s="102" t="str">
        <f t="shared" si="452"/>
        <v/>
      </c>
      <c r="BH112" s="102" t="str">
        <f t="shared" si="452"/>
        <v/>
      </c>
      <c r="BI112" s="102" t="str">
        <f t="shared" si="452"/>
        <v/>
      </c>
      <c r="BJ112" s="102" t="str">
        <f t="shared" si="452"/>
        <v/>
      </c>
      <c r="BK112" s="102" t="str">
        <f t="shared" si="452"/>
        <v/>
      </c>
      <c r="BL112" s="102" t="str">
        <f t="shared" si="452"/>
        <v/>
      </c>
      <c r="BM112" s="102" t="str">
        <f t="shared" si="452"/>
        <v/>
      </c>
      <c r="BN112" s="102" t="str">
        <f t="shared" si="452"/>
        <v/>
      </c>
      <c r="BO112" s="102" t="str">
        <f t="shared" si="452"/>
        <v/>
      </c>
      <c r="BP112" s="103">
        <f t="shared" si="452"/>
        <v>4</v>
      </c>
      <c r="BQ112" s="102" t="str">
        <f t="shared" si="452"/>
        <v/>
      </c>
      <c r="BR112" s="104">
        <f t="shared" si="452"/>
        <v>6</v>
      </c>
      <c r="BS112" s="105" t="str">
        <f t="shared" si="452"/>
        <v/>
      </c>
      <c r="BT112" s="107" t="e">
        <f>$AY112*Assembly!Z$4+$AZ112*Assembly!Z$5+$BA112*Assembly!Z$6+$BB112*Assembly!Z$7+$BC112*Assembly!Z$8+$BD112*Assembly!Z$9+$BE112*Assembly!Z$10+$BF112*Assembly!Z$11+$BG112*Assembly!Z$12+$BH112*Assembly!Z$13+$BI112*Assembly!Z$14+$BJ112*Assembly!Z$15+$BK112*Assembly!Z$16+$BL112*Assembly!Z$17+$BM112*Assembly!Z$18+$BN112*Assembly!Z$19+$BO112*Assembly!Z$20+$BP112*Assembly!Z$21+$BQ112*Assembly!Z$22+$BR112*Assembly!Z$23+$BS112*Assembly!Z$24</f>
        <v>#VALUE!</v>
      </c>
      <c r="BU112" s="103" t="e">
        <f t="shared" si="3"/>
        <v>#VALUE!</v>
      </c>
      <c r="BV112" s="109"/>
      <c r="BW112" s="103" t="e">
        <f>$AY112*Assembly!AD$4+$AZ112*Assembly!AD$5+$BA112*Assembly!AD$6+$BB112*Assembly!AD$7+$BC112*Assembly!AD$8+$BD112*Assembly!AD$9+$BE112*Assembly!AD$10+$BF112*Assembly!AD$11+$BG112*Assembly!AD$12+$BH112*Assembly!AD$13+$BI112*Assembly!AD$14+$BJ112*Assembly!AD$15+$BK112*Assembly!AD$16+$BL112*Assembly!AD$17+$BM112*Assembly!AD$18+$BN112*Assembly!AD$19+$BO112*Assembly!AD$20+$BP112*Assembly!AD$21+$BQ112*Assembly!AD$22+$BR112*Assembly!AD$23+$BS112*Assembly!AD$24</f>
        <v>#VALUE!</v>
      </c>
      <c r="BX112" s="110" t="e">
        <f t="shared" si="4"/>
        <v>#VALUE!</v>
      </c>
      <c r="BY112" s="111" t="e">
        <f t="shared" si="5"/>
        <v>#VALUE!</v>
      </c>
      <c r="BZ112" s="112" t="e">
        <f t="shared" si="6"/>
        <v>#VALUE!</v>
      </c>
      <c r="CA112" s="111" t="e">
        <f t="shared" si="7"/>
        <v>#VALUE!</v>
      </c>
      <c r="CB112" s="103" t="e">
        <f>$AY112*Assembly!Y$4+$AZ112*Assembly!Y$5+$BA112*Assembly!Y$6+$BB112*Assembly!Y$7+$BC112*Assembly!Y$8+$BD112*Assembly!Y$9+$BE112*Assembly!Y$10+$BF112*Assembly!Y$11+$BG112*Assembly!Y$12+$BH112*Assembly!Y$13+$BI112*Assembly!Y$14+$BJ112*Assembly!Y$15+$BK112*Assembly!Y$16+$BL112*Assembly!Y$17+$BM112*Assembly!Y$18+$BN112*Assembly!Y$19+$BO112*Assembly!Y$20+$BP112*Assembly!Y$21+$BQ112*Assembly!Y$22+$BR112*Assembly!Y$23+$BS112*Assembly!Y$24</f>
        <v>#VALUE!</v>
      </c>
      <c r="CC112" s="103" t="e">
        <f t="shared" si="8"/>
        <v>#VALUE!</v>
      </c>
      <c r="CD112" s="113" t="e">
        <f t="shared" si="9"/>
        <v>#VALUE!</v>
      </c>
      <c r="CE112" s="114" t="e">
        <f>$AY112*Assembly!AC$4+$AZ112*Assembly!AC$5+$BA112*Assembly!AC$6+$BB112*Assembly!AC$7+$BC112*Assembly!AC$8+$BD112*Assembly!AC$9+$BE112*Assembly!AC$10+$BF112*Assembly!AC$11+$BG112*Assembly!AC$12+$BH112*Assembly!AC$13+$BI112*Assembly!AC$14+$BJ112*Assembly!AC$15+$BK112*Assembly!AC$16+$BL112*Assembly!AC$17+$BM112*Assembly!AC$18+$BN112*Assembly!AC$19+$BO112*Assembly!AC$20+$BP112*Assembly!AC$21+$BQ112*Assembly!AC$22+$BR112*Assembly!AC$23+$BS112*Assembly!AC$24</f>
        <v>#VALUE!</v>
      </c>
      <c r="CF112" s="352" t="e">
        <f>$AY112*Assembly!M$4+$AZ112*Assembly!M$5+$BA112*Assembly!M$6+$BB112*Assembly!M$7+$BC112*Assembly!M$8+$BD112*Assembly!M$9+$BE112*Assembly!M$10+$BF112*Assembly!M$11+$BG112*Assembly!M$12+$BH112*Assembly!M$13+$BI112*Assembly!M$14+$BJ112*Assembly!M$15+$BK112*Assembly!M$16+$BL112*Assembly!M$17+$BM112*Assembly!M$18+$BN112*Assembly!M$19+$BO112*Assembly!M$20+$BP112*Assembly!M$21+$BQ112*Assembly!M$22+$BR112*Assembly!M$23+$BS112*Assembly!M$24</f>
        <v>#VALUE!</v>
      </c>
      <c r="CG112" s="352" t="e">
        <f>$AY112*Assembly!N$4+$AZ112*Assembly!N$5+$BA112*Assembly!N$6+$BB112*Assembly!N$7+$BC112*Assembly!N$8+$BD112*Assembly!N$9+$BE112*Assembly!N$10+$BF112*Assembly!N$11+$BG112*Assembly!N$12+$BH112*Assembly!N$13+$BI112*Assembly!N$14+$BJ112*Assembly!N$15+$BK112*Assembly!N$16+$BL112*Assembly!N$17+$BM112*Assembly!N$18+$BN112*Assembly!N$19+$BO112*Assembly!N$20+$BP112*Assembly!N$21+$BQ112*Assembly!N$22+$BR112*Assembly!N$23+$BS112*Assembly!N$24</f>
        <v>#VALUE!</v>
      </c>
      <c r="CH112" s="352" t="e">
        <f>$AY112*Assembly!O$4+$AZ112*Assembly!O$5+$BA112*Assembly!O$6+$BB112*Assembly!O$7+$BC112*Assembly!O$8+$BD112*Assembly!O$9+$BE112*Assembly!O$10+$BF112*Assembly!O$11+$BG112*Assembly!O$12+$BH112*Assembly!O$13+$BI112*Assembly!O$14+$BJ112*Assembly!O$15+$BK112*Assembly!O$16+$BL112*Assembly!O$17+$BM112*Assembly!O$18+$BN112*Assembly!O$19+$BO112*Assembly!O$20+$BP112*Assembly!O$21+$BQ112*Assembly!O$22+$BR112*Assembly!O$23+$BS112*Assembly!O$24</f>
        <v>#VALUE!</v>
      </c>
      <c r="CI112" s="347" t="e">
        <f>$AY112*Assembly!P$4+$AZ112*Assembly!P$5+$BA112*Assembly!P$6+$BB112*Assembly!P$7+$BC112*Assembly!P$8+$BD112*Assembly!P$9+$BE112*Assembly!P$10+$BF112*Assembly!P$11+$BG112*Assembly!P$12+$BH112*Assembly!P$13+$BI112*Assembly!P$14+$BJ112*Assembly!P$15+$BK112*Assembly!P$16+$BL112*Assembly!P$17+$BM112*Assembly!P$18+$BN112*Assembly!P$19+$BO112*Assembly!P$20+$BP112*Assembly!P$21+$BQ112*Assembly!P$22+$BR112*Assembly!P$23+$BS112*Assembly!P$24</f>
        <v>#VALUE!</v>
      </c>
      <c r="CJ112" s="347" t="e">
        <f>$AY112*Assembly!Q$4+$AZ112*Assembly!Q$5+$BA112*Assembly!Q$6+$BB112*Assembly!Q$7+$BC112*Assembly!Q$8+$BD112*Assembly!Q$9+$BE112*Assembly!Q$10+$BF112*Assembly!Q$11+$BG112*Assembly!Q$12+$BH112*Assembly!Q$13+$BI112*Assembly!Q$14+$BJ112*Assembly!Q$15+$BK112*Assembly!Q$16+$BL112*Assembly!Q$17+$BM112*Assembly!Q$18+$BN112*Assembly!Q$19+$BO112*Assembly!Q$20+$BP112*Assembly!Q$21+$BQ112*Assembly!Q$22+$BR112*Assembly!Q$23+$BS112*Assembly!Q$24</f>
        <v>#VALUE!</v>
      </c>
      <c r="CK112" s="352" t="e">
        <f>$AY112*Assembly!R$4+$AZ112*Assembly!R$5+$BA112*Assembly!R$6+$BB112*Assembly!R$7+$BC112*Assembly!R$8+$BD112*Assembly!R$9+$BE112*Assembly!R$10+$BF112*Assembly!R$11+$BG112*Assembly!R$12+$BH112*Assembly!R$13+$BI112*Assembly!R$14+$BJ112*Assembly!R$15+$BK112*Assembly!R$16+$BL112*Assembly!R$17+$BM112*Assembly!R$18+$BN112*Assembly!R$19+$BO112*Assembly!R$20+$BP112*Assembly!R$21+$BQ112*Assembly!R$22+$BR112*Assembly!R$23+$BS112*Assembly!R$24</f>
        <v>#VALUE!</v>
      </c>
      <c r="CL112" s="347" t="e">
        <f>$AY112*Assembly!S$4+$AZ112*Assembly!S$5+$BA112*Assembly!S$6+$BB112*Assembly!S$7+$BC112*Assembly!S$8+$BD112*Assembly!S$9+$BE112*Assembly!S$10+$BF112*Assembly!S$11+$BG112*Assembly!S$12+$BH112*Assembly!S$13+$BI112*Assembly!S$14+$BJ112*Assembly!S$15+$BK112*Assembly!S$16+$BL112*Assembly!S$17+$BM112*Assembly!S$18+$BN112*Assembly!S$19+$BO112*Assembly!S$20+$BP112*Assembly!S$21+$BQ112*Assembly!S$22+$BR112*Assembly!S$23+$BS112*Assembly!S$24</f>
        <v>#VALUE!</v>
      </c>
      <c r="CM112" s="347" t="e">
        <f>$AY112*Assembly!T$4+$AZ112*Assembly!T$5+$BA112*Assembly!T$6+$BB112*Assembly!T$7+$BC112*Assembly!T$8+$BD112*Assembly!T$9+$BE112*Assembly!T$10+$BF112*Assembly!T$11+$BG112*Assembly!T$12+$BH112*Assembly!T$13+$BI112*Assembly!T$14+$BJ112*Assembly!T$15+$BK112*Assembly!T$16+$BL112*Assembly!T$17+$BM112*Assembly!T$18+$BN112*Assembly!T$19+$BO112*Assembly!T$20+$BP112*Assembly!T$21+$BQ112*Assembly!T$22+$BR112*Assembly!T$23+$BS112*Assembly!T$24</f>
        <v>#VALUE!</v>
      </c>
      <c r="CN112" s="347" t="e">
        <f>$AY112*Assembly!U$4+$AZ112*Assembly!U$5+$BA112*Assembly!U$6+$BB112*Assembly!U$7+$BC112*Assembly!U$8+$BD112*Assembly!U$9+$BE112*Assembly!U$10+$BF112*Assembly!U$11+$BG112*Assembly!U$12+$BH112*Assembly!U$13+$BI112*Assembly!U$14+$BJ112*Assembly!U$15+$BK112*Assembly!U$16+$BL112*Assembly!U$17+$BM112*Assembly!U$18+$BN112*Assembly!U$19+$BO112*Assembly!U$20+$BP112*Assembly!U$21+$BQ112*Assembly!U$22+$BR112*Assembly!U$23+$BS112*Assembly!U$24</f>
        <v>#VALUE!</v>
      </c>
      <c r="CO112" s="352" t="e">
        <f>$AY112*Assembly!V$4+$AZ112*Assembly!V$5+$BA112*Assembly!V$6+$BB112*Assembly!V$7+$BC112*Assembly!V$8+$BD112*Assembly!V$9+$BE112*Assembly!V$10+$BF112*Assembly!V$11+$BG112*Assembly!V$12+$BH112*Assembly!V$13+$BI112*Assembly!V$14+$BJ112*Assembly!V$15+$BK112*Assembly!V$16+$BL112*Assembly!V$17+$BM112*Assembly!V$18+$BN112*Assembly!V$19+$BO112*Assembly!V$20+$BP112*Assembly!V$21+$BQ112*Assembly!V$22+$BR112*Assembly!V$23+$BS112*Assembly!V$24</f>
        <v>#VALUE!</v>
      </c>
      <c r="CP112" s="352" t="e">
        <f>CF112*Refining!$F$3</f>
        <v>#VALUE!</v>
      </c>
      <c r="CQ112" s="352" t="e">
        <f>CG112*Refining!$F$4</f>
        <v>#VALUE!</v>
      </c>
      <c r="CR112" s="352" t="e">
        <f>CH112*Refining!$F$5</f>
        <v>#VALUE!</v>
      </c>
      <c r="CS112" s="352" t="e">
        <f>CI112*Refining!$F$6</f>
        <v>#VALUE!</v>
      </c>
      <c r="CT112" s="352" t="e">
        <f>CJ112*Refining!$F$7</f>
        <v>#VALUE!</v>
      </c>
      <c r="CU112" s="352" t="e">
        <f>CK112*Refining!$F$8</f>
        <v>#VALUE!</v>
      </c>
      <c r="CV112" s="352" t="e">
        <f>CL112*Refining!$F$9</f>
        <v>#VALUE!</v>
      </c>
      <c r="CW112" s="352" t="e">
        <f>CM112*Refining!$F$10</f>
        <v>#VALUE!</v>
      </c>
      <c r="CX112" s="352" t="e">
        <f>CN112*Refining!$F$11</f>
        <v>#VALUE!</v>
      </c>
      <c r="CY112" s="352" t="e">
        <f>CO112*Refining!$F$12</f>
        <v>#VALUE!</v>
      </c>
      <c r="CZ112" s="121" t="e">
        <f t="shared" ref="CZ112:DS112" si="453">IF(CF112 = 0, "", CF112)</f>
        <v>#VALUE!</v>
      </c>
      <c r="DA112" s="125" t="e">
        <f t="shared" si="453"/>
        <v>#VALUE!</v>
      </c>
      <c r="DB112" s="122" t="e">
        <f t="shared" si="453"/>
        <v>#VALUE!</v>
      </c>
      <c r="DC112" s="122" t="e">
        <f t="shared" si="453"/>
        <v>#VALUE!</v>
      </c>
      <c r="DD112" s="123" t="e">
        <f t="shared" si="453"/>
        <v>#VALUE!</v>
      </c>
      <c r="DE112" s="122" t="e">
        <f t="shared" si="453"/>
        <v>#VALUE!</v>
      </c>
      <c r="DF112" s="123" t="e">
        <f t="shared" si="453"/>
        <v>#VALUE!</v>
      </c>
      <c r="DG112" s="123" t="e">
        <f t="shared" si="453"/>
        <v>#VALUE!</v>
      </c>
      <c r="DH112" s="122" t="e">
        <f t="shared" si="453"/>
        <v>#VALUE!</v>
      </c>
      <c r="DI112" s="124" t="e">
        <f t="shared" si="453"/>
        <v>#VALUE!</v>
      </c>
      <c r="DJ112" s="121" t="e">
        <f t="shared" si="453"/>
        <v>#VALUE!</v>
      </c>
      <c r="DK112" s="125" t="e">
        <f t="shared" si="453"/>
        <v>#VALUE!</v>
      </c>
      <c r="DL112" s="122" t="e">
        <f t="shared" si="453"/>
        <v>#VALUE!</v>
      </c>
      <c r="DM112" s="122" t="e">
        <f t="shared" si="453"/>
        <v>#VALUE!</v>
      </c>
      <c r="DN112" s="123" t="e">
        <f t="shared" si="453"/>
        <v>#VALUE!</v>
      </c>
      <c r="DO112" s="122" t="e">
        <f t="shared" si="453"/>
        <v>#VALUE!</v>
      </c>
      <c r="DP112" s="122" t="e">
        <f t="shared" si="453"/>
        <v>#VALUE!</v>
      </c>
      <c r="DQ112" s="122" t="e">
        <f t="shared" si="453"/>
        <v>#VALUE!</v>
      </c>
      <c r="DR112" s="122" t="e">
        <f t="shared" si="453"/>
        <v>#VALUE!</v>
      </c>
      <c r="DS112" s="124" t="e">
        <f t="shared" si="453"/>
        <v>#VALUE!</v>
      </c>
      <c r="DT112" s="121" t="e">
        <f t="shared" si="11"/>
        <v>#VALUE!</v>
      </c>
      <c r="DU112" s="125" t="e">
        <f t="shared" si="12"/>
        <v>#VALUE!</v>
      </c>
      <c r="DV112" s="103" t="e">
        <f>CZ112*'Ores &amp; Ingots'!$C$3+DA112*'Ores &amp; Ingots'!$C$4+DB112*'Ores &amp; Ingots'!$C$5+DC112*'Ores &amp; Ingots'!$C$6+DD112*'Ores &amp; Ingots'!$C$7+DE112*'Ores &amp; Ingots'!$C$8+DF112*'Ores &amp; Ingots'!$C$9+DG112*'Ores &amp; Ingots'!$C$10+DH112*'Ores &amp; Ingots'!$C$11+DI112*'Ores &amp; Ingots'!$C$12</f>
        <v>#VALUE!</v>
      </c>
      <c r="DW112" s="103" t="e">
        <f>DJ112*'Ores &amp; Ingots'!$B$3+DK112*'Ores &amp; Ingots'!$B$4+DL112*'Ores &amp; Ingots'!$B$5+DM112*'Ores &amp; Ingots'!$B$6+DN112*'Ores &amp; Ingots'!$B$7+DO112*'Ores &amp; Ingots'!$B$8+DP112*'Ores &amp; Ingots'!$B$9+DQ112*'Ores &amp; Ingots'!$B$10+DR112*'Ores &amp; Ingots'!$B$11+DS112*'Ores &amp; Ingots'!$B$12</f>
        <v>#VALUE!</v>
      </c>
      <c r="DX112" s="125" t="e">
        <f>CZ112*Refining!$G$3+DA112*Refining!$G$4+DB112*Refining!$G$5+DC112*Refining!$G$6+DD112*Refining!$G$7+DE112*Refining!$G$8+DF112*Refining!$G$9+DG112*Refining!$G$10+DH112*Refining!$G$11+DI112*Refining!$G$12</f>
        <v>#VALUE!</v>
      </c>
      <c r="DY112" s="125" t="e">
        <f t="shared" si="13"/>
        <v>#VALUE!</v>
      </c>
      <c r="DZ112" s="129" t="e">
        <f t="shared" si="14"/>
        <v>#VALUE!</v>
      </c>
      <c r="EA112" s="121" t="e">
        <f t="shared" si="15"/>
        <v>#VALUE!</v>
      </c>
      <c r="EB112" s="131" t="e">
        <f t="shared" ref="EB112:EC112" si="454">EA112/60</f>
        <v>#VALUE!</v>
      </c>
      <c r="EC112" s="131" t="e">
        <f t="shared" si="454"/>
        <v>#VALUE!</v>
      </c>
      <c r="ED112" s="121" t="e">
        <f t="shared" si="17"/>
        <v>#VALUE!</v>
      </c>
      <c r="EE112" s="131" t="e">
        <f t="shared" ref="EE112:EF112" si="455">ED112/1000</f>
        <v>#VALUE!</v>
      </c>
      <c r="EF112" s="134" t="e">
        <f t="shared" si="455"/>
        <v>#VALUE!</v>
      </c>
      <c r="EG112" s="113" t="e">
        <f t="shared" si="19"/>
        <v>#VALUE!</v>
      </c>
      <c r="EH112" s="293" t="e">
        <f t="shared" si="20"/>
        <v>#VALUE!</v>
      </c>
      <c r="EI112" s="133">
        <v>284</v>
      </c>
    </row>
    <row r="113" spans="1:139" ht="12.75" x14ac:dyDescent="0.2">
      <c r="A113" s="864"/>
      <c r="B113" s="135" t="s">
        <v>334</v>
      </c>
      <c r="C113" s="137" t="s">
        <v>155</v>
      </c>
      <c r="D113" s="137">
        <v>1</v>
      </c>
      <c r="E113" s="137">
        <v>1</v>
      </c>
      <c r="F113" s="137">
        <v>1</v>
      </c>
      <c r="G113" s="202">
        <f t="shared" si="0"/>
        <v>0.125</v>
      </c>
      <c r="H113" s="203">
        <v>20</v>
      </c>
      <c r="I113" s="203">
        <v>20</v>
      </c>
      <c r="J113" s="204">
        <f>H113/Main!$D$9</f>
        <v>4</v>
      </c>
      <c r="K113" s="204">
        <f>I113/Main!$D$10</f>
        <v>10</v>
      </c>
      <c r="L113" s="204">
        <f t="shared" si="1"/>
        <v>2.5</v>
      </c>
      <c r="M113" s="204">
        <v>1</v>
      </c>
      <c r="N113" s="214"/>
      <c r="O113" s="206">
        <v>30000</v>
      </c>
      <c r="P113" s="207"/>
      <c r="Q113" s="208"/>
      <c r="R113" s="207"/>
      <c r="S113" s="209"/>
      <c r="T113" s="209"/>
      <c r="U113" s="207"/>
      <c r="V113" s="207"/>
      <c r="W113" s="209"/>
      <c r="X113" s="209"/>
      <c r="Y113" s="207"/>
      <c r="Z113" s="207"/>
      <c r="AA113" s="207"/>
      <c r="AB113" s="207"/>
      <c r="AC113" s="371"/>
      <c r="AD113" s="165">
        <v>5</v>
      </c>
      <c r="AE113" s="165">
        <v>2</v>
      </c>
      <c r="AF113" s="165">
        <v>0</v>
      </c>
      <c r="AG113" s="165">
        <v>0</v>
      </c>
      <c r="AH113" s="165">
        <v>5</v>
      </c>
      <c r="AI113" s="165">
        <v>0</v>
      </c>
      <c r="AJ113" s="165">
        <v>0</v>
      </c>
      <c r="AK113" s="165">
        <v>6</v>
      </c>
      <c r="AL113" s="165">
        <v>0</v>
      </c>
      <c r="AM113" s="165">
        <v>0</v>
      </c>
      <c r="AN113" s="165">
        <v>0</v>
      </c>
      <c r="AO113" s="165">
        <v>0</v>
      </c>
      <c r="AP113" s="165">
        <v>0</v>
      </c>
      <c r="AQ113" s="165">
        <v>0</v>
      </c>
      <c r="AR113" s="165">
        <v>0</v>
      </c>
      <c r="AS113" s="165">
        <v>0</v>
      </c>
      <c r="AT113" s="165">
        <v>0</v>
      </c>
      <c r="AU113" s="165">
        <v>4</v>
      </c>
      <c r="AV113" s="165">
        <v>0</v>
      </c>
      <c r="AW113" s="171">
        <v>6</v>
      </c>
      <c r="AX113" s="165">
        <v>0</v>
      </c>
      <c r="AY113" s="175">
        <f t="shared" ref="AY113:BS113" si="456">IF(AD113 = 0, "", AD113)</f>
        <v>5</v>
      </c>
      <c r="AZ113" s="165">
        <f t="shared" si="456"/>
        <v>2</v>
      </c>
      <c r="BA113" s="163" t="str">
        <f t="shared" si="456"/>
        <v/>
      </c>
      <c r="BB113" s="163" t="str">
        <f t="shared" si="456"/>
        <v/>
      </c>
      <c r="BC113" s="165">
        <f t="shared" si="456"/>
        <v>5</v>
      </c>
      <c r="BD113" s="163" t="str">
        <f t="shared" si="456"/>
        <v/>
      </c>
      <c r="BE113" s="163" t="str">
        <f t="shared" si="456"/>
        <v/>
      </c>
      <c r="BF113" s="165">
        <f t="shared" si="456"/>
        <v>6</v>
      </c>
      <c r="BG113" s="163" t="str">
        <f t="shared" si="456"/>
        <v/>
      </c>
      <c r="BH113" s="163" t="str">
        <f t="shared" si="456"/>
        <v/>
      </c>
      <c r="BI113" s="163" t="str">
        <f t="shared" si="456"/>
        <v/>
      </c>
      <c r="BJ113" s="163" t="str">
        <f t="shared" si="456"/>
        <v/>
      </c>
      <c r="BK113" s="163" t="str">
        <f t="shared" si="456"/>
        <v/>
      </c>
      <c r="BL113" s="163" t="str">
        <f t="shared" si="456"/>
        <v/>
      </c>
      <c r="BM113" s="163" t="str">
        <f t="shared" si="456"/>
        <v/>
      </c>
      <c r="BN113" s="163" t="str">
        <f t="shared" si="456"/>
        <v/>
      </c>
      <c r="BO113" s="163" t="str">
        <f t="shared" si="456"/>
        <v/>
      </c>
      <c r="BP113" s="165">
        <f t="shared" si="456"/>
        <v>4</v>
      </c>
      <c r="BQ113" s="163" t="str">
        <f t="shared" si="456"/>
        <v/>
      </c>
      <c r="BR113" s="171">
        <f t="shared" si="456"/>
        <v>6</v>
      </c>
      <c r="BS113" s="173" t="str">
        <f t="shared" si="456"/>
        <v/>
      </c>
      <c r="BT113" s="175" t="e">
        <f>$AY113*Assembly!Z$4+$AZ113*Assembly!Z$5+$BA113*Assembly!Z$6+$BB113*Assembly!Z$7+$BC113*Assembly!Z$8+$BD113*Assembly!Z$9+$BE113*Assembly!Z$10+$BF113*Assembly!Z$11+$BG113*Assembly!Z$12+$BH113*Assembly!Z$13+$BI113*Assembly!Z$14+$BJ113*Assembly!Z$15+$BK113*Assembly!Z$16+$BL113*Assembly!Z$17+$BM113*Assembly!Z$18+$BN113*Assembly!Z$19+$BO113*Assembly!Z$20+$BP113*Assembly!Z$21+$BQ113*Assembly!Z$22+$BR113*Assembly!Z$23+$BS113*Assembly!Z$24</f>
        <v>#VALUE!</v>
      </c>
      <c r="BU113" s="165" t="e">
        <f t="shared" si="3"/>
        <v>#VALUE!</v>
      </c>
      <c r="BV113" s="176"/>
      <c r="BW113" s="165" t="e">
        <f>$AY113*Assembly!AD$4+$AZ113*Assembly!AD$5+$BA113*Assembly!AD$6+$BB113*Assembly!AD$7+$BC113*Assembly!AD$8+$BD113*Assembly!AD$9+$BE113*Assembly!AD$10+$BF113*Assembly!AD$11+$BG113*Assembly!AD$12+$BH113*Assembly!AD$13+$BI113*Assembly!AD$14+$BJ113*Assembly!AD$15+$BK113*Assembly!AD$16+$BL113*Assembly!AD$17+$BM113*Assembly!AD$18+$BN113*Assembly!AD$19+$BO113*Assembly!AD$20+$BP113*Assembly!AD$21+$BQ113*Assembly!AD$22+$BR113*Assembly!AD$23+$BS113*Assembly!AD$24</f>
        <v>#VALUE!</v>
      </c>
      <c r="BX113" s="180" t="e">
        <f t="shared" si="4"/>
        <v>#VALUE!</v>
      </c>
      <c r="BY113" s="181" t="e">
        <f t="shared" si="5"/>
        <v>#VALUE!</v>
      </c>
      <c r="BZ113" s="182" t="e">
        <f t="shared" si="6"/>
        <v>#VALUE!</v>
      </c>
      <c r="CA113" s="181" t="e">
        <f t="shared" si="7"/>
        <v>#VALUE!</v>
      </c>
      <c r="CB113" s="165" t="e">
        <f>$AY113*Assembly!Y$4+$AZ113*Assembly!Y$5+$BA113*Assembly!Y$6+$BB113*Assembly!Y$7+$BC113*Assembly!Y$8+$BD113*Assembly!Y$9+$BE113*Assembly!Y$10+$BF113*Assembly!Y$11+$BG113*Assembly!Y$12+$BH113*Assembly!Y$13+$BI113*Assembly!Y$14+$BJ113*Assembly!Y$15+$BK113*Assembly!Y$16+$BL113*Assembly!Y$17+$BM113*Assembly!Y$18+$BN113*Assembly!Y$19+$BO113*Assembly!Y$20+$BP113*Assembly!Y$21+$BQ113*Assembly!Y$22+$BR113*Assembly!Y$23+$BS113*Assembly!Y$24</f>
        <v>#VALUE!</v>
      </c>
      <c r="CC113" s="165" t="e">
        <f t="shared" si="8"/>
        <v>#VALUE!</v>
      </c>
      <c r="CD113" s="136" t="e">
        <f t="shared" si="9"/>
        <v>#VALUE!</v>
      </c>
      <c r="CE113" s="184" t="e">
        <f>$AY113*Assembly!AC$4+$AZ113*Assembly!AC$5+$BA113*Assembly!AC$6+$BB113*Assembly!AC$7+$BC113*Assembly!AC$8+$BD113*Assembly!AC$9+$BE113*Assembly!AC$10+$BF113*Assembly!AC$11+$BG113*Assembly!AC$12+$BH113*Assembly!AC$13+$BI113*Assembly!AC$14+$BJ113*Assembly!AC$15+$BK113*Assembly!AC$16+$BL113*Assembly!AC$17+$BM113*Assembly!AC$18+$BN113*Assembly!AC$19+$BO113*Assembly!AC$20+$BP113*Assembly!AC$21+$BQ113*Assembly!AC$22+$BR113*Assembly!AC$23+$BS113*Assembly!AC$24</f>
        <v>#VALUE!</v>
      </c>
      <c r="CF113" s="208" t="e">
        <f>$AY113*Assembly!M$4+$AZ113*Assembly!M$5+$BA113*Assembly!M$6+$BB113*Assembly!M$7+$BC113*Assembly!M$8+$BD113*Assembly!M$9+$BE113*Assembly!M$10+$BF113*Assembly!M$11+$BG113*Assembly!M$12+$BH113*Assembly!M$13+$BI113*Assembly!M$14+$BJ113*Assembly!M$15+$BK113*Assembly!M$16+$BL113*Assembly!M$17+$BM113*Assembly!M$18+$BN113*Assembly!M$19+$BO113*Assembly!M$20+$BP113*Assembly!M$21+$BQ113*Assembly!M$22+$BR113*Assembly!M$23+$BS113*Assembly!M$24</f>
        <v>#VALUE!</v>
      </c>
      <c r="CG113" s="208" t="e">
        <f>$AY113*Assembly!N$4+$AZ113*Assembly!N$5+$BA113*Assembly!N$6+$BB113*Assembly!N$7+$BC113*Assembly!N$8+$BD113*Assembly!N$9+$BE113*Assembly!N$10+$BF113*Assembly!N$11+$BG113*Assembly!N$12+$BH113*Assembly!N$13+$BI113*Assembly!N$14+$BJ113*Assembly!N$15+$BK113*Assembly!N$16+$BL113*Assembly!N$17+$BM113*Assembly!N$18+$BN113*Assembly!N$19+$BO113*Assembly!N$20+$BP113*Assembly!N$21+$BQ113*Assembly!N$22+$BR113*Assembly!N$23+$BS113*Assembly!N$24</f>
        <v>#VALUE!</v>
      </c>
      <c r="CH113" s="208" t="e">
        <f>$AY113*Assembly!O$4+$AZ113*Assembly!O$5+$BA113*Assembly!O$6+$BB113*Assembly!O$7+$BC113*Assembly!O$8+$BD113*Assembly!O$9+$BE113*Assembly!O$10+$BF113*Assembly!O$11+$BG113*Assembly!O$12+$BH113*Assembly!O$13+$BI113*Assembly!O$14+$BJ113*Assembly!O$15+$BK113*Assembly!O$16+$BL113*Assembly!O$17+$BM113*Assembly!O$18+$BN113*Assembly!O$19+$BO113*Assembly!O$20+$BP113*Assembly!O$21+$BQ113*Assembly!O$22+$BR113*Assembly!O$23+$BS113*Assembly!O$24</f>
        <v>#VALUE!</v>
      </c>
      <c r="CI113" s="203" t="e">
        <f>$AY113*Assembly!P$4+$AZ113*Assembly!P$5+$BA113*Assembly!P$6+$BB113*Assembly!P$7+$BC113*Assembly!P$8+$BD113*Assembly!P$9+$BE113*Assembly!P$10+$BF113*Assembly!P$11+$BG113*Assembly!P$12+$BH113*Assembly!P$13+$BI113*Assembly!P$14+$BJ113*Assembly!P$15+$BK113*Assembly!P$16+$BL113*Assembly!P$17+$BM113*Assembly!P$18+$BN113*Assembly!P$19+$BO113*Assembly!P$20+$BP113*Assembly!P$21+$BQ113*Assembly!P$22+$BR113*Assembly!P$23+$BS113*Assembly!P$24</f>
        <v>#VALUE!</v>
      </c>
      <c r="CJ113" s="203" t="e">
        <f>$AY113*Assembly!Q$4+$AZ113*Assembly!Q$5+$BA113*Assembly!Q$6+$BB113*Assembly!Q$7+$BC113*Assembly!Q$8+$BD113*Assembly!Q$9+$BE113*Assembly!Q$10+$BF113*Assembly!Q$11+$BG113*Assembly!Q$12+$BH113*Assembly!Q$13+$BI113*Assembly!Q$14+$BJ113*Assembly!Q$15+$BK113*Assembly!Q$16+$BL113*Assembly!Q$17+$BM113*Assembly!Q$18+$BN113*Assembly!Q$19+$BO113*Assembly!Q$20+$BP113*Assembly!Q$21+$BQ113*Assembly!Q$22+$BR113*Assembly!Q$23+$BS113*Assembly!Q$24</f>
        <v>#VALUE!</v>
      </c>
      <c r="CK113" s="208" t="e">
        <f>$AY113*Assembly!R$4+$AZ113*Assembly!R$5+$BA113*Assembly!R$6+$BB113*Assembly!R$7+$BC113*Assembly!R$8+$BD113*Assembly!R$9+$BE113*Assembly!R$10+$BF113*Assembly!R$11+$BG113*Assembly!R$12+$BH113*Assembly!R$13+$BI113*Assembly!R$14+$BJ113*Assembly!R$15+$BK113*Assembly!R$16+$BL113*Assembly!R$17+$BM113*Assembly!R$18+$BN113*Assembly!R$19+$BO113*Assembly!R$20+$BP113*Assembly!R$21+$BQ113*Assembly!R$22+$BR113*Assembly!R$23+$BS113*Assembly!R$24</f>
        <v>#VALUE!</v>
      </c>
      <c r="CL113" s="203" t="e">
        <f>$AY113*Assembly!S$4+$AZ113*Assembly!S$5+$BA113*Assembly!S$6+$BB113*Assembly!S$7+$BC113*Assembly!S$8+$BD113*Assembly!S$9+$BE113*Assembly!S$10+$BF113*Assembly!S$11+$BG113*Assembly!S$12+$BH113*Assembly!S$13+$BI113*Assembly!S$14+$BJ113*Assembly!S$15+$BK113*Assembly!S$16+$BL113*Assembly!S$17+$BM113*Assembly!S$18+$BN113*Assembly!S$19+$BO113*Assembly!S$20+$BP113*Assembly!S$21+$BQ113*Assembly!S$22+$BR113*Assembly!S$23+$BS113*Assembly!S$24</f>
        <v>#VALUE!</v>
      </c>
      <c r="CM113" s="203" t="e">
        <f>$AY113*Assembly!T$4+$AZ113*Assembly!T$5+$BA113*Assembly!T$6+$BB113*Assembly!T$7+$BC113*Assembly!T$8+$BD113*Assembly!T$9+$BE113*Assembly!T$10+$BF113*Assembly!T$11+$BG113*Assembly!T$12+$BH113*Assembly!T$13+$BI113*Assembly!T$14+$BJ113*Assembly!T$15+$BK113*Assembly!T$16+$BL113*Assembly!T$17+$BM113*Assembly!T$18+$BN113*Assembly!T$19+$BO113*Assembly!T$20+$BP113*Assembly!T$21+$BQ113*Assembly!T$22+$BR113*Assembly!T$23+$BS113*Assembly!T$24</f>
        <v>#VALUE!</v>
      </c>
      <c r="CN113" s="203" t="e">
        <f>$AY113*Assembly!U$4+$AZ113*Assembly!U$5+$BA113*Assembly!U$6+$BB113*Assembly!U$7+$BC113*Assembly!U$8+$BD113*Assembly!U$9+$BE113*Assembly!U$10+$BF113*Assembly!U$11+$BG113*Assembly!U$12+$BH113*Assembly!U$13+$BI113*Assembly!U$14+$BJ113*Assembly!U$15+$BK113*Assembly!U$16+$BL113*Assembly!U$17+$BM113*Assembly!U$18+$BN113*Assembly!U$19+$BO113*Assembly!U$20+$BP113*Assembly!U$21+$BQ113*Assembly!U$22+$BR113*Assembly!U$23+$BS113*Assembly!U$24</f>
        <v>#VALUE!</v>
      </c>
      <c r="CO113" s="208" t="e">
        <f>$AY113*Assembly!V$4+$AZ113*Assembly!V$5+$BA113*Assembly!V$6+$BB113*Assembly!V$7+$BC113*Assembly!V$8+$BD113*Assembly!V$9+$BE113*Assembly!V$10+$BF113*Assembly!V$11+$BG113*Assembly!V$12+$BH113*Assembly!V$13+$BI113*Assembly!V$14+$BJ113*Assembly!V$15+$BK113*Assembly!V$16+$BL113*Assembly!V$17+$BM113*Assembly!V$18+$BN113*Assembly!V$19+$BO113*Assembly!V$20+$BP113*Assembly!V$21+$BQ113*Assembly!V$22+$BR113*Assembly!V$23+$BS113*Assembly!V$24</f>
        <v>#VALUE!</v>
      </c>
      <c r="CP113" s="208" t="e">
        <f>CF113*Refining!$F$3</f>
        <v>#VALUE!</v>
      </c>
      <c r="CQ113" s="208" t="e">
        <f>CG113*Refining!$F$4</f>
        <v>#VALUE!</v>
      </c>
      <c r="CR113" s="208" t="e">
        <f>CH113*Refining!$F$5</f>
        <v>#VALUE!</v>
      </c>
      <c r="CS113" s="208" t="e">
        <f>CI113*Refining!$F$6</f>
        <v>#VALUE!</v>
      </c>
      <c r="CT113" s="208" t="e">
        <f>CJ113*Refining!$F$7</f>
        <v>#VALUE!</v>
      </c>
      <c r="CU113" s="208" t="e">
        <f>CK113*Refining!$F$8</f>
        <v>#VALUE!</v>
      </c>
      <c r="CV113" s="208" t="e">
        <f>CL113*Refining!$F$9</f>
        <v>#VALUE!</v>
      </c>
      <c r="CW113" s="208" t="e">
        <f>CM113*Refining!$F$10</f>
        <v>#VALUE!</v>
      </c>
      <c r="CX113" s="208" t="e">
        <f>CN113*Refining!$F$11</f>
        <v>#VALUE!</v>
      </c>
      <c r="CY113" s="208" t="e">
        <f>CO113*Refining!$F$12</f>
        <v>#VALUE!</v>
      </c>
      <c r="CZ113" s="190" t="e">
        <f t="shared" ref="CZ113:DS113" si="457">IF(CF113 = 0, "", CF113)</f>
        <v>#VALUE!</v>
      </c>
      <c r="DA113" s="197" t="e">
        <f t="shared" si="457"/>
        <v>#VALUE!</v>
      </c>
      <c r="DB113" s="191" t="e">
        <f t="shared" si="457"/>
        <v>#VALUE!</v>
      </c>
      <c r="DC113" s="191" t="e">
        <f t="shared" si="457"/>
        <v>#VALUE!</v>
      </c>
      <c r="DD113" s="193" t="e">
        <f t="shared" si="457"/>
        <v>#VALUE!</v>
      </c>
      <c r="DE113" s="191" t="e">
        <f t="shared" si="457"/>
        <v>#VALUE!</v>
      </c>
      <c r="DF113" s="193" t="e">
        <f t="shared" si="457"/>
        <v>#VALUE!</v>
      </c>
      <c r="DG113" s="193" t="e">
        <f t="shared" si="457"/>
        <v>#VALUE!</v>
      </c>
      <c r="DH113" s="191" t="e">
        <f t="shared" si="457"/>
        <v>#VALUE!</v>
      </c>
      <c r="DI113" s="195" t="e">
        <f t="shared" si="457"/>
        <v>#VALUE!</v>
      </c>
      <c r="DJ113" s="190" t="e">
        <f t="shared" si="457"/>
        <v>#VALUE!</v>
      </c>
      <c r="DK113" s="197" t="e">
        <f t="shared" si="457"/>
        <v>#VALUE!</v>
      </c>
      <c r="DL113" s="191" t="e">
        <f t="shared" si="457"/>
        <v>#VALUE!</v>
      </c>
      <c r="DM113" s="191" t="e">
        <f t="shared" si="457"/>
        <v>#VALUE!</v>
      </c>
      <c r="DN113" s="193" t="e">
        <f t="shared" si="457"/>
        <v>#VALUE!</v>
      </c>
      <c r="DO113" s="191" t="e">
        <f t="shared" si="457"/>
        <v>#VALUE!</v>
      </c>
      <c r="DP113" s="191" t="e">
        <f t="shared" si="457"/>
        <v>#VALUE!</v>
      </c>
      <c r="DQ113" s="191" t="e">
        <f t="shared" si="457"/>
        <v>#VALUE!</v>
      </c>
      <c r="DR113" s="191" t="e">
        <f t="shared" si="457"/>
        <v>#VALUE!</v>
      </c>
      <c r="DS113" s="195" t="e">
        <f t="shared" si="457"/>
        <v>#VALUE!</v>
      </c>
      <c r="DT113" s="190" t="e">
        <f t="shared" si="11"/>
        <v>#VALUE!</v>
      </c>
      <c r="DU113" s="197" t="e">
        <f t="shared" si="12"/>
        <v>#VALUE!</v>
      </c>
      <c r="DV113" s="165" t="e">
        <f>CZ113*'Ores &amp; Ingots'!$C$3+DA113*'Ores &amp; Ingots'!$C$4+DB113*'Ores &amp; Ingots'!$C$5+DC113*'Ores &amp; Ingots'!$C$6+DD113*'Ores &amp; Ingots'!$C$7+DE113*'Ores &amp; Ingots'!$C$8+DF113*'Ores &amp; Ingots'!$C$9+DG113*'Ores &amp; Ingots'!$C$10+DH113*'Ores &amp; Ingots'!$C$11+DI113*'Ores &amp; Ingots'!$C$12</f>
        <v>#VALUE!</v>
      </c>
      <c r="DW113" s="165" t="e">
        <f>DJ113*'Ores &amp; Ingots'!$B$3+DK113*'Ores &amp; Ingots'!$B$4+DL113*'Ores &amp; Ingots'!$B$5+DM113*'Ores &amp; Ingots'!$B$6+DN113*'Ores &amp; Ingots'!$B$7+DO113*'Ores &amp; Ingots'!$B$8+DP113*'Ores &amp; Ingots'!$B$9+DQ113*'Ores &amp; Ingots'!$B$10+DR113*'Ores &amp; Ingots'!$B$11+DS113*'Ores &amp; Ingots'!$B$12</f>
        <v>#VALUE!</v>
      </c>
      <c r="DX113" s="197" t="e">
        <f>CZ113*Refining!$G$3+DA113*Refining!$G$4+DB113*Refining!$G$5+DC113*Refining!$G$6+DD113*Refining!$G$7+DE113*Refining!$G$8+DF113*Refining!$G$9+DG113*Refining!$G$10+DH113*Refining!$G$11+DI113*Refining!$G$12</f>
        <v>#VALUE!</v>
      </c>
      <c r="DY113" s="197" t="e">
        <f t="shared" si="13"/>
        <v>#VALUE!</v>
      </c>
      <c r="DZ113" s="199" t="e">
        <f t="shared" si="14"/>
        <v>#VALUE!</v>
      </c>
      <c r="EA113" s="190" t="e">
        <f t="shared" si="15"/>
        <v>#VALUE!</v>
      </c>
      <c r="EB113" s="200" t="e">
        <f t="shared" ref="EB113:EC113" si="458">EA113/60</f>
        <v>#VALUE!</v>
      </c>
      <c r="EC113" s="200" t="e">
        <f t="shared" si="458"/>
        <v>#VALUE!</v>
      </c>
      <c r="ED113" s="190" t="e">
        <f t="shared" si="17"/>
        <v>#VALUE!</v>
      </c>
      <c r="EE113" s="200" t="e">
        <f t="shared" ref="EE113:EF113" si="459">ED113/1000</f>
        <v>#VALUE!</v>
      </c>
      <c r="EF113" s="201" t="e">
        <f t="shared" si="459"/>
        <v>#VALUE!</v>
      </c>
      <c r="EG113" s="136" t="e">
        <f t="shared" si="19"/>
        <v>#VALUE!</v>
      </c>
      <c r="EH113" s="138" t="e">
        <f t="shared" si="20"/>
        <v>#VALUE!</v>
      </c>
      <c r="EI113" s="133" t="s">
        <v>28</v>
      </c>
    </row>
    <row r="114" spans="1:139" ht="12.75" x14ac:dyDescent="0.2">
      <c r="A114" s="864"/>
      <c r="B114" s="135" t="s">
        <v>335</v>
      </c>
      <c r="C114" s="137" t="s">
        <v>156</v>
      </c>
      <c r="D114" s="137">
        <v>1</v>
      </c>
      <c r="E114" s="137">
        <v>1</v>
      </c>
      <c r="F114" s="137">
        <v>1</v>
      </c>
      <c r="G114" s="141">
        <f t="shared" si="0"/>
        <v>15.625</v>
      </c>
      <c r="H114" s="142">
        <v>20</v>
      </c>
      <c r="I114" s="142">
        <v>20</v>
      </c>
      <c r="J114" s="144">
        <f>H114/Main!$D$9</f>
        <v>4</v>
      </c>
      <c r="K114" s="144">
        <f>I114/Main!$D$10</f>
        <v>10</v>
      </c>
      <c r="L114" s="144">
        <f t="shared" si="1"/>
        <v>2.5</v>
      </c>
      <c r="M114" s="144">
        <v>1</v>
      </c>
      <c r="N114" s="306" t="s">
        <v>28</v>
      </c>
      <c r="O114" s="149">
        <v>200</v>
      </c>
      <c r="P114" s="150"/>
      <c r="Q114" s="153"/>
      <c r="R114" s="150"/>
      <c r="S114" s="155"/>
      <c r="T114" s="155"/>
      <c r="U114" s="150"/>
      <c r="V114" s="150"/>
      <c r="W114" s="155"/>
      <c r="X114" s="155"/>
      <c r="Y114" s="150"/>
      <c r="Z114" s="150"/>
      <c r="AA114" s="150"/>
      <c r="AB114" s="150"/>
      <c r="AC114" s="370" t="s">
        <v>220</v>
      </c>
      <c r="AD114" s="165">
        <v>0</v>
      </c>
      <c r="AE114" s="165">
        <v>15</v>
      </c>
      <c r="AF114" s="165">
        <v>0</v>
      </c>
      <c r="AG114" s="165">
        <v>0</v>
      </c>
      <c r="AH114" s="165">
        <v>10</v>
      </c>
      <c r="AI114" s="165">
        <v>0</v>
      </c>
      <c r="AJ114" s="165">
        <v>0</v>
      </c>
      <c r="AK114" s="171">
        <v>15</v>
      </c>
      <c r="AL114" s="165">
        <v>0</v>
      </c>
      <c r="AM114" s="165">
        <v>0</v>
      </c>
      <c r="AN114" s="165">
        <v>0</v>
      </c>
      <c r="AO114" s="165">
        <v>0</v>
      </c>
      <c r="AP114" s="165">
        <v>0</v>
      </c>
      <c r="AQ114" s="165">
        <v>0</v>
      </c>
      <c r="AR114" s="165">
        <v>0</v>
      </c>
      <c r="AS114" s="165">
        <v>0</v>
      </c>
      <c r="AT114" s="165">
        <v>0</v>
      </c>
      <c r="AU114" s="165">
        <v>0</v>
      </c>
      <c r="AV114" s="165">
        <v>0</v>
      </c>
      <c r="AW114" s="165">
        <v>0</v>
      </c>
      <c r="AX114" s="165">
        <v>0</v>
      </c>
      <c r="AY114" s="162" t="str">
        <f t="shared" ref="AY114:BS114" si="460">IF(AD114 = 0, "", AD114)</f>
        <v/>
      </c>
      <c r="AZ114" s="165">
        <f t="shared" si="460"/>
        <v>15</v>
      </c>
      <c r="BA114" s="163" t="str">
        <f t="shared" si="460"/>
        <v/>
      </c>
      <c r="BB114" s="163" t="str">
        <f t="shared" si="460"/>
        <v/>
      </c>
      <c r="BC114" s="165">
        <f t="shared" si="460"/>
        <v>10</v>
      </c>
      <c r="BD114" s="163" t="str">
        <f t="shared" si="460"/>
        <v/>
      </c>
      <c r="BE114" s="163" t="str">
        <f t="shared" si="460"/>
        <v/>
      </c>
      <c r="BF114" s="171">
        <f t="shared" si="460"/>
        <v>15</v>
      </c>
      <c r="BG114" s="163" t="str">
        <f t="shared" si="460"/>
        <v/>
      </c>
      <c r="BH114" s="163" t="str">
        <f t="shared" si="460"/>
        <v/>
      </c>
      <c r="BI114" s="163" t="str">
        <f t="shared" si="460"/>
        <v/>
      </c>
      <c r="BJ114" s="163" t="str">
        <f t="shared" si="460"/>
        <v/>
      </c>
      <c r="BK114" s="163" t="str">
        <f t="shared" si="460"/>
        <v/>
      </c>
      <c r="BL114" s="163" t="str">
        <f t="shared" si="460"/>
        <v/>
      </c>
      <c r="BM114" s="163" t="str">
        <f t="shared" si="460"/>
        <v/>
      </c>
      <c r="BN114" s="163" t="str">
        <f t="shared" si="460"/>
        <v/>
      </c>
      <c r="BO114" s="163" t="str">
        <f t="shared" si="460"/>
        <v/>
      </c>
      <c r="BP114" s="163" t="str">
        <f t="shared" si="460"/>
        <v/>
      </c>
      <c r="BQ114" s="163" t="str">
        <f t="shared" si="460"/>
        <v/>
      </c>
      <c r="BR114" s="163" t="str">
        <f t="shared" si="460"/>
        <v/>
      </c>
      <c r="BS114" s="173" t="str">
        <f t="shared" si="460"/>
        <v/>
      </c>
      <c r="BT114" s="175" t="e">
        <f>$AY114*Assembly!Z$4+$AZ114*Assembly!Z$5+$BA114*Assembly!Z$6+$BB114*Assembly!Z$7+$BC114*Assembly!Z$8+$BD114*Assembly!Z$9+$BE114*Assembly!Z$10+$BF114*Assembly!Z$11+$BG114*Assembly!Z$12+$BH114*Assembly!Z$13+$BI114*Assembly!Z$14+$BJ114*Assembly!Z$15+$BK114*Assembly!Z$16+$BL114*Assembly!Z$17+$BM114*Assembly!Z$18+$BN114*Assembly!Z$19+$BO114*Assembly!Z$20+$BP114*Assembly!Z$21+$BQ114*Assembly!Z$22+$BR114*Assembly!Z$23+$BS114*Assembly!Z$24</f>
        <v>#VALUE!</v>
      </c>
      <c r="BU114" s="165" t="e">
        <f t="shared" si="3"/>
        <v>#VALUE!</v>
      </c>
      <c r="BV114" s="176"/>
      <c r="BW114" s="165" t="e">
        <f>$AY114*Assembly!AD$4+$AZ114*Assembly!AD$5+$BA114*Assembly!AD$6+$BB114*Assembly!AD$7+$BC114*Assembly!AD$8+$BD114*Assembly!AD$9+$BE114*Assembly!AD$10+$BF114*Assembly!AD$11+$BG114*Assembly!AD$12+$BH114*Assembly!AD$13+$BI114*Assembly!AD$14+$BJ114*Assembly!AD$15+$BK114*Assembly!AD$16+$BL114*Assembly!AD$17+$BM114*Assembly!AD$18+$BN114*Assembly!AD$19+$BO114*Assembly!AD$20+$BP114*Assembly!AD$21+$BQ114*Assembly!AD$22+$BR114*Assembly!AD$23+$BS114*Assembly!AD$24</f>
        <v>#VALUE!</v>
      </c>
      <c r="BX114" s="180" t="e">
        <f t="shared" si="4"/>
        <v>#VALUE!</v>
      </c>
      <c r="BY114" s="181" t="e">
        <f t="shared" si="5"/>
        <v>#VALUE!</v>
      </c>
      <c r="BZ114" s="182" t="e">
        <f t="shared" si="6"/>
        <v>#VALUE!</v>
      </c>
      <c r="CA114" s="181" t="e">
        <f t="shared" si="7"/>
        <v>#VALUE!</v>
      </c>
      <c r="CB114" s="165" t="e">
        <f>$AY114*Assembly!Y$4+$AZ114*Assembly!Y$5+$BA114*Assembly!Y$6+$BB114*Assembly!Y$7+$BC114*Assembly!Y$8+$BD114*Assembly!Y$9+$BE114*Assembly!Y$10+$BF114*Assembly!Y$11+$BG114*Assembly!Y$12+$BH114*Assembly!Y$13+$BI114*Assembly!Y$14+$BJ114*Assembly!Y$15+$BK114*Assembly!Y$16+$BL114*Assembly!Y$17+$BM114*Assembly!Y$18+$BN114*Assembly!Y$19+$BO114*Assembly!Y$20+$BP114*Assembly!Y$21+$BQ114*Assembly!Y$22+$BR114*Assembly!Y$23+$BS114*Assembly!Y$24</f>
        <v>#VALUE!</v>
      </c>
      <c r="CC114" s="165" t="e">
        <f t="shared" si="8"/>
        <v>#VALUE!</v>
      </c>
      <c r="CD114" s="136" t="e">
        <f t="shared" si="9"/>
        <v>#VALUE!</v>
      </c>
      <c r="CE114" s="184" t="e">
        <f>$AY114*Assembly!AC$4+$AZ114*Assembly!AC$5+$BA114*Assembly!AC$6+$BB114*Assembly!AC$7+$BC114*Assembly!AC$8+$BD114*Assembly!AC$9+$BE114*Assembly!AC$10+$BF114*Assembly!AC$11+$BG114*Assembly!AC$12+$BH114*Assembly!AC$13+$BI114*Assembly!AC$14+$BJ114*Assembly!AC$15+$BK114*Assembly!AC$16+$BL114*Assembly!AC$17+$BM114*Assembly!AC$18+$BN114*Assembly!AC$19+$BO114*Assembly!AC$20+$BP114*Assembly!AC$21+$BQ114*Assembly!AC$22+$BR114*Assembly!AC$23+$BS114*Assembly!AC$24</f>
        <v>#VALUE!</v>
      </c>
      <c r="CF114" s="153" t="e">
        <f>$AY114*Assembly!M$4+$AZ114*Assembly!M$5+$BA114*Assembly!M$6+$BB114*Assembly!M$7+$BC114*Assembly!M$8+$BD114*Assembly!M$9+$BE114*Assembly!M$10+$BF114*Assembly!M$11+$BG114*Assembly!M$12+$BH114*Assembly!M$13+$BI114*Assembly!M$14+$BJ114*Assembly!M$15+$BK114*Assembly!M$16+$BL114*Assembly!M$17+$BM114*Assembly!M$18+$BN114*Assembly!M$19+$BO114*Assembly!M$20+$BP114*Assembly!M$21+$BQ114*Assembly!M$22+$BR114*Assembly!M$23+$BS114*Assembly!M$24</f>
        <v>#VALUE!</v>
      </c>
      <c r="CG114" s="153" t="e">
        <f>$AY114*Assembly!N$4+$AZ114*Assembly!N$5+$BA114*Assembly!N$6+$BB114*Assembly!N$7+$BC114*Assembly!N$8+$BD114*Assembly!N$9+$BE114*Assembly!N$10+$BF114*Assembly!N$11+$BG114*Assembly!N$12+$BH114*Assembly!N$13+$BI114*Assembly!N$14+$BJ114*Assembly!N$15+$BK114*Assembly!N$16+$BL114*Assembly!N$17+$BM114*Assembly!N$18+$BN114*Assembly!N$19+$BO114*Assembly!N$20+$BP114*Assembly!N$21+$BQ114*Assembly!N$22+$BR114*Assembly!N$23+$BS114*Assembly!N$24</f>
        <v>#VALUE!</v>
      </c>
      <c r="CH114" s="153" t="e">
        <f>$AY114*Assembly!O$4+$AZ114*Assembly!O$5+$BA114*Assembly!O$6+$BB114*Assembly!O$7+$BC114*Assembly!O$8+$BD114*Assembly!O$9+$BE114*Assembly!O$10+$BF114*Assembly!O$11+$BG114*Assembly!O$12+$BH114*Assembly!O$13+$BI114*Assembly!O$14+$BJ114*Assembly!O$15+$BK114*Assembly!O$16+$BL114*Assembly!O$17+$BM114*Assembly!O$18+$BN114*Assembly!O$19+$BO114*Assembly!O$20+$BP114*Assembly!O$21+$BQ114*Assembly!O$22+$BR114*Assembly!O$23+$BS114*Assembly!O$24</f>
        <v>#VALUE!</v>
      </c>
      <c r="CI114" s="142" t="e">
        <f>$AY114*Assembly!P$4+$AZ114*Assembly!P$5+$BA114*Assembly!P$6+$BB114*Assembly!P$7+$BC114*Assembly!P$8+$BD114*Assembly!P$9+$BE114*Assembly!P$10+$BF114*Assembly!P$11+$BG114*Assembly!P$12+$BH114*Assembly!P$13+$BI114*Assembly!P$14+$BJ114*Assembly!P$15+$BK114*Assembly!P$16+$BL114*Assembly!P$17+$BM114*Assembly!P$18+$BN114*Assembly!P$19+$BO114*Assembly!P$20+$BP114*Assembly!P$21+$BQ114*Assembly!P$22+$BR114*Assembly!P$23+$BS114*Assembly!P$24</f>
        <v>#VALUE!</v>
      </c>
      <c r="CJ114" s="142" t="e">
        <f>$AY114*Assembly!Q$4+$AZ114*Assembly!Q$5+$BA114*Assembly!Q$6+$BB114*Assembly!Q$7+$BC114*Assembly!Q$8+$BD114*Assembly!Q$9+$BE114*Assembly!Q$10+$BF114*Assembly!Q$11+$BG114*Assembly!Q$12+$BH114*Assembly!Q$13+$BI114*Assembly!Q$14+$BJ114*Assembly!Q$15+$BK114*Assembly!Q$16+$BL114*Assembly!Q$17+$BM114*Assembly!Q$18+$BN114*Assembly!Q$19+$BO114*Assembly!Q$20+$BP114*Assembly!Q$21+$BQ114*Assembly!Q$22+$BR114*Assembly!Q$23+$BS114*Assembly!Q$24</f>
        <v>#VALUE!</v>
      </c>
      <c r="CK114" s="153" t="e">
        <f>$AY114*Assembly!R$4+$AZ114*Assembly!R$5+$BA114*Assembly!R$6+$BB114*Assembly!R$7+$BC114*Assembly!R$8+$BD114*Assembly!R$9+$BE114*Assembly!R$10+$BF114*Assembly!R$11+$BG114*Assembly!R$12+$BH114*Assembly!R$13+$BI114*Assembly!R$14+$BJ114*Assembly!R$15+$BK114*Assembly!R$16+$BL114*Assembly!R$17+$BM114*Assembly!R$18+$BN114*Assembly!R$19+$BO114*Assembly!R$20+$BP114*Assembly!R$21+$BQ114*Assembly!R$22+$BR114*Assembly!R$23+$BS114*Assembly!R$24</f>
        <v>#VALUE!</v>
      </c>
      <c r="CL114" s="142" t="e">
        <f>$AY114*Assembly!S$4+$AZ114*Assembly!S$5+$BA114*Assembly!S$6+$BB114*Assembly!S$7+$BC114*Assembly!S$8+$BD114*Assembly!S$9+$BE114*Assembly!S$10+$BF114*Assembly!S$11+$BG114*Assembly!S$12+$BH114*Assembly!S$13+$BI114*Assembly!S$14+$BJ114*Assembly!S$15+$BK114*Assembly!S$16+$BL114*Assembly!S$17+$BM114*Assembly!S$18+$BN114*Assembly!S$19+$BO114*Assembly!S$20+$BP114*Assembly!S$21+$BQ114*Assembly!S$22+$BR114*Assembly!S$23+$BS114*Assembly!S$24</f>
        <v>#VALUE!</v>
      </c>
      <c r="CM114" s="142" t="e">
        <f>$AY114*Assembly!T$4+$AZ114*Assembly!T$5+$BA114*Assembly!T$6+$BB114*Assembly!T$7+$BC114*Assembly!T$8+$BD114*Assembly!T$9+$BE114*Assembly!T$10+$BF114*Assembly!T$11+$BG114*Assembly!T$12+$BH114*Assembly!T$13+$BI114*Assembly!T$14+$BJ114*Assembly!T$15+$BK114*Assembly!T$16+$BL114*Assembly!T$17+$BM114*Assembly!T$18+$BN114*Assembly!T$19+$BO114*Assembly!T$20+$BP114*Assembly!T$21+$BQ114*Assembly!T$22+$BR114*Assembly!T$23+$BS114*Assembly!T$24</f>
        <v>#VALUE!</v>
      </c>
      <c r="CN114" s="142" t="e">
        <f>$AY114*Assembly!U$4+$AZ114*Assembly!U$5+$BA114*Assembly!U$6+$BB114*Assembly!U$7+$BC114*Assembly!U$8+$BD114*Assembly!U$9+$BE114*Assembly!U$10+$BF114*Assembly!U$11+$BG114*Assembly!U$12+$BH114*Assembly!U$13+$BI114*Assembly!U$14+$BJ114*Assembly!U$15+$BK114*Assembly!U$16+$BL114*Assembly!U$17+$BM114*Assembly!U$18+$BN114*Assembly!U$19+$BO114*Assembly!U$20+$BP114*Assembly!U$21+$BQ114*Assembly!U$22+$BR114*Assembly!U$23+$BS114*Assembly!U$24</f>
        <v>#VALUE!</v>
      </c>
      <c r="CO114" s="153" t="e">
        <f>$AY114*Assembly!V$4+$AZ114*Assembly!V$5+$BA114*Assembly!V$6+$BB114*Assembly!V$7+$BC114*Assembly!V$8+$BD114*Assembly!V$9+$BE114*Assembly!V$10+$BF114*Assembly!V$11+$BG114*Assembly!V$12+$BH114*Assembly!V$13+$BI114*Assembly!V$14+$BJ114*Assembly!V$15+$BK114*Assembly!V$16+$BL114*Assembly!V$17+$BM114*Assembly!V$18+$BN114*Assembly!V$19+$BO114*Assembly!V$20+$BP114*Assembly!V$21+$BQ114*Assembly!V$22+$BR114*Assembly!V$23+$BS114*Assembly!V$24</f>
        <v>#VALUE!</v>
      </c>
      <c r="CP114" s="153" t="e">
        <f>CF114*Refining!$F$3</f>
        <v>#VALUE!</v>
      </c>
      <c r="CQ114" s="153" t="e">
        <f>CG114*Refining!$F$4</f>
        <v>#VALUE!</v>
      </c>
      <c r="CR114" s="153" t="e">
        <f>CH114*Refining!$F$5</f>
        <v>#VALUE!</v>
      </c>
      <c r="CS114" s="153" t="e">
        <f>CI114*Refining!$F$6</f>
        <v>#VALUE!</v>
      </c>
      <c r="CT114" s="153" t="e">
        <f>CJ114*Refining!$F$7</f>
        <v>#VALUE!</v>
      </c>
      <c r="CU114" s="153" t="e">
        <f>CK114*Refining!$F$8</f>
        <v>#VALUE!</v>
      </c>
      <c r="CV114" s="153" t="e">
        <f>CL114*Refining!$F$9</f>
        <v>#VALUE!</v>
      </c>
      <c r="CW114" s="153" t="e">
        <f>CM114*Refining!$F$10</f>
        <v>#VALUE!</v>
      </c>
      <c r="CX114" s="153" t="e">
        <f>CN114*Refining!$F$11</f>
        <v>#VALUE!</v>
      </c>
      <c r="CY114" s="153" t="e">
        <f>CO114*Refining!$F$12</f>
        <v>#VALUE!</v>
      </c>
      <c r="CZ114" s="190" t="e">
        <f t="shared" ref="CZ114:DS114" si="461">IF(CF114 = 0, "", CF114)</f>
        <v>#VALUE!</v>
      </c>
      <c r="DA114" s="191" t="e">
        <f t="shared" si="461"/>
        <v>#VALUE!</v>
      </c>
      <c r="DB114" s="191" t="e">
        <f t="shared" si="461"/>
        <v>#VALUE!</v>
      </c>
      <c r="DC114" s="191" t="e">
        <f t="shared" si="461"/>
        <v>#VALUE!</v>
      </c>
      <c r="DD114" s="193" t="e">
        <f t="shared" si="461"/>
        <v>#VALUE!</v>
      </c>
      <c r="DE114" s="191" t="e">
        <f t="shared" si="461"/>
        <v>#VALUE!</v>
      </c>
      <c r="DF114" s="193" t="e">
        <f t="shared" si="461"/>
        <v>#VALUE!</v>
      </c>
      <c r="DG114" s="193" t="e">
        <f t="shared" si="461"/>
        <v>#VALUE!</v>
      </c>
      <c r="DH114" s="191" t="e">
        <f t="shared" si="461"/>
        <v>#VALUE!</v>
      </c>
      <c r="DI114" s="195" t="e">
        <f t="shared" si="461"/>
        <v>#VALUE!</v>
      </c>
      <c r="DJ114" s="190" t="e">
        <f t="shared" si="461"/>
        <v>#VALUE!</v>
      </c>
      <c r="DK114" s="191" t="e">
        <f t="shared" si="461"/>
        <v>#VALUE!</v>
      </c>
      <c r="DL114" s="191" t="e">
        <f t="shared" si="461"/>
        <v>#VALUE!</v>
      </c>
      <c r="DM114" s="191" t="e">
        <f t="shared" si="461"/>
        <v>#VALUE!</v>
      </c>
      <c r="DN114" s="193" t="e">
        <f t="shared" si="461"/>
        <v>#VALUE!</v>
      </c>
      <c r="DO114" s="191" t="e">
        <f t="shared" si="461"/>
        <v>#VALUE!</v>
      </c>
      <c r="DP114" s="191" t="e">
        <f t="shared" si="461"/>
        <v>#VALUE!</v>
      </c>
      <c r="DQ114" s="191" t="e">
        <f t="shared" si="461"/>
        <v>#VALUE!</v>
      </c>
      <c r="DR114" s="191" t="e">
        <f t="shared" si="461"/>
        <v>#VALUE!</v>
      </c>
      <c r="DS114" s="195" t="e">
        <f t="shared" si="461"/>
        <v>#VALUE!</v>
      </c>
      <c r="DT114" s="190" t="e">
        <f t="shared" si="11"/>
        <v>#VALUE!</v>
      </c>
      <c r="DU114" s="197" t="e">
        <f t="shared" si="12"/>
        <v>#VALUE!</v>
      </c>
      <c r="DV114" s="165" t="e">
        <f>CZ114*'Ores &amp; Ingots'!$C$3+DA114*'Ores &amp; Ingots'!$C$4+DB114*'Ores &amp; Ingots'!$C$5+DC114*'Ores &amp; Ingots'!$C$6+DD114*'Ores &amp; Ingots'!$C$7+DE114*'Ores &amp; Ingots'!$C$8+DF114*'Ores &amp; Ingots'!$C$9+DG114*'Ores &amp; Ingots'!$C$10+DH114*'Ores &amp; Ingots'!$C$11+DI114*'Ores &amp; Ingots'!$C$12</f>
        <v>#VALUE!</v>
      </c>
      <c r="DW114" s="165" t="e">
        <f>DJ114*'Ores &amp; Ingots'!$B$3+DK114*'Ores &amp; Ingots'!$B$4+DL114*'Ores &amp; Ingots'!$B$5+DM114*'Ores &amp; Ingots'!$B$6+DN114*'Ores &amp; Ingots'!$B$7+DO114*'Ores &amp; Ingots'!$B$8+DP114*'Ores &amp; Ingots'!$B$9+DQ114*'Ores &amp; Ingots'!$B$10+DR114*'Ores &amp; Ingots'!$B$11+DS114*'Ores &amp; Ingots'!$B$12</f>
        <v>#VALUE!</v>
      </c>
      <c r="DX114" s="197" t="e">
        <f>CZ114*Refining!$G$3+DA114*Refining!$G$4+DB114*Refining!$G$5+DC114*Refining!$G$6+DD114*Refining!$G$7+DE114*Refining!$G$8+DF114*Refining!$G$9+DG114*Refining!$G$10+DH114*Refining!$G$11+DI114*Refining!$G$12</f>
        <v>#VALUE!</v>
      </c>
      <c r="DY114" s="197" t="e">
        <f t="shared" si="13"/>
        <v>#VALUE!</v>
      </c>
      <c r="DZ114" s="199" t="e">
        <f t="shared" si="14"/>
        <v>#VALUE!</v>
      </c>
      <c r="EA114" s="190" t="e">
        <f t="shared" si="15"/>
        <v>#VALUE!</v>
      </c>
      <c r="EB114" s="200" t="e">
        <f t="shared" ref="EB114:EC114" si="462">EA114/60</f>
        <v>#VALUE!</v>
      </c>
      <c r="EC114" s="200" t="e">
        <f t="shared" si="462"/>
        <v>#VALUE!</v>
      </c>
      <c r="ED114" s="190" t="e">
        <f t="shared" si="17"/>
        <v>#VALUE!</v>
      </c>
      <c r="EE114" s="200" t="e">
        <f t="shared" ref="EE114:EF114" si="463">ED114/1000</f>
        <v>#VALUE!</v>
      </c>
      <c r="EF114" s="201" t="e">
        <f t="shared" si="463"/>
        <v>#VALUE!</v>
      </c>
      <c r="EG114" s="136" t="e">
        <f t="shared" si="19"/>
        <v>#VALUE!</v>
      </c>
      <c r="EH114" s="138" t="e">
        <f t="shared" si="20"/>
        <v>#VALUE!</v>
      </c>
      <c r="EI114" s="133">
        <v>384</v>
      </c>
    </row>
    <row r="115" spans="1:139" ht="12.75" x14ac:dyDescent="0.2">
      <c r="A115" s="864"/>
      <c r="B115" s="135" t="s">
        <v>335</v>
      </c>
      <c r="C115" s="137" t="s">
        <v>155</v>
      </c>
      <c r="D115" s="137">
        <v>1</v>
      </c>
      <c r="E115" s="137">
        <v>1</v>
      </c>
      <c r="F115" s="137">
        <v>1</v>
      </c>
      <c r="G115" s="202">
        <f t="shared" si="0"/>
        <v>0.125</v>
      </c>
      <c r="H115" s="203">
        <v>20</v>
      </c>
      <c r="I115" s="203">
        <v>20</v>
      </c>
      <c r="J115" s="204">
        <f>H115/Main!$D$9</f>
        <v>4</v>
      </c>
      <c r="K115" s="204">
        <f>I115/Main!$D$10</f>
        <v>10</v>
      </c>
      <c r="L115" s="204">
        <f t="shared" si="1"/>
        <v>2.5</v>
      </c>
      <c r="M115" s="204">
        <v>1</v>
      </c>
      <c r="N115" s="214" t="s">
        <v>28</v>
      </c>
      <c r="O115" s="206">
        <v>200</v>
      </c>
      <c r="P115" s="207"/>
      <c r="Q115" s="208"/>
      <c r="R115" s="207"/>
      <c r="S115" s="209"/>
      <c r="T115" s="209"/>
      <c r="U115" s="207"/>
      <c r="V115" s="207"/>
      <c r="W115" s="209"/>
      <c r="X115" s="209"/>
      <c r="Y115" s="207"/>
      <c r="Z115" s="207"/>
      <c r="AA115" s="207"/>
      <c r="AB115" s="207"/>
      <c r="AC115" s="371"/>
      <c r="AD115" s="165">
        <v>0</v>
      </c>
      <c r="AE115" s="165">
        <v>4</v>
      </c>
      <c r="AF115" s="165">
        <v>0</v>
      </c>
      <c r="AG115" s="165">
        <v>0</v>
      </c>
      <c r="AH115" s="165">
        <v>6</v>
      </c>
      <c r="AI115" s="165">
        <v>0</v>
      </c>
      <c r="AJ115" s="165">
        <v>0</v>
      </c>
      <c r="AK115" s="171">
        <v>3</v>
      </c>
      <c r="AL115" s="165">
        <v>0</v>
      </c>
      <c r="AM115" s="165">
        <v>0</v>
      </c>
      <c r="AN115" s="165">
        <v>0</v>
      </c>
      <c r="AO115" s="165">
        <v>0</v>
      </c>
      <c r="AP115" s="165">
        <v>0</v>
      </c>
      <c r="AQ115" s="165">
        <v>0</v>
      </c>
      <c r="AR115" s="165">
        <v>0</v>
      </c>
      <c r="AS115" s="165">
        <v>0</v>
      </c>
      <c r="AT115" s="165">
        <v>0</v>
      </c>
      <c r="AU115" s="165">
        <v>0</v>
      </c>
      <c r="AV115" s="165">
        <v>0</v>
      </c>
      <c r="AW115" s="165">
        <v>0</v>
      </c>
      <c r="AX115" s="165">
        <v>0</v>
      </c>
      <c r="AY115" s="162" t="str">
        <f t="shared" ref="AY115:BS115" si="464">IF(AD115 = 0, "", AD115)</f>
        <v/>
      </c>
      <c r="AZ115" s="165">
        <f t="shared" si="464"/>
        <v>4</v>
      </c>
      <c r="BA115" s="163" t="str">
        <f t="shared" si="464"/>
        <v/>
      </c>
      <c r="BB115" s="163" t="str">
        <f t="shared" si="464"/>
        <v/>
      </c>
      <c r="BC115" s="165">
        <f t="shared" si="464"/>
        <v>6</v>
      </c>
      <c r="BD115" s="163" t="str">
        <f t="shared" si="464"/>
        <v/>
      </c>
      <c r="BE115" s="163" t="str">
        <f t="shared" si="464"/>
        <v/>
      </c>
      <c r="BF115" s="171">
        <f t="shared" si="464"/>
        <v>3</v>
      </c>
      <c r="BG115" s="163" t="str">
        <f t="shared" si="464"/>
        <v/>
      </c>
      <c r="BH115" s="163" t="str">
        <f t="shared" si="464"/>
        <v/>
      </c>
      <c r="BI115" s="163" t="str">
        <f t="shared" si="464"/>
        <v/>
      </c>
      <c r="BJ115" s="163" t="str">
        <f t="shared" si="464"/>
        <v/>
      </c>
      <c r="BK115" s="163" t="str">
        <f t="shared" si="464"/>
        <v/>
      </c>
      <c r="BL115" s="163" t="str">
        <f t="shared" si="464"/>
        <v/>
      </c>
      <c r="BM115" s="163" t="str">
        <f t="shared" si="464"/>
        <v/>
      </c>
      <c r="BN115" s="163" t="str">
        <f t="shared" si="464"/>
        <v/>
      </c>
      <c r="BO115" s="163" t="str">
        <f t="shared" si="464"/>
        <v/>
      </c>
      <c r="BP115" s="163" t="str">
        <f t="shared" si="464"/>
        <v/>
      </c>
      <c r="BQ115" s="163" t="str">
        <f t="shared" si="464"/>
        <v/>
      </c>
      <c r="BR115" s="163" t="str">
        <f t="shared" si="464"/>
        <v/>
      </c>
      <c r="BS115" s="173" t="str">
        <f t="shared" si="464"/>
        <v/>
      </c>
      <c r="BT115" s="175" t="e">
        <f>$AY115*Assembly!Z$4+$AZ115*Assembly!Z$5+$BA115*Assembly!Z$6+$BB115*Assembly!Z$7+$BC115*Assembly!Z$8+$BD115*Assembly!Z$9+$BE115*Assembly!Z$10+$BF115*Assembly!Z$11+$BG115*Assembly!Z$12+$BH115*Assembly!Z$13+$BI115*Assembly!Z$14+$BJ115*Assembly!Z$15+$BK115*Assembly!Z$16+$BL115*Assembly!Z$17+$BM115*Assembly!Z$18+$BN115*Assembly!Z$19+$BO115*Assembly!Z$20+$BP115*Assembly!Z$21+$BQ115*Assembly!Z$22+$BR115*Assembly!Z$23+$BS115*Assembly!Z$24</f>
        <v>#VALUE!</v>
      </c>
      <c r="BU115" s="165" t="e">
        <f t="shared" si="3"/>
        <v>#VALUE!</v>
      </c>
      <c r="BV115" s="176"/>
      <c r="BW115" s="165" t="e">
        <f>$AY115*Assembly!AD$4+$AZ115*Assembly!AD$5+$BA115*Assembly!AD$6+$BB115*Assembly!AD$7+$BC115*Assembly!AD$8+$BD115*Assembly!AD$9+$BE115*Assembly!AD$10+$BF115*Assembly!AD$11+$BG115*Assembly!AD$12+$BH115*Assembly!AD$13+$BI115*Assembly!AD$14+$BJ115*Assembly!AD$15+$BK115*Assembly!AD$16+$BL115*Assembly!AD$17+$BM115*Assembly!AD$18+$BN115*Assembly!AD$19+$BO115*Assembly!AD$20+$BP115*Assembly!AD$21+$BQ115*Assembly!AD$22+$BR115*Assembly!AD$23+$BS115*Assembly!AD$24</f>
        <v>#VALUE!</v>
      </c>
      <c r="BX115" s="180" t="e">
        <f t="shared" si="4"/>
        <v>#VALUE!</v>
      </c>
      <c r="BY115" s="181" t="e">
        <f t="shared" si="5"/>
        <v>#VALUE!</v>
      </c>
      <c r="BZ115" s="182" t="e">
        <f t="shared" si="6"/>
        <v>#VALUE!</v>
      </c>
      <c r="CA115" s="181" t="e">
        <f t="shared" si="7"/>
        <v>#VALUE!</v>
      </c>
      <c r="CB115" s="165" t="e">
        <f>$AY115*Assembly!Y$4+$AZ115*Assembly!Y$5+$BA115*Assembly!Y$6+$BB115*Assembly!Y$7+$BC115*Assembly!Y$8+$BD115*Assembly!Y$9+$BE115*Assembly!Y$10+$BF115*Assembly!Y$11+$BG115*Assembly!Y$12+$BH115*Assembly!Y$13+$BI115*Assembly!Y$14+$BJ115*Assembly!Y$15+$BK115*Assembly!Y$16+$BL115*Assembly!Y$17+$BM115*Assembly!Y$18+$BN115*Assembly!Y$19+$BO115*Assembly!Y$20+$BP115*Assembly!Y$21+$BQ115*Assembly!Y$22+$BR115*Assembly!Y$23+$BS115*Assembly!Y$24</f>
        <v>#VALUE!</v>
      </c>
      <c r="CC115" s="165" t="e">
        <f t="shared" si="8"/>
        <v>#VALUE!</v>
      </c>
      <c r="CD115" s="136" t="e">
        <f t="shared" si="9"/>
        <v>#VALUE!</v>
      </c>
      <c r="CE115" s="184" t="e">
        <f>$AY115*Assembly!AC$4+$AZ115*Assembly!AC$5+$BA115*Assembly!AC$6+$BB115*Assembly!AC$7+$BC115*Assembly!AC$8+$BD115*Assembly!AC$9+$BE115*Assembly!AC$10+$BF115*Assembly!AC$11+$BG115*Assembly!AC$12+$BH115*Assembly!AC$13+$BI115*Assembly!AC$14+$BJ115*Assembly!AC$15+$BK115*Assembly!AC$16+$BL115*Assembly!AC$17+$BM115*Assembly!AC$18+$BN115*Assembly!AC$19+$BO115*Assembly!AC$20+$BP115*Assembly!AC$21+$BQ115*Assembly!AC$22+$BR115*Assembly!AC$23+$BS115*Assembly!AC$24</f>
        <v>#VALUE!</v>
      </c>
      <c r="CF115" s="208" t="e">
        <f>$AY115*Assembly!M$4+$AZ115*Assembly!M$5+$BA115*Assembly!M$6+$BB115*Assembly!M$7+$BC115*Assembly!M$8+$BD115*Assembly!M$9+$BE115*Assembly!M$10+$BF115*Assembly!M$11+$BG115*Assembly!M$12+$BH115*Assembly!M$13+$BI115*Assembly!M$14+$BJ115*Assembly!M$15+$BK115*Assembly!M$16+$BL115*Assembly!M$17+$BM115*Assembly!M$18+$BN115*Assembly!M$19+$BO115*Assembly!M$20+$BP115*Assembly!M$21+$BQ115*Assembly!M$22+$BR115*Assembly!M$23+$BS115*Assembly!M$24</f>
        <v>#VALUE!</v>
      </c>
      <c r="CG115" s="208" t="e">
        <f>$AY115*Assembly!N$4+$AZ115*Assembly!N$5+$BA115*Assembly!N$6+$BB115*Assembly!N$7+$BC115*Assembly!N$8+$BD115*Assembly!N$9+$BE115*Assembly!N$10+$BF115*Assembly!N$11+$BG115*Assembly!N$12+$BH115*Assembly!N$13+$BI115*Assembly!N$14+$BJ115*Assembly!N$15+$BK115*Assembly!N$16+$BL115*Assembly!N$17+$BM115*Assembly!N$18+$BN115*Assembly!N$19+$BO115*Assembly!N$20+$BP115*Assembly!N$21+$BQ115*Assembly!N$22+$BR115*Assembly!N$23+$BS115*Assembly!N$24</f>
        <v>#VALUE!</v>
      </c>
      <c r="CH115" s="208" t="e">
        <f>$AY115*Assembly!O$4+$AZ115*Assembly!O$5+$BA115*Assembly!O$6+$BB115*Assembly!O$7+$BC115*Assembly!O$8+$BD115*Assembly!O$9+$BE115*Assembly!O$10+$BF115*Assembly!O$11+$BG115*Assembly!O$12+$BH115*Assembly!O$13+$BI115*Assembly!O$14+$BJ115*Assembly!O$15+$BK115*Assembly!O$16+$BL115*Assembly!O$17+$BM115*Assembly!O$18+$BN115*Assembly!O$19+$BO115*Assembly!O$20+$BP115*Assembly!O$21+$BQ115*Assembly!O$22+$BR115*Assembly!O$23+$BS115*Assembly!O$24</f>
        <v>#VALUE!</v>
      </c>
      <c r="CI115" s="203" t="e">
        <f>$AY115*Assembly!P$4+$AZ115*Assembly!P$5+$BA115*Assembly!P$6+$BB115*Assembly!P$7+$BC115*Assembly!P$8+$BD115*Assembly!P$9+$BE115*Assembly!P$10+$BF115*Assembly!P$11+$BG115*Assembly!P$12+$BH115*Assembly!P$13+$BI115*Assembly!P$14+$BJ115*Assembly!P$15+$BK115*Assembly!P$16+$BL115*Assembly!P$17+$BM115*Assembly!P$18+$BN115*Assembly!P$19+$BO115*Assembly!P$20+$BP115*Assembly!P$21+$BQ115*Assembly!P$22+$BR115*Assembly!P$23+$BS115*Assembly!P$24</f>
        <v>#VALUE!</v>
      </c>
      <c r="CJ115" s="203" t="e">
        <f>$AY115*Assembly!Q$4+$AZ115*Assembly!Q$5+$BA115*Assembly!Q$6+$BB115*Assembly!Q$7+$BC115*Assembly!Q$8+$BD115*Assembly!Q$9+$BE115*Assembly!Q$10+$BF115*Assembly!Q$11+$BG115*Assembly!Q$12+$BH115*Assembly!Q$13+$BI115*Assembly!Q$14+$BJ115*Assembly!Q$15+$BK115*Assembly!Q$16+$BL115*Assembly!Q$17+$BM115*Assembly!Q$18+$BN115*Assembly!Q$19+$BO115*Assembly!Q$20+$BP115*Assembly!Q$21+$BQ115*Assembly!Q$22+$BR115*Assembly!Q$23+$BS115*Assembly!Q$24</f>
        <v>#VALUE!</v>
      </c>
      <c r="CK115" s="208" t="e">
        <f>$AY115*Assembly!R$4+$AZ115*Assembly!R$5+$BA115*Assembly!R$6+$BB115*Assembly!R$7+$BC115*Assembly!R$8+$BD115*Assembly!R$9+$BE115*Assembly!R$10+$BF115*Assembly!R$11+$BG115*Assembly!R$12+$BH115*Assembly!R$13+$BI115*Assembly!R$14+$BJ115*Assembly!R$15+$BK115*Assembly!R$16+$BL115*Assembly!R$17+$BM115*Assembly!R$18+$BN115*Assembly!R$19+$BO115*Assembly!R$20+$BP115*Assembly!R$21+$BQ115*Assembly!R$22+$BR115*Assembly!R$23+$BS115*Assembly!R$24</f>
        <v>#VALUE!</v>
      </c>
      <c r="CL115" s="203" t="e">
        <f>$AY115*Assembly!S$4+$AZ115*Assembly!S$5+$BA115*Assembly!S$6+$BB115*Assembly!S$7+$BC115*Assembly!S$8+$BD115*Assembly!S$9+$BE115*Assembly!S$10+$BF115*Assembly!S$11+$BG115*Assembly!S$12+$BH115*Assembly!S$13+$BI115*Assembly!S$14+$BJ115*Assembly!S$15+$BK115*Assembly!S$16+$BL115*Assembly!S$17+$BM115*Assembly!S$18+$BN115*Assembly!S$19+$BO115*Assembly!S$20+$BP115*Assembly!S$21+$BQ115*Assembly!S$22+$BR115*Assembly!S$23+$BS115*Assembly!S$24</f>
        <v>#VALUE!</v>
      </c>
      <c r="CM115" s="203" t="e">
        <f>$AY115*Assembly!T$4+$AZ115*Assembly!T$5+$BA115*Assembly!T$6+$BB115*Assembly!T$7+$BC115*Assembly!T$8+$BD115*Assembly!T$9+$BE115*Assembly!T$10+$BF115*Assembly!T$11+$BG115*Assembly!T$12+$BH115*Assembly!T$13+$BI115*Assembly!T$14+$BJ115*Assembly!T$15+$BK115*Assembly!T$16+$BL115*Assembly!T$17+$BM115*Assembly!T$18+$BN115*Assembly!T$19+$BO115*Assembly!T$20+$BP115*Assembly!T$21+$BQ115*Assembly!T$22+$BR115*Assembly!T$23+$BS115*Assembly!T$24</f>
        <v>#VALUE!</v>
      </c>
      <c r="CN115" s="203" t="e">
        <f>$AY115*Assembly!U$4+$AZ115*Assembly!U$5+$BA115*Assembly!U$6+$BB115*Assembly!U$7+$BC115*Assembly!U$8+$BD115*Assembly!U$9+$BE115*Assembly!U$10+$BF115*Assembly!U$11+$BG115*Assembly!U$12+$BH115*Assembly!U$13+$BI115*Assembly!U$14+$BJ115*Assembly!U$15+$BK115*Assembly!U$16+$BL115*Assembly!U$17+$BM115*Assembly!U$18+$BN115*Assembly!U$19+$BO115*Assembly!U$20+$BP115*Assembly!U$21+$BQ115*Assembly!U$22+$BR115*Assembly!U$23+$BS115*Assembly!U$24</f>
        <v>#VALUE!</v>
      </c>
      <c r="CO115" s="208" t="e">
        <f>$AY115*Assembly!V$4+$AZ115*Assembly!V$5+$BA115*Assembly!V$6+$BB115*Assembly!V$7+$BC115*Assembly!V$8+$BD115*Assembly!V$9+$BE115*Assembly!V$10+$BF115*Assembly!V$11+$BG115*Assembly!V$12+$BH115*Assembly!V$13+$BI115*Assembly!V$14+$BJ115*Assembly!V$15+$BK115*Assembly!V$16+$BL115*Assembly!V$17+$BM115*Assembly!V$18+$BN115*Assembly!V$19+$BO115*Assembly!V$20+$BP115*Assembly!V$21+$BQ115*Assembly!V$22+$BR115*Assembly!V$23+$BS115*Assembly!V$24</f>
        <v>#VALUE!</v>
      </c>
      <c r="CP115" s="208" t="e">
        <f>CF115*Refining!$F$3</f>
        <v>#VALUE!</v>
      </c>
      <c r="CQ115" s="208" t="e">
        <f>CG115*Refining!$F$4</f>
        <v>#VALUE!</v>
      </c>
      <c r="CR115" s="208" t="e">
        <f>CH115*Refining!$F$5</f>
        <v>#VALUE!</v>
      </c>
      <c r="CS115" s="208" t="e">
        <f>CI115*Refining!$F$6</f>
        <v>#VALUE!</v>
      </c>
      <c r="CT115" s="208" t="e">
        <f>CJ115*Refining!$F$7</f>
        <v>#VALUE!</v>
      </c>
      <c r="CU115" s="208" t="e">
        <f>CK115*Refining!$F$8</f>
        <v>#VALUE!</v>
      </c>
      <c r="CV115" s="208" t="e">
        <f>CL115*Refining!$F$9</f>
        <v>#VALUE!</v>
      </c>
      <c r="CW115" s="208" t="e">
        <f>CM115*Refining!$F$10</f>
        <v>#VALUE!</v>
      </c>
      <c r="CX115" s="208" t="e">
        <f>CN115*Refining!$F$11</f>
        <v>#VALUE!</v>
      </c>
      <c r="CY115" s="208" t="e">
        <f>CO115*Refining!$F$12</f>
        <v>#VALUE!</v>
      </c>
      <c r="CZ115" s="190" t="e">
        <f t="shared" ref="CZ115:DS115" si="465">IF(CF115 = 0, "", CF115)</f>
        <v>#VALUE!</v>
      </c>
      <c r="DA115" s="191" t="e">
        <f t="shared" si="465"/>
        <v>#VALUE!</v>
      </c>
      <c r="DB115" s="191" t="e">
        <f t="shared" si="465"/>
        <v>#VALUE!</v>
      </c>
      <c r="DC115" s="191" t="e">
        <f t="shared" si="465"/>
        <v>#VALUE!</v>
      </c>
      <c r="DD115" s="193" t="e">
        <f t="shared" si="465"/>
        <v>#VALUE!</v>
      </c>
      <c r="DE115" s="191" t="e">
        <f t="shared" si="465"/>
        <v>#VALUE!</v>
      </c>
      <c r="DF115" s="193" t="e">
        <f t="shared" si="465"/>
        <v>#VALUE!</v>
      </c>
      <c r="DG115" s="193" t="e">
        <f t="shared" si="465"/>
        <v>#VALUE!</v>
      </c>
      <c r="DH115" s="191" t="e">
        <f t="shared" si="465"/>
        <v>#VALUE!</v>
      </c>
      <c r="DI115" s="195" t="e">
        <f t="shared" si="465"/>
        <v>#VALUE!</v>
      </c>
      <c r="DJ115" s="190" t="e">
        <f t="shared" si="465"/>
        <v>#VALUE!</v>
      </c>
      <c r="DK115" s="191" t="e">
        <f t="shared" si="465"/>
        <v>#VALUE!</v>
      </c>
      <c r="DL115" s="191" t="e">
        <f t="shared" si="465"/>
        <v>#VALUE!</v>
      </c>
      <c r="DM115" s="191" t="e">
        <f t="shared" si="465"/>
        <v>#VALUE!</v>
      </c>
      <c r="DN115" s="193" t="e">
        <f t="shared" si="465"/>
        <v>#VALUE!</v>
      </c>
      <c r="DO115" s="191" t="e">
        <f t="shared" si="465"/>
        <v>#VALUE!</v>
      </c>
      <c r="DP115" s="191" t="e">
        <f t="shared" si="465"/>
        <v>#VALUE!</v>
      </c>
      <c r="DQ115" s="191" t="e">
        <f t="shared" si="465"/>
        <v>#VALUE!</v>
      </c>
      <c r="DR115" s="191" t="e">
        <f t="shared" si="465"/>
        <v>#VALUE!</v>
      </c>
      <c r="DS115" s="195" t="e">
        <f t="shared" si="465"/>
        <v>#VALUE!</v>
      </c>
      <c r="DT115" s="190" t="e">
        <f t="shared" si="11"/>
        <v>#VALUE!</v>
      </c>
      <c r="DU115" s="197" t="e">
        <f t="shared" si="12"/>
        <v>#VALUE!</v>
      </c>
      <c r="DV115" s="165" t="e">
        <f>CZ115*'Ores &amp; Ingots'!$C$3+DA115*'Ores &amp; Ingots'!$C$4+DB115*'Ores &amp; Ingots'!$C$5+DC115*'Ores &amp; Ingots'!$C$6+DD115*'Ores &amp; Ingots'!$C$7+DE115*'Ores &amp; Ingots'!$C$8+DF115*'Ores &amp; Ingots'!$C$9+DG115*'Ores &amp; Ingots'!$C$10+DH115*'Ores &amp; Ingots'!$C$11+DI115*'Ores &amp; Ingots'!$C$12</f>
        <v>#VALUE!</v>
      </c>
      <c r="DW115" s="165" t="e">
        <f>DJ115*'Ores &amp; Ingots'!$B$3+DK115*'Ores &amp; Ingots'!$B$4+DL115*'Ores &amp; Ingots'!$B$5+DM115*'Ores &amp; Ingots'!$B$6+DN115*'Ores &amp; Ingots'!$B$7+DO115*'Ores &amp; Ingots'!$B$8+DP115*'Ores &amp; Ingots'!$B$9+DQ115*'Ores &amp; Ingots'!$B$10+DR115*'Ores &amp; Ingots'!$B$11+DS115*'Ores &amp; Ingots'!$B$12</f>
        <v>#VALUE!</v>
      </c>
      <c r="DX115" s="197" t="e">
        <f>CZ115*Refining!$G$3+DA115*Refining!$G$4+DB115*Refining!$G$5+DC115*Refining!$G$6+DD115*Refining!$G$7+DE115*Refining!$G$8+DF115*Refining!$G$9+DG115*Refining!$G$10+DH115*Refining!$G$11+DI115*Refining!$G$12</f>
        <v>#VALUE!</v>
      </c>
      <c r="DY115" s="197" t="e">
        <f t="shared" si="13"/>
        <v>#VALUE!</v>
      </c>
      <c r="DZ115" s="199" t="e">
        <f t="shared" si="14"/>
        <v>#VALUE!</v>
      </c>
      <c r="EA115" s="190" t="e">
        <f t="shared" si="15"/>
        <v>#VALUE!</v>
      </c>
      <c r="EB115" s="200" t="e">
        <f t="shared" ref="EB115:EC115" si="466">EA115/60</f>
        <v>#VALUE!</v>
      </c>
      <c r="EC115" s="200" t="e">
        <f t="shared" si="466"/>
        <v>#VALUE!</v>
      </c>
      <c r="ED115" s="190" t="e">
        <f t="shared" si="17"/>
        <v>#VALUE!</v>
      </c>
      <c r="EE115" s="200" t="e">
        <f t="shared" ref="EE115:EF115" si="467">ED115/1000</f>
        <v>#VALUE!</v>
      </c>
      <c r="EF115" s="201" t="e">
        <f t="shared" si="467"/>
        <v>#VALUE!</v>
      </c>
      <c r="EG115" s="136" t="e">
        <f t="shared" si="19"/>
        <v>#VALUE!</v>
      </c>
      <c r="EH115" s="138" t="e">
        <f t="shared" si="20"/>
        <v>#VALUE!</v>
      </c>
      <c r="EI115" s="133" t="s">
        <v>28</v>
      </c>
    </row>
    <row r="116" spans="1:139" ht="12.75" x14ac:dyDescent="0.2">
      <c r="A116" s="864"/>
      <c r="B116" s="135" t="s">
        <v>337</v>
      </c>
      <c r="C116" s="137" t="s">
        <v>156</v>
      </c>
      <c r="D116" s="137">
        <v>1</v>
      </c>
      <c r="E116" s="137">
        <v>1</v>
      </c>
      <c r="F116" s="137">
        <v>1</v>
      </c>
      <c r="G116" s="141">
        <f t="shared" si="0"/>
        <v>15.625</v>
      </c>
      <c r="H116" s="142">
        <v>10</v>
      </c>
      <c r="I116" s="142">
        <v>10</v>
      </c>
      <c r="J116" s="144">
        <f>H116/Main!$D$9</f>
        <v>2</v>
      </c>
      <c r="K116" s="144">
        <f>I116/Main!$D$10</f>
        <v>5</v>
      </c>
      <c r="L116" s="144">
        <f t="shared" si="1"/>
        <v>2.5</v>
      </c>
      <c r="M116" s="144">
        <v>1</v>
      </c>
      <c r="N116" s="306">
        <v>30</v>
      </c>
      <c r="O116" s="149">
        <v>30</v>
      </c>
      <c r="P116" s="150"/>
      <c r="Q116" s="153"/>
      <c r="R116" s="150"/>
      <c r="S116" s="155"/>
      <c r="T116" s="155"/>
      <c r="U116" s="150"/>
      <c r="V116" s="150"/>
      <c r="W116" s="155"/>
      <c r="X116" s="155"/>
      <c r="Y116" s="150"/>
      <c r="Z116" s="150"/>
      <c r="AA116" s="150"/>
      <c r="AB116" s="150"/>
      <c r="AC116" s="370" t="s">
        <v>220</v>
      </c>
      <c r="AD116" s="165">
        <v>2</v>
      </c>
      <c r="AE116" s="165">
        <v>0</v>
      </c>
      <c r="AF116" s="165">
        <v>0</v>
      </c>
      <c r="AG116" s="165">
        <v>0</v>
      </c>
      <c r="AH116" s="165">
        <v>0</v>
      </c>
      <c r="AI116" s="165">
        <v>0</v>
      </c>
      <c r="AJ116" s="165">
        <v>0</v>
      </c>
      <c r="AK116" s="171">
        <v>3</v>
      </c>
      <c r="AL116" s="165">
        <v>0</v>
      </c>
      <c r="AM116" s="165">
        <v>0</v>
      </c>
      <c r="AN116" s="165">
        <v>0</v>
      </c>
      <c r="AO116" s="165">
        <v>0</v>
      </c>
      <c r="AP116" s="165">
        <v>0</v>
      </c>
      <c r="AQ116" s="165">
        <v>0</v>
      </c>
      <c r="AR116" s="165">
        <v>0</v>
      </c>
      <c r="AS116" s="165">
        <v>0</v>
      </c>
      <c r="AT116" s="165">
        <v>0</v>
      </c>
      <c r="AU116" s="165">
        <v>0</v>
      </c>
      <c r="AV116" s="165">
        <v>0</v>
      </c>
      <c r="AW116" s="165">
        <v>0</v>
      </c>
      <c r="AX116" s="165">
        <v>0</v>
      </c>
      <c r="AY116" s="175">
        <f t="shared" ref="AY116:BS116" si="468">IF(AD116 = 0, "", AD116)</f>
        <v>2</v>
      </c>
      <c r="AZ116" s="163" t="str">
        <f t="shared" si="468"/>
        <v/>
      </c>
      <c r="BA116" s="163" t="str">
        <f t="shared" si="468"/>
        <v/>
      </c>
      <c r="BB116" s="163" t="str">
        <f t="shared" si="468"/>
        <v/>
      </c>
      <c r="BC116" s="163" t="str">
        <f t="shared" si="468"/>
        <v/>
      </c>
      <c r="BD116" s="163" t="str">
        <f t="shared" si="468"/>
        <v/>
      </c>
      <c r="BE116" s="163" t="str">
        <f t="shared" si="468"/>
        <v/>
      </c>
      <c r="BF116" s="171">
        <f t="shared" si="468"/>
        <v>3</v>
      </c>
      <c r="BG116" s="163" t="str">
        <f t="shared" si="468"/>
        <v/>
      </c>
      <c r="BH116" s="163" t="str">
        <f t="shared" si="468"/>
        <v/>
      </c>
      <c r="BI116" s="163" t="str">
        <f t="shared" si="468"/>
        <v/>
      </c>
      <c r="BJ116" s="163" t="str">
        <f t="shared" si="468"/>
        <v/>
      </c>
      <c r="BK116" s="163" t="str">
        <f t="shared" si="468"/>
        <v/>
      </c>
      <c r="BL116" s="163" t="str">
        <f t="shared" si="468"/>
        <v/>
      </c>
      <c r="BM116" s="163" t="str">
        <f t="shared" si="468"/>
        <v/>
      </c>
      <c r="BN116" s="163" t="str">
        <f t="shared" si="468"/>
        <v/>
      </c>
      <c r="BO116" s="163" t="str">
        <f t="shared" si="468"/>
        <v/>
      </c>
      <c r="BP116" s="163" t="str">
        <f t="shared" si="468"/>
        <v/>
      </c>
      <c r="BQ116" s="163" t="str">
        <f t="shared" si="468"/>
        <v/>
      </c>
      <c r="BR116" s="163" t="str">
        <f t="shared" si="468"/>
        <v/>
      </c>
      <c r="BS116" s="173" t="str">
        <f t="shared" si="468"/>
        <v/>
      </c>
      <c r="BT116" s="175" t="e">
        <f>$AY116*Assembly!Z$4+$AZ116*Assembly!Z$5+$BA116*Assembly!Z$6+$BB116*Assembly!Z$7+$BC116*Assembly!Z$8+$BD116*Assembly!Z$9+$BE116*Assembly!Z$10+$BF116*Assembly!Z$11+$BG116*Assembly!Z$12+$BH116*Assembly!Z$13+$BI116*Assembly!Z$14+$BJ116*Assembly!Z$15+$BK116*Assembly!Z$16+$BL116*Assembly!Z$17+$BM116*Assembly!Z$18+$BN116*Assembly!Z$19+$BO116*Assembly!Z$20+$BP116*Assembly!Z$21+$BQ116*Assembly!Z$22+$BR116*Assembly!Z$23+$BS116*Assembly!Z$24</f>
        <v>#VALUE!</v>
      </c>
      <c r="BU116" s="165" t="e">
        <f t="shared" si="3"/>
        <v>#VALUE!</v>
      </c>
      <c r="BV116" s="176"/>
      <c r="BW116" s="165" t="e">
        <f>$AY116*Assembly!AD$4+$AZ116*Assembly!AD$5+$BA116*Assembly!AD$6+$BB116*Assembly!AD$7+$BC116*Assembly!AD$8+$BD116*Assembly!AD$9+$BE116*Assembly!AD$10+$BF116*Assembly!AD$11+$BG116*Assembly!AD$12+$BH116*Assembly!AD$13+$BI116*Assembly!AD$14+$BJ116*Assembly!AD$15+$BK116*Assembly!AD$16+$BL116*Assembly!AD$17+$BM116*Assembly!AD$18+$BN116*Assembly!AD$19+$BO116*Assembly!AD$20+$BP116*Assembly!AD$21+$BQ116*Assembly!AD$22+$BR116*Assembly!AD$23+$BS116*Assembly!AD$24</f>
        <v>#VALUE!</v>
      </c>
      <c r="BX116" s="180" t="e">
        <f t="shared" si="4"/>
        <v>#VALUE!</v>
      </c>
      <c r="BY116" s="181" t="e">
        <f t="shared" si="5"/>
        <v>#VALUE!</v>
      </c>
      <c r="BZ116" s="182" t="e">
        <f t="shared" si="6"/>
        <v>#VALUE!</v>
      </c>
      <c r="CA116" s="181" t="e">
        <f t="shared" si="7"/>
        <v>#VALUE!</v>
      </c>
      <c r="CB116" s="165" t="e">
        <f>$AY116*Assembly!Y$4+$AZ116*Assembly!Y$5+$BA116*Assembly!Y$6+$BB116*Assembly!Y$7+$BC116*Assembly!Y$8+$BD116*Assembly!Y$9+$BE116*Assembly!Y$10+$BF116*Assembly!Y$11+$BG116*Assembly!Y$12+$BH116*Assembly!Y$13+$BI116*Assembly!Y$14+$BJ116*Assembly!Y$15+$BK116*Assembly!Y$16+$BL116*Assembly!Y$17+$BM116*Assembly!Y$18+$BN116*Assembly!Y$19+$BO116*Assembly!Y$20+$BP116*Assembly!Y$21+$BQ116*Assembly!Y$22+$BR116*Assembly!Y$23+$BS116*Assembly!Y$24</f>
        <v>#VALUE!</v>
      </c>
      <c r="CC116" s="165" t="e">
        <f t="shared" si="8"/>
        <v>#VALUE!</v>
      </c>
      <c r="CD116" s="136" t="e">
        <f t="shared" si="9"/>
        <v>#VALUE!</v>
      </c>
      <c r="CE116" s="184" t="e">
        <f>$AY116*Assembly!AC$4+$AZ116*Assembly!AC$5+$BA116*Assembly!AC$6+$BB116*Assembly!AC$7+$BC116*Assembly!AC$8+$BD116*Assembly!AC$9+$BE116*Assembly!AC$10+$BF116*Assembly!AC$11+$BG116*Assembly!AC$12+$BH116*Assembly!AC$13+$BI116*Assembly!AC$14+$BJ116*Assembly!AC$15+$BK116*Assembly!AC$16+$BL116*Assembly!AC$17+$BM116*Assembly!AC$18+$BN116*Assembly!AC$19+$BO116*Assembly!AC$20+$BP116*Assembly!AC$21+$BQ116*Assembly!AC$22+$BR116*Assembly!AC$23+$BS116*Assembly!AC$24</f>
        <v>#VALUE!</v>
      </c>
      <c r="CF116" s="153" t="e">
        <f>$AY116*Assembly!M$4+$AZ116*Assembly!M$5+$BA116*Assembly!M$6+$BB116*Assembly!M$7+$BC116*Assembly!M$8+$BD116*Assembly!M$9+$BE116*Assembly!M$10+$BF116*Assembly!M$11+$BG116*Assembly!M$12+$BH116*Assembly!M$13+$BI116*Assembly!M$14+$BJ116*Assembly!M$15+$BK116*Assembly!M$16+$BL116*Assembly!M$17+$BM116*Assembly!M$18+$BN116*Assembly!M$19+$BO116*Assembly!M$20+$BP116*Assembly!M$21+$BQ116*Assembly!M$22+$BR116*Assembly!M$23+$BS116*Assembly!M$24</f>
        <v>#VALUE!</v>
      </c>
      <c r="CG116" s="153" t="e">
        <f>$AY116*Assembly!N$4+$AZ116*Assembly!N$5+$BA116*Assembly!N$6+$BB116*Assembly!N$7+$BC116*Assembly!N$8+$BD116*Assembly!N$9+$BE116*Assembly!N$10+$BF116*Assembly!N$11+$BG116*Assembly!N$12+$BH116*Assembly!N$13+$BI116*Assembly!N$14+$BJ116*Assembly!N$15+$BK116*Assembly!N$16+$BL116*Assembly!N$17+$BM116*Assembly!N$18+$BN116*Assembly!N$19+$BO116*Assembly!N$20+$BP116*Assembly!N$21+$BQ116*Assembly!N$22+$BR116*Assembly!N$23+$BS116*Assembly!N$24</f>
        <v>#VALUE!</v>
      </c>
      <c r="CH116" s="153" t="e">
        <f>$AY116*Assembly!O$4+$AZ116*Assembly!O$5+$BA116*Assembly!O$6+$BB116*Assembly!O$7+$BC116*Assembly!O$8+$BD116*Assembly!O$9+$BE116*Assembly!O$10+$BF116*Assembly!O$11+$BG116*Assembly!O$12+$BH116*Assembly!O$13+$BI116*Assembly!O$14+$BJ116*Assembly!O$15+$BK116*Assembly!O$16+$BL116*Assembly!O$17+$BM116*Assembly!O$18+$BN116*Assembly!O$19+$BO116*Assembly!O$20+$BP116*Assembly!O$21+$BQ116*Assembly!O$22+$BR116*Assembly!O$23+$BS116*Assembly!O$24</f>
        <v>#VALUE!</v>
      </c>
      <c r="CI116" s="142" t="e">
        <f>$AY116*Assembly!P$4+$AZ116*Assembly!P$5+$BA116*Assembly!P$6+$BB116*Assembly!P$7+$BC116*Assembly!P$8+$BD116*Assembly!P$9+$BE116*Assembly!P$10+$BF116*Assembly!P$11+$BG116*Assembly!P$12+$BH116*Assembly!P$13+$BI116*Assembly!P$14+$BJ116*Assembly!P$15+$BK116*Assembly!P$16+$BL116*Assembly!P$17+$BM116*Assembly!P$18+$BN116*Assembly!P$19+$BO116*Assembly!P$20+$BP116*Assembly!P$21+$BQ116*Assembly!P$22+$BR116*Assembly!P$23+$BS116*Assembly!P$24</f>
        <v>#VALUE!</v>
      </c>
      <c r="CJ116" s="142" t="e">
        <f>$AY116*Assembly!Q$4+$AZ116*Assembly!Q$5+$BA116*Assembly!Q$6+$BB116*Assembly!Q$7+$BC116*Assembly!Q$8+$BD116*Assembly!Q$9+$BE116*Assembly!Q$10+$BF116*Assembly!Q$11+$BG116*Assembly!Q$12+$BH116*Assembly!Q$13+$BI116*Assembly!Q$14+$BJ116*Assembly!Q$15+$BK116*Assembly!Q$16+$BL116*Assembly!Q$17+$BM116*Assembly!Q$18+$BN116*Assembly!Q$19+$BO116*Assembly!Q$20+$BP116*Assembly!Q$21+$BQ116*Assembly!Q$22+$BR116*Assembly!Q$23+$BS116*Assembly!Q$24</f>
        <v>#VALUE!</v>
      </c>
      <c r="CK116" s="153" t="e">
        <f>$AY116*Assembly!R$4+$AZ116*Assembly!R$5+$BA116*Assembly!R$6+$BB116*Assembly!R$7+$BC116*Assembly!R$8+$BD116*Assembly!R$9+$BE116*Assembly!R$10+$BF116*Assembly!R$11+$BG116*Assembly!R$12+$BH116*Assembly!R$13+$BI116*Assembly!R$14+$BJ116*Assembly!R$15+$BK116*Assembly!R$16+$BL116*Assembly!R$17+$BM116*Assembly!R$18+$BN116*Assembly!R$19+$BO116*Assembly!R$20+$BP116*Assembly!R$21+$BQ116*Assembly!R$22+$BR116*Assembly!R$23+$BS116*Assembly!R$24</f>
        <v>#VALUE!</v>
      </c>
      <c r="CL116" s="142" t="e">
        <f>$AY116*Assembly!S$4+$AZ116*Assembly!S$5+$BA116*Assembly!S$6+$BB116*Assembly!S$7+$BC116*Assembly!S$8+$BD116*Assembly!S$9+$BE116*Assembly!S$10+$BF116*Assembly!S$11+$BG116*Assembly!S$12+$BH116*Assembly!S$13+$BI116*Assembly!S$14+$BJ116*Assembly!S$15+$BK116*Assembly!S$16+$BL116*Assembly!S$17+$BM116*Assembly!S$18+$BN116*Assembly!S$19+$BO116*Assembly!S$20+$BP116*Assembly!S$21+$BQ116*Assembly!S$22+$BR116*Assembly!S$23+$BS116*Assembly!S$24</f>
        <v>#VALUE!</v>
      </c>
      <c r="CM116" s="142" t="e">
        <f>$AY116*Assembly!T$4+$AZ116*Assembly!T$5+$BA116*Assembly!T$6+$BB116*Assembly!T$7+$BC116*Assembly!T$8+$BD116*Assembly!T$9+$BE116*Assembly!T$10+$BF116*Assembly!T$11+$BG116*Assembly!T$12+$BH116*Assembly!T$13+$BI116*Assembly!T$14+$BJ116*Assembly!T$15+$BK116*Assembly!T$16+$BL116*Assembly!T$17+$BM116*Assembly!T$18+$BN116*Assembly!T$19+$BO116*Assembly!T$20+$BP116*Assembly!T$21+$BQ116*Assembly!T$22+$BR116*Assembly!T$23+$BS116*Assembly!T$24</f>
        <v>#VALUE!</v>
      </c>
      <c r="CN116" s="142" t="e">
        <f>$AY116*Assembly!U$4+$AZ116*Assembly!U$5+$BA116*Assembly!U$6+$BB116*Assembly!U$7+$BC116*Assembly!U$8+$BD116*Assembly!U$9+$BE116*Assembly!U$10+$BF116*Assembly!U$11+$BG116*Assembly!U$12+$BH116*Assembly!U$13+$BI116*Assembly!U$14+$BJ116*Assembly!U$15+$BK116*Assembly!U$16+$BL116*Assembly!U$17+$BM116*Assembly!U$18+$BN116*Assembly!U$19+$BO116*Assembly!U$20+$BP116*Assembly!U$21+$BQ116*Assembly!U$22+$BR116*Assembly!U$23+$BS116*Assembly!U$24</f>
        <v>#VALUE!</v>
      </c>
      <c r="CO116" s="153" t="e">
        <f>$AY116*Assembly!V$4+$AZ116*Assembly!V$5+$BA116*Assembly!V$6+$BB116*Assembly!V$7+$BC116*Assembly!V$8+$BD116*Assembly!V$9+$BE116*Assembly!V$10+$BF116*Assembly!V$11+$BG116*Assembly!V$12+$BH116*Assembly!V$13+$BI116*Assembly!V$14+$BJ116*Assembly!V$15+$BK116*Assembly!V$16+$BL116*Assembly!V$17+$BM116*Assembly!V$18+$BN116*Assembly!V$19+$BO116*Assembly!V$20+$BP116*Assembly!V$21+$BQ116*Assembly!V$22+$BR116*Assembly!V$23+$BS116*Assembly!V$24</f>
        <v>#VALUE!</v>
      </c>
      <c r="CP116" s="153" t="e">
        <f>CF116*Refining!$F$3</f>
        <v>#VALUE!</v>
      </c>
      <c r="CQ116" s="153" t="e">
        <f>CG116*Refining!$F$4</f>
        <v>#VALUE!</v>
      </c>
      <c r="CR116" s="153" t="e">
        <f>CH116*Refining!$F$5</f>
        <v>#VALUE!</v>
      </c>
      <c r="CS116" s="153" t="e">
        <f>CI116*Refining!$F$6</f>
        <v>#VALUE!</v>
      </c>
      <c r="CT116" s="153" t="e">
        <f>CJ116*Refining!$F$7</f>
        <v>#VALUE!</v>
      </c>
      <c r="CU116" s="153" t="e">
        <f>CK116*Refining!$F$8</f>
        <v>#VALUE!</v>
      </c>
      <c r="CV116" s="153" t="e">
        <f>CL116*Refining!$F$9</f>
        <v>#VALUE!</v>
      </c>
      <c r="CW116" s="153" t="e">
        <f>CM116*Refining!$F$10</f>
        <v>#VALUE!</v>
      </c>
      <c r="CX116" s="153" t="e">
        <f>CN116*Refining!$F$11</f>
        <v>#VALUE!</v>
      </c>
      <c r="CY116" s="153" t="e">
        <f>CO116*Refining!$F$12</f>
        <v>#VALUE!</v>
      </c>
      <c r="CZ116" s="190" t="e">
        <f t="shared" ref="CZ116:DS116" si="469">IF(CF116 = 0, "", CF116)</f>
        <v>#VALUE!</v>
      </c>
      <c r="DA116" s="191" t="e">
        <f t="shared" si="469"/>
        <v>#VALUE!</v>
      </c>
      <c r="DB116" s="191" t="e">
        <f t="shared" si="469"/>
        <v>#VALUE!</v>
      </c>
      <c r="DC116" s="191" t="e">
        <f t="shared" si="469"/>
        <v>#VALUE!</v>
      </c>
      <c r="DD116" s="193" t="e">
        <f t="shared" si="469"/>
        <v>#VALUE!</v>
      </c>
      <c r="DE116" s="191" t="e">
        <f t="shared" si="469"/>
        <v>#VALUE!</v>
      </c>
      <c r="DF116" s="193" t="e">
        <f t="shared" si="469"/>
        <v>#VALUE!</v>
      </c>
      <c r="DG116" s="193" t="e">
        <f t="shared" si="469"/>
        <v>#VALUE!</v>
      </c>
      <c r="DH116" s="191" t="e">
        <f t="shared" si="469"/>
        <v>#VALUE!</v>
      </c>
      <c r="DI116" s="195" t="e">
        <f t="shared" si="469"/>
        <v>#VALUE!</v>
      </c>
      <c r="DJ116" s="190" t="e">
        <f t="shared" si="469"/>
        <v>#VALUE!</v>
      </c>
      <c r="DK116" s="191" t="e">
        <f t="shared" si="469"/>
        <v>#VALUE!</v>
      </c>
      <c r="DL116" s="191" t="e">
        <f t="shared" si="469"/>
        <v>#VALUE!</v>
      </c>
      <c r="DM116" s="191" t="e">
        <f t="shared" si="469"/>
        <v>#VALUE!</v>
      </c>
      <c r="DN116" s="193" t="e">
        <f t="shared" si="469"/>
        <v>#VALUE!</v>
      </c>
      <c r="DO116" s="191" t="e">
        <f t="shared" si="469"/>
        <v>#VALUE!</v>
      </c>
      <c r="DP116" s="191" t="e">
        <f t="shared" si="469"/>
        <v>#VALUE!</v>
      </c>
      <c r="DQ116" s="191" t="e">
        <f t="shared" si="469"/>
        <v>#VALUE!</v>
      </c>
      <c r="DR116" s="191" t="e">
        <f t="shared" si="469"/>
        <v>#VALUE!</v>
      </c>
      <c r="DS116" s="195" t="e">
        <f t="shared" si="469"/>
        <v>#VALUE!</v>
      </c>
      <c r="DT116" s="190" t="e">
        <f t="shared" si="11"/>
        <v>#VALUE!</v>
      </c>
      <c r="DU116" s="197" t="e">
        <f t="shared" si="12"/>
        <v>#VALUE!</v>
      </c>
      <c r="DV116" s="165" t="e">
        <f>CZ116*'Ores &amp; Ingots'!$C$3+DA116*'Ores &amp; Ingots'!$C$4+DB116*'Ores &amp; Ingots'!$C$5+DC116*'Ores &amp; Ingots'!$C$6+DD116*'Ores &amp; Ingots'!$C$7+DE116*'Ores &amp; Ingots'!$C$8+DF116*'Ores &amp; Ingots'!$C$9+DG116*'Ores &amp; Ingots'!$C$10+DH116*'Ores &amp; Ingots'!$C$11+DI116*'Ores &amp; Ingots'!$C$12</f>
        <v>#VALUE!</v>
      </c>
      <c r="DW116" s="165" t="e">
        <f>DJ116*'Ores &amp; Ingots'!$B$3+DK116*'Ores &amp; Ingots'!$B$4+DL116*'Ores &amp; Ingots'!$B$5+DM116*'Ores &amp; Ingots'!$B$6+DN116*'Ores &amp; Ingots'!$B$7+DO116*'Ores &amp; Ingots'!$B$8+DP116*'Ores &amp; Ingots'!$B$9+DQ116*'Ores &amp; Ingots'!$B$10+DR116*'Ores &amp; Ingots'!$B$11+DS116*'Ores &amp; Ingots'!$B$12</f>
        <v>#VALUE!</v>
      </c>
      <c r="DX116" s="197" t="e">
        <f>CZ116*Refining!$G$3+DA116*Refining!$G$4+DB116*Refining!$G$5+DC116*Refining!$G$6+DD116*Refining!$G$7+DE116*Refining!$G$8+DF116*Refining!$G$9+DG116*Refining!$G$10+DH116*Refining!$G$11+DI116*Refining!$G$12</f>
        <v>#VALUE!</v>
      </c>
      <c r="DY116" s="197" t="e">
        <f t="shared" si="13"/>
        <v>#VALUE!</v>
      </c>
      <c r="DZ116" s="199" t="e">
        <f t="shared" si="14"/>
        <v>#VALUE!</v>
      </c>
      <c r="EA116" s="190" t="e">
        <f t="shared" si="15"/>
        <v>#VALUE!</v>
      </c>
      <c r="EB116" s="200" t="e">
        <f t="shared" ref="EB116:EC116" si="470">EA116/60</f>
        <v>#VALUE!</v>
      </c>
      <c r="EC116" s="200" t="e">
        <f t="shared" si="470"/>
        <v>#VALUE!</v>
      </c>
      <c r="ED116" s="190" t="e">
        <f t="shared" si="17"/>
        <v>#VALUE!</v>
      </c>
      <c r="EE116" s="200" t="e">
        <f t="shared" ref="EE116:EF116" si="471">ED116/1000</f>
        <v>#VALUE!</v>
      </c>
      <c r="EF116" s="201" t="e">
        <f t="shared" si="471"/>
        <v>#VALUE!</v>
      </c>
      <c r="EG116" s="136" t="e">
        <f t="shared" si="19"/>
        <v>#VALUE!</v>
      </c>
      <c r="EH116" s="138" t="e">
        <f t="shared" si="20"/>
        <v>#VALUE!</v>
      </c>
      <c r="EI116" s="133">
        <v>342</v>
      </c>
    </row>
    <row r="117" spans="1:139" ht="12.75" x14ac:dyDescent="0.2">
      <c r="A117" s="864"/>
      <c r="B117" s="135" t="s">
        <v>337</v>
      </c>
      <c r="C117" s="137" t="s">
        <v>155</v>
      </c>
      <c r="D117" s="137">
        <v>1</v>
      </c>
      <c r="E117" s="137">
        <v>1</v>
      </c>
      <c r="F117" s="137">
        <v>1</v>
      </c>
      <c r="G117" s="202">
        <f t="shared" si="0"/>
        <v>0.125</v>
      </c>
      <c r="H117" s="203">
        <v>10</v>
      </c>
      <c r="I117" s="203">
        <v>10</v>
      </c>
      <c r="J117" s="204">
        <f>H117/Main!$D$9</f>
        <v>2</v>
      </c>
      <c r="K117" s="204">
        <f>I117/Main!$D$10</f>
        <v>5</v>
      </c>
      <c r="L117" s="204">
        <f t="shared" si="1"/>
        <v>2.5</v>
      </c>
      <c r="M117" s="204">
        <v>1</v>
      </c>
      <c r="N117" s="214">
        <v>30</v>
      </c>
      <c r="O117" s="206">
        <v>30</v>
      </c>
      <c r="P117" s="207"/>
      <c r="Q117" s="208"/>
      <c r="R117" s="207"/>
      <c r="S117" s="209"/>
      <c r="T117" s="209"/>
      <c r="U117" s="207"/>
      <c r="V117" s="207"/>
      <c r="W117" s="209"/>
      <c r="X117" s="209"/>
      <c r="Y117" s="207"/>
      <c r="Z117" s="207"/>
      <c r="AA117" s="207"/>
      <c r="AB117" s="207"/>
      <c r="AC117" s="371"/>
      <c r="AD117" s="165">
        <v>2</v>
      </c>
      <c r="AE117" s="165">
        <v>0</v>
      </c>
      <c r="AF117" s="165">
        <v>0</v>
      </c>
      <c r="AG117" s="165">
        <v>0</v>
      </c>
      <c r="AH117" s="165">
        <v>0</v>
      </c>
      <c r="AI117" s="165">
        <v>0</v>
      </c>
      <c r="AJ117" s="165">
        <v>0</v>
      </c>
      <c r="AK117" s="171">
        <v>3</v>
      </c>
      <c r="AL117" s="165">
        <v>0</v>
      </c>
      <c r="AM117" s="165">
        <v>0</v>
      </c>
      <c r="AN117" s="165">
        <v>0</v>
      </c>
      <c r="AO117" s="165">
        <v>0</v>
      </c>
      <c r="AP117" s="165">
        <v>0</v>
      </c>
      <c r="AQ117" s="165">
        <v>0</v>
      </c>
      <c r="AR117" s="165">
        <v>0</v>
      </c>
      <c r="AS117" s="165">
        <v>0</v>
      </c>
      <c r="AT117" s="165">
        <v>0</v>
      </c>
      <c r="AU117" s="165">
        <v>0</v>
      </c>
      <c r="AV117" s="165">
        <v>0</v>
      </c>
      <c r="AW117" s="165">
        <v>0</v>
      </c>
      <c r="AX117" s="165">
        <v>0</v>
      </c>
      <c r="AY117" s="175">
        <f t="shared" ref="AY117:BS117" si="472">IF(AD117 = 0, "", AD117)</f>
        <v>2</v>
      </c>
      <c r="AZ117" s="163" t="str">
        <f t="shared" si="472"/>
        <v/>
      </c>
      <c r="BA117" s="163" t="str">
        <f t="shared" si="472"/>
        <v/>
      </c>
      <c r="BB117" s="163" t="str">
        <f t="shared" si="472"/>
        <v/>
      </c>
      <c r="BC117" s="163" t="str">
        <f t="shared" si="472"/>
        <v/>
      </c>
      <c r="BD117" s="163" t="str">
        <f t="shared" si="472"/>
        <v/>
      </c>
      <c r="BE117" s="163" t="str">
        <f t="shared" si="472"/>
        <v/>
      </c>
      <c r="BF117" s="171">
        <f t="shared" si="472"/>
        <v>3</v>
      </c>
      <c r="BG117" s="163" t="str">
        <f t="shared" si="472"/>
        <v/>
      </c>
      <c r="BH117" s="163" t="str">
        <f t="shared" si="472"/>
        <v/>
      </c>
      <c r="BI117" s="163" t="str">
        <f t="shared" si="472"/>
        <v/>
      </c>
      <c r="BJ117" s="163" t="str">
        <f t="shared" si="472"/>
        <v/>
      </c>
      <c r="BK117" s="163" t="str">
        <f t="shared" si="472"/>
        <v/>
      </c>
      <c r="BL117" s="163" t="str">
        <f t="shared" si="472"/>
        <v/>
      </c>
      <c r="BM117" s="163" t="str">
        <f t="shared" si="472"/>
        <v/>
      </c>
      <c r="BN117" s="163" t="str">
        <f t="shared" si="472"/>
        <v/>
      </c>
      <c r="BO117" s="163" t="str">
        <f t="shared" si="472"/>
        <v/>
      </c>
      <c r="BP117" s="163" t="str">
        <f t="shared" si="472"/>
        <v/>
      </c>
      <c r="BQ117" s="163" t="str">
        <f t="shared" si="472"/>
        <v/>
      </c>
      <c r="BR117" s="163" t="str">
        <f t="shared" si="472"/>
        <v/>
      </c>
      <c r="BS117" s="173" t="str">
        <f t="shared" si="472"/>
        <v/>
      </c>
      <c r="BT117" s="175" t="e">
        <f>$AY117*Assembly!Z$4+$AZ117*Assembly!Z$5+$BA117*Assembly!Z$6+$BB117*Assembly!Z$7+$BC117*Assembly!Z$8+$BD117*Assembly!Z$9+$BE117*Assembly!Z$10+$BF117*Assembly!Z$11+$BG117*Assembly!Z$12+$BH117*Assembly!Z$13+$BI117*Assembly!Z$14+$BJ117*Assembly!Z$15+$BK117*Assembly!Z$16+$BL117*Assembly!Z$17+$BM117*Assembly!Z$18+$BN117*Assembly!Z$19+$BO117*Assembly!Z$20+$BP117*Assembly!Z$21+$BQ117*Assembly!Z$22+$BR117*Assembly!Z$23+$BS117*Assembly!Z$24</f>
        <v>#VALUE!</v>
      </c>
      <c r="BU117" s="165" t="e">
        <f t="shared" si="3"/>
        <v>#VALUE!</v>
      </c>
      <c r="BV117" s="176"/>
      <c r="BW117" s="165" t="e">
        <f>$AY117*Assembly!AD$4+$AZ117*Assembly!AD$5+$BA117*Assembly!AD$6+$BB117*Assembly!AD$7+$BC117*Assembly!AD$8+$BD117*Assembly!AD$9+$BE117*Assembly!AD$10+$BF117*Assembly!AD$11+$BG117*Assembly!AD$12+$BH117*Assembly!AD$13+$BI117*Assembly!AD$14+$BJ117*Assembly!AD$15+$BK117*Assembly!AD$16+$BL117*Assembly!AD$17+$BM117*Assembly!AD$18+$BN117*Assembly!AD$19+$BO117*Assembly!AD$20+$BP117*Assembly!AD$21+$BQ117*Assembly!AD$22+$BR117*Assembly!AD$23+$BS117*Assembly!AD$24</f>
        <v>#VALUE!</v>
      </c>
      <c r="BX117" s="180" t="e">
        <f t="shared" si="4"/>
        <v>#VALUE!</v>
      </c>
      <c r="BY117" s="181" t="e">
        <f t="shared" si="5"/>
        <v>#VALUE!</v>
      </c>
      <c r="BZ117" s="182" t="e">
        <f t="shared" si="6"/>
        <v>#VALUE!</v>
      </c>
      <c r="CA117" s="181" t="e">
        <f t="shared" si="7"/>
        <v>#VALUE!</v>
      </c>
      <c r="CB117" s="165" t="e">
        <f>$AY117*Assembly!Y$4+$AZ117*Assembly!Y$5+$BA117*Assembly!Y$6+$BB117*Assembly!Y$7+$BC117*Assembly!Y$8+$BD117*Assembly!Y$9+$BE117*Assembly!Y$10+$BF117*Assembly!Y$11+$BG117*Assembly!Y$12+$BH117*Assembly!Y$13+$BI117*Assembly!Y$14+$BJ117*Assembly!Y$15+$BK117*Assembly!Y$16+$BL117*Assembly!Y$17+$BM117*Assembly!Y$18+$BN117*Assembly!Y$19+$BO117*Assembly!Y$20+$BP117*Assembly!Y$21+$BQ117*Assembly!Y$22+$BR117*Assembly!Y$23+$BS117*Assembly!Y$24</f>
        <v>#VALUE!</v>
      </c>
      <c r="CC117" s="165" t="e">
        <f t="shared" si="8"/>
        <v>#VALUE!</v>
      </c>
      <c r="CD117" s="136" t="e">
        <f t="shared" si="9"/>
        <v>#VALUE!</v>
      </c>
      <c r="CE117" s="184" t="e">
        <f>$AY117*Assembly!AC$4+$AZ117*Assembly!AC$5+$BA117*Assembly!AC$6+$BB117*Assembly!AC$7+$BC117*Assembly!AC$8+$BD117*Assembly!AC$9+$BE117*Assembly!AC$10+$BF117*Assembly!AC$11+$BG117*Assembly!AC$12+$BH117*Assembly!AC$13+$BI117*Assembly!AC$14+$BJ117*Assembly!AC$15+$BK117*Assembly!AC$16+$BL117*Assembly!AC$17+$BM117*Assembly!AC$18+$BN117*Assembly!AC$19+$BO117*Assembly!AC$20+$BP117*Assembly!AC$21+$BQ117*Assembly!AC$22+$BR117*Assembly!AC$23+$BS117*Assembly!AC$24</f>
        <v>#VALUE!</v>
      </c>
      <c r="CF117" s="208" t="e">
        <f>$AY117*Assembly!M$4+$AZ117*Assembly!M$5+$BA117*Assembly!M$6+$BB117*Assembly!M$7+$BC117*Assembly!M$8+$BD117*Assembly!M$9+$BE117*Assembly!M$10+$BF117*Assembly!M$11+$BG117*Assembly!M$12+$BH117*Assembly!M$13+$BI117*Assembly!M$14+$BJ117*Assembly!M$15+$BK117*Assembly!M$16+$BL117*Assembly!M$17+$BM117*Assembly!M$18+$BN117*Assembly!M$19+$BO117*Assembly!M$20+$BP117*Assembly!M$21+$BQ117*Assembly!M$22+$BR117*Assembly!M$23+$BS117*Assembly!M$24</f>
        <v>#VALUE!</v>
      </c>
      <c r="CG117" s="208" t="e">
        <f>$AY117*Assembly!N$4+$AZ117*Assembly!N$5+$BA117*Assembly!N$6+$BB117*Assembly!N$7+$BC117*Assembly!N$8+$BD117*Assembly!N$9+$BE117*Assembly!N$10+$BF117*Assembly!N$11+$BG117*Assembly!N$12+$BH117*Assembly!N$13+$BI117*Assembly!N$14+$BJ117*Assembly!N$15+$BK117*Assembly!N$16+$BL117*Assembly!N$17+$BM117*Assembly!N$18+$BN117*Assembly!N$19+$BO117*Assembly!N$20+$BP117*Assembly!N$21+$BQ117*Assembly!N$22+$BR117*Assembly!N$23+$BS117*Assembly!N$24</f>
        <v>#VALUE!</v>
      </c>
      <c r="CH117" s="208" t="e">
        <f>$AY117*Assembly!O$4+$AZ117*Assembly!O$5+$BA117*Assembly!O$6+$BB117*Assembly!O$7+$BC117*Assembly!O$8+$BD117*Assembly!O$9+$BE117*Assembly!O$10+$BF117*Assembly!O$11+$BG117*Assembly!O$12+$BH117*Assembly!O$13+$BI117*Assembly!O$14+$BJ117*Assembly!O$15+$BK117*Assembly!O$16+$BL117*Assembly!O$17+$BM117*Assembly!O$18+$BN117*Assembly!O$19+$BO117*Assembly!O$20+$BP117*Assembly!O$21+$BQ117*Assembly!O$22+$BR117*Assembly!O$23+$BS117*Assembly!O$24</f>
        <v>#VALUE!</v>
      </c>
      <c r="CI117" s="203" t="e">
        <f>$AY117*Assembly!P$4+$AZ117*Assembly!P$5+$BA117*Assembly!P$6+$BB117*Assembly!P$7+$BC117*Assembly!P$8+$BD117*Assembly!P$9+$BE117*Assembly!P$10+$BF117*Assembly!P$11+$BG117*Assembly!P$12+$BH117*Assembly!P$13+$BI117*Assembly!P$14+$BJ117*Assembly!P$15+$BK117*Assembly!P$16+$BL117*Assembly!P$17+$BM117*Assembly!P$18+$BN117*Assembly!P$19+$BO117*Assembly!P$20+$BP117*Assembly!P$21+$BQ117*Assembly!P$22+$BR117*Assembly!P$23+$BS117*Assembly!P$24</f>
        <v>#VALUE!</v>
      </c>
      <c r="CJ117" s="203" t="e">
        <f>$AY117*Assembly!Q$4+$AZ117*Assembly!Q$5+$BA117*Assembly!Q$6+$BB117*Assembly!Q$7+$BC117*Assembly!Q$8+$BD117*Assembly!Q$9+$BE117*Assembly!Q$10+$BF117*Assembly!Q$11+$BG117*Assembly!Q$12+$BH117*Assembly!Q$13+$BI117*Assembly!Q$14+$BJ117*Assembly!Q$15+$BK117*Assembly!Q$16+$BL117*Assembly!Q$17+$BM117*Assembly!Q$18+$BN117*Assembly!Q$19+$BO117*Assembly!Q$20+$BP117*Assembly!Q$21+$BQ117*Assembly!Q$22+$BR117*Assembly!Q$23+$BS117*Assembly!Q$24</f>
        <v>#VALUE!</v>
      </c>
      <c r="CK117" s="208" t="e">
        <f>$AY117*Assembly!R$4+$AZ117*Assembly!R$5+$BA117*Assembly!R$6+$BB117*Assembly!R$7+$BC117*Assembly!R$8+$BD117*Assembly!R$9+$BE117*Assembly!R$10+$BF117*Assembly!R$11+$BG117*Assembly!R$12+$BH117*Assembly!R$13+$BI117*Assembly!R$14+$BJ117*Assembly!R$15+$BK117*Assembly!R$16+$BL117*Assembly!R$17+$BM117*Assembly!R$18+$BN117*Assembly!R$19+$BO117*Assembly!R$20+$BP117*Assembly!R$21+$BQ117*Assembly!R$22+$BR117*Assembly!R$23+$BS117*Assembly!R$24</f>
        <v>#VALUE!</v>
      </c>
      <c r="CL117" s="203" t="e">
        <f>$AY117*Assembly!S$4+$AZ117*Assembly!S$5+$BA117*Assembly!S$6+$BB117*Assembly!S$7+$BC117*Assembly!S$8+$BD117*Assembly!S$9+$BE117*Assembly!S$10+$BF117*Assembly!S$11+$BG117*Assembly!S$12+$BH117*Assembly!S$13+$BI117*Assembly!S$14+$BJ117*Assembly!S$15+$BK117*Assembly!S$16+$BL117*Assembly!S$17+$BM117*Assembly!S$18+$BN117*Assembly!S$19+$BO117*Assembly!S$20+$BP117*Assembly!S$21+$BQ117*Assembly!S$22+$BR117*Assembly!S$23+$BS117*Assembly!S$24</f>
        <v>#VALUE!</v>
      </c>
      <c r="CM117" s="203" t="e">
        <f>$AY117*Assembly!T$4+$AZ117*Assembly!T$5+$BA117*Assembly!T$6+$BB117*Assembly!T$7+$BC117*Assembly!T$8+$BD117*Assembly!T$9+$BE117*Assembly!T$10+$BF117*Assembly!T$11+$BG117*Assembly!T$12+$BH117*Assembly!T$13+$BI117*Assembly!T$14+$BJ117*Assembly!T$15+$BK117*Assembly!T$16+$BL117*Assembly!T$17+$BM117*Assembly!T$18+$BN117*Assembly!T$19+$BO117*Assembly!T$20+$BP117*Assembly!T$21+$BQ117*Assembly!T$22+$BR117*Assembly!T$23+$BS117*Assembly!T$24</f>
        <v>#VALUE!</v>
      </c>
      <c r="CN117" s="203" t="e">
        <f>$AY117*Assembly!U$4+$AZ117*Assembly!U$5+$BA117*Assembly!U$6+$BB117*Assembly!U$7+$BC117*Assembly!U$8+$BD117*Assembly!U$9+$BE117*Assembly!U$10+$BF117*Assembly!U$11+$BG117*Assembly!U$12+$BH117*Assembly!U$13+$BI117*Assembly!U$14+$BJ117*Assembly!U$15+$BK117*Assembly!U$16+$BL117*Assembly!U$17+$BM117*Assembly!U$18+$BN117*Assembly!U$19+$BO117*Assembly!U$20+$BP117*Assembly!U$21+$BQ117*Assembly!U$22+$BR117*Assembly!U$23+$BS117*Assembly!U$24</f>
        <v>#VALUE!</v>
      </c>
      <c r="CO117" s="208" t="e">
        <f>$AY117*Assembly!V$4+$AZ117*Assembly!V$5+$BA117*Assembly!V$6+$BB117*Assembly!V$7+$BC117*Assembly!V$8+$BD117*Assembly!V$9+$BE117*Assembly!V$10+$BF117*Assembly!V$11+$BG117*Assembly!V$12+$BH117*Assembly!V$13+$BI117*Assembly!V$14+$BJ117*Assembly!V$15+$BK117*Assembly!V$16+$BL117*Assembly!V$17+$BM117*Assembly!V$18+$BN117*Assembly!V$19+$BO117*Assembly!V$20+$BP117*Assembly!V$21+$BQ117*Assembly!V$22+$BR117*Assembly!V$23+$BS117*Assembly!V$24</f>
        <v>#VALUE!</v>
      </c>
      <c r="CP117" s="208" t="e">
        <f>CF117*Refining!$F$3</f>
        <v>#VALUE!</v>
      </c>
      <c r="CQ117" s="208" t="e">
        <f>CG117*Refining!$F$4</f>
        <v>#VALUE!</v>
      </c>
      <c r="CR117" s="208" t="e">
        <f>CH117*Refining!$F$5</f>
        <v>#VALUE!</v>
      </c>
      <c r="CS117" s="208" t="e">
        <f>CI117*Refining!$F$6</f>
        <v>#VALUE!</v>
      </c>
      <c r="CT117" s="208" t="e">
        <f>CJ117*Refining!$F$7</f>
        <v>#VALUE!</v>
      </c>
      <c r="CU117" s="208" t="e">
        <f>CK117*Refining!$F$8</f>
        <v>#VALUE!</v>
      </c>
      <c r="CV117" s="208" t="e">
        <f>CL117*Refining!$F$9</f>
        <v>#VALUE!</v>
      </c>
      <c r="CW117" s="208" t="e">
        <f>CM117*Refining!$F$10</f>
        <v>#VALUE!</v>
      </c>
      <c r="CX117" s="208" t="e">
        <f>CN117*Refining!$F$11</f>
        <v>#VALUE!</v>
      </c>
      <c r="CY117" s="208" t="e">
        <f>CO117*Refining!$F$12</f>
        <v>#VALUE!</v>
      </c>
      <c r="CZ117" s="190" t="e">
        <f t="shared" ref="CZ117:DS117" si="473">IF(CF117 = 0, "", CF117)</f>
        <v>#VALUE!</v>
      </c>
      <c r="DA117" s="191" t="e">
        <f t="shared" si="473"/>
        <v>#VALUE!</v>
      </c>
      <c r="DB117" s="191" t="e">
        <f t="shared" si="473"/>
        <v>#VALUE!</v>
      </c>
      <c r="DC117" s="191" t="e">
        <f t="shared" si="473"/>
        <v>#VALUE!</v>
      </c>
      <c r="DD117" s="193" t="e">
        <f t="shared" si="473"/>
        <v>#VALUE!</v>
      </c>
      <c r="DE117" s="191" t="e">
        <f t="shared" si="473"/>
        <v>#VALUE!</v>
      </c>
      <c r="DF117" s="193" t="e">
        <f t="shared" si="473"/>
        <v>#VALUE!</v>
      </c>
      <c r="DG117" s="193" t="e">
        <f t="shared" si="473"/>
        <v>#VALUE!</v>
      </c>
      <c r="DH117" s="191" t="e">
        <f t="shared" si="473"/>
        <v>#VALUE!</v>
      </c>
      <c r="DI117" s="195" t="e">
        <f t="shared" si="473"/>
        <v>#VALUE!</v>
      </c>
      <c r="DJ117" s="190" t="e">
        <f t="shared" si="473"/>
        <v>#VALUE!</v>
      </c>
      <c r="DK117" s="191" t="e">
        <f t="shared" si="473"/>
        <v>#VALUE!</v>
      </c>
      <c r="DL117" s="191" t="e">
        <f t="shared" si="473"/>
        <v>#VALUE!</v>
      </c>
      <c r="DM117" s="191" t="e">
        <f t="shared" si="473"/>
        <v>#VALUE!</v>
      </c>
      <c r="DN117" s="193" t="e">
        <f t="shared" si="473"/>
        <v>#VALUE!</v>
      </c>
      <c r="DO117" s="191" t="e">
        <f t="shared" si="473"/>
        <v>#VALUE!</v>
      </c>
      <c r="DP117" s="191" t="e">
        <f t="shared" si="473"/>
        <v>#VALUE!</v>
      </c>
      <c r="DQ117" s="191" t="e">
        <f t="shared" si="473"/>
        <v>#VALUE!</v>
      </c>
      <c r="DR117" s="191" t="e">
        <f t="shared" si="473"/>
        <v>#VALUE!</v>
      </c>
      <c r="DS117" s="195" t="e">
        <f t="shared" si="473"/>
        <v>#VALUE!</v>
      </c>
      <c r="DT117" s="190" t="e">
        <f t="shared" si="11"/>
        <v>#VALUE!</v>
      </c>
      <c r="DU117" s="197" t="e">
        <f t="shared" si="12"/>
        <v>#VALUE!</v>
      </c>
      <c r="DV117" s="165" t="e">
        <f>CZ117*'Ores &amp; Ingots'!$C$3+DA117*'Ores &amp; Ingots'!$C$4+DB117*'Ores &amp; Ingots'!$C$5+DC117*'Ores &amp; Ingots'!$C$6+DD117*'Ores &amp; Ingots'!$C$7+DE117*'Ores &amp; Ingots'!$C$8+DF117*'Ores &amp; Ingots'!$C$9+DG117*'Ores &amp; Ingots'!$C$10+DH117*'Ores &amp; Ingots'!$C$11+DI117*'Ores &amp; Ingots'!$C$12</f>
        <v>#VALUE!</v>
      </c>
      <c r="DW117" s="165" t="e">
        <f>DJ117*'Ores &amp; Ingots'!$B$3+DK117*'Ores &amp; Ingots'!$B$4+DL117*'Ores &amp; Ingots'!$B$5+DM117*'Ores &amp; Ingots'!$B$6+DN117*'Ores &amp; Ingots'!$B$7+DO117*'Ores &amp; Ingots'!$B$8+DP117*'Ores &amp; Ingots'!$B$9+DQ117*'Ores &amp; Ingots'!$B$10+DR117*'Ores &amp; Ingots'!$B$11+DS117*'Ores &amp; Ingots'!$B$12</f>
        <v>#VALUE!</v>
      </c>
      <c r="DX117" s="197" t="e">
        <f>CZ117*Refining!$G$3+DA117*Refining!$G$4+DB117*Refining!$G$5+DC117*Refining!$G$6+DD117*Refining!$G$7+DE117*Refining!$G$8+DF117*Refining!$G$9+DG117*Refining!$G$10+DH117*Refining!$G$11+DI117*Refining!$G$12</f>
        <v>#VALUE!</v>
      </c>
      <c r="DY117" s="197" t="e">
        <f t="shared" si="13"/>
        <v>#VALUE!</v>
      </c>
      <c r="DZ117" s="199" t="e">
        <f t="shared" si="14"/>
        <v>#VALUE!</v>
      </c>
      <c r="EA117" s="190" t="e">
        <f t="shared" si="15"/>
        <v>#VALUE!</v>
      </c>
      <c r="EB117" s="200" t="e">
        <f t="shared" ref="EB117:EC117" si="474">EA117/60</f>
        <v>#VALUE!</v>
      </c>
      <c r="EC117" s="200" t="e">
        <f t="shared" si="474"/>
        <v>#VALUE!</v>
      </c>
      <c r="ED117" s="190" t="e">
        <f t="shared" si="17"/>
        <v>#VALUE!</v>
      </c>
      <c r="EE117" s="200" t="e">
        <f t="shared" ref="EE117:EF117" si="475">ED117/1000</f>
        <v>#VALUE!</v>
      </c>
      <c r="EF117" s="201" t="e">
        <f t="shared" si="475"/>
        <v>#VALUE!</v>
      </c>
      <c r="EG117" s="136" t="e">
        <f t="shared" si="19"/>
        <v>#VALUE!</v>
      </c>
      <c r="EH117" s="138" t="e">
        <f t="shared" si="20"/>
        <v>#VALUE!</v>
      </c>
      <c r="EI117" s="133" t="s">
        <v>28</v>
      </c>
    </row>
    <row r="118" spans="1:139" ht="12.75" x14ac:dyDescent="0.2">
      <c r="A118" s="864"/>
      <c r="B118" s="135" t="s">
        <v>338</v>
      </c>
      <c r="C118" s="137" t="s">
        <v>156</v>
      </c>
      <c r="D118" s="137">
        <v>1</v>
      </c>
      <c r="E118" s="137">
        <v>1</v>
      </c>
      <c r="F118" s="137">
        <v>1</v>
      </c>
      <c r="G118" s="141">
        <f t="shared" si="0"/>
        <v>15.625</v>
      </c>
      <c r="H118" s="142">
        <v>10</v>
      </c>
      <c r="I118" s="142">
        <v>10</v>
      </c>
      <c r="J118" s="144">
        <f>H118/Main!$D$9</f>
        <v>2</v>
      </c>
      <c r="K118" s="144">
        <f>I118/Main!$D$10</f>
        <v>5</v>
      </c>
      <c r="L118" s="144">
        <f t="shared" si="1"/>
        <v>2.5</v>
      </c>
      <c r="M118" s="144">
        <v>1</v>
      </c>
      <c r="N118" s="306">
        <v>100</v>
      </c>
      <c r="O118" s="149">
        <v>100</v>
      </c>
      <c r="P118" s="150"/>
      <c r="Q118" s="153"/>
      <c r="R118" s="150"/>
      <c r="S118" s="155"/>
      <c r="T118" s="155"/>
      <c r="U118" s="150"/>
      <c r="V118" s="150"/>
      <c r="W118" s="155"/>
      <c r="X118" s="155"/>
      <c r="Y118" s="150"/>
      <c r="Z118" s="150"/>
      <c r="AA118" s="150"/>
      <c r="AB118" s="150"/>
      <c r="AC118" s="370" t="s">
        <v>220</v>
      </c>
      <c r="AD118" s="165">
        <v>0</v>
      </c>
      <c r="AE118" s="165">
        <v>10</v>
      </c>
      <c r="AF118" s="165">
        <v>0</v>
      </c>
      <c r="AG118" s="165">
        <v>0</v>
      </c>
      <c r="AH118" s="165">
        <v>20</v>
      </c>
      <c r="AI118" s="165">
        <v>0</v>
      </c>
      <c r="AJ118" s="165">
        <v>0</v>
      </c>
      <c r="AK118" s="171">
        <v>20</v>
      </c>
      <c r="AL118" s="165">
        <v>0</v>
      </c>
      <c r="AM118" s="165">
        <v>0</v>
      </c>
      <c r="AN118" s="165">
        <v>0</v>
      </c>
      <c r="AO118" s="165">
        <v>0</v>
      </c>
      <c r="AP118" s="165">
        <v>0</v>
      </c>
      <c r="AQ118" s="165">
        <v>0</v>
      </c>
      <c r="AR118" s="165">
        <v>0</v>
      </c>
      <c r="AS118" s="165">
        <v>0</v>
      </c>
      <c r="AT118" s="165">
        <v>0</v>
      </c>
      <c r="AU118" s="165">
        <v>0</v>
      </c>
      <c r="AV118" s="165">
        <v>0</v>
      </c>
      <c r="AW118" s="165">
        <v>0</v>
      </c>
      <c r="AX118" s="165">
        <v>0</v>
      </c>
      <c r="AY118" s="162" t="str">
        <f t="shared" ref="AY118:BS118" si="476">IF(AD118 = 0, "", AD118)</f>
        <v/>
      </c>
      <c r="AZ118" s="165">
        <f t="shared" si="476"/>
        <v>10</v>
      </c>
      <c r="BA118" s="163" t="str">
        <f t="shared" si="476"/>
        <v/>
      </c>
      <c r="BB118" s="163" t="str">
        <f t="shared" si="476"/>
        <v/>
      </c>
      <c r="BC118" s="165">
        <f t="shared" si="476"/>
        <v>20</v>
      </c>
      <c r="BD118" s="163" t="str">
        <f t="shared" si="476"/>
        <v/>
      </c>
      <c r="BE118" s="163" t="str">
        <f t="shared" si="476"/>
        <v/>
      </c>
      <c r="BF118" s="171">
        <f t="shared" si="476"/>
        <v>20</v>
      </c>
      <c r="BG118" s="163" t="str">
        <f t="shared" si="476"/>
        <v/>
      </c>
      <c r="BH118" s="163" t="str">
        <f t="shared" si="476"/>
        <v/>
      </c>
      <c r="BI118" s="163" t="str">
        <f t="shared" si="476"/>
        <v/>
      </c>
      <c r="BJ118" s="163" t="str">
        <f t="shared" si="476"/>
        <v/>
      </c>
      <c r="BK118" s="163" t="str">
        <f t="shared" si="476"/>
        <v/>
      </c>
      <c r="BL118" s="163" t="str">
        <f t="shared" si="476"/>
        <v/>
      </c>
      <c r="BM118" s="163" t="str">
        <f t="shared" si="476"/>
        <v/>
      </c>
      <c r="BN118" s="163" t="str">
        <f t="shared" si="476"/>
        <v/>
      </c>
      <c r="BO118" s="163" t="str">
        <f t="shared" si="476"/>
        <v/>
      </c>
      <c r="BP118" s="163" t="str">
        <f t="shared" si="476"/>
        <v/>
      </c>
      <c r="BQ118" s="163" t="str">
        <f t="shared" si="476"/>
        <v/>
      </c>
      <c r="BR118" s="163" t="str">
        <f t="shared" si="476"/>
        <v/>
      </c>
      <c r="BS118" s="173" t="str">
        <f t="shared" si="476"/>
        <v/>
      </c>
      <c r="BT118" s="175" t="e">
        <f>$AY118*Assembly!Z$4+$AZ118*Assembly!Z$5+$BA118*Assembly!Z$6+$BB118*Assembly!Z$7+$BC118*Assembly!Z$8+$BD118*Assembly!Z$9+$BE118*Assembly!Z$10+$BF118*Assembly!Z$11+$BG118*Assembly!Z$12+$BH118*Assembly!Z$13+$BI118*Assembly!Z$14+$BJ118*Assembly!Z$15+$BK118*Assembly!Z$16+$BL118*Assembly!Z$17+$BM118*Assembly!Z$18+$BN118*Assembly!Z$19+$BO118*Assembly!Z$20+$BP118*Assembly!Z$21+$BQ118*Assembly!Z$22+$BR118*Assembly!Z$23+$BS118*Assembly!Z$24</f>
        <v>#VALUE!</v>
      </c>
      <c r="BU118" s="165" t="e">
        <f t="shared" si="3"/>
        <v>#VALUE!</v>
      </c>
      <c r="BV118" s="176"/>
      <c r="BW118" s="165" t="e">
        <f>$AY118*Assembly!AD$4+$AZ118*Assembly!AD$5+$BA118*Assembly!AD$6+$BB118*Assembly!AD$7+$BC118*Assembly!AD$8+$BD118*Assembly!AD$9+$BE118*Assembly!AD$10+$BF118*Assembly!AD$11+$BG118*Assembly!AD$12+$BH118*Assembly!AD$13+$BI118*Assembly!AD$14+$BJ118*Assembly!AD$15+$BK118*Assembly!AD$16+$BL118*Assembly!AD$17+$BM118*Assembly!AD$18+$BN118*Assembly!AD$19+$BO118*Assembly!AD$20+$BP118*Assembly!AD$21+$BQ118*Assembly!AD$22+$BR118*Assembly!AD$23+$BS118*Assembly!AD$24</f>
        <v>#VALUE!</v>
      </c>
      <c r="BX118" s="180" t="e">
        <f t="shared" si="4"/>
        <v>#VALUE!</v>
      </c>
      <c r="BY118" s="181" t="e">
        <f t="shared" si="5"/>
        <v>#VALUE!</v>
      </c>
      <c r="BZ118" s="182" t="e">
        <f t="shared" si="6"/>
        <v>#VALUE!</v>
      </c>
      <c r="CA118" s="181" t="e">
        <f t="shared" si="7"/>
        <v>#VALUE!</v>
      </c>
      <c r="CB118" s="165" t="e">
        <f>$AY118*Assembly!Y$4+$AZ118*Assembly!Y$5+$BA118*Assembly!Y$6+$BB118*Assembly!Y$7+$BC118*Assembly!Y$8+$BD118*Assembly!Y$9+$BE118*Assembly!Y$10+$BF118*Assembly!Y$11+$BG118*Assembly!Y$12+$BH118*Assembly!Y$13+$BI118*Assembly!Y$14+$BJ118*Assembly!Y$15+$BK118*Assembly!Y$16+$BL118*Assembly!Y$17+$BM118*Assembly!Y$18+$BN118*Assembly!Y$19+$BO118*Assembly!Y$20+$BP118*Assembly!Y$21+$BQ118*Assembly!Y$22+$BR118*Assembly!Y$23+$BS118*Assembly!Y$24</f>
        <v>#VALUE!</v>
      </c>
      <c r="CC118" s="165" t="e">
        <f t="shared" si="8"/>
        <v>#VALUE!</v>
      </c>
      <c r="CD118" s="136" t="e">
        <f t="shared" si="9"/>
        <v>#VALUE!</v>
      </c>
      <c r="CE118" s="184" t="e">
        <f>$AY118*Assembly!AC$4+$AZ118*Assembly!AC$5+$BA118*Assembly!AC$6+$BB118*Assembly!AC$7+$BC118*Assembly!AC$8+$BD118*Assembly!AC$9+$BE118*Assembly!AC$10+$BF118*Assembly!AC$11+$BG118*Assembly!AC$12+$BH118*Assembly!AC$13+$BI118*Assembly!AC$14+$BJ118*Assembly!AC$15+$BK118*Assembly!AC$16+$BL118*Assembly!AC$17+$BM118*Assembly!AC$18+$BN118*Assembly!AC$19+$BO118*Assembly!AC$20+$BP118*Assembly!AC$21+$BQ118*Assembly!AC$22+$BR118*Assembly!AC$23+$BS118*Assembly!AC$24</f>
        <v>#VALUE!</v>
      </c>
      <c r="CF118" s="153" t="e">
        <f>$AY118*Assembly!M$4+$AZ118*Assembly!M$5+$BA118*Assembly!M$6+$BB118*Assembly!M$7+$BC118*Assembly!M$8+$BD118*Assembly!M$9+$BE118*Assembly!M$10+$BF118*Assembly!M$11+$BG118*Assembly!M$12+$BH118*Assembly!M$13+$BI118*Assembly!M$14+$BJ118*Assembly!M$15+$BK118*Assembly!M$16+$BL118*Assembly!M$17+$BM118*Assembly!M$18+$BN118*Assembly!M$19+$BO118*Assembly!M$20+$BP118*Assembly!M$21+$BQ118*Assembly!M$22+$BR118*Assembly!M$23+$BS118*Assembly!M$24</f>
        <v>#VALUE!</v>
      </c>
      <c r="CG118" s="153" t="e">
        <f>$AY118*Assembly!N$4+$AZ118*Assembly!N$5+$BA118*Assembly!N$6+$BB118*Assembly!N$7+$BC118*Assembly!N$8+$BD118*Assembly!N$9+$BE118*Assembly!N$10+$BF118*Assembly!N$11+$BG118*Assembly!N$12+$BH118*Assembly!N$13+$BI118*Assembly!N$14+$BJ118*Assembly!N$15+$BK118*Assembly!N$16+$BL118*Assembly!N$17+$BM118*Assembly!N$18+$BN118*Assembly!N$19+$BO118*Assembly!N$20+$BP118*Assembly!N$21+$BQ118*Assembly!N$22+$BR118*Assembly!N$23+$BS118*Assembly!N$24</f>
        <v>#VALUE!</v>
      </c>
      <c r="CH118" s="153" t="e">
        <f>$AY118*Assembly!O$4+$AZ118*Assembly!O$5+$BA118*Assembly!O$6+$BB118*Assembly!O$7+$BC118*Assembly!O$8+$BD118*Assembly!O$9+$BE118*Assembly!O$10+$BF118*Assembly!O$11+$BG118*Assembly!O$12+$BH118*Assembly!O$13+$BI118*Assembly!O$14+$BJ118*Assembly!O$15+$BK118*Assembly!O$16+$BL118*Assembly!O$17+$BM118*Assembly!O$18+$BN118*Assembly!O$19+$BO118*Assembly!O$20+$BP118*Assembly!O$21+$BQ118*Assembly!O$22+$BR118*Assembly!O$23+$BS118*Assembly!O$24</f>
        <v>#VALUE!</v>
      </c>
      <c r="CI118" s="142" t="e">
        <f>$AY118*Assembly!P$4+$AZ118*Assembly!P$5+$BA118*Assembly!P$6+$BB118*Assembly!P$7+$BC118*Assembly!P$8+$BD118*Assembly!P$9+$BE118*Assembly!P$10+$BF118*Assembly!P$11+$BG118*Assembly!P$12+$BH118*Assembly!P$13+$BI118*Assembly!P$14+$BJ118*Assembly!P$15+$BK118*Assembly!P$16+$BL118*Assembly!P$17+$BM118*Assembly!P$18+$BN118*Assembly!P$19+$BO118*Assembly!P$20+$BP118*Assembly!P$21+$BQ118*Assembly!P$22+$BR118*Assembly!P$23+$BS118*Assembly!P$24</f>
        <v>#VALUE!</v>
      </c>
      <c r="CJ118" s="142" t="e">
        <f>$AY118*Assembly!Q$4+$AZ118*Assembly!Q$5+$BA118*Assembly!Q$6+$BB118*Assembly!Q$7+$BC118*Assembly!Q$8+$BD118*Assembly!Q$9+$BE118*Assembly!Q$10+$BF118*Assembly!Q$11+$BG118*Assembly!Q$12+$BH118*Assembly!Q$13+$BI118*Assembly!Q$14+$BJ118*Assembly!Q$15+$BK118*Assembly!Q$16+$BL118*Assembly!Q$17+$BM118*Assembly!Q$18+$BN118*Assembly!Q$19+$BO118*Assembly!Q$20+$BP118*Assembly!Q$21+$BQ118*Assembly!Q$22+$BR118*Assembly!Q$23+$BS118*Assembly!Q$24</f>
        <v>#VALUE!</v>
      </c>
      <c r="CK118" s="153" t="e">
        <f>$AY118*Assembly!R$4+$AZ118*Assembly!R$5+$BA118*Assembly!R$6+$BB118*Assembly!R$7+$BC118*Assembly!R$8+$BD118*Assembly!R$9+$BE118*Assembly!R$10+$BF118*Assembly!R$11+$BG118*Assembly!R$12+$BH118*Assembly!R$13+$BI118*Assembly!R$14+$BJ118*Assembly!R$15+$BK118*Assembly!R$16+$BL118*Assembly!R$17+$BM118*Assembly!R$18+$BN118*Assembly!R$19+$BO118*Assembly!R$20+$BP118*Assembly!R$21+$BQ118*Assembly!R$22+$BR118*Assembly!R$23+$BS118*Assembly!R$24</f>
        <v>#VALUE!</v>
      </c>
      <c r="CL118" s="142" t="e">
        <f>$AY118*Assembly!S$4+$AZ118*Assembly!S$5+$BA118*Assembly!S$6+$BB118*Assembly!S$7+$BC118*Assembly!S$8+$BD118*Assembly!S$9+$BE118*Assembly!S$10+$BF118*Assembly!S$11+$BG118*Assembly!S$12+$BH118*Assembly!S$13+$BI118*Assembly!S$14+$BJ118*Assembly!S$15+$BK118*Assembly!S$16+$BL118*Assembly!S$17+$BM118*Assembly!S$18+$BN118*Assembly!S$19+$BO118*Assembly!S$20+$BP118*Assembly!S$21+$BQ118*Assembly!S$22+$BR118*Assembly!S$23+$BS118*Assembly!S$24</f>
        <v>#VALUE!</v>
      </c>
      <c r="CM118" s="142" t="e">
        <f>$AY118*Assembly!T$4+$AZ118*Assembly!T$5+$BA118*Assembly!T$6+$BB118*Assembly!T$7+$BC118*Assembly!T$8+$BD118*Assembly!T$9+$BE118*Assembly!T$10+$BF118*Assembly!T$11+$BG118*Assembly!T$12+$BH118*Assembly!T$13+$BI118*Assembly!T$14+$BJ118*Assembly!T$15+$BK118*Assembly!T$16+$BL118*Assembly!T$17+$BM118*Assembly!T$18+$BN118*Assembly!T$19+$BO118*Assembly!T$20+$BP118*Assembly!T$21+$BQ118*Assembly!T$22+$BR118*Assembly!T$23+$BS118*Assembly!T$24</f>
        <v>#VALUE!</v>
      </c>
      <c r="CN118" s="142" t="e">
        <f>$AY118*Assembly!U$4+$AZ118*Assembly!U$5+$BA118*Assembly!U$6+$BB118*Assembly!U$7+$BC118*Assembly!U$8+$BD118*Assembly!U$9+$BE118*Assembly!U$10+$BF118*Assembly!U$11+$BG118*Assembly!U$12+$BH118*Assembly!U$13+$BI118*Assembly!U$14+$BJ118*Assembly!U$15+$BK118*Assembly!U$16+$BL118*Assembly!U$17+$BM118*Assembly!U$18+$BN118*Assembly!U$19+$BO118*Assembly!U$20+$BP118*Assembly!U$21+$BQ118*Assembly!U$22+$BR118*Assembly!U$23+$BS118*Assembly!U$24</f>
        <v>#VALUE!</v>
      </c>
      <c r="CO118" s="153" t="e">
        <f>$AY118*Assembly!V$4+$AZ118*Assembly!V$5+$BA118*Assembly!V$6+$BB118*Assembly!V$7+$BC118*Assembly!V$8+$BD118*Assembly!V$9+$BE118*Assembly!V$10+$BF118*Assembly!V$11+$BG118*Assembly!V$12+$BH118*Assembly!V$13+$BI118*Assembly!V$14+$BJ118*Assembly!V$15+$BK118*Assembly!V$16+$BL118*Assembly!V$17+$BM118*Assembly!V$18+$BN118*Assembly!V$19+$BO118*Assembly!V$20+$BP118*Assembly!V$21+$BQ118*Assembly!V$22+$BR118*Assembly!V$23+$BS118*Assembly!V$24</f>
        <v>#VALUE!</v>
      </c>
      <c r="CP118" s="153" t="e">
        <f>CF118*Refining!$F$3</f>
        <v>#VALUE!</v>
      </c>
      <c r="CQ118" s="153" t="e">
        <f>CG118*Refining!$F$4</f>
        <v>#VALUE!</v>
      </c>
      <c r="CR118" s="153" t="e">
        <f>CH118*Refining!$F$5</f>
        <v>#VALUE!</v>
      </c>
      <c r="CS118" s="153" t="e">
        <f>CI118*Refining!$F$6</f>
        <v>#VALUE!</v>
      </c>
      <c r="CT118" s="153" t="e">
        <f>CJ118*Refining!$F$7</f>
        <v>#VALUE!</v>
      </c>
      <c r="CU118" s="153" t="e">
        <f>CK118*Refining!$F$8</f>
        <v>#VALUE!</v>
      </c>
      <c r="CV118" s="153" t="e">
        <f>CL118*Refining!$F$9</f>
        <v>#VALUE!</v>
      </c>
      <c r="CW118" s="153" t="e">
        <f>CM118*Refining!$F$10</f>
        <v>#VALUE!</v>
      </c>
      <c r="CX118" s="153" t="e">
        <f>CN118*Refining!$F$11</f>
        <v>#VALUE!</v>
      </c>
      <c r="CY118" s="153" t="e">
        <f>CO118*Refining!$F$12</f>
        <v>#VALUE!</v>
      </c>
      <c r="CZ118" s="190" t="e">
        <f t="shared" ref="CZ118:DS118" si="477">IF(CF118 = 0, "", CF118)</f>
        <v>#VALUE!</v>
      </c>
      <c r="DA118" s="191" t="e">
        <f t="shared" si="477"/>
        <v>#VALUE!</v>
      </c>
      <c r="DB118" s="191" t="e">
        <f t="shared" si="477"/>
        <v>#VALUE!</v>
      </c>
      <c r="DC118" s="191" t="e">
        <f t="shared" si="477"/>
        <v>#VALUE!</v>
      </c>
      <c r="DD118" s="193" t="e">
        <f t="shared" si="477"/>
        <v>#VALUE!</v>
      </c>
      <c r="DE118" s="191" t="e">
        <f t="shared" si="477"/>
        <v>#VALUE!</v>
      </c>
      <c r="DF118" s="193" t="e">
        <f t="shared" si="477"/>
        <v>#VALUE!</v>
      </c>
      <c r="DG118" s="193" t="e">
        <f t="shared" si="477"/>
        <v>#VALUE!</v>
      </c>
      <c r="DH118" s="191" t="e">
        <f t="shared" si="477"/>
        <v>#VALUE!</v>
      </c>
      <c r="DI118" s="195" t="e">
        <f t="shared" si="477"/>
        <v>#VALUE!</v>
      </c>
      <c r="DJ118" s="190" t="e">
        <f t="shared" si="477"/>
        <v>#VALUE!</v>
      </c>
      <c r="DK118" s="191" t="e">
        <f t="shared" si="477"/>
        <v>#VALUE!</v>
      </c>
      <c r="DL118" s="191" t="e">
        <f t="shared" si="477"/>
        <v>#VALUE!</v>
      </c>
      <c r="DM118" s="191" t="e">
        <f t="shared" si="477"/>
        <v>#VALUE!</v>
      </c>
      <c r="DN118" s="193" t="e">
        <f t="shared" si="477"/>
        <v>#VALUE!</v>
      </c>
      <c r="DO118" s="191" t="e">
        <f t="shared" si="477"/>
        <v>#VALUE!</v>
      </c>
      <c r="DP118" s="191" t="e">
        <f t="shared" si="477"/>
        <v>#VALUE!</v>
      </c>
      <c r="DQ118" s="191" t="e">
        <f t="shared" si="477"/>
        <v>#VALUE!</v>
      </c>
      <c r="DR118" s="191" t="e">
        <f t="shared" si="477"/>
        <v>#VALUE!</v>
      </c>
      <c r="DS118" s="195" t="e">
        <f t="shared" si="477"/>
        <v>#VALUE!</v>
      </c>
      <c r="DT118" s="190" t="e">
        <f t="shared" si="11"/>
        <v>#VALUE!</v>
      </c>
      <c r="DU118" s="197" t="e">
        <f t="shared" si="12"/>
        <v>#VALUE!</v>
      </c>
      <c r="DV118" s="165" t="e">
        <f>CZ118*'Ores &amp; Ingots'!$C$3+DA118*'Ores &amp; Ingots'!$C$4+DB118*'Ores &amp; Ingots'!$C$5+DC118*'Ores &amp; Ingots'!$C$6+DD118*'Ores &amp; Ingots'!$C$7+DE118*'Ores &amp; Ingots'!$C$8+DF118*'Ores &amp; Ingots'!$C$9+DG118*'Ores &amp; Ingots'!$C$10+DH118*'Ores &amp; Ingots'!$C$11+DI118*'Ores &amp; Ingots'!$C$12</f>
        <v>#VALUE!</v>
      </c>
      <c r="DW118" s="165" t="e">
        <f>DJ118*'Ores &amp; Ingots'!$B$3+DK118*'Ores &amp; Ingots'!$B$4+DL118*'Ores &amp; Ingots'!$B$5+DM118*'Ores &amp; Ingots'!$B$6+DN118*'Ores &amp; Ingots'!$B$7+DO118*'Ores &amp; Ingots'!$B$8+DP118*'Ores &amp; Ingots'!$B$9+DQ118*'Ores &amp; Ingots'!$B$10+DR118*'Ores &amp; Ingots'!$B$11+DS118*'Ores &amp; Ingots'!$B$12</f>
        <v>#VALUE!</v>
      </c>
      <c r="DX118" s="197" t="e">
        <f>CZ118*Refining!$G$3+DA118*Refining!$G$4+DB118*Refining!$G$5+DC118*Refining!$G$6+DD118*Refining!$G$7+DE118*Refining!$G$8+DF118*Refining!$G$9+DG118*Refining!$G$10+DH118*Refining!$G$11+DI118*Refining!$G$12</f>
        <v>#VALUE!</v>
      </c>
      <c r="DY118" s="197" t="e">
        <f t="shared" si="13"/>
        <v>#VALUE!</v>
      </c>
      <c r="DZ118" s="199" t="e">
        <f t="shared" si="14"/>
        <v>#VALUE!</v>
      </c>
      <c r="EA118" s="190" t="e">
        <f t="shared" si="15"/>
        <v>#VALUE!</v>
      </c>
      <c r="EB118" s="200" t="e">
        <f t="shared" ref="EB118:EC118" si="478">EA118/60</f>
        <v>#VALUE!</v>
      </c>
      <c r="EC118" s="200" t="e">
        <f t="shared" si="478"/>
        <v>#VALUE!</v>
      </c>
      <c r="ED118" s="190" t="e">
        <f t="shared" si="17"/>
        <v>#VALUE!</v>
      </c>
      <c r="EE118" s="200" t="e">
        <f t="shared" ref="EE118:EF118" si="479">ED118/1000</f>
        <v>#VALUE!</v>
      </c>
      <c r="EF118" s="201" t="e">
        <f t="shared" si="479"/>
        <v>#VALUE!</v>
      </c>
      <c r="EG118" s="136" t="e">
        <f t="shared" si="19"/>
        <v>#VALUE!</v>
      </c>
      <c r="EH118" s="138" t="e">
        <f t="shared" si="20"/>
        <v>#VALUE!</v>
      </c>
      <c r="EI118" s="133">
        <v>162</v>
      </c>
    </row>
    <row r="119" spans="1:139" ht="12.75" x14ac:dyDescent="0.2">
      <c r="A119" s="864"/>
      <c r="B119" s="135" t="s">
        <v>338</v>
      </c>
      <c r="C119" s="137" t="s">
        <v>155</v>
      </c>
      <c r="D119" s="137">
        <v>1</v>
      </c>
      <c r="E119" s="137">
        <v>1</v>
      </c>
      <c r="F119" s="137">
        <v>1</v>
      </c>
      <c r="G119" s="202">
        <f t="shared" si="0"/>
        <v>0.125</v>
      </c>
      <c r="H119" s="203">
        <v>10</v>
      </c>
      <c r="I119" s="203">
        <v>10</v>
      </c>
      <c r="J119" s="204">
        <f>H119/Main!$D$9</f>
        <v>2</v>
      </c>
      <c r="K119" s="204">
        <f>I119/Main!$D$10</f>
        <v>5</v>
      </c>
      <c r="L119" s="204">
        <f t="shared" si="1"/>
        <v>2.5</v>
      </c>
      <c r="M119" s="204">
        <v>1</v>
      </c>
      <c r="N119" s="214">
        <v>100</v>
      </c>
      <c r="O119" s="206">
        <v>100</v>
      </c>
      <c r="P119" s="207"/>
      <c r="Q119" s="208"/>
      <c r="R119" s="207"/>
      <c r="S119" s="209"/>
      <c r="T119" s="209"/>
      <c r="U119" s="207"/>
      <c r="V119" s="207"/>
      <c r="W119" s="209"/>
      <c r="X119" s="209"/>
      <c r="Y119" s="207"/>
      <c r="Z119" s="207"/>
      <c r="AA119" s="207"/>
      <c r="AB119" s="207"/>
      <c r="AC119" s="371"/>
      <c r="AD119" s="165">
        <v>2</v>
      </c>
      <c r="AE119" s="165">
        <v>1</v>
      </c>
      <c r="AF119" s="165">
        <v>0</v>
      </c>
      <c r="AG119" s="165">
        <v>0</v>
      </c>
      <c r="AH119" s="165"/>
      <c r="AI119" s="165">
        <v>0</v>
      </c>
      <c r="AJ119" s="165">
        <v>0</v>
      </c>
      <c r="AK119" s="171">
        <v>1</v>
      </c>
      <c r="AL119" s="165">
        <v>0</v>
      </c>
      <c r="AM119" s="165">
        <v>0</v>
      </c>
      <c r="AN119" s="165">
        <v>0</v>
      </c>
      <c r="AO119" s="165">
        <v>0</v>
      </c>
      <c r="AP119" s="165">
        <v>0</v>
      </c>
      <c r="AQ119" s="165">
        <v>0</v>
      </c>
      <c r="AR119" s="165">
        <v>0</v>
      </c>
      <c r="AS119" s="165">
        <v>0</v>
      </c>
      <c r="AT119" s="165">
        <v>0</v>
      </c>
      <c r="AU119" s="165">
        <v>0</v>
      </c>
      <c r="AV119" s="165">
        <v>0</v>
      </c>
      <c r="AW119" s="165">
        <v>0</v>
      </c>
      <c r="AX119" s="165">
        <v>0</v>
      </c>
      <c r="AY119" s="175">
        <f t="shared" ref="AY119:BS119" si="480">IF(AD119 = 0, "", AD119)</f>
        <v>2</v>
      </c>
      <c r="AZ119" s="165">
        <f t="shared" si="480"/>
        <v>1</v>
      </c>
      <c r="BA119" s="163" t="str">
        <f t="shared" si="480"/>
        <v/>
      </c>
      <c r="BB119" s="163" t="str">
        <f t="shared" si="480"/>
        <v/>
      </c>
      <c r="BC119" s="163" t="str">
        <f t="shared" si="480"/>
        <v/>
      </c>
      <c r="BD119" s="163" t="str">
        <f t="shared" si="480"/>
        <v/>
      </c>
      <c r="BE119" s="163" t="str">
        <f t="shared" si="480"/>
        <v/>
      </c>
      <c r="BF119" s="171">
        <f t="shared" si="480"/>
        <v>1</v>
      </c>
      <c r="BG119" s="163" t="str">
        <f t="shared" si="480"/>
        <v/>
      </c>
      <c r="BH119" s="163" t="str">
        <f t="shared" si="480"/>
        <v/>
      </c>
      <c r="BI119" s="163" t="str">
        <f t="shared" si="480"/>
        <v/>
      </c>
      <c r="BJ119" s="163" t="str">
        <f t="shared" si="480"/>
        <v/>
      </c>
      <c r="BK119" s="163" t="str">
        <f t="shared" si="480"/>
        <v/>
      </c>
      <c r="BL119" s="163" t="str">
        <f t="shared" si="480"/>
        <v/>
      </c>
      <c r="BM119" s="163" t="str">
        <f t="shared" si="480"/>
        <v/>
      </c>
      <c r="BN119" s="163" t="str">
        <f t="shared" si="480"/>
        <v/>
      </c>
      <c r="BO119" s="163" t="str">
        <f t="shared" si="480"/>
        <v/>
      </c>
      <c r="BP119" s="163" t="str">
        <f t="shared" si="480"/>
        <v/>
      </c>
      <c r="BQ119" s="163" t="str">
        <f t="shared" si="480"/>
        <v/>
      </c>
      <c r="BR119" s="163" t="str">
        <f t="shared" si="480"/>
        <v/>
      </c>
      <c r="BS119" s="173" t="str">
        <f t="shared" si="480"/>
        <v/>
      </c>
      <c r="BT119" s="175" t="e">
        <f>$AY119*Assembly!Z$4+$AZ119*Assembly!Z$5+$BA119*Assembly!Z$6+$BB119*Assembly!Z$7+$BC119*Assembly!Z$8+$BD119*Assembly!Z$9+$BE119*Assembly!Z$10+$BF119*Assembly!Z$11+$BG119*Assembly!Z$12+$BH119*Assembly!Z$13+$BI119*Assembly!Z$14+$BJ119*Assembly!Z$15+$BK119*Assembly!Z$16+$BL119*Assembly!Z$17+$BM119*Assembly!Z$18+$BN119*Assembly!Z$19+$BO119*Assembly!Z$20+$BP119*Assembly!Z$21+$BQ119*Assembly!Z$22+$BR119*Assembly!Z$23+$BS119*Assembly!Z$24</f>
        <v>#VALUE!</v>
      </c>
      <c r="BU119" s="165" t="e">
        <f t="shared" si="3"/>
        <v>#VALUE!</v>
      </c>
      <c r="BV119" s="176"/>
      <c r="BW119" s="165" t="e">
        <f>$AY119*Assembly!AD$4+$AZ119*Assembly!AD$5+$BA119*Assembly!AD$6+$BB119*Assembly!AD$7+$BC119*Assembly!AD$8+$BD119*Assembly!AD$9+$BE119*Assembly!AD$10+$BF119*Assembly!AD$11+$BG119*Assembly!AD$12+$BH119*Assembly!AD$13+$BI119*Assembly!AD$14+$BJ119*Assembly!AD$15+$BK119*Assembly!AD$16+$BL119*Assembly!AD$17+$BM119*Assembly!AD$18+$BN119*Assembly!AD$19+$BO119*Assembly!AD$20+$BP119*Assembly!AD$21+$BQ119*Assembly!AD$22+$BR119*Assembly!AD$23+$BS119*Assembly!AD$24</f>
        <v>#VALUE!</v>
      </c>
      <c r="BX119" s="180" t="e">
        <f t="shared" si="4"/>
        <v>#VALUE!</v>
      </c>
      <c r="BY119" s="181" t="e">
        <f t="shared" si="5"/>
        <v>#VALUE!</v>
      </c>
      <c r="BZ119" s="182" t="e">
        <f t="shared" si="6"/>
        <v>#VALUE!</v>
      </c>
      <c r="CA119" s="181" t="e">
        <f t="shared" si="7"/>
        <v>#VALUE!</v>
      </c>
      <c r="CB119" s="165" t="e">
        <f>$AY119*Assembly!Y$4+$AZ119*Assembly!Y$5+$BA119*Assembly!Y$6+$BB119*Assembly!Y$7+$BC119*Assembly!Y$8+$BD119*Assembly!Y$9+$BE119*Assembly!Y$10+$BF119*Assembly!Y$11+$BG119*Assembly!Y$12+$BH119*Assembly!Y$13+$BI119*Assembly!Y$14+$BJ119*Assembly!Y$15+$BK119*Assembly!Y$16+$BL119*Assembly!Y$17+$BM119*Assembly!Y$18+$BN119*Assembly!Y$19+$BO119*Assembly!Y$20+$BP119*Assembly!Y$21+$BQ119*Assembly!Y$22+$BR119*Assembly!Y$23+$BS119*Assembly!Y$24</f>
        <v>#VALUE!</v>
      </c>
      <c r="CC119" s="165" t="e">
        <f t="shared" si="8"/>
        <v>#VALUE!</v>
      </c>
      <c r="CD119" s="136" t="e">
        <f t="shared" si="9"/>
        <v>#VALUE!</v>
      </c>
      <c r="CE119" s="184" t="e">
        <f>$AY119*Assembly!AC$4+$AZ119*Assembly!AC$5+$BA119*Assembly!AC$6+$BB119*Assembly!AC$7+$BC119*Assembly!AC$8+$BD119*Assembly!AC$9+$BE119*Assembly!AC$10+$BF119*Assembly!AC$11+$BG119*Assembly!AC$12+$BH119*Assembly!AC$13+$BI119*Assembly!AC$14+$BJ119*Assembly!AC$15+$BK119*Assembly!AC$16+$BL119*Assembly!AC$17+$BM119*Assembly!AC$18+$BN119*Assembly!AC$19+$BO119*Assembly!AC$20+$BP119*Assembly!AC$21+$BQ119*Assembly!AC$22+$BR119*Assembly!AC$23+$BS119*Assembly!AC$24</f>
        <v>#VALUE!</v>
      </c>
      <c r="CF119" s="208" t="e">
        <f>$AY119*Assembly!M$4+$AZ119*Assembly!M$5+$BA119*Assembly!M$6+$BB119*Assembly!M$7+$BC119*Assembly!M$8+$BD119*Assembly!M$9+$BE119*Assembly!M$10+$BF119*Assembly!M$11+$BG119*Assembly!M$12+$BH119*Assembly!M$13+$BI119*Assembly!M$14+$BJ119*Assembly!M$15+$BK119*Assembly!M$16+$BL119*Assembly!M$17+$BM119*Assembly!M$18+$BN119*Assembly!M$19+$BO119*Assembly!M$20+$BP119*Assembly!M$21+$BQ119*Assembly!M$22+$BR119*Assembly!M$23+$BS119*Assembly!M$24</f>
        <v>#VALUE!</v>
      </c>
      <c r="CG119" s="208" t="e">
        <f>$AY119*Assembly!N$4+$AZ119*Assembly!N$5+$BA119*Assembly!N$6+$BB119*Assembly!N$7+$BC119*Assembly!N$8+$BD119*Assembly!N$9+$BE119*Assembly!N$10+$BF119*Assembly!N$11+$BG119*Assembly!N$12+$BH119*Assembly!N$13+$BI119*Assembly!N$14+$BJ119*Assembly!N$15+$BK119*Assembly!N$16+$BL119*Assembly!N$17+$BM119*Assembly!N$18+$BN119*Assembly!N$19+$BO119*Assembly!N$20+$BP119*Assembly!N$21+$BQ119*Assembly!N$22+$BR119*Assembly!N$23+$BS119*Assembly!N$24</f>
        <v>#VALUE!</v>
      </c>
      <c r="CH119" s="208" t="e">
        <f>$AY119*Assembly!O$4+$AZ119*Assembly!O$5+$BA119*Assembly!O$6+$BB119*Assembly!O$7+$BC119*Assembly!O$8+$BD119*Assembly!O$9+$BE119*Assembly!O$10+$BF119*Assembly!O$11+$BG119*Assembly!O$12+$BH119*Assembly!O$13+$BI119*Assembly!O$14+$BJ119*Assembly!O$15+$BK119*Assembly!O$16+$BL119*Assembly!O$17+$BM119*Assembly!O$18+$BN119*Assembly!O$19+$BO119*Assembly!O$20+$BP119*Assembly!O$21+$BQ119*Assembly!O$22+$BR119*Assembly!O$23+$BS119*Assembly!O$24</f>
        <v>#VALUE!</v>
      </c>
      <c r="CI119" s="203" t="e">
        <f>$AY119*Assembly!P$4+$AZ119*Assembly!P$5+$BA119*Assembly!P$6+$BB119*Assembly!P$7+$BC119*Assembly!P$8+$BD119*Assembly!P$9+$BE119*Assembly!P$10+$BF119*Assembly!P$11+$BG119*Assembly!P$12+$BH119*Assembly!P$13+$BI119*Assembly!P$14+$BJ119*Assembly!P$15+$BK119*Assembly!P$16+$BL119*Assembly!P$17+$BM119*Assembly!P$18+$BN119*Assembly!P$19+$BO119*Assembly!P$20+$BP119*Assembly!P$21+$BQ119*Assembly!P$22+$BR119*Assembly!P$23+$BS119*Assembly!P$24</f>
        <v>#VALUE!</v>
      </c>
      <c r="CJ119" s="203" t="e">
        <f>$AY119*Assembly!Q$4+$AZ119*Assembly!Q$5+$BA119*Assembly!Q$6+$BB119*Assembly!Q$7+$BC119*Assembly!Q$8+$BD119*Assembly!Q$9+$BE119*Assembly!Q$10+$BF119*Assembly!Q$11+$BG119*Assembly!Q$12+$BH119*Assembly!Q$13+$BI119*Assembly!Q$14+$BJ119*Assembly!Q$15+$BK119*Assembly!Q$16+$BL119*Assembly!Q$17+$BM119*Assembly!Q$18+$BN119*Assembly!Q$19+$BO119*Assembly!Q$20+$BP119*Assembly!Q$21+$BQ119*Assembly!Q$22+$BR119*Assembly!Q$23+$BS119*Assembly!Q$24</f>
        <v>#VALUE!</v>
      </c>
      <c r="CK119" s="208" t="e">
        <f>$AY119*Assembly!R$4+$AZ119*Assembly!R$5+$BA119*Assembly!R$6+$BB119*Assembly!R$7+$BC119*Assembly!R$8+$BD119*Assembly!R$9+$BE119*Assembly!R$10+$BF119*Assembly!R$11+$BG119*Assembly!R$12+$BH119*Assembly!R$13+$BI119*Assembly!R$14+$BJ119*Assembly!R$15+$BK119*Assembly!R$16+$BL119*Assembly!R$17+$BM119*Assembly!R$18+$BN119*Assembly!R$19+$BO119*Assembly!R$20+$BP119*Assembly!R$21+$BQ119*Assembly!R$22+$BR119*Assembly!R$23+$BS119*Assembly!R$24</f>
        <v>#VALUE!</v>
      </c>
      <c r="CL119" s="203" t="e">
        <f>$AY119*Assembly!S$4+$AZ119*Assembly!S$5+$BA119*Assembly!S$6+$BB119*Assembly!S$7+$BC119*Assembly!S$8+$BD119*Assembly!S$9+$BE119*Assembly!S$10+$BF119*Assembly!S$11+$BG119*Assembly!S$12+$BH119*Assembly!S$13+$BI119*Assembly!S$14+$BJ119*Assembly!S$15+$BK119*Assembly!S$16+$BL119*Assembly!S$17+$BM119*Assembly!S$18+$BN119*Assembly!S$19+$BO119*Assembly!S$20+$BP119*Assembly!S$21+$BQ119*Assembly!S$22+$BR119*Assembly!S$23+$BS119*Assembly!S$24</f>
        <v>#VALUE!</v>
      </c>
      <c r="CM119" s="203" t="e">
        <f>$AY119*Assembly!T$4+$AZ119*Assembly!T$5+$BA119*Assembly!T$6+$BB119*Assembly!T$7+$BC119*Assembly!T$8+$BD119*Assembly!T$9+$BE119*Assembly!T$10+$BF119*Assembly!T$11+$BG119*Assembly!T$12+$BH119*Assembly!T$13+$BI119*Assembly!T$14+$BJ119*Assembly!T$15+$BK119*Assembly!T$16+$BL119*Assembly!T$17+$BM119*Assembly!T$18+$BN119*Assembly!T$19+$BO119*Assembly!T$20+$BP119*Assembly!T$21+$BQ119*Assembly!T$22+$BR119*Assembly!T$23+$BS119*Assembly!T$24</f>
        <v>#VALUE!</v>
      </c>
      <c r="CN119" s="203" t="e">
        <f>$AY119*Assembly!U$4+$AZ119*Assembly!U$5+$BA119*Assembly!U$6+$BB119*Assembly!U$7+$BC119*Assembly!U$8+$BD119*Assembly!U$9+$BE119*Assembly!U$10+$BF119*Assembly!U$11+$BG119*Assembly!U$12+$BH119*Assembly!U$13+$BI119*Assembly!U$14+$BJ119*Assembly!U$15+$BK119*Assembly!U$16+$BL119*Assembly!U$17+$BM119*Assembly!U$18+$BN119*Assembly!U$19+$BO119*Assembly!U$20+$BP119*Assembly!U$21+$BQ119*Assembly!U$22+$BR119*Assembly!U$23+$BS119*Assembly!U$24</f>
        <v>#VALUE!</v>
      </c>
      <c r="CO119" s="208" t="e">
        <f>$AY119*Assembly!V$4+$AZ119*Assembly!V$5+$BA119*Assembly!V$6+$BB119*Assembly!V$7+$BC119*Assembly!V$8+$BD119*Assembly!V$9+$BE119*Assembly!V$10+$BF119*Assembly!V$11+$BG119*Assembly!V$12+$BH119*Assembly!V$13+$BI119*Assembly!V$14+$BJ119*Assembly!V$15+$BK119*Assembly!V$16+$BL119*Assembly!V$17+$BM119*Assembly!V$18+$BN119*Assembly!V$19+$BO119*Assembly!V$20+$BP119*Assembly!V$21+$BQ119*Assembly!V$22+$BR119*Assembly!V$23+$BS119*Assembly!V$24</f>
        <v>#VALUE!</v>
      </c>
      <c r="CP119" s="208" t="e">
        <f>CF119*Refining!$F$3</f>
        <v>#VALUE!</v>
      </c>
      <c r="CQ119" s="208" t="e">
        <f>CG119*Refining!$F$4</f>
        <v>#VALUE!</v>
      </c>
      <c r="CR119" s="208" t="e">
        <f>CH119*Refining!$F$5</f>
        <v>#VALUE!</v>
      </c>
      <c r="CS119" s="208" t="e">
        <f>CI119*Refining!$F$6</f>
        <v>#VALUE!</v>
      </c>
      <c r="CT119" s="208" t="e">
        <f>CJ119*Refining!$F$7</f>
        <v>#VALUE!</v>
      </c>
      <c r="CU119" s="208" t="e">
        <f>CK119*Refining!$F$8</f>
        <v>#VALUE!</v>
      </c>
      <c r="CV119" s="208" t="e">
        <f>CL119*Refining!$F$9</f>
        <v>#VALUE!</v>
      </c>
      <c r="CW119" s="208" t="e">
        <f>CM119*Refining!$F$10</f>
        <v>#VALUE!</v>
      </c>
      <c r="CX119" s="208" t="e">
        <f>CN119*Refining!$F$11</f>
        <v>#VALUE!</v>
      </c>
      <c r="CY119" s="208" t="e">
        <f>CO119*Refining!$F$12</f>
        <v>#VALUE!</v>
      </c>
      <c r="CZ119" s="190" t="e">
        <f t="shared" ref="CZ119:DS119" si="481">IF(CF119 = 0, "", CF119)</f>
        <v>#VALUE!</v>
      </c>
      <c r="DA119" s="191" t="e">
        <f t="shared" si="481"/>
        <v>#VALUE!</v>
      </c>
      <c r="DB119" s="191" t="e">
        <f t="shared" si="481"/>
        <v>#VALUE!</v>
      </c>
      <c r="DC119" s="191" t="e">
        <f t="shared" si="481"/>
        <v>#VALUE!</v>
      </c>
      <c r="DD119" s="193" t="e">
        <f t="shared" si="481"/>
        <v>#VALUE!</v>
      </c>
      <c r="DE119" s="191" t="e">
        <f t="shared" si="481"/>
        <v>#VALUE!</v>
      </c>
      <c r="DF119" s="193" t="e">
        <f t="shared" si="481"/>
        <v>#VALUE!</v>
      </c>
      <c r="DG119" s="193" t="e">
        <f t="shared" si="481"/>
        <v>#VALUE!</v>
      </c>
      <c r="DH119" s="191" t="e">
        <f t="shared" si="481"/>
        <v>#VALUE!</v>
      </c>
      <c r="DI119" s="195" t="e">
        <f t="shared" si="481"/>
        <v>#VALUE!</v>
      </c>
      <c r="DJ119" s="190" t="e">
        <f t="shared" si="481"/>
        <v>#VALUE!</v>
      </c>
      <c r="DK119" s="191" t="e">
        <f t="shared" si="481"/>
        <v>#VALUE!</v>
      </c>
      <c r="DL119" s="191" t="e">
        <f t="shared" si="481"/>
        <v>#VALUE!</v>
      </c>
      <c r="DM119" s="191" t="e">
        <f t="shared" si="481"/>
        <v>#VALUE!</v>
      </c>
      <c r="DN119" s="193" t="e">
        <f t="shared" si="481"/>
        <v>#VALUE!</v>
      </c>
      <c r="DO119" s="191" t="e">
        <f t="shared" si="481"/>
        <v>#VALUE!</v>
      </c>
      <c r="DP119" s="191" t="e">
        <f t="shared" si="481"/>
        <v>#VALUE!</v>
      </c>
      <c r="DQ119" s="191" t="e">
        <f t="shared" si="481"/>
        <v>#VALUE!</v>
      </c>
      <c r="DR119" s="191" t="e">
        <f t="shared" si="481"/>
        <v>#VALUE!</v>
      </c>
      <c r="DS119" s="195" t="e">
        <f t="shared" si="481"/>
        <v>#VALUE!</v>
      </c>
      <c r="DT119" s="190" t="e">
        <f t="shared" si="11"/>
        <v>#VALUE!</v>
      </c>
      <c r="DU119" s="197" t="e">
        <f t="shared" si="12"/>
        <v>#VALUE!</v>
      </c>
      <c r="DV119" s="165" t="e">
        <f>CZ119*'Ores &amp; Ingots'!$C$3+DA119*'Ores &amp; Ingots'!$C$4+DB119*'Ores &amp; Ingots'!$C$5+DC119*'Ores &amp; Ingots'!$C$6+DD119*'Ores &amp; Ingots'!$C$7+DE119*'Ores &amp; Ingots'!$C$8+DF119*'Ores &amp; Ingots'!$C$9+DG119*'Ores &amp; Ingots'!$C$10+DH119*'Ores &amp; Ingots'!$C$11+DI119*'Ores &amp; Ingots'!$C$12</f>
        <v>#VALUE!</v>
      </c>
      <c r="DW119" s="165" t="e">
        <f>DJ119*'Ores &amp; Ingots'!$B$3+DK119*'Ores &amp; Ingots'!$B$4+DL119*'Ores &amp; Ingots'!$B$5+DM119*'Ores &amp; Ingots'!$B$6+DN119*'Ores &amp; Ingots'!$B$7+DO119*'Ores &amp; Ingots'!$B$8+DP119*'Ores &amp; Ingots'!$B$9+DQ119*'Ores &amp; Ingots'!$B$10+DR119*'Ores &amp; Ingots'!$B$11+DS119*'Ores &amp; Ingots'!$B$12</f>
        <v>#VALUE!</v>
      </c>
      <c r="DX119" s="197" t="e">
        <f>CZ119*Refining!$G$3+DA119*Refining!$G$4+DB119*Refining!$G$5+DC119*Refining!$G$6+DD119*Refining!$G$7+DE119*Refining!$G$8+DF119*Refining!$G$9+DG119*Refining!$G$10+DH119*Refining!$G$11+DI119*Refining!$G$12</f>
        <v>#VALUE!</v>
      </c>
      <c r="DY119" s="197" t="e">
        <f t="shared" si="13"/>
        <v>#VALUE!</v>
      </c>
      <c r="DZ119" s="199" t="e">
        <f t="shared" si="14"/>
        <v>#VALUE!</v>
      </c>
      <c r="EA119" s="190" t="e">
        <f t="shared" si="15"/>
        <v>#VALUE!</v>
      </c>
      <c r="EB119" s="200" t="e">
        <f t="shared" ref="EB119:EC119" si="482">EA119/60</f>
        <v>#VALUE!</v>
      </c>
      <c r="EC119" s="200" t="e">
        <f t="shared" si="482"/>
        <v>#VALUE!</v>
      </c>
      <c r="ED119" s="190" t="e">
        <f t="shared" si="17"/>
        <v>#VALUE!</v>
      </c>
      <c r="EE119" s="200" t="e">
        <f t="shared" ref="EE119:EF119" si="483">ED119/1000</f>
        <v>#VALUE!</v>
      </c>
      <c r="EF119" s="201" t="e">
        <f t="shared" si="483"/>
        <v>#VALUE!</v>
      </c>
      <c r="EG119" s="136" t="e">
        <f t="shared" si="19"/>
        <v>#VALUE!</v>
      </c>
      <c r="EH119" s="138" t="e">
        <f t="shared" si="20"/>
        <v>#VALUE!</v>
      </c>
      <c r="EI119" s="133" t="s">
        <v>28</v>
      </c>
    </row>
    <row r="120" spans="1:139" ht="12.75" x14ac:dyDescent="0.2">
      <c r="A120" s="864"/>
      <c r="B120" s="135" t="s">
        <v>339</v>
      </c>
      <c r="C120" s="137" t="s">
        <v>156</v>
      </c>
      <c r="D120" s="137">
        <v>1</v>
      </c>
      <c r="E120" s="137">
        <v>1</v>
      </c>
      <c r="F120" s="137">
        <v>1</v>
      </c>
      <c r="G120" s="141">
        <f t="shared" si="0"/>
        <v>15.625</v>
      </c>
      <c r="H120" s="142">
        <v>10</v>
      </c>
      <c r="I120" s="142">
        <v>10</v>
      </c>
      <c r="J120" s="144">
        <f>H120/Main!$D$9</f>
        <v>2</v>
      </c>
      <c r="K120" s="144">
        <f>I120/Main!$D$10</f>
        <v>5</v>
      </c>
      <c r="L120" s="144">
        <f t="shared" si="1"/>
        <v>2.5</v>
      </c>
      <c r="M120" s="144">
        <v>1</v>
      </c>
      <c r="N120" s="306" t="s">
        <v>28</v>
      </c>
      <c r="O120" s="149" t="s">
        <v>28</v>
      </c>
      <c r="P120" s="150"/>
      <c r="Q120" s="153"/>
      <c r="R120" s="150"/>
      <c r="S120" s="155"/>
      <c r="T120" s="155"/>
      <c r="U120" s="150"/>
      <c r="V120" s="150"/>
      <c r="W120" s="155"/>
      <c r="X120" s="155"/>
      <c r="Y120" s="150"/>
      <c r="Z120" s="150"/>
      <c r="AA120" s="150"/>
      <c r="AB120" s="150"/>
      <c r="AC120" s="370" t="s">
        <v>220</v>
      </c>
      <c r="AD120" s="165">
        <v>0</v>
      </c>
      <c r="AE120" s="165">
        <v>6</v>
      </c>
      <c r="AF120" s="165">
        <v>0</v>
      </c>
      <c r="AG120" s="165">
        <v>0</v>
      </c>
      <c r="AH120" s="165">
        <v>30</v>
      </c>
      <c r="AI120" s="165">
        <v>0</v>
      </c>
      <c r="AJ120" s="165">
        <v>0</v>
      </c>
      <c r="AK120" s="171">
        <v>5</v>
      </c>
      <c r="AL120" s="165">
        <v>0</v>
      </c>
      <c r="AM120" s="165">
        <v>0</v>
      </c>
      <c r="AN120" s="165">
        <v>0</v>
      </c>
      <c r="AO120" s="165">
        <v>0</v>
      </c>
      <c r="AP120" s="165">
        <v>0</v>
      </c>
      <c r="AQ120" s="165">
        <v>0</v>
      </c>
      <c r="AR120" s="165">
        <v>0</v>
      </c>
      <c r="AS120" s="165">
        <v>0</v>
      </c>
      <c r="AT120" s="165">
        <v>0</v>
      </c>
      <c r="AU120" s="165">
        <v>0</v>
      </c>
      <c r="AV120" s="165">
        <v>0</v>
      </c>
      <c r="AW120" s="165">
        <v>0</v>
      </c>
      <c r="AX120" s="165">
        <v>0</v>
      </c>
      <c r="AY120" s="162" t="str">
        <f t="shared" ref="AY120:BS120" si="484">IF(AD120 = 0, "", AD120)</f>
        <v/>
      </c>
      <c r="AZ120" s="165">
        <f t="shared" si="484"/>
        <v>6</v>
      </c>
      <c r="BA120" s="163" t="str">
        <f t="shared" si="484"/>
        <v/>
      </c>
      <c r="BB120" s="163" t="str">
        <f t="shared" si="484"/>
        <v/>
      </c>
      <c r="BC120" s="165">
        <f t="shared" si="484"/>
        <v>30</v>
      </c>
      <c r="BD120" s="163" t="str">
        <f t="shared" si="484"/>
        <v/>
      </c>
      <c r="BE120" s="163" t="str">
        <f t="shared" si="484"/>
        <v/>
      </c>
      <c r="BF120" s="171">
        <f t="shared" si="484"/>
        <v>5</v>
      </c>
      <c r="BG120" s="163" t="str">
        <f t="shared" si="484"/>
        <v/>
      </c>
      <c r="BH120" s="163" t="str">
        <f t="shared" si="484"/>
        <v/>
      </c>
      <c r="BI120" s="163" t="str">
        <f t="shared" si="484"/>
        <v/>
      </c>
      <c r="BJ120" s="163" t="str">
        <f t="shared" si="484"/>
        <v/>
      </c>
      <c r="BK120" s="163" t="str">
        <f t="shared" si="484"/>
        <v/>
      </c>
      <c r="BL120" s="163" t="str">
        <f t="shared" si="484"/>
        <v/>
      </c>
      <c r="BM120" s="163" t="str">
        <f t="shared" si="484"/>
        <v/>
      </c>
      <c r="BN120" s="163" t="str">
        <f t="shared" si="484"/>
        <v/>
      </c>
      <c r="BO120" s="163" t="str">
        <f t="shared" si="484"/>
        <v/>
      </c>
      <c r="BP120" s="163" t="str">
        <f t="shared" si="484"/>
        <v/>
      </c>
      <c r="BQ120" s="163" t="str">
        <f t="shared" si="484"/>
        <v/>
      </c>
      <c r="BR120" s="163" t="str">
        <f t="shared" si="484"/>
        <v/>
      </c>
      <c r="BS120" s="173" t="str">
        <f t="shared" si="484"/>
        <v/>
      </c>
      <c r="BT120" s="175" t="e">
        <f>$AY120*Assembly!Z$4+$AZ120*Assembly!Z$5+$BA120*Assembly!Z$6+$BB120*Assembly!Z$7+$BC120*Assembly!Z$8+$BD120*Assembly!Z$9+$BE120*Assembly!Z$10+$BF120*Assembly!Z$11+$BG120*Assembly!Z$12+$BH120*Assembly!Z$13+$BI120*Assembly!Z$14+$BJ120*Assembly!Z$15+$BK120*Assembly!Z$16+$BL120*Assembly!Z$17+$BM120*Assembly!Z$18+$BN120*Assembly!Z$19+$BO120*Assembly!Z$20+$BP120*Assembly!Z$21+$BQ120*Assembly!Z$22+$BR120*Assembly!Z$23+$BS120*Assembly!Z$24</f>
        <v>#VALUE!</v>
      </c>
      <c r="BU120" s="165" t="e">
        <f t="shared" si="3"/>
        <v>#VALUE!</v>
      </c>
      <c r="BV120" s="176"/>
      <c r="BW120" s="165" t="e">
        <f>$AY120*Assembly!AD$4+$AZ120*Assembly!AD$5+$BA120*Assembly!AD$6+$BB120*Assembly!AD$7+$BC120*Assembly!AD$8+$BD120*Assembly!AD$9+$BE120*Assembly!AD$10+$BF120*Assembly!AD$11+$BG120*Assembly!AD$12+$BH120*Assembly!AD$13+$BI120*Assembly!AD$14+$BJ120*Assembly!AD$15+$BK120*Assembly!AD$16+$BL120*Assembly!AD$17+$BM120*Assembly!AD$18+$BN120*Assembly!AD$19+$BO120*Assembly!AD$20+$BP120*Assembly!AD$21+$BQ120*Assembly!AD$22+$BR120*Assembly!AD$23+$BS120*Assembly!AD$24</f>
        <v>#VALUE!</v>
      </c>
      <c r="BX120" s="180" t="e">
        <f t="shared" si="4"/>
        <v>#VALUE!</v>
      </c>
      <c r="BY120" s="181" t="e">
        <f t="shared" si="5"/>
        <v>#VALUE!</v>
      </c>
      <c r="BZ120" s="182" t="e">
        <f t="shared" si="6"/>
        <v>#VALUE!</v>
      </c>
      <c r="CA120" s="181" t="e">
        <f t="shared" si="7"/>
        <v>#VALUE!</v>
      </c>
      <c r="CB120" s="165" t="e">
        <f>$AY120*Assembly!Y$4+$AZ120*Assembly!Y$5+$BA120*Assembly!Y$6+$BB120*Assembly!Y$7+$BC120*Assembly!Y$8+$BD120*Assembly!Y$9+$BE120*Assembly!Y$10+$BF120*Assembly!Y$11+$BG120*Assembly!Y$12+$BH120*Assembly!Y$13+$BI120*Assembly!Y$14+$BJ120*Assembly!Y$15+$BK120*Assembly!Y$16+$BL120*Assembly!Y$17+$BM120*Assembly!Y$18+$BN120*Assembly!Y$19+$BO120*Assembly!Y$20+$BP120*Assembly!Y$21+$BQ120*Assembly!Y$22+$BR120*Assembly!Y$23+$BS120*Assembly!Y$24</f>
        <v>#VALUE!</v>
      </c>
      <c r="CC120" s="165" t="e">
        <f t="shared" si="8"/>
        <v>#VALUE!</v>
      </c>
      <c r="CD120" s="136" t="e">
        <f t="shared" si="9"/>
        <v>#VALUE!</v>
      </c>
      <c r="CE120" s="184" t="e">
        <f>$AY120*Assembly!AC$4+$AZ120*Assembly!AC$5+$BA120*Assembly!AC$6+$BB120*Assembly!AC$7+$BC120*Assembly!AC$8+$BD120*Assembly!AC$9+$BE120*Assembly!AC$10+$BF120*Assembly!AC$11+$BG120*Assembly!AC$12+$BH120*Assembly!AC$13+$BI120*Assembly!AC$14+$BJ120*Assembly!AC$15+$BK120*Assembly!AC$16+$BL120*Assembly!AC$17+$BM120*Assembly!AC$18+$BN120*Assembly!AC$19+$BO120*Assembly!AC$20+$BP120*Assembly!AC$21+$BQ120*Assembly!AC$22+$BR120*Assembly!AC$23+$BS120*Assembly!AC$24</f>
        <v>#VALUE!</v>
      </c>
      <c r="CF120" s="153" t="e">
        <f>$AY120*Assembly!M$4+$AZ120*Assembly!M$5+$BA120*Assembly!M$6+$BB120*Assembly!M$7+$BC120*Assembly!M$8+$BD120*Assembly!M$9+$BE120*Assembly!M$10+$BF120*Assembly!M$11+$BG120*Assembly!M$12+$BH120*Assembly!M$13+$BI120*Assembly!M$14+$BJ120*Assembly!M$15+$BK120*Assembly!M$16+$BL120*Assembly!M$17+$BM120*Assembly!M$18+$BN120*Assembly!M$19+$BO120*Assembly!M$20+$BP120*Assembly!M$21+$BQ120*Assembly!M$22+$BR120*Assembly!M$23+$BS120*Assembly!M$24</f>
        <v>#VALUE!</v>
      </c>
      <c r="CG120" s="153" t="e">
        <f>$AY120*Assembly!N$4+$AZ120*Assembly!N$5+$BA120*Assembly!N$6+$BB120*Assembly!N$7+$BC120*Assembly!N$8+$BD120*Assembly!N$9+$BE120*Assembly!N$10+$BF120*Assembly!N$11+$BG120*Assembly!N$12+$BH120*Assembly!N$13+$BI120*Assembly!N$14+$BJ120*Assembly!N$15+$BK120*Assembly!N$16+$BL120*Assembly!N$17+$BM120*Assembly!N$18+$BN120*Assembly!N$19+$BO120*Assembly!N$20+$BP120*Assembly!N$21+$BQ120*Assembly!N$22+$BR120*Assembly!N$23+$BS120*Assembly!N$24</f>
        <v>#VALUE!</v>
      </c>
      <c r="CH120" s="153" t="e">
        <f>$AY120*Assembly!O$4+$AZ120*Assembly!O$5+$BA120*Assembly!O$6+$BB120*Assembly!O$7+$BC120*Assembly!O$8+$BD120*Assembly!O$9+$BE120*Assembly!O$10+$BF120*Assembly!O$11+$BG120*Assembly!O$12+$BH120*Assembly!O$13+$BI120*Assembly!O$14+$BJ120*Assembly!O$15+$BK120*Assembly!O$16+$BL120*Assembly!O$17+$BM120*Assembly!O$18+$BN120*Assembly!O$19+$BO120*Assembly!O$20+$BP120*Assembly!O$21+$BQ120*Assembly!O$22+$BR120*Assembly!O$23+$BS120*Assembly!O$24</f>
        <v>#VALUE!</v>
      </c>
      <c r="CI120" s="142" t="e">
        <f>$AY120*Assembly!P$4+$AZ120*Assembly!P$5+$BA120*Assembly!P$6+$BB120*Assembly!P$7+$BC120*Assembly!P$8+$BD120*Assembly!P$9+$BE120*Assembly!P$10+$BF120*Assembly!P$11+$BG120*Assembly!P$12+$BH120*Assembly!P$13+$BI120*Assembly!P$14+$BJ120*Assembly!P$15+$BK120*Assembly!P$16+$BL120*Assembly!P$17+$BM120*Assembly!P$18+$BN120*Assembly!P$19+$BO120*Assembly!P$20+$BP120*Assembly!P$21+$BQ120*Assembly!P$22+$BR120*Assembly!P$23+$BS120*Assembly!P$24</f>
        <v>#VALUE!</v>
      </c>
      <c r="CJ120" s="142" t="e">
        <f>$AY120*Assembly!Q$4+$AZ120*Assembly!Q$5+$BA120*Assembly!Q$6+$BB120*Assembly!Q$7+$BC120*Assembly!Q$8+$BD120*Assembly!Q$9+$BE120*Assembly!Q$10+$BF120*Assembly!Q$11+$BG120*Assembly!Q$12+$BH120*Assembly!Q$13+$BI120*Assembly!Q$14+$BJ120*Assembly!Q$15+$BK120*Assembly!Q$16+$BL120*Assembly!Q$17+$BM120*Assembly!Q$18+$BN120*Assembly!Q$19+$BO120*Assembly!Q$20+$BP120*Assembly!Q$21+$BQ120*Assembly!Q$22+$BR120*Assembly!Q$23+$BS120*Assembly!Q$24</f>
        <v>#VALUE!</v>
      </c>
      <c r="CK120" s="153" t="e">
        <f>$AY120*Assembly!R$4+$AZ120*Assembly!R$5+$BA120*Assembly!R$6+$BB120*Assembly!R$7+$BC120*Assembly!R$8+$BD120*Assembly!R$9+$BE120*Assembly!R$10+$BF120*Assembly!R$11+$BG120*Assembly!R$12+$BH120*Assembly!R$13+$BI120*Assembly!R$14+$BJ120*Assembly!R$15+$BK120*Assembly!R$16+$BL120*Assembly!R$17+$BM120*Assembly!R$18+$BN120*Assembly!R$19+$BO120*Assembly!R$20+$BP120*Assembly!R$21+$BQ120*Assembly!R$22+$BR120*Assembly!R$23+$BS120*Assembly!R$24</f>
        <v>#VALUE!</v>
      </c>
      <c r="CL120" s="142" t="e">
        <f>$AY120*Assembly!S$4+$AZ120*Assembly!S$5+$BA120*Assembly!S$6+$BB120*Assembly!S$7+$BC120*Assembly!S$8+$BD120*Assembly!S$9+$BE120*Assembly!S$10+$BF120*Assembly!S$11+$BG120*Assembly!S$12+$BH120*Assembly!S$13+$BI120*Assembly!S$14+$BJ120*Assembly!S$15+$BK120*Assembly!S$16+$BL120*Assembly!S$17+$BM120*Assembly!S$18+$BN120*Assembly!S$19+$BO120*Assembly!S$20+$BP120*Assembly!S$21+$BQ120*Assembly!S$22+$BR120*Assembly!S$23+$BS120*Assembly!S$24</f>
        <v>#VALUE!</v>
      </c>
      <c r="CM120" s="142" t="e">
        <f>$AY120*Assembly!T$4+$AZ120*Assembly!T$5+$BA120*Assembly!T$6+$BB120*Assembly!T$7+$BC120*Assembly!T$8+$BD120*Assembly!T$9+$BE120*Assembly!T$10+$BF120*Assembly!T$11+$BG120*Assembly!T$12+$BH120*Assembly!T$13+$BI120*Assembly!T$14+$BJ120*Assembly!T$15+$BK120*Assembly!T$16+$BL120*Assembly!T$17+$BM120*Assembly!T$18+$BN120*Assembly!T$19+$BO120*Assembly!T$20+$BP120*Assembly!T$21+$BQ120*Assembly!T$22+$BR120*Assembly!T$23+$BS120*Assembly!T$24</f>
        <v>#VALUE!</v>
      </c>
      <c r="CN120" s="142" t="e">
        <f>$AY120*Assembly!U$4+$AZ120*Assembly!U$5+$BA120*Assembly!U$6+$BB120*Assembly!U$7+$BC120*Assembly!U$8+$BD120*Assembly!U$9+$BE120*Assembly!U$10+$BF120*Assembly!U$11+$BG120*Assembly!U$12+$BH120*Assembly!U$13+$BI120*Assembly!U$14+$BJ120*Assembly!U$15+$BK120*Assembly!U$16+$BL120*Assembly!U$17+$BM120*Assembly!U$18+$BN120*Assembly!U$19+$BO120*Assembly!U$20+$BP120*Assembly!U$21+$BQ120*Assembly!U$22+$BR120*Assembly!U$23+$BS120*Assembly!U$24</f>
        <v>#VALUE!</v>
      </c>
      <c r="CO120" s="153" t="e">
        <f>$AY120*Assembly!V$4+$AZ120*Assembly!V$5+$BA120*Assembly!V$6+$BB120*Assembly!V$7+$BC120*Assembly!V$8+$BD120*Assembly!V$9+$BE120*Assembly!V$10+$BF120*Assembly!V$11+$BG120*Assembly!V$12+$BH120*Assembly!V$13+$BI120*Assembly!V$14+$BJ120*Assembly!V$15+$BK120*Assembly!V$16+$BL120*Assembly!V$17+$BM120*Assembly!V$18+$BN120*Assembly!V$19+$BO120*Assembly!V$20+$BP120*Assembly!V$21+$BQ120*Assembly!V$22+$BR120*Assembly!V$23+$BS120*Assembly!V$24</f>
        <v>#VALUE!</v>
      </c>
      <c r="CP120" s="153" t="e">
        <f>CF120*Refining!$F$3</f>
        <v>#VALUE!</v>
      </c>
      <c r="CQ120" s="153" t="e">
        <f>CG120*Refining!$F$4</f>
        <v>#VALUE!</v>
      </c>
      <c r="CR120" s="153" t="e">
        <f>CH120*Refining!$F$5</f>
        <v>#VALUE!</v>
      </c>
      <c r="CS120" s="153" t="e">
        <f>CI120*Refining!$F$6</f>
        <v>#VALUE!</v>
      </c>
      <c r="CT120" s="153" t="e">
        <f>CJ120*Refining!$F$7</f>
        <v>#VALUE!</v>
      </c>
      <c r="CU120" s="153" t="e">
        <f>CK120*Refining!$F$8</f>
        <v>#VALUE!</v>
      </c>
      <c r="CV120" s="153" t="e">
        <f>CL120*Refining!$F$9</f>
        <v>#VALUE!</v>
      </c>
      <c r="CW120" s="153" t="e">
        <f>CM120*Refining!$F$10</f>
        <v>#VALUE!</v>
      </c>
      <c r="CX120" s="153" t="e">
        <f>CN120*Refining!$F$11</f>
        <v>#VALUE!</v>
      </c>
      <c r="CY120" s="153" t="e">
        <f>CO120*Refining!$F$12</f>
        <v>#VALUE!</v>
      </c>
      <c r="CZ120" s="190" t="e">
        <f t="shared" ref="CZ120:DS120" si="485">IF(CF120 = 0, "", CF120)</f>
        <v>#VALUE!</v>
      </c>
      <c r="DA120" s="191" t="e">
        <f t="shared" si="485"/>
        <v>#VALUE!</v>
      </c>
      <c r="DB120" s="191" t="e">
        <f t="shared" si="485"/>
        <v>#VALUE!</v>
      </c>
      <c r="DC120" s="191" t="e">
        <f t="shared" si="485"/>
        <v>#VALUE!</v>
      </c>
      <c r="DD120" s="193" t="e">
        <f t="shared" si="485"/>
        <v>#VALUE!</v>
      </c>
      <c r="DE120" s="191" t="e">
        <f t="shared" si="485"/>
        <v>#VALUE!</v>
      </c>
      <c r="DF120" s="193" t="e">
        <f t="shared" si="485"/>
        <v>#VALUE!</v>
      </c>
      <c r="DG120" s="193" t="e">
        <f t="shared" si="485"/>
        <v>#VALUE!</v>
      </c>
      <c r="DH120" s="191" t="e">
        <f t="shared" si="485"/>
        <v>#VALUE!</v>
      </c>
      <c r="DI120" s="195" t="e">
        <f t="shared" si="485"/>
        <v>#VALUE!</v>
      </c>
      <c r="DJ120" s="190" t="e">
        <f t="shared" si="485"/>
        <v>#VALUE!</v>
      </c>
      <c r="DK120" s="191" t="e">
        <f t="shared" si="485"/>
        <v>#VALUE!</v>
      </c>
      <c r="DL120" s="191" t="e">
        <f t="shared" si="485"/>
        <v>#VALUE!</v>
      </c>
      <c r="DM120" s="191" t="e">
        <f t="shared" si="485"/>
        <v>#VALUE!</v>
      </c>
      <c r="DN120" s="193" t="e">
        <f t="shared" si="485"/>
        <v>#VALUE!</v>
      </c>
      <c r="DO120" s="191" t="e">
        <f t="shared" si="485"/>
        <v>#VALUE!</v>
      </c>
      <c r="DP120" s="191" t="e">
        <f t="shared" si="485"/>
        <v>#VALUE!</v>
      </c>
      <c r="DQ120" s="191" t="e">
        <f t="shared" si="485"/>
        <v>#VALUE!</v>
      </c>
      <c r="DR120" s="191" t="e">
        <f t="shared" si="485"/>
        <v>#VALUE!</v>
      </c>
      <c r="DS120" s="195" t="e">
        <f t="shared" si="485"/>
        <v>#VALUE!</v>
      </c>
      <c r="DT120" s="190" t="e">
        <f t="shared" si="11"/>
        <v>#VALUE!</v>
      </c>
      <c r="DU120" s="197" t="e">
        <f t="shared" si="12"/>
        <v>#VALUE!</v>
      </c>
      <c r="DV120" s="165" t="e">
        <f>CZ120*'Ores &amp; Ingots'!$C$3+DA120*'Ores &amp; Ingots'!$C$4+DB120*'Ores &amp; Ingots'!$C$5+DC120*'Ores &amp; Ingots'!$C$6+DD120*'Ores &amp; Ingots'!$C$7+DE120*'Ores &amp; Ingots'!$C$8+DF120*'Ores &amp; Ingots'!$C$9+DG120*'Ores &amp; Ingots'!$C$10+DH120*'Ores &amp; Ingots'!$C$11+DI120*'Ores &amp; Ingots'!$C$12</f>
        <v>#VALUE!</v>
      </c>
      <c r="DW120" s="165" t="e">
        <f>DJ120*'Ores &amp; Ingots'!$B$3+DK120*'Ores &amp; Ingots'!$B$4+DL120*'Ores &amp; Ingots'!$B$5+DM120*'Ores &amp; Ingots'!$B$6+DN120*'Ores &amp; Ingots'!$B$7+DO120*'Ores &amp; Ingots'!$B$8+DP120*'Ores &amp; Ingots'!$B$9+DQ120*'Ores &amp; Ingots'!$B$10+DR120*'Ores &amp; Ingots'!$B$11+DS120*'Ores &amp; Ingots'!$B$12</f>
        <v>#VALUE!</v>
      </c>
      <c r="DX120" s="197" t="e">
        <f>CZ120*Refining!$G$3+DA120*Refining!$G$4+DB120*Refining!$G$5+DC120*Refining!$G$6+DD120*Refining!$G$7+DE120*Refining!$G$8+DF120*Refining!$G$9+DG120*Refining!$G$10+DH120*Refining!$G$11+DI120*Refining!$G$12</f>
        <v>#VALUE!</v>
      </c>
      <c r="DY120" s="197" t="e">
        <f t="shared" si="13"/>
        <v>#VALUE!</v>
      </c>
      <c r="DZ120" s="199" t="e">
        <f t="shared" si="14"/>
        <v>#VALUE!</v>
      </c>
      <c r="EA120" s="190" t="e">
        <f t="shared" si="15"/>
        <v>#VALUE!</v>
      </c>
      <c r="EB120" s="200" t="e">
        <f t="shared" ref="EB120:EC120" si="486">EA120/60</f>
        <v>#VALUE!</v>
      </c>
      <c r="EC120" s="200" t="e">
        <f t="shared" si="486"/>
        <v>#VALUE!</v>
      </c>
      <c r="ED120" s="190" t="e">
        <f t="shared" si="17"/>
        <v>#VALUE!</v>
      </c>
      <c r="EE120" s="200" t="e">
        <f t="shared" ref="EE120:EF120" si="487">ED120/1000</f>
        <v>#VALUE!</v>
      </c>
      <c r="EF120" s="201" t="e">
        <f t="shared" si="487"/>
        <v>#VALUE!</v>
      </c>
      <c r="EG120" s="136" t="e">
        <f t="shared" si="19"/>
        <v>#VALUE!</v>
      </c>
      <c r="EH120" s="138" t="e">
        <f t="shared" si="20"/>
        <v>#VALUE!</v>
      </c>
      <c r="EI120" s="133">
        <v>1454</v>
      </c>
    </row>
    <row r="121" spans="1:139" ht="12.75" x14ac:dyDescent="0.2">
      <c r="A121" s="864"/>
      <c r="B121" s="135" t="s">
        <v>339</v>
      </c>
      <c r="C121" s="137" t="s">
        <v>155</v>
      </c>
      <c r="D121" s="137">
        <v>1</v>
      </c>
      <c r="E121" s="137">
        <v>1</v>
      </c>
      <c r="F121" s="137">
        <v>1</v>
      </c>
      <c r="G121" s="202">
        <f t="shared" si="0"/>
        <v>0.125</v>
      </c>
      <c r="H121" s="203">
        <v>2</v>
      </c>
      <c r="I121" s="203">
        <v>2</v>
      </c>
      <c r="J121" s="204">
        <f>H121/Main!$D$9</f>
        <v>0.4</v>
      </c>
      <c r="K121" s="204">
        <f>I121/Main!$D$10</f>
        <v>1</v>
      </c>
      <c r="L121" s="204">
        <f t="shared" si="1"/>
        <v>2.5</v>
      </c>
      <c r="M121" s="204">
        <v>1</v>
      </c>
      <c r="N121" s="214" t="s">
        <v>28</v>
      </c>
      <c r="O121" s="206" t="s">
        <v>28</v>
      </c>
      <c r="P121" s="207"/>
      <c r="Q121" s="208"/>
      <c r="R121" s="207"/>
      <c r="S121" s="209"/>
      <c r="T121" s="209"/>
      <c r="U121" s="207"/>
      <c r="V121" s="207"/>
      <c r="W121" s="209"/>
      <c r="X121" s="209"/>
      <c r="Y121" s="207"/>
      <c r="Z121" s="207"/>
      <c r="AA121" s="207"/>
      <c r="AB121" s="207"/>
      <c r="AC121" s="371"/>
      <c r="AD121" s="165">
        <v>0</v>
      </c>
      <c r="AE121" s="165">
        <v>2</v>
      </c>
      <c r="AF121" s="165">
        <v>0</v>
      </c>
      <c r="AG121" s="165">
        <v>0</v>
      </c>
      <c r="AH121" s="165">
        <v>3</v>
      </c>
      <c r="AI121" s="165">
        <v>0</v>
      </c>
      <c r="AJ121" s="165">
        <v>0</v>
      </c>
      <c r="AK121" s="171">
        <v>1</v>
      </c>
      <c r="AL121" s="165">
        <v>0</v>
      </c>
      <c r="AM121" s="165">
        <v>0</v>
      </c>
      <c r="AN121" s="165">
        <v>0</v>
      </c>
      <c r="AO121" s="165">
        <v>0</v>
      </c>
      <c r="AP121" s="165">
        <v>0</v>
      </c>
      <c r="AQ121" s="165">
        <v>0</v>
      </c>
      <c r="AR121" s="165">
        <v>0</v>
      </c>
      <c r="AS121" s="165">
        <v>0</v>
      </c>
      <c r="AT121" s="165">
        <v>0</v>
      </c>
      <c r="AU121" s="165">
        <v>0</v>
      </c>
      <c r="AV121" s="165">
        <v>0</v>
      </c>
      <c r="AW121" s="165">
        <v>0</v>
      </c>
      <c r="AX121" s="165">
        <v>0</v>
      </c>
      <c r="AY121" s="162" t="str">
        <f t="shared" ref="AY121:BS121" si="488">IF(AD121 = 0, "", AD121)</f>
        <v/>
      </c>
      <c r="AZ121" s="165">
        <f t="shared" si="488"/>
        <v>2</v>
      </c>
      <c r="BA121" s="163" t="str">
        <f t="shared" si="488"/>
        <v/>
      </c>
      <c r="BB121" s="163" t="str">
        <f t="shared" si="488"/>
        <v/>
      </c>
      <c r="BC121" s="165">
        <f t="shared" si="488"/>
        <v>3</v>
      </c>
      <c r="BD121" s="163" t="str">
        <f t="shared" si="488"/>
        <v/>
      </c>
      <c r="BE121" s="163" t="str">
        <f t="shared" si="488"/>
        <v/>
      </c>
      <c r="BF121" s="171">
        <f t="shared" si="488"/>
        <v>1</v>
      </c>
      <c r="BG121" s="163" t="str">
        <f t="shared" si="488"/>
        <v/>
      </c>
      <c r="BH121" s="163" t="str">
        <f t="shared" si="488"/>
        <v/>
      </c>
      <c r="BI121" s="163" t="str">
        <f t="shared" si="488"/>
        <v/>
      </c>
      <c r="BJ121" s="163" t="str">
        <f t="shared" si="488"/>
        <v/>
      </c>
      <c r="BK121" s="163" t="str">
        <f t="shared" si="488"/>
        <v/>
      </c>
      <c r="BL121" s="163" t="str">
        <f t="shared" si="488"/>
        <v/>
      </c>
      <c r="BM121" s="163" t="str">
        <f t="shared" si="488"/>
        <v/>
      </c>
      <c r="BN121" s="163" t="str">
        <f t="shared" si="488"/>
        <v/>
      </c>
      <c r="BO121" s="163" t="str">
        <f t="shared" si="488"/>
        <v/>
      </c>
      <c r="BP121" s="163" t="str">
        <f t="shared" si="488"/>
        <v/>
      </c>
      <c r="BQ121" s="163" t="str">
        <f t="shared" si="488"/>
        <v/>
      </c>
      <c r="BR121" s="163" t="str">
        <f t="shared" si="488"/>
        <v/>
      </c>
      <c r="BS121" s="173" t="str">
        <f t="shared" si="488"/>
        <v/>
      </c>
      <c r="BT121" s="175" t="e">
        <f>$AY121*Assembly!Z$4+$AZ121*Assembly!Z$5+$BA121*Assembly!Z$6+$BB121*Assembly!Z$7+$BC121*Assembly!Z$8+$BD121*Assembly!Z$9+$BE121*Assembly!Z$10+$BF121*Assembly!Z$11+$BG121*Assembly!Z$12+$BH121*Assembly!Z$13+$BI121*Assembly!Z$14+$BJ121*Assembly!Z$15+$BK121*Assembly!Z$16+$BL121*Assembly!Z$17+$BM121*Assembly!Z$18+$BN121*Assembly!Z$19+$BO121*Assembly!Z$20+$BP121*Assembly!Z$21+$BQ121*Assembly!Z$22+$BR121*Assembly!Z$23+$BS121*Assembly!Z$24</f>
        <v>#VALUE!</v>
      </c>
      <c r="BU121" s="165" t="e">
        <f t="shared" si="3"/>
        <v>#VALUE!</v>
      </c>
      <c r="BV121" s="176"/>
      <c r="BW121" s="165" t="e">
        <f>$AY121*Assembly!AD$4+$AZ121*Assembly!AD$5+$BA121*Assembly!AD$6+$BB121*Assembly!AD$7+$BC121*Assembly!AD$8+$BD121*Assembly!AD$9+$BE121*Assembly!AD$10+$BF121*Assembly!AD$11+$BG121*Assembly!AD$12+$BH121*Assembly!AD$13+$BI121*Assembly!AD$14+$BJ121*Assembly!AD$15+$BK121*Assembly!AD$16+$BL121*Assembly!AD$17+$BM121*Assembly!AD$18+$BN121*Assembly!AD$19+$BO121*Assembly!AD$20+$BP121*Assembly!AD$21+$BQ121*Assembly!AD$22+$BR121*Assembly!AD$23+$BS121*Assembly!AD$24</f>
        <v>#VALUE!</v>
      </c>
      <c r="BX121" s="180" t="e">
        <f t="shared" si="4"/>
        <v>#VALUE!</v>
      </c>
      <c r="BY121" s="181" t="e">
        <f t="shared" si="5"/>
        <v>#VALUE!</v>
      </c>
      <c r="BZ121" s="182" t="e">
        <f t="shared" si="6"/>
        <v>#VALUE!</v>
      </c>
      <c r="CA121" s="181" t="e">
        <f t="shared" si="7"/>
        <v>#VALUE!</v>
      </c>
      <c r="CB121" s="165" t="e">
        <f>$AY121*Assembly!Y$4+$AZ121*Assembly!Y$5+$BA121*Assembly!Y$6+$BB121*Assembly!Y$7+$BC121*Assembly!Y$8+$BD121*Assembly!Y$9+$BE121*Assembly!Y$10+$BF121*Assembly!Y$11+$BG121*Assembly!Y$12+$BH121*Assembly!Y$13+$BI121*Assembly!Y$14+$BJ121*Assembly!Y$15+$BK121*Assembly!Y$16+$BL121*Assembly!Y$17+$BM121*Assembly!Y$18+$BN121*Assembly!Y$19+$BO121*Assembly!Y$20+$BP121*Assembly!Y$21+$BQ121*Assembly!Y$22+$BR121*Assembly!Y$23+$BS121*Assembly!Y$24</f>
        <v>#VALUE!</v>
      </c>
      <c r="CC121" s="165" t="e">
        <f t="shared" si="8"/>
        <v>#VALUE!</v>
      </c>
      <c r="CD121" s="136" t="e">
        <f t="shared" si="9"/>
        <v>#VALUE!</v>
      </c>
      <c r="CE121" s="184" t="e">
        <f>$AY121*Assembly!AC$4+$AZ121*Assembly!AC$5+$BA121*Assembly!AC$6+$BB121*Assembly!AC$7+$BC121*Assembly!AC$8+$BD121*Assembly!AC$9+$BE121*Assembly!AC$10+$BF121*Assembly!AC$11+$BG121*Assembly!AC$12+$BH121*Assembly!AC$13+$BI121*Assembly!AC$14+$BJ121*Assembly!AC$15+$BK121*Assembly!AC$16+$BL121*Assembly!AC$17+$BM121*Assembly!AC$18+$BN121*Assembly!AC$19+$BO121*Assembly!AC$20+$BP121*Assembly!AC$21+$BQ121*Assembly!AC$22+$BR121*Assembly!AC$23+$BS121*Assembly!AC$24</f>
        <v>#VALUE!</v>
      </c>
      <c r="CF121" s="208" t="e">
        <f>$AY121*Assembly!M$4+$AZ121*Assembly!M$5+$BA121*Assembly!M$6+$BB121*Assembly!M$7+$BC121*Assembly!M$8+$BD121*Assembly!M$9+$BE121*Assembly!M$10+$BF121*Assembly!M$11+$BG121*Assembly!M$12+$BH121*Assembly!M$13+$BI121*Assembly!M$14+$BJ121*Assembly!M$15+$BK121*Assembly!M$16+$BL121*Assembly!M$17+$BM121*Assembly!M$18+$BN121*Assembly!M$19+$BO121*Assembly!M$20+$BP121*Assembly!M$21+$BQ121*Assembly!M$22+$BR121*Assembly!M$23+$BS121*Assembly!M$24</f>
        <v>#VALUE!</v>
      </c>
      <c r="CG121" s="208" t="e">
        <f>$AY121*Assembly!N$4+$AZ121*Assembly!N$5+$BA121*Assembly!N$6+$BB121*Assembly!N$7+$BC121*Assembly!N$8+$BD121*Assembly!N$9+$BE121*Assembly!N$10+$BF121*Assembly!N$11+$BG121*Assembly!N$12+$BH121*Assembly!N$13+$BI121*Assembly!N$14+$BJ121*Assembly!N$15+$BK121*Assembly!N$16+$BL121*Assembly!N$17+$BM121*Assembly!N$18+$BN121*Assembly!N$19+$BO121*Assembly!N$20+$BP121*Assembly!N$21+$BQ121*Assembly!N$22+$BR121*Assembly!N$23+$BS121*Assembly!N$24</f>
        <v>#VALUE!</v>
      </c>
      <c r="CH121" s="208" t="e">
        <f>$AY121*Assembly!O$4+$AZ121*Assembly!O$5+$BA121*Assembly!O$6+$BB121*Assembly!O$7+$BC121*Assembly!O$8+$BD121*Assembly!O$9+$BE121*Assembly!O$10+$BF121*Assembly!O$11+$BG121*Assembly!O$12+$BH121*Assembly!O$13+$BI121*Assembly!O$14+$BJ121*Assembly!O$15+$BK121*Assembly!O$16+$BL121*Assembly!O$17+$BM121*Assembly!O$18+$BN121*Assembly!O$19+$BO121*Assembly!O$20+$BP121*Assembly!O$21+$BQ121*Assembly!O$22+$BR121*Assembly!O$23+$BS121*Assembly!O$24</f>
        <v>#VALUE!</v>
      </c>
      <c r="CI121" s="203" t="e">
        <f>$AY121*Assembly!P$4+$AZ121*Assembly!P$5+$BA121*Assembly!P$6+$BB121*Assembly!P$7+$BC121*Assembly!P$8+$BD121*Assembly!P$9+$BE121*Assembly!P$10+$BF121*Assembly!P$11+$BG121*Assembly!P$12+$BH121*Assembly!P$13+$BI121*Assembly!P$14+$BJ121*Assembly!P$15+$BK121*Assembly!P$16+$BL121*Assembly!P$17+$BM121*Assembly!P$18+$BN121*Assembly!P$19+$BO121*Assembly!P$20+$BP121*Assembly!P$21+$BQ121*Assembly!P$22+$BR121*Assembly!P$23+$BS121*Assembly!P$24</f>
        <v>#VALUE!</v>
      </c>
      <c r="CJ121" s="203" t="e">
        <f>$AY121*Assembly!Q$4+$AZ121*Assembly!Q$5+$BA121*Assembly!Q$6+$BB121*Assembly!Q$7+$BC121*Assembly!Q$8+$BD121*Assembly!Q$9+$BE121*Assembly!Q$10+$BF121*Assembly!Q$11+$BG121*Assembly!Q$12+$BH121*Assembly!Q$13+$BI121*Assembly!Q$14+$BJ121*Assembly!Q$15+$BK121*Assembly!Q$16+$BL121*Assembly!Q$17+$BM121*Assembly!Q$18+$BN121*Assembly!Q$19+$BO121*Assembly!Q$20+$BP121*Assembly!Q$21+$BQ121*Assembly!Q$22+$BR121*Assembly!Q$23+$BS121*Assembly!Q$24</f>
        <v>#VALUE!</v>
      </c>
      <c r="CK121" s="208" t="e">
        <f>$AY121*Assembly!R$4+$AZ121*Assembly!R$5+$BA121*Assembly!R$6+$BB121*Assembly!R$7+$BC121*Assembly!R$8+$BD121*Assembly!R$9+$BE121*Assembly!R$10+$BF121*Assembly!R$11+$BG121*Assembly!R$12+$BH121*Assembly!R$13+$BI121*Assembly!R$14+$BJ121*Assembly!R$15+$BK121*Assembly!R$16+$BL121*Assembly!R$17+$BM121*Assembly!R$18+$BN121*Assembly!R$19+$BO121*Assembly!R$20+$BP121*Assembly!R$21+$BQ121*Assembly!R$22+$BR121*Assembly!R$23+$BS121*Assembly!R$24</f>
        <v>#VALUE!</v>
      </c>
      <c r="CL121" s="203" t="e">
        <f>$AY121*Assembly!S$4+$AZ121*Assembly!S$5+$BA121*Assembly!S$6+$BB121*Assembly!S$7+$BC121*Assembly!S$8+$BD121*Assembly!S$9+$BE121*Assembly!S$10+$BF121*Assembly!S$11+$BG121*Assembly!S$12+$BH121*Assembly!S$13+$BI121*Assembly!S$14+$BJ121*Assembly!S$15+$BK121*Assembly!S$16+$BL121*Assembly!S$17+$BM121*Assembly!S$18+$BN121*Assembly!S$19+$BO121*Assembly!S$20+$BP121*Assembly!S$21+$BQ121*Assembly!S$22+$BR121*Assembly!S$23+$BS121*Assembly!S$24</f>
        <v>#VALUE!</v>
      </c>
      <c r="CM121" s="203" t="e">
        <f>$AY121*Assembly!T$4+$AZ121*Assembly!T$5+$BA121*Assembly!T$6+$BB121*Assembly!T$7+$BC121*Assembly!T$8+$BD121*Assembly!T$9+$BE121*Assembly!T$10+$BF121*Assembly!T$11+$BG121*Assembly!T$12+$BH121*Assembly!T$13+$BI121*Assembly!T$14+$BJ121*Assembly!T$15+$BK121*Assembly!T$16+$BL121*Assembly!T$17+$BM121*Assembly!T$18+$BN121*Assembly!T$19+$BO121*Assembly!T$20+$BP121*Assembly!T$21+$BQ121*Assembly!T$22+$BR121*Assembly!T$23+$BS121*Assembly!T$24</f>
        <v>#VALUE!</v>
      </c>
      <c r="CN121" s="203" t="e">
        <f>$AY121*Assembly!U$4+$AZ121*Assembly!U$5+$BA121*Assembly!U$6+$BB121*Assembly!U$7+$BC121*Assembly!U$8+$BD121*Assembly!U$9+$BE121*Assembly!U$10+$BF121*Assembly!U$11+$BG121*Assembly!U$12+$BH121*Assembly!U$13+$BI121*Assembly!U$14+$BJ121*Assembly!U$15+$BK121*Assembly!U$16+$BL121*Assembly!U$17+$BM121*Assembly!U$18+$BN121*Assembly!U$19+$BO121*Assembly!U$20+$BP121*Assembly!U$21+$BQ121*Assembly!U$22+$BR121*Assembly!U$23+$BS121*Assembly!U$24</f>
        <v>#VALUE!</v>
      </c>
      <c r="CO121" s="208" t="e">
        <f>$AY121*Assembly!V$4+$AZ121*Assembly!V$5+$BA121*Assembly!V$6+$BB121*Assembly!V$7+$BC121*Assembly!V$8+$BD121*Assembly!V$9+$BE121*Assembly!V$10+$BF121*Assembly!V$11+$BG121*Assembly!V$12+$BH121*Assembly!V$13+$BI121*Assembly!V$14+$BJ121*Assembly!V$15+$BK121*Assembly!V$16+$BL121*Assembly!V$17+$BM121*Assembly!V$18+$BN121*Assembly!V$19+$BO121*Assembly!V$20+$BP121*Assembly!V$21+$BQ121*Assembly!V$22+$BR121*Assembly!V$23+$BS121*Assembly!V$24</f>
        <v>#VALUE!</v>
      </c>
      <c r="CP121" s="208" t="e">
        <f>CF121*Refining!$F$3</f>
        <v>#VALUE!</v>
      </c>
      <c r="CQ121" s="208" t="e">
        <f>CG121*Refining!$F$4</f>
        <v>#VALUE!</v>
      </c>
      <c r="CR121" s="208" t="e">
        <f>CH121*Refining!$F$5</f>
        <v>#VALUE!</v>
      </c>
      <c r="CS121" s="208" t="e">
        <f>CI121*Refining!$F$6</f>
        <v>#VALUE!</v>
      </c>
      <c r="CT121" s="208" t="e">
        <f>CJ121*Refining!$F$7</f>
        <v>#VALUE!</v>
      </c>
      <c r="CU121" s="208" t="e">
        <f>CK121*Refining!$F$8</f>
        <v>#VALUE!</v>
      </c>
      <c r="CV121" s="208" t="e">
        <f>CL121*Refining!$F$9</f>
        <v>#VALUE!</v>
      </c>
      <c r="CW121" s="208" t="e">
        <f>CM121*Refining!$F$10</f>
        <v>#VALUE!</v>
      </c>
      <c r="CX121" s="208" t="e">
        <f>CN121*Refining!$F$11</f>
        <v>#VALUE!</v>
      </c>
      <c r="CY121" s="208" t="e">
        <f>CO121*Refining!$F$12</f>
        <v>#VALUE!</v>
      </c>
      <c r="CZ121" s="190" t="e">
        <f t="shared" ref="CZ121:DS121" si="489">IF(CF121 = 0, "", CF121)</f>
        <v>#VALUE!</v>
      </c>
      <c r="DA121" s="191" t="e">
        <f t="shared" si="489"/>
        <v>#VALUE!</v>
      </c>
      <c r="DB121" s="191" t="e">
        <f t="shared" si="489"/>
        <v>#VALUE!</v>
      </c>
      <c r="DC121" s="191" t="e">
        <f t="shared" si="489"/>
        <v>#VALUE!</v>
      </c>
      <c r="DD121" s="193" t="e">
        <f t="shared" si="489"/>
        <v>#VALUE!</v>
      </c>
      <c r="DE121" s="191" t="e">
        <f t="shared" si="489"/>
        <v>#VALUE!</v>
      </c>
      <c r="DF121" s="193" t="e">
        <f t="shared" si="489"/>
        <v>#VALUE!</v>
      </c>
      <c r="DG121" s="193" t="e">
        <f t="shared" si="489"/>
        <v>#VALUE!</v>
      </c>
      <c r="DH121" s="191" t="e">
        <f t="shared" si="489"/>
        <v>#VALUE!</v>
      </c>
      <c r="DI121" s="195" t="e">
        <f t="shared" si="489"/>
        <v>#VALUE!</v>
      </c>
      <c r="DJ121" s="190" t="e">
        <f t="shared" si="489"/>
        <v>#VALUE!</v>
      </c>
      <c r="DK121" s="191" t="e">
        <f t="shared" si="489"/>
        <v>#VALUE!</v>
      </c>
      <c r="DL121" s="191" t="e">
        <f t="shared" si="489"/>
        <v>#VALUE!</v>
      </c>
      <c r="DM121" s="191" t="e">
        <f t="shared" si="489"/>
        <v>#VALUE!</v>
      </c>
      <c r="DN121" s="193" t="e">
        <f t="shared" si="489"/>
        <v>#VALUE!</v>
      </c>
      <c r="DO121" s="191" t="e">
        <f t="shared" si="489"/>
        <v>#VALUE!</v>
      </c>
      <c r="DP121" s="191" t="e">
        <f t="shared" si="489"/>
        <v>#VALUE!</v>
      </c>
      <c r="DQ121" s="191" t="e">
        <f t="shared" si="489"/>
        <v>#VALUE!</v>
      </c>
      <c r="DR121" s="191" t="e">
        <f t="shared" si="489"/>
        <v>#VALUE!</v>
      </c>
      <c r="DS121" s="195" t="e">
        <f t="shared" si="489"/>
        <v>#VALUE!</v>
      </c>
      <c r="DT121" s="190" t="e">
        <f t="shared" si="11"/>
        <v>#VALUE!</v>
      </c>
      <c r="DU121" s="197" t="e">
        <f t="shared" si="12"/>
        <v>#VALUE!</v>
      </c>
      <c r="DV121" s="165" t="e">
        <f>CZ121*'Ores &amp; Ingots'!$C$3+DA121*'Ores &amp; Ingots'!$C$4+DB121*'Ores &amp; Ingots'!$C$5+DC121*'Ores &amp; Ingots'!$C$6+DD121*'Ores &amp; Ingots'!$C$7+DE121*'Ores &amp; Ingots'!$C$8+DF121*'Ores &amp; Ingots'!$C$9+DG121*'Ores &amp; Ingots'!$C$10+DH121*'Ores &amp; Ingots'!$C$11+DI121*'Ores &amp; Ingots'!$C$12</f>
        <v>#VALUE!</v>
      </c>
      <c r="DW121" s="165" t="e">
        <f>DJ121*'Ores &amp; Ingots'!$B$3+DK121*'Ores &amp; Ingots'!$B$4+DL121*'Ores &amp; Ingots'!$B$5+DM121*'Ores &amp; Ingots'!$B$6+DN121*'Ores &amp; Ingots'!$B$7+DO121*'Ores &amp; Ingots'!$B$8+DP121*'Ores &amp; Ingots'!$B$9+DQ121*'Ores &amp; Ingots'!$B$10+DR121*'Ores &amp; Ingots'!$B$11+DS121*'Ores &amp; Ingots'!$B$12</f>
        <v>#VALUE!</v>
      </c>
      <c r="DX121" s="197" t="e">
        <f>CZ121*Refining!$G$3+DA121*Refining!$G$4+DB121*Refining!$G$5+DC121*Refining!$G$6+DD121*Refining!$G$7+DE121*Refining!$G$8+DF121*Refining!$G$9+DG121*Refining!$G$10+DH121*Refining!$G$11+DI121*Refining!$G$12</f>
        <v>#VALUE!</v>
      </c>
      <c r="DY121" s="197" t="e">
        <f t="shared" si="13"/>
        <v>#VALUE!</v>
      </c>
      <c r="DZ121" s="199" t="e">
        <f t="shared" si="14"/>
        <v>#VALUE!</v>
      </c>
      <c r="EA121" s="190" t="e">
        <f t="shared" si="15"/>
        <v>#VALUE!</v>
      </c>
      <c r="EB121" s="200" t="e">
        <f t="shared" ref="EB121:EC121" si="490">EA121/60</f>
        <v>#VALUE!</v>
      </c>
      <c r="EC121" s="200" t="e">
        <f t="shared" si="490"/>
        <v>#VALUE!</v>
      </c>
      <c r="ED121" s="190" t="e">
        <f t="shared" si="17"/>
        <v>#VALUE!</v>
      </c>
      <c r="EE121" s="200" t="e">
        <f t="shared" ref="EE121:EF121" si="491">ED121/1000</f>
        <v>#VALUE!</v>
      </c>
      <c r="EF121" s="201" t="e">
        <f t="shared" si="491"/>
        <v>#VALUE!</v>
      </c>
      <c r="EG121" s="136" t="e">
        <f t="shared" si="19"/>
        <v>#VALUE!</v>
      </c>
      <c r="EH121" s="138" t="e">
        <f t="shared" si="20"/>
        <v>#VALUE!</v>
      </c>
      <c r="EI121" s="133" t="s">
        <v>28</v>
      </c>
    </row>
    <row r="122" spans="1:139" ht="12.75" x14ac:dyDescent="0.2">
      <c r="A122" s="864"/>
      <c r="B122" s="135" t="s">
        <v>343</v>
      </c>
      <c r="C122" s="137" t="s">
        <v>156</v>
      </c>
      <c r="D122" s="137">
        <v>1</v>
      </c>
      <c r="E122" s="137">
        <v>1</v>
      </c>
      <c r="F122" s="137">
        <v>1</v>
      </c>
      <c r="G122" s="141">
        <f t="shared" si="0"/>
        <v>15.625</v>
      </c>
      <c r="H122" s="142">
        <v>50</v>
      </c>
      <c r="I122" s="142">
        <v>50</v>
      </c>
      <c r="J122" s="144">
        <f>H122/Main!$D$9</f>
        <v>10</v>
      </c>
      <c r="K122" s="144">
        <f>I122/Main!$D$10</f>
        <v>25</v>
      </c>
      <c r="L122" s="144">
        <f t="shared" si="1"/>
        <v>2.5</v>
      </c>
      <c r="M122" s="144">
        <v>1</v>
      </c>
      <c r="N122" s="306">
        <v>300</v>
      </c>
      <c r="O122" s="149">
        <v>300</v>
      </c>
      <c r="P122" s="150"/>
      <c r="Q122" s="153"/>
      <c r="R122" s="150"/>
      <c r="S122" s="155"/>
      <c r="T122" s="155"/>
      <c r="U122" s="150"/>
      <c r="V122" s="150"/>
      <c r="W122" s="155"/>
      <c r="X122" s="155"/>
      <c r="Y122" s="150"/>
      <c r="Z122" s="150"/>
      <c r="AA122" s="150"/>
      <c r="AB122" s="150"/>
      <c r="AC122" s="370" t="s">
        <v>34</v>
      </c>
      <c r="AD122" s="165">
        <v>0</v>
      </c>
      <c r="AE122" s="165">
        <v>10</v>
      </c>
      <c r="AF122" s="165">
        <v>0</v>
      </c>
      <c r="AG122" s="165">
        <v>0</v>
      </c>
      <c r="AH122" s="165">
        <v>10</v>
      </c>
      <c r="AI122" s="165">
        <v>0</v>
      </c>
      <c r="AJ122" s="165">
        <v>1</v>
      </c>
      <c r="AK122" s="171">
        <v>15</v>
      </c>
      <c r="AL122" s="165">
        <v>0</v>
      </c>
      <c r="AM122" s="165">
        <v>0</v>
      </c>
      <c r="AN122" s="165">
        <v>0</v>
      </c>
      <c r="AO122" s="165">
        <v>0</v>
      </c>
      <c r="AP122" s="165">
        <v>0</v>
      </c>
      <c r="AQ122" s="165">
        <v>0</v>
      </c>
      <c r="AR122" s="165">
        <v>0</v>
      </c>
      <c r="AS122" s="165">
        <v>0</v>
      </c>
      <c r="AT122" s="165">
        <v>0</v>
      </c>
      <c r="AU122" s="165">
        <v>0</v>
      </c>
      <c r="AV122" s="165">
        <v>0</v>
      </c>
      <c r="AW122" s="165">
        <v>0</v>
      </c>
      <c r="AX122" s="165">
        <v>0</v>
      </c>
      <c r="AY122" s="162" t="str">
        <f t="shared" ref="AY122:BS122" si="492">IF(AD122 = 0, "", AD122)</f>
        <v/>
      </c>
      <c r="AZ122" s="165">
        <f t="shared" si="492"/>
        <v>10</v>
      </c>
      <c r="BA122" s="163" t="str">
        <f t="shared" si="492"/>
        <v/>
      </c>
      <c r="BB122" s="163" t="str">
        <f t="shared" si="492"/>
        <v/>
      </c>
      <c r="BC122" s="165">
        <f t="shared" si="492"/>
        <v>10</v>
      </c>
      <c r="BD122" s="163" t="str">
        <f t="shared" si="492"/>
        <v/>
      </c>
      <c r="BE122" s="165">
        <f t="shared" si="492"/>
        <v>1</v>
      </c>
      <c r="BF122" s="171">
        <f t="shared" si="492"/>
        <v>15</v>
      </c>
      <c r="BG122" s="163" t="str">
        <f t="shared" si="492"/>
        <v/>
      </c>
      <c r="BH122" s="163" t="str">
        <f t="shared" si="492"/>
        <v/>
      </c>
      <c r="BI122" s="163" t="str">
        <f t="shared" si="492"/>
        <v/>
      </c>
      <c r="BJ122" s="163" t="str">
        <f t="shared" si="492"/>
        <v/>
      </c>
      <c r="BK122" s="163" t="str">
        <f t="shared" si="492"/>
        <v/>
      </c>
      <c r="BL122" s="163" t="str">
        <f t="shared" si="492"/>
        <v/>
      </c>
      <c r="BM122" s="163" t="str">
        <f t="shared" si="492"/>
        <v/>
      </c>
      <c r="BN122" s="163" t="str">
        <f t="shared" si="492"/>
        <v/>
      </c>
      <c r="BO122" s="163" t="str">
        <f t="shared" si="492"/>
        <v/>
      </c>
      <c r="BP122" s="163" t="str">
        <f t="shared" si="492"/>
        <v/>
      </c>
      <c r="BQ122" s="163" t="str">
        <f t="shared" si="492"/>
        <v/>
      </c>
      <c r="BR122" s="163" t="str">
        <f t="shared" si="492"/>
        <v/>
      </c>
      <c r="BS122" s="173" t="str">
        <f t="shared" si="492"/>
        <v/>
      </c>
      <c r="BT122" s="175" t="e">
        <f>$AY122*Assembly!Z$4+$AZ122*Assembly!Z$5+$BA122*Assembly!Z$6+$BB122*Assembly!Z$7+$BC122*Assembly!Z$8+$BD122*Assembly!Z$9+$BE122*Assembly!Z$10+$BF122*Assembly!Z$11+$BG122*Assembly!Z$12+$BH122*Assembly!Z$13+$BI122*Assembly!Z$14+$BJ122*Assembly!Z$15+$BK122*Assembly!Z$16+$BL122*Assembly!Z$17+$BM122*Assembly!Z$18+$BN122*Assembly!Z$19+$BO122*Assembly!Z$20+$BP122*Assembly!Z$21+$BQ122*Assembly!Z$22+$BR122*Assembly!Z$23+$BS122*Assembly!Z$24</f>
        <v>#VALUE!</v>
      </c>
      <c r="BU122" s="165" t="e">
        <f t="shared" si="3"/>
        <v>#VALUE!</v>
      </c>
      <c r="BV122" s="176"/>
      <c r="BW122" s="165" t="e">
        <f>$AY122*Assembly!AD$4+$AZ122*Assembly!AD$5+$BA122*Assembly!AD$6+$BB122*Assembly!AD$7+$BC122*Assembly!AD$8+$BD122*Assembly!AD$9+$BE122*Assembly!AD$10+$BF122*Assembly!AD$11+$BG122*Assembly!AD$12+$BH122*Assembly!AD$13+$BI122*Assembly!AD$14+$BJ122*Assembly!AD$15+$BK122*Assembly!AD$16+$BL122*Assembly!AD$17+$BM122*Assembly!AD$18+$BN122*Assembly!AD$19+$BO122*Assembly!AD$20+$BP122*Assembly!AD$21+$BQ122*Assembly!AD$22+$BR122*Assembly!AD$23+$BS122*Assembly!AD$24</f>
        <v>#VALUE!</v>
      </c>
      <c r="BX122" s="180" t="e">
        <f t="shared" si="4"/>
        <v>#VALUE!</v>
      </c>
      <c r="BY122" s="181" t="e">
        <f t="shared" si="5"/>
        <v>#VALUE!</v>
      </c>
      <c r="BZ122" s="182" t="e">
        <f t="shared" si="6"/>
        <v>#VALUE!</v>
      </c>
      <c r="CA122" s="181" t="e">
        <f t="shared" si="7"/>
        <v>#VALUE!</v>
      </c>
      <c r="CB122" s="165" t="e">
        <f>$AY122*Assembly!Y$4+$AZ122*Assembly!Y$5+$BA122*Assembly!Y$6+$BB122*Assembly!Y$7+$BC122*Assembly!Y$8+$BD122*Assembly!Y$9+$BE122*Assembly!Y$10+$BF122*Assembly!Y$11+$BG122*Assembly!Y$12+$BH122*Assembly!Y$13+$BI122*Assembly!Y$14+$BJ122*Assembly!Y$15+$BK122*Assembly!Y$16+$BL122*Assembly!Y$17+$BM122*Assembly!Y$18+$BN122*Assembly!Y$19+$BO122*Assembly!Y$20+$BP122*Assembly!Y$21+$BQ122*Assembly!Y$22+$BR122*Assembly!Y$23+$BS122*Assembly!Y$24</f>
        <v>#VALUE!</v>
      </c>
      <c r="CC122" s="165" t="e">
        <f t="shared" si="8"/>
        <v>#VALUE!</v>
      </c>
      <c r="CD122" s="136" t="e">
        <f t="shared" si="9"/>
        <v>#VALUE!</v>
      </c>
      <c r="CE122" s="184" t="e">
        <f>$AY122*Assembly!AC$4+$AZ122*Assembly!AC$5+$BA122*Assembly!AC$6+$BB122*Assembly!AC$7+$BC122*Assembly!AC$8+$BD122*Assembly!AC$9+$BE122*Assembly!AC$10+$BF122*Assembly!AC$11+$BG122*Assembly!AC$12+$BH122*Assembly!AC$13+$BI122*Assembly!AC$14+$BJ122*Assembly!AC$15+$BK122*Assembly!AC$16+$BL122*Assembly!AC$17+$BM122*Assembly!AC$18+$BN122*Assembly!AC$19+$BO122*Assembly!AC$20+$BP122*Assembly!AC$21+$BQ122*Assembly!AC$22+$BR122*Assembly!AC$23+$BS122*Assembly!AC$24</f>
        <v>#VALUE!</v>
      </c>
      <c r="CF122" s="153" t="e">
        <f>$AY122*Assembly!M$4+$AZ122*Assembly!M$5+$BA122*Assembly!M$6+$BB122*Assembly!M$7+$BC122*Assembly!M$8+$BD122*Assembly!M$9+$BE122*Assembly!M$10+$BF122*Assembly!M$11+$BG122*Assembly!M$12+$BH122*Assembly!M$13+$BI122*Assembly!M$14+$BJ122*Assembly!M$15+$BK122*Assembly!M$16+$BL122*Assembly!M$17+$BM122*Assembly!M$18+$BN122*Assembly!M$19+$BO122*Assembly!M$20+$BP122*Assembly!M$21+$BQ122*Assembly!M$22+$BR122*Assembly!M$23+$BS122*Assembly!M$24</f>
        <v>#VALUE!</v>
      </c>
      <c r="CG122" s="153" t="e">
        <f>$AY122*Assembly!N$4+$AZ122*Assembly!N$5+$BA122*Assembly!N$6+$BB122*Assembly!N$7+$BC122*Assembly!N$8+$BD122*Assembly!N$9+$BE122*Assembly!N$10+$BF122*Assembly!N$11+$BG122*Assembly!N$12+$BH122*Assembly!N$13+$BI122*Assembly!N$14+$BJ122*Assembly!N$15+$BK122*Assembly!N$16+$BL122*Assembly!N$17+$BM122*Assembly!N$18+$BN122*Assembly!N$19+$BO122*Assembly!N$20+$BP122*Assembly!N$21+$BQ122*Assembly!N$22+$BR122*Assembly!N$23+$BS122*Assembly!N$24</f>
        <v>#VALUE!</v>
      </c>
      <c r="CH122" s="153" t="e">
        <f>$AY122*Assembly!O$4+$AZ122*Assembly!O$5+$BA122*Assembly!O$6+$BB122*Assembly!O$7+$BC122*Assembly!O$8+$BD122*Assembly!O$9+$BE122*Assembly!O$10+$BF122*Assembly!O$11+$BG122*Assembly!O$12+$BH122*Assembly!O$13+$BI122*Assembly!O$14+$BJ122*Assembly!O$15+$BK122*Assembly!O$16+$BL122*Assembly!O$17+$BM122*Assembly!O$18+$BN122*Assembly!O$19+$BO122*Assembly!O$20+$BP122*Assembly!O$21+$BQ122*Assembly!O$22+$BR122*Assembly!O$23+$BS122*Assembly!O$24</f>
        <v>#VALUE!</v>
      </c>
      <c r="CI122" s="142" t="e">
        <f>$AY122*Assembly!P$4+$AZ122*Assembly!P$5+$BA122*Assembly!P$6+$BB122*Assembly!P$7+$BC122*Assembly!P$8+$BD122*Assembly!P$9+$BE122*Assembly!P$10+$BF122*Assembly!P$11+$BG122*Assembly!P$12+$BH122*Assembly!P$13+$BI122*Assembly!P$14+$BJ122*Assembly!P$15+$BK122*Assembly!P$16+$BL122*Assembly!P$17+$BM122*Assembly!P$18+$BN122*Assembly!P$19+$BO122*Assembly!P$20+$BP122*Assembly!P$21+$BQ122*Assembly!P$22+$BR122*Assembly!P$23+$BS122*Assembly!P$24</f>
        <v>#VALUE!</v>
      </c>
      <c r="CJ122" s="142" t="e">
        <f>$AY122*Assembly!Q$4+$AZ122*Assembly!Q$5+$BA122*Assembly!Q$6+$BB122*Assembly!Q$7+$BC122*Assembly!Q$8+$BD122*Assembly!Q$9+$BE122*Assembly!Q$10+$BF122*Assembly!Q$11+$BG122*Assembly!Q$12+$BH122*Assembly!Q$13+$BI122*Assembly!Q$14+$BJ122*Assembly!Q$15+$BK122*Assembly!Q$16+$BL122*Assembly!Q$17+$BM122*Assembly!Q$18+$BN122*Assembly!Q$19+$BO122*Assembly!Q$20+$BP122*Assembly!Q$21+$BQ122*Assembly!Q$22+$BR122*Assembly!Q$23+$BS122*Assembly!Q$24</f>
        <v>#VALUE!</v>
      </c>
      <c r="CK122" s="153" t="e">
        <f>$AY122*Assembly!R$4+$AZ122*Assembly!R$5+$BA122*Assembly!R$6+$BB122*Assembly!R$7+$BC122*Assembly!R$8+$BD122*Assembly!R$9+$BE122*Assembly!R$10+$BF122*Assembly!R$11+$BG122*Assembly!R$12+$BH122*Assembly!R$13+$BI122*Assembly!R$14+$BJ122*Assembly!R$15+$BK122*Assembly!R$16+$BL122*Assembly!R$17+$BM122*Assembly!R$18+$BN122*Assembly!R$19+$BO122*Assembly!R$20+$BP122*Assembly!R$21+$BQ122*Assembly!R$22+$BR122*Assembly!R$23+$BS122*Assembly!R$24</f>
        <v>#VALUE!</v>
      </c>
      <c r="CL122" s="142" t="e">
        <f>$AY122*Assembly!S$4+$AZ122*Assembly!S$5+$BA122*Assembly!S$6+$BB122*Assembly!S$7+$BC122*Assembly!S$8+$BD122*Assembly!S$9+$BE122*Assembly!S$10+$BF122*Assembly!S$11+$BG122*Assembly!S$12+$BH122*Assembly!S$13+$BI122*Assembly!S$14+$BJ122*Assembly!S$15+$BK122*Assembly!S$16+$BL122*Assembly!S$17+$BM122*Assembly!S$18+$BN122*Assembly!S$19+$BO122*Assembly!S$20+$BP122*Assembly!S$21+$BQ122*Assembly!S$22+$BR122*Assembly!S$23+$BS122*Assembly!S$24</f>
        <v>#VALUE!</v>
      </c>
      <c r="CM122" s="142" t="e">
        <f>$AY122*Assembly!T$4+$AZ122*Assembly!T$5+$BA122*Assembly!T$6+$BB122*Assembly!T$7+$BC122*Assembly!T$8+$BD122*Assembly!T$9+$BE122*Assembly!T$10+$BF122*Assembly!T$11+$BG122*Assembly!T$12+$BH122*Assembly!T$13+$BI122*Assembly!T$14+$BJ122*Assembly!T$15+$BK122*Assembly!T$16+$BL122*Assembly!T$17+$BM122*Assembly!T$18+$BN122*Assembly!T$19+$BO122*Assembly!T$20+$BP122*Assembly!T$21+$BQ122*Assembly!T$22+$BR122*Assembly!T$23+$BS122*Assembly!T$24</f>
        <v>#VALUE!</v>
      </c>
      <c r="CN122" s="142" t="e">
        <f>$AY122*Assembly!U$4+$AZ122*Assembly!U$5+$BA122*Assembly!U$6+$BB122*Assembly!U$7+$BC122*Assembly!U$8+$BD122*Assembly!U$9+$BE122*Assembly!U$10+$BF122*Assembly!U$11+$BG122*Assembly!U$12+$BH122*Assembly!U$13+$BI122*Assembly!U$14+$BJ122*Assembly!U$15+$BK122*Assembly!U$16+$BL122*Assembly!U$17+$BM122*Assembly!U$18+$BN122*Assembly!U$19+$BO122*Assembly!U$20+$BP122*Assembly!U$21+$BQ122*Assembly!U$22+$BR122*Assembly!U$23+$BS122*Assembly!U$24</f>
        <v>#VALUE!</v>
      </c>
      <c r="CO122" s="153" t="e">
        <f>$AY122*Assembly!V$4+$AZ122*Assembly!V$5+$BA122*Assembly!V$6+$BB122*Assembly!V$7+$BC122*Assembly!V$8+$BD122*Assembly!V$9+$BE122*Assembly!V$10+$BF122*Assembly!V$11+$BG122*Assembly!V$12+$BH122*Assembly!V$13+$BI122*Assembly!V$14+$BJ122*Assembly!V$15+$BK122*Assembly!V$16+$BL122*Assembly!V$17+$BM122*Assembly!V$18+$BN122*Assembly!V$19+$BO122*Assembly!V$20+$BP122*Assembly!V$21+$BQ122*Assembly!V$22+$BR122*Assembly!V$23+$BS122*Assembly!V$24</f>
        <v>#VALUE!</v>
      </c>
      <c r="CP122" s="153" t="e">
        <f>CF122*Refining!$F$3</f>
        <v>#VALUE!</v>
      </c>
      <c r="CQ122" s="153" t="e">
        <f>CG122*Refining!$F$4</f>
        <v>#VALUE!</v>
      </c>
      <c r="CR122" s="153" t="e">
        <f>CH122*Refining!$F$5</f>
        <v>#VALUE!</v>
      </c>
      <c r="CS122" s="153" t="e">
        <f>CI122*Refining!$F$6</f>
        <v>#VALUE!</v>
      </c>
      <c r="CT122" s="153" t="e">
        <f>CJ122*Refining!$F$7</f>
        <v>#VALUE!</v>
      </c>
      <c r="CU122" s="153" t="e">
        <f>CK122*Refining!$F$8</f>
        <v>#VALUE!</v>
      </c>
      <c r="CV122" s="153" t="e">
        <f>CL122*Refining!$F$9</f>
        <v>#VALUE!</v>
      </c>
      <c r="CW122" s="153" t="e">
        <f>CM122*Refining!$F$10</f>
        <v>#VALUE!</v>
      </c>
      <c r="CX122" s="153" t="e">
        <f>CN122*Refining!$F$11</f>
        <v>#VALUE!</v>
      </c>
      <c r="CY122" s="153" t="e">
        <f>CO122*Refining!$F$12</f>
        <v>#VALUE!</v>
      </c>
      <c r="CZ122" s="190" t="e">
        <f t="shared" ref="CZ122:DS122" si="493">IF(CF122 = 0, "", CF122)</f>
        <v>#VALUE!</v>
      </c>
      <c r="DA122" s="197" t="e">
        <f t="shared" si="493"/>
        <v>#VALUE!</v>
      </c>
      <c r="DB122" s="191" t="e">
        <f t="shared" si="493"/>
        <v>#VALUE!</v>
      </c>
      <c r="DC122" s="191" t="e">
        <f t="shared" si="493"/>
        <v>#VALUE!</v>
      </c>
      <c r="DD122" s="193" t="e">
        <f t="shared" si="493"/>
        <v>#VALUE!</v>
      </c>
      <c r="DE122" s="191" t="e">
        <f t="shared" si="493"/>
        <v>#VALUE!</v>
      </c>
      <c r="DF122" s="193" t="e">
        <f t="shared" si="493"/>
        <v>#VALUE!</v>
      </c>
      <c r="DG122" s="193" t="e">
        <f t="shared" si="493"/>
        <v>#VALUE!</v>
      </c>
      <c r="DH122" s="191" t="e">
        <f t="shared" si="493"/>
        <v>#VALUE!</v>
      </c>
      <c r="DI122" s="195" t="e">
        <f t="shared" si="493"/>
        <v>#VALUE!</v>
      </c>
      <c r="DJ122" s="190" t="e">
        <f t="shared" si="493"/>
        <v>#VALUE!</v>
      </c>
      <c r="DK122" s="197" t="e">
        <f t="shared" si="493"/>
        <v>#VALUE!</v>
      </c>
      <c r="DL122" s="191" t="e">
        <f t="shared" si="493"/>
        <v>#VALUE!</v>
      </c>
      <c r="DM122" s="191" t="e">
        <f t="shared" si="493"/>
        <v>#VALUE!</v>
      </c>
      <c r="DN122" s="193" t="e">
        <f t="shared" si="493"/>
        <v>#VALUE!</v>
      </c>
      <c r="DO122" s="191" t="e">
        <f t="shared" si="493"/>
        <v>#VALUE!</v>
      </c>
      <c r="DP122" s="191" t="e">
        <f t="shared" si="493"/>
        <v>#VALUE!</v>
      </c>
      <c r="DQ122" s="191" t="e">
        <f t="shared" si="493"/>
        <v>#VALUE!</v>
      </c>
      <c r="DR122" s="191" t="e">
        <f t="shared" si="493"/>
        <v>#VALUE!</v>
      </c>
      <c r="DS122" s="195" t="e">
        <f t="shared" si="493"/>
        <v>#VALUE!</v>
      </c>
      <c r="DT122" s="190" t="e">
        <f t="shared" si="11"/>
        <v>#VALUE!</v>
      </c>
      <c r="DU122" s="197" t="e">
        <f t="shared" si="12"/>
        <v>#VALUE!</v>
      </c>
      <c r="DV122" s="165" t="e">
        <f>CZ122*'Ores &amp; Ingots'!$C$3+DA122*'Ores &amp; Ingots'!$C$4+DB122*'Ores &amp; Ingots'!$C$5+DC122*'Ores &amp; Ingots'!$C$6+DD122*'Ores &amp; Ingots'!$C$7+DE122*'Ores &amp; Ingots'!$C$8+DF122*'Ores &amp; Ingots'!$C$9+DG122*'Ores &amp; Ingots'!$C$10+DH122*'Ores &amp; Ingots'!$C$11+DI122*'Ores &amp; Ingots'!$C$12</f>
        <v>#VALUE!</v>
      </c>
      <c r="DW122" s="165" t="e">
        <f>DJ122*'Ores &amp; Ingots'!$B$3+DK122*'Ores &amp; Ingots'!$B$4+DL122*'Ores &amp; Ingots'!$B$5+DM122*'Ores &amp; Ingots'!$B$6+DN122*'Ores &amp; Ingots'!$B$7+DO122*'Ores &amp; Ingots'!$B$8+DP122*'Ores &amp; Ingots'!$B$9+DQ122*'Ores &amp; Ingots'!$B$10+DR122*'Ores &amp; Ingots'!$B$11+DS122*'Ores &amp; Ingots'!$B$12</f>
        <v>#VALUE!</v>
      </c>
      <c r="DX122" s="197" t="e">
        <f>CZ122*Refining!$G$3+DA122*Refining!$G$4+DB122*Refining!$G$5+DC122*Refining!$G$6+DD122*Refining!$G$7+DE122*Refining!$G$8+DF122*Refining!$G$9+DG122*Refining!$G$10+DH122*Refining!$G$11+DI122*Refining!$G$12</f>
        <v>#VALUE!</v>
      </c>
      <c r="DY122" s="197" t="e">
        <f t="shared" si="13"/>
        <v>#VALUE!</v>
      </c>
      <c r="DZ122" s="199" t="e">
        <f t="shared" si="14"/>
        <v>#VALUE!</v>
      </c>
      <c r="EA122" s="190" t="e">
        <f t="shared" si="15"/>
        <v>#VALUE!</v>
      </c>
      <c r="EB122" s="200" t="e">
        <f t="shared" ref="EB122:EC122" si="494">EA122/60</f>
        <v>#VALUE!</v>
      </c>
      <c r="EC122" s="200" t="e">
        <f t="shared" si="494"/>
        <v>#VALUE!</v>
      </c>
      <c r="ED122" s="190" t="e">
        <f t="shared" si="17"/>
        <v>#VALUE!</v>
      </c>
      <c r="EE122" s="200" t="e">
        <f t="shared" ref="EE122:EF122" si="495">ED122/1000</f>
        <v>#VALUE!</v>
      </c>
      <c r="EF122" s="201" t="e">
        <f t="shared" si="495"/>
        <v>#VALUE!</v>
      </c>
      <c r="EG122" s="136" t="e">
        <f t="shared" si="19"/>
        <v>#VALUE!</v>
      </c>
      <c r="EH122" s="138" t="e">
        <f t="shared" si="20"/>
        <v>#VALUE!</v>
      </c>
      <c r="EI122" s="133">
        <v>404</v>
      </c>
    </row>
    <row r="123" spans="1:139" ht="12.75" x14ac:dyDescent="0.2">
      <c r="A123" s="864"/>
      <c r="B123" s="135" t="s">
        <v>343</v>
      </c>
      <c r="C123" s="137" t="s">
        <v>155</v>
      </c>
      <c r="D123" s="137">
        <v>1</v>
      </c>
      <c r="E123" s="137">
        <v>1</v>
      </c>
      <c r="F123" s="137">
        <v>1</v>
      </c>
      <c r="G123" s="202">
        <f t="shared" si="0"/>
        <v>0.125</v>
      </c>
      <c r="H123" s="203">
        <v>20</v>
      </c>
      <c r="I123" s="203">
        <v>20</v>
      </c>
      <c r="J123" s="204">
        <f>H123/Main!$D$9</f>
        <v>4</v>
      </c>
      <c r="K123" s="204">
        <f>I123/Main!$D$10</f>
        <v>10</v>
      </c>
      <c r="L123" s="204">
        <f t="shared" si="1"/>
        <v>2.5</v>
      </c>
      <c r="M123" s="204">
        <v>1</v>
      </c>
      <c r="N123" s="214">
        <v>300</v>
      </c>
      <c r="O123" s="206">
        <v>300</v>
      </c>
      <c r="P123" s="207"/>
      <c r="Q123" s="208"/>
      <c r="R123" s="207"/>
      <c r="S123" s="209"/>
      <c r="T123" s="209"/>
      <c r="U123" s="207"/>
      <c r="V123" s="207"/>
      <c r="W123" s="209"/>
      <c r="X123" s="209"/>
      <c r="Y123" s="207"/>
      <c r="Z123" s="207"/>
      <c r="AA123" s="207"/>
      <c r="AB123" s="207"/>
      <c r="AC123" s="371"/>
      <c r="AD123" s="165">
        <v>0</v>
      </c>
      <c r="AE123" s="165">
        <v>2</v>
      </c>
      <c r="AF123" s="165">
        <v>0</v>
      </c>
      <c r="AG123" s="165">
        <v>0</v>
      </c>
      <c r="AH123" s="165">
        <v>1</v>
      </c>
      <c r="AI123" s="165">
        <v>0</v>
      </c>
      <c r="AJ123" s="165">
        <v>1</v>
      </c>
      <c r="AK123" s="171">
        <v>1</v>
      </c>
      <c r="AL123" s="165">
        <v>0</v>
      </c>
      <c r="AM123" s="165">
        <v>0</v>
      </c>
      <c r="AN123" s="165">
        <v>0</v>
      </c>
      <c r="AO123" s="165">
        <v>0</v>
      </c>
      <c r="AP123" s="165">
        <v>0</v>
      </c>
      <c r="AQ123" s="165">
        <v>0</v>
      </c>
      <c r="AR123" s="165">
        <v>0</v>
      </c>
      <c r="AS123" s="165">
        <v>0</v>
      </c>
      <c r="AT123" s="165">
        <v>0</v>
      </c>
      <c r="AU123" s="165">
        <v>0</v>
      </c>
      <c r="AV123" s="165">
        <v>0</v>
      </c>
      <c r="AW123" s="165">
        <v>0</v>
      </c>
      <c r="AX123" s="165">
        <v>0</v>
      </c>
      <c r="AY123" s="162" t="str">
        <f t="shared" ref="AY123:BS123" si="496">IF(AD123 = 0, "", AD123)</f>
        <v/>
      </c>
      <c r="AZ123" s="165">
        <f t="shared" si="496"/>
        <v>2</v>
      </c>
      <c r="BA123" s="163" t="str">
        <f t="shared" si="496"/>
        <v/>
      </c>
      <c r="BB123" s="163" t="str">
        <f t="shared" si="496"/>
        <v/>
      </c>
      <c r="BC123" s="165">
        <f t="shared" si="496"/>
        <v>1</v>
      </c>
      <c r="BD123" s="163" t="str">
        <f t="shared" si="496"/>
        <v/>
      </c>
      <c r="BE123" s="165">
        <f t="shared" si="496"/>
        <v>1</v>
      </c>
      <c r="BF123" s="171">
        <f t="shared" si="496"/>
        <v>1</v>
      </c>
      <c r="BG123" s="163" t="str">
        <f t="shared" si="496"/>
        <v/>
      </c>
      <c r="BH123" s="163" t="str">
        <f t="shared" si="496"/>
        <v/>
      </c>
      <c r="BI123" s="163" t="str">
        <f t="shared" si="496"/>
        <v/>
      </c>
      <c r="BJ123" s="163" t="str">
        <f t="shared" si="496"/>
        <v/>
      </c>
      <c r="BK123" s="163" t="str">
        <f t="shared" si="496"/>
        <v/>
      </c>
      <c r="BL123" s="163" t="str">
        <f t="shared" si="496"/>
        <v/>
      </c>
      <c r="BM123" s="163" t="str">
        <f t="shared" si="496"/>
        <v/>
      </c>
      <c r="BN123" s="163" t="str">
        <f t="shared" si="496"/>
        <v/>
      </c>
      <c r="BO123" s="163" t="str">
        <f t="shared" si="496"/>
        <v/>
      </c>
      <c r="BP123" s="163" t="str">
        <f t="shared" si="496"/>
        <v/>
      </c>
      <c r="BQ123" s="163" t="str">
        <f t="shared" si="496"/>
        <v/>
      </c>
      <c r="BR123" s="163" t="str">
        <f t="shared" si="496"/>
        <v/>
      </c>
      <c r="BS123" s="173" t="str">
        <f t="shared" si="496"/>
        <v/>
      </c>
      <c r="BT123" s="175" t="e">
        <f>$AY123*Assembly!Z$4+$AZ123*Assembly!Z$5+$BA123*Assembly!Z$6+$BB123*Assembly!Z$7+$BC123*Assembly!Z$8+$BD123*Assembly!Z$9+$BE123*Assembly!Z$10+$BF123*Assembly!Z$11+$BG123*Assembly!Z$12+$BH123*Assembly!Z$13+$BI123*Assembly!Z$14+$BJ123*Assembly!Z$15+$BK123*Assembly!Z$16+$BL123*Assembly!Z$17+$BM123*Assembly!Z$18+$BN123*Assembly!Z$19+$BO123*Assembly!Z$20+$BP123*Assembly!Z$21+$BQ123*Assembly!Z$22+$BR123*Assembly!Z$23+$BS123*Assembly!Z$24</f>
        <v>#VALUE!</v>
      </c>
      <c r="BU123" s="165" t="e">
        <f t="shared" si="3"/>
        <v>#VALUE!</v>
      </c>
      <c r="BV123" s="176"/>
      <c r="BW123" s="165" t="e">
        <f>$AY123*Assembly!AD$4+$AZ123*Assembly!AD$5+$BA123*Assembly!AD$6+$BB123*Assembly!AD$7+$BC123*Assembly!AD$8+$BD123*Assembly!AD$9+$BE123*Assembly!AD$10+$BF123*Assembly!AD$11+$BG123*Assembly!AD$12+$BH123*Assembly!AD$13+$BI123*Assembly!AD$14+$BJ123*Assembly!AD$15+$BK123*Assembly!AD$16+$BL123*Assembly!AD$17+$BM123*Assembly!AD$18+$BN123*Assembly!AD$19+$BO123*Assembly!AD$20+$BP123*Assembly!AD$21+$BQ123*Assembly!AD$22+$BR123*Assembly!AD$23+$BS123*Assembly!AD$24</f>
        <v>#VALUE!</v>
      </c>
      <c r="BX123" s="180" t="e">
        <f t="shared" si="4"/>
        <v>#VALUE!</v>
      </c>
      <c r="BY123" s="181" t="e">
        <f t="shared" si="5"/>
        <v>#VALUE!</v>
      </c>
      <c r="BZ123" s="182" t="e">
        <f t="shared" si="6"/>
        <v>#VALUE!</v>
      </c>
      <c r="CA123" s="181" t="e">
        <f t="shared" si="7"/>
        <v>#VALUE!</v>
      </c>
      <c r="CB123" s="165" t="e">
        <f>$AY123*Assembly!Y$4+$AZ123*Assembly!Y$5+$BA123*Assembly!Y$6+$BB123*Assembly!Y$7+$BC123*Assembly!Y$8+$BD123*Assembly!Y$9+$BE123*Assembly!Y$10+$BF123*Assembly!Y$11+$BG123*Assembly!Y$12+$BH123*Assembly!Y$13+$BI123*Assembly!Y$14+$BJ123*Assembly!Y$15+$BK123*Assembly!Y$16+$BL123*Assembly!Y$17+$BM123*Assembly!Y$18+$BN123*Assembly!Y$19+$BO123*Assembly!Y$20+$BP123*Assembly!Y$21+$BQ123*Assembly!Y$22+$BR123*Assembly!Y$23+$BS123*Assembly!Y$24</f>
        <v>#VALUE!</v>
      </c>
      <c r="CC123" s="165" t="e">
        <f t="shared" si="8"/>
        <v>#VALUE!</v>
      </c>
      <c r="CD123" s="136" t="e">
        <f t="shared" si="9"/>
        <v>#VALUE!</v>
      </c>
      <c r="CE123" s="184" t="e">
        <f>$AY123*Assembly!AC$4+$AZ123*Assembly!AC$5+$BA123*Assembly!AC$6+$BB123*Assembly!AC$7+$BC123*Assembly!AC$8+$BD123*Assembly!AC$9+$BE123*Assembly!AC$10+$BF123*Assembly!AC$11+$BG123*Assembly!AC$12+$BH123*Assembly!AC$13+$BI123*Assembly!AC$14+$BJ123*Assembly!AC$15+$BK123*Assembly!AC$16+$BL123*Assembly!AC$17+$BM123*Assembly!AC$18+$BN123*Assembly!AC$19+$BO123*Assembly!AC$20+$BP123*Assembly!AC$21+$BQ123*Assembly!AC$22+$BR123*Assembly!AC$23+$BS123*Assembly!AC$24</f>
        <v>#VALUE!</v>
      </c>
      <c r="CF123" s="208" t="e">
        <f>$AY123*Assembly!M$4+$AZ123*Assembly!M$5+$BA123*Assembly!M$6+$BB123*Assembly!M$7+$BC123*Assembly!M$8+$BD123*Assembly!M$9+$BE123*Assembly!M$10+$BF123*Assembly!M$11+$BG123*Assembly!M$12+$BH123*Assembly!M$13+$BI123*Assembly!M$14+$BJ123*Assembly!M$15+$BK123*Assembly!M$16+$BL123*Assembly!M$17+$BM123*Assembly!M$18+$BN123*Assembly!M$19+$BO123*Assembly!M$20+$BP123*Assembly!M$21+$BQ123*Assembly!M$22+$BR123*Assembly!M$23+$BS123*Assembly!M$24</f>
        <v>#VALUE!</v>
      </c>
      <c r="CG123" s="208" t="e">
        <f>$AY123*Assembly!N$4+$AZ123*Assembly!N$5+$BA123*Assembly!N$6+$BB123*Assembly!N$7+$BC123*Assembly!N$8+$BD123*Assembly!N$9+$BE123*Assembly!N$10+$BF123*Assembly!N$11+$BG123*Assembly!N$12+$BH123*Assembly!N$13+$BI123*Assembly!N$14+$BJ123*Assembly!N$15+$BK123*Assembly!N$16+$BL123*Assembly!N$17+$BM123*Assembly!N$18+$BN123*Assembly!N$19+$BO123*Assembly!N$20+$BP123*Assembly!N$21+$BQ123*Assembly!N$22+$BR123*Assembly!N$23+$BS123*Assembly!N$24</f>
        <v>#VALUE!</v>
      </c>
      <c r="CH123" s="208" t="e">
        <f>$AY123*Assembly!O$4+$AZ123*Assembly!O$5+$BA123*Assembly!O$6+$BB123*Assembly!O$7+$BC123*Assembly!O$8+$BD123*Assembly!O$9+$BE123*Assembly!O$10+$BF123*Assembly!O$11+$BG123*Assembly!O$12+$BH123*Assembly!O$13+$BI123*Assembly!O$14+$BJ123*Assembly!O$15+$BK123*Assembly!O$16+$BL123*Assembly!O$17+$BM123*Assembly!O$18+$BN123*Assembly!O$19+$BO123*Assembly!O$20+$BP123*Assembly!O$21+$BQ123*Assembly!O$22+$BR123*Assembly!O$23+$BS123*Assembly!O$24</f>
        <v>#VALUE!</v>
      </c>
      <c r="CI123" s="203" t="e">
        <f>$AY123*Assembly!P$4+$AZ123*Assembly!P$5+$BA123*Assembly!P$6+$BB123*Assembly!P$7+$BC123*Assembly!P$8+$BD123*Assembly!P$9+$BE123*Assembly!P$10+$BF123*Assembly!P$11+$BG123*Assembly!P$12+$BH123*Assembly!P$13+$BI123*Assembly!P$14+$BJ123*Assembly!P$15+$BK123*Assembly!P$16+$BL123*Assembly!P$17+$BM123*Assembly!P$18+$BN123*Assembly!P$19+$BO123*Assembly!P$20+$BP123*Assembly!P$21+$BQ123*Assembly!P$22+$BR123*Assembly!P$23+$BS123*Assembly!P$24</f>
        <v>#VALUE!</v>
      </c>
      <c r="CJ123" s="203" t="e">
        <f>$AY123*Assembly!Q$4+$AZ123*Assembly!Q$5+$BA123*Assembly!Q$6+$BB123*Assembly!Q$7+$BC123*Assembly!Q$8+$BD123*Assembly!Q$9+$BE123*Assembly!Q$10+$BF123*Assembly!Q$11+$BG123*Assembly!Q$12+$BH123*Assembly!Q$13+$BI123*Assembly!Q$14+$BJ123*Assembly!Q$15+$BK123*Assembly!Q$16+$BL123*Assembly!Q$17+$BM123*Assembly!Q$18+$BN123*Assembly!Q$19+$BO123*Assembly!Q$20+$BP123*Assembly!Q$21+$BQ123*Assembly!Q$22+$BR123*Assembly!Q$23+$BS123*Assembly!Q$24</f>
        <v>#VALUE!</v>
      </c>
      <c r="CK123" s="208" t="e">
        <f>$AY123*Assembly!R$4+$AZ123*Assembly!R$5+$BA123*Assembly!R$6+$BB123*Assembly!R$7+$BC123*Assembly!R$8+$BD123*Assembly!R$9+$BE123*Assembly!R$10+$BF123*Assembly!R$11+$BG123*Assembly!R$12+$BH123*Assembly!R$13+$BI123*Assembly!R$14+$BJ123*Assembly!R$15+$BK123*Assembly!R$16+$BL123*Assembly!R$17+$BM123*Assembly!R$18+$BN123*Assembly!R$19+$BO123*Assembly!R$20+$BP123*Assembly!R$21+$BQ123*Assembly!R$22+$BR123*Assembly!R$23+$BS123*Assembly!R$24</f>
        <v>#VALUE!</v>
      </c>
      <c r="CL123" s="203" t="e">
        <f>$AY123*Assembly!S$4+$AZ123*Assembly!S$5+$BA123*Assembly!S$6+$BB123*Assembly!S$7+$BC123*Assembly!S$8+$BD123*Assembly!S$9+$BE123*Assembly!S$10+$BF123*Assembly!S$11+$BG123*Assembly!S$12+$BH123*Assembly!S$13+$BI123*Assembly!S$14+$BJ123*Assembly!S$15+$BK123*Assembly!S$16+$BL123*Assembly!S$17+$BM123*Assembly!S$18+$BN123*Assembly!S$19+$BO123*Assembly!S$20+$BP123*Assembly!S$21+$BQ123*Assembly!S$22+$BR123*Assembly!S$23+$BS123*Assembly!S$24</f>
        <v>#VALUE!</v>
      </c>
      <c r="CM123" s="203" t="e">
        <f>$AY123*Assembly!T$4+$AZ123*Assembly!T$5+$BA123*Assembly!T$6+$BB123*Assembly!T$7+$BC123*Assembly!T$8+$BD123*Assembly!T$9+$BE123*Assembly!T$10+$BF123*Assembly!T$11+$BG123*Assembly!T$12+$BH123*Assembly!T$13+$BI123*Assembly!T$14+$BJ123*Assembly!T$15+$BK123*Assembly!T$16+$BL123*Assembly!T$17+$BM123*Assembly!T$18+$BN123*Assembly!T$19+$BO123*Assembly!T$20+$BP123*Assembly!T$21+$BQ123*Assembly!T$22+$BR123*Assembly!T$23+$BS123*Assembly!T$24</f>
        <v>#VALUE!</v>
      </c>
      <c r="CN123" s="203" t="e">
        <f>$AY123*Assembly!U$4+$AZ123*Assembly!U$5+$BA123*Assembly!U$6+$BB123*Assembly!U$7+$BC123*Assembly!U$8+$BD123*Assembly!U$9+$BE123*Assembly!U$10+$BF123*Assembly!U$11+$BG123*Assembly!U$12+$BH123*Assembly!U$13+$BI123*Assembly!U$14+$BJ123*Assembly!U$15+$BK123*Assembly!U$16+$BL123*Assembly!U$17+$BM123*Assembly!U$18+$BN123*Assembly!U$19+$BO123*Assembly!U$20+$BP123*Assembly!U$21+$BQ123*Assembly!U$22+$BR123*Assembly!U$23+$BS123*Assembly!U$24</f>
        <v>#VALUE!</v>
      </c>
      <c r="CO123" s="208" t="e">
        <f>$AY123*Assembly!V$4+$AZ123*Assembly!V$5+$BA123*Assembly!V$6+$BB123*Assembly!V$7+$BC123*Assembly!V$8+$BD123*Assembly!V$9+$BE123*Assembly!V$10+$BF123*Assembly!V$11+$BG123*Assembly!V$12+$BH123*Assembly!V$13+$BI123*Assembly!V$14+$BJ123*Assembly!V$15+$BK123*Assembly!V$16+$BL123*Assembly!V$17+$BM123*Assembly!V$18+$BN123*Assembly!V$19+$BO123*Assembly!V$20+$BP123*Assembly!V$21+$BQ123*Assembly!V$22+$BR123*Assembly!V$23+$BS123*Assembly!V$24</f>
        <v>#VALUE!</v>
      </c>
      <c r="CP123" s="208" t="e">
        <f>CF123*Refining!$F$3</f>
        <v>#VALUE!</v>
      </c>
      <c r="CQ123" s="208" t="e">
        <f>CG123*Refining!$F$4</f>
        <v>#VALUE!</v>
      </c>
      <c r="CR123" s="208" t="e">
        <f>CH123*Refining!$F$5</f>
        <v>#VALUE!</v>
      </c>
      <c r="CS123" s="208" t="e">
        <f>CI123*Refining!$F$6</f>
        <v>#VALUE!</v>
      </c>
      <c r="CT123" s="208" t="e">
        <f>CJ123*Refining!$F$7</f>
        <v>#VALUE!</v>
      </c>
      <c r="CU123" s="208" t="e">
        <f>CK123*Refining!$F$8</f>
        <v>#VALUE!</v>
      </c>
      <c r="CV123" s="208" t="e">
        <f>CL123*Refining!$F$9</f>
        <v>#VALUE!</v>
      </c>
      <c r="CW123" s="208" t="e">
        <f>CM123*Refining!$F$10</f>
        <v>#VALUE!</v>
      </c>
      <c r="CX123" s="208" t="e">
        <f>CN123*Refining!$F$11</f>
        <v>#VALUE!</v>
      </c>
      <c r="CY123" s="208" t="e">
        <f>CO123*Refining!$F$12</f>
        <v>#VALUE!</v>
      </c>
      <c r="CZ123" s="190" t="e">
        <f t="shared" ref="CZ123:DS123" si="497">IF(CF123 = 0, "", CF123)</f>
        <v>#VALUE!</v>
      </c>
      <c r="DA123" s="197" t="e">
        <f t="shared" si="497"/>
        <v>#VALUE!</v>
      </c>
      <c r="DB123" s="191" t="e">
        <f t="shared" si="497"/>
        <v>#VALUE!</v>
      </c>
      <c r="DC123" s="191" t="e">
        <f t="shared" si="497"/>
        <v>#VALUE!</v>
      </c>
      <c r="DD123" s="193" t="e">
        <f t="shared" si="497"/>
        <v>#VALUE!</v>
      </c>
      <c r="DE123" s="191" t="e">
        <f t="shared" si="497"/>
        <v>#VALUE!</v>
      </c>
      <c r="DF123" s="193" t="e">
        <f t="shared" si="497"/>
        <v>#VALUE!</v>
      </c>
      <c r="DG123" s="193" t="e">
        <f t="shared" si="497"/>
        <v>#VALUE!</v>
      </c>
      <c r="DH123" s="191" t="e">
        <f t="shared" si="497"/>
        <v>#VALUE!</v>
      </c>
      <c r="DI123" s="195" t="e">
        <f t="shared" si="497"/>
        <v>#VALUE!</v>
      </c>
      <c r="DJ123" s="190" t="e">
        <f t="shared" si="497"/>
        <v>#VALUE!</v>
      </c>
      <c r="DK123" s="197" t="e">
        <f t="shared" si="497"/>
        <v>#VALUE!</v>
      </c>
      <c r="DL123" s="191" t="e">
        <f t="shared" si="497"/>
        <v>#VALUE!</v>
      </c>
      <c r="DM123" s="191" t="e">
        <f t="shared" si="497"/>
        <v>#VALUE!</v>
      </c>
      <c r="DN123" s="193" t="e">
        <f t="shared" si="497"/>
        <v>#VALUE!</v>
      </c>
      <c r="DO123" s="191" t="e">
        <f t="shared" si="497"/>
        <v>#VALUE!</v>
      </c>
      <c r="DP123" s="191" t="e">
        <f t="shared" si="497"/>
        <v>#VALUE!</v>
      </c>
      <c r="DQ123" s="191" t="e">
        <f t="shared" si="497"/>
        <v>#VALUE!</v>
      </c>
      <c r="DR123" s="191" t="e">
        <f t="shared" si="497"/>
        <v>#VALUE!</v>
      </c>
      <c r="DS123" s="195" t="e">
        <f t="shared" si="497"/>
        <v>#VALUE!</v>
      </c>
      <c r="DT123" s="190" t="e">
        <f t="shared" si="11"/>
        <v>#VALUE!</v>
      </c>
      <c r="DU123" s="197" t="e">
        <f t="shared" si="12"/>
        <v>#VALUE!</v>
      </c>
      <c r="DV123" s="165" t="e">
        <f>CZ123*'Ores &amp; Ingots'!$C$3+DA123*'Ores &amp; Ingots'!$C$4+DB123*'Ores &amp; Ingots'!$C$5+DC123*'Ores &amp; Ingots'!$C$6+DD123*'Ores &amp; Ingots'!$C$7+DE123*'Ores &amp; Ingots'!$C$8+DF123*'Ores &amp; Ingots'!$C$9+DG123*'Ores &amp; Ingots'!$C$10+DH123*'Ores &amp; Ingots'!$C$11+DI123*'Ores &amp; Ingots'!$C$12</f>
        <v>#VALUE!</v>
      </c>
      <c r="DW123" s="165" t="e">
        <f>DJ123*'Ores &amp; Ingots'!$B$3+DK123*'Ores &amp; Ingots'!$B$4+DL123*'Ores &amp; Ingots'!$B$5+DM123*'Ores &amp; Ingots'!$B$6+DN123*'Ores &amp; Ingots'!$B$7+DO123*'Ores &amp; Ingots'!$B$8+DP123*'Ores &amp; Ingots'!$B$9+DQ123*'Ores &amp; Ingots'!$B$10+DR123*'Ores &amp; Ingots'!$B$11+DS123*'Ores &amp; Ingots'!$B$12</f>
        <v>#VALUE!</v>
      </c>
      <c r="DX123" s="197" t="e">
        <f>CZ123*Refining!$G$3+DA123*Refining!$G$4+DB123*Refining!$G$5+DC123*Refining!$G$6+DD123*Refining!$G$7+DE123*Refining!$G$8+DF123*Refining!$G$9+DG123*Refining!$G$10+DH123*Refining!$G$11+DI123*Refining!$G$12</f>
        <v>#VALUE!</v>
      </c>
      <c r="DY123" s="197" t="e">
        <f t="shared" si="13"/>
        <v>#VALUE!</v>
      </c>
      <c r="DZ123" s="199" t="e">
        <f t="shared" si="14"/>
        <v>#VALUE!</v>
      </c>
      <c r="EA123" s="190" t="e">
        <f t="shared" si="15"/>
        <v>#VALUE!</v>
      </c>
      <c r="EB123" s="200" t="e">
        <f t="shared" ref="EB123:EC123" si="498">EA123/60</f>
        <v>#VALUE!</v>
      </c>
      <c r="EC123" s="200" t="e">
        <f t="shared" si="498"/>
        <v>#VALUE!</v>
      </c>
      <c r="ED123" s="190" t="e">
        <f t="shared" si="17"/>
        <v>#VALUE!</v>
      </c>
      <c r="EE123" s="200" t="e">
        <f t="shared" ref="EE123:EF123" si="499">ED123/1000</f>
        <v>#VALUE!</v>
      </c>
      <c r="EF123" s="201" t="e">
        <f t="shared" si="499"/>
        <v>#VALUE!</v>
      </c>
      <c r="EG123" s="136" t="e">
        <f t="shared" si="19"/>
        <v>#VALUE!</v>
      </c>
      <c r="EH123" s="138" t="e">
        <f t="shared" si="20"/>
        <v>#VALUE!</v>
      </c>
      <c r="EI123" s="133" t="s">
        <v>28</v>
      </c>
    </row>
    <row r="124" spans="1:139" ht="12.75" x14ac:dyDescent="0.2">
      <c r="A124" s="864"/>
      <c r="B124" s="135" t="s">
        <v>344</v>
      </c>
      <c r="C124" s="137" t="s">
        <v>156</v>
      </c>
      <c r="D124" s="137">
        <v>1</v>
      </c>
      <c r="E124" s="137">
        <v>1</v>
      </c>
      <c r="F124" s="137">
        <v>1</v>
      </c>
      <c r="G124" s="141">
        <f t="shared" si="0"/>
        <v>15.625</v>
      </c>
      <c r="H124" s="142">
        <v>20</v>
      </c>
      <c r="I124" s="142">
        <v>20</v>
      </c>
      <c r="J124" s="144">
        <f>H124/Main!$D$9</f>
        <v>4</v>
      </c>
      <c r="K124" s="144">
        <f>I124/Main!$D$10</f>
        <v>10</v>
      </c>
      <c r="L124" s="144">
        <f t="shared" si="1"/>
        <v>2.5</v>
      </c>
      <c r="M124" s="144">
        <v>1</v>
      </c>
      <c r="N124" s="306">
        <v>500</v>
      </c>
      <c r="O124" s="149">
        <v>500</v>
      </c>
      <c r="P124" s="150"/>
      <c r="Q124" s="153"/>
      <c r="R124" s="150"/>
      <c r="S124" s="155"/>
      <c r="T124" s="155"/>
      <c r="U124" s="150"/>
      <c r="V124" s="150"/>
      <c r="W124" s="155"/>
      <c r="X124" s="155"/>
      <c r="Y124" s="150"/>
      <c r="Z124" s="150"/>
      <c r="AA124" s="150"/>
      <c r="AB124" s="150"/>
      <c r="AC124" s="370" t="s">
        <v>220</v>
      </c>
      <c r="AD124" s="165">
        <v>21</v>
      </c>
      <c r="AE124" s="165">
        <v>0</v>
      </c>
      <c r="AF124" s="165">
        <v>0</v>
      </c>
      <c r="AG124" s="165">
        <v>2</v>
      </c>
      <c r="AH124" s="165">
        <v>4</v>
      </c>
      <c r="AI124" s="165">
        <v>0</v>
      </c>
      <c r="AJ124" s="165">
        <v>1</v>
      </c>
      <c r="AK124" s="171">
        <v>2</v>
      </c>
      <c r="AL124" s="165">
        <v>1</v>
      </c>
      <c r="AM124" s="165">
        <v>0</v>
      </c>
      <c r="AN124" s="165">
        <v>0</v>
      </c>
      <c r="AO124" s="165">
        <v>0</v>
      </c>
      <c r="AP124" s="165">
        <v>0</v>
      </c>
      <c r="AQ124" s="165">
        <v>0</v>
      </c>
      <c r="AR124" s="165">
        <v>0</v>
      </c>
      <c r="AS124" s="165">
        <v>0</v>
      </c>
      <c r="AT124" s="165">
        <v>0</v>
      </c>
      <c r="AU124" s="165">
        <v>0</v>
      </c>
      <c r="AV124" s="165">
        <v>0</v>
      </c>
      <c r="AW124" s="165">
        <v>0</v>
      </c>
      <c r="AX124" s="165">
        <v>0</v>
      </c>
      <c r="AY124" s="175">
        <f t="shared" ref="AY124:BS124" si="500">IF(AD124 = 0, "", AD124)</f>
        <v>21</v>
      </c>
      <c r="AZ124" s="163" t="str">
        <f t="shared" si="500"/>
        <v/>
      </c>
      <c r="BA124" s="163" t="str">
        <f t="shared" si="500"/>
        <v/>
      </c>
      <c r="BB124" s="165">
        <f t="shared" si="500"/>
        <v>2</v>
      </c>
      <c r="BC124" s="165">
        <f t="shared" si="500"/>
        <v>4</v>
      </c>
      <c r="BD124" s="163" t="str">
        <f t="shared" si="500"/>
        <v/>
      </c>
      <c r="BE124" s="165">
        <f t="shared" si="500"/>
        <v>1</v>
      </c>
      <c r="BF124" s="171">
        <f t="shared" si="500"/>
        <v>2</v>
      </c>
      <c r="BG124" s="165">
        <f t="shared" si="500"/>
        <v>1</v>
      </c>
      <c r="BH124" s="163" t="str">
        <f t="shared" si="500"/>
        <v/>
      </c>
      <c r="BI124" s="163" t="str">
        <f t="shared" si="500"/>
        <v/>
      </c>
      <c r="BJ124" s="163" t="str">
        <f t="shared" si="500"/>
        <v/>
      </c>
      <c r="BK124" s="163" t="str">
        <f t="shared" si="500"/>
        <v/>
      </c>
      <c r="BL124" s="163" t="str">
        <f t="shared" si="500"/>
        <v/>
      </c>
      <c r="BM124" s="163" t="str">
        <f t="shared" si="500"/>
        <v/>
      </c>
      <c r="BN124" s="163" t="str">
        <f t="shared" si="500"/>
        <v/>
      </c>
      <c r="BO124" s="163" t="str">
        <f t="shared" si="500"/>
        <v/>
      </c>
      <c r="BP124" s="163" t="str">
        <f t="shared" si="500"/>
        <v/>
      </c>
      <c r="BQ124" s="163" t="str">
        <f t="shared" si="500"/>
        <v/>
      </c>
      <c r="BR124" s="163" t="str">
        <f t="shared" si="500"/>
        <v/>
      </c>
      <c r="BS124" s="173" t="str">
        <f t="shared" si="500"/>
        <v/>
      </c>
      <c r="BT124" s="175" t="e">
        <f>$AY124*Assembly!Z$4+$AZ124*Assembly!Z$5+$BA124*Assembly!Z$6+$BB124*Assembly!Z$7+$BC124*Assembly!Z$8+$BD124*Assembly!Z$9+$BE124*Assembly!Z$10+$BF124*Assembly!Z$11+$BG124*Assembly!Z$12+$BH124*Assembly!Z$13+$BI124*Assembly!Z$14+$BJ124*Assembly!Z$15+$BK124*Assembly!Z$16+$BL124*Assembly!Z$17+$BM124*Assembly!Z$18+$BN124*Assembly!Z$19+$BO124*Assembly!Z$20+$BP124*Assembly!Z$21+$BQ124*Assembly!Z$22+$BR124*Assembly!Z$23+$BS124*Assembly!Z$24</f>
        <v>#VALUE!</v>
      </c>
      <c r="BU124" s="165" t="e">
        <f t="shared" si="3"/>
        <v>#VALUE!</v>
      </c>
      <c r="BV124" s="176"/>
      <c r="BW124" s="165" t="e">
        <f>$AY124*Assembly!AD$4+$AZ124*Assembly!AD$5+$BA124*Assembly!AD$6+$BB124*Assembly!AD$7+$BC124*Assembly!AD$8+$BD124*Assembly!AD$9+$BE124*Assembly!AD$10+$BF124*Assembly!AD$11+$BG124*Assembly!AD$12+$BH124*Assembly!AD$13+$BI124*Assembly!AD$14+$BJ124*Assembly!AD$15+$BK124*Assembly!AD$16+$BL124*Assembly!AD$17+$BM124*Assembly!AD$18+$BN124*Assembly!AD$19+$BO124*Assembly!AD$20+$BP124*Assembly!AD$21+$BQ124*Assembly!AD$22+$BR124*Assembly!AD$23+$BS124*Assembly!AD$24</f>
        <v>#VALUE!</v>
      </c>
      <c r="BX124" s="180" t="e">
        <f t="shared" si="4"/>
        <v>#VALUE!</v>
      </c>
      <c r="BY124" s="181" t="e">
        <f t="shared" si="5"/>
        <v>#VALUE!</v>
      </c>
      <c r="BZ124" s="182" t="e">
        <f t="shared" si="6"/>
        <v>#VALUE!</v>
      </c>
      <c r="CA124" s="181" t="e">
        <f t="shared" si="7"/>
        <v>#VALUE!</v>
      </c>
      <c r="CB124" s="165" t="e">
        <f>$AY124*Assembly!Y$4+$AZ124*Assembly!Y$5+$BA124*Assembly!Y$6+$BB124*Assembly!Y$7+$BC124*Assembly!Y$8+$BD124*Assembly!Y$9+$BE124*Assembly!Y$10+$BF124*Assembly!Y$11+$BG124*Assembly!Y$12+$BH124*Assembly!Y$13+$BI124*Assembly!Y$14+$BJ124*Assembly!Y$15+$BK124*Assembly!Y$16+$BL124*Assembly!Y$17+$BM124*Assembly!Y$18+$BN124*Assembly!Y$19+$BO124*Assembly!Y$20+$BP124*Assembly!Y$21+$BQ124*Assembly!Y$22+$BR124*Assembly!Y$23+$BS124*Assembly!Y$24</f>
        <v>#VALUE!</v>
      </c>
      <c r="CC124" s="165" t="e">
        <f t="shared" si="8"/>
        <v>#VALUE!</v>
      </c>
      <c r="CD124" s="136" t="e">
        <f t="shared" si="9"/>
        <v>#VALUE!</v>
      </c>
      <c r="CE124" s="184" t="e">
        <f>$AY124*Assembly!AC$4+$AZ124*Assembly!AC$5+$BA124*Assembly!AC$6+$BB124*Assembly!AC$7+$BC124*Assembly!AC$8+$BD124*Assembly!AC$9+$BE124*Assembly!AC$10+$BF124*Assembly!AC$11+$BG124*Assembly!AC$12+$BH124*Assembly!AC$13+$BI124*Assembly!AC$14+$BJ124*Assembly!AC$15+$BK124*Assembly!AC$16+$BL124*Assembly!AC$17+$BM124*Assembly!AC$18+$BN124*Assembly!AC$19+$BO124*Assembly!AC$20+$BP124*Assembly!AC$21+$BQ124*Assembly!AC$22+$BR124*Assembly!AC$23+$BS124*Assembly!AC$24</f>
        <v>#VALUE!</v>
      </c>
      <c r="CF124" s="153" t="e">
        <f>$AY124*Assembly!M$4+$AZ124*Assembly!M$5+$BA124*Assembly!M$6+$BB124*Assembly!M$7+$BC124*Assembly!M$8+$BD124*Assembly!M$9+$BE124*Assembly!M$10+$BF124*Assembly!M$11+$BG124*Assembly!M$12+$BH124*Assembly!M$13+$BI124*Assembly!M$14+$BJ124*Assembly!M$15+$BK124*Assembly!M$16+$BL124*Assembly!M$17+$BM124*Assembly!M$18+$BN124*Assembly!M$19+$BO124*Assembly!M$20+$BP124*Assembly!M$21+$BQ124*Assembly!M$22+$BR124*Assembly!M$23+$BS124*Assembly!M$24</f>
        <v>#VALUE!</v>
      </c>
      <c r="CG124" s="153" t="e">
        <f>$AY124*Assembly!N$4+$AZ124*Assembly!N$5+$BA124*Assembly!N$6+$BB124*Assembly!N$7+$BC124*Assembly!N$8+$BD124*Assembly!N$9+$BE124*Assembly!N$10+$BF124*Assembly!N$11+$BG124*Assembly!N$12+$BH124*Assembly!N$13+$BI124*Assembly!N$14+$BJ124*Assembly!N$15+$BK124*Assembly!N$16+$BL124*Assembly!N$17+$BM124*Assembly!N$18+$BN124*Assembly!N$19+$BO124*Assembly!N$20+$BP124*Assembly!N$21+$BQ124*Assembly!N$22+$BR124*Assembly!N$23+$BS124*Assembly!N$24</f>
        <v>#VALUE!</v>
      </c>
      <c r="CH124" s="153" t="e">
        <f>$AY124*Assembly!O$4+$AZ124*Assembly!O$5+$BA124*Assembly!O$6+$BB124*Assembly!O$7+$BC124*Assembly!O$8+$BD124*Assembly!O$9+$BE124*Assembly!O$10+$BF124*Assembly!O$11+$BG124*Assembly!O$12+$BH124*Assembly!O$13+$BI124*Assembly!O$14+$BJ124*Assembly!O$15+$BK124*Assembly!O$16+$BL124*Assembly!O$17+$BM124*Assembly!O$18+$BN124*Assembly!O$19+$BO124*Assembly!O$20+$BP124*Assembly!O$21+$BQ124*Assembly!O$22+$BR124*Assembly!O$23+$BS124*Assembly!O$24</f>
        <v>#VALUE!</v>
      </c>
      <c r="CI124" s="142" t="e">
        <f>$AY124*Assembly!P$4+$AZ124*Assembly!P$5+$BA124*Assembly!P$6+$BB124*Assembly!P$7+$BC124*Assembly!P$8+$BD124*Assembly!P$9+$BE124*Assembly!P$10+$BF124*Assembly!P$11+$BG124*Assembly!P$12+$BH124*Assembly!P$13+$BI124*Assembly!P$14+$BJ124*Assembly!P$15+$BK124*Assembly!P$16+$BL124*Assembly!P$17+$BM124*Assembly!P$18+$BN124*Assembly!P$19+$BO124*Assembly!P$20+$BP124*Assembly!P$21+$BQ124*Assembly!P$22+$BR124*Assembly!P$23+$BS124*Assembly!P$24</f>
        <v>#VALUE!</v>
      </c>
      <c r="CJ124" s="142" t="e">
        <f>$AY124*Assembly!Q$4+$AZ124*Assembly!Q$5+$BA124*Assembly!Q$6+$BB124*Assembly!Q$7+$BC124*Assembly!Q$8+$BD124*Assembly!Q$9+$BE124*Assembly!Q$10+$BF124*Assembly!Q$11+$BG124*Assembly!Q$12+$BH124*Assembly!Q$13+$BI124*Assembly!Q$14+$BJ124*Assembly!Q$15+$BK124*Assembly!Q$16+$BL124*Assembly!Q$17+$BM124*Assembly!Q$18+$BN124*Assembly!Q$19+$BO124*Assembly!Q$20+$BP124*Assembly!Q$21+$BQ124*Assembly!Q$22+$BR124*Assembly!Q$23+$BS124*Assembly!Q$24</f>
        <v>#VALUE!</v>
      </c>
      <c r="CK124" s="153" t="e">
        <f>$AY124*Assembly!R$4+$AZ124*Assembly!R$5+$BA124*Assembly!R$6+$BB124*Assembly!R$7+$BC124*Assembly!R$8+$BD124*Assembly!R$9+$BE124*Assembly!R$10+$BF124*Assembly!R$11+$BG124*Assembly!R$12+$BH124*Assembly!R$13+$BI124*Assembly!R$14+$BJ124*Assembly!R$15+$BK124*Assembly!R$16+$BL124*Assembly!R$17+$BM124*Assembly!R$18+$BN124*Assembly!R$19+$BO124*Assembly!R$20+$BP124*Assembly!R$21+$BQ124*Assembly!R$22+$BR124*Assembly!R$23+$BS124*Assembly!R$24</f>
        <v>#VALUE!</v>
      </c>
      <c r="CL124" s="142" t="e">
        <f>$AY124*Assembly!S$4+$AZ124*Assembly!S$5+$BA124*Assembly!S$6+$BB124*Assembly!S$7+$BC124*Assembly!S$8+$BD124*Assembly!S$9+$BE124*Assembly!S$10+$BF124*Assembly!S$11+$BG124*Assembly!S$12+$BH124*Assembly!S$13+$BI124*Assembly!S$14+$BJ124*Assembly!S$15+$BK124*Assembly!S$16+$BL124*Assembly!S$17+$BM124*Assembly!S$18+$BN124*Assembly!S$19+$BO124*Assembly!S$20+$BP124*Assembly!S$21+$BQ124*Assembly!S$22+$BR124*Assembly!S$23+$BS124*Assembly!S$24</f>
        <v>#VALUE!</v>
      </c>
      <c r="CM124" s="142" t="e">
        <f>$AY124*Assembly!T$4+$AZ124*Assembly!T$5+$BA124*Assembly!T$6+$BB124*Assembly!T$7+$BC124*Assembly!T$8+$BD124*Assembly!T$9+$BE124*Assembly!T$10+$BF124*Assembly!T$11+$BG124*Assembly!T$12+$BH124*Assembly!T$13+$BI124*Assembly!T$14+$BJ124*Assembly!T$15+$BK124*Assembly!T$16+$BL124*Assembly!T$17+$BM124*Assembly!T$18+$BN124*Assembly!T$19+$BO124*Assembly!T$20+$BP124*Assembly!T$21+$BQ124*Assembly!T$22+$BR124*Assembly!T$23+$BS124*Assembly!T$24</f>
        <v>#VALUE!</v>
      </c>
      <c r="CN124" s="142" t="e">
        <f>$AY124*Assembly!U$4+$AZ124*Assembly!U$5+$BA124*Assembly!U$6+$BB124*Assembly!U$7+$BC124*Assembly!U$8+$BD124*Assembly!U$9+$BE124*Assembly!U$10+$BF124*Assembly!U$11+$BG124*Assembly!U$12+$BH124*Assembly!U$13+$BI124*Assembly!U$14+$BJ124*Assembly!U$15+$BK124*Assembly!U$16+$BL124*Assembly!U$17+$BM124*Assembly!U$18+$BN124*Assembly!U$19+$BO124*Assembly!U$20+$BP124*Assembly!U$21+$BQ124*Assembly!U$22+$BR124*Assembly!U$23+$BS124*Assembly!U$24</f>
        <v>#VALUE!</v>
      </c>
      <c r="CO124" s="153" t="e">
        <f>$AY124*Assembly!V$4+$AZ124*Assembly!V$5+$BA124*Assembly!V$6+$BB124*Assembly!V$7+$BC124*Assembly!V$8+$BD124*Assembly!V$9+$BE124*Assembly!V$10+$BF124*Assembly!V$11+$BG124*Assembly!V$12+$BH124*Assembly!V$13+$BI124*Assembly!V$14+$BJ124*Assembly!V$15+$BK124*Assembly!V$16+$BL124*Assembly!V$17+$BM124*Assembly!V$18+$BN124*Assembly!V$19+$BO124*Assembly!V$20+$BP124*Assembly!V$21+$BQ124*Assembly!V$22+$BR124*Assembly!V$23+$BS124*Assembly!V$24</f>
        <v>#VALUE!</v>
      </c>
      <c r="CP124" s="153" t="e">
        <f>CF124*Refining!$F$3</f>
        <v>#VALUE!</v>
      </c>
      <c r="CQ124" s="153" t="e">
        <f>CG124*Refining!$F$4</f>
        <v>#VALUE!</v>
      </c>
      <c r="CR124" s="153" t="e">
        <f>CH124*Refining!$F$5</f>
        <v>#VALUE!</v>
      </c>
      <c r="CS124" s="153" t="e">
        <f>CI124*Refining!$F$6</f>
        <v>#VALUE!</v>
      </c>
      <c r="CT124" s="153" t="e">
        <f>CJ124*Refining!$F$7</f>
        <v>#VALUE!</v>
      </c>
      <c r="CU124" s="153" t="e">
        <f>CK124*Refining!$F$8</f>
        <v>#VALUE!</v>
      </c>
      <c r="CV124" s="153" t="e">
        <f>CL124*Refining!$F$9</f>
        <v>#VALUE!</v>
      </c>
      <c r="CW124" s="153" t="e">
        <f>CM124*Refining!$F$10</f>
        <v>#VALUE!</v>
      </c>
      <c r="CX124" s="153" t="e">
        <f>CN124*Refining!$F$11</f>
        <v>#VALUE!</v>
      </c>
      <c r="CY124" s="153" t="e">
        <f>CO124*Refining!$F$12</f>
        <v>#VALUE!</v>
      </c>
      <c r="CZ124" s="190" t="e">
        <f t="shared" ref="CZ124:DS124" si="501">IF(CF124 = 0, "", CF124)</f>
        <v>#VALUE!</v>
      </c>
      <c r="DA124" s="197" t="e">
        <f t="shared" si="501"/>
        <v>#VALUE!</v>
      </c>
      <c r="DB124" s="191" t="e">
        <f t="shared" si="501"/>
        <v>#VALUE!</v>
      </c>
      <c r="DC124" s="191" t="e">
        <f t="shared" si="501"/>
        <v>#VALUE!</v>
      </c>
      <c r="DD124" s="193" t="e">
        <f t="shared" si="501"/>
        <v>#VALUE!</v>
      </c>
      <c r="DE124" s="191" t="e">
        <f t="shared" si="501"/>
        <v>#VALUE!</v>
      </c>
      <c r="DF124" s="193" t="e">
        <f t="shared" si="501"/>
        <v>#VALUE!</v>
      </c>
      <c r="DG124" s="193" t="e">
        <f t="shared" si="501"/>
        <v>#VALUE!</v>
      </c>
      <c r="DH124" s="191" t="e">
        <f t="shared" si="501"/>
        <v>#VALUE!</v>
      </c>
      <c r="DI124" s="195" t="e">
        <f t="shared" si="501"/>
        <v>#VALUE!</v>
      </c>
      <c r="DJ124" s="190" t="e">
        <f t="shared" si="501"/>
        <v>#VALUE!</v>
      </c>
      <c r="DK124" s="197" t="e">
        <f t="shared" si="501"/>
        <v>#VALUE!</v>
      </c>
      <c r="DL124" s="191" t="e">
        <f t="shared" si="501"/>
        <v>#VALUE!</v>
      </c>
      <c r="DM124" s="191" t="e">
        <f t="shared" si="501"/>
        <v>#VALUE!</v>
      </c>
      <c r="DN124" s="193" t="e">
        <f t="shared" si="501"/>
        <v>#VALUE!</v>
      </c>
      <c r="DO124" s="191" t="e">
        <f t="shared" si="501"/>
        <v>#VALUE!</v>
      </c>
      <c r="DP124" s="191" t="e">
        <f t="shared" si="501"/>
        <v>#VALUE!</v>
      </c>
      <c r="DQ124" s="191" t="e">
        <f t="shared" si="501"/>
        <v>#VALUE!</v>
      </c>
      <c r="DR124" s="191" t="e">
        <f t="shared" si="501"/>
        <v>#VALUE!</v>
      </c>
      <c r="DS124" s="195" t="e">
        <f t="shared" si="501"/>
        <v>#VALUE!</v>
      </c>
      <c r="DT124" s="190" t="e">
        <f t="shared" si="11"/>
        <v>#VALUE!</v>
      </c>
      <c r="DU124" s="197" t="e">
        <f t="shared" si="12"/>
        <v>#VALUE!</v>
      </c>
      <c r="DV124" s="165" t="e">
        <f>CZ124*'Ores &amp; Ingots'!$C$3+DA124*'Ores &amp; Ingots'!$C$4+DB124*'Ores &amp; Ingots'!$C$5+DC124*'Ores &amp; Ingots'!$C$6+DD124*'Ores &amp; Ingots'!$C$7+DE124*'Ores &amp; Ingots'!$C$8+DF124*'Ores &amp; Ingots'!$C$9+DG124*'Ores &amp; Ingots'!$C$10+DH124*'Ores &amp; Ingots'!$C$11+DI124*'Ores &amp; Ingots'!$C$12</f>
        <v>#VALUE!</v>
      </c>
      <c r="DW124" s="165" t="e">
        <f>DJ124*'Ores &amp; Ingots'!$B$3+DK124*'Ores &amp; Ingots'!$B$4+DL124*'Ores &amp; Ingots'!$B$5+DM124*'Ores &amp; Ingots'!$B$6+DN124*'Ores &amp; Ingots'!$B$7+DO124*'Ores &amp; Ingots'!$B$8+DP124*'Ores &amp; Ingots'!$B$9+DQ124*'Ores &amp; Ingots'!$B$10+DR124*'Ores &amp; Ingots'!$B$11+DS124*'Ores &amp; Ingots'!$B$12</f>
        <v>#VALUE!</v>
      </c>
      <c r="DX124" s="197" t="e">
        <f>CZ124*Refining!$G$3+DA124*Refining!$G$4+DB124*Refining!$G$5+DC124*Refining!$G$6+DD124*Refining!$G$7+DE124*Refining!$G$8+DF124*Refining!$G$9+DG124*Refining!$G$10+DH124*Refining!$G$11+DI124*Refining!$G$12</f>
        <v>#VALUE!</v>
      </c>
      <c r="DY124" s="197" t="e">
        <f t="shared" si="13"/>
        <v>#VALUE!</v>
      </c>
      <c r="DZ124" s="199" t="e">
        <f t="shared" si="14"/>
        <v>#VALUE!</v>
      </c>
      <c r="EA124" s="190" t="e">
        <f t="shared" si="15"/>
        <v>#VALUE!</v>
      </c>
      <c r="EB124" s="200" t="e">
        <f t="shared" ref="EB124:EC124" si="502">EA124/60</f>
        <v>#VALUE!</v>
      </c>
      <c r="EC124" s="200" t="e">
        <f t="shared" si="502"/>
        <v>#VALUE!</v>
      </c>
      <c r="ED124" s="190" t="e">
        <f t="shared" si="17"/>
        <v>#VALUE!</v>
      </c>
      <c r="EE124" s="200" t="e">
        <f t="shared" ref="EE124:EF124" si="503">ED124/1000</f>
        <v>#VALUE!</v>
      </c>
      <c r="EF124" s="201" t="e">
        <f t="shared" si="503"/>
        <v>#VALUE!</v>
      </c>
      <c r="EG124" s="136" t="e">
        <f t="shared" si="19"/>
        <v>#VALUE!</v>
      </c>
      <c r="EH124" s="138" t="e">
        <f t="shared" si="20"/>
        <v>#VALUE!</v>
      </c>
      <c r="EI124" s="133">
        <v>1180</v>
      </c>
    </row>
    <row r="125" spans="1:139" ht="12.75" x14ac:dyDescent="0.2">
      <c r="A125" s="865"/>
      <c r="B125" s="297" t="s">
        <v>344</v>
      </c>
      <c r="C125" s="216" t="s">
        <v>155</v>
      </c>
      <c r="D125" s="216">
        <v>1</v>
      </c>
      <c r="E125" s="216">
        <v>1</v>
      </c>
      <c r="F125" s="216">
        <v>1</v>
      </c>
      <c r="G125" s="335">
        <f t="shared" si="0"/>
        <v>0.125</v>
      </c>
      <c r="H125" s="336">
        <v>20</v>
      </c>
      <c r="I125" s="336">
        <v>20</v>
      </c>
      <c r="J125" s="337">
        <f>H125/Main!$D$9</f>
        <v>4</v>
      </c>
      <c r="K125" s="337">
        <f>I125/Main!$D$10</f>
        <v>10</v>
      </c>
      <c r="L125" s="337">
        <f t="shared" si="1"/>
        <v>2.5</v>
      </c>
      <c r="M125" s="337">
        <v>1</v>
      </c>
      <c r="N125" s="372">
        <v>500</v>
      </c>
      <c r="O125" s="339">
        <v>500</v>
      </c>
      <c r="P125" s="340"/>
      <c r="Q125" s="341"/>
      <c r="R125" s="340"/>
      <c r="S125" s="342"/>
      <c r="T125" s="342"/>
      <c r="U125" s="340"/>
      <c r="V125" s="340"/>
      <c r="W125" s="342"/>
      <c r="X125" s="342"/>
      <c r="Y125" s="340"/>
      <c r="Z125" s="340"/>
      <c r="AA125" s="340"/>
      <c r="AB125" s="340"/>
      <c r="AC125" s="375"/>
      <c r="AD125" s="259">
        <v>2</v>
      </c>
      <c r="AE125" s="259">
        <v>0</v>
      </c>
      <c r="AF125" s="259">
        <v>0</v>
      </c>
      <c r="AG125" s="259">
        <v>2</v>
      </c>
      <c r="AH125" s="259">
        <v>1</v>
      </c>
      <c r="AI125" s="259">
        <v>0</v>
      </c>
      <c r="AJ125" s="259">
        <v>1</v>
      </c>
      <c r="AK125" s="261">
        <v>2</v>
      </c>
      <c r="AL125" s="259">
        <v>1</v>
      </c>
      <c r="AM125" s="259">
        <v>0</v>
      </c>
      <c r="AN125" s="259">
        <v>0</v>
      </c>
      <c r="AO125" s="259">
        <v>0</v>
      </c>
      <c r="AP125" s="259">
        <v>0</v>
      </c>
      <c r="AQ125" s="259">
        <v>0</v>
      </c>
      <c r="AR125" s="259">
        <v>0</v>
      </c>
      <c r="AS125" s="259">
        <v>0</v>
      </c>
      <c r="AT125" s="259">
        <v>0</v>
      </c>
      <c r="AU125" s="259">
        <v>0</v>
      </c>
      <c r="AV125" s="259">
        <v>0</v>
      </c>
      <c r="AW125" s="259">
        <v>0</v>
      </c>
      <c r="AX125" s="259">
        <v>0</v>
      </c>
      <c r="AY125" s="257">
        <f t="shared" ref="AY125:BS125" si="504">IF(AD125 = 0, "", AD125)</f>
        <v>2</v>
      </c>
      <c r="AZ125" s="258" t="str">
        <f t="shared" si="504"/>
        <v/>
      </c>
      <c r="BA125" s="258" t="str">
        <f t="shared" si="504"/>
        <v/>
      </c>
      <c r="BB125" s="259">
        <f t="shared" si="504"/>
        <v>2</v>
      </c>
      <c r="BC125" s="259">
        <f t="shared" si="504"/>
        <v>1</v>
      </c>
      <c r="BD125" s="258" t="str">
        <f t="shared" si="504"/>
        <v/>
      </c>
      <c r="BE125" s="259">
        <f t="shared" si="504"/>
        <v>1</v>
      </c>
      <c r="BF125" s="261">
        <f t="shared" si="504"/>
        <v>2</v>
      </c>
      <c r="BG125" s="259">
        <f t="shared" si="504"/>
        <v>1</v>
      </c>
      <c r="BH125" s="258" t="str">
        <f t="shared" si="504"/>
        <v/>
      </c>
      <c r="BI125" s="258" t="str">
        <f t="shared" si="504"/>
        <v/>
      </c>
      <c r="BJ125" s="258" t="str">
        <f t="shared" si="504"/>
        <v/>
      </c>
      <c r="BK125" s="258" t="str">
        <f t="shared" si="504"/>
        <v/>
      </c>
      <c r="BL125" s="258" t="str">
        <f t="shared" si="504"/>
        <v/>
      </c>
      <c r="BM125" s="258" t="str">
        <f t="shared" si="504"/>
        <v/>
      </c>
      <c r="BN125" s="258" t="str">
        <f t="shared" si="504"/>
        <v/>
      </c>
      <c r="BO125" s="258" t="str">
        <f t="shared" si="504"/>
        <v/>
      </c>
      <c r="BP125" s="258" t="str">
        <f t="shared" si="504"/>
        <v/>
      </c>
      <c r="BQ125" s="258" t="str">
        <f t="shared" si="504"/>
        <v/>
      </c>
      <c r="BR125" s="258" t="str">
        <f t="shared" si="504"/>
        <v/>
      </c>
      <c r="BS125" s="265" t="str">
        <f t="shared" si="504"/>
        <v/>
      </c>
      <c r="BT125" s="257" t="e">
        <f>$AY125*Assembly!Z$4+$AZ125*Assembly!Z$5+$BA125*Assembly!Z$6+$BB125*Assembly!Z$7+$BC125*Assembly!Z$8+$BD125*Assembly!Z$9+$BE125*Assembly!Z$10+$BF125*Assembly!Z$11+$BG125*Assembly!Z$12+$BH125*Assembly!Z$13+$BI125*Assembly!Z$14+$BJ125*Assembly!Z$15+$BK125*Assembly!Z$16+$BL125*Assembly!Z$17+$BM125*Assembly!Z$18+$BN125*Assembly!Z$19+$BO125*Assembly!Z$20+$BP125*Assembly!Z$21+$BQ125*Assembly!Z$22+$BR125*Assembly!Z$23+$BS125*Assembly!Z$24</f>
        <v>#VALUE!</v>
      </c>
      <c r="BU125" s="259" t="e">
        <f t="shared" si="3"/>
        <v>#VALUE!</v>
      </c>
      <c r="BV125" s="267"/>
      <c r="BW125" s="259" t="e">
        <f>$AY125*Assembly!AD$4+$AZ125*Assembly!AD$5+$BA125*Assembly!AD$6+$BB125*Assembly!AD$7+$BC125*Assembly!AD$8+$BD125*Assembly!AD$9+$BE125*Assembly!AD$10+$BF125*Assembly!AD$11+$BG125*Assembly!AD$12+$BH125*Assembly!AD$13+$BI125*Assembly!AD$14+$BJ125*Assembly!AD$15+$BK125*Assembly!AD$16+$BL125*Assembly!AD$17+$BM125*Assembly!AD$18+$BN125*Assembly!AD$19+$BO125*Assembly!AD$20+$BP125*Assembly!AD$21+$BQ125*Assembly!AD$22+$BR125*Assembly!AD$23+$BS125*Assembly!AD$24</f>
        <v>#VALUE!</v>
      </c>
      <c r="BX125" s="268" t="e">
        <f t="shared" si="4"/>
        <v>#VALUE!</v>
      </c>
      <c r="BY125" s="269" t="e">
        <f t="shared" si="5"/>
        <v>#VALUE!</v>
      </c>
      <c r="BZ125" s="272" t="e">
        <f t="shared" si="6"/>
        <v>#VALUE!</v>
      </c>
      <c r="CA125" s="269" t="e">
        <f t="shared" si="7"/>
        <v>#VALUE!</v>
      </c>
      <c r="CB125" s="259" t="e">
        <f>$AY125*Assembly!Y$4+$AZ125*Assembly!Y$5+$BA125*Assembly!Y$6+$BB125*Assembly!Y$7+$BC125*Assembly!Y$8+$BD125*Assembly!Y$9+$BE125*Assembly!Y$10+$BF125*Assembly!Y$11+$BG125*Assembly!Y$12+$BH125*Assembly!Y$13+$BI125*Assembly!Y$14+$BJ125*Assembly!Y$15+$BK125*Assembly!Y$16+$BL125*Assembly!Y$17+$BM125*Assembly!Y$18+$BN125*Assembly!Y$19+$BO125*Assembly!Y$20+$BP125*Assembly!Y$21+$BQ125*Assembly!Y$22+$BR125*Assembly!Y$23+$BS125*Assembly!Y$24</f>
        <v>#VALUE!</v>
      </c>
      <c r="CC125" s="259" t="e">
        <f t="shared" si="8"/>
        <v>#VALUE!</v>
      </c>
      <c r="CD125" s="273" t="e">
        <f t="shared" si="9"/>
        <v>#VALUE!</v>
      </c>
      <c r="CE125" s="274" t="e">
        <f>$AY125*Assembly!AC$4+$AZ125*Assembly!AC$5+$BA125*Assembly!AC$6+$BB125*Assembly!AC$7+$BC125*Assembly!AC$8+$BD125*Assembly!AC$9+$BE125*Assembly!AC$10+$BF125*Assembly!AC$11+$BG125*Assembly!AC$12+$BH125*Assembly!AC$13+$BI125*Assembly!AC$14+$BJ125*Assembly!AC$15+$BK125*Assembly!AC$16+$BL125*Assembly!AC$17+$BM125*Assembly!AC$18+$BN125*Assembly!AC$19+$BO125*Assembly!AC$20+$BP125*Assembly!AC$21+$BQ125*Assembly!AC$22+$BR125*Assembly!AC$23+$BS125*Assembly!AC$24</f>
        <v>#VALUE!</v>
      </c>
      <c r="CF125" s="341" t="e">
        <f>$AY125*Assembly!M$4+$AZ125*Assembly!M$5+$BA125*Assembly!M$6+$BB125*Assembly!M$7+$BC125*Assembly!M$8+$BD125*Assembly!M$9+$BE125*Assembly!M$10+$BF125*Assembly!M$11+$BG125*Assembly!M$12+$BH125*Assembly!M$13+$BI125*Assembly!M$14+$BJ125*Assembly!M$15+$BK125*Assembly!M$16+$BL125*Assembly!M$17+$BM125*Assembly!M$18+$BN125*Assembly!M$19+$BO125*Assembly!M$20+$BP125*Assembly!M$21+$BQ125*Assembly!M$22+$BR125*Assembly!M$23+$BS125*Assembly!M$24</f>
        <v>#VALUE!</v>
      </c>
      <c r="CG125" s="341" t="e">
        <f>$AY125*Assembly!N$4+$AZ125*Assembly!N$5+$BA125*Assembly!N$6+$BB125*Assembly!N$7+$BC125*Assembly!N$8+$BD125*Assembly!N$9+$BE125*Assembly!N$10+$BF125*Assembly!N$11+$BG125*Assembly!N$12+$BH125*Assembly!N$13+$BI125*Assembly!N$14+$BJ125*Assembly!N$15+$BK125*Assembly!N$16+$BL125*Assembly!N$17+$BM125*Assembly!N$18+$BN125*Assembly!N$19+$BO125*Assembly!N$20+$BP125*Assembly!N$21+$BQ125*Assembly!N$22+$BR125*Assembly!N$23+$BS125*Assembly!N$24</f>
        <v>#VALUE!</v>
      </c>
      <c r="CH125" s="341" t="e">
        <f>$AY125*Assembly!O$4+$AZ125*Assembly!O$5+$BA125*Assembly!O$6+$BB125*Assembly!O$7+$BC125*Assembly!O$8+$BD125*Assembly!O$9+$BE125*Assembly!O$10+$BF125*Assembly!O$11+$BG125*Assembly!O$12+$BH125*Assembly!O$13+$BI125*Assembly!O$14+$BJ125*Assembly!O$15+$BK125*Assembly!O$16+$BL125*Assembly!O$17+$BM125*Assembly!O$18+$BN125*Assembly!O$19+$BO125*Assembly!O$20+$BP125*Assembly!O$21+$BQ125*Assembly!O$22+$BR125*Assembly!O$23+$BS125*Assembly!O$24</f>
        <v>#VALUE!</v>
      </c>
      <c r="CI125" s="336" t="e">
        <f>$AY125*Assembly!P$4+$AZ125*Assembly!P$5+$BA125*Assembly!P$6+$BB125*Assembly!P$7+$BC125*Assembly!P$8+$BD125*Assembly!P$9+$BE125*Assembly!P$10+$BF125*Assembly!P$11+$BG125*Assembly!P$12+$BH125*Assembly!P$13+$BI125*Assembly!P$14+$BJ125*Assembly!P$15+$BK125*Assembly!P$16+$BL125*Assembly!P$17+$BM125*Assembly!P$18+$BN125*Assembly!P$19+$BO125*Assembly!P$20+$BP125*Assembly!P$21+$BQ125*Assembly!P$22+$BR125*Assembly!P$23+$BS125*Assembly!P$24</f>
        <v>#VALUE!</v>
      </c>
      <c r="CJ125" s="336" t="e">
        <f>$AY125*Assembly!Q$4+$AZ125*Assembly!Q$5+$BA125*Assembly!Q$6+$BB125*Assembly!Q$7+$BC125*Assembly!Q$8+$BD125*Assembly!Q$9+$BE125*Assembly!Q$10+$BF125*Assembly!Q$11+$BG125*Assembly!Q$12+$BH125*Assembly!Q$13+$BI125*Assembly!Q$14+$BJ125*Assembly!Q$15+$BK125*Assembly!Q$16+$BL125*Assembly!Q$17+$BM125*Assembly!Q$18+$BN125*Assembly!Q$19+$BO125*Assembly!Q$20+$BP125*Assembly!Q$21+$BQ125*Assembly!Q$22+$BR125*Assembly!Q$23+$BS125*Assembly!Q$24</f>
        <v>#VALUE!</v>
      </c>
      <c r="CK125" s="341" t="e">
        <f>$AY125*Assembly!R$4+$AZ125*Assembly!R$5+$BA125*Assembly!R$6+$BB125*Assembly!R$7+$BC125*Assembly!R$8+$BD125*Assembly!R$9+$BE125*Assembly!R$10+$BF125*Assembly!R$11+$BG125*Assembly!R$12+$BH125*Assembly!R$13+$BI125*Assembly!R$14+$BJ125*Assembly!R$15+$BK125*Assembly!R$16+$BL125*Assembly!R$17+$BM125*Assembly!R$18+$BN125*Assembly!R$19+$BO125*Assembly!R$20+$BP125*Assembly!R$21+$BQ125*Assembly!R$22+$BR125*Assembly!R$23+$BS125*Assembly!R$24</f>
        <v>#VALUE!</v>
      </c>
      <c r="CL125" s="336" t="e">
        <f>$AY125*Assembly!S$4+$AZ125*Assembly!S$5+$BA125*Assembly!S$6+$BB125*Assembly!S$7+$BC125*Assembly!S$8+$BD125*Assembly!S$9+$BE125*Assembly!S$10+$BF125*Assembly!S$11+$BG125*Assembly!S$12+$BH125*Assembly!S$13+$BI125*Assembly!S$14+$BJ125*Assembly!S$15+$BK125*Assembly!S$16+$BL125*Assembly!S$17+$BM125*Assembly!S$18+$BN125*Assembly!S$19+$BO125*Assembly!S$20+$BP125*Assembly!S$21+$BQ125*Assembly!S$22+$BR125*Assembly!S$23+$BS125*Assembly!S$24</f>
        <v>#VALUE!</v>
      </c>
      <c r="CM125" s="336" t="e">
        <f>$AY125*Assembly!T$4+$AZ125*Assembly!T$5+$BA125*Assembly!T$6+$BB125*Assembly!T$7+$BC125*Assembly!T$8+$BD125*Assembly!T$9+$BE125*Assembly!T$10+$BF125*Assembly!T$11+$BG125*Assembly!T$12+$BH125*Assembly!T$13+$BI125*Assembly!T$14+$BJ125*Assembly!T$15+$BK125*Assembly!T$16+$BL125*Assembly!T$17+$BM125*Assembly!T$18+$BN125*Assembly!T$19+$BO125*Assembly!T$20+$BP125*Assembly!T$21+$BQ125*Assembly!T$22+$BR125*Assembly!T$23+$BS125*Assembly!T$24</f>
        <v>#VALUE!</v>
      </c>
      <c r="CN125" s="336" t="e">
        <f>$AY125*Assembly!U$4+$AZ125*Assembly!U$5+$BA125*Assembly!U$6+$BB125*Assembly!U$7+$BC125*Assembly!U$8+$BD125*Assembly!U$9+$BE125*Assembly!U$10+$BF125*Assembly!U$11+$BG125*Assembly!U$12+$BH125*Assembly!U$13+$BI125*Assembly!U$14+$BJ125*Assembly!U$15+$BK125*Assembly!U$16+$BL125*Assembly!U$17+$BM125*Assembly!U$18+$BN125*Assembly!U$19+$BO125*Assembly!U$20+$BP125*Assembly!U$21+$BQ125*Assembly!U$22+$BR125*Assembly!U$23+$BS125*Assembly!U$24</f>
        <v>#VALUE!</v>
      </c>
      <c r="CO125" s="341" t="e">
        <f>$AY125*Assembly!V$4+$AZ125*Assembly!V$5+$BA125*Assembly!V$6+$BB125*Assembly!V$7+$BC125*Assembly!V$8+$BD125*Assembly!V$9+$BE125*Assembly!V$10+$BF125*Assembly!V$11+$BG125*Assembly!V$12+$BH125*Assembly!V$13+$BI125*Assembly!V$14+$BJ125*Assembly!V$15+$BK125*Assembly!V$16+$BL125*Assembly!V$17+$BM125*Assembly!V$18+$BN125*Assembly!V$19+$BO125*Assembly!V$20+$BP125*Assembly!V$21+$BQ125*Assembly!V$22+$BR125*Assembly!V$23+$BS125*Assembly!V$24</f>
        <v>#VALUE!</v>
      </c>
      <c r="CP125" s="341" t="e">
        <f>CF125*Refining!$F$3</f>
        <v>#VALUE!</v>
      </c>
      <c r="CQ125" s="341" t="e">
        <f>CG125*Refining!$F$4</f>
        <v>#VALUE!</v>
      </c>
      <c r="CR125" s="341" t="e">
        <f>CH125*Refining!$F$5</f>
        <v>#VALUE!</v>
      </c>
      <c r="CS125" s="341" t="e">
        <f>CI125*Refining!$F$6</f>
        <v>#VALUE!</v>
      </c>
      <c r="CT125" s="341" t="e">
        <f>CJ125*Refining!$F$7</f>
        <v>#VALUE!</v>
      </c>
      <c r="CU125" s="341" t="e">
        <f>CK125*Refining!$F$8</f>
        <v>#VALUE!</v>
      </c>
      <c r="CV125" s="341" t="e">
        <f>CL125*Refining!$F$9</f>
        <v>#VALUE!</v>
      </c>
      <c r="CW125" s="341" t="e">
        <f>CM125*Refining!$F$10</f>
        <v>#VALUE!</v>
      </c>
      <c r="CX125" s="341" t="e">
        <f>CN125*Refining!$F$11</f>
        <v>#VALUE!</v>
      </c>
      <c r="CY125" s="341" t="e">
        <f>CO125*Refining!$F$12</f>
        <v>#VALUE!</v>
      </c>
      <c r="CZ125" s="277" t="e">
        <f t="shared" ref="CZ125:DS125" si="505">IF(CF125 = 0, "", CF125)</f>
        <v>#VALUE!</v>
      </c>
      <c r="DA125" s="278" t="e">
        <f t="shared" si="505"/>
        <v>#VALUE!</v>
      </c>
      <c r="DB125" s="279" t="e">
        <f t="shared" si="505"/>
        <v>#VALUE!</v>
      </c>
      <c r="DC125" s="279" t="e">
        <f t="shared" si="505"/>
        <v>#VALUE!</v>
      </c>
      <c r="DD125" s="280" t="e">
        <f t="shared" si="505"/>
        <v>#VALUE!</v>
      </c>
      <c r="DE125" s="279" t="e">
        <f t="shared" si="505"/>
        <v>#VALUE!</v>
      </c>
      <c r="DF125" s="280" t="e">
        <f t="shared" si="505"/>
        <v>#VALUE!</v>
      </c>
      <c r="DG125" s="280" t="e">
        <f t="shared" si="505"/>
        <v>#VALUE!</v>
      </c>
      <c r="DH125" s="279" t="e">
        <f t="shared" si="505"/>
        <v>#VALUE!</v>
      </c>
      <c r="DI125" s="282" t="e">
        <f t="shared" si="505"/>
        <v>#VALUE!</v>
      </c>
      <c r="DJ125" s="277" t="e">
        <f t="shared" si="505"/>
        <v>#VALUE!</v>
      </c>
      <c r="DK125" s="278" t="e">
        <f t="shared" si="505"/>
        <v>#VALUE!</v>
      </c>
      <c r="DL125" s="279" t="e">
        <f t="shared" si="505"/>
        <v>#VALUE!</v>
      </c>
      <c r="DM125" s="279" t="e">
        <f t="shared" si="505"/>
        <v>#VALUE!</v>
      </c>
      <c r="DN125" s="280" t="e">
        <f t="shared" si="505"/>
        <v>#VALUE!</v>
      </c>
      <c r="DO125" s="279" t="e">
        <f t="shared" si="505"/>
        <v>#VALUE!</v>
      </c>
      <c r="DP125" s="279" t="e">
        <f t="shared" si="505"/>
        <v>#VALUE!</v>
      </c>
      <c r="DQ125" s="279" t="e">
        <f t="shared" si="505"/>
        <v>#VALUE!</v>
      </c>
      <c r="DR125" s="279" t="e">
        <f t="shared" si="505"/>
        <v>#VALUE!</v>
      </c>
      <c r="DS125" s="282" t="e">
        <f t="shared" si="505"/>
        <v>#VALUE!</v>
      </c>
      <c r="DT125" s="277" t="e">
        <f t="shared" si="11"/>
        <v>#VALUE!</v>
      </c>
      <c r="DU125" s="278" t="e">
        <f t="shared" si="12"/>
        <v>#VALUE!</v>
      </c>
      <c r="DV125" s="259" t="e">
        <f>CZ125*'Ores &amp; Ingots'!$C$3+DA125*'Ores &amp; Ingots'!$C$4+DB125*'Ores &amp; Ingots'!$C$5+DC125*'Ores &amp; Ingots'!$C$6+DD125*'Ores &amp; Ingots'!$C$7+DE125*'Ores &amp; Ingots'!$C$8+DF125*'Ores &amp; Ingots'!$C$9+DG125*'Ores &amp; Ingots'!$C$10+DH125*'Ores &amp; Ingots'!$C$11+DI125*'Ores &amp; Ingots'!$C$12</f>
        <v>#VALUE!</v>
      </c>
      <c r="DW125" s="259" t="e">
        <f>DJ125*'Ores &amp; Ingots'!$B$3+DK125*'Ores &amp; Ingots'!$B$4+DL125*'Ores &amp; Ingots'!$B$5+DM125*'Ores &amp; Ingots'!$B$6+DN125*'Ores &amp; Ingots'!$B$7+DO125*'Ores &amp; Ingots'!$B$8+DP125*'Ores &amp; Ingots'!$B$9+DQ125*'Ores &amp; Ingots'!$B$10+DR125*'Ores &amp; Ingots'!$B$11+DS125*'Ores &amp; Ingots'!$B$12</f>
        <v>#VALUE!</v>
      </c>
      <c r="DX125" s="278" t="e">
        <f>CZ125*Refining!$G$3+DA125*Refining!$G$4+DB125*Refining!$G$5+DC125*Refining!$G$6+DD125*Refining!$G$7+DE125*Refining!$G$8+DF125*Refining!$G$9+DG125*Refining!$G$10+DH125*Refining!$G$11+DI125*Refining!$G$12</f>
        <v>#VALUE!</v>
      </c>
      <c r="DY125" s="197" t="e">
        <f t="shared" si="13"/>
        <v>#VALUE!</v>
      </c>
      <c r="DZ125" s="284" t="e">
        <f t="shared" si="14"/>
        <v>#VALUE!</v>
      </c>
      <c r="EA125" s="277" t="e">
        <f t="shared" si="15"/>
        <v>#VALUE!</v>
      </c>
      <c r="EB125" s="286" t="e">
        <f t="shared" ref="EB125:EC125" si="506">EA125/60</f>
        <v>#VALUE!</v>
      </c>
      <c r="EC125" s="286" t="e">
        <f t="shared" si="506"/>
        <v>#VALUE!</v>
      </c>
      <c r="ED125" s="277" t="e">
        <f t="shared" si="17"/>
        <v>#VALUE!</v>
      </c>
      <c r="EE125" s="286" t="e">
        <f t="shared" ref="EE125:EF125" si="507">ED125/1000</f>
        <v>#VALUE!</v>
      </c>
      <c r="EF125" s="287" t="e">
        <f t="shared" si="507"/>
        <v>#VALUE!</v>
      </c>
      <c r="EG125" s="273" t="e">
        <f t="shared" si="19"/>
        <v>#VALUE!</v>
      </c>
      <c r="EH125" s="288" t="e">
        <f t="shared" si="20"/>
        <v>#VALUE!</v>
      </c>
      <c r="EI125" s="133" t="s">
        <v>28</v>
      </c>
    </row>
    <row r="126" spans="1:139" ht="12.75" x14ac:dyDescent="0.2">
      <c r="A126" s="895" t="s">
        <v>345</v>
      </c>
      <c r="B126" s="55" t="s">
        <v>346</v>
      </c>
      <c r="C126" s="56" t="s">
        <v>156</v>
      </c>
      <c r="D126" s="56">
        <v>1</v>
      </c>
      <c r="E126" s="56">
        <v>1</v>
      </c>
      <c r="F126" s="56">
        <v>1</v>
      </c>
      <c r="G126" s="346">
        <f t="shared" si="0"/>
        <v>15.625</v>
      </c>
      <c r="H126" s="347">
        <v>24</v>
      </c>
      <c r="I126" s="347">
        <v>24</v>
      </c>
      <c r="J126" s="348">
        <f>H126/Main!$D$9</f>
        <v>4.8</v>
      </c>
      <c r="K126" s="348">
        <f>I126/Main!$D$10</f>
        <v>12</v>
      </c>
      <c r="L126" s="348">
        <f t="shared" si="1"/>
        <v>2.5</v>
      </c>
      <c r="M126" s="348">
        <v>1</v>
      </c>
      <c r="N126" s="349" t="s">
        <v>28</v>
      </c>
      <c r="O126" s="377"/>
      <c r="P126" s="351"/>
      <c r="Q126" s="352"/>
      <c r="R126" s="351"/>
      <c r="S126" s="353"/>
      <c r="T126" s="353"/>
      <c r="U126" s="351"/>
      <c r="V126" s="351"/>
      <c r="W126" s="353"/>
      <c r="X126" s="353"/>
      <c r="Y126" s="351"/>
      <c r="Z126" s="351"/>
      <c r="AA126" s="351"/>
      <c r="AB126" s="351"/>
      <c r="AC126" s="378" t="s">
        <v>240</v>
      </c>
      <c r="AD126" s="103">
        <v>0</v>
      </c>
      <c r="AE126" s="103">
        <v>20</v>
      </c>
      <c r="AF126" s="103">
        <v>20</v>
      </c>
      <c r="AG126" s="103">
        <v>0</v>
      </c>
      <c r="AH126" s="103">
        <v>30</v>
      </c>
      <c r="AI126" s="103">
        <v>0</v>
      </c>
      <c r="AJ126" s="104">
        <v>6</v>
      </c>
      <c r="AK126" s="103">
        <v>0</v>
      </c>
      <c r="AL126" s="103">
        <v>0</v>
      </c>
      <c r="AM126" s="103">
        <v>0</v>
      </c>
      <c r="AN126" s="103">
        <v>0</v>
      </c>
      <c r="AO126" s="103">
        <v>0</v>
      </c>
      <c r="AP126" s="103">
        <v>0</v>
      </c>
      <c r="AQ126" s="103">
        <v>0</v>
      </c>
      <c r="AR126" s="103">
        <v>0</v>
      </c>
      <c r="AS126" s="103">
        <v>0</v>
      </c>
      <c r="AT126" s="103">
        <v>0</v>
      </c>
      <c r="AU126" s="103">
        <v>0</v>
      </c>
      <c r="AV126" s="103">
        <v>0</v>
      </c>
      <c r="AW126" s="103">
        <v>0</v>
      </c>
      <c r="AX126" s="103">
        <v>0</v>
      </c>
      <c r="AY126" s="379" t="str">
        <f t="shared" ref="AY126:BS126" si="508">IF(AD126 = 0, "", AD126)</f>
        <v/>
      </c>
      <c r="AZ126" s="103">
        <f t="shared" si="508"/>
        <v>20</v>
      </c>
      <c r="BA126" s="103">
        <f t="shared" si="508"/>
        <v>20</v>
      </c>
      <c r="BB126" s="102" t="str">
        <f t="shared" si="508"/>
        <v/>
      </c>
      <c r="BC126" s="103">
        <f t="shared" si="508"/>
        <v>30</v>
      </c>
      <c r="BD126" s="102" t="str">
        <f t="shared" si="508"/>
        <v/>
      </c>
      <c r="BE126" s="104">
        <f t="shared" si="508"/>
        <v>6</v>
      </c>
      <c r="BF126" s="102" t="str">
        <f t="shared" si="508"/>
        <v/>
      </c>
      <c r="BG126" s="102" t="str">
        <f t="shared" si="508"/>
        <v/>
      </c>
      <c r="BH126" s="102" t="str">
        <f t="shared" si="508"/>
        <v/>
      </c>
      <c r="BI126" s="102" t="str">
        <f t="shared" si="508"/>
        <v/>
      </c>
      <c r="BJ126" s="102" t="str">
        <f t="shared" si="508"/>
        <v/>
      </c>
      <c r="BK126" s="102" t="str">
        <f t="shared" si="508"/>
        <v/>
      </c>
      <c r="BL126" s="102" t="str">
        <f t="shared" si="508"/>
        <v/>
      </c>
      <c r="BM126" s="102" t="str">
        <f t="shared" si="508"/>
        <v/>
      </c>
      <c r="BN126" s="102" t="str">
        <f t="shared" si="508"/>
        <v/>
      </c>
      <c r="BO126" s="102" t="str">
        <f t="shared" si="508"/>
        <v/>
      </c>
      <c r="BP126" s="102" t="str">
        <f t="shared" si="508"/>
        <v/>
      </c>
      <c r="BQ126" s="102" t="str">
        <f t="shared" si="508"/>
        <v/>
      </c>
      <c r="BR126" s="102" t="str">
        <f t="shared" si="508"/>
        <v/>
      </c>
      <c r="BS126" s="105" t="str">
        <f t="shared" si="508"/>
        <v/>
      </c>
      <c r="BT126" s="107" t="e">
        <f>$AY126*Assembly!Z$4+$AZ126*Assembly!Z$5+$BA126*Assembly!Z$6+$BB126*Assembly!Z$7+$BC126*Assembly!Z$8+$BD126*Assembly!Z$9+$BE126*Assembly!Z$10+$BF126*Assembly!Z$11+$BG126*Assembly!Z$12+$BH126*Assembly!Z$13+$BI126*Assembly!Z$14+$BJ126*Assembly!Z$15+$BK126*Assembly!Z$16+$BL126*Assembly!Z$17+$BM126*Assembly!Z$18+$BN126*Assembly!Z$19+$BO126*Assembly!Z$20+$BP126*Assembly!Z$21+$BQ126*Assembly!Z$22+$BR126*Assembly!Z$23+$BS126*Assembly!Z$24</f>
        <v>#VALUE!</v>
      </c>
      <c r="BU126" s="103" t="e">
        <f t="shared" si="3"/>
        <v>#VALUE!</v>
      </c>
      <c r="BV126" s="109"/>
      <c r="BW126" s="103" t="e">
        <f>$AY126*Assembly!AD$4+$AZ126*Assembly!AD$5+$BA126*Assembly!AD$6+$BB126*Assembly!AD$7+$BC126*Assembly!AD$8+$BD126*Assembly!AD$9+$BE126*Assembly!AD$10+$BF126*Assembly!AD$11+$BG126*Assembly!AD$12+$BH126*Assembly!AD$13+$BI126*Assembly!AD$14+$BJ126*Assembly!AD$15+$BK126*Assembly!AD$16+$BL126*Assembly!AD$17+$BM126*Assembly!AD$18+$BN126*Assembly!AD$19+$BO126*Assembly!AD$20+$BP126*Assembly!AD$21+$BQ126*Assembly!AD$22+$BR126*Assembly!AD$23+$BS126*Assembly!AD$24</f>
        <v>#VALUE!</v>
      </c>
      <c r="BX126" s="110" t="e">
        <f t="shared" si="4"/>
        <v>#VALUE!</v>
      </c>
      <c r="BY126" s="111" t="e">
        <f t="shared" si="5"/>
        <v>#VALUE!</v>
      </c>
      <c r="BZ126" s="112" t="e">
        <f t="shared" si="6"/>
        <v>#VALUE!</v>
      </c>
      <c r="CA126" s="111" t="e">
        <f t="shared" si="7"/>
        <v>#VALUE!</v>
      </c>
      <c r="CB126" s="103" t="e">
        <f>$AY126*Assembly!Y$4+$AZ126*Assembly!Y$5+$BA126*Assembly!Y$6+$BB126*Assembly!Y$7+$BC126*Assembly!Y$8+$BD126*Assembly!Y$9+$BE126*Assembly!Y$10+$BF126*Assembly!Y$11+$BG126*Assembly!Y$12+$BH126*Assembly!Y$13+$BI126*Assembly!Y$14+$BJ126*Assembly!Y$15+$BK126*Assembly!Y$16+$BL126*Assembly!Y$17+$BM126*Assembly!Y$18+$BN126*Assembly!Y$19+$BO126*Assembly!Y$20+$BP126*Assembly!Y$21+$BQ126*Assembly!Y$22+$BR126*Assembly!Y$23+$BS126*Assembly!Y$24</f>
        <v>#VALUE!</v>
      </c>
      <c r="CC126" s="103" t="e">
        <f t="shared" si="8"/>
        <v>#VALUE!</v>
      </c>
      <c r="CD126" s="113" t="e">
        <f t="shared" si="9"/>
        <v>#VALUE!</v>
      </c>
      <c r="CE126" s="114" t="e">
        <f>$AY126*Assembly!AC$4+$AZ126*Assembly!AC$5+$BA126*Assembly!AC$6+$BB126*Assembly!AC$7+$BC126*Assembly!AC$8+$BD126*Assembly!AC$9+$BE126*Assembly!AC$10+$BF126*Assembly!AC$11+$BG126*Assembly!AC$12+$BH126*Assembly!AC$13+$BI126*Assembly!AC$14+$BJ126*Assembly!AC$15+$BK126*Assembly!AC$16+$BL126*Assembly!AC$17+$BM126*Assembly!AC$18+$BN126*Assembly!AC$19+$BO126*Assembly!AC$20+$BP126*Assembly!AC$21+$BQ126*Assembly!AC$22+$BR126*Assembly!AC$23+$BS126*Assembly!AC$24</f>
        <v>#VALUE!</v>
      </c>
      <c r="CF126" s="352" t="e">
        <f>$AY126*Assembly!M$4+$AZ126*Assembly!M$5+$BA126*Assembly!M$6+$BB126*Assembly!M$7+$BC126*Assembly!M$8+$BD126*Assembly!M$9+$BE126*Assembly!M$10+$BF126*Assembly!M$11+$BG126*Assembly!M$12+$BH126*Assembly!M$13+$BI126*Assembly!M$14+$BJ126*Assembly!M$15+$BK126*Assembly!M$16+$BL126*Assembly!M$17+$BM126*Assembly!M$18+$BN126*Assembly!M$19+$BO126*Assembly!M$20+$BP126*Assembly!M$21+$BQ126*Assembly!M$22+$BR126*Assembly!M$23+$BS126*Assembly!M$24</f>
        <v>#VALUE!</v>
      </c>
      <c r="CG126" s="352" t="e">
        <f>$AY126*Assembly!N$4+$AZ126*Assembly!N$5+$BA126*Assembly!N$6+$BB126*Assembly!N$7+$BC126*Assembly!N$8+$BD126*Assembly!N$9+$BE126*Assembly!N$10+$BF126*Assembly!N$11+$BG126*Assembly!N$12+$BH126*Assembly!N$13+$BI126*Assembly!N$14+$BJ126*Assembly!N$15+$BK126*Assembly!N$16+$BL126*Assembly!N$17+$BM126*Assembly!N$18+$BN126*Assembly!N$19+$BO126*Assembly!N$20+$BP126*Assembly!N$21+$BQ126*Assembly!N$22+$BR126*Assembly!N$23+$BS126*Assembly!N$24</f>
        <v>#VALUE!</v>
      </c>
      <c r="CH126" s="352" t="e">
        <f>$AY126*Assembly!O$4+$AZ126*Assembly!O$5+$BA126*Assembly!O$6+$BB126*Assembly!O$7+$BC126*Assembly!O$8+$BD126*Assembly!O$9+$BE126*Assembly!O$10+$BF126*Assembly!O$11+$BG126*Assembly!O$12+$BH126*Assembly!O$13+$BI126*Assembly!O$14+$BJ126*Assembly!O$15+$BK126*Assembly!O$16+$BL126*Assembly!O$17+$BM126*Assembly!O$18+$BN126*Assembly!O$19+$BO126*Assembly!O$20+$BP126*Assembly!O$21+$BQ126*Assembly!O$22+$BR126*Assembly!O$23+$BS126*Assembly!O$24</f>
        <v>#VALUE!</v>
      </c>
      <c r="CI126" s="347" t="e">
        <f>$AY126*Assembly!P$4+$AZ126*Assembly!P$5+$BA126*Assembly!P$6+$BB126*Assembly!P$7+$BC126*Assembly!P$8+$BD126*Assembly!P$9+$BE126*Assembly!P$10+$BF126*Assembly!P$11+$BG126*Assembly!P$12+$BH126*Assembly!P$13+$BI126*Assembly!P$14+$BJ126*Assembly!P$15+$BK126*Assembly!P$16+$BL126*Assembly!P$17+$BM126*Assembly!P$18+$BN126*Assembly!P$19+$BO126*Assembly!P$20+$BP126*Assembly!P$21+$BQ126*Assembly!P$22+$BR126*Assembly!P$23+$BS126*Assembly!P$24</f>
        <v>#VALUE!</v>
      </c>
      <c r="CJ126" s="347" t="e">
        <f>$AY126*Assembly!Q$4+$AZ126*Assembly!Q$5+$BA126*Assembly!Q$6+$BB126*Assembly!Q$7+$BC126*Assembly!Q$8+$BD126*Assembly!Q$9+$BE126*Assembly!Q$10+$BF126*Assembly!Q$11+$BG126*Assembly!Q$12+$BH126*Assembly!Q$13+$BI126*Assembly!Q$14+$BJ126*Assembly!Q$15+$BK126*Assembly!Q$16+$BL126*Assembly!Q$17+$BM126*Assembly!Q$18+$BN126*Assembly!Q$19+$BO126*Assembly!Q$20+$BP126*Assembly!Q$21+$BQ126*Assembly!Q$22+$BR126*Assembly!Q$23+$BS126*Assembly!Q$24</f>
        <v>#VALUE!</v>
      </c>
      <c r="CK126" s="352" t="e">
        <f>$AY126*Assembly!R$4+$AZ126*Assembly!R$5+$BA126*Assembly!R$6+$BB126*Assembly!R$7+$BC126*Assembly!R$8+$BD126*Assembly!R$9+$BE126*Assembly!R$10+$BF126*Assembly!R$11+$BG126*Assembly!R$12+$BH126*Assembly!R$13+$BI126*Assembly!R$14+$BJ126*Assembly!R$15+$BK126*Assembly!R$16+$BL126*Assembly!R$17+$BM126*Assembly!R$18+$BN126*Assembly!R$19+$BO126*Assembly!R$20+$BP126*Assembly!R$21+$BQ126*Assembly!R$22+$BR126*Assembly!R$23+$BS126*Assembly!R$24</f>
        <v>#VALUE!</v>
      </c>
      <c r="CL126" s="347" t="e">
        <f>$AY126*Assembly!S$4+$AZ126*Assembly!S$5+$BA126*Assembly!S$6+$BB126*Assembly!S$7+$BC126*Assembly!S$8+$BD126*Assembly!S$9+$BE126*Assembly!S$10+$BF126*Assembly!S$11+$BG126*Assembly!S$12+$BH126*Assembly!S$13+$BI126*Assembly!S$14+$BJ126*Assembly!S$15+$BK126*Assembly!S$16+$BL126*Assembly!S$17+$BM126*Assembly!S$18+$BN126*Assembly!S$19+$BO126*Assembly!S$20+$BP126*Assembly!S$21+$BQ126*Assembly!S$22+$BR126*Assembly!S$23+$BS126*Assembly!S$24</f>
        <v>#VALUE!</v>
      </c>
      <c r="CM126" s="347" t="e">
        <f>$AY126*Assembly!T$4+$AZ126*Assembly!T$5+$BA126*Assembly!T$6+$BB126*Assembly!T$7+$BC126*Assembly!T$8+$BD126*Assembly!T$9+$BE126*Assembly!T$10+$BF126*Assembly!T$11+$BG126*Assembly!T$12+$BH126*Assembly!T$13+$BI126*Assembly!T$14+$BJ126*Assembly!T$15+$BK126*Assembly!T$16+$BL126*Assembly!T$17+$BM126*Assembly!T$18+$BN126*Assembly!T$19+$BO126*Assembly!T$20+$BP126*Assembly!T$21+$BQ126*Assembly!T$22+$BR126*Assembly!T$23+$BS126*Assembly!T$24</f>
        <v>#VALUE!</v>
      </c>
      <c r="CN126" s="347" t="e">
        <f>$AY126*Assembly!U$4+$AZ126*Assembly!U$5+$BA126*Assembly!U$6+$BB126*Assembly!U$7+$BC126*Assembly!U$8+$BD126*Assembly!U$9+$BE126*Assembly!U$10+$BF126*Assembly!U$11+$BG126*Assembly!U$12+$BH126*Assembly!U$13+$BI126*Assembly!U$14+$BJ126*Assembly!U$15+$BK126*Assembly!U$16+$BL126*Assembly!U$17+$BM126*Assembly!U$18+$BN126*Assembly!U$19+$BO126*Assembly!U$20+$BP126*Assembly!U$21+$BQ126*Assembly!U$22+$BR126*Assembly!U$23+$BS126*Assembly!U$24</f>
        <v>#VALUE!</v>
      </c>
      <c r="CO126" s="352" t="e">
        <f>$AY126*Assembly!V$4+$AZ126*Assembly!V$5+$BA126*Assembly!V$6+$BB126*Assembly!V$7+$BC126*Assembly!V$8+$BD126*Assembly!V$9+$BE126*Assembly!V$10+$BF126*Assembly!V$11+$BG126*Assembly!V$12+$BH126*Assembly!V$13+$BI126*Assembly!V$14+$BJ126*Assembly!V$15+$BK126*Assembly!V$16+$BL126*Assembly!V$17+$BM126*Assembly!V$18+$BN126*Assembly!V$19+$BO126*Assembly!V$20+$BP126*Assembly!V$21+$BQ126*Assembly!V$22+$BR126*Assembly!V$23+$BS126*Assembly!V$24</f>
        <v>#VALUE!</v>
      </c>
      <c r="CP126" s="352" t="e">
        <f>CF126*Refining!$F$3</f>
        <v>#VALUE!</v>
      </c>
      <c r="CQ126" s="352" t="e">
        <f>CG126*Refining!$F$4</f>
        <v>#VALUE!</v>
      </c>
      <c r="CR126" s="352" t="e">
        <f>CH126*Refining!$F$5</f>
        <v>#VALUE!</v>
      </c>
      <c r="CS126" s="352" t="e">
        <f>CI126*Refining!$F$6</f>
        <v>#VALUE!</v>
      </c>
      <c r="CT126" s="352" t="e">
        <f>CJ126*Refining!$F$7</f>
        <v>#VALUE!</v>
      </c>
      <c r="CU126" s="352" t="e">
        <f>CK126*Refining!$F$8</f>
        <v>#VALUE!</v>
      </c>
      <c r="CV126" s="352" t="e">
        <f>CL126*Refining!$F$9</f>
        <v>#VALUE!</v>
      </c>
      <c r="CW126" s="352" t="e">
        <f>CM126*Refining!$F$10</f>
        <v>#VALUE!</v>
      </c>
      <c r="CX126" s="352" t="e">
        <f>CN126*Refining!$F$11</f>
        <v>#VALUE!</v>
      </c>
      <c r="CY126" s="352" t="e">
        <f>CO126*Refining!$F$12</f>
        <v>#VALUE!</v>
      </c>
      <c r="CZ126" s="121" t="e">
        <f t="shared" ref="CZ126:DS126" si="509">IF(CF126 = 0, "", CF126)</f>
        <v>#VALUE!</v>
      </c>
      <c r="DA126" s="125" t="e">
        <f t="shared" si="509"/>
        <v>#VALUE!</v>
      </c>
      <c r="DB126" s="122" t="e">
        <f t="shared" si="509"/>
        <v>#VALUE!</v>
      </c>
      <c r="DC126" s="122" t="e">
        <f t="shared" si="509"/>
        <v>#VALUE!</v>
      </c>
      <c r="DD126" s="123" t="e">
        <f t="shared" si="509"/>
        <v>#VALUE!</v>
      </c>
      <c r="DE126" s="122" t="e">
        <f t="shared" si="509"/>
        <v>#VALUE!</v>
      </c>
      <c r="DF126" s="123" t="e">
        <f t="shared" si="509"/>
        <v>#VALUE!</v>
      </c>
      <c r="DG126" s="123" t="e">
        <f t="shared" si="509"/>
        <v>#VALUE!</v>
      </c>
      <c r="DH126" s="122" t="e">
        <f t="shared" si="509"/>
        <v>#VALUE!</v>
      </c>
      <c r="DI126" s="124" t="e">
        <f t="shared" si="509"/>
        <v>#VALUE!</v>
      </c>
      <c r="DJ126" s="121" t="e">
        <f t="shared" si="509"/>
        <v>#VALUE!</v>
      </c>
      <c r="DK126" s="125" t="e">
        <f t="shared" si="509"/>
        <v>#VALUE!</v>
      </c>
      <c r="DL126" s="122" t="e">
        <f t="shared" si="509"/>
        <v>#VALUE!</v>
      </c>
      <c r="DM126" s="122" t="e">
        <f t="shared" si="509"/>
        <v>#VALUE!</v>
      </c>
      <c r="DN126" s="123" t="e">
        <f t="shared" si="509"/>
        <v>#VALUE!</v>
      </c>
      <c r="DO126" s="122" t="e">
        <f t="shared" si="509"/>
        <v>#VALUE!</v>
      </c>
      <c r="DP126" s="122" t="e">
        <f t="shared" si="509"/>
        <v>#VALUE!</v>
      </c>
      <c r="DQ126" s="122" t="e">
        <f t="shared" si="509"/>
        <v>#VALUE!</v>
      </c>
      <c r="DR126" s="122" t="e">
        <f t="shared" si="509"/>
        <v>#VALUE!</v>
      </c>
      <c r="DS126" s="124" t="e">
        <f t="shared" si="509"/>
        <v>#VALUE!</v>
      </c>
      <c r="DT126" s="121" t="e">
        <f t="shared" si="11"/>
        <v>#VALUE!</v>
      </c>
      <c r="DU126" s="125" t="e">
        <f t="shared" si="12"/>
        <v>#VALUE!</v>
      </c>
      <c r="DV126" s="103" t="e">
        <f>CZ126*'Ores &amp; Ingots'!$C$3+DA126*'Ores &amp; Ingots'!$C$4+DB126*'Ores &amp; Ingots'!$C$5+DC126*'Ores &amp; Ingots'!$C$6+DD126*'Ores &amp; Ingots'!$C$7+DE126*'Ores &amp; Ingots'!$C$8+DF126*'Ores &amp; Ingots'!$C$9+DG126*'Ores &amp; Ingots'!$C$10+DH126*'Ores &amp; Ingots'!$C$11+DI126*'Ores &amp; Ingots'!$C$12</f>
        <v>#VALUE!</v>
      </c>
      <c r="DW126" s="103" t="e">
        <f>DJ126*'Ores &amp; Ingots'!$B$3+DK126*'Ores &amp; Ingots'!$B$4+DL126*'Ores &amp; Ingots'!$B$5+DM126*'Ores &amp; Ingots'!$B$6+DN126*'Ores &amp; Ingots'!$B$7+DO126*'Ores &amp; Ingots'!$B$8+DP126*'Ores &amp; Ingots'!$B$9+DQ126*'Ores &amp; Ingots'!$B$10+DR126*'Ores &amp; Ingots'!$B$11+DS126*'Ores &amp; Ingots'!$B$12</f>
        <v>#VALUE!</v>
      </c>
      <c r="DX126" s="125" t="e">
        <f>CZ126*Refining!$G$3+DA126*Refining!$G$4+DB126*Refining!$G$5+DC126*Refining!$G$6+DD126*Refining!$G$7+DE126*Refining!$G$8+DF126*Refining!$G$9+DG126*Refining!$G$10+DH126*Refining!$G$11+DI126*Refining!$G$12</f>
        <v>#VALUE!</v>
      </c>
      <c r="DY126" s="125" t="e">
        <f t="shared" si="13"/>
        <v>#VALUE!</v>
      </c>
      <c r="DZ126" s="129" t="e">
        <f t="shared" si="14"/>
        <v>#VALUE!</v>
      </c>
      <c r="EA126" s="121" t="e">
        <f t="shared" si="15"/>
        <v>#VALUE!</v>
      </c>
      <c r="EB126" s="131" t="e">
        <f t="shared" ref="EB126:EC126" si="510">EA126/60</f>
        <v>#VALUE!</v>
      </c>
      <c r="EC126" s="131" t="e">
        <f t="shared" si="510"/>
        <v>#VALUE!</v>
      </c>
      <c r="ED126" s="121" t="e">
        <f t="shared" si="17"/>
        <v>#VALUE!</v>
      </c>
      <c r="EE126" s="131" t="e">
        <f t="shared" ref="EE126:EF126" si="511">ED126/1000</f>
        <v>#VALUE!</v>
      </c>
      <c r="EF126" s="134" t="e">
        <f t="shared" si="511"/>
        <v>#VALUE!</v>
      </c>
      <c r="EG126" s="113" t="e">
        <f t="shared" si="19"/>
        <v>#VALUE!</v>
      </c>
      <c r="EH126" s="293" t="e">
        <f t="shared" si="20"/>
        <v>#VALUE!</v>
      </c>
      <c r="EI126" s="133">
        <v>686</v>
      </c>
    </row>
    <row r="127" spans="1:139" ht="12.75" x14ac:dyDescent="0.2">
      <c r="A127" s="864"/>
      <c r="B127" s="135" t="s">
        <v>346</v>
      </c>
      <c r="C127" s="137" t="s">
        <v>155</v>
      </c>
      <c r="D127" s="137">
        <v>3</v>
      </c>
      <c r="E127" s="137">
        <v>3</v>
      </c>
      <c r="F127" s="137">
        <v>3</v>
      </c>
      <c r="G127" s="202">
        <f t="shared" si="0"/>
        <v>3.375</v>
      </c>
      <c r="H127" s="203">
        <v>25</v>
      </c>
      <c r="I127" s="203">
        <v>25</v>
      </c>
      <c r="J127" s="204">
        <f>H127/Main!$D$9</f>
        <v>5</v>
      </c>
      <c r="K127" s="204">
        <f>I127/Main!$D$10</f>
        <v>12.5</v>
      </c>
      <c r="L127" s="204">
        <f t="shared" si="1"/>
        <v>2.5</v>
      </c>
      <c r="M127" s="204">
        <v>1</v>
      </c>
      <c r="N127" s="214" t="s">
        <v>28</v>
      </c>
      <c r="O127" s="296"/>
      <c r="P127" s="207"/>
      <c r="Q127" s="208"/>
      <c r="R127" s="207"/>
      <c r="S127" s="209"/>
      <c r="T127" s="209"/>
      <c r="U127" s="207"/>
      <c r="V127" s="207"/>
      <c r="W127" s="209"/>
      <c r="X127" s="209"/>
      <c r="Y127" s="207"/>
      <c r="Z127" s="207"/>
      <c r="AA127" s="207"/>
      <c r="AB127" s="207"/>
      <c r="AC127" s="371"/>
      <c r="AD127" s="165">
        <v>0</v>
      </c>
      <c r="AE127" s="165">
        <v>25</v>
      </c>
      <c r="AF127" s="165">
        <v>25</v>
      </c>
      <c r="AG127" s="165">
        <v>0</v>
      </c>
      <c r="AH127" s="165">
        <v>70</v>
      </c>
      <c r="AI127" s="165">
        <v>0</v>
      </c>
      <c r="AJ127" s="171">
        <v>2</v>
      </c>
      <c r="AK127" s="165">
        <v>0</v>
      </c>
      <c r="AL127" s="165">
        <v>0</v>
      </c>
      <c r="AM127" s="165">
        <v>0</v>
      </c>
      <c r="AN127" s="165">
        <v>0</v>
      </c>
      <c r="AO127" s="165">
        <v>0</v>
      </c>
      <c r="AP127" s="165">
        <v>0</v>
      </c>
      <c r="AQ127" s="165">
        <v>0</v>
      </c>
      <c r="AR127" s="165">
        <v>0</v>
      </c>
      <c r="AS127" s="165">
        <v>0</v>
      </c>
      <c r="AT127" s="165">
        <v>0</v>
      </c>
      <c r="AU127" s="165">
        <v>0</v>
      </c>
      <c r="AV127" s="165">
        <v>0</v>
      </c>
      <c r="AW127" s="165">
        <v>0</v>
      </c>
      <c r="AX127" s="165">
        <v>0</v>
      </c>
      <c r="AY127" s="162" t="str">
        <f t="shared" ref="AY127:BS127" si="512">IF(AD127 = 0, "", AD127)</f>
        <v/>
      </c>
      <c r="AZ127" s="165">
        <f t="shared" si="512"/>
        <v>25</v>
      </c>
      <c r="BA127" s="165">
        <f t="shared" si="512"/>
        <v>25</v>
      </c>
      <c r="BB127" s="163" t="str">
        <f t="shared" si="512"/>
        <v/>
      </c>
      <c r="BC127" s="165">
        <f t="shared" si="512"/>
        <v>70</v>
      </c>
      <c r="BD127" s="163" t="str">
        <f t="shared" si="512"/>
        <v/>
      </c>
      <c r="BE127" s="171">
        <f t="shared" si="512"/>
        <v>2</v>
      </c>
      <c r="BF127" s="163" t="str">
        <f t="shared" si="512"/>
        <v/>
      </c>
      <c r="BG127" s="163" t="str">
        <f t="shared" si="512"/>
        <v/>
      </c>
      <c r="BH127" s="163" t="str">
        <f t="shared" si="512"/>
        <v/>
      </c>
      <c r="BI127" s="163" t="str">
        <f t="shared" si="512"/>
        <v/>
      </c>
      <c r="BJ127" s="163" t="str">
        <f t="shared" si="512"/>
        <v/>
      </c>
      <c r="BK127" s="163" t="str">
        <f t="shared" si="512"/>
        <v/>
      </c>
      <c r="BL127" s="163" t="str">
        <f t="shared" si="512"/>
        <v/>
      </c>
      <c r="BM127" s="163" t="str">
        <f t="shared" si="512"/>
        <v/>
      </c>
      <c r="BN127" s="163" t="str">
        <f t="shared" si="512"/>
        <v/>
      </c>
      <c r="BO127" s="163" t="str">
        <f t="shared" si="512"/>
        <v/>
      </c>
      <c r="BP127" s="163" t="str">
        <f t="shared" si="512"/>
        <v/>
      </c>
      <c r="BQ127" s="163" t="str">
        <f t="shared" si="512"/>
        <v/>
      </c>
      <c r="BR127" s="163" t="str">
        <f t="shared" si="512"/>
        <v/>
      </c>
      <c r="BS127" s="173" t="str">
        <f t="shared" si="512"/>
        <v/>
      </c>
      <c r="BT127" s="175" t="e">
        <f>$AY127*Assembly!Z$4+$AZ127*Assembly!Z$5+$BA127*Assembly!Z$6+$BB127*Assembly!Z$7+$BC127*Assembly!Z$8+$BD127*Assembly!Z$9+$BE127*Assembly!Z$10+$BF127*Assembly!Z$11+$BG127*Assembly!Z$12+$BH127*Assembly!Z$13+$BI127*Assembly!Z$14+$BJ127*Assembly!Z$15+$BK127*Assembly!Z$16+$BL127*Assembly!Z$17+$BM127*Assembly!Z$18+$BN127*Assembly!Z$19+$BO127*Assembly!Z$20+$BP127*Assembly!Z$21+$BQ127*Assembly!Z$22+$BR127*Assembly!Z$23+$BS127*Assembly!Z$24</f>
        <v>#VALUE!</v>
      </c>
      <c r="BU127" s="165" t="e">
        <f t="shared" si="3"/>
        <v>#VALUE!</v>
      </c>
      <c r="BV127" s="176"/>
      <c r="BW127" s="165" t="e">
        <f>$AY127*Assembly!AD$4+$AZ127*Assembly!AD$5+$BA127*Assembly!AD$6+$BB127*Assembly!AD$7+$BC127*Assembly!AD$8+$BD127*Assembly!AD$9+$BE127*Assembly!AD$10+$BF127*Assembly!AD$11+$BG127*Assembly!AD$12+$BH127*Assembly!AD$13+$BI127*Assembly!AD$14+$BJ127*Assembly!AD$15+$BK127*Assembly!AD$16+$BL127*Assembly!AD$17+$BM127*Assembly!AD$18+$BN127*Assembly!AD$19+$BO127*Assembly!AD$20+$BP127*Assembly!AD$21+$BQ127*Assembly!AD$22+$BR127*Assembly!AD$23+$BS127*Assembly!AD$24</f>
        <v>#VALUE!</v>
      </c>
      <c r="BX127" s="180" t="e">
        <f t="shared" si="4"/>
        <v>#VALUE!</v>
      </c>
      <c r="BY127" s="181" t="e">
        <f t="shared" si="5"/>
        <v>#VALUE!</v>
      </c>
      <c r="BZ127" s="182" t="e">
        <f t="shared" si="6"/>
        <v>#VALUE!</v>
      </c>
      <c r="CA127" s="181" t="e">
        <f t="shared" si="7"/>
        <v>#VALUE!</v>
      </c>
      <c r="CB127" s="165" t="e">
        <f>$AY127*Assembly!Y$4+$AZ127*Assembly!Y$5+$BA127*Assembly!Y$6+$BB127*Assembly!Y$7+$BC127*Assembly!Y$8+$BD127*Assembly!Y$9+$BE127*Assembly!Y$10+$BF127*Assembly!Y$11+$BG127*Assembly!Y$12+$BH127*Assembly!Y$13+$BI127*Assembly!Y$14+$BJ127*Assembly!Y$15+$BK127*Assembly!Y$16+$BL127*Assembly!Y$17+$BM127*Assembly!Y$18+$BN127*Assembly!Y$19+$BO127*Assembly!Y$20+$BP127*Assembly!Y$21+$BQ127*Assembly!Y$22+$BR127*Assembly!Y$23+$BS127*Assembly!Y$24</f>
        <v>#VALUE!</v>
      </c>
      <c r="CC127" s="165" t="e">
        <f t="shared" si="8"/>
        <v>#VALUE!</v>
      </c>
      <c r="CD127" s="136" t="e">
        <f t="shared" si="9"/>
        <v>#VALUE!</v>
      </c>
      <c r="CE127" s="184" t="e">
        <f>$AY127*Assembly!AC$4+$AZ127*Assembly!AC$5+$BA127*Assembly!AC$6+$BB127*Assembly!AC$7+$BC127*Assembly!AC$8+$BD127*Assembly!AC$9+$BE127*Assembly!AC$10+$BF127*Assembly!AC$11+$BG127*Assembly!AC$12+$BH127*Assembly!AC$13+$BI127*Assembly!AC$14+$BJ127*Assembly!AC$15+$BK127*Assembly!AC$16+$BL127*Assembly!AC$17+$BM127*Assembly!AC$18+$BN127*Assembly!AC$19+$BO127*Assembly!AC$20+$BP127*Assembly!AC$21+$BQ127*Assembly!AC$22+$BR127*Assembly!AC$23+$BS127*Assembly!AC$24</f>
        <v>#VALUE!</v>
      </c>
      <c r="CF127" s="208" t="e">
        <f>$AY127*Assembly!M$4+$AZ127*Assembly!M$5+$BA127*Assembly!M$6+$BB127*Assembly!M$7+$BC127*Assembly!M$8+$BD127*Assembly!M$9+$BE127*Assembly!M$10+$BF127*Assembly!M$11+$BG127*Assembly!M$12+$BH127*Assembly!M$13+$BI127*Assembly!M$14+$BJ127*Assembly!M$15+$BK127*Assembly!M$16+$BL127*Assembly!M$17+$BM127*Assembly!M$18+$BN127*Assembly!M$19+$BO127*Assembly!M$20+$BP127*Assembly!M$21+$BQ127*Assembly!M$22+$BR127*Assembly!M$23+$BS127*Assembly!M$24</f>
        <v>#VALUE!</v>
      </c>
      <c r="CG127" s="208" t="e">
        <f>$AY127*Assembly!N$4+$AZ127*Assembly!N$5+$BA127*Assembly!N$6+$BB127*Assembly!N$7+$BC127*Assembly!N$8+$BD127*Assembly!N$9+$BE127*Assembly!N$10+$BF127*Assembly!N$11+$BG127*Assembly!N$12+$BH127*Assembly!N$13+$BI127*Assembly!N$14+$BJ127*Assembly!N$15+$BK127*Assembly!N$16+$BL127*Assembly!N$17+$BM127*Assembly!N$18+$BN127*Assembly!N$19+$BO127*Assembly!N$20+$BP127*Assembly!N$21+$BQ127*Assembly!N$22+$BR127*Assembly!N$23+$BS127*Assembly!N$24</f>
        <v>#VALUE!</v>
      </c>
      <c r="CH127" s="208" t="e">
        <f>$AY127*Assembly!O$4+$AZ127*Assembly!O$5+$BA127*Assembly!O$6+$BB127*Assembly!O$7+$BC127*Assembly!O$8+$BD127*Assembly!O$9+$BE127*Assembly!O$10+$BF127*Assembly!O$11+$BG127*Assembly!O$12+$BH127*Assembly!O$13+$BI127*Assembly!O$14+$BJ127*Assembly!O$15+$BK127*Assembly!O$16+$BL127*Assembly!O$17+$BM127*Assembly!O$18+$BN127*Assembly!O$19+$BO127*Assembly!O$20+$BP127*Assembly!O$21+$BQ127*Assembly!O$22+$BR127*Assembly!O$23+$BS127*Assembly!O$24</f>
        <v>#VALUE!</v>
      </c>
      <c r="CI127" s="203" t="e">
        <f>$AY127*Assembly!P$4+$AZ127*Assembly!P$5+$BA127*Assembly!P$6+$BB127*Assembly!P$7+$BC127*Assembly!P$8+$BD127*Assembly!P$9+$BE127*Assembly!P$10+$BF127*Assembly!P$11+$BG127*Assembly!P$12+$BH127*Assembly!P$13+$BI127*Assembly!P$14+$BJ127*Assembly!P$15+$BK127*Assembly!P$16+$BL127*Assembly!P$17+$BM127*Assembly!P$18+$BN127*Assembly!P$19+$BO127*Assembly!P$20+$BP127*Assembly!P$21+$BQ127*Assembly!P$22+$BR127*Assembly!P$23+$BS127*Assembly!P$24</f>
        <v>#VALUE!</v>
      </c>
      <c r="CJ127" s="203" t="e">
        <f>$AY127*Assembly!Q$4+$AZ127*Assembly!Q$5+$BA127*Assembly!Q$6+$BB127*Assembly!Q$7+$BC127*Assembly!Q$8+$BD127*Assembly!Q$9+$BE127*Assembly!Q$10+$BF127*Assembly!Q$11+$BG127*Assembly!Q$12+$BH127*Assembly!Q$13+$BI127*Assembly!Q$14+$BJ127*Assembly!Q$15+$BK127*Assembly!Q$16+$BL127*Assembly!Q$17+$BM127*Assembly!Q$18+$BN127*Assembly!Q$19+$BO127*Assembly!Q$20+$BP127*Assembly!Q$21+$BQ127*Assembly!Q$22+$BR127*Assembly!Q$23+$BS127*Assembly!Q$24</f>
        <v>#VALUE!</v>
      </c>
      <c r="CK127" s="208" t="e">
        <f>$AY127*Assembly!R$4+$AZ127*Assembly!R$5+$BA127*Assembly!R$6+$BB127*Assembly!R$7+$BC127*Assembly!R$8+$BD127*Assembly!R$9+$BE127*Assembly!R$10+$BF127*Assembly!R$11+$BG127*Assembly!R$12+$BH127*Assembly!R$13+$BI127*Assembly!R$14+$BJ127*Assembly!R$15+$BK127*Assembly!R$16+$BL127*Assembly!R$17+$BM127*Assembly!R$18+$BN127*Assembly!R$19+$BO127*Assembly!R$20+$BP127*Assembly!R$21+$BQ127*Assembly!R$22+$BR127*Assembly!R$23+$BS127*Assembly!R$24</f>
        <v>#VALUE!</v>
      </c>
      <c r="CL127" s="203" t="e">
        <f>$AY127*Assembly!S$4+$AZ127*Assembly!S$5+$BA127*Assembly!S$6+$BB127*Assembly!S$7+$BC127*Assembly!S$8+$BD127*Assembly!S$9+$BE127*Assembly!S$10+$BF127*Assembly!S$11+$BG127*Assembly!S$12+$BH127*Assembly!S$13+$BI127*Assembly!S$14+$BJ127*Assembly!S$15+$BK127*Assembly!S$16+$BL127*Assembly!S$17+$BM127*Assembly!S$18+$BN127*Assembly!S$19+$BO127*Assembly!S$20+$BP127*Assembly!S$21+$BQ127*Assembly!S$22+$BR127*Assembly!S$23+$BS127*Assembly!S$24</f>
        <v>#VALUE!</v>
      </c>
      <c r="CM127" s="203" t="e">
        <f>$AY127*Assembly!T$4+$AZ127*Assembly!T$5+$BA127*Assembly!T$6+$BB127*Assembly!T$7+$BC127*Assembly!T$8+$BD127*Assembly!T$9+$BE127*Assembly!T$10+$BF127*Assembly!T$11+$BG127*Assembly!T$12+$BH127*Assembly!T$13+$BI127*Assembly!T$14+$BJ127*Assembly!T$15+$BK127*Assembly!T$16+$BL127*Assembly!T$17+$BM127*Assembly!T$18+$BN127*Assembly!T$19+$BO127*Assembly!T$20+$BP127*Assembly!T$21+$BQ127*Assembly!T$22+$BR127*Assembly!T$23+$BS127*Assembly!T$24</f>
        <v>#VALUE!</v>
      </c>
      <c r="CN127" s="203" t="e">
        <f>$AY127*Assembly!U$4+$AZ127*Assembly!U$5+$BA127*Assembly!U$6+$BB127*Assembly!U$7+$BC127*Assembly!U$8+$BD127*Assembly!U$9+$BE127*Assembly!U$10+$BF127*Assembly!U$11+$BG127*Assembly!U$12+$BH127*Assembly!U$13+$BI127*Assembly!U$14+$BJ127*Assembly!U$15+$BK127*Assembly!U$16+$BL127*Assembly!U$17+$BM127*Assembly!U$18+$BN127*Assembly!U$19+$BO127*Assembly!U$20+$BP127*Assembly!U$21+$BQ127*Assembly!U$22+$BR127*Assembly!U$23+$BS127*Assembly!U$24</f>
        <v>#VALUE!</v>
      </c>
      <c r="CO127" s="208" t="e">
        <f>$AY127*Assembly!V$4+$AZ127*Assembly!V$5+$BA127*Assembly!V$6+$BB127*Assembly!V$7+$BC127*Assembly!V$8+$BD127*Assembly!V$9+$BE127*Assembly!V$10+$BF127*Assembly!V$11+$BG127*Assembly!V$12+$BH127*Assembly!V$13+$BI127*Assembly!V$14+$BJ127*Assembly!V$15+$BK127*Assembly!V$16+$BL127*Assembly!V$17+$BM127*Assembly!V$18+$BN127*Assembly!V$19+$BO127*Assembly!V$20+$BP127*Assembly!V$21+$BQ127*Assembly!V$22+$BR127*Assembly!V$23+$BS127*Assembly!V$24</f>
        <v>#VALUE!</v>
      </c>
      <c r="CP127" s="208" t="e">
        <f>CF127*Refining!$F$3</f>
        <v>#VALUE!</v>
      </c>
      <c r="CQ127" s="208" t="e">
        <f>CG127*Refining!$F$4</f>
        <v>#VALUE!</v>
      </c>
      <c r="CR127" s="208" t="e">
        <f>CH127*Refining!$F$5</f>
        <v>#VALUE!</v>
      </c>
      <c r="CS127" s="208" t="e">
        <f>CI127*Refining!$F$6</f>
        <v>#VALUE!</v>
      </c>
      <c r="CT127" s="208" t="e">
        <f>CJ127*Refining!$F$7</f>
        <v>#VALUE!</v>
      </c>
      <c r="CU127" s="208" t="e">
        <f>CK127*Refining!$F$8</f>
        <v>#VALUE!</v>
      </c>
      <c r="CV127" s="208" t="e">
        <f>CL127*Refining!$F$9</f>
        <v>#VALUE!</v>
      </c>
      <c r="CW127" s="208" t="e">
        <f>CM127*Refining!$F$10</f>
        <v>#VALUE!</v>
      </c>
      <c r="CX127" s="208" t="e">
        <f>CN127*Refining!$F$11</f>
        <v>#VALUE!</v>
      </c>
      <c r="CY127" s="208" t="e">
        <f>CO127*Refining!$F$12</f>
        <v>#VALUE!</v>
      </c>
      <c r="CZ127" s="190" t="e">
        <f t="shared" ref="CZ127:DS127" si="513">IF(CF127 = 0, "", CF127)</f>
        <v>#VALUE!</v>
      </c>
      <c r="DA127" s="197" t="e">
        <f t="shared" si="513"/>
        <v>#VALUE!</v>
      </c>
      <c r="DB127" s="191" t="e">
        <f t="shared" si="513"/>
        <v>#VALUE!</v>
      </c>
      <c r="DC127" s="191" t="e">
        <f t="shared" si="513"/>
        <v>#VALUE!</v>
      </c>
      <c r="DD127" s="193" t="e">
        <f t="shared" si="513"/>
        <v>#VALUE!</v>
      </c>
      <c r="DE127" s="191" t="e">
        <f t="shared" si="513"/>
        <v>#VALUE!</v>
      </c>
      <c r="DF127" s="193" t="e">
        <f t="shared" si="513"/>
        <v>#VALUE!</v>
      </c>
      <c r="DG127" s="193" t="e">
        <f t="shared" si="513"/>
        <v>#VALUE!</v>
      </c>
      <c r="DH127" s="191" t="e">
        <f t="shared" si="513"/>
        <v>#VALUE!</v>
      </c>
      <c r="DI127" s="195" t="e">
        <f t="shared" si="513"/>
        <v>#VALUE!</v>
      </c>
      <c r="DJ127" s="190" t="e">
        <f t="shared" si="513"/>
        <v>#VALUE!</v>
      </c>
      <c r="DK127" s="197" t="e">
        <f t="shared" si="513"/>
        <v>#VALUE!</v>
      </c>
      <c r="DL127" s="191" t="e">
        <f t="shared" si="513"/>
        <v>#VALUE!</v>
      </c>
      <c r="DM127" s="191" t="e">
        <f t="shared" si="513"/>
        <v>#VALUE!</v>
      </c>
      <c r="DN127" s="193" t="e">
        <f t="shared" si="513"/>
        <v>#VALUE!</v>
      </c>
      <c r="DO127" s="191" t="e">
        <f t="shared" si="513"/>
        <v>#VALUE!</v>
      </c>
      <c r="DP127" s="191" t="e">
        <f t="shared" si="513"/>
        <v>#VALUE!</v>
      </c>
      <c r="DQ127" s="191" t="e">
        <f t="shared" si="513"/>
        <v>#VALUE!</v>
      </c>
      <c r="DR127" s="191" t="e">
        <f t="shared" si="513"/>
        <v>#VALUE!</v>
      </c>
      <c r="DS127" s="195" t="e">
        <f t="shared" si="513"/>
        <v>#VALUE!</v>
      </c>
      <c r="DT127" s="190" t="e">
        <f t="shared" si="11"/>
        <v>#VALUE!</v>
      </c>
      <c r="DU127" s="197" t="e">
        <f t="shared" si="12"/>
        <v>#VALUE!</v>
      </c>
      <c r="DV127" s="165" t="e">
        <f>CZ127*'Ores &amp; Ingots'!$C$3+DA127*'Ores &amp; Ingots'!$C$4+DB127*'Ores &amp; Ingots'!$C$5+DC127*'Ores &amp; Ingots'!$C$6+DD127*'Ores &amp; Ingots'!$C$7+DE127*'Ores &amp; Ingots'!$C$8+DF127*'Ores &amp; Ingots'!$C$9+DG127*'Ores &amp; Ingots'!$C$10+DH127*'Ores &amp; Ingots'!$C$11+DI127*'Ores &amp; Ingots'!$C$12</f>
        <v>#VALUE!</v>
      </c>
      <c r="DW127" s="165" t="e">
        <f>DJ127*'Ores &amp; Ingots'!$B$3+DK127*'Ores &amp; Ingots'!$B$4+DL127*'Ores &amp; Ingots'!$B$5+DM127*'Ores &amp; Ingots'!$B$6+DN127*'Ores &amp; Ingots'!$B$7+DO127*'Ores &amp; Ingots'!$B$8+DP127*'Ores &amp; Ingots'!$B$9+DQ127*'Ores &amp; Ingots'!$B$10+DR127*'Ores &amp; Ingots'!$B$11+DS127*'Ores &amp; Ingots'!$B$12</f>
        <v>#VALUE!</v>
      </c>
      <c r="DX127" s="197" t="e">
        <f>CZ127*Refining!$G$3+DA127*Refining!$G$4+DB127*Refining!$G$5+DC127*Refining!$G$6+DD127*Refining!$G$7+DE127*Refining!$G$8+DF127*Refining!$G$9+DG127*Refining!$G$10+DH127*Refining!$G$11+DI127*Refining!$G$12</f>
        <v>#VALUE!</v>
      </c>
      <c r="DY127" s="197" t="e">
        <f t="shared" si="13"/>
        <v>#VALUE!</v>
      </c>
      <c r="DZ127" s="199" t="e">
        <f t="shared" si="14"/>
        <v>#VALUE!</v>
      </c>
      <c r="EA127" s="190" t="e">
        <f t="shared" si="15"/>
        <v>#VALUE!</v>
      </c>
      <c r="EB127" s="200" t="e">
        <f t="shared" ref="EB127:EC127" si="514">EA127/60</f>
        <v>#VALUE!</v>
      </c>
      <c r="EC127" s="200" t="e">
        <f t="shared" si="514"/>
        <v>#VALUE!</v>
      </c>
      <c r="ED127" s="190" t="e">
        <f t="shared" si="17"/>
        <v>#VALUE!</v>
      </c>
      <c r="EE127" s="200" t="e">
        <f t="shared" ref="EE127:EF127" si="515">ED127/1000</f>
        <v>#VALUE!</v>
      </c>
      <c r="EF127" s="201" t="e">
        <f t="shared" si="515"/>
        <v>#VALUE!</v>
      </c>
      <c r="EG127" s="136" t="e">
        <f t="shared" si="19"/>
        <v>#VALUE!</v>
      </c>
      <c r="EH127" s="138" t="e">
        <f t="shared" si="20"/>
        <v>#VALUE!</v>
      </c>
      <c r="EI127" s="133" t="s">
        <v>28</v>
      </c>
    </row>
    <row r="128" spans="1:139" ht="12.75" x14ac:dyDescent="0.2">
      <c r="A128" s="864"/>
      <c r="B128" s="135" t="s">
        <v>346</v>
      </c>
      <c r="C128" s="137" t="s">
        <v>155</v>
      </c>
      <c r="D128" s="137">
        <v>1</v>
      </c>
      <c r="E128" s="137">
        <v>1</v>
      </c>
      <c r="F128" s="137">
        <v>1</v>
      </c>
      <c r="G128" s="141">
        <f t="shared" si="0"/>
        <v>0.125</v>
      </c>
      <c r="H128" s="142">
        <v>10</v>
      </c>
      <c r="I128" s="142">
        <v>10</v>
      </c>
      <c r="J128" s="144">
        <f>H128/Main!$D$9</f>
        <v>2</v>
      </c>
      <c r="K128" s="144">
        <f>I128/Main!$D$10</f>
        <v>5</v>
      </c>
      <c r="L128" s="144">
        <f t="shared" si="1"/>
        <v>2.5</v>
      </c>
      <c r="M128" s="144">
        <v>1</v>
      </c>
      <c r="N128" s="306" t="s">
        <v>28</v>
      </c>
      <c r="O128" s="294"/>
      <c r="P128" s="150"/>
      <c r="Q128" s="153"/>
      <c r="R128" s="150"/>
      <c r="S128" s="155"/>
      <c r="T128" s="155"/>
      <c r="U128" s="150"/>
      <c r="V128" s="150"/>
      <c r="W128" s="155"/>
      <c r="X128" s="155"/>
      <c r="Y128" s="150"/>
      <c r="Z128" s="150"/>
      <c r="AA128" s="150"/>
      <c r="AB128" s="150"/>
      <c r="AC128" s="370"/>
      <c r="AD128" s="165">
        <v>0</v>
      </c>
      <c r="AE128" s="165">
        <v>4</v>
      </c>
      <c r="AF128" s="165">
        <v>0</v>
      </c>
      <c r="AG128" s="165">
        <v>0</v>
      </c>
      <c r="AH128" s="165">
        <v>4</v>
      </c>
      <c r="AI128" s="165">
        <v>0</v>
      </c>
      <c r="AJ128" s="171">
        <v>1</v>
      </c>
      <c r="AK128" s="165">
        <v>0</v>
      </c>
      <c r="AL128" s="165">
        <v>0</v>
      </c>
      <c r="AM128" s="165">
        <v>0</v>
      </c>
      <c r="AN128" s="165">
        <v>0</v>
      </c>
      <c r="AO128" s="165">
        <v>0</v>
      </c>
      <c r="AP128" s="165">
        <v>0</v>
      </c>
      <c r="AQ128" s="165">
        <v>0</v>
      </c>
      <c r="AR128" s="165">
        <v>0</v>
      </c>
      <c r="AS128" s="165">
        <v>0</v>
      </c>
      <c r="AT128" s="165">
        <v>0</v>
      </c>
      <c r="AU128" s="165">
        <v>0</v>
      </c>
      <c r="AV128" s="165">
        <v>0</v>
      </c>
      <c r="AW128" s="165">
        <v>0</v>
      </c>
      <c r="AX128" s="165">
        <v>0</v>
      </c>
      <c r="AY128" s="162" t="str">
        <f t="shared" ref="AY128:BS128" si="516">IF(AD128 = 0, "", AD128)</f>
        <v/>
      </c>
      <c r="AZ128" s="165">
        <f t="shared" si="516"/>
        <v>4</v>
      </c>
      <c r="BA128" s="163" t="str">
        <f t="shared" si="516"/>
        <v/>
      </c>
      <c r="BB128" s="163" t="str">
        <f t="shared" si="516"/>
        <v/>
      </c>
      <c r="BC128" s="165">
        <f t="shared" si="516"/>
        <v>4</v>
      </c>
      <c r="BD128" s="163" t="str">
        <f t="shared" si="516"/>
        <v/>
      </c>
      <c r="BE128" s="171">
        <f t="shared" si="516"/>
        <v>1</v>
      </c>
      <c r="BF128" s="163" t="str">
        <f t="shared" si="516"/>
        <v/>
      </c>
      <c r="BG128" s="163" t="str">
        <f t="shared" si="516"/>
        <v/>
      </c>
      <c r="BH128" s="163" t="str">
        <f t="shared" si="516"/>
        <v/>
      </c>
      <c r="BI128" s="163" t="str">
        <f t="shared" si="516"/>
        <v/>
      </c>
      <c r="BJ128" s="163" t="str">
        <f t="shared" si="516"/>
        <v/>
      </c>
      <c r="BK128" s="163" t="str">
        <f t="shared" si="516"/>
        <v/>
      </c>
      <c r="BL128" s="163" t="str">
        <f t="shared" si="516"/>
        <v/>
      </c>
      <c r="BM128" s="163" t="str">
        <f t="shared" si="516"/>
        <v/>
      </c>
      <c r="BN128" s="163" t="str">
        <f t="shared" si="516"/>
        <v/>
      </c>
      <c r="BO128" s="163" t="str">
        <f t="shared" si="516"/>
        <v/>
      </c>
      <c r="BP128" s="163" t="str">
        <f t="shared" si="516"/>
        <v/>
      </c>
      <c r="BQ128" s="163" t="str">
        <f t="shared" si="516"/>
        <v/>
      </c>
      <c r="BR128" s="163" t="str">
        <f t="shared" si="516"/>
        <v/>
      </c>
      <c r="BS128" s="173" t="str">
        <f t="shared" si="516"/>
        <v/>
      </c>
      <c r="BT128" s="175" t="e">
        <f>$AY128*Assembly!Z$4+$AZ128*Assembly!Z$5+$BA128*Assembly!Z$6+$BB128*Assembly!Z$7+$BC128*Assembly!Z$8+$BD128*Assembly!Z$9+$BE128*Assembly!Z$10+$BF128*Assembly!Z$11+$BG128*Assembly!Z$12+$BH128*Assembly!Z$13+$BI128*Assembly!Z$14+$BJ128*Assembly!Z$15+$BK128*Assembly!Z$16+$BL128*Assembly!Z$17+$BM128*Assembly!Z$18+$BN128*Assembly!Z$19+$BO128*Assembly!Z$20+$BP128*Assembly!Z$21+$BQ128*Assembly!Z$22+$BR128*Assembly!Z$23+$BS128*Assembly!Z$24</f>
        <v>#VALUE!</v>
      </c>
      <c r="BU128" s="165" t="e">
        <f t="shared" si="3"/>
        <v>#VALUE!</v>
      </c>
      <c r="BV128" s="176"/>
      <c r="BW128" s="165" t="e">
        <f>$AY128*Assembly!AD$4+$AZ128*Assembly!AD$5+$BA128*Assembly!AD$6+$BB128*Assembly!AD$7+$BC128*Assembly!AD$8+$BD128*Assembly!AD$9+$BE128*Assembly!AD$10+$BF128*Assembly!AD$11+$BG128*Assembly!AD$12+$BH128*Assembly!AD$13+$BI128*Assembly!AD$14+$BJ128*Assembly!AD$15+$BK128*Assembly!AD$16+$BL128*Assembly!AD$17+$BM128*Assembly!AD$18+$BN128*Assembly!AD$19+$BO128*Assembly!AD$20+$BP128*Assembly!AD$21+$BQ128*Assembly!AD$22+$BR128*Assembly!AD$23+$BS128*Assembly!AD$24</f>
        <v>#VALUE!</v>
      </c>
      <c r="BX128" s="180" t="e">
        <f t="shared" si="4"/>
        <v>#VALUE!</v>
      </c>
      <c r="BY128" s="181" t="e">
        <f t="shared" si="5"/>
        <v>#VALUE!</v>
      </c>
      <c r="BZ128" s="182" t="e">
        <f t="shared" si="6"/>
        <v>#VALUE!</v>
      </c>
      <c r="CA128" s="181" t="e">
        <f t="shared" si="7"/>
        <v>#VALUE!</v>
      </c>
      <c r="CB128" s="165" t="e">
        <f>$AY128*Assembly!Y$4+$AZ128*Assembly!Y$5+$BA128*Assembly!Y$6+$BB128*Assembly!Y$7+$BC128*Assembly!Y$8+$BD128*Assembly!Y$9+$BE128*Assembly!Y$10+$BF128*Assembly!Y$11+$BG128*Assembly!Y$12+$BH128*Assembly!Y$13+$BI128*Assembly!Y$14+$BJ128*Assembly!Y$15+$BK128*Assembly!Y$16+$BL128*Assembly!Y$17+$BM128*Assembly!Y$18+$BN128*Assembly!Y$19+$BO128*Assembly!Y$20+$BP128*Assembly!Y$21+$BQ128*Assembly!Y$22+$BR128*Assembly!Y$23+$BS128*Assembly!Y$24</f>
        <v>#VALUE!</v>
      </c>
      <c r="CC128" s="165" t="e">
        <f t="shared" si="8"/>
        <v>#VALUE!</v>
      </c>
      <c r="CD128" s="136" t="e">
        <f t="shared" si="9"/>
        <v>#VALUE!</v>
      </c>
      <c r="CE128" s="184" t="e">
        <f>$AY128*Assembly!AC$4+$AZ128*Assembly!AC$5+$BA128*Assembly!AC$6+$BB128*Assembly!AC$7+$BC128*Assembly!AC$8+$BD128*Assembly!AC$9+$BE128*Assembly!AC$10+$BF128*Assembly!AC$11+$BG128*Assembly!AC$12+$BH128*Assembly!AC$13+$BI128*Assembly!AC$14+$BJ128*Assembly!AC$15+$BK128*Assembly!AC$16+$BL128*Assembly!AC$17+$BM128*Assembly!AC$18+$BN128*Assembly!AC$19+$BO128*Assembly!AC$20+$BP128*Assembly!AC$21+$BQ128*Assembly!AC$22+$BR128*Assembly!AC$23+$BS128*Assembly!AC$24</f>
        <v>#VALUE!</v>
      </c>
      <c r="CF128" s="153" t="e">
        <f>$AY128*Assembly!M$4+$AZ128*Assembly!M$5+$BA128*Assembly!M$6+$BB128*Assembly!M$7+$BC128*Assembly!M$8+$BD128*Assembly!M$9+$BE128*Assembly!M$10+$BF128*Assembly!M$11+$BG128*Assembly!M$12+$BH128*Assembly!M$13+$BI128*Assembly!M$14+$BJ128*Assembly!M$15+$BK128*Assembly!M$16+$BL128*Assembly!M$17+$BM128*Assembly!M$18+$BN128*Assembly!M$19+$BO128*Assembly!M$20+$BP128*Assembly!M$21+$BQ128*Assembly!M$22+$BR128*Assembly!M$23+$BS128*Assembly!M$24</f>
        <v>#VALUE!</v>
      </c>
      <c r="CG128" s="153" t="e">
        <f>$AY128*Assembly!N$4+$AZ128*Assembly!N$5+$BA128*Assembly!N$6+$BB128*Assembly!N$7+$BC128*Assembly!N$8+$BD128*Assembly!N$9+$BE128*Assembly!N$10+$BF128*Assembly!N$11+$BG128*Assembly!N$12+$BH128*Assembly!N$13+$BI128*Assembly!N$14+$BJ128*Assembly!N$15+$BK128*Assembly!N$16+$BL128*Assembly!N$17+$BM128*Assembly!N$18+$BN128*Assembly!N$19+$BO128*Assembly!N$20+$BP128*Assembly!N$21+$BQ128*Assembly!N$22+$BR128*Assembly!N$23+$BS128*Assembly!N$24</f>
        <v>#VALUE!</v>
      </c>
      <c r="CH128" s="153" t="e">
        <f>$AY128*Assembly!O$4+$AZ128*Assembly!O$5+$BA128*Assembly!O$6+$BB128*Assembly!O$7+$BC128*Assembly!O$8+$BD128*Assembly!O$9+$BE128*Assembly!O$10+$BF128*Assembly!O$11+$BG128*Assembly!O$12+$BH128*Assembly!O$13+$BI128*Assembly!O$14+$BJ128*Assembly!O$15+$BK128*Assembly!O$16+$BL128*Assembly!O$17+$BM128*Assembly!O$18+$BN128*Assembly!O$19+$BO128*Assembly!O$20+$BP128*Assembly!O$21+$BQ128*Assembly!O$22+$BR128*Assembly!O$23+$BS128*Assembly!O$24</f>
        <v>#VALUE!</v>
      </c>
      <c r="CI128" s="142" t="e">
        <f>$AY128*Assembly!P$4+$AZ128*Assembly!P$5+$BA128*Assembly!P$6+$BB128*Assembly!P$7+$BC128*Assembly!P$8+$BD128*Assembly!P$9+$BE128*Assembly!P$10+$BF128*Assembly!P$11+$BG128*Assembly!P$12+$BH128*Assembly!P$13+$BI128*Assembly!P$14+$BJ128*Assembly!P$15+$BK128*Assembly!P$16+$BL128*Assembly!P$17+$BM128*Assembly!P$18+$BN128*Assembly!P$19+$BO128*Assembly!P$20+$BP128*Assembly!P$21+$BQ128*Assembly!P$22+$BR128*Assembly!P$23+$BS128*Assembly!P$24</f>
        <v>#VALUE!</v>
      </c>
      <c r="CJ128" s="142" t="e">
        <f>$AY128*Assembly!Q$4+$AZ128*Assembly!Q$5+$BA128*Assembly!Q$6+$BB128*Assembly!Q$7+$BC128*Assembly!Q$8+$BD128*Assembly!Q$9+$BE128*Assembly!Q$10+$BF128*Assembly!Q$11+$BG128*Assembly!Q$12+$BH128*Assembly!Q$13+$BI128*Assembly!Q$14+$BJ128*Assembly!Q$15+$BK128*Assembly!Q$16+$BL128*Assembly!Q$17+$BM128*Assembly!Q$18+$BN128*Assembly!Q$19+$BO128*Assembly!Q$20+$BP128*Assembly!Q$21+$BQ128*Assembly!Q$22+$BR128*Assembly!Q$23+$BS128*Assembly!Q$24</f>
        <v>#VALUE!</v>
      </c>
      <c r="CK128" s="153" t="e">
        <f>$AY128*Assembly!R$4+$AZ128*Assembly!R$5+$BA128*Assembly!R$6+$BB128*Assembly!R$7+$BC128*Assembly!R$8+$BD128*Assembly!R$9+$BE128*Assembly!R$10+$BF128*Assembly!R$11+$BG128*Assembly!R$12+$BH128*Assembly!R$13+$BI128*Assembly!R$14+$BJ128*Assembly!R$15+$BK128*Assembly!R$16+$BL128*Assembly!R$17+$BM128*Assembly!R$18+$BN128*Assembly!R$19+$BO128*Assembly!R$20+$BP128*Assembly!R$21+$BQ128*Assembly!R$22+$BR128*Assembly!R$23+$BS128*Assembly!R$24</f>
        <v>#VALUE!</v>
      </c>
      <c r="CL128" s="142" t="e">
        <f>$AY128*Assembly!S$4+$AZ128*Assembly!S$5+$BA128*Assembly!S$6+$BB128*Assembly!S$7+$BC128*Assembly!S$8+$BD128*Assembly!S$9+$BE128*Assembly!S$10+$BF128*Assembly!S$11+$BG128*Assembly!S$12+$BH128*Assembly!S$13+$BI128*Assembly!S$14+$BJ128*Assembly!S$15+$BK128*Assembly!S$16+$BL128*Assembly!S$17+$BM128*Assembly!S$18+$BN128*Assembly!S$19+$BO128*Assembly!S$20+$BP128*Assembly!S$21+$BQ128*Assembly!S$22+$BR128*Assembly!S$23+$BS128*Assembly!S$24</f>
        <v>#VALUE!</v>
      </c>
      <c r="CM128" s="142" t="e">
        <f>$AY128*Assembly!T$4+$AZ128*Assembly!T$5+$BA128*Assembly!T$6+$BB128*Assembly!T$7+$BC128*Assembly!T$8+$BD128*Assembly!T$9+$BE128*Assembly!T$10+$BF128*Assembly!T$11+$BG128*Assembly!T$12+$BH128*Assembly!T$13+$BI128*Assembly!T$14+$BJ128*Assembly!T$15+$BK128*Assembly!T$16+$BL128*Assembly!T$17+$BM128*Assembly!T$18+$BN128*Assembly!T$19+$BO128*Assembly!T$20+$BP128*Assembly!T$21+$BQ128*Assembly!T$22+$BR128*Assembly!T$23+$BS128*Assembly!T$24</f>
        <v>#VALUE!</v>
      </c>
      <c r="CN128" s="142" t="e">
        <f>$AY128*Assembly!U$4+$AZ128*Assembly!U$5+$BA128*Assembly!U$6+$BB128*Assembly!U$7+$BC128*Assembly!U$8+$BD128*Assembly!U$9+$BE128*Assembly!U$10+$BF128*Assembly!U$11+$BG128*Assembly!U$12+$BH128*Assembly!U$13+$BI128*Assembly!U$14+$BJ128*Assembly!U$15+$BK128*Assembly!U$16+$BL128*Assembly!U$17+$BM128*Assembly!U$18+$BN128*Assembly!U$19+$BO128*Assembly!U$20+$BP128*Assembly!U$21+$BQ128*Assembly!U$22+$BR128*Assembly!U$23+$BS128*Assembly!U$24</f>
        <v>#VALUE!</v>
      </c>
      <c r="CO128" s="153" t="e">
        <f>$AY128*Assembly!V$4+$AZ128*Assembly!V$5+$BA128*Assembly!V$6+$BB128*Assembly!V$7+$BC128*Assembly!V$8+$BD128*Assembly!V$9+$BE128*Assembly!V$10+$BF128*Assembly!V$11+$BG128*Assembly!V$12+$BH128*Assembly!V$13+$BI128*Assembly!V$14+$BJ128*Assembly!V$15+$BK128*Assembly!V$16+$BL128*Assembly!V$17+$BM128*Assembly!V$18+$BN128*Assembly!V$19+$BO128*Assembly!V$20+$BP128*Assembly!V$21+$BQ128*Assembly!V$22+$BR128*Assembly!V$23+$BS128*Assembly!V$24</f>
        <v>#VALUE!</v>
      </c>
      <c r="CP128" s="153" t="e">
        <f>CF128*Refining!$F$3</f>
        <v>#VALUE!</v>
      </c>
      <c r="CQ128" s="153" t="e">
        <f>CG128*Refining!$F$4</f>
        <v>#VALUE!</v>
      </c>
      <c r="CR128" s="153" t="e">
        <f>CH128*Refining!$F$5</f>
        <v>#VALUE!</v>
      </c>
      <c r="CS128" s="153" t="e">
        <f>CI128*Refining!$F$6</f>
        <v>#VALUE!</v>
      </c>
      <c r="CT128" s="153" t="e">
        <f>CJ128*Refining!$F$7</f>
        <v>#VALUE!</v>
      </c>
      <c r="CU128" s="153" t="e">
        <f>CK128*Refining!$F$8</f>
        <v>#VALUE!</v>
      </c>
      <c r="CV128" s="153" t="e">
        <f>CL128*Refining!$F$9</f>
        <v>#VALUE!</v>
      </c>
      <c r="CW128" s="153" t="e">
        <f>CM128*Refining!$F$10</f>
        <v>#VALUE!</v>
      </c>
      <c r="CX128" s="153" t="e">
        <f>CN128*Refining!$F$11</f>
        <v>#VALUE!</v>
      </c>
      <c r="CY128" s="153" t="e">
        <f>CO128*Refining!$F$12</f>
        <v>#VALUE!</v>
      </c>
      <c r="CZ128" s="190" t="e">
        <f t="shared" ref="CZ128:DS128" si="517">IF(CF128 = 0, "", CF128)</f>
        <v>#VALUE!</v>
      </c>
      <c r="DA128" s="197" t="e">
        <f t="shared" si="517"/>
        <v>#VALUE!</v>
      </c>
      <c r="DB128" s="191" t="e">
        <f t="shared" si="517"/>
        <v>#VALUE!</v>
      </c>
      <c r="DC128" s="191" t="e">
        <f t="shared" si="517"/>
        <v>#VALUE!</v>
      </c>
      <c r="DD128" s="193" t="e">
        <f t="shared" si="517"/>
        <v>#VALUE!</v>
      </c>
      <c r="DE128" s="191" t="e">
        <f t="shared" si="517"/>
        <v>#VALUE!</v>
      </c>
      <c r="DF128" s="193" t="e">
        <f t="shared" si="517"/>
        <v>#VALUE!</v>
      </c>
      <c r="DG128" s="193" t="e">
        <f t="shared" si="517"/>
        <v>#VALUE!</v>
      </c>
      <c r="DH128" s="191" t="e">
        <f t="shared" si="517"/>
        <v>#VALUE!</v>
      </c>
      <c r="DI128" s="195" t="e">
        <f t="shared" si="517"/>
        <v>#VALUE!</v>
      </c>
      <c r="DJ128" s="190" t="e">
        <f t="shared" si="517"/>
        <v>#VALUE!</v>
      </c>
      <c r="DK128" s="197" t="e">
        <f t="shared" si="517"/>
        <v>#VALUE!</v>
      </c>
      <c r="DL128" s="191" t="e">
        <f t="shared" si="517"/>
        <v>#VALUE!</v>
      </c>
      <c r="DM128" s="191" t="e">
        <f t="shared" si="517"/>
        <v>#VALUE!</v>
      </c>
      <c r="DN128" s="193" t="e">
        <f t="shared" si="517"/>
        <v>#VALUE!</v>
      </c>
      <c r="DO128" s="191" t="e">
        <f t="shared" si="517"/>
        <v>#VALUE!</v>
      </c>
      <c r="DP128" s="191" t="e">
        <f t="shared" si="517"/>
        <v>#VALUE!</v>
      </c>
      <c r="DQ128" s="191" t="e">
        <f t="shared" si="517"/>
        <v>#VALUE!</v>
      </c>
      <c r="DR128" s="191" t="e">
        <f t="shared" si="517"/>
        <v>#VALUE!</v>
      </c>
      <c r="DS128" s="195" t="e">
        <f t="shared" si="517"/>
        <v>#VALUE!</v>
      </c>
      <c r="DT128" s="190" t="e">
        <f t="shared" si="11"/>
        <v>#VALUE!</v>
      </c>
      <c r="DU128" s="197" t="e">
        <f t="shared" si="12"/>
        <v>#VALUE!</v>
      </c>
      <c r="DV128" s="165" t="e">
        <f>CZ128*'Ores &amp; Ingots'!$C$3+DA128*'Ores &amp; Ingots'!$C$4+DB128*'Ores &amp; Ingots'!$C$5+DC128*'Ores &amp; Ingots'!$C$6+DD128*'Ores &amp; Ingots'!$C$7+DE128*'Ores &amp; Ingots'!$C$8+DF128*'Ores &amp; Ingots'!$C$9+DG128*'Ores &amp; Ingots'!$C$10+DH128*'Ores &amp; Ingots'!$C$11+DI128*'Ores &amp; Ingots'!$C$12</f>
        <v>#VALUE!</v>
      </c>
      <c r="DW128" s="165" t="e">
        <f>DJ128*'Ores &amp; Ingots'!$B$3+DK128*'Ores &amp; Ingots'!$B$4+DL128*'Ores &amp; Ingots'!$B$5+DM128*'Ores &amp; Ingots'!$B$6+DN128*'Ores &amp; Ingots'!$B$7+DO128*'Ores &amp; Ingots'!$B$8+DP128*'Ores &amp; Ingots'!$B$9+DQ128*'Ores &amp; Ingots'!$B$10+DR128*'Ores &amp; Ingots'!$B$11+DS128*'Ores &amp; Ingots'!$B$12</f>
        <v>#VALUE!</v>
      </c>
      <c r="DX128" s="197" t="e">
        <f>CZ128*Refining!$G$3+DA128*Refining!$G$4+DB128*Refining!$G$5+DC128*Refining!$G$6+DD128*Refining!$G$7+DE128*Refining!$G$8+DF128*Refining!$G$9+DG128*Refining!$G$10+DH128*Refining!$G$11+DI128*Refining!$G$12</f>
        <v>#VALUE!</v>
      </c>
      <c r="DY128" s="197" t="e">
        <f t="shared" si="13"/>
        <v>#VALUE!</v>
      </c>
      <c r="DZ128" s="199" t="e">
        <f t="shared" si="14"/>
        <v>#VALUE!</v>
      </c>
      <c r="EA128" s="190" t="e">
        <f t="shared" si="15"/>
        <v>#VALUE!</v>
      </c>
      <c r="EB128" s="200" t="e">
        <f t="shared" ref="EB128:EC128" si="518">EA128/60</f>
        <v>#VALUE!</v>
      </c>
      <c r="EC128" s="200" t="e">
        <f t="shared" si="518"/>
        <v>#VALUE!</v>
      </c>
      <c r="ED128" s="190" t="e">
        <f t="shared" si="17"/>
        <v>#VALUE!</v>
      </c>
      <c r="EE128" s="200" t="e">
        <f t="shared" ref="EE128:EF128" si="519">ED128/1000</f>
        <v>#VALUE!</v>
      </c>
      <c r="EF128" s="201" t="e">
        <f t="shared" si="519"/>
        <v>#VALUE!</v>
      </c>
      <c r="EG128" s="136" t="e">
        <f t="shared" si="19"/>
        <v>#VALUE!</v>
      </c>
      <c r="EH128" s="138" t="e">
        <f t="shared" si="20"/>
        <v>#VALUE!</v>
      </c>
      <c r="EI128" s="133" t="s">
        <v>28</v>
      </c>
    </row>
    <row r="129" spans="1:139" ht="12.75" x14ac:dyDescent="0.2">
      <c r="A129" s="864"/>
      <c r="B129" s="135" t="s">
        <v>347</v>
      </c>
      <c r="C129" s="137" t="s">
        <v>156</v>
      </c>
      <c r="D129" s="137">
        <v>1</v>
      </c>
      <c r="E129" s="137">
        <v>1</v>
      </c>
      <c r="F129" s="137">
        <v>1</v>
      </c>
      <c r="G129" s="202">
        <f t="shared" si="0"/>
        <v>15.625</v>
      </c>
      <c r="H129" s="203">
        <v>7</v>
      </c>
      <c r="I129" s="203">
        <v>7</v>
      </c>
      <c r="J129" s="204">
        <f>H129/Main!$D$9</f>
        <v>1.4</v>
      </c>
      <c r="K129" s="204">
        <f>I129/Main!$D$10</f>
        <v>3.5</v>
      </c>
      <c r="L129" s="204">
        <f t="shared" si="1"/>
        <v>2.5</v>
      </c>
      <c r="M129" s="204">
        <v>1</v>
      </c>
      <c r="N129" s="214" t="s">
        <v>28</v>
      </c>
      <c r="O129" s="296"/>
      <c r="P129" s="207"/>
      <c r="Q129" s="208"/>
      <c r="R129" s="207"/>
      <c r="S129" s="209"/>
      <c r="T129" s="209"/>
      <c r="U129" s="207"/>
      <c r="V129" s="207"/>
      <c r="W129" s="209"/>
      <c r="X129" s="209"/>
      <c r="Y129" s="207"/>
      <c r="Z129" s="207"/>
      <c r="AA129" s="207"/>
      <c r="AB129" s="207"/>
      <c r="AC129" s="371" t="s">
        <v>220</v>
      </c>
      <c r="AD129" s="165">
        <v>14</v>
      </c>
      <c r="AE129" s="165">
        <v>0</v>
      </c>
      <c r="AF129" s="165">
        <v>12</v>
      </c>
      <c r="AG129" s="165">
        <v>0</v>
      </c>
      <c r="AH129" s="165">
        <v>40</v>
      </c>
      <c r="AI129" s="165">
        <v>0</v>
      </c>
      <c r="AJ129" s="171">
        <v>6</v>
      </c>
      <c r="AK129" s="165">
        <v>0</v>
      </c>
      <c r="AL129" s="165">
        <v>0</v>
      </c>
      <c r="AM129" s="165">
        <v>0</v>
      </c>
      <c r="AN129" s="165">
        <v>0</v>
      </c>
      <c r="AO129" s="165">
        <v>0</v>
      </c>
      <c r="AP129" s="165">
        <v>0</v>
      </c>
      <c r="AQ129" s="165">
        <v>0</v>
      </c>
      <c r="AR129" s="165">
        <v>0</v>
      </c>
      <c r="AS129" s="165">
        <v>0</v>
      </c>
      <c r="AT129" s="165">
        <v>0</v>
      </c>
      <c r="AU129" s="165">
        <v>0</v>
      </c>
      <c r="AV129" s="165">
        <v>0</v>
      </c>
      <c r="AW129" s="165">
        <v>0</v>
      </c>
      <c r="AX129" s="165">
        <v>0</v>
      </c>
      <c r="AY129" s="175">
        <f t="shared" ref="AY129:BS129" si="520">IF(AD129 = 0, "", AD129)</f>
        <v>14</v>
      </c>
      <c r="AZ129" s="163" t="str">
        <f t="shared" si="520"/>
        <v/>
      </c>
      <c r="BA129" s="165">
        <f t="shared" si="520"/>
        <v>12</v>
      </c>
      <c r="BB129" s="163" t="str">
        <f t="shared" si="520"/>
        <v/>
      </c>
      <c r="BC129" s="165">
        <f t="shared" si="520"/>
        <v>40</v>
      </c>
      <c r="BD129" s="163" t="str">
        <f t="shared" si="520"/>
        <v/>
      </c>
      <c r="BE129" s="171">
        <f t="shared" si="520"/>
        <v>6</v>
      </c>
      <c r="BF129" s="163" t="str">
        <f t="shared" si="520"/>
        <v/>
      </c>
      <c r="BG129" s="163" t="str">
        <f t="shared" si="520"/>
        <v/>
      </c>
      <c r="BH129" s="163" t="str">
        <f t="shared" si="520"/>
        <v/>
      </c>
      <c r="BI129" s="163" t="str">
        <f t="shared" si="520"/>
        <v/>
      </c>
      <c r="BJ129" s="163" t="str">
        <f t="shared" si="520"/>
        <v/>
      </c>
      <c r="BK129" s="163" t="str">
        <f t="shared" si="520"/>
        <v/>
      </c>
      <c r="BL129" s="163" t="str">
        <f t="shared" si="520"/>
        <v/>
      </c>
      <c r="BM129" s="163" t="str">
        <f t="shared" si="520"/>
        <v/>
      </c>
      <c r="BN129" s="163" t="str">
        <f t="shared" si="520"/>
        <v/>
      </c>
      <c r="BO129" s="163" t="str">
        <f t="shared" si="520"/>
        <v/>
      </c>
      <c r="BP129" s="163" t="str">
        <f t="shared" si="520"/>
        <v/>
      </c>
      <c r="BQ129" s="163" t="str">
        <f t="shared" si="520"/>
        <v/>
      </c>
      <c r="BR129" s="163" t="str">
        <f t="shared" si="520"/>
        <v/>
      </c>
      <c r="BS129" s="173" t="str">
        <f t="shared" si="520"/>
        <v/>
      </c>
      <c r="BT129" s="175" t="e">
        <f>$AY129*Assembly!Z$4+$AZ129*Assembly!Z$5+$BA129*Assembly!Z$6+$BB129*Assembly!Z$7+$BC129*Assembly!Z$8+$BD129*Assembly!Z$9+$BE129*Assembly!Z$10+$BF129*Assembly!Z$11+$BG129*Assembly!Z$12+$BH129*Assembly!Z$13+$BI129*Assembly!Z$14+$BJ129*Assembly!Z$15+$BK129*Assembly!Z$16+$BL129*Assembly!Z$17+$BM129*Assembly!Z$18+$BN129*Assembly!Z$19+$BO129*Assembly!Z$20+$BP129*Assembly!Z$21+$BQ129*Assembly!Z$22+$BR129*Assembly!Z$23+$BS129*Assembly!Z$24</f>
        <v>#VALUE!</v>
      </c>
      <c r="BU129" s="165" t="e">
        <f t="shared" si="3"/>
        <v>#VALUE!</v>
      </c>
      <c r="BV129" s="176"/>
      <c r="BW129" s="165" t="e">
        <f>$AY129*Assembly!AD$4+$AZ129*Assembly!AD$5+$BA129*Assembly!AD$6+$BB129*Assembly!AD$7+$BC129*Assembly!AD$8+$BD129*Assembly!AD$9+$BE129*Assembly!AD$10+$BF129*Assembly!AD$11+$BG129*Assembly!AD$12+$BH129*Assembly!AD$13+$BI129*Assembly!AD$14+$BJ129*Assembly!AD$15+$BK129*Assembly!AD$16+$BL129*Assembly!AD$17+$BM129*Assembly!AD$18+$BN129*Assembly!AD$19+$BO129*Assembly!AD$20+$BP129*Assembly!AD$21+$BQ129*Assembly!AD$22+$BR129*Assembly!AD$23+$BS129*Assembly!AD$24</f>
        <v>#VALUE!</v>
      </c>
      <c r="BX129" s="180" t="e">
        <f t="shared" si="4"/>
        <v>#VALUE!</v>
      </c>
      <c r="BY129" s="181" t="e">
        <f t="shared" si="5"/>
        <v>#VALUE!</v>
      </c>
      <c r="BZ129" s="182" t="e">
        <f t="shared" si="6"/>
        <v>#VALUE!</v>
      </c>
      <c r="CA129" s="181" t="e">
        <f t="shared" si="7"/>
        <v>#VALUE!</v>
      </c>
      <c r="CB129" s="165" t="e">
        <f>$AY129*Assembly!Y$4+$AZ129*Assembly!Y$5+$BA129*Assembly!Y$6+$BB129*Assembly!Y$7+$BC129*Assembly!Y$8+$BD129*Assembly!Y$9+$BE129*Assembly!Y$10+$BF129*Assembly!Y$11+$BG129*Assembly!Y$12+$BH129*Assembly!Y$13+$BI129*Assembly!Y$14+$BJ129*Assembly!Y$15+$BK129*Assembly!Y$16+$BL129*Assembly!Y$17+$BM129*Assembly!Y$18+$BN129*Assembly!Y$19+$BO129*Assembly!Y$20+$BP129*Assembly!Y$21+$BQ129*Assembly!Y$22+$BR129*Assembly!Y$23+$BS129*Assembly!Y$24</f>
        <v>#VALUE!</v>
      </c>
      <c r="CC129" s="165" t="e">
        <f t="shared" si="8"/>
        <v>#VALUE!</v>
      </c>
      <c r="CD129" s="136" t="e">
        <f t="shared" si="9"/>
        <v>#VALUE!</v>
      </c>
      <c r="CE129" s="184" t="e">
        <f>$AY129*Assembly!AC$4+$AZ129*Assembly!AC$5+$BA129*Assembly!AC$6+$BB129*Assembly!AC$7+$BC129*Assembly!AC$8+$BD129*Assembly!AC$9+$BE129*Assembly!AC$10+$BF129*Assembly!AC$11+$BG129*Assembly!AC$12+$BH129*Assembly!AC$13+$BI129*Assembly!AC$14+$BJ129*Assembly!AC$15+$BK129*Assembly!AC$16+$BL129*Assembly!AC$17+$BM129*Assembly!AC$18+$BN129*Assembly!AC$19+$BO129*Assembly!AC$20+$BP129*Assembly!AC$21+$BQ129*Assembly!AC$22+$BR129*Assembly!AC$23+$BS129*Assembly!AC$24</f>
        <v>#VALUE!</v>
      </c>
      <c r="CF129" s="208" t="e">
        <f>$AY129*Assembly!M$4+$AZ129*Assembly!M$5+$BA129*Assembly!M$6+$BB129*Assembly!M$7+$BC129*Assembly!M$8+$BD129*Assembly!M$9+$BE129*Assembly!M$10+$BF129*Assembly!M$11+$BG129*Assembly!M$12+$BH129*Assembly!M$13+$BI129*Assembly!M$14+$BJ129*Assembly!M$15+$BK129*Assembly!M$16+$BL129*Assembly!M$17+$BM129*Assembly!M$18+$BN129*Assembly!M$19+$BO129*Assembly!M$20+$BP129*Assembly!M$21+$BQ129*Assembly!M$22+$BR129*Assembly!M$23+$BS129*Assembly!M$24</f>
        <v>#VALUE!</v>
      </c>
      <c r="CG129" s="208" t="e">
        <f>$AY129*Assembly!N$4+$AZ129*Assembly!N$5+$BA129*Assembly!N$6+$BB129*Assembly!N$7+$BC129*Assembly!N$8+$BD129*Assembly!N$9+$BE129*Assembly!N$10+$BF129*Assembly!N$11+$BG129*Assembly!N$12+$BH129*Assembly!N$13+$BI129*Assembly!N$14+$BJ129*Assembly!N$15+$BK129*Assembly!N$16+$BL129*Assembly!N$17+$BM129*Assembly!N$18+$BN129*Assembly!N$19+$BO129*Assembly!N$20+$BP129*Assembly!N$21+$BQ129*Assembly!N$22+$BR129*Assembly!N$23+$BS129*Assembly!N$24</f>
        <v>#VALUE!</v>
      </c>
      <c r="CH129" s="208" t="e">
        <f>$AY129*Assembly!O$4+$AZ129*Assembly!O$5+$BA129*Assembly!O$6+$BB129*Assembly!O$7+$BC129*Assembly!O$8+$BD129*Assembly!O$9+$BE129*Assembly!O$10+$BF129*Assembly!O$11+$BG129*Assembly!O$12+$BH129*Assembly!O$13+$BI129*Assembly!O$14+$BJ129*Assembly!O$15+$BK129*Assembly!O$16+$BL129*Assembly!O$17+$BM129*Assembly!O$18+$BN129*Assembly!O$19+$BO129*Assembly!O$20+$BP129*Assembly!O$21+$BQ129*Assembly!O$22+$BR129*Assembly!O$23+$BS129*Assembly!O$24</f>
        <v>#VALUE!</v>
      </c>
      <c r="CI129" s="203" t="e">
        <f>$AY129*Assembly!P$4+$AZ129*Assembly!P$5+$BA129*Assembly!P$6+$BB129*Assembly!P$7+$BC129*Assembly!P$8+$BD129*Assembly!P$9+$BE129*Assembly!P$10+$BF129*Assembly!P$11+$BG129*Assembly!P$12+$BH129*Assembly!P$13+$BI129*Assembly!P$14+$BJ129*Assembly!P$15+$BK129*Assembly!P$16+$BL129*Assembly!P$17+$BM129*Assembly!P$18+$BN129*Assembly!P$19+$BO129*Assembly!P$20+$BP129*Assembly!P$21+$BQ129*Assembly!P$22+$BR129*Assembly!P$23+$BS129*Assembly!P$24</f>
        <v>#VALUE!</v>
      </c>
      <c r="CJ129" s="203" t="e">
        <f>$AY129*Assembly!Q$4+$AZ129*Assembly!Q$5+$BA129*Assembly!Q$6+$BB129*Assembly!Q$7+$BC129*Assembly!Q$8+$BD129*Assembly!Q$9+$BE129*Assembly!Q$10+$BF129*Assembly!Q$11+$BG129*Assembly!Q$12+$BH129*Assembly!Q$13+$BI129*Assembly!Q$14+$BJ129*Assembly!Q$15+$BK129*Assembly!Q$16+$BL129*Assembly!Q$17+$BM129*Assembly!Q$18+$BN129*Assembly!Q$19+$BO129*Assembly!Q$20+$BP129*Assembly!Q$21+$BQ129*Assembly!Q$22+$BR129*Assembly!Q$23+$BS129*Assembly!Q$24</f>
        <v>#VALUE!</v>
      </c>
      <c r="CK129" s="208" t="e">
        <f>$AY129*Assembly!R$4+$AZ129*Assembly!R$5+$BA129*Assembly!R$6+$BB129*Assembly!R$7+$BC129*Assembly!R$8+$BD129*Assembly!R$9+$BE129*Assembly!R$10+$BF129*Assembly!R$11+$BG129*Assembly!R$12+$BH129*Assembly!R$13+$BI129*Assembly!R$14+$BJ129*Assembly!R$15+$BK129*Assembly!R$16+$BL129*Assembly!R$17+$BM129*Assembly!R$18+$BN129*Assembly!R$19+$BO129*Assembly!R$20+$BP129*Assembly!R$21+$BQ129*Assembly!R$22+$BR129*Assembly!R$23+$BS129*Assembly!R$24</f>
        <v>#VALUE!</v>
      </c>
      <c r="CL129" s="203" t="e">
        <f>$AY129*Assembly!S$4+$AZ129*Assembly!S$5+$BA129*Assembly!S$6+$BB129*Assembly!S$7+$BC129*Assembly!S$8+$BD129*Assembly!S$9+$BE129*Assembly!S$10+$BF129*Assembly!S$11+$BG129*Assembly!S$12+$BH129*Assembly!S$13+$BI129*Assembly!S$14+$BJ129*Assembly!S$15+$BK129*Assembly!S$16+$BL129*Assembly!S$17+$BM129*Assembly!S$18+$BN129*Assembly!S$19+$BO129*Assembly!S$20+$BP129*Assembly!S$21+$BQ129*Assembly!S$22+$BR129*Assembly!S$23+$BS129*Assembly!S$24</f>
        <v>#VALUE!</v>
      </c>
      <c r="CM129" s="203" t="e">
        <f>$AY129*Assembly!T$4+$AZ129*Assembly!T$5+$BA129*Assembly!T$6+$BB129*Assembly!T$7+$BC129*Assembly!T$8+$BD129*Assembly!T$9+$BE129*Assembly!T$10+$BF129*Assembly!T$11+$BG129*Assembly!T$12+$BH129*Assembly!T$13+$BI129*Assembly!T$14+$BJ129*Assembly!T$15+$BK129*Assembly!T$16+$BL129*Assembly!T$17+$BM129*Assembly!T$18+$BN129*Assembly!T$19+$BO129*Assembly!T$20+$BP129*Assembly!T$21+$BQ129*Assembly!T$22+$BR129*Assembly!T$23+$BS129*Assembly!T$24</f>
        <v>#VALUE!</v>
      </c>
      <c r="CN129" s="203" t="e">
        <f>$AY129*Assembly!U$4+$AZ129*Assembly!U$5+$BA129*Assembly!U$6+$BB129*Assembly!U$7+$BC129*Assembly!U$8+$BD129*Assembly!U$9+$BE129*Assembly!U$10+$BF129*Assembly!U$11+$BG129*Assembly!U$12+$BH129*Assembly!U$13+$BI129*Assembly!U$14+$BJ129*Assembly!U$15+$BK129*Assembly!U$16+$BL129*Assembly!U$17+$BM129*Assembly!U$18+$BN129*Assembly!U$19+$BO129*Assembly!U$20+$BP129*Assembly!U$21+$BQ129*Assembly!U$22+$BR129*Assembly!U$23+$BS129*Assembly!U$24</f>
        <v>#VALUE!</v>
      </c>
      <c r="CO129" s="208" t="e">
        <f>$AY129*Assembly!V$4+$AZ129*Assembly!V$5+$BA129*Assembly!V$6+$BB129*Assembly!V$7+$BC129*Assembly!V$8+$BD129*Assembly!V$9+$BE129*Assembly!V$10+$BF129*Assembly!V$11+$BG129*Assembly!V$12+$BH129*Assembly!V$13+$BI129*Assembly!V$14+$BJ129*Assembly!V$15+$BK129*Assembly!V$16+$BL129*Assembly!V$17+$BM129*Assembly!V$18+$BN129*Assembly!V$19+$BO129*Assembly!V$20+$BP129*Assembly!V$21+$BQ129*Assembly!V$22+$BR129*Assembly!V$23+$BS129*Assembly!V$24</f>
        <v>#VALUE!</v>
      </c>
      <c r="CP129" s="208" t="e">
        <f>CF129*Refining!$F$3</f>
        <v>#VALUE!</v>
      </c>
      <c r="CQ129" s="208" t="e">
        <f>CG129*Refining!$F$4</f>
        <v>#VALUE!</v>
      </c>
      <c r="CR129" s="208" t="e">
        <f>CH129*Refining!$F$5</f>
        <v>#VALUE!</v>
      </c>
      <c r="CS129" s="208" t="e">
        <f>CI129*Refining!$F$6</f>
        <v>#VALUE!</v>
      </c>
      <c r="CT129" s="208" t="e">
        <f>CJ129*Refining!$F$7</f>
        <v>#VALUE!</v>
      </c>
      <c r="CU129" s="208" t="e">
        <f>CK129*Refining!$F$8</f>
        <v>#VALUE!</v>
      </c>
      <c r="CV129" s="208" t="e">
        <f>CL129*Refining!$F$9</f>
        <v>#VALUE!</v>
      </c>
      <c r="CW129" s="208" t="e">
        <f>CM129*Refining!$F$10</f>
        <v>#VALUE!</v>
      </c>
      <c r="CX129" s="208" t="e">
        <f>CN129*Refining!$F$11</f>
        <v>#VALUE!</v>
      </c>
      <c r="CY129" s="208" t="e">
        <f>CO129*Refining!$F$12</f>
        <v>#VALUE!</v>
      </c>
      <c r="CZ129" s="190" t="e">
        <f t="shared" ref="CZ129:DS129" si="521">IF(CF129 = 0, "", CF129)</f>
        <v>#VALUE!</v>
      </c>
      <c r="DA129" s="197" t="e">
        <f t="shared" si="521"/>
        <v>#VALUE!</v>
      </c>
      <c r="DB129" s="191" t="e">
        <f t="shared" si="521"/>
        <v>#VALUE!</v>
      </c>
      <c r="DC129" s="191" t="e">
        <f t="shared" si="521"/>
        <v>#VALUE!</v>
      </c>
      <c r="DD129" s="193" t="e">
        <f t="shared" si="521"/>
        <v>#VALUE!</v>
      </c>
      <c r="DE129" s="191" t="e">
        <f t="shared" si="521"/>
        <v>#VALUE!</v>
      </c>
      <c r="DF129" s="193" t="e">
        <f t="shared" si="521"/>
        <v>#VALUE!</v>
      </c>
      <c r="DG129" s="193" t="e">
        <f t="shared" si="521"/>
        <v>#VALUE!</v>
      </c>
      <c r="DH129" s="191" t="e">
        <f t="shared" si="521"/>
        <v>#VALUE!</v>
      </c>
      <c r="DI129" s="195" t="e">
        <f t="shared" si="521"/>
        <v>#VALUE!</v>
      </c>
      <c r="DJ129" s="190" t="e">
        <f t="shared" si="521"/>
        <v>#VALUE!</v>
      </c>
      <c r="DK129" s="197" t="e">
        <f t="shared" si="521"/>
        <v>#VALUE!</v>
      </c>
      <c r="DL129" s="191" t="e">
        <f t="shared" si="521"/>
        <v>#VALUE!</v>
      </c>
      <c r="DM129" s="191" t="e">
        <f t="shared" si="521"/>
        <v>#VALUE!</v>
      </c>
      <c r="DN129" s="193" t="e">
        <f t="shared" si="521"/>
        <v>#VALUE!</v>
      </c>
      <c r="DO129" s="191" t="e">
        <f t="shared" si="521"/>
        <v>#VALUE!</v>
      </c>
      <c r="DP129" s="191" t="e">
        <f t="shared" si="521"/>
        <v>#VALUE!</v>
      </c>
      <c r="DQ129" s="191" t="e">
        <f t="shared" si="521"/>
        <v>#VALUE!</v>
      </c>
      <c r="DR129" s="191" t="e">
        <f t="shared" si="521"/>
        <v>#VALUE!</v>
      </c>
      <c r="DS129" s="195" t="e">
        <f t="shared" si="521"/>
        <v>#VALUE!</v>
      </c>
      <c r="DT129" s="190" t="e">
        <f t="shared" si="11"/>
        <v>#VALUE!</v>
      </c>
      <c r="DU129" s="197" t="e">
        <f t="shared" si="12"/>
        <v>#VALUE!</v>
      </c>
      <c r="DV129" s="165" t="e">
        <f>CZ129*'Ores &amp; Ingots'!$C$3+DA129*'Ores &amp; Ingots'!$C$4+DB129*'Ores &amp; Ingots'!$C$5+DC129*'Ores &amp; Ingots'!$C$6+DD129*'Ores &amp; Ingots'!$C$7+DE129*'Ores &amp; Ingots'!$C$8+DF129*'Ores &amp; Ingots'!$C$9+DG129*'Ores &amp; Ingots'!$C$10+DH129*'Ores &amp; Ingots'!$C$11+DI129*'Ores &amp; Ingots'!$C$12</f>
        <v>#VALUE!</v>
      </c>
      <c r="DW129" s="165" t="e">
        <f>DJ129*'Ores &amp; Ingots'!$B$3+DK129*'Ores &amp; Ingots'!$B$4+DL129*'Ores &amp; Ingots'!$B$5+DM129*'Ores &amp; Ingots'!$B$6+DN129*'Ores &amp; Ingots'!$B$7+DO129*'Ores &amp; Ingots'!$B$8+DP129*'Ores &amp; Ingots'!$B$9+DQ129*'Ores &amp; Ingots'!$B$10+DR129*'Ores &amp; Ingots'!$B$11+DS129*'Ores &amp; Ingots'!$B$12</f>
        <v>#VALUE!</v>
      </c>
      <c r="DX129" s="197" t="e">
        <f>CZ129*Refining!$G$3+DA129*Refining!$G$4+DB129*Refining!$G$5+DC129*Refining!$G$6+DD129*Refining!$G$7+DE129*Refining!$G$8+DF129*Refining!$G$9+DG129*Refining!$G$10+DH129*Refining!$G$11+DI129*Refining!$G$12</f>
        <v>#VALUE!</v>
      </c>
      <c r="DY129" s="197" t="e">
        <f t="shared" si="13"/>
        <v>#VALUE!</v>
      </c>
      <c r="DZ129" s="199" t="e">
        <f t="shared" si="14"/>
        <v>#VALUE!</v>
      </c>
      <c r="EA129" s="190" t="e">
        <f t="shared" si="15"/>
        <v>#VALUE!</v>
      </c>
      <c r="EB129" s="200" t="e">
        <f t="shared" ref="EB129:EC129" si="522">EA129/60</f>
        <v>#VALUE!</v>
      </c>
      <c r="EC129" s="200" t="e">
        <f t="shared" si="522"/>
        <v>#VALUE!</v>
      </c>
      <c r="ED129" s="190" t="e">
        <f t="shared" si="17"/>
        <v>#VALUE!</v>
      </c>
      <c r="EE129" s="200" t="e">
        <f t="shared" ref="EE129:EF129" si="523">ED129/1000</f>
        <v>#VALUE!</v>
      </c>
      <c r="EF129" s="201" t="e">
        <f t="shared" si="523"/>
        <v>#VALUE!</v>
      </c>
      <c r="EG129" s="136" t="e">
        <f t="shared" si="19"/>
        <v>#VALUE!</v>
      </c>
      <c r="EH129" s="138" t="e">
        <f t="shared" si="20"/>
        <v>#VALUE!</v>
      </c>
      <c r="EI129" s="133" t="s">
        <v>348</v>
      </c>
    </row>
    <row r="130" spans="1:139" ht="12.75" x14ac:dyDescent="0.2">
      <c r="A130" s="864"/>
      <c r="B130" s="135" t="s">
        <v>349</v>
      </c>
      <c r="C130" s="137" t="s">
        <v>155</v>
      </c>
      <c r="D130" s="137">
        <v>3</v>
      </c>
      <c r="E130" s="137">
        <v>3</v>
      </c>
      <c r="F130" s="137">
        <v>3</v>
      </c>
      <c r="G130" s="141">
        <f t="shared" si="0"/>
        <v>3.375</v>
      </c>
      <c r="H130" s="142">
        <v>7</v>
      </c>
      <c r="I130" s="142">
        <v>7</v>
      </c>
      <c r="J130" s="144">
        <f>H130/Main!$D$9</f>
        <v>1.4</v>
      </c>
      <c r="K130" s="144">
        <f>I130/Main!$D$10</f>
        <v>3.5</v>
      </c>
      <c r="L130" s="144">
        <f t="shared" si="1"/>
        <v>2.5</v>
      </c>
      <c r="M130" s="144">
        <v>1</v>
      </c>
      <c r="N130" s="306" t="s">
        <v>28</v>
      </c>
      <c r="O130" s="294"/>
      <c r="P130" s="150"/>
      <c r="Q130" s="153"/>
      <c r="R130" s="150"/>
      <c r="S130" s="155"/>
      <c r="T130" s="155"/>
      <c r="U130" s="150"/>
      <c r="V130" s="150"/>
      <c r="W130" s="155"/>
      <c r="X130" s="155"/>
      <c r="Y130" s="150"/>
      <c r="Z130" s="150"/>
      <c r="AA130" s="150"/>
      <c r="AB130" s="150"/>
      <c r="AC130" s="370"/>
      <c r="AD130" s="165">
        <v>8</v>
      </c>
      <c r="AE130" s="165">
        <v>0</v>
      </c>
      <c r="AF130" s="171">
        <v>10</v>
      </c>
      <c r="AG130" s="165">
        <v>0</v>
      </c>
      <c r="AH130" s="165">
        <v>30</v>
      </c>
      <c r="AI130" s="165">
        <v>0</v>
      </c>
      <c r="AJ130" s="165">
        <v>6</v>
      </c>
      <c r="AK130" s="165">
        <v>0</v>
      </c>
      <c r="AL130" s="165">
        <v>0</v>
      </c>
      <c r="AM130" s="165">
        <v>0</v>
      </c>
      <c r="AN130" s="165">
        <v>0</v>
      </c>
      <c r="AO130" s="165">
        <v>0</v>
      </c>
      <c r="AP130" s="165">
        <v>0</v>
      </c>
      <c r="AQ130" s="165">
        <v>0</v>
      </c>
      <c r="AR130" s="165">
        <v>0</v>
      </c>
      <c r="AS130" s="165">
        <v>0</v>
      </c>
      <c r="AT130" s="165">
        <v>0</v>
      </c>
      <c r="AU130" s="165">
        <v>0</v>
      </c>
      <c r="AV130" s="165">
        <v>0</v>
      </c>
      <c r="AW130" s="165">
        <v>0</v>
      </c>
      <c r="AX130" s="165">
        <v>0</v>
      </c>
      <c r="AY130" s="175">
        <f t="shared" ref="AY130:BS130" si="524">IF(AD130 = 0, "", AD130)</f>
        <v>8</v>
      </c>
      <c r="AZ130" s="163" t="str">
        <f t="shared" si="524"/>
        <v/>
      </c>
      <c r="BA130" s="171">
        <f t="shared" si="524"/>
        <v>10</v>
      </c>
      <c r="BB130" s="163" t="str">
        <f t="shared" si="524"/>
        <v/>
      </c>
      <c r="BC130" s="165">
        <f t="shared" si="524"/>
        <v>30</v>
      </c>
      <c r="BD130" s="163" t="str">
        <f t="shared" si="524"/>
        <v/>
      </c>
      <c r="BE130" s="165">
        <f t="shared" si="524"/>
        <v>6</v>
      </c>
      <c r="BF130" s="163" t="str">
        <f t="shared" si="524"/>
        <v/>
      </c>
      <c r="BG130" s="163" t="str">
        <f t="shared" si="524"/>
        <v/>
      </c>
      <c r="BH130" s="163" t="str">
        <f t="shared" si="524"/>
        <v/>
      </c>
      <c r="BI130" s="163" t="str">
        <f t="shared" si="524"/>
        <v/>
      </c>
      <c r="BJ130" s="163" t="str">
        <f t="shared" si="524"/>
        <v/>
      </c>
      <c r="BK130" s="163" t="str">
        <f t="shared" si="524"/>
        <v/>
      </c>
      <c r="BL130" s="163" t="str">
        <f t="shared" si="524"/>
        <v/>
      </c>
      <c r="BM130" s="163" t="str">
        <f t="shared" si="524"/>
        <v/>
      </c>
      <c r="BN130" s="163" t="str">
        <f t="shared" si="524"/>
        <v/>
      </c>
      <c r="BO130" s="163" t="str">
        <f t="shared" si="524"/>
        <v/>
      </c>
      <c r="BP130" s="163" t="str">
        <f t="shared" si="524"/>
        <v/>
      </c>
      <c r="BQ130" s="163" t="str">
        <f t="shared" si="524"/>
        <v/>
      </c>
      <c r="BR130" s="163" t="str">
        <f t="shared" si="524"/>
        <v/>
      </c>
      <c r="BS130" s="173" t="str">
        <f t="shared" si="524"/>
        <v/>
      </c>
      <c r="BT130" s="175" t="e">
        <f>$AY130*Assembly!Z$4+$AZ130*Assembly!Z$5+$BA130*Assembly!Z$6+$BB130*Assembly!Z$7+$BC130*Assembly!Z$8+$BD130*Assembly!Z$9+$BE130*Assembly!Z$10+$BF130*Assembly!Z$11+$BG130*Assembly!Z$12+$BH130*Assembly!Z$13+$BI130*Assembly!Z$14+$BJ130*Assembly!Z$15+$BK130*Assembly!Z$16+$BL130*Assembly!Z$17+$BM130*Assembly!Z$18+$BN130*Assembly!Z$19+$BO130*Assembly!Z$20+$BP130*Assembly!Z$21+$BQ130*Assembly!Z$22+$BR130*Assembly!Z$23+$BS130*Assembly!Z$24</f>
        <v>#VALUE!</v>
      </c>
      <c r="BU130" s="165" t="e">
        <f t="shared" si="3"/>
        <v>#VALUE!</v>
      </c>
      <c r="BV130" s="176"/>
      <c r="BW130" s="165" t="e">
        <f>$AY130*Assembly!AD$4+$AZ130*Assembly!AD$5+$BA130*Assembly!AD$6+$BB130*Assembly!AD$7+$BC130*Assembly!AD$8+$BD130*Assembly!AD$9+$BE130*Assembly!AD$10+$BF130*Assembly!AD$11+$BG130*Assembly!AD$12+$BH130*Assembly!AD$13+$BI130*Assembly!AD$14+$BJ130*Assembly!AD$15+$BK130*Assembly!AD$16+$BL130*Assembly!AD$17+$BM130*Assembly!AD$18+$BN130*Assembly!AD$19+$BO130*Assembly!AD$20+$BP130*Assembly!AD$21+$BQ130*Assembly!AD$22+$BR130*Assembly!AD$23+$BS130*Assembly!AD$24</f>
        <v>#VALUE!</v>
      </c>
      <c r="BX130" s="180" t="e">
        <f t="shared" si="4"/>
        <v>#VALUE!</v>
      </c>
      <c r="BY130" s="181" t="e">
        <f t="shared" si="5"/>
        <v>#VALUE!</v>
      </c>
      <c r="BZ130" s="182" t="e">
        <f t="shared" si="6"/>
        <v>#VALUE!</v>
      </c>
      <c r="CA130" s="181" t="e">
        <f t="shared" si="7"/>
        <v>#VALUE!</v>
      </c>
      <c r="CB130" s="165" t="e">
        <f>$AY130*Assembly!Y$4+$AZ130*Assembly!Y$5+$BA130*Assembly!Y$6+$BB130*Assembly!Y$7+$BC130*Assembly!Y$8+$BD130*Assembly!Y$9+$BE130*Assembly!Y$10+$BF130*Assembly!Y$11+$BG130*Assembly!Y$12+$BH130*Assembly!Y$13+$BI130*Assembly!Y$14+$BJ130*Assembly!Y$15+$BK130*Assembly!Y$16+$BL130*Assembly!Y$17+$BM130*Assembly!Y$18+$BN130*Assembly!Y$19+$BO130*Assembly!Y$20+$BP130*Assembly!Y$21+$BQ130*Assembly!Y$22+$BR130*Assembly!Y$23+$BS130*Assembly!Y$24</f>
        <v>#VALUE!</v>
      </c>
      <c r="CC130" s="165" t="e">
        <f t="shared" si="8"/>
        <v>#VALUE!</v>
      </c>
      <c r="CD130" s="136" t="e">
        <f t="shared" si="9"/>
        <v>#VALUE!</v>
      </c>
      <c r="CE130" s="184" t="e">
        <f>$AY130*Assembly!AC$4+$AZ130*Assembly!AC$5+$BA130*Assembly!AC$6+$BB130*Assembly!AC$7+$BC130*Assembly!AC$8+$BD130*Assembly!AC$9+$BE130*Assembly!AC$10+$BF130*Assembly!AC$11+$BG130*Assembly!AC$12+$BH130*Assembly!AC$13+$BI130*Assembly!AC$14+$BJ130*Assembly!AC$15+$BK130*Assembly!AC$16+$BL130*Assembly!AC$17+$BM130*Assembly!AC$18+$BN130*Assembly!AC$19+$BO130*Assembly!AC$20+$BP130*Assembly!AC$21+$BQ130*Assembly!AC$22+$BR130*Assembly!AC$23+$BS130*Assembly!AC$24</f>
        <v>#VALUE!</v>
      </c>
      <c r="CF130" s="153" t="e">
        <f>$AY130*Assembly!M$4+$AZ130*Assembly!M$5+$BA130*Assembly!M$6+$BB130*Assembly!M$7+$BC130*Assembly!M$8+$BD130*Assembly!M$9+$BE130*Assembly!M$10+$BF130*Assembly!M$11+$BG130*Assembly!M$12+$BH130*Assembly!M$13+$BI130*Assembly!M$14+$BJ130*Assembly!M$15+$BK130*Assembly!M$16+$BL130*Assembly!M$17+$BM130*Assembly!M$18+$BN130*Assembly!M$19+$BO130*Assembly!M$20+$BP130*Assembly!M$21+$BQ130*Assembly!M$22+$BR130*Assembly!M$23+$BS130*Assembly!M$24</f>
        <v>#VALUE!</v>
      </c>
      <c r="CG130" s="153" t="e">
        <f>$AY130*Assembly!N$4+$AZ130*Assembly!N$5+$BA130*Assembly!N$6+$BB130*Assembly!N$7+$BC130*Assembly!N$8+$BD130*Assembly!N$9+$BE130*Assembly!N$10+$BF130*Assembly!N$11+$BG130*Assembly!N$12+$BH130*Assembly!N$13+$BI130*Assembly!N$14+$BJ130*Assembly!N$15+$BK130*Assembly!N$16+$BL130*Assembly!N$17+$BM130*Assembly!N$18+$BN130*Assembly!N$19+$BO130*Assembly!N$20+$BP130*Assembly!N$21+$BQ130*Assembly!N$22+$BR130*Assembly!N$23+$BS130*Assembly!N$24</f>
        <v>#VALUE!</v>
      </c>
      <c r="CH130" s="153" t="e">
        <f>$AY130*Assembly!O$4+$AZ130*Assembly!O$5+$BA130*Assembly!O$6+$BB130*Assembly!O$7+$BC130*Assembly!O$8+$BD130*Assembly!O$9+$BE130*Assembly!O$10+$BF130*Assembly!O$11+$BG130*Assembly!O$12+$BH130*Assembly!O$13+$BI130*Assembly!O$14+$BJ130*Assembly!O$15+$BK130*Assembly!O$16+$BL130*Assembly!O$17+$BM130*Assembly!O$18+$BN130*Assembly!O$19+$BO130*Assembly!O$20+$BP130*Assembly!O$21+$BQ130*Assembly!O$22+$BR130*Assembly!O$23+$BS130*Assembly!O$24</f>
        <v>#VALUE!</v>
      </c>
      <c r="CI130" s="142" t="e">
        <f>$AY130*Assembly!P$4+$AZ130*Assembly!P$5+$BA130*Assembly!P$6+$BB130*Assembly!P$7+$BC130*Assembly!P$8+$BD130*Assembly!P$9+$BE130*Assembly!P$10+$BF130*Assembly!P$11+$BG130*Assembly!P$12+$BH130*Assembly!P$13+$BI130*Assembly!P$14+$BJ130*Assembly!P$15+$BK130*Assembly!P$16+$BL130*Assembly!P$17+$BM130*Assembly!P$18+$BN130*Assembly!P$19+$BO130*Assembly!P$20+$BP130*Assembly!P$21+$BQ130*Assembly!P$22+$BR130*Assembly!P$23+$BS130*Assembly!P$24</f>
        <v>#VALUE!</v>
      </c>
      <c r="CJ130" s="142" t="e">
        <f>$AY130*Assembly!Q$4+$AZ130*Assembly!Q$5+$BA130*Assembly!Q$6+$BB130*Assembly!Q$7+$BC130*Assembly!Q$8+$BD130*Assembly!Q$9+$BE130*Assembly!Q$10+$BF130*Assembly!Q$11+$BG130*Assembly!Q$12+$BH130*Assembly!Q$13+$BI130*Assembly!Q$14+$BJ130*Assembly!Q$15+$BK130*Assembly!Q$16+$BL130*Assembly!Q$17+$BM130*Assembly!Q$18+$BN130*Assembly!Q$19+$BO130*Assembly!Q$20+$BP130*Assembly!Q$21+$BQ130*Assembly!Q$22+$BR130*Assembly!Q$23+$BS130*Assembly!Q$24</f>
        <v>#VALUE!</v>
      </c>
      <c r="CK130" s="153" t="e">
        <f>$AY130*Assembly!R$4+$AZ130*Assembly!R$5+$BA130*Assembly!R$6+$BB130*Assembly!R$7+$BC130*Assembly!R$8+$BD130*Assembly!R$9+$BE130*Assembly!R$10+$BF130*Assembly!R$11+$BG130*Assembly!R$12+$BH130*Assembly!R$13+$BI130*Assembly!R$14+$BJ130*Assembly!R$15+$BK130*Assembly!R$16+$BL130*Assembly!R$17+$BM130*Assembly!R$18+$BN130*Assembly!R$19+$BO130*Assembly!R$20+$BP130*Assembly!R$21+$BQ130*Assembly!R$22+$BR130*Assembly!R$23+$BS130*Assembly!R$24</f>
        <v>#VALUE!</v>
      </c>
      <c r="CL130" s="142" t="e">
        <f>$AY130*Assembly!S$4+$AZ130*Assembly!S$5+$BA130*Assembly!S$6+$BB130*Assembly!S$7+$BC130*Assembly!S$8+$BD130*Assembly!S$9+$BE130*Assembly!S$10+$BF130*Assembly!S$11+$BG130*Assembly!S$12+$BH130*Assembly!S$13+$BI130*Assembly!S$14+$BJ130*Assembly!S$15+$BK130*Assembly!S$16+$BL130*Assembly!S$17+$BM130*Assembly!S$18+$BN130*Assembly!S$19+$BO130*Assembly!S$20+$BP130*Assembly!S$21+$BQ130*Assembly!S$22+$BR130*Assembly!S$23+$BS130*Assembly!S$24</f>
        <v>#VALUE!</v>
      </c>
      <c r="CM130" s="142" t="e">
        <f>$AY130*Assembly!T$4+$AZ130*Assembly!T$5+$BA130*Assembly!T$6+$BB130*Assembly!T$7+$BC130*Assembly!T$8+$BD130*Assembly!T$9+$BE130*Assembly!T$10+$BF130*Assembly!T$11+$BG130*Assembly!T$12+$BH130*Assembly!T$13+$BI130*Assembly!T$14+$BJ130*Assembly!T$15+$BK130*Assembly!T$16+$BL130*Assembly!T$17+$BM130*Assembly!T$18+$BN130*Assembly!T$19+$BO130*Assembly!T$20+$BP130*Assembly!T$21+$BQ130*Assembly!T$22+$BR130*Assembly!T$23+$BS130*Assembly!T$24</f>
        <v>#VALUE!</v>
      </c>
      <c r="CN130" s="142" t="e">
        <f>$AY130*Assembly!U$4+$AZ130*Assembly!U$5+$BA130*Assembly!U$6+$BB130*Assembly!U$7+$BC130*Assembly!U$8+$BD130*Assembly!U$9+$BE130*Assembly!U$10+$BF130*Assembly!U$11+$BG130*Assembly!U$12+$BH130*Assembly!U$13+$BI130*Assembly!U$14+$BJ130*Assembly!U$15+$BK130*Assembly!U$16+$BL130*Assembly!U$17+$BM130*Assembly!U$18+$BN130*Assembly!U$19+$BO130*Assembly!U$20+$BP130*Assembly!U$21+$BQ130*Assembly!U$22+$BR130*Assembly!U$23+$BS130*Assembly!U$24</f>
        <v>#VALUE!</v>
      </c>
      <c r="CO130" s="153" t="e">
        <f>$AY130*Assembly!V$4+$AZ130*Assembly!V$5+$BA130*Assembly!V$6+$BB130*Assembly!V$7+$BC130*Assembly!V$8+$BD130*Assembly!V$9+$BE130*Assembly!V$10+$BF130*Assembly!V$11+$BG130*Assembly!V$12+$BH130*Assembly!V$13+$BI130*Assembly!V$14+$BJ130*Assembly!V$15+$BK130*Assembly!V$16+$BL130*Assembly!V$17+$BM130*Assembly!V$18+$BN130*Assembly!V$19+$BO130*Assembly!V$20+$BP130*Assembly!V$21+$BQ130*Assembly!V$22+$BR130*Assembly!V$23+$BS130*Assembly!V$24</f>
        <v>#VALUE!</v>
      </c>
      <c r="CP130" s="153" t="e">
        <f>CF130*Refining!$F$3</f>
        <v>#VALUE!</v>
      </c>
      <c r="CQ130" s="153" t="e">
        <f>CG130*Refining!$F$4</f>
        <v>#VALUE!</v>
      </c>
      <c r="CR130" s="153" t="e">
        <f>CH130*Refining!$F$5</f>
        <v>#VALUE!</v>
      </c>
      <c r="CS130" s="153" t="e">
        <f>CI130*Refining!$F$6</f>
        <v>#VALUE!</v>
      </c>
      <c r="CT130" s="153" t="e">
        <f>CJ130*Refining!$F$7</f>
        <v>#VALUE!</v>
      </c>
      <c r="CU130" s="153" t="e">
        <f>CK130*Refining!$F$8</f>
        <v>#VALUE!</v>
      </c>
      <c r="CV130" s="153" t="e">
        <f>CL130*Refining!$F$9</f>
        <v>#VALUE!</v>
      </c>
      <c r="CW130" s="153" t="e">
        <f>CM130*Refining!$F$10</f>
        <v>#VALUE!</v>
      </c>
      <c r="CX130" s="153" t="e">
        <f>CN130*Refining!$F$11</f>
        <v>#VALUE!</v>
      </c>
      <c r="CY130" s="153" t="e">
        <f>CO130*Refining!$F$12</f>
        <v>#VALUE!</v>
      </c>
      <c r="CZ130" s="190" t="e">
        <f t="shared" ref="CZ130:DS130" si="525">IF(CF130 = 0, "", CF130)</f>
        <v>#VALUE!</v>
      </c>
      <c r="DA130" s="197" t="e">
        <f t="shared" si="525"/>
        <v>#VALUE!</v>
      </c>
      <c r="DB130" s="191" t="e">
        <f t="shared" si="525"/>
        <v>#VALUE!</v>
      </c>
      <c r="DC130" s="191" t="e">
        <f t="shared" si="525"/>
        <v>#VALUE!</v>
      </c>
      <c r="DD130" s="193" t="e">
        <f t="shared" si="525"/>
        <v>#VALUE!</v>
      </c>
      <c r="DE130" s="191" t="e">
        <f t="shared" si="525"/>
        <v>#VALUE!</v>
      </c>
      <c r="DF130" s="193" t="e">
        <f t="shared" si="525"/>
        <v>#VALUE!</v>
      </c>
      <c r="DG130" s="193" t="e">
        <f t="shared" si="525"/>
        <v>#VALUE!</v>
      </c>
      <c r="DH130" s="191" t="e">
        <f t="shared" si="525"/>
        <v>#VALUE!</v>
      </c>
      <c r="DI130" s="195" t="e">
        <f t="shared" si="525"/>
        <v>#VALUE!</v>
      </c>
      <c r="DJ130" s="190" t="e">
        <f t="shared" si="525"/>
        <v>#VALUE!</v>
      </c>
      <c r="DK130" s="197" t="e">
        <f t="shared" si="525"/>
        <v>#VALUE!</v>
      </c>
      <c r="DL130" s="191" t="e">
        <f t="shared" si="525"/>
        <v>#VALUE!</v>
      </c>
      <c r="DM130" s="191" t="e">
        <f t="shared" si="525"/>
        <v>#VALUE!</v>
      </c>
      <c r="DN130" s="193" t="e">
        <f t="shared" si="525"/>
        <v>#VALUE!</v>
      </c>
      <c r="DO130" s="191" t="e">
        <f t="shared" si="525"/>
        <v>#VALUE!</v>
      </c>
      <c r="DP130" s="191" t="e">
        <f t="shared" si="525"/>
        <v>#VALUE!</v>
      </c>
      <c r="DQ130" s="191" t="e">
        <f t="shared" si="525"/>
        <v>#VALUE!</v>
      </c>
      <c r="DR130" s="191" t="e">
        <f t="shared" si="525"/>
        <v>#VALUE!</v>
      </c>
      <c r="DS130" s="195" t="e">
        <f t="shared" si="525"/>
        <v>#VALUE!</v>
      </c>
      <c r="DT130" s="190" t="e">
        <f t="shared" si="11"/>
        <v>#VALUE!</v>
      </c>
      <c r="DU130" s="197" t="e">
        <f t="shared" si="12"/>
        <v>#VALUE!</v>
      </c>
      <c r="DV130" s="165" t="e">
        <f>CZ130*'Ores &amp; Ingots'!$C$3+DA130*'Ores &amp; Ingots'!$C$4+DB130*'Ores &amp; Ingots'!$C$5+DC130*'Ores &amp; Ingots'!$C$6+DD130*'Ores &amp; Ingots'!$C$7+DE130*'Ores &amp; Ingots'!$C$8+DF130*'Ores &amp; Ingots'!$C$9+DG130*'Ores &amp; Ingots'!$C$10+DH130*'Ores &amp; Ingots'!$C$11+DI130*'Ores &amp; Ingots'!$C$12</f>
        <v>#VALUE!</v>
      </c>
      <c r="DW130" s="165" t="e">
        <f>DJ130*'Ores &amp; Ingots'!$B$3+DK130*'Ores &amp; Ingots'!$B$4+DL130*'Ores &amp; Ingots'!$B$5+DM130*'Ores &amp; Ingots'!$B$6+DN130*'Ores &amp; Ingots'!$B$7+DO130*'Ores &amp; Ingots'!$B$8+DP130*'Ores &amp; Ingots'!$B$9+DQ130*'Ores &amp; Ingots'!$B$10+DR130*'Ores &amp; Ingots'!$B$11+DS130*'Ores &amp; Ingots'!$B$12</f>
        <v>#VALUE!</v>
      </c>
      <c r="DX130" s="197" t="e">
        <f>CZ130*Refining!$G$3+DA130*Refining!$G$4+DB130*Refining!$G$5+DC130*Refining!$G$6+DD130*Refining!$G$7+DE130*Refining!$G$8+DF130*Refining!$G$9+DG130*Refining!$G$10+DH130*Refining!$G$11+DI130*Refining!$G$12</f>
        <v>#VALUE!</v>
      </c>
      <c r="DY130" s="197" t="e">
        <f t="shared" si="13"/>
        <v>#VALUE!</v>
      </c>
      <c r="DZ130" s="199" t="e">
        <f t="shared" si="14"/>
        <v>#VALUE!</v>
      </c>
      <c r="EA130" s="190" t="e">
        <f t="shared" si="15"/>
        <v>#VALUE!</v>
      </c>
      <c r="EB130" s="200" t="e">
        <f t="shared" ref="EB130:EC130" si="526">EA130/60</f>
        <v>#VALUE!</v>
      </c>
      <c r="EC130" s="200" t="e">
        <f t="shared" si="526"/>
        <v>#VALUE!</v>
      </c>
      <c r="ED130" s="190" t="e">
        <f t="shared" si="17"/>
        <v>#VALUE!</v>
      </c>
      <c r="EE130" s="200" t="e">
        <f t="shared" ref="EE130:EF130" si="527">ED130/1000</f>
        <v>#VALUE!</v>
      </c>
      <c r="EF130" s="201" t="e">
        <f t="shared" si="527"/>
        <v>#VALUE!</v>
      </c>
      <c r="EG130" s="136" t="e">
        <f t="shared" si="19"/>
        <v>#VALUE!</v>
      </c>
      <c r="EH130" s="138" t="e">
        <f t="shared" si="20"/>
        <v>#VALUE!</v>
      </c>
      <c r="EI130" s="133" t="s">
        <v>28</v>
      </c>
    </row>
    <row r="131" spans="1:139" ht="12.75" x14ac:dyDescent="0.2">
      <c r="A131" s="864"/>
      <c r="B131" s="135" t="s">
        <v>350</v>
      </c>
      <c r="C131" s="137" t="s">
        <v>155</v>
      </c>
      <c r="D131" s="137">
        <v>3</v>
      </c>
      <c r="E131" s="137">
        <v>3</v>
      </c>
      <c r="F131" s="137">
        <v>3</v>
      </c>
      <c r="G131" s="202">
        <f t="shared" si="0"/>
        <v>3.375</v>
      </c>
      <c r="H131" s="203">
        <v>7</v>
      </c>
      <c r="I131" s="203">
        <v>7</v>
      </c>
      <c r="J131" s="204">
        <f>H131/Main!$D$9</f>
        <v>1.4</v>
      </c>
      <c r="K131" s="204">
        <f>I131/Main!$D$10</f>
        <v>3.5</v>
      </c>
      <c r="L131" s="204">
        <f t="shared" si="1"/>
        <v>2.5</v>
      </c>
      <c r="M131" s="204">
        <v>1</v>
      </c>
      <c r="N131" s="214" t="s">
        <v>28</v>
      </c>
      <c r="O131" s="296"/>
      <c r="P131" s="207"/>
      <c r="Q131" s="208"/>
      <c r="R131" s="207"/>
      <c r="S131" s="209"/>
      <c r="T131" s="209"/>
      <c r="U131" s="207"/>
      <c r="V131" s="207"/>
      <c r="W131" s="209"/>
      <c r="X131" s="209"/>
      <c r="Y131" s="207"/>
      <c r="Z131" s="207"/>
      <c r="AA131" s="207"/>
      <c r="AB131" s="207"/>
      <c r="AC131" s="371"/>
      <c r="AD131" s="165">
        <v>7</v>
      </c>
      <c r="AE131" s="165">
        <v>0</v>
      </c>
      <c r="AF131" s="171">
        <v>10</v>
      </c>
      <c r="AG131" s="165">
        <v>0</v>
      </c>
      <c r="AH131" s="165">
        <v>30</v>
      </c>
      <c r="AI131" s="165">
        <v>0</v>
      </c>
      <c r="AJ131" s="165">
        <v>6</v>
      </c>
      <c r="AK131" s="165">
        <v>0</v>
      </c>
      <c r="AL131" s="165">
        <v>0</v>
      </c>
      <c r="AM131" s="165">
        <v>0</v>
      </c>
      <c r="AN131" s="165">
        <v>0</v>
      </c>
      <c r="AO131" s="165">
        <v>0</v>
      </c>
      <c r="AP131" s="165">
        <v>0</v>
      </c>
      <c r="AQ131" s="165">
        <v>0</v>
      </c>
      <c r="AR131" s="165">
        <v>0</v>
      </c>
      <c r="AS131" s="165">
        <v>0</v>
      </c>
      <c r="AT131" s="165">
        <v>0</v>
      </c>
      <c r="AU131" s="165">
        <v>0</v>
      </c>
      <c r="AV131" s="165">
        <v>0</v>
      </c>
      <c r="AW131" s="165">
        <v>0</v>
      </c>
      <c r="AX131" s="165">
        <v>0</v>
      </c>
      <c r="AY131" s="175">
        <f t="shared" ref="AY131:BS131" si="528">IF(AD131 = 0, "", AD131)</f>
        <v>7</v>
      </c>
      <c r="AZ131" s="163" t="str">
        <f t="shared" si="528"/>
        <v/>
      </c>
      <c r="BA131" s="171">
        <f t="shared" si="528"/>
        <v>10</v>
      </c>
      <c r="BB131" s="163" t="str">
        <f t="shared" si="528"/>
        <v/>
      </c>
      <c r="BC131" s="165">
        <f t="shared" si="528"/>
        <v>30</v>
      </c>
      <c r="BD131" s="163" t="str">
        <f t="shared" si="528"/>
        <v/>
      </c>
      <c r="BE131" s="165">
        <f t="shared" si="528"/>
        <v>6</v>
      </c>
      <c r="BF131" s="163" t="str">
        <f t="shared" si="528"/>
        <v/>
      </c>
      <c r="BG131" s="163" t="str">
        <f t="shared" si="528"/>
        <v/>
      </c>
      <c r="BH131" s="163" t="str">
        <f t="shared" si="528"/>
        <v/>
      </c>
      <c r="BI131" s="163" t="str">
        <f t="shared" si="528"/>
        <v/>
      </c>
      <c r="BJ131" s="163" t="str">
        <f t="shared" si="528"/>
        <v/>
      </c>
      <c r="BK131" s="163" t="str">
        <f t="shared" si="528"/>
        <v/>
      </c>
      <c r="BL131" s="163" t="str">
        <f t="shared" si="528"/>
        <v/>
      </c>
      <c r="BM131" s="163" t="str">
        <f t="shared" si="528"/>
        <v/>
      </c>
      <c r="BN131" s="163" t="str">
        <f t="shared" si="528"/>
        <v/>
      </c>
      <c r="BO131" s="163" t="str">
        <f t="shared" si="528"/>
        <v/>
      </c>
      <c r="BP131" s="163" t="str">
        <f t="shared" si="528"/>
        <v/>
      </c>
      <c r="BQ131" s="163" t="str">
        <f t="shared" si="528"/>
        <v/>
      </c>
      <c r="BR131" s="163" t="str">
        <f t="shared" si="528"/>
        <v/>
      </c>
      <c r="BS131" s="173" t="str">
        <f t="shared" si="528"/>
        <v/>
      </c>
      <c r="BT131" s="175" t="e">
        <f>$AY131*Assembly!Z$4+$AZ131*Assembly!Z$5+$BA131*Assembly!Z$6+$BB131*Assembly!Z$7+$BC131*Assembly!Z$8+$BD131*Assembly!Z$9+$BE131*Assembly!Z$10+$BF131*Assembly!Z$11+$BG131*Assembly!Z$12+$BH131*Assembly!Z$13+$BI131*Assembly!Z$14+$BJ131*Assembly!Z$15+$BK131*Assembly!Z$16+$BL131*Assembly!Z$17+$BM131*Assembly!Z$18+$BN131*Assembly!Z$19+$BO131*Assembly!Z$20+$BP131*Assembly!Z$21+$BQ131*Assembly!Z$22+$BR131*Assembly!Z$23+$BS131*Assembly!Z$24</f>
        <v>#VALUE!</v>
      </c>
      <c r="BU131" s="165" t="e">
        <f t="shared" si="3"/>
        <v>#VALUE!</v>
      </c>
      <c r="BV131" s="176"/>
      <c r="BW131" s="165" t="e">
        <f>$AY131*Assembly!AD$4+$AZ131*Assembly!AD$5+$BA131*Assembly!AD$6+$BB131*Assembly!AD$7+$BC131*Assembly!AD$8+$BD131*Assembly!AD$9+$BE131*Assembly!AD$10+$BF131*Assembly!AD$11+$BG131*Assembly!AD$12+$BH131*Assembly!AD$13+$BI131*Assembly!AD$14+$BJ131*Assembly!AD$15+$BK131*Assembly!AD$16+$BL131*Assembly!AD$17+$BM131*Assembly!AD$18+$BN131*Assembly!AD$19+$BO131*Assembly!AD$20+$BP131*Assembly!AD$21+$BQ131*Assembly!AD$22+$BR131*Assembly!AD$23+$BS131*Assembly!AD$24</f>
        <v>#VALUE!</v>
      </c>
      <c r="BX131" s="180" t="e">
        <f t="shared" si="4"/>
        <v>#VALUE!</v>
      </c>
      <c r="BY131" s="181" t="e">
        <f t="shared" si="5"/>
        <v>#VALUE!</v>
      </c>
      <c r="BZ131" s="182" t="e">
        <f t="shared" si="6"/>
        <v>#VALUE!</v>
      </c>
      <c r="CA131" s="181" t="e">
        <f t="shared" si="7"/>
        <v>#VALUE!</v>
      </c>
      <c r="CB131" s="165" t="e">
        <f>$AY131*Assembly!Y$4+$AZ131*Assembly!Y$5+$BA131*Assembly!Y$6+$BB131*Assembly!Y$7+$BC131*Assembly!Y$8+$BD131*Assembly!Y$9+$BE131*Assembly!Y$10+$BF131*Assembly!Y$11+$BG131*Assembly!Y$12+$BH131*Assembly!Y$13+$BI131*Assembly!Y$14+$BJ131*Assembly!Y$15+$BK131*Assembly!Y$16+$BL131*Assembly!Y$17+$BM131*Assembly!Y$18+$BN131*Assembly!Y$19+$BO131*Assembly!Y$20+$BP131*Assembly!Y$21+$BQ131*Assembly!Y$22+$BR131*Assembly!Y$23+$BS131*Assembly!Y$24</f>
        <v>#VALUE!</v>
      </c>
      <c r="CC131" s="165" t="e">
        <f t="shared" si="8"/>
        <v>#VALUE!</v>
      </c>
      <c r="CD131" s="136" t="e">
        <f t="shared" si="9"/>
        <v>#VALUE!</v>
      </c>
      <c r="CE131" s="184" t="e">
        <f>$AY131*Assembly!AC$4+$AZ131*Assembly!AC$5+$BA131*Assembly!AC$6+$BB131*Assembly!AC$7+$BC131*Assembly!AC$8+$BD131*Assembly!AC$9+$BE131*Assembly!AC$10+$BF131*Assembly!AC$11+$BG131*Assembly!AC$12+$BH131*Assembly!AC$13+$BI131*Assembly!AC$14+$BJ131*Assembly!AC$15+$BK131*Assembly!AC$16+$BL131*Assembly!AC$17+$BM131*Assembly!AC$18+$BN131*Assembly!AC$19+$BO131*Assembly!AC$20+$BP131*Assembly!AC$21+$BQ131*Assembly!AC$22+$BR131*Assembly!AC$23+$BS131*Assembly!AC$24</f>
        <v>#VALUE!</v>
      </c>
      <c r="CF131" s="208" t="e">
        <f>$AY131*Assembly!M$4+$AZ131*Assembly!M$5+$BA131*Assembly!M$6+$BB131*Assembly!M$7+$BC131*Assembly!M$8+$BD131*Assembly!M$9+$BE131*Assembly!M$10+$BF131*Assembly!M$11+$BG131*Assembly!M$12+$BH131*Assembly!M$13+$BI131*Assembly!M$14+$BJ131*Assembly!M$15+$BK131*Assembly!M$16+$BL131*Assembly!M$17+$BM131*Assembly!M$18+$BN131*Assembly!M$19+$BO131*Assembly!M$20+$BP131*Assembly!M$21+$BQ131*Assembly!M$22+$BR131*Assembly!M$23+$BS131*Assembly!M$24</f>
        <v>#VALUE!</v>
      </c>
      <c r="CG131" s="208" t="e">
        <f>$AY131*Assembly!N$4+$AZ131*Assembly!N$5+$BA131*Assembly!N$6+$BB131*Assembly!N$7+$BC131*Assembly!N$8+$BD131*Assembly!N$9+$BE131*Assembly!N$10+$BF131*Assembly!N$11+$BG131*Assembly!N$12+$BH131*Assembly!N$13+$BI131*Assembly!N$14+$BJ131*Assembly!N$15+$BK131*Assembly!N$16+$BL131*Assembly!N$17+$BM131*Assembly!N$18+$BN131*Assembly!N$19+$BO131*Assembly!N$20+$BP131*Assembly!N$21+$BQ131*Assembly!N$22+$BR131*Assembly!N$23+$BS131*Assembly!N$24</f>
        <v>#VALUE!</v>
      </c>
      <c r="CH131" s="208" t="e">
        <f>$AY131*Assembly!O$4+$AZ131*Assembly!O$5+$BA131*Assembly!O$6+$BB131*Assembly!O$7+$BC131*Assembly!O$8+$BD131*Assembly!O$9+$BE131*Assembly!O$10+$BF131*Assembly!O$11+$BG131*Assembly!O$12+$BH131*Assembly!O$13+$BI131*Assembly!O$14+$BJ131*Assembly!O$15+$BK131*Assembly!O$16+$BL131*Assembly!O$17+$BM131*Assembly!O$18+$BN131*Assembly!O$19+$BO131*Assembly!O$20+$BP131*Assembly!O$21+$BQ131*Assembly!O$22+$BR131*Assembly!O$23+$BS131*Assembly!O$24</f>
        <v>#VALUE!</v>
      </c>
      <c r="CI131" s="203" t="e">
        <f>$AY131*Assembly!P$4+$AZ131*Assembly!P$5+$BA131*Assembly!P$6+$BB131*Assembly!P$7+$BC131*Assembly!P$8+$BD131*Assembly!P$9+$BE131*Assembly!P$10+$BF131*Assembly!P$11+$BG131*Assembly!P$12+$BH131*Assembly!P$13+$BI131*Assembly!P$14+$BJ131*Assembly!P$15+$BK131*Assembly!P$16+$BL131*Assembly!P$17+$BM131*Assembly!P$18+$BN131*Assembly!P$19+$BO131*Assembly!P$20+$BP131*Assembly!P$21+$BQ131*Assembly!P$22+$BR131*Assembly!P$23+$BS131*Assembly!P$24</f>
        <v>#VALUE!</v>
      </c>
      <c r="CJ131" s="203" t="e">
        <f>$AY131*Assembly!Q$4+$AZ131*Assembly!Q$5+$BA131*Assembly!Q$6+$BB131*Assembly!Q$7+$BC131*Assembly!Q$8+$BD131*Assembly!Q$9+$BE131*Assembly!Q$10+$BF131*Assembly!Q$11+$BG131*Assembly!Q$12+$BH131*Assembly!Q$13+$BI131*Assembly!Q$14+$BJ131*Assembly!Q$15+$BK131*Assembly!Q$16+$BL131*Assembly!Q$17+$BM131*Assembly!Q$18+$BN131*Assembly!Q$19+$BO131*Assembly!Q$20+$BP131*Assembly!Q$21+$BQ131*Assembly!Q$22+$BR131*Assembly!Q$23+$BS131*Assembly!Q$24</f>
        <v>#VALUE!</v>
      </c>
      <c r="CK131" s="208" t="e">
        <f>$AY131*Assembly!R$4+$AZ131*Assembly!R$5+$BA131*Assembly!R$6+$BB131*Assembly!R$7+$BC131*Assembly!R$8+$BD131*Assembly!R$9+$BE131*Assembly!R$10+$BF131*Assembly!R$11+$BG131*Assembly!R$12+$BH131*Assembly!R$13+$BI131*Assembly!R$14+$BJ131*Assembly!R$15+$BK131*Assembly!R$16+$BL131*Assembly!R$17+$BM131*Assembly!R$18+$BN131*Assembly!R$19+$BO131*Assembly!R$20+$BP131*Assembly!R$21+$BQ131*Assembly!R$22+$BR131*Assembly!R$23+$BS131*Assembly!R$24</f>
        <v>#VALUE!</v>
      </c>
      <c r="CL131" s="203" t="e">
        <f>$AY131*Assembly!S$4+$AZ131*Assembly!S$5+$BA131*Assembly!S$6+$BB131*Assembly!S$7+$BC131*Assembly!S$8+$BD131*Assembly!S$9+$BE131*Assembly!S$10+$BF131*Assembly!S$11+$BG131*Assembly!S$12+$BH131*Assembly!S$13+$BI131*Assembly!S$14+$BJ131*Assembly!S$15+$BK131*Assembly!S$16+$BL131*Assembly!S$17+$BM131*Assembly!S$18+$BN131*Assembly!S$19+$BO131*Assembly!S$20+$BP131*Assembly!S$21+$BQ131*Assembly!S$22+$BR131*Assembly!S$23+$BS131*Assembly!S$24</f>
        <v>#VALUE!</v>
      </c>
      <c r="CM131" s="203" t="e">
        <f>$AY131*Assembly!T$4+$AZ131*Assembly!T$5+$BA131*Assembly!T$6+$BB131*Assembly!T$7+$BC131*Assembly!T$8+$BD131*Assembly!T$9+$BE131*Assembly!T$10+$BF131*Assembly!T$11+$BG131*Assembly!T$12+$BH131*Assembly!T$13+$BI131*Assembly!T$14+$BJ131*Assembly!T$15+$BK131*Assembly!T$16+$BL131*Assembly!T$17+$BM131*Assembly!T$18+$BN131*Assembly!T$19+$BO131*Assembly!T$20+$BP131*Assembly!T$21+$BQ131*Assembly!T$22+$BR131*Assembly!T$23+$BS131*Assembly!T$24</f>
        <v>#VALUE!</v>
      </c>
      <c r="CN131" s="203" t="e">
        <f>$AY131*Assembly!U$4+$AZ131*Assembly!U$5+$BA131*Assembly!U$6+$BB131*Assembly!U$7+$BC131*Assembly!U$8+$BD131*Assembly!U$9+$BE131*Assembly!U$10+$BF131*Assembly!U$11+$BG131*Assembly!U$12+$BH131*Assembly!U$13+$BI131*Assembly!U$14+$BJ131*Assembly!U$15+$BK131*Assembly!U$16+$BL131*Assembly!U$17+$BM131*Assembly!U$18+$BN131*Assembly!U$19+$BO131*Assembly!U$20+$BP131*Assembly!U$21+$BQ131*Assembly!U$22+$BR131*Assembly!U$23+$BS131*Assembly!U$24</f>
        <v>#VALUE!</v>
      </c>
      <c r="CO131" s="208" t="e">
        <f>$AY131*Assembly!V$4+$AZ131*Assembly!V$5+$BA131*Assembly!V$6+$BB131*Assembly!V$7+$BC131*Assembly!V$8+$BD131*Assembly!V$9+$BE131*Assembly!V$10+$BF131*Assembly!V$11+$BG131*Assembly!V$12+$BH131*Assembly!V$13+$BI131*Assembly!V$14+$BJ131*Assembly!V$15+$BK131*Assembly!V$16+$BL131*Assembly!V$17+$BM131*Assembly!V$18+$BN131*Assembly!V$19+$BO131*Assembly!V$20+$BP131*Assembly!V$21+$BQ131*Assembly!V$22+$BR131*Assembly!V$23+$BS131*Assembly!V$24</f>
        <v>#VALUE!</v>
      </c>
      <c r="CP131" s="208" t="e">
        <f>CF131*Refining!$F$3</f>
        <v>#VALUE!</v>
      </c>
      <c r="CQ131" s="208" t="e">
        <f>CG131*Refining!$F$4</f>
        <v>#VALUE!</v>
      </c>
      <c r="CR131" s="208" t="e">
        <f>CH131*Refining!$F$5</f>
        <v>#VALUE!</v>
      </c>
      <c r="CS131" s="208" t="e">
        <f>CI131*Refining!$F$6</f>
        <v>#VALUE!</v>
      </c>
      <c r="CT131" s="208" t="e">
        <f>CJ131*Refining!$F$7</f>
        <v>#VALUE!</v>
      </c>
      <c r="CU131" s="208" t="e">
        <f>CK131*Refining!$F$8</f>
        <v>#VALUE!</v>
      </c>
      <c r="CV131" s="208" t="e">
        <f>CL131*Refining!$F$9</f>
        <v>#VALUE!</v>
      </c>
      <c r="CW131" s="208" t="e">
        <f>CM131*Refining!$F$10</f>
        <v>#VALUE!</v>
      </c>
      <c r="CX131" s="208" t="e">
        <f>CN131*Refining!$F$11</f>
        <v>#VALUE!</v>
      </c>
      <c r="CY131" s="208" t="e">
        <f>CO131*Refining!$F$12</f>
        <v>#VALUE!</v>
      </c>
      <c r="CZ131" s="190" t="e">
        <f t="shared" ref="CZ131:DS131" si="529">IF(CF131 = 0, "", CF131)</f>
        <v>#VALUE!</v>
      </c>
      <c r="DA131" s="197" t="e">
        <f t="shared" si="529"/>
        <v>#VALUE!</v>
      </c>
      <c r="DB131" s="191" t="e">
        <f t="shared" si="529"/>
        <v>#VALUE!</v>
      </c>
      <c r="DC131" s="191" t="e">
        <f t="shared" si="529"/>
        <v>#VALUE!</v>
      </c>
      <c r="DD131" s="193" t="e">
        <f t="shared" si="529"/>
        <v>#VALUE!</v>
      </c>
      <c r="DE131" s="191" t="e">
        <f t="shared" si="529"/>
        <v>#VALUE!</v>
      </c>
      <c r="DF131" s="193" t="e">
        <f t="shared" si="529"/>
        <v>#VALUE!</v>
      </c>
      <c r="DG131" s="193" t="e">
        <f t="shared" si="529"/>
        <v>#VALUE!</v>
      </c>
      <c r="DH131" s="191" t="e">
        <f t="shared" si="529"/>
        <v>#VALUE!</v>
      </c>
      <c r="DI131" s="195" t="e">
        <f t="shared" si="529"/>
        <v>#VALUE!</v>
      </c>
      <c r="DJ131" s="190" t="e">
        <f t="shared" si="529"/>
        <v>#VALUE!</v>
      </c>
      <c r="DK131" s="197" t="e">
        <f t="shared" si="529"/>
        <v>#VALUE!</v>
      </c>
      <c r="DL131" s="191" t="e">
        <f t="shared" si="529"/>
        <v>#VALUE!</v>
      </c>
      <c r="DM131" s="191" t="e">
        <f t="shared" si="529"/>
        <v>#VALUE!</v>
      </c>
      <c r="DN131" s="193" t="e">
        <f t="shared" si="529"/>
        <v>#VALUE!</v>
      </c>
      <c r="DO131" s="191" t="e">
        <f t="shared" si="529"/>
        <v>#VALUE!</v>
      </c>
      <c r="DP131" s="191" t="e">
        <f t="shared" si="529"/>
        <v>#VALUE!</v>
      </c>
      <c r="DQ131" s="191" t="e">
        <f t="shared" si="529"/>
        <v>#VALUE!</v>
      </c>
      <c r="DR131" s="191" t="e">
        <f t="shared" si="529"/>
        <v>#VALUE!</v>
      </c>
      <c r="DS131" s="195" t="e">
        <f t="shared" si="529"/>
        <v>#VALUE!</v>
      </c>
      <c r="DT131" s="190" t="e">
        <f t="shared" si="11"/>
        <v>#VALUE!</v>
      </c>
      <c r="DU131" s="197" t="e">
        <f t="shared" si="12"/>
        <v>#VALUE!</v>
      </c>
      <c r="DV131" s="165" t="e">
        <f>CZ131*'Ores &amp; Ingots'!$C$3+DA131*'Ores &amp; Ingots'!$C$4+DB131*'Ores &amp; Ingots'!$C$5+DC131*'Ores &amp; Ingots'!$C$6+DD131*'Ores &amp; Ingots'!$C$7+DE131*'Ores &amp; Ingots'!$C$8+DF131*'Ores &amp; Ingots'!$C$9+DG131*'Ores &amp; Ingots'!$C$10+DH131*'Ores &amp; Ingots'!$C$11+DI131*'Ores &amp; Ingots'!$C$12</f>
        <v>#VALUE!</v>
      </c>
      <c r="DW131" s="165" t="e">
        <f>DJ131*'Ores &amp; Ingots'!$B$3+DK131*'Ores &amp; Ingots'!$B$4+DL131*'Ores &amp; Ingots'!$B$5+DM131*'Ores &amp; Ingots'!$B$6+DN131*'Ores &amp; Ingots'!$B$7+DO131*'Ores &amp; Ingots'!$B$8+DP131*'Ores &amp; Ingots'!$B$9+DQ131*'Ores &amp; Ingots'!$B$10+DR131*'Ores &amp; Ingots'!$B$11+DS131*'Ores &amp; Ingots'!$B$12</f>
        <v>#VALUE!</v>
      </c>
      <c r="DX131" s="197" t="e">
        <f>CZ131*Refining!$G$3+DA131*Refining!$G$4+DB131*Refining!$G$5+DC131*Refining!$G$6+DD131*Refining!$G$7+DE131*Refining!$G$8+DF131*Refining!$G$9+DG131*Refining!$G$10+DH131*Refining!$G$11+DI131*Refining!$G$12</f>
        <v>#VALUE!</v>
      </c>
      <c r="DY131" s="197" t="e">
        <f t="shared" si="13"/>
        <v>#VALUE!</v>
      </c>
      <c r="DZ131" s="199" t="e">
        <f t="shared" si="14"/>
        <v>#VALUE!</v>
      </c>
      <c r="EA131" s="190" t="e">
        <f t="shared" si="15"/>
        <v>#VALUE!</v>
      </c>
      <c r="EB131" s="200" t="e">
        <f t="shared" ref="EB131:EC131" si="530">EA131/60</f>
        <v>#VALUE!</v>
      </c>
      <c r="EC131" s="200" t="e">
        <f t="shared" si="530"/>
        <v>#VALUE!</v>
      </c>
      <c r="ED131" s="190" t="e">
        <f t="shared" si="17"/>
        <v>#VALUE!</v>
      </c>
      <c r="EE131" s="200" t="e">
        <f t="shared" ref="EE131:EF131" si="531">ED131/1000</f>
        <v>#VALUE!</v>
      </c>
      <c r="EF131" s="201" t="e">
        <f t="shared" si="531"/>
        <v>#VALUE!</v>
      </c>
      <c r="EG131" s="136" t="e">
        <f t="shared" si="19"/>
        <v>#VALUE!</v>
      </c>
      <c r="EH131" s="138" t="e">
        <f t="shared" si="20"/>
        <v>#VALUE!</v>
      </c>
      <c r="EI131" s="133" t="s">
        <v>28</v>
      </c>
    </row>
    <row r="132" spans="1:139" ht="12.75" x14ac:dyDescent="0.2">
      <c r="A132" s="864"/>
      <c r="B132" s="135" t="s">
        <v>347</v>
      </c>
      <c r="C132" s="137" t="s">
        <v>155</v>
      </c>
      <c r="D132" s="137">
        <v>1</v>
      </c>
      <c r="E132" s="137">
        <v>1</v>
      </c>
      <c r="F132" s="137">
        <v>1</v>
      </c>
      <c r="G132" s="141">
        <f t="shared" si="0"/>
        <v>0.125</v>
      </c>
      <c r="H132" s="142">
        <v>3</v>
      </c>
      <c r="I132" s="142">
        <v>3</v>
      </c>
      <c r="J132" s="144">
        <f>H132/Main!$D$9</f>
        <v>0.6</v>
      </c>
      <c r="K132" s="144">
        <f>I132/Main!$D$10</f>
        <v>1.5</v>
      </c>
      <c r="L132" s="144">
        <f t="shared" si="1"/>
        <v>2.5</v>
      </c>
      <c r="M132" s="144">
        <v>1</v>
      </c>
      <c r="N132" s="306" t="s">
        <v>28</v>
      </c>
      <c r="O132" s="294"/>
      <c r="P132" s="150"/>
      <c r="Q132" s="153"/>
      <c r="R132" s="150"/>
      <c r="S132" s="155"/>
      <c r="T132" s="155"/>
      <c r="U132" s="150"/>
      <c r="V132" s="150"/>
      <c r="W132" s="155"/>
      <c r="X132" s="155"/>
      <c r="Y132" s="150"/>
      <c r="Z132" s="150"/>
      <c r="AA132" s="150"/>
      <c r="AB132" s="150"/>
      <c r="AC132" s="370"/>
      <c r="AD132" s="165">
        <v>0</v>
      </c>
      <c r="AE132" s="165">
        <v>1</v>
      </c>
      <c r="AF132" s="165">
        <v>0</v>
      </c>
      <c r="AG132" s="165">
        <v>0</v>
      </c>
      <c r="AH132" s="171">
        <v>1</v>
      </c>
      <c r="AI132" s="165">
        <v>0</v>
      </c>
      <c r="AJ132" s="165">
        <v>1</v>
      </c>
      <c r="AK132" s="165">
        <v>0</v>
      </c>
      <c r="AL132" s="165">
        <v>0</v>
      </c>
      <c r="AM132" s="165">
        <v>0</v>
      </c>
      <c r="AN132" s="165">
        <v>0</v>
      </c>
      <c r="AO132" s="165">
        <v>0</v>
      </c>
      <c r="AP132" s="165">
        <v>0</v>
      </c>
      <c r="AQ132" s="165">
        <v>0</v>
      </c>
      <c r="AR132" s="165">
        <v>0</v>
      </c>
      <c r="AS132" s="165">
        <v>0</v>
      </c>
      <c r="AT132" s="165">
        <v>0</v>
      </c>
      <c r="AU132" s="165">
        <v>0</v>
      </c>
      <c r="AV132" s="165">
        <v>0</v>
      </c>
      <c r="AW132" s="165">
        <v>0</v>
      </c>
      <c r="AX132" s="165">
        <v>0</v>
      </c>
      <c r="AY132" s="162" t="str">
        <f t="shared" ref="AY132:BS132" si="532">IF(AD132 = 0, "", AD132)</f>
        <v/>
      </c>
      <c r="AZ132" s="165">
        <f t="shared" si="532"/>
        <v>1</v>
      </c>
      <c r="BA132" s="163" t="str">
        <f t="shared" si="532"/>
        <v/>
      </c>
      <c r="BB132" s="163" t="str">
        <f t="shared" si="532"/>
        <v/>
      </c>
      <c r="BC132" s="171">
        <f t="shared" si="532"/>
        <v>1</v>
      </c>
      <c r="BD132" s="163" t="str">
        <f t="shared" si="532"/>
        <v/>
      </c>
      <c r="BE132" s="165">
        <f t="shared" si="532"/>
        <v>1</v>
      </c>
      <c r="BF132" s="163" t="str">
        <f t="shared" si="532"/>
        <v/>
      </c>
      <c r="BG132" s="163" t="str">
        <f t="shared" si="532"/>
        <v/>
      </c>
      <c r="BH132" s="163" t="str">
        <f t="shared" si="532"/>
        <v/>
      </c>
      <c r="BI132" s="163" t="str">
        <f t="shared" si="532"/>
        <v/>
      </c>
      <c r="BJ132" s="163" t="str">
        <f t="shared" si="532"/>
        <v/>
      </c>
      <c r="BK132" s="163" t="str">
        <f t="shared" si="532"/>
        <v/>
      </c>
      <c r="BL132" s="163" t="str">
        <f t="shared" si="532"/>
        <v/>
      </c>
      <c r="BM132" s="163" t="str">
        <f t="shared" si="532"/>
        <v/>
      </c>
      <c r="BN132" s="163" t="str">
        <f t="shared" si="532"/>
        <v/>
      </c>
      <c r="BO132" s="163" t="str">
        <f t="shared" si="532"/>
        <v/>
      </c>
      <c r="BP132" s="163" t="str">
        <f t="shared" si="532"/>
        <v/>
      </c>
      <c r="BQ132" s="163" t="str">
        <f t="shared" si="532"/>
        <v/>
      </c>
      <c r="BR132" s="163" t="str">
        <f t="shared" si="532"/>
        <v/>
      </c>
      <c r="BS132" s="173" t="str">
        <f t="shared" si="532"/>
        <v/>
      </c>
      <c r="BT132" s="175" t="e">
        <f>$AY132*Assembly!Z$4+$AZ132*Assembly!Z$5+$BA132*Assembly!Z$6+$BB132*Assembly!Z$7+$BC132*Assembly!Z$8+$BD132*Assembly!Z$9+$BE132*Assembly!Z$10+$BF132*Assembly!Z$11+$BG132*Assembly!Z$12+$BH132*Assembly!Z$13+$BI132*Assembly!Z$14+$BJ132*Assembly!Z$15+$BK132*Assembly!Z$16+$BL132*Assembly!Z$17+$BM132*Assembly!Z$18+$BN132*Assembly!Z$19+$BO132*Assembly!Z$20+$BP132*Assembly!Z$21+$BQ132*Assembly!Z$22+$BR132*Assembly!Z$23+$BS132*Assembly!Z$24</f>
        <v>#VALUE!</v>
      </c>
      <c r="BU132" s="165" t="e">
        <f t="shared" si="3"/>
        <v>#VALUE!</v>
      </c>
      <c r="BV132" s="176"/>
      <c r="BW132" s="165" t="e">
        <f>$AY132*Assembly!AD$4+$AZ132*Assembly!AD$5+$BA132*Assembly!AD$6+$BB132*Assembly!AD$7+$BC132*Assembly!AD$8+$BD132*Assembly!AD$9+$BE132*Assembly!AD$10+$BF132*Assembly!AD$11+$BG132*Assembly!AD$12+$BH132*Assembly!AD$13+$BI132*Assembly!AD$14+$BJ132*Assembly!AD$15+$BK132*Assembly!AD$16+$BL132*Assembly!AD$17+$BM132*Assembly!AD$18+$BN132*Assembly!AD$19+$BO132*Assembly!AD$20+$BP132*Assembly!AD$21+$BQ132*Assembly!AD$22+$BR132*Assembly!AD$23+$BS132*Assembly!AD$24</f>
        <v>#VALUE!</v>
      </c>
      <c r="BX132" s="180" t="e">
        <f t="shared" si="4"/>
        <v>#VALUE!</v>
      </c>
      <c r="BY132" s="181" t="e">
        <f t="shared" si="5"/>
        <v>#VALUE!</v>
      </c>
      <c r="BZ132" s="182" t="e">
        <f t="shared" si="6"/>
        <v>#VALUE!</v>
      </c>
      <c r="CA132" s="181" t="e">
        <f t="shared" si="7"/>
        <v>#VALUE!</v>
      </c>
      <c r="CB132" s="165" t="e">
        <f>$AY132*Assembly!Y$4+$AZ132*Assembly!Y$5+$BA132*Assembly!Y$6+$BB132*Assembly!Y$7+$BC132*Assembly!Y$8+$BD132*Assembly!Y$9+$BE132*Assembly!Y$10+$BF132*Assembly!Y$11+$BG132*Assembly!Y$12+$BH132*Assembly!Y$13+$BI132*Assembly!Y$14+$BJ132*Assembly!Y$15+$BK132*Assembly!Y$16+$BL132*Assembly!Y$17+$BM132*Assembly!Y$18+$BN132*Assembly!Y$19+$BO132*Assembly!Y$20+$BP132*Assembly!Y$21+$BQ132*Assembly!Y$22+$BR132*Assembly!Y$23+$BS132*Assembly!Y$24</f>
        <v>#VALUE!</v>
      </c>
      <c r="CC132" s="165" t="e">
        <f t="shared" si="8"/>
        <v>#VALUE!</v>
      </c>
      <c r="CD132" s="136" t="e">
        <f t="shared" si="9"/>
        <v>#VALUE!</v>
      </c>
      <c r="CE132" s="184" t="e">
        <f>$AY132*Assembly!AC$4+$AZ132*Assembly!AC$5+$BA132*Assembly!AC$6+$BB132*Assembly!AC$7+$BC132*Assembly!AC$8+$BD132*Assembly!AC$9+$BE132*Assembly!AC$10+$BF132*Assembly!AC$11+$BG132*Assembly!AC$12+$BH132*Assembly!AC$13+$BI132*Assembly!AC$14+$BJ132*Assembly!AC$15+$BK132*Assembly!AC$16+$BL132*Assembly!AC$17+$BM132*Assembly!AC$18+$BN132*Assembly!AC$19+$BO132*Assembly!AC$20+$BP132*Assembly!AC$21+$BQ132*Assembly!AC$22+$BR132*Assembly!AC$23+$BS132*Assembly!AC$24</f>
        <v>#VALUE!</v>
      </c>
      <c r="CF132" s="153" t="e">
        <f>$AY132*Assembly!M$4+$AZ132*Assembly!M$5+$BA132*Assembly!M$6+$BB132*Assembly!M$7+$BC132*Assembly!M$8+$BD132*Assembly!M$9+$BE132*Assembly!M$10+$BF132*Assembly!M$11+$BG132*Assembly!M$12+$BH132*Assembly!M$13+$BI132*Assembly!M$14+$BJ132*Assembly!M$15+$BK132*Assembly!M$16+$BL132*Assembly!M$17+$BM132*Assembly!M$18+$BN132*Assembly!M$19+$BO132*Assembly!M$20+$BP132*Assembly!M$21+$BQ132*Assembly!M$22+$BR132*Assembly!M$23+$BS132*Assembly!M$24</f>
        <v>#VALUE!</v>
      </c>
      <c r="CG132" s="153" t="e">
        <f>$AY132*Assembly!N$4+$AZ132*Assembly!N$5+$BA132*Assembly!N$6+$BB132*Assembly!N$7+$BC132*Assembly!N$8+$BD132*Assembly!N$9+$BE132*Assembly!N$10+$BF132*Assembly!N$11+$BG132*Assembly!N$12+$BH132*Assembly!N$13+$BI132*Assembly!N$14+$BJ132*Assembly!N$15+$BK132*Assembly!N$16+$BL132*Assembly!N$17+$BM132*Assembly!N$18+$BN132*Assembly!N$19+$BO132*Assembly!N$20+$BP132*Assembly!N$21+$BQ132*Assembly!N$22+$BR132*Assembly!N$23+$BS132*Assembly!N$24</f>
        <v>#VALUE!</v>
      </c>
      <c r="CH132" s="153" t="e">
        <f>$AY132*Assembly!O$4+$AZ132*Assembly!O$5+$BA132*Assembly!O$6+$BB132*Assembly!O$7+$BC132*Assembly!O$8+$BD132*Assembly!O$9+$BE132*Assembly!O$10+$BF132*Assembly!O$11+$BG132*Assembly!O$12+$BH132*Assembly!O$13+$BI132*Assembly!O$14+$BJ132*Assembly!O$15+$BK132*Assembly!O$16+$BL132*Assembly!O$17+$BM132*Assembly!O$18+$BN132*Assembly!O$19+$BO132*Assembly!O$20+$BP132*Assembly!O$21+$BQ132*Assembly!O$22+$BR132*Assembly!O$23+$BS132*Assembly!O$24</f>
        <v>#VALUE!</v>
      </c>
      <c r="CI132" s="142" t="e">
        <f>$AY132*Assembly!P$4+$AZ132*Assembly!P$5+$BA132*Assembly!P$6+$BB132*Assembly!P$7+$BC132*Assembly!P$8+$BD132*Assembly!P$9+$BE132*Assembly!P$10+$BF132*Assembly!P$11+$BG132*Assembly!P$12+$BH132*Assembly!P$13+$BI132*Assembly!P$14+$BJ132*Assembly!P$15+$BK132*Assembly!P$16+$BL132*Assembly!P$17+$BM132*Assembly!P$18+$BN132*Assembly!P$19+$BO132*Assembly!P$20+$BP132*Assembly!P$21+$BQ132*Assembly!P$22+$BR132*Assembly!P$23+$BS132*Assembly!P$24</f>
        <v>#VALUE!</v>
      </c>
      <c r="CJ132" s="142" t="e">
        <f>$AY132*Assembly!Q$4+$AZ132*Assembly!Q$5+$BA132*Assembly!Q$6+$BB132*Assembly!Q$7+$BC132*Assembly!Q$8+$BD132*Assembly!Q$9+$BE132*Assembly!Q$10+$BF132*Assembly!Q$11+$BG132*Assembly!Q$12+$BH132*Assembly!Q$13+$BI132*Assembly!Q$14+$BJ132*Assembly!Q$15+$BK132*Assembly!Q$16+$BL132*Assembly!Q$17+$BM132*Assembly!Q$18+$BN132*Assembly!Q$19+$BO132*Assembly!Q$20+$BP132*Assembly!Q$21+$BQ132*Assembly!Q$22+$BR132*Assembly!Q$23+$BS132*Assembly!Q$24</f>
        <v>#VALUE!</v>
      </c>
      <c r="CK132" s="153" t="e">
        <f>$AY132*Assembly!R$4+$AZ132*Assembly!R$5+$BA132*Assembly!R$6+$BB132*Assembly!R$7+$BC132*Assembly!R$8+$BD132*Assembly!R$9+$BE132*Assembly!R$10+$BF132*Assembly!R$11+$BG132*Assembly!R$12+$BH132*Assembly!R$13+$BI132*Assembly!R$14+$BJ132*Assembly!R$15+$BK132*Assembly!R$16+$BL132*Assembly!R$17+$BM132*Assembly!R$18+$BN132*Assembly!R$19+$BO132*Assembly!R$20+$BP132*Assembly!R$21+$BQ132*Assembly!R$22+$BR132*Assembly!R$23+$BS132*Assembly!R$24</f>
        <v>#VALUE!</v>
      </c>
      <c r="CL132" s="142" t="e">
        <f>$AY132*Assembly!S$4+$AZ132*Assembly!S$5+$BA132*Assembly!S$6+$BB132*Assembly!S$7+$BC132*Assembly!S$8+$BD132*Assembly!S$9+$BE132*Assembly!S$10+$BF132*Assembly!S$11+$BG132*Assembly!S$12+$BH132*Assembly!S$13+$BI132*Assembly!S$14+$BJ132*Assembly!S$15+$BK132*Assembly!S$16+$BL132*Assembly!S$17+$BM132*Assembly!S$18+$BN132*Assembly!S$19+$BO132*Assembly!S$20+$BP132*Assembly!S$21+$BQ132*Assembly!S$22+$BR132*Assembly!S$23+$BS132*Assembly!S$24</f>
        <v>#VALUE!</v>
      </c>
      <c r="CM132" s="142" t="e">
        <f>$AY132*Assembly!T$4+$AZ132*Assembly!T$5+$BA132*Assembly!T$6+$BB132*Assembly!T$7+$BC132*Assembly!T$8+$BD132*Assembly!T$9+$BE132*Assembly!T$10+$BF132*Assembly!T$11+$BG132*Assembly!T$12+$BH132*Assembly!T$13+$BI132*Assembly!T$14+$BJ132*Assembly!T$15+$BK132*Assembly!T$16+$BL132*Assembly!T$17+$BM132*Assembly!T$18+$BN132*Assembly!T$19+$BO132*Assembly!T$20+$BP132*Assembly!T$21+$BQ132*Assembly!T$22+$BR132*Assembly!T$23+$BS132*Assembly!T$24</f>
        <v>#VALUE!</v>
      </c>
      <c r="CN132" s="142" t="e">
        <f>$AY132*Assembly!U$4+$AZ132*Assembly!U$5+$BA132*Assembly!U$6+$BB132*Assembly!U$7+$BC132*Assembly!U$8+$BD132*Assembly!U$9+$BE132*Assembly!U$10+$BF132*Assembly!U$11+$BG132*Assembly!U$12+$BH132*Assembly!U$13+$BI132*Assembly!U$14+$BJ132*Assembly!U$15+$BK132*Assembly!U$16+$BL132*Assembly!U$17+$BM132*Assembly!U$18+$BN132*Assembly!U$19+$BO132*Assembly!U$20+$BP132*Assembly!U$21+$BQ132*Assembly!U$22+$BR132*Assembly!U$23+$BS132*Assembly!U$24</f>
        <v>#VALUE!</v>
      </c>
      <c r="CO132" s="153" t="e">
        <f>$AY132*Assembly!V$4+$AZ132*Assembly!V$5+$BA132*Assembly!V$6+$BB132*Assembly!V$7+$BC132*Assembly!V$8+$BD132*Assembly!V$9+$BE132*Assembly!V$10+$BF132*Assembly!V$11+$BG132*Assembly!V$12+$BH132*Assembly!V$13+$BI132*Assembly!V$14+$BJ132*Assembly!V$15+$BK132*Assembly!V$16+$BL132*Assembly!V$17+$BM132*Assembly!V$18+$BN132*Assembly!V$19+$BO132*Assembly!V$20+$BP132*Assembly!V$21+$BQ132*Assembly!V$22+$BR132*Assembly!V$23+$BS132*Assembly!V$24</f>
        <v>#VALUE!</v>
      </c>
      <c r="CP132" s="153" t="e">
        <f>CF132*Refining!$F$3</f>
        <v>#VALUE!</v>
      </c>
      <c r="CQ132" s="153" t="e">
        <f>CG132*Refining!$F$4</f>
        <v>#VALUE!</v>
      </c>
      <c r="CR132" s="153" t="e">
        <f>CH132*Refining!$F$5</f>
        <v>#VALUE!</v>
      </c>
      <c r="CS132" s="153" t="e">
        <f>CI132*Refining!$F$6</f>
        <v>#VALUE!</v>
      </c>
      <c r="CT132" s="153" t="e">
        <f>CJ132*Refining!$F$7</f>
        <v>#VALUE!</v>
      </c>
      <c r="CU132" s="153" t="e">
        <f>CK132*Refining!$F$8</f>
        <v>#VALUE!</v>
      </c>
      <c r="CV132" s="153" t="e">
        <f>CL132*Refining!$F$9</f>
        <v>#VALUE!</v>
      </c>
      <c r="CW132" s="153" t="e">
        <f>CM132*Refining!$F$10</f>
        <v>#VALUE!</v>
      </c>
      <c r="CX132" s="153" t="e">
        <f>CN132*Refining!$F$11</f>
        <v>#VALUE!</v>
      </c>
      <c r="CY132" s="153" t="e">
        <f>CO132*Refining!$F$12</f>
        <v>#VALUE!</v>
      </c>
      <c r="CZ132" s="190" t="e">
        <f t="shared" ref="CZ132:DS132" si="533">IF(CF132 = 0, "", CF132)</f>
        <v>#VALUE!</v>
      </c>
      <c r="DA132" s="197" t="e">
        <f t="shared" si="533"/>
        <v>#VALUE!</v>
      </c>
      <c r="DB132" s="191" t="e">
        <f t="shared" si="533"/>
        <v>#VALUE!</v>
      </c>
      <c r="DC132" s="191" t="e">
        <f t="shared" si="533"/>
        <v>#VALUE!</v>
      </c>
      <c r="DD132" s="193" t="e">
        <f t="shared" si="533"/>
        <v>#VALUE!</v>
      </c>
      <c r="DE132" s="191" t="e">
        <f t="shared" si="533"/>
        <v>#VALUE!</v>
      </c>
      <c r="DF132" s="193" t="e">
        <f t="shared" si="533"/>
        <v>#VALUE!</v>
      </c>
      <c r="DG132" s="193" t="e">
        <f t="shared" si="533"/>
        <v>#VALUE!</v>
      </c>
      <c r="DH132" s="191" t="e">
        <f t="shared" si="533"/>
        <v>#VALUE!</v>
      </c>
      <c r="DI132" s="195" t="e">
        <f t="shared" si="533"/>
        <v>#VALUE!</v>
      </c>
      <c r="DJ132" s="190" t="e">
        <f t="shared" si="533"/>
        <v>#VALUE!</v>
      </c>
      <c r="DK132" s="197" t="e">
        <f t="shared" si="533"/>
        <v>#VALUE!</v>
      </c>
      <c r="DL132" s="191" t="e">
        <f t="shared" si="533"/>
        <v>#VALUE!</v>
      </c>
      <c r="DM132" s="191" t="e">
        <f t="shared" si="533"/>
        <v>#VALUE!</v>
      </c>
      <c r="DN132" s="193" t="e">
        <f t="shared" si="533"/>
        <v>#VALUE!</v>
      </c>
      <c r="DO132" s="191" t="e">
        <f t="shared" si="533"/>
        <v>#VALUE!</v>
      </c>
      <c r="DP132" s="191" t="e">
        <f t="shared" si="533"/>
        <v>#VALUE!</v>
      </c>
      <c r="DQ132" s="191" t="e">
        <f t="shared" si="533"/>
        <v>#VALUE!</v>
      </c>
      <c r="DR132" s="191" t="e">
        <f t="shared" si="533"/>
        <v>#VALUE!</v>
      </c>
      <c r="DS132" s="195" t="e">
        <f t="shared" si="533"/>
        <v>#VALUE!</v>
      </c>
      <c r="DT132" s="190" t="e">
        <f t="shared" si="11"/>
        <v>#VALUE!</v>
      </c>
      <c r="DU132" s="197" t="e">
        <f t="shared" si="12"/>
        <v>#VALUE!</v>
      </c>
      <c r="DV132" s="165" t="e">
        <f>CZ132*'Ores &amp; Ingots'!$C$3+DA132*'Ores &amp; Ingots'!$C$4+DB132*'Ores &amp; Ingots'!$C$5+DC132*'Ores &amp; Ingots'!$C$6+DD132*'Ores &amp; Ingots'!$C$7+DE132*'Ores &amp; Ingots'!$C$8+DF132*'Ores &amp; Ingots'!$C$9+DG132*'Ores &amp; Ingots'!$C$10+DH132*'Ores &amp; Ingots'!$C$11+DI132*'Ores &amp; Ingots'!$C$12</f>
        <v>#VALUE!</v>
      </c>
      <c r="DW132" s="165" t="e">
        <f>DJ132*'Ores &amp; Ingots'!$B$3+DK132*'Ores &amp; Ingots'!$B$4+DL132*'Ores &amp; Ingots'!$B$5+DM132*'Ores &amp; Ingots'!$B$6+DN132*'Ores &amp; Ingots'!$B$7+DO132*'Ores &amp; Ingots'!$B$8+DP132*'Ores &amp; Ingots'!$B$9+DQ132*'Ores &amp; Ingots'!$B$10+DR132*'Ores &amp; Ingots'!$B$11+DS132*'Ores &amp; Ingots'!$B$12</f>
        <v>#VALUE!</v>
      </c>
      <c r="DX132" s="197" t="e">
        <f>CZ132*Refining!$G$3+DA132*Refining!$G$4+DB132*Refining!$G$5+DC132*Refining!$G$6+DD132*Refining!$G$7+DE132*Refining!$G$8+DF132*Refining!$G$9+DG132*Refining!$G$10+DH132*Refining!$G$11+DI132*Refining!$G$12</f>
        <v>#VALUE!</v>
      </c>
      <c r="DY132" s="197" t="e">
        <f t="shared" si="13"/>
        <v>#VALUE!</v>
      </c>
      <c r="DZ132" s="199" t="e">
        <f t="shared" si="14"/>
        <v>#VALUE!</v>
      </c>
      <c r="EA132" s="190" t="e">
        <f t="shared" si="15"/>
        <v>#VALUE!</v>
      </c>
      <c r="EB132" s="200" t="e">
        <f t="shared" ref="EB132:EC132" si="534">EA132/60</f>
        <v>#VALUE!</v>
      </c>
      <c r="EC132" s="200" t="e">
        <f t="shared" si="534"/>
        <v>#VALUE!</v>
      </c>
      <c r="ED132" s="190" t="e">
        <f t="shared" si="17"/>
        <v>#VALUE!</v>
      </c>
      <c r="EE132" s="200" t="e">
        <f t="shared" ref="EE132:EF132" si="535">ED132/1000</f>
        <v>#VALUE!</v>
      </c>
      <c r="EF132" s="201" t="e">
        <f t="shared" si="535"/>
        <v>#VALUE!</v>
      </c>
      <c r="EG132" s="136" t="e">
        <f t="shared" si="19"/>
        <v>#VALUE!</v>
      </c>
      <c r="EH132" s="138" t="e">
        <f t="shared" si="20"/>
        <v>#VALUE!</v>
      </c>
      <c r="EI132" s="133" t="s">
        <v>28</v>
      </c>
    </row>
    <row r="133" spans="1:139" ht="12.75" x14ac:dyDescent="0.2">
      <c r="A133" s="864"/>
      <c r="B133" s="369" t="s">
        <v>351</v>
      </c>
      <c r="C133" s="137" t="s">
        <v>156</v>
      </c>
      <c r="D133" s="137">
        <v>1</v>
      </c>
      <c r="E133" s="137">
        <v>1</v>
      </c>
      <c r="F133" s="137">
        <v>1</v>
      </c>
      <c r="G133" s="202">
        <f t="shared" si="0"/>
        <v>15.625</v>
      </c>
      <c r="H133" s="203">
        <v>25</v>
      </c>
      <c r="I133" s="203">
        <v>25</v>
      </c>
      <c r="J133" s="204">
        <f>H133/Main!$D$9</f>
        <v>5</v>
      </c>
      <c r="K133" s="204">
        <f>I133/Main!$D$10</f>
        <v>12.5</v>
      </c>
      <c r="L133" s="204">
        <f t="shared" si="1"/>
        <v>2.5</v>
      </c>
      <c r="M133" s="204">
        <v>1</v>
      </c>
      <c r="N133" s="214">
        <v>2000</v>
      </c>
      <c r="O133" s="206">
        <v>2000</v>
      </c>
      <c r="P133" s="207"/>
      <c r="Q133" s="208">
        <v>6250</v>
      </c>
      <c r="R133" s="208">
        <f>Q133*Main!$D$6</f>
        <v>62500</v>
      </c>
      <c r="S133" s="209"/>
      <c r="T133" s="209"/>
      <c r="U133" s="207"/>
      <c r="V133" s="207"/>
      <c r="W133" s="209"/>
      <c r="X133" s="209"/>
      <c r="Y133" s="207"/>
      <c r="Z133" s="207"/>
      <c r="AA133" s="207"/>
      <c r="AB133" s="207"/>
      <c r="AC133" s="371" t="s">
        <v>240</v>
      </c>
      <c r="AD133" s="165">
        <v>45</v>
      </c>
      <c r="AE133" s="165">
        <v>0</v>
      </c>
      <c r="AF133" s="165">
        <v>12</v>
      </c>
      <c r="AG133" s="165">
        <v>0</v>
      </c>
      <c r="AH133" s="165">
        <v>50</v>
      </c>
      <c r="AI133" s="165">
        <v>0</v>
      </c>
      <c r="AJ133" s="165">
        <v>8</v>
      </c>
      <c r="AK133" s="171">
        <v>10</v>
      </c>
      <c r="AL133" s="165">
        <v>4</v>
      </c>
      <c r="AM133" s="165">
        <v>0</v>
      </c>
      <c r="AN133" s="165">
        <v>0</v>
      </c>
      <c r="AO133" s="165">
        <v>0</v>
      </c>
      <c r="AP133" s="165">
        <v>0</v>
      </c>
      <c r="AQ133" s="165">
        <v>0</v>
      </c>
      <c r="AR133" s="165">
        <v>0</v>
      </c>
      <c r="AS133" s="165">
        <v>0</v>
      </c>
      <c r="AT133" s="165">
        <v>0</v>
      </c>
      <c r="AU133" s="165">
        <v>0</v>
      </c>
      <c r="AV133" s="165">
        <v>0</v>
      </c>
      <c r="AW133" s="165">
        <v>0</v>
      </c>
      <c r="AX133" s="165">
        <v>0</v>
      </c>
      <c r="AY133" s="175">
        <f t="shared" ref="AY133:BS133" si="536">IF(AD133 = 0, "", AD133)</f>
        <v>45</v>
      </c>
      <c r="AZ133" s="163" t="str">
        <f t="shared" si="536"/>
        <v/>
      </c>
      <c r="BA133" s="165">
        <f t="shared" si="536"/>
        <v>12</v>
      </c>
      <c r="BB133" s="163" t="str">
        <f t="shared" si="536"/>
        <v/>
      </c>
      <c r="BC133" s="165">
        <f t="shared" si="536"/>
        <v>50</v>
      </c>
      <c r="BD133" s="163" t="str">
        <f t="shared" si="536"/>
        <v/>
      </c>
      <c r="BE133" s="165">
        <f t="shared" si="536"/>
        <v>8</v>
      </c>
      <c r="BF133" s="171">
        <f t="shared" si="536"/>
        <v>10</v>
      </c>
      <c r="BG133" s="165">
        <f t="shared" si="536"/>
        <v>4</v>
      </c>
      <c r="BH133" s="163" t="str">
        <f t="shared" si="536"/>
        <v/>
      </c>
      <c r="BI133" s="163" t="str">
        <f t="shared" si="536"/>
        <v/>
      </c>
      <c r="BJ133" s="163" t="str">
        <f t="shared" si="536"/>
        <v/>
      </c>
      <c r="BK133" s="163" t="str">
        <f t="shared" si="536"/>
        <v/>
      </c>
      <c r="BL133" s="163" t="str">
        <f t="shared" si="536"/>
        <v/>
      </c>
      <c r="BM133" s="163" t="str">
        <f t="shared" si="536"/>
        <v/>
      </c>
      <c r="BN133" s="163" t="str">
        <f t="shared" si="536"/>
        <v/>
      </c>
      <c r="BO133" s="163" t="str">
        <f t="shared" si="536"/>
        <v/>
      </c>
      <c r="BP133" s="163" t="str">
        <f t="shared" si="536"/>
        <v/>
      </c>
      <c r="BQ133" s="163" t="str">
        <f t="shared" si="536"/>
        <v/>
      </c>
      <c r="BR133" s="163" t="str">
        <f t="shared" si="536"/>
        <v/>
      </c>
      <c r="BS133" s="173" t="str">
        <f t="shared" si="536"/>
        <v/>
      </c>
      <c r="BT133" s="175" t="e">
        <f>$AY133*Assembly!Z$4+$AZ133*Assembly!Z$5+$BA133*Assembly!Z$6+$BB133*Assembly!Z$7+$BC133*Assembly!Z$8+$BD133*Assembly!Z$9+$BE133*Assembly!Z$10+$BF133*Assembly!Z$11+$BG133*Assembly!Z$12+$BH133*Assembly!Z$13+$BI133*Assembly!Z$14+$BJ133*Assembly!Z$15+$BK133*Assembly!Z$16+$BL133*Assembly!Z$17+$BM133*Assembly!Z$18+$BN133*Assembly!Z$19+$BO133*Assembly!Z$20+$BP133*Assembly!Z$21+$BQ133*Assembly!Z$22+$BR133*Assembly!Z$23+$BS133*Assembly!Z$24</f>
        <v>#VALUE!</v>
      </c>
      <c r="BU133" s="165" t="e">
        <f t="shared" si="3"/>
        <v>#VALUE!</v>
      </c>
      <c r="BV133" s="176" t="e">
        <f t="shared" ref="BV133:BV137" si="537">IF(R133 = "?", "?", R133/BT133)</f>
        <v>#VALUE!</v>
      </c>
      <c r="BW133" s="165" t="e">
        <f>$AY133*Assembly!AD$4+$AZ133*Assembly!AD$5+$BA133*Assembly!AD$6+$BB133*Assembly!AD$7+$BC133*Assembly!AD$8+$BD133*Assembly!AD$9+$BE133*Assembly!AD$10+$BF133*Assembly!AD$11+$BG133*Assembly!AD$12+$BH133*Assembly!AD$13+$BI133*Assembly!AD$14+$BJ133*Assembly!AD$15+$BK133*Assembly!AD$16+$BL133*Assembly!AD$17+$BM133*Assembly!AD$18+$BN133*Assembly!AD$19+$BO133*Assembly!AD$20+$BP133*Assembly!AD$21+$BQ133*Assembly!AD$22+$BR133*Assembly!AD$23+$BS133*Assembly!AD$24</f>
        <v>#VALUE!</v>
      </c>
      <c r="BX133" s="180" t="e">
        <f t="shared" si="4"/>
        <v>#VALUE!</v>
      </c>
      <c r="BY133" s="181" t="e">
        <f t="shared" si="5"/>
        <v>#VALUE!</v>
      </c>
      <c r="BZ133" s="182" t="e">
        <f t="shared" si="6"/>
        <v>#VALUE!</v>
      </c>
      <c r="CA133" s="181" t="e">
        <f t="shared" si="7"/>
        <v>#VALUE!</v>
      </c>
      <c r="CB133" s="165" t="e">
        <f>$AY133*Assembly!Y$4+$AZ133*Assembly!Y$5+$BA133*Assembly!Y$6+$BB133*Assembly!Y$7+$BC133*Assembly!Y$8+$BD133*Assembly!Y$9+$BE133*Assembly!Y$10+$BF133*Assembly!Y$11+$BG133*Assembly!Y$12+$BH133*Assembly!Y$13+$BI133*Assembly!Y$14+$BJ133*Assembly!Y$15+$BK133*Assembly!Y$16+$BL133*Assembly!Y$17+$BM133*Assembly!Y$18+$BN133*Assembly!Y$19+$BO133*Assembly!Y$20+$BP133*Assembly!Y$21+$BQ133*Assembly!Y$22+$BR133*Assembly!Y$23+$BS133*Assembly!Y$24</f>
        <v>#VALUE!</v>
      </c>
      <c r="CC133" s="165" t="e">
        <f t="shared" si="8"/>
        <v>#VALUE!</v>
      </c>
      <c r="CD133" s="136" t="e">
        <f t="shared" si="9"/>
        <v>#VALUE!</v>
      </c>
      <c r="CE133" s="184" t="e">
        <f>$AY133*Assembly!AC$4+$AZ133*Assembly!AC$5+$BA133*Assembly!AC$6+$BB133*Assembly!AC$7+$BC133*Assembly!AC$8+$BD133*Assembly!AC$9+$BE133*Assembly!AC$10+$BF133*Assembly!AC$11+$BG133*Assembly!AC$12+$BH133*Assembly!AC$13+$BI133*Assembly!AC$14+$BJ133*Assembly!AC$15+$BK133*Assembly!AC$16+$BL133*Assembly!AC$17+$BM133*Assembly!AC$18+$BN133*Assembly!AC$19+$BO133*Assembly!AC$20+$BP133*Assembly!AC$21+$BQ133*Assembly!AC$22+$BR133*Assembly!AC$23+$BS133*Assembly!AC$24</f>
        <v>#VALUE!</v>
      </c>
      <c r="CF133" s="208" t="e">
        <f>$AY133*Assembly!M$4+$AZ133*Assembly!M$5+$BA133*Assembly!M$6+$BB133*Assembly!M$7+$BC133*Assembly!M$8+$BD133*Assembly!M$9+$BE133*Assembly!M$10+$BF133*Assembly!M$11+$BG133*Assembly!M$12+$BH133*Assembly!M$13+$BI133*Assembly!M$14+$BJ133*Assembly!M$15+$BK133*Assembly!M$16+$BL133*Assembly!M$17+$BM133*Assembly!M$18+$BN133*Assembly!M$19+$BO133*Assembly!M$20+$BP133*Assembly!M$21+$BQ133*Assembly!M$22+$BR133*Assembly!M$23+$BS133*Assembly!M$24</f>
        <v>#VALUE!</v>
      </c>
      <c r="CG133" s="208" t="e">
        <f>$AY133*Assembly!N$4+$AZ133*Assembly!N$5+$BA133*Assembly!N$6+$BB133*Assembly!N$7+$BC133*Assembly!N$8+$BD133*Assembly!N$9+$BE133*Assembly!N$10+$BF133*Assembly!N$11+$BG133*Assembly!N$12+$BH133*Assembly!N$13+$BI133*Assembly!N$14+$BJ133*Assembly!N$15+$BK133*Assembly!N$16+$BL133*Assembly!N$17+$BM133*Assembly!N$18+$BN133*Assembly!N$19+$BO133*Assembly!N$20+$BP133*Assembly!N$21+$BQ133*Assembly!N$22+$BR133*Assembly!N$23+$BS133*Assembly!N$24</f>
        <v>#VALUE!</v>
      </c>
      <c r="CH133" s="208" t="e">
        <f>$AY133*Assembly!O$4+$AZ133*Assembly!O$5+$BA133*Assembly!O$6+$BB133*Assembly!O$7+$BC133*Assembly!O$8+$BD133*Assembly!O$9+$BE133*Assembly!O$10+$BF133*Assembly!O$11+$BG133*Assembly!O$12+$BH133*Assembly!O$13+$BI133*Assembly!O$14+$BJ133*Assembly!O$15+$BK133*Assembly!O$16+$BL133*Assembly!O$17+$BM133*Assembly!O$18+$BN133*Assembly!O$19+$BO133*Assembly!O$20+$BP133*Assembly!O$21+$BQ133*Assembly!O$22+$BR133*Assembly!O$23+$BS133*Assembly!O$24</f>
        <v>#VALUE!</v>
      </c>
      <c r="CI133" s="203" t="e">
        <f>$AY133*Assembly!P$4+$AZ133*Assembly!P$5+$BA133*Assembly!P$6+$BB133*Assembly!P$7+$BC133*Assembly!P$8+$BD133*Assembly!P$9+$BE133*Assembly!P$10+$BF133*Assembly!P$11+$BG133*Assembly!P$12+$BH133*Assembly!P$13+$BI133*Assembly!P$14+$BJ133*Assembly!P$15+$BK133*Assembly!P$16+$BL133*Assembly!P$17+$BM133*Assembly!P$18+$BN133*Assembly!P$19+$BO133*Assembly!P$20+$BP133*Assembly!P$21+$BQ133*Assembly!P$22+$BR133*Assembly!P$23+$BS133*Assembly!P$24</f>
        <v>#VALUE!</v>
      </c>
      <c r="CJ133" s="203" t="e">
        <f>$AY133*Assembly!Q$4+$AZ133*Assembly!Q$5+$BA133*Assembly!Q$6+$BB133*Assembly!Q$7+$BC133*Assembly!Q$8+$BD133*Assembly!Q$9+$BE133*Assembly!Q$10+$BF133*Assembly!Q$11+$BG133*Assembly!Q$12+$BH133*Assembly!Q$13+$BI133*Assembly!Q$14+$BJ133*Assembly!Q$15+$BK133*Assembly!Q$16+$BL133*Assembly!Q$17+$BM133*Assembly!Q$18+$BN133*Assembly!Q$19+$BO133*Assembly!Q$20+$BP133*Assembly!Q$21+$BQ133*Assembly!Q$22+$BR133*Assembly!Q$23+$BS133*Assembly!Q$24</f>
        <v>#VALUE!</v>
      </c>
      <c r="CK133" s="208" t="e">
        <f>$AY133*Assembly!R$4+$AZ133*Assembly!R$5+$BA133*Assembly!R$6+$BB133*Assembly!R$7+$BC133*Assembly!R$8+$BD133*Assembly!R$9+$BE133*Assembly!R$10+$BF133*Assembly!R$11+$BG133*Assembly!R$12+$BH133*Assembly!R$13+$BI133*Assembly!R$14+$BJ133*Assembly!R$15+$BK133*Assembly!R$16+$BL133*Assembly!R$17+$BM133*Assembly!R$18+$BN133*Assembly!R$19+$BO133*Assembly!R$20+$BP133*Assembly!R$21+$BQ133*Assembly!R$22+$BR133*Assembly!R$23+$BS133*Assembly!R$24</f>
        <v>#VALUE!</v>
      </c>
      <c r="CL133" s="203" t="e">
        <f>$AY133*Assembly!S$4+$AZ133*Assembly!S$5+$BA133*Assembly!S$6+$BB133*Assembly!S$7+$BC133*Assembly!S$8+$BD133*Assembly!S$9+$BE133*Assembly!S$10+$BF133*Assembly!S$11+$BG133*Assembly!S$12+$BH133*Assembly!S$13+$BI133*Assembly!S$14+$BJ133*Assembly!S$15+$BK133*Assembly!S$16+$BL133*Assembly!S$17+$BM133*Assembly!S$18+$BN133*Assembly!S$19+$BO133*Assembly!S$20+$BP133*Assembly!S$21+$BQ133*Assembly!S$22+$BR133*Assembly!S$23+$BS133*Assembly!S$24</f>
        <v>#VALUE!</v>
      </c>
      <c r="CM133" s="203" t="e">
        <f>$AY133*Assembly!T$4+$AZ133*Assembly!T$5+$BA133*Assembly!T$6+$BB133*Assembly!T$7+$BC133*Assembly!T$8+$BD133*Assembly!T$9+$BE133*Assembly!T$10+$BF133*Assembly!T$11+$BG133*Assembly!T$12+$BH133*Assembly!T$13+$BI133*Assembly!T$14+$BJ133*Assembly!T$15+$BK133*Assembly!T$16+$BL133*Assembly!T$17+$BM133*Assembly!T$18+$BN133*Assembly!T$19+$BO133*Assembly!T$20+$BP133*Assembly!T$21+$BQ133*Assembly!T$22+$BR133*Assembly!T$23+$BS133*Assembly!T$24</f>
        <v>#VALUE!</v>
      </c>
      <c r="CN133" s="203" t="e">
        <f>$AY133*Assembly!U$4+$AZ133*Assembly!U$5+$BA133*Assembly!U$6+$BB133*Assembly!U$7+$BC133*Assembly!U$8+$BD133*Assembly!U$9+$BE133*Assembly!U$10+$BF133*Assembly!U$11+$BG133*Assembly!U$12+$BH133*Assembly!U$13+$BI133*Assembly!U$14+$BJ133*Assembly!U$15+$BK133*Assembly!U$16+$BL133*Assembly!U$17+$BM133*Assembly!U$18+$BN133*Assembly!U$19+$BO133*Assembly!U$20+$BP133*Assembly!U$21+$BQ133*Assembly!U$22+$BR133*Assembly!U$23+$BS133*Assembly!U$24</f>
        <v>#VALUE!</v>
      </c>
      <c r="CO133" s="208" t="e">
        <f>$AY133*Assembly!V$4+$AZ133*Assembly!V$5+$BA133*Assembly!V$6+$BB133*Assembly!V$7+$BC133*Assembly!V$8+$BD133*Assembly!V$9+$BE133*Assembly!V$10+$BF133*Assembly!V$11+$BG133*Assembly!V$12+$BH133*Assembly!V$13+$BI133*Assembly!V$14+$BJ133*Assembly!V$15+$BK133*Assembly!V$16+$BL133*Assembly!V$17+$BM133*Assembly!V$18+$BN133*Assembly!V$19+$BO133*Assembly!V$20+$BP133*Assembly!V$21+$BQ133*Assembly!V$22+$BR133*Assembly!V$23+$BS133*Assembly!V$24</f>
        <v>#VALUE!</v>
      </c>
      <c r="CP133" s="208" t="e">
        <f>CF133*Refining!$F$3</f>
        <v>#VALUE!</v>
      </c>
      <c r="CQ133" s="208" t="e">
        <f>CG133*Refining!$F$4</f>
        <v>#VALUE!</v>
      </c>
      <c r="CR133" s="208" t="e">
        <f>CH133*Refining!$F$5</f>
        <v>#VALUE!</v>
      </c>
      <c r="CS133" s="208" t="e">
        <f>CI133*Refining!$F$6</f>
        <v>#VALUE!</v>
      </c>
      <c r="CT133" s="208" t="e">
        <f>CJ133*Refining!$F$7</f>
        <v>#VALUE!</v>
      </c>
      <c r="CU133" s="208" t="e">
        <f>CK133*Refining!$F$8</f>
        <v>#VALUE!</v>
      </c>
      <c r="CV133" s="208" t="e">
        <f>CL133*Refining!$F$9</f>
        <v>#VALUE!</v>
      </c>
      <c r="CW133" s="208" t="e">
        <f>CM133*Refining!$F$10</f>
        <v>#VALUE!</v>
      </c>
      <c r="CX133" s="208" t="e">
        <f>CN133*Refining!$F$11</f>
        <v>#VALUE!</v>
      </c>
      <c r="CY133" s="208" t="e">
        <f>CO133*Refining!$F$12</f>
        <v>#VALUE!</v>
      </c>
      <c r="CZ133" s="190" t="e">
        <f t="shared" ref="CZ133:DS133" si="538">IF(CF133 = 0, "", CF133)</f>
        <v>#VALUE!</v>
      </c>
      <c r="DA133" s="197" t="e">
        <f t="shared" si="538"/>
        <v>#VALUE!</v>
      </c>
      <c r="DB133" s="191" t="e">
        <f t="shared" si="538"/>
        <v>#VALUE!</v>
      </c>
      <c r="DC133" s="191" t="e">
        <f t="shared" si="538"/>
        <v>#VALUE!</v>
      </c>
      <c r="DD133" s="193" t="e">
        <f t="shared" si="538"/>
        <v>#VALUE!</v>
      </c>
      <c r="DE133" s="191" t="e">
        <f t="shared" si="538"/>
        <v>#VALUE!</v>
      </c>
      <c r="DF133" s="193" t="e">
        <f t="shared" si="538"/>
        <v>#VALUE!</v>
      </c>
      <c r="DG133" s="193" t="e">
        <f t="shared" si="538"/>
        <v>#VALUE!</v>
      </c>
      <c r="DH133" s="191" t="e">
        <f t="shared" si="538"/>
        <v>#VALUE!</v>
      </c>
      <c r="DI133" s="195" t="e">
        <f t="shared" si="538"/>
        <v>#VALUE!</v>
      </c>
      <c r="DJ133" s="190" t="e">
        <f t="shared" si="538"/>
        <v>#VALUE!</v>
      </c>
      <c r="DK133" s="197" t="e">
        <f t="shared" si="538"/>
        <v>#VALUE!</v>
      </c>
      <c r="DL133" s="191" t="e">
        <f t="shared" si="538"/>
        <v>#VALUE!</v>
      </c>
      <c r="DM133" s="191" t="e">
        <f t="shared" si="538"/>
        <v>#VALUE!</v>
      </c>
      <c r="DN133" s="193" t="e">
        <f t="shared" si="538"/>
        <v>#VALUE!</v>
      </c>
      <c r="DO133" s="191" t="e">
        <f t="shared" si="538"/>
        <v>#VALUE!</v>
      </c>
      <c r="DP133" s="191" t="e">
        <f t="shared" si="538"/>
        <v>#VALUE!</v>
      </c>
      <c r="DQ133" s="191" t="e">
        <f t="shared" si="538"/>
        <v>#VALUE!</v>
      </c>
      <c r="DR133" s="191" t="e">
        <f t="shared" si="538"/>
        <v>#VALUE!</v>
      </c>
      <c r="DS133" s="195" t="e">
        <f t="shared" si="538"/>
        <v>#VALUE!</v>
      </c>
      <c r="DT133" s="190" t="e">
        <f t="shared" si="11"/>
        <v>#VALUE!</v>
      </c>
      <c r="DU133" s="197" t="e">
        <f t="shared" si="12"/>
        <v>#VALUE!</v>
      </c>
      <c r="DV133" s="165" t="e">
        <f>CZ133*'Ores &amp; Ingots'!$C$3+DA133*'Ores &amp; Ingots'!$C$4+DB133*'Ores &amp; Ingots'!$C$5+DC133*'Ores &amp; Ingots'!$C$6+DD133*'Ores &amp; Ingots'!$C$7+DE133*'Ores &amp; Ingots'!$C$8+DF133*'Ores &amp; Ingots'!$C$9+DG133*'Ores &amp; Ingots'!$C$10+DH133*'Ores &amp; Ingots'!$C$11+DI133*'Ores &amp; Ingots'!$C$12</f>
        <v>#VALUE!</v>
      </c>
      <c r="DW133" s="165" t="e">
        <f>DJ133*'Ores &amp; Ingots'!$B$3+DK133*'Ores &amp; Ingots'!$B$4+DL133*'Ores &amp; Ingots'!$B$5+DM133*'Ores &amp; Ingots'!$B$6+DN133*'Ores &amp; Ingots'!$B$7+DO133*'Ores &amp; Ingots'!$B$8+DP133*'Ores &amp; Ingots'!$B$9+DQ133*'Ores &amp; Ingots'!$B$10+DR133*'Ores &amp; Ingots'!$B$11+DS133*'Ores &amp; Ingots'!$B$12</f>
        <v>#VALUE!</v>
      </c>
      <c r="DX133" s="197" t="e">
        <f>CZ133*Refining!$G$3+DA133*Refining!$G$4+DB133*Refining!$G$5+DC133*Refining!$G$6+DD133*Refining!$G$7+DE133*Refining!$G$8+DF133*Refining!$G$9+DG133*Refining!$G$10+DH133*Refining!$G$11+DI133*Refining!$G$12</f>
        <v>#VALUE!</v>
      </c>
      <c r="DY133" s="197" t="e">
        <f t="shared" si="13"/>
        <v>#VALUE!</v>
      </c>
      <c r="DZ133" s="199" t="e">
        <f t="shared" si="14"/>
        <v>#VALUE!</v>
      </c>
      <c r="EA133" s="190" t="e">
        <f t="shared" si="15"/>
        <v>#VALUE!</v>
      </c>
      <c r="EB133" s="200" t="e">
        <f t="shared" ref="EB133:EC133" si="539">EA133/60</f>
        <v>#VALUE!</v>
      </c>
      <c r="EC133" s="200" t="e">
        <f t="shared" si="539"/>
        <v>#VALUE!</v>
      </c>
      <c r="ED133" s="190" t="e">
        <f t="shared" si="17"/>
        <v>#VALUE!</v>
      </c>
      <c r="EE133" s="200" t="e">
        <f t="shared" ref="EE133:EF133" si="540">ED133/1000</f>
        <v>#VALUE!</v>
      </c>
      <c r="EF133" s="201" t="e">
        <f t="shared" si="540"/>
        <v>#VALUE!</v>
      </c>
      <c r="EG133" s="136" t="e">
        <f t="shared" si="19"/>
        <v>#VALUE!</v>
      </c>
      <c r="EH133" s="138" t="e">
        <f t="shared" si="20"/>
        <v>#VALUE!</v>
      </c>
      <c r="EI133" s="133">
        <v>202</v>
      </c>
    </row>
    <row r="134" spans="1:139" ht="12.75" x14ac:dyDescent="0.2">
      <c r="A134" s="864"/>
      <c r="B134" s="135" t="s">
        <v>351</v>
      </c>
      <c r="C134" s="137" t="s">
        <v>155</v>
      </c>
      <c r="D134" s="137">
        <v>3</v>
      </c>
      <c r="E134" s="137">
        <v>3</v>
      </c>
      <c r="F134" s="137">
        <v>3</v>
      </c>
      <c r="G134" s="141">
        <f t="shared" si="0"/>
        <v>3.375</v>
      </c>
      <c r="H134" s="142">
        <v>15</v>
      </c>
      <c r="I134" s="142">
        <v>15</v>
      </c>
      <c r="J134" s="144">
        <f>H134/Main!$D$9</f>
        <v>3</v>
      </c>
      <c r="K134" s="144">
        <f>I134/Main!$D$10</f>
        <v>7.5</v>
      </c>
      <c r="L134" s="144">
        <f t="shared" si="1"/>
        <v>2.5</v>
      </c>
      <c r="M134" s="144">
        <v>1</v>
      </c>
      <c r="N134" s="306">
        <v>2000</v>
      </c>
      <c r="O134" s="149">
        <v>2000</v>
      </c>
      <c r="P134" s="150"/>
      <c r="Q134" s="153">
        <v>1575</v>
      </c>
      <c r="R134" s="153">
        <f>Q134*Main!$D$6</f>
        <v>15750</v>
      </c>
      <c r="S134" s="155"/>
      <c r="T134" s="155"/>
      <c r="U134" s="150"/>
      <c r="V134" s="150"/>
      <c r="W134" s="155"/>
      <c r="X134" s="155"/>
      <c r="Y134" s="150"/>
      <c r="Z134" s="150"/>
      <c r="AA134" s="150"/>
      <c r="AB134" s="150"/>
      <c r="AC134" s="370"/>
      <c r="AD134" s="165">
        <v>35</v>
      </c>
      <c r="AE134" s="165">
        <v>0</v>
      </c>
      <c r="AF134" s="165">
        <v>12</v>
      </c>
      <c r="AG134" s="165">
        <v>0</v>
      </c>
      <c r="AH134" s="165">
        <v>35</v>
      </c>
      <c r="AI134" s="165">
        <v>0</v>
      </c>
      <c r="AJ134" s="165">
        <v>8</v>
      </c>
      <c r="AK134" s="171">
        <v>8</v>
      </c>
      <c r="AL134" s="165">
        <v>2</v>
      </c>
      <c r="AM134" s="165">
        <v>0</v>
      </c>
      <c r="AN134" s="165">
        <v>0</v>
      </c>
      <c r="AO134" s="165">
        <v>0</v>
      </c>
      <c r="AP134" s="165">
        <v>0</v>
      </c>
      <c r="AQ134" s="165">
        <v>0</v>
      </c>
      <c r="AR134" s="165">
        <v>0</v>
      </c>
      <c r="AS134" s="165">
        <v>0</v>
      </c>
      <c r="AT134" s="165">
        <v>0</v>
      </c>
      <c r="AU134" s="165">
        <v>0</v>
      </c>
      <c r="AV134" s="165">
        <v>0</v>
      </c>
      <c r="AW134" s="165">
        <v>0</v>
      </c>
      <c r="AX134" s="165">
        <v>0</v>
      </c>
      <c r="AY134" s="175">
        <f t="shared" ref="AY134:BS134" si="541">IF(AD134 = 0, "", AD134)</f>
        <v>35</v>
      </c>
      <c r="AZ134" s="163" t="str">
        <f t="shared" si="541"/>
        <v/>
      </c>
      <c r="BA134" s="165">
        <f t="shared" si="541"/>
        <v>12</v>
      </c>
      <c r="BB134" s="163" t="str">
        <f t="shared" si="541"/>
        <v/>
      </c>
      <c r="BC134" s="165">
        <f t="shared" si="541"/>
        <v>35</v>
      </c>
      <c r="BD134" s="163" t="str">
        <f t="shared" si="541"/>
        <v/>
      </c>
      <c r="BE134" s="165">
        <f t="shared" si="541"/>
        <v>8</v>
      </c>
      <c r="BF134" s="171">
        <f t="shared" si="541"/>
        <v>8</v>
      </c>
      <c r="BG134" s="165">
        <f t="shared" si="541"/>
        <v>2</v>
      </c>
      <c r="BH134" s="163" t="str">
        <f t="shared" si="541"/>
        <v/>
      </c>
      <c r="BI134" s="163" t="str">
        <f t="shared" si="541"/>
        <v/>
      </c>
      <c r="BJ134" s="163" t="str">
        <f t="shared" si="541"/>
        <v/>
      </c>
      <c r="BK134" s="163" t="str">
        <f t="shared" si="541"/>
        <v/>
      </c>
      <c r="BL134" s="163" t="str">
        <f t="shared" si="541"/>
        <v/>
      </c>
      <c r="BM134" s="163" t="str">
        <f t="shared" si="541"/>
        <v/>
      </c>
      <c r="BN134" s="163" t="str">
        <f t="shared" si="541"/>
        <v/>
      </c>
      <c r="BO134" s="163" t="str">
        <f t="shared" si="541"/>
        <v/>
      </c>
      <c r="BP134" s="163" t="str">
        <f t="shared" si="541"/>
        <v/>
      </c>
      <c r="BQ134" s="163" t="str">
        <f t="shared" si="541"/>
        <v/>
      </c>
      <c r="BR134" s="163" t="str">
        <f t="shared" si="541"/>
        <v/>
      </c>
      <c r="BS134" s="173" t="str">
        <f t="shared" si="541"/>
        <v/>
      </c>
      <c r="BT134" s="175" t="e">
        <f>$AY134*Assembly!Z$4+$AZ134*Assembly!Z$5+$BA134*Assembly!Z$6+$BB134*Assembly!Z$7+$BC134*Assembly!Z$8+$BD134*Assembly!Z$9+$BE134*Assembly!Z$10+$BF134*Assembly!Z$11+$BG134*Assembly!Z$12+$BH134*Assembly!Z$13+$BI134*Assembly!Z$14+$BJ134*Assembly!Z$15+$BK134*Assembly!Z$16+$BL134*Assembly!Z$17+$BM134*Assembly!Z$18+$BN134*Assembly!Z$19+$BO134*Assembly!Z$20+$BP134*Assembly!Z$21+$BQ134*Assembly!Z$22+$BR134*Assembly!Z$23+$BS134*Assembly!Z$24</f>
        <v>#VALUE!</v>
      </c>
      <c r="BU134" s="165" t="e">
        <f t="shared" si="3"/>
        <v>#VALUE!</v>
      </c>
      <c r="BV134" s="176" t="e">
        <f t="shared" si="537"/>
        <v>#VALUE!</v>
      </c>
      <c r="BW134" s="165" t="e">
        <f>$AY134*Assembly!AD$4+$AZ134*Assembly!AD$5+$BA134*Assembly!AD$6+$BB134*Assembly!AD$7+$BC134*Assembly!AD$8+$BD134*Assembly!AD$9+$BE134*Assembly!AD$10+$BF134*Assembly!AD$11+$BG134*Assembly!AD$12+$BH134*Assembly!AD$13+$BI134*Assembly!AD$14+$BJ134*Assembly!AD$15+$BK134*Assembly!AD$16+$BL134*Assembly!AD$17+$BM134*Assembly!AD$18+$BN134*Assembly!AD$19+$BO134*Assembly!AD$20+$BP134*Assembly!AD$21+$BQ134*Assembly!AD$22+$BR134*Assembly!AD$23+$BS134*Assembly!AD$24</f>
        <v>#VALUE!</v>
      </c>
      <c r="BX134" s="180" t="e">
        <f t="shared" si="4"/>
        <v>#VALUE!</v>
      </c>
      <c r="BY134" s="181" t="e">
        <f t="shared" si="5"/>
        <v>#VALUE!</v>
      </c>
      <c r="BZ134" s="182" t="e">
        <f t="shared" si="6"/>
        <v>#VALUE!</v>
      </c>
      <c r="CA134" s="181" t="e">
        <f t="shared" si="7"/>
        <v>#VALUE!</v>
      </c>
      <c r="CB134" s="165" t="e">
        <f>$AY134*Assembly!Y$4+$AZ134*Assembly!Y$5+$BA134*Assembly!Y$6+$BB134*Assembly!Y$7+$BC134*Assembly!Y$8+$BD134*Assembly!Y$9+$BE134*Assembly!Y$10+$BF134*Assembly!Y$11+$BG134*Assembly!Y$12+$BH134*Assembly!Y$13+$BI134*Assembly!Y$14+$BJ134*Assembly!Y$15+$BK134*Assembly!Y$16+$BL134*Assembly!Y$17+$BM134*Assembly!Y$18+$BN134*Assembly!Y$19+$BO134*Assembly!Y$20+$BP134*Assembly!Y$21+$BQ134*Assembly!Y$22+$BR134*Assembly!Y$23+$BS134*Assembly!Y$24</f>
        <v>#VALUE!</v>
      </c>
      <c r="CC134" s="165" t="e">
        <f t="shared" si="8"/>
        <v>#VALUE!</v>
      </c>
      <c r="CD134" s="136" t="e">
        <f t="shared" si="9"/>
        <v>#VALUE!</v>
      </c>
      <c r="CE134" s="184" t="e">
        <f>$AY134*Assembly!AC$4+$AZ134*Assembly!AC$5+$BA134*Assembly!AC$6+$BB134*Assembly!AC$7+$BC134*Assembly!AC$8+$BD134*Assembly!AC$9+$BE134*Assembly!AC$10+$BF134*Assembly!AC$11+$BG134*Assembly!AC$12+$BH134*Assembly!AC$13+$BI134*Assembly!AC$14+$BJ134*Assembly!AC$15+$BK134*Assembly!AC$16+$BL134*Assembly!AC$17+$BM134*Assembly!AC$18+$BN134*Assembly!AC$19+$BO134*Assembly!AC$20+$BP134*Assembly!AC$21+$BQ134*Assembly!AC$22+$BR134*Assembly!AC$23+$BS134*Assembly!AC$24</f>
        <v>#VALUE!</v>
      </c>
      <c r="CF134" s="153" t="e">
        <f>$AY134*Assembly!M$4+$AZ134*Assembly!M$5+$BA134*Assembly!M$6+$BB134*Assembly!M$7+$BC134*Assembly!M$8+$BD134*Assembly!M$9+$BE134*Assembly!M$10+$BF134*Assembly!M$11+$BG134*Assembly!M$12+$BH134*Assembly!M$13+$BI134*Assembly!M$14+$BJ134*Assembly!M$15+$BK134*Assembly!M$16+$BL134*Assembly!M$17+$BM134*Assembly!M$18+$BN134*Assembly!M$19+$BO134*Assembly!M$20+$BP134*Assembly!M$21+$BQ134*Assembly!M$22+$BR134*Assembly!M$23+$BS134*Assembly!M$24</f>
        <v>#VALUE!</v>
      </c>
      <c r="CG134" s="153" t="e">
        <f>$AY134*Assembly!N$4+$AZ134*Assembly!N$5+$BA134*Assembly!N$6+$BB134*Assembly!N$7+$BC134*Assembly!N$8+$BD134*Assembly!N$9+$BE134*Assembly!N$10+$BF134*Assembly!N$11+$BG134*Assembly!N$12+$BH134*Assembly!N$13+$BI134*Assembly!N$14+$BJ134*Assembly!N$15+$BK134*Assembly!N$16+$BL134*Assembly!N$17+$BM134*Assembly!N$18+$BN134*Assembly!N$19+$BO134*Assembly!N$20+$BP134*Assembly!N$21+$BQ134*Assembly!N$22+$BR134*Assembly!N$23+$BS134*Assembly!N$24</f>
        <v>#VALUE!</v>
      </c>
      <c r="CH134" s="153" t="e">
        <f>$AY134*Assembly!O$4+$AZ134*Assembly!O$5+$BA134*Assembly!O$6+$BB134*Assembly!O$7+$BC134*Assembly!O$8+$BD134*Assembly!O$9+$BE134*Assembly!O$10+$BF134*Assembly!O$11+$BG134*Assembly!O$12+$BH134*Assembly!O$13+$BI134*Assembly!O$14+$BJ134*Assembly!O$15+$BK134*Assembly!O$16+$BL134*Assembly!O$17+$BM134*Assembly!O$18+$BN134*Assembly!O$19+$BO134*Assembly!O$20+$BP134*Assembly!O$21+$BQ134*Assembly!O$22+$BR134*Assembly!O$23+$BS134*Assembly!O$24</f>
        <v>#VALUE!</v>
      </c>
      <c r="CI134" s="142" t="e">
        <f>$AY134*Assembly!P$4+$AZ134*Assembly!P$5+$BA134*Assembly!P$6+$BB134*Assembly!P$7+$BC134*Assembly!P$8+$BD134*Assembly!P$9+$BE134*Assembly!P$10+$BF134*Assembly!P$11+$BG134*Assembly!P$12+$BH134*Assembly!P$13+$BI134*Assembly!P$14+$BJ134*Assembly!P$15+$BK134*Assembly!P$16+$BL134*Assembly!P$17+$BM134*Assembly!P$18+$BN134*Assembly!P$19+$BO134*Assembly!P$20+$BP134*Assembly!P$21+$BQ134*Assembly!P$22+$BR134*Assembly!P$23+$BS134*Assembly!P$24</f>
        <v>#VALUE!</v>
      </c>
      <c r="CJ134" s="142" t="e">
        <f>$AY134*Assembly!Q$4+$AZ134*Assembly!Q$5+$BA134*Assembly!Q$6+$BB134*Assembly!Q$7+$BC134*Assembly!Q$8+$BD134*Assembly!Q$9+$BE134*Assembly!Q$10+$BF134*Assembly!Q$11+$BG134*Assembly!Q$12+$BH134*Assembly!Q$13+$BI134*Assembly!Q$14+$BJ134*Assembly!Q$15+$BK134*Assembly!Q$16+$BL134*Assembly!Q$17+$BM134*Assembly!Q$18+$BN134*Assembly!Q$19+$BO134*Assembly!Q$20+$BP134*Assembly!Q$21+$BQ134*Assembly!Q$22+$BR134*Assembly!Q$23+$BS134*Assembly!Q$24</f>
        <v>#VALUE!</v>
      </c>
      <c r="CK134" s="153" t="e">
        <f>$AY134*Assembly!R$4+$AZ134*Assembly!R$5+$BA134*Assembly!R$6+$BB134*Assembly!R$7+$BC134*Assembly!R$8+$BD134*Assembly!R$9+$BE134*Assembly!R$10+$BF134*Assembly!R$11+$BG134*Assembly!R$12+$BH134*Assembly!R$13+$BI134*Assembly!R$14+$BJ134*Assembly!R$15+$BK134*Assembly!R$16+$BL134*Assembly!R$17+$BM134*Assembly!R$18+$BN134*Assembly!R$19+$BO134*Assembly!R$20+$BP134*Assembly!R$21+$BQ134*Assembly!R$22+$BR134*Assembly!R$23+$BS134*Assembly!R$24</f>
        <v>#VALUE!</v>
      </c>
      <c r="CL134" s="142" t="e">
        <f>$AY134*Assembly!S$4+$AZ134*Assembly!S$5+$BA134*Assembly!S$6+$BB134*Assembly!S$7+$BC134*Assembly!S$8+$BD134*Assembly!S$9+$BE134*Assembly!S$10+$BF134*Assembly!S$11+$BG134*Assembly!S$12+$BH134*Assembly!S$13+$BI134*Assembly!S$14+$BJ134*Assembly!S$15+$BK134*Assembly!S$16+$BL134*Assembly!S$17+$BM134*Assembly!S$18+$BN134*Assembly!S$19+$BO134*Assembly!S$20+$BP134*Assembly!S$21+$BQ134*Assembly!S$22+$BR134*Assembly!S$23+$BS134*Assembly!S$24</f>
        <v>#VALUE!</v>
      </c>
      <c r="CM134" s="142" t="e">
        <f>$AY134*Assembly!T$4+$AZ134*Assembly!T$5+$BA134*Assembly!T$6+$BB134*Assembly!T$7+$BC134*Assembly!T$8+$BD134*Assembly!T$9+$BE134*Assembly!T$10+$BF134*Assembly!T$11+$BG134*Assembly!T$12+$BH134*Assembly!T$13+$BI134*Assembly!T$14+$BJ134*Assembly!T$15+$BK134*Assembly!T$16+$BL134*Assembly!T$17+$BM134*Assembly!T$18+$BN134*Assembly!T$19+$BO134*Assembly!T$20+$BP134*Assembly!T$21+$BQ134*Assembly!T$22+$BR134*Assembly!T$23+$BS134*Assembly!T$24</f>
        <v>#VALUE!</v>
      </c>
      <c r="CN134" s="142" t="e">
        <f>$AY134*Assembly!U$4+$AZ134*Assembly!U$5+$BA134*Assembly!U$6+$BB134*Assembly!U$7+$BC134*Assembly!U$8+$BD134*Assembly!U$9+$BE134*Assembly!U$10+$BF134*Assembly!U$11+$BG134*Assembly!U$12+$BH134*Assembly!U$13+$BI134*Assembly!U$14+$BJ134*Assembly!U$15+$BK134*Assembly!U$16+$BL134*Assembly!U$17+$BM134*Assembly!U$18+$BN134*Assembly!U$19+$BO134*Assembly!U$20+$BP134*Assembly!U$21+$BQ134*Assembly!U$22+$BR134*Assembly!U$23+$BS134*Assembly!U$24</f>
        <v>#VALUE!</v>
      </c>
      <c r="CO134" s="153" t="e">
        <f>$AY134*Assembly!V$4+$AZ134*Assembly!V$5+$BA134*Assembly!V$6+$BB134*Assembly!V$7+$BC134*Assembly!V$8+$BD134*Assembly!V$9+$BE134*Assembly!V$10+$BF134*Assembly!V$11+$BG134*Assembly!V$12+$BH134*Assembly!V$13+$BI134*Assembly!V$14+$BJ134*Assembly!V$15+$BK134*Assembly!V$16+$BL134*Assembly!V$17+$BM134*Assembly!V$18+$BN134*Assembly!V$19+$BO134*Assembly!V$20+$BP134*Assembly!V$21+$BQ134*Assembly!V$22+$BR134*Assembly!V$23+$BS134*Assembly!V$24</f>
        <v>#VALUE!</v>
      </c>
      <c r="CP134" s="153" t="e">
        <f>CF134*Refining!$F$3</f>
        <v>#VALUE!</v>
      </c>
      <c r="CQ134" s="153" t="e">
        <f>CG134*Refining!$F$4</f>
        <v>#VALUE!</v>
      </c>
      <c r="CR134" s="153" t="e">
        <f>CH134*Refining!$F$5</f>
        <v>#VALUE!</v>
      </c>
      <c r="CS134" s="153" t="e">
        <f>CI134*Refining!$F$6</f>
        <v>#VALUE!</v>
      </c>
      <c r="CT134" s="153" t="e">
        <f>CJ134*Refining!$F$7</f>
        <v>#VALUE!</v>
      </c>
      <c r="CU134" s="153" t="e">
        <f>CK134*Refining!$F$8</f>
        <v>#VALUE!</v>
      </c>
      <c r="CV134" s="153" t="e">
        <f>CL134*Refining!$F$9</f>
        <v>#VALUE!</v>
      </c>
      <c r="CW134" s="153" t="e">
        <f>CM134*Refining!$F$10</f>
        <v>#VALUE!</v>
      </c>
      <c r="CX134" s="153" t="e">
        <f>CN134*Refining!$F$11</f>
        <v>#VALUE!</v>
      </c>
      <c r="CY134" s="153" t="e">
        <f>CO134*Refining!$F$12</f>
        <v>#VALUE!</v>
      </c>
      <c r="CZ134" s="190" t="e">
        <f t="shared" ref="CZ134:DS134" si="542">IF(CF134 = 0, "", CF134)</f>
        <v>#VALUE!</v>
      </c>
      <c r="DA134" s="197" t="e">
        <f t="shared" si="542"/>
        <v>#VALUE!</v>
      </c>
      <c r="DB134" s="191" t="e">
        <f t="shared" si="542"/>
        <v>#VALUE!</v>
      </c>
      <c r="DC134" s="191" t="e">
        <f t="shared" si="542"/>
        <v>#VALUE!</v>
      </c>
      <c r="DD134" s="193" t="e">
        <f t="shared" si="542"/>
        <v>#VALUE!</v>
      </c>
      <c r="DE134" s="191" t="e">
        <f t="shared" si="542"/>
        <v>#VALUE!</v>
      </c>
      <c r="DF134" s="193" t="e">
        <f t="shared" si="542"/>
        <v>#VALUE!</v>
      </c>
      <c r="DG134" s="193" t="e">
        <f t="shared" si="542"/>
        <v>#VALUE!</v>
      </c>
      <c r="DH134" s="191" t="e">
        <f t="shared" si="542"/>
        <v>#VALUE!</v>
      </c>
      <c r="DI134" s="195" t="e">
        <f t="shared" si="542"/>
        <v>#VALUE!</v>
      </c>
      <c r="DJ134" s="190" t="e">
        <f t="shared" si="542"/>
        <v>#VALUE!</v>
      </c>
      <c r="DK134" s="197" t="e">
        <f t="shared" si="542"/>
        <v>#VALUE!</v>
      </c>
      <c r="DL134" s="191" t="e">
        <f t="shared" si="542"/>
        <v>#VALUE!</v>
      </c>
      <c r="DM134" s="191" t="e">
        <f t="shared" si="542"/>
        <v>#VALUE!</v>
      </c>
      <c r="DN134" s="193" t="e">
        <f t="shared" si="542"/>
        <v>#VALUE!</v>
      </c>
      <c r="DO134" s="191" t="e">
        <f t="shared" si="542"/>
        <v>#VALUE!</v>
      </c>
      <c r="DP134" s="191" t="e">
        <f t="shared" si="542"/>
        <v>#VALUE!</v>
      </c>
      <c r="DQ134" s="191" t="e">
        <f t="shared" si="542"/>
        <v>#VALUE!</v>
      </c>
      <c r="DR134" s="191" t="e">
        <f t="shared" si="542"/>
        <v>#VALUE!</v>
      </c>
      <c r="DS134" s="195" t="e">
        <f t="shared" si="542"/>
        <v>#VALUE!</v>
      </c>
      <c r="DT134" s="190" t="e">
        <f t="shared" si="11"/>
        <v>#VALUE!</v>
      </c>
      <c r="DU134" s="197" t="e">
        <f t="shared" si="12"/>
        <v>#VALUE!</v>
      </c>
      <c r="DV134" s="165" t="e">
        <f>CZ134*'Ores &amp; Ingots'!$C$3+DA134*'Ores &amp; Ingots'!$C$4+DB134*'Ores &amp; Ingots'!$C$5+DC134*'Ores &amp; Ingots'!$C$6+DD134*'Ores &amp; Ingots'!$C$7+DE134*'Ores &amp; Ingots'!$C$8+DF134*'Ores &amp; Ingots'!$C$9+DG134*'Ores &amp; Ingots'!$C$10+DH134*'Ores &amp; Ingots'!$C$11+DI134*'Ores &amp; Ingots'!$C$12</f>
        <v>#VALUE!</v>
      </c>
      <c r="DW134" s="165" t="e">
        <f>DJ134*'Ores &amp; Ingots'!$B$3+DK134*'Ores &amp; Ingots'!$B$4+DL134*'Ores &amp; Ingots'!$B$5+DM134*'Ores &amp; Ingots'!$B$6+DN134*'Ores &amp; Ingots'!$B$7+DO134*'Ores &amp; Ingots'!$B$8+DP134*'Ores &amp; Ingots'!$B$9+DQ134*'Ores &amp; Ingots'!$B$10+DR134*'Ores &amp; Ingots'!$B$11+DS134*'Ores &amp; Ingots'!$B$12</f>
        <v>#VALUE!</v>
      </c>
      <c r="DX134" s="197" t="e">
        <f>CZ134*Refining!$G$3+DA134*Refining!$G$4+DB134*Refining!$G$5+DC134*Refining!$G$6+DD134*Refining!$G$7+DE134*Refining!$G$8+DF134*Refining!$G$9+DG134*Refining!$G$10+DH134*Refining!$G$11+DI134*Refining!$G$12</f>
        <v>#VALUE!</v>
      </c>
      <c r="DY134" s="197" t="e">
        <f t="shared" si="13"/>
        <v>#VALUE!</v>
      </c>
      <c r="DZ134" s="199" t="e">
        <f t="shared" si="14"/>
        <v>#VALUE!</v>
      </c>
      <c r="EA134" s="190" t="e">
        <f t="shared" si="15"/>
        <v>#VALUE!</v>
      </c>
      <c r="EB134" s="200" t="e">
        <f t="shared" ref="EB134:EC134" si="543">EA134/60</f>
        <v>#VALUE!</v>
      </c>
      <c r="EC134" s="200" t="e">
        <f t="shared" si="543"/>
        <v>#VALUE!</v>
      </c>
      <c r="ED134" s="190" t="e">
        <f t="shared" si="17"/>
        <v>#VALUE!</v>
      </c>
      <c r="EE134" s="200" t="e">
        <f t="shared" ref="EE134:EF134" si="544">ED134/1000</f>
        <v>#VALUE!</v>
      </c>
      <c r="EF134" s="201" t="e">
        <f t="shared" si="544"/>
        <v>#VALUE!</v>
      </c>
      <c r="EG134" s="136" t="e">
        <f t="shared" si="19"/>
        <v>#VALUE!</v>
      </c>
      <c r="EH134" s="138" t="e">
        <f t="shared" si="20"/>
        <v>#VALUE!</v>
      </c>
      <c r="EI134" s="133" t="s">
        <v>28</v>
      </c>
    </row>
    <row r="135" spans="1:139" ht="12.75" x14ac:dyDescent="0.2">
      <c r="A135" s="864"/>
      <c r="B135" s="135" t="s">
        <v>352</v>
      </c>
      <c r="C135" s="137" t="s">
        <v>156</v>
      </c>
      <c r="D135" s="137">
        <v>1</v>
      </c>
      <c r="E135" s="137">
        <v>1</v>
      </c>
      <c r="F135" s="137">
        <v>1</v>
      </c>
      <c r="G135" s="202">
        <f t="shared" si="0"/>
        <v>15.625</v>
      </c>
      <c r="H135" s="203">
        <v>35</v>
      </c>
      <c r="I135" s="203">
        <v>35</v>
      </c>
      <c r="J135" s="204">
        <f>H135/Main!$D$9</f>
        <v>7</v>
      </c>
      <c r="K135" s="204">
        <f>I135/Main!$D$10</f>
        <v>17.5</v>
      </c>
      <c r="L135" s="204">
        <f t="shared" si="1"/>
        <v>2.5</v>
      </c>
      <c r="M135" s="204">
        <v>1</v>
      </c>
      <c r="N135" s="214">
        <v>5000</v>
      </c>
      <c r="O135" s="206">
        <v>5000</v>
      </c>
      <c r="P135" s="207"/>
      <c r="Q135" s="208">
        <v>8000</v>
      </c>
      <c r="R135" s="208">
        <f>Q135*Main!$D$6</f>
        <v>80000</v>
      </c>
      <c r="S135" s="209"/>
      <c r="T135" s="209"/>
      <c r="U135" s="207"/>
      <c r="V135" s="207"/>
      <c r="W135" s="209"/>
      <c r="X135" s="209"/>
      <c r="Y135" s="207"/>
      <c r="Z135" s="207"/>
      <c r="AA135" s="207"/>
      <c r="AB135" s="207"/>
      <c r="AC135" s="371" t="s">
        <v>220</v>
      </c>
      <c r="AD135" s="165">
        <v>150</v>
      </c>
      <c r="AE135" s="165">
        <v>0</v>
      </c>
      <c r="AF135" s="165">
        <v>12</v>
      </c>
      <c r="AG135" s="165">
        <v>0</v>
      </c>
      <c r="AH135" s="165">
        <v>40</v>
      </c>
      <c r="AI135" s="165">
        <v>0</v>
      </c>
      <c r="AJ135" s="165">
        <v>8</v>
      </c>
      <c r="AK135" s="171">
        <v>20</v>
      </c>
      <c r="AL135" s="165">
        <v>0</v>
      </c>
      <c r="AM135" s="165">
        <v>0</v>
      </c>
      <c r="AN135" s="165">
        <v>0</v>
      </c>
      <c r="AO135" s="165">
        <v>0</v>
      </c>
      <c r="AP135" s="165">
        <v>0</v>
      </c>
      <c r="AQ135" s="165">
        <v>0</v>
      </c>
      <c r="AR135" s="165">
        <v>0</v>
      </c>
      <c r="AS135" s="165">
        <v>0</v>
      </c>
      <c r="AT135" s="165">
        <v>0</v>
      </c>
      <c r="AU135" s="165">
        <v>0</v>
      </c>
      <c r="AV135" s="165">
        <v>0</v>
      </c>
      <c r="AW135" s="165">
        <v>0</v>
      </c>
      <c r="AX135" s="165">
        <v>0</v>
      </c>
      <c r="AY135" s="175">
        <f t="shared" ref="AY135:BS135" si="545">IF(AD135 = 0, "", AD135)</f>
        <v>150</v>
      </c>
      <c r="AZ135" s="163" t="str">
        <f t="shared" si="545"/>
        <v/>
      </c>
      <c r="BA135" s="165">
        <f t="shared" si="545"/>
        <v>12</v>
      </c>
      <c r="BB135" s="163" t="str">
        <f t="shared" si="545"/>
        <v/>
      </c>
      <c r="BC135" s="165">
        <f t="shared" si="545"/>
        <v>40</v>
      </c>
      <c r="BD135" s="163" t="str">
        <f t="shared" si="545"/>
        <v/>
      </c>
      <c r="BE135" s="165">
        <f t="shared" si="545"/>
        <v>8</v>
      </c>
      <c r="BF135" s="171">
        <f t="shared" si="545"/>
        <v>20</v>
      </c>
      <c r="BG135" s="163" t="str">
        <f t="shared" si="545"/>
        <v/>
      </c>
      <c r="BH135" s="163" t="str">
        <f t="shared" si="545"/>
        <v/>
      </c>
      <c r="BI135" s="163" t="str">
        <f t="shared" si="545"/>
        <v/>
      </c>
      <c r="BJ135" s="163" t="str">
        <f t="shared" si="545"/>
        <v/>
      </c>
      <c r="BK135" s="163" t="str">
        <f t="shared" si="545"/>
        <v/>
      </c>
      <c r="BL135" s="163" t="str">
        <f t="shared" si="545"/>
        <v/>
      </c>
      <c r="BM135" s="163" t="str">
        <f t="shared" si="545"/>
        <v/>
      </c>
      <c r="BN135" s="163" t="str">
        <f t="shared" si="545"/>
        <v/>
      </c>
      <c r="BO135" s="163" t="str">
        <f t="shared" si="545"/>
        <v/>
      </c>
      <c r="BP135" s="163" t="str">
        <f t="shared" si="545"/>
        <v/>
      </c>
      <c r="BQ135" s="163" t="str">
        <f t="shared" si="545"/>
        <v/>
      </c>
      <c r="BR135" s="163" t="str">
        <f t="shared" si="545"/>
        <v/>
      </c>
      <c r="BS135" s="173" t="str">
        <f t="shared" si="545"/>
        <v/>
      </c>
      <c r="BT135" s="175" t="e">
        <f>$AY135*Assembly!Z$4+$AZ135*Assembly!Z$5+$BA135*Assembly!Z$6+$BB135*Assembly!Z$7+$BC135*Assembly!Z$8+$BD135*Assembly!Z$9+$BE135*Assembly!Z$10+$BF135*Assembly!Z$11+$BG135*Assembly!Z$12+$BH135*Assembly!Z$13+$BI135*Assembly!Z$14+$BJ135*Assembly!Z$15+$BK135*Assembly!Z$16+$BL135*Assembly!Z$17+$BM135*Assembly!Z$18+$BN135*Assembly!Z$19+$BO135*Assembly!Z$20+$BP135*Assembly!Z$21+$BQ135*Assembly!Z$22+$BR135*Assembly!Z$23+$BS135*Assembly!Z$24</f>
        <v>#VALUE!</v>
      </c>
      <c r="BU135" s="165" t="e">
        <f t="shared" si="3"/>
        <v>#VALUE!</v>
      </c>
      <c r="BV135" s="176" t="e">
        <f t="shared" si="537"/>
        <v>#VALUE!</v>
      </c>
      <c r="BW135" s="165" t="e">
        <f>$AY135*Assembly!AD$4+$AZ135*Assembly!AD$5+$BA135*Assembly!AD$6+$BB135*Assembly!AD$7+$BC135*Assembly!AD$8+$BD135*Assembly!AD$9+$BE135*Assembly!AD$10+$BF135*Assembly!AD$11+$BG135*Assembly!AD$12+$BH135*Assembly!AD$13+$BI135*Assembly!AD$14+$BJ135*Assembly!AD$15+$BK135*Assembly!AD$16+$BL135*Assembly!AD$17+$BM135*Assembly!AD$18+$BN135*Assembly!AD$19+$BO135*Assembly!AD$20+$BP135*Assembly!AD$21+$BQ135*Assembly!AD$22+$BR135*Assembly!AD$23+$BS135*Assembly!AD$24</f>
        <v>#VALUE!</v>
      </c>
      <c r="BX135" s="180" t="e">
        <f t="shared" si="4"/>
        <v>#VALUE!</v>
      </c>
      <c r="BY135" s="181" t="e">
        <f t="shared" si="5"/>
        <v>#VALUE!</v>
      </c>
      <c r="BZ135" s="182" t="e">
        <f t="shared" si="6"/>
        <v>#VALUE!</v>
      </c>
      <c r="CA135" s="181" t="e">
        <f t="shared" si="7"/>
        <v>#VALUE!</v>
      </c>
      <c r="CB135" s="165" t="e">
        <f>$AY135*Assembly!Y$4+$AZ135*Assembly!Y$5+$BA135*Assembly!Y$6+$BB135*Assembly!Y$7+$BC135*Assembly!Y$8+$BD135*Assembly!Y$9+$BE135*Assembly!Y$10+$BF135*Assembly!Y$11+$BG135*Assembly!Y$12+$BH135*Assembly!Y$13+$BI135*Assembly!Y$14+$BJ135*Assembly!Y$15+$BK135*Assembly!Y$16+$BL135*Assembly!Y$17+$BM135*Assembly!Y$18+$BN135*Assembly!Y$19+$BO135*Assembly!Y$20+$BP135*Assembly!Y$21+$BQ135*Assembly!Y$22+$BR135*Assembly!Y$23+$BS135*Assembly!Y$24</f>
        <v>#VALUE!</v>
      </c>
      <c r="CC135" s="165" t="e">
        <f t="shared" si="8"/>
        <v>#VALUE!</v>
      </c>
      <c r="CD135" s="136" t="e">
        <f t="shared" si="9"/>
        <v>#VALUE!</v>
      </c>
      <c r="CE135" s="184" t="e">
        <f>$AY135*Assembly!AC$4+$AZ135*Assembly!AC$5+$BA135*Assembly!AC$6+$BB135*Assembly!AC$7+$BC135*Assembly!AC$8+$BD135*Assembly!AC$9+$BE135*Assembly!AC$10+$BF135*Assembly!AC$11+$BG135*Assembly!AC$12+$BH135*Assembly!AC$13+$BI135*Assembly!AC$14+$BJ135*Assembly!AC$15+$BK135*Assembly!AC$16+$BL135*Assembly!AC$17+$BM135*Assembly!AC$18+$BN135*Assembly!AC$19+$BO135*Assembly!AC$20+$BP135*Assembly!AC$21+$BQ135*Assembly!AC$22+$BR135*Assembly!AC$23+$BS135*Assembly!AC$24</f>
        <v>#VALUE!</v>
      </c>
      <c r="CF135" s="208" t="e">
        <f>$AY135*Assembly!M$4+$AZ135*Assembly!M$5+$BA135*Assembly!M$6+$BB135*Assembly!M$7+$BC135*Assembly!M$8+$BD135*Assembly!M$9+$BE135*Assembly!M$10+$BF135*Assembly!M$11+$BG135*Assembly!M$12+$BH135*Assembly!M$13+$BI135*Assembly!M$14+$BJ135*Assembly!M$15+$BK135*Assembly!M$16+$BL135*Assembly!M$17+$BM135*Assembly!M$18+$BN135*Assembly!M$19+$BO135*Assembly!M$20+$BP135*Assembly!M$21+$BQ135*Assembly!M$22+$BR135*Assembly!M$23+$BS135*Assembly!M$24</f>
        <v>#VALUE!</v>
      </c>
      <c r="CG135" s="208" t="e">
        <f>$AY135*Assembly!N$4+$AZ135*Assembly!N$5+$BA135*Assembly!N$6+$BB135*Assembly!N$7+$BC135*Assembly!N$8+$BD135*Assembly!N$9+$BE135*Assembly!N$10+$BF135*Assembly!N$11+$BG135*Assembly!N$12+$BH135*Assembly!N$13+$BI135*Assembly!N$14+$BJ135*Assembly!N$15+$BK135*Assembly!N$16+$BL135*Assembly!N$17+$BM135*Assembly!N$18+$BN135*Assembly!N$19+$BO135*Assembly!N$20+$BP135*Assembly!N$21+$BQ135*Assembly!N$22+$BR135*Assembly!N$23+$BS135*Assembly!N$24</f>
        <v>#VALUE!</v>
      </c>
      <c r="CH135" s="208" t="e">
        <f>$AY135*Assembly!O$4+$AZ135*Assembly!O$5+$BA135*Assembly!O$6+$BB135*Assembly!O$7+$BC135*Assembly!O$8+$BD135*Assembly!O$9+$BE135*Assembly!O$10+$BF135*Assembly!O$11+$BG135*Assembly!O$12+$BH135*Assembly!O$13+$BI135*Assembly!O$14+$BJ135*Assembly!O$15+$BK135*Assembly!O$16+$BL135*Assembly!O$17+$BM135*Assembly!O$18+$BN135*Assembly!O$19+$BO135*Assembly!O$20+$BP135*Assembly!O$21+$BQ135*Assembly!O$22+$BR135*Assembly!O$23+$BS135*Assembly!O$24</f>
        <v>#VALUE!</v>
      </c>
      <c r="CI135" s="203" t="e">
        <f>$AY135*Assembly!P$4+$AZ135*Assembly!P$5+$BA135*Assembly!P$6+$BB135*Assembly!P$7+$BC135*Assembly!P$8+$BD135*Assembly!P$9+$BE135*Assembly!P$10+$BF135*Assembly!P$11+$BG135*Assembly!P$12+$BH135*Assembly!P$13+$BI135*Assembly!P$14+$BJ135*Assembly!P$15+$BK135*Assembly!P$16+$BL135*Assembly!P$17+$BM135*Assembly!P$18+$BN135*Assembly!P$19+$BO135*Assembly!P$20+$BP135*Assembly!P$21+$BQ135*Assembly!P$22+$BR135*Assembly!P$23+$BS135*Assembly!P$24</f>
        <v>#VALUE!</v>
      </c>
      <c r="CJ135" s="203" t="e">
        <f>$AY135*Assembly!Q$4+$AZ135*Assembly!Q$5+$BA135*Assembly!Q$6+$BB135*Assembly!Q$7+$BC135*Assembly!Q$8+$BD135*Assembly!Q$9+$BE135*Assembly!Q$10+$BF135*Assembly!Q$11+$BG135*Assembly!Q$12+$BH135*Assembly!Q$13+$BI135*Assembly!Q$14+$BJ135*Assembly!Q$15+$BK135*Assembly!Q$16+$BL135*Assembly!Q$17+$BM135*Assembly!Q$18+$BN135*Assembly!Q$19+$BO135*Assembly!Q$20+$BP135*Assembly!Q$21+$BQ135*Assembly!Q$22+$BR135*Assembly!Q$23+$BS135*Assembly!Q$24</f>
        <v>#VALUE!</v>
      </c>
      <c r="CK135" s="208" t="e">
        <f>$AY135*Assembly!R$4+$AZ135*Assembly!R$5+$BA135*Assembly!R$6+$BB135*Assembly!R$7+$BC135*Assembly!R$8+$BD135*Assembly!R$9+$BE135*Assembly!R$10+$BF135*Assembly!R$11+$BG135*Assembly!R$12+$BH135*Assembly!R$13+$BI135*Assembly!R$14+$BJ135*Assembly!R$15+$BK135*Assembly!R$16+$BL135*Assembly!R$17+$BM135*Assembly!R$18+$BN135*Assembly!R$19+$BO135*Assembly!R$20+$BP135*Assembly!R$21+$BQ135*Assembly!R$22+$BR135*Assembly!R$23+$BS135*Assembly!R$24</f>
        <v>#VALUE!</v>
      </c>
      <c r="CL135" s="203" t="e">
        <f>$AY135*Assembly!S$4+$AZ135*Assembly!S$5+$BA135*Assembly!S$6+$BB135*Assembly!S$7+$BC135*Assembly!S$8+$BD135*Assembly!S$9+$BE135*Assembly!S$10+$BF135*Assembly!S$11+$BG135*Assembly!S$12+$BH135*Assembly!S$13+$BI135*Assembly!S$14+$BJ135*Assembly!S$15+$BK135*Assembly!S$16+$BL135*Assembly!S$17+$BM135*Assembly!S$18+$BN135*Assembly!S$19+$BO135*Assembly!S$20+$BP135*Assembly!S$21+$BQ135*Assembly!S$22+$BR135*Assembly!S$23+$BS135*Assembly!S$24</f>
        <v>#VALUE!</v>
      </c>
      <c r="CM135" s="203" t="e">
        <f>$AY135*Assembly!T$4+$AZ135*Assembly!T$5+$BA135*Assembly!T$6+$BB135*Assembly!T$7+$BC135*Assembly!T$8+$BD135*Assembly!T$9+$BE135*Assembly!T$10+$BF135*Assembly!T$11+$BG135*Assembly!T$12+$BH135*Assembly!T$13+$BI135*Assembly!T$14+$BJ135*Assembly!T$15+$BK135*Assembly!T$16+$BL135*Assembly!T$17+$BM135*Assembly!T$18+$BN135*Assembly!T$19+$BO135*Assembly!T$20+$BP135*Assembly!T$21+$BQ135*Assembly!T$22+$BR135*Assembly!T$23+$BS135*Assembly!T$24</f>
        <v>#VALUE!</v>
      </c>
      <c r="CN135" s="203" t="e">
        <f>$AY135*Assembly!U$4+$AZ135*Assembly!U$5+$BA135*Assembly!U$6+$BB135*Assembly!U$7+$BC135*Assembly!U$8+$BD135*Assembly!U$9+$BE135*Assembly!U$10+$BF135*Assembly!U$11+$BG135*Assembly!U$12+$BH135*Assembly!U$13+$BI135*Assembly!U$14+$BJ135*Assembly!U$15+$BK135*Assembly!U$16+$BL135*Assembly!U$17+$BM135*Assembly!U$18+$BN135*Assembly!U$19+$BO135*Assembly!U$20+$BP135*Assembly!U$21+$BQ135*Assembly!U$22+$BR135*Assembly!U$23+$BS135*Assembly!U$24</f>
        <v>#VALUE!</v>
      </c>
      <c r="CO135" s="208" t="e">
        <f>$AY135*Assembly!V$4+$AZ135*Assembly!V$5+$BA135*Assembly!V$6+$BB135*Assembly!V$7+$BC135*Assembly!V$8+$BD135*Assembly!V$9+$BE135*Assembly!V$10+$BF135*Assembly!V$11+$BG135*Assembly!V$12+$BH135*Assembly!V$13+$BI135*Assembly!V$14+$BJ135*Assembly!V$15+$BK135*Assembly!V$16+$BL135*Assembly!V$17+$BM135*Assembly!V$18+$BN135*Assembly!V$19+$BO135*Assembly!V$20+$BP135*Assembly!V$21+$BQ135*Assembly!V$22+$BR135*Assembly!V$23+$BS135*Assembly!V$24</f>
        <v>#VALUE!</v>
      </c>
      <c r="CP135" s="208" t="e">
        <f>CF135*Refining!$F$3</f>
        <v>#VALUE!</v>
      </c>
      <c r="CQ135" s="208" t="e">
        <f>CG135*Refining!$F$4</f>
        <v>#VALUE!</v>
      </c>
      <c r="CR135" s="208" t="e">
        <f>CH135*Refining!$F$5</f>
        <v>#VALUE!</v>
      </c>
      <c r="CS135" s="208" t="e">
        <f>CI135*Refining!$F$6</f>
        <v>#VALUE!</v>
      </c>
      <c r="CT135" s="208" t="e">
        <f>CJ135*Refining!$F$7</f>
        <v>#VALUE!</v>
      </c>
      <c r="CU135" s="208" t="e">
        <f>CK135*Refining!$F$8</f>
        <v>#VALUE!</v>
      </c>
      <c r="CV135" s="208" t="e">
        <f>CL135*Refining!$F$9</f>
        <v>#VALUE!</v>
      </c>
      <c r="CW135" s="208" t="e">
        <f>CM135*Refining!$F$10</f>
        <v>#VALUE!</v>
      </c>
      <c r="CX135" s="208" t="e">
        <f>CN135*Refining!$F$11</f>
        <v>#VALUE!</v>
      </c>
      <c r="CY135" s="208" t="e">
        <f>CO135*Refining!$F$12</f>
        <v>#VALUE!</v>
      </c>
      <c r="CZ135" s="190" t="e">
        <f t="shared" ref="CZ135:DS135" si="546">IF(CF135 = 0, "", CF135)</f>
        <v>#VALUE!</v>
      </c>
      <c r="DA135" s="197" t="e">
        <f t="shared" si="546"/>
        <v>#VALUE!</v>
      </c>
      <c r="DB135" s="191" t="e">
        <f t="shared" si="546"/>
        <v>#VALUE!</v>
      </c>
      <c r="DC135" s="191" t="e">
        <f t="shared" si="546"/>
        <v>#VALUE!</v>
      </c>
      <c r="DD135" s="193" t="e">
        <f t="shared" si="546"/>
        <v>#VALUE!</v>
      </c>
      <c r="DE135" s="191" t="e">
        <f t="shared" si="546"/>
        <v>#VALUE!</v>
      </c>
      <c r="DF135" s="193" t="e">
        <f t="shared" si="546"/>
        <v>#VALUE!</v>
      </c>
      <c r="DG135" s="193" t="e">
        <f t="shared" si="546"/>
        <v>#VALUE!</v>
      </c>
      <c r="DH135" s="191" t="e">
        <f t="shared" si="546"/>
        <v>#VALUE!</v>
      </c>
      <c r="DI135" s="195" t="e">
        <f t="shared" si="546"/>
        <v>#VALUE!</v>
      </c>
      <c r="DJ135" s="190" t="e">
        <f t="shared" si="546"/>
        <v>#VALUE!</v>
      </c>
      <c r="DK135" s="197" t="e">
        <f t="shared" si="546"/>
        <v>#VALUE!</v>
      </c>
      <c r="DL135" s="191" t="e">
        <f t="shared" si="546"/>
        <v>#VALUE!</v>
      </c>
      <c r="DM135" s="191" t="e">
        <f t="shared" si="546"/>
        <v>#VALUE!</v>
      </c>
      <c r="DN135" s="193" t="e">
        <f t="shared" si="546"/>
        <v>#VALUE!</v>
      </c>
      <c r="DO135" s="191" t="e">
        <f t="shared" si="546"/>
        <v>#VALUE!</v>
      </c>
      <c r="DP135" s="191" t="e">
        <f t="shared" si="546"/>
        <v>#VALUE!</v>
      </c>
      <c r="DQ135" s="191" t="e">
        <f t="shared" si="546"/>
        <v>#VALUE!</v>
      </c>
      <c r="DR135" s="191" t="e">
        <f t="shared" si="546"/>
        <v>#VALUE!</v>
      </c>
      <c r="DS135" s="195" t="e">
        <f t="shared" si="546"/>
        <v>#VALUE!</v>
      </c>
      <c r="DT135" s="190" t="e">
        <f t="shared" si="11"/>
        <v>#VALUE!</v>
      </c>
      <c r="DU135" s="197" t="e">
        <f t="shared" si="12"/>
        <v>#VALUE!</v>
      </c>
      <c r="DV135" s="165" t="e">
        <f>CZ135*'Ores &amp; Ingots'!$C$3+DA135*'Ores &amp; Ingots'!$C$4+DB135*'Ores &amp; Ingots'!$C$5+DC135*'Ores &amp; Ingots'!$C$6+DD135*'Ores &amp; Ingots'!$C$7+DE135*'Ores &amp; Ingots'!$C$8+DF135*'Ores &amp; Ingots'!$C$9+DG135*'Ores &amp; Ingots'!$C$10+DH135*'Ores &amp; Ingots'!$C$11+DI135*'Ores &amp; Ingots'!$C$12</f>
        <v>#VALUE!</v>
      </c>
      <c r="DW135" s="165" t="e">
        <f>DJ135*'Ores &amp; Ingots'!$B$3+DK135*'Ores &amp; Ingots'!$B$4+DL135*'Ores &amp; Ingots'!$B$5+DM135*'Ores &amp; Ingots'!$B$6+DN135*'Ores &amp; Ingots'!$B$7+DO135*'Ores &amp; Ingots'!$B$8+DP135*'Ores &amp; Ingots'!$B$9+DQ135*'Ores &amp; Ingots'!$B$10+DR135*'Ores &amp; Ingots'!$B$11+DS135*'Ores &amp; Ingots'!$B$12</f>
        <v>#VALUE!</v>
      </c>
      <c r="DX135" s="197" t="e">
        <f>CZ135*Refining!$G$3+DA135*Refining!$G$4+DB135*Refining!$G$5+DC135*Refining!$G$6+DD135*Refining!$G$7+DE135*Refining!$G$8+DF135*Refining!$G$9+DG135*Refining!$G$10+DH135*Refining!$G$11+DI135*Refining!$G$12</f>
        <v>#VALUE!</v>
      </c>
      <c r="DY135" s="197" t="e">
        <f t="shared" si="13"/>
        <v>#VALUE!</v>
      </c>
      <c r="DZ135" s="199" t="e">
        <f t="shared" si="14"/>
        <v>#VALUE!</v>
      </c>
      <c r="EA135" s="190" t="e">
        <f t="shared" si="15"/>
        <v>#VALUE!</v>
      </c>
      <c r="EB135" s="200" t="e">
        <f t="shared" ref="EB135:EC135" si="547">EA135/60</f>
        <v>#VALUE!</v>
      </c>
      <c r="EC135" s="200" t="e">
        <f t="shared" si="547"/>
        <v>#VALUE!</v>
      </c>
      <c r="ED135" s="190" t="e">
        <f t="shared" si="17"/>
        <v>#VALUE!</v>
      </c>
      <c r="EE135" s="200" t="e">
        <f t="shared" ref="EE135:EF135" si="548">ED135/1000</f>
        <v>#VALUE!</v>
      </c>
      <c r="EF135" s="201" t="e">
        <f t="shared" si="548"/>
        <v>#VALUE!</v>
      </c>
      <c r="EG135" s="136" t="e">
        <f t="shared" si="19"/>
        <v>#VALUE!</v>
      </c>
      <c r="EH135" s="138" t="e">
        <f t="shared" si="20"/>
        <v>#VALUE!</v>
      </c>
      <c r="EI135" s="133">
        <v>829</v>
      </c>
    </row>
    <row r="136" spans="1:139" ht="12.75" x14ac:dyDescent="0.2">
      <c r="A136" s="864"/>
      <c r="B136" s="135" t="s">
        <v>352</v>
      </c>
      <c r="C136" s="137" t="s">
        <v>155</v>
      </c>
      <c r="D136" s="137">
        <v>3</v>
      </c>
      <c r="E136" s="137">
        <v>3</v>
      </c>
      <c r="F136" s="137">
        <v>3</v>
      </c>
      <c r="G136" s="141">
        <f t="shared" si="0"/>
        <v>3.375</v>
      </c>
      <c r="H136" s="142">
        <v>25</v>
      </c>
      <c r="I136" s="142">
        <v>25</v>
      </c>
      <c r="J136" s="144">
        <f>H136/Main!$D$9</f>
        <v>5</v>
      </c>
      <c r="K136" s="144">
        <f>I136/Main!$D$10</f>
        <v>12.5</v>
      </c>
      <c r="L136" s="144">
        <f t="shared" si="1"/>
        <v>2.5</v>
      </c>
      <c r="M136" s="144">
        <v>1</v>
      </c>
      <c r="N136" s="306">
        <v>50</v>
      </c>
      <c r="O136" s="149">
        <v>50</v>
      </c>
      <c r="P136" s="150"/>
      <c r="Q136" s="153">
        <v>1152</v>
      </c>
      <c r="R136" s="153">
        <f>Q136*Main!$D$6</f>
        <v>11520</v>
      </c>
      <c r="S136" s="155"/>
      <c r="T136" s="155"/>
      <c r="U136" s="150"/>
      <c r="V136" s="150"/>
      <c r="W136" s="155"/>
      <c r="X136" s="155"/>
      <c r="Y136" s="150"/>
      <c r="Z136" s="150"/>
      <c r="AA136" s="150"/>
      <c r="AB136" s="150"/>
      <c r="AC136" s="370"/>
      <c r="AD136" s="165">
        <v>21</v>
      </c>
      <c r="AE136" s="165">
        <v>0</v>
      </c>
      <c r="AF136" s="165">
        <v>6</v>
      </c>
      <c r="AG136" s="165">
        <v>0</v>
      </c>
      <c r="AH136" s="165">
        <v>12</v>
      </c>
      <c r="AI136" s="165">
        <v>0</v>
      </c>
      <c r="AJ136" s="165">
        <v>6</v>
      </c>
      <c r="AK136" s="171">
        <v>6</v>
      </c>
      <c r="AL136" s="165">
        <v>0</v>
      </c>
      <c r="AM136" s="165">
        <v>0</v>
      </c>
      <c r="AN136" s="165">
        <v>0</v>
      </c>
      <c r="AO136" s="165">
        <v>0</v>
      </c>
      <c r="AP136" s="165">
        <v>0</v>
      </c>
      <c r="AQ136" s="165">
        <v>0</v>
      </c>
      <c r="AR136" s="165">
        <v>0</v>
      </c>
      <c r="AS136" s="165">
        <v>0</v>
      </c>
      <c r="AT136" s="165">
        <v>0</v>
      </c>
      <c r="AU136" s="165">
        <v>0</v>
      </c>
      <c r="AV136" s="165">
        <v>0</v>
      </c>
      <c r="AW136" s="165">
        <v>0</v>
      </c>
      <c r="AX136" s="165">
        <v>0</v>
      </c>
      <c r="AY136" s="175">
        <f t="shared" ref="AY136:BS136" si="549">IF(AD136 = 0, "", AD136)</f>
        <v>21</v>
      </c>
      <c r="AZ136" s="163" t="str">
        <f t="shared" si="549"/>
        <v/>
      </c>
      <c r="BA136" s="165">
        <f t="shared" si="549"/>
        <v>6</v>
      </c>
      <c r="BB136" s="163" t="str">
        <f t="shared" si="549"/>
        <v/>
      </c>
      <c r="BC136" s="165">
        <f t="shared" si="549"/>
        <v>12</v>
      </c>
      <c r="BD136" s="163" t="str">
        <f t="shared" si="549"/>
        <v/>
      </c>
      <c r="BE136" s="165">
        <f t="shared" si="549"/>
        <v>6</v>
      </c>
      <c r="BF136" s="171">
        <f t="shared" si="549"/>
        <v>6</v>
      </c>
      <c r="BG136" s="163" t="str">
        <f t="shared" si="549"/>
        <v/>
      </c>
      <c r="BH136" s="163" t="str">
        <f t="shared" si="549"/>
        <v/>
      </c>
      <c r="BI136" s="163" t="str">
        <f t="shared" si="549"/>
        <v/>
      </c>
      <c r="BJ136" s="163" t="str">
        <f t="shared" si="549"/>
        <v/>
      </c>
      <c r="BK136" s="163" t="str">
        <f t="shared" si="549"/>
        <v/>
      </c>
      <c r="BL136" s="163" t="str">
        <f t="shared" si="549"/>
        <v/>
      </c>
      <c r="BM136" s="163" t="str">
        <f t="shared" si="549"/>
        <v/>
      </c>
      <c r="BN136" s="163" t="str">
        <f t="shared" si="549"/>
        <v/>
      </c>
      <c r="BO136" s="163" t="str">
        <f t="shared" si="549"/>
        <v/>
      </c>
      <c r="BP136" s="163" t="str">
        <f t="shared" si="549"/>
        <v/>
      </c>
      <c r="BQ136" s="163" t="str">
        <f t="shared" si="549"/>
        <v/>
      </c>
      <c r="BR136" s="163" t="str">
        <f t="shared" si="549"/>
        <v/>
      </c>
      <c r="BS136" s="173" t="str">
        <f t="shared" si="549"/>
        <v/>
      </c>
      <c r="BT136" s="175" t="e">
        <f>$AY136*Assembly!Z$4+$AZ136*Assembly!Z$5+$BA136*Assembly!Z$6+$BB136*Assembly!Z$7+$BC136*Assembly!Z$8+$BD136*Assembly!Z$9+$BE136*Assembly!Z$10+$BF136*Assembly!Z$11+$BG136*Assembly!Z$12+$BH136*Assembly!Z$13+$BI136*Assembly!Z$14+$BJ136*Assembly!Z$15+$BK136*Assembly!Z$16+$BL136*Assembly!Z$17+$BM136*Assembly!Z$18+$BN136*Assembly!Z$19+$BO136*Assembly!Z$20+$BP136*Assembly!Z$21+$BQ136*Assembly!Z$22+$BR136*Assembly!Z$23+$BS136*Assembly!Z$24</f>
        <v>#VALUE!</v>
      </c>
      <c r="BU136" s="165" t="e">
        <f t="shared" si="3"/>
        <v>#VALUE!</v>
      </c>
      <c r="BV136" s="176" t="e">
        <f t="shared" si="537"/>
        <v>#VALUE!</v>
      </c>
      <c r="BW136" s="165" t="e">
        <f>$AY136*Assembly!AD$4+$AZ136*Assembly!AD$5+$BA136*Assembly!AD$6+$BB136*Assembly!AD$7+$BC136*Assembly!AD$8+$BD136*Assembly!AD$9+$BE136*Assembly!AD$10+$BF136*Assembly!AD$11+$BG136*Assembly!AD$12+$BH136*Assembly!AD$13+$BI136*Assembly!AD$14+$BJ136*Assembly!AD$15+$BK136*Assembly!AD$16+$BL136*Assembly!AD$17+$BM136*Assembly!AD$18+$BN136*Assembly!AD$19+$BO136*Assembly!AD$20+$BP136*Assembly!AD$21+$BQ136*Assembly!AD$22+$BR136*Assembly!AD$23+$BS136*Assembly!AD$24</f>
        <v>#VALUE!</v>
      </c>
      <c r="BX136" s="180" t="e">
        <f t="shared" si="4"/>
        <v>#VALUE!</v>
      </c>
      <c r="BY136" s="181" t="e">
        <f t="shared" si="5"/>
        <v>#VALUE!</v>
      </c>
      <c r="BZ136" s="182" t="e">
        <f t="shared" si="6"/>
        <v>#VALUE!</v>
      </c>
      <c r="CA136" s="181" t="e">
        <f t="shared" si="7"/>
        <v>#VALUE!</v>
      </c>
      <c r="CB136" s="165" t="e">
        <f>$AY136*Assembly!Y$4+$AZ136*Assembly!Y$5+$BA136*Assembly!Y$6+$BB136*Assembly!Y$7+$BC136*Assembly!Y$8+$BD136*Assembly!Y$9+$BE136*Assembly!Y$10+$BF136*Assembly!Y$11+$BG136*Assembly!Y$12+$BH136*Assembly!Y$13+$BI136*Assembly!Y$14+$BJ136*Assembly!Y$15+$BK136*Assembly!Y$16+$BL136*Assembly!Y$17+$BM136*Assembly!Y$18+$BN136*Assembly!Y$19+$BO136*Assembly!Y$20+$BP136*Assembly!Y$21+$BQ136*Assembly!Y$22+$BR136*Assembly!Y$23+$BS136*Assembly!Y$24</f>
        <v>#VALUE!</v>
      </c>
      <c r="CC136" s="165" t="e">
        <f t="shared" si="8"/>
        <v>#VALUE!</v>
      </c>
      <c r="CD136" s="136" t="e">
        <f t="shared" si="9"/>
        <v>#VALUE!</v>
      </c>
      <c r="CE136" s="184" t="e">
        <f>$AY136*Assembly!AC$4+$AZ136*Assembly!AC$5+$BA136*Assembly!AC$6+$BB136*Assembly!AC$7+$BC136*Assembly!AC$8+$BD136*Assembly!AC$9+$BE136*Assembly!AC$10+$BF136*Assembly!AC$11+$BG136*Assembly!AC$12+$BH136*Assembly!AC$13+$BI136*Assembly!AC$14+$BJ136*Assembly!AC$15+$BK136*Assembly!AC$16+$BL136*Assembly!AC$17+$BM136*Assembly!AC$18+$BN136*Assembly!AC$19+$BO136*Assembly!AC$20+$BP136*Assembly!AC$21+$BQ136*Assembly!AC$22+$BR136*Assembly!AC$23+$BS136*Assembly!AC$24</f>
        <v>#VALUE!</v>
      </c>
      <c r="CF136" s="153" t="e">
        <f>$AY136*Assembly!M$4+$AZ136*Assembly!M$5+$BA136*Assembly!M$6+$BB136*Assembly!M$7+$BC136*Assembly!M$8+$BD136*Assembly!M$9+$BE136*Assembly!M$10+$BF136*Assembly!M$11+$BG136*Assembly!M$12+$BH136*Assembly!M$13+$BI136*Assembly!M$14+$BJ136*Assembly!M$15+$BK136*Assembly!M$16+$BL136*Assembly!M$17+$BM136*Assembly!M$18+$BN136*Assembly!M$19+$BO136*Assembly!M$20+$BP136*Assembly!M$21+$BQ136*Assembly!M$22+$BR136*Assembly!M$23+$BS136*Assembly!M$24</f>
        <v>#VALUE!</v>
      </c>
      <c r="CG136" s="153" t="e">
        <f>$AY136*Assembly!N$4+$AZ136*Assembly!N$5+$BA136*Assembly!N$6+$BB136*Assembly!N$7+$BC136*Assembly!N$8+$BD136*Assembly!N$9+$BE136*Assembly!N$10+$BF136*Assembly!N$11+$BG136*Assembly!N$12+$BH136*Assembly!N$13+$BI136*Assembly!N$14+$BJ136*Assembly!N$15+$BK136*Assembly!N$16+$BL136*Assembly!N$17+$BM136*Assembly!N$18+$BN136*Assembly!N$19+$BO136*Assembly!N$20+$BP136*Assembly!N$21+$BQ136*Assembly!N$22+$BR136*Assembly!N$23+$BS136*Assembly!N$24</f>
        <v>#VALUE!</v>
      </c>
      <c r="CH136" s="153" t="e">
        <f>$AY136*Assembly!O$4+$AZ136*Assembly!O$5+$BA136*Assembly!O$6+$BB136*Assembly!O$7+$BC136*Assembly!O$8+$BD136*Assembly!O$9+$BE136*Assembly!O$10+$BF136*Assembly!O$11+$BG136*Assembly!O$12+$BH136*Assembly!O$13+$BI136*Assembly!O$14+$BJ136*Assembly!O$15+$BK136*Assembly!O$16+$BL136*Assembly!O$17+$BM136*Assembly!O$18+$BN136*Assembly!O$19+$BO136*Assembly!O$20+$BP136*Assembly!O$21+$BQ136*Assembly!O$22+$BR136*Assembly!O$23+$BS136*Assembly!O$24</f>
        <v>#VALUE!</v>
      </c>
      <c r="CI136" s="142" t="e">
        <f>$AY136*Assembly!P$4+$AZ136*Assembly!P$5+$BA136*Assembly!P$6+$BB136*Assembly!P$7+$BC136*Assembly!P$8+$BD136*Assembly!P$9+$BE136*Assembly!P$10+$BF136*Assembly!P$11+$BG136*Assembly!P$12+$BH136*Assembly!P$13+$BI136*Assembly!P$14+$BJ136*Assembly!P$15+$BK136*Assembly!P$16+$BL136*Assembly!P$17+$BM136*Assembly!P$18+$BN136*Assembly!P$19+$BO136*Assembly!P$20+$BP136*Assembly!P$21+$BQ136*Assembly!P$22+$BR136*Assembly!P$23+$BS136*Assembly!P$24</f>
        <v>#VALUE!</v>
      </c>
      <c r="CJ136" s="142" t="e">
        <f>$AY136*Assembly!Q$4+$AZ136*Assembly!Q$5+$BA136*Assembly!Q$6+$BB136*Assembly!Q$7+$BC136*Assembly!Q$8+$BD136*Assembly!Q$9+$BE136*Assembly!Q$10+$BF136*Assembly!Q$11+$BG136*Assembly!Q$12+$BH136*Assembly!Q$13+$BI136*Assembly!Q$14+$BJ136*Assembly!Q$15+$BK136*Assembly!Q$16+$BL136*Assembly!Q$17+$BM136*Assembly!Q$18+$BN136*Assembly!Q$19+$BO136*Assembly!Q$20+$BP136*Assembly!Q$21+$BQ136*Assembly!Q$22+$BR136*Assembly!Q$23+$BS136*Assembly!Q$24</f>
        <v>#VALUE!</v>
      </c>
      <c r="CK136" s="153" t="e">
        <f>$AY136*Assembly!R$4+$AZ136*Assembly!R$5+$BA136*Assembly!R$6+$BB136*Assembly!R$7+$BC136*Assembly!R$8+$BD136*Assembly!R$9+$BE136*Assembly!R$10+$BF136*Assembly!R$11+$BG136*Assembly!R$12+$BH136*Assembly!R$13+$BI136*Assembly!R$14+$BJ136*Assembly!R$15+$BK136*Assembly!R$16+$BL136*Assembly!R$17+$BM136*Assembly!R$18+$BN136*Assembly!R$19+$BO136*Assembly!R$20+$BP136*Assembly!R$21+$BQ136*Assembly!R$22+$BR136*Assembly!R$23+$BS136*Assembly!R$24</f>
        <v>#VALUE!</v>
      </c>
      <c r="CL136" s="142" t="e">
        <f>$AY136*Assembly!S$4+$AZ136*Assembly!S$5+$BA136*Assembly!S$6+$BB136*Assembly!S$7+$BC136*Assembly!S$8+$BD136*Assembly!S$9+$BE136*Assembly!S$10+$BF136*Assembly!S$11+$BG136*Assembly!S$12+$BH136*Assembly!S$13+$BI136*Assembly!S$14+$BJ136*Assembly!S$15+$BK136*Assembly!S$16+$BL136*Assembly!S$17+$BM136*Assembly!S$18+$BN136*Assembly!S$19+$BO136*Assembly!S$20+$BP136*Assembly!S$21+$BQ136*Assembly!S$22+$BR136*Assembly!S$23+$BS136*Assembly!S$24</f>
        <v>#VALUE!</v>
      </c>
      <c r="CM136" s="142" t="e">
        <f>$AY136*Assembly!T$4+$AZ136*Assembly!T$5+$BA136*Assembly!T$6+$BB136*Assembly!T$7+$BC136*Assembly!T$8+$BD136*Assembly!T$9+$BE136*Assembly!T$10+$BF136*Assembly!T$11+$BG136*Assembly!T$12+$BH136*Assembly!T$13+$BI136*Assembly!T$14+$BJ136*Assembly!T$15+$BK136*Assembly!T$16+$BL136*Assembly!T$17+$BM136*Assembly!T$18+$BN136*Assembly!T$19+$BO136*Assembly!T$20+$BP136*Assembly!T$21+$BQ136*Assembly!T$22+$BR136*Assembly!T$23+$BS136*Assembly!T$24</f>
        <v>#VALUE!</v>
      </c>
      <c r="CN136" s="142" t="e">
        <f>$AY136*Assembly!U$4+$AZ136*Assembly!U$5+$BA136*Assembly!U$6+$BB136*Assembly!U$7+$BC136*Assembly!U$8+$BD136*Assembly!U$9+$BE136*Assembly!U$10+$BF136*Assembly!U$11+$BG136*Assembly!U$12+$BH136*Assembly!U$13+$BI136*Assembly!U$14+$BJ136*Assembly!U$15+$BK136*Assembly!U$16+$BL136*Assembly!U$17+$BM136*Assembly!U$18+$BN136*Assembly!U$19+$BO136*Assembly!U$20+$BP136*Assembly!U$21+$BQ136*Assembly!U$22+$BR136*Assembly!U$23+$BS136*Assembly!U$24</f>
        <v>#VALUE!</v>
      </c>
      <c r="CO136" s="153" t="e">
        <f>$AY136*Assembly!V$4+$AZ136*Assembly!V$5+$BA136*Assembly!V$6+$BB136*Assembly!V$7+$BC136*Assembly!V$8+$BD136*Assembly!V$9+$BE136*Assembly!V$10+$BF136*Assembly!V$11+$BG136*Assembly!V$12+$BH136*Assembly!V$13+$BI136*Assembly!V$14+$BJ136*Assembly!V$15+$BK136*Assembly!V$16+$BL136*Assembly!V$17+$BM136*Assembly!V$18+$BN136*Assembly!V$19+$BO136*Assembly!V$20+$BP136*Assembly!V$21+$BQ136*Assembly!V$22+$BR136*Assembly!V$23+$BS136*Assembly!V$24</f>
        <v>#VALUE!</v>
      </c>
      <c r="CP136" s="153" t="e">
        <f>CF136*Refining!$F$3</f>
        <v>#VALUE!</v>
      </c>
      <c r="CQ136" s="153" t="e">
        <f>CG136*Refining!$F$4</f>
        <v>#VALUE!</v>
      </c>
      <c r="CR136" s="153" t="e">
        <f>CH136*Refining!$F$5</f>
        <v>#VALUE!</v>
      </c>
      <c r="CS136" s="153" t="e">
        <f>CI136*Refining!$F$6</f>
        <v>#VALUE!</v>
      </c>
      <c r="CT136" s="153" t="e">
        <f>CJ136*Refining!$F$7</f>
        <v>#VALUE!</v>
      </c>
      <c r="CU136" s="153" t="e">
        <f>CK136*Refining!$F$8</f>
        <v>#VALUE!</v>
      </c>
      <c r="CV136" s="153" t="e">
        <f>CL136*Refining!$F$9</f>
        <v>#VALUE!</v>
      </c>
      <c r="CW136" s="153" t="e">
        <f>CM136*Refining!$F$10</f>
        <v>#VALUE!</v>
      </c>
      <c r="CX136" s="153" t="e">
        <f>CN136*Refining!$F$11</f>
        <v>#VALUE!</v>
      </c>
      <c r="CY136" s="153" t="e">
        <f>CO136*Refining!$F$12</f>
        <v>#VALUE!</v>
      </c>
      <c r="CZ136" s="190" t="e">
        <f t="shared" ref="CZ136:DS136" si="550">IF(CF136 = 0, "", CF136)</f>
        <v>#VALUE!</v>
      </c>
      <c r="DA136" s="197" t="e">
        <f t="shared" si="550"/>
        <v>#VALUE!</v>
      </c>
      <c r="DB136" s="191" t="e">
        <f t="shared" si="550"/>
        <v>#VALUE!</v>
      </c>
      <c r="DC136" s="191" t="e">
        <f t="shared" si="550"/>
        <v>#VALUE!</v>
      </c>
      <c r="DD136" s="193" t="e">
        <f t="shared" si="550"/>
        <v>#VALUE!</v>
      </c>
      <c r="DE136" s="191" t="e">
        <f t="shared" si="550"/>
        <v>#VALUE!</v>
      </c>
      <c r="DF136" s="193" t="e">
        <f t="shared" si="550"/>
        <v>#VALUE!</v>
      </c>
      <c r="DG136" s="193" t="e">
        <f t="shared" si="550"/>
        <v>#VALUE!</v>
      </c>
      <c r="DH136" s="191" t="e">
        <f t="shared" si="550"/>
        <v>#VALUE!</v>
      </c>
      <c r="DI136" s="195" t="e">
        <f t="shared" si="550"/>
        <v>#VALUE!</v>
      </c>
      <c r="DJ136" s="190" t="e">
        <f t="shared" si="550"/>
        <v>#VALUE!</v>
      </c>
      <c r="DK136" s="197" t="e">
        <f t="shared" si="550"/>
        <v>#VALUE!</v>
      </c>
      <c r="DL136" s="191" t="e">
        <f t="shared" si="550"/>
        <v>#VALUE!</v>
      </c>
      <c r="DM136" s="191" t="e">
        <f t="shared" si="550"/>
        <v>#VALUE!</v>
      </c>
      <c r="DN136" s="193" t="e">
        <f t="shared" si="550"/>
        <v>#VALUE!</v>
      </c>
      <c r="DO136" s="191" t="e">
        <f t="shared" si="550"/>
        <v>#VALUE!</v>
      </c>
      <c r="DP136" s="191" t="e">
        <f t="shared" si="550"/>
        <v>#VALUE!</v>
      </c>
      <c r="DQ136" s="191" t="e">
        <f t="shared" si="550"/>
        <v>#VALUE!</v>
      </c>
      <c r="DR136" s="191" t="e">
        <f t="shared" si="550"/>
        <v>#VALUE!</v>
      </c>
      <c r="DS136" s="195" t="e">
        <f t="shared" si="550"/>
        <v>#VALUE!</v>
      </c>
      <c r="DT136" s="190" t="e">
        <f t="shared" si="11"/>
        <v>#VALUE!</v>
      </c>
      <c r="DU136" s="197" t="e">
        <f t="shared" si="12"/>
        <v>#VALUE!</v>
      </c>
      <c r="DV136" s="165" t="e">
        <f>CZ136*'Ores &amp; Ingots'!$C$3+DA136*'Ores &amp; Ingots'!$C$4+DB136*'Ores &amp; Ingots'!$C$5+DC136*'Ores &amp; Ingots'!$C$6+DD136*'Ores &amp; Ingots'!$C$7+DE136*'Ores &amp; Ingots'!$C$8+DF136*'Ores &amp; Ingots'!$C$9+DG136*'Ores &amp; Ingots'!$C$10+DH136*'Ores &amp; Ingots'!$C$11+DI136*'Ores &amp; Ingots'!$C$12</f>
        <v>#VALUE!</v>
      </c>
      <c r="DW136" s="165" t="e">
        <f>DJ136*'Ores &amp; Ingots'!$B$3+DK136*'Ores &amp; Ingots'!$B$4+DL136*'Ores &amp; Ingots'!$B$5+DM136*'Ores &amp; Ingots'!$B$6+DN136*'Ores &amp; Ingots'!$B$7+DO136*'Ores &amp; Ingots'!$B$8+DP136*'Ores &amp; Ingots'!$B$9+DQ136*'Ores &amp; Ingots'!$B$10+DR136*'Ores &amp; Ingots'!$B$11+DS136*'Ores &amp; Ingots'!$B$12</f>
        <v>#VALUE!</v>
      </c>
      <c r="DX136" s="197" t="e">
        <f>CZ136*Refining!$G$3+DA136*Refining!$G$4+DB136*Refining!$G$5+DC136*Refining!$G$6+DD136*Refining!$G$7+DE136*Refining!$G$8+DF136*Refining!$G$9+DG136*Refining!$G$10+DH136*Refining!$G$11+DI136*Refining!$G$12</f>
        <v>#VALUE!</v>
      </c>
      <c r="DY136" s="197" t="e">
        <f t="shared" si="13"/>
        <v>#VALUE!</v>
      </c>
      <c r="DZ136" s="199" t="e">
        <f t="shared" si="14"/>
        <v>#VALUE!</v>
      </c>
      <c r="EA136" s="190" t="e">
        <f t="shared" si="15"/>
        <v>#VALUE!</v>
      </c>
      <c r="EB136" s="200" t="e">
        <f t="shared" ref="EB136:EC136" si="551">EA136/60</f>
        <v>#VALUE!</v>
      </c>
      <c r="EC136" s="200" t="e">
        <f t="shared" si="551"/>
        <v>#VALUE!</v>
      </c>
      <c r="ED136" s="190" t="e">
        <f t="shared" si="17"/>
        <v>#VALUE!</v>
      </c>
      <c r="EE136" s="200" t="e">
        <f t="shared" ref="EE136:EF136" si="552">ED136/1000</f>
        <v>#VALUE!</v>
      </c>
      <c r="EF136" s="201" t="e">
        <f t="shared" si="552"/>
        <v>#VALUE!</v>
      </c>
      <c r="EG136" s="136" t="e">
        <f t="shared" si="19"/>
        <v>#VALUE!</v>
      </c>
      <c r="EH136" s="138" t="e">
        <f t="shared" si="20"/>
        <v>#VALUE!</v>
      </c>
      <c r="EI136" s="133" t="s">
        <v>28</v>
      </c>
    </row>
    <row r="137" spans="1:139" ht="12.75" x14ac:dyDescent="0.2">
      <c r="A137" s="864"/>
      <c r="B137" s="135" t="s">
        <v>353</v>
      </c>
      <c r="C137" s="137" t="s">
        <v>155</v>
      </c>
      <c r="D137" s="137">
        <v>1</v>
      </c>
      <c r="E137" s="137">
        <v>1</v>
      </c>
      <c r="F137" s="137">
        <v>1</v>
      </c>
      <c r="G137" s="202">
        <f t="shared" si="0"/>
        <v>0.125</v>
      </c>
      <c r="H137" s="203">
        <v>15</v>
      </c>
      <c r="I137" s="203">
        <v>15</v>
      </c>
      <c r="J137" s="204">
        <f>H137/Main!$D$9</f>
        <v>3</v>
      </c>
      <c r="K137" s="204">
        <f>I137/Main!$D$10</f>
        <v>7.5</v>
      </c>
      <c r="L137" s="204">
        <f t="shared" si="1"/>
        <v>2.5</v>
      </c>
      <c r="M137" s="204">
        <v>1</v>
      </c>
      <c r="N137" s="214" t="s">
        <v>28</v>
      </c>
      <c r="O137" s="206" t="s">
        <v>28</v>
      </c>
      <c r="P137" s="207"/>
      <c r="Q137" s="208">
        <v>64</v>
      </c>
      <c r="R137" s="208">
        <f>Q137*Main!$D$6</f>
        <v>640</v>
      </c>
      <c r="S137" s="209"/>
      <c r="T137" s="209"/>
      <c r="U137" s="207"/>
      <c r="V137" s="207"/>
      <c r="W137" s="209"/>
      <c r="X137" s="209"/>
      <c r="Y137" s="207"/>
      <c r="Z137" s="207"/>
      <c r="AA137" s="207"/>
      <c r="AB137" s="207"/>
      <c r="AC137" s="371"/>
      <c r="AD137" s="165">
        <v>7</v>
      </c>
      <c r="AE137" s="165">
        <v>0</v>
      </c>
      <c r="AF137" s="165">
        <v>2</v>
      </c>
      <c r="AG137" s="165">
        <v>0</v>
      </c>
      <c r="AH137" s="165">
        <v>4</v>
      </c>
      <c r="AI137" s="165">
        <v>0</v>
      </c>
      <c r="AJ137" s="165">
        <v>1</v>
      </c>
      <c r="AK137" s="171">
        <v>4</v>
      </c>
      <c r="AL137" s="165">
        <v>0</v>
      </c>
      <c r="AM137" s="165">
        <v>0</v>
      </c>
      <c r="AN137" s="165">
        <v>0</v>
      </c>
      <c r="AO137" s="165">
        <v>0</v>
      </c>
      <c r="AP137" s="165">
        <v>0</v>
      </c>
      <c r="AQ137" s="165">
        <v>0</v>
      </c>
      <c r="AR137" s="165">
        <v>0</v>
      </c>
      <c r="AS137" s="165">
        <v>0</v>
      </c>
      <c r="AT137" s="165">
        <v>0</v>
      </c>
      <c r="AU137" s="165">
        <v>0</v>
      </c>
      <c r="AV137" s="165">
        <v>0</v>
      </c>
      <c r="AW137" s="165">
        <v>0</v>
      </c>
      <c r="AX137" s="165">
        <v>0</v>
      </c>
      <c r="AY137" s="175">
        <f t="shared" ref="AY137:BS137" si="553">IF(AD137 = 0, "", AD137)</f>
        <v>7</v>
      </c>
      <c r="AZ137" s="163" t="str">
        <f t="shared" si="553"/>
        <v/>
      </c>
      <c r="BA137" s="165">
        <f t="shared" si="553"/>
        <v>2</v>
      </c>
      <c r="BB137" s="163" t="str">
        <f t="shared" si="553"/>
        <v/>
      </c>
      <c r="BC137" s="165">
        <f t="shared" si="553"/>
        <v>4</v>
      </c>
      <c r="BD137" s="163" t="str">
        <f t="shared" si="553"/>
        <v/>
      </c>
      <c r="BE137" s="165">
        <f t="shared" si="553"/>
        <v>1</v>
      </c>
      <c r="BF137" s="171">
        <f t="shared" si="553"/>
        <v>4</v>
      </c>
      <c r="BG137" s="163" t="str">
        <f t="shared" si="553"/>
        <v/>
      </c>
      <c r="BH137" s="163" t="str">
        <f t="shared" si="553"/>
        <v/>
      </c>
      <c r="BI137" s="163" t="str">
        <f t="shared" si="553"/>
        <v/>
      </c>
      <c r="BJ137" s="163" t="str">
        <f t="shared" si="553"/>
        <v/>
      </c>
      <c r="BK137" s="163" t="str">
        <f t="shared" si="553"/>
        <v/>
      </c>
      <c r="BL137" s="163" t="str">
        <f t="shared" si="553"/>
        <v/>
      </c>
      <c r="BM137" s="163" t="str">
        <f t="shared" si="553"/>
        <v/>
      </c>
      <c r="BN137" s="163" t="str">
        <f t="shared" si="553"/>
        <v/>
      </c>
      <c r="BO137" s="163" t="str">
        <f t="shared" si="553"/>
        <v/>
      </c>
      <c r="BP137" s="163" t="str">
        <f t="shared" si="553"/>
        <v/>
      </c>
      <c r="BQ137" s="163" t="str">
        <f t="shared" si="553"/>
        <v/>
      </c>
      <c r="BR137" s="163" t="str">
        <f t="shared" si="553"/>
        <v/>
      </c>
      <c r="BS137" s="173" t="str">
        <f t="shared" si="553"/>
        <v/>
      </c>
      <c r="BT137" s="175" t="e">
        <f>$AY137*Assembly!Z$4+$AZ137*Assembly!Z$5+$BA137*Assembly!Z$6+$BB137*Assembly!Z$7+$BC137*Assembly!Z$8+$BD137*Assembly!Z$9+$BE137*Assembly!Z$10+$BF137*Assembly!Z$11+$BG137*Assembly!Z$12+$BH137*Assembly!Z$13+$BI137*Assembly!Z$14+$BJ137*Assembly!Z$15+$BK137*Assembly!Z$16+$BL137*Assembly!Z$17+$BM137*Assembly!Z$18+$BN137*Assembly!Z$19+$BO137*Assembly!Z$20+$BP137*Assembly!Z$21+$BQ137*Assembly!Z$22+$BR137*Assembly!Z$23+$BS137*Assembly!Z$24</f>
        <v>#VALUE!</v>
      </c>
      <c r="BU137" s="165" t="e">
        <f t="shared" si="3"/>
        <v>#VALUE!</v>
      </c>
      <c r="BV137" s="176" t="e">
        <f t="shared" si="537"/>
        <v>#VALUE!</v>
      </c>
      <c r="BW137" s="165" t="e">
        <f>$AY137*Assembly!AD$4+$AZ137*Assembly!AD$5+$BA137*Assembly!AD$6+$BB137*Assembly!AD$7+$BC137*Assembly!AD$8+$BD137*Assembly!AD$9+$BE137*Assembly!AD$10+$BF137*Assembly!AD$11+$BG137*Assembly!AD$12+$BH137*Assembly!AD$13+$BI137*Assembly!AD$14+$BJ137*Assembly!AD$15+$BK137*Assembly!AD$16+$BL137*Assembly!AD$17+$BM137*Assembly!AD$18+$BN137*Assembly!AD$19+$BO137*Assembly!AD$20+$BP137*Assembly!AD$21+$BQ137*Assembly!AD$22+$BR137*Assembly!AD$23+$BS137*Assembly!AD$24</f>
        <v>#VALUE!</v>
      </c>
      <c r="BX137" s="180" t="e">
        <f t="shared" si="4"/>
        <v>#VALUE!</v>
      </c>
      <c r="BY137" s="181" t="e">
        <f t="shared" si="5"/>
        <v>#VALUE!</v>
      </c>
      <c r="BZ137" s="182" t="e">
        <f t="shared" si="6"/>
        <v>#VALUE!</v>
      </c>
      <c r="CA137" s="181" t="e">
        <f t="shared" si="7"/>
        <v>#VALUE!</v>
      </c>
      <c r="CB137" s="165" t="e">
        <f>$AY137*Assembly!Y$4+$AZ137*Assembly!Y$5+$BA137*Assembly!Y$6+$BB137*Assembly!Y$7+$BC137*Assembly!Y$8+$BD137*Assembly!Y$9+$BE137*Assembly!Y$10+$BF137*Assembly!Y$11+$BG137*Assembly!Y$12+$BH137*Assembly!Y$13+$BI137*Assembly!Y$14+$BJ137*Assembly!Y$15+$BK137*Assembly!Y$16+$BL137*Assembly!Y$17+$BM137*Assembly!Y$18+$BN137*Assembly!Y$19+$BO137*Assembly!Y$20+$BP137*Assembly!Y$21+$BQ137*Assembly!Y$22+$BR137*Assembly!Y$23+$BS137*Assembly!Y$24</f>
        <v>#VALUE!</v>
      </c>
      <c r="CC137" s="165" t="e">
        <f t="shared" si="8"/>
        <v>#VALUE!</v>
      </c>
      <c r="CD137" s="136" t="e">
        <f t="shared" si="9"/>
        <v>#VALUE!</v>
      </c>
      <c r="CE137" s="184" t="e">
        <f>$AY137*Assembly!AC$4+$AZ137*Assembly!AC$5+$BA137*Assembly!AC$6+$BB137*Assembly!AC$7+$BC137*Assembly!AC$8+$BD137*Assembly!AC$9+$BE137*Assembly!AC$10+$BF137*Assembly!AC$11+$BG137*Assembly!AC$12+$BH137*Assembly!AC$13+$BI137*Assembly!AC$14+$BJ137*Assembly!AC$15+$BK137*Assembly!AC$16+$BL137*Assembly!AC$17+$BM137*Assembly!AC$18+$BN137*Assembly!AC$19+$BO137*Assembly!AC$20+$BP137*Assembly!AC$21+$BQ137*Assembly!AC$22+$BR137*Assembly!AC$23+$BS137*Assembly!AC$24</f>
        <v>#VALUE!</v>
      </c>
      <c r="CF137" s="208" t="e">
        <f>$AY137*Assembly!M$4+$AZ137*Assembly!M$5+$BA137*Assembly!M$6+$BB137*Assembly!M$7+$BC137*Assembly!M$8+$BD137*Assembly!M$9+$BE137*Assembly!M$10+$BF137*Assembly!M$11+$BG137*Assembly!M$12+$BH137*Assembly!M$13+$BI137*Assembly!M$14+$BJ137*Assembly!M$15+$BK137*Assembly!M$16+$BL137*Assembly!M$17+$BM137*Assembly!M$18+$BN137*Assembly!M$19+$BO137*Assembly!M$20+$BP137*Assembly!M$21+$BQ137*Assembly!M$22+$BR137*Assembly!M$23+$BS137*Assembly!M$24</f>
        <v>#VALUE!</v>
      </c>
      <c r="CG137" s="208" t="e">
        <f>$AY137*Assembly!N$4+$AZ137*Assembly!N$5+$BA137*Assembly!N$6+$BB137*Assembly!N$7+$BC137*Assembly!N$8+$BD137*Assembly!N$9+$BE137*Assembly!N$10+$BF137*Assembly!N$11+$BG137*Assembly!N$12+$BH137*Assembly!N$13+$BI137*Assembly!N$14+$BJ137*Assembly!N$15+$BK137*Assembly!N$16+$BL137*Assembly!N$17+$BM137*Assembly!N$18+$BN137*Assembly!N$19+$BO137*Assembly!N$20+$BP137*Assembly!N$21+$BQ137*Assembly!N$22+$BR137*Assembly!N$23+$BS137*Assembly!N$24</f>
        <v>#VALUE!</v>
      </c>
      <c r="CH137" s="208" t="e">
        <f>$AY137*Assembly!O$4+$AZ137*Assembly!O$5+$BA137*Assembly!O$6+$BB137*Assembly!O$7+$BC137*Assembly!O$8+$BD137*Assembly!O$9+$BE137*Assembly!O$10+$BF137*Assembly!O$11+$BG137*Assembly!O$12+$BH137*Assembly!O$13+$BI137*Assembly!O$14+$BJ137*Assembly!O$15+$BK137*Assembly!O$16+$BL137*Assembly!O$17+$BM137*Assembly!O$18+$BN137*Assembly!O$19+$BO137*Assembly!O$20+$BP137*Assembly!O$21+$BQ137*Assembly!O$22+$BR137*Assembly!O$23+$BS137*Assembly!O$24</f>
        <v>#VALUE!</v>
      </c>
      <c r="CI137" s="203" t="e">
        <f>$AY137*Assembly!P$4+$AZ137*Assembly!P$5+$BA137*Assembly!P$6+$BB137*Assembly!P$7+$BC137*Assembly!P$8+$BD137*Assembly!P$9+$BE137*Assembly!P$10+$BF137*Assembly!P$11+$BG137*Assembly!P$12+$BH137*Assembly!P$13+$BI137*Assembly!P$14+$BJ137*Assembly!P$15+$BK137*Assembly!P$16+$BL137*Assembly!P$17+$BM137*Assembly!P$18+$BN137*Assembly!P$19+$BO137*Assembly!P$20+$BP137*Assembly!P$21+$BQ137*Assembly!P$22+$BR137*Assembly!P$23+$BS137*Assembly!P$24</f>
        <v>#VALUE!</v>
      </c>
      <c r="CJ137" s="203" t="e">
        <f>$AY137*Assembly!Q$4+$AZ137*Assembly!Q$5+$BA137*Assembly!Q$6+$BB137*Assembly!Q$7+$BC137*Assembly!Q$8+$BD137*Assembly!Q$9+$BE137*Assembly!Q$10+$BF137*Assembly!Q$11+$BG137*Assembly!Q$12+$BH137*Assembly!Q$13+$BI137*Assembly!Q$14+$BJ137*Assembly!Q$15+$BK137*Assembly!Q$16+$BL137*Assembly!Q$17+$BM137*Assembly!Q$18+$BN137*Assembly!Q$19+$BO137*Assembly!Q$20+$BP137*Assembly!Q$21+$BQ137*Assembly!Q$22+$BR137*Assembly!Q$23+$BS137*Assembly!Q$24</f>
        <v>#VALUE!</v>
      </c>
      <c r="CK137" s="208" t="e">
        <f>$AY137*Assembly!R$4+$AZ137*Assembly!R$5+$BA137*Assembly!R$6+$BB137*Assembly!R$7+$BC137*Assembly!R$8+$BD137*Assembly!R$9+$BE137*Assembly!R$10+$BF137*Assembly!R$11+$BG137*Assembly!R$12+$BH137*Assembly!R$13+$BI137*Assembly!R$14+$BJ137*Assembly!R$15+$BK137*Assembly!R$16+$BL137*Assembly!R$17+$BM137*Assembly!R$18+$BN137*Assembly!R$19+$BO137*Assembly!R$20+$BP137*Assembly!R$21+$BQ137*Assembly!R$22+$BR137*Assembly!R$23+$BS137*Assembly!R$24</f>
        <v>#VALUE!</v>
      </c>
      <c r="CL137" s="203" t="e">
        <f>$AY137*Assembly!S$4+$AZ137*Assembly!S$5+$BA137*Assembly!S$6+$BB137*Assembly!S$7+$BC137*Assembly!S$8+$BD137*Assembly!S$9+$BE137*Assembly!S$10+$BF137*Assembly!S$11+$BG137*Assembly!S$12+$BH137*Assembly!S$13+$BI137*Assembly!S$14+$BJ137*Assembly!S$15+$BK137*Assembly!S$16+$BL137*Assembly!S$17+$BM137*Assembly!S$18+$BN137*Assembly!S$19+$BO137*Assembly!S$20+$BP137*Assembly!S$21+$BQ137*Assembly!S$22+$BR137*Assembly!S$23+$BS137*Assembly!S$24</f>
        <v>#VALUE!</v>
      </c>
      <c r="CM137" s="203" t="e">
        <f>$AY137*Assembly!T$4+$AZ137*Assembly!T$5+$BA137*Assembly!T$6+$BB137*Assembly!T$7+$BC137*Assembly!T$8+$BD137*Assembly!T$9+$BE137*Assembly!T$10+$BF137*Assembly!T$11+$BG137*Assembly!T$12+$BH137*Assembly!T$13+$BI137*Assembly!T$14+$BJ137*Assembly!T$15+$BK137*Assembly!T$16+$BL137*Assembly!T$17+$BM137*Assembly!T$18+$BN137*Assembly!T$19+$BO137*Assembly!T$20+$BP137*Assembly!T$21+$BQ137*Assembly!T$22+$BR137*Assembly!T$23+$BS137*Assembly!T$24</f>
        <v>#VALUE!</v>
      </c>
      <c r="CN137" s="203" t="e">
        <f>$AY137*Assembly!U$4+$AZ137*Assembly!U$5+$BA137*Assembly!U$6+$BB137*Assembly!U$7+$BC137*Assembly!U$8+$BD137*Assembly!U$9+$BE137*Assembly!U$10+$BF137*Assembly!U$11+$BG137*Assembly!U$12+$BH137*Assembly!U$13+$BI137*Assembly!U$14+$BJ137*Assembly!U$15+$BK137*Assembly!U$16+$BL137*Assembly!U$17+$BM137*Assembly!U$18+$BN137*Assembly!U$19+$BO137*Assembly!U$20+$BP137*Assembly!U$21+$BQ137*Assembly!U$22+$BR137*Assembly!U$23+$BS137*Assembly!U$24</f>
        <v>#VALUE!</v>
      </c>
      <c r="CO137" s="208" t="e">
        <f>$AY137*Assembly!V$4+$AZ137*Assembly!V$5+$BA137*Assembly!V$6+$BB137*Assembly!V$7+$BC137*Assembly!V$8+$BD137*Assembly!V$9+$BE137*Assembly!V$10+$BF137*Assembly!V$11+$BG137*Assembly!V$12+$BH137*Assembly!V$13+$BI137*Assembly!V$14+$BJ137*Assembly!V$15+$BK137*Assembly!V$16+$BL137*Assembly!V$17+$BM137*Assembly!V$18+$BN137*Assembly!V$19+$BO137*Assembly!V$20+$BP137*Assembly!V$21+$BQ137*Assembly!V$22+$BR137*Assembly!V$23+$BS137*Assembly!V$24</f>
        <v>#VALUE!</v>
      </c>
      <c r="CP137" s="208" t="e">
        <f>CF137*Refining!$F$3</f>
        <v>#VALUE!</v>
      </c>
      <c r="CQ137" s="208" t="e">
        <f>CG137*Refining!$F$4</f>
        <v>#VALUE!</v>
      </c>
      <c r="CR137" s="208" t="e">
        <f>CH137*Refining!$F$5</f>
        <v>#VALUE!</v>
      </c>
      <c r="CS137" s="208" t="e">
        <f>CI137*Refining!$F$6</f>
        <v>#VALUE!</v>
      </c>
      <c r="CT137" s="208" t="e">
        <f>CJ137*Refining!$F$7</f>
        <v>#VALUE!</v>
      </c>
      <c r="CU137" s="208" t="e">
        <f>CK137*Refining!$F$8</f>
        <v>#VALUE!</v>
      </c>
      <c r="CV137" s="208" t="e">
        <f>CL137*Refining!$F$9</f>
        <v>#VALUE!</v>
      </c>
      <c r="CW137" s="208" t="e">
        <f>CM137*Refining!$F$10</f>
        <v>#VALUE!</v>
      </c>
      <c r="CX137" s="208" t="e">
        <f>CN137*Refining!$F$11</f>
        <v>#VALUE!</v>
      </c>
      <c r="CY137" s="208" t="e">
        <f>CO137*Refining!$F$12</f>
        <v>#VALUE!</v>
      </c>
      <c r="CZ137" s="190" t="e">
        <f t="shared" ref="CZ137:DS137" si="554">IF(CF137 = 0, "", CF137)</f>
        <v>#VALUE!</v>
      </c>
      <c r="DA137" s="197" t="e">
        <f t="shared" si="554"/>
        <v>#VALUE!</v>
      </c>
      <c r="DB137" s="191" t="e">
        <f t="shared" si="554"/>
        <v>#VALUE!</v>
      </c>
      <c r="DC137" s="191" t="e">
        <f t="shared" si="554"/>
        <v>#VALUE!</v>
      </c>
      <c r="DD137" s="193" t="e">
        <f t="shared" si="554"/>
        <v>#VALUE!</v>
      </c>
      <c r="DE137" s="191" t="e">
        <f t="shared" si="554"/>
        <v>#VALUE!</v>
      </c>
      <c r="DF137" s="193" t="e">
        <f t="shared" si="554"/>
        <v>#VALUE!</v>
      </c>
      <c r="DG137" s="193" t="e">
        <f t="shared" si="554"/>
        <v>#VALUE!</v>
      </c>
      <c r="DH137" s="191" t="e">
        <f t="shared" si="554"/>
        <v>#VALUE!</v>
      </c>
      <c r="DI137" s="195" t="e">
        <f t="shared" si="554"/>
        <v>#VALUE!</v>
      </c>
      <c r="DJ137" s="190" t="e">
        <f t="shared" si="554"/>
        <v>#VALUE!</v>
      </c>
      <c r="DK137" s="197" t="e">
        <f t="shared" si="554"/>
        <v>#VALUE!</v>
      </c>
      <c r="DL137" s="191" t="e">
        <f t="shared" si="554"/>
        <v>#VALUE!</v>
      </c>
      <c r="DM137" s="191" t="e">
        <f t="shared" si="554"/>
        <v>#VALUE!</v>
      </c>
      <c r="DN137" s="193" t="e">
        <f t="shared" si="554"/>
        <v>#VALUE!</v>
      </c>
      <c r="DO137" s="191" t="e">
        <f t="shared" si="554"/>
        <v>#VALUE!</v>
      </c>
      <c r="DP137" s="191" t="e">
        <f t="shared" si="554"/>
        <v>#VALUE!</v>
      </c>
      <c r="DQ137" s="191" t="e">
        <f t="shared" si="554"/>
        <v>#VALUE!</v>
      </c>
      <c r="DR137" s="191" t="e">
        <f t="shared" si="554"/>
        <v>#VALUE!</v>
      </c>
      <c r="DS137" s="195" t="e">
        <f t="shared" si="554"/>
        <v>#VALUE!</v>
      </c>
      <c r="DT137" s="190" t="e">
        <f t="shared" si="11"/>
        <v>#VALUE!</v>
      </c>
      <c r="DU137" s="197" t="e">
        <f t="shared" si="12"/>
        <v>#VALUE!</v>
      </c>
      <c r="DV137" s="165" t="e">
        <f>CZ137*'Ores &amp; Ingots'!$C$3+DA137*'Ores &amp; Ingots'!$C$4+DB137*'Ores &amp; Ingots'!$C$5+DC137*'Ores &amp; Ingots'!$C$6+DD137*'Ores &amp; Ingots'!$C$7+DE137*'Ores &amp; Ingots'!$C$8+DF137*'Ores &amp; Ingots'!$C$9+DG137*'Ores &amp; Ingots'!$C$10+DH137*'Ores &amp; Ingots'!$C$11+DI137*'Ores &amp; Ingots'!$C$12</f>
        <v>#VALUE!</v>
      </c>
      <c r="DW137" s="165" t="e">
        <f>DJ137*'Ores &amp; Ingots'!$B$3+DK137*'Ores &amp; Ingots'!$B$4+DL137*'Ores &amp; Ingots'!$B$5+DM137*'Ores &amp; Ingots'!$B$6+DN137*'Ores &amp; Ingots'!$B$7+DO137*'Ores &amp; Ingots'!$B$8+DP137*'Ores &amp; Ingots'!$B$9+DQ137*'Ores &amp; Ingots'!$B$10+DR137*'Ores &amp; Ingots'!$B$11+DS137*'Ores &amp; Ingots'!$B$12</f>
        <v>#VALUE!</v>
      </c>
      <c r="DX137" s="197" t="e">
        <f>CZ137*Refining!$G$3+DA137*Refining!$G$4+DB137*Refining!$G$5+DC137*Refining!$G$6+DD137*Refining!$G$7+DE137*Refining!$G$8+DF137*Refining!$G$9+DG137*Refining!$G$10+DH137*Refining!$G$11+DI137*Refining!$G$12</f>
        <v>#VALUE!</v>
      </c>
      <c r="DY137" s="197" t="e">
        <f t="shared" si="13"/>
        <v>#VALUE!</v>
      </c>
      <c r="DZ137" s="199" t="e">
        <f t="shared" si="14"/>
        <v>#VALUE!</v>
      </c>
      <c r="EA137" s="190" t="e">
        <f t="shared" si="15"/>
        <v>#VALUE!</v>
      </c>
      <c r="EB137" s="200" t="e">
        <f t="shared" ref="EB137:EC137" si="555">EA137/60</f>
        <v>#VALUE!</v>
      </c>
      <c r="EC137" s="200" t="e">
        <f t="shared" si="555"/>
        <v>#VALUE!</v>
      </c>
      <c r="ED137" s="190" t="e">
        <f t="shared" si="17"/>
        <v>#VALUE!</v>
      </c>
      <c r="EE137" s="200" t="e">
        <f t="shared" ref="EE137:EF137" si="556">ED137/1000</f>
        <v>#VALUE!</v>
      </c>
      <c r="EF137" s="201" t="e">
        <f t="shared" si="556"/>
        <v>#VALUE!</v>
      </c>
      <c r="EG137" s="136" t="e">
        <f t="shared" si="19"/>
        <v>#VALUE!</v>
      </c>
      <c r="EH137" s="138" t="e">
        <f t="shared" si="20"/>
        <v>#VALUE!</v>
      </c>
      <c r="EI137" s="133" t="s">
        <v>28</v>
      </c>
    </row>
    <row r="138" spans="1:139" ht="12.75" x14ac:dyDescent="0.2">
      <c r="A138" s="864"/>
      <c r="B138" s="135" t="s">
        <v>354</v>
      </c>
      <c r="C138" s="137" t="s">
        <v>155</v>
      </c>
      <c r="D138" s="137">
        <v>1</v>
      </c>
      <c r="E138" s="137">
        <v>3</v>
      </c>
      <c r="F138" s="137">
        <v>3</v>
      </c>
      <c r="G138" s="141">
        <f t="shared" si="0"/>
        <v>1.125</v>
      </c>
      <c r="H138" s="142">
        <v>3</v>
      </c>
      <c r="I138" s="142">
        <v>3</v>
      </c>
      <c r="J138" s="144">
        <f>H138/Main!$D$9</f>
        <v>0.6</v>
      </c>
      <c r="K138" s="144">
        <f>I138/Main!$D$10</f>
        <v>1.5</v>
      </c>
      <c r="L138" s="144">
        <f t="shared" si="1"/>
        <v>2.5</v>
      </c>
      <c r="M138" s="144">
        <v>1</v>
      </c>
      <c r="N138" s="147"/>
      <c r="O138" s="294"/>
      <c r="P138" s="150"/>
      <c r="Q138" s="153"/>
      <c r="R138" s="150"/>
      <c r="S138" s="155"/>
      <c r="T138" s="155"/>
      <c r="U138" s="150"/>
      <c r="V138" s="150"/>
      <c r="W138" s="155"/>
      <c r="X138" s="155"/>
      <c r="Y138" s="150"/>
      <c r="Z138" s="150"/>
      <c r="AA138" s="150"/>
      <c r="AB138" s="150"/>
      <c r="AC138" s="370"/>
      <c r="AD138" s="165">
        <v>4</v>
      </c>
      <c r="AE138" s="165">
        <v>0</v>
      </c>
      <c r="AF138" s="165">
        <v>5</v>
      </c>
      <c r="AG138" s="165">
        <v>0</v>
      </c>
      <c r="AH138" s="165">
        <v>12</v>
      </c>
      <c r="AI138" s="165">
        <v>0</v>
      </c>
      <c r="AJ138" s="171">
        <v>2</v>
      </c>
      <c r="AK138" s="165">
        <v>0</v>
      </c>
      <c r="AL138" s="165">
        <v>0</v>
      </c>
      <c r="AM138" s="165">
        <v>0</v>
      </c>
      <c r="AN138" s="165">
        <v>0</v>
      </c>
      <c r="AO138" s="165">
        <v>0</v>
      </c>
      <c r="AP138" s="165">
        <v>0</v>
      </c>
      <c r="AQ138" s="165">
        <v>0</v>
      </c>
      <c r="AR138" s="165">
        <v>0</v>
      </c>
      <c r="AS138" s="165">
        <v>0</v>
      </c>
      <c r="AT138" s="165">
        <v>0</v>
      </c>
      <c r="AU138" s="165">
        <v>0</v>
      </c>
      <c r="AV138" s="165">
        <v>0</v>
      </c>
      <c r="AW138" s="165">
        <v>0</v>
      </c>
      <c r="AX138" s="165">
        <v>0</v>
      </c>
      <c r="AY138" s="175">
        <f t="shared" ref="AY138:BS138" si="557">IF(AD138 = 0, "", AD138)</f>
        <v>4</v>
      </c>
      <c r="AZ138" s="163" t="str">
        <f t="shared" si="557"/>
        <v/>
      </c>
      <c r="BA138" s="165">
        <f t="shared" si="557"/>
        <v>5</v>
      </c>
      <c r="BB138" s="163" t="str">
        <f t="shared" si="557"/>
        <v/>
      </c>
      <c r="BC138" s="165">
        <f t="shared" si="557"/>
        <v>12</v>
      </c>
      <c r="BD138" s="163" t="str">
        <f t="shared" si="557"/>
        <v/>
      </c>
      <c r="BE138" s="171">
        <f t="shared" si="557"/>
        <v>2</v>
      </c>
      <c r="BF138" s="163" t="str">
        <f t="shared" si="557"/>
        <v/>
      </c>
      <c r="BG138" s="163" t="str">
        <f t="shared" si="557"/>
        <v/>
      </c>
      <c r="BH138" s="163" t="str">
        <f t="shared" si="557"/>
        <v/>
      </c>
      <c r="BI138" s="163" t="str">
        <f t="shared" si="557"/>
        <v/>
      </c>
      <c r="BJ138" s="163" t="str">
        <f t="shared" si="557"/>
        <v/>
      </c>
      <c r="BK138" s="163" t="str">
        <f t="shared" si="557"/>
        <v/>
      </c>
      <c r="BL138" s="163" t="str">
        <f t="shared" si="557"/>
        <v/>
      </c>
      <c r="BM138" s="163" t="str">
        <f t="shared" si="557"/>
        <v/>
      </c>
      <c r="BN138" s="163" t="str">
        <f t="shared" si="557"/>
        <v/>
      </c>
      <c r="BO138" s="163" t="str">
        <f t="shared" si="557"/>
        <v/>
      </c>
      <c r="BP138" s="163" t="str">
        <f t="shared" si="557"/>
        <v/>
      </c>
      <c r="BQ138" s="163" t="str">
        <f t="shared" si="557"/>
        <v/>
      </c>
      <c r="BR138" s="163" t="str">
        <f t="shared" si="557"/>
        <v/>
      </c>
      <c r="BS138" s="173" t="str">
        <f t="shared" si="557"/>
        <v/>
      </c>
      <c r="BT138" s="175" t="e">
        <f>$AY138*Assembly!Z$4+$AZ138*Assembly!Z$5+$BA138*Assembly!Z$6+$BB138*Assembly!Z$7+$BC138*Assembly!Z$8+$BD138*Assembly!Z$9+$BE138*Assembly!Z$10+$BF138*Assembly!Z$11+$BG138*Assembly!Z$12+$BH138*Assembly!Z$13+$BI138*Assembly!Z$14+$BJ138*Assembly!Z$15+$BK138*Assembly!Z$16+$BL138*Assembly!Z$17+$BM138*Assembly!Z$18+$BN138*Assembly!Z$19+$BO138*Assembly!Z$20+$BP138*Assembly!Z$21+$BQ138*Assembly!Z$22+$BR138*Assembly!Z$23+$BS138*Assembly!Z$24</f>
        <v>#VALUE!</v>
      </c>
      <c r="BU138" s="165" t="e">
        <f t="shared" si="3"/>
        <v>#VALUE!</v>
      </c>
      <c r="BV138" s="176"/>
      <c r="BW138" s="165" t="e">
        <f>$AY138*Assembly!AD$4+$AZ138*Assembly!AD$5+$BA138*Assembly!AD$6+$BB138*Assembly!AD$7+$BC138*Assembly!AD$8+$BD138*Assembly!AD$9+$BE138*Assembly!AD$10+$BF138*Assembly!AD$11+$BG138*Assembly!AD$12+$BH138*Assembly!AD$13+$BI138*Assembly!AD$14+$BJ138*Assembly!AD$15+$BK138*Assembly!AD$16+$BL138*Assembly!AD$17+$BM138*Assembly!AD$18+$BN138*Assembly!AD$19+$BO138*Assembly!AD$20+$BP138*Assembly!AD$21+$BQ138*Assembly!AD$22+$BR138*Assembly!AD$23+$BS138*Assembly!AD$24</f>
        <v>#VALUE!</v>
      </c>
      <c r="BX138" s="180" t="e">
        <f t="shared" si="4"/>
        <v>#VALUE!</v>
      </c>
      <c r="BY138" s="181" t="e">
        <f t="shared" si="5"/>
        <v>#VALUE!</v>
      </c>
      <c r="BZ138" s="182" t="e">
        <f t="shared" si="6"/>
        <v>#VALUE!</v>
      </c>
      <c r="CA138" s="181" t="e">
        <f t="shared" si="7"/>
        <v>#VALUE!</v>
      </c>
      <c r="CB138" s="165" t="e">
        <f>$AY138*Assembly!Y$4+$AZ138*Assembly!Y$5+$BA138*Assembly!Y$6+$BB138*Assembly!Y$7+$BC138*Assembly!Y$8+$BD138*Assembly!Y$9+$BE138*Assembly!Y$10+$BF138*Assembly!Y$11+$BG138*Assembly!Y$12+$BH138*Assembly!Y$13+$BI138*Assembly!Y$14+$BJ138*Assembly!Y$15+$BK138*Assembly!Y$16+$BL138*Assembly!Y$17+$BM138*Assembly!Y$18+$BN138*Assembly!Y$19+$BO138*Assembly!Y$20+$BP138*Assembly!Y$21+$BQ138*Assembly!Y$22+$BR138*Assembly!Y$23+$BS138*Assembly!Y$24</f>
        <v>#VALUE!</v>
      </c>
      <c r="CC138" s="165" t="e">
        <f t="shared" si="8"/>
        <v>#VALUE!</v>
      </c>
      <c r="CD138" s="136" t="e">
        <f t="shared" si="9"/>
        <v>#VALUE!</v>
      </c>
      <c r="CE138" s="184" t="e">
        <f>$AY138*Assembly!AC$4+$AZ138*Assembly!AC$5+$BA138*Assembly!AC$6+$BB138*Assembly!AC$7+$BC138*Assembly!AC$8+$BD138*Assembly!AC$9+$BE138*Assembly!AC$10+$BF138*Assembly!AC$11+$BG138*Assembly!AC$12+$BH138*Assembly!AC$13+$BI138*Assembly!AC$14+$BJ138*Assembly!AC$15+$BK138*Assembly!AC$16+$BL138*Assembly!AC$17+$BM138*Assembly!AC$18+$BN138*Assembly!AC$19+$BO138*Assembly!AC$20+$BP138*Assembly!AC$21+$BQ138*Assembly!AC$22+$BR138*Assembly!AC$23+$BS138*Assembly!AC$24</f>
        <v>#VALUE!</v>
      </c>
      <c r="CF138" s="153" t="e">
        <f>$AY138*Assembly!M$4+$AZ138*Assembly!M$5+$BA138*Assembly!M$6+$BB138*Assembly!M$7+$BC138*Assembly!M$8+$BD138*Assembly!M$9+$BE138*Assembly!M$10+$BF138*Assembly!M$11+$BG138*Assembly!M$12+$BH138*Assembly!M$13+$BI138*Assembly!M$14+$BJ138*Assembly!M$15+$BK138*Assembly!M$16+$BL138*Assembly!M$17+$BM138*Assembly!M$18+$BN138*Assembly!M$19+$BO138*Assembly!M$20+$BP138*Assembly!M$21+$BQ138*Assembly!M$22+$BR138*Assembly!M$23+$BS138*Assembly!M$24</f>
        <v>#VALUE!</v>
      </c>
      <c r="CG138" s="153" t="e">
        <f>$AY138*Assembly!N$4+$AZ138*Assembly!N$5+$BA138*Assembly!N$6+$BB138*Assembly!N$7+$BC138*Assembly!N$8+$BD138*Assembly!N$9+$BE138*Assembly!N$10+$BF138*Assembly!N$11+$BG138*Assembly!N$12+$BH138*Assembly!N$13+$BI138*Assembly!N$14+$BJ138*Assembly!N$15+$BK138*Assembly!N$16+$BL138*Assembly!N$17+$BM138*Assembly!N$18+$BN138*Assembly!N$19+$BO138*Assembly!N$20+$BP138*Assembly!N$21+$BQ138*Assembly!N$22+$BR138*Assembly!N$23+$BS138*Assembly!N$24</f>
        <v>#VALUE!</v>
      </c>
      <c r="CH138" s="153" t="e">
        <f>$AY138*Assembly!O$4+$AZ138*Assembly!O$5+$BA138*Assembly!O$6+$BB138*Assembly!O$7+$BC138*Assembly!O$8+$BD138*Assembly!O$9+$BE138*Assembly!O$10+$BF138*Assembly!O$11+$BG138*Assembly!O$12+$BH138*Assembly!O$13+$BI138*Assembly!O$14+$BJ138*Assembly!O$15+$BK138*Assembly!O$16+$BL138*Assembly!O$17+$BM138*Assembly!O$18+$BN138*Assembly!O$19+$BO138*Assembly!O$20+$BP138*Assembly!O$21+$BQ138*Assembly!O$22+$BR138*Assembly!O$23+$BS138*Assembly!O$24</f>
        <v>#VALUE!</v>
      </c>
      <c r="CI138" s="142" t="e">
        <f>$AY138*Assembly!P$4+$AZ138*Assembly!P$5+$BA138*Assembly!P$6+$BB138*Assembly!P$7+$BC138*Assembly!P$8+$BD138*Assembly!P$9+$BE138*Assembly!P$10+$BF138*Assembly!P$11+$BG138*Assembly!P$12+$BH138*Assembly!P$13+$BI138*Assembly!P$14+$BJ138*Assembly!P$15+$BK138*Assembly!P$16+$BL138*Assembly!P$17+$BM138*Assembly!P$18+$BN138*Assembly!P$19+$BO138*Assembly!P$20+$BP138*Assembly!P$21+$BQ138*Assembly!P$22+$BR138*Assembly!P$23+$BS138*Assembly!P$24</f>
        <v>#VALUE!</v>
      </c>
      <c r="CJ138" s="142" t="e">
        <f>$AY138*Assembly!Q$4+$AZ138*Assembly!Q$5+$BA138*Assembly!Q$6+$BB138*Assembly!Q$7+$BC138*Assembly!Q$8+$BD138*Assembly!Q$9+$BE138*Assembly!Q$10+$BF138*Assembly!Q$11+$BG138*Assembly!Q$12+$BH138*Assembly!Q$13+$BI138*Assembly!Q$14+$BJ138*Assembly!Q$15+$BK138*Assembly!Q$16+$BL138*Assembly!Q$17+$BM138*Assembly!Q$18+$BN138*Assembly!Q$19+$BO138*Assembly!Q$20+$BP138*Assembly!Q$21+$BQ138*Assembly!Q$22+$BR138*Assembly!Q$23+$BS138*Assembly!Q$24</f>
        <v>#VALUE!</v>
      </c>
      <c r="CK138" s="153" t="e">
        <f>$AY138*Assembly!R$4+$AZ138*Assembly!R$5+$BA138*Assembly!R$6+$BB138*Assembly!R$7+$BC138*Assembly!R$8+$BD138*Assembly!R$9+$BE138*Assembly!R$10+$BF138*Assembly!R$11+$BG138*Assembly!R$12+$BH138*Assembly!R$13+$BI138*Assembly!R$14+$BJ138*Assembly!R$15+$BK138*Assembly!R$16+$BL138*Assembly!R$17+$BM138*Assembly!R$18+$BN138*Assembly!R$19+$BO138*Assembly!R$20+$BP138*Assembly!R$21+$BQ138*Assembly!R$22+$BR138*Assembly!R$23+$BS138*Assembly!R$24</f>
        <v>#VALUE!</v>
      </c>
      <c r="CL138" s="142" t="e">
        <f>$AY138*Assembly!S$4+$AZ138*Assembly!S$5+$BA138*Assembly!S$6+$BB138*Assembly!S$7+$BC138*Assembly!S$8+$BD138*Assembly!S$9+$BE138*Assembly!S$10+$BF138*Assembly!S$11+$BG138*Assembly!S$12+$BH138*Assembly!S$13+$BI138*Assembly!S$14+$BJ138*Assembly!S$15+$BK138*Assembly!S$16+$BL138*Assembly!S$17+$BM138*Assembly!S$18+$BN138*Assembly!S$19+$BO138*Assembly!S$20+$BP138*Assembly!S$21+$BQ138*Assembly!S$22+$BR138*Assembly!S$23+$BS138*Assembly!S$24</f>
        <v>#VALUE!</v>
      </c>
      <c r="CM138" s="142" t="e">
        <f>$AY138*Assembly!T$4+$AZ138*Assembly!T$5+$BA138*Assembly!T$6+$BB138*Assembly!T$7+$BC138*Assembly!T$8+$BD138*Assembly!T$9+$BE138*Assembly!T$10+$BF138*Assembly!T$11+$BG138*Assembly!T$12+$BH138*Assembly!T$13+$BI138*Assembly!T$14+$BJ138*Assembly!T$15+$BK138*Assembly!T$16+$BL138*Assembly!T$17+$BM138*Assembly!T$18+$BN138*Assembly!T$19+$BO138*Assembly!T$20+$BP138*Assembly!T$21+$BQ138*Assembly!T$22+$BR138*Assembly!T$23+$BS138*Assembly!T$24</f>
        <v>#VALUE!</v>
      </c>
      <c r="CN138" s="142" t="e">
        <f>$AY138*Assembly!U$4+$AZ138*Assembly!U$5+$BA138*Assembly!U$6+$BB138*Assembly!U$7+$BC138*Assembly!U$8+$BD138*Assembly!U$9+$BE138*Assembly!U$10+$BF138*Assembly!U$11+$BG138*Assembly!U$12+$BH138*Assembly!U$13+$BI138*Assembly!U$14+$BJ138*Assembly!U$15+$BK138*Assembly!U$16+$BL138*Assembly!U$17+$BM138*Assembly!U$18+$BN138*Assembly!U$19+$BO138*Assembly!U$20+$BP138*Assembly!U$21+$BQ138*Assembly!U$22+$BR138*Assembly!U$23+$BS138*Assembly!U$24</f>
        <v>#VALUE!</v>
      </c>
      <c r="CO138" s="153" t="e">
        <f>$AY138*Assembly!V$4+$AZ138*Assembly!V$5+$BA138*Assembly!V$6+$BB138*Assembly!V$7+$BC138*Assembly!V$8+$BD138*Assembly!V$9+$BE138*Assembly!V$10+$BF138*Assembly!V$11+$BG138*Assembly!V$12+$BH138*Assembly!V$13+$BI138*Assembly!V$14+$BJ138*Assembly!V$15+$BK138*Assembly!V$16+$BL138*Assembly!V$17+$BM138*Assembly!V$18+$BN138*Assembly!V$19+$BO138*Assembly!V$20+$BP138*Assembly!V$21+$BQ138*Assembly!V$22+$BR138*Assembly!V$23+$BS138*Assembly!V$24</f>
        <v>#VALUE!</v>
      </c>
      <c r="CP138" s="153" t="e">
        <f>CF138*Refining!$F$3</f>
        <v>#VALUE!</v>
      </c>
      <c r="CQ138" s="153" t="e">
        <f>CG138*Refining!$F$4</f>
        <v>#VALUE!</v>
      </c>
      <c r="CR138" s="153" t="e">
        <f>CH138*Refining!$F$5</f>
        <v>#VALUE!</v>
      </c>
      <c r="CS138" s="153" t="e">
        <f>CI138*Refining!$F$6</f>
        <v>#VALUE!</v>
      </c>
      <c r="CT138" s="153" t="e">
        <f>CJ138*Refining!$F$7</f>
        <v>#VALUE!</v>
      </c>
      <c r="CU138" s="153" t="e">
        <f>CK138*Refining!$F$8</f>
        <v>#VALUE!</v>
      </c>
      <c r="CV138" s="153" t="e">
        <f>CL138*Refining!$F$9</f>
        <v>#VALUE!</v>
      </c>
      <c r="CW138" s="153" t="e">
        <f>CM138*Refining!$F$10</f>
        <v>#VALUE!</v>
      </c>
      <c r="CX138" s="153" t="e">
        <f>CN138*Refining!$F$11</f>
        <v>#VALUE!</v>
      </c>
      <c r="CY138" s="153" t="e">
        <f>CO138*Refining!$F$12</f>
        <v>#VALUE!</v>
      </c>
      <c r="CZ138" s="190" t="e">
        <f t="shared" ref="CZ138:DS138" si="558">IF(CF138 = 0, "", CF138)</f>
        <v>#VALUE!</v>
      </c>
      <c r="DA138" s="197" t="e">
        <f t="shared" si="558"/>
        <v>#VALUE!</v>
      </c>
      <c r="DB138" s="191" t="e">
        <f t="shared" si="558"/>
        <v>#VALUE!</v>
      </c>
      <c r="DC138" s="191" t="e">
        <f t="shared" si="558"/>
        <v>#VALUE!</v>
      </c>
      <c r="DD138" s="193" t="e">
        <f t="shared" si="558"/>
        <v>#VALUE!</v>
      </c>
      <c r="DE138" s="191" t="e">
        <f t="shared" si="558"/>
        <v>#VALUE!</v>
      </c>
      <c r="DF138" s="193" t="e">
        <f t="shared" si="558"/>
        <v>#VALUE!</v>
      </c>
      <c r="DG138" s="193" t="e">
        <f t="shared" si="558"/>
        <v>#VALUE!</v>
      </c>
      <c r="DH138" s="191" t="e">
        <f t="shared" si="558"/>
        <v>#VALUE!</v>
      </c>
      <c r="DI138" s="195" t="e">
        <f t="shared" si="558"/>
        <v>#VALUE!</v>
      </c>
      <c r="DJ138" s="190" t="e">
        <f t="shared" si="558"/>
        <v>#VALUE!</v>
      </c>
      <c r="DK138" s="197" t="e">
        <f t="shared" si="558"/>
        <v>#VALUE!</v>
      </c>
      <c r="DL138" s="191" t="e">
        <f t="shared" si="558"/>
        <v>#VALUE!</v>
      </c>
      <c r="DM138" s="191" t="e">
        <f t="shared" si="558"/>
        <v>#VALUE!</v>
      </c>
      <c r="DN138" s="193" t="e">
        <f t="shared" si="558"/>
        <v>#VALUE!</v>
      </c>
      <c r="DO138" s="191" t="e">
        <f t="shared" si="558"/>
        <v>#VALUE!</v>
      </c>
      <c r="DP138" s="191" t="e">
        <f t="shared" si="558"/>
        <v>#VALUE!</v>
      </c>
      <c r="DQ138" s="191" t="e">
        <f t="shared" si="558"/>
        <v>#VALUE!</v>
      </c>
      <c r="DR138" s="191" t="e">
        <f t="shared" si="558"/>
        <v>#VALUE!</v>
      </c>
      <c r="DS138" s="195" t="e">
        <f t="shared" si="558"/>
        <v>#VALUE!</v>
      </c>
      <c r="DT138" s="190" t="e">
        <f t="shared" si="11"/>
        <v>#VALUE!</v>
      </c>
      <c r="DU138" s="197" t="e">
        <f t="shared" si="12"/>
        <v>#VALUE!</v>
      </c>
      <c r="DV138" s="165" t="e">
        <f>CZ138*'Ores &amp; Ingots'!$C$3+DA138*'Ores &amp; Ingots'!$C$4+DB138*'Ores &amp; Ingots'!$C$5+DC138*'Ores &amp; Ingots'!$C$6+DD138*'Ores &amp; Ingots'!$C$7+DE138*'Ores &amp; Ingots'!$C$8+DF138*'Ores &amp; Ingots'!$C$9+DG138*'Ores &amp; Ingots'!$C$10+DH138*'Ores &amp; Ingots'!$C$11+DI138*'Ores &amp; Ingots'!$C$12</f>
        <v>#VALUE!</v>
      </c>
      <c r="DW138" s="165" t="e">
        <f>DJ138*'Ores &amp; Ingots'!$B$3+DK138*'Ores &amp; Ingots'!$B$4+DL138*'Ores &amp; Ingots'!$B$5+DM138*'Ores &amp; Ingots'!$B$6+DN138*'Ores &amp; Ingots'!$B$7+DO138*'Ores &amp; Ingots'!$B$8+DP138*'Ores &amp; Ingots'!$B$9+DQ138*'Ores &amp; Ingots'!$B$10+DR138*'Ores &amp; Ingots'!$B$11+DS138*'Ores &amp; Ingots'!$B$12</f>
        <v>#VALUE!</v>
      </c>
      <c r="DX138" s="197" t="e">
        <f>CZ138*Refining!$G$3+DA138*Refining!$G$4+DB138*Refining!$G$5+DC138*Refining!$G$6+DD138*Refining!$G$7+DE138*Refining!$G$8+DF138*Refining!$G$9+DG138*Refining!$G$10+DH138*Refining!$G$11+DI138*Refining!$G$12</f>
        <v>#VALUE!</v>
      </c>
      <c r="DY138" s="197" t="e">
        <f t="shared" si="13"/>
        <v>#VALUE!</v>
      </c>
      <c r="DZ138" s="199" t="e">
        <f t="shared" si="14"/>
        <v>#VALUE!</v>
      </c>
      <c r="EA138" s="190" t="e">
        <f t="shared" si="15"/>
        <v>#VALUE!</v>
      </c>
      <c r="EB138" s="200" t="e">
        <f t="shared" ref="EB138:EC138" si="559">EA138/60</f>
        <v>#VALUE!</v>
      </c>
      <c r="EC138" s="200" t="e">
        <f t="shared" si="559"/>
        <v>#VALUE!</v>
      </c>
      <c r="ED138" s="190" t="e">
        <f t="shared" si="17"/>
        <v>#VALUE!</v>
      </c>
      <c r="EE138" s="200" t="e">
        <f t="shared" ref="EE138:EF138" si="560">ED138/1000</f>
        <v>#VALUE!</v>
      </c>
      <c r="EF138" s="201" t="e">
        <f t="shared" si="560"/>
        <v>#VALUE!</v>
      </c>
      <c r="EG138" s="136" t="e">
        <f t="shared" si="19"/>
        <v>#VALUE!</v>
      </c>
      <c r="EH138" s="138" t="e">
        <f t="shared" si="20"/>
        <v>#VALUE!</v>
      </c>
      <c r="EI138" s="133" t="s">
        <v>28</v>
      </c>
    </row>
    <row r="139" spans="1:139" ht="12.75" x14ac:dyDescent="0.2">
      <c r="A139" s="864"/>
      <c r="B139" s="135" t="s">
        <v>355</v>
      </c>
      <c r="C139" s="137" t="s">
        <v>156</v>
      </c>
      <c r="D139" s="137">
        <v>1</v>
      </c>
      <c r="E139" s="137">
        <v>1</v>
      </c>
      <c r="F139" s="137">
        <v>1</v>
      </c>
      <c r="G139" s="202">
        <f t="shared" si="0"/>
        <v>15.625</v>
      </c>
      <c r="H139" s="203">
        <v>24</v>
      </c>
      <c r="I139" s="203">
        <v>24</v>
      </c>
      <c r="J139" s="204">
        <f>H139/Main!$D$9</f>
        <v>4.8</v>
      </c>
      <c r="K139" s="204">
        <f>I139/Main!$D$10</f>
        <v>12</v>
      </c>
      <c r="L139" s="204">
        <f t="shared" si="1"/>
        <v>2.5</v>
      </c>
      <c r="M139" s="204">
        <v>1</v>
      </c>
      <c r="N139" s="214">
        <f>1000000*0.00025</f>
        <v>250</v>
      </c>
      <c r="O139" s="206">
        <v>250</v>
      </c>
      <c r="P139" s="207"/>
      <c r="Q139" s="208"/>
      <c r="R139" s="207"/>
      <c r="S139" s="209"/>
      <c r="T139" s="209"/>
      <c r="U139" s="207"/>
      <c r="V139" s="207"/>
      <c r="W139" s="209"/>
      <c r="X139" s="209"/>
      <c r="Y139" s="207"/>
      <c r="Z139" s="207"/>
      <c r="AA139" s="207"/>
      <c r="AB139" s="207"/>
      <c r="AC139" s="371" t="s">
        <v>220</v>
      </c>
      <c r="AD139" s="165">
        <v>0</v>
      </c>
      <c r="AE139" s="165">
        <v>50</v>
      </c>
      <c r="AF139" s="165">
        <v>50</v>
      </c>
      <c r="AG139" s="165">
        <v>0</v>
      </c>
      <c r="AH139" s="165">
        <v>120</v>
      </c>
      <c r="AI139" s="165">
        <v>0</v>
      </c>
      <c r="AJ139" s="171">
        <v>2</v>
      </c>
      <c r="AK139" s="165">
        <v>20</v>
      </c>
      <c r="AL139" s="165">
        <v>0</v>
      </c>
      <c r="AM139" s="165">
        <v>0</v>
      </c>
      <c r="AN139" s="165">
        <v>0</v>
      </c>
      <c r="AO139" s="165">
        <v>0</v>
      </c>
      <c r="AP139" s="165">
        <v>0</v>
      </c>
      <c r="AQ139" s="165">
        <v>0</v>
      </c>
      <c r="AR139" s="165">
        <v>0</v>
      </c>
      <c r="AS139" s="165">
        <v>0</v>
      </c>
      <c r="AT139" s="165">
        <v>0</v>
      </c>
      <c r="AU139" s="165">
        <v>0</v>
      </c>
      <c r="AV139" s="165">
        <v>0</v>
      </c>
      <c r="AW139" s="165">
        <v>0</v>
      </c>
      <c r="AX139" s="165">
        <v>0</v>
      </c>
      <c r="AY139" s="162" t="str">
        <f t="shared" ref="AY139:BS139" si="561">IF(AD139 = 0, "", AD139)</f>
        <v/>
      </c>
      <c r="AZ139" s="165">
        <f t="shared" si="561"/>
        <v>50</v>
      </c>
      <c r="BA139" s="165">
        <f t="shared" si="561"/>
        <v>50</v>
      </c>
      <c r="BB139" s="163" t="str">
        <f t="shared" si="561"/>
        <v/>
      </c>
      <c r="BC139" s="165">
        <f t="shared" si="561"/>
        <v>120</v>
      </c>
      <c r="BD139" s="163" t="str">
        <f t="shared" si="561"/>
        <v/>
      </c>
      <c r="BE139" s="171">
        <f t="shared" si="561"/>
        <v>2</v>
      </c>
      <c r="BF139" s="165">
        <f t="shared" si="561"/>
        <v>20</v>
      </c>
      <c r="BG139" s="163" t="str">
        <f t="shared" si="561"/>
        <v/>
      </c>
      <c r="BH139" s="163" t="str">
        <f t="shared" si="561"/>
        <v/>
      </c>
      <c r="BI139" s="163" t="str">
        <f t="shared" si="561"/>
        <v/>
      </c>
      <c r="BJ139" s="163" t="str">
        <f t="shared" si="561"/>
        <v/>
      </c>
      <c r="BK139" s="163" t="str">
        <f t="shared" si="561"/>
        <v/>
      </c>
      <c r="BL139" s="163" t="str">
        <f t="shared" si="561"/>
        <v/>
      </c>
      <c r="BM139" s="163" t="str">
        <f t="shared" si="561"/>
        <v/>
      </c>
      <c r="BN139" s="163" t="str">
        <f t="shared" si="561"/>
        <v/>
      </c>
      <c r="BO139" s="163" t="str">
        <f t="shared" si="561"/>
        <v/>
      </c>
      <c r="BP139" s="163" t="str">
        <f t="shared" si="561"/>
        <v/>
      </c>
      <c r="BQ139" s="163" t="str">
        <f t="shared" si="561"/>
        <v/>
      </c>
      <c r="BR139" s="163" t="str">
        <f t="shared" si="561"/>
        <v/>
      </c>
      <c r="BS139" s="173" t="str">
        <f t="shared" si="561"/>
        <v/>
      </c>
      <c r="BT139" s="175" t="e">
        <f>$AY139*Assembly!Z$4+$AZ139*Assembly!Z$5+$BA139*Assembly!Z$6+$BB139*Assembly!Z$7+$BC139*Assembly!Z$8+$BD139*Assembly!Z$9+$BE139*Assembly!Z$10+$BF139*Assembly!Z$11+$BG139*Assembly!Z$12+$BH139*Assembly!Z$13+$BI139*Assembly!Z$14+$BJ139*Assembly!Z$15+$BK139*Assembly!Z$16+$BL139*Assembly!Z$17+$BM139*Assembly!Z$18+$BN139*Assembly!Z$19+$BO139*Assembly!Z$20+$BP139*Assembly!Z$21+$BQ139*Assembly!Z$22+$BR139*Assembly!Z$23+$BS139*Assembly!Z$24</f>
        <v>#VALUE!</v>
      </c>
      <c r="BU139" s="165" t="e">
        <f t="shared" si="3"/>
        <v>#VALUE!</v>
      </c>
      <c r="BV139" s="176"/>
      <c r="BW139" s="165" t="e">
        <f>$AY139*Assembly!AD$4+$AZ139*Assembly!AD$5+$BA139*Assembly!AD$6+$BB139*Assembly!AD$7+$BC139*Assembly!AD$8+$BD139*Assembly!AD$9+$BE139*Assembly!AD$10+$BF139*Assembly!AD$11+$BG139*Assembly!AD$12+$BH139*Assembly!AD$13+$BI139*Assembly!AD$14+$BJ139*Assembly!AD$15+$BK139*Assembly!AD$16+$BL139*Assembly!AD$17+$BM139*Assembly!AD$18+$BN139*Assembly!AD$19+$BO139*Assembly!AD$20+$BP139*Assembly!AD$21+$BQ139*Assembly!AD$22+$BR139*Assembly!AD$23+$BS139*Assembly!AD$24</f>
        <v>#VALUE!</v>
      </c>
      <c r="BX139" s="180" t="e">
        <f t="shared" si="4"/>
        <v>#VALUE!</v>
      </c>
      <c r="BY139" s="181" t="e">
        <f t="shared" si="5"/>
        <v>#VALUE!</v>
      </c>
      <c r="BZ139" s="182" t="e">
        <f t="shared" si="6"/>
        <v>#VALUE!</v>
      </c>
      <c r="CA139" s="181" t="e">
        <f t="shared" si="7"/>
        <v>#VALUE!</v>
      </c>
      <c r="CB139" s="165" t="e">
        <f>$AY139*Assembly!Y$4+$AZ139*Assembly!Y$5+$BA139*Assembly!Y$6+$BB139*Assembly!Y$7+$BC139*Assembly!Y$8+$BD139*Assembly!Y$9+$BE139*Assembly!Y$10+$BF139*Assembly!Y$11+$BG139*Assembly!Y$12+$BH139*Assembly!Y$13+$BI139*Assembly!Y$14+$BJ139*Assembly!Y$15+$BK139*Assembly!Y$16+$BL139*Assembly!Y$17+$BM139*Assembly!Y$18+$BN139*Assembly!Y$19+$BO139*Assembly!Y$20+$BP139*Assembly!Y$21+$BQ139*Assembly!Y$22+$BR139*Assembly!Y$23+$BS139*Assembly!Y$24</f>
        <v>#VALUE!</v>
      </c>
      <c r="CC139" s="165" t="e">
        <f t="shared" si="8"/>
        <v>#VALUE!</v>
      </c>
      <c r="CD139" s="136" t="e">
        <f t="shared" si="9"/>
        <v>#VALUE!</v>
      </c>
      <c r="CE139" s="184" t="e">
        <f>$AY139*Assembly!AC$4+$AZ139*Assembly!AC$5+$BA139*Assembly!AC$6+$BB139*Assembly!AC$7+$BC139*Assembly!AC$8+$BD139*Assembly!AC$9+$BE139*Assembly!AC$10+$BF139*Assembly!AC$11+$BG139*Assembly!AC$12+$BH139*Assembly!AC$13+$BI139*Assembly!AC$14+$BJ139*Assembly!AC$15+$BK139*Assembly!AC$16+$BL139*Assembly!AC$17+$BM139*Assembly!AC$18+$BN139*Assembly!AC$19+$BO139*Assembly!AC$20+$BP139*Assembly!AC$21+$BQ139*Assembly!AC$22+$BR139*Assembly!AC$23+$BS139*Assembly!AC$24</f>
        <v>#VALUE!</v>
      </c>
      <c r="CF139" s="208" t="e">
        <f>$AY139*Assembly!M$4+$AZ139*Assembly!M$5+$BA139*Assembly!M$6+$BB139*Assembly!M$7+$BC139*Assembly!M$8+$BD139*Assembly!M$9+$BE139*Assembly!M$10+$BF139*Assembly!M$11+$BG139*Assembly!M$12+$BH139*Assembly!M$13+$BI139*Assembly!M$14+$BJ139*Assembly!M$15+$BK139*Assembly!M$16+$BL139*Assembly!M$17+$BM139*Assembly!M$18+$BN139*Assembly!M$19+$BO139*Assembly!M$20+$BP139*Assembly!M$21+$BQ139*Assembly!M$22+$BR139*Assembly!M$23+$BS139*Assembly!M$24</f>
        <v>#VALUE!</v>
      </c>
      <c r="CG139" s="208" t="e">
        <f>$AY139*Assembly!N$4+$AZ139*Assembly!N$5+$BA139*Assembly!N$6+$BB139*Assembly!N$7+$BC139*Assembly!N$8+$BD139*Assembly!N$9+$BE139*Assembly!N$10+$BF139*Assembly!N$11+$BG139*Assembly!N$12+$BH139*Assembly!N$13+$BI139*Assembly!N$14+$BJ139*Assembly!N$15+$BK139*Assembly!N$16+$BL139*Assembly!N$17+$BM139*Assembly!N$18+$BN139*Assembly!N$19+$BO139*Assembly!N$20+$BP139*Assembly!N$21+$BQ139*Assembly!N$22+$BR139*Assembly!N$23+$BS139*Assembly!N$24</f>
        <v>#VALUE!</v>
      </c>
      <c r="CH139" s="208" t="e">
        <f>$AY139*Assembly!O$4+$AZ139*Assembly!O$5+$BA139*Assembly!O$6+$BB139*Assembly!O$7+$BC139*Assembly!O$8+$BD139*Assembly!O$9+$BE139*Assembly!O$10+$BF139*Assembly!O$11+$BG139*Assembly!O$12+$BH139*Assembly!O$13+$BI139*Assembly!O$14+$BJ139*Assembly!O$15+$BK139*Assembly!O$16+$BL139*Assembly!O$17+$BM139*Assembly!O$18+$BN139*Assembly!O$19+$BO139*Assembly!O$20+$BP139*Assembly!O$21+$BQ139*Assembly!O$22+$BR139*Assembly!O$23+$BS139*Assembly!O$24</f>
        <v>#VALUE!</v>
      </c>
      <c r="CI139" s="203" t="e">
        <f>$AY139*Assembly!P$4+$AZ139*Assembly!P$5+$BA139*Assembly!P$6+$BB139*Assembly!P$7+$BC139*Assembly!P$8+$BD139*Assembly!P$9+$BE139*Assembly!P$10+$BF139*Assembly!P$11+$BG139*Assembly!P$12+$BH139*Assembly!P$13+$BI139*Assembly!P$14+$BJ139*Assembly!P$15+$BK139*Assembly!P$16+$BL139*Assembly!P$17+$BM139*Assembly!P$18+$BN139*Assembly!P$19+$BO139*Assembly!P$20+$BP139*Assembly!P$21+$BQ139*Assembly!P$22+$BR139*Assembly!P$23+$BS139*Assembly!P$24</f>
        <v>#VALUE!</v>
      </c>
      <c r="CJ139" s="203" t="e">
        <f>$AY139*Assembly!Q$4+$AZ139*Assembly!Q$5+$BA139*Assembly!Q$6+$BB139*Assembly!Q$7+$BC139*Assembly!Q$8+$BD139*Assembly!Q$9+$BE139*Assembly!Q$10+$BF139*Assembly!Q$11+$BG139*Assembly!Q$12+$BH139*Assembly!Q$13+$BI139*Assembly!Q$14+$BJ139*Assembly!Q$15+$BK139*Assembly!Q$16+$BL139*Assembly!Q$17+$BM139*Assembly!Q$18+$BN139*Assembly!Q$19+$BO139*Assembly!Q$20+$BP139*Assembly!Q$21+$BQ139*Assembly!Q$22+$BR139*Assembly!Q$23+$BS139*Assembly!Q$24</f>
        <v>#VALUE!</v>
      </c>
      <c r="CK139" s="208" t="e">
        <f>$AY139*Assembly!R$4+$AZ139*Assembly!R$5+$BA139*Assembly!R$6+$BB139*Assembly!R$7+$BC139*Assembly!R$8+$BD139*Assembly!R$9+$BE139*Assembly!R$10+$BF139*Assembly!R$11+$BG139*Assembly!R$12+$BH139*Assembly!R$13+$BI139*Assembly!R$14+$BJ139*Assembly!R$15+$BK139*Assembly!R$16+$BL139*Assembly!R$17+$BM139*Assembly!R$18+$BN139*Assembly!R$19+$BO139*Assembly!R$20+$BP139*Assembly!R$21+$BQ139*Assembly!R$22+$BR139*Assembly!R$23+$BS139*Assembly!R$24</f>
        <v>#VALUE!</v>
      </c>
      <c r="CL139" s="203" t="e">
        <f>$AY139*Assembly!S$4+$AZ139*Assembly!S$5+$BA139*Assembly!S$6+$BB139*Assembly!S$7+$BC139*Assembly!S$8+$BD139*Assembly!S$9+$BE139*Assembly!S$10+$BF139*Assembly!S$11+$BG139*Assembly!S$12+$BH139*Assembly!S$13+$BI139*Assembly!S$14+$BJ139*Assembly!S$15+$BK139*Assembly!S$16+$BL139*Assembly!S$17+$BM139*Assembly!S$18+$BN139*Assembly!S$19+$BO139*Assembly!S$20+$BP139*Assembly!S$21+$BQ139*Assembly!S$22+$BR139*Assembly!S$23+$BS139*Assembly!S$24</f>
        <v>#VALUE!</v>
      </c>
      <c r="CM139" s="203" t="e">
        <f>$AY139*Assembly!T$4+$AZ139*Assembly!T$5+$BA139*Assembly!T$6+$BB139*Assembly!T$7+$BC139*Assembly!T$8+$BD139*Assembly!T$9+$BE139*Assembly!T$10+$BF139*Assembly!T$11+$BG139*Assembly!T$12+$BH139*Assembly!T$13+$BI139*Assembly!T$14+$BJ139*Assembly!T$15+$BK139*Assembly!T$16+$BL139*Assembly!T$17+$BM139*Assembly!T$18+$BN139*Assembly!T$19+$BO139*Assembly!T$20+$BP139*Assembly!T$21+$BQ139*Assembly!T$22+$BR139*Assembly!T$23+$BS139*Assembly!T$24</f>
        <v>#VALUE!</v>
      </c>
      <c r="CN139" s="203" t="e">
        <f>$AY139*Assembly!U$4+$AZ139*Assembly!U$5+$BA139*Assembly!U$6+$BB139*Assembly!U$7+$BC139*Assembly!U$8+$BD139*Assembly!U$9+$BE139*Assembly!U$10+$BF139*Assembly!U$11+$BG139*Assembly!U$12+$BH139*Assembly!U$13+$BI139*Assembly!U$14+$BJ139*Assembly!U$15+$BK139*Assembly!U$16+$BL139*Assembly!U$17+$BM139*Assembly!U$18+$BN139*Assembly!U$19+$BO139*Assembly!U$20+$BP139*Assembly!U$21+$BQ139*Assembly!U$22+$BR139*Assembly!U$23+$BS139*Assembly!U$24</f>
        <v>#VALUE!</v>
      </c>
      <c r="CO139" s="208" t="e">
        <f>$AY139*Assembly!V$4+$AZ139*Assembly!V$5+$BA139*Assembly!V$6+$BB139*Assembly!V$7+$BC139*Assembly!V$8+$BD139*Assembly!V$9+$BE139*Assembly!V$10+$BF139*Assembly!V$11+$BG139*Assembly!V$12+$BH139*Assembly!V$13+$BI139*Assembly!V$14+$BJ139*Assembly!V$15+$BK139*Assembly!V$16+$BL139*Assembly!V$17+$BM139*Assembly!V$18+$BN139*Assembly!V$19+$BO139*Assembly!V$20+$BP139*Assembly!V$21+$BQ139*Assembly!V$22+$BR139*Assembly!V$23+$BS139*Assembly!V$24</f>
        <v>#VALUE!</v>
      </c>
      <c r="CP139" s="208" t="e">
        <f>CF139*Refining!$F$3</f>
        <v>#VALUE!</v>
      </c>
      <c r="CQ139" s="208" t="e">
        <f>CG139*Refining!$F$4</f>
        <v>#VALUE!</v>
      </c>
      <c r="CR139" s="208" t="e">
        <f>CH139*Refining!$F$5</f>
        <v>#VALUE!</v>
      </c>
      <c r="CS139" s="208" t="e">
        <f>CI139*Refining!$F$6</f>
        <v>#VALUE!</v>
      </c>
      <c r="CT139" s="208" t="e">
        <f>CJ139*Refining!$F$7</f>
        <v>#VALUE!</v>
      </c>
      <c r="CU139" s="208" t="e">
        <f>CK139*Refining!$F$8</f>
        <v>#VALUE!</v>
      </c>
      <c r="CV139" s="208" t="e">
        <f>CL139*Refining!$F$9</f>
        <v>#VALUE!</v>
      </c>
      <c r="CW139" s="208" t="e">
        <f>CM139*Refining!$F$10</f>
        <v>#VALUE!</v>
      </c>
      <c r="CX139" s="208" t="e">
        <f>CN139*Refining!$F$11</f>
        <v>#VALUE!</v>
      </c>
      <c r="CY139" s="208" t="e">
        <f>CO139*Refining!$F$12</f>
        <v>#VALUE!</v>
      </c>
      <c r="CZ139" s="190" t="e">
        <f t="shared" ref="CZ139:DS139" si="562">IF(CF139 = 0, "", CF139)</f>
        <v>#VALUE!</v>
      </c>
      <c r="DA139" s="197" t="e">
        <f t="shared" si="562"/>
        <v>#VALUE!</v>
      </c>
      <c r="DB139" s="191" t="e">
        <f t="shared" si="562"/>
        <v>#VALUE!</v>
      </c>
      <c r="DC139" s="191" t="e">
        <f t="shared" si="562"/>
        <v>#VALUE!</v>
      </c>
      <c r="DD139" s="193" t="e">
        <f t="shared" si="562"/>
        <v>#VALUE!</v>
      </c>
      <c r="DE139" s="191" t="e">
        <f t="shared" si="562"/>
        <v>#VALUE!</v>
      </c>
      <c r="DF139" s="193" t="e">
        <f t="shared" si="562"/>
        <v>#VALUE!</v>
      </c>
      <c r="DG139" s="193" t="e">
        <f t="shared" si="562"/>
        <v>#VALUE!</v>
      </c>
      <c r="DH139" s="191" t="e">
        <f t="shared" si="562"/>
        <v>#VALUE!</v>
      </c>
      <c r="DI139" s="195" t="e">
        <f t="shared" si="562"/>
        <v>#VALUE!</v>
      </c>
      <c r="DJ139" s="190" t="e">
        <f t="shared" si="562"/>
        <v>#VALUE!</v>
      </c>
      <c r="DK139" s="197" t="e">
        <f t="shared" si="562"/>
        <v>#VALUE!</v>
      </c>
      <c r="DL139" s="191" t="e">
        <f t="shared" si="562"/>
        <v>#VALUE!</v>
      </c>
      <c r="DM139" s="191" t="e">
        <f t="shared" si="562"/>
        <v>#VALUE!</v>
      </c>
      <c r="DN139" s="193" t="e">
        <f t="shared" si="562"/>
        <v>#VALUE!</v>
      </c>
      <c r="DO139" s="191" t="e">
        <f t="shared" si="562"/>
        <v>#VALUE!</v>
      </c>
      <c r="DP139" s="191" t="e">
        <f t="shared" si="562"/>
        <v>#VALUE!</v>
      </c>
      <c r="DQ139" s="191" t="e">
        <f t="shared" si="562"/>
        <v>#VALUE!</v>
      </c>
      <c r="DR139" s="191" t="e">
        <f t="shared" si="562"/>
        <v>#VALUE!</v>
      </c>
      <c r="DS139" s="195" t="e">
        <f t="shared" si="562"/>
        <v>#VALUE!</v>
      </c>
      <c r="DT139" s="190" t="e">
        <f t="shared" si="11"/>
        <v>#VALUE!</v>
      </c>
      <c r="DU139" s="197" t="e">
        <f t="shared" si="12"/>
        <v>#VALUE!</v>
      </c>
      <c r="DV139" s="165" t="e">
        <f>CZ139*'Ores &amp; Ingots'!$C$3+DA139*'Ores &amp; Ingots'!$C$4+DB139*'Ores &amp; Ingots'!$C$5+DC139*'Ores &amp; Ingots'!$C$6+DD139*'Ores &amp; Ingots'!$C$7+DE139*'Ores &amp; Ingots'!$C$8+DF139*'Ores &amp; Ingots'!$C$9+DG139*'Ores &amp; Ingots'!$C$10+DH139*'Ores &amp; Ingots'!$C$11+DI139*'Ores &amp; Ingots'!$C$12</f>
        <v>#VALUE!</v>
      </c>
      <c r="DW139" s="165" t="e">
        <f>DJ139*'Ores &amp; Ingots'!$B$3+DK139*'Ores &amp; Ingots'!$B$4+DL139*'Ores &amp; Ingots'!$B$5+DM139*'Ores &amp; Ingots'!$B$6+DN139*'Ores &amp; Ingots'!$B$7+DO139*'Ores &amp; Ingots'!$B$8+DP139*'Ores &amp; Ingots'!$B$9+DQ139*'Ores &amp; Ingots'!$B$10+DR139*'Ores &amp; Ingots'!$B$11+DS139*'Ores &amp; Ingots'!$B$12</f>
        <v>#VALUE!</v>
      </c>
      <c r="DX139" s="197" t="e">
        <f>CZ139*Refining!$G$3+DA139*Refining!$G$4+DB139*Refining!$G$5+DC139*Refining!$G$6+DD139*Refining!$G$7+DE139*Refining!$G$8+DF139*Refining!$G$9+DG139*Refining!$G$10+DH139*Refining!$G$11+DI139*Refining!$G$12</f>
        <v>#VALUE!</v>
      </c>
      <c r="DY139" s="197" t="e">
        <f t="shared" si="13"/>
        <v>#VALUE!</v>
      </c>
      <c r="DZ139" s="199" t="e">
        <f t="shared" si="14"/>
        <v>#VALUE!</v>
      </c>
      <c r="EA139" s="190" t="e">
        <f t="shared" si="15"/>
        <v>#VALUE!</v>
      </c>
      <c r="EB139" s="200" t="e">
        <f t="shared" ref="EB139:EC139" si="563">EA139/60</f>
        <v>#VALUE!</v>
      </c>
      <c r="EC139" s="200" t="e">
        <f t="shared" si="563"/>
        <v>#VALUE!</v>
      </c>
      <c r="ED139" s="190" t="e">
        <f t="shared" si="17"/>
        <v>#VALUE!</v>
      </c>
      <c r="EE139" s="200" t="e">
        <f t="shared" ref="EE139:EF139" si="564">ED139/1000</f>
        <v>#VALUE!</v>
      </c>
      <c r="EF139" s="201" t="e">
        <f t="shared" si="564"/>
        <v>#VALUE!</v>
      </c>
      <c r="EG139" s="136" t="e">
        <f t="shared" si="19"/>
        <v>#VALUE!</v>
      </c>
      <c r="EH139" s="138" t="e">
        <f t="shared" si="20"/>
        <v>#VALUE!</v>
      </c>
      <c r="EI139" s="133">
        <v>534</v>
      </c>
    </row>
    <row r="140" spans="1:139" ht="12.75" x14ac:dyDescent="0.2">
      <c r="A140" s="864"/>
      <c r="B140" s="135" t="s">
        <v>355</v>
      </c>
      <c r="C140" s="137" t="s">
        <v>155</v>
      </c>
      <c r="D140" s="137">
        <v>3</v>
      </c>
      <c r="E140" s="137">
        <v>3</v>
      </c>
      <c r="F140" s="137">
        <v>1</v>
      </c>
      <c r="G140" s="141">
        <f t="shared" si="0"/>
        <v>1.125</v>
      </c>
      <c r="H140" s="142">
        <v>24</v>
      </c>
      <c r="I140" s="142">
        <v>24</v>
      </c>
      <c r="J140" s="144">
        <f>H140/Main!$D$9</f>
        <v>4.8</v>
      </c>
      <c r="K140" s="144">
        <f>I140/Main!$D$10</f>
        <v>12</v>
      </c>
      <c r="L140" s="144">
        <f t="shared" si="1"/>
        <v>2.5</v>
      </c>
      <c r="M140" s="144">
        <v>1</v>
      </c>
      <c r="N140" s="306">
        <f t="shared" ref="N140:N141" si="565">1000000*0.0001</f>
        <v>100</v>
      </c>
      <c r="O140" s="149">
        <v>100</v>
      </c>
      <c r="P140" s="150"/>
      <c r="Q140" s="153"/>
      <c r="R140" s="150"/>
      <c r="S140" s="155"/>
      <c r="T140" s="155"/>
      <c r="U140" s="150"/>
      <c r="V140" s="150"/>
      <c r="W140" s="155"/>
      <c r="X140" s="155"/>
      <c r="Y140" s="150"/>
      <c r="Z140" s="150"/>
      <c r="AA140" s="150"/>
      <c r="AB140" s="150"/>
      <c r="AC140" s="370"/>
      <c r="AD140" s="165">
        <v>0</v>
      </c>
      <c r="AE140" s="165">
        <v>5</v>
      </c>
      <c r="AF140" s="165">
        <v>5</v>
      </c>
      <c r="AG140" s="165">
        <v>0</v>
      </c>
      <c r="AH140" s="165">
        <v>12</v>
      </c>
      <c r="AI140" s="165">
        <v>0</v>
      </c>
      <c r="AJ140" s="171">
        <v>2</v>
      </c>
      <c r="AK140" s="165">
        <v>5</v>
      </c>
      <c r="AL140" s="165">
        <v>0</v>
      </c>
      <c r="AM140" s="165">
        <v>0</v>
      </c>
      <c r="AN140" s="165">
        <v>0</v>
      </c>
      <c r="AO140" s="165">
        <v>0</v>
      </c>
      <c r="AP140" s="165">
        <v>0</v>
      </c>
      <c r="AQ140" s="165">
        <v>0</v>
      </c>
      <c r="AR140" s="165">
        <v>0</v>
      </c>
      <c r="AS140" s="165">
        <v>0</v>
      </c>
      <c r="AT140" s="165">
        <v>0</v>
      </c>
      <c r="AU140" s="165">
        <v>0</v>
      </c>
      <c r="AV140" s="165">
        <v>0</v>
      </c>
      <c r="AW140" s="165">
        <v>0</v>
      </c>
      <c r="AX140" s="165">
        <v>0</v>
      </c>
      <c r="AY140" s="162" t="str">
        <f t="shared" ref="AY140:BS140" si="566">IF(AD140 = 0, "", AD140)</f>
        <v/>
      </c>
      <c r="AZ140" s="165">
        <f t="shared" si="566"/>
        <v>5</v>
      </c>
      <c r="BA140" s="165">
        <f t="shared" si="566"/>
        <v>5</v>
      </c>
      <c r="BB140" s="163" t="str">
        <f t="shared" si="566"/>
        <v/>
      </c>
      <c r="BC140" s="165">
        <f t="shared" si="566"/>
        <v>12</v>
      </c>
      <c r="BD140" s="163" t="str">
        <f t="shared" si="566"/>
        <v/>
      </c>
      <c r="BE140" s="171">
        <f t="shared" si="566"/>
        <v>2</v>
      </c>
      <c r="BF140" s="165">
        <f t="shared" si="566"/>
        <v>5</v>
      </c>
      <c r="BG140" s="163" t="str">
        <f t="shared" si="566"/>
        <v/>
      </c>
      <c r="BH140" s="163" t="str">
        <f t="shared" si="566"/>
        <v/>
      </c>
      <c r="BI140" s="163" t="str">
        <f t="shared" si="566"/>
        <v/>
      </c>
      <c r="BJ140" s="163" t="str">
        <f t="shared" si="566"/>
        <v/>
      </c>
      <c r="BK140" s="163" t="str">
        <f t="shared" si="566"/>
        <v/>
      </c>
      <c r="BL140" s="163" t="str">
        <f t="shared" si="566"/>
        <v/>
      </c>
      <c r="BM140" s="163" t="str">
        <f t="shared" si="566"/>
        <v/>
      </c>
      <c r="BN140" s="163" t="str">
        <f t="shared" si="566"/>
        <v/>
      </c>
      <c r="BO140" s="163" t="str">
        <f t="shared" si="566"/>
        <v/>
      </c>
      <c r="BP140" s="163" t="str">
        <f t="shared" si="566"/>
        <v/>
      </c>
      <c r="BQ140" s="163" t="str">
        <f t="shared" si="566"/>
        <v/>
      </c>
      <c r="BR140" s="163" t="str">
        <f t="shared" si="566"/>
        <v/>
      </c>
      <c r="BS140" s="173" t="str">
        <f t="shared" si="566"/>
        <v/>
      </c>
      <c r="BT140" s="175" t="e">
        <f>$AY140*Assembly!Z$4+$AZ140*Assembly!Z$5+$BA140*Assembly!Z$6+$BB140*Assembly!Z$7+$BC140*Assembly!Z$8+$BD140*Assembly!Z$9+$BE140*Assembly!Z$10+$BF140*Assembly!Z$11+$BG140*Assembly!Z$12+$BH140*Assembly!Z$13+$BI140*Assembly!Z$14+$BJ140*Assembly!Z$15+$BK140*Assembly!Z$16+$BL140*Assembly!Z$17+$BM140*Assembly!Z$18+$BN140*Assembly!Z$19+$BO140*Assembly!Z$20+$BP140*Assembly!Z$21+$BQ140*Assembly!Z$22+$BR140*Assembly!Z$23+$BS140*Assembly!Z$24</f>
        <v>#VALUE!</v>
      </c>
      <c r="BU140" s="165" t="e">
        <f t="shared" si="3"/>
        <v>#VALUE!</v>
      </c>
      <c r="BV140" s="176"/>
      <c r="BW140" s="165" t="e">
        <f>$AY140*Assembly!AD$4+$AZ140*Assembly!AD$5+$BA140*Assembly!AD$6+$BB140*Assembly!AD$7+$BC140*Assembly!AD$8+$BD140*Assembly!AD$9+$BE140*Assembly!AD$10+$BF140*Assembly!AD$11+$BG140*Assembly!AD$12+$BH140*Assembly!AD$13+$BI140*Assembly!AD$14+$BJ140*Assembly!AD$15+$BK140*Assembly!AD$16+$BL140*Assembly!AD$17+$BM140*Assembly!AD$18+$BN140*Assembly!AD$19+$BO140*Assembly!AD$20+$BP140*Assembly!AD$21+$BQ140*Assembly!AD$22+$BR140*Assembly!AD$23+$BS140*Assembly!AD$24</f>
        <v>#VALUE!</v>
      </c>
      <c r="BX140" s="180" t="e">
        <f t="shared" si="4"/>
        <v>#VALUE!</v>
      </c>
      <c r="BY140" s="181" t="e">
        <f t="shared" si="5"/>
        <v>#VALUE!</v>
      </c>
      <c r="BZ140" s="182" t="e">
        <f t="shared" si="6"/>
        <v>#VALUE!</v>
      </c>
      <c r="CA140" s="181" t="e">
        <f t="shared" si="7"/>
        <v>#VALUE!</v>
      </c>
      <c r="CB140" s="165" t="e">
        <f>$AY140*Assembly!Y$4+$AZ140*Assembly!Y$5+$BA140*Assembly!Y$6+$BB140*Assembly!Y$7+$BC140*Assembly!Y$8+$BD140*Assembly!Y$9+$BE140*Assembly!Y$10+$BF140*Assembly!Y$11+$BG140*Assembly!Y$12+$BH140*Assembly!Y$13+$BI140*Assembly!Y$14+$BJ140*Assembly!Y$15+$BK140*Assembly!Y$16+$BL140*Assembly!Y$17+$BM140*Assembly!Y$18+$BN140*Assembly!Y$19+$BO140*Assembly!Y$20+$BP140*Assembly!Y$21+$BQ140*Assembly!Y$22+$BR140*Assembly!Y$23+$BS140*Assembly!Y$24</f>
        <v>#VALUE!</v>
      </c>
      <c r="CC140" s="165" t="e">
        <f t="shared" si="8"/>
        <v>#VALUE!</v>
      </c>
      <c r="CD140" s="136" t="e">
        <f t="shared" si="9"/>
        <v>#VALUE!</v>
      </c>
      <c r="CE140" s="184" t="e">
        <f>$AY140*Assembly!AC$4+$AZ140*Assembly!AC$5+$BA140*Assembly!AC$6+$BB140*Assembly!AC$7+$BC140*Assembly!AC$8+$BD140*Assembly!AC$9+$BE140*Assembly!AC$10+$BF140*Assembly!AC$11+$BG140*Assembly!AC$12+$BH140*Assembly!AC$13+$BI140*Assembly!AC$14+$BJ140*Assembly!AC$15+$BK140*Assembly!AC$16+$BL140*Assembly!AC$17+$BM140*Assembly!AC$18+$BN140*Assembly!AC$19+$BO140*Assembly!AC$20+$BP140*Assembly!AC$21+$BQ140*Assembly!AC$22+$BR140*Assembly!AC$23+$BS140*Assembly!AC$24</f>
        <v>#VALUE!</v>
      </c>
      <c r="CF140" s="153" t="e">
        <f>$AY140*Assembly!M$4+$AZ140*Assembly!M$5+$BA140*Assembly!M$6+$BB140*Assembly!M$7+$BC140*Assembly!M$8+$BD140*Assembly!M$9+$BE140*Assembly!M$10+$BF140*Assembly!M$11+$BG140*Assembly!M$12+$BH140*Assembly!M$13+$BI140*Assembly!M$14+$BJ140*Assembly!M$15+$BK140*Assembly!M$16+$BL140*Assembly!M$17+$BM140*Assembly!M$18+$BN140*Assembly!M$19+$BO140*Assembly!M$20+$BP140*Assembly!M$21+$BQ140*Assembly!M$22+$BR140*Assembly!M$23+$BS140*Assembly!M$24</f>
        <v>#VALUE!</v>
      </c>
      <c r="CG140" s="153" t="e">
        <f>$AY140*Assembly!N$4+$AZ140*Assembly!N$5+$BA140*Assembly!N$6+$BB140*Assembly!N$7+$BC140*Assembly!N$8+$BD140*Assembly!N$9+$BE140*Assembly!N$10+$BF140*Assembly!N$11+$BG140*Assembly!N$12+$BH140*Assembly!N$13+$BI140*Assembly!N$14+$BJ140*Assembly!N$15+$BK140*Assembly!N$16+$BL140*Assembly!N$17+$BM140*Assembly!N$18+$BN140*Assembly!N$19+$BO140*Assembly!N$20+$BP140*Assembly!N$21+$BQ140*Assembly!N$22+$BR140*Assembly!N$23+$BS140*Assembly!N$24</f>
        <v>#VALUE!</v>
      </c>
      <c r="CH140" s="153" t="e">
        <f>$AY140*Assembly!O$4+$AZ140*Assembly!O$5+$BA140*Assembly!O$6+$BB140*Assembly!O$7+$BC140*Assembly!O$8+$BD140*Assembly!O$9+$BE140*Assembly!O$10+$BF140*Assembly!O$11+$BG140*Assembly!O$12+$BH140*Assembly!O$13+$BI140*Assembly!O$14+$BJ140*Assembly!O$15+$BK140*Assembly!O$16+$BL140*Assembly!O$17+$BM140*Assembly!O$18+$BN140*Assembly!O$19+$BO140*Assembly!O$20+$BP140*Assembly!O$21+$BQ140*Assembly!O$22+$BR140*Assembly!O$23+$BS140*Assembly!O$24</f>
        <v>#VALUE!</v>
      </c>
      <c r="CI140" s="142" t="e">
        <f>$AY140*Assembly!P$4+$AZ140*Assembly!P$5+$BA140*Assembly!P$6+$BB140*Assembly!P$7+$BC140*Assembly!P$8+$BD140*Assembly!P$9+$BE140*Assembly!P$10+$BF140*Assembly!P$11+$BG140*Assembly!P$12+$BH140*Assembly!P$13+$BI140*Assembly!P$14+$BJ140*Assembly!P$15+$BK140*Assembly!P$16+$BL140*Assembly!P$17+$BM140*Assembly!P$18+$BN140*Assembly!P$19+$BO140*Assembly!P$20+$BP140*Assembly!P$21+$BQ140*Assembly!P$22+$BR140*Assembly!P$23+$BS140*Assembly!P$24</f>
        <v>#VALUE!</v>
      </c>
      <c r="CJ140" s="142" t="e">
        <f>$AY140*Assembly!Q$4+$AZ140*Assembly!Q$5+$BA140*Assembly!Q$6+$BB140*Assembly!Q$7+$BC140*Assembly!Q$8+$BD140*Assembly!Q$9+$BE140*Assembly!Q$10+$BF140*Assembly!Q$11+$BG140*Assembly!Q$12+$BH140*Assembly!Q$13+$BI140*Assembly!Q$14+$BJ140*Assembly!Q$15+$BK140*Assembly!Q$16+$BL140*Assembly!Q$17+$BM140*Assembly!Q$18+$BN140*Assembly!Q$19+$BO140*Assembly!Q$20+$BP140*Assembly!Q$21+$BQ140*Assembly!Q$22+$BR140*Assembly!Q$23+$BS140*Assembly!Q$24</f>
        <v>#VALUE!</v>
      </c>
      <c r="CK140" s="153" t="e">
        <f>$AY140*Assembly!R$4+$AZ140*Assembly!R$5+$BA140*Assembly!R$6+$BB140*Assembly!R$7+$BC140*Assembly!R$8+$BD140*Assembly!R$9+$BE140*Assembly!R$10+$BF140*Assembly!R$11+$BG140*Assembly!R$12+$BH140*Assembly!R$13+$BI140*Assembly!R$14+$BJ140*Assembly!R$15+$BK140*Assembly!R$16+$BL140*Assembly!R$17+$BM140*Assembly!R$18+$BN140*Assembly!R$19+$BO140*Assembly!R$20+$BP140*Assembly!R$21+$BQ140*Assembly!R$22+$BR140*Assembly!R$23+$BS140*Assembly!R$24</f>
        <v>#VALUE!</v>
      </c>
      <c r="CL140" s="142" t="e">
        <f>$AY140*Assembly!S$4+$AZ140*Assembly!S$5+$BA140*Assembly!S$6+$BB140*Assembly!S$7+$BC140*Assembly!S$8+$BD140*Assembly!S$9+$BE140*Assembly!S$10+$BF140*Assembly!S$11+$BG140*Assembly!S$12+$BH140*Assembly!S$13+$BI140*Assembly!S$14+$BJ140*Assembly!S$15+$BK140*Assembly!S$16+$BL140*Assembly!S$17+$BM140*Assembly!S$18+$BN140*Assembly!S$19+$BO140*Assembly!S$20+$BP140*Assembly!S$21+$BQ140*Assembly!S$22+$BR140*Assembly!S$23+$BS140*Assembly!S$24</f>
        <v>#VALUE!</v>
      </c>
      <c r="CM140" s="142" t="e">
        <f>$AY140*Assembly!T$4+$AZ140*Assembly!T$5+$BA140*Assembly!T$6+$BB140*Assembly!T$7+$BC140*Assembly!T$8+$BD140*Assembly!T$9+$BE140*Assembly!T$10+$BF140*Assembly!T$11+$BG140*Assembly!T$12+$BH140*Assembly!T$13+$BI140*Assembly!T$14+$BJ140*Assembly!T$15+$BK140*Assembly!T$16+$BL140*Assembly!T$17+$BM140*Assembly!T$18+$BN140*Assembly!T$19+$BO140*Assembly!T$20+$BP140*Assembly!T$21+$BQ140*Assembly!T$22+$BR140*Assembly!T$23+$BS140*Assembly!T$24</f>
        <v>#VALUE!</v>
      </c>
      <c r="CN140" s="142" t="e">
        <f>$AY140*Assembly!U$4+$AZ140*Assembly!U$5+$BA140*Assembly!U$6+$BB140*Assembly!U$7+$BC140*Assembly!U$8+$BD140*Assembly!U$9+$BE140*Assembly!U$10+$BF140*Assembly!U$11+$BG140*Assembly!U$12+$BH140*Assembly!U$13+$BI140*Assembly!U$14+$BJ140*Assembly!U$15+$BK140*Assembly!U$16+$BL140*Assembly!U$17+$BM140*Assembly!U$18+$BN140*Assembly!U$19+$BO140*Assembly!U$20+$BP140*Assembly!U$21+$BQ140*Assembly!U$22+$BR140*Assembly!U$23+$BS140*Assembly!U$24</f>
        <v>#VALUE!</v>
      </c>
      <c r="CO140" s="153" t="e">
        <f>$AY140*Assembly!V$4+$AZ140*Assembly!V$5+$BA140*Assembly!V$6+$BB140*Assembly!V$7+$BC140*Assembly!V$8+$BD140*Assembly!V$9+$BE140*Assembly!V$10+$BF140*Assembly!V$11+$BG140*Assembly!V$12+$BH140*Assembly!V$13+$BI140*Assembly!V$14+$BJ140*Assembly!V$15+$BK140*Assembly!V$16+$BL140*Assembly!V$17+$BM140*Assembly!V$18+$BN140*Assembly!V$19+$BO140*Assembly!V$20+$BP140*Assembly!V$21+$BQ140*Assembly!V$22+$BR140*Assembly!V$23+$BS140*Assembly!V$24</f>
        <v>#VALUE!</v>
      </c>
      <c r="CP140" s="153" t="e">
        <f>CF140*Refining!$F$3</f>
        <v>#VALUE!</v>
      </c>
      <c r="CQ140" s="153" t="e">
        <f>CG140*Refining!$F$4</f>
        <v>#VALUE!</v>
      </c>
      <c r="CR140" s="153" t="e">
        <f>CH140*Refining!$F$5</f>
        <v>#VALUE!</v>
      </c>
      <c r="CS140" s="153" t="e">
        <f>CI140*Refining!$F$6</f>
        <v>#VALUE!</v>
      </c>
      <c r="CT140" s="153" t="e">
        <f>CJ140*Refining!$F$7</f>
        <v>#VALUE!</v>
      </c>
      <c r="CU140" s="153" t="e">
        <f>CK140*Refining!$F$8</f>
        <v>#VALUE!</v>
      </c>
      <c r="CV140" s="153" t="e">
        <f>CL140*Refining!$F$9</f>
        <v>#VALUE!</v>
      </c>
      <c r="CW140" s="153" t="e">
        <f>CM140*Refining!$F$10</f>
        <v>#VALUE!</v>
      </c>
      <c r="CX140" s="153" t="e">
        <f>CN140*Refining!$F$11</f>
        <v>#VALUE!</v>
      </c>
      <c r="CY140" s="153" t="e">
        <f>CO140*Refining!$F$12</f>
        <v>#VALUE!</v>
      </c>
      <c r="CZ140" s="190" t="e">
        <f t="shared" ref="CZ140:DS140" si="567">IF(CF140 = 0, "", CF140)</f>
        <v>#VALUE!</v>
      </c>
      <c r="DA140" s="197" t="e">
        <f t="shared" si="567"/>
        <v>#VALUE!</v>
      </c>
      <c r="DB140" s="191" t="e">
        <f t="shared" si="567"/>
        <v>#VALUE!</v>
      </c>
      <c r="DC140" s="191" t="e">
        <f t="shared" si="567"/>
        <v>#VALUE!</v>
      </c>
      <c r="DD140" s="193" t="e">
        <f t="shared" si="567"/>
        <v>#VALUE!</v>
      </c>
      <c r="DE140" s="191" t="e">
        <f t="shared" si="567"/>
        <v>#VALUE!</v>
      </c>
      <c r="DF140" s="193" t="e">
        <f t="shared" si="567"/>
        <v>#VALUE!</v>
      </c>
      <c r="DG140" s="193" t="e">
        <f t="shared" si="567"/>
        <v>#VALUE!</v>
      </c>
      <c r="DH140" s="191" t="e">
        <f t="shared" si="567"/>
        <v>#VALUE!</v>
      </c>
      <c r="DI140" s="195" t="e">
        <f t="shared" si="567"/>
        <v>#VALUE!</v>
      </c>
      <c r="DJ140" s="190" t="e">
        <f t="shared" si="567"/>
        <v>#VALUE!</v>
      </c>
      <c r="DK140" s="197" t="e">
        <f t="shared" si="567"/>
        <v>#VALUE!</v>
      </c>
      <c r="DL140" s="191" t="e">
        <f t="shared" si="567"/>
        <v>#VALUE!</v>
      </c>
      <c r="DM140" s="191" t="e">
        <f t="shared" si="567"/>
        <v>#VALUE!</v>
      </c>
      <c r="DN140" s="193" t="e">
        <f t="shared" si="567"/>
        <v>#VALUE!</v>
      </c>
      <c r="DO140" s="191" t="e">
        <f t="shared" si="567"/>
        <v>#VALUE!</v>
      </c>
      <c r="DP140" s="191" t="e">
        <f t="shared" si="567"/>
        <v>#VALUE!</v>
      </c>
      <c r="DQ140" s="191" t="e">
        <f t="shared" si="567"/>
        <v>#VALUE!</v>
      </c>
      <c r="DR140" s="191" t="e">
        <f t="shared" si="567"/>
        <v>#VALUE!</v>
      </c>
      <c r="DS140" s="195" t="e">
        <f t="shared" si="567"/>
        <v>#VALUE!</v>
      </c>
      <c r="DT140" s="190" t="e">
        <f t="shared" si="11"/>
        <v>#VALUE!</v>
      </c>
      <c r="DU140" s="197" t="e">
        <f t="shared" si="12"/>
        <v>#VALUE!</v>
      </c>
      <c r="DV140" s="165" t="e">
        <f>CZ140*'Ores &amp; Ingots'!$C$3+DA140*'Ores &amp; Ingots'!$C$4+DB140*'Ores &amp; Ingots'!$C$5+DC140*'Ores &amp; Ingots'!$C$6+DD140*'Ores &amp; Ingots'!$C$7+DE140*'Ores &amp; Ingots'!$C$8+DF140*'Ores &amp; Ingots'!$C$9+DG140*'Ores &amp; Ingots'!$C$10+DH140*'Ores &amp; Ingots'!$C$11+DI140*'Ores &amp; Ingots'!$C$12</f>
        <v>#VALUE!</v>
      </c>
      <c r="DW140" s="165" t="e">
        <f>DJ140*'Ores &amp; Ingots'!$B$3+DK140*'Ores &amp; Ingots'!$B$4+DL140*'Ores &amp; Ingots'!$B$5+DM140*'Ores &amp; Ingots'!$B$6+DN140*'Ores &amp; Ingots'!$B$7+DO140*'Ores &amp; Ingots'!$B$8+DP140*'Ores &amp; Ingots'!$B$9+DQ140*'Ores &amp; Ingots'!$B$10+DR140*'Ores &amp; Ingots'!$B$11+DS140*'Ores &amp; Ingots'!$B$12</f>
        <v>#VALUE!</v>
      </c>
      <c r="DX140" s="197" t="e">
        <f>CZ140*Refining!$G$3+DA140*Refining!$G$4+DB140*Refining!$G$5+DC140*Refining!$G$6+DD140*Refining!$G$7+DE140*Refining!$G$8+DF140*Refining!$G$9+DG140*Refining!$G$10+DH140*Refining!$G$11+DI140*Refining!$G$12</f>
        <v>#VALUE!</v>
      </c>
      <c r="DY140" s="197" t="e">
        <f t="shared" si="13"/>
        <v>#VALUE!</v>
      </c>
      <c r="DZ140" s="199" t="e">
        <f t="shared" si="14"/>
        <v>#VALUE!</v>
      </c>
      <c r="EA140" s="190" t="e">
        <f t="shared" si="15"/>
        <v>#VALUE!</v>
      </c>
      <c r="EB140" s="200" t="e">
        <f t="shared" ref="EB140:EC140" si="568">EA140/60</f>
        <v>#VALUE!</v>
      </c>
      <c r="EC140" s="200" t="e">
        <f t="shared" si="568"/>
        <v>#VALUE!</v>
      </c>
      <c r="ED140" s="190" t="e">
        <f t="shared" si="17"/>
        <v>#VALUE!</v>
      </c>
      <c r="EE140" s="200" t="e">
        <f t="shared" ref="EE140:EF140" si="569">ED140/1000</f>
        <v>#VALUE!</v>
      </c>
      <c r="EF140" s="201" t="e">
        <f t="shared" si="569"/>
        <v>#VALUE!</v>
      </c>
      <c r="EG140" s="136" t="e">
        <f t="shared" si="19"/>
        <v>#VALUE!</v>
      </c>
      <c r="EH140" s="138" t="e">
        <f t="shared" si="20"/>
        <v>#VALUE!</v>
      </c>
      <c r="EI140" s="133" t="s">
        <v>28</v>
      </c>
    </row>
    <row r="141" spans="1:139" ht="12.75" x14ac:dyDescent="0.2">
      <c r="A141" s="865"/>
      <c r="B141" s="297" t="s">
        <v>355</v>
      </c>
      <c r="C141" s="216" t="s">
        <v>155</v>
      </c>
      <c r="D141" s="216">
        <v>1</v>
      </c>
      <c r="E141" s="216">
        <v>1</v>
      </c>
      <c r="F141" s="216">
        <v>1</v>
      </c>
      <c r="G141" s="335">
        <f t="shared" si="0"/>
        <v>0.125</v>
      </c>
      <c r="H141" s="336">
        <v>24</v>
      </c>
      <c r="I141" s="336">
        <v>24</v>
      </c>
      <c r="J141" s="337">
        <f>H141/Main!$D$9</f>
        <v>4.8</v>
      </c>
      <c r="K141" s="337">
        <f>I141/Main!$D$10</f>
        <v>12</v>
      </c>
      <c r="L141" s="337">
        <f t="shared" si="1"/>
        <v>2.5</v>
      </c>
      <c r="M141" s="337">
        <v>1</v>
      </c>
      <c r="N141" s="372">
        <f t="shared" si="565"/>
        <v>100</v>
      </c>
      <c r="O141" s="339">
        <v>100</v>
      </c>
      <c r="P141" s="340"/>
      <c r="Q141" s="341"/>
      <c r="R141" s="340"/>
      <c r="S141" s="342"/>
      <c r="T141" s="342"/>
      <c r="U141" s="340"/>
      <c r="V141" s="340"/>
      <c r="W141" s="342"/>
      <c r="X141" s="342"/>
      <c r="Y141" s="340"/>
      <c r="Z141" s="340"/>
      <c r="AA141" s="340"/>
      <c r="AB141" s="340"/>
      <c r="AC141" s="375"/>
      <c r="AD141" s="259">
        <v>0</v>
      </c>
      <c r="AE141" s="259">
        <v>5</v>
      </c>
      <c r="AF141" s="259">
        <v>5</v>
      </c>
      <c r="AG141" s="259">
        <v>0</v>
      </c>
      <c r="AH141" s="259">
        <v>12</v>
      </c>
      <c r="AI141" s="259">
        <v>0</v>
      </c>
      <c r="AJ141" s="261">
        <v>2</v>
      </c>
      <c r="AK141" s="259">
        <v>5</v>
      </c>
      <c r="AL141" s="259">
        <v>0</v>
      </c>
      <c r="AM141" s="259">
        <v>0</v>
      </c>
      <c r="AN141" s="259">
        <v>0</v>
      </c>
      <c r="AO141" s="259">
        <v>0</v>
      </c>
      <c r="AP141" s="259">
        <v>0</v>
      </c>
      <c r="AQ141" s="259">
        <v>0</v>
      </c>
      <c r="AR141" s="259">
        <v>0</v>
      </c>
      <c r="AS141" s="259">
        <v>0</v>
      </c>
      <c r="AT141" s="259">
        <v>0</v>
      </c>
      <c r="AU141" s="259">
        <v>0</v>
      </c>
      <c r="AV141" s="259">
        <v>0</v>
      </c>
      <c r="AW141" s="259">
        <v>0</v>
      </c>
      <c r="AX141" s="259">
        <v>0</v>
      </c>
      <c r="AY141" s="344" t="str">
        <f t="shared" ref="AY141:BS141" si="570">IF(AD141 = 0, "", AD141)</f>
        <v/>
      </c>
      <c r="AZ141" s="259">
        <f t="shared" si="570"/>
        <v>5</v>
      </c>
      <c r="BA141" s="259">
        <f t="shared" si="570"/>
        <v>5</v>
      </c>
      <c r="BB141" s="258" t="str">
        <f t="shared" si="570"/>
        <v/>
      </c>
      <c r="BC141" s="259">
        <f t="shared" si="570"/>
        <v>12</v>
      </c>
      <c r="BD141" s="258" t="str">
        <f t="shared" si="570"/>
        <v/>
      </c>
      <c r="BE141" s="261">
        <f t="shared" si="570"/>
        <v>2</v>
      </c>
      <c r="BF141" s="259">
        <f t="shared" si="570"/>
        <v>5</v>
      </c>
      <c r="BG141" s="258" t="str">
        <f t="shared" si="570"/>
        <v/>
      </c>
      <c r="BH141" s="258" t="str">
        <f t="shared" si="570"/>
        <v/>
      </c>
      <c r="BI141" s="258" t="str">
        <f t="shared" si="570"/>
        <v/>
      </c>
      <c r="BJ141" s="258" t="str">
        <f t="shared" si="570"/>
        <v/>
      </c>
      <c r="BK141" s="258" t="str">
        <f t="shared" si="570"/>
        <v/>
      </c>
      <c r="BL141" s="258" t="str">
        <f t="shared" si="570"/>
        <v/>
      </c>
      <c r="BM141" s="258" t="str">
        <f t="shared" si="570"/>
        <v/>
      </c>
      <c r="BN141" s="258" t="str">
        <f t="shared" si="570"/>
        <v/>
      </c>
      <c r="BO141" s="258" t="str">
        <f t="shared" si="570"/>
        <v/>
      </c>
      <c r="BP141" s="258" t="str">
        <f t="shared" si="570"/>
        <v/>
      </c>
      <c r="BQ141" s="258" t="str">
        <f t="shared" si="570"/>
        <v/>
      </c>
      <c r="BR141" s="258" t="str">
        <f t="shared" si="570"/>
        <v/>
      </c>
      <c r="BS141" s="265" t="str">
        <f t="shared" si="570"/>
        <v/>
      </c>
      <c r="BT141" s="257" t="e">
        <f>$AY141*Assembly!Z$4+$AZ141*Assembly!Z$5+$BA141*Assembly!Z$6+$BB141*Assembly!Z$7+$BC141*Assembly!Z$8+$BD141*Assembly!Z$9+$BE141*Assembly!Z$10+$BF141*Assembly!Z$11+$BG141*Assembly!Z$12+$BH141*Assembly!Z$13+$BI141*Assembly!Z$14+$BJ141*Assembly!Z$15+$BK141*Assembly!Z$16+$BL141*Assembly!Z$17+$BM141*Assembly!Z$18+$BN141*Assembly!Z$19+$BO141*Assembly!Z$20+$BP141*Assembly!Z$21+$BQ141*Assembly!Z$22+$BR141*Assembly!Z$23+$BS141*Assembly!Z$24</f>
        <v>#VALUE!</v>
      </c>
      <c r="BU141" s="259" t="e">
        <f t="shared" si="3"/>
        <v>#VALUE!</v>
      </c>
      <c r="BV141" s="267"/>
      <c r="BW141" s="259" t="e">
        <f>$AY141*Assembly!AD$4+$AZ141*Assembly!AD$5+$BA141*Assembly!AD$6+$BB141*Assembly!AD$7+$BC141*Assembly!AD$8+$BD141*Assembly!AD$9+$BE141*Assembly!AD$10+$BF141*Assembly!AD$11+$BG141*Assembly!AD$12+$BH141*Assembly!AD$13+$BI141*Assembly!AD$14+$BJ141*Assembly!AD$15+$BK141*Assembly!AD$16+$BL141*Assembly!AD$17+$BM141*Assembly!AD$18+$BN141*Assembly!AD$19+$BO141*Assembly!AD$20+$BP141*Assembly!AD$21+$BQ141*Assembly!AD$22+$BR141*Assembly!AD$23+$BS141*Assembly!AD$24</f>
        <v>#VALUE!</v>
      </c>
      <c r="BX141" s="268" t="e">
        <f t="shared" si="4"/>
        <v>#VALUE!</v>
      </c>
      <c r="BY141" s="269" t="e">
        <f t="shared" si="5"/>
        <v>#VALUE!</v>
      </c>
      <c r="BZ141" s="272" t="e">
        <f t="shared" si="6"/>
        <v>#VALUE!</v>
      </c>
      <c r="CA141" s="269" t="e">
        <f t="shared" si="7"/>
        <v>#VALUE!</v>
      </c>
      <c r="CB141" s="259" t="e">
        <f>$AY141*Assembly!Y$4+$AZ141*Assembly!Y$5+$BA141*Assembly!Y$6+$BB141*Assembly!Y$7+$BC141*Assembly!Y$8+$BD141*Assembly!Y$9+$BE141*Assembly!Y$10+$BF141*Assembly!Y$11+$BG141*Assembly!Y$12+$BH141*Assembly!Y$13+$BI141*Assembly!Y$14+$BJ141*Assembly!Y$15+$BK141*Assembly!Y$16+$BL141*Assembly!Y$17+$BM141*Assembly!Y$18+$BN141*Assembly!Y$19+$BO141*Assembly!Y$20+$BP141*Assembly!Y$21+$BQ141*Assembly!Y$22+$BR141*Assembly!Y$23+$BS141*Assembly!Y$24</f>
        <v>#VALUE!</v>
      </c>
      <c r="CC141" s="259" t="e">
        <f t="shared" si="8"/>
        <v>#VALUE!</v>
      </c>
      <c r="CD141" s="273" t="e">
        <f t="shared" si="9"/>
        <v>#VALUE!</v>
      </c>
      <c r="CE141" s="274" t="e">
        <f>$AY141*Assembly!AC$4+$AZ141*Assembly!AC$5+$BA141*Assembly!AC$6+$BB141*Assembly!AC$7+$BC141*Assembly!AC$8+$BD141*Assembly!AC$9+$BE141*Assembly!AC$10+$BF141*Assembly!AC$11+$BG141*Assembly!AC$12+$BH141*Assembly!AC$13+$BI141*Assembly!AC$14+$BJ141*Assembly!AC$15+$BK141*Assembly!AC$16+$BL141*Assembly!AC$17+$BM141*Assembly!AC$18+$BN141*Assembly!AC$19+$BO141*Assembly!AC$20+$BP141*Assembly!AC$21+$BQ141*Assembly!AC$22+$BR141*Assembly!AC$23+$BS141*Assembly!AC$24</f>
        <v>#VALUE!</v>
      </c>
      <c r="CF141" s="341" t="e">
        <f>$AY141*Assembly!M$4+$AZ141*Assembly!M$5+$BA141*Assembly!M$6+$BB141*Assembly!M$7+$BC141*Assembly!M$8+$BD141*Assembly!M$9+$BE141*Assembly!M$10+$BF141*Assembly!M$11+$BG141*Assembly!M$12+$BH141*Assembly!M$13+$BI141*Assembly!M$14+$BJ141*Assembly!M$15+$BK141*Assembly!M$16+$BL141*Assembly!M$17+$BM141*Assembly!M$18+$BN141*Assembly!M$19+$BO141*Assembly!M$20+$BP141*Assembly!M$21+$BQ141*Assembly!M$22+$BR141*Assembly!M$23+$BS141*Assembly!M$24</f>
        <v>#VALUE!</v>
      </c>
      <c r="CG141" s="341" t="e">
        <f>$AY141*Assembly!N$4+$AZ141*Assembly!N$5+$BA141*Assembly!N$6+$BB141*Assembly!N$7+$BC141*Assembly!N$8+$BD141*Assembly!N$9+$BE141*Assembly!N$10+$BF141*Assembly!N$11+$BG141*Assembly!N$12+$BH141*Assembly!N$13+$BI141*Assembly!N$14+$BJ141*Assembly!N$15+$BK141*Assembly!N$16+$BL141*Assembly!N$17+$BM141*Assembly!N$18+$BN141*Assembly!N$19+$BO141*Assembly!N$20+$BP141*Assembly!N$21+$BQ141*Assembly!N$22+$BR141*Assembly!N$23+$BS141*Assembly!N$24</f>
        <v>#VALUE!</v>
      </c>
      <c r="CH141" s="341" t="e">
        <f>$AY141*Assembly!O$4+$AZ141*Assembly!O$5+$BA141*Assembly!O$6+$BB141*Assembly!O$7+$BC141*Assembly!O$8+$BD141*Assembly!O$9+$BE141*Assembly!O$10+$BF141*Assembly!O$11+$BG141*Assembly!O$12+$BH141*Assembly!O$13+$BI141*Assembly!O$14+$BJ141*Assembly!O$15+$BK141*Assembly!O$16+$BL141*Assembly!O$17+$BM141*Assembly!O$18+$BN141*Assembly!O$19+$BO141*Assembly!O$20+$BP141*Assembly!O$21+$BQ141*Assembly!O$22+$BR141*Assembly!O$23+$BS141*Assembly!O$24</f>
        <v>#VALUE!</v>
      </c>
      <c r="CI141" s="336" t="e">
        <f>$AY141*Assembly!P$4+$AZ141*Assembly!P$5+$BA141*Assembly!P$6+$BB141*Assembly!P$7+$BC141*Assembly!P$8+$BD141*Assembly!P$9+$BE141*Assembly!P$10+$BF141*Assembly!P$11+$BG141*Assembly!P$12+$BH141*Assembly!P$13+$BI141*Assembly!P$14+$BJ141*Assembly!P$15+$BK141*Assembly!P$16+$BL141*Assembly!P$17+$BM141*Assembly!P$18+$BN141*Assembly!P$19+$BO141*Assembly!P$20+$BP141*Assembly!P$21+$BQ141*Assembly!P$22+$BR141*Assembly!P$23+$BS141*Assembly!P$24</f>
        <v>#VALUE!</v>
      </c>
      <c r="CJ141" s="336" t="e">
        <f>$AY141*Assembly!Q$4+$AZ141*Assembly!Q$5+$BA141*Assembly!Q$6+$BB141*Assembly!Q$7+$BC141*Assembly!Q$8+$BD141*Assembly!Q$9+$BE141*Assembly!Q$10+$BF141*Assembly!Q$11+$BG141*Assembly!Q$12+$BH141*Assembly!Q$13+$BI141*Assembly!Q$14+$BJ141*Assembly!Q$15+$BK141*Assembly!Q$16+$BL141*Assembly!Q$17+$BM141*Assembly!Q$18+$BN141*Assembly!Q$19+$BO141*Assembly!Q$20+$BP141*Assembly!Q$21+$BQ141*Assembly!Q$22+$BR141*Assembly!Q$23+$BS141*Assembly!Q$24</f>
        <v>#VALUE!</v>
      </c>
      <c r="CK141" s="341" t="e">
        <f>$AY141*Assembly!R$4+$AZ141*Assembly!R$5+$BA141*Assembly!R$6+$BB141*Assembly!R$7+$BC141*Assembly!R$8+$BD141*Assembly!R$9+$BE141*Assembly!R$10+$BF141*Assembly!R$11+$BG141*Assembly!R$12+$BH141*Assembly!R$13+$BI141*Assembly!R$14+$BJ141*Assembly!R$15+$BK141*Assembly!R$16+$BL141*Assembly!R$17+$BM141*Assembly!R$18+$BN141*Assembly!R$19+$BO141*Assembly!R$20+$BP141*Assembly!R$21+$BQ141*Assembly!R$22+$BR141*Assembly!R$23+$BS141*Assembly!R$24</f>
        <v>#VALUE!</v>
      </c>
      <c r="CL141" s="336" t="e">
        <f>$AY141*Assembly!S$4+$AZ141*Assembly!S$5+$BA141*Assembly!S$6+$BB141*Assembly!S$7+$BC141*Assembly!S$8+$BD141*Assembly!S$9+$BE141*Assembly!S$10+$BF141*Assembly!S$11+$BG141*Assembly!S$12+$BH141*Assembly!S$13+$BI141*Assembly!S$14+$BJ141*Assembly!S$15+$BK141*Assembly!S$16+$BL141*Assembly!S$17+$BM141*Assembly!S$18+$BN141*Assembly!S$19+$BO141*Assembly!S$20+$BP141*Assembly!S$21+$BQ141*Assembly!S$22+$BR141*Assembly!S$23+$BS141*Assembly!S$24</f>
        <v>#VALUE!</v>
      </c>
      <c r="CM141" s="336" t="e">
        <f>$AY141*Assembly!T$4+$AZ141*Assembly!T$5+$BA141*Assembly!T$6+$BB141*Assembly!T$7+$BC141*Assembly!T$8+$BD141*Assembly!T$9+$BE141*Assembly!T$10+$BF141*Assembly!T$11+$BG141*Assembly!T$12+$BH141*Assembly!T$13+$BI141*Assembly!T$14+$BJ141*Assembly!T$15+$BK141*Assembly!T$16+$BL141*Assembly!T$17+$BM141*Assembly!T$18+$BN141*Assembly!T$19+$BO141*Assembly!T$20+$BP141*Assembly!T$21+$BQ141*Assembly!T$22+$BR141*Assembly!T$23+$BS141*Assembly!T$24</f>
        <v>#VALUE!</v>
      </c>
      <c r="CN141" s="336" t="e">
        <f>$AY141*Assembly!U$4+$AZ141*Assembly!U$5+$BA141*Assembly!U$6+$BB141*Assembly!U$7+$BC141*Assembly!U$8+$BD141*Assembly!U$9+$BE141*Assembly!U$10+$BF141*Assembly!U$11+$BG141*Assembly!U$12+$BH141*Assembly!U$13+$BI141*Assembly!U$14+$BJ141*Assembly!U$15+$BK141*Assembly!U$16+$BL141*Assembly!U$17+$BM141*Assembly!U$18+$BN141*Assembly!U$19+$BO141*Assembly!U$20+$BP141*Assembly!U$21+$BQ141*Assembly!U$22+$BR141*Assembly!U$23+$BS141*Assembly!U$24</f>
        <v>#VALUE!</v>
      </c>
      <c r="CO141" s="341" t="e">
        <f>$AY141*Assembly!V$4+$AZ141*Assembly!V$5+$BA141*Assembly!V$6+$BB141*Assembly!V$7+$BC141*Assembly!V$8+$BD141*Assembly!V$9+$BE141*Assembly!V$10+$BF141*Assembly!V$11+$BG141*Assembly!V$12+$BH141*Assembly!V$13+$BI141*Assembly!V$14+$BJ141*Assembly!V$15+$BK141*Assembly!V$16+$BL141*Assembly!V$17+$BM141*Assembly!V$18+$BN141*Assembly!V$19+$BO141*Assembly!V$20+$BP141*Assembly!V$21+$BQ141*Assembly!V$22+$BR141*Assembly!V$23+$BS141*Assembly!V$24</f>
        <v>#VALUE!</v>
      </c>
      <c r="CP141" s="341" t="e">
        <f>CF141*Refining!$F$3</f>
        <v>#VALUE!</v>
      </c>
      <c r="CQ141" s="341" t="e">
        <f>CG141*Refining!$F$4</f>
        <v>#VALUE!</v>
      </c>
      <c r="CR141" s="341" t="e">
        <f>CH141*Refining!$F$5</f>
        <v>#VALUE!</v>
      </c>
      <c r="CS141" s="341" t="e">
        <f>CI141*Refining!$F$6</f>
        <v>#VALUE!</v>
      </c>
      <c r="CT141" s="341" t="e">
        <f>CJ141*Refining!$F$7</f>
        <v>#VALUE!</v>
      </c>
      <c r="CU141" s="341" t="e">
        <f>CK141*Refining!$F$8</f>
        <v>#VALUE!</v>
      </c>
      <c r="CV141" s="341" t="e">
        <f>CL141*Refining!$F$9</f>
        <v>#VALUE!</v>
      </c>
      <c r="CW141" s="341" t="e">
        <f>CM141*Refining!$F$10</f>
        <v>#VALUE!</v>
      </c>
      <c r="CX141" s="341" t="e">
        <f>CN141*Refining!$F$11</f>
        <v>#VALUE!</v>
      </c>
      <c r="CY141" s="341" t="e">
        <f>CO141*Refining!$F$12</f>
        <v>#VALUE!</v>
      </c>
      <c r="CZ141" s="277" t="e">
        <f t="shared" ref="CZ141:DS141" si="571">IF(CF141 = 0, "", CF141)</f>
        <v>#VALUE!</v>
      </c>
      <c r="DA141" s="278" t="e">
        <f t="shared" si="571"/>
        <v>#VALUE!</v>
      </c>
      <c r="DB141" s="279" t="e">
        <f t="shared" si="571"/>
        <v>#VALUE!</v>
      </c>
      <c r="DC141" s="279" t="e">
        <f t="shared" si="571"/>
        <v>#VALUE!</v>
      </c>
      <c r="DD141" s="280" t="e">
        <f t="shared" si="571"/>
        <v>#VALUE!</v>
      </c>
      <c r="DE141" s="279" t="e">
        <f t="shared" si="571"/>
        <v>#VALUE!</v>
      </c>
      <c r="DF141" s="280" t="e">
        <f t="shared" si="571"/>
        <v>#VALUE!</v>
      </c>
      <c r="DG141" s="280" t="e">
        <f t="shared" si="571"/>
        <v>#VALUE!</v>
      </c>
      <c r="DH141" s="279" t="e">
        <f t="shared" si="571"/>
        <v>#VALUE!</v>
      </c>
      <c r="DI141" s="282" t="e">
        <f t="shared" si="571"/>
        <v>#VALUE!</v>
      </c>
      <c r="DJ141" s="277" t="e">
        <f t="shared" si="571"/>
        <v>#VALUE!</v>
      </c>
      <c r="DK141" s="278" t="e">
        <f t="shared" si="571"/>
        <v>#VALUE!</v>
      </c>
      <c r="DL141" s="279" t="e">
        <f t="shared" si="571"/>
        <v>#VALUE!</v>
      </c>
      <c r="DM141" s="279" t="e">
        <f t="shared" si="571"/>
        <v>#VALUE!</v>
      </c>
      <c r="DN141" s="280" t="e">
        <f t="shared" si="571"/>
        <v>#VALUE!</v>
      </c>
      <c r="DO141" s="279" t="e">
        <f t="shared" si="571"/>
        <v>#VALUE!</v>
      </c>
      <c r="DP141" s="279" t="e">
        <f t="shared" si="571"/>
        <v>#VALUE!</v>
      </c>
      <c r="DQ141" s="279" t="e">
        <f t="shared" si="571"/>
        <v>#VALUE!</v>
      </c>
      <c r="DR141" s="279" t="e">
        <f t="shared" si="571"/>
        <v>#VALUE!</v>
      </c>
      <c r="DS141" s="282" t="e">
        <f t="shared" si="571"/>
        <v>#VALUE!</v>
      </c>
      <c r="DT141" s="277" t="e">
        <f t="shared" si="11"/>
        <v>#VALUE!</v>
      </c>
      <c r="DU141" s="278" t="e">
        <f t="shared" si="12"/>
        <v>#VALUE!</v>
      </c>
      <c r="DV141" s="259" t="e">
        <f>CZ141*'Ores &amp; Ingots'!$C$3+DA141*'Ores &amp; Ingots'!$C$4+DB141*'Ores &amp; Ingots'!$C$5+DC141*'Ores &amp; Ingots'!$C$6+DD141*'Ores &amp; Ingots'!$C$7+DE141*'Ores &amp; Ingots'!$C$8+DF141*'Ores &amp; Ingots'!$C$9+DG141*'Ores &amp; Ingots'!$C$10+DH141*'Ores &amp; Ingots'!$C$11+DI141*'Ores &amp; Ingots'!$C$12</f>
        <v>#VALUE!</v>
      </c>
      <c r="DW141" s="259" t="e">
        <f>DJ141*'Ores &amp; Ingots'!$B$3+DK141*'Ores &amp; Ingots'!$B$4+DL141*'Ores &amp; Ingots'!$B$5+DM141*'Ores &amp; Ingots'!$B$6+DN141*'Ores &amp; Ingots'!$B$7+DO141*'Ores &amp; Ingots'!$B$8+DP141*'Ores &amp; Ingots'!$B$9+DQ141*'Ores &amp; Ingots'!$B$10+DR141*'Ores &amp; Ingots'!$B$11+DS141*'Ores &amp; Ingots'!$B$12</f>
        <v>#VALUE!</v>
      </c>
      <c r="DX141" s="278" t="e">
        <f>CZ141*Refining!$G$3+DA141*Refining!$G$4+DB141*Refining!$G$5+DC141*Refining!$G$6+DD141*Refining!$G$7+DE141*Refining!$G$8+DF141*Refining!$G$9+DG141*Refining!$G$10+DH141*Refining!$G$11+DI141*Refining!$G$12</f>
        <v>#VALUE!</v>
      </c>
      <c r="DY141" s="197" t="e">
        <f t="shared" si="13"/>
        <v>#VALUE!</v>
      </c>
      <c r="DZ141" s="284" t="e">
        <f t="shared" si="14"/>
        <v>#VALUE!</v>
      </c>
      <c r="EA141" s="277" t="e">
        <f t="shared" si="15"/>
        <v>#VALUE!</v>
      </c>
      <c r="EB141" s="286" t="e">
        <f t="shared" ref="EB141:EC141" si="572">EA141/60</f>
        <v>#VALUE!</v>
      </c>
      <c r="EC141" s="286" t="e">
        <f t="shared" si="572"/>
        <v>#VALUE!</v>
      </c>
      <c r="ED141" s="277" t="e">
        <f t="shared" si="17"/>
        <v>#VALUE!</v>
      </c>
      <c r="EE141" s="286" t="e">
        <f t="shared" ref="EE141:EF141" si="573">ED141/1000</f>
        <v>#VALUE!</v>
      </c>
      <c r="EF141" s="287" t="e">
        <f t="shared" si="573"/>
        <v>#VALUE!</v>
      </c>
      <c r="EG141" s="273" t="e">
        <f t="shared" si="19"/>
        <v>#VALUE!</v>
      </c>
      <c r="EH141" s="288" t="e">
        <f t="shared" si="20"/>
        <v>#VALUE!</v>
      </c>
      <c r="EI141" s="133" t="s">
        <v>28</v>
      </c>
    </row>
    <row r="142" spans="1:139" ht="12.75" x14ac:dyDescent="0.2">
      <c r="A142" s="894" t="s">
        <v>114</v>
      </c>
      <c r="B142" s="55" t="s">
        <v>356</v>
      </c>
      <c r="C142" s="56" t="s">
        <v>156</v>
      </c>
      <c r="D142" s="56">
        <v>1</v>
      </c>
      <c r="E142" s="56">
        <v>1</v>
      </c>
      <c r="F142" s="56">
        <v>1</v>
      </c>
      <c r="G142" s="346">
        <f t="shared" si="0"/>
        <v>15.625</v>
      </c>
      <c r="H142" s="347">
        <v>20</v>
      </c>
      <c r="I142" s="347">
        <v>20</v>
      </c>
      <c r="J142" s="348">
        <f>H142/Main!$D$9</f>
        <v>4</v>
      </c>
      <c r="K142" s="348">
        <f>I142/Main!$D$10</f>
        <v>10</v>
      </c>
      <c r="L142" s="348">
        <f t="shared" si="1"/>
        <v>2.5</v>
      </c>
      <c r="M142" s="348">
        <v>1</v>
      </c>
      <c r="N142" s="349" t="s">
        <v>28</v>
      </c>
      <c r="O142" s="350" t="s">
        <v>28</v>
      </c>
      <c r="P142" s="351"/>
      <c r="Q142" s="352"/>
      <c r="R142" s="351"/>
      <c r="S142" s="353"/>
      <c r="T142" s="353"/>
      <c r="U142" s="351"/>
      <c r="V142" s="351"/>
      <c r="W142" s="353"/>
      <c r="X142" s="353"/>
      <c r="Y142" s="351"/>
      <c r="Z142" s="351"/>
      <c r="AA142" s="351"/>
      <c r="AB142" s="351"/>
      <c r="AC142" s="378" t="s">
        <v>220</v>
      </c>
      <c r="AD142" s="103">
        <v>13</v>
      </c>
      <c r="AE142" s="103">
        <v>0</v>
      </c>
      <c r="AF142" s="103">
        <v>6</v>
      </c>
      <c r="AG142" s="103">
        <v>1</v>
      </c>
      <c r="AH142" s="103">
        <v>17</v>
      </c>
      <c r="AI142" s="103">
        <v>0</v>
      </c>
      <c r="AJ142" s="103">
        <v>2</v>
      </c>
      <c r="AK142" s="104">
        <v>2</v>
      </c>
      <c r="AL142" s="103">
        <v>0</v>
      </c>
      <c r="AM142" s="103">
        <v>0</v>
      </c>
      <c r="AN142" s="103">
        <v>0</v>
      </c>
      <c r="AO142" s="103">
        <v>0</v>
      </c>
      <c r="AP142" s="103">
        <v>0</v>
      </c>
      <c r="AQ142" s="103">
        <v>0</v>
      </c>
      <c r="AR142" s="103">
        <v>0</v>
      </c>
      <c r="AS142" s="103">
        <v>0</v>
      </c>
      <c r="AT142" s="103">
        <v>0</v>
      </c>
      <c r="AU142" s="103">
        <v>0</v>
      </c>
      <c r="AV142" s="103">
        <v>0</v>
      </c>
      <c r="AW142" s="103">
        <v>0</v>
      </c>
      <c r="AX142" s="103">
        <v>0</v>
      </c>
      <c r="AY142" s="107">
        <f t="shared" ref="AY142:BS142" si="574">IF(AD142 = 0, "", AD142)</f>
        <v>13</v>
      </c>
      <c r="AZ142" s="102" t="str">
        <f t="shared" si="574"/>
        <v/>
      </c>
      <c r="BA142" s="103">
        <f t="shared" si="574"/>
        <v>6</v>
      </c>
      <c r="BB142" s="103">
        <f t="shared" si="574"/>
        <v>1</v>
      </c>
      <c r="BC142" s="103">
        <f t="shared" si="574"/>
        <v>17</v>
      </c>
      <c r="BD142" s="102" t="str">
        <f t="shared" si="574"/>
        <v/>
      </c>
      <c r="BE142" s="103">
        <f t="shared" si="574"/>
        <v>2</v>
      </c>
      <c r="BF142" s="104">
        <f t="shared" si="574"/>
        <v>2</v>
      </c>
      <c r="BG142" s="102" t="str">
        <f t="shared" si="574"/>
        <v/>
      </c>
      <c r="BH142" s="102" t="str">
        <f t="shared" si="574"/>
        <v/>
      </c>
      <c r="BI142" s="102" t="str">
        <f t="shared" si="574"/>
        <v/>
      </c>
      <c r="BJ142" s="102" t="str">
        <f t="shared" si="574"/>
        <v/>
      </c>
      <c r="BK142" s="102" t="str">
        <f t="shared" si="574"/>
        <v/>
      </c>
      <c r="BL142" s="102" t="str">
        <f t="shared" si="574"/>
        <v/>
      </c>
      <c r="BM142" s="102" t="str">
        <f t="shared" si="574"/>
        <v/>
      </c>
      <c r="BN142" s="102" t="str">
        <f t="shared" si="574"/>
        <v/>
      </c>
      <c r="BO142" s="102" t="str">
        <f t="shared" si="574"/>
        <v/>
      </c>
      <c r="BP142" s="102" t="str">
        <f t="shared" si="574"/>
        <v/>
      </c>
      <c r="BQ142" s="102" t="str">
        <f t="shared" si="574"/>
        <v/>
      </c>
      <c r="BR142" s="102" t="str">
        <f t="shared" si="574"/>
        <v/>
      </c>
      <c r="BS142" s="105" t="str">
        <f t="shared" si="574"/>
        <v/>
      </c>
      <c r="BT142" s="107" t="e">
        <f>$AY142*Assembly!Z$4+$AZ142*Assembly!Z$5+$BA142*Assembly!Z$6+$BB142*Assembly!Z$7+$BC142*Assembly!Z$8+$BD142*Assembly!Z$9+$BE142*Assembly!Z$10+$BF142*Assembly!Z$11+$BG142*Assembly!Z$12+$BH142*Assembly!Z$13+$BI142*Assembly!Z$14+$BJ142*Assembly!Z$15+$BK142*Assembly!Z$16+$BL142*Assembly!Z$17+$BM142*Assembly!Z$18+$BN142*Assembly!Z$19+$BO142*Assembly!Z$20+$BP142*Assembly!Z$21+$BQ142*Assembly!Z$22+$BR142*Assembly!Z$23+$BS142*Assembly!Z$24</f>
        <v>#VALUE!</v>
      </c>
      <c r="BU142" s="103" t="e">
        <f t="shared" si="3"/>
        <v>#VALUE!</v>
      </c>
      <c r="BV142" s="109"/>
      <c r="BW142" s="103" t="e">
        <f>$AY142*Assembly!AD$4+$AZ142*Assembly!AD$5+$BA142*Assembly!AD$6+$BB142*Assembly!AD$7+$BC142*Assembly!AD$8+$BD142*Assembly!AD$9+$BE142*Assembly!AD$10+$BF142*Assembly!AD$11+$BG142*Assembly!AD$12+$BH142*Assembly!AD$13+$BI142*Assembly!AD$14+$BJ142*Assembly!AD$15+$BK142*Assembly!AD$16+$BL142*Assembly!AD$17+$BM142*Assembly!AD$18+$BN142*Assembly!AD$19+$BO142*Assembly!AD$20+$BP142*Assembly!AD$21+$BQ142*Assembly!AD$22+$BR142*Assembly!AD$23+$BS142*Assembly!AD$24</f>
        <v>#VALUE!</v>
      </c>
      <c r="BX142" s="110" t="e">
        <f t="shared" si="4"/>
        <v>#VALUE!</v>
      </c>
      <c r="BY142" s="111" t="e">
        <f t="shared" si="5"/>
        <v>#VALUE!</v>
      </c>
      <c r="BZ142" s="112" t="e">
        <f t="shared" si="6"/>
        <v>#VALUE!</v>
      </c>
      <c r="CA142" s="111" t="e">
        <f t="shared" si="7"/>
        <v>#VALUE!</v>
      </c>
      <c r="CB142" s="103" t="e">
        <f>$AY142*Assembly!Y$4+$AZ142*Assembly!Y$5+$BA142*Assembly!Y$6+$BB142*Assembly!Y$7+$BC142*Assembly!Y$8+$BD142*Assembly!Y$9+$BE142*Assembly!Y$10+$BF142*Assembly!Y$11+$BG142*Assembly!Y$12+$BH142*Assembly!Y$13+$BI142*Assembly!Y$14+$BJ142*Assembly!Y$15+$BK142*Assembly!Y$16+$BL142*Assembly!Y$17+$BM142*Assembly!Y$18+$BN142*Assembly!Y$19+$BO142*Assembly!Y$20+$BP142*Assembly!Y$21+$BQ142*Assembly!Y$22+$BR142*Assembly!Y$23+$BS142*Assembly!Y$24</f>
        <v>#VALUE!</v>
      </c>
      <c r="CC142" s="103" t="e">
        <f t="shared" si="8"/>
        <v>#VALUE!</v>
      </c>
      <c r="CD142" s="113" t="e">
        <f t="shared" si="9"/>
        <v>#VALUE!</v>
      </c>
      <c r="CE142" s="114" t="e">
        <f>$AY142*Assembly!AC$4+$AZ142*Assembly!AC$5+$BA142*Assembly!AC$6+$BB142*Assembly!AC$7+$BC142*Assembly!AC$8+$BD142*Assembly!AC$9+$BE142*Assembly!AC$10+$BF142*Assembly!AC$11+$BG142*Assembly!AC$12+$BH142*Assembly!AC$13+$BI142*Assembly!AC$14+$BJ142*Assembly!AC$15+$BK142*Assembly!AC$16+$BL142*Assembly!AC$17+$BM142*Assembly!AC$18+$BN142*Assembly!AC$19+$BO142*Assembly!AC$20+$BP142*Assembly!AC$21+$BQ142*Assembly!AC$22+$BR142*Assembly!AC$23+$BS142*Assembly!AC$24</f>
        <v>#VALUE!</v>
      </c>
      <c r="CF142" s="352" t="e">
        <f>$AY142*Assembly!M$4+$AZ142*Assembly!M$5+$BA142*Assembly!M$6+$BB142*Assembly!M$7+$BC142*Assembly!M$8+$BD142*Assembly!M$9+$BE142*Assembly!M$10+$BF142*Assembly!M$11+$BG142*Assembly!M$12+$BH142*Assembly!M$13+$BI142*Assembly!M$14+$BJ142*Assembly!M$15+$BK142*Assembly!M$16+$BL142*Assembly!M$17+$BM142*Assembly!M$18+$BN142*Assembly!M$19+$BO142*Assembly!M$20+$BP142*Assembly!M$21+$BQ142*Assembly!M$22+$BR142*Assembly!M$23+$BS142*Assembly!M$24</f>
        <v>#VALUE!</v>
      </c>
      <c r="CG142" s="352" t="e">
        <f>$AY142*Assembly!N$4+$AZ142*Assembly!N$5+$BA142*Assembly!N$6+$BB142*Assembly!N$7+$BC142*Assembly!N$8+$BD142*Assembly!N$9+$BE142*Assembly!N$10+$BF142*Assembly!N$11+$BG142*Assembly!N$12+$BH142*Assembly!N$13+$BI142*Assembly!N$14+$BJ142*Assembly!N$15+$BK142*Assembly!N$16+$BL142*Assembly!N$17+$BM142*Assembly!N$18+$BN142*Assembly!N$19+$BO142*Assembly!N$20+$BP142*Assembly!N$21+$BQ142*Assembly!N$22+$BR142*Assembly!N$23+$BS142*Assembly!N$24</f>
        <v>#VALUE!</v>
      </c>
      <c r="CH142" s="352" t="e">
        <f>$AY142*Assembly!O$4+$AZ142*Assembly!O$5+$BA142*Assembly!O$6+$BB142*Assembly!O$7+$BC142*Assembly!O$8+$BD142*Assembly!O$9+$BE142*Assembly!O$10+$BF142*Assembly!O$11+$BG142*Assembly!O$12+$BH142*Assembly!O$13+$BI142*Assembly!O$14+$BJ142*Assembly!O$15+$BK142*Assembly!O$16+$BL142*Assembly!O$17+$BM142*Assembly!O$18+$BN142*Assembly!O$19+$BO142*Assembly!O$20+$BP142*Assembly!O$21+$BQ142*Assembly!O$22+$BR142*Assembly!O$23+$BS142*Assembly!O$24</f>
        <v>#VALUE!</v>
      </c>
      <c r="CI142" s="347" t="e">
        <f>$AY142*Assembly!P$4+$AZ142*Assembly!P$5+$BA142*Assembly!P$6+$BB142*Assembly!P$7+$BC142*Assembly!P$8+$BD142*Assembly!P$9+$BE142*Assembly!P$10+$BF142*Assembly!P$11+$BG142*Assembly!P$12+$BH142*Assembly!P$13+$BI142*Assembly!P$14+$BJ142*Assembly!P$15+$BK142*Assembly!P$16+$BL142*Assembly!P$17+$BM142*Assembly!P$18+$BN142*Assembly!P$19+$BO142*Assembly!P$20+$BP142*Assembly!P$21+$BQ142*Assembly!P$22+$BR142*Assembly!P$23+$BS142*Assembly!P$24</f>
        <v>#VALUE!</v>
      </c>
      <c r="CJ142" s="347" t="e">
        <f>$AY142*Assembly!Q$4+$AZ142*Assembly!Q$5+$BA142*Assembly!Q$6+$BB142*Assembly!Q$7+$BC142*Assembly!Q$8+$BD142*Assembly!Q$9+$BE142*Assembly!Q$10+$BF142*Assembly!Q$11+$BG142*Assembly!Q$12+$BH142*Assembly!Q$13+$BI142*Assembly!Q$14+$BJ142*Assembly!Q$15+$BK142*Assembly!Q$16+$BL142*Assembly!Q$17+$BM142*Assembly!Q$18+$BN142*Assembly!Q$19+$BO142*Assembly!Q$20+$BP142*Assembly!Q$21+$BQ142*Assembly!Q$22+$BR142*Assembly!Q$23+$BS142*Assembly!Q$24</f>
        <v>#VALUE!</v>
      </c>
      <c r="CK142" s="352" t="e">
        <f>$AY142*Assembly!R$4+$AZ142*Assembly!R$5+$BA142*Assembly!R$6+$BB142*Assembly!R$7+$BC142*Assembly!R$8+$BD142*Assembly!R$9+$BE142*Assembly!R$10+$BF142*Assembly!R$11+$BG142*Assembly!R$12+$BH142*Assembly!R$13+$BI142*Assembly!R$14+$BJ142*Assembly!R$15+$BK142*Assembly!R$16+$BL142*Assembly!R$17+$BM142*Assembly!R$18+$BN142*Assembly!R$19+$BO142*Assembly!R$20+$BP142*Assembly!R$21+$BQ142*Assembly!R$22+$BR142*Assembly!R$23+$BS142*Assembly!R$24</f>
        <v>#VALUE!</v>
      </c>
      <c r="CL142" s="347" t="e">
        <f>$AY142*Assembly!S$4+$AZ142*Assembly!S$5+$BA142*Assembly!S$6+$BB142*Assembly!S$7+$BC142*Assembly!S$8+$BD142*Assembly!S$9+$BE142*Assembly!S$10+$BF142*Assembly!S$11+$BG142*Assembly!S$12+$BH142*Assembly!S$13+$BI142*Assembly!S$14+$BJ142*Assembly!S$15+$BK142*Assembly!S$16+$BL142*Assembly!S$17+$BM142*Assembly!S$18+$BN142*Assembly!S$19+$BO142*Assembly!S$20+$BP142*Assembly!S$21+$BQ142*Assembly!S$22+$BR142*Assembly!S$23+$BS142*Assembly!S$24</f>
        <v>#VALUE!</v>
      </c>
      <c r="CM142" s="347" t="e">
        <f>$AY142*Assembly!T$4+$AZ142*Assembly!T$5+$BA142*Assembly!T$6+$BB142*Assembly!T$7+$BC142*Assembly!T$8+$BD142*Assembly!T$9+$BE142*Assembly!T$10+$BF142*Assembly!T$11+$BG142*Assembly!T$12+$BH142*Assembly!T$13+$BI142*Assembly!T$14+$BJ142*Assembly!T$15+$BK142*Assembly!T$16+$BL142*Assembly!T$17+$BM142*Assembly!T$18+$BN142*Assembly!T$19+$BO142*Assembly!T$20+$BP142*Assembly!T$21+$BQ142*Assembly!T$22+$BR142*Assembly!T$23+$BS142*Assembly!T$24</f>
        <v>#VALUE!</v>
      </c>
      <c r="CN142" s="347" t="e">
        <f>$AY142*Assembly!U$4+$AZ142*Assembly!U$5+$BA142*Assembly!U$6+$BB142*Assembly!U$7+$BC142*Assembly!U$8+$BD142*Assembly!U$9+$BE142*Assembly!U$10+$BF142*Assembly!U$11+$BG142*Assembly!U$12+$BH142*Assembly!U$13+$BI142*Assembly!U$14+$BJ142*Assembly!U$15+$BK142*Assembly!U$16+$BL142*Assembly!U$17+$BM142*Assembly!U$18+$BN142*Assembly!U$19+$BO142*Assembly!U$20+$BP142*Assembly!U$21+$BQ142*Assembly!U$22+$BR142*Assembly!U$23+$BS142*Assembly!U$24</f>
        <v>#VALUE!</v>
      </c>
      <c r="CO142" s="352" t="e">
        <f>$AY142*Assembly!V$4+$AZ142*Assembly!V$5+$BA142*Assembly!V$6+$BB142*Assembly!V$7+$BC142*Assembly!V$8+$BD142*Assembly!V$9+$BE142*Assembly!V$10+$BF142*Assembly!V$11+$BG142*Assembly!V$12+$BH142*Assembly!V$13+$BI142*Assembly!V$14+$BJ142*Assembly!V$15+$BK142*Assembly!V$16+$BL142*Assembly!V$17+$BM142*Assembly!V$18+$BN142*Assembly!V$19+$BO142*Assembly!V$20+$BP142*Assembly!V$21+$BQ142*Assembly!V$22+$BR142*Assembly!V$23+$BS142*Assembly!V$24</f>
        <v>#VALUE!</v>
      </c>
      <c r="CP142" s="352" t="e">
        <f>CF142*Refining!$F$3</f>
        <v>#VALUE!</v>
      </c>
      <c r="CQ142" s="352" t="e">
        <f>CG142*Refining!$F$4</f>
        <v>#VALUE!</v>
      </c>
      <c r="CR142" s="352" t="e">
        <f>CH142*Refining!$F$5</f>
        <v>#VALUE!</v>
      </c>
      <c r="CS142" s="352" t="e">
        <f>CI142*Refining!$F$6</f>
        <v>#VALUE!</v>
      </c>
      <c r="CT142" s="352" t="e">
        <f>CJ142*Refining!$F$7</f>
        <v>#VALUE!</v>
      </c>
      <c r="CU142" s="352" t="e">
        <f>CK142*Refining!$F$8</f>
        <v>#VALUE!</v>
      </c>
      <c r="CV142" s="352" t="e">
        <f>CL142*Refining!$F$9</f>
        <v>#VALUE!</v>
      </c>
      <c r="CW142" s="352" t="e">
        <f>CM142*Refining!$F$10</f>
        <v>#VALUE!</v>
      </c>
      <c r="CX142" s="352" t="e">
        <f>CN142*Refining!$F$11</f>
        <v>#VALUE!</v>
      </c>
      <c r="CY142" s="352" t="e">
        <f>CO142*Refining!$F$12</f>
        <v>#VALUE!</v>
      </c>
      <c r="CZ142" s="121" t="e">
        <f t="shared" ref="CZ142:DS142" si="575">IF(CF142 = 0, "", CF142)</f>
        <v>#VALUE!</v>
      </c>
      <c r="DA142" s="125" t="e">
        <f t="shared" si="575"/>
        <v>#VALUE!</v>
      </c>
      <c r="DB142" s="122" t="e">
        <f t="shared" si="575"/>
        <v>#VALUE!</v>
      </c>
      <c r="DC142" s="122" t="e">
        <f t="shared" si="575"/>
        <v>#VALUE!</v>
      </c>
      <c r="DD142" s="123" t="e">
        <f t="shared" si="575"/>
        <v>#VALUE!</v>
      </c>
      <c r="DE142" s="122" t="e">
        <f t="shared" si="575"/>
        <v>#VALUE!</v>
      </c>
      <c r="DF142" s="123" t="e">
        <f t="shared" si="575"/>
        <v>#VALUE!</v>
      </c>
      <c r="DG142" s="123" t="e">
        <f t="shared" si="575"/>
        <v>#VALUE!</v>
      </c>
      <c r="DH142" s="122" t="e">
        <f t="shared" si="575"/>
        <v>#VALUE!</v>
      </c>
      <c r="DI142" s="124" t="e">
        <f t="shared" si="575"/>
        <v>#VALUE!</v>
      </c>
      <c r="DJ142" s="121" t="e">
        <f t="shared" si="575"/>
        <v>#VALUE!</v>
      </c>
      <c r="DK142" s="125" t="e">
        <f t="shared" si="575"/>
        <v>#VALUE!</v>
      </c>
      <c r="DL142" s="122" t="e">
        <f t="shared" si="575"/>
        <v>#VALUE!</v>
      </c>
      <c r="DM142" s="122" t="e">
        <f t="shared" si="575"/>
        <v>#VALUE!</v>
      </c>
      <c r="DN142" s="123" t="e">
        <f t="shared" si="575"/>
        <v>#VALUE!</v>
      </c>
      <c r="DO142" s="122" t="e">
        <f t="shared" si="575"/>
        <v>#VALUE!</v>
      </c>
      <c r="DP142" s="122" t="e">
        <f t="shared" si="575"/>
        <v>#VALUE!</v>
      </c>
      <c r="DQ142" s="122" t="e">
        <f t="shared" si="575"/>
        <v>#VALUE!</v>
      </c>
      <c r="DR142" s="122" t="e">
        <f t="shared" si="575"/>
        <v>#VALUE!</v>
      </c>
      <c r="DS142" s="124" t="e">
        <f t="shared" si="575"/>
        <v>#VALUE!</v>
      </c>
      <c r="DT142" s="121" t="e">
        <f t="shared" si="11"/>
        <v>#VALUE!</v>
      </c>
      <c r="DU142" s="125" t="e">
        <f t="shared" si="12"/>
        <v>#VALUE!</v>
      </c>
      <c r="DV142" s="103" t="e">
        <f>CZ142*'Ores &amp; Ingots'!$C$3+DA142*'Ores &amp; Ingots'!$C$4+DB142*'Ores &amp; Ingots'!$C$5+DC142*'Ores &amp; Ingots'!$C$6+DD142*'Ores &amp; Ingots'!$C$7+DE142*'Ores &amp; Ingots'!$C$8+DF142*'Ores &amp; Ingots'!$C$9+DG142*'Ores &amp; Ingots'!$C$10+DH142*'Ores &amp; Ingots'!$C$11+DI142*'Ores &amp; Ingots'!$C$12</f>
        <v>#VALUE!</v>
      </c>
      <c r="DW142" s="103" t="e">
        <f>DJ142*'Ores &amp; Ingots'!$B$3+DK142*'Ores &amp; Ingots'!$B$4+DL142*'Ores &amp; Ingots'!$B$5+DM142*'Ores &amp; Ingots'!$B$6+DN142*'Ores &amp; Ingots'!$B$7+DO142*'Ores &amp; Ingots'!$B$8+DP142*'Ores &amp; Ingots'!$B$9+DQ142*'Ores &amp; Ingots'!$B$10+DR142*'Ores &amp; Ingots'!$B$11+DS142*'Ores &amp; Ingots'!$B$12</f>
        <v>#VALUE!</v>
      </c>
      <c r="DX142" s="125" t="e">
        <f>CZ142*Refining!$G$3+DA142*Refining!$G$4+DB142*Refining!$G$5+DC142*Refining!$G$6+DD142*Refining!$G$7+DE142*Refining!$G$8+DF142*Refining!$G$9+DG142*Refining!$G$10+DH142*Refining!$G$11+DI142*Refining!$G$12</f>
        <v>#VALUE!</v>
      </c>
      <c r="DY142" s="125" t="e">
        <f t="shared" si="13"/>
        <v>#VALUE!</v>
      </c>
      <c r="DZ142" s="129" t="e">
        <f t="shared" si="14"/>
        <v>#VALUE!</v>
      </c>
      <c r="EA142" s="121" t="e">
        <f t="shared" si="15"/>
        <v>#VALUE!</v>
      </c>
      <c r="EB142" s="131" t="e">
        <f t="shared" ref="EB142:EC142" si="576">EA142/60</f>
        <v>#VALUE!</v>
      </c>
      <c r="EC142" s="131" t="e">
        <f t="shared" si="576"/>
        <v>#VALUE!</v>
      </c>
      <c r="ED142" s="121" t="e">
        <f t="shared" si="17"/>
        <v>#VALUE!</v>
      </c>
      <c r="EE142" s="131" t="e">
        <f t="shared" ref="EE142:EF142" si="577">ED142/1000</f>
        <v>#VALUE!</v>
      </c>
      <c r="EF142" s="134" t="e">
        <f t="shared" si="577"/>
        <v>#VALUE!</v>
      </c>
      <c r="EG142" s="113" t="e">
        <f t="shared" si="19"/>
        <v>#VALUE!</v>
      </c>
      <c r="EH142" s="293" t="e">
        <f t="shared" si="20"/>
        <v>#VALUE!</v>
      </c>
      <c r="EI142" s="133">
        <v>230</v>
      </c>
    </row>
    <row r="143" spans="1:139" ht="12.75" x14ac:dyDescent="0.2">
      <c r="A143" s="864"/>
      <c r="B143" s="135" t="s">
        <v>356</v>
      </c>
      <c r="C143" s="137" t="s">
        <v>155</v>
      </c>
      <c r="D143" s="137">
        <v>1</v>
      </c>
      <c r="E143" s="137">
        <v>3</v>
      </c>
      <c r="F143" s="137">
        <v>3</v>
      </c>
      <c r="G143" s="202">
        <f t="shared" si="0"/>
        <v>1.125</v>
      </c>
      <c r="H143" s="203">
        <v>12</v>
      </c>
      <c r="I143" s="203">
        <v>12</v>
      </c>
      <c r="J143" s="204">
        <f>H143/Main!$D$9</f>
        <v>2.4</v>
      </c>
      <c r="K143" s="204">
        <f>I143/Main!$D$10</f>
        <v>6</v>
      </c>
      <c r="L143" s="204">
        <f t="shared" si="1"/>
        <v>2.5</v>
      </c>
      <c r="M143" s="204">
        <v>1</v>
      </c>
      <c r="N143" s="214" t="s">
        <v>28</v>
      </c>
      <c r="O143" s="206" t="s">
        <v>28</v>
      </c>
      <c r="P143" s="207"/>
      <c r="Q143" s="208"/>
      <c r="R143" s="207"/>
      <c r="S143" s="209"/>
      <c r="T143" s="209"/>
      <c r="U143" s="207"/>
      <c r="V143" s="207"/>
      <c r="W143" s="209"/>
      <c r="X143" s="209"/>
      <c r="Y143" s="207"/>
      <c r="Z143" s="207"/>
      <c r="AA143" s="207"/>
      <c r="AB143" s="207"/>
      <c r="AC143" s="371"/>
      <c r="AD143" s="165">
        <v>4</v>
      </c>
      <c r="AE143" s="165">
        <v>0</v>
      </c>
      <c r="AF143" s="165">
        <v>2</v>
      </c>
      <c r="AG143" s="165">
        <v>0</v>
      </c>
      <c r="AH143" s="165">
        <v>5</v>
      </c>
      <c r="AI143" s="165">
        <v>0</v>
      </c>
      <c r="AJ143" s="165">
        <v>1</v>
      </c>
      <c r="AK143" s="171">
        <v>1</v>
      </c>
      <c r="AL143" s="165">
        <v>0</v>
      </c>
      <c r="AM143" s="165">
        <v>0</v>
      </c>
      <c r="AN143" s="165">
        <v>0</v>
      </c>
      <c r="AO143" s="165">
        <v>0</v>
      </c>
      <c r="AP143" s="165">
        <v>0</v>
      </c>
      <c r="AQ143" s="165">
        <v>0</v>
      </c>
      <c r="AR143" s="165">
        <v>0</v>
      </c>
      <c r="AS143" s="165">
        <v>0</v>
      </c>
      <c r="AT143" s="165">
        <v>0</v>
      </c>
      <c r="AU143" s="165">
        <v>0</v>
      </c>
      <c r="AV143" s="165">
        <v>0</v>
      </c>
      <c r="AW143" s="165">
        <v>0</v>
      </c>
      <c r="AX143" s="165">
        <v>0</v>
      </c>
      <c r="AY143" s="175">
        <f t="shared" ref="AY143:BS143" si="578">IF(AD143 = 0, "", AD143)</f>
        <v>4</v>
      </c>
      <c r="AZ143" s="163" t="str">
        <f t="shared" si="578"/>
        <v/>
      </c>
      <c r="BA143" s="165">
        <f t="shared" si="578"/>
        <v>2</v>
      </c>
      <c r="BB143" s="163" t="str">
        <f t="shared" si="578"/>
        <v/>
      </c>
      <c r="BC143" s="165">
        <f t="shared" si="578"/>
        <v>5</v>
      </c>
      <c r="BD143" s="163" t="str">
        <f t="shared" si="578"/>
        <v/>
      </c>
      <c r="BE143" s="165">
        <f t="shared" si="578"/>
        <v>1</v>
      </c>
      <c r="BF143" s="171">
        <f t="shared" si="578"/>
        <v>1</v>
      </c>
      <c r="BG143" s="163" t="str">
        <f t="shared" si="578"/>
        <v/>
      </c>
      <c r="BH143" s="163" t="str">
        <f t="shared" si="578"/>
        <v/>
      </c>
      <c r="BI143" s="163" t="str">
        <f t="shared" si="578"/>
        <v/>
      </c>
      <c r="BJ143" s="163" t="str">
        <f t="shared" si="578"/>
        <v/>
      </c>
      <c r="BK143" s="163" t="str">
        <f t="shared" si="578"/>
        <v/>
      </c>
      <c r="BL143" s="163" t="str">
        <f t="shared" si="578"/>
        <v/>
      </c>
      <c r="BM143" s="163" t="str">
        <f t="shared" si="578"/>
        <v/>
      </c>
      <c r="BN143" s="163" t="str">
        <f t="shared" si="578"/>
        <v/>
      </c>
      <c r="BO143" s="163" t="str">
        <f t="shared" si="578"/>
        <v/>
      </c>
      <c r="BP143" s="163" t="str">
        <f t="shared" si="578"/>
        <v/>
      </c>
      <c r="BQ143" s="163" t="str">
        <f t="shared" si="578"/>
        <v/>
      </c>
      <c r="BR143" s="163" t="str">
        <f t="shared" si="578"/>
        <v/>
      </c>
      <c r="BS143" s="173" t="str">
        <f t="shared" si="578"/>
        <v/>
      </c>
      <c r="BT143" s="175" t="e">
        <f>$AY143*Assembly!Z$4+$AZ143*Assembly!Z$5+$BA143*Assembly!Z$6+$BB143*Assembly!Z$7+$BC143*Assembly!Z$8+$BD143*Assembly!Z$9+$BE143*Assembly!Z$10+$BF143*Assembly!Z$11+$BG143*Assembly!Z$12+$BH143*Assembly!Z$13+$BI143*Assembly!Z$14+$BJ143*Assembly!Z$15+$BK143*Assembly!Z$16+$BL143*Assembly!Z$17+$BM143*Assembly!Z$18+$BN143*Assembly!Z$19+$BO143*Assembly!Z$20+$BP143*Assembly!Z$21+$BQ143*Assembly!Z$22+$BR143*Assembly!Z$23+$BS143*Assembly!Z$24</f>
        <v>#VALUE!</v>
      </c>
      <c r="BU143" s="165" t="e">
        <f t="shared" si="3"/>
        <v>#VALUE!</v>
      </c>
      <c r="BV143" s="176"/>
      <c r="BW143" s="165" t="e">
        <f>$AY143*Assembly!AD$4+$AZ143*Assembly!AD$5+$BA143*Assembly!AD$6+$BB143*Assembly!AD$7+$BC143*Assembly!AD$8+$BD143*Assembly!AD$9+$BE143*Assembly!AD$10+$BF143*Assembly!AD$11+$BG143*Assembly!AD$12+$BH143*Assembly!AD$13+$BI143*Assembly!AD$14+$BJ143*Assembly!AD$15+$BK143*Assembly!AD$16+$BL143*Assembly!AD$17+$BM143*Assembly!AD$18+$BN143*Assembly!AD$19+$BO143*Assembly!AD$20+$BP143*Assembly!AD$21+$BQ143*Assembly!AD$22+$BR143*Assembly!AD$23+$BS143*Assembly!AD$24</f>
        <v>#VALUE!</v>
      </c>
      <c r="BX143" s="180" t="e">
        <f t="shared" si="4"/>
        <v>#VALUE!</v>
      </c>
      <c r="BY143" s="181" t="e">
        <f t="shared" si="5"/>
        <v>#VALUE!</v>
      </c>
      <c r="BZ143" s="182" t="e">
        <f t="shared" si="6"/>
        <v>#VALUE!</v>
      </c>
      <c r="CA143" s="181" t="e">
        <f t="shared" si="7"/>
        <v>#VALUE!</v>
      </c>
      <c r="CB143" s="165" t="e">
        <f>$AY143*Assembly!Y$4+$AZ143*Assembly!Y$5+$BA143*Assembly!Y$6+$BB143*Assembly!Y$7+$BC143*Assembly!Y$8+$BD143*Assembly!Y$9+$BE143*Assembly!Y$10+$BF143*Assembly!Y$11+$BG143*Assembly!Y$12+$BH143*Assembly!Y$13+$BI143*Assembly!Y$14+$BJ143*Assembly!Y$15+$BK143*Assembly!Y$16+$BL143*Assembly!Y$17+$BM143*Assembly!Y$18+$BN143*Assembly!Y$19+$BO143*Assembly!Y$20+$BP143*Assembly!Y$21+$BQ143*Assembly!Y$22+$BR143*Assembly!Y$23+$BS143*Assembly!Y$24</f>
        <v>#VALUE!</v>
      </c>
      <c r="CC143" s="165" t="e">
        <f t="shared" si="8"/>
        <v>#VALUE!</v>
      </c>
      <c r="CD143" s="136" t="e">
        <f t="shared" si="9"/>
        <v>#VALUE!</v>
      </c>
      <c r="CE143" s="184" t="e">
        <f>$AY143*Assembly!AC$4+$AZ143*Assembly!AC$5+$BA143*Assembly!AC$6+$BB143*Assembly!AC$7+$BC143*Assembly!AC$8+$BD143*Assembly!AC$9+$BE143*Assembly!AC$10+$BF143*Assembly!AC$11+$BG143*Assembly!AC$12+$BH143*Assembly!AC$13+$BI143*Assembly!AC$14+$BJ143*Assembly!AC$15+$BK143*Assembly!AC$16+$BL143*Assembly!AC$17+$BM143*Assembly!AC$18+$BN143*Assembly!AC$19+$BO143*Assembly!AC$20+$BP143*Assembly!AC$21+$BQ143*Assembly!AC$22+$BR143*Assembly!AC$23+$BS143*Assembly!AC$24</f>
        <v>#VALUE!</v>
      </c>
      <c r="CF143" s="208" t="e">
        <f>$AY143*Assembly!M$4+$AZ143*Assembly!M$5+$BA143*Assembly!M$6+$BB143*Assembly!M$7+$BC143*Assembly!M$8+$BD143*Assembly!M$9+$BE143*Assembly!M$10+$BF143*Assembly!M$11+$BG143*Assembly!M$12+$BH143*Assembly!M$13+$BI143*Assembly!M$14+$BJ143*Assembly!M$15+$BK143*Assembly!M$16+$BL143*Assembly!M$17+$BM143*Assembly!M$18+$BN143*Assembly!M$19+$BO143*Assembly!M$20+$BP143*Assembly!M$21+$BQ143*Assembly!M$22+$BR143*Assembly!M$23+$BS143*Assembly!M$24</f>
        <v>#VALUE!</v>
      </c>
      <c r="CG143" s="208" t="e">
        <f>$AY143*Assembly!N$4+$AZ143*Assembly!N$5+$BA143*Assembly!N$6+$BB143*Assembly!N$7+$BC143*Assembly!N$8+$BD143*Assembly!N$9+$BE143*Assembly!N$10+$BF143*Assembly!N$11+$BG143*Assembly!N$12+$BH143*Assembly!N$13+$BI143*Assembly!N$14+$BJ143*Assembly!N$15+$BK143*Assembly!N$16+$BL143*Assembly!N$17+$BM143*Assembly!N$18+$BN143*Assembly!N$19+$BO143*Assembly!N$20+$BP143*Assembly!N$21+$BQ143*Assembly!N$22+$BR143*Assembly!N$23+$BS143*Assembly!N$24</f>
        <v>#VALUE!</v>
      </c>
      <c r="CH143" s="208" t="e">
        <f>$AY143*Assembly!O$4+$AZ143*Assembly!O$5+$BA143*Assembly!O$6+$BB143*Assembly!O$7+$BC143*Assembly!O$8+$BD143*Assembly!O$9+$BE143*Assembly!O$10+$BF143*Assembly!O$11+$BG143*Assembly!O$12+$BH143*Assembly!O$13+$BI143*Assembly!O$14+$BJ143*Assembly!O$15+$BK143*Assembly!O$16+$BL143*Assembly!O$17+$BM143*Assembly!O$18+$BN143*Assembly!O$19+$BO143*Assembly!O$20+$BP143*Assembly!O$21+$BQ143*Assembly!O$22+$BR143*Assembly!O$23+$BS143*Assembly!O$24</f>
        <v>#VALUE!</v>
      </c>
      <c r="CI143" s="203" t="e">
        <f>$AY143*Assembly!P$4+$AZ143*Assembly!P$5+$BA143*Assembly!P$6+$BB143*Assembly!P$7+$BC143*Assembly!P$8+$BD143*Assembly!P$9+$BE143*Assembly!P$10+$BF143*Assembly!P$11+$BG143*Assembly!P$12+$BH143*Assembly!P$13+$BI143*Assembly!P$14+$BJ143*Assembly!P$15+$BK143*Assembly!P$16+$BL143*Assembly!P$17+$BM143*Assembly!P$18+$BN143*Assembly!P$19+$BO143*Assembly!P$20+$BP143*Assembly!P$21+$BQ143*Assembly!P$22+$BR143*Assembly!P$23+$BS143*Assembly!P$24</f>
        <v>#VALUE!</v>
      </c>
      <c r="CJ143" s="203" t="e">
        <f>$AY143*Assembly!Q$4+$AZ143*Assembly!Q$5+$BA143*Assembly!Q$6+$BB143*Assembly!Q$7+$BC143*Assembly!Q$8+$BD143*Assembly!Q$9+$BE143*Assembly!Q$10+$BF143*Assembly!Q$11+$BG143*Assembly!Q$12+$BH143*Assembly!Q$13+$BI143*Assembly!Q$14+$BJ143*Assembly!Q$15+$BK143*Assembly!Q$16+$BL143*Assembly!Q$17+$BM143*Assembly!Q$18+$BN143*Assembly!Q$19+$BO143*Assembly!Q$20+$BP143*Assembly!Q$21+$BQ143*Assembly!Q$22+$BR143*Assembly!Q$23+$BS143*Assembly!Q$24</f>
        <v>#VALUE!</v>
      </c>
      <c r="CK143" s="208" t="e">
        <f>$AY143*Assembly!R$4+$AZ143*Assembly!R$5+$BA143*Assembly!R$6+$BB143*Assembly!R$7+$BC143*Assembly!R$8+$BD143*Assembly!R$9+$BE143*Assembly!R$10+$BF143*Assembly!R$11+$BG143*Assembly!R$12+$BH143*Assembly!R$13+$BI143*Assembly!R$14+$BJ143*Assembly!R$15+$BK143*Assembly!R$16+$BL143*Assembly!R$17+$BM143*Assembly!R$18+$BN143*Assembly!R$19+$BO143*Assembly!R$20+$BP143*Assembly!R$21+$BQ143*Assembly!R$22+$BR143*Assembly!R$23+$BS143*Assembly!R$24</f>
        <v>#VALUE!</v>
      </c>
      <c r="CL143" s="203" t="e">
        <f>$AY143*Assembly!S$4+$AZ143*Assembly!S$5+$BA143*Assembly!S$6+$BB143*Assembly!S$7+$BC143*Assembly!S$8+$BD143*Assembly!S$9+$BE143*Assembly!S$10+$BF143*Assembly!S$11+$BG143*Assembly!S$12+$BH143*Assembly!S$13+$BI143*Assembly!S$14+$BJ143*Assembly!S$15+$BK143*Assembly!S$16+$BL143*Assembly!S$17+$BM143*Assembly!S$18+$BN143*Assembly!S$19+$BO143*Assembly!S$20+$BP143*Assembly!S$21+$BQ143*Assembly!S$22+$BR143*Assembly!S$23+$BS143*Assembly!S$24</f>
        <v>#VALUE!</v>
      </c>
      <c r="CM143" s="203" t="e">
        <f>$AY143*Assembly!T$4+$AZ143*Assembly!T$5+$BA143*Assembly!T$6+$BB143*Assembly!T$7+$BC143*Assembly!T$8+$BD143*Assembly!T$9+$BE143*Assembly!T$10+$BF143*Assembly!T$11+$BG143*Assembly!T$12+$BH143*Assembly!T$13+$BI143*Assembly!T$14+$BJ143*Assembly!T$15+$BK143*Assembly!T$16+$BL143*Assembly!T$17+$BM143*Assembly!T$18+$BN143*Assembly!T$19+$BO143*Assembly!T$20+$BP143*Assembly!T$21+$BQ143*Assembly!T$22+$BR143*Assembly!T$23+$BS143*Assembly!T$24</f>
        <v>#VALUE!</v>
      </c>
      <c r="CN143" s="203" t="e">
        <f>$AY143*Assembly!U$4+$AZ143*Assembly!U$5+$BA143*Assembly!U$6+$BB143*Assembly!U$7+$BC143*Assembly!U$8+$BD143*Assembly!U$9+$BE143*Assembly!U$10+$BF143*Assembly!U$11+$BG143*Assembly!U$12+$BH143*Assembly!U$13+$BI143*Assembly!U$14+$BJ143*Assembly!U$15+$BK143*Assembly!U$16+$BL143*Assembly!U$17+$BM143*Assembly!U$18+$BN143*Assembly!U$19+$BO143*Assembly!U$20+$BP143*Assembly!U$21+$BQ143*Assembly!U$22+$BR143*Assembly!U$23+$BS143*Assembly!U$24</f>
        <v>#VALUE!</v>
      </c>
      <c r="CO143" s="208" t="e">
        <f>$AY143*Assembly!V$4+$AZ143*Assembly!V$5+$BA143*Assembly!V$6+$BB143*Assembly!V$7+$BC143*Assembly!V$8+$BD143*Assembly!V$9+$BE143*Assembly!V$10+$BF143*Assembly!V$11+$BG143*Assembly!V$12+$BH143*Assembly!V$13+$BI143*Assembly!V$14+$BJ143*Assembly!V$15+$BK143*Assembly!V$16+$BL143*Assembly!V$17+$BM143*Assembly!V$18+$BN143*Assembly!V$19+$BO143*Assembly!V$20+$BP143*Assembly!V$21+$BQ143*Assembly!V$22+$BR143*Assembly!V$23+$BS143*Assembly!V$24</f>
        <v>#VALUE!</v>
      </c>
      <c r="CP143" s="208" t="e">
        <f>CF143*Refining!$F$3</f>
        <v>#VALUE!</v>
      </c>
      <c r="CQ143" s="208" t="e">
        <f>CG143*Refining!$F$4</f>
        <v>#VALUE!</v>
      </c>
      <c r="CR143" s="208" t="e">
        <f>CH143*Refining!$F$5</f>
        <v>#VALUE!</v>
      </c>
      <c r="CS143" s="208" t="e">
        <f>CI143*Refining!$F$6</f>
        <v>#VALUE!</v>
      </c>
      <c r="CT143" s="208" t="e">
        <f>CJ143*Refining!$F$7</f>
        <v>#VALUE!</v>
      </c>
      <c r="CU143" s="208" t="e">
        <f>CK143*Refining!$F$8</f>
        <v>#VALUE!</v>
      </c>
      <c r="CV143" s="208" t="e">
        <f>CL143*Refining!$F$9</f>
        <v>#VALUE!</v>
      </c>
      <c r="CW143" s="208" t="e">
        <f>CM143*Refining!$F$10</f>
        <v>#VALUE!</v>
      </c>
      <c r="CX143" s="208" t="e">
        <f>CN143*Refining!$F$11</f>
        <v>#VALUE!</v>
      </c>
      <c r="CY143" s="208" t="e">
        <f>CO143*Refining!$F$12</f>
        <v>#VALUE!</v>
      </c>
      <c r="CZ143" s="190" t="e">
        <f t="shared" ref="CZ143:DS143" si="579">IF(CF143 = 0, "", CF143)</f>
        <v>#VALUE!</v>
      </c>
      <c r="DA143" s="197" t="e">
        <f t="shared" si="579"/>
        <v>#VALUE!</v>
      </c>
      <c r="DB143" s="191" t="e">
        <f t="shared" si="579"/>
        <v>#VALUE!</v>
      </c>
      <c r="DC143" s="191" t="e">
        <f t="shared" si="579"/>
        <v>#VALUE!</v>
      </c>
      <c r="DD143" s="193" t="e">
        <f t="shared" si="579"/>
        <v>#VALUE!</v>
      </c>
      <c r="DE143" s="191" t="e">
        <f t="shared" si="579"/>
        <v>#VALUE!</v>
      </c>
      <c r="DF143" s="193" t="e">
        <f t="shared" si="579"/>
        <v>#VALUE!</v>
      </c>
      <c r="DG143" s="193" t="e">
        <f t="shared" si="579"/>
        <v>#VALUE!</v>
      </c>
      <c r="DH143" s="191" t="e">
        <f t="shared" si="579"/>
        <v>#VALUE!</v>
      </c>
      <c r="DI143" s="195" t="e">
        <f t="shared" si="579"/>
        <v>#VALUE!</v>
      </c>
      <c r="DJ143" s="190" t="e">
        <f t="shared" si="579"/>
        <v>#VALUE!</v>
      </c>
      <c r="DK143" s="197" t="e">
        <f t="shared" si="579"/>
        <v>#VALUE!</v>
      </c>
      <c r="DL143" s="191" t="e">
        <f t="shared" si="579"/>
        <v>#VALUE!</v>
      </c>
      <c r="DM143" s="191" t="e">
        <f t="shared" si="579"/>
        <v>#VALUE!</v>
      </c>
      <c r="DN143" s="193" t="e">
        <f t="shared" si="579"/>
        <v>#VALUE!</v>
      </c>
      <c r="DO143" s="191" t="e">
        <f t="shared" si="579"/>
        <v>#VALUE!</v>
      </c>
      <c r="DP143" s="191" t="e">
        <f t="shared" si="579"/>
        <v>#VALUE!</v>
      </c>
      <c r="DQ143" s="191" t="e">
        <f t="shared" si="579"/>
        <v>#VALUE!</v>
      </c>
      <c r="DR143" s="191" t="e">
        <f t="shared" si="579"/>
        <v>#VALUE!</v>
      </c>
      <c r="DS143" s="195" t="e">
        <f t="shared" si="579"/>
        <v>#VALUE!</v>
      </c>
      <c r="DT143" s="190" t="e">
        <f t="shared" si="11"/>
        <v>#VALUE!</v>
      </c>
      <c r="DU143" s="197" t="e">
        <f t="shared" si="12"/>
        <v>#VALUE!</v>
      </c>
      <c r="DV143" s="165" t="e">
        <f>CZ143*'Ores &amp; Ingots'!$C$3+DA143*'Ores &amp; Ingots'!$C$4+DB143*'Ores &amp; Ingots'!$C$5+DC143*'Ores &amp; Ingots'!$C$6+DD143*'Ores &amp; Ingots'!$C$7+DE143*'Ores &amp; Ingots'!$C$8+DF143*'Ores &amp; Ingots'!$C$9+DG143*'Ores &amp; Ingots'!$C$10+DH143*'Ores &amp; Ingots'!$C$11+DI143*'Ores &amp; Ingots'!$C$12</f>
        <v>#VALUE!</v>
      </c>
      <c r="DW143" s="165" t="e">
        <f>DJ143*'Ores &amp; Ingots'!$B$3+DK143*'Ores &amp; Ingots'!$B$4+DL143*'Ores &amp; Ingots'!$B$5+DM143*'Ores &amp; Ingots'!$B$6+DN143*'Ores &amp; Ingots'!$B$7+DO143*'Ores &amp; Ingots'!$B$8+DP143*'Ores &amp; Ingots'!$B$9+DQ143*'Ores &amp; Ingots'!$B$10+DR143*'Ores &amp; Ingots'!$B$11+DS143*'Ores &amp; Ingots'!$B$12</f>
        <v>#VALUE!</v>
      </c>
      <c r="DX143" s="197" t="e">
        <f>CZ143*Refining!$G$3+DA143*Refining!$G$4+DB143*Refining!$G$5+DC143*Refining!$G$6+DD143*Refining!$G$7+DE143*Refining!$G$8+DF143*Refining!$G$9+DG143*Refining!$G$10+DH143*Refining!$G$11+DI143*Refining!$G$12</f>
        <v>#VALUE!</v>
      </c>
      <c r="DY143" s="197" t="e">
        <f t="shared" si="13"/>
        <v>#VALUE!</v>
      </c>
      <c r="DZ143" s="199" t="e">
        <f t="shared" si="14"/>
        <v>#VALUE!</v>
      </c>
      <c r="EA143" s="190" t="e">
        <f t="shared" si="15"/>
        <v>#VALUE!</v>
      </c>
      <c r="EB143" s="200" t="e">
        <f t="shared" ref="EB143:EC143" si="580">EA143/60</f>
        <v>#VALUE!</v>
      </c>
      <c r="EC143" s="200" t="e">
        <f t="shared" si="580"/>
        <v>#VALUE!</v>
      </c>
      <c r="ED143" s="190" t="e">
        <f t="shared" si="17"/>
        <v>#VALUE!</v>
      </c>
      <c r="EE143" s="200" t="e">
        <f t="shared" ref="EE143:EF143" si="581">ED143/1000</f>
        <v>#VALUE!</v>
      </c>
      <c r="EF143" s="201" t="e">
        <f t="shared" si="581"/>
        <v>#VALUE!</v>
      </c>
      <c r="EG143" s="136" t="e">
        <f t="shared" si="19"/>
        <v>#VALUE!</v>
      </c>
      <c r="EH143" s="138" t="e">
        <f t="shared" si="20"/>
        <v>#VALUE!</v>
      </c>
      <c r="EI143" s="133" t="s">
        <v>28</v>
      </c>
    </row>
    <row r="144" spans="1:139" ht="12.75" x14ac:dyDescent="0.2">
      <c r="A144" s="864"/>
      <c r="B144" s="135" t="s">
        <v>357</v>
      </c>
      <c r="C144" s="137" t="s">
        <v>156</v>
      </c>
      <c r="D144" s="137">
        <v>1</v>
      </c>
      <c r="E144" s="137">
        <v>3</v>
      </c>
      <c r="F144" s="137">
        <v>1</v>
      </c>
      <c r="G144" s="141">
        <f t="shared" si="0"/>
        <v>46.875</v>
      </c>
      <c r="H144" s="142">
        <v>24</v>
      </c>
      <c r="I144" s="142">
        <v>24</v>
      </c>
      <c r="J144" s="144">
        <f>H144/Main!$D$9</f>
        <v>4.8</v>
      </c>
      <c r="K144" s="144">
        <f>I144/Main!$D$10</f>
        <v>12</v>
      </c>
      <c r="L144" s="144">
        <f t="shared" si="1"/>
        <v>2.5</v>
      </c>
      <c r="M144" s="144">
        <v>1</v>
      </c>
      <c r="N144" s="306">
        <v>10</v>
      </c>
      <c r="O144" s="149">
        <v>1000</v>
      </c>
      <c r="P144" s="150"/>
      <c r="Q144" s="153"/>
      <c r="R144" s="150"/>
      <c r="S144" s="155"/>
      <c r="T144" s="155"/>
      <c r="U144" s="150"/>
      <c r="V144" s="150"/>
      <c r="W144" s="155"/>
      <c r="X144" s="155"/>
      <c r="Y144" s="150"/>
      <c r="Z144" s="150"/>
      <c r="AA144" s="150"/>
      <c r="AB144" s="150"/>
      <c r="AC144" s="370" t="s">
        <v>240</v>
      </c>
      <c r="AD144" s="165">
        <v>350</v>
      </c>
      <c r="AE144" s="165">
        <v>0</v>
      </c>
      <c r="AF144" s="165">
        <v>40</v>
      </c>
      <c r="AG144" s="165">
        <v>0</v>
      </c>
      <c r="AH144" s="165">
        <v>40</v>
      </c>
      <c r="AI144" s="165">
        <v>0</v>
      </c>
      <c r="AJ144" s="165">
        <v>16</v>
      </c>
      <c r="AK144" s="171">
        <v>2</v>
      </c>
      <c r="AL144" s="165">
        <v>0</v>
      </c>
      <c r="AM144" s="165">
        <v>0</v>
      </c>
      <c r="AN144" s="165">
        <v>0</v>
      </c>
      <c r="AO144" s="165">
        <v>0</v>
      </c>
      <c r="AP144" s="165">
        <v>0</v>
      </c>
      <c r="AQ144" s="165">
        <v>0</v>
      </c>
      <c r="AR144" s="165">
        <v>0</v>
      </c>
      <c r="AS144" s="165">
        <v>0</v>
      </c>
      <c r="AT144" s="165">
        <v>0</v>
      </c>
      <c r="AU144" s="165">
        <v>0</v>
      </c>
      <c r="AV144" s="165">
        <v>0</v>
      </c>
      <c r="AW144" s="165">
        <v>0</v>
      </c>
      <c r="AX144" s="165">
        <v>0</v>
      </c>
      <c r="AY144" s="175">
        <f t="shared" ref="AY144:BS144" si="582">IF(AD144 = 0, "", AD144)</f>
        <v>350</v>
      </c>
      <c r="AZ144" s="163" t="str">
        <f t="shared" si="582"/>
        <v/>
      </c>
      <c r="BA144" s="165">
        <f t="shared" si="582"/>
        <v>40</v>
      </c>
      <c r="BB144" s="163" t="str">
        <f t="shared" si="582"/>
        <v/>
      </c>
      <c r="BC144" s="165">
        <f t="shared" si="582"/>
        <v>40</v>
      </c>
      <c r="BD144" s="163" t="str">
        <f t="shared" si="582"/>
        <v/>
      </c>
      <c r="BE144" s="165">
        <f t="shared" si="582"/>
        <v>16</v>
      </c>
      <c r="BF144" s="171">
        <f t="shared" si="582"/>
        <v>2</v>
      </c>
      <c r="BG144" s="163" t="str">
        <f t="shared" si="582"/>
        <v/>
      </c>
      <c r="BH144" s="163" t="str">
        <f t="shared" si="582"/>
        <v/>
      </c>
      <c r="BI144" s="163" t="str">
        <f t="shared" si="582"/>
        <v/>
      </c>
      <c r="BJ144" s="163" t="str">
        <f t="shared" si="582"/>
        <v/>
      </c>
      <c r="BK144" s="163" t="str">
        <f t="shared" si="582"/>
        <v/>
      </c>
      <c r="BL144" s="163" t="str">
        <f t="shared" si="582"/>
        <v/>
      </c>
      <c r="BM144" s="163" t="str">
        <f t="shared" si="582"/>
        <v/>
      </c>
      <c r="BN144" s="163" t="str">
        <f t="shared" si="582"/>
        <v/>
      </c>
      <c r="BO144" s="163" t="str">
        <f t="shared" si="582"/>
        <v/>
      </c>
      <c r="BP144" s="163" t="str">
        <f t="shared" si="582"/>
        <v/>
      </c>
      <c r="BQ144" s="163" t="str">
        <f t="shared" si="582"/>
        <v/>
      </c>
      <c r="BR144" s="163" t="str">
        <f t="shared" si="582"/>
        <v/>
      </c>
      <c r="BS144" s="173" t="str">
        <f t="shared" si="582"/>
        <v/>
      </c>
      <c r="BT144" s="175" t="e">
        <f>$AY144*Assembly!Z$4+$AZ144*Assembly!Z$5+$BA144*Assembly!Z$6+$BB144*Assembly!Z$7+$BC144*Assembly!Z$8+$BD144*Assembly!Z$9+$BE144*Assembly!Z$10+$BF144*Assembly!Z$11+$BG144*Assembly!Z$12+$BH144*Assembly!Z$13+$BI144*Assembly!Z$14+$BJ144*Assembly!Z$15+$BK144*Assembly!Z$16+$BL144*Assembly!Z$17+$BM144*Assembly!Z$18+$BN144*Assembly!Z$19+$BO144*Assembly!Z$20+$BP144*Assembly!Z$21+$BQ144*Assembly!Z$22+$BR144*Assembly!Z$23+$BS144*Assembly!Z$24</f>
        <v>#VALUE!</v>
      </c>
      <c r="BU144" s="165" t="e">
        <f t="shared" si="3"/>
        <v>#VALUE!</v>
      </c>
      <c r="BV144" s="176"/>
      <c r="BW144" s="165" t="e">
        <f>$AY144*Assembly!AD$4+$AZ144*Assembly!AD$5+$BA144*Assembly!AD$6+$BB144*Assembly!AD$7+$BC144*Assembly!AD$8+$BD144*Assembly!AD$9+$BE144*Assembly!AD$10+$BF144*Assembly!AD$11+$BG144*Assembly!AD$12+$BH144*Assembly!AD$13+$BI144*Assembly!AD$14+$BJ144*Assembly!AD$15+$BK144*Assembly!AD$16+$BL144*Assembly!AD$17+$BM144*Assembly!AD$18+$BN144*Assembly!AD$19+$BO144*Assembly!AD$20+$BP144*Assembly!AD$21+$BQ144*Assembly!AD$22+$BR144*Assembly!AD$23+$BS144*Assembly!AD$24</f>
        <v>#VALUE!</v>
      </c>
      <c r="BX144" s="180" t="e">
        <f t="shared" si="4"/>
        <v>#VALUE!</v>
      </c>
      <c r="BY144" s="181" t="e">
        <f t="shared" si="5"/>
        <v>#VALUE!</v>
      </c>
      <c r="BZ144" s="182" t="e">
        <f t="shared" si="6"/>
        <v>#VALUE!</v>
      </c>
      <c r="CA144" s="181" t="e">
        <f t="shared" si="7"/>
        <v>#VALUE!</v>
      </c>
      <c r="CB144" s="165" t="e">
        <f>$AY144*Assembly!Y$4+$AZ144*Assembly!Y$5+$BA144*Assembly!Y$6+$BB144*Assembly!Y$7+$BC144*Assembly!Y$8+$BD144*Assembly!Y$9+$BE144*Assembly!Y$10+$BF144*Assembly!Y$11+$BG144*Assembly!Y$12+$BH144*Assembly!Y$13+$BI144*Assembly!Y$14+$BJ144*Assembly!Y$15+$BK144*Assembly!Y$16+$BL144*Assembly!Y$17+$BM144*Assembly!Y$18+$BN144*Assembly!Y$19+$BO144*Assembly!Y$20+$BP144*Assembly!Y$21+$BQ144*Assembly!Y$22+$BR144*Assembly!Y$23+$BS144*Assembly!Y$24</f>
        <v>#VALUE!</v>
      </c>
      <c r="CC144" s="165" t="e">
        <f t="shared" si="8"/>
        <v>#VALUE!</v>
      </c>
      <c r="CD144" s="136" t="e">
        <f t="shared" si="9"/>
        <v>#VALUE!</v>
      </c>
      <c r="CE144" s="184" t="e">
        <f>$AY144*Assembly!AC$4+$AZ144*Assembly!AC$5+$BA144*Assembly!AC$6+$BB144*Assembly!AC$7+$BC144*Assembly!AC$8+$BD144*Assembly!AC$9+$BE144*Assembly!AC$10+$BF144*Assembly!AC$11+$BG144*Assembly!AC$12+$BH144*Assembly!AC$13+$BI144*Assembly!AC$14+$BJ144*Assembly!AC$15+$BK144*Assembly!AC$16+$BL144*Assembly!AC$17+$BM144*Assembly!AC$18+$BN144*Assembly!AC$19+$BO144*Assembly!AC$20+$BP144*Assembly!AC$21+$BQ144*Assembly!AC$22+$BR144*Assembly!AC$23+$BS144*Assembly!AC$24</f>
        <v>#VALUE!</v>
      </c>
      <c r="CF144" s="153" t="e">
        <f>$AY144*Assembly!M$4+$AZ144*Assembly!M$5+$BA144*Assembly!M$6+$BB144*Assembly!M$7+$BC144*Assembly!M$8+$BD144*Assembly!M$9+$BE144*Assembly!M$10+$BF144*Assembly!M$11+$BG144*Assembly!M$12+$BH144*Assembly!M$13+$BI144*Assembly!M$14+$BJ144*Assembly!M$15+$BK144*Assembly!M$16+$BL144*Assembly!M$17+$BM144*Assembly!M$18+$BN144*Assembly!M$19+$BO144*Assembly!M$20+$BP144*Assembly!M$21+$BQ144*Assembly!M$22+$BR144*Assembly!M$23+$BS144*Assembly!M$24</f>
        <v>#VALUE!</v>
      </c>
      <c r="CG144" s="153" t="e">
        <f>$AY144*Assembly!N$4+$AZ144*Assembly!N$5+$BA144*Assembly!N$6+$BB144*Assembly!N$7+$BC144*Assembly!N$8+$BD144*Assembly!N$9+$BE144*Assembly!N$10+$BF144*Assembly!N$11+$BG144*Assembly!N$12+$BH144*Assembly!N$13+$BI144*Assembly!N$14+$BJ144*Assembly!N$15+$BK144*Assembly!N$16+$BL144*Assembly!N$17+$BM144*Assembly!N$18+$BN144*Assembly!N$19+$BO144*Assembly!N$20+$BP144*Assembly!N$21+$BQ144*Assembly!N$22+$BR144*Assembly!N$23+$BS144*Assembly!N$24</f>
        <v>#VALUE!</v>
      </c>
      <c r="CH144" s="153" t="e">
        <f>$AY144*Assembly!O$4+$AZ144*Assembly!O$5+$BA144*Assembly!O$6+$BB144*Assembly!O$7+$BC144*Assembly!O$8+$BD144*Assembly!O$9+$BE144*Assembly!O$10+$BF144*Assembly!O$11+$BG144*Assembly!O$12+$BH144*Assembly!O$13+$BI144*Assembly!O$14+$BJ144*Assembly!O$15+$BK144*Assembly!O$16+$BL144*Assembly!O$17+$BM144*Assembly!O$18+$BN144*Assembly!O$19+$BO144*Assembly!O$20+$BP144*Assembly!O$21+$BQ144*Assembly!O$22+$BR144*Assembly!O$23+$BS144*Assembly!O$24</f>
        <v>#VALUE!</v>
      </c>
      <c r="CI144" s="142" t="e">
        <f>$AY144*Assembly!P$4+$AZ144*Assembly!P$5+$BA144*Assembly!P$6+$BB144*Assembly!P$7+$BC144*Assembly!P$8+$BD144*Assembly!P$9+$BE144*Assembly!P$10+$BF144*Assembly!P$11+$BG144*Assembly!P$12+$BH144*Assembly!P$13+$BI144*Assembly!P$14+$BJ144*Assembly!P$15+$BK144*Assembly!P$16+$BL144*Assembly!P$17+$BM144*Assembly!P$18+$BN144*Assembly!P$19+$BO144*Assembly!P$20+$BP144*Assembly!P$21+$BQ144*Assembly!P$22+$BR144*Assembly!P$23+$BS144*Assembly!P$24</f>
        <v>#VALUE!</v>
      </c>
      <c r="CJ144" s="142" t="e">
        <f>$AY144*Assembly!Q$4+$AZ144*Assembly!Q$5+$BA144*Assembly!Q$6+$BB144*Assembly!Q$7+$BC144*Assembly!Q$8+$BD144*Assembly!Q$9+$BE144*Assembly!Q$10+$BF144*Assembly!Q$11+$BG144*Assembly!Q$12+$BH144*Assembly!Q$13+$BI144*Assembly!Q$14+$BJ144*Assembly!Q$15+$BK144*Assembly!Q$16+$BL144*Assembly!Q$17+$BM144*Assembly!Q$18+$BN144*Assembly!Q$19+$BO144*Assembly!Q$20+$BP144*Assembly!Q$21+$BQ144*Assembly!Q$22+$BR144*Assembly!Q$23+$BS144*Assembly!Q$24</f>
        <v>#VALUE!</v>
      </c>
      <c r="CK144" s="153" t="e">
        <f>$AY144*Assembly!R$4+$AZ144*Assembly!R$5+$BA144*Assembly!R$6+$BB144*Assembly!R$7+$BC144*Assembly!R$8+$BD144*Assembly!R$9+$BE144*Assembly!R$10+$BF144*Assembly!R$11+$BG144*Assembly!R$12+$BH144*Assembly!R$13+$BI144*Assembly!R$14+$BJ144*Assembly!R$15+$BK144*Assembly!R$16+$BL144*Assembly!R$17+$BM144*Assembly!R$18+$BN144*Assembly!R$19+$BO144*Assembly!R$20+$BP144*Assembly!R$21+$BQ144*Assembly!R$22+$BR144*Assembly!R$23+$BS144*Assembly!R$24</f>
        <v>#VALUE!</v>
      </c>
      <c r="CL144" s="142" t="e">
        <f>$AY144*Assembly!S$4+$AZ144*Assembly!S$5+$BA144*Assembly!S$6+$BB144*Assembly!S$7+$BC144*Assembly!S$8+$BD144*Assembly!S$9+$BE144*Assembly!S$10+$BF144*Assembly!S$11+$BG144*Assembly!S$12+$BH144*Assembly!S$13+$BI144*Assembly!S$14+$BJ144*Assembly!S$15+$BK144*Assembly!S$16+$BL144*Assembly!S$17+$BM144*Assembly!S$18+$BN144*Assembly!S$19+$BO144*Assembly!S$20+$BP144*Assembly!S$21+$BQ144*Assembly!S$22+$BR144*Assembly!S$23+$BS144*Assembly!S$24</f>
        <v>#VALUE!</v>
      </c>
      <c r="CM144" s="142" t="e">
        <f>$AY144*Assembly!T$4+$AZ144*Assembly!T$5+$BA144*Assembly!T$6+$BB144*Assembly!T$7+$BC144*Assembly!T$8+$BD144*Assembly!T$9+$BE144*Assembly!T$10+$BF144*Assembly!T$11+$BG144*Assembly!T$12+$BH144*Assembly!T$13+$BI144*Assembly!T$14+$BJ144*Assembly!T$15+$BK144*Assembly!T$16+$BL144*Assembly!T$17+$BM144*Assembly!T$18+$BN144*Assembly!T$19+$BO144*Assembly!T$20+$BP144*Assembly!T$21+$BQ144*Assembly!T$22+$BR144*Assembly!T$23+$BS144*Assembly!T$24</f>
        <v>#VALUE!</v>
      </c>
      <c r="CN144" s="142" t="e">
        <f>$AY144*Assembly!U$4+$AZ144*Assembly!U$5+$BA144*Assembly!U$6+$BB144*Assembly!U$7+$BC144*Assembly!U$8+$BD144*Assembly!U$9+$BE144*Assembly!U$10+$BF144*Assembly!U$11+$BG144*Assembly!U$12+$BH144*Assembly!U$13+$BI144*Assembly!U$14+$BJ144*Assembly!U$15+$BK144*Assembly!U$16+$BL144*Assembly!U$17+$BM144*Assembly!U$18+$BN144*Assembly!U$19+$BO144*Assembly!U$20+$BP144*Assembly!U$21+$BQ144*Assembly!U$22+$BR144*Assembly!U$23+$BS144*Assembly!U$24</f>
        <v>#VALUE!</v>
      </c>
      <c r="CO144" s="153" t="e">
        <f>$AY144*Assembly!V$4+$AZ144*Assembly!V$5+$BA144*Assembly!V$6+$BB144*Assembly!V$7+$BC144*Assembly!V$8+$BD144*Assembly!V$9+$BE144*Assembly!V$10+$BF144*Assembly!V$11+$BG144*Assembly!V$12+$BH144*Assembly!V$13+$BI144*Assembly!V$14+$BJ144*Assembly!V$15+$BK144*Assembly!V$16+$BL144*Assembly!V$17+$BM144*Assembly!V$18+$BN144*Assembly!V$19+$BO144*Assembly!V$20+$BP144*Assembly!V$21+$BQ144*Assembly!V$22+$BR144*Assembly!V$23+$BS144*Assembly!V$24</f>
        <v>#VALUE!</v>
      </c>
      <c r="CP144" s="153" t="e">
        <f>CF144*Refining!$F$3</f>
        <v>#VALUE!</v>
      </c>
      <c r="CQ144" s="153" t="e">
        <f>CG144*Refining!$F$4</f>
        <v>#VALUE!</v>
      </c>
      <c r="CR144" s="153" t="e">
        <f>CH144*Refining!$F$5</f>
        <v>#VALUE!</v>
      </c>
      <c r="CS144" s="153" t="e">
        <f>CI144*Refining!$F$6</f>
        <v>#VALUE!</v>
      </c>
      <c r="CT144" s="153" t="e">
        <f>CJ144*Refining!$F$7</f>
        <v>#VALUE!</v>
      </c>
      <c r="CU144" s="153" t="e">
        <f>CK144*Refining!$F$8</f>
        <v>#VALUE!</v>
      </c>
      <c r="CV144" s="153" t="e">
        <f>CL144*Refining!$F$9</f>
        <v>#VALUE!</v>
      </c>
      <c r="CW144" s="153" t="e">
        <f>CM144*Refining!$F$10</f>
        <v>#VALUE!</v>
      </c>
      <c r="CX144" s="153" t="e">
        <f>CN144*Refining!$F$11</f>
        <v>#VALUE!</v>
      </c>
      <c r="CY144" s="153" t="e">
        <f>CO144*Refining!$F$12</f>
        <v>#VALUE!</v>
      </c>
      <c r="CZ144" s="190" t="e">
        <f t="shared" ref="CZ144:DS144" si="583">IF(CF144 = 0, "", CF144)</f>
        <v>#VALUE!</v>
      </c>
      <c r="DA144" s="197" t="e">
        <f t="shared" si="583"/>
        <v>#VALUE!</v>
      </c>
      <c r="DB144" s="191" t="e">
        <f t="shared" si="583"/>
        <v>#VALUE!</v>
      </c>
      <c r="DC144" s="191" t="e">
        <f t="shared" si="583"/>
        <v>#VALUE!</v>
      </c>
      <c r="DD144" s="193" t="e">
        <f t="shared" si="583"/>
        <v>#VALUE!</v>
      </c>
      <c r="DE144" s="191" t="e">
        <f t="shared" si="583"/>
        <v>#VALUE!</v>
      </c>
      <c r="DF144" s="193" t="e">
        <f t="shared" si="583"/>
        <v>#VALUE!</v>
      </c>
      <c r="DG144" s="193" t="e">
        <f t="shared" si="583"/>
        <v>#VALUE!</v>
      </c>
      <c r="DH144" s="191" t="e">
        <f t="shared" si="583"/>
        <v>#VALUE!</v>
      </c>
      <c r="DI144" s="195" t="e">
        <f t="shared" si="583"/>
        <v>#VALUE!</v>
      </c>
      <c r="DJ144" s="190" t="e">
        <f t="shared" si="583"/>
        <v>#VALUE!</v>
      </c>
      <c r="DK144" s="197" t="e">
        <f t="shared" si="583"/>
        <v>#VALUE!</v>
      </c>
      <c r="DL144" s="191" t="e">
        <f t="shared" si="583"/>
        <v>#VALUE!</v>
      </c>
      <c r="DM144" s="191" t="e">
        <f t="shared" si="583"/>
        <v>#VALUE!</v>
      </c>
      <c r="DN144" s="193" t="e">
        <f t="shared" si="583"/>
        <v>#VALUE!</v>
      </c>
      <c r="DO144" s="191" t="e">
        <f t="shared" si="583"/>
        <v>#VALUE!</v>
      </c>
      <c r="DP144" s="191" t="e">
        <f t="shared" si="583"/>
        <v>#VALUE!</v>
      </c>
      <c r="DQ144" s="191" t="e">
        <f t="shared" si="583"/>
        <v>#VALUE!</v>
      </c>
      <c r="DR144" s="191" t="e">
        <f t="shared" si="583"/>
        <v>#VALUE!</v>
      </c>
      <c r="DS144" s="195" t="e">
        <f t="shared" si="583"/>
        <v>#VALUE!</v>
      </c>
      <c r="DT144" s="190" t="e">
        <f t="shared" si="11"/>
        <v>#VALUE!</v>
      </c>
      <c r="DU144" s="197" t="e">
        <f t="shared" si="12"/>
        <v>#VALUE!</v>
      </c>
      <c r="DV144" s="165" t="e">
        <f>CZ144*'Ores &amp; Ingots'!$C$3+DA144*'Ores &amp; Ingots'!$C$4+DB144*'Ores &amp; Ingots'!$C$5+DC144*'Ores &amp; Ingots'!$C$6+DD144*'Ores &amp; Ingots'!$C$7+DE144*'Ores &amp; Ingots'!$C$8+DF144*'Ores &amp; Ingots'!$C$9+DG144*'Ores &amp; Ingots'!$C$10+DH144*'Ores &amp; Ingots'!$C$11+DI144*'Ores &amp; Ingots'!$C$12</f>
        <v>#VALUE!</v>
      </c>
      <c r="DW144" s="165" t="e">
        <f>DJ144*'Ores &amp; Ingots'!$B$3+DK144*'Ores &amp; Ingots'!$B$4+DL144*'Ores &amp; Ingots'!$B$5+DM144*'Ores &amp; Ingots'!$B$6+DN144*'Ores &amp; Ingots'!$B$7+DO144*'Ores &amp; Ingots'!$B$8+DP144*'Ores &amp; Ingots'!$B$9+DQ144*'Ores &amp; Ingots'!$B$10+DR144*'Ores &amp; Ingots'!$B$11+DS144*'Ores &amp; Ingots'!$B$12</f>
        <v>#VALUE!</v>
      </c>
      <c r="DX144" s="197" t="e">
        <f>CZ144*Refining!$G$3+DA144*Refining!$G$4+DB144*Refining!$G$5+DC144*Refining!$G$6+DD144*Refining!$G$7+DE144*Refining!$G$8+DF144*Refining!$G$9+DG144*Refining!$G$10+DH144*Refining!$G$11+DI144*Refining!$G$12</f>
        <v>#VALUE!</v>
      </c>
      <c r="DY144" s="197" t="e">
        <f t="shared" si="13"/>
        <v>#VALUE!</v>
      </c>
      <c r="DZ144" s="199" t="e">
        <f t="shared" si="14"/>
        <v>#VALUE!</v>
      </c>
      <c r="EA144" s="190" t="e">
        <f t="shared" si="15"/>
        <v>#VALUE!</v>
      </c>
      <c r="EB144" s="200" t="e">
        <f t="shared" ref="EB144:EC144" si="584">EA144/60</f>
        <v>#VALUE!</v>
      </c>
      <c r="EC144" s="200" t="e">
        <f t="shared" si="584"/>
        <v>#VALUE!</v>
      </c>
      <c r="ED144" s="190" t="e">
        <f t="shared" si="17"/>
        <v>#VALUE!</v>
      </c>
      <c r="EE144" s="200" t="e">
        <f t="shared" ref="EE144:EF144" si="585">ED144/1000</f>
        <v>#VALUE!</v>
      </c>
      <c r="EF144" s="201" t="e">
        <f t="shared" si="585"/>
        <v>#VALUE!</v>
      </c>
      <c r="EG144" s="136" t="e">
        <f t="shared" si="19"/>
        <v>#VALUE!</v>
      </c>
      <c r="EH144" s="138" t="e">
        <f t="shared" si="20"/>
        <v>#VALUE!</v>
      </c>
      <c r="EI144" s="133">
        <v>562</v>
      </c>
    </row>
    <row r="145" spans="1:139" ht="12.75" x14ac:dyDescent="0.2">
      <c r="A145" s="864"/>
      <c r="B145" s="135" t="s">
        <v>358</v>
      </c>
      <c r="C145" s="137" t="s">
        <v>156</v>
      </c>
      <c r="D145" s="137">
        <v>2</v>
      </c>
      <c r="E145" s="137">
        <v>1</v>
      </c>
      <c r="F145" s="137">
        <v>2</v>
      </c>
      <c r="G145" s="202">
        <f t="shared" si="0"/>
        <v>62.5</v>
      </c>
      <c r="H145" s="203">
        <v>50</v>
      </c>
      <c r="I145" s="203">
        <v>50</v>
      </c>
      <c r="J145" s="204">
        <f>H145/Main!$D$9</f>
        <v>10</v>
      </c>
      <c r="K145" s="204">
        <f>I145/Main!$D$10</f>
        <v>25</v>
      </c>
      <c r="L145" s="204">
        <f t="shared" si="1"/>
        <v>2.5</v>
      </c>
      <c r="M145" s="204">
        <v>1</v>
      </c>
      <c r="N145" s="214"/>
      <c r="O145" s="206">
        <v>2000</v>
      </c>
      <c r="P145" s="207"/>
      <c r="Q145" s="208"/>
      <c r="R145" s="207"/>
      <c r="S145" s="209"/>
      <c r="T145" s="209"/>
      <c r="U145" s="207"/>
      <c r="V145" s="207"/>
      <c r="W145" s="209"/>
      <c r="X145" s="209"/>
      <c r="Y145" s="207"/>
      <c r="Z145" s="207"/>
      <c r="AA145" s="207"/>
      <c r="AB145" s="207"/>
      <c r="AC145" s="371" t="s">
        <v>220</v>
      </c>
      <c r="AD145" s="165">
        <v>0</v>
      </c>
      <c r="AE145" s="165">
        <v>240</v>
      </c>
      <c r="AF145" s="165">
        <v>20</v>
      </c>
      <c r="AG145" s="165">
        <v>5</v>
      </c>
      <c r="AH145" s="165">
        <v>80</v>
      </c>
      <c r="AI145" s="165">
        <v>0</v>
      </c>
      <c r="AJ145" s="165">
        <v>0</v>
      </c>
      <c r="AK145" s="165">
        <v>10</v>
      </c>
      <c r="AL145" s="165">
        <v>10</v>
      </c>
      <c r="AM145" s="165">
        <v>0</v>
      </c>
      <c r="AN145" s="165">
        <v>0</v>
      </c>
      <c r="AO145" s="165">
        <v>60</v>
      </c>
      <c r="AP145" s="165">
        <v>0</v>
      </c>
      <c r="AQ145" s="165">
        <v>0</v>
      </c>
      <c r="AR145" s="165">
        <v>0</v>
      </c>
      <c r="AS145" s="165">
        <v>0</v>
      </c>
      <c r="AT145" s="165">
        <v>0</v>
      </c>
      <c r="AU145" s="165">
        <v>0</v>
      </c>
      <c r="AV145" s="171">
        <v>15</v>
      </c>
      <c r="AW145" s="165">
        <v>0</v>
      </c>
      <c r="AX145" s="165">
        <v>0</v>
      </c>
      <c r="AY145" s="162" t="str">
        <f t="shared" ref="AY145:BS145" si="586">IF(AD145 = 0, "", AD145)</f>
        <v/>
      </c>
      <c r="AZ145" s="165">
        <f t="shared" si="586"/>
        <v>240</v>
      </c>
      <c r="BA145" s="165">
        <f t="shared" si="586"/>
        <v>20</v>
      </c>
      <c r="BB145" s="165">
        <f t="shared" si="586"/>
        <v>5</v>
      </c>
      <c r="BC145" s="165">
        <f t="shared" si="586"/>
        <v>80</v>
      </c>
      <c r="BD145" s="163" t="str">
        <f t="shared" si="586"/>
        <v/>
      </c>
      <c r="BE145" s="163" t="str">
        <f t="shared" si="586"/>
        <v/>
      </c>
      <c r="BF145" s="165">
        <f t="shared" si="586"/>
        <v>10</v>
      </c>
      <c r="BG145" s="165">
        <f t="shared" si="586"/>
        <v>10</v>
      </c>
      <c r="BH145" s="163" t="str">
        <f t="shared" si="586"/>
        <v/>
      </c>
      <c r="BI145" s="163" t="str">
        <f t="shared" si="586"/>
        <v/>
      </c>
      <c r="BJ145" s="165">
        <f t="shared" si="586"/>
        <v>60</v>
      </c>
      <c r="BK145" s="163" t="str">
        <f t="shared" si="586"/>
        <v/>
      </c>
      <c r="BL145" s="163" t="str">
        <f t="shared" si="586"/>
        <v/>
      </c>
      <c r="BM145" s="163" t="str">
        <f t="shared" si="586"/>
        <v/>
      </c>
      <c r="BN145" s="163" t="str">
        <f t="shared" si="586"/>
        <v/>
      </c>
      <c r="BO145" s="163" t="str">
        <f t="shared" si="586"/>
        <v/>
      </c>
      <c r="BP145" s="163" t="str">
        <f t="shared" si="586"/>
        <v/>
      </c>
      <c r="BQ145" s="171">
        <f t="shared" si="586"/>
        <v>15</v>
      </c>
      <c r="BR145" s="163" t="str">
        <f t="shared" si="586"/>
        <v/>
      </c>
      <c r="BS145" s="173" t="str">
        <f t="shared" si="586"/>
        <v/>
      </c>
      <c r="BT145" s="175" t="e">
        <f>$AY145*Assembly!Z$4+$AZ145*Assembly!Z$5+$BA145*Assembly!Z$6+$BB145*Assembly!Z$7+$BC145*Assembly!Z$8+$BD145*Assembly!Z$9+$BE145*Assembly!Z$10+$BF145*Assembly!Z$11+$BG145*Assembly!Z$12+$BH145*Assembly!Z$13+$BI145*Assembly!Z$14+$BJ145*Assembly!Z$15+$BK145*Assembly!Z$16+$BL145*Assembly!Z$17+$BM145*Assembly!Z$18+$BN145*Assembly!Z$19+$BO145*Assembly!Z$20+$BP145*Assembly!Z$21+$BQ145*Assembly!Z$22+$BR145*Assembly!Z$23+$BS145*Assembly!Z$24</f>
        <v>#VALUE!</v>
      </c>
      <c r="BU145" s="165" t="e">
        <f t="shared" si="3"/>
        <v>#VALUE!</v>
      </c>
      <c r="BV145" s="176"/>
      <c r="BW145" s="165" t="e">
        <f>$AY145*Assembly!AD$4+$AZ145*Assembly!AD$5+$BA145*Assembly!AD$6+$BB145*Assembly!AD$7+$BC145*Assembly!AD$8+$BD145*Assembly!AD$9+$BE145*Assembly!AD$10+$BF145*Assembly!AD$11+$BG145*Assembly!AD$12+$BH145*Assembly!AD$13+$BI145*Assembly!AD$14+$BJ145*Assembly!AD$15+$BK145*Assembly!AD$16+$BL145*Assembly!AD$17+$BM145*Assembly!AD$18+$BN145*Assembly!AD$19+$BO145*Assembly!AD$20+$BP145*Assembly!AD$21+$BQ145*Assembly!AD$22+$BR145*Assembly!AD$23+$BS145*Assembly!AD$24</f>
        <v>#VALUE!</v>
      </c>
      <c r="BX145" s="180" t="e">
        <f t="shared" si="4"/>
        <v>#VALUE!</v>
      </c>
      <c r="BY145" s="181" t="e">
        <f t="shared" si="5"/>
        <v>#VALUE!</v>
      </c>
      <c r="BZ145" s="182" t="e">
        <f t="shared" si="6"/>
        <v>#VALUE!</v>
      </c>
      <c r="CA145" s="181" t="e">
        <f t="shared" si="7"/>
        <v>#VALUE!</v>
      </c>
      <c r="CB145" s="165" t="e">
        <f>$AY145*Assembly!Y$4+$AZ145*Assembly!Y$5+$BA145*Assembly!Y$6+$BB145*Assembly!Y$7+$BC145*Assembly!Y$8+$BD145*Assembly!Y$9+$BE145*Assembly!Y$10+$BF145*Assembly!Y$11+$BG145*Assembly!Y$12+$BH145*Assembly!Y$13+$BI145*Assembly!Y$14+$BJ145*Assembly!Y$15+$BK145*Assembly!Y$16+$BL145*Assembly!Y$17+$BM145*Assembly!Y$18+$BN145*Assembly!Y$19+$BO145*Assembly!Y$20+$BP145*Assembly!Y$21+$BQ145*Assembly!Y$22+$BR145*Assembly!Y$23+$BS145*Assembly!Y$24</f>
        <v>#VALUE!</v>
      </c>
      <c r="CC145" s="165" t="e">
        <f t="shared" si="8"/>
        <v>#VALUE!</v>
      </c>
      <c r="CD145" s="136" t="e">
        <f t="shared" si="9"/>
        <v>#VALUE!</v>
      </c>
      <c r="CE145" s="184" t="e">
        <f>$AY145*Assembly!AC$4+$AZ145*Assembly!AC$5+$BA145*Assembly!AC$6+$BB145*Assembly!AC$7+$BC145*Assembly!AC$8+$BD145*Assembly!AC$9+$BE145*Assembly!AC$10+$BF145*Assembly!AC$11+$BG145*Assembly!AC$12+$BH145*Assembly!AC$13+$BI145*Assembly!AC$14+$BJ145*Assembly!AC$15+$BK145*Assembly!AC$16+$BL145*Assembly!AC$17+$BM145*Assembly!AC$18+$BN145*Assembly!AC$19+$BO145*Assembly!AC$20+$BP145*Assembly!AC$21+$BQ145*Assembly!AC$22+$BR145*Assembly!AC$23+$BS145*Assembly!AC$24</f>
        <v>#VALUE!</v>
      </c>
      <c r="CF145" s="208" t="e">
        <f>$AY145*Assembly!M$4+$AZ145*Assembly!M$5+$BA145*Assembly!M$6+$BB145*Assembly!M$7+$BC145*Assembly!M$8+$BD145*Assembly!M$9+$BE145*Assembly!M$10+$BF145*Assembly!M$11+$BG145*Assembly!M$12+$BH145*Assembly!M$13+$BI145*Assembly!M$14+$BJ145*Assembly!M$15+$BK145*Assembly!M$16+$BL145*Assembly!M$17+$BM145*Assembly!M$18+$BN145*Assembly!M$19+$BO145*Assembly!M$20+$BP145*Assembly!M$21+$BQ145*Assembly!M$22+$BR145*Assembly!M$23+$BS145*Assembly!M$24</f>
        <v>#VALUE!</v>
      </c>
      <c r="CG145" s="208" t="e">
        <f>$AY145*Assembly!N$4+$AZ145*Assembly!N$5+$BA145*Assembly!N$6+$BB145*Assembly!N$7+$BC145*Assembly!N$8+$BD145*Assembly!N$9+$BE145*Assembly!N$10+$BF145*Assembly!N$11+$BG145*Assembly!N$12+$BH145*Assembly!N$13+$BI145*Assembly!N$14+$BJ145*Assembly!N$15+$BK145*Assembly!N$16+$BL145*Assembly!N$17+$BM145*Assembly!N$18+$BN145*Assembly!N$19+$BO145*Assembly!N$20+$BP145*Assembly!N$21+$BQ145*Assembly!N$22+$BR145*Assembly!N$23+$BS145*Assembly!N$24</f>
        <v>#VALUE!</v>
      </c>
      <c r="CH145" s="208" t="e">
        <f>$AY145*Assembly!O$4+$AZ145*Assembly!O$5+$BA145*Assembly!O$6+$BB145*Assembly!O$7+$BC145*Assembly!O$8+$BD145*Assembly!O$9+$BE145*Assembly!O$10+$BF145*Assembly!O$11+$BG145*Assembly!O$12+$BH145*Assembly!O$13+$BI145*Assembly!O$14+$BJ145*Assembly!O$15+$BK145*Assembly!O$16+$BL145*Assembly!O$17+$BM145*Assembly!O$18+$BN145*Assembly!O$19+$BO145*Assembly!O$20+$BP145*Assembly!O$21+$BQ145*Assembly!O$22+$BR145*Assembly!O$23+$BS145*Assembly!O$24</f>
        <v>#VALUE!</v>
      </c>
      <c r="CI145" s="203" t="e">
        <f>$AY145*Assembly!P$4+$AZ145*Assembly!P$5+$BA145*Assembly!P$6+$BB145*Assembly!P$7+$BC145*Assembly!P$8+$BD145*Assembly!P$9+$BE145*Assembly!P$10+$BF145*Assembly!P$11+$BG145*Assembly!P$12+$BH145*Assembly!P$13+$BI145*Assembly!P$14+$BJ145*Assembly!P$15+$BK145*Assembly!P$16+$BL145*Assembly!P$17+$BM145*Assembly!P$18+$BN145*Assembly!P$19+$BO145*Assembly!P$20+$BP145*Assembly!P$21+$BQ145*Assembly!P$22+$BR145*Assembly!P$23+$BS145*Assembly!P$24</f>
        <v>#VALUE!</v>
      </c>
      <c r="CJ145" s="203" t="e">
        <f>$AY145*Assembly!Q$4+$AZ145*Assembly!Q$5+$BA145*Assembly!Q$6+$BB145*Assembly!Q$7+$BC145*Assembly!Q$8+$BD145*Assembly!Q$9+$BE145*Assembly!Q$10+$BF145*Assembly!Q$11+$BG145*Assembly!Q$12+$BH145*Assembly!Q$13+$BI145*Assembly!Q$14+$BJ145*Assembly!Q$15+$BK145*Assembly!Q$16+$BL145*Assembly!Q$17+$BM145*Assembly!Q$18+$BN145*Assembly!Q$19+$BO145*Assembly!Q$20+$BP145*Assembly!Q$21+$BQ145*Assembly!Q$22+$BR145*Assembly!Q$23+$BS145*Assembly!Q$24</f>
        <v>#VALUE!</v>
      </c>
      <c r="CK145" s="208" t="e">
        <f>$AY145*Assembly!R$4+$AZ145*Assembly!R$5+$BA145*Assembly!R$6+$BB145*Assembly!R$7+$BC145*Assembly!R$8+$BD145*Assembly!R$9+$BE145*Assembly!R$10+$BF145*Assembly!R$11+$BG145*Assembly!R$12+$BH145*Assembly!R$13+$BI145*Assembly!R$14+$BJ145*Assembly!R$15+$BK145*Assembly!R$16+$BL145*Assembly!R$17+$BM145*Assembly!R$18+$BN145*Assembly!R$19+$BO145*Assembly!R$20+$BP145*Assembly!R$21+$BQ145*Assembly!R$22+$BR145*Assembly!R$23+$BS145*Assembly!R$24</f>
        <v>#VALUE!</v>
      </c>
      <c r="CL145" s="203" t="e">
        <f>$AY145*Assembly!S$4+$AZ145*Assembly!S$5+$BA145*Assembly!S$6+$BB145*Assembly!S$7+$BC145*Assembly!S$8+$BD145*Assembly!S$9+$BE145*Assembly!S$10+$BF145*Assembly!S$11+$BG145*Assembly!S$12+$BH145*Assembly!S$13+$BI145*Assembly!S$14+$BJ145*Assembly!S$15+$BK145*Assembly!S$16+$BL145*Assembly!S$17+$BM145*Assembly!S$18+$BN145*Assembly!S$19+$BO145*Assembly!S$20+$BP145*Assembly!S$21+$BQ145*Assembly!S$22+$BR145*Assembly!S$23+$BS145*Assembly!S$24</f>
        <v>#VALUE!</v>
      </c>
      <c r="CM145" s="203" t="e">
        <f>$AY145*Assembly!T$4+$AZ145*Assembly!T$5+$BA145*Assembly!T$6+$BB145*Assembly!T$7+$BC145*Assembly!T$8+$BD145*Assembly!T$9+$BE145*Assembly!T$10+$BF145*Assembly!T$11+$BG145*Assembly!T$12+$BH145*Assembly!T$13+$BI145*Assembly!T$14+$BJ145*Assembly!T$15+$BK145*Assembly!T$16+$BL145*Assembly!T$17+$BM145*Assembly!T$18+$BN145*Assembly!T$19+$BO145*Assembly!T$20+$BP145*Assembly!T$21+$BQ145*Assembly!T$22+$BR145*Assembly!T$23+$BS145*Assembly!T$24</f>
        <v>#VALUE!</v>
      </c>
      <c r="CN145" s="203" t="e">
        <f>$AY145*Assembly!U$4+$AZ145*Assembly!U$5+$BA145*Assembly!U$6+$BB145*Assembly!U$7+$BC145*Assembly!U$8+$BD145*Assembly!U$9+$BE145*Assembly!U$10+$BF145*Assembly!U$11+$BG145*Assembly!U$12+$BH145*Assembly!U$13+$BI145*Assembly!U$14+$BJ145*Assembly!U$15+$BK145*Assembly!U$16+$BL145*Assembly!U$17+$BM145*Assembly!U$18+$BN145*Assembly!U$19+$BO145*Assembly!U$20+$BP145*Assembly!U$21+$BQ145*Assembly!U$22+$BR145*Assembly!U$23+$BS145*Assembly!U$24</f>
        <v>#VALUE!</v>
      </c>
      <c r="CO145" s="208" t="e">
        <f>$AY145*Assembly!V$4+$AZ145*Assembly!V$5+$BA145*Assembly!V$6+$BB145*Assembly!V$7+$BC145*Assembly!V$8+$BD145*Assembly!V$9+$BE145*Assembly!V$10+$BF145*Assembly!V$11+$BG145*Assembly!V$12+$BH145*Assembly!V$13+$BI145*Assembly!V$14+$BJ145*Assembly!V$15+$BK145*Assembly!V$16+$BL145*Assembly!V$17+$BM145*Assembly!V$18+$BN145*Assembly!V$19+$BO145*Assembly!V$20+$BP145*Assembly!V$21+$BQ145*Assembly!V$22+$BR145*Assembly!V$23+$BS145*Assembly!V$24</f>
        <v>#VALUE!</v>
      </c>
      <c r="CP145" s="208" t="e">
        <f>CF145*Refining!$F$3</f>
        <v>#VALUE!</v>
      </c>
      <c r="CQ145" s="208" t="e">
        <f>CG145*Refining!$F$4</f>
        <v>#VALUE!</v>
      </c>
      <c r="CR145" s="208" t="e">
        <f>CH145*Refining!$F$5</f>
        <v>#VALUE!</v>
      </c>
      <c r="CS145" s="208" t="e">
        <f>CI145*Refining!$F$6</f>
        <v>#VALUE!</v>
      </c>
      <c r="CT145" s="208" t="e">
        <f>CJ145*Refining!$F$7</f>
        <v>#VALUE!</v>
      </c>
      <c r="CU145" s="208" t="e">
        <f>CK145*Refining!$F$8</f>
        <v>#VALUE!</v>
      </c>
      <c r="CV145" s="208" t="e">
        <f>CL145*Refining!$F$9</f>
        <v>#VALUE!</v>
      </c>
      <c r="CW145" s="208" t="e">
        <f>CM145*Refining!$F$10</f>
        <v>#VALUE!</v>
      </c>
      <c r="CX145" s="208" t="e">
        <f>CN145*Refining!$F$11</f>
        <v>#VALUE!</v>
      </c>
      <c r="CY145" s="208" t="e">
        <f>CO145*Refining!$F$12</f>
        <v>#VALUE!</v>
      </c>
      <c r="CZ145" s="190" t="e">
        <f t="shared" ref="CZ145:DS145" si="587">IF(CF145 = 0, "", CF145)</f>
        <v>#VALUE!</v>
      </c>
      <c r="DA145" s="197" t="e">
        <f t="shared" si="587"/>
        <v>#VALUE!</v>
      </c>
      <c r="DB145" s="197" t="e">
        <f t="shared" si="587"/>
        <v>#VALUE!</v>
      </c>
      <c r="DC145" s="191" t="e">
        <f t="shared" si="587"/>
        <v>#VALUE!</v>
      </c>
      <c r="DD145" s="193" t="e">
        <f t="shared" si="587"/>
        <v>#VALUE!</v>
      </c>
      <c r="DE145" s="197" t="e">
        <f t="shared" si="587"/>
        <v>#VALUE!</v>
      </c>
      <c r="DF145" s="193" t="e">
        <f t="shared" si="587"/>
        <v>#VALUE!</v>
      </c>
      <c r="DG145" s="193" t="e">
        <f t="shared" si="587"/>
        <v>#VALUE!</v>
      </c>
      <c r="DH145" s="191" t="e">
        <f t="shared" si="587"/>
        <v>#VALUE!</v>
      </c>
      <c r="DI145" s="195" t="e">
        <f t="shared" si="587"/>
        <v>#VALUE!</v>
      </c>
      <c r="DJ145" s="190" t="e">
        <f t="shared" si="587"/>
        <v>#VALUE!</v>
      </c>
      <c r="DK145" s="197" t="e">
        <f t="shared" si="587"/>
        <v>#VALUE!</v>
      </c>
      <c r="DL145" s="197" t="e">
        <f t="shared" si="587"/>
        <v>#VALUE!</v>
      </c>
      <c r="DM145" s="191" t="e">
        <f t="shared" si="587"/>
        <v>#VALUE!</v>
      </c>
      <c r="DN145" s="193" t="e">
        <f t="shared" si="587"/>
        <v>#VALUE!</v>
      </c>
      <c r="DO145" s="197" t="e">
        <f t="shared" si="587"/>
        <v>#VALUE!</v>
      </c>
      <c r="DP145" s="191" t="e">
        <f t="shared" si="587"/>
        <v>#VALUE!</v>
      </c>
      <c r="DQ145" s="191" t="e">
        <f t="shared" si="587"/>
        <v>#VALUE!</v>
      </c>
      <c r="DR145" s="191" t="e">
        <f t="shared" si="587"/>
        <v>#VALUE!</v>
      </c>
      <c r="DS145" s="195" t="e">
        <f t="shared" si="587"/>
        <v>#VALUE!</v>
      </c>
      <c r="DT145" s="190" t="e">
        <f t="shared" si="11"/>
        <v>#VALUE!</v>
      </c>
      <c r="DU145" s="197" t="e">
        <f t="shared" si="12"/>
        <v>#VALUE!</v>
      </c>
      <c r="DV145" s="165" t="e">
        <f>CZ145*'Ores &amp; Ingots'!$C$3+DA145*'Ores &amp; Ingots'!$C$4+DB145*'Ores &amp; Ingots'!$C$5+DC145*'Ores &amp; Ingots'!$C$6+DD145*'Ores &amp; Ingots'!$C$7+DE145*'Ores &amp; Ingots'!$C$8+DF145*'Ores &amp; Ingots'!$C$9+DG145*'Ores &amp; Ingots'!$C$10+DH145*'Ores &amp; Ingots'!$C$11+DI145*'Ores &amp; Ingots'!$C$12</f>
        <v>#VALUE!</v>
      </c>
      <c r="DW145" s="165" t="e">
        <f>DJ145*'Ores &amp; Ingots'!$B$3+DK145*'Ores &amp; Ingots'!$B$4+DL145*'Ores &amp; Ingots'!$B$5+DM145*'Ores &amp; Ingots'!$B$6+DN145*'Ores &amp; Ingots'!$B$7+DO145*'Ores &amp; Ingots'!$B$8+DP145*'Ores &amp; Ingots'!$B$9+DQ145*'Ores &amp; Ingots'!$B$10+DR145*'Ores &amp; Ingots'!$B$11+DS145*'Ores &amp; Ingots'!$B$12</f>
        <v>#VALUE!</v>
      </c>
      <c r="DX145" s="197" t="e">
        <f>CZ145*Refining!$G$3+DA145*Refining!$G$4+DB145*Refining!$G$5+DC145*Refining!$G$6+DD145*Refining!$G$7+DE145*Refining!$G$8+DF145*Refining!$G$9+DG145*Refining!$G$10+DH145*Refining!$G$11+DI145*Refining!$G$12</f>
        <v>#VALUE!</v>
      </c>
      <c r="DY145" s="197" t="e">
        <f t="shared" si="13"/>
        <v>#VALUE!</v>
      </c>
      <c r="DZ145" s="199" t="e">
        <f t="shared" si="14"/>
        <v>#VALUE!</v>
      </c>
      <c r="EA145" s="190" t="e">
        <f t="shared" si="15"/>
        <v>#VALUE!</v>
      </c>
      <c r="EB145" s="200" t="e">
        <f t="shared" ref="EB145:EC145" si="588">EA145/60</f>
        <v>#VALUE!</v>
      </c>
      <c r="EC145" s="200" t="e">
        <f t="shared" si="588"/>
        <v>#VALUE!</v>
      </c>
      <c r="ED145" s="190" t="e">
        <f t="shared" si="17"/>
        <v>#VALUE!</v>
      </c>
      <c r="EE145" s="200" t="e">
        <f t="shared" ref="EE145:EF145" si="589">ED145/1000</f>
        <v>#VALUE!</v>
      </c>
      <c r="EF145" s="201" t="e">
        <f t="shared" si="589"/>
        <v>#VALUE!</v>
      </c>
      <c r="EG145" s="136" t="e">
        <f t="shared" si="19"/>
        <v>#VALUE!</v>
      </c>
      <c r="EH145" s="138" t="e">
        <f t="shared" si="20"/>
        <v>#VALUE!</v>
      </c>
      <c r="EI145" s="133">
        <v>2174</v>
      </c>
    </row>
    <row r="146" spans="1:139" ht="12.75" x14ac:dyDescent="0.2">
      <c r="A146" s="864"/>
      <c r="B146" s="135" t="s">
        <v>359</v>
      </c>
      <c r="C146" s="137" t="s">
        <v>156</v>
      </c>
      <c r="D146" s="137">
        <v>1</v>
      </c>
      <c r="E146" s="137">
        <v>1</v>
      </c>
      <c r="F146" s="137">
        <v>1</v>
      </c>
      <c r="G146" s="141">
        <f t="shared" si="0"/>
        <v>15.625</v>
      </c>
      <c r="H146" s="142">
        <v>50</v>
      </c>
      <c r="I146" s="142">
        <v>50</v>
      </c>
      <c r="J146" s="144">
        <f>H146/Main!$D$9</f>
        <v>10</v>
      </c>
      <c r="K146" s="144">
        <f>I146/Main!$D$10</f>
        <v>25</v>
      </c>
      <c r="L146" s="144">
        <f t="shared" si="1"/>
        <v>2.5</v>
      </c>
      <c r="M146" s="144">
        <v>1</v>
      </c>
      <c r="N146" s="147"/>
      <c r="O146" s="149">
        <v>567130</v>
      </c>
      <c r="P146" s="150"/>
      <c r="Q146" s="153"/>
      <c r="R146" s="150"/>
      <c r="S146" s="155"/>
      <c r="T146" s="155"/>
      <c r="U146" s="150"/>
      <c r="V146" s="150"/>
      <c r="W146" s="142">
        <v>150</v>
      </c>
      <c r="X146" s="155"/>
      <c r="Y146" s="150"/>
      <c r="Z146" s="150"/>
      <c r="AA146" s="150"/>
      <c r="AB146" s="150"/>
      <c r="AC146" s="370" t="s">
        <v>220</v>
      </c>
      <c r="AD146" s="165">
        <v>150</v>
      </c>
      <c r="AE146" s="165">
        <v>0</v>
      </c>
      <c r="AF146" s="165">
        <v>0</v>
      </c>
      <c r="AG146" s="165">
        <v>4</v>
      </c>
      <c r="AH146" s="165">
        <v>60</v>
      </c>
      <c r="AI146" s="165">
        <v>0</v>
      </c>
      <c r="AJ146" s="165">
        <v>6</v>
      </c>
      <c r="AK146" s="171">
        <v>40</v>
      </c>
      <c r="AL146" s="165">
        <v>0</v>
      </c>
      <c r="AM146" s="165">
        <v>0</v>
      </c>
      <c r="AN146" s="165">
        <v>0</v>
      </c>
      <c r="AO146" s="165">
        <v>0</v>
      </c>
      <c r="AP146" s="165">
        <v>0</v>
      </c>
      <c r="AQ146" s="165">
        <v>0</v>
      </c>
      <c r="AR146" s="165">
        <v>0</v>
      </c>
      <c r="AS146" s="165">
        <v>0</v>
      </c>
      <c r="AT146" s="165">
        <v>6</v>
      </c>
      <c r="AU146" s="165">
        <v>0</v>
      </c>
      <c r="AV146" s="165">
        <v>0</v>
      </c>
      <c r="AW146" s="165">
        <v>0</v>
      </c>
      <c r="AX146" s="165">
        <v>0</v>
      </c>
      <c r="AY146" s="175">
        <f t="shared" ref="AY146:BS146" si="590">IF(AD146 = 0, "", AD146)</f>
        <v>150</v>
      </c>
      <c r="AZ146" s="163" t="str">
        <f t="shared" si="590"/>
        <v/>
      </c>
      <c r="BA146" s="163" t="str">
        <f t="shared" si="590"/>
        <v/>
      </c>
      <c r="BB146" s="165">
        <f t="shared" si="590"/>
        <v>4</v>
      </c>
      <c r="BC146" s="165">
        <f t="shared" si="590"/>
        <v>60</v>
      </c>
      <c r="BD146" s="163" t="str">
        <f t="shared" si="590"/>
        <v/>
      </c>
      <c r="BE146" s="165">
        <f t="shared" si="590"/>
        <v>6</v>
      </c>
      <c r="BF146" s="171">
        <f t="shared" si="590"/>
        <v>40</v>
      </c>
      <c r="BG146" s="163" t="str">
        <f t="shared" si="590"/>
        <v/>
      </c>
      <c r="BH146" s="163" t="str">
        <f t="shared" si="590"/>
        <v/>
      </c>
      <c r="BI146" s="163" t="str">
        <f t="shared" si="590"/>
        <v/>
      </c>
      <c r="BJ146" s="163" t="str">
        <f t="shared" si="590"/>
        <v/>
      </c>
      <c r="BK146" s="163" t="str">
        <f t="shared" si="590"/>
        <v/>
      </c>
      <c r="BL146" s="163" t="str">
        <f t="shared" si="590"/>
        <v/>
      </c>
      <c r="BM146" s="163" t="str">
        <f t="shared" si="590"/>
        <v/>
      </c>
      <c r="BN146" s="163" t="str">
        <f t="shared" si="590"/>
        <v/>
      </c>
      <c r="BO146" s="165">
        <f t="shared" si="590"/>
        <v>6</v>
      </c>
      <c r="BP146" s="163" t="str">
        <f t="shared" si="590"/>
        <v/>
      </c>
      <c r="BQ146" s="163" t="str">
        <f t="shared" si="590"/>
        <v/>
      </c>
      <c r="BR146" s="163" t="str">
        <f t="shared" si="590"/>
        <v/>
      </c>
      <c r="BS146" s="173" t="str">
        <f t="shared" si="590"/>
        <v/>
      </c>
      <c r="BT146" s="175" t="e">
        <f>$AY146*Assembly!Z$4+$AZ146*Assembly!Z$5+$BA146*Assembly!Z$6+$BB146*Assembly!Z$7+$BC146*Assembly!Z$8+$BD146*Assembly!Z$9+$BE146*Assembly!Z$10+$BF146*Assembly!Z$11+$BG146*Assembly!Z$12+$BH146*Assembly!Z$13+$BI146*Assembly!Z$14+$BJ146*Assembly!Z$15+$BK146*Assembly!Z$16+$BL146*Assembly!Z$17+$BM146*Assembly!Z$18+$BN146*Assembly!Z$19+$BO146*Assembly!Z$20+$BP146*Assembly!Z$21+$BQ146*Assembly!Z$22+$BR146*Assembly!Z$23+$BS146*Assembly!Z$24</f>
        <v>#VALUE!</v>
      </c>
      <c r="BU146" s="165" t="e">
        <f t="shared" si="3"/>
        <v>#VALUE!</v>
      </c>
      <c r="BV146" s="176"/>
      <c r="BW146" s="165" t="e">
        <f>$AY146*Assembly!AD$4+$AZ146*Assembly!AD$5+$BA146*Assembly!AD$6+$BB146*Assembly!AD$7+$BC146*Assembly!AD$8+$BD146*Assembly!AD$9+$BE146*Assembly!AD$10+$BF146*Assembly!AD$11+$BG146*Assembly!AD$12+$BH146*Assembly!AD$13+$BI146*Assembly!AD$14+$BJ146*Assembly!AD$15+$BK146*Assembly!AD$16+$BL146*Assembly!AD$17+$BM146*Assembly!AD$18+$BN146*Assembly!AD$19+$BO146*Assembly!AD$20+$BP146*Assembly!AD$21+$BQ146*Assembly!AD$22+$BR146*Assembly!AD$23+$BS146*Assembly!AD$24</f>
        <v>#VALUE!</v>
      </c>
      <c r="BX146" s="180" t="e">
        <f t="shared" si="4"/>
        <v>#VALUE!</v>
      </c>
      <c r="BY146" s="181" t="e">
        <f t="shared" si="5"/>
        <v>#VALUE!</v>
      </c>
      <c r="BZ146" s="182" t="e">
        <f t="shared" si="6"/>
        <v>#VALUE!</v>
      </c>
      <c r="CA146" s="181" t="e">
        <f t="shared" si="7"/>
        <v>#VALUE!</v>
      </c>
      <c r="CB146" s="165" t="e">
        <f>$AY146*Assembly!Y$4+$AZ146*Assembly!Y$5+$BA146*Assembly!Y$6+$BB146*Assembly!Y$7+$BC146*Assembly!Y$8+$BD146*Assembly!Y$9+$BE146*Assembly!Y$10+$BF146*Assembly!Y$11+$BG146*Assembly!Y$12+$BH146*Assembly!Y$13+$BI146*Assembly!Y$14+$BJ146*Assembly!Y$15+$BK146*Assembly!Y$16+$BL146*Assembly!Y$17+$BM146*Assembly!Y$18+$BN146*Assembly!Y$19+$BO146*Assembly!Y$20+$BP146*Assembly!Y$21+$BQ146*Assembly!Y$22+$BR146*Assembly!Y$23+$BS146*Assembly!Y$24</f>
        <v>#VALUE!</v>
      </c>
      <c r="CC146" s="165" t="e">
        <f t="shared" si="8"/>
        <v>#VALUE!</v>
      </c>
      <c r="CD146" s="136" t="e">
        <f t="shared" si="9"/>
        <v>#VALUE!</v>
      </c>
      <c r="CE146" s="184" t="e">
        <f>$AY146*Assembly!AC$4+$AZ146*Assembly!AC$5+$BA146*Assembly!AC$6+$BB146*Assembly!AC$7+$BC146*Assembly!AC$8+$BD146*Assembly!AC$9+$BE146*Assembly!AC$10+$BF146*Assembly!AC$11+$BG146*Assembly!AC$12+$BH146*Assembly!AC$13+$BI146*Assembly!AC$14+$BJ146*Assembly!AC$15+$BK146*Assembly!AC$16+$BL146*Assembly!AC$17+$BM146*Assembly!AC$18+$BN146*Assembly!AC$19+$BO146*Assembly!AC$20+$BP146*Assembly!AC$21+$BQ146*Assembly!AC$22+$BR146*Assembly!AC$23+$BS146*Assembly!AC$24</f>
        <v>#VALUE!</v>
      </c>
      <c r="CF146" s="153" t="e">
        <f>$AY146*Assembly!M$4+$AZ146*Assembly!M$5+$BA146*Assembly!M$6+$BB146*Assembly!M$7+$BC146*Assembly!M$8+$BD146*Assembly!M$9+$BE146*Assembly!M$10+$BF146*Assembly!M$11+$BG146*Assembly!M$12+$BH146*Assembly!M$13+$BI146*Assembly!M$14+$BJ146*Assembly!M$15+$BK146*Assembly!M$16+$BL146*Assembly!M$17+$BM146*Assembly!M$18+$BN146*Assembly!M$19+$BO146*Assembly!M$20+$BP146*Assembly!M$21+$BQ146*Assembly!M$22+$BR146*Assembly!M$23+$BS146*Assembly!M$24</f>
        <v>#VALUE!</v>
      </c>
      <c r="CG146" s="153" t="e">
        <f>$AY146*Assembly!N$4+$AZ146*Assembly!N$5+$BA146*Assembly!N$6+$BB146*Assembly!N$7+$BC146*Assembly!N$8+$BD146*Assembly!N$9+$BE146*Assembly!N$10+$BF146*Assembly!N$11+$BG146*Assembly!N$12+$BH146*Assembly!N$13+$BI146*Assembly!N$14+$BJ146*Assembly!N$15+$BK146*Assembly!N$16+$BL146*Assembly!N$17+$BM146*Assembly!N$18+$BN146*Assembly!N$19+$BO146*Assembly!N$20+$BP146*Assembly!N$21+$BQ146*Assembly!N$22+$BR146*Assembly!N$23+$BS146*Assembly!N$24</f>
        <v>#VALUE!</v>
      </c>
      <c r="CH146" s="153" t="e">
        <f>$AY146*Assembly!O$4+$AZ146*Assembly!O$5+$BA146*Assembly!O$6+$BB146*Assembly!O$7+$BC146*Assembly!O$8+$BD146*Assembly!O$9+$BE146*Assembly!O$10+$BF146*Assembly!O$11+$BG146*Assembly!O$12+$BH146*Assembly!O$13+$BI146*Assembly!O$14+$BJ146*Assembly!O$15+$BK146*Assembly!O$16+$BL146*Assembly!O$17+$BM146*Assembly!O$18+$BN146*Assembly!O$19+$BO146*Assembly!O$20+$BP146*Assembly!O$21+$BQ146*Assembly!O$22+$BR146*Assembly!O$23+$BS146*Assembly!O$24</f>
        <v>#VALUE!</v>
      </c>
      <c r="CI146" s="142" t="e">
        <f>$AY146*Assembly!P$4+$AZ146*Assembly!P$5+$BA146*Assembly!P$6+$BB146*Assembly!P$7+$BC146*Assembly!P$8+$BD146*Assembly!P$9+$BE146*Assembly!P$10+$BF146*Assembly!P$11+$BG146*Assembly!P$12+$BH146*Assembly!P$13+$BI146*Assembly!P$14+$BJ146*Assembly!P$15+$BK146*Assembly!P$16+$BL146*Assembly!P$17+$BM146*Assembly!P$18+$BN146*Assembly!P$19+$BO146*Assembly!P$20+$BP146*Assembly!P$21+$BQ146*Assembly!P$22+$BR146*Assembly!P$23+$BS146*Assembly!P$24</f>
        <v>#VALUE!</v>
      </c>
      <c r="CJ146" s="142" t="e">
        <f>$AY146*Assembly!Q$4+$AZ146*Assembly!Q$5+$BA146*Assembly!Q$6+$BB146*Assembly!Q$7+$BC146*Assembly!Q$8+$BD146*Assembly!Q$9+$BE146*Assembly!Q$10+$BF146*Assembly!Q$11+$BG146*Assembly!Q$12+$BH146*Assembly!Q$13+$BI146*Assembly!Q$14+$BJ146*Assembly!Q$15+$BK146*Assembly!Q$16+$BL146*Assembly!Q$17+$BM146*Assembly!Q$18+$BN146*Assembly!Q$19+$BO146*Assembly!Q$20+$BP146*Assembly!Q$21+$BQ146*Assembly!Q$22+$BR146*Assembly!Q$23+$BS146*Assembly!Q$24</f>
        <v>#VALUE!</v>
      </c>
      <c r="CK146" s="153" t="e">
        <f>$AY146*Assembly!R$4+$AZ146*Assembly!R$5+$BA146*Assembly!R$6+$BB146*Assembly!R$7+$BC146*Assembly!R$8+$BD146*Assembly!R$9+$BE146*Assembly!R$10+$BF146*Assembly!R$11+$BG146*Assembly!R$12+$BH146*Assembly!R$13+$BI146*Assembly!R$14+$BJ146*Assembly!R$15+$BK146*Assembly!R$16+$BL146*Assembly!R$17+$BM146*Assembly!R$18+$BN146*Assembly!R$19+$BO146*Assembly!R$20+$BP146*Assembly!R$21+$BQ146*Assembly!R$22+$BR146*Assembly!R$23+$BS146*Assembly!R$24</f>
        <v>#VALUE!</v>
      </c>
      <c r="CL146" s="142" t="e">
        <f>$AY146*Assembly!S$4+$AZ146*Assembly!S$5+$BA146*Assembly!S$6+$BB146*Assembly!S$7+$BC146*Assembly!S$8+$BD146*Assembly!S$9+$BE146*Assembly!S$10+$BF146*Assembly!S$11+$BG146*Assembly!S$12+$BH146*Assembly!S$13+$BI146*Assembly!S$14+$BJ146*Assembly!S$15+$BK146*Assembly!S$16+$BL146*Assembly!S$17+$BM146*Assembly!S$18+$BN146*Assembly!S$19+$BO146*Assembly!S$20+$BP146*Assembly!S$21+$BQ146*Assembly!S$22+$BR146*Assembly!S$23+$BS146*Assembly!S$24</f>
        <v>#VALUE!</v>
      </c>
      <c r="CM146" s="142" t="e">
        <f>$AY146*Assembly!T$4+$AZ146*Assembly!T$5+$BA146*Assembly!T$6+$BB146*Assembly!T$7+$BC146*Assembly!T$8+$BD146*Assembly!T$9+$BE146*Assembly!T$10+$BF146*Assembly!T$11+$BG146*Assembly!T$12+$BH146*Assembly!T$13+$BI146*Assembly!T$14+$BJ146*Assembly!T$15+$BK146*Assembly!T$16+$BL146*Assembly!T$17+$BM146*Assembly!T$18+$BN146*Assembly!T$19+$BO146*Assembly!T$20+$BP146*Assembly!T$21+$BQ146*Assembly!T$22+$BR146*Assembly!T$23+$BS146*Assembly!T$24</f>
        <v>#VALUE!</v>
      </c>
      <c r="CN146" s="142" t="e">
        <f>$AY146*Assembly!U$4+$AZ146*Assembly!U$5+$BA146*Assembly!U$6+$BB146*Assembly!U$7+$BC146*Assembly!U$8+$BD146*Assembly!U$9+$BE146*Assembly!U$10+$BF146*Assembly!U$11+$BG146*Assembly!U$12+$BH146*Assembly!U$13+$BI146*Assembly!U$14+$BJ146*Assembly!U$15+$BK146*Assembly!U$16+$BL146*Assembly!U$17+$BM146*Assembly!U$18+$BN146*Assembly!U$19+$BO146*Assembly!U$20+$BP146*Assembly!U$21+$BQ146*Assembly!U$22+$BR146*Assembly!U$23+$BS146*Assembly!U$24</f>
        <v>#VALUE!</v>
      </c>
      <c r="CO146" s="153" t="e">
        <f>$AY146*Assembly!V$4+$AZ146*Assembly!V$5+$BA146*Assembly!V$6+$BB146*Assembly!V$7+$BC146*Assembly!V$8+$BD146*Assembly!V$9+$BE146*Assembly!V$10+$BF146*Assembly!V$11+$BG146*Assembly!V$12+$BH146*Assembly!V$13+$BI146*Assembly!V$14+$BJ146*Assembly!V$15+$BK146*Assembly!V$16+$BL146*Assembly!V$17+$BM146*Assembly!V$18+$BN146*Assembly!V$19+$BO146*Assembly!V$20+$BP146*Assembly!V$21+$BQ146*Assembly!V$22+$BR146*Assembly!V$23+$BS146*Assembly!V$24</f>
        <v>#VALUE!</v>
      </c>
      <c r="CP146" s="153" t="e">
        <f>CF146*Refining!$F$3</f>
        <v>#VALUE!</v>
      </c>
      <c r="CQ146" s="153" t="e">
        <f>CG146*Refining!$F$4</f>
        <v>#VALUE!</v>
      </c>
      <c r="CR146" s="153" t="e">
        <f>CH146*Refining!$F$5</f>
        <v>#VALUE!</v>
      </c>
      <c r="CS146" s="153" t="e">
        <f>CI146*Refining!$F$6</f>
        <v>#VALUE!</v>
      </c>
      <c r="CT146" s="153" t="e">
        <f>CJ146*Refining!$F$7</f>
        <v>#VALUE!</v>
      </c>
      <c r="CU146" s="153" t="e">
        <f>CK146*Refining!$F$8</f>
        <v>#VALUE!</v>
      </c>
      <c r="CV146" s="153" t="e">
        <f>CL146*Refining!$F$9</f>
        <v>#VALUE!</v>
      </c>
      <c r="CW146" s="153" t="e">
        <f>CM146*Refining!$F$10</f>
        <v>#VALUE!</v>
      </c>
      <c r="CX146" s="153" t="e">
        <f>CN146*Refining!$F$11</f>
        <v>#VALUE!</v>
      </c>
      <c r="CY146" s="153" t="e">
        <f>CO146*Refining!$F$12</f>
        <v>#VALUE!</v>
      </c>
      <c r="CZ146" s="190" t="e">
        <f t="shared" ref="CZ146:DS146" si="591">IF(CF146 = 0, "", CF146)</f>
        <v>#VALUE!</v>
      </c>
      <c r="DA146" s="197" t="e">
        <f t="shared" si="591"/>
        <v>#VALUE!</v>
      </c>
      <c r="DB146" s="197" t="e">
        <f t="shared" si="591"/>
        <v>#VALUE!</v>
      </c>
      <c r="DC146" s="191" t="e">
        <f t="shared" si="591"/>
        <v>#VALUE!</v>
      </c>
      <c r="DD146" s="193" t="e">
        <f t="shared" si="591"/>
        <v>#VALUE!</v>
      </c>
      <c r="DE146" s="197" t="e">
        <f t="shared" si="591"/>
        <v>#VALUE!</v>
      </c>
      <c r="DF146" s="193" t="e">
        <f t="shared" si="591"/>
        <v>#VALUE!</v>
      </c>
      <c r="DG146" s="193" t="e">
        <f t="shared" si="591"/>
        <v>#VALUE!</v>
      </c>
      <c r="DH146" s="191" t="e">
        <f t="shared" si="591"/>
        <v>#VALUE!</v>
      </c>
      <c r="DI146" s="195" t="e">
        <f t="shared" si="591"/>
        <v>#VALUE!</v>
      </c>
      <c r="DJ146" s="190" t="e">
        <f t="shared" si="591"/>
        <v>#VALUE!</v>
      </c>
      <c r="DK146" s="197" t="e">
        <f t="shared" si="591"/>
        <v>#VALUE!</v>
      </c>
      <c r="DL146" s="197" t="e">
        <f t="shared" si="591"/>
        <v>#VALUE!</v>
      </c>
      <c r="DM146" s="191" t="e">
        <f t="shared" si="591"/>
        <v>#VALUE!</v>
      </c>
      <c r="DN146" s="193" t="e">
        <f t="shared" si="591"/>
        <v>#VALUE!</v>
      </c>
      <c r="DO146" s="197" t="e">
        <f t="shared" si="591"/>
        <v>#VALUE!</v>
      </c>
      <c r="DP146" s="197" t="e">
        <f t="shared" si="591"/>
        <v>#VALUE!</v>
      </c>
      <c r="DQ146" s="191" t="e">
        <f t="shared" si="591"/>
        <v>#VALUE!</v>
      </c>
      <c r="DR146" s="191" t="e">
        <f t="shared" si="591"/>
        <v>#VALUE!</v>
      </c>
      <c r="DS146" s="195" t="e">
        <f t="shared" si="591"/>
        <v>#VALUE!</v>
      </c>
      <c r="DT146" s="190" t="e">
        <f t="shared" si="11"/>
        <v>#VALUE!</v>
      </c>
      <c r="DU146" s="197" t="e">
        <f t="shared" si="12"/>
        <v>#VALUE!</v>
      </c>
      <c r="DV146" s="165" t="e">
        <f>CZ146*'Ores &amp; Ingots'!$C$3+DA146*'Ores &amp; Ingots'!$C$4+DB146*'Ores &amp; Ingots'!$C$5+DC146*'Ores &amp; Ingots'!$C$6+DD146*'Ores &amp; Ingots'!$C$7+DE146*'Ores &amp; Ingots'!$C$8+DF146*'Ores &amp; Ingots'!$C$9+DG146*'Ores &amp; Ingots'!$C$10+DH146*'Ores &amp; Ingots'!$C$11+DI146*'Ores &amp; Ingots'!$C$12</f>
        <v>#VALUE!</v>
      </c>
      <c r="DW146" s="165" t="e">
        <f>DJ146*'Ores &amp; Ingots'!$B$3+DK146*'Ores &amp; Ingots'!$B$4+DL146*'Ores &amp; Ingots'!$B$5+DM146*'Ores &amp; Ingots'!$B$6+DN146*'Ores &amp; Ingots'!$B$7+DO146*'Ores &amp; Ingots'!$B$8+DP146*'Ores &amp; Ingots'!$B$9+DQ146*'Ores &amp; Ingots'!$B$10+DR146*'Ores &amp; Ingots'!$B$11+DS146*'Ores &amp; Ingots'!$B$12</f>
        <v>#VALUE!</v>
      </c>
      <c r="DX146" s="197" t="e">
        <f>CZ146*Refining!$G$3+DA146*Refining!$G$4+DB146*Refining!$G$5+DC146*Refining!$G$6+DD146*Refining!$G$7+DE146*Refining!$G$8+DF146*Refining!$G$9+DG146*Refining!$G$10+DH146*Refining!$G$11+DI146*Refining!$G$12</f>
        <v>#VALUE!</v>
      </c>
      <c r="DY146" s="197" t="e">
        <f t="shared" si="13"/>
        <v>#VALUE!</v>
      </c>
      <c r="DZ146" s="199" t="e">
        <f t="shared" si="14"/>
        <v>#VALUE!</v>
      </c>
      <c r="EA146" s="190" t="e">
        <f t="shared" si="15"/>
        <v>#VALUE!</v>
      </c>
      <c r="EB146" s="200" t="e">
        <f t="shared" ref="EB146:EC146" si="592">EA146/60</f>
        <v>#VALUE!</v>
      </c>
      <c r="EC146" s="200" t="e">
        <f t="shared" si="592"/>
        <v>#VALUE!</v>
      </c>
      <c r="ED146" s="190" t="e">
        <f t="shared" si="17"/>
        <v>#VALUE!</v>
      </c>
      <c r="EE146" s="200" t="e">
        <f t="shared" ref="EE146:EF146" si="593">ED146/1000</f>
        <v>#VALUE!</v>
      </c>
      <c r="EF146" s="201" t="e">
        <f t="shared" si="593"/>
        <v>#VALUE!</v>
      </c>
      <c r="EG146" s="136" t="e">
        <f t="shared" si="19"/>
        <v>#VALUE!</v>
      </c>
      <c r="EH146" s="138" t="e">
        <f t="shared" si="20"/>
        <v>#VALUE!</v>
      </c>
      <c r="EI146" s="133">
        <v>2532</v>
      </c>
    </row>
    <row r="147" spans="1:139" ht="12.75" x14ac:dyDescent="0.2">
      <c r="A147" s="864"/>
      <c r="B147" s="135" t="s">
        <v>360</v>
      </c>
      <c r="C147" s="137" t="s">
        <v>156</v>
      </c>
      <c r="D147" s="137">
        <v>1</v>
      </c>
      <c r="E147" s="137">
        <v>1</v>
      </c>
      <c r="F147" s="137">
        <v>1</v>
      </c>
      <c r="G147" s="202">
        <f t="shared" si="0"/>
        <v>15.625</v>
      </c>
      <c r="H147" s="203">
        <v>50</v>
      </c>
      <c r="I147" s="203">
        <v>50</v>
      </c>
      <c r="J147" s="204">
        <f>H147/Main!$D$9</f>
        <v>10</v>
      </c>
      <c r="K147" s="204">
        <f>I147/Main!$D$10</f>
        <v>25</v>
      </c>
      <c r="L147" s="204">
        <f t="shared" si="1"/>
        <v>2.5</v>
      </c>
      <c r="M147" s="204">
        <v>1</v>
      </c>
      <c r="N147" s="205"/>
      <c r="O147" s="206">
        <v>44800000</v>
      </c>
      <c r="P147" s="207"/>
      <c r="Q147" s="208"/>
      <c r="R147" s="207"/>
      <c r="S147" s="209"/>
      <c r="T147" s="209"/>
      <c r="U147" s="207"/>
      <c r="V147" s="207"/>
      <c r="W147" s="203">
        <v>400</v>
      </c>
      <c r="X147" s="209"/>
      <c r="Y147" s="207"/>
      <c r="Z147" s="207"/>
      <c r="AA147" s="207"/>
      <c r="AB147" s="207"/>
      <c r="AC147" s="371" t="s">
        <v>220</v>
      </c>
      <c r="AD147" s="165">
        <v>150</v>
      </c>
      <c r="AE147" s="165">
        <v>0</v>
      </c>
      <c r="AF147" s="165">
        <v>0</v>
      </c>
      <c r="AG147" s="165">
        <v>4</v>
      </c>
      <c r="AH147" s="165">
        <v>60</v>
      </c>
      <c r="AI147" s="165">
        <v>0</v>
      </c>
      <c r="AJ147" s="165">
        <v>6</v>
      </c>
      <c r="AK147" s="171">
        <v>40</v>
      </c>
      <c r="AL147" s="165">
        <v>0</v>
      </c>
      <c r="AM147" s="165">
        <v>0</v>
      </c>
      <c r="AN147" s="165">
        <v>0</v>
      </c>
      <c r="AO147" s="165">
        <v>0</v>
      </c>
      <c r="AP147" s="165">
        <v>0</v>
      </c>
      <c r="AQ147" s="165">
        <v>0</v>
      </c>
      <c r="AR147" s="165">
        <v>0</v>
      </c>
      <c r="AS147" s="165">
        <v>0</v>
      </c>
      <c r="AT147" s="165">
        <v>6</v>
      </c>
      <c r="AU147" s="165">
        <v>0</v>
      </c>
      <c r="AV147" s="165">
        <v>0</v>
      </c>
      <c r="AW147" s="165">
        <v>0</v>
      </c>
      <c r="AX147" s="165">
        <v>0</v>
      </c>
      <c r="AY147" s="175">
        <f t="shared" ref="AY147:BS147" si="594">IF(AD147 = 0, "", AD147)</f>
        <v>150</v>
      </c>
      <c r="AZ147" s="163" t="str">
        <f t="shared" si="594"/>
        <v/>
      </c>
      <c r="BA147" s="163" t="str">
        <f t="shared" si="594"/>
        <v/>
      </c>
      <c r="BB147" s="165">
        <f t="shared" si="594"/>
        <v>4</v>
      </c>
      <c r="BC147" s="165">
        <f t="shared" si="594"/>
        <v>60</v>
      </c>
      <c r="BD147" s="163" t="str">
        <f t="shared" si="594"/>
        <v/>
      </c>
      <c r="BE147" s="165">
        <f t="shared" si="594"/>
        <v>6</v>
      </c>
      <c r="BF147" s="171">
        <f t="shared" si="594"/>
        <v>40</v>
      </c>
      <c r="BG147" s="163" t="str">
        <f t="shared" si="594"/>
        <v/>
      </c>
      <c r="BH147" s="163" t="str">
        <f t="shared" si="594"/>
        <v/>
      </c>
      <c r="BI147" s="163" t="str">
        <f t="shared" si="594"/>
        <v/>
      </c>
      <c r="BJ147" s="163" t="str">
        <f t="shared" si="594"/>
        <v/>
      </c>
      <c r="BK147" s="163" t="str">
        <f t="shared" si="594"/>
        <v/>
      </c>
      <c r="BL147" s="163" t="str">
        <f t="shared" si="594"/>
        <v/>
      </c>
      <c r="BM147" s="163" t="str">
        <f t="shared" si="594"/>
        <v/>
      </c>
      <c r="BN147" s="163" t="str">
        <f t="shared" si="594"/>
        <v/>
      </c>
      <c r="BO147" s="165">
        <f t="shared" si="594"/>
        <v>6</v>
      </c>
      <c r="BP147" s="163" t="str">
        <f t="shared" si="594"/>
        <v/>
      </c>
      <c r="BQ147" s="163" t="str">
        <f t="shared" si="594"/>
        <v/>
      </c>
      <c r="BR147" s="163" t="str">
        <f t="shared" si="594"/>
        <v/>
      </c>
      <c r="BS147" s="173" t="str">
        <f t="shared" si="594"/>
        <v/>
      </c>
      <c r="BT147" s="175" t="e">
        <f>$AY147*Assembly!Z$4+$AZ147*Assembly!Z$5+$BA147*Assembly!Z$6+$BB147*Assembly!Z$7+$BC147*Assembly!Z$8+$BD147*Assembly!Z$9+$BE147*Assembly!Z$10+$BF147*Assembly!Z$11+$BG147*Assembly!Z$12+$BH147*Assembly!Z$13+$BI147*Assembly!Z$14+$BJ147*Assembly!Z$15+$BK147*Assembly!Z$16+$BL147*Assembly!Z$17+$BM147*Assembly!Z$18+$BN147*Assembly!Z$19+$BO147*Assembly!Z$20+$BP147*Assembly!Z$21+$BQ147*Assembly!Z$22+$BR147*Assembly!Z$23+$BS147*Assembly!Z$24</f>
        <v>#VALUE!</v>
      </c>
      <c r="BU147" s="165" t="e">
        <f t="shared" si="3"/>
        <v>#VALUE!</v>
      </c>
      <c r="BV147" s="176"/>
      <c r="BW147" s="165" t="e">
        <f>$AY147*Assembly!AD$4+$AZ147*Assembly!AD$5+$BA147*Assembly!AD$6+$BB147*Assembly!AD$7+$BC147*Assembly!AD$8+$BD147*Assembly!AD$9+$BE147*Assembly!AD$10+$BF147*Assembly!AD$11+$BG147*Assembly!AD$12+$BH147*Assembly!AD$13+$BI147*Assembly!AD$14+$BJ147*Assembly!AD$15+$BK147*Assembly!AD$16+$BL147*Assembly!AD$17+$BM147*Assembly!AD$18+$BN147*Assembly!AD$19+$BO147*Assembly!AD$20+$BP147*Assembly!AD$21+$BQ147*Assembly!AD$22+$BR147*Assembly!AD$23+$BS147*Assembly!AD$24</f>
        <v>#VALUE!</v>
      </c>
      <c r="BX147" s="180" t="e">
        <f t="shared" si="4"/>
        <v>#VALUE!</v>
      </c>
      <c r="BY147" s="181" t="e">
        <f t="shared" si="5"/>
        <v>#VALUE!</v>
      </c>
      <c r="BZ147" s="182" t="e">
        <f t="shared" si="6"/>
        <v>#VALUE!</v>
      </c>
      <c r="CA147" s="181" t="e">
        <f t="shared" si="7"/>
        <v>#VALUE!</v>
      </c>
      <c r="CB147" s="165" t="e">
        <f>$AY147*Assembly!Y$4+$AZ147*Assembly!Y$5+$BA147*Assembly!Y$6+$BB147*Assembly!Y$7+$BC147*Assembly!Y$8+$BD147*Assembly!Y$9+$BE147*Assembly!Y$10+$BF147*Assembly!Y$11+$BG147*Assembly!Y$12+$BH147*Assembly!Y$13+$BI147*Assembly!Y$14+$BJ147*Assembly!Y$15+$BK147*Assembly!Y$16+$BL147*Assembly!Y$17+$BM147*Assembly!Y$18+$BN147*Assembly!Y$19+$BO147*Assembly!Y$20+$BP147*Assembly!Y$21+$BQ147*Assembly!Y$22+$BR147*Assembly!Y$23+$BS147*Assembly!Y$24</f>
        <v>#VALUE!</v>
      </c>
      <c r="CC147" s="165" t="e">
        <f t="shared" si="8"/>
        <v>#VALUE!</v>
      </c>
      <c r="CD147" s="136" t="e">
        <f t="shared" si="9"/>
        <v>#VALUE!</v>
      </c>
      <c r="CE147" s="184" t="e">
        <f>$AY147*Assembly!AC$4+$AZ147*Assembly!AC$5+$BA147*Assembly!AC$6+$BB147*Assembly!AC$7+$BC147*Assembly!AC$8+$BD147*Assembly!AC$9+$BE147*Assembly!AC$10+$BF147*Assembly!AC$11+$BG147*Assembly!AC$12+$BH147*Assembly!AC$13+$BI147*Assembly!AC$14+$BJ147*Assembly!AC$15+$BK147*Assembly!AC$16+$BL147*Assembly!AC$17+$BM147*Assembly!AC$18+$BN147*Assembly!AC$19+$BO147*Assembly!AC$20+$BP147*Assembly!AC$21+$BQ147*Assembly!AC$22+$BR147*Assembly!AC$23+$BS147*Assembly!AC$24</f>
        <v>#VALUE!</v>
      </c>
      <c r="CF147" s="208" t="e">
        <f>$AY147*Assembly!M$4+$AZ147*Assembly!M$5+$BA147*Assembly!M$6+$BB147*Assembly!M$7+$BC147*Assembly!M$8+$BD147*Assembly!M$9+$BE147*Assembly!M$10+$BF147*Assembly!M$11+$BG147*Assembly!M$12+$BH147*Assembly!M$13+$BI147*Assembly!M$14+$BJ147*Assembly!M$15+$BK147*Assembly!M$16+$BL147*Assembly!M$17+$BM147*Assembly!M$18+$BN147*Assembly!M$19+$BO147*Assembly!M$20+$BP147*Assembly!M$21+$BQ147*Assembly!M$22+$BR147*Assembly!M$23+$BS147*Assembly!M$24</f>
        <v>#VALUE!</v>
      </c>
      <c r="CG147" s="208" t="e">
        <f>$AY147*Assembly!N$4+$AZ147*Assembly!N$5+$BA147*Assembly!N$6+$BB147*Assembly!N$7+$BC147*Assembly!N$8+$BD147*Assembly!N$9+$BE147*Assembly!N$10+$BF147*Assembly!N$11+$BG147*Assembly!N$12+$BH147*Assembly!N$13+$BI147*Assembly!N$14+$BJ147*Assembly!N$15+$BK147*Assembly!N$16+$BL147*Assembly!N$17+$BM147*Assembly!N$18+$BN147*Assembly!N$19+$BO147*Assembly!N$20+$BP147*Assembly!N$21+$BQ147*Assembly!N$22+$BR147*Assembly!N$23+$BS147*Assembly!N$24</f>
        <v>#VALUE!</v>
      </c>
      <c r="CH147" s="208" t="e">
        <f>$AY147*Assembly!O$4+$AZ147*Assembly!O$5+$BA147*Assembly!O$6+$BB147*Assembly!O$7+$BC147*Assembly!O$8+$BD147*Assembly!O$9+$BE147*Assembly!O$10+$BF147*Assembly!O$11+$BG147*Assembly!O$12+$BH147*Assembly!O$13+$BI147*Assembly!O$14+$BJ147*Assembly!O$15+$BK147*Assembly!O$16+$BL147*Assembly!O$17+$BM147*Assembly!O$18+$BN147*Assembly!O$19+$BO147*Assembly!O$20+$BP147*Assembly!O$21+$BQ147*Assembly!O$22+$BR147*Assembly!O$23+$BS147*Assembly!O$24</f>
        <v>#VALUE!</v>
      </c>
      <c r="CI147" s="203" t="e">
        <f>$AY147*Assembly!P$4+$AZ147*Assembly!P$5+$BA147*Assembly!P$6+$BB147*Assembly!P$7+$BC147*Assembly!P$8+$BD147*Assembly!P$9+$BE147*Assembly!P$10+$BF147*Assembly!P$11+$BG147*Assembly!P$12+$BH147*Assembly!P$13+$BI147*Assembly!P$14+$BJ147*Assembly!P$15+$BK147*Assembly!P$16+$BL147*Assembly!P$17+$BM147*Assembly!P$18+$BN147*Assembly!P$19+$BO147*Assembly!P$20+$BP147*Assembly!P$21+$BQ147*Assembly!P$22+$BR147*Assembly!P$23+$BS147*Assembly!P$24</f>
        <v>#VALUE!</v>
      </c>
      <c r="CJ147" s="203" t="e">
        <f>$AY147*Assembly!Q$4+$AZ147*Assembly!Q$5+$BA147*Assembly!Q$6+$BB147*Assembly!Q$7+$BC147*Assembly!Q$8+$BD147*Assembly!Q$9+$BE147*Assembly!Q$10+$BF147*Assembly!Q$11+$BG147*Assembly!Q$12+$BH147*Assembly!Q$13+$BI147*Assembly!Q$14+$BJ147*Assembly!Q$15+$BK147*Assembly!Q$16+$BL147*Assembly!Q$17+$BM147*Assembly!Q$18+$BN147*Assembly!Q$19+$BO147*Assembly!Q$20+$BP147*Assembly!Q$21+$BQ147*Assembly!Q$22+$BR147*Assembly!Q$23+$BS147*Assembly!Q$24</f>
        <v>#VALUE!</v>
      </c>
      <c r="CK147" s="208" t="e">
        <f>$AY147*Assembly!R$4+$AZ147*Assembly!R$5+$BA147*Assembly!R$6+$BB147*Assembly!R$7+$BC147*Assembly!R$8+$BD147*Assembly!R$9+$BE147*Assembly!R$10+$BF147*Assembly!R$11+$BG147*Assembly!R$12+$BH147*Assembly!R$13+$BI147*Assembly!R$14+$BJ147*Assembly!R$15+$BK147*Assembly!R$16+$BL147*Assembly!R$17+$BM147*Assembly!R$18+$BN147*Assembly!R$19+$BO147*Assembly!R$20+$BP147*Assembly!R$21+$BQ147*Assembly!R$22+$BR147*Assembly!R$23+$BS147*Assembly!R$24</f>
        <v>#VALUE!</v>
      </c>
      <c r="CL147" s="203" t="e">
        <f>$AY147*Assembly!S$4+$AZ147*Assembly!S$5+$BA147*Assembly!S$6+$BB147*Assembly!S$7+$BC147*Assembly!S$8+$BD147*Assembly!S$9+$BE147*Assembly!S$10+$BF147*Assembly!S$11+$BG147*Assembly!S$12+$BH147*Assembly!S$13+$BI147*Assembly!S$14+$BJ147*Assembly!S$15+$BK147*Assembly!S$16+$BL147*Assembly!S$17+$BM147*Assembly!S$18+$BN147*Assembly!S$19+$BO147*Assembly!S$20+$BP147*Assembly!S$21+$BQ147*Assembly!S$22+$BR147*Assembly!S$23+$BS147*Assembly!S$24</f>
        <v>#VALUE!</v>
      </c>
      <c r="CM147" s="203" t="e">
        <f>$AY147*Assembly!T$4+$AZ147*Assembly!T$5+$BA147*Assembly!T$6+$BB147*Assembly!T$7+$BC147*Assembly!T$8+$BD147*Assembly!T$9+$BE147*Assembly!T$10+$BF147*Assembly!T$11+$BG147*Assembly!T$12+$BH147*Assembly!T$13+$BI147*Assembly!T$14+$BJ147*Assembly!T$15+$BK147*Assembly!T$16+$BL147*Assembly!T$17+$BM147*Assembly!T$18+$BN147*Assembly!T$19+$BO147*Assembly!T$20+$BP147*Assembly!T$21+$BQ147*Assembly!T$22+$BR147*Assembly!T$23+$BS147*Assembly!T$24</f>
        <v>#VALUE!</v>
      </c>
      <c r="CN147" s="203" t="e">
        <f>$AY147*Assembly!U$4+$AZ147*Assembly!U$5+$BA147*Assembly!U$6+$BB147*Assembly!U$7+$BC147*Assembly!U$8+$BD147*Assembly!U$9+$BE147*Assembly!U$10+$BF147*Assembly!U$11+$BG147*Assembly!U$12+$BH147*Assembly!U$13+$BI147*Assembly!U$14+$BJ147*Assembly!U$15+$BK147*Assembly!U$16+$BL147*Assembly!U$17+$BM147*Assembly!U$18+$BN147*Assembly!U$19+$BO147*Assembly!U$20+$BP147*Assembly!U$21+$BQ147*Assembly!U$22+$BR147*Assembly!U$23+$BS147*Assembly!U$24</f>
        <v>#VALUE!</v>
      </c>
      <c r="CO147" s="208" t="e">
        <f>$AY147*Assembly!V$4+$AZ147*Assembly!V$5+$BA147*Assembly!V$6+$BB147*Assembly!V$7+$BC147*Assembly!V$8+$BD147*Assembly!V$9+$BE147*Assembly!V$10+$BF147*Assembly!V$11+$BG147*Assembly!V$12+$BH147*Assembly!V$13+$BI147*Assembly!V$14+$BJ147*Assembly!V$15+$BK147*Assembly!V$16+$BL147*Assembly!V$17+$BM147*Assembly!V$18+$BN147*Assembly!V$19+$BO147*Assembly!V$20+$BP147*Assembly!V$21+$BQ147*Assembly!V$22+$BR147*Assembly!V$23+$BS147*Assembly!V$24</f>
        <v>#VALUE!</v>
      </c>
      <c r="CP147" s="208" t="e">
        <f>CF147*Refining!$F$3</f>
        <v>#VALUE!</v>
      </c>
      <c r="CQ147" s="208" t="e">
        <f>CG147*Refining!$F$4</f>
        <v>#VALUE!</v>
      </c>
      <c r="CR147" s="208" t="e">
        <f>CH147*Refining!$F$5</f>
        <v>#VALUE!</v>
      </c>
      <c r="CS147" s="208" t="e">
        <f>CI147*Refining!$F$6</f>
        <v>#VALUE!</v>
      </c>
      <c r="CT147" s="208" t="e">
        <f>CJ147*Refining!$F$7</f>
        <v>#VALUE!</v>
      </c>
      <c r="CU147" s="208" t="e">
        <f>CK147*Refining!$F$8</f>
        <v>#VALUE!</v>
      </c>
      <c r="CV147" s="208" t="e">
        <f>CL147*Refining!$F$9</f>
        <v>#VALUE!</v>
      </c>
      <c r="CW147" s="208" t="e">
        <f>CM147*Refining!$F$10</f>
        <v>#VALUE!</v>
      </c>
      <c r="CX147" s="208" t="e">
        <f>CN147*Refining!$F$11</f>
        <v>#VALUE!</v>
      </c>
      <c r="CY147" s="208" t="e">
        <f>CO147*Refining!$F$12</f>
        <v>#VALUE!</v>
      </c>
      <c r="CZ147" s="190" t="e">
        <f t="shared" ref="CZ147:DS147" si="595">IF(CF147 = 0, "", CF147)</f>
        <v>#VALUE!</v>
      </c>
      <c r="DA147" s="197" t="e">
        <f t="shared" si="595"/>
        <v>#VALUE!</v>
      </c>
      <c r="DB147" s="197" t="e">
        <f t="shared" si="595"/>
        <v>#VALUE!</v>
      </c>
      <c r="DC147" s="191" t="e">
        <f t="shared" si="595"/>
        <v>#VALUE!</v>
      </c>
      <c r="DD147" s="193" t="e">
        <f t="shared" si="595"/>
        <v>#VALUE!</v>
      </c>
      <c r="DE147" s="197" t="e">
        <f t="shared" si="595"/>
        <v>#VALUE!</v>
      </c>
      <c r="DF147" s="193" t="e">
        <f t="shared" si="595"/>
        <v>#VALUE!</v>
      </c>
      <c r="DG147" s="193" t="e">
        <f t="shared" si="595"/>
        <v>#VALUE!</v>
      </c>
      <c r="DH147" s="191" t="e">
        <f t="shared" si="595"/>
        <v>#VALUE!</v>
      </c>
      <c r="DI147" s="195" t="e">
        <f t="shared" si="595"/>
        <v>#VALUE!</v>
      </c>
      <c r="DJ147" s="190" t="e">
        <f t="shared" si="595"/>
        <v>#VALUE!</v>
      </c>
      <c r="DK147" s="197" t="e">
        <f t="shared" si="595"/>
        <v>#VALUE!</v>
      </c>
      <c r="DL147" s="197" t="e">
        <f t="shared" si="595"/>
        <v>#VALUE!</v>
      </c>
      <c r="DM147" s="191" t="e">
        <f t="shared" si="595"/>
        <v>#VALUE!</v>
      </c>
      <c r="DN147" s="193" t="e">
        <f t="shared" si="595"/>
        <v>#VALUE!</v>
      </c>
      <c r="DO147" s="197" t="e">
        <f t="shared" si="595"/>
        <v>#VALUE!</v>
      </c>
      <c r="DP147" s="197" t="e">
        <f t="shared" si="595"/>
        <v>#VALUE!</v>
      </c>
      <c r="DQ147" s="191" t="e">
        <f t="shared" si="595"/>
        <v>#VALUE!</v>
      </c>
      <c r="DR147" s="191" t="e">
        <f t="shared" si="595"/>
        <v>#VALUE!</v>
      </c>
      <c r="DS147" s="195" t="e">
        <f t="shared" si="595"/>
        <v>#VALUE!</v>
      </c>
      <c r="DT147" s="190" t="e">
        <f t="shared" si="11"/>
        <v>#VALUE!</v>
      </c>
      <c r="DU147" s="197" t="e">
        <f t="shared" si="12"/>
        <v>#VALUE!</v>
      </c>
      <c r="DV147" s="165" t="e">
        <f>CZ147*'Ores &amp; Ingots'!$C$3+DA147*'Ores &amp; Ingots'!$C$4+DB147*'Ores &amp; Ingots'!$C$5+DC147*'Ores &amp; Ingots'!$C$6+DD147*'Ores &amp; Ingots'!$C$7+DE147*'Ores &amp; Ingots'!$C$8+DF147*'Ores &amp; Ingots'!$C$9+DG147*'Ores &amp; Ingots'!$C$10+DH147*'Ores &amp; Ingots'!$C$11+DI147*'Ores &amp; Ingots'!$C$12</f>
        <v>#VALUE!</v>
      </c>
      <c r="DW147" s="165" t="e">
        <f>DJ147*'Ores &amp; Ingots'!$B$3+DK147*'Ores &amp; Ingots'!$B$4+DL147*'Ores &amp; Ingots'!$B$5+DM147*'Ores &amp; Ingots'!$B$6+DN147*'Ores &amp; Ingots'!$B$7+DO147*'Ores &amp; Ingots'!$B$8+DP147*'Ores &amp; Ingots'!$B$9+DQ147*'Ores &amp; Ingots'!$B$10+DR147*'Ores &amp; Ingots'!$B$11+DS147*'Ores &amp; Ingots'!$B$12</f>
        <v>#VALUE!</v>
      </c>
      <c r="DX147" s="197" t="e">
        <f>CZ147*Refining!$G$3+DA147*Refining!$G$4+DB147*Refining!$G$5+DC147*Refining!$G$6+DD147*Refining!$G$7+DE147*Refining!$G$8+DF147*Refining!$G$9+DG147*Refining!$G$10+DH147*Refining!$G$11+DI147*Refining!$G$12</f>
        <v>#VALUE!</v>
      </c>
      <c r="DY147" s="197" t="e">
        <f t="shared" si="13"/>
        <v>#VALUE!</v>
      </c>
      <c r="DZ147" s="199" t="e">
        <f t="shared" si="14"/>
        <v>#VALUE!</v>
      </c>
      <c r="EA147" s="190" t="e">
        <f t="shared" si="15"/>
        <v>#VALUE!</v>
      </c>
      <c r="EB147" s="200" t="e">
        <f t="shared" ref="EB147:EC147" si="596">EA147/60</f>
        <v>#VALUE!</v>
      </c>
      <c r="EC147" s="200" t="e">
        <f t="shared" si="596"/>
        <v>#VALUE!</v>
      </c>
      <c r="ED147" s="190" t="e">
        <f t="shared" si="17"/>
        <v>#VALUE!</v>
      </c>
      <c r="EE147" s="200" t="e">
        <f t="shared" ref="EE147:EF147" si="597">ED147/1000</f>
        <v>#VALUE!</v>
      </c>
      <c r="EF147" s="201" t="e">
        <f t="shared" si="597"/>
        <v>#VALUE!</v>
      </c>
      <c r="EG147" s="136" t="e">
        <f t="shared" si="19"/>
        <v>#VALUE!</v>
      </c>
      <c r="EH147" s="138" t="e">
        <f t="shared" si="20"/>
        <v>#VALUE!</v>
      </c>
      <c r="EI147" s="133">
        <v>2508</v>
      </c>
    </row>
    <row r="148" spans="1:139" ht="12.75" x14ac:dyDescent="0.2">
      <c r="A148" s="864"/>
      <c r="B148" s="135" t="s">
        <v>361</v>
      </c>
      <c r="C148" s="137" t="s">
        <v>156</v>
      </c>
      <c r="D148" s="137">
        <v>1</v>
      </c>
      <c r="E148" s="137">
        <v>1</v>
      </c>
      <c r="F148" s="137">
        <v>1</v>
      </c>
      <c r="G148" s="141">
        <f t="shared" si="0"/>
        <v>15.625</v>
      </c>
      <c r="H148" s="142">
        <v>15</v>
      </c>
      <c r="I148" s="142">
        <v>15</v>
      </c>
      <c r="J148" s="144">
        <f>H148/Main!$D$9</f>
        <v>3</v>
      </c>
      <c r="K148" s="144">
        <f>I148/Main!$D$10</f>
        <v>7.5</v>
      </c>
      <c r="L148" s="144">
        <f t="shared" si="1"/>
        <v>2.5</v>
      </c>
      <c r="M148" s="144">
        <v>1</v>
      </c>
      <c r="N148" s="147"/>
      <c r="O148" s="294"/>
      <c r="P148" s="150"/>
      <c r="Q148" s="153"/>
      <c r="R148" s="150"/>
      <c r="S148" s="155"/>
      <c r="T148" s="155"/>
      <c r="U148" s="150"/>
      <c r="V148" s="150"/>
      <c r="W148" s="155"/>
      <c r="X148" s="155"/>
      <c r="Y148" s="150"/>
      <c r="Z148" s="150"/>
      <c r="AA148" s="153" t="s">
        <v>240</v>
      </c>
      <c r="AB148" s="153" t="s">
        <v>220</v>
      </c>
      <c r="AC148" s="370" t="s">
        <v>220</v>
      </c>
      <c r="AD148" s="165">
        <v>0</v>
      </c>
      <c r="AE148" s="165">
        <v>20</v>
      </c>
      <c r="AF148" s="165">
        <v>0</v>
      </c>
      <c r="AG148" s="165">
        <v>0</v>
      </c>
      <c r="AH148" s="171">
        <v>20</v>
      </c>
      <c r="AI148" s="165">
        <v>0</v>
      </c>
      <c r="AJ148" s="165">
        <v>0</v>
      </c>
      <c r="AK148" s="165">
        <v>0</v>
      </c>
      <c r="AL148" s="165">
        <v>0</v>
      </c>
      <c r="AM148" s="165">
        <v>0</v>
      </c>
      <c r="AN148" s="165">
        <v>0</v>
      </c>
      <c r="AO148" s="165">
        <v>0</v>
      </c>
      <c r="AP148" s="165">
        <v>0</v>
      </c>
      <c r="AQ148" s="165">
        <v>0</v>
      </c>
      <c r="AR148" s="165">
        <v>0</v>
      </c>
      <c r="AS148" s="165">
        <v>0</v>
      </c>
      <c r="AT148" s="165">
        <v>0</v>
      </c>
      <c r="AU148" s="165">
        <v>0</v>
      </c>
      <c r="AV148" s="165">
        <v>0</v>
      </c>
      <c r="AW148" s="165">
        <v>0</v>
      </c>
      <c r="AX148" s="165">
        <v>0</v>
      </c>
      <c r="AY148" s="162" t="str">
        <f t="shared" ref="AY148:BS148" si="598">IF(AD148 = 0, "", AD148)</f>
        <v/>
      </c>
      <c r="AZ148" s="165">
        <f t="shared" si="598"/>
        <v>20</v>
      </c>
      <c r="BA148" s="163" t="str">
        <f t="shared" si="598"/>
        <v/>
      </c>
      <c r="BB148" s="163" t="str">
        <f t="shared" si="598"/>
        <v/>
      </c>
      <c r="BC148" s="171">
        <f t="shared" si="598"/>
        <v>20</v>
      </c>
      <c r="BD148" s="163" t="str">
        <f t="shared" si="598"/>
        <v/>
      </c>
      <c r="BE148" s="163" t="str">
        <f t="shared" si="598"/>
        <v/>
      </c>
      <c r="BF148" s="163" t="str">
        <f t="shared" si="598"/>
        <v/>
      </c>
      <c r="BG148" s="163" t="str">
        <f t="shared" si="598"/>
        <v/>
      </c>
      <c r="BH148" s="163" t="str">
        <f t="shared" si="598"/>
        <v/>
      </c>
      <c r="BI148" s="163" t="str">
        <f t="shared" si="598"/>
        <v/>
      </c>
      <c r="BJ148" s="163" t="str">
        <f t="shared" si="598"/>
        <v/>
      </c>
      <c r="BK148" s="163" t="str">
        <f t="shared" si="598"/>
        <v/>
      </c>
      <c r="BL148" s="163" t="str">
        <f t="shared" si="598"/>
        <v/>
      </c>
      <c r="BM148" s="163" t="str">
        <f t="shared" si="598"/>
        <v/>
      </c>
      <c r="BN148" s="163" t="str">
        <f t="shared" si="598"/>
        <v/>
      </c>
      <c r="BO148" s="163" t="str">
        <f t="shared" si="598"/>
        <v/>
      </c>
      <c r="BP148" s="163" t="str">
        <f t="shared" si="598"/>
        <v/>
      </c>
      <c r="BQ148" s="163" t="str">
        <f t="shared" si="598"/>
        <v/>
      </c>
      <c r="BR148" s="163" t="str">
        <f t="shared" si="598"/>
        <v/>
      </c>
      <c r="BS148" s="173" t="str">
        <f t="shared" si="598"/>
        <v/>
      </c>
      <c r="BT148" s="175" t="e">
        <f>$AY148*Assembly!Z$4+$AZ148*Assembly!Z$5+$BA148*Assembly!Z$6+$BB148*Assembly!Z$7+$BC148*Assembly!Z$8+$BD148*Assembly!Z$9+$BE148*Assembly!Z$10+$BF148*Assembly!Z$11+$BG148*Assembly!Z$12+$BH148*Assembly!Z$13+$BI148*Assembly!Z$14+$BJ148*Assembly!Z$15+$BK148*Assembly!Z$16+$BL148*Assembly!Z$17+$BM148*Assembly!Z$18+$BN148*Assembly!Z$19+$BO148*Assembly!Z$20+$BP148*Assembly!Z$21+$BQ148*Assembly!Z$22+$BR148*Assembly!Z$23+$BS148*Assembly!Z$24</f>
        <v>#VALUE!</v>
      </c>
      <c r="BU148" s="165" t="e">
        <f t="shared" si="3"/>
        <v>#VALUE!</v>
      </c>
      <c r="BV148" s="176"/>
      <c r="BW148" s="165" t="e">
        <f>$AY148*Assembly!AD$4+$AZ148*Assembly!AD$5+$BA148*Assembly!AD$6+$BB148*Assembly!AD$7+$BC148*Assembly!AD$8+$BD148*Assembly!AD$9+$BE148*Assembly!AD$10+$BF148*Assembly!AD$11+$BG148*Assembly!AD$12+$BH148*Assembly!AD$13+$BI148*Assembly!AD$14+$BJ148*Assembly!AD$15+$BK148*Assembly!AD$16+$BL148*Assembly!AD$17+$BM148*Assembly!AD$18+$BN148*Assembly!AD$19+$BO148*Assembly!AD$20+$BP148*Assembly!AD$21+$BQ148*Assembly!AD$22+$BR148*Assembly!AD$23+$BS148*Assembly!AD$24</f>
        <v>#VALUE!</v>
      </c>
      <c r="BX148" s="180" t="e">
        <f t="shared" si="4"/>
        <v>#VALUE!</v>
      </c>
      <c r="BY148" s="181" t="e">
        <f t="shared" si="5"/>
        <v>#VALUE!</v>
      </c>
      <c r="BZ148" s="182" t="e">
        <f t="shared" si="6"/>
        <v>#VALUE!</v>
      </c>
      <c r="CA148" s="181" t="e">
        <f t="shared" si="7"/>
        <v>#VALUE!</v>
      </c>
      <c r="CB148" s="165" t="e">
        <f>$AY148*Assembly!Y$4+$AZ148*Assembly!Y$5+$BA148*Assembly!Y$6+$BB148*Assembly!Y$7+$BC148*Assembly!Y$8+$BD148*Assembly!Y$9+$BE148*Assembly!Y$10+$BF148*Assembly!Y$11+$BG148*Assembly!Y$12+$BH148*Assembly!Y$13+$BI148*Assembly!Y$14+$BJ148*Assembly!Y$15+$BK148*Assembly!Y$16+$BL148*Assembly!Y$17+$BM148*Assembly!Y$18+$BN148*Assembly!Y$19+$BO148*Assembly!Y$20+$BP148*Assembly!Y$21+$BQ148*Assembly!Y$22+$BR148*Assembly!Y$23+$BS148*Assembly!Y$24</f>
        <v>#VALUE!</v>
      </c>
      <c r="CC148" s="165" t="e">
        <f t="shared" si="8"/>
        <v>#VALUE!</v>
      </c>
      <c r="CD148" s="136" t="e">
        <f t="shared" si="9"/>
        <v>#VALUE!</v>
      </c>
      <c r="CE148" s="184" t="e">
        <f>$AY148*Assembly!AC$4+$AZ148*Assembly!AC$5+$BA148*Assembly!AC$6+$BB148*Assembly!AC$7+$BC148*Assembly!AC$8+$BD148*Assembly!AC$9+$BE148*Assembly!AC$10+$BF148*Assembly!AC$11+$BG148*Assembly!AC$12+$BH148*Assembly!AC$13+$BI148*Assembly!AC$14+$BJ148*Assembly!AC$15+$BK148*Assembly!AC$16+$BL148*Assembly!AC$17+$BM148*Assembly!AC$18+$BN148*Assembly!AC$19+$BO148*Assembly!AC$20+$BP148*Assembly!AC$21+$BQ148*Assembly!AC$22+$BR148*Assembly!AC$23+$BS148*Assembly!AC$24</f>
        <v>#VALUE!</v>
      </c>
      <c r="CF148" s="153" t="e">
        <f>$AY148*Assembly!M$4+$AZ148*Assembly!M$5+$BA148*Assembly!M$6+$BB148*Assembly!M$7+$BC148*Assembly!M$8+$BD148*Assembly!M$9+$BE148*Assembly!M$10+$BF148*Assembly!M$11+$BG148*Assembly!M$12+$BH148*Assembly!M$13+$BI148*Assembly!M$14+$BJ148*Assembly!M$15+$BK148*Assembly!M$16+$BL148*Assembly!M$17+$BM148*Assembly!M$18+$BN148*Assembly!M$19+$BO148*Assembly!M$20+$BP148*Assembly!M$21+$BQ148*Assembly!M$22+$BR148*Assembly!M$23+$BS148*Assembly!M$24</f>
        <v>#VALUE!</v>
      </c>
      <c r="CG148" s="153" t="e">
        <f>$AY148*Assembly!N$4+$AZ148*Assembly!N$5+$BA148*Assembly!N$6+$BB148*Assembly!N$7+$BC148*Assembly!N$8+$BD148*Assembly!N$9+$BE148*Assembly!N$10+$BF148*Assembly!N$11+$BG148*Assembly!N$12+$BH148*Assembly!N$13+$BI148*Assembly!N$14+$BJ148*Assembly!N$15+$BK148*Assembly!N$16+$BL148*Assembly!N$17+$BM148*Assembly!N$18+$BN148*Assembly!N$19+$BO148*Assembly!N$20+$BP148*Assembly!N$21+$BQ148*Assembly!N$22+$BR148*Assembly!N$23+$BS148*Assembly!N$24</f>
        <v>#VALUE!</v>
      </c>
      <c r="CH148" s="153" t="e">
        <f>$AY148*Assembly!O$4+$AZ148*Assembly!O$5+$BA148*Assembly!O$6+$BB148*Assembly!O$7+$BC148*Assembly!O$8+$BD148*Assembly!O$9+$BE148*Assembly!O$10+$BF148*Assembly!O$11+$BG148*Assembly!O$12+$BH148*Assembly!O$13+$BI148*Assembly!O$14+$BJ148*Assembly!O$15+$BK148*Assembly!O$16+$BL148*Assembly!O$17+$BM148*Assembly!O$18+$BN148*Assembly!O$19+$BO148*Assembly!O$20+$BP148*Assembly!O$21+$BQ148*Assembly!O$22+$BR148*Assembly!O$23+$BS148*Assembly!O$24</f>
        <v>#VALUE!</v>
      </c>
      <c r="CI148" s="142" t="e">
        <f>$AY148*Assembly!P$4+$AZ148*Assembly!P$5+$BA148*Assembly!P$6+$BB148*Assembly!P$7+$BC148*Assembly!P$8+$BD148*Assembly!P$9+$BE148*Assembly!P$10+$BF148*Assembly!P$11+$BG148*Assembly!P$12+$BH148*Assembly!P$13+$BI148*Assembly!P$14+$BJ148*Assembly!P$15+$BK148*Assembly!P$16+$BL148*Assembly!P$17+$BM148*Assembly!P$18+$BN148*Assembly!P$19+$BO148*Assembly!P$20+$BP148*Assembly!P$21+$BQ148*Assembly!P$22+$BR148*Assembly!P$23+$BS148*Assembly!P$24</f>
        <v>#VALUE!</v>
      </c>
      <c r="CJ148" s="142" t="e">
        <f>$AY148*Assembly!Q$4+$AZ148*Assembly!Q$5+$BA148*Assembly!Q$6+$BB148*Assembly!Q$7+$BC148*Assembly!Q$8+$BD148*Assembly!Q$9+$BE148*Assembly!Q$10+$BF148*Assembly!Q$11+$BG148*Assembly!Q$12+$BH148*Assembly!Q$13+$BI148*Assembly!Q$14+$BJ148*Assembly!Q$15+$BK148*Assembly!Q$16+$BL148*Assembly!Q$17+$BM148*Assembly!Q$18+$BN148*Assembly!Q$19+$BO148*Assembly!Q$20+$BP148*Assembly!Q$21+$BQ148*Assembly!Q$22+$BR148*Assembly!Q$23+$BS148*Assembly!Q$24</f>
        <v>#VALUE!</v>
      </c>
      <c r="CK148" s="153" t="e">
        <f>$AY148*Assembly!R$4+$AZ148*Assembly!R$5+$BA148*Assembly!R$6+$BB148*Assembly!R$7+$BC148*Assembly!R$8+$BD148*Assembly!R$9+$BE148*Assembly!R$10+$BF148*Assembly!R$11+$BG148*Assembly!R$12+$BH148*Assembly!R$13+$BI148*Assembly!R$14+$BJ148*Assembly!R$15+$BK148*Assembly!R$16+$BL148*Assembly!R$17+$BM148*Assembly!R$18+$BN148*Assembly!R$19+$BO148*Assembly!R$20+$BP148*Assembly!R$21+$BQ148*Assembly!R$22+$BR148*Assembly!R$23+$BS148*Assembly!R$24</f>
        <v>#VALUE!</v>
      </c>
      <c r="CL148" s="142" t="e">
        <f>$AY148*Assembly!S$4+$AZ148*Assembly!S$5+$BA148*Assembly!S$6+$BB148*Assembly!S$7+$BC148*Assembly!S$8+$BD148*Assembly!S$9+$BE148*Assembly!S$10+$BF148*Assembly!S$11+$BG148*Assembly!S$12+$BH148*Assembly!S$13+$BI148*Assembly!S$14+$BJ148*Assembly!S$15+$BK148*Assembly!S$16+$BL148*Assembly!S$17+$BM148*Assembly!S$18+$BN148*Assembly!S$19+$BO148*Assembly!S$20+$BP148*Assembly!S$21+$BQ148*Assembly!S$22+$BR148*Assembly!S$23+$BS148*Assembly!S$24</f>
        <v>#VALUE!</v>
      </c>
      <c r="CM148" s="142" t="e">
        <f>$AY148*Assembly!T$4+$AZ148*Assembly!T$5+$BA148*Assembly!T$6+$BB148*Assembly!T$7+$BC148*Assembly!T$8+$BD148*Assembly!T$9+$BE148*Assembly!T$10+$BF148*Assembly!T$11+$BG148*Assembly!T$12+$BH148*Assembly!T$13+$BI148*Assembly!T$14+$BJ148*Assembly!T$15+$BK148*Assembly!T$16+$BL148*Assembly!T$17+$BM148*Assembly!T$18+$BN148*Assembly!T$19+$BO148*Assembly!T$20+$BP148*Assembly!T$21+$BQ148*Assembly!T$22+$BR148*Assembly!T$23+$BS148*Assembly!T$24</f>
        <v>#VALUE!</v>
      </c>
      <c r="CN148" s="142" t="e">
        <f>$AY148*Assembly!U$4+$AZ148*Assembly!U$5+$BA148*Assembly!U$6+$BB148*Assembly!U$7+$BC148*Assembly!U$8+$BD148*Assembly!U$9+$BE148*Assembly!U$10+$BF148*Assembly!U$11+$BG148*Assembly!U$12+$BH148*Assembly!U$13+$BI148*Assembly!U$14+$BJ148*Assembly!U$15+$BK148*Assembly!U$16+$BL148*Assembly!U$17+$BM148*Assembly!U$18+$BN148*Assembly!U$19+$BO148*Assembly!U$20+$BP148*Assembly!U$21+$BQ148*Assembly!U$22+$BR148*Assembly!U$23+$BS148*Assembly!U$24</f>
        <v>#VALUE!</v>
      </c>
      <c r="CO148" s="153" t="e">
        <f>$AY148*Assembly!V$4+$AZ148*Assembly!V$5+$BA148*Assembly!V$6+$BB148*Assembly!V$7+$BC148*Assembly!V$8+$BD148*Assembly!V$9+$BE148*Assembly!V$10+$BF148*Assembly!V$11+$BG148*Assembly!V$12+$BH148*Assembly!V$13+$BI148*Assembly!V$14+$BJ148*Assembly!V$15+$BK148*Assembly!V$16+$BL148*Assembly!V$17+$BM148*Assembly!V$18+$BN148*Assembly!V$19+$BO148*Assembly!V$20+$BP148*Assembly!V$21+$BQ148*Assembly!V$22+$BR148*Assembly!V$23+$BS148*Assembly!V$24</f>
        <v>#VALUE!</v>
      </c>
      <c r="CP148" s="153" t="e">
        <f>CF148*Refining!$F$3</f>
        <v>#VALUE!</v>
      </c>
      <c r="CQ148" s="153" t="e">
        <f>CG148*Refining!$F$4</f>
        <v>#VALUE!</v>
      </c>
      <c r="CR148" s="153" t="e">
        <f>CH148*Refining!$F$5</f>
        <v>#VALUE!</v>
      </c>
      <c r="CS148" s="153" t="e">
        <f>CI148*Refining!$F$6</f>
        <v>#VALUE!</v>
      </c>
      <c r="CT148" s="153" t="e">
        <f>CJ148*Refining!$F$7</f>
        <v>#VALUE!</v>
      </c>
      <c r="CU148" s="153" t="e">
        <f>CK148*Refining!$F$8</f>
        <v>#VALUE!</v>
      </c>
      <c r="CV148" s="153" t="e">
        <f>CL148*Refining!$F$9</f>
        <v>#VALUE!</v>
      </c>
      <c r="CW148" s="153" t="e">
        <f>CM148*Refining!$F$10</f>
        <v>#VALUE!</v>
      </c>
      <c r="CX148" s="153" t="e">
        <f>CN148*Refining!$F$11</f>
        <v>#VALUE!</v>
      </c>
      <c r="CY148" s="153" t="e">
        <f>CO148*Refining!$F$12</f>
        <v>#VALUE!</v>
      </c>
      <c r="CZ148" s="190" t="e">
        <f t="shared" ref="CZ148:DS148" si="599">IF(CF148 = 0, "", CF148)</f>
        <v>#VALUE!</v>
      </c>
      <c r="DA148" s="191" t="e">
        <f t="shared" si="599"/>
        <v>#VALUE!</v>
      </c>
      <c r="DB148" s="191" t="e">
        <f t="shared" si="599"/>
        <v>#VALUE!</v>
      </c>
      <c r="DC148" s="191" t="e">
        <f t="shared" si="599"/>
        <v>#VALUE!</v>
      </c>
      <c r="DD148" s="193" t="e">
        <f t="shared" si="599"/>
        <v>#VALUE!</v>
      </c>
      <c r="DE148" s="191" t="e">
        <f t="shared" si="599"/>
        <v>#VALUE!</v>
      </c>
      <c r="DF148" s="193" t="e">
        <f t="shared" si="599"/>
        <v>#VALUE!</v>
      </c>
      <c r="DG148" s="193" t="e">
        <f t="shared" si="599"/>
        <v>#VALUE!</v>
      </c>
      <c r="DH148" s="191" t="e">
        <f t="shared" si="599"/>
        <v>#VALUE!</v>
      </c>
      <c r="DI148" s="195" t="e">
        <f t="shared" si="599"/>
        <v>#VALUE!</v>
      </c>
      <c r="DJ148" s="190" t="e">
        <f t="shared" si="599"/>
        <v>#VALUE!</v>
      </c>
      <c r="DK148" s="191" t="e">
        <f t="shared" si="599"/>
        <v>#VALUE!</v>
      </c>
      <c r="DL148" s="191" t="e">
        <f t="shared" si="599"/>
        <v>#VALUE!</v>
      </c>
      <c r="DM148" s="191" t="e">
        <f t="shared" si="599"/>
        <v>#VALUE!</v>
      </c>
      <c r="DN148" s="193" t="e">
        <f t="shared" si="599"/>
        <v>#VALUE!</v>
      </c>
      <c r="DO148" s="191" t="e">
        <f t="shared" si="599"/>
        <v>#VALUE!</v>
      </c>
      <c r="DP148" s="191" t="e">
        <f t="shared" si="599"/>
        <v>#VALUE!</v>
      </c>
      <c r="DQ148" s="191" t="e">
        <f t="shared" si="599"/>
        <v>#VALUE!</v>
      </c>
      <c r="DR148" s="191" t="e">
        <f t="shared" si="599"/>
        <v>#VALUE!</v>
      </c>
      <c r="DS148" s="195" t="e">
        <f t="shared" si="599"/>
        <v>#VALUE!</v>
      </c>
      <c r="DT148" s="190" t="e">
        <f t="shared" si="11"/>
        <v>#VALUE!</v>
      </c>
      <c r="DU148" s="197" t="e">
        <f t="shared" si="12"/>
        <v>#VALUE!</v>
      </c>
      <c r="DV148" s="165" t="e">
        <f>CZ148*'Ores &amp; Ingots'!$C$3+DA148*'Ores &amp; Ingots'!$C$4+DB148*'Ores &amp; Ingots'!$C$5+DC148*'Ores &amp; Ingots'!$C$6+DD148*'Ores &amp; Ingots'!$C$7+DE148*'Ores &amp; Ingots'!$C$8+DF148*'Ores &amp; Ingots'!$C$9+DG148*'Ores &amp; Ingots'!$C$10+DH148*'Ores &amp; Ingots'!$C$11+DI148*'Ores &amp; Ingots'!$C$12</f>
        <v>#VALUE!</v>
      </c>
      <c r="DW148" s="165" t="e">
        <f>DJ148*'Ores &amp; Ingots'!$B$3+DK148*'Ores &amp; Ingots'!$B$4+DL148*'Ores &amp; Ingots'!$B$5+DM148*'Ores &amp; Ingots'!$B$6+DN148*'Ores &amp; Ingots'!$B$7+DO148*'Ores &amp; Ingots'!$B$8+DP148*'Ores &amp; Ingots'!$B$9+DQ148*'Ores &amp; Ingots'!$B$10+DR148*'Ores &amp; Ingots'!$B$11+DS148*'Ores &amp; Ingots'!$B$12</f>
        <v>#VALUE!</v>
      </c>
      <c r="DX148" s="197" t="e">
        <f>CZ148*Refining!$G$3+DA148*Refining!$G$4+DB148*Refining!$G$5+DC148*Refining!$G$6+DD148*Refining!$G$7+DE148*Refining!$G$8+DF148*Refining!$G$9+DG148*Refining!$G$10+DH148*Refining!$G$11+DI148*Refining!$G$12</f>
        <v>#VALUE!</v>
      </c>
      <c r="DY148" s="197" t="e">
        <f t="shared" si="13"/>
        <v>#VALUE!</v>
      </c>
      <c r="DZ148" s="199" t="e">
        <f t="shared" si="14"/>
        <v>#VALUE!</v>
      </c>
      <c r="EA148" s="190" t="e">
        <f t="shared" si="15"/>
        <v>#VALUE!</v>
      </c>
      <c r="EB148" s="200" t="e">
        <f t="shared" ref="EB148:EC148" si="600">EA148/60</f>
        <v>#VALUE!</v>
      </c>
      <c r="EC148" s="200" t="e">
        <f t="shared" si="600"/>
        <v>#VALUE!</v>
      </c>
      <c r="ED148" s="190" t="e">
        <f t="shared" si="17"/>
        <v>#VALUE!</v>
      </c>
      <c r="EE148" s="200" t="e">
        <f t="shared" ref="EE148:EF148" si="601">ED148/1000</f>
        <v>#VALUE!</v>
      </c>
      <c r="EF148" s="201" t="e">
        <f t="shared" si="601"/>
        <v>#VALUE!</v>
      </c>
      <c r="EG148" s="136" t="e">
        <f t="shared" si="19"/>
        <v>#VALUE!</v>
      </c>
      <c r="EH148" s="138" t="e">
        <f t="shared" si="20"/>
        <v>#VALUE!</v>
      </c>
      <c r="EI148" s="133">
        <v>504</v>
      </c>
    </row>
    <row r="149" spans="1:139" ht="12.75" x14ac:dyDescent="0.2">
      <c r="A149" s="864"/>
      <c r="B149" s="135" t="s">
        <v>361</v>
      </c>
      <c r="C149" s="137" t="s">
        <v>155</v>
      </c>
      <c r="D149" s="137">
        <v>3</v>
      </c>
      <c r="E149" s="137">
        <v>3</v>
      </c>
      <c r="F149" s="137">
        <v>3</v>
      </c>
      <c r="G149" s="202">
        <f t="shared" si="0"/>
        <v>3.375</v>
      </c>
      <c r="H149" s="203">
        <v>15</v>
      </c>
      <c r="I149" s="203">
        <v>15</v>
      </c>
      <c r="J149" s="204">
        <f>H149/Main!$D$9</f>
        <v>3</v>
      </c>
      <c r="K149" s="204">
        <f>I149/Main!$D$10</f>
        <v>7.5</v>
      </c>
      <c r="L149" s="204">
        <f t="shared" si="1"/>
        <v>2.5</v>
      </c>
      <c r="M149" s="204">
        <v>1</v>
      </c>
      <c r="N149" s="205"/>
      <c r="O149" s="296"/>
      <c r="P149" s="207"/>
      <c r="Q149" s="208"/>
      <c r="R149" s="207"/>
      <c r="S149" s="209"/>
      <c r="T149" s="209"/>
      <c r="U149" s="207"/>
      <c r="V149" s="207"/>
      <c r="W149" s="401"/>
      <c r="X149" s="209"/>
      <c r="Y149" s="207"/>
      <c r="Z149" s="207"/>
      <c r="AA149" s="208" t="s">
        <v>240</v>
      </c>
      <c r="AB149" s="208" t="s">
        <v>220</v>
      </c>
      <c r="AC149" s="402"/>
      <c r="AD149" s="165">
        <v>0</v>
      </c>
      <c r="AE149" s="165">
        <v>20</v>
      </c>
      <c r="AF149" s="165">
        <v>0</v>
      </c>
      <c r="AG149" s="165">
        <v>0</v>
      </c>
      <c r="AH149" s="171">
        <v>20</v>
      </c>
      <c r="AI149" s="165">
        <v>0</v>
      </c>
      <c r="AJ149" s="165">
        <v>0</v>
      </c>
      <c r="AK149" s="165">
        <v>0</v>
      </c>
      <c r="AL149" s="165">
        <v>0</v>
      </c>
      <c r="AM149" s="165">
        <v>0</v>
      </c>
      <c r="AN149" s="165">
        <v>0</v>
      </c>
      <c r="AO149" s="165">
        <v>0</v>
      </c>
      <c r="AP149" s="165">
        <v>0</v>
      </c>
      <c r="AQ149" s="165">
        <v>0</v>
      </c>
      <c r="AR149" s="165">
        <v>0</v>
      </c>
      <c r="AS149" s="165">
        <v>0</v>
      </c>
      <c r="AT149" s="165">
        <v>0</v>
      </c>
      <c r="AU149" s="165">
        <v>0</v>
      </c>
      <c r="AV149" s="165">
        <v>0</v>
      </c>
      <c r="AW149" s="165">
        <v>0</v>
      </c>
      <c r="AX149" s="165">
        <v>0</v>
      </c>
      <c r="AY149" s="162" t="str">
        <f t="shared" ref="AY149:BS149" si="602">IF(AD149 = 0, "", AD149)</f>
        <v/>
      </c>
      <c r="AZ149" s="165">
        <f t="shared" si="602"/>
        <v>20</v>
      </c>
      <c r="BA149" s="163" t="str">
        <f t="shared" si="602"/>
        <v/>
      </c>
      <c r="BB149" s="163" t="str">
        <f t="shared" si="602"/>
        <v/>
      </c>
      <c r="BC149" s="171">
        <f t="shared" si="602"/>
        <v>20</v>
      </c>
      <c r="BD149" s="163" t="str">
        <f t="shared" si="602"/>
        <v/>
      </c>
      <c r="BE149" s="163" t="str">
        <f t="shared" si="602"/>
        <v/>
      </c>
      <c r="BF149" s="163" t="str">
        <f t="shared" si="602"/>
        <v/>
      </c>
      <c r="BG149" s="163" t="str">
        <f t="shared" si="602"/>
        <v/>
      </c>
      <c r="BH149" s="163" t="str">
        <f t="shared" si="602"/>
        <v/>
      </c>
      <c r="BI149" s="163" t="str">
        <f t="shared" si="602"/>
        <v/>
      </c>
      <c r="BJ149" s="163" t="str">
        <f t="shared" si="602"/>
        <v/>
      </c>
      <c r="BK149" s="163" t="str">
        <f t="shared" si="602"/>
        <v/>
      </c>
      <c r="BL149" s="163" t="str">
        <f t="shared" si="602"/>
        <v/>
      </c>
      <c r="BM149" s="163" t="str">
        <f t="shared" si="602"/>
        <v/>
      </c>
      <c r="BN149" s="163" t="str">
        <f t="shared" si="602"/>
        <v/>
      </c>
      <c r="BO149" s="163" t="str">
        <f t="shared" si="602"/>
        <v/>
      </c>
      <c r="BP149" s="163" t="str">
        <f t="shared" si="602"/>
        <v/>
      </c>
      <c r="BQ149" s="163" t="str">
        <f t="shared" si="602"/>
        <v/>
      </c>
      <c r="BR149" s="163" t="str">
        <f t="shared" si="602"/>
        <v/>
      </c>
      <c r="BS149" s="173" t="str">
        <f t="shared" si="602"/>
        <v/>
      </c>
      <c r="BT149" s="175" t="e">
        <f>$AY149*Assembly!Z$4+$AZ149*Assembly!Z$5+$BA149*Assembly!Z$6+$BB149*Assembly!Z$7+$BC149*Assembly!Z$8+$BD149*Assembly!Z$9+$BE149*Assembly!Z$10+$BF149*Assembly!Z$11+$BG149*Assembly!Z$12+$BH149*Assembly!Z$13+$BI149*Assembly!Z$14+$BJ149*Assembly!Z$15+$BK149*Assembly!Z$16+$BL149*Assembly!Z$17+$BM149*Assembly!Z$18+$BN149*Assembly!Z$19+$BO149*Assembly!Z$20+$BP149*Assembly!Z$21+$BQ149*Assembly!Z$22+$BR149*Assembly!Z$23+$BS149*Assembly!Z$24</f>
        <v>#VALUE!</v>
      </c>
      <c r="BU149" s="165" t="e">
        <f t="shared" si="3"/>
        <v>#VALUE!</v>
      </c>
      <c r="BV149" s="176"/>
      <c r="BW149" s="165" t="e">
        <f>$AY149*Assembly!AD$4+$AZ149*Assembly!AD$5+$BA149*Assembly!AD$6+$BB149*Assembly!AD$7+$BC149*Assembly!AD$8+$BD149*Assembly!AD$9+$BE149*Assembly!AD$10+$BF149*Assembly!AD$11+$BG149*Assembly!AD$12+$BH149*Assembly!AD$13+$BI149*Assembly!AD$14+$BJ149*Assembly!AD$15+$BK149*Assembly!AD$16+$BL149*Assembly!AD$17+$BM149*Assembly!AD$18+$BN149*Assembly!AD$19+$BO149*Assembly!AD$20+$BP149*Assembly!AD$21+$BQ149*Assembly!AD$22+$BR149*Assembly!AD$23+$BS149*Assembly!AD$24</f>
        <v>#VALUE!</v>
      </c>
      <c r="BX149" s="180" t="e">
        <f t="shared" si="4"/>
        <v>#VALUE!</v>
      </c>
      <c r="BY149" s="181" t="e">
        <f t="shared" si="5"/>
        <v>#VALUE!</v>
      </c>
      <c r="BZ149" s="182" t="e">
        <f t="shared" si="6"/>
        <v>#VALUE!</v>
      </c>
      <c r="CA149" s="181" t="e">
        <f t="shared" si="7"/>
        <v>#VALUE!</v>
      </c>
      <c r="CB149" s="165" t="e">
        <f>$AY149*Assembly!Y$4+$AZ149*Assembly!Y$5+$BA149*Assembly!Y$6+$BB149*Assembly!Y$7+$BC149*Assembly!Y$8+$BD149*Assembly!Y$9+$BE149*Assembly!Y$10+$BF149*Assembly!Y$11+$BG149*Assembly!Y$12+$BH149*Assembly!Y$13+$BI149*Assembly!Y$14+$BJ149*Assembly!Y$15+$BK149*Assembly!Y$16+$BL149*Assembly!Y$17+$BM149*Assembly!Y$18+$BN149*Assembly!Y$19+$BO149*Assembly!Y$20+$BP149*Assembly!Y$21+$BQ149*Assembly!Y$22+$BR149*Assembly!Y$23+$BS149*Assembly!Y$24</f>
        <v>#VALUE!</v>
      </c>
      <c r="CC149" s="165" t="e">
        <f t="shared" si="8"/>
        <v>#VALUE!</v>
      </c>
      <c r="CD149" s="136" t="e">
        <f t="shared" si="9"/>
        <v>#VALUE!</v>
      </c>
      <c r="CE149" s="184" t="e">
        <f>$AY149*Assembly!AC$4+$AZ149*Assembly!AC$5+$BA149*Assembly!AC$6+$BB149*Assembly!AC$7+$BC149*Assembly!AC$8+$BD149*Assembly!AC$9+$BE149*Assembly!AC$10+$BF149*Assembly!AC$11+$BG149*Assembly!AC$12+$BH149*Assembly!AC$13+$BI149*Assembly!AC$14+$BJ149*Assembly!AC$15+$BK149*Assembly!AC$16+$BL149*Assembly!AC$17+$BM149*Assembly!AC$18+$BN149*Assembly!AC$19+$BO149*Assembly!AC$20+$BP149*Assembly!AC$21+$BQ149*Assembly!AC$22+$BR149*Assembly!AC$23+$BS149*Assembly!AC$24</f>
        <v>#VALUE!</v>
      </c>
      <c r="CF149" s="208" t="e">
        <f>$AY149*Assembly!M$4+$AZ149*Assembly!M$5+$BA149*Assembly!M$6+$BB149*Assembly!M$7+$BC149*Assembly!M$8+$BD149*Assembly!M$9+$BE149*Assembly!M$10+$BF149*Assembly!M$11+$BG149*Assembly!M$12+$BH149*Assembly!M$13+$BI149*Assembly!M$14+$BJ149*Assembly!M$15+$BK149*Assembly!M$16+$BL149*Assembly!M$17+$BM149*Assembly!M$18+$BN149*Assembly!M$19+$BO149*Assembly!M$20+$BP149*Assembly!M$21+$BQ149*Assembly!M$22+$BR149*Assembly!M$23+$BS149*Assembly!M$24</f>
        <v>#VALUE!</v>
      </c>
      <c r="CG149" s="208" t="e">
        <f>$AY149*Assembly!N$4+$AZ149*Assembly!N$5+$BA149*Assembly!N$6+$BB149*Assembly!N$7+$BC149*Assembly!N$8+$BD149*Assembly!N$9+$BE149*Assembly!N$10+$BF149*Assembly!N$11+$BG149*Assembly!N$12+$BH149*Assembly!N$13+$BI149*Assembly!N$14+$BJ149*Assembly!N$15+$BK149*Assembly!N$16+$BL149*Assembly!N$17+$BM149*Assembly!N$18+$BN149*Assembly!N$19+$BO149*Assembly!N$20+$BP149*Assembly!N$21+$BQ149*Assembly!N$22+$BR149*Assembly!N$23+$BS149*Assembly!N$24</f>
        <v>#VALUE!</v>
      </c>
      <c r="CH149" s="208" t="e">
        <f>$AY149*Assembly!O$4+$AZ149*Assembly!O$5+$BA149*Assembly!O$6+$BB149*Assembly!O$7+$BC149*Assembly!O$8+$BD149*Assembly!O$9+$BE149*Assembly!O$10+$BF149*Assembly!O$11+$BG149*Assembly!O$12+$BH149*Assembly!O$13+$BI149*Assembly!O$14+$BJ149*Assembly!O$15+$BK149*Assembly!O$16+$BL149*Assembly!O$17+$BM149*Assembly!O$18+$BN149*Assembly!O$19+$BO149*Assembly!O$20+$BP149*Assembly!O$21+$BQ149*Assembly!O$22+$BR149*Assembly!O$23+$BS149*Assembly!O$24</f>
        <v>#VALUE!</v>
      </c>
      <c r="CI149" s="203" t="e">
        <f>$AY149*Assembly!P$4+$AZ149*Assembly!P$5+$BA149*Assembly!P$6+$BB149*Assembly!P$7+$BC149*Assembly!P$8+$BD149*Assembly!P$9+$BE149*Assembly!P$10+$BF149*Assembly!P$11+$BG149*Assembly!P$12+$BH149*Assembly!P$13+$BI149*Assembly!P$14+$BJ149*Assembly!P$15+$BK149*Assembly!P$16+$BL149*Assembly!P$17+$BM149*Assembly!P$18+$BN149*Assembly!P$19+$BO149*Assembly!P$20+$BP149*Assembly!P$21+$BQ149*Assembly!P$22+$BR149*Assembly!P$23+$BS149*Assembly!P$24</f>
        <v>#VALUE!</v>
      </c>
      <c r="CJ149" s="203" t="e">
        <f>$AY149*Assembly!Q$4+$AZ149*Assembly!Q$5+$BA149*Assembly!Q$6+$BB149*Assembly!Q$7+$BC149*Assembly!Q$8+$BD149*Assembly!Q$9+$BE149*Assembly!Q$10+$BF149*Assembly!Q$11+$BG149*Assembly!Q$12+$BH149*Assembly!Q$13+$BI149*Assembly!Q$14+$BJ149*Assembly!Q$15+$BK149*Assembly!Q$16+$BL149*Assembly!Q$17+$BM149*Assembly!Q$18+$BN149*Assembly!Q$19+$BO149*Assembly!Q$20+$BP149*Assembly!Q$21+$BQ149*Assembly!Q$22+$BR149*Assembly!Q$23+$BS149*Assembly!Q$24</f>
        <v>#VALUE!</v>
      </c>
      <c r="CK149" s="208" t="e">
        <f>$AY149*Assembly!R$4+$AZ149*Assembly!R$5+$BA149*Assembly!R$6+$BB149*Assembly!R$7+$BC149*Assembly!R$8+$BD149*Assembly!R$9+$BE149*Assembly!R$10+$BF149*Assembly!R$11+$BG149*Assembly!R$12+$BH149*Assembly!R$13+$BI149*Assembly!R$14+$BJ149*Assembly!R$15+$BK149*Assembly!R$16+$BL149*Assembly!R$17+$BM149*Assembly!R$18+$BN149*Assembly!R$19+$BO149*Assembly!R$20+$BP149*Assembly!R$21+$BQ149*Assembly!R$22+$BR149*Assembly!R$23+$BS149*Assembly!R$24</f>
        <v>#VALUE!</v>
      </c>
      <c r="CL149" s="203" t="e">
        <f>$AY149*Assembly!S$4+$AZ149*Assembly!S$5+$BA149*Assembly!S$6+$BB149*Assembly!S$7+$BC149*Assembly!S$8+$BD149*Assembly!S$9+$BE149*Assembly!S$10+$BF149*Assembly!S$11+$BG149*Assembly!S$12+$BH149*Assembly!S$13+$BI149*Assembly!S$14+$BJ149*Assembly!S$15+$BK149*Assembly!S$16+$BL149*Assembly!S$17+$BM149*Assembly!S$18+$BN149*Assembly!S$19+$BO149*Assembly!S$20+$BP149*Assembly!S$21+$BQ149*Assembly!S$22+$BR149*Assembly!S$23+$BS149*Assembly!S$24</f>
        <v>#VALUE!</v>
      </c>
      <c r="CM149" s="203" t="e">
        <f>$AY149*Assembly!T$4+$AZ149*Assembly!T$5+$BA149*Assembly!T$6+$BB149*Assembly!T$7+$BC149*Assembly!T$8+$BD149*Assembly!T$9+$BE149*Assembly!T$10+$BF149*Assembly!T$11+$BG149*Assembly!T$12+$BH149*Assembly!T$13+$BI149*Assembly!T$14+$BJ149*Assembly!T$15+$BK149*Assembly!T$16+$BL149*Assembly!T$17+$BM149*Assembly!T$18+$BN149*Assembly!T$19+$BO149*Assembly!T$20+$BP149*Assembly!T$21+$BQ149*Assembly!T$22+$BR149*Assembly!T$23+$BS149*Assembly!T$24</f>
        <v>#VALUE!</v>
      </c>
      <c r="CN149" s="203" t="e">
        <f>$AY149*Assembly!U$4+$AZ149*Assembly!U$5+$BA149*Assembly!U$6+$BB149*Assembly!U$7+$BC149*Assembly!U$8+$BD149*Assembly!U$9+$BE149*Assembly!U$10+$BF149*Assembly!U$11+$BG149*Assembly!U$12+$BH149*Assembly!U$13+$BI149*Assembly!U$14+$BJ149*Assembly!U$15+$BK149*Assembly!U$16+$BL149*Assembly!U$17+$BM149*Assembly!U$18+$BN149*Assembly!U$19+$BO149*Assembly!U$20+$BP149*Assembly!U$21+$BQ149*Assembly!U$22+$BR149*Assembly!U$23+$BS149*Assembly!U$24</f>
        <v>#VALUE!</v>
      </c>
      <c r="CO149" s="208" t="e">
        <f>$AY149*Assembly!V$4+$AZ149*Assembly!V$5+$BA149*Assembly!V$6+$BB149*Assembly!V$7+$BC149*Assembly!V$8+$BD149*Assembly!V$9+$BE149*Assembly!V$10+$BF149*Assembly!V$11+$BG149*Assembly!V$12+$BH149*Assembly!V$13+$BI149*Assembly!V$14+$BJ149*Assembly!V$15+$BK149*Assembly!V$16+$BL149*Assembly!V$17+$BM149*Assembly!V$18+$BN149*Assembly!V$19+$BO149*Assembly!V$20+$BP149*Assembly!V$21+$BQ149*Assembly!V$22+$BR149*Assembly!V$23+$BS149*Assembly!V$24</f>
        <v>#VALUE!</v>
      </c>
      <c r="CP149" s="208" t="e">
        <f>CF149*Refining!$F$3</f>
        <v>#VALUE!</v>
      </c>
      <c r="CQ149" s="208" t="e">
        <f>CG149*Refining!$F$4</f>
        <v>#VALUE!</v>
      </c>
      <c r="CR149" s="208" t="e">
        <f>CH149*Refining!$F$5</f>
        <v>#VALUE!</v>
      </c>
      <c r="CS149" s="208" t="e">
        <f>CI149*Refining!$F$6</f>
        <v>#VALUE!</v>
      </c>
      <c r="CT149" s="208" t="e">
        <f>CJ149*Refining!$F$7</f>
        <v>#VALUE!</v>
      </c>
      <c r="CU149" s="208" t="e">
        <f>CK149*Refining!$F$8</f>
        <v>#VALUE!</v>
      </c>
      <c r="CV149" s="208" t="e">
        <f>CL149*Refining!$F$9</f>
        <v>#VALUE!</v>
      </c>
      <c r="CW149" s="208" t="e">
        <f>CM149*Refining!$F$10</f>
        <v>#VALUE!</v>
      </c>
      <c r="CX149" s="208" t="e">
        <f>CN149*Refining!$F$11</f>
        <v>#VALUE!</v>
      </c>
      <c r="CY149" s="208" t="e">
        <f>CO149*Refining!$F$12</f>
        <v>#VALUE!</v>
      </c>
      <c r="CZ149" s="190" t="e">
        <f t="shared" ref="CZ149:DS149" si="603">IF(CF149 = 0, "", CF149)</f>
        <v>#VALUE!</v>
      </c>
      <c r="DA149" s="191" t="e">
        <f t="shared" si="603"/>
        <v>#VALUE!</v>
      </c>
      <c r="DB149" s="191" t="e">
        <f t="shared" si="603"/>
        <v>#VALUE!</v>
      </c>
      <c r="DC149" s="191" t="e">
        <f t="shared" si="603"/>
        <v>#VALUE!</v>
      </c>
      <c r="DD149" s="193" t="e">
        <f t="shared" si="603"/>
        <v>#VALUE!</v>
      </c>
      <c r="DE149" s="191" t="e">
        <f t="shared" si="603"/>
        <v>#VALUE!</v>
      </c>
      <c r="DF149" s="193" t="e">
        <f t="shared" si="603"/>
        <v>#VALUE!</v>
      </c>
      <c r="DG149" s="193" t="e">
        <f t="shared" si="603"/>
        <v>#VALUE!</v>
      </c>
      <c r="DH149" s="191" t="e">
        <f t="shared" si="603"/>
        <v>#VALUE!</v>
      </c>
      <c r="DI149" s="195" t="e">
        <f t="shared" si="603"/>
        <v>#VALUE!</v>
      </c>
      <c r="DJ149" s="190" t="e">
        <f t="shared" si="603"/>
        <v>#VALUE!</v>
      </c>
      <c r="DK149" s="191" t="e">
        <f t="shared" si="603"/>
        <v>#VALUE!</v>
      </c>
      <c r="DL149" s="191" t="e">
        <f t="shared" si="603"/>
        <v>#VALUE!</v>
      </c>
      <c r="DM149" s="191" t="e">
        <f t="shared" si="603"/>
        <v>#VALUE!</v>
      </c>
      <c r="DN149" s="193" t="e">
        <f t="shared" si="603"/>
        <v>#VALUE!</v>
      </c>
      <c r="DO149" s="191" t="e">
        <f t="shared" si="603"/>
        <v>#VALUE!</v>
      </c>
      <c r="DP149" s="191" t="e">
        <f t="shared" si="603"/>
        <v>#VALUE!</v>
      </c>
      <c r="DQ149" s="191" t="e">
        <f t="shared" si="603"/>
        <v>#VALUE!</v>
      </c>
      <c r="DR149" s="191" t="e">
        <f t="shared" si="603"/>
        <v>#VALUE!</v>
      </c>
      <c r="DS149" s="195" t="e">
        <f t="shared" si="603"/>
        <v>#VALUE!</v>
      </c>
      <c r="DT149" s="190" t="e">
        <f t="shared" si="11"/>
        <v>#VALUE!</v>
      </c>
      <c r="DU149" s="197" t="e">
        <f t="shared" si="12"/>
        <v>#VALUE!</v>
      </c>
      <c r="DV149" s="165" t="e">
        <f>CZ149*'Ores &amp; Ingots'!$C$3+DA149*'Ores &amp; Ingots'!$C$4+DB149*'Ores &amp; Ingots'!$C$5+DC149*'Ores &amp; Ingots'!$C$6+DD149*'Ores &amp; Ingots'!$C$7+DE149*'Ores &amp; Ingots'!$C$8+DF149*'Ores &amp; Ingots'!$C$9+DG149*'Ores &amp; Ingots'!$C$10+DH149*'Ores &amp; Ingots'!$C$11+DI149*'Ores &amp; Ingots'!$C$12</f>
        <v>#VALUE!</v>
      </c>
      <c r="DW149" s="165" t="e">
        <f>DJ149*'Ores &amp; Ingots'!$B$3+DK149*'Ores &amp; Ingots'!$B$4+DL149*'Ores &amp; Ingots'!$B$5+DM149*'Ores &amp; Ingots'!$B$6+DN149*'Ores &amp; Ingots'!$B$7+DO149*'Ores &amp; Ingots'!$B$8+DP149*'Ores &amp; Ingots'!$B$9+DQ149*'Ores &amp; Ingots'!$B$10+DR149*'Ores &amp; Ingots'!$B$11+DS149*'Ores &amp; Ingots'!$B$12</f>
        <v>#VALUE!</v>
      </c>
      <c r="DX149" s="197" t="e">
        <f>CZ149*Refining!$G$3+DA149*Refining!$G$4+DB149*Refining!$G$5+DC149*Refining!$G$6+DD149*Refining!$G$7+DE149*Refining!$G$8+DF149*Refining!$G$9+DG149*Refining!$G$10+DH149*Refining!$G$11+DI149*Refining!$G$12</f>
        <v>#VALUE!</v>
      </c>
      <c r="DY149" s="197" t="e">
        <f t="shared" si="13"/>
        <v>#VALUE!</v>
      </c>
      <c r="DZ149" s="199" t="e">
        <f t="shared" si="14"/>
        <v>#VALUE!</v>
      </c>
      <c r="EA149" s="190" t="e">
        <f t="shared" si="15"/>
        <v>#VALUE!</v>
      </c>
      <c r="EB149" s="200" t="e">
        <f t="shared" ref="EB149:EC149" si="604">EA149/60</f>
        <v>#VALUE!</v>
      </c>
      <c r="EC149" s="200" t="e">
        <f t="shared" si="604"/>
        <v>#VALUE!</v>
      </c>
      <c r="ED149" s="190" t="e">
        <f t="shared" si="17"/>
        <v>#VALUE!</v>
      </c>
      <c r="EE149" s="200" t="e">
        <f t="shared" ref="EE149:EF149" si="605">ED149/1000</f>
        <v>#VALUE!</v>
      </c>
      <c r="EF149" s="201" t="e">
        <f t="shared" si="605"/>
        <v>#VALUE!</v>
      </c>
      <c r="EG149" s="136" t="e">
        <f t="shared" si="19"/>
        <v>#VALUE!</v>
      </c>
      <c r="EH149" s="138" t="e">
        <f t="shared" si="20"/>
        <v>#VALUE!</v>
      </c>
      <c r="EI149" s="133" t="s">
        <v>28</v>
      </c>
    </row>
    <row r="150" spans="1:139" ht="12.75" x14ac:dyDescent="0.2">
      <c r="A150" s="864"/>
      <c r="B150" s="135" t="s">
        <v>362</v>
      </c>
      <c r="C150" s="137" t="s">
        <v>156</v>
      </c>
      <c r="D150" s="137">
        <v>1</v>
      </c>
      <c r="E150" s="137">
        <v>1</v>
      </c>
      <c r="F150" s="137">
        <v>1</v>
      </c>
      <c r="G150" s="141">
        <f t="shared" si="0"/>
        <v>15.625</v>
      </c>
      <c r="H150" s="142">
        <v>15</v>
      </c>
      <c r="I150" s="142">
        <v>15</v>
      </c>
      <c r="J150" s="144">
        <f>H150/Main!$D$9</f>
        <v>3</v>
      </c>
      <c r="K150" s="144">
        <f>I150/Main!$D$10</f>
        <v>7.5</v>
      </c>
      <c r="L150" s="144">
        <f t="shared" si="1"/>
        <v>2.5</v>
      </c>
      <c r="M150" s="144">
        <v>1</v>
      </c>
      <c r="N150" s="306">
        <v>30</v>
      </c>
      <c r="O150" s="149">
        <v>30</v>
      </c>
      <c r="P150" s="150"/>
      <c r="Q150" s="153"/>
      <c r="R150" s="150"/>
      <c r="S150" s="155"/>
      <c r="T150" s="155"/>
      <c r="U150" s="150"/>
      <c r="V150" s="150"/>
      <c r="W150" s="155"/>
      <c r="X150" s="155"/>
      <c r="Y150" s="150"/>
      <c r="Z150" s="150"/>
      <c r="AA150" s="153" t="s">
        <v>240</v>
      </c>
      <c r="AB150" s="153" t="s">
        <v>220</v>
      </c>
      <c r="AC150" s="370" t="s">
        <v>220</v>
      </c>
      <c r="AD150" s="165">
        <v>0</v>
      </c>
      <c r="AE150" s="165">
        <v>40</v>
      </c>
      <c r="AF150" s="165">
        <v>0</v>
      </c>
      <c r="AG150" s="165">
        <v>0</v>
      </c>
      <c r="AH150" s="165">
        <v>20</v>
      </c>
      <c r="AI150" s="165">
        <v>0</v>
      </c>
      <c r="AJ150" s="165">
        <v>8</v>
      </c>
      <c r="AK150" s="171">
        <v>30</v>
      </c>
      <c r="AL150" s="165">
        <v>8</v>
      </c>
      <c r="AM150" s="165">
        <v>0</v>
      </c>
      <c r="AN150" s="165">
        <v>0</v>
      </c>
      <c r="AO150" s="165">
        <v>0</v>
      </c>
      <c r="AP150" s="165">
        <v>10</v>
      </c>
      <c r="AQ150" s="165">
        <v>0</v>
      </c>
      <c r="AR150" s="165">
        <v>0</v>
      </c>
      <c r="AS150" s="165">
        <v>0</v>
      </c>
      <c r="AT150" s="165">
        <v>0</v>
      </c>
      <c r="AU150" s="165">
        <v>0</v>
      </c>
      <c r="AV150" s="165">
        <v>0</v>
      </c>
      <c r="AW150" s="165">
        <v>0</v>
      </c>
      <c r="AX150" s="165">
        <v>0</v>
      </c>
      <c r="AY150" s="162" t="str">
        <f t="shared" ref="AY150:BS150" si="606">IF(AD150 = 0, "", AD150)</f>
        <v/>
      </c>
      <c r="AZ150" s="165">
        <f t="shared" si="606"/>
        <v>40</v>
      </c>
      <c r="BA150" s="163" t="str">
        <f t="shared" si="606"/>
        <v/>
      </c>
      <c r="BB150" s="163" t="str">
        <f t="shared" si="606"/>
        <v/>
      </c>
      <c r="BC150" s="165">
        <f t="shared" si="606"/>
        <v>20</v>
      </c>
      <c r="BD150" s="163" t="str">
        <f t="shared" si="606"/>
        <v/>
      </c>
      <c r="BE150" s="165">
        <f t="shared" si="606"/>
        <v>8</v>
      </c>
      <c r="BF150" s="171">
        <f t="shared" si="606"/>
        <v>30</v>
      </c>
      <c r="BG150" s="165">
        <f t="shared" si="606"/>
        <v>8</v>
      </c>
      <c r="BH150" s="163" t="str">
        <f t="shared" si="606"/>
        <v/>
      </c>
      <c r="BI150" s="163" t="str">
        <f t="shared" si="606"/>
        <v/>
      </c>
      <c r="BJ150" s="163" t="str">
        <f t="shared" si="606"/>
        <v/>
      </c>
      <c r="BK150" s="165">
        <f t="shared" si="606"/>
        <v>10</v>
      </c>
      <c r="BL150" s="163" t="str">
        <f t="shared" si="606"/>
        <v/>
      </c>
      <c r="BM150" s="163" t="str">
        <f t="shared" si="606"/>
        <v/>
      </c>
      <c r="BN150" s="163" t="str">
        <f t="shared" si="606"/>
        <v/>
      </c>
      <c r="BO150" s="163" t="str">
        <f t="shared" si="606"/>
        <v/>
      </c>
      <c r="BP150" s="163" t="str">
        <f t="shared" si="606"/>
        <v/>
      </c>
      <c r="BQ150" s="163" t="str">
        <f t="shared" si="606"/>
        <v/>
      </c>
      <c r="BR150" s="163" t="str">
        <f t="shared" si="606"/>
        <v/>
      </c>
      <c r="BS150" s="173" t="str">
        <f t="shared" si="606"/>
        <v/>
      </c>
      <c r="BT150" s="175" t="e">
        <f>$AY150*Assembly!Z$4+$AZ150*Assembly!Z$5+$BA150*Assembly!Z$6+$BB150*Assembly!Z$7+$BC150*Assembly!Z$8+$BD150*Assembly!Z$9+$BE150*Assembly!Z$10+$BF150*Assembly!Z$11+$BG150*Assembly!Z$12+$BH150*Assembly!Z$13+$BI150*Assembly!Z$14+$BJ150*Assembly!Z$15+$BK150*Assembly!Z$16+$BL150*Assembly!Z$17+$BM150*Assembly!Z$18+$BN150*Assembly!Z$19+$BO150*Assembly!Z$20+$BP150*Assembly!Z$21+$BQ150*Assembly!Z$22+$BR150*Assembly!Z$23+$BS150*Assembly!Z$24</f>
        <v>#VALUE!</v>
      </c>
      <c r="BU150" s="165" t="e">
        <f t="shared" si="3"/>
        <v>#VALUE!</v>
      </c>
      <c r="BV150" s="176"/>
      <c r="BW150" s="165" t="e">
        <f>$AY150*Assembly!AD$4+$AZ150*Assembly!AD$5+$BA150*Assembly!AD$6+$BB150*Assembly!AD$7+$BC150*Assembly!AD$8+$BD150*Assembly!AD$9+$BE150*Assembly!AD$10+$BF150*Assembly!AD$11+$BG150*Assembly!AD$12+$BH150*Assembly!AD$13+$BI150*Assembly!AD$14+$BJ150*Assembly!AD$15+$BK150*Assembly!AD$16+$BL150*Assembly!AD$17+$BM150*Assembly!AD$18+$BN150*Assembly!AD$19+$BO150*Assembly!AD$20+$BP150*Assembly!AD$21+$BQ150*Assembly!AD$22+$BR150*Assembly!AD$23+$BS150*Assembly!AD$24</f>
        <v>#VALUE!</v>
      </c>
      <c r="BX150" s="180" t="e">
        <f t="shared" si="4"/>
        <v>#VALUE!</v>
      </c>
      <c r="BY150" s="181" t="e">
        <f t="shared" si="5"/>
        <v>#VALUE!</v>
      </c>
      <c r="BZ150" s="182" t="e">
        <f t="shared" si="6"/>
        <v>#VALUE!</v>
      </c>
      <c r="CA150" s="181" t="e">
        <f t="shared" si="7"/>
        <v>#VALUE!</v>
      </c>
      <c r="CB150" s="165" t="e">
        <f>$AY150*Assembly!Y$4+$AZ150*Assembly!Y$5+$BA150*Assembly!Y$6+$BB150*Assembly!Y$7+$BC150*Assembly!Y$8+$BD150*Assembly!Y$9+$BE150*Assembly!Y$10+$BF150*Assembly!Y$11+$BG150*Assembly!Y$12+$BH150*Assembly!Y$13+$BI150*Assembly!Y$14+$BJ150*Assembly!Y$15+$BK150*Assembly!Y$16+$BL150*Assembly!Y$17+$BM150*Assembly!Y$18+$BN150*Assembly!Y$19+$BO150*Assembly!Y$20+$BP150*Assembly!Y$21+$BQ150*Assembly!Y$22+$BR150*Assembly!Y$23+$BS150*Assembly!Y$24</f>
        <v>#VALUE!</v>
      </c>
      <c r="CC150" s="165" t="e">
        <f t="shared" si="8"/>
        <v>#VALUE!</v>
      </c>
      <c r="CD150" s="136" t="e">
        <f t="shared" si="9"/>
        <v>#VALUE!</v>
      </c>
      <c r="CE150" s="184" t="e">
        <f>$AY150*Assembly!AC$4+$AZ150*Assembly!AC$5+$BA150*Assembly!AC$6+$BB150*Assembly!AC$7+$BC150*Assembly!AC$8+$BD150*Assembly!AC$9+$BE150*Assembly!AC$10+$BF150*Assembly!AC$11+$BG150*Assembly!AC$12+$BH150*Assembly!AC$13+$BI150*Assembly!AC$14+$BJ150*Assembly!AC$15+$BK150*Assembly!AC$16+$BL150*Assembly!AC$17+$BM150*Assembly!AC$18+$BN150*Assembly!AC$19+$BO150*Assembly!AC$20+$BP150*Assembly!AC$21+$BQ150*Assembly!AC$22+$BR150*Assembly!AC$23+$BS150*Assembly!AC$24</f>
        <v>#VALUE!</v>
      </c>
      <c r="CF150" s="153" t="e">
        <f>$AY150*Assembly!M$4+$AZ150*Assembly!M$5+$BA150*Assembly!M$6+$BB150*Assembly!M$7+$BC150*Assembly!M$8+$BD150*Assembly!M$9+$BE150*Assembly!M$10+$BF150*Assembly!M$11+$BG150*Assembly!M$12+$BH150*Assembly!M$13+$BI150*Assembly!M$14+$BJ150*Assembly!M$15+$BK150*Assembly!M$16+$BL150*Assembly!M$17+$BM150*Assembly!M$18+$BN150*Assembly!M$19+$BO150*Assembly!M$20+$BP150*Assembly!M$21+$BQ150*Assembly!M$22+$BR150*Assembly!M$23+$BS150*Assembly!M$24</f>
        <v>#VALUE!</v>
      </c>
      <c r="CG150" s="153" t="e">
        <f>$AY150*Assembly!N$4+$AZ150*Assembly!N$5+$BA150*Assembly!N$6+$BB150*Assembly!N$7+$BC150*Assembly!N$8+$BD150*Assembly!N$9+$BE150*Assembly!N$10+$BF150*Assembly!N$11+$BG150*Assembly!N$12+$BH150*Assembly!N$13+$BI150*Assembly!N$14+$BJ150*Assembly!N$15+$BK150*Assembly!N$16+$BL150*Assembly!N$17+$BM150*Assembly!N$18+$BN150*Assembly!N$19+$BO150*Assembly!N$20+$BP150*Assembly!N$21+$BQ150*Assembly!N$22+$BR150*Assembly!N$23+$BS150*Assembly!N$24</f>
        <v>#VALUE!</v>
      </c>
      <c r="CH150" s="153" t="e">
        <f>$AY150*Assembly!O$4+$AZ150*Assembly!O$5+$BA150*Assembly!O$6+$BB150*Assembly!O$7+$BC150*Assembly!O$8+$BD150*Assembly!O$9+$BE150*Assembly!O$10+$BF150*Assembly!O$11+$BG150*Assembly!O$12+$BH150*Assembly!O$13+$BI150*Assembly!O$14+$BJ150*Assembly!O$15+$BK150*Assembly!O$16+$BL150*Assembly!O$17+$BM150*Assembly!O$18+$BN150*Assembly!O$19+$BO150*Assembly!O$20+$BP150*Assembly!O$21+$BQ150*Assembly!O$22+$BR150*Assembly!O$23+$BS150*Assembly!O$24</f>
        <v>#VALUE!</v>
      </c>
      <c r="CI150" s="142" t="e">
        <f>$AY150*Assembly!P$4+$AZ150*Assembly!P$5+$BA150*Assembly!P$6+$BB150*Assembly!P$7+$BC150*Assembly!P$8+$BD150*Assembly!P$9+$BE150*Assembly!P$10+$BF150*Assembly!P$11+$BG150*Assembly!P$12+$BH150*Assembly!P$13+$BI150*Assembly!P$14+$BJ150*Assembly!P$15+$BK150*Assembly!P$16+$BL150*Assembly!P$17+$BM150*Assembly!P$18+$BN150*Assembly!P$19+$BO150*Assembly!P$20+$BP150*Assembly!P$21+$BQ150*Assembly!P$22+$BR150*Assembly!P$23+$BS150*Assembly!P$24</f>
        <v>#VALUE!</v>
      </c>
      <c r="CJ150" s="142" t="e">
        <f>$AY150*Assembly!Q$4+$AZ150*Assembly!Q$5+$BA150*Assembly!Q$6+$BB150*Assembly!Q$7+$BC150*Assembly!Q$8+$BD150*Assembly!Q$9+$BE150*Assembly!Q$10+$BF150*Assembly!Q$11+$BG150*Assembly!Q$12+$BH150*Assembly!Q$13+$BI150*Assembly!Q$14+$BJ150*Assembly!Q$15+$BK150*Assembly!Q$16+$BL150*Assembly!Q$17+$BM150*Assembly!Q$18+$BN150*Assembly!Q$19+$BO150*Assembly!Q$20+$BP150*Assembly!Q$21+$BQ150*Assembly!Q$22+$BR150*Assembly!Q$23+$BS150*Assembly!Q$24</f>
        <v>#VALUE!</v>
      </c>
      <c r="CK150" s="153" t="e">
        <f>$AY150*Assembly!R$4+$AZ150*Assembly!R$5+$BA150*Assembly!R$6+$BB150*Assembly!R$7+$BC150*Assembly!R$8+$BD150*Assembly!R$9+$BE150*Assembly!R$10+$BF150*Assembly!R$11+$BG150*Assembly!R$12+$BH150*Assembly!R$13+$BI150*Assembly!R$14+$BJ150*Assembly!R$15+$BK150*Assembly!R$16+$BL150*Assembly!R$17+$BM150*Assembly!R$18+$BN150*Assembly!R$19+$BO150*Assembly!R$20+$BP150*Assembly!R$21+$BQ150*Assembly!R$22+$BR150*Assembly!R$23+$BS150*Assembly!R$24</f>
        <v>#VALUE!</v>
      </c>
      <c r="CL150" s="142" t="e">
        <f>$AY150*Assembly!S$4+$AZ150*Assembly!S$5+$BA150*Assembly!S$6+$BB150*Assembly!S$7+$BC150*Assembly!S$8+$BD150*Assembly!S$9+$BE150*Assembly!S$10+$BF150*Assembly!S$11+$BG150*Assembly!S$12+$BH150*Assembly!S$13+$BI150*Assembly!S$14+$BJ150*Assembly!S$15+$BK150*Assembly!S$16+$BL150*Assembly!S$17+$BM150*Assembly!S$18+$BN150*Assembly!S$19+$BO150*Assembly!S$20+$BP150*Assembly!S$21+$BQ150*Assembly!S$22+$BR150*Assembly!S$23+$BS150*Assembly!S$24</f>
        <v>#VALUE!</v>
      </c>
      <c r="CM150" s="142" t="e">
        <f>$AY150*Assembly!T$4+$AZ150*Assembly!T$5+$BA150*Assembly!T$6+$BB150*Assembly!T$7+$BC150*Assembly!T$8+$BD150*Assembly!T$9+$BE150*Assembly!T$10+$BF150*Assembly!T$11+$BG150*Assembly!T$12+$BH150*Assembly!T$13+$BI150*Assembly!T$14+$BJ150*Assembly!T$15+$BK150*Assembly!T$16+$BL150*Assembly!T$17+$BM150*Assembly!T$18+$BN150*Assembly!T$19+$BO150*Assembly!T$20+$BP150*Assembly!T$21+$BQ150*Assembly!T$22+$BR150*Assembly!T$23+$BS150*Assembly!T$24</f>
        <v>#VALUE!</v>
      </c>
      <c r="CN150" s="142" t="e">
        <f>$AY150*Assembly!U$4+$AZ150*Assembly!U$5+$BA150*Assembly!U$6+$BB150*Assembly!U$7+$BC150*Assembly!U$8+$BD150*Assembly!U$9+$BE150*Assembly!U$10+$BF150*Assembly!U$11+$BG150*Assembly!U$12+$BH150*Assembly!U$13+$BI150*Assembly!U$14+$BJ150*Assembly!U$15+$BK150*Assembly!U$16+$BL150*Assembly!U$17+$BM150*Assembly!U$18+$BN150*Assembly!U$19+$BO150*Assembly!U$20+$BP150*Assembly!U$21+$BQ150*Assembly!U$22+$BR150*Assembly!U$23+$BS150*Assembly!U$24</f>
        <v>#VALUE!</v>
      </c>
      <c r="CO150" s="153" t="e">
        <f>$AY150*Assembly!V$4+$AZ150*Assembly!V$5+$BA150*Assembly!V$6+$BB150*Assembly!V$7+$BC150*Assembly!V$8+$BD150*Assembly!V$9+$BE150*Assembly!V$10+$BF150*Assembly!V$11+$BG150*Assembly!V$12+$BH150*Assembly!V$13+$BI150*Assembly!V$14+$BJ150*Assembly!V$15+$BK150*Assembly!V$16+$BL150*Assembly!V$17+$BM150*Assembly!V$18+$BN150*Assembly!V$19+$BO150*Assembly!V$20+$BP150*Assembly!V$21+$BQ150*Assembly!V$22+$BR150*Assembly!V$23+$BS150*Assembly!V$24</f>
        <v>#VALUE!</v>
      </c>
      <c r="CP150" s="153" t="e">
        <f>CF150*Refining!$F$3</f>
        <v>#VALUE!</v>
      </c>
      <c r="CQ150" s="153" t="e">
        <f>CG150*Refining!$F$4</f>
        <v>#VALUE!</v>
      </c>
      <c r="CR150" s="153" t="e">
        <f>CH150*Refining!$F$5</f>
        <v>#VALUE!</v>
      </c>
      <c r="CS150" s="153" t="e">
        <f>CI150*Refining!$F$6</f>
        <v>#VALUE!</v>
      </c>
      <c r="CT150" s="153" t="e">
        <f>CJ150*Refining!$F$7</f>
        <v>#VALUE!</v>
      </c>
      <c r="CU150" s="153" t="e">
        <f>CK150*Refining!$F$8</f>
        <v>#VALUE!</v>
      </c>
      <c r="CV150" s="153" t="e">
        <f>CL150*Refining!$F$9</f>
        <v>#VALUE!</v>
      </c>
      <c r="CW150" s="153" t="e">
        <f>CM150*Refining!$F$10</f>
        <v>#VALUE!</v>
      </c>
      <c r="CX150" s="153" t="e">
        <f>CN150*Refining!$F$11</f>
        <v>#VALUE!</v>
      </c>
      <c r="CY150" s="153" t="e">
        <f>CO150*Refining!$F$12</f>
        <v>#VALUE!</v>
      </c>
      <c r="CZ150" s="190" t="e">
        <f t="shared" ref="CZ150:DS150" si="607">IF(CF150 = 0, "", CF150)</f>
        <v>#VALUE!</v>
      </c>
      <c r="DA150" s="197" t="e">
        <f t="shared" si="607"/>
        <v>#VALUE!</v>
      </c>
      <c r="DB150" s="191" t="e">
        <f t="shared" si="607"/>
        <v>#VALUE!</v>
      </c>
      <c r="DC150" s="191" t="e">
        <f t="shared" si="607"/>
        <v>#VALUE!</v>
      </c>
      <c r="DD150" s="193" t="e">
        <f t="shared" si="607"/>
        <v>#VALUE!</v>
      </c>
      <c r="DE150" s="191" t="e">
        <f t="shared" si="607"/>
        <v>#VALUE!</v>
      </c>
      <c r="DF150" s="193" t="e">
        <f t="shared" si="607"/>
        <v>#VALUE!</v>
      </c>
      <c r="DG150" s="193" t="e">
        <f t="shared" si="607"/>
        <v>#VALUE!</v>
      </c>
      <c r="DH150" s="191" t="e">
        <f t="shared" si="607"/>
        <v>#VALUE!</v>
      </c>
      <c r="DI150" s="195" t="e">
        <f t="shared" si="607"/>
        <v>#VALUE!</v>
      </c>
      <c r="DJ150" s="190" t="e">
        <f t="shared" si="607"/>
        <v>#VALUE!</v>
      </c>
      <c r="DK150" s="197" t="e">
        <f t="shared" si="607"/>
        <v>#VALUE!</v>
      </c>
      <c r="DL150" s="191" t="e">
        <f t="shared" si="607"/>
        <v>#VALUE!</v>
      </c>
      <c r="DM150" s="191" t="e">
        <f t="shared" si="607"/>
        <v>#VALUE!</v>
      </c>
      <c r="DN150" s="193" t="e">
        <f t="shared" si="607"/>
        <v>#VALUE!</v>
      </c>
      <c r="DO150" s="191" t="e">
        <f t="shared" si="607"/>
        <v>#VALUE!</v>
      </c>
      <c r="DP150" s="191" t="e">
        <f t="shared" si="607"/>
        <v>#VALUE!</v>
      </c>
      <c r="DQ150" s="191" t="e">
        <f t="shared" si="607"/>
        <v>#VALUE!</v>
      </c>
      <c r="DR150" s="191" t="e">
        <f t="shared" si="607"/>
        <v>#VALUE!</v>
      </c>
      <c r="DS150" s="195" t="e">
        <f t="shared" si="607"/>
        <v>#VALUE!</v>
      </c>
      <c r="DT150" s="190" t="e">
        <f t="shared" si="11"/>
        <v>#VALUE!</v>
      </c>
      <c r="DU150" s="197" t="e">
        <f t="shared" si="12"/>
        <v>#VALUE!</v>
      </c>
      <c r="DV150" s="165" t="e">
        <f>CZ150*'Ores &amp; Ingots'!$C$3+DA150*'Ores &amp; Ingots'!$C$4+DB150*'Ores &amp; Ingots'!$C$5+DC150*'Ores &amp; Ingots'!$C$6+DD150*'Ores &amp; Ingots'!$C$7+DE150*'Ores &amp; Ingots'!$C$8+DF150*'Ores &amp; Ingots'!$C$9+DG150*'Ores &amp; Ingots'!$C$10+DH150*'Ores &amp; Ingots'!$C$11+DI150*'Ores &amp; Ingots'!$C$12</f>
        <v>#VALUE!</v>
      </c>
      <c r="DW150" s="165" t="e">
        <f>DJ150*'Ores &amp; Ingots'!$B$3+DK150*'Ores &amp; Ingots'!$B$4+DL150*'Ores &amp; Ingots'!$B$5+DM150*'Ores &amp; Ingots'!$B$6+DN150*'Ores &amp; Ingots'!$B$7+DO150*'Ores &amp; Ingots'!$B$8+DP150*'Ores &amp; Ingots'!$B$9+DQ150*'Ores &amp; Ingots'!$B$10+DR150*'Ores &amp; Ingots'!$B$11+DS150*'Ores &amp; Ingots'!$B$12</f>
        <v>#VALUE!</v>
      </c>
      <c r="DX150" s="197" t="e">
        <f>CZ150*Refining!$G$3+DA150*Refining!$G$4+DB150*Refining!$G$5+DC150*Refining!$G$6+DD150*Refining!$G$7+DE150*Refining!$G$8+DF150*Refining!$G$9+DG150*Refining!$G$10+DH150*Refining!$G$11+DI150*Refining!$G$12</f>
        <v>#VALUE!</v>
      </c>
      <c r="DY150" s="197" t="e">
        <f t="shared" si="13"/>
        <v>#VALUE!</v>
      </c>
      <c r="DZ150" s="199" t="e">
        <f t="shared" si="14"/>
        <v>#VALUE!</v>
      </c>
      <c r="EA150" s="190" t="e">
        <f t="shared" si="15"/>
        <v>#VALUE!</v>
      </c>
      <c r="EB150" s="200" t="e">
        <f t="shared" ref="EB150:EC150" si="608">EA150/60</f>
        <v>#VALUE!</v>
      </c>
      <c r="EC150" s="200" t="e">
        <f t="shared" si="608"/>
        <v>#VALUE!</v>
      </c>
      <c r="ED150" s="190" t="e">
        <f t="shared" si="17"/>
        <v>#VALUE!</v>
      </c>
      <c r="EE150" s="200" t="e">
        <f t="shared" ref="EE150:EF150" si="609">ED150/1000</f>
        <v>#VALUE!</v>
      </c>
      <c r="EF150" s="201" t="e">
        <f t="shared" si="609"/>
        <v>#VALUE!</v>
      </c>
      <c r="EG150" s="136" t="e">
        <f t="shared" si="19"/>
        <v>#VALUE!</v>
      </c>
      <c r="EH150" s="138" t="e">
        <f t="shared" si="20"/>
        <v>#VALUE!</v>
      </c>
      <c r="EI150" s="133" t="s">
        <v>28</v>
      </c>
    </row>
    <row r="151" spans="1:139" ht="12.75" x14ac:dyDescent="0.2">
      <c r="A151" s="864"/>
      <c r="B151" s="135" t="s">
        <v>363</v>
      </c>
      <c r="C151" s="137" t="s">
        <v>156</v>
      </c>
      <c r="D151" s="137">
        <v>1</v>
      </c>
      <c r="E151" s="137">
        <v>1</v>
      </c>
      <c r="F151" s="137">
        <v>1</v>
      </c>
      <c r="G151" s="202">
        <f t="shared" si="0"/>
        <v>15.625</v>
      </c>
      <c r="H151" s="203">
        <v>10</v>
      </c>
      <c r="I151" s="203">
        <v>10</v>
      </c>
      <c r="J151" s="204">
        <f>H151/Main!$D$9</f>
        <v>2</v>
      </c>
      <c r="K151" s="204">
        <f>I151/Main!$D$10</f>
        <v>5</v>
      </c>
      <c r="L151" s="204">
        <f t="shared" si="1"/>
        <v>2.5</v>
      </c>
      <c r="M151" s="204">
        <v>1</v>
      </c>
      <c r="N151" s="205"/>
      <c r="O151" s="296"/>
      <c r="P151" s="207"/>
      <c r="Q151" s="208"/>
      <c r="R151" s="207"/>
      <c r="S151" s="209"/>
      <c r="T151" s="209"/>
      <c r="U151" s="207"/>
      <c r="V151" s="208">
        <v>20000</v>
      </c>
      <c r="W151" s="401"/>
      <c r="X151" s="209"/>
      <c r="Y151" s="207"/>
      <c r="Z151" s="207"/>
      <c r="AA151" s="207"/>
      <c r="AB151" s="207"/>
      <c r="AC151" s="402" t="s">
        <v>28</v>
      </c>
      <c r="AD151" s="165">
        <v>225</v>
      </c>
      <c r="AE151" s="165">
        <v>0</v>
      </c>
      <c r="AF151" s="165">
        <v>0</v>
      </c>
      <c r="AG151" s="165">
        <v>0</v>
      </c>
      <c r="AH151" s="165">
        <v>30</v>
      </c>
      <c r="AI151" s="165">
        <v>0</v>
      </c>
      <c r="AJ151" s="165">
        <v>0</v>
      </c>
      <c r="AK151" s="165">
        <v>20</v>
      </c>
      <c r="AL151" s="165">
        <v>0</v>
      </c>
      <c r="AM151" s="165">
        <v>0</v>
      </c>
      <c r="AN151" s="165">
        <v>0</v>
      </c>
      <c r="AO151" s="165">
        <v>0</v>
      </c>
      <c r="AP151" s="165">
        <v>0</v>
      </c>
      <c r="AQ151" s="165">
        <v>0</v>
      </c>
      <c r="AR151" s="165">
        <v>0</v>
      </c>
      <c r="AS151" s="165">
        <v>0</v>
      </c>
      <c r="AT151" s="171">
        <v>3</v>
      </c>
      <c r="AU151" s="165">
        <v>0</v>
      </c>
      <c r="AV151" s="165">
        <v>0</v>
      </c>
      <c r="AW151" s="165">
        <v>0</v>
      </c>
      <c r="AX151" s="165">
        <v>0</v>
      </c>
      <c r="AY151" s="175">
        <f t="shared" ref="AY151:BS151" si="610">IF(AD151 = 0, "", AD151)</f>
        <v>225</v>
      </c>
      <c r="AZ151" s="163" t="str">
        <f t="shared" si="610"/>
        <v/>
      </c>
      <c r="BA151" s="163" t="str">
        <f t="shared" si="610"/>
        <v/>
      </c>
      <c r="BB151" s="163" t="str">
        <f t="shared" si="610"/>
        <v/>
      </c>
      <c r="BC151" s="165">
        <f t="shared" si="610"/>
        <v>30</v>
      </c>
      <c r="BD151" s="163" t="str">
        <f t="shared" si="610"/>
        <v/>
      </c>
      <c r="BE151" s="163" t="str">
        <f t="shared" si="610"/>
        <v/>
      </c>
      <c r="BF151" s="165">
        <f t="shared" si="610"/>
        <v>20</v>
      </c>
      <c r="BG151" s="163" t="str">
        <f t="shared" si="610"/>
        <v/>
      </c>
      <c r="BH151" s="163" t="str">
        <f t="shared" si="610"/>
        <v/>
      </c>
      <c r="BI151" s="163" t="str">
        <f t="shared" si="610"/>
        <v/>
      </c>
      <c r="BJ151" s="163" t="str">
        <f t="shared" si="610"/>
        <v/>
      </c>
      <c r="BK151" s="163" t="str">
        <f t="shared" si="610"/>
        <v/>
      </c>
      <c r="BL151" s="163" t="str">
        <f t="shared" si="610"/>
        <v/>
      </c>
      <c r="BM151" s="163" t="str">
        <f t="shared" si="610"/>
        <v/>
      </c>
      <c r="BN151" s="163" t="str">
        <f t="shared" si="610"/>
        <v/>
      </c>
      <c r="BO151" s="171">
        <f t="shared" si="610"/>
        <v>3</v>
      </c>
      <c r="BP151" s="163" t="str">
        <f t="shared" si="610"/>
        <v/>
      </c>
      <c r="BQ151" s="163" t="str">
        <f t="shared" si="610"/>
        <v/>
      </c>
      <c r="BR151" s="163" t="str">
        <f t="shared" si="610"/>
        <v/>
      </c>
      <c r="BS151" s="173" t="str">
        <f t="shared" si="610"/>
        <v/>
      </c>
      <c r="BT151" s="175" t="e">
        <f>$AY151*Assembly!Z$4+$AZ151*Assembly!Z$5+$BA151*Assembly!Z$6+$BB151*Assembly!Z$7+$BC151*Assembly!Z$8+$BD151*Assembly!Z$9+$BE151*Assembly!Z$10+$BF151*Assembly!Z$11+$BG151*Assembly!Z$12+$BH151*Assembly!Z$13+$BI151*Assembly!Z$14+$BJ151*Assembly!Z$15+$BK151*Assembly!Z$16+$BL151*Assembly!Z$17+$BM151*Assembly!Z$18+$BN151*Assembly!Z$19+$BO151*Assembly!Z$20+$BP151*Assembly!Z$21+$BQ151*Assembly!Z$22+$BR151*Assembly!Z$23+$BS151*Assembly!Z$24</f>
        <v>#VALUE!</v>
      </c>
      <c r="BU151" s="165" t="e">
        <f t="shared" si="3"/>
        <v>#VALUE!</v>
      </c>
      <c r="BV151" s="176"/>
      <c r="BW151" s="165" t="e">
        <f>$AY151*Assembly!AD$4+$AZ151*Assembly!AD$5+$BA151*Assembly!AD$6+$BB151*Assembly!AD$7+$BC151*Assembly!AD$8+$BD151*Assembly!AD$9+$BE151*Assembly!AD$10+$BF151*Assembly!AD$11+$BG151*Assembly!AD$12+$BH151*Assembly!AD$13+$BI151*Assembly!AD$14+$BJ151*Assembly!AD$15+$BK151*Assembly!AD$16+$BL151*Assembly!AD$17+$BM151*Assembly!AD$18+$BN151*Assembly!AD$19+$BO151*Assembly!AD$20+$BP151*Assembly!AD$21+$BQ151*Assembly!AD$22+$BR151*Assembly!AD$23+$BS151*Assembly!AD$24</f>
        <v>#VALUE!</v>
      </c>
      <c r="BX151" s="180" t="e">
        <f t="shared" si="4"/>
        <v>#VALUE!</v>
      </c>
      <c r="BY151" s="181" t="e">
        <f t="shared" si="5"/>
        <v>#VALUE!</v>
      </c>
      <c r="BZ151" s="182" t="e">
        <f t="shared" si="6"/>
        <v>#VALUE!</v>
      </c>
      <c r="CA151" s="181" t="e">
        <f t="shared" si="7"/>
        <v>#VALUE!</v>
      </c>
      <c r="CB151" s="165" t="e">
        <f>$AY151*Assembly!Y$4+$AZ151*Assembly!Y$5+$BA151*Assembly!Y$6+$BB151*Assembly!Y$7+$BC151*Assembly!Y$8+$BD151*Assembly!Y$9+$BE151*Assembly!Y$10+$BF151*Assembly!Y$11+$BG151*Assembly!Y$12+$BH151*Assembly!Y$13+$BI151*Assembly!Y$14+$BJ151*Assembly!Y$15+$BK151*Assembly!Y$16+$BL151*Assembly!Y$17+$BM151*Assembly!Y$18+$BN151*Assembly!Y$19+$BO151*Assembly!Y$20+$BP151*Assembly!Y$21+$BQ151*Assembly!Y$22+$BR151*Assembly!Y$23+$BS151*Assembly!Y$24</f>
        <v>#VALUE!</v>
      </c>
      <c r="CC151" s="165" t="e">
        <f t="shared" si="8"/>
        <v>#VALUE!</v>
      </c>
      <c r="CD151" s="136" t="e">
        <f t="shared" si="9"/>
        <v>#VALUE!</v>
      </c>
      <c r="CE151" s="184" t="e">
        <f>$AY151*Assembly!AC$4+$AZ151*Assembly!AC$5+$BA151*Assembly!AC$6+$BB151*Assembly!AC$7+$BC151*Assembly!AC$8+$BD151*Assembly!AC$9+$BE151*Assembly!AC$10+$BF151*Assembly!AC$11+$BG151*Assembly!AC$12+$BH151*Assembly!AC$13+$BI151*Assembly!AC$14+$BJ151*Assembly!AC$15+$BK151*Assembly!AC$16+$BL151*Assembly!AC$17+$BM151*Assembly!AC$18+$BN151*Assembly!AC$19+$BO151*Assembly!AC$20+$BP151*Assembly!AC$21+$BQ151*Assembly!AC$22+$BR151*Assembly!AC$23+$BS151*Assembly!AC$24</f>
        <v>#VALUE!</v>
      </c>
      <c r="CF151" s="208" t="e">
        <f>$AY151*Assembly!M$4+$AZ151*Assembly!M$5+$BA151*Assembly!M$6+$BB151*Assembly!M$7+$BC151*Assembly!M$8+$BD151*Assembly!M$9+$BE151*Assembly!M$10+$BF151*Assembly!M$11+$BG151*Assembly!M$12+$BH151*Assembly!M$13+$BI151*Assembly!M$14+$BJ151*Assembly!M$15+$BK151*Assembly!M$16+$BL151*Assembly!M$17+$BM151*Assembly!M$18+$BN151*Assembly!M$19+$BO151*Assembly!M$20+$BP151*Assembly!M$21+$BQ151*Assembly!M$22+$BR151*Assembly!M$23+$BS151*Assembly!M$24</f>
        <v>#VALUE!</v>
      </c>
      <c r="CG151" s="208" t="e">
        <f>$AY151*Assembly!N$4+$AZ151*Assembly!N$5+$BA151*Assembly!N$6+$BB151*Assembly!N$7+$BC151*Assembly!N$8+$BD151*Assembly!N$9+$BE151*Assembly!N$10+$BF151*Assembly!N$11+$BG151*Assembly!N$12+$BH151*Assembly!N$13+$BI151*Assembly!N$14+$BJ151*Assembly!N$15+$BK151*Assembly!N$16+$BL151*Assembly!N$17+$BM151*Assembly!N$18+$BN151*Assembly!N$19+$BO151*Assembly!N$20+$BP151*Assembly!N$21+$BQ151*Assembly!N$22+$BR151*Assembly!N$23+$BS151*Assembly!N$24</f>
        <v>#VALUE!</v>
      </c>
      <c r="CH151" s="208" t="e">
        <f>$AY151*Assembly!O$4+$AZ151*Assembly!O$5+$BA151*Assembly!O$6+$BB151*Assembly!O$7+$BC151*Assembly!O$8+$BD151*Assembly!O$9+$BE151*Assembly!O$10+$BF151*Assembly!O$11+$BG151*Assembly!O$12+$BH151*Assembly!O$13+$BI151*Assembly!O$14+$BJ151*Assembly!O$15+$BK151*Assembly!O$16+$BL151*Assembly!O$17+$BM151*Assembly!O$18+$BN151*Assembly!O$19+$BO151*Assembly!O$20+$BP151*Assembly!O$21+$BQ151*Assembly!O$22+$BR151*Assembly!O$23+$BS151*Assembly!O$24</f>
        <v>#VALUE!</v>
      </c>
      <c r="CI151" s="203" t="e">
        <f>$AY151*Assembly!P$4+$AZ151*Assembly!P$5+$BA151*Assembly!P$6+$BB151*Assembly!P$7+$BC151*Assembly!P$8+$BD151*Assembly!P$9+$BE151*Assembly!P$10+$BF151*Assembly!P$11+$BG151*Assembly!P$12+$BH151*Assembly!P$13+$BI151*Assembly!P$14+$BJ151*Assembly!P$15+$BK151*Assembly!P$16+$BL151*Assembly!P$17+$BM151*Assembly!P$18+$BN151*Assembly!P$19+$BO151*Assembly!P$20+$BP151*Assembly!P$21+$BQ151*Assembly!P$22+$BR151*Assembly!P$23+$BS151*Assembly!P$24</f>
        <v>#VALUE!</v>
      </c>
      <c r="CJ151" s="203" t="e">
        <f>$AY151*Assembly!Q$4+$AZ151*Assembly!Q$5+$BA151*Assembly!Q$6+$BB151*Assembly!Q$7+$BC151*Assembly!Q$8+$BD151*Assembly!Q$9+$BE151*Assembly!Q$10+$BF151*Assembly!Q$11+$BG151*Assembly!Q$12+$BH151*Assembly!Q$13+$BI151*Assembly!Q$14+$BJ151*Assembly!Q$15+$BK151*Assembly!Q$16+$BL151*Assembly!Q$17+$BM151*Assembly!Q$18+$BN151*Assembly!Q$19+$BO151*Assembly!Q$20+$BP151*Assembly!Q$21+$BQ151*Assembly!Q$22+$BR151*Assembly!Q$23+$BS151*Assembly!Q$24</f>
        <v>#VALUE!</v>
      </c>
      <c r="CK151" s="208" t="e">
        <f>$AY151*Assembly!R$4+$AZ151*Assembly!R$5+$BA151*Assembly!R$6+$BB151*Assembly!R$7+$BC151*Assembly!R$8+$BD151*Assembly!R$9+$BE151*Assembly!R$10+$BF151*Assembly!R$11+$BG151*Assembly!R$12+$BH151*Assembly!R$13+$BI151*Assembly!R$14+$BJ151*Assembly!R$15+$BK151*Assembly!R$16+$BL151*Assembly!R$17+$BM151*Assembly!R$18+$BN151*Assembly!R$19+$BO151*Assembly!R$20+$BP151*Assembly!R$21+$BQ151*Assembly!R$22+$BR151*Assembly!R$23+$BS151*Assembly!R$24</f>
        <v>#VALUE!</v>
      </c>
      <c r="CL151" s="203" t="e">
        <f>$AY151*Assembly!S$4+$AZ151*Assembly!S$5+$BA151*Assembly!S$6+$BB151*Assembly!S$7+$BC151*Assembly!S$8+$BD151*Assembly!S$9+$BE151*Assembly!S$10+$BF151*Assembly!S$11+$BG151*Assembly!S$12+$BH151*Assembly!S$13+$BI151*Assembly!S$14+$BJ151*Assembly!S$15+$BK151*Assembly!S$16+$BL151*Assembly!S$17+$BM151*Assembly!S$18+$BN151*Assembly!S$19+$BO151*Assembly!S$20+$BP151*Assembly!S$21+$BQ151*Assembly!S$22+$BR151*Assembly!S$23+$BS151*Assembly!S$24</f>
        <v>#VALUE!</v>
      </c>
      <c r="CM151" s="203" t="e">
        <f>$AY151*Assembly!T$4+$AZ151*Assembly!T$5+$BA151*Assembly!T$6+$BB151*Assembly!T$7+$BC151*Assembly!T$8+$BD151*Assembly!T$9+$BE151*Assembly!T$10+$BF151*Assembly!T$11+$BG151*Assembly!T$12+$BH151*Assembly!T$13+$BI151*Assembly!T$14+$BJ151*Assembly!T$15+$BK151*Assembly!T$16+$BL151*Assembly!T$17+$BM151*Assembly!T$18+$BN151*Assembly!T$19+$BO151*Assembly!T$20+$BP151*Assembly!T$21+$BQ151*Assembly!T$22+$BR151*Assembly!T$23+$BS151*Assembly!T$24</f>
        <v>#VALUE!</v>
      </c>
      <c r="CN151" s="203" t="e">
        <f>$AY151*Assembly!U$4+$AZ151*Assembly!U$5+$BA151*Assembly!U$6+$BB151*Assembly!U$7+$BC151*Assembly!U$8+$BD151*Assembly!U$9+$BE151*Assembly!U$10+$BF151*Assembly!U$11+$BG151*Assembly!U$12+$BH151*Assembly!U$13+$BI151*Assembly!U$14+$BJ151*Assembly!U$15+$BK151*Assembly!U$16+$BL151*Assembly!U$17+$BM151*Assembly!U$18+$BN151*Assembly!U$19+$BO151*Assembly!U$20+$BP151*Assembly!U$21+$BQ151*Assembly!U$22+$BR151*Assembly!U$23+$BS151*Assembly!U$24</f>
        <v>#VALUE!</v>
      </c>
      <c r="CO151" s="208" t="e">
        <f>$AY151*Assembly!V$4+$AZ151*Assembly!V$5+$BA151*Assembly!V$6+$BB151*Assembly!V$7+$BC151*Assembly!V$8+$BD151*Assembly!V$9+$BE151*Assembly!V$10+$BF151*Assembly!V$11+$BG151*Assembly!V$12+$BH151*Assembly!V$13+$BI151*Assembly!V$14+$BJ151*Assembly!V$15+$BK151*Assembly!V$16+$BL151*Assembly!V$17+$BM151*Assembly!V$18+$BN151*Assembly!V$19+$BO151*Assembly!V$20+$BP151*Assembly!V$21+$BQ151*Assembly!V$22+$BR151*Assembly!V$23+$BS151*Assembly!V$24</f>
        <v>#VALUE!</v>
      </c>
      <c r="CP151" s="208" t="e">
        <f>CF151*Refining!$F$3</f>
        <v>#VALUE!</v>
      </c>
      <c r="CQ151" s="208" t="e">
        <f>CG151*Refining!$F$4</f>
        <v>#VALUE!</v>
      </c>
      <c r="CR151" s="208" t="e">
        <f>CH151*Refining!$F$5</f>
        <v>#VALUE!</v>
      </c>
      <c r="CS151" s="208" t="e">
        <f>CI151*Refining!$F$6</f>
        <v>#VALUE!</v>
      </c>
      <c r="CT151" s="208" t="e">
        <f>CJ151*Refining!$F$7</f>
        <v>#VALUE!</v>
      </c>
      <c r="CU151" s="208" t="e">
        <f>CK151*Refining!$F$8</f>
        <v>#VALUE!</v>
      </c>
      <c r="CV151" s="208" t="e">
        <f>CL151*Refining!$F$9</f>
        <v>#VALUE!</v>
      </c>
      <c r="CW151" s="208" t="e">
        <f>CM151*Refining!$F$10</f>
        <v>#VALUE!</v>
      </c>
      <c r="CX151" s="208" t="e">
        <f>CN151*Refining!$F$11</f>
        <v>#VALUE!</v>
      </c>
      <c r="CY151" s="208" t="e">
        <f>CO151*Refining!$F$12</f>
        <v>#VALUE!</v>
      </c>
      <c r="CZ151" s="190" t="e">
        <f t="shared" ref="CZ151:DS151" si="611">IF(CF151 = 0, "", CF151)</f>
        <v>#VALUE!</v>
      </c>
      <c r="DA151" s="191" t="e">
        <f t="shared" si="611"/>
        <v>#VALUE!</v>
      </c>
      <c r="DB151" s="197" t="e">
        <f t="shared" si="611"/>
        <v>#VALUE!</v>
      </c>
      <c r="DC151" s="191" t="e">
        <f t="shared" si="611"/>
        <v>#VALUE!</v>
      </c>
      <c r="DD151" s="193" t="e">
        <f t="shared" si="611"/>
        <v>#VALUE!</v>
      </c>
      <c r="DE151" s="197" t="e">
        <f t="shared" si="611"/>
        <v>#VALUE!</v>
      </c>
      <c r="DF151" s="193" t="e">
        <f t="shared" si="611"/>
        <v>#VALUE!</v>
      </c>
      <c r="DG151" s="193" t="e">
        <f t="shared" si="611"/>
        <v>#VALUE!</v>
      </c>
      <c r="DH151" s="191" t="e">
        <f t="shared" si="611"/>
        <v>#VALUE!</v>
      </c>
      <c r="DI151" s="195" t="e">
        <f t="shared" si="611"/>
        <v>#VALUE!</v>
      </c>
      <c r="DJ151" s="190" t="e">
        <f t="shared" si="611"/>
        <v>#VALUE!</v>
      </c>
      <c r="DK151" s="191" t="e">
        <f t="shared" si="611"/>
        <v>#VALUE!</v>
      </c>
      <c r="DL151" s="197" t="e">
        <f t="shared" si="611"/>
        <v>#VALUE!</v>
      </c>
      <c r="DM151" s="191" t="e">
        <f t="shared" si="611"/>
        <v>#VALUE!</v>
      </c>
      <c r="DN151" s="193" t="e">
        <f t="shared" si="611"/>
        <v>#VALUE!</v>
      </c>
      <c r="DO151" s="197" t="e">
        <f t="shared" si="611"/>
        <v>#VALUE!</v>
      </c>
      <c r="DP151" s="197" t="e">
        <f t="shared" si="611"/>
        <v>#VALUE!</v>
      </c>
      <c r="DQ151" s="191" t="e">
        <f t="shared" si="611"/>
        <v>#VALUE!</v>
      </c>
      <c r="DR151" s="191" t="e">
        <f t="shared" si="611"/>
        <v>#VALUE!</v>
      </c>
      <c r="DS151" s="195" t="e">
        <f t="shared" si="611"/>
        <v>#VALUE!</v>
      </c>
      <c r="DT151" s="190" t="e">
        <f t="shared" si="11"/>
        <v>#VALUE!</v>
      </c>
      <c r="DU151" s="197" t="e">
        <f t="shared" si="12"/>
        <v>#VALUE!</v>
      </c>
      <c r="DV151" s="165" t="e">
        <f>CZ151*'Ores &amp; Ingots'!$C$3+DA151*'Ores &amp; Ingots'!$C$4+DB151*'Ores &amp; Ingots'!$C$5+DC151*'Ores &amp; Ingots'!$C$6+DD151*'Ores &amp; Ingots'!$C$7+DE151*'Ores &amp; Ingots'!$C$8+DF151*'Ores &amp; Ingots'!$C$9+DG151*'Ores &amp; Ingots'!$C$10+DH151*'Ores &amp; Ingots'!$C$11+DI151*'Ores &amp; Ingots'!$C$12</f>
        <v>#VALUE!</v>
      </c>
      <c r="DW151" s="165" t="e">
        <f>DJ151*'Ores &amp; Ingots'!$B$3+DK151*'Ores &amp; Ingots'!$B$4+DL151*'Ores &amp; Ingots'!$B$5+DM151*'Ores &amp; Ingots'!$B$6+DN151*'Ores &amp; Ingots'!$B$7+DO151*'Ores &amp; Ingots'!$B$8+DP151*'Ores &amp; Ingots'!$B$9+DQ151*'Ores &amp; Ingots'!$B$10+DR151*'Ores &amp; Ingots'!$B$11+DS151*'Ores &amp; Ingots'!$B$12</f>
        <v>#VALUE!</v>
      </c>
      <c r="DX151" s="197" t="e">
        <f>CZ151*Refining!$G$3+DA151*Refining!$G$4+DB151*Refining!$G$5+DC151*Refining!$G$6+DD151*Refining!$G$7+DE151*Refining!$G$8+DF151*Refining!$G$9+DG151*Refining!$G$10+DH151*Refining!$G$11+DI151*Refining!$G$12</f>
        <v>#VALUE!</v>
      </c>
      <c r="DY151" s="197" t="e">
        <f t="shared" si="13"/>
        <v>#VALUE!</v>
      </c>
      <c r="DZ151" s="199" t="e">
        <f t="shared" si="14"/>
        <v>#VALUE!</v>
      </c>
      <c r="EA151" s="190" t="e">
        <f t="shared" si="15"/>
        <v>#VALUE!</v>
      </c>
      <c r="EB151" s="200" t="e">
        <f t="shared" ref="EB151:EC151" si="612">EA151/60</f>
        <v>#VALUE!</v>
      </c>
      <c r="EC151" s="200" t="e">
        <f t="shared" si="612"/>
        <v>#VALUE!</v>
      </c>
      <c r="ED151" s="190" t="e">
        <f t="shared" si="17"/>
        <v>#VALUE!</v>
      </c>
      <c r="EE151" s="200" t="e">
        <f t="shared" ref="EE151:EF151" si="613">ED151/1000</f>
        <v>#VALUE!</v>
      </c>
      <c r="EF151" s="201" t="e">
        <f t="shared" si="613"/>
        <v>#VALUE!</v>
      </c>
      <c r="EG151" s="136" t="e">
        <f t="shared" si="19"/>
        <v>#VALUE!</v>
      </c>
      <c r="EH151" s="138" t="e">
        <f t="shared" si="20"/>
        <v>#VALUE!</v>
      </c>
      <c r="EI151" s="133" t="s">
        <v>28</v>
      </c>
    </row>
    <row r="152" spans="1:139" ht="12.75" x14ac:dyDescent="0.2">
      <c r="A152" s="865"/>
      <c r="B152" s="297" t="s">
        <v>363</v>
      </c>
      <c r="C152" s="216" t="s">
        <v>155</v>
      </c>
      <c r="D152" s="216">
        <v>1</v>
      </c>
      <c r="E152" s="216">
        <v>1</v>
      </c>
      <c r="F152" s="216">
        <v>1</v>
      </c>
      <c r="G152" s="241">
        <f t="shared" si="0"/>
        <v>0.125</v>
      </c>
      <c r="H152" s="242">
        <v>3</v>
      </c>
      <c r="I152" s="242">
        <v>3</v>
      </c>
      <c r="J152" s="244">
        <f>H152/Main!$D$9</f>
        <v>0.6</v>
      </c>
      <c r="K152" s="244">
        <f>I152/Main!$D$10</f>
        <v>1.5</v>
      </c>
      <c r="L152" s="244">
        <f t="shared" si="1"/>
        <v>2.5</v>
      </c>
      <c r="M152" s="244">
        <v>1</v>
      </c>
      <c r="N152" s="303"/>
      <c r="O152" s="304"/>
      <c r="P152" s="249"/>
      <c r="Q152" s="250"/>
      <c r="R152" s="249"/>
      <c r="S152" s="252"/>
      <c r="T152" s="252"/>
      <c r="U152" s="249"/>
      <c r="V152" s="250">
        <v>5000</v>
      </c>
      <c r="W152" s="252"/>
      <c r="X152" s="252"/>
      <c r="Y152" s="249"/>
      <c r="Z152" s="249"/>
      <c r="AA152" s="249"/>
      <c r="AB152" s="249"/>
      <c r="AC152" s="381"/>
      <c r="AD152" s="259">
        <v>70</v>
      </c>
      <c r="AE152" s="259">
        <v>0</v>
      </c>
      <c r="AF152" s="259">
        <v>0</v>
      </c>
      <c r="AG152" s="259">
        <v>0</v>
      </c>
      <c r="AH152" s="259">
        <v>10</v>
      </c>
      <c r="AI152" s="259">
        <v>0</v>
      </c>
      <c r="AJ152" s="259">
        <v>0</v>
      </c>
      <c r="AK152" s="259">
        <v>7</v>
      </c>
      <c r="AL152" s="259">
        <v>0</v>
      </c>
      <c r="AM152" s="259">
        <v>0</v>
      </c>
      <c r="AN152" s="259">
        <v>0</v>
      </c>
      <c r="AO152" s="259">
        <v>0</v>
      </c>
      <c r="AP152" s="259">
        <v>0</v>
      </c>
      <c r="AQ152" s="259">
        <v>0</v>
      </c>
      <c r="AR152" s="259">
        <v>0</v>
      </c>
      <c r="AS152" s="259">
        <v>0</v>
      </c>
      <c r="AT152" s="261">
        <v>1</v>
      </c>
      <c r="AU152" s="259">
        <v>0</v>
      </c>
      <c r="AV152" s="259">
        <v>0</v>
      </c>
      <c r="AW152" s="259">
        <v>0</v>
      </c>
      <c r="AX152" s="259">
        <v>0</v>
      </c>
      <c r="AY152" s="257">
        <f t="shared" ref="AY152:BS152" si="614">IF(AD152 = 0, "", AD152)</f>
        <v>70</v>
      </c>
      <c r="AZ152" s="258" t="str">
        <f t="shared" si="614"/>
        <v/>
      </c>
      <c r="BA152" s="258" t="str">
        <f t="shared" si="614"/>
        <v/>
      </c>
      <c r="BB152" s="258" t="str">
        <f t="shared" si="614"/>
        <v/>
      </c>
      <c r="BC152" s="259">
        <f t="shared" si="614"/>
        <v>10</v>
      </c>
      <c r="BD152" s="258" t="str">
        <f t="shared" si="614"/>
        <v/>
      </c>
      <c r="BE152" s="258" t="str">
        <f t="shared" si="614"/>
        <v/>
      </c>
      <c r="BF152" s="259">
        <f t="shared" si="614"/>
        <v>7</v>
      </c>
      <c r="BG152" s="258" t="str">
        <f t="shared" si="614"/>
        <v/>
      </c>
      <c r="BH152" s="258" t="str">
        <f t="shared" si="614"/>
        <v/>
      </c>
      <c r="BI152" s="258" t="str">
        <f t="shared" si="614"/>
        <v/>
      </c>
      <c r="BJ152" s="258" t="str">
        <f t="shared" si="614"/>
        <v/>
      </c>
      <c r="BK152" s="258" t="str">
        <f t="shared" si="614"/>
        <v/>
      </c>
      <c r="BL152" s="258" t="str">
        <f t="shared" si="614"/>
        <v/>
      </c>
      <c r="BM152" s="258" t="str">
        <f t="shared" si="614"/>
        <v/>
      </c>
      <c r="BN152" s="258" t="str">
        <f t="shared" si="614"/>
        <v/>
      </c>
      <c r="BO152" s="261">
        <f t="shared" si="614"/>
        <v>1</v>
      </c>
      <c r="BP152" s="258" t="str">
        <f t="shared" si="614"/>
        <v/>
      </c>
      <c r="BQ152" s="258" t="str">
        <f t="shared" si="614"/>
        <v/>
      </c>
      <c r="BR152" s="258" t="str">
        <f t="shared" si="614"/>
        <v/>
      </c>
      <c r="BS152" s="265" t="str">
        <f t="shared" si="614"/>
        <v/>
      </c>
      <c r="BT152" s="257" t="e">
        <f>$AY152*Assembly!Z$4+$AZ152*Assembly!Z$5+$BA152*Assembly!Z$6+$BB152*Assembly!Z$7+$BC152*Assembly!Z$8+$BD152*Assembly!Z$9+$BE152*Assembly!Z$10+$BF152*Assembly!Z$11+$BG152*Assembly!Z$12+$BH152*Assembly!Z$13+$BI152*Assembly!Z$14+$BJ152*Assembly!Z$15+$BK152*Assembly!Z$16+$BL152*Assembly!Z$17+$BM152*Assembly!Z$18+$BN152*Assembly!Z$19+$BO152*Assembly!Z$20+$BP152*Assembly!Z$21+$BQ152*Assembly!Z$22+$BR152*Assembly!Z$23+$BS152*Assembly!Z$24</f>
        <v>#VALUE!</v>
      </c>
      <c r="BU152" s="259" t="e">
        <f t="shared" si="3"/>
        <v>#VALUE!</v>
      </c>
      <c r="BV152" s="267"/>
      <c r="BW152" s="259" t="e">
        <f>$AY152*Assembly!AD$4+$AZ152*Assembly!AD$5+$BA152*Assembly!AD$6+$BB152*Assembly!AD$7+$BC152*Assembly!AD$8+$BD152*Assembly!AD$9+$BE152*Assembly!AD$10+$BF152*Assembly!AD$11+$BG152*Assembly!AD$12+$BH152*Assembly!AD$13+$BI152*Assembly!AD$14+$BJ152*Assembly!AD$15+$BK152*Assembly!AD$16+$BL152*Assembly!AD$17+$BM152*Assembly!AD$18+$BN152*Assembly!AD$19+$BO152*Assembly!AD$20+$BP152*Assembly!AD$21+$BQ152*Assembly!AD$22+$BR152*Assembly!AD$23+$BS152*Assembly!AD$24</f>
        <v>#VALUE!</v>
      </c>
      <c r="BX152" s="268" t="e">
        <f t="shared" si="4"/>
        <v>#VALUE!</v>
      </c>
      <c r="BY152" s="269" t="e">
        <f t="shared" si="5"/>
        <v>#VALUE!</v>
      </c>
      <c r="BZ152" s="272" t="e">
        <f t="shared" si="6"/>
        <v>#VALUE!</v>
      </c>
      <c r="CA152" s="269" t="e">
        <f t="shared" si="7"/>
        <v>#VALUE!</v>
      </c>
      <c r="CB152" s="259" t="e">
        <f>$AY152*Assembly!Y$4+$AZ152*Assembly!Y$5+$BA152*Assembly!Y$6+$BB152*Assembly!Y$7+$BC152*Assembly!Y$8+$BD152*Assembly!Y$9+$BE152*Assembly!Y$10+$BF152*Assembly!Y$11+$BG152*Assembly!Y$12+$BH152*Assembly!Y$13+$BI152*Assembly!Y$14+$BJ152*Assembly!Y$15+$BK152*Assembly!Y$16+$BL152*Assembly!Y$17+$BM152*Assembly!Y$18+$BN152*Assembly!Y$19+$BO152*Assembly!Y$20+$BP152*Assembly!Y$21+$BQ152*Assembly!Y$22+$BR152*Assembly!Y$23+$BS152*Assembly!Y$24</f>
        <v>#VALUE!</v>
      </c>
      <c r="CC152" s="259" t="e">
        <f t="shared" si="8"/>
        <v>#VALUE!</v>
      </c>
      <c r="CD152" s="273" t="e">
        <f t="shared" si="9"/>
        <v>#VALUE!</v>
      </c>
      <c r="CE152" s="274" t="e">
        <f>$AY152*Assembly!AC$4+$AZ152*Assembly!AC$5+$BA152*Assembly!AC$6+$BB152*Assembly!AC$7+$BC152*Assembly!AC$8+$BD152*Assembly!AC$9+$BE152*Assembly!AC$10+$BF152*Assembly!AC$11+$BG152*Assembly!AC$12+$BH152*Assembly!AC$13+$BI152*Assembly!AC$14+$BJ152*Assembly!AC$15+$BK152*Assembly!AC$16+$BL152*Assembly!AC$17+$BM152*Assembly!AC$18+$BN152*Assembly!AC$19+$BO152*Assembly!AC$20+$BP152*Assembly!AC$21+$BQ152*Assembly!AC$22+$BR152*Assembly!AC$23+$BS152*Assembly!AC$24</f>
        <v>#VALUE!</v>
      </c>
      <c r="CF152" s="250" t="e">
        <f>$AY152*Assembly!M$4+$AZ152*Assembly!M$5+$BA152*Assembly!M$6+$BB152*Assembly!M$7+$BC152*Assembly!M$8+$BD152*Assembly!M$9+$BE152*Assembly!M$10+$BF152*Assembly!M$11+$BG152*Assembly!M$12+$BH152*Assembly!M$13+$BI152*Assembly!M$14+$BJ152*Assembly!M$15+$BK152*Assembly!M$16+$BL152*Assembly!M$17+$BM152*Assembly!M$18+$BN152*Assembly!M$19+$BO152*Assembly!M$20+$BP152*Assembly!M$21+$BQ152*Assembly!M$22+$BR152*Assembly!M$23+$BS152*Assembly!M$24</f>
        <v>#VALUE!</v>
      </c>
      <c r="CG152" s="250" t="e">
        <f>$AY152*Assembly!N$4+$AZ152*Assembly!N$5+$BA152*Assembly!N$6+$BB152*Assembly!N$7+$BC152*Assembly!N$8+$BD152*Assembly!N$9+$BE152*Assembly!N$10+$BF152*Assembly!N$11+$BG152*Assembly!N$12+$BH152*Assembly!N$13+$BI152*Assembly!N$14+$BJ152*Assembly!N$15+$BK152*Assembly!N$16+$BL152*Assembly!N$17+$BM152*Assembly!N$18+$BN152*Assembly!N$19+$BO152*Assembly!N$20+$BP152*Assembly!N$21+$BQ152*Assembly!N$22+$BR152*Assembly!N$23+$BS152*Assembly!N$24</f>
        <v>#VALUE!</v>
      </c>
      <c r="CH152" s="250" t="e">
        <f>$AY152*Assembly!O$4+$AZ152*Assembly!O$5+$BA152*Assembly!O$6+$BB152*Assembly!O$7+$BC152*Assembly!O$8+$BD152*Assembly!O$9+$BE152*Assembly!O$10+$BF152*Assembly!O$11+$BG152*Assembly!O$12+$BH152*Assembly!O$13+$BI152*Assembly!O$14+$BJ152*Assembly!O$15+$BK152*Assembly!O$16+$BL152*Assembly!O$17+$BM152*Assembly!O$18+$BN152*Assembly!O$19+$BO152*Assembly!O$20+$BP152*Assembly!O$21+$BQ152*Assembly!O$22+$BR152*Assembly!O$23+$BS152*Assembly!O$24</f>
        <v>#VALUE!</v>
      </c>
      <c r="CI152" s="242" t="e">
        <f>$AY152*Assembly!P$4+$AZ152*Assembly!P$5+$BA152*Assembly!P$6+$BB152*Assembly!P$7+$BC152*Assembly!P$8+$BD152*Assembly!P$9+$BE152*Assembly!P$10+$BF152*Assembly!P$11+$BG152*Assembly!P$12+$BH152*Assembly!P$13+$BI152*Assembly!P$14+$BJ152*Assembly!P$15+$BK152*Assembly!P$16+$BL152*Assembly!P$17+$BM152*Assembly!P$18+$BN152*Assembly!P$19+$BO152*Assembly!P$20+$BP152*Assembly!P$21+$BQ152*Assembly!P$22+$BR152*Assembly!P$23+$BS152*Assembly!P$24</f>
        <v>#VALUE!</v>
      </c>
      <c r="CJ152" s="242" t="e">
        <f>$AY152*Assembly!Q$4+$AZ152*Assembly!Q$5+$BA152*Assembly!Q$6+$BB152*Assembly!Q$7+$BC152*Assembly!Q$8+$BD152*Assembly!Q$9+$BE152*Assembly!Q$10+$BF152*Assembly!Q$11+$BG152*Assembly!Q$12+$BH152*Assembly!Q$13+$BI152*Assembly!Q$14+$BJ152*Assembly!Q$15+$BK152*Assembly!Q$16+$BL152*Assembly!Q$17+$BM152*Assembly!Q$18+$BN152*Assembly!Q$19+$BO152*Assembly!Q$20+$BP152*Assembly!Q$21+$BQ152*Assembly!Q$22+$BR152*Assembly!Q$23+$BS152*Assembly!Q$24</f>
        <v>#VALUE!</v>
      </c>
      <c r="CK152" s="250" t="e">
        <f>$AY152*Assembly!R$4+$AZ152*Assembly!R$5+$BA152*Assembly!R$6+$BB152*Assembly!R$7+$BC152*Assembly!R$8+$BD152*Assembly!R$9+$BE152*Assembly!R$10+$BF152*Assembly!R$11+$BG152*Assembly!R$12+$BH152*Assembly!R$13+$BI152*Assembly!R$14+$BJ152*Assembly!R$15+$BK152*Assembly!R$16+$BL152*Assembly!R$17+$BM152*Assembly!R$18+$BN152*Assembly!R$19+$BO152*Assembly!R$20+$BP152*Assembly!R$21+$BQ152*Assembly!R$22+$BR152*Assembly!R$23+$BS152*Assembly!R$24</f>
        <v>#VALUE!</v>
      </c>
      <c r="CL152" s="242" t="e">
        <f>$AY152*Assembly!S$4+$AZ152*Assembly!S$5+$BA152*Assembly!S$6+$BB152*Assembly!S$7+$BC152*Assembly!S$8+$BD152*Assembly!S$9+$BE152*Assembly!S$10+$BF152*Assembly!S$11+$BG152*Assembly!S$12+$BH152*Assembly!S$13+$BI152*Assembly!S$14+$BJ152*Assembly!S$15+$BK152*Assembly!S$16+$BL152*Assembly!S$17+$BM152*Assembly!S$18+$BN152*Assembly!S$19+$BO152*Assembly!S$20+$BP152*Assembly!S$21+$BQ152*Assembly!S$22+$BR152*Assembly!S$23+$BS152*Assembly!S$24</f>
        <v>#VALUE!</v>
      </c>
      <c r="CM152" s="242" t="e">
        <f>$AY152*Assembly!T$4+$AZ152*Assembly!T$5+$BA152*Assembly!T$6+$BB152*Assembly!T$7+$BC152*Assembly!T$8+$BD152*Assembly!T$9+$BE152*Assembly!T$10+$BF152*Assembly!T$11+$BG152*Assembly!T$12+$BH152*Assembly!T$13+$BI152*Assembly!T$14+$BJ152*Assembly!T$15+$BK152*Assembly!T$16+$BL152*Assembly!T$17+$BM152*Assembly!T$18+$BN152*Assembly!T$19+$BO152*Assembly!T$20+$BP152*Assembly!T$21+$BQ152*Assembly!T$22+$BR152*Assembly!T$23+$BS152*Assembly!T$24</f>
        <v>#VALUE!</v>
      </c>
      <c r="CN152" s="242" t="e">
        <f>$AY152*Assembly!U$4+$AZ152*Assembly!U$5+$BA152*Assembly!U$6+$BB152*Assembly!U$7+$BC152*Assembly!U$8+$BD152*Assembly!U$9+$BE152*Assembly!U$10+$BF152*Assembly!U$11+$BG152*Assembly!U$12+$BH152*Assembly!U$13+$BI152*Assembly!U$14+$BJ152*Assembly!U$15+$BK152*Assembly!U$16+$BL152*Assembly!U$17+$BM152*Assembly!U$18+$BN152*Assembly!U$19+$BO152*Assembly!U$20+$BP152*Assembly!U$21+$BQ152*Assembly!U$22+$BR152*Assembly!U$23+$BS152*Assembly!U$24</f>
        <v>#VALUE!</v>
      </c>
      <c r="CO152" s="250" t="e">
        <f>$AY152*Assembly!V$4+$AZ152*Assembly!V$5+$BA152*Assembly!V$6+$BB152*Assembly!V$7+$BC152*Assembly!V$8+$BD152*Assembly!V$9+$BE152*Assembly!V$10+$BF152*Assembly!V$11+$BG152*Assembly!V$12+$BH152*Assembly!V$13+$BI152*Assembly!V$14+$BJ152*Assembly!V$15+$BK152*Assembly!V$16+$BL152*Assembly!V$17+$BM152*Assembly!V$18+$BN152*Assembly!V$19+$BO152*Assembly!V$20+$BP152*Assembly!V$21+$BQ152*Assembly!V$22+$BR152*Assembly!V$23+$BS152*Assembly!V$24</f>
        <v>#VALUE!</v>
      </c>
      <c r="CP152" s="250" t="e">
        <f>CF152*Refining!$F$3</f>
        <v>#VALUE!</v>
      </c>
      <c r="CQ152" s="250" t="e">
        <f>CG152*Refining!$F$4</f>
        <v>#VALUE!</v>
      </c>
      <c r="CR152" s="250" t="e">
        <f>CH152*Refining!$F$5</f>
        <v>#VALUE!</v>
      </c>
      <c r="CS152" s="250" t="e">
        <f>CI152*Refining!$F$6</f>
        <v>#VALUE!</v>
      </c>
      <c r="CT152" s="250" t="e">
        <f>CJ152*Refining!$F$7</f>
        <v>#VALUE!</v>
      </c>
      <c r="CU152" s="250" t="e">
        <f>CK152*Refining!$F$8</f>
        <v>#VALUE!</v>
      </c>
      <c r="CV152" s="250" t="e">
        <f>CL152*Refining!$F$9</f>
        <v>#VALUE!</v>
      </c>
      <c r="CW152" s="250" t="e">
        <f>CM152*Refining!$F$10</f>
        <v>#VALUE!</v>
      </c>
      <c r="CX152" s="250" t="e">
        <f>CN152*Refining!$F$11</f>
        <v>#VALUE!</v>
      </c>
      <c r="CY152" s="250" t="e">
        <f>CO152*Refining!$F$12</f>
        <v>#VALUE!</v>
      </c>
      <c r="CZ152" s="277" t="e">
        <f t="shared" ref="CZ152:DS152" si="615">IF(CF152 = 0, "", CF152)</f>
        <v>#VALUE!</v>
      </c>
      <c r="DA152" s="279" t="e">
        <f t="shared" si="615"/>
        <v>#VALUE!</v>
      </c>
      <c r="DB152" s="278" t="e">
        <f t="shared" si="615"/>
        <v>#VALUE!</v>
      </c>
      <c r="DC152" s="279" t="e">
        <f t="shared" si="615"/>
        <v>#VALUE!</v>
      </c>
      <c r="DD152" s="280" t="e">
        <f t="shared" si="615"/>
        <v>#VALUE!</v>
      </c>
      <c r="DE152" s="278" t="e">
        <f t="shared" si="615"/>
        <v>#VALUE!</v>
      </c>
      <c r="DF152" s="280" t="e">
        <f t="shared" si="615"/>
        <v>#VALUE!</v>
      </c>
      <c r="DG152" s="280" t="e">
        <f t="shared" si="615"/>
        <v>#VALUE!</v>
      </c>
      <c r="DH152" s="279" t="e">
        <f t="shared" si="615"/>
        <v>#VALUE!</v>
      </c>
      <c r="DI152" s="282" t="e">
        <f t="shared" si="615"/>
        <v>#VALUE!</v>
      </c>
      <c r="DJ152" s="277" t="e">
        <f t="shared" si="615"/>
        <v>#VALUE!</v>
      </c>
      <c r="DK152" s="279" t="e">
        <f t="shared" si="615"/>
        <v>#VALUE!</v>
      </c>
      <c r="DL152" s="278" t="e">
        <f t="shared" si="615"/>
        <v>#VALUE!</v>
      </c>
      <c r="DM152" s="279" t="e">
        <f t="shared" si="615"/>
        <v>#VALUE!</v>
      </c>
      <c r="DN152" s="280" t="e">
        <f t="shared" si="615"/>
        <v>#VALUE!</v>
      </c>
      <c r="DO152" s="278" t="e">
        <f t="shared" si="615"/>
        <v>#VALUE!</v>
      </c>
      <c r="DP152" s="278" t="e">
        <f t="shared" si="615"/>
        <v>#VALUE!</v>
      </c>
      <c r="DQ152" s="279" t="e">
        <f t="shared" si="615"/>
        <v>#VALUE!</v>
      </c>
      <c r="DR152" s="279" t="e">
        <f t="shared" si="615"/>
        <v>#VALUE!</v>
      </c>
      <c r="DS152" s="282" t="e">
        <f t="shared" si="615"/>
        <v>#VALUE!</v>
      </c>
      <c r="DT152" s="277" t="e">
        <f t="shared" si="11"/>
        <v>#VALUE!</v>
      </c>
      <c r="DU152" s="278" t="e">
        <f t="shared" si="12"/>
        <v>#VALUE!</v>
      </c>
      <c r="DV152" s="259" t="e">
        <f>CZ152*'Ores &amp; Ingots'!$C$3+DA152*'Ores &amp; Ingots'!$C$4+DB152*'Ores &amp; Ingots'!$C$5+DC152*'Ores &amp; Ingots'!$C$6+DD152*'Ores &amp; Ingots'!$C$7+DE152*'Ores &amp; Ingots'!$C$8+DF152*'Ores &amp; Ingots'!$C$9+DG152*'Ores &amp; Ingots'!$C$10+DH152*'Ores &amp; Ingots'!$C$11+DI152*'Ores &amp; Ingots'!$C$12</f>
        <v>#VALUE!</v>
      </c>
      <c r="DW152" s="259" t="e">
        <f>DJ152*'Ores &amp; Ingots'!$B$3+DK152*'Ores &amp; Ingots'!$B$4+DL152*'Ores &amp; Ingots'!$B$5+DM152*'Ores &amp; Ingots'!$B$6+DN152*'Ores &amp; Ingots'!$B$7+DO152*'Ores &amp; Ingots'!$B$8+DP152*'Ores &amp; Ingots'!$B$9+DQ152*'Ores &amp; Ingots'!$B$10+DR152*'Ores &amp; Ingots'!$B$11+DS152*'Ores &amp; Ingots'!$B$12</f>
        <v>#VALUE!</v>
      </c>
      <c r="DX152" s="278" t="e">
        <f>CZ152*Refining!$G$3+DA152*Refining!$G$4+DB152*Refining!$G$5+DC152*Refining!$G$6+DD152*Refining!$G$7+DE152*Refining!$G$8+DF152*Refining!$G$9+DG152*Refining!$G$10+DH152*Refining!$G$11+DI152*Refining!$G$12</f>
        <v>#VALUE!</v>
      </c>
      <c r="DY152" s="197" t="e">
        <f t="shared" si="13"/>
        <v>#VALUE!</v>
      </c>
      <c r="DZ152" s="284" t="e">
        <f t="shared" si="14"/>
        <v>#VALUE!</v>
      </c>
      <c r="EA152" s="277" t="e">
        <f t="shared" si="15"/>
        <v>#VALUE!</v>
      </c>
      <c r="EB152" s="286" t="e">
        <f t="shared" ref="EB152:EC152" si="616">EA152/60</f>
        <v>#VALUE!</v>
      </c>
      <c r="EC152" s="286" t="e">
        <f t="shared" si="616"/>
        <v>#VALUE!</v>
      </c>
      <c r="ED152" s="277" t="e">
        <f t="shared" si="17"/>
        <v>#VALUE!</v>
      </c>
      <c r="EE152" s="286" t="e">
        <f t="shared" ref="EE152:EF152" si="617">ED152/1000</f>
        <v>#VALUE!</v>
      </c>
      <c r="EF152" s="287" t="e">
        <f t="shared" si="617"/>
        <v>#VALUE!</v>
      </c>
      <c r="EG152" s="273" t="e">
        <f t="shared" si="19"/>
        <v>#VALUE!</v>
      </c>
      <c r="EH152" s="288" t="e">
        <f t="shared" si="20"/>
        <v>#VALUE!</v>
      </c>
      <c r="EI152" s="133">
        <v>440</v>
      </c>
    </row>
    <row r="153" spans="1:139" ht="12.75" x14ac:dyDescent="0.2">
      <c r="A153" s="911" t="s">
        <v>365</v>
      </c>
      <c r="B153" s="55" t="s">
        <v>366</v>
      </c>
      <c r="C153" s="56" t="s">
        <v>156</v>
      </c>
      <c r="D153" s="56">
        <v>1</v>
      </c>
      <c r="E153" s="56">
        <v>2</v>
      </c>
      <c r="F153" s="56">
        <v>1</v>
      </c>
      <c r="G153" s="80">
        <f t="shared" si="0"/>
        <v>31.25</v>
      </c>
      <c r="H153" s="82">
        <v>20</v>
      </c>
      <c r="I153" s="82">
        <v>20</v>
      </c>
      <c r="J153" s="84">
        <f>H153/Main!$D$9</f>
        <v>4</v>
      </c>
      <c r="K153" s="84">
        <f>I153/Main!$D$10</f>
        <v>10</v>
      </c>
      <c r="L153" s="84">
        <f t="shared" si="1"/>
        <v>2.5</v>
      </c>
      <c r="M153" s="84">
        <v>1</v>
      </c>
      <c r="N153" s="305" t="s">
        <v>28</v>
      </c>
      <c r="O153" s="88">
        <v>2000</v>
      </c>
      <c r="P153" s="89"/>
      <c r="Q153" s="90"/>
      <c r="R153" s="89"/>
      <c r="S153" s="91"/>
      <c r="T153" s="91"/>
      <c r="U153" s="90">
        <v>700</v>
      </c>
      <c r="V153" s="89"/>
      <c r="W153" s="403"/>
      <c r="X153" s="91"/>
      <c r="Y153" s="89"/>
      <c r="Z153" s="89"/>
      <c r="AA153" s="89"/>
      <c r="AB153" s="89"/>
      <c r="AC153" s="404" t="s">
        <v>220</v>
      </c>
      <c r="AD153" s="103">
        <v>25</v>
      </c>
      <c r="AE153" s="103">
        <v>0</v>
      </c>
      <c r="AF153" s="103">
        <v>12</v>
      </c>
      <c r="AG153" s="103">
        <v>6</v>
      </c>
      <c r="AH153" s="103">
        <v>15</v>
      </c>
      <c r="AI153" s="103">
        <v>0</v>
      </c>
      <c r="AJ153" s="104">
        <v>6</v>
      </c>
      <c r="AK153" s="103">
        <v>0</v>
      </c>
      <c r="AL153" s="103">
        <v>0</v>
      </c>
      <c r="AM153" s="103">
        <v>0</v>
      </c>
      <c r="AN153" s="103">
        <v>0</v>
      </c>
      <c r="AO153" s="103">
        <v>0</v>
      </c>
      <c r="AP153" s="103">
        <v>0</v>
      </c>
      <c r="AQ153" s="103">
        <v>0</v>
      </c>
      <c r="AR153" s="103">
        <v>0</v>
      </c>
      <c r="AS153" s="103">
        <v>0</v>
      </c>
      <c r="AT153" s="103">
        <v>0</v>
      </c>
      <c r="AU153" s="103">
        <v>0</v>
      </c>
      <c r="AV153" s="103">
        <v>0</v>
      </c>
      <c r="AW153" s="103">
        <v>0</v>
      </c>
      <c r="AX153" s="103">
        <v>0</v>
      </c>
      <c r="AY153" s="107">
        <f t="shared" ref="AY153:BS153" si="618">IF(AD153 = 0, "", AD153)</f>
        <v>25</v>
      </c>
      <c r="AZ153" s="102" t="str">
        <f t="shared" si="618"/>
        <v/>
      </c>
      <c r="BA153" s="103">
        <f t="shared" si="618"/>
        <v>12</v>
      </c>
      <c r="BB153" s="103">
        <f t="shared" si="618"/>
        <v>6</v>
      </c>
      <c r="BC153" s="103">
        <f t="shared" si="618"/>
        <v>15</v>
      </c>
      <c r="BD153" s="102" t="str">
        <f t="shared" si="618"/>
        <v/>
      </c>
      <c r="BE153" s="104">
        <f t="shared" si="618"/>
        <v>6</v>
      </c>
      <c r="BF153" s="102" t="str">
        <f t="shared" si="618"/>
        <v/>
      </c>
      <c r="BG153" s="102" t="str">
        <f t="shared" si="618"/>
        <v/>
      </c>
      <c r="BH153" s="102" t="str">
        <f t="shared" si="618"/>
        <v/>
      </c>
      <c r="BI153" s="102" t="str">
        <f t="shared" si="618"/>
        <v/>
      </c>
      <c r="BJ153" s="102" t="str">
        <f t="shared" si="618"/>
        <v/>
      </c>
      <c r="BK153" s="102" t="str">
        <f t="shared" si="618"/>
        <v/>
      </c>
      <c r="BL153" s="102" t="str">
        <f t="shared" si="618"/>
        <v/>
      </c>
      <c r="BM153" s="102" t="str">
        <f t="shared" si="618"/>
        <v/>
      </c>
      <c r="BN153" s="102" t="str">
        <f t="shared" si="618"/>
        <v/>
      </c>
      <c r="BO153" s="102" t="str">
        <f t="shared" si="618"/>
        <v/>
      </c>
      <c r="BP153" s="102" t="str">
        <f t="shared" si="618"/>
        <v/>
      </c>
      <c r="BQ153" s="102" t="str">
        <f t="shared" si="618"/>
        <v/>
      </c>
      <c r="BR153" s="102" t="str">
        <f t="shared" si="618"/>
        <v/>
      </c>
      <c r="BS153" s="105" t="str">
        <f t="shared" si="618"/>
        <v/>
      </c>
      <c r="BT153" s="107" t="e">
        <f>$AY153*Assembly!Z$4+$AZ153*Assembly!Z$5+$BA153*Assembly!Z$6+$BB153*Assembly!Z$7+$BC153*Assembly!Z$8+$BD153*Assembly!Z$9+$BE153*Assembly!Z$10+$BF153*Assembly!Z$11+$BG153*Assembly!Z$12+$BH153*Assembly!Z$13+$BI153*Assembly!Z$14+$BJ153*Assembly!Z$15+$BK153*Assembly!Z$16+$BL153*Assembly!Z$17+$BM153*Assembly!Z$18+$BN153*Assembly!Z$19+$BO153*Assembly!Z$20+$BP153*Assembly!Z$21+$BQ153*Assembly!Z$22+$BR153*Assembly!Z$23+$BS153*Assembly!Z$24</f>
        <v>#VALUE!</v>
      </c>
      <c r="BU153" s="103" t="e">
        <f t="shared" si="3"/>
        <v>#VALUE!</v>
      </c>
      <c r="BV153" s="109" t="e">
        <f t="shared" ref="BV153:BV164" si="619">IF(U153 = "?", "?", U153/BT153)</f>
        <v>#VALUE!</v>
      </c>
      <c r="BW153" s="103" t="e">
        <f>$AY153*Assembly!AD$4+$AZ153*Assembly!AD$5+$BA153*Assembly!AD$6+$BB153*Assembly!AD$7+$BC153*Assembly!AD$8+$BD153*Assembly!AD$9+$BE153*Assembly!AD$10+$BF153*Assembly!AD$11+$BG153*Assembly!AD$12+$BH153*Assembly!AD$13+$BI153*Assembly!AD$14+$BJ153*Assembly!AD$15+$BK153*Assembly!AD$16+$BL153*Assembly!AD$17+$BM153*Assembly!AD$18+$BN153*Assembly!AD$19+$BO153*Assembly!AD$20+$BP153*Assembly!AD$21+$BQ153*Assembly!AD$22+$BR153*Assembly!AD$23+$BS153*Assembly!AD$24</f>
        <v>#VALUE!</v>
      </c>
      <c r="BX153" s="110" t="e">
        <f t="shared" si="4"/>
        <v>#VALUE!</v>
      </c>
      <c r="BY153" s="111" t="e">
        <f t="shared" si="5"/>
        <v>#VALUE!</v>
      </c>
      <c r="BZ153" s="112" t="e">
        <f t="shared" si="6"/>
        <v>#VALUE!</v>
      </c>
      <c r="CA153" s="111" t="e">
        <f t="shared" si="7"/>
        <v>#VALUE!</v>
      </c>
      <c r="CB153" s="103" t="e">
        <f>$AY153*Assembly!Y$4+$AZ153*Assembly!Y$5+$BA153*Assembly!Y$6+$BB153*Assembly!Y$7+$BC153*Assembly!Y$8+$BD153*Assembly!Y$9+$BE153*Assembly!Y$10+$BF153*Assembly!Y$11+$BG153*Assembly!Y$12+$BH153*Assembly!Y$13+$BI153*Assembly!Y$14+$BJ153*Assembly!Y$15+$BK153*Assembly!Y$16+$BL153*Assembly!Y$17+$BM153*Assembly!Y$18+$BN153*Assembly!Y$19+$BO153*Assembly!Y$20+$BP153*Assembly!Y$21+$BQ153*Assembly!Y$22+$BR153*Assembly!Y$23+$BS153*Assembly!Y$24</f>
        <v>#VALUE!</v>
      </c>
      <c r="CC153" s="103" t="e">
        <f t="shared" si="8"/>
        <v>#VALUE!</v>
      </c>
      <c r="CD153" s="113" t="e">
        <f t="shared" si="9"/>
        <v>#VALUE!</v>
      </c>
      <c r="CE153" s="114" t="e">
        <f>$AY153*Assembly!AC$4+$AZ153*Assembly!AC$5+$BA153*Assembly!AC$6+$BB153*Assembly!AC$7+$BC153*Assembly!AC$8+$BD153*Assembly!AC$9+$BE153*Assembly!AC$10+$BF153*Assembly!AC$11+$BG153*Assembly!AC$12+$BH153*Assembly!AC$13+$BI153*Assembly!AC$14+$BJ153*Assembly!AC$15+$BK153*Assembly!AC$16+$BL153*Assembly!AC$17+$BM153*Assembly!AC$18+$BN153*Assembly!AC$19+$BO153*Assembly!AC$20+$BP153*Assembly!AC$21+$BQ153*Assembly!AC$22+$BR153*Assembly!AC$23+$BS153*Assembly!AC$24</f>
        <v>#VALUE!</v>
      </c>
      <c r="CF153" s="90" t="e">
        <f>$AY153*Assembly!M$4+$AZ153*Assembly!M$5+$BA153*Assembly!M$6+$BB153*Assembly!M$7+$BC153*Assembly!M$8+$BD153*Assembly!M$9+$BE153*Assembly!M$10+$BF153*Assembly!M$11+$BG153*Assembly!M$12+$BH153*Assembly!M$13+$BI153*Assembly!M$14+$BJ153*Assembly!M$15+$BK153*Assembly!M$16+$BL153*Assembly!M$17+$BM153*Assembly!M$18+$BN153*Assembly!M$19+$BO153*Assembly!M$20+$BP153*Assembly!M$21+$BQ153*Assembly!M$22+$BR153*Assembly!M$23+$BS153*Assembly!M$24</f>
        <v>#VALUE!</v>
      </c>
      <c r="CG153" s="90" t="e">
        <f>$AY153*Assembly!N$4+$AZ153*Assembly!N$5+$BA153*Assembly!N$6+$BB153*Assembly!N$7+$BC153*Assembly!N$8+$BD153*Assembly!N$9+$BE153*Assembly!N$10+$BF153*Assembly!N$11+$BG153*Assembly!N$12+$BH153*Assembly!N$13+$BI153*Assembly!N$14+$BJ153*Assembly!N$15+$BK153*Assembly!N$16+$BL153*Assembly!N$17+$BM153*Assembly!N$18+$BN153*Assembly!N$19+$BO153*Assembly!N$20+$BP153*Assembly!N$21+$BQ153*Assembly!N$22+$BR153*Assembly!N$23+$BS153*Assembly!N$24</f>
        <v>#VALUE!</v>
      </c>
      <c r="CH153" s="90" t="e">
        <f>$AY153*Assembly!O$4+$AZ153*Assembly!O$5+$BA153*Assembly!O$6+$BB153*Assembly!O$7+$BC153*Assembly!O$8+$BD153*Assembly!O$9+$BE153*Assembly!O$10+$BF153*Assembly!O$11+$BG153*Assembly!O$12+$BH153*Assembly!O$13+$BI153*Assembly!O$14+$BJ153*Assembly!O$15+$BK153*Assembly!O$16+$BL153*Assembly!O$17+$BM153*Assembly!O$18+$BN153*Assembly!O$19+$BO153*Assembly!O$20+$BP153*Assembly!O$21+$BQ153*Assembly!O$22+$BR153*Assembly!O$23+$BS153*Assembly!O$24</f>
        <v>#VALUE!</v>
      </c>
      <c r="CI153" s="82" t="e">
        <f>$AY153*Assembly!P$4+$AZ153*Assembly!P$5+$BA153*Assembly!P$6+$BB153*Assembly!P$7+$BC153*Assembly!P$8+$BD153*Assembly!P$9+$BE153*Assembly!P$10+$BF153*Assembly!P$11+$BG153*Assembly!P$12+$BH153*Assembly!P$13+$BI153*Assembly!P$14+$BJ153*Assembly!P$15+$BK153*Assembly!P$16+$BL153*Assembly!P$17+$BM153*Assembly!P$18+$BN153*Assembly!P$19+$BO153*Assembly!P$20+$BP153*Assembly!P$21+$BQ153*Assembly!P$22+$BR153*Assembly!P$23+$BS153*Assembly!P$24</f>
        <v>#VALUE!</v>
      </c>
      <c r="CJ153" s="82" t="e">
        <f>$AY153*Assembly!Q$4+$AZ153*Assembly!Q$5+$BA153*Assembly!Q$6+$BB153*Assembly!Q$7+$BC153*Assembly!Q$8+$BD153*Assembly!Q$9+$BE153*Assembly!Q$10+$BF153*Assembly!Q$11+$BG153*Assembly!Q$12+$BH153*Assembly!Q$13+$BI153*Assembly!Q$14+$BJ153*Assembly!Q$15+$BK153*Assembly!Q$16+$BL153*Assembly!Q$17+$BM153*Assembly!Q$18+$BN153*Assembly!Q$19+$BO153*Assembly!Q$20+$BP153*Assembly!Q$21+$BQ153*Assembly!Q$22+$BR153*Assembly!Q$23+$BS153*Assembly!Q$24</f>
        <v>#VALUE!</v>
      </c>
      <c r="CK153" s="90" t="e">
        <f>$AY153*Assembly!R$4+$AZ153*Assembly!R$5+$BA153*Assembly!R$6+$BB153*Assembly!R$7+$BC153*Assembly!R$8+$BD153*Assembly!R$9+$BE153*Assembly!R$10+$BF153*Assembly!R$11+$BG153*Assembly!R$12+$BH153*Assembly!R$13+$BI153*Assembly!R$14+$BJ153*Assembly!R$15+$BK153*Assembly!R$16+$BL153*Assembly!R$17+$BM153*Assembly!R$18+$BN153*Assembly!R$19+$BO153*Assembly!R$20+$BP153*Assembly!R$21+$BQ153*Assembly!R$22+$BR153*Assembly!R$23+$BS153*Assembly!R$24</f>
        <v>#VALUE!</v>
      </c>
      <c r="CL153" s="82" t="e">
        <f>$AY153*Assembly!S$4+$AZ153*Assembly!S$5+$BA153*Assembly!S$6+$BB153*Assembly!S$7+$BC153*Assembly!S$8+$BD153*Assembly!S$9+$BE153*Assembly!S$10+$BF153*Assembly!S$11+$BG153*Assembly!S$12+$BH153*Assembly!S$13+$BI153*Assembly!S$14+$BJ153*Assembly!S$15+$BK153*Assembly!S$16+$BL153*Assembly!S$17+$BM153*Assembly!S$18+$BN153*Assembly!S$19+$BO153*Assembly!S$20+$BP153*Assembly!S$21+$BQ153*Assembly!S$22+$BR153*Assembly!S$23+$BS153*Assembly!S$24</f>
        <v>#VALUE!</v>
      </c>
      <c r="CM153" s="82" t="e">
        <f>$AY153*Assembly!T$4+$AZ153*Assembly!T$5+$BA153*Assembly!T$6+$BB153*Assembly!T$7+$BC153*Assembly!T$8+$BD153*Assembly!T$9+$BE153*Assembly!T$10+$BF153*Assembly!T$11+$BG153*Assembly!T$12+$BH153*Assembly!T$13+$BI153*Assembly!T$14+$BJ153*Assembly!T$15+$BK153*Assembly!T$16+$BL153*Assembly!T$17+$BM153*Assembly!T$18+$BN153*Assembly!T$19+$BO153*Assembly!T$20+$BP153*Assembly!T$21+$BQ153*Assembly!T$22+$BR153*Assembly!T$23+$BS153*Assembly!T$24</f>
        <v>#VALUE!</v>
      </c>
      <c r="CN153" s="82" t="e">
        <f>$AY153*Assembly!U$4+$AZ153*Assembly!U$5+$BA153*Assembly!U$6+$BB153*Assembly!U$7+$BC153*Assembly!U$8+$BD153*Assembly!U$9+$BE153*Assembly!U$10+$BF153*Assembly!U$11+$BG153*Assembly!U$12+$BH153*Assembly!U$13+$BI153*Assembly!U$14+$BJ153*Assembly!U$15+$BK153*Assembly!U$16+$BL153*Assembly!U$17+$BM153*Assembly!U$18+$BN153*Assembly!U$19+$BO153*Assembly!U$20+$BP153*Assembly!U$21+$BQ153*Assembly!U$22+$BR153*Assembly!U$23+$BS153*Assembly!U$24</f>
        <v>#VALUE!</v>
      </c>
      <c r="CO153" s="90" t="e">
        <f>$AY153*Assembly!V$4+$AZ153*Assembly!V$5+$BA153*Assembly!V$6+$BB153*Assembly!V$7+$BC153*Assembly!V$8+$BD153*Assembly!V$9+$BE153*Assembly!V$10+$BF153*Assembly!V$11+$BG153*Assembly!V$12+$BH153*Assembly!V$13+$BI153*Assembly!V$14+$BJ153*Assembly!V$15+$BK153*Assembly!V$16+$BL153*Assembly!V$17+$BM153*Assembly!V$18+$BN153*Assembly!V$19+$BO153*Assembly!V$20+$BP153*Assembly!V$21+$BQ153*Assembly!V$22+$BR153*Assembly!V$23+$BS153*Assembly!V$24</f>
        <v>#VALUE!</v>
      </c>
      <c r="CP153" s="90" t="e">
        <f>CF153*Refining!$F$3</f>
        <v>#VALUE!</v>
      </c>
      <c r="CQ153" s="90" t="e">
        <f>CG153*Refining!$F$4</f>
        <v>#VALUE!</v>
      </c>
      <c r="CR153" s="90" t="e">
        <f>CH153*Refining!$F$5</f>
        <v>#VALUE!</v>
      </c>
      <c r="CS153" s="90" t="e">
        <f>CI153*Refining!$F$6</f>
        <v>#VALUE!</v>
      </c>
      <c r="CT153" s="90" t="e">
        <f>CJ153*Refining!$F$7</f>
        <v>#VALUE!</v>
      </c>
      <c r="CU153" s="90" t="e">
        <f>CK153*Refining!$F$8</f>
        <v>#VALUE!</v>
      </c>
      <c r="CV153" s="90" t="e">
        <f>CL153*Refining!$F$9</f>
        <v>#VALUE!</v>
      </c>
      <c r="CW153" s="90" t="e">
        <f>CM153*Refining!$F$10</f>
        <v>#VALUE!</v>
      </c>
      <c r="CX153" s="90" t="e">
        <f>CN153*Refining!$F$11</f>
        <v>#VALUE!</v>
      </c>
      <c r="CY153" s="90" t="e">
        <f>CO153*Refining!$F$12</f>
        <v>#VALUE!</v>
      </c>
      <c r="CZ153" s="121" t="e">
        <f t="shared" ref="CZ153:DS153" si="620">IF(CF153 = 0, "", CF153)</f>
        <v>#VALUE!</v>
      </c>
      <c r="DA153" s="125" t="e">
        <f t="shared" si="620"/>
        <v>#VALUE!</v>
      </c>
      <c r="DB153" s="122" t="e">
        <f t="shared" si="620"/>
        <v>#VALUE!</v>
      </c>
      <c r="DC153" s="122" t="e">
        <f t="shared" si="620"/>
        <v>#VALUE!</v>
      </c>
      <c r="DD153" s="123" t="e">
        <f t="shared" si="620"/>
        <v>#VALUE!</v>
      </c>
      <c r="DE153" s="122" t="e">
        <f t="shared" si="620"/>
        <v>#VALUE!</v>
      </c>
      <c r="DF153" s="123" t="e">
        <f t="shared" si="620"/>
        <v>#VALUE!</v>
      </c>
      <c r="DG153" s="123" t="e">
        <f t="shared" si="620"/>
        <v>#VALUE!</v>
      </c>
      <c r="DH153" s="122" t="e">
        <f t="shared" si="620"/>
        <v>#VALUE!</v>
      </c>
      <c r="DI153" s="124" t="e">
        <f t="shared" si="620"/>
        <v>#VALUE!</v>
      </c>
      <c r="DJ153" s="121" t="e">
        <f t="shared" si="620"/>
        <v>#VALUE!</v>
      </c>
      <c r="DK153" s="125" t="e">
        <f t="shared" si="620"/>
        <v>#VALUE!</v>
      </c>
      <c r="DL153" s="122" t="e">
        <f t="shared" si="620"/>
        <v>#VALUE!</v>
      </c>
      <c r="DM153" s="122" t="e">
        <f t="shared" si="620"/>
        <v>#VALUE!</v>
      </c>
      <c r="DN153" s="123" t="e">
        <f t="shared" si="620"/>
        <v>#VALUE!</v>
      </c>
      <c r="DO153" s="122" t="e">
        <f t="shared" si="620"/>
        <v>#VALUE!</v>
      </c>
      <c r="DP153" s="122" t="e">
        <f t="shared" si="620"/>
        <v>#VALUE!</v>
      </c>
      <c r="DQ153" s="122" t="e">
        <f t="shared" si="620"/>
        <v>#VALUE!</v>
      </c>
      <c r="DR153" s="122" t="e">
        <f t="shared" si="620"/>
        <v>#VALUE!</v>
      </c>
      <c r="DS153" s="124" t="e">
        <f t="shared" si="620"/>
        <v>#VALUE!</v>
      </c>
      <c r="DT153" s="121" t="e">
        <f t="shared" si="11"/>
        <v>#VALUE!</v>
      </c>
      <c r="DU153" s="125" t="e">
        <f t="shared" si="12"/>
        <v>#VALUE!</v>
      </c>
      <c r="DV153" s="103" t="e">
        <f>CZ153*'Ores &amp; Ingots'!$C$3+DA153*'Ores &amp; Ingots'!$C$4+DB153*'Ores &amp; Ingots'!$C$5+DC153*'Ores &amp; Ingots'!$C$6+DD153*'Ores &amp; Ingots'!$C$7+DE153*'Ores &amp; Ingots'!$C$8+DF153*'Ores &amp; Ingots'!$C$9+DG153*'Ores &amp; Ingots'!$C$10+DH153*'Ores &amp; Ingots'!$C$11+DI153*'Ores &amp; Ingots'!$C$12</f>
        <v>#VALUE!</v>
      </c>
      <c r="DW153" s="103" t="e">
        <f>DJ153*'Ores &amp; Ingots'!$B$3+DK153*'Ores &amp; Ingots'!$B$4+DL153*'Ores &amp; Ingots'!$B$5+DM153*'Ores &amp; Ingots'!$B$6+DN153*'Ores &amp; Ingots'!$B$7+DO153*'Ores &amp; Ingots'!$B$8+DP153*'Ores &amp; Ingots'!$B$9+DQ153*'Ores &amp; Ingots'!$B$10+DR153*'Ores &amp; Ingots'!$B$11+DS153*'Ores &amp; Ingots'!$B$12</f>
        <v>#VALUE!</v>
      </c>
      <c r="DX153" s="125" t="e">
        <f>CZ153*Refining!$G$3+DA153*Refining!$G$4+DB153*Refining!$G$5+DC153*Refining!$G$6+DD153*Refining!$G$7+DE153*Refining!$G$8+DF153*Refining!$G$9+DG153*Refining!$G$10+DH153*Refining!$G$11+DI153*Refining!$G$12</f>
        <v>#VALUE!</v>
      </c>
      <c r="DY153" s="125" t="e">
        <f t="shared" si="13"/>
        <v>#VALUE!</v>
      </c>
      <c r="DZ153" s="129" t="e">
        <f t="shared" si="14"/>
        <v>#VALUE!</v>
      </c>
      <c r="EA153" s="121" t="e">
        <f t="shared" si="15"/>
        <v>#VALUE!</v>
      </c>
      <c r="EB153" s="131" t="e">
        <f t="shared" ref="EB153:EC153" si="621">EA153/60</f>
        <v>#VALUE!</v>
      </c>
      <c r="EC153" s="131" t="e">
        <f t="shared" si="621"/>
        <v>#VALUE!</v>
      </c>
      <c r="ED153" s="121" t="e">
        <f t="shared" si="17"/>
        <v>#VALUE!</v>
      </c>
      <c r="EE153" s="131" t="e">
        <f t="shared" ref="EE153:EF153" si="622">ED153/1000</f>
        <v>#VALUE!</v>
      </c>
      <c r="EF153" s="134" t="e">
        <f t="shared" si="622"/>
        <v>#VALUE!</v>
      </c>
      <c r="EG153" s="113" t="e">
        <f t="shared" si="19"/>
        <v>#VALUE!</v>
      </c>
      <c r="EH153" s="293" t="e">
        <f t="shared" si="20"/>
        <v>#VALUE!</v>
      </c>
      <c r="EI153" s="133" t="s">
        <v>28</v>
      </c>
    </row>
    <row r="154" spans="1:139" ht="12.75" x14ac:dyDescent="0.2">
      <c r="A154" s="864"/>
      <c r="B154" s="135" t="s">
        <v>366</v>
      </c>
      <c r="C154" s="137" t="s">
        <v>155</v>
      </c>
      <c r="D154" s="137">
        <v>1</v>
      </c>
      <c r="E154" s="137">
        <v>2</v>
      </c>
      <c r="F154" s="137">
        <v>1</v>
      </c>
      <c r="G154" s="141">
        <f t="shared" si="0"/>
        <v>0.25</v>
      </c>
      <c r="H154" s="142">
        <v>10</v>
      </c>
      <c r="I154" s="142">
        <v>10</v>
      </c>
      <c r="J154" s="144">
        <f>H154/Main!$D$9</f>
        <v>2</v>
      </c>
      <c r="K154" s="144">
        <f>I154/Main!$D$10</f>
        <v>5</v>
      </c>
      <c r="L154" s="144">
        <f t="shared" si="1"/>
        <v>2.5</v>
      </c>
      <c r="M154" s="144">
        <v>1</v>
      </c>
      <c r="N154" s="306" t="s">
        <v>28</v>
      </c>
      <c r="O154" s="149">
        <v>2000</v>
      </c>
      <c r="P154" s="150"/>
      <c r="Q154" s="153"/>
      <c r="R154" s="150"/>
      <c r="S154" s="155"/>
      <c r="T154" s="155"/>
      <c r="U154" s="153">
        <v>60</v>
      </c>
      <c r="V154" s="150"/>
      <c r="W154" s="155"/>
      <c r="X154" s="155"/>
      <c r="Y154" s="150"/>
      <c r="Z154" s="150"/>
      <c r="AA154" s="150"/>
      <c r="AB154" s="150"/>
      <c r="AC154" s="370"/>
      <c r="AD154" s="165">
        <v>8</v>
      </c>
      <c r="AE154" s="165">
        <v>0</v>
      </c>
      <c r="AF154" s="165">
        <v>2</v>
      </c>
      <c r="AG154" s="165">
        <v>0</v>
      </c>
      <c r="AH154" s="165">
        <v>7</v>
      </c>
      <c r="AI154" s="165">
        <v>0</v>
      </c>
      <c r="AJ154" s="171">
        <v>1</v>
      </c>
      <c r="AK154" s="165">
        <v>0</v>
      </c>
      <c r="AL154" s="165">
        <v>0</v>
      </c>
      <c r="AM154" s="165">
        <v>0</v>
      </c>
      <c r="AN154" s="165">
        <v>0</v>
      </c>
      <c r="AO154" s="165">
        <v>0</v>
      </c>
      <c r="AP154" s="165">
        <v>0</v>
      </c>
      <c r="AQ154" s="165">
        <v>0</v>
      </c>
      <c r="AR154" s="165">
        <v>0</v>
      </c>
      <c r="AS154" s="165">
        <v>0</v>
      </c>
      <c r="AT154" s="165">
        <v>0</v>
      </c>
      <c r="AU154" s="165">
        <v>0</v>
      </c>
      <c r="AV154" s="165">
        <v>0</v>
      </c>
      <c r="AW154" s="165">
        <v>0</v>
      </c>
      <c r="AX154" s="165">
        <v>0</v>
      </c>
      <c r="AY154" s="175">
        <f t="shared" ref="AY154:BS154" si="623">IF(AD154 = 0, "", AD154)</f>
        <v>8</v>
      </c>
      <c r="AZ154" s="163" t="str">
        <f t="shared" si="623"/>
        <v/>
      </c>
      <c r="BA154" s="165">
        <f t="shared" si="623"/>
        <v>2</v>
      </c>
      <c r="BB154" s="163" t="str">
        <f t="shared" si="623"/>
        <v/>
      </c>
      <c r="BC154" s="165">
        <f t="shared" si="623"/>
        <v>7</v>
      </c>
      <c r="BD154" s="163" t="str">
        <f t="shared" si="623"/>
        <v/>
      </c>
      <c r="BE154" s="171">
        <f t="shared" si="623"/>
        <v>1</v>
      </c>
      <c r="BF154" s="163" t="str">
        <f t="shared" si="623"/>
        <v/>
      </c>
      <c r="BG154" s="163" t="str">
        <f t="shared" si="623"/>
        <v/>
      </c>
      <c r="BH154" s="163" t="str">
        <f t="shared" si="623"/>
        <v/>
      </c>
      <c r="BI154" s="163" t="str">
        <f t="shared" si="623"/>
        <v/>
      </c>
      <c r="BJ154" s="163" t="str">
        <f t="shared" si="623"/>
        <v/>
      </c>
      <c r="BK154" s="163" t="str">
        <f t="shared" si="623"/>
        <v/>
      </c>
      <c r="BL154" s="163" t="str">
        <f t="shared" si="623"/>
        <v/>
      </c>
      <c r="BM154" s="163" t="str">
        <f t="shared" si="623"/>
        <v/>
      </c>
      <c r="BN154" s="163" t="str">
        <f t="shared" si="623"/>
        <v/>
      </c>
      <c r="BO154" s="163" t="str">
        <f t="shared" si="623"/>
        <v/>
      </c>
      <c r="BP154" s="163" t="str">
        <f t="shared" si="623"/>
        <v/>
      </c>
      <c r="BQ154" s="163" t="str">
        <f t="shared" si="623"/>
        <v/>
      </c>
      <c r="BR154" s="163" t="str">
        <f t="shared" si="623"/>
        <v/>
      </c>
      <c r="BS154" s="173" t="str">
        <f t="shared" si="623"/>
        <v/>
      </c>
      <c r="BT154" s="175" t="e">
        <f>$AY154*Assembly!Z$4+$AZ154*Assembly!Z$5+$BA154*Assembly!Z$6+$BB154*Assembly!Z$7+$BC154*Assembly!Z$8+$BD154*Assembly!Z$9+$BE154*Assembly!Z$10+$BF154*Assembly!Z$11+$BG154*Assembly!Z$12+$BH154*Assembly!Z$13+$BI154*Assembly!Z$14+$BJ154*Assembly!Z$15+$BK154*Assembly!Z$16+$BL154*Assembly!Z$17+$BM154*Assembly!Z$18+$BN154*Assembly!Z$19+$BO154*Assembly!Z$20+$BP154*Assembly!Z$21+$BQ154*Assembly!Z$22+$BR154*Assembly!Z$23+$BS154*Assembly!Z$24</f>
        <v>#VALUE!</v>
      </c>
      <c r="BU154" s="165" t="e">
        <f t="shared" si="3"/>
        <v>#VALUE!</v>
      </c>
      <c r="BV154" s="176" t="e">
        <f t="shared" si="619"/>
        <v>#VALUE!</v>
      </c>
      <c r="BW154" s="165" t="e">
        <f>$AY154*Assembly!AD$4+$AZ154*Assembly!AD$5+$BA154*Assembly!AD$6+$BB154*Assembly!AD$7+$BC154*Assembly!AD$8+$BD154*Assembly!AD$9+$BE154*Assembly!AD$10+$BF154*Assembly!AD$11+$BG154*Assembly!AD$12+$BH154*Assembly!AD$13+$BI154*Assembly!AD$14+$BJ154*Assembly!AD$15+$BK154*Assembly!AD$16+$BL154*Assembly!AD$17+$BM154*Assembly!AD$18+$BN154*Assembly!AD$19+$BO154*Assembly!AD$20+$BP154*Assembly!AD$21+$BQ154*Assembly!AD$22+$BR154*Assembly!AD$23+$BS154*Assembly!AD$24</f>
        <v>#VALUE!</v>
      </c>
      <c r="BX154" s="180" t="e">
        <f t="shared" si="4"/>
        <v>#VALUE!</v>
      </c>
      <c r="BY154" s="181" t="e">
        <f t="shared" si="5"/>
        <v>#VALUE!</v>
      </c>
      <c r="BZ154" s="182" t="e">
        <f t="shared" si="6"/>
        <v>#VALUE!</v>
      </c>
      <c r="CA154" s="181" t="e">
        <f t="shared" si="7"/>
        <v>#VALUE!</v>
      </c>
      <c r="CB154" s="165" t="e">
        <f>$AY154*Assembly!Y$4+$AZ154*Assembly!Y$5+$BA154*Assembly!Y$6+$BB154*Assembly!Y$7+$BC154*Assembly!Y$8+$BD154*Assembly!Y$9+$BE154*Assembly!Y$10+$BF154*Assembly!Y$11+$BG154*Assembly!Y$12+$BH154*Assembly!Y$13+$BI154*Assembly!Y$14+$BJ154*Assembly!Y$15+$BK154*Assembly!Y$16+$BL154*Assembly!Y$17+$BM154*Assembly!Y$18+$BN154*Assembly!Y$19+$BO154*Assembly!Y$20+$BP154*Assembly!Y$21+$BQ154*Assembly!Y$22+$BR154*Assembly!Y$23+$BS154*Assembly!Y$24</f>
        <v>#VALUE!</v>
      </c>
      <c r="CC154" s="165" t="e">
        <f t="shared" si="8"/>
        <v>#VALUE!</v>
      </c>
      <c r="CD154" s="136" t="e">
        <f t="shared" si="9"/>
        <v>#VALUE!</v>
      </c>
      <c r="CE154" s="184" t="e">
        <f>$AY154*Assembly!AC$4+$AZ154*Assembly!AC$5+$BA154*Assembly!AC$6+$BB154*Assembly!AC$7+$BC154*Assembly!AC$8+$BD154*Assembly!AC$9+$BE154*Assembly!AC$10+$BF154*Assembly!AC$11+$BG154*Assembly!AC$12+$BH154*Assembly!AC$13+$BI154*Assembly!AC$14+$BJ154*Assembly!AC$15+$BK154*Assembly!AC$16+$BL154*Assembly!AC$17+$BM154*Assembly!AC$18+$BN154*Assembly!AC$19+$BO154*Assembly!AC$20+$BP154*Assembly!AC$21+$BQ154*Assembly!AC$22+$BR154*Assembly!AC$23+$BS154*Assembly!AC$24</f>
        <v>#VALUE!</v>
      </c>
      <c r="CF154" s="153" t="e">
        <f>$AY154*Assembly!M$4+$AZ154*Assembly!M$5+$BA154*Assembly!M$6+$BB154*Assembly!M$7+$BC154*Assembly!M$8+$BD154*Assembly!M$9+$BE154*Assembly!M$10+$BF154*Assembly!M$11+$BG154*Assembly!M$12+$BH154*Assembly!M$13+$BI154*Assembly!M$14+$BJ154*Assembly!M$15+$BK154*Assembly!M$16+$BL154*Assembly!M$17+$BM154*Assembly!M$18+$BN154*Assembly!M$19+$BO154*Assembly!M$20+$BP154*Assembly!M$21+$BQ154*Assembly!M$22+$BR154*Assembly!M$23+$BS154*Assembly!M$24</f>
        <v>#VALUE!</v>
      </c>
      <c r="CG154" s="153" t="e">
        <f>$AY154*Assembly!N$4+$AZ154*Assembly!N$5+$BA154*Assembly!N$6+$BB154*Assembly!N$7+$BC154*Assembly!N$8+$BD154*Assembly!N$9+$BE154*Assembly!N$10+$BF154*Assembly!N$11+$BG154*Assembly!N$12+$BH154*Assembly!N$13+$BI154*Assembly!N$14+$BJ154*Assembly!N$15+$BK154*Assembly!N$16+$BL154*Assembly!N$17+$BM154*Assembly!N$18+$BN154*Assembly!N$19+$BO154*Assembly!N$20+$BP154*Assembly!N$21+$BQ154*Assembly!N$22+$BR154*Assembly!N$23+$BS154*Assembly!N$24</f>
        <v>#VALUE!</v>
      </c>
      <c r="CH154" s="153" t="e">
        <f>$AY154*Assembly!O$4+$AZ154*Assembly!O$5+$BA154*Assembly!O$6+$BB154*Assembly!O$7+$BC154*Assembly!O$8+$BD154*Assembly!O$9+$BE154*Assembly!O$10+$BF154*Assembly!O$11+$BG154*Assembly!O$12+$BH154*Assembly!O$13+$BI154*Assembly!O$14+$BJ154*Assembly!O$15+$BK154*Assembly!O$16+$BL154*Assembly!O$17+$BM154*Assembly!O$18+$BN154*Assembly!O$19+$BO154*Assembly!O$20+$BP154*Assembly!O$21+$BQ154*Assembly!O$22+$BR154*Assembly!O$23+$BS154*Assembly!O$24</f>
        <v>#VALUE!</v>
      </c>
      <c r="CI154" s="142" t="e">
        <f>$AY154*Assembly!P$4+$AZ154*Assembly!P$5+$BA154*Assembly!P$6+$BB154*Assembly!P$7+$BC154*Assembly!P$8+$BD154*Assembly!P$9+$BE154*Assembly!P$10+$BF154*Assembly!P$11+$BG154*Assembly!P$12+$BH154*Assembly!P$13+$BI154*Assembly!P$14+$BJ154*Assembly!P$15+$BK154*Assembly!P$16+$BL154*Assembly!P$17+$BM154*Assembly!P$18+$BN154*Assembly!P$19+$BO154*Assembly!P$20+$BP154*Assembly!P$21+$BQ154*Assembly!P$22+$BR154*Assembly!P$23+$BS154*Assembly!P$24</f>
        <v>#VALUE!</v>
      </c>
      <c r="CJ154" s="142" t="e">
        <f>$AY154*Assembly!Q$4+$AZ154*Assembly!Q$5+$BA154*Assembly!Q$6+$BB154*Assembly!Q$7+$BC154*Assembly!Q$8+$BD154*Assembly!Q$9+$BE154*Assembly!Q$10+$BF154*Assembly!Q$11+$BG154*Assembly!Q$12+$BH154*Assembly!Q$13+$BI154*Assembly!Q$14+$BJ154*Assembly!Q$15+$BK154*Assembly!Q$16+$BL154*Assembly!Q$17+$BM154*Assembly!Q$18+$BN154*Assembly!Q$19+$BO154*Assembly!Q$20+$BP154*Assembly!Q$21+$BQ154*Assembly!Q$22+$BR154*Assembly!Q$23+$BS154*Assembly!Q$24</f>
        <v>#VALUE!</v>
      </c>
      <c r="CK154" s="153" t="e">
        <f>$AY154*Assembly!R$4+$AZ154*Assembly!R$5+$BA154*Assembly!R$6+$BB154*Assembly!R$7+$BC154*Assembly!R$8+$BD154*Assembly!R$9+$BE154*Assembly!R$10+$BF154*Assembly!R$11+$BG154*Assembly!R$12+$BH154*Assembly!R$13+$BI154*Assembly!R$14+$BJ154*Assembly!R$15+$BK154*Assembly!R$16+$BL154*Assembly!R$17+$BM154*Assembly!R$18+$BN154*Assembly!R$19+$BO154*Assembly!R$20+$BP154*Assembly!R$21+$BQ154*Assembly!R$22+$BR154*Assembly!R$23+$BS154*Assembly!R$24</f>
        <v>#VALUE!</v>
      </c>
      <c r="CL154" s="142" t="e">
        <f>$AY154*Assembly!S$4+$AZ154*Assembly!S$5+$BA154*Assembly!S$6+$BB154*Assembly!S$7+$BC154*Assembly!S$8+$BD154*Assembly!S$9+$BE154*Assembly!S$10+$BF154*Assembly!S$11+$BG154*Assembly!S$12+$BH154*Assembly!S$13+$BI154*Assembly!S$14+$BJ154*Assembly!S$15+$BK154*Assembly!S$16+$BL154*Assembly!S$17+$BM154*Assembly!S$18+$BN154*Assembly!S$19+$BO154*Assembly!S$20+$BP154*Assembly!S$21+$BQ154*Assembly!S$22+$BR154*Assembly!S$23+$BS154*Assembly!S$24</f>
        <v>#VALUE!</v>
      </c>
      <c r="CM154" s="142" t="e">
        <f>$AY154*Assembly!T$4+$AZ154*Assembly!T$5+$BA154*Assembly!T$6+$BB154*Assembly!T$7+$BC154*Assembly!T$8+$BD154*Assembly!T$9+$BE154*Assembly!T$10+$BF154*Assembly!T$11+$BG154*Assembly!T$12+$BH154*Assembly!T$13+$BI154*Assembly!T$14+$BJ154*Assembly!T$15+$BK154*Assembly!T$16+$BL154*Assembly!T$17+$BM154*Assembly!T$18+$BN154*Assembly!T$19+$BO154*Assembly!T$20+$BP154*Assembly!T$21+$BQ154*Assembly!T$22+$BR154*Assembly!T$23+$BS154*Assembly!T$24</f>
        <v>#VALUE!</v>
      </c>
      <c r="CN154" s="142" t="e">
        <f>$AY154*Assembly!U$4+$AZ154*Assembly!U$5+$BA154*Assembly!U$6+$BB154*Assembly!U$7+$BC154*Assembly!U$8+$BD154*Assembly!U$9+$BE154*Assembly!U$10+$BF154*Assembly!U$11+$BG154*Assembly!U$12+$BH154*Assembly!U$13+$BI154*Assembly!U$14+$BJ154*Assembly!U$15+$BK154*Assembly!U$16+$BL154*Assembly!U$17+$BM154*Assembly!U$18+$BN154*Assembly!U$19+$BO154*Assembly!U$20+$BP154*Assembly!U$21+$BQ154*Assembly!U$22+$BR154*Assembly!U$23+$BS154*Assembly!U$24</f>
        <v>#VALUE!</v>
      </c>
      <c r="CO154" s="153" t="e">
        <f>$AY154*Assembly!V$4+$AZ154*Assembly!V$5+$BA154*Assembly!V$6+$BB154*Assembly!V$7+$BC154*Assembly!V$8+$BD154*Assembly!V$9+$BE154*Assembly!V$10+$BF154*Assembly!V$11+$BG154*Assembly!V$12+$BH154*Assembly!V$13+$BI154*Assembly!V$14+$BJ154*Assembly!V$15+$BK154*Assembly!V$16+$BL154*Assembly!V$17+$BM154*Assembly!V$18+$BN154*Assembly!V$19+$BO154*Assembly!V$20+$BP154*Assembly!V$21+$BQ154*Assembly!V$22+$BR154*Assembly!V$23+$BS154*Assembly!V$24</f>
        <v>#VALUE!</v>
      </c>
      <c r="CP154" s="153" t="e">
        <f>CF154*Refining!$F$3</f>
        <v>#VALUE!</v>
      </c>
      <c r="CQ154" s="153" t="e">
        <f>CG154*Refining!$F$4</f>
        <v>#VALUE!</v>
      </c>
      <c r="CR154" s="153" t="e">
        <f>CH154*Refining!$F$5</f>
        <v>#VALUE!</v>
      </c>
      <c r="CS154" s="153" t="e">
        <f>CI154*Refining!$F$6</f>
        <v>#VALUE!</v>
      </c>
      <c r="CT154" s="153" t="e">
        <f>CJ154*Refining!$F$7</f>
        <v>#VALUE!</v>
      </c>
      <c r="CU154" s="153" t="e">
        <f>CK154*Refining!$F$8</f>
        <v>#VALUE!</v>
      </c>
      <c r="CV154" s="153" t="e">
        <f>CL154*Refining!$F$9</f>
        <v>#VALUE!</v>
      </c>
      <c r="CW154" s="153" t="e">
        <f>CM154*Refining!$F$10</f>
        <v>#VALUE!</v>
      </c>
      <c r="CX154" s="153" t="e">
        <f>CN154*Refining!$F$11</f>
        <v>#VALUE!</v>
      </c>
      <c r="CY154" s="153" t="e">
        <f>CO154*Refining!$F$12</f>
        <v>#VALUE!</v>
      </c>
      <c r="CZ154" s="190" t="e">
        <f t="shared" ref="CZ154:DS154" si="624">IF(CF154 = 0, "", CF154)</f>
        <v>#VALUE!</v>
      </c>
      <c r="DA154" s="197" t="e">
        <f t="shared" si="624"/>
        <v>#VALUE!</v>
      </c>
      <c r="DB154" s="191" t="e">
        <f t="shared" si="624"/>
        <v>#VALUE!</v>
      </c>
      <c r="DC154" s="191" t="e">
        <f t="shared" si="624"/>
        <v>#VALUE!</v>
      </c>
      <c r="DD154" s="193" t="e">
        <f t="shared" si="624"/>
        <v>#VALUE!</v>
      </c>
      <c r="DE154" s="191" t="e">
        <f t="shared" si="624"/>
        <v>#VALUE!</v>
      </c>
      <c r="DF154" s="193" t="e">
        <f t="shared" si="624"/>
        <v>#VALUE!</v>
      </c>
      <c r="DG154" s="193" t="e">
        <f t="shared" si="624"/>
        <v>#VALUE!</v>
      </c>
      <c r="DH154" s="191" t="e">
        <f t="shared" si="624"/>
        <v>#VALUE!</v>
      </c>
      <c r="DI154" s="195" t="e">
        <f t="shared" si="624"/>
        <v>#VALUE!</v>
      </c>
      <c r="DJ154" s="190" t="e">
        <f t="shared" si="624"/>
        <v>#VALUE!</v>
      </c>
      <c r="DK154" s="197" t="e">
        <f t="shared" si="624"/>
        <v>#VALUE!</v>
      </c>
      <c r="DL154" s="191" t="e">
        <f t="shared" si="624"/>
        <v>#VALUE!</v>
      </c>
      <c r="DM154" s="191" t="e">
        <f t="shared" si="624"/>
        <v>#VALUE!</v>
      </c>
      <c r="DN154" s="193" t="e">
        <f t="shared" si="624"/>
        <v>#VALUE!</v>
      </c>
      <c r="DO154" s="191" t="e">
        <f t="shared" si="624"/>
        <v>#VALUE!</v>
      </c>
      <c r="DP154" s="191" t="e">
        <f t="shared" si="624"/>
        <v>#VALUE!</v>
      </c>
      <c r="DQ154" s="191" t="e">
        <f t="shared" si="624"/>
        <v>#VALUE!</v>
      </c>
      <c r="DR154" s="191" t="e">
        <f t="shared" si="624"/>
        <v>#VALUE!</v>
      </c>
      <c r="DS154" s="195" t="e">
        <f t="shared" si="624"/>
        <v>#VALUE!</v>
      </c>
      <c r="DT154" s="190" t="e">
        <f t="shared" si="11"/>
        <v>#VALUE!</v>
      </c>
      <c r="DU154" s="197" t="e">
        <f t="shared" si="12"/>
        <v>#VALUE!</v>
      </c>
      <c r="DV154" s="165" t="e">
        <f>CZ154*'Ores &amp; Ingots'!$C$3+DA154*'Ores &amp; Ingots'!$C$4+DB154*'Ores &amp; Ingots'!$C$5+DC154*'Ores &amp; Ingots'!$C$6+DD154*'Ores &amp; Ingots'!$C$7+DE154*'Ores &amp; Ingots'!$C$8+DF154*'Ores &amp; Ingots'!$C$9+DG154*'Ores &amp; Ingots'!$C$10+DH154*'Ores &amp; Ingots'!$C$11+DI154*'Ores &amp; Ingots'!$C$12</f>
        <v>#VALUE!</v>
      </c>
      <c r="DW154" s="165" t="e">
        <f>DJ154*'Ores &amp; Ingots'!$B$3+DK154*'Ores &amp; Ingots'!$B$4+DL154*'Ores &amp; Ingots'!$B$5+DM154*'Ores &amp; Ingots'!$B$6+DN154*'Ores &amp; Ingots'!$B$7+DO154*'Ores &amp; Ingots'!$B$8+DP154*'Ores &amp; Ingots'!$B$9+DQ154*'Ores &amp; Ingots'!$B$10+DR154*'Ores &amp; Ingots'!$B$11+DS154*'Ores &amp; Ingots'!$B$12</f>
        <v>#VALUE!</v>
      </c>
      <c r="DX154" s="197" t="e">
        <f>CZ154*Refining!$G$3+DA154*Refining!$G$4+DB154*Refining!$G$5+DC154*Refining!$G$6+DD154*Refining!$G$7+DE154*Refining!$G$8+DF154*Refining!$G$9+DG154*Refining!$G$10+DH154*Refining!$G$11+DI154*Refining!$G$12</f>
        <v>#VALUE!</v>
      </c>
      <c r="DY154" s="197" t="e">
        <f t="shared" si="13"/>
        <v>#VALUE!</v>
      </c>
      <c r="DZ154" s="199" t="e">
        <f t="shared" si="14"/>
        <v>#VALUE!</v>
      </c>
      <c r="EA154" s="190" t="e">
        <f t="shared" si="15"/>
        <v>#VALUE!</v>
      </c>
      <c r="EB154" s="200" t="e">
        <f t="shared" ref="EB154:EC154" si="625">EA154/60</f>
        <v>#VALUE!</v>
      </c>
      <c r="EC154" s="200" t="e">
        <f t="shared" si="625"/>
        <v>#VALUE!</v>
      </c>
      <c r="ED154" s="190" t="e">
        <f t="shared" si="17"/>
        <v>#VALUE!</v>
      </c>
      <c r="EE154" s="200" t="e">
        <f t="shared" ref="EE154:EF154" si="626">ED154/1000</f>
        <v>#VALUE!</v>
      </c>
      <c r="EF154" s="201" t="e">
        <f t="shared" si="626"/>
        <v>#VALUE!</v>
      </c>
      <c r="EG154" s="136" t="e">
        <f t="shared" si="19"/>
        <v>#VALUE!</v>
      </c>
      <c r="EH154" s="138" t="e">
        <f t="shared" si="20"/>
        <v>#VALUE!</v>
      </c>
      <c r="EI154" s="133">
        <v>440</v>
      </c>
    </row>
    <row r="155" spans="1:139" ht="12.75" x14ac:dyDescent="0.2">
      <c r="A155" s="864"/>
      <c r="B155" s="135" t="s">
        <v>367</v>
      </c>
      <c r="C155" s="137" t="s">
        <v>156</v>
      </c>
      <c r="D155" s="137">
        <v>1</v>
      </c>
      <c r="E155" s="137">
        <v>2</v>
      </c>
      <c r="F155" s="137">
        <v>1</v>
      </c>
      <c r="G155" s="202">
        <f t="shared" si="0"/>
        <v>31.25</v>
      </c>
      <c r="H155" s="203">
        <v>20</v>
      </c>
      <c r="I155" s="203">
        <v>20</v>
      </c>
      <c r="J155" s="204">
        <f>H155/Main!$D$9</f>
        <v>4</v>
      </c>
      <c r="K155" s="204">
        <f>I155/Main!$D$10</f>
        <v>10</v>
      </c>
      <c r="L155" s="204">
        <f t="shared" si="1"/>
        <v>2.5</v>
      </c>
      <c r="M155" s="204">
        <v>1</v>
      </c>
      <c r="N155" s="214" t="s">
        <v>28</v>
      </c>
      <c r="O155" s="206">
        <v>2000</v>
      </c>
      <c r="P155" s="207"/>
      <c r="Q155" s="208"/>
      <c r="R155" s="207"/>
      <c r="S155" s="209"/>
      <c r="T155" s="209"/>
      <c r="U155" s="208" t="s">
        <v>28</v>
      </c>
      <c r="V155" s="207"/>
      <c r="W155" s="401"/>
      <c r="X155" s="209"/>
      <c r="Y155" s="207"/>
      <c r="Z155" s="207"/>
      <c r="AA155" s="207"/>
      <c r="AB155" s="207"/>
      <c r="AC155" s="402" t="s">
        <v>220</v>
      </c>
      <c r="AD155" s="165">
        <v>25</v>
      </c>
      <c r="AE155" s="165">
        <v>0</v>
      </c>
      <c r="AF155" s="165">
        <v>12</v>
      </c>
      <c r="AG155" s="165">
        <v>6</v>
      </c>
      <c r="AH155" s="165">
        <v>15</v>
      </c>
      <c r="AI155" s="165">
        <v>0</v>
      </c>
      <c r="AJ155" s="171">
        <v>6</v>
      </c>
      <c r="AK155" s="165">
        <v>0</v>
      </c>
      <c r="AL155" s="165">
        <v>0</v>
      </c>
      <c r="AM155" s="165">
        <v>0</v>
      </c>
      <c r="AN155" s="165">
        <v>0</v>
      </c>
      <c r="AO155" s="165">
        <v>0</v>
      </c>
      <c r="AP155" s="165">
        <v>0</v>
      </c>
      <c r="AQ155" s="165">
        <v>0</v>
      </c>
      <c r="AR155" s="165">
        <v>0</v>
      </c>
      <c r="AS155" s="165">
        <v>0</v>
      </c>
      <c r="AT155" s="165">
        <v>0</v>
      </c>
      <c r="AU155" s="165">
        <v>0</v>
      </c>
      <c r="AV155" s="165">
        <v>0</v>
      </c>
      <c r="AW155" s="165">
        <v>0</v>
      </c>
      <c r="AX155" s="165">
        <v>0</v>
      </c>
      <c r="AY155" s="175">
        <f t="shared" ref="AY155:BS155" si="627">IF(AD155 = 0, "", AD155)</f>
        <v>25</v>
      </c>
      <c r="AZ155" s="163" t="str">
        <f t="shared" si="627"/>
        <v/>
      </c>
      <c r="BA155" s="165">
        <f t="shared" si="627"/>
        <v>12</v>
      </c>
      <c r="BB155" s="165">
        <f t="shared" si="627"/>
        <v>6</v>
      </c>
      <c r="BC155" s="165">
        <f t="shared" si="627"/>
        <v>15</v>
      </c>
      <c r="BD155" s="163" t="str">
        <f t="shared" si="627"/>
        <v/>
      </c>
      <c r="BE155" s="171">
        <f t="shared" si="627"/>
        <v>6</v>
      </c>
      <c r="BF155" s="163" t="str">
        <f t="shared" si="627"/>
        <v/>
      </c>
      <c r="BG155" s="163" t="str">
        <f t="shared" si="627"/>
        <v/>
      </c>
      <c r="BH155" s="163" t="str">
        <f t="shared" si="627"/>
        <v/>
      </c>
      <c r="BI155" s="163" t="str">
        <f t="shared" si="627"/>
        <v/>
      </c>
      <c r="BJ155" s="163" t="str">
        <f t="shared" si="627"/>
        <v/>
      </c>
      <c r="BK155" s="163" t="str">
        <f t="shared" si="627"/>
        <v/>
      </c>
      <c r="BL155" s="163" t="str">
        <f t="shared" si="627"/>
        <v/>
      </c>
      <c r="BM155" s="163" t="str">
        <f t="shared" si="627"/>
        <v/>
      </c>
      <c r="BN155" s="163" t="str">
        <f t="shared" si="627"/>
        <v/>
      </c>
      <c r="BO155" s="163" t="str">
        <f t="shared" si="627"/>
        <v/>
      </c>
      <c r="BP155" s="163" t="str">
        <f t="shared" si="627"/>
        <v/>
      </c>
      <c r="BQ155" s="163" t="str">
        <f t="shared" si="627"/>
        <v/>
      </c>
      <c r="BR155" s="163" t="str">
        <f t="shared" si="627"/>
        <v/>
      </c>
      <c r="BS155" s="173" t="str">
        <f t="shared" si="627"/>
        <v/>
      </c>
      <c r="BT155" s="175" t="e">
        <f>$AY155*Assembly!Z$4+$AZ155*Assembly!Z$5+$BA155*Assembly!Z$6+$BB155*Assembly!Z$7+$BC155*Assembly!Z$8+$BD155*Assembly!Z$9+$BE155*Assembly!Z$10+$BF155*Assembly!Z$11+$BG155*Assembly!Z$12+$BH155*Assembly!Z$13+$BI155*Assembly!Z$14+$BJ155*Assembly!Z$15+$BK155*Assembly!Z$16+$BL155*Assembly!Z$17+$BM155*Assembly!Z$18+$BN155*Assembly!Z$19+$BO155*Assembly!Z$20+$BP155*Assembly!Z$21+$BQ155*Assembly!Z$22+$BR155*Assembly!Z$23+$BS155*Assembly!Z$24</f>
        <v>#VALUE!</v>
      </c>
      <c r="BU155" s="165" t="e">
        <f t="shared" si="3"/>
        <v>#VALUE!</v>
      </c>
      <c r="BV155" s="176" t="str">
        <f t="shared" si="619"/>
        <v>?</v>
      </c>
      <c r="BW155" s="165" t="e">
        <f>$AY155*Assembly!AD$4+$AZ155*Assembly!AD$5+$BA155*Assembly!AD$6+$BB155*Assembly!AD$7+$BC155*Assembly!AD$8+$BD155*Assembly!AD$9+$BE155*Assembly!AD$10+$BF155*Assembly!AD$11+$BG155*Assembly!AD$12+$BH155*Assembly!AD$13+$BI155*Assembly!AD$14+$BJ155*Assembly!AD$15+$BK155*Assembly!AD$16+$BL155*Assembly!AD$17+$BM155*Assembly!AD$18+$BN155*Assembly!AD$19+$BO155*Assembly!AD$20+$BP155*Assembly!AD$21+$BQ155*Assembly!AD$22+$BR155*Assembly!AD$23+$BS155*Assembly!AD$24</f>
        <v>#VALUE!</v>
      </c>
      <c r="BX155" s="180" t="e">
        <f t="shared" si="4"/>
        <v>#VALUE!</v>
      </c>
      <c r="BY155" s="181" t="e">
        <f t="shared" si="5"/>
        <v>#VALUE!</v>
      </c>
      <c r="BZ155" s="182" t="e">
        <f t="shared" si="6"/>
        <v>#VALUE!</v>
      </c>
      <c r="CA155" s="181" t="e">
        <f t="shared" si="7"/>
        <v>#VALUE!</v>
      </c>
      <c r="CB155" s="165" t="e">
        <f>$AY155*Assembly!Y$4+$AZ155*Assembly!Y$5+$BA155*Assembly!Y$6+$BB155*Assembly!Y$7+$BC155*Assembly!Y$8+$BD155*Assembly!Y$9+$BE155*Assembly!Y$10+$BF155*Assembly!Y$11+$BG155*Assembly!Y$12+$BH155*Assembly!Y$13+$BI155*Assembly!Y$14+$BJ155*Assembly!Y$15+$BK155*Assembly!Y$16+$BL155*Assembly!Y$17+$BM155*Assembly!Y$18+$BN155*Assembly!Y$19+$BO155*Assembly!Y$20+$BP155*Assembly!Y$21+$BQ155*Assembly!Y$22+$BR155*Assembly!Y$23+$BS155*Assembly!Y$24</f>
        <v>#VALUE!</v>
      </c>
      <c r="CC155" s="165" t="e">
        <f t="shared" si="8"/>
        <v>#VALUE!</v>
      </c>
      <c r="CD155" s="136" t="e">
        <f t="shared" si="9"/>
        <v>#VALUE!</v>
      </c>
      <c r="CE155" s="184" t="e">
        <f>$AY155*Assembly!AC$4+$AZ155*Assembly!AC$5+$BA155*Assembly!AC$6+$BB155*Assembly!AC$7+$BC155*Assembly!AC$8+$BD155*Assembly!AC$9+$BE155*Assembly!AC$10+$BF155*Assembly!AC$11+$BG155*Assembly!AC$12+$BH155*Assembly!AC$13+$BI155*Assembly!AC$14+$BJ155*Assembly!AC$15+$BK155*Assembly!AC$16+$BL155*Assembly!AC$17+$BM155*Assembly!AC$18+$BN155*Assembly!AC$19+$BO155*Assembly!AC$20+$BP155*Assembly!AC$21+$BQ155*Assembly!AC$22+$BR155*Assembly!AC$23+$BS155*Assembly!AC$24</f>
        <v>#VALUE!</v>
      </c>
      <c r="CF155" s="208" t="e">
        <f>$AY155*Assembly!M$4+$AZ155*Assembly!M$5+$BA155*Assembly!M$6+$BB155*Assembly!M$7+$BC155*Assembly!M$8+$BD155*Assembly!M$9+$BE155*Assembly!M$10+$BF155*Assembly!M$11+$BG155*Assembly!M$12+$BH155*Assembly!M$13+$BI155*Assembly!M$14+$BJ155*Assembly!M$15+$BK155*Assembly!M$16+$BL155*Assembly!M$17+$BM155*Assembly!M$18+$BN155*Assembly!M$19+$BO155*Assembly!M$20+$BP155*Assembly!M$21+$BQ155*Assembly!M$22+$BR155*Assembly!M$23+$BS155*Assembly!M$24</f>
        <v>#VALUE!</v>
      </c>
      <c r="CG155" s="208" t="e">
        <f>$AY155*Assembly!N$4+$AZ155*Assembly!N$5+$BA155*Assembly!N$6+$BB155*Assembly!N$7+$BC155*Assembly!N$8+$BD155*Assembly!N$9+$BE155*Assembly!N$10+$BF155*Assembly!N$11+$BG155*Assembly!N$12+$BH155*Assembly!N$13+$BI155*Assembly!N$14+$BJ155*Assembly!N$15+$BK155*Assembly!N$16+$BL155*Assembly!N$17+$BM155*Assembly!N$18+$BN155*Assembly!N$19+$BO155*Assembly!N$20+$BP155*Assembly!N$21+$BQ155*Assembly!N$22+$BR155*Assembly!N$23+$BS155*Assembly!N$24</f>
        <v>#VALUE!</v>
      </c>
      <c r="CH155" s="208" t="e">
        <f>$AY155*Assembly!O$4+$AZ155*Assembly!O$5+$BA155*Assembly!O$6+$BB155*Assembly!O$7+$BC155*Assembly!O$8+$BD155*Assembly!O$9+$BE155*Assembly!O$10+$BF155*Assembly!O$11+$BG155*Assembly!O$12+$BH155*Assembly!O$13+$BI155*Assembly!O$14+$BJ155*Assembly!O$15+$BK155*Assembly!O$16+$BL155*Assembly!O$17+$BM155*Assembly!O$18+$BN155*Assembly!O$19+$BO155*Assembly!O$20+$BP155*Assembly!O$21+$BQ155*Assembly!O$22+$BR155*Assembly!O$23+$BS155*Assembly!O$24</f>
        <v>#VALUE!</v>
      </c>
      <c r="CI155" s="203" t="e">
        <f>$AY155*Assembly!P$4+$AZ155*Assembly!P$5+$BA155*Assembly!P$6+$BB155*Assembly!P$7+$BC155*Assembly!P$8+$BD155*Assembly!P$9+$BE155*Assembly!P$10+$BF155*Assembly!P$11+$BG155*Assembly!P$12+$BH155*Assembly!P$13+$BI155*Assembly!P$14+$BJ155*Assembly!P$15+$BK155*Assembly!P$16+$BL155*Assembly!P$17+$BM155*Assembly!P$18+$BN155*Assembly!P$19+$BO155*Assembly!P$20+$BP155*Assembly!P$21+$BQ155*Assembly!P$22+$BR155*Assembly!P$23+$BS155*Assembly!P$24</f>
        <v>#VALUE!</v>
      </c>
      <c r="CJ155" s="203" t="e">
        <f>$AY155*Assembly!Q$4+$AZ155*Assembly!Q$5+$BA155*Assembly!Q$6+$BB155*Assembly!Q$7+$BC155*Assembly!Q$8+$BD155*Assembly!Q$9+$BE155*Assembly!Q$10+$BF155*Assembly!Q$11+$BG155*Assembly!Q$12+$BH155*Assembly!Q$13+$BI155*Assembly!Q$14+$BJ155*Assembly!Q$15+$BK155*Assembly!Q$16+$BL155*Assembly!Q$17+$BM155*Assembly!Q$18+$BN155*Assembly!Q$19+$BO155*Assembly!Q$20+$BP155*Assembly!Q$21+$BQ155*Assembly!Q$22+$BR155*Assembly!Q$23+$BS155*Assembly!Q$24</f>
        <v>#VALUE!</v>
      </c>
      <c r="CK155" s="208" t="e">
        <f>$AY155*Assembly!R$4+$AZ155*Assembly!R$5+$BA155*Assembly!R$6+$BB155*Assembly!R$7+$BC155*Assembly!R$8+$BD155*Assembly!R$9+$BE155*Assembly!R$10+$BF155*Assembly!R$11+$BG155*Assembly!R$12+$BH155*Assembly!R$13+$BI155*Assembly!R$14+$BJ155*Assembly!R$15+$BK155*Assembly!R$16+$BL155*Assembly!R$17+$BM155*Assembly!R$18+$BN155*Assembly!R$19+$BO155*Assembly!R$20+$BP155*Assembly!R$21+$BQ155*Assembly!R$22+$BR155*Assembly!R$23+$BS155*Assembly!R$24</f>
        <v>#VALUE!</v>
      </c>
      <c r="CL155" s="203" t="e">
        <f>$AY155*Assembly!S$4+$AZ155*Assembly!S$5+$BA155*Assembly!S$6+$BB155*Assembly!S$7+$BC155*Assembly!S$8+$BD155*Assembly!S$9+$BE155*Assembly!S$10+$BF155*Assembly!S$11+$BG155*Assembly!S$12+$BH155*Assembly!S$13+$BI155*Assembly!S$14+$BJ155*Assembly!S$15+$BK155*Assembly!S$16+$BL155*Assembly!S$17+$BM155*Assembly!S$18+$BN155*Assembly!S$19+$BO155*Assembly!S$20+$BP155*Assembly!S$21+$BQ155*Assembly!S$22+$BR155*Assembly!S$23+$BS155*Assembly!S$24</f>
        <v>#VALUE!</v>
      </c>
      <c r="CM155" s="203" t="e">
        <f>$AY155*Assembly!T$4+$AZ155*Assembly!T$5+$BA155*Assembly!T$6+$BB155*Assembly!T$7+$BC155*Assembly!T$8+$BD155*Assembly!T$9+$BE155*Assembly!T$10+$BF155*Assembly!T$11+$BG155*Assembly!T$12+$BH155*Assembly!T$13+$BI155*Assembly!T$14+$BJ155*Assembly!T$15+$BK155*Assembly!T$16+$BL155*Assembly!T$17+$BM155*Assembly!T$18+$BN155*Assembly!T$19+$BO155*Assembly!T$20+$BP155*Assembly!T$21+$BQ155*Assembly!T$22+$BR155*Assembly!T$23+$BS155*Assembly!T$24</f>
        <v>#VALUE!</v>
      </c>
      <c r="CN155" s="203" t="e">
        <f>$AY155*Assembly!U$4+$AZ155*Assembly!U$5+$BA155*Assembly!U$6+$BB155*Assembly!U$7+$BC155*Assembly!U$8+$BD155*Assembly!U$9+$BE155*Assembly!U$10+$BF155*Assembly!U$11+$BG155*Assembly!U$12+$BH155*Assembly!U$13+$BI155*Assembly!U$14+$BJ155*Assembly!U$15+$BK155*Assembly!U$16+$BL155*Assembly!U$17+$BM155*Assembly!U$18+$BN155*Assembly!U$19+$BO155*Assembly!U$20+$BP155*Assembly!U$21+$BQ155*Assembly!U$22+$BR155*Assembly!U$23+$BS155*Assembly!U$24</f>
        <v>#VALUE!</v>
      </c>
      <c r="CO155" s="208" t="e">
        <f>$AY155*Assembly!V$4+$AZ155*Assembly!V$5+$BA155*Assembly!V$6+$BB155*Assembly!V$7+$BC155*Assembly!V$8+$BD155*Assembly!V$9+$BE155*Assembly!V$10+$BF155*Assembly!V$11+$BG155*Assembly!V$12+$BH155*Assembly!V$13+$BI155*Assembly!V$14+$BJ155*Assembly!V$15+$BK155*Assembly!V$16+$BL155*Assembly!V$17+$BM155*Assembly!V$18+$BN155*Assembly!V$19+$BO155*Assembly!V$20+$BP155*Assembly!V$21+$BQ155*Assembly!V$22+$BR155*Assembly!V$23+$BS155*Assembly!V$24</f>
        <v>#VALUE!</v>
      </c>
      <c r="CP155" s="208" t="e">
        <f>CF155*Refining!$F$3</f>
        <v>#VALUE!</v>
      </c>
      <c r="CQ155" s="208" t="e">
        <f>CG155*Refining!$F$4</f>
        <v>#VALUE!</v>
      </c>
      <c r="CR155" s="208" t="e">
        <f>CH155*Refining!$F$5</f>
        <v>#VALUE!</v>
      </c>
      <c r="CS155" s="208" t="e">
        <f>CI155*Refining!$F$6</f>
        <v>#VALUE!</v>
      </c>
      <c r="CT155" s="208" t="e">
        <f>CJ155*Refining!$F$7</f>
        <v>#VALUE!</v>
      </c>
      <c r="CU155" s="208" t="e">
        <f>CK155*Refining!$F$8</f>
        <v>#VALUE!</v>
      </c>
      <c r="CV155" s="208" t="e">
        <f>CL155*Refining!$F$9</f>
        <v>#VALUE!</v>
      </c>
      <c r="CW155" s="208" t="e">
        <f>CM155*Refining!$F$10</f>
        <v>#VALUE!</v>
      </c>
      <c r="CX155" s="208" t="e">
        <f>CN155*Refining!$F$11</f>
        <v>#VALUE!</v>
      </c>
      <c r="CY155" s="208" t="e">
        <f>CO155*Refining!$F$12</f>
        <v>#VALUE!</v>
      </c>
      <c r="CZ155" s="190" t="e">
        <f t="shared" ref="CZ155:DS155" si="628">IF(CF155 = 0, "", CF155)</f>
        <v>#VALUE!</v>
      </c>
      <c r="DA155" s="197" t="e">
        <f t="shared" si="628"/>
        <v>#VALUE!</v>
      </c>
      <c r="DB155" s="191" t="e">
        <f t="shared" si="628"/>
        <v>#VALUE!</v>
      </c>
      <c r="DC155" s="191" t="e">
        <f t="shared" si="628"/>
        <v>#VALUE!</v>
      </c>
      <c r="DD155" s="193" t="e">
        <f t="shared" si="628"/>
        <v>#VALUE!</v>
      </c>
      <c r="DE155" s="191" t="e">
        <f t="shared" si="628"/>
        <v>#VALUE!</v>
      </c>
      <c r="DF155" s="193" t="e">
        <f t="shared" si="628"/>
        <v>#VALUE!</v>
      </c>
      <c r="DG155" s="193" t="e">
        <f t="shared" si="628"/>
        <v>#VALUE!</v>
      </c>
      <c r="DH155" s="191" t="e">
        <f t="shared" si="628"/>
        <v>#VALUE!</v>
      </c>
      <c r="DI155" s="195" t="e">
        <f t="shared" si="628"/>
        <v>#VALUE!</v>
      </c>
      <c r="DJ155" s="190" t="e">
        <f t="shared" si="628"/>
        <v>#VALUE!</v>
      </c>
      <c r="DK155" s="197" t="e">
        <f t="shared" si="628"/>
        <v>#VALUE!</v>
      </c>
      <c r="DL155" s="191" t="e">
        <f t="shared" si="628"/>
        <v>#VALUE!</v>
      </c>
      <c r="DM155" s="191" t="e">
        <f t="shared" si="628"/>
        <v>#VALUE!</v>
      </c>
      <c r="DN155" s="193" t="e">
        <f t="shared" si="628"/>
        <v>#VALUE!</v>
      </c>
      <c r="DO155" s="191" t="e">
        <f t="shared" si="628"/>
        <v>#VALUE!</v>
      </c>
      <c r="DP155" s="191" t="e">
        <f t="shared" si="628"/>
        <v>#VALUE!</v>
      </c>
      <c r="DQ155" s="191" t="e">
        <f t="shared" si="628"/>
        <v>#VALUE!</v>
      </c>
      <c r="DR155" s="191" t="e">
        <f t="shared" si="628"/>
        <v>#VALUE!</v>
      </c>
      <c r="DS155" s="195" t="e">
        <f t="shared" si="628"/>
        <v>#VALUE!</v>
      </c>
      <c r="DT155" s="190" t="e">
        <f t="shared" si="11"/>
        <v>#VALUE!</v>
      </c>
      <c r="DU155" s="197" t="e">
        <f t="shared" si="12"/>
        <v>#VALUE!</v>
      </c>
      <c r="DV155" s="165" t="e">
        <f>CZ155*'Ores &amp; Ingots'!$C$3+DA155*'Ores &amp; Ingots'!$C$4+DB155*'Ores &amp; Ingots'!$C$5+DC155*'Ores &amp; Ingots'!$C$6+DD155*'Ores &amp; Ingots'!$C$7+DE155*'Ores &amp; Ingots'!$C$8+DF155*'Ores &amp; Ingots'!$C$9+DG155*'Ores &amp; Ingots'!$C$10+DH155*'Ores &amp; Ingots'!$C$11+DI155*'Ores &amp; Ingots'!$C$12</f>
        <v>#VALUE!</v>
      </c>
      <c r="DW155" s="165" t="e">
        <f>DJ155*'Ores &amp; Ingots'!$B$3+DK155*'Ores &amp; Ingots'!$B$4+DL155*'Ores &amp; Ingots'!$B$5+DM155*'Ores &amp; Ingots'!$B$6+DN155*'Ores &amp; Ingots'!$B$7+DO155*'Ores &amp; Ingots'!$B$8+DP155*'Ores &amp; Ingots'!$B$9+DQ155*'Ores &amp; Ingots'!$B$10+DR155*'Ores &amp; Ingots'!$B$11+DS155*'Ores &amp; Ingots'!$B$12</f>
        <v>#VALUE!</v>
      </c>
      <c r="DX155" s="197" t="e">
        <f>CZ155*Refining!$G$3+DA155*Refining!$G$4+DB155*Refining!$G$5+DC155*Refining!$G$6+DD155*Refining!$G$7+DE155*Refining!$G$8+DF155*Refining!$G$9+DG155*Refining!$G$10+DH155*Refining!$G$11+DI155*Refining!$G$12</f>
        <v>#VALUE!</v>
      </c>
      <c r="DY155" s="197" t="e">
        <f t="shared" si="13"/>
        <v>#VALUE!</v>
      </c>
      <c r="DZ155" s="199" t="e">
        <f t="shared" si="14"/>
        <v>#VALUE!</v>
      </c>
      <c r="EA155" s="190" t="e">
        <f t="shared" si="15"/>
        <v>#VALUE!</v>
      </c>
      <c r="EB155" s="200" t="e">
        <f t="shared" ref="EB155:EC155" si="629">EA155/60</f>
        <v>#VALUE!</v>
      </c>
      <c r="EC155" s="200" t="e">
        <f t="shared" si="629"/>
        <v>#VALUE!</v>
      </c>
      <c r="ED155" s="190" t="e">
        <f t="shared" si="17"/>
        <v>#VALUE!</v>
      </c>
      <c r="EE155" s="200" t="e">
        <f t="shared" ref="EE155:EF155" si="630">ED155/1000</f>
        <v>#VALUE!</v>
      </c>
      <c r="EF155" s="201" t="e">
        <f t="shared" si="630"/>
        <v>#VALUE!</v>
      </c>
      <c r="EG155" s="136" t="e">
        <f t="shared" si="19"/>
        <v>#VALUE!</v>
      </c>
      <c r="EH155" s="138" t="e">
        <f t="shared" si="20"/>
        <v>#VALUE!</v>
      </c>
      <c r="EI155" s="133" t="s">
        <v>28</v>
      </c>
    </row>
    <row r="156" spans="1:139" ht="12.75" x14ac:dyDescent="0.2">
      <c r="A156" s="864"/>
      <c r="B156" s="135" t="s">
        <v>367</v>
      </c>
      <c r="C156" s="137" t="s">
        <v>155</v>
      </c>
      <c r="D156" s="137">
        <v>1</v>
      </c>
      <c r="E156" s="137">
        <v>2</v>
      </c>
      <c r="F156" s="137">
        <v>1</v>
      </c>
      <c r="G156" s="141">
        <f t="shared" si="0"/>
        <v>0.25</v>
      </c>
      <c r="H156" s="142">
        <v>10</v>
      </c>
      <c r="I156" s="142">
        <v>10</v>
      </c>
      <c r="J156" s="144">
        <f>H156/Main!$D$9</f>
        <v>2</v>
      </c>
      <c r="K156" s="144">
        <f>I156/Main!$D$10</f>
        <v>5</v>
      </c>
      <c r="L156" s="144">
        <f t="shared" si="1"/>
        <v>2.5</v>
      </c>
      <c r="M156" s="144">
        <v>1</v>
      </c>
      <c r="N156" s="306" t="s">
        <v>28</v>
      </c>
      <c r="O156" s="149">
        <v>2000</v>
      </c>
      <c r="P156" s="150"/>
      <c r="Q156" s="153"/>
      <c r="R156" s="150"/>
      <c r="S156" s="155"/>
      <c r="T156" s="155"/>
      <c r="U156" s="153">
        <v>960</v>
      </c>
      <c r="V156" s="150"/>
      <c r="W156" s="155"/>
      <c r="X156" s="155"/>
      <c r="Y156" s="150"/>
      <c r="Z156" s="150"/>
      <c r="AA156" s="150"/>
      <c r="AB156" s="150"/>
      <c r="AC156" s="370"/>
      <c r="AD156" s="165">
        <v>8</v>
      </c>
      <c r="AE156" s="165">
        <v>0</v>
      </c>
      <c r="AF156" s="165">
        <v>2</v>
      </c>
      <c r="AG156" s="165">
        <v>0</v>
      </c>
      <c r="AH156" s="165">
        <v>7</v>
      </c>
      <c r="AI156" s="165">
        <v>0</v>
      </c>
      <c r="AJ156" s="171">
        <v>1</v>
      </c>
      <c r="AK156" s="165">
        <v>0</v>
      </c>
      <c r="AL156" s="165">
        <v>0</v>
      </c>
      <c r="AM156" s="165">
        <v>0</v>
      </c>
      <c r="AN156" s="165">
        <v>0</v>
      </c>
      <c r="AO156" s="165">
        <v>0</v>
      </c>
      <c r="AP156" s="165">
        <v>0</v>
      </c>
      <c r="AQ156" s="165">
        <v>0</v>
      </c>
      <c r="AR156" s="165">
        <v>0</v>
      </c>
      <c r="AS156" s="165">
        <v>0</v>
      </c>
      <c r="AT156" s="165">
        <v>0</v>
      </c>
      <c r="AU156" s="165">
        <v>0</v>
      </c>
      <c r="AV156" s="165">
        <v>0</v>
      </c>
      <c r="AW156" s="165">
        <v>0</v>
      </c>
      <c r="AX156" s="165">
        <v>0</v>
      </c>
      <c r="AY156" s="175">
        <f t="shared" ref="AY156:BS156" si="631">IF(AD156 = 0, "", AD156)</f>
        <v>8</v>
      </c>
      <c r="AZ156" s="163" t="str">
        <f t="shared" si="631"/>
        <v/>
      </c>
      <c r="BA156" s="165">
        <f t="shared" si="631"/>
        <v>2</v>
      </c>
      <c r="BB156" s="163" t="str">
        <f t="shared" si="631"/>
        <v/>
      </c>
      <c r="BC156" s="165">
        <f t="shared" si="631"/>
        <v>7</v>
      </c>
      <c r="BD156" s="163" t="str">
        <f t="shared" si="631"/>
        <v/>
      </c>
      <c r="BE156" s="171">
        <f t="shared" si="631"/>
        <v>1</v>
      </c>
      <c r="BF156" s="163" t="str">
        <f t="shared" si="631"/>
        <v/>
      </c>
      <c r="BG156" s="163" t="str">
        <f t="shared" si="631"/>
        <v/>
      </c>
      <c r="BH156" s="163" t="str">
        <f t="shared" si="631"/>
        <v/>
      </c>
      <c r="BI156" s="163" t="str">
        <f t="shared" si="631"/>
        <v/>
      </c>
      <c r="BJ156" s="163" t="str">
        <f t="shared" si="631"/>
        <v/>
      </c>
      <c r="BK156" s="163" t="str">
        <f t="shared" si="631"/>
        <v/>
      </c>
      <c r="BL156" s="163" t="str">
        <f t="shared" si="631"/>
        <v/>
      </c>
      <c r="BM156" s="163" t="str">
        <f t="shared" si="631"/>
        <v/>
      </c>
      <c r="BN156" s="163" t="str">
        <f t="shared" si="631"/>
        <v/>
      </c>
      <c r="BO156" s="163" t="str">
        <f t="shared" si="631"/>
        <v/>
      </c>
      <c r="BP156" s="163" t="str">
        <f t="shared" si="631"/>
        <v/>
      </c>
      <c r="BQ156" s="163" t="str">
        <f t="shared" si="631"/>
        <v/>
      </c>
      <c r="BR156" s="163" t="str">
        <f t="shared" si="631"/>
        <v/>
      </c>
      <c r="BS156" s="173" t="str">
        <f t="shared" si="631"/>
        <v/>
      </c>
      <c r="BT156" s="175" t="e">
        <f>$AY156*Assembly!Z$4+$AZ156*Assembly!Z$5+$BA156*Assembly!Z$6+$BB156*Assembly!Z$7+$BC156*Assembly!Z$8+$BD156*Assembly!Z$9+$BE156*Assembly!Z$10+$BF156*Assembly!Z$11+$BG156*Assembly!Z$12+$BH156*Assembly!Z$13+$BI156*Assembly!Z$14+$BJ156*Assembly!Z$15+$BK156*Assembly!Z$16+$BL156*Assembly!Z$17+$BM156*Assembly!Z$18+$BN156*Assembly!Z$19+$BO156*Assembly!Z$20+$BP156*Assembly!Z$21+$BQ156*Assembly!Z$22+$BR156*Assembly!Z$23+$BS156*Assembly!Z$24</f>
        <v>#VALUE!</v>
      </c>
      <c r="BU156" s="165" t="e">
        <f t="shared" si="3"/>
        <v>#VALUE!</v>
      </c>
      <c r="BV156" s="176" t="e">
        <f t="shared" si="619"/>
        <v>#VALUE!</v>
      </c>
      <c r="BW156" s="165" t="e">
        <f>$AY156*Assembly!AD$4+$AZ156*Assembly!AD$5+$BA156*Assembly!AD$6+$BB156*Assembly!AD$7+$BC156*Assembly!AD$8+$BD156*Assembly!AD$9+$BE156*Assembly!AD$10+$BF156*Assembly!AD$11+$BG156*Assembly!AD$12+$BH156*Assembly!AD$13+$BI156*Assembly!AD$14+$BJ156*Assembly!AD$15+$BK156*Assembly!AD$16+$BL156*Assembly!AD$17+$BM156*Assembly!AD$18+$BN156*Assembly!AD$19+$BO156*Assembly!AD$20+$BP156*Assembly!AD$21+$BQ156*Assembly!AD$22+$BR156*Assembly!AD$23+$BS156*Assembly!AD$24</f>
        <v>#VALUE!</v>
      </c>
      <c r="BX156" s="180" t="e">
        <f t="shared" si="4"/>
        <v>#VALUE!</v>
      </c>
      <c r="BY156" s="181" t="e">
        <f t="shared" si="5"/>
        <v>#VALUE!</v>
      </c>
      <c r="BZ156" s="182" t="e">
        <f t="shared" si="6"/>
        <v>#VALUE!</v>
      </c>
      <c r="CA156" s="181" t="e">
        <f t="shared" si="7"/>
        <v>#VALUE!</v>
      </c>
      <c r="CB156" s="165" t="e">
        <f>$AY156*Assembly!Y$4+$AZ156*Assembly!Y$5+$BA156*Assembly!Y$6+$BB156*Assembly!Y$7+$BC156*Assembly!Y$8+$BD156*Assembly!Y$9+$BE156*Assembly!Y$10+$BF156*Assembly!Y$11+$BG156*Assembly!Y$12+$BH156*Assembly!Y$13+$BI156*Assembly!Y$14+$BJ156*Assembly!Y$15+$BK156*Assembly!Y$16+$BL156*Assembly!Y$17+$BM156*Assembly!Y$18+$BN156*Assembly!Y$19+$BO156*Assembly!Y$20+$BP156*Assembly!Y$21+$BQ156*Assembly!Y$22+$BR156*Assembly!Y$23+$BS156*Assembly!Y$24</f>
        <v>#VALUE!</v>
      </c>
      <c r="CC156" s="165" t="e">
        <f t="shared" si="8"/>
        <v>#VALUE!</v>
      </c>
      <c r="CD156" s="136" t="e">
        <f t="shared" si="9"/>
        <v>#VALUE!</v>
      </c>
      <c r="CE156" s="184" t="e">
        <f>$AY156*Assembly!AC$4+$AZ156*Assembly!AC$5+$BA156*Assembly!AC$6+$BB156*Assembly!AC$7+$BC156*Assembly!AC$8+$BD156*Assembly!AC$9+$BE156*Assembly!AC$10+$BF156*Assembly!AC$11+$BG156*Assembly!AC$12+$BH156*Assembly!AC$13+$BI156*Assembly!AC$14+$BJ156*Assembly!AC$15+$BK156*Assembly!AC$16+$BL156*Assembly!AC$17+$BM156*Assembly!AC$18+$BN156*Assembly!AC$19+$BO156*Assembly!AC$20+$BP156*Assembly!AC$21+$BQ156*Assembly!AC$22+$BR156*Assembly!AC$23+$BS156*Assembly!AC$24</f>
        <v>#VALUE!</v>
      </c>
      <c r="CF156" s="153" t="e">
        <f>$AY156*Assembly!M$4+$AZ156*Assembly!M$5+$BA156*Assembly!M$6+$BB156*Assembly!M$7+$BC156*Assembly!M$8+$BD156*Assembly!M$9+$BE156*Assembly!M$10+$BF156*Assembly!M$11+$BG156*Assembly!M$12+$BH156*Assembly!M$13+$BI156*Assembly!M$14+$BJ156*Assembly!M$15+$BK156*Assembly!M$16+$BL156*Assembly!M$17+$BM156*Assembly!M$18+$BN156*Assembly!M$19+$BO156*Assembly!M$20+$BP156*Assembly!M$21+$BQ156*Assembly!M$22+$BR156*Assembly!M$23+$BS156*Assembly!M$24</f>
        <v>#VALUE!</v>
      </c>
      <c r="CG156" s="153" t="e">
        <f>$AY156*Assembly!N$4+$AZ156*Assembly!N$5+$BA156*Assembly!N$6+$BB156*Assembly!N$7+$BC156*Assembly!N$8+$BD156*Assembly!N$9+$BE156*Assembly!N$10+$BF156*Assembly!N$11+$BG156*Assembly!N$12+$BH156*Assembly!N$13+$BI156*Assembly!N$14+$BJ156*Assembly!N$15+$BK156*Assembly!N$16+$BL156*Assembly!N$17+$BM156*Assembly!N$18+$BN156*Assembly!N$19+$BO156*Assembly!N$20+$BP156*Assembly!N$21+$BQ156*Assembly!N$22+$BR156*Assembly!N$23+$BS156*Assembly!N$24</f>
        <v>#VALUE!</v>
      </c>
      <c r="CH156" s="153" t="e">
        <f>$AY156*Assembly!O$4+$AZ156*Assembly!O$5+$BA156*Assembly!O$6+$BB156*Assembly!O$7+$BC156*Assembly!O$8+$BD156*Assembly!O$9+$BE156*Assembly!O$10+$BF156*Assembly!O$11+$BG156*Assembly!O$12+$BH156*Assembly!O$13+$BI156*Assembly!O$14+$BJ156*Assembly!O$15+$BK156*Assembly!O$16+$BL156*Assembly!O$17+$BM156*Assembly!O$18+$BN156*Assembly!O$19+$BO156*Assembly!O$20+$BP156*Assembly!O$21+$BQ156*Assembly!O$22+$BR156*Assembly!O$23+$BS156*Assembly!O$24</f>
        <v>#VALUE!</v>
      </c>
      <c r="CI156" s="142" t="e">
        <f>$AY156*Assembly!P$4+$AZ156*Assembly!P$5+$BA156*Assembly!P$6+$BB156*Assembly!P$7+$BC156*Assembly!P$8+$BD156*Assembly!P$9+$BE156*Assembly!P$10+$BF156*Assembly!P$11+$BG156*Assembly!P$12+$BH156*Assembly!P$13+$BI156*Assembly!P$14+$BJ156*Assembly!P$15+$BK156*Assembly!P$16+$BL156*Assembly!P$17+$BM156*Assembly!P$18+$BN156*Assembly!P$19+$BO156*Assembly!P$20+$BP156*Assembly!P$21+$BQ156*Assembly!P$22+$BR156*Assembly!P$23+$BS156*Assembly!P$24</f>
        <v>#VALUE!</v>
      </c>
      <c r="CJ156" s="142" t="e">
        <f>$AY156*Assembly!Q$4+$AZ156*Assembly!Q$5+$BA156*Assembly!Q$6+$BB156*Assembly!Q$7+$BC156*Assembly!Q$8+$BD156*Assembly!Q$9+$BE156*Assembly!Q$10+$BF156*Assembly!Q$11+$BG156*Assembly!Q$12+$BH156*Assembly!Q$13+$BI156*Assembly!Q$14+$BJ156*Assembly!Q$15+$BK156*Assembly!Q$16+$BL156*Assembly!Q$17+$BM156*Assembly!Q$18+$BN156*Assembly!Q$19+$BO156*Assembly!Q$20+$BP156*Assembly!Q$21+$BQ156*Assembly!Q$22+$BR156*Assembly!Q$23+$BS156*Assembly!Q$24</f>
        <v>#VALUE!</v>
      </c>
      <c r="CK156" s="153" t="e">
        <f>$AY156*Assembly!R$4+$AZ156*Assembly!R$5+$BA156*Assembly!R$6+$BB156*Assembly!R$7+$BC156*Assembly!R$8+$BD156*Assembly!R$9+$BE156*Assembly!R$10+$BF156*Assembly!R$11+$BG156*Assembly!R$12+$BH156*Assembly!R$13+$BI156*Assembly!R$14+$BJ156*Assembly!R$15+$BK156*Assembly!R$16+$BL156*Assembly!R$17+$BM156*Assembly!R$18+$BN156*Assembly!R$19+$BO156*Assembly!R$20+$BP156*Assembly!R$21+$BQ156*Assembly!R$22+$BR156*Assembly!R$23+$BS156*Assembly!R$24</f>
        <v>#VALUE!</v>
      </c>
      <c r="CL156" s="142" t="e">
        <f>$AY156*Assembly!S$4+$AZ156*Assembly!S$5+$BA156*Assembly!S$6+$BB156*Assembly!S$7+$BC156*Assembly!S$8+$BD156*Assembly!S$9+$BE156*Assembly!S$10+$BF156*Assembly!S$11+$BG156*Assembly!S$12+$BH156*Assembly!S$13+$BI156*Assembly!S$14+$BJ156*Assembly!S$15+$BK156*Assembly!S$16+$BL156*Assembly!S$17+$BM156*Assembly!S$18+$BN156*Assembly!S$19+$BO156*Assembly!S$20+$BP156*Assembly!S$21+$BQ156*Assembly!S$22+$BR156*Assembly!S$23+$BS156*Assembly!S$24</f>
        <v>#VALUE!</v>
      </c>
      <c r="CM156" s="142" t="e">
        <f>$AY156*Assembly!T$4+$AZ156*Assembly!T$5+$BA156*Assembly!T$6+$BB156*Assembly!T$7+$BC156*Assembly!T$8+$BD156*Assembly!T$9+$BE156*Assembly!T$10+$BF156*Assembly!T$11+$BG156*Assembly!T$12+$BH156*Assembly!T$13+$BI156*Assembly!T$14+$BJ156*Assembly!T$15+$BK156*Assembly!T$16+$BL156*Assembly!T$17+$BM156*Assembly!T$18+$BN156*Assembly!T$19+$BO156*Assembly!T$20+$BP156*Assembly!T$21+$BQ156*Assembly!T$22+$BR156*Assembly!T$23+$BS156*Assembly!T$24</f>
        <v>#VALUE!</v>
      </c>
      <c r="CN156" s="142" t="e">
        <f>$AY156*Assembly!U$4+$AZ156*Assembly!U$5+$BA156*Assembly!U$6+$BB156*Assembly!U$7+$BC156*Assembly!U$8+$BD156*Assembly!U$9+$BE156*Assembly!U$10+$BF156*Assembly!U$11+$BG156*Assembly!U$12+$BH156*Assembly!U$13+$BI156*Assembly!U$14+$BJ156*Assembly!U$15+$BK156*Assembly!U$16+$BL156*Assembly!U$17+$BM156*Assembly!U$18+$BN156*Assembly!U$19+$BO156*Assembly!U$20+$BP156*Assembly!U$21+$BQ156*Assembly!U$22+$BR156*Assembly!U$23+$BS156*Assembly!U$24</f>
        <v>#VALUE!</v>
      </c>
      <c r="CO156" s="153" t="e">
        <f>$AY156*Assembly!V$4+$AZ156*Assembly!V$5+$BA156*Assembly!V$6+$BB156*Assembly!V$7+$BC156*Assembly!V$8+$BD156*Assembly!V$9+$BE156*Assembly!V$10+$BF156*Assembly!V$11+$BG156*Assembly!V$12+$BH156*Assembly!V$13+$BI156*Assembly!V$14+$BJ156*Assembly!V$15+$BK156*Assembly!V$16+$BL156*Assembly!V$17+$BM156*Assembly!V$18+$BN156*Assembly!V$19+$BO156*Assembly!V$20+$BP156*Assembly!V$21+$BQ156*Assembly!V$22+$BR156*Assembly!V$23+$BS156*Assembly!V$24</f>
        <v>#VALUE!</v>
      </c>
      <c r="CP156" s="153" t="e">
        <f>CF156*Refining!$F$3</f>
        <v>#VALUE!</v>
      </c>
      <c r="CQ156" s="153" t="e">
        <f>CG156*Refining!$F$4</f>
        <v>#VALUE!</v>
      </c>
      <c r="CR156" s="153" t="e">
        <f>CH156*Refining!$F$5</f>
        <v>#VALUE!</v>
      </c>
      <c r="CS156" s="153" t="e">
        <f>CI156*Refining!$F$6</f>
        <v>#VALUE!</v>
      </c>
      <c r="CT156" s="153" t="e">
        <f>CJ156*Refining!$F$7</f>
        <v>#VALUE!</v>
      </c>
      <c r="CU156" s="153" t="e">
        <f>CK156*Refining!$F$8</f>
        <v>#VALUE!</v>
      </c>
      <c r="CV156" s="153" t="e">
        <f>CL156*Refining!$F$9</f>
        <v>#VALUE!</v>
      </c>
      <c r="CW156" s="153" t="e">
        <f>CM156*Refining!$F$10</f>
        <v>#VALUE!</v>
      </c>
      <c r="CX156" s="153" t="e">
        <f>CN156*Refining!$F$11</f>
        <v>#VALUE!</v>
      </c>
      <c r="CY156" s="153" t="e">
        <f>CO156*Refining!$F$12</f>
        <v>#VALUE!</v>
      </c>
      <c r="CZ156" s="190" t="e">
        <f t="shared" ref="CZ156:DS156" si="632">IF(CF156 = 0, "", CF156)</f>
        <v>#VALUE!</v>
      </c>
      <c r="DA156" s="197" t="e">
        <f t="shared" si="632"/>
        <v>#VALUE!</v>
      </c>
      <c r="DB156" s="191" t="e">
        <f t="shared" si="632"/>
        <v>#VALUE!</v>
      </c>
      <c r="DC156" s="191" t="e">
        <f t="shared" si="632"/>
        <v>#VALUE!</v>
      </c>
      <c r="DD156" s="193" t="e">
        <f t="shared" si="632"/>
        <v>#VALUE!</v>
      </c>
      <c r="DE156" s="191" t="e">
        <f t="shared" si="632"/>
        <v>#VALUE!</v>
      </c>
      <c r="DF156" s="193" t="e">
        <f t="shared" si="632"/>
        <v>#VALUE!</v>
      </c>
      <c r="DG156" s="193" t="e">
        <f t="shared" si="632"/>
        <v>#VALUE!</v>
      </c>
      <c r="DH156" s="191" t="e">
        <f t="shared" si="632"/>
        <v>#VALUE!</v>
      </c>
      <c r="DI156" s="195" t="e">
        <f t="shared" si="632"/>
        <v>#VALUE!</v>
      </c>
      <c r="DJ156" s="190" t="e">
        <f t="shared" si="632"/>
        <v>#VALUE!</v>
      </c>
      <c r="DK156" s="197" t="e">
        <f t="shared" si="632"/>
        <v>#VALUE!</v>
      </c>
      <c r="DL156" s="191" t="e">
        <f t="shared" si="632"/>
        <v>#VALUE!</v>
      </c>
      <c r="DM156" s="191" t="e">
        <f t="shared" si="632"/>
        <v>#VALUE!</v>
      </c>
      <c r="DN156" s="193" t="e">
        <f t="shared" si="632"/>
        <v>#VALUE!</v>
      </c>
      <c r="DO156" s="191" t="e">
        <f t="shared" si="632"/>
        <v>#VALUE!</v>
      </c>
      <c r="DP156" s="191" t="e">
        <f t="shared" si="632"/>
        <v>#VALUE!</v>
      </c>
      <c r="DQ156" s="191" t="e">
        <f t="shared" si="632"/>
        <v>#VALUE!</v>
      </c>
      <c r="DR156" s="191" t="e">
        <f t="shared" si="632"/>
        <v>#VALUE!</v>
      </c>
      <c r="DS156" s="195" t="e">
        <f t="shared" si="632"/>
        <v>#VALUE!</v>
      </c>
      <c r="DT156" s="190" t="e">
        <f t="shared" si="11"/>
        <v>#VALUE!</v>
      </c>
      <c r="DU156" s="197" t="e">
        <f t="shared" si="12"/>
        <v>#VALUE!</v>
      </c>
      <c r="DV156" s="165" t="e">
        <f>CZ156*'Ores &amp; Ingots'!$C$3+DA156*'Ores &amp; Ingots'!$C$4+DB156*'Ores &amp; Ingots'!$C$5+DC156*'Ores &amp; Ingots'!$C$6+DD156*'Ores &amp; Ingots'!$C$7+DE156*'Ores &amp; Ingots'!$C$8+DF156*'Ores &amp; Ingots'!$C$9+DG156*'Ores &amp; Ingots'!$C$10+DH156*'Ores &amp; Ingots'!$C$11+DI156*'Ores &amp; Ingots'!$C$12</f>
        <v>#VALUE!</v>
      </c>
      <c r="DW156" s="165" t="e">
        <f>DJ156*'Ores &amp; Ingots'!$B$3+DK156*'Ores &amp; Ingots'!$B$4+DL156*'Ores &amp; Ingots'!$B$5+DM156*'Ores &amp; Ingots'!$B$6+DN156*'Ores &amp; Ingots'!$B$7+DO156*'Ores &amp; Ingots'!$B$8+DP156*'Ores &amp; Ingots'!$B$9+DQ156*'Ores &amp; Ingots'!$B$10+DR156*'Ores &amp; Ingots'!$B$11+DS156*'Ores &amp; Ingots'!$B$12</f>
        <v>#VALUE!</v>
      </c>
      <c r="DX156" s="197" t="e">
        <f>CZ156*Refining!$G$3+DA156*Refining!$G$4+DB156*Refining!$G$5+DC156*Refining!$G$6+DD156*Refining!$G$7+DE156*Refining!$G$8+DF156*Refining!$G$9+DG156*Refining!$G$10+DH156*Refining!$G$11+DI156*Refining!$G$12</f>
        <v>#VALUE!</v>
      </c>
      <c r="DY156" s="197" t="e">
        <f t="shared" si="13"/>
        <v>#VALUE!</v>
      </c>
      <c r="DZ156" s="199" t="e">
        <f t="shared" si="14"/>
        <v>#VALUE!</v>
      </c>
      <c r="EA156" s="190" t="e">
        <f t="shared" si="15"/>
        <v>#VALUE!</v>
      </c>
      <c r="EB156" s="200" t="e">
        <f t="shared" ref="EB156:EC156" si="633">EA156/60</f>
        <v>#VALUE!</v>
      </c>
      <c r="EC156" s="200" t="e">
        <f t="shared" si="633"/>
        <v>#VALUE!</v>
      </c>
      <c r="ED156" s="190" t="e">
        <f t="shared" si="17"/>
        <v>#VALUE!</v>
      </c>
      <c r="EE156" s="200" t="e">
        <f t="shared" ref="EE156:EF156" si="634">ED156/1000</f>
        <v>#VALUE!</v>
      </c>
      <c r="EF156" s="201" t="e">
        <f t="shared" si="634"/>
        <v>#VALUE!</v>
      </c>
      <c r="EG156" s="136" t="e">
        <f t="shared" si="19"/>
        <v>#VALUE!</v>
      </c>
      <c r="EH156" s="138" t="e">
        <f t="shared" si="20"/>
        <v>#VALUE!</v>
      </c>
      <c r="EI156" s="133">
        <v>454</v>
      </c>
    </row>
    <row r="157" spans="1:139" ht="12.75" x14ac:dyDescent="0.2">
      <c r="A157" s="864"/>
      <c r="B157" s="135" t="s">
        <v>368</v>
      </c>
      <c r="C157" s="137" t="s">
        <v>156</v>
      </c>
      <c r="D157" s="137">
        <v>2</v>
      </c>
      <c r="E157" s="137">
        <v>3</v>
      </c>
      <c r="F157" s="137">
        <v>2</v>
      </c>
      <c r="G157" s="202">
        <f t="shared" si="0"/>
        <v>187.5</v>
      </c>
      <c r="H157" s="203">
        <v>30</v>
      </c>
      <c r="I157" s="203">
        <v>30</v>
      </c>
      <c r="J157" s="204">
        <f>H157/Main!$D$9</f>
        <v>6</v>
      </c>
      <c r="K157" s="204">
        <f>I157/Main!$D$10</f>
        <v>15</v>
      </c>
      <c r="L157" s="204">
        <f t="shared" si="1"/>
        <v>2.5</v>
      </c>
      <c r="M157" s="204">
        <v>1</v>
      </c>
      <c r="N157" s="214" t="s">
        <v>28</v>
      </c>
      <c r="O157" s="206">
        <v>2000</v>
      </c>
      <c r="P157" s="207"/>
      <c r="Q157" s="208"/>
      <c r="R157" s="207"/>
      <c r="S157" s="209"/>
      <c r="T157" s="209"/>
      <c r="U157" s="208" t="s">
        <v>28</v>
      </c>
      <c r="V157" s="207"/>
      <c r="W157" s="401"/>
      <c r="X157" s="209"/>
      <c r="Y157" s="207"/>
      <c r="Z157" s="207"/>
      <c r="AA157" s="207"/>
      <c r="AB157" s="207"/>
      <c r="AC157" s="402" t="s">
        <v>220</v>
      </c>
      <c r="AD157" s="165">
        <v>70</v>
      </c>
      <c r="AE157" s="165">
        <v>0</v>
      </c>
      <c r="AF157" s="165">
        <v>30</v>
      </c>
      <c r="AG157" s="165">
        <v>20</v>
      </c>
      <c r="AH157" s="165">
        <v>40</v>
      </c>
      <c r="AI157" s="165">
        <v>0</v>
      </c>
      <c r="AJ157" s="171">
        <v>20</v>
      </c>
      <c r="AK157" s="165">
        <v>0</v>
      </c>
      <c r="AL157" s="165">
        <v>0</v>
      </c>
      <c r="AM157" s="165">
        <v>0</v>
      </c>
      <c r="AN157" s="165">
        <v>0</v>
      </c>
      <c r="AO157" s="165">
        <v>0</v>
      </c>
      <c r="AP157" s="165">
        <v>0</v>
      </c>
      <c r="AQ157" s="165">
        <v>0</v>
      </c>
      <c r="AR157" s="165">
        <v>0</v>
      </c>
      <c r="AS157" s="165">
        <v>0</v>
      </c>
      <c r="AT157" s="165">
        <v>0</v>
      </c>
      <c r="AU157" s="165">
        <v>0</v>
      </c>
      <c r="AV157" s="165">
        <v>0</v>
      </c>
      <c r="AW157" s="165">
        <v>0</v>
      </c>
      <c r="AX157" s="165">
        <v>0</v>
      </c>
      <c r="AY157" s="175">
        <f t="shared" ref="AY157:BS157" si="635">IF(AD157 = 0, "", AD157)</f>
        <v>70</v>
      </c>
      <c r="AZ157" s="163" t="str">
        <f t="shared" si="635"/>
        <v/>
      </c>
      <c r="BA157" s="165">
        <f t="shared" si="635"/>
        <v>30</v>
      </c>
      <c r="BB157" s="165">
        <f t="shared" si="635"/>
        <v>20</v>
      </c>
      <c r="BC157" s="165">
        <f t="shared" si="635"/>
        <v>40</v>
      </c>
      <c r="BD157" s="163" t="str">
        <f t="shared" si="635"/>
        <v/>
      </c>
      <c r="BE157" s="171">
        <f t="shared" si="635"/>
        <v>20</v>
      </c>
      <c r="BF157" s="163" t="str">
        <f t="shared" si="635"/>
        <v/>
      </c>
      <c r="BG157" s="163" t="str">
        <f t="shared" si="635"/>
        <v/>
      </c>
      <c r="BH157" s="163" t="str">
        <f t="shared" si="635"/>
        <v/>
      </c>
      <c r="BI157" s="163" t="str">
        <f t="shared" si="635"/>
        <v/>
      </c>
      <c r="BJ157" s="163" t="str">
        <f t="shared" si="635"/>
        <v/>
      </c>
      <c r="BK157" s="163" t="str">
        <f t="shared" si="635"/>
        <v/>
      </c>
      <c r="BL157" s="163" t="str">
        <f t="shared" si="635"/>
        <v/>
      </c>
      <c r="BM157" s="163" t="str">
        <f t="shared" si="635"/>
        <v/>
      </c>
      <c r="BN157" s="163" t="str">
        <f t="shared" si="635"/>
        <v/>
      </c>
      <c r="BO157" s="163" t="str">
        <f t="shared" si="635"/>
        <v/>
      </c>
      <c r="BP157" s="163" t="str">
        <f t="shared" si="635"/>
        <v/>
      </c>
      <c r="BQ157" s="163" t="str">
        <f t="shared" si="635"/>
        <v/>
      </c>
      <c r="BR157" s="163" t="str">
        <f t="shared" si="635"/>
        <v/>
      </c>
      <c r="BS157" s="173" t="str">
        <f t="shared" si="635"/>
        <v/>
      </c>
      <c r="BT157" s="175" t="e">
        <f>$AY157*Assembly!Z$4+$AZ157*Assembly!Z$5+$BA157*Assembly!Z$6+$BB157*Assembly!Z$7+$BC157*Assembly!Z$8+$BD157*Assembly!Z$9+$BE157*Assembly!Z$10+$BF157*Assembly!Z$11+$BG157*Assembly!Z$12+$BH157*Assembly!Z$13+$BI157*Assembly!Z$14+$BJ157*Assembly!Z$15+$BK157*Assembly!Z$16+$BL157*Assembly!Z$17+$BM157*Assembly!Z$18+$BN157*Assembly!Z$19+$BO157*Assembly!Z$20+$BP157*Assembly!Z$21+$BQ157*Assembly!Z$22+$BR157*Assembly!Z$23+$BS157*Assembly!Z$24</f>
        <v>#VALUE!</v>
      </c>
      <c r="BU157" s="165" t="e">
        <f t="shared" si="3"/>
        <v>#VALUE!</v>
      </c>
      <c r="BV157" s="176" t="str">
        <f t="shared" si="619"/>
        <v>?</v>
      </c>
      <c r="BW157" s="165" t="e">
        <f>$AY157*Assembly!AD$4+$AZ157*Assembly!AD$5+$BA157*Assembly!AD$6+$BB157*Assembly!AD$7+$BC157*Assembly!AD$8+$BD157*Assembly!AD$9+$BE157*Assembly!AD$10+$BF157*Assembly!AD$11+$BG157*Assembly!AD$12+$BH157*Assembly!AD$13+$BI157*Assembly!AD$14+$BJ157*Assembly!AD$15+$BK157*Assembly!AD$16+$BL157*Assembly!AD$17+$BM157*Assembly!AD$18+$BN157*Assembly!AD$19+$BO157*Assembly!AD$20+$BP157*Assembly!AD$21+$BQ157*Assembly!AD$22+$BR157*Assembly!AD$23+$BS157*Assembly!AD$24</f>
        <v>#VALUE!</v>
      </c>
      <c r="BX157" s="180" t="e">
        <f t="shared" si="4"/>
        <v>#VALUE!</v>
      </c>
      <c r="BY157" s="181" t="e">
        <f t="shared" si="5"/>
        <v>#VALUE!</v>
      </c>
      <c r="BZ157" s="182" t="e">
        <f t="shared" si="6"/>
        <v>#VALUE!</v>
      </c>
      <c r="CA157" s="181" t="e">
        <f t="shared" si="7"/>
        <v>#VALUE!</v>
      </c>
      <c r="CB157" s="165" t="e">
        <f>$AY157*Assembly!Y$4+$AZ157*Assembly!Y$5+$BA157*Assembly!Y$6+$BB157*Assembly!Y$7+$BC157*Assembly!Y$8+$BD157*Assembly!Y$9+$BE157*Assembly!Y$10+$BF157*Assembly!Y$11+$BG157*Assembly!Y$12+$BH157*Assembly!Y$13+$BI157*Assembly!Y$14+$BJ157*Assembly!Y$15+$BK157*Assembly!Y$16+$BL157*Assembly!Y$17+$BM157*Assembly!Y$18+$BN157*Assembly!Y$19+$BO157*Assembly!Y$20+$BP157*Assembly!Y$21+$BQ157*Assembly!Y$22+$BR157*Assembly!Y$23+$BS157*Assembly!Y$24</f>
        <v>#VALUE!</v>
      </c>
      <c r="CC157" s="165" t="e">
        <f t="shared" si="8"/>
        <v>#VALUE!</v>
      </c>
      <c r="CD157" s="136" t="e">
        <f t="shared" si="9"/>
        <v>#VALUE!</v>
      </c>
      <c r="CE157" s="184" t="e">
        <f>$AY157*Assembly!AC$4+$AZ157*Assembly!AC$5+$BA157*Assembly!AC$6+$BB157*Assembly!AC$7+$BC157*Assembly!AC$8+$BD157*Assembly!AC$9+$BE157*Assembly!AC$10+$BF157*Assembly!AC$11+$BG157*Assembly!AC$12+$BH157*Assembly!AC$13+$BI157*Assembly!AC$14+$BJ157*Assembly!AC$15+$BK157*Assembly!AC$16+$BL157*Assembly!AC$17+$BM157*Assembly!AC$18+$BN157*Assembly!AC$19+$BO157*Assembly!AC$20+$BP157*Assembly!AC$21+$BQ157*Assembly!AC$22+$BR157*Assembly!AC$23+$BS157*Assembly!AC$24</f>
        <v>#VALUE!</v>
      </c>
      <c r="CF157" s="208" t="e">
        <f>$AY157*Assembly!M$4+$AZ157*Assembly!M$5+$BA157*Assembly!M$6+$BB157*Assembly!M$7+$BC157*Assembly!M$8+$BD157*Assembly!M$9+$BE157*Assembly!M$10+$BF157*Assembly!M$11+$BG157*Assembly!M$12+$BH157*Assembly!M$13+$BI157*Assembly!M$14+$BJ157*Assembly!M$15+$BK157*Assembly!M$16+$BL157*Assembly!M$17+$BM157*Assembly!M$18+$BN157*Assembly!M$19+$BO157*Assembly!M$20+$BP157*Assembly!M$21+$BQ157*Assembly!M$22+$BR157*Assembly!M$23+$BS157*Assembly!M$24</f>
        <v>#VALUE!</v>
      </c>
      <c r="CG157" s="208" t="e">
        <f>$AY157*Assembly!N$4+$AZ157*Assembly!N$5+$BA157*Assembly!N$6+$BB157*Assembly!N$7+$BC157*Assembly!N$8+$BD157*Assembly!N$9+$BE157*Assembly!N$10+$BF157*Assembly!N$11+$BG157*Assembly!N$12+$BH157*Assembly!N$13+$BI157*Assembly!N$14+$BJ157*Assembly!N$15+$BK157*Assembly!N$16+$BL157*Assembly!N$17+$BM157*Assembly!N$18+$BN157*Assembly!N$19+$BO157*Assembly!N$20+$BP157*Assembly!N$21+$BQ157*Assembly!N$22+$BR157*Assembly!N$23+$BS157*Assembly!N$24</f>
        <v>#VALUE!</v>
      </c>
      <c r="CH157" s="208" t="e">
        <f>$AY157*Assembly!O$4+$AZ157*Assembly!O$5+$BA157*Assembly!O$6+$BB157*Assembly!O$7+$BC157*Assembly!O$8+$BD157*Assembly!O$9+$BE157*Assembly!O$10+$BF157*Assembly!O$11+$BG157*Assembly!O$12+$BH157*Assembly!O$13+$BI157*Assembly!O$14+$BJ157*Assembly!O$15+$BK157*Assembly!O$16+$BL157*Assembly!O$17+$BM157*Assembly!O$18+$BN157*Assembly!O$19+$BO157*Assembly!O$20+$BP157*Assembly!O$21+$BQ157*Assembly!O$22+$BR157*Assembly!O$23+$BS157*Assembly!O$24</f>
        <v>#VALUE!</v>
      </c>
      <c r="CI157" s="203" t="e">
        <f>$AY157*Assembly!P$4+$AZ157*Assembly!P$5+$BA157*Assembly!P$6+$BB157*Assembly!P$7+$BC157*Assembly!P$8+$BD157*Assembly!P$9+$BE157*Assembly!P$10+$BF157*Assembly!P$11+$BG157*Assembly!P$12+$BH157*Assembly!P$13+$BI157*Assembly!P$14+$BJ157*Assembly!P$15+$BK157*Assembly!P$16+$BL157*Assembly!P$17+$BM157*Assembly!P$18+$BN157*Assembly!P$19+$BO157*Assembly!P$20+$BP157*Assembly!P$21+$BQ157*Assembly!P$22+$BR157*Assembly!P$23+$BS157*Assembly!P$24</f>
        <v>#VALUE!</v>
      </c>
      <c r="CJ157" s="203" t="e">
        <f>$AY157*Assembly!Q$4+$AZ157*Assembly!Q$5+$BA157*Assembly!Q$6+$BB157*Assembly!Q$7+$BC157*Assembly!Q$8+$BD157*Assembly!Q$9+$BE157*Assembly!Q$10+$BF157*Assembly!Q$11+$BG157*Assembly!Q$12+$BH157*Assembly!Q$13+$BI157*Assembly!Q$14+$BJ157*Assembly!Q$15+$BK157*Assembly!Q$16+$BL157*Assembly!Q$17+$BM157*Assembly!Q$18+$BN157*Assembly!Q$19+$BO157*Assembly!Q$20+$BP157*Assembly!Q$21+$BQ157*Assembly!Q$22+$BR157*Assembly!Q$23+$BS157*Assembly!Q$24</f>
        <v>#VALUE!</v>
      </c>
      <c r="CK157" s="208" t="e">
        <f>$AY157*Assembly!R$4+$AZ157*Assembly!R$5+$BA157*Assembly!R$6+$BB157*Assembly!R$7+$BC157*Assembly!R$8+$BD157*Assembly!R$9+$BE157*Assembly!R$10+$BF157*Assembly!R$11+$BG157*Assembly!R$12+$BH157*Assembly!R$13+$BI157*Assembly!R$14+$BJ157*Assembly!R$15+$BK157*Assembly!R$16+$BL157*Assembly!R$17+$BM157*Assembly!R$18+$BN157*Assembly!R$19+$BO157*Assembly!R$20+$BP157*Assembly!R$21+$BQ157*Assembly!R$22+$BR157*Assembly!R$23+$BS157*Assembly!R$24</f>
        <v>#VALUE!</v>
      </c>
      <c r="CL157" s="203" t="e">
        <f>$AY157*Assembly!S$4+$AZ157*Assembly!S$5+$BA157*Assembly!S$6+$BB157*Assembly!S$7+$BC157*Assembly!S$8+$BD157*Assembly!S$9+$BE157*Assembly!S$10+$BF157*Assembly!S$11+$BG157*Assembly!S$12+$BH157*Assembly!S$13+$BI157*Assembly!S$14+$BJ157*Assembly!S$15+$BK157*Assembly!S$16+$BL157*Assembly!S$17+$BM157*Assembly!S$18+$BN157*Assembly!S$19+$BO157*Assembly!S$20+$BP157*Assembly!S$21+$BQ157*Assembly!S$22+$BR157*Assembly!S$23+$BS157*Assembly!S$24</f>
        <v>#VALUE!</v>
      </c>
      <c r="CM157" s="203" t="e">
        <f>$AY157*Assembly!T$4+$AZ157*Assembly!T$5+$BA157*Assembly!T$6+$BB157*Assembly!T$7+$BC157*Assembly!T$8+$BD157*Assembly!T$9+$BE157*Assembly!T$10+$BF157*Assembly!T$11+$BG157*Assembly!T$12+$BH157*Assembly!T$13+$BI157*Assembly!T$14+$BJ157*Assembly!T$15+$BK157*Assembly!T$16+$BL157*Assembly!T$17+$BM157*Assembly!T$18+$BN157*Assembly!T$19+$BO157*Assembly!T$20+$BP157*Assembly!T$21+$BQ157*Assembly!T$22+$BR157*Assembly!T$23+$BS157*Assembly!T$24</f>
        <v>#VALUE!</v>
      </c>
      <c r="CN157" s="203" t="e">
        <f>$AY157*Assembly!U$4+$AZ157*Assembly!U$5+$BA157*Assembly!U$6+$BB157*Assembly!U$7+$BC157*Assembly!U$8+$BD157*Assembly!U$9+$BE157*Assembly!U$10+$BF157*Assembly!U$11+$BG157*Assembly!U$12+$BH157*Assembly!U$13+$BI157*Assembly!U$14+$BJ157*Assembly!U$15+$BK157*Assembly!U$16+$BL157*Assembly!U$17+$BM157*Assembly!U$18+$BN157*Assembly!U$19+$BO157*Assembly!U$20+$BP157*Assembly!U$21+$BQ157*Assembly!U$22+$BR157*Assembly!U$23+$BS157*Assembly!U$24</f>
        <v>#VALUE!</v>
      </c>
      <c r="CO157" s="208" t="e">
        <f>$AY157*Assembly!V$4+$AZ157*Assembly!V$5+$BA157*Assembly!V$6+$BB157*Assembly!V$7+$BC157*Assembly!V$8+$BD157*Assembly!V$9+$BE157*Assembly!V$10+$BF157*Assembly!V$11+$BG157*Assembly!V$12+$BH157*Assembly!V$13+$BI157*Assembly!V$14+$BJ157*Assembly!V$15+$BK157*Assembly!V$16+$BL157*Assembly!V$17+$BM157*Assembly!V$18+$BN157*Assembly!V$19+$BO157*Assembly!V$20+$BP157*Assembly!V$21+$BQ157*Assembly!V$22+$BR157*Assembly!V$23+$BS157*Assembly!V$24</f>
        <v>#VALUE!</v>
      </c>
      <c r="CP157" s="208" t="e">
        <f>CF157*Refining!$F$3</f>
        <v>#VALUE!</v>
      </c>
      <c r="CQ157" s="208" t="e">
        <f>CG157*Refining!$F$4</f>
        <v>#VALUE!</v>
      </c>
      <c r="CR157" s="208" t="e">
        <f>CH157*Refining!$F$5</f>
        <v>#VALUE!</v>
      </c>
      <c r="CS157" s="208" t="e">
        <f>CI157*Refining!$F$6</f>
        <v>#VALUE!</v>
      </c>
      <c r="CT157" s="208" t="e">
        <f>CJ157*Refining!$F$7</f>
        <v>#VALUE!</v>
      </c>
      <c r="CU157" s="208" t="e">
        <f>CK157*Refining!$F$8</f>
        <v>#VALUE!</v>
      </c>
      <c r="CV157" s="208" t="e">
        <f>CL157*Refining!$F$9</f>
        <v>#VALUE!</v>
      </c>
      <c r="CW157" s="208" t="e">
        <f>CM157*Refining!$F$10</f>
        <v>#VALUE!</v>
      </c>
      <c r="CX157" s="208" t="e">
        <f>CN157*Refining!$F$11</f>
        <v>#VALUE!</v>
      </c>
      <c r="CY157" s="208" t="e">
        <f>CO157*Refining!$F$12</f>
        <v>#VALUE!</v>
      </c>
      <c r="CZ157" s="190" t="e">
        <f t="shared" ref="CZ157:DS157" si="636">IF(CF157 = 0, "", CF157)</f>
        <v>#VALUE!</v>
      </c>
      <c r="DA157" s="197" t="e">
        <f t="shared" si="636"/>
        <v>#VALUE!</v>
      </c>
      <c r="DB157" s="191" t="e">
        <f t="shared" si="636"/>
        <v>#VALUE!</v>
      </c>
      <c r="DC157" s="191" t="e">
        <f t="shared" si="636"/>
        <v>#VALUE!</v>
      </c>
      <c r="DD157" s="193" t="e">
        <f t="shared" si="636"/>
        <v>#VALUE!</v>
      </c>
      <c r="DE157" s="191" t="e">
        <f t="shared" si="636"/>
        <v>#VALUE!</v>
      </c>
      <c r="DF157" s="193" t="e">
        <f t="shared" si="636"/>
        <v>#VALUE!</v>
      </c>
      <c r="DG157" s="193" t="e">
        <f t="shared" si="636"/>
        <v>#VALUE!</v>
      </c>
      <c r="DH157" s="191" t="e">
        <f t="shared" si="636"/>
        <v>#VALUE!</v>
      </c>
      <c r="DI157" s="195" t="e">
        <f t="shared" si="636"/>
        <v>#VALUE!</v>
      </c>
      <c r="DJ157" s="190" t="e">
        <f t="shared" si="636"/>
        <v>#VALUE!</v>
      </c>
      <c r="DK157" s="197" t="e">
        <f t="shared" si="636"/>
        <v>#VALUE!</v>
      </c>
      <c r="DL157" s="191" t="e">
        <f t="shared" si="636"/>
        <v>#VALUE!</v>
      </c>
      <c r="DM157" s="191" t="e">
        <f t="shared" si="636"/>
        <v>#VALUE!</v>
      </c>
      <c r="DN157" s="193" t="e">
        <f t="shared" si="636"/>
        <v>#VALUE!</v>
      </c>
      <c r="DO157" s="191" t="e">
        <f t="shared" si="636"/>
        <v>#VALUE!</v>
      </c>
      <c r="DP157" s="191" t="e">
        <f t="shared" si="636"/>
        <v>#VALUE!</v>
      </c>
      <c r="DQ157" s="191" t="e">
        <f t="shared" si="636"/>
        <v>#VALUE!</v>
      </c>
      <c r="DR157" s="191" t="e">
        <f t="shared" si="636"/>
        <v>#VALUE!</v>
      </c>
      <c r="DS157" s="195" t="e">
        <f t="shared" si="636"/>
        <v>#VALUE!</v>
      </c>
      <c r="DT157" s="190" t="e">
        <f t="shared" si="11"/>
        <v>#VALUE!</v>
      </c>
      <c r="DU157" s="197" t="e">
        <f t="shared" si="12"/>
        <v>#VALUE!</v>
      </c>
      <c r="DV157" s="165" t="e">
        <f>CZ157*'Ores &amp; Ingots'!$C$3+DA157*'Ores &amp; Ingots'!$C$4+DB157*'Ores &amp; Ingots'!$C$5+DC157*'Ores &amp; Ingots'!$C$6+DD157*'Ores &amp; Ingots'!$C$7+DE157*'Ores &amp; Ingots'!$C$8+DF157*'Ores &amp; Ingots'!$C$9+DG157*'Ores &amp; Ingots'!$C$10+DH157*'Ores &amp; Ingots'!$C$11+DI157*'Ores &amp; Ingots'!$C$12</f>
        <v>#VALUE!</v>
      </c>
      <c r="DW157" s="165" t="e">
        <f>DJ157*'Ores &amp; Ingots'!$B$3+DK157*'Ores &amp; Ingots'!$B$4+DL157*'Ores &amp; Ingots'!$B$5+DM157*'Ores &amp; Ingots'!$B$6+DN157*'Ores &amp; Ingots'!$B$7+DO157*'Ores &amp; Ingots'!$B$8+DP157*'Ores &amp; Ingots'!$B$9+DQ157*'Ores &amp; Ingots'!$B$10+DR157*'Ores &amp; Ingots'!$B$11+DS157*'Ores &amp; Ingots'!$B$12</f>
        <v>#VALUE!</v>
      </c>
      <c r="DX157" s="197" t="e">
        <f>CZ157*Refining!$G$3+DA157*Refining!$G$4+DB157*Refining!$G$5+DC157*Refining!$G$6+DD157*Refining!$G$7+DE157*Refining!$G$8+DF157*Refining!$G$9+DG157*Refining!$G$10+DH157*Refining!$G$11+DI157*Refining!$G$12</f>
        <v>#VALUE!</v>
      </c>
      <c r="DY157" s="197" t="e">
        <f t="shared" si="13"/>
        <v>#VALUE!</v>
      </c>
      <c r="DZ157" s="199" t="e">
        <f t="shared" si="14"/>
        <v>#VALUE!</v>
      </c>
      <c r="EA157" s="190" t="e">
        <f t="shared" si="15"/>
        <v>#VALUE!</v>
      </c>
      <c r="EB157" s="200" t="e">
        <f t="shared" ref="EB157:EC157" si="637">EA157/60</f>
        <v>#VALUE!</v>
      </c>
      <c r="EC157" s="200" t="e">
        <f t="shared" si="637"/>
        <v>#VALUE!</v>
      </c>
      <c r="ED157" s="190" t="e">
        <f t="shared" si="17"/>
        <v>#VALUE!</v>
      </c>
      <c r="EE157" s="200" t="e">
        <f t="shared" ref="EE157:EF157" si="638">ED157/1000</f>
        <v>#VALUE!</v>
      </c>
      <c r="EF157" s="201" t="e">
        <f t="shared" si="638"/>
        <v>#VALUE!</v>
      </c>
      <c r="EG157" s="136" t="e">
        <f t="shared" si="19"/>
        <v>#VALUE!</v>
      </c>
      <c r="EH157" s="138" t="e">
        <f t="shared" si="20"/>
        <v>#VALUE!</v>
      </c>
      <c r="EI157" s="133" t="s">
        <v>28</v>
      </c>
    </row>
    <row r="158" spans="1:139" ht="12.75" x14ac:dyDescent="0.2">
      <c r="A158" s="864"/>
      <c r="B158" s="135" t="s">
        <v>368</v>
      </c>
      <c r="C158" s="137" t="s">
        <v>155</v>
      </c>
      <c r="D158" s="137">
        <v>2</v>
      </c>
      <c r="E158" s="137">
        <v>3</v>
      </c>
      <c r="F158" s="137">
        <v>2</v>
      </c>
      <c r="G158" s="141">
        <f t="shared" si="0"/>
        <v>1.5</v>
      </c>
      <c r="H158" s="142">
        <v>15</v>
      </c>
      <c r="I158" s="142">
        <v>15</v>
      </c>
      <c r="J158" s="144">
        <f>H158/Main!$D$9</f>
        <v>3</v>
      </c>
      <c r="K158" s="144">
        <f>I158/Main!$D$10</f>
        <v>7.5</v>
      </c>
      <c r="L158" s="144">
        <f t="shared" si="1"/>
        <v>2.5</v>
      </c>
      <c r="M158" s="144">
        <v>1</v>
      </c>
      <c r="N158" s="306" t="s">
        <v>28</v>
      </c>
      <c r="O158" s="149">
        <v>2000</v>
      </c>
      <c r="P158" s="150"/>
      <c r="Q158" s="153"/>
      <c r="R158" s="150"/>
      <c r="S158" s="155"/>
      <c r="T158" s="155"/>
      <c r="U158" s="153">
        <v>2400</v>
      </c>
      <c r="V158" s="150"/>
      <c r="W158" s="155"/>
      <c r="X158" s="155"/>
      <c r="Y158" s="150"/>
      <c r="Z158" s="150"/>
      <c r="AA158" s="150"/>
      <c r="AB158" s="150"/>
      <c r="AC158" s="370"/>
      <c r="AD158" s="165">
        <v>16</v>
      </c>
      <c r="AE158" s="165">
        <v>0</v>
      </c>
      <c r="AF158" s="165">
        <v>4</v>
      </c>
      <c r="AG158" s="165">
        <v>0</v>
      </c>
      <c r="AH158" s="165">
        <v>12</v>
      </c>
      <c r="AI158" s="165">
        <v>0</v>
      </c>
      <c r="AJ158" s="171">
        <v>2</v>
      </c>
      <c r="AK158" s="165">
        <v>0</v>
      </c>
      <c r="AL158" s="165">
        <v>0</v>
      </c>
      <c r="AM158" s="165">
        <v>0</v>
      </c>
      <c r="AN158" s="165">
        <v>0</v>
      </c>
      <c r="AO158" s="165">
        <v>0</v>
      </c>
      <c r="AP158" s="165">
        <v>0</v>
      </c>
      <c r="AQ158" s="165">
        <v>0</v>
      </c>
      <c r="AR158" s="165">
        <v>0</v>
      </c>
      <c r="AS158" s="165">
        <v>0</v>
      </c>
      <c r="AT158" s="165">
        <v>0</v>
      </c>
      <c r="AU158" s="165">
        <v>0</v>
      </c>
      <c r="AV158" s="165">
        <v>0</v>
      </c>
      <c r="AW158" s="165">
        <v>0</v>
      </c>
      <c r="AX158" s="165">
        <v>0</v>
      </c>
      <c r="AY158" s="175">
        <f t="shared" ref="AY158:BS158" si="639">IF(AD158 = 0, "", AD158)</f>
        <v>16</v>
      </c>
      <c r="AZ158" s="163" t="str">
        <f t="shared" si="639"/>
        <v/>
      </c>
      <c r="BA158" s="165">
        <f t="shared" si="639"/>
        <v>4</v>
      </c>
      <c r="BB158" s="163" t="str">
        <f t="shared" si="639"/>
        <v/>
      </c>
      <c r="BC158" s="165">
        <f t="shared" si="639"/>
        <v>12</v>
      </c>
      <c r="BD158" s="163" t="str">
        <f t="shared" si="639"/>
        <v/>
      </c>
      <c r="BE158" s="171">
        <f t="shared" si="639"/>
        <v>2</v>
      </c>
      <c r="BF158" s="163" t="str">
        <f t="shared" si="639"/>
        <v/>
      </c>
      <c r="BG158" s="163" t="str">
        <f t="shared" si="639"/>
        <v/>
      </c>
      <c r="BH158" s="163" t="str">
        <f t="shared" si="639"/>
        <v/>
      </c>
      <c r="BI158" s="163" t="str">
        <f t="shared" si="639"/>
        <v/>
      </c>
      <c r="BJ158" s="163" t="str">
        <f t="shared" si="639"/>
        <v/>
      </c>
      <c r="BK158" s="163" t="str">
        <f t="shared" si="639"/>
        <v/>
      </c>
      <c r="BL158" s="163" t="str">
        <f t="shared" si="639"/>
        <v/>
      </c>
      <c r="BM158" s="163" t="str">
        <f t="shared" si="639"/>
        <v/>
      </c>
      <c r="BN158" s="163" t="str">
        <f t="shared" si="639"/>
        <v/>
      </c>
      <c r="BO158" s="163" t="str">
        <f t="shared" si="639"/>
        <v/>
      </c>
      <c r="BP158" s="163" t="str">
        <f t="shared" si="639"/>
        <v/>
      </c>
      <c r="BQ158" s="163" t="str">
        <f t="shared" si="639"/>
        <v/>
      </c>
      <c r="BR158" s="163" t="str">
        <f t="shared" si="639"/>
        <v/>
      </c>
      <c r="BS158" s="173" t="str">
        <f t="shared" si="639"/>
        <v/>
      </c>
      <c r="BT158" s="175" t="e">
        <f>$AY158*Assembly!Z$4+$AZ158*Assembly!Z$5+$BA158*Assembly!Z$6+$BB158*Assembly!Z$7+$BC158*Assembly!Z$8+$BD158*Assembly!Z$9+$BE158*Assembly!Z$10+$BF158*Assembly!Z$11+$BG158*Assembly!Z$12+$BH158*Assembly!Z$13+$BI158*Assembly!Z$14+$BJ158*Assembly!Z$15+$BK158*Assembly!Z$16+$BL158*Assembly!Z$17+$BM158*Assembly!Z$18+$BN158*Assembly!Z$19+$BO158*Assembly!Z$20+$BP158*Assembly!Z$21+$BQ158*Assembly!Z$22+$BR158*Assembly!Z$23+$BS158*Assembly!Z$24</f>
        <v>#VALUE!</v>
      </c>
      <c r="BU158" s="165" t="e">
        <f t="shared" si="3"/>
        <v>#VALUE!</v>
      </c>
      <c r="BV158" s="176" t="e">
        <f t="shared" si="619"/>
        <v>#VALUE!</v>
      </c>
      <c r="BW158" s="165" t="e">
        <f>$AY158*Assembly!AD$4+$AZ158*Assembly!AD$5+$BA158*Assembly!AD$6+$BB158*Assembly!AD$7+$BC158*Assembly!AD$8+$BD158*Assembly!AD$9+$BE158*Assembly!AD$10+$BF158*Assembly!AD$11+$BG158*Assembly!AD$12+$BH158*Assembly!AD$13+$BI158*Assembly!AD$14+$BJ158*Assembly!AD$15+$BK158*Assembly!AD$16+$BL158*Assembly!AD$17+$BM158*Assembly!AD$18+$BN158*Assembly!AD$19+$BO158*Assembly!AD$20+$BP158*Assembly!AD$21+$BQ158*Assembly!AD$22+$BR158*Assembly!AD$23+$BS158*Assembly!AD$24</f>
        <v>#VALUE!</v>
      </c>
      <c r="BX158" s="180" t="e">
        <f t="shared" si="4"/>
        <v>#VALUE!</v>
      </c>
      <c r="BY158" s="181" t="e">
        <f t="shared" si="5"/>
        <v>#VALUE!</v>
      </c>
      <c r="BZ158" s="182" t="e">
        <f t="shared" si="6"/>
        <v>#VALUE!</v>
      </c>
      <c r="CA158" s="181" t="e">
        <f t="shared" si="7"/>
        <v>#VALUE!</v>
      </c>
      <c r="CB158" s="165" t="e">
        <f>$AY158*Assembly!Y$4+$AZ158*Assembly!Y$5+$BA158*Assembly!Y$6+$BB158*Assembly!Y$7+$BC158*Assembly!Y$8+$BD158*Assembly!Y$9+$BE158*Assembly!Y$10+$BF158*Assembly!Y$11+$BG158*Assembly!Y$12+$BH158*Assembly!Y$13+$BI158*Assembly!Y$14+$BJ158*Assembly!Y$15+$BK158*Assembly!Y$16+$BL158*Assembly!Y$17+$BM158*Assembly!Y$18+$BN158*Assembly!Y$19+$BO158*Assembly!Y$20+$BP158*Assembly!Y$21+$BQ158*Assembly!Y$22+$BR158*Assembly!Y$23+$BS158*Assembly!Y$24</f>
        <v>#VALUE!</v>
      </c>
      <c r="CC158" s="165" t="e">
        <f t="shared" si="8"/>
        <v>#VALUE!</v>
      </c>
      <c r="CD158" s="136" t="e">
        <f t="shared" si="9"/>
        <v>#VALUE!</v>
      </c>
      <c r="CE158" s="184" t="e">
        <f>$AY158*Assembly!AC$4+$AZ158*Assembly!AC$5+$BA158*Assembly!AC$6+$BB158*Assembly!AC$7+$BC158*Assembly!AC$8+$BD158*Assembly!AC$9+$BE158*Assembly!AC$10+$BF158*Assembly!AC$11+$BG158*Assembly!AC$12+$BH158*Assembly!AC$13+$BI158*Assembly!AC$14+$BJ158*Assembly!AC$15+$BK158*Assembly!AC$16+$BL158*Assembly!AC$17+$BM158*Assembly!AC$18+$BN158*Assembly!AC$19+$BO158*Assembly!AC$20+$BP158*Assembly!AC$21+$BQ158*Assembly!AC$22+$BR158*Assembly!AC$23+$BS158*Assembly!AC$24</f>
        <v>#VALUE!</v>
      </c>
      <c r="CF158" s="153" t="e">
        <f>$AY158*Assembly!M$4+$AZ158*Assembly!M$5+$BA158*Assembly!M$6+$BB158*Assembly!M$7+$BC158*Assembly!M$8+$BD158*Assembly!M$9+$BE158*Assembly!M$10+$BF158*Assembly!M$11+$BG158*Assembly!M$12+$BH158*Assembly!M$13+$BI158*Assembly!M$14+$BJ158*Assembly!M$15+$BK158*Assembly!M$16+$BL158*Assembly!M$17+$BM158*Assembly!M$18+$BN158*Assembly!M$19+$BO158*Assembly!M$20+$BP158*Assembly!M$21+$BQ158*Assembly!M$22+$BR158*Assembly!M$23+$BS158*Assembly!M$24</f>
        <v>#VALUE!</v>
      </c>
      <c r="CG158" s="153" t="e">
        <f>$AY158*Assembly!N$4+$AZ158*Assembly!N$5+$BA158*Assembly!N$6+$BB158*Assembly!N$7+$BC158*Assembly!N$8+$BD158*Assembly!N$9+$BE158*Assembly!N$10+$BF158*Assembly!N$11+$BG158*Assembly!N$12+$BH158*Assembly!N$13+$BI158*Assembly!N$14+$BJ158*Assembly!N$15+$BK158*Assembly!N$16+$BL158*Assembly!N$17+$BM158*Assembly!N$18+$BN158*Assembly!N$19+$BO158*Assembly!N$20+$BP158*Assembly!N$21+$BQ158*Assembly!N$22+$BR158*Assembly!N$23+$BS158*Assembly!N$24</f>
        <v>#VALUE!</v>
      </c>
      <c r="CH158" s="153" t="e">
        <f>$AY158*Assembly!O$4+$AZ158*Assembly!O$5+$BA158*Assembly!O$6+$BB158*Assembly!O$7+$BC158*Assembly!O$8+$BD158*Assembly!O$9+$BE158*Assembly!O$10+$BF158*Assembly!O$11+$BG158*Assembly!O$12+$BH158*Assembly!O$13+$BI158*Assembly!O$14+$BJ158*Assembly!O$15+$BK158*Assembly!O$16+$BL158*Assembly!O$17+$BM158*Assembly!O$18+$BN158*Assembly!O$19+$BO158*Assembly!O$20+$BP158*Assembly!O$21+$BQ158*Assembly!O$22+$BR158*Assembly!O$23+$BS158*Assembly!O$24</f>
        <v>#VALUE!</v>
      </c>
      <c r="CI158" s="142" t="e">
        <f>$AY158*Assembly!P$4+$AZ158*Assembly!P$5+$BA158*Assembly!P$6+$BB158*Assembly!P$7+$BC158*Assembly!P$8+$BD158*Assembly!P$9+$BE158*Assembly!P$10+$BF158*Assembly!P$11+$BG158*Assembly!P$12+$BH158*Assembly!P$13+$BI158*Assembly!P$14+$BJ158*Assembly!P$15+$BK158*Assembly!P$16+$BL158*Assembly!P$17+$BM158*Assembly!P$18+$BN158*Assembly!P$19+$BO158*Assembly!P$20+$BP158*Assembly!P$21+$BQ158*Assembly!P$22+$BR158*Assembly!P$23+$BS158*Assembly!P$24</f>
        <v>#VALUE!</v>
      </c>
      <c r="CJ158" s="142" t="e">
        <f>$AY158*Assembly!Q$4+$AZ158*Assembly!Q$5+$BA158*Assembly!Q$6+$BB158*Assembly!Q$7+$BC158*Assembly!Q$8+$BD158*Assembly!Q$9+$BE158*Assembly!Q$10+$BF158*Assembly!Q$11+$BG158*Assembly!Q$12+$BH158*Assembly!Q$13+$BI158*Assembly!Q$14+$BJ158*Assembly!Q$15+$BK158*Assembly!Q$16+$BL158*Assembly!Q$17+$BM158*Assembly!Q$18+$BN158*Assembly!Q$19+$BO158*Assembly!Q$20+$BP158*Assembly!Q$21+$BQ158*Assembly!Q$22+$BR158*Assembly!Q$23+$BS158*Assembly!Q$24</f>
        <v>#VALUE!</v>
      </c>
      <c r="CK158" s="153" t="e">
        <f>$AY158*Assembly!R$4+$AZ158*Assembly!R$5+$BA158*Assembly!R$6+$BB158*Assembly!R$7+$BC158*Assembly!R$8+$BD158*Assembly!R$9+$BE158*Assembly!R$10+$BF158*Assembly!R$11+$BG158*Assembly!R$12+$BH158*Assembly!R$13+$BI158*Assembly!R$14+$BJ158*Assembly!R$15+$BK158*Assembly!R$16+$BL158*Assembly!R$17+$BM158*Assembly!R$18+$BN158*Assembly!R$19+$BO158*Assembly!R$20+$BP158*Assembly!R$21+$BQ158*Assembly!R$22+$BR158*Assembly!R$23+$BS158*Assembly!R$24</f>
        <v>#VALUE!</v>
      </c>
      <c r="CL158" s="142" t="e">
        <f>$AY158*Assembly!S$4+$AZ158*Assembly!S$5+$BA158*Assembly!S$6+$BB158*Assembly!S$7+$BC158*Assembly!S$8+$BD158*Assembly!S$9+$BE158*Assembly!S$10+$BF158*Assembly!S$11+$BG158*Assembly!S$12+$BH158*Assembly!S$13+$BI158*Assembly!S$14+$BJ158*Assembly!S$15+$BK158*Assembly!S$16+$BL158*Assembly!S$17+$BM158*Assembly!S$18+$BN158*Assembly!S$19+$BO158*Assembly!S$20+$BP158*Assembly!S$21+$BQ158*Assembly!S$22+$BR158*Assembly!S$23+$BS158*Assembly!S$24</f>
        <v>#VALUE!</v>
      </c>
      <c r="CM158" s="142" t="e">
        <f>$AY158*Assembly!T$4+$AZ158*Assembly!T$5+$BA158*Assembly!T$6+$BB158*Assembly!T$7+$BC158*Assembly!T$8+$BD158*Assembly!T$9+$BE158*Assembly!T$10+$BF158*Assembly!T$11+$BG158*Assembly!T$12+$BH158*Assembly!T$13+$BI158*Assembly!T$14+$BJ158*Assembly!T$15+$BK158*Assembly!T$16+$BL158*Assembly!T$17+$BM158*Assembly!T$18+$BN158*Assembly!T$19+$BO158*Assembly!T$20+$BP158*Assembly!T$21+$BQ158*Assembly!T$22+$BR158*Assembly!T$23+$BS158*Assembly!T$24</f>
        <v>#VALUE!</v>
      </c>
      <c r="CN158" s="142" t="e">
        <f>$AY158*Assembly!U$4+$AZ158*Assembly!U$5+$BA158*Assembly!U$6+$BB158*Assembly!U$7+$BC158*Assembly!U$8+$BD158*Assembly!U$9+$BE158*Assembly!U$10+$BF158*Assembly!U$11+$BG158*Assembly!U$12+$BH158*Assembly!U$13+$BI158*Assembly!U$14+$BJ158*Assembly!U$15+$BK158*Assembly!U$16+$BL158*Assembly!U$17+$BM158*Assembly!U$18+$BN158*Assembly!U$19+$BO158*Assembly!U$20+$BP158*Assembly!U$21+$BQ158*Assembly!U$22+$BR158*Assembly!U$23+$BS158*Assembly!U$24</f>
        <v>#VALUE!</v>
      </c>
      <c r="CO158" s="153" t="e">
        <f>$AY158*Assembly!V$4+$AZ158*Assembly!V$5+$BA158*Assembly!V$6+$BB158*Assembly!V$7+$BC158*Assembly!V$8+$BD158*Assembly!V$9+$BE158*Assembly!V$10+$BF158*Assembly!V$11+$BG158*Assembly!V$12+$BH158*Assembly!V$13+$BI158*Assembly!V$14+$BJ158*Assembly!V$15+$BK158*Assembly!V$16+$BL158*Assembly!V$17+$BM158*Assembly!V$18+$BN158*Assembly!V$19+$BO158*Assembly!V$20+$BP158*Assembly!V$21+$BQ158*Assembly!V$22+$BR158*Assembly!V$23+$BS158*Assembly!V$24</f>
        <v>#VALUE!</v>
      </c>
      <c r="CP158" s="153" t="e">
        <f>CF158*Refining!$F$3</f>
        <v>#VALUE!</v>
      </c>
      <c r="CQ158" s="153" t="e">
        <f>CG158*Refining!$F$4</f>
        <v>#VALUE!</v>
      </c>
      <c r="CR158" s="153" t="e">
        <f>CH158*Refining!$F$5</f>
        <v>#VALUE!</v>
      </c>
      <c r="CS158" s="153" t="e">
        <f>CI158*Refining!$F$6</f>
        <v>#VALUE!</v>
      </c>
      <c r="CT158" s="153" t="e">
        <f>CJ158*Refining!$F$7</f>
        <v>#VALUE!</v>
      </c>
      <c r="CU158" s="153" t="e">
        <f>CK158*Refining!$F$8</f>
        <v>#VALUE!</v>
      </c>
      <c r="CV158" s="153" t="e">
        <f>CL158*Refining!$F$9</f>
        <v>#VALUE!</v>
      </c>
      <c r="CW158" s="153" t="e">
        <f>CM158*Refining!$F$10</f>
        <v>#VALUE!</v>
      </c>
      <c r="CX158" s="153" t="e">
        <f>CN158*Refining!$F$11</f>
        <v>#VALUE!</v>
      </c>
      <c r="CY158" s="153" t="e">
        <f>CO158*Refining!$F$12</f>
        <v>#VALUE!</v>
      </c>
      <c r="CZ158" s="190" t="e">
        <f t="shared" ref="CZ158:DS158" si="640">IF(CF158 = 0, "", CF158)</f>
        <v>#VALUE!</v>
      </c>
      <c r="DA158" s="197" t="e">
        <f t="shared" si="640"/>
        <v>#VALUE!</v>
      </c>
      <c r="DB158" s="191" t="e">
        <f t="shared" si="640"/>
        <v>#VALUE!</v>
      </c>
      <c r="DC158" s="191" t="e">
        <f t="shared" si="640"/>
        <v>#VALUE!</v>
      </c>
      <c r="DD158" s="193" t="e">
        <f t="shared" si="640"/>
        <v>#VALUE!</v>
      </c>
      <c r="DE158" s="191" t="e">
        <f t="shared" si="640"/>
        <v>#VALUE!</v>
      </c>
      <c r="DF158" s="193" t="e">
        <f t="shared" si="640"/>
        <v>#VALUE!</v>
      </c>
      <c r="DG158" s="193" t="e">
        <f t="shared" si="640"/>
        <v>#VALUE!</v>
      </c>
      <c r="DH158" s="191" t="e">
        <f t="shared" si="640"/>
        <v>#VALUE!</v>
      </c>
      <c r="DI158" s="195" t="e">
        <f t="shared" si="640"/>
        <v>#VALUE!</v>
      </c>
      <c r="DJ158" s="190" t="e">
        <f t="shared" si="640"/>
        <v>#VALUE!</v>
      </c>
      <c r="DK158" s="197" t="e">
        <f t="shared" si="640"/>
        <v>#VALUE!</v>
      </c>
      <c r="DL158" s="191" t="e">
        <f t="shared" si="640"/>
        <v>#VALUE!</v>
      </c>
      <c r="DM158" s="191" t="e">
        <f t="shared" si="640"/>
        <v>#VALUE!</v>
      </c>
      <c r="DN158" s="193" t="e">
        <f t="shared" si="640"/>
        <v>#VALUE!</v>
      </c>
      <c r="DO158" s="191" t="e">
        <f t="shared" si="640"/>
        <v>#VALUE!</v>
      </c>
      <c r="DP158" s="191" t="e">
        <f t="shared" si="640"/>
        <v>#VALUE!</v>
      </c>
      <c r="DQ158" s="191" t="e">
        <f t="shared" si="640"/>
        <v>#VALUE!</v>
      </c>
      <c r="DR158" s="191" t="e">
        <f t="shared" si="640"/>
        <v>#VALUE!</v>
      </c>
      <c r="DS158" s="195" t="e">
        <f t="shared" si="640"/>
        <v>#VALUE!</v>
      </c>
      <c r="DT158" s="190" t="e">
        <f t="shared" si="11"/>
        <v>#VALUE!</v>
      </c>
      <c r="DU158" s="197" t="e">
        <f t="shared" si="12"/>
        <v>#VALUE!</v>
      </c>
      <c r="DV158" s="165" t="e">
        <f>CZ158*'Ores &amp; Ingots'!$C$3+DA158*'Ores &amp; Ingots'!$C$4+DB158*'Ores &amp; Ingots'!$C$5+DC158*'Ores &amp; Ingots'!$C$6+DD158*'Ores &amp; Ingots'!$C$7+DE158*'Ores &amp; Ingots'!$C$8+DF158*'Ores &amp; Ingots'!$C$9+DG158*'Ores &amp; Ingots'!$C$10+DH158*'Ores &amp; Ingots'!$C$11+DI158*'Ores &amp; Ingots'!$C$12</f>
        <v>#VALUE!</v>
      </c>
      <c r="DW158" s="165" t="e">
        <f>DJ158*'Ores &amp; Ingots'!$B$3+DK158*'Ores &amp; Ingots'!$B$4+DL158*'Ores &amp; Ingots'!$B$5+DM158*'Ores &amp; Ingots'!$B$6+DN158*'Ores &amp; Ingots'!$B$7+DO158*'Ores &amp; Ingots'!$B$8+DP158*'Ores &amp; Ingots'!$B$9+DQ158*'Ores &amp; Ingots'!$B$10+DR158*'Ores &amp; Ingots'!$B$11+DS158*'Ores &amp; Ingots'!$B$12</f>
        <v>#VALUE!</v>
      </c>
      <c r="DX158" s="197" t="e">
        <f>CZ158*Refining!$G$3+DA158*Refining!$G$4+DB158*Refining!$G$5+DC158*Refining!$G$6+DD158*Refining!$G$7+DE158*Refining!$G$8+DF158*Refining!$G$9+DG158*Refining!$G$10+DH158*Refining!$G$11+DI158*Refining!$G$12</f>
        <v>#VALUE!</v>
      </c>
      <c r="DY158" s="197" t="e">
        <f t="shared" si="13"/>
        <v>#VALUE!</v>
      </c>
      <c r="DZ158" s="199" t="e">
        <f t="shared" si="14"/>
        <v>#VALUE!</v>
      </c>
      <c r="EA158" s="190" t="e">
        <f t="shared" si="15"/>
        <v>#VALUE!</v>
      </c>
      <c r="EB158" s="200" t="e">
        <f t="shared" ref="EB158:EC158" si="641">EA158/60</f>
        <v>#VALUE!</v>
      </c>
      <c r="EC158" s="200" t="e">
        <f t="shared" si="641"/>
        <v>#VALUE!</v>
      </c>
      <c r="ED158" s="190" t="e">
        <f t="shared" si="17"/>
        <v>#VALUE!</v>
      </c>
      <c r="EE158" s="200" t="e">
        <f t="shared" ref="EE158:EF158" si="642">ED158/1000</f>
        <v>#VALUE!</v>
      </c>
      <c r="EF158" s="201" t="e">
        <f t="shared" si="642"/>
        <v>#VALUE!</v>
      </c>
      <c r="EG158" s="136" t="e">
        <f t="shared" si="19"/>
        <v>#VALUE!</v>
      </c>
      <c r="EH158" s="138" t="e">
        <f t="shared" si="20"/>
        <v>#VALUE!</v>
      </c>
      <c r="EI158" s="133" t="s">
        <v>28</v>
      </c>
    </row>
    <row r="159" spans="1:139" ht="12.75" x14ac:dyDescent="0.2">
      <c r="A159" s="864"/>
      <c r="B159" s="135" t="s">
        <v>369</v>
      </c>
      <c r="C159" s="137" t="s">
        <v>156</v>
      </c>
      <c r="D159" s="137">
        <v>1</v>
      </c>
      <c r="E159" s="137">
        <v>1</v>
      </c>
      <c r="F159" s="137">
        <v>1</v>
      </c>
      <c r="G159" s="202">
        <f t="shared" si="0"/>
        <v>15.625</v>
      </c>
      <c r="H159" s="203">
        <v>15</v>
      </c>
      <c r="I159" s="203">
        <v>15</v>
      </c>
      <c r="J159" s="204">
        <f>H159/Main!$D$9</f>
        <v>3</v>
      </c>
      <c r="K159" s="204">
        <f>I159/Main!$D$10</f>
        <v>7.5</v>
      </c>
      <c r="L159" s="204">
        <f t="shared" si="1"/>
        <v>2.5</v>
      </c>
      <c r="M159" s="204">
        <v>0.3</v>
      </c>
      <c r="N159" s="205"/>
      <c r="O159" s="296"/>
      <c r="P159" s="207"/>
      <c r="Q159" s="208"/>
      <c r="R159" s="207"/>
      <c r="S159" s="209"/>
      <c r="T159" s="209"/>
      <c r="U159" s="208">
        <v>10000</v>
      </c>
      <c r="V159" s="207"/>
      <c r="W159" s="401"/>
      <c r="X159" s="209"/>
      <c r="Y159" s="207"/>
      <c r="Z159" s="207"/>
      <c r="AA159" s="207"/>
      <c r="AB159" s="207"/>
      <c r="AC159" s="402" t="s">
        <v>220</v>
      </c>
      <c r="AD159" s="165">
        <v>8</v>
      </c>
      <c r="AE159" s="165">
        <v>0</v>
      </c>
      <c r="AF159" s="165">
        <v>0</v>
      </c>
      <c r="AG159" s="171">
        <v>4</v>
      </c>
      <c r="AH159" s="165">
        <v>20</v>
      </c>
      <c r="AI159" s="165">
        <v>0</v>
      </c>
      <c r="AJ159" s="165">
        <v>0</v>
      </c>
      <c r="AK159" s="165">
        <v>0</v>
      </c>
      <c r="AL159" s="165">
        <v>0</v>
      </c>
      <c r="AM159" s="165">
        <v>0</v>
      </c>
      <c r="AN159" s="165">
        <v>0</v>
      </c>
      <c r="AO159" s="165">
        <v>0</v>
      </c>
      <c r="AP159" s="165">
        <v>0</v>
      </c>
      <c r="AQ159" s="165">
        <v>0</v>
      </c>
      <c r="AR159" s="165">
        <v>0</v>
      </c>
      <c r="AS159" s="165">
        <v>0</v>
      </c>
      <c r="AT159" s="165">
        <v>0</v>
      </c>
      <c r="AU159" s="165">
        <v>0</v>
      </c>
      <c r="AV159" s="165">
        <v>0</v>
      </c>
      <c r="AW159" s="165">
        <v>0</v>
      </c>
      <c r="AX159" s="165">
        <v>0</v>
      </c>
      <c r="AY159" s="175">
        <f t="shared" ref="AY159:BS159" si="643">IF(AD159 = 0, "", AD159)</f>
        <v>8</v>
      </c>
      <c r="AZ159" s="163" t="str">
        <f t="shared" si="643"/>
        <v/>
      </c>
      <c r="BA159" s="163" t="str">
        <f t="shared" si="643"/>
        <v/>
      </c>
      <c r="BB159" s="171">
        <f t="shared" si="643"/>
        <v>4</v>
      </c>
      <c r="BC159" s="165">
        <f t="shared" si="643"/>
        <v>20</v>
      </c>
      <c r="BD159" s="163" t="str">
        <f t="shared" si="643"/>
        <v/>
      </c>
      <c r="BE159" s="163" t="str">
        <f t="shared" si="643"/>
        <v/>
      </c>
      <c r="BF159" s="163" t="str">
        <f t="shared" si="643"/>
        <v/>
      </c>
      <c r="BG159" s="163" t="str">
        <f t="shared" si="643"/>
        <v/>
      </c>
      <c r="BH159" s="163" t="str">
        <f t="shared" si="643"/>
        <v/>
      </c>
      <c r="BI159" s="163" t="str">
        <f t="shared" si="643"/>
        <v/>
      </c>
      <c r="BJ159" s="163" t="str">
        <f t="shared" si="643"/>
        <v/>
      </c>
      <c r="BK159" s="163" t="str">
        <f t="shared" si="643"/>
        <v/>
      </c>
      <c r="BL159" s="163" t="str">
        <f t="shared" si="643"/>
        <v/>
      </c>
      <c r="BM159" s="163" t="str">
        <f t="shared" si="643"/>
        <v/>
      </c>
      <c r="BN159" s="163" t="str">
        <f t="shared" si="643"/>
        <v/>
      </c>
      <c r="BO159" s="163" t="str">
        <f t="shared" si="643"/>
        <v/>
      </c>
      <c r="BP159" s="163" t="str">
        <f t="shared" si="643"/>
        <v/>
      </c>
      <c r="BQ159" s="163" t="str">
        <f t="shared" si="643"/>
        <v/>
      </c>
      <c r="BR159" s="163" t="str">
        <f t="shared" si="643"/>
        <v/>
      </c>
      <c r="BS159" s="173" t="str">
        <f t="shared" si="643"/>
        <v/>
      </c>
      <c r="BT159" s="175" t="e">
        <f>$AY159*Assembly!Z$4+$AZ159*Assembly!Z$5+$BA159*Assembly!Z$6+$BB159*Assembly!Z$7+$BC159*Assembly!Z$8+$BD159*Assembly!Z$9+$BE159*Assembly!Z$10+$BF159*Assembly!Z$11+$BG159*Assembly!Z$12+$BH159*Assembly!Z$13+$BI159*Assembly!Z$14+$BJ159*Assembly!Z$15+$BK159*Assembly!Z$16+$BL159*Assembly!Z$17+$BM159*Assembly!Z$18+$BN159*Assembly!Z$19+$BO159*Assembly!Z$20+$BP159*Assembly!Z$21+$BQ159*Assembly!Z$22+$BR159*Assembly!Z$23+$BS159*Assembly!Z$24</f>
        <v>#VALUE!</v>
      </c>
      <c r="BU159" s="165" t="e">
        <f t="shared" si="3"/>
        <v>#VALUE!</v>
      </c>
      <c r="BV159" s="176" t="e">
        <f t="shared" si="619"/>
        <v>#VALUE!</v>
      </c>
      <c r="BW159" s="165" t="e">
        <f>$AY159*Assembly!AD$4+$AZ159*Assembly!AD$5+$BA159*Assembly!AD$6+$BB159*Assembly!AD$7+$BC159*Assembly!AD$8+$BD159*Assembly!AD$9+$BE159*Assembly!AD$10+$BF159*Assembly!AD$11+$BG159*Assembly!AD$12+$BH159*Assembly!AD$13+$BI159*Assembly!AD$14+$BJ159*Assembly!AD$15+$BK159*Assembly!AD$16+$BL159*Assembly!AD$17+$BM159*Assembly!AD$18+$BN159*Assembly!AD$19+$BO159*Assembly!AD$20+$BP159*Assembly!AD$21+$BQ159*Assembly!AD$22+$BR159*Assembly!AD$23+$BS159*Assembly!AD$24</f>
        <v>#VALUE!</v>
      </c>
      <c r="BX159" s="180" t="e">
        <f t="shared" si="4"/>
        <v>#VALUE!</v>
      </c>
      <c r="BY159" s="181" t="e">
        <f t="shared" si="5"/>
        <v>#VALUE!</v>
      </c>
      <c r="BZ159" s="182" t="e">
        <f t="shared" si="6"/>
        <v>#VALUE!</v>
      </c>
      <c r="CA159" s="181" t="e">
        <f t="shared" si="7"/>
        <v>#VALUE!</v>
      </c>
      <c r="CB159" s="165" t="e">
        <f>$AY159*Assembly!Y$4+$AZ159*Assembly!Y$5+$BA159*Assembly!Y$6+$BB159*Assembly!Y$7+$BC159*Assembly!Y$8+$BD159*Assembly!Y$9+$BE159*Assembly!Y$10+$BF159*Assembly!Y$11+$BG159*Assembly!Y$12+$BH159*Assembly!Y$13+$BI159*Assembly!Y$14+$BJ159*Assembly!Y$15+$BK159*Assembly!Y$16+$BL159*Assembly!Y$17+$BM159*Assembly!Y$18+$BN159*Assembly!Y$19+$BO159*Assembly!Y$20+$BP159*Assembly!Y$21+$BQ159*Assembly!Y$22+$BR159*Assembly!Y$23+$BS159*Assembly!Y$24</f>
        <v>#VALUE!</v>
      </c>
      <c r="CC159" s="165" t="e">
        <f t="shared" si="8"/>
        <v>#VALUE!</v>
      </c>
      <c r="CD159" s="136" t="e">
        <f t="shared" si="9"/>
        <v>#VALUE!</v>
      </c>
      <c r="CE159" s="184" t="e">
        <f>$AY159*Assembly!AC$4+$AZ159*Assembly!AC$5+$BA159*Assembly!AC$6+$BB159*Assembly!AC$7+$BC159*Assembly!AC$8+$BD159*Assembly!AC$9+$BE159*Assembly!AC$10+$BF159*Assembly!AC$11+$BG159*Assembly!AC$12+$BH159*Assembly!AC$13+$BI159*Assembly!AC$14+$BJ159*Assembly!AC$15+$BK159*Assembly!AC$16+$BL159*Assembly!AC$17+$BM159*Assembly!AC$18+$BN159*Assembly!AC$19+$BO159*Assembly!AC$20+$BP159*Assembly!AC$21+$BQ159*Assembly!AC$22+$BR159*Assembly!AC$23+$BS159*Assembly!AC$24</f>
        <v>#VALUE!</v>
      </c>
      <c r="CF159" s="208" t="e">
        <f>$AY159*Assembly!M$4+$AZ159*Assembly!M$5+$BA159*Assembly!M$6+$BB159*Assembly!M$7+$BC159*Assembly!M$8+$BD159*Assembly!M$9+$BE159*Assembly!M$10+$BF159*Assembly!M$11+$BG159*Assembly!M$12+$BH159*Assembly!M$13+$BI159*Assembly!M$14+$BJ159*Assembly!M$15+$BK159*Assembly!M$16+$BL159*Assembly!M$17+$BM159*Assembly!M$18+$BN159*Assembly!M$19+$BO159*Assembly!M$20+$BP159*Assembly!M$21+$BQ159*Assembly!M$22+$BR159*Assembly!M$23+$BS159*Assembly!M$24</f>
        <v>#VALUE!</v>
      </c>
      <c r="CG159" s="208" t="e">
        <f>$AY159*Assembly!N$4+$AZ159*Assembly!N$5+$BA159*Assembly!N$6+$BB159*Assembly!N$7+$BC159*Assembly!N$8+$BD159*Assembly!N$9+$BE159*Assembly!N$10+$BF159*Assembly!N$11+$BG159*Assembly!N$12+$BH159*Assembly!N$13+$BI159*Assembly!N$14+$BJ159*Assembly!N$15+$BK159*Assembly!N$16+$BL159*Assembly!N$17+$BM159*Assembly!N$18+$BN159*Assembly!N$19+$BO159*Assembly!N$20+$BP159*Assembly!N$21+$BQ159*Assembly!N$22+$BR159*Assembly!N$23+$BS159*Assembly!N$24</f>
        <v>#VALUE!</v>
      </c>
      <c r="CH159" s="208" t="e">
        <f>$AY159*Assembly!O$4+$AZ159*Assembly!O$5+$BA159*Assembly!O$6+$BB159*Assembly!O$7+$BC159*Assembly!O$8+$BD159*Assembly!O$9+$BE159*Assembly!O$10+$BF159*Assembly!O$11+$BG159*Assembly!O$12+$BH159*Assembly!O$13+$BI159*Assembly!O$14+$BJ159*Assembly!O$15+$BK159*Assembly!O$16+$BL159*Assembly!O$17+$BM159*Assembly!O$18+$BN159*Assembly!O$19+$BO159*Assembly!O$20+$BP159*Assembly!O$21+$BQ159*Assembly!O$22+$BR159*Assembly!O$23+$BS159*Assembly!O$24</f>
        <v>#VALUE!</v>
      </c>
      <c r="CI159" s="203" t="e">
        <f>$AY159*Assembly!P$4+$AZ159*Assembly!P$5+$BA159*Assembly!P$6+$BB159*Assembly!P$7+$BC159*Assembly!P$8+$BD159*Assembly!P$9+$BE159*Assembly!P$10+$BF159*Assembly!P$11+$BG159*Assembly!P$12+$BH159*Assembly!P$13+$BI159*Assembly!P$14+$BJ159*Assembly!P$15+$BK159*Assembly!P$16+$BL159*Assembly!P$17+$BM159*Assembly!P$18+$BN159*Assembly!P$19+$BO159*Assembly!P$20+$BP159*Assembly!P$21+$BQ159*Assembly!P$22+$BR159*Assembly!P$23+$BS159*Assembly!P$24</f>
        <v>#VALUE!</v>
      </c>
      <c r="CJ159" s="203" t="e">
        <f>$AY159*Assembly!Q$4+$AZ159*Assembly!Q$5+$BA159*Assembly!Q$6+$BB159*Assembly!Q$7+$BC159*Assembly!Q$8+$BD159*Assembly!Q$9+$BE159*Assembly!Q$10+$BF159*Assembly!Q$11+$BG159*Assembly!Q$12+$BH159*Assembly!Q$13+$BI159*Assembly!Q$14+$BJ159*Assembly!Q$15+$BK159*Assembly!Q$16+$BL159*Assembly!Q$17+$BM159*Assembly!Q$18+$BN159*Assembly!Q$19+$BO159*Assembly!Q$20+$BP159*Assembly!Q$21+$BQ159*Assembly!Q$22+$BR159*Assembly!Q$23+$BS159*Assembly!Q$24</f>
        <v>#VALUE!</v>
      </c>
      <c r="CK159" s="208" t="e">
        <f>$AY159*Assembly!R$4+$AZ159*Assembly!R$5+$BA159*Assembly!R$6+$BB159*Assembly!R$7+$BC159*Assembly!R$8+$BD159*Assembly!R$9+$BE159*Assembly!R$10+$BF159*Assembly!R$11+$BG159*Assembly!R$12+$BH159*Assembly!R$13+$BI159*Assembly!R$14+$BJ159*Assembly!R$15+$BK159*Assembly!R$16+$BL159*Assembly!R$17+$BM159*Assembly!R$18+$BN159*Assembly!R$19+$BO159*Assembly!R$20+$BP159*Assembly!R$21+$BQ159*Assembly!R$22+$BR159*Assembly!R$23+$BS159*Assembly!R$24</f>
        <v>#VALUE!</v>
      </c>
      <c r="CL159" s="203" t="e">
        <f>$AY159*Assembly!S$4+$AZ159*Assembly!S$5+$BA159*Assembly!S$6+$BB159*Assembly!S$7+$BC159*Assembly!S$8+$BD159*Assembly!S$9+$BE159*Assembly!S$10+$BF159*Assembly!S$11+$BG159*Assembly!S$12+$BH159*Assembly!S$13+$BI159*Assembly!S$14+$BJ159*Assembly!S$15+$BK159*Assembly!S$16+$BL159*Assembly!S$17+$BM159*Assembly!S$18+$BN159*Assembly!S$19+$BO159*Assembly!S$20+$BP159*Assembly!S$21+$BQ159*Assembly!S$22+$BR159*Assembly!S$23+$BS159*Assembly!S$24</f>
        <v>#VALUE!</v>
      </c>
      <c r="CM159" s="203" t="e">
        <f>$AY159*Assembly!T$4+$AZ159*Assembly!T$5+$BA159*Assembly!T$6+$BB159*Assembly!T$7+$BC159*Assembly!T$8+$BD159*Assembly!T$9+$BE159*Assembly!T$10+$BF159*Assembly!T$11+$BG159*Assembly!T$12+$BH159*Assembly!T$13+$BI159*Assembly!T$14+$BJ159*Assembly!T$15+$BK159*Assembly!T$16+$BL159*Assembly!T$17+$BM159*Assembly!T$18+$BN159*Assembly!T$19+$BO159*Assembly!T$20+$BP159*Assembly!T$21+$BQ159*Assembly!T$22+$BR159*Assembly!T$23+$BS159*Assembly!T$24</f>
        <v>#VALUE!</v>
      </c>
      <c r="CN159" s="203" t="e">
        <f>$AY159*Assembly!U$4+$AZ159*Assembly!U$5+$BA159*Assembly!U$6+$BB159*Assembly!U$7+$BC159*Assembly!U$8+$BD159*Assembly!U$9+$BE159*Assembly!U$10+$BF159*Assembly!U$11+$BG159*Assembly!U$12+$BH159*Assembly!U$13+$BI159*Assembly!U$14+$BJ159*Assembly!U$15+$BK159*Assembly!U$16+$BL159*Assembly!U$17+$BM159*Assembly!U$18+$BN159*Assembly!U$19+$BO159*Assembly!U$20+$BP159*Assembly!U$21+$BQ159*Assembly!U$22+$BR159*Assembly!U$23+$BS159*Assembly!U$24</f>
        <v>#VALUE!</v>
      </c>
      <c r="CO159" s="208" t="e">
        <f>$AY159*Assembly!V$4+$AZ159*Assembly!V$5+$BA159*Assembly!V$6+$BB159*Assembly!V$7+$BC159*Assembly!V$8+$BD159*Assembly!V$9+$BE159*Assembly!V$10+$BF159*Assembly!V$11+$BG159*Assembly!V$12+$BH159*Assembly!V$13+$BI159*Assembly!V$14+$BJ159*Assembly!V$15+$BK159*Assembly!V$16+$BL159*Assembly!V$17+$BM159*Assembly!V$18+$BN159*Assembly!V$19+$BO159*Assembly!V$20+$BP159*Assembly!V$21+$BQ159*Assembly!V$22+$BR159*Assembly!V$23+$BS159*Assembly!V$24</f>
        <v>#VALUE!</v>
      </c>
      <c r="CP159" s="208" t="e">
        <f>CF159*Refining!$F$3</f>
        <v>#VALUE!</v>
      </c>
      <c r="CQ159" s="208" t="e">
        <f>CG159*Refining!$F$4</f>
        <v>#VALUE!</v>
      </c>
      <c r="CR159" s="208" t="e">
        <f>CH159*Refining!$F$5</f>
        <v>#VALUE!</v>
      </c>
      <c r="CS159" s="208" t="e">
        <f>CI159*Refining!$F$6</f>
        <v>#VALUE!</v>
      </c>
      <c r="CT159" s="208" t="e">
        <f>CJ159*Refining!$F$7</f>
        <v>#VALUE!</v>
      </c>
      <c r="CU159" s="208" t="e">
        <f>CK159*Refining!$F$8</f>
        <v>#VALUE!</v>
      </c>
      <c r="CV159" s="208" t="e">
        <f>CL159*Refining!$F$9</f>
        <v>#VALUE!</v>
      </c>
      <c r="CW159" s="208" t="e">
        <f>CM159*Refining!$F$10</f>
        <v>#VALUE!</v>
      </c>
      <c r="CX159" s="208" t="e">
        <f>CN159*Refining!$F$11</f>
        <v>#VALUE!</v>
      </c>
      <c r="CY159" s="208" t="e">
        <f>CO159*Refining!$F$12</f>
        <v>#VALUE!</v>
      </c>
      <c r="CZ159" s="190" t="e">
        <f t="shared" ref="CZ159:DS159" si="644">IF(CF159 = 0, "", CF159)</f>
        <v>#VALUE!</v>
      </c>
      <c r="DA159" s="191" t="e">
        <f t="shared" si="644"/>
        <v>#VALUE!</v>
      </c>
      <c r="DB159" s="191" t="e">
        <f t="shared" si="644"/>
        <v>#VALUE!</v>
      </c>
      <c r="DC159" s="191" t="e">
        <f t="shared" si="644"/>
        <v>#VALUE!</v>
      </c>
      <c r="DD159" s="193" t="e">
        <f t="shared" si="644"/>
        <v>#VALUE!</v>
      </c>
      <c r="DE159" s="191" t="e">
        <f t="shared" si="644"/>
        <v>#VALUE!</v>
      </c>
      <c r="DF159" s="193" t="e">
        <f t="shared" si="644"/>
        <v>#VALUE!</v>
      </c>
      <c r="DG159" s="193" t="e">
        <f t="shared" si="644"/>
        <v>#VALUE!</v>
      </c>
      <c r="DH159" s="191" t="e">
        <f t="shared" si="644"/>
        <v>#VALUE!</v>
      </c>
      <c r="DI159" s="195" t="e">
        <f t="shared" si="644"/>
        <v>#VALUE!</v>
      </c>
      <c r="DJ159" s="190" t="e">
        <f t="shared" si="644"/>
        <v>#VALUE!</v>
      </c>
      <c r="DK159" s="191" t="e">
        <f t="shared" si="644"/>
        <v>#VALUE!</v>
      </c>
      <c r="DL159" s="191" t="e">
        <f t="shared" si="644"/>
        <v>#VALUE!</v>
      </c>
      <c r="DM159" s="191" t="e">
        <f t="shared" si="644"/>
        <v>#VALUE!</v>
      </c>
      <c r="DN159" s="193" t="e">
        <f t="shared" si="644"/>
        <v>#VALUE!</v>
      </c>
      <c r="DO159" s="191" t="e">
        <f t="shared" si="644"/>
        <v>#VALUE!</v>
      </c>
      <c r="DP159" s="191" t="e">
        <f t="shared" si="644"/>
        <v>#VALUE!</v>
      </c>
      <c r="DQ159" s="191" t="e">
        <f t="shared" si="644"/>
        <v>#VALUE!</v>
      </c>
      <c r="DR159" s="191" t="e">
        <f t="shared" si="644"/>
        <v>#VALUE!</v>
      </c>
      <c r="DS159" s="195" t="e">
        <f t="shared" si="644"/>
        <v>#VALUE!</v>
      </c>
      <c r="DT159" s="190" t="e">
        <f t="shared" si="11"/>
        <v>#VALUE!</v>
      </c>
      <c r="DU159" s="197" t="e">
        <f t="shared" si="12"/>
        <v>#VALUE!</v>
      </c>
      <c r="DV159" s="165" t="e">
        <f>CZ159*'Ores &amp; Ingots'!$C$3+DA159*'Ores &amp; Ingots'!$C$4+DB159*'Ores &amp; Ingots'!$C$5+DC159*'Ores &amp; Ingots'!$C$6+DD159*'Ores &amp; Ingots'!$C$7+DE159*'Ores &amp; Ingots'!$C$8+DF159*'Ores &amp; Ingots'!$C$9+DG159*'Ores &amp; Ingots'!$C$10+DH159*'Ores &amp; Ingots'!$C$11+DI159*'Ores &amp; Ingots'!$C$12</f>
        <v>#VALUE!</v>
      </c>
      <c r="DW159" s="165" t="e">
        <f>DJ159*'Ores &amp; Ingots'!$B$3+DK159*'Ores &amp; Ingots'!$B$4+DL159*'Ores &amp; Ingots'!$B$5+DM159*'Ores &amp; Ingots'!$B$6+DN159*'Ores &amp; Ingots'!$B$7+DO159*'Ores &amp; Ingots'!$B$8+DP159*'Ores &amp; Ingots'!$B$9+DQ159*'Ores &amp; Ingots'!$B$10+DR159*'Ores &amp; Ingots'!$B$11+DS159*'Ores &amp; Ingots'!$B$12</f>
        <v>#VALUE!</v>
      </c>
      <c r="DX159" s="197" t="e">
        <f>CZ159*Refining!$G$3+DA159*Refining!$G$4+DB159*Refining!$G$5+DC159*Refining!$G$6+DD159*Refining!$G$7+DE159*Refining!$G$8+DF159*Refining!$G$9+DG159*Refining!$G$10+DH159*Refining!$G$11+DI159*Refining!$G$12</f>
        <v>#VALUE!</v>
      </c>
      <c r="DY159" s="197" t="e">
        <f t="shared" si="13"/>
        <v>#VALUE!</v>
      </c>
      <c r="DZ159" s="199" t="e">
        <f t="shared" si="14"/>
        <v>#VALUE!</v>
      </c>
      <c r="EA159" s="190" t="e">
        <f t="shared" si="15"/>
        <v>#VALUE!</v>
      </c>
      <c r="EB159" s="200" t="e">
        <f t="shared" ref="EB159:EC159" si="645">EA159/60</f>
        <v>#VALUE!</v>
      </c>
      <c r="EC159" s="200" t="e">
        <f t="shared" si="645"/>
        <v>#VALUE!</v>
      </c>
      <c r="ED159" s="190" t="e">
        <f t="shared" si="17"/>
        <v>#VALUE!</v>
      </c>
      <c r="EE159" s="200" t="e">
        <f t="shared" ref="EE159:EF159" si="646">ED159/1000</f>
        <v>#VALUE!</v>
      </c>
      <c r="EF159" s="201" t="e">
        <f t="shared" si="646"/>
        <v>#VALUE!</v>
      </c>
      <c r="EG159" s="136" t="e">
        <f t="shared" si="19"/>
        <v>#VALUE!</v>
      </c>
      <c r="EH159" s="138" t="e">
        <f t="shared" si="20"/>
        <v>#VALUE!</v>
      </c>
      <c r="EI159" s="133" t="s">
        <v>28</v>
      </c>
    </row>
    <row r="160" spans="1:139" ht="12.75" x14ac:dyDescent="0.2">
      <c r="A160" s="864"/>
      <c r="B160" s="135" t="s">
        <v>369</v>
      </c>
      <c r="C160" s="137" t="s">
        <v>155</v>
      </c>
      <c r="D160" s="137">
        <v>1</v>
      </c>
      <c r="E160" s="137">
        <v>1</v>
      </c>
      <c r="F160" s="137">
        <v>1</v>
      </c>
      <c r="G160" s="141">
        <f t="shared" si="0"/>
        <v>0.125</v>
      </c>
      <c r="H160" s="142">
        <v>10</v>
      </c>
      <c r="I160" s="142">
        <v>10</v>
      </c>
      <c r="J160" s="144">
        <f>H160/Main!$D$9</f>
        <v>2</v>
      </c>
      <c r="K160" s="144">
        <f>I160/Main!$D$10</f>
        <v>5</v>
      </c>
      <c r="L160" s="144">
        <f t="shared" si="1"/>
        <v>2.5</v>
      </c>
      <c r="M160" s="144">
        <v>0.3</v>
      </c>
      <c r="N160" s="147"/>
      <c r="O160" s="294"/>
      <c r="P160" s="150"/>
      <c r="Q160" s="153"/>
      <c r="R160" s="150"/>
      <c r="S160" s="155"/>
      <c r="T160" s="155"/>
      <c r="U160" s="153" t="s">
        <v>28</v>
      </c>
      <c r="V160" s="150"/>
      <c r="W160" s="155"/>
      <c r="X160" s="155"/>
      <c r="Y160" s="150"/>
      <c r="Z160" s="150"/>
      <c r="AA160" s="150"/>
      <c r="AB160" s="150"/>
      <c r="AC160" s="370"/>
      <c r="AD160" s="165">
        <v>2</v>
      </c>
      <c r="AE160" s="165">
        <v>0</v>
      </c>
      <c r="AF160" s="165">
        <v>0</v>
      </c>
      <c r="AG160" s="171">
        <v>1</v>
      </c>
      <c r="AH160" s="165">
        <v>5</v>
      </c>
      <c r="AI160" s="165">
        <v>0</v>
      </c>
      <c r="AJ160" s="165">
        <v>0</v>
      </c>
      <c r="AK160" s="165">
        <v>0</v>
      </c>
      <c r="AL160" s="165">
        <v>0</v>
      </c>
      <c r="AM160" s="165">
        <v>0</v>
      </c>
      <c r="AN160" s="165">
        <v>0</v>
      </c>
      <c r="AO160" s="165">
        <v>0</v>
      </c>
      <c r="AP160" s="165">
        <v>0</v>
      </c>
      <c r="AQ160" s="165">
        <v>0</v>
      </c>
      <c r="AR160" s="165">
        <v>0</v>
      </c>
      <c r="AS160" s="165">
        <v>0</v>
      </c>
      <c r="AT160" s="165">
        <v>0</v>
      </c>
      <c r="AU160" s="165">
        <v>0</v>
      </c>
      <c r="AV160" s="165">
        <v>0</v>
      </c>
      <c r="AW160" s="165">
        <v>0</v>
      </c>
      <c r="AX160" s="165">
        <v>0</v>
      </c>
      <c r="AY160" s="175">
        <f t="shared" ref="AY160:BS160" si="647">IF(AD160 = 0, "", AD160)</f>
        <v>2</v>
      </c>
      <c r="AZ160" s="163" t="str">
        <f t="shared" si="647"/>
        <v/>
      </c>
      <c r="BA160" s="163" t="str">
        <f t="shared" si="647"/>
        <v/>
      </c>
      <c r="BB160" s="171">
        <f t="shared" si="647"/>
        <v>1</v>
      </c>
      <c r="BC160" s="165">
        <f t="shared" si="647"/>
        <v>5</v>
      </c>
      <c r="BD160" s="163" t="str">
        <f t="shared" si="647"/>
        <v/>
      </c>
      <c r="BE160" s="163" t="str">
        <f t="shared" si="647"/>
        <v/>
      </c>
      <c r="BF160" s="163" t="str">
        <f t="shared" si="647"/>
        <v/>
      </c>
      <c r="BG160" s="163" t="str">
        <f t="shared" si="647"/>
        <v/>
      </c>
      <c r="BH160" s="163" t="str">
        <f t="shared" si="647"/>
        <v/>
      </c>
      <c r="BI160" s="163" t="str">
        <f t="shared" si="647"/>
        <v/>
      </c>
      <c r="BJ160" s="163" t="str">
        <f t="shared" si="647"/>
        <v/>
      </c>
      <c r="BK160" s="163" t="str">
        <f t="shared" si="647"/>
        <v/>
      </c>
      <c r="BL160" s="163" t="str">
        <f t="shared" si="647"/>
        <v/>
      </c>
      <c r="BM160" s="163" t="str">
        <f t="shared" si="647"/>
        <v/>
      </c>
      <c r="BN160" s="163" t="str">
        <f t="shared" si="647"/>
        <v/>
      </c>
      <c r="BO160" s="163" t="str">
        <f t="shared" si="647"/>
        <v/>
      </c>
      <c r="BP160" s="163" t="str">
        <f t="shared" si="647"/>
        <v/>
      </c>
      <c r="BQ160" s="163" t="str">
        <f t="shared" si="647"/>
        <v/>
      </c>
      <c r="BR160" s="163" t="str">
        <f t="shared" si="647"/>
        <v/>
      </c>
      <c r="BS160" s="173" t="str">
        <f t="shared" si="647"/>
        <v/>
      </c>
      <c r="BT160" s="175" t="e">
        <f>$AY160*Assembly!Z$4+$AZ160*Assembly!Z$5+$BA160*Assembly!Z$6+$BB160*Assembly!Z$7+$BC160*Assembly!Z$8+$BD160*Assembly!Z$9+$BE160*Assembly!Z$10+$BF160*Assembly!Z$11+$BG160*Assembly!Z$12+$BH160*Assembly!Z$13+$BI160*Assembly!Z$14+$BJ160*Assembly!Z$15+$BK160*Assembly!Z$16+$BL160*Assembly!Z$17+$BM160*Assembly!Z$18+$BN160*Assembly!Z$19+$BO160*Assembly!Z$20+$BP160*Assembly!Z$21+$BQ160*Assembly!Z$22+$BR160*Assembly!Z$23+$BS160*Assembly!Z$24</f>
        <v>#VALUE!</v>
      </c>
      <c r="BU160" s="165" t="e">
        <f t="shared" si="3"/>
        <v>#VALUE!</v>
      </c>
      <c r="BV160" s="176" t="str">
        <f t="shared" si="619"/>
        <v>?</v>
      </c>
      <c r="BW160" s="165" t="e">
        <f>$AY160*Assembly!AD$4+$AZ160*Assembly!AD$5+$BA160*Assembly!AD$6+$BB160*Assembly!AD$7+$BC160*Assembly!AD$8+$BD160*Assembly!AD$9+$BE160*Assembly!AD$10+$BF160*Assembly!AD$11+$BG160*Assembly!AD$12+$BH160*Assembly!AD$13+$BI160*Assembly!AD$14+$BJ160*Assembly!AD$15+$BK160*Assembly!AD$16+$BL160*Assembly!AD$17+$BM160*Assembly!AD$18+$BN160*Assembly!AD$19+$BO160*Assembly!AD$20+$BP160*Assembly!AD$21+$BQ160*Assembly!AD$22+$BR160*Assembly!AD$23+$BS160*Assembly!AD$24</f>
        <v>#VALUE!</v>
      </c>
      <c r="BX160" s="180" t="e">
        <f t="shared" si="4"/>
        <v>#VALUE!</v>
      </c>
      <c r="BY160" s="181" t="e">
        <f t="shared" si="5"/>
        <v>#VALUE!</v>
      </c>
      <c r="BZ160" s="182" t="e">
        <f t="shared" si="6"/>
        <v>#VALUE!</v>
      </c>
      <c r="CA160" s="181" t="e">
        <f t="shared" si="7"/>
        <v>#VALUE!</v>
      </c>
      <c r="CB160" s="165" t="e">
        <f>$AY160*Assembly!Y$4+$AZ160*Assembly!Y$5+$BA160*Assembly!Y$6+$BB160*Assembly!Y$7+$BC160*Assembly!Y$8+$BD160*Assembly!Y$9+$BE160*Assembly!Y$10+$BF160*Assembly!Y$11+$BG160*Assembly!Y$12+$BH160*Assembly!Y$13+$BI160*Assembly!Y$14+$BJ160*Assembly!Y$15+$BK160*Assembly!Y$16+$BL160*Assembly!Y$17+$BM160*Assembly!Y$18+$BN160*Assembly!Y$19+$BO160*Assembly!Y$20+$BP160*Assembly!Y$21+$BQ160*Assembly!Y$22+$BR160*Assembly!Y$23+$BS160*Assembly!Y$24</f>
        <v>#VALUE!</v>
      </c>
      <c r="CC160" s="165" t="e">
        <f t="shared" si="8"/>
        <v>#VALUE!</v>
      </c>
      <c r="CD160" s="136" t="e">
        <f t="shared" si="9"/>
        <v>#VALUE!</v>
      </c>
      <c r="CE160" s="184" t="e">
        <f>$AY160*Assembly!AC$4+$AZ160*Assembly!AC$5+$BA160*Assembly!AC$6+$BB160*Assembly!AC$7+$BC160*Assembly!AC$8+$BD160*Assembly!AC$9+$BE160*Assembly!AC$10+$BF160*Assembly!AC$11+$BG160*Assembly!AC$12+$BH160*Assembly!AC$13+$BI160*Assembly!AC$14+$BJ160*Assembly!AC$15+$BK160*Assembly!AC$16+$BL160*Assembly!AC$17+$BM160*Assembly!AC$18+$BN160*Assembly!AC$19+$BO160*Assembly!AC$20+$BP160*Assembly!AC$21+$BQ160*Assembly!AC$22+$BR160*Assembly!AC$23+$BS160*Assembly!AC$24</f>
        <v>#VALUE!</v>
      </c>
      <c r="CF160" s="153" t="e">
        <f>$AY160*Assembly!M$4+$AZ160*Assembly!M$5+$BA160*Assembly!M$6+$BB160*Assembly!M$7+$BC160*Assembly!M$8+$BD160*Assembly!M$9+$BE160*Assembly!M$10+$BF160*Assembly!M$11+$BG160*Assembly!M$12+$BH160*Assembly!M$13+$BI160*Assembly!M$14+$BJ160*Assembly!M$15+$BK160*Assembly!M$16+$BL160*Assembly!M$17+$BM160*Assembly!M$18+$BN160*Assembly!M$19+$BO160*Assembly!M$20+$BP160*Assembly!M$21+$BQ160*Assembly!M$22+$BR160*Assembly!M$23+$BS160*Assembly!M$24</f>
        <v>#VALUE!</v>
      </c>
      <c r="CG160" s="153" t="e">
        <f>$AY160*Assembly!N$4+$AZ160*Assembly!N$5+$BA160*Assembly!N$6+$BB160*Assembly!N$7+$BC160*Assembly!N$8+$BD160*Assembly!N$9+$BE160*Assembly!N$10+$BF160*Assembly!N$11+$BG160*Assembly!N$12+$BH160*Assembly!N$13+$BI160*Assembly!N$14+$BJ160*Assembly!N$15+$BK160*Assembly!N$16+$BL160*Assembly!N$17+$BM160*Assembly!N$18+$BN160*Assembly!N$19+$BO160*Assembly!N$20+$BP160*Assembly!N$21+$BQ160*Assembly!N$22+$BR160*Assembly!N$23+$BS160*Assembly!N$24</f>
        <v>#VALUE!</v>
      </c>
      <c r="CH160" s="153" t="e">
        <f>$AY160*Assembly!O$4+$AZ160*Assembly!O$5+$BA160*Assembly!O$6+$BB160*Assembly!O$7+$BC160*Assembly!O$8+$BD160*Assembly!O$9+$BE160*Assembly!O$10+$BF160*Assembly!O$11+$BG160*Assembly!O$12+$BH160*Assembly!O$13+$BI160*Assembly!O$14+$BJ160*Assembly!O$15+$BK160*Assembly!O$16+$BL160*Assembly!O$17+$BM160*Assembly!O$18+$BN160*Assembly!O$19+$BO160*Assembly!O$20+$BP160*Assembly!O$21+$BQ160*Assembly!O$22+$BR160*Assembly!O$23+$BS160*Assembly!O$24</f>
        <v>#VALUE!</v>
      </c>
      <c r="CI160" s="142" t="e">
        <f>$AY160*Assembly!P$4+$AZ160*Assembly!P$5+$BA160*Assembly!P$6+$BB160*Assembly!P$7+$BC160*Assembly!P$8+$BD160*Assembly!P$9+$BE160*Assembly!P$10+$BF160*Assembly!P$11+$BG160*Assembly!P$12+$BH160*Assembly!P$13+$BI160*Assembly!P$14+$BJ160*Assembly!P$15+$BK160*Assembly!P$16+$BL160*Assembly!P$17+$BM160*Assembly!P$18+$BN160*Assembly!P$19+$BO160*Assembly!P$20+$BP160*Assembly!P$21+$BQ160*Assembly!P$22+$BR160*Assembly!P$23+$BS160*Assembly!P$24</f>
        <v>#VALUE!</v>
      </c>
      <c r="CJ160" s="142" t="e">
        <f>$AY160*Assembly!Q$4+$AZ160*Assembly!Q$5+$BA160*Assembly!Q$6+$BB160*Assembly!Q$7+$BC160*Assembly!Q$8+$BD160*Assembly!Q$9+$BE160*Assembly!Q$10+$BF160*Assembly!Q$11+$BG160*Assembly!Q$12+$BH160*Assembly!Q$13+$BI160*Assembly!Q$14+$BJ160*Assembly!Q$15+$BK160*Assembly!Q$16+$BL160*Assembly!Q$17+$BM160*Assembly!Q$18+$BN160*Assembly!Q$19+$BO160*Assembly!Q$20+$BP160*Assembly!Q$21+$BQ160*Assembly!Q$22+$BR160*Assembly!Q$23+$BS160*Assembly!Q$24</f>
        <v>#VALUE!</v>
      </c>
      <c r="CK160" s="153" t="e">
        <f>$AY160*Assembly!R$4+$AZ160*Assembly!R$5+$BA160*Assembly!R$6+$BB160*Assembly!R$7+$BC160*Assembly!R$8+$BD160*Assembly!R$9+$BE160*Assembly!R$10+$BF160*Assembly!R$11+$BG160*Assembly!R$12+$BH160*Assembly!R$13+$BI160*Assembly!R$14+$BJ160*Assembly!R$15+$BK160*Assembly!R$16+$BL160*Assembly!R$17+$BM160*Assembly!R$18+$BN160*Assembly!R$19+$BO160*Assembly!R$20+$BP160*Assembly!R$21+$BQ160*Assembly!R$22+$BR160*Assembly!R$23+$BS160*Assembly!R$24</f>
        <v>#VALUE!</v>
      </c>
      <c r="CL160" s="142" t="e">
        <f>$AY160*Assembly!S$4+$AZ160*Assembly!S$5+$BA160*Assembly!S$6+$BB160*Assembly!S$7+$BC160*Assembly!S$8+$BD160*Assembly!S$9+$BE160*Assembly!S$10+$BF160*Assembly!S$11+$BG160*Assembly!S$12+$BH160*Assembly!S$13+$BI160*Assembly!S$14+$BJ160*Assembly!S$15+$BK160*Assembly!S$16+$BL160*Assembly!S$17+$BM160*Assembly!S$18+$BN160*Assembly!S$19+$BO160*Assembly!S$20+$BP160*Assembly!S$21+$BQ160*Assembly!S$22+$BR160*Assembly!S$23+$BS160*Assembly!S$24</f>
        <v>#VALUE!</v>
      </c>
      <c r="CM160" s="142" t="e">
        <f>$AY160*Assembly!T$4+$AZ160*Assembly!T$5+$BA160*Assembly!T$6+$BB160*Assembly!T$7+$BC160*Assembly!T$8+$BD160*Assembly!T$9+$BE160*Assembly!T$10+$BF160*Assembly!T$11+$BG160*Assembly!T$12+$BH160*Assembly!T$13+$BI160*Assembly!T$14+$BJ160*Assembly!T$15+$BK160*Assembly!T$16+$BL160*Assembly!T$17+$BM160*Assembly!T$18+$BN160*Assembly!T$19+$BO160*Assembly!T$20+$BP160*Assembly!T$21+$BQ160*Assembly!T$22+$BR160*Assembly!T$23+$BS160*Assembly!T$24</f>
        <v>#VALUE!</v>
      </c>
      <c r="CN160" s="142" t="e">
        <f>$AY160*Assembly!U$4+$AZ160*Assembly!U$5+$BA160*Assembly!U$6+$BB160*Assembly!U$7+$BC160*Assembly!U$8+$BD160*Assembly!U$9+$BE160*Assembly!U$10+$BF160*Assembly!U$11+$BG160*Assembly!U$12+$BH160*Assembly!U$13+$BI160*Assembly!U$14+$BJ160*Assembly!U$15+$BK160*Assembly!U$16+$BL160*Assembly!U$17+$BM160*Assembly!U$18+$BN160*Assembly!U$19+$BO160*Assembly!U$20+$BP160*Assembly!U$21+$BQ160*Assembly!U$22+$BR160*Assembly!U$23+$BS160*Assembly!U$24</f>
        <v>#VALUE!</v>
      </c>
      <c r="CO160" s="153" t="e">
        <f>$AY160*Assembly!V$4+$AZ160*Assembly!V$5+$BA160*Assembly!V$6+$BB160*Assembly!V$7+$BC160*Assembly!V$8+$BD160*Assembly!V$9+$BE160*Assembly!V$10+$BF160*Assembly!V$11+$BG160*Assembly!V$12+$BH160*Assembly!V$13+$BI160*Assembly!V$14+$BJ160*Assembly!V$15+$BK160*Assembly!V$16+$BL160*Assembly!V$17+$BM160*Assembly!V$18+$BN160*Assembly!V$19+$BO160*Assembly!V$20+$BP160*Assembly!V$21+$BQ160*Assembly!V$22+$BR160*Assembly!V$23+$BS160*Assembly!V$24</f>
        <v>#VALUE!</v>
      </c>
      <c r="CP160" s="153" t="e">
        <f>CF160*Refining!$F$3</f>
        <v>#VALUE!</v>
      </c>
      <c r="CQ160" s="153" t="e">
        <f>CG160*Refining!$F$4</f>
        <v>#VALUE!</v>
      </c>
      <c r="CR160" s="153" t="e">
        <f>CH160*Refining!$F$5</f>
        <v>#VALUE!</v>
      </c>
      <c r="CS160" s="153" t="e">
        <f>CI160*Refining!$F$6</f>
        <v>#VALUE!</v>
      </c>
      <c r="CT160" s="153" t="e">
        <f>CJ160*Refining!$F$7</f>
        <v>#VALUE!</v>
      </c>
      <c r="CU160" s="153" t="e">
        <f>CK160*Refining!$F$8</f>
        <v>#VALUE!</v>
      </c>
      <c r="CV160" s="153" t="e">
        <f>CL160*Refining!$F$9</f>
        <v>#VALUE!</v>
      </c>
      <c r="CW160" s="153" t="e">
        <f>CM160*Refining!$F$10</f>
        <v>#VALUE!</v>
      </c>
      <c r="CX160" s="153" t="e">
        <f>CN160*Refining!$F$11</f>
        <v>#VALUE!</v>
      </c>
      <c r="CY160" s="153" t="e">
        <f>CO160*Refining!$F$12</f>
        <v>#VALUE!</v>
      </c>
      <c r="CZ160" s="190" t="e">
        <f t="shared" ref="CZ160:DS160" si="648">IF(CF160 = 0, "", CF160)</f>
        <v>#VALUE!</v>
      </c>
      <c r="DA160" s="191" t="e">
        <f t="shared" si="648"/>
        <v>#VALUE!</v>
      </c>
      <c r="DB160" s="191" t="e">
        <f t="shared" si="648"/>
        <v>#VALUE!</v>
      </c>
      <c r="DC160" s="191" t="e">
        <f t="shared" si="648"/>
        <v>#VALUE!</v>
      </c>
      <c r="DD160" s="193" t="e">
        <f t="shared" si="648"/>
        <v>#VALUE!</v>
      </c>
      <c r="DE160" s="191" t="e">
        <f t="shared" si="648"/>
        <v>#VALUE!</v>
      </c>
      <c r="DF160" s="193" t="e">
        <f t="shared" si="648"/>
        <v>#VALUE!</v>
      </c>
      <c r="DG160" s="193" t="e">
        <f t="shared" si="648"/>
        <v>#VALUE!</v>
      </c>
      <c r="DH160" s="191" t="e">
        <f t="shared" si="648"/>
        <v>#VALUE!</v>
      </c>
      <c r="DI160" s="195" t="e">
        <f t="shared" si="648"/>
        <v>#VALUE!</v>
      </c>
      <c r="DJ160" s="190" t="e">
        <f t="shared" si="648"/>
        <v>#VALUE!</v>
      </c>
      <c r="DK160" s="191" t="e">
        <f t="shared" si="648"/>
        <v>#VALUE!</v>
      </c>
      <c r="DL160" s="191" t="e">
        <f t="shared" si="648"/>
        <v>#VALUE!</v>
      </c>
      <c r="DM160" s="191" t="e">
        <f t="shared" si="648"/>
        <v>#VALUE!</v>
      </c>
      <c r="DN160" s="193" t="e">
        <f t="shared" si="648"/>
        <v>#VALUE!</v>
      </c>
      <c r="DO160" s="191" t="e">
        <f t="shared" si="648"/>
        <v>#VALUE!</v>
      </c>
      <c r="DP160" s="191" t="e">
        <f t="shared" si="648"/>
        <v>#VALUE!</v>
      </c>
      <c r="DQ160" s="191" t="e">
        <f t="shared" si="648"/>
        <v>#VALUE!</v>
      </c>
      <c r="DR160" s="191" t="e">
        <f t="shared" si="648"/>
        <v>#VALUE!</v>
      </c>
      <c r="DS160" s="195" t="e">
        <f t="shared" si="648"/>
        <v>#VALUE!</v>
      </c>
      <c r="DT160" s="190" t="e">
        <f t="shared" si="11"/>
        <v>#VALUE!</v>
      </c>
      <c r="DU160" s="197" t="e">
        <f t="shared" si="12"/>
        <v>#VALUE!</v>
      </c>
      <c r="DV160" s="165" t="e">
        <f>CZ160*'Ores &amp; Ingots'!$C$3+DA160*'Ores &amp; Ingots'!$C$4+DB160*'Ores &amp; Ingots'!$C$5+DC160*'Ores &amp; Ingots'!$C$6+DD160*'Ores &amp; Ingots'!$C$7+DE160*'Ores &amp; Ingots'!$C$8+DF160*'Ores &amp; Ingots'!$C$9+DG160*'Ores &amp; Ingots'!$C$10+DH160*'Ores &amp; Ingots'!$C$11+DI160*'Ores &amp; Ingots'!$C$12</f>
        <v>#VALUE!</v>
      </c>
      <c r="DW160" s="165" t="e">
        <f>DJ160*'Ores &amp; Ingots'!$B$3+DK160*'Ores &amp; Ingots'!$B$4+DL160*'Ores &amp; Ingots'!$B$5+DM160*'Ores &amp; Ingots'!$B$6+DN160*'Ores &amp; Ingots'!$B$7+DO160*'Ores &amp; Ingots'!$B$8+DP160*'Ores &amp; Ingots'!$B$9+DQ160*'Ores &amp; Ingots'!$B$10+DR160*'Ores &amp; Ingots'!$B$11+DS160*'Ores &amp; Ingots'!$B$12</f>
        <v>#VALUE!</v>
      </c>
      <c r="DX160" s="197" t="e">
        <f>CZ160*Refining!$G$3+DA160*Refining!$G$4+DB160*Refining!$G$5+DC160*Refining!$G$6+DD160*Refining!$G$7+DE160*Refining!$G$8+DF160*Refining!$G$9+DG160*Refining!$G$10+DH160*Refining!$G$11+DI160*Refining!$G$12</f>
        <v>#VALUE!</v>
      </c>
      <c r="DY160" s="197" t="e">
        <f t="shared" si="13"/>
        <v>#VALUE!</v>
      </c>
      <c r="DZ160" s="199" t="e">
        <f t="shared" si="14"/>
        <v>#VALUE!</v>
      </c>
      <c r="EA160" s="190" t="e">
        <f t="shared" si="15"/>
        <v>#VALUE!</v>
      </c>
      <c r="EB160" s="200" t="e">
        <f t="shared" ref="EB160:EC160" si="649">EA160/60</f>
        <v>#VALUE!</v>
      </c>
      <c r="EC160" s="200" t="e">
        <f t="shared" si="649"/>
        <v>#VALUE!</v>
      </c>
      <c r="ED160" s="190" t="e">
        <f t="shared" si="17"/>
        <v>#VALUE!</v>
      </c>
      <c r="EE160" s="200" t="e">
        <f t="shared" ref="EE160:EF160" si="650">ED160/1000</f>
        <v>#VALUE!</v>
      </c>
      <c r="EF160" s="201" t="e">
        <f t="shared" si="650"/>
        <v>#VALUE!</v>
      </c>
      <c r="EG160" s="136" t="e">
        <f t="shared" si="19"/>
        <v>#VALUE!</v>
      </c>
      <c r="EH160" s="138" t="e">
        <f t="shared" si="20"/>
        <v>#VALUE!</v>
      </c>
      <c r="EI160" s="133" t="s">
        <v>28</v>
      </c>
    </row>
    <row r="161" spans="1:139" ht="12.75" x14ac:dyDescent="0.2">
      <c r="A161" s="864"/>
      <c r="B161" s="135" t="s">
        <v>370</v>
      </c>
      <c r="C161" s="137" t="s">
        <v>156</v>
      </c>
      <c r="D161" s="137">
        <v>3</v>
      </c>
      <c r="E161" s="137">
        <v>2</v>
      </c>
      <c r="F161" s="137">
        <v>3</v>
      </c>
      <c r="G161" s="202">
        <f t="shared" si="0"/>
        <v>281.25</v>
      </c>
      <c r="H161" s="203">
        <v>20</v>
      </c>
      <c r="I161" s="203">
        <v>20</v>
      </c>
      <c r="J161" s="204">
        <f>H161/Main!$D$9</f>
        <v>4</v>
      </c>
      <c r="K161" s="204">
        <f>I161/Main!$D$10</f>
        <v>10</v>
      </c>
      <c r="L161" s="204">
        <f t="shared" si="1"/>
        <v>2.5</v>
      </c>
      <c r="M161" s="204">
        <v>0.3</v>
      </c>
      <c r="N161" s="205"/>
      <c r="O161" s="296"/>
      <c r="P161" s="207"/>
      <c r="Q161" s="208"/>
      <c r="R161" s="207"/>
      <c r="S161" s="209"/>
      <c r="T161" s="209"/>
      <c r="U161" s="208">
        <v>30000</v>
      </c>
      <c r="V161" s="207"/>
      <c r="W161" s="401"/>
      <c r="X161" s="209"/>
      <c r="Y161" s="207"/>
      <c r="Z161" s="207"/>
      <c r="AA161" s="207"/>
      <c r="AB161" s="207"/>
      <c r="AC161" s="402" t="s">
        <v>220</v>
      </c>
      <c r="AD161" s="165">
        <v>12</v>
      </c>
      <c r="AE161" s="165">
        <v>0</v>
      </c>
      <c r="AF161" s="165">
        <v>0</v>
      </c>
      <c r="AG161" s="171">
        <v>6</v>
      </c>
      <c r="AH161" s="165">
        <v>25</v>
      </c>
      <c r="AI161" s="165">
        <v>0</v>
      </c>
      <c r="AJ161" s="165">
        <v>0</v>
      </c>
      <c r="AK161" s="165">
        <v>0</v>
      </c>
      <c r="AL161" s="165">
        <v>0</v>
      </c>
      <c r="AM161" s="165">
        <v>0</v>
      </c>
      <c r="AN161" s="165">
        <v>0</v>
      </c>
      <c r="AO161" s="165">
        <v>0</v>
      </c>
      <c r="AP161" s="165">
        <v>0</v>
      </c>
      <c r="AQ161" s="165">
        <v>0</v>
      </c>
      <c r="AR161" s="165">
        <v>0</v>
      </c>
      <c r="AS161" s="165">
        <v>0</v>
      </c>
      <c r="AT161" s="165">
        <v>0</v>
      </c>
      <c r="AU161" s="165">
        <v>0</v>
      </c>
      <c r="AV161" s="165">
        <v>0</v>
      </c>
      <c r="AW161" s="165">
        <v>0</v>
      </c>
      <c r="AX161" s="165">
        <v>0</v>
      </c>
      <c r="AY161" s="175">
        <f t="shared" ref="AY161:BS161" si="651">IF(AD161 = 0, "", AD161)</f>
        <v>12</v>
      </c>
      <c r="AZ161" s="163" t="str">
        <f t="shared" si="651"/>
        <v/>
      </c>
      <c r="BA161" s="163" t="str">
        <f t="shared" si="651"/>
        <v/>
      </c>
      <c r="BB161" s="171">
        <f t="shared" si="651"/>
        <v>6</v>
      </c>
      <c r="BC161" s="165">
        <f t="shared" si="651"/>
        <v>25</v>
      </c>
      <c r="BD161" s="163" t="str">
        <f t="shared" si="651"/>
        <v/>
      </c>
      <c r="BE161" s="163" t="str">
        <f t="shared" si="651"/>
        <v/>
      </c>
      <c r="BF161" s="163" t="str">
        <f t="shared" si="651"/>
        <v/>
      </c>
      <c r="BG161" s="163" t="str">
        <f t="shared" si="651"/>
        <v/>
      </c>
      <c r="BH161" s="163" t="str">
        <f t="shared" si="651"/>
        <v/>
      </c>
      <c r="BI161" s="163" t="str">
        <f t="shared" si="651"/>
        <v/>
      </c>
      <c r="BJ161" s="163" t="str">
        <f t="shared" si="651"/>
        <v/>
      </c>
      <c r="BK161" s="163" t="str">
        <f t="shared" si="651"/>
        <v/>
      </c>
      <c r="BL161" s="163" t="str">
        <f t="shared" si="651"/>
        <v/>
      </c>
      <c r="BM161" s="163" t="str">
        <f t="shared" si="651"/>
        <v/>
      </c>
      <c r="BN161" s="163" t="str">
        <f t="shared" si="651"/>
        <v/>
      </c>
      <c r="BO161" s="163" t="str">
        <f t="shared" si="651"/>
        <v/>
      </c>
      <c r="BP161" s="163" t="str">
        <f t="shared" si="651"/>
        <v/>
      </c>
      <c r="BQ161" s="163" t="str">
        <f t="shared" si="651"/>
        <v/>
      </c>
      <c r="BR161" s="163" t="str">
        <f t="shared" si="651"/>
        <v/>
      </c>
      <c r="BS161" s="173" t="str">
        <f t="shared" si="651"/>
        <v/>
      </c>
      <c r="BT161" s="175" t="e">
        <f>$AY161*Assembly!Z$4+$AZ161*Assembly!Z$5+$BA161*Assembly!Z$6+$BB161*Assembly!Z$7+$BC161*Assembly!Z$8+$BD161*Assembly!Z$9+$BE161*Assembly!Z$10+$BF161*Assembly!Z$11+$BG161*Assembly!Z$12+$BH161*Assembly!Z$13+$BI161*Assembly!Z$14+$BJ161*Assembly!Z$15+$BK161*Assembly!Z$16+$BL161*Assembly!Z$17+$BM161*Assembly!Z$18+$BN161*Assembly!Z$19+$BO161*Assembly!Z$20+$BP161*Assembly!Z$21+$BQ161*Assembly!Z$22+$BR161*Assembly!Z$23+$BS161*Assembly!Z$24</f>
        <v>#VALUE!</v>
      </c>
      <c r="BU161" s="165" t="e">
        <f t="shared" si="3"/>
        <v>#VALUE!</v>
      </c>
      <c r="BV161" s="176" t="e">
        <f t="shared" si="619"/>
        <v>#VALUE!</v>
      </c>
      <c r="BW161" s="165" t="e">
        <f>$AY161*Assembly!AD$4+$AZ161*Assembly!AD$5+$BA161*Assembly!AD$6+$BB161*Assembly!AD$7+$BC161*Assembly!AD$8+$BD161*Assembly!AD$9+$BE161*Assembly!AD$10+$BF161*Assembly!AD$11+$BG161*Assembly!AD$12+$BH161*Assembly!AD$13+$BI161*Assembly!AD$14+$BJ161*Assembly!AD$15+$BK161*Assembly!AD$16+$BL161*Assembly!AD$17+$BM161*Assembly!AD$18+$BN161*Assembly!AD$19+$BO161*Assembly!AD$20+$BP161*Assembly!AD$21+$BQ161*Assembly!AD$22+$BR161*Assembly!AD$23+$BS161*Assembly!AD$24</f>
        <v>#VALUE!</v>
      </c>
      <c r="BX161" s="180" t="e">
        <f t="shared" si="4"/>
        <v>#VALUE!</v>
      </c>
      <c r="BY161" s="181" t="e">
        <f t="shared" si="5"/>
        <v>#VALUE!</v>
      </c>
      <c r="BZ161" s="182" t="e">
        <f t="shared" si="6"/>
        <v>#VALUE!</v>
      </c>
      <c r="CA161" s="181" t="e">
        <f t="shared" si="7"/>
        <v>#VALUE!</v>
      </c>
      <c r="CB161" s="165" t="e">
        <f>$AY161*Assembly!Y$4+$AZ161*Assembly!Y$5+$BA161*Assembly!Y$6+$BB161*Assembly!Y$7+$BC161*Assembly!Y$8+$BD161*Assembly!Y$9+$BE161*Assembly!Y$10+$BF161*Assembly!Y$11+$BG161*Assembly!Y$12+$BH161*Assembly!Y$13+$BI161*Assembly!Y$14+$BJ161*Assembly!Y$15+$BK161*Assembly!Y$16+$BL161*Assembly!Y$17+$BM161*Assembly!Y$18+$BN161*Assembly!Y$19+$BO161*Assembly!Y$20+$BP161*Assembly!Y$21+$BQ161*Assembly!Y$22+$BR161*Assembly!Y$23+$BS161*Assembly!Y$24</f>
        <v>#VALUE!</v>
      </c>
      <c r="CC161" s="165" t="e">
        <f t="shared" si="8"/>
        <v>#VALUE!</v>
      </c>
      <c r="CD161" s="136" t="e">
        <f t="shared" si="9"/>
        <v>#VALUE!</v>
      </c>
      <c r="CE161" s="184" t="e">
        <f>$AY161*Assembly!AC$4+$AZ161*Assembly!AC$5+$BA161*Assembly!AC$6+$BB161*Assembly!AC$7+$BC161*Assembly!AC$8+$BD161*Assembly!AC$9+$BE161*Assembly!AC$10+$BF161*Assembly!AC$11+$BG161*Assembly!AC$12+$BH161*Assembly!AC$13+$BI161*Assembly!AC$14+$BJ161*Assembly!AC$15+$BK161*Assembly!AC$16+$BL161*Assembly!AC$17+$BM161*Assembly!AC$18+$BN161*Assembly!AC$19+$BO161*Assembly!AC$20+$BP161*Assembly!AC$21+$BQ161*Assembly!AC$22+$BR161*Assembly!AC$23+$BS161*Assembly!AC$24</f>
        <v>#VALUE!</v>
      </c>
      <c r="CF161" s="208" t="e">
        <f>$AY161*Assembly!M$4+$AZ161*Assembly!M$5+$BA161*Assembly!M$6+$BB161*Assembly!M$7+$BC161*Assembly!M$8+$BD161*Assembly!M$9+$BE161*Assembly!M$10+$BF161*Assembly!M$11+$BG161*Assembly!M$12+$BH161*Assembly!M$13+$BI161*Assembly!M$14+$BJ161*Assembly!M$15+$BK161*Assembly!M$16+$BL161*Assembly!M$17+$BM161*Assembly!M$18+$BN161*Assembly!M$19+$BO161*Assembly!M$20+$BP161*Assembly!M$21+$BQ161*Assembly!M$22+$BR161*Assembly!M$23+$BS161*Assembly!M$24</f>
        <v>#VALUE!</v>
      </c>
      <c r="CG161" s="208" t="e">
        <f>$AY161*Assembly!N$4+$AZ161*Assembly!N$5+$BA161*Assembly!N$6+$BB161*Assembly!N$7+$BC161*Assembly!N$8+$BD161*Assembly!N$9+$BE161*Assembly!N$10+$BF161*Assembly!N$11+$BG161*Assembly!N$12+$BH161*Assembly!N$13+$BI161*Assembly!N$14+$BJ161*Assembly!N$15+$BK161*Assembly!N$16+$BL161*Assembly!N$17+$BM161*Assembly!N$18+$BN161*Assembly!N$19+$BO161*Assembly!N$20+$BP161*Assembly!N$21+$BQ161*Assembly!N$22+$BR161*Assembly!N$23+$BS161*Assembly!N$24</f>
        <v>#VALUE!</v>
      </c>
      <c r="CH161" s="208" t="e">
        <f>$AY161*Assembly!O$4+$AZ161*Assembly!O$5+$BA161*Assembly!O$6+$BB161*Assembly!O$7+$BC161*Assembly!O$8+$BD161*Assembly!O$9+$BE161*Assembly!O$10+$BF161*Assembly!O$11+$BG161*Assembly!O$12+$BH161*Assembly!O$13+$BI161*Assembly!O$14+$BJ161*Assembly!O$15+$BK161*Assembly!O$16+$BL161*Assembly!O$17+$BM161*Assembly!O$18+$BN161*Assembly!O$19+$BO161*Assembly!O$20+$BP161*Assembly!O$21+$BQ161*Assembly!O$22+$BR161*Assembly!O$23+$BS161*Assembly!O$24</f>
        <v>#VALUE!</v>
      </c>
      <c r="CI161" s="203" t="e">
        <f>$AY161*Assembly!P$4+$AZ161*Assembly!P$5+$BA161*Assembly!P$6+$BB161*Assembly!P$7+$BC161*Assembly!P$8+$BD161*Assembly!P$9+$BE161*Assembly!P$10+$BF161*Assembly!P$11+$BG161*Assembly!P$12+$BH161*Assembly!P$13+$BI161*Assembly!P$14+$BJ161*Assembly!P$15+$BK161*Assembly!P$16+$BL161*Assembly!P$17+$BM161*Assembly!P$18+$BN161*Assembly!P$19+$BO161*Assembly!P$20+$BP161*Assembly!P$21+$BQ161*Assembly!P$22+$BR161*Assembly!P$23+$BS161*Assembly!P$24</f>
        <v>#VALUE!</v>
      </c>
      <c r="CJ161" s="203" t="e">
        <f>$AY161*Assembly!Q$4+$AZ161*Assembly!Q$5+$BA161*Assembly!Q$6+$BB161*Assembly!Q$7+$BC161*Assembly!Q$8+$BD161*Assembly!Q$9+$BE161*Assembly!Q$10+$BF161*Assembly!Q$11+$BG161*Assembly!Q$12+$BH161*Assembly!Q$13+$BI161*Assembly!Q$14+$BJ161*Assembly!Q$15+$BK161*Assembly!Q$16+$BL161*Assembly!Q$17+$BM161*Assembly!Q$18+$BN161*Assembly!Q$19+$BO161*Assembly!Q$20+$BP161*Assembly!Q$21+$BQ161*Assembly!Q$22+$BR161*Assembly!Q$23+$BS161*Assembly!Q$24</f>
        <v>#VALUE!</v>
      </c>
      <c r="CK161" s="208" t="e">
        <f>$AY161*Assembly!R$4+$AZ161*Assembly!R$5+$BA161*Assembly!R$6+$BB161*Assembly!R$7+$BC161*Assembly!R$8+$BD161*Assembly!R$9+$BE161*Assembly!R$10+$BF161*Assembly!R$11+$BG161*Assembly!R$12+$BH161*Assembly!R$13+$BI161*Assembly!R$14+$BJ161*Assembly!R$15+$BK161*Assembly!R$16+$BL161*Assembly!R$17+$BM161*Assembly!R$18+$BN161*Assembly!R$19+$BO161*Assembly!R$20+$BP161*Assembly!R$21+$BQ161*Assembly!R$22+$BR161*Assembly!R$23+$BS161*Assembly!R$24</f>
        <v>#VALUE!</v>
      </c>
      <c r="CL161" s="203" t="e">
        <f>$AY161*Assembly!S$4+$AZ161*Assembly!S$5+$BA161*Assembly!S$6+$BB161*Assembly!S$7+$BC161*Assembly!S$8+$BD161*Assembly!S$9+$BE161*Assembly!S$10+$BF161*Assembly!S$11+$BG161*Assembly!S$12+$BH161*Assembly!S$13+$BI161*Assembly!S$14+$BJ161*Assembly!S$15+$BK161*Assembly!S$16+$BL161*Assembly!S$17+$BM161*Assembly!S$18+$BN161*Assembly!S$19+$BO161*Assembly!S$20+$BP161*Assembly!S$21+$BQ161*Assembly!S$22+$BR161*Assembly!S$23+$BS161*Assembly!S$24</f>
        <v>#VALUE!</v>
      </c>
      <c r="CM161" s="203" t="e">
        <f>$AY161*Assembly!T$4+$AZ161*Assembly!T$5+$BA161*Assembly!T$6+$BB161*Assembly!T$7+$BC161*Assembly!T$8+$BD161*Assembly!T$9+$BE161*Assembly!T$10+$BF161*Assembly!T$11+$BG161*Assembly!T$12+$BH161*Assembly!T$13+$BI161*Assembly!T$14+$BJ161*Assembly!T$15+$BK161*Assembly!T$16+$BL161*Assembly!T$17+$BM161*Assembly!T$18+$BN161*Assembly!T$19+$BO161*Assembly!T$20+$BP161*Assembly!T$21+$BQ161*Assembly!T$22+$BR161*Assembly!T$23+$BS161*Assembly!T$24</f>
        <v>#VALUE!</v>
      </c>
      <c r="CN161" s="203" t="e">
        <f>$AY161*Assembly!U$4+$AZ161*Assembly!U$5+$BA161*Assembly!U$6+$BB161*Assembly!U$7+$BC161*Assembly!U$8+$BD161*Assembly!U$9+$BE161*Assembly!U$10+$BF161*Assembly!U$11+$BG161*Assembly!U$12+$BH161*Assembly!U$13+$BI161*Assembly!U$14+$BJ161*Assembly!U$15+$BK161*Assembly!U$16+$BL161*Assembly!U$17+$BM161*Assembly!U$18+$BN161*Assembly!U$19+$BO161*Assembly!U$20+$BP161*Assembly!U$21+$BQ161*Assembly!U$22+$BR161*Assembly!U$23+$BS161*Assembly!U$24</f>
        <v>#VALUE!</v>
      </c>
      <c r="CO161" s="208" t="e">
        <f>$AY161*Assembly!V$4+$AZ161*Assembly!V$5+$BA161*Assembly!V$6+$BB161*Assembly!V$7+$BC161*Assembly!V$8+$BD161*Assembly!V$9+$BE161*Assembly!V$10+$BF161*Assembly!V$11+$BG161*Assembly!V$12+$BH161*Assembly!V$13+$BI161*Assembly!V$14+$BJ161*Assembly!V$15+$BK161*Assembly!V$16+$BL161*Assembly!V$17+$BM161*Assembly!V$18+$BN161*Assembly!V$19+$BO161*Assembly!V$20+$BP161*Assembly!V$21+$BQ161*Assembly!V$22+$BR161*Assembly!V$23+$BS161*Assembly!V$24</f>
        <v>#VALUE!</v>
      </c>
      <c r="CP161" s="208" t="e">
        <f>CF161*Refining!$F$3</f>
        <v>#VALUE!</v>
      </c>
      <c r="CQ161" s="208" t="e">
        <f>CG161*Refining!$F$4</f>
        <v>#VALUE!</v>
      </c>
      <c r="CR161" s="208" t="e">
        <f>CH161*Refining!$F$5</f>
        <v>#VALUE!</v>
      </c>
      <c r="CS161" s="208" t="e">
        <f>CI161*Refining!$F$6</f>
        <v>#VALUE!</v>
      </c>
      <c r="CT161" s="208" t="e">
        <f>CJ161*Refining!$F$7</f>
        <v>#VALUE!</v>
      </c>
      <c r="CU161" s="208" t="e">
        <f>CK161*Refining!$F$8</f>
        <v>#VALUE!</v>
      </c>
      <c r="CV161" s="208" t="e">
        <f>CL161*Refining!$F$9</f>
        <v>#VALUE!</v>
      </c>
      <c r="CW161" s="208" t="e">
        <f>CM161*Refining!$F$10</f>
        <v>#VALUE!</v>
      </c>
      <c r="CX161" s="208" t="e">
        <f>CN161*Refining!$F$11</f>
        <v>#VALUE!</v>
      </c>
      <c r="CY161" s="208" t="e">
        <f>CO161*Refining!$F$12</f>
        <v>#VALUE!</v>
      </c>
      <c r="CZ161" s="190" t="e">
        <f t="shared" ref="CZ161:DS161" si="652">IF(CF161 = 0, "", CF161)</f>
        <v>#VALUE!</v>
      </c>
      <c r="DA161" s="191" t="e">
        <f t="shared" si="652"/>
        <v>#VALUE!</v>
      </c>
      <c r="DB161" s="191" t="e">
        <f t="shared" si="652"/>
        <v>#VALUE!</v>
      </c>
      <c r="DC161" s="191" t="e">
        <f t="shared" si="652"/>
        <v>#VALUE!</v>
      </c>
      <c r="DD161" s="193" t="e">
        <f t="shared" si="652"/>
        <v>#VALUE!</v>
      </c>
      <c r="DE161" s="191" t="e">
        <f t="shared" si="652"/>
        <v>#VALUE!</v>
      </c>
      <c r="DF161" s="193" t="e">
        <f t="shared" si="652"/>
        <v>#VALUE!</v>
      </c>
      <c r="DG161" s="193" t="e">
        <f t="shared" si="652"/>
        <v>#VALUE!</v>
      </c>
      <c r="DH161" s="191" t="e">
        <f t="shared" si="652"/>
        <v>#VALUE!</v>
      </c>
      <c r="DI161" s="195" t="e">
        <f t="shared" si="652"/>
        <v>#VALUE!</v>
      </c>
      <c r="DJ161" s="190" t="e">
        <f t="shared" si="652"/>
        <v>#VALUE!</v>
      </c>
      <c r="DK161" s="191" t="e">
        <f t="shared" si="652"/>
        <v>#VALUE!</v>
      </c>
      <c r="DL161" s="191" t="e">
        <f t="shared" si="652"/>
        <v>#VALUE!</v>
      </c>
      <c r="DM161" s="191" t="e">
        <f t="shared" si="652"/>
        <v>#VALUE!</v>
      </c>
      <c r="DN161" s="193" t="e">
        <f t="shared" si="652"/>
        <v>#VALUE!</v>
      </c>
      <c r="DO161" s="191" t="e">
        <f t="shared" si="652"/>
        <v>#VALUE!</v>
      </c>
      <c r="DP161" s="191" t="e">
        <f t="shared" si="652"/>
        <v>#VALUE!</v>
      </c>
      <c r="DQ161" s="191" t="e">
        <f t="shared" si="652"/>
        <v>#VALUE!</v>
      </c>
      <c r="DR161" s="191" t="e">
        <f t="shared" si="652"/>
        <v>#VALUE!</v>
      </c>
      <c r="DS161" s="195" t="e">
        <f t="shared" si="652"/>
        <v>#VALUE!</v>
      </c>
      <c r="DT161" s="190" t="e">
        <f t="shared" si="11"/>
        <v>#VALUE!</v>
      </c>
      <c r="DU161" s="197" t="e">
        <f t="shared" si="12"/>
        <v>#VALUE!</v>
      </c>
      <c r="DV161" s="165" t="e">
        <f>CZ161*'Ores &amp; Ingots'!$C$3+DA161*'Ores &amp; Ingots'!$C$4+DB161*'Ores &amp; Ingots'!$C$5+DC161*'Ores &amp; Ingots'!$C$6+DD161*'Ores &amp; Ingots'!$C$7+DE161*'Ores &amp; Ingots'!$C$8+DF161*'Ores &amp; Ingots'!$C$9+DG161*'Ores &amp; Ingots'!$C$10+DH161*'Ores &amp; Ingots'!$C$11+DI161*'Ores &amp; Ingots'!$C$12</f>
        <v>#VALUE!</v>
      </c>
      <c r="DW161" s="165" t="e">
        <f>DJ161*'Ores &amp; Ingots'!$B$3+DK161*'Ores &amp; Ingots'!$B$4+DL161*'Ores &amp; Ingots'!$B$5+DM161*'Ores &amp; Ingots'!$B$6+DN161*'Ores &amp; Ingots'!$B$7+DO161*'Ores &amp; Ingots'!$B$8+DP161*'Ores &amp; Ingots'!$B$9+DQ161*'Ores &amp; Ingots'!$B$10+DR161*'Ores &amp; Ingots'!$B$11+DS161*'Ores &amp; Ingots'!$B$12</f>
        <v>#VALUE!</v>
      </c>
      <c r="DX161" s="197" t="e">
        <f>CZ161*Refining!$G$3+DA161*Refining!$G$4+DB161*Refining!$G$5+DC161*Refining!$G$6+DD161*Refining!$G$7+DE161*Refining!$G$8+DF161*Refining!$G$9+DG161*Refining!$G$10+DH161*Refining!$G$11+DI161*Refining!$G$12</f>
        <v>#VALUE!</v>
      </c>
      <c r="DY161" s="197" t="e">
        <f t="shared" si="13"/>
        <v>#VALUE!</v>
      </c>
      <c r="DZ161" s="199" t="e">
        <f t="shared" si="14"/>
        <v>#VALUE!</v>
      </c>
      <c r="EA161" s="190" t="e">
        <f t="shared" si="15"/>
        <v>#VALUE!</v>
      </c>
      <c r="EB161" s="200" t="e">
        <f t="shared" ref="EB161:EC161" si="653">EA161/60</f>
        <v>#VALUE!</v>
      </c>
      <c r="EC161" s="200" t="e">
        <f t="shared" si="653"/>
        <v>#VALUE!</v>
      </c>
      <c r="ED161" s="190" t="e">
        <f t="shared" si="17"/>
        <v>#VALUE!</v>
      </c>
      <c r="EE161" s="200" t="e">
        <f t="shared" ref="EE161:EF161" si="654">ED161/1000</f>
        <v>#VALUE!</v>
      </c>
      <c r="EF161" s="201" t="e">
        <f t="shared" si="654"/>
        <v>#VALUE!</v>
      </c>
      <c r="EG161" s="136" t="e">
        <f t="shared" si="19"/>
        <v>#VALUE!</v>
      </c>
      <c r="EH161" s="138" t="e">
        <f t="shared" si="20"/>
        <v>#VALUE!</v>
      </c>
      <c r="EI161" s="133" t="s">
        <v>28</v>
      </c>
    </row>
    <row r="162" spans="1:139" ht="12.75" x14ac:dyDescent="0.2">
      <c r="A162" s="864"/>
      <c r="B162" s="135" t="s">
        <v>370</v>
      </c>
      <c r="C162" s="137" t="s">
        <v>155</v>
      </c>
      <c r="D162" s="137">
        <v>3</v>
      </c>
      <c r="E162" s="137">
        <v>2</v>
      </c>
      <c r="F162" s="137">
        <v>3</v>
      </c>
      <c r="G162" s="141">
        <f t="shared" si="0"/>
        <v>2.25</v>
      </c>
      <c r="H162" s="142">
        <v>15</v>
      </c>
      <c r="I162" s="142">
        <v>15</v>
      </c>
      <c r="J162" s="144">
        <f>H162/Main!$D$9</f>
        <v>3</v>
      </c>
      <c r="K162" s="144">
        <f>I162/Main!$D$10</f>
        <v>7.5</v>
      </c>
      <c r="L162" s="144">
        <f t="shared" si="1"/>
        <v>2.5</v>
      </c>
      <c r="M162" s="144">
        <v>0.3</v>
      </c>
      <c r="N162" s="147"/>
      <c r="O162" s="294"/>
      <c r="P162" s="150"/>
      <c r="Q162" s="153"/>
      <c r="R162" s="150"/>
      <c r="S162" s="155"/>
      <c r="T162" s="155"/>
      <c r="U162" s="153" t="s">
        <v>28</v>
      </c>
      <c r="V162" s="150"/>
      <c r="W162" s="155"/>
      <c r="X162" s="155"/>
      <c r="Y162" s="150"/>
      <c r="Z162" s="150"/>
      <c r="AA162" s="150"/>
      <c r="AB162" s="150"/>
      <c r="AC162" s="370"/>
      <c r="AD162" s="165">
        <v>5</v>
      </c>
      <c r="AE162" s="165">
        <v>0</v>
      </c>
      <c r="AF162" s="165">
        <v>0</v>
      </c>
      <c r="AG162" s="171">
        <v>1</v>
      </c>
      <c r="AH162" s="165">
        <v>10</v>
      </c>
      <c r="AI162" s="165">
        <v>0</v>
      </c>
      <c r="AJ162" s="165">
        <v>0</v>
      </c>
      <c r="AK162" s="165">
        <v>0</v>
      </c>
      <c r="AL162" s="165">
        <v>0</v>
      </c>
      <c r="AM162" s="165">
        <v>0</v>
      </c>
      <c r="AN162" s="165">
        <v>0</v>
      </c>
      <c r="AO162" s="165">
        <v>0</v>
      </c>
      <c r="AP162" s="165">
        <v>0</v>
      </c>
      <c r="AQ162" s="165">
        <v>0</v>
      </c>
      <c r="AR162" s="165">
        <v>0</v>
      </c>
      <c r="AS162" s="165">
        <v>0</v>
      </c>
      <c r="AT162" s="165">
        <v>0</v>
      </c>
      <c r="AU162" s="165">
        <v>0</v>
      </c>
      <c r="AV162" s="165">
        <v>0</v>
      </c>
      <c r="AW162" s="165">
        <v>0</v>
      </c>
      <c r="AX162" s="165">
        <v>0</v>
      </c>
      <c r="AY162" s="175">
        <f t="shared" ref="AY162:BS162" si="655">IF(AD162 = 0, "", AD162)</f>
        <v>5</v>
      </c>
      <c r="AZ162" s="163" t="str">
        <f t="shared" si="655"/>
        <v/>
      </c>
      <c r="BA162" s="163" t="str">
        <f t="shared" si="655"/>
        <v/>
      </c>
      <c r="BB162" s="171">
        <f t="shared" si="655"/>
        <v>1</v>
      </c>
      <c r="BC162" s="165">
        <f t="shared" si="655"/>
        <v>10</v>
      </c>
      <c r="BD162" s="163" t="str">
        <f t="shared" si="655"/>
        <v/>
      </c>
      <c r="BE162" s="163" t="str">
        <f t="shared" si="655"/>
        <v/>
      </c>
      <c r="BF162" s="163" t="str">
        <f t="shared" si="655"/>
        <v/>
      </c>
      <c r="BG162" s="163" t="str">
        <f t="shared" si="655"/>
        <v/>
      </c>
      <c r="BH162" s="163" t="str">
        <f t="shared" si="655"/>
        <v/>
      </c>
      <c r="BI162" s="163" t="str">
        <f t="shared" si="655"/>
        <v/>
      </c>
      <c r="BJ162" s="163" t="str">
        <f t="shared" si="655"/>
        <v/>
      </c>
      <c r="BK162" s="163" t="str">
        <f t="shared" si="655"/>
        <v/>
      </c>
      <c r="BL162" s="163" t="str">
        <f t="shared" si="655"/>
        <v/>
      </c>
      <c r="BM162" s="163" t="str">
        <f t="shared" si="655"/>
        <v/>
      </c>
      <c r="BN162" s="163" t="str">
        <f t="shared" si="655"/>
        <v/>
      </c>
      <c r="BO162" s="163" t="str">
        <f t="shared" si="655"/>
        <v/>
      </c>
      <c r="BP162" s="163" t="str">
        <f t="shared" si="655"/>
        <v/>
      </c>
      <c r="BQ162" s="163" t="str">
        <f t="shared" si="655"/>
        <v/>
      </c>
      <c r="BR162" s="163" t="str">
        <f t="shared" si="655"/>
        <v/>
      </c>
      <c r="BS162" s="173" t="str">
        <f t="shared" si="655"/>
        <v/>
      </c>
      <c r="BT162" s="175" t="e">
        <f>$AY162*Assembly!Z$4+$AZ162*Assembly!Z$5+$BA162*Assembly!Z$6+$BB162*Assembly!Z$7+$BC162*Assembly!Z$8+$BD162*Assembly!Z$9+$BE162*Assembly!Z$10+$BF162*Assembly!Z$11+$BG162*Assembly!Z$12+$BH162*Assembly!Z$13+$BI162*Assembly!Z$14+$BJ162*Assembly!Z$15+$BK162*Assembly!Z$16+$BL162*Assembly!Z$17+$BM162*Assembly!Z$18+$BN162*Assembly!Z$19+$BO162*Assembly!Z$20+$BP162*Assembly!Z$21+$BQ162*Assembly!Z$22+$BR162*Assembly!Z$23+$BS162*Assembly!Z$24</f>
        <v>#VALUE!</v>
      </c>
      <c r="BU162" s="165" t="e">
        <f t="shared" si="3"/>
        <v>#VALUE!</v>
      </c>
      <c r="BV162" s="176" t="str">
        <f t="shared" si="619"/>
        <v>?</v>
      </c>
      <c r="BW162" s="165" t="e">
        <f>$AY162*Assembly!AD$4+$AZ162*Assembly!AD$5+$BA162*Assembly!AD$6+$BB162*Assembly!AD$7+$BC162*Assembly!AD$8+$BD162*Assembly!AD$9+$BE162*Assembly!AD$10+$BF162*Assembly!AD$11+$BG162*Assembly!AD$12+$BH162*Assembly!AD$13+$BI162*Assembly!AD$14+$BJ162*Assembly!AD$15+$BK162*Assembly!AD$16+$BL162*Assembly!AD$17+$BM162*Assembly!AD$18+$BN162*Assembly!AD$19+$BO162*Assembly!AD$20+$BP162*Assembly!AD$21+$BQ162*Assembly!AD$22+$BR162*Assembly!AD$23+$BS162*Assembly!AD$24</f>
        <v>#VALUE!</v>
      </c>
      <c r="BX162" s="180" t="e">
        <f t="shared" si="4"/>
        <v>#VALUE!</v>
      </c>
      <c r="BY162" s="181" t="e">
        <f t="shared" si="5"/>
        <v>#VALUE!</v>
      </c>
      <c r="BZ162" s="182" t="e">
        <f t="shared" si="6"/>
        <v>#VALUE!</v>
      </c>
      <c r="CA162" s="181" t="e">
        <f t="shared" si="7"/>
        <v>#VALUE!</v>
      </c>
      <c r="CB162" s="165" t="e">
        <f>$AY162*Assembly!Y$4+$AZ162*Assembly!Y$5+$BA162*Assembly!Y$6+$BB162*Assembly!Y$7+$BC162*Assembly!Y$8+$BD162*Assembly!Y$9+$BE162*Assembly!Y$10+$BF162*Assembly!Y$11+$BG162*Assembly!Y$12+$BH162*Assembly!Y$13+$BI162*Assembly!Y$14+$BJ162*Assembly!Y$15+$BK162*Assembly!Y$16+$BL162*Assembly!Y$17+$BM162*Assembly!Y$18+$BN162*Assembly!Y$19+$BO162*Assembly!Y$20+$BP162*Assembly!Y$21+$BQ162*Assembly!Y$22+$BR162*Assembly!Y$23+$BS162*Assembly!Y$24</f>
        <v>#VALUE!</v>
      </c>
      <c r="CC162" s="165" t="e">
        <f t="shared" si="8"/>
        <v>#VALUE!</v>
      </c>
      <c r="CD162" s="136" t="e">
        <f t="shared" si="9"/>
        <v>#VALUE!</v>
      </c>
      <c r="CE162" s="184" t="e">
        <f>$AY162*Assembly!AC$4+$AZ162*Assembly!AC$5+$BA162*Assembly!AC$6+$BB162*Assembly!AC$7+$BC162*Assembly!AC$8+$BD162*Assembly!AC$9+$BE162*Assembly!AC$10+$BF162*Assembly!AC$11+$BG162*Assembly!AC$12+$BH162*Assembly!AC$13+$BI162*Assembly!AC$14+$BJ162*Assembly!AC$15+$BK162*Assembly!AC$16+$BL162*Assembly!AC$17+$BM162*Assembly!AC$18+$BN162*Assembly!AC$19+$BO162*Assembly!AC$20+$BP162*Assembly!AC$21+$BQ162*Assembly!AC$22+$BR162*Assembly!AC$23+$BS162*Assembly!AC$24</f>
        <v>#VALUE!</v>
      </c>
      <c r="CF162" s="153" t="e">
        <f>$AY162*Assembly!M$4+$AZ162*Assembly!M$5+$BA162*Assembly!M$6+$BB162*Assembly!M$7+$BC162*Assembly!M$8+$BD162*Assembly!M$9+$BE162*Assembly!M$10+$BF162*Assembly!M$11+$BG162*Assembly!M$12+$BH162*Assembly!M$13+$BI162*Assembly!M$14+$BJ162*Assembly!M$15+$BK162*Assembly!M$16+$BL162*Assembly!M$17+$BM162*Assembly!M$18+$BN162*Assembly!M$19+$BO162*Assembly!M$20+$BP162*Assembly!M$21+$BQ162*Assembly!M$22+$BR162*Assembly!M$23+$BS162*Assembly!M$24</f>
        <v>#VALUE!</v>
      </c>
      <c r="CG162" s="153" t="e">
        <f>$AY162*Assembly!N$4+$AZ162*Assembly!N$5+$BA162*Assembly!N$6+$BB162*Assembly!N$7+$BC162*Assembly!N$8+$BD162*Assembly!N$9+$BE162*Assembly!N$10+$BF162*Assembly!N$11+$BG162*Assembly!N$12+$BH162*Assembly!N$13+$BI162*Assembly!N$14+$BJ162*Assembly!N$15+$BK162*Assembly!N$16+$BL162*Assembly!N$17+$BM162*Assembly!N$18+$BN162*Assembly!N$19+$BO162*Assembly!N$20+$BP162*Assembly!N$21+$BQ162*Assembly!N$22+$BR162*Assembly!N$23+$BS162*Assembly!N$24</f>
        <v>#VALUE!</v>
      </c>
      <c r="CH162" s="153" t="e">
        <f>$AY162*Assembly!O$4+$AZ162*Assembly!O$5+$BA162*Assembly!O$6+$BB162*Assembly!O$7+$BC162*Assembly!O$8+$BD162*Assembly!O$9+$BE162*Assembly!O$10+$BF162*Assembly!O$11+$BG162*Assembly!O$12+$BH162*Assembly!O$13+$BI162*Assembly!O$14+$BJ162*Assembly!O$15+$BK162*Assembly!O$16+$BL162*Assembly!O$17+$BM162*Assembly!O$18+$BN162*Assembly!O$19+$BO162*Assembly!O$20+$BP162*Assembly!O$21+$BQ162*Assembly!O$22+$BR162*Assembly!O$23+$BS162*Assembly!O$24</f>
        <v>#VALUE!</v>
      </c>
      <c r="CI162" s="142" t="e">
        <f>$AY162*Assembly!P$4+$AZ162*Assembly!P$5+$BA162*Assembly!P$6+$BB162*Assembly!P$7+$BC162*Assembly!P$8+$BD162*Assembly!P$9+$BE162*Assembly!P$10+$BF162*Assembly!P$11+$BG162*Assembly!P$12+$BH162*Assembly!P$13+$BI162*Assembly!P$14+$BJ162*Assembly!P$15+$BK162*Assembly!P$16+$BL162*Assembly!P$17+$BM162*Assembly!P$18+$BN162*Assembly!P$19+$BO162*Assembly!P$20+$BP162*Assembly!P$21+$BQ162*Assembly!P$22+$BR162*Assembly!P$23+$BS162*Assembly!P$24</f>
        <v>#VALUE!</v>
      </c>
      <c r="CJ162" s="142" t="e">
        <f>$AY162*Assembly!Q$4+$AZ162*Assembly!Q$5+$BA162*Assembly!Q$6+$BB162*Assembly!Q$7+$BC162*Assembly!Q$8+$BD162*Assembly!Q$9+$BE162*Assembly!Q$10+$BF162*Assembly!Q$11+$BG162*Assembly!Q$12+$BH162*Assembly!Q$13+$BI162*Assembly!Q$14+$BJ162*Assembly!Q$15+$BK162*Assembly!Q$16+$BL162*Assembly!Q$17+$BM162*Assembly!Q$18+$BN162*Assembly!Q$19+$BO162*Assembly!Q$20+$BP162*Assembly!Q$21+$BQ162*Assembly!Q$22+$BR162*Assembly!Q$23+$BS162*Assembly!Q$24</f>
        <v>#VALUE!</v>
      </c>
      <c r="CK162" s="153" t="e">
        <f>$AY162*Assembly!R$4+$AZ162*Assembly!R$5+$BA162*Assembly!R$6+$BB162*Assembly!R$7+$BC162*Assembly!R$8+$BD162*Assembly!R$9+$BE162*Assembly!R$10+$BF162*Assembly!R$11+$BG162*Assembly!R$12+$BH162*Assembly!R$13+$BI162*Assembly!R$14+$BJ162*Assembly!R$15+$BK162*Assembly!R$16+$BL162*Assembly!R$17+$BM162*Assembly!R$18+$BN162*Assembly!R$19+$BO162*Assembly!R$20+$BP162*Assembly!R$21+$BQ162*Assembly!R$22+$BR162*Assembly!R$23+$BS162*Assembly!R$24</f>
        <v>#VALUE!</v>
      </c>
      <c r="CL162" s="142" t="e">
        <f>$AY162*Assembly!S$4+$AZ162*Assembly!S$5+$BA162*Assembly!S$6+$BB162*Assembly!S$7+$BC162*Assembly!S$8+$BD162*Assembly!S$9+$BE162*Assembly!S$10+$BF162*Assembly!S$11+$BG162*Assembly!S$12+$BH162*Assembly!S$13+$BI162*Assembly!S$14+$BJ162*Assembly!S$15+$BK162*Assembly!S$16+$BL162*Assembly!S$17+$BM162*Assembly!S$18+$BN162*Assembly!S$19+$BO162*Assembly!S$20+$BP162*Assembly!S$21+$BQ162*Assembly!S$22+$BR162*Assembly!S$23+$BS162*Assembly!S$24</f>
        <v>#VALUE!</v>
      </c>
      <c r="CM162" s="142" t="e">
        <f>$AY162*Assembly!T$4+$AZ162*Assembly!T$5+$BA162*Assembly!T$6+$BB162*Assembly!T$7+$BC162*Assembly!T$8+$BD162*Assembly!T$9+$BE162*Assembly!T$10+$BF162*Assembly!T$11+$BG162*Assembly!T$12+$BH162*Assembly!T$13+$BI162*Assembly!T$14+$BJ162*Assembly!T$15+$BK162*Assembly!T$16+$BL162*Assembly!T$17+$BM162*Assembly!T$18+$BN162*Assembly!T$19+$BO162*Assembly!T$20+$BP162*Assembly!T$21+$BQ162*Assembly!T$22+$BR162*Assembly!T$23+$BS162*Assembly!T$24</f>
        <v>#VALUE!</v>
      </c>
      <c r="CN162" s="142" t="e">
        <f>$AY162*Assembly!U$4+$AZ162*Assembly!U$5+$BA162*Assembly!U$6+$BB162*Assembly!U$7+$BC162*Assembly!U$8+$BD162*Assembly!U$9+$BE162*Assembly!U$10+$BF162*Assembly!U$11+$BG162*Assembly!U$12+$BH162*Assembly!U$13+$BI162*Assembly!U$14+$BJ162*Assembly!U$15+$BK162*Assembly!U$16+$BL162*Assembly!U$17+$BM162*Assembly!U$18+$BN162*Assembly!U$19+$BO162*Assembly!U$20+$BP162*Assembly!U$21+$BQ162*Assembly!U$22+$BR162*Assembly!U$23+$BS162*Assembly!U$24</f>
        <v>#VALUE!</v>
      </c>
      <c r="CO162" s="153" t="e">
        <f>$AY162*Assembly!V$4+$AZ162*Assembly!V$5+$BA162*Assembly!V$6+$BB162*Assembly!V$7+$BC162*Assembly!V$8+$BD162*Assembly!V$9+$BE162*Assembly!V$10+$BF162*Assembly!V$11+$BG162*Assembly!V$12+$BH162*Assembly!V$13+$BI162*Assembly!V$14+$BJ162*Assembly!V$15+$BK162*Assembly!V$16+$BL162*Assembly!V$17+$BM162*Assembly!V$18+$BN162*Assembly!V$19+$BO162*Assembly!V$20+$BP162*Assembly!V$21+$BQ162*Assembly!V$22+$BR162*Assembly!V$23+$BS162*Assembly!V$24</f>
        <v>#VALUE!</v>
      </c>
      <c r="CP162" s="153" t="e">
        <f>CF162*Refining!$F$3</f>
        <v>#VALUE!</v>
      </c>
      <c r="CQ162" s="153" t="e">
        <f>CG162*Refining!$F$4</f>
        <v>#VALUE!</v>
      </c>
      <c r="CR162" s="153" t="e">
        <f>CH162*Refining!$F$5</f>
        <v>#VALUE!</v>
      </c>
      <c r="CS162" s="153" t="e">
        <f>CI162*Refining!$F$6</f>
        <v>#VALUE!</v>
      </c>
      <c r="CT162" s="153" t="e">
        <f>CJ162*Refining!$F$7</f>
        <v>#VALUE!</v>
      </c>
      <c r="CU162" s="153" t="e">
        <f>CK162*Refining!$F$8</f>
        <v>#VALUE!</v>
      </c>
      <c r="CV162" s="153" t="e">
        <f>CL162*Refining!$F$9</f>
        <v>#VALUE!</v>
      </c>
      <c r="CW162" s="153" t="e">
        <f>CM162*Refining!$F$10</f>
        <v>#VALUE!</v>
      </c>
      <c r="CX162" s="153" t="e">
        <f>CN162*Refining!$F$11</f>
        <v>#VALUE!</v>
      </c>
      <c r="CY162" s="153" t="e">
        <f>CO162*Refining!$F$12</f>
        <v>#VALUE!</v>
      </c>
      <c r="CZ162" s="190" t="e">
        <f t="shared" ref="CZ162:DS162" si="656">IF(CF162 = 0, "", CF162)</f>
        <v>#VALUE!</v>
      </c>
      <c r="DA162" s="191" t="e">
        <f t="shared" si="656"/>
        <v>#VALUE!</v>
      </c>
      <c r="DB162" s="191" t="e">
        <f t="shared" si="656"/>
        <v>#VALUE!</v>
      </c>
      <c r="DC162" s="191" t="e">
        <f t="shared" si="656"/>
        <v>#VALUE!</v>
      </c>
      <c r="DD162" s="193" t="e">
        <f t="shared" si="656"/>
        <v>#VALUE!</v>
      </c>
      <c r="DE162" s="191" t="e">
        <f t="shared" si="656"/>
        <v>#VALUE!</v>
      </c>
      <c r="DF162" s="193" t="e">
        <f t="shared" si="656"/>
        <v>#VALUE!</v>
      </c>
      <c r="DG162" s="193" t="e">
        <f t="shared" si="656"/>
        <v>#VALUE!</v>
      </c>
      <c r="DH162" s="191" t="e">
        <f t="shared" si="656"/>
        <v>#VALUE!</v>
      </c>
      <c r="DI162" s="195" t="e">
        <f t="shared" si="656"/>
        <v>#VALUE!</v>
      </c>
      <c r="DJ162" s="190" t="e">
        <f t="shared" si="656"/>
        <v>#VALUE!</v>
      </c>
      <c r="DK162" s="191" t="e">
        <f t="shared" si="656"/>
        <v>#VALUE!</v>
      </c>
      <c r="DL162" s="191" t="e">
        <f t="shared" si="656"/>
        <v>#VALUE!</v>
      </c>
      <c r="DM162" s="191" t="e">
        <f t="shared" si="656"/>
        <v>#VALUE!</v>
      </c>
      <c r="DN162" s="193" t="e">
        <f t="shared" si="656"/>
        <v>#VALUE!</v>
      </c>
      <c r="DO162" s="191" t="e">
        <f t="shared" si="656"/>
        <v>#VALUE!</v>
      </c>
      <c r="DP162" s="191" t="e">
        <f t="shared" si="656"/>
        <v>#VALUE!</v>
      </c>
      <c r="DQ162" s="191" t="e">
        <f t="shared" si="656"/>
        <v>#VALUE!</v>
      </c>
      <c r="DR162" s="191" t="e">
        <f t="shared" si="656"/>
        <v>#VALUE!</v>
      </c>
      <c r="DS162" s="195" t="e">
        <f t="shared" si="656"/>
        <v>#VALUE!</v>
      </c>
      <c r="DT162" s="190" t="e">
        <f t="shared" si="11"/>
        <v>#VALUE!</v>
      </c>
      <c r="DU162" s="197" t="e">
        <f t="shared" si="12"/>
        <v>#VALUE!</v>
      </c>
      <c r="DV162" s="165" t="e">
        <f>CZ162*'Ores &amp; Ingots'!$C$3+DA162*'Ores &amp; Ingots'!$C$4+DB162*'Ores &amp; Ingots'!$C$5+DC162*'Ores &amp; Ingots'!$C$6+DD162*'Ores &amp; Ingots'!$C$7+DE162*'Ores &amp; Ingots'!$C$8+DF162*'Ores &amp; Ingots'!$C$9+DG162*'Ores &amp; Ingots'!$C$10+DH162*'Ores &amp; Ingots'!$C$11+DI162*'Ores &amp; Ingots'!$C$12</f>
        <v>#VALUE!</v>
      </c>
      <c r="DW162" s="165" t="e">
        <f>DJ162*'Ores &amp; Ingots'!$B$3+DK162*'Ores &amp; Ingots'!$B$4+DL162*'Ores &amp; Ingots'!$B$5+DM162*'Ores &amp; Ingots'!$B$6+DN162*'Ores &amp; Ingots'!$B$7+DO162*'Ores &amp; Ingots'!$B$8+DP162*'Ores &amp; Ingots'!$B$9+DQ162*'Ores &amp; Ingots'!$B$10+DR162*'Ores &amp; Ingots'!$B$11+DS162*'Ores &amp; Ingots'!$B$12</f>
        <v>#VALUE!</v>
      </c>
      <c r="DX162" s="197" t="e">
        <f>CZ162*Refining!$G$3+DA162*Refining!$G$4+DB162*Refining!$G$5+DC162*Refining!$G$6+DD162*Refining!$G$7+DE162*Refining!$G$8+DF162*Refining!$G$9+DG162*Refining!$G$10+DH162*Refining!$G$11+DI162*Refining!$G$12</f>
        <v>#VALUE!</v>
      </c>
      <c r="DY162" s="197" t="e">
        <f t="shared" si="13"/>
        <v>#VALUE!</v>
      </c>
      <c r="DZ162" s="199" t="e">
        <f t="shared" si="14"/>
        <v>#VALUE!</v>
      </c>
      <c r="EA162" s="190" t="e">
        <f t="shared" si="15"/>
        <v>#VALUE!</v>
      </c>
      <c r="EB162" s="200" t="e">
        <f t="shared" ref="EB162:EC162" si="657">EA162/60</f>
        <v>#VALUE!</v>
      </c>
      <c r="EC162" s="200" t="e">
        <f t="shared" si="657"/>
        <v>#VALUE!</v>
      </c>
      <c r="ED162" s="190" t="e">
        <f t="shared" si="17"/>
        <v>#VALUE!</v>
      </c>
      <c r="EE162" s="200" t="e">
        <f t="shared" ref="EE162:EF162" si="658">ED162/1000</f>
        <v>#VALUE!</v>
      </c>
      <c r="EF162" s="201" t="e">
        <f t="shared" si="658"/>
        <v>#VALUE!</v>
      </c>
      <c r="EG162" s="136" t="e">
        <f t="shared" si="19"/>
        <v>#VALUE!</v>
      </c>
      <c r="EH162" s="138" t="e">
        <f t="shared" si="20"/>
        <v>#VALUE!</v>
      </c>
      <c r="EI162" s="133" t="s">
        <v>28</v>
      </c>
    </row>
    <row r="163" spans="1:139" ht="12.75" x14ac:dyDescent="0.2">
      <c r="A163" s="864"/>
      <c r="B163" s="135" t="s">
        <v>372</v>
      </c>
      <c r="C163" s="137" t="s">
        <v>156</v>
      </c>
      <c r="D163" s="137">
        <v>5</v>
      </c>
      <c r="E163" s="137">
        <v>3</v>
      </c>
      <c r="F163" s="137">
        <v>5</v>
      </c>
      <c r="G163" s="202">
        <f t="shared" si="0"/>
        <v>1171.875</v>
      </c>
      <c r="H163" s="203">
        <v>30</v>
      </c>
      <c r="I163" s="203">
        <v>30</v>
      </c>
      <c r="J163" s="204">
        <f>H163/Main!$D$9</f>
        <v>6</v>
      </c>
      <c r="K163" s="204">
        <f>I163/Main!$D$10</f>
        <v>15</v>
      </c>
      <c r="L163" s="204">
        <f t="shared" si="1"/>
        <v>2.5</v>
      </c>
      <c r="M163" s="204">
        <v>0.3</v>
      </c>
      <c r="N163" s="205"/>
      <c r="O163" s="296"/>
      <c r="P163" s="207"/>
      <c r="Q163" s="208"/>
      <c r="R163" s="207"/>
      <c r="S163" s="209"/>
      <c r="T163" s="209"/>
      <c r="U163" s="208">
        <v>50000</v>
      </c>
      <c r="V163" s="207"/>
      <c r="W163" s="401"/>
      <c r="X163" s="209"/>
      <c r="Y163" s="207"/>
      <c r="Z163" s="207"/>
      <c r="AA163" s="207"/>
      <c r="AB163" s="207"/>
      <c r="AC163" s="402" t="s">
        <v>220</v>
      </c>
      <c r="AD163" s="165">
        <v>120</v>
      </c>
      <c r="AE163" s="165">
        <v>0</v>
      </c>
      <c r="AF163" s="165">
        <v>0</v>
      </c>
      <c r="AG163" s="171">
        <v>60</v>
      </c>
      <c r="AH163" s="165">
        <v>400</v>
      </c>
      <c r="AI163" s="165">
        <v>0</v>
      </c>
      <c r="AJ163" s="165">
        <v>0</v>
      </c>
      <c r="AK163" s="165">
        <v>0</v>
      </c>
      <c r="AL163" s="165">
        <v>0</v>
      </c>
      <c r="AM163" s="165">
        <v>0</v>
      </c>
      <c r="AN163" s="165">
        <v>0</v>
      </c>
      <c r="AO163" s="165">
        <v>0</v>
      </c>
      <c r="AP163" s="165">
        <v>0</v>
      </c>
      <c r="AQ163" s="165">
        <v>0</v>
      </c>
      <c r="AR163" s="165">
        <v>0</v>
      </c>
      <c r="AS163" s="165">
        <v>0</v>
      </c>
      <c r="AT163" s="165">
        <v>0</v>
      </c>
      <c r="AU163" s="165">
        <v>0</v>
      </c>
      <c r="AV163" s="165">
        <v>0</v>
      </c>
      <c r="AW163" s="165">
        <v>0</v>
      </c>
      <c r="AX163" s="165">
        <v>0</v>
      </c>
      <c r="AY163" s="175">
        <f t="shared" ref="AY163:BS163" si="659">IF(AD163 = 0, "", AD163)</f>
        <v>120</v>
      </c>
      <c r="AZ163" s="163" t="str">
        <f t="shared" si="659"/>
        <v/>
      </c>
      <c r="BA163" s="163" t="str">
        <f t="shared" si="659"/>
        <v/>
      </c>
      <c r="BB163" s="171">
        <f t="shared" si="659"/>
        <v>60</v>
      </c>
      <c r="BC163" s="165">
        <f t="shared" si="659"/>
        <v>400</v>
      </c>
      <c r="BD163" s="163" t="str">
        <f t="shared" si="659"/>
        <v/>
      </c>
      <c r="BE163" s="163" t="str">
        <f t="shared" si="659"/>
        <v/>
      </c>
      <c r="BF163" s="163" t="str">
        <f t="shared" si="659"/>
        <v/>
      </c>
      <c r="BG163" s="163" t="str">
        <f t="shared" si="659"/>
        <v/>
      </c>
      <c r="BH163" s="163" t="str">
        <f t="shared" si="659"/>
        <v/>
      </c>
      <c r="BI163" s="163" t="str">
        <f t="shared" si="659"/>
        <v/>
      </c>
      <c r="BJ163" s="163" t="str">
        <f t="shared" si="659"/>
        <v/>
      </c>
      <c r="BK163" s="163" t="str">
        <f t="shared" si="659"/>
        <v/>
      </c>
      <c r="BL163" s="163" t="str">
        <f t="shared" si="659"/>
        <v/>
      </c>
      <c r="BM163" s="163" t="str">
        <f t="shared" si="659"/>
        <v/>
      </c>
      <c r="BN163" s="163" t="str">
        <f t="shared" si="659"/>
        <v/>
      </c>
      <c r="BO163" s="163" t="str">
        <f t="shared" si="659"/>
        <v/>
      </c>
      <c r="BP163" s="163" t="str">
        <f t="shared" si="659"/>
        <v/>
      </c>
      <c r="BQ163" s="163" t="str">
        <f t="shared" si="659"/>
        <v/>
      </c>
      <c r="BR163" s="163" t="str">
        <f t="shared" si="659"/>
        <v/>
      </c>
      <c r="BS163" s="173" t="str">
        <f t="shared" si="659"/>
        <v/>
      </c>
      <c r="BT163" s="175" t="e">
        <f>$AY163*Assembly!Z$4+$AZ163*Assembly!Z$5+$BA163*Assembly!Z$6+$BB163*Assembly!Z$7+$BC163*Assembly!Z$8+$BD163*Assembly!Z$9+$BE163*Assembly!Z$10+$BF163*Assembly!Z$11+$BG163*Assembly!Z$12+$BH163*Assembly!Z$13+$BI163*Assembly!Z$14+$BJ163*Assembly!Z$15+$BK163*Assembly!Z$16+$BL163*Assembly!Z$17+$BM163*Assembly!Z$18+$BN163*Assembly!Z$19+$BO163*Assembly!Z$20+$BP163*Assembly!Z$21+$BQ163*Assembly!Z$22+$BR163*Assembly!Z$23+$BS163*Assembly!Z$24</f>
        <v>#VALUE!</v>
      </c>
      <c r="BU163" s="165" t="e">
        <f t="shared" si="3"/>
        <v>#VALUE!</v>
      </c>
      <c r="BV163" s="176" t="e">
        <f t="shared" si="619"/>
        <v>#VALUE!</v>
      </c>
      <c r="BW163" s="165" t="e">
        <f>$AY163*Assembly!AD$4+$AZ163*Assembly!AD$5+$BA163*Assembly!AD$6+$BB163*Assembly!AD$7+$BC163*Assembly!AD$8+$BD163*Assembly!AD$9+$BE163*Assembly!AD$10+$BF163*Assembly!AD$11+$BG163*Assembly!AD$12+$BH163*Assembly!AD$13+$BI163*Assembly!AD$14+$BJ163*Assembly!AD$15+$BK163*Assembly!AD$16+$BL163*Assembly!AD$17+$BM163*Assembly!AD$18+$BN163*Assembly!AD$19+$BO163*Assembly!AD$20+$BP163*Assembly!AD$21+$BQ163*Assembly!AD$22+$BR163*Assembly!AD$23+$BS163*Assembly!AD$24</f>
        <v>#VALUE!</v>
      </c>
      <c r="BX163" s="180" t="e">
        <f t="shared" si="4"/>
        <v>#VALUE!</v>
      </c>
      <c r="BY163" s="181" t="e">
        <f t="shared" si="5"/>
        <v>#VALUE!</v>
      </c>
      <c r="BZ163" s="182" t="e">
        <f t="shared" si="6"/>
        <v>#VALUE!</v>
      </c>
      <c r="CA163" s="181" t="e">
        <f t="shared" si="7"/>
        <v>#VALUE!</v>
      </c>
      <c r="CB163" s="165" t="e">
        <f>$AY163*Assembly!Y$4+$AZ163*Assembly!Y$5+$BA163*Assembly!Y$6+$BB163*Assembly!Y$7+$BC163*Assembly!Y$8+$BD163*Assembly!Y$9+$BE163*Assembly!Y$10+$BF163*Assembly!Y$11+$BG163*Assembly!Y$12+$BH163*Assembly!Y$13+$BI163*Assembly!Y$14+$BJ163*Assembly!Y$15+$BK163*Assembly!Y$16+$BL163*Assembly!Y$17+$BM163*Assembly!Y$18+$BN163*Assembly!Y$19+$BO163*Assembly!Y$20+$BP163*Assembly!Y$21+$BQ163*Assembly!Y$22+$BR163*Assembly!Y$23+$BS163*Assembly!Y$24</f>
        <v>#VALUE!</v>
      </c>
      <c r="CC163" s="165" t="e">
        <f t="shared" si="8"/>
        <v>#VALUE!</v>
      </c>
      <c r="CD163" s="136" t="e">
        <f t="shared" si="9"/>
        <v>#VALUE!</v>
      </c>
      <c r="CE163" s="184" t="e">
        <f>$AY163*Assembly!AC$4+$AZ163*Assembly!AC$5+$BA163*Assembly!AC$6+$BB163*Assembly!AC$7+$BC163*Assembly!AC$8+$BD163*Assembly!AC$9+$BE163*Assembly!AC$10+$BF163*Assembly!AC$11+$BG163*Assembly!AC$12+$BH163*Assembly!AC$13+$BI163*Assembly!AC$14+$BJ163*Assembly!AC$15+$BK163*Assembly!AC$16+$BL163*Assembly!AC$17+$BM163*Assembly!AC$18+$BN163*Assembly!AC$19+$BO163*Assembly!AC$20+$BP163*Assembly!AC$21+$BQ163*Assembly!AC$22+$BR163*Assembly!AC$23+$BS163*Assembly!AC$24</f>
        <v>#VALUE!</v>
      </c>
      <c r="CF163" s="208" t="e">
        <f>$AY163*Assembly!M$4+$AZ163*Assembly!M$5+$BA163*Assembly!M$6+$BB163*Assembly!M$7+$BC163*Assembly!M$8+$BD163*Assembly!M$9+$BE163*Assembly!M$10+$BF163*Assembly!M$11+$BG163*Assembly!M$12+$BH163*Assembly!M$13+$BI163*Assembly!M$14+$BJ163*Assembly!M$15+$BK163*Assembly!M$16+$BL163*Assembly!M$17+$BM163*Assembly!M$18+$BN163*Assembly!M$19+$BO163*Assembly!M$20+$BP163*Assembly!M$21+$BQ163*Assembly!M$22+$BR163*Assembly!M$23+$BS163*Assembly!M$24</f>
        <v>#VALUE!</v>
      </c>
      <c r="CG163" s="208" t="e">
        <f>$AY163*Assembly!N$4+$AZ163*Assembly!N$5+$BA163*Assembly!N$6+$BB163*Assembly!N$7+$BC163*Assembly!N$8+$BD163*Assembly!N$9+$BE163*Assembly!N$10+$BF163*Assembly!N$11+$BG163*Assembly!N$12+$BH163*Assembly!N$13+$BI163*Assembly!N$14+$BJ163*Assembly!N$15+$BK163*Assembly!N$16+$BL163*Assembly!N$17+$BM163*Assembly!N$18+$BN163*Assembly!N$19+$BO163*Assembly!N$20+$BP163*Assembly!N$21+$BQ163*Assembly!N$22+$BR163*Assembly!N$23+$BS163*Assembly!N$24</f>
        <v>#VALUE!</v>
      </c>
      <c r="CH163" s="208" t="e">
        <f>$AY163*Assembly!O$4+$AZ163*Assembly!O$5+$BA163*Assembly!O$6+$BB163*Assembly!O$7+$BC163*Assembly!O$8+$BD163*Assembly!O$9+$BE163*Assembly!O$10+$BF163*Assembly!O$11+$BG163*Assembly!O$12+$BH163*Assembly!O$13+$BI163*Assembly!O$14+$BJ163*Assembly!O$15+$BK163*Assembly!O$16+$BL163*Assembly!O$17+$BM163*Assembly!O$18+$BN163*Assembly!O$19+$BO163*Assembly!O$20+$BP163*Assembly!O$21+$BQ163*Assembly!O$22+$BR163*Assembly!O$23+$BS163*Assembly!O$24</f>
        <v>#VALUE!</v>
      </c>
      <c r="CI163" s="203" t="e">
        <f>$AY163*Assembly!P$4+$AZ163*Assembly!P$5+$BA163*Assembly!P$6+$BB163*Assembly!P$7+$BC163*Assembly!P$8+$BD163*Assembly!P$9+$BE163*Assembly!P$10+$BF163*Assembly!P$11+$BG163*Assembly!P$12+$BH163*Assembly!P$13+$BI163*Assembly!P$14+$BJ163*Assembly!P$15+$BK163*Assembly!P$16+$BL163*Assembly!P$17+$BM163*Assembly!P$18+$BN163*Assembly!P$19+$BO163*Assembly!P$20+$BP163*Assembly!P$21+$BQ163*Assembly!P$22+$BR163*Assembly!P$23+$BS163*Assembly!P$24</f>
        <v>#VALUE!</v>
      </c>
      <c r="CJ163" s="203" t="e">
        <f>$AY163*Assembly!Q$4+$AZ163*Assembly!Q$5+$BA163*Assembly!Q$6+$BB163*Assembly!Q$7+$BC163*Assembly!Q$8+$BD163*Assembly!Q$9+$BE163*Assembly!Q$10+$BF163*Assembly!Q$11+$BG163*Assembly!Q$12+$BH163*Assembly!Q$13+$BI163*Assembly!Q$14+$BJ163*Assembly!Q$15+$BK163*Assembly!Q$16+$BL163*Assembly!Q$17+$BM163*Assembly!Q$18+$BN163*Assembly!Q$19+$BO163*Assembly!Q$20+$BP163*Assembly!Q$21+$BQ163*Assembly!Q$22+$BR163*Assembly!Q$23+$BS163*Assembly!Q$24</f>
        <v>#VALUE!</v>
      </c>
      <c r="CK163" s="208" t="e">
        <f>$AY163*Assembly!R$4+$AZ163*Assembly!R$5+$BA163*Assembly!R$6+$BB163*Assembly!R$7+$BC163*Assembly!R$8+$BD163*Assembly!R$9+$BE163*Assembly!R$10+$BF163*Assembly!R$11+$BG163*Assembly!R$12+$BH163*Assembly!R$13+$BI163*Assembly!R$14+$BJ163*Assembly!R$15+$BK163*Assembly!R$16+$BL163*Assembly!R$17+$BM163*Assembly!R$18+$BN163*Assembly!R$19+$BO163*Assembly!R$20+$BP163*Assembly!R$21+$BQ163*Assembly!R$22+$BR163*Assembly!R$23+$BS163*Assembly!R$24</f>
        <v>#VALUE!</v>
      </c>
      <c r="CL163" s="203" t="e">
        <f>$AY163*Assembly!S$4+$AZ163*Assembly!S$5+$BA163*Assembly!S$6+$BB163*Assembly!S$7+$BC163*Assembly!S$8+$BD163*Assembly!S$9+$BE163*Assembly!S$10+$BF163*Assembly!S$11+$BG163*Assembly!S$12+$BH163*Assembly!S$13+$BI163*Assembly!S$14+$BJ163*Assembly!S$15+$BK163*Assembly!S$16+$BL163*Assembly!S$17+$BM163*Assembly!S$18+$BN163*Assembly!S$19+$BO163*Assembly!S$20+$BP163*Assembly!S$21+$BQ163*Assembly!S$22+$BR163*Assembly!S$23+$BS163*Assembly!S$24</f>
        <v>#VALUE!</v>
      </c>
      <c r="CM163" s="203" t="e">
        <f>$AY163*Assembly!T$4+$AZ163*Assembly!T$5+$BA163*Assembly!T$6+$BB163*Assembly!T$7+$BC163*Assembly!T$8+$BD163*Assembly!T$9+$BE163*Assembly!T$10+$BF163*Assembly!T$11+$BG163*Assembly!T$12+$BH163*Assembly!T$13+$BI163*Assembly!T$14+$BJ163*Assembly!T$15+$BK163*Assembly!T$16+$BL163*Assembly!T$17+$BM163*Assembly!T$18+$BN163*Assembly!T$19+$BO163*Assembly!T$20+$BP163*Assembly!T$21+$BQ163*Assembly!T$22+$BR163*Assembly!T$23+$BS163*Assembly!T$24</f>
        <v>#VALUE!</v>
      </c>
      <c r="CN163" s="203" t="e">
        <f>$AY163*Assembly!U$4+$AZ163*Assembly!U$5+$BA163*Assembly!U$6+$BB163*Assembly!U$7+$BC163*Assembly!U$8+$BD163*Assembly!U$9+$BE163*Assembly!U$10+$BF163*Assembly!U$11+$BG163*Assembly!U$12+$BH163*Assembly!U$13+$BI163*Assembly!U$14+$BJ163*Assembly!U$15+$BK163*Assembly!U$16+$BL163*Assembly!U$17+$BM163*Assembly!U$18+$BN163*Assembly!U$19+$BO163*Assembly!U$20+$BP163*Assembly!U$21+$BQ163*Assembly!U$22+$BR163*Assembly!U$23+$BS163*Assembly!U$24</f>
        <v>#VALUE!</v>
      </c>
      <c r="CO163" s="208" t="e">
        <f>$AY163*Assembly!V$4+$AZ163*Assembly!V$5+$BA163*Assembly!V$6+$BB163*Assembly!V$7+$BC163*Assembly!V$8+$BD163*Assembly!V$9+$BE163*Assembly!V$10+$BF163*Assembly!V$11+$BG163*Assembly!V$12+$BH163*Assembly!V$13+$BI163*Assembly!V$14+$BJ163*Assembly!V$15+$BK163*Assembly!V$16+$BL163*Assembly!V$17+$BM163*Assembly!V$18+$BN163*Assembly!V$19+$BO163*Assembly!V$20+$BP163*Assembly!V$21+$BQ163*Assembly!V$22+$BR163*Assembly!V$23+$BS163*Assembly!V$24</f>
        <v>#VALUE!</v>
      </c>
      <c r="CP163" s="208" t="e">
        <f>CF163*Refining!$F$3</f>
        <v>#VALUE!</v>
      </c>
      <c r="CQ163" s="208" t="e">
        <f>CG163*Refining!$F$4</f>
        <v>#VALUE!</v>
      </c>
      <c r="CR163" s="208" t="e">
        <f>CH163*Refining!$F$5</f>
        <v>#VALUE!</v>
      </c>
      <c r="CS163" s="208" t="e">
        <f>CI163*Refining!$F$6</f>
        <v>#VALUE!</v>
      </c>
      <c r="CT163" s="208" t="e">
        <f>CJ163*Refining!$F$7</f>
        <v>#VALUE!</v>
      </c>
      <c r="CU163" s="208" t="e">
        <f>CK163*Refining!$F$8</f>
        <v>#VALUE!</v>
      </c>
      <c r="CV163" s="208" t="e">
        <f>CL163*Refining!$F$9</f>
        <v>#VALUE!</v>
      </c>
      <c r="CW163" s="208" t="e">
        <f>CM163*Refining!$F$10</f>
        <v>#VALUE!</v>
      </c>
      <c r="CX163" s="208" t="e">
        <f>CN163*Refining!$F$11</f>
        <v>#VALUE!</v>
      </c>
      <c r="CY163" s="208" t="e">
        <f>CO163*Refining!$F$12</f>
        <v>#VALUE!</v>
      </c>
      <c r="CZ163" s="190" t="e">
        <f t="shared" ref="CZ163:DS163" si="660">IF(CF163 = 0, "", CF163)</f>
        <v>#VALUE!</v>
      </c>
      <c r="DA163" s="191" t="e">
        <f t="shared" si="660"/>
        <v>#VALUE!</v>
      </c>
      <c r="DB163" s="191" t="e">
        <f t="shared" si="660"/>
        <v>#VALUE!</v>
      </c>
      <c r="DC163" s="191" t="e">
        <f t="shared" si="660"/>
        <v>#VALUE!</v>
      </c>
      <c r="DD163" s="193" t="e">
        <f t="shared" si="660"/>
        <v>#VALUE!</v>
      </c>
      <c r="DE163" s="191" t="e">
        <f t="shared" si="660"/>
        <v>#VALUE!</v>
      </c>
      <c r="DF163" s="193" t="e">
        <f t="shared" si="660"/>
        <v>#VALUE!</v>
      </c>
      <c r="DG163" s="193" t="e">
        <f t="shared" si="660"/>
        <v>#VALUE!</v>
      </c>
      <c r="DH163" s="191" t="e">
        <f t="shared" si="660"/>
        <v>#VALUE!</v>
      </c>
      <c r="DI163" s="195" t="e">
        <f t="shared" si="660"/>
        <v>#VALUE!</v>
      </c>
      <c r="DJ163" s="190" t="e">
        <f t="shared" si="660"/>
        <v>#VALUE!</v>
      </c>
      <c r="DK163" s="191" t="e">
        <f t="shared" si="660"/>
        <v>#VALUE!</v>
      </c>
      <c r="DL163" s="191" t="e">
        <f t="shared" si="660"/>
        <v>#VALUE!</v>
      </c>
      <c r="DM163" s="191" t="e">
        <f t="shared" si="660"/>
        <v>#VALUE!</v>
      </c>
      <c r="DN163" s="193" t="e">
        <f t="shared" si="660"/>
        <v>#VALUE!</v>
      </c>
      <c r="DO163" s="191" t="e">
        <f t="shared" si="660"/>
        <v>#VALUE!</v>
      </c>
      <c r="DP163" s="191" t="e">
        <f t="shared" si="660"/>
        <v>#VALUE!</v>
      </c>
      <c r="DQ163" s="191" t="e">
        <f t="shared" si="660"/>
        <v>#VALUE!</v>
      </c>
      <c r="DR163" s="191" t="e">
        <f t="shared" si="660"/>
        <v>#VALUE!</v>
      </c>
      <c r="DS163" s="195" t="e">
        <f t="shared" si="660"/>
        <v>#VALUE!</v>
      </c>
      <c r="DT163" s="190" t="e">
        <f t="shared" si="11"/>
        <v>#VALUE!</v>
      </c>
      <c r="DU163" s="197" t="e">
        <f t="shared" si="12"/>
        <v>#VALUE!</v>
      </c>
      <c r="DV163" s="165" t="e">
        <f>CZ163*'Ores &amp; Ingots'!$C$3+DA163*'Ores &amp; Ingots'!$C$4+DB163*'Ores &amp; Ingots'!$C$5+DC163*'Ores &amp; Ingots'!$C$6+DD163*'Ores &amp; Ingots'!$C$7+DE163*'Ores &amp; Ingots'!$C$8+DF163*'Ores &amp; Ingots'!$C$9+DG163*'Ores &amp; Ingots'!$C$10+DH163*'Ores &amp; Ingots'!$C$11+DI163*'Ores &amp; Ingots'!$C$12</f>
        <v>#VALUE!</v>
      </c>
      <c r="DW163" s="165" t="e">
        <f>DJ163*'Ores &amp; Ingots'!$B$3+DK163*'Ores &amp; Ingots'!$B$4+DL163*'Ores &amp; Ingots'!$B$5+DM163*'Ores &amp; Ingots'!$B$6+DN163*'Ores &amp; Ingots'!$B$7+DO163*'Ores &amp; Ingots'!$B$8+DP163*'Ores &amp; Ingots'!$B$9+DQ163*'Ores &amp; Ingots'!$B$10+DR163*'Ores &amp; Ingots'!$B$11+DS163*'Ores &amp; Ingots'!$B$12</f>
        <v>#VALUE!</v>
      </c>
      <c r="DX163" s="197" t="e">
        <f>CZ163*Refining!$G$3+DA163*Refining!$G$4+DB163*Refining!$G$5+DC163*Refining!$G$6+DD163*Refining!$G$7+DE163*Refining!$G$8+DF163*Refining!$G$9+DG163*Refining!$G$10+DH163*Refining!$G$11+DI163*Refining!$G$12</f>
        <v>#VALUE!</v>
      </c>
      <c r="DY163" s="197" t="e">
        <f t="shared" si="13"/>
        <v>#VALUE!</v>
      </c>
      <c r="DZ163" s="199" t="e">
        <f t="shared" si="14"/>
        <v>#VALUE!</v>
      </c>
      <c r="EA163" s="190" t="e">
        <f t="shared" si="15"/>
        <v>#VALUE!</v>
      </c>
      <c r="EB163" s="200" t="e">
        <f t="shared" ref="EB163:EC163" si="661">EA163/60</f>
        <v>#VALUE!</v>
      </c>
      <c r="EC163" s="200" t="e">
        <f t="shared" si="661"/>
        <v>#VALUE!</v>
      </c>
      <c r="ED163" s="190" t="e">
        <f t="shared" si="17"/>
        <v>#VALUE!</v>
      </c>
      <c r="EE163" s="200" t="e">
        <f t="shared" ref="EE163:EF163" si="662">ED163/1000</f>
        <v>#VALUE!</v>
      </c>
      <c r="EF163" s="201" t="e">
        <f t="shared" si="662"/>
        <v>#VALUE!</v>
      </c>
      <c r="EG163" s="136" t="e">
        <f t="shared" si="19"/>
        <v>#VALUE!</v>
      </c>
      <c r="EH163" s="138" t="e">
        <f t="shared" si="20"/>
        <v>#VALUE!</v>
      </c>
      <c r="EI163" s="133" t="s">
        <v>28</v>
      </c>
    </row>
    <row r="164" spans="1:139" ht="12.75" x14ac:dyDescent="0.2">
      <c r="A164" s="864"/>
      <c r="B164" s="135" t="s">
        <v>372</v>
      </c>
      <c r="C164" s="137" t="s">
        <v>155</v>
      </c>
      <c r="D164" s="137">
        <v>5</v>
      </c>
      <c r="E164" s="137">
        <v>3</v>
      </c>
      <c r="F164" s="137">
        <v>5</v>
      </c>
      <c r="G164" s="141">
        <f t="shared" si="0"/>
        <v>9.375</v>
      </c>
      <c r="H164" s="142">
        <v>20</v>
      </c>
      <c r="I164" s="142">
        <v>20</v>
      </c>
      <c r="J164" s="144">
        <f>H164/Main!$D$9</f>
        <v>4</v>
      </c>
      <c r="K164" s="144">
        <f>I164/Main!$D$10</f>
        <v>10</v>
      </c>
      <c r="L164" s="144">
        <f t="shared" si="1"/>
        <v>2.5</v>
      </c>
      <c r="M164" s="144">
        <v>0.3</v>
      </c>
      <c r="N164" s="147"/>
      <c r="O164" s="294"/>
      <c r="P164" s="150"/>
      <c r="Q164" s="153"/>
      <c r="R164" s="150"/>
      <c r="S164" s="155"/>
      <c r="T164" s="155"/>
      <c r="U164" s="153" t="s">
        <v>28</v>
      </c>
      <c r="V164" s="150"/>
      <c r="W164" s="155"/>
      <c r="X164" s="155"/>
      <c r="Y164" s="150"/>
      <c r="Z164" s="150"/>
      <c r="AA164" s="150"/>
      <c r="AB164" s="150"/>
      <c r="AC164" s="370"/>
      <c r="AD164" s="165">
        <v>7</v>
      </c>
      <c r="AE164" s="165">
        <v>0</v>
      </c>
      <c r="AF164" s="165">
        <v>0</v>
      </c>
      <c r="AG164" s="171">
        <v>2</v>
      </c>
      <c r="AH164" s="165">
        <v>15</v>
      </c>
      <c r="AI164" s="165">
        <v>0</v>
      </c>
      <c r="AJ164" s="165">
        <v>0</v>
      </c>
      <c r="AK164" s="165">
        <v>0</v>
      </c>
      <c r="AL164" s="165">
        <v>0</v>
      </c>
      <c r="AM164" s="165">
        <v>0</v>
      </c>
      <c r="AN164" s="165">
        <v>0</v>
      </c>
      <c r="AO164" s="165">
        <v>0</v>
      </c>
      <c r="AP164" s="165">
        <v>0</v>
      </c>
      <c r="AQ164" s="165">
        <v>0</v>
      </c>
      <c r="AR164" s="165">
        <v>0</v>
      </c>
      <c r="AS164" s="165">
        <v>0</v>
      </c>
      <c r="AT164" s="165">
        <v>0</v>
      </c>
      <c r="AU164" s="165">
        <v>0</v>
      </c>
      <c r="AV164" s="165">
        <v>0</v>
      </c>
      <c r="AW164" s="165">
        <v>0</v>
      </c>
      <c r="AX164" s="165">
        <v>0</v>
      </c>
      <c r="AY164" s="175">
        <f t="shared" ref="AY164:BS164" si="663">IF(AD164 = 0, "", AD164)</f>
        <v>7</v>
      </c>
      <c r="AZ164" s="163" t="str">
        <f t="shared" si="663"/>
        <v/>
      </c>
      <c r="BA164" s="163" t="str">
        <f t="shared" si="663"/>
        <v/>
      </c>
      <c r="BB164" s="171">
        <f t="shared" si="663"/>
        <v>2</v>
      </c>
      <c r="BC164" s="165">
        <f t="shared" si="663"/>
        <v>15</v>
      </c>
      <c r="BD164" s="163" t="str">
        <f t="shared" si="663"/>
        <v/>
      </c>
      <c r="BE164" s="163" t="str">
        <f t="shared" si="663"/>
        <v/>
      </c>
      <c r="BF164" s="163" t="str">
        <f t="shared" si="663"/>
        <v/>
      </c>
      <c r="BG164" s="163" t="str">
        <f t="shared" si="663"/>
        <v/>
      </c>
      <c r="BH164" s="163" t="str">
        <f t="shared" si="663"/>
        <v/>
      </c>
      <c r="BI164" s="163" t="str">
        <f t="shared" si="663"/>
        <v/>
      </c>
      <c r="BJ164" s="163" t="str">
        <f t="shared" si="663"/>
        <v/>
      </c>
      <c r="BK164" s="163" t="str">
        <f t="shared" si="663"/>
        <v/>
      </c>
      <c r="BL164" s="163" t="str">
        <f t="shared" si="663"/>
        <v/>
      </c>
      <c r="BM164" s="163" t="str">
        <f t="shared" si="663"/>
        <v/>
      </c>
      <c r="BN164" s="163" t="str">
        <f t="shared" si="663"/>
        <v/>
      </c>
      <c r="BO164" s="163" t="str">
        <f t="shared" si="663"/>
        <v/>
      </c>
      <c r="BP164" s="163" t="str">
        <f t="shared" si="663"/>
        <v/>
      </c>
      <c r="BQ164" s="163" t="str">
        <f t="shared" si="663"/>
        <v/>
      </c>
      <c r="BR164" s="163" t="str">
        <f t="shared" si="663"/>
        <v/>
      </c>
      <c r="BS164" s="173" t="str">
        <f t="shared" si="663"/>
        <v/>
      </c>
      <c r="BT164" s="175" t="e">
        <f>$AY164*Assembly!Z$4+$AZ164*Assembly!Z$5+$BA164*Assembly!Z$6+$BB164*Assembly!Z$7+$BC164*Assembly!Z$8+$BD164*Assembly!Z$9+$BE164*Assembly!Z$10+$BF164*Assembly!Z$11+$BG164*Assembly!Z$12+$BH164*Assembly!Z$13+$BI164*Assembly!Z$14+$BJ164*Assembly!Z$15+$BK164*Assembly!Z$16+$BL164*Assembly!Z$17+$BM164*Assembly!Z$18+$BN164*Assembly!Z$19+$BO164*Assembly!Z$20+$BP164*Assembly!Z$21+$BQ164*Assembly!Z$22+$BR164*Assembly!Z$23+$BS164*Assembly!Z$24</f>
        <v>#VALUE!</v>
      </c>
      <c r="BU164" s="165" t="e">
        <f t="shared" si="3"/>
        <v>#VALUE!</v>
      </c>
      <c r="BV164" s="176" t="str">
        <f t="shared" si="619"/>
        <v>?</v>
      </c>
      <c r="BW164" s="165" t="e">
        <f>$AY164*Assembly!AD$4+$AZ164*Assembly!AD$5+$BA164*Assembly!AD$6+$BB164*Assembly!AD$7+$BC164*Assembly!AD$8+$BD164*Assembly!AD$9+$BE164*Assembly!AD$10+$BF164*Assembly!AD$11+$BG164*Assembly!AD$12+$BH164*Assembly!AD$13+$BI164*Assembly!AD$14+$BJ164*Assembly!AD$15+$BK164*Assembly!AD$16+$BL164*Assembly!AD$17+$BM164*Assembly!AD$18+$BN164*Assembly!AD$19+$BO164*Assembly!AD$20+$BP164*Assembly!AD$21+$BQ164*Assembly!AD$22+$BR164*Assembly!AD$23+$BS164*Assembly!AD$24</f>
        <v>#VALUE!</v>
      </c>
      <c r="BX164" s="180" t="e">
        <f t="shared" si="4"/>
        <v>#VALUE!</v>
      </c>
      <c r="BY164" s="181" t="e">
        <f t="shared" si="5"/>
        <v>#VALUE!</v>
      </c>
      <c r="BZ164" s="182" t="e">
        <f t="shared" si="6"/>
        <v>#VALUE!</v>
      </c>
      <c r="CA164" s="181" t="e">
        <f t="shared" si="7"/>
        <v>#VALUE!</v>
      </c>
      <c r="CB164" s="165" t="e">
        <f>$AY164*Assembly!Y$4+$AZ164*Assembly!Y$5+$BA164*Assembly!Y$6+$BB164*Assembly!Y$7+$BC164*Assembly!Y$8+$BD164*Assembly!Y$9+$BE164*Assembly!Y$10+$BF164*Assembly!Y$11+$BG164*Assembly!Y$12+$BH164*Assembly!Y$13+$BI164*Assembly!Y$14+$BJ164*Assembly!Y$15+$BK164*Assembly!Y$16+$BL164*Assembly!Y$17+$BM164*Assembly!Y$18+$BN164*Assembly!Y$19+$BO164*Assembly!Y$20+$BP164*Assembly!Y$21+$BQ164*Assembly!Y$22+$BR164*Assembly!Y$23+$BS164*Assembly!Y$24</f>
        <v>#VALUE!</v>
      </c>
      <c r="CC164" s="165" t="e">
        <f t="shared" si="8"/>
        <v>#VALUE!</v>
      </c>
      <c r="CD164" s="136" t="e">
        <f t="shared" si="9"/>
        <v>#VALUE!</v>
      </c>
      <c r="CE164" s="184" t="e">
        <f>$AY164*Assembly!AC$4+$AZ164*Assembly!AC$5+$BA164*Assembly!AC$6+$BB164*Assembly!AC$7+$BC164*Assembly!AC$8+$BD164*Assembly!AC$9+$BE164*Assembly!AC$10+$BF164*Assembly!AC$11+$BG164*Assembly!AC$12+$BH164*Assembly!AC$13+$BI164*Assembly!AC$14+$BJ164*Assembly!AC$15+$BK164*Assembly!AC$16+$BL164*Assembly!AC$17+$BM164*Assembly!AC$18+$BN164*Assembly!AC$19+$BO164*Assembly!AC$20+$BP164*Assembly!AC$21+$BQ164*Assembly!AC$22+$BR164*Assembly!AC$23+$BS164*Assembly!AC$24</f>
        <v>#VALUE!</v>
      </c>
      <c r="CF164" s="153" t="e">
        <f>$AY164*Assembly!M$4+$AZ164*Assembly!M$5+$BA164*Assembly!M$6+$BB164*Assembly!M$7+$BC164*Assembly!M$8+$BD164*Assembly!M$9+$BE164*Assembly!M$10+$BF164*Assembly!M$11+$BG164*Assembly!M$12+$BH164*Assembly!M$13+$BI164*Assembly!M$14+$BJ164*Assembly!M$15+$BK164*Assembly!M$16+$BL164*Assembly!M$17+$BM164*Assembly!M$18+$BN164*Assembly!M$19+$BO164*Assembly!M$20+$BP164*Assembly!M$21+$BQ164*Assembly!M$22+$BR164*Assembly!M$23+$BS164*Assembly!M$24</f>
        <v>#VALUE!</v>
      </c>
      <c r="CG164" s="153" t="e">
        <f>$AY164*Assembly!N$4+$AZ164*Assembly!N$5+$BA164*Assembly!N$6+$BB164*Assembly!N$7+$BC164*Assembly!N$8+$BD164*Assembly!N$9+$BE164*Assembly!N$10+$BF164*Assembly!N$11+$BG164*Assembly!N$12+$BH164*Assembly!N$13+$BI164*Assembly!N$14+$BJ164*Assembly!N$15+$BK164*Assembly!N$16+$BL164*Assembly!N$17+$BM164*Assembly!N$18+$BN164*Assembly!N$19+$BO164*Assembly!N$20+$BP164*Assembly!N$21+$BQ164*Assembly!N$22+$BR164*Assembly!N$23+$BS164*Assembly!N$24</f>
        <v>#VALUE!</v>
      </c>
      <c r="CH164" s="153" t="e">
        <f>$AY164*Assembly!O$4+$AZ164*Assembly!O$5+$BA164*Assembly!O$6+$BB164*Assembly!O$7+$BC164*Assembly!O$8+$BD164*Assembly!O$9+$BE164*Assembly!O$10+$BF164*Assembly!O$11+$BG164*Assembly!O$12+$BH164*Assembly!O$13+$BI164*Assembly!O$14+$BJ164*Assembly!O$15+$BK164*Assembly!O$16+$BL164*Assembly!O$17+$BM164*Assembly!O$18+$BN164*Assembly!O$19+$BO164*Assembly!O$20+$BP164*Assembly!O$21+$BQ164*Assembly!O$22+$BR164*Assembly!O$23+$BS164*Assembly!O$24</f>
        <v>#VALUE!</v>
      </c>
      <c r="CI164" s="142" t="e">
        <f>$AY164*Assembly!P$4+$AZ164*Assembly!P$5+$BA164*Assembly!P$6+$BB164*Assembly!P$7+$BC164*Assembly!P$8+$BD164*Assembly!P$9+$BE164*Assembly!P$10+$BF164*Assembly!P$11+$BG164*Assembly!P$12+$BH164*Assembly!P$13+$BI164*Assembly!P$14+$BJ164*Assembly!P$15+$BK164*Assembly!P$16+$BL164*Assembly!P$17+$BM164*Assembly!P$18+$BN164*Assembly!P$19+$BO164*Assembly!P$20+$BP164*Assembly!P$21+$BQ164*Assembly!P$22+$BR164*Assembly!P$23+$BS164*Assembly!P$24</f>
        <v>#VALUE!</v>
      </c>
      <c r="CJ164" s="142" t="e">
        <f>$AY164*Assembly!Q$4+$AZ164*Assembly!Q$5+$BA164*Assembly!Q$6+$BB164*Assembly!Q$7+$BC164*Assembly!Q$8+$BD164*Assembly!Q$9+$BE164*Assembly!Q$10+$BF164*Assembly!Q$11+$BG164*Assembly!Q$12+$BH164*Assembly!Q$13+$BI164*Assembly!Q$14+$BJ164*Assembly!Q$15+$BK164*Assembly!Q$16+$BL164*Assembly!Q$17+$BM164*Assembly!Q$18+$BN164*Assembly!Q$19+$BO164*Assembly!Q$20+$BP164*Assembly!Q$21+$BQ164*Assembly!Q$22+$BR164*Assembly!Q$23+$BS164*Assembly!Q$24</f>
        <v>#VALUE!</v>
      </c>
      <c r="CK164" s="153" t="e">
        <f>$AY164*Assembly!R$4+$AZ164*Assembly!R$5+$BA164*Assembly!R$6+$BB164*Assembly!R$7+$BC164*Assembly!R$8+$BD164*Assembly!R$9+$BE164*Assembly!R$10+$BF164*Assembly!R$11+$BG164*Assembly!R$12+$BH164*Assembly!R$13+$BI164*Assembly!R$14+$BJ164*Assembly!R$15+$BK164*Assembly!R$16+$BL164*Assembly!R$17+$BM164*Assembly!R$18+$BN164*Assembly!R$19+$BO164*Assembly!R$20+$BP164*Assembly!R$21+$BQ164*Assembly!R$22+$BR164*Assembly!R$23+$BS164*Assembly!R$24</f>
        <v>#VALUE!</v>
      </c>
      <c r="CL164" s="142" t="e">
        <f>$AY164*Assembly!S$4+$AZ164*Assembly!S$5+$BA164*Assembly!S$6+$BB164*Assembly!S$7+$BC164*Assembly!S$8+$BD164*Assembly!S$9+$BE164*Assembly!S$10+$BF164*Assembly!S$11+$BG164*Assembly!S$12+$BH164*Assembly!S$13+$BI164*Assembly!S$14+$BJ164*Assembly!S$15+$BK164*Assembly!S$16+$BL164*Assembly!S$17+$BM164*Assembly!S$18+$BN164*Assembly!S$19+$BO164*Assembly!S$20+$BP164*Assembly!S$21+$BQ164*Assembly!S$22+$BR164*Assembly!S$23+$BS164*Assembly!S$24</f>
        <v>#VALUE!</v>
      </c>
      <c r="CM164" s="142" t="e">
        <f>$AY164*Assembly!T$4+$AZ164*Assembly!T$5+$BA164*Assembly!T$6+$BB164*Assembly!T$7+$BC164*Assembly!T$8+$BD164*Assembly!T$9+$BE164*Assembly!T$10+$BF164*Assembly!T$11+$BG164*Assembly!T$12+$BH164*Assembly!T$13+$BI164*Assembly!T$14+$BJ164*Assembly!T$15+$BK164*Assembly!T$16+$BL164*Assembly!T$17+$BM164*Assembly!T$18+$BN164*Assembly!T$19+$BO164*Assembly!T$20+$BP164*Assembly!T$21+$BQ164*Assembly!T$22+$BR164*Assembly!T$23+$BS164*Assembly!T$24</f>
        <v>#VALUE!</v>
      </c>
      <c r="CN164" s="142" t="e">
        <f>$AY164*Assembly!U$4+$AZ164*Assembly!U$5+$BA164*Assembly!U$6+$BB164*Assembly!U$7+$BC164*Assembly!U$8+$BD164*Assembly!U$9+$BE164*Assembly!U$10+$BF164*Assembly!U$11+$BG164*Assembly!U$12+$BH164*Assembly!U$13+$BI164*Assembly!U$14+$BJ164*Assembly!U$15+$BK164*Assembly!U$16+$BL164*Assembly!U$17+$BM164*Assembly!U$18+$BN164*Assembly!U$19+$BO164*Assembly!U$20+$BP164*Assembly!U$21+$BQ164*Assembly!U$22+$BR164*Assembly!U$23+$BS164*Assembly!U$24</f>
        <v>#VALUE!</v>
      </c>
      <c r="CO164" s="153" t="e">
        <f>$AY164*Assembly!V$4+$AZ164*Assembly!V$5+$BA164*Assembly!V$6+$BB164*Assembly!V$7+$BC164*Assembly!V$8+$BD164*Assembly!V$9+$BE164*Assembly!V$10+$BF164*Assembly!V$11+$BG164*Assembly!V$12+$BH164*Assembly!V$13+$BI164*Assembly!V$14+$BJ164*Assembly!V$15+$BK164*Assembly!V$16+$BL164*Assembly!V$17+$BM164*Assembly!V$18+$BN164*Assembly!V$19+$BO164*Assembly!V$20+$BP164*Assembly!V$21+$BQ164*Assembly!V$22+$BR164*Assembly!V$23+$BS164*Assembly!V$24</f>
        <v>#VALUE!</v>
      </c>
      <c r="CP164" s="153" t="e">
        <f>CF164*Refining!$F$3</f>
        <v>#VALUE!</v>
      </c>
      <c r="CQ164" s="153" t="e">
        <f>CG164*Refining!$F$4</f>
        <v>#VALUE!</v>
      </c>
      <c r="CR164" s="153" t="e">
        <f>CH164*Refining!$F$5</f>
        <v>#VALUE!</v>
      </c>
      <c r="CS164" s="153" t="e">
        <f>CI164*Refining!$F$6</f>
        <v>#VALUE!</v>
      </c>
      <c r="CT164" s="153" t="e">
        <f>CJ164*Refining!$F$7</f>
        <v>#VALUE!</v>
      </c>
      <c r="CU164" s="153" t="e">
        <f>CK164*Refining!$F$8</f>
        <v>#VALUE!</v>
      </c>
      <c r="CV164" s="153" t="e">
        <f>CL164*Refining!$F$9</f>
        <v>#VALUE!</v>
      </c>
      <c r="CW164" s="153" t="e">
        <f>CM164*Refining!$F$10</f>
        <v>#VALUE!</v>
      </c>
      <c r="CX164" s="153" t="e">
        <f>CN164*Refining!$F$11</f>
        <v>#VALUE!</v>
      </c>
      <c r="CY164" s="153" t="e">
        <f>CO164*Refining!$F$12</f>
        <v>#VALUE!</v>
      </c>
      <c r="CZ164" s="190" t="e">
        <f t="shared" ref="CZ164:DS164" si="664">IF(CF164 = 0, "", CF164)</f>
        <v>#VALUE!</v>
      </c>
      <c r="DA164" s="191" t="e">
        <f t="shared" si="664"/>
        <v>#VALUE!</v>
      </c>
      <c r="DB164" s="191" t="e">
        <f t="shared" si="664"/>
        <v>#VALUE!</v>
      </c>
      <c r="DC164" s="191" t="e">
        <f t="shared" si="664"/>
        <v>#VALUE!</v>
      </c>
      <c r="DD164" s="193" t="e">
        <f t="shared" si="664"/>
        <v>#VALUE!</v>
      </c>
      <c r="DE164" s="191" t="e">
        <f t="shared" si="664"/>
        <v>#VALUE!</v>
      </c>
      <c r="DF164" s="193" t="e">
        <f t="shared" si="664"/>
        <v>#VALUE!</v>
      </c>
      <c r="DG164" s="193" t="e">
        <f t="shared" si="664"/>
        <v>#VALUE!</v>
      </c>
      <c r="DH164" s="191" t="e">
        <f t="shared" si="664"/>
        <v>#VALUE!</v>
      </c>
      <c r="DI164" s="195" t="e">
        <f t="shared" si="664"/>
        <v>#VALUE!</v>
      </c>
      <c r="DJ164" s="190" t="e">
        <f t="shared" si="664"/>
        <v>#VALUE!</v>
      </c>
      <c r="DK164" s="191" t="e">
        <f t="shared" si="664"/>
        <v>#VALUE!</v>
      </c>
      <c r="DL164" s="191" t="e">
        <f t="shared" si="664"/>
        <v>#VALUE!</v>
      </c>
      <c r="DM164" s="191" t="e">
        <f t="shared" si="664"/>
        <v>#VALUE!</v>
      </c>
      <c r="DN164" s="193" t="e">
        <f t="shared" si="664"/>
        <v>#VALUE!</v>
      </c>
      <c r="DO164" s="191" t="e">
        <f t="shared" si="664"/>
        <v>#VALUE!</v>
      </c>
      <c r="DP164" s="191" t="e">
        <f t="shared" si="664"/>
        <v>#VALUE!</v>
      </c>
      <c r="DQ164" s="191" t="e">
        <f t="shared" si="664"/>
        <v>#VALUE!</v>
      </c>
      <c r="DR164" s="191" t="e">
        <f t="shared" si="664"/>
        <v>#VALUE!</v>
      </c>
      <c r="DS164" s="195" t="e">
        <f t="shared" si="664"/>
        <v>#VALUE!</v>
      </c>
      <c r="DT164" s="190" t="e">
        <f t="shared" si="11"/>
        <v>#VALUE!</v>
      </c>
      <c r="DU164" s="197" t="e">
        <f t="shared" si="12"/>
        <v>#VALUE!</v>
      </c>
      <c r="DV164" s="165" t="e">
        <f>CZ164*'Ores &amp; Ingots'!$C$3+DA164*'Ores &amp; Ingots'!$C$4+DB164*'Ores &amp; Ingots'!$C$5+DC164*'Ores &amp; Ingots'!$C$6+DD164*'Ores &amp; Ingots'!$C$7+DE164*'Ores &amp; Ingots'!$C$8+DF164*'Ores &amp; Ingots'!$C$9+DG164*'Ores &amp; Ingots'!$C$10+DH164*'Ores &amp; Ingots'!$C$11+DI164*'Ores &amp; Ingots'!$C$12</f>
        <v>#VALUE!</v>
      </c>
      <c r="DW164" s="165" t="e">
        <f>DJ164*'Ores &amp; Ingots'!$B$3+DK164*'Ores &amp; Ingots'!$B$4+DL164*'Ores &amp; Ingots'!$B$5+DM164*'Ores &amp; Ingots'!$B$6+DN164*'Ores &amp; Ingots'!$B$7+DO164*'Ores &amp; Ingots'!$B$8+DP164*'Ores &amp; Ingots'!$B$9+DQ164*'Ores &amp; Ingots'!$B$10+DR164*'Ores &amp; Ingots'!$B$11+DS164*'Ores &amp; Ingots'!$B$12</f>
        <v>#VALUE!</v>
      </c>
      <c r="DX164" s="197" t="e">
        <f>CZ164*Refining!$G$3+DA164*Refining!$G$4+DB164*Refining!$G$5+DC164*Refining!$G$6+DD164*Refining!$G$7+DE164*Refining!$G$8+DF164*Refining!$G$9+DG164*Refining!$G$10+DH164*Refining!$G$11+DI164*Refining!$G$12</f>
        <v>#VALUE!</v>
      </c>
      <c r="DY164" s="197" t="e">
        <f t="shared" si="13"/>
        <v>#VALUE!</v>
      </c>
      <c r="DZ164" s="199" t="e">
        <f t="shared" si="14"/>
        <v>#VALUE!</v>
      </c>
      <c r="EA164" s="190" t="e">
        <f t="shared" si="15"/>
        <v>#VALUE!</v>
      </c>
      <c r="EB164" s="200" t="e">
        <f t="shared" ref="EB164:EC164" si="665">EA164/60</f>
        <v>#VALUE!</v>
      </c>
      <c r="EC164" s="200" t="e">
        <f t="shared" si="665"/>
        <v>#VALUE!</v>
      </c>
      <c r="ED164" s="190" t="e">
        <f t="shared" si="17"/>
        <v>#VALUE!</v>
      </c>
      <c r="EE164" s="200" t="e">
        <f t="shared" ref="EE164:EF164" si="666">ED164/1000</f>
        <v>#VALUE!</v>
      </c>
      <c r="EF164" s="201" t="e">
        <f t="shared" si="666"/>
        <v>#VALUE!</v>
      </c>
      <c r="EG164" s="136" t="e">
        <f t="shared" si="19"/>
        <v>#VALUE!</v>
      </c>
      <c r="EH164" s="138" t="e">
        <f t="shared" si="20"/>
        <v>#VALUE!</v>
      </c>
      <c r="EI164" s="133" t="s">
        <v>28</v>
      </c>
    </row>
    <row r="165" spans="1:139" ht="12.75" x14ac:dyDescent="0.2">
      <c r="A165" s="864"/>
      <c r="B165" s="135" t="s">
        <v>371</v>
      </c>
      <c r="C165" s="137" t="s">
        <v>156</v>
      </c>
      <c r="D165" s="137">
        <v>1</v>
      </c>
      <c r="E165" s="137">
        <v>1</v>
      </c>
      <c r="F165" s="137">
        <v>1</v>
      </c>
      <c r="G165" s="202">
        <f t="shared" si="0"/>
        <v>15.625</v>
      </c>
      <c r="H165" s="203">
        <v>15</v>
      </c>
      <c r="I165" s="203">
        <v>15</v>
      </c>
      <c r="J165" s="204">
        <f>H165/Main!$D$9</f>
        <v>3</v>
      </c>
      <c r="K165" s="204">
        <f>I165/Main!$D$10</f>
        <v>7.5</v>
      </c>
      <c r="L165" s="204">
        <f t="shared" si="1"/>
        <v>2.5</v>
      </c>
      <c r="M165" s="204">
        <v>0.3</v>
      </c>
      <c r="N165" s="205"/>
      <c r="O165" s="296"/>
      <c r="P165" s="207"/>
      <c r="Q165" s="208"/>
      <c r="R165" s="207"/>
      <c r="S165" s="209"/>
      <c r="T165" s="209"/>
      <c r="U165" s="207"/>
      <c r="V165" s="207"/>
      <c r="W165" s="401"/>
      <c r="X165" s="209"/>
      <c r="Y165" s="207"/>
      <c r="Z165" s="207"/>
      <c r="AA165" s="207"/>
      <c r="AB165" s="207"/>
      <c r="AC165" s="402" t="s">
        <v>220</v>
      </c>
      <c r="AD165" s="165">
        <v>8</v>
      </c>
      <c r="AE165" s="165">
        <v>0</v>
      </c>
      <c r="AF165" s="165">
        <v>0</v>
      </c>
      <c r="AG165" s="171">
        <v>4</v>
      </c>
      <c r="AH165" s="165">
        <v>40</v>
      </c>
      <c r="AI165" s="165">
        <v>0</v>
      </c>
      <c r="AJ165" s="165">
        <v>0</v>
      </c>
      <c r="AK165" s="165">
        <v>0</v>
      </c>
      <c r="AL165" s="165">
        <v>0</v>
      </c>
      <c r="AM165" s="165">
        <v>0</v>
      </c>
      <c r="AN165" s="165">
        <v>0</v>
      </c>
      <c r="AO165" s="165">
        <v>8</v>
      </c>
      <c r="AP165" s="165">
        <v>0</v>
      </c>
      <c r="AQ165" s="165">
        <v>0</v>
      </c>
      <c r="AR165" s="165">
        <v>0</v>
      </c>
      <c r="AS165" s="165">
        <v>0</v>
      </c>
      <c r="AT165" s="165">
        <v>0</v>
      </c>
      <c r="AU165" s="165">
        <v>0</v>
      </c>
      <c r="AV165" s="165">
        <v>0</v>
      </c>
      <c r="AW165" s="165">
        <v>0</v>
      </c>
      <c r="AX165" s="165">
        <v>0</v>
      </c>
      <c r="AY165" s="175">
        <f t="shared" ref="AY165:BS165" si="667">IF(AD165 = 0, "", AD165)</f>
        <v>8</v>
      </c>
      <c r="AZ165" s="163" t="str">
        <f t="shared" si="667"/>
        <v/>
      </c>
      <c r="BA165" s="163" t="str">
        <f t="shared" si="667"/>
        <v/>
      </c>
      <c r="BB165" s="171">
        <f t="shared" si="667"/>
        <v>4</v>
      </c>
      <c r="BC165" s="165">
        <f t="shared" si="667"/>
        <v>40</v>
      </c>
      <c r="BD165" s="163" t="str">
        <f t="shared" si="667"/>
        <v/>
      </c>
      <c r="BE165" s="163" t="str">
        <f t="shared" si="667"/>
        <v/>
      </c>
      <c r="BF165" s="163" t="str">
        <f t="shared" si="667"/>
        <v/>
      </c>
      <c r="BG165" s="163" t="str">
        <f t="shared" si="667"/>
        <v/>
      </c>
      <c r="BH165" s="163" t="str">
        <f t="shared" si="667"/>
        <v/>
      </c>
      <c r="BI165" s="163" t="str">
        <f t="shared" si="667"/>
        <v/>
      </c>
      <c r="BJ165" s="165">
        <f t="shared" si="667"/>
        <v>8</v>
      </c>
      <c r="BK165" s="163" t="str">
        <f t="shared" si="667"/>
        <v/>
      </c>
      <c r="BL165" s="163" t="str">
        <f t="shared" si="667"/>
        <v/>
      </c>
      <c r="BM165" s="163" t="str">
        <f t="shared" si="667"/>
        <v/>
      </c>
      <c r="BN165" s="163" t="str">
        <f t="shared" si="667"/>
        <v/>
      </c>
      <c r="BO165" s="163" t="str">
        <f t="shared" si="667"/>
        <v/>
      </c>
      <c r="BP165" s="163" t="str">
        <f t="shared" si="667"/>
        <v/>
      </c>
      <c r="BQ165" s="163" t="str">
        <f t="shared" si="667"/>
        <v/>
      </c>
      <c r="BR165" s="163" t="str">
        <f t="shared" si="667"/>
        <v/>
      </c>
      <c r="BS165" s="173" t="str">
        <f t="shared" si="667"/>
        <v/>
      </c>
      <c r="BT165" s="175" t="e">
        <f>$AY165*Assembly!Z$4+$AZ165*Assembly!Z$5+$BA165*Assembly!Z$6+$BB165*Assembly!Z$7+$BC165*Assembly!Z$8+$BD165*Assembly!Z$9+$BE165*Assembly!Z$10+$BF165*Assembly!Z$11+$BG165*Assembly!Z$12+$BH165*Assembly!Z$13+$BI165*Assembly!Z$14+$BJ165*Assembly!Z$15+$BK165*Assembly!Z$16+$BL165*Assembly!Z$17+$BM165*Assembly!Z$18+$BN165*Assembly!Z$19+$BO165*Assembly!Z$20+$BP165*Assembly!Z$21+$BQ165*Assembly!Z$22+$BR165*Assembly!Z$23+$BS165*Assembly!Z$24</f>
        <v>#VALUE!</v>
      </c>
      <c r="BU165" s="165" t="e">
        <f t="shared" si="3"/>
        <v>#VALUE!</v>
      </c>
      <c r="BV165" s="176"/>
      <c r="BW165" s="165" t="e">
        <f>$AY165*Assembly!AD$4+$AZ165*Assembly!AD$5+$BA165*Assembly!AD$6+$BB165*Assembly!AD$7+$BC165*Assembly!AD$8+$BD165*Assembly!AD$9+$BE165*Assembly!AD$10+$BF165*Assembly!AD$11+$BG165*Assembly!AD$12+$BH165*Assembly!AD$13+$BI165*Assembly!AD$14+$BJ165*Assembly!AD$15+$BK165*Assembly!AD$16+$BL165*Assembly!AD$17+$BM165*Assembly!AD$18+$BN165*Assembly!AD$19+$BO165*Assembly!AD$20+$BP165*Assembly!AD$21+$BQ165*Assembly!AD$22+$BR165*Assembly!AD$23+$BS165*Assembly!AD$24</f>
        <v>#VALUE!</v>
      </c>
      <c r="BX165" s="180" t="e">
        <f t="shared" si="4"/>
        <v>#VALUE!</v>
      </c>
      <c r="BY165" s="181" t="e">
        <f t="shared" si="5"/>
        <v>#VALUE!</v>
      </c>
      <c r="BZ165" s="182" t="e">
        <f t="shared" si="6"/>
        <v>#VALUE!</v>
      </c>
      <c r="CA165" s="181" t="e">
        <f t="shared" si="7"/>
        <v>#VALUE!</v>
      </c>
      <c r="CB165" s="165" t="e">
        <f>$AY165*Assembly!Y$4+$AZ165*Assembly!Y$5+$BA165*Assembly!Y$6+$BB165*Assembly!Y$7+$BC165*Assembly!Y$8+$BD165*Assembly!Y$9+$BE165*Assembly!Y$10+$BF165*Assembly!Y$11+$BG165*Assembly!Y$12+$BH165*Assembly!Y$13+$BI165*Assembly!Y$14+$BJ165*Assembly!Y$15+$BK165*Assembly!Y$16+$BL165*Assembly!Y$17+$BM165*Assembly!Y$18+$BN165*Assembly!Y$19+$BO165*Assembly!Y$20+$BP165*Assembly!Y$21+$BQ165*Assembly!Y$22+$BR165*Assembly!Y$23+$BS165*Assembly!Y$24</f>
        <v>#VALUE!</v>
      </c>
      <c r="CC165" s="165" t="e">
        <f t="shared" si="8"/>
        <v>#VALUE!</v>
      </c>
      <c r="CD165" s="136" t="e">
        <f t="shared" si="9"/>
        <v>#VALUE!</v>
      </c>
      <c r="CE165" s="184" t="e">
        <f>$AY165*Assembly!AC$4+$AZ165*Assembly!AC$5+$BA165*Assembly!AC$6+$BB165*Assembly!AC$7+$BC165*Assembly!AC$8+$BD165*Assembly!AC$9+$BE165*Assembly!AC$10+$BF165*Assembly!AC$11+$BG165*Assembly!AC$12+$BH165*Assembly!AC$13+$BI165*Assembly!AC$14+$BJ165*Assembly!AC$15+$BK165*Assembly!AC$16+$BL165*Assembly!AC$17+$BM165*Assembly!AC$18+$BN165*Assembly!AC$19+$BO165*Assembly!AC$20+$BP165*Assembly!AC$21+$BQ165*Assembly!AC$22+$BR165*Assembly!AC$23+$BS165*Assembly!AC$24</f>
        <v>#VALUE!</v>
      </c>
      <c r="CF165" s="208" t="e">
        <f>$AY165*Assembly!M$4+$AZ165*Assembly!M$5+$BA165*Assembly!M$6+$BB165*Assembly!M$7+$BC165*Assembly!M$8+$BD165*Assembly!M$9+$BE165*Assembly!M$10+$BF165*Assembly!M$11+$BG165*Assembly!M$12+$BH165*Assembly!M$13+$BI165*Assembly!M$14+$BJ165*Assembly!M$15+$BK165*Assembly!M$16+$BL165*Assembly!M$17+$BM165*Assembly!M$18+$BN165*Assembly!M$19+$BO165*Assembly!M$20+$BP165*Assembly!M$21+$BQ165*Assembly!M$22+$BR165*Assembly!M$23+$BS165*Assembly!M$24</f>
        <v>#VALUE!</v>
      </c>
      <c r="CG165" s="208" t="e">
        <f>$AY165*Assembly!N$4+$AZ165*Assembly!N$5+$BA165*Assembly!N$6+$BB165*Assembly!N$7+$BC165*Assembly!N$8+$BD165*Assembly!N$9+$BE165*Assembly!N$10+$BF165*Assembly!N$11+$BG165*Assembly!N$12+$BH165*Assembly!N$13+$BI165*Assembly!N$14+$BJ165*Assembly!N$15+$BK165*Assembly!N$16+$BL165*Assembly!N$17+$BM165*Assembly!N$18+$BN165*Assembly!N$19+$BO165*Assembly!N$20+$BP165*Assembly!N$21+$BQ165*Assembly!N$22+$BR165*Assembly!N$23+$BS165*Assembly!N$24</f>
        <v>#VALUE!</v>
      </c>
      <c r="CH165" s="208" t="e">
        <f>$AY165*Assembly!O$4+$AZ165*Assembly!O$5+$BA165*Assembly!O$6+$BB165*Assembly!O$7+$BC165*Assembly!O$8+$BD165*Assembly!O$9+$BE165*Assembly!O$10+$BF165*Assembly!O$11+$BG165*Assembly!O$12+$BH165*Assembly!O$13+$BI165*Assembly!O$14+$BJ165*Assembly!O$15+$BK165*Assembly!O$16+$BL165*Assembly!O$17+$BM165*Assembly!O$18+$BN165*Assembly!O$19+$BO165*Assembly!O$20+$BP165*Assembly!O$21+$BQ165*Assembly!O$22+$BR165*Assembly!O$23+$BS165*Assembly!O$24</f>
        <v>#VALUE!</v>
      </c>
      <c r="CI165" s="203" t="e">
        <f>$AY165*Assembly!P$4+$AZ165*Assembly!P$5+$BA165*Assembly!P$6+$BB165*Assembly!P$7+$BC165*Assembly!P$8+$BD165*Assembly!P$9+$BE165*Assembly!P$10+$BF165*Assembly!P$11+$BG165*Assembly!P$12+$BH165*Assembly!P$13+$BI165*Assembly!P$14+$BJ165*Assembly!P$15+$BK165*Assembly!P$16+$BL165*Assembly!P$17+$BM165*Assembly!P$18+$BN165*Assembly!P$19+$BO165*Assembly!P$20+$BP165*Assembly!P$21+$BQ165*Assembly!P$22+$BR165*Assembly!P$23+$BS165*Assembly!P$24</f>
        <v>#VALUE!</v>
      </c>
      <c r="CJ165" s="203" t="e">
        <f>$AY165*Assembly!Q$4+$AZ165*Assembly!Q$5+$BA165*Assembly!Q$6+$BB165*Assembly!Q$7+$BC165*Assembly!Q$8+$BD165*Assembly!Q$9+$BE165*Assembly!Q$10+$BF165*Assembly!Q$11+$BG165*Assembly!Q$12+$BH165*Assembly!Q$13+$BI165*Assembly!Q$14+$BJ165*Assembly!Q$15+$BK165*Assembly!Q$16+$BL165*Assembly!Q$17+$BM165*Assembly!Q$18+$BN165*Assembly!Q$19+$BO165*Assembly!Q$20+$BP165*Assembly!Q$21+$BQ165*Assembly!Q$22+$BR165*Assembly!Q$23+$BS165*Assembly!Q$24</f>
        <v>#VALUE!</v>
      </c>
      <c r="CK165" s="208" t="e">
        <f>$AY165*Assembly!R$4+$AZ165*Assembly!R$5+$BA165*Assembly!R$6+$BB165*Assembly!R$7+$BC165*Assembly!R$8+$BD165*Assembly!R$9+$BE165*Assembly!R$10+$BF165*Assembly!R$11+$BG165*Assembly!R$12+$BH165*Assembly!R$13+$BI165*Assembly!R$14+$BJ165*Assembly!R$15+$BK165*Assembly!R$16+$BL165*Assembly!R$17+$BM165*Assembly!R$18+$BN165*Assembly!R$19+$BO165*Assembly!R$20+$BP165*Assembly!R$21+$BQ165*Assembly!R$22+$BR165*Assembly!R$23+$BS165*Assembly!R$24</f>
        <v>#VALUE!</v>
      </c>
      <c r="CL165" s="203" t="e">
        <f>$AY165*Assembly!S$4+$AZ165*Assembly!S$5+$BA165*Assembly!S$6+$BB165*Assembly!S$7+$BC165*Assembly!S$8+$BD165*Assembly!S$9+$BE165*Assembly!S$10+$BF165*Assembly!S$11+$BG165*Assembly!S$12+$BH165*Assembly!S$13+$BI165*Assembly!S$14+$BJ165*Assembly!S$15+$BK165*Assembly!S$16+$BL165*Assembly!S$17+$BM165*Assembly!S$18+$BN165*Assembly!S$19+$BO165*Assembly!S$20+$BP165*Assembly!S$21+$BQ165*Assembly!S$22+$BR165*Assembly!S$23+$BS165*Assembly!S$24</f>
        <v>#VALUE!</v>
      </c>
      <c r="CM165" s="203" t="e">
        <f>$AY165*Assembly!T$4+$AZ165*Assembly!T$5+$BA165*Assembly!T$6+$BB165*Assembly!T$7+$BC165*Assembly!T$8+$BD165*Assembly!T$9+$BE165*Assembly!T$10+$BF165*Assembly!T$11+$BG165*Assembly!T$12+$BH165*Assembly!T$13+$BI165*Assembly!T$14+$BJ165*Assembly!T$15+$BK165*Assembly!T$16+$BL165*Assembly!T$17+$BM165*Assembly!T$18+$BN165*Assembly!T$19+$BO165*Assembly!T$20+$BP165*Assembly!T$21+$BQ165*Assembly!T$22+$BR165*Assembly!T$23+$BS165*Assembly!T$24</f>
        <v>#VALUE!</v>
      </c>
      <c r="CN165" s="203" t="e">
        <f>$AY165*Assembly!U$4+$AZ165*Assembly!U$5+$BA165*Assembly!U$6+$BB165*Assembly!U$7+$BC165*Assembly!U$8+$BD165*Assembly!U$9+$BE165*Assembly!U$10+$BF165*Assembly!U$11+$BG165*Assembly!U$12+$BH165*Assembly!U$13+$BI165*Assembly!U$14+$BJ165*Assembly!U$15+$BK165*Assembly!U$16+$BL165*Assembly!U$17+$BM165*Assembly!U$18+$BN165*Assembly!U$19+$BO165*Assembly!U$20+$BP165*Assembly!U$21+$BQ165*Assembly!U$22+$BR165*Assembly!U$23+$BS165*Assembly!U$24</f>
        <v>#VALUE!</v>
      </c>
      <c r="CO165" s="208" t="e">
        <f>$AY165*Assembly!V$4+$AZ165*Assembly!V$5+$BA165*Assembly!V$6+$BB165*Assembly!V$7+$BC165*Assembly!V$8+$BD165*Assembly!V$9+$BE165*Assembly!V$10+$BF165*Assembly!V$11+$BG165*Assembly!V$12+$BH165*Assembly!V$13+$BI165*Assembly!V$14+$BJ165*Assembly!V$15+$BK165*Assembly!V$16+$BL165*Assembly!V$17+$BM165*Assembly!V$18+$BN165*Assembly!V$19+$BO165*Assembly!V$20+$BP165*Assembly!V$21+$BQ165*Assembly!V$22+$BR165*Assembly!V$23+$BS165*Assembly!V$24</f>
        <v>#VALUE!</v>
      </c>
      <c r="CP165" s="208" t="e">
        <f>CF165*Refining!$F$3</f>
        <v>#VALUE!</v>
      </c>
      <c r="CQ165" s="208" t="e">
        <f>CG165*Refining!$F$4</f>
        <v>#VALUE!</v>
      </c>
      <c r="CR165" s="208" t="e">
        <f>CH165*Refining!$F$5</f>
        <v>#VALUE!</v>
      </c>
      <c r="CS165" s="208" t="e">
        <f>CI165*Refining!$F$6</f>
        <v>#VALUE!</v>
      </c>
      <c r="CT165" s="208" t="e">
        <f>CJ165*Refining!$F$7</f>
        <v>#VALUE!</v>
      </c>
      <c r="CU165" s="208" t="e">
        <f>CK165*Refining!$F$8</f>
        <v>#VALUE!</v>
      </c>
      <c r="CV165" s="208" t="e">
        <f>CL165*Refining!$F$9</f>
        <v>#VALUE!</v>
      </c>
      <c r="CW165" s="208" t="e">
        <f>CM165*Refining!$F$10</f>
        <v>#VALUE!</v>
      </c>
      <c r="CX165" s="208" t="e">
        <f>CN165*Refining!$F$11</f>
        <v>#VALUE!</v>
      </c>
      <c r="CY165" s="208" t="e">
        <f>CO165*Refining!$F$12</f>
        <v>#VALUE!</v>
      </c>
      <c r="CZ165" s="190" t="e">
        <f t="shared" ref="CZ165:DS165" si="668">IF(CF165 = 0, "", CF165)</f>
        <v>#VALUE!</v>
      </c>
      <c r="DA165" s="197" t="e">
        <f t="shared" si="668"/>
        <v>#VALUE!</v>
      </c>
      <c r="DB165" s="197" t="e">
        <f t="shared" si="668"/>
        <v>#VALUE!</v>
      </c>
      <c r="DC165" s="191" t="e">
        <f t="shared" si="668"/>
        <v>#VALUE!</v>
      </c>
      <c r="DD165" s="193" t="e">
        <f t="shared" si="668"/>
        <v>#VALUE!</v>
      </c>
      <c r="DE165" s="191" t="e">
        <f t="shared" si="668"/>
        <v>#VALUE!</v>
      </c>
      <c r="DF165" s="193" t="e">
        <f t="shared" si="668"/>
        <v>#VALUE!</v>
      </c>
      <c r="DG165" s="193" t="e">
        <f t="shared" si="668"/>
        <v>#VALUE!</v>
      </c>
      <c r="DH165" s="191" t="e">
        <f t="shared" si="668"/>
        <v>#VALUE!</v>
      </c>
      <c r="DI165" s="195" t="e">
        <f t="shared" si="668"/>
        <v>#VALUE!</v>
      </c>
      <c r="DJ165" s="190" t="e">
        <f t="shared" si="668"/>
        <v>#VALUE!</v>
      </c>
      <c r="DK165" s="197" t="e">
        <f t="shared" si="668"/>
        <v>#VALUE!</v>
      </c>
      <c r="DL165" s="197" t="e">
        <f t="shared" si="668"/>
        <v>#VALUE!</v>
      </c>
      <c r="DM165" s="191" t="e">
        <f t="shared" si="668"/>
        <v>#VALUE!</v>
      </c>
      <c r="DN165" s="193" t="e">
        <f t="shared" si="668"/>
        <v>#VALUE!</v>
      </c>
      <c r="DO165" s="191" t="e">
        <f t="shared" si="668"/>
        <v>#VALUE!</v>
      </c>
      <c r="DP165" s="191" t="e">
        <f t="shared" si="668"/>
        <v>#VALUE!</v>
      </c>
      <c r="DQ165" s="191" t="e">
        <f t="shared" si="668"/>
        <v>#VALUE!</v>
      </c>
      <c r="DR165" s="191" t="e">
        <f t="shared" si="668"/>
        <v>#VALUE!</v>
      </c>
      <c r="DS165" s="195" t="e">
        <f t="shared" si="668"/>
        <v>#VALUE!</v>
      </c>
      <c r="DT165" s="190" t="e">
        <f t="shared" si="11"/>
        <v>#VALUE!</v>
      </c>
      <c r="DU165" s="197" t="e">
        <f t="shared" si="12"/>
        <v>#VALUE!</v>
      </c>
      <c r="DV165" s="165" t="e">
        <f>CZ165*'Ores &amp; Ingots'!$C$3+DA165*'Ores &amp; Ingots'!$C$4+DB165*'Ores &amp; Ingots'!$C$5+DC165*'Ores &amp; Ingots'!$C$6+DD165*'Ores &amp; Ingots'!$C$7+DE165*'Ores &amp; Ingots'!$C$8+DF165*'Ores &amp; Ingots'!$C$9+DG165*'Ores &amp; Ingots'!$C$10+DH165*'Ores &amp; Ingots'!$C$11+DI165*'Ores &amp; Ingots'!$C$12</f>
        <v>#VALUE!</v>
      </c>
      <c r="DW165" s="165" t="e">
        <f>DJ165*'Ores &amp; Ingots'!$B$3+DK165*'Ores &amp; Ingots'!$B$4+DL165*'Ores &amp; Ingots'!$B$5+DM165*'Ores &amp; Ingots'!$B$6+DN165*'Ores &amp; Ingots'!$B$7+DO165*'Ores &amp; Ingots'!$B$8+DP165*'Ores &amp; Ingots'!$B$9+DQ165*'Ores &amp; Ingots'!$B$10+DR165*'Ores &amp; Ingots'!$B$11+DS165*'Ores &amp; Ingots'!$B$12</f>
        <v>#VALUE!</v>
      </c>
      <c r="DX165" s="197" t="e">
        <f>CZ165*Refining!$G$3+DA165*Refining!$G$4+DB165*Refining!$G$5+DC165*Refining!$G$6+DD165*Refining!$G$7+DE165*Refining!$G$8+DF165*Refining!$G$9+DG165*Refining!$G$10+DH165*Refining!$G$11+DI165*Refining!$G$12</f>
        <v>#VALUE!</v>
      </c>
      <c r="DY165" s="197" t="e">
        <f t="shared" si="13"/>
        <v>#VALUE!</v>
      </c>
      <c r="DZ165" s="199" t="e">
        <f t="shared" si="14"/>
        <v>#VALUE!</v>
      </c>
      <c r="EA165" s="190" t="e">
        <f t="shared" si="15"/>
        <v>#VALUE!</v>
      </c>
      <c r="EB165" s="200" t="e">
        <f t="shared" ref="EB165:EC165" si="669">EA165/60</f>
        <v>#VALUE!</v>
      </c>
      <c r="EC165" s="200" t="e">
        <f t="shared" si="669"/>
        <v>#VALUE!</v>
      </c>
      <c r="ED165" s="190" t="e">
        <f t="shared" si="17"/>
        <v>#VALUE!</v>
      </c>
      <c r="EE165" s="200" t="e">
        <f t="shared" ref="EE165:EF165" si="670">ED165/1000</f>
        <v>#VALUE!</v>
      </c>
      <c r="EF165" s="201" t="e">
        <f t="shared" si="670"/>
        <v>#VALUE!</v>
      </c>
      <c r="EG165" s="136" t="e">
        <f t="shared" si="19"/>
        <v>#VALUE!</v>
      </c>
      <c r="EH165" s="138" t="e">
        <f t="shared" si="20"/>
        <v>#VALUE!</v>
      </c>
      <c r="EI165" s="133">
        <v>1088</v>
      </c>
    </row>
    <row r="166" spans="1:139" ht="12.75" x14ac:dyDescent="0.2">
      <c r="A166" s="864"/>
      <c r="B166" s="135" t="s">
        <v>371</v>
      </c>
      <c r="C166" s="137" t="s">
        <v>155</v>
      </c>
      <c r="D166" s="137">
        <v>1</v>
      </c>
      <c r="E166" s="137">
        <v>1</v>
      </c>
      <c r="F166" s="137">
        <v>1</v>
      </c>
      <c r="G166" s="141">
        <f t="shared" si="0"/>
        <v>0.125</v>
      </c>
      <c r="H166" s="142">
        <v>10</v>
      </c>
      <c r="I166" s="142">
        <v>10</v>
      </c>
      <c r="J166" s="144">
        <f>H166/Main!$D$9</f>
        <v>2</v>
      </c>
      <c r="K166" s="144">
        <f>I166/Main!$D$10</f>
        <v>5</v>
      </c>
      <c r="L166" s="144">
        <f t="shared" si="1"/>
        <v>2.5</v>
      </c>
      <c r="M166" s="144">
        <v>0.3</v>
      </c>
      <c r="N166" s="147"/>
      <c r="O166" s="294"/>
      <c r="P166" s="150"/>
      <c r="Q166" s="153"/>
      <c r="R166" s="150"/>
      <c r="S166" s="155"/>
      <c r="T166" s="155"/>
      <c r="U166" s="150"/>
      <c r="V166" s="150"/>
      <c r="W166" s="155"/>
      <c r="X166" s="155"/>
      <c r="Y166" s="150"/>
      <c r="Z166" s="150"/>
      <c r="AA166" s="150"/>
      <c r="AB166" s="150"/>
      <c r="AC166" s="370"/>
      <c r="AD166" s="165">
        <v>2</v>
      </c>
      <c r="AE166" s="165">
        <v>0</v>
      </c>
      <c r="AF166" s="165">
        <v>0</v>
      </c>
      <c r="AG166" s="171">
        <v>1</v>
      </c>
      <c r="AH166" s="165">
        <v>5</v>
      </c>
      <c r="AI166" s="165">
        <v>0</v>
      </c>
      <c r="AJ166" s="165">
        <v>0</v>
      </c>
      <c r="AK166" s="165">
        <v>0</v>
      </c>
      <c r="AL166" s="165">
        <v>0</v>
      </c>
      <c r="AM166" s="165">
        <v>0</v>
      </c>
      <c r="AN166" s="165">
        <v>0</v>
      </c>
      <c r="AO166" s="165">
        <v>2</v>
      </c>
      <c r="AP166" s="165">
        <v>0</v>
      </c>
      <c r="AQ166" s="165">
        <v>0</v>
      </c>
      <c r="AR166" s="165">
        <v>0</v>
      </c>
      <c r="AS166" s="165">
        <v>0</v>
      </c>
      <c r="AT166" s="165">
        <v>0</v>
      </c>
      <c r="AU166" s="165">
        <v>0</v>
      </c>
      <c r="AV166" s="165">
        <v>0</v>
      </c>
      <c r="AW166" s="165">
        <v>0</v>
      </c>
      <c r="AX166" s="165">
        <v>0</v>
      </c>
      <c r="AY166" s="175">
        <f t="shared" ref="AY166:BS166" si="671">IF(AD166 = 0, "", AD166)</f>
        <v>2</v>
      </c>
      <c r="AZ166" s="163" t="str">
        <f t="shared" si="671"/>
        <v/>
      </c>
      <c r="BA166" s="163" t="str">
        <f t="shared" si="671"/>
        <v/>
      </c>
      <c r="BB166" s="171">
        <f t="shared" si="671"/>
        <v>1</v>
      </c>
      <c r="BC166" s="165">
        <f t="shared" si="671"/>
        <v>5</v>
      </c>
      <c r="BD166" s="163" t="str">
        <f t="shared" si="671"/>
        <v/>
      </c>
      <c r="BE166" s="163" t="str">
        <f t="shared" si="671"/>
        <v/>
      </c>
      <c r="BF166" s="163" t="str">
        <f t="shared" si="671"/>
        <v/>
      </c>
      <c r="BG166" s="163" t="str">
        <f t="shared" si="671"/>
        <v/>
      </c>
      <c r="BH166" s="163" t="str">
        <f t="shared" si="671"/>
        <v/>
      </c>
      <c r="BI166" s="163" t="str">
        <f t="shared" si="671"/>
        <v/>
      </c>
      <c r="BJ166" s="165">
        <f t="shared" si="671"/>
        <v>2</v>
      </c>
      <c r="BK166" s="163" t="str">
        <f t="shared" si="671"/>
        <v/>
      </c>
      <c r="BL166" s="163" t="str">
        <f t="shared" si="671"/>
        <v/>
      </c>
      <c r="BM166" s="163" t="str">
        <f t="shared" si="671"/>
        <v/>
      </c>
      <c r="BN166" s="163" t="str">
        <f t="shared" si="671"/>
        <v/>
      </c>
      <c r="BO166" s="163" t="str">
        <f t="shared" si="671"/>
        <v/>
      </c>
      <c r="BP166" s="163" t="str">
        <f t="shared" si="671"/>
        <v/>
      </c>
      <c r="BQ166" s="163" t="str">
        <f t="shared" si="671"/>
        <v/>
      </c>
      <c r="BR166" s="163" t="str">
        <f t="shared" si="671"/>
        <v/>
      </c>
      <c r="BS166" s="173" t="str">
        <f t="shared" si="671"/>
        <v/>
      </c>
      <c r="BT166" s="175" t="e">
        <f>$AY166*Assembly!Z$4+$AZ166*Assembly!Z$5+$BA166*Assembly!Z$6+$BB166*Assembly!Z$7+$BC166*Assembly!Z$8+$BD166*Assembly!Z$9+$BE166*Assembly!Z$10+$BF166*Assembly!Z$11+$BG166*Assembly!Z$12+$BH166*Assembly!Z$13+$BI166*Assembly!Z$14+$BJ166*Assembly!Z$15+$BK166*Assembly!Z$16+$BL166*Assembly!Z$17+$BM166*Assembly!Z$18+$BN166*Assembly!Z$19+$BO166*Assembly!Z$20+$BP166*Assembly!Z$21+$BQ166*Assembly!Z$22+$BR166*Assembly!Z$23+$BS166*Assembly!Z$24</f>
        <v>#VALUE!</v>
      </c>
      <c r="BU166" s="165" t="e">
        <f t="shared" si="3"/>
        <v>#VALUE!</v>
      </c>
      <c r="BV166" s="176"/>
      <c r="BW166" s="165" t="e">
        <f>$AY166*Assembly!AD$4+$AZ166*Assembly!AD$5+$BA166*Assembly!AD$6+$BB166*Assembly!AD$7+$BC166*Assembly!AD$8+$BD166*Assembly!AD$9+$BE166*Assembly!AD$10+$BF166*Assembly!AD$11+$BG166*Assembly!AD$12+$BH166*Assembly!AD$13+$BI166*Assembly!AD$14+$BJ166*Assembly!AD$15+$BK166*Assembly!AD$16+$BL166*Assembly!AD$17+$BM166*Assembly!AD$18+$BN166*Assembly!AD$19+$BO166*Assembly!AD$20+$BP166*Assembly!AD$21+$BQ166*Assembly!AD$22+$BR166*Assembly!AD$23+$BS166*Assembly!AD$24</f>
        <v>#VALUE!</v>
      </c>
      <c r="BX166" s="180" t="e">
        <f t="shared" si="4"/>
        <v>#VALUE!</v>
      </c>
      <c r="BY166" s="181" t="e">
        <f t="shared" si="5"/>
        <v>#VALUE!</v>
      </c>
      <c r="BZ166" s="182" t="e">
        <f t="shared" si="6"/>
        <v>#VALUE!</v>
      </c>
      <c r="CA166" s="181" t="e">
        <f t="shared" si="7"/>
        <v>#VALUE!</v>
      </c>
      <c r="CB166" s="165" t="e">
        <f>$AY166*Assembly!Y$4+$AZ166*Assembly!Y$5+$BA166*Assembly!Y$6+$BB166*Assembly!Y$7+$BC166*Assembly!Y$8+$BD166*Assembly!Y$9+$BE166*Assembly!Y$10+$BF166*Assembly!Y$11+$BG166*Assembly!Y$12+$BH166*Assembly!Y$13+$BI166*Assembly!Y$14+$BJ166*Assembly!Y$15+$BK166*Assembly!Y$16+$BL166*Assembly!Y$17+$BM166*Assembly!Y$18+$BN166*Assembly!Y$19+$BO166*Assembly!Y$20+$BP166*Assembly!Y$21+$BQ166*Assembly!Y$22+$BR166*Assembly!Y$23+$BS166*Assembly!Y$24</f>
        <v>#VALUE!</v>
      </c>
      <c r="CC166" s="165" t="e">
        <f t="shared" si="8"/>
        <v>#VALUE!</v>
      </c>
      <c r="CD166" s="136" t="e">
        <f t="shared" si="9"/>
        <v>#VALUE!</v>
      </c>
      <c r="CE166" s="184" t="e">
        <f>$AY166*Assembly!AC$4+$AZ166*Assembly!AC$5+$BA166*Assembly!AC$6+$BB166*Assembly!AC$7+$BC166*Assembly!AC$8+$BD166*Assembly!AC$9+$BE166*Assembly!AC$10+$BF166*Assembly!AC$11+$BG166*Assembly!AC$12+$BH166*Assembly!AC$13+$BI166*Assembly!AC$14+$BJ166*Assembly!AC$15+$BK166*Assembly!AC$16+$BL166*Assembly!AC$17+$BM166*Assembly!AC$18+$BN166*Assembly!AC$19+$BO166*Assembly!AC$20+$BP166*Assembly!AC$21+$BQ166*Assembly!AC$22+$BR166*Assembly!AC$23+$BS166*Assembly!AC$24</f>
        <v>#VALUE!</v>
      </c>
      <c r="CF166" s="153" t="e">
        <f>$AY166*Assembly!M$4+$AZ166*Assembly!M$5+$BA166*Assembly!M$6+$BB166*Assembly!M$7+$BC166*Assembly!M$8+$BD166*Assembly!M$9+$BE166*Assembly!M$10+$BF166*Assembly!M$11+$BG166*Assembly!M$12+$BH166*Assembly!M$13+$BI166*Assembly!M$14+$BJ166*Assembly!M$15+$BK166*Assembly!M$16+$BL166*Assembly!M$17+$BM166*Assembly!M$18+$BN166*Assembly!M$19+$BO166*Assembly!M$20+$BP166*Assembly!M$21+$BQ166*Assembly!M$22+$BR166*Assembly!M$23+$BS166*Assembly!M$24</f>
        <v>#VALUE!</v>
      </c>
      <c r="CG166" s="153" t="e">
        <f>$AY166*Assembly!N$4+$AZ166*Assembly!N$5+$BA166*Assembly!N$6+$BB166*Assembly!N$7+$BC166*Assembly!N$8+$BD166*Assembly!N$9+$BE166*Assembly!N$10+$BF166*Assembly!N$11+$BG166*Assembly!N$12+$BH166*Assembly!N$13+$BI166*Assembly!N$14+$BJ166*Assembly!N$15+$BK166*Assembly!N$16+$BL166*Assembly!N$17+$BM166*Assembly!N$18+$BN166*Assembly!N$19+$BO166*Assembly!N$20+$BP166*Assembly!N$21+$BQ166*Assembly!N$22+$BR166*Assembly!N$23+$BS166*Assembly!N$24</f>
        <v>#VALUE!</v>
      </c>
      <c r="CH166" s="153" t="e">
        <f>$AY166*Assembly!O$4+$AZ166*Assembly!O$5+$BA166*Assembly!O$6+$BB166*Assembly!O$7+$BC166*Assembly!O$8+$BD166*Assembly!O$9+$BE166*Assembly!O$10+$BF166*Assembly!O$11+$BG166*Assembly!O$12+$BH166*Assembly!O$13+$BI166*Assembly!O$14+$BJ166*Assembly!O$15+$BK166*Assembly!O$16+$BL166*Assembly!O$17+$BM166*Assembly!O$18+$BN166*Assembly!O$19+$BO166*Assembly!O$20+$BP166*Assembly!O$21+$BQ166*Assembly!O$22+$BR166*Assembly!O$23+$BS166*Assembly!O$24</f>
        <v>#VALUE!</v>
      </c>
      <c r="CI166" s="142" t="e">
        <f>$AY166*Assembly!P$4+$AZ166*Assembly!P$5+$BA166*Assembly!P$6+$BB166*Assembly!P$7+$BC166*Assembly!P$8+$BD166*Assembly!P$9+$BE166*Assembly!P$10+$BF166*Assembly!P$11+$BG166*Assembly!P$12+$BH166*Assembly!P$13+$BI166*Assembly!P$14+$BJ166*Assembly!P$15+$BK166*Assembly!P$16+$BL166*Assembly!P$17+$BM166*Assembly!P$18+$BN166*Assembly!P$19+$BO166*Assembly!P$20+$BP166*Assembly!P$21+$BQ166*Assembly!P$22+$BR166*Assembly!P$23+$BS166*Assembly!P$24</f>
        <v>#VALUE!</v>
      </c>
      <c r="CJ166" s="142" t="e">
        <f>$AY166*Assembly!Q$4+$AZ166*Assembly!Q$5+$BA166*Assembly!Q$6+$BB166*Assembly!Q$7+$BC166*Assembly!Q$8+$BD166*Assembly!Q$9+$BE166*Assembly!Q$10+$BF166*Assembly!Q$11+$BG166*Assembly!Q$12+$BH166*Assembly!Q$13+$BI166*Assembly!Q$14+$BJ166*Assembly!Q$15+$BK166*Assembly!Q$16+$BL166*Assembly!Q$17+$BM166*Assembly!Q$18+$BN166*Assembly!Q$19+$BO166*Assembly!Q$20+$BP166*Assembly!Q$21+$BQ166*Assembly!Q$22+$BR166*Assembly!Q$23+$BS166*Assembly!Q$24</f>
        <v>#VALUE!</v>
      </c>
      <c r="CK166" s="153" t="e">
        <f>$AY166*Assembly!R$4+$AZ166*Assembly!R$5+$BA166*Assembly!R$6+$BB166*Assembly!R$7+$BC166*Assembly!R$8+$BD166*Assembly!R$9+$BE166*Assembly!R$10+$BF166*Assembly!R$11+$BG166*Assembly!R$12+$BH166*Assembly!R$13+$BI166*Assembly!R$14+$BJ166*Assembly!R$15+$BK166*Assembly!R$16+$BL166*Assembly!R$17+$BM166*Assembly!R$18+$BN166*Assembly!R$19+$BO166*Assembly!R$20+$BP166*Assembly!R$21+$BQ166*Assembly!R$22+$BR166*Assembly!R$23+$BS166*Assembly!R$24</f>
        <v>#VALUE!</v>
      </c>
      <c r="CL166" s="142" t="e">
        <f>$AY166*Assembly!S$4+$AZ166*Assembly!S$5+$BA166*Assembly!S$6+$BB166*Assembly!S$7+$BC166*Assembly!S$8+$BD166*Assembly!S$9+$BE166*Assembly!S$10+$BF166*Assembly!S$11+$BG166*Assembly!S$12+$BH166*Assembly!S$13+$BI166*Assembly!S$14+$BJ166*Assembly!S$15+$BK166*Assembly!S$16+$BL166*Assembly!S$17+$BM166*Assembly!S$18+$BN166*Assembly!S$19+$BO166*Assembly!S$20+$BP166*Assembly!S$21+$BQ166*Assembly!S$22+$BR166*Assembly!S$23+$BS166*Assembly!S$24</f>
        <v>#VALUE!</v>
      </c>
      <c r="CM166" s="142" t="e">
        <f>$AY166*Assembly!T$4+$AZ166*Assembly!T$5+$BA166*Assembly!T$6+$BB166*Assembly!T$7+$BC166*Assembly!T$8+$BD166*Assembly!T$9+$BE166*Assembly!T$10+$BF166*Assembly!T$11+$BG166*Assembly!T$12+$BH166*Assembly!T$13+$BI166*Assembly!T$14+$BJ166*Assembly!T$15+$BK166*Assembly!T$16+$BL166*Assembly!T$17+$BM166*Assembly!T$18+$BN166*Assembly!T$19+$BO166*Assembly!T$20+$BP166*Assembly!T$21+$BQ166*Assembly!T$22+$BR166*Assembly!T$23+$BS166*Assembly!T$24</f>
        <v>#VALUE!</v>
      </c>
      <c r="CN166" s="142" t="e">
        <f>$AY166*Assembly!U$4+$AZ166*Assembly!U$5+$BA166*Assembly!U$6+$BB166*Assembly!U$7+$BC166*Assembly!U$8+$BD166*Assembly!U$9+$BE166*Assembly!U$10+$BF166*Assembly!U$11+$BG166*Assembly!U$12+$BH166*Assembly!U$13+$BI166*Assembly!U$14+$BJ166*Assembly!U$15+$BK166*Assembly!U$16+$BL166*Assembly!U$17+$BM166*Assembly!U$18+$BN166*Assembly!U$19+$BO166*Assembly!U$20+$BP166*Assembly!U$21+$BQ166*Assembly!U$22+$BR166*Assembly!U$23+$BS166*Assembly!U$24</f>
        <v>#VALUE!</v>
      </c>
      <c r="CO166" s="153" t="e">
        <f>$AY166*Assembly!V$4+$AZ166*Assembly!V$5+$BA166*Assembly!V$6+$BB166*Assembly!V$7+$BC166*Assembly!V$8+$BD166*Assembly!V$9+$BE166*Assembly!V$10+$BF166*Assembly!V$11+$BG166*Assembly!V$12+$BH166*Assembly!V$13+$BI166*Assembly!V$14+$BJ166*Assembly!V$15+$BK166*Assembly!V$16+$BL166*Assembly!V$17+$BM166*Assembly!V$18+$BN166*Assembly!V$19+$BO166*Assembly!V$20+$BP166*Assembly!V$21+$BQ166*Assembly!V$22+$BR166*Assembly!V$23+$BS166*Assembly!V$24</f>
        <v>#VALUE!</v>
      </c>
      <c r="CP166" s="153" t="e">
        <f>CF166*Refining!$F$3</f>
        <v>#VALUE!</v>
      </c>
      <c r="CQ166" s="153" t="e">
        <f>CG166*Refining!$F$4</f>
        <v>#VALUE!</v>
      </c>
      <c r="CR166" s="153" t="e">
        <f>CH166*Refining!$F$5</f>
        <v>#VALUE!</v>
      </c>
      <c r="CS166" s="153" t="e">
        <f>CI166*Refining!$F$6</f>
        <v>#VALUE!</v>
      </c>
      <c r="CT166" s="153" t="e">
        <f>CJ166*Refining!$F$7</f>
        <v>#VALUE!</v>
      </c>
      <c r="CU166" s="153" t="e">
        <f>CK166*Refining!$F$8</f>
        <v>#VALUE!</v>
      </c>
      <c r="CV166" s="153" t="e">
        <f>CL166*Refining!$F$9</f>
        <v>#VALUE!</v>
      </c>
      <c r="CW166" s="153" t="e">
        <f>CM166*Refining!$F$10</f>
        <v>#VALUE!</v>
      </c>
      <c r="CX166" s="153" t="e">
        <f>CN166*Refining!$F$11</f>
        <v>#VALUE!</v>
      </c>
      <c r="CY166" s="153" t="e">
        <f>CO166*Refining!$F$12</f>
        <v>#VALUE!</v>
      </c>
      <c r="CZ166" s="190" t="e">
        <f t="shared" ref="CZ166:DS166" si="672">IF(CF166 = 0, "", CF166)</f>
        <v>#VALUE!</v>
      </c>
      <c r="DA166" s="197" t="e">
        <f t="shared" si="672"/>
        <v>#VALUE!</v>
      </c>
      <c r="DB166" s="197" t="e">
        <f t="shared" si="672"/>
        <v>#VALUE!</v>
      </c>
      <c r="DC166" s="191" t="e">
        <f t="shared" si="672"/>
        <v>#VALUE!</v>
      </c>
      <c r="DD166" s="193" t="e">
        <f t="shared" si="672"/>
        <v>#VALUE!</v>
      </c>
      <c r="DE166" s="191" t="e">
        <f t="shared" si="672"/>
        <v>#VALUE!</v>
      </c>
      <c r="DF166" s="193" t="e">
        <f t="shared" si="672"/>
        <v>#VALUE!</v>
      </c>
      <c r="DG166" s="193" t="e">
        <f t="shared" si="672"/>
        <v>#VALUE!</v>
      </c>
      <c r="DH166" s="191" t="e">
        <f t="shared" si="672"/>
        <v>#VALUE!</v>
      </c>
      <c r="DI166" s="195" t="e">
        <f t="shared" si="672"/>
        <v>#VALUE!</v>
      </c>
      <c r="DJ166" s="190" t="e">
        <f t="shared" si="672"/>
        <v>#VALUE!</v>
      </c>
      <c r="DK166" s="197" t="e">
        <f t="shared" si="672"/>
        <v>#VALUE!</v>
      </c>
      <c r="DL166" s="197" t="e">
        <f t="shared" si="672"/>
        <v>#VALUE!</v>
      </c>
      <c r="DM166" s="191" t="e">
        <f t="shared" si="672"/>
        <v>#VALUE!</v>
      </c>
      <c r="DN166" s="193" t="e">
        <f t="shared" si="672"/>
        <v>#VALUE!</v>
      </c>
      <c r="DO166" s="191" t="e">
        <f t="shared" si="672"/>
        <v>#VALUE!</v>
      </c>
      <c r="DP166" s="191" t="e">
        <f t="shared" si="672"/>
        <v>#VALUE!</v>
      </c>
      <c r="DQ166" s="191" t="e">
        <f t="shared" si="672"/>
        <v>#VALUE!</v>
      </c>
      <c r="DR166" s="191" t="e">
        <f t="shared" si="672"/>
        <v>#VALUE!</v>
      </c>
      <c r="DS166" s="195" t="e">
        <f t="shared" si="672"/>
        <v>#VALUE!</v>
      </c>
      <c r="DT166" s="190" t="e">
        <f t="shared" si="11"/>
        <v>#VALUE!</v>
      </c>
      <c r="DU166" s="197" t="e">
        <f t="shared" si="12"/>
        <v>#VALUE!</v>
      </c>
      <c r="DV166" s="165" t="e">
        <f>CZ166*'Ores &amp; Ingots'!$C$3+DA166*'Ores &amp; Ingots'!$C$4+DB166*'Ores &amp; Ingots'!$C$5+DC166*'Ores &amp; Ingots'!$C$6+DD166*'Ores &amp; Ingots'!$C$7+DE166*'Ores &amp; Ingots'!$C$8+DF166*'Ores &amp; Ingots'!$C$9+DG166*'Ores &amp; Ingots'!$C$10+DH166*'Ores &amp; Ingots'!$C$11+DI166*'Ores &amp; Ingots'!$C$12</f>
        <v>#VALUE!</v>
      </c>
      <c r="DW166" s="165" t="e">
        <f>DJ166*'Ores &amp; Ingots'!$B$3+DK166*'Ores &amp; Ingots'!$B$4+DL166*'Ores &amp; Ingots'!$B$5+DM166*'Ores &amp; Ingots'!$B$6+DN166*'Ores &amp; Ingots'!$B$7+DO166*'Ores &amp; Ingots'!$B$8+DP166*'Ores &amp; Ingots'!$B$9+DQ166*'Ores &amp; Ingots'!$B$10+DR166*'Ores &amp; Ingots'!$B$11+DS166*'Ores &amp; Ingots'!$B$12</f>
        <v>#VALUE!</v>
      </c>
      <c r="DX166" s="197" t="e">
        <f>CZ166*Refining!$G$3+DA166*Refining!$G$4+DB166*Refining!$G$5+DC166*Refining!$G$6+DD166*Refining!$G$7+DE166*Refining!$G$8+DF166*Refining!$G$9+DG166*Refining!$G$10+DH166*Refining!$G$11+DI166*Refining!$G$12</f>
        <v>#VALUE!</v>
      </c>
      <c r="DY166" s="197" t="e">
        <f t="shared" si="13"/>
        <v>#VALUE!</v>
      </c>
      <c r="DZ166" s="199" t="e">
        <f t="shared" si="14"/>
        <v>#VALUE!</v>
      </c>
      <c r="EA166" s="190" t="e">
        <f t="shared" si="15"/>
        <v>#VALUE!</v>
      </c>
      <c r="EB166" s="200" t="e">
        <f t="shared" ref="EB166:EC166" si="673">EA166/60</f>
        <v>#VALUE!</v>
      </c>
      <c r="EC166" s="200" t="e">
        <f t="shared" si="673"/>
        <v>#VALUE!</v>
      </c>
      <c r="ED166" s="190" t="e">
        <f t="shared" si="17"/>
        <v>#VALUE!</v>
      </c>
      <c r="EE166" s="200" t="e">
        <f t="shared" ref="EE166:EF166" si="674">ED166/1000</f>
        <v>#VALUE!</v>
      </c>
      <c r="EF166" s="201" t="e">
        <f t="shared" si="674"/>
        <v>#VALUE!</v>
      </c>
      <c r="EG166" s="136" t="e">
        <f t="shared" si="19"/>
        <v>#VALUE!</v>
      </c>
      <c r="EH166" s="138" t="e">
        <f t="shared" si="20"/>
        <v>#VALUE!</v>
      </c>
      <c r="EI166" s="133" t="s">
        <v>28</v>
      </c>
    </row>
    <row r="167" spans="1:139" ht="12.75" x14ac:dyDescent="0.2">
      <c r="A167" s="864"/>
      <c r="B167" s="135" t="s">
        <v>373</v>
      </c>
      <c r="C167" s="137" t="s">
        <v>156</v>
      </c>
      <c r="D167" s="137">
        <v>3</v>
      </c>
      <c r="E167" s="137">
        <v>1</v>
      </c>
      <c r="F167" s="137">
        <v>3</v>
      </c>
      <c r="G167" s="202">
        <f t="shared" si="0"/>
        <v>140.625</v>
      </c>
      <c r="H167" s="203">
        <v>20</v>
      </c>
      <c r="I167" s="203">
        <v>20</v>
      </c>
      <c r="J167" s="204">
        <f>H167/Main!$D$9</f>
        <v>4</v>
      </c>
      <c r="K167" s="204">
        <f>I167/Main!$D$10</f>
        <v>10</v>
      </c>
      <c r="L167" s="204">
        <f t="shared" si="1"/>
        <v>2.5</v>
      </c>
      <c r="M167" s="204">
        <v>0.3</v>
      </c>
      <c r="N167" s="205"/>
      <c r="O167" s="296"/>
      <c r="P167" s="207"/>
      <c r="Q167" s="208"/>
      <c r="R167" s="207"/>
      <c r="S167" s="209"/>
      <c r="T167" s="209"/>
      <c r="U167" s="207"/>
      <c r="V167" s="207"/>
      <c r="W167" s="401"/>
      <c r="X167" s="209"/>
      <c r="Y167" s="207"/>
      <c r="Z167" s="207"/>
      <c r="AA167" s="207"/>
      <c r="AB167" s="207"/>
      <c r="AC167" s="402" t="s">
        <v>220</v>
      </c>
      <c r="AD167" s="165">
        <v>20</v>
      </c>
      <c r="AE167" s="165">
        <v>0</v>
      </c>
      <c r="AF167" s="165">
        <v>0</v>
      </c>
      <c r="AG167" s="171">
        <v>10</v>
      </c>
      <c r="AH167" s="165">
        <v>80</v>
      </c>
      <c r="AI167" s="165">
        <v>0</v>
      </c>
      <c r="AJ167" s="165">
        <v>0</v>
      </c>
      <c r="AK167" s="165">
        <v>0</v>
      </c>
      <c r="AL167" s="165">
        <v>0</v>
      </c>
      <c r="AM167" s="165">
        <v>0</v>
      </c>
      <c r="AN167" s="165">
        <v>0</v>
      </c>
      <c r="AO167" s="165">
        <v>20</v>
      </c>
      <c r="AP167" s="165">
        <v>0</v>
      </c>
      <c r="AQ167" s="165">
        <v>0</v>
      </c>
      <c r="AR167" s="165">
        <v>0</v>
      </c>
      <c r="AS167" s="165">
        <v>0</v>
      </c>
      <c r="AT167" s="165">
        <v>0</v>
      </c>
      <c r="AU167" s="165">
        <v>0</v>
      </c>
      <c r="AV167" s="165">
        <v>0</v>
      </c>
      <c r="AW167" s="165">
        <v>0</v>
      </c>
      <c r="AX167" s="165">
        <v>0</v>
      </c>
      <c r="AY167" s="175">
        <f t="shared" ref="AY167:BS167" si="675">IF(AD167 = 0, "", AD167)</f>
        <v>20</v>
      </c>
      <c r="AZ167" s="163" t="str">
        <f t="shared" si="675"/>
        <v/>
      </c>
      <c r="BA167" s="163" t="str">
        <f t="shared" si="675"/>
        <v/>
      </c>
      <c r="BB167" s="171">
        <f t="shared" si="675"/>
        <v>10</v>
      </c>
      <c r="BC167" s="165">
        <f t="shared" si="675"/>
        <v>80</v>
      </c>
      <c r="BD167" s="163" t="str">
        <f t="shared" si="675"/>
        <v/>
      </c>
      <c r="BE167" s="163" t="str">
        <f t="shared" si="675"/>
        <v/>
      </c>
      <c r="BF167" s="163" t="str">
        <f t="shared" si="675"/>
        <v/>
      </c>
      <c r="BG167" s="163" t="str">
        <f t="shared" si="675"/>
        <v/>
      </c>
      <c r="BH167" s="163" t="str">
        <f t="shared" si="675"/>
        <v/>
      </c>
      <c r="BI167" s="163" t="str">
        <f t="shared" si="675"/>
        <v/>
      </c>
      <c r="BJ167" s="165">
        <f t="shared" si="675"/>
        <v>20</v>
      </c>
      <c r="BK167" s="163" t="str">
        <f t="shared" si="675"/>
        <v/>
      </c>
      <c r="BL167" s="163" t="str">
        <f t="shared" si="675"/>
        <v/>
      </c>
      <c r="BM167" s="163" t="str">
        <f t="shared" si="675"/>
        <v/>
      </c>
      <c r="BN167" s="163" t="str">
        <f t="shared" si="675"/>
        <v/>
      </c>
      <c r="BO167" s="163" t="str">
        <f t="shared" si="675"/>
        <v/>
      </c>
      <c r="BP167" s="163" t="str">
        <f t="shared" si="675"/>
        <v/>
      </c>
      <c r="BQ167" s="163" t="str">
        <f t="shared" si="675"/>
        <v/>
      </c>
      <c r="BR167" s="163" t="str">
        <f t="shared" si="675"/>
        <v/>
      </c>
      <c r="BS167" s="173" t="str">
        <f t="shared" si="675"/>
        <v/>
      </c>
      <c r="BT167" s="175" t="e">
        <f>$AY167*Assembly!Z$4+$AZ167*Assembly!Z$5+$BA167*Assembly!Z$6+$BB167*Assembly!Z$7+$BC167*Assembly!Z$8+$BD167*Assembly!Z$9+$BE167*Assembly!Z$10+$BF167*Assembly!Z$11+$BG167*Assembly!Z$12+$BH167*Assembly!Z$13+$BI167*Assembly!Z$14+$BJ167*Assembly!Z$15+$BK167*Assembly!Z$16+$BL167*Assembly!Z$17+$BM167*Assembly!Z$18+$BN167*Assembly!Z$19+$BO167*Assembly!Z$20+$BP167*Assembly!Z$21+$BQ167*Assembly!Z$22+$BR167*Assembly!Z$23+$BS167*Assembly!Z$24</f>
        <v>#VALUE!</v>
      </c>
      <c r="BU167" s="165" t="e">
        <f t="shared" si="3"/>
        <v>#VALUE!</v>
      </c>
      <c r="BV167" s="176"/>
      <c r="BW167" s="165" t="e">
        <f>$AY167*Assembly!AD$4+$AZ167*Assembly!AD$5+$BA167*Assembly!AD$6+$BB167*Assembly!AD$7+$BC167*Assembly!AD$8+$BD167*Assembly!AD$9+$BE167*Assembly!AD$10+$BF167*Assembly!AD$11+$BG167*Assembly!AD$12+$BH167*Assembly!AD$13+$BI167*Assembly!AD$14+$BJ167*Assembly!AD$15+$BK167*Assembly!AD$16+$BL167*Assembly!AD$17+$BM167*Assembly!AD$18+$BN167*Assembly!AD$19+$BO167*Assembly!AD$20+$BP167*Assembly!AD$21+$BQ167*Assembly!AD$22+$BR167*Assembly!AD$23+$BS167*Assembly!AD$24</f>
        <v>#VALUE!</v>
      </c>
      <c r="BX167" s="180" t="e">
        <f t="shared" si="4"/>
        <v>#VALUE!</v>
      </c>
      <c r="BY167" s="181" t="e">
        <f t="shared" si="5"/>
        <v>#VALUE!</v>
      </c>
      <c r="BZ167" s="182" t="e">
        <f t="shared" si="6"/>
        <v>#VALUE!</v>
      </c>
      <c r="CA167" s="181" t="e">
        <f t="shared" si="7"/>
        <v>#VALUE!</v>
      </c>
      <c r="CB167" s="165" t="e">
        <f>$AY167*Assembly!Y$4+$AZ167*Assembly!Y$5+$BA167*Assembly!Y$6+$BB167*Assembly!Y$7+$BC167*Assembly!Y$8+$BD167*Assembly!Y$9+$BE167*Assembly!Y$10+$BF167*Assembly!Y$11+$BG167*Assembly!Y$12+$BH167*Assembly!Y$13+$BI167*Assembly!Y$14+$BJ167*Assembly!Y$15+$BK167*Assembly!Y$16+$BL167*Assembly!Y$17+$BM167*Assembly!Y$18+$BN167*Assembly!Y$19+$BO167*Assembly!Y$20+$BP167*Assembly!Y$21+$BQ167*Assembly!Y$22+$BR167*Assembly!Y$23+$BS167*Assembly!Y$24</f>
        <v>#VALUE!</v>
      </c>
      <c r="CC167" s="165" t="e">
        <f t="shared" si="8"/>
        <v>#VALUE!</v>
      </c>
      <c r="CD167" s="136" t="e">
        <f t="shared" si="9"/>
        <v>#VALUE!</v>
      </c>
      <c r="CE167" s="184" t="e">
        <f>$AY167*Assembly!AC$4+$AZ167*Assembly!AC$5+$BA167*Assembly!AC$6+$BB167*Assembly!AC$7+$BC167*Assembly!AC$8+$BD167*Assembly!AC$9+$BE167*Assembly!AC$10+$BF167*Assembly!AC$11+$BG167*Assembly!AC$12+$BH167*Assembly!AC$13+$BI167*Assembly!AC$14+$BJ167*Assembly!AC$15+$BK167*Assembly!AC$16+$BL167*Assembly!AC$17+$BM167*Assembly!AC$18+$BN167*Assembly!AC$19+$BO167*Assembly!AC$20+$BP167*Assembly!AC$21+$BQ167*Assembly!AC$22+$BR167*Assembly!AC$23+$BS167*Assembly!AC$24</f>
        <v>#VALUE!</v>
      </c>
      <c r="CF167" s="208" t="e">
        <f>$AY167*Assembly!M$4+$AZ167*Assembly!M$5+$BA167*Assembly!M$6+$BB167*Assembly!M$7+$BC167*Assembly!M$8+$BD167*Assembly!M$9+$BE167*Assembly!M$10+$BF167*Assembly!M$11+$BG167*Assembly!M$12+$BH167*Assembly!M$13+$BI167*Assembly!M$14+$BJ167*Assembly!M$15+$BK167*Assembly!M$16+$BL167*Assembly!M$17+$BM167*Assembly!M$18+$BN167*Assembly!M$19+$BO167*Assembly!M$20+$BP167*Assembly!M$21+$BQ167*Assembly!M$22+$BR167*Assembly!M$23+$BS167*Assembly!M$24</f>
        <v>#VALUE!</v>
      </c>
      <c r="CG167" s="208" t="e">
        <f>$AY167*Assembly!N$4+$AZ167*Assembly!N$5+$BA167*Assembly!N$6+$BB167*Assembly!N$7+$BC167*Assembly!N$8+$BD167*Assembly!N$9+$BE167*Assembly!N$10+$BF167*Assembly!N$11+$BG167*Assembly!N$12+$BH167*Assembly!N$13+$BI167*Assembly!N$14+$BJ167*Assembly!N$15+$BK167*Assembly!N$16+$BL167*Assembly!N$17+$BM167*Assembly!N$18+$BN167*Assembly!N$19+$BO167*Assembly!N$20+$BP167*Assembly!N$21+$BQ167*Assembly!N$22+$BR167*Assembly!N$23+$BS167*Assembly!N$24</f>
        <v>#VALUE!</v>
      </c>
      <c r="CH167" s="208" t="e">
        <f>$AY167*Assembly!O$4+$AZ167*Assembly!O$5+$BA167*Assembly!O$6+$BB167*Assembly!O$7+$BC167*Assembly!O$8+$BD167*Assembly!O$9+$BE167*Assembly!O$10+$BF167*Assembly!O$11+$BG167*Assembly!O$12+$BH167*Assembly!O$13+$BI167*Assembly!O$14+$BJ167*Assembly!O$15+$BK167*Assembly!O$16+$BL167*Assembly!O$17+$BM167*Assembly!O$18+$BN167*Assembly!O$19+$BO167*Assembly!O$20+$BP167*Assembly!O$21+$BQ167*Assembly!O$22+$BR167*Assembly!O$23+$BS167*Assembly!O$24</f>
        <v>#VALUE!</v>
      </c>
      <c r="CI167" s="203" t="e">
        <f>$AY167*Assembly!P$4+$AZ167*Assembly!P$5+$BA167*Assembly!P$6+$BB167*Assembly!P$7+$BC167*Assembly!P$8+$BD167*Assembly!P$9+$BE167*Assembly!P$10+$BF167*Assembly!P$11+$BG167*Assembly!P$12+$BH167*Assembly!P$13+$BI167*Assembly!P$14+$BJ167*Assembly!P$15+$BK167*Assembly!P$16+$BL167*Assembly!P$17+$BM167*Assembly!P$18+$BN167*Assembly!P$19+$BO167*Assembly!P$20+$BP167*Assembly!P$21+$BQ167*Assembly!P$22+$BR167*Assembly!P$23+$BS167*Assembly!P$24</f>
        <v>#VALUE!</v>
      </c>
      <c r="CJ167" s="203" t="e">
        <f>$AY167*Assembly!Q$4+$AZ167*Assembly!Q$5+$BA167*Assembly!Q$6+$BB167*Assembly!Q$7+$BC167*Assembly!Q$8+$BD167*Assembly!Q$9+$BE167*Assembly!Q$10+$BF167*Assembly!Q$11+$BG167*Assembly!Q$12+$BH167*Assembly!Q$13+$BI167*Assembly!Q$14+$BJ167*Assembly!Q$15+$BK167*Assembly!Q$16+$BL167*Assembly!Q$17+$BM167*Assembly!Q$18+$BN167*Assembly!Q$19+$BO167*Assembly!Q$20+$BP167*Assembly!Q$21+$BQ167*Assembly!Q$22+$BR167*Assembly!Q$23+$BS167*Assembly!Q$24</f>
        <v>#VALUE!</v>
      </c>
      <c r="CK167" s="208" t="e">
        <f>$AY167*Assembly!R$4+$AZ167*Assembly!R$5+$BA167*Assembly!R$6+$BB167*Assembly!R$7+$BC167*Assembly!R$8+$BD167*Assembly!R$9+$BE167*Assembly!R$10+$BF167*Assembly!R$11+$BG167*Assembly!R$12+$BH167*Assembly!R$13+$BI167*Assembly!R$14+$BJ167*Assembly!R$15+$BK167*Assembly!R$16+$BL167*Assembly!R$17+$BM167*Assembly!R$18+$BN167*Assembly!R$19+$BO167*Assembly!R$20+$BP167*Assembly!R$21+$BQ167*Assembly!R$22+$BR167*Assembly!R$23+$BS167*Assembly!R$24</f>
        <v>#VALUE!</v>
      </c>
      <c r="CL167" s="203" t="e">
        <f>$AY167*Assembly!S$4+$AZ167*Assembly!S$5+$BA167*Assembly!S$6+$BB167*Assembly!S$7+$BC167*Assembly!S$8+$BD167*Assembly!S$9+$BE167*Assembly!S$10+$BF167*Assembly!S$11+$BG167*Assembly!S$12+$BH167*Assembly!S$13+$BI167*Assembly!S$14+$BJ167*Assembly!S$15+$BK167*Assembly!S$16+$BL167*Assembly!S$17+$BM167*Assembly!S$18+$BN167*Assembly!S$19+$BO167*Assembly!S$20+$BP167*Assembly!S$21+$BQ167*Assembly!S$22+$BR167*Assembly!S$23+$BS167*Assembly!S$24</f>
        <v>#VALUE!</v>
      </c>
      <c r="CM167" s="203" t="e">
        <f>$AY167*Assembly!T$4+$AZ167*Assembly!T$5+$BA167*Assembly!T$6+$BB167*Assembly!T$7+$BC167*Assembly!T$8+$BD167*Assembly!T$9+$BE167*Assembly!T$10+$BF167*Assembly!T$11+$BG167*Assembly!T$12+$BH167*Assembly!T$13+$BI167*Assembly!T$14+$BJ167*Assembly!T$15+$BK167*Assembly!T$16+$BL167*Assembly!T$17+$BM167*Assembly!T$18+$BN167*Assembly!T$19+$BO167*Assembly!T$20+$BP167*Assembly!T$21+$BQ167*Assembly!T$22+$BR167*Assembly!T$23+$BS167*Assembly!T$24</f>
        <v>#VALUE!</v>
      </c>
      <c r="CN167" s="203" t="e">
        <f>$AY167*Assembly!U$4+$AZ167*Assembly!U$5+$BA167*Assembly!U$6+$BB167*Assembly!U$7+$BC167*Assembly!U$8+$BD167*Assembly!U$9+$BE167*Assembly!U$10+$BF167*Assembly!U$11+$BG167*Assembly!U$12+$BH167*Assembly!U$13+$BI167*Assembly!U$14+$BJ167*Assembly!U$15+$BK167*Assembly!U$16+$BL167*Assembly!U$17+$BM167*Assembly!U$18+$BN167*Assembly!U$19+$BO167*Assembly!U$20+$BP167*Assembly!U$21+$BQ167*Assembly!U$22+$BR167*Assembly!U$23+$BS167*Assembly!U$24</f>
        <v>#VALUE!</v>
      </c>
      <c r="CO167" s="208" t="e">
        <f>$AY167*Assembly!V$4+$AZ167*Assembly!V$5+$BA167*Assembly!V$6+$BB167*Assembly!V$7+$BC167*Assembly!V$8+$BD167*Assembly!V$9+$BE167*Assembly!V$10+$BF167*Assembly!V$11+$BG167*Assembly!V$12+$BH167*Assembly!V$13+$BI167*Assembly!V$14+$BJ167*Assembly!V$15+$BK167*Assembly!V$16+$BL167*Assembly!V$17+$BM167*Assembly!V$18+$BN167*Assembly!V$19+$BO167*Assembly!V$20+$BP167*Assembly!V$21+$BQ167*Assembly!V$22+$BR167*Assembly!V$23+$BS167*Assembly!V$24</f>
        <v>#VALUE!</v>
      </c>
      <c r="CP167" s="208" t="e">
        <f>CF167*Refining!$F$3</f>
        <v>#VALUE!</v>
      </c>
      <c r="CQ167" s="208" t="e">
        <f>CG167*Refining!$F$4</f>
        <v>#VALUE!</v>
      </c>
      <c r="CR167" s="208" t="e">
        <f>CH167*Refining!$F$5</f>
        <v>#VALUE!</v>
      </c>
      <c r="CS167" s="208" t="e">
        <f>CI167*Refining!$F$6</f>
        <v>#VALUE!</v>
      </c>
      <c r="CT167" s="208" t="e">
        <f>CJ167*Refining!$F$7</f>
        <v>#VALUE!</v>
      </c>
      <c r="CU167" s="208" t="e">
        <f>CK167*Refining!$F$8</f>
        <v>#VALUE!</v>
      </c>
      <c r="CV167" s="208" t="e">
        <f>CL167*Refining!$F$9</f>
        <v>#VALUE!</v>
      </c>
      <c r="CW167" s="208" t="e">
        <f>CM167*Refining!$F$10</f>
        <v>#VALUE!</v>
      </c>
      <c r="CX167" s="208" t="e">
        <f>CN167*Refining!$F$11</f>
        <v>#VALUE!</v>
      </c>
      <c r="CY167" s="208" t="e">
        <f>CO167*Refining!$F$12</f>
        <v>#VALUE!</v>
      </c>
      <c r="CZ167" s="190" t="e">
        <f t="shared" ref="CZ167:DS167" si="676">IF(CF167 = 0, "", CF167)</f>
        <v>#VALUE!</v>
      </c>
      <c r="DA167" s="197" t="e">
        <f t="shared" si="676"/>
        <v>#VALUE!</v>
      </c>
      <c r="DB167" s="197" t="e">
        <f t="shared" si="676"/>
        <v>#VALUE!</v>
      </c>
      <c r="DC167" s="191" t="e">
        <f t="shared" si="676"/>
        <v>#VALUE!</v>
      </c>
      <c r="DD167" s="193" t="e">
        <f t="shared" si="676"/>
        <v>#VALUE!</v>
      </c>
      <c r="DE167" s="191" t="e">
        <f t="shared" si="676"/>
        <v>#VALUE!</v>
      </c>
      <c r="DF167" s="193" t="e">
        <f t="shared" si="676"/>
        <v>#VALUE!</v>
      </c>
      <c r="DG167" s="193" t="e">
        <f t="shared" si="676"/>
        <v>#VALUE!</v>
      </c>
      <c r="DH167" s="191" t="e">
        <f t="shared" si="676"/>
        <v>#VALUE!</v>
      </c>
      <c r="DI167" s="195" t="e">
        <f t="shared" si="676"/>
        <v>#VALUE!</v>
      </c>
      <c r="DJ167" s="190" t="e">
        <f t="shared" si="676"/>
        <v>#VALUE!</v>
      </c>
      <c r="DK167" s="197" t="e">
        <f t="shared" si="676"/>
        <v>#VALUE!</v>
      </c>
      <c r="DL167" s="197" t="e">
        <f t="shared" si="676"/>
        <v>#VALUE!</v>
      </c>
      <c r="DM167" s="191" t="e">
        <f t="shared" si="676"/>
        <v>#VALUE!</v>
      </c>
      <c r="DN167" s="193" t="e">
        <f t="shared" si="676"/>
        <v>#VALUE!</v>
      </c>
      <c r="DO167" s="191" t="e">
        <f t="shared" si="676"/>
        <v>#VALUE!</v>
      </c>
      <c r="DP167" s="191" t="e">
        <f t="shared" si="676"/>
        <v>#VALUE!</v>
      </c>
      <c r="DQ167" s="191" t="e">
        <f t="shared" si="676"/>
        <v>#VALUE!</v>
      </c>
      <c r="DR167" s="191" t="e">
        <f t="shared" si="676"/>
        <v>#VALUE!</v>
      </c>
      <c r="DS167" s="195" t="e">
        <f t="shared" si="676"/>
        <v>#VALUE!</v>
      </c>
      <c r="DT167" s="190" t="e">
        <f t="shared" si="11"/>
        <v>#VALUE!</v>
      </c>
      <c r="DU167" s="197" t="e">
        <f t="shared" si="12"/>
        <v>#VALUE!</v>
      </c>
      <c r="DV167" s="165" t="e">
        <f>CZ167*'Ores &amp; Ingots'!$C$3+DA167*'Ores &amp; Ingots'!$C$4+DB167*'Ores &amp; Ingots'!$C$5+DC167*'Ores &amp; Ingots'!$C$6+DD167*'Ores &amp; Ingots'!$C$7+DE167*'Ores &amp; Ingots'!$C$8+DF167*'Ores &amp; Ingots'!$C$9+DG167*'Ores &amp; Ingots'!$C$10+DH167*'Ores &amp; Ingots'!$C$11+DI167*'Ores &amp; Ingots'!$C$12</f>
        <v>#VALUE!</v>
      </c>
      <c r="DW167" s="165" t="e">
        <f>DJ167*'Ores &amp; Ingots'!$B$3+DK167*'Ores &amp; Ingots'!$B$4+DL167*'Ores &amp; Ingots'!$B$5+DM167*'Ores &amp; Ingots'!$B$6+DN167*'Ores &amp; Ingots'!$B$7+DO167*'Ores &amp; Ingots'!$B$8+DP167*'Ores &amp; Ingots'!$B$9+DQ167*'Ores &amp; Ingots'!$B$10+DR167*'Ores &amp; Ingots'!$B$11+DS167*'Ores &amp; Ingots'!$B$12</f>
        <v>#VALUE!</v>
      </c>
      <c r="DX167" s="197" t="e">
        <f>CZ167*Refining!$G$3+DA167*Refining!$G$4+DB167*Refining!$G$5+DC167*Refining!$G$6+DD167*Refining!$G$7+DE167*Refining!$G$8+DF167*Refining!$G$9+DG167*Refining!$G$10+DH167*Refining!$G$11+DI167*Refining!$G$12</f>
        <v>#VALUE!</v>
      </c>
      <c r="DY167" s="197" t="e">
        <f t="shared" si="13"/>
        <v>#VALUE!</v>
      </c>
      <c r="DZ167" s="199" t="e">
        <f t="shared" si="14"/>
        <v>#VALUE!</v>
      </c>
      <c r="EA167" s="190" t="e">
        <f t="shared" si="15"/>
        <v>#VALUE!</v>
      </c>
      <c r="EB167" s="200" t="e">
        <f t="shared" ref="EB167:EC167" si="677">EA167/60</f>
        <v>#VALUE!</v>
      </c>
      <c r="EC167" s="200" t="e">
        <f t="shared" si="677"/>
        <v>#VALUE!</v>
      </c>
      <c r="ED167" s="190" t="e">
        <f t="shared" si="17"/>
        <v>#VALUE!</v>
      </c>
      <c r="EE167" s="200" t="e">
        <f t="shared" ref="EE167:EF167" si="678">ED167/1000</f>
        <v>#VALUE!</v>
      </c>
      <c r="EF167" s="201" t="e">
        <f t="shared" si="678"/>
        <v>#VALUE!</v>
      </c>
      <c r="EG167" s="136" t="e">
        <f t="shared" si="19"/>
        <v>#VALUE!</v>
      </c>
      <c r="EH167" s="138" t="e">
        <f t="shared" si="20"/>
        <v>#VALUE!</v>
      </c>
      <c r="EI167" s="133">
        <v>1728</v>
      </c>
    </row>
    <row r="168" spans="1:139" ht="12.75" x14ac:dyDescent="0.2">
      <c r="A168" s="864"/>
      <c r="B168" s="135" t="s">
        <v>373</v>
      </c>
      <c r="C168" s="137" t="s">
        <v>155</v>
      </c>
      <c r="D168" s="137">
        <v>3</v>
      </c>
      <c r="E168" s="137">
        <v>1</v>
      </c>
      <c r="F168" s="137">
        <v>3</v>
      </c>
      <c r="G168" s="141">
        <f t="shared" si="0"/>
        <v>1.125</v>
      </c>
      <c r="H168" s="142">
        <v>15</v>
      </c>
      <c r="I168" s="142">
        <v>15</v>
      </c>
      <c r="J168" s="144">
        <f>H168/Main!$D$9</f>
        <v>3</v>
      </c>
      <c r="K168" s="144">
        <f>I168/Main!$D$10</f>
        <v>7.5</v>
      </c>
      <c r="L168" s="144">
        <f t="shared" si="1"/>
        <v>2.5</v>
      </c>
      <c r="M168" s="144">
        <v>0.3</v>
      </c>
      <c r="N168" s="147"/>
      <c r="O168" s="294"/>
      <c r="P168" s="150"/>
      <c r="Q168" s="153"/>
      <c r="R168" s="150"/>
      <c r="S168" s="155"/>
      <c r="T168" s="155"/>
      <c r="U168" s="150"/>
      <c r="V168" s="150"/>
      <c r="W168" s="155"/>
      <c r="X168" s="155"/>
      <c r="Y168" s="150"/>
      <c r="Z168" s="150"/>
      <c r="AA168" s="150"/>
      <c r="AB168" s="150"/>
      <c r="AC168" s="370"/>
      <c r="AD168" s="165">
        <v>4</v>
      </c>
      <c r="AE168" s="165">
        <v>0</v>
      </c>
      <c r="AF168" s="165">
        <v>0</v>
      </c>
      <c r="AG168" s="171">
        <v>2</v>
      </c>
      <c r="AH168" s="165">
        <v>15</v>
      </c>
      <c r="AI168" s="165">
        <v>0</v>
      </c>
      <c r="AJ168" s="165">
        <v>0</v>
      </c>
      <c r="AK168" s="165">
        <v>0</v>
      </c>
      <c r="AL168" s="165">
        <v>0</v>
      </c>
      <c r="AM168" s="165">
        <v>0</v>
      </c>
      <c r="AN168" s="165">
        <v>0</v>
      </c>
      <c r="AO168" s="165">
        <v>3</v>
      </c>
      <c r="AP168" s="165">
        <v>0</v>
      </c>
      <c r="AQ168" s="165">
        <v>0</v>
      </c>
      <c r="AR168" s="165">
        <v>0</v>
      </c>
      <c r="AS168" s="165">
        <v>0</v>
      </c>
      <c r="AT168" s="165">
        <v>0</v>
      </c>
      <c r="AU168" s="165">
        <v>0</v>
      </c>
      <c r="AV168" s="165">
        <v>0</v>
      </c>
      <c r="AW168" s="165">
        <v>0</v>
      </c>
      <c r="AX168" s="165">
        <v>0</v>
      </c>
      <c r="AY168" s="175">
        <f t="shared" ref="AY168:BS168" si="679">IF(AD168 = 0, "", AD168)</f>
        <v>4</v>
      </c>
      <c r="AZ168" s="163" t="str">
        <f t="shared" si="679"/>
        <v/>
      </c>
      <c r="BA168" s="163" t="str">
        <f t="shared" si="679"/>
        <v/>
      </c>
      <c r="BB168" s="171">
        <f t="shared" si="679"/>
        <v>2</v>
      </c>
      <c r="BC168" s="165">
        <f t="shared" si="679"/>
        <v>15</v>
      </c>
      <c r="BD168" s="163" t="str">
        <f t="shared" si="679"/>
        <v/>
      </c>
      <c r="BE168" s="163" t="str">
        <f t="shared" si="679"/>
        <v/>
      </c>
      <c r="BF168" s="163" t="str">
        <f t="shared" si="679"/>
        <v/>
      </c>
      <c r="BG168" s="163" t="str">
        <f t="shared" si="679"/>
        <v/>
      </c>
      <c r="BH168" s="163" t="str">
        <f t="shared" si="679"/>
        <v/>
      </c>
      <c r="BI168" s="163" t="str">
        <f t="shared" si="679"/>
        <v/>
      </c>
      <c r="BJ168" s="165">
        <f t="shared" si="679"/>
        <v>3</v>
      </c>
      <c r="BK168" s="163" t="str">
        <f t="shared" si="679"/>
        <v/>
      </c>
      <c r="BL168" s="163" t="str">
        <f t="shared" si="679"/>
        <v/>
      </c>
      <c r="BM168" s="163" t="str">
        <f t="shared" si="679"/>
        <v/>
      </c>
      <c r="BN168" s="163" t="str">
        <f t="shared" si="679"/>
        <v/>
      </c>
      <c r="BO168" s="163" t="str">
        <f t="shared" si="679"/>
        <v/>
      </c>
      <c r="BP168" s="163" t="str">
        <f t="shared" si="679"/>
        <v/>
      </c>
      <c r="BQ168" s="163" t="str">
        <f t="shared" si="679"/>
        <v/>
      </c>
      <c r="BR168" s="163" t="str">
        <f t="shared" si="679"/>
        <v/>
      </c>
      <c r="BS168" s="173" t="str">
        <f t="shared" si="679"/>
        <v/>
      </c>
      <c r="BT168" s="175" t="e">
        <f>$AY168*Assembly!Z$4+$AZ168*Assembly!Z$5+$BA168*Assembly!Z$6+$BB168*Assembly!Z$7+$BC168*Assembly!Z$8+$BD168*Assembly!Z$9+$BE168*Assembly!Z$10+$BF168*Assembly!Z$11+$BG168*Assembly!Z$12+$BH168*Assembly!Z$13+$BI168*Assembly!Z$14+$BJ168*Assembly!Z$15+$BK168*Assembly!Z$16+$BL168*Assembly!Z$17+$BM168*Assembly!Z$18+$BN168*Assembly!Z$19+$BO168*Assembly!Z$20+$BP168*Assembly!Z$21+$BQ168*Assembly!Z$22+$BR168*Assembly!Z$23+$BS168*Assembly!Z$24</f>
        <v>#VALUE!</v>
      </c>
      <c r="BU168" s="165" t="e">
        <f t="shared" si="3"/>
        <v>#VALUE!</v>
      </c>
      <c r="BV168" s="176"/>
      <c r="BW168" s="165" t="e">
        <f>$AY168*Assembly!AD$4+$AZ168*Assembly!AD$5+$BA168*Assembly!AD$6+$BB168*Assembly!AD$7+$BC168*Assembly!AD$8+$BD168*Assembly!AD$9+$BE168*Assembly!AD$10+$BF168*Assembly!AD$11+$BG168*Assembly!AD$12+$BH168*Assembly!AD$13+$BI168*Assembly!AD$14+$BJ168*Assembly!AD$15+$BK168*Assembly!AD$16+$BL168*Assembly!AD$17+$BM168*Assembly!AD$18+$BN168*Assembly!AD$19+$BO168*Assembly!AD$20+$BP168*Assembly!AD$21+$BQ168*Assembly!AD$22+$BR168*Assembly!AD$23+$BS168*Assembly!AD$24</f>
        <v>#VALUE!</v>
      </c>
      <c r="BX168" s="180" t="e">
        <f t="shared" si="4"/>
        <v>#VALUE!</v>
      </c>
      <c r="BY168" s="181" t="e">
        <f t="shared" si="5"/>
        <v>#VALUE!</v>
      </c>
      <c r="BZ168" s="182" t="e">
        <f t="shared" si="6"/>
        <v>#VALUE!</v>
      </c>
      <c r="CA168" s="181" t="e">
        <f t="shared" si="7"/>
        <v>#VALUE!</v>
      </c>
      <c r="CB168" s="165" t="e">
        <f>$AY168*Assembly!Y$4+$AZ168*Assembly!Y$5+$BA168*Assembly!Y$6+$BB168*Assembly!Y$7+$BC168*Assembly!Y$8+$BD168*Assembly!Y$9+$BE168*Assembly!Y$10+$BF168*Assembly!Y$11+$BG168*Assembly!Y$12+$BH168*Assembly!Y$13+$BI168*Assembly!Y$14+$BJ168*Assembly!Y$15+$BK168*Assembly!Y$16+$BL168*Assembly!Y$17+$BM168*Assembly!Y$18+$BN168*Assembly!Y$19+$BO168*Assembly!Y$20+$BP168*Assembly!Y$21+$BQ168*Assembly!Y$22+$BR168*Assembly!Y$23+$BS168*Assembly!Y$24</f>
        <v>#VALUE!</v>
      </c>
      <c r="CC168" s="165" t="e">
        <f t="shared" si="8"/>
        <v>#VALUE!</v>
      </c>
      <c r="CD168" s="136" t="e">
        <f t="shared" si="9"/>
        <v>#VALUE!</v>
      </c>
      <c r="CE168" s="184" t="e">
        <f>$AY168*Assembly!AC$4+$AZ168*Assembly!AC$5+$BA168*Assembly!AC$6+$BB168*Assembly!AC$7+$BC168*Assembly!AC$8+$BD168*Assembly!AC$9+$BE168*Assembly!AC$10+$BF168*Assembly!AC$11+$BG168*Assembly!AC$12+$BH168*Assembly!AC$13+$BI168*Assembly!AC$14+$BJ168*Assembly!AC$15+$BK168*Assembly!AC$16+$BL168*Assembly!AC$17+$BM168*Assembly!AC$18+$BN168*Assembly!AC$19+$BO168*Assembly!AC$20+$BP168*Assembly!AC$21+$BQ168*Assembly!AC$22+$BR168*Assembly!AC$23+$BS168*Assembly!AC$24</f>
        <v>#VALUE!</v>
      </c>
      <c r="CF168" s="153" t="e">
        <f>$AY168*Assembly!M$4+$AZ168*Assembly!M$5+$BA168*Assembly!M$6+$BB168*Assembly!M$7+$BC168*Assembly!M$8+$BD168*Assembly!M$9+$BE168*Assembly!M$10+$BF168*Assembly!M$11+$BG168*Assembly!M$12+$BH168*Assembly!M$13+$BI168*Assembly!M$14+$BJ168*Assembly!M$15+$BK168*Assembly!M$16+$BL168*Assembly!M$17+$BM168*Assembly!M$18+$BN168*Assembly!M$19+$BO168*Assembly!M$20+$BP168*Assembly!M$21+$BQ168*Assembly!M$22+$BR168*Assembly!M$23+$BS168*Assembly!M$24</f>
        <v>#VALUE!</v>
      </c>
      <c r="CG168" s="153" t="e">
        <f>$AY168*Assembly!N$4+$AZ168*Assembly!N$5+$BA168*Assembly!N$6+$BB168*Assembly!N$7+$BC168*Assembly!N$8+$BD168*Assembly!N$9+$BE168*Assembly!N$10+$BF168*Assembly!N$11+$BG168*Assembly!N$12+$BH168*Assembly!N$13+$BI168*Assembly!N$14+$BJ168*Assembly!N$15+$BK168*Assembly!N$16+$BL168*Assembly!N$17+$BM168*Assembly!N$18+$BN168*Assembly!N$19+$BO168*Assembly!N$20+$BP168*Assembly!N$21+$BQ168*Assembly!N$22+$BR168*Assembly!N$23+$BS168*Assembly!N$24</f>
        <v>#VALUE!</v>
      </c>
      <c r="CH168" s="153" t="e">
        <f>$AY168*Assembly!O$4+$AZ168*Assembly!O$5+$BA168*Assembly!O$6+$BB168*Assembly!O$7+$BC168*Assembly!O$8+$BD168*Assembly!O$9+$BE168*Assembly!O$10+$BF168*Assembly!O$11+$BG168*Assembly!O$12+$BH168*Assembly!O$13+$BI168*Assembly!O$14+$BJ168*Assembly!O$15+$BK168*Assembly!O$16+$BL168*Assembly!O$17+$BM168*Assembly!O$18+$BN168*Assembly!O$19+$BO168*Assembly!O$20+$BP168*Assembly!O$21+$BQ168*Assembly!O$22+$BR168*Assembly!O$23+$BS168*Assembly!O$24</f>
        <v>#VALUE!</v>
      </c>
      <c r="CI168" s="142" t="e">
        <f>$AY168*Assembly!P$4+$AZ168*Assembly!P$5+$BA168*Assembly!P$6+$BB168*Assembly!P$7+$BC168*Assembly!P$8+$BD168*Assembly!P$9+$BE168*Assembly!P$10+$BF168*Assembly!P$11+$BG168*Assembly!P$12+$BH168*Assembly!P$13+$BI168*Assembly!P$14+$BJ168*Assembly!P$15+$BK168*Assembly!P$16+$BL168*Assembly!P$17+$BM168*Assembly!P$18+$BN168*Assembly!P$19+$BO168*Assembly!P$20+$BP168*Assembly!P$21+$BQ168*Assembly!P$22+$BR168*Assembly!P$23+$BS168*Assembly!P$24</f>
        <v>#VALUE!</v>
      </c>
      <c r="CJ168" s="142" t="e">
        <f>$AY168*Assembly!Q$4+$AZ168*Assembly!Q$5+$BA168*Assembly!Q$6+$BB168*Assembly!Q$7+$BC168*Assembly!Q$8+$BD168*Assembly!Q$9+$BE168*Assembly!Q$10+$BF168*Assembly!Q$11+$BG168*Assembly!Q$12+$BH168*Assembly!Q$13+$BI168*Assembly!Q$14+$BJ168*Assembly!Q$15+$BK168*Assembly!Q$16+$BL168*Assembly!Q$17+$BM168*Assembly!Q$18+$BN168*Assembly!Q$19+$BO168*Assembly!Q$20+$BP168*Assembly!Q$21+$BQ168*Assembly!Q$22+$BR168*Assembly!Q$23+$BS168*Assembly!Q$24</f>
        <v>#VALUE!</v>
      </c>
      <c r="CK168" s="153" t="e">
        <f>$AY168*Assembly!R$4+$AZ168*Assembly!R$5+$BA168*Assembly!R$6+$BB168*Assembly!R$7+$BC168*Assembly!R$8+$BD168*Assembly!R$9+$BE168*Assembly!R$10+$BF168*Assembly!R$11+$BG168*Assembly!R$12+$BH168*Assembly!R$13+$BI168*Assembly!R$14+$BJ168*Assembly!R$15+$BK168*Assembly!R$16+$BL168*Assembly!R$17+$BM168*Assembly!R$18+$BN168*Assembly!R$19+$BO168*Assembly!R$20+$BP168*Assembly!R$21+$BQ168*Assembly!R$22+$BR168*Assembly!R$23+$BS168*Assembly!R$24</f>
        <v>#VALUE!</v>
      </c>
      <c r="CL168" s="142" t="e">
        <f>$AY168*Assembly!S$4+$AZ168*Assembly!S$5+$BA168*Assembly!S$6+$BB168*Assembly!S$7+$BC168*Assembly!S$8+$BD168*Assembly!S$9+$BE168*Assembly!S$10+$BF168*Assembly!S$11+$BG168*Assembly!S$12+$BH168*Assembly!S$13+$BI168*Assembly!S$14+$BJ168*Assembly!S$15+$BK168*Assembly!S$16+$BL168*Assembly!S$17+$BM168*Assembly!S$18+$BN168*Assembly!S$19+$BO168*Assembly!S$20+$BP168*Assembly!S$21+$BQ168*Assembly!S$22+$BR168*Assembly!S$23+$BS168*Assembly!S$24</f>
        <v>#VALUE!</v>
      </c>
      <c r="CM168" s="142" t="e">
        <f>$AY168*Assembly!T$4+$AZ168*Assembly!T$5+$BA168*Assembly!T$6+$BB168*Assembly!T$7+$BC168*Assembly!T$8+$BD168*Assembly!T$9+$BE168*Assembly!T$10+$BF168*Assembly!T$11+$BG168*Assembly!T$12+$BH168*Assembly!T$13+$BI168*Assembly!T$14+$BJ168*Assembly!T$15+$BK168*Assembly!T$16+$BL168*Assembly!T$17+$BM168*Assembly!T$18+$BN168*Assembly!T$19+$BO168*Assembly!T$20+$BP168*Assembly!T$21+$BQ168*Assembly!T$22+$BR168*Assembly!T$23+$BS168*Assembly!T$24</f>
        <v>#VALUE!</v>
      </c>
      <c r="CN168" s="142" t="e">
        <f>$AY168*Assembly!U$4+$AZ168*Assembly!U$5+$BA168*Assembly!U$6+$BB168*Assembly!U$7+$BC168*Assembly!U$8+$BD168*Assembly!U$9+$BE168*Assembly!U$10+$BF168*Assembly!U$11+$BG168*Assembly!U$12+$BH168*Assembly!U$13+$BI168*Assembly!U$14+$BJ168*Assembly!U$15+$BK168*Assembly!U$16+$BL168*Assembly!U$17+$BM168*Assembly!U$18+$BN168*Assembly!U$19+$BO168*Assembly!U$20+$BP168*Assembly!U$21+$BQ168*Assembly!U$22+$BR168*Assembly!U$23+$BS168*Assembly!U$24</f>
        <v>#VALUE!</v>
      </c>
      <c r="CO168" s="153" t="e">
        <f>$AY168*Assembly!V$4+$AZ168*Assembly!V$5+$BA168*Assembly!V$6+$BB168*Assembly!V$7+$BC168*Assembly!V$8+$BD168*Assembly!V$9+$BE168*Assembly!V$10+$BF168*Assembly!V$11+$BG168*Assembly!V$12+$BH168*Assembly!V$13+$BI168*Assembly!V$14+$BJ168*Assembly!V$15+$BK168*Assembly!V$16+$BL168*Assembly!V$17+$BM168*Assembly!V$18+$BN168*Assembly!V$19+$BO168*Assembly!V$20+$BP168*Assembly!V$21+$BQ168*Assembly!V$22+$BR168*Assembly!V$23+$BS168*Assembly!V$24</f>
        <v>#VALUE!</v>
      </c>
      <c r="CP168" s="153" t="e">
        <f>CF168*Refining!$F$3</f>
        <v>#VALUE!</v>
      </c>
      <c r="CQ168" s="153" t="e">
        <f>CG168*Refining!$F$4</f>
        <v>#VALUE!</v>
      </c>
      <c r="CR168" s="153" t="e">
        <f>CH168*Refining!$F$5</f>
        <v>#VALUE!</v>
      </c>
      <c r="CS168" s="153" t="e">
        <f>CI168*Refining!$F$6</f>
        <v>#VALUE!</v>
      </c>
      <c r="CT168" s="153" t="e">
        <f>CJ168*Refining!$F$7</f>
        <v>#VALUE!</v>
      </c>
      <c r="CU168" s="153" t="e">
        <f>CK168*Refining!$F$8</f>
        <v>#VALUE!</v>
      </c>
      <c r="CV168" s="153" t="e">
        <f>CL168*Refining!$F$9</f>
        <v>#VALUE!</v>
      </c>
      <c r="CW168" s="153" t="e">
        <f>CM168*Refining!$F$10</f>
        <v>#VALUE!</v>
      </c>
      <c r="CX168" s="153" t="e">
        <f>CN168*Refining!$F$11</f>
        <v>#VALUE!</v>
      </c>
      <c r="CY168" s="153" t="e">
        <f>CO168*Refining!$F$12</f>
        <v>#VALUE!</v>
      </c>
      <c r="CZ168" s="190" t="e">
        <f t="shared" ref="CZ168:DS168" si="680">IF(CF168 = 0, "", CF168)</f>
        <v>#VALUE!</v>
      </c>
      <c r="DA168" s="197" t="e">
        <f t="shared" si="680"/>
        <v>#VALUE!</v>
      </c>
      <c r="DB168" s="197" t="e">
        <f t="shared" si="680"/>
        <v>#VALUE!</v>
      </c>
      <c r="DC168" s="191" t="e">
        <f t="shared" si="680"/>
        <v>#VALUE!</v>
      </c>
      <c r="DD168" s="193" t="e">
        <f t="shared" si="680"/>
        <v>#VALUE!</v>
      </c>
      <c r="DE168" s="191" t="e">
        <f t="shared" si="680"/>
        <v>#VALUE!</v>
      </c>
      <c r="DF168" s="193" t="e">
        <f t="shared" si="680"/>
        <v>#VALUE!</v>
      </c>
      <c r="DG168" s="193" t="e">
        <f t="shared" si="680"/>
        <v>#VALUE!</v>
      </c>
      <c r="DH168" s="191" t="e">
        <f t="shared" si="680"/>
        <v>#VALUE!</v>
      </c>
      <c r="DI168" s="195" t="e">
        <f t="shared" si="680"/>
        <v>#VALUE!</v>
      </c>
      <c r="DJ168" s="190" t="e">
        <f t="shared" si="680"/>
        <v>#VALUE!</v>
      </c>
      <c r="DK168" s="197" t="e">
        <f t="shared" si="680"/>
        <v>#VALUE!</v>
      </c>
      <c r="DL168" s="197" t="e">
        <f t="shared" si="680"/>
        <v>#VALUE!</v>
      </c>
      <c r="DM168" s="191" t="e">
        <f t="shared" si="680"/>
        <v>#VALUE!</v>
      </c>
      <c r="DN168" s="193" t="e">
        <f t="shared" si="680"/>
        <v>#VALUE!</v>
      </c>
      <c r="DO168" s="191" t="e">
        <f t="shared" si="680"/>
        <v>#VALUE!</v>
      </c>
      <c r="DP168" s="191" t="e">
        <f t="shared" si="680"/>
        <v>#VALUE!</v>
      </c>
      <c r="DQ168" s="191" t="e">
        <f t="shared" si="680"/>
        <v>#VALUE!</v>
      </c>
      <c r="DR168" s="191" t="e">
        <f t="shared" si="680"/>
        <v>#VALUE!</v>
      </c>
      <c r="DS168" s="195" t="e">
        <f t="shared" si="680"/>
        <v>#VALUE!</v>
      </c>
      <c r="DT168" s="190" t="e">
        <f t="shared" si="11"/>
        <v>#VALUE!</v>
      </c>
      <c r="DU168" s="197" t="e">
        <f t="shared" si="12"/>
        <v>#VALUE!</v>
      </c>
      <c r="DV168" s="165" t="e">
        <f>CZ168*'Ores &amp; Ingots'!$C$3+DA168*'Ores &amp; Ingots'!$C$4+DB168*'Ores &amp; Ingots'!$C$5+DC168*'Ores &amp; Ingots'!$C$6+DD168*'Ores &amp; Ingots'!$C$7+DE168*'Ores &amp; Ingots'!$C$8+DF168*'Ores &amp; Ingots'!$C$9+DG168*'Ores &amp; Ingots'!$C$10+DH168*'Ores &amp; Ingots'!$C$11+DI168*'Ores &amp; Ingots'!$C$12</f>
        <v>#VALUE!</v>
      </c>
      <c r="DW168" s="165" t="e">
        <f>DJ168*'Ores &amp; Ingots'!$B$3+DK168*'Ores &amp; Ingots'!$B$4+DL168*'Ores &amp; Ingots'!$B$5+DM168*'Ores &amp; Ingots'!$B$6+DN168*'Ores &amp; Ingots'!$B$7+DO168*'Ores &amp; Ingots'!$B$8+DP168*'Ores &amp; Ingots'!$B$9+DQ168*'Ores &amp; Ingots'!$B$10+DR168*'Ores &amp; Ingots'!$B$11+DS168*'Ores &amp; Ingots'!$B$12</f>
        <v>#VALUE!</v>
      </c>
      <c r="DX168" s="197" t="e">
        <f>CZ168*Refining!$G$3+DA168*Refining!$G$4+DB168*Refining!$G$5+DC168*Refining!$G$6+DD168*Refining!$G$7+DE168*Refining!$G$8+DF168*Refining!$G$9+DG168*Refining!$G$10+DH168*Refining!$G$11+DI168*Refining!$G$12</f>
        <v>#VALUE!</v>
      </c>
      <c r="DY168" s="197" t="e">
        <f t="shared" si="13"/>
        <v>#VALUE!</v>
      </c>
      <c r="DZ168" s="199" t="e">
        <f t="shared" si="14"/>
        <v>#VALUE!</v>
      </c>
      <c r="EA168" s="190" t="e">
        <f t="shared" si="15"/>
        <v>#VALUE!</v>
      </c>
      <c r="EB168" s="200" t="e">
        <f t="shared" ref="EB168:EC168" si="681">EA168/60</f>
        <v>#VALUE!</v>
      </c>
      <c r="EC168" s="200" t="e">
        <f t="shared" si="681"/>
        <v>#VALUE!</v>
      </c>
      <c r="ED168" s="190" t="e">
        <f t="shared" si="17"/>
        <v>#VALUE!</v>
      </c>
      <c r="EE168" s="200" t="e">
        <f t="shared" ref="EE168:EF168" si="682">ED168/1000</f>
        <v>#VALUE!</v>
      </c>
      <c r="EF168" s="201" t="e">
        <f t="shared" si="682"/>
        <v>#VALUE!</v>
      </c>
      <c r="EG168" s="136" t="e">
        <f t="shared" si="19"/>
        <v>#VALUE!</v>
      </c>
      <c r="EH168" s="138" t="e">
        <f t="shared" si="20"/>
        <v>#VALUE!</v>
      </c>
      <c r="EI168" s="133" t="s">
        <v>28</v>
      </c>
    </row>
    <row r="169" spans="1:139" ht="12.75" x14ac:dyDescent="0.2">
      <c r="A169" s="864"/>
      <c r="B169" s="135" t="s">
        <v>374</v>
      </c>
      <c r="C169" s="137" t="s">
        <v>156</v>
      </c>
      <c r="D169" s="137">
        <v>5</v>
      </c>
      <c r="E169" s="137">
        <v>2</v>
      </c>
      <c r="F169" s="137">
        <v>5</v>
      </c>
      <c r="G169" s="202">
        <f t="shared" si="0"/>
        <v>781.25</v>
      </c>
      <c r="H169" s="203">
        <v>30</v>
      </c>
      <c r="I169" s="203">
        <v>30</v>
      </c>
      <c r="J169" s="204">
        <f>H169/Main!$D$9</f>
        <v>6</v>
      </c>
      <c r="K169" s="204">
        <f>I169/Main!$D$10</f>
        <v>15</v>
      </c>
      <c r="L169" s="204">
        <f t="shared" si="1"/>
        <v>2.5</v>
      </c>
      <c r="M169" s="204">
        <v>0.3</v>
      </c>
      <c r="N169" s="205"/>
      <c r="O169" s="296"/>
      <c r="P169" s="207"/>
      <c r="Q169" s="208"/>
      <c r="R169" s="207"/>
      <c r="S169" s="209"/>
      <c r="T169" s="209"/>
      <c r="U169" s="207"/>
      <c r="V169" s="207"/>
      <c r="W169" s="401"/>
      <c r="X169" s="209"/>
      <c r="Y169" s="207"/>
      <c r="Z169" s="207"/>
      <c r="AA169" s="207"/>
      <c r="AB169" s="207"/>
      <c r="AC169" s="402" t="s">
        <v>220</v>
      </c>
      <c r="AD169" s="165">
        <v>80</v>
      </c>
      <c r="AE169" s="165">
        <v>0</v>
      </c>
      <c r="AF169" s="165">
        <v>0</v>
      </c>
      <c r="AG169" s="171">
        <v>40</v>
      </c>
      <c r="AH169" s="165">
        <v>280</v>
      </c>
      <c r="AI169" s="165">
        <v>0</v>
      </c>
      <c r="AJ169" s="165">
        <v>0</v>
      </c>
      <c r="AK169" s="165">
        <v>0</v>
      </c>
      <c r="AL169" s="165">
        <v>0</v>
      </c>
      <c r="AM169" s="165">
        <v>0</v>
      </c>
      <c r="AN169" s="165">
        <v>0</v>
      </c>
      <c r="AO169" s="165">
        <v>80</v>
      </c>
      <c r="AP169" s="165">
        <v>0</v>
      </c>
      <c r="AQ169" s="165">
        <v>0</v>
      </c>
      <c r="AR169" s="165">
        <v>0</v>
      </c>
      <c r="AS169" s="165">
        <v>0</v>
      </c>
      <c r="AT169" s="165">
        <v>0</v>
      </c>
      <c r="AU169" s="165">
        <v>0</v>
      </c>
      <c r="AV169" s="165">
        <v>0</v>
      </c>
      <c r="AW169" s="165">
        <v>0</v>
      </c>
      <c r="AX169" s="165">
        <v>0</v>
      </c>
      <c r="AY169" s="175">
        <f t="shared" ref="AY169:BS169" si="683">IF(AD169 = 0, "", AD169)</f>
        <v>80</v>
      </c>
      <c r="AZ169" s="163" t="str">
        <f t="shared" si="683"/>
        <v/>
      </c>
      <c r="BA169" s="163" t="str">
        <f t="shared" si="683"/>
        <v/>
      </c>
      <c r="BB169" s="171">
        <f t="shared" si="683"/>
        <v>40</v>
      </c>
      <c r="BC169" s="165">
        <f t="shared" si="683"/>
        <v>280</v>
      </c>
      <c r="BD169" s="163" t="str">
        <f t="shared" si="683"/>
        <v/>
      </c>
      <c r="BE169" s="163" t="str">
        <f t="shared" si="683"/>
        <v/>
      </c>
      <c r="BF169" s="163" t="str">
        <f t="shared" si="683"/>
        <v/>
      </c>
      <c r="BG169" s="163" t="str">
        <f t="shared" si="683"/>
        <v/>
      </c>
      <c r="BH169" s="163" t="str">
        <f t="shared" si="683"/>
        <v/>
      </c>
      <c r="BI169" s="163" t="str">
        <f t="shared" si="683"/>
        <v/>
      </c>
      <c r="BJ169" s="165">
        <f t="shared" si="683"/>
        <v>80</v>
      </c>
      <c r="BK169" s="163" t="str">
        <f t="shared" si="683"/>
        <v/>
      </c>
      <c r="BL169" s="163" t="str">
        <f t="shared" si="683"/>
        <v/>
      </c>
      <c r="BM169" s="163" t="str">
        <f t="shared" si="683"/>
        <v/>
      </c>
      <c r="BN169" s="163" t="str">
        <f t="shared" si="683"/>
        <v/>
      </c>
      <c r="BO169" s="163" t="str">
        <f t="shared" si="683"/>
        <v/>
      </c>
      <c r="BP169" s="163" t="str">
        <f t="shared" si="683"/>
        <v/>
      </c>
      <c r="BQ169" s="163" t="str">
        <f t="shared" si="683"/>
        <v/>
      </c>
      <c r="BR169" s="163" t="str">
        <f t="shared" si="683"/>
        <v/>
      </c>
      <c r="BS169" s="173" t="str">
        <f t="shared" si="683"/>
        <v/>
      </c>
      <c r="BT169" s="175" t="e">
        <f>$AY169*Assembly!Z$4+$AZ169*Assembly!Z$5+$BA169*Assembly!Z$6+$BB169*Assembly!Z$7+$BC169*Assembly!Z$8+$BD169*Assembly!Z$9+$BE169*Assembly!Z$10+$BF169*Assembly!Z$11+$BG169*Assembly!Z$12+$BH169*Assembly!Z$13+$BI169*Assembly!Z$14+$BJ169*Assembly!Z$15+$BK169*Assembly!Z$16+$BL169*Assembly!Z$17+$BM169*Assembly!Z$18+$BN169*Assembly!Z$19+$BO169*Assembly!Z$20+$BP169*Assembly!Z$21+$BQ169*Assembly!Z$22+$BR169*Assembly!Z$23+$BS169*Assembly!Z$24</f>
        <v>#VALUE!</v>
      </c>
      <c r="BU169" s="165" t="e">
        <f t="shared" si="3"/>
        <v>#VALUE!</v>
      </c>
      <c r="BV169" s="176"/>
      <c r="BW169" s="165" t="e">
        <f>$AY169*Assembly!AD$4+$AZ169*Assembly!AD$5+$BA169*Assembly!AD$6+$BB169*Assembly!AD$7+$BC169*Assembly!AD$8+$BD169*Assembly!AD$9+$BE169*Assembly!AD$10+$BF169*Assembly!AD$11+$BG169*Assembly!AD$12+$BH169*Assembly!AD$13+$BI169*Assembly!AD$14+$BJ169*Assembly!AD$15+$BK169*Assembly!AD$16+$BL169*Assembly!AD$17+$BM169*Assembly!AD$18+$BN169*Assembly!AD$19+$BO169*Assembly!AD$20+$BP169*Assembly!AD$21+$BQ169*Assembly!AD$22+$BR169*Assembly!AD$23+$BS169*Assembly!AD$24</f>
        <v>#VALUE!</v>
      </c>
      <c r="BX169" s="180" t="e">
        <f t="shared" si="4"/>
        <v>#VALUE!</v>
      </c>
      <c r="BY169" s="181" t="e">
        <f t="shared" si="5"/>
        <v>#VALUE!</v>
      </c>
      <c r="BZ169" s="182" t="e">
        <f t="shared" si="6"/>
        <v>#VALUE!</v>
      </c>
      <c r="CA169" s="181" t="e">
        <f t="shared" si="7"/>
        <v>#VALUE!</v>
      </c>
      <c r="CB169" s="165" t="e">
        <f>$AY169*Assembly!Y$4+$AZ169*Assembly!Y$5+$BA169*Assembly!Y$6+$BB169*Assembly!Y$7+$BC169*Assembly!Y$8+$BD169*Assembly!Y$9+$BE169*Assembly!Y$10+$BF169*Assembly!Y$11+$BG169*Assembly!Y$12+$BH169*Assembly!Y$13+$BI169*Assembly!Y$14+$BJ169*Assembly!Y$15+$BK169*Assembly!Y$16+$BL169*Assembly!Y$17+$BM169*Assembly!Y$18+$BN169*Assembly!Y$19+$BO169*Assembly!Y$20+$BP169*Assembly!Y$21+$BQ169*Assembly!Y$22+$BR169*Assembly!Y$23+$BS169*Assembly!Y$24</f>
        <v>#VALUE!</v>
      </c>
      <c r="CC169" s="165" t="e">
        <f t="shared" si="8"/>
        <v>#VALUE!</v>
      </c>
      <c r="CD169" s="136" t="e">
        <f t="shared" si="9"/>
        <v>#VALUE!</v>
      </c>
      <c r="CE169" s="184" t="e">
        <f>$AY169*Assembly!AC$4+$AZ169*Assembly!AC$5+$BA169*Assembly!AC$6+$BB169*Assembly!AC$7+$BC169*Assembly!AC$8+$BD169*Assembly!AC$9+$BE169*Assembly!AC$10+$BF169*Assembly!AC$11+$BG169*Assembly!AC$12+$BH169*Assembly!AC$13+$BI169*Assembly!AC$14+$BJ169*Assembly!AC$15+$BK169*Assembly!AC$16+$BL169*Assembly!AC$17+$BM169*Assembly!AC$18+$BN169*Assembly!AC$19+$BO169*Assembly!AC$20+$BP169*Assembly!AC$21+$BQ169*Assembly!AC$22+$BR169*Assembly!AC$23+$BS169*Assembly!AC$24</f>
        <v>#VALUE!</v>
      </c>
      <c r="CF169" s="208" t="e">
        <f>$AY169*Assembly!M$4+$AZ169*Assembly!M$5+$BA169*Assembly!M$6+$BB169*Assembly!M$7+$BC169*Assembly!M$8+$BD169*Assembly!M$9+$BE169*Assembly!M$10+$BF169*Assembly!M$11+$BG169*Assembly!M$12+$BH169*Assembly!M$13+$BI169*Assembly!M$14+$BJ169*Assembly!M$15+$BK169*Assembly!M$16+$BL169*Assembly!M$17+$BM169*Assembly!M$18+$BN169*Assembly!M$19+$BO169*Assembly!M$20+$BP169*Assembly!M$21+$BQ169*Assembly!M$22+$BR169*Assembly!M$23+$BS169*Assembly!M$24</f>
        <v>#VALUE!</v>
      </c>
      <c r="CG169" s="208" t="e">
        <f>$AY169*Assembly!N$4+$AZ169*Assembly!N$5+$BA169*Assembly!N$6+$BB169*Assembly!N$7+$BC169*Assembly!N$8+$BD169*Assembly!N$9+$BE169*Assembly!N$10+$BF169*Assembly!N$11+$BG169*Assembly!N$12+$BH169*Assembly!N$13+$BI169*Assembly!N$14+$BJ169*Assembly!N$15+$BK169*Assembly!N$16+$BL169*Assembly!N$17+$BM169*Assembly!N$18+$BN169*Assembly!N$19+$BO169*Assembly!N$20+$BP169*Assembly!N$21+$BQ169*Assembly!N$22+$BR169*Assembly!N$23+$BS169*Assembly!N$24</f>
        <v>#VALUE!</v>
      </c>
      <c r="CH169" s="208" t="e">
        <f>$AY169*Assembly!O$4+$AZ169*Assembly!O$5+$BA169*Assembly!O$6+$BB169*Assembly!O$7+$BC169*Assembly!O$8+$BD169*Assembly!O$9+$BE169*Assembly!O$10+$BF169*Assembly!O$11+$BG169*Assembly!O$12+$BH169*Assembly!O$13+$BI169*Assembly!O$14+$BJ169*Assembly!O$15+$BK169*Assembly!O$16+$BL169*Assembly!O$17+$BM169*Assembly!O$18+$BN169*Assembly!O$19+$BO169*Assembly!O$20+$BP169*Assembly!O$21+$BQ169*Assembly!O$22+$BR169*Assembly!O$23+$BS169*Assembly!O$24</f>
        <v>#VALUE!</v>
      </c>
      <c r="CI169" s="203" t="e">
        <f>$AY169*Assembly!P$4+$AZ169*Assembly!P$5+$BA169*Assembly!P$6+$BB169*Assembly!P$7+$BC169*Assembly!P$8+$BD169*Assembly!P$9+$BE169*Assembly!P$10+$BF169*Assembly!P$11+$BG169*Assembly!P$12+$BH169*Assembly!P$13+$BI169*Assembly!P$14+$BJ169*Assembly!P$15+$BK169*Assembly!P$16+$BL169*Assembly!P$17+$BM169*Assembly!P$18+$BN169*Assembly!P$19+$BO169*Assembly!P$20+$BP169*Assembly!P$21+$BQ169*Assembly!P$22+$BR169*Assembly!P$23+$BS169*Assembly!P$24</f>
        <v>#VALUE!</v>
      </c>
      <c r="CJ169" s="203" t="e">
        <f>$AY169*Assembly!Q$4+$AZ169*Assembly!Q$5+$BA169*Assembly!Q$6+$BB169*Assembly!Q$7+$BC169*Assembly!Q$8+$BD169*Assembly!Q$9+$BE169*Assembly!Q$10+$BF169*Assembly!Q$11+$BG169*Assembly!Q$12+$BH169*Assembly!Q$13+$BI169*Assembly!Q$14+$BJ169*Assembly!Q$15+$BK169*Assembly!Q$16+$BL169*Assembly!Q$17+$BM169*Assembly!Q$18+$BN169*Assembly!Q$19+$BO169*Assembly!Q$20+$BP169*Assembly!Q$21+$BQ169*Assembly!Q$22+$BR169*Assembly!Q$23+$BS169*Assembly!Q$24</f>
        <v>#VALUE!</v>
      </c>
      <c r="CK169" s="208" t="e">
        <f>$AY169*Assembly!R$4+$AZ169*Assembly!R$5+$BA169*Assembly!R$6+$BB169*Assembly!R$7+$BC169*Assembly!R$8+$BD169*Assembly!R$9+$BE169*Assembly!R$10+$BF169*Assembly!R$11+$BG169*Assembly!R$12+$BH169*Assembly!R$13+$BI169*Assembly!R$14+$BJ169*Assembly!R$15+$BK169*Assembly!R$16+$BL169*Assembly!R$17+$BM169*Assembly!R$18+$BN169*Assembly!R$19+$BO169*Assembly!R$20+$BP169*Assembly!R$21+$BQ169*Assembly!R$22+$BR169*Assembly!R$23+$BS169*Assembly!R$24</f>
        <v>#VALUE!</v>
      </c>
      <c r="CL169" s="203" t="e">
        <f>$AY169*Assembly!S$4+$AZ169*Assembly!S$5+$BA169*Assembly!S$6+$BB169*Assembly!S$7+$BC169*Assembly!S$8+$BD169*Assembly!S$9+$BE169*Assembly!S$10+$BF169*Assembly!S$11+$BG169*Assembly!S$12+$BH169*Assembly!S$13+$BI169*Assembly!S$14+$BJ169*Assembly!S$15+$BK169*Assembly!S$16+$BL169*Assembly!S$17+$BM169*Assembly!S$18+$BN169*Assembly!S$19+$BO169*Assembly!S$20+$BP169*Assembly!S$21+$BQ169*Assembly!S$22+$BR169*Assembly!S$23+$BS169*Assembly!S$24</f>
        <v>#VALUE!</v>
      </c>
      <c r="CM169" s="203" t="e">
        <f>$AY169*Assembly!T$4+$AZ169*Assembly!T$5+$BA169*Assembly!T$6+$BB169*Assembly!T$7+$BC169*Assembly!T$8+$BD169*Assembly!T$9+$BE169*Assembly!T$10+$BF169*Assembly!T$11+$BG169*Assembly!T$12+$BH169*Assembly!T$13+$BI169*Assembly!T$14+$BJ169*Assembly!T$15+$BK169*Assembly!T$16+$BL169*Assembly!T$17+$BM169*Assembly!T$18+$BN169*Assembly!T$19+$BO169*Assembly!T$20+$BP169*Assembly!T$21+$BQ169*Assembly!T$22+$BR169*Assembly!T$23+$BS169*Assembly!T$24</f>
        <v>#VALUE!</v>
      </c>
      <c r="CN169" s="203" t="e">
        <f>$AY169*Assembly!U$4+$AZ169*Assembly!U$5+$BA169*Assembly!U$6+$BB169*Assembly!U$7+$BC169*Assembly!U$8+$BD169*Assembly!U$9+$BE169*Assembly!U$10+$BF169*Assembly!U$11+$BG169*Assembly!U$12+$BH169*Assembly!U$13+$BI169*Assembly!U$14+$BJ169*Assembly!U$15+$BK169*Assembly!U$16+$BL169*Assembly!U$17+$BM169*Assembly!U$18+$BN169*Assembly!U$19+$BO169*Assembly!U$20+$BP169*Assembly!U$21+$BQ169*Assembly!U$22+$BR169*Assembly!U$23+$BS169*Assembly!U$24</f>
        <v>#VALUE!</v>
      </c>
      <c r="CO169" s="208" t="e">
        <f>$AY169*Assembly!V$4+$AZ169*Assembly!V$5+$BA169*Assembly!V$6+$BB169*Assembly!V$7+$BC169*Assembly!V$8+$BD169*Assembly!V$9+$BE169*Assembly!V$10+$BF169*Assembly!V$11+$BG169*Assembly!V$12+$BH169*Assembly!V$13+$BI169*Assembly!V$14+$BJ169*Assembly!V$15+$BK169*Assembly!V$16+$BL169*Assembly!V$17+$BM169*Assembly!V$18+$BN169*Assembly!V$19+$BO169*Assembly!V$20+$BP169*Assembly!V$21+$BQ169*Assembly!V$22+$BR169*Assembly!V$23+$BS169*Assembly!V$24</f>
        <v>#VALUE!</v>
      </c>
      <c r="CP169" s="208" t="e">
        <f>CF169*Refining!$F$3</f>
        <v>#VALUE!</v>
      </c>
      <c r="CQ169" s="208" t="e">
        <f>CG169*Refining!$F$4</f>
        <v>#VALUE!</v>
      </c>
      <c r="CR169" s="208" t="e">
        <f>CH169*Refining!$F$5</f>
        <v>#VALUE!</v>
      </c>
      <c r="CS169" s="208" t="e">
        <f>CI169*Refining!$F$6</f>
        <v>#VALUE!</v>
      </c>
      <c r="CT169" s="208" t="e">
        <f>CJ169*Refining!$F$7</f>
        <v>#VALUE!</v>
      </c>
      <c r="CU169" s="208" t="e">
        <f>CK169*Refining!$F$8</f>
        <v>#VALUE!</v>
      </c>
      <c r="CV169" s="208" t="e">
        <f>CL169*Refining!$F$9</f>
        <v>#VALUE!</v>
      </c>
      <c r="CW169" s="208" t="e">
        <f>CM169*Refining!$F$10</f>
        <v>#VALUE!</v>
      </c>
      <c r="CX169" s="208" t="e">
        <f>CN169*Refining!$F$11</f>
        <v>#VALUE!</v>
      </c>
      <c r="CY169" s="208" t="e">
        <f>CO169*Refining!$F$12</f>
        <v>#VALUE!</v>
      </c>
      <c r="CZ169" s="190" t="e">
        <f t="shared" ref="CZ169:DS169" si="684">IF(CF169 = 0, "", CF169)</f>
        <v>#VALUE!</v>
      </c>
      <c r="DA169" s="197" t="e">
        <f t="shared" si="684"/>
        <v>#VALUE!</v>
      </c>
      <c r="DB169" s="197" t="e">
        <f t="shared" si="684"/>
        <v>#VALUE!</v>
      </c>
      <c r="DC169" s="191" t="e">
        <f t="shared" si="684"/>
        <v>#VALUE!</v>
      </c>
      <c r="DD169" s="193" t="e">
        <f t="shared" si="684"/>
        <v>#VALUE!</v>
      </c>
      <c r="DE169" s="191" t="e">
        <f t="shared" si="684"/>
        <v>#VALUE!</v>
      </c>
      <c r="DF169" s="193" t="e">
        <f t="shared" si="684"/>
        <v>#VALUE!</v>
      </c>
      <c r="DG169" s="193" t="e">
        <f t="shared" si="684"/>
        <v>#VALUE!</v>
      </c>
      <c r="DH169" s="191" t="e">
        <f t="shared" si="684"/>
        <v>#VALUE!</v>
      </c>
      <c r="DI169" s="195" t="e">
        <f t="shared" si="684"/>
        <v>#VALUE!</v>
      </c>
      <c r="DJ169" s="190" t="e">
        <f t="shared" si="684"/>
        <v>#VALUE!</v>
      </c>
      <c r="DK169" s="197" t="e">
        <f t="shared" si="684"/>
        <v>#VALUE!</v>
      </c>
      <c r="DL169" s="197" t="e">
        <f t="shared" si="684"/>
        <v>#VALUE!</v>
      </c>
      <c r="DM169" s="191" t="e">
        <f t="shared" si="684"/>
        <v>#VALUE!</v>
      </c>
      <c r="DN169" s="193" t="e">
        <f t="shared" si="684"/>
        <v>#VALUE!</v>
      </c>
      <c r="DO169" s="191" t="e">
        <f t="shared" si="684"/>
        <v>#VALUE!</v>
      </c>
      <c r="DP169" s="191" t="e">
        <f t="shared" si="684"/>
        <v>#VALUE!</v>
      </c>
      <c r="DQ169" s="191" t="e">
        <f t="shared" si="684"/>
        <v>#VALUE!</v>
      </c>
      <c r="DR169" s="191" t="e">
        <f t="shared" si="684"/>
        <v>#VALUE!</v>
      </c>
      <c r="DS169" s="195" t="e">
        <f t="shared" si="684"/>
        <v>#VALUE!</v>
      </c>
      <c r="DT169" s="190" t="e">
        <f t="shared" si="11"/>
        <v>#VALUE!</v>
      </c>
      <c r="DU169" s="197" t="e">
        <f t="shared" si="12"/>
        <v>#VALUE!</v>
      </c>
      <c r="DV169" s="165" t="e">
        <f>CZ169*'Ores &amp; Ingots'!$C$3+DA169*'Ores &amp; Ingots'!$C$4+DB169*'Ores &amp; Ingots'!$C$5+DC169*'Ores &amp; Ingots'!$C$6+DD169*'Ores &amp; Ingots'!$C$7+DE169*'Ores &amp; Ingots'!$C$8+DF169*'Ores &amp; Ingots'!$C$9+DG169*'Ores &amp; Ingots'!$C$10+DH169*'Ores &amp; Ingots'!$C$11+DI169*'Ores &amp; Ingots'!$C$12</f>
        <v>#VALUE!</v>
      </c>
      <c r="DW169" s="165" t="e">
        <f>DJ169*'Ores &amp; Ingots'!$B$3+DK169*'Ores &amp; Ingots'!$B$4+DL169*'Ores &amp; Ingots'!$B$5+DM169*'Ores &amp; Ingots'!$B$6+DN169*'Ores &amp; Ingots'!$B$7+DO169*'Ores &amp; Ingots'!$B$8+DP169*'Ores &amp; Ingots'!$B$9+DQ169*'Ores &amp; Ingots'!$B$10+DR169*'Ores &amp; Ingots'!$B$11+DS169*'Ores &amp; Ingots'!$B$12</f>
        <v>#VALUE!</v>
      </c>
      <c r="DX169" s="197" t="e">
        <f>CZ169*Refining!$G$3+DA169*Refining!$G$4+DB169*Refining!$G$5+DC169*Refining!$G$6+DD169*Refining!$G$7+DE169*Refining!$G$8+DF169*Refining!$G$9+DG169*Refining!$G$10+DH169*Refining!$G$11+DI169*Refining!$G$12</f>
        <v>#VALUE!</v>
      </c>
      <c r="DY169" s="197" t="e">
        <f t="shared" si="13"/>
        <v>#VALUE!</v>
      </c>
      <c r="DZ169" s="199" t="e">
        <f t="shared" si="14"/>
        <v>#VALUE!</v>
      </c>
      <c r="EA169" s="190" t="e">
        <f t="shared" si="15"/>
        <v>#VALUE!</v>
      </c>
      <c r="EB169" s="200" t="e">
        <f t="shared" ref="EB169:EC169" si="685">EA169/60</f>
        <v>#VALUE!</v>
      </c>
      <c r="EC169" s="200" t="e">
        <f t="shared" si="685"/>
        <v>#VALUE!</v>
      </c>
      <c r="ED169" s="190" t="e">
        <f t="shared" si="17"/>
        <v>#VALUE!</v>
      </c>
      <c r="EE169" s="200" t="e">
        <f t="shared" ref="EE169:EF169" si="686">ED169/1000</f>
        <v>#VALUE!</v>
      </c>
      <c r="EF169" s="201" t="e">
        <f t="shared" si="686"/>
        <v>#VALUE!</v>
      </c>
      <c r="EG169" s="136" t="e">
        <f t="shared" si="19"/>
        <v>#VALUE!</v>
      </c>
      <c r="EH169" s="138" t="e">
        <f t="shared" si="20"/>
        <v>#VALUE!</v>
      </c>
      <c r="EI169" s="133">
        <v>1728</v>
      </c>
    </row>
    <row r="170" spans="1:139" ht="12.75" x14ac:dyDescent="0.2">
      <c r="A170" s="865"/>
      <c r="B170" s="297" t="s">
        <v>374</v>
      </c>
      <c r="C170" s="216" t="s">
        <v>155</v>
      </c>
      <c r="D170" s="216">
        <v>5</v>
      </c>
      <c r="E170" s="216">
        <v>2</v>
      </c>
      <c r="F170" s="216">
        <v>5</v>
      </c>
      <c r="G170" s="241">
        <f t="shared" si="0"/>
        <v>6.25</v>
      </c>
      <c r="H170" s="242">
        <v>20</v>
      </c>
      <c r="I170" s="242">
        <v>20</v>
      </c>
      <c r="J170" s="244">
        <f>H170/Main!$D$9</f>
        <v>4</v>
      </c>
      <c r="K170" s="244">
        <f>I170/Main!$D$10</f>
        <v>10</v>
      </c>
      <c r="L170" s="244">
        <f t="shared" si="1"/>
        <v>2.5</v>
      </c>
      <c r="M170" s="244">
        <v>0.3</v>
      </c>
      <c r="N170" s="303"/>
      <c r="O170" s="304"/>
      <c r="P170" s="249"/>
      <c r="Q170" s="250"/>
      <c r="R170" s="249"/>
      <c r="S170" s="252"/>
      <c r="T170" s="252"/>
      <c r="U170" s="249"/>
      <c r="V170" s="249"/>
      <c r="W170" s="252"/>
      <c r="X170" s="252"/>
      <c r="Y170" s="249"/>
      <c r="Z170" s="249"/>
      <c r="AA170" s="249"/>
      <c r="AB170" s="249"/>
      <c r="AC170" s="381"/>
      <c r="AD170" s="259">
        <v>6</v>
      </c>
      <c r="AE170" s="259">
        <v>0</v>
      </c>
      <c r="AF170" s="259">
        <v>0</v>
      </c>
      <c r="AG170" s="261">
        <v>3</v>
      </c>
      <c r="AH170" s="259">
        <v>30</v>
      </c>
      <c r="AI170" s="259">
        <v>0</v>
      </c>
      <c r="AJ170" s="259">
        <v>0</v>
      </c>
      <c r="AK170" s="259">
        <v>0</v>
      </c>
      <c r="AL170" s="259">
        <v>0</v>
      </c>
      <c r="AM170" s="259">
        <v>0</v>
      </c>
      <c r="AN170" s="259">
        <v>0</v>
      </c>
      <c r="AO170" s="259">
        <v>6</v>
      </c>
      <c r="AP170" s="259">
        <v>0</v>
      </c>
      <c r="AQ170" s="259">
        <v>0</v>
      </c>
      <c r="AR170" s="259">
        <v>0</v>
      </c>
      <c r="AS170" s="259">
        <v>0</v>
      </c>
      <c r="AT170" s="259">
        <v>0</v>
      </c>
      <c r="AU170" s="259">
        <v>0</v>
      </c>
      <c r="AV170" s="259">
        <v>0</v>
      </c>
      <c r="AW170" s="259">
        <v>0</v>
      </c>
      <c r="AX170" s="259">
        <v>0</v>
      </c>
      <c r="AY170" s="257">
        <f t="shared" ref="AY170:BS170" si="687">IF(AD170 = 0, "", AD170)</f>
        <v>6</v>
      </c>
      <c r="AZ170" s="258" t="str">
        <f t="shared" si="687"/>
        <v/>
      </c>
      <c r="BA170" s="258" t="str">
        <f t="shared" si="687"/>
        <v/>
      </c>
      <c r="BB170" s="261">
        <f t="shared" si="687"/>
        <v>3</v>
      </c>
      <c r="BC170" s="259">
        <f t="shared" si="687"/>
        <v>30</v>
      </c>
      <c r="BD170" s="258" t="str">
        <f t="shared" si="687"/>
        <v/>
      </c>
      <c r="BE170" s="258" t="str">
        <f t="shared" si="687"/>
        <v/>
      </c>
      <c r="BF170" s="258" t="str">
        <f t="shared" si="687"/>
        <v/>
      </c>
      <c r="BG170" s="258" t="str">
        <f t="shared" si="687"/>
        <v/>
      </c>
      <c r="BH170" s="258" t="str">
        <f t="shared" si="687"/>
        <v/>
      </c>
      <c r="BI170" s="258" t="str">
        <f t="shared" si="687"/>
        <v/>
      </c>
      <c r="BJ170" s="259">
        <f t="shared" si="687"/>
        <v>6</v>
      </c>
      <c r="BK170" s="258" t="str">
        <f t="shared" si="687"/>
        <v/>
      </c>
      <c r="BL170" s="258" t="str">
        <f t="shared" si="687"/>
        <v/>
      </c>
      <c r="BM170" s="258" t="str">
        <f t="shared" si="687"/>
        <v/>
      </c>
      <c r="BN170" s="258" t="str">
        <f t="shared" si="687"/>
        <v/>
      </c>
      <c r="BO170" s="258" t="str">
        <f t="shared" si="687"/>
        <v/>
      </c>
      <c r="BP170" s="258" t="str">
        <f t="shared" si="687"/>
        <v/>
      </c>
      <c r="BQ170" s="258" t="str">
        <f t="shared" si="687"/>
        <v/>
      </c>
      <c r="BR170" s="258" t="str">
        <f t="shared" si="687"/>
        <v/>
      </c>
      <c r="BS170" s="265" t="str">
        <f t="shared" si="687"/>
        <v/>
      </c>
      <c r="BT170" s="257" t="e">
        <f>$AY170*Assembly!Z$4+$AZ170*Assembly!Z$5+$BA170*Assembly!Z$6+$BB170*Assembly!Z$7+$BC170*Assembly!Z$8+$BD170*Assembly!Z$9+$BE170*Assembly!Z$10+$BF170*Assembly!Z$11+$BG170*Assembly!Z$12+$BH170*Assembly!Z$13+$BI170*Assembly!Z$14+$BJ170*Assembly!Z$15+$BK170*Assembly!Z$16+$BL170*Assembly!Z$17+$BM170*Assembly!Z$18+$BN170*Assembly!Z$19+$BO170*Assembly!Z$20+$BP170*Assembly!Z$21+$BQ170*Assembly!Z$22+$BR170*Assembly!Z$23+$BS170*Assembly!Z$24</f>
        <v>#VALUE!</v>
      </c>
      <c r="BU170" s="259" t="e">
        <f t="shared" si="3"/>
        <v>#VALUE!</v>
      </c>
      <c r="BV170" s="267"/>
      <c r="BW170" s="259" t="e">
        <f>$AY170*Assembly!AD$4+$AZ170*Assembly!AD$5+$BA170*Assembly!AD$6+$BB170*Assembly!AD$7+$BC170*Assembly!AD$8+$BD170*Assembly!AD$9+$BE170*Assembly!AD$10+$BF170*Assembly!AD$11+$BG170*Assembly!AD$12+$BH170*Assembly!AD$13+$BI170*Assembly!AD$14+$BJ170*Assembly!AD$15+$BK170*Assembly!AD$16+$BL170*Assembly!AD$17+$BM170*Assembly!AD$18+$BN170*Assembly!AD$19+$BO170*Assembly!AD$20+$BP170*Assembly!AD$21+$BQ170*Assembly!AD$22+$BR170*Assembly!AD$23+$BS170*Assembly!AD$24</f>
        <v>#VALUE!</v>
      </c>
      <c r="BX170" s="268" t="e">
        <f t="shared" si="4"/>
        <v>#VALUE!</v>
      </c>
      <c r="BY170" s="269" t="e">
        <f t="shared" si="5"/>
        <v>#VALUE!</v>
      </c>
      <c r="BZ170" s="272" t="e">
        <f t="shared" si="6"/>
        <v>#VALUE!</v>
      </c>
      <c r="CA170" s="269" t="e">
        <f t="shared" si="7"/>
        <v>#VALUE!</v>
      </c>
      <c r="CB170" s="259" t="e">
        <f>$AY170*Assembly!Y$4+$AZ170*Assembly!Y$5+$BA170*Assembly!Y$6+$BB170*Assembly!Y$7+$BC170*Assembly!Y$8+$BD170*Assembly!Y$9+$BE170*Assembly!Y$10+$BF170*Assembly!Y$11+$BG170*Assembly!Y$12+$BH170*Assembly!Y$13+$BI170*Assembly!Y$14+$BJ170*Assembly!Y$15+$BK170*Assembly!Y$16+$BL170*Assembly!Y$17+$BM170*Assembly!Y$18+$BN170*Assembly!Y$19+$BO170*Assembly!Y$20+$BP170*Assembly!Y$21+$BQ170*Assembly!Y$22+$BR170*Assembly!Y$23+$BS170*Assembly!Y$24</f>
        <v>#VALUE!</v>
      </c>
      <c r="CC170" s="259" t="e">
        <f t="shared" si="8"/>
        <v>#VALUE!</v>
      </c>
      <c r="CD170" s="273" t="e">
        <f t="shared" si="9"/>
        <v>#VALUE!</v>
      </c>
      <c r="CE170" s="274" t="e">
        <f>$AY170*Assembly!AC$4+$AZ170*Assembly!AC$5+$BA170*Assembly!AC$6+$BB170*Assembly!AC$7+$BC170*Assembly!AC$8+$BD170*Assembly!AC$9+$BE170*Assembly!AC$10+$BF170*Assembly!AC$11+$BG170*Assembly!AC$12+$BH170*Assembly!AC$13+$BI170*Assembly!AC$14+$BJ170*Assembly!AC$15+$BK170*Assembly!AC$16+$BL170*Assembly!AC$17+$BM170*Assembly!AC$18+$BN170*Assembly!AC$19+$BO170*Assembly!AC$20+$BP170*Assembly!AC$21+$BQ170*Assembly!AC$22+$BR170*Assembly!AC$23+$BS170*Assembly!AC$24</f>
        <v>#VALUE!</v>
      </c>
      <c r="CF170" s="250" t="e">
        <f>$AY170*Assembly!M$4+$AZ170*Assembly!M$5+$BA170*Assembly!M$6+$BB170*Assembly!M$7+$BC170*Assembly!M$8+$BD170*Assembly!M$9+$BE170*Assembly!M$10+$BF170*Assembly!M$11+$BG170*Assembly!M$12+$BH170*Assembly!M$13+$BI170*Assembly!M$14+$BJ170*Assembly!M$15+$BK170*Assembly!M$16+$BL170*Assembly!M$17+$BM170*Assembly!M$18+$BN170*Assembly!M$19+$BO170*Assembly!M$20+$BP170*Assembly!M$21+$BQ170*Assembly!M$22+$BR170*Assembly!M$23+$BS170*Assembly!M$24</f>
        <v>#VALUE!</v>
      </c>
      <c r="CG170" s="250" t="e">
        <f>$AY170*Assembly!N$4+$AZ170*Assembly!N$5+$BA170*Assembly!N$6+$BB170*Assembly!N$7+$BC170*Assembly!N$8+$BD170*Assembly!N$9+$BE170*Assembly!N$10+$BF170*Assembly!N$11+$BG170*Assembly!N$12+$BH170*Assembly!N$13+$BI170*Assembly!N$14+$BJ170*Assembly!N$15+$BK170*Assembly!N$16+$BL170*Assembly!N$17+$BM170*Assembly!N$18+$BN170*Assembly!N$19+$BO170*Assembly!N$20+$BP170*Assembly!N$21+$BQ170*Assembly!N$22+$BR170*Assembly!N$23+$BS170*Assembly!N$24</f>
        <v>#VALUE!</v>
      </c>
      <c r="CH170" s="250" t="e">
        <f>$AY170*Assembly!O$4+$AZ170*Assembly!O$5+$BA170*Assembly!O$6+$BB170*Assembly!O$7+$BC170*Assembly!O$8+$BD170*Assembly!O$9+$BE170*Assembly!O$10+$BF170*Assembly!O$11+$BG170*Assembly!O$12+$BH170*Assembly!O$13+$BI170*Assembly!O$14+$BJ170*Assembly!O$15+$BK170*Assembly!O$16+$BL170*Assembly!O$17+$BM170*Assembly!O$18+$BN170*Assembly!O$19+$BO170*Assembly!O$20+$BP170*Assembly!O$21+$BQ170*Assembly!O$22+$BR170*Assembly!O$23+$BS170*Assembly!O$24</f>
        <v>#VALUE!</v>
      </c>
      <c r="CI170" s="242" t="e">
        <f>$AY170*Assembly!P$4+$AZ170*Assembly!P$5+$BA170*Assembly!P$6+$BB170*Assembly!P$7+$BC170*Assembly!P$8+$BD170*Assembly!P$9+$BE170*Assembly!P$10+$BF170*Assembly!P$11+$BG170*Assembly!P$12+$BH170*Assembly!P$13+$BI170*Assembly!P$14+$BJ170*Assembly!P$15+$BK170*Assembly!P$16+$BL170*Assembly!P$17+$BM170*Assembly!P$18+$BN170*Assembly!P$19+$BO170*Assembly!P$20+$BP170*Assembly!P$21+$BQ170*Assembly!P$22+$BR170*Assembly!P$23+$BS170*Assembly!P$24</f>
        <v>#VALUE!</v>
      </c>
      <c r="CJ170" s="242" t="e">
        <f>$AY170*Assembly!Q$4+$AZ170*Assembly!Q$5+$BA170*Assembly!Q$6+$BB170*Assembly!Q$7+$BC170*Assembly!Q$8+$BD170*Assembly!Q$9+$BE170*Assembly!Q$10+$BF170*Assembly!Q$11+$BG170*Assembly!Q$12+$BH170*Assembly!Q$13+$BI170*Assembly!Q$14+$BJ170*Assembly!Q$15+$BK170*Assembly!Q$16+$BL170*Assembly!Q$17+$BM170*Assembly!Q$18+$BN170*Assembly!Q$19+$BO170*Assembly!Q$20+$BP170*Assembly!Q$21+$BQ170*Assembly!Q$22+$BR170*Assembly!Q$23+$BS170*Assembly!Q$24</f>
        <v>#VALUE!</v>
      </c>
      <c r="CK170" s="250" t="e">
        <f>$AY170*Assembly!R$4+$AZ170*Assembly!R$5+$BA170*Assembly!R$6+$BB170*Assembly!R$7+$BC170*Assembly!R$8+$BD170*Assembly!R$9+$BE170*Assembly!R$10+$BF170*Assembly!R$11+$BG170*Assembly!R$12+$BH170*Assembly!R$13+$BI170*Assembly!R$14+$BJ170*Assembly!R$15+$BK170*Assembly!R$16+$BL170*Assembly!R$17+$BM170*Assembly!R$18+$BN170*Assembly!R$19+$BO170*Assembly!R$20+$BP170*Assembly!R$21+$BQ170*Assembly!R$22+$BR170*Assembly!R$23+$BS170*Assembly!R$24</f>
        <v>#VALUE!</v>
      </c>
      <c r="CL170" s="242" t="e">
        <f>$AY170*Assembly!S$4+$AZ170*Assembly!S$5+$BA170*Assembly!S$6+$BB170*Assembly!S$7+$BC170*Assembly!S$8+$BD170*Assembly!S$9+$BE170*Assembly!S$10+$BF170*Assembly!S$11+$BG170*Assembly!S$12+$BH170*Assembly!S$13+$BI170*Assembly!S$14+$BJ170*Assembly!S$15+$BK170*Assembly!S$16+$BL170*Assembly!S$17+$BM170*Assembly!S$18+$BN170*Assembly!S$19+$BO170*Assembly!S$20+$BP170*Assembly!S$21+$BQ170*Assembly!S$22+$BR170*Assembly!S$23+$BS170*Assembly!S$24</f>
        <v>#VALUE!</v>
      </c>
      <c r="CM170" s="242" t="e">
        <f>$AY170*Assembly!T$4+$AZ170*Assembly!T$5+$BA170*Assembly!T$6+$BB170*Assembly!T$7+$BC170*Assembly!T$8+$BD170*Assembly!T$9+$BE170*Assembly!T$10+$BF170*Assembly!T$11+$BG170*Assembly!T$12+$BH170*Assembly!T$13+$BI170*Assembly!T$14+$BJ170*Assembly!T$15+$BK170*Assembly!T$16+$BL170*Assembly!T$17+$BM170*Assembly!T$18+$BN170*Assembly!T$19+$BO170*Assembly!T$20+$BP170*Assembly!T$21+$BQ170*Assembly!T$22+$BR170*Assembly!T$23+$BS170*Assembly!T$24</f>
        <v>#VALUE!</v>
      </c>
      <c r="CN170" s="242" t="e">
        <f>$AY170*Assembly!U$4+$AZ170*Assembly!U$5+$BA170*Assembly!U$6+$BB170*Assembly!U$7+$BC170*Assembly!U$8+$BD170*Assembly!U$9+$BE170*Assembly!U$10+$BF170*Assembly!U$11+$BG170*Assembly!U$12+$BH170*Assembly!U$13+$BI170*Assembly!U$14+$BJ170*Assembly!U$15+$BK170*Assembly!U$16+$BL170*Assembly!U$17+$BM170*Assembly!U$18+$BN170*Assembly!U$19+$BO170*Assembly!U$20+$BP170*Assembly!U$21+$BQ170*Assembly!U$22+$BR170*Assembly!U$23+$BS170*Assembly!U$24</f>
        <v>#VALUE!</v>
      </c>
      <c r="CO170" s="250" t="e">
        <f>$AY170*Assembly!V$4+$AZ170*Assembly!V$5+$BA170*Assembly!V$6+$BB170*Assembly!V$7+$BC170*Assembly!V$8+$BD170*Assembly!V$9+$BE170*Assembly!V$10+$BF170*Assembly!V$11+$BG170*Assembly!V$12+$BH170*Assembly!V$13+$BI170*Assembly!V$14+$BJ170*Assembly!V$15+$BK170*Assembly!V$16+$BL170*Assembly!V$17+$BM170*Assembly!V$18+$BN170*Assembly!V$19+$BO170*Assembly!V$20+$BP170*Assembly!V$21+$BQ170*Assembly!V$22+$BR170*Assembly!V$23+$BS170*Assembly!V$24</f>
        <v>#VALUE!</v>
      </c>
      <c r="CP170" s="250" t="e">
        <f>CF170*Refining!$F$3</f>
        <v>#VALUE!</v>
      </c>
      <c r="CQ170" s="250" t="e">
        <f>CG170*Refining!$F$4</f>
        <v>#VALUE!</v>
      </c>
      <c r="CR170" s="250" t="e">
        <f>CH170*Refining!$F$5</f>
        <v>#VALUE!</v>
      </c>
      <c r="CS170" s="250" t="e">
        <f>CI170*Refining!$F$6</f>
        <v>#VALUE!</v>
      </c>
      <c r="CT170" s="250" t="e">
        <f>CJ170*Refining!$F$7</f>
        <v>#VALUE!</v>
      </c>
      <c r="CU170" s="250" t="e">
        <f>CK170*Refining!$F$8</f>
        <v>#VALUE!</v>
      </c>
      <c r="CV170" s="250" t="e">
        <f>CL170*Refining!$F$9</f>
        <v>#VALUE!</v>
      </c>
      <c r="CW170" s="250" t="e">
        <f>CM170*Refining!$F$10</f>
        <v>#VALUE!</v>
      </c>
      <c r="CX170" s="250" t="e">
        <f>CN170*Refining!$F$11</f>
        <v>#VALUE!</v>
      </c>
      <c r="CY170" s="250" t="e">
        <f>CO170*Refining!$F$12</f>
        <v>#VALUE!</v>
      </c>
      <c r="CZ170" s="277" t="e">
        <f t="shared" ref="CZ170:DS170" si="688">IF(CF170 = 0, "", CF170)</f>
        <v>#VALUE!</v>
      </c>
      <c r="DA170" s="278" t="e">
        <f t="shared" si="688"/>
        <v>#VALUE!</v>
      </c>
      <c r="DB170" s="278" t="e">
        <f t="shared" si="688"/>
        <v>#VALUE!</v>
      </c>
      <c r="DC170" s="279" t="e">
        <f t="shared" si="688"/>
        <v>#VALUE!</v>
      </c>
      <c r="DD170" s="280" t="e">
        <f t="shared" si="688"/>
        <v>#VALUE!</v>
      </c>
      <c r="DE170" s="279" t="e">
        <f t="shared" si="688"/>
        <v>#VALUE!</v>
      </c>
      <c r="DF170" s="280" t="e">
        <f t="shared" si="688"/>
        <v>#VALUE!</v>
      </c>
      <c r="DG170" s="280" t="e">
        <f t="shared" si="688"/>
        <v>#VALUE!</v>
      </c>
      <c r="DH170" s="279" t="e">
        <f t="shared" si="688"/>
        <v>#VALUE!</v>
      </c>
      <c r="DI170" s="282" t="e">
        <f t="shared" si="688"/>
        <v>#VALUE!</v>
      </c>
      <c r="DJ170" s="277" t="e">
        <f t="shared" si="688"/>
        <v>#VALUE!</v>
      </c>
      <c r="DK170" s="278" t="e">
        <f t="shared" si="688"/>
        <v>#VALUE!</v>
      </c>
      <c r="DL170" s="278" t="e">
        <f t="shared" si="688"/>
        <v>#VALUE!</v>
      </c>
      <c r="DM170" s="279" t="e">
        <f t="shared" si="688"/>
        <v>#VALUE!</v>
      </c>
      <c r="DN170" s="280" t="e">
        <f t="shared" si="688"/>
        <v>#VALUE!</v>
      </c>
      <c r="DO170" s="279" t="e">
        <f t="shared" si="688"/>
        <v>#VALUE!</v>
      </c>
      <c r="DP170" s="279" t="e">
        <f t="shared" si="688"/>
        <v>#VALUE!</v>
      </c>
      <c r="DQ170" s="279" t="e">
        <f t="shared" si="688"/>
        <v>#VALUE!</v>
      </c>
      <c r="DR170" s="279" t="e">
        <f t="shared" si="688"/>
        <v>#VALUE!</v>
      </c>
      <c r="DS170" s="282" t="e">
        <f t="shared" si="688"/>
        <v>#VALUE!</v>
      </c>
      <c r="DT170" s="277" t="e">
        <f t="shared" si="11"/>
        <v>#VALUE!</v>
      </c>
      <c r="DU170" s="278" t="e">
        <f t="shared" si="12"/>
        <v>#VALUE!</v>
      </c>
      <c r="DV170" s="259" t="e">
        <f>CZ170*'Ores &amp; Ingots'!$C$3+DA170*'Ores &amp; Ingots'!$C$4+DB170*'Ores &amp; Ingots'!$C$5+DC170*'Ores &amp; Ingots'!$C$6+DD170*'Ores &amp; Ingots'!$C$7+DE170*'Ores &amp; Ingots'!$C$8+DF170*'Ores &amp; Ingots'!$C$9+DG170*'Ores &amp; Ingots'!$C$10+DH170*'Ores &amp; Ingots'!$C$11+DI170*'Ores &amp; Ingots'!$C$12</f>
        <v>#VALUE!</v>
      </c>
      <c r="DW170" s="259" t="e">
        <f>DJ170*'Ores &amp; Ingots'!$B$3+DK170*'Ores &amp; Ingots'!$B$4+DL170*'Ores &amp; Ingots'!$B$5+DM170*'Ores &amp; Ingots'!$B$6+DN170*'Ores &amp; Ingots'!$B$7+DO170*'Ores &amp; Ingots'!$B$8+DP170*'Ores &amp; Ingots'!$B$9+DQ170*'Ores &amp; Ingots'!$B$10+DR170*'Ores &amp; Ingots'!$B$11+DS170*'Ores &amp; Ingots'!$B$12</f>
        <v>#VALUE!</v>
      </c>
      <c r="DX170" s="278" t="e">
        <f>CZ170*Refining!$G$3+DA170*Refining!$G$4+DB170*Refining!$G$5+DC170*Refining!$G$6+DD170*Refining!$G$7+DE170*Refining!$G$8+DF170*Refining!$G$9+DG170*Refining!$G$10+DH170*Refining!$G$11+DI170*Refining!$G$12</f>
        <v>#VALUE!</v>
      </c>
      <c r="DY170" s="197" t="e">
        <f t="shared" si="13"/>
        <v>#VALUE!</v>
      </c>
      <c r="DZ170" s="284" t="e">
        <f t="shared" si="14"/>
        <v>#VALUE!</v>
      </c>
      <c r="EA170" s="277" t="e">
        <f t="shared" si="15"/>
        <v>#VALUE!</v>
      </c>
      <c r="EB170" s="286" t="e">
        <f t="shared" ref="EB170:EC170" si="689">EA170/60</f>
        <v>#VALUE!</v>
      </c>
      <c r="EC170" s="286" t="e">
        <f t="shared" si="689"/>
        <v>#VALUE!</v>
      </c>
      <c r="ED170" s="277" t="e">
        <f t="shared" si="17"/>
        <v>#VALUE!</v>
      </c>
      <c r="EE170" s="286" t="e">
        <f t="shared" ref="EE170:EF170" si="690">ED170/1000</f>
        <v>#VALUE!</v>
      </c>
      <c r="EF170" s="287" t="e">
        <f t="shared" si="690"/>
        <v>#VALUE!</v>
      </c>
      <c r="EG170" s="273" t="e">
        <f t="shared" si="19"/>
        <v>#VALUE!</v>
      </c>
      <c r="EH170" s="288" t="e">
        <f t="shared" si="20"/>
        <v>#VALUE!</v>
      </c>
      <c r="EI170" s="133" t="s">
        <v>28</v>
      </c>
    </row>
    <row r="171" spans="1:139" ht="12.75" x14ac:dyDescent="0.2">
      <c r="A171" s="914" t="s">
        <v>375</v>
      </c>
      <c r="B171" s="55" t="s">
        <v>376</v>
      </c>
      <c r="C171" s="56" t="s">
        <v>156</v>
      </c>
      <c r="D171" s="56">
        <v>1</v>
      </c>
      <c r="E171" s="56">
        <v>1</v>
      </c>
      <c r="F171" s="56">
        <v>1</v>
      </c>
      <c r="G171" s="80">
        <f t="shared" si="0"/>
        <v>15.625</v>
      </c>
      <c r="H171" s="82">
        <v>6</v>
      </c>
      <c r="I171" s="82">
        <v>6</v>
      </c>
      <c r="J171" s="84">
        <f>H171/Main!$D$9</f>
        <v>1.2</v>
      </c>
      <c r="K171" s="84">
        <f>I171/Main!$D$10</f>
        <v>3</v>
      </c>
      <c r="L171" s="84">
        <f t="shared" si="1"/>
        <v>2.5</v>
      </c>
      <c r="M171" s="84">
        <v>1</v>
      </c>
      <c r="N171" s="87"/>
      <c r="O171" s="289"/>
      <c r="P171" s="89"/>
      <c r="Q171" s="90"/>
      <c r="R171" s="89"/>
      <c r="S171" s="91"/>
      <c r="T171" s="91"/>
      <c r="U171" s="89"/>
      <c r="V171" s="89"/>
      <c r="W171" s="403"/>
      <c r="X171" s="91"/>
      <c r="Y171" s="89"/>
      <c r="Z171" s="89"/>
      <c r="AA171" s="89"/>
      <c r="AB171" s="89"/>
      <c r="AC171" s="404" t="s">
        <v>34</v>
      </c>
      <c r="AD171" s="103">
        <v>0</v>
      </c>
      <c r="AE171" s="103">
        <v>0</v>
      </c>
      <c r="AF171" s="103">
        <v>0</v>
      </c>
      <c r="AG171" s="103">
        <v>0</v>
      </c>
      <c r="AH171" s="103">
        <v>0</v>
      </c>
      <c r="AI171" s="103">
        <v>12</v>
      </c>
      <c r="AJ171" s="103">
        <v>0</v>
      </c>
      <c r="AK171" s="103">
        <v>0</v>
      </c>
      <c r="AL171" s="103">
        <v>0</v>
      </c>
      <c r="AM171" s="103">
        <v>0</v>
      </c>
      <c r="AN171" s="103">
        <v>0</v>
      </c>
      <c r="AO171" s="103">
        <v>0</v>
      </c>
      <c r="AP171" s="104">
        <v>35</v>
      </c>
      <c r="AQ171" s="103">
        <v>0</v>
      </c>
      <c r="AR171" s="103">
        <v>0</v>
      </c>
      <c r="AS171" s="103">
        <v>0</v>
      </c>
      <c r="AT171" s="103">
        <v>0</v>
      </c>
      <c r="AU171" s="103">
        <v>0</v>
      </c>
      <c r="AV171" s="103">
        <v>0</v>
      </c>
      <c r="AW171" s="103">
        <v>0</v>
      </c>
      <c r="AX171" s="103">
        <v>0</v>
      </c>
      <c r="AY171" s="379" t="str">
        <f t="shared" ref="AY171:BS171" si="691">IF(AD171 = 0, "", AD171)</f>
        <v/>
      </c>
      <c r="AZ171" s="102" t="str">
        <f t="shared" si="691"/>
        <v/>
      </c>
      <c r="BA171" s="102" t="str">
        <f t="shared" si="691"/>
        <v/>
      </c>
      <c r="BB171" s="102" t="str">
        <f t="shared" si="691"/>
        <v/>
      </c>
      <c r="BC171" s="102" t="str">
        <f t="shared" si="691"/>
        <v/>
      </c>
      <c r="BD171" s="103">
        <f t="shared" si="691"/>
        <v>12</v>
      </c>
      <c r="BE171" s="102" t="str">
        <f t="shared" si="691"/>
        <v/>
      </c>
      <c r="BF171" s="102" t="str">
        <f t="shared" si="691"/>
        <v/>
      </c>
      <c r="BG171" s="102" t="str">
        <f t="shared" si="691"/>
        <v/>
      </c>
      <c r="BH171" s="102" t="str">
        <f t="shared" si="691"/>
        <v/>
      </c>
      <c r="BI171" s="102" t="str">
        <f t="shared" si="691"/>
        <v/>
      </c>
      <c r="BJ171" s="102" t="str">
        <f t="shared" si="691"/>
        <v/>
      </c>
      <c r="BK171" s="104">
        <f t="shared" si="691"/>
        <v>35</v>
      </c>
      <c r="BL171" s="102" t="str">
        <f t="shared" si="691"/>
        <v/>
      </c>
      <c r="BM171" s="102" t="str">
        <f t="shared" si="691"/>
        <v/>
      </c>
      <c r="BN171" s="102" t="str">
        <f t="shared" si="691"/>
        <v/>
      </c>
      <c r="BO171" s="102" t="str">
        <f t="shared" si="691"/>
        <v/>
      </c>
      <c r="BP171" s="102" t="str">
        <f t="shared" si="691"/>
        <v/>
      </c>
      <c r="BQ171" s="102" t="str">
        <f t="shared" si="691"/>
        <v/>
      </c>
      <c r="BR171" s="102" t="str">
        <f t="shared" si="691"/>
        <v/>
      </c>
      <c r="BS171" s="105" t="str">
        <f t="shared" si="691"/>
        <v/>
      </c>
      <c r="BT171" s="107" t="e">
        <f>$AY171*Assembly!Z$4+$AZ171*Assembly!Z$5+$BA171*Assembly!Z$6+$BB171*Assembly!Z$7+$BC171*Assembly!Z$8+$BD171*Assembly!Z$9+$BE171*Assembly!Z$10+$BF171*Assembly!Z$11+$BG171*Assembly!Z$12+$BH171*Assembly!Z$13+$BI171*Assembly!Z$14+$BJ171*Assembly!Z$15+$BK171*Assembly!Z$16+$BL171*Assembly!Z$17+$BM171*Assembly!Z$18+$BN171*Assembly!Z$19+$BO171*Assembly!Z$20+$BP171*Assembly!Z$21+$BQ171*Assembly!Z$22+$BR171*Assembly!Z$23+$BS171*Assembly!Z$24</f>
        <v>#VALUE!</v>
      </c>
      <c r="BU171" s="103" t="e">
        <f t="shared" si="3"/>
        <v>#VALUE!</v>
      </c>
      <c r="BV171" s="109"/>
      <c r="BW171" s="103" t="e">
        <f>$AY171*Assembly!AD$4+$AZ171*Assembly!AD$5+$BA171*Assembly!AD$6+$BB171*Assembly!AD$7+$BC171*Assembly!AD$8+$BD171*Assembly!AD$9+$BE171*Assembly!AD$10+$BF171*Assembly!AD$11+$BG171*Assembly!AD$12+$BH171*Assembly!AD$13+$BI171*Assembly!AD$14+$BJ171*Assembly!AD$15+$BK171*Assembly!AD$16+$BL171*Assembly!AD$17+$BM171*Assembly!AD$18+$BN171*Assembly!AD$19+$BO171*Assembly!AD$20+$BP171*Assembly!AD$21+$BQ171*Assembly!AD$22+$BR171*Assembly!AD$23+$BS171*Assembly!AD$24</f>
        <v>#VALUE!</v>
      </c>
      <c r="BX171" s="110" t="e">
        <f t="shared" si="4"/>
        <v>#VALUE!</v>
      </c>
      <c r="BY171" s="111" t="e">
        <f t="shared" si="5"/>
        <v>#VALUE!</v>
      </c>
      <c r="BZ171" s="112" t="e">
        <f t="shared" si="6"/>
        <v>#VALUE!</v>
      </c>
      <c r="CA171" s="111" t="e">
        <f t="shared" si="7"/>
        <v>#VALUE!</v>
      </c>
      <c r="CB171" s="103" t="e">
        <f>$AY171*Assembly!Y$4+$AZ171*Assembly!Y$5+$BA171*Assembly!Y$6+$BB171*Assembly!Y$7+$BC171*Assembly!Y$8+$BD171*Assembly!Y$9+$BE171*Assembly!Y$10+$BF171*Assembly!Y$11+$BG171*Assembly!Y$12+$BH171*Assembly!Y$13+$BI171*Assembly!Y$14+$BJ171*Assembly!Y$15+$BK171*Assembly!Y$16+$BL171*Assembly!Y$17+$BM171*Assembly!Y$18+$BN171*Assembly!Y$19+$BO171*Assembly!Y$20+$BP171*Assembly!Y$21+$BQ171*Assembly!Y$22+$BR171*Assembly!Y$23+$BS171*Assembly!Y$24</f>
        <v>#VALUE!</v>
      </c>
      <c r="CC171" s="103" t="e">
        <f t="shared" si="8"/>
        <v>#VALUE!</v>
      </c>
      <c r="CD171" s="113" t="e">
        <f t="shared" si="9"/>
        <v>#VALUE!</v>
      </c>
      <c r="CE171" s="114" t="e">
        <f>$AY171*Assembly!AC$4+$AZ171*Assembly!AC$5+$BA171*Assembly!AC$6+$BB171*Assembly!AC$7+$BC171*Assembly!AC$8+$BD171*Assembly!AC$9+$BE171*Assembly!AC$10+$BF171*Assembly!AC$11+$BG171*Assembly!AC$12+$BH171*Assembly!AC$13+$BI171*Assembly!AC$14+$BJ171*Assembly!AC$15+$BK171*Assembly!AC$16+$BL171*Assembly!AC$17+$BM171*Assembly!AC$18+$BN171*Assembly!AC$19+$BO171*Assembly!AC$20+$BP171*Assembly!AC$21+$BQ171*Assembly!AC$22+$BR171*Assembly!AC$23+$BS171*Assembly!AC$24</f>
        <v>#VALUE!</v>
      </c>
      <c r="CF171" s="90" t="e">
        <f>$AY171*Assembly!M$4+$AZ171*Assembly!M$5+$BA171*Assembly!M$6+$BB171*Assembly!M$7+$BC171*Assembly!M$8+$BD171*Assembly!M$9+$BE171*Assembly!M$10+$BF171*Assembly!M$11+$BG171*Assembly!M$12+$BH171*Assembly!M$13+$BI171*Assembly!M$14+$BJ171*Assembly!M$15+$BK171*Assembly!M$16+$BL171*Assembly!M$17+$BM171*Assembly!M$18+$BN171*Assembly!M$19+$BO171*Assembly!M$20+$BP171*Assembly!M$21+$BQ171*Assembly!M$22+$BR171*Assembly!M$23+$BS171*Assembly!M$24</f>
        <v>#VALUE!</v>
      </c>
      <c r="CG171" s="90" t="e">
        <f>$AY171*Assembly!N$4+$AZ171*Assembly!N$5+$BA171*Assembly!N$6+$BB171*Assembly!N$7+$BC171*Assembly!N$8+$BD171*Assembly!N$9+$BE171*Assembly!N$10+$BF171*Assembly!N$11+$BG171*Assembly!N$12+$BH171*Assembly!N$13+$BI171*Assembly!N$14+$BJ171*Assembly!N$15+$BK171*Assembly!N$16+$BL171*Assembly!N$17+$BM171*Assembly!N$18+$BN171*Assembly!N$19+$BO171*Assembly!N$20+$BP171*Assembly!N$21+$BQ171*Assembly!N$22+$BR171*Assembly!N$23+$BS171*Assembly!N$24</f>
        <v>#VALUE!</v>
      </c>
      <c r="CH171" s="90" t="e">
        <f>$AY171*Assembly!O$4+$AZ171*Assembly!O$5+$BA171*Assembly!O$6+$BB171*Assembly!O$7+$BC171*Assembly!O$8+$BD171*Assembly!O$9+$BE171*Assembly!O$10+$BF171*Assembly!O$11+$BG171*Assembly!O$12+$BH171*Assembly!O$13+$BI171*Assembly!O$14+$BJ171*Assembly!O$15+$BK171*Assembly!O$16+$BL171*Assembly!O$17+$BM171*Assembly!O$18+$BN171*Assembly!O$19+$BO171*Assembly!O$20+$BP171*Assembly!O$21+$BQ171*Assembly!O$22+$BR171*Assembly!O$23+$BS171*Assembly!O$24</f>
        <v>#VALUE!</v>
      </c>
      <c r="CI171" s="82" t="e">
        <f>$AY171*Assembly!P$4+$AZ171*Assembly!P$5+$BA171*Assembly!P$6+$BB171*Assembly!P$7+$BC171*Assembly!P$8+$BD171*Assembly!P$9+$BE171*Assembly!P$10+$BF171*Assembly!P$11+$BG171*Assembly!P$12+$BH171*Assembly!P$13+$BI171*Assembly!P$14+$BJ171*Assembly!P$15+$BK171*Assembly!P$16+$BL171*Assembly!P$17+$BM171*Assembly!P$18+$BN171*Assembly!P$19+$BO171*Assembly!P$20+$BP171*Assembly!P$21+$BQ171*Assembly!P$22+$BR171*Assembly!P$23+$BS171*Assembly!P$24</f>
        <v>#VALUE!</v>
      </c>
      <c r="CJ171" s="82" t="e">
        <f>$AY171*Assembly!Q$4+$AZ171*Assembly!Q$5+$BA171*Assembly!Q$6+$BB171*Assembly!Q$7+$BC171*Assembly!Q$8+$BD171*Assembly!Q$9+$BE171*Assembly!Q$10+$BF171*Assembly!Q$11+$BG171*Assembly!Q$12+$BH171*Assembly!Q$13+$BI171*Assembly!Q$14+$BJ171*Assembly!Q$15+$BK171*Assembly!Q$16+$BL171*Assembly!Q$17+$BM171*Assembly!Q$18+$BN171*Assembly!Q$19+$BO171*Assembly!Q$20+$BP171*Assembly!Q$21+$BQ171*Assembly!Q$22+$BR171*Assembly!Q$23+$BS171*Assembly!Q$24</f>
        <v>#VALUE!</v>
      </c>
      <c r="CK171" s="90" t="e">
        <f>$AY171*Assembly!R$4+$AZ171*Assembly!R$5+$BA171*Assembly!R$6+$BB171*Assembly!R$7+$BC171*Assembly!R$8+$BD171*Assembly!R$9+$BE171*Assembly!R$10+$BF171*Assembly!R$11+$BG171*Assembly!R$12+$BH171*Assembly!R$13+$BI171*Assembly!R$14+$BJ171*Assembly!R$15+$BK171*Assembly!R$16+$BL171*Assembly!R$17+$BM171*Assembly!R$18+$BN171*Assembly!R$19+$BO171*Assembly!R$20+$BP171*Assembly!R$21+$BQ171*Assembly!R$22+$BR171*Assembly!R$23+$BS171*Assembly!R$24</f>
        <v>#VALUE!</v>
      </c>
      <c r="CL171" s="82" t="e">
        <f>$AY171*Assembly!S$4+$AZ171*Assembly!S$5+$BA171*Assembly!S$6+$BB171*Assembly!S$7+$BC171*Assembly!S$8+$BD171*Assembly!S$9+$BE171*Assembly!S$10+$BF171*Assembly!S$11+$BG171*Assembly!S$12+$BH171*Assembly!S$13+$BI171*Assembly!S$14+$BJ171*Assembly!S$15+$BK171*Assembly!S$16+$BL171*Assembly!S$17+$BM171*Assembly!S$18+$BN171*Assembly!S$19+$BO171*Assembly!S$20+$BP171*Assembly!S$21+$BQ171*Assembly!S$22+$BR171*Assembly!S$23+$BS171*Assembly!S$24</f>
        <v>#VALUE!</v>
      </c>
      <c r="CM171" s="82" t="e">
        <f>$AY171*Assembly!T$4+$AZ171*Assembly!T$5+$BA171*Assembly!T$6+$BB171*Assembly!T$7+$BC171*Assembly!T$8+$BD171*Assembly!T$9+$BE171*Assembly!T$10+$BF171*Assembly!T$11+$BG171*Assembly!T$12+$BH171*Assembly!T$13+$BI171*Assembly!T$14+$BJ171*Assembly!T$15+$BK171*Assembly!T$16+$BL171*Assembly!T$17+$BM171*Assembly!T$18+$BN171*Assembly!T$19+$BO171*Assembly!T$20+$BP171*Assembly!T$21+$BQ171*Assembly!T$22+$BR171*Assembly!T$23+$BS171*Assembly!T$24</f>
        <v>#VALUE!</v>
      </c>
      <c r="CN171" s="82" t="e">
        <f>$AY171*Assembly!U$4+$AZ171*Assembly!U$5+$BA171*Assembly!U$6+$BB171*Assembly!U$7+$BC171*Assembly!U$8+$BD171*Assembly!U$9+$BE171*Assembly!U$10+$BF171*Assembly!U$11+$BG171*Assembly!U$12+$BH171*Assembly!U$13+$BI171*Assembly!U$14+$BJ171*Assembly!U$15+$BK171*Assembly!U$16+$BL171*Assembly!U$17+$BM171*Assembly!U$18+$BN171*Assembly!U$19+$BO171*Assembly!U$20+$BP171*Assembly!U$21+$BQ171*Assembly!U$22+$BR171*Assembly!U$23+$BS171*Assembly!U$24</f>
        <v>#VALUE!</v>
      </c>
      <c r="CO171" s="90" t="e">
        <f>$AY171*Assembly!V$4+$AZ171*Assembly!V$5+$BA171*Assembly!V$6+$BB171*Assembly!V$7+$BC171*Assembly!V$8+$BD171*Assembly!V$9+$BE171*Assembly!V$10+$BF171*Assembly!V$11+$BG171*Assembly!V$12+$BH171*Assembly!V$13+$BI171*Assembly!V$14+$BJ171*Assembly!V$15+$BK171*Assembly!V$16+$BL171*Assembly!V$17+$BM171*Assembly!V$18+$BN171*Assembly!V$19+$BO171*Assembly!V$20+$BP171*Assembly!V$21+$BQ171*Assembly!V$22+$BR171*Assembly!V$23+$BS171*Assembly!V$24</f>
        <v>#VALUE!</v>
      </c>
      <c r="CP171" s="90" t="e">
        <f>CF171*Refining!$F$3</f>
        <v>#VALUE!</v>
      </c>
      <c r="CQ171" s="90" t="e">
        <f>CG171*Refining!$F$4</f>
        <v>#VALUE!</v>
      </c>
      <c r="CR171" s="90" t="e">
        <f>CH171*Refining!$F$5</f>
        <v>#VALUE!</v>
      </c>
      <c r="CS171" s="90" t="e">
        <f>CI171*Refining!$F$6</f>
        <v>#VALUE!</v>
      </c>
      <c r="CT171" s="90" t="e">
        <f>CJ171*Refining!$F$7</f>
        <v>#VALUE!</v>
      </c>
      <c r="CU171" s="90" t="e">
        <f>CK171*Refining!$F$8</f>
        <v>#VALUE!</v>
      </c>
      <c r="CV171" s="90" t="e">
        <f>CL171*Refining!$F$9</f>
        <v>#VALUE!</v>
      </c>
      <c r="CW171" s="90" t="e">
        <f>CM171*Refining!$F$10</f>
        <v>#VALUE!</v>
      </c>
      <c r="CX171" s="90" t="e">
        <f>CN171*Refining!$F$11</f>
        <v>#VALUE!</v>
      </c>
      <c r="CY171" s="90" t="e">
        <f>CO171*Refining!$F$12</f>
        <v>#VALUE!</v>
      </c>
      <c r="CZ171" s="121" t="e">
        <f t="shared" ref="CZ171:DS171" si="692">IF(CF171 = 0, "", CF171)</f>
        <v>#VALUE!</v>
      </c>
      <c r="DA171" s="122" t="e">
        <f t="shared" si="692"/>
        <v>#VALUE!</v>
      </c>
      <c r="DB171" s="122" t="e">
        <f t="shared" si="692"/>
        <v>#VALUE!</v>
      </c>
      <c r="DC171" s="122" t="e">
        <f t="shared" si="692"/>
        <v>#VALUE!</v>
      </c>
      <c r="DD171" s="123" t="e">
        <f t="shared" si="692"/>
        <v>#VALUE!</v>
      </c>
      <c r="DE171" s="122" t="e">
        <f t="shared" si="692"/>
        <v>#VALUE!</v>
      </c>
      <c r="DF171" s="123" t="e">
        <f t="shared" si="692"/>
        <v>#VALUE!</v>
      </c>
      <c r="DG171" s="123" t="e">
        <f t="shared" si="692"/>
        <v>#VALUE!</v>
      </c>
      <c r="DH171" s="122" t="e">
        <f t="shared" si="692"/>
        <v>#VALUE!</v>
      </c>
      <c r="DI171" s="124" t="e">
        <f t="shared" si="692"/>
        <v>#VALUE!</v>
      </c>
      <c r="DJ171" s="121" t="e">
        <f t="shared" si="692"/>
        <v>#VALUE!</v>
      </c>
      <c r="DK171" s="122" t="e">
        <f t="shared" si="692"/>
        <v>#VALUE!</v>
      </c>
      <c r="DL171" s="122" t="e">
        <f t="shared" si="692"/>
        <v>#VALUE!</v>
      </c>
      <c r="DM171" s="122" t="e">
        <f t="shared" si="692"/>
        <v>#VALUE!</v>
      </c>
      <c r="DN171" s="123" t="e">
        <f t="shared" si="692"/>
        <v>#VALUE!</v>
      </c>
      <c r="DO171" s="122" t="e">
        <f t="shared" si="692"/>
        <v>#VALUE!</v>
      </c>
      <c r="DP171" s="122" t="e">
        <f t="shared" si="692"/>
        <v>#VALUE!</v>
      </c>
      <c r="DQ171" s="122" t="e">
        <f t="shared" si="692"/>
        <v>#VALUE!</v>
      </c>
      <c r="DR171" s="122" t="e">
        <f t="shared" si="692"/>
        <v>#VALUE!</v>
      </c>
      <c r="DS171" s="124" t="e">
        <f t="shared" si="692"/>
        <v>#VALUE!</v>
      </c>
      <c r="DT171" s="121" t="e">
        <f t="shared" si="11"/>
        <v>#VALUE!</v>
      </c>
      <c r="DU171" s="125" t="e">
        <f t="shared" si="12"/>
        <v>#VALUE!</v>
      </c>
      <c r="DV171" s="103" t="e">
        <f>CZ171*'Ores &amp; Ingots'!$C$3+DA171*'Ores &amp; Ingots'!$C$4+DB171*'Ores &amp; Ingots'!$C$5+DC171*'Ores &amp; Ingots'!$C$6+DD171*'Ores &amp; Ingots'!$C$7+DE171*'Ores &amp; Ingots'!$C$8+DF171*'Ores &amp; Ingots'!$C$9+DG171*'Ores &amp; Ingots'!$C$10+DH171*'Ores &amp; Ingots'!$C$11+DI171*'Ores &amp; Ingots'!$C$12</f>
        <v>#VALUE!</v>
      </c>
      <c r="DW171" s="103" t="e">
        <f>DJ171*'Ores &amp; Ingots'!$B$3+DK171*'Ores &amp; Ingots'!$B$4+DL171*'Ores &amp; Ingots'!$B$5+DM171*'Ores &amp; Ingots'!$B$6+DN171*'Ores &amp; Ingots'!$B$7+DO171*'Ores &amp; Ingots'!$B$8+DP171*'Ores &amp; Ingots'!$B$9+DQ171*'Ores &amp; Ingots'!$B$10+DR171*'Ores &amp; Ingots'!$B$11+DS171*'Ores &amp; Ingots'!$B$12</f>
        <v>#VALUE!</v>
      </c>
      <c r="DX171" s="125" t="e">
        <f>CZ171*Refining!$G$3+DA171*Refining!$G$4+DB171*Refining!$G$5+DC171*Refining!$G$6+DD171*Refining!$G$7+DE171*Refining!$G$8+DF171*Refining!$G$9+DG171*Refining!$G$10+DH171*Refining!$G$11+DI171*Refining!$G$12</f>
        <v>#VALUE!</v>
      </c>
      <c r="DY171" s="125" t="e">
        <f t="shared" si="13"/>
        <v>#VALUE!</v>
      </c>
      <c r="DZ171" s="129" t="e">
        <f t="shared" si="14"/>
        <v>#VALUE!</v>
      </c>
      <c r="EA171" s="121" t="e">
        <f t="shared" si="15"/>
        <v>#VALUE!</v>
      </c>
      <c r="EB171" s="131" t="e">
        <f t="shared" ref="EB171:EC171" si="693">EA171/60</f>
        <v>#VALUE!</v>
      </c>
      <c r="EC171" s="131" t="e">
        <f t="shared" si="693"/>
        <v>#VALUE!</v>
      </c>
      <c r="ED171" s="121" t="e">
        <f t="shared" si="17"/>
        <v>#VALUE!</v>
      </c>
      <c r="EE171" s="131" t="e">
        <f t="shared" ref="EE171:EF171" si="694">ED171/1000</f>
        <v>#VALUE!</v>
      </c>
      <c r="EF171" s="134" t="e">
        <f t="shared" si="694"/>
        <v>#VALUE!</v>
      </c>
      <c r="EG171" s="113" t="e">
        <f t="shared" si="19"/>
        <v>#VALUE!</v>
      </c>
      <c r="EH171" s="293" t="e">
        <f t="shared" si="20"/>
        <v>#VALUE!</v>
      </c>
      <c r="EI171" s="133">
        <v>120</v>
      </c>
    </row>
    <row r="172" spans="1:139" ht="12.75" x14ac:dyDescent="0.2">
      <c r="A172" s="864"/>
      <c r="B172" s="135" t="s">
        <v>376</v>
      </c>
      <c r="C172" s="137" t="s">
        <v>156</v>
      </c>
      <c r="D172" s="137">
        <v>1</v>
      </c>
      <c r="E172" s="137">
        <v>1</v>
      </c>
      <c r="F172" s="137">
        <v>2</v>
      </c>
      <c r="G172" s="141">
        <f t="shared" si="0"/>
        <v>31.25</v>
      </c>
      <c r="H172" s="142">
        <v>8</v>
      </c>
      <c r="I172" s="142">
        <v>8</v>
      </c>
      <c r="J172" s="144">
        <f>H172/Main!$D$9</f>
        <v>1.6</v>
      </c>
      <c r="K172" s="144">
        <f>I172/Main!$D$10</f>
        <v>4</v>
      </c>
      <c r="L172" s="144">
        <f t="shared" si="1"/>
        <v>2.5</v>
      </c>
      <c r="M172" s="144">
        <v>1</v>
      </c>
      <c r="N172" s="147"/>
      <c r="O172" s="294"/>
      <c r="P172" s="150"/>
      <c r="Q172" s="153"/>
      <c r="R172" s="150"/>
      <c r="S172" s="155"/>
      <c r="T172" s="155"/>
      <c r="U172" s="150"/>
      <c r="V172" s="150"/>
      <c r="W172" s="155"/>
      <c r="X172" s="155"/>
      <c r="Y172" s="150"/>
      <c r="Z172" s="150"/>
      <c r="AA172" s="150"/>
      <c r="AB172" s="150"/>
      <c r="AC172" s="370" t="s">
        <v>34</v>
      </c>
      <c r="AD172" s="165">
        <v>0</v>
      </c>
      <c r="AE172" s="165">
        <v>0</v>
      </c>
      <c r="AF172" s="165">
        <v>0</v>
      </c>
      <c r="AG172" s="165">
        <v>0</v>
      </c>
      <c r="AH172" s="165">
        <v>0</v>
      </c>
      <c r="AI172" s="165">
        <v>16</v>
      </c>
      <c r="AJ172" s="165">
        <v>0</v>
      </c>
      <c r="AK172" s="165">
        <v>0</v>
      </c>
      <c r="AL172" s="165">
        <v>0</v>
      </c>
      <c r="AM172" s="165">
        <v>0</v>
      </c>
      <c r="AN172" s="165">
        <v>0</v>
      </c>
      <c r="AO172" s="165">
        <v>0</v>
      </c>
      <c r="AP172" s="171">
        <v>55</v>
      </c>
      <c r="AQ172" s="165">
        <v>0</v>
      </c>
      <c r="AR172" s="165">
        <v>0</v>
      </c>
      <c r="AS172" s="165">
        <v>0</v>
      </c>
      <c r="AT172" s="165">
        <v>0</v>
      </c>
      <c r="AU172" s="165">
        <v>0</v>
      </c>
      <c r="AV172" s="165">
        <v>0</v>
      </c>
      <c r="AW172" s="165">
        <v>0</v>
      </c>
      <c r="AX172" s="165">
        <v>0</v>
      </c>
      <c r="AY172" s="162" t="str">
        <f t="shared" ref="AY172:BS172" si="695">IF(AD172 = 0, "", AD172)</f>
        <v/>
      </c>
      <c r="AZ172" s="163" t="str">
        <f t="shared" si="695"/>
        <v/>
      </c>
      <c r="BA172" s="163" t="str">
        <f t="shared" si="695"/>
        <v/>
      </c>
      <c r="BB172" s="163" t="str">
        <f t="shared" si="695"/>
        <v/>
      </c>
      <c r="BC172" s="163" t="str">
        <f t="shared" si="695"/>
        <v/>
      </c>
      <c r="BD172" s="165">
        <f t="shared" si="695"/>
        <v>16</v>
      </c>
      <c r="BE172" s="163" t="str">
        <f t="shared" si="695"/>
        <v/>
      </c>
      <c r="BF172" s="163" t="str">
        <f t="shared" si="695"/>
        <v/>
      </c>
      <c r="BG172" s="163" t="str">
        <f t="shared" si="695"/>
        <v/>
      </c>
      <c r="BH172" s="163" t="str">
        <f t="shared" si="695"/>
        <v/>
      </c>
      <c r="BI172" s="163" t="str">
        <f t="shared" si="695"/>
        <v/>
      </c>
      <c r="BJ172" s="163" t="str">
        <f t="shared" si="695"/>
        <v/>
      </c>
      <c r="BK172" s="171">
        <f t="shared" si="695"/>
        <v>55</v>
      </c>
      <c r="BL172" s="163" t="str">
        <f t="shared" si="695"/>
        <v/>
      </c>
      <c r="BM172" s="163" t="str">
        <f t="shared" si="695"/>
        <v/>
      </c>
      <c r="BN172" s="163" t="str">
        <f t="shared" si="695"/>
        <v/>
      </c>
      <c r="BO172" s="163" t="str">
        <f t="shared" si="695"/>
        <v/>
      </c>
      <c r="BP172" s="163" t="str">
        <f t="shared" si="695"/>
        <v/>
      </c>
      <c r="BQ172" s="163" t="str">
        <f t="shared" si="695"/>
        <v/>
      </c>
      <c r="BR172" s="163" t="str">
        <f t="shared" si="695"/>
        <v/>
      </c>
      <c r="BS172" s="173" t="str">
        <f t="shared" si="695"/>
        <v/>
      </c>
      <c r="BT172" s="175" t="e">
        <f>$AY172*Assembly!Z$4+$AZ172*Assembly!Z$5+$BA172*Assembly!Z$6+$BB172*Assembly!Z$7+$BC172*Assembly!Z$8+$BD172*Assembly!Z$9+$BE172*Assembly!Z$10+$BF172*Assembly!Z$11+$BG172*Assembly!Z$12+$BH172*Assembly!Z$13+$BI172*Assembly!Z$14+$BJ172*Assembly!Z$15+$BK172*Assembly!Z$16+$BL172*Assembly!Z$17+$BM172*Assembly!Z$18+$BN172*Assembly!Z$19+$BO172*Assembly!Z$20+$BP172*Assembly!Z$21+$BQ172*Assembly!Z$22+$BR172*Assembly!Z$23+$BS172*Assembly!Z$24</f>
        <v>#VALUE!</v>
      </c>
      <c r="BU172" s="165" t="e">
        <f t="shared" si="3"/>
        <v>#VALUE!</v>
      </c>
      <c r="BV172" s="176"/>
      <c r="BW172" s="165" t="e">
        <f>$AY172*Assembly!AD$4+$AZ172*Assembly!AD$5+$BA172*Assembly!AD$6+$BB172*Assembly!AD$7+$BC172*Assembly!AD$8+$BD172*Assembly!AD$9+$BE172*Assembly!AD$10+$BF172*Assembly!AD$11+$BG172*Assembly!AD$12+$BH172*Assembly!AD$13+$BI172*Assembly!AD$14+$BJ172*Assembly!AD$15+$BK172*Assembly!AD$16+$BL172*Assembly!AD$17+$BM172*Assembly!AD$18+$BN172*Assembly!AD$19+$BO172*Assembly!AD$20+$BP172*Assembly!AD$21+$BQ172*Assembly!AD$22+$BR172*Assembly!AD$23+$BS172*Assembly!AD$24</f>
        <v>#VALUE!</v>
      </c>
      <c r="BX172" s="180" t="e">
        <f t="shared" si="4"/>
        <v>#VALUE!</v>
      </c>
      <c r="BY172" s="181" t="e">
        <f t="shared" si="5"/>
        <v>#VALUE!</v>
      </c>
      <c r="BZ172" s="182" t="e">
        <f t="shared" si="6"/>
        <v>#VALUE!</v>
      </c>
      <c r="CA172" s="181" t="e">
        <f t="shared" si="7"/>
        <v>#VALUE!</v>
      </c>
      <c r="CB172" s="165" t="e">
        <f>$AY172*Assembly!Y$4+$AZ172*Assembly!Y$5+$BA172*Assembly!Y$6+$BB172*Assembly!Y$7+$BC172*Assembly!Y$8+$BD172*Assembly!Y$9+$BE172*Assembly!Y$10+$BF172*Assembly!Y$11+$BG172*Assembly!Y$12+$BH172*Assembly!Y$13+$BI172*Assembly!Y$14+$BJ172*Assembly!Y$15+$BK172*Assembly!Y$16+$BL172*Assembly!Y$17+$BM172*Assembly!Y$18+$BN172*Assembly!Y$19+$BO172*Assembly!Y$20+$BP172*Assembly!Y$21+$BQ172*Assembly!Y$22+$BR172*Assembly!Y$23+$BS172*Assembly!Y$24</f>
        <v>#VALUE!</v>
      </c>
      <c r="CC172" s="165" t="e">
        <f t="shared" si="8"/>
        <v>#VALUE!</v>
      </c>
      <c r="CD172" s="136" t="e">
        <f t="shared" si="9"/>
        <v>#VALUE!</v>
      </c>
      <c r="CE172" s="184" t="e">
        <f>$AY172*Assembly!AC$4+$AZ172*Assembly!AC$5+$BA172*Assembly!AC$6+$BB172*Assembly!AC$7+$BC172*Assembly!AC$8+$BD172*Assembly!AC$9+$BE172*Assembly!AC$10+$BF172*Assembly!AC$11+$BG172*Assembly!AC$12+$BH172*Assembly!AC$13+$BI172*Assembly!AC$14+$BJ172*Assembly!AC$15+$BK172*Assembly!AC$16+$BL172*Assembly!AC$17+$BM172*Assembly!AC$18+$BN172*Assembly!AC$19+$BO172*Assembly!AC$20+$BP172*Assembly!AC$21+$BQ172*Assembly!AC$22+$BR172*Assembly!AC$23+$BS172*Assembly!AC$24</f>
        <v>#VALUE!</v>
      </c>
      <c r="CF172" s="153" t="e">
        <f>$AY172*Assembly!M$4+$AZ172*Assembly!M$5+$BA172*Assembly!M$6+$BB172*Assembly!M$7+$BC172*Assembly!M$8+$BD172*Assembly!M$9+$BE172*Assembly!M$10+$BF172*Assembly!M$11+$BG172*Assembly!M$12+$BH172*Assembly!M$13+$BI172*Assembly!M$14+$BJ172*Assembly!M$15+$BK172*Assembly!M$16+$BL172*Assembly!M$17+$BM172*Assembly!M$18+$BN172*Assembly!M$19+$BO172*Assembly!M$20+$BP172*Assembly!M$21+$BQ172*Assembly!M$22+$BR172*Assembly!M$23+$BS172*Assembly!M$24</f>
        <v>#VALUE!</v>
      </c>
      <c r="CG172" s="153" t="e">
        <f>$AY172*Assembly!N$4+$AZ172*Assembly!N$5+$BA172*Assembly!N$6+$BB172*Assembly!N$7+$BC172*Assembly!N$8+$BD172*Assembly!N$9+$BE172*Assembly!N$10+$BF172*Assembly!N$11+$BG172*Assembly!N$12+$BH172*Assembly!N$13+$BI172*Assembly!N$14+$BJ172*Assembly!N$15+$BK172*Assembly!N$16+$BL172*Assembly!N$17+$BM172*Assembly!N$18+$BN172*Assembly!N$19+$BO172*Assembly!N$20+$BP172*Assembly!N$21+$BQ172*Assembly!N$22+$BR172*Assembly!N$23+$BS172*Assembly!N$24</f>
        <v>#VALUE!</v>
      </c>
      <c r="CH172" s="153" t="e">
        <f>$AY172*Assembly!O$4+$AZ172*Assembly!O$5+$BA172*Assembly!O$6+$BB172*Assembly!O$7+$BC172*Assembly!O$8+$BD172*Assembly!O$9+$BE172*Assembly!O$10+$BF172*Assembly!O$11+$BG172*Assembly!O$12+$BH172*Assembly!O$13+$BI172*Assembly!O$14+$BJ172*Assembly!O$15+$BK172*Assembly!O$16+$BL172*Assembly!O$17+$BM172*Assembly!O$18+$BN172*Assembly!O$19+$BO172*Assembly!O$20+$BP172*Assembly!O$21+$BQ172*Assembly!O$22+$BR172*Assembly!O$23+$BS172*Assembly!O$24</f>
        <v>#VALUE!</v>
      </c>
      <c r="CI172" s="142" t="e">
        <f>$AY172*Assembly!P$4+$AZ172*Assembly!P$5+$BA172*Assembly!P$6+$BB172*Assembly!P$7+$BC172*Assembly!P$8+$BD172*Assembly!P$9+$BE172*Assembly!P$10+$BF172*Assembly!P$11+$BG172*Assembly!P$12+$BH172*Assembly!P$13+$BI172*Assembly!P$14+$BJ172*Assembly!P$15+$BK172*Assembly!P$16+$BL172*Assembly!P$17+$BM172*Assembly!P$18+$BN172*Assembly!P$19+$BO172*Assembly!P$20+$BP172*Assembly!P$21+$BQ172*Assembly!P$22+$BR172*Assembly!P$23+$BS172*Assembly!P$24</f>
        <v>#VALUE!</v>
      </c>
      <c r="CJ172" s="142" t="e">
        <f>$AY172*Assembly!Q$4+$AZ172*Assembly!Q$5+$BA172*Assembly!Q$6+$BB172*Assembly!Q$7+$BC172*Assembly!Q$8+$BD172*Assembly!Q$9+$BE172*Assembly!Q$10+$BF172*Assembly!Q$11+$BG172*Assembly!Q$12+$BH172*Assembly!Q$13+$BI172*Assembly!Q$14+$BJ172*Assembly!Q$15+$BK172*Assembly!Q$16+$BL172*Assembly!Q$17+$BM172*Assembly!Q$18+$BN172*Assembly!Q$19+$BO172*Assembly!Q$20+$BP172*Assembly!Q$21+$BQ172*Assembly!Q$22+$BR172*Assembly!Q$23+$BS172*Assembly!Q$24</f>
        <v>#VALUE!</v>
      </c>
      <c r="CK172" s="153" t="e">
        <f>$AY172*Assembly!R$4+$AZ172*Assembly!R$5+$BA172*Assembly!R$6+$BB172*Assembly!R$7+$BC172*Assembly!R$8+$BD172*Assembly!R$9+$BE172*Assembly!R$10+$BF172*Assembly!R$11+$BG172*Assembly!R$12+$BH172*Assembly!R$13+$BI172*Assembly!R$14+$BJ172*Assembly!R$15+$BK172*Assembly!R$16+$BL172*Assembly!R$17+$BM172*Assembly!R$18+$BN172*Assembly!R$19+$BO172*Assembly!R$20+$BP172*Assembly!R$21+$BQ172*Assembly!R$22+$BR172*Assembly!R$23+$BS172*Assembly!R$24</f>
        <v>#VALUE!</v>
      </c>
      <c r="CL172" s="142" t="e">
        <f>$AY172*Assembly!S$4+$AZ172*Assembly!S$5+$BA172*Assembly!S$6+$BB172*Assembly!S$7+$BC172*Assembly!S$8+$BD172*Assembly!S$9+$BE172*Assembly!S$10+$BF172*Assembly!S$11+$BG172*Assembly!S$12+$BH172*Assembly!S$13+$BI172*Assembly!S$14+$BJ172*Assembly!S$15+$BK172*Assembly!S$16+$BL172*Assembly!S$17+$BM172*Assembly!S$18+$BN172*Assembly!S$19+$BO172*Assembly!S$20+$BP172*Assembly!S$21+$BQ172*Assembly!S$22+$BR172*Assembly!S$23+$BS172*Assembly!S$24</f>
        <v>#VALUE!</v>
      </c>
      <c r="CM172" s="142" t="e">
        <f>$AY172*Assembly!T$4+$AZ172*Assembly!T$5+$BA172*Assembly!T$6+$BB172*Assembly!T$7+$BC172*Assembly!T$8+$BD172*Assembly!T$9+$BE172*Assembly!T$10+$BF172*Assembly!T$11+$BG172*Assembly!T$12+$BH172*Assembly!T$13+$BI172*Assembly!T$14+$BJ172*Assembly!T$15+$BK172*Assembly!T$16+$BL172*Assembly!T$17+$BM172*Assembly!T$18+$BN172*Assembly!T$19+$BO172*Assembly!T$20+$BP172*Assembly!T$21+$BQ172*Assembly!T$22+$BR172*Assembly!T$23+$BS172*Assembly!T$24</f>
        <v>#VALUE!</v>
      </c>
      <c r="CN172" s="142" t="e">
        <f>$AY172*Assembly!U$4+$AZ172*Assembly!U$5+$BA172*Assembly!U$6+$BB172*Assembly!U$7+$BC172*Assembly!U$8+$BD172*Assembly!U$9+$BE172*Assembly!U$10+$BF172*Assembly!U$11+$BG172*Assembly!U$12+$BH172*Assembly!U$13+$BI172*Assembly!U$14+$BJ172*Assembly!U$15+$BK172*Assembly!U$16+$BL172*Assembly!U$17+$BM172*Assembly!U$18+$BN172*Assembly!U$19+$BO172*Assembly!U$20+$BP172*Assembly!U$21+$BQ172*Assembly!U$22+$BR172*Assembly!U$23+$BS172*Assembly!U$24</f>
        <v>#VALUE!</v>
      </c>
      <c r="CO172" s="153" t="e">
        <f>$AY172*Assembly!V$4+$AZ172*Assembly!V$5+$BA172*Assembly!V$6+$BB172*Assembly!V$7+$BC172*Assembly!V$8+$BD172*Assembly!V$9+$BE172*Assembly!V$10+$BF172*Assembly!V$11+$BG172*Assembly!V$12+$BH172*Assembly!V$13+$BI172*Assembly!V$14+$BJ172*Assembly!V$15+$BK172*Assembly!V$16+$BL172*Assembly!V$17+$BM172*Assembly!V$18+$BN172*Assembly!V$19+$BO172*Assembly!V$20+$BP172*Assembly!V$21+$BQ172*Assembly!V$22+$BR172*Assembly!V$23+$BS172*Assembly!V$24</f>
        <v>#VALUE!</v>
      </c>
      <c r="CP172" s="153" t="e">
        <f>CF172*Refining!$F$3</f>
        <v>#VALUE!</v>
      </c>
      <c r="CQ172" s="153" t="e">
        <f>CG172*Refining!$F$4</f>
        <v>#VALUE!</v>
      </c>
      <c r="CR172" s="153" t="e">
        <f>CH172*Refining!$F$5</f>
        <v>#VALUE!</v>
      </c>
      <c r="CS172" s="153" t="e">
        <f>CI172*Refining!$F$6</f>
        <v>#VALUE!</v>
      </c>
      <c r="CT172" s="153" t="e">
        <f>CJ172*Refining!$F$7</f>
        <v>#VALUE!</v>
      </c>
      <c r="CU172" s="153" t="e">
        <f>CK172*Refining!$F$8</f>
        <v>#VALUE!</v>
      </c>
      <c r="CV172" s="153" t="e">
        <f>CL172*Refining!$F$9</f>
        <v>#VALUE!</v>
      </c>
      <c r="CW172" s="153" t="e">
        <f>CM172*Refining!$F$10</f>
        <v>#VALUE!</v>
      </c>
      <c r="CX172" s="153" t="e">
        <f>CN172*Refining!$F$11</f>
        <v>#VALUE!</v>
      </c>
      <c r="CY172" s="153" t="e">
        <f>CO172*Refining!$F$12</f>
        <v>#VALUE!</v>
      </c>
      <c r="CZ172" s="190" t="e">
        <f t="shared" ref="CZ172:DS172" si="696">IF(CF172 = 0, "", CF172)</f>
        <v>#VALUE!</v>
      </c>
      <c r="DA172" s="191" t="e">
        <f t="shared" si="696"/>
        <v>#VALUE!</v>
      </c>
      <c r="DB172" s="191" t="e">
        <f t="shared" si="696"/>
        <v>#VALUE!</v>
      </c>
      <c r="DC172" s="191" t="e">
        <f t="shared" si="696"/>
        <v>#VALUE!</v>
      </c>
      <c r="DD172" s="193" t="e">
        <f t="shared" si="696"/>
        <v>#VALUE!</v>
      </c>
      <c r="DE172" s="191" t="e">
        <f t="shared" si="696"/>
        <v>#VALUE!</v>
      </c>
      <c r="DF172" s="193" t="e">
        <f t="shared" si="696"/>
        <v>#VALUE!</v>
      </c>
      <c r="DG172" s="193" t="e">
        <f t="shared" si="696"/>
        <v>#VALUE!</v>
      </c>
      <c r="DH172" s="191" t="e">
        <f t="shared" si="696"/>
        <v>#VALUE!</v>
      </c>
      <c r="DI172" s="195" t="e">
        <f t="shared" si="696"/>
        <v>#VALUE!</v>
      </c>
      <c r="DJ172" s="190" t="e">
        <f t="shared" si="696"/>
        <v>#VALUE!</v>
      </c>
      <c r="DK172" s="191" t="e">
        <f t="shared" si="696"/>
        <v>#VALUE!</v>
      </c>
      <c r="DL172" s="191" t="e">
        <f t="shared" si="696"/>
        <v>#VALUE!</v>
      </c>
      <c r="DM172" s="191" t="e">
        <f t="shared" si="696"/>
        <v>#VALUE!</v>
      </c>
      <c r="DN172" s="193" t="e">
        <f t="shared" si="696"/>
        <v>#VALUE!</v>
      </c>
      <c r="DO172" s="191" t="e">
        <f t="shared" si="696"/>
        <v>#VALUE!</v>
      </c>
      <c r="DP172" s="191" t="e">
        <f t="shared" si="696"/>
        <v>#VALUE!</v>
      </c>
      <c r="DQ172" s="191" t="e">
        <f t="shared" si="696"/>
        <v>#VALUE!</v>
      </c>
      <c r="DR172" s="191" t="e">
        <f t="shared" si="696"/>
        <v>#VALUE!</v>
      </c>
      <c r="DS172" s="195" t="e">
        <f t="shared" si="696"/>
        <v>#VALUE!</v>
      </c>
      <c r="DT172" s="190" t="e">
        <f t="shared" si="11"/>
        <v>#VALUE!</v>
      </c>
      <c r="DU172" s="197" t="e">
        <f t="shared" si="12"/>
        <v>#VALUE!</v>
      </c>
      <c r="DV172" s="165" t="e">
        <f>CZ172*'Ores &amp; Ingots'!$C$3+DA172*'Ores &amp; Ingots'!$C$4+DB172*'Ores &amp; Ingots'!$C$5+DC172*'Ores &amp; Ingots'!$C$6+DD172*'Ores &amp; Ingots'!$C$7+DE172*'Ores &amp; Ingots'!$C$8+DF172*'Ores &amp; Ingots'!$C$9+DG172*'Ores &amp; Ingots'!$C$10+DH172*'Ores &amp; Ingots'!$C$11+DI172*'Ores &amp; Ingots'!$C$12</f>
        <v>#VALUE!</v>
      </c>
      <c r="DW172" s="165" t="e">
        <f>DJ172*'Ores &amp; Ingots'!$B$3+DK172*'Ores &amp; Ingots'!$B$4+DL172*'Ores &amp; Ingots'!$B$5+DM172*'Ores &amp; Ingots'!$B$6+DN172*'Ores &amp; Ingots'!$B$7+DO172*'Ores &amp; Ingots'!$B$8+DP172*'Ores &amp; Ingots'!$B$9+DQ172*'Ores &amp; Ingots'!$B$10+DR172*'Ores &amp; Ingots'!$B$11+DS172*'Ores &amp; Ingots'!$B$12</f>
        <v>#VALUE!</v>
      </c>
      <c r="DX172" s="197" t="e">
        <f>CZ172*Refining!$G$3+DA172*Refining!$G$4+DB172*Refining!$G$5+DC172*Refining!$G$6+DD172*Refining!$G$7+DE172*Refining!$G$8+DF172*Refining!$G$9+DG172*Refining!$G$10+DH172*Refining!$G$11+DI172*Refining!$G$12</f>
        <v>#VALUE!</v>
      </c>
      <c r="DY172" s="197" t="e">
        <f t="shared" si="13"/>
        <v>#VALUE!</v>
      </c>
      <c r="DZ172" s="199" t="e">
        <f t="shared" si="14"/>
        <v>#VALUE!</v>
      </c>
      <c r="EA172" s="190" t="e">
        <f t="shared" si="15"/>
        <v>#VALUE!</v>
      </c>
      <c r="EB172" s="200" t="e">
        <f t="shared" ref="EB172:EC172" si="697">EA172/60</f>
        <v>#VALUE!</v>
      </c>
      <c r="EC172" s="200" t="e">
        <f t="shared" si="697"/>
        <v>#VALUE!</v>
      </c>
      <c r="ED172" s="190" t="e">
        <f t="shared" si="17"/>
        <v>#VALUE!</v>
      </c>
      <c r="EE172" s="200" t="e">
        <f t="shared" ref="EE172:EF172" si="698">ED172/1000</f>
        <v>#VALUE!</v>
      </c>
      <c r="EF172" s="201" t="e">
        <f t="shared" si="698"/>
        <v>#VALUE!</v>
      </c>
      <c r="EG172" s="136" t="e">
        <f t="shared" si="19"/>
        <v>#VALUE!</v>
      </c>
      <c r="EH172" s="138" t="e">
        <f t="shared" si="20"/>
        <v>#VALUE!</v>
      </c>
      <c r="EI172" s="133">
        <v>78</v>
      </c>
    </row>
    <row r="173" spans="1:139" ht="12.75" x14ac:dyDescent="0.2">
      <c r="A173" s="864"/>
      <c r="B173" s="135" t="s">
        <v>377</v>
      </c>
      <c r="C173" s="137" t="s">
        <v>156</v>
      </c>
      <c r="D173" s="137">
        <v>1</v>
      </c>
      <c r="E173" s="137">
        <v>1</v>
      </c>
      <c r="F173" s="137">
        <v>1</v>
      </c>
      <c r="G173" s="202">
        <f t="shared" si="0"/>
        <v>15.625</v>
      </c>
      <c r="H173" s="203">
        <v>6</v>
      </c>
      <c r="I173" s="203">
        <v>6</v>
      </c>
      <c r="J173" s="204">
        <f>H173/Main!$D$9</f>
        <v>1.2</v>
      </c>
      <c r="K173" s="204">
        <f>I173/Main!$D$10</f>
        <v>3</v>
      </c>
      <c r="L173" s="204">
        <f t="shared" si="1"/>
        <v>2.5</v>
      </c>
      <c r="M173" s="204">
        <v>1</v>
      </c>
      <c r="N173" s="205"/>
      <c r="O173" s="296"/>
      <c r="P173" s="207"/>
      <c r="Q173" s="208"/>
      <c r="R173" s="207"/>
      <c r="S173" s="209"/>
      <c r="T173" s="209"/>
      <c r="U173" s="207"/>
      <c r="V173" s="207"/>
      <c r="W173" s="401"/>
      <c r="X173" s="209"/>
      <c r="Y173" s="207"/>
      <c r="Z173" s="207"/>
      <c r="AA173" s="207"/>
      <c r="AB173" s="207"/>
      <c r="AC173" s="402" t="s">
        <v>34</v>
      </c>
      <c r="AD173" s="165">
        <v>0</v>
      </c>
      <c r="AE173" s="165">
        <v>0</v>
      </c>
      <c r="AF173" s="165">
        <v>0</v>
      </c>
      <c r="AG173" s="165">
        <v>0</v>
      </c>
      <c r="AH173" s="165">
        <v>0</v>
      </c>
      <c r="AI173" s="165">
        <v>11</v>
      </c>
      <c r="AJ173" s="165">
        <v>0</v>
      </c>
      <c r="AK173" s="165">
        <v>0</v>
      </c>
      <c r="AL173" s="165">
        <v>0</v>
      </c>
      <c r="AM173" s="165">
        <v>0</v>
      </c>
      <c r="AN173" s="165">
        <v>0</v>
      </c>
      <c r="AO173" s="165">
        <v>0</v>
      </c>
      <c r="AP173" s="171">
        <v>24</v>
      </c>
      <c r="AQ173" s="165">
        <v>0</v>
      </c>
      <c r="AR173" s="165">
        <v>0</v>
      </c>
      <c r="AS173" s="165">
        <v>0</v>
      </c>
      <c r="AT173" s="165">
        <v>0</v>
      </c>
      <c r="AU173" s="165">
        <v>0</v>
      </c>
      <c r="AV173" s="165">
        <v>0</v>
      </c>
      <c r="AW173" s="165">
        <v>0</v>
      </c>
      <c r="AX173" s="165">
        <v>0</v>
      </c>
      <c r="AY173" s="162" t="str">
        <f t="shared" ref="AY173:BS173" si="699">IF(AD173 = 0, "", AD173)</f>
        <v/>
      </c>
      <c r="AZ173" s="163" t="str">
        <f t="shared" si="699"/>
        <v/>
      </c>
      <c r="BA173" s="163" t="str">
        <f t="shared" si="699"/>
        <v/>
      </c>
      <c r="BB173" s="163" t="str">
        <f t="shared" si="699"/>
        <v/>
      </c>
      <c r="BC173" s="163" t="str">
        <f t="shared" si="699"/>
        <v/>
      </c>
      <c r="BD173" s="165">
        <f t="shared" si="699"/>
        <v>11</v>
      </c>
      <c r="BE173" s="163" t="str">
        <f t="shared" si="699"/>
        <v/>
      </c>
      <c r="BF173" s="163" t="str">
        <f t="shared" si="699"/>
        <v/>
      </c>
      <c r="BG173" s="163" t="str">
        <f t="shared" si="699"/>
        <v/>
      </c>
      <c r="BH173" s="163" t="str">
        <f t="shared" si="699"/>
        <v/>
      </c>
      <c r="BI173" s="163" t="str">
        <f t="shared" si="699"/>
        <v/>
      </c>
      <c r="BJ173" s="163" t="str">
        <f t="shared" si="699"/>
        <v/>
      </c>
      <c r="BK173" s="171">
        <f t="shared" si="699"/>
        <v>24</v>
      </c>
      <c r="BL173" s="163" t="str">
        <f t="shared" si="699"/>
        <v/>
      </c>
      <c r="BM173" s="163" t="str">
        <f t="shared" si="699"/>
        <v/>
      </c>
      <c r="BN173" s="163" t="str">
        <f t="shared" si="699"/>
        <v/>
      </c>
      <c r="BO173" s="163" t="str">
        <f t="shared" si="699"/>
        <v/>
      </c>
      <c r="BP173" s="163" t="str">
        <f t="shared" si="699"/>
        <v/>
      </c>
      <c r="BQ173" s="163" t="str">
        <f t="shared" si="699"/>
        <v/>
      </c>
      <c r="BR173" s="163" t="str">
        <f t="shared" si="699"/>
        <v/>
      </c>
      <c r="BS173" s="173" t="str">
        <f t="shared" si="699"/>
        <v/>
      </c>
      <c r="BT173" s="175" t="e">
        <f>$AY173*Assembly!Z$4+$AZ173*Assembly!Z$5+$BA173*Assembly!Z$6+$BB173*Assembly!Z$7+$BC173*Assembly!Z$8+$BD173*Assembly!Z$9+$BE173*Assembly!Z$10+$BF173*Assembly!Z$11+$BG173*Assembly!Z$12+$BH173*Assembly!Z$13+$BI173*Assembly!Z$14+$BJ173*Assembly!Z$15+$BK173*Assembly!Z$16+$BL173*Assembly!Z$17+$BM173*Assembly!Z$18+$BN173*Assembly!Z$19+$BO173*Assembly!Z$20+$BP173*Assembly!Z$21+$BQ173*Assembly!Z$22+$BR173*Assembly!Z$23+$BS173*Assembly!Z$24</f>
        <v>#VALUE!</v>
      </c>
      <c r="BU173" s="165" t="e">
        <f t="shared" si="3"/>
        <v>#VALUE!</v>
      </c>
      <c r="BV173" s="176"/>
      <c r="BW173" s="165" t="e">
        <f>$AY173*Assembly!AD$4+$AZ173*Assembly!AD$5+$BA173*Assembly!AD$6+$BB173*Assembly!AD$7+$BC173*Assembly!AD$8+$BD173*Assembly!AD$9+$BE173*Assembly!AD$10+$BF173*Assembly!AD$11+$BG173*Assembly!AD$12+$BH173*Assembly!AD$13+$BI173*Assembly!AD$14+$BJ173*Assembly!AD$15+$BK173*Assembly!AD$16+$BL173*Assembly!AD$17+$BM173*Assembly!AD$18+$BN173*Assembly!AD$19+$BO173*Assembly!AD$20+$BP173*Assembly!AD$21+$BQ173*Assembly!AD$22+$BR173*Assembly!AD$23+$BS173*Assembly!AD$24</f>
        <v>#VALUE!</v>
      </c>
      <c r="BX173" s="180" t="e">
        <f t="shared" si="4"/>
        <v>#VALUE!</v>
      </c>
      <c r="BY173" s="181" t="e">
        <f t="shared" si="5"/>
        <v>#VALUE!</v>
      </c>
      <c r="BZ173" s="182" t="e">
        <f t="shared" si="6"/>
        <v>#VALUE!</v>
      </c>
      <c r="CA173" s="181" t="e">
        <f t="shared" si="7"/>
        <v>#VALUE!</v>
      </c>
      <c r="CB173" s="165" t="e">
        <f>$AY173*Assembly!Y$4+$AZ173*Assembly!Y$5+$BA173*Assembly!Y$6+$BB173*Assembly!Y$7+$BC173*Assembly!Y$8+$BD173*Assembly!Y$9+$BE173*Assembly!Y$10+$BF173*Assembly!Y$11+$BG173*Assembly!Y$12+$BH173*Assembly!Y$13+$BI173*Assembly!Y$14+$BJ173*Assembly!Y$15+$BK173*Assembly!Y$16+$BL173*Assembly!Y$17+$BM173*Assembly!Y$18+$BN173*Assembly!Y$19+$BO173*Assembly!Y$20+$BP173*Assembly!Y$21+$BQ173*Assembly!Y$22+$BR173*Assembly!Y$23+$BS173*Assembly!Y$24</f>
        <v>#VALUE!</v>
      </c>
      <c r="CC173" s="165" t="e">
        <f t="shared" si="8"/>
        <v>#VALUE!</v>
      </c>
      <c r="CD173" s="136" t="e">
        <f t="shared" si="9"/>
        <v>#VALUE!</v>
      </c>
      <c r="CE173" s="184" t="e">
        <f>$AY173*Assembly!AC$4+$AZ173*Assembly!AC$5+$BA173*Assembly!AC$6+$BB173*Assembly!AC$7+$BC173*Assembly!AC$8+$BD173*Assembly!AC$9+$BE173*Assembly!AC$10+$BF173*Assembly!AC$11+$BG173*Assembly!AC$12+$BH173*Assembly!AC$13+$BI173*Assembly!AC$14+$BJ173*Assembly!AC$15+$BK173*Assembly!AC$16+$BL173*Assembly!AC$17+$BM173*Assembly!AC$18+$BN173*Assembly!AC$19+$BO173*Assembly!AC$20+$BP173*Assembly!AC$21+$BQ173*Assembly!AC$22+$BR173*Assembly!AC$23+$BS173*Assembly!AC$24</f>
        <v>#VALUE!</v>
      </c>
      <c r="CF173" s="208" t="e">
        <f>$AY173*Assembly!M$4+$AZ173*Assembly!M$5+$BA173*Assembly!M$6+$BB173*Assembly!M$7+$BC173*Assembly!M$8+$BD173*Assembly!M$9+$BE173*Assembly!M$10+$BF173*Assembly!M$11+$BG173*Assembly!M$12+$BH173*Assembly!M$13+$BI173*Assembly!M$14+$BJ173*Assembly!M$15+$BK173*Assembly!M$16+$BL173*Assembly!M$17+$BM173*Assembly!M$18+$BN173*Assembly!M$19+$BO173*Assembly!M$20+$BP173*Assembly!M$21+$BQ173*Assembly!M$22+$BR173*Assembly!M$23+$BS173*Assembly!M$24</f>
        <v>#VALUE!</v>
      </c>
      <c r="CG173" s="208" t="e">
        <f>$AY173*Assembly!N$4+$AZ173*Assembly!N$5+$BA173*Assembly!N$6+$BB173*Assembly!N$7+$BC173*Assembly!N$8+$BD173*Assembly!N$9+$BE173*Assembly!N$10+$BF173*Assembly!N$11+$BG173*Assembly!N$12+$BH173*Assembly!N$13+$BI173*Assembly!N$14+$BJ173*Assembly!N$15+$BK173*Assembly!N$16+$BL173*Assembly!N$17+$BM173*Assembly!N$18+$BN173*Assembly!N$19+$BO173*Assembly!N$20+$BP173*Assembly!N$21+$BQ173*Assembly!N$22+$BR173*Assembly!N$23+$BS173*Assembly!N$24</f>
        <v>#VALUE!</v>
      </c>
      <c r="CH173" s="208" t="e">
        <f>$AY173*Assembly!O$4+$AZ173*Assembly!O$5+$BA173*Assembly!O$6+$BB173*Assembly!O$7+$BC173*Assembly!O$8+$BD173*Assembly!O$9+$BE173*Assembly!O$10+$BF173*Assembly!O$11+$BG173*Assembly!O$12+$BH173*Assembly!O$13+$BI173*Assembly!O$14+$BJ173*Assembly!O$15+$BK173*Assembly!O$16+$BL173*Assembly!O$17+$BM173*Assembly!O$18+$BN173*Assembly!O$19+$BO173*Assembly!O$20+$BP173*Assembly!O$21+$BQ173*Assembly!O$22+$BR173*Assembly!O$23+$BS173*Assembly!O$24</f>
        <v>#VALUE!</v>
      </c>
      <c r="CI173" s="203" t="e">
        <f>$AY173*Assembly!P$4+$AZ173*Assembly!P$5+$BA173*Assembly!P$6+$BB173*Assembly!P$7+$BC173*Assembly!P$8+$BD173*Assembly!P$9+$BE173*Assembly!P$10+$BF173*Assembly!P$11+$BG173*Assembly!P$12+$BH173*Assembly!P$13+$BI173*Assembly!P$14+$BJ173*Assembly!P$15+$BK173*Assembly!P$16+$BL173*Assembly!P$17+$BM173*Assembly!P$18+$BN173*Assembly!P$19+$BO173*Assembly!P$20+$BP173*Assembly!P$21+$BQ173*Assembly!P$22+$BR173*Assembly!P$23+$BS173*Assembly!P$24</f>
        <v>#VALUE!</v>
      </c>
      <c r="CJ173" s="203" t="e">
        <f>$AY173*Assembly!Q$4+$AZ173*Assembly!Q$5+$BA173*Assembly!Q$6+$BB173*Assembly!Q$7+$BC173*Assembly!Q$8+$BD173*Assembly!Q$9+$BE173*Assembly!Q$10+$BF173*Assembly!Q$11+$BG173*Assembly!Q$12+$BH173*Assembly!Q$13+$BI173*Assembly!Q$14+$BJ173*Assembly!Q$15+$BK173*Assembly!Q$16+$BL173*Assembly!Q$17+$BM173*Assembly!Q$18+$BN173*Assembly!Q$19+$BO173*Assembly!Q$20+$BP173*Assembly!Q$21+$BQ173*Assembly!Q$22+$BR173*Assembly!Q$23+$BS173*Assembly!Q$24</f>
        <v>#VALUE!</v>
      </c>
      <c r="CK173" s="208" t="e">
        <f>$AY173*Assembly!R$4+$AZ173*Assembly!R$5+$BA173*Assembly!R$6+$BB173*Assembly!R$7+$BC173*Assembly!R$8+$BD173*Assembly!R$9+$BE173*Assembly!R$10+$BF173*Assembly!R$11+$BG173*Assembly!R$12+$BH173*Assembly!R$13+$BI173*Assembly!R$14+$BJ173*Assembly!R$15+$BK173*Assembly!R$16+$BL173*Assembly!R$17+$BM173*Assembly!R$18+$BN173*Assembly!R$19+$BO173*Assembly!R$20+$BP173*Assembly!R$21+$BQ173*Assembly!R$22+$BR173*Assembly!R$23+$BS173*Assembly!R$24</f>
        <v>#VALUE!</v>
      </c>
      <c r="CL173" s="203" t="e">
        <f>$AY173*Assembly!S$4+$AZ173*Assembly!S$5+$BA173*Assembly!S$6+$BB173*Assembly!S$7+$BC173*Assembly!S$8+$BD173*Assembly!S$9+$BE173*Assembly!S$10+$BF173*Assembly!S$11+$BG173*Assembly!S$12+$BH173*Assembly!S$13+$BI173*Assembly!S$14+$BJ173*Assembly!S$15+$BK173*Assembly!S$16+$BL173*Assembly!S$17+$BM173*Assembly!S$18+$BN173*Assembly!S$19+$BO173*Assembly!S$20+$BP173*Assembly!S$21+$BQ173*Assembly!S$22+$BR173*Assembly!S$23+$BS173*Assembly!S$24</f>
        <v>#VALUE!</v>
      </c>
      <c r="CM173" s="203" t="e">
        <f>$AY173*Assembly!T$4+$AZ173*Assembly!T$5+$BA173*Assembly!T$6+$BB173*Assembly!T$7+$BC173*Assembly!T$8+$BD173*Assembly!T$9+$BE173*Assembly!T$10+$BF173*Assembly!T$11+$BG173*Assembly!T$12+$BH173*Assembly!T$13+$BI173*Assembly!T$14+$BJ173*Assembly!T$15+$BK173*Assembly!T$16+$BL173*Assembly!T$17+$BM173*Assembly!T$18+$BN173*Assembly!T$19+$BO173*Assembly!T$20+$BP173*Assembly!T$21+$BQ173*Assembly!T$22+$BR173*Assembly!T$23+$BS173*Assembly!T$24</f>
        <v>#VALUE!</v>
      </c>
      <c r="CN173" s="203" t="e">
        <f>$AY173*Assembly!U$4+$AZ173*Assembly!U$5+$BA173*Assembly!U$6+$BB173*Assembly!U$7+$BC173*Assembly!U$8+$BD173*Assembly!U$9+$BE173*Assembly!U$10+$BF173*Assembly!U$11+$BG173*Assembly!U$12+$BH173*Assembly!U$13+$BI173*Assembly!U$14+$BJ173*Assembly!U$15+$BK173*Assembly!U$16+$BL173*Assembly!U$17+$BM173*Assembly!U$18+$BN173*Assembly!U$19+$BO173*Assembly!U$20+$BP173*Assembly!U$21+$BQ173*Assembly!U$22+$BR173*Assembly!U$23+$BS173*Assembly!U$24</f>
        <v>#VALUE!</v>
      </c>
      <c r="CO173" s="208" t="e">
        <f>$AY173*Assembly!V$4+$AZ173*Assembly!V$5+$BA173*Assembly!V$6+$BB173*Assembly!V$7+$BC173*Assembly!V$8+$BD173*Assembly!V$9+$BE173*Assembly!V$10+$BF173*Assembly!V$11+$BG173*Assembly!V$12+$BH173*Assembly!V$13+$BI173*Assembly!V$14+$BJ173*Assembly!V$15+$BK173*Assembly!V$16+$BL173*Assembly!V$17+$BM173*Assembly!V$18+$BN173*Assembly!V$19+$BO173*Assembly!V$20+$BP173*Assembly!V$21+$BQ173*Assembly!V$22+$BR173*Assembly!V$23+$BS173*Assembly!V$24</f>
        <v>#VALUE!</v>
      </c>
      <c r="CP173" s="208" t="e">
        <f>CF173*Refining!$F$3</f>
        <v>#VALUE!</v>
      </c>
      <c r="CQ173" s="208" t="e">
        <f>CG173*Refining!$F$4</f>
        <v>#VALUE!</v>
      </c>
      <c r="CR173" s="208" t="e">
        <f>CH173*Refining!$F$5</f>
        <v>#VALUE!</v>
      </c>
      <c r="CS173" s="208" t="e">
        <f>CI173*Refining!$F$6</f>
        <v>#VALUE!</v>
      </c>
      <c r="CT173" s="208" t="e">
        <f>CJ173*Refining!$F$7</f>
        <v>#VALUE!</v>
      </c>
      <c r="CU173" s="208" t="e">
        <f>CK173*Refining!$F$8</f>
        <v>#VALUE!</v>
      </c>
      <c r="CV173" s="208" t="e">
        <f>CL173*Refining!$F$9</f>
        <v>#VALUE!</v>
      </c>
      <c r="CW173" s="208" t="e">
        <f>CM173*Refining!$F$10</f>
        <v>#VALUE!</v>
      </c>
      <c r="CX173" s="208" t="e">
        <f>CN173*Refining!$F$11</f>
        <v>#VALUE!</v>
      </c>
      <c r="CY173" s="208" t="e">
        <f>CO173*Refining!$F$12</f>
        <v>#VALUE!</v>
      </c>
      <c r="CZ173" s="190" t="e">
        <f t="shared" ref="CZ173:DS173" si="700">IF(CF173 = 0, "", CF173)</f>
        <v>#VALUE!</v>
      </c>
      <c r="DA173" s="191" t="e">
        <f t="shared" si="700"/>
        <v>#VALUE!</v>
      </c>
      <c r="DB173" s="191" t="e">
        <f t="shared" si="700"/>
        <v>#VALUE!</v>
      </c>
      <c r="DC173" s="191" t="e">
        <f t="shared" si="700"/>
        <v>#VALUE!</v>
      </c>
      <c r="DD173" s="193" t="e">
        <f t="shared" si="700"/>
        <v>#VALUE!</v>
      </c>
      <c r="DE173" s="191" t="e">
        <f t="shared" si="700"/>
        <v>#VALUE!</v>
      </c>
      <c r="DF173" s="193" t="e">
        <f t="shared" si="700"/>
        <v>#VALUE!</v>
      </c>
      <c r="DG173" s="193" t="e">
        <f t="shared" si="700"/>
        <v>#VALUE!</v>
      </c>
      <c r="DH173" s="191" t="e">
        <f t="shared" si="700"/>
        <v>#VALUE!</v>
      </c>
      <c r="DI173" s="195" t="e">
        <f t="shared" si="700"/>
        <v>#VALUE!</v>
      </c>
      <c r="DJ173" s="190" t="e">
        <f t="shared" si="700"/>
        <v>#VALUE!</v>
      </c>
      <c r="DK173" s="191" t="e">
        <f t="shared" si="700"/>
        <v>#VALUE!</v>
      </c>
      <c r="DL173" s="191" t="e">
        <f t="shared" si="700"/>
        <v>#VALUE!</v>
      </c>
      <c r="DM173" s="191" t="e">
        <f t="shared" si="700"/>
        <v>#VALUE!</v>
      </c>
      <c r="DN173" s="193" t="e">
        <f t="shared" si="700"/>
        <v>#VALUE!</v>
      </c>
      <c r="DO173" s="191" t="e">
        <f t="shared" si="700"/>
        <v>#VALUE!</v>
      </c>
      <c r="DP173" s="191" t="e">
        <f t="shared" si="700"/>
        <v>#VALUE!</v>
      </c>
      <c r="DQ173" s="191" t="e">
        <f t="shared" si="700"/>
        <v>#VALUE!</v>
      </c>
      <c r="DR173" s="191" t="e">
        <f t="shared" si="700"/>
        <v>#VALUE!</v>
      </c>
      <c r="DS173" s="195" t="e">
        <f t="shared" si="700"/>
        <v>#VALUE!</v>
      </c>
      <c r="DT173" s="190" t="e">
        <f t="shared" si="11"/>
        <v>#VALUE!</v>
      </c>
      <c r="DU173" s="197" t="e">
        <f t="shared" si="12"/>
        <v>#VALUE!</v>
      </c>
      <c r="DV173" s="165" t="e">
        <f>CZ173*'Ores &amp; Ingots'!$C$3+DA173*'Ores &amp; Ingots'!$C$4+DB173*'Ores &amp; Ingots'!$C$5+DC173*'Ores &amp; Ingots'!$C$6+DD173*'Ores &amp; Ingots'!$C$7+DE173*'Ores &amp; Ingots'!$C$8+DF173*'Ores &amp; Ingots'!$C$9+DG173*'Ores &amp; Ingots'!$C$10+DH173*'Ores &amp; Ingots'!$C$11+DI173*'Ores &amp; Ingots'!$C$12</f>
        <v>#VALUE!</v>
      </c>
      <c r="DW173" s="165" t="e">
        <f>DJ173*'Ores &amp; Ingots'!$B$3+DK173*'Ores &amp; Ingots'!$B$4+DL173*'Ores &amp; Ingots'!$B$5+DM173*'Ores &amp; Ingots'!$B$6+DN173*'Ores &amp; Ingots'!$B$7+DO173*'Ores &amp; Ingots'!$B$8+DP173*'Ores &amp; Ingots'!$B$9+DQ173*'Ores &amp; Ingots'!$B$10+DR173*'Ores &amp; Ingots'!$B$11+DS173*'Ores &amp; Ingots'!$B$12</f>
        <v>#VALUE!</v>
      </c>
      <c r="DX173" s="197" t="e">
        <f>CZ173*Refining!$G$3+DA173*Refining!$G$4+DB173*Refining!$G$5+DC173*Refining!$G$6+DD173*Refining!$G$7+DE173*Refining!$G$8+DF173*Refining!$G$9+DG173*Refining!$G$10+DH173*Refining!$G$11+DI173*Refining!$G$12</f>
        <v>#VALUE!</v>
      </c>
      <c r="DY173" s="197" t="e">
        <f t="shared" si="13"/>
        <v>#VALUE!</v>
      </c>
      <c r="DZ173" s="199" t="e">
        <f t="shared" si="14"/>
        <v>#VALUE!</v>
      </c>
      <c r="EA173" s="190" t="e">
        <f t="shared" si="15"/>
        <v>#VALUE!</v>
      </c>
      <c r="EB173" s="200" t="e">
        <f t="shared" ref="EB173:EC173" si="701">EA173/60</f>
        <v>#VALUE!</v>
      </c>
      <c r="EC173" s="200" t="e">
        <f t="shared" si="701"/>
        <v>#VALUE!</v>
      </c>
      <c r="ED173" s="190" t="e">
        <f t="shared" si="17"/>
        <v>#VALUE!</v>
      </c>
      <c r="EE173" s="200" t="e">
        <f t="shared" ref="EE173:EF173" si="702">ED173/1000</f>
        <v>#VALUE!</v>
      </c>
      <c r="EF173" s="201" t="e">
        <f t="shared" si="702"/>
        <v>#VALUE!</v>
      </c>
      <c r="EG173" s="136" t="e">
        <f t="shared" si="19"/>
        <v>#VALUE!</v>
      </c>
      <c r="EH173" s="138" t="e">
        <f t="shared" si="20"/>
        <v>#VALUE!</v>
      </c>
      <c r="EI173" s="133">
        <v>61</v>
      </c>
    </row>
    <row r="174" spans="1:139" ht="12.75" x14ac:dyDescent="0.2">
      <c r="A174" s="864"/>
      <c r="B174" s="135" t="s">
        <v>377</v>
      </c>
      <c r="C174" s="137" t="s">
        <v>156</v>
      </c>
      <c r="D174" s="137">
        <v>1</v>
      </c>
      <c r="E174" s="137">
        <v>1</v>
      </c>
      <c r="F174" s="137">
        <v>2</v>
      </c>
      <c r="G174" s="141">
        <f t="shared" si="0"/>
        <v>31.25</v>
      </c>
      <c r="H174" s="142">
        <v>8</v>
      </c>
      <c r="I174" s="142">
        <v>8</v>
      </c>
      <c r="J174" s="144">
        <f>H174/Main!$D$9</f>
        <v>1.6</v>
      </c>
      <c r="K174" s="144">
        <f>I174/Main!$D$10</f>
        <v>4</v>
      </c>
      <c r="L174" s="144">
        <f t="shared" si="1"/>
        <v>2.5</v>
      </c>
      <c r="M174" s="144">
        <v>1</v>
      </c>
      <c r="N174" s="147"/>
      <c r="O174" s="294"/>
      <c r="P174" s="150"/>
      <c r="Q174" s="153"/>
      <c r="R174" s="150"/>
      <c r="S174" s="155"/>
      <c r="T174" s="155"/>
      <c r="U174" s="150"/>
      <c r="V174" s="150"/>
      <c r="W174" s="155"/>
      <c r="X174" s="155"/>
      <c r="Y174" s="150"/>
      <c r="Z174" s="150"/>
      <c r="AA174" s="150"/>
      <c r="AB174" s="150"/>
      <c r="AC174" s="370" t="s">
        <v>34</v>
      </c>
      <c r="AD174" s="165">
        <v>0</v>
      </c>
      <c r="AE174" s="165">
        <v>0</v>
      </c>
      <c r="AF174" s="165">
        <v>0</v>
      </c>
      <c r="AG174" s="165">
        <v>0</v>
      </c>
      <c r="AH174" s="165">
        <v>0</v>
      </c>
      <c r="AI174" s="165">
        <v>15</v>
      </c>
      <c r="AJ174" s="165">
        <v>0</v>
      </c>
      <c r="AK174" s="165">
        <v>0</v>
      </c>
      <c r="AL174" s="165">
        <v>0</v>
      </c>
      <c r="AM174" s="165">
        <v>0</v>
      </c>
      <c r="AN174" s="165">
        <v>0</v>
      </c>
      <c r="AO174" s="165">
        <v>0</v>
      </c>
      <c r="AP174" s="171">
        <v>40</v>
      </c>
      <c r="AQ174" s="165">
        <v>0</v>
      </c>
      <c r="AR174" s="165">
        <v>0</v>
      </c>
      <c r="AS174" s="165">
        <v>0</v>
      </c>
      <c r="AT174" s="165">
        <v>0</v>
      </c>
      <c r="AU174" s="165">
        <v>0</v>
      </c>
      <c r="AV174" s="165">
        <v>0</v>
      </c>
      <c r="AW174" s="165">
        <v>0</v>
      </c>
      <c r="AX174" s="165">
        <v>0</v>
      </c>
      <c r="AY174" s="162" t="str">
        <f t="shared" ref="AY174:BS174" si="703">IF(AD174 = 0, "", AD174)</f>
        <v/>
      </c>
      <c r="AZ174" s="163" t="str">
        <f t="shared" si="703"/>
        <v/>
      </c>
      <c r="BA174" s="163" t="str">
        <f t="shared" si="703"/>
        <v/>
      </c>
      <c r="BB174" s="163" t="str">
        <f t="shared" si="703"/>
        <v/>
      </c>
      <c r="BC174" s="163" t="str">
        <f t="shared" si="703"/>
        <v/>
      </c>
      <c r="BD174" s="165">
        <f t="shared" si="703"/>
        <v>15</v>
      </c>
      <c r="BE174" s="163" t="str">
        <f t="shared" si="703"/>
        <v/>
      </c>
      <c r="BF174" s="163" t="str">
        <f t="shared" si="703"/>
        <v/>
      </c>
      <c r="BG174" s="163" t="str">
        <f t="shared" si="703"/>
        <v/>
      </c>
      <c r="BH174" s="163" t="str">
        <f t="shared" si="703"/>
        <v/>
      </c>
      <c r="BI174" s="163" t="str">
        <f t="shared" si="703"/>
        <v/>
      </c>
      <c r="BJ174" s="163" t="str">
        <f t="shared" si="703"/>
        <v/>
      </c>
      <c r="BK174" s="171">
        <f t="shared" si="703"/>
        <v>40</v>
      </c>
      <c r="BL174" s="163" t="str">
        <f t="shared" si="703"/>
        <v/>
      </c>
      <c r="BM174" s="163" t="str">
        <f t="shared" si="703"/>
        <v/>
      </c>
      <c r="BN174" s="163" t="str">
        <f t="shared" si="703"/>
        <v/>
      </c>
      <c r="BO174" s="163" t="str">
        <f t="shared" si="703"/>
        <v/>
      </c>
      <c r="BP174" s="163" t="str">
        <f t="shared" si="703"/>
        <v/>
      </c>
      <c r="BQ174" s="163" t="str">
        <f t="shared" si="703"/>
        <v/>
      </c>
      <c r="BR174" s="163" t="str">
        <f t="shared" si="703"/>
        <v/>
      </c>
      <c r="BS174" s="173" t="str">
        <f t="shared" si="703"/>
        <v/>
      </c>
      <c r="BT174" s="175" t="e">
        <f>$AY174*Assembly!Z$4+$AZ174*Assembly!Z$5+$BA174*Assembly!Z$6+$BB174*Assembly!Z$7+$BC174*Assembly!Z$8+$BD174*Assembly!Z$9+$BE174*Assembly!Z$10+$BF174*Assembly!Z$11+$BG174*Assembly!Z$12+$BH174*Assembly!Z$13+$BI174*Assembly!Z$14+$BJ174*Assembly!Z$15+$BK174*Assembly!Z$16+$BL174*Assembly!Z$17+$BM174*Assembly!Z$18+$BN174*Assembly!Z$19+$BO174*Assembly!Z$20+$BP174*Assembly!Z$21+$BQ174*Assembly!Z$22+$BR174*Assembly!Z$23+$BS174*Assembly!Z$24</f>
        <v>#VALUE!</v>
      </c>
      <c r="BU174" s="165" t="e">
        <f t="shared" si="3"/>
        <v>#VALUE!</v>
      </c>
      <c r="BV174" s="176"/>
      <c r="BW174" s="165" t="e">
        <f>$AY174*Assembly!AD$4+$AZ174*Assembly!AD$5+$BA174*Assembly!AD$6+$BB174*Assembly!AD$7+$BC174*Assembly!AD$8+$BD174*Assembly!AD$9+$BE174*Assembly!AD$10+$BF174*Assembly!AD$11+$BG174*Assembly!AD$12+$BH174*Assembly!AD$13+$BI174*Assembly!AD$14+$BJ174*Assembly!AD$15+$BK174*Assembly!AD$16+$BL174*Assembly!AD$17+$BM174*Assembly!AD$18+$BN174*Assembly!AD$19+$BO174*Assembly!AD$20+$BP174*Assembly!AD$21+$BQ174*Assembly!AD$22+$BR174*Assembly!AD$23+$BS174*Assembly!AD$24</f>
        <v>#VALUE!</v>
      </c>
      <c r="BX174" s="180" t="e">
        <f t="shared" si="4"/>
        <v>#VALUE!</v>
      </c>
      <c r="BY174" s="181" t="e">
        <f t="shared" si="5"/>
        <v>#VALUE!</v>
      </c>
      <c r="BZ174" s="182" t="e">
        <f t="shared" si="6"/>
        <v>#VALUE!</v>
      </c>
      <c r="CA174" s="181" t="e">
        <f t="shared" si="7"/>
        <v>#VALUE!</v>
      </c>
      <c r="CB174" s="165" t="e">
        <f>$AY174*Assembly!Y$4+$AZ174*Assembly!Y$5+$BA174*Assembly!Y$6+$BB174*Assembly!Y$7+$BC174*Assembly!Y$8+$BD174*Assembly!Y$9+$BE174*Assembly!Y$10+$BF174*Assembly!Y$11+$BG174*Assembly!Y$12+$BH174*Assembly!Y$13+$BI174*Assembly!Y$14+$BJ174*Assembly!Y$15+$BK174*Assembly!Y$16+$BL174*Assembly!Y$17+$BM174*Assembly!Y$18+$BN174*Assembly!Y$19+$BO174*Assembly!Y$20+$BP174*Assembly!Y$21+$BQ174*Assembly!Y$22+$BR174*Assembly!Y$23+$BS174*Assembly!Y$24</f>
        <v>#VALUE!</v>
      </c>
      <c r="CC174" s="165" t="e">
        <f t="shared" si="8"/>
        <v>#VALUE!</v>
      </c>
      <c r="CD174" s="136" t="e">
        <f t="shared" si="9"/>
        <v>#VALUE!</v>
      </c>
      <c r="CE174" s="184" t="e">
        <f>$AY174*Assembly!AC$4+$AZ174*Assembly!AC$5+$BA174*Assembly!AC$6+$BB174*Assembly!AC$7+$BC174*Assembly!AC$8+$BD174*Assembly!AC$9+$BE174*Assembly!AC$10+$BF174*Assembly!AC$11+$BG174*Assembly!AC$12+$BH174*Assembly!AC$13+$BI174*Assembly!AC$14+$BJ174*Assembly!AC$15+$BK174*Assembly!AC$16+$BL174*Assembly!AC$17+$BM174*Assembly!AC$18+$BN174*Assembly!AC$19+$BO174*Assembly!AC$20+$BP174*Assembly!AC$21+$BQ174*Assembly!AC$22+$BR174*Assembly!AC$23+$BS174*Assembly!AC$24</f>
        <v>#VALUE!</v>
      </c>
      <c r="CF174" s="153" t="e">
        <f>$AY174*Assembly!M$4+$AZ174*Assembly!M$5+$BA174*Assembly!M$6+$BB174*Assembly!M$7+$BC174*Assembly!M$8+$BD174*Assembly!M$9+$BE174*Assembly!M$10+$BF174*Assembly!M$11+$BG174*Assembly!M$12+$BH174*Assembly!M$13+$BI174*Assembly!M$14+$BJ174*Assembly!M$15+$BK174*Assembly!M$16+$BL174*Assembly!M$17+$BM174*Assembly!M$18+$BN174*Assembly!M$19+$BO174*Assembly!M$20+$BP174*Assembly!M$21+$BQ174*Assembly!M$22+$BR174*Assembly!M$23+$BS174*Assembly!M$24</f>
        <v>#VALUE!</v>
      </c>
      <c r="CG174" s="153" t="e">
        <f>$AY174*Assembly!N$4+$AZ174*Assembly!N$5+$BA174*Assembly!N$6+$BB174*Assembly!N$7+$BC174*Assembly!N$8+$BD174*Assembly!N$9+$BE174*Assembly!N$10+$BF174*Assembly!N$11+$BG174*Assembly!N$12+$BH174*Assembly!N$13+$BI174*Assembly!N$14+$BJ174*Assembly!N$15+$BK174*Assembly!N$16+$BL174*Assembly!N$17+$BM174*Assembly!N$18+$BN174*Assembly!N$19+$BO174*Assembly!N$20+$BP174*Assembly!N$21+$BQ174*Assembly!N$22+$BR174*Assembly!N$23+$BS174*Assembly!N$24</f>
        <v>#VALUE!</v>
      </c>
      <c r="CH174" s="153" t="e">
        <f>$AY174*Assembly!O$4+$AZ174*Assembly!O$5+$BA174*Assembly!O$6+$BB174*Assembly!O$7+$BC174*Assembly!O$8+$BD174*Assembly!O$9+$BE174*Assembly!O$10+$BF174*Assembly!O$11+$BG174*Assembly!O$12+$BH174*Assembly!O$13+$BI174*Assembly!O$14+$BJ174*Assembly!O$15+$BK174*Assembly!O$16+$BL174*Assembly!O$17+$BM174*Assembly!O$18+$BN174*Assembly!O$19+$BO174*Assembly!O$20+$BP174*Assembly!O$21+$BQ174*Assembly!O$22+$BR174*Assembly!O$23+$BS174*Assembly!O$24</f>
        <v>#VALUE!</v>
      </c>
      <c r="CI174" s="142" t="e">
        <f>$AY174*Assembly!P$4+$AZ174*Assembly!P$5+$BA174*Assembly!P$6+$BB174*Assembly!P$7+$BC174*Assembly!P$8+$BD174*Assembly!P$9+$BE174*Assembly!P$10+$BF174*Assembly!P$11+$BG174*Assembly!P$12+$BH174*Assembly!P$13+$BI174*Assembly!P$14+$BJ174*Assembly!P$15+$BK174*Assembly!P$16+$BL174*Assembly!P$17+$BM174*Assembly!P$18+$BN174*Assembly!P$19+$BO174*Assembly!P$20+$BP174*Assembly!P$21+$BQ174*Assembly!P$22+$BR174*Assembly!P$23+$BS174*Assembly!P$24</f>
        <v>#VALUE!</v>
      </c>
      <c r="CJ174" s="142" t="e">
        <f>$AY174*Assembly!Q$4+$AZ174*Assembly!Q$5+$BA174*Assembly!Q$6+$BB174*Assembly!Q$7+$BC174*Assembly!Q$8+$BD174*Assembly!Q$9+$BE174*Assembly!Q$10+$BF174*Assembly!Q$11+$BG174*Assembly!Q$12+$BH174*Assembly!Q$13+$BI174*Assembly!Q$14+$BJ174*Assembly!Q$15+$BK174*Assembly!Q$16+$BL174*Assembly!Q$17+$BM174*Assembly!Q$18+$BN174*Assembly!Q$19+$BO174*Assembly!Q$20+$BP174*Assembly!Q$21+$BQ174*Assembly!Q$22+$BR174*Assembly!Q$23+$BS174*Assembly!Q$24</f>
        <v>#VALUE!</v>
      </c>
      <c r="CK174" s="153" t="e">
        <f>$AY174*Assembly!R$4+$AZ174*Assembly!R$5+$BA174*Assembly!R$6+$BB174*Assembly!R$7+$BC174*Assembly!R$8+$BD174*Assembly!R$9+$BE174*Assembly!R$10+$BF174*Assembly!R$11+$BG174*Assembly!R$12+$BH174*Assembly!R$13+$BI174*Assembly!R$14+$BJ174*Assembly!R$15+$BK174*Assembly!R$16+$BL174*Assembly!R$17+$BM174*Assembly!R$18+$BN174*Assembly!R$19+$BO174*Assembly!R$20+$BP174*Assembly!R$21+$BQ174*Assembly!R$22+$BR174*Assembly!R$23+$BS174*Assembly!R$24</f>
        <v>#VALUE!</v>
      </c>
      <c r="CL174" s="142" t="e">
        <f>$AY174*Assembly!S$4+$AZ174*Assembly!S$5+$BA174*Assembly!S$6+$BB174*Assembly!S$7+$BC174*Assembly!S$8+$BD174*Assembly!S$9+$BE174*Assembly!S$10+$BF174*Assembly!S$11+$BG174*Assembly!S$12+$BH174*Assembly!S$13+$BI174*Assembly!S$14+$BJ174*Assembly!S$15+$BK174*Assembly!S$16+$BL174*Assembly!S$17+$BM174*Assembly!S$18+$BN174*Assembly!S$19+$BO174*Assembly!S$20+$BP174*Assembly!S$21+$BQ174*Assembly!S$22+$BR174*Assembly!S$23+$BS174*Assembly!S$24</f>
        <v>#VALUE!</v>
      </c>
      <c r="CM174" s="142" t="e">
        <f>$AY174*Assembly!T$4+$AZ174*Assembly!T$5+$BA174*Assembly!T$6+$BB174*Assembly!T$7+$BC174*Assembly!T$8+$BD174*Assembly!T$9+$BE174*Assembly!T$10+$BF174*Assembly!T$11+$BG174*Assembly!T$12+$BH174*Assembly!T$13+$BI174*Assembly!T$14+$BJ174*Assembly!T$15+$BK174*Assembly!T$16+$BL174*Assembly!T$17+$BM174*Assembly!T$18+$BN174*Assembly!T$19+$BO174*Assembly!T$20+$BP174*Assembly!T$21+$BQ174*Assembly!T$22+$BR174*Assembly!T$23+$BS174*Assembly!T$24</f>
        <v>#VALUE!</v>
      </c>
      <c r="CN174" s="142" t="e">
        <f>$AY174*Assembly!U$4+$AZ174*Assembly!U$5+$BA174*Assembly!U$6+$BB174*Assembly!U$7+$BC174*Assembly!U$8+$BD174*Assembly!U$9+$BE174*Assembly!U$10+$BF174*Assembly!U$11+$BG174*Assembly!U$12+$BH174*Assembly!U$13+$BI174*Assembly!U$14+$BJ174*Assembly!U$15+$BK174*Assembly!U$16+$BL174*Assembly!U$17+$BM174*Assembly!U$18+$BN174*Assembly!U$19+$BO174*Assembly!U$20+$BP174*Assembly!U$21+$BQ174*Assembly!U$22+$BR174*Assembly!U$23+$BS174*Assembly!U$24</f>
        <v>#VALUE!</v>
      </c>
      <c r="CO174" s="153" t="e">
        <f>$AY174*Assembly!V$4+$AZ174*Assembly!V$5+$BA174*Assembly!V$6+$BB174*Assembly!V$7+$BC174*Assembly!V$8+$BD174*Assembly!V$9+$BE174*Assembly!V$10+$BF174*Assembly!V$11+$BG174*Assembly!V$12+$BH174*Assembly!V$13+$BI174*Assembly!V$14+$BJ174*Assembly!V$15+$BK174*Assembly!V$16+$BL174*Assembly!V$17+$BM174*Assembly!V$18+$BN174*Assembly!V$19+$BO174*Assembly!V$20+$BP174*Assembly!V$21+$BQ174*Assembly!V$22+$BR174*Assembly!V$23+$BS174*Assembly!V$24</f>
        <v>#VALUE!</v>
      </c>
      <c r="CP174" s="153" t="e">
        <f>CF174*Refining!$F$3</f>
        <v>#VALUE!</v>
      </c>
      <c r="CQ174" s="153" t="e">
        <f>CG174*Refining!$F$4</f>
        <v>#VALUE!</v>
      </c>
      <c r="CR174" s="153" t="e">
        <f>CH174*Refining!$F$5</f>
        <v>#VALUE!</v>
      </c>
      <c r="CS174" s="153" t="e">
        <f>CI174*Refining!$F$6</f>
        <v>#VALUE!</v>
      </c>
      <c r="CT174" s="153" t="e">
        <f>CJ174*Refining!$F$7</f>
        <v>#VALUE!</v>
      </c>
      <c r="CU174" s="153" t="e">
        <f>CK174*Refining!$F$8</f>
        <v>#VALUE!</v>
      </c>
      <c r="CV174" s="153" t="e">
        <f>CL174*Refining!$F$9</f>
        <v>#VALUE!</v>
      </c>
      <c r="CW174" s="153" t="e">
        <f>CM174*Refining!$F$10</f>
        <v>#VALUE!</v>
      </c>
      <c r="CX174" s="153" t="e">
        <f>CN174*Refining!$F$11</f>
        <v>#VALUE!</v>
      </c>
      <c r="CY174" s="153" t="e">
        <f>CO174*Refining!$F$12</f>
        <v>#VALUE!</v>
      </c>
      <c r="CZ174" s="190" t="e">
        <f t="shared" ref="CZ174:DS174" si="704">IF(CF174 = 0, "", CF174)</f>
        <v>#VALUE!</v>
      </c>
      <c r="DA174" s="191" t="e">
        <f t="shared" si="704"/>
        <v>#VALUE!</v>
      </c>
      <c r="DB174" s="191" t="e">
        <f t="shared" si="704"/>
        <v>#VALUE!</v>
      </c>
      <c r="DC174" s="191" t="e">
        <f t="shared" si="704"/>
        <v>#VALUE!</v>
      </c>
      <c r="DD174" s="193" t="e">
        <f t="shared" si="704"/>
        <v>#VALUE!</v>
      </c>
      <c r="DE174" s="191" t="e">
        <f t="shared" si="704"/>
        <v>#VALUE!</v>
      </c>
      <c r="DF174" s="193" t="e">
        <f t="shared" si="704"/>
        <v>#VALUE!</v>
      </c>
      <c r="DG174" s="193" t="e">
        <f t="shared" si="704"/>
        <v>#VALUE!</v>
      </c>
      <c r="DH174" s="191" t="e">
        <f t="shared" si="704"/>
        <v>#VALUE!</v>
      </c>
      <c r="DI174" s="195" t="e">
        <f t="shared" si="704"/>
        <v>#VALUE!</v>
      </c>
      <c r="DJ174" s="190" t="e">
        <f t="shared" si="704"/>
        <v>#VALUE!</v>
      </c>
      <c r="DK174" s="191" t="e">
        <f t="shared" si="704"/>
        <v>#VALUE!</v>
      </c>
      <c r="DL174" s="191" t="e">
        <f t="shared" si="704"/>
        <v>#VALUE!</v>
      </c>
      <c r="DM174" s="191" t="e">
        <f t="shared" si="704"/>
        <v>#VALUE!</v>
      </c>
      <c r="DN174" s="193" t="e">
        <f t="shared" si="704"/>
        <v>#VALUE!</v>
      </c>
      <c r="DO174" s="191" t="e">
        <f t="shared" si="704"/>
        <v>#VALUE!</v>
      </c>
      <c r="DP174" s="191" t="e">
        <f t="shared" si="704"/>
        <v>#VALUE!</v>
      </c>
      <c r="DQ174" s="191" t="e">
        <f t="shared" si="704"/>
        <v>#VALUE!</v>
      </c>
      <c r="DR174" s="191" t="e">
        <f t="shared" si="704"/>
        <v>#VALUE!</v>
      </c>
      <c r="DS174" s="195" t="e">
        <f t="shared" si="704"/>
        <v>#VALUE!</v>
      </c>
      <c r="DT174" s="190" t="e">
        <f t="shared" si="11"/>
        <v>#VALUE!</v>
      </c>
      <c r="DU174" s="197" t="e">
        <f t="shared" si="12"/>
        <v>#VALUE!</v>
      </c>
      <c r="DV174" s="165" t="e">
        <f>CZ174*'Ores &amp; Ingots'!$C$3+DA174*'Ores &amp; Ingots'!$C$4+DB174*'Ores &amp; Ingots'!$C$5+DC174*'Ores &amp; Ingots'!$C$6+DD174*'Ores &amp; Ingots'!$C$7+DE174*'Ores &amp; Ingots'!$C$8+DF174*'Ores &amp; Ingots'!$C$9+DG174*'Ores &amp; Ingots'!$C$10+DH174*'Ores &amp; Ingots'!$C$11+DI174*'Ores &amp; Ingots'!$C$12</f>
        <v>#VALUE!</v>
      </c>
      <c r="DW174" s="165" t="e">
        <f>DJ174*'Ores &amp; Ingots'!$B$3+DK174*'Ores &amp; Ingots'!$B$4+DL174*'Ores &amp; Ingots'!$B$5+DM174*'Ores &amp; Ingots'!$B$6+DN174*'Ores &amp; Ingots'!$B$7+DO174*'Ores &amp; Ingots'!$B$8+DP174*'Ores &amp; Ingots'!$B$9+DQ174*'Ores &amp; Ingots'!$B$10+DR174*'Ores &amp; Ingots'!$B$11+DS174*'Ores &amp; Ingots'!$B$12</f>
        <v>#VALUE!</v>
      </c>
      <c r="DX174" s="197" t="e">
        <f>CZ174*Refining!$G$3+DA174*Refining!$G$4+DB174*Refining!$G$5+DC174*Refining!$G$6+DD174*Refining!$G$7+DE174*Refining!$G$8+DF174*Refining!$G$9+DG174*Refining!$G$10+DH174*Refining!$G$11+DI174*Refining!$G$12</f>
        <v>#VALUE!</v>
      </c>
      <c r="DY174" s="197" t="e">
        <f t="shared" si="13"/>
        <v>#VALUE!</v>
      </c>
      <c r="DZ174" s="199" t="e">
        <f t="shared" si="14"/>
        <v>#VALUE!</v>
      </c>
      <c r="EA174" s="190" t="e">
        <f t="shared" si="15"/>
        <v>#VALUE!</v>
      </c>
      <c r="EB174" s="200" t="e">
        <f t="shared" ref="EB174:EC174" si="705">EA174/60</f>
        <v>#VALUE!</v>
      </c>
      <c r="EC174" s="200" t="e">
        <f t="shared" si="705"/>
        <v>#VALUE!</v>
      </c>
      <c r="ED174" s="190" t="e">
        <f t="shared" si="17"/>
        <v>#VALUE!</v>
      </c>
      <c r="EE174" s="200" t="e">
        <f t="shared" ref="EE174:EF174" si="706">ED174/1000</f>
        <v>#VALUE!</v>
      </c>
      <c r="EF174" s="201" t="e">
        <f t="shared" si="706"/>
        <v>#VALUE!</v>
      </c>
      <c r="EG174" s="136" t="e">
        <f t="shared" si="19"/>
        <v>#VALUE!</v>
      </c>
      <c r="EH174" s="138" t="e">
        <f t="shared" si="20"/>
        <v>#VALUE!</v>
      </c>
      <c r="EI174" s="133">
        <v>55</v>
      </c>
    </row>
    <row r="175" spans="1:139" ht="12.75" x14ac:dyDescent="0.2">
      <c r="A175" s="864"/>
      <c r="B175" s="135" t="s">
        <v>378</v>
      </c>
      <c r="C175" s="137" t="s">
        <v>156</v>
      </c>
      <c r="D175" s="137">
        <v>1</v>
      </c>
      <c r="E175" s="137">
        <v>1</v>
      </c>
      <c r="F175" s="137">
        <v>1</v>
      </c>
      <c r="G175" s="202">
        <f t="shared" si="0"/>
        <v>15.625</v>
      </c>
      <c r="H175" s="203">
        <v>5</v>
      </c>
      <c r="I175" s="203">
        <v>5</v>
      </c>
      <c r="J175" s="204">
        <f>H175/Main!$D$9</f>
        <v>1</v>
      </c>
      <c r="K175" s="204">
        <f>I175/Main!$D$10</f>
        <v>2.5</v>
      </c>
      <c r="L175" s="204">
        <f t="shared" si="1"/>
        <v>2.5</v>
      </c>
      <c r="M175" s="204">
        <v>1</v>
      </c>
      <c r="N175" s="205"/>
      <c r="O175" s="296"/>
      <c r="P175" s="207"/>
      <c r="Q175" s="208"/>
      <c r="R175" s="207"/>
      <c r="S175" s="209"/>
      <c r="T175" s="209"/>
      <c r="U175" s="207"/>
      <c r="V175" s="207"/>
      <c r="W175" s="401"/>
      <c r="X175" s="209"/>
      <c r="Y175" s="207"/>
      <c r="Z175" s="207"/>
      <c r="AA175" s="207"/>
      <c r="AB175" s="207"/>
      <c r="AC175" s="402" t="s">
        <v>34</v>
      </c>
      <c r="AD175" s="165">
        <v>0</v>
      </c>
      <c r="AE175" s="165">
        <v>0</v>
      </c>
      <c r="AF175" s="165">
        <v>0</v>
      </c>
      <c r="AG175" s="165">
        <v>0</v>
      </c>
      <c r="AH175" s="165">
        <v>0</v>
      </c>
      <c r="AI175" s="165">
        <v>11</v>
      </c>
      <c r="AJ175" s="165">
        <v>0</v>
      </c>
      <c r="AK175" s="165">
        <v>0</v>
      </c>
      <c r="AL175" s="165">
        <v>0</v>
      </c>
      <c r="AM175" s="165">
        <v>0</v>
      </c>
      <c r="AN175" s="165">
        <v>0</v>
      </c>
      <c r="AO175" s="165">
        <v>0</v>
      </c>
      <c r="AP175" s="171">
        <v>24</v>
      </c>
      <c r="AQ175" s="165">
        <v>0</v>
      </c>
      <c r="AR175" s="165">
        <v>0</v>
      </c>
      <c r="AS175" s="165">
        <v>0</v>
      </c>
      <c r="AT175" s="165">
        <v>0</v>
      </c>
      <c r="AU175" s="165">
        <v>0</v>
      </c>
      <c r="AV175" s="165">
        <v>0</v>
      </c>
      <c r="AW175" s="165">
        <v>0</v>
      </c>
      <c r="AX175" s="165">
        <v>0</v>
      </c>
      <c r="AY175" s="162" t="str">
        <f t="shared" ref="AY175:BS175" si="707">IF(AD175 = 0, "", AD175)</f>
        <v/>
      </c>
      <c r="AZ175" s="163" t="str">
        <f t="shared" si="707"/>
        <v/>
      </c>
      <c r="BA175" s="163" t="str">
        <f t="shared" si="707"/>
        <v/>
      </c>
      <c r="BB175" s="163" t="str">
        <f t="shared" si="707"/>
        <v/>
      </c>
      <c r="BC175" s="163" t="str">
        <f t="shared" si="707"/>
        <v/>
      </c>
      <c r="BD175" s="165">
        <f t="shared" si="707"/>
        <v>11</v>
      </c>
      <c r="BE175" s="163" t="str">
        <f t="shared" si="707"/>
        <v/>
      </c>
      <c r="BF175" s="163" t="str">
        <f t="shared" si="707"/>
        <v/>
      </c>
      <c r="BG175" s="163" t="str">
        <f t="shared" si="707"/>
        <v/>
      </c>
      <c r="BH175" s="163" t="str">
        <f t="shared" si="707"/>
        <v/>
      </c>
      <c r="BI175" s="163" t="str">
        <f t="shared" si="707"/>
        <v/>
      </c>
      <c r="BJ175" s="163" t="str">
        <f t="shared" si="707"/>
        <v/>
      </c>
      <c r="BK175" s="171">
        <f t="shared" si="707"/>
        <v>24</v>
      </c>
      <c r="BL175" s="163" t="str">
        <f t="shared" si="707"/>
        <v/>
      </c>
      <c r="BM175" s="163" t="str">
        <f t="shared" si="707"/>
        <v/>
      </c>
      <c r="BN175" s="163" t="str">
        <f t="shared" si="707"/>
        <v/>
      </c>
      <c r="BO175" s="163" t="str">
        <f t="shared" si="707"/>
        <v/>
      </c>
      <c r="BP175" s="163" t="str">
        <f t="shared" si="707"/>
        <v/>
      </c>
      <c r="BQ175" s="163" t="str">
        <f t="shared" si="707"/>
        <v/>
      </c>
      <c r="BR175" s="163" t="str">
        <f t="shared" si="707"/>
        <v/>
      </c>
      <c r="BS175" s="173" t="str">
        <f t="shared" si="707"/>
        <v/>
      </c>
      <c r="BT175" s="175" t="e">
        <f>$AY175*Assembly!Z$4+$AZ175*Assembly!Z$5+$BA175*Assembly!Z$6+$BB175*Assembly!Z$7+$BC175*Assembly!Z$8+$BD175*Assembly!Z$9+$BE175*Assembly!Z$10+$BF175*Assembly!Z$11+$BG175*Assembly!Z$12+$BH175*Assembly!Z$13+$BI175*Assembly!Z$14+$BJ175*Assembly!Z$15+$BK175*Assembly!Z$16+$BL175*Assembly!Z$17+$BM175*Assembly!Z$18+$BN175*Assembly!Z$19+$BO175*Assembly!Z$20+$BP175*Assembly!Z$21+$BQ175*Assembly!Z$22+$BR175*Assembly!Z$23+$BS175*Assembly!Z$24</f>
        <v>#VALUE!</v>
      </c>
      <c r="BU175" s="165" t="e">
        <f t="shared" si="3"/>
        <v>#VALUE!</v>
      </c>
      <c r="BV175" s="176"/>
      <c r="BW175" s="165" t="e">
        <f>$AY175*Assembly!AD$4+$AZ175*Assembly!AD$5+$BA175*Assembly!AD$6+$BB175*Assembly!AD$7+$BC175*Assembly!AD$8+$BD175*Assembly!AD$9+$BE175*Assembly!AD$10+$BF175*Assembly!AD$11+$BG175*Assembly!AD$12+$BH175*Assembly!AD$13+$BI175*Assembly!AD$14+$BJ175*Assembly!AD$15+$BK175*Assembly!AD$16+$BL175*Assembly!AD$17+$BM175*Assembly!AD$18+$BN175*Assembly!AD$19+$BO175*Assembly!AD$20+$BP175*Assembly!AD$21+$BQ175*Assembly!AD$22+$BR175*Assembly!AD$23+$BS175*Assembly!AD$24</f>
        <v>#VALUE!</v>
      </c>
      <c r="BX175" s="180" t="e">
        <f t="shared" si="4"/>
        <v>#VALUE!</v>
      </c>
      <c r="BY175" s="181" t="e">
        <f t="shared" si="5"/>
        <v>#VALUE!</v>
      </c>
      <c r="BZ175" s="182" t="e">
        <f t="shared" si="6"/>
        <v>#VALUE!</v>
      </c>
      <c r="CA175" s="181" t="e">
        <f t="shared" si="7"/>
        <v>#VALUE!</v>
      </c>
      <c r="CB175" s="165" t="e">
        <f>$AY175*Assembly!Y$4+$AZ175*Assembly!Y$5+$BA175*Assembly!Y$6+$BB175*Assembly!Y$7+$BC175*Assembly!Y$8+$BD175*Assembly!Y$9+$BE175*Assembly!Y$10+$BF175*Assembly!Y$11+$BG175*Assembly!Y$12+$BH175*Assembly!Y$13+$BI175*Assembly!Y$14+$BJ175*Assembly!Y$15+$BK175*Assembly!Y$16+$BL175*Assembly!Y$17+$BM175*Assembly!Y$18+$BN175*Assembly!Y$19+$BO175*Assembly!Y$20+$BP175*Assembly!Y$21+$BQ175*Assembly!Y$22+$BR175*Assembly!Y$23+$BS175*Assembly!Y$24</f>
        <v>#VALUE!</v>
      </c>
      <c r="CC175" s="165" t="e">
        <f t="shared" si="8"/>
        <v>#VALUE!</v>
      </c>
      <c r="CD175" s="136" t="e">
        <f t="shared" si="9"/>
        <v>#VALUE!</v>
      </c>
      <c r="CE175" s="184" t="e">
        <f>$AY175*Assembly!AC$4+$AZ175*Assembly!AC$5+$BA175*Assembly!AC$6+$BB175*Assembly!AC$7+$BC175*Assembly!AC$8+$BD175*Assembly!AC$9+$BE175*Assembly!AC$10+$BF175*Assembly!AC$11+$BG175*Assembly!AC$12+$BH175*Assembly!AC$13+$BI175*Assembly!AC$14+$BJ175*Assembly!AC$15+$BK175*Assembly!AC$16+$BL175*Assembly!AC$17+$BM175*Assembly!AC$18+$BN175*Assembly!AC$19+$BO175*Assembly!AC$20+$BP175*Assembly!AC$21+$BQ175*Assembly!AC$22+$BR175*Assembly!AC$23+$BS175*Assembly!AC$24</f>
        <v>#VALUE!</v>
      </c>
      <c r="CF175" s="208" t="e">
        <f>$AY175*Assembly!M$4+$AZ175*Assembly!M$5+$BA175*Assembly!M$6+$BB175*Assembly!M$7+$BC175*Assembly!M$8+$BD175*Assembly!M$9+$BE175*Assembly!M$10+$BF175*Assembly!M$11+$BG175*Assembly!M$12+$BH175*Assembly!M$13+$BI175*Assembly!M$14+$BJ175*Assembly!M$15+$BK175*Assembly!M$16+$BL175*Assembly!M$17+$BM175*Assembly!M$18+$BN175*Assembly!M$19+$BO175*Assembly!M$20+$BP175*Assembly!M$21+$BQ175*Assembly!M$22+$BR175*Assembly!M$23+$BS175*Assembly!M$24</f>
        <v>#VALUE!</v>
      </c>
      <c r="CG175" s="208" t="e">
        <f>$AY175*Assembly!N$4+$AZ175*Assembly!N$5+$BA175*Assembly!N$6+$BB175*Assembly!N$7+$BC175*Assembly!N$8+$BD175*Assembly!N$9+$BE175*Assembly!N$10+$BF175*Assembly!N$11+$BG175*Assembly!N$12+$BH175*Assembly!N$13+$BI175*Assembly!N$14+$BJ175*Assembly!N$15+$BK175*Assembly!N$16+$BL175*Assembly!N$17+$BM175*Assembly!N$18+$BN175*Assembly!N$19+$BO175*Assembly!N$20+$BP175*Assembly!N$21+$BQ175*Assembly!N$22+$BR175*Assembly!N$23+$BS175*Assembly!N$24</f>
        <v>#VALUE!</v>
      </c>
      <c r="CH175" s="208" t="e">
        <f>$AY175*Assembly!O$4+$AZ175*Assembly!O$5+$BA175*Assembly!O$6+$BB175*Assembly!O$7+$BC175*Assembly!O$8+$BD175*Assembly!O$9+$BE175*Assembly!O$10+$BF175*Assembly!O$11+$BG175*Assembly!O$12+$BH175*Assembly!O$13+$BI175*Assembly!O$14+$BJ175*Assembly!O$15+$BK175*Assembly!O$16+$BL175*Assembly!O$17+$BM175*Assembly!O$18+$BN175*Assembly!O$19+$BO175*Assembly!O$20+$BP175*Assembly!O$21+$BQ175*Assembly!O$22+$BR175*Assembly!O$23+$BS175*Assembly!O$24</f>
        <v>#VALUE!</v>
      </c>
      <c r="CI175" s="203" t="e">
        <f>$AY175*Assembly!P$4+$AZ175*Assembly!P$5+$BA175*Assembly!P$6+$BB175*Assembly!P$7+$BC175*Assembly!P$8+$BD175*Assembly!P$9+$BE175*Assembly!P$10+$BF175*Assembly!P$11+$BG175*Assembly!P$12+$BH175*Assembly!P$13+$BI175*Assembly!P$14+$BJ175*Assembly!P$15+$BK175*Assembly!P$16+$BL175*Assembly!P$17+$BM175*Assembly!P$18+$BN175*Assembly!P$19+$BO175*Assembly!P$20+$BP175*Assembly!P$21+$BQ175*Assembly!P$22+$BR175*Assembly!P$23+$BS175*Assembly!P$24</f>
        <v>#VALUE!</v>
      </c>
      <c r="CJ175" s="203" t="e">
        <f>$AY175*Assembly!Q$4+$AZ175*Assembly!Q$5+$BA175*Assembly!Q$6+$BB175*Assembly!Q$7+$BC175*Assembly!Q$8+$BD175*Assembly!Q$9+$BE175*Assembly!Q$10+$BF175*Assembly!Q$11+$BG175*Assembly!Q$12+$BH175*Assembly!Q$13+$BI175*Assembly!Q$14+$BJ175*Assembly!Q$15+$BK175*Assembly!Q$16+$BL175*Assembly!Q$17+$BM175*Assembly!Q$18+$BN175*Assembly!Q$19+$BO175*Assembly!Q$20+$BP175*Assembly!Q$21+$BQ175*Assembly!Q$22+$BR175*Assembly!Q$23+$BS175*Assembly!Q$24</f>
        <v>#VALUE!</v>
      </c>
      <c r="CK175" s="208" t="e">
        <f>$AY175*Assembly!R$4+$AZ175*Assembly!R$5+$BA175*Assembly!R$6+$BB175*Assembly!R$7+$BC175*Assembly!R$8+$BD175*Assembly!R$9+$BE175*Assembly!R$10+$BF175*Assembly!R$11+$BG175*Assembly!R$12+$BH175*Assembly!R$13+$BI175*Assembly!R$14+$BJ175*Assembly!R$15+$BK175*Assembly!R$16+$BL175*Assembly!R$17+$BM175*Assembly!R$18+$BN175*Assembly!R$19+$BO175*Assembly!R$20+$BP175*Assembly!R$21+$BQ175*Assembly!R$22+$BR175*Assembly!R$23+$BS175*Assembly!R$24</f>
        <v>#VALUE!</v>
      </c>
      <c r="CL175" s="203" t="e">
        <f>$AY175*Assembly!S$4+$AZ175*Assembly!S$5+$BA175*Assembly!S$6+$BB175*Assembly!S$7+$BC175*Assembly!S$8+$BD175*Assembly!S$9+$BE175*Assembly!S$10+$BF175*Assembly!S$11+$BG175*Assembly!S$12+$BH175*Assembly!S$13+$BI175*Assembly!S$14+$BJ175*Assembly!S$15+$BK175*Assembly!S$16+$BL175*Assembly!S$17+$BM175*Assembly!S$18+$BN175*Assembly!S$19+$BO175*Assembly!S$20+$BP175*Assembly!S$21+$BQ175*Assembly!S$22+$BR175*Assembly!S$23+$BS175*Assembly!S$24</f>
        <v>#VALUE!</v>
      </c>
      <c r="CM175" s="203" t="e">
        <f>$AY175*Assembly!T$4+$AZ175*Assembly!T$5+$BA175*Assembly!T$6+$BB175*Assembly!T$7+$BC175*Assembly!T$8+$BD175*Assembly!T$9+$BE175*Assembly!T$10+$BF175*Assembly!T$11+$BG175*Assembly!T$12+$BH175*Assembly!T$13+$BI175*Assembly!T$14+$BJ175*Assembly!T$15+$BK175*Assembly!T$16+$BL175*Assembly!T$17+$BM175*Assembly!T$18+$BN175*Assembly!T$19+$BO175*Assembly!T$20+$BP175*Assembly!T$21+$BQ175*Assembly!T$22+$BR175*Assembly!T$23+$BS175*Assembly!T$24</f>
        <v>#VALUE!</v>
      </c>
      <c r="CN175" s="203" t="e">
        <f>$AY175*Assembly!U$4+$AZ175*Assembly!U$5+$BA175*Assembly!U$6+$BB175*Assembly!U$7+$BC175*Assembly!U$8+$BD175*Assembly!U$9+$BE175*Assembly!U$10+$BF175*Assembly!U$11+$BG175*Assembly!U$12+$BH175*Assembly!U$13+$BI175*Assembly!U$14+$BJ175*Assembly!U$15+$BK175*Assembly!U$16+$BL175*Assembly!U$17+$BM175*Assembly!U$18+$BN175*Assembly!U$19+$BO175*Assembly!U$20+$BP175*Assembly!U$21+$BQ175*Assembly!U$22+$BR175*Assembly!U$23+$BS175*Assembly!U$24</f>
        <v>#VALUE!</v>
      </c>
      <c r="CO175" s="208" t="e">
        <f>$AY175*Assembly!V$4+$AZ175*Assembly!V$5+$BA175*Assembly!V$6+$BB175*Assembly!V$7+$BC175*Assembly!V$8+$BD175*Assembly!V$9+$BE175*Assembly!V$10+$BF175*Assembly!V$11+$BG175*Assembly!V$12+$BH175*Assembly!V$13+$BI175*Assembly!V$14+$BJ175*Assembly!V$15+$BK175*Assembly!V$16+$BL175*Assembly!V$17+$BM175*Assembly!V$18+$BN175*Assembly!V$19+$BO175*Assembly!V$20+$BP175*Assembly!V$21+$BQ175*Assembly!V$22+$BR175*Assembly!V$23+$BS175*Assembly!V$24</f>
        <v>#VALUE!</v>
      </c>
      <c r="CP175" s="208" t="e">
        <f>CF175*Refining!$F$3</f>
        <v>#VALUE!</v>
      </c>
      <c r="CQ175" s="208" t="e">
        <f>CG175*Refining!$F$4</f>
        <v>#VALUE!</v>
      </c>
      <c r="CR175" s="208" t="e">
        <f>CH175*Refining!$F$5</f>
        <v>#VALUE!</v>
      </c>
      <c r="CS175" s="208" t="e">
        <f>CI175*Refining!$F$6</f>
        <v>#VALUE!</v>
      </c>
      <c r="CT175" s="208" t="e">
        <f>CJ175*Refining!$F$7</f>
        <v>#VALUE!</v>
      </c>
      <c r="CU175" s="208" t="e">
        <f>CK175*Refining!$F$8</f>
        <v>#VALUE!</v>
      </c>
      <c r="CV175" s="208" t="e">
        <f>CL175*Refining!$F$9</f>
        <v>#VALUE!</v>
      </c>
      <c r="CW175" s="208" t="e">
        <f>CM175*Refining!$F$10</f>
        <v>#VALUE!</v>
      </c>
      <c r="CX175" s="208" t="e">
        <f>CN175*Refining!$F$11</f>
        <v>#VALUE!</v>
      </c>
      <c r="CY175" s="208" t="e">
        <f>CO175*Refining!$F$12</f>
        <v>#VALUE!</v>
      </c>
      <c r="CZ175" s="190" t="e">
        <f t="shared" ref="CZ175:DS175" si="708">IF(CF175 = 0, "", CF175)</f>
        <v>#VALUE!</v>
      </c>
      <c r="DA175" s="191" t="e">
        <f t="shared" si="708"/>
        <v>#VALUE!</v>
      </c>
      <c r="DB175" s="191" t="e">
        <f t="shared" si="708"/>
        <v>#VALUE!</v>
      </c>
      <c r="DC175" s="191" t="e">
        <f t="shared" si="708"/>
        <v>#VALUE!</v>
      </c>
      <c r="DD175" s="193" t="e">
        <f t="shared" si="708"/>
        <v>#VALUE!</v>
      </c>
      <c r="DE175" s="191" t="e">
        <f t="shared" si="708"/>
        <v>#VALUE!</v>
      </c>
      <c r="DF175" s="193" t="e">
        <f t="shared" si="708"/>
        <v>#VALUE!</v>
      </c>
      <c r="DG175" s="193" t="e">
        <f t="shared" si="708"/>
        <v>#VALUE!</v>
      </c>
      <c r="DH175" s="191" t="e">
        <f t="shared" si="708"/>
        <v>#VALUE!</v>
      </c>
      <c r="DI175" s="195" t="e">
        <f t="shared" si="708"/>
        <v>#VALUE!</v>
      </c>
      <c r="DJ175" s="190" t="e">
        <f t="shared" si="708"/>
        <v>#VALUE!</v>
      </c>
      <c r="DK175" s="191" t="e">
        <f t="shared" si="708"/>
        <v>#VALUE!</v>
      </c>
      <c r="DL175" s="191" t="e">
        <f t="shared" si="708"/>
        <v>#VALUE!</v>
      </c>
      <c r="DM175" s="191" t="e">
        <f t="shared" si="708"/>
        <v>#VALUE!</v>
      </c>
      <c r="DN175" s="193" t="e">
        <f t="shared" si="708"/>
        <v>#VALUE!</v>
      </c>
      <c r="DO175" s="191" t="e">
        <f t="shared" si="708"/>
        <v>#VALUE!</v>
      </c>
      <c r="DP175" s="191" t="e">
        <f t="shared" si="708"/>
        <v>#VALUE!</v>
      </c>
      <c r="DQ175" s="191" t="e">
        <f t="shared" si="708"/>
        <v>#VALUE!</v>
      </c>
      <c r="DR175" s="191" t="e">
        <f t="shared" si="708"/>
        <v>#VALUE!</v>
      </c>
      <c r="DS175" s="195" t="e">
        <f t="shared" si="708"/>
        <v>#VALUE!</v>
      </c>
      <c r="DT175" s="190" t="e">
        <f t="shared" si="11"/>
        <v>#VALUE!</v>
      </c>
      <c r="DU175" s="197" t="e">
        <f t="shared" si="12"/>
        <v>#VALUE!</v>
      </c>
      <c r="DV175" s="165" t="e">
        <f>CZ175*'Ores &amp; Ingots'!$C$3+DA175*'Ores &amp; Ingots'!$C$4+DB175*'Ores &amp; Ingots'!$C$5+DC175*'Ores &amp; Ingots'!$C$6+DD175*'Ores &amp; Ingots'!$C$7+DE175*'Ores &amp; Ingots'!$C$8+DF175*'Ores &amp; Ingots'!$C$9+DG175*'Ores &amp; Ingots'!$C$10+DH175*'Ores &amp; Ingots'!$C$11+DI175*'Ores &amp; Ingots'!$C$12</f>
        <v>#VALUE!</v>
      </c>
      <c r="DW175" s="165" t="e">
        <f>DJ175*'Ores &amp; Ingots'!$B$3+DK175*'Ores &amp; Ingots'!$B$4+DL175*'Ores &amp; Ingots'!$B$5+DM175*'Ores &amp; Ingots'!$B$6+DN175*'Ores &amp; Ingots'!$B$7+DO175*'Ores &amp; Ingots'!$B$8+DP175*'Ores &amp; Ingots'!$B$9+DQ175*'Ores &amp; Ingots'!$B$10+DR175*'Ores &amp; Ingots'!$B$11+DS175*'Ores &amp; Ingots'!$B$12</f>
        <v>#VALUE!</v>
      </c>
      <c r="DX175" s="197" t="e">
        <f>CZ175*Refining!$G$3+DA175*Refining!$G$4+DB175*Refining!$G$5+DC175*Refining!$G$6+DD175*Refining!$G$7+DE175*Refining!$G$8+DF175*Refining!$G$9+DG175*Refining!$G$10+DH175*Refining!$G$11+DI175*Refining!$G$12</f>
        <v>#VALUE!</v>
      </c>
      <c r="DY175" s="197" t="e">
        <f t="shared" si="13"/>
        <v>#VALUE!</v>
      </c>
      <c r="DZ175" s="199" t="e">
        <f t="shared" si="14"/>
        <v>#VALUE!</v>
      </c>
      <c r="EA175" s="190" t="e">
        <f t="shared" si="15"/>
        <v>#VALUE!</v>
      </c>
      <c r="EB175" s="200" t="e">
        <f t="shared" ref="EB175:EC175" si="709">EA175/60</f>
        <v>#VALUE!</v>
      </c>
      <c r="EC175" s="200" t="e">
        <f t="shared" si="709"/>
        <v>#VALUE!</v>
      </c>
      <c r="ED175" s="190" t="e">
        <f t="shared" si="17"/>
        <v>#VALUE!</v>
      </c>
      <c r="EE175" s="200" t="e">
        <f t="shared" ref="EE175:EF175" si="710">ED175/1000</f>
        <v>#VALUE!</v>
      </c>
      <c r="EF175" s="201" t="e">
        <f t="shared" si="710"/>
        <v>#VALUE!</v>
      </c>
      <c r="EG175" s="136" t="e">
        <f t="shared" si="19"/>
        <v>#VALUE!</v>
      </c>
      <c r="EH175" s="138" t="e">
        <f t="shared" si="20"/>
        <v>#VALUE!</v>
      </c>
      <c r="EI175" s="133">
        <v>61</v>
      </c>
    </row>
    <row r="176" spans="1:139" ht="12.75" x14ac:dyDescent="0.2">
      <c r="A176" s="864"/>
      <c r="B176" s="135" t="s">
        <v>378</v>
      </c>
      <c r="C176" s="137" t="s">
        <v>156</v>
      </c>
      <c r="D176" s="137">
        <v>1</v>
      </c>
      <c r="E176" s="137">
        <v>1</v>
      </c>
      <c r="F176" s="137">
        <v>2</v>
      </c>
      <c r="G176" s="141">
        <f t="shared" si="0"/>
        <v>31.25</v>
      </c>
      <c r="H176" s="142">
        <v>6</v>
      </c>
      <c r="I176" s="142">
        <v>6</v>
      </c>
      <c r="J176" s="144">
        <f>H176/Main!$D$9</f>
        <v>1.2</v>
      </c>
      <c r="K176" s="144">
        <f>I176/Main!$D$10</f>
        <v>3</v>
      </c>
      <c r="L176" s="144">
        <f t="shared" si="1"/>
        <v>2.5</v>
      </c>
      <c r="M176" s="144">
        <v>1</v>
      </c>
      <c r="N176" s="147"/>
      <c r="O176" s="294"/>
      <c r="P176" s="150"/>
      <c r="Q176" s="153"/>
      <c r="R176" s="150"/>
      <c r="S176" s="155"/>
      <c r="T176" s="155"/>
      <c r="U176" s="150"/>
      <c r="V176" s="150"/>
      <c r="W176" s="155"/>
      <c r="X176" s="155"/>
      <c r="Y176" s="150"/>
      <c r="Z176" s="150"/>
      <c r="AA176" s="150"/>
      <c r="AB176" s="150"/>
      <c r="AC176" s="370" t="s">
        <v>34</v>
      </c>
      <c r="AD176" s="165">
        <v>0</v>
      </c>
      <c r="AE176" s="165">
        <v>0</v>
      </c>
      <c r="AF176" s="165">
        <v>0</v>
      </c>
      <c r="AG176" s="165">
        <v>0</v>
      </c>
      <c r="AH176" s="165">
        <v>0</v>
      </c>
      <c r="AI176" s="165">
        <v>15</v>
      </c>
      <c r="AJ176" s="165">
        <v>0</v>
      </c>
      <c r="AK176" s="165">
        <v>0</v>
      </c>
      <c r="AL176" s="165">
        <v>0</v>
      </c>
      <c r="AM176" s="165">
        <v>0</v>
      </c>
      <c r="AN176" s="165">
        <v>0</v>
      </c>
      <c r="AO176" s="165">
        <v>0</v>
      </c>
      <c r="AP176" s="171">
        <v>40</v>
      </c>
      <c r="AQ176" s="165">
        <v>0</v>
      </c>
      <c r="AR176" s="165">
        <v>0</v>
      </c>
      <c r="AS176" s="165">
        <v>0</v>
      </c>
      <c r="AT176" s="165">
        <v>0</v>
      </c>
      <c r="AU176" s="165">
        <v>0</v>
      </c>
      <c r="AV176" s="165">
        <v>0</v>
      </c>
      <c r="AW176" s="165">
        <v>0</v>
      </c>
      <c r="AX176" s="165">
        <v>0</v>
      </c>
      <c r="AY176" s="162" t="str">
        <f t="shared" ref="AY176:BS176" si="711">IF(AD176 = 0, "", AD176)</f>
        <v/>
      </c>
      <c r="AZ176" s="163" t="str">
        <f t="shared" si="711"/>
        <v/>
      </c>
      <c r="BA176" s="163" t="str">
        <f t="shared" si="711"/>
        <v/>
      </c>
      <c r="BB176" s="163" t="str">
        <f t="shared" si="711"/>
        <v/>
      </c>
      <c r="BC176" s="163" t="str">
        <f t="shared" si="711"/>
        <v/>
      </c>
      <c r="BD176" s="165">
        <f t="shared" si="711"/>
        <v>15</v>
      </c>
      <c r="BE176" s="163" t="str">
        <f t="shared" si="711"/>
        <v/>
      </c>
      <c r="BF176" s="163" t="str">
        <f t="shared" si="711"/>
        <v/>
      </c>
      <c r="BG176" s="163" t="str">
        <f t="shared" si="711"/>
        <v/>
      </c>
      <c r="BH176" s="163" t="str">
        <f t="shared" si="711"/>
        <v/>
      </c>
      <c r="BI176" s="163" t="str">
        <f t="shared" si="711"/>
        <v/>
      </c>
      <c r="BJ176" s="163" t="str">
        <f t="shared" si="711"/>
        <v/>
      </c>
      <c r="BK176" s="171">
        <f t="shared" si="711"/>
        <v>40</v>
      </c>
      <c r="BL176" s="163" t="str">
        <f t="shared" si="711"/>
        <v/>
      </c>
      <c r="BM176" s="163" t="str">
        <f t="shared" si="711"/>
        <v/>
      </c>
      <c r="BN176" s="163" t="str">
        <f t="shared" si="711"/>
        <v/>
      </c>
      <c r="BO176" s="163" t="str">
        <f t="shared" si="711"/>
        <v/>
      </c>
      <c r="BP176" s="163" t="str">
        <f t="shared" si="711"/>
        <v/>
      </c>
      <c r="BQ176" s="163" t="str">
        <f t="shared" si="711"/>
        <v/>
      </c>
      <c r="BR176" s="163" t="str">
        <f t="shared" si="711"/>
        <v/>
      </c>
      <c r="BS176" s="173" t="str">
        <f t="shared" si="711"/>
        <v/>
      </c>
      <c r="BT176" s="175" t="e">
        <f>$AY176*Assembly!Z$4+$AZ176*Assembly!Z$5+$BA176*Assembly!Z$6+$BB176*Assembly!Z$7+$BC176*Assembly!Z$8+$BD176*Assembly!Z$9+$BE176*Assembly!Z$10+$BF176*Assembly!Z$11+$BG176*Assembly!Z$12+$BH176*Assembly!Z$13+$BI176*Assembly!Z$14+$BJ176*Assembly!Z$15+$BK176*Assembly!Z$16+$BL176*Assembly!Z$17+$BM176*Assembly!Z$18+$BN176*Assembly!Z$19+$BO176*Assembly!Z$20+$BP176*Assembly!Z$21+$BQ176*Assembly!Z$22+$BR176*Assembly!Z$23+$BS176*Assembly!Z$24</f>
        <v>#VALUE!</v>
      </c>
      <c r="BU176" s="165" t="e">
        <f t="shared" si="3"/>
        <v>#VALUE!</v>
      </c>
      <c r="BV176" s="176"/>
      <c r="BW176" s="165" t="e">
        <f>$AY176*Assembly!AD$4+$AZ176*Assembly!AD$5+$BA176*Assembly!AD$6+$BB176*Assembly!AD$7+$BC176*Assembly!AD$8+$BD176*Assembly!AD$9+$BE176*Assembly!AD$10+$BF176*Assembly!AD$11+$BG176*Assembly!AD$12+$BH176*Assembly!AD$13+$BI176*Assembly!AD$14+$BJ176*Assembly!AD$15+$BK176*Assembly!AD$16+$BL176*Assembly!AD$17+$BM176*Assembly!AD$18+$BN176*Assembly!AD$19+$BO176*Assembly!AD$20+$BP176*Assembly!AD$21+$BQ176*Assembly!AD$22+$BR176*Assembly!AD$23+$BS176*Assembly!AD$24</f>
        <v>#VALUE!</v>
      </c>
      <c r="BX176" s="180" t="e">
        <f t="shared" si="4"/>
        <v>#VALUE!</v>
      </c>
      <c r="BY176" s="181" t="e">
        <f t="shared" si="5"/>
        <v>#VALUE!</v>
      </c>
      <c r="BZ176" s="182" t="e">
        <f t="shared" si="6"/>
        <v>#VALUE!</v>
      </c>
      <c r="CA176" s="181" t="e">
        <f t="shared" si="7"/>
        <v>#VALUE!</v>
      </c>
      <c r="CB176" s="165" t="e">
        <f>$AY176*Assembly!Y$4+$AZ176*Assembly!Y$5+$BA176*Assembly!Y$6+$BB176*Assembly!Y$7+$BC176*Assembly!Y$8+$BD176*Assembly!Y$9+$BE176*Assembly!Y$10+$BF176*Assembly!Y$11+$BG176*Assembly!Y$12+$BH176*Assembly!Y$13+$BI176*Assembly!Y$14+$BJ176*Assembly!Y$15+$BK176*Assembly!Y$16+$BL176*Assembly!Y$17+$BM176*Assembly!Y$18+$BN176*Assembly!Y$19+$BO176*Assembly!Y$20+$BP176*Assembly!Y$21+$BQ176*Assembly!Y$22+$BR176*Assembly!Y$23+$BS176*Assembly!Y$24</f>
        <v>#VALUE!</v>
      </c>
      <c r="CC176" s="165" t="e">
        <f t="shared" si="8"/>
        <v>#VALUE!</v>
      </c>
      <c r="CD176" s="136" t="e">
        <f t="shared" si="9"/>
        <v>#VALUE!</v>
      </c>
      <c r="CE176" s="184" t="e">
        <f>$AY176*Assembly!AC$4+$AZ176*Assembly!AC$5+$BA176*Assembly!AC$6+$BB176*Assembly!AC$7+$BC176*Assembly!AC$8+$BD176*Assembly!AC$9+$BE176*Assembly!AC$10+$BF176*Assembly!AC$11+$BG176*Assembly!AC$12+$BH176*Assembly!AC$13+$BI176*Assembly!AC$14+$BJ176*Assembly!AC$15+$BK176*Assembly!AC$16+$BL176*Assembly!AC$17+$BM176*Assembly!AC$18+$BN176*Assembly!AC$19+$BO176*Assembly!AC$20+$BP176*Assembly!AC$21+$BQ176*Assembly!AC$22+$BR176*Assembly!AC$23+$BS176*Assembly!AC$24</f>
        <v>#VALUE!</v>
      </c>
      <c r="CF176" s="153" t="e">
        <f>$AY176*Assembly!M$4+$AZ176*Assembly!M$5+$BA176*Assembly!M$6+$BB176*Assembly!M$7+$BC176*Assembly!M$8+$BD176*Assembly!M$9+$BE176*Assembly!M$10+$BF176*Assembly!M$11+$BG176*Assembly!M$12+$BH176*Assembly!M$13+$BI176*Assembly!M$14+$BJ176*Assembly!M$15+$BK176*Assembly!M$16+$BL176*Assembly!M$17+$BM176*Assembly!M$18+$BN176*Assembly!M$19+$BO176*Assembly!M$20+$BP176*Assembly!M$21+$BQ176*Assembly!M$22+$BR176*Assembly!M$23+$BS176*Assembly!M$24</f>
        <v>#VALUE!</v>
      </c>
      <c r="CG176" s="153" t="e">
        <f>$AY176*Assembly!N$4+$AZ176*Assembly!N$5+$BA176*Assembly!N$6+$BB176*Assembly!N$7+$BC176*Assembly!N$8+$BD176*Assembly!N$9+$BE176*Assembly!N$10+$BF176*Assembly!N$11+$BG176*Assembly!N$12+$BH176*Assembly!N$13+$BI176*Assembly!N$14+$BJ176*Assembly!N$15+$BK176*Assembly!N$16+$BL176*Assembly!N$17+$BM176*Assembly!N$18+$BN176*Assembly!N$19+$BO176*Assembly!N$20+$BP176*Assembly!N$21+$BQ176*Assembly!N$22+$BR176*Assembly!N$23+$BS176*Assembly!N$24</f>
        <v>#VALUE!</v>
      </c>
      <c r="CH176" s="153" t="e">
        <f>$AY176*Assembly!O$4+$AZ176*Assembly!O$5+$BA176*Assembly!O$6+$BB176*Assembly!O$7+$BC176*Assembly!O$8+$BD176*Assembly!O$9+$BE176*Assembly!O$10+$BF176*Assembly!O$11+$BG176*Assembly!O$12+$BH176*Assembly!O$13+$BI176*Assembly!O$14+$BJ176*Assembly!O$15+$BK176*Assembly!O$16+$BL176*Assembly!O$17+$BM176*Assembly!O$18+$BN176*Assembly!O$19+$BO176*Assembly!O$20+$BP176*Assembly!O$21+$BQ176*Assembly!O$22+$BR176*Assembly!O$23+$BS176*Assembly!O$24</f>
        <v>#VALUE!</v>
      </c>
      <c r="CI176" s="142" t="e">
        <f>$AY176*Assembly!P$4+$AZ176*Assembly!P$5+$BA176*Assembly!P$6+$BB176*Assembly!P$7+$BC176*Assembly!P$8+$BD176*Assembly!P$9+$BE176*Assembly!P$10+$BF176*Assembly!P$11+$BG176*Assembly!P$12+$BH176*Assembly!P$13+$BI176*Assembly!P$14+$BJ176*Assembly!P$15+$BK176*Assembly!P$16+$BL176*Assembly!P$17+$BM176*Assembly!P$18+$BN176*Assembly!P$19+$BO176*Assembly!P$20+$BP176*Assembly!P$21+$BQ176*Assembly!P$22+$BR176*Assembly!P$23+$BS176*Assembly!P$24</f>
        <v>#VALUE!</v>
      </c>
      <c r="CJ176" s="142" t="e">
        <f>$AY176*Assembly!Q$4+$AZ176*Assembly!Q$5+$BA176*Assembly!Q$6+$BB176*Assembly!Q$7+$BC176*Assembly!Q$8+$BD176*Assembly!Q$9+$BE176*Assembly!Q$10+$BF176*Assembly!Q$11+$BG176*Assembly!Q$12+$BH176*Assembly!Q$13+$BI176*Assembly!Q$14+$BJ176*Assembly!Q$15+$BK176*Assembly!Q$16+$BL176*Assembly!Q$17+$BM176*Assembly!Q$18+$BN176*Assembly!Q$19+$BO176*Assembly!Q$20+$BP176*Assembly!Q$21+$BQ176*Assembly!Q$22+$BR176*Assembly!Q$23+$BS176*Assembly!Q$24</f>
        <v>#VALUE!</v>
      </c>
      <c r="CK176" s="153" t="e">
        <f>$AY176*Assembly!R$4+$AZ176*Assembly!R$5+$BA176*Assembly!R$6+$BB176*Assembly!R$7+$BC176*Assembly!R$8+$BD176*Assembly!R$9+$BE176*Assembly!R$10+$BF176*Assembly!R$11+$BG176*Assembly!R$12+$BH176*Assembly!R$13+$BI176*Assembly!R$14+$BJ176*Assembly!R$15+$BK176*Assembly!R$16+$BL176*Assembly!R$17+$BM176*Assembly!R$18+$BN176*Assembly!R$19+$BO176*Assembly!R$20+$BP176*Assembly!R$21+$BQ176*Assembly!R$22+$BR176*Assembly!R$23+$BS176*Assembly!R$24</f>
        <v>#VALUE!</v>
      </c>
      <c r="CL176" s="142" t="e">
        <f>$AY176*Assembly!S$4+$AZ176*Assembly!S$5+$BA176*Assembly!S$6+$BB176*Assembly!S$7+$BC176*Assembly!S$8+$BD176*Assembly!S$9+$BE176*Assembly!S$10+$BF176*Assembly!S$11+$BG176*Assembly!S$12+$BH176*Assembly!S$13+$BI176*Assembly!S$14+$BJ176*Assembly!S$15+$BK176*Assembly!S$16+$BL176*Assembly!S$17+$BM176*Assembly!S$18+$BN176*Assembly!S$19+$BO176*Assembly!S$20+$BP176*Assembly!S$21+$BQ176*Assembly!S$22+$BR176*Assembly!S$23+$BS176*Assembly!S$24</f>
        <v>#VALUE!</v>
      </c>
      <c r="CM176" s="142" t="e">
        <f>$AY176*Assembly!T$4+$AZ176*Assembly!T$5+$BA176*Assembly!T$6+$BB176*Assembly!T$7+$BC176*Assembly!T$8+$BD176*Assembly!T$9+$BE176*Assembly!T$10+$BF176*Assembly!T$11+$BG176*Assembly!T$12+$BH176*Assembly!T$13+$BI176*Assembly!T$14+$BJ176*Assembly!T$15+$BK176*Assembly!T$16+$BL176*Assembly!T$17+$BM176*Assembly!T$18+$BN176*Assembly!T$19+$BO176*Assembly!T$20+$BP176*Assembly!T$21+$BQ176*Assembly!T$22+$BR176*Assembly!T$23+$BS176*Assembly!T$24</f>
        <v>#VALUE!</v>
      </c>
      <c r="CN176" s="142" t="e">
        <f>$AY176*Assembly!U$4+$AZ176*Assembly!U$5+$BA176*Assembly!U$6+$BB176*Assembly!U$7+$BC176*Assembly!U$8+$BD176*Assembly!U$9+$BE176*Assembly!U$10+$BF176*Assembly!U$11+$BG176*Assembly!U$12+$BH176*Assembly!U$13+$BI176*Assembly!U$14+$BJ176*Assembly!U$15+$BK176*Assembly!U$16+$BL176*Assembly!U$17+$BM176*Assembly!U$18+$BN176*Assembly!U$19+$BO176*Assembly!U$20+$BP176*Assembly!U$21+$BQ176*Assembly!U$22+$BR176*Assembly!U$23+$BS176*Assembly!U$24</f>
        <v>#VALUE!</v>
      </c>
      <c r="CO176" s="153" t="e">
        <f>$AY176*Assembly!V$4+$AZ176*Assembly!V$5+$BA176*Assembly!V$6+$BB176*Assembly!V$7+$BC176*Assembly!V$8+$BD176*Assembly!V$9+$BE176*Assembly!V$10+$BF176*Assembly!V$11+$BG176*Assembly!V$12+$BH176*Assembly!V$13+$BI176*Assembly!V$14+$BJ176*Assembly!V$15+$BK176*Assembly!V$16+$BL176*Assembly!V$17+$BM176*Assembly!V$18+$BN176*Assembly!V$19+$BO176*Assembly!V$20+$BP176*Assembly!V$21+$BQ176*Assembly!V$22+$BR176*Assembly!V$23+$BS176*Assembly!V$24</f>
        <v>#VALUE!</v>
      </c>
      <c r="CP176" s="153" t="e">
        <f>CF176*Refining!$F$3</f>
        <v>#VALUE!</v>
      </c>
      <c r="CQ176" s="153" t="e">
        <f>CG176*Refining!$F$4</f>
        <v>#VALUE!</v>
      </c>
      <c r="CR176" s="153" t="e">
        <f>CH176*Refining!$F$5</f>
        <v>#VALUE!</v>
      </c>
      <c r="CS176" s="153" t="e">
        <f>CI176*Refining!$F$6</f>
        <v>#VALUE!</v>
      </c>
      <c r="CT176" s="153" t="e">
        <f>CJ176*Refining!$F$7</f>
        <v>#VALUE!</v>
      </c>
      <c r="CU176" s="153" t="e">
        <f>CK176*Refining!$F$8</f>
        <v>#VALUE!</v>
      </c>
      <c r="CV176" s="153" t="e">
        <f>CL176*Refining!$F$9</f>
        <v>#VALUE!</v>
      </c>
      <c r="CW176" s="153" t="e">
        <f>CM176*Refining!$F$10</f>
        <v>#VALUE!</v>
      </c>
      <c r="CX176" s="153" t="e">
        <f>CN176*Refining!$F$11</f>
        <v>#VALUE!</v>
      </c>
      <c r="CY176" s="153" t="e">
        <f>CO176*Refining!$F$12</f>
        <v>#VALUE!</v>
      </c>
      <c r="CZ176" s="190" t="e">
        <f t="shared" ref="CZ176:DS176" si="712">IF(CF176 = 0, "", CF176)</f>
        <v>#VALUE!</v>
      </c>
      <c r="DA176" s="191" t="e">
        <f t="shared" si="712"/>
        <v>#VALUE!</v>
      </c>
      <c r="DB176" s="191" t="e">
        <f t="shared" si="712"/>
        <v>#VALUE!</v>
      </c>
      <c r="DC176" s="191" t="e">
        <f t="shared" si="712"/>
        <v>#VALUE!</v>
      </c>
      <c r="DD176" s="193" t="e">
        <f t="shared" si="712"/>
        <v>#VALUE!</v>
      </c>
      <c r="DE176" s="191" t="e">
        <f t="shared" si="712"/>
        <v>#VALUE!</v>
      </c>
      <c r="DF176" s="193" t="e">
        <f t="shared" si="712"/>
        <v>#VALUE!</v>
      </c>
      <c r="DG176" s="193" t="e">
        <f t="shared" si="712"/>
        <v>#VALUE!</v>
      </c>
      <c r="DH176" s="191" t="e">
        <f t="shared" si="712"/>
        <v>#VALUE!</v>
      </c>
      <c r="DI176" s="195" t="e">
        <f t="shared" si="712"/>
        <v>#VALUE!</v>
      </c>
      <c r="DJ176" s="190" t="e">
        <f t="shared" si="712"/>
        <v>#VALUE!</v>
      </c>
      <c r="DK176" s="191" t="e">
        <f t="shared" si="712"/>
        <v>#VALUE!</v>
      </c>
      <c r="DL176" s="191" t="e">
        <f t="shared" si="712"/>
        <v>#VALUE!</v>
      </c>
      <c r="DM176" s="191" t="e">
        <f t="shared" si="712"/>
        <v>#VALUE!</v>
      </c>
      <c r="DN176" s="193" t="e">
        <f t="shared" si="712"/>
        <v>#VALUE!</v>
      </c>
      <c r="DO176" s="191" t="e">
        <f t="shared" si="712"/>
        <v>#VALUE!</v>
      </c>
      <c r="DP176" s="191" t="e">
        <f t="shared" si="712"/>
        <v>#VALUE!</v>
      </c>
      <c r="DQ176" s="191" t="e">
        <f t="shared" si="712"/>
        <v>#VALUE!</v>
      </c>
      <c r="DR176" s="191" t="e">
        <f t="shared" si="712"/>
        <v>#VALUE!</v>
      </c>
      <c r="DS176" s="195" t="e">
        <f t="shared" si="712"/>
        <v>#VALUE!</v>
      </c>
      <c r="DT176" s="190" t="e">
        <f t="shared" si="11"/>
        <v>#VALUE!</v>
      </c>
      <c r="DU176" s="197" t="e">
        <f t="shared" si="12"/>
        <v>#VALUE!</v>
      </c>
      <c r="DV176" s="165" t="e">
        <f>CZ176*'Ores &amp; Ingots'!$C$3+DA176*'Ores &amp; Ingots'!$C$4+DB176*'Ores &amp; Ingots'!$C$5+DC176*'Ores &amp; Ingots'!$C$6+DD176*'Ores &amp; Ingots'!$C$7+DE176*'Ores &amp; Ingots'!$C$8+DF176*'Ores &amp; Ingots'!$C$9+DG176*'Ores &amp; Ingots'!$C$10+DH176*'Ores &amp; Ingots'!$C$11+DI176*'Ores &amp; Ingots'!$C$12</f>
        <v>#VALUE!</v>
      </c>
      <c r="DW176" s="165" t="e">
        <f>DJ176*'Ores &amp; Ingots'!$B$3+DK176*'Ores &amp; Ingots'!$B$4+DL176*'Ores &amp; Ingots'!$B$5+DM176*'Ores &amp; Ingots'!$B$6+DN176*'Ores &amp; Ingots'!$B$7+DO176*'Ores &amp; Ingots'!$B$8+DP176*'Ores &amp; Ingots'!$B$9+DQ176*'Ores &amp; Ingots'!$B$10+DR176*'Ores &amp; Ingots'!$B$11+DS176*'Ores &amp; Ingots'!$B$12</f>
        <v>#VALUE!</v>
      </c>
      <c r="DX176" s="197" t="e">
        <f>CZ176*Refining!$G$3+DA176*Refining!$G$4+DB176*Refining!$G$5+DC176*Refining!$G$6+DD176*Refining!$G$7+DE176*Refining!$G$8+DF176*Refining!$G$9+DG176*Refining!$G$10+DH176*Refining!$G$11+DI176*Refining!$G$12</f>
        <v>#VALUE!</v>
      </c>
      <c r="DY176" s="197" t="e">
        <f t="shared" si="13"/>
        <v>#VALUE!</v>
      </c>
      <c r="DZ176" s="199" t="e">
        <f t="shared" si="14"/>
        <v>#VALUE!</v>
      </c>
      <c r="EA176" s="190" t="e">
        <f t="shared" si="15"/>
        <v>#VALUE!</v>
      </c>
      <c r="EB176" s="200" t="e">
        <f t="shared" ref="EB176:EC176" si="713">EA176/60</f>
        <v>#VALUE!</v>
      </c>
      <c r="EC176" s="200" t="e">
        <f t="shared" si="713"/>
        <v>#VALUE!</v>
      </c>
      <c r="ED176" s="190" t="e">
        <f t="shared" si="17"/>
        <v>#VALUE!</v>
      </c>
      <c r="EE176" s="200" t="e">
        <f t="shared" ref="EE176:EF176" si="714">ED176/1000</f>
        <v>#VALUE!</v>
      </c>
      <c r="EF176" s="201" t="e">
        <f t="shared" si="714"/>
        <v>#VALUE!</v>
      </c>
      <c r="EG176" s="136" t="e">
        <f t="shared" si="19"/>
        <v>#VALUE!</v>
      </c>
      <c r="EH176" s="138" t="e">
        <f t="shared" si="20"/>
        <v>#VALUE!</v>
      </c>
      <c r="EI176" s="133">
        <v>55</v>
      </c>
    </row>
    <row r="177" spans="1:139" ht="12.75" x14ac:dyDescent="0.2">
      <c r="A177" s="864"/>
      <c r="B177" s="135" t="s">
        <v>379</v>
      </c>
      <c r="C177" s="137" t="s">
        <v>156</v>
      </c>
      <c r="D177" s="137">
        <v>1</v>
      </c>
      <c r="E177" s="137">
        <v>1</v>
      </c>
      <c r="F177" s="137">
        <v>1</v>
      </c>
      <c r="G177" s="202">
        <f t="shared" si="0"/>
        <v>15.625</v>
      </c>
      <c r="H177" s="203">
        <v>6</v>
      </c>
      <c r="I177" s="203">
        <v>6</v>
      </c>
      <c r="J177" s="204">
        <f>H177/Main!$D$9</f>
        <v>1.2</v>
      </c>
      <c r="K177" s="204">
        <f>I177/Main!$D$10</f>
        <v>3</v>
      </c>
      <c r="L177" s="204">
        <f t="shared" si="1"/>
        <v>2.5</v>
      </c>
      <c r="M177" s="204">
        <v>1</v>
      </c>
      <c r="N177" s="205"/>
      <c r="O177" s="296"/>
      <c r="P177" s="207"/>
      <c r="Q177" s="208"/>
      <c r="R177" s="207"/>
      <c r="S177" s="209"/>
      <c r="T177" s="209"/>
      <c r="U177" s="207"/>
      <c r="V177" s="207"/>
      <c r="W177" s="401"/>
      <c r="X177" s="209"/>
      <c r="Y177" s="207"/>
      <c r="Z177" s="207"/>
      <c r="AA177" s="207"/>
      <c r="AB177" s="207"/>
      <c r="AC177" s="402" t="s">
        <v>34</v>
      </c>
      <c r="AD177" s="165">
        <v>0</v>
      </c>
      <c r="AE177" s="165">
        <v>0</v>
      </c>
      <c r="AF177" s="165">
        <v>0</v>
      </c>
      <c r="AG177" s="165">
        <v>0</v>
      </c>
      <c r="AH177" s="165">
        <v>0</v>
      </c>
      <c r="AI177" s="165">
        <v>9</v>
      </c>
      <c r="AJ177" s="165">
        <v>0</v>
      </c>
      <c r="AK177" s="165">
        <v>0</v>
      </c>
      <c r="AL177" s="165">
        <v>0</v>
      </c>
      <c r="AM177" s="165">
        <v>0</v>
      </c>
      <c r="AN177" s="165">
        <v>0</v>
      </c>
      <c r="AO177" s="165">
        <v>0</v>
      </c>
      <c r="AP177" s="171">
        <v>17</v>
      </c>
      <c r="AQ177" s="165">
        <v>0</v>
      </c>
      <c r="AR177" s="165">
        <v>0</v>
      </c>
      <c r="AS177" s="165">
        <v>0</v>
      </c>
      <c r="AT177" s="165">
        <v>0</v>
      </c>
      <c r="AU177" s="165">
        <v>0</v>
      </c>
      <c r="AV177" s="165">
        <v>0</v>
      </c>
      <c r="AW177" s="165">
        <v>0</v>
      </c>
      <c r="AX177" s="165">
        <v>0</v>
      </c>
      <c r="AY177" s="162" t="str">
        <f t="shared" ref="AY177:BS177" si="715">IF(AD177 = 0, "", AD177)</f>
        <v/>
      </c>
      <c r="AZ177" s="163" t="str">
        <f t="shared" si="715"/>
        <v/>
      </c>
      <c r="BA177" s="163" t="str">
        <f t="shared" si="715"/>
        <v/>
      </c>
      <c r="BB177" s="163" t="str">
        <f t="shared" si="715"/>
        <v/>
      </c>
      <c r="BC177" s="163" t="str">
        <f t="shared" si="715"/>
        <v/>
      </c>
      <c r="BD177" s="165">
        <f t="shared" si="715"/>
        <v>9</v>
      </c>
      <c r="BE177" s="163" t="str">
        <f t="shared" si="715"/>
        <v/>
      </c>
      <c r="BF177" s="163" t="str">
        <f t="shared" si="715"/>
        <v/>
      </c>
      <c r="BG177" s="163" t="str">
        <f t="shared" si="715"/>
        <v/>
      </c>
      <c r="BH177" s="163" t="str">
        <f t="shared" si="715"/>
        <v/>
      </c>
      <c r="BI177" s="163" t="str">
        <f t="shared" si="715"/>
        <v/>
      </c>
      <c r="BJ177" s="163" t="str">
        <f t="shared" si="715"/>
        <v/>
      </c>
      <c r="BK177" s="171">
        <f t="shared" si="715"/>
        <v>17</v>
      </c>
      <c r="BL177" s="163" t="str">
        <f t="shared" si="715"/>
        <v/>
      </c>
      <c r="BM177" s="163" t="str">
        <f t="shared" si="715"/>
        <v/>
      </c>
      <c r="BN177" s="163" t="str">
        <f t="shared" si="715"/>
        <v/>
      </c>
      <c r="BO177" s="163" t="str">
        <f t="shared" si="715"/>
        <v/>
      </c>
      <c r="BP177" s="163" t="str">
        <f t="shared" si="715"/>
        <v/>
      </c>
      <c r="BQ177" s="163" t="str">
        <f t="shared" si="715"/>
        <v/>
      </c>
      <c r="BR177" s="163" t="str">
        <f t="shared" si="715"/>
        <v/>
      </c>
      <c r="BS177" s="173" t="str">
        <f t="shared" si="715"/>
        <v/>
      </c>
      <c r="BT177" s="175" t="e">
        <f>$AY177*Assembly!Z$4+$AZ177*Assembly!Z$5+$BA177*Assembly!Z$6+$BB177*Assembly!Z$7+$BC177*Assembly!Z$8+$BD177*Assembly!Z$9+$BE177*Assembly!Z$10+$BF177*Assembly!Z$11+$BG177*Assembly!Z$12+$BH177*Assembly!Z$13+$BI177*Assembly!Z$14+$BJ177*Assembly!Z$15+$BK177*Assembly!Z$16+$BL177*Assembly!Z$17+$BM177*Assembly!Z$18+$BN177*Assembly!Z$19+$BO177*Assembly!Z$20+$BP177*Assembly!Z$21+$BQ177*Assembly!Z$22+$BR177*Assembly!Z$23+$BS177*Assembly!Z$24</f>
        <v>#VALUE!</v>
      </c>
      <c r="BU177" s="165" t="e">
        <f t="shared" si="3"/>
        <v>#VALUE!</v>
      </c>
      <c r="BV177" s="176"/>
      <c r="BW177" s="165" t="e">
        <f>$AY177*Assembly!AD$4+$AZ177*Assembly!AD$5+$BA177*Assembly!AD$6+$BB177*Assembly!AD$7+$BC177*Assembly!AD$8+$BD177*Assembly!AD$9+$BE177*Assembly!AD$10+$BF177*Assembly!AD$11+$BG177*Assembly!AD$12+$BH177*Assembly!AD$13+$BI177*Assembly!AD$14+$BJ177*Assembly!AD$15+$BK177*Assembly!AD$16+$BL177*Assembly!AD$17+$BM177*Assembly!AD$18+$BN177*Assembly!AD$19+$BO177*Assembly!AD$20+$BP177*Assembly!AD$21+$BQ177*Assembly!AD$22+$BR177*Assembly!AD$23+$BS177*Assembly!AD$24</f>
        <v>#VALUE!</v>
      </c>
      <c r="BX177" s="180" t="e">
        <f t="shared" si="4"/>
        <v>#VALUE!</v>
      </c>
      <c r="BY177" s="181" t="e">
        <f t="shared" si="5"/>
        <v>#VALUE!</v>
      </c>
      <c r="BZ177" s="182" t="e">
        <f t="shared" si="6"/>
        <v>#VALUE!</v>
      </c>
      <c r="CA177" s="181" t="e">
        <f t="shared" si="7"/>
        <v>#VALUE!</v>
      </c>
      <c r="CB177" s="165" t="e">
        <f>$AY177*Assembly!Y$4+$AZ177*Assembly!Y$5+$BA177*Assembly!Y$6+$BB177*Assembly!Y$7+$BC177*Assembly!Y$8+$BD177*Assembly!Y$9+$BE177*Assembly!Y$10+$BF177*Assembly!Y$11+$BG177*Assembly!Y$12+$BH177*Assembly!Y$13+$BI177*Assembly!Y$14+$BJ177*Assembly!Y$15+$BK177*Assembly!Y$16+$BL177*Assembly!Y$17+$BM177*Assembly!Y$18+$BN177*Assembly!Y$19+$BO177*Assembly!Y$20+$BP177*Assembly!Y$21+$BQ177*Assembly!Y$22+$BR177*Assembly!Y$23+$BS177*Assembly!Y$24</f>
        <v>#VALUE!</v>
      </c>
      <c r="CC177" s="165" t="e">
        <f t="shared" si="8"/>
        <v>#VALUE!</v>
      </c>
      <c r="CD177" s="136" t="e">
        <f t="shared" si="9"/>
        <v>#VALUE!</v>
      </c>
      <c r="CE177" s="184" t="e">
        <f>$AY177*Assembly!AC$4+$AZ177*Assembly!AC$5+$BA177*Assembly!AC$6+$BB177*Assembly!AC$7+$BC177*Assembly!AC$8+$BD177*Assembly!AC$9+$BE177*Assembly!AC$10+$BF177*Assembly!AC$11+$BG177*Assembly!AC$12+$BH177*Assembly!AC$13+$BI177*Assembly!AC$14+$BJ177*Assembly!AC$15+$BK177*Assembly!AC$16+$BL177*Assembly!AC$17+$BM177*Assembly!AC$18+$BN177*Assembly!AC$19+$BO177*Assembly!AC$20+$BP177*Assembly!AC$21+$BQ177*Assembly!AC$22+$BR177*Assembly!AC$23+$BS177*Assembly!AC$24</f>
        <v>#VALUE!</v>
      </c>
      <c r="CF177" s="208" t="e">
        <f>$AY177*Assembly!M$4+$AZ177*Assembly!M$5+$BA177*Assembly!M$6+$BB177*Assembly!M$7+$BC177*Assembly!M$8+$BD177*Assembly!M$9+$BE177*Assembly!M$10+$BF177*Assembly!M$11+$BG177*Assembly!M$12+$BH177*Assembly!M$13+$BI177*Assembly!M$14+$BJ177*Assembly!M$15+$BK177*Assembly!M$16+$BL177*Assembly!M$17+$BM177*Assembly!M$18+$BN177*Assembly!M$19+$BO177*Assembly!M$20+$BP177*Assembly!M$21+$BQ177*Assembly!M$22+$BR177*Assembly!M$23+$BS177*Assembly!M$24</f>
        <v>#VALUE!</v>
      </c>
      <c r="CG177" s="208" t="e">
        <f>$AY177*Assembly!N$4+$AZ177*Assembly!N$5+$BA177*Assembly!N$6+$BB177*Assembly!N$7+$BC177*Assembly!N$8+$BD177*Assembly!N$9+$BE177*Assembly!N$10+$BF177*Assembly!N$11+$BG177*Assembly!N$12+$BH177*Assembly!N$13+$BI177*Assembly!N$14+$BJ177*Assembly!N$15+$BK177*Assembly!N$16+$BL177*Assembly!N$17+$BM177*Assembly!N$18+$BN177*Assembly!N$19+$BO177*Assembly!N$20+$BP177*Assembly!N$21+$BQ177*Assembly!N$22+$BR177*Assembly!N$23+$BS177*Assembly!N$24</f>
        <v>#VALUE!</v>
      </c>
      <c r="CH177" s="208" t="e">
        <f>$AY177*Assembly!O$4+$AZ177*Assembly!O$5+$BA177*Assembly!O$6+$BB177*Assembly!O$7+$BC177*Assembly!O$8+$BD177*Assembly!O$9+$BE177*Assembly!O$10+$BF177*Assembly!O$11+$BG177*Assembly!O$12+$BH177*Assembly!O$13+$BI177*Assembly!O$14+$BJ177*Assembly!O$15+$BK177*Assembly!O$16+$BL177*Assembly!O$17+$BM177*Assembly!O$18+$BN177*Assembly!O$19+$BO177*Assembly!O$20+$BP177*Assembly!O$21+$BQ177*Assembly!O$22+$BR177*Assembly!O$23+$BS177*Assembly!O$24</f>
        <v>#VALUE!</v>
      </c>
      <c r="CI177" s="203" t="e">
        <f>$AY177*Assembly!P$4+$AZ177*Assembly!P$5+$BA177*Assembly!P$6+$BB177*Assembly!P$7+$BC177*Assembly!P$8+$BD177*Assembly!P$9+$BE177*Assembly!P$10+$BF177*Assembly!P$11+$BG177*Assembly!P$12+$BH177*Assembly!P$13+$BI177*Assembly!P$14+$BJ177*Assembly!P$15+$BK177*Assembly!P$16+$BL177*Assembly!P$17+$BM177*Assembly!P$18+$BN177*Assembly!P$19+$BO177*Assembly!P$20+$BP177*Assembly!P$21+$BQ177*Assembly!P$22+$BR177*Assembly!P$23+$BS177*Assembly!P$24</f>
        <v>#VALUE!</v>
      </c>
      <c r="CJ177" s="203" t="e">
        <f>$AY177*Assembly!Q$4+$AZ177*Assembly!Q$5+$BA177*Assembly!Q$6+$BB177*Assembly!Q$7+$BC177*Assembly!Q$8+$BD177*Assembly!Q$9+$BE177*Assembly!Q$10+$BF177*Assembly!Q$11+$BG177*Assembly!Q$12+$BH177*Assembly!Q$13+$BI177*Assembly!Q$14+$BJ177*Assembly!Q$15+$BK177*Assembly!Q$16+$BL177*Assembly!Q$17+$BM177*Assembly!Q$18+$BN177*Assembly!Q$19+$BO177*Assembly!Q$20+$BP177*Assembly!Q$21+$BQ177*Assembly!Q$22+$BR177*Assembly!Q$23+$BS177*Assembly!Q$24</f>
        <v>#VALUE!</v>
      </c>
      <c r="CK177" s="208" t="e">
        <f>$AY177*Assembly!R$4+$AZ177*Assembly!R$5+$BA177*Assembly!R$6+$BB177*Assembly!R$7+$BC177*Assembly!R$8+$BD177*Assembly!R$9+$BE177*Assembly!R$10+$BF177*Assembly!R$11+$BG177*Assembly!R$12+$BH177*Assembly!R$13+$BI177*Assembly!R$14+$BJ177*Assembly!R$15+$BK177*Assembly!R$16+$BL177*Assembly!R$17+$BM177*Assembly!R$18+$BN177*Assembly!R$19+$BO177*Assembly!R$20+$BP177*Assembly!R$21+$BQ177*Assembly!R$22+$BR177*Assembly!R$23+$BS177*Assembly!R$24</f>
        <v>#VALUE!</v>
      </c>
      <c r="CL177" s="203" t="e">
        <f>$AY177*Assembly!S$4+$AZ177*Assembly!S$5+$BA177*Assembly!S$6+$BB177*Assembly!S$7+$BC177*Assembly!S$8+$BD177*Assembly!S$9+$BE177*Assembly!S$10+$BF177*Assembly!S$11+$BG177*Assembly!S$12+$BH177*Assembly!S$13+$BI177*Assembly!S$14+$BJ177*Assembly!S$15+$BK177*Assembly!S$16+$BL177*Assembly!S$17+$BM177*Assembly!S$18+$BN177*Assembly!S$19+$BO177*Assembly!S$20+$BP177*Assembly!S$21+$BQ177*Assembly!S$22+$BR177*Assembly!S$23+$BS177*Assembly!S$24</f>
        <v>#VALUE!</v>
      </c>
      <c r="CM177" s="203" t="e">
        <f>$AY177*Assembly!T$4+$AZ177*Assembly!T$5+$BA177*Assembly!T$6+$BB177*Assembly!T$7+$BC177*Assembly!T$8+$BD177*Assembly!T$9+$BE177*Assembly!T$10+$BF177*Assembly!T$11+$BG177*Assembly!T$12+$BH177*Assembly!T$13+$BI177*Assembly!T$14+$BJ177*Assembly!T$15+$BK177*Assembly!T$16+$BL177*Assembly!T$17+$BM177*Assembly!T$18+$BN177*Assembly!T$19+$BO177*Assembly!T$20+$BP177*Assembly!T$21+$BQ177*Assembly!T$22+$BR177*Assembly!T$23+$BS177*Assembly!T$24</f>
        <v>#VALUE!</v>
      </c>
      <c r="CN177" s="203" t="e">
        <f>$AY177*Assembly!U$4+$AZ177*Assembly!U$5+$BA177*Assembly!U$6+$BB177*Assembly!U$7+$BC177*Assembly!U$8+$BD177*Assembly!U$9+$BE177*Assembly!U$10+$BF177*Assembly!U$11+$BG177*Assembly!U$12+$BH177*Assembly!U$13+$BI177*Assembly!U$14+$BJ177*Assembly!U$15+$BK177*Assembly!U$16+$BL177*Assembly!U$17+$BM177*Assembly!U$18+$BN177*Assembly!U$19+$BO177*Assembly!U$20+$BP177*Assembly!U$21+$BQ177*Assembly!U$22+$BR177*Assembly!U$23+$BS177*Assembly!U$24</f>
        <v>#VALUE!</v>
      </c>
      <c r="CO177" s="208" t="e">
        <f>$AY177*Assembly!V$4+$AZ177*Assembly!V$5+$BA177*Assembly!V$6+$BB177*Assembly!V$7+$BC177*Assembly!V$8+$BD177*Assembly!V$9+$BE177*Assembly!V$10+$BF177*Assembly!V$11+$BG177*Assembly!V$12+$BH177*Assembly!V$13+$BI177*Assembly!V$14+$BJ177*Assembly!V$15+$BK177*Assembly!V$16+$BL177*Assembly!V$17+$BM177*Assembly!V$18+$BN177*Assembly!V$19+$BO177*Assembly!V$20+$BP177*Assembly!V$21+$BQ177*Assembly!V$22+$BR177*Assembly!V$23+$BS177*Assembly!V$24</f>
        <v>#VALUE!</v>
      </c>
      <c r="CP177" s="208" t="e">
        <f>CF177*Refining!$F$3</f>
        <v>#VALUE!</v>
      </c>
      <c r="CQ177" s="208" t="e">
        <f>CG177*Refining!$F$4</f>
        <v>#VALUE!</v>
      </c>
      <c r="CR177" s="208" t="e">
        <f>CH177*Refining!$F$5</f>
        <v>#VALUE!</v>
      </c>
      <c r="CS177" s="208" t="e">
        <f>CI177*Refining!$F$6</f>
        <v>#VALUE!</v>
      </c>
      <c r="CT177" s="208" t="e">
        <f>CJ177*Refining!$F$7</f>
        <v>#VALUE!</v>
      </c>
      <c r="CU177" s="208" t="e">
        <f>CK177*Refining!$F$8</f>
        <v>#VALUE!</v>
      </c>
      <c r="CV177" s="208" t="e">
        <f>CL177*Refining!$F$9</f>
        <v>#VALUE!</v>
      </c>
      <c r="CW177" s="208" t="e">
        <f>CM177*Refining!$F$10</f>
        <v>#VALUE!</v>
      </c>
      <c r="CX177" s="208" t="e">
        <f>CN177*Refining!$F$11</f>
        <v>#VALUE!</v>
      </c>
      <c r="CY177" s="208" t="e">
        <f>CO177*Refining!$F$12</f>
        <v>#VALUE!</v>
      </c>
      <c r="CZ177" s="190" t="e">
        <f t="shared" ref="CZ177:DS177" si="716">IF(CF177 = 0, "", CF177)</f>
        <v>#VALUE!</v>
      </c>
      <c r="DA177" s="191" t="e">
        <f t="shared" si="716"/>
        <v>#VALUE!</v>
      </c>
      <c r="DB177" s="191" t="e">
        <f t="shared" si="716"/>
        <v>#VALUE!</v>
      </c>
      <c r="DC177" s="191" t="e">
        <f t="shared" si="716"/>
        <v>#VALUE!</v>
      </c>
      <c r="DD177" s="193" t="e">
        <f t="shared" si="716"/>
        <v>#VALUE!</v>
      </c>
      <c r="DE177" s="191" t="e">
        <f t="shared" si="716"/>
        <v>#VALUE!</v>
      </c>
      <c r="DF177" s="193" t="e">
        <f t="shared" si="716"/>
        <v>#VALUE!</v>
      </c>
      <c r="DG177" s="193" t="e">
        <f t="shared" si="716"/>
        <v>#VALUE!</v>
      </c>
      <c r="DH177" s="191" t="e">
        <f t="shared" si="716"/>
        <v>#VALUE!</v>
      </c>
      <c r="DI177" s="195" t="e">
        <f t="shared" si="716"/>
        <v>#VALUE!</v>
      </c>
      <c r="DJ177" s="190" t="e">
        <f t="shared" si="716"/>
        <v>#VALUE!</v>
      </c>
      <c r="DK177" s="191" t="e">
        <f t="shared" si="716"/>
        <v>#VALUE!</v>
      </c>
      <c r="DL177" s="191" t="e">
        <f t="shared" si="716"/>
        <v>#VALUE!</v>
      </c>
      <c r="DM177" s="191" t="e">
        <f t="shared" si="716"/>
        <v>#VALUE!</v>
      </c>
      <c r="DN177" s="193" t="e">
        <f t="shared" si="716"/>
        <v>#VALUE!</v>
      </c>
      <c r="DO177" s="191" t="e">
        <f t="shared" si="716"/>
        <v>#VALUE!</v>
      </c>
      <c r="DP177" s="191" t="e">
        <f t="shared" si="716"/>
        <v>#VALUE!</v>
      </c>
      <c r="DQ177" s="191" t="e">
        <f t="shared" si="716"/>
        <v>#VALUE!</v>
      </c>
      <c r="DR177" s="191" t="e">
        <f t="shared" si="716"/>
        <v>#VALUE!</v>
      </c>
      <c r="DS177" s="195" t="e">
        <f t="shared" si="716"/>
        <v>#VALUE!</v>
      </c>
      <c r="DT177" s="190" t="e">
        <f t="shared" si="11"/>
        <v>#VALUE!</v>
      </c>
      <c r="DU177" s="197" t="e">
        <f t="shared" si="12"/>
        <v>#VALUE!</v>
      </c>
      <c r="DV177" s="165" t="e">
        <f>CZ177*'Ores &amp; Ingots'!$C$3+DA177*'Ores &amp; Ingots'!$C$4+DB177*'Ores &amp; Ingots'!$C$5+DC177*'Ores &amp; Ingots'!$C$6+DD177*'Ores &amp; Ingots'!$C$7+DE177*'Ores &amp; Ingots'!$C$8+DF177*'Ores &amp; Ingots'!$C$9+DG177*'Ores &amp; Ingots'!$C$10+DH177*'Ores &amp; Ingots'!$C$11+DI177*'Ores &amp; Ingots'!$C$12</f>
        <v>#VALUE!</v>
      </c>
      <c r="DW177" s="165" t="e">
        <f>DJ177*'Ores &amp; Ingots'!$B$3+DK177*'Ores &amp; Ingots'!$B$4+DL177*'Ores &amp; Ingots'!$B$5+DM177*'Ores &amp; Ingots'!$B$6+DN177*'Ores &amp; Ingots'!$B$7+DO177*'Ores &amp; Ingots'!$B$8+DP177*'Ores &amp; Ingots'!$B$9+DQ177*'Ores &amp; Ingots'!$B$10+DR177*'Ores &amp; Ingots'!$B$11+DS177*'Ores &amp; Ingots'!$B$12</f>
        <v>#VALUE!</v>
      </c>
      <c r="DX177" s="197" t="e">
        <f>CZ177*Refining!$G$3+DA177*Refining!$G$4+DB177*Refining!$G$5+DC177*Refining!$G$6+DD177*Refining!$G$7+DE177*Refining!$G$8+DF177*Refining!$G$9+DG177*Refining!$G$10+DH177*Refining!$G$11+DI177*Refining!$G$12</f>
        <v>#VALUE!</v>
      </c>
      <c r="DY177" s="197" t="e">
        <f t="shared" si="13"/>
        <v>#VALUE!</v>
      </c>
      <c r="DZ177" s="199" t="e">
        <f t="shared" si="14"/>
        <v>#VALUE!</v>
      </c>
      <c r="EA177" s="190" t="e">
        <f t="shared" si="15"/>
        <v>#VALUE!</v>
      </c>
      <c r="EB177" s="200" t="e">
        <f t="shared" ref="EB177:EC177" si="717">EA177/60</f>
        <v>#VALUE!</v>
      </c>
      <c r="EC177" s="200" t="e">
        <f t="shared" si="717"/>
        <v>#VALUE!</v>
      </c>
      <c r="ED177" s="190" t="e">
        <f t="shared" si="17"/>
        <v>#VALUE!</v>
      </c>
      <c r="EE177" s="200" t="e">
        <f t="shared" ref="EE177:EF177" si="718">ED177/1000</f>
        <v>#VALUE!</v>
      </c>
      <c r="EF177" s="201" t="e">
        <f t="shared" si="718"/>
        <v>#VALUE!</v>
      </c>
      <c r="EG177" s="136" t="e">
        <f t="shared" si="19"/>
        <v>#VALUE!</v>
      </c>
      <c r="EH177" s="138" t="e">
        <f t="shared" si="20"/>
        <v>#VALUE!</v>
      </c>
      <c r="EI177" s="133">
        <v>55</v>
      </c>
    </row>
    <row r="178" spans="1:139" ht="12.75" x14ac:dyDescent="0.2">
      <c r="A178" s="864"/>
      <c r="B178" s="135" t="s">
        <v>380</v>
      </c>
      <c r="C178" s="137" t="s">
        <v>156</v>
      </c>
      <c r="D178" s="137">
        <v>1</v>
      </c>
      <c r="E178" s="137">
        <v>1</v>
      </c>
      <c r="F178" s="137">
        <v>2</v>
      </c>
      <c r="G178" s="141">
        <f t="shared" si="0"/>
        <v>31.25</v>
      </c>
      <c r="H178" s="142">
        <v>8</v>
      </c>
      <c r="I178" s="142">
        <v>8</v>
      </c>
      <c r="J178" s="144">
        <f>H178/Main!$D$9</f>
        <v>1.6</v>
      </c>
      <c r="K178" s="144">
        <f>I178/Main!$D$10</f>
        <v>4</v>
      </c>
      <c r="L178" s="144">
        <f t="shared" si="1"/>
        <v>2.5</v>
      </c>
      <c r="M178" s="144">
        <v>1</v>
      </c>
      <c r="N178" s="147"/>
      <c r="O178" s="294"/>
      <c r="P178" s="150"/>
      <c r="Q178" s="153"/>
      <c r="R178" s="150"/>
      <c r="S178" s="155"/>
      <c r="T178" s="155"/>
      <c r="U178" s="150"/>
      <c r="V178" s="150"/>
      <c r="W178" s="155"/>
      <c r="X178" s="155"/>
      <c r="Y178" s="150"/>
      <c r="Z178" s="150"/>
      <c r="AA178" s="150"/>
      <c r="AB178" s="150"/>
      <c r="AC178" s="370" t="s">
        <v>34</v>
      </c>
      <c r="AD178" s="165">
        <v>0</v>
      </c>
      <c r="AE178" s="165">
        <v>0</v>
      </c>
      <c r="AF178" s="165">
        <v>0</v>
      </c>
      <c r="AG178" s="165">
        <v>0</v>
      </c>
      <c r="AH178" s="165">
        <v>0</v>
      </c>
      <c r="AI178" s="165">
        <v>13</v>
      </c>
      <c r="AJ178" s="165">
        <v>0</v>
      </c>
      <c r="AK178" s="165">
        <v>0</v>
      </c>
      <c r="AL178" s="165">
        <v>0</v>
      </c>
      <c r="AM178" s="165">
        <v>0</v>
      </c>
      <c r="AN178" s="165">
        <v>0</v>
      </c>
      <c r="AO178" s="165">
        <v>0</v>
      </c>
      <c r="AP178" s="171">
        <v>26</v>
      </c>
      <c r="AQ178" s="165">
        <v>0</v>
      </c>
      <c r="AR178" s="165">
        <v>0</v>
      </c>
      <c r="AS178" s="165">
        <v>0</v>
      </c>
      <c r="AT178" s="165">
        <v>0</v>
      </c>
      <c r="AU178" s="165">
        <v>0</v>
      </c>
      <c r="AV178" s="165">
        <v>0</v>
      </c>
      <c r="AW178" s="165">
        <v>0</v>
      </c>
      <c r="AX178" s="165">
        <v>0</v>
      </c>
      <c r="AY178" s="162" t="str">
        <f t="shared" ref="AY178:BS178" si="719">IF(AD178 = 0, "", AD178)</f>
        <v/>
      </c>
      <c r="AZ178" s="163" t="str">
        <f t="shared" si="719"/>
        <v/>
      </c>
      <c r="BA178" s="163" t="str">
        <f t="shared" si="719"/>
        <v/>
      </c>
      <c r="BB178" s="163" t="str">
        <f t="shared" si="719"/>
        <v/>
      </c>
      <c r="BC178" s="163" t="str">
        <f t="shared" si="719"/>
        <v/>
      </c>
      <c r="BD178" s="165">
        <f t="shared" si="719"/>
        <v>13</v>
      </c>
      <c r="BE178" s="163" t="str">
        <f t="shared" si="719"/>
        <v/>
      </c>
      <c r="BF178" s="163" t="str">
        <f t="shared" si="719"/>
        <v/>
      </c>
      <c r="BG178" s="163" t="str">
        <f t="shared" si="719"/>
        <v/>
      </c>
      <c r="BH178" s="163" t="str">
        <f t="shared" si="719"/>
        <v/>
      </c>
      <c r="BI178" s="163" t="str">
        <f t="shared" si="719"/>
        <v/>
      </c>
      <c r="BJ178" s="163" t="str">
        <f t="shared" si="719"/>
        <v/>
      </c>
      <c r="BK178" s="171">
        <f t="shared" si="719"/>
        <v>26</v>
      </c>
      <c r="BL178" s="163" t="str">
        <f t="shared" si="719"/>
        <v/>
      </c>
      <c r="BM178" s="163" t="str">
        <f t="shared" si="719"/>
        <v/>
      </c>
      <c r="BN178" s="163" t="str">
        <f t="shared" si="719"/>
        <v/>
      </c>
      <c r="BO178" s="163" t="str">
        <f t="shared" si="719"/>
        <v/>
      </c>
      <c r="BP178" s="163" t="str">
        <f t="shared" si="719"/>
        <v/>
      </c>
      <c r="BQ178" s="163" t="str">
        <f t="shared" si="719"/>
        <v/>
      </c>
      <c r="BR178" s="163" t="str">
        <f t="shared" si="719"/>
        <v/>
      </c>
      <c r="BS178" s="173" t="str">
        <f t="shared" si="719"/>
        <v/>
      </c>
      <c r="BT178" s="175" t="e">
        <f>$AY178*Assembly!Z$4+$AZ178*Assembly!Z$5+$BA178*Assembly!Z$6+$BB178*Assembly!Z$7+$BC178*Assembly!Z$8+$BD178*Assembly!Z$9+$BE178*Assembly!Z$10+$BF178*Assembly!Z$11+$BG178*Assembly!Z$12+$BH178*Assembly!Z$13+$BI178*Assembly!Z$14+$BJ178*Assembly!Z$15+$BK178*Assembly!Z$16+$BL178*Assembly!Z$17+$BM178*Assembly!Z$18+$BN178*Assembly!Z$19+$BO178*Assembly!Z$20+$BP178*Assembly!Z$21+$BQ178*Assembly!Z$22+$BR178*Assembly!Z$23+$BS178*Assembly!Z$24</f>
        <v>#VALUE!</v>
      </c>
      <c r="BU178" s="165" t="e">
        <f t="shared" si="3"/>
        <v>#VALUE!</v>
      </c>
      <c r="BV178" s="176"/>
      <c r="BW178" s="165" t="e">
        <f>$AY178*Assembly!AD$4+$AZ178*Assembly!AD$5+$BA178*Assembly!AD$6+$BB178*Assembly!AD$7+$BC178*Assembly!AD$8+$BD178*Assembly!AD$9+$BE178*Assembly!AD$10+$BF178*Assembly!AD$11+$BG178*Assembly!AD$12+$BH178*Assembly!AD$13+$BI178*Assembly!AD$14+$BJ178*Assembly!AD$15+$BK178*Assembly!AD$16+$BL178*Assembly!AD$17+$BM178*Assembly!AD$18+$BN178*Assembly!AD$19+$BO178*Assembly!AD$20+$BP178*Assembly!AD$21+$BQ178*Assembly!AD$22+$BR178*Assembly!AD$23+$BS178*Assembly!AD$24</f>
        <v>#VALUE!</v>
      </c>
      <c r="BX178" s="180" t="e">
        <f t="shared" si="4"/>
        <v>#VALUE!</v>
      </c>
      <c r="BY178" s="181" t="e">
        <f t="shared" si="5"/>
        <v>#VALUE!</v>
      </c>
      <c r="BZ178" s="182" t="e">
        <f t="shared" si="6"/>
        <v>#VALUE!</v>
      </c>
      <c r="CA178" s="181" t="e">
        <f t="shared" si="7"/>
        <v>#VALUE!</v>
      </c>
      <c r="CB178" s="165" t="e">
        <f>$AY178*Assembly!Y$4+$AZ178*Assembly!Y$5+$BA178*Assembly!Y$6+$BB178*Assembly!Y$7+$BC178*Assembly!Y$8+$BD178*Assembly!Y$9+$BE178*Assembly!Y$10+$BF178*Assembly!Y$11+$BG178*Assembly!Y$12+$BH178*Assembly!Y$13+$BI178*Assembly!Y$14+$BJ178*Assembly!Y$15+$BK178*Assembly!Y$16+$BL178*Assembly!Y$17+$BM178*Assembly!Y$18+$BN178*Assembly!Y$19+$BO178*Assembly!Y$20+$BP178*Assembly!Y$21+$BQ178*Assembly!Y$22+$BR178*Assembly!Y$23+$BS178*Assembly!Y$24</f>
        <v>#VALUE!</v>
      </c>
      <c r="CC178" s="165" t="e">
        <f t="shared" si="8"/>
        <v>#VALUE!</v>
      </c>
      <c r="CD178" s="136" t="e">
        <f t="shared" si="9"/>
        <v>#VALUE!</v>
      </c>
      <c r="CE178" s="184" t="e">
        <f>$AY178*Assembly!AC$4+$AZ178*Assembly!AC$5+$BA178*Assembly!AC$6+$BB178*Assembly!AC$7+$BC178*Assembly!AC$8+$BD178*Assembly!AC$9+$BE178*Assembly!AC$10+$BF178*Assembly!AC$11+$BG178*Assembly!AC$12+$BH178*Assembly!AC$13+$BI178*Assembly!AC$14+$BJ178*Assembly!AC$15+$BK178*Assembly!AC$16+$BL178*Assembly!AC$17+$BM178*Assembly!AC$18+$BN178*Assembly!AC$19+$BO178*Assembly!AC$20+$BP178*Assembly!AC$21+$BQ178*Assembly!AC$22+$BR178*Assembly!AC$23+$BS178*Assembly!AC$24</f>
        <v>#VALUE!</v>
      </c>
      <c r="CF178" s="153" t="e">
        <f>$AY178*Assembly!M$4+$AZ178*Assembly!M$5+$BA178*Assembly!M$6+$BB178*Assembly!M$7+$BC178*Assembly!M$8+$BD178*Assembly!M$9+$BE178*Assembly!M$10+$BF178*Assembly!M$11+$BG178*Assembly!M$12+$BH178*Assembly!M$13+$BI178*Assembly!M$14+$BJ178*Assembly!M$15+$BK178*Assembly!M$16+$BL178*Assembly!M$17+$BM178*Assembly!M$18+$BN178*Assembly!M$19+$BO178*Assembly!M$20+$BP178*Assembly!M$21+$BQ178*Assembly!M$22+$BR178*Assembly!M$23+$BS178*Assembly!M$24</f>
        <v>#VALUE!</v>
      </c>
      <c r="CG178" s="153" t="e">
        <f>$AY178*Assembly!N$4+$AZ178*Assembly!N$5+$BA178*Assembly!N$6+$BB178*Assembly!N$7+$BC178*Assembly!N$8+$BD178*Assembly!N$9+$BE178*Assembly!N$10+$BF178*Assembly!N$11+$BG178*Assembly!N$12+$BH178*Assembly!N$13+$BI178*Assembly!N$14+$BJ178*Assembly!N$15+$BK178*Assembly!N$16+$BL178*Assembly!N$17+$BM178*Assembly!N$18+$BN178*Assembly!N$19+$BO178*Assembly!N$20+$BP178*Assembly!N$21+$BQ178*Assembly!N$22+$BR178*Assembly!N$23+$BS178*Assembly!N$24</f>
        <v>#VALUE!</v>
      </c>
      <c r="CH178" s="153" t="e">
        <f>$AY178*Assembly!O$4+$AZ178*Assembly!O$5+$BA178*Assembly!O$6+$BB178*Assembly!O$7+$BC178*Assembly!O$8+$BD178*Assembly!O$9+$BE178*Assembly!O$10+$BF178*Assembly!O$11+$BG178*Assembly!O$12+$BH178*Assembly!O$13+$BI178*Assembly!O$14+$BJ178*Assembly!O$15+$BK178*Assembly!O$16+$BL178*Assembly!O$17+$BM178*Assembly!O$18+$BN178*Assembly!O$19+$BO178*Assembly!O$20+$BP178*Assembly!O$21+$BQ178*Assembly!O$22+$BR178*Assembly!O$23+$BS178*Assembly!O$24</f>
        <v>#VALUE!</v>
      </c>
      <c r="CI178" s="142" t="e">
        <f>$AY178*Assembly!P$4+$AZ178*Assembly!P$5+$BA178*Assembly!P$6+$BB178*Assembly!P$7+$BC178*Assembly!P$8+$BD178*Assembly!P$9+$BE178*Assembly!P$10+$BF178*Assembly!P$11+$BG178*Assembly!P$12+$BH178*Assembly!P$13+$BI178*Assembly!P$14+$BJ178*Assembly!P$15+$BK178*Assembly!P$16+$BL178*Assembly!P$17+$BM178*Assembly!P$18+$BN178*Assembly!P$19+$BO178*Assembly!P$20+$BP178*Assembly!P$21+$BQ178*Assembly!P$22+$BR178*Assembly!P$23+$BS178*Assembly!P$24</f>
        <v>#VALUE!</v>
      </c>
      <c r="CJ178" s="142" t="e">
        <f>$AY178*Assembly!Q$4+$AZ178*Assembly!Q$5+$BA178*Assembly!Q$6+$BB178*Assembly!Q$7+$BC178*Assembly!Q$8+$BD178*Assembly!Q$9+$BE178*Assembly!Q$10+$BF178*Assembly!Q$11+$BG178*Assembly!Q$12+$BH178*Assembly!Q$13+$BI178*Assembly!Q$14+$BJ178*Assembly!Q$15+$BK178*Assembly!Q$16+$BL178*Assembly!Q$17+$BM178*Assembly!Q$18+$BN178*Assembly!Q$19+$BO178*Assembly!Q$20+$BP178*Assembly!Q$21+$BQ178*Assembly!Q$22+$BR178*Assembly!Q$23+$BS178*Assembly!Q$24</f>
        <v>#VALUE!</v>
      </c>
      <c r="CK178" s="153" t="e">
        <f>$AY178*Assembly!R$4+$AZ178*Assembly!R$5+$BA178*Assembly!R$6+$BB178*Assembly!R$7+$BC178*Assembly!R$8+$BD178*Assembly!R$9+$BE178*Assembly!R$10+$BF178*Assembly!R$11+$BG178*Assembly!R$12+$BH178*Assembly!R$13+$BI178*Assembly!R$14+$BJ178*Assembly!R$15+$BK178*Assembly!R$16+$BL178*Assembly!R$17+$BM178*Assembly!R$18+$BN178*Assembly!R$19+$BO178*Assembly!R$20+$BP178*Assembly!R$21+$BQ178*Assembly!R$22+$BR178*Assembly!R$23+$BS178*Assembly!R$24</f>
        <v>#VALUE!</v>
      </c>
      <c r="CL178" s="142" t="e">
        <f>$AY178*Assembly!S$4+$AZ178*Assembly!S$5+$BA178*Assembly!S$6+$BB178*Assembly!S$7+$BC178*Assembly!S$8+$BD178*Assembly!S$9+$BE178*Assembly!S$10+$BF178*Assembly!S$11+$BG178*Assembly!S$12+$BH178*Assembly!S$13+$BI178*Assembly!S$14+$BJ178*Assembly!S$15+$BK178*Assembly!S$16+$BL178*Assembly!S$17+$BM178*Assembly!S$18+$BN178*Assembly!S$19+$BO178*Assembly!S$20+$BP178*Assembly!S$21+$BQ178*Assembly!S$22+$BR178*Assembly!S$23+$BS178*Assembly!S$24</f>
        <v>#VALUE!</v>
      </c>
      <c r="CM178" s="142" t="e">
        <f>$AY178*Assembly!T$4+$AZ178*Assembly!T$5+$BA178*Assembly!T$6+$BB178*Assembly!T$7+$BC178*Assembly!T$8+$BD178*Assembly!T$9+$BE178*Assembly!T$10+$BF178*Assembly!T$11+$BG178*Assembly!T$12+$BH178*Assembly!T$13+$BI178*Assembly!T$14+$BJ178*Assembly!T$15+$BK178*Assembly!T$16+$BL178*Assembly!T$17+$BM178*Assembly!T$18+$BN178*Assembly!T$19+$BO178*Assembly!T$20+$BP178*Assembly!T$21+$BQ178*Assembly!T$22+$BR178*Assembly!T$23+$BS178*Assembly!T$24</f>
        <v>#VALUE!</v>
      </c>
      <c r="CN178" s="142" t="e">
        <f>$AY178*Assembly!U$4+$AZ178*Assembly!U$5+$BA178*Assembly!U$6+$BB178*Assembly!U$7+$BC178*Assembly!U$8+$BD178*Assembly!U$9+$BE178*Assembly!U$10+$BF178*Assembly!U$11+$BG178*Assembly!U$12+$BH178*Assembly!U$13+$BI178*Assembly!U$14+$BJ178*Assembly!U$15+$BK178*Assembly!U$16+$BL178*Assembly!U$17+$BM178*Assembly!U$18+$BN178*Assembly!U$19+$BO178*Assembly!U$20+$BP178*Assembly!U$21+$BQ178*Assembly!U$22+$BR178*Assembly!U$23+$BS178*Assembly!U$24</f>
        <v>#VALUE!</v>
      </c>
      <c r="CO178" s="153" t="e">
        <f>$AY178*Assembly!V$4+$AZ178*Assembly!V$5+$BA178*Assembly!V$6+$BB178*Assembly!V$7+$BC178*Assembly!V$8+$BD178*Assembly!V$9+$BE178*Assembly!V$10+$BF178*Assembly!V$11+$BG178*Assembly!V$12+$BH178*Assembly!V$13+$BI178*Assembly!V$14+$BJ178*Assembly!V$15+$BK178*Assembly!V$16+$BL178*Assembly!V$17+$BM178*Assembly!V$18+$BN178*Assembly!V$19+$BO178*Assembly!V$20+$BP178*Assembly!V$21+$BQ178*Assembly!V$22+$BR178*Assembly!V$23+$BS178*Assembly!V$24</f>
        <v>#VALUE!</v>
      </c>
      <c r="CP178" s="153" t="e">
        <f>CF178*Refining!$F$3</f>
        <v>#VALUE!</v>
      </c>
      <c r="CQ178" s="153" t="e">
        <f>CG178*Refining!$F$4</f>
        <v>#VALUE!</v>
      </c>
      <c r="CR178" s="153" t="e">
        <f>CH178*Refining!$F$5</f>
        <v>#VALUE!</v>
      </c>
      <c r="CS178" s="153" t="e">
        <f>CI178*Refining!$F$6</f>
        <v>#VALUE!</v>
      </c>
      <c r="CT178" s="153" t="e">
        <f>CJ178*Refining!$F$7</f>
        <v>#VALUE!</v>
      </c>
      <c r="CU178" s="153" t="e">
        <f>CK178*Refining!$F$8</f>
        <v>#VALUE!</v>
      </c>
      <c r="CV178" s="153" t="e">
        <f>CL178*Refining!$F$9</f>
        <v>#VALUE!</v>
      </c>
      <c r="CW178" s="153" t="e">
        <f>CM178*Refining!$F$10</f>
        <v>#VALUE!</v>
      </c>
      <c r="CX178" s="153" t="e">
        <f>CN178*Refining!$F$11</f>
        <v>#VALUE!</v>
      </c>
      <c r="CY178" s="153" t="e">
        <f>CO178*Refining!$F$12</f>
        <v>#VALUE!</v>
      </c>
      <c r="CZ178" s="190" t="e">
        <f t="shared" ref="CZ178:DS178" si="720">IF(CF178 = 0, "", CF178)</f>
        <v>#VALUE!</v>
      </c>
      <c r="DA178" s="191" t="e">
        <f t="shared" si="720"/>
        <v>#VALUE!</v>
      </c>
      <c r="DB178" s="191" t="e">
        <f t="shared" si="720"/>
        <v>#VALUE!</v>
      </c>
      <c r="DC178" s="191" t="e">
        <f t="shared" si="720"/>
        <v>#VALUE!</v>
      </c>
      <c r="DD178" s="193" t="e">
        <f t="shared" si="720"/>
        <v>#VALUE!</v>
      </c>
      <c r="DE178" s="191" t="e">
        <f t="shared" si="720"/>
        <v>#VALUE!</v>
      </c>
      <c r="DF178" s="193" t="e">
        <f t="shared" si="720"/>
        <v>#VALUE!</v>
      </c>
      <c r="DG178" s="193" t="e">
        <f t="shared" si="720"/>
        <v>#VALUE!</v>
      </c>
      <c r="DH178" s="191" t="e">
        <f t="shared" si="720"/>
        <v>#VALUE!</v>
      </c>
      <c r="DI178" s="195" t="e">
        <f t="shared" si="720"/>
        <v>#VALUE!</v>
      </c>
      <c r="DJ178" s="190" t="e">
        <f t="shared" si="720"/>
        <v>#VALUE!</v>
      </c>
      <c r="DK178" s="191" t="e">
        <f t="shared" si="720"/>
        <v>#VALUE!</v>
      </c>
      <c r="DL178" s="191" t="e">
        <f t="shared" si="720"/>
        <v>#VALUE!</v>
      </c>
      <c r="DM178" s="191" t="e">
        <f t="shared" si="720"/>
        <v>#VALUE!</v>
      </c>
      <c r="DN178" s="193" t="e">
        <f t="shared" si="720"/>
        <v>#VALUE!</v>
      </c>
      <c r="DO178" s="191" t="e">
        <f t="shared" si="720"/>
        <v>#VALUE!</v>
      </c>
      <c r="DP178" s="191" t="e">
        <f t="shared" si="720"/>
        <v>#VALUE!</v>
      </c>
      <c r="DQ178" s="191" t="e">
        <f t="shared" si="720"/>
        <v>#VALUE!</v>
      </c>
      <c r="DR178" s="191" t="e">
        <f t="shared" si="720"/>
        <v>#VALUE!</v>
      </c>
      <c r="DS178" s="195" t="e">
        <f t="shared" si="720"/>
        <v>#VALUE!</v>
      </c>
      <c r="DT178" s="190" t="e">
        <f t="shared" si="11"/>
        <v>#VALUE!</v>
      </c>
      <c r="DU178" s="197" t="e">
        <f t="shared" si="12"/>
        <v>#VALUE!</v>
      </c>
      <c r="DV178" s="165" t="e">
        <f>CZ178*'Ores &amp; Ingots'!$C$3+DA178*'Ores &amp; Ingots'!$C$4+DB178*'Ores &amp; Ingots'!$C$5+DC178*'Ores &amp; Ingots'!$C$6+DD178*'Ores &amp; Ingots'!$C$7+DE178*'Ores &amp; Ingots'!$C$8+DF178*'Ores &amp; Ingots'!$C$9+DG178*'Ores &amp; Ingots'!$C$10+DH178*'Ores &amp; Ingots'!$C$11+DI178*'Ores &amp; Ingots'!$C$12</f>
        <v>#VALUE!</v>
      </c>
      <c r="DW178" s="165" t="e">
        <f>DJ178*'Ores &amp; Ingots'!$B$3+DK178*'Ores &amp; Ingots'!$B$4+DL178*'Ores &amp; Ingots'!$B$5+DM178*'Ores &amp; Ingots'!$B$6+DN178*'Ores &amp; Ingots'!$B$7+DO178*'Ores &amp; Ingots'!$B$8+DP178*'Ores &amp; Ingots'!$B$9+DQ178*'Ores &amp; Ingots'!$B$10+DR178*'Ores &amp; Ingots'!$B$11+DS178*'Ores &amp; Ingots'!$B$12</f>
        <v>#VALUE!</v>
      </c>
      <c r="DX178" s="197" t="e">
        <f>CZ178*Refining!$G$3+DA178*Refining!$G$4+DB178*Refining!$G$5+DC178*Refining!$G$6+DD178*Refining!$G$7+DE178*Refining!$G$8+DF178*Refining!$G$9+DG178*Refining!$G$10+DH178*Refining!$G$11+DI178*Refining!$G$12</f>
        <v>#VALUE!</v>
      </c>
      <c r="DY178" s="197" t="e">
        <f t="shared" si="13"/>
        <v>#VALUE!</v>
      </c>
      <c r="DZ178" s="199" t="e">
        <f t="shared" si="14"/>
        <v>#VALUE!</v>
      </c>
      <c r="EA178" s="190" t="e">
        <f t="shared" si="15"/>
        <v>#VALUE!</v>
      </c>
      <c r="EB178" s="200" t="e">
        <f t="shared" ref="EB178:EC178" si="721">EA178/60</f>
        <v>#VALUE!</v>
      </c>
      <c r="EC178" s="200" t="e">
        <f t="shared" si="721"/>
        <v>#VALUE!</v>
      </c>
      <c r="ED178" s="190" t="e">
        <f t="shared" si="17"/>
        <v>#VALUE!</v>
      </c>
      <c r="EE178" s="200" t="e">
        <f t="shared" ref="EE178:EF178" si="722">ED178/1000</f>
        <v>#VALUE!</v>
      </c>
      <c r="EF178" s="201" t="e">
        <f t="shared" si="722"/>
        <v>#VALUE!</v>
      </c>
      <c r="EG178" s="136" t="e">
        <f t="shared" si="19"/>
        <v>#VALUE!</v>
      </c>
      <c r="EH178" s="138" t="e">
        <f t="shared" si="20"/>
        <v>#VALUE!</v>
      </c>
      <c r="EI178" s="133">
        <v>55</v>
      </c>
    </row>
    <row r="179" spans="1:139" ht="12.75" x14ac:dyDescent="0.2">
      <c r="A179" s="864"/>
      <c r="B179" s="135" t="s">
        <v>381</v>
      </c>
      <c r="C179" s="137" t="s">
        <v>156</v>
      </c>
      <c r="D179" s="137">
        <v>1</v>
      </c>
      <c r="E179" s="137">
        <v>1</v>
      </c>
      <c r="F179" s="137">
        <v>2</v>
      </c>
      <c r="G179" s="202">
        <f t="shared" si="0"/>
        <v>31.25</v>
      </c>
      <c r="H179" s="203">
        <v>8</v>
      </c>
      <c r="I179" s="203">
        <v>8</v>
      </c>
      <c r="J179" s="204">
        <f>H179/Main!$D$9</f>
        <v>1.6</v>
      </c>
      <c r="K179" s="204">
        <f>I179/Main!$D$10</f>
        <v>4</v>
      </c>
      <c r="L179" s="204">
        <f t="shared" si="1"/>
        <v>2.5</v>
      </c>
      <c r="M179" s="204">
        <v>1</v>
      </c>
      <c r="N179" s="205"/>
      <c r="O179" s="296"/>
      <c r="P179" s="207"/>
      <c r="Q179" s="208"/>
      <c r="R179" s="207"/>
      <c r="S179" s="209"/>
      <c r="T179" s="209"/>
      <c r="U179" s="207"/>
      <c r="V179" s="207"/>
      <c r="W179" s="401"/>
      <c r="X179" s="209"/>
      <c r="Y179" s="207"/>
      <c r="Z179" s="207"/>
      <c r="AA179" s="207"/>
      <c r="AB179" s="207"/>
      <c r="AC179" s="402" t="s">
        <v>34</v>
      </c>
      <c r="AD179" s="165">
        <v>0</v>
      </c>
      <c r="AE179" s="165">
        <v>0</v>
      </c>
      <c r="AF179" s="165">
        <v>0</v>
      </c>
      <c r="AG179" s="165">
        <v>0</v>
      </c>
      <c r="AH179" s="165">
        <v>0</v>
      </c>
      <c r="AI179" s="165">
        <v>13</v>
      </c>
      <c r="AJ179" s="165">
        <v>0</v>
      </c>
      <c r="AK179" s="165">
        <v>0</v>
      </c>
      <c r="AL179" s="165">
        <v>0</v>
      </c>
      <c r="AM179" s="165">
        <v>0</v>
      </c>
      <c r="AN179" s="165">
        <v>0</v>
      </c>
      <c r="AO179" s="165">
        <v>0</v>
      </c>
      <c r="AP179" s="171">
        <v>26</v>
      </c>
      <c r="AQ179" s="165">
        <v>0</v>
      </c>
      <c r="AR179" s="165">
        <v>0</v>
      </c>
      <c r="AS179" s="165">
        <v>0</v>
      </c>
      <c r="AT179" s="165">
        <v>0</v>
      </c>
      <c r="AU179" s="165">
        <v>0</v>
      </c>
      <c r="AV179" s="165">
        <v>0</v>
      </c>
      <c r="AW179" s="165">
        <v>0</v>
      </c>
      <c r="AX179" s="165">
        <v>0</v>
      </c>
      <c r="AY179" s="162" t="str">
        <f t="shared" ref="AY179:BS179" si="723">IF(AD179 = 0, "", AD179)</f>
        <v/>
      </c>
      <c r="AZ179" s="163" t="str">
        <f t="shared" si="723"/>
        <v/>
      </c>
      <c r="BA179" s="163" t="str">
        <f t="shared" si="723"/>
        <v/>
      </c>
      <c r="BB179" s="163" t="str">
        <f t="shared" si="723"/>
        <v/>
      </c>
      <c r="BC179" s="163" t="str">
        <f t="shared" si="723"/>
        <v/>
      </c>
      <c r="BD179" s="165">
        <f t="shared" si="723"/>
        <v>13</v>
      </c>
      <c r="BE179" s="163" t="str">
        <f t="shared" si="723"/>
        <v/>
      </c>
      <c r="BF179" s="163" t="str">
        <f t="shared" si="723"/>
        <v/>
      </c>
      <c r="BG179" s="163" t="str">
        <f t="shared" si="723"/>
        <v/>
      </c>
      <c r="BH179" s="163" t="str">
        <f t="shared" si="723"/>
        <v/>
      </c>
      <c r="BI179" s="163" t="str">
        <f t="shared" si="723"/>
        <v/>
      </c>
      <c r="BJ179" s="163" t="str">
        <f t="shared" si="723"/>
        <v/>
      </c>
      <c r="BK179" s="171">
        <f t="shared" si="723"/>
        <v>26</v>
      </c>
      <c r="BL179" s="163" t="str">
        <f t="shared" si="723"/>
        <v/>
      </c>
      <c r="BM179" s="163" t="str">
        <f t="shared" si="723"/>
        <v/>
      </c>
      <c r="BN179" s="163" t="str">
        <f t="shared" si="723"/>
        <v/>
      </c>
      <c r="BO179" s="163" t="str">
        <f t="shared" si="723"/>
        <v/>
      </c>
      <c r="BP179" s="163" t="str">
        <f t="shared" si="723"/>
        <v/>
      </c>
      <c r="BQ179" s="163" t="str">
        <f t="shared" si="723"/>
        <v/>
      </c>
      <c r="BR179" s="163" t="str">
        <f t="shared" si="723"/>
        <v/>
      </c>
      <c r="BS179" s="173" t="str">
        <f t="shared" si="723"/>
        <v/>
      </c>
      <c r="BT179" s="175" t="e">
        <f>$AY179*Assembly!Z$4+$AZ179*Assembly!Z$5+$BA179*Assembly!Z$6+$BB179*Assembly!Z$7+$BC179*Assembly!Z$8+$BD179*Assembly!Z$9+$BE179*Assembly!Z$10+$BF179*Assembly!Z$11+$BG179*Assembly!Z$12+$BH179*Assembly!Z$13+$BI179*Assembly!Z$14+$BJ179*Assembly!Z$15+$BK179*Assembly!Z$16+$BL179*Assembly!Z$17+$BM179*Assembly!Z$18+$BN179*Assembly!Z$19+$BO179*Assembly!Z$20+$BP179*Assembly!Z$21+$BQ179*Assembly!Z$22+$BR179*Assembly!Z$23+$BS179*Assembly!Z$24</f>
        <v>#VALUE!</v>
      </c>
      <c r="BU179" s="165" t="e">
        <f t="shared" si="3"/>
        <v>#VALUE!</v>
      </c>
      <c r="BV179" s="176"/>
      <c r="BW179" s="165" t="e">
        <f>$AY179*Assembly!AD$4+$AZ179*Assembly!AD$5+$BA179*Assembly!AD$6+$BB179*Assembly!AD$7+$BC179*Assembly!AD$8+$BD179*Assembly!AD$9+$BE179*Assembly!AD$10+$BF179*Assembly!AD$11+$BG179*Assembly!AD$12+$BH179*Assembly!AD$13+$BI179*Assembly!AD$14+$BJ179*Assembly!AD$15+$BK179*Assembly!AD$16+$BL179*Assembly!AD$17+$BM179*Assembly!AD$18+$BN179*Assembly!AD$19+$BO179*Assembly!AD$20+$BP179*Assembly!AD$21+$BQ179*Assembly!AD$22+$BR179*Assembly!AD$23+$BS179*Assembly!AD$24</f>
        <v>#VALUE!</v>
      </c>
      <c r="BX179" s="180" t="e">
        <f t="shared" si="4"/>
        <v>#VALUE!</v>
      </c>
      <c r="BY179" s="181" t="e">
        <f t="shared" si="5"/>
        <v>#VALUE!</v>
      </c>
      <c r="BZ179" s="182" t="e">
        <f t="shared" si="6"/>
        <v>#VALUE!</v>
      </c>
      <c r="CA179" s="181" t="e">
        <f t="shared" si="7"/>
        <v>#VALUE!</v>
      </c>
      <c r="CB179" s="165" t="e">
        <f>$AY179*Assembly!Y$4+$AZ179*Assembly!Y$5+$BA179*Assembly!Y$6+$BB179*Assembly!Y$7+$BC179*Assembly!Y$8+$BD179*Assembly!Y$9+$BE179*Assembly!Y$10+$BF179*Assembly!Y$11+$BG179*Assembly!Y$12+$BH179*Assembly!Y$13+$BI179*Assembly!Y$14+$BJ179*Assembly!Y$15+$BK179*Assembly!Y$16+$BL179*Assembly!Y$17+$BM179*Assembly!Y$18+$BN179*Assembly!Y$19+$BO179*Assembly!Y$20+$BP179*Assembly!Y$21+$BQ179*Assembly!Y$22+$BR179*Assembly!Y$23+$BS179*Assembly!Y$24</f>
        <v>#VALUE!</v>
      </c>
      <c r="CC179" s="165" t="e">
        <f t="shared" si="8"/>
        <v>#VALUE!</v>
      </c>
      <c r="CD179" s="136" t="e">
        <f t="shared" si="9"/>
        <v>#VALUE!</v>
      </c>
      <c r="CE179" s="184" t="e">
        <f>$AY179*Assembly!AC$4+$AZ179*Assembly!AC$5+$BA179*Assembly!AC$6+$BB179*Assembly!AC$7+$BC179*Assembly!AC$8+$BD179*Assembly!AC$9+$BE179*Assembly!AC$10+$BF179*Assembly!AC$11+$BG179*Assembly!AC$12+$BH179*Assembly!AC$13+$BI179*Assembly!AC$14+$BJ179*Assembly!AC$15+$BK179*Assembly!AC$16+$BL179*Assembly!AC$17+$BM179*Assembly!AC$18+$BN179*Assembly!AC$19+$BO179*Assembly!AC$20+$BP179*Assembly!AC$21+$BQ179*Assembly!AC$22+$BR179*Assembly!AC$23+$BS179*Assembly!AC$24</f>
        <v>#VALUE!</v>
      </c>
      <c r="CF179" s="208" t="e">
        <f>$AY179*Assembly!M$4+$AZ179*Assembly!M$5+$BA179*Assembly!M$6+$BB179*Assembly!M$7+$BC179*Assembly!M$8+$BD179*Assembly!M$9+$BE179*Assembly!M$10+$BF179*Assembly!M$11+$BG179*Assembly!M$12+$BH179*Assembly!M$13+$BI179*Assembly!M$14+$BJ179*Assembly!M$15+$BK179*Assembly!M$16+$BL179*Assembly!M$17+$BM179*Assembly!M$18+$BN179*Assembly!M$19+$BO179*Assembly!M$20+$BP179*Assembly!M$21+$BQ179*Assembly!M$22+$BR179*Assembly!M$23+$BS179*Assembly!M$24</f>
        <v>#VALUE!</v>
      </c>
      <c r="CG179" s="208" t="e">
        <f>$AY179*Assembly!N$4+$AZ179*Assembly!N$5+$BA179*Assembly!N$6+$BB179*Assembly!N$7+$BC179*Assembly!N$8+$BD179*Assembly!N$9+$BE179*Assembly!N$10+$BF179*Assembly!N$11+$BG179*Assembly!N$12+$BH179*Assembly!N$13+$BI179*Assembly!N$14+$BJ179*Assembly!N$15+$BK179*Assembly!N$16+$BL179*Assembly!N$17+$BM179*Assembly!N$18+$BN179*Assembly!N$19+$BO179*Assembly!N$20+$BP179*Assembly!N$21+$BQ179*Assembly!N$22+$BR179*Assembly!N$23+$BS179*Assembly!N$24</f>
        <v>#VALUE!</v>
      </c>
      <c r="CH179" s="208" t="e">
        <f>$AY179*Assembly!O$4+$AZ179*Assembly!O$5+$BA179*Assembly!O$6+$BB179*Assembly!O$7+$BC179*Assembly!O$8+$BD179*Assembly!O$9+$BE179*Assembly!O$10+$BF179*Assembly!O$11+$BG179*Assembly!O$12+$BH179*Assembly!O$13+$BI179*Assembly!O$14+$BJ179*Assembly!O$15+$BK179*Assembly!O$16+$BL179*Assembly!O$17+$BM179*Assembly!O$18+$BN179*Assembly!O$19+$BO179*Assembly!O$20+$BP179*Assembly!O$21+$BQ179*Assembly!O$22+$BR179*Assembly!O$23+$BS179*Assembly!O$24</f>
        <v>#VALUE!</v>
      </c>
      <c r="CI179" s="203" t="e">
        <f>$AY179*Assembly!P$4+$AZ179*Assembly!P$5+$BA179*Assembly!P$6+$BB179*Assembly!P$7+$BC179*Assembly!P$8+$BD179*Assembly!P$9+$BE179*Assembly!P$10+$BF179*Assembly!P$11+$BG179*Assembly!P$12+$BH179*Assembly!P$13+$BI179*Assembly!P$14+$BJ179*Assembly!P$15+$BK179*Assembly!P$16+$BL179*Assembly!P$17+$BM179*Assembly!P$18+$BN179*Assembly!P$19+$BO179*Assembly!P$20+$BP179*Assembly!P$21+$BQ179*Assembly!P$22+$BR179*Assembly!P$23+$BS179*Assembly!P$24</f>
        <v>#VALUE!</v>
      </c>
      <c r="CJ179" s="203" t="e">
        <f>$AY179*Assembly!Q$4+$AZ179*Assembly!Q$5+$BA179*Assembly!Q$6+$BB179*Assembly!Q$7+$BC179*Assembly!Q$8+$BD179*Assembly!Q$9+$BE179*Assembly!Q$10+$BF179*Assembly!Q$11+$BG179*Assembly!Q$12+$BH179*Assembly!Q$13+$BI179*Assembly!Q$14+$BJ179*Assembly!Q$15+$BK179*Assembly!Q$16+$BL179*Assembly!Q$17+$BM179*Assembly!Q$18+$BN179*Assembly!Q$19+$BO179*Assembly!Q$20+$BP179*Assembly!Q$21+$BQ179*Assembly!Q$22+$BR179*Assembly!Q$23+$BS179*Assembly!Q$24</f>
        <v>#VALUE!</v>
      </c>
      <c r="CK179" s="208" t="e">
        <f>$AY179*Assembly!R$4+$AZ179*Assembly!R$5+$BA179*Assembly!R$6+$BB179*Assembly!R$7+$BC179*Assembly!R$8+$BD179*Assembly!R$9+$BE179*Assembly!R$10+$BF179*Assembly!R$11+$BG179*Assembly!R$12+$BH179*Assembly!R$13+$BI179*Assembly!R$14+$BJ179*Assembly!R$15+$BK179*Assembly!R$16+$BL179*Assembly!R$17+$BM179*Assembly!R$18+$BN179*Assembly!R$19+$BO179*Assembly!R$20+$BP179*Assembly!R$21+$BQ179*Assembly!R$22+$BR179*Assembly!R$23+$BS179*Assembly!R$24</f>
        <v>#VALUE!</v>
      </c>
      <c r="CL179" s="203" t="e">
        <f>$AY179*Assembly!S$4+$AZ179*Assembly!S$5+$BA179*Assembly!S$6+$BB179*Assembly!S$7+$BC179*Assembly!S$8+$BD179*Assembly!S$9+$BE179*Assembly!S$10+$BF179*Assembly!S$11+$BG179*Assembly!S$12+$BH179*Assembly!S$13+$BI179*Assembly!S$14+$BJ179*Assembly!S$15+$BK179*Assembly!S$16+$BL179*Assembly!S$17+$BM179*Assembly!S$18+$BN179*Assembly!S$19+$BO179*Assembly!S$20+$BP179*Assembly!S$21+$BQ179*Assembly!S$22+$BR179*Assembly!S$23+$BS179*Assembly!S$24</f>
        <v>#VALUE!</v>
      </c>
      <c r="CM179" s="203" t="e">
        <f>$AY179*Assembly!T$4+$AZ179*Assembly!T$5+$BA179*Assembly!T$6+$BB179*Assembly!T$7+$BC179*Assembly!T$8+$BD179*Assembly!T$9+$BE179*Assembly!T$10+$BF179*Assembly!T$11+$BG179*Assembly!T$12+$BH179*Assembly!T$13+$BI179*Assembly!T$14+$BJ179*Assembly!T$15+$BK179*Assembly!T$16+$BL179*Assembly!T$17+$BM179*Assembly!T$18+$BN179*Assembly!T$19+$BO179*Assembly!T$20+$BP179*Assembly!T$21+$BQ179*Assembly!T$22+$BR179*Assembly!T$23+$BS179*Assembly!T$24</f>
        <v>#VALUE!</v>
      </c>
      <c r="CN179" s="203" t="e">
        <f>$AY179*Assembly!U$4+$AZ179*Assembly!U$5+$BA179*Assembly!U$6+$BB179*Assembly!U$7+$BC179*Assembly!U$8+$BD179*Assembly!U$9+$BE179*Assembly!U$10+$BF179*Assembly!U$11+$BG179*Assembly!U$12+$BH179*Assembly!U$13+$BI179*Assembly!U$14+$BJ179*Assembly!U$15+$BK179*Assembly!U$16+$BL179*Assembly!U$17+$BM179*Assembly!U$18+$BN179*Assembly!U$19+$BO179*Assembly!U$20+$BP179*Assembly!U$21+$BQ179*Assembly!U$22+$BR179*Assembly!U$23+$BS179*Assembly!U$24</f>
        <v>#VALUE!</v>
      </c>
      <c r="CO179" s="208" t="e">
        <f>$AY179*Assembly!V$4+$AZ179*Assembly!V$5+$BA179*Assembly!V$6+$BB179*Assembly!V$7+$BC179*Assembly!V$8+$BD179*Assembly!V$9+$BE179*Assembly!V$10+$BF179*Assembly!V$11+$BG179*Assembly!V$12+$BH179*Assembly!V$13+$BI179*Assembly!V$14+$BJ179*Assembly!V$15+$BK179*Assembly!V$16+$BL179*Assembly!V$17+$BM179*Assembly!V$18+$BN179*Assembly!V$19+$BO179*Assembly!V$20+$BP179*Assembly!V$21+$BQ179*Assembly!V$22+$BR179*Assembly!V$23+$BS179*Assembly!V$24</f>
        <v>#VALUE!</v>
      </c>
      <c r="CP179" s="208" t="e">
        <f>CF179*Refining!$F$3</f>
        <v>#VALUE!</v>
      </c>
      <c r="CQ179" s="208" t="e">
        <f>CG179*Refining!$F$4</f>
        <v>#VALUE!</v>
      </c>
      <c r="CR179" s="208" t="e">
        <f>CH179*Refining!$F$5</f>
        <v>#VALUE!</v>
      </c>
      <c r="CS179" s="208" t="e">
        <f>CI179*Refining!$F$6</f>
        <v>#VALUE!</v>
      </c>
      <c r="CT179" s="208" t="e">
        <f>CJ179*Refining!$F$7</f>
        <v>#VALUE!</v>
      </c>
      <c r="CU179" s="208" t="e">
        <f>CK179*Refining!$F$8</f>
        <v>#VALUE!</v>
      </c>
      <c r="CV179" s="208" t="e">
        <f>CL179*Refining!$F$9</f>
        <v>#VALUE!</v>
      </c>
      <c r="CW179" s="208" t="e">
        <f>CM179*Refining!$F$10</f>
        <v>#VALUE!</v>
      </c>
      <c r="CX179" s="208" t="e">
        <f>CN179*Refining!$F$11</f>
        <v>#VALUE!</v>
      </c>
      <c r="CY179" s="208" t="e">
        <f>CO179*Refining!$F$12</f>
        <v>#VALUE!</v>
      </c>
      <c r="CZ179" s="190" t="e">
        <f t="shared" ref="CZ179:DS179" si="724">IF(CF179 = 0, "", CF179)</f>
        <v>#VALUE!</v>
      </c>
      <c r="DA179" s="191" t="e">
        <f t="shared" si="724"/>
        <v>#VALUE!</v>
      </c>
      <c r="DB179" s="191" t="e">
        <f t="shared" si="724"/>
        <v>#VALUE!</v>
      </c>
      <c r="DC179" s="191" t="e">
        <f t="shared" si="724"/>
        <v>#VALUE!</v>
      </c>
      <c r="DD179" s="193" t="e">
        <f t="shared" si="724"/>
        <v>#VALUE!</v>
      </c>
      <c r="DE179" s="191" t="e">
        <f t="shared" si="724"/>
        <v>#VALUE!</v>
      </c>
      <c r="DF179" s="193" t="e">
        <f t="shared" si="724"/>
        <v>#VALUE!</v>
      </c>
      <c r="DG179" s="193" t="e">
        <f t="shared" si="724"/>
        <v>#VALUE!</v>
      </c>
      <c r="DH179" s="191" t="e">
        <f t="shared" si="724"/>
        <v>#VALUE!</v>
      </c>
      <c r="DI179" s="195" t="e">
        <f t="shared" si="724"/>
        <v>#VALUE!</v>
      </c>
      <c r="DJ179" s="190" t="e">
        <f t="shared" si="724"/>
        <v>#VALUE!</v>
      </c>
      <c r="DK179" s="191" t="e">
        <f t="shared" si="724"/>
        <v>#VALUE!</v>
      </c>
      <c r="DL179" s="191" t="e">
        <f t="shared" si="724"/>
        <v>#VALUE!</v>
      </c>
      <c r="DM179" s="191" t="e">
        <f t="shared" si="724"/>
        <v>#VALUE!</v>
      </c>
      <c r="DN179" s="193" t="e">
        <f t="shared" si="724"/>
        <v>#VALUE!</v>
      </c>
      <c r="DO179" s="191" t="e">
        <f t="shared" si="724"/>
        <v>#VALUE!</v>
      </c>
      <c r="DP179" s="191" t="e">
        <f t="shared" si="724"/>
        <v>#VALUE!</v>
      </c>
      <c r="DQ179" s="191" t="e">
        <f t="shared" si="724"/>
        <v>#VALUE!</v>
      </c>
      <c r="DR179" s="191" t="e">
        <f t="shared" si="724"/>
        <v>#VALUE!</v>
      </c>
      <c r="DS179" s="195" t="e">
        <f t="shared" si="724"/>
        <v>#VALUE!</v>
      </c>
      <c r="DT179" s="190" t="e">
        <f t="shared" si="11"/>
        <v>#VALUE!</v>
      </c>
      <c r="DU179" s="197" t="e">
        <f t="shared" si="12"/>
        <v>#VALUE!</v>
      </c>
      <c r="DV179" s="165" t="e">
        <f>CZ179*'Ores &amp; Ingots'!$C$3+DA179*'Ores &amp; Ingots'!$C$4+DB179*'Ores &amp; Ingots'!$C$5+DC179*'Ores &amp; Ingots'!$C$6+DD179*'Ores &amp; Ingots'!$C$7+DE179*'Ores &amp; Ingots'!$C$8+DF179*'Ores &amp; Ingots'!$C$9+DG179*'Ores &amp; Ingots'!$C$10+DH179*'Ores &amp; Ingots'!$C$11+DI179*'Ores &amp; Ingots'!$C$12</f>
        <v>#VALUE!</v>
      </c>
      <c r="DW179" s="165" t="e">
        <f>DJ179*'Ores &amp; Ingots'!$B$3+DK179*'Ores &amp; Ingots'!$B$4+DL179*'Ores &amp; Ingots'!$B$5+DM179*'Ores &amp; Ingots'!$B$6+DN179*'Ores &amp; Ingots'!$B$7+DO179*'Ores &amp; Ingots'!$B$8+DP179*'Ores &amp; Ingots'!$B$9+DQ179*'Ores &amp; Ingots'!$B$10+DR179*'Ores &amp; Ingots'!$B$11+DS179*'Ores &amp; Ingots'!$B$12</f>
        <v>#VALUE!</v>
      </c>
      <c r="DX179" s="197" t="e">
        <f>CZ179*Refining!$G$3+DA179*Refining!$G$4+DB179*Refining!$G$5+DC179*Refining!$G$6+DD179*Refining!$G$7+DE179*Refining!$G$8+DF179*Refining!$G$9+DG179*Refining!$G$10+DH179*Refining!$G$11+DI179*Refining!$G$12</f>
        <v>#VALUE!</v>
      </c>
      <c r="DY179" s="197" t="e">
        <f t="shared" si="13"/>
        <v>#VALUE!</v>
      </c>
      <c r="DZ179" s="199" t="e">
        <f t="shared" si="14"/>
        <v>#VALUE!</v>
      </c>
      <c r="EA179" s="190" t="e">
        <f t="shared" si="15"/>
        <v>#VALUE!</v>
      </c>
      <c r="EB179" s="200" t="e">
        <f t="shared" ref="EB179:EC179" si="725">EA179/60</f>
        <v>#VALUE!</v>
      </c>
      <c r="EC179" s="200" t="e">
        <f t="shared" si="725"/>
        <v>#VALUE!</v>
      </c>
      <c r="ED179" s="190" t="e">
        <f t="shared" si="17"/>
        <v>#VALUE!</v>
      </c>
      <c r="EE179" s="200" t="e">
        <f t="shared" ref="EE179:EF179" si="726">ED179/1000</f>
        <v>#VALUE!</v>
      </c>
      <c r="EF179" s="201" t="e">
        <f t="shared" si="726"/>
        <v>#VALUE!</v>
      </c>
      <c r="EG179" s="136" t="e">
        <f t="shared" si="19"/>
        <v>#VALUE!</v>
      </c>
      <c r="EH179" s="138" t="e">
        <f t="shared" si="20"/>
        <v>#VALUE!</v>
      </c>
      <c r="EI179" s="133">
        <v>55</v>
      </c>
    </row>
    <row r="180" spans="1:139" ht="12.75" x14ac:dyDescent="0.2">
      <c r="A180" s="864"/>
      <c r="B180" s="135" t="s">
        <v>382</v>
      </c>
      <c r="C180" s="137" t="s">
        <v>156</v>
      </c>
      <c r="D180" s="137">
        <v>1</v>
      </c>
      <c r="E180" s="137">
        <v>1</v>
      </c>
      <c r="F180" s="137">
        <v>1</v>
      </c>
      <c r="G180" s="141">
        <f t="shared" si="0"/>
        <v>15.625</v>
      </c>
      <c r="H180" s="142">
        <v>6</v>
      </c>
      <c r="I180" s="142">
        <v>6</v>
      </c>
      <c r="J180" s="144">
        <f>H180/Main!$D$9</f>
        <v>1.2</v>
      </c>
      <c r="K180" s="144">
        <f>I180/Main!$D$10</f>
        <v>3</v>
      </c>
      <c r="L180" s="144">
        <f t="shared" si="1"/>
        <v>2.5</v>
      </c>
      <c r="M180" s="144">
        <v>1</v>
      </c>
      <c r="N180" s="147"/>
      <c r="O180" s="294"/>
      <c r="P180" s="150"/>
      <c r="Q180" s="153"/>
      <c r="R180" s="150"/>
      <c r="S180" s="155"/>
      <c r="T180" s="155"/>
      <c r="U180" s="150"/>
      <c r="V180" s="150"/>
      <c r="W180" s="155"/>
      <c r="X180" s="155"/>
      <c r="Y180" s="150"/>
      <c r="Z180" s="150"/>
      <c r="AA180" s="150"/>
      <c r="AB180" s="150"/>
      <c r="AC180" s="370" t="s">
        <v>34</v>
      </c>
      <c r="AD180" s="165">
        <v>0</v>
      </c>
      <c r="AE180" s="165">
        <v>0</v>
      </c>
      <c r="AF180" s="165">
        <v>0</v>
      </c>
      <c r="AG180" s="165">
        <v>0</v>
      </c>
      <c r="AH180" s="165">
        <v>0</v>
      </c>
      <c r="AI180" s="165">
        <v>10</v>
      </c>
      <c r="AJ180" s="165">
        <v>0</v>
      </c>
      <c r="AK180" s="165">
        <v>0</v>
      </c>
      <c r="AL180" s="165">
        <v>0</v>
      </c>
      <c r="AM180" s="165">
        <v>0</v>
      </c>
      <c r="AN180" s="165">
        <v>0</v>
      </c>
      <c r="AO180" s="165">
        <v>0</v>
      </c>
      <c r="AP180" s="171">
        <v>25</v>
      </c>
      <c r="AQ180" s="165">
        <v>0</v>
      </c>
      <c r="AR180" s="165">
        <v>0</v>
      </c>
      <c r="AS180" s="165">
        <v>0</v>
      </c>
      <c r="AT180" s="165">
        <v>0</v>
      </c>
      <c r="AU180" s="165">
        <v>0</v>
      </c>
      <c r="AV180" s="165">
        <v>0</v>
      </c>
      <c r="AW180" s="165">
        <v>0</v>
      </c>
      <c r="AX180" s="165">
        <v>0</v>
      </c>
      <c r="AY180" s="162" t="str">
        <f t="shared" ref="AY180:BS180" si="727">IF(AD180 = 0, "", AD180)</f>
        <v/>
      </c>
      <c r="AZ180" s="163" t="str">
        <f t="shared" si="727"/>
        <v/>
      </c>
      <c r="BA180" s="163" t="str">
        <f t="shared" si="727"/>
        <v/>
      </c>
      <c r="BB180" s="163" t="str">
        <f t="shared" si="727"/>
        <v/>
      </c>
      <c r="BC180" s="163" t="str">
        <f t="shared" si="727"/>
        <v/>
      </c>
      <c r="BD180" s="165">
        <f t="shared" si="727"/>
        <v>10</v>
      </c>
      <c r="BE180" s="163" t="str">
        <f t="shared" si="727"/>
        <v/>
      </c>
      <c r="BF180" s="163" t="str">
        <f t="shared" si="727"/>
        <v/>
      </c>
      <c r="BG180" s="163" t="str">
        <f t="shared" si="727"/>
        <v/>
      </c>
      <c r="BH180" s="163" t="str">
        <f t="shared" si="727"/>
        <v/>
      </c>
      <c r="BI180" s="163" t="str">
        <f t="shared" si="727"/>
        <v/>
      </c>
      <c r="BJ180" s="163" t="str">
        <f t="shared" si="727"/>
        <v/>
      </c>
      <c r="BK180" s="171">
        <f t="shared" si="727"/>
        <v>25</v>
      </c>
      <c r="BL180" s="163" t="str">
        <f t="shared" si="727"/>
        <v/>
      </c>
      <c r="BM180" s="163" t="str">
        <f t="shared" si="727"/>
        <v/>
      </c>
      <c r="BN180" s="163" t="str">
        <f t="shared" si="727"/>
        <v/>
      </c>
      <c r="BO180" s="163" t="str">
        <f t="shared" si="727"/>
        <v/>
      </c>
      <c r="BP180" s="163" t="str">
        <f t="shared" si="727"/>
        <v/>
      </c>
      <c r="BQ180" s="163" t="str">
        <f t="shared" si="727"/>
        <v/>
      </c>
      <c r="BR180" s="163" t="str">
        <f t="shared" si="727"/>
        <v/>
      </c>
      <c r="BS180" s="173" t="str">
        <f t="shared" si="727"/>
        <v/>
      </c>
      <c r="BT180" s="175" t="e">
        <f>$AY180*Assembly!Z$4+$AZ180*Assembly!Z$5+$BA180*Assembly!Z$6+$BB180*Assembly!Z$7+$BC180*Assembly!Z$8+$BD180*Assembly!Z$9+$BE180*Assembly!Z$10+$BF180*Assembly!Z$11+$BG180*Assembly!Z$12+$BH180*Assembly!Z$13+$BI180*Assembly!Z$14+$BJ180*Assembly!Z$15+$BK180*Assembly!Z$16+$BL180*Assembly!Z$17+$BM180*Assembly!Z$18+$BN180*Assembly!Z$19+$BO180*Assembly!Z$20+$BP180*Assembly!Z$21+$BQ180*Assembly!Z$22+$BR180*Assembly!Z$23+$BS180*Assembly!Z$24</f>
        <v>#VALUE!</v>
      </c>
      <c r="BU180" s="165" t="e">
        <f t="shared" si="3"/>
        <v>#VALUE!</v>
      </c>
      <c r="BV180" s="176"/>
      <c r="BW180" s="165" t="e">
        <f>$AY180*Assembly!AD$4+$AZ180*Assembly!AD$5+$BA180*Assembly!AD$6+$BB180*Assembly!AD$7+$BC180*Assembly!AD$8+$BD180*Assembly!AD$9+$BE180*Assembly!AD$10+$BF180*Assembly!AD$11+$BG180*Assembly!AD$12+$BH180*Assembly!AD$13+$BI180*Assembly!AD$14+$BJ180*Assembly!AD$15+$BK180*Assembly!AD$16+$BL180*Assembly!AD$17+$BM180*Assembly!AD$18+$BN180*Assembly!AD$19+$BO180*Assembly!AD$20+$BP180*Assembly!AD$21+$BQ180*Assembly!AD$22+$BR180*Assembly!AD$23+$BS180*Assembly!AD$24</f>
        <v>#VALUE!</v>
      </c>
      <c r="BX180" s="180" t="e">
        <f t="shared" si="4"/>
        <v>#VALUE!</v>
      </c>
      <c r="BY180" s="181" t="e">
        <f t="shared" si="5"/>
        <v>#VALUE!</v>
      </c>
      <c r="BZ180" s="182" t="e">
        <f t="shared" si="6"/>
        <v>#VALUE!</v>
      </c>
      <c r="CA180" s="181" t="e">
        <f t="shared" si="7"/>
        <v>#VALUE!</v>
      </c>
      <c r="CB180" s="165" t="e">
        <f>$AY180*Assembly!Y$4+$AZ180*Assembly!Y$5+$BA180*Assembly!Y$6+$BB180*Assembly!Y$7+$BC180*Assembly!Y$8+$BD180*Assembly!Y$9+$BE180*Assembly!Y$10+$BF180*Assembly!Y$11+$BG180*Assembly!Y$12+$BH180*Assembly!Y$13+$BI180*Assembly!Y$14+$BJ180*Assembly!Y$15+$BK180*Assembly!Y$16+$BL180*Assembly!Y$17+$BM180*Assembly!Y$18+$BN180*Assembly!Y$19+$BO180*Assembly!Y$20+$BP180*Assembly!Y$21+$BQ180*Assembly!Y$22+$BR180*Assembly!Y$23+$BS180*Assembly!Y$24</f>
        <v>#VALUE!</v>
      </c>
      <c r="CC180" s="165" t="e">
        <f t="shared" si="8"/>
        <v>#VALUE!</v>
      </c>
      <c r="CD180" s="136" t="e">
        <f t="shared" si="9"/>
        <v>#VALUE!</v>
      </c>
      <c r="CE180" s="184" t="e">
        <f>$AY180*Assembly!AC$4+$AZ180*Assembly!AC$5+$BA180*Assembly!AC$6+$BB180*Assembly!AC$7+$BC180*Assembly!AC$8+$BD180*Assembly!AC$9+$BE180*Assembly!AC$10+$BF180*Assembly!AC$11+$BG180*Assembly!AC$12+$BH180*Assembly!AC$13+$BI180*Assembly!AC$14+$BJ180*Assembly!AC$15+$BK180*Assembly!AC$16+$BL180*Assembly!AC$17+$BM180*Assembly!AC$18+$BN180*Assembly!AC$19+$BO180*Assembly!AC$20+$BP180*Assembly!AC$21+$BQ180*Assembly!AC$22+$BR180*Assembly!AC$23+$BS180*Assembly!AC$24</f>
        <v>#VALUE!</v>
      </c>
      <c r="CF180" s="153" t="e">
        <f>$AY180*Assembly!M$4+$AZ180*Assembly!M$5+$BA180*Assembly!M$6+$BB180*Assembly!M$7+$BC180*Assembly!M$8+$BD180*Assembly!M$9+$BE180*Assembly!M$10+$BF180*Assembly!M$11+$BG180*Assembly!M$12+$BH180*Assembly!M$13+$BI180*Assembly!M$14+$BJ180*Assembly!M$15+$BK180*Assembly!M$16+$BL180*Assembly!M$17+$BM180*Assembly!M$18+$BN180*Assembly!M$19+$BO180*Assembly!M$20+$BP180*Assembly!M$21+$BQ180*Assembly!M$22+$BR180*Assembly!M$23+$BS180*Assembly!M$24</f>
        <v>#VALUE!</v>
      </c>
      <c r="CG180" s="153" t="e">
        <f>$AY180*Assembly!N$4+$AZ180*Assembly!N$5+$BA180*Assembly!N$6+$BB180*Assembly!N$7+$BC180*Assembly!N$8+$BD180*Assembly!N$9+$BE180*Assembly!N$10+$BF180*Assembly!N$11+$BG180*Assembly!N$12+$BH180*Assembly!N$13+$BI180*Assembly!N$14+$BJ180*Assembly!N$15+$BK180*Assembly!N$16+$BL180*Assembly!N$17+$BM180*Assembly!N$18+$BN180*Assembly!N$19+$BO180*Assembly!N$20+$BP180*Assembly!N$21+$BQ180*Assembly!N$22+$BR180*Assembly!N$23+$BS180*Assembly!N$24</f>
        <v>#VALUE!</v>
      </c>
      <c r="CH180" s="153" t="e">
        <f>$AY180*Assembly!O$4+$AZ180*Assembly!O$5+$BA180*Assembly!O$6+$BB180*Assembly!O$7+$BC180*Assembly!O$8+$BD180*Assembly!O$9+$BE180*Assembly!O$10+$BF180*Assembly!O$11+$BG180*Assembly!O$12+$BH180*Assembly!O$13+$BI180*Assembly!O$14+$BJ180*Assembly!O$15+$BK180*Assembly!O$16+$BL180*Assembly!O$17+$BM180*Assembly!O$18+$BN180*Assembly!O$19+$BO180*Assembly!O$20+$BP180*Assembly!O$21+$BQ180*Assembly!O$22+$BR180*Assembly!O$23+$BS180*Assembly!O$24</f>
        <v>#VALUE!</v>
      </c>
      <c r="CI180" s="142" t="e">
        <f>$AY180*Assembly!P$4+$AZ180*Assembly!P$5+$BA180*Assembly!P$6+$BB180*Assembly!P$7+$BC180*Assembly!P$8+$BD180*Assembly!P$9+$BE180*Assembly!P$10+$BF180*Assembly!P$11+$BG180*Assembly!P$12+$BH180*Assembly!P$13+$BI180*Assembly!P$14+$BJ180*Assembly!P$15+$BK180*Assembly!P$16+$BL180*Assembly!P$17+$BM180*Assembly!P$18+$BN180*Assembly!P$19+$BO180*Assembly!P$20+$BP180*Assembly!P$21+$BQ180*Assembly!P$22+$BR180*Assembly!P$23+$BS180*Assembly!P$24</f>
        <v>#VALUE!</v>
      </c>
      <c r="CJ180" s="142" t="e">
        <f>$AY180*Assembly!Q$4+$AZ180*Assembly!Q$5+$BA180*Assembly!Q$6+$BB180*Assembly!Q$7+$BC180*Assembly!Q$8+$BD180*Assembly!Q$9+$BE180*Assembly!Q$10+$BF180*Assembly!Q$11+$BG180*Assembly!Q$12+$BH180*Assembly!Q$13+$BI180*Assembly!Q$14+$BJ180*Assembly!Q$15+$BK180*Assembly!Q$16+$BL180*Assembly!Q$17+$BM180*Assembly!Q$18+$BN180*Assembly!Q$19+$BO180*Assembly!Q$20+$BP180*Assembly!Q$21+$BQ180*Assembly!Q$22+$BR180*Assembly!Q$23+$BS180*Assembly!Q$24</f>
        <v>#VALUE!</v>
      </c>
      <c r="CK180" s="153" t="e">
        <f>$AY180*Assembly!R$4+$AZ180*Assembly!R$5+$BA180*Assembly!R$6+$BB180*Assembly!R$7+$BC180*Assembly!R$8+$BD180*Assembly!R$9+$BE180*Assembly!R$10+$BF180*Assembly!R$11+$BG180*Assembly!R$12+$BH180*Assembly!R$13+$BI180*Assembly!R$14+$BJ180*Assembly!R$15+$BK180*Assembly!R$16+$BL180*Assembly!R$17+$BM180*Assembly!R$18+$BN180*Assembly!R$19+$BO180*Assembly!R$20+$BP180*Assembly!R$21+$BQ180*Assembly!R$22+$BR180*Assembly!R$23+$BS180*Assembly!R$24</f>
        <v>#VALUE!</v>
      </c>
      <c r="CL180" s="142" t="e">
        <f>$AY180*Assembly!S$4+$AZ180*Assembly!S$5+$BA180*Assembly!S$6+$BB180*Assembly!S$7+$BC180*Assembly!S$8+$BD180*Assembly!S$9+$BE180*Assembly!S$10+$BF180*Assembly!S$11+$BG180*Assembly!S$12+$BH180*Assembly!S$13+$BI180*Assembly!S$14+$BJ180*Assembly!S$15+$BK180*Assembly!S$16+$BL180*Assembly!S$17+$BM180*Assembly!S$18+$BN180*Assembly!S$19+$BO180*Assembly!S$20+$BP180*Assembly!S$21+$BQ180*Assembly!S$22+$BR180*Assembly!S$23+$BS180*Assembly!S$24</f>
        <v>#VALUE!</v>
      </c>
      <c r="CM180" s="142" t="e">
        <f>$AY180*Assembly!T$4+$AZ180*Assembly!T$5+$BA180*Assembly!T$6+$BB180*Assembly!T$7+$BC180*Assembly!T$8+$BD180*Assembly!T$9+$BE180*Assembly!T$10+$BF180*Assembly!T$11+$BG180*Assembly!T$12+$BH180*Assembly!T$13+$BI180*Assembly!T$14+$BJ180*Assembly!T$15+$BK180*Assembly!T$16+$BL180*Assembly!T$17+$BM180*Assembly!T$18+$BN180*Assembly!T$19+$BO180*Assembly!T$20+$BP180*Assembly!T$21+$BQ180*Assembly!T$22+$BR180*Assembly!T$23+$BS180*Assembly!T$24</f>
        <v>#VALUE!</v>
      </c>
      <c r="CN180" s="142" t="e">
        <f>$AY180*Assembly!U$4+$AZ180*Assembly!U$5+$BA180*Assembly!U$6+$BB180*Assembly!U$7+$BC180*Assembly!U$8+$BD180*Assembly!U$9+$BE180*Assembly!U$10+$BF180*Assembly!U$11+$BG180*Assembly!U$12+$BH180*Assembly!U$13+$BI180*Assembly!U$14+$BJ180*Assembly!U$15+$BK180*Assembly!U$16+$BL180*Assembly!U$17+$BM180*Assembly!U$18+$BN180*Assembly!U$19+$BO180*Assembly!U$20+$BP180*Assembly!U$21+$BQ180*Assembly!U$22+$BR180*Assembly!U$23+$BS180*Assembly!U$24</f>
        <v>#VALUE!</v>
      </c>
      <c r="CO180" s="153" t="e">
        <f>$AY180*Assembly!V$4+$AZ180*Assembly!V$5+$BA180*Assembly!V$6+$BB180*Assembly!V$7+$BC180*Assembly!V$8+$BD180*Assembly!V$9+$BE180*Assembly!V$10+$BF180*Assembly!V$11+$BG180*Assembly!V$12+$BH180*Assembly!V$13+$BI180*Assembly!V$14+$BJ180*Assembly!V$15+$BK180*Assembly!V$16+$BL180*Assembly!V$17+$BM180*Assembly!V$18+$BN180*Assembly!V$19+$BO180*Assembly!V$20+$BP180*Assembly!V$21+$BQ180*Assembly!V$22+$BR180*Assembly!V$23+$BS180*Assembly!V$24</f>
        <v>#VALUE!</v>
      </c>
      <c r="CP180" s="153" t="e">
        <f>CF180*Refining!$F$3</f>
        <v>#VALUE!</v>
      </c>
      <c r="CQ180" s="153" t="e">
        <f>CG180*Refining!$F$4</f>
        <v>#VALUE!</v>
      </c>
      <c r="CR180" s="153" t="e">
        <f>CH180*Refining!$F$5</f>
        <v>#VALUE!</v>
      </c>
      <c r="CS180" s="153" t="e">
        <f>CI180*Refining!$F$6</f>
        <v>#VALUE!</v>
      </c>
      <c r="CT180" s="153" t="e">
        <f>CJ180*Refining!$F$7</f>
        <v>#VALUE!</v>
      </c>
      <c r="CU180" s="153" t="e">
        <f>CK180*Refining!$F$8</f>
        <v>#VALUE!</v>
      </c>
      <c r="CV180" s="153" t="e">
        <f>CL180*Refining!$F$9</f>
        <v>#VALUE!</v>
      </c>
      <c r="CW180" s="153" t="e">
        <f>CM180*Refining!$F$10</f>
        <v>#VALUE!</v>
      </c>
      <c r="CX180" s="153" t="e">
        <f>CN180*Refining!$F$11</f>
        <v>#VALUE!</v>
      </c>
      <c r="CY180" s="153" t="e">
        <f>CO180*Refining!$F$12</f>
        <v>#VALUE!</v>
      </c>
      <c r="CZ180" s="190" t="e">
        <f t="shared" ref="CZ180:DS180" si="728">IF(CF180 = 0, "", CF180)</f>
        <v>#VALUE!</v>
      </c>
      <c r="DA180" s="191" t="e">
        <f t="shared" si="728"/>
        <v>#VALUE!</v>
      </c>
      <c r="DB180" s="191" t="e">
        <f t="shared" si="728"/>
        <v>#VALUE!</v>
      </c>
      <c r="DC180" s="191" t="e">
        <f t="shared" si="728"/>
        <v>#VALUE!</v>
      </c>
      <c r="DD180" s="193" t="e">
        <f t="shared" si="728"/>
        <v>#VALUE!</v>
      </c>
      <c r="DE180" s="191" t="e">
        <f t="shared" si="728"/>
        <v>#VALUE!</v>
      </c>
      <c r="DF180" s="193" t="e">
        <f t="shared" si="728"/>
        <v>#VALUE!</v>
      </c>
      <c r="DG180" s="193" t="e">
        <f t="shared" si="728"/>
        <v>#VALUE!</v>
      </c>
      <c r="DH180" s="191" t="e">
        <f t="shared" si="728"/>
        <v>#VALUE!</v>
      </c>
      <c r="DI180" s="195" t="e">
        <f t="shared" si="728"/>
        <v>#VALUE!</v>
      </c>
      <c r="DJ180" s="190" t="e">
        <f t="shared" si="728"/>
        <v>#VALUE!</v>
      </c>
      <c r="DK180" s="191" t="e">
        <f t="shared" si="728"/>
        <v>#VALUE!</v>
      </c>
      <c r="DL180" s="191" t="e">
        <f t="shared" si="728"/>
        <v>#VALUE!</v>
      </c>
      <c r="DM180" s="191" t="e">
        <f t="shared" si="728"/>
        <v>#VALUE!</v>
      </c>
      <c r="DN180" s="193" t="e">
        <f t="shared" si="728"/>
        <v>#VALUE!</v>
      </c>
      <c r="DO180" s="191" t="e">
        <f t="shared" si="728"/>
        <v>#VALUE!</v>
      </c>
      <c r="DP180" s="191" t="e">
        <f t="shared" si="728"/>
        <v>#VALUE!</v>
      </c>
      <c r="DQ180" s="191" t="e">
        <f t="shared" si="728"/>
        <v>#VALUE!</v>
      </c>
      <c r="DR180" s="191" t="e">
        <f t="shared" si="728"/>
        <v>#VALUE!</v>
      </c>
      <c r="DS180" s="195" t="e">
        <f t="shared" si="728"/>
        <v>#VALUE!</v>
      </c>
      <c r="DT180" s="190" t="e">
        <f t="shared" si="11"/>
        <v>#VALUE!</v>
      </c>
      <c r="DU180" s="197" t="e">
        <f t="shared" si="12"/>
        <v>#VALUE!</v>
      </c>
      <c r="DV180" s="165" t="e">
        <f>CZ180*'Ores &amp; Ingots'!$C$3+DA180*'Ores &amp; Ingots'!$C$4+DB180*'Ores &amp; Ingots'!$C$5+DC180*'Ores &amp; Ingots'!$C$6+DD180*'Ores &amp; Ingots'!$C$7+DE180*'Ores &amp; Ingots'!$C$8+DF180*'Ores &amp; Ingots'!$C$9+DG180*'Ores &amp; Ingots'!$C$10+DH180*'Ores &amp; Ingots'!$C$11+DI180*'Ores &amp; Ingots'!$C$12</f>
        <v>#VALUE!</v>
      </c>
      <c r="DW180" s="165" t="e">
        <f>DJ180*'Ores &amp; Ingots'!$B$3+DK180*'Ores &amp; Ingots'!$B$4+DL180*'Ores &amp; Ingots'!$B$5+DM180*'Ores &amp; Ingots'!$B$6+DN180*'Ores &amp; Ingots'!$B$7+DO180*'Ores &amp; Ingots'!$B$8+DP180*'Ores &amp; Ingots'!$B$9+DQ180*'Ores &amp; Ingots'!$B$10+DR180*'Ores &amp; Ingots'!$B$11+DS180*'Ores &amp; Ingots'!$B$12</f>
        <v>#VALUE!</v>
      </c>
      <c r="DX180" s="197" t="e">
        <f>CZ180*Refining!$G$3+DA180*Refining!$G$4+DB180*Refining!$G$5+DC180*Refining!$G$6+DD180*Refining!$G$7+DE180*Refining!$G$8+DF180*Refining!$G$9+DG180*Refining!$G$10+DH180*Refining!$G$11+DI180*Refining!$G$12</f>
        <v>#VALUE!</v>
      </c>
      <c r="DY180" s="197" t="e">
        <f t="shared" si="13"/>
        <v>#VALUE!</v>
      </c>
      <c r="DZ180" s="199" t="e">
        <f t="shared" si="14"/>
        <v>#VALUE!</v>
      </c>
      <c r="EA180" s="190" t="e">
        <f t="shared" si="15"/>
        <v>#VALUE!</v>
      </c>
      <c r="EB180" s="200" t="e">
        <f t="shared" ref="EB180:EC180" si="729">EA180/60</f>
        <v>#VALUE!</v>
      </c>
      <c r="EC180" s="200" t="e">
        <f t="shared" si="729"/>
        <v>#VALUE!</v>
      </c>
      <c r="ED180" s="190" t="e">
        <f t="shared" si="17"/>
        <v>#VALUE!</v>
      </c>
      <c r="EE180" s="200" t="e">
        <f t="shared" ref="EE180:EF180" si="730">ED180/1000</f>
        <v>#VALUE!</v>
      </c>
      <c r="EF180" s="201" t="e">
        <f t="shared" si="730"/>
        <v>#VALUE!</v>
      </c>
      <c r="EG180" s="136" t="e">
        <f t="shared" si="19"/>
        <v>#VALUE!</v>
      </c>
      <c r="EH180" s="138" t="e">
        <f t="shared" si="20"/>
        <v>#VALUE!</v>
      </c>
      <c r="EI180" s="133">
        <v>90</v>
      </c>
    </row>
    <row r="181" spans="1:139" ht="12.75" x14ac:dyDescent="0.2">
      <c r="A181" s="864"/>
      <c r="B181" s="135" t="s">
        <v>382</v>
      </c>
      <c r="C181" s="137" t="s">
        <v>156</v>
      </c>
      <c r="D181" s="137">
        <v>1</v>
      </c>
      <c r="E181" s="137">
        <v>1</v>
      </c>
      <c r="F181" s="137">
        <v>2</v>
      </c>
      <c r="G181" s="202">
        <f t="shared" si="0"/>
        <v>31.25</v>
      </c>
      <c r="H181" s="203">
        <v>8</v>
      </c>
      <c r="I181" s="203">
        <v>8</v>
      </c>
      <c r="J181" s="204">
        <f>H181/Main!$D$9</f>
        <v>1.6</v>
      </c>
      <c r="K181" s="204">
        <f>I181/Main!$D$10</f>
        <v>4</v>
      </c>
      <c r="L181" s="204">
        <f t="shared" si="1"/>
        <v>2.5</v>
      </c>
      <c r="M181" s="204">
        <v>1</v>
      </c>
      <c r="N181" s="205"/>
      <c r="O181" s="296"/>
      <c r="P181" s="207"/>
      <c r="Q181" s="208"/>
      <c r="R181" s="207"/>
      <c r="S181" s="209"/>
      <c r="T181" s="209"/>
      <c r="U181" s="207"/>
      <c r="V181" s="207"/>
      <c r="W181" s="401"/>
      <c r="X181" s="209"/>
      <c r="Y181" s="207"/>
      <c r="Z181" s="207"/>
      <c r="AA181" s="207"/>
      <c r="AB181" s="207"/>
      <c r="AC181" s="402" t="s">
        <v>34</v>
      </c>
      <c r="AD181" s="165">
        <v>0</v>
      </c>
      <c r="AE181" s="165">
        <v>0</v>
      </c>
      <c r="AF181" s="165">
        <v>0</v>
      </c>
      <c r="AG181" s="165">
        <v>0</v>
      </c>
      <c r="AH181" s="165">
        <v>0</v>
      </c>
      <c r="AI181" s="165">
        <v>15</v>
      </c>
      <c r="AJ181" s="165">
        <v>0</v>
      </c>
      <c r="AK181" s="165">
        <v>0</v>
      </c>
      <c r="AL181" s="165">
        <v>0</v>
      </c>
      <c r="AM181" s="165">
        <v>0</v>
      </c>
      <c r="AN181" s="165">
        <v>0</v>
      </c>
      <c r="AO181" s="165">
        <v>0</v>
      </c>
      <c r="AP181" s="171">
        <v>50</v>
      </c>
      <c r="AQ181" s="165">
        <v>0</v>
      </c>
      <c r="AR181" s="165">
        <v>0</v>
      </c>
      <c r="AS181" s="165">
        <v>0</v>
      </c>
      <c r="AT181" s="165">
        <v>0</v>
      </c>
      <c r="AU181" s="165">
        <v>0</v>
      </c>
      <c r="AV181" s="165">
        <v>0</v>
      </c>
      <c r="AW181" s="165">
        <v>0</v>
      </c>
      <c r="AX181" s="165">
        <v>0</v>
      </c>
      <c r="AY181" s="162" t="str">
        <f t="shared" ref="AY181:BS181" si="731">IF(AD181 = 0, "", AD181)</f>
        <v/>
      </c>
      <c r="AZ181" s="163" t="str">
        <f t="shared" si="731"/>
        <v/>
      </c>
      <c r="BA181" s="163" t="str">
        <f t="shared" si="731"/>
        <v/>
      </c>
      <c r="BB181" s="163" t="str">
        <f t="shared" si="731"/>
        <v/>
      </c>
      <c r="BC181" s="163" t="str">
        <f t="shared" si="731"/>
        <v/>
      </c>
      <c r="BD181" s="165">
        <f t="shared" si="731"/>
        <v>15</v>
      </c>
      <c r="BE181" s="163" t="str">
        <f t="shared" si="731"/>
        <v/>
      </c>
      <c r="BF181" s="163" t="str">
        <f t="shared" si="731"/>
        <v/>
      </c>
      <c r="BG181" s="163" t="str">
        <f t="shared" si="731"/>
        <v/>
      </c>
      <c r="BH181" s="163" t="str">
        <f t="shared" si="731"/>
        <v/>
      </c>
      <c r="BI181" s="163" t="str">
        <f t="shared" si="731"/>
        <v/>
      </c>
      <c r="BJ181" s="163" t="str">
        <f t="shared" si="731"/>
        <v/>
      </c>
      <c r="BK181" s="171">
        <f t="shared" si="731"/>
        <v>50</v>
      </c>
      <c r="BL181" s="163" t="str">
        <f t="shared" si="731"/>
        <v/>
      </c>
      <c r="BM181" s="163" t="str">
        <f t="shared" si="731"/>
        <v/>
      </c>
      <c r="BN181" s="163" t="str">
        <f t="shared" si="731"/>
        <v/>
      </c>
      <c r="BO181" s="163" t="str">
        <f t="shared" si="731"/>
        <v/>
      </c>
      <c r="BP181" s="163" t="str">
        <f t="shared" si="731"/>
        <v/>
      </c>
      <c r="BQ181" s="163" t="str">
        <f t="shared" si="731"/>
        <v/>
      </c>
      <c r="BR181" s="163" t="str">
        <f t="shared" si="731"/>
        <v/>
      </c>
      <c r="BS181" s="173" t="str">
        <f t="shared" si="731"/>
        <v/>
      </c>
      <c r="BT181" s="175" t="e">
        <f>$AY181*Assembly!Z$4+$AZ181*Assembly!Z$5+$BA181*Assembly!Z$6+$BB181*Assembly!Z$7+$BC181*Assembly!Z$8+$BD181*Assembly!Z$9+$BE181*Assembly!Z$10+$BF181*Assembly!Z$11+$BG181*Assembly!Z$12+$BH181*Assembly!Z$13+$BI181*Assembly!Z$14+$BJ181*Assembly!Z$15+$BK181*Assembly!Z$16+$BL181*Assembly!Z$17+$BM181*Assembly!Z$18+$BN181*Assembly!Z$19+$BO181*Assembly!Z$20+$BP181*Assembly!Z$21+$BQ181*Assembly!Z$22+$BR181*Assembly!Z$23+$BS181*Assembly!Z$24</f>
        <v>#VALUE!</v>
      </c>
      <c r="BU181" s="165" t="e">
        <f t="shared" si="3"/>
        <v>#VALUE!</v>
      </c>
      <c r="BV181" s="176"/>
      <c r="BW181" s="165" t="e">
        <f>$AY181*Assembly!AD$4+$AZ181*Assembly!AD$5+$BA181*Assembly!AD$6+$BB181*Assembly!AD$7+$BC181*Assembly!AD$8+$BD181*Assembly!AD$9+$BE181*Assembly!AD$10+$BF181*Assembly!AD$11+$BG181*Assembly!AD$12+$BH181*Assembly!AD$13+$BI181*Assembly!AD$14+$BJ181*Assembly!AD$15+$BK181*Assembly!AD$16+$BL181*Assembly!AD$17+$BM181*Assembly!AD$18+$BN181*Assembly!AD$19+$BO181*Assembly!AD$20+$BP181*Assembly!AD$21+$BQ181*Assembly!AD$22+$BR181*Assembly!AD$23+$BS181*Assembly!AD$24</f>
        <v>#VALUE!</v>
      </c>
      <c r="BX181" s="180" t="e">
        <f t="shared" si="4"/>
        <v>#VALUE!</v>
      </c>
      <c r="BY181" s="181" t="e">
        <f t="shared" si="5"/>
        <v>#VALUE!</v>
      </c>
      <c r="BZ181" s="182" t="e">
        <f t="shared" si="6"/>
        <v>#VALUE!</v>
      </c>
      <c r="CA181" s="181" t="e">
        <f t="shared" si="7"/>
        <v>#VALUE!</v>
      </c>
      <c r="CB181" s="165" t="e">
        <f>$AY181*Assembly!Y$4+$AZ181*Assembly!Y$5+$BA181*Assembly!Y$6+$BB181*Assembly!Y$7+$BC181*Assembly!Y$8+$BD181*Assembly!Y$9+$BE181*Assembly!Y$10+$BF181*Assembly!Y$11+$BG181*Assembly!Y$12+$BH181*Assembly!Y$13+$BI181*Assembly!Y$14+$BJ181*Assembly!Y$15+$BK181*Assembly!Y$16+$BL181*Assembly!Y$17+$BM181*Assembly!Y$18+$BN181*Assembly!Y$19+$BO181*Assembly!Y$20+$BP181*Assembly!Y$21+$BQ181*Assembly!Y$22+$BR181*Assembly!Y$23+$BS181*Assembly!Y$24</f>
        <v>#VALUE!</v>
      </c>
      <c r="CC181" s="165" t="e">
        <f t="shared" si="8"/>
        <v>#VALUE!</v>
      </c>
      <c r="CD181" s="136" t="e">
        <f t="shared" si="9"/>
        <v>#VALUE!</v>
      </c>
      <c r="CE181" s="184" t="e">
        <f>$AY181*Assembly!AC$4+$AZ181*Assembly!AC$5+$BA181*Assembly!AC$6+$BB181*Assembly!AC$7+$BC181*Assembly!AC$8+$BD181*Assembly!AC$9+$BE181*Assembly!AC$10+$BF181*Assembly!AC$11+$BG181*Assembly!AC$12+$BH181*Assembly!AC$13+$BI181*Assembly!AC$14+$BJ181*Assembly!AC$15+$BK181*Assembly!AC$16+$BL181*Assembly!AC$17+$BM181*Assembly!AC$18+$BN181*Assembly!AC$19+$BO181*Assembly!AC$20+$BP181*Assembly!AC$21+$BQ181*Assembly!AC$22+$BR181*Assembly!AC$23+$BS181*Assembly!AC$24</f>
        <v>#VALUE!</v>
      </c>
      <c r="CF181" s="208" t="e">
        <f>$AY181*Assembly!M$4+$AZ181*Assembly!M$5+$BA181*Assembly!M$6+$BB181*Assembly!M$7+$BC181*Assembly!M$8+$BD181*Assembly!M$9+$BE181*Assembly!M$10+$BF181*Assembly!M$11+$BG181*Assembly!M$12+$BH181*Assembly!M$13+$BI181*Assembly!M$14+$BJ181*Assembly!M$15+$BK181*Assembly!M$16+$BL181*Assembly!M$17+$BM181*Assembly!M$18+$BN181*Assembly!M$19+$BO181*Assembly!M$20+$BP181*Assembly!M$21+$BQ181*Assembly!M$22+$BR181*Assembly!M$23+$BS181*Assembly!M$24</f>
        <v>#VALUE!</v>
      </c>
      <c r="CG181" s="208" t="e">
        <f>$AY181*Assembly!N$4+$AZ181*Assembly!N$5+$BA181*Assembly!N$6+$BB181*Assembly!N$7+$BC181*Assembly!N$8+$BD181*Assembly!N$9+$BE181*Assembly!N$10+$BF181*Assembly!N$11+$BG181*Assembly!N$12+$BH181*Assembly!N$13+$BI181*Assembly!N$14+$BJ181*Assembly!N$15+$BK181*Assembly!N$16+$BL181*Assembly!N$17+$BM181*Assembly!N$18+$BN181*Assembly!N$19+$BO181*Assembly!N$20+$BP181*Assembly!N$21+$BQ181*Assembly!N$22+$BR181*Assembly!N$23+$BS181*Assembly!N$24</f>
        <v>#VALUE!</v>
      </c>
      <c r="CH181" s="208" t="e">
        <f>$AY181*Assembly!O$4+$AZ181*Assembly!O$5+$BA181*Assembly!O$6+$BB181*Assembly!O$7+$BC181*Assembly!O$8+$BD181*Assembly!O$9+$BE181*Assembly!O$10+$BF181*Assembly!O$11+$BG181*Assembly!O$12+$BH181*Assembly!O$13+$BI181*Assembly!O$14+$BJ181*Assembly!O$15+$BK181*Assembly!O$16+$BL181*Assembly!O$17+$BM181*Assembly!O$18+$BN181*Assembly!O$19+$BO181*Assembly!O$20+$BP181*Assembly!O$21+$BQ181*Assembly!O$22+$BR181*Assembly!O$23+$BS181*Assembly!O$24</f>
        <v>#VALUE!</v>
      </c>
      <c r="CI181" s="203" t="e">
        <f>$AY181*Assembly!P$4+$AZ181*Assembly!P$5+$BA181*Assembly!P$6+$BB181*Assembly!P$7+$BC181*Assembly!P$8+$BD181*Assembly!P$9+$BE181*Assembly!P$10+$BF181*Assembly!P$11+$BG181*Assembly!P$12+$BH181*Assembly!P$13+$BI181*Assembly!P$14+$BJ181*Assembly!P$15+$BK181*Assembly!P$16+$BL181*Assembly!P$17+$BM181*Assembly!P$18+$BN181*Assembly!P$19+$BO181*Assembly!P$20+$BP181*Assembly!P$21+$BQ181*Assembly!P$22+$BR181*Assembly!P$23+$BS181*Assembly!P$24</f>
        <v>#VALUE!</v>
      </c>
      <c r="CJ181" s="203" t="e">
        <f>$AY181*Assembly!Q$4+$AZ181*Assembly!Q$5+$BA181*Assembly!Q$6+$BB181*Assembly!Q$7+$BC181*Assembly!Q$8+$BD181*Assembly!Q$9+$BE181*Assembly!Q$10+$BF181*Assembly!Q$11+$BG181*Assembly!Q$12+$BH181*Assembly!Q$13+$BI181*Assembly!Q$14+$BJ181*Assembly!Q$15+$BK181*Assembly!Q$16+$BL181*Assembly!Q$17+$BM181*Assembly!Q$18+$BN181*Assembly!Q$19+$BO181*Assembly!Q$20+$BP181*Assembly!Q$21+$BQ181*Assembly!Q$22+$BR181*Assembly!Q$23+$BS181*Assembly!Q$24</f>
        <v>#VALUE!</v>
      </c>
      <c r="CK181" s="208" t="e">
        <f>$AY181*Assembly!R$4+$AZ181*Assembly!R$5+$BA181*Assembly!R$6+$BB181*Assembly!R$7+$BC181*Assembly!R$8+$BD181*Assembly!R$9+$BE181*Assembly!R$10+$BF181*Assembly!R$11+$BG181*Assembly!R$12+$BH181*Assembly!R$13+$BI181*Assembly!R$14+$BJ181*Assembly!R$15+$BK181*Assembly!R$16+$BL181*Assembly!R$17+$BM181*Assembly!R$18+$BN181*Assembly!R$19+$BO181*Assembly!R$20+$BP181*Assembly!R$21+$BQ181*Assembly!R$22+$BR181*Assembly!R$23+$BS181*Assembly!R$24</f>
        <v>#VALUE!</v>
      </c>
      <c r="CL181" s="203" t="e">
        <f>$AY181*Assembly!S$4+$AZ181*Assembly!S$5+$BA181*Assembly!S$6+$BB181*Assembly!S$7+$BC181*Assembly!S$8+$BD181*Assembly!S$9+$BE181*Assembly!S$10+$BF181*Assembly!S$11+$BG181*Assembly!S$12+$BH181*Assembly!S$13+$BI181*Assembly!S$14+$BJ181*Assembly!S$15+$BK181*Assembly!S$16+$BL181*Assembly!S$17+$BM181*Assembly!S$18+$BN181*Assembly!S$19+$BO181*Assembly!S$20+$BP181*Assembly!S$21+$BQ181*Assembly!S$22+$BR181*Assembly!S$23+$BS181*Assembly!S$24</f>
        <v>#VALUE!</v>
      </c>
      <c r="CM181" s="203" t="e">
        <f>$AY181*Assembly!T$4+$AZ181*Assembly!T$5+$BA181*Assembly!T$6+$BB181*Assembly!T$7+$BC181*Assembly!T$8+$BD181*Assembly!T$9+$BE181*Assembly!T$10+$BF181*Assembly!T$11+$BG181*Assembly!T$12+$BH181*Assembly!T$13+$BI181*Assembly!T$14+$BJ181*Assembly!T$15+$BK181*Assembly!T$16+$BL181*Assembly!T$17+$BM181*Assembly!T$18+$BN181*Assembly!T$19+$BO181*Assembly!T$20+$BP181*Assembly!T$21+$BQ181*Assembly!T$22+$BR181*Assembly!T$23+$BS181*Assembly!T$24</f>
        <v>#VALUE!</v>
      </c>
      <c r="CN181" s="203" t="e">
        <f>$AY181*Assembly!U$4+$AZ181*Assembly!U$5+$BA181*Assembly!U$6+$BB181*Assembly!U$7+$BC181*Assembly!U$8+$BD181*Assembly!U$9+$BE181*Assembly!U$10+$BF181*Assembly!U$11+$BG181*Assembly!U$12+$BH181*Assembly!U$13+$BI181*Assembly!U$14+$BJ181*Assembly!U$15+$BK181*Assembly!U$16+$BL181*Assembly!U$17+$BM181*Assembly!U$18+$BN181*Assembly!U$19+$BO181*Assembly!U$20+$BP181*Assembly!U$21+$BQ181*Assembly!U$22+$BR181*Assembly!U$23+$BS181*Assembly!U$24</f>
        <v>#VALUE!</v>
      </c>
      <c r="CO181" s="208" t="e">
        <f>$AY181*Assembly!V$4+$AZ181*Assembly!V$5+$BA181*Assembly!V$6+$BB181*Assembly!V$7+$BC181*Assembly!V$8+$BD181*Assembly!V$9+$BE181*Assembly!V$10+$BF181*Assembly!V$11+$BG181*Assembly!V$12+$BH181*Assembly!V$13+$BI181*Assembly!V$14+$BJ181*Assembly!V$15+$BK181*Assembly!V$16+$BL181*Assembly!V$17+$BM181*Assembly!V$18+$BN181*Assembly!V$19+$BO181*Assembly!V$20+$BP181*Assembly!V$21+$BQ181*Assembly!V$22+$BR181*Assembly!V$23+$BS181*Assembly!V$24</f>
        <v>#VALUE!</v>
      </c>
      <c r="CP181" s="208" t="e">
        <f>CF181*Refining!$F$3</f>
        <v>#VALUE!</v>
      </c>
      <c r="CQ181" s="208" t="e">
        <f>CG181*Refining!$F$4</f>
        <v>#VALUE!</v>
      </c>
      <c r="CR181" s="208" t="e">
        <f>CH181*Refining!$F$5</f>
        <v>#VALUE!</v>
      </c>
      <c r="CS181" s="208" t="e">
        <f>CI181*Refining!$F$6</f>
        <v>#VALUE!</v>
      </c>
      <c r="CT181" s="208" t="e">
        <f>CJ181*Refining!$F$7</f>
        <v>#VALUE!</v>
      </c>
      <c r="CU181" s="208" t="e">
        <f>CK181*Refining!$F$8</f>
        <v>#VALUE!</v>
      </c>
      <c r="CV181" s="208" t="e">
        <f>CL181*Refining!$F$9</f>
        <v>#VALUE!</v>
      </c>
      <c r="CW181" s="208" t="e">
        <f>CM181*Refining!$F$10</f>
        <v>#VALUE!</v>
      </c>
      <c r="CX181" s="208" t="e">
        <f>CN181*Refining!$F$11</f>
        <v>#VALUE!</v>
      </c>
      <c r="CY181" s="208" t="e">
        <f>CO181*Refining!$F$12</f>
        <v>#VALUE!</v>
      </c>
      <c r="CZ181" s="190" t="e">
        <f t="shared" ref="CZ181:DS181" si="732">IF(CF181 = 0, "", CF181)</f>
        <v>#VALUE!</v>
      </c>
      <c r="DA181" s="191" t="e">
        <f t="shared" si="732"/>
        <v>#VALUE!</v>
      </c>
      <c r="DB181" s="191" t="e">
        <f t="shared" si="732"/>
        <v>#VALUE!</v>
      </c>
      <c r="DC181" s="191" t="e">
        <f t="shared" si="732"/>
        <v>#VALUE!</v>
      </c>
      <c r="DD181" s="193" t="e">
        <f t="shared" si="732"/>
        <v>#VALUE!</v>
      </c>
      <c r="DE181" s="191" t="e">
        <f t="shared" si="732"/>
        <v>#VALUE!</v>
      </c>
      <c r="DF181" s="193" t="e">
        <f t="shared" si="732"/>
        <v>#VALUE!</v>
      </c>
      <c r="DG181" s="193" t="e">
        <f t="shared" si="732"/>
        <v>#VALUE!</v>
      </c>
      <c r="DH181" s="191" t="e">
        <f t="shared" si="732"/>
        <v>#VALUE!</v>
      </c>
      <c r="DI181" s="195" t="e">
        <f t="shared" si="732"/>
        <v>#VALUE!</v>
      </c>
      <c r="DJ181" s="190" t="e">
        <f t="shared" si="732"/>
        <v>#VALUE!</v>
      </c>
      <c r="DK181" s="191" t="e">
        <f t="shared" si="732"/>
        <v>#VALUE!</v>
      </c>
      <c r="DL181" s="191" t="e">
        <f t="shared" si="732"/>
        <v>#VALUE!</v>
      </c>
      <c r="DM181" s="191" t="e">
        <f t="shared" si="732"/>
        <v>#VALUE!</v>
      </c>
      <c r="DN181" s="193" t="e">
        <f t="shared" si="732"/>
        <v>#VALUE!</v>
      </c>
      <c r="DO181" s="191" t="e">
        <f t="shared" si="732"/>
        <v>#VALUE!</v>
      </c>
      <c r="DP181" s="191" t="e">
        <f t="shared" si="732"/>
        <v>#VALUE!</v>
      </c>
      <c r="DQ181" s="191" t="e">
        <f t="shared" si="732"/>
        <v>#VALUE!</v>
      </c>
      <c r="DR181" s="191" t="e">
        <f t="shared" si="732"/>
        <v>#VALUE!</v>
      </c>
      <c r="DS181" s="195" t="e">
        <f t="shared" si="732"/>
        <v>#VALUE!</v>
      </c>
      <c r="DT181" s="190" t="e">
        <f t="shared" si="11"/>
        <v>#VALUE!</v>
      </c>
      <c r="DU181" s="197" t="e">
        <f t="shared" si="12"/>
        <v>#VALUE!</v>
      </c>
      <c r="DV181" s="165" t="e">
        <f>CZ181*'Ores &amp; Ingots'!$C$3+DA181*'Ores &amp; Ingots'!$C$4+DB181*'Ores &amp; Ingots'!$C$5+DC181*'Ores &amp; Ingots'!$C$6+DD181*'Ores &amp; Ingots'!$C$7+DE181*'Ores &amp; Ingots'!$C$8+DF181*'Ores &amp; Ingots'!$C$9+DG181*'Ores &amp; Ingots'!$C$10+DH181*'Ores &amp; Ingots'!$C$11+DI181*'Ores &amp; Ingots'!$C$12</f>
        <v>#VALUE!</v>
      </c>
      <c r="DW181" s="165" t="e">
        <f>DJ181*'Ores &amp; Ingots'!$B$3+DK181*'Ores &amp; Ingots'!$B$4+DL181*'Ores &amp; Ingots'!$B$5+DM181*'Ores &amp; Ingots'!$B$6+DN181*'Ores &amp; Ingots'!$B$7+DO181*'Ores &amp; Ingots'!$B$8+DP181*'Ores &amp; Ingots'!$B$9+DQ181*'Ores &amp; Ingots'!$B$10+DR181*'Ores &amp; Ingots'!$B$11+DS181*'Ores &amp; Ingots'!$B$12</f>
        <v>#VALUE!</v>
      </c>
      <c r="DX181" s="197" t="e">
        <f>CZ181*Refining!$G$3+DA181*Refining!$G$4+DB181*Refining!$G$5+DC181*Refining!$G$6+DD181*Refining!$G$7+DE181*Refining!$G$8+DF181*Refining!$G$9+DG181*Refining!$G$10+DH181*Refining!$G$11+DI181*Refining!$G$12</f>
        <v>#VALUE!</v>
      </c>
      <c r="DY181" s="197" t="e">
        <f t="shared" si="13"/>
        <v>#VALUE!</v>
      </c>
      <c r="DZ181" s="199" t="e">
        <f t="shared" si="14"/>
        <v>#VALUE!</v>
      </c>
      <c r="EA181" s="190" t="e">
        <f t="shared" si="15"/>
        <v>#VALUE!</v>
      </c>
      <c r="EB181" s="200" t="e">
        <f t="shared" ref="EB181:EC181" si="733">EA181/60</f>
        <v>#VALUE!</v>
      </c>
      <c r="EC181" s="200" t="e">
        <f t="shared" si="733"/>
        <v>#VALUE!</v>
      </c>
      <c r="ED181" s="190" t="e">
        <f t="shared" si="17"/>
        <v>#VALUE!</v>
      </c>
      <c r="EE181" s="200" t="e">
        <f t="shared" ref="EE181:EF181" si="734">ED181/1000</f>
        <v>#VALUE!</v>
      </c>
      <c r="EF181" s="201" t="e">
        <f t="shared" si="734"/>
        <v>#VALUE!</v>
      </c>
      <c r="EG181" s="136" t="e">
        <f t="shared" si="19"/>
        <v>#VALUE!</v>
      </c>
      <c r="EH181" s="138" t="e">
        <f t="shared" si="20"/>
        <v>#VALUE!</v>
      </c>
      <c r="EI181" s="133">
        <v>74</v>
      </c>
    </row>
    <row r="182" spans="1:139" ht="12.75" x14ac:dyDescent="0.2">
      <c r="A182" s="864"/>
      <c r="B182" s="135" t="s">
        <v>382</v>
      </c>
      <c r="C182" s="137" t="s">
        <v>156</v>
      </c>
      <c r="D182" s="137">
        <v>1</v>
      </c>
      <c r="E182" s="137">
        <v>2</v>
      </c>
      <c r="F182" s="137">
        <v>3</v>
      </c>
      <c r="G182" s="141">
        <f t="shared" si="0"/>
        <v>93.75</v>
      </c>
      <c r="H182" s="142">
        <v>20</v>
      </c>
      <c r="I182" s="142">
        <v>20</v>
      </c>
      <c r="J182" s="144">
        <f>H182/Main!$D$9</f>
        <v>4</v>
      </c>
      <c r="K182" s="144">
        <f>I182/Main!$D$10</f>
        <v>10</v>
      </c>
      <c r="L182" s="144">
        <f t="shared" si="1"/>
        <v>2.5</v>
      </c>
      <c r="M182" s="144">
        <v>1</v>
      </c>
      <c r="N182" s="147"/>
      <c r="O182" s="294"/>
      <c r="P182" s="150"/>
      <c r="Q182" s="153"/>
      <c r="R182" s="150"/>
      <c r="S182" s="155"/>
      <c r="T182" s="155"/>
      <c r="U182" s="150"/>
      <c r="V182" s="150"/>
      <c r="W182" s="155"/>
      <c r="X182" s="155"/>
      <c r="Y182" s="150"/>
      <c r="Z182" s="150"/>
      <c r="AA182" s="150"/>
      <c r="AB182" s="150"/>
      <c r="AC182" s="370" t="s">
        <v>34</v>
      </c>
      <c r="AD182" s="165">
        <v>0</v>
      </c>
      <c r="AE182" s="165">
        <v>0</v>
      </c>
      <c r="AF182" s="165">
        <v>0</v>
      </c>
      <c r="AG182" s="165">
        <v>0</v>
      </c>
      <c r="AH182" s="165">
        <v>0</v>
      </c>
      <c r="AI182" s="165">
        <v>25</v>
      </c>
      <c r="AJ182" s="165">
        <v>0</v>
      </c>
      <c r="AK182" s="165">
        <v>0</v>
      </c>
      <c r="AL182" s="165">
        <v>0</v>
      </c>
      <c r="AM182" s="165">
        <v>0</v>
      </c>
      <c r="AN182" s="165">
        <v>0</v>
      </c>
      <c r="AO182" s="165">
        <v>0</v>
      </c>
      <c r="AP182" s="171">
        <v>140</v>
      </c>
      <c r="AQ182" s="165">
        <v>0</v>
      </c>
      <c r="AR182" s="165">
        <v>0</v>
      </c>
      <c r="AS182" s="165">
        <v>0</v>
      </c>
      <c r="AT182" s="165">
        <v>0</v>
      </c>
      <c r="AU182" s="165">
        <v>0</v>
      </c>
      <c r="AV182" s="165">
        <v>0</v>
      </c>
      <c r="AW182" s="165">
        <v>0</v>
      </c>
      <c r="AX182" s="165">
        <v>0</v>
      </c>
      <c r="AY182" s="162" t="str">
        <f t="shared" ref="AY182:BS182" si="735">IF(AD182 = 0, "", AD182)</f>
        <v/>
      </c>
      <c r="AZ182" s="163" t="str">
        <f t="shared" si="735"/>
        <v/>
      </c>
      <c r="BA182" s="163" t="str">
        <f t="shared" si="735"/>
        <v/>
      </c>
      <c r="BB182" s="163" t="str">
        <f t="shared" si="735"/>
        <v/>
      </c>
      <c r="BC182" s="163" t="str">
        <f t="shared" si="735"/>
        <v/>
      </c>
      <c r="BD182" s="165">
        <f t="shared" si="735"/>
        <v>25</v>
      </c>
      <c r="BE182" s="163" t="str">
        <f t="shared" si="735"/>
        <v/>
      </c>
      <c r="BF182" s="163" t="str">
        <f t="shared" si="735"/>
        <v/>
      </c>
      <c r="BG182" s="163" t="str">
        <f t="shared" si="735"/>
        <v/>
      </c>
      <c r="BH182" s="163" t="str">
        <f t="shared" si="735"/>
        <v/>
      </c>
      <c r="BI182" s="163" t="str">
        <f t="shared" si="735"/>
        <v/>
      </c>
      <c r="BJ182" s="163" t="str">
        <f t="shared" si="735"/>
        <v/>
      </c>
      <c r="BK182" s="171">
        <f t="shared" si="735"/>
        <v>140</v>
      </c>
      <c r="BL182" s="163" t="str">
        <f t="shared" si="735"/>
        <v/>
      </c>
      <c r="BM182" s="163" t="str">
        <f t="shared" si="735"/>
        <v/>
      </c>
      <c r="BN182" s="163" t="str">
        <f t="shared" si="735"/>
        <v/>
      </c>
      <c r="BO182" s="163" t="str">
        <f t="shared" si="735"/>
        <v/>
      </c>
      <c r="BP182" s="163" t="str">
        <f t="shared" si="735"/>
        <v/>
      </c>
      <c r="BQ182" s="163" t="str">
        <f t="shared" si="735"/>
        <v/>
      </c>
      <c r="BR182" s="163" t="str">
        <f t="shared" si="735"/>
        <v/>
      </c>
      <c r="BS182" s="173" t="str">
        <f t="shared" si="735"/>
        <v/>
      </c>
      <c r="BT182" s="175" t="e">
        <f>$AY182*Assembly!Z$4+$AZ182*Assembly!Z$5+$BA182*Assembly!Z$6+$BB182*Assembly!Z$7+$BC182*Assembly!Z$8+$BD182*Assembly!Z$9+$BE182*Assembly!Z$10+$BF182*Assembly!Z$11+$BG182*Assembly!Z$12+$BH182*Assembly!Z$13+$BI182*Assembly!Z$14+$BJ182*Assembly!Z$15+$BK182*Assembly!Z$16+$BL182*Assembly!Z$17+$BM182*Assembly!Z$18+$BN182*Assembly!Z$19+$BO182*Assembly!Z$20+$BP182*Assembly!Z$21+$BQ182*Assembly!Z$22+$BR182*Assembly!Z$23+$BS182*Assembly!Z$24</f>
        <v>#VALUE!</v>
      </c>
      <c r="BU182" s="165" t="e">
        <f t="shared" si="3"/>
        <v>#VALUE!</v>
      </c>
      <c r="BV182" s="176"/>
      <c r="BW182" s="165" t="e">
        <f>$AY182*Assembly!AD$4+$AZ182*Assembly!AD$5+$BA182*Assembly!AD$6+$BB182*Assembly!AD$7+$BC182*Assembly!AD$8+$BD182*Assembly!AD$9+$BE182*Assembly!AD$10+$BF182*Assembly!AD$11+$BG182*Assembly!AD$12+$BH182*Assembly!AD$13+$BI182*Assembly!AD$14+$BJ182*Assembly!AD$15+$BK182*Assembly!AD$16+$BL182*Assembly!AD$17+$BM182*Assembly!AD$18+$BN182*Assembly!AD$19+$BO182*Assembly!AD$20+$BP182*Assembly!AD$21+$BQ182*Assembly!AD$22+$BR182*Assembly!AD$23+$BS182*Assembly!AD$24</f>
        <v>#VALUE!</v>
      </c>
      <c r="BX182" s="180" t="e">
        <f t="shared" si="4"/>
        <v>#VALUE!</v>
      </c>
      <c r="BY182" s="181" t="e">
        <f t="shared" si="5"/>
        <v>#VALUE!</v>
      </c>
      <c r="BZ182" s="182" t="e">
        <f t="shared" si="6"/>
        <v>#VALUE!</v>
      </c>
      <c r="CA182" s="181" t="e">
        <f t="shared" si="7"/>
        <v>#VALUE!</v>
      </c>
      <c r="CB182" s="165" t="e">
        <f>$AY182*Assembly!Y$4+$AZ182*Assembly!Y$5+$BA182*Assembly!Y$6+$BB182*Assembly!Y$7+$BC182*Assembly!Y$8+$BD182*Assembly!Y$9+$BE182*Assembly!Y$10+$BF182*Assembly!Y$11+$BG182*Assembly!Y$12+$BH182*Assembly!Y$13+$BI182*Assembly!Y$14+$BJ182*Assembly!Y$15+$BK182*Assembly!Y$16+$BL182*Assembly!Y$17+$BM182*Assembly!Y$18+$BN182*Assembly!Y$19+$BO182*Assembly!Y$20+$BP182*Assembly!Y$21+$BQ182*Assembly!Y$22+$BR182*Assembly!Y$23+$BS182*Assembly!Y$24</f>
        <v>#VALUE!</v>
      </c>
      <c r="CC182" s="165" t="e">
        <f t="shared" si="8"/>
        <v>#VALUE!</v>
      </c>
      <c r="CD182" s="136" t="e">
        <f t="shared" si="9"/>
        <v>#VALUE!</v>
      </c>
      <c r="CE182" s="184" t="e">
        <f>$AY182*Assembly!AC$4+$AZ182*Assembly!AC$5+$BA182*Assembly!AC$6+$BB182*Assembly!AC$7+$BC182*Assembly!AC$8+$BD182*Assembly!AC$9+$BE182*Assembly!AC$10+$BF182*Assembly!AC$11+$BG182*Assembly!AC$12+$BH182*Assembly!AC$13+$BI182*Assembly!AC$14+$BJ182*Assembly!AC$15+$BK182*Assembly!AC$16+$BL182*Assembly!AC$17+$BM182*Assembly!AC$18+$BN182*Assembly!AC$19+$BO182*Assembly!AC$20+$BP182*Assembly!AC$21+$BQ182*Assembly!AC$22+$BR182*Assembly!AC$23+$BS182*Assembly!AC$24</f>
        <v>#VALUE!</v>
      </c>
      <c r="CF182" s="153" t="e">
        <f>$AY182*Assembly!M$4+$AZ182*Assembly!M$5+$BA182*Assembly!M$6+$BB182*Assembly!M$7+$BC182*Assembly!M$8+$BD182*Assembly!M$9+$BE182*Assembly!M$10+$BF182*Assembly!M$11+$BG182*Assembly!M$12+$BH182*Assembly!M$13+$BI182*Assembly!M$14+$BJ182*Assembly!M$15+$BK182*Assembly!M$16+$BL182*Assembly!M$17+$BM182*Assembly!M$18+$BN182*Assembly!M$19+$BO182*Assembly!M$20+$BP182*Assembly!M$21+$BQ182*Assembly!M$22+$BR182*Assembly!M$23+$BS182*Assembly!M$24</f>
        <v>#VALUE!</v>
      </c>
      <c r="CG182" s="153" t="e">
        <f>$AY182*Assembly!N$4+$AZ182*Assembly!N$5+$BA182*Assembly!N$6+$BB182*Assembly!N$7+$BC182*Assembly!N$8+$BD182*Assembly!N$9+$BE182*Assembly!N$10+$BF182*Assembly!N$11+$BG182*Assembly!N$12+$BH182*Assembly!N$13+$BI182*Assembly!N$14+$BJ182*Assembly!N$15+$BK182*Assembly!N$16+$BL182*Assembly!N$17+$BM182*Assembly!N$18+$BN182*Assembly!N$19+$BO182*Assembly!N$20+$BP182*Assembly!N$21+$BQ182*Assembly!N$22+$BR182*Assembly!N$23+$BS182*Assembly!N$24</f>
        <v>#VALUE!</v>
      </c>
      <c r="CH182" s="153" t="e">
        <f>$AY182*Assembly!O$4+$AZ182*Assembly!O$5+$BA182*Assembly!O$6+$BB182*Assembly!O$7+$BC182*Assembly!O$8+$BD182*Assembly!O$9+$BE182*Assembly!O$10+$BF182*Assembly!O$11+$BG182*Assembly!O$12+$BH182*Assembly!O$13+$BI182*Assembly!O$14+$BJ182*Assembly!O$15+$BK182*Assembly!O$16+$BL182*Assembly!O$17+$BM182*Assembly!O$18+$BN182*Assembly!O$19+$BO182*Assembly!O$20+$BP182*Assembly!O$21+$BQ182*Assembly!O$22+$BR182*Assembly!O$23+$BS182*Assembly!O$24</f>
        <v>#VALUE!</v>
      </c>
      <c r="CI182" s="142" t="e">
        <f>$AY182*Assembly!P$4+$AZ182*Assembly!P$5+$BA182*Assembly!P$6+$BB182*Assembly!P$7+$BC182*Assembly!P$8+$BD182*Assembly!P$9+$BE182*Assembly!P$10+$BF182*Assembly!P$11+$BG182*Assembly!P$12+$BH182*Assembly!P$13+$BI182*Assembly!P$14+$BJ182*Assembly!P$15+$BK182*Assembly!P$16+$BL182*Assembly!P$17+$BM182*Assembly!P$18+$BN182*Assembly!P$19+$BO182*Assembly!P$20+$BP182*Assembly!P$21+$BQ182*Assembly!P$22+$BR182*Assembly!P$23+$BS182*Assembly!P$24</f>
        <v>#VALUE!</v>
      </c>
      <c r="CJ182" s="142" t="e">
        <f>$AY182*Assembly!Q$4+$AZ182*Assembly!Q$5+$BA182*Assembly!Q$6+$BB182*Assembly!Q$7+$BC182*Assembly!Q$8+$BD182*Assembly!Q$9+$BE182*Assembly!Q$10+$BF182*Assembly!Q$11+$BG182*Assembly!Q$12+$BH182*Assembly!Q$13+$BI182*Assembly!Q$14+$BJ182*Assembly!Q$15+$BK182*Assembly!Q$16+$BL182*Assembly!Q$17+$BM182*Assembly!Q$18+$BN182*Assembly!Q$19+$BO182*Assembly!Q$20+$BP182*Assembly!Q$21+$BQ182*Assembly!Q$22+$BR182*Assembly!Q$23+$BS182*Assembly!Q$24</f>
        <v>#VALUE!</v>
      </c>
      <c r="CK182" s="153" t="e">
        <f>$AY182*Assembly!R$4+$AZ182*Assembly!R$5+$BA182*Assembly!R$6+$BB182*Assembly!R$7+$BC182*Assembly!R$8+$BD182*Assembly!R$9+$BE182*Assembly!R$10+$BF182*Assembly!R$11+$BG182*Assembly!R$12+$BH182*Assembly!R$13+$BI182*Assembly!R$14+$BJ182*Assembly!R$15+$BK182*Assembly!R$16+$BL182*Assembly!R$17+$BM182*Assembly!R$18+$BN182*Assembly!R$19+$BO182*Assembly!R$20+$BP182*Assembly!R$21+$BQ182*Assembly!R$22+$BR182*Assembly!R$23+$BS182*Assembly!R$24</f>
        <v>#VALUE!</v>
      </c>
      <c r="CL182" s="142" t="e">
        <f>$AY182*Assembly!S$4+$AZ182*Assembly!S$5+$BA182*Assembly!S$6+$BB182*Assembly!S$7+$BC182*Assembly!S$8+$BD182*Assembly!S$9+$BE182*Assembly!S$10+$BF182*Assembly!S$11+$BG182*Assembly!S$12+$BH182*Assembly!S$13+$BI182*Assembly!S$14+$BJ182*Assembly!S$15+$BK182*Assembly!S$16+$BL182*Assembly!S$17+$BM182*Assembly!S$18+$BN182*Assembly!S$19+$BO182*Assembly!S$20+$BP182*Assembly!S$21+$BQ182*Assembly!S$22+$BR182*Assembly!S$23+$BS182*Assembly!S$24</f>
        <v>#VALUE!</v>
      </c>
      <c r="CM182" s="142" t="e">
        <f>$AY182*Assembly!T$4+$AZ182*Assembly!T$5+$BA182*Assembly!T$6+$BB182*Assembly!T$7+$BC182*Assembly!T$8+$BD182*Assembly!T$9+$BE182*Assembly!T$10+$BF182*Assembly!T$11+$BG182*Assembly!T$12+$BH182*Assembly!T$13+$BI182*Assembly!T$14+$BJ182*Assembly!T$15+$BK182*Assembly!T$16+$BL182*Assembly!T$17+$BM182*Assembly!T$18+$BN182*Assembly!T$19+$BO182*Assembly!T$20+$BP182*Assembly!T$21+$BQ182*Assembly!T$22+$BR182*Assembly!T$23+$BS182*Assembly!T$24</f>
        <v>#VALUE!</v>
      </c>
      <c r="CN182" s="142" t="e">
        <f>$AY182*Assembly!U$4+$AZ182*Assembly!U$5+$BA182*Assembly!U$6+$BB182*Assembly!U$7+$BC182*Assembly!U$8+$BD182*Assembly!U$9+$BE182*Assembly!U$10+$BF182*Assembly!U$11+$BG182*Assembly!U$12+$BH182*Assembly!U$13+$BI182*Assembly!U$14+$BJ182*Assembly!U$15+$BK182*Assembly!U$16+$BL182*Assembly!U$17+$BM182*Assembly!U$18+$BN182*Assembly!U$19+$BO182*Assembly!U$20+$BP182*Assembly!U$21+$BQ182*Assembly!U$22+$BR182*Assembly!U$23+$BS182*Assembly!U$24</f>
        <v>#VALUE!</v>
      </c>
      <c r="CO182" s="153" t="e">
        <f>$AY182*Assembly!V$4+$AZ182*Assembly!V$5+$BA182*Assembly!V$6+$BB182*Assembly!V$7+$BC182*Assembly!V$8+$BD182*Assembly!V$9+$BE182*Assembly!V$10+$BF182*Assembly!V$11+$BG182*Assembly!V$12+$BH182*Assembly!V$13+$BI182*Assembly!V$14+$BJ182*Assembly!V$15+$BK182*Assembly!V$16+$BL182*Assembly!V$17+$BM182*Assembly!V$18+$BN182*Assembly!V$19+$BO182*Assembly!V$20+$BP182*Assembly!V$21+$BQ182*Assembly!V$22+$BR182*Assembly!V$23+$BS182*Assembly!V$24</f>
        <v>#VALUE!</v>
      </c>
      <c r="CP182" s="153" t="e">
        <f>CF182*Refining!$F$3</f>
        <v>#VALUE!</v>
      </c>
      <c r="CQ182" s="153" t="e">
        <f>CG182*Refining!$F$4</f>
        <v>#VALUE!</v>
      </c>
      <c r="CR182" s="153" t="e">
        <f>CH182*Refining!$F$5</f>
        <v>#VALUE!</v>
      </c>
      <c r="CS182" s="153" t="e">
        <f>CI182*Refining!$F$6</f>
        <v>#VALUE!</v>
      </c>
      <c r="CT182" s="153" t="e">
        <f>CJ182*Refining!$F$7</f>
        <v>#VALUE!</v>
      </c>
      <c r="CU182" s="153" t="e">
        <f>CK182*Refining!$F$8</f>
        <v>#VALUE!</v>
      </c>
      <c r="CV182" s="153" t="e">
        <f>CL182*Refining!$F$9</f>
        <v>#VALUE!</v>
      </c>
      <c r="CW182" s="153" t="e">
        <f>CM182*Refining!$F$10</f>
        <v>#VALUE!</v>
      </c>
      <c r="CX182" s="153" t="e">
        <f>CN182*Refining!$F$11</f>
        <v>#VALUE!</v>
      </c>
      <c r="CY182" s="153" t="e">
        <f>CO182*Refining!$F$12</f>
        <v>#VALUE!</v>
      </c>
      <c r="CZ182" s="190" t="e">
        <f t="shared" ref="CZ182:DS182" si="736">IF(CF182 = 0, "", CF182)</f>
        <v>#VALUE!</v>
      </c>
      <c r="DA182" s="191" t="e">
        <f t="shared" si="736"/>
        <v>#VALUE!</v>
      </c>
      <c r="DB182" s="191" t="e">
        <f t="shared" si="736"/>
        <v>#VALUE!</v>
      </c>
      <c r="DC182" s="191" t="e">
        <f t="shared" si="736"/>
        <v>#VALUE!</v>
      </c>
      <c r="DD182" s="193" t="e">
        <f t="shared" si="736"/>
        <v>#VALUE!</v>
      </c>
      <c r="DE182" s="191" t="e">
        <f t="shared" si="736"/>
        <v>#VALUE!</v>
      </c>
      <c r="DF182" s="193" t="e">
        <f t="shared" si="736"/>
        <v>#VALUE!</v>
      </c>
      <c r="DG182" s="193" t="e">
        <f t="shared" si="736"/>
        <v>#VALUE!</v>
      </c>
      <c r="DH182" s="191" t="e">
        <f t="shared" si="736"/>
        <v>#VALUE!</v>
      </c>
      <c r="DI182" s="195" t="e">
        <f t="shared" si="736"/>
        <v>#VALUE!</v>
      </c>
      <c r="DJ182" s="190" t="e">
        <f t="shared" si="736"/>
        <v>#VALUE!</v>
      </c>
      <c r="DK182" s="191" t="e">
        <f t="shared" si="736"/>
        <v>#VALUE!</v>
      </c>
      <c r="DL182" s="191" t="e">
        <f t="shared" si="736"/>
        <v>#VALUE!</v>
      </c>
      <c r="DM182" s="191" t="e">
        <f t="shared" si="736"/>
        <v>#VALUE!</v>
      </c>
      <c r="DN182" s="193" t="e">
        <f t="shared" si="736"/>
        <v>#VALUE!</v>
      </c>
      <c r="DO182" s="191" t="e">
        <f t="shared" si="736"/>
        <v>#VALUE!</v>
      </c>
      <c r="DP182" s="191" t="e">
        <f t="shared" si="736"/>
        <v>#VALUE!</v>
      </c>
      <c r="DQ182" s="191" t="e">
        <f t="shared" si="736"/>
        <v>#VALUE!</v>
      </c>
      <c r="DR182" s="191" t="e">
        <f t="shared" si="736"/>
        <v>#VALUE!</v>
      </c>
      <c r="DS182" s="195" t="e">
        <f t="shared" si="736"/>
        <v>#VALUE!</v>
      </c>
      <c r="DT182" s="190" t="e">
        <f t="shared" si="11"/>
        <v>#VALUE!</v>
      </c>
      <c r="DU182" s="197" t="e">
        <f t="shared" si="12"/>
        <v>#VALUE!</v>
      </c>
      <c r="DV182" s="165" t="e">
        <f>CZ182*'Ores &amp; Ingots'!$C$3+DA182*'Ores &amp; Ingots'!$C$4+DB182*'Ores &amp; Ingots'!$C$5+DC182*'Ores &amp; Ingots'!$C$6+DD182*'Ores &amp; Ingots'!$C$7+DE182*'Ores &amp; Ingots'!$C$8+DF182*'Ores &amp; Ingots'!$C$9+DG182*'Ores &amp; Ingots'!$C$10+DH182*'Ores &amp; Ingots'!$C$11+DI182*'Ores &amp; Ingots'!$C$12</f>
        <v>#VALUE!</v>
      </c>
      <c r="DW182" s="165" t="e">
        <f>DJ182*'Ores &amp; Ingots'!$B$3+DK182*'Ores &amp; Ingots'!$B$4+DL182*'Ores &amp; Ingots'!$B$5+DM182*'Ores &amp; Ingots'!$B$6+DN182*'Ores &amp; Ingots'!$B$7+DO182*'Ores &amp; Ingots'!$B$8+DP182*'Ores &amp; Ingots'!$B$9+DQ182*'Ores &amp; Ingots'!$B$10+DR182*'Ores &amp; Ingots'!$B$11+DS182*'Ores &amp; Ingots'!$B$12</f>
        <v>#VALUE!</v>
      </c>
      <c r="DX182" s="197" t="e">
        <f>CZ182*Refining!$G$3+DA182*Refining!$G$4+DB182*Refining!$G$5+DC182*Refining!$G$6+DD182*Refining!$G$7+DE182*Refining!$G$8+DF182*Refining!$G$9+DG182*Refining!$G$10+DH182*Refining!$G$11+DI182*Refining!$G$12</f>
        <v>#VALUE!</v>
      </c>
      <c r="DY182" s="197" t="e">
        <f t="shared" si="13"/>
        <v>#VALUE!</v>
      </c>
      <c r="DZ182" s="199" t="e">
        <f t="shared" si="14"/>
        <v>#VALUE!</v>
      </c>
      <c r="EA182" s="190" t="e">
        <f t="shared" si="15"/>
        <v>#VALUE!</v>
      </c>
      <c r="EB182" s="200" t="e">
        <f t="shared" ref="EB182:EC182" si="737">EA182/60</f>
        <v>#VALUE!</v>
      </c>
      <c r="EC182" s="200" t="e">
        <f t="shared" si="737"/>
        <v>#VALUE!</v>
      </c>
      <c r="ED182" s="190" t="e">
        <f t="shared" si="17"/>
        <v>#VALUE!</v>
      </c>
      <c r="EE182" s="200" t="e">
        <f t="shared" ref="EE182:EF182" si="738">ED182/1000</f>
        <v>#VALUE!</v>
      </c>
      <c r="EF182" s="201" t="e">
        <f t="shared" si="738"/>
        <v>#VALUE!</v>
      </c>
      <c r="EG182" s="136" t="e">
        <f t="shared" si="19"/>
        <v>#VALUE!</v>
      </c>
      <c r="EH182" s="138" t="e">
        <f t="shared" si="20"/>
        <v>#VALUE!</v>
      </c>
      <c r="EI182" s="133">
        <v>74</v>
      </c>
    </row>
    <row r="183" spans="1:139" ht="12.75" x14ac:dyDescent="0.2">
      <c r="A183" s="864"/>
      <c r="B183" s="135" t="s">
        <v>382</v>
      </c>
      <c r="C183" s="137" t="s">
        <v>156</v>
      </c>
      <c r="D183" s="137">
        <v>1</v>
      </c>
      <c r="E183" s="137">
        <v>3</v>
      </c>
      <c r="F183" s="137">
        <v>3</v>
      </c>
      <c r="G183" s="202">
        <f t="shared" si="0"/>
        <v>140.625</v>
      </c>
      <c r="H183" s="203">
        <v>25</v>
      </c>
      <c r="I183" s="203">
        <v>25</v>
      </c>
      <c r="J183" s="204">
        <f>H183/Main!$D$9</f>
        <v>5</v>
      </c>
      <c r="K183" s="204">
        <f>I183/Main!$D$10</f>
        <v>12.5</v>
      </c>
      <c r="L183" s="204">
        <f t="shared" si="1"/>
        <v>2.5</v>
      </c>
      <c r="M183" s="204">
        <v>1</v>
      </c>
      <c r="N183" s="205"/>
      <c r="O183" s="296"/>
      <c r="P183" s="207"/>
      <c r="Q183" s="208"/>
      <c r="R183" s="207"/>
      <c r="S183" s="209"/>
      <c r="T183" s="209"/>
      <c r="U183" s="207"/>
      <c r="V183" s="207"/>
      <c r="W183" s="401"/>
      <c r="X183" s="209"/>
      <c r="Y183" s="207"/>
      <c r="Z183" s="207"/>
      <c r="AA183" s="207"/>
      <c r="AB183" s="207"/>
      <c r="AC183" s="402" t="s">
        <v>34</v>
      </c>
      <c r="AD183" s="165">
        <v>0</v>
      </c>
      <c r="AE183" s="165">
        <v>0</v>
      </c>
      <c r="AF183" s="165">
        <v>0</v>
      </c>
      <c r="AG183" s="165">
        <v>0</v>
      </c>
      <c r="AH183" s="165">
        <v>0</v>
      </c>
      <c r="AI183" s="165">
        <v>40</v>
      </c>
      <c r="AJ183" s="165">
        <v>0</v>
      </c>
      <c r="AK183" s="165">
        <v>0</v>
      </c>
      <c r="AL183" s="165">
        <v>0</v>
      </c>
      <c r="AM183" s="165">
        <v>0</v>
      </c>
      <c r="AN183" s="165">
        <v>0</v>
      </c>
      <c r="AO183" s="165">
        <v>0</v>
      </c>
      <c r="AP183" s="171">
        <v>196</v>
      </c>
      <c r="AQ183" s="165">
        <v>0</v>
      </c>
      <c r="AR183" s="165">
        <v>0</v>
      </c>
      <c r="AS183" s="165">
        <v>0</v>
      </c>
      <c r="AT183" s="165">
        <v>0</v>
      </c>
      <c r="AU183" s="165">
        <v>0</v>
      </c>
      <c r="AV183" s="165">
        <v>0</v>
      </c>
      <c r="AW183" s="165">
        <v>0</v>
      </c>
      <c r="AX183" s="165">
        <v>0</v>
      </c>
      <c r="AY183" s="162" t="str">
        <f t="shared" ref="AY183:BS183" si="739">IF(AD183 = 0, "", AD183)</f>
        <v/>
      </c>
      <c r="AZ183" s="163" t="str">
        <f t="shared" si="739"/>
        <v/>
      </c>
      <c r="BA183" s="163" t="str">
        <f t="shared" si="739"/>
        <v/>
      </c>
      <c r="BB183" s="163" t="str">
        <f t="shared" si="739"/>
        <v/>
      </c>
      <c r="BC183" s="163" t="str">
        <f t="shared" si="739"/>
        <v/>
      </c>
      <c r="BD183" s="165">
        <f t="shared" si="739"/>
        <v>40</v>
      </c>
      <c r="BE183" s="163" t="str">
        <f t="shared" si="739"/>
        <v/>
      </c>
      <c r="BF183" s="163" t="str">
        <f t="shared" si="739"/>
        <v/>
      </c>
      <c r="BG183" s="163" t="str">
        <f t="shared" si="739"/>
        <v/>
      </c>
      <c r="BH183" s="163" t="str">
        <f t="shared" si="739"/>
        <v/>
      </c>
      <c r="BI183" s="163" t="str">
        <f t="shared" si="739"/>
        <v/>
      </c>
      <c r="BJ183" s="163" t="str">
        <f t="shared" si="739"/>
        <v/>
      </c>
      <c r="BK183" s="171">
        <f t="shared" si="739"/>
        <v>196</v>
      </c>
      <c r="BL183" s="163" t="str">
        <f t="shared" si="739"/>
        <v/>
      </c>
      <c r="BM183" s="163" t="str">
        <f t="shared" si="739"/>
        <v/>
      </c>
      <c r="BN183" s="163" t="str">
        <f t="shared" si="739"/>
        <v/>
      </c>
      <c r="BO183" s="163" t="str">
        <f t="shared" si="739"/>
        <v/>
      </c>
      <c r="BP183" s="163" t="str">
        <f t="shared" si="739"/>
        <v/>
      </c>
      <c r="BQ183" s="163" t="str">
        <f t="shared" si="739"/>
        <v/>
      </c>
      <c r="BR183" s="163" t="str">
        <f t="shared" si="739"/>
        <v/>
      </c>
      <c r="BS183" s="173" t="str">
        <f t="shared" si="739"/>
        <v/>
      </c>
      <c r="BT183" s="175" t="e">
        <f>$AY183*Assembly!Z$4+$AZ183*Assembly!Z$5+$BA183*Assembly!Z$6+$BB183*Assembly!Z$7+$BC183*Assembly!Z$8+$BD183*Assembly!Z$9+$BE183*Assembly!Z$10+$BF183*Assembly!Z$11+$BG183*Assembly!Z$12+$BH183*Assembly!Z$13+$BI183*Assembly!Z$14+$BJ183*Assembly!Z$15+$BK183*Assembly!Z$16+$BL183*Assembly!Z$17+$BM183*Assembly!Z$18+$BN183*Assembly!Z$19+$BO183*Assembly!Z$20+$BP183*Assembly!Z$21+$BQ183*Assembly!Z$22+$BR183*Assembly!Z$23+$BS183*Assembly!Z$24</f>
        <v>#VALUE!</v>
      </c>
      <c r="BU183" s="165" t="e">
        <f t="shared" si="3"/>
        <v>#VALUE!</v>
      </c>
      <c r="BV183" s="176"/>
      <c r="BW183" s="165" t="e">
        <f>$AY183*Assembly!AD$4+$AZ183*Assembly!AD$5+$BA183*Assembly!AD$6+$BB183*Assembly!AD$7+$BC183*Assembly!AD$8+$BD183*Assembly!AD$9+$BE183*Assembly!AD$10+$BF183*Assembly!AD$11+$BG183*Assembly!AD$12+$BH183*Assembly!AD$13+$BI183*Assembly!AD$14+$BJ183*Assembly!AD$15+$BK183*Assembly!AD$16+$BL183*Assembly!AD$17+$BM183*Assembly!AD$18+$BN183*Assembly!AD$19+$BO183*Assembly!AD$20+$BP183*Assembly!AD$21+$BQ183*Assembly!AD$22+$BR183*Assembly!AD$23+$BS183*Assembly!AD$24</f>
        <v>#VALUE!</v>
      </c>
      <c r="BX183" s="180" t="e">
        <f t="shared" si="4"/>
        <v>#VALUE!</v>
      </c>
      <c r="BY183" s="181" t="e">
        <f t="shared" si="5"/>
        <v>#VALUE!</v>
      </c>
      <c r="BZ183" s="182" t="e">
        <f t="shared" si="6"/>
        <v>#VALUE!</v>
      </c>
      <c r="CA183" s="181" t="e">
        <f t="shared" si="7"/>
        <v>#VALUE!</v>
      </c>
      <c r="CB183" s="165" t="e">
        <f>$AY183*Assembly!Y$4+$AZ183*Assembly!Y$5+$BA183*Assembly!Y$6+$BB183*Assembly!Y$7+$BC183*Assembly!Y$8+$BD183*Assembly!Y$9+$BE183*Assembly!Y$10+$BF183*Assembly!Y$11+$BG183*Assembly!Y$12+$BH183*Assembly!Y$13+$BI183*Assembly!Y$14+$BJ183*Assembly!Y$15+$BK183*Assembly!Y$16+$BL183*Assembly!Y$17+$BM183*Assembly!Y$18+$BN183*Assembly!Y$19+$BO183*Assembly!Y$20+$BP183*Assembly!Y$21+$BQ183*Assembly!Y$22+$BR183*Assembly!Y$23+$BS183*Assembly!Y$24</f>
        <v>#VALUE!</v>
      </c>
      <c r="CC183" s="165" t="e">
        <f t="shared" si="8"/>
        <v>#VALUE!</v>
      </c>
      <c r="CD183" s="136" t="e">
        <f t="shared" si="9"/>
        <v>#VALUE!</v>
      </c>
      <c r="CE183" s="184" t="e">
        <f>$AY183*Assembly!AC$4+$AZ183*Assembly!AC$5+$BA183*Assembly!AC$6+$BB183*Assembly!AC$7+$BC183*Assembly!AC$8+$BD183*Assembly!AC$9+$BE183*Assembly!AC$10+$BF183*Assembly!AC$11+$BG183*Assembly!AC$12+$BH183*Assembly!AC$13+$BI183*Assembly!AC$14+$BJ183*Assembly!AC$15+$BK183*Assembly!AC$16+$BL183*Assembly!AC$17+$BM183*Assembly!AC$18+$BN183*Assembly!AC$19+$BO183*Assembly!AC$20+$BP183*Assembly!AC$21+$BQ183*Assembly!AC$22+$BR183*Assembly!AC$23+$BS183*Assembly!AC$24</f>
        <v>#VALUE!</v>
      </c>
      <c r="CF183" s="208" t="e">
        <f>$AY183*Assembly!M$4+$AZ183*Assembly!M$5+$BA183*Assembly!M$6+$BB183*Assembly!M$7+$BC183*Assembly!M$8+$BD183*Assembly!M$9+$BE183*Assembly!M$10+$BF183*Assembly!M$11+$BG183*Assembly!M$12+$BH183*Assembly!M$13+$BI183*Assembly!M$14+$BJ183*Assembly!M$15+$BK183*Assembly!M$16+$BL183*Assembly!M$17+$BM183*Assembly!M$18+$BN183*Assembly!M$19+$BO183*Assembly!M$20+$BP183*Assembly!M$21+$BQ183*Assembly!M$22+$BR183*Assembly!M$23+$BS183*Assembly!M$24</f>
        <v>#VALUE!</v>
      </c>
      <c r="CG183" s="208" t="e">
        <f>$AY183*Assembly!N$4+$AZ183*Assembly!N$5+$BA183*Assembly!N$6+$BB183*Assembly!N$7+$BC183*Assembly!N$8+$BD183*Assembly!N$9+$BE183*Assembly!N$10+$BF183*Assembly!N$11+$BG183*Assembly!N$12+$BH183*Assembly!N$13+$BI183*Assembly!N$14+$BJ183*Assembly!N$15+$BK183*Assembly!N$16+$BL183*Assembly!N$17+$BM183*Assembly!N$18+$BN183*Assembly!N$19+$BO183*Assembly!N$20+$BP183*Assembly!N$21+$BQ183*Assembly!N$22+$BR183*Assembly!N$23+$BS183*Assembly!N$24</f>
        <v>#VALUE!</v>
      </c>
      <c r="CH183" s="208" t="e">
        <f>$AY183*Assembly!O$4+$AZ183*Assembly!O$5+$BA183*Assembly!O$6+$BB183*Assembly!O$7+$BC183*Assembly!O$8+$BD183*Assembly!O$9+$BE183*Assembly!O$10+$BF183*Assembly!O$11+$BG183*Assembly!O$12+$BH183*Assembly!O$13+$BI183*Assembly!O$14+$BJ183*Assembly!O$15+$BK183*Assembly!O$16+$BL183*Assembly!O$17+$BM183*Assembly!O$18+$BN183*Assembly!O$19+$BO183*Assembly!O$20+$BP183*Assembly!O$21+$BQ183*Assembly!O$22+$BR183*Assembly!O$23+$BS183*Assembly!O$24</f>
        <v>#VALUE!</v>
      </c>
      <c r="CI183" s="203" t="e">
        <f>$AY183*Assembly!P$4+$AZ183*Assembly!P$5+$BA183*Assembly!P$6+$BB183*Assembly!P$7+$BC183*Assembly!P$8+$BD183*Assembly!P$9+$BE183*Assembly!P$10+$BF183*Assembly!P$11+$BG183*Assembly!P$12+$BH183*Assembly!P$13+$BI183*Assembly!P$14+$BJ183*Assembly!P$15+$BK183*Assembly!P$16+$BL183*Assembly!P$17+$BM183*Assembly!P$18+$BN183*Assembly!P$19+$BO183*Assembly!P$20+$BP183*Assembly!P$21+$BQ183*Assembly!P$22+$BR183*Assembly!P$23+$BS183*Assembly!P$24</f>
        <v>#VALUE!</v>
      </c>
      <c r="CJ183" s="203" t="e">
        <f>$AY183*Assembly!Q$4+$AZ183*Assembly!Q$5+$BA183*Assembly!Q$6+$BB183*Assembly!Q$7+$BC183*Assembly!Q$8+$BD183*Assembly!Q$9+$BE183*Assembly!Q$10+$BF183*Assembly!Q$11+$BG183*Assembly!Q$12+$BH183*Assembly!Q$13+$BI183*Assembly!Q$14+$BJ183*Assembly!Q$15+$BK183*Assembly!Q$16+$BL183*Assembly!Q$17+$BM183*Assembly!Q$18+$BN183*Assembly!Q$19+$BO183*Assembly!Q$20+$BP183*Assembly!Q$21+$BQ183*Assembly!Q$22+$BR183*Assembly!Q$23+$BS183*Assembly!Q$24</f>
        <v>#VALUE!</v>
      </c>
      <c r="CK183" s="208" t="e">
        <f>$AY183*Assembly!R$4+$AZ183*Assembly!R$5+$BA183*Assembly!R$6+$BB183*Assembly!R$7+$BC183*Assembly!R$8+$BD183*Assembly!R$9+$BE183*Assembly!R$10+$BF183*Assembly!R$11+$BG183*Assembly!R$12+$BH183*Assembly!R$13+$BI183*Assembly!R$14+$BJ183*Assembly!R$15+$BK183*Assembly!R$16+$BL183*Assembly!R$17+$BM183*Assembly!R$18+$BN183*Assembly!R$19+$BO183*Assembly!R$20+$BP183*Assembly!R$21+$BQ183*Assembly!R$22+$BR183*Assembly!R$23+$BS183*Assembly!R$24</f>
        <v>#VALUE!</v>
      </c>
      <c r="CL183" s="203" t="e">
        <f>$AY183*Assembly!S$4+$AZ183*Assembly!S$5+$BA183*Assembly!S$6+$BB183*Assembly!S$7+$BC183*Assembly!S$8+$BD183*Assembly!S$9+$BE183*Assembly!S$10+$BF183*Assembly!S$11+$BG183*Assembly!S$12+$BH183*Assembly!S$13+$BI183*Assembly!S$14+$BJ183*Assembly!S$15+$BK183*Assembly!S$16+$BL183*Assembly!S$17+$BM183*Assembly!S$18+$BN183*Assembly!S$19+$BO183*Assembly!S$20+$BP183*Assembly!S$21+$BQ183*Assembly!S$22+$BR183*Assembly!S$23+$BS183*Assembly!S$24</f>
        <v>#VALUE!</v>
      </c>
      <c r="CM183" s="203" t="e">
        <f>$AY183*Assembly!T$4+$AZ183*Assembly!T$5+$BA183*Assembly!T$6+$BB183*Assembly!T$7+$BC183*Assembly!T$8+$BD183*Assembly!T$9+$BE183*Assembly!T$10+$BF183*Assembly!T$11+$BG183*Assembly!T$12+$BH183*Assembly!T$13+$BI183*Assembly!T$14+$BJ183*Assembly!T$15+$BK183*Assembly!T$16+$BL183*Assembly!T$17+$BM183*Assembly!T$18+$BN183*Assembly!T$19+$BO183*Assembly!T$20+$BP183*Assembly!T$21+$BQ183*Assembly!T$22+$BR183*Assembly!T$23+$BS183*Assembly!T$24</f>
        <v>#VALUE!</v>
      </c>
      <c r="CN183" s="203" t="e">
        <f>$AY183*Assembly!U$4+$AZ183*Assembly!U$5+$BA183*Assembly!U$6+$BB183*Assembly!U$7+$BC183*Assembly!U$8+$BD183*Assembly!U$9+$BE183*Assembly!U$10+$BF183*Assembly!U$11+$BG183*Assembly!U$12+$BH183*Assembly!U$13+$BI183*Assembly!U$14+$BJ183*Assembly!U$15+$BK183*Assembly!U$16+$BL183*Assembly!U$17+$BM183*Assembly!U$18+$BN183*Assembly!U$19+$BO183*Assembly!U$20+$BP183*Assembly!U$21+$BQ183*Assembly!U$22+$BR183*Assembly!U$23+$BS183*Assembly!U$24</f>
        <v>#VALUE!</v>
      </c>
      <c r="CO183" s="208" t="e">
        <f>$AY183*Assembly!V$4+$AZ183*Assembly!V$5+$BA183*Assembly!V$6+$BB183*Assembly!V$7+$BC183*Assembly!V$8+$BD183*Assembly!V$9+$BE183*Assembly!V$10+$BF183*Assembly!V$11+$BG183*Assembly!V$12+$BH183*Assembly!V$13+$BI183*Assembly!V$14+$BJ183*Assembly!V$15+$BK183*Assembly!V$16+$BL183*Assembly!V$17+$BM183*Assembly!V$18+$BN183*Assembly!V$19+$BO183*Assembly!V$20+$BP183*Assembly!V$21+$BQ183*Assembly!V$22+$BR183*Assembly!V$23+$BS183*Assembly!V$24</f>
        <v>#VALUE!</v>
      </c>
      <c r="CP183" s="208" t="e">
        <f>CF183*Refining!$F$3</f>
        <v>#VALUE!</v>
      </c>
      <c r="CQ183" s="208" t="e">
        <f>CG183*Refining!$F$4</f>
        <v>#VALUE!</v>
      </c>
      <c r="CR183" s="208" t="e">
        <f>CH183*Refining!$F$5</f>
        <v>#VALUE!</v>
      </c>
      <c r="CS183" s="208" t="e">
        <f>CI183*Refining!$F$6</f>
        <v>#VALUE!</v>
      </c>
      <c r="CT183" s="208" t="e">
        <f>CJ183*Refining!$F$7</f>
        <v>#VALUE!</v>
      </c>
      <c r="CU183" s="208" t="e">
        <f>CK183*Refining!$F$8</f>
        <v>#VALUE!</v>
      </c>
      <c r="CV183" s="208" t="e">
        <f>CL183*Refining!$F$9</f>
        <v>#VALUE!</v>
      </c>
      <c r="CW183" s="208" t="e">
        <f>CM183*Refining!$F$10</f>
        <v>#VALUE!</v>
      </c>
      <c r="CX183" s="208" t="e">
        <f>CN183*Refining!$F$11</f>
        <v>#VALUE!</v>
      </c>
      <c r="CY183" s="208" t="e">
        <f>CO183*Refining!$F$12</f>
        <v>#VALUE!</v>
      </c>
      <c r="CZ183" s="190" t="e">
        <f t="shared" ref="CZ183:DS183" si="740">IF(CF183 = 0, "", CF183)</f>
        <v>#VALUE!</v>
      </c>
      <c r="DA183" s="191" t="e">
        <f t="shared" si="740"/>
        <v>#VALUE!</v>
      </c>
      <c r="DB183" s="191" t="e">
        <f t="shared" si="740"/>
        <v>#VALUE!</v>
      </c>
      <c r="DC183" s="191" t="e">
        <f t="shared" si="740"/>
        <v>#VALUE!</v>
      </c>
      <c r="DD183" s="193" t="e">
        <f t="shared" si="740"/>
        <v>#VALUE!</v>
      </c>
      <c r="DE183" s="191" t="e">
        <f t="shared" si="740"/>
        <v>#VALUE!</v>
      </c>
      <c r="DF183" s="193" t="e">
        <f t="shared" si="740"/>
        <v>#VALUE!</v>
      </c>
      <c r="DG183" s="193" t="e">
        <f t="shared" si="740"/>
        <v>#VALUE!</v>
      </c>
      <c r="DH183" s="191" t="e">
        <f t="shared" si="740"/>
        <v>#VALUE!</v>
      </c>
      <c r="DI183" s="195" t="e">
        <f t="shared" si="740"/>
        <v>#VALUE!</v>
      </c>
      <c r="DJ183" s="190" t="e">
        <f t="shared" si="740"/>
        <v>#VALUE!</v>
      </c>
      <c r="DK183" s="191" t="e">
        <f t="shared" si="740"/>
        <v>#VALUE!</v>
      </c>
      <c r="DL183" s="191" t="e">
        <f t="shared" si="740"/>
        <v>#VALUE!</v>
      </c>
      <c r="DM183" s="191" t="e">
        <f t="shared" si="740"/>
        <v>#VALUE!</v>
      </c>
      <c r="DN183" s="193" t="e">
        <f t="shared" si="740"/>
        <v>#VALUE!</v>
      </c>
      <c r="DO183" s="191" t="e">
        <f t="shared" si="740"/>
        <v>#VALUE!</v>
      </c>
      <c r="DP183" s="191" t="e">
        <f t="shared" si="740"/>
        <v>#VALUE!</v>
      </c>
      <c r="DQ183" s="191" t="e">
        <f t="shared" si="740"/>
        <v>#VALUE!</v>
      </c>
      <c r="DR183" s="191" t="e">
        <f t="shared" si="740"/>
        <v>#VALUE!</v>
      </c>
      <c r="DS183" s="195" t="e">
        <f t="shared" si="740"/>
        <v>#VALUE!</v>
      </c>
      <c r="DT183" s="190" t="e">
        <f t="shared" si="11"/>
        <v>#VALUE!</v>
      </c>
      <c r="DU183" s="197" t="e">
        <f t="shared" si="12"/>
        <v>#VALUE!</v>
      </c>
      <c r="DV183" s="165" t="e">
        <f>CZ183*'Ores &amp; Ingots'!$C$3+DA183*'Ores &amp; Ingots'!$C$4+DB183*'Ores &amp; Ingots'!$C$5+DC183*'Ores &amp; Ingots'!$C$6+DD183*'Ores &amp; Ingots'!$C$7+DE183*'Ores &amp; Ingots'!$C$8+DF183*'Ores &amp; Ingots'!$C$9+DG183*'Ores &amp; Ingots'!$C$10+DH183*'Ores &amp; Ingots'!$C$11+DI183*'Ores &amp; Ingots'!$C$12</f>
        <v>#VALUE!</v>
      </c>
      <c r="DW183" s="165" t="e">
        <f>DJ183*'Ores &amp; Ingots'!$B$3+DK183*'Ores &amp; Ingots'!$B$4+DL183*'Ores &amp; Ingots'!$B$5+DM183*'Ores &amp; Ingots'!$B$6+DN183*'Ores &amp; Ingots'!$B$7+DO183*'Ores &amp; Ingots'!$B$8+DP183*'Ores &amp; Ingots'!$B$9+DQ183*'Ores &amp; Ingots'!$B$10+DR183*'Ores &amp; Ingots'!$B$11+DS183*'Ores &amp; Ingots'!$B$12</f>
        <v>#VALUE!</v>
      </c>
      <c r="DX183" s="197" t="e">
        <f>CZ183*Refining!$G$3+DA183*Refining!$G$4+DB183*Refining!$G$5+DC183*Refining!$G$6+DD183*Refining!$G$7+DE183*Refining!$G$8+DF183*Refining!$G$9+DG183*Refining!$G$10+DH183*Refining!$G$11+DI183*Refining!$G$12</f>
        <v>#VALUE!</v>
      </c>
      <c r="DY183" s="197" t="e">
        <f t="shared" si="13"/>
        <v>#VALUE!</v>
      </c>
      <c r="DZ183" s="199" t="e">
        <f t="shared" si="14"/>
        <v>#VALUE!</v>
      </c>
      <c r="EA183" s="190" t="e">
        <f t="shared" si="15"/>
        <v>#VALUE!</v>
      </c>
      <c r="EB183" s="200" t="e">
        <f t="shared" ref="EB183:EC183" si="741">EA183/60</f>
        <v>#VALUE!</v>
      </c>
      <c r="EC183" s="200" t="e">
        <f t="shared" si="741"/>
        <v>#VALUE!</v>
      </c>
      <c r="ED183" s="190" t="e">
        <f t="shared" si="17"/>
        <v>#VALUE!</v>
      </c>
      <c r="EE183" s="200" t="e">
        <f t="shared" ref="EE183:EF183" si="742">ED183/1000</f>
        <v>#VALUE!</v>
      </c>
      <c r="EF183" s="201" t="e">
        <f t="shared" si="742"/>
        <v>#VALUE!</v>
      </c>
      <c r="EG183" s="136" t="e">
        <f t="shared" si="19"/>
        <v>#VALUE!</v>
      </c>
      <c r="EH183" s="138" t="e">
        <f t="shared" si="20"/>
        <v>#VALUE!</v>
      </c>
      <c r="EI183" s="133">
        <v>74</v>
      </c>
    </row>
    <row r="184" spans="1:139" ht="12.75" x14ac:dyDescent="0.2">
      <c r="A184" s="864"/>
      <c r="B184" s="135" t="s">
        <v>383</v>
      </c>
      <c r="C184" s="137" t="s">
        <v>156</v>
      </c>
      <c r="D184" s="137">
        <v>1</v>
      </c>
      <c r="E184" s="137">
        <v>1</v>
      </c>
      <c r="F184" s="137">
        <v>1</v>
      </c>
      <c r="G184" s="141">
        <f t="shared" si="0"/>
        <v>15.625</v>
      </c>
      <c r="H184" s="142">
        <v>6</v>
      </c>
      <c r="I184" s="142">
        <v>6</v>
      </c>
      <c r="J184" s="144">
        <f>H184/Main!$D$9</f>
        <v>1.2</v>
      </c>
      <c r="K184" s="144">
        <f>I184/Main!$D$10</f>
        <v>3</v>
      </c>
      <c r="L184" s="144">
        <f t="shared" si="1"/>
        <v>2.5</v>
      </c>
      <c r="M184" s="144">
        <v>1</v>
      </c>
      <c r="N184" s="147"/>
      <c r="O184" s="294"/>
      <c r="P184" s="150"/>
      <c r="Q184" s="153"/>
      <c r="R184" s="150"/>
      <c r="S184" s="155"/>
      <c r="T184" s="155"/>
      <c r="U184" s="150"/>
      <c r="V184" s="150"/>
      <c r="W184" s="155"/>
      <c r="X184" s="155"/>
      <c r="Y184" s="150"/>
      <c r="Z184" s="150"/>
      <c r="AA184" s="150"/>
      <c r="AB184" s="150"/>
      <c r="AC184" s="370" t="s">
        <v>34</v>
      </c>
      <c r="AD184" s="165">
        <v>0</v>
      </c>
      <c r="AE184" s="165">
        <v>0</v>
      </c>
      <c r="AF184" s="165">
        <v>0</v>
      </c>
      <c r="AG184" s="165">
        <v>0</v>
      </c>
      <c r="AH184" s="165">
        <v>0</v>
      </c>
      <c r="AI184" s="165">
        <v>10</v>
      </c>
      <c r="AJ184" s="165">
        <v>0</v>
      </c>
      <c r="AK184" s="165">
        <v>0</v>
      </c>
      <c r="AL184" s="165">
        <v>0</v>
      </c>
      <c r="AM184" s="165">
        <v>0</v>
      </c>
      <c r="AN184" s="165">
        <v>0</v>
      </c>
      <c r="AO184" s="165">
        <v>0</v>
      </c>
      <c r="AP184" s="171">
        <v>25</v>
      </c>
      <c r="AQ184" s="165">
        <v>0</v>
      </c>
      <c r="AR184" s="165">
        <v>0</v>
      </c>
      <c r="AS184" s="165">
        <v>0</v>
      </c>
      <c r="AT184" s="165">
        <v>0</v>
      </c>
      <c r="AU184" s="165">
        <v>0</v>
      </c>
      <c r="AV184" s="165">
        <v>0</v>
      </c>
      <c r="AW184" s="165">
        <v>0</v>
      </c>
      <c r="AX184" s="165">
        <v>0</v>
      </c>
      <c r="AY184" s="162" t="str">
        <f t="shared" ref="AY184:BS184" si="743">IF(AD184 = 0, "", AD184)</f>
        <v/>
      </c>
      <c r="AZ184" s="163" t="str">
        <f t="shared" si="743"/>
        <v/>
      </c>
      <c r="BA184" s="163" t="str">
        <f t="shared" si="743"/>
        <v/>
      </c>
      <c r="BB184" s="163" t="str">
        <f t="shared" si="743"/>
        <v/>
      </c>
      <c r="BC184" s="163" t="str">
        <f t="shared" si="743"/>
        <v/>
      </c>
      <c r="BD184" s="165">
        <f t="shared" si="743"/>
        <v>10</v>
      </c>
      <c r="BE184" s="163" t="str">
        <f t="shared" si="743"/>
        <v/>
      </c>
      <c r="BF184" s="163" t="str">
        <f t="shared" si="743"/>
        <v/>
      </c>
      <c r="BG184" s="163" t="str">
        <f t="shared" si="743"/>
        <v/>
      </c>
      <c r="BH184" s="163" t="str">
        <f t="shared" si="743"/>
        <v/>
      </c>
      <c r="BI184" s="163" t="str">
        <f t="shared" si="743"/>
        <v/>
      </c>
      <c r="BJ184" s="163" t="str">
        <f t="shared" si="743"/>
        <v/>
      </c>
      <c r="BK184" s="171">
        <f t="shared" si="743"/>
        <v>25</v>
      </c>
      <c r="BL184" s="163" t="str">
        <f t="shared" si="743"/>
        <v/>
      </c>
      <c r="BM184" s="163" t="str">
        <f t="shared" si="743"/>
        <v/>
      </c>
      <c r="BN184" s="163" t="str">
        <f t="shared" si="743"/>
        <v/>
      </c>
      <c r="BO184" s="163" t="str">
        <f t="shared" si="743"/>
        <v/>
      </c>
      <c r="BP184" s="163" t="str">
        <f t="shared" si="743"/>
        <v/>
      </c>
      <c r="BQ184" s="163" t="str">
        <f t="shared" si="743"/>
        <v/>
      </c>
      <c r="BR184" s="163" t="str">
        <f t="shared" si="743"/>
        <v/>
      </c>
      <c r="BS184" s="173" t="str">
        <f t="shared" si="743"/>
        <v/>
      </c>
      <c r="BT184" s="175" t="e">
        <f>$AY184*Assembly!Z$4+$AZ184*Assembly!Z$5+$BA184*Assembly!Z$6+$BB184*Assembly!Z$7+$BC184*Assembly!Z$8+$BD184*Assembly!Z$9+$BE184*Assembly!Z$10+$BF184*Assembly!Z$11+$BG184*Assembly!Z$12+$BH184*Assembly!Z$13+$BI184*Assembly!Z$14+$BJ184*Assembly!Z$15+$BK184*Assembly!Z$16+$BL184*Assembly!Z$17+$BM184*Assembly!Z$18+$BN184*Assembly!Z$19+$BO184*Assembly!Z$20+$BP184*Assembly!Z$21+$BQ184*Assembly!Z$22+$BR184*Assembly!Z$23+$BS184*Assembly!Z$24</f>
        <v>#VALUE!</v>
      </c>
      <c r="BU184" s="165" t="e">
        <f t="shared" si="3"/>
        <v>#VALUE!</v>
      </c>
      <c r="BV184" s="176"/>
      <c r="BW184" s="165" t="e">
        <f>$AY184*Assembly!AD$4+$AZ184*Assembly!AD$5+$BA184*Assembly!AD$6+$BB184*Assembly!AD$7+$BC184*Assembly!AD$8+$BD184*Assembly!AD$9+$BE184*Assembly!AD$10+$BF184*Assembly!AD$11+$BG184*Assembly!AD$12+$BH184*Assembly!AD$13+$BI184*Assembly!AD$14+$BJ184*Assembly!AD$15+$BK184*Assembly!AD$16+$BL184*Assembly!AD$17+$BM184*Assembly!AD$18+$BN184*Assembly!AD$19+$BO184*Assembly!AD$20+$BP184*Assembly!AD$21+$BQ184*Assembly!AD$22+$BR184*Assembly!AD$23+$BS184*Assembly!AD$24</f>
        <v>#VALUE!</v>
      </c>
      <c r="BX184" s="180" t="e">
        <f t="shared" si="4"/>
        <v>#VALUE!</v>
      </c>
      <c r="BY184" s="181" t="e">
        <f t="shared" si="5"/>
        <v>#VALUE!</v>
      </c>
      <c r="BZ184" s="182" t="e">
        <f t="shared" si="6"/>
        <v>#VALUE!</v>
      </c>
      <c r="CA184" s="181" t="e">
        <f t="shared" si="7"/>
        <v>#VALUE!</v>
      </c>
      <c r="CB184" s="165" t="e">
        <f>$AY184*Assembly!Y$4+$AZ184*Assembly!Y$5+$BA184*Assembly!Y$6+$BB184*Assembly!Y$7+$BC184*Assembly!Y$8+$BD184*Assembly!Y$9+$BE184*Assembly!Y$10+$BF184*Assembly!Y$11+$BG184*Assembly!Y$12+$BH184*Assembly!Y$13+$BI184*Assembly!Y$14+$BJ184*Assembly!Y$15+$BK184*Assembly!Y$16+$BL184*Assembly!Y$17+$BM184*Assembly!Y$18+$BN184*Assembly!Y$19+$BO184*Assembly!Y$20+$BP184*Assembly!Y$21+$BQ184*Assembly!Y$22+$BR184*Assembly!Y$23+$BS184*Assembly!Y$24</f>
        <v>#VALUE!</v>
      </c>
      <c r="CC184" s="165" t="e">
        <f t="shared" si="8"/>
        <v>#VALUE!</v>
      </c>
      <c r="CD184" s="136" t="e">
        <f t="shared" si="9"/>
        <v>#VALUE!</v>
      </c>
      <c r="CE184" s="184" t="e">
        <f>$AY184*Assembly!AC$4+$AZ184*Assembly!AC$5+$BA184*Assembly!AC$6+$BB184*Assembly!AC$7+$BC184*Assembly!AC$8+$BD184*Assembly!AC$9+$BE184*Assembly!AC$10+$BF184*Assembly!AC$11+$BG184*Assembly!AC$12+$BH184*Assembly!AC$13+$BI184*Assembly!AC$14+$BJ184*Assembly!AC$15+$BK184*Assembly!AC$16+$BL184*Assembly!AC$17+$BM184*Assembly!AC$18+$BN184*Assembly!AC$19+$BO184*Assembly!AC$20+$BP184*Assembly!AC$21+$BQ184*Assembly!AC$22+$BR184*Assembly!AC$23+$BS184*Assembly!AC$24</f>
        <v>#VALUE!</v>
      </c>
      <c r="CF184" s="153" t="e">
        <f>$AY184*Assembly!M$4+$AZ184*Assembly!M$5+$BA184*Assembly!M$6+$BB184*Assembly!M$7+$BC184*Assembly!M$8+$BD184*Assembly!M$9+$BE184*Assembly!M$10+$BF184*Assembly!M$11+$BG184*Assembly!M$12+$BH184*Assembly!M$13+$BI184*Assembly!M$14+$BJ184*Assembly!M$15+$BK184*Assembly!M$16+$BL184*Assembly!M$17+$BM184*Assembly!M$18+$BN184*Assembly!M$19+$BO184*Assembly!M$20+$BP184*Assembly!M$21+$BQ184*Assembly!M$22+$BR184*Assembly!M$23+$BS184*Assembly!M$24</f>
        <v>#VALUE!</v>
      </c>
      <c r="CG184" s="153" t="e">
        <f>$AY184*Assembly!N$4+$AZ184*Assembly!N$5+$BA184*Assembly!N$6+$BB184*Assembly!N$7+$BC184*Assembly!N$8+$BD184*Assembly!N$9+$BE184*Assembly!N$10+$BF184*Assembly!N$11+$BG184*Assembly!N$12+$BH184*Assembly!N$13+$BI184*Assembly!N$14+$BJ184*Assembly!N$15+$BK184*Assembly!N$16+$BL184*Assembly!N$17+$BM184*Assembly!N$18+$BN184*Assembly!N$19+$BO184*Assembly!N$20+$BP184*Assembly!N$21+$BQ184*Assembly!N$22+$BR184*Assembly!N$23+$BS184*Assembly!N$24</f>
        <v>#VALUE!</v>
      </c>
      <c r="CH184" s="153" t="e">
        <f>$AY184*Assembly!O$4+$AZ184*Assembly!O$5+$BA184*Assembly!O$6+$BB184*Assembly!O$7+$BC184*Assembly!O$8+$BD184*Assembly!O$9+$BE184*Assembly!O$10+$BF184*Assembly!O$11+$BG184*Assembly!O$12+$BH184*Assembly!O$13+$BI184*Assembly!O$14+$BJ184*Assembly!O$15+$BK184*Assembly!O$16+$BL184*Assembly!O$17+$BM184*Assembly!O$18+$BN184*Assembly!O$19+$BO184*Assembly!O$20+$BP184*Assembly!O$21+$BQ184*Assembly!O$22+$BR184*Assembly!O$23+$BS184*Assembly!O$24</f>
        <v>#VALUE!</v>
      </c>
      <c r="CI184" s="142" t="e">
        <f>$AY184*Assembly!P$4+$AZ184*Assembly!P$5+$BA184*Assembly!P$6+$BB184*Assembly!P$7+$BC184*Assembly!P$8+$BD184*Assembly!P$9+$BE184*Assembly!P$10+$BF184*Assembly!P$11+$BG184*Assembly!P$12+$BH184*Assembly!P$13+$BI184*Assembly!P$14+$BJ184*Assembly!P$15+$BK184*Assembly!P$16+$BL184*Assembly!P$17+$BM184*Assembly!P$18+$BN184*Assembly!P$19+$BO184*Assembly!P$20+$BP184*Assembly!P$21+$BQ184*Assembly!P$22+$BR184*Assembly!P$23+$BS184*Assembly!P$24</f>
        <v>#VALUE!</v>
      </c>
      <c r="CJ184" s="142" t="e">
        <f>$AY184*Assembly!Q$4+$AZ184*Assembly!Q$5+$BA184*Assembly!Q$6+$BB184*Assembly!Q$7+$BC184*Assembly!Q$8+$BD184*Assembly!Q$9+$BE184*Assembly!Q$10+$BF184*Assembly!Q$11+$BG184*Assembly!Q$12+$BH184*Assembly!Q$13+$BI184*Assembly!Q$14+$BJ184*Assembly!Q$15+$BK184*Assembly!Q$16+$BL184*Assembly!Q$17+$BM184*Assembly!Q$18+$BN184*Assembly!Q$19+$BO184*Assembly!Q$20+$BP184*Assembly!Q$21+$BQ184*Assembly!Q$22+$BR184*Assembly!Q$23+$BS184*Assembly!Q$24</f>
        <v>#VALUE!</v>
      </c>
      <c r="CK184" s="153" t="e">
        <f>$AY184*Assembly!R$4+$AZ184*Assembly!R$5+$BA184*Assembly!R$6+$BB184*Assembly!R$7+$BC184*Assembly!R$8+$BD184*Assembly!R$9+$BE184*Assembly!R$10+$BF184*Assembly!R$11+$BG184*Assembly!R$12+$BH184*Assembly!R$13+$BI184*Assembly!R$14+$BJ184*Assembly!R$15+$BK184*Assembly!R$16+$BL184*Assembly!R$17+$BM184*Assembly!R$18+$BN184*Assembly!R$19+$BO184*Assembly!R$20+$BP184*Assembly!R$21+$BQ184*Assembly!R$22+$BR184*Assembly!R$23+$BS184*Assembly!R$24</f>
        <v>#VALUE!</v>
      </c>
      <c r="CL184" s="142" t="e">
        <f>$AY184*Assembly!S$4+$AZ184*Assembly!S$5+$BA184*Assembly!S$6+$BB184*Assembly!S$7+$BC184*Assembly!S$8+$BD184*Assembly!S$9+$BE184*Assembly!S$10+$BF184*Assembly!S$11+$BG184*Assembly!S$12+$BH184*Assembly!S$13+$BI184*Assembly!S$14+$BJ184*Assembly!S$15+$BK184*Assembly!S$16+$BL184*Assembly!S$17+$BM184*Assembly!S$18+$BN184*Assembly!S$19+$BO184*Assembly!S$20+$BP184*Assembly!S$21+$BQ184*Assembly!S$22+$BR184*Assembly!S$23+$BS184*Assembly!S$24</f>
        <v>#VALUE!</v>
      </c>
      <c r="CM184" s="142" t="e">
        <f>$AY184*Assembly!T$4+$AZ184*Assembly!T$5+$BA184*Assembly!T$6+$BB184*Assembly!T$7+$BC184*Assembly!T$8+$BD184*Assembly!T$9+$BE184*Assembly!T$10+$BF184*Assembly!T$11+$BG184*Assembly!T$12+$BH184*Assembly!T$13+$BI184*Assembly!T$14+$BJ184*Assembly!T$15+$BK184*Assembly!T$16+$BL184*Assembly!T$17+$BM184*Assembly!T$18+$BN184*Assembly!T$19+$BO184*Assembly!T$20+$BP184*Assembly!T$21+$BQ184*Assembly!T$22+$BR184*Assembly!T$23+$BS184*Assembly!T$24</f>
        <v>#VALUE!</v>
      </c>
      <c r="CN184" s="142" t="e">
        <f>$AY184*Assembly!U$4+$AZ184*Assembly!U$5+$BA184*Assembly!U$6+$BB184*Assembly!U$7+$BC184*Assembly!U$8+$BD184*Assembly!U$9+$BE184*Assembly!U$10+$BF184*Assembly!U$11+$BG184*Assembly!U$12+$BH184*Assembly!U$13+$BI184*Assembly!U$14+$BJ184*Assembly!U$15+$BK184*Assembly!U$16+$BL184*Assembly!U$17+$BM184*Assembly!U$18+$BN184*Assembly!U$19+$BO184*Assembly!U$20+$BP184*Assembly!U$21+$BQ184*Assembly!U$22+$BR184*Assembly!U$23+$BS184*Assembly!U$24</f>
        <v>#VALUE!</v>
      </c>
      <c r="CO184" s="153" t="e">
        <f>$AY184*Assembly!V$4+$AZ184*Assembly!V$5+$BA184*Assembly!V$6+$BB184*Assembly!V$7+$BC184*Assembly!V$8+$BD184*Assembly!V$9+$BE184*Assembly!V$10+$BF184*Assembly!V$11+$BG184*Assembly!V$12+$BH184*Assembly!V$13+$BI184*Assembly!V$14+$BJ184*Assembly!V$15+$BK184*Assembly!V$16+$BL184*Assembly!V$17+$BM184*Assembly!V$18+$BN184*Assembly!V$19+$BO184*Assembly!V$20+$BP184*Assembly!V$21+$BQ184*Assembly!V$22+$BR184*Assembly!V$23+$BS184*Assembly!V$24</f>
        <v>#VALUE!</v>
      </c>
      <c r="CP184" s="153" t="e">
        <f>CF184*Refining!$F$3</f>
        <v>#VALUE!</v>
      </c>
      <c r="CQ184" s="153" t="e">
        <f>CG184*Refining!$F$4</f>
        <v>#VALUE!</v>
      </c>
      <c r="CR184" s="153" t="e">
        <f>CH184*Refining!$F$5</f>
        <v>#VALUE!</v>
      </c>
      <c r="CS184" s="153" t="e">
        <f>CI184*Refining!$F$6</f>
        <v>#VALUE!</v>
      </c>
      <c r="CT184" s="153" t="e">
        <f>CJ184*Refining!$F$7</f>
        <v>#VALUE!</v>
      </c>
      <c r="CU184" s="153" t="e">
        <f>CK184*Refining!$F$8</f>
        <v>#VALUE!</v>
      </c>
      <c r="CV184" s="153" t="e">
        <f>CL184*Refining!$F$9</f>
        <v>#VALUE!</v>
      </c>
      <c r="CW184" s="153" t="e">
        <f>CM184*Refining!$F$10</f>
        <v>#VALUE!</v>
      </c>
      <c r="CX184" s="153" t="e">
        <f>CN184*Refining!$F$11</f>
        <v>#VALUE!</v>
      </c>
      <c r="CY184" s="153" t="e">
        <f>CO184*Refining!$F$12</f>
        <v>#VALUE!</v>
      </c>
      <c r="CZ184" s="190" t="e">
        <f t="shared" ref="CZ184:DS184" si="744">IF(CF184 = 0, "", CF184)</f>
        <v>#VALUE!</v>
      </c>
      <c r="DA184" s="191" t="e">
        <f t="shared" si="744"/>
        <v>#VALUE!</v>
      </c>
      <c r="DB184" s="191" t="e">
        <f t="shared" si="744"/>
        <v>#VALUE!</v>
      </c>
      <c r="DC184" s="191" t="e">
        <f t="shared" si="744"/>
        <v>#VALUE!</v>
      </c>
      <c r="DD184" s="193" t="e">
        <f t="shared" si="744"/>
        <v>#VALUE!</v>
      </c>
      <c r="DE184" s="191" t="e">
        <f t="shared" si="744"/>
        <v>#VALUE!</v>
      </c>
      <c r="DF184" s="193" t="e">
        <f t="shared" si="744"/>
        <v>#VALUE!</v>
      </c>
      <c r="DG184" s="193" t="e">
        <f t="shared" si="744"/>
        <v>#VALUE!</v>
      </c>
      <c r="DH184" s="191" t="e">
        <f t="shared" si="744"/>
        <v>#VALUE!</v>
      </c>
      <c r="DI184" s="195" t="e">
        <f t="shared" si="744"/>
        <v>#VALUE!</v>
      </c>
      <c r="DJ184" s="190" t="e">
        <f t="shared" si="744"/>
        <v>#VALUE!</v>
      </c>
      <c r="DK184" s="191" t="e">
        <f t="shared" si="744"/>
        <v>#VALUE!</v>
      </c>
      <c r="DL184" s="191" t="e">
        <f t="shared" si="744"/>
        <v>#VALUE!</v>
      </c>
      <c r="DM184" s="191" t="e">
        <f t="shared" si="744"/>
        <v>#VALUE!</v>
      </c>
      <c r="DN184" s="193" t="e">
        <f t="shared" si="744"/>
        <v>#VALUE!</v>
      </c>
      <c r="DO184" s="191" t="e">
        <f t="shared" si="744"/>
        <v>#VALUE!</v>
      </c>
      <c r="DP184" s="191" t="e">
        <f t="shared" si="744"/>
        <v>#VALUE!</v>
      </c>
      <c r="DQ184" s="191" t="e">
        <f t="shared" si="744"/>
        <v>#VALUE!</v>
      </c>
      <c r="DR184" s="191" t="e">
        <f t="shared" si="744"/>
        <v>#VALUE!</v>
      </c>
      <c r="DS184" s="195" t="e">
        <f t="shared" si="744"/>
        <v>#VALUE!</v>
      </c>
      <c r="DT184" s="190" t="e">
        <f t="shared" si="11"/>
        <v>#VALUE!</v>
      </c>
      <c r="DU184" s="197" t="e">
        <f t="shared" si="12"/>
        <v>#VALUE!</v>
      </c>
      <c r="DV184" s="165" t="e">
        <f>CZ184*'Ores &amp; Ingots'!$C$3+DA184*'Ores &amp; Ingots'!$C$4+DB184*'Ores &amp; Ingots'!$C$5+DC184*'Ores &amp; Ingots'!$C$6+DD184*'Ores &amp; Ingots'!$C$7+DE184*'Ores &amp; Ingots'!$C$8+DF184*'Ores &amp; Ingots'!$C$9+DG184*'Ores &amp; Ingots'!$C$10+DH184*'Ores &amp; Ingots'!$C$11+DI184*'Ores &amp; Ingots'!$C$12</f>
        <v>#VALUE!</v>
      </c>
      <c r="DW184" s="165" t="e">
        <f>DJ184*'Ores &amp; Ingots'!$B$3+DK184*'Ores &amp; Ingots'!$B$4+DL184*'Ores &amp; Ingots'!$B$5+DM184*'Ores &amp; Ingots'!$B$6+DN184*'Ores &amp; Ingots'!$B$7+DO184*'Ores &amp; Ingots'!$B$8+DP184*'Ores &amp; Ingots'!$B$9+DQ184*'Ores &amp; Ingots'!$B$10+DR184*'Ores &amp; Ingots'!$B$11+DS184*'Ores &amp; Ingots'!$B$12</f>
        <v>#VALUE!</v>
      </c>
      <c r="DX184" s="197" t="e">
        <f>CZ184*Refining!$G$3+DA184*Refining!$G$4+DB184*Refining!$G$5+DC184*Refining!$G$6+DD184*Refining!$G$7+DE184*Refining!$G$8+DF184*Refining!$G$9+DG184*Refining!$G$10+DH184*Refining!$G$11+DI184*Refining!$G$12</f>
        <v>#VALUE!</v>
      </c>
      <c r="DY184" s="197" t="e">
        <f t="shared" si="13"/>
        <v>#VALUE!</v>
      </c>
      <c r="DZ184" s="199" t="e">
        <f t="shared" si="14"/>
        <v>#VALUE!</v>
      </c>
      <c r="EA184" s="190" t="e">
        <f t="shared" si="15"/>
        <v>#VALUE!</v>
      </c>
      <c r="EB184" s="200" t="e">
        <f t="shared" ref="EB184:EC184" si="745">EA184/60</f>
        <v>#VALUE!</v>
      </c>
      <c r="EC184" s="200" t="e">
        <f t="shared" si="745"/>
        <v>#VALUE!</v>
      </c>
      <c r="ED184" s="190" t="e">
        <f t="shared" si="17"/>
        <v>#VALUE!</v>
      </c>
      <c r="EE184" s="200" t="e">
        <f t="shared" ref="EE184:EF184" si="746">ED184/1000</f>
        <v>#VALUE!</v>
      </c>
      <c r="EF184" s="201" t="e">
        <f t="shared" si="746"/>
        <v>#VALUE!</v>
      </c>
      <c r="EG184" s="136" t="e">
        <f t="shared" si="19"/>
        <v>#VALUE!</v>
      </c>
      <c r="EH184" s="138" t="e">
        <f t="shared" si="20"/>
        <v>#VALUE!</v>
      </c>
      <c r="EI184" s="133" t="s">
        <v>28</v>
      </c>
    </row>
    <row r="185" spans="1:139" ht="12.75" x14ac:dyDescent="0.2">
      <c r="A185" s="864"/>
      <c r="B185" s="135" t="s">
        <v>383</v>
      </c>
      <c r="C185" s="137" t="s">
        <v>156</v>
      </c>
      <c r="D185" s="137">
        <v>1</v>
      </c>
      <c r="E185" s="137">
        <v>1</v>
      </c>
      <c r="F185" s="137">
        <v>2</v>
      </c>
      <c r="G185" s="202">
        <f t="shared" si="0"/>
        <v>31.25</v>
      </c>
      <c r="H185" s="203">
        <v>8</v>
      </c>
      <c r="I185" s="203">
        <v>8</v>
      </c>
      <c r="J185" s="204">
        <f>H185/Main!$D$9</f>
        <v>1.6</v>
      </c>
      <c r="K185" s="204">
        <f>I185/Main!$D$10</f>
        <v>4</v>
      </c>
      <c r="L185" s="204">
        <f t="shared" si="1"/>
        <v>2.5</v>
      </c>
      <c r="M185" s="204">
        <v>1</v>
      </c>
      <c r="N185" s="205"/>
      <c r="O185" s="296"/>
      <c r="P185" s="207"/>
      <c r="Q185" s="208"/>
      <c r="R185" s="207"/>
      <c r="S185" s="209"/>
      <c r="T185" s="209"/>
      <c r="U185" s="207"/>
      <c r="V185" s="207"/>
      <c r="W185" s="401"/>
      <c r="X185" s="209"/>
      <c r="Y185" s="207"/>
      <c r="Z185" s="207"/>
      <c r="AA185" s="207"/>
      <c r="AB185" s="207"/>
      <c r="AC185" s="402" t="s">
        <v>34</v>
      </c>
      <c r="AD185" s="165">
        <v>0</v>
      </c>
      <c r="AE185" s="165">
        <v>0</v>
      </c>
      <c r="AF185" s="165">
        <v>0</v>
      </c>
      <c r="AG185" s="165">
        <v>0</v>
      </c>
      <c r="AH185" s="165">
        <v>0</v>
      </c>
      <c r="AI185" s="165">
        <v>15</v>
      </c>
      <c r="AJ185" s="165">
        <v>0</v>
      </c>
      <c r="AK185" s="165">
        <v>0</v>
      </c>
      <c r="AL185" s="165">
        <v>0</v>
      </c>
      <c r="AM185" s="165">
        <v>0</v>
      </c>
      <c r="AN185" s="165">
        <v>0</v>
      </c>
      <c r="AO185" s="165">
        <v>0</v>
      </c>
      <c r="AP185" s="171">
        <v>40</v>
      </c>
      <c r="AQ185" s="165">
        <v>0</v>
      </c>
      <c r="AR185" s="165">
        <v>0</v>
      </c>
      <c r="AS185" s="165">
        <v>0</v>
      </c>
      <c r="AT185" s="165">
        <v>0</v>
      </c>
      <c r="AU185" s="165">
        <v>0</v>
      </c>
      <c r="AV185" s="165">
        <v>0</v>
      </c>
      <c r="AW185" s="165">
        <v>0</v>
      </c>
      <c r="AX185" s="165">
        <v>0</v>
      </c>
      <c r="AY185" s="162" t="str">
        <f t="shared" ref="AY185:BS185" si="747">IF(AD185 = 0, "", AD185)</f>
        <v/>
      </c>
      <c r="AZ185" s="163" t="str">
        <f t="shared" si="747"/>
        <v/>
      </c>
      <c r="BA185" s="163" t="str">
        <f t="shared" si="747"/>
        <v/>
      </c>
      <c r="BB185" s="163" t="str">
        <f t="shared" si="747"/>
        <v/>
      </c>
      <c r="BC185" s="163" t="str">
        <f t="shared" si="747"/>
        <v/>
      </c>
      <c r="BD185" s="165">
        <f t="shared" si="747"/>
        <v>15</v>
      </c>
      <c r="BE185" s="163" t="str">
        <f t="shared" si="747"/>
        <v/>
      </c>
      <c r="BF185" s="163" t="str">
        <f t="shared" si="747"/>
        <v/>
      </c>
      <c r="BG185" s="163" t="str">
        <f t="shared" si="747"/>
        <v/>
      </c>
      <c r="BH185" s="163" t="str">
        <f t="shared" si="747"/>
        <v/>
      </c>
      <c r="BI185" s="163" t="str">
        <f t="shared" si="747"/>
        <v/>
      </c>
      <c r="BJ185" s="163" t="str">
        <f t="shared" si="747"/>
        <v/>
      </c>
      <c r="BK185" s="171">
        <f t="shared" si="747"/>
        <v>40</v>
      </c>
      <c r="BL185" s="163" t="str">
        <f t="shared" si="747"/>
        <v/>
      </c>
      <c r="BM185" s="163" t="str">
        <f t="shared" si="747"/>
        <v/>
      </c>
      <c r="BN185" s="163" t="str">
        <f t="shared" si="747"/>
        <v/>
      </c>
      <c r="BO185" s="163" t="str">
        <f t="shared" si="747"/>
        <v/>
      </c>
      <c r="BP185" s="163" t="str">
        <f t="shared" si="747"/>
        <v/>
      </c>
      <c r="BQ185" s="163" t="str">
        <f t="shared" si="747"/>
        <v/>
      </c>
      <c r="BR185" s="163" t="str">
        <f t="shared" si="747"/>
        <v/>
      </c>
      <c r="BS185" s="173" t="str">
        <f t="shared" si="747"/>
        <v/>
      </c>
      <c r="BT185" s="175" t="e">
        <f>$AY185*Assembly!Z$4+$AZ185*Assembly!Z$5+$BA185*Assembly!Z$6+$BB185*Assembly!Z$7+$BC185*Assembly!Z$8+$BD185*Assembly!Z$9+$BE185*Assembly!Z$10+$BF185*Assembly!Z$11+$BG185*Assembly!Z$12+$BH185*Assembly!Z$13+$BI185*Assembly!Z$14+$BJ185*Assembly!Z$15+$BK185*Assembly!Z$16+$BL185*Assembly!Z$17+$BM185*Assembly!Z$18+$BN185*Assembly!Z$19+$BO185*Assembly!Z$20+$BP185*Assembly!Z$21+$BQ185*Assembly!Z$22+$BR185*Assembly!Z$23+$BS185*Assembly!Z$24</f>
        <v>#VALUE!</v>
      </c>
      <c r="BU185" s="165" t="e">
        <f t="shared" si="3"/>
        <v>#VALUE!</v>
      </c>
      <c r="BV185" s="176"/>
      <c r="BW185" s="165" t="e">
        <f>$AY185*Assembly!AD$4+$AZ185*Assembly!AD$5+$BA185*Assembly!AD$6+$BB185*Assembly!AD$7+$BC185*Assembly!AD$8+$BD185*Assembly!AD$9+$BE185*Assembly!AD$10+$BF185*Assembly!AD$11+$BG185*Assembly!AD$12+$BH185*Assembly!AD$13+$BI185*Assembly!AD$14+$BJ185*Assembly!AD$15+$BK185*Assembly!AD$16+$BL185*Assembly!AD$17+$BM185*Assembly!AD$18+$BN185*Assembly!AD$19+$BO185*Assembly!AD$20+$BP185*Assembly!AD$21+$BQ185*Assembly!AD$22+$BR185*Assembly!AD$23+$BS185*Assembly!AD$24</f>
        <v>#VALUE!</v>
      </c>
      <c r="BX185" s="180" t="e">
        <f t="shared" si="4"/>
        <v>#VALUE!</v>
      </c>
      <c r="BY185" s="181" t="e">
        <f t="shared" si="5"/>
        <v>#VALUE!</v>
      </c>
      <c r="BZ185" s="182" t="e">
        <f t="shared" si="6"/>
        <v>#VALUE!</v>
      </c>
      <c r="CA185" s="181" t="e">
        <f t="shared" si="7"/>
        <v>#VALUE!</v>
      </c>
      <c r="CB185" s="165" t="e">
        <f>$AY185*Assembly!Y$4+$AZ185*Assembly!Y$5+$BA185*Assembly!Y$6+$BB185*Assembly!Y$7+$BC185*Assembly!Y$8+$BD185*Assembly!Y$9+$BE185*Assembly!Y$10+$BF185*Assembly!Y$11+$BG185*Assembly!Y$12+$BH185*Assembly!Y$13+$BI185*Assembly!Y$14+$BJ185*Assembly!Y$15+$BK185*Assembly!Y$16+$BL185*Assembly!Y$17+$BM185*Assembly!Y$18+$BN185*Assembly!Y$19+$BO185*Assembly!Y$20+$BP185*Assembly!Y$21+$BQ185*Assembly!Y$22+$BR185*Assembly!Y$23+$BS185*Assembly!Y$24</f>
        <v>#VALUE!</v>
      </c>
      <c r="CC185" s="165" t="e">
        <f t="shared" si="8"/>
        <v>#VALUE!</v>
      </c>
      <c r="CD185" s="136" t="e">
        <f t="shared" si="9"/>
        <v>#VALUE!</v>
      </c>
      <c r="CE185" s="184" t="e">
        <f>$AY185*Assembly!AC$4+$AZ185*Assembly!AC$5+$BA185*Assembly!AC$6+$BB185*Assembly!AC$7+$BC185*Assembly!AC$8+$BD185*Assembly!AC$9+$BE185*Assembly!AC$10+$BF185*Assembly!AC$11+$BG185*Assembly!AC$12+$BH185*Assembly!AC$13+$BI185*Assembly!AC$14+$BJ185*Assembly!AC$15+$BK185*Assembly!AC$16+$BL185*Assembly!AC$17+$BM185*Assembly!AC$18+$BN185*Assembly!AC$19+$BO185*Assembly!AC$20+$BP185*Assembly!AC$21+$BQ185*Assembly!AC$22+$BR185*Assembly!AC$23+$BS185*Assembly!AC$24</f>
        <v>#VALUE!</v>
      </c>
      <c r="CF185" s="208" t="e">
        <f>$AY185*Assembly!M$4+$AZ185*Assembly!M$5+$BA185*Assembly!M$6+$BB185*Assembly!M$7+$BC185*Assembly!M$8+$BD185*Assembly!M$9+$BE185*Assembly!M$10+$BF185*Assembly!M$11+$BG185*Assembly!M$12+$BH185*Assembly!M$13+$BI185*Assembly!M$14+$BJ185*Assembly!M$15+$BK185*Assembly!M$16+$BL185*Assembly!M$17+$BM185*Assembly!M$18+$BN185*Assembly!M$19+$BO185*Assembly!M$20+$BP185*Assembly!M$21+$BQ185*Assembly!M$22+$BR185*Assembly!M$23+$BS185*Assembly!M$24</f>
        <v>#VALUE!</v>
      </c>
      <c r="CG185" s="208" t="e">
        <f>$AY185*Assembly!N$4+$AZ185*Assembly!N$5+$BA185*Assembly!N$6+$BB185*Assembly!N$7+$BC185*Assembly!N$8+$BD185*Assembly!N$9+$BE185*Assembly!N$10+$BF185*Assembly!N$11+$BG185*Assembly!N$12+$BH185*Assembly!N$13+$BI185*Assembly!N$14+$BJ185*Assembly!N$15+$BK185*Assembly!N$16+$BL185*Assembly!N$17+$BM185*Assembly!N$18+$BN185*Assembly!N$19+$BO185*Assembly!N$20+$BP185*Assembly!N$21+$BQ185*Assembly!N$22+$BR185*Assembly!N$23+$BS185*Assembly!N$24</f>
        <v>#VALUE!</v>
      </c>
      <c r="CH185" s="208" t="e">
        <f>$AY185*Assembly!O$4+$AZ185*Assembly!O$5+$BA185*Assembly!O$6+$BB185*Assembly!O$7+$BC185*Assembly!O$8+$BD185*Assembly!O$9+$BE185*Assembly!O$10+$BF185*Assembly!O$11+$BG185*Assembly!O$12+$BH185*Assembly!O$13+$BI185*Assembly!O$14+$BJ185*Assembly!O$15+$BK185*Assembly!O$16+$BL185*Assembly!O$17+$BM185*Assembly!O$18+$BN185*Assembly!O$19+$BO185*Assembly!O$20+$BP185*Assembly!O$21+$BQ185*Assembly!O$22+$BR185*Assembly!O$23+$BS185*Assembly!O$24</f>
        <v>#VALUE!</v>
      </c>
      <c r="CI185" s="203" t="e">
        <f>$AY185*Assembly!P$4+$AZ185*Assembly!P$5+$BA185*Assembly!P$6+$BB185*Assembly!P$7+$BC185*Assembly!P$8+$BD185*Assembly!P$9+$BE185*Assembly!P$10+$BF185*Assembly!P$11+$BG185*Assembly!P$12+$BH185*Assembly!P$13+$BI185*Assembly!P$14+$BJ185*Assembly!P$15+$BK185*Assembly!P$16+$BL185*Assembly!P$17+$BM185*Assembly!P$18+$BN185*Assembly!P$19+$BO185*Assembly!P$20+$BP185*Assembly!P$21+$BQ185*Assembly!P$22+$BR185*Assembly!P$23+$BS185*Assembly!P$24</f>
        <v>#VALUE!</v>
      </c>
      <c r="CJ185" s="203" t="e">
        <f>$AY185*Assembly!Q$4+$AZ185*Assembly!Q$5+$BA185*Assembly!Q$6+$BB185*Assembly!Q$7+$BC185*Assembly!Q$8+$BD185*Assembly!Q$9+$BE185*Assembly!Q$10+$BF185*Assembly!Q$11+$BG185*Assembly!Q$12+$BH185*Assembly!Q$13+$BI185*Assembly!Q$14+$BJ185*Assembly!Q$15+$BK185*Assembly!Q$16+$BL185*Assembly!Q$17+$BM185*Assembly!Q$18+$BN185*Assembly!Q$19+$BO185*Assembly!Q$20+$BP185*Assembly!Q$21+$BQ185*Assembly!Q$22+$BR185*Assembly!Q$23+$BS185*Assembly!Q$24</f>
        <v>#VALUE!</v>
      </c>
      <c r="CK185" s="208" t="e">
        <f>$AY185*Assembly!R$4+$AZ185*Assembly!R$5+$BA185*Assembly!R$6+$BB185*Assembly!R$7+$BC185*Assembly!R$8+$BD185*Assembly!R$9+$BE185*Assembly!R$10+$BF185*Assembly!R$11+$BG185*Assembly!R$12+$BH185*Assembly!R$13+$BI185*Assembly!R$14+$BJ185*Assembly!R$15+$BK185*Assembly!R$16+$BL185*Assembly!R$17+$BM185*Assembly!R$18+$BN185*Assembly!R$19+$BO185*Assembly!R$20+$BP185*Assembly!R$21+$BQ185*Assembly!R$22+$BR185*Assembly!R$23+$BS185*Assembly!R$24</f>
        <v>#VALUE!</v>
      </c>
      <c r="CL185" s="203" t="e">
        <f>$AY185*Assembly!S$4+$AZ185*Assembly!S$5+$BA185*Assembly!S$6+$BB185*Assembly!S$7+$BC185*Assembly!S$8+$BD185*Assembly!S$9+$BE185*Assembly!S$10+$BF185*Assembly!S$11+$BG185*Assembly!S$12+$BH185*Assembly!S$13+$BI185*Assembly!S$14+$BJ185*Assembly!S$15+$BK185*Assembly!S$16+$BL185*Assembly!S$17+$BM185*Assembly!S$18+$BN185*Assembly!S$19+$BO185*Assembly!S$20+$BP185*Assembly!S$21+$BQ185*Assembly!S$22+$BR185*Assembly!S$23+$BS185*Assembly!S$24</f>
        <v>#VALUE!</v>
      </c>
      <c r="CM185" s="203" t="e">
        <f>$AY185*Assembly!T$4+$AZ185*Assembly!T$5+$BA185*Assembly!T$6+$BB185*Assembly!T$7+$BC185*Assembly!T$8+$BD185*Assembly!T$9+$BE185*Assembly!T$10+$BF185*Assembly!T$11+$BG185*Assembly!T$12+$BH185*Assembly!T$13+$BI185*Assembly!T$14+$BJ185*Assembly!T$15+$BK185*Assembly!T$16+$BL185*Assembly!T$17+$BM185*Assembly!T$18+$BN185*Assembly!T$19+$BO185*Assembly!T$20+$BP185*Assembly!T$21+$BQ185*Assembly!T$22+$BR185*Assembly!T$23+$BS185*Assembly!T$24</f>
        <v>#VALUE!</v>
      </c>
      <c r="CN185" s="203" t="e">
        <f>$AY185*Assembly!U$4+$AZ185*Assembly!U$5+$BA185*Assembly!U$6+$BB185*Assembly!U$7+$BC185*Assembly!U$8+$BD185*Assembly!U$9+$BE185*Assembly!U$10+$BF185*Assembly!U$11+$BG185*Assembly!U$12+$BH185*Assembly!U$13+$BI185*Assembly!U$14+$BJ185*Assembly!U$15+$BK185*Assembly!U$16+$BL185*Assembly!U$17+$BM185*Assembly!U$18+$BN185*Assembly!U$19+$BO185*Assembly!U$20+$BP185*Assembly!U$21+$BQ185*Assembly!U$22+$BR185*Assembly!U$23+$BS185*Assembly!U$24</f>
        <v>#VALUE!</v>
      </c>
      <c r="CO185" s="208" t="e">
        <f>$AY185*Assembly!V$4+$AZ185*Assembly!V$5+$BA185*Assembly!V$6+$BB185*Assembly!V$7+$BC185*Assembly!V$8+$BD185*Assembly!V$9+$BE185*Assembly!V$10+$BF185*Assembly!V$11+$BG185*Assembly!V$12+$BH185*Assembly!V$13+$BI185*Assembly!V$14+$BJ185*Assembly!V$15+$BK185*Assembly!V$16+$BL185*Assembly!V$17+$BM185*Assembly!V$18+$BN185*Assembly!V$19+$BO185*Assembly!V$20+$BP185*Assembly!V$21+$BQ185*Assembly!V$22+$BR185*Assembly!V$23+$BS185*Assembly!V$24</f>
        <v>#VALUE!</v>
      </c>
      <c r="CP185" s="208" t="e">
        <f>CF185*Refining!$F$3</f>
        <v>#VALUE!</v>
      </c>
      <c r="CQ185" s="208" t="e">
        <f>CG185*Refining!$F$4</f>
        <v>#VALUE!</v>
      </c>
      <c r="CR185" s="208" t="e">
        <f>CH185*Refining!$F$5</f>
        <v>#VALUE!</v>
      </c>
      <c r="CS185" s="208" t="e">
        <f>CI185*Refining!$F$6</f>
        <v>#VALUE!</v>
      </c>
      <c r="CT185" s="208" t="e">
        <f>CJ185*Refining!$F$7</f>
        <v>#VALUE!</v>
      </c>
      <c r="CU185" s="208" t="e">
        <f>CK185*Refining!$F$8</f>
        <v>#VALUE!</v>
      </c>
      <c r="CV185" s="208" t="e">
        <f>CL185*Refining!$F$9</f>
        <v>#VALUE!</v>
      </c>
      <c r="CW185" s="208" t="e">
        <f>CM185*Refining!$F$10</f>
        <v>#VALUE!</v>
      </c>
      <c r="CX185" s="208" t="e">
        <f>CN185*Refining!$F$11</f>
        <v>#VALUE!</v>
      </c>
      <c r="CY185" s="208" t="e">
        <f>CO185*Refining!$F$12</f>
        <v>#VALUE!</v>
      </c>
      <c r="CZ185" s="190" t="e">
        <f t="shared" ref="CZ185:DS185" si="748">IF(CF185 = 0, "", CF185)</f>
        <v>#VALUE!</v>
      </c>
      <c r="DA185" s="191" t="e">
        <f t="shared" si="748"/>
        <v>#VALUE!</v>
      </c>
      <c r="DB185" s="191" t="e">
        <f t="shared" si="748"/>
        <v>#VALUE!</v>
      </c>
      <c r="DC185" s="191" t="e">
        <f t="shared" si="748"/>
        <v>#VALUE!</v>
      </c>
      <c r="DD185" s="193" t="e">
        <f t="shared" si="748"/>
        <v>#VALUE!</v>
      </c>
      <c r="DE185" s="191" t="e">
        <f t="shared" si="748"/>
        <v>#VALUE!</v>
      </c>
      <c r="DF185" s="193" t="e">
        <f t="shared" si="748"/>
        <v>#VALUE!</v>
      </c>
      <c r="DG185" s="193" t="e">
        <f t="shared" si="748"/>
        <v>#VALUE!</v>
      </c>
      <c r="DH185" s="191" t="e">
        <f t="shared" si="748"/>
        <v>#VALUE!</v>
      </c>
      <c r="DI185" s="195" t="e">
        <f t="shared" si="748"/>
        <v>#VALUE!</v>
      </c>
      <c r="DJ185" s="190" t="e">
        <f t="shared" si="748"/>
        <v>#VALUE!</v>
      </c>
      <c r="DK185" s="191" t="e">
        <f t="shared" si="748"/>
        <v>#VALUE!</v>
      </c>
      <c r="DL185" s="191" t="e">
        <f t="shared" si="748"/>
        <v>#VALUE!</v>
      </c>
      <c r="DM185" s="191" t="e">
        <f t="shared" si="748"/>
        <v>#VALUE!</v>
      </c>
      <c r="DN185" s="193" t="e">
        <f t="shared" si="748"/>
        <v>#VALUE!</v>
      </c>
      <c r="DO185" s="191" t="e">
        <f t="shared" si="748"/>
        <v>#VALUE!</v>
      </c>
      <c r="DP185" s="191" t="e">
        <f t="shared" si="748"/>
        <v>#VALUE!</v>
      </c>
      <c r="DQ185" s="191" t="e">
        <f t="shared" si="748"/>
        <v>#VALUE!</v>
      </c>
      <c r="DR185" s="191" t="e">
        <f t="shared" si="748"/>
        <v>#VALUE!</v>
      </c>
      <c r="DS185" s="195" t="e">
        <f t="shared" si="748"/>
        <v>#VALUE!</v>
      </c>
      <c r="DT185" s="190" t="e">
        <f t="shared" si="11"/>
        <v>#VALUE!</v>
      </c>
      <c r="DU185" s="197" t="e">
        <f t="shared" si="12"/>
        <v>#VALUE!</v>
      </c>
      <c r="DV185" s="165" t="e">
        <f>CZ185*'Ores &amp; Ingots'!$C$3+DA185*'Ores &amp; Ingots'!$C$4+DB185*'Ores &amp; Ingots'!$C$5+DC185*'Ores &amp; Ingots'!$C$6+DD185*'Ores &amp; Ingots'!$C$7+DE185*'Ores &amp; Ingots'!$C$8+DF185*'Ores &amp; Ingots'!$C$9+DG185*'Ores &amp; Ingots'!$C$10+DH185*'Ores &amp; Ingots'!$C$11+DI185*'Ores &amp; Ingots'!$C$12</f>
        <v>#VALUE!</v>
      </c>
      <c r="DW185" s="165" t="e">
        <f>DJ185*'Ores &amp; Ingots'!$B$3+DK185*'Ores &amp; Ingots'!$B$4+DL185*'Ores &amp; Ingots'!$B$5+DM185*'Ores &amp; Ingots'!$B$6+DN185*'Ores &amp; Ingots'!$B$7+DO185*'Ores &amp; Ingots'!$B$8+DP185*'Ores &amp; Ingots'!$B$9+DQ185*'Ores &amp; Ingots'!$B$10+DR185*'Ores &amp; Ingots'!$B$11+DS185*'Ores &amp; Ingots'!$B$12</f>
        <v>#VALUE!</v>
      </c>
      <c r="DX185" s="197" t="e">
        <f>CZ185*Refining!$G$3+DA185*Refining!$G$4+DB185*Refining!$G$5+DC185*Refining!$G$6+DD185*Refining!$G$7+DE185*Refining!$G$8+DF185*Refining!$G$9+DG185*Refining!$G$10+DH185*Refining!$G$11+DI185*Refining!$G$12</f>
        <v>#VALUE!</v>
      </c>
      <c r="DY185" s="197" t="e">
        <f t="shared" si="13"/>
        <v>#VALUE!</v>
      </c>
      <c r="DZ185" s="199" t="e">
        <f t="shared" si="14"/>
        <v>#VALUE!</v>
      </c>
      <c r="EA185" s="190" t="e">
        <f t="shared" si="15"/>
        <v>#VALUE!</v>
      </c>
      <c r="EB185" s="200" t="e">
        <f t="shared" ref="EB185:EC185" si="749">EA185/60</f>
        <v>#VALUE!</v>
      </c>
      <c r="EC185" s="200" t="e">
        <f t="shared" si="749"/>
        <v>#VALUE!</v>
      </c>
      <c r="ED185" s="190" t="e">
        <f t="shared" si="17"/>
        <v>#VALUE!</v>
      </c>
      <c r="EE185" s="200" t="e">
        <f t="shared" ref="EE185:EF185" si="750">ED185/1000</f>
        <v>#VALUE!</v>
      </c>
      <c r="EF185" s="201" t="e">
        <f t="shared" si="750"/>
        <v>#VALUE!</v>
      </c>
      <c r="EG185" s="136" t="e">
        <f t="shared" si="19"/>
        <v>#VALUE!</v>
      </c>
      <c r="EH185" s="138" t="e">
        <f t="shared" si="20"/>
        <v>#VALUE!</v>
      </c>
      <c r="EI185" s="133" t="s">
        <v>28</v>
      </c>
    </row>
    <row r="186" spans="1:139" ht="12.75" x14ac:dyDescent="0.2">
      <c r="A186" s="864"/>
      <c r="B186" s="135" t="s">
        <v>383</v>
      </c>
      <c r="C186" s="137" t="s">
        <v>156</v>
      </c>
      <c r="D186" s="137">
        <v>1</v>
      </c>
      <c r="E186" s="137">
        <v>2</v>
      </c>
      <c r="F186" s="137">
        <v>3</v>
      </c>
      <c r="G186" s="141">
        <f t="shared" si="0"/>
        <v>93.75</v>
      </c>
      <c r="H186" s="142">
        <v>20</v>
      </c>
      <c r="I186" s="142">
        <v>20</v>
      </c>
      <c r="J186" s="144">
        <f>H186/Main!$D$9</f>
        <v>4</v>
      </c>
      <c r="K186" s="144">
        <f>I186/Main!$D$10</f>
        <v>10</v>
      </c>
      <c r="L186" s="144">
        <f t="shared" si="1"/>
        <v>2.5</v>
      </c>
      <c r="M186" s="144">
        <v>1</v>
      </c>
      <c r="N186" s="147"/>
      <c r="O186" s="294"/>
      <c r="P186" s="150"/>
      <c r="Q186" s="153"/>
      <c r="R186" s="150"/>
      <c r="S186" s="155"/>
      <c r="T186" s="155"/>
      <c r="U186" s="150"/>
      <c r="V186" s="150"/>
      <c r="W186" s="155"/>
      <c r="X186" s="155"/>
      <c r="Y186" s="150"/>
      <c r="Z186" s="150"/>
      <c r="AA186" s="150"/>
      <c r="AB186" s="150"/>
      <c r="AC186" s="370" t="s">
        <v>34</v>
      </c>
      <c r="AD186" s="165">
        <v>0</v>
      </c>
      <c r="AE186" s="165">
        <v>0</v>
      </c>
      <c r="AF186" s="165">
        <v>0</v>
      </c>
      <c r="AG186" s="165">
        <v>0</v>
      </c>
      <c r="AH186" s="165">
        <v>0</v>
      </c>
      <c r="AI186" s="165">
        <v>25</v>
      </c>
      <c r="AJ186" s="165">
        <v>0</v>
      </c>
      <c r="AK186" s="165">
        <v>0</v>
      </c>
      <c r="AL186" s="165">
        <v>0</v>
      </c>
      <c r="AM186" s="165">
        <v>0</v>
      </c>
      <c r="AN186" s="165">
        <v>0</v>
      </c>
      <c r="AO186" s="165">
        <v>0</v>
      </c>
      <c r="AP186" s="171">
        <v>140</v>
      </c>
      <c r="AQ186" s="165">
        <v>0</v>
      </c>
      <c r="AR186" s="165">
        <v>0</v>
      </c>
      <c r="AS186" s="165">
        <v>0</v>
      </c>
      <c r="AT186" s="165">
        <v>0</v>
      </c>
      <c r="AU186" s="165">
        <v>0</v>
      </c>
      <c r="AV186" s="165">
        <v>0</v>
      </c>
      <c r="AW186" s="165">
        <v>0</v>
      </c>
      <c r="AX186" s="165">
        <v>0</v>
      </c>
      <c r="AY186" s="162" t="str">
        <f t="shared" ref="AY186:BS186" si="751">IF(AD186 = 0, "", AD186)</f>
        <v/>
      </c>
      <c r="AZ186" s="163" t="str">
        <f t="shared" si="751"/>
        <v/>
      </c>
      <c r="BA186" s="163" t="str">
        <f t="shared" si="751"/>
        <v/>
      </c>
      <c r="BB186" s="163" t="str">
        <f t="shared" si="751"/>
        <v/>
      </c>
      <c r="BC186" s="163" t="str">
        <f t="shared" si="751"/>
        <v/>
      </c>
      <c r="BD186" s="165">
        <f t="shared" si="751"/>
        <v>25</v>
      </c>
      <c r="BE186" s="163" t="str">
        <f t="shared" si="751"/>
        <v/>
      </c>
      <c r="BF186" s="163" t="str">
        <f t="shared" si="751"/>
        <v/>
      </c>
      <c r="BG186" s="163" t="str">
        <f t="shared" si="751"/>
        <v/>
      </c>
      <c r="BH186" s="163" t="str">
        <f t="shared" si="751"/>
        <v/>
      </c>
      <c r="BI186" s="163" t="str">
        <f t="shared" si="751"/>
        <v/>
      </c>
      <c r="BJ186" s="163" t="str">
        <f t="shared" si="751"/>
        <v/>
      </c>
      <c r="BK186" s="171">
        <f t="shared" si="751"/>
        <v>140</v>
      </c>
      <c r="BL186" s="163" t="str">
        <f t="shared" si="751"/>
        <v/>
      </c>
      <c r="BM186" s="163" t="str">
        <f t="shared" si="751"/>
        <v/>
      </c>
      <c r="BN186" s="163" t="str">
        <f t="shared" si="751"/>
        <v/>
      </c>
      <c r="BO186" s="163" t="str">
        <f t="shared" si="751"/>
        <v/>
      </c>
      <c r="BP186" s="163" t="str">
        <f t="shared" si="751"/>
        <v/>
      </c>
      <c r="BQ186" s="163" t="str">
        <f t="shared" si="751"/>
        <v/>
      </c>
      <c r="BR186" s="163" t="str">
        <f t="shared" si="751"/>
        <v/>
      </c>
      <c r="BS186" s="173" t="str">
        <f t="shared" si="751"/>
        <v/>
      </c>
      <c r="BT186" s="175" t="e">
        <f>$AY186*Assembly!Z$4+$AZ186*Assembly!Z$5+$BA186*Assembly!Z$6+$BB186*Assembly!Z$7+$BC186*Assembly!Z$8+$BD186*Assembly!Z$9+$BE186*Assembly!Z$10+$BF186*Assembly!Z$11+$BG186*Assembly!Z$12+$BH186*Assembly!Z$13+$BI186*Assembly!Z$14+$BJ186*Assembly!Z$15+$BK186*Assembly!Z$16+$BL186*Assembly!Z$17+$BM186*Assembly!Z$18+$BN186*Assembly!Z$19+$BO186*Assembly!Z$20+$BP186*Assembly!Z$21+$BQ186*Assembly!Z$22+$BR186*Assembly!Z$23+$BS186*Assembly!Z$24</f>
        <v>#VALUE!</v>
      </c>
      <c r="BU186" s="165" t="e">
        <f t="shared" si="3"/>
        <v>#VALUE!</v>
      </c>
      <c r="BV186" s="176"/>
      <c r="BW186" s="165" t="e">
        <f>$AY186*Assembly!AD$4+$AZ186*Assembly!AD$5+$BA186*Assembly!AD$6+$BB186*Assembly!AD$7+$BC186*Assembly!AD$8+$BD186*Assembly!AD$9+$BE186*Assembly!AD$10+$BF186*Assembly!AD$11+$BG186*Assembly!AD$12+$BH186*Assembly!AD$13+$BI186*Assembly!AD$14+$BJ186*Assembly!AD$15+$BK186*Assembly!AD$16+$BL186*Assembly!AD$17+$BM186*Assembly!AD$18+$BN186*Assembly!AD$19+$BO186*Assembly!AD$20+$BP186*Assembly!AD$21+$BQ186*Assembly!AD$22+$BR186*Assembly!AD$23+$BS186*Assembly!AD$24</f>
        <v>#VALUE!</v>
      </c>
      <c r="BX186" s="180" t="e">
        <f t="shared" si="4"/>
        <v>#VALUE!</v>
      </c>
      <c r="BY186" s="181" t="e">
        <f t="shared" si="5"/>
        <v>#VALUE!</v>
      </c>
      <c r="BZ186" s="182" t="e">
        <f t="shared" si="6"/>
        <v>#VALUE!</v>
      </c>
      <c r="CA186" s="181" t="e">
        <f t="shared" si="7"/>
        <v>#VALUE!</v>
      </c>
      <c r="CB186" s="165" t="e">
        <f>$AY186*Assembly!Y$4+$AZ186*Assembly!Y$5+$BA186*Assembly!Y$6+$BB186*Assembly!Y$7+$BC186*Assembly!Y$8+$BD186*Assembly!Y$9+$BE186*Assembly!Y$10+$BF186*Assembly!Y$11+$BG186*Assembly!Y$12+$BH186*Assembly!Y$13+$BI186*Assembly!Y$14+$BJ186*Assembly!Y$15+$BK186*Assembly!Y$16+$BL186*Assembly!Y$17+$BM186*Assembly!Y$18+$BN186*Assembly!Y$19+$BO186*Assembly!Y$20+$BP186*Assembly!Y$21+$BQ186*Assembly!Y$22+$BR186*Assembly!Y$23+$BS186*Assembly!Y$24</f>
        <v>#VALUE!</v>
      </c>
      <c r="CC186" s="165" t="e">
        <f t="shared" si="8"/>
        <v>#VALUE!</v>
      </c>
      <c r="CD186" s="136" t="e">
        <f t="shared" si="9"/>
        <v>#VALUE!</v>
      </c>
      <c r="CE186" s="184" t="e">
        <f>$AY186*Assembly!AC$4+$AZ186*Assembly!AC$5+$BA186*Assembly!AC$6+$BB186*Assembly!AC$7+$BC186*Assembly!AC$8+$BD186*Assembly!AC$9+$BE186*Assembly!AC$10+$BF186*Assembly!AC$11+$BG186*Assembly!AC$12+$BH186*Assembly!AC$13+$BI186*Assembly!AC$14+$BJ186*Assembly!AC$15+$BK186*Assembly!AC$16+$BL186*Assembly!AC$17+$BM186*Assembly!AC$18+$BN186*Assembly!AC$19+$BO186*Assembly!AC$20+$BP186*Assembly!AC$21+$BQ186*Assembly!AC$22+$BR186*Assembly!AC$23+$BS186*Assembly!AC$24</f>
        <v>#VALUE!</v>
      </c>
      <c r="CF186" s="153" t="e">
        <f>$AY186*Assembly!M$4+$AZ186*Assembly!M$5+$BA186*Assembly!M$6+$BB186*Assembly!M$7+$BC186*Assembly!M$8+$BD186*Assembly!M$9+$BE186*Assembly!M$10+$BF186*Assembly!M$11+$BG186*Assembly!M$12+$BH186*Assembly!M$13+$BI186*Assembly!M$14+$BJ186*Assembly!M$15+$BK186*Assembly!M$16+$BL186*Assembly!M$17+$BM186*Assembly!M$18+$BN186*Assembly!M$19+$BO186*Assembly!M$20+$BP186*Assembly!M$21+$BQ186*Assembly!M$22+$BR186*Assembly!M$23+$BS186*Assembly!M$24</f>
        <v>#VALUE!</v>
      </c>
      <c r="CG186" s="153" t="e">
        <f>$AY186*Assembly!N$4+$AZ186*Assembly!N$5+$BA186*Assembly!N$6+$BB186*Assembly!N$7+$BC186*Assembly!N$8+$BD186*Assembly!N$9+$BE186*Assembly!N$10+$BF186*Assembly!N$11+$BG186*Assembly!N$12+$BH186*Assembly!N$13+$BI186*Assembly!N$14+$BJ186*Assembly!N$15+$BK186*Assembly!N$16+$BL186*Assembly!N$17+$BM186*Assembly!N$18+$BN186*Assembly!N$19+$BO186*Assembly!N$20+$BP186*Assembly!N$21+$BQ186*Assembly!N$22+$BR186*Assembly!N$23+$BS186*Assembly!N$24</f>
        <v>#VALUE!</v>
      </c>
      <c r="CH186" s="153" t="e">
        <f>$AY186*Assembly!O$4+$AZ186*Assembly!O$5+$BA186*Assembly!O$6+$BB186*Assembly!O$7+$BC186*Assembly!O$8+$BD186*Assembly!O$9+$BE186*Assembly!O$10+$BF186*Assembly!O$11+$BG186*Assembly!O$12+$BH186*Assembly!O$13+$BI186*Assembly!O$14+$BJ186*Assembly!O$15+$BK186*Assembly!O$16+$BL186*Assembly!O$17+$BM186*Assembly!O$18+$BN186*Assembly!O$19+$BO186*Assembly!O$20+$BP186*Assembly!O$21+$BQ186*Assembly!O$22+$BR186*Assembly!O$23+$BS186*Assembly!O$24</f>
        <v>#VALUE!</v>
      </c>
      <c r="CI186" s="142" t="e">
        <f>$AY186*Assembly!P$4+$AZ186*Assembly!P$5+$BA186*Assembly!P$6+$BB186*Assembly!P$7+$BC186*Assembly!P$8+$BD186*Assembly!P$9+$BE186*Assembly!P$10+$BF186*Assembly!P$11+$BG186*Assembly!P$12+$BH186*Assembly!P$13+$BI186*Assembly!P$14+$BJ186*Assembly!P$15+$BK186*Assembly!P$16+$BL186*Assembly!P$17+$BM186*Assembly!P$18+$BN186*Assembly!P$19+$BO186*Assembly!P$20+$BP186*Assembly!P$21+$BQ186*Assembly!P$22+$BR186*Assembly!P$23+$BS186*Assembly!P$24</f>
        <v>#VALUE!</v>
      </c>
      <c r="CJ186" s="142" t="e">
        <f>$AY186*Assembly!Q$4+$AZ186*Assembly!Q$5+$BA186*Assembly!Q$6+$BB186*Assembly!Q$7+$BC186*Assembly!Q$8+$BD186*Assembly!Q$9+$BE186*Assembly!Q$10+$BF186*Assembly!Q$11+$BG186*Assembly!Q$12+$BH186*Assembly!Q$13+$BI186*Assembly!Q$14+$BJ186*Assembly!Q$15+$BK186*Assembly!Q$16+$BL186*Assembly!Q$17+$BM186*Assembly!Q$18+$BN186*Assembly!Q$19+$BO186*Assembly!Q$20+$BP186*Assembly!Q$21+$BQ186*Assembly!Q$22+$BR186*Assembly!Q$23+$BS186*Assembly!Q$24</f>
        <v>#VALUE!</v>
      </c>
      <c r="CK186" s="153" t="e">
        <f>$AY186*Assembly!R$4+$AZ186*Assembly!R$5+$BA186*Assembly!R$6+$BB186*Assembly!R$7+$BC186*Assembly!R$8+$BD186*Assembly!R$9+$BE186*Assembly!R$10+$BF186*Assembly!R$11+$BG186*Assembly!R$12+$BH186*Assembly!R$13+$BI186*Assembly!R$14+$BJ186*Assembly!R$15+$BK186*Assembly!R$16+$BL186*Assembly!R$17+$BM186*Assembly!R$18+$BN186*Assembly!R$19+$BO186*Assembly!R$20+$BP186*Assembly!R$21+$BQ186*Assembly!R$22+$BR186*Assembly!R$23+$BS186*Assembly!R$24</f>
        <v>#VALUE!</v>
      </c>
      <c r="CL186" s="142" t="e">
        <f>$AY186*Assembly!S$4+$AZ186*Assembly!S$5+$BA186*Assembly!S$6+$BB186*Assembly!S$7+$BC186*Assembly!S$8+$BD186*Assembly!S$9+$BE186*Assembly!S$10+$BF186*Assembly!S$11+$BG186*Assembly!S$12+$BH186*Assembly!S$13+$BI186*Assembly!S$14+$BJ186*Assembly!S$15+$BK186*Assembly!S$16+$BL186*Assembly!S$17+$BM186*Assembly!S$18+$BN186*Assembly!S$19+$BO186*Assembly!S$20+$BP186*Assembly!S$21+$BQ186*Assembly!S$22+$BR186*Assembly!S$23+$BS186*Assembly!S$24</f>
        <v>#VALUE!</v>
      </c>
      <c r="CM186" s="142" t="e">
        <f>$AY186*Assembly!T$4+$AZ186*Assembly!T$5+$BA186*Assembly!T$6+$BB186*Assembly!T$7+$BC186*Assembly!T$8+$BD186*Assembly!T$9+$BE186*Assembly!T$10+$BF186*Assembly!T$11+$BG186*Assembly!T$12+$BH186*Assembly!T$13+$BI186*Assembly!T$14+$BJ186*Assembly!T$15+$BK186*Assembly!T$16+$BL186*Assembly!T$17+$BM186*Assembly!T$18+$BN186*Assembly!T$19+$BO186*Assembly!T$20+$BP186*Assembly!T$21+$BQ186*Assembly!T$22+$BR186*Assembly!T$23+$BS186*Assembly!T$24</f>
        <v>#VALUE!</v>
      </c>
      <c r="CN186" s="142" t="e">
        <f>$AY186*Assembly!U$4+$AZ186*Assembly!U$5+$BA186*Assembly!U$6+$BB186*Assembly!U$7+$BC186*Assembly!U$8+$BD186*Assembly!U$9+$BE186*Assembly!U$10+$BF186*Assembly!U$11+$BG186*Assembly!U$12+$BH186*Assembly!U$13+$BI186*Assembly!U$14+$BJ186*Assembly!U$15+$BK186*Assembly!U$16+$BL186*Assembly!U$17+$BM186*Assembly!U$18+$BN186*Assembly!U$19+$BO186*Assembly!U$20+$BP186*Assembly!U$21+$BQ186*Assembly!U$22+$BR186*Assembly!U$23+$BS186*Assembly!U$24</f>
        <v>#VALUE!</v>
      </c>
      <c r="CO186" s="153" t="e">
        <f>$AY186*Assembly!V$4+$AZ186*Assembly!V$5+$BA186*Assembly!V$6+$BB186*Assembly!V$7+$BC186*Assembly!V$8+$BD186*Assembly!V$9+$BE186*Assembly!V$10+$BF186*Assembly!V$11+$BG186*Assembly!V$12+$BH186*Assembly!V$13+$BI186*Assembly!V$14+$BJ186*Assembly!V$15+$BK186*Assembly!V$16+$BL186*Assembly!V$17+$BM186*Assembly!V$18+$BN186*Assembly!V$19+$BO186*Assembly!V$20+$BP186*Assembly!V$21+$BQ186*Assembly!V$22+$BR186*Assembly!V$23+$BS186*Assembly!V$24</f>
        <v>#VALUE!</v>
      </c>
      <c r="CP186" s="153" t="e">
        <f>CF186*Refining!$F$3</f>
        <v>#VALUE!</v>
      </c>
      <c r="CQ186" s="153" t="e">
        <f>CG186*Refining!$F$4</f>
        <v>#VALUE!</v>
      </c>
      <c r="CR186" s="153" t="e">
        <f>CH186*Refining!$F$5</f>
        <v>#VALUE!</v>
      </c>
      <c r="CS186" s="153" t="e">
        <f>CI186*Refining!$F$6</f>
        <v>#VALUE!</v>
      </c>
      <c r="CT186" s="153" t="e">
        <f>CJ186*Refining!$F$7</f>
        <v>#VALUE!</v>
      </c>
      <c r="CU186" s="153" t="e">
        <f>CK186*Refining!$F$8</f>
        <v>#VALUE!</v>
      </c>
      <c r="CV186" s="153" t="e">
        <f>CL186*Refining!$F$9</f>
        <v>#VALUE!</v>
      </c>
      <c r="CW186" s="153" t="e">
        <f>CM186*Refining!$F$10</f>
        <v>#VALUE!</v>
      </c>
      <c r="CX186" s="153" t="e">
        <f>CN186*Refining!$F$11</f>
        <v>#VALUE!</v>
      </c>
      <c r="CY186" s="153" t="e">
        <f>CO186*Refining!$F$12</f>
        <v>#VALUE!</v>
      </c>
      <c r="CZ186" s="190" t="e">
        <f t="shared" ref="CZ186:DS186" si="752">IF(CF186 = 0, "", CF186)</f>
        <v>#VALUE!</v>
      </c>
      <c r="DA186" s="191" t="e">
        <f t="shared" si="752"/>
        <v>#VALUE!</v>
      </c>
      <c r="DB186" s="191" t="e">
        <f t="shared" si="752"/>
        <v>#VALUE!</v>
      </c>
      <c r="DC186" s="191" t="e">
        <f t="shared" si="752"/>
        <v>#VALUE!</v>
      </c>
      <c r="DD186" s="193" t="e">
        <f t="shared" si="752"/>
        <v>#VALUE!</v>
      </c>
      <c r="DE186" s="191" t="e">
        <f t="shared" si="752"/>
        <v>#VALUE!</v>
      </c>
      <c r="DF186" s="193" t="e">
        <f t="shared" si="752"/>
        <v>#VALUE!</v>
      </c>
      <c r="DG186" s="193" t="e">
        <f t="shared" si="752"/>
        <v>#VALUE!</v>
      </c>
      <c r="DH186" s="191" t="e">
        <f t="shared" si="752"/>
        <v>#VALUE!</v>
      </c>
      <c r="DI186" s="195" t="e">
        <f t="shared" si="752"/>
        <v>#VALUE!</v>
      </c>
      <c r="DJ186" s="190" t="e">
        <f t="shared" si="752"/>
        <v>#VALUE!</v>
      </c>
      <c r="DK186" s="191" t="e">
        <f t="shared" si="752"/>
        <v>#VALUE!</v>
      </c>
      <c r="DL186" s="191" t="e">
        <f t="shared" si="752"/>
        <v>#VALUE!</v>
      </c>
      <c r="DM186" s="191" t="e">
        <f t="shared" si="752"/>
        <v>#VALUE!</v>
      </c>
      <c r="DN186" s="193" t="e">
        <f t="shared" si="752"/>
        <v>#VALUE!</v>
      </c>
      <c r="DO186" s="191" t="e">
        <f t="shared" si="752"/>
        <v>#VALUE!</v>
      </c>
      <c r="DP186" s="191" t="e">
        <f t="shared" si="752"/>
        <v>#VALUE!</v>
      </c>
      <c r="DQ186" s="191" t="e">
        <f t="shared" si="752"/>
        <v>#VALUE!</v>
      </c>
      <c r="DR186" s="191" t="e">
        <f t="shared" si="752"/>
        <v>#VALUE!</v>
      </c>
      <c r="DS186" s="195" t="e">
        <f t="shared" si="752"/>
        <v>#VALUE!</v>
      </c>
      <c r="DT186" s="190" t="e">
        <f t="shared" si="11"/>
        <v>#VALUE!</v>
      </c>
      <c r="DU186" s="197" t="e">
        <f t="shared" si="12"/>
        <v>#VALUE!</v>
      </c>
      <c r="DV186" s="165" t="e">
        <f>CZ186*'Ores &amp; Ingots'!$C$3+DA186*'Ores &amp; Ingots'!$C$4+DB186*'Ores &amp; Ingots'!$C$5+DC186*'Ores &amp; Ingots'!$C$6+DD186*'Ores &amp; Ingots'!$C$7+DE186*'Ores &amp; Ingots'!$C$8+DF186*'Ores &amp; Ingots'!$C$9+DG186*'Ores &amp; Ingots'!$C$10+DH186*'Ores &amp; Ingots'!$C$11+DI186*'Ores &amp; Ingots'!$C$12</f>
        <v>#VALUE!</v>
      </c>
      <c r="DW186" s="165" t="e">
        <f>DJ186*'Ores &amp; Ingots'!$B$3+DK186*'Ores &amp; Ingots'!$B$4+DL186*'Ores &amp; Ingots'!$B$5+DM186*'Ores &amp; Ingots'!$B$6+DN186*'Ores &amp; Ingots'!$B$7+DO186*'Ores &amp; Ingots'!$B$8+DP186*'Ores &amp; Ingots'!$B$9+DQ186*'Ores &amp; Ingots'!$B$10+DR186*'Ores &amp; Ingots'!$B$11+DS186*'Ores &amp; Ingots'!$B$12</f>
        <v>#VALUE!</v>
      </c>
      <c r="DX186" s="197" t="e">
        <f>CZ186*Refining!$G$3+DA186*Refining!$G$4+DB186*Refining!$G$5+DC186*Refining!$G$6+DD186*Refining!$G$7+DE186*Refining!$G$8+DF186*Refining!$G$9+DG186*Refining!$G$10+DH186*Refining!$G$11+DI186*Refining!$G$12</f>
        <v>#VALUE!</v>
      </c>
      <c r="DY186" s="197" t="e">
        <f t="shared" si="13"/>
        <v>#VALUE!</v>
      </c>
      <c r="DZ186" s="199" t="e">
        <f t="shared" si="14"/>
        <v>#VALUE!</v>
      </c>
      <c r="EA186" s="190" t="e">
        <f t="shared" si="15"/>
        <v>#VALUE!</v>
      </c>
      <c r="EB186" s="200" t="e">
        <f t="shared" ref="EB186:EC186" si="753">EA186/60</f>
        <v>#VALUE!</v>
      </c>
      <c r="EC186" s="200" t="e">
        <f t="shared" si="753"/>
        <v>#VALUE!</v>
      </c>
      <c r="ED186" s="190" t="e">
        <f t="shared" si="17"/>
        <v>#VALUE!</v>
      </c>
      <c r="EE186" s="200" t="e">
        <f t="shared" ref="EE186:EF186" si="754">ED186/1000</f>
        <v>#VALUE!</v>
      </c>
      <c r="EF186" s="201" t="e">
        <f t="shared" si="754"/>
        <v>#VALUE!</v>
      </c>
      <c r="EG186" s="136" t="e">
        <f t="shared" si="19"/>
        <v>#VALUE!</v>
      </c>
      <c r="EH186" s="138" t="e">
        <f t="shared" si="20"/>
        <v>#VALUE!</v>
      </c>
      <c r="EI186" s="133" t="s">
        <v>28</v>
      </c>
    </row>
    <row r="187" spans="1:139" ht="12.75" x14ac:dyDescent="0.2">
      <c r="A187" s="865"/>
      <c r="B187" s="297" t="s">
        <v>383</v>
      </c>
      <c r="C187" s="216" t="s">
        <v>156</v>
      </c>
      <c r="D187" s="216">
        <v>1</v>
      </c>
      <c r="E187" s="216">
        <v>3</v>
      </c>
      <c r="F187" s="216">
        <v>3</v>
      </c>
      <c r="G187" s="335">
        <f t="shared" si="0"/>
        <v>140.625</v>
      </c>
      <c r="H187" s="336">
        <v>25</v>
      </c>
      <c r="I187" s="336">
        <v>25</v>
      </c>
      <c r="J187" s="337">
        <f>H187/Main!$D$9</f>
        <v>5</v>
      </c>
      <c r="K187" s="337">
        <f>I187/Main!$D$10</f>
        <v>12.5</v>
      </c>
      <c r="L187" s="337">
        <f t="shared" si="1"/>
        <v>2.5</v>
      </c>
      <c r="M187" s="337">
        <v>1</v>
      </c>
      <c r="N187" s="338"/>
      <c r="O187" s="386"/>
      <c r="P187" s="340"/>
      <c r="Q187" s="341"/>
      <c r="R187" s="340"/>
      <c r="S187" s="342"/>
      <c r="T187" s="342"/>
      <c r="U187" s="340"/>
      <c r="V187" s="340"/>
      <c r="W187" s="410"/>
      <c r="X187" s="342"/>
      <c r="Y187" s="340"/>
      <c r="Z187" s="340"/>
      <c r="AA187" s="340"/>
      <c r="AB187" s="340"/>
      <c r="AC187" s="411" t="s">
        <v>34</v>
      </c>
      <c r="AD187" s="259">
        <v>0</v>
      </c>
      <c r="AE187" s="259">
        <v>0</v>
      </c>
      <c r="AF187" s="259">
        <v>0</v>
      </c>
      <c r="AG187" s="259">
        <v>0</v>
      </c>
      <c r="AH187" s="259">
        <v>0</v>
      </c>
      <c r="AI187" s="259">
        <v>40</v>
      </c>
      <c r="AJ187" s="259">
        <v>0</v>
      </c>
      <c r="AK187" s="259">
        <v>0</v>
      </c>
      <c r="AL187" s="259">
        <v>0</v>
      </c>
      <c r="AM187" s="259">
        <v>0</v>
      </c>
      <c r="AN187" s="259">
        <v>0</v>
      </c>
      <c r="AO187" s="259">
        <v>0</v>
      </c>
      <c r="AP187" s="261">
        <v>196</v>
      </c>
      <c r="AQ187" s="259">
        <v>0</v>
      </c>
      <c r="AR187" s="259">
        <v>0</v>
      </c>
      <c r="AS187" s="259">
        <v>0</v>
      </c>
      <c r="AT187" s="259">
        <v>0</v>
      </c>
      <c r="AU187" s="259">
        <v>0</v>
      </c>
      <c r="AV187" s="259">
        <v>0</v>
      </c>
      <c r="AW187" s="259">
        <v>0</v>
      </c>
      <c r="AX187" s="259">
        <v>0</v>
      </c>
      <c r="AY187" s="344" t="str">
        <f t="shared" ref="AY187:BS187" si="755">IF(AD187 = 0, "", AD187)</f>
        <v/>
      </c>
      <c r="AZ187" s="258" t="str">
        <f t="shared" si="755"/>
        <v/>
      </c>
      <c r="BA187" s="258" t="str">
        <f t="shared" si="755"/>
        <v/>
      </c>
      <c r="BB187" s="258" t="str">
        <f t="shared" si="755"/>
        <v/>
      </c>
      <c r="BC187" s="258" t="str">
        <f t="shared" si="755"/>
        <v/>
      </c>
      <c r="BD187" s="259">
        <f t="shared" si="755"/>
        <v>40</v>
      </c>
      <c r="BE187" s="258" t="str">
        <f t="shared" si="755"/>
        <v/>
      </c>
      <c r="BF187" s="258" t="str">
        <f t="shared" si="755"/>
        <v/>
      </c>
      <c r="BG187" s="258" t="str">
        <f t="shared" si="755"/>
        <v/>
      </c>
      <c r="BH187" s="258" t="str">
        <f t="shared" si="755"/>
        <v/>
      </c>
      <c r="BI187" s="258" t="str">
        <f t="shared" si="755"/>
        <v/>
      </c>
      <c r="BJ187" s="258" t="str">
        <f t="shared" si="755"/>
        <v/>
      </c>
      <c r="BK187" s="261">
        <f t="shared" si="755"/>
        <v>196</v>
      </c>
      <c r="BL187" s="258" t="str">
        <f t="shared" si="755"/>
        <v/>
      </c>
      <c r="BM187" s="258" t="str">
        <f t="shared" si="755"/>
        <v/>
      </c>
      <c r="BN187" s="258" t="str">
        <f t="shared" si="755"/>
        <v/>
      </c>
      <c r="BO187" s="258" t="str">
        <f t="shared" si="755"/>
        <v/>
      </c>
      <c r="BP187" s="258" t="str">
        <f t="shared" si="755"/>
        <v/>
      </c>
      <c r="BQ187" s="258" t="str">
        <f t="shared" si="755"/>
        <v/>
      </c>
      <c r="BR187" s="258" t="str">
        <f t="shared" si="755"/>
        <v/>
      </c>
      <c r="BS187" s="265" t="str">
        <f t="shared" si="755"/>
        <v/>
      </c>
      <c r="BT187" s="257" t="e">
        <f>$AY187*Assembly!Z$4+$AZ187*Assembly!Z$5+$BA187*Assembly!Z$6+$BB187*Assembly!Z$7+$BC187*Assembly!Z$8+$BD187*Assembly!Z$9+$BE187*Assembly!Z$10+$BF187*Assembly!Z$11+$BG187*Assembly!Z$12+$BH187*Assembly!Z$13+$BI187*Assembly!Z$14+$BJ187*Assembly!Z$15+$BK187*Assembly!Z$16+$BL187*Assembly!Z$17+$BM187*Assembly!Z$18+$BN187*Assembly!Z$19+$BO187*Assembly!Z$20+$BP187*Assembly!Z$21+$BQ187*Assembly!Z$22+$BR187*Assembly!Z$23+$BS187*Assembly!Z$24</f>
        <v>#VALUE!</v>
      </c>
      <c r="BU187" s="259" t="e">
        <f t="shared" si="3"/>
        <v>#VALUE!</v>
      </c>
      <c r="BV187" s="267"/>
      <c r="BW187" s="259" t="e">
        <f>$AY187*Assembly!AD$4+$AZ187*Assembly!AD$5+$BA187*Assembly!AD$6+$BB187*Assembly!AD$7+$BC187*Assembly!AD$8+$BD187*Assembly!AD$9+$BE187*Assembly!AD$10+$BF187*Assembly!AD$11+$BG187*Assembly!AD$12+$BH187*Assembly!AD$13+$BI187*Assembly!AD$14+$BJ187*Assembly!AD$15+$BK187*Assembly!AD$16+$BL187*Assembly!AD$17+$BM187*Assembly!AD$18+$BN187*Assembly!AD$19+$BO187*Assembly!AD$20+$BP187*Assembly!AD$21+$BQ187*Assembly!AD$22+$BR187*Assembly!AD$23+$BS187*Assembly!AD$24</f>
        <v>#VALUE!</v>
      </c>
      <c r="BX187" s="268" t="e">
        <f t="shared" si="4"/>
        <v>#VALUE!</v>
      </c>
      <c r="BY187" s="269" t="e">
        <f t="shared" si="5"/>
        <v>#VALUE!</v>
      </c>
      <c r="BZ187" s="272" t="e">
        <f t="shared" si="6"/>
        <v>#VALUE!</v>
      </c>
      <c r="CA187" s="269" t="e">
        <f t="shared" si="7"/>
        <v>#VALUE!</v>
      </c>
      <c r="CB187" s="259" t="e">
        <f>$AY187*Assembly!Y$4+$AZ187*Assembly!Y$5+$BA187*Assembly!Y$6+$BB187*Assembly!Y$7+$BC187*Assembly!Y$8+$BD187*Assembly!Y$9+$BE187*Assembly!Y$10+$BF187*Assembly!Y$11+$BG187*Assembly!Y$12+$BH187*Assembly!Y$13+$BI187*Assembly!Y$14+$BJ187*Assembly!Y$15+$BK187*Assembly!Y$16+$BL187*Assembly!Y$17+$BM187*Assembly!Y$18+$BN187*Assembly!Y$19+$BO187*Assembly!Y$20+$BP187*Assembly!Y$21+$BQ187*Assembly!Y$22+$BR187*Assembly!Y$23+$BS187*Assembly!Y$24</f>
        <v>#VALUE!</v>
      </c>
      <c r="CC187" s="259" t="e">
        <f t="shared" si="8"/>
        <v>#VALUE!</v>
      </c>
      <c r="CD187" s="273" t="e">
        <f t="shared" si="9"/>
        <v>#VALUE!</v>
      </c>
      <c r="CE187" s="274" t="e">
        <f>$AY187*Assembly!AC$4+$AZ187*Assembly!AC$5+$BA187*Assembly!AC$6+$BB187*Assembly!AC$7+$BC187*Assembly!AC$8+$BD187*Assembly!AC$9+$BE187*Assembly!AC$10+$BF187*Assembly!AC$11+$BG187*Assembly!AC$12+$BH187*Assembly!AC$13+$BI187*Assembly!AC$14+$BJ187*Assembly!AC$15+$BK187*Assembly!AC$16+$BL187*Assembly!AC$17+$BM187*Assembly!AC$18+$BN187*Assembly!AC$19+$BO187*Assembly!AC$20+$BP187*Assembly!AC$21+$BQ187*Assembly!AC$22+$BR187*Assembly!AC$23+$BS187*Assembly!AC$24</f>
        <v>#VALUE!</v>
      </c>
      <c r="CF187" s="341" t="e">
        <f>$AY187*Assembly!M$4+$AZ187*Assembly!M$5+$BA187*Assembly!M$6+$BB187*Assembly!M$7+$BC187*Assembly!M$8+$BD187*Assembly!M$9+$BE187*Assembly!M$10+$BF187*Assembly!M$11+$BG187*Assembly!M$12+$BH187*Assembly!M$13+$BI187*Assembly!M$14+$BJ187*Assembly!M$15+$BK187*Assembly!M$16+$BL187*Assembly!M$17+$BM187*Assembly!M$18+$BN187*Assembly!M$19+$BO187*Assembly!M$20+$BP187*Assembly!M$21+$BQ187*Assembly!M$22+$BR187*Assembly!M$23+$BS187*Assembly!M$24</f>
        <v>#VALUE!</v>
      </c>
      <c r="CG187" s="341" t="e">
        <f>$AY187*Assembly!N$4+$AZ187*Assembly!N$5+$BA187*Assembly!N$6+$BB187*Assembly!N$7+$BC187*Assembly!N$8+$BD187*Assembly!N$9+$BE187*Assembly!N$10+$BF187*Assembly!N$11+$BG187*Assembly!N$12+$BH187*Assembly!N$13+$BI187*Assembly!N$14+$BJ187*Assembly!N$15+$BK187*Assembly!N$16+$BL187*Assembly!N$17+$BM187*Assembly!N$18+$BN187*Assembly!N$19+$BO187*Assembly!N$20+$BP187*Assembly!N$21+$BQ187*Assembly!N$22+$BR187*Assembly!N$23+$BS187*Assembly!N$24</f>
        <v>#VALUE!</v>
      </c>
      <c r="CH187" s="341" t="e">
        <f>$AY187*Assembly!O$4+$AZ187*Assembly!O$5+$BA187*Assembly!O$6+$BB187*Assembly!O$7+$BC187*Assembly!O$8+$BD187*Assembly!O$9+$BE187*Assembly!O$10+$BF187*Assembly!O$11+$BG187*Assembly!O$12+$BH187*Assembly!O$13+$BI187*Assembly!O$14+$BJ187*Assembly!O$15+$BK187*Assembly!O$16+$BL187*Assembly!O$17+$BM187*Assembly!O$18+$BN187*Assembly!O$19+$BO187*Assembly!O$20+$BP187*Assembly!O$21+$BQ187*Assembly!O$22+$BR187*Assembly!O$23+$BS187*Assembly!O$24</f>
        <v>#VALUE!</v>
      </c>
      <c r="CI187" s="336" t="e">
        <f>$AY187*Assembly!P$4+$AZ187*Assembly!P$5+$BA187*Assembly!P$6+$BB187*Assembly!P$7+$BC187*Assembly!P$8+$BD187*Assembly!P$9+$BE187*Assembly!P$10+$BF187*Assembly!P$11+$BG187*Assembly!P$12+$BH187*Assembly!P$13+$BI187*Assembly!P$14+$BJ187*Assembly!P$15+$BK187*Assembly!P$16+$BL187*Assembly!P$17+$BM187*Assembly!P$18+$BN187*Assembly!P$19+$BO187*Assembly!P$20+$BP187*Assembly!P$21+$BQ187*Assembly!P$22+$BR187*Assembly!P$23+$BS187*Assembly!P$24</f>
        <v>#VALUE!</v>
      </c>
      <c r="CJ187" s="336" t="e">
        <f>$AY187*Assembly!Q$4+$AZ187*Assembly!Q$5+$BA187*Assembly!Q$6+$BB187*Assembly!Q$7+$BC187*Assembly!Q$8+$BD187*Assembly!Q$9+$BE187*Assembly!Q$10+$BF187*Assembly!Q$11+$BG187*Assembly!Q$12+$BH187*Assembly!Q$13+$BI187*Assembly!Q$14+$BJ187*Assembly!Q$15+$BK187*Assembly!Q$16+$BL187*Assembly!Q$17+$BM187*Assembly!Q$18+$BN187*Assembly!Q$19+$BO187*Assembly!Q$20+$BP187*Assembly!Q$21+$BQ187*Assembly!Q$22+$BR187*Assembly!Q$23+$BS187*Assembly!Q$24</f>
        <v>#VALUE!</v>
      </c>
      <c r="CK187" s="341" t="e">
        <f>$AY187*Assembly!R$4+$AZ187*Assembly!R$5+$BA187*Assembly!R$6+$BB187*Assembly!R$7+$BC187*Assembly!R$8+$BD187*Assembly!R$9+$BE187*Assembly!R$10+$BF187*Assembly!R$11+$BG187*Assembly!R$12+$BH187*Assembly!R$13+$BI187*Assembly!R$14+$BJ187*Assembly!R$15+$BK187*Assembly!R$16+$BL187*Assembly!R$17+$BM187*Assembly!R$18+$BN187*Assembly!R$19+$BO187*Assembly!R$20+$BP187*Assembly!R$21+$BQ187*Assembly!R$22+$BR187*Assembly!R$23+$BS187*Assembly!R$24</f>
        <v>#VALUE!</v>
      </c>
      <c r="CL187" s="336" t="e">
        <f>$AY187*Assembly!S$4+$AZ187*Assembly!S$5+$BA187*Assembly!S$6+$BB187*Assembly!S$7+$BC187*Assembly!S$8+$BD187*Assembly!S$9+$BE187*Assembly!S$10+$BF187*Assembly!S$11+$BG187*Assembly!S$12+$BH187*Assembly!S$13+$BI187*Assembly!S$14+$BJ187*Assembly!S$15+$BK187*Assembly!S$16+$BL187*Assembly!S$17+$BM187*Assembly!S$18+$BN187*Assembly!S$19+$BO187*Assembly!S$20+$BP187*Assembly!S$21+$BQ187*Assembly!S$22+$BR187*Assembly!S$23+$BS187*Assembly!S$24</f>
        <v>#VALUE!</v>
      </c>
      <c r="CM187" s="336" t="e">
        <f>$AY187*Assembly!T$4+$AZ187*Assembly!T$5+$BA187*Assembly!T$6+$BB187*Assembly!T$7+$BC187*Assembly!T$8+$BD187*Assembly!T$9+$BE187*Assembly!T$10+$BF187*Assembly!T$11+$BG187*Assembly!T$12+$BH187*Assembly!T$13+$BI187*Assembly!T$14+$BJ187*Assembly!T$15+$BK187*Assembly!T$16+$BL187*Assembly!T$17+$BM187*Assembly!T$18+$BN187*Assembly!T$19+$BO187*Assembly!T$20+$BP187*Assembly!T$21+$BQ187*Assembly!T$22+$BR187*Assembly!T$23+$BS187*Assembly!T$24</f>
        <v>#VALUE!</v>
      </c>
      <c r="CN187" s="336" t="e">
        <f>$AY187*Assembly!U$4+$AZ187*Assembly!U$5+$BA187*Assembly!U$6+$BB187*Assembly!U$7+$BC187*Assembly!U$8+$BD187*Assembly!U$9+$BE187*Assembly!U$10+$BF187*Assembly!U$11+$BG187*Assembly!U$12+$BH187*Assembly!U$13+$BI187*Assembly!U$14+$BJ187*Assembly!U$15+$BK187*Assembly!U$16+$BL187*Assembly!U$17+$BM187*Assembly!U$18+$BN187*Assembly!U$19+$BO187*Assembly!U$20+$BP187*Assembly!U$21+$BQ187*Assembly!U$22+$BR187*Assembly!U$23+$BS187*Assembly!U$24</f>
        <v>#VALUE!</v>
      </c>
      <c r="CO187" s="341" t="e">
        <f>$AY187*Assembly!V$4+$AZ187*Assembly!V$5+$BA187*Assembly!V$6+$BB187*Assembly!V$7+$BC187*Assembly!V$8+$BD187*Assembly!V$9+$BE187*Assembly!V$10+$BF187*Assembly!V$11+$BG187*Assembly!V$12+$BH187*Assembly!V$13+$BI187*Assembly!V$14+$BJ187*Assembly!V$15+$BK187*Assembly!V$16+$BL187*Assembly!V$17+$BM187*Assembly!V$18+$BN187*Assembly!V$19+$BO187*Assembly!V$20+$BP187*Assembly!V$21+$BQ187*Assembly!V$22+$BR187*Assembly!V$23+$BS187*Assembly!V$24</f>
        <v>#VALUE!</v>
      </c>
      <c r="CP187" s="341" t="e">
        <f>CF187*Refining!$F$3</f>
        <v>#VALUE!</v>
      </c>
      <c r="CQ187" s="341" t="e">
        <f>CG187*Refining!$F$4</f>
        <v>#VALUE!</v>
      </c>
      <c r="CR187" s="341" t="e">
        <f>CH187*Refining!$F$5</f>
        <v>#VALUE!</v>
      </c>
      <c r="CS187" s="341" t="e">
        <f>CI187*Refining!$F$6</f>
        <v>#VALUE!</v>
      </c>
      <c r="CT187" s="341" t="e">
        <f>CJ187*Refining!$F$7</f>
        <v>#VALUE!</v>
      </c>
      <c r="CU187" s="341" t="e">
        <f>CK187*Refining!$F$8</f>
        <v>#VALUE!</v>
      </c>
      <c r="CV187" s="341" t="e">
        <f>CL187*Refining!$F$9</f>
        <v>#VALUE!</v>
      </c>
      <c r="CW187" s="341" t="e">
        <f>CM187*Refining!$F$10</f>
        <v>#VALUE!</v>
      </c>
      <c r="CX187" s="341" t="e">
        <f>CN187*Refining!$F$11</f>
        <v>#VALUE!</v>
      </c>
      <c r="CY187" s="341" t="e">
        <f>CO187*Refining!$F$12</f>
        <v>#VALUE!</v>
      </c>
      <c r="CZ187" s="277" t="e">
        <f t="shared" ref="CZ187:DS187" si="756">IF(CF187 = 0, "", CF187)</f>
        <v>#VALUE!</v>
      </c>
      <c r="DA187" s="279" t="e">
        <f t="shared" si="756"/>
        <v>#VALUE!</v>
      </c>
      <c r="DB187" s="279" t="e">
        <f t="shared" si="756"/>
        <v>#VALUE!</v>
      </c>
      <c r="DC187" s="279" t="e">
        <f t="shared" si="756"/>
        <v>#VALUE!</v>
      </c>
      <c r="DD187" s="280" t="e">
        <f t="shared" si="756"/>
        <v>#VALUE!</v>
      </c>
      <c r="DE187" s="279" t="e">
        <f t="shared" si="756"/>
        <v>#VALUE!</v>
      </c>
      <c r="DF187" s="280" t="e">
        <f t="shared" si="756"/>
        <v>#VALUE!</v>
      </c>
      <c r="DG187" s="280" t="e">
        <f t="shared" si="756"/>
        <v>#VALUE!</v>
      </c>
      <c r="DH187" s="279" t="e">
        <f t="shared" si="756"/>
        <v>#VALUE!</v>
      </c>
      <c r="DI187" s="282" t="e">
        <f t="shared" si="756"/>
        <v>#VALUE!</v>
      </c>
      <c r="DJ187" s="277" t="e">
        <f t="shared" si="756"/>
        <v>#VALUE!</v>
      </c>
      <c r="DK187" s="279" t="e">
        <f t="shared" si="756"/>
        <v>#VALUE!</v>
      </c>
      <c r="DL187" s="279" t="e">
        <f t="shared" si="756"/>
        <v>#VALUE!</v>
      </c>
      <c r="DM187" s="279" t="e">
        <f t="shared" si="756"/>
        <v>#VALUE!</v>
      </c>
      <c r="DN187" s="280" t="e">
        <f t="shared" si="756"/>
        <v>#VALUE!</v>
      </c>
      <c r="DO187" s="279" t="e">
        <f t="shared" si="756"/>
        <v>#VALUE!</v>
      </c>
      <c r="DP187" s="279" t="e">
        <f t="shared" si="756"/>
        <v>#VALUE!</v>
      </c>
      <c r="DQ187" s="279" t="e">
        <f t="shared" si="756"/>
        <v>#VALUE!</v>
      </c>
      <c r="DR187" s="279" t="e">
        <f t="shared" si="756"/>
        <v>#VALUE!</v>
      </c>
      <c r="DS187" s="282" t="e">
        <f t="shared" si="756"/>
        <v>#VALUE!</v>
      </c>
      <c r="DT187" s="277" t="e">
        <f t="shared" si="11"/>
        <v>#VALUE!</v>
      </c>
      <c r="DU187" s="278" t="e">
        <f t="shared" si="12"/>
        <v>#VALUE!</v>
      </c>
      <c r="DV187" s="259" t="e">
        <f>CZ187*'Ores &amp; Ingots'!$C$3+DA187*'Ores &amp; Ingots'!$C$4+DB187*'Ores &amp; Ingots'!$C$5+DC187*'Ores &amp; Ingots'!$C$6+DD187*'Ores &amp; Ingots'!$C$7+DE187*'Ores &amp; Ingots'!$C$8+DF187*'Ores &amp; Ingots'!$C$9+DG187*'Ores &amp; Ingots'!$C$10+DH187*'Ores &amp; Ingots'!$C$11+DI187*'Ores &amp; Ingots'!$C$12</f>
        <v>#VALUE!</v>
      </c>
      <c r="DW187" s="259" t="e">
        <f>DJ187*'Ores &amp; Ingots'!$B$3+DK187*'Ores &amp; Ingots'!$B$4+DL187*'Ores &amp; Ingots'!$B$5+DM187*'Ores &amp; Ingots'!$B$6+DN187*'Ores &amp; Ingots'!$B$7+DO187*'Ores &amp; Ingots'!$B$8+DP187*'Ores &amp; Ingots'!$B$9+DQ187*'Ores &amp; Ingots'!$B$10+DR187*'Ores &amp; Ingots'!$B$11+DS187*'Ores &amp; Ingots'!$B$12</f>
        <v>#VALUE!</v>
      </c>
      <c r="DX187" s="278" t="e">
        <f>CZ187*Refining!$G$3+DA187*Refining!$G$4+DB187*Refining!$G$5+DC187*Refining!$G$6+DD187*Refining!$G$7+DE187*Refining!$G$8+DF187*Refining!$G$9+DG187*Refining!$G$10+DH187*Refining!$G$11+DI187*Refining!$G$12</f>
        <v>#VALUE!</v>
      </c>
      <c r="DY187" s="197" t="e">
        <f t="shared" si="13"/>
        <v>#VALUE!</v>
      </c>
      <c r="DZ187" s="284" t="e">
        <f t="shared" si="14"/>
        <v>#VALUE!</v>
      </c>
      <c r="EA187" s="277" t="e">
        <f t="shared" si="15"/>
        <v>#VALUE!</v>
      </c>
      <c r="EB187" s="286" t="e">
        <f t="shared" ref="EB187:EC187" si="757">EA187/60</f>
        <v>#VALUE!</v>
      </c>
      <c r="EC187" s="286" t="e">
        <f t="shared" si="757"/>
        <v>#VALUE!</v>
      </c>
      <c r="ED187" s="277" t="e">
        <f t="shared" si="17"/>
        <v>#VALUE!</v>
      </c>
      <c r="EE187" s="286" t="e">
        <f t="shared" ref="EE187:EF187" si="758">ED187/1000</f>
        <v>#VALUE!</v>
      </c>
      <c r="EF187" s="287" t="e">
        <f t="shared" si="758"/>
        <v>#VALUE!</v>
      </c>
      <c r="EG187" s="273" t="e">
        <f t="shared" si="19"/>
        <v>#VALUE!</v>
      </c>
      <c r="EH187" s="288" t="e">
        <f t="shared" si="20"/>
        <v>#VALUE!</v>
      </c>
      <c r="EI187" s="133" t="s">
        <v>28</v>
      </c>
    </row>
    <row r="188" spans="1:139" ht="12.75" x14ac:dyDescent="0.2">
      <c r="A188" s="917" t="s">
        <v>384</v>
      </c>
      <c r="B188" s="55" t="s">
        <v>385</v>
      </c>
      <c r="C188" s="56" t="s">
        <v>156</v>
      </c>
      <c r="D188" s="56">
        <v>1</v>
      </c>
      <c r="E188" s="56">
        <v>1</v>
      </c>
      <c r="F188" s="56">
        <v>1</v>
      </c>
      <c r="G188" s="346">
        <f t="shared" si="0"/>
        <v>15.625</v>
      </c>
      <c r="H188" s="347">
        <v>24</v>
      </c>
      <c r="I188" s="347">
        <v>72</v>
      </c>
      <c r="J188" s="348">
        <f>H188/Main!$D$9</f>
        <v>4.8</v>
      </c>
      <c r="K188" s="348">
        <f>I188/Main!$D$10</f>
        <v>36</v>
      </c>
      <c r="L188" s="348">
        <f t="shared" si="1"/>
        <v>7.5</v>
      </c>
      <c r="M188" s="348">
        <v>0.2</v>
      </c>
      <c r="N188" s="376"/>
      <c r="O188" s="377"/>
      <c r="P188" s="351"/>
      <c r="Q188" s="352"/>
      <c r="R188" s="351"/>
      <c r="S188" s="353"/>
      <c r="T188" s="353"/>
      <c r="U188" s="351"/>
      <c r="V188" s="351"/>
      <c r="W188" s="353"/>
      <c r="X188" s="353"/>
      <c r="Y188" s="351"/>
      <c r="Z188" s="351"/>
      <c r="AA188" s="351"/>
      <c r="AB188" s="351"/>
      <c r="AC188" s="378" t="s">
        <v>220</v>
      </c>
      <c r="AD188" s="104">
        <v>140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412">
        <f t="shared" ref="AY188:BS188" si="759">IF(AD188 = 0, "", AD188)</f>
        <v>140</v>
      </c>
      <c r="AZ188" s="102" t="str">
        <f t="shared" si="759"/>
        <v/>
      </c>
      <c r="BA188" s="102" t="str">
        <f t="shared" si="759"/>
        <v/>
      </c>
      <c r="BB188" s="102" t="str">
        <f t="shared" si="759"/>
        <v/>
      </c>
      <c r="BC188" s="102" t="str">
        <f t="shared" si="759"/>
        <v/>
      </c>
      <c r="BD188" s="102" t="str">
        <f t="shared" si="759"/>
        <v/>
      </c>
      <c r="BE188" s="102" t="str">
        <f t="shared" si="759"/>
        <v/>
      </c>
      <c r="BF188" s="102" t="str">
        <f t="shared" si="759"/>
        <v/>
      </c>
      <c r="BG188" s="102" t="str">
        <f t="shared" si="759"/>
        <v/>
      </c>
      <c r="BH188" s="102" t="str">
        <f t="shared" si="759"/>
        <v/>
      </c>
      <c r="BI188" s="102" t="str">
        <f t="shared" si="759"/>
        <v/>
      </c>
      <c r="BJ188" s="102" t="str">
        <f t="shared" si="759"/>
        <v/>
      </c>
      <c r="BK188" s="102" t="str">
        <f t="shared" si="759"/>
        <v/>
      </c>
      <c r="BL188" s="102" t="str">
        <f t="shared" si="759"/>
        <v/>
      </c>
      <c r="BM188" s="102" t="str">
        <f t="shared" si="759"/>
        <v/>
      </c>
      <c r="BN188" s="102" t="str">
        <f t="shared" si="759"/>
        <v/>
      </c>
      <c r="BO188" s="102" t="str">
        <f t="shared" si="759"/>
        <v/>
      </c>
      <c r="BP188" s="102" t="str">
        <f t="shared" si="759"/>
        <v/>
      </c>
      <c r="BQ188" s="102" t="str">
        <f t="shared" si="759"/>
        <v/>
      </c>
      <c r="BR188" s="102" t="str">
        <f t="shared" si="759"/>
        <v/>
      </c>
      <c r="BS188" s="105" t="str">
        <f t="shared" si="759"/>
        <v/>
      </c>
      <c r="BT188" s="107" t="e">
        <f>$AY188*Assembly!Z$4+$AZ188*Assembly!Z$5+$BA188*Assembly!Z$6+$BB188*Assembly!Z$7+$BC188*Assembly!Z$8+$BD188*Assembly!Z$9+$BE188*Assembly!Z$10+$BF188*Assembly!Z$11+$BG188*Assembly!Z$12+$BH188*Assembly!Z$13+$BI188*Assembly!Z$14+$BJ188*Assembly!Z$15+$BK188*Assembly!Z$16+$BL188*Assembly!Z$17+$BM188*Assembly!Z$18+$BN188*Assembly!Z$19+$BO188*Assembly!Z$20+$BP188*Assembly!Z$21+$BQ188*Assembly!Z$22+$BR188*Assembly!Z$23+$BS188*Assembly!Z$24</f>
        <v>#VALUE!</v>
      </c>
      <c r="BU188" s="103" t="e">
        <f t="shared" si="3"/>
        <v>#VALUE!</v>
      </c>
      <c r="BV188" s="109"/>
      <c r="BW188" s="103" t="e">
        <f>$AY188*Assembly!AD$4+$AZ188*Assembly!AD$5+$BA188*Assembly!AD$6+$BB188*Assembly!AD$7+$BC188*Assembly!AD$8+$BD188*Assembly!AD$9+$BE188*Assembly!AD$10+$BF188*Assembly!AD$11+$BG188*Assembly!AD$12+$BH188*Assembly!AD$13+$BI188*Assembly!AD$14+$BJ188*Assembly!AD$15+$BK188*Assembly!AD$16+$BL188*Assembly!AD$17+$BM188*Assembly!AD$18+$BN188*Assembly!AD$19+$BO188*Assembly!AD$20+$BP188*Assembly!AD$21+$BQ188*Assembly!AD$22+$BR188*Assembly!AD$23+$BS188*Assembly!AD$24</f>
        <v>#VALUE!</v>
      </c>
      <c r="BX188" s="110" t="e">
        <f t="shared" si="4"/>
        <v>#VALUE!</v>
      </c>
      <c r="BY188" s="111" t="e">
        <f t="shared" si="5"/>
        <v>#VALUE!</v>
      </c>
      <c r="BZ188" s="112" t="e">
        <f t="shared" si="6"/>
        <v>#VALUE!</v>
      </c>
      <c r="CA188" s="111" t="e">
        <f t="shared" si="7"/>
        <v>#VALUE!</v>
      </c>
      <c r="CB188" s="103" t="e">
        <f>$AY188*Assembly!Y$4+$AZ188*Assembly!Y$5+$BA188*Assembly!Y$6+$BB188*Assembly!Y$7+$BC188*Assembly!Y$8+$BD188*Assembly!Y$9+$BE188*Assembly!Y$10+$BF188*Assembly!Y$11+$BG188*Assembly!Y$12+$BH188*Assembly!Y$13+$BI188*Assembly!Y$14+$BJ188*Assembly!Y$15+$BK188*Assembly!Y$16+$BL188*Assembly!Y$17+$BM188*Assembly!Y$18+$BN188*Assembly!Y$19+$BO188*Assembly!Y$20+$BP188*Assembly!Y$21+$BQ188*Assembly!Y$22+$BR188*Assembly!Y$23+$BS188*Assembly!Y$24</f>
        <v>#VALUE!</v>
      </c>
      <c r="CC188" s="103" t="e">
        <f t="shared" si="8"/>
        <v>#VALUE!</v>
      </c>
      <c r="CD188" s="113" t="e">
        <f t="shared" si="9"/>
        <v>#VALUE!</v>
      </c>
      <c r="CE188" s="114" t="e">
        <f>$AY188*Assembly!AC$4+$AZ188*Assembly!AC$5+$BA188*Assembly!AC$6+$BB188*Assembly!AC$7+$BC188*Assembly!AC$8+$BD188*Assembly!AC$9+$BE188*Assembly!AC$10+$BF188*Assembly!AC$11+$BG188*Assembly!AC$12+$BH188*Assembly!AC$13+$BI188*Assembly!AC$14+$BJ188*Assembly!AC$15+$BK188*Assembly!AC$16+$BL188*Assembly!AC$17+$BM188*Assembly!AC$18+$BN188*Assembly!AC$19+$BO188*Assembly!AC$20+$BP188*Assembly!AC$21+$BQ188*Assembly!AC$22+$BR188*Assembly!AC$23+$BS188*Assembly!AC$24</f>
        <v>#VALUE!</v>
      </c>
      <c r="CF188" s="352" t="e">
        <f>$AY188*Assembly!M$4+$AZ188*Assembly!M$5+$BA188*Assembly!M$6+$BB188*Assembly!M$7+$BC188*Assembly!M$8+$BD188*Assembly!M$9+$BE188*Assembly!M$10+$BF188*Assembly!M$11+$BG188*Assembly!M$12+$BH188*Assembly!M$13+$BI188*Assembly!M$14+$BJ188*Assembly!M$15+$BK188*Assembly!M$16+$BL188*Assembly!M$17+$BM188*Assembly!M$18+$BN188*Assembly!M$19+$BO188*Assembly!M$20+$BP188*Assembly!M$21+$BQ188*Assembly!M$22+$BR188*Assembly!M$23+$BS188*Assembly!M$24</f>
        <v>#VALUE!</v>
      </c>
      <c r="CG188" s="352" t="e">
        <f>$AY188*Assembly!N$4+$AZ188*Assembly!N$5+$BA188*Assembly!N$6+$BB188*Assembly!N$7+$BC188*Assembly!N$8+$BD188*Assembly!N$9+$BE188*Assembly!N$10+$BF188*Assembly!N$11+$BG188*Assembly!N$12+$BH188*Assembly!N$13+$BI188*Assembly!N$14+$BJ188*Assembly!N$15+$BK188*Assembly!N$16+$BL188*Assembly!N$17+$BM188*Assembly!N$18+$BN188*Assembly!N$19+$BO188*Assembly!N$20+$BP188*Assembly!N$21+$BQ188*Assembly!N$22+$BR188*Assembly!N$23+$BS188*Assembly!N$24</f>
        <v>#VALUE!</v>
      </c>
      <c r="CH188" s="352" t="e">
        <f>$AY188*Assembly!O$4+$AZ188*Assembly!O$5+$BA188*Assembly!O$6+$BB188*Assembly!O$7+$BC188*Assembly!O$8+$BD188*Assembly!O$9+$BE188*Assembly!O$10+$BF188*Assembly!O$11+$BG188*Assembly!O$12+$BH188*Assembly!O$13+$BI188*Assembly!O$14+$BJ188*Assembly!O$15+$BK188*Assembly!O$16+$BL188*Assembly!O$17+$BM188*Assembly!O$18+$BN188*Assembly!O$19+$BO188*Assembly!O$20+$BP188*Assembly!O$21+$BQ188*Assembly!O$22+$BR188*Assembly!O$23+$BS188*Assembly!O$24</f>
        <v>#VALUE!</v>
      </c>
      <c r="CI188" s="347" t="e">
        <f>$AY188*Assembly!P$4+$AZ188*Assembly!P$5+$BA188*Assembly!P$6+$BB188*Assembly!P$7+$BC188*Assembly!P$8+$BD188*Assembly!P$9+$BE188*Assembly!P$10+$BF188*Assembly!P$11+$BG188*Assembly!P$12+$BH188*Assembly!P$13+$BI188*Assembly!P$14+$BJ188*Assembly!P$15+$BK188*Assembly!P$16+$BL188*Assembly!P$17+$BM188*Assembly!P$18+$BN188*Assembly!P$19+$BO188*Assembly!P$20+$BP188*Assembly!P$21+$BQ188*Assembly!P$22+$BR188*Assembly!P$23+$BS188*Assembly!P$24</f>
        <v>#VALUE!</v>
      </c>
      <c r="CJ188" s="347" t="e">
        <f>$AY188*Assembly!Q$4+$AZ188*Assembly!Q$5+$BA188*Assembly!Q$6+$BB188*Assembly!Q$7+$BC188*Assembly!Q$8+$BD188*Assembly!Q$9+$BE188*Assembly!Q$10+$BF188*Assembly!Q$11+$BG188*Assembly!Q$12+$BH188*Assembly!Q$13+$BI188*Assembly!Q$14+$BJ188*Assembly!Q$15+$BK188*Assembly!Q$16+$BL188*Assembly!Q$17+$BM188*Assembly!Q$18+$BN188*Assembly!Q$19+$BO188*Assembly!Q$20+$BP188*Assembly!Q$21+$BQ188*Assembly!Q$22+$BR188*Assembly!Q$23+$BS188*Assembly!Q$24</f>
        <v>#VALUE!</v>
      </c>
      <c r="CK188" s="352" t="e">
        <f>$AY188*Assembly!R$4+$AZ188*Assembly!R$5+$BA188*Assembly!R$6+$BB188*Assembly!R$7+$BC188*Assembly!R$8+$BD188*Assembly!R$9+$BE188*Assembly!R$10+$BF188*Assembly!R$11+$BG188*Assembly!R$12+$BH188*Assembly!R$13+$BI188*Assembly!R$14+$BJ188*Assembly!R$15+$BK188*Assembly!R$16+$BL188*Assembly!R$17+$BM188*Assembly!R$18+$BN188*Assembly!R$19+$BO188*Assembly!R$20+$BP188*Assembly!R$21+$BQ188*Assembly!R$22+$BR188*Assembly!R$23+$BS188*Assembly!R$24</f>
        <v>#VALUE!</v>
      </c>
      <c r="CL188" s="347" t="e">
        <f>$AY188*Assembly!S$4+$AZ188*Assembly!S$5+$BA188*Assembly!S$6+$BB188*Assembly!S$7+$BC188*Assembly!S$8+$BD188*Assembly!S$9+$BE188*Assembly!S$10+$BF188*Assembly!S$11+$BG188*Assembly!S$12+$BH188*Assembly!S$13+$BI188*Assembly!S$14+$BJ188*Assembly!S$15+$BK188*Assembly!S$16+$BL188*Assembly!S$17+$BM188*Assembly!S$18+$BN188*Assembly!S$19+$BO188*Assembly!S$20+$BP188*Assembly!S$21+$BQ188*Assembly!S$22+$BR188*Assembly!S$23+$BS188*Assembly!S$24</f>
        <v>#VALUE!</v>
      </c>
      <c r="CM188" s="347" t="e">
        <f>$AY188*Assembly!T$4+$AZ188*Assembly!T$5+$BA188*Assembly!T$6+$BB188*Assembly!T$7+$BC188*Assembly!T$8+$BD188*Assembly!T$9+$BE188*Assembly!T$10+$BF188*Assembly!T$11+$BG188*Assembly!T$12+$BH188*Assembly!T$13+$BI188*Assembly!T$14+$BJ188*Assembly!T$15+$BK188*Assembly!T$16+$BL188*Assembly!T$17+$BM188*Assembly!T$18+$BN188*Assembly!T$19+$BO188*Assembly!T$20+$BP188*Assembly!T$21+$BQ188*Assembly!T$22+$BR188*Assembly!T$23+$BS188*Assembly!T$24</f>
        <v>#VALUE!</v>
      </c>
      <c r="CN188" s="347" t="e">
        <f>$AY188*Assembly!U$4+$AZ188*Assembly!U$5+$BA188*Assembly!U$6+$BB188*Assembly!U$7+$BC188*Assembly!U$8+$BD188*Assembly!U$9+$BE188*Assembly!U$10+$BF188*Assembly!U$11+$BG188*Assembly!U$12+$BH188*Assembly!U$13+$BI188*Assembly!U$14+$BJ188*Assembly!U$15+$BK188*Assembly!U$16+$BL188*Assembly!U$17+$BM188*Assembly!U$18+$BN188*Assembly!U$19+$BO188*Assembly!U$20+$BP188*Assembly!U$21+$BQ188*Assembly!U$22+$BR188*Assembly!U$23+$BS188*Assembly!U$24</f>
        <v>#VALUE!</v>
      </c>
      <c r="CO188" s="352" t="e">
        <f>$AY188*Assembly!V$4+$AZ188*Assembly!V$5+$BA188*Assembly!V$6+$BB188*Assembly!V$7+$BC188*Assembly!V$8+$BD188*Assembly!V$9+$BE188*Assembly!V$10+$BF188*Assembly!V$11+$BG188*Assembly!V$12+$BH188*Assembly!V$13+$BI188*Assembly!V$14+$BJ188*Assembly!V$15+$BK188*Assembly!V$16+$BL188*Assembly!V$17+$BM188*Assembly!V$18+$BN188*Assembly!V$19+$BO188*Assembly!V$20+$BP188*Assembly!V$21+$BQ188*Assembly!V$22+$BR188*Assembly!V$23+$BS188*Assembly!V$24</f>
        <v>#VALUE!</v>
      </c>
      <c r="CP188" s="352" t="e">
        <f>CF188*Refining!$F$3</f>
        <v>#VALUE!</v>
      </c>
      <c r="CQ188" s="352" t="e">
        <f>CG188*Refining!$F$4</f>
        <v>#VALUE!</v>
      </c>
      <c r="CR188" s="352" t="e">
        <f>CH188*Refining!$F$5</f>
        <v>#VALUE!</v>
      </c>
      <c r="CS188" s="352" t="e">
        <f>CI188*Refining!$F$6</f>
        <v>#VALUE!</v>
      </c>
      <c r="CT188" s="352" t="e">
        <f>CJ188*Refining!$F$7</f>
        <v>#VALUE!</v>
      </c>
      <c r="CU188" s="352" t="e">
        <f>CK188*Refining!$F$8</f>
        <v>#VALUE!</v>
      </c>
      <c r="CV188" s="352" t="e">
        <f>CL188*Refining!$F$9</f>
        <v>#VALUE!</v>
      </c>
      <c r="CW188" s="352" t="e">
        <f>CM188*Refining!$F$10</f>
        <v>#VALUE!</v>
      </c>
      <c r="CX188" s="352" t="e">
        <f>CN188*Refining!$F$11</f>
        <v>#VALUE!</v>
      </c>
      <c r="CY188" s="352" t="e">
        <f>CO188*Refining!$F$12</f>
        <v>#VALUE!</v>
      </c>
      <c r="CZ188" s="121" t="e">
        <f t="shared" ref="CZ188:DS188" si="760">IF(CF188 = 0, "", CF188)</f>
        <v>#VALUE!</v>
      </c>
      <c r="DA188" s="122" t="e">
        <f t="shared" si="760"/>
        <v>#VALUE!</v>
      </c>
      <c r="DB188" s="122" t="e">
        <f t="shared" si="760"/>
        <v>#VALUE!</v>
      </c>
      <c r="DC188" s="122" t="e">
        <f t="shared" si="760"/>
        <v>#VALUE!</v>
      </c>
      <c r="DD188" s="123" t="e">
        <f t="shared" si="760"/>
        <v>#VALUE!</v>
      </c>
      <c r="DE188" s="122" t="e">
        <f t="shared" si="760"/>
        <v>#VALUE!</v>
      </c>
      <c r="DF188" s="123" t="e">
        <f t="shared" si="760"/>
        <v>#VALUE!</v>
      </c>
      <c r="DG188" s="123" t="e">
        <f t="shared" si="760"/>
        <v>#VALUE!</v>
      </c>
      <c r="DH188" s="122" t="e">
        <f t="shared" si="760"/>
        <v>#VALUE!</v>
      </c>
      <c r="DI188" s="124" t="e">
        <f t="shared" si="760"/>
        <v>#VALUE!</v>
      </c>
      <c r="DJ188" s="121" t="e">
        <f t="shared" si="760"/>
        <v>#VALUE!</v>
      </c>
      <c r="DK188" s="122" t="e">
        <f t="shared" si="760"/>
        <v>#VALUE!</v>
      </c>
      <c r="DL188" s="122" t="e">
        <f t="shared" si="760"/>
        <v>#VALUE!</v>
      </c>
      <c r="DM188" s="122" t="e">
        <f t="shared" si="760"/>
        <v>#VALUE!</v>
      </c>
      <c r="DN188" s="123" t="e">
        <f t="shared" si="760"/>
        <v>#VALUE!</v>
      </c>
      <c r="DO188" s="122" t="e">
        <f t="shared" si="760"/>
        <v>#VALUE!</v>
      </c>
      <c r="DP188" s="122" t="e">
        <f t="shared" si="760"/>
        <v>#VALUE!</v>
      </c>
      <c r="DQ188" s="122" t="e">
        <f t="shared" si="760"/>
        <v>#VALUE!</v>
      </c>
      <c r="DR188" s="122" t="e">
        <f t="shared" si="760"/>
        <v>#VALUE!</v>
      </c>
      <c r="DS188" s="124" t="e">
        <f t="shared" si="760"/>
        <v>#VALUE!</v>
      </c>
      <c r="DT188" s="121" t="e">
        <f t="shared" si="11"/>
        <v>#VALUE!</v>
      </c>
      <c r="DU188" s="125" t="e">
        <f t="shared" si="12"/>
        <v>#VALUE!</v>
      </c>
      <c r="DV188" s="103" t="e">
        <f>CZ188*'Ores &amp; Ingots'!$C$3+DA188*'Ores &amp; Ingots'!$C$4+DB188*'Ores &amp; Ingots'!$C$5+DC188*'Ores &amp; Ingots'!$C$6+DD188*'Ores &amp; Ingots'!$C$7+DE188*'Ores &amp; Ingots'!$C$8+DF188*'Ores &amp; Ingots'!$C$9+DG188*'Ores &amp; Ingots'!$C$10+DH188*'Ores &amp; Ingots'!$C$11+DI188*'Ores &amp; Ingots'!$C$12</f>
        <v>#VALUE!</v>
      </c>
      <c r="DW188" s="103" t="e">
        <f>DJ188*'Ores &amp; Ingots'!$B$3+DK188*'Ores &amp; Ingots'!$B$4+DL188*'Ores &amp; Ingots'!$B$5+DM188*'Ores &amp; Ingots'!$B$6+DN188*'Ores &amp; Ingots'!$B$7+DO188*'Ores &amp; Ingots'!$B$8+DP188*'Ores &amp; Ingots'!$B$9+DQ188*'Ores &amp; Ingots'!$B$10+DR188*'Ores &amp; Ingots'!$B$11+DS188*'Ores &amp; Ingots'!$B$12</f>
        <v>#VALUE!</v>
      </c>
      <c r="DX188" s="125" t="e">
        <f>CZ188*Refining!$G$3+DA188*Refining!$G$4+DB188*Refining!$G$5+DC188*Refining!$G$6+DD188*Refining!$G$7+DE188*Refining!$G$8+DF188*Refining!$G$9+DG188*Refining!$G$10+DH188*Refining!$G$11+DI188*Refining!$G$12</f>
        <v>#VALUE!</v>
      </c>
      <c r="DY188" s="125" t="e">
        <f t="shared" si="13"/>
        <v>#VALUE!</v>
      </c>
      <c r="DZ188" s="129" t="e">
        <f t="shared" si="14"/>
        <v>#VALUE!</v>
      </c>
      <c r="EA188" s="121" t="e">
        <f t="shared" si="15"/>
        <v>#VALUE!</v>
      </c>
      <c r="EB188" s="131" t="e">
        <f t="shared" ref="EB188:EC188" si="761">EA188/60</f>
        <v>#VALUE!</v>
      </c>
      <c r="EC188" s="131" t="e">
        <f t="shared" si="761"/>
        <v>#VALUE!</v>
      </c>
      <c r="ED188" s="121" t="e">
        <f t="shared" si="17"/>
        <v>#VALUE!</v>
      </c>
      <c r="EE188" s="131" t="e">
        <f t="shared" ref="EE188:EF188" si="762">ED188/1000</f>
        <v>#VALUE!</v>
      </c>
      <c r="EF188" s="134" t="e">
        <f t="shared" si="762"/>
        <v>#VALUE!</v>
      </c>
      <c r="EG188" s="113" t="e">
        <f t="shared" si="19"/>
        <v>#VALUE!</v>
      </c>
      <c r="EH188" s="293" t="e">
        <f t="shared" si="20"/>
        <v>#VALUE!</v>
      </c>
      <c r="EI188" s="133">
        <v>12</v>
      </c>
    </row>
    <row r="189" spans="1:139" ht="12.75" x14ac:dyDescent="0.2">
      <c r="A189" s="864"/>
      <c r="B189" s="135" t="s">
        <v>386</v>
      </c>
      <c r="C189" s="137" t="s">
        <v>156</v>
      </c>
      <c r="D189" s="137">
        <v>1</v>
      </c>
      <c r="E189" s="137">
        <v>1</v>
      </c>
      <c r="F189" s="137">
        <v>1</v>
      </c>
      <c r="G189" s="202">
        <f t="shared" si="0"/>
        <v>15.625</v>
      </c>
      <c r="H189" s="203">
        <v>24</v>
      </c>
      <c r="I189" s="203">
        <v>72</v>
      </c>
      <c r="J189" s="204">
        <f>H189/Main!$D$9</f>
        <v>4.8</v>
      </c>
      <c r="K189" s="204">
        <f>I189/Main!$D$10</f>
        <v>36</v>
      </c>
      <c r="L189" s="204">
        <f t="shared" si="1"/>
        <v>7.5</v>
      </c>
      <c r="M189" s="204">
        <v>0.2</v>
      </c>
      <c r="N189" s="205"/>
      <c r="O189" s="296"/>
      <c r="P189" s="207"/>
      <c r="Q189" s="208"/>
      <c r="R189" s="207"/>
      <c r="S189" s="209"/>
      <c r="T189" s="209"/>
      <c r="U189" s="207"/>
      <c r="V189" s="207"/>
      <c r="W189" s="401"/>
      <c r="X189" s="209"/>
      <c r="Y189" s="207"/>
      <c r="Z189" s="207"/>
      <c r="AA189" s="207"/>
      <c r="AB189" s="207"/>
      <c r="AC189" s="402" t="s">
        <v>220</v>
      </c>
      <c r="AD189" s="171">
        <v>130</v>
      </c>
      <c r="AE189" s="165">
        <v>0</v>
      </c>
      <c r="AF189" s="165">
        <v>0</v>
      </c>
      <c r="AG189" s="165">
        <v>0</v>
      </c>
      <c r="AH189" s="165">
        <v>0</v>
      </c>
      <c r="AI189" s="165">
        <v>0</v>
      </c>
      <c r="AJ189" s="165">
        <v>0</v>
      </c>
      <c r="AK189" s="165">
        <v>0</v>
      </c>
      <c r="AL189" s="165">
        <v>0</v>
      </c>
      <c r="AM189" s="165">
        <v>0</v>
      </c>
      <c r="AN189" s="165">
        <v>0</v>
      </c>
      <c r="AO189" s="165">
        <v>0</v>
      </c>
      <c r="AP189" s="165">
        <v>0</v>
      </c>
      <c r="AQ189" s="165">
        <v>0</v>
      </c>
      <c r="AR189" s="165">
        <v>0</v>
      </c>
      <c r="AS189" s="165">
        <v>0</v>
      </c>
      <c r="AT189" s="165">
        <v>0</v>
      </c>
      <c r="AU189" s="165">
        <v>0</v>
      </c>
      <c r="AV189" s="165">
        <v>0</v>
      </c>
      <c r="AW189" s="165">
        <v>0</v>
      </c>
      <c r="AX189" s="165">
        <v>0</v>
      </c>
      <c r="AY189" s="413">
        <f t="shared" ref="AY189:BS189" si="763">IF(AD189 = 0, "", AD189)</f>
        <v>130</v>
      </c>
      <c r="AZ189" s="163" t="str">
        <f t="shared" si="763"/>
        <v/>
      </c>
      <c r="BA189" s="163" t="str">
        <f t="shared" si="763"/>
        <v/>
      </c>
      <c r="BB189" s="163" t="str">
        <f t="shared" si="763"/>
        <v/>
      </c>
      <c r="BC189" s="163" t="str">
        <f t="shared" si="763"/>
        <v/>
      </c>
      <c r="BD189" s="163" t="str">
        <f t="shared" si="763"/>
        <v/>
      </c>
      <c r="BE189" s="163" t="str">
        <f t="shared" si="763"/>
        <v/>
      </c>
      <c r="BF189" s="163" t="str">
        <f t="shared" si="763"/>
        <v/>
      </c>
      <c r="BG189" s="163" t="str">
        <f t="shared" si="763"/>
        <v/>
      </c>
      <c r="BH189" s="163" t="str">
        <f t="shared" si="763"/>
        <v/>
      </c>
      <c r="BI189" s="163" t="str">
        <f t="shared" si="763"/>
        <v/>
      </c>
      <c r="BJ189" s="163" t="str">
        <f t="shared" si="763"/>
        <v/>
      </c>
      <c r="BK189" s="163" t="str">
        <f t="shared" si="763"/>
        <v/>
      </c>
      <c r="BL189" s="163" t="str">
        <f t="shared" si="763"/>
        <v/>
      </c>
      <c r="BM189" s="163" t="str">
        <f t="shared" si="763"/>
        <v/>
      </c>
      <c r="BN189" s="163" t="str">
        <f t="shared" si="763"/>
        <v/>
      </c>
      <c r="BO189" s="163" t="str">
        <f t="shared" si="763"/>
        <v/>
      </c>
      <c r="BP189" s="163" t="str">
        <f t="shared" si="763"/>
        <v/>
      </c>
      <c r="BQ189" s="163" t="str">
        <f t="shared" si="763"/>
        <v/>
      </c>
      <c r="BR189" s="163" t="str">
        <f t="shared" si="763"/>
        <v/>
      </c>
      <c r="BS189" s="173" t="str">
        <f t="shared" si="763"/>
        <v/>
      </c>
      <c r="BT189" s="175" t="e">
        <f>$AY189*Assembly!Z$4+$AZ189*Assembly!Z$5+$BA189*Assembly!Z$6+$BB189*Assembly!Z$7+$BC189*Assembly!Z$8+$BD189*Assembly!Z$9+$BE189*Assembly!Z$10+$BF189*Assembly!Z$11+$BG189*Assembly!Z$12+$BH189*Assembly!Z$13+$BI189*Assembly!Z$14+$BJ189*Assembly!Z$15+$BK189*Assembly!Z$16+$BL189*Assembly!Z$17+$BM189*Assembly!Z$18+$BN189*Assembly!Z$19+$BO189*Assembly!Z$20+$BP189*Assembly!Z$21+$BQ189*Assembly!Z$22+$BR189*Assembly!Z$23+$BS189*Assembly!Z$24</f>
        <v>#VALUE!</v>
      </c>
      <c r="BU189" s="165" t="e">
        <f t="shared" si="3"/>
        <v>#VALUE!</v>
      </c>
      <c r="BV189" s="176"/>
      <c r="BW189" s="165" t="e">
        <f>$AY189*Assembly!AD$4+$AZ189*Assembly!AD$5+$BA189*Assembly!AD$6+$BB189*Assembly!AD$7+$BC189*Assembly!AD$8+$BD189*Assembly!AD$9+$BE189*Assembly!AD$10+$BF189*Assembly!AD$11+$BG189*Assembly!AD$12+$BH189*Assembly!AD$13+$BI189*Assembly!AD$14+$BJ189*Assembly!AD$15+$BK189*Assembly!AD$16+$BL189*Assembly!AD$17+$BM189*Assembly!AD$18+$BN189*Assembly!AD$19+$BO189*Assembly!AD$20+$BP189*Assembly!AD$21+$BQ189*Assembly!AD$22+$BR189*Assembly!AD$23+$BS189*Assembly!AD$24</f>
        <v>#VALUE!</v>
      </c>
      <c r="BX189" s="180" t="e">
        <f t="shared" si="4"/>
        <v>#VALUE!</v>
      </c>
      <c r="BY189" s="181" t="e">
        <f t="shared" si="5"/>
        <v>#VALUE!</v>
      </c>
      <c r="BZ189" s="182" t="e">
        <f t="shared" si="6"/>
        <v>#VALUE!</v>
      </c>
      <c r="CA189" s="181" t="e">
        <f t="shared" si="7"/>
        <v>#VALUE!</v>
      </c>
      <c r="CB189" s="165" t="e">
        <f>$AY189*Assembly!Y$4+$AZ189*Assembly!Y$5+$BA189*Assembly!Y$6+$BB189*Assembly!Y$7+$BC189*Assembly!Y$8+$BD189*Assembly!Y$9+$BE189*Assembly!Y$10+$BF189*Assembly!Y$11+$BG189*Assembly!Y$12+$BH189*Assembly!Y$13+$BI189*Assembly!Y$14+$BJ189*Assembly!Y$15+$BK189*Assembly!Y$16+$BL189*Assembly!Y$17+$BM189*Assembly!Y$18+$BN189*Assembly!Y$19+$BO189*Assembly!Y$20+$BP189*Assembly!Y$21+$BQ189*Assembly!Y$22+$BR189*Assembly!Y$23+$BS189*Assembly!Y$24</f>
        <v>#VALUE!</v>
      </c>
      <c r="CC189" s="165" t="e">
        <f t="shared" si="8"/>
        <v>#VALUE!</v>
      </c>
      <c r="CD189" s="136" t="e">
        <f t="shared" si="9"/>
        <v>#VALUE!</v>
      </c>
      <c r="CE189" s="184" t="e">
        <f>$AY189*Assembly!AC$4+$AZ189*Assembly!AC$5+$BA189*Assembly!AC$6+$BB189*Assembly!AC$7+$BC189*Assembly!AC$8+$BD189*Assembly!AC$9+$BE189*Assembly!AC$10+$BF189*Assembly!AC$11+$BG189*Assembly!AC$12+$BH189*Assembly!AC$13+$BI189*Assembly!AC$14+$BJ189*Assembly!AC$15+$BK189*Assembly!AC$16+$BL189*Assembly!AC$17+$BM189*Assembly!AC$18+$BN189*Assembly!AC$19+$BO189*Assembly!AC$20+$BP189*Assembly!AC$21+$BQ189*Assembly!AC$22+$BR189*Assembly!AC$23+$BS189*Assembly!AC$24</f>
        <v>#VALUE!</v>
      </c>
      <c r="CF189" s="208" t="e">
        <f>$AY189*Assembly!M$4+$AZ189*Assembly!M$5+$BA189*Assembly!M$6+$BB189*Assembly!M$7+$BC189*Assembly!M$8+$BD189*Assembly!M$9+$BE189*Assembly!M$10+$BF189*Assembly!M$11+$BG189*Assembly!M$12+$BH189*Assembly!M$13+$BI189*Assembly!M$14+$BJ189*Assembly!M$15+$BK189*Assembly!M$16+$BL189*Assembly!M$17+$BM189*Assembly!M$18+$BN189*Assembly!M$19+$BO189*Assembly!M$20+$BP189*Assembly!M$21+$BQ189*Assembly!M$22+$BR189*Assembly!M$23+$BS189*Assembly!M$24</f>
        <v>#VALUE!</v>
      </c>
      <c r="CG189" s="208" t="e">
        <f>$AY189*Assembly!N$4+$AZ189*Assembly!N$5+$BA189*Assembly!N$6+$BB189*Assembly!N$7+$BC189*Assembly!N$8+$BD189*Assembly!N$9+$BE189*Assembly!N$10+$BF189*Assembly!N$11+$BG189*Assembly!N$12+$BH189*Assembly!N$13+$BI189*Assembly!N$14+$BJ189*Assembly!N$15+$BK189*Assembly!N$16+$BL189*Assembly!N$17+$BM189*Assembly!N$18+$BN189*Assembly!N$19+$BO189*Assembly!N$20+$BP189*Assembly!N$21+$BQ189*Assembly!N$22+$BR189*Assembly!N$23+$BS189*Assembly!N$24</f>
        <v>#VALUE!</v>
      </c>
      <c r="CH189" s="208" t="e">
        <f>$AY189*Assembly!O$4+$AZ189*Assembly!O$5+$BA189*Assembly!O$6+$BB189*Assembly!O$7+$BC189*Assembly!O$8+$BD189*Assembly!O$9+$BE189*Assembly!O$10+$BF189*Assembly!O$11+$BG189*Assembly!O$12+$BH189*Assembly!O$13+$BI189*Assembly!O$14+$BJ189*Assembly!O$15+$BK189*Assembly!O$16+$BL189*Assembly!O$17+$BM189*Assembly!O$18+$BN189*Assembly!O$19+$BO189*Assembly!O$20+$BP189*Assembly!O$21+$BQ189*Assembly!O$22+$BR189*Assembly!O$23+$BS189*Assembly!O$24</f>
        <v>#VALUE!</v>
      </c>
      <c r="CI189" s="203" t="e">
        <f>$AY189*Assembly!P$4+$AZ189*Assembly!P$5+$BA189*Assembly!P$6+$BB189*Assembly!P$7+$BC189*Assembly!P$8+$BD189*Assembly!P$9+$BE189*Assembly!P$10+$BF189*Assembly!P$11+$BG189*Assembly!P$12+$BH189*Assembly!P$13+$BI189*Assembly!P$14+$BJ189*Assembly!P$15+$BK189*Assembly!P$16+$BL189*Assembly!P$17+$BM189*Assembly!P$18+$BN189*Assembly!P$19+$BO189*Assembly!P$20+$BP189*Assembly!P$21+$BQ189*Assembly!P$22+$BR189*Assembly!P$23+$BS189*Assembly!P$24</f>
        <v>#VALUE!</v>
      </c>
      <c r="CJ189" s="203" t="e">
        <f>$AY189*Assembly!Q$4+$AZ189*Assembly!Q$5+$BA189*Assembly!Q$6+$BB189*Assembly!Q$7+$BC189*Assembly!Q$8+$BD189*Assembly!Q$9+$BE189*Assembly!Q$10+$BF189*Assembly!Q$11+$BG189*Assembly!Q$12+$BH189*Assembly!Q$13+$BI189*Assembly!Q$14+$BJ189*Assembly!Q$15+$BK189*Assembly!Q$16+$BL189*Assembly!Q$17+$BM189*Assembly!Q$18+$BN189*Assembly!Q$19+$BO189*Assembly!Q$20+$BP189*Assembly!Q$21+$BQ189*Assembly!Q$22+$BR189*Assembly!Q$23+$BS189*Assembly!Q$24</f>
        <v>#VALUE!</v>
      </c>
      <c r="CK189" s="208" t="e">
        <f>$AY189*Assembly!R$4+$AZ189*Assembly!R$5+$BA189*Assembly!R$6+$BB189*Assembly!R$7+$BC189*Assembly!R$8+$BD189*Assembly!R$9+$BE189*Assembly!R$10+$BF189*Assembly!R$11+$BG189*Assembly!R$12+$BH189*Assembly!R$13+$BI189*Assembly!R$14+$BJ189*Assembly!R$15+$BK189*Assembly!R$16+$BL189*Assembly!R$17+$BM189*Assembly!R$18+$BN189*Assembly!R$19+$BO189*Assembly!R$20+$BP189*Assembly!R$21+$BQ189*Assembly!R$22+$BR189*Assembly!R$23+$BS189*Assembly!R$24</f>
        <v>#VALUE!</v>
      </c>
      <c r="CL189" s="203" t="e">
        <f>$AY189*Assembly!S$4+$AZ189*Assembly!S$5+$BA189*Assembly!S$6+$BB189*Assembly!S$7+$BC189*Assembly!S$8+$BD189*Assembly!S$9+$BE189*Assembly!S$10+$BF189*Assembly!S$11+$BG189*Assembly!S$12+$BH189*Assembly!S$13+$BI189*Assembly!S$14+$BJ189*Assembly!S$15+$BK189*Assembly!S$16+$BL189*Assembly!S$17+$BM189*Assembly!S$18+$BN189*Assembly!S$19+$BO189*Assembly!S$20+$BP189*Assembly!S$21+$BQ189*Assembly!S$22+$BR189*Assembly!S$23+$BS189*Assembly!S$24</f>
        <v>#VALUE!</v>
      </c>
      <c r="CM189" s="203" t="e">
        <f>$AY189*Assembly!T$4+$AZ189*Assembly!T$5+$BA189*Assembly!T$6+$BB189*Assembly!T$7+$BC189*Assembly!T$8+$BD189*Assembly!T$9+$BE189*Assembly!T$10+$BF189*Assembly!T$11+$BG189*Assembly!T$12+$BH189*Assembly!T$13+$BI189*Assembly!T$14+$BJ189*Assembly!T$15+$BK189*Assembly!T$16+$BL189*Assembly!T$17+$BM189*Assembly!T$18+$BN189*Assembly!T$19+$BO189*Assembly!T$20+$BP189*Assembly!T$21+$BQ189*Assembly!T$22+$BR189*Assembly!T$23+$BS189*Assembly!T$24</f>
        <v>#VALUE!</v>
      </c>
      <c r="CN189" s="203" t="e">
        <f>$AY189*Assembly!U$4+$AZ189*Assembly!U$5+$BA189*Assembly!U$6+$BB189*Assembly!U$7+$BC189*Assembly!U$8+$BD189*Assembly!U$9+$BE189*Assembly!U$10+$BF189*Assembly!U$11+$BG189*Assembly!U$12+$BH189*Assembly!U$13+$BI189*Assembly!U$14+$BJ189*Assembly!U$15+$BK189*Assembly!U$16+$BL189*Assembly!U$17+$BM189*Assembly!U$18+$BN189*Assembly!U$19+$BO189*Assembly!U$20+$BP189*Assembly!U$21+$BQ189*Assembly!U$22+$BR189*Assembly!U$23+$BS189*Assembly!U$24</f>
        <v>#VALUE!</v>
      </c>
      <c r="CO189" s="208" t="e">
        <f>$AY189*Assembly!V$4+$AZ189*Assembly!V$5+$BA189*Assembly!V$6+$BB189*Assembly!V$7+$BC189*Assembly!V$8+$BD189*Assembly!V$9+$BE189*Assembly!V$10+$BF189*Assembly!V$11+$BG189*Assembly!V$12+$BH189*Assembly!V$13+$BI189*Assembly!V$14+$BJ189*Assembly!V$15+$BK189*Assembly!V$16+$BL189*Assembly!V$17+$BM189*Assembly!V$18+$BN189*Assembly!V$19+$BO189*Assembly!V$20+$BP189*Assembly!V$21+$BQ189*Assembly!V$22+$BR189*Assembly!V$23+$BS189*Assembly!V$24</f>
        <v>#VALUE!</v>
      </c>
      <c r="CP189" s="208" t="e">
        <f>CF189*Refining!$F$3</f>
        <v>#VALUE!</v>
      </c>
      <c r="CQ189" s="208" t="e">
        <f>CG189*Refining!$F$4</f>
        <v>#VALUE!</v>
      </c>
      <c r="CR189" s="208" t="e">
        <f>CH189*Refining!$F$5</f>
        <v>#VALUE!</v>
      </c>
      <c r="CS189" s="208" t="e">
        <f>CI189*Refining!$F$6</f>
        <v>#VALUE!</v>
      </c>
      <c r="CT189" s="208" t="e">
        <f>CJ189*Refining!$F$7</f>
        <v>#VALUE!</v>
      </c>
      <c r="CU189" s="208" t="e">
        <f>CK189*Refining!$F$8</f>
        <v>#VALUE!</v>
      </c>
      <c r="CV189" s="208" t="e">
        <f>CL189*Refining!$F$9</f>
        <v>#VALUE!</v>
      </c>
      <c r="CW189" s="208" t="e">
        <f>CM189*Refining!$F$10</f>
        <v>#VALUE!</v>
      </c>
      <c r="CX189" s="208" t="e">
        <f>CN189*Refining!$F$11</f>
        <v>#VALUE!</v>
      </c>
      <c r="CY189" s="208" t="e">
        <f>CO189*Refining!$F$12</f>
        <v>#VALUE!</v>
      </c>
      <c r="CZ189" s="190" t="e">
        <f t="shared" ref="CZ189:DS189" si="764">IF(CF189 = 0, "", CF189)</f>
        <v>#VALUE!</v>
      </c>
      <c r="DA189" s="191" t="e">
        <f t="shared" si="764"/>
        <v>#VALUE!</v>
      </c>
      <c r="DB189" s="191" t="e">
        <f t="shared" si="764"/>
        <v>#VALUE!</v>
      </c>
      <c r="DC189" s="191" t="e">
        <f t="shared" si="764"/>
        <v>#VALUE!</v>
      </c>
      <c r="DD189" s="193" t="e">
        <f t="shared" si="764"/>
        <v>#VALUE!</v>
      </c>
      <c r="DE189" s="191" t="e">
        <f t="shared" si="764"/>
        <v>#VALUE!</v>
      </c>
      <c r="DF189" s="193" t="e">
        <f t="shared" si="764"/>
        <v>#VALUE!</v>
      </c>
      <c r="DG189" s="193" t="e">
        <f t="shared" si="764"/>
        <v>#VALUE!</v>
      </c>
      <c r="DH189" s="191" t="e">
        <f t="shared" si="764"/>
        <v>#VALUE!</v>
      </c>
      <c r="DI189" s="195" t="e">
        <f t="shared" si="764"/>
        <v>#VALUE!</v>
      </c>
      <c r="DJ189" s="190" t="e">
        <f t="shared" si="764"/>
        <v>#VALUE!</v>
      </c>
      <c r="DK189" s="191" t="e">
        <f t="shared" si="764"/>
        <v>#VALUE!</v>
      </c>
      <c r="DL189" s="191" t="e">
        <f t="shared" si="764"/>
        <v>#VALUE!</v>
      </c>
      <c r="DM189" s="191" t="e">
        <f t="shared" si="764"/>
        <v>#VALUE!</v>
      </c>
      <c r="DN189" s="193" t="e">
        <f t="shared" si="764"/>
        <v>#VALUE!</v>
      </c>
      <c r="DO189" s="191" t="e">
        <f t="shared" si="764"/>
        <v>#VALUE!</v>
      </c>
      <c r="DP189" s="191" t="e">
        <f t="shared" si="764"/>
        <v>#VALUE!</v>
      </c>
      <c r="DQ189" s="191" t="e">
        <f t="shared" si="764"/>
        <v>#VALUE!</v>
      </c>
      <c r="DR189" s="191" t="e">
        <f t="shared" si="764"/>
        <v>#VALUE!</v>
      </c>
      <c r="DS189" s="195" t="e">
        <f t="shared" si="764"/>
        <v>#VALUE!</v>
      </c>
      <c r="DT189" s="190" t="e">
        <f t="shared" si="11"/>
        <v>#VALUE!</v>
      </c>
      <c r="DU189" s="197" t="e">
        <f t="shared" si="12"/>
        <v>#VALUE!</v>
      </c>
      <c r="DV189" s="165" t="e">
        <f>CZ189*'Ores &amp; Ingots'!$C$3+DA189*'Ores &amp; Ingots'!$C$4+DB189*'Ores &amp; Ingots'!$C$5+DC189*'Ores &amp; Ingots'!$C$6+DD189*'Ores &amp; Ingots'!$C$7+DE189*'Ores &amp; Ingots'!$C$8+DF189*'Ores &amp; Ingots'!$C$9+DG189*'Ores &amp; Ingots'!$C$10+DH189*'Ores &amp; Ingots'!$C$11+DI189*'Ores &amp; Ingots'!$C$12</f>
        <v>#VALUE!</v>
      </c>
      <c r="DW189" s="165" t="e">
        <f>DJ189*'Ores &amp; Ingots'!$B$3+DK189*'Ores &amp; Ingots'!$B$4+DL189*'Ores &amp; Ingots'!$B$5+DM189*'Ores &amp; Ingots'!$B$6+DN189*'Ores &amp; Ingots'!$B$7+DO189*'Ores &amp; Ingots'!$B$8+DP189*'Ores &amp; Ingots'!$B$9+DQ189*'Ores &amp; Ingots'!$B$10+DR189*'Ores &amp; Ingots'!$B$11+DS189*'Ores &amp; Ingots'!$B$12</f>
        <v>#VALUE!</v>
      </c>
      <c r="DX189" s="197" t="e">
        <f>CZ189*Refining!$G$3+DA189*Refining!$G$4+DB189*Refining!$G$5+DC189*Refining!$G$6+DD189*Refining!$G$7+DE189*Refining!$G$8+DF189*Refining!$G$9+DG189*Refining!$G$10+DH189*Refining!$G$11+DI189*Refining!$G$12</f>
        <v>#VALUE!</v>
      </c>
      <c r="DY189" s="197" t="e">
        <f t="shared" si="13"/>
        <v>#VALUE!</v>
      </c>
      <c r="DZ189" s="199" t="e">
        <f t="shared" si="14"/>
        <v>#VALUE!</v>
      </c>
      <c r="EA189" s="190" t="e">
        <f t="shared" si="15"/>
        <v>#VALUE!</v>
      </c>
      <c r="EB189" s="200" t="e">
        <f t="shared" ref="EB189:EC189" si="765">EA189/60</f>
        <v>#VALUE!</v>
      </c>
      <c r="EC189" s="200" t="e">
        <f t="shared" si="765"/>
        <v>#VALUE!</v>
      </c>
      <c r="ED189" s="190" t="e">
        <f t="shared" si="17"/>
        <v>#VALUE!</v>
      </c>
      <c r="EE189" s="200" t="e">
        <f t="shared" ref="EE189:EF189" si="766">ED189/1000</f>
        <v>#VALUE!</v>
      </c>
      <c r="EF189" s="201" t="e">
        <f t="shared" si="766"/>
        <v>#VALUE!</v>
      </c>
      <c r="EG189" s="136" t="e">
        <f t="shared" si="19"/>
        <v>#VALUE!</v>
      </c>
      <c r="EH189" s="138" t="e">
        <f t="shared" si="20"/>
        <v>#VALUE!</v>
      </c>
      <c r="EI189" s="133">
        <v>20</v>
      </c>
    </row>
    <row r="190" spans="1:139" ht="12.75" x14ac:dyDescent="0.2">
      <c r="A190" s="864"/>
      <c r="B190" s="135" t="s">
        <v>387</v>
      </c>
      <c r="C190" s="137" t="s">
        <v>156</v>
      </c>
      <c r="D190" s="137">
        <v>1</v>
      </c>
      <c r="E190" s="137">
        <v>1</v>
      </c>
      <c r="F190" s="137">
        <v>1</v>
      </c>
      <c r="G190" s="141">
        <f t="shared" si="0"/>
        <v>15.625</v>
      </c>
      <c r="H190" s="142">
        <v>24</v>
      </c>
      <c r="I190" s="142">
        <v>72</v>
      </c>
      <c r="J190" s="144">
        <f>H190/Main!$D$9</f>
        <v>4.8</v>
      </c>
      <c r="K190" s="144">
        <f>I190/Main!$D$10</f>
        <v>36</v>
      </c>
      <c r="L190" s="144">
        <f t="shared" si="1"/>
        <v>7.5</v>
      </c>
      <c r="M190" s="144">
        <v>0.2</v>
      </c>
      <c r="N190" s="147"/>
      <c r="O190" s="294"/>
      <c r="P190" s="150"/>
      <c r="Q190" s="153"/>
      <c r="R190" s="150"/>
      <c r="S190" s="155"/>
      <c r="T190" s="155"/>
      <c r="U190" s="150"/>
      <c r="V190" s="150"/>
      <c r="W190" s="155"/>
      <c r="X190" s="155"/>
      <c r="Y190" s="150"/>
      <c r="Z190" s="150"/>
      <c r="AA190" s="150"/>
      <c r="AB190" s="150"/>
      <c r="AC190" s="370" t="s">
        <v>220</v>
      </c>
      <c r="AD190" s="171">
        <v>120</v>
      </c>
      <c r="AE190" s="165">
        <v>0</v>
      </c>
      <c r="AF190" s="165">
        <v>0</v>
      </c>
      <c r="AG190" s="165">
        <v>0</v>
      </c>
      <c r="AH190" s="165">
        <v>0</v>
      </c>
      <c r="AI190" s="165">
        <v>0</v>
      </c>
      <c r="AJ190" s="165">
        <v>0</v>
      </c>
      <c r="AK190" s="165">
        <v>0</v>
      </c>
      <c r="AL190" s="165">
        <v>0</v>
      </c>
      <c r="AM190" s="165">
        <v>0</v>
      </c>
      <c r="AN190" s="165">
        <v>0</v>
      </c>
      <c r="AO190" s="165">
        <v>0</v>
      </c>
      <c r="AP190" s="165">
        <v>0</v>
      </c>
      <c r="AQ190" s="165">
        <v>0</v>
      </c>
      <c r="AR190" s="165">
        <v>0</v>
      </c>
      <c r="AS190" s="165">
        <v>0</v>
      </c>
      <c r="AT190" s="165">
        <v>0</v>
      </c>
      <c r="AU190" s="165">
        <v>0</v>
      </c>
      <c r="AV190" s="165">
        <v>0</v>
      </c>
      <c r="AW190" s="165">
        <v>0</v>
      </c>
      <c r="AX190" s="165">
        <v>0</v>
      </c>
      <c r="AY190" s="413">
        <f t="shared" ref="AY190:BS190" si="767">IF(AD190 = 0, "", AD190)</f>
        <v>120</v>
      </c>
      <c r="AZ190" s="163" t="str">
        <f t="shared" si="767"/>
        <v/>
      </c>
      <c r="BA190" s="163" t="str">
        <f t="shared" si="767"/>
        <v/>
      </c>
      <c r="BB190" s="163" t="str">
        <f t="shared" si="767"/>
        <v/>
      </c>
      <c r="BC190" s="163" t="str">
        <f t="shared" si="767"/>
        <v/>
      </c>
      <c r="BD190" s="163" t="str">
        <f t="shared" si="767"/>
        <v/>
      </c>
      <c r="BE190" s="163" t="str">
        <f t="shared" si="767"/>
        <v/>
      </c>
      <c r="BF190" s="163" t="str">
        <f t="shared" si="767"/>
        <v/>
      </c>
      <c r="BG190" s="163" t="str">
        <f t="shared" si="767"/>
        <v/>
      </c>
      <c r="BH190" s="163" t="str">
        <f t="shared" si="767"/>
        <v/>
      </c>
      <c r="BI190" s="163" t="str">
        <f t="shared" si="767"/>
        <v/>
      </c>
      <c r="BJ190" s="163" t="str">
        <f t="shared" si="767"/>
        <v/>
      </c>
      <c r="BK190" s="163" t="str">
        <f t="shared" si="767"/>
        <v/>
      </c>
      <c r="BL190" s="163" t="str">
        <f t="shared" si="767"/>
        <v/>
      </c>
      <c r="BM190" s="163" t="str">
        <f t="shared" si="767"/>
        <v/>
      </c>
      <c r="BN190" s="163" t="str">
        <f t="shared" si="767"/>
        <v/>
      </c>
      <c r="BO190" s="163" t="str">
        <f t="shared" si="767"/>
        <v/>
      </c>
      <c r="BP190" s="163" t="str">
        <f t="shared" si="767"/>
        <v/>
      </c>
      <c r="BQ190" s="163" t="str">
        <f t="shared" si="767"/>
        <v/>
      </c>
      <c r="BR190" s="163" t="str">
        <f t="shared" si="767"/>
        <v/>
      </c>
      <c r="BS190" s="173" t="str">
        <f t="shared" si="767"/>
        <v/>
      </c>
      <c r="BT190" s="175" t="e">
        <f>$AY190*Assembly!Z$4+$AZ190*Assembly!Z$5+$BA190*Assembly!Z$6+$BB190*Assembly!Z$7+$BC190*Assembly!Z$8+$BD190*Assembly!Z$9+$BE190*Assembly!Z$10+$BF190*Assembly!Z$11+$BG190*Assembly!Z$12+$BH190*Assembly!Z$13+$BI190*Assembly!Z$14+$BJ190*Assembly!Z$15+$BK190*Assembly!Z$16+$BL190*Assembly!Z$17+$BM190*Assembly!Z$18+$BN190*Assembly!Z$19+$BO190*Assembly!Z$20+$BP190*Assembly!Z$21+$BQ190*Assembly!Z$22+$BR190*Assembly!Z$23+$BS190*Assembly!Z$24</f>
        <v>#VALUE!</v>
      </c>
      <c r="BU190" s="165" t="e">
        <f t="shared" si="3"/>
        <v>#VALUE!</v>
      </c>
      <c r="BV190" s="176"/>
      <c r="BW190" s="165" t="e">
        <f>$AY190*Assembly!AD$4+$AZ190*Assembly!AD$5+$BA190*Assembly!AD$6+$BB190*Assembly!AD$7+$BC190*Assembly!AD$8+$BD190*Assembly!AD$9+$BE190*Assembly!AD$10+$BF190*Assembly!AD$11+$BG190*Assembly!AD$12+$BH190*Assembly!AD$13+$BI190*Assembly!AD$14+$BJ190*Assembly!AD$15+$BK190*Assembly!AD$16+$BL190*Assembly!AD$17+$BM190*Assembly!AD$18+$BN190*Assembly!AD$19+$BO190*Assembly!AD$20+$BP190*Assembly!AD$21+$BQ190*Assembly!AD$22+$BR190*Assembly!AD$23+$BS190*Assembly!AD$24</f>
        <v>#VALUE!</v>
      </c>
      <c r="BX190" s="180" t="e">
        <f t="shared" si="4"/>
        <v>#VALUE!</v>
      </c>
      <c r="BY190" s="181" t="e">
        <f t="shared" si="5"/>
        <v>#VALUE!</v>
      </c>
      <c r="BZ190" s="182" t="e">
        <f t="shared" si="6"/>
        <v>#VALUE!</v>
      </c>
      <c r="CA190" s="181" t="e">
        <f t="shared" si="7"/>
        <v>#VALUE!</v>
      </c>
      <c r="CB190" s="165" t="e">
        <f>$AY190*Assembly!Y$4+$AZ190*Assembly!Y$5+$BA190*Assembly!Y$6+$BB190*Assembly!Y$7+$BC190*Assembly!Y$8+$BD190*Assembly!Y$9+$BE190*Assembly!Y$10+$BF190*Assembly!Y$11+$BG190*Assembly!Y$12+$BH190*Assembly!Y$13+$BI190*Assembly!Y$14+$BJ190*Assembly!Y$15+$BK190*Assembly!Y$16+$BL190*Assembly!Y$17+$BM190*Assembly!Y$18+$BN190*Assembly!Y$19+$BO190*Assembly!Y$20+$BP190*Assembly!Y$21+$BQ190*Assembly!Y$22+$BR190*Assembly!Y$23+$BS190*Assembly!Y$24</f>
        <v>#VALUE!</v>
      </c>
      <c r="CC190" s="165" t="e">
        <f t="shared" si="8"/>
        <v>#VALUE!</v>
      </c>
      <c r="CD190" s="136" t="e">
        <f t="shared" si="9"/>
        <v>#VALUE!</v>
      </c>
      <c r="CE190" s="184" t="e">
        <f>$AY190*Assembly!AC$4+$AZ190*Assembly!AC$5+$BA190*Assembly!AC$6+$BB190*Assembly!AC$7+$BC190*Assembly!AC$8+$BD190*Assembly!AC$9+$BE190*Assembly!AC$10+$BF190*Assembly!AC$11+$BG190*Assembly!AC$12+$BH190*Assembly!AC$13+$BI190*Assembly!AC$14+$BJ190*Assembly!AC$15+$BK190*Assembly!AC$16+$BL190*Assembly!AC$17+$BM190*Assembly!AC$18+$BN190*Assembly!AC$19+$BO190*Assembly!AC$20+$BP190*Assembly!AC$21+$BQ190*Assembly!AC$22+$BR190*Assembly!AC$23+$BS190*Assembly!AC$24</f>
        <v>#VALUE!</v>
      </c>
      <c r="CF190" s="153" t="e">
        <f>$AY190*Assembly!M$4+$AZ190*Assembly!M$5+$BA190*Assembly!M$6+$BB190*Assembly!M$7+$BC190*Assembly!M$8+$BD190*Assembly!M$9+$BE190*Assembly!M$10+$BF190*Assembly!M$11+$BG190*Assembly!M$12+$BH190*Assembly!M$13+$BI190*Assembly!M$14+$BJ190*Assembly!M$15+$BK190*Assembly!M$16+$BL190*Assembly!M$17+$BM190*Assembly!M$18+$BN190*Assembly!M$19+$BO190*Assembly!M$20+$BP190*Assembly!M$21+$BQ190*Assembly!M$22+$BR190*Assembly!M$23+$BS190*Assembly!M$24</f>
        <v>#VALUE!</v>
      </c>
      <c r="CG190" s="153" t="e">
        <f>$AY190*Assembly!N$4+$AZ190*Assembly!N$5+$BA190*Assembly!N$6+$BB190*Assembly!N$7+$BC190*Assembly!N$8+$BD190*Assembly!N$9+$BE190*Assembly!N$10+$BF190*Assembly!N$11+$BG190*Assembly!N$12+$BH190*Assembly!N$13+$BI190*Assembly!N$14+$BJ190*Assembly!N$15+$BK190*Assembly!N$16+$BL190*Assembly!N$17+$BM190*Assembly!N$18+$BN190*Assembly!N$19+$BO190*Assembly!N$20+$BP190*Assembly!N$21+$BQ190*Assembly!N$22+$BR190*Assembly!N$23+$BS190*Assembly!N$24</f>
        <v>#VALUE!</v>
      </c>
      <c r="CH190" s="153" t="e">
        <f>$AY190*Assembly!O$4+$AZ190*Assembly!O$5+$BA190*Assembly!O$6+$BB190*Assembly!O$7+$BC190*Assembly!O$8+$BD190*Assembly!O$9+$BE190*Assembly!O$10+$BF190*Assembly!O$11+$BG190*Assembly!O$12+$BH190*Assembly!O$13+$BI190*Assembly!O$14+$BJ190*Assembly!O$15+$BK190*Assembly!O$16+$BL190*Assembly!O$17+$BM190*Assembly!O$18+$BN190*Assembly!O$19+$BO190*Assembly!O$20+$BP190*Assembly!O$21+$BQ190*Assembly!O$22+$BR190*Assembly!O$23+$BS190*Assembly!O$24</f>
        <v>#VALUE!</v>
      </c>
      <c r="CI190" s="142" t="e">
        <f>$AY190*Assembly!P$4+$AZ190*Assembly!P$5+$BA190*Assembly!P$6+$BB190*Assembly!P$7+$BC190*Assembly!P$8+$BD190*Assembly!P$9+$BE190*Assembly!P$10+$BF190*Assembly!P$11+$BG190*Assembly!P$12+$BH190*Assembly!P$13+$BI190*Assembly!P$14+$BJ190*Assembly!P$15+$BK190*Assembly!P$16+$BL190*Assembly!P$17+$BM190*Assembly!P$18+$BN190*Assembly!P$19+$BO190*Assembly!P$20+$BP190*Assembly!P$21+$BQ190*Assembly!P$22+$BR190*Assembly!P$23+$BS190*Assembly!P$24</f>
        <v>#VALUE!</v>
      </c>
      <c r="CJ190" s="142" t="e">
        <f>$AY190*Assembly!Q$4+$AZ190*Assembly!Q$5+$BA190*Assembly!Q$6+$BB190*Assembly!Q$7+$BC190*Assembly!Q$8+$BD190*Assembly!Q$9+$BE190*Assembly!Q$10+$BF190*Assembly!Q$11+$BG190*Assembly!Q$12+$BH190*Assembly!Q$13+$BI190*Assembly!Q$14+$BJ190*Assembly!Q$15+$BK190*Assembly!Q$16+$BL190*Assembly!Q$17+$BM190*Assembly!Q$18+$BN190*Assembly!Q$19+$BO190*Assembly!Q$20+$BP190*Assembly!Q$21+$BQ190*Assembly!Q$22+$BR190*Assembly!Q$23+$BS190*Assembly!Q$24</f>
        <v>#VALUE!</v>
      </c>
      <c r="CK190" s="153" t="e">
        <f>$AY190*Assembly!R$4+$AZ190*Assembly!R$5+$BA190*Assembly!R$6+$BB190*Assembly!R$7+$BC190*Assembly!R$8+$BD190*Assembly!R$9+$BE190*Assembly!R$10+$BF190*Assembly!R$11+$BG190*Assembly!R$12+$BH190*Assembly!R$13+$BI190*Assembly!R$14+$BJ190*Assembly!R$15+$BK190*Assembly!R$16+$BL190*Assembly!R$17+$BM190*Assembly!R$18+$BN190*Assembly!R$19+$BO190*Assembly!R$20+$BP190*Assembly!R$21+$BQ190*Assembly!R$22+$BR190*Assembly!R$23+$BS190*Assembly!R$24</f>
        <v>#VALUE!</v>
      </c>
      <c r="CL190" s="142" t="e">
        <f>$AY190*Assembly!S$4+$AZ190*Assembly!S$5+$BA190*Assembly!S$6+$BB190*Assembly!S$7+$BC190*Assembly!S$8+$BD190*Assembly!S$9+$BE190*Assembly!S$10+$BF190*Assembly!S$11+$BG190*Assembly!S$12+$BH190*Assembly!S$13+$BI190*Assembly!S$14+$BJ190*Assembly!S$15+$BK190*Assembly!S$16+$BL190*Assembly!S$17+$BM190*Assembly!S$18+$BN190*Assembly!S$19+$BO190*Assembly!S$20+$BP190*Assembly!S$21+$BQ190*Assembly!S$22+$BR190*Assembly!S$23+$BS190*Assembly!S$24</f>
        <v>#VALUE!</v>
      </c>
      <c r="CM190" s="142" t="e">
        <f>$AY190*Assembly!T$4+$AZ190*Assembly!T$5+$BA190*Assembly!T$6+$BB190*Assembly!T$7+$BC190*Assembly!T$8+$BD190*Assembly!T$9+$BE190*Assembly!T$10+$BF190*Assembly!T$11+$BG190*Assembly!T$12+$BH190*Assembly!T$13+$BI190*Assembly!T$14+$BJ190*Assembly!T$15+$BK190*Assembly!T$16+$BL190*Assembly!T$17+$BM190*Assembly!T$18+$BN190*Assembly!T$19+$BO190*Assembly!T$20+$BP190*Assembly!T$21+$BQ190*Assembly!T$22+$BR190*Assembly!T$23+$BS190*Assembly!T$24</f>
        <v>#VALUE!</v>
      </c>
      <c r="CN190" s="142" t="e">
        <f>$AY190*Assembly!U$4+$AZ190*Assembly!U$5+$BA190*Assembly!U$6+$BB190*Assembly!U$7+$BC190*Assembly!U$8+$BD190*Assembly!U$9+$BE190*Assembly!U$10+$BF190*Assembly!U$11+$BG190*Assembly!U$12+$BH190*Assembly!U$13+$BI190*Assembly!U$14+$BJ190*Assembly!U$15+$BK190*Assembly!U$16+$BL190*Assembly!U$17+$BM190*Assembly!U$18+$BN190*Assembly!U$19+$BO190*Assembly!U$20+$BP190*Assembly!U$21+$BQ190*Assembly!U$22+$BR190*Assembly!U$23+$BS190*Assembly!U$24</f>
        <v>#VALUE!</v>
      </c>
      <c r="CO190" s="153" t="e">
        <f>$AY190*Assembly!V$4+$AZ190*Assembly!V$5+$BA190*Assembly!V$6+$BB190*Assembly!V$7+$BC190*Assembly!V$8+$BD190*Assembly!V$9+$BE190*Assembly!V$10+$BF190*Assembly!V$11+$BG190*Assembly!V$12+$BH190*Assembly!V$13+$BI190*Assembly!V$14+$BJ190*Assembly!V$15+$BK190*Assembly!V$16+$BL190*Assembly!V$17+$BM190*Assembly!V$18+$BN190*Assembly!V$19+$BO190*Assembly!V$20+$BP190*Assembly!V$21+$BQ190*Assembly!V$22+$BR190*Assembly!V$23+$BS190*Assembly!V$24</f>
        <v>#VALUE!</v>
      </c>
      <c r="CP190" s="153" t="e">
        <f>CF190*Refining!$F$3</f>
        <v>#VALUE!</v>
      </c>
      <c r="CQ190" s="153" t="e">
        <f>CG190*Refining!$F$4</f>
        <v>#VALUE!</v>
      </c>
      <c r="CR190" s="153" t="e">
        <f>CH190*Refining!$F$5</f>
        <v>#VALUE!</v>
      </c>
      <c r="CS190" s="153" t="e">
        <f>CI190*Refining!$F$6</f>
        <v>#VALUE!</v>
      </c>
      <c r="CT190" s="153" t="e">
        <f>CJ190*Refining!$F$7</f>
        <v>#VALUE!</v>
      </c>
      <c r="CU190" s="153" t="e">
        <f>CK190*Refining!$F$8</f>
        <v>#VALUE!</v>
      </c>
      <c r="CV190" s="153" t="e">
        <f>CL190*Refining!$F$9</f>
        <v>#VALUE!</v>
      </c>
      <c r="CW190" s="153" t="e">
        <f>CM190*Refining!$F$10</f>
        <v>#VALUE!</v>
      </c>
      <c r="CX190" s="153" t="e">
        <f>CN190*Refining!$F$11</f>
        <v>#VALUE!</v>
      </c>
      <c r="CY190" s="153" t="e">
        <f>CO190*Refining!$F$12</f>
        <v>#VALUE!</v>
      </c>
      <c r="CZ190" s="190" t="e">
        <f t="shared" ref="CZ190:DS190" si="768">IF(CF190 = 0, "", CF190)</f>
        <v>#VALUE!</v>
      </c>
      <c r="DA190" s="191" t="e">
        <f t="shared" si="768"/>
        <v>#VALUE!</v>
      </c>
      <c r="DB190" s="191" t="e">
        <f t="shared" si="768"/>
        <v>#VALUE!</v>
      </c>
      <c r="DC190" s="191" t="e">
        <f t="shared" si="768"/>
        <v>#VALUE!</v>
      </c>
      <c r="DD190" s="193" t="e">
        <f t="shared" si="768"/>
        <v>#VALUE!</v>
      </c>
      <c r="DE190" s="191" t="e">
        <f t="shared" si="768"/>
        <v>#VALUE!</v>
      </c>
      <c r="DF190" s="193" t="e">
        <f t="shared" si="768"/>
        <v>#VALUE!</v>
      </c>
      <c r="DG190" s="193" t="e">
        <f t="shared" si="768"/>
        <v>#VALUE!</v>
      </c>
      <c r="DH190" s="191" t="e">
        <f t="shared" si="768"/>
        <v>#VALUE!</v>
      </c>
      <c r="DI190" s="195" t="e">
        <f t="shared" si="768"/>
        <v>#VALUE!</v>
      </c>
      <c r="DJ190" s="190" t="e">
        <f t="shared" si="768"/>
        <v>#VALUE!</v>
      </c>
      <c r="DK190" s="191" t="e">
        <f t="shared" si="768"/>
        <v>#VALUE!</v>
      </c>
      <c r="DL190" s="191" t="e">
        <f t="shared" si="768"/>
        <v>#VALUE!</v>
      </c>
      <c r="DM190" s="191" t="e">
        <f t="shared" si="768"/>
        <v>#VALUE!</v>
      </c>
      <c r="DN190" s="193" t="e">
        <f t="shared" si="768"/>
        <v>#VALUE!</v>
      </c>
      <c r="DO190" s="191" t="e">
        <f t="shared" si="768"/>
        <v>#VALUE!</v>
      </c>
      <c r="DP190" s="191" t="e">
        <f t="shared" si="768"/>
        <v>#VALUE!</v>
      </c>
      <c r="DQ190" s="191" t="e">
        <f t="shared" si="768"/>
        <v>#VALUE!</v>
      </c>
      <c r="DR190" s="191" t="e">
        <f t="shared" si="768"/>
        <v>#VALUE!</v>
      </c>
      <c r="DS190" s="195" t="e">
        <f t="shared" si="768"/>
        <v>#VALUE!</v>
      </c>
      <c r="DT190" s="190" t="e">
        <f t="shared" si="11"/>
        <v>#VALUE!</v>
      </c>
      <c r="DU190" s="197" t="e">
        <f t="shared" si="12"/>
        <v>#VALUE!</v>
      </c>
      <c r="DV190" s="165" t="e">
        <f>CZ190*'Ores &amp; Ingots'!$C$3+DA190*'Ores &amp; Ingots'!$C$4+DB190*'Ores &amp; Ingots'!$C$5+DC190*'Ores &amp; Ingots'!$C$6+DD190*'Ores &amp; Ingots'!$C$7+DE190*'Ores &amp; Ingots'!$C$8+DF190*'Ores &amp; Ingots'!$C$9+DG190*'Ores &amp; Ingots'!$C$10+DH190*'Ores &amp; Ingots'!$C$11+DI190*'Ores &amp; Ingots'!$C$12</f>
        <v>#VALUE!</v>
      </c>
      <c r="DW190" s="165" t="e">
        <f>DJ190*'Ores &amp; Ingots'!$B$3+DK190*'Ores &amp; Ingots'!$B$4+DL190*'Ores &amp; Ingots'!$B$5+DM190*'Ores &amp; Ingots'!$B$6+DN190*'Ores &amp; Ingots'!$B$7+DO190*'Ores &amp; Ingots'!$B$8+DP190*'Ores &amp; Ingots'!$B$9+DQ190*'Ores &amp; Ingots'!$B$10+DR190*'Ores &amp; Ingots'!$B$11+DS190*'Ores &amp; Ingots'!$B$12</f>
        <v>#VALUE!</v>
      </c>
      <c r="DX190" s="197" t="e">
        <f>CZ190*Refining!$G$3+DA190*Refining!$G$4+DB190*Refining!$G$5+DC190*Refining!$G$6+DD190*Refining!$G$7+DE190*Refining!$G$8+DF190*Refining!$G$9+DG190*Refining!$G$10+DH190*Refining!$G$11+DI190*Refining!$G$12</f>
        <v>#VALUE!</v>
      </c>
      <c r="DY190" s="197" t="e">
        <f t="shared" si="13"/>
        <v>#VALUE!</v>
      </c>
      <c r="DZ190" s="199" t="e">
        <f t="shared" si="14"/>
        <v>#VALUE!</v>
      </c>
      <c r="EA190" s="190" t="e">
        <f t="shared" si="15"/>
        <v>#VALUE!</v>
      </c>
      <c r="EB190" s="200" t="e">
        <f t="shared" ref="EB190:EC190" si="769">EA190/60</f>
        <v>#VALUE!</v>
      </c>
      <c r="EC190" s="200" t="e">
        <f t="shared" si="769"/>
        <v>#VALUE!</v>
      </c>
      <c r="ED190" s="190" t="e">
        <f t="shared" si="17"/>
        <v>#VALUE!</v>
      </c>
      <c r="EE190" s="200" t="e">
        <f t="shared" ref="EE190:EF190" si="770">ED190/1000</f>
        <v>#VALUE!</v>
      </c>
      <c r="EF190" s="201" t="e">
        <f t="shared" si="770"/>
        <v>#VALUE!</v>
      </c>
      <c r="EG190" s="136" t="e">
        <f t="shared" si="19"/>
        <v>#VALUE!</v>
      </c>
      <c r="EH190" s="138" t="e">
        <f t="shared" si="20"/>
        <v>#VALUE!</v>
      </c>
      <c r="EI190" s="133">
        <v>24</v>
      </c>
    </row>
    <row r="191" spans="1:139" ht="12.75" x14ac:dyDescent="0.2">
      <c r="A191" s="865"/>
      <c r="B191" s="297" t="s">
        <v>388</v>
      </c>
      <c r="C191" s="216" t="s">
        <v>156</v>
      </c>
      <c r="D191" s="216">
        <v>1</v>
      </c>
      <c r="E191" s="216">
        <v>1</v>
      </c>
      <c r="F191" s="216">
        <v>1</v>
      </c>
      <c r="G191" s="335">
        <f t="shared" si="0"/>
        <v>15.625</v>
      </c>
      <c r="H191" s="336">
        <v>24</v>
      </c>
      <c r="I191" s="336">
        <v>72</v>
      </c>
      <c r="J191" s="337">
        <f>H191/Main!$D$9</f>
        <v>4.8</v>
      </c>
      <c r="K191" s="337">
        <f>I191/Main!$D$10</f>
        <v>36</v>
      </c>
      <c r="L191" s="337">
        <f t="shared" si="1"/>
        <v>7.5</v>
      </c>
      <c r="M191" s="337">
        <v>0.2</v>
      </c>
      <c r="N191" s="338"/>
      <c r="O191" s="386"/>
      <c r="P191" s="340"/>
      <c r="Q191" s="341"/>
      <c r="R191" s="340"/>
      <c r="S191" s="342"/>
      <c r="T191" s="342"/>
      <c r="U191" s="340"/>
      <c r="V191" s="340"/>
      <c r="W191" s="410"/>
      <c r="X191" s="342"/>
      <c r="Y191" s="340"/>
      <c r="Z191" s="340"/>
      <c r="AA191" s="340"/>
      <c r="AB191" s="340"/>
      <c r="AC191" s="411" t="s">
        <v>220</v>
      </c>
      <c r="AD191" s="261">
        <v>135</v>
      </c>
      <c r="AE191" s="259">
        <v>0</v>
      </c>
      <c r="AF191" s="259">
        <v>0</v>
      </c>
      <c r="AG191" s="259">
        <v>0</v>
      </c>
      <c r="AH191" s="259">
        <v>0</v>
      </c>
      <c r="AI191" s="259">
        <v>0</v>
      </c>
      <c r="AJ191" s="259">
        <v>0</v>
      </c>
      <c r="AK191" s="259">
        <v>0</v>
      </c>
      <c r="AL191" s="259">
        <v>0</v>
      </c>
      <c r="AM191" s="259">
        <v>0</v>
      </c>
      <c r="AN191" s="259">
        <v>0</v>
      </c>
      <c r="AO191" s="259">
        <v>0</v>
      </c>
      <c r="AP191" s="259">
        <v>0</v>
      </c>
      <c r="AQ191" s="259">
        <v>0</v>
      </c>
      <c r="AR191" s="259">
        <v>0</v>
      </c>
      <c r="AS191" s="259">
        <v>0</v>
      </c>
      <c r="AT191" s="259">
        <v>0</v>
      </c>
      <c r="AU191" s="259">
        <v>0</v>
      </c>
      <c r="AV191" s="259">
        <v>0</v>
      </c>
      <c r="AW191" s="259">
        <v>0</v>
      </c>
      <c r="AX191" s="259">
        <v>0</v>
      </c>
      <c r="AY191" s="415">
        <f t="shared" ref="AY191:BS191" si="771">IF(AD191 = 0, "", AD191)</f>
        <v>135</v>
      </c>
      <c r="AZ191" s="258" t="str">
        <f t="shared" si="771"/>
        <v/>
      </c>
      <c r="BA191" s="258" t="str">
        <f t="shared" si="771"/>
        <v/>
      </c>
      <c r="BB191" s="258" t="str">
        <f t="shared" si="771"/>
        <v/>
      </c>
      <c r="BC191" s="258" t="str">
        <f t="shared" si="771"/>
        <v/>
      </c>
      <c r="BD191" s="258" t="str">
        <f t="shared" si="771"/>
        <v/>
      </c>
      <c r="BE191" s="258" t="str">
        <f t="shared" si="771"/>
        <v/>
      </c>
      <c r="BF191" s="258" t="str">
        <f t="shared" si="771"/>
        <v/>
      </c>
      <c r="BG191" s="258" t="str">
        <f t="shared" si="771"/>
        <v/>
      </c>
      <c r="BH191" s="258" t="str">
        <f t="shared" si="771"/>
        <v/>
      </c>
      <c r="BI191" s="258" t="str">
        <f t="shared" si="771"/>
        <v/>
      </c>
      <c r="BJ191" s="258" t="str">
        <f t="shared" si="771"/>
        <v/>
      </c>
      <c r="BK191" s="258" t="str">
        <f t="shared" si="771"/>
        <v/>
      </c>
      <c r="BL191" s="258" t="str">
        <f t="shared" si="771"/>
        <v/>
      </c>
      <c r="BM191" s="258" t="str">
        <f t="shared" si="771"/>
        <v/>
      </c>
      <c r="BN191" s="258" t="str">
        <f t="shared" si="771"/>
        <v/>
      </c>
      <c r="BO191" s="258" t="str">
        <f t="shared" si="771"/>
        <v/>
      </c>
      <c r="BP191" s="258" t="str">
        <f t="shared" si="771"/>
        <v/>
      </c>
      <c r="BQ191" s="258" t="str">
        <f t="shared" si="771"/>
        <v/>
      </c>
      <c r="BR191" s="258" t="str">
        <f t="shared" si="771"/>
        <v/>
      </c>
      <c r="BS191" s="265" t="str">
        <f t="shared" si="771"/>
        <v/>
      </c>
      <c r="BT191" s="257" t="e">
        <f>$AY191*Assembly!Z$4+$AZ191*Assembly!Z$5+$BA191*Assembly!Z$6+$BB191*Assembly!Z$7+$BC191*Assembly!Z$8+$BD191*Assembly!Z$9+$BE191*Assembly!Z$10+$BF191*Assembly!Z$11+$BG191*Assembly!Z$12+$BH191*Assembly!Z$13+$BI191*Assembly!Z$14+$BJ191*Assembly!Z$15+$BK191*Assembly!Z$16+$BL191*Assembly!Z$17+$BM191*Assembly!Z$18+$BN191*Assembly!Z$19+$BO191*Assembly!Z$20+$BP191*Assembly!Z$21+$BQ191*Assembly!Z$22+$BR191*Assembly!Z$23+$BS191*Assembly!Z$24</f>
        <v>#VALUE!</v>
      </c>
      <c r="BU191" s="259" t="e">
        <f t="shared" si="3"/>
        <v>#VALUE!</v>
      </c>
      <c r="BV191" s="267"/>
      <c r="BW191" s="259" t="e">
        <f>$AY191*Assembly!AD$4+$AZ191*Assembly!AD$5+$BA191*Assembly!AD$6+$BB191*Assembly!AD$7+$BC191*Assembly!AD$8+$BD191*Assembly!AD$9+$BE191*Assembly!AD$10+$BF191*Assembly!AD$11+$BG191*Assembly!AD$12+$BH191*Assembly!AD$13+$BI191*Assembly!AD$14+$BJ191*Assembly!AD$15+$BK191*Assembly!AD$16+$BL191*Assembly!AD$17+$BM191*Assembly!AD$18+$BN191*Assembly!AD$19+$BO191*Assembly!AD$20+$BP191*Assembly!AD$21+$BQ191*Assembly!AD$22+$BR191*Assembly!AD$23+$BS191*Assembly!AD$24</f>
        <v>#VALUE!</v>
      </c>
      <c r="BX191" s="268" t="e">
        <f t="shared" si="4"/>
        <v>#VALUE!</v>
      </c>
      <c r="BY191" s="269" t="e">
        <f t="shared" si="5"/>
        <v>#VALUE!</v>
      </c>
      <c r="BZ191" s="272" t="e">
        <f t="shared" si="6"/>
        <v>#VALUE!</v>
      </c>
      <c r="CA191" s="269" t="e">
        <f t="shared" si="7"/>
        <v>#VALUE!</v>
      </c>
      <c r="CB191" s="259" t="e">
        <f>$AY191*Assembly!Y$4+$AZ191*Assembly!Y$5+$BA191*Assembly!Y$6+$BB191*Assembly!Y$7+$BC191*Assembly!Y$8+$BD191*Assembly!Y$9+$BE191*Assembly!Y$10+$BF191*Assembly!Y$11+$BG191*Assembly!Y$12+$BH191*Assembly!Y$13+$BI191*Assembly!Y$14+$BJ191*Assembly!Y$15+$BK191*Assembly!Y$16+$BL191*Assembly!Y$17+$BM191*Assembly!Y$18+$BN191*Assembly!Y$19+$BO191*Assembly!Y$20+$BP191*Assembly!Y$21+$BQ191*Assembly!Y$22+$BR191*Assembly!Y$23+$BS191*Assembly!Y$24</f>
        <v>#VALUE!</v>
      </c>
      <c r="CC191" s="259" t="e">
        <f t="shared" si="8"/>
        <v>#VALUE!</v>
      </c>
      <c r="CD191" s="273" t="e">
        <f t="shared" si="9"/>
        <v>#VALUE!</v>
      </c>
      <c r="CE191" s="274" t="e">
        <f>$AY191*Assembly!AC$4+$AZ191*Assembly!AC$5+$BA191*Assembly!AC$6+$BB191*Assembly!AC$7+$BC191*Assembly!AC$8+$BD191*Assembly!AC$9+$BE191*Assembly!AC$10+$BF191*Assembly!AC$11+$BG191*Assembly!AC$12+$BH191*Assembly!AC$13+$BI191*Assembly!AC$14+$BJ191*Assembly!AC$15+$BK191*Assembly!AC$16+$BL191*Assembly!AC$17+$BM191*Assembly!AC$18+$BN191*Assembly!AC$19+$BO191*Assembly!AC$20+$BP191*Assembly!AC$21+$BQ191*Assembly!AC$22+$BR191*Assembly!AC$23+$BS191*Assembly!AC$24</f>
        <v>#VALUE!</v>
      </c>
      <c r="CF191" s="341" t="e">
        <f>$AY191*Assembly!M$4+$AZ191*Assembly!M$5+$BA191*Assembly!M$6+$BB191*Assembly!M$7+$BC191*Assembly!M$8+$BD191*Assembly!M$9+$BE191*Assembly!M$10+$BF191*Assembly!M$11+$BG191*Assembly!M$12+$BH191*Assembly!M$13+$BI191*Assembly!M$14+$BJ191*Assembly!M$15+$BK191*Assembly!M$16+$BL191*Assembly!M$17+$BM191*Assembly!M$18+$BN191*Assembly!M$19+$BO191*Assembly!M$20+$BP191*Assembly!M$21+$BQ191*Assembly!M$22+$BR191*Assembly!M$23+$BS191*Assembly!M$24</f>
        <v>#VALUE!</v>
      </c>
      <c r="CG191" s="341" t="e">
        <f>$AY191*Assembly!N$4+$AZ191*Assembly!N$5+$BA191*Assembly!N$6+$BB191*Assembly!N$7+$BC191*Assembly!N$8+$BD191*Assembly!N$9+$BE191*Assembly!N$10+$BF191*Assembly!N$11+$BG191*Assembly!N$12+$BH191*Assembly!N$13+$BI191*Assembly!N$14+$BJ191*Assembly!N$15+$BK191*Assembly!N$16+$BL191*Assembly!N$17+$BM191*Assembly!N$18+$BN191*Assembly!N$19+$BO191*Assembly!N$20+$BP191*Assembly!N$21+$BQ191*Assembly!N$22+$BR191*Assembly!N$23+$BS191*Assembly!N$24</f>
        <v>#VALUE!</v>
      </c>
      <c r="CH191" s="341" t="e">
        <f>$AY191*Assembly!O$4+$AZ191*Assembly!O$5+$BA191*Assembly!O$6+$BB191*Assembly!O$7+$BC191*Assembly!O$8+$BD191*Assembly!O$9+$BE191*Assembly!O$10+$BF191*Assembly!O$11+$BG191*Assembly!O$12+$BH191*Assembly!O$13+$BI191*Assembly!O$14+$BJ191*Assembly!O$15+$BK191*Assembly!O$16+$BL191*Assembly!O$17+$BM191*Assembly!O$18+$BN191*Assembly!O$19+$BO191*Assembly!O$20+$BP191*Assembly!O$21+$BQ191*Assembly!O$22+$BR191*Assembly!O$23+$BS191*Assembly!O$24</f>
        <v>#VALUE!</v>
      </c>
      <c r="CI191" s="336" t="e">
        <f>$AY191*Assembly!P$4+$AZ191*Assembly!P$5+$BA191*Assembly!P$6+$BB191*Assembly!P$7+$BC191*Assembly!P$8+$BD191*Assembly!P$9+$BE191*Assembly!P$10+$BF191*Assembly!P$11+$BG191*Assembly!P$12+$BH191*Assembly!P$13+$BI191*Assembly!P$14+$BJ191*Assembly!P$15+$BK191*Assembly!P$16+$BL191*Assembly!P$17+$BM191*Assembly!P$18+$BN191*Assembly!P$19+$BO191*Assembly!P$20+$BP191*Assembly!P$21+$BQ191*Assembly!P$22+$BR191*Assembly!P$23+$BS191*Assembly!P$24</f>
        <v>#VALUE!</v>
      </c>
      <c r="CJ191" s="336" t="e">
        <f>$AY191*Assembly!Q$4+$AZ191*Assembly!Q$5+$BA191*Assembly!Q$6+$BB191*Assembly!Q$7+$BC191*Assembly!Q$8+$BD191*Assembly!Q$9+$BE191*Assembly!Q$10+$BF191*Assembly!Q$11+$BG191*Assembly!Q$12+$BH191*Assembly!Q$13+$BI191*Assembly!Q$14+$BJ191*Assembly!Q$15+$BK191*Assembly!Q$16+$BL191*Assembly!Q$17+$BM191*Assembly!Q$18+$BN191*Assembly!Q$19+$BO191*Assembly!Q$20+$BP191*Assembly!Q$21+$BQ191*Assembly!Q$22+$BR191*Assembly!Q$23+$BS191*Assembly!Q$24</f>
        <v>#VALUE!</v>
      </c>
      <c r="CK191" s="341" t="e">
        <f>$AY191*Assembly!R$4+$AZ191*Assembly!R$5+$BA191*Assembly!R$6+$BB191*Assembly!R$7+$BC191*Assembly!R$8+$BD191*Assembly!R$9+$BE191*Assembly!R$10+$BF191*Assembly!R$11+$BG191*Assembly!R$12+$BH191*Assembly!R$13+$BI191*Assembly!R$14+$BJ191*Assembly!R$15+$BK191*Assembly!R$16+$BL191*Assembly!R$17+$BM191*Assembly!R$18+$BN191*Assembly!R$19+$BO191*Assembly!R$20+$BP191*Assembly!R$21+$BQ191*Assembly!R$22+$BR191*Assembly!R$23+$BS191*Assembly!R$24</f>
        <v>#VALUE!</v>
      </c>
      <c r="CL191" s="336" t="e">
        <f>$AY191*Assembly!S$4+$AZ191*Assembly!S$5+$BA191*Assembly!S$6+$BB191*Assembly!S$7+$BC191*Assembly!S$8+$BD191*Assembly!S$9+$BE191*Assembly!S$10+$BF191*Assembly!S$11+$BG191*Assembly!S$12+$BH191*Assembly!S$13+$BI191*Assembly!S$14+$BJ191*Assembly!S$15+$BK191*Assembly!S$16+$BL191*Assembly!S$17+$BM191*Assembly!S$18+$BN191*Assembly!S$19+$BO191*Assembly!S$20+$BP191*Assembly!S$21+$BQ191*Assembly!S$22+$BR191*Assembly!S$23+$BS191*Assembly!S$24</f>
        <v>#VALUE!</v>
      </c>
      <c r="CM191" s="336" t="e">
        <f>$AY191*Assembly!T$4+$AZ191*Assembly!T$5+$BA191*Assembly!T$6+$BB191*Assembly!T$7+$BC191*Assembly!T$8+$BD191*Assembly!T$9+$BE191*Assembly!T$10+$BF191*Assembly!T$11+$BG191*Assembly!T$12+$BH191*Assembly!T$13+$BI191*Assembly!T$14+$BJ191*Assembly!T$15+$BK191*Assembly!T$16+$BL191*Assembly!T$17+$BM191*Assembly!T$18+$BN191*Assembly!T$19+$BO191*Assembly!T$20+$BP191*Assembly!T$21+$BQ191*Assembly!T$22+$BR191*Assembly!T$23+$BS191*Assembly!T$24</f>
        <v>#VALUE!</v>
      </c>
      <c r="CN191" s="336" t="e">
        <f>$AY191*Assembly!U$4+$AZ191*Assembly!U$5+$BA191*Assembly!U$6+$BB191*Assembly!U$7+$BC191*Assembly!U$8+$BD191*Assembly!U$9+$BE191*Assembly!U$10+$BF191*Assembly!U$11+$BG191*Assembly!U$12+$BH191*Assembly!U$13+$BI191*Assembly!U$14+$BJ191*Assembly!U$15+$BK191*Assembly!U$16+$BL191*Assembly!U$17+$BM191*Assembly!U$18+$BN191*Assembly!U$19+$BO191*Assembly!U$20+$BP191*Assembly!U$21+$BQ191*Assembly!U$22+$BR191*Assembly!U$23+$BS191*Assembly!U$24</f>
        <v>#VALUE!</v>
      </c>
      <c r="CO191" s="341" t="e">
        <f>$AY191*Assembly!V$4+$AZ191*Assembly!V$5+$BA191*Assembly!V$6+$BB191*Assembly!V$7+$BC191*Assembly!V$8+$BD191*Assembly!V$9+$BE191*Assembly!V$10+$BF191*Assembly!V$11+$BG191*Assembly!V$12+$BH191*Assembly!V$13+$BI191*Assembly!V$14+$BJ191*Assembly!V$15+$BK191*Assembly!V$16+$BL191*Assembly!V$17+$BM191*Assembly!V$18+$BN191*Assembly!V$19+$BO191*Assembly!V$20+$BP191*Assembly!V$21+$BQ191*Assembly!V$22+$BR191*Assembly!V$23+$BS191*Assembly!V$24</f>
        <v>#VALUE!</v>
      </c>
      <c r="CP191" s="341" t="e">
        <f>CF191*Refining!$F$3</f>
        <v>#VALUE!</v>
      </c>
      <c r="CQ191" s="341" t="e">
        <f>CG191*Refining!$F$4</f>
        <v>#VALUE!</v>
      </c>
      <c r="CR191" s="341" t="e">
        <f>CH191*Refining!$F$5</f>
        <v>#VALUE!</v>
      </c>
      <c r="CS191" s="341" t="e">
        <f>CI191*Refining!$F$6</f>
        <v>#VALUE!</v>
      </c>
      <c r="CT191" s="341" t="e">
        <f>CJ191*Refining!$F$7</f>
        <v>#VALUE!</v>
      </c>
      <c r="CU191" s="341" t="e">
        <f>CK191*Refining!$F$8</f>
        <v>#VALUE!</v>
      </c>
      <c r="CV191" s="341" t="e">
        <f>CL191*Refining!$F$9</f>
        <v>#VALUE!</v>
      </c>
      <c r="CW191" s="341" t="e">
        <f>CM191*Refining!$F$10</f>
        <v>#VALUE!</v>
      </c>
      <c r="CX191" s="341" t="e">
        <f>CN191*Refining!$F$11</f>
        <v>#VALUE!</v>
      </c>
      <c r="CY191" s="341" t="e">
        <f>CO191*Refining!$F$12</f>
        <v>#VALUE!</v>
      </c>
      <c r="CZ191" s="277" t="e">
        <f t="shared" ref="CZ191:DS191" si="772">IF(CF191 = 0, "", CF191)</f>
        <v>#VALUE!</v>
      </c>
      <c r="DA191" s="279" t="e">
        <f t="shared" si="772"/>
        <v>#VALUE!</v>
      </c>
      <c r="DB191" s="279" t="e">
        <f t="shared" si="772"/>
        <v>#VALUE!</v>
      </c>
      <c r="DC191" s="279" t="e">
        <f t="shared" si="772"/>
        <v>#VALUE!</v>
      </c>
      <c r="DD191" s="280" t="e">
        <f t="shared" si="772"/>
        <v>#VALUE!</v>
      </c>
      <c r="DE191" s="279" t="e">
        <f t="shared" si="772"/>
        <v>#VALUE!</v>
      </c>
      <c r="DF191" s="280" t="e">
        <f t="shared" si="772"/>
        <v>#VALUE!</v>
      </c>
      <c r="DG191" s="280" t="e">
        <f t="shared" si="772"/>
        <v>#VALUE!</v>
      </c>
      <c r="DH191" s="279" t="e">
        <f t="shared" si="772"/>
        <v>#VALUE!</v>
      </c>
      <c r="DI191" s="282" t="e">
        <f t="shared" si="772"/>
        <v>#VALUE!</v>
      </c>
      <c r="DJ191" s="277" t="e">
        <f t="shared" si="772"/>
        <v>#VALUE!</v>
      </c>
      <c r="DK191" s="279" t="e">
        <f t="shared" si="772"/>
        <v>#VALUE!</v>
      </c>
      <c r="DL191" s="279" t="e">
        <f t="shared" si="772"/>
        <v>#VALUE!</v>
      </c>
      <c r="DM191" s="279" t="e">
        <f t="shared" si="772"/>
        <v>#VALUE!</v>
      </c>
      <c r="DN191" s="280" t="e">
        <f t="shared" si="772"/>
        <v>#VALUE!</v>
      </c>
      <c r="DO191" s="279" t="e">
        <f t="shared" si="772"/>
        <v>#VALUE!</v>
      </c>
      <c r="DP191" s="279" t="e">
        <f t="shared" si="772"/>
        <v>#VALUE!</v>
      </c>
      <c r="DQ191" s="279" t="e">
        <f t="shared" si="772"/>
        <v>#VALUE!</v>
      </c>
      <c r="DR191" s="279" t="e">
        <f t="shared" si="772"/>
        <v>#VALUE!</v>
      </c>
      <c r="DS191" s="282" t="e">
        <f t="shared" si="772"/>
        <v>#VALUE!</v>
      </c>
      <c r="DT191" s="277" t="e">
        <f t="shared" si="11"/>
        <v>#VALUE!</v>
      </c>
      <c r="DU191" s="278" t="e">
        <f t="shared" si="12"/>
        <v>#VALUE!</v>
      </c>
      <c r="DV191" s="259" t="e">
        <f>CZ191*'Ores &amp; Ingots'!$C$3+DA191*'Ores &amp; Ingots'!$C$4+DB191*'Ores &amp; Ingots'!$C$5+DC191*'Ores &amp; Ingots'!$C$6+DD191*'Ores &amp; Ingots'!$C$7+DE191*'Ores &amp; Ingots'!$C$8+DF191*'Ores &amp; Ingots'!$C$9+DG191*'Ores &amp; Ingots'!$C$10+DH191*'Ores &amp; Ingots'!$C$11+DI191*'Ores &amp; Ingots'!$C$12</f>
        <v>#VALUE!</v>
      </c>
      <c r="DW191" s="259" t="e">
        <f>DJ191*'Ores &amp; Ingots'!$B$3+DK191*'Ores &amp; Ingots'!$B$4+DL191*'Ores &amp; Ingots'!$B$5+DM191*'Ores &amp; Ingots'!$B$6+DN191*'Ores &amp; Ingots'!$B$7+DO191*'Ores &amp; Ingots'!$B$8+DP191*'Ores &amp; Ingots'!$B$9+DQ191*'Ores &amp; Ingots'!$B$10+DR191*'Ores &amp; Ingots'!$B$11+DS191*'Ores &amp; Ingots'!$B$12</f>
        <v>#VALUE!</v>
      </c>
      <c r="DX191" s="278" t="e">
        <f>CZ191*Refining!$G$3+DA191*Refining!$G$4+DB191*Refining!$G$5+DC191*Refining!$G$6+DD191*Refining!$G$7+DE191*Refining!$G$8+DF191*Refining!$G$9+DG191*Refining!$G$10+DH191*Refining!$G$11+DI191*Refining!$G$12</f>
        <v>#VALUE!</v>
      </c>
      <c r="DY191" s="197" t="e">
        <f t="shared" si="13"/>
        <v>#VALUE!</v>
      </c>
      <c r="DZ191" s="284" t="e">
        <f t="shared" si="14"/>
        <v>#VALUE!</v>
      </c>
      <c r="EA191" s="277" t="e">
        <f t="shared" si="15"/>
        <v>#VALUE!</v>
      </c>
      <c r="EB191" s="286" t="e">
        <f t="shared" ref="EB191:EC191" si="773">EA191/60</f>
        <v>#VALUE!</v>
      </c>
      <c r="EC191" s="286" t="e">
        <f t="shared" si="773"/>
        <v>#VALUE!</v>
      </c>
      <c r="ED191" s="277" t="e">
        <f t="shared" si="17"/>
        <v>#VALUE!</v>
      </c>
      <c r="EE191" s="286" t="e">
        <f t="shared" ref="EE191:EF191" si="774">ED191/1000</f>
        <v>#VALUE!</v>
      </c>
      <c r="EF191" s="287" t="e">
        <f t="shared" si="774"/>
        <v>#VALUE!</v>
      </c>
      <c r="EG191" s="273" t="e">
        <f t="shared" si="19"/>
        <v>#VALUE!</v>
      </c>
      <c r="EH191" s="288" t="e">
        <f t="shared" si="20"/>
        <v>#VALUE!</v>
      </c>
      <c r="EI191" s="133">
        <v>24</v>
      </c>
    </row>
    <row r="192" spans="1:139" ht="12.75" x14ac:dyDescent="0.2">
      <c r="A192" s="893" t="s">
        <v>389</v>
      </c>
      <c r="B192" s="55" t="s">
        <v>390</v>
      </c>
      <c r="C192" s="56" t="s">
        <v>156</v>
      </c>
      <c r="D192" s="56">
        <v>1</v>
      </c>
      <c r="E192" s="56">
        <v>1</v>
      </c>
      <c r="F192" s="56">
        <v>1</v>
      </c>
      <c r="G192" s="346">
        <f t="shared" si="0"/>
        <v>15.625</v>
      </c>
      <c r="H192" s="347">
        <v>8</v>
      </c>
      <c r="I192" s="347">
        <v>20</v>
      </c>
      <c r="J192" s="348">
        <f>H192/Main!$D$9</f>
        <v>1.6</v>
      </c>
      <c r="K192" s="348">
        <f>I192/Main!$D$10</f>
        <v>10</v>
      </c>
      <c r="L192" s="348">
        <f t="shared" si="1"/>
        <v>6.25</v>
      </c>
      <c r="M192" s="348">
        <v>1</v>
      </c>
      <c r="N192" s="376"/>
      <c r="O192" s="377"/>
      <c r="P192" s="351"/>
      <c r="Q192" s="352"/>
      <c r="R192" s="351"/>
      <c r="S192" s="353"/>
      <c r="T192" s="353"/>
      <c r="U192" s="351"/>
      <c r="V192" s="351"/>
      <c r="W192" s="353"/>
      <c r="X192" s="353"/>
      <c r="Y192" s="351"/>
      <c r="Z192" s="351"/>
      <c r="AA192" s="351"/>
      <c r="AB192" s="351"/>
      <c r="AC192" s="378" t="s">
        <v>240</v>
      </c>
      <c r="AD192" s="104">
        <v>25</v>
      </c>
      <c r="AE192" s="103">
        <v>0</v>
      </c>
      <c r="AF192" s="103">
        <v>0</v>
      </c>
      <c r="AG192" s="103">
        <v>0</v>
      </c>
      <c r="AH192" s="103">
        <v>0</v>
      </c>
      <c r="AI192" s="103">
        <v>0</v>
      </c>
      <c r="AJ192" s="103">
        <v>0</v>
      </c>
      <c r="AK192" s="103">
        <v>0</v>
      </c>
      <c r="AL192" s="103">
        <v>0</v>
      </c>
      <c r="AM192" s="103">
        <v>0</v>
      </c>
      <c r="AN192" s="103">
        <v>0</v>
      </c>
      <c r="AO192" s="103">
        <v>0</v>
      </c>
      <c r="AP192" s="103">
        <v>0</v>
      </c>
      <c r="AQ192" s="103">
        <v>0</v>
      </c>
      <c r="AR192" s="103">
        <v>0</v>
      </c>
      <c r="AS192" s="103">
        <v>0</v>
      </c>
      <c r="AT192" s="103">
        <v>0</v>
      </c>
      <c r="AU192" s="103">
        <v>0</v>
      </c>
      <c r="AV192" s="103">
        <v>0</v>
      </c>
      <c r="AW192" s="103">
        <v>0</v>
      </c>
      <c r="AX192" s="103">
        <v>0</v>
      </c>
      <c r="AY192" s="412">
        <f t="shared" ref="AY192:BS192" si="775">IF(AD192 = 0, "", AD192)</f>
        <v>25</v>
      </c>
      <c r="AZ192" s="102" t="str">
        <f t="shared" si="775"/>
        <v/>
      </c>
      <c r="BA192" s="102" t="str">
        <f t="shared" si="775"/>
        <v/>
      </c>
      <c r="BB192" s="102" t="str">
        <f t="shared" si="775"/>
        <v/>
      </c>
      <c r="BC192" s="102" t="str">
        <f t="shared" si="775"/>
        <v/>
      </c>
      <c r="BD192" s="102" t="str">
        <f t="shared" si="775"/>
        <v/>
      </c>
      <c r="BE192" s="102" t="str">
        <f t="shared" si="775"/>
        <v/>
      </c>
      <c r="BF192" s="102" t="str">
        <f t="shared" si="775"/>
        <v/>
      </c>
      <c r="BG192" s="102" t="str">
        <f t="shared" si="775"/>
        <v/>
      </c>
      <c r="BH192" s="102" t="str">
        <f t="shared" si="775"/>
        <v/>
      </c>
      <c r="BI192" s="102" t="str">
        <f t="shared" si="775"/>
        <v/>
      </c>
      <c r="BJ192" s="102" t="str">
        <f t="shared" si="775"/>
        <v/>
      </c>
      <c r="BK192" s="102" t="str">
        <f t="shared" si="775"/>
        <v/>
      </c>
      <c r="BL192" s="102" t="str">
        <f t="shared" si="775"/>
        <v/>
      </c>
      <c r="BM192" s="102" t="str">
        <f t="shared" si="775"/>
        <v/>
      </c>
      <c r="BN192" s="102" t="str">
        <f t="shared" si="775"/>
        <v/>
      </c>
      <c r="BO192" s="102" t="str">
        <f t="shared" si="775"/>
        <v/>
      </c>
      <c r="BP192" s="102" t="str">
        <f t="shared" si="775"/>
        <v/>
      </c>
      <c r="BQ192" s="102" t="str">
        <f t="shared" si="775"/>
        <v/>
      </c>
      <c r="BR192" s="102" t="str">
        <f t="shared" si="775"/>
        <v/>
      </c>
      <c r="BS192" s="105" t="str">
        <f t="shared" si="775"/>
        <v/>
      </c>
      <c r="BT192" s="107" t="e">
        <f>$AY192*Assembly!Z$4+$AZ192*Assembly!Z$5+$BA192*Assembly!Z$6+$BB192*Assembly!Z$7+$BC192*Assembly!Z$8+$BD192*Assembly!Z$9+$BE192*Assembly!Z$10+$BF192*Assembly!Z$11+$BG192*Assembly!Z$12+$BH192*Assembly!Z$13+$BI192*Assembly!Z$14+$BJ192*Assembly!Z$15+$BK192*Assembly!Z$16+$BL192*Assembly!Z$17+$BM192*Assembly!Z$18+$BN192*Assembly!Z$19+$BO192*Assembly!Z$20+$BP192*Assembly!Z$21+$BQ192*Assembly!Z$22+$BR192*Assembly!Z$23+$BS192*Assembly!Z$24</f>
        <v>#VALUE!</v>
      </c>
      <c r="BU192" s="103" t="e">
        <f t="shared" si="3"/>
        <v>#VALUE!</v>
      </c>
      <c r="BV192" s="109"/>
      <c r="BW192" s="103" t="e">
        <f>$AY192*Assembly!AD$4+$AZ192*Assembly!AD$5+$BA192*Assembly!AD$6+$BB192*Assembly!AD$7+$BC192*Assembly!AD$8+$BD192*Assembly!AD$9+$BE192*Assembly!AD$10+$BF192*Assembly!AD$11+$BG192*Assembly!AD$12+$BH192*Assembly!AD$13+$BI192*Assembly!AD$14+$BJ192*Assembly!AD$15+$BK192*Assembly!AD$16+$BL192*Assembly!AD$17+$BM192*Assembly!AD$18+$BN192*Assembly!AD$19+$BO192*Assembly!AD$20+$BP192*Assembly!AD$21+$BQ192*Assembly!AD$22+$BR192*Assembly!AD$23+$BS192*Assembly!AD$24</f>
        <v>#VALUE!</v>
      </c>
      <c r="BX192" s="110" t="e">
        <f t="shared" si="4"/>
        <v>#VALUE!</v>
      </c>
      <c r="BY192" s="111" t="e">
        <f t="shared" si="5"/>
        <v>#VALUE!</v>
      </c>
      <c r="BZ192" s="112" t="e">
        <f t="shared" si="6"/>
        <v>#VALUE!</v>
      </c>
      <c r="CA192" s="111" t="e">
        <f t="shared" si="7"/>
        <v>#VALUE!</v>
      </c>
      <c r="CB192" s="103" t="e">
        <f>$AY192*Assembly!Y$4+$AZ192*Assembly!Y$5+$BA192*Assembly!Y$6+$BB192*Assembly!Y$7+$BC192*Assembly!Y$8+$BD192*Assembly!Y$9+$BE192*Assembly!Y$10+$BF192*Assembly!Y$11+$BG192*Assembly!Y$12+$BH192*Assembly!Y$13+$BI192*Assembly!Y$14+$BJ192*Assembly!Y$15+$BK192*Assembly!Y$16+$BL192*Assembly!Y$17+$BM192*Assembly!Y$18+$BN192*Assembly!Y$19+$BO192*Assembly!Y$20+$BP192*Assembly!Y$21+$BQ192*Assembly!Y$22+$BR192*Assembly!Y$23+$BS192*Assembly!Y$24</f>
        <v>#VALUE!</v>
      </c>
      <c r="CC192" s="103" t="e">
        <f t="shared" si="8"/>
        <v>#VALUE!</v>
      </c>
      <c r="CD192" s="113" t="e">
        <f t="shared" si="9"/>
        <v>#VALUE!</v>
      </c>
      <c r="CE192" s="114" t="e">
        <f>$AY192*Assembly!AC$4+$AZ192*Assembly!AC$5+$BA192*Assembly!AC$6+$BB192*Assembly!AC$7+$BC192*Assembly!AC$8+$BD192*Assembly!AC$9+$BE192*Assembly!AC$10+$BF192*Assembly!AC$11+$BG192*Assembly!AC$12+$BH192*Assembly!AC$13+$BI192*Assembly!AC$14+$BJ192*Assembly!AC$15+$BK192*Assembly!AC$16+$BL192*Assembly!AC$17+$BM192*Assembly!AC$18+$BN192*Assembly!AC$19+$BO192*Assembly!AC$20+$BP192*Assembly!AC$21+$BQ192*Assembly!AC$22+$BR192*Assembly!AC$23+$BS192*Assembly!AC$24</f>
        <v>#VALUE!</v>
      </c>
      <c r="CF192" s="352" t="e">
        <f>$AY192*Assembly!M$4+$AZ192*Assembly!M$5+$BA192*Assembly!M$6+$BB192*Assembly!M$7+$BC192*Assembly!M$8+$BD192*Assembly!M$9+$BE192*Assembly!M$10+$BF192*Assembly!M$11+$BG192*Assembly!M$12+$BH192*Assembly!M$13+$BI192*Assembly!M$14+$BJ192*Assembly!M$15+$BK192*Assembly!M$16+$BL192*Assembly!M$17+$BM192*Assembly!M$18+$BN192*Assembly!M$19+$BO192*Assembly!M$20+$BP192*Assembly!M$21+$BQ192*Assembly!M$22+$BR192*Assembly!M$23+$BS192*Assembly!M$24</f>
        <v>#VALUE!</v>
      </c>
      <c r="CG192" s="352" t="e">
        <f>$AY192*Assembly!N$4+$AZ192*Assembly!N$5+$BA192*Assembly!N$6+$BB192*Assembly!N$7+$BC192*Assembly!N$8+$BD192*Assembly!N$9+$BE192*Assembly!N$10+$BF192*Assembly!N$11+$BG192*Assembly!N$12+$BH192*Assembly!N$13+$BI192*Assembly!N$14+$BJ192*Assembly!N$15+$BK192*Assembly!N$16+$BL192*Assembly!N$17+$BM192*Assembly!N$18+$BN192*Assembly!N$19+$BO192*Assembly!N$20+$BP192*Assembly!N$21+$BQ192*Assembly!N$22+$BR192*Assembly!N$23+$BS192*Assembly!N$24</f>
        <v>#VALUE!</v>
      </c>
      <c r="CH192" s="352" t="e">
        <f>$AY192*Assembly!O$4+$AZ192*Assembly!O$5+$BA192*Assembly!O$6+$BB192*Assembly!O$7+$BC192*Assembly!O$8+$BD192*Assembly!O$9+$BE192*Assembly!O$10+$BF192*Assembly!O$11+$BG192*Assembly!O$12+$BH192*Assembly!O$13+$BI192*Assembly!O$14+$BJ192*Assembly!O$15+$BK192*Assembly!O$16+$BL192*Assembly!O$17+$BM192*Assembly!O$18+$BN192*Assembly!O$19+$BO192*Assembly!O$20+$BP192*Assembly!O$21+$BQ192*Assembly!O$22+$BR192*Assembly!O$23+$BS192*Assembly!O$24</f>
        <v>#VALUE!</v>
      </c>
      <c r="CI192" s="347" t="e">
        <f>$AY192*Assembly!P$4+$AZ192*Assembly!P$5+$BA192*Assembly!P$6+$BB192*Assembly!P$7+$BC192*Assembly!P$8+$BD192*Assembly!P$9+$BE192*Assembly!P$10+$BF192*Assembly!P$11+$BG192*Assembly!P$12+$BH192*Assembly!P$13+$BI192*Assembly!P$14+$BJ192*Assembly!P$15+$BK192*Assembly!P$16+$BL192*Assembly!P$17+$BM192*Assembly!P$18+$BN192*Assembly!P$19+$BO192*Assembly!P$20+$BP192*Assembly!P$21+$BQ192*Assembly!P$22+$BR192*Assembly!P$23+$BS192*Assembly!P$24</f>
        <v>#VALUE!</v>
      </c>
      <c r="CJ192" s="347" t="e">
        <f>$AY192*Assembly!Q$4+$AZ192*Assembly!Q$5+$BA192*Assembly!Q$6+$BB192*Assembly!Q$7+$BC192*Assembly!Q$8+$BD192*Assembly!Q$9+$BE192*Assembly!Q$10+$BF192*Assembly!Q$11+$BG192*Assembly!Q$12+$BH192*Assembly!Q$13+$BI192*Assembly!Q$14+$BJ192*Assembly!Q$15+$BK192*Assembly!Q$16+$BL192*Assembly!Q$17+$BM192*Assembly!Q$18+$BN192*Assembly!Q$19+$BO192*Assembly!Q$20+$BP192*Assembly!Q$21+$BQ192*Assembly!Q$22+$BR192*Assembly!Q$23+$BS192*Assembly!Q$24</f>
        <v>#VALUE!</v>
      </c>
      <c r="CK192" s="352" t="e">
        <f>$AY192*Assembly!R$4+$AZ192*Assembly!R$5+$BA192*Assembly!R$6+$BB192*Assembly!R$7+$BC192*Assembly!R$8+$BD192*Assembly!R$9+$BE192*Assembly!R$10+$BF192*Assembly!R$11+$BG192*Assembly!R$12+$BH192*Assembly!R$13+$BI192*Assembly!R$14+$BJ192*Assembly!R$15+$BK192*Assembly!R$16+$BL192*Assembly!R$17+$BM192*Assembly!R$18+$BN192*Assembly!R$19+$BO192*Assembly!R$20+$BP192*Assembly!R$21+$BQ192*Assembly!R$22+$BR192*Assembly!R$23+$BS192*Assembly!R$24</f>
        <v>#VALUE!</v>
      </c>
      <c r="CL192" s="347" t="e">
        <f>$AY192*Assembly!S$4+$AZ192*Assembly!S$5+$BA192*Assembly!S$6+$BB192*Assembly!S$7+$BC192*Assembly!S$8+$BD192*Assembly!S$9+$BE192*Assembly!S$10+$BF192*Assembly!S$11+$BG192*Assembly!S$12+$BH192*Assembly!S$13+$BI192*Assembly!S$14+$BJ192*Assembly!S$15+$BK192*Assembly!S$16+$BL192*Assembly!S$17+$BM192*Assembly!S$18+$BN192*Assembly!S$19+$BO192*Assembly!S$20+$BP192*Assembly!S$21+$BQ192*Assembly!S$22+$BR192*Assembly!S$23+$BS192*Assembly!S$24</f>
        <v>#VALUE!</v>
      </c>
      <c r="CM192" s="347" t="e">
        <f>$AY192*Assembly!T$4+$AZ192*Assembly!T$5+$BA192*Assembly!T$6+$BB192*Assembly!T$7+$BC192*Assembly!T$8+$BD192*Assembly!T$9+$BE192*Assembly!T$10+$BF192*Assembly!T$11+$BG192*Assembly!T$12+$BH192*Assembly!T$13+$BI192*Assembly!T$14+$BJ192*Assembly!T$15+$BK192*Assembly!T$16+$BL192*Assembly!T$17+$BM192*Assembly!T$18+$BN192*Assembly!T$19+$BO192*Assembly!T$20+$BP192*Assembly!T$21+$BQ192*Assembly!T$22+$BR192*Assembly!T$23+$BS192*Assembly!T$24</f>
        <v>#VALUE!</v>
      </c>
      <c r="CN192" s="347" t="e">
        <f>$AY192*Assembly!U$4+$AZ192*Assembly!U$5+$BA192*Assembly!U$6+$BB192*Assembly!U$7+$BC192*Assembly!U$8+$BD192*Assembly!U$9+$BE192*Assembly!U$10+$BF192*Assembly!U$11+$BG192*Assembly!U$12+$BH192*Assembly!U$13+$BI192*Assembly!U$14+$BJ192*Assembly!U$15+$BK192*Assembly!U$16+$BL192*Assembly!U$17+$BM192*Assembly!U$18+$BN192*Assembly!U$19+$BO192*Assembly!U$20+$BP192*Assembly!U$21+$BQ192*Assembly!U$22+$BR192*Assembly!U$23+$BS192*Assembly!U$24</f>
        <v>#VALUE!</v>
      </c>
      <c r="CO192" s="352" t="e">
        <f>$AY192*Assembly!V$4+$AZ192*Assembly!V$5+$BA192*Assembly!V$6+$BB192*Assembly!V$7+$BC192*Assembly!V$8+$BD192*Assembly!V$9+$BE192*Assembly!V$10+$BF192*Assembly!V$11+$BG192*Assembly!V$12+$BH192*Assembly!V$13+$BI192*Assembly!V$14+$BJ192*Assembly!V$15+$BK192*Assembly!V$16+$BL192*Assembly!V$17+$BM192*Assembly!V$18+$BN192*Assembly!V$19+$BO192*Assembly!V$20+$BP192*Assembly!V$21+$BQ192*Assembly!V$22+$BR192*Assembly!V$23+$BS192*Assembly!V$24</f>
        <v>#VALUE!</v>
      </c>
      <c r="CP192" s="352" t="e">
        <f>CF192*Refining!$F$3</f>
        <v>#VALUE!</v>
      </c>
      <c r="CQ192" s="352" t="e">
        <f>CG192*Refining!$F$4</f>
        <v>#VALUE!</v>
      </c>
      <c r="CR192" s="352" t="e">
        <f>CH192*Refining!$F$5</f>
        <v>#VALUE!</v>
      </c>
      <c r="CS192" s="352" t="e">
        <f>CI192*Refining!$F$6</f>
        <v>#VALUE!</v>
      </c>
      <c r="CT192" s="352" t="e">
        <f>CJ192*Refining!$F$7</f>
        <v>#VALUE!</v>
      </c>
      <c r="CU192" s="352" t="e">
        <f>CK192*Refining!$F$8</f>
        <v>#VALUE!</v>
      </c>
      <c r="CV192" s="352" t="e">
        <f>CL192*Refining!$F$9</f>
        <v>#VALUE!</v>
      </c>
      <c r="CW192" s="352" t="e">
        <f>CM192*Refining!$F$10</f>
        <v>#VALUE!</v>
      </c>
      <c r="CX192" s="352" t="e">
        <f>CN192*Refining!$F$11</f>
        <v>#VALUE!</v>
      </c>
      <c r="CY192" s="352" t="e">
        <f>CO192*Refining!$F$12</f>
        <v>#VALUE!</v>
      </c>
      <c r="CZ192" s="121" t="e">
        <f t="shared" ref="CZ192:DS192" si="776">IF(CF192 = 0, "", CF192)</f>
        <v>#VALUE!</v>
      </c>
      <c r="DA192" s="122" t="e">
        <f t="shared" si="776"/>
        <v>#VALUE!</v>
      </c>
      <c r="DB192" s="122" t="e">
        <f t="shared" si="776"/>
        <v>#VALUE!</v>
      </c>
      <c r="DC192" s="122" t="e">
        <f t="shared" si="776"/>
        <v>#VALUE!</v>
      </c>
      <c r="DD192" s="123" t="e">
        <f t="shared" si="776"/>
        <v>#VALUE!</v>
      </c>
      <c r="DE192" s="122" t="e">
        <f t="shared" si="776"/>
        <v>#VALUE!</v>
      </c>
      <c r="DF192" s="123" t="e">
        <f t="shared" si="776"/>
        <v>#VALUE!</v>
      </c>
      <c r="DG192" s="123" t="e">
        <f t="shared" si="776"/>
        <v>#VALUE!</v>
      </c>
      <c r="DH192" s="122" t="e">
        <f t="shared" si="776"/>
        <v>#VALUE!</v>
      </c>
      <c r="DI192" s="124" t="e">
        <f t="shared" si="776"/>
        <v>#VALUE!</v>
      </c>
      <c r="DJ192" s="121" t="e">
        <f t="shared" si="776"/>
        <v>#VALUE!</v>
      </c>
      <c r="DK192" s="122" t="e">
        <f t="shared" si="776"/>
        <v>#VALUE!</v>
      </c>
      <c r="DL192" s="122" t="e">
        <f t="shared" si="776"/>
        <v>#VALUE!</v>
      </c>
      <c r="DM192" s="122" t="e">
        <f t="shared" si="776"/>
        <v>#VALUE!</v>
      </c>
      <c r="DN192" s="123" t="e">
        <f t="shared" si="776"/>
        <v>#VALUE!</v>
      </c>
      <c r="DO192" s="122" t="e">
        <f t="shared" si="776"/>
        <v>#VALUE!</v>
      </c>
      <c r="DP192" s="122" t="e">
        <f t="shared" si="776"/>
        <v>#VALUE!</v>
      </c>
      <c r="DQ192" s="122" t="e">
        <f t="shared" si="776"/>
        <v>#VALUE!</v>
      </c>
      <c r="DR192" s="122" t="e">
        <f t="shared" si="776"/>
        <v>#VALUE!</v>
      </c>
      <c r="DS192" s="124" t="e">
        <f t="shared" si="776"/>
        <v>#VALUE!</v>
      </c>
      <c r="DT192" s="121" t="e">
        <f t="shared" si="11"/>
        <v>#VALUE!</v>
      </c>
      <c r="DU192" s="125" t="e">
        <f t="shared" si="12"/>
        <v>#VALUE!</v>
      </c>
      <c r="DV192" s="103" t="e">
        <f>CZ192*'Ores &amp; Ingots'!$C$3+DA192*'Ores &amp; Ingots'!$C$4+DB192*'Ores &amp; Ingots'!$C$5+DC192*'Ores &amp; Ingots'!$C$6+DD192*'Ores &amp; Ingots'!$C$7+DE192*'Ores &amp; Ingots'!$C$8+DF192*'Ores &amp; Ingots'!$C$9+DG192*'Ores &amp; Ingots'!$C$10+DH192*'Ores &amp; Ingots'!$C$11+DI192*'Ores &amp; Ingots'!$C$12</f>
        <v>#VALUE!</v>
      </c>
      <c r="DW192" s="103" t="e">
        <f>DJ192*'Ores &amp; Ingots'!$B$3+DK192*'Ores &amp; Ingots'!$B$4+DL192*'Ores &amp; Ingots'!$B$5+DM192*'Ores &amp; Ingots'!$B$6+DN192*'Ores &amp; Ingots'!$B$7+DO192*'Ores &amp; Ingots'!$B$8+DP192*'Ores &amp; Ingots'!$B$9+DQ192*'Ores &amp; Ingots'!$B$10+DR192*'Ores &amp; Ingots'!$B$11+DS192*'Ores &amp; Ingots'!$B$12</f>
        <v>#VALUE!</v>
      </c>
      <c r="DX192" s="125" t="e">
        <f>CZ192*Refining!$G$3+DA192*Refining!$G$4+DB192*Refining!$G$5+DC192*Refining!$G$6+DD192*Refining!$G$7+DE192*Refining!$G$8+DF192*Refining!$G$9+DG192*Refining!$G$10+DH192*Refining!$G$11+DI192*Refining!$G$12</f>
        <v>#VALUE!</v>
      </c>
      <c r="DY192" s="125" t="e">
        <f t="shared" si="13"/>
        <v>#VALUE!</v>
      </c>
      <c r="DZ192" s="129" t="e">
        <f t="shared" si="14"/>
        <v>#VALUE!</v>
      </c>
      <c r="EA192" s="121" t="e">
        <f t="shared" si="15"/>
        <v>#VALUE!</v>
      </c>
      <c r="EB192" s="131" t="e">
        <f t="shared" ref="EB192:EC192" si="777">EA192/60</f>
        <v>#VALUE!</v>
      </c>
      <c r="EC192" s="131" t="e">
        <f t="shared" si="777"/>
        <v>#VALUE!</v>
      </c>
      <c r="ED192" s="121" t="e">
        <f t="shared" si="17"/>
        <v>#VALUE!</v>
      </c>
      <c r="EE192" s="131" t="e">
        <f t="shared" ref="EE192:EF192" si="778">ED192/1000</f>
        <v>#VALUE!</v>
      </c>
      <c r="EF192" s="134" t="e">
        <f t="shared" si="778"/>
        <v>#VALUE!</v>
      </c>
      <c r="EG192" s="113" t="e">
        <f t="shared" si="19"/>
        <v>#VALUE!</v>
      </c>
      <c r="EH192" s="293" t="e">
        <f t="shared" si="20"/>
        <v>#VALUE!</v>
      </c>
      <c r="EI192" s="133">
        <v>48</v>
      </c>
    </row>
    <row r="193" spans="1:139" ht="12.75" x14ac:dyDescent="0.2">
      <c r="A193" s="864"/>
      <c r="B193" s="135" t="s">
        <v>391</v>
      </c>
      <c r="C193" s="137" t="s">
        <v>156</v>
      </c>
      <c r="D193" s="137">
        <v>1</v>
      </c>
      <c r="E193" s="137">
        <v>1</v>
      </c>
      <c r="F193" s="137">
        <v>1</v>
      </c>
      <c r="G193" s="202">
        <f t="shared" si="0"/>
        <v>15.625</v>
      </c>
      <c r="H193" s="203">
        <v>5</v>
      </c>
      <c r="I193" s="203">
        <v>12.5</v>
      </c>
      <c r="J193" s="204">
        <f>H193/Main!$D$9</f>
        <v>1</v>
      </c>
      <c r="K193" s="204">
        <f>I193/Main!$D$10</f>
        <v>6.25</v>
      </c>
      <c r="L193" s="204">
        <f t="shared" si="1"/>
        <v>6.25</v>
      </c>
      <c r="M193" s="204">
        <v>1</v>
      </c>
      <c r="N193" s="205"/>
      <c r="O193" s="296"/>
      <c r="P193" s="207"/>
      <c r="Q193" s="208"/>
      <c r="R193" s="207"/>
      <c r="S193" s="209"/>
      <c r="T193" s="209"/>
      <c r="U193" s="207"/>
      <c r="V193" s="207"/>
      <c r="W193" s="401"/>
      <c r="X193" s="209"/>
      <c r="Y193" s="207"/>
      <c r="Z193" s="207"/>
      <c r="AA193" s="207"/>
      <c r="AB193" s="207"/>
      <c r="AC193" s="402" t="s">
        <v>34</v>
      </c>
      <c r="AD193" s="171">
        <v>13</v>
      </c>
      <c r="AE193" s="165">
        <v>0</v>
      </c>
      <c r="AF193" s="165">
        <v>0</v>
      </c>
      <c r="AG193" s="165">
        <v>0</v>
      </c>
      <c r="AH193" s="165">
        <v>0</v>
      </c>
      <c r="AI193" s="165">
        <v>0</v>
      </c>
      <c r="AJ193" s="165">
        <v>0</v>
      </c>
      <c r="AK193" s="165">
        <v>0</v>
      </c>
      <c r="AL193" s="165">
        <v>0</v>
      </c>
      <c r="AM193" s="165">
        <v>0</v>
      </c>
      <c r="AN193" s="165">
        <v>0</v>
      </c>
      <c r="AO193" s="165">
        <v>0</v>
      </c>
      <c r="AP193" s="165">
        <v>0</v>
      </c>
      <c r="AQ193" s="165">
        <v>0</v>
      </c>
      <c r="AR193" s="165">
        <v>0</v>
      </c>
      <c r="AS193" s="165">
        <v>0</v>
      </c>
      <c r="AT193" s="165">
        <v>0</v>
      </c>
      <c r="AU193" s="165">
        <v>0</v>
      </c>
      <c r="AV193" s="165">
        <v>0</v>
      </c>
      <c r="AW193" s="165">
        <v>0</v>
      </c>
      <c r="AX193" s="165">
        <v>0</v>
      </c>
      <c r="AY193" s="413">
        <f t="shared" ref="AY193:BS193" si="779">IF(AD193 = 0, "", AD193)</f>
        <v>13</v>
      </c>
      <c r="AZ193" s="163" t="str">
        <f t="shared" si="779"/>
        <v/>
      </c>
      <c r="BA193" s="163" t="str">
        <f t="shared" si="779"/>
        <v/>
      </c>
      <c r="BB193" s="163" t="str">
        <f t="shared" si="779"/>
        <v/>
      </c>
      <c r="BC193" s="163" t="str">
        <f t="shared" si="779"/>
        <v/>
      </c>
      <c r="BD193" s="163" t="str">
        <f t="shared" si="779"/>
        <v/>
      </c>
      <c r="BE193" s="163" t="str">
        <f t="shared" si="779"/>
        <v/>
      </c>
      <c r="BF193" s="163" t="str">
        <f t="shared" si="779"/>
        <v/>
      </c>
      <c r="BG193" s="163" t="str">
        <f t="shared" si="779"/>
        <v/>
      </c>
      <c r="BH193" s="163" t="str">
        <f t="shared" si="779"/>
        <v/>
      </c>
      <c r="BI193" s="163" t="str">
        <f t="shared" si="779"/>
        <v/>
      </c>
      <c r="BJ193" s="163" t="str">
        <f t="shared" si="779"/>
        <v/>
      </c>
      <c r="BK193" s="163" t="str">
        <f t="shared" si="779"/>
        <v/>
      </c>
      <c r="BL193" s="163" t="str">
        <f t="shared" si="779"/>
        <v/>
      </c>
      <c r="BM193" s="163" t="str">
        <f t="shared" si="779"/>
        <v/>
      </c>
      <c r="BN193" s="163" t="str">
        <f t="shared" si="779"/>
        <v/>
      </c>
      <c r="BO193" s="163" t="str">
        <f t="shared" si="779"/>
        <v/>
      </c>
      <c r="BP193" s="163" t="str">
        <f t="shared" si="779"/>
        <v/>
      </c>
      <c r="BQ193" s="163" t="str">
        <f t="shared" si="779"/>
        <v/>
      </c>
      <c r="BR193" s="163" t="str">
        <f t="shared" si="779"/>
        <v/>
      </c>
      <c r="BS193" s="173" t="str">
        <f t="shared" si="779"/>
        <v/>
      </c>
      <c r="BT193" s="175" t="e">
        <f>$AY193*Assembly!Z$4+$AZ193*Assembly!Z$5+$BA193*Assembly!Z$6+$BB193*Assembly!Z$7+$BC193*Assembly!Z$8+$BD193*Assembly!Z$9+$BE193*Assembly!Z$10+$BF193*Assembly!Z$11+$BG193*Assembly!Z$12+$BH193*Assembly!Z$13+$BI193*Assembly!Z$14+$BJ193*Assembly!Z$15+$BK193*Assembly!Z$16+$BL193*Assembly!Z$17+$BM193*Assembly!Z$18+$BN193*Assembly!Z$19+$BO193*Assembly!Z$20+$BP193*Assembly!Z$21+$BQ193*Assembly!Z$22+$BR193*Assembly!Z$23+$BS193*Assembly!Z$24</f>
        <v>#VALUE!</v>
      </c>
      <c r="BU193" s="165" t="e">
        <f t="shared" si="3"/>
        <v>#VALUE!</v>
      </c>
      <c r="BV193" s="176"/>
      <c r="BW193" s="165" t="e">
        <f>$AY193*Assembly!AD$4+$AZ193*Assembly!AD$5+$BA193*Assembly!AD$6+$BB193*Assembly!AD$7+$BC193*Assembly!AD$8+$BD193*Assembly!AD$9+$BE193*Assembly!AD$10+$BF193*Assembly!AD$11+$BG193*Assembly!AD$12+$BH193*Assembly!AD$13+$BI193*Assembly!AD$14+$BJ193*Assembly!AD$15+$BK193*Assembly!AD$16+$BL193*Assembly!AD$17+$BM193*Assembly!AD$18+$BN193*Assembly!AD$19+$BO193*Assembly!AD$20+$BP193*Assembly!AD$21+$BQ193*Assembly!AD$22+$BR193*Assembly!AD$23+$BS193*Assembly!AD$24</f>
        <v>#VALUE!</v>
      </c>
      <c r="BX193" s="180" t="e">
        <f t="shared" si="4"/>
        <v>#VALUE!</v>
      </c>
      <c r="BY193" s="181" t="e">
        <f t="shared" si="5"/>
        <v>#VALUE!</v>
      </c>
      <c r="BZ193" s="182" t="e">
        <f t="shared" si="6"/>
        <v>#VALUE!</v>
      </c>
      <c r="CA193" s="181" t="e">
        <f t="shared" si="7"/>
        <v>#VALUE!</v>
      </c>
      <c r="CB193" s="165" t="e">
        <f>$AY193*Assembly!Y$4+$AZ193*Assembly!Y$5+$BA193*Assembly!Y$6+$BB193*Assembly!Y$7+$BC193*Assembly!Y$8+$BD193*Assembly!Y$9+$BE193*Assembly!Y$10+$BF193*Assembly!Y$11+$BG193*Assembly!Y$12+$BH193*Assembly!Y$13+$BI193*Assembly!Y$14+$BJ193*Assembly!Y$15+$BK193*Assembly!Y$16+$BL193*Assembly!Y$17+$BM193*Assembly!Y$18+$BN193*Assembly!Y$19+$BO193*Assembly!Y$20+$BP193*Assembly!Y$21+$BQ193*Assembly!Y$22+$BR193*Assembly!Y$23+$BS193*Assembly!Y$24</f>
        <v>#VALUE!</v>
      </c>
      <c r="CC193" s="165" t="e">
        <f t="shared" si="8"/>
        <v>#VALUE!</v>
      </c>
      <c r="CD193" s="136" t="e">
        <f t="shared" si="9"/>
        <v>#VALUE!</v>
      </c>
      <c r="CE193" s="184" t="e">
        <f>$AY193*Assembly!AC$4+$AZ193*Assembly!AC$5+$BA193*Assembly!AC$6+$BB193*Assembly!AC$7+$BC193*Assembly!AC$8+$BD193*Assembly!AC$9+$BE193*Assembly!AC$10+$BF193*Assembly!AC$11+$BG193*Assembly!AC$12+$BH193*Assembly!AC$13+$BI193*Assembly!AC$14+$BJ193*Assembly!AC$15+$BK193*Assembly!AC$16+$BL193*Assembly!AC$17+$BM193*Assembly!AC$18+$BN193*Assembly!AC$19+$BO193*Assembly!AC$20+$BP193*Assembly!AC$21+$BQ193*Assembly!AC$22+$BR193*Assembly!AC$23+$BS193*Assembly!AC$24</f>
        <v>#VALUE!</v>
      </c>
      <c r="CF193" s="208" t="e">
        <f>$AY193*Assembly!M$4+$AZ193*Assembly!M$5+$BA193*Assembly!M$6+$BB193*Assembly!M$7+$BC193*Assembly!M$8+$BD193*Assembly!M$9+$BE193*Assembly!M$10+$BF193*Assembly!M$11+$BG193*Assembly!M$12+$BH193*Assembly!M$13+$BI193*Assembly!M$14+$BJ193*Assembly!M$15+$BK193*Assembly!M$16+$BL193*Assembly!M$17+$BM193*Assembly!M$18+$BN193*Assembly!M$19+$BO193*Assembly!M$20+$BP193*Assembly!M$21+$BQ193*Assembly!M$22+$BR193*Assembly!M$23+$BS193*Assembly!M$24</f>
        <v>#VALUE!</v>
      </c>
      <c r="CG193" s="208" t="e">
        <f>$AY193*Assembly!N$4+$AZ193*Assembly!N$5+$BA193*Assembly!N$6+$BB193*Assembly!N$7+$BC193*Assembly!N$8+$BD193*Assembly!N$9+$BE193*Assembly!N$10+$BF193*Assembly!N$11+$BG193*Assembly!N$12+$BH193*Assembly!N$13+$BI193*Assembly!N$14+$BJ193*Assembly!N$15+$BK193*Assembly!N$16+$BL193*Assembly!N$17+$BM193*Assembly!N$18+$BN193*Assembly!N$19+$BO193*Assembly!N$20+$BP193*Assembly!N$21+$BQ193*Assembly!N$22+$BR193*Assembly!N$23+$BS193*Assembly!N$24</f>
        <v>#VALUE!</v>
      </c>
      <c r="CH193" s="208" t="e">
        <f>$AY193*Assembly!O$4+$AZ193*Assembly!O$5+$BA193*Assembly!O$6+$BB193*Assembly!O$7+$BC193*Assembly!O$8+$BD193*Assembly!O$9+$BE193*Assembly!O$10+$BF193*Assembly!O$11+$BG193*Assembly!O$12+$BH193*Assembly!O$13+$BI193*Assembly!O$14+$BJ193*Assembly!O$15+$BK193*Assembly!O$16+$BL193*Assembly!O$17+$BM193*Assembly!O$18+$BN193*Assembly!O$19+$BO193*Assembly!O$20+$BP193*Assembly!O$21+$BQ193*Assembly!O$22+$BR193*Assembly!O$23+$BS193*Assembly!O$24</f>
        <v>#VALUE!</v>
      </c>
      <c r="CI193" s="203" t="e">
        <f>$AY193*Assembly!P$4+$AZ193*Assembly!P$5+$BA193*Assembly!P$6+$BB193*Assembly!P$7+$BC193*Assembly!P$8+$BD193*Assembly!P$9+$BE193*Assembly!P$10+$BF193*Assembly!P$11+$BG193*Assembly!P$12+$BH193*Assembly!P$13+$BI193*Assembly!P$14+$BJ193*Assembly!P$15+$BK193*Assembly!P$16+$BL193*Assembly!P$17+$BM193*Assembly!P$18+$BN193*Assembly!P$19+$BO193*Assembly!P$20+$BP193*Assembly!P$21+$BQ193*Assembly!P$22+$BR193*Assembly!P$23+$BS193*Assembly!P$24</f>
        <v>#VALUE!</v>
      </c>
      <c r="CJ193" s="203" t="e">
        <f>$AY193*Assembly!Q$4+$AZ193*Assembly!Q$5+$BA193*Assembly!Q$6+$BB193*Assembly!Q$7+$BC193*Assembly!Q$8+$BD193*Assembly!Q$9+$BE193*Assembly!Q$10+$BF193*Assembly!Q$11+$BG193*Assembly!Q$12+$BH193*Assembly!Q$13+$BI193*Assembly!Q$14+$BJ193*Assembly!Q$15+$BK193*Assembly!Q$16+$BL193*Assembly!Q$17+$BM193*Assembly!Q$18+$BN193*Assembly!Q$19+$BO193*Assembly!Q$20+$BP193*Assembly!Q$21+$BQ193*Assembly!Q$22+$BR193*Assembly!Q$23+$BS193*Assembly!Q$24</f>
        <v>#VALUE!</v>
      </c>
      <c r="CK193" s="208" t="e">
        <f>$AY193*Assembly!R$4+$AZ193*Assembly!R$5+$BA193*Assembly!R$6+$BB193*Assembly!R$7+$BC193*Assembly!R$8+$BD193*Assembly!R$9+$BE193*Assembly!R$10+$BF193*Assembly!R$11+$BG193*Assembly!R$12+$BH193*Assembly!R$13+$BI193*Assembly!R$14+$BJ193*Assembly!R$15+$BK193*Assembly!R$16+$BL193*Assembly!R$17+$BM193*Assembly!R$18+$BN193*Assembly!R$19+$BO193*Assembly!R$20+$BP193*Assembly!R$21+$BQ193*Assembly!R$22+$BR193*Assembly!R$23+$BS193*Assembly!R$24</f>
        <v>#VALUE!</v>
      </c>
      <c r="CL193" s="203" t="e">
        <f>$AY193*Assembly!S$4+$AZ193*Assembly!S$5+$BA193*Assembly!S$6+$BB193*Assembly!S$7+$BC193*Assembly!S$8+$BD193*Assembly!S$9+$BE193*Assembly!S$10+$BF193*Assembly!S$11+$BG193*Assembly!S$12+$BH193*Assembly!S$13+$BI193*Assembly!S$14+$BJ193*Assembly!S$15+$BK193*Assembly!S$16+$BL193*Assembly!S$17+$BM193*Assembly!S$18+$BN193*Assembly!S$19+$BO193*Assembly!S$20+$BP193*Assembly!S$21+$BQ193*Assembly!S$22+$BR193*Assembly!S$23+$BS193*Assembly!S$24</f>
        <v>#VALUE!</v>
      </c>
      <c r="CM193" s="203" t="e">
        <f>$AY193*Assembly!T$4+$AZ193*Assembly!T$5+$BA193*Assembly!T$6+$BB193*Assembly!T$7+$BC193*Assembly!T$8+$BD193*Assembly!T$9+$BE193*Assembly!T$10+$BF193*Assembly!T$11+$BG193*Assembly!T$12+$BH193*Assembly!T$13+$BI193*Assembly!T$14+$BJ193*Assembly!T$15+$BK193*Assembly!T$16+$BL193*Assembly!T$17+$BM193*Assembly!T$18+$BN193*Assembly!T$19+$BO193*Assembly!T$20+$BP193*Assembly!T$21+$BQ193*Assembly!T$22+$BR193*Assembly!T$23+$BS193*Assembly!T$24</f>
        <v>#VALUE!</v>
      </c>
      <c r="CN193" s="203" t="e">
        <f>$AY193*Assembly!U$4+$AZ193*Assembly!U$5+$BA193*Assembly!U$6+$BB193*Assembly!U$7+$BC193*Assembly!U$8+$BD193*Assembly!U$9+$BE193*Assembly!U$10+$BF193*Assembly!U$11+$BG193*Assembly!U$12+$BH193*Assembly!U$13+$BI193*Assembly!U$14+$BJ193*Assembly!U$15+$BK193*Assembly!U$16+$BL193*Assembly!U$17+$BM193*Assembly!U$18+$BN193*Assembly!U$19+$BO193*Assembly!U$20+$BP193*Assembly!U$21+$BQ193*Assembly!U$22+$BR193*Assembly!U$23+$BS193*Assembly!U$24</f>
        <v>#VALUE!</v>
      </c>
      <c r="CO193" s="208" t="e">
        <f>$AY193*Assembly!V$4+$AZ193*Assembly!V$5+$BA193*Assembly!V$6+$BB193*Assembly!V$7+$BC193*Assembly!V$8+$BD193*Assembly!V$9+$BE193*Assembly!V$10+$BF193*Assembly!V$11+$BG193*Assembly!V$12+$BH193*Assembly!V$13+$BI193*Assembly!V$14+$BJ193*Assembly!V$15+$BK193*Assembly!V$16+$BL193*Assembly!V$17+$BM193*Assembly!V$18+$BN193*Assembly!V$19+$BO193*Assembly!V$20+$BP193*Assembly!V$21+$BQ193*Assembly!V$22+$BR193*Assembly!V$23+$BS193*Assembly!V$24</f>
        <v>#VALUE!</v>
      </c>
      <c r="CP193" s="208" t="e">
        <f>CF193*Refining!$F$3</f>
        <v>#VALUE!</v>
      </c>
      <c r="CQ193" s="208" t="e">
        <f>CG193*Refining!$F$4</f>
        <v>#VALUE!</v>
      </c>
      <c r="CR193" s="208" t="e">
        <f>CH193*Refining!$F$5</f>
        <v>#VALUE!</v>
      </c>
      <c r="CS193" s="208" t="e">
        <f>CI193*Refining!$F$6</f>
        <v>#VALUE!</v>
      </c>
      <c r="CT193" s="208" t="e">
        <f>CJ193*Refining!$F$7</f>
        <v>#VALUE!</v>
      </c>
      <c r="CU193" s="208" t="e">
        <f>CK193*Refining!$F$8</f>
        <v>#VALUE!</v>
      </c>
      <c r="CV193" s="208" t="e">
        <f>CL193*Refining!$F$9</f>
        <v>#VALUE!</v>
      </c>
      <c r="CW193" s="208" t="e">
        <f>CM193*Refining!$F$10</f>
        <v>#VALUE!</v>
      </c>
      <c r="CX193" s="208" t="e">
        <f>CN193*Refining!$F$11</f>
        <v>#VALUE!</v>
      </c>
      <c r="CY193" s="208" t="e">
        <f>CO193*Refining!$F$12</f>
        <v>#VALUE!</v>
      </c>
      <c r="CZ193" s="190" t="e">
        <f t="shared" ref="CZ193:DS193" si="780">IF(CF193 = 0, "", CF193)</f>
        <v>#VALUE!</v>
      </c>
      <c r="DA193" s="191" t="e">
        <f t="shared" si="780"/>
        <v>#VALUE!</v>
      </c>
      <c r="DB193" s="191" t="e">
        <f t="shared" si="780"/>
        <v>#VALUE!</v>
      </c>
      <c r="DC193" s="191" t="e">
        <f t="shared" si="780"/>
        <v>#VALUE!</v>
      </c>
      <c r="DD193" s="193" t="e">
        <f t="shared" si="780"/>
        <v>#VALUE!</v>
      </c>
      <c r="DE193" s="191" t="e">
        <f t="shared" si="780"/>
        <v>#VALUE!</v>
      </c>
      <c r="DF193" s="193" t="e">
        <f t="shared" si="780"/>
        <v>#VALUE!</v>
      </c>
      <c r="DG193" s="193" t="e">
        <f t="shared" si="780"/>
        <v>#VALUE!</v>
      </c>
      <c r="DH193" s="191" t="e">
        <f t="shared" si="780"/>
        <v>#VALUE!</v>
      </c>
      <c r="DI193" s="195" t="e">
        <f t="shared" si="780"/>
        <v>#VALUE!</v>
      </c>
      <c r="DJ193" s="190" t="e">
        <f t="shared" si="780"/>
        <v>#VALUE!</v>
      </c>
      <c r="DK193" s="191" t="e">
        <f t="shared" si="780"/>
        <v>#VALUE!</v>
      </c>
      <c r="DL193" s="191" t="e">
        <f t="shared" si="780"/>
        <v>#VALUE!</v>
      </c>
      <c r="DM193" s="191" t="e">
        <f t="shared" si="780"/>
        <v>#VALUE!</v>
      </c>
      <c r="DN193" s="193" t="e">
        <f t="shared" si="780"/>
        <v>#VALUE!</v>
      </c>
      <c r="DO193" s="191" t="e">
        <f t="shared" si="780"/>
        <v>#VALUE!</v>
      </c>
      <c r="DP193" s="191" t="e">
        <f t="shared" si="780"/>
        <v>#VALUE!</v>
      </c>
      <c r="DQ193" s="191" t="e">
        <f t="shared" si="780"/>
        <v>#VALUE!</v>
      </c>
      <c r="DR193" s="191" t="e">
        <f t="shared" si="780"/>
        <v>#VALUE!</v>
      </c>
      <c r="DS193" s="195" t="e">
        <f t="shared" si="780"/>
        <v>#VALUE!</v>
      </c>
      <c r="DT193" s="190" t="e">
        <f t="shared" si="11"/>
        <v>#VALUE!</v>
      </c>
      <c r="DU193" s="197" t="e">
        <f t="shared" si="12"/>
        <v>#VALUE!</v>
      </c>
      <c r="DV193" s="165" t="e">
        <f>CZ193*'Ores &amp; Ingots'!$C$3+DA193*'Ores &amp; Ingots'!$C$4+DB193*'Ores &amp; Ingots'!$C$5+DC193*'Ores &amp; Ingots'!$C$6+DD193*'Ores &amp; Ingots'!$C$7+DE193*'Ores &amp; Ingots'!$C$8+DF193*'Ores &amp; Ingots'!$C$9+DG193*'Ores &amp; Ingots'!$C$10+DH193*'Ores &amp; Ingots'!$C$11+DI193*'Ores &amp; Ingots'!$C$12</f>
        <v>#VALUE!</v>
      </c>
      <c r="DW193" s="165" t="e">
        <f>DJ193*'Ores &amp; Ingots'!$B$3+DK193*'Ores &amp; Ingots'!$B$4+DL193*'Ores &amp; Ingots'!$B$5+DM193*'Ores &amp; Ingots'!$B$6+DN193*'Ores &amp; Ingots'!$B$7+DO193*'Ores &amp; Ingots'!$B$8+DP193*'Ores &amp; Ingots'!$B$9+DQ193*'Ores &amp; Ingots'!$B$10+DR193*'Ores &amp; Ingots'!$B$11+DS193*'Ores &amp; Ingots'!$B$12</f>
        <v>#VALUE!</v>
      </c>
      <c r="DX193" s="197" t="e">
        <f>CZ193*Refining!$G$3+DA193*Refining!$G$4+DB193*Refining!$G$5+DC193*Refining!$G$6+DD193*Refining!$G$7+DE193*Refining!$G$8+DF193*Refining!$G$9+DG193*Refining!$G$10+DH193*Refining!$G$11+DI193*Refining!$G$12</f>
        <v>#VALUE!</v>
      </c>
      <c r="DY193" s="197" t="e">
        <f t="shared" si="13"/>
        <v>#VALUE!</v>
      </c>
      <c r="DZ193" s="199" t="e">
        <f t="shared" si="14"/>
        <v>#VALUE!</v>
      </c>
      <c r="EA193" s="190" t="e">
        <f t="shared" si="15"/>
        <v>#VALUE!</v>
      </c>
      <c r="EB193" s="200" t="e">
        <f t="shared" ref="EB193:EC193" si="781">EA193/60</f>
        <v>#VALUE!</v>
      </c>
      <c r="EC193" s="200" t="e">
        <f t="shared" si="781"/>
        <v>#VALUE!</v>
      </c>
      <c r="ED193" s="190" t="e">
        <f t="shared" si="17"/>
        <v>#VALUE!</v>
      </c>
      <c r="EE193" s="200" t="e">
        <f t="shared" ref="EE193:EF193" si="782">ED193/1000</f>
        <v>#VALUE!</v>
      </c>
      <c r="EF193" s="201" t="e">
        <f t="shared" si="782"/>
        <v>#VALUE!</v>
      </c>
      <c r="EG193" s="136" t="e">
        <f t="shared" si="19"/>
        <v>#VALUE!</v>
      </c>
      <c r="EH193" s="138" t="e">
        <f t="shared" si="20"/>
        <v>#VALUE!</v>
      </c>
      <c r="EI193" s="133">
        <v>32</v>
      </c>
    </row>
    <row r="194" spans="1:139" ht="12.75" x14ac:dyDescent="0.2">
      <c r="A194" s="864"/>
      <c r="B194" s="135" t="s">
        <v>392</v>
      </c>
      <c r="C194" s="137" t="s">
        <v>156</v>
      </c>
      <c r="D194" s="137">
        <v>1</v>
      </c>
      <c r="E194" s="137">
        <v>1</v>
      </c>
      <c r="F194" s="137">
        <v>1</v>
      </c>
      <c r="G194" s="141">
        <f t="shared" si="0"/>
        <v>15.625</v>
      </c>
      <c r="H194" s="142">
        <v>8</v>
      </c>
      <c r="I194" s="142">
        <v>20</v>
      </c>
      <c r="J194" s="144">
        <f>H194/Main!$D$9</f>
        <v>1.6</v>
      </c>
      <c r="K194" s="144">
        <f>I194/Main!$D$10</f>
        <v>10</v>
      </c>
      <c r="L194" s="144">
        <f t="shared" si="1"/>
        <v>6.25</v>
      </c>
      <c r="M194" s="144">
        <v>1</v>
      </c>
      <c r="N194" s="147"/>
      <c r="O194" s="294"/>
      <c r="P194" s="150"/>
      <c r="Q194" s="153"/>
      <c r="R194" s="150"/>
      <c r="S194" s="155"/>
      <c r="T194" s="155"/>
      <c r="U194" s="150"/>
      <c r="V194" s="150"/>
      <c r="W194" s="155"/>
      <c r="X194" s="155"/>
      <c r="Y194" s="150"/>
      <c r="Z194" s="150"/>
      <c r="AA194" s="150"/>
      <c r="AB194" s="150"/>
      <c r="AC194" s="370" t="s">
        <v>34</v>
      </c>
      <c r="AD194" s="171">
        <v>25</v>
      </c>
      <c r="AE194" s="165">
        <v>0</v>
      </c>
      <c r="AF194" s="165">
        <v>0</v>
      </c>
      <c r="AG194" s="165">
        <v>0</v>
      </c>
      <c r="AH194" s="165">
        <v>0</v>
      </c>
      <c r="AI194" s="165">
        <v>0</v>
      </c>
      <c r="AJ194" s="165">
        <v>0</v>
      </c>
      <c r="AK194" s="165">
        <v>0</v>
      </c>
      <c r="AL194" s="165">
        <v>0</v>
      </c>
      <c r="AM194" s="165">
        <v>0</v>
      </c>
      <c r="AN194" s="165">
        <v>0</v>
      </c>
      <c r="AO194" s="165">
        <v>0</v>
      </c>
      <c r="AP194" s="165">
        <v>0</v>
      </c>
      <c r="AQ194" s="165">
        <v>0</v>
      </c>
      <c r="AR194" s="165">
        <v>0</v>
      </c>
      <c r="AS194" s="165">
        <v>0</v>
      </c>
      <c r="AT194" s="165">
        <v>0</v>
      </c>
      <c r="AU194" s="165">
        <v>0</v>
      </c>
      <c r="AV194" s="165">
        <v>0</v>
      </c>
      <c r="AW194" s="165">
        <v>0</v>
      </c>
      <c r="AX194" s="165">
        <v>0</v>
      </c>
      <c r="AY194" s="413">
        <f t="shared" ref="AY194:BS194" si="783">IF(AD194 = 0, "", AD194)</f>
        <v>25</v>
      </c>
      <c r="AZ194" s="163" t="str">
        <f t="shared" si="783"/>
        <v/>
      </c>
      <c r="BA194" s="163" t="str">
        <f t="shared" si="783"/>
        <v/>
      </c>
      <c r="BB194" s="163" t="str">
        <f t="shared" si="783"/>
        <v/>
      </c>
      <c r="BC194" s="163" t="str">
        <f t="shared" si="783"/>
        <v/>
      </c>
      <c r="BD194" s="163" t="str">
        <f t="shared" si="783"/>
        <v/>
      </c>
      <c r="BE194" s="163" t="str">
        <f t="shared" si="783"/>
        <v/>
      </c>
      <c r="BF194" s="163" t="str">
        <f t="shared" si="783"/>
        <v/>
      </c>
      <c r="BG194" s="163" t="str">
        <f t="shared" si="783"/>
        <v/>
      </c>
      <c r="BH194" s="163" t="str">
        <f t="shared" si="783"/>
        <v/>
      </c>
      <c r="BI194" s="163" t="str">
        <f t="shared" si="783"/>
        <v/>
      </c>
      <c r="BJ194" s="163" t="str">
        <f t="shared" si="783"/>
        <v/>
      </c>
      <c r="BK194" s="163" t="str">
        <f t="shared" si="783"/>
        <v/>
      </c>
      <c r="BL194" s="163" t="str">
        <f t="shared" si="783"/>
        <v/>
      </c>
      <c r="BM194" s="163" t="str">
        <f t="shared" si="783"/>
        <v/>
      </c>
      <c r="BN194" s="163" t="str">
        <f t="shared" si="783"/>
        <v/>
      </c>
      <c r="BO194" s="163" t="str">
        <f t="shared" si="783"/>
        <v/>
      </c>
      <c r="BP194" s="163" t="str">
        <f t="shared" si="783"/>
        <v/>
      </c>
      <c r="BQ194" s="163" t="str">
        <f t="shared" si="783"/>
        <v/>
      </c>
      <c r="BR194" s="163" t="str">
        <f t="shared" si="783"/>
        <v/>
      </c>
      <c r="BS194" s="173" t="str">
        <f t="shared" si="783"/>
        <v/>
      </c>
      <c r="BT194" s="175" t="e">
        <f>$AY194*Assembly!Z$4+$AZ194*Assembly!Z$5+$BA194*Assembly!Z$6+$BB194*Assembly!Z$7+$BC194*Assembly!Z$8+$BD194*Assembly!Z$9+$BE194*Assembly!Z$10+$BF194*Assembly!Z$11+$BG194*Assembly!Z$12+$BH194*Assembly!Z$13+$BI194*Assembly!Z$14+$BJ194*Assembly!Z$15+$BK194*Assembly!Z$16+$BL194*Assembly!Z$17+$BM194*Assembly!Z$18+$BN194*Assembly!Z$19+$BO194*Assembly!Z$20+$BP194*Assembly!Z$21+$BQ194*Assembly!Z$22+$BR194*Assembly!Z$23+$BS194*Assembly!Z$24</f>
        <v>#VALUE!</v>
      </c>
      <c r="BU194" s="165" t="e">
        <f t="shared" si="3"/>
        <v>#VALUE!</v>
      </c>
      <c r="BV194" s="176"/>
      <c r="BW194" s="165" t="e">
        <f>$AY194*Assembly!AD$4+$AZ194*Assembly!AD$5+$BA194*Assembly!AD$6+$BB194*Assembly!AD$7+$BC194*Assembly!AD$8+$BD194*Assembly!AD$9+$BE194*Assembly!AD$10+$BF194*Assembly!AD$11+$BG194*Assembly!AD$12+$BH194*Assembly!AD$13+$BI194*Assembly!AD$14+$BJ194*Assembly!AD$15+$BK194*Assembly!AD$16+$BL194*Assembly!AD$17+$BM194*Assembly!AD$18+$BN194*Assembly!AD$19+$BO194*Assembly!AD$20+$BP194*Assembly!AD$21+$BQ194*Assembly!AD$22+$BR194*Assembly!AD$23+$BS194*Assembly!AD$24</f>
        <v>#VALUE!</v>
      </c>
      <c r="BX194" s="180" t="e">
        <f t="shared" si="4"/>
        <v>#VALUE!</v>
      </c>
      <c r="BY194" s="181" t="e">
        <f t="shared" si="5"/>
        <v>#VALUE!</v>
      </c>
      <c r="BZ194" s="182" t="e">
        <f t="shared" si="6"/>
        <v>#VALUE!</v>
      </c>
      <c r="CA194" s="181" t="e">
        <f t="shared" si="7"/>
        <v>#VALUE!</v>
      </c>
      <c r="CB194" s="165" t="e">
        <f>$AY194*Assembly!Y$4+$AZ194*Assembly!Y$5+$BA194*Assembly!Y$6+$BB194*Assembly!Y$7+$BC194*Assembly!Y$8+$BD194*Assembly!Y$9+$BE194*Assembly!Y$10+$BF194*Assembly!Y$11+$BG194*Assembly!Y$12+$BH194*Assembly!Y$13+$BI194*Assembly!Y$14+$BJ194*Assembly!Y$15+$BK194*Assembly!Y$16+$BL194*Assembly!Y$17+$BM194*Assembly!Y$18+$BN194*Assembly!Y$19+$BO194*Assembly!Y$20+$BP194*Assembly!Y$21+$BQ194*Assembly!Y$22+$BR194*Assembly!Y$23+$BS194*Assembly!Y$24</f>
        <v>#VALUE!</v>
      </c>
      <c r="CC194" s="165" t="e">
        <f t="shared" si="8"/>
        <v>#VALUE!</v>
      </c>
      <c r="CD194" s="136" t="e">
        <f t="shared" si="9"/>
        <v>#VALUE!</v>
      </c>
      <c r="CE194" s="184" t="e">
        <f>$AY194*Assembly!AC$4+$AZ194*Assembly!AC$5+$BA194*Assembly!AC$6+$BB194*Assembly!AC$7+$BC194*Assembly!AC$8+$BD194*Assembly!AC$9+$BE194*Assembly!AC$10+$BF194*Assembly!AC$11+$BG194*Assembly!AC$12+$BH194*Assembly!AC$13+$BI194*Assembly!AC$14+$BJ194*Assembly!AC$15+$BK194*Assembly!AC$16+$BL194*Assembly!AC$17+$BM194*Assembly!AC$18+$BN194*Assembly!AC$19+$BO194*Assembly!AC$20+$BP194*Assembly!AC$21+$BQ194*Assembly!AC$22+$BR194*Assembly!AC$23+$BS194*Assembly!AC$24</f>
        <v>#VALUE!</v>
      </c>
      <c r="CF194" s="153" t="e">
        <f>$AY194*Assembly!M$4+$AZ194*Assembly!M$5+$BA194*Assembly!M$6+$BB194*Assembly!M$7+$BC194*Assembly!M$8+$BD194*Assembly!M$9+$BE194*Assembly!M$10+$BF194*Assembly!M$11+$BG194*Assembly!M$12+$BH194*Assembly!M$13+$BI194*Assembly!M$14+$BJ194*Assembly!M$15+$BK194*Assembly!M$16+$BL194*Assembly!M$17+$BM194*Assembly!M$18+$BN194*Assembly!M$19+$BO194*Assembly!M$20+$BP194*Assembly!M$21+$BQ194*Assembly!M$22+$BR194*Assembly!M$23+$BS194*Assembly!M$24</f>
        <v>#VALUE!</v>
      </c>
      <c r="CG194" s="153" t="e">
        <f>$AY194*Assembly!N$4+$AZ194*Assembly!N$5+$BA194*Assembly!N$6+$BB194*Assembly!N$7+$BC194*Assembly!N$8+$BD194*Assembly!N$9+$BE194*Assembly!N$10+$BF194*Assembly!N$11+$BG194*Assembly!N$12+$BH194*Assembly!N$13+$BI194*Assembly!N$14+$BJ194*Assembly!N$15+$BK194*Assembly!N$16+$BL194*Assembly!N$17+$BM194*Assembly!N$18+$BN194*Assembly!N$19+$BO194*Assembly!N$20+$BP194*Assembly!N$21+$BQ194*Assembly!N$22+$BR194*Assembly!N$23+$BS194*Assembly!N$24</f>
        <v>#VALUE!</v>
      </c>
      <c r="CH194" s="153" t="e">
        <f>$AY194*Assembly!O$4+$AZ194*Assembly!O$5+$BA194*Assembly!O$6+$BB194*Assembly!O$7+$BC194*Assembly!O$8+$BD194*Assembly!O$9+$BE194*Assembly!O$10+$BF194*Assembly!O$11+$BG194*Assembly!O$12+$BH194*Assembly!O$13+$BI194*Assembly!O$14+$BJ194*Assembly!O$15+$BK194*Assembly!O$16+$BL194*Assembly!O$17+$BM194*Assembly!O$18+$BN194*Assembly!O$19+$BO194*Assembly!O$20+$BP194*Assembly!O$21+$BQ194*Assembly!O$22+$BR194*Assembly!O$23+$BS194*Assembly!O$24</f>
        <v>#VALUE!</v>
      </c>
      <c r="CI194" s="142" t="e">
        <f>$AY194*Assembly!P$4+$AZ194*Assembly!P$5+$BA194*Assembly!P$6+$BB194*Assembly!P$7+$BC194*Assembly!P$8+$BD194*Assembly!P$9+$BE194*Assembly!P$10+$BF194*Assembly!P$11+$BG194*Assembly!P$12+$BH194*Assembly!P$13+$BI194*Assembly!P$14+$BJ194*Assembly!P$15+$BK194*Assembly!P$16+$BL194*Assembly!P$17+$BM194*Assembly!P$18+$BN194*Assembly!P$19+$BO194*Assembly!P$20+$BP194*Assembly!P$21+$BQ194*Assembly!P$22+$BR194*Assembly!P$23+$BS194*Assembly!P$24</f>
        <v>#VALUE!</v>
      </c>
      <c r="CJ194" s="142" t="e">
        <f>$AY194*Assembly!Q$4+$AZ194*Assembly!Q$5+$BA194*Assembly!Q$6+$BB194*Assembly!Q$7+$BC194*Assembly!Q$8+$BD194*Assembly!Q$9+$BE194*Assembly!Q$10+$BF194*Assembly!Q$11+$BG194*Assembly!Q$12+$BH194*Assembly!Q$13+$BI194*Assembly!Q$14+$BJ194*Assembly!Q$15+$BK194*Assembly!Q$16+$BL194*Assembly!Q$17+$BM194*Assembly!Q$18+$BN194*Assembly!Q$19+$BO194*Assembly!Q$20+$BP194*Assembly!Q$21+$BQ194*Assembly!Q$22+$BR194*Assembly!Q$23+$BS194*Assembly!Q$24</f>
        <v>#VALUE!</v>
      </c>
      <c r="CK194" s="153" t="e">
        <f>$AY194*Assembly!R$4+$AZ194*Assembly!R$5+$BA194*Assembly!R$6+$BB194*Assembly!R$7+$BC194*Assembly!R$8+$BD194*Assembly!R$9+$BE194*Assembly!R$10+$BF194*Assembly!R$11+$BG194*Assembly!R$12+$BH194*Assembly!R$13+$BI194*Assembly!R$14+$BJ194*Assembly!R$15+$BK194*Assembly!R$16+$BL194*Assembly!R$17+$BM194*Assembly!R$18+$BN194*Assembly!R$19+$BO194*Assembly!R$20+$BP194*Assembly!R$21+$BQ194*Assembly!R$22+$BR194*Assembly!R$23+$BS194*Assembly!R$24</f>
        <v>#VALUE!</v>
      </c>
      <c r="CL194" s="142" t="e">
        <f>$AY194*Assembly!S$4+$AZ194*Assembly!S$5+$BA194*Assembly!S$6+$BB194*Assembly!S$7+$BC194*Assembly!S$8+$BD194*Assembly!S$9+$BE194*Assembly!S$10+$BF194*Assembly!S$11+$BG194*Assembly!S$12+$BH194*Assembly!S$13+$BI194*Assembly!S$14+$BJ194*Assembly!S$15+$BK194*Assembly!S$16+$BL194*Assembly!S$17+$BM194*Assembly!S$18+$BN194*Assembly!S$19+$BO194*Assembly!S$20+$BP194*Assembly!S$21+$BQ194*Assembly!S$22+$BR194*Assembly!S$23+$BS194*Assembly!S$24</f>
        <v>#VALUE!</v>
      </c>
      <c r="CM194" s="142" t="e">
        <f>$AY194*Assembly!T$4+$AZ194*Assembly!T$5+$BA194*Assembly!T$6+$BB194*Assembly!T$7+$BC194*Assembly!T$8+$BD194*Assembly!T$9+$BE194*Assembly!T$10+$BF194*Assembly!T$11+$BG194*Assembly!T$12+$BH194*Assembly!T$13+$BI194*Assembly!T$14+$BJ194*Assembly!T$15+$BK194*Assembly!T$16+$BL194*Assembly!T$17+$BM194*Assembly!T$18+$BN194*Assembly!T$19+$BO194*Assembly!T$20+$BP194*Assembly!T$21+$BQ194*Assembly!T$22+$BR194*Assembly!T$23+$BS194*Assembly!T$24</f>
        <v>#VALUE!</v>
      </c>
      <c r="CN194" s="142" t="e">
        <f>$AY194*Assembly!U$4+$AZ194*Assembly!U$5+$BA194*Assembly!U$6+$BB194*Assembly!U$7+$BC194*Assembly!U$8+$BD194*Assembly!U$9+$BE194*Assembly!U$10+$BF194*Assembly!U$11+$BG194*Assembly!U$12+$BH194*Assembly!U$13+$BI194*Assembly!U$14+$BJ194*Assembly!U$15+$BK194*Assembly!U$16+$BL194*Assembly!U$17+$BM194*Assembly!U$18+$BN194*Assembly!U$19+$BO194*Assembly!U$20+$BP194*Assembly!U$21+$BQ194*Assembly!U$22+$BR194*Assembly!U$23+$BS194*Assembly!U$24</f>
        <v>#VALUE!</v>
      </c>
      <c r="CO194" s="153" t="e">
        <f>$AY194*Assembly!V$4+$AZ194*Assembly!V$5+$BA194*Assembly!V$6+$BB194*Assembly!V$7+$BC194*Assembly!V$8+$BD194*Assembly!V$9+$BE194*Assembly!V$10+$BF194*Assembly!V$11+$BG194*Assembly!V$12+$BH194*Assembly!V$13+$BI194*Assembly!V$14+$BJ194*Assembly!V$15+$BK194*Assembly!V$16+$BL194*Assembly!V$17+$BM194*Assembly!V$18+$BN194*Assembly!V$19+$BO194*Assembly!V$20+$BP194*Assembly!V$21+$BQ194*Assembly!V$22+$BR194*Assembly!V$23+$BS194*Assembly!V$24</f>
        <v>#VALUE!</v>
      </c>
      <c r="CP194" s="153" t="e">
        <f>CF194*Refining!$F$3</f>
        <v>#VALUE!</v>
      </c>
      <c r="CQ194" s="153" t="e">
        <f>CG194*Refining!$F$4</f>
        <v>#VALUE!</v>
      </c>
      <c r="CR194" s="153" t="e">
        <f>CH194*Refining!$F$5</f>
        <v>#VALUE!</v>
      </c>
      <c r="CS194" s="153" t="e">
        <f>CI194*Refining!$F$6</f>
        <v>#VALUE!</v>
      </c>
      <c r="CT194" s="153" t="e">
        <f>CJ194*Refining!$F$7</f>
        <v>#VALUE!</v>
      </c>
      <c r="CU194" s="153" t="e">
        <f>CK194*Refining!$F$8</f>
        <v>#VALUE!</v>
      </c>
      <c r="CV194" s="153" t="e">
        <f>CL194*Refining!$F$9</f>
        <v>#VALUE!</v>
      </c>
      <c r="CW194" s="153" t="e">
        <f>CM194*Refining!$F$10</f>
        <v>#VALUE!</v>
      </c>
      <c r="CX194" s="153" t="e">
        <f>CN194*Refining!$F$11</f>
        <v>#VALUE!</v>
      </c>
      <c r="CY194" s="153" t="e">
        <f>CO194*Refining!$F$12</f>
        <v>#VALUE!</v>
      </c>
      <c r="CZ194" s="190" t="e">
        <f t="shared" ref="CZ194:DS194" si="784">IF(CF194 = 0, "", CF194)</f>
        <v>#VALUE!</v>
      </c>
      <c r="DA194" s="191" t="e">
        <f t="shared" si="784"/>
        <v>#VALUE!</v>
      </c>
      <c r="DB194" s="191" t="e">
        <f t="shared" si="784"/>
        <v>#VALUE!</v>
      </c>
      <c r="DC194" s="191" t="e">
        <f t="shared" si="784"/>
        <v>#VALUE!</v>
      </c>
      <c r="DD194" s="193" t="e">
        <f t="shared" si="784"/>
        <v>#VALUE!</v>
      </c>
      <c r="DE194" s="191" t="e">
        <f t="shared" si="784"/>
        <v>#VALUE!</v>
      </c>
      <c r="DF194" s="193" t="e">
        <f t="shared" si="784"/>
        <v>#VALUE!</v>
      </c>
      <c r="DG194" s="193" t="e">
        <f t="shared" si="784"/>
        <v>#VALUE!</v>
      </c>
      <c r="DH194" s="191" t="e">
        <f t="shared" si="784"/>
        <v>#VALUE!</v>
      </c>
      <c r="DI194" s="195" t="e">
        <f t="shared" si="784"/>
        <v>#VALUE!</v>
      </c>
      <c r="DJ194" s="190" t="e">
        <f t="shared" si="784"/>
        <v>#VALUE!</v>
      </c>
      <c r="DK194" s="191" t="e">
        <f t="shared" si="784"/>
        <v>#VALUE!</v>
      </c>
      <c r="DL194" s="191" t="e">
        <f t="shared" si="784"/>
        <v>#VALUE!</v>
      </c>
      <c r="DM194" s="191" t="e">
        <f t="shared" si="784"/>
        <v>#VALUE!</v>
      </c>
      <c r="DN194" s="193" t="e">
        <f t="shared" si="784"/>
        <v>#VALUE!</v>
      </c>
      <c r="DO194" s="191" t="e">
        <f t="shared" si="784"/>
        <v>#VALUE!</v>
      </c>
      <c r="DP194" s="191" t="e">
        <f t="shared" si="784"/>
        <v>#VALUE!</v>
      </c>
      <c r="DQ194" s="191" t="e">
        <f t="shared" si="784"/>
        <v>#VALUE!</v>
      </c>
      <c r="DR194" s="191" t="e">
        <f t="shared" si="784"/>
        <v>#VALUE!</v>
      </c>
      <c r="DS194" s="195" t="e">
        <f t="shared" si="784"/>
        <v>#VALUE!</v>
      </c>
      <c r="DT194" s="190" t="e">
        <f t="shared" si="11"/>
        <v>#VALUE!</v>
      </c>
      <c r="DU194" s="197" t="e">
        <f t="shared" si="12"/>
        <v>#VALUE!</v>
      </c>
      <c r="DV194" s="165" t="e">
        <f>CZ194*'Ores &amp; Ingots'!$C$3+DA194*'Ores &amp; Ingots'!$C$4+DB194*'Ores &amp; Ingots'!$C$5+DC194*'Ores &amp; Ingots'!$C$6+DD194*'Ores &amp; Ingots'!$C$7+DE194*'Ores &amp; Ingots'!$C$8+DF194*'Ores &amp; Ingots'!$C$9+DG194*'Ores &amp; Ingots'!$C$10+DH194*'Ores &amp; Ingots'!$C$11+DI194*'Ores &amp; Ingots'!$C$12</f>
        <v>#VALUE!</v>
      </c>
      <c r="DW194" s="165" t="e">
        <f>DJ194*'Ores &amp; Ingots'!$B$3+DK194*'Ores &amp; Ingots'!$B$4+DL194*'Ores &amp; Ingots'!$B$5+DM194*'Ores &amp; Ingots'!$B$6+DN194*'Ores &amp; Ingots'!$B$7+DO194*'Ores &amp; Ingots'!$B$8+DP194*'Ores &amp; Ingots'!$B$9+DQ194*'Ores &amp; Ingots'!$B$10+DR194*'Ores &amp; Ingots'!$B$11+DS194*'Ores &amp; Ingots'!$B$12</f>
        <v>#VALUE!</v>
      </c>
      <c r="DX194" s="197" t="e">
        <f>CZ194*Refining!$G$3+DA194*Refining!$G$4+DB194*Refining!$G$5+DC194*Refining!$G$6+DD194*Refining!$G$7+DE194*Refining!$G$8+DF194*Refining!$G$9+DG194*Refining!$G$10+DH194*Refining!$G$11+DI194*Refining!$G$12</f>
        <v>#VALUE!</v>
      </c>
      <c r="DY194" s="197" t="e">
        <f t="shared" si="13"/>
        <v>#VALUE!</v>
      </c>
      <c r="DZ194" s="199" t="e">
        <f t="shared" si="14"/>
        <v>#VALUE!</v>
      </c>
      <c r="EA194" s="190" t="e">
        <f t="shared" si="15"/>
        <v>#VALUE!</v>
      </c>
      <c r="EB194" s="200" t="e">
        <f t="shared" ref="EB194:EC194" si="785">EA194/60</f>
        <v>#VALUE!</v>
      </c>
      <c r="EC194" s="200" t="e">
        <f t="shared" si="785"/>
        <v>#VALUE!</v>
      </c>
      <c r="ED194" s="190" t="e">
        <f t="shared" si="17"/>
        <v>#VALUE!</v>
      </c>
      <c r="EE194" s="200" t="e">
        <f t="shared" ref="EE194:EF194" si="786">ED194/1000</f>
        <v>#VALUE!</v>
      </c>
      <c r="EF194" s="201" t="e">
        <f t="shared" si="786"/>
        <v>#VALUE!</v>
      </c>
      <c r="EG194" s="136" t="e">
        <f t="shared" si="19"/>
        <v>#VALUE!</v>
      </c>
      <c r="EH194" s="138" t="e">
        <f t="shared" si="20"/>
        <v>#VALUE!</v>
      </c>
      <c r="EI194" s="133">
        <v>48</v>
      </c>
    </row>
    <row r="195" spans="1:139" ht="12.75" x14ac:dyDescent="0.2">
      <c r="A195" s="864"/>
      <c r="B195" s="135" t="s">
        <v>393</v>
      </c>
      <c r="C195" s="137" t="s">
        <v>156</v>
      </c>
      <c r="D195" s="137">
        <v>1</v>
      </c>
      <c r="E195" s="137">
        <v>1</v>
      </c>
      <c r="F195" s="137">
        <v>1</v>
      </c>
      <c r="G195" s="202">
        <f t="shared" si="0"/>
        <v>15.625</v>
      </c>
      <c r="H195" s="203">
        <v>5</v>
      </c>
      <c r="I195" s="203">
        <v>12.5</v>
      </c>
      <c r="J195" s="204">
        <f>H195/Main!$D$9</f>
        <v>1</v>
      </c>
      <c r="K195" s="204">
        <f>I195/Main!$D$10</f>
        <v>6.25</v>
      </c>
      <c r="L195" s="204">
        <f t="shared" si="1"/>
        <v>6.25</v>
      </c>
      <c r="M195" s="204">
        <v>1</v>
      </c>
      <c r="N195" s="205"/>
      <c r="O195" s="296"/>
      <c r="P195" s="207"/>
      <c r="Q195" s="208"/>
      <c r="R195" s="207"/>
      <c r="S195" s="209"/>
      <c r="T195" s="209"/>
      <c r="U195" s="207"/>
      <c r="V195" s="207"/>
      <c r="W195" s="401"/>
      <c r="X195" s="209"/>
      <c r="Y195" s="207"/>
      <c r="Z195" s="207"/>
      <c r="AA195" s="207"/>
      <c r="AB195" s="207"/>
      <c r="AC195" s="402" t="s">
        <v>34</v>
      </c>
      <c r="AD195" s="171">
        <v>13</v>
      </c>
      <c r="AE195" s="165">
        <v>0</v>
      </c>
      <c r="AF195" s="165">
        <v>0</v>
      </c>
      <c r="AG195" s="165">
        <v>0</v>
      </c>
      <c r="AH195" s="165">
        <v>0</v>
      </c>
      <c r="AI195" s="165">
        <v>0</v>
      </c>
      <c r="AJ195" s="165">
        <v>0</v>
      </c>
      <c r="AK195" s="165">
        <v>0</v>
      </c>
      <c r="AL195" s="165">
        <v>0</v>
      </c>
      <c r="AM195" s="165">
        <v>0</v>
      </c>
      <c r="AN195" s="165">
        <v>0</v>
      </c>
      <c r="AO195" s="165">
        <v>0</v>
      </c>
      <c r="AP195" s="165">
        <v>0</v>
      </c>
      <c r="AQ195" s="165">
        <v>0</v>
      </c>
      <c r="AR195" s="165">
        <v>0</v>
      </c>
      <c r="AS195" s="165">
        <v>0</v>
      </c>
      <c r="AT195" s="165">
        <v>0</v>
      </c>
      <c r="AU195" s="165">
        <v>0</v>
      </c>
      <c r="AV195" s="165">
        <v>0</v>
      </c>
      <c r="AW195" s="165">
        <v>0</v>
      </c>
      <c r="AX195" s="165">
        <v>0</v>
      </c>
      <c r="AY195" s="413">
        <f t="shared" ref="AY195:BS195" si="787">IF(AD195 = 0, "", AD195)</f>
        <v>13</v>
      </c>
      <c r="AZ195" s="163" t="str">
        <f t="shared" si="787"/>
        <v/>
      </c>
      <c r="BA195" s="163" t="str">
        <f t="shared" si="787"/>
        <v/>
      </c>
      <c r="BB195" s="163" t="str">
        <f t="shared" si="787"/>
        <v/>
      </c>
      <c r="BC195" s="163" t="str">
        <f t="shared" si="787"/>
        <v/>
      </c>
      <c r="BD195" s="163" t="str">
        <f t="shared" si="787"/>
        <v/>
      </c>
      <c r="BE195" s="163" t="str">
        <f t="shared" si="787"/>
        <v/>
      </c>
      <c r="BF195" s="163" t="str">
        <f t="shared" si="787"/>
        <v/>
      </c>
      <c r="BG195" s="163" t="str">
        <f t="shared" si="787"/>
        <v/>
      </c>
      <c r="BH195" s="163" t="str">
        <f t="shared" si="787"/>
        <v/>
      </c>
      <c r="BI195" s="163" t="str">
        <f t="shared" si="787"/>
        <v/>
      </c>
      <c r="BJ195" s="163" t="str">
        <f t="shared" si="787"/>
        <v/>
      </c>
      <c r="BK195" s="163" t="str">
        <f t="shared" si="787"/>
        <v/>
      </c>
      <c r="BL195" s="163" t="str">
        <f t="shared" si="787"/>
        <v/>
      </c>
      <c r="BM195" s="163" t="str">
        <f t="shared" si="787"/>
        <v/>
      </c>
      <c r="BN195" s="163" t="str">
        <f t="shared" si="787"/>
        <v/>
      </c>
      <c r="BO195" s="163" t="str">
        <f t="shared" si="787"/>
        <v/>
      </c>
      <c r="BP195" s="163" t="str">
        <f t="shared" si="787"/>
        <v/>
      </c>
      <c r="BQ195" s="163" t="str">
        <f t="shared" si="787"/>
        <v/>
      </c>
      <c r="BR195" s="163" t="str">
        <f t="shared" si="787"/>
        <v/>
      </c>
      <c r="BS195" s="173" t="str">
        <f t="shared" si="787"/>
        <v/>
      </c>
      <c r="BT195" s="175" t="e">
        <f>$AY195*Assembly!Z$4+$AZ195*Assembly!Z$5+$BA195*Assembly!Z$6+$BB195*Assembly!Z$7+$BC195*Assembly!Z$8+$BD195*Assembly!Z$9+$BE195*Assembly!Z$10+$BF195*Assembly!Z$11+$BG195*Assembly!Z$12+$BH195*Assembly!Z$13+$BI195*Assembly!Z$14+$BJ195*Assembly!Z$15+$BK195*Assembly!Z$16+$BL195*Assembly!Z$17+$BM195*Assembly!Z$18+$BN195*Assembly!Z$19+$BO195*Assembly!Z$20+$BP195*Assembly!Z$21+$BQ195*Assembly!Z$22+$BR195*Assembly!Z$23+$BS195*Assembly!Z$24</f>
        <v>#VALUE!</v>
      </c>
      <c r="BU195" s="165" t="e">
        <f t="shared" si="3"/>
        <v>#VALUE!</v>
      </c>
      <c r="BV195" s="176"/>
      <c r="BW195" s="165" t="e">
        <f>$AY195*Assembly!AD$4+$AZ195*Assembly!AD$5+$BA195*Assembly!AD$6+$BB195*Assembly!AD$7+$BC195*Assembly!AD$8+$BD195*Assembly!AD$9+$BE195*Assembly!AD$10+$BF195*Assembly!AD$11+$BG195*Assembly!AD$12+$BH195*Assembly!AD$13+$BI195*Assembly!AD$14+$BJ195*Assembly!AD$15+$BK195*Assembly!AD$16+$BL195*Assembly!AD$17+$BM195*Assembly!AD$18+$BN195*Assembly!AD$19+$BO195*Assembly!AD$20+$BP195*Assembly!AD$21+$BQ195*Assembly!AD$22+$BR195*Assembly!AD$23+$BS195*Assembly!AD$24</f>
        <v>#VALUE!</v>
      </c>
      <c r="BX195" s="180" t="e">
        <f t="shared" si="4"/>
        <v>#VALUE!</v>
      </c>
      <c r="BY195" s="181" t="e">
        <f t="shared" si="5"/>
        <v>#VALUE!</v>
      </c>
      <c r="BZ195" s="182" t="e">
        <f t="shared" si="6"/>
        <v>#VALUE!</v>
      </c>
      <c r="CA195" s="181" t="e">
        <f t="shared" si="7"/>
        <v>#VALUE!</v>
      </c>
      <c r="CB195" s="165" t="e">
        <f>$AY195*Assembly!Y$4+$AZ195*Assembly!Y$5+$BA195*Assembly!Y$6+$BB195*Assembly!Y$7+$BC195*Assembly!Y$8+$BD195*Assembly!Y$9+$BE195*Assembly!Y$10+$BF195*Assembly!Y$11+$BG195*Assembly!Y$12+$BH195*Assembly!Y$13+$BI195*Assembly!Y$14+$BJ195*Assembly!Y$15+$BK195*Assembly!Y$16+$BL195*Assembly!Y$17+$BM195*Assembly!Y$18+$BN195*Assembly!Y$19+$BO195*Assembly!Y$20+$BP195*Assembly!Y$21+$BQ195*Assembly!Y$22+$BR195*Assembly!Y$23+$BS195*Assembly!Y$24</f>
        <v>#VALUE!</v>
      </c>
      <c r="CC195" s="165" t="e">
        <f t="shared" si="8"/>
        <v>#VALUE!</v>
      </c>
      <c r="CD195" s="136" t="e">
        <f t="shared" si="9"/>
        <v>#VALUE!</v>
      </c>
      <c r="CE195" s="184" t="e">
        <f>$AY195*Assembly!AC$4+$AZ195*Assembly!AC$5+$BA195*Assembly!AC$6+$BB195*Assembly!AC$7+$BC195*Assembly!AC$8+$BD195*Assembly!AC$9+$BE195*Assembly!AC$10+$BF195*Assembly!AC$11+$BG195*Assembly!AC$12+$BH195*Assembly!AC$13+$BI195*Assembly!AC$14+$BJ195*Assembly!AC$15+$BK195*Assembly!AC$16+$BL195*Assembly!AC$17+$BM195*Assembly!AC$18+$BN195*Assembly!AC$19+$BO195*Assembly!AC$20+$BP195*Assembly!AC$21+$BQ195*Assembly!AC$22+$BR195*Assembly!AC$23+$BS195*Assembly!AC$24</f>
        <v>#VALUE!</v>
      </c>
      <c r="CF195" s="208" t="e">
        <f>$AY195*Assembly!M$4+$AZ195*Assembly!M$5+$BA195*Assembly!M$6+$BB195*Assembly!M$7+$BC195*Assembly!M$8+$BD195*Assembly!M$9+$BE195*Assembly!M$10+$BF195*Assembly!M$11+$BG195*Assembly!M$12+$BH195*Assembly!M$13+$BI195*Assembly!M$14+$BJ195*Assembly!M$15+$BK195*Assembly!M$16+$BL195*Assembly!M$17+$BM195*Assembly!M$18+$BN195*Assembly!M$19+$BO195*Assembly!M$20+$BP195*Assembly!M$21+$BQ195*Assembly!M$22+$BR195*Assembly!M$23+$BS195*Assembly!M$24</f>
        <v>#VALUE!</v>
      </c>
      <c r="CG195" s="208" t="e">
        <f>$AY195*Assembly!N$4+$AZ195*Assembly!N$5+$BA195*Assembly!N$6+$BB195*Assembly!N$7+$BC195*Assembly!N$8+$BD195*Assembly!N$9+$BE195*Assembly!N$10+$BF195*Assembly!N$11+$BG195*Assembly!N$12+$BH195*Assembly!N$13+$BI195*Assembly!N$14+$BJ195*Assembly!N$15+$BK195*Assembly!N$16+$BL195*Assembly!N$17+$BM195*Assembly!N$18+$BN195*Assembly!N$19+$BO195*Assembly!N$20+$BP195*Assembly!N$21+$BQ195*Assembly!N$22+$BR195*Assembly!N$23+$BS195*Assembly!N$24</f>
        <v>#VALUE!</v>
      </c>
      <c r="CH195" s="208" t="e">
        <f>$AY195*Assembly!O$4+$AZ195*Assembly!O$5+$BA195*Assembly!O$6+$BB195*Assembly!O$7+$BC195*Assembly!O$8+$BD195*Assembly!O$9+$BE195*Assembly!O$10+$BF195*Assembly!O$11+$BG195*Assembly!O$12+$BH195*Assembly!O$13+$BI195*Assembly!O$14+$BJ195*Assembly!O$15+$BK195*Assembly!O$16+$BL195*Assembly!O$17+$BM195*Assembly!O$18+$BN195*Assembly!O$19+$BO195*Assembly!O$20+$BP195*Assembly!O$21+$BQ195*Assembly!O$22+$BR195*Assembly!O$23+$BS195*Assembly!O$24</f>
        <v>#VALUE!</v>
      </c>
      <c r="CI195" s="203" t="e">
        <f>$AY195*Assembly!P$4+$AZ195*Assembly!P$5+$BA195*Assembly!P$6+$BB195*Assembly!P$7+$BC195*Assembly!P$8+$BD195*Assembly!P$9+$BE195*Assembly!P$10+$BF195*Assembly!P$11+$BG195*Assembly!P$12+$BH195*Assembly!P$13+$BI195*Assembly!P$14+$BJ195*Assembly!P$15+$BK195*Assembly!P$16+$BL195*Assembly!P$17+$BM195*Assembly!P$18+$BN195*Assembly!P$19+$BO195*Assembly!P$20+$BP195*Assembly!P$21+$BQ195*Assembly!P$22+$BR195*Assembly!P$23+$BS195*Assembly!P$24</f>
        <v>#VALUE!</v>
      </c>
      <c r="CJ195" s="203" t="e">
        <f>$AY195*Assembly!Q$4+$AZ195*Assembly!Q$5+$BA195*Assembly!Q$6+$BB195*Assembly!Q$7+$BC195*Assembly!Q$8+$BD195*Assembly!Q$9+$BE195*Assembly!Q$10+$BF195*Assembly!Q$11+$BG195*Assembly!Q$12+$BH195*Assembly!Q$13+$BI195*Assembly!Q$14+$BJ195*Assembly!Q$15+$BK195*Assembly!Q$16+$BL195*Assembly!Q$17+$BM195*Assembly!Q$18+$BN195*Assembly!Q$19+$BO195*Assembly!Q$20+$BP195*Assembly!Q$21+$BQ195*Assembly!Q$22+$BR195*Assembly!Q$23+$BS195*Assembly!Q$24</f>
        <v>#VALUE!</v>
      </c>
      <c r="CK195" s="208" t="e">
        <f>$AY195*Assembly!R$4+$AZ195*Assembly!R$5+$BA195*Assembly!R$6+$BB195*Assembly!R$7+$BC195*Assembly!R$8+$BD195*Assembly!R$9+$BE195*Assembly!R$10+$BF195*Assembly!R$11+$BG195*Assembly!R$12+$BH195*Assembly!R$13+$BI195*Assembly!R$14+$BJ195*Assembly!R$15+$BK195*Assembly!R$16+$BL195*Assembly!R$17+$BM195*Assembly!R$18+$BN195*Assembly!R$19+$BO195*Assembly!R$20+$BP195*Assembly!R$21+$BQ195*Assembly!R$22+$BR195*Assembly!R$23+$BS195*Assembly!R$24</f>
        <v>#VALUE!</v>
      </c>
      <c r="CL195" s="203" t="e">
        <f>$AY195*Assembly!S$4+$AZ195*Assembly!S$5+$BA195*Assembly!S$6+$BB195*Assembly!S$7+$BC195*Assembly!S$8+$BD195*Assembly!S$9+$BE195*Assembly!S$10+$BF195*Assembly!S$11+$BG195*Assembly!S$12+$BH195*Assembly!S$13+$BI195*Assembly!S$14+$BJ195*Assembly!S$15+$BK195*Assembly!S$16+$BL195*Assembly!S$17+$BM195*Assembly!S$18+$BN195*Assembly!S$19+$BO195*Assembly!S$20+$BP195*Assembly!S$21+$BQ195*Assembly!S$22+$BR195*Assembly!S$23+$BS195*Assembly!S$24</f>
        <v>#VALUE!</v>
      </c>
      <c r="CM195" s="203" t="e">
        <f>$AY195*Assembly!T$4+$AZ195*Assembly!T$5+$BA195*Assembly!T$6+$BB195*Assembly!T$7+$BC195*Assembly!T$8+$BD195*Assembly!T$9+$BE195*Assembly!T$10+$BF195*Assembly!T$11+$BG195*Assembly!T$12+$BH195*Assembly!T$13+$BI195*Assembly!T$14+$BJ195*Assembly!T$15+$BK195*Assembly!T$16+$BL195*Assembly!T$17+$BM195*Assembly!T$18+$BN195*Assembly!T$19+$BO195*Assembly!T$20+$BP195*Assembly!T$21+$BQ195*Assembly!T$22+$BR195*Assembly!T$23+$BS195*Assembly!T$24</f>
        <v>#VALUE!</v>
      </c>
      <c r="CN195" s="203" t="e">
        <f>$AY195*Assembly!U$4+$AZ195*Assembly!U$5+$BA195*Assembly!U$6+$BB195*Assembly!U$7+$BC195*Assembly!U$8+$BD195*Assembly!U$9+$BE195*Assembly!U$10+$BF195*Assembly!U$11+$BG195*Assembly!U$12+$BH195*Assembly!U$13+$BI195*Assembly!U$14+$BJ195*Assembly!U$15+$BK195*Assembly!U$16+$BL195*Assembly!U$17+$BM195*Assembly!U$18+$BN195*Assembly!U$19+$BO195*Assembly!U$20+$BP195*Assembly!U$21+$BQ195*Assembly!U$22+$BR195*Assembly!U$23+$BS195*Assembly!U$24</f>
        <v>#VALUE!</v>
      </c>
      <c r="CO195" s="208" t="e">
        <f>$AY195*Assembly!V$4+$AZ195*Assembly!V$5+$BA195*Assembly!V$6+$BB195*Assembly!V$7+$BC195*Assembly!V$8+$BD195*Assembly!V$9+$BE195*Assembly!V$10+$BF195*Assembly!V$11+$BG195*Assembly!V$12+$BH195*Assembly!V$13+$BI195*Assembly!V$14+$BJ195*Assembly!V$15+$BK195*Assembly!V$16+$BL195*Assembly!V$17+$BM195*Assembly!V$18+$BN195*Assembly!V$19+$BO195*Assembly!V$20+$BP195*Assembly!V$21+$BQ195*Assembly!V$22+$BR195*Assembly!V$23+$BS195*Assembly!V$24</f>
        <v>#VALUE!</v>
      </c>
      <c r="CP195" s="208" t="e">
        <f>CF195*Refining!$F$3</f>
        <v>#VALUE!</v>
      </c>
      <c r="CQ195" s="208" t="e">
        <f>CG195*Refining!$F$4</f>
        <v>#VALUE!</v>
      </c>
      <c r="CR195" s="208" t="e">
        <f>CH195*Refining!$F$5</f>
        <v>#VALUE!</v>
      </c>
      <c r="CS195" s="208" t="e">
        <f>CI195*Refining!$F$6</f>
        <v>#VALUE!</v>
      </c>
      <c r="CT195" s="208" t="e">
        <f>CJ195*Refining!$F$7</f>
        <v>#VALUE!</v>
      </c>
      <c r="CU195" s="208" t="e">
        <f>CK195*Refining!$F$8</f>
        <v>#VALUE!</v>
      </c>
      <c r="CV195" s="208" t="e">
        <f>CL195*Refining!$F$9</f>
        <v>#VALUE!</v>
      </c>
      <c r="CW195" s="208" t="e">
        <f>CM195*Refining!$F$10</f>
        <v>#VALUE!</v>
      </c>
      <c r="CX195" s="208" t="e">
        <f>CN195*Refining!$F$11</f>
        <v>#VALUE!</v>
      </c>
      <c r="CY195" s="208" t="e">
        <f>CO195*Refining!$F$12</f>
        <v>#VALUE!</v>
      </c>
      <c r="CZ195" s="190" t="e">
        <f t="shared" ref="CZ195:DS195" si="788">IF(CF195 = 0, "", CF195)</f>
        <v>#VALUE!</v>
      </c>
      <c r="DA195" s="191" t="e">
        <f t="shared" si="788"/>
        <v>#VALUE!</v>
      </c>
      <c r="DB195" s="191" t="e">
        <f t="shared" si="788"/>
        <v>#VALUE!</v>
      </c>
      <c r="DC195" s="191" t="e">
        <f t="shared" si="788"/>
        <v>#VALUE!</v>
      </c>
      <c r="DD195" s="193" t="e">
        <f t="shared" si="788"/>
        <v>#VALUE!</v>
      </c>
      <c r="DE195" s="191" t="e">
        <f t="shared" si="788"/>
        <v>#VALUE!</v>
      </c>
      <c r="DF195" s="193" t="e">
        <f t="shared" si="788"/>
        <v>#VALUE!</v>
      </c>
      <c r="DG195" s="193" t="e">
        <f t="shared" si="788"/>
        <v>#VALUE!</v>
      </c>
      <c r="DH195" s="191" t="e">
        <f t="shared" si="788"/>
        <v>#VALUE!</v>
      </c>
      <c r="DI195" s="195" t="e">
        <f t="shared" si="788"/>
        <v>#VALUE!</v>
      </c>
      <c r="DJ195" s="190" t="e">
        <f t="shared" si="788"/>
        <v>#VALUE!</v>
      </c>
      <c r="DK195" s="191" t="e">
        <f t="shared" si="788"/>
        <v>#VALUE!</v>
      </c>
      <c r="DL195" s="191" t="e">
        <f t="shared" si="788"/>
        <v>#VALUE!</v>
      </c>
      <c r="DM195" s="191" t="e">
        <f t="shared" si="788"/>
        <v>#VALUE!</v>
      </c>
      <c r="DN195" s="193" t="e">
        <f t="shared" si="788"/>
        <v>#VALUE!</v>
      </c>
      <c r="DO195" s="191" t="e">
        <f t="shared" si="788"/>
        <v>#VALUE!</v>
      </c>
      <c r="DP195" s="191" t="e">
        <f t="shared" si="788"/>
        <v>#VALUE!</v>
      </c>
      <c r="DQ195" s="191" t="e">
        <f t="shared" si="788"/>
        <v>#VALUE!</v>
      </c>
      <c r="DR195" s="191" t="e">
        <f t="shared" si="788"/>
        <v>#VALUE!</v>
      </c>
      <c r="DS195" s="195" t="e">
        <f t="shared" si="788"/>
        <v>#VALUE!</v>
      </c>
      <c r="DT195" s="190" t="e">
        <f t="shared" si="11"/>
        <v>#VALUE!</v>
      </c>
      <c r="DU195" s="197" t="e">
        <f t="shared" si="12"/>
        <v>#VALUE!</v>
      </c>
      <c r="DV195" s="165" t="e">
        <f>CZ195*'Ores &amp; Ingots'!$C$3+DA195*'Ores &amp; Ingots'!$C$4+DB195*'Ores &amp; Ingots'!$C$5+DC195*'Ores &amp; Ingots'!$C$6+DD195*'Ores &amp; Ingots'!$C$7+DE195*'Ores &amp; Ingots'!$C$8+DF195*'Ores &amp; Ingots'!$C$9+DG195*'Ores &amp; Ingots'!$C$10+DH195*'Ores &amp; Ingots'!$C$11+DI195*'Ores &amp; Ingots'!$C$12</f>
        <v>#VALUE!</v>
      </c>
      <c r="DW195" s="165" t="e">
        <f>DJ195*'Ores &amp; Ingots'!$B$3+DK195*'Ores &amp; Ingots'!$B$4+DL195*'Ores &amp; Ingots'!$B$5+DM195*'Ores &amp; Ingots'!$B$6+DN195*'Ores &amp; Ingots'!$B$7+DO195*'Ores &amp; Ingots'!$B$8+DP195*'Ores &amp; Ingots'!$B$9+DQ195*'Ores &amp; Ingots'!$B$10+DR195*'Ores &amp; Ingots'!$B$11+DS195*'Ores &amp; Ingots'!$B$12</f>
        <v>#VALUE!</v>
      </c>
      <c r="DX195" s="197" t="e">
        <f>CZ195*Refining!$G$3+DA195*Refining!$G$4+DB195*Refining!$G$5+DC195*Refining!$G$6+DD195*Refining!$G$7+DE195*Refining!$G$8+DF195*Refining!$G$9+DG195*Refining!$G$10+DH195*Refining!$G$11+DI195*Refining!$G$12</f>
        <v>#VALUE!</v>
      </c>
      <c r="DY195" s="197" t="e">
        <f t="shared" si="13"/>
        <v>#VALUE!</v>
      </c>
      <c r="DZ195" s="199" t="e">
        <f t="shared" si="14"/>
        <v>#VALUE!</v>
      </c>
      <c r="EA195" s="190" t="e">
        <f t="shared" si="15"/>
        <v>#VALUE!</v>
      </c>
      <c r="EB195" s="200" t="e">
        <f t="shared" ref="EB195:EC195" si="789">EA195/60</f>
        <v>#VALUE!</v>
      </c>
      <c r="EC195" s="200" t="e">
        <f t="shared" si="789"/>
        <v>#VALUE!</v>
      </c>
      <c r="ED195" s="190" t="e">
        <f t="shared" si="17"/>
        <v>#VALUE!</v>
      </c>
      <c r="EE195" s="200" t="e">
        <f t="shared" ref="EE195:EF195" si="790">ED195/1000</f>
        <v>#VALUE!</v>
      </c>
      <c r="EF195" s="201" t="e">
        <f t="shared" si="790"/>
        <v>#VALUE!</v>
      </c>
      <c r="EG195" s="136" t="e">
        <f t="shared" si="19"/>
        <v>#VALUE!</v>
      </c>
      <c r="EH195" s="138" t="e">
        <f t="shared" si="20"/>
        <v>#VALUE!</v>
      </c>
      <c r="EI195" s="133" t="s">
        <v>28</v>
      </c>
    </row>
    <row r="196" spans="1:139" ht="12.75" x14ac:dyDescent="0.2">
      <c r="A196" s="864"/>
      <c r="B196" s="369" t="s">
        <v>394</v>
      </c>
      <c r="C196" s="137" t="s">
        <v>156</v>
      </c>
      <c r="D196" s="137">
        <v>1</v>
      </c>
      <c r="E196" s="137">
        <v>1</v>
      </c>
      <c r="F196" s="137">
        <v>1</v>
      </c>
      <c r="G196" s="141">
        <f t="shared" si="0"/>
        <v>15.625</v>
      </c>
      <c r="H196" s="142">
        <v>8</v>
      </c>
      <c r="I196" s="142">
        <v>20</v>
      </c>
      <c r="J196" s="144">
        <f>H196/Main!$D$9</f>
        <v>1.6</v>
      </c>
      <c r="K196" s="144">
        <f>I196/Main!$D$10</f>
        <v>10</v>
      </c>
      <c r="L196" s="144">
        <f t="shared" si="1"/>
        <v>6.25</v>
      </c>
      <c r="M196" s="144">
        <v>1</v>
      </c>
      <c r="N196" s="147"/>
      <c r="O196" s="294"/>
      <c r="P196" s="150"/>
      <c r="Q196" s="153"/>
      <c r="R196" s="150"/>
      <c r="S196" s="155"/>
      <c r="T196" s="155"/>
      <c r="U196" s="150"/>
      <c r="V196" s="150"/>
      <c r="W196" s="155"/>
      <c r="X196" s="155"/>
      <c r="Y196" s="150"/>
      <c r="Z196" s="150"/>
      <c r="AA196" s="150"/>
      <c r="AB196" s="150"/>
      <c r="AC196" s="370" t="s">
        <v>28</v>
      </c>
      <c r="AD196" s="171">
        <v>19</v>
      </c>
      <c r="AE196" s="165">
        <v>0</v>
      </c>
      <c r="AF196" s="165">
        <v>0</v>
      </c>
      <c r="AG196" s="165">
        <v>0</v>
      </c>
      <c r="AH196" s="165">
        <v>0</v>
      </c>
      <c r="AI196" s="165">
        <v>0</v>
      </c>
      <c r="AJ196" s="165">
        <v>0</v>
      </c>
      <c r="AK196" s="165">
        <v>0</v>
      </c>
      <c r="AL196" s="165">
        <v>0</v>
      </c>
      <c r="AM196" s="165">
        <v>0</v>
      </c>
      <c r="AN196" s="165">
        <v>0</v>
      </c>
      <c r="AO196" s="165">
        <v>0</v>
      </c>
      <c r="AP196" s="165">
        <v>0</v>
      </c>
      <c r="AQ196" s="165">
        <v>0</v>
      </c>
      <c r="AR196" s="165">
        <v>0</v>
      </c>
      <c r="AS196" s="165">
        <v>0</v>
      </c>
      <c r="AT196" s="165">
        <v>0</v>
      </c>
      <c r="AU196" s="165">
        <v>0</v>
      </c>
      <c r="AV196" s="165">
        <v>0</v>
      </c>
      <c r="AW196" s="165">
        <v>0</v>
      </c>
      <c r="AX196" s="165">
        <v>0</v>
      </c>
      <c r="AY196" s="413">
        <f t="shared" ref="AY196:BS196" si="791">IF(AD196 = 0, "", AD196)</f>
        <v>19</v>
      </c>
      <c r="AZ196" s="163" t="str">
        <f t="shared" si="791"/>
        <v/>
      </c>
      <c r="BA196" s="163" t="str">
        <f t="shared" si="791"/>
        <v/>
      </c>
      <c r="BB196" s="163" t="str">
        <f t="shared" si="791"/>
        <v/>
      </c>
      <c r="BC196" s="163" t="str">
        <f t="shared" si="791"/>
        <v/>
      </c>
      <c r="BD196" s="163" t="str">
        <f t="shared" si="791"/>
        <v/>
      </c>
      <c r="BE196" s="163" t="str">
        <f t="shared" si="791"/>
        <v/>
      </c>
      <c r="BF196" s="163" t="str">
        <f t="shared" si="791"/>
        <v/>
      </c>
      <c r="BG196" s="163" t="str">
        <f t="shared" si="791"/>
        <v/>
      </c>
      <c r="BH196" s="163" t="str">
        <f t="shared" si="791"/>
        <v/>
      </c>
      <c r="BI196" s="163" t="str">
        <f t="shared" si="791"/>
        <v/>
      </c>
      <c r="BJ196" s="163" t="str">
        <f t="shared" si="791"/>
        <v/>
      </c>
      <c r="BK196" s="163" t="str">
        <f t="shared" si="791"/>
        <v/>
      </c>
      <c r="BL196" s="163" t="str">
        <f t="shared" si="791"/>
        <v/>
      </c>
      <c r="BM196" s="163" t="str">
        <f t="shared" si="791"/>
        <v/>
      </c>
      <c r="BN196" s="163" t="str">
        <f t="shared" si="791"/>
        <v/>
      </c>
      <c r="BO196" s="163" t="str">
        <f t="shared" si="791"/>
        <v/>
      </c>
      <c r="BP196" s="163" t="str">
        <f t="shared" si="791"/>
        <v/>
      </c>
      <c r="BQ196" s="163" t="str">
        <f t="shared" si="791"/>
        <v/>
      </c>
      <c r="BR196" s="163" t="str">
        <f t="shared" si="791"/>
        <v/>
      </c>
      <c r="BS196" s="173" t="str">
        <f t="shared" si="791"/>
        <v/>
      </c>
      <c r="BT196" s="175" t="e">
        <f>$AY196*Assembly!Z$4+$AZ196*Assembly!Z$5+$BA196*Assembly!Z$6+$BB196*Assembly!Z$7+$BC196*Assembly!Z$8+$BD196*Assembly!Z$9+$BE196*Assembly!Z$10+$BF196*Assembly!Z$11+$BG196*Assembly!Z$12+$BH196*Assembly!Z$13+$BI196*Assembly!Z$14+$BJ196*Assembly!Z$15+$BK196*Assembly!Z$16+$BL196*Assembly!Z$17+$BM196*Assembly!Z$18+$BN196*Assembly!Z$19+$BO196*Assembly!Z$20+$BP196*Assembly!Z$21+$BQ196*Assembly!Z$22+$BR196*Assembly!Z$23+$BS196*Assembly!Z$24</f>
        <v>#VALUE!</v>
      </c>
      <c r="BU196" s="165" t="e">
        <f t="shared" si="3"/>
        <v>#VALUE!</v>
      </c>
      <c r="BV196" s="176"/>
      <c r="BW196" s="165" t="e">
        <f>$AY196*Assembly!AD$4+$AZ196*Assembly!AD$5+$BA196*Assembly!AD$6+$BB196*Assembly!AD$7+$BC196*Assembly!AD$8+$BD196*Assembly!AD$9+$BE196*Assembly!AD$10+$BF196*Assembly!AD$11+$BG196*Assembly!AD$12+$BH196*Assembly!AD$13+$BI196*Assembly!AD$14+$BJ196*Assembly!AD$15+$BK196*Assembly!AD$16+$BL196*Assembly!AD$17+$BM196*Assembly!AD$18+$BN196*Assembly!AD$19+$BO196*Assembly!AD$20+$BP196*Assembly!AD$21+$BQ196*Assembly!AD$22+$BR196*Assembly!AD$23+$BS196*Assembly!AD$24</f>
        <v>#VALUE!</v>
      </c>
      <c r="BX196" s="180" t="e">
        <f t="shared" si="4"/>
        <v>#VALUE!</v>
      </c>
      <c r="BY196" s="181" t="e">
        <f t="shared" si="5"/>
        <v>#VALUE!</v>
      </c>
      <c r="BZ196" s="182" t="e">
        <f t="shared" si="6"/>
        <v>#VALUE!</v>
      </c>
      <c r="CA196" s="181" t="e">
        <f t="shared" si="7"/>
        <v>#VALUE!</v>
      </c>
      <c r="CB196" s="165" t="e">
        <f>$AY196*Assembly!Y$4+$AZ196*Assembly!Y$5+$BA196*Assembly!Y$6+$BB196*Assembly!Y$7+$BC196*Assembly!Y$8+$BD196*Assembly!Y$9+$BE196*Assembly!Y$10+$BF196*Assembly!Y$11+$BG196*Assembly!Y$12+$BH196*Assembly!Y$13+$BI196*Assembly!Y$14+$BJ196*Assembly!Y$15+$BK196*Assembly!Y$16+$BL196*Assembly!Y$17+$BM196*Assembly!Y$18+$BN196*Assembly!Y$19+$BO196*Assembly!Y$20+$BP196*Assembly!Y$21+$BQ196*Assembly!Y$22+$BR196*Assembly!Y$23+$BS196*Assembly!Y$24</f>
        <v>#VALUE!</v>
      </c>
      <c r="CC196" s="165" t="e">
        <f t="shared" si="8"/>
        <v>#VALUE!</v>
      </c>
      <c r="CD196" s="136" t="e">
        <f t="shared" si="9"/>
        <v>#VALUE!</v>
      </c>
      <c r="CE196" s="184" t="e">
        <f>$AY196*Assembly!AC$4+$AZ196*Assembly!AC$5+$BA196*Assembly!AC$6+$BB196*Assembly!AC$7+$BC196*Assembly!AC$8+$BD196*Assembly!AC$9+$BE196*Assembly!AC$10+$BF196*Assembly!AC$11+$BG196*Assembly!AC$12+$BH196*Assembly!AC$13+$BI196*Assembly!AC$14+$BJ196*Assembly!AC$15+$BK196*Assembly!AC$16+$BL196*Assembly!AC$17+$BM196*Assembly!AC$18+$BN196*Assembly!AC$19+$BO196*Assembly!AC$20+$BP196*Assembly!AC$21+$BQ196*Assembly!AC$22+$BR196*Assembly!AC$23+$BS196*Assembly!AC$24</f>
        <v>#VALUE!</v>
      </c>
      <c r="CF196" s="153" t="e">
        <f>$AY196*Assembly!M$4+$AZ196*Assembly!M$5+$BA196*Assembly!M$6+$BB196*Assembly!M$7+$BC196*Assembly!M$8+$BD196*Assembly!M$9+$BE196*Assembly!M$10+$BF196*Assembly!M$11+$BG196*Assembly!M$12+$BH196*Assembly!M$13+$BI196*Assembly!M$14+$BJ196*Assembly!M$15+$BK196*Assembly!M$16+$BL196*Assembly!M$17+$BM196*Assembly!M$18+$BN196*Assembly!M$19+$BO196*Assembly!M$20+$BP196*Assembly!M$21+$BQ196*Assembly!M$22+$BR196*Assembly!M$23+$BS196*Assembly!M$24</f>
        <v>#VALUE!</v>
      </c>
      <c r="CG196" s="153" t="e">
        <f>$AY196*Assembly!N$4+$AZ196*Assembly!N$5+$BA196*Assembly!N$6+$BB196*Assembly!N$7+$BC196*Assembly!N$8+$BD196*Assembly!N$9+$BE196*Assembly!N$10+$BF196*Assembly!N$11+$BG196*Assembly!N$12+$BH196*Assembly!N$13+$BI196*Assembly!N$14+$BJ196*Assembly!N$15+$BK196*Assembly!N$16+$BL196*Assembly!N$17+$BM196*Assembly!N$18+$BN196*Assembly!N$19+$BO196*Assembly!N$20+$BP196*Assembly!N$21+$BQ196*Assembly!N$22+$BR196*Assembly!N$23+$BS196*Assembly!N$24</f>
        <v>#VALUE!</v>
      </c>
      <c r="CH196" s="153" t="e">
        <f>$AY196*Assembly!O$4+$AZ196*Assembly!O$5+$BA196*Assembly!O$6+$BB196*Assembly!O$7+$BC196*Assembly!O$8+$BD196*Assembly!O$9+$BE196*Assembly!O$10+$BF196*Assembly!O$11+$BG196*Assembly!O$12+$BH196*Assembly!O$13+$BI196*Assembly!O$14+$BJ196*Assembly!O$15+$BK196*Assembly!O$16+$BL196*Assembly!O$17+$BM196*Assembly!O$18+$BN196*Assembly!O$19+$BO196*Assembly!O$20+$BP196*Assembly!O$21+$BQ196*Assembly!O$22+$BR196*Assembly!O$23+$BS196*Assembly!O$24</f>
        <v>#VALUE!</v>
      </c>
      <c r="CI196" s="142" t="e">
        <f>$AY196*Assembly!P$4+$AZ196*Assembly!P$5+$BA196*Assembly!P$6+$BB196*Assembly!P$7+$BC196*Assembly!P$8+$BD196*Assembly!P$9+$BE196*Assembly!P$10+$BF196*Assembly!P$11+$BG196*Assembly!P$12+$BH196*Assembly!P$13+$BI196*Assembly!P$14+$BJ196*Assembly!P$15+$BK196*Assembly!P$16+$BL196*Assembly!P$17+$BM196*Assembly!P$18+$BN196*Assembly!P$19+$BO196*Assembly!P$20+$BP196*Assembly!P$21+$BQ196*Assembly!P$22+$BR196*Assembly!P$23+$BS196*Assembly!P$24</f>
        <v>#VALUE!</v>
      </c>
      <c r="CJ196" s="142" t="e">
        <f>$AY196*Assembly!Q$4+$AZ196*Assembly!Q$5+$BA196*Assembly!Q$6+$BB196*Assembly!Q$7+$BC196*Assembly!Q$8+$BD196*Assembly!Q$9+$BE196*Assembly!Q$10+$BF196*Assembly!Q$11+$BG196*Assembly!Q$12+$BH196*Assembly!Q$13+$BI196*Assembly!Q$14+$BJ196*Assembly!Q$15+$BK196*Assembly!Q$16+$BL196*Assembly!Q$17+$BM196*Assembly!Q$18+$BN196*Assembly!Q$19+$BO196*Assembly!Q$20+$BP196*Assembly!Q$21+$BQ196*Assembly!Q$22+$BR196*Assembly!Q$23+$BS196*Assembly!Q$24</f>
        <v>#VALUE!</v>
      </c>
      <c r="CK196" s="153" t="e">
        <f>$AY196*Assembly!R$4+$AZ196*Assembly!R$5+$BA196*Assembly!R$6+$BB196*Assembly!R$7+$BC196*Assembly!R$8+$BD196*Assembly!R$9+$BE196*Assembly!R$10+$BF196*Assembly!R$11+$BG196*Assembly!R$12+$BH196*Assembly!R$13+$BI196*Assembly!R$14+$BJ196*Assembly!R$15+$BK196*Assembly!R$16+$BL196*Assembly!R$17+$BM196*Assembly!R$18+$BN196*Assembly!R$19+$BO196*Assembly!R$20+$BP196*Assembly!R$21+$BQ196*Assembly!R$22+$BR196*Assembly!R$23+$BS196*Assembly!R$24</f>
        <v>#VALUE!</v>
      </c>
      <c r="CL196" s="142" t="e">
        <f>$AY196*Assembly!S$4+$AZ196*Assembly!S$5+$BA196*Assembly!S$6+$BB196*Assembly!S$7+$BC196*Assembly!S$8+$BD196*Assembly!S$9+$BE196*Assembly!S$10+$BF196*Assembly!S$11+$BG196*Assembly!S$12+$BH196*Assembly!S$13+$BI196*Assembly!S$14+$BJ196*Assembly!S$15+$BK196*Assembly!S$16+$BL196*Assembly!S$17+$BM196*Assembly!S$18+$BN196*Assembly!S$19+$BO196*Assembly!S$20+$BP196*Assembly!S$21+$BQ196*Assembly!S$22+$BR196*Assembly!S$23+$BS196*Assembly!S$24</f>
        <v>#VALUE!</v>
      </c>
      <c r="CM196" s="142" t="e">
        <f>$AY196*Assembly!T$4+$AZ196*Assembly!T$5+$BA196*Assembly!T$6+$BB196*Assembly!T$7+$BC196*Assembly!T$8+$BD196*Assembly!T$9+$BE196*Assembly!T$10+$BF196*Assembly!T$11+$BG196*Assembly!T$12+$BH196*Assembly!T$13+$BI196*Assembly!T$14+$BJ196*Assembly!T$15+$BK196*Assembly!T$16+$BL196*Assembly!T$17+$BM196*Assembly!T$18+$BN196*Assembly!T$19+$BO196*Assembly!T$20+$BP196*Assembly!T$21+$BQ196*Assembly!T$22+$BR196*Assembly!T$23+$BS196*Assembly!T$24</f>
        <v>#VALUE!</v>
      </c>
      <c r="CN196" s="142" t="e">
        <f>$AY196*Assembly!U$4+$AZ196*Assembly!U$5+$BA196*Assembly!U$6+$BB196*Assembly!U$7+$BC196*Assembly!U$8+$BD196*Assembly!U$9+$BE196*Assembly!U$10+$BF196*Assembly!U$11+$BG196*Assembly!U$12+$BH196*Assembly!U$13+$BI196*Assembly!U$14+$BJ196*Assembly!U$15+$BK196*Assembly!U$16+$BL196*Assembly!U$17+$BM196*Assembly!U$18+$BN196*Assembly!U$19+$BO196*Assembly!U$20+$BP196*Assembly!U$21+$BQ196*Assembly!U$22+$BR196*Assembly!U$23+$BS196*Assembly!U$24</f>
        <v>#VALUE!</v>
      </c>
      <c r="CO196" s="153" t="e">
        <f>$AY196*Assembly!V$4+$AZ196*Assembly!V$5+$BA196*Assembly!V$6+$BB196*Assembly!V$7+$BC196*Assembly!V$8+$BD196*Assembly!V$9+$BE196*Assembly!V$10+$BF196*Assembly!V$11+$BG196*Assembly!V$12+$BH196*Assembly!V$13+$BI196*Assembly!V$14+$BJ196*Assembly!V$15+$BK196*Assembly!V$16+$BL196*Assembly!V$17+$BM196*Assembly!V$18+$BN196*Assembly!V$19+$BO196*Assembly!V$20+$BP196*Assembly!V$21+$BQ196*Assembly!V$22+$BR196*Assembly!V$23+$BS196*Assembly!V$24</f>
        <v>#VALUE!</v>
      </c>
      <c r="CP196" s="153" t="e">
        <f>CF196*Refining!$F$3</f>
        <v>#VALUE!</v>
      </c>
      <c r="CQ196" s="153" t="e">
        <f>CG196*Refining!$F$4</f>
        <v>#VALUE!</v>
      </c>
      <c r="CR196" s="153" t="e">
        <f>CH196*Refining!$F$5</f>
        <v>#VALUE!</v>
      </c>
      <c r="CS196" s="153" t="e">
        <f>CI196*Refining!$F$6</f>
        <v>#VALUE!</v>
      </c>
      <c r="CT196" s="153" t="e">
        <f>CJ196*Refining!$F$7</f>
        <v>#VALUE!</v>
      </c>
      <c r="CU196" s="153" t="e">
        <f>CK196*Refining!$F$8</f>
        <v>#VALUE!</v>
      </c>
      <c r="CV196" s="153" t="e">
        <f>CL196*Refining!$F$9</f>
        <v>#VALUE!</v>
      </c>
      <c r="CW196" s="153" t="e">
        <f>CM196*Refining!$F$10</f>
        <v>#VALUE!</v>
      </c>
      <c r="CX196" s="153" t="e">
        <f>CN196*Refining!$F$11</f>
        <v>#VALUE!</v>
      </c>
      <c r="CY196" s="153" t="e">
        <f>CO196*Refining!$F$12</f>
        <v>#VALUE!</v>
      </c>
      <c r="CZ196" s="190" t="e">
        <f t="shared" ref="CZ196:DS196" si="792">IF(CF196 = 0, "", CF196)</f>
        <v>#VALUE!</v>
      </c>
      <c r="DA196" s="191" t="e">
        <f t="shared" si="792"/>
        <v>#VALUE!</v>
      </c>
      <c r="DB196" s="191" t="e">
        <f t="shared" si="792"/>
        <v>#VALUE!</v>
      </c>
      <c r="DC196" s="191" t="e">
        <f t="shared" si="792"/>
        <v>#VALUE!</v>
      </c>
      <c r="DD196" s="193" t="e">
        <f t="shared" si="792"/>
        <v>#VALUE!</v>
      </c>
      <c r="DE196" s="191" t="e">
        <f t="shared" si="792"/>
        <v>#VALUE!</v>
      </c>
      <c r="DF196" s="193" t="e">
        <f t="shared" si="792"/>
        <v>#VALUE!</v>
      </c>
      <c r="DG196" s="193" t="e">
        <f t="shared" si="792"/>
        <v>#VALUE!</v>
      </c>
      <c r="DH196" s="191" t="e">
        <f t="shared" si="792"/>
        <v>#VALUE!</v>
      </c>
      <c r="DI196" s="195" t="e">
        <f t="shared" si="792"/>
        <v>#VALUE!</v>
      </c>
      <c r="DJ196" s="190" t="e">
        <f t="shared" si="792"/>
        <v>#VALUE!</v>
      </c>
      <c r="DK196" s="191" t="e">
        <f t="shared" si="792"/>
        <v>#VALUE!</v>
      </c>
      <c r="DL196" s="191" t="e">
        <f t="shared" si="792"/>
        <v>#VALUE!</v>
      </c>
      <c r="DM196" s="191" t="e">
        <f t="shared" si="792"/>
        <v>#VALUE!</v>
      </c>
      <c r="DN196" s="193" t="e">
        <f t="shared" si="792"/>
        <v>#VALUE!</v>
      </c>
      <c r="DO196" s="191" t="e">
        <f t="shared" si="792"/>
        <v>#VALUE!</v>
      </c>
      <c r="DP196" s="191" t="e">
        <f t="shared" si="792"/>
        <v>#VALUE!</v>
      </c>
      <c r="DQ196" s="191" t="e">
        <f t="shared" si="792"/>
        <v>#VALUE!</v>
      </c>
      <c r="DR196" s="191" t="e">
        <f t="shared" si="792"/>
        <v>#VALUE!</v>
      </c>
      <c r="DS196" s="195" t="e">
        <f t="shared" si="792"/>
        <v>#VALUE!</v>
      </c>
      <c r="DT196" s="190" t="e">
        <f t="shared" si="11"/>
        <v>#VALUE!</v>
      </c>
      <c r="DU196" s="197" t="e">
        <f t="shared" si="12"/>
        <v>#VALUE!</v>
      </c>
      <c r="DV196" s="165" t="e">
        <f>CZ196*'Ores &amp; Ingots'!$C$3+DA196*'Ores &amp; Ingots'!$C$4+DB196*'Ores &amp; Ingots'!$C$5+DC196*'Ores &amp; Ingots'!$C$6+DD196*'Ores &amp; Ingots'!$C$7+DE196*'Ores &amp; Ingots'!$C$8+DF196*'Ores &amp; Ingots'!$C$9+DG196*'Ores &amp; Ingots'!$C$10+DH196*'Ores &amp; Ingots'!$C$11+DI196*'Ores &amp; Ingots'!$C$12</f>
        <v>#VALUE!</v>
      </c>
      <c r="DW196" s="165" t="e">
        <f>DJ196*'Ores &amp; Ingots'!$B$3+DK196*'Ores &amp; Ingots'!$B$4+DL196*'Ores &amp; Ingots'!$B$5+DM196*'Ores &amp; Ingots'!$B$6+DN196*'Ores &amp; Ingots'!$B$7+DO196*'Ores &amp; Ingots'!$B$8+DP196*'Ores &amp; Ingots'!$B$9+DQ196*'Ores &amp; Ingots'!$B$10+DR196*'Ores &amp; Ingots'!$B$11+DS196*'Ores &amp; Ingots'!$B$12</f>
        <v>#VALUE!</v>
      </c>
      <c r="DX196" s="197" t="e">
        <f>CZ196*Refining!$G$3+DA196*Refining!$G$4+DB196*Refining!$G$5+DC196*Refining!$G$6+DD196*Refining!$G$7+DE196*Refining!$G$8+DF196*Refining!$G$9+DG196*Refining!$G$10+DH196*Refining!$G$11+DI196*Refining!$G$12</f>
        <v>#VALUE!</v>
      </c>
      <c r="DY196" s="197" t="e">
        <f t="shared" si="13"/>
        <v>#VALUE!</v>
      </c>
      <c r="DZ196" s="199" t="e">
        <f t="shared" si="14"/>
        <v>#VALUE!</v>
      </c>
      <c r="EA196" s="190" t="e">
        <f t="shared" si="15"/>
        <v>#VALUE!</v>
      </c>
      <c r="EB196" s="200" t="e">
        <f t="shared" ref="EB196:EC196" si="793">EA196/60</f>
        <v>#VALUE!</v>
      </c>
      <c r="EC196" s="200" t="e">
        <f t="shared" si="793"/>
        <v>#VALUE!</v>
      </c>
      <c r="ED196" s="190" t="e">
        <f t="shared" si="17"/>
        <v>#VALUE!</v>
      </c>
      <c r="EE196" s="200" t="e">
        <f t="shared" ref="EE196:EF196" si="794">ED196/1000</f>
        <v>#VALUE!</v>
      </c>
      <c r="EF196" s="201" t="e">
        <f t="shared" si="794"/>
        <v>#VALUE!</v>
      </c>
      <c r="EG196" s="136" t="e">
        <f t="shared" si="19"/>
        <v>#VALUE!</v>
      </c>
      <c r="EH196" s="138" t="e">
        <f t="shared" si="20"/>
        <v>#VALUE!</v>
      </c>
      <c r="EI196" s="133" t="s">
        <v>28</v>
      </c>
    </row>
    <row r="197" spans="1:139" ht="12.75" x14ac:dyDescent="0.2">
      <c r="A197" s="864"/>
      <c r="B197" s="369" t="s">
        <v>395</v>
      </c>
      <c r="C197" s="137" t="s">
        <v>156</v>
      </c>
      <c r="D197" s="137">
        <v>1</v>
      </c>
      <c r="E197" s="137">
        <v>1</v>
      </c>
      <c r="F197" s="137">
        <v>1</v>
      </c>
      <c r="G197" s="202">
        <f t="shared" si="0"/>
        <v>15.625</v>
      </c>
      <c r="H197" s="203">
        <v>5</v>
      </c>
      <c r="I197" s="203">
        <v>12.5</v>
      </c>
      <c r="J197" s="204">
        <f>H197/Main!$D$9</f>
        <v>1</v>
      </c>
      <c r="K197" s="204">
        <f>I197/Main!$D$10</f>
        <v>6.25</v>
      </c>
      <c r="L197" s="204">
        <f t="shared" si="1"/>
        <v>6.25</v>
      </c>
      <c r="M197" s="204">
        <v>1</v>
      </c>
      <c r="N197" s="205"/>
      <c r="O197" s="296"/>
      <c r="P197" s="207"/>
      <c r="Q197" s="208"/>
      <c r="R197" s="207"/>
      <c r="S197" s="209"/>
      <c r="T197" s="209"/>
      <c r="U197" s="207"/>
      <c r="V197" s="207"/>
      <c r="W197" s="401"/>
      <c r="X197" s="209"/>
      <c r="Y197" s="207"/>
      <c r="Z197" s="207"/>
      <c r="AA197" s="207"/>
      <c r="AB197" s="207"/>
      <c r="AC197" s="402" t="s">
        <v>28</v>
      </c>
      <c r="AD197" s="171">
        <v>7</v>
      </c>
      <c r="AE197" s="165">
        <v>0</v>
      </c>
      <c r="AF197" s="165">
        <v>0</v>
      </c>
      <c r="AG197" s="165">
        <v>0</v>
      </c>
      <c r="AH197" s="165">
        <v>0</v>
      </c>
      <c r="AI197" s="165">
        <v>0</v>
      </c>
      <c r="AJ197" s="165">
        <v>0</v>
      </c>
      <c r="AK197" s="165">
        <v>0</v>
      </c>
      <c r="AL197" s="165">
        <v>0</v>
      </c>
      <c r="AM197" s="165">
        <v>0</v>
      </c>
      <c r="AN197" s="165">
        <v>0</v>
      </c>
      <c r="AO197" s="165">
        <v>0</v>
      </c>
      <c r="AP197" s="165">
        <v>0</v>
      </c>
      <c r="AQ197" s="165">
        <v>0</v>
      </c>
      <c r="AR197" s="165">
        <v>0</v>
      </c>
      <c r="AS197" s="165">
        <v>0</v>
      </c>
      <c r="AT197" s="165">
        <v>0</v>
      </c>
      <c r="AU197" s="165">
        <v>0</v>
      </c>
      <c r="AV197" s="165">
        <v>0</v>
      </c>
      <c r="AW197" s="165">
        <v>0</v>
      </c>
      <c r="AX197" s="165">
        <v>0</v>
      </c>
      <c r="AY197" s="413">
        <f t="shared" ref="AY197:BS197" si="795">IF(AD197 = 0, "", AD197)</f>
        <v>7</v>
      </c>
      <c r="AZ197" s="163" t="str">
        <f t="shared" si="795"/>
        <v/>
      </c>
      <c r="BA197" s="163" t="str">
        <f t="shared" si="795"/>
        <v/>
      </c>
      <c r="BB197" s="163" t="str">
        <f t="shared" si="795"/>
        <v/>
      </c>
      <c r="BC197" s="163" t="str">
        <f t="shared" si="795"/>
        <v/>
      </c>
      <c r="BD197" s="163" t="str">
        <f t="shared" si="795"/>
        <v/>
      </c>
      <c r="BE197" s="163" t="str">
        <f t="shared" si="795"/>
        <v/>
      </c>
      <c r="BF197" s="163" t="str">
        <f t="shared" si="795"/>
        <v/>
      </c>
      <c r="BG197" s="163" t="str">
        <f t="shared" si="795"/>
        <v/>
      </c>
      <c r="BH197" s="163" t="str">
        <f t="shared" si="795"/>
        <v/>
      </c>
      <c r="BI197" s="163" t="str">
        <f t="shared" si="795"/>
        <v/>
      </c>
      <c r="BJ197" s="163" t="str">
        <f t="shared" si="795"/>
        <v/>
      </c>
      <c r="BK197" s="163" t="str">
        <f t="shared" si="795"/>
        <v/>
      </c>
      <c r="BL197" s="163" t="str">
        <f t="shared" si="795"/>
        <v/>
      </c>
      <c r="BM197" s="163" t="str">
        <f t="shared" si="795"/>
        <v/>
      </c>
      <c r="BN197" s="163" t="str">
        <f t="shared" si="795"/>
        <v/>
      </c>
      <c r="BO197" s="163" t="str">
        <f t="shared" si="795"/>
        <v/>
      </c>
      <c r="BP197" s="163" t="str">
        <f t="shared" si="795"/>
        <v/>
      </c>
      <c r="BQ197" s="163" t="str">
        <f t="shared" si="795"/>
        <v/>
      </c>
      <c r="BR197" s="163" t="str">
        <f t="shared" si="795"/>
        <v/>
      </c>
      <c r="BS197" s="173" t="str">
        <f t="shared" si="795"/>
        <v/>
      </c>
      <c r="BT197" s="175" t="e">
        <f>$AY197*Assembly!Z$4+$AZ197*Assembly!Z$5+$BA197*Assembly!Z$6+$BB197*Assembly!Z$7+$BC197*Assembly!Z$8+$BD197*Assembly!Z$9+$BE197*Assembly!Z$10+$BF197*Assembly!Z$11+$BG197*Assembly!Z$12+$BH197*Assembly!Z$13+$BI197*Assembly!Z$14+$BJ197*Assembly!Z$15+$BK197*Assembly!Z$16+$BL197*Assembly!Z$17+$BM197*Assembly!Z$18+$BN197*Assembly!Z$19+$BO197*Assembly!Z$20+$BP197*Assembly!Z$21+$BQ197*Assembly!Z$22+$BR197*Assembly!Z$23+$BS197*Assembly!Z$24</f>
        <v>#VALUE!</v>
      </c>
      <c r="BU197" s="165" t="e">
        <f t="shared" si="3"/>
        <v>#VALUE!</v>
      </c>
      <c r="BV197" s="176"/>
      <c r="BW197" s="165" t="e">
        <f>$AY197*Assembly!AD$4+$AZ197*Assembly!AD$5+$BA197*Assembly!AD$6+$BB197*Assembly!AD$7+$BC197*Assembly!AD$8+$BD197*Assembly!AD$9+$BE197*Assembly!AD$10+$BF197*Assembly!AD$11+$BG197*Assembly!AD$12+$BH197*Assembly!AD$13+$BI197*Assembly!AD$14+$BJ197*Assembly!AD$15+$BK197*Assembly!AD$16+$BL197*Assembly!AD$17+$BM197*Assembly!AD$18+$BN197*Assembly!AD$19+$BO197*Assembly!AD$20+$BP197*Assembly!AD$21+$BQ197*Assembly!AD$22+$BR197*Assembly!AD$23+$BS197*Assembly!AD$24</f>
        <v>#VALUE!</v>
      </c>
      <c r="BX197" s="180" t="e">
        <f t="shared" si="4"/>
        <v>#VALUE!</v>
      </c>
      <c r="BY197" s="181" t="e">
        <f t="shared" si="5"/>
        <v>#VALUE!</v>
      </c>
      <c r="BZ197" s="182" t="e">
        <f t="shared" si="6"/>
        <v>#VALUE!</v>
      </c>
      <c r="CA197" s="181" t="e">
        <f t="shared" si="7"/>
        <v>#VALUE!</v>
      </c>
      <c r="CB197" s="165" t="e">
        <f>$AY197*Assembly!Y$4+$AZ197*Assembly!Y$5+$BA197*Assembly!Y$6+$BB197*Assembly!Y$7+$BC197*Assembly!Y$8+$BD197*Assembly!Y$9+$BE197*Assembly!Y$10+$BF197*Assembly!Y$11+$BG197*Assembly!Y$12+$BH197*Assembly!Y$13+$BI197*Assembly!Y$14+$BJ197*Assembly!Y$15+$BK197*Assembly!Y$16+$BL197*Assembly!Y$17+$BM197*Assembly!Y$18+$BN197*Assembly!Y$19+$BO197*Assembly!Y$20+$BP197*Assembly!Y$21+$BQ197*Assembly!Y$22+$BR197*Assembly!Y$23+$BS197*Assembly!Y$24</f>
        <v>#VALUE!</v>
      </c>
      <c r="CC197" s="165" t="e">
        <f t="shared" si="8"/>
        <v>#VALUE!</v>
      </c>
      <c r="CD197" s="136" t="e">
        <f t="shared" si="9"/>
        <v>#VALUE!</v>
      </c>
      <c r="CE197" s="184" t="e">
        <f>$AY197*Assembly!AC$4+$AZ197*Assembly!AC$5+$BA197*Assembly!AC$6+$BB197*Assembly!AC$7+$BC197*Assembly!AC$8+$BD197*Assembly!AC$9+$BE197*Assembly!AC$10+$BF197*Assembly!AC$11+$BG197*Assembly!AC$12+$BH197*Assembly!AC$13+$BI197*Assembly!AC$14+$BJ197*Assembly!AC$15+$BK197*Assembly!AC$16+$BL197*Assembly!AC$17+$BM197*Assembly!AC$18+$BN197*Assembly!AC$19+$BO197*Assembly!AC$20+$BP197*Assembly!AC$21+$BQ197*Assembly!AC$22+$BR197*Assembly!AC$23+$BS197*Assembly!AC$24</f>
        <v>#VALUE!</v>
      </c>
      <c r="CF197" s="208" t="e">
        <f>$AY197*Assembly!M$4+$AZ197*Assembly!M$5+$BA197*Assembly!M$6+$BB197*Assembly!M$7+$BC197*Assembly!M$8+$BD197*Assembly!M$9+$BE197*Assembly!M$10+$BF197*Assembly!M$11+$BG197*Assembly!M$12+$BH197*Assembly!M$13+$BI197*Assembly!M$14+$BJ197*Assembly!M$15+$BK197*Assembly!M$16+$BL197*Assembly!M$17+$BM197*Assembly!M$18+$BN197*Assembly!M$19+$BO197*Assembly!M$20+$BP197*Assembly!M$21+$BQ197*Assembly!M$22+$BR197*Assembly!M$23+$BS197*Assembly!M$24</f>
        <v>#VALUE!</v>
      </c>
      <c r="CG197" s="208" t="e">
        <f>$AY197*Assembly!N$4+$AZ197*Assembly!N$5+$BA197*Assembly!N$6+$BB197*Assembly!N$7+$BC197*Assembly!N$8+$BD197*Assembly!N$9+$BE197*Assembly!N$10+$BF197*Assembly!N$11+$BG197*Assembly!N$12+$BH197*Assembly!N$13+$BI197*Assembly!N$14+$BJ197*Assembly!N$15+$BK197*Assembly!N$16+$BL197*Assembly!N$17+$BM197*Assembly!N$18+$BN197*Assembly!N$19+$BO197*Assembly!N$20+$BP197*Assembly!N$21+$BQ197*Assembly!N$22+$BR197*Assembly!N$23+$BS197*Assembly!N$24</f>
        <v>#VALUE!</v>
      </c>
      <c r="CH197" s="208" t="e">
        <f>$AY197*Assembly!O$4+$AZ197*Assembly!O$5+$BA197*Assembly!O$6+$BB197*Assembly!O$7+$BC197*Assembly!O$8+$BD197*Assembly!O$9+$BE197*Assembly!O$10+$BF197*Assembly!O$11+$BG197*Assembly!O$12+$BH197*Assembly!O$13+$BI197*Assembly!O$14+$BJ197*Assembly!O$15+$BK197*Assembly!O$16+$BL197*Assembly!O$17+$BM197*Assembly!O$18+$BN197*Assembly!O$19+$BO197*Assembly!O$20+$BP197*Assembly!O$21+$BQ197*Assembly!O$22+$BR197*Assembly!O$23+$BS197*Assembly!O$24</f>
        <v>#VALUE!</v>
      </c>
      <c r="CI197" s="203" t="e">
        <f>$AY197*Assembly!P$4+$AZ197*Assembly!P$5+$BA197*Assembly!P$6+$BB197*Assembly!P$7+$BC197*Assembly!P$8+$BD197*Assembly!P$9+$BE197*Assembly!P$10+$BF197*Assembly!P$11+$BG197*Assembly!P$12+$BH197*Assembly!P$13+$BI197*Assembly!P$14+$BJ197*Assembly!P$15+$BK197*Assembly!P$16+$BL197*Assembly!P$17+$BM197*Assembly!P$18+$BN197*Assembly!P$19+$BO197*Assembly!P$20+$BP197*Assembly!P$21+$BQ197*Assembly!P$22+$BR197*Assembly!P$23+$BS197*Assembly!P$24</f>
        <v>#VALUE!</v>
      </c>
      <c r="CJ197" s="203" t="e">
        <f>$AY197*Assembly!Q$4+$AZ197*Assembly!Q$5+$BA197*Assembly!Q$6+$BB197*Assembly!Q$7+$BC197*Assembly!Q$8+$BD197*Assembly!Q$9+$BE197*Assembly!Q$10+$BF197*Assembly!Q$11+$BG197*Assembly!Q$12+$BH197*Assembly!Q$13+$BI197*Assembly!Q$14+$BJ197*Assembly!Q$15+$BK197*Assembly!Q$16+$BL197*Assembly!Q$17+$BM197*Assembly!Q$18+$BN197*Assembly!Q$19+$BO197*Assembly!Q$20+$BP197*Assembly!Q$21+$BQ197*Assembly!Q$22+$BR197*Assembly!Q$23+$BS197*Assembly!Q$24</f>
        <v>#VALUE!</v>
      </c>
      <c r="CK197" s="208" t="e">
        <f>$AY197*Assembly!R$4+$AZ197*Assembly!R$5+$BA197*Assembly!R$6+$BB197*Assembly!R$7+$BC197*Assembly!R$8+$BD197*Assembly!R$9+$BE197*Assembly!R$10+$BF197*Assembly!R$11+$BG197*Assembly!R$12+$BH197*Assembly!R$13+$BI197*Assembly!R$14+$BJ197*Assembly!R$15+$BK197*Assembly!R$16+$BL197*Assembly!R$17+$BM197*Assembly!R$18+$BN197*Assembly!R$19+$BO197*Assembly!R$20+$BP197*Assembly!R$21+$BQ197*Assembly!R$22+$BR197*Assembly!R$23+$BS197*Assembly!R$24</f>
        <v>#VALUE!</v>
      </c>
      <c r="CL197" s="203" t="e">
        <f>$AY197*Assembly!S$4+$AZ197*Assembly!S$5+$BA197*Assembly!S$6+$BB197*Assembly!S$7+$BC197*Assembly!S$8+$BD197*Assembly!S$9+$BE197*Assembly!S$10+$BF197*Assembly!S$11+$BG197*Assembly!S$12+$BH197*Assembly!S$13+$BI197*Assembly!S$14+$BJ197*Assembly!S$15+$BK197*Assembly!S$16+$BL197*Assembly!S$17+$BM197*Assembly!S$18+$BN197*Assembly!S$19+$BO197*Assembly!S$20+$BP197*Assembly!S$21+$BQ197*Assembly!S$22+$BR197*Assembly!S$23+$BS197*Assembly!S$24</f>
        <v>#VALUE!</v>
      </c>
      <c r="CM197" s="203" t="e">
        <f>$AY197*Assembly!T$4+$AZ197*Assembly!T$5+$BA197*Assembly!T$6+$BB197*Assembly!T$7+$BC197*Assembly!T$8+$BD197*Assembly!T$9+$BE197*Assembly!T$10+$BF197*Assembly!T$11+$BG197*Assembly!T$12+$BH197*Assembly!T$13+$BI197*Assembly!T$14+$BJ197*Assembly!T$15+$BK197*Assembly!T$16+$BL197*Assembly!T$17+$BM197*Assembly!T$18+$BN197*Assembly!T$19+$BO197*Assembly!T$20+$BP197*Assembly!T$21+$BQ197*Assembly!T$22+$BR197*Assembly!T$23+$BS197*Assembly!T$24</f>
        <v>#VALUE!</v>
      </c>
      <c r="CN197" s="203" t="e">
        <f>$AY197*Assembly!U$4+$AZ197*Assembly!U$5+$BA197*Assembly!U$6+$BB197*Assembly!U$7+$BC197*Assembly!U$8+$BD197*Assembly!U$9+$BE197*Assembly!U$10+$BF197*Assembly!U$11+$BG197*Assembly!U$12+$BH197*Assembly!U$13+$BI197*Assembly!U$14+$BJ197*Assembly!U$15+$BK197*Assembly!U$16+$BL197*Assembly!U$17+$BM197*Assembly!U$18+$BN197*Assembly!U$19+$BO197*Assembly!U$20+$BP197*Assembly!U$21+$BQ197*Assembly!U$22+$BR197*Assembly!U$23+$BS197*Assembly!U$24</f>
        <v>#VALUE!</v>
      </c>
      <c r="CO197" s="208" t="e">
        <f>$AY197*Assembly!V$4+$AZ197*Assembly!V$5+$BA197*Assembly!V$6+$BB197*Assembly!V$7+$BC197*Assembly!V$8+$BD197*Assembly!V$9+$BE197*Assembly!V$10+$BF197*Assembly!V$11+$BG197*Assembly!V$12+$BH197*Assembly!V$13+$BI197*Assembly!V$14+$BJ197*Assembly!V$15+$BK197*Assembly!V$16+$BL197*Assembly!V$17+$BM197*Assembly!V$18+$BN197*Assembly!V$19+$BO197*Assembly!V$20+$BP197*Assembly!V$21+$BQ197*Assembly!V$22+$BR197*Assembly!V$23+$BS197*Assembly!V$24</f>
        <v>#VALUE!</v>
      </c>
      <c r="CP197" s="208" t="e">
        <f>CF197*Refining!$F$3</f>
        <v>#VALUE!</v>
      </c>
      <c r="CQ197" s="208" t="e">
        <f>CG197*Refining!$F$4</f>
        <v>#VALUE!</v>
      </c>
      <c r="CR197" s="208" t="e">
        <f>CH197*Refining!$F$5</f>
        <v>#VALUE!</v>
      </c>
      <c r="CS197" s="208" t="e">
        <f>CI197*Refining!$F$6</f>
        <v>#VALUE!</v>
      </c>
      <c r="CT197" s="208" t="e">
        <f>CJ197*Refining!$F$7</f>
        <v>#VALUE!</v>
      </c>
      <c r="CU197" s="208" t="e">
        <f>CK197*Refining!$F$8</f>
        <v>#VALUE!</v>
      </c>
      <c r="CV197" s="208" t="e">
        <f>CL197*Refining!$F$9</f>
        <v>#VALUE!</v>
      </c>
      <c r="CW197" s="208" t="e">
        <f>CM197*Refining!$F$10</f>
        <v>#VALUE!</v>
      </c>
      <c r="CX197" s="208" t="e">
        <f>CN197*Refining!$F$11</f>
        <v>#VALUE!</v>
      </c>
      <c r="CY197" s="208" t="e">
        <f>CO197*Refining!$F$12</f>
        <v>#VALUE!</v>
      </c>
      <c r="CZ197" s="190" t="e">
        <f t="shared" ref="CZ197:DS197" si="796">IF(CF197 = 0, "", CF197)</f>
        <v>#VALUE!</v>
      </c>
      <c r="DA197" s="191" t="e">
        <f t="shared" si="796"/>
        <v>#VALUE!</v>
      </c>
      <c r="DB197" s="191" t="e">
        <f t="shared" si="796"/>
        <v>#VALUE!</v>
      </c>
      <c r="DC197" s="191" t="e">
        <f t="shared" si="796"/>
        <v>#VALUE!</v>
      </c>
      <c r="DD197" s="193" t="e">
        <f t="shared" si="796"/>
        <v>#VALUE!</v>
      </c>
      <c r="DE197" s="191" t="e">
        <f t="shared" si="796"/>
        <v>#VALUE!</v>
      </c>
      <c r="DF197" s="193" t="e">
        <f t="shared" si="796"/>
        <v>#VALUE!</v>
      </c>
      <c r="DG197" s="193" t="e">
        <f t="shared" si="796"/>
        <v>#VALUE!</v>
      </c>
      <c r="DH197" s="191" t="e">
        <f t="shared" si="796"/>
        <v>#VALUE!</v>
      </c>
      <c r="DI197" s="195" t="e">
        <f t="shared" si="796"/>
        <v>#VALUE!</v>
      </c>
      <c r="DJ197" s="190" t="e">
        <f t="shared" si="796"/>
        <v>#VALUE!</v>
      </c>
      <c r="DK197" s="191" t="e">
        <f t="shared" si="796"/>
        <v>#VALUE!</v>
      </c>
      <c r="DL197" s="191" t="e">
        <f t="shared" si="796"/>
        <v>#VALUE!</v>
      </c>
      <c r="DM197" s="191" t="e">
        <f t="shared" si="796"/>
        <v>#VALUE!</v>
      </c>
      <c r="DN197" s="193" t="e">
        <f t="shared" si="796"/>
        <v>#VALUE!</v>
      </c>
      <c r="DO197" s="191" t="e">
        <f t="shared" si="796"/>
        <v>#VALUE!</v>
      </c>
      <c r="DP197" s="191" t="e">
        <f t="shared" si="796"/>
        <v>#VALUE!</v>
      </c>
      <c r="DQ197" s="191" t="e">
        <f t="shared" si="796"/>
        <v>#VALUE!</v>
      </c>
      <c r="DR197" s="191" t="e">
        <f t="shared" si="796"/>
        <v>#VALUE!</v>
      </c>
      <c r="DS197" s="195" t="e">
        <f t="shared" si="796"/>
        <v>#VALUE!</v>
      </c>
      <c r="DT197" s="190" t="e">
        <f t="shared" si="11"/>
        <v>#VALUE!</v>
      </c>
      <c r="DU197" s="197" t="e">
        <f t="shared" si="12"/>
        <v>#VALUE!</v>
      </c>
      <c r="DV197" s="165" t="e">
        <f>CZ197*'Ores &amp; Ingots'!$C$3+DA197*'Ores &amp; Ingots'!$C$4+DB197*'Ores &amp; Ingots'!$C$5+DC197*'Ores &amp; Ingots'!$C$6+DD197*'Ores &amp; Ingots'!$C$7+DE197*'Ores &amp; Ingots'!$C$8+DF197*'Ores &amp; Ingots'!$C$9+DG197*'Ores &amp; Ingots'!$C$10+DH197*'Ores &amp; Ingots'!$C$11+DI197*'Ores &amp; Ingots'!$C$12</f>
        <v>#VALUE!</v>
      </c>
      <c r="DW197" s="165" t="e">
        <f>DJ197*'Ores &amp; Ingots'!$B$3+DK197*'Ores &amp; Ingots'!$B$4+DL197*'Ores &amp; Ingots'!$B$5+DM197*'Ores &amp; Ingots'!$B$6+DN197*'Ores &amp; Ingots'!$B$7+DO197*'Ores &amp; Ingots'!$B$8+DP197*'Ores &amp; Ingots'!$B$9+DQ197*'Ores &amp; Ingots'!$B$10+DR197*'Ores &amp; Ingots'!$B$11+DS197*'Ores &amp; Ingots'!$B$12</f>
        <v>#VALUE!</v>
      </c>
      <c r="DX197" s="197" t="e">
        <f>CZ197*Refining!$G$3+DA197*Refining!$G$4+DB197*Refining!$G$5+DC197*Refining!$G$6+DD197*Refining!$G$7+DE197*Refining!$G$8+DF197*Refining!$G$9+DG197*Refining!$G$10+DH197*Refining!$G$11+DI197*Refining!$G$12</f>
        <v>#VALUE!</v>
      </c>
      <c r="DY197" s="197" t="e">
        <f t="shared" si="13"/>
        <v>#VALUE!</v>
      </c>
      <c r="DZ197" s="199" t="e">
        <f t="shared" si="14"/>
        <v>#VALUE!</v>
      </c>
      <c r="EA197" s="190" t="e">
        <f t="shared" si="15"/>
        <v>#VALUE!</v>
      </c>
      <c r="EB197" s="200" t="e">
        <f t="shared" ref="EB197:EC197" si="797">EA197/60</f>
        <v>#VALUE!</v>
      </c>
      <c r="EC197" s="200" t="e">
        <f t="shared" si="797"/>
        <v>#VALUE!</v>
      </c>
      <c r="ED197" s="190" t="e">
        <f t="shared" si="17"/>
        <v>#VALUE!</v>
      </c>
      <c r="EE197" s="200" t="e">
        <f t="shared" ref="EE197:EF197" si="798">ED197/1000</f>
        <v>#VALUE!</v>
      </c>
      <c r="EF197" s="201" t="e">
        <f t="shared" si="798"/>
        <v>#VALUE!</v>
      </c>
      <c r="EG197" s="136" t="e">
        <f t="shared" si="19"/>
        <v>#VALUE!</v>
      </c>
      <c r="EH197" s="138" t="e">
        <f t="shared" si="20"/>
        <v>#VALUE!</v>
      </c>
      <c r="EI197" s="133" t="s">
        <v>28</v>
      </c>
    </row>
    <row r="198" spans="1:139" ht="12.75" x14ac:dyDescent="0.2">
      <c r="A198" s="864"/>
      <c r="B198" s="369" t="s">
        <v>396</v>
      </c>
      <c r="C198" s="137" t="s">
        <v>156</v>
      </c>
      <c r="D198" s="137">
        <v>1</v>
      </c>
      <c r="E198" s="137">
        <v>1</v>
      </c>
      <c r="F198" s="137">
        <v>1</v>
      </c>
      <c r="G198" s="141">
        <f t="shared" si="0"/>
        <v>15.625</v>
      </c>
      <c r="H198" s="417">
        <v>7</v>
      </c>
      <c r="I198" s="417">
        <v>17.5</v>
      </c>
      <c r="J198" s="144">
        <f>H198/Main!$D$9</f>
        <v>1.4</v>
      </c>
      <c r="K198" s="144">
        <f>I198/Main!$D$10</f>
        <v>8.75</v>
      </c>
      <c r="L198" s="144">
        <f t="shared" si="1"/>
        <v>6.25</v>
      </c>
      <c r="M198" s="144">
        <v>1</v>
      </c>
      <c r="N198" s="147"/>
      <c r="O198" s="294"/>
      <c r="P198" s="150"/>
      <c r="Q198" s="153"/>
      <c r="R198" s="150"/>
      <c r="S198" s="155"/>
      <c r="T198" s="155"/>
      <c r="U198" s="150"/>
      <c r="V198" s="150"/>
      <c r="W198" s="155"/>
      <c r="X198" s="155"/>
      <c r="Y198" s="150"/>
      <c r="Z198" s="150"/>
      <c r="AA198" s="150"/>
      <c r="AB198" s="150"/>
      <c r="AC198" s="370" t="s">
        <v>28</v>
      </c>
      <c r="AD198" s="171">
        <v>19</v>
      </c>
      <c r="AE198" s="165">
        <v>0</v>
      </c>
      <c r="AF198" s="165">
        <v>0</v>
      </c>
      <c r="AG198" s="165">
        <v>0</v>
      </c>
      <c r="AH198" s="165">
        <v>0</v>
      </c>
      <c r="AI198" s="165">
        <v>0</v>
      </c>
      <c r="AJ198" s="165">
        <v>0</v>
      </c>
      <c r="AK198" s="165">
        <v>0</v>
      </c>
      <c r="AL198" s="165">
        <v>0</v>
      </c>
      <c r="AM198" s="165">
        <v>0</v>
      </c>
      <c r="AN198" s="165">
        <v>0</v>
      </c>
      <c r="AO198" s="165">
        <v>0</v>
      </c>
      <c r="AP198" s="165">
        <v>0</v>
      </c>
      <c r="AQ198" s="165">
        <v>0</v>
      </c>
      <c r="AR198" s="165">
        <v>0</v>
      </c>
      <c r="AS198" s="165">
        <v>0</v>
      </c>
      <c r="AT198" s="165">
        <v>0</v>
      </c>
      <c r="AU198" s="165">
        <v>0</v>
      </c>
      <c r="AV198" s="165">
        <v>0</v>
      </c>
      <c r="AW198" s="165">
        <v>0</v>
      </c>
      <c r="AX198" s="165">
        <v>0</v>
      </c>
      <c r="AY198" s="413">
        <f t="shared" ref="AY198:BS198" si="799">IF(AD198 = 0, "", AD198)</f>
        <v>19</v>
      </c>
      <c r="AZ198" s="163" t="str">
        <f t="shared" si="799"/>
        <v/>
      </c>
      <c r="BA198" s="163" t="str">
        <f t="shared" si="799"/>
        <v/>
      </c>
      <c r="BB198" s="163" t="str">
        <f t="shared" si="799"/>
        <v/>
      </c>
      <c r="BC198" s="163" t="str">
        <f t="shared" si="799"/>
        <v/>
      </c>
      <c r="BD198" s="163" t="str">
        <f t="shared" si="799"/>
        <v/>
      </c>
      <c r="BE198" s="163" t="str">
        <f t="shared" si="799"/>
        <v/>
      </c>
      <c r="BF198" s="163" t="str">
        <f t="shared" si="799"/>
        <v/>
      </c>
      <c r="BG198" s="163" t="str">
        <f t="shared" si="799"/>
        <v/>
      </c>
      <c r="BH198" s="163" t="str">
        <f t="shared" si="799"/>
        <v/>
      </c>
      <c r="BI198" s="163" t="str">
        <f t="shared" si="799"/>
        <v/>
      </c>
      <c r="BJ198" s="163" t="str">
        <f t="shared" si="799"/>
        <v/>
      </c>
      <c r="BK198" s="163" t="str">
        <f t="shared" si="799"/>
        <v/>
      </c>
      <c r="BL198" s="163" t="str">
        <f t="shared" si="799"/>
        <v/>
      </c>
      <c r="BM198" s="163" t="str">
        <f t="shared" si="799"/>
        <v/>
      </c>
      <c r="BN198" s="163" t="str">
        <f t="shared" si="799"/>
        <v/>
      </c>
      <c r="BO198" s="163" t="str">
        <f t="shared" si="799"/>
        <v/>
      </c>
      <c r="BP198" s="163" t="str">
        <f t="shared" si="799"/>
        <v/>
      </c>
      <c r="BQ198" s="163" t="str">
        <f t="shared" si="799"/>
        <v/>
      </c>
      <c r="BR198" s="163" t="str">
        <f t="shared" si="799"/>
        <v/>
      </c>
      <c r="BS198" s="173" t="str">
        <f t="shared" si="799"/>
        <v/>
      </c>
      <c r="BT198" s="175" t="e">
        <f>$AY198*Assembly!Z$4+$AZ198*Assembly!Z$5+$BA198*Assembly!Z$6+$BB198*Assembly!Z$7+$BC198*Assembly!Z$8+$BD198*Assembly!Z$9+$BE198*Assembly!Z$10+$BF198*Assembly!Z$11+$BG198*Assembly!Z$12+$BH198*Assembly!Z$13+$BI198*Assembly!Z$14+$BJ198*Assembly!Z$15+$BK198*Assembly!Z$16+$BL198*Assembly!Z$17+$BM198*Assembly!Z$18+$BN198*Assembly!Z$19+$BO198*Assembly!Z$20+$BP198*Assembly!Z$21+$BQ198*Assembly!Z$22+$BR198*Assembly!Z$23+$BS198*Assembly!Z$24</f>
        <v>#VALUE!</v>
      </c>
      <c r="BU198" s="165" t="e">
        <f t="shared" si="3"/>
        <v>#VALUE!</v>
      </c>
      <c r="BV198" s="176"/>
      <c r="BW198" s="165" t="e">
        <f>$AY198*Assembly!AD$4+$AZ198*Assembly!AD$5+$BA198*Assembly!AD$6+$BB198*Assembly!AD$7+$BC198*Assembly!AD$8+$BD198*Assembly!AD$9+$BE198*Assembly!AD$10+$BF198*Assembly!AD$11+$BG198*Assembly!AD$12+$BH198*Assembly!AD$13+$BI198*Assembly!AD$14+$BJ198*Assembly!AD$15+$BK198*Assembly!AD$16+$BL198*Assembly!AD$17+$BM198*Assembly!AD$18+$BN198*Assembly!AD$19+$BO198*Assembly!AD$20+$BP198*Assembly!AD$21+$BQ198*Assembly!AD$22+$BR198*Assembly!AD$23+$BS198*Assembly!AD$24</f>
        <v>#VALUE!</v>
      </c>
      <c r="BX198" s="180" t="e">
        <f t="shared" si="4"/>
        <v>#VALUE!</v>
      </c>
      <c r="BY198" s="181" t="e">
        <f t="shared" si="5"/>
        <v>#VALUE!</v>
      </c>
      <c r="BZ198" s="182" t="e">
        <f t="shared" si="6"/>
        <v>#VALUE!</v>
      </c>
      <c r="CA198" s="181" t="e">
        <f t="shared" si="7"/>
        <v>#VALUE!</v>
      </c>
      <c r="CB198" s="165" t="e">
        <f>$AY198*Assembly!Y$4+$AZ198*Assembly!Y$5+$BA198*Assembly!Y$6+$BB198*Assembly!Y$7+$BC198*Assembly!Y$8+$BD198*Assembly!Y$9+$BE198*Assembly!Y$10+$BF198*Assembly!Y$11+$BG198*Assembly!Y$12+$BH198*Assembly!Y$13+$BI198*Assembly!Y$14+$BJ198*Assembly!Y$15+$BK198*Assembly!Y$16+$BL198*Assembly!Y$17+$BM198*Assembly!Y$18+$BN198*Assembly!Y$19+$BO198*Assembly!Y$20+$BP198*Assembly!Y$21+$BQ198*Assembly!Y$22+$BR198*Assembly!Y$23+$BS198*Assembly!Y$24</f>
        <v>#VALUE!</v>
      </c>
      <c r="CC198" s="165" t="e">
        <f t="shared" si="8"/>
        <v>#VALUE!</v>
      </c>
      <c r="CD198" s="136" t="e">
        <f t="shared" si="9"/>
        <v>#VALUE!</v>
      </c>
      <c r="CE198" s="184" t="e">
        <f>$AY198*Assembly!AC$4+$AZ198*Assembly!AC$5+$BA198*Assembly!AC$6+$BB198*Assembly!AC$7+$BC198*Assembly!AC$8+$BD198*Assembly!AC$9+$BE198*Assembly!AC$10+$BF198*Assembly!AC$11+$BG198*Assembly!AC$12+$BH198*Assembly!AC$13+$BI198*Assembly!AC$14+$BJ198*Assembly!AC$15+$BK198*Assembly!AC$16+$BL198*Assembly!AC$17+$BM198*Assembly!AC$18+$BN198*Assembly!AC$19+$BO198*Assembly!AC$20+$BP198*Assembly!AC$21+$BQ198*Assembly!AC$22+$BR198*Assembly!AC$23+$BS198*Assembly!AC$24</f>
        <v>#VALUE!</v>
      </c>
      <c r="CF198" s="153" t="e">
        <f>$AY198*Assembly!M$4+$AZ198*Assembly!M$5+$BA198*Assembly!M$6+$BB198*Assembly!M$7+$BC198*Assembly!M$8+$BD198*Assembly!M$9+$BE198*Assembly!M$10+$BF198*Assembly!M$11+$BG198*Assembly!M$12+$BH198*Assembly!M$13+$BI198*Assembly!M$14+$BJ198*Assembly!M$15+$BK198*Assembly!M$16+$BL198*Assembly!M$17+$BM198*Assembly!M$18+$BN198*Assembly!M$19+$BO198*Assembly!M$20+$BP198*Assembly!M$21+$BQ198*Assembly!M$22+$BR198*Assembly!M$23+$BS198*Assembly!M$24</f>
        <v>#VALUE!</v>
      </c>
      <c r="CG198" s="153" t="e">
        <f>$AY198*Assembly!N$4+$AZ198*Assembly!N$5+$BA198*Assembly!N$6+$BB198*Assembly!N$7+$BC198*Assembly!N$8+$BD198*Assembly!N$9+$BE198*Assembly!N$10+$BF198*Assembly!N$11+$BG198*Assembly!N$12+$BH198*Assembly!N$13+$BI198*Assembly!N$14+$BJ198*Assembly!N$15+$BK198*Assembly!N$16+$BL198*Assembly!N$17+$BM198*Assembly!N$18+$BN198*Assembly!N$19+$BO198*Assembly!N$20+$BP198*Assembly!N$21+$BQ198*Assembly!N$22+$BR198*Assembly!N$23+$BS198*Assembly!N$24</f>
        <v>#VALUE!</v>
      </c>
      <c r="CH198" s="153" t="e">
        <f>$AY198*Assembly!O$4+$AZ198*Assembly!O$5+$BA198*Assembly!O$6+$BB198*Assembly!O$7+$BC198*Assembly!O$8+$BD198*Assembly!O$9+$BE198*Assembly!O$10+$BF198*Assembly!O$11+$BG198*Assembly!O$12+$BH198*Assembly!O$13+$BI198*Assembly!O$14+$BJ198*Assembly!O$15+$BK198*Assembly!O$16+$BL198*Assembly!O$17+$BM198*Assembly!O$18+$BN198*Assembly!O$19+$BO198*Assembly!O$20+$BP198*Assembly!O$21+$BQ198*Assembly!O$22+$BR198*Assembly!O$23+$BS198*Assembly!O$24</f>
        <v>#VALUE!</v>
      </c>
      <c r="CI198" s="142" t="e">
        <f>$AY198*Assembly!P$4+$AZ198*Assembly!P$5+$BA198*Assembly!P$6+$BB198*Assembly!P$7+$BC198*Assembly!P$8+$BD198*Assembly!P$9+$BE198*Assembly!P$10+$BF198*Assembly!P$11+$BG198*Assembly!P$12+$BH198*Assembly!P$13+$BI198*Assembly!P$14+$BJ198*Assembly!P$15+$BK198*Assembly!P$16+$BL198*Assembly!P$17+$BM198*Assembly!P$18+$BN198*Assembly!P$19+$BO198*Assembly!P$20+$BP198*Assembly!P$21+$BQ198*Assembly!P$22+$BR198*Assembly!P$23+$BS198*Assembly!P$24</f>
        <v>#VALUE!</v>
      </c>
      <c r="CJ198" s="142" t="e">
        <f>$AY198*Assembly!Q$4+$AZ198*Assembly!Q$5+$BA198*Assembly!Q$6+$BB198*Assembly!Q$7+$BC198*Assembly!Q$8+$BD198*Assembly!Q$9+$BE198*Assembly!Q$10+$BF198*Assembly!Q$11+$BG198*Assembly!Q$12+$BH198*Assembly!Q$13+$BI198*Assembly!Q$14+$BJ198*Assembly!Q$15+$BK198*Assembly!Q$16+$BL198*Assembly!Q$17+$BM198*Assembly!Q$18+$BN198*Assembly!Q$19+$BO198*Assembly!Q$20+$BP198*Assembly!Q$21+$BQ198*Assembly!Q$22+$BR198*Assembly!Q$23+$BS198*Assembly!Q$24</f>
        <v>#VALUE!</v>
      </c>
      <c r="CK198" s="153" t="e">
        <f>$AY198*Assembly!R$4+$AZ198*Assembly!R$5+$BA198*Assembly!R$6+$BB198*Assembly!R$7+$BC198*Assembly!R$8+$BD198*Assembly!R$9+$BE198*Assembly!R$10+$BF198*Assembly!R$11+$BG198*Assembly!R$12+$BH198*Assembly!R$13+$BI198*Assembly!R$14+$BJ198*Assembly!R$15+$BK198*Assembly!R$16+$BL198*Assembly!R$17+$BM198*Assembly!R$18+$BN198*Assembly!R$19+$BO198*Assembly!R$20+$BP198*Assembly!R$21+$BQ198*Assembly!R$22+$BR198*Assembly!R$23+$BS198*Assembly!R$24</f>
        <v>#VALUE!</v>
      </c>
      <c r="CL198" s="142" t="e">
        <f>$AY198*Assembly!S$4+$AZ198*Assembly!S$5+$BA198*Assembly!S$6+$BB198*Assembly!S$7+$BC198*Assembly!S$8+$BD198*Assembly!S$9+$BE198*Assembly!S$10+$BF198*Assembly!S$11+$BG198*Assembly!S$12+$BH198*Assembly!S$13+$BI198*Assembly!S$14+$BJ198*Assembly!S$15+$BK198*Assembly!S$16+$BL198*Assembly!S$17+$BM198*Assembly!S$18+$BN198*Assembly!S$19+$BO198*Assembly!S$20+$BP198*Assembly!S$21+$BQ198*Assembly!S$22+$BR198*Assembly!S$23+$BS198*Assembly!S$24</f>
        <v>#VALUE!</v>
      </c>
      <c r="CM198" s="142" t="e">
        <f>$AY198*Assembly!T$4+$AZ198*Assembly!T$5+$BA198*Assembly!T$6+$BB198*Assembly!T$7+$BC198*Assembly!T$8+$BD198*Assembly!T$9+$BE198*Assembly!T$10+$BF198*Assembly!T$11+$BG198*Assembly!T$12+$BH198*Assembly!T$13+$BI198*Assembly!T$14+$BJ198*Assembly!T$15+$BK198*Assembly!T$16+$BL198*Assembly!T$17+$BM198*Assembly!T$18+$BN198*Assembly!T$19+$BO198*Assembly!T$20+$BP198*Assembly!T$21+$BQ198*Assembly!T$22+$BR198*Assembly!T$23+$BS198*Assembly!T$24</f>
        <v>#VALUE!</v>
      </c>
      <c r="CN198" s="142" t="e">
        <f>$AY198*Assembly!U$4+$AZ198*Assembly!U$5+$BA198*Assembly!U$6+$BB198*Assembly!U$7+$BC198*Assembly!U$8+$BD198*Assembly!U$9+$BE198*Assembly!U$10+$BF198*Assembly!U$11+$BG198*Assembly!U$12+$BH198*Assembly!U$13+$BI198*Assembly!U$14+$BJ198*Assembly!U$15+$BK198*Assembly!U$16+$BL198*Assembly!U$17+$BM198*Assembly!U$18+$BN198*Assembly!U$19+$BO198*Assembly!U$20+$BP198*Assembly!U$21+$BQ198*Assembly!U$22+$BR198*Assembly!U$23+$BS198*Assembly!U$24</f>
        <v>#VALUE!</v>
      </c>
      <c r="CO198" s="153" t="e">
        <f>$AY198*Assembly!V$4+$AZ198*Assembly!V$5+$BA198*Assembly!V$6+$BB198*Assembly!V$7+$BC198*Assembly!V$8+$BD198*Assembly!V$9+$BE198*Assembly!V$10+$BF198*Assembly!V$11+$BG198*Assembly!V$12+$BH198*Assembly!V$13+$BI198*Assembly!V$14+$BJ198*Assembly!V$15+$BK198*Assembly!V$16+$BL198*Assembly!V$17+$BM198*Assembly!V$18+$BN198*Assembly!V$19+$BO198*Assembly!V$20+$BP198*Assembly!V$21+$BQ198*Assembly!V$22+$BR198*Assembly!V$23+$BS198*Assembly!V$24</f>
        <v>#VALUE!</v>
      </c>
      <c r="CP198" s="153" t="e">
        <f>CF198*Refining!$F$3</f>
        <v>#VALUE!</v>
      </c>
      <c r="CQ198" s="153" t="e">
        <f>CG198*Refining!$F$4</f>
        <v>#VALUE!</v>
      </c>
      <c r="CR198" s="153" t="e">
        <f>CH198*Refining!$F$5</f>
        <v>#VALUE!</v>
      </c>
      <c r="CS198" s="153" t="e">
        <f>CI198*Refining!$F$6</f>
        <v>#VALUE!</v>
      </c>
      <c r="CT198" s="153" t="e">
        <f>CJ198*Refining!$F$7</f>
        <v>#VALUE!</v>
      </c>
      <c r="CU198" s="153" t="e">
        <f>CK198*Refining!$F$8</f>
        <v>#VALUE!</v>
      </c>
      <c r="CV198" s="153" t="e">
        <f>CL198*Refining!$F$9</f>
        <v>#VALUE!</v>
      </c>
      <c r="CW198" s="153" t="e">
        <f>CM198*Refining!$F$10</f>
        <v>#VALUE!</v>
      </c>
      <c r="CX198" s="153" t="e">
        <f>CN198*Refining!$F$11</f>
        <v>#VALUE!</v>
      </c>
      <c r="CY198" s="153" t="e">
        <f>CO198*Refining!$F$12</f>
        <v>#VALUE!</v>
      </c>
      <c r="CZ198" s="190" t="e">
        <f t="shared" ref="CZ198:DS198" si="800">IF(CF198 = 0, "", CF198)</f>
        <v>#VALUE!</v>
      </c>
      <c r="DA198" s="191" t="e">
        <f t="shared" si="800"/>
        <v>#VALUE!</v>
      </c>
      <c r="DB198" s="191" t="e">
        <f t="shared" si="800"/>
        <v>#VALUE!</v>
      </c>
      <c r="DC198" s="191" t="e">
        <f t="shared" si="800"/>
        <v>#VALUE!</v>
      </c>
      <c r="DD198" s="193" t="e">
        <f t="shared" si="800"/>
        <v>#VALUE!</v>
      </c>
      <c r="DE198" s="191" t="e">
        <f t="shared" si="800"/>
        <v>#VALUE!</v>
      </c>
      <c r="DF198" s="193" t="e">
        <f t="shared" si="800"/>
        <v>#VALUE!</v>
      </c>
      <c r="DG198" s="193" t="e">
        <f t="shared" si="800"/>
        <v>#VALUE!</v>
      </c>
      <c r="DH198" s="191" t="e">
        <f t="shared" si="800"/>
        <v>#VALUE!</v>
      </c>
      <c r="DI198" s="195" t="e">
        <f t="shared" si="800"/>
        <v>#VALUE!</v>
      </c>
      <c r="DJ198" s="190" t="e">
        <f t="shared" si="800"/>
        <v>#VALUE!</v>
      </c>
      <c r="DK198" s="191" t="e">
        <f t="shared" si="800"/>
        <v>#VALUE!</v>
      </c>
      <c r="DL198" s="191" t="e">
        <f t="shared" si="800"/>
        <v>#VALUE!</v>
      </c>
      <c r="DM198" s="191" t="e">
        <f t="shared" si="800"/>
        <v>#VALUE!</v>
      </c>
      <c r="DN198" s="193" t="e">
        <f t="shared" si="800"/>
        <v>#VALUE!</v>
      </c>
      <c r="DO198" s="191" t="e">
        <f t="shared" si="800"/>
        <v>#VALUE!</v>
      </c>
      <c r="DP198" s="191" t="e">
        <f t="shared" si="800"/>
        <v>#VALUE!</v>
      </c>
      <c r="DQ198" s="191" t="e">
        <f t="shared" si="800"/>
        <v>#VALUE!</v>
      </c>
      <c r="DR198" s="191" t="e">
        <f t="shared" si="800"/>
        <v>#VALUE!</v>
      </c>
      <c r="DS198" s="195" t="e">
        <f t="shared" si="800"/>
        <v>#VALUE!</v>
      </c>
      <c r="DT198" s="190" t="e">
        <f t="shared" si="11"/>
        <v>#VALUE!</v>
      </c>
      <c r="DU198" s="197" t="e">
        <f t="shared" si="12"/>
        <v>#VALUE!</v>
      </c>
      <c r="DV198" s="165" t="e">
        <f>CZ198*'Ores &amp; Ingots'!$C$3+DA198*'Ores &amp; Ingots'!$C$4+DB198*'Ores &amp; Ingots'!$C$5+DC198*'Ores &amp; Ingots'!$C$6+DD198*'Ores &amp; Ingots'!$C$7+DE198*'Ores &amp; Ingots'!$C$8+DF198*'Ores &amp; Ingots'!$C$9+DG198*'Ores &amp; Ingots'!$C$10+DH198*'Ores &amp; Ingots'!$C$11+DI198*'Ores &amp; Ingots'!$C$12</f>
        <v>#VALUE!</v>
      </c>
      <c r="DW198" s="165" t="e">
        <f>DJ198*'Ores &amp; Ingots'!$B$3+DK198*'Ores &amp; Ingots'!$B$4+DL198*'Ores &amp; Ingots'!$B$5+DM198*'Ores &amp; Ingots'!$B$6+DN198*'Ores &amp; Ingots'!$B$7+DO198*'Ores &amp; Ingots'!$B$8+DP198*'Ores &amp; Ingots'!$B$9+DQ198*'Ores &amp; Ingots'!$B$10+DR198*'Ores &amp; Ingots'!$B$11+DS198*'Ores &amp; Ingots'!$B$12</f>
        <v>#VALUE!</v>
      </c>
      <c r="DX198" s="197" t="e">
        <f>CZ198*Refining!$G$3+DA198*Refining!$G$4+DB198*Refining!$G$5+DC198*Refining!$G$6+DD198*Refining!$G$7+DE198*Refining!$G$8+DF198*Refining!$G$9+DG198*Refining!$G$10+DH198*Refining!$G$11+DI198*Refining!$G$12</f>
        <v>#VALUE!</v>
      </c>
      <c r="DY198" s="197" t="e">
        <f t="shared" si="13"/>
        <v>#VALUE!</v>
      </c>
      <c r="DZ198" s="199" t="e">
        <f t="shared" si="14"/>
        <v>#VALUE!</v>
      </c>
      <c r="EA198" s="190" t="e">
        <f t="shared" si="15"/>
        <v>#VALUE!</v>
      </c>
      <c r="EB198" s="200" t="e">
        <f t="shared" ref="EB198:EC198" si="801">EA198/60</f>
        <v>#VALUE!</v>
      </c>
      <c r="EC198" s="200" t="e">
        <f t="shared" si="801"/>
        <v>#VALUE!</v>
      </c>
      <c r="ED198" s="190" t="e">
        <f t="shared" si="17"/>
        <v>#VALUE!</v>
      </c>
      <c r="EE198" s="200" t="e">
        <f t="shared" ref="EE198:EF198" si="802">ED198/1000</f>
        <v>#VALUE!</v>
      </c>
      <c r="EF198" s="201" t="e">
        <f t="shared" si="802"/>
        <v>#VALUE!</v>
      </c>
      <c r="EG198" s="136" t="e">
        <f t="shared" si="19"/>
        <v>#VALUE!</v>
      </c>
      <c r="EH198" s="138" t="e">
        <f t="shared" si="20"/>
        <v>#VALUE!</v>
      </c>
      <c r="EI198" s="133" t="s">
        <v>28</v>
      </c>
    </row>
    <row r="199" spans="1:139" ht="12.75" x14ac:dyDescent="0.2">
      <c r="A199" s="864"/>
      <c r="B199" s="369" t="s">
        <v>397</v>
      </c>
      <c r="C199" s="137" t="s">
        <v>156</v>
      </c>
      <c r="D199" s="137">
        <v>1</v>
      </c>
      <c r="E199" s="137">
        <v>1</v>
      </c>
      <c r="F199" s="137">
        <v>1</v>
      </c>
      <c r="G199" s="202">
        <f t="shared" si="0"/>
        <v>15.625</v>
      </c>
      <c r="H199" s="203">
        <v>5</v>
      </c>
      <c r="I199" s="203">
        <v>12.5</v>
      </c>
      <c r="J199" s="204">
        <f>H199/Main!$D$9</f>
        <v>1</v>
      </c>
      <c r="K199" s="204">
        <f>I199/Main!$D$10</f>
        <v>6.25</v>
      </c>
      <c r="L199" s="204">
        <f t="shared" si="1"/>
        <v>6.25</v>
      </c>
      <c r="M199" s="204">
        <v>1</v>
      </c>
      <c r="N199" s="205"/>
      <c r="O199" s="296"/>
      <c r="P199" s="207"/>
      <c r="Q199" s="208"/>
      <c r="R199" s="207"/>
      <c r="S199" s="209"/>
      <c r="T199" s="209"/>
      <c r="U199" s="207"/>
      <c r="V199" s="207"/>
      <c r="W199" s="401"/>
      <c r="X199" s="209"/>
      <c r="Y199" s="207"/>
      <c r="Z199" s="207"/>
      <c r="AA199" s="207"/>
      <c r="AB199" s="207"/>
      <c r="AC199" s="402" t="s">
        <v>28</v>
      </c>
      <c r="AD199" s="171">
        <v>7</v>
      </c>
      <c r="AE199" s="165">
        <v>0</v>
      </c>
      <c r="AF199" s="165">
        <v>0</v>
      </c>
      <c r="AG199" s="165">
        <v>0</v>
      </c>
      <c r="AH199" s="165">
        <v>0</v>
      </c>
      <c r="AI199" s="165">
        <v>0</v>
      </c>
      <c r="AJ199" s="165">
        <v>0</v>
      </c>
      <c r="AK199" s="165">
        <v>0</v>
      </c>
      <c r="AL199" s="165">
        <v>0</v>
      </c>
      <c r="AM199" s="165">
        <v>0</v>
      </c>
      <c r="AN199" s="165">
        <v>0</v>
      </c>
      <c r="AO199" s="165">
        <v>0</v>
      </c>
      <c r="AP199" s="165">
        <v>0</v>
      </c>
      <c r="AQ199" s="165">
        <v>0</v>
      </c>
      <c r="AR199" s="165">
        <v>0</v>
      </c>
      <c r="AS199" s="165">
        <v>0</v>
      </c>
      <c r="AT199" s="165">
        <v>0</v>
      </c>
      <c r="AU199" s="165">
        <v>0</v>
      </c>
      <c r="AV199" s="165">
        <v>0</v>
      </c>
      <c r="AW199" s="165">
        <v>0</v>
      </c>
      <c r="AX199" s="165">
        <v>0</v>
      </c>
      <c r="AY199" s="413">
        <f t="shared" ref="AY199:BS199" si="803">IF(AD199 = 0, "", AD199)</f>
        <v>7</v>
      </c>
      <c r="AZ199" s="163" t="str">
        <f t="shared" si="803"/>
        <v/>
      </c>
      <c r="BA199" s="163" t="str">
        <f t="shared" si="803"/>
        <v/>
      </c>
      <c r="BB199" s="163" t="str">
        <f t="shared" si="803"/>
        <v/>
      </c>
      <c r="BC199" s="163" t="str">
        <f t="shared" si="803"/>
        <v/>
      </c>
      <c r="BD199" s="163" t="str">
        <f t="shared" si="803"/>
        <v/>
      </c>
      <c r="BE199" s="163" t="str">
        <f t="shared" si="803"/>
        <v/>
      </c>
      <c r="BF199" s="163" t="str">
        <f t="shared" si="803"/>
        <v/>
      </c>
      <c r="BG199" s="163" t="str">
        <f t="shared" si="803"/>
        <v/>
      </c>
      <c r="BH199" s="163" t="str">
        <f t="shared" si="803"/>
        <v/>
      </c>
      <c r="BI199" s="163" t="str">
        <f t="shared" si="803"/>
        <v/>
      </c>
      <c r="BJ199" s="163" t="str">
        <f t="shared" si="803"/>
        <v/>
      </c>
      <c r="BK199" s="163" t="str">
        <f t="shared" si="803"/>
        <v/>
      </c>
      <c r="BL199" s="163" t="str">
        <f t="shared" si="803"/>
        <v/>
      </c>
      <c r="BM199" s="163" t="str">
        <f t="shared" si="803"/>
        <v/>
      </c>
      <c r="BN199" s="163" t="str">
        <f t="shared" si="803"/>
        <v/>
      </c>
      <c r="BO199" s="163" t="str">
        <f t="shared" si="803"/>
        <v/>
      </c>
      <c r="BP199" s="163" t="str">
        <f t="shared" si="803"/>
        <v/>
      </c>
      <c r="BQ199" s="163" t="str">
        <f t="shared" si="803"/>
        <v/>
      </c>
      <c r="BR199" s="163" t="str">
        <f t="shared" si="803"/>
        <v/>
      </c>
      <c r="BS199" s="173" t="str">
        <f t="shared" si="803"/>
        <v/>
      </c>
      <c r="BT199" s="175" t="e">
        <f>$AY199*Assembly!Z$4+$AZ199*Assembly!Z$5+$BA199*Assembly!Z$6+$BB199*Assembly!Z$7+$BC199*Assembly!Z$8+$BD199*Assembly!Z$9+$BE199*Assembly!Z$10+$BF199*Assembly!Z$11+$BG199*Assembly!Z$12+$BH199*Assembly!Z$13+$BI199*Assembly!Z$14+$BJ199*Assembly!Z$15+$BK199*Assembly!Z$16+$BL199*Assembly!Z$17+$BM199*Assembly!Z$18+$BN199*Assembly!Z$19+$BO199*Assembly!Z$20+$BP199*Assembly!Z$21+$BQ199*Assembly!Z$22+$BR199*Assembly!Z$23+$BS199*Assembly!Z$24</f>
        <v>#VALUE!</v>
      </c>
      <c r="BU199" s="165" t="e">
        <f t="shared" si="3"/>
        <v>#VALUE!</v>
      </c>
      <c r="BV199" s="176"/>
      <c r="BW199" s="165" t="e">
        <f>$AY199*Assembly!AD$4+$AZ199*Assembly!AD$5+$BA199*Assembly!AD$6+$BB199*Assembly!AD$7+$BC199*Assembly!AD$8+$BD199*Assembly!AD$9+$BE199*Assembly!AD$10+$BF199*Assembly!AD$11+$BG199*Assembly!AD$12+$BH199*Assembly!AD$13+$BI199*Assembly!AD$14+$BJ199*Assembly!AD$15+$BK199*Assembly!AD$16+$BL199*Assembly!AD$17+$BM199*Assembly!AD$18+$BN199*Assembly!AD$19+$BO199*Assembly!AD$20+$BP199*Assembly!AD$21+$BQ199*Assembly!AD$22+$BR199*Assembly!AD$23+$BS199*Assembly!AD$24</f>
        <v>#VALUE!</v>
      </c>
      <c r="BX199" s="180" t="e">
        <f t="shared" si="4"/>
        <v>#VALUE!</v>
      </c>
      <c r="BY199" s="181" t="e">
        <f t="shared" si="5"/>
        <v>#VALUE!</v>
      </c>
      <c r="BZ199" s="182" t="e">
        <f t="shared" si="6"/>
        <v>#VALUE!</v>
      </c>
      <c r="CA199" s="181" t="e">
        <f t="shared" si="7"/>
        <v>#VALUE!</v>
      </c>
      <c r="CB199" s="165" t="e">
        <f>$AY199*Assembly!Y$4+$AZ199*Assembly!Y$5+$BA199*Assembly!Y$6+$BB199*Assembly!Y$7+$BC199*Assembly!Y$8+$BD199*Assembly!Y$9+$BE199*Assembly!Y$10+$BF199*Assembly!Y$11+$BG199*Assembly!Y$12+$BH199*Assembly!Y$13+$BI199*Assembly!Y$14+$BJ199*Assembly!Y$15+$BK199*Assembly!Y$16+$BL199*Assembly!Y$17+$BM199*Assembly!Y$18+$BN199*Assembly!Y$19+$BO199*Assembly!Y$20+$BP199*Assembly!Y$21+$BQ199*Assembly!Y$22+$BR199*Assembly!Y$23+$BS199*Assembly!Y$24</f>
        <v>#VALUE!</v>
      </c>
      <c r="CC199" s="165" t="e">
        <f t="shared" si="8"/>
        <v>#VALUE!</v>
      </c>
      <c r="CD199" s="136" t="e">
        <f t="shared" si="9"/>
        <v>#VALUE!</v>
      </c>
      <c r="CE199" s="184" t="e">
        <f>$AY199*Assembly!AC$4+$AZ199*Assembly!AC$5+$BA199*Assembly!AC$6+$BB199*Assembly!AC$7+$BC199*Assembly!AC$8+$BD199*Assembly!AC$9+$BE199*Assembly!AC$10+$BF199*Assembly!AC$11+$BG199*Assembly!AC$12+$BH199*Assembly!AC$13+$BI199*Assembly!AC$14+$BJ199*Assembly!AC$15+$BK199*Assembly!AC$16+$BL199*Assembly!AC$17+$BM199*Assembly!AC$18+$BN199*Assembly!AC$19+$BO199*Assembly!AC$20+$BP199*Assembly!AC$21+$BQ199*Assembly!AC$22+$BR199*Assembly!AC$23+$BS199*Assembly!AC$24</f>
        <v>#VALUE!</v>
      </c>
      <c r="CF199" s="208" t="e">
        <f>$AY199*Assembly!M$4+$AZ199*Assembly!M$5+$BA199*Assembly!M$6+$BB199*Assembly!M$7+$BC199*Assembly!M$8+$BD199*Assembly!M$9+$BE199*Assembly!M$10+$BF199*Assembly!M$11+$BG199*Assembly!M$12+$BH199*Assembly!M$13+$BI199*Assembly!M$14+$BJ199*Assembly!M$15+$BK199*Assembly!M$16+$BL199*Assembly!M$17+$BM199*Assembly!M$18+$BN199*Assembly!M$19+$BO199*Assembly!M$20+$BP199*Assembly!M$21+$BQ199*Assembly!M$22+$BR199*Assembly!M$23+$BS199*Assembly!M$24</f>
        <v>#VALUE!</v>
      </c>
      <c r="CG199" s="208" t="e">
        <f>$AY199*Assembly!N$4+$AZ199*Assembly!N$5+$BA199*Assembly!N$6+$BB199*Assembly!N$7+$BC199*Assembly!N$8+$BD199*Assembly!N$9+$BE199*Assembly!N$10+$BF199*Assembly!N$11+$BG199*Assembly!N$12+$BH199*Assembly!N$13+$BI199*Assembly!N$14+$BJ199*Assembly!N$15+$BK199*Assembly!N$16+$BL199*Assembly!N$17+$BM199*Assembly!N$18+$BN199*Assembly!N$19+$BO199*Assembly!N$20+$BP199*Assembly!N$21+$BQ199*Assembly!N$22+$BR199*Assembly!N$23+$BS199*Assembly!N$24</f>
        <v>#VALUE!</v>
      </c>
      <c r="CH199" s="208" t="e">
        <f>$AY199*Assembly!O$4+$AZ199*Assembly!O$5+$BA199*Assembly!O$6+$BB199*Assembly!O$7+$BC199*Assembly!O$8+$BD199*Assembly!O$9+$BE199*Assembly!O$10+$BF199*Assembly!O$11+$BG199*Assembly!O$12+$BH199*Assembly!O$13+$BI199*Assembly!O$14+$BJ199*Assembly!O$15+$BK199*Assembly!O$16+$BL199*Assembly!O$17+$BM199*Assembly!O$18+$BN199*Assembly!O$19+$BO199*Assembly!O$20+$BP199*Assembly!O$21+$BQ199*Assembly!O$22+$BR199*Assembly!O$23+$BS199*Assembly!O$24</f>
        <v>#VALUE!</v>
      </c>
      <c r="CI199" s="203" t="e">
        <f>$AY199*Assembly!P$4+$AZ199*Assembly!P$5+$BA199*Assembly!P$6+$BB199*Assembly!P$7+$BC199*Assembly!P$8+$BD199*Assembly!P$9+$BE199*Assembly!P$10+$BF199*Assembly!P$11+$BG199*Assembly!P$12+$BH199*Assembly!P$13+$BI199*Assembly!P$14+$BJ199*Assembly!P$15+$BK199*Assembly!P$16+$BL199*Assembly!P$17+$BM199*Assembly!P$18+$BN199*Assembly!P$19+$BO199*Assembly!P$20+$BP199*Assembly!P$21+$BQ199*Assembly!P$22+$BR199*Assembly!P$23+$BS199*Assembly!P$24</f>
        <v>#VALUE!</v>
      </c>
      <c r="CJ199" s="203" t="e">
        <f>$AY199*Assembly!Q$4+$AZ199*Assembly!Q$5+$BA199*Assembly!Q$6+$BB199*Assembly!Q$7+$BC199*Assembly!Q$8+$BD199*Assembly!Q$9+$BE199*Assembly!Q$10+$BF199*Assembly!Q$11+$BG199*Assembly!Q$12+$BH199*Assembly!Q$13+$BI199*Assembly!Q$14+$BJ199*Assembly!Q$15+$BK199*Assembly!Q$16+$BL199*Assembly!Q$17+$BM199*Assembly!Q$18+$BN199*Assembly!Q$19+$BO199*Assembly!Q$20+$BP199*Assembly!Q$21+$BQ199*Assembly!Q$22+$BR199*Assembly!Q$23+$BS199*Assembly!Q$24</f>
        <v>#VALUE!</v>
      </c>
      <c r="CK199" s="208" t="e">
        <f>$AY199*Assembly!R$4+$AZ199*Assembly!R$5+$BA199*Assembly!R$6+$BB199*Assembly!R$7+$BC199*Assembly!R$8+$BD199*Assembly!R$9+$BE199*Assembly!R$10+$BF199*Assembly!R$11+$BG199*Assembly!R$12+$BH199*Assembly!R$13+$BI199*Assembly!R$14+$BJ199*Assembly!R$15+$BK199*Assembly!R$16+$BL199*Assembly!R$17+$BM199*Assembly!R$18+$BN199*Assembly!R$19+$BO199*Assembly!R$20+$BP199*Assembly!R$21+$BQ199*Assembly!R$22+$BR199*Assembly!R$23+$BS199*Assembly!R$24</f>
        <v>#VALUE!</v>
      </c>
      <c r="CL199" s="203" t="e">
        <f>$AY199*Assembly!S$4+$AZ199*Assembly!S$5+$BA199*Assembly!S$6+$BB199*Assembly!S$7+$BC199*Assembly!S$8+$BD199*Assembly!S$9+$BE199*Assembly!S$10+$BF199*Assembly!S$11+$BG199*Assembly!S$12+$BH199*Assembly!S$13+$BI199*Assembly!S$14+$BJ199*Assembly!S$15+$BK199*Assembly!S$16+$BL199*Assembly!S$17+$BM199*Assembly!S$18+$BN199*Assembly!S$19+$BO199*Assembly!S$20+$BP199*Assembly!S$21+$BQ199*Assembly!S$22+$BR199*Assembly!S$23+$BS199*Assembly!S$24</f>
        <v>#VALUE!</v>
      </c>
      <c r="CM199" s="203" t="e">
        <f>$AY199*Assembly!T$4+$AZ199*Assembly!T$5+$BA199*Assembly!T$6+$BB199*Assembly!T$7+$BC199*Assembly!T$8+$BD199*Assembly!T$9+$BE199*Assembly!T$10+$BF199*Assembly!T$11+$BG199*Assembly!T$12+$BH199*Assembly!T$13+$BI199*Assembly!T$14+$BJ199*Assembly!T$15+$BK199*Assembly!T$16+$BL199*Assembly!T$17+$BM199*Assembly!T$18+$BN199*Assembly!T$19+$BO199*Assembly!T$20+$BP199*Assembly!T$21+$BQ199*Assembly!T$22+$BR199*Assembly!T$23+$BS199*Assembly!T$24</f>
        <v>#VALUE!</v>
      </c>
      <c r="CN199" s="203" t="e">
        <f>$AY199*Assembly!U$4+$AZ199*Assembly!U$5+$BA199*Assembly!U$6+$BB199*Assembly!U$7+$BC199*Assembly!U$8+$BD199*Assembly!U$9+$BE199*Assembly!U$10+$BF199*Assembly!U$11+$BG199*Assembly!U$12+$BH199*Assembly!U$13+$BI199*Assembly!U$14+$BJ199*Assembly!U$15+$BK199*Assembly!U$16+$BL199*Assembly!U$17+$BM199*Assembly!U$18+$BN199*Assembly!U$19+$BO199*Assembly!U$20+$BP199*Assembly!U$21+$BQ199*Assembly!U$22+$BR199*Assembly!U$23+$BS199*Assembly!U$24</f>
        <v>#VALUE!</v>
      </c>
      <c r="CO199" s="208" t="e">
        <f>$AY199*Assembly!V$4+$AZ199*Assembly!V$5+$BA199*Assembly!V$6+$BB199*Assembly!V$7+$BC199*Assembly!V$8+$BD199*Assembly!V$9+$BE199*Assembly!V$10+$BF199*Assembly!V$11+$BG199*Assembly!V$12+$BH199*Assembly!V$13+$BI199*Assembly!V$14+$BJ199*Assembly!V$15+$BK199*Assembly!V$16+$BL199*Assembly!V$17+$BM199*Assembly!V$18+$BN199*Assembly!V$19+$BO199*Assembly!V$20+$BP199*Assembly!V$21+$BQ199*Assembly!V$22+$BR199*Assembly!V$23+$BS199*Assembly!V$24</f>
        <v>#VALUE!</v>
      </c>
      <c r="CP199" s="208" t="e">
        <f>CF199*Refining!$F$3</f>
        <v>#VALUE!</v>
      </c>
      <c r="CQ199" s="208" t="e">
        <f>CG199*Refining!$F$4</f>
        <v>#VALUE!</v>
      </c>
      <c r="CR199" s="208" t="e">
        <f>CH199*Refining!$F$5</f>
        <v>#VALUE!</v>
      </c>
      <c r="CS199" s="208" t="e">
        <f>CI199*Refining!$F$6</f>
        <v>#VALUE!</v>
      </c>
      <c r="CT199" s="208" t="e">
        <f>CJ199*Refining!$F$7</f>
        <v>#VALUE!</v>
      </c>
      <c r="CU199" s="208" t="e">
        <f>CK199*Refining!$F$8</f>
        <v>#VALUE!</v>
      </c>
      <c r="CV199" s="208" t="e">
        <f>CL199*Refining!$F$9</f>
        <v>#VALUE!</v>
      </c>
      <c r="CW199" s="208" t="e">
        <f>CM199*Refining!$F$10</f>
        <v>#VALUE!</v>
      </c>
      <c r="CX199" s="208" t="e">
        <f>CN199*Refining!$F$11</f>
        <v>#VALUE!</v>
      </c>
      <c r="CY199" s="208" t="e">
        <f>CO199*Refining!$F$12</f>
        <v>#VALUE!</v>
      </c>
      <c r="CZ199" s="190" t="e">
        <f t="shared" ref="CZ199:DS199" si="804">IF(CF199 = 0, "", CF199)</f>
        <v>#VALUE!</v>
      </c>
      <c r="DA199" s="191" t="e">
        <f t="shared" si="804"/>
        <v>#VALUE!</v>
      </c>
      <c r="DB199" s="191" t="e">
        <f t="shared" si="804"/>
        <v>#VALUE!</v>
      </c>
      <c r="DC199" s="191" t="e">
        <f t="shared" si="804"/>
        <v>#VALUE!</v>
      </c>
      <c r="DD199" s="193" t="e">
        <f t="shared" si="804"/>
        <v>#VALUE!</v>
      </c>
      <c r="DE199" s="191" t="e">
        <f t="shared" si="804"/>
        <v>#VALUE!</v>
      </c>
      <c r="DF199" s="193" t="e">
        <f t="shared" si="804"/>
        <v>#VALUE!</v>
      </c>
      <c r="DG199" s="193" t="e">
        <f t="shared" si="804"/>
        <v>#VALUE!</v>
      </c>
      <c r="DH199" s="191" t="e">
        <f t="shared" si="804"/>
        <v>#VALUE!</v>
      </c>
      <c r="DI199" s="195" t="e">
        <f t="shared" si="804"/>
        <v>#VALUE!</v>
      </c>
      <c r="DJ199" s="190" t="e">
        <f t="shared" si="804"/>
        <v>#VALUE!</v>
      </c>
      <c r="DK199" s="191" t="e">
        <f t="shared" si="804"/>
        <v>#VALUE!</v>
      </c>
      <c r="DL199" s="191" t="e">
        <f t="shared" si="804"/>
        <v>#VALUE!</v>
      </c>
      <c r="DM199" s="191" t="e">
        <f t="shared" si="804"/>
        <v>#VALUE!</v>
      </c>
      <c r="DN199" s="193" t="e">
        <f t="shared" si="804"/>
        <v>#VALUE!</v>
      </c>
      <c r="DO199" s="191" t="e">
        <f t="shared" si="804"/>
        <v>#VALUE!</v>
      </c>
      <c r="DP199" s="191" t="e">
        <f t="shared" si="804"/>
        <v>#VALUE!</v>
      </c>
      <c r="DQ199" s="191" t="e">
        <f t="shared" si="804"/>
        <v>#VALUE!</v>
      </c>
      <c r="DR199" s="191" t="e">
        <f t="shared" si="804"/>
        <v>#VALUE!</v>
      </c>
      <c r="DS199" s="195" t="e">
        <f t="shared" si="804"/>
        <v>#VALUE!</v>
      </c>
      <c r="DT199" s="190" t="e">
        <f t="shared" si="11"/>
        <v>#VALUE!</v>
      </c>
      <c r="DU199" s="197" t="e">
        <f t="shared" si="12"/>
        <v>#VALUE!</v>
      </c>
      <c r="DV199" s="165" t="e">
        <f>CZ199*'Ores &amp; Ingots'!$C$3+DA199*'Ores &amp; Ingots'!$C$4+DB199*'Ores &amp; Ingots'!$C$5+DC199*'Ores &amp; Ingots'!$C$6+DD199*'Ores &amp; Ingots'!$C$7+DE199*'Ores &amp; Ingots'!$C$8+DF199*'Ores &amp; Ingots'!$C$9+DG199*'Ores &amp; Ingots'!$C$10+DH199*'Ores &amp; Ingots'!$C$11+DI199*'Ores &amp; Ingots'!$C$12</f>
        <v>#VALUE!</v>
      </c>
      <c r="DW199" s="165" t="e">
        <f>DJ199*'Ores &amp; Ingots'!$B$3+DK199*'Ores &amp; Ingots'!$B$4+DL199*'Ores &amp; Ingots'!$B$5+DM199*'Ores &amp; Ingots'!$B$6+DN199*'Ores &amp; Ingots'!$B$7+DO199*'Ores &amp; Ingots'!$B$8+DP199*'Ores &amp; Ingots'!$B$9+DQ199*'Ores &amp; Ingots'!$B$10+DR199*'Ores &amp; Ingots'!$B$11+DS199*'Ores &amp; Ingots'!$B$12</f>
        <v>#VALUE!</v>
      </c>
      <c r="DX199" s="197" t="e">
        <f>CZ199*Refining!$G$3+DA199*Refining!$G$4+DB199*Refining!$G$5+DC199*Refining!$G$6+DD199*Refining!$G$7+DE199*Refining!$G$8+DF199*Refining!$G$9+DG199*Refining!$G$10+DH199*Refining!$G$11+DI199*Refining!$G$12</f>
        <v>#VALUE!</v>
      </c>
      <c r="DY199" s="197" t="e">
        <f t="shared" si="13"/>
        <v>#VALUE!</v>
      </c>
      <c r="DZ199" s="199" t="e">
        <f t="shared" si="14"/>
        <v>#VALUE!</v>
      </c>
      <c r="EA199" s="190" t="e">
        <f t="shared" si="15"/>
        <v>#VALUE!</v>
      </c>
      <c r="EB199" s="200" t="e">
        <f t="shared" ref="EB199:EC199" si="805">EA199/60</f>
        <v>#VALUE!</v>
      </c>
      <c r="EC199" s="200" t="e">
        <f t="shared" si="805"/>
        <v>#VALUE!</v>
      </c>
      <c r="ED199" s="190" t="e">
        <f t="shared" si="17"/>
        <v>#VALUE!</v>
      </c>
      <c r="EE199" s="200" t="e">
        <f t="shared" ref="EE199:EF199" si="806">ED199/1000</f>
        <v>#VALUE!</v>
      </c>
      <c r="EF199" s="201" t="e">
        <f t="shared" si="806"/>
        <v>#VALUE!</v>
      </c>
      <c r="EG199" s="136" t="e">
        <f t="shared" si="19"/>
        <v>#VALUE!</v>
      </c>
      <c r="EH199" s="138" t="e">
        <f t="shared" si="20"/>
        <v>#VALUE!</v>
      </c>
      <c r="EI199" s="133" t="s">
        <v>28</v>
      </c>
    </row>
    <row r="200" spans="1:139" ht="12.75" x14ac:dyDescent="0.2">
      <c r="A200" s="864"/>
      <c r="B200" s="135" t="s">
        <v>398</v>
      </c>
      <c r="C200" s="137" t="s">
        <v>156</v>
      </c>
      <c r="D200" s="137">
        <v>1</v>
      </c>
      <c r="E200" s="137">
        <v>1</v>
      </c>
      <c r="F200" s="137">
        <v>1</v>
      </c>
      <c r="G200" s="141">
        <f t="shared" si="0"/>
        <v>15.625</v>
      </c>
      <c r="H200" s="142">
        <v>3</v>
      </c>
      <c r="I200" s="142">
        <v>7.5</v>
      </c>
      <c r="J200" s="144">
        <f>H200/Main!$D$9</f>
        <v>0.6</v>
      </c>
      <c r="K200" s="144">
        <f>I200/Main!$D$10</f>
        <v>3.75</v>
      </c>
      <c r="L200" s="144">
        <f t="shared" si="1"/>
        <v>6.25</v>
      </c>
      <c r="M200" s="144">
        <v>1</v>
      </c>
      <c r="N200" s="147"/>
      <c r="O200" s="294"/>
      <c r="P200" s="150"/>
      <c r="Q200" s="153"/>
      <c r="R200" s="150"/>
      <c r="S200" s="155"/>
      <c r="T200" s="155"/>
      <c r="U200" s="150"/>
      <c r="V200" s="150"/>
      <c r="W200" s="155"/>
      <c r="X200" s="155"/>
      <c r="Y200" s="150"/>
      <c r="Z200" s="150"/>
      <c r="AA200" s="150"/>
      <c r="AB200" s="150"/>
      <c r="AC200" s="418" t="s">
        <v>34</v>
      </c>
      <c r="AD200" s="171">
        <v>4</v>
      </c>
      <c r="AE200" s="165">
        <v>0</v>
      </c>
      <c r="AF200" s="165">
        <v>0</v>
      </c>
      <c r="AG200" s="165">
        <v>0</v>
      </c>
      <c r="AH200" s="165">
        <v>0</v>
      </c>
      <c r="AI200" s="165">
        <v>0</v>
      </c>
      <c r="AJ200" s="165">
        <v>0</v>
      </c>
      <c r="AK200" s="165">
        <v>0</v>
      </c>
      <c r="AL200" s="165">
        <v>0</v>
      </c>
      <c r="AM200" s="165">
        <v>0</v>
      </c>
      <c r="AN200" s="165">
        <v>0</v>
      </c>
      <c r="AO200" s="165">
        <v>0</v>
      </c>
      <c r="AP200" s="165">
        <v>0</v>
      </c>
      <c r="AQ200" s="165">
        <v>0</v>
      </c>
      <c r="AR200" s="165">
        <v>0</v>
      </c>
      <c r="AS200" s="165">
        <v>0</v>
      </c>
      <c r="AT200" s="165">
        <v>0</v>
      </c>
      <c r="AU200" s="165">
        <v>0</v>
      </c>
      <c r="AV200" s="165">
        <v>0</v>
      </c>
      <c r="AW200" s="165">
        <v>0</v>
      </c>
      <c r="AX200" s="165">
        <v>0</v>
      </c>
      <c r="AY200" s="413">
        <f t="shared" ref="AY200:BS200" si="807">IF(AD200 = 0, "", AD200)</f>
        <v>4</v>
      </c>
      <c r="AZ200" s="163" t="str">
        <f t="shared" si="807"/>
        <v/>
      </c>
      <c r="BA200" s="163" t="str">
        <f t="shared" si="807"/>
        <v/>
      </c>
      <c r="BB200" s="163" t="str">
        <f t="shared" si="807"/>
        <v/>
      </c>
      <c r="BC200" s="163" t="str">
        <f t="shared" si="807"/>
        <v/>
      </c>
      <c r="BD200" s="163" t="str">
        <f t="shared" si="807"/>
        <v/>
      </c>
      <c r="BE200" s="163" t="str">
        <f t="shared" si="807"/>
        <v/>
      </c>
      <c r="BF200" s="163" t="str">
        <f t="shared" si="807"/>
        <v/>
      </c>
      <c r="BG200" s="163" t="str">
        <f t="shared" si="807"/>
        <v/>
      </c>
      <c r="BH200" s="163" t="str">
        <f t="shared" si="807"/>
        <v/>
      </c>
      <c r="BI200" s="163" t="str">
        <f t="shared" si="807"/>
        <v/>
      </c>
      <c r="BJ200" s="163" t="str">
        <f t="shared" si="807"/>
        <v/>
      </c>
      <c r="BK200" s="163" t="str">
        <f t="shared" si="807"/>
        <v/>
      </c>
      <c r="BL200" s="163" t="str">
        <f t="shared" si="807"/>
        <v/>
      </c>
      <c r="BM200" s="163" t="str">
        <f t="shared" si="807"/>
        <v/>
      </c>
      <c r="BN200" s="163" t="str">
        <f t="shared" si="807"/>
        <v/>
      </c>
      <c r="BO200" s="163" t="str">
        <f t="shared" si="807"/>
        <v/>
      </c>
      <c r="BP200" s="163" t="str">
        <f t="shared" si="807"/>
        <v/>
      </c>
      <c r="BQ200" s="163" t="str">
        <f t="shared" si="807"/>
        <v/>
      </c>
      <c r="BR200" s="163" t="str">
        <f t="shared" si="807"/>
        <v/>
      </c>
      <c r="BS200" s="173" t="str">
        <f t="shared" si="807"/>
        <v/>
      </c>
      <c r="BT200" s="175" t="e">
        <f>$AY200*Assembly!Z$4+$AZ200*Assembly!Z$5+$BA200*Assembly!Z$6+$BB200*Assembly!Z$7+$BC200*Assembly!Z$8+$BD200*Assembly!Z$9+$BE200*Assembly!Z$10+$BF200*Assembly!Z$11+$BG200*Assembly!Z$12+$BH200*Assembly!Z$13+$BI200*Assembly!Z$14+$BJ200*Assembly!Z$15+$BK200*Assembly!Z$16+$BL200*Assembly!Z$17+$BM200*Assembly!Z$18+$BN200*Assembly!Z$19+$BO200*Assembly!Z$20+$BP200*Assembly!Z$21+$BQ200*Assembly!Z$22+$BR200*Assembly!Z$23+$BS200*Assembly!Z$24</f>
        <v>#VALUE!</v>
      </c>
      <c r="BU200" s="165" t="e">
        <f t="shared" si="3"/>
        <v>#VALUE!</v>
      </c>
      <c r="BV200" s="176"/>
      <c r="BW200" s="165" t="e">
        <f>$AY200*Assembly!AD$4+$AZ200*Assembly!AD$5+$BA200*Assembly!AD$6+$BB200*Assembly!AD$7+$BC200*Assembly!AD$8+$BD200*Assembly!AD$9+$BE200*Assembly!AD$10+$BF200*Assembly!AD$11+$BG200*Assembly!AD$12+$BH200*Assembly!AD$13+$BI200*Assembly!AD$14+$BJ200*Assembly!AD$15+$BK200*Assembly!AD$16+$BL200*Assembly!AD$17+$BM200*Assembly!AD$18+$BN200*Assembly!AD$19+$BO200*Assembly!AD$20+$BP200*Assembly!AD$21+$BQ200*Assembly!AD$22+$BR200*Assembly!AD$23+$BS200*Assembly!AD$24</f>
        <v>#VALUE!</v>
      </c>
      <c r="BX200" s="180" t="e">
        <f t="shared" si="4"/>
        <v>#VALUE!</v>
      </c>
      <c r="BY200" s="181" t="e">
        <f t="shared" si="5"/>
        <v>#VALUE!</v>
      </c>
      <c r="BZ200" s="182" t="e">
        <f t="shared" si="6"/>
        <v>#VALUE!</v>
      </c>
      <c r="CA200" s="181" t="e">
        <f t="shared" si="7"/>
        <v>#VALUE!</v>
      </c>
      <c r="CB200" s="165" t="e">
        <f>$AY200*Assembly!Y$4+$AZ200*Assembly!Y$5+$BA200*Assembly!Y$6+$BB200*Assembly!Y$7+$BC200*Assembly!Y$8+$BD200*Assembly!Y$9+$BE200*Assembly!Y$10+$BF200*Assembly!Y$11+$BG200*Assembly!Y$12+$BH200*Assembly!Y$13+$BI200*Assembly!Y$14+$BJ200*Assembly!Y$15+$BK200*Assembly!Y$16+$BL200*Assembly!Y$17+$BM200*Assembly!Y$18+$BN200*Assembly!Y$19+$BO200*Assembly!Y$20+$BP200*Assembly!Y$21+$BQ200*Assembly!Y$22+$BR200*Assembly!Y$23+$BS200*Assembly!Y$24</f>
        <v>#VALUE!</v>
      </c>
      <c r="CC200" s="165" t="e">
        <f t="shared" si="8"/>
        <v>#VALUE!</v>
      </c>
      <c r="CD200" s="136" t="e">
        <f t="shared" si="9"/>
        <v>#VALUE!</v>
      </c>
      <c r="CE200" s="184" t="e">
        <f>$AY200*Assembly!AC$4+$AZ200*Assembly!AC$5+$BA200*Assembly!AC$6+$BB200*Assembly!AC$7+$BC200*Assembly!AC$8+$BD200*Assembly!AC$9+$BE200*Assembly!AC$10+$BF200*Assembly!AC$11+$BG200*Assembly!AC$12+$BH200*Assembly!AC$13+$BI200*Assembly!AC$14+$BJ200*Assembly!AC$15+$BK200*Assembly!AC$16+$BL200*Assembly!AC$17+$BM200*Assembly!AC$18+$BN200*Assembly!AC$19+$BO200*Assembly!AC$20+$BP200*Assembly!AC$21+$BQ200*Assembly!AC$22+$BR200*Assembly!AC$23+$BS200*Assembly!AC$24</f>
        <v>#VALUE!</v>
      </c>
      <c r="CF200" s="153" t="e">
        <f>$AY200*Assembly!M$4+$AZ200*Assembly!M$5+$BA200*Assembly!M$6+$BB200*Assembly!M$7+$BC200*Assembly!M$8+$BD200*Assembly!M$9+$BE200*Assembly!M$10+$BF200*Assembly!M$11+$BG200*Assembly!M$12+$BH200*Assembly!M$13+$BI200*Assembly!M$14+$BJ200*Assembly!M$15+$BK200*Assembly!M$16+$BL200*Assembly!M$17+$BM200*Assembly!M$18+$BN200*Assembly!M$19+$BO200*Assembly!M$20+$BP200*Assembly!M$21+$BQ200*Assembly!M$22+$BR200*Assembly!M$23+$BS200*Assembly!M$24</f>
        <v>#VALUE!</v>
      </c>
      <c r="CG200" s="153" t="e">
        <f>$AY200*Assembly!N$4+$AZ200*Assembly!N$5+$BA200*Assembly!N$6+$BB200*Assembly!N$7+$BC200*Assembly!N$8+$BD200*Assembly!N$9+$BE200*Assembly!N$10+$BF200*Assembly!N$11+$BG200*Assembly!N$12+$BH200*Assembly!N$13+$BI200*Assembly!N$14+$BJ200*Assembly!N$15+$BK200*Assembly!N$16+$BL200*Assembly!N$17+$BM200*Assembly!N$18+$BN200*Assembly!N$19+$BO200*Assembly!N$20+$BP200*Assembly!N$21+$BQ200*Assembly!N$22+$BR200*Assembly!N$23+$BS200*Assembly!N$24</f>
        <v>#VALUE!</v>
      </c>
      <c r="CH200" s="153" t="e">
        <f>$AY200*Assembly!O$4+$AZ200*Assembly!O$5+$BA200*Assembly!O$6+$BB200*Assembly!O$7+$BC200*Assembly!O$8+$BD200*Assembly!O$9+$BE200*Assembly!O$10+$BF200*Assembly!O$11+$BG200*Assembly!O$12+$BH200*Assembly!O$13+$BI200*Assembly!O$14+$BJ200*Assembly!O$15+$BK200*Assembly!O$16+$BL200*Assembly!O$17+$BM200*Assembly!O$18+$BN200*Assembly!O$19+$BO200*Assembly!O$20+$BP200*Assembly!O$21+$BQ200*Assembly!O$22+$BR200*Assembly!O$23+$BS200*Assembly!O$24</f>
        <v>#VALUE!</v>
      </c>
      <c r="CI200" s="142" t="e">
        <f>$AY200*Assembly!P$4+$AZ200*Assembly!P$5+$BA200*Assembly!P$6+$BB200*Assembly!P$7+$BC200*Assembly!P$8+$BD200*Assembly!P$9+$BE200*Assembly!P$10+$BF200*Assembly!P$11+$BG200*Assembly!P$12+$BH200*Assembly!P$13+$BI200*Assembly!P$14+$BJ200*Assembly!P$15+$BK200*Assembly!P$16+$BL200*Assembly!P$17+$BM200*Assembly!P$18+$BN200*Assembly!P$19+$BO200*Assembly!P$20+$BP200*Assembly!P$21+$BQ200*Assembly!P$22+$BR200*Assembly!P$23+$BS200*Assembly!P$24</f>
        <v>#VALUE!</v>
      </c>
      <c r="CJ200" s="142" t="e">
        <f>$AY200*Assembly!Q$4+$AZ200*Assembly!Q$5+$BA200*Assembly!Q$6+$BB200*Assembly!Q$7+$BC200*Assembly!Q$8+$BD200*Assembly!Q$9+$BE200*Assembly!Q$10+$BF200*Assembly!Q$11+$BG200*Assembly!Q$12+$BH200*Assembly!Q$13+$BI200*Assembly!Q$14+$BJ200*Assembly!Q$15+$BK200*Assembly!Q$16+$BL200*Assembly!Q$17+$BM200*Assembly!Q$18+$BN200*Assembly!Q$19+$BO200*Assembly!Q$20+$BP200*Assembly!Q$21+$BQ200*Assembly!Q$22+$BR200*Assembly!Q$23+$BS200*Assembly!Q$24</f>
        <v>#VALUE!</v>
      </c>
      <c r="CK200" s="153" t="e">
        <f>$AY200*Assembly!R$4+$AZ200*Assembly!R$5+$BA200*Assembly!R$6+$BB200*Assembly!R$7+$BC200*Assembly!R$8+$BD200*Assembly!R$9+$BE200*Assembly!R$10+$BF200*Assembly!R$11+$BG200*Assembly!R$12+$BH200*Assembly!R$13+$BI200*Assembly!R$14+$BJ200*Assembly!R$15+$BK200*Assembly!R$16+$BL200*Assembly!R$17+$BM200*Assembly!R$18+$BN200*Assembly!R$19+$BO200*Assembly!R$20+$BP200*Assembly!R$21+$BQ200*Assembly!R$22+$BR200*Assembly!R$23+$BS200*Assembly!R$24</f>
        <v>#VALUE!</v>
      </c>
      <c r="CL200" s="142" t="e">
        <f>$AY200*Assembly!S$4+$AZ200*Assembly!S$5+$BA200*Assembly!S$6+$BB200*Assembly!S$7+$BC200*Assembly!S$8+$BD200*Assembly!S$9+$BE200*Assembly!S$10+$BF200*Assembly!S$11+$BG200*Assembly!S$12+$BH200*Assembly!S$13+$BI200*Assembly!S$14+$BJ200*Assembly!S$15+$BK200*Assembly!S$16+$BL200*Assembly!S$17+$BM200*Assembly!S$18+$BN200*Assembly!S$19+$BO200*Assembly!S$20+$BP200*Assembly!S$21+$BQ200*Assembly!S$22+$BR200*Assembly!S$23+$BS200*Assembly!S$24</f>
        <v>#VALUE!</v>
      </c>
      <c r="CM200" s="142" t="e">
        <f>$AY200*Assembly!T$4+$AZ200*Assembly!T$5+$BA200*Assembly!T$6+$BB200*Assembly!T$7+$BC200*Assembly!T$8+$BD200*Assembly!T$9+$BE200*Assembly!T$10+$BF200*Assembly!T$11+$BG200*Assembly!T$12+$BH200*Assembly!T$13+$BI200*Assembly!T$14+$BJ200*Assembly!T$15+$BK200*Assembly!T$16+$BL200*Assembly!T$17+$BM200*Assembly!T$18+$BN200*Assembly!T$19+$BO200*Assembly!T$20+$BP200*Assembly!T$21+$BQ200*Assembly!T$22+$BR200*Assembly!T$23+$BS200*Assembly!T$24</f>
        <v>#VALUE!</v>
      </c>
      <c r="CN200" s="142" t="e">
        <f>$AY200*Assembly!U$4+$AZ200*Assembly!U$5+$BA200*Assembly!U$6+$BB200*Assembly!U$7+$BC200*Assembly!U$8+$BD200*Assembly!U$9+$BE200*Assembly!U$10+$BF200*Assembly!U$11+$BG200*Assembly!U$12+$BH200*Assembly!U$13+$BI200*Assembly!U$14+$BJ200*Assembly!U$15+$BK200*Assembly!U$16+$BL200*Assembly!U$17+$BM200*Assembly!U$18+$BN200*Assembly!U$19+$BO200*Assembly!U$20+$BP200*Assembly!U$21+$BQ200*Assembly!U$22+$BR200*Assembly!U$23+$BS200*Assembly!U$24</f>
        <v>#VALUE!</v>
      </c>
      <c r="CO200" s="153" t="e">
        <f>$AY200*Assembly!V$4+$AZ200*Assembly!V$5+$BA200*Assembly!V$6+$BB200*Assembly!V$7+$BC200*Assembly!V$8+$BD200*Assembly!V$9+$BE200*Assembly!V$10+$BF200*Assembly!V$11+$BG200*Assembly!V$12+$BH200*Assembly!V$13+$BI200*Assembly!V$14+$BJ200*Assembly!V$15+$BK200*Assembly!V$16+$BL200*Assembly!V$17+$BM200*Assembly!V$18+$BN200*Assembly!V$19+$BO200*Assembly!V$20+$BP200*Assembly!V$21+$BQ200*Assembly!V$22+$BR200*Assembly!V$23+$BS200*Assembly!V$24</f>
        <v>#VALUE!</v>
      </c>
      <c r="CP200" s="153" t="e">
        <f>CF200*Refining!$F$3</f>
        <v>#VALUE!</v>
      </c>
      <c r="CQ200" s="153" t="e">
        <f>CG200*Refining!$F$4</f>
        <v>#VALUE!</v>
      </c>
      <c r="CR200" s="153" t="e">
        <f>CH200*Refining!$F$5</f>
        <v>#VALUE!</v>
      </c>
      <c r="CS200" s="153" t="e">
        <f>CI200*Refining!$F$6</f>
        <v>#VALUE!</v>
      </c>
      <c r="CT200" s="153" t="e">
        <f>CJ200*Refining!$F$7</f>
        <v>#VALUE!</v>
      </c>
      <c r="CU200" s="153" t="e">
        <f>CK200*Refining!$F$8</f>
        <v>#VALUE!</v>
      </c>
      <c r="CV200" s="153" t="e">
        <f>CL200*Refining!$F$9</f>
        <v>#VALUE!</v>
      </c>
      <c r="CW200" s="153" t="e">
        <f>CM200*Refining!$F$10</f>
        <v>#VALUE!</v>
      </c>
      <c r="CX200" s="153" t="e">
        <f>CN200*Refining!$F$11</f>
        <v>#VALUE!</v>
      </c>
      <c r="CY200" s="153" t="e">
        <f>CO200*Refining!$F$12</f>
        <v>#VALUE!</v>
      </c>
      <c r="CZ200" s="190" t="e">
        <f t="shared" ref="CZ200:DS200" si="808">IF(CF200 = 0, "", CF200)</f>
        <v>#VALUE!</v>
      </c>
      <c r="DA200" s="191" t="e">
        <f t="shared" si="808"/>
        <v>#VALUE!</v>
      </c>
      <c r="DB200" s="191" t="e">
        <f t="shared" si="808"/>
        <v>#VALUE!</v>
      </c>
      <c r="DC200" s="191" t="e">
        <f t="shared" si="808"/>
        <v>#VALUE!</v>
      </c>
      <c r="DD200" s="193" t="e">
        <f t="shared" si="808"/>
        <v>#VALUE!</v>
      </c>
      <c r="DE200" s="191" t="e">
        <f t="shared" si="808"/>
        <v>#VALUE!</v>
      </c>
      <c r="DF200" s="193" t="e">
        <f t="shared" si="808"/>
        <v>#VALUE!</v>
      </c>
      <c r="DG200" s="193" t="e">
        <f t="shared" si="808"/>
        <v>#VALUE!</v>
      </c>
      <c r="DH200" s="191" t="e">
        <f t="shared" si="808"/>
        <v>#VALUE!</v>
      </c>
      <c r="DI200" s="195" t="e">
        <f t="shared" si="808"/>
        <v>#VALUE!</v>
      </c>
      <c r="DJ200" s="190" t="e">
        <f t="shared" si="808"/>
        <v>#VALUE!</v>
      </c>
      <c r="DK200" s="191" t="e">
        <f t="shared" si="808"/>
        <v>#VALUE!</v>
      </c>
      <c r="DL200" s="191" t="e">
        <f t="shared" si="808"/>
        <v>#VALUE!</v>
      </c>
      <c r="DM200" s="191" t="e">
        <f t="shared" si="808"/>
        <v>#VALUE!</v>
      </c>
      <c r="DN200" s="193" t="e">
        <f t="shared" si="808"/>
        <v>#VALUE!</v>
      </c>
      <c r="DO200" s="191" t="e">
        <f t="shared" si="808"/>
        <v>#VALUE!</v>
      </c>
      <c r="DP200" s="191" t="e">
        <f t="shared" si="808"/>
        <v>#VALUE!</v>
      </c>
      <c r="DQ200" s="191" t="e">
        <f t="shared" si="808"/>
        <v>#VALUE!</v>
      </c>
      <c r="DR200" s="191" t="e">
        <f t="shared" si="808"/>
        <v>#VALUE!</v>
      </c>
      <c r="DS200" s="195" t="e">
        <f t="shared" si="808"/>
        <v>#VALUE!</v>
      </c>
      <c r="DT200" s="190" t="e">
        <f t="shared" si="11"/>
        <v>#VALUE!</v>
      </c>
      <c r="DU200" s="197" t="e">
        <f t="shared" si="12"/>
        <v>#VALUE!</v>
      </c>
      <c r="DV200" s="165" t="e">
        <f>CZ200*'Ores &amp; Ingots'!$C$3+DA200*'Ores &amp; Ingots'!$C$4+DB200*'Ores &amp; Ingots'!$C$5+DC200*'Ores &amp; Ingots'!$C$6+DD200*'Ores &amp; Ingots'!$C$7+DE200*'Ores &amp; Ingots'!$C$8+DF200*'Ores &amp; Ingots'!$C$9+DG200*'Ores &amp; Ingots'!$C$10+DH200*'Ores &amp; Ingots'!$C$11+DI200*'Ores &amp; Ingots'!$C$12</f>
        <v>#VALUE!</v>
      </c>
      <c r="DW200" s="165" t="e">
        <f>DJ200*'Ores &amp; Ingots'!$B$3+DK200*'Ores &amp; Ingots'!$B$4+DL200*'Ores &amp; Ingots'!$B$5+DM200*'Ores &amp; Ingots'!$B$6+DN200*'Ores &amp; Ingots'!$B$7+DO200*'Ores &amp; Ingots'!$B$8+DP200*'Ores &amp; Ingots'!$B$9+DQ200*'Ores &amp; Ingots'!$B$10+DR200*'Ores &amp; Ingots'!$B$11+DS200*'Ores &amp; Ingots'!$B$12</f>
        <v>#VALUE!</v>
      </c>
      <c r="DX200" s="197" t="e">
        <f>CZ200*Refining!$G$3+DA200*Refining!$G$4+DB200*Refining!$G$5+DC200*Refining!$G$6+DD200*Refining!$G$7+DE200*Refining!$G$8+DF200*Refining!$G$9+DG200*Refining!$G$10+DH200*Refining!$G$11+DI200*Refining!$G$12</f>
        <v>#VALUE!</v>
      </c>
      <c r="DY200" s="197" t="e">
        <f t="shared" si="13"/>
        <v>#VALUE!</v>
      </c>
      <c r="DZ200" s="199" t="e">
        <f t="shared" si="14"/>
        <v>#VALUE!</v>
      </c>
      <c r="EA200" s="190" t="e">
        <f t="shared" si="15"/>
        <v>#VALUE!</v>
      </c>
      <c r="EB200" s="200" t="e">
        <f t="shared" ref="EB200:EC200" si="809">EA200/60</f>
        <v>#VALUE!</v>
      </c>
      <c r="EC200" s="200" t="e">
        <f t="shared" si="809"/>
        <v>#VALUE!</v>
      </c>
      <c r="ED200" s="190" t="e">
        <f t="shared" si="17"/>
        <v>#VALUE!</v>
      </c>
      <c r="EE200" s="200" t="e">
        <f t="shared" ref="EE200:EF200" si="810">ED200/1000</f>
        <v>#VALUE!</v>
      </c>
      <c r="EF200" s="201" t="e">
        <f t="shared" si="810"/>
        <v>#VALUE!</v>
      </c>
      <c r="EG200" s="136" t="e">
        <f t="shared" si="19"/>
        <v>#VALUE!</v>
      </c>
      <c r="EH200" s="138" t="e">
        <f t="shared" si="20"/>
        <v>#VALUE!</v>
      </c>
      <c r="EI200" s="133">
        <v>16</v>
      </c>
    </row>
    <row r="201" spans="1:139" ht="12.75" x14ac:dyDescent="0.2">
      <c r="A201" s="864"/>
      <c r="B201" s="135" t="s">
        <v>399</v>
      </c>
      <c r="C201" s="137" t="s">
        <v>156</v>
      </c>
      <c r="D201" s="137">
        <v>1</v>
      </c>
      <c r="E201" s="137">
        <v>1</v>
      </c>
      <c r="F201" s="137">
        <v>1</v>
      </c>
      <c r="G201" s="202">
        <f t="shared" si="0"/>
        <v>15.625</v>
      </c>
      <c r="H201" s="203">
        <v>8</v>
      </c>
      <c r="I201" s="203">
        <v>20</v>
      </c>
      <c r="J201" s="204">
        <f>H201/Main!$D$9</f>
        <v>1.6</v>
      </c>
      <c r="K201" s="204">
        <f>I201/Main!$D$10</f>
        <v>10</v>
      </c>
      <c r="L201" s="204">
        <f t="shared" si="1"/>
        <v>6.25</v>
      </c>
      <c r="M201" s="204">
        <v>1</v>
      </c>
      <c r="N201" s="205"/>
      <c r="O201" s="296"/>
      <c r="P201" s="207"/>
      <c r="Q201" s="208"/>
      <c r="R201" s="207"/>
      <c r="S201" s="209"/>
      <c r="T201" s="209"/>
      <c r="U201" s="207"/>
      <c r="V201" s="207"/>
      <c r="W201" s="401"/>
      <c r="X201" s="209"/>
      <c r="Y201" s="207"/>
      <c r="Z201" s="207"/>
      <c r="AA201" s="207"/>
      <c r="AB201" s="207"/>
      <c r="AC201" s="402" t="s">
        <v>34</v>
      </c>
      <c r="AD201" s="171">
        <v>25</v>
      </c>
      <c r="AE201" s="165">
        <v>0</v>
      </c>
      <c r="AF201" s="165">
        <v>0</v>
      </c>
      <c r="AG201" s="165">
        <v>0</v>
      </c>
      <c r="AH201" s="165">
        <v>0</v>
      </c>
      <c r="AI201" s="165">
        <v>0</v>
      </c>
      <c r="AJ201" s="165">
        <v>0</v>
      </c>
      <c r="AK201" s="165">
        <v>0</v>
      </c>
      <c r="AL201" s="165">
        <v>0</v>
      </c>
      <c r="AM201" s="165">
        <v>0</v>
      </c>
      <c r="AN201" s="165">
        <v>0</v>
      </c>
      <c r="AO201" s="165">
        <v>0</v>
      </c>
      <c r="AP201" s="165">
        <v>0</v>
      </c>
      <c r="AQ201" s="165">
        <v>0</v>
      </c>
      <c r="AR201" s="165">
        <v>0</v>
      </c>
      <c r="AS201" s="165">
        <v>0</v>
      </c>
      <c r="AT201" s="165">
        <v>0</v>
      </c>
      <c r="AU201" s="165">
        <v>0</v>
      </c>
      <c r="AV201" s="165">
        <v>0</v>
      </c>
      <c r="AW201" s="165">
        <v>0</v>
      </c>
      <c r="AX201" s="165">
        <v>0</v>
      </c>
      <c r="AY201" s="413">
        <f t="shared" ref="AY201:BS201" si="811">IF(AD201 = 0, "", AD201)</f>
        <v>25</v>
      </c>
      <c r="AZ201" s="163" t="str">
        <f t="shared" si="811"/>
        <v/>
      </c>
      <c r="BA201" s="163" t="str">
        <f t="shared" si="811"/>
        <v/>
      </c>
      <c r="BB201" s="163" t="str">
        <f t="shared" si="811"/>
        <v/>
      </c>
      <c r="BC201" s="163" t="str">
        <f t="shared" si="811"/>
        <v/>
      </c>
      <c r="BD201" s="163" t="str">
        <f t="shared" si="811"/>
        <v/>
      </c>
      <c r="BE201" s="163" t="str">
        <f t="shared" si="811"/>
        <v/>
      </c>
      <c r="BF201" s="163" t="str">
        <f t="shared" si="811"/>
        <v/>
      </c>
      <c r="BG201" s="163" t="str">
        <f t="shared" si="811"/>
        <v/>
      </c>
      <c r="BH201" s="163" t="str">
        <f t="shared" si="811"/>
        <v/>
      </c>
      <c r="BI201" s="163" t="str">
        <f t="shared" si="811"/>
        <v/>
      </c>
      <c r="BJ201" s="163" t="str">
        <f t="shared" si="811"/>
        <v/>
      </c>
      <c r="BK201" s="163" t="str">
        <f t="shared" si="811"/>
        <v/>
      </c>
      <c r="BL201" s="163" t="str">
        <f t="shared" si="811"/>
        <v/>
      </c>
      <c r="BM201" s="163" t="str">
        <f t="shared" si="811"/>
        <v/>
      </c>
      <c r="BN201" s="163" t="str">
        <f t="shared" si="811"/>
        <v/>
      </c>
      <c r="BO201" s="163" t="str">
        <f t="shared" si="811"/>
        <v/>
      </c>
      <c r="BP201" s="163" t="str">
        <f t="shared" si="811"/>
        <v/>
      </c>
      <c r="BQ201" s="163" t="str">
        <f t="shared" si="811"/>
        <v/>
      </c>
      <c r="BR201" s="163" t="str">
        <f t="shared" si="811"/>
        <v/>
      </c>
      <c r="BS201" s="173" t="str">
        <f t="shared" si="811"/>
        <v/>
      </c>
      <c r="BT201" s="175" t="e">
        <f>$AY201*Assembly!Z$4+$AZ201*Assembly!Z$5+$BA201*Assembly!Z$6+$BB201*Assembly!Z$7+$BC201*Assembly!Z$8+$BD201*Assembly!Z$9+$BE201*Assembly!Z$10+$BF201*Assembly!Z$11+$BG201*Assembly!Z$12+$BH201*Assembly!Z$13+$BI201*Assembly!Z$14+$BJ201*Assembly!Z$15+$BK201*Assembly!Z$16+$BL201*Assembly!Z$17+$BM201*Assembly!Z$18+$BN201*Assembly!Z$19+$BO201*Assembly!Z$20+$BP201*Assembly!Z$21+$BQ201*Assembly!Z$22+$BR201*Assembly!Z$23+$BS201*Assembly!Z$24</f>
        <v>#VALUE!</v>
      </c>
      <c r="BU201" s="165" t="e">
        <f t="shared" si="3"/>
        <v>#VALUE!</v>
      </c>
      <c r="BV201" s="176"/>
      <c r="BW201" s="165" t="e">
        <f>$AY201*Assembly!AD$4+$AZ201*Assembly!AD$5+$BA201*Assembly!AD$6+$BB201*Assembly!AD$7+$BC201*Assembly!AD$8+$BD201*Assembly!AD$9+$BE201*Assembly!AD$10+$BF201*Assembly!AD$11+$BG201*Assembly!AD$12+$BH201*Assembly!AD$13+$BI201*Assembly!AD$14+$BJ201*Assembly!AD$15+$BK201*Assembly!AD$16+$BL201*Assembly!AD$17+$BM201*Assembly!AD$18+$BN201*Assembly!AD$19+$BO201*Assembly!AD$20+$BP201*Assembly!AD$21+$BQ201*Assembly!AD$22+$BR201*Assembly!AD$23+$BS201*Assembly!AD$24</f>
        <v>#VALUE!</v>
      </c>
      <c r="BX201" s="180" t="e">
        <f t="shared" si="4"/>
        <v>#VALUE!</v>
      </c>
      <c r="BY201" s="181" t="e">
        <f t="shared" si="5"/>
        <v>#VALUE!</v>
      </c>
      <c r="BZ201" s="182" t="e">
        <f t="shared" si="6"/>
        <v>#VALUE!</v>
      </c>
      <c r="CA201" s="181" t="e">
        <f t="shared" si="7"/>
        <v>#VALUE!</v>
      </c>
      <c r="CB201" s="165" t="e">
        <f>$AY201*Assembly!Y$4+$AZ201*Assembly!Y$5+$BA201*Assembly!Y$6+$BB201*Assembly!Y$7+$BC201*Assembly!Y$8+$BD201*Assembly!Y$9+$BE201*Assembly!Y$10+$BF201*Assembly!Y$11+$BG201*Assembly!Y$12+$BH201*Assembly!Y$13+$BI201*Assembly!Y$14+$BJ201*Assembly!Y$15+$BK201*Assembly!Y$16+$BL201*Assembly!Y$17+$BM201*Assembly!Y$18+$BN201*Assembly!Y$19+$BO201*Assembly!Y$20+$BP201*Assembly!Y$21+$BQ201*Assembly!Y$22+$BR201*Assembly!Y$23+$BS201*Assembly!Y$24</f>
        <v>#VALUE!</v>
      </c>
      <c r="CC201" s="165" t="e">
        <f t="shared" si="8"/>
        <v>#VALUE!</v>
      </c>
      <c r="CD201" s="136" t="e">
        <f t="shared" si="9"/>
        <v>#VALUE!</v>
      </c>
      <c r="CE201" s="184" t="e">
        <f>$AY201*Assembly!AC$4+$AZ201*Assembly!AC$5+$BA201*Assembly!AC$6+$BB201*Assembly!AC$7+$BC201*Assembly!AC$8+$BD201*Assembly!AC$9+$BE201*Assembly!AC$10+$BF201*Assembly!AC$11+$BG201*Assembly!AC$12+$BH201*Assembly!AC$13+$BI201*Assembly!AC$14+$BJ201*Assembly!AC$15+$BK201*Assembly!AC$16+$BL201*Assembly!AC$17+$BM201*Assembly!AC$18+$BN201*Assembly!AC$19+$BO201*Assembly!AC$20+$BP201*Assembly!AC$21+$BQ201*Assembly!AC$22+$BR201*Assembly!AC$23+$BS201*Assembly!AC$24</f>
        <v>#VALUE!</v>
      </c>
      <c r="CF201" s="208" t="e">
        <f>$AY201*Assembly!M$4+$AZ201*Assembly!M$5+$BA201*Assembly!M$6+$BB201*Assembly!M$7+$BC201*Assembly!M$8+$BD201*Assembly!M$9+$BE201*Assembly!M$10+$BF201*Assembly!M$11+$BG201*Assembly!M$12+$BH201*Assembly!M$13+$BI201*Assembly!M$14+$BJ201*Assembly!M$15+$BK201*Assembly!M$16+$BL201*Assembly!M$17+$BM201*Assembly!M$18+$BN201*Assembly!M$19+$BO201*Assembly!M$20+$BP201*Assembly!M$21+$BQ201*Assembly!M$22+$BR201*Assembly!M$23+$BS201*Assembly!M$24</f>
        <v>#VALUE!</v>
      </c>
      <c r="CG201" s="208" t="e">
        <f>$AY201*Assembly!N$4+$AZ201*Assembly!N$5+$BA201*Assembly!N$6+$BB201*Assembly!N$7+$BC201*Assembly!N$8+$BD201*Assembly!N$9+$BE201*Assembly!N$10+$BF201*Assembly!N$11+$BG201*Assembly!N$12+$BH201*Assembly!N$13+$BI201*Assembly!N$14+$BJ201*Assembly!N$15+$BK201*Assembly!N$16+$BL201*Assembly!N$17+$BM201*Assembly!N$18+$BN201*Assembly!N$19+$BO201*Assembly!N$20+$BP201*Assembly!N$21+$BQ201*Assembly!N$22+$BR201*Assembly!N$23+$BS201*Assembly!N$24</f>
        <v>#VALUE!</v>
      </c>
      <c r="CH201" s="208" t="e">
        <f>$AY201*Assembly!O$4+$AZ201*Assembly!O$5+$BA201*Assembly!O$6+$BB201*Assembly!O$7+$BC201*Assembly!O$8+$BD201*Assembly!O$9+$BE201*Assembly!O$10+$BF201*Assembly!O$11+$BG201*Assembly!O$12+$BH201*Assembly!O$13+$BI201*Assembly!O$14+$BJ201*Assembly!O$15+$BK201*Assembly!O$16+$BL201*Assembly!O$17+$BM201*Assembly!O$18+$BN201*Assembly!O$19+$BO201*Assembly!O$20+$BP201*Assembly!O$21+$BQ201*Assembly!O$22+$BR201*Assembly!O$23+$BS201*Assembly!O$24</f>
        <v>#VALUE!</v>
      </c>
      <c r="CI201" s="203" t="e">
        <f>$AY201*Assembly!P$4+$AZ201*Assembly!P$5+$BA201*Assembly!P$6+$BB201*Assembly!P$7+$BC201*Assembly!P$8+$BD201*Assembly!P$9+$BE201*Assembly!P$10+$BF201*Assembly!P$11+$BG201*Assembly!P$12+$BH201*Assembly!P$13+$BI201*Assembly!P$14+$BJ201*Assembly!P$15+$BK201*Assembly!P$16+$BL201*Assembly!P$17+$BM201*Assembly!P$18+$BN201*Assembly!P$19+$BO201*Assembly!P$20+$BP201*Assembly!P$21+$BQ201*Assembly!P$22+$BR201*Assembly!P$23+$BS201*Assembly!P$24</f>
        <v>#VALUE!</v>
      </c>
      <c r="CJ201" s="203" t="e">
        <f>$AY201*Assembly!Q$4+$AZ201*Assembly!Q$5+$BA201*Assembly!Q$6+$BB201*Assembly!Q$7+$BC201*Assembly!Q$8+$BD201*Assembly!Q$9+$BE201*Assembly!Q$10+$BF201*Assembly!Q$11+$BG201*Assembly!Q$12+$BH201*Assembly!Q$13+$BI201*Assembly!Q$14+$BJ201*Assembly!Q$15+$BK201*Assembly!Q$16+$BL201*Assembly!Q$17+$BM201*Assembly!Q$18+$BN201*Assembly!Q$19+$BO201*Assembly!Q$20+$BP201*Assembly!Q$21+$BQ201*Assembly!Q$22+$BR201*Assembly!Q$23+$BS201*Assembly!Q$24</f>
        <v>#VALUE!</v>
      </c>
      <c r="CK201" s="208" t="e">
        <f>$AY201*Assembly!R$4+$AZ201*Assembly!R$5+$BA201*Assembly!R$6+$BB201*Assembly!R$7+$BC201*Assembly!R$8+$BD201*Assembly!R$9+$BE201*Assembly!R$10+$BF201*Assembly!R$11+$BG201*Assembly!R$12+$BH201*Assembly!R$13+$BI201*Assembly!R$14+$BJ201*Assembly!R$15+$BK201*Assembly!R$16+$BL201*Assembly!R$17+$BM201*Assembly!R$18+$BN201*Assembly!R$19+$BO201*Assembly!R$20+$BP201*Assembly!R$21+$BQ201*Assembly!R$22+$BR201*Assembly!R$23+$BS201*Assembly!R$24</f>
        <v>#VALUE!</v>
      </c>
      <c r="CL201" s="203" t="e">
        <f>$AY201*Assembly!S$4+$AZ201*Assembly!S$5+$BA201*Assembly!S$6+$BB201*Assembly!S$7+$BC201*Assembly!S$8+$BD201*Assembly!S$9+$BE201*Assembly!S$10+$BF201*Assembly!S$11+$BG201*Assembly!S$12+$BH201*Assembly!S$13+$BI201*Assembly!S$14+$BJ201*Assembly!S$15+$BK201*Assembly!S$16+$BL201*Assembly!S$17+$BM201*Assembly!S$18+$BN201*Assembly!S$19+$BO201*Assembly!S$20+$BP201*Assembly!S$21+$BQ201*Assembly!S$22+$BR201*Assembly!S$23+$BS201*Assembly!S$24</f>
        <v>#VALUE!</v>
      </c>
      <c r="CM201" s="203" t="e">
        <f>$AY201*Assembly!T$4+$AZ201*Assembly!T$5+$BA201*Assembly!T$6+$BB201*Assembly!T$7+$BC201*Assembly!T$8+$BD201*Assembly!T$9+$BE201*Assembly!T$10+$BF201*Assembly!T$11+$BG201*Assembly!T$12+$BH201*Assembly!T$13+$BI201*Assembly!T$14+$BJ201*Assembly!T$15+$BK201*Assembly!T$16+$BL201*Assembly!T$17+$BM201*Assembly!T$18+$BN201*Assembly!T$19+$BO201*Assembly!T$20+$BP201*Assembly!T$21+$BQ201*Assembly!T$22+$BR201*Assembly!T$23+$BS201*Assembly!T$24</f>
        <v>#VALUE!</v>
      </c>
      <c r="CN201" s="203" t="e">
        <f>$AY201*Assembly!U$4+$AZ201*Assembly!U$5+$BA201*Assembly!U$6+$BB201*Assembly!U$7+$BC201*Assembly!U$8+$BD201*Assembly!U$9+$BE201*Assembly!U$10+$BF201*Assembly!U$11+$BG201*Assembly!U$12+$BH201*Assembly!U$13+$BI201*Assembly!U$14+$BJ201*Assembly!U$15+$BK201*Assembly!U$16+$BL201*Assembly!U$17+$BM201*Assembly!U$18+$BN201*Assembly!U$19+$BO201*Assembly!U$20+$BP201*Assembly!U$21+$BQ201*Assembly!U$22+$BR201*Assembly!U$23+$BS201*Assembly!U$24</f>
        <v>#VALUE!</v>
      </c>
      <c r="CO201" s="208" t="e">
        <f>$AY201*Assembly!V$4+$AZ201*Assembly!V$5+$BA201*Assembly!V$6+$BB201*Assembly!V$7+$BC201*Assembly!V$8+$BD201*Assembly!V$9+$BE201*Assembly!V$10+$BF201*Assembly!V$11+$BG201*Assembly!V$12+$BH201*Assembly!V$13+$BI201*Assembly!V$14+$BJ201*Assembly!V$15+$BK201*Assembly!V$16+$BL201*Assembly!V$17+$BM201*Assembly!V$18+$BN201*Assembly!V$19+$BO201*Assembly!V$20+$BP201*Assembly!V$21+$BQ201*Assembly!V$22+$BR201*Assembly!V$23+$BS201*Assembly!V$24</f>
        <v>#VALUE!</v>
      </c>
      <c r="CP201" s="208" t="e">
        <f>CF201*Refining!$F$3</f>
        <v>#VALUE!</v>
      </c>
      <c r="CQ201" s="208" t="e">
        <f>CG201*Refining!$F$4</f>
        <v>#VALUE!</v>
      </c>
      <c r="CR201" s="208" t="e">
        <f>CH201*Refining!$F$5</f>
        <v>#VALUE!</v>
      </c>
      <c r="CS201" s="208" t="e">
        <f>CI201*Refining!$F$6</f>
        <v>#VALUE!</v>
      </c>
      <c r="CT201" s="208" t="e">
        <f>CJ201*Refining!$F$7</f>
        <v>#VALUE!</v>
      </c>
      <c r="CU201" s="208" t="e">
        <f>CK201*Refining!$F$8</f>
        <v>#VALUE!</v>
      </c>
      <c r="CV201" s="208" t="e">
        <f>CL201*Refining!$F$9</f>
        <v>#VALUE!</v>
      </c>
      <c r="CW201" s="208" t="e">
        <f>CM201*Refining!$F$10</f>
        <v>#VALUE!</v>
      </c>
      <c r="CX201" s="208" t="e">
        <f>CN201*Refining!$F$11</f>
        <v>#VALUE!</v>
      </c>
      <c r="CY201" s="208" t="e">
        <f>CO201*Refining!$F$12</f>
        <v>#VALUE!</v>
      </c>
      <c r="CZ201" s="190" t="e">
        <f t="shared" ref="CZ201:DS201" si="812">IF(CF201 = 0, "", CF201)</f>
        <v>#VALUE!</v>
      </c>
      <c r="DA201" s="191" t="e">
        <f t="shared" si="812"/>
        <v>#VALUE!</v>
      </c>
      <c r="DB201" s="191" t="e">
        <f t="shared" si="812"/>
        <v>#VALUE!</v>
      </c>
      <c r="DC201" s="191" t="e">
        <f t="shared" si="812"/>
        <v>#VALUE!</v>
      </c>
      <c r="DD201" s="193" t="e">
        <f t="shared" si="812"/>
        <v>#VALUE!</v>
      </c>
      <c r="DE201" s="191" t="e">
        <f t="shared" si="812"/>
        <v>#VALUE!</v>
      </c>
      <c r="DF201" s="193" t="e">
        <f t="shared" si="812"/>
        <v>#VALUE!</v>
      </c>
      <c r="DG201" s="193" t="e">
        <f t="shared" si="812"/>
        <v>#VALUE!</v>
      </c>
      <c r="DH201" s="191" t="e">
        <f t="shared" si="812"/>
        <v>#VALUE!</v>
      </c>
      <c r="DI201" s="195" t="e">
        <f t="shared" si="812"/>
        <v>#VALUE!</v>
      </c>
      <c r="DJ201" s="190" t="e">
        <f t="shared" si="812"/>
        <v>#VALUE!</v>
      </c>
      <c r="DK201" s="191" t="e">
        <f t="shared" si="812"/>
        <v>#VALUE!</v>
      </c>
      <c r="DL201" s="191" t="e">
        <f t="shared" si="812"/>
        <v>#VALUE!</v>
      </c>
      <c r="DM201" s="191" t="e">
        <f t="shared" si="812"/>
        <v>#VALUE!</v>
      </c>
      <c r="DN201" s="193" t="e">
        <f t="shared" si="812"/>
        <v>#VALUE!</v>
      </c>
      <c r="DO201" s="191" t="e">
        <f t="shared" si="812"/>
        <v>#VALUE!</v>
      </c>
      <c r="DP201" s="191" t="e">
        <f t="shared" si="812"/>
        <v>#VALUE!</v>
      </c>
      <c r="DQ201" s="191" t="e">
        <f t="shared" si="812"/>
        <v>#VALUE!</v>
      </c>
      <c r="DR201" s="191" t="e">
        <f t="shared" si="812"/>
        <v>#VALUE!</v>
      </c>
      <c r="DS201" s="195" t="e">
        <f t="shared" si="812"/>
        <v>#VALUE!</v>
      </c>
      <c r="DT201" s="190" t="e">
        <f t="shared" si="11"/>
        <v>#VALUE!</v>
      </c>
      <c r="DU201" s="197" t="e">
        <f t="shared" si="12"/>
        <v>#VALUE!</v>
      </c>
      <c r="DV201" s="165" t="e">
        <f>CZ201*'Ores &amp; Ingots'!$C$3+DA201*'Ores &amp; Ingots'!$C$4+DB201*'Ores &amp; Ingots'!$C$5+DC201*'Ores &amp; Ingots'!$C$6+DD201*'Ores &amp; Ingots'!$C$7+DE201*'Ores &amp; Ingots'!$C$8+DF201*'Ores &amp; Ingots'!$C$9+DG201*'Ores &amp; Ingots'!$C$10+DH201*'Ores &amp; Ingots'!$C$11+DI201*'Ores &amp; Ingots'!$C$12</f>
        <v>#VALUE!</v>
      </c>
      <c r="DW201" s="165" t="e">
        <f>DJ201*'Ores &amp; Ingots'!$B$3+DK201*'Ores &amp; Ingots'!$B$4+DL201*'Ores &amp; Ingots'!$B$5+DM201*'Ores &amp; Ingots'!$B$6+DN201*'Ores &amp; Ingots'!$B$7+DO201*'Ores &amp; Ingots'!$B$8+DP201*'Ores &amp; Ingots'!$B$9+DQ201*'Ores &amp; Ingots'!$B$10+DR201*'Ores &amp; Ingots'!$B$11+DS201*'Ores &amp; Ingots'!$B$12</f>
        <v>#VALUE!</v>
      </c>
      <c r="DX201" s="197" t="e">
        <f>CZ201*Refining!$G$3+DA201*Refining!$G$4+DB201*Refining!$G$5+DC201*Refining!$G$6+DD201*Refining!$G$7+DE201*Refining!$G$8+DF201*Refining!$G$9+DG201*Refining!$G$10+DH201*Refining!$G$11+DI201*Refining!$G$12</f>
        <v>#VALUE!</v>
      </c>
      <c r="DY201" s="197" t="e">
        <f t="shared" si="13"/>
        <v>#VALUE!</v>
      </c>
      <c r="DZ201" s="199" t="e">
        <f t="shared" si="14"/>
        <v>#VALUE!</v>
      </c>
      <c r="EA201" s="190" t="e">
        <f t="shared" si="15"/>
        <v>#VALUE!</v>
      </c>
      <c r="EB201" s="200" t="e">
        <f t="shared" ref="EB201:EC201" si="813">EA201/60</f>
        <v>#VALUE!</v>
      </c>
      <c r="EC201" s="200" t="e">
        <f t="shared" si="813"/>
        <v>#VALUE!</v>
      </c>
      <c r="ED201" s="190" t="e">
        <f t="shared" si="17"/>
        <v>#VALUE!</v>
      </c>
      <c r="EE201" s="200" t="e">
        <f t="shared" ref="EE201:EF201" si="814">ED201/1000</f>
        <v>#VALUE!</v>
      </c>
      <c r="EF201" s="201" t="e">
        <f t="shared" si="814"/>
        <v>#VALUE!</v>
      </c>
      <c r="EG201" s="136" t="e">
        <f t="shared" si="19"/>
        <v>#VALUE!</v>
      </c>
      <c r="EH201" s="138" t="e">
        <f t="shared" si="20"/>
        <v>#VALUE!</v>
      </c>
      <c r="EI201" s="133">
        <v>16</v>
      </c>
    </row>
    <row r="202" spans="1:139" ht="12.75" x14ac:dyDescent="0.2">
      <c r="A202" s="864"/>
      <c r="B202" s="135" t="s">
        <v>400</v>
      </c>
      <c r="C202" s="137" t="s">
        <v>156</v>
      </c>
      <c r="D202" s="137">
        <v>1</v>
      </c>
      <c r="E202" s="137">
        <v>1</v>
      </c>
      <c r="F202" s="137">
        <v>1</v>
      </c>
      <c r="G202" s="141">
        <f t="shared" si="0"/>
        <v>15.625</v>
      </c>
      <c r="H202" s="142">
        <v>3</v>
      </c>
      <c r="I202" s="142">
        <v>7.5</v>
      </c>
      <c r="J202" s="144">
        <f>H202/Main!$D$9</f>
        <v>0.6</v>
      </c>
      <c r="K202" s="144">
        <f>I202/Main!$D$10</f>
        <v>3.75</v>
      </c>
      <c r="L202" s="144">
        <f t="shared" si="1"/>
        <v>6.25</v>
      </c>
      <c r="M202" s="144">
        <v>1</v>
      </c>
      <c r="N202" s="147"/>
      <c r="O202" s="294"/>
      <c r="P202" s="150"/>
      <c r="Q202" s="153"/>
      <c r="R202" s="150"/>
      <c r="S202" s="155"/>
      <c r="T202" s="155"/>
      <c r="U202" s="150"/>
      <c r="V202" s="150"/>
      <c r="W202" s="155"/>
      <c r="X202" s="155"/>
      <c r="Y202" s="150"/>
      <c r="Z202" s="150"/>
      <c r="AA202" s="150"/>
      <c r="AB202" s="150"/>
      <c r="AC202" s="370" t="s">
        <v>28</v>
      </c>
      <c r="AD202" s="171">
        <v>4</v>
      </c>
      <c r="AE202" s="165">
        <v>0</v>
      </c>
      <c r="AF202" s="165">
        <v>0</v>
      </c>
      <c r="AG202" s="165">
        <v>0</v>
      </c>
      <c r="AH202" s="165">
        <v>0</v>
      </c>
      <c r="AI202" s="165">
        <v>0</v>
      </c>
      <c r="AJ202" s="165">
        <v>0</v>
      </c>
      <c r="AK202" s="165">
        <v>0</v>
      </c>
      <c r="AL202" s="165">
        <v>0</v>
      </c>
      <c r="AM202" s="165">
        <v>0</v>
      </c>
      <c r="AN202" s="165">
        <v>0</v>
      </c>
      <c r="AO202" s="165">
        <v>0</v>
      </c>
      <c r="AP202" s="165">
        <v>0</v>
      </c>
      <c r="AQ202" s="165">
        <v>0</v>
      </c>
      <c r="AR202" s="165">
        <v>0</v>
      </c>
      <c r="AS202" s="165">
        <v>0</v>
      </c>
      <c r="AT202" s="165">
        <v>0</v>
      </c>
      <c r="AU202" s="165">
        <v>0</v>
      </c>
      <c r="AV202" s="165">
        <v>0</v>
      </c>
      <c r="AW202" s="165">
        <v>0</v>
      </c>
      <c r="AX202" s="165">
        <v>0</v>
      </c>
      <c r="AY202" s="413">
        <f t="shared" ref="AY202:BS202" si="815">IF(AD202 = 0, "", AD202)</f>
        <v>4</v>
      </c>
      <c r="AZ202" s="163" t="str">
        <f t="shared" si="815"/>
        <v/>
      </c>
      <c r="BA202" s="163" t="str">
        <f t="shared" si="815"/>
        <v/>
      </c>
      <c r="BB202" s="163" t="str">
        <f t="shared" si="815"/>
        <v/>
      </c>
      <c r="BC202" s="163" t="str">
        <f t="shared" si="815"/>
        <v/>
      </c>
      <c r="BD202" s="163" t="str">
        <f t="shared" si="815"/>
        <v/>
      </c>
      <c r="BE202" s="163" t="str">
        <f t="shared" si="815"/>
        <v/>
      </c>
      <c r="BF202" s="163" t="str">
        <f t="shared" si="815"/>
        <v/>
      </c>
      <c r="BG202" s="163" t="str">
        <f t="shared" si="815"/>
        <v/>
      </c>
      <c r="BH202" s="163" t="str">
        <f t="shared" si="815"/>
        <v/>
      </c>
      <c r="BI202" s="163" t="str">
        <f t="shared" si="815"/>
        <v/>
      </c>
      <c r="BJ202" s="163" t="str">
        <f t="shared" si="815"/>
        <v/>
      </c>
      <c r="BK202" s="163" t="str">
        <f t="shared" si="815"/>
        <v/>
      </c>
      <c r="BL202" s="163" t="str">
        <f t="shared" si="815"/>
        <v/>
      </c>
      <c r="BM202" s="163" t="str">
        <f t="shared" si="815"/>
        <v/>
      </c>
      <c r="BN202" s="163" t="str">
        <f t="shared" si="815"/>
        <v/>
      </c>
      <c r="BO202" s="163" t="str">
        <f t="shared" si="815"/>
        <v/>
      </c>
      <c r="BP202" s="163" t="str">
        <f t="shared" si="815"/>
        <v/>
      </c>
      <c r="BQ202" s="163" t="str">
        <f t="shared" si="815"/>
        <v/>
      </c>
      <c r="BR202" s="163" t="str">
        <f t="shared" si="815"/>
        <v/>
      </c>
      <c r="BS202" s="173" t="str">
        <f t="shared" si="815"/>
        <v/>
      </c>
      <c r="BT202" s="175" t="e">
        <f>$AY202*Assembly!Z$4+$AZ202*Assembly!Z$5+$BA202*Assembly!Z$6+$BB202*Assembly!Z$7+$BC202*Assembly!Z$8+$BD202*Assembly!Z$9+$BE202*Assembly!Z$10+$BF202*Assembly!Z$11+$BG202*Assembly!Z$12+$BH202*Assembly!Z$13+$BI202*Assembly!Z$14+$BJ202*Assembly!Z$15+$BK202*Assembly!Z$16+$BL202*Assembly!Z$17+$BM202*Assembly!Z$18+$BN202*Assembly!Z$19+$BO202*Assembly!Z$20+$BP202*Assembly!Z$21+$BQ202*Assembly!Z$22+$BR202*Assembly!Z$23+$BS202*Assembly!Z$24</f>
        <v>#VALUE!</v>
      </c>
      <c r="BU202" s="165" t="e">
        <f t="shared" si="3"/>
        <v>#VALUE!</v>
      </c>
      <c r="BV202" s="176"/>
      <c r="BW202" s="165" t="e">
        <f>$AY202*Assembly!AD$4+$AZ202*Assembly!AD$5+$BA202*Assembly!AD$6+$BB202*Assembly!AD$7+$BC202*Assembly!AD$8+$BD202*Assembly!AD$9+$BE202*Assembly!AD$10+$BF202*Assembly!AD$11+$BG202*Assembly!AD$12+$BH202*Assembly!AD$13+$BI202*Assembly!AD$14+$BJ202*Assembly!AD$15+$BK202*Assembly!AD$16+$BL202*Assembly!AD$17+$BM202*Assembly!AD$18+$BN202*Assembly!AD$19+$BO202*Assembly!AD$20+$BP202*Assembly!AD$21+$BQ202*Assembly!AD$22+$BR202*Assembly!AD$23+$BS202*Assembly!AD$24</f>
        <v>#VALUE!</v>
      </c>
      <c r="BX202" s="180" t="e">
        <f t="shared" si="4"/>
        <v>#VALUE!</v>
      </c>
      <c r="BY202" s="181" t="e">
        <f t="shared" si="5"/>
        <v>#VALUE!</v>
      </c>
      <c r="BZ202" s="182" t="e">
        <f t="shared" si="6"/>
        <v>#VALUE!</v>
      </c>
      <c r="CA202" s="181" t="e">
        <f t="shared" si="7"/>
        <v>#VALUE!</v>
      </c>
      <c r="CB202" s="165" t="e">
        <f>$AY202*Assembly!Y$4+$AZ202*Assembly!Y$5+$BA202*Assembly!Y$6+$BB202*Assembly!Y$7+$BC202*Assembly!Y$8+$BD202*Assembly!Y$9+$BE202*Assembly!Y$10+$BF202*Assembly!Y$11+$BG202*Assembly!Y$12+$BH202*Assembly!Y$13+$BI202*Assembly!Y$14+$BJ202*Assembly!Y$15+$BK202*Assembly!Y$16+$BL202*Assembly!Y$17+$BM202*Assembly!Y$18+$BN202*Assembly!Y$19+$BO202*Assembly!Y$20+$BP202*Assembly!Y$21+$BQ202*Assembly!Y$22+$BR202*Assembly!Y$23+$BS202*Assembly!Y$24</f>
        <v>#VALUE!</v>
      </c>
      <c r="CC202" s="165" t="e">
        <f t="shared" si="8"/>
        <v>#VALUE!</v>
      </c>
      <c r="CD202" s="136" t="e">
        <f t="shared" si="9"/>
        <v>#VALUE!</v>
      </c>
      <c r="CE202" s="184" t="e">
        <f>$AY202*Assembly!AC$4+$AZ202*Assembly!AC$5+$BA202*Assembly!AC$6+$BB202*Assembly!AC$7+$BC202*Assembly!AC$8+$BD202*Assembly!AC$9+$BE202*Assembly!AC$10+$BF202*Assembly!AC$11+$BG202*Assembly!AC$12+$BH202*Assembly!AC$13+$BI202*Assembly!AC$14+$BJ202*Assembly!AC$15+$BK202*Assembly!AC$16+$BL202*Assembly!AC$17+$BM202*Assembly!AC$18+$BN202*Assembly!AC$19+$BO202*Assembly!AC$20+$BP202*Assembly!AC$21+$BQ202*Assembly!AC$22+$BR202*Assembly!AC$23+$BS202*Assembly!AC$24</f>
        <v>#VALUE!</v>
      </c>
      <c r="CF202" s="153" t="e">
        <f>$AY202*Assembly!M$4+$AZ202*Assembly!M$5+$BA202*Assembly!M$6+$BB202*Assembly!M$7+$BC202*Assembly!M$8+$BD202*Assembly!M$9+$BE202*Assembly!M$10+$BF202*Assembly!M$11+$BG202*Assembly!M$12+$BH202*Assembly!M$13+$BI202*Assembly!M$14+$BJ202*Assembly!M$15+$BK202*Assembly!M$16+$BL202*Assembly!M$17+$BM202*Assembly!M$18+$BN202*Assembly!M$19+$BO202*Assembly!M$20+$BP202*Assembly!M$21+$BQ202*Assembly!M$22+$BR202*Assembly!M$23+$BS202*Assembly!M$24</f>
        <v>#VALUE!</v>
      </c>
      <c r="CG202" s="153" t="e">
        <f>$AY202*Assembly!N$4+$AZ202*Assembly!N$5+$BA202*Assembly!N$6+$BB202*Assembly!N$7+$BC202*Assembly!N$8+$BD202*Assembly!N$9+$BE202*Assembly!N$10+$BF202*Assembly!N$11+$BG202*Assembly!N$12+$BH202*Assembly!N$13+$BI202*Assembly!N$14+$BJ202*Assembly!N$15+$BK202*Assembly!N$16+$BL202*Assembly!N$17+$BM202*Assembly!N$18+$BN202*Assembly!N$19+$BO202*Assembly!N$20+$BP202*Assembly!N$21+$BQ202*Assembly!N$22+$BR202*Assembly!N$23+$BS202*Assembly!N$24</f>
        <v>#VALUE!</v>
      </c>
      <c r="CH202" s="153" t="e">
        <f>$AY202*Assembly!O$4+$AZ202*Assembly!O$5+$BA202*Assembly!O$6+$BB202*Assembly!O$7+$BC202*Assembly!O$8+$BD202*Assembly!O$9+$BE202*Assembly!O$10+$BF202*Assembly!O$11+$BG202*Assembly!O$12+$BH202*Assembly!O$13+$BI202*Assembly!O$14+$BJ202*Assembly!O$15+$BK202*Assembly!O$16+$BL202*Assembly!O$17+$BM202*Assembly!O$18+$BN202*Assembly!O$19+$BO202*Assembly!O$20+$BP202*Assembly!O$21+$BQ202*Assembly!O$22+$BR202*Assembly!O$23+$BS202*Assembly!O$24</f>
        <v>#VALUE!</v>
      </c>
      <c r="CI202" s="142" t="e">
        <f>$AY202*Assembly!P$4+$AZ202*Assembly!P$5+$BA202*Assembly!P$6+$BB202*Assembly!P$7+$BC202*Assembly!P$8+$BD202*Assembly!P$9+$BE202*Assembly!P$10+$BF202*Assembly!P$11+$BG202*Assembly!P$12+$BH202*Assembly!P$13+$BI202*Assembly!P$14+$BJ202*Assembly!P$15+$BK202*Assembly!P$16+$BL202*Assembly!P$17+$BM202*Assembly!P$18+$BN202*Assembly!P$19+$BO202*Assembly!P$20+$BP202*Assembly!P$21+$BQ202*Assembly!P$22+$BR202*Assembly!P$23+$BS202*Assembly!P$24</f>
        <v>#VALUE!</v>
      </c>
      <c r="CJ202" s="142" t="e">
        <f>$AY202*Assembly!Q$4+$AZ202*Assembly!Q$5+$BA202*Assembly!Q$6+$BB202*Assembly!Q$7+$BC202*Assembly!Q$8+$BD202*Assembly!Q$9+$BE202*Assembly!Q$10+$BF202*Assembly!Q$11+$BG202*Assembly!Q$12+$BH202*Assembly!Q$13+$BI202*Assembly!Q$14+$BJ202*Assembly!Q$15+$BK202*Assembly!Q$16+$BL202*Assembly!Q$17+$BM202*Assembly!Q$18+$BN202*Assembly!Q$19+$BO202*Assembly!Q$20+$BP202*Assembly!Q$21+$BQ202*Assembly!Q$22+$BR202*Assembly!Q$23+$BS202*Assembly!Q$24</f>
        <v>#VALUE!</v>
      </c>
      <c r="CK202" s="153" t="e">
        <f>$AY202*Assembly!R$4+$AZ202*Assembly!R$5+$BA202*Assembly!R$6+$BB202*Assembly!R$7+$BC202*Assembly!R$8+$BD202*Assembly!R$9+$BE202*Assembly!R$10+$BF202*Assembly!R$11+$BG202*Assembly!R$12+$BH202*Assembly!R$13+$BI202*Assembly!R$14+$BJ202*Assembly!R$15+$BK202*Assembly!R$16+$BL202*Assembly!R$17+$BM202*Assembly!R$18+$BN202*Assembly!R$19+$BO202*Assembly!R$20+$BP202*Assembly!R$21+$BQ202*Assembly!R$22+$BR202*Assembly!R$23+$BS202*Assembly!R$24</f>
        <v>#VALUE!</v>
      </c>
      <c r="CL202" s="142" t="e">
        <f>$AY202*Assembly!S$4+$AZ202*Assembly!S$5+$BA202*Assembly!S$6+$BB202*Assembly!S$7+$BC202*Assembly!S$8+$BD202*Assembly!S$9+$BE202*Assembly!S$10+$BF202*Assembly!S$11+$BG202*Assembly!S$12+$BH202*Assembly!S$13+$BI202*Assembly!S$14+$BJ202*Assembly!S$15+$BK202*Assembly!S$16+$BL202*Assembly!S$17+$BM202*Assembly!S$18+$BN202*Assembly!S$19+$BO202*Assembly!S$20+$BP202*Assembly!S$21+$BQ202*Assembly!S$22+$BR202*Assembly!S$23+$BS202*Assembly!S$24</f>
        <v>#VALUE!</v>
      </c>
      <c r="CM202" s="142" t="e">
        <f>$AY202*Assembly!T$4+$AZ202*Assembly!T$5+$BA202*Assembly!T$6+$BB202*Assembly!T$7+$BC202*Assembly!T$8+$BD202*Assembly!T$9+$BE202*Assembly!T$10+$BF202*Assembly!T$11+$BG202*Assembly!T$12+$BH202*Assembly!T$13+$BI202*Assembly!T$14+$BJ202*Assembly!T$15+$BK202*Assembly!T$16+$BL202*Assembly!T$17+$BM202*Assembly!T$18+$BN202*Assembly!T$19+$BO202*Assembly!T$20+$BP202*Assembly!T$21+$BQ202*Assembly!T$22+$BR202*Assembly!T$23+$BS202*Assembly!T$24</f>
        <v>#VALUE!</v>
      </c>
      <c r="CN202" s="142" t="e">
        <f>$AY202*Assembly!U$4+$AZ202*Assembly!U$5+$BA202*Assembly!U$6+$BB202*Assembly!U$7+$BC202*Assembly!U$8+$BD202*Assembly!U$9+$BE202*Assembly!U$10+$BF202*Assembly!U$11+$BG202*Assembly!U$12+$BH202*Assembly!U$13+$BI202*Assembly!U$14+$BJ202*Assembly!U$15+$BK202*Assembly!U$16+$BL202*Assembly!U$17+$BM202*Assembly!U$18+$BN202*Assembly!U$19+$BO202*Assembly!U$20+$BP202*Assembly!U$21+$BQ202*Assembly!U$22+$BR202*Assembly!U$23+$BS202*Assembly!U$24</f>
        <v>#VALUE!</v>
      </c>
      <c r="CO202" s="153" t="e">
        <f>$AY202*Assembly!V$4+$AZ202*Assembly!V$5+$BA202*Assembly!V$6+$BB202*Assembly!V$7+$BC202*Assembly!V$8+$BD202*Assembly!V$9+$BE202*Assembly!V$10+$BF202*Assembly!V$11+$BG202*Assembly!V$12+$BH202*Assembly!V$13+$BI202*Assembly!V$14+$BJ202*Assembly!V$15+$BK202*Assembly!V$16+$BL202*Assembly!V$17+$BM202*Assembly!V$18+$BN202*Assembly!V$19+$BO202*Assembly!V$20+$BP202*Assembly!V$21+$BQ202*Assembly!V$22+$BR202*Assembly!V$23+$BS202*Assembly!V$24</f>
        <v>#VALUE!</v>
      </c>
      <c r="CP202" s="153" t="e">
        <f>CF202*Refining!$F$3</f>
        <v>#VALUE!</v>
      </c>
      <c r="CQ202" s="153" t="e">
        <f>CG202*Refining!$F$4</f>
        <v>#VALUE!</v>
      </c>
      <c r="CR202" s="153" t="e">
        <f>CH202*Refining!$F$5</f>
        <v>#VALUE!</v>
      </c>
      <c r="CS202" s="153" t="e">
        <f>CI202*Refining!$F$6</f>
        <v>#VALUE!</v>
      </c>
      <c r="CT202" s="153" t="e">
        <f>CJ202*Refining!$F$7</f>
        <v>#VALUE!</v>
      </c>
      <c r="CU202" s="153" t="e">
        <f>CK202*Refining!$F$8</f>
        <v>#VALUE!</v>
      </c>
      <c r="CV202" s="153" t="e">
        <f>CL202*Refining!$F$9</f>
        <v>#VALUE!</v>
      </c>
      <c r="CW202" s="153" t="e">
        <f>CM202*Refining!$F$10</f>
        <v>#VALUE!</v>
      </c>
      <c r="CX202" s="153" t="e">
        <f>CN202*Refining!$F$11</f>
        <v>#VALUE!</v>
      </c>
      <c r="CY202" s="153" t="e">
        <f>CO202*Refining!$F$12</f>
        <v>#VALUE!</v>
      </c>
      <c r="CZ202" s="190" t="e">
        <f t="shared" ref="CZ202:DS202" si="816">IF(CF202 = 0, "", CF202)</f>
        <v>#VALUE!</v>
      </c>
      <c r="DA202" s="191" t="e">
        <f t="shared" si="816"/>
        <v>#VALUE!</v>
      </c>
      <c r="DB202" s="191" t="e">
        <f t="shared" si="816"/>
        <v>#VALUE!</v>
      </c>
      <c r="DC202" s="191" t="e">
        <f t="shared" si="816"/>
        <v>#VALUE!</v>
      </c>
      <c r="DD202" s="193" t="e">
        <f t="shared" si="816"/>
        <v>#VALUE!</v>
      </c>
      <c r="DE202" s="191" t="e">
        <f t="shared" si="816"/>
        <v>#VALUE!</v>
      </c>
      <c r="DF202" s="193" t="e">
        <f t="shared" si="816"/>
        <v>#VALUE!</v>
      </c>
      <c r="DG202" s="193" t="e">
        <f t="shared" si="816"/>
        <v>#VALUE!</v>
      </c>
      <c r="DH202" s="191" t="e">
        <f t="shared" si="816"/>
        <v>#VALUE!</v>
      </c>
      <c r="DI202" s="195" t="e">
        <f t="shared" si="816"/>
        <v>#VALUE!</v>
      </c>
      <c r="DJ202" s="190" t="e">
        <f t="shared" si="816"/>
        <v>#VALUE!</v>
      </c>
      <c r="DK202" s="191" t="e">
        <f t="shared" si="816"/>
        <v>#VALUE!</v>
      </c>
      <c r="DL202" s="191" t="e">
        <f t="shared" si="816"/>
        <v>#VALUE!</v>
      </c>
      <c r="DM202" s="191" t="e">
        <f t="shared" si="816"/>
        <v>#VALUE!</v>
      </c>
      <c r="DN202" s="193" t="e">
        <f t="shared" si="816"/>
        <v>#VALUE!</v>
      </c>
      <c r="DO202" s="191" t="e">
        <f t="shared" si="816"/>
        <v>#VALUE!</v>
      </c>
      <c r="DP202" s="191" t="e">
        <f t="shared" si="816"/>
        <v>#VALUE!</v>
      </c>
      <c r="DQ202" s="191" t="e">
        <f t="shared" si="816"/>
        <v>#VALUE!</v>
      </c>
      <c r="DR202" s="191" t="e">
        <f t="shared" si="816"/>
        <v>#VALUE!</v>
      </c>
      <c r="DS202" s="195" t="e">
        <f t="shared" si="816"/>
        <v>#VALUE!</v>
      </c>
      <c r="DT202" s="190" t="e">
        <f t="shared" si="11"/>
        <v>#VALUE!</v>
      </c>
      <c r="DU202" s="197" t="e">
        <f t="shared" si="12"/>
        <v>#VALUE!</v>
      </c>
      <c r="DV202" s="165" t="e">
        <f>CZ202*'Ores &amp; Ingots'!$C$3+DA202*'Ores &amp; Ingots'!$C$4+DB202*'Ores &amp; Ingots'!$C$5+DC202*'Ores &amp; Ingots'!$C$6+DD202*'Ores &amp; Ingots'!$C$7+DE202*'Ores &amp; Ingots'!$C$8+DF202*'Ores &amp; Ingots'!$C$9+DG202*'Ores &amp; Ingots'!$C$10+DH202*'Ores &amp; Ingots'!$C$11+DI202*'Ores &amp; Ingots'!$C$12</f>
        <v>#VALUE!</v>
      </c>
      <c r="DW202" s="165" t="e">
        <f>DJ202*'Ores &amp; Ingots'!$B$3+DK202*'Ores &amp; Ingots'!$B$4+DL202*'Ores &amp; Ingots'!$B$5+DM202*'Ores &amp; Ingots'!$B$6+DN202*'Ores &amp; Ingots'!$B$7+DO202*'Ores &amp; Ingots'!$B$8+DP202*'Ores &amp; Ingots'!$B$9+DQ202*'Ores &amp; Ingots'!$B$10+DR202*'Ores &amp; Ingots'!$B$11+DS202*'Ores &amp; Ingots'!$B$12</f>
        <v>#VALUE!</v>
      </c>
      <c r="DX202" s="197" t="e">
        <f>CZ202*Refining!$G$3+DA202*Refining!$G$4+DB202*Refining!$G$5+DC202*Refining!$G$6+DD202*Refining!$G$7+DE202*Refining!$G$8+DF202*Refining!$G$9+DG202*Refining!$G$10+DH202*Refining!$G$11+DI202*Refining!$G$12</f>
        <v>#VALUE!</v>
      </c>
      <c r="DY202" s="197" t="e">
        <f t="shared" si="13"/>
        <v>#VALUE!</v>
      </c>
      <c r="DZ202" s="199" t="e">
        <f t="shared" si="14"/>
        <v>#VALUE!</v>
      </c>
      <c r="EA202" s="190" t="e">
        <f t="shared" si="15"/>
        <v>#VALUE!</v>
      </c>
      <c r="EB202" s="200" t="e">
        <f t="shared" ref="EB202:EC202" si="817">EA202/60</f>
        <v>#VALUE!</v>
      </c>
      <c r="EC202" s="200" t="e">
        <f t="shared" si="817"/>
        <v>#VALUE!</v>
      </c>
      <c r="ED202" s="190" t="e">
        <f t="shared" si="17"/>
        <v>#VALUE!</v>
      </c>
      <c r="EE202" s="200" t="e">
        <f t="shared" ref="EE202:EF202" si="818">ED202/1000</f>
        <v>#VALUE!</v>
      </c>
      <c r="EF202" s="201" t="e">
        <f t="shared" si="818"/>
        <v>#VALUE!</v>
      </c>
      <c r="EG202" s="136" t="e">
        <f t="shared" si="19"/>
        <v>#VALUE!</v>
      </c>
      <c r="EH202" s="138" t="e">
        <f t="shared" si="20"/>
        <v>#VALUE!</v>
      </c>
      <c r="EI202" s="133" t="s">
        <v>28</v>
      </c>
    </row>
    <row r="203" spans="1:139" ht="12.75" x14ac:dyDescent="0.2">
      <c r="A203" s="864"/>
      <c r="B203" s="369" t="s">
        <v>401</v>
      </c>
      <c r="C203" s="137" t="s">
        <v>156</v>
      </c>
      <c r="D203" s="137">
        <v>1</v>
      </c>
      <c r="E203" s="137">
        <v>1</v>
      </c>
      <c r="F203" s="137">
        <v>1</v>
      </c>
      <c r="G203" s="202">
        <f t="shared" si="0"/>
        <v>15.625</v>
      </c>
      <c r="H203" s="203">
        <v>5</v>
      </c>
      <c r="I203" s="203">
        <v>12.5</v>
      </c>
      <c r="J203" s="204">
        <f>H203/Main!$D$9</f>
        <v>1</v>
      </c>
      <c r="K203" s="204">
        <f>I203/Main!$D$10</f>
        <v>6.25</v>
      </c>
      <c r="L203" s="204">
        <f t="shared" si="1"/>
        <v>6.25</v>
      </c>
      <c r="M203" s="204">
        <v>1</v>
      </c>
      <c r="N203" s="205"/>
      <c r="O203" s="296"/>
      <c r="P203" s="207"/>
      <c r="Q203" s="208"/>
      <c r="R203" s="207"/>
      <c r="S203" s="209"/>
      <c r="T203" s="209"/>
      <c r="U203" s="207"/>
      <c r="V203" s="207"/>
      <c r="W203" s="401"/>
      <c r="X203" s="209"/>
      <c r="Y203" s="207"/>
      <c r="Z203" s="207"/>
      <c r="AA203" s="207"/>
      <c r="AB203" s="207"/>
      <c r="AC203" s="402" t="s">
        <v>28</v>
      </c>
      <c r="AD203" s="171">
        <v>10</v>
      </c>
      <c r="AE203" s="165">
        <v>0</v>
      </c>
      <c r="AF203" s="165">
        <v>0</v>
      </c>
      <c r="AG203" s="165">
        <v>0</v>
      </c>
      <c r="AH203" s="165">
        <v>0</v>
      </c>
      <c r="AI203" s="165">
        <v>0</v>
      </c>
      <c r="AJ203" s="165">
        <v>0</v>
      </c>
      <c r="AK203" s="165">
        <v>0</v>
      </c>
      <c r="AL203" s="165">
        <v>0</v>
      </c>
      <c r="AM203" s="165">
        <v>0</v>
      </c>
      <c r="AN203" s="165">
        <v>0</v>
      </c>
      <c r="AO203" s="165">
        <v>0</v>
      </c>
      <c r="AP203" s="165">
        <v>0</v>
      </c>
      <c r="AQ203" s="165">
        <v>0</v>
      </c>
      <c r="AR203" s="165">
        <v>0</v>
      </c>
      <c r="AS203" s="165">
        <v>0</v>
      </c>
      <c r="AT203" s="165">
        <v>0</v>
      </c>
      <c r="AU203" s="165">
        <v>0</v>
      </c>
      <c r="AV203" s="165">
        <v>0</v>
      </c>
      <c r="AW203" s="165">
        <v>0</v>
      </c>
      <c r="AX203" s="165">
        <v>0</v>
      </c>
      <c r="AY203" s="413">
        <f t="shared" ref="AY203:BS203" si="819">IF(AD203 = 0, "", AD203)</f>
        <v>10</v>
      </c>
      <c r="AZ203" s="163" t="str">
        <f t="shared" si="819"/>
        <v/>
      </c>
      <c r="BA203" s="163" t="str">
        <f t="shared" si="819"/>
        <v/>
      </c>
      <c r="BB203" s="163" t="str">
        <f t="shared" si="819"/>
        <v/>
      </c>
      <c r="BC203" s="163" t="str">
        <f t="shared" si="819"/>
        <v/>
      </c>
      <c r="BD203" s="163" t="str">
        <f t="shared" si="819"/>
        <v/>
      </c>
      <c r="BE203" s="163" t="str">
        <f t="shared" si="819"/>
        <v/>
      </c>
      <c r="BF203" s="163" t="str">
        <f t="shared" si="819"/>
        <v/>
      </c>
      <c r="BG203" s="163" t="str">
        <f t="shared" si="819"/>
        <v/>
      </c>
      <c r="BH203" s="163" t="str">
        <f t="shared" si="819"/>
        <v/>
      </c>
      <c r="BI203" s="163" t="str">
        <f t="shared" si="819"/>
        <v/>
      </c>
      <c r="BJ203" s="163" t="str">
        <f t="shared" si="819"/>
        <v/>
      </c>
      <c r="BK203" s="163" t="str">
        <f t="shared" si="819"/>
        <v/>
      </c>
      <c r="BL203" s="163" t="str">
        <f t="shared" si="819"/>
        <v/>
      </c>
      <c r="BM203" s="163" t="str">
        <f t="shared" si="819"/>
        <v/>
      </c>
      <c r="BN203" s="163" t="str">
        <f t="shared" si="819"/>
        <v/>
      </c>
      <c r="BO203" s="163" t="str">
        <f t="shared" si="819"/>
        <v/>
      </c>
      <c r="BP203" s="163" t="str">
        <f t="shared" si="819"/>
        <v/>
      </c>
      <c r="BQ203" s="163" t="str">
        <f t="shared" si="819"/>
        <v/>
      </c>
      <c r="BR203" s="163" t="str">
        <f t="shared" si="819"/>
        <v/>
      </c>
      <c r="BS203" s="173" t="str">
        <f t="shared" si="819"/>
        <v/>
      </c>
      <c r="BT203" s="175" t="e">
        <f>$AY203*Assembly!Z$4+$AZ203*Assembly!Z$5+$BA203*Assembly!Z$6+$BB203*Assembly!Z$7+$BC203*Assembly!Z$8+$BD203*Assembly!Z$9+$BE203*Assembly!Z$10+$BF203*Assembly!Z$11+$BG203*Assembly!Z$12+$BH203*Assembly!Z$13+$BI203*Assembly!Z$14+$BJ203*Assembly!Z$15+$BK203*Assembly!Z$16+$BL203*Assembly!Z$17+$BM203*Assembly!Z$18+$BN203*Assembly!Z$19+$BO203*Assembly!Z$20+$BP203*Assembly!Z$21+$BQ203*Assembly!Z$22+$BR203*Assembly!Z$23+$BS203*Assembly!Z$24</f>
        <v>#VALUE!</v>
      </c>
      <c r="BU203" s="165" t="e">
        <f t="shared" si="3"/>
        <v>#VALUE!</v>
      </c>
      <c r="BV203" s="176"/>
      <c r="BW203" s="165" t="e">
        <f>$AY203*Assembly!AD$4+$AZ203*Assembly!AD$5+$BA203*Assembly!AD$6+$BB203*Assembly!AD$7+$BC203*Assembly!AD$8+$BD203*Assembly!AD$9+$BE203*Assembly!AD$10+$BF203*Assembly!AD$11+$BG203*Assembly!AD$12+$BH203*Assembly!AD$13+$BI203*Assembly!AD$14+$BJ203*Assembly!AD$15+$BK203*Assembly!AD$16+$BL203*Assembly!AD$17+$BM203*Assembly!AD$18+$BN203*Assembly!AD$19+$BO203*Assembly!AD$20+$BP203*Assembly!AD$21+$BQ203*Assembly!AD$22+$BR203*Assembly!AD$23+$BS203*Assembly!AD$24</f>
        <v>#VALUE!</v>
      </c>
      <c r="BX203" s="180" t="e">
        <f t="shared" si="4"/>
        <v>#VALUE!</v>
      </c>
      <c r="BY203" s="181" t="e">
        <f t="shared" si="5"/>
        <v>#VALUE!</v>
      </c>
      <c r="BZ203" s="182" t="e">
        <f t="shared" si="6"/>
        <v>#VALUE!</v>
      </c>
      <c r="CA203" s="181" t="e">
        <f t="shared" si="7"/>
        <v>#VALUE!</v>
      </c>
      <c r="CB203" s="165" t="e">
        <f>$AY203*Assembly!Y$4+$AZ203*Assembly!Y$5+$BA203*Assembly!Y$6+$BB203*Assembly!Y$7+$BC203*Assembly!Y$8+$BD203*Assembly!Y$9+$BE203*Assembly!Y$10+$BF203*Assembly!Y$11+$BG203*Assembly!Y$12+$BH203*Assembly!Y$13+$BI203*Assembly!Y$14+$BJ203*Assembly!Y$15+$BK203*Assembly!Y$16+$BL203*Assembly!Y$17+$BM203*Assembly!Y$18+$BN203*Assembly!Y$19+$BO203*Assembly!Y$20+$BP203*Assembly!Y$21+$BQ203*Assembly!Y$22+$BR203*Assembly!Y$23+$BS203*Assembly!Y$24</f>
        <v>#VALUE!</v>
      </c>
      <c r="CC203" s="165" t="e">
        <f t="shared" si="8"/>
        <v>#VALUE!</v>
      </c>
      <c r="CD203" s="136" t="e">
        <f t="shared" si="9"/>
        <v>#VALUE!</v>
      </c>
      <c r="CE203" s="184" t="e">
        <f>$AY203*Assembly!AC$4+$AZ203*Assembly!AC$5+$BA203*Assembly!AC$6+$BB203*Assembly!AC$7+$BC203*Assembly!AC$8+$BD203*Assembly!AC$9+$BE203*Assembly!AC$10+$BF203*Assembly!AC$11+$BG203*Assembly!AC$12+$BH203*Assembly!AC$13+$BI203*Assembly!AC$14+$BJ203*Assembly!AC$15+$BK203*Assembly!AC$16+$BL203*Assembly!AC$17+$BM203*Assembly!AC$18+$BN203*Assembly!AC$19+$BO203*Assembly!AC$20+$BP203*Assembly!AC$21+$BQ203*Assembly!AC$22+$BR203*Assembly!AC$23+$BS203*Assembly!AC$24</f>
        <v>#VALUE!</v>
      </c>
      <c r="CF203" s="208" t="e">
        <f>$AY203*Assembly!M$4+$AZ203*Assembly!M$5+$BA203*Assembly!M$6+$BB203*Assembly!M$7+$BC203*Assembly!M$8+$BD203*Assembly!M$9+$BE203*Assembly!M$10+$BF203*Assembly!M$11+$BG203*Assembly!M$12+$BH203*Assembly!M$13+$BI203*Assembly!M$14+$BJ203*Assembly!M$15+$BK203*Assembly!M$16+$BL203*Assembly!M$17+$BM203*Assembly!M$18+$BN203*Assembly!M$19+$BO203*Assembly!M$20+$BP203*Assembly!M$21+$BQ203*Assembly!M$22+$BR203*Assembly!M$23+$BS203*Assembly!M$24</f>
        <v>#VALUE!</v>
      </c>
      <c r="CG203" s="208" t="e">
        <f>$AY203*Assembly!N$4+$AZ203*Assembly!N$5+$BA203*Assembly!N$6+$BB203*Assembly!N$7+$BC203*Assembly!N$8+$BD203*Assembly!N$9+$BE203*Assembly!N$10+$BF203*Assembly!N$11+$BG203*Assembly!N$12+$BH203*Assembly!N$13+$BI203*Assembly!N$14+$BJ203*Assembly!N$15+$BK203*Assembly!N$16+$BL203*Assembly!N$17+$BM203*Assembly!N$18+$BN203*Assembly!N$19+$BO203*Assembly!N$20+$BP203*Assembly!N$21+$BQ203*Assembly!N$22+$BR203*Assembly!N$23+$BS203*Assembly!N$24</f>
        <v>#VALUE!</v>
      </c>
      <c r="CH203" s="208" t="e">
        <f>$AY203*Assembly!O$4+$AZ203*Assembly!O$5+$BA203*Assembly!O$6+$BB203*Assembly!O$7+$BC203*Assembly!O$8+$BD203*Assembly!O$9+$BE203*Assembly!O$10+$BF203*Assembly!O$11+$BG203*Assembly!O$12+$BH203*Assembly!O$13+$BI203*Assembly!O$14+$BJ203*Assembly!O$15+$BK203*Assembly!O$16+$BL203*Assembly!O$17+$BM203*Assembly!O$18+$BN203*Assembly!O$19+$BO203*Assembly!O$20+$BP203*Assembly!O$21+$BQ203*Assembly!O$22+$BR203*Assembly!O$23+$BS203*Assembly!O$24</f>
        <v>#VALUE!</v>
      </c>
      <c r="CI203" s="203" t="e">
        <f>$AY203*Assembly!P$4+$AZ203*Assembly!P$5+$BA203*Assembly!P$6+$BB203*Assembly!P$7+$BC203*Assembly!P$8+$BD203*Assembly!P$9+$BE203*Assembly!P$10+$BF203*Assembly!P$11+$BG203*Assembly!P$12+$BH203*Assembly!P$13+$BI203*Assembly!P$14+$BJ203*Assembly!P$15+$BK203*Assembly!P$16+$BL203*Assembly!P$17+$BM203*Assembly!P$18+$BN203*Assembly!P$19+$BO203*Assembly!P$20+$BP203*Assembly!P$21+$BQ203*Assembly!P$22+$BR203*Assembly!P$23+$BS203*Assembly!P$24</f>
        <v>#VALUE!</v>
      </c>
      <c r="CJ203" s="203" t="e">
        <f>$AY203*Assembly!Q$4+$AZ203*Assembly!Q$5+$BA203*Assembly!Q$6+$BB203*Assembly!Q$7+$BC203*Assembly!Q$8+$BD203*Assembly!Q$9+$BE203*Assembly!Q$10+$BF203*Assembly!Q$11+$BG203*Assembly!Q$12+$BH203*Assembly!Q$13+$BI203*Assembly!Q$14+$BJ203*Assembly!Q$15+$BK203*Assembly!Q$16+$BL203*Assembly!Q$17+$BM203*Assembly!Q$18+$BN203*Assembly!Q$19+$BO203*Assembly!Q$20+$BP203*Assembly!Q$21+$BQ203*Assembly!Q$22+$BR203*Assembly!Q$23+$BS203*Assembly!Q$24</f>
        <v>#VALUE!</v>
      </c>
      <c r="CK203" s="208" t="e">
        <f>$AY203*Assembly!R$4+$AZ203*Assembly!R$5+$BA203*Assembly!R$6+$BB203*Assembly!R$7+$BC203*Assembly!R$8+$BD203*Assembly!R$9+$BE203*Assembly!R$10+$BF203*Assembly!R$11+$BG203*Assembly!R$12+$BH203*Assembly!R$13+$BI203*Assembly!R$14+$BJ203*Assembly!R$15+$BK203*Assembly!R$16+$BL203*Assembly!R$17+$BM203*Assembly!R$18+$BN203*Assembly!R$19+$BO203*Assembly!R$20+$BP203*Assembly!R$21+$BQ203*Assembly!R$22+$BR203*Assembly!R$23+$BS203*Assembly!R$24</f>
        <v>#VALUE!</v>
      </c>
      <c r="CL203" s="203" t="e">
        <f>$AY203*Assembly!S$4+$AZ203*Assembly!S$5+$BA203*Assembly!S$6+$BB203*Assembly!S$7+$BC203*Assembly!S$8+$BD203*Assembly!S$9+$BE203*Assembly!S$10+$BF203*Assembly!S$11+$BG203*Assembly!S$12+$BH203*Assembly!S$13+$BI203*Assembly!S$14+$BJ203*Assembly!S$15+$BK203*Assembly!S$16+$BL203*Assembly!S$17+$BM203*Assembly!S$18+$BN203*Assembly!S$19+$BO203*Assembly!S$20+$BP203*Assembly!S$21+$BQ203*Assembly!S$22+$BR203*Assembly!S$23+$BS203*Assembly!S$24</f>
        <v>#VALUE!</v>
      </c>
      <c r="CM203" s="203" t="e">
        <f>$AY203*Assembly!T$4+$AZ203*Assembly!T$5+$BA203*Assembly!T$6+$BB203*Assembly!T$7+$BC203*Assembly!T$8+$BD203*Assembly!T$9+$BE203*Assembly!T$10+$BF203*Assembly!T$11+$BG203*Assembly!T$12+$BH203*Assembly!T$13+$BI203*Assembly!T$14+$BJ203*Assembly!T$15+$BK203*Assembly!T$16+$BL203*Assembly!T$17+$BM203*Assembly!T$18+$BN203*Assembly!T$19+$BO203*Assembly!T$20+$BP203*Assembly!T$21+$BQ203*Assembly!T$22+$BR203*Assembly!T$23+$BS203*Assembly!T$24</f>
        <v>#VALUE!</v>
      </c>
      <c r="CN203" s="203" t="e">
        <f>$AY203*Assembly!U$4+$AZ203*Assembly!U$5+$BA203*Assembly!U$6+$BB203*Assembly!U$7+$BC203*Assembly!U$8+$BD203*Assembly!U$9+$BE203*Assembly!U$10+$BF203*Assembly!U$11+$BG203*Assembly!U$12+$BH203*Assembly!U$13+$BI203*Assembly!U$14+$BJ203*Assembly!U$15+$BK203*Assembly!U$16+$BL203*Assembly!U$17+$BM203*Assembly!U$18+$BN203*Assembly!U$19+$BO203*Assembly!U$20+$BP203*Assembly!U$21+$BQ203*Assembly!U$22+$BR203*Assembly!U$23+$BS203*Assembly!U$24</f>
        <v>#VALUE!</v>
      </c>
      <c r="CO203" s="208" t="e">
        <f>$AY203*Assembly!V$4+$AZ203*Assembly!V$5+$BA203*Assembly!V$6+$BB203*Assembly!V$7+$BC203*Assembly!V$8+$BD203*Assembly!V$9+$BE203*Assembly!V$10+$BF203*Assembly!V$11+$BG203*Assembly!V$12+$BH203*Assembly!V$13+$BI203*Assembly!V$14+$BJ203*Assembly!V$15+$BK203*Assembly!V$16+$BL203*Assembly!V$17+$BM203*Assembly!V$18+$BN203*Assembly!V$19+$BO203*Assembly!V$20+$BP203*Assembly!V$21+$BQ203*Assembly!V$22+$BR203*Assembly!V$23+$BS203*Assembly!V$24</f>
        <v>#VALUE!</v>
      </c>
      <c r="CP203" s="208" t="e">
        <f>CF203*Refining!$F$3</f>
        <v>#VALUE!</v>
      </c>
      <c r="CQ203" s="208" t="e">
        <f>CG203*Refining!$F$4</f>
        <v>#VALUE!</v>
      </c>
      <c r="CR203" s="208" t="e">
        <f>CH203*Refining!$F$5</f>
        <v>#VALUE!</v>
      </c>
      <c r="CS203" s="208" t="e">
        <f>CI203*Refining!$F$6</f>
        <v>#VALUE!</v>
      </c>
      <c r="CT203" s="208" t="e">
        <f>CJ203*Refining!$F$7</f>
        <v>#VALUE!</v>
      </c>
      <c r="CU203" s="208" t="e">
        <f>CK203*Refining!$F$8</f>
        <v>#VALUE!</v>
      </c>
      <c r="CV203" s="208" t="e">
        <f>CL203*Refining!$F$9</f>
        <v>#VALUE!</v>
      </c>
      <c r="CW203" s="208" t="e">
        <f>CM203*Refining!$F$10</f>
        <v>#VALUE!</v>
      </c>
      <c r="CX203" s="208" t="e">
        <f>CN203*Refining!$F$11</f>
        <v>#VALUE!</v>
      </c>
      <c r="CY203" s="208" t="e">
        <f>CO203*Refining!$F$12</f>
        <v>#VALUE!</v>
      </c>
      <c r="CZ203" s="190" t="e">
        <f t="shared" ref="CZ203:DS203" si="820">IF(CF203 = 0, "", CF203)</f>
        <v>#VALUE!</v>
      </c>
      <c r="DA203" s="191" t="e">
        <f t="shared" si="820"/>
        <v>#VALUE!</v>
      </c>
      <c r="DB203" s="191" t="e">
        <f t="shared" si="820"/>
        <v>#VALUE!</v>
      </c>
      <c r="DC203" s="191" t="e">
        <f t="shared" si="820"/>
        <v>#VALUE!</v>
      </c>
      <c r="DD203" s="193" t="e">
        <f t="shared" si="820"/>
        <v>#VALUE!</v>
      </c>
      <c r="DE203" s="191" t="e">
        <f t="shared" si="820"/>
        <v>#VALUE!</v>
      </c>
      <c r="DF203" s="193" t="e">
        <f t="shared" si="820"/>
        <v>#VALUE!</v>
      </c>
      <c r="DG203" s="193" t="e">
        <f t="shared" si="820"/>
        <v>#VALUE!</v>
      </c>
      <c r="DH203" s="191" t="e">
        <f t="shared" si="820"/>
        <v>#VALUE!</v>
      </c>
      <c r="DI203" s="195" t="e">
        <f t="shared" si="820"/>
        <v>#VALUE!</v>
      </c>
      <c r="DJ203" s="190" t="e">
        <f t="shared" si="820"/>
        <v>#VALUE!</v>
      </c>
      <c r="DK203" s="191" t="e">
        <f t="shared" si="820"/>
        <v>#VALUE!</v>
      </c>
      <c r="DL203" s="191" t="e">
        <f t="shared" si="820"/>
        <v>#VALUE!</v>
      </c>
      <c r="DM203" s="191" t="e">
        <f t="shared" si="820"/>
        <v>#VALUE!</v>
      </c>
      <c r="DN203" s="193" t="e">
        <f t="shared" si="820"/>
        <v>#VALUE!</v>
      </c>
      <c r="DO203" s="191" t="e">
        <f t="shared" si="820"/>
        <v>#VALUE!</v>
      </c>
      <c r="DP203" s="191" t="e">
        <f t="shared" si="820"/>
        <v>#VALUE!</v>
      </c>
      <c r="DQ203" s="191" t="e">
        <f t="shared" si="820"/>
        <v>#VALUE!</v>
      </c>
      <c r="DR203" s="191" t="e">
        <f t="shared" si="820"/>
        <v>#VALUE!</v>
      </c>
      <c r="DS203" s="195" t="e">
        <f t="shared" si="820"/>
        <v>#VALUE!</v>
      </c>
      <c r="DT203" s="190" t="e">
        <f t="shared" si="11"/>
        <v>#VALUE!</v>
      </c>
      <c r="DU203" s="197" t="e">
        <f t="shared" si="12"/>
        <v>#VALUE!</v>
      </c>
      <c r="DV203" s="165" t="e">
        <f>CZ203*'Ores &amp; Ingots'!$C$3+DA203*'Ores &amp; Ingots'!$C$4+DB203*'Ores &amp; Ingots'!$C$5+DC203*'Ores &amp; Ingots'!$C$6+DD203*'Ores &amp; Ingots'!$C$7+DE203*'Ores &amp; Ingots'!$C$8+DF203*'Ores &amp; Ingots'!$C$9+DG203*'Ores &amp; Ingots'!$C$10+DH203*'Ores &amp; Ingots'!$C$11+DI203*'Ores &amp; Ingots'!$C$12</f>
        <v>#VALUE!</v>
      </c>
      <c r="DW203" s="165" t="e">
        <f>DJ203*'Ores &amp; Ingots'!$B$3+DK203*'Ores &amp; Ingots'!$B$4+DL203*'Ores &amp; Ingots'!$B$5+DM203*'Ores &amp; Ingots'!$B$6+DN203*'Ores &amp; Ingots'!$B$7+DO203*'Ores &amp; Ingots'!$B$8+DP203*'Ores &amp; Ingots'!$B$9+DQ203*'Ores &amp; Ingots'!$B$10+DR203*'Ores &amp; Ingots'!$B$11+DS203*'Ores &amp; Ingots'!$B$12</f>
        <v>#VALUE!</v>
      </c>
      <c r="DX203" s="197" t="e">
        <f>CZ203*Refining!$G$3+DA203*Refining!$G$4+DB203*Refining!$G$5+DC203*Refining!$G$6+DD203*Refining!$G$7+DE203*Refining!$G$8+DF203*Refining!$G$9+DG203*Refining!$G$10+DH203*Refining!$G$11+DI203*Refining!$G$12</f>
        <v>#VALUE!</v>
      </c>
      <c r="DY203" s="197" t="e">
        <f t="shared" si="13"/>
        <v>#VALUE!</v>
      </c>
      <c r="DZ203" s="199" t="e">
        <f t="shared" si="14"/>
        <v>#VALUE!</v>
      </c>
      <c r="EA203" s="190" t="e">
        <f t="shared" si="15"/>
        <v>#VALUE!</v>
      </c>
      <c r="EB203" s="200" t="e">
        <f t="shared" ref="EB203:EC203" si="821">EA203/60</f>
        <v>#VALUE!</v>
      </c>
      <c r="EC203" s="200" t="e">
        <f t="shared" si="821"/>
        <v>#VALUE!</v>
      </c>
      <c r="ED203" s="190" t="e">
        <f t="shared" si="17"/>
        <v>#VALUE!</v>
      </c>
      <c r="EE203" s="200" t="e">
        <f t="shared" ref="EE203:EF203" si="822">ED203/1000</f>
        <v>#VALUE!</v>
      </c>
      <c r="EF203" s="201" t="e">
        <f t="shared" si="822"/>
        <v>#VALUE!</v>
      </c>
      <c r="EG203" s="136" t="e">
        <f t="shared" si="19"/>
        <v>#VALUE!</v>
      </c>
      <c r="EH203" s="138" t="e">
        <f t="shared" si="20"/>
        <v>#VALUE!</v>
      </c>
      <c r="EI203" s="133" t="s">
        <v>28</v>
      </c>
    </row>
    <row r="204" spans="1:139" ht="12.75" x14ac:dyDescent="0.2">
      <c r="A204" s="864"/>
      <c r="B204" s="369" t="s">
        <v>402</v>
      </c>
      <c r="C204" s="137" t="s">
        <v>156</v>
      </c>
      <c r="D204" s="137">
        <v>1</v>
      </c>
      <c r="E204" s="137">
        <v>1</v>
      </c>
      <c r="F204" s="137">
        <v>1</v>
      </c>
      <c r="G204" s="141">
        <f t="shared" si="0"/>
        <v>15.625</v>
      </c>
      <c r="H204" s="142">
        <v>3</v>
      </c>
      <c r="I204" s="142">
        <v>7.5</v>
      </c>
      <c r="J204" s="144">
        <f>H204/Main!$D$9</f>
        <v>0.6</v>
      </c>
      <c r="K204" s="144">
        <f>I204/Main!$D$10</f>
        <v>3.75</v>
      </c>
      <c r="L204" s="144">
        <f t="shared" si="1"/>
        <v>6.25</v>
      </c>
      <c r="M204" s="144">
        <v>1</v>
      </c>
      <c r="N204" s="147"/>
      <c r="O204" s="294"/>
      <c r="P204" s="150"/>
      <c r="Q204" s="153"/>
      <c r="R204" s="150"/>
      <c r="S204" s="155"/>
      <c r="T204" s="155"/>
      <c r="U204" s="150"/>
      <c r="V204" s="150"/>
      <c r="W204" s="155"/>
      <c r="X204" s="155"/>
      <c r="Y204" s="150"/>
      <c r="Z204" s="150"/>
      <c r="AA204" s="150"/>
      <c r="AB204" s="150"/>
      <c r="AC204" s="370" t="s">
        <v>28</v>
      </c>
      <c r="AD204" s="171">
        <v>4</v>
      </c>
      <c r="AE204" s="165">
        <v>0</v>
      </c>
      <c r="AF204" s="165">
        <v>0</v>
      </c>
      <c r="AG204" s="165">
        <v>0</v>
      </c>
      <c r="AH204" s="165">
        <v>0</v>
      </c>
      <c r="AI204" s="165">
        <v>0</v>
      </c>
      <c r="AJ204" s="165">
        <v>0</v>
      </c>
      <c r="AK204" s="165">
        <v>0</v>
      </c>
      <c r="AL204" s="165">
        <v>0</v>
      </c>
      <c r="AM204" s="165">
        <v>0</v>
      </c>
      <c r="AN204" s="165">
        <v>0</v>
      </c>
      <c r="AO204" s="165">
        <v>0</v>
      </c>
      <c r="AP204" s="165">
        <v>0</v>
      </c>
      <c r="AQ204" s="165">
        <v>0</v>
      </c>
      <c r="AR204" s="165">
        <v>0</v>
      </c>
      <c r="AS204" s="165">
        <v>0</v>
      </c>
      <c r="AT204" s="165">
        <v>0</v>
      </c>
      <c r="AU204" s="165">
        <v>0</v>
      </c>
      <c r="AV204" s="165">
        <v>0</v>
      </c>
      <c r="AW204" s="165">
        <v>0</v>
      </c>
      <c r="AX204" s="165">
        <v>0</v>
      </c>
      <c r="AY204" s="413">
        <f t="shared" ref="AY204:BS204" si="823">IF(AD204 = 0, "", AD204)</f>
        <v>4</v>
      </c>
      <c r="AZ204" s="163" t="str">
        <f t="shared" si="823"/>
        <v/>
      </c>
      <c r="BA204" s="163" t="str">
        <f t="shared" si="823"/>
        <v/>
      </c>
      <c r="BB204" s="163" t="str">
        <f t="shared" si="823"/>
        <v/>
      </c>
      <c r="BC204" s="163" t="str">
        <f t="shared" si="823"/>
        <v/>
      </c>
      <c r="BD204" s="163" t="str">
        <f t="shared" si="823"/>
        <v/>
      </c>
      <c r="BE204" s="163" t="str">
        <f t="shared" si="823"/>
        <v/>
      </c>
      <c r="BF204" s="163" t="str">
        <f t="shared" si="823"/>
        <v/>
      </c>
      <c r="BG204" s="163" t="str">
        <f t="shared" si="823"/>
        <v/>
      </c>
      <c r="BH204" s="163" t="str">
        <f t="shared" si="823"/>
        <v/>
      </c>
      <c r="BI204" s="163" t="str">
        <f t="shared" si="823"/>
        <v/>
      </c>
      <c r="BJ204" s="163" t="str">
        <f t="shared" si="823"/>
        <v/>
      </c>
      <c r="BK204" s="163" t="str">
        <f t="shared" si="823"/>
        <v/>
      </c>
      <c r="BL204" s="163" t="str">
        <f t="shared" si="823"/>
        <v/>
      </c>
      <c r="BM204" s="163" t="str">
        <f t="shared" si="823"/>
        <v/>
      </c>
      <c r="BN204" s="163" t="str">
        <f t="shared" si="823"/>
        <v/>
      </c>
      <c r="BO204" s="163" t="str">
        <f t="shared" si="823"/>
        <v/>
      </c>
      <c r="BP204" s="163" t="str">
        <f t="shared" si="823"/>
        <v/>
      </c>
      <c r="BQ204" s="163" t="str">
        <f t="shared" si="823"/>
        <v/>
      </c>
      <c r="BR204" s="163" t="str">
        <f t="shared" si="823"/>
        <v/>
      </c>
      <c r="BS204" s="173" t="str">
        <f t="shared" si="823"/>
        <v/>
      </c>
      <c r="BT204" s="175" t="e">
        <f>$AY204*Assembly!Z$4+$AZ204*Assembly!Z$5+$BA204*Assembly!Z$6+$BB204*Assembly!Z$7+$BC204*Assembly!Z$8+$BD204*Assembly!Z$9+$BE204*Assembly!Z$10+$BF204*Assembly!Z$11+$BG204*Assembly!Z$12+$BH204*Assembly!Z$13+$BI204*Assembly!Z$14+$BJ204*Assembly!Z$15+$BK204*Assembly!Z$16+$BL204*Assembly!Z$17+$BM204*Assembly!Z$18+$BN204*Assembly!Z$19+$BO204*Assembly!Z$20+$BP204*Assembly!Z$21+$BQ204*Assembly!Z$22+$BR204*Assembly!Z$23+$BS204*Assembly!Z$24</f>
        <v>#VALUE!</v>
      </c>
      <c r="BU204" s="165" t="e">
        <f t="shared" si="3"/>
        <v>#VALUE!</v>
      </c>
      <c r="BV204" s="176"/>
      <c r="BW204" s="165" t="e">
        <f>$AY204*Assembly!AD$4+$AZ204*Assembly!AD$5+$BA204*Assembly!AD$6+$BB204*Assembly!AD$7+$BC204*Assembly!AD$8+$BD204*Assembly!AD$9+$BE204*Assembly!AD$10+$BF204*Assembly!AD$11+$BG204*Assembly!AD$12+$BH204*Assembly!AD$13+$BI204*Assembly!AD$14+$BJ204*Assembly!AD$15+$BK204*Assembly!AD$16+$BL204*Assembly!AD$17+$BM204*Assembly!AD$18+$BN204*Assembly!AD$19+$BO204*Assembly!AD$20+$BP204*Assembly!AD$21+$BQ204*Assembly!AD$22+$BR204*Assembly!AD$23+$BS204*Assembly!AD$24</f>
        <v>#VALUE!</v>
      </c>
      <c r="BX204" s="180" t="e">
        <f t="shared" si="4"/>
        <v>#VALUE!</v>
      </c>
      <c r="BY204" s="181" t="e">
        <f t="shared" si="5"/>
        <v>#VALUE!</v>
      </c>
      <c r="BZ204" s="182" t="e">
        <f t="shared" si="6"/>
        <v>#VALUE!</v>
      </c>
      <c r="CA204" s="181" t="e">
        <f t="shared" si="7"/>
        <v>#VALUE!</v>
      </c>
      <c r="CB204" s="165" t="e">
        <f>$AY204*Assembly!Y$4+$AZ204*Assembly!Y$5+$BA204*Assembly!Y$6+$BB204*Assembly!Y$7+$BC204*Assembly!Y$8+$BD204*Assembly!Y$9+$BE204*Assembly!Y$10+$BF204*Assembly!Y$11+$BG204*Assembly!Y$12+$BH204*Assembly!Y$13+$BI204*Assembly!Y$14+$BJ204*Assembly!Y$15+$BK204*Assembly!Y$16+$BL204*Assembly!Y$17+$BM204*Assembly!Y$18+$BN204*Assembly!Y$19+$BO204*Assembly!Y$20+$BP204*Assembly!Y$21+$BQ204*Assembly!Y$22+$BR204*Assembly!Y$23+$BS204*Assembly!Y$24</f>
        <v>#VALUE!</v>
      </c>
      <c r="CC204" s="165" t="e">
        <f t="shared" si="8"/>
        <v>#VALUE!</v>
      </c>
      <c r="CD204" s="136" t="e">
        <f t="shared" si="9"/>
        <v>#VALUE!</v>
      </c>
      <c r="CE204" s="184" t="e">
        <f>$AY204*Assembly!AC$4+$AZ204*Assembly!AC$5+$BA204*Assembly!AC$6+$BB204*Assembly!AC$7+$BC204*Assembly!AC$8+$BD204*Assembly!AC$9+$BE204*Assembly!AC$10+$BF204*Assembly!AC$11+$BG204*Assembly!AC$12+$BH204*Assembly!AC$13+$BI204*Assembly!AC$14+$BJ204*Assembly!AC$15+$BK204*Assembly!AC$16+$BL204*Assembly!AC$17+$BM204*Assembly!AC$18+$BN204*Assembly!AC$19+$BO204*Assembly!AC$20+$BP204*Assembly!AC$21+$BQ204*Assembly!AC$22+$BR204*Assembly!AC$23+$BS204*Assembly!AC$24</f>
        <v>#VALUE!</v>
      </c>
      <c r="CF204" s="153" t="e">
        <f>$AY204*Assembly!M$4+$AZ204*Assembly!M$5+$BA204*Assembly!M$6+$BB204*Assembly!M$7+$BC204*Assembly!M$8+$BD204*Assembly!M$9+$BE204*Assembly!M$10+$BF204*Assembly!M$11+$BG204*Assembly!M$12+$BH204*Assembly!M$13+$BI204*Assembly!M$14+$BJ204*Assembly!M$15+$BK204*Assembly!M$16+$BL204*Assembly!M$17+$BM204*Assembly!M$18+$BN204*Assembly!M$19+$BO204*Assembly!M$20+$BP204*Assembly!M$21+$BQ204*Assembly!M$22+$BR204*Assembly!M$23+$BS204*Assembly!M$24</f>
        <v>#VALUE!</v>
      </c>
      <c r="CG204" s="153" t="e">
        <f>$AY204*Assembly!N$4+$AZ204*Assembly!N$5+$BA204*Assembly!N$6+$BB204*Assembly!N$7+$BC204*Assembly!N$8+$BD204*Assembly!N$9+$BE204*Assembly!N$10+$BF204*Assembly!N$11+$BG204*Assembly!N$12+$BH204*Assembly!N$13+$BI204*Assembly!N$14+$BJ204*Assembly!N$15+$BK204*Assembly!N$16+$BL204*Assembly!N$17+$BM204*Assembly!N$18+$BN204*Assembly!N$19+$BO204*Assembly!N$20+$BP204*Assembly!N$21+$BQ204*Assembly!N$22+$BR204*Assembly!N$23+$BS204*Assembly!N$24</f>
        <v>#VALUE!</v>
      </c>
      <c r="CH204" s="153" t="e">
        <f>$AY204*Assembly!O$4+$AZ204*Assembly!O$5+$BA204*Assembly!O$6+$BB204*Assembly!O$7+$BC204*Assembly!O$8+$BD204*Assembly!O$9+$BE204*Assembly!O$10+$BF204*Assembly!O$11+$BG204*Assembly!O$12+$BH204*Assembly!O$13+$BI204*Assembly!O$14+$BJ204*Assembly!O$15+$BK204*Assembly!O$16+$BL204*Assembly!O$17+$BM204*Assembly!O$18+$BN204*Assembly!O$19+$BO204*Assembly!O$20+$BP204*Assembly!O$21+$BQ204*Assembly!O$22+$BR204*Assembly!O$23+$BS204*Assembly!O$24</f>
        <v>#VALUE!</v>
      </c>
      <c r="CI204" s="142" t="e">
        <f>$AY204*Assembly!P$4+$AZ204*Assembly!P$5+$BA204*Assembly!P$6+$BB204*Assembly!P$7+$BC204*Assembly!P$8+$BD204*Assembly!P$9+$BE204*Assembly!P$10+$BF204*Assembly!P$11+$BG204*Assembly!P$12+$BH204*Assembly!P$13+$BI204*Assembly!P$14+$BJ204*Assembly!P$15+$BK204*Assembly!P$16+$BL204*Assembly!P$17+$BM204*Assembly!P$18+$BN204*Assembly!P$19+$BO204*Assembly!P$20+$BP204*Assembly!P$21+$BQ204*Assembly!P$22+$BR204*Assembly!P$23+$BS204*Assembly!P$24</f>
        <v>#VALUE!</v>
      </c>
      <c r="CJ204" s="142" t="e">
        <f>$AY204*Assembly!Q$4+$AZ204*Assembly!Q$5+$BA204*Assembly!Q$6+$BB204*Assembly!Q$7+$BC204*Assembly!Q$8+$BD204*Assembly!Q$9+$BE204*Assembly!Q$10+$BF204*Assembly!Q$11+$BG204*Assembly!Q$12+$BH204*Assembly!Q$13+$BI204*Assembly!Q$14+$BJ204*Assembly!Q$15+$BK204*Assembly!Q$16+$BL204*Assembly!Q$17+$BM204*Assembly!Q$18+$BN204*Assembly!Q$19+$BO204*Assembly!Q$20+$BP204*Assembly!Q$21+$BQ204*Assembly!Q$22+$BR204*Assembly!Q$23+$BS204*Assembly!Q$24</f>
        <v>#VALUE!</v>
      </c>
      <c r="CK204" s="153" t="e">
        <f>$AY204*Assembly!R$4+$AZ204*Assembly!R$5+$BA204*Assembly!R$6+$BB204*Assembly!R$7+$BC204*Assembly!R$8+$BD204*Assembly!R$9+$BE204*Assembly!R$10+$BF204*Assembly!R$11+$BG204*Assembly!R$12+$BH204*Assembly!R$13+$BI204*Assembly!R$14+$BJ204*Assembly!R$15+$BK204*Assembly!R$16+$BL204*Assembly!R$17+$BM204*Assembly!R$18+$BN204*Assembly!R$19+$BO204*Assembly!R$20+$BP204*Assembly!R$21+$BQ204*Assembly!R$22+$BR204*Assembly!R$23+$BS204*Assembly!R$24</f>
        <v>#VALUE!</v>
      </c>
      <c r="CL204" s="142" t="e">
        <f>$AY204*Assembly!S$4+$AZ204*Assembly!S$5+$BA204*Assembly!S$6+$BB204*Assembly!S$7+$BC204*Assembly!S$8+$BD204*Assembly!S$9+$BE204*Assembly!S$10+$BF204*Assembly!S$11+$BG204*Assembly!S$12+$BH204*Assembly!S$13+$BI204*Assembly!S$14+$BJ204*Assembly!S$15+$BK204*Assembly!S$16+$BL204*Assembly!S$17+$BM204*Assembly!S$18+$BN204*Assembly!S$19+$BO204*Assembly!S$20+$BP204*Assembly!S$21+$BQ204*Assembly!S$22+$BR204*Assembly!S$23+$BS204*Assembly!S$24</f>
        <v>#VALUE!</v>
      </c>
      <c r="CM204" s="142" t="e">
        <f>$AY204*Assembly!T$4+$AZ204*Assembly!T$5+$BA204*Assembly!T$6+$BB204*Assembly!T$7+$BC204*Assembly!T$8+$BD204*Assembly!T$9+$BE204*Assembly!T$10+$BF204*Assembly!T$11+$BG204*Assembly!T$12+$BH204*Assembly!T$13+$BI204*Assembly!T$14+$BJ204*Assembly!T$15+$BK204*Assembly!T$16+$BL204*Assembly!T$17+$BM204*Assembly!T$18+$BN204*Assembly!T$19+$BO204*Assembly!T$20+$BP204*Assembly!T$21+$BQ204*Assembly!T$22+$BR204*Assembly!T$23+$BS204*Assembly!T$24</f>
        <v>#VALUE!</v>
      </c>
      <c r="CN204" s="142" t="e">
        <f>$AY204*Assembly!U$4+$AZ204*Assembly!U$5+$BA204*Assembly!U$6+$BB204*Assembly!U$7+$BC204*Assembly!U$8+$BD204*Assembly!U$9+$BE204*Assembly!U$10+$BF204*Assembly!U$11+$BG204*Assembly!U$12+$BH204*Assembly!U$13+$BI204*Assembly!U$14+$BJ204*Assembly!U$15+$BK204*Assembly!U$16+$BL204*Assembly!U$17+$BM204*Assembly!U$18+$BN204*Assembly!U$19+$BO204*Assembly!U$20+$BP204*Assembly!U$21+$BQ204*Assembly!U$22+$BR204*Assembly!U$23+$BS204*Assembly!U$24</f>
        <v>#VALUE!</v>
      </c>
      <c r="CO204" s="153" t="e">
        <f>$AY204*Assembly!V$4+$AZ204*Assembly!V$5+$BA204*Assembly!V$6+$BB204*Assembly!V$7+$BC204*Assembly!V$8+$BD204*Assembly!V$9+$BE204*Assembly!V$10+$BF204*Assembly!V$11+$BG204*Assembly!V$12+$BH204*Assembly!V$13+$BI204*Assembly!V$14+$BJ204*Assembly!V$15+$BK204*Assembly!V$16+$BL204*Assembly!V$17+$BM204*Assembly!V$18+$BN204*Assembly!V$19+$BO204*Assembly!V$20+$BP204*Assembly!V$21+$BQ204*Assembly!V$22+$BR204*Assembly!V$23+$BS204*Assembly!V$24</f>
        <v>#VALUE!</v>
      </c>
      <c r="CP204" s="153" t="e">
        <f>CF204*Refining!$F$3</f>
        <v>#VALUE!</v>
      </c>
      <c r="CQ204" s="153" t="e">
        <f>CG204*Refining!$F$4</f>
        <v>#VALUE!</v>
      </c>
      <c r="CR204" s="153" t="e">
        <f>CH204*Refining!$F$5</f>
        <v>#VALUE!</v>
      </c>
      <c r="CS204" s="153" t="e">
        <f>CI204*Refining!$F$6</f>
        <v>#VALUE!</v>
      </c>
      <c r="CT204" s="153" t="e">
        <f>CJ204*Refining!$F$7</f>
        <v>#VALUE!</v>
      </c>
      <c r="CU204" s="153" t="e">
        <f>CK204*Refining!$F$8</f>
        <v>#VALUE!</v>
      </c>
      <c r="CV204" s="153" t="e">
        <f>CL204*Refining!$F$9</f>
        <v>#VALUE!</v>
      </c>
      <c r="CW204" s="153" t="e">
        <f>CM204*Refining!$F$10</f>
        <v>#VALUE!</v>
      </c>
      <c r="CX204" s="153" t="e">
        <f>CN204*Refining!$F$11</f>
        <v>#VALUE!</v>
      </c>
      <c r="CY204" s="153" t="e">
        <f>CO204*Refining!$F$12</f>
        <v>#VALUE!</v>
      </c>
      <c r="CZ204" s="190" t="e">
        <f t="shared" ref="CZ204:DS204" si="824">IF(CF204 = 0, "", CF204)</f>
        <v>#VALUE!</v>
      </c>
      <c r="DA204" s="191" t="e">
        <f t="shared" si="824"/>
        <v>#VALUE!</v>
      </c>
      <c r="DB204" s="191" t="e">
        <f t="shared" si="824"/>
        <v>#VALUE!</v>
      </c>
      <c r="DC204" s="191" t="e">
        <f t="shared" si="824"/>
        <v>#VALUE!</v>
      </c>
      <c r="DD204" s="193" t="e">
        <f t="shared" si="824"/>
        <v>#VALUE!</v>
      </c>
      <c r="DE204" s="191" t="e">
        <f t="shared" si="824"/>
        <v>#VALUE!</v>
      </c>
      <c r="DF204" s="193" t="e">
        <f t="shared" si="824"/>
        <v>#VALUE!</v>
      </c>
      <c r="DG204" s="193" t="e">
        <f t="shared" si="824"/>
        <v>#VALUE!</v>
      </c>
      <c r="DH204" s="191" t="e">
        <f t="shared" si="824"/>
        <v>#VALUE!</v>
      </c>
      <c r="DI204" s="195" t="e">
        <f t="shared" si="824"/>
        <v>#VALUE!</v>
      </c>
      <c r="DJ204" s="190" t="e">
        <f t="shared" si="824"/>
        <v>#VALUE!</v>
      </c>
      <c r="DK204" s="191" t="e">
        <f t="shared" si="824"/>
        <v>#VALUE!</v>
      </c>
      <c r="DL204" s="191" t="e">
        <f t="shared" si="824"/>
        <v>#VALUE!</v>
      </c>
      <c r="DM204" s="191" t="e">
        <f t="shared" si="824"/>
        <v>#VALUE!</v>
      </c>
      <c r="DN204" s="193" t="e">
        <f t="shared" si="824"/>
        <v>#VALUE!</v>
      </c>
      <c r="DO204" s="191" t="e">
        <f t="shared" si="824"/>
        <v>#VALUE!</v>
      </c>
      <c r="DP204" s="191" t="e">
        <f t="shared" si="824"/>
        <v>#VALUE!</v>
      </c>
      <c r="DQ204" s="191" t="e">
        <f t="shared" si="824"/>
        <v>#VALUE!</v>
      </c>
      <c r="DR204" s="191" t="e">
        <f t="shared" si="824"/>
        <v>#VALUE!</v>
      </c>
      <c r="DS204" s="195" t="e">
        <f t="shared" si="824"/>
        <v>#VALUE!</v>
      </c>
      <c r="DT204" s="190" t="e">
        <f t="shared" si="11"/>
        <v>#VALUE!</v>
      </c>
      <c r="DU204" s="197" t="e">
        <f t="shared" si="12"/>
        <v>#VALUE!</v>
      </c>
      <c r="DV204" s="165" t="e">
        <f>CZ204*'Ores &amp; Ingots'!$C$3+DA204*'Ores &amp; Ingots'!$C$4+DB204*'Ores &amp; Ingots'!$C$5+DC204*'Ores &amp; Ingots'!$C$6+DD204*'Ores &amp; Ingots'!$C$7+DE204*'Ores &amp; Ingots'!$C$8+DF204*'Ores &amp; Ingots'!$C$9+DG204*'Ores &amp; Ingots'!$C$10+DH204*'Ores &amp; Ingots'!$C$11+DI204*'Ores &amp; Ingots'!$C$12</f>
        <v>#VALUE!</v>
      </c>
      <c r="DW204" s="165" t="e">
        <f>DJ204*'Ores &amp; Ingots'!$B$3+DK204*'Ores &amp; Ingots'!$B$4+DL204*'Ores &amp; Ingots'!$B$5+DM204*'Ores &amp; Ingots'!$B$6+DN204*'Ores &amp; Ingots'!$B$7+DO204*'Ores &amp; Ingots'!$B$8+DP204*'Ores &amp; Ingots'!$B$9+DQ204*'Ores &amp; Ingots'!$B$10+DR204*'Ores &amp; Ingots'!$B$11+DS204*'Ores &amp; Ingots'!$B$12</f>
        <v>#VALUE!</v>
      </c>
      <c r="DX204" s="197" t="e">
        <f>CZ204*Refining!$G$3+DA204*Refining!$G$4+DB204*Refining!$G$5+DC204*Refining!$G$6+DD204*Refining!$G$7+DE204*Refining!$G$8+DF204*Refining!$G$9+DG204*Refining!$G$10+DH204*Refining!$G$11+DI204*Refining!$G$12</f>
        <v>#VALUE!</v>
      </c>
      <c r="DY204" s="197" t="e">
        <f t="shared" si="13"/>
        <v>#VALUE!</v>
      </c>
      <c r="DZ204" s="199" t="e">
        <f t="shared" si="14"/>
        <v>#VALUE!</v>
      </c>
      <c r="EA204" s="190" t="e">
        <f t="shared" si="15"/>
        <v>#VALUE!</v>
      </c>
      <c r="EB204" s="200" t="e">
        <f t="shared" ref="EB204:EC204" si="825">EA204/60</f>
        <v>#VALUE!</v>
      </c>
      <c r="EC204" s="200" t="e">
        <f t="shared" si="825"/>
        <v>#VALUE!</v>
      </c>
      <c r="ED204" s="190" t="e">
        <f t="shared" si="17"/>
        <v>#VALUE!</v>
      </c>
      <c r="EE204" s="200" t="e">
        <f t="shared" ref="EE204:EF204" si="826">ED204/1000</f>
        <v>#VALUE!</v>
      </c>
      <c r="EF204" s="201" t="e">
        <f t="shared" si="826"/>
        <v>#VALUE!</v>
      </c>
      <c r="EG204" s="136" t="e">
        <f t="shared" si="19"/>
        <v>#VALUE!</v>
      </c>
      <c r="EH204" s="138" t="e">
        <f t="shared" si="20"/>
        <v>#VALUE!</v>
      </c>
      <c r="EI204" s="133" t="s">
        <v>28</v>
      </c>
    </row>
    <row r="205" spans="1:139" ht="12.75" x14ac:dyDescent="0.2">
      <c r="A205" s="864"/>
      <c r="B205" s="369" t="s">
        <v>403</v>
      </c>
      <c r="C205" s="137" t="s">
        <v>156</v>
      </c>
      <c r="D205" s="137">
        <v>1</v>
      </c>
      <c r="E205" s="137">
        <v>1</v>
      </c>
      <c r="F205" s="137">
        <v>1</v>
      </c>
      <c r="G205" s="202">
        <f t="shared" si="0"/>
        <v>15.625</v>
      </c>
      <c r="H205" s="203">
        <v>5</v>
      </c>
      <c r="I205" s="203">
        <v>12.5</v>
      </c>
      <c r="J205" s="204">
        <f>H205/Main!$D$9</f>
        <v>1</v>
      </c>
      <c r="K205" s="204">
        <f>I205/Main!$D$10</f>
        <v>6.25</v>
      </c>
      <c r="L205" s="204">
        <f t="shared" si="1"/>
        <v>6.25</v>
      </c>
      <c r="M205" s="204">
        <v>1</v>
      </c>
      <c r="N205" s="205"/>
      <c r="O205" s="296"/>
      <c r="P205" s="207"/>
      <c r="Q205" s="208"/>
      <c r="R205" s="207"/>
      <c r="S205" s="209"/>
      <c r="T205" s="209"/>
      <c r="U205" s="207"/>
      <c r="V205" s="207"/>
      <c r="W205" s="401"/>
      <c r="X205" s="209"/>
      <c r="Y205" s="207"/>
      <c r="Z205" s="207"/>
      <c r="AA205" s="207"/>
      <c r="AB205" s="207"/>
      <c r="AC205" s="402" t="s">
        <v>28</v>
      </c>
      <c r="AD205" s="171">
        <v>10</v>
      </c>
      <c r="AE205" s="165">
        <v>0</v>
      </c>
      <c r="AF205" s="165">
        <v>0</v>
      </c>
      <c r="AG205" s="165">
        <v>0</v>
      </c>
      <c r="AH205" s="165">
        <v>0</v>
      </c>
      <c r="AI205" s="165">
        <v>0</v>
      </c>
      <c r="AJ205" s="165">
        <v>0</v>
      </c>
      <c r="AK205" s="165">
        <v>0</v>
      </c>
      <c r="AL205" s="165">
        <v>0</v>
      </c>
      <c r="AM205" s="165">
        <v>0</v>
      </c>
      <c r="AN205" s="165">
        <v>0</v>
      </c>
      <c r="AO205" s="165">
        <v>0</v>
      </c>
      <c r="AP205" s="165">
        <v>0</v>
      </c>
      <c r="AQ205" s="165">
        <v>0</v>
      </c>
      <c r="AR205" s="165">
        <v>0</v>
      </c>
      <c r="AS205" s="165">
        <v>0</v>
      </c>
      <c r="AT205" s="165">
        <v>0</v>
      </c>
      <c r="AU205" s="165">
        <v>0</v>
      </c>
      <c r="AV205" s="165">
        <v>0</v>
      </c>
      <c r="AW205" s="165">
        <v>0</v>
      </c>
      <c r="AX205" s="165">
        <v>0</v>
      </c>
      <c r="AY205" s="413">
        <f t="shared" ref="AY205:BS205" si="827">IF(AD205 = 0, "", AD205)</f>
        <v>10</v>
      </c>
      <c r="AZ205" s="163" t="str">
        <f t="shared" si="827"/>
        <v/>
      </c>
      <c r="BA205" s="163" t="str">
        <f t="shared" si="827"/>
        <v/>
      </c>
      <c r="BB205" s="163" t="str">
        <f t="shared" si="827"/>
        <v/>
      </c>
      <c r="BC205" s="163" t="str">
        <f t="shared" si="827"/>
        <v/>
      </c>
      <c r="BD205" s="163" t="str">
        <f t="shared" si="827"/>
        <v/>
      </c>
      <c r="BE205" s="163" t="str">
        <f t="shared" si="827"/>
        <v/>
      </c>
      <c r="BF205" s="163" t="str">
        <f t="shared" si="827"/>
        <v/>
      </c>
      <c r="BG205" s="163" t="str">
        <f t="shared" si="827"/>
        <v/>
      </c>
      <c r="BH205" s="163" t="str">
        <f t="shared" si="827"/>
        <v/>
      </c>
      <c r="BI205" s="163" t="str">
        <f t="shared" si="827"/>
        <v/>
      </c>
      <c r="BJ205" s="163" t="str">
        <f t="shared" si="827"/>
        <v/>
      </c>
      <c r="BK205" s="163" t="str">
        <f t="shared" si="827"/>
        <v/>
      </c>
      <c r="BL205" s="163" t="str">
        <f t="shared" si="827"/>
        <v/>
      </c>
      <c r="BM205" s="163" t="str">
        <f t="shared" si="827"/>
        <v/>
      </c>
      <c r="BN205" s="163" t="str">
        <f t="shared" si="827"/>
        <v/>
      </c>
      <c r="BO205" s="163" t="str">
        <f t="shared" si="827"/>
        <v/>
      </c>
      <c r="BP205" s="163" t="str">
        <f t="shared" si="827"/>
        <v/>
      </c>
      <c r="BQ205" s="163" t="str">
        <f t="shared" si="827"/>
        <v/>
      </c>
      <c r="BR205" s="163" t="str">
        <f t="shared" si="827"/>
        <v/>
      </c>
      <c r="BS205" s="173" t="str">
        <f t="shared" si="827"/>
        <v/>
      </c>
      <c r="BT205" s="175" t="e">
        <f>$AY205*Assembly!Z$4+$AZ205*Assembly!Z$5+$BA205*Assembly!Z$6+$BB205*Assembly!Z$7+$BC205*Assembly!Z$8+$BD205*Assembly!Z$9+$BE205*Assembly!Z$10+$BF205*Assembly!Z$11+$BG205*Assembly!Z$12+$BH205*Assembly!Z$13+$BI205*Assembly!Z$14+$BJ205*Assembly!Z$15+$BK205*Assembly!Z$16+$BL205*Assembly!Z$17+$BM205*Assembly!Z$18+$BN205*Assembly!Z$19+$BO205*Assembly!Z$20+$BP205*Assembly!Z$21+$BQ205*Assembly!Z$22+$BR205*Assembly!Z$23+$BS205*Assembly!Z$24</f>
        <v>#VALUE!</v>
      </c>
      <c r="BU205" s="165" t="e">
        <f t="shared" si="3"/>
        <v>#VALUE!</v>
      </c>
      <c r="BV205" s="176"/>
      <c r="BW205" s="165" t="e">
        <f>$AY205*Assembly!AD$4+$AZ205*Assembly!AD$5+$BA205*Assembly!AD$6+$BB205*Assembly!AD$7+$BC205*Assembly!AD$8+$BD205*Assembly!AD$9+$BE205*Assembly!AD$10+$BF205*Assembly!AD$11+$BG205*Assembly!AD$12+$BH205*Assembly!AD$13+$BI205*Assembly!AD$14+$BJ205*Assembly!AD$15+$BK205*Assembly!AD$16+$BL205*Assembly!AD$17+$BM205*Assembly!AD$18+$BN205*Assembly!AD$19+$BO205*Assembly!AD$20+$BP205*Assembly!AD$21+$BQ205*Assembly!AD$22+$BR205*Assembly!AD$23+$BS205*Assembly!AD$24</f>
        <v>#VALUE!</v>
      </c>
      <c r="BX205" s="180" t="e">
        <f t="shared" si="4"/>
        <v>#VALUE!</v>
      </c>
      <c r="BY205" s="181" t="e">
        <f t="shared" si="5"/>
        <v>#VALUE!</v>
      </c>
      <c r="BZ205" s="182" t="e">
        <f t="shared" si="6"/>
        <v>#VALUE!</v>
      </c>
      <c r="CA205" s="181" t="e">
        <f t="shared" si="7"/>
        <v>#VALUE!</v>
      </c>
      <c r="CB205" s="165" t="e">
        <f>$AY205*Assembly!Y$4+$AZ205*Assembly!Y$5+$BA205*Assembly!Y$6+$BB205*Assembly!Y$7+$BC205*Assembly!Y$8+$BD205*Assembly!Y$9+$BE205*Assembly!Y$10+$BF205*Assembly!Y$11+$BG205*Assembly!Y$12+$BH205*Assembly!Y$13+$BI205*Assembly!Y$14+$BJ205*Assembly!Y$15+$BK205*Assembly!Y$16+$BL205*Assembly!Y$17+$BM205*Assembly!Y$18+$BN205*Assembly!Y$19+$BO205*Assembly!Y$20+$BP205*Assembly!Y$21+$BQ205*Assembly!Y$22+$BR205*Assembly!Y$23+$BS205*Assembly!Y$24</f>
        <v>#VALUE!</v>
      </c>
      <c r="CC205" s="165" t="e">
        <f t="shared" si="8"/>
        <v>#VALUE!</v>
      </c>
      <c r="CD205" s="136" t="e">
        <f t="shared" si="9"/>
        <v>#VALUE!</v>
      </c>
      <c r="CE205" s="184" t="e">
        <f>$AY205*Assembly!AC$4+$AZ205*Assembly!AC$5+$BA205*Assembly!AC$6+$BB205*Assembly!AC$7+$BC205*Assembly!AC$8+$BD205*Assembly!AC$9+$BE205*Assembly!AC$10+$BF205*Assembly!AC$11+$BG205*Assembly!AC$12+$BH205*Assembly!AC$13+$BI205*Assembly!AC$14+$BJ205*Assembly!AC$15+$BK205*Assembly!AC$16+$BL205*Assembly!AC$17+$BM205*Assembly!AC$18+$BN205*Assembly!AC$19+$BO205*Assembly!AC$20+$BP205*Assembly!AC$21+$BQ205*Assembly!AC$22+$BR205*Assembly!AC$23+$BS205*Assembly!AC$24</f>
        <v>#VALUE!</v>
      </c>
      <c r="CF205" s="208" t="e">
        <f>$AY205*Assembly!M$4+$AZ205*Assembly!M$5+$BA205*Assembly!M$6+$BB205*Assembly!M$7+$BC205*Assembly!M$8+$BD205*Assembly!M$9+$BE205*Assembly!M$10+$BF205*Assembly!M$11+$BG205*Assembly!M$12+$BH205*Assembly!M$13+$BI205*Assembly!M$14+$BJ205*Assembly!M$15+$BK205*Assembly!M$16+$BL205*Assembly!M$17+$BM205*Assembly!M$18+$BN205*Assembly!M$19+$BO205*Assembly!M$20+$BP205*Assembly!M$21+$BQ205*Assembly!M$22+$BR205*Assembly!M$23+$BS205*Assembly!M$24</f>
        <v>#VALUE!</v>
      </c>
      <c r="CG205" s="208" t="e">
        <f>$AY205*Assembly!N$4+$AZ205*Assembly!N$5+$BA205*Assembly!N$6+$BB205*Assembly!N$7+$BC205*Assembly!N$8+$BD205*Assembly!N$9+$BE205*Assembly!N$10+$BF205*Assembly!N$11+$BG205*Assembly!N$12+$BH205*Assembly!N$13+$BI205*Assembly!N$14+$BJ205*Assembly!N$15+$BK205*Assembly!N$16+$BL205*Assembly!N$17+$BM205*Assembly!N$18+$BN205*Assembly!N$19+$BO205*Assembly!N$20+$BP205*Assembly!N$21+$BQ205*Assembly!N$22+$BR205*Assembly!N$23+$BS205*Assembly!N$24</f>
        <v>#VALUE!</v>
      </c>
      <c r="CH205" s="208" t="e">
        <f>$AY205*Assembly!O$4+$AZ205*Assembly!O$5+$BA205*Assembly!O$6+$BB205*Assembly!O$7+$BC205*Assembly!O$8+$BD205*Assembly!O$9+$BE205*Assembly!O$10+$BF205*Assembly!O$11+$BG205*Assembly!O$12+$BH205*Assembly!O$13+$BI205*Assembly!O$14+$BJ205*Assembly!O$15+$BK205*Assembly!O$16+$BL205*Assembly!O$17+$BM205*Assembly!O$18+$BN205*Assembly!O$19+$BO205*Assembly!O$20+$BP205*Assembly!O$21+$BQ205*Assembly!O$22+$BR205*Assembly!O$23+$BS205*Assembly!O$24</f>
        <v>#VALUE!</v>
      </c>
      <c r="CI205" s="203" t="e">
        <f>$AY205*Assembly!P$4+$AZ205*Assembly!P$5+$BA205*Assembly!P$6+$BB205*Assembly!P$7+$BC205*Assembly!P$8+$BD205*Assembly!P$9+$BE205*Assembly!P$10+$BF205*Assembly!P$11+$BG205*Assembly!P$12+$BH205*Assembly!P$13+$BI205*Assembly!P$14+$BJ205*Assembly!P$15+$BK205*Assembly!P$16+$BL205*Assembly!P$17+$BM205*Assembly!P$18+$BN205*Assembly!P$19+$BO205*Assembly!P$20+$BP205*Assembly!P$21+$BQ205*Assembly!P$22+$BR205*Assembly!P$23+$BS205*Assembly!P$24</f>
        <v>#VALUE!</v>
      </c>
      <c r="CJ205" s="203" t="e">
        <f>$AY205*Assembly!Q$4+$AZ205*Assembly!Q$5+$BA205*Assembly!Q$6+$BB205*Assembly!Q$7+$BC205*Assembly!Q$8+$BD205*Assembly!Q$9+$BE205*Assembly!Q$10+$BF205*Assembly!Q$11+$BG205*Assembly!Q$12+$BH205*Assembly!Q$13+$BI205*Assembly!Q$14+$BJ205*Assembly!Q$15+$BK205*Assembly!Q$16+$BL205*Assembly!Q$17+$BM205*Assembly!Q$18+$BN205*Assembly!Q$19+$BO205*Assembly!Q$20+$BP205*Assembly!Q$21+$BQ205*Assembly!Q$22+$BR205*Assembly!Q$23+$BS205*Assembly!Q$24</f>
        <v>#VALUE!</v>
      </c>
      <c r="CK205" s="208" t="e">
        <f>$AY205*Assembly!R$4+$AZ205*Assembly!R$5+$BA205*Assembly!R$6+$BB205*Assembly!R$7+$BC205*Assembly!R$8+$BD205*Assembly!R$9+$BE205*Assembly!R$10+$BF205*Assembly!R$11+$BG205*Assembly!R$12+$BH205*Assembly!R$13+$BI205*Assembly!R$14+$BJ205*Assembly!R$15+$BK205*Assembly!R$16+$BL205*Assembly!R$17+$BM205*Assembly!R$18+$BN205*Assembly!R$19+$BO205*Assembly!R$20+$BP205*Assembly!R$21+$BQ205*Assembly!R$22+$BR205*Assembly!R$23+$BS205*Assembly!R$24</f>
        <v>#VALUE!</v>
      </c>
      <c r="CL205" s="203" t="e">
        <f>$AY205*Assembly!S$4+$AZ205*Assembly!S$5+$BA205*Assembly!S$6+$BB205*Assembly!S$7+$BC205*Assembly!S$8+$BD205*Assembly!S$9+$BE205*Assembly!S$10+$BF205*Assembly!S$11+$BG205*Assembly!S$12+$BH205*Assembly!S$13+$BI205*Assembly!S$14+$BJ205*Assembly!S$15+$BK205*Assembly!S$16+$BL205*Assembly!S$17+$BM205*Assembly!S$18+$BN205*Assembly!S$19+$BO205*Assembly!S$20+$BP205*Assembly!S$21+$BQ205*Assembly!S$22+$BR205*Assembly!S$23+$BS205*Assembly!S$24</f>
        <v>#VALUE!</v>
      </c>
      <c r="CM205" s="203" t="e">
        <f>$AY205*Assembly!T$4+$AZ205*Assembly!T$5+$BA205*Assembly!T$6+$BB205*Assembly!T$7+$BC205*Assembly!T$8+$BD205*Assembly!T$9+$BE205*Assembly!T$10+$BF205*Assembly!T$11+$BG205*Assembly!T$12+$BH205*Assembly!T$13+$BI205*Assembly!T$14+$BJ205*Assembly!T$15+$BK205*Assembly!T$16+$BL205*Assembly!T$17+$BM205*Assembly!T$18+$BN205*Assembly!T$19+$BO205*Assembly!T$20+$BP205*Assembly!T$21+$BQ205*Assembly!T$22+$BR205*Assembly!T$23+$BS205*Assembly!T$24</f>
        <v>#VALUE!</v>
      </c>
      <c r="CN205" s="203" t="e">
        <f>$AY205*Assembly!U$4+$AZ205*Assembly!U$5+$BA205*Assembly!U$6+$BB205*Assembly!U$7+$BC205*Assembly!U$8+$BD205*Assembly!U$9+$BE205*Assembly!U$10+$BF205*Assembly!U$11+$BG205*Assembly!U$12+$BH205*Assembly!U$13+$BI205*Assembly!U$14+$BJ205*Assembly!U$15+$BK205*Assembly!U$16+$BL205*Assembly!U$17+$BM205*Assembly!U$18+$BN205*Assembly!U$19+$BO205*Assembly!U$20+$BP205*Assembly!U$21+$BQ205*Assembly!U$22+$BR205*Assembly!U$23+$BS205*Assembly!U$24</f>
        <v>#VALUE!</v>
      </c>
      <c r="CO205" s="208" t="e">
        <f>$AY205*Assembly!V$4+$AZ205*Assembly!V$5+$BA205*Assembly!V$6+$BB205*Assembly!V$7+$BC205*Assembly!V$8+$BD205*Assembly!V$9+$BE205*Assembly!V$10+$BF205*Assembly!V$11+$BG205*Assembly!V$12+$BH205*Assembly!V$13+$BI205*Assembly!V$14+$BJ205*Assembly!V$15+$BK205*Assembly!V$16+$BL205*Assembly!V$17+$BM205*Assembly!V$18+$BN205*Assembly!V$19+$BO205*Assembly!V$20+$BP205*Assembly!V$21+$BQ205*Assembly!V$22+$BR205*Assembly!V$23+$BS205*Assembly!V$24</f>
        <v>#VALUE!</v>
      </c>
      <c r="CP205" s="208" t="e">
        <f>CF205*Refining!$F$3</f>
        <v>#VALUE!</v>
      </c>
      <c r="CQ205" s="208" t="e">
        <f>CG205*Refining!$F$4</f>
        <v>#VALUE!</v>
      </c>
      <c r="CR205" s="208" t="e">
        <f>CH205*Refining!$F$5</f>
        <v>#VALUE!</v>
      </c>
      <c r="CS205" s="208" t="e">
        <f>CI205*Refining!$F$6</f>
        <v>#VALUE!</v>
      </c>
      <c r="CT205" s="208" t="e">
        <f>CJ205*Refining!$F$7</f>
        <v>#VALUE!</v>
      </c>
      <c r="CU205" s="208" t="e">
        <f>CK205*Refining!$F$8</f>
        <v>#VALUE!</v>
      </c>
      <c r="CV205" s="208" t="e">
        <f>CL205*Refining!$F$9</f>
        <v>#VALUE!</v>
      </c>
      <c r="CW205" s="208" t="e">
        <f>CM205*Refining!$F$10</f>
        <v>#VALUE!</v>
      </c>
      <c r="CX205" s="208" t="e">
        <f>CN205*Refining!$F$11</f>
        <v>#VALUE!</v>
      </c>
      <c r="CY205" s="208" t="e">
        <f>CO205*Refining!$F$12</f>
        <v>#VALUE!</v>
      </c>
      <c r="CZ205" s="190" t="e">
        <f t="shared" ref="CZ205:DS205" si="828">IF(CF205 = 0, "", CF205)</f>
        <v>#VALUE!</v>
      </c>
      <c r="DA205" s="191" t="e">
        <f t="shared" si="828"/>
        <v>#VALUE!</v>
      </c>
      <c r="DB205" s="191" t="e">
        <f t="shared" si="828"/>
        <v>#VALUE!</v>
      </c>
      <c r="DC205" s="191" t="e">
        <f t="shared" si="828"/>
        <v>#VALUE!</v>
      </c>
      <c r="DD205" s="193" t="e">
        <f t="shared" si="828"/>
        <v>#VALUE!</v>
      </c>
      <c r="DE205" s="191" t="e">
        <f t="shared" si="828"/>
        <v>#VALUE!</v>
      </c>
      <c r="DF205" s="193" t="e">
        <f t="shared" si="828"/>
        <v>#VALUE!</v>
      </c>
      <c r="DG205" s="193" t="e">
        <f t="shared" si="828"/>
        <v>#VALUE!</v>
      </c>
      <c r="DH205" s="191" t="e">
        <f t="shared" si="828"/>
        <v>#VALUE!</v>
      </c>
      <c r="DI205" s="195" t="e">
        <f t="shared" si="828"/>
        <v>#VALUE!</v>
      </c>
      <c r="DJ205" s="190" t="e">
        <f t="shared" si="828"/>
        <v>#VALUE!</v>
      </c>
      <c r="DK205" s="191" t="e">
        <f t="shared" si="828"/>
        <v>#VALUE!</v>
      </c>
      <c r="DL205" s="191" t="e">
        <f t="shared" si="828"/>
        <v>#VALUE!</v>
      </c>
      <c r="DM205" s="191" t="e">
        <f t="shared" si="828"/>
        <v>#VALUE!</v>
      </c>
      <c r="DN205" s="193" t="e">
        <f t="shared" si="828"/>
        <v>#VALUE!</v>
      </c>
      <c r="DO205" s="191" t="e">
        <f t="shared" si="828"/>
        <v>#VALUE!</v>
      </c>
      <c r="DP205" s="191" t="e">
        <f t="shared" si="828"/>
        <v>#VALUE!</v>
      </c>
      <c r="DQ205" s="191" t="e">
        <f t="shared" si="828"/>
        <v>#VALUE!</v>
      </c>
      <c r="DR205" s="191" t="e">
        <f t="shared" si="828"/>
        <v>#VALUE!</v>
      </c>
      <c r="DS205" s="195" t="e">
        <f t="shared" si="828"/>
        <v>#VALUE!</v>
      </c>
      <c r="DT205" s="190" t="e">
        <f t="shared" si="11"/>
        <v>#VALUE!</v>
      </c>
      <c r="DU205" s="197" t="e">
        <f t="shared" si="12"/>
        <v>#VALUE!</v>
      </c>
      <c r="DV205" s="165" t="e">
        <f>CZ205*'Ores &amp; Ingots'!$C$3+DA205*'Ores &amp; Ingots'!$C$4+DB205*'Ores &amp; Ingots'!$C$5+DC205*'Ores &amp; Ingots'!$C$6+DD205*'Ores &amp; Ingots'!$C$7+DE205*'Ores &amp; Ingots'!$C$8+DF205*'Ores &amp; Ingots'!$C$9+DG205*'Ores &amp; Ingots'!$C$10+DH205*'Ores &amp; Ingots'!$C$11+DI205*'Ores &amp; Ingots'!$C$12</f>
        <v>#VALUE!</v>
      </c>
      <c r="DW205" s="165" t="e">
        <f>DJ205*'Ores &amp; Ingots'!$B$3+DK205*'Ores &amp; Ingots'!$B$4+DL205*'Ores &amp; Ingots'!$B$5+DM205*'Ores &amp; Ingots'!$B$6+DN205*'Ores &amp; Ingots'!$B$7+DO205*'Ores &amp; Ingots'!$B$8+DP205*'Ores &amp; Ingots'!$B$9+DQ205*'Ores &amp; Ingots'!$B$10+DR205*'Ores &amp; Ingots'!$B$11+DS205*'Ores &amp; Ingots'!$B$12</f>
        <v>#VALUE!</v>
      </c>
      <c r="DX205" s="197" t="e">
        <f>CZ205*Refining!$G$3+DA205*Refining!$G$4+DB205*Refining!$G$5+DC205*Refining!$G$6+DD205*Refining!$G$7+DE205*Refining!$G$8+DF205*Refining!$G$9+DG205*Refining!$G$10+DH205*Refining!$G$11+DI205*Refining!$G$12</f>
        <v>#VALUE!</v>
      </c>
      <c r="DY205" s="197" t="e">
        <f t="shared" si="13"/>
        <v>#VALUE!</v>
      </c>
      <c r="DZ205" s="199" t="e">
        <f t="shared" si="14"/>
        <v>#VALUE!</v>
      </c>
      <c r="EA205" s="190" t="e">
        <f t="shared" si="15"/>
        <v>#VALUE!</v>
      </c>
      <c r="EB205" s="200" t="e">
        <f t="shared" ref="EB205:EC205" si="829">EA205/60</f>
        <v>#VALUE!</v>
      </c>
      <c r="EC205" s="200" t="e">
        <f t="shared" si="829"/>
        <v>#VALUE!</v>
      </c>
      <c r="ED205" s="190" t="e">
        <f t="shared" si="17"/>
        <v>#VALUE!</v>
      </c>
      <c r="EE205" s="200" t="e">
        <f t="shared" ref="EE205:EF205" si="830">ED205/1000</f>
        <v>#VALUE!</v>
      </c>
      <c r="EF205" s="201" t="e">
        <f t="shared" si="830"/>
        <v>#VALUE!</v>
      </c>
      <c r="EG205" s="136" t="e">
        <f t="shared" si="19"/>
        <v>#VALUE!</v>
      </c>
      <c r="EH205" s="138" t="e">
        <f t="shared" si="20"/>
        <v>#VALUE!</v>
      </c>
      <c r="EI205" s="133" t="s">
        <v>28</v>
      </c>
    </row>
    <row r="206" spans="1:139" ht="12.75" x14ac:dyDescent="0.2">
      <c r="A206" s="864"/>
      <c r="B206" s="369" t="s">
        <v>404</v>
      </c>
      <c r="C206" s="137" t="s">
        <v>156</v>
      </c>
      <c r="D206" s="137">
        <v>1</v>
      </c>
      <c r="E206" s="137">
        <v>1</v>
      </c>
      <c r="F206" s="137">
        <v>1</v>
      </c>
      <c r="G206" s="141">
        <f t="shared" si="0"/>
        <v>15.625</v>
      </c>
      <c r="H206" s="142">
        <v>3</v>
      </c>
      <c r="I206" s="142">
        <v>7.5</v>
      </c>
      <c r="J206" s="144">
        <f>H206/Main!$D$9</f>
        <v>0.6</v>
      </c>
      <c r="K206" s="144">
        <f>I206/Main!$D$10</f>
        <v>3.75</v>
      </c>
      <c r="L206" s="144">
        <f t="shared" si="1"/>
        <v>6.25</v>
      </c>
      <c r="M206" s="144">
        <v>1</v>
      </c>
      <c r="N206" s="147"/>
      <c r="O206" s="294"/>
      <c r="P206" s="150"/>
      <c r="Q206" s="153"/>
      <c r="R206" s="150"/>
      <c r="S206" s="155"/>
      <c r="T206" s="155"/>
      <c r="U206" s="150"/>
      <c r="V206" s="150"/>
      <c r="W206" s="155"/>
      <c r="X206" s="155"/>
      <c r="Y206" s="150"/>
      <c r="Z206" s="150"/>
      <c r="AA206" s="150"/>
      <c r="AB206" s="150"/>
      <c r="AC206" s="370" t="s">
        <v>28</v>
      </c>
      <c r="AD206" s="171">
        <v>4</v>
      </c>
      <c r="AE206" s="165">
        <v>0</v>
      </c>
      <c r="AF206" s="165">
        <v>0</v>
      </c>
      <c r="AG206" s="165">
        <v>0</v>
      </c>
      <c r="AH206" s="165">
        <v>0</v>
      </c>
      <c r="AI206" s="165">
        <v>0</v>
      </c>
      <c r="AJ206" s="165">
        <v>0</v>
      </c>
      <c r="AK206" s="165">
        <v>0</v>
      </c>
      <c r="AL206" s="165">
        <v>0</v>
      </c>
      <c r="AM206" s="165">
        <v>0</v>
      </c>
      <c r="AN206" s="165">
        <v>0</v>
      </c>
      <c r="AO206" s="165">
        <v>0</v>
      </c>
      <c r="AP206" s="165">
        <v>0</v>
      </c>
      <c r="AQ206" s="165">
        <v>0</v>
      </c>
      <c r="AR206" s="165">
        <v>0</v>
      </c>
      <c r="AS206" s="165">
        <v>0</v>
      </c>
      <c r="AT206" s="165">
        <v>0</v>
      </c>
      <c r="AU206" s="165">
        <v>0</v>
      </c>
      <c r="AV206" s="165">
        <v>0</v>
      </c>
      <c r="AW206" s="165">
        <v>0</v>
      </c>
      <c r="AX206" s="165">
        <v>0</v>
      </c>
      <c r="AY206" s="413">
        <f t="shared" ref="AY206:BS206" si="831">IF(AD206 = 0, "", AD206)</f>
        <v>4</v>
      </c>
      <c r="AZ206" s="163" t="str">
        <f t="shared" si="831"/>
        <v/>
      </c>
      <c r="BA206" s="163" t="str">
        <f t="shared" si="831"/>
        <v/>
      </c>
      <c r="BB206" s="163" t="str">
        <f t="shared" si="831"/>
        <v/>
      </c>
      <c r="BC206" s="163" t="str">
        <f t="shared" si="831"/>
        <v/>
      </c>
      <c r="BD206" s="163" t="str">
        <f t="shared" si="831"/>
        <v/>
      </c>
      <c r="BE206" s="163" t="str">
        <f t="shared" si="831"/>
        <v/>
      </c>
      <c r="BF206" s="163" t="str">
        <f t="shared" si="831"/>
        <v/>
      </c>
      <c r="BG206" s="163" t="str">
        <f t="shared" si="831"/>
        <v/>
      </c>
      <c r="BH206" s="163" t="str">
        <f t="shared" si="831"/>
        <v/>
      </c>
      <c r="BI206" s="163" t="str">
        <f t="shared" si="831"/>
        <v/>
      </c>
      <c r="BJ206" s="163" t="str">
        <f t="shared" si="831"/>
        <v/>
      </c>
      <c r="BK206" s="163" t="str">
        <f t="shared" si="831"/>
        <v/>
      </c>
      <c r="BL206" s="163" t="str">
        <f t="shared" si="831"/>
        <v/>
      </c>
      <c r="BM206" s="163" t="str">
        <f t="shared" si="831"/>
        <v/>
      </c>
      <c r="BN206" s="163" t="str">
        <f t="shared" si="831"/>
        <v/>
      </c>
      <c r="BO206" s="163" t="str">
        <f t="shared" si="831"/>
        <v/>
      </c>
      <c r="BP206" s="163" t="str">
        <f t="shared" si="831"/>
        <v/>
      </c>
      <c r="BQ206" s="163" t="str">
        <f t="shared" si="831"/>
        <v/>
      </c>
      <c r="BR206" s="163" t="str">
        <f t="shared" si="831"/>
        <v/>
      </c>
      <c r="BS206" s="173" t="str">
        <f t="shared" si="831"/>
        <v/>
      </c>
      <c r="BT206" s="175" t="e">
        <f>$AY206*Assembly!Z$4+$AZ206*Assembly!Z$5+$BA206*Assembly!Z$6+$BB206*Assembly!Z$7+$BC206*Assembly!Z$8+$BD206*Assembly!Z$9+$BE206*Assembly!Z$10+$BF206*Assembly!Z$11+$BG206*Assembly!Z$12+$BH206*Assembly!Z$13+$BI206*Assembly!Z$14+$BJ206*Assembly!Z$15+$BK206*Assembly!Z$16+$BL206*Assembly!Z$17+$BM206*Assembly!Z$18+$BN206*Assembly!Z$19+$BO206*Assembly!Z$20+$BP206*Assembly!Z$21+$BQ206*Assembly!Z$22+$BR206*Assembly!Z$23+$BS206*Assembly!Z$24</f>
        <v>#VALUE!</v>
      </c>
      <c r="BU206" s="165" t="e">
        <f t="shared" si="3"/>
        <v>#VALUE!</v>
      </c>
      <c r="BV206" s="176"/>
      <c r="BW206" s="165" t="e">
        <f>$AY206*Assembly!AD$4+$AZ206*Assembly!AD$5+$BA206*Assembly!AD$6+$BB206*Assembly!AD$7+$BC206*Assembly!AD$8+$BD206*Assembly!AD$9+$BE206*Assembly!AD$10+$BF206*Assembly!AD$11+$BG206*Assembly!AD$12+$BH206*Assembly!AD$13+$BI206*Assembly!AD$14+$BJ206*Assembly!AD$15+$BK206*Assembly!AD$16+$BL206*Assembly!AD$17+$BM206*Assembly!AD$18+$BN206*Assembly!AD$19+$BO206*Assembly!AD$20+$BP206*Assembly!AD$21+$BQ206*Assembly!AD$22+$BR206*Assembly!AD$23+$BS206*Assembly!AD$24</f>
        <v>#VALUE!</v>
      </c>
      <c r="BX206" s="180" t="e">
        <f t="shared" si="4"/>
        <v>#VALUE!</v>
      </c>
      <c r="BY206" s="181" t="e">
        <f t="shared" si="5"/>
        <v>#VALUE!</v>
      </c>
      <c r="BZ206" s="182" t="e">
        <f t="shared" si="6"/>
        <v>#VALUE!</v>
      </c>
      <c r="CA206" s="181" t="e">
        <f t="shared" si="7"/>
        <v>#VALUE!</v>
      </c>
      <c r="CB206" s="165" t="e">
        <f>$AY206*Assembly!Y$4+$AZ206*Assembly!Y$5+$BA206*Assembly!Y$6+$BB206*Assembly!Y$7+$BC206*Assembly!Y$8+$BD206*Assembly!Y$9+$BE206*Assembly!Y$10+$BF206*Assembly!Y$11+$BG206*Assembly!Y$12+$BH206*Assembly!Y$13+$BI206*Assembly!Y$14+$BJ206*Assembly!Y$15+$BK206*Assembly!Y$16+$BL206*Assembly!Y$17+$BM206*Assembly!Y$18+$BN206*Assembly!Y$19+$BO206*Assembly!Y$20+$BP206*Assembly!Y$21+$BQ206*Assembly!Y$22+$BR206*Assembly!Y$23+$BS206*Assembly!Y$24</f>
        <v>#VALUE!</v>
      </c>
      <c r="CC206" s="165" t="e">
        <f t="shared" si="8"/>
        <v>#VALUE!</v>
      </c>
      <c r="CD206" s="136" t="e">
        <f t="shared" si="9"/>
        <v>#VALUE!</v>
      </c>
      <c r="CE206" s="184" t="e">
        <f>$AY206*Assembly!AC$4+$AZ206*Assembly!AC$5+$BA206*Assembly!AC$6+$BB206*Assembly!AC$7+$BC206*Assembly!AC$8+$BD206*Assembly!AC$9+$BE206*Assembly!AC$10+$BF206*Assembly!AC$11+$BG206*Assembly!AC$12+$BH206*Assembly!AC$13+$BI206*Assembly!AC$14+$BJ206*Assembly!AC$15+$BK206*Assembly!AC$16+$BL206*Assembly!AC$17+$BM206*Assembly!AC$18+$BN206*Assembly!AC$19+$BO206*Assembly!AC$20+$BP206*Assembly!AC$21+$BQ206*Assembly!AC$22+$BR206*Assembly!AC$23+$BS206*Assembly!AC$24</f>
        <v>#VALUE!</v>
      </c>
      <c r="CF206" s="153" t="e">
        <f>$AY206*Assembly!M$4+$AZ206*Assembly!M$5+$BA206*Assembly!M$6+$BB206*Assembly!M$7+$BC206*Assembly!M$8+$BD206*Assembly!M$9+$BE206*Assembly!M$10+$BF206*Assembly!M$11+$BG206*Assembly!M$12+$BH206*Assembly!M$13+$BI206*Assembly!M$14+$BJ206*Assembly!M$15+$BK206*Assembly!M$16+$BL206*Assembly!M$17+$BM206*Assembly!M$18+$BN206*Assembly!M$19+$BO206*Assembly!M$20+$BP206*Assembly!M$21+$BQ206*Assembly!M$22+$BR206*Assembly!M$23+$BS206*Assembly!M$24</f>
        <v>#VALUE!</v>
      </c>
      <c r="CG206" s="153" t="e">
        <f>$AY206*Assembly!N$4+$AZ206*Assembly!N$5+$BA206*Assembly!N$6+$BB206*Assembly!N$7+$BC206*Assembly!N$8+$BD206*Assembly!N$9+$BE206*Assembly!N$10+$BF206*Assembly!N$11+$BG206*Assembly!N$12+$BH206*Assembly!N$13+$BI206*Assembly!N$14+$BJ206*Assembly!N$15+$BK206*Assembly!N$16+$BL206*Assembly!N$17+$BM206*Assembly!N$18+$BN206*Assembly!N$19+$BO206*Assembly!N$20+$BP206*Assembly!N$21+$BQ206*Assembly!N$22+$BR206*Assembly!N$23+$BS206*Assembly!N$24</f>
        <v>#VALUE!</v>
      </c>
      <c r="CH206" s="153" t="e">
        <f>$AY206*Assembly!O$4+$AZ206*Assembly!O$5+$BA206*Assembly!O$6+$BB206*Assembly!O$7+$BC206*Assembly!O$8+$BD206*Assembly!O$9+$BE206*Assembly!O$10+$BF206*Assembly!O$11+$BG206*Assembly!O$12+$BH206*Assembly!O$13+$BI206*Assembly!O$14+$BJ206*Assembly!O$15+$BK206*Assembly!O$16+$BL206*Assembly!O$17+$BM206*Assembly!O$18+$BN206*Assembly!O$19+$BO206*Assembly!O$20+$BP206*Assembly!O$21+$BQ206*Assembly!O$22+$BR206*Assembly!O$23+$BS206*Assembly!O$24</f>
        <v>#VALUE!</v>
      </c>
      <c r="CI206" s="142" t="e">
        <f>$AY206*Assembly!P$4+$AZ206*Assembly!P$5+$BA206*Assembly!P$6+$BB206*Assembly!P$7+$BC206*Assembly!P$8+$BD206*Assembly!P$9+$BE206*Assembly!P$10+$BF206*Assembly!P$11+$BG206*Assembly!P$12+$BH206*Assembly!P$13+$BI206*Assembly!P$14+$BJ206*Assembly!P$15+$BK206*Assembly!P$16+$BL206*Assembly!P$17+$BM206*Assembly!P$18+$BN206*Assembly!P$19+$BO206*Assembly!P$20+$BP206*Assembly!P$21+$BQ206*Assembly!P$22+$BR206*Assembly!P$23+$BS206*Assembly!P$24</f>
        <v>#VALUE!</v>
      </c>
      <c r="CJ206" s="142" t="e">
        <f>$AY206*Assembly!Q$4+$AZ206*Assembly!Q$5+$BA206*Assembly!Q$6+$BB206*Assembly!Q$7+$BC206*Assembly!Q$8+$BD206*Assembly!Q$9+$BE206*Assembly!Q$10+$BF206*Assembly!Q$11+$BG206*Assembly!Q$12+$BH206*Assembly!Q$13+$BI206*Assembly!Q$14+$BJ206*Assembly!Q$15+$BK206*Assembly!Q$16+$BL206*Assembly!Q$17+$BM206*Assembly!Q$18+$BN206*Assembly!Q$19+$BO206*Assembly!Q$20+$BP206*Assembly!Q$21+$BQ206*Assembly!Q$22+$BR206*Assembly!Q$23+$BS206*Assembly!Q$24</f>
        <v>#VALUE!</v>
      </c>
      <c r="CK206" s="153" t="e">
        <f>$AY206*Assembly!R$4+$AZ206*Assembly!R$5+$BA206*Assembly!R$6+$BB206*Assembly!R$7+$BC206*Assembly!R$8+$BD206*Assembly!R$9+$BE206*Assembly!R$10+$BF206*Assembly!R$11+$BG206*Assembly!R$12+$BH206*Assembly!R$13+$BI206*Assembly!R$14+$BJ206*Assembly!R$15+$BK206*Assembly!R$16+$BL206*Assembly!R$17+$BM206*Assembly!R$18+$BN206*Assembly!R$19+$BO206*Assembly!R$20+$BP206*Assembly!R$21+$BQ206*Assembly!R$22+$BR206*Assembly!R$23+$BS206*Assembly!R$24</f>
        <v>#VALUE!</v>
      </c>
      <c r="CL206" s="142" t="e">
        <f>$AY206*Assembly!S$4+$AZ206*Assembly!S$5+$BA206*Assembly!S$6+$BB206*Assembly!S$7+$BC206*Assembly!S$8+$BD206*Assembly!S$9+$BE206*Assembly!S$10+$BF206*Assembly!S$11+$BG206*Assembly!S$12+$BH206*Assembly!S$13+$BI206*Assembly!S$14+$BJ206*Assembly!S$15+$BK206*Assembly!S$16+$BL206*Assembly!S$17+$BM206*Assembly!S$18+$BN206*Assembly!S$19+$BO206*Assembly!S$20+$BP206*Assembly!S$21+$BQ206*Assembly!S$22+$BR206*Assembly!S$23+$BS206*Assembly!S$24</f>
        <v>#VALUE!</v>
      </c>
      <c r="CM206" s="142" t="e">
        <f>$AY206*Assembly!T$4+$AZ206*Assembly!T$5+$BA206*Assembly!T$6+$BB206*Assembly!T$7+$BC206*Assembly!T$8+$BD206*Assembly!T$9+$BE206*Assembly!T$10+$BF206*Assembly!T$11+$BG206*Assembly!T$12+$BH206*Assembly!T$13+$BI206*Assembly!T$14+$BJ206*Assembly!T$15+$BK206*Assembly!T$16+$BL206*Assembly!T$17+$BM206*Assembly!T$18+$BN206*Assembly!T$19+$BO206*Assembly!T$20+$BP206*Assembly!T$21+$BQ206*Assembly!T$22+$BR206*Assembly!T$23+$BS206*Assembly!T$24</f>
        <v>#VALUE!</v>
      </c>
      <c r="CN206" s="142" t="e">
        <f>$AY206*Assembly!U$4+$AZ206*Assembly!U$5+$BA206*Assembly!U$6+$BB206*Assembly!U$7+$BC206*Assembly!U$8+$BD206*Assembly!U$9+$BE206*Assembly!U$10+$BF206*Assembly!U$11+$BG206*Assembly!U$12+$BH206*Assembly!U$13+$BI206*Assembly!U$14+$BJ206*Assembly!U$15+$BK206*Assembly!U$16+$BL206*Assembly!U$17+$BM206*Assembly!U$18+$BN206*Assembly!U$19+$BO206*Assembly!U$20+$BP206*Assembly!U$21+$BQ206*Assembly!U$22+$BR206*Assembly!U$23+$BS206*Assembly!U$24</f>
        <v>#VALUE!</v>
      </c>
      <c r="CO206" s="153" t="e">
        <f>$AY206*Assembly!V$4+$AZ206*Assembly!V$5+$BA206*Assembly!V$6+$BB206*Assembly!V$7+$BC206*Assembly!V$8+$BD206*Assembly!V$9+$BE206*Assembly!V$10+$BF206*Assembly!V$11+$BG206*Assembly!V$12+$BH206*Assembly!V$13+$BI206*Assembly!V$14+$BJ206*Assembly!V$15+$BK206*Assembly!V$16+$BL206*Assembly!V$17+$BM206*Assembly!V$18+$BN206*Assembly!V$19+$BO206*Assembly!V$20+$BP206*Assembly!V$21+$BQ206*Assembly!V$22+$BR206*Assembly!V$23+$BS206*Assembly!V$24</f>
        <v>#VALUE!</v>
      </c>
      <c r="CP206" s="153" t="e">
        <f>CF206*Refining!$F$3</f>
        <v>#VALUE!</v>
      </c>
      <c r="CQ206" s="153" t="e">
        <f>CG206*Refining!$F$4</f>
        <v>#VALUE!</v>
      </c>
      <c r="CR206" s="153" t="e">
        <f>CH206*Refining!$F$5</f>
        <v>#VALUE!</v>
      </c>
      <c r="CS206" s="153" t="e">
        <f>CI206*Refining!$F$6</f>
        <v>#VALUE!</v>
      </c>
      <c r="CT206" s="153" t="e">
        <f>CJ206*Refining!$F$7</f>
        <v>#VALUE!</v>
      </c>
      <c r="CU206" s="153" t="e">
        <f>CK206*Refining!$F$8</f>
        <v>#VALUE!</v>
      </c>
      <c r="CV206" s="153" t="e">
        <f>CL206*Refining!$F$9</f>
        <v>#VALUE!</v>
      </c>
      <c r="CW206" s="153" t="e">
        <f>CM206*Refining!$F$10</f>
        <v>#VALUE!</v>
      </c>
      <c r="CX206" s="153" t="e">
        <f>CN206*Refining!$F$11</f>
        <v>#VALUE!</v>
      </c>
      <c r="CY206" s="153" t="e">
        <f>CO206*Refining!$F$12</f>
        <v>#VALUE!</v>
      </c>
      <c r="CZ206" s="190" t="e">
        <f t="shared" ref="CZ206:DS206" si="832">IF(CF206 = 0, "", CF206)</f>
        <v>#VALUE!</v>
      </c>
      <c r="DA206" s="191" t="e">
        <f t="shared" si="832"/>
        <v>#VALUE!</v>
      </c>
      <c r="DB206" s="191" t="e">
        <f t="shared" si="832"/>
        <v>#VALUE!</v>
      </c>
      <c r="DC206" s="191" t="e">
        <f t="shared" si="832"/>
        <v>#VALUE!</v>
      </c>
      <c r="DD206" s="193" t="e">
        <f t="shared" si="832"/>
        <v>#VALUE!</v>
      </c>
      <c r="DE206" s="191" t="e">
        <f t="shared" si="832"/>
        <v>#VALUE!</v>
      </c>
      <c r="DF206" s="193" t="e">
        <f t="shared" si="832"/>
        <v>#VALUE!</v>
      </c>
      <c r="DG206" s="193" t="e">
        <f t="shared" si="832"/>
        <v>#VALUE!</v>
      </c>
      <c r="DH206" s="191" t="e">
        <f t="shared" si="832"/>
        <v>#VALUE!</v>
      </c>
      <c r="DI206" s="195" t="e">
        <f t="shared" si="832"/>
        <v>#VALUE!</v>
      </c>
      <c r="DJ206" s="190" t="e">
        <f t="shared" si="832"/>
        <v>#VALUE!</v>
      </c>
      <c r="DK206" s="191" t="e">
        <f t="shared" si="832"/>
        <v>#VALUE!</v>
      </c>
      <c r="DL206" s="191" t="e">
        <f t="shared" si="832"/>
        <v>#VALUE!</v>
      </c>
      <c r="DM206" s="191" t="e">
        <f t="shared" si="832"/>
        <v>#VALUE!</v>
      </c>
      <c r="DN206" s="193" t="e">
        <f t="shared" si="832"/>
        <v>#VALUE!</v>
      </c>
      <c r="DO206" s="191" t="e">
        <f t="shared" si="832"/>
        <v>#VALUE!</v>
      </c>
      <c r="DP206" s="191" t="e">
        <f t="shared" si="832"/>
        <v>#VALUE!</v>
      </c>
      <c r="DQ206" s="191" t="e">
        <f t="shared" si="832"/>
        <v>#VALUE!</v>
      </c>
      <c r="DR206" s="191" t="e">
        <f t="shared" si="832"/>
        <v>#VALUE!</v>
      </c>
      <c r="DS206" s="195" t="e">
        <f t="shared" si="832"/>
        <v>#VALUE!</v>
      </c>
      <c r="DT206" s="190" t="e">
        <f t="shared" si="11"/>
        <v>#VALUE!</v>
      </c>
      <c r="DU206" s="197" t="e">
        <f t="shared" si="12"/>
        <v>#VALUE!</v>
      </c>
      <c r="DV206" s="165" t="e">
        <f>CZ206*'Ores &amp; Ingots'!$C$3+DA206*'Ores &amp; Ingots'!$C$4+DB206*'Ores &amp; Ingots'!$C$5+DC206*'Ores &amp; Ingots'!$C$6+DD206*'Ores &amp; Ingots'!$C$7+DE206*'Ores &amp; Ingots'!$C$8+DF206*'Ores &amp; Ingots'!$C$9+DG206*'Ores &amp; Ingots'!$C$10+DH206*'Ores &amp; Ingots'!$C$11+DI206*'Ores &amp; Ingots'!$C$12</f>
        <v>#VALUE!</v>
      </c>
      <c r="DW206" s="165" t="e">
        <f>DJ206*'Ores &amp; Ingots'!$B$3+DK206*'Ores &amp; Ingots'!$B$4+DL206*'Ores &amp; Ingots'!$B$5+DM206*'Ores &amp; Ingots'!$B$6+DN206*'Ores &amp; Ingots'!$B$7+DO206*'Ores &amp; Ingots'!$B$8+DP206*'Ores &amp; Ingots'!$B$9+DQ206*'Ores &amp; Ingots'!$B$10+DR206*'Ores &amp; Ingots'!$B$11+DS206*'Ores &amp; Ingots'!$B$12</f>
        <v>#VALUE!</v>
      </c>
      <c r="DX206" s="197" t="e">
        <f>CZ206*Refining!$G$3+DA206*Refining!$G$4+DB206*Refining!$G$5+DC206*Refining!$G$6+DD206*Refining!$G$7+DE206*Refining!$G$8+DF206*Refining!$G$9+DG206*Refining!$G$10+DH206*Refining!$G$11+DI206*Refining!$G$12</f>
        <v>#VALUE!</v>
      </c>
      <c r="DY206" s="197" t="e">
        <f t="shared" si="13"/>
        <v>#VALUE!</v>
      </c>
      <c r="DZ206" s="199" t="e">
        <f t="shared" si="14"/>
        <v>#VALUE!</v>
      </c>
      <c r="EA206" s="190" t="e">
        <f t="shared" si="15"/>
        <v>#VALUE!</v>
      </c>
      <c r="EB206" s="200" t="e">
        <f t="shared" ref="EB206:EC206" si="833">EA206/60</f>
        <v>#VALUE!</v>
      </c>
      <c r="EC206" s="200" t="e">
        <f t="shared" si="833"/>
        <v>#VALUE!</v>
      </c>
      <c r="ED206" s="190" t="e">
        <f t="shared" si="17"/>
        <v>#VALUE!</v>
      </c>
      <c r="EE206" s="200" t="e">
        <f t="shared" ref="EE206:EF206" si="834">ED206/1000</f>
        <v>#VALUE!</v>
      </c>
      <c r="EF206" s="201" t="e">
        <f t="shared" si="834"/>
        <v>#VALUE!</v>
      </c>
      <c r="EG206" s="136" t="e">
        <f t="shared" si="19"/>
        <v>#VALUE!</v>
      </c>
      <c r="EH206" s="138" t="e">
        <f t="shared" si="20"/>
        <v>#VALUE!</v>
      </c>
      <c r="EI206" s="133" t="s">
        <v>28</v>
      </c>
    </row>
    <row r="207" spans="1:139" ht="12.75" x14ac:dyDescent="0.2">
      <c r="A207" s="864"/>
      <c r="B207" s="135" t="s">
        <v>405</v>
      </c>
      <c r="C207" s="137" t="s">
        <v>156</v>
      </c>
      <c r="D207" s="137">
        <v>1</v>
      </c>
      <c r="E207" s="137">
        <v>1</v>
      </c>
      <c r="F207" s="137">
        <v>1</v>
      </c>
      <c r="G207" s="202">
        <f t="shared" si="0"/>
        <v>15.625</v>
      </c>
      <c r="H207" s="203">
        <v>7</v>
      </c>
      <c r="I207" s="203">
        <v>17.5</v>
      </c>
      <c r="J207" s="204">
        <f>H207/Main!$D$9</f>
        <v>1.4</v>
      </c>
      <c r="K207" s="204">
        <f>I207/Main!$D$10</f>
        <v>8.75</v>
      </c>
      <c r="L207" s="204">
        <f t="shared" si="1"/>
        <v>6.25</v>
      </c>
      <c r="M207" s="204">
        <v>1</v>
      </c>
      <c r="N207" s="205"/>
      <c r="O207" s="296"/>
      <c r="P207" s="207"/>
      <c r="Q207" s="208"/>
      <c r="R207" s="207"/>
      <c r="S207" s="209"/>
      <c r="T207" s="209"/>
      <c r="U207" s="207"/>
      <c r="V207" s="207"/>
      <c r="W207" s="401"/>
      <c r="X207" s="209"/>
      <c r="Y207" s="207"/>
      <c r="Z207" s="207"/>
      <c r="AA207" s="207"/>
      <c r="AB207" s="207"/>
      <c r="AC207" s="402" t="s">
        <v>34</v>
      </c>
      <c r="AD207" s="171">
        <v>21</v>
      </c>
      <c r="AE207" s="165">
        <v>0</v>
      </c>
      <c r="AF207" s="165">
        <v>0</v>
      </c>
      <c r="AG207" s="165">
        <v>0</v>
      </c>
      <c r="AH207" s="165">
        <v>0</v>
      </c>
      <c r="AI207" s="165">
        <v>0</v>
      </c>
      <c r="AJ207" s="165">
        <v>0</v>
      </c>
      <c r="AK207" s="165">
        <v>0</v>
      </c>
      <c r="AL207" s="165">
        <v>0</v>
      </c>
      <c r="AM207" s="165">
        <v>0</v>
      </c>
      <c r="AN207" s="165">
        <v>0</v>
      </c>
      <c r="AO207" s="165">
        <v>0</v>
      </c>
      <c r="AP207" s="165">
        <v>0</v>
      </c>
      <c r="AQ207" s="165">
        <v>0</v>
      </c>
      <c r="AR207" s="165">
        <v>0</v>
      </c>
      <c r="AS207" s="165">
        <v>0</v>
      </c>
      <c r="AT207" s="165">
        <v>0</v>
      </c>
      <c r="AU207" s="165">
        <v>0</v>
      </c>
      <c r="AV207" s="165">
        <v>0</v>
      </c>
      <c r="AW207" s="165">
        <v>0</v>
      </c>
      <c r="AX207" s="165">
        <v>0</v>
      </c>
      <c r="AY207" s="413">
        <f t="shared" ref="AY207:BS207" si="835">IF(AD207 = 0, "", AD207)</f>
        <v>21</v>
      </c>
      <c r="AZ207" s="163" t="str">
        <f t="shared" si="835"/>
        <v/>
      </c>
      <c r="BA207" s="163" t="str">
        <f t="shared" si="835"/>
        <v/>
      </c>
      <c r="BB207" s="163" t="str">
        <f t="shared" si="835"/>
        <v/>
      </c>
      <c r="BC207" s="163" t="str">
        <f t="shared" si="835"/>
        <v/>
      </c>
      <c r="BD207" s="163" t="str">
        <f t="shared" si="835"/>
        <v/>
      </c>
      <c r="BE207" s="163" t="str">
        <f t="shared" si="835"/>
        <v/>
      </c>
      <c r="BF207" s="163" t="str">
        <f t="shared" si="835"/>
        <v/>
      </c>
      <c r="BG207" s="163" t="str">
        <f t="shared" si="835"/>
        <v/>
      </c>
      <c r="BH207" s="163" t="str">
        <f t="shared" si="835"/>
        <v/>
      </c>
      <c r="BI207" s="163" t="str">
        <f t="shared" si="835"/>
        <v/>
      </c>
      <c r="BJ207" s="163" t="str">
        <f t="shared" si="835"/>
        <v/>
      </c>
      <c r="BK207" s="163" t="str">
        <f t="shared" si="835"/>
        <v/>
      </c>
      <c r="BL207" s="163" t="str">
        <f t="shared" si="835"/>
        <v/>
      </c>
      <c r="BM207" s="163" t="str">
        <f t="shared" si="835"/>
        <v/>
      </c>
      <c r="BN207" s="163" t="str">
        <f t="shared" si="835"/>
        <v/>
      </c>
      <c r="BO207" s="163" t="str">
        <f t="shared" si="835"/>
        <v/>
      </c>
      <c r="BP207" s="163" t="str">
        <f t="shared" si="835"/>
        <v/>
      </c>
      <c r="BQ207" s="163" t="str">
        <f t="shared" si="835"/>
        <v/>
      </c>
      <c r="BR207" s="163" t="str">
        <f t="shared" si="835"/>
        <v/>
      </c>
      <c r="BS207" s="173" t="str">
        <f t="shared" si="835"/>
        <v/>
      </c>
      <c r="BT207" s="175" t="e">
        <f>$AY207*Assembly!Z$4+$AZ207*Assembly!Z$5+$BA207*Assembly!Z$6+$BB207*Assembly!Z$7+$BC207*Assembly!Z$8+$BD207*Assembly!Z$9+$BE207*Assembly!Z$10+$BF207*Assembly!Z$11+$BG207*Assembly!Z$12+$BH207*Assembly!Z$13+$BI207*Assembly!Z$14+$BJ207*Assembly!Z$15+$BK207*Assembly!Z$16+$BL207*Assembly!Z$17+$BM207*Assembly!Z$18+$BN207*Assembly!Z$19+$BO207*Assembly!Z$20+$BP207*Assembly!Z$21+$BQ207*Assembly!Z$22+$BR207*Assembly!Z$23+$BS207*Assembly!Z$24</f>
        <v>#VALUE!</v>
      </c>
      <c r="BU207" s="165" t="e">
        <f t="shared" si="3"/>
        <v>#VALUE!</v>
      </c>
      <c r="BV207" s="176"/>
      <c r="BW207" s="165" t="e">
        <f>$AY207*Assembly!AD$4+$AZ207*Assembly!AD$5+$BA207*Assembly!AD$6+$BB207*Assembly!AD$7+$BC207*Assembly!AD$8+$BD207*Assembly!AD$9+$BE207*Assembly!AD$10+$BF207*Assembly!AD$11+$BG207*Assembly!AD$12+$BH207*Assembly!AD$13+$BI207*Assembly!AD$14+$BJ207*Assembly!AD$15+$BK207*Assembly!AD$16+$BL207*Assembly!AD$17+$BM207*Assembly!AD$18+$BN207*Assembly!AD$19+$BO207*Assembly!AD$20+$BP207*Assembly!AD$21+$BQ207*Assembly!AD$22+$BR207*Assembly!AD$23+$BS207*Assembly!AD$24</f>
        <v>#VALUE!</v>
      </c>
      <c r="BX207" s="180" t="e">
        <f t="shared" si="4"/>
        <v>#VALUE!</v>
      </c>
      <c r="BY207" s="181" t="e">
        <f t="shared" si="5"/>
        <v>#VALUE!</v>
      </c>
      <c r="BZ207" s="182" t="e">
        <f t="shared" si="6"/>
        <v>#VALUE!</v>
      </c>
      <c r="CA207" s="181" t="e">
        <f t="shared" si="7"/>
        <v>#VALUE!</v>
      </c>
      <c r="CB207" s="165" t="e">
        <f>$AY207*Assembly!Y$4+$AZ207*Assembly!Y$5+$BA207*Assembly!Y$6+$BB207*Assembly!Y$7+$BC207*Assembly!Y$8+$BD207*Assembly!Y$9+$BE207*Assembly!Y$10+$BF207*Assembly!Y$11+$BG207*Assembly!Y$12+$BH207*Assembly!Y$13+$BI207*Assembly!Y$14+$BJ207*Assembly!Y$15+$BK207*Assembly!Y$16+$BL207*Assembly!Y$17+$BM207*Assembly!Y$18+$BN207*Assembly!Y$19+$BO207*Assembly!Y$20+$BP207*Assembly!Y$21+$BQ207*Assembly!Y$22+$BR207*Assembly!Y$23+$BS207*Assembly!Y$24</f>
        <v>#VALUE!</v>
      </c>
      <c r="CC207" s="165" t="e">
        <f t="shared" si="8"/>
        <v>#VALUE!</v>
      </c>
      <c r="CD207" s="136" t="e">
        <f t="shared" si="9"/>
        <v>#VALUE!</v>
      </c>
      <c r="CE207" s="184" t="e">
        <f>$AY207*Assembly!AC$4+$AZ207*Assembly!AC$5+$BA207*Assembly!AC$6+$BB207*Assembly!AC$7+$BC207*Assembly!AC$8+$BD207*Assembly!AC$9+$BE207*Assembly!AC$10+$BF207*Assembly!AC$11+$BG207*Assembly!AC$12+$BH207*Assembly!AC$13+$BI207*Assembly!AC$14+$BJ207*Assembly!AC$15+$BK207*Assembly!AC$16+$BL207*Assembly!AC$17+$BM207*Assembly!AC$18+$BN207*Assembly!AC$19+$BO207*Assembly!AC$20+$BP207*Assembly!AC$21+$BQ207*Assembly!AC$22+$BR207*Assembly!AC$23+$BS207*Assembly!AC$24</f>
        <v>#VALUE!</v>
      </c>
      <c r="CF207" s="208" t="e">
        <f>$AY207*Assembly!M$4+$AZ207*Assembly!M$5+$BA207*Assembly!M$6+$BB207*Assembly!M$7+$BC207*Assembly!M$8+$BD207*Assembly!M$9+$BE207*Assembly!M$10+$BF207*Assembly!M$11+$BG207*Assembly!M$12+$BH207*Assembly!M$13+$BI207*Assembly!M$14+$BJ207*Assembly!M$15+$BK207*Assembly!M$16+$BL207*Assembly!M$17+$BM207*Assembly!M$18+$BN207*Assembly!M$19+$BO207*Assembly!M$20+$BP207*Assembly!M$21+$BQ207*Assembly!M$22+$BR207*Assembly!M$23+$BS207*Assembly!M$24</f>
        <v>#VALUE!</v>
      </c>
      <c r="CG207" s="208" t="e">
        <f>$AY207*Assembly!N$4+$AZ207*Assembly!N$5+$BA207*Assembly!N$6+$BB207*Assembly!N$7+$BC207*Assembly!N$8+$BD207*Assembly!N$9+$BE207*Assembly!N$10+$BF207*Assembly!N$11+$BG207*Assembly!N$12+$BH207*Assembly!N$13+$BI207*Assembly!N$14+$BJ207*Assembly!N$15+$BK207*Assembly!N$16+$BL207*Assembly!N$17+$BM207*Assembly!N$18+$BN207*Assembly!N$19+$BO207*Assembly!N$20+$BP207*Assembly!N$21+$BQ207*Assembly!N$22+$BR207*Assembly!N$23+$BS207*Assembly!N$24</f>
        <v>#VALUE!</v>
      </c>
      <c r="CH207" s="208" t="e">
        <f>$AY207*Assembly!O$4+$AZ207*Assembly!O$5+$BA207*Assembly!O$6+$BB207*Assembly!O$7+$BC207*Assembly!O$8+$BD207*Assembly!O$9+$BE207*Assembly!O$10+$BF207*Assembly!O$11+$BG207*Assembly!O$12+$BH207*Assembly!O$13+$BI207*Assembly!O$14+$BJ207*Assembly!O$15+$BK207*Assembly!O$16+$BL207*Assembly!O$17+$BM207*Assembly!O$18+$BN207*Assembly!O$19+$BO207*Assembly!O$20+$BP207*Assembly!O$21+$BQ207*Assembly!O$22+$BR207*Assembly!O$23+$BS207*Assembly!O$24</f>
        <v>#VALUE!</v>
      </c>
      <c r="CI207" s="203" t="e">
        <f>$AY207*Assembly!P$4+$AZ207*Assembly!P$5+$BA207*Assembly!P$6+$BB207*Assembly!P$7+$BC207*Assembly!P$8+$BD207*Assembly!P$9+$BE207*Assembly!P$10+$BF207*Assembly!P$11+$BG207*Assembly!P$12+$BH207*Assembly!P$13+$BI207*Assembly!P$14+$BJ207*Assembly!P$15+$BK207*Assembly!P$16+$BL207*Assembly!P$17+$BM207*Assembly!P$18+$BN207*Assembly!P$19+$BO207*Assembly!P$20+$BP207*Assembly!P$21+$BQ207*Assembly!P$22+$BR207*Assembly!P$23+$BS207*Assembly!P$24</f>
        <v>#VALUE!</v>
      </c>
      <c r="CJ207" s="203" t="e">
        <f>$AY207*Assembly!Q$4+$AZ207*Assembly!Q$5+$BA207*Assembly!Q$6+$BB207*Assembly!Q$7+$BC207*Assembly!Q$8+$BD207*Assembly!Q$9+$BE207*Assembly!Q$10+$BF207*Assembly!Q$11+$BG207*Assembly!Q$12+$BH207*Assembly!Q$13+$BI207*Assembly!Q$14+$BJ207*Assembly!Q$15+$BK207*Assembly!Q$16+$BL207*Assembly!Q$17+$BM207*Assembly!Q$18+$BN207*Assembly!Q$19+$BO207*Assembly!Q$20+$BP207*Assembly!Q$21+$BQ207*Assembly!Q$22+$BR207*Assembly!Q$23+$BS207*Assembly!Q$24</f>
        <v>#VALUE!</v>
      </c>
      <c r="CK207" s="208" t="e">
        <f>$AY207*Assembly!R$4+$AZ207*Assembly!R$5+$BA207*Assembly!R$6+$BB207*Assembly!R$7+$BC207*Assembly!R$8+$BD207*Assembly!R$9+$BE207*Assembly!R$10+$BF207*Assembly!R$11+$BG207*Assembly!R$12+$BH207*Assembly!R$13+$BI207*Assembly!R$14+$BJ207*Assembly!R$15+$BK207*Assembly!R$16+$BL207*Assembly!R$17+$BM207*Assembly!R$18+$BN207*Assembly!R$19+$BO207*Assembly!R$20+$BP207*Assembly!R$21+$BQ207*Assembly!R$22+$BR207*Assembly!R$23+$BS207*Assembly!R$24</f>
        <v>#VALUE!</v>
      </c>
      <c r="CL207" s="203" t="e">
        <f>$AY207*Assembly!S$4+$AZ207*Assembly!S$5+$BA207*Assembly!S$6+$BB207*Assembly!S$7+$BC207*Assembly!S$8+$BD207*Assembly!S$9+$BE207*Assembly!S$10+$BF207*Assembly!S$11+$BG207*Assembly!S$12+$BH207*Assembly!S$13+$BI207*Assembly!S$14+$BJ207*Assembly!S$15+$BK207*Assembly!S$16+$BL207*Assembly!S$17+$BM207*Assembly!S$18+$BN207*Assembly!S$19+$BO207*Assembly!S$20+$BP207*Assembly!S$21+$BQ207*Assembly!S$22+$BR207*Assembly!S$23+$BS207*Assembly!S$24</f>
        <v>#VALUE!</v>
      </c>
      <c r="CM207" s="203" t="e">
        <f>$AY207*Assembly!T$4+$AZ207*Assembly!T$5+$BA207*Assembly!T$6+$BB207*Assembly!T$7+$BC207*Assembly!T$8+$BD207*Assembly!T$9+$BE207*Assembly!T$10+$BF207*Assembly!T$11+$BG207*Assembly!T$12+$BH207*Assembly!T$13+$BI207*Assembly!T$14+$BJ207*Assembly!T$15+$BK207*Assembly!T$16+$BL207*Assembly!T$17+$BM207*Assembly!T$18+$BN207*Assembly!T$19+$BO207*Assembly!T$20+$BP207*Assembly!T$21+$BQ207*Assembly!T$22+$BR207*Assembly!T$23+$BS207*Assembly!T$24</f>
        <v>#VALUE!</v>
      </c>
      <c r="CN207" s="203" t="e">
        <f>$AY207*Assembly!U$4+$AZ207*Assembly!U$5+$BA207*Assembly!U$6+$BB207*Assembly!U$7+$BC207*Assembly!U$8+$BD207*Assembly!U$9+$BE207*Assembly!U$10+$BF207*Assembly!U$11+$BG207*Assembly!U$12+$BH207*Assembly!U$13+$BI207*Assembly!U$14+$BJ207*Assembly!U$15+$BK207*Assembly!U$16+$BL207*Assembly!U$17+$BM207*Assembly!U$18+$BN207*Assembly!U$19+$BO207*Assembly!U$20+$BP207*Assembly!U$21+$BQ207*Assembly!U$22+$BR207*Assembly!U$23+$BS207*Assembly!U$24</f>
        <v>#VALUE!</v>
      </c>
      <c r="CO207" s="208" t="e">
        <f>$AY207*Assembly!V$4+$AZ207*Assembly!V$5+$BA207*Assembly!V$6+$BB207*Assembly!V$7+$BC207*Assembly!V$8+$BD207*Assembly!V$9+$BE207*Assembly!V$10+$BF207*Assembly!V$11+$BG207*Assembly!V$12+$BH207*Assembly!V$13+$BI207*Assembly!V$14+$BJ207*Assembly!V$15+$BK207*Assembly!V$16+$BL207*Assembly!V$17+$BM207*Assembly!V$18+$BN207*Assembly!V$19+$BO207*Assembly!V$20+$BP207*Assembly!V$21+$BQ207*Assembly!V$22+$BR207*Assembly!V$23+$BS207*Assembly!V$24</f>
        <v>#VALUE!</v>
      </c>
      <c r="CP207" s="208" t="e">
        <f>CF207*Refining!$F$3</f>
        <v>#VALUE!</v>
      </c>
      <c r="CQ207" s="208" t="e">
        <f>CG207*Refining!$F$4</f>
        <v>#VALUE!</v>
      </c>
      <c r="CR207" s="208" t="e">
        <f>CH207*Refining!$F$5</f>
        <v>#VALUE!</v>
      </c>
      <c r="CS207" s="208" t="e">
        <f>CI207*Refining!$F$6</f>
        <v>#VALUE!</v>
      </c>
      <c r="CT207" s="208" t="e">
        <f>CJ207*Refining!$F$7</f>
        <v>#VALUE!</v>
      </c>
      <c r="CU207" s="208" t="e">
        <f>CK207*Refining!$F$8</f>
        <v>#VALUE!</v>
      </c>
      <c r="CV207" s="208" t="e">
        <f>CL207*Refining!$F$9</f>
        <v>#VALUE!</v>
      </c>
      <c r="CW207" s="208" t="e">
        <f>CM207*Refining!$F$10</f>
        <v>#VALUE!</v>
      </c>
      <c r="CX207" s="208" t="e">
        <f>CN207*Refining!$F$11</f>
        <v>#VALUE!</v>
      </c>
      <c r="CY207" s="208" t="e">
        <f>CO207*Refining!$F$12</f>
        <v>#VALUE!</v>
      </c>
      <c r="CZ207" s="190" t="e">
        <f t="shared" ref="CZ207:DS207" si="836">IF(CF207 = 0, "", CF207)</f>
        <v>#VALUE!</v>
      </c>
      <c r="DA207" s="191" t="e">
        <f t="shared" si="836"/>
        <v>#VALUE!</v>
      </c>
      <c r="DB207" s="191" t="e">
        <f t="shared" si="836"/>
        <v>#VALUE!</v>
      </c>
      <c r="DC207" s="191" t="e">
        <f t="shared" si="836"/>
        <v>#VALUE!</v>
      </c>
      <c r="DD207" s="193" t="e">
        <f t="shared" si="836"/>
        <v>#VALUE!</v>
      </c>
      <c r="DE207" s="191" t="e">
        <f t="shared" si="836"/>
        <v>#VALUE!</v>
      </c>
      <c r="DF207" s="193" t="e">
        <f t="shared" si="836"/>
        <v>#VALUE!</v>
      </c>
      <c r="DG207" s="193" t="e">
        <f t="shared" si="836"/>
        <v>#VALUE!</v>
      </c>
      <c r="DH207" s="191" t="e">
        <f t="shared" si="836"/>
        <v>#VALUE!</v>
      </c>
      <c r="DI207" s="195" t="e">
        <f t="shared" si="836"/>
        <v>#VALUE!</v>
      </c>
      <c r="DJ207" s="190" t="e">
        <f t="shared" si="836"/>
        <v>#VALUE!</v>
      </c>
      <c r="DK207" s="191" t="e">
        <f t="shared" si="836"/>
        <v>#VALUE!</v>
      </c>
      <c r="DL207" s="191" t="e">
        <f t="shared" si="836"/>
        <v>#VALUE!</v>
      </c>
      <c r="DM207" s="191" t="e">
        <f t="shared" si="836"/>
        <v>#VALUE!</v>
      </c>
      <c r="DN207" s="193" t="e">
        <f t="shared" si="836"/>
        <v>#VALUE!</v>
      </c>
      <c r="DO207" s="191" t="e">
        <f t="shared" si="836"/>
        <v>#VALUE!</v>
      </c>
      <c r="DP207" s="191" t="e">
        <f t="shared" si="836"/>
        <v>#VALUE!</v>
      </c>
      <c r="DQ207" s="191" t="e">
        <f t="shared" si="836"/>
        <v>#VALUE!</v>
      </c>
      <c r="DR207" s="191" t="e">
        <f t="shared" si="836"/>
        <v>#VALUE!</v>
      </c>
      <c r="DS207" s="195" t="e">
        <f t="shared" si="836"/>
        <v>#VALUE!</v>
      </c>
      <c r="DT207" s="190" t="e">
        <f t="shared" si="11"/>
        <v>#VALUE!</v>
      </c>
      <c r="DU207" s="197" t="e">
        <f t="shared" si="12"/>
        <v>#VALUE!</v>
      </c>
      <c r="DV207" s="165" t="e">
        <f>CZ207*'Ores &amp; Ingots'!$C$3+DA207*'Ores &amp; Ingots'!$C$4+DB207*'Ores &amp; Ingots'!$C$5+DC207*'Ores &amp; Ingots'!$C$6+DD207*'Ores &amp; Ingots'!$C$7+DE207*'Ores &amp; Ingots'!$C$8+DF207*'Ores &amp; Ingots'!$C$9+DG207*'Ores &amp; Ingots'!$C$10+DH207*'Ores &amp; Ingots'!$C$11+DI207*'Ores &amp; Ingots'!$C$12</f>
        <v>#VALUE!</v>
      </c>
      <c r="DW207" s="165" t="e">
        <f>DJ207*'Ores &amp; Ingots'!$B$3+DK207*'Ores &amp; Ingots'!$B$4+DL207*'Ores &amp; Ingots'!$B$5+DM207*'Ores &amp; Ingots'!$B$6+DN207*'Ores &amp; Ingots'!$B$7+DO207*'Ores &amp; Ingots'!$B$8+DP207*'Ores &amp; Ingots'!$B$9+DQ207*'Ores &amp; Ingots'!$B$10+DR207*'Ores &amp; Ingots'!$B$11+DS207*'Ores &amp; Ingots'!$B$12</f>
        <v>#VALUE!</v>
      </c>
      <c r="DX207" s="197" t="e">
        <f>CZ207*Refining!$G$3+DA207*Refining!$G$4+DB207*Refining!$G$5+DC207*Refining!$G$6+DD207*Refining!$G$7+DE207*Refining!$G$8+DF207*Refining!$G$9+DG207*Refining!$G$10+DH207*Refining!$G$11+DI207*Refining!$G$12</f>
        <v>#VALUE!</v>
      </c>
      <c r="DY207" s="197" t="e">
        <f t="shared" si="13"/>
        <v>#VALUE!</v>
      </c>
      <c r="DZ207" s="199" t="e">
        <f t="shared" si="14"/>
        <v>#VALUE!</v>
      </c>
      <c r="EA207" s="190" t="e">
        <f t="shared" si="15"/>
        <v>#VALUE!</v>
      </c>
      <c r="EB207" s="200" t="e">
        <f t="shared" ref="EB207:EC207" si="837">EA207/60</f>
        <v>#VALUE!</v>
      </c>
      <c r="EC207" s="200" t="e">
        <f t="shared" si="837"/>
        <v>#VALUE!</v>
      </c>
      <c r="ED207" s="190" t="e">
        <f t="shared" si="17"/>
        <v>#VALUE!</v>
      </c>
      <c r="EE207" s="200" t="e">
        <f t="shared" ref="EE207:EF207" si="838">ED207/1000</f>
        <v>#VALUE!</v>
      </c>
      <c r="EF207" s="201" t="e">
        <f t="shared" si="838"/>
        <v>#VALUE!</v>
      </c>
      <c r="EG207" s="136" t="e">
        <f t="shared" si="19"/>
        <v>#VALUE!</v>
      </c>
      <c r="EH207" s="138" t="e">
        <f t="shared" si="20"/>
        <v>#VALUE!</v>
      </c>
      <c r="EI207" s="133">
        <v>40</v>
      </c>
    </row>
    <row r="208" spans="1:139" ht="12.75" x14ac:dyDescent="0.2">
      <c r="A208" s="864"/>
      <c r="B208" s="369" t="s">
        <v>406</v>
      </c>
      <c r="C208" s="137" t="s">
        <v>156</v>
      </c>
      <c r="D208" s="137">
        <v>1</v>
      </c>
      <c r="E208" s="137">
        <v>1</v>
      </c>
      <c r="F208" s="137">
        <v>1</v>
      </c>
      <c r="G208" s="141">
        <f t="shared" si="0"/>
        <v>15.625</v>
      </c>
      <c r="H208" s="142">
        <v>7</v>
      </c>
      <c r="I208" s="142">
        <v>17.5</v>
      </c>
      <c r="J208" s="144">
        <f>H208/Main!$D$9</f>
        <v>1.4</v>
      </c>
      <c r="K208" s="144">
        <f>I208/Main!$D$10</f>
        <v>8.75</v>
      </c>
      <c r="L208" s="144">
        <f t="shared" si="1"/>
        <v>6.25</v>
      </c>
      <c r="M208" s="144">
        <v>1</v>
      </c>
      <c r="N208" s="147"/>
      <c r="O208" s="294"/>
      <c r="P208" s="150"/>
      <c r="Q208" s="153"/>
      <c r="R208" s="150"/>
      <c r="S208" s="155"/>
      <c r="T208" s="155"/>
      <c r="U208" s="150"/>
      <c r="V208" s="150"/>
      <c r="W208" s="155"/>
      <c r="X208" s="155"/>
      <c r="Y208" s="150"/>
      <c r="Z208" s="150"/>
      <c r="AA208" s="150"/>
      <c r="AB208" s="150"/>
      <c r="AC208" s="370" t="s">
        <v>28</v>
      </c>
      <c r="AD208" s="171">
        <v>22</v>
      </c>
      <c r="AE208" s="165">
        <v>0</v>
      </c>
      <c r="AF208" s="165">
        <v>0</v>
      </c>
      <c r="AG208" s="165">
        <v>0</v>
      </c>
      <c r="AH208" s="165">
        <v>0</v>
      </c>
      <c r="AI208" s="165">
        <v>0</v>
      </c>
      <c r="AJ208" s="165">
        <v>0</v>
      </c>
      <c r="AK208" s="165">
        <v>0</v>
      </c>
      <c r="AL208" s="165">
        <v>0</v>
      </c>
      <c r="AM208" s="165">
        <v>0</v>
      </c>
      <c r="AN208" s="165">
        <v>0</v>
      </c>
      <c r="AO208" s="165">
        <v>0</v>
      </c>
      <c r="AP208" s="165">
        <v>0</v>
      </c>
      <c r="AQ208" s="165">
        <v>0</v>
      </c>
      <c r="AR208" s="165">
        <v>0</v>
      </c>
      <c r="AS208" s="165">
        <v>0</v>
      </c>
      <c r="AT208" s="165">
        <v>0</v>
      </c>
      <c r="AU208" s="165">
        <v>0</v>
      </c>
      <c r="AV208" s="165">
        <v>0</v>
      </c>
      <c r="AW208" s="165">
        <v>0</v>
      </c>
      <c r="AX208" s="165">
        <v>0</v>
      </c>
      <c r="AY208" s="413">
        <f t="shared" ref="AY208:BS208" si="839">IF(AD208 = 0, "", AD208)</f>
        <v>22</v>
      </c>
      <c r="AZ208" s="163" t="str">
        <f t="shared" si="839"/>
        <v/>
      </c>
      <c r="BA208" s="163" t="str">
        <f t="shared" si="839"/>
        <v/>
      </c>
      <c r="BB208" s="163" t="str">
        <f t="shared" si="839"/>
        <v/>
      </c>
      <c r="BC208" s="163" t="str">
        <f t="shared" si="839"/>
        <v/>
      </c>
      <c r="BD208" s="163" t="str">
        <f t="shared" si="839"/>
        <v/>
      </c>
      <c r="BE208" s="163" t="str">
        <f t="shared" si="839"/>
        <v/>
      </c>
      <c r="BF208" s="163" t="str">
        <f t="shared" si="839"/>
        <v/>
      </c>
      <c r="BG208" s="163" t="str">
        <f t="shared" si="839"/>
        <v/>
      </c>
      <c r="BH208" s="163" t="str">
        <f t="shared" si="839"/>
        <v/>
      </c>
      <c r="BI208" s="163" t="str">
        <f t="shared" si="839"/>
        <v/>
      </c>
      <c r="BJ208" s="163" t="str">
        <f t="shared" si="839"/>
        <v/>
      </c>
      <c r="BK208" s="163" t="str">
        <f t="shared" si="839"/>
        <v/>
      </c>
      <c r="BL208" s="163" t="str">
        <f t="shared" si="839"/>
        <v/>
      </c>
      <c r="BM208" s="163" t="str">
        <f t="shared" si="839"/>
        <v/>
      </c>
      <c r="BN208" s="163" t="str">
        <f t="shared" si="839"/>
        <v/>
      </c>
      <c r="BO208" s="163" t="str">
        <f t="shared" si="839"/>
        <v/>
      </c>
      <c r="BP208" s="163" t="str">
        <f t="shared" si="839"/>
        <v/>
      </c>
      <c r="BQ208" s="163" t="str">
        <f t="shared" si="839"/>
        <v/>
      </c>
      <c r="BR208" s="163" t="str">
        <f t="shared" si="839"/>
        <v/>
      </c>
      <c r="BS208" s="173" t="str">
        <f t="shared" si="839"/>
        <v/>
      </c>
      <c r="BT208" s="175" t="e">
        <f>$AY208*Assembly!Z$4+$AZ208*Assembly!Z$5+$BA208*Assembly!Z$6+$BB208*Assembly!Z$7+$BC208*Assembly!Z$8+$BD208*Assembly!Z$9+$BE208*Assembly!Z$10+$BF208*Assembly!Z$11+$BG208*Assembly!Z$12+$BH208*Assembly!Z$13+$BI208*Assembly!Z$14+$BJ208*Assembly!Z$15+$BK208*Assembly!Z$16+$BL208*Assembly!Z$17+$BM208*Assembly!Z$18+$BN208*Assembly!Z$19+$BO208*Assembly!Z$20+$BP208*Assembly!Z$21+$BQ208*Assembly!Z$22+$BR208*Assembly!Z$23+$BS208*Assembly!Z$24</f>
        <v>#VALUE!</v>
      </c>
      <c r="BU208" s="165" t="e">
        <f t="shared" si="3"/>
        <v>#VALUE!</v>
      </c>
      <c r="BV208" s="176"/>
      <c r="BW208" s="165" t="e">
        <f>$AY208*Assembly!AD$4+$AZ208*Assembly!AD$5+$BA208*Assembly!AD$6+$BB208*Assembly!AD$7+$BC208*Assembly!AD$8+$BD208*Assembly!AD$9+$BE208*Assembly!AD$10+$BF208*Assembly!AD$11+$BG208*Assembly!AD$12+$BH208*Assembly!AD$13+$BI208*Assembly!AD$14+$BJ208*Assembly!AD$15+$BK208*Assembly!AD$16+$BL208*Assembly!AD$17+$BM208*Assembly!AD$18+$BN208*Assembly!AD$19+$BO208*Assembly!AD$20+$BP208*Assembly!AD$21+$BQ208*Assembly!AD$22+$BR208*Assembly!AD$23+$BS208*Assembly!AD$24</f>
        <v>#VALUE!</v>
      </c>
      <c r="BX208" s="180" t="e">
        <f t="shared" si="4"/>
        <v>#VALUE!</v>
      </c>
      <c r="BY208" s="181" t="e">
        <f t="shared" si="5"/>
        <v>#VALUE!</v>
      </c>
      <c r="BZ208" s="182" t="e">
        <f t="shared" si="6"/>
        <v>#VALUE!</v>
      </c>
      <c r="CA208" s="181" t="e">
        <f t="shared" si="7"/>
        <v>#VALUE!</v>
      </c>
      <c r="CB208" s="165" t="e">
        <f>$AY208*Assembly!Y$4+$AZ208*Assembly!Y$5+$BA208*Assembly!Y$6+$BB208*Assembly!Y$7+$BC208*Assembly!Y$8+$BD208*Assembly!Y$9+$BE208*Assembly!Y$10+$BF208*Assembly!Y$11+$BG208*Assembly!Y$12+$BH208*Assembly!Y$13+$BI208*Assembly!Y$14+$BJ208*Assembly!Y$15+$BK208*Assembly!Y$16+$BL208*Assembly!Y$17+$BM208*Assembly!Y$18+$BN208*Assembly!Y$19+$BO208*Assembly!Y$20+$BP208*Assembly!Y$21+$BQ208*Assembly!Y$22+$BR208*Assembly!Y$23+$BS208*Assembly!Y$24</f>
        <v>#VALUE!</v>
      </c>
      <c r="CC208" s="165" t="e">
        <f t="shared" si="8"/>
        <v>#VALUE!</v>
      </c>
      <c r="CD208" s="136" t="e">
        <f t="shared" si="9"/>
        <v>#VALUE!</v>
      </c>
      <c r="CE208" s="184" t="e">
        <f>$AY208*Assembly!AC$4+$AZ208*Assembly!AC$5+$BA208*Assembly!AC$6+$BB208*Assembly!AC$7+$BC208*Assembly!AC$8+$BD208*Assembly!AC$9+$BE208*Assembly!AC$10+$BF208*Assembly!AC$11+$BG208*Assembly!AC$12+$BH208*Assembly!AC$13+$BI208*Assembly!AC$14+$BJ208*Assembly!AC$15+$BK208*Assembly!AC$16+$BL208*Assembly!AC$17+$BM208*Assembly!AC$18+$BN208*Assembly!AC$19+$BO208*Assembly!AC$20+$BP208*Assembly!AC$21+$BQ208*Assembly!AC$22+$BR208*Assembly!AC$23+$BS208*Assembly!AC$24</f>
        <v>#VALUE!</v>
      </c>
      <c r="CF208" s="153" t="e">
        <f>$AY208*Assembly!M$4+$AZ208*Assembly!M$5+$BA208*Assembly!M$6+$BB208*Assembly!M$7+$BC208*Assembly!M$8+$BD208*Assembly!M$9+$BE208*Assembly!M$10+$BF208*Assembly!M$11+$BG208*Assembly!M$12+$BH208*Assembly!M$13+$BI208*Assembly!M$14+$BJ208*Assembly!M$15+$BK208*Assembly!M$16+$BL208*Assembly!M$17+$BM208*Assembly!M$18+$BN208*Assembly!M$19+$BO208*Assembly!M$20+$BP208*Assembly!M$21+$BQ208*Assembly!M$22+$BR208*Assembly!M$23+$BS208*Assembly!M$24</f>
        <v>#VALUE!</v>
      </c>
      <c r="CG208" s="153" t="e">
        <f>$AY208*Assembly!N$4+$AZ208*Assembly!N$5+$BA208*Assembly!N$6+$BB208*Assembly!N$7+$BC208*Assembly!N$8+$BD208*Assembly!N$9+$BE208*Assembly!N$10+$BF208*Assembly!N$11+$BG208*Assembly!N$12+$BH208*Assembly!N$13+$BI208*Assembly!N$14+$BJ208*Assembly!N$15+$BK208*Assembly!N$16+$BL208*Assembly!N$17+$BM208*Assembly!N$18+$BN208*Assembly!N$19+$BO208*Assembly!N$20+$BP208*Assembly!N$21+$BQ208*Assembly!N$22+$BR208*Assembly!N$23+$BS208*Assembly!N$24</f>
        <v>#VALUE!</v>
      </c>
      <c r="CH208" s="153" t="e">
        <f>$AY208*Assembly!O$4+$AZ208*Assembly!O$5+$BA208*Assembly!O$6+$BB208*Assembly!O$7+$BC208*Assembly!O$8+$BD208*Assembly!O$9+$BE208*Assembly!O$10+$BF208*Assembly!O$11+$BG208*Assembly!O$12+$BH208*Assembly!O$13+$BI208*Assembly!O$14+$BJ208*Assembly!O$15+$BK208*Assembly!O$16+$BL208*Assembly!O$17+$BM208*Assembly!O$18+$BN208*Assembly!O$19+$BO208*Assembly!O$20+$BP208*Assembly!O$21+$BQ208*Assembly!O$22+$BR208*Assembly!O$23+$BS208*Assembly!O$24</f>
        <v>#VALUE!</v>
      </c>
      <c r="CI208" s="142" t="e">
        <f>$AY208*Assembly!P$4+$AZ208*Assembly!P$5+$BA208*Assembly!P$6+$BB208*Assembly!P$7+$BC208*Assembly!P$8+$BD208*Assembly!P$9+$BE208*Assembly!P$10+$BF208*Assembly!P$11+$BG208*Assembly!P$12+$BH208*Assembly!P$13+$BI208*Assembly!P$14+$BJ208*Assembly!P$15+$BK208*Assembly!P$16+$BL208*Assembly!P$17+$BM208*Assembly!P$18+$BN208*Assembly!P$19+$BO208*Assembly!P$20+$BP208*Assembly!P$21+$BQ208*Assembly!P$22+$BR208*Assembly!P$23+$BS208*Assembly!P$24</f>
        <v>#VALUE!</v>
      </c>
      <c r="CJ208" s="142" t="e">
        <f>$AY208*Assembly!Q$4+$AZ208*Assembly!Q$5+$BA208*Assembly!Q$6+$BB208*Assembly!Q$7+$BC208*Assembly!Q$8+$BD208*Assembly!Q$9+$BE208*Assembly!Q$10+$BF208*Assembly!Q$11+$BG208*Assembly!Q$12+$BH208*Assembly!Q$13+$BI208*Assembly!Q$14+$BJ208*Assembly!Q$15+$BK208*Assembly!Q$16+$BL208*Assembly!Q$17+$BM208*Assembly!Q$18+$BN208*Assembly!Q$19+$BO208*Assembly!Q$20+$BP208*Assembly!Q$21+$BQ208*Assembly!Q$22+$BR208*Assembly!Q$23+$BS208*Assembly!Q$24</f>
        <v>#VALUE!</v>
      </c>
      <c r="CK208" s="153" t="e">
        <f>$AY208*Assembly!R$4+$AZ208*Assembly!R$5+$BA208*Assembly!R$6+$BB208*Assembly!R$7+$BC208*Assembly!R$8+$BD208*Assembly!R$9+$BE208*Assembly!R$10+$BF208*Assembly!R$11+$BG208*Assembly!R$12+$BH208*Assembly!R$13+$BI208*Assembly!R$14+$BJ208*Assembly!R$15+$BK208*Assembly!R$16+$BL208*Assembly!R$17+$BM208*Assembly!R$18+$BN208*Assembly!R$19+$BO208*Assembly!R$20+$BP208*Assembly!R$21+$BQ208*Assembly!R$22+$BR208*Assembly!R$23+$BS208*Assembly!R$24</f>
        <v>#VALUE!</v>
      </c>
      <c r="CL208" s="142" t="e">
        <f>$AY208*Assembly!S$4+$AZ208*Assembly!S$5+$BA208*Assembly!S$6+$BB208*Assembly!S$7+$BC208*Assembly!S$8+$BD208*Assembly!S$9+$BE208*Assembly!S$10+$BF208*Assembly!S$11+$BG208*Assembly!S$12+$BH208*Assembly!S$13+$BI208*Assembly!S$14+$BJ208*Assembly!S$15+$BK208*Assembly!S$16+$BL208*Assembly!S$17+$BM208*Assembly!S$18+$BN208*Assembly!S$19+$BO208*Assembly!S$20+$BP208*Assembly!S$21+$BQ208*Assembly!S$22+$BR208*Assembly!S$23+$BS208*Assembly!S$24</f>
        <v>#VALUE!</v>
      </c>
      <c r="CM208" s="142" t="e">
        <f>$AY208*Assembly!T$4+$AZ208*Assembly!T$5+$BA208*Assembly!T$6+$BB208*Assembly!T$7+$BC208*Assembly!T$8+$BD208*Assembly!T$9+$BE208*Assembly!T$10+$BF208*Assembly!T$11+$BG208*Assembly!T$12+$BH208*Assembly!T$13+$BI208*Assembly!T$14+$BJ208*Assembly!T$15+$BK208*Assembly!T$16+$BL208*Assembly!T$17+$BM208*Assembly!T$18+$BN208*Assembly!T$19+$BO208*Assembly!T$20+$BP208*Assembly!T$21+$BQ208*Assembly!T$22+$BR208*Assembly!T$23+$BS208*Assembly!T$24</f>
        <v>#VALUE!</v>
      </c>
      <c r="CN208" s="142" t="e">
        <f>$AY208*Assembly!U$4+$AZ208*Assembly!U$5+$BA208*Assembly!U$6+$BB208*Assembly!U$7+$BC208*Assembly!U$8+$BD208*Assembly!U$9+$BE208*Assembly!U$10+$BF208*Assembly!U$11+$BG208*Assembly!U$12+$BH208*Assembly!U$13+$BI208*Assembly!U$14+$BJ208*Assembly!U$15+$BK208*Assembly!U$16+$BL208*Assembly!U$17+$BM208*Assembly!U$18+$BN208*Assembly!U$19+$BO208*Assembly!U$20+$BP208*Assembly!U$21+$BQ208*Assembly!U$22+$BR208*Assembly!U$23+$BS208*Assembly!U$24</f>
        <v>#VALUE!</v>
      </c>
      <c r="CO208" s="153" t="e">
        <f>$AY208*Assembly!V$4+$AZ208*Assembly!V$5+$BA208*Assembly!V$6+$BB208*Assembly!V$7+$BC208*Assembly!V$8+$BD208*Assembly!V$9+$BE208*Assembly!V$10+$BF208*Assembly!V$11+$BG208*Assembly!V$12+$BH208*Assembly!V$13+$BI208*Assembly!V$14+$BJ208*Assembly!V$15+$BK208*Assembly!V$16+$BL208*Assembly!V$17+$BM208*Assembly!V$18+$BN208*Assembly!V$19+$BO208*Assembly!V$20+$BP208*Assembly!V$21+$BQ208*Assembly!V$22+$BR208*Assembly!V$23+$BS208*Assembly!V$24</f>
        <v>#VALUE!</v>
      </c>
      <c r="CP208" s="153" t="e">
        <f>CF208*Refining!$F$3</f>
        <v>#VALUE!</v>
      </c>
      <c r="CQ208" s="153" t="e">
        <f>CG208*Refining!$F$4</f>
        <v>#VALUE!</v>
      </c>
      <c r="CR208" s="153" t="e">
        <f>CH208*Refining!$F$5</f>
        <v>#VALUE!</v>
      </c>
      <c r="CS208" s="153" t="e">
        <f>CI208*Refining!$F$6</f>
        <v>#VALUE!</v>
      </c>
      <c r="CT208" s="153" t="e">
        <f>CJ208*Refining!$F$7</f>
        <v>#VALUE!</v>
      </c>
      <c r="CU208" s="153" t="e">
        <f>CK208*Refining!$F$8</f>
        <v>#VALUE!</v>
      </c>
      <c r="CV208" s="153" t="e">
        <f>CL208*Refining!$F$9</f>
        <v>#VALUE!</v>
      </c>
      <c r="CW208" s="153" t="e">
        <f>CM208*Refining!$F$10</f>
        <v>#VALUE!</v>
      </c>
      <c r="CX208" s="153" t="e">
        <f>CN208*Refining!$F$11</f>
        <v>#VALUE!</v>
      </c>
      <c r="CY208" s="153" t="e">
        <f>CO208*Refining!$F$12</f>
        <v>#VALUE!</v>
      </c>
      <c r="CZ208" s="190" t="e">
        <f t="shared" ref="CZ208:DS208" si="840">IF(CF208 = 0, "", CF208)</f>
        <v>#VALUE!</v>
      </c>
      <c r="DA208" s="191" t="e">
        <f t="shared" si="840"/>
        <v>#VALUE!</v>
      </c>
      <c r="DB208" s="191" t="e">
        <f t="shared" si="840"/>
        <v>#VALUE!</v>
      </c>
      <c r="DC208" s="191" t="e">
        <f t="shared" si="840"/>
        <v>#VALUE!</v>
      </c>
      <c r="DD208" s="193" t="e">
        <f t="shared" si="840"/>
        <v>#VALUE!</v>
      </c>
      <c r="DE208" s="191" t="e">
        <f t="shared" si="840"/>
        <v>#VALUE!</v>
      </c>
      <c r="DF208" s="193" t="e">
        <f t="shared" si="840"/>
        <v>#VALUE!</v>
      </c>
      <c r="DG208" s="193" t="e">
        <f t="shared" si="840"/>
        <v>#VALUE!</v>
      </c>
      <c r="DH208" s="191" t="e">
        <f t="shared" si="840"/>
        <v>#VALUE!</v>
      </c>
      <c r="DI208" s="195" t="e">
        <f t="shared" si="840"/>
        <v>#VALUE!</v>
      </c>
      <c r="DJ208" s="190" t="e">
        <f t="shared" si="840"/>
        <v>#VALUE!</v>
      </c>
      <c r="DK208" s="191" t="e">
        <f t="shared" si="840"/>
        <v>#VALUE!</v>
      </c>
      <c r="DL208" s="191" t="e">
        <f t="shared" si="840"/>
        <v>#VALUE!</v>
      </c>
      <c r="DM208" s="191" t="e">
        <f t="shared" si="840"/>
        <v>#VALUE!</v>
      </c>
      <c r="DN208" s="193" t="e">
        <f t="shared" si="840"/>
        <v>#VALUE!</v>
      </c>
      <c r="DO208" s="191" t="e">
        <f t="shared" si="840"/>
        <v>#VALUE!</v>
      </c>
      <c r="DP208" s="191" t="e">
        <f t="shared" si="840"/>
        <v>#VALUE!</v>
      </c>
      <c r="DQ208" s="191" t="e">
        <f t="shared" si="840"/>
        <v>#VALUE!</v>
      </c>
      <c r="DR208" s="191" t="e">
        <f t="shared" si="840"/>
        <v>#VALUE!</v>
      </c>
      <c r="DS208" s="195" t="e">
        <f t="shared" si="840"/>
        <v>#VALUE!</v>
      </c>
      <c r="DT208" s="190" t="e">
        <f t="shared" si="11"/>
        <v>#VALUE!</v>
      </c>
      <c r="DU208" s="197" t="e">
        <f t="shared" si="12"/>
        <v>#VALUE!</v>
      </c>
      <c r="DV208" s="165" t="e">
        <f>CZ208*'Ores &amp; Ingots'!$C$3+DA208*'Ores &amp; Ingots'!$C$4+DB208*'Ores &amp; Ingots'!$C$5+DC208*'Ores &amp; Ingots'!$C$6+DD208*'Ores &amp; Ingots'!$C$7+DE208*'Ores &amp; Ingots'!$C$8+DF208*'Ores &amp; Ingots'!$C$9+DG208*'Ores &amp; Ingots'!$C$10+DH208*'Ores &amp; Ingots'!$C$11+DI208*'Ores &amp; Ingots'!$C$12</f>
        <v>#VALUE!</v>
      </c>
      <c r="DW208" s="165" t="e">
        <f>DJ208*'Ores &amp; Ingots'!$B$3+DK208*'Ores &amp; Ingots'!$B$4+DL208*'Ores &amp; Ingots'!$B$5+DM208*'Ores &amp; Ingots'!$B$6+DN208*'Ores &amp; Ingots'!$B$7+DO208*'Ores &amp; Ingots'!$B$8+DP208*'Ores &amp; Ingots'!$B$9+DQ208*'Ores &amp; Ingots'!$B$10+DR208*'Ores &amp; Ingots'!$B$11+DS208*'Ores &amp; Ingots'!$B$12</f>
        <v>#VALUE!</v>
      </c>
      <c r="DX208" s="197" t="e">
        <f>CZ208*Refining!$G$3+DA208*Refining!$G$4+DB208*Refining!$G$5+DC208*Refining!$G$6+DD208*Refining!$G$7+DE208*Refining!$G$8+DF208*Refining!$G$9+DG208*Refining!$G$10+DH208*Refining!$G$11+DI208*Refining!$G$12</f>
        <v>#VALUE!</v>
      </c>
      <c r="DY208" s="197" t="e">
        <f t="shared" si="13"/>
        <v>#VALUE!</v>
      </c>
      <c r="DZ208" s="199" t="e">
        <f t="shared" si="14"/>
        <v>#VALUE!</v>
      </c>
      <c r="EA208" s="190" t="e">
        <f t="shared" si="15"/>
        <v>#VALUE!</v>
      </c>
      <c r="EB208" s="200" t="e">
        <f t="shared" ref="EB208:EC208" si="841">EA208/60</f>
        <v>#VALUE!</v>
      </c>
      <c r="EC208" s="200" t="e">
        <f t="shared" si="841"/>
        <v>#VALUE!</v>
      </c>
      <c r="ED208" s="190" t="e">
        <f t="shared" si="17"/>
        <v>#VALUE!</v>
      </c>
      <c r="EE208" s="200" t="e">
        <f t="shared" ref="EE208:EF208" si="842">ED208/1000</f>
        <v>#VALUE!</v>
      </c>
      <c r="EF208" s="201" t="e">
        <f t="shared" si="842"/>
        <v>#VALUE!</v>
      </c>
      <c r="EG208" s="136" t="e">
        <f t="shared" si="19"/>
        <v>#VALUE!</v>
      </c>
      <c r="EH208" s="138" t="e">
        <f t="shared" si="20"/>
        <v>#VALUE!</v>
      </c>
      <c r="EI208" s="133" t="s">
        <v>28</v>
      </c>
    </row>
    <row r="209" spans="1:139" ht="12.75" x14ac:dyDescent="0.2">
      <c r="A209" s="864"/>
      <c r="B209" s="369" t="s">
        <v>407</v>
      </c>
      <c r="C209" s="137" t="s">
        <v>156</v>
      </c>
      <c r="D209" s="137">
        <v>1</v>
      </c>
      <c r="E209" s="137">
        <v>1</v>
      </c>
      <c r="F209" s="137">
        <v>1</v>
      </c>
      <c r="G209" s="202">
        <f t="shared" si="0"/>
        <v>15.625</v>
      </c>
      <c r="H209" s="203">
        <v>7</v>
      </c>
      <c r="I209" s="203">
        <v>17.5</v>
      </c>
      <c r="J209" s="204">
        <f>H209/Main!$D$9</f>
        <v>1.4</v>
      </c>
      <c r="K209" s="204">
        <f>I209/Main!$D$10</f>
        <v>8.75</v>
      </c>
      <c r="L209" s="204">
        <f t="shared" si="1"/>
        <v>6.25</v>
      </c>
      <c r="M209" s="204">
        <v>1</v>
      </c>
      <c r="N209" s="205"/>
      <c r="O209" s="296"/>
      <c r="P209" s="207"/>
      <c r="Q209" s="208"/>
      <c r="R209" s="207"/>
      <c r="S209" s="209"/>
      <c r="T209" s="209"/>
      <c r="U209" s="207"/>
      <c r="V209" s="207"/>
      <c r="W209" s="401"/>
      <c r="X209" s="209"/>
      <c r="Y209" s="207"/>
      <c r="Z209" s="207"/>
      <c r="AA209" s="207"/>
      <c r="AB209" s="207"/>
      <c r="AC209" s="402" t="s">
        <v>28</v>
      </c>
      <c r="AD209" s="171">
        <v>16</v>
      </c>
      <c r="AE209" s="165">
        <v>0</v>
      </c>
      <c r="AF209" s="165">
        <v>0</v>
      </c>
      <c r="AG209" s="165">
        <v>0</v>
      </c>
      <c r="AH209" s="165">
        <v>0</v>
      </c>
      <c r="AI209" s="165">
        <v>0</v>
      </c>
      <c r="AJ209" s="165">
        <v>0</v>
      </c>
      <c r="AK209" s="165">
        <v>0</v>
      </c>
      <c r="AL209" s="165">
        <v>0</v>
      </c>
      <c r="AM209" s="165">
        <v>0</v>
      </c>
      <c r="AN209" s="165">
        <v>0</v>
      </c>
      <c r="AO209" s="165">
        <v>0</v>
      </c>
      <c r="AP209" s="165">
        <v>0</v>
      </c>
      <c r="AQ209" s="165">
        <v>0</v>
      </c>
      <c r="AR209" s="165">
        <v>0</v>
      </c>
      <c r="AS209" s="165">
        <v>0</v>
      </c>
      <c r="AT209" s="165">
        <v>0</v>
      </c>
      <c r="AU209" s="165">
        <v>0</v>
      </c>
      <c r="AV209" s="165">
        <v>0</v>
      </c>
      <c r="AW209" s="165">
        <v>0</v>
      </c>
      <c r="AX209" s="165">
        <v>0</v>
      </c>
      <c r="AY209" s="413">
        <f t="shared" ref="AY209:BS209" si="843">IF(AD209 = 0, "", AD209)</f>
        <v>16</v>
      </c>
      <c r="AZ209" s="163" t="str">
        <f t="shared" si="843"/>
        <v/>
      </c>
      <c r="BA209" s="163" t="str">
        <f t="shared" si="843"/>
        <v/>
      </c>
      <c r="BB209" s="163" t="str">
        <f t="shared" si="843"/>
        <v/>
      </c>
      <c r="BC209" s="163" t="str">
        <f t="shared" si="843"/>
        <v/>
      </c>
      <c r="BD209" s="163" t="str">
        <f t="shared" si="843"/>
        <v/>
      </c>
      <c r="BE209" s="163" t="str">
        <f t="shared" si="843"/>
        <v/>
      </c>
      <c r="BF209" s="163" t="str">
        <f t="shared" si="843"/>
        <v/>
      </c>
      <c r="BG209" s="163" t="str">
        <f t="shared" si="843"/>
        <v/>
      </c>
      <c r="BH209" s="163" t="str">
        <f t="shared" si="843"/>
        <v/>
      </c>
      <c r="BI209" s="163" t="str">
        <f t="shared" si="843"/>
        <v/>
      </c>
      <c r="BJ209" s="163" t="str">
        <f t="shared" si="843"/>
        <v/>
      </c>
      <c r="BK209" s="163" t="str">
        <f t="shared" si="843"/>
        <v/>
      </c>
      <c r="BL209" s="163" t="str">
        <f t="shared" si="843"/>
        <v/>
      </c>
      <c r="BM209" s="163" t="str">
        <f t="shared" si="843"/>
        <v/>
      </c>
      <c r="BN209" s="163" t="str">
        <f t="shared" si="843"/>
        <v/>
      </c>
      <c r="BO209" s="163" t="str">
        <f t="shared" si="843"/>
        <v/>
      </c>
      <c r="BP209" s="163" t="str">
        <f t="shared" si="843"/>
        <v/>
      </c>
      <c r="BQ209" s="163" t="str">
        <f t="shared" si="843"/>
        <v/>
      </c>
      <c r="BR209" s="163" t="str">
        <f t="shared" si="843"/>
        <v/>
      </c>
      <c r="BS209" s="173" t="str">
        <f t="shared" si="843"/>
        <v/>
      </c>
      <c r="BT209" s="175" t="e">
        <f>$AY209*Assembly!Z$4+$AZ209*Assembly!Z$5+$BA209*Assembly!Z$6+$BB209*Assembly!Z$7+$BC209*Assembly!Z$8+$BD209*Assembly!Z$9+$BE209*Assembly!Z$10+$BF209*Assembly!Z$11+$BG209*Assembly!Z$12+$BH209*Assembly!Z$13+$BI209*Assembly!Z$14+$BJ209*Assembly!Z$15+$BK209*Assembly!Z$16+$BL209*Assembly!Z$17+$BM209*Assembly!Z$18+$BN209*Assembly!Z$19+$BO209*Assembly!Z$20+$BP209*Assembly!Z$21+$BQ209*Assembly!Z$22+$BR209*Assembly!Z$23+$BS209*Assembly!Z$24</f>
        <v>#VALUE!</v>
      </c>
      <c r="BU209" s="165" t="e">
        <f t="shared" si="3"/>
        <v>#VALUE!</v>
      </c>
      <c r="BV209" s="176"/>
      <c r="BW209" s="165" t="e">
        <f>$AY209*Assembly!AD$4+$AZ209*Assembly!AD$5+$BA209*Assembly!AD$6+$BB209*Assembly!AD$7+$BC209*Assembly!AD$8+$BD209*Assembly!AD$9+$BE209*Assembly!AD$10+$BF209*Assembly!AD$11+$BG209*Assembly!AD$12+$BH209*Assembly!AD$13+$BI209*Assembly!AD$14+$BJ209*Assembly!AD$15+$BK209*Assembly!AD$16+$BL209*Assembly!AD$17+$BM209*Assembly!AD$18+$BN209*Assembly!AD$19+$BO209*Assembly!AD$20+$BP209*Assembly!AD$21+$BQ209*Assembly!AD$22+$BR209*Assembly!AD$23+$BS209*Assembly!AD$24</f>
        <v>#VALUE!</v>
      </c>
      <c r="BX209" s="180" t="e">
        <f t="shared" si="4"/>
        <v>#VALUE!</v>
      </c>
      <c r="BY209" s="181" t="e">
        <f t="shared" si="5"/>
        <v>#VALUE!</v>
      </c>
      <c r="BZ209" s="182" t="e">
        <f t="shared" si="6"/>
        <v>#VALUE!</v>
      </c>
      <c r="CA209" s="181" t="e">
        <f t="shared" si="7"/>
        <v>#VALUE!</v>
      </c>
      <c r="CB209" s="165" t="e">
        <f>$AY209*Assembly!Y$4+$AZ209*Assembly!Y$5+$BA209*Assembly!Y$6+$BB209*Assembly!Y$7+$BC209*Assembly!Y$8+$BD209*Assembly!Y$9+$BE209*Assembly!Y$10+$BF209*Assembly!Y$11+$BG209*Assembly!Y$12+$BH209*Assembly!Y$13+$BI209*Assembly!Y$14+$BJ209*Assembly!Y$15+$BK209*Assembly!Y$16+$BL209*Assembly!Y$17+$BM209*Assembly!Y$18+$BN209*Assembly!Y$19+$BO209*Assembly!Y$20+$BP209*Assembly!Y$21+$BQ209*Assembly!Y$22+$BR209*Assembly!Y$23+$BS209*Assembly!Y$24</f>
        <v>#VALUE!</v>
      </c>
      <c r="CC209" s="165" t="e">
        <f t="shared" si="8"/>
        <v>#VALUE!</v>
      </c>
      <c r="CD209" s="136" t="e">
        <f t="shared" si="9"/>
        <v>#VALUE!</v>
      </c>
      <c r="CE209" s="184" t="e">
        <f>$AY209*Assembly!AC$4+$AZ209*Assembly!AC$5+$BA209*Assembly!AC$6+$BB209*Assembly!AC$7+$BC209*Assembly!AC$8+$BD209*Assembly!AC$9+$BE209*Assembly!AC$10+$BF209*Assembly!AC$11+$BG209*Assembly!AC$12+$BH209*Assembly!AC$13+$BI209*Assembly!AC$14+$BJ209*Assembly!AC$15+$BK209*Assembly!AC$16+$BL209*Assembly!AC$17+$BM209*Assembly!AC$18+$BN209*Assembly!AC$19+$BO209*Assembly!AC$20+$BP209*Assembly!AC$21+$BQ209*Assembly!AC$22+$BR209*Assembly!AC$23+$BS209*Assembly!AC$24</f>
        <v>#VALUE!</v>
      </c>
      <c r="CF209" s="208" t="e">
        <f>$AY209*Assembly!M$4+$AZ209*Assembly!M$5+$BA209*Assembly!M$6+$BB209*Assembly!M$7+$BC209*Assembly!M$8+$BD209*Assembly!M$9+$BE209*Assembly!M$10+$BF209*Assembly!M$11+$BG209*Assembly!M$12+$BH209*Assembly!M$13+$BI209*Assembly!M$14+$BJ209*Assembly!M$15+$BK209*Assembly!M$16+$BL209*Assembly!M$17+$BM209*Assembly!M$18+$BN209*Assembly!M$19+$BO209*Assembly!M$20+$BP209*Assembly!M$21+$BQ209*Assembly!M$22+$BR209*Assembly!M$23+$BS209*Assembly!M$24</f>
        <v>#VALUE!</v>
      </c>
      <c r="CG209" s="208" t="e">
        <f>$AY209*Assembly!N$4+$AZ209*Assembly!N$5+$BA209*Assembly!N$6+$BB209*Assembly!N$7+$BC209*Assembly!N$8+$BD209*Assembly!N$9+$BE209*Assembly!N$10+$BF209*Assembly!N$11+$BG209*Assembly!N$12+$BH209*Assembly!N$13+$BI209*Assembly!N$14+$BJ209*Assembly!N$15+$BK209*Assembly!N$16+$BL209*Assembly!N$17+$BM209*Assembly!N$18+$BN209*Assembly!N$19+$BO209*Assembly!N$20+$BP209*Assembly!N$21+$BQ209*Assembly!N$22+$BR209*Assembly!N$23+$BS209*Assembly!N$24</f>
        <v>#VALUE!</v>
      </c>
      <c r="CH209" s="208" t="e">
        <f>$AY209*Assembly!O$4+$AZ209*Assembly!O$5+$BA209*Assembly!O$6+$BB209*Assembly!O$7+$BC209*Assembly!O$8+$BD209*Assembly!O$9+$BE209*Assembly!O$10+$BF209*Assembly!O$11+$BG209*Assembly!O$12+$BH209*Assembly!O$13+$BI209*Assembly!O$14+$BJ209*Assembly!O$15+$BK209*Assembly!O$16+$BL209*Assembly!O$17+$BM209*Assembly!O$18+$BN209*Assembly!O$19+$BO209*Assembly!O$20+$BP209*Assembly!O$21+$BQ209*Assembly!O$22+$BR209*Assembly!O$23+$BS209*Assembly!O$24</f>
        <v>#VALUE!</v>
      </c>
      <c r="CI209" s="203" t="e">
        <f>$AY209*Assembly!P$4+$AZ209*Assembly!P$5+$BA209*Assembly!P$6+$BB209*Assembly!P$7+$BC209*Assembly!P$8+$BD209*Assembly!P$9+$BE209*Assembly!P$10+$BF209*Assembly!P$11+$BG209*Assembly!P$12+$BH209*Assembly!P$13+$BI209*Assembly!P$14+$BJ209*Assembly!P$15+$BK209*Assembly!P$16+$BL209*Assembly!P$17+$BM209*Assembly!P$18+$BN209*Assembly!P$19+$BO209*Assembly!P$20+$BP209*Assembly!P$21+$BQ209*Assembly!P$22+$BR209*Assembly!P$23+$BS209*Assembly!P$24</f>
        <v>#VALUE!</v>
      </c>
      <c r="CJ209" s="203" t="e">
        <f>$AY209*Assembly!Q$4+$AZ209*Assembly!Q$5+$BA209*Assembly!Q$6+$BB209*Assembly!Q$7+$BC209*Assembly!Q$8+$BD209*Assembly!Q$9+$BE209*Assembly!Q$10+$BF209*Assembly!Q$11+$BG209*Assembly!Q$12+$BH209*Assembly!Q$13+$BI209*Assembly!Q$14+$BJ209*Assembly!Q$15+$BK209*Assembly!Q$16+$BL209*Assembly!Q$17+$BM209*Assembly!Q$18+$BN209*Assembly!Q$19+$BO209*Assembly!Q$20+$BP209*Assembly!Q$21+$BQ209*Assembly!Q$22+$BR209*Assembly!Q$23+$BS209*Assembly!Q$24</f>
        <v>#VALUE!</v>
      </c>
      <c r="CK209" s="208" t="e">
        <f>$AY209*Assembly!R$4+$AZ209*Assembly!R$5+$BA209*Assembly!R$6+$BB209*Assembly!R$7+$BC209*Assembly!R$8+$BD209*Assembly!R$9+$BE209*Assembly!R$10+$BF209*Assembly!R$11+$BG209*Assembly!R$12+$BH209*Assembly!R$13+$BI209*Assembly!R$14+$BJ209*Assembly!R$15+$BK209*Assembly!R$16+$BL209*Assembly!R$17+$BM209*Assembly!R$18+$BN209*Assembly!R$19+$BO209*Assembly!R$20+$BP209*Assembly!R$21+$BQ209*Assembly!R$22+$BR209*Assembly!R$23+$BS209*Assembly!R$24</f>
        <v>#VALUE!</v>
      </c>
      <c r="CL209" s="203" t="e">
        <f>$AY209*Assembly!S$4+$AZ209*Assembly!S$5+$BA209*Assembly!S$6+$BB209*Assembly!S$7+$BC209*Assembly!S$8+$BD209*Assembly!S$9+$BE209*Assembly!S$10+$BF209*Assembly!S$11+$BG209*Assembly!S$12+$BH209*Assembly!S$13+$BI209*Assembly!S$14+$BJ209*Assembly!S$15+$BK209*Assembly!S$16+$BL209*Assembly!S$17+$BM209*Assembly!S$18+$BN209*Assembly!S$19+$BO209*Assembly!S$20+$BP209*Assembly!S$21+$BQ209*Assembly!S$22+$BR209*Assembly!S$23+$BS209*Assembly!S$24</f>
        <v>#VALUE!</v>
      </c>
      <c r="CM209" s="203" t="e">
        <f>$AY209*Assembly!T$4+$AZ209*Assembly!T$5+$BA209*Assembly!T$6+$BB209*Assembly!T$7+$BC209*Assembly!T$8+$BD209*Assembly!T$9+$BE209*Assembly!T$10+$BF209*Assembly!T$11+$BG209*Assembly!T$12+$BH209*Assembly!T$13+$BI209*Assembly!T$14+$BJ209*Assembly!T$15+$BK209*Assembly!T$16+$BL209*Assembly!T$17+$BM209*Assembly!T$18+$BN209*Assembly!T$19+$BO209*Assembly!T$20+$BP209*Assembly!T$21+$BQ209*Assembly!T$22+$BR209*Assembly!T$23+$BS209*Assembly!T$24</f>
        <v>#VALUE!</v>
      </c>
      <c r="CN209" s="203" t="e">
        <f>$AY209*Assembly!U$4+$AZ209*Assembly!U$5+$BA209*Assembly!U$6+$BB209*Assembly!U$7+$BC209*Assembly!U$8+$BD209*Assembly!U$9+$BE209*Assembly!U$10+$BF209*Assembly!U$11+$BG209*Assembly!U$12+$BH209*Assembly!U$13+$BI209*Assembly!U$14+$BJ209*Assembly!U$15+$BK209*Assembly!U$16+$BL209*Assembly!U$17+$BM209*Assembly!U$18+$BN209*Assembly!U$19+$BO209*Assembly!U$20+$BP209*Assembly!U$21+$BQ209*Assembly!U$22+$BR209*Assembly!U$23+$BS209*Assembly!U$24</f>
        <v>#VALUE!</v>
      </c>
      <c r="CO209" s="208" t="e">
        <f>$AY209*Assembly!V$4+$AZ209*Assembly!V$5+$BA209*Assembly!V$6+$BB209*Assembly!V$7+$BC209*Assembly!V$8+$BD209*Assembly!V$9+$BE209*Assembly!V$10+$BF209*Assembly!V$11+$BG209*Assembly!V$12+$BH209*Assembly!V$13+$BI209*Assembly!V$14+$BJ209*Assembly!V$15+$BK209*Assembly!V$16+$BL209*Assembly!V$17+$BM209*Assembly!V$18+$BN209*Assembly!V$19+$BO209*Assembly!V$20+$BP209*Assembly!V$21+$BQ209*Assembly!V$22+$BR209*Assembly!V$23+$BS209*Assembly!V$24</f>
        <v>#VALUE!</v>
      </c>
      <c r="CP209" s="208" t="e">
        <f>CF209*Refining!$F$3</f>
        <v>#VALUE!</v>
      </c>
      <c r="CQ209" s="208" t="e">
        <f>CG209*Refining!$F$4</f>
        <v>#VALUE!</v>
      </c>
      <c r="CR209" s="208" t="e">
        <f>CH209*Refining!$F$5</f>
        <v>#VALUE!</v>
      </c>
      <c r="CS209" s="208" t="e">
        <f>CI209*Refining!$F$6</f>
        <v>#VALUE!</v>
      </c>
      <c r="CT209" s="208" t="e">
        <f>CJ209*Refining!$F$7</f>
        <v>#VALUE!</v>
      </c>
      <c r="CU209" s="208" t="e">
        <f>CK209*Refining!$F$8</f>
        <v>#VALUE!</v>
      </c>
      <c r="CV209" s="208" t="e">
        <f>CL209*Refining!$F$9</f>
        <v>#VALUE!</v>
      </c>
      <c r="CW209" s="208" t="e">
        <f>CM209*Refining!$F$10</f>
        <v>#VALUE!</v>
      </c>
      <c r="CX209" s="208" t="e">
        <f>CN209*Refining!$F$11</f>
        <v>#VALUE!</v>
      </c>
      <c r="CY209" s="208" t="e">
        <f>CO209*Refining!$F$12</f>
        <v>#VALUE!</v>
      </c>
      <c r="CZ209" s="190" t="e">
        <f t="shared" ref="CZ209:DS209" si="844">IF(CF209 = 0, "", CF209)</f>
        <v>#VALUE!</v>
      </c>
      <c r="DA209" s="191" t="e">
        <f t="shared" si="844"/>
        <v>#VALUE!</v>
      </c>
      <c r="DB209" s="191" t="e">
        <f t="shared" si="844"/>
        <v>#VALUE!</v>
      </c>
      <c r="DC209" s="191" t="e">
        <f t="shared" si="844"/>
        <v>#VALUE!</v>
      </c>
      <c r="DD209" s="193" t="e">
        <f t="shared" si="844"/>
        <v>#VALUE!</v>
      </c>
      <c r="DE209" s="191" t="e">
        <f t="shared" si="844"/>
        <v>#VALUE!</v>
      </c>
      <c r="DF209" s="193" t="e">
        <f t="shared" si="844"/>
        <v>#VALUE!</v>
      </c>
      <c r="DG209" s="193" t="e">
        <f t="shared" si="844"/>
        <v>#VALUE!</v>
      </c>
      <c r="DH209" s="191" t="e">
        <f t="shared" si="844"/>
        <v>#VALUE!</v>
      </c>
      <c r="DI209" s="195" t="e">
        <f t="shared" si="844"/>
        <v>#VALUE!</v>
      </c>
      <c r="DJ209" s="190" t="e">
        <f t="shared" si="844"/>
        <v>#VALUE!</v>
      </c>
      <c r="DK209" s="191" t="e">
        <f t="shared" si="844"/>
        <v>#VALUE!</v>
      </c>
      <c r="DL209" s="191" t="e">
        <f t="shared" si="844"/>
        <v>#VALUE!</v>
      </c>
      <c r="DM209" s="191" t="e">
        <f t="shared" si="844"/>
        <v>#VALUE!</v>
      </c>
      <c r="DN209" s="193" t="e">
        <f t="shared" si="844"/>
        <v>#VALUE!</v>
      </c>
      <c r="DO209" s="191" t="e">
        <f t="shared" si="844"/>
        <v>#VALUE!</v>
      </c>
      <c r="DP209" s="191" t="e">
        <f t="shared" si="844"/>
        <v>#VALUE!</v>
      </c>
      <c r="DQ209" s="191" t="e">
        <f t="shared" si="844"/>
        <v>#VALUE!</v>
      </c>
      <c r="DR209" s="191" t="e">
        <f t="shared" si="844"/>
        <v>#VALUE!</v>
      </c>
      <c r="DS209" s="195" t="e">
        <f t="shared" si="844"/>
        <v>#VALUE!</v>
      </c>
      <c r="DT209" s="190" t="e">
        <f t="shared" si="11"/>
        <v>#VALUE!</v>
      </c>
      <c r="DU209" s="197" t="e">
        <f t="shared" si="12"/>
        <v>#VALUE!</v>
      </c>
      <c r="DV209" s="165" t="e">
        <f>CZ209*'Ores &amp; Ingots'!$C$3+DA209*'Ores &amp; Ingots'!$C$4+DB209*'Ores &amp; Ingots'!$C$5+DC209*'Ores &amp; Ingots'!$C$6+DD209*'Ores &amp; Ingots'!$C$7+DE209*'Ores &amp; Ingots'!$C$8+DF209*'Ores &amp; Ingots'!$C$9+DG209*'Ores &amp; Ingots'!$C$10+DH209*'Ores &amp; Ingots'!$C$11+DI209*'Ores &amp; Ingots'!$C$12</f>
        <v>#VALUE!</v>
      </c>
      <c r="DW209" s="165" t="e">
        <f>DJ209*'Ores &amp; Ingots'!$B$3+DK209*'Ores &amp; Ingots'!$B$4+DL209*'Ores &amp; Ingots'!$B$5+DM209*'Ores &amp; Ingots'!$B$6+DN209*'Ores &amp; Ingots'!$B$7+DO209*'Ores &amp; Ingots'!$B$8+DP209*'Ores &amp; Ingots'!$B$9+DQ209*'Ores &amp; Ingots'!$B$10+DR209*'Ores &amp; Ingots'!$B$11+DS209*'Ores &amp; Ingots'!$B$12</f>
        <v>#VALUE!</v>
      </c>
      <c r="DX209" s="197" t="e">
        <f>CZ209*Refining!$G$3+DA209*Refining!$G$4+DB209*Refining!$G$5+DC209*Refining!$G$6+DD209*Refining!$G$7+DE209*Refining!$G$8+DF209*Refining!$G$9+DG209*Refining!$G$10+DH209*Refining!$G$11+DI209*Refining!$G$12</f>
        <v>#VALUE!</v>
      </c>
      <c r="DY209" s="197" t="e">
        <f t="shared" si="13"/>
        <v>#VALUE!</v>
      </c>
      <c r="DZ209" s="199" t="e">
        <f t="shared" si="14"/>
        <v>#VALUE!</v>
      </c>
      <c r="EA209" s="190" t="e">
        <f t="shared" si="15"/>
        <v>#VALUE!</v>
      </c>
      <c r="EB209" s="200" t="e">
        <f t="shared" ref="EB209:EC209" si="845">EA209/60</f>
        <v>#VALUE!</v>
      </c>
      <c r="EC209" s="200" t="e">
        <f t="shared" si="845"/>
        <v>#VALUE!</v>
      </c>
      <c r="ED209" s="190" t="e">
        <f t="shared" si="17"/>
        <v>#VALUE!</v>
      </c>
      <c r="EE209" s="200" t="e">
        <f t="shared" ref="EE209:EF209" si="846">ED209/1000</f>
        <v>#VALUE!</v>
      </c>
      <c r="EF209" s="201" t="e">
        <f t="shared" si="846"/>
        <v>#VALUE!</v>
      </c>
      <c r="EG209" s="136" t="e">
        <f t="shared" si="19"/>
        <v>#VALUE!</v>
      </c>
      <c r="EH209" s="138" t="e">
        <f t="shared" si="20"/>
        <v>#VALUE!</v>
      </c>
      <c r="EI209" s="133" t="s">
        <v>28</v>
      </c>
    </row>
    <row r="210" spans="1:139" ht="12.75" x14ac:dyDescent="0.2">
      <c r="A210" s="864"/>
      <c r="B210" s="369" t="s">
        <v>408</v>
      </c>
      <c r="C210" s="137" t="s">
        <v>156</v>
      </c>
      <c r="D210" s="137">
        <v>1</v>
      </c>
      <c r="E210" s="137">
        <v>1</v>
      </c>
      <c r="F210" s="137">
        <v>1</v>
      </c>
      <c r="G210" s="141">
        <f t="shared" si="0"/>
        <v>15.625</v>
      </c>
      <c r="H210" s="142">
        <v>8</v>
      </c>
      <c r="I210" s="142">
        <v>20</v>
      </c>
      <c r="J210" s="144">
        <f>H210/Main!$D$9</f>
        <v>1.6</v>
      </c>
      <c r="K210" s="144">
        <f>I210/Main!$D$10</f>
        <v>10</v>
      </c>
      <c r="L210" s="144">
        <f t="shared" si="1"/>
        <v>6.25</v>
      </c>
      <c r="M210" s="144">
        <v>1</v>
      </c>
      <c r="N210" s="147"/>
      <c r="O210" s="294"/>
      <c r="P210" s="150"/>
      <c r="Q210" s="153"/>
      <c r="R210" s="150"/>
      <c r="S210" s="155"/>
      <c r="T210" s="155"/>
      <c r="U210" s="150"/>
      <c r="V210" s="150"/>
      <c r="W210" s="155"/>
      <c r="X210" s="155"/>
      <c r="Y210" s="150"/>
      <c r="Z210" s="150"/>
      <c r="AA210" s="150"/>
      <c r="AB210" s="150"/>
      <c r="AC210" s="370" t="s">
        <v>28</v>
      </c>
      <c r="AD210" s="171">
        <v>22</v>
      </c>
      <c r="AE210" s="165">
        <v>0</v>
      </c>
      <c r="AF210" s="165">
        <v>0</v>
      </c>
      <c r="AG210" s="165">
        <v>0</v>
      </c>
      <c r="AH210" s="165">
        <v>0</v>
      </c>
      <c r="AI210" s="165">
        <v>0</v>
      </c>
      <c r="AJ210" s="165">
        <v>0</v>
      </c>
      <c r="AK210" s="165">
        <v>0</v>
      </c>
      <c r="AL210" s="165">
        <v>0</v>
      </c>
      <c r="AM210" s="165">
        <v>0</v>
      </c>
      <c r="AN210" s="165">
        <v>0</v>
      </c>
      <c r="AO210" s="165">
        <v>0</v>
      </c>
      <c r="AP210" s="165">
        <v>0</v>
      </c>
      <c r="AQ210" s="165">
        <v>0</v>
      </c>
      <c r="AR210" s="165">
        <v>0</v>
      </c>
      <c r="AS210" s="165">
        <v>0</v>
      </c>
      <c r="AT210" s="165">
        <v>0</v>
      </c>
      <c r="AU210" s="165">
        <v>0</v>
      </c>
      <c r="AV210" s="165">
        <v>0</v>
      </c>
      <c r="AW210" s="165">
        <v>0</v>
      </c>
      <c r="AX210" s="165">
        <v>0</v>
      </c>
      <c r="AY210" s="413">
        <f t="shared" ref="AY210:BS210" si="847">IF(AD210 = 0, "", AD210)</f>
        <v>22</v>
      </c>
      <c r="AZ210" s="163" t="str">
        <f t="shared" si="847"/>
        <v/>
      </c>
      <c r="BA210" s="163" t="str">
        <f t="shared" si="847"/>
        <v/>
      </c>
      <c r="BB210" s="163" t="str">
        <f t="shared" si="847"/>
        <v/>
      </c>
      <c r="BC210" s="163" t="str">
        <f t="shared" si="847"/>
        <v/>
      </c>
      <c r="BD210" s="163" t="str">
        <f t="shared" si="847"/>
        <v/>
      </c>
      <c r="BE210" s="163" t="str">
        <f t="shared" si="847"/>
        <v/>
      </c>
      <c r="BF210" s="163" t="str">
        <f t="shared" si="847"/>
        <v/>
      </c>
      <c r="BG210" s="163" t="str">
        <f t="shared" si="847"/>
        <v/>
      </c>
      <c r="BH210" s="163" t="str">
        <f t="shared" si="847"/>
        <v/>
      </c>
      <c r="BI210" s="163" t="str">
        <f t="shared" si="847"/>
        <v/>
      </c>
      <c r="BJ210" s="163" t="str">
        <f t="shared" si="847"/>
        <v/>
      </c>
      <c r="BK210" s="163" t="str">
        <f t="shared" si="847"/>
        <v/>
      </c>
      <c r="BL210" s="163" t="str">
        <f t="shared" si="847"/>
        <v/>
      </c>
      <c r="BM210" s="163" t="str">
        <f t="shared" si="847"/>
        <v/>
      </c>
      <c r="BN210" s="163" t="str">
        <f t="shared" si="847"/>
        <v/>
      </c>
      <c r="BO210" s="163" t="str">
        <f t="shared" si="847"/>
        <v/>
      </c>
      <c r="BP210" s="163" t="str">
        <f t="shared" si="847"/>
        <v/>
      </c>
      <c r="BQ210" s="163" t="str">
        <f t="shared" si="847"/>
        <v/>
      </c>
      <c r="BR210" s="163" t="str">
        <f t="shared" si="847"/>
        <v/>
      </c>
      <c r="BS210" s="173" t="str">
        <f t="shared" si="847"/>
        <v/>
      </c>
      <c r="BT210" s="175" t="e">
        <f>$AY210*Assembly!Z$4+$AZ210*Assembly!Z$5+$BA210*Assembly!Z$6+$BB210*Assembly!Z$7+$BC210*Assembly!Z$8+$BD210*Assembly!Z$9+$BE210*Assembly!Z$10+$BF210*Assembly!Z$11+$BG210*Assembly!Z$12+$BH210*Assembly!Z$13+$BI210*Assembly!Z$14+$BJ210*Assembly!Z$15+$BK210*Assembly!Z$16+$BL210*Assembly!Z$17+$BM210*Assembly!Z$18+$BN210*Assembly!Z$19+$BO210*Assembly!Z$20+$BP210*Assembly!Z$21+$BQ210*Assembly!Z$22+$BR210*Assembly!Z$23+$BS210*Assembly!Z$24</f>
        <v>#VALUE!</v>
      </c>
      <c r="BU210" s="165" t="e">
        <f t="shared" si="3"/>
        <v>#VALUE!</v>
      </c>
      <c r="BV210" s="176"/>
      <c r="BW210" s="165" t="e">
        <f>$AY210*Assembly!AD$4+$AZ210*Assembly!AD$5+$BA210*Assembly!AD$6+$BB210*Assembly!AD$7+$BC210*Assembly!AD$8+$BD210*Assembly!AD$9+$BE210*Assembly!AD$10+$BF210*Assembly!AD$11+$BG210*Assembly!AD$12+$BH210*Assembly!AD$13+$BI210*Assembly!AD$14+$BJ210*Assembly!AD$15+$BK210*Assembly!AD$16+$BL210*Assembly!AD$17+$BM210*Assembly!AD$18+$BN210*Assembly!AD$19+$BO210*Assembly!AD$20+$BP210*Assembly!AD$21+$BQ210*Assembly!AD$22+$BR210*Assembly!AD$23+$BS210*Assembly!AD$24</f>
        <v>#VALUE!</v>
      </c>
      <c r="BX210" s="180" t="e">
        <f t="shared" si="4"/>
        <v>#VALUE!</v>
      </c>
      <c r="BY210" s="181" t="e">
        <f t="shared" si="5"/>
        <v>#VALUE!</v>
      </c>
      <c r="BZ210" s="182" t="e">
        <f t="shared" si="6"/>
        <v>#VALUE!</v>
      </c>
      <c r="CA210" s="181" t="e">
        <f t="shared" si="7"/>
        <v>#VALUE!</v>
      </c>
      <c r="CB210" s="165" t="e">
        <f>$AY210*Assembly!Y$4+$AZ210*Assembly!Y$5+$BA210*Assembly!Y$6+$BB210*Assembly!Y$7+$BC210*Assembly!Y$8+$BD210*Assembly!Y$9+$BE210*Assembly!Y$10+$BF210*Assembly!Y$11+$BG210*Assembly!Y$12+$BH210*Assembly!Y$13+$BI210*Assembly!Y$14+$BJ210*Assembly!Y$15+$BK210*Assembly!Y$16+$BL210*Assembly!Y$17+$BM210*Assembly!Y$18+$BN210*Assembly!Y$19+$BO210*Assembly!Y$20+$BP210*Assembly!Y$21+$BQ210*Assembly!Y$22+$BR210*Assembly!Y$23+$BS210*Assembly!Y$24</f>
        <v>#VALUE!</v>
      </c>
      <c r="CC210" s="165" t="e">
        <f t="shared" si="8"/>
        <v>#VALUE!</v>
      </c>
      <c r="CD210" s="136" t="e">
        <f t="shared" si="9"/>
        <v>#VALUE!</v>
      </c>
      <c r="CE210" s="184" t="e">
        <f>$AY210*Assembly!AC$4+$AZ210*Assembly!AC$5+$BA210*Assembly!AC$6+$BB210*Assembly!AC$7+$BC210*Assembly!AC$8+$BD210*Assembly!AC$9+$BE210*Assembly!AC$10+$BF210*Assembly!AC$11+$BG210*Assembly!AC$12+$BH210*Assembly!AC$13+$BI210*Assembly!AC$14+$BJ210*Assembly!AC$15+$BK210*Assembly!AC$16+$BL210*Assembly!AC$17+$BM210*Assembly!AC$18+$BN210*Assembly!AC$19+$BO210*Assembly!AC$20+$BP210*Assembly!AC$21+$BQ210*Assembly!AC$22+$BR210*Assembly!AC$23+$BS210*Assembly!AC$24</f>
        <v>#VALUE!</v>
      </c>
      <c r="CF210" s="153" t="e">
        <f>$AY210*Assembly!M$4+$AZ210*Assembly!M$5+$BA210*Assembly!M$6+$BB210*Assembly!M$7+$BC210*Assembly!M$8+$BD210*Assembly!M$9+$BE210*Assembly!M$10+$BF210*Assembly!M$11+$BG210*Assembly!M$12+$BH210*Assembly!M$13+$BI210*Assembly!M$14+$BJ210*Assembly!M$15+$BK210*Assembly!M$16+$BL210*Assembly!M$17+$BM210*Assembly!M$18+$BN210*Assembly!M$19+$BO210*Assembly!M$20+$BP210*Assembly!M$21+$BQ210*Assembly!M$22+$BR210*Assembly!M$23+$BS210*Assembly!M$24</f>
        <v>#VALUE!</v>
      </c>
      <c r="CG210" s="153" t="e">
        <f>$AY210*Assembly!N$4+$AZ210*Assembly!N$5+$BA210*Assembly!N$6+$BB210*Assembly!N$7+$BC210*Assembly!N$8+$BD210*Assembly!N$9+$BE210*Assembly!N$10+$BF210*Assembly!N$11+$BG210*Assembly!N$12+$BH210*Assembly!N$13+$BI210*Assembly!N$14+$BJ210*Assembly!N$15+$BK210*Assembly!N$16+$BL210*Assembly!N$17+$BM210*Assembly!N$18+$BN210*Assembly!N$19+$BO210*Assembly!N$20+$BP210*Assembly!N$21+$BQ210*Assembly!N$22+$BR210*Assembly!N$23+$BS210*Assembly!N$24</f>
        <v>#VALUE!</v>
      </c>
      <c r="CH210" s="153" t="e">
        <f>$AY210*Assembly!O$4+$AZ210*Assembly!O$5+$BA210*Assembly!O$6+$BB210*Assembly!O$7+$BC210*Assembly!O$8+$BD210*Assembly!O$9+$BE210*Assembly!O$10+$BF210*Assembly!O$11+$BG210*Assembly!O$12+$BH210*Assembly!O$13+$BI210*Assembly!O$14+$BJ210*Assembly!O$15+$BK210*Assembly!O$16+$BL210*Assembly!O$17+$BM210*Assembly!O$18+$BN210*Assembly!O$19+$BO210*Assembly!O$20+$BP210*Assembly!O$21+$BQ210*Assembly!O$22+$BR210*Assembly!O$23+$BS210*Assembly!O$24</f>
        <v>#VALUE!</v>
      </c>
      <c r="CI210" s="142" t="e">
        <f>$AY210*Assembly!P$4+$AZ210*Assembly!P$5+$BA210*Assembly!P$6+$BB210*Assembly!P$7+$BC210*Assembly!P$8+$BD210*Assembly!P$9+$BE210*Assembly!P$10+$BF210*Assembly!P$11+$BG210*Assembly!P$12+$BH210*Assembly!P$13+$BI210*Assembly!P$14+$BJ210*Assembly!P$15+$BK210*Assembly!P$16+$BL210*Assembly!P$17+$BM210*Assembly!P$18+$BN210*Assembly!P$19+$BO210*Assembly!P$20+$BP210*Assembly!P$21+$BQ210*Assembly!P$22+$BR210*Assembly!P$23+$BS210*Assembly!P$24</f>
        <v>#VALUE!</v>
      </c>
      <c r="CJ210" s="142" t="e">
        <f>$AY210*Assembly!Q$4+$AZ210*Assembly!Q$5+$BA210*Assembly!Q$6+$BB210*Assembly!Q$7+$BC210*Assembly!Q$8+$BD210*Assembly!Q$9+$BE210*Assembly!Q$10+$BF210*Assembly!Q$11+$BG210*Assembly!Q$12+$BH210*Assembly!Q$13+$BI210*Assembly!Q$14+$BJ210*Assembly!Q$15+$BK210*Assembly!Q$16+$BL210*Assembly!Q$17+$BM210*Assembly!Q$18+$BN210*Assembly!Q$19+$BO210*Assembly!Q$20+$BP210*Assembly!Q$21+$BQ210*Assembly!Q$22+$BR210*Assembly!Q$23+$BS210*Assembly!Q$24</f>
        <v>#VALUE!</v>
      </c>
      <c r="CK210" s="153" t="e">
        <f>$AY210*Assembly!R$4+$AZ210*Assembly!R$5+$BA210*Assembly!R$6+$BB210*Assembly!R$7+$BC210*Assembly!R$8+$BD210*Assembly!R$9+$BE210*Assembly!R$10+$BF210*Assembly!R$11+$BG210*Assembly!R$12+$BH210*Assembly!R$13+$BI210*Assembly!R$14+$BJ210*Assembly!R$15+$BK210*Assembly!R$16+$BL210*Assembly!R$17+$BM210*Assembly!R$18+$BN210*Assembly!R$19+$BO210*Assembly!R$20+$BP210*Assembly!R$21+$BQ210*Assembly!R$22+$BR210*Assembly!R$23+$BS210*Assembly!R$24</f>
        <v>#VALUE!</v>
      </c>
      <c r="CL210" s="142" t="e">
        <f>$AY210*Assembly!S$4+$AZ210*Assembly!S$5+$BA210*Assembly!S$6+$BB210*Assembly!S$7+$BC210*Assembly!S$8+$BD210*Assembly!S$9+$BE210*Assembly!S$10+$BF210*Assembly!S$11+$BG210*Assembly!S$12+$BH210*Assembly!S$13+$BI210*Assembly!S$14+$BJ210*Assembly!S$15+$BK210*Assembly!S$16+$BL210*Assembly!S$17+$BM210*Assembly!S$18+$BN210*Assembly!S$19+$BO210*Assembly!S$20+$BP210*Assembly!S$21+$BQ210*Assembly!S$22+$BR210*Assembly!S$23+$BS210*Assembly!S$24</f>
        <v>#VALUE!</v>
      </c>
      <c r="CM210" s="142" t="e">
        <f>$AY210*Assembly!T$4+$AZ210*Assembly!T$5+$BA210*Assembly!T$6+$BB210*Assembly!T$7+$BC210*Assembly!T$8+$BD210*Assembly!T$9+$BE210*Assembly!T$10+$BF210*Assembly!T$11+$BG210*Assembly!T$12+$BH210*Assembly!T$13+$BI210*Assembly!T$14+$BJ210*Assembly!T$15+$BK210*Assembly!T$16+$BL210*Assembly!T$17+$BM210*Assembly!T$18+$BN210*Assembly!T$19+$BO210*Assembly!T$20+$BP210*Assembly!T$21+$BQ210*Assembly!T$22+$BR210*Assembly!T$23+$BS210*Assembly!T$24</f>
        <v>#VALUE!</v>
      </c>
      <c r="CN210" s="142" t="e">
        <f>$AY210*Assembly!U$4+$AZ210*Assembly!U$5+$BA210*Assembly!U$6+$BB210*Assembly!U$7+$BC210*Assembly!U$8+$BD210*Assembly!U$9+$BE210*Assembly!U$10+$BF210*Assembly!U$11+$BG210*Assembly!U$12+$BH210*Assembly!U$13+$BI210*Assembly!U$14+$BJ210*Assembly!U$15+$BK210*Assembly!U$16+$BL210*Assembly!U$17+$BM210*Assembly!U$18+$BN210*Assembly!U$19+$BO210*Assembly!U$20+$BP210*Assembly!U$21+$BQ210*Assembly!U$22+$BR210*Assembly!U$23+$BS210*Assembly!U$24</f>
        <v>#VALUE!</v>
      </c>
      <c r="CO210" s="153" t="e">
        <f>$AY210*Assembly!V$4+$AZ210*Assembly!V$5+$BA210*Assembly!V$6+$BB210*Assembly!V$7+$BC210*Assembly!V$8+$BD210*Assembly!V$9+$BE210*Assembly!V$10+$BF210*Assembly!V$11+$BG210*Assembly!V$12+$BH210*Assembly!V$13+$BI210*Assembly!V$14+$BJ210*Assembly!V$15+$BK210*Assembly!V$16+$BL210*Assembly!V$17+$BM210*Assembly!V$18+$BN210*Assembly!V$19+$BO210*Assembly!V$20+$BP210*Assembly!V$21+$BQ210*Assembly!V$22+$BR210*Assembly!V$23+$BS210*Assembly!V$24</f>
        <v>#VALUE!</v>
      </c>
      <c r="CP210" s="153" t="e">
        <f>CF210*Refining!$F$3</f>
        <v>#VALUE!</v>
      </c>
      <c r="CQ210" s="153" t="e">
        <f>CG210*Refining!$F$4</f>
        <v>#VALUE!</v>
      </c>
      <c r="CR210" s="153" t="e">
        <f>CH210*Refining!$F$5</f>
        <v>#VALUE!</v>
      </c>
      <c r="CS210" s="153" t="e">
        <f>CI210*Refining!$F$6</f>
        <v>#VALUE!</v>
      </c>
      <c r="CT210" s="153" t="e">
        <f>CJ210*Refining!$F$7</f>
        <v>#VALUE!</v>
      </c>
      <c r="CU210" s="153" t="e">
        <f>CK210*Refining!$F$8</f>
        <v>#VALUE!</v>
      </c>
      <c r="CV210" s="153" t="e">
        <f>CL210*Refining!$F$9</f>
        <v>#VALUE!</v>
      </c>
      <c r="CW210" s="153" t="e">
        <f>CM210*Refining!$F$10</f>
        <v>#VALUE!</v>
      </c>
      <c r="CX210" s="153" t="e">
        <f>CN210*Refining!$F$11</f>
        <v>#VALUE!</v>
      </c>
      <c r="CY210" s="153" t="e">
        <f>CO210*Refining!$F$12</f>
        <v>#VALUE!</v>
      </c>
      <c r="CZ210" s="190" t="e">
        <f t="shared" ref="CZ210:DS210" si="848">IF(CF210 = 0, "", CF210)</f>
        <v>#VALUE!</v>
      </c>
      <c r="DA210" s="191" t="e">
        <f t="shared" si="848"/>
        <v>#VALUE!</v>
      </c>
      <c r="DB210" s="191" t="e">
        <f t="shared" si="848"/>
        <v>#VALUE!</v>
      </c>
      <c r="DC210" s="191" t="e">
        <f t="shared" si="848"/>
        <v>#VALUE!</v>
      </c>
      <c r="DD210" s="193" t="e">
        <f t="shared" si="848"/>
        <v>#VALUE!</v>
      </c>
      <c r="DE210" s="191" t="e">
        <f t="shared" si="848"/>
        <v>#VALUE!</v>
      </c>
      <c r="DF210" s="193" t="e">
        <f t="shared" si="848"/>
        <v>#VALUE!</v>
      </c>
      <c r="DG210" s="193" t="e">
        <f t="shared" si="848"/>
        <v>#VALUE!</v>
      </c>
      <c r="DH210" s="191" t="e">
        <f t="shared" si="848"/>
        <v>#VALUE!</v>
      </c>
      <c r="DI210" s="195" t="e">
        <f t="shared" si="848"/>
        <v>#VALUE!</v>
      </c>
      <c r="DJ210" s="190" t="e">
        <f t="shared" si="848"/>
        <v>#VALUE!</v>
      </c>
      <c r="DK210" s="191" t="e">
        <f t="shared" si="848"/>
        <v>#VALUE!</v>
      </c>
      <c r="DL210" s="191" t="e">
        <f t="shared" si="848"/>
        <v>#VALUE!</v>
      </c>
      <c r="DM210" s="191" t="e">
        <f t="shared" si="848"/>
        <v>#VALUE!</v>
      </c>
      <c r="DN210" s="193" t="e">
        <f t="shared" si="848"/>
        <v>#VALUE!</v>
      </c>
      <c r="DO210" s="191" t="e">
        <f t="shared" si="848"/>
        <v>#VALUE!</v>
      </c>
      <c r="DP210" s="191" t="e">
        <f t="shared" si="848"/>
        <v>#VALUE!</v>
      </c>
      <c r="DQ210" s="191" t="e">
        <f t="shared" si="848"/>
        <v>#VALUE!</v>
      </c>
      <c r="DR210" s="191" t="e">
        <f t="shared" si="848"/>
        <v>#VALUE!</v>
      </c>
      <c r="DS210" s="195" t="e">
        <f t="shared" si="848"/>
        <v>#VALUE!</v>
      </c>
      <c r="DT210" s="190" t="e">
        <f t="shared" si="11"/>
        <v>#VALUE!</v>
      </c>
      <c r="DU210" s="197" t="e">
        <f t="shared" si="12"/>
        <v>#VALUE!</v>
      </c>
      <c r="DV210" s="165" t="e">
        <f>CZ210*'Ores &amp; Ingots'!$C$3+DA210*'Ores &amp; Ingots'!$C$4+DB210*'Ores &amp; Ingots'!$C$5+DC210*'Ores &amp; Ingots'!$C$6+DD210*'Ores &amp; Ingots'!$C$7+DE210*'Ores &amp; Ingots'!$C$8+DF210*'Ores &amp; Ingots'!$C$9+DG210*'Ores &amp; Ingots'!$C$10+DH210*'Ores &amp; Ingots'!$C$11+DI210*'Ores &amp; Ingots'!$C$12</f>
        <v>#VALUE!</v>
      </c>
      <c r="DW210" s="165" t="e">
        <f>DJ210*'Ores &amp; Ingots'!$B$3+DK210*'Ores &amp; Ingots'!$B$4+DL210*'Ores &amp; Ingots'!$B$5+DM210*'Ores &amp; Ingots'!$B$6+DN210*'Ores &amp; Ingots'!$B$7+DO210*'Ores &amp; Ingots'!$B$8+DP210*'Ores &amp; Ingots'!$B$9+DQ210*'Ores &amp; Ingots'!$B$10+DR210*'Ores &amp; Ingots'!$B$11+DS210*'Ores &amp; Ingots'!$B$12</f>
        <v>#VALUE!</v>
      </c>
      <c r="DX210" s="197" t="e">
        <f>CZ210*Refining!$G$3+DA210*Refining!$G$4+DB210*Refining!$G$5+DC210*Refining!$G$6+DD210*Refining!$G$7+DE210*Refining!$G$8+DF210*Refining!$G$9+DG210*Refining!$G$10+DH210*Refining!$G$11+DI210*Refining!$G$12</f>
        <v>#VALUE!</v>
      </c>
      <c r="DY210" s="197" t="e">
        <f t="shared" si="13"/>
        <v>#VALUE!</v>
      </c>
      <c r="DZ210" s="199" t="e">
        <f t="shared" si="14"/>
        <v>#VALUE!</v>
      </c>
      <c r="EA210" s="190" t="e">
        <f t="shared" si="15"/>
        <v>#VALUE!</v>
      </c>
      <c r="EB210" s="200" t="e">
        <f t="shared" ref="EB210:EC210" si="849">EA210/60</f>
        <v>#VALUE!</v>
      </c>
      <c r="EC210" s="200" t="e">
        <f t="shared" si="849"/>
        <v>#VALUE!</v>
      </c>
      <c r="ED210" s="190" t="e">
        <f t="shared" si="17"/>
        <v>#VALUE!</v>
      </c>
      <c r="EE210" s="200" t="e">
        <f t="shared" ref="EE210:EF210" si="850">ED210/1000</f>
        <v>#VALUE!</v>
      </c>
      <c r="EF210" s="201" t="e">
        <f t="shared" si="850"/>
        <v>#VALUE!</v>
      </c>
      <c r="EG210" s="136" t="e">
        <f t="shared" si="19"/>
        <v>#VALUE!</v>
      </c>
      <c r="EH210" s="138" t="e">
        <f t="shared" si="20"/>
        <v>#VALUE!</v>
      </c>
      <c r="EI210" s="133" t="s">
        <v>28</v>
      </c>
    </row>
    <row r="211" spans="1:139" ht="12.75" x14ac:dyDescent="0.2">
      <c r="A211" s="865"/>
      <c r="B211" s="215" t="s">
        <v>409</v>
      </c>
      <c r="C211" s="216" t="s">
        <v>156</v>
      </c>
      <c r="D211" s="216">
        <v>1</v>
      </c>
      <c r="E211" s="216">
        <v>1</v>
      </c>
      <c r="F211" s="216">
        <v>1</v>
      </c>
      <c r="G211" s="335">
        <f t="shared" si="0"/>
        <v>15.625</v>
      </c>
      <c r="H211" s="336">
        <v>8</v>
      </c>
      <c r="I211" s="336">
        <v>20</v>
      </c>
      <c r="J211" s="337">
        <f>H211/Main!$D$9</f>
        <v>1.6</v>
      </c>
      <c r="K211" s="337">
        <f>I211/Main!$D$10</f>
        <v>10</v>
      </c>
      <c r="L211" s="337">
        <f t="shared" si="1"/>
        <v>6.25</v>
      </c>
      <c r="M211" s="337">
        <v>1</v>
      </c>
      <c r="N211" s="338"/>
      <c r="O211" s="386"/>
      <c r="P211" s="340"/>
      <c r="Q211" s="341"/>
      <c r="R211" s="340"/>
      <c r="S211" s="342"/>
      <c r="T211" s="342"/>
      <c r="U211" s="340"/>
      <c r="V211" s="340"/>
      <c r="W211" s="410"/>
      <c r="X211" s="342"/>
      <c r="Y211" s="340"/>
      <c r="Z211" s="340"/>
      <c r="AA211" s="340"/>
      <c r="AB211" s="340"/>
      <c r="AC211" s="411" t="s">
        <v>28</v>
      </c>
      <c r="AD211" s="261">
        <v>16</v>
      </c>
      <c r="AE211" s="259">
        <v>0</v>
      </c>
      <c r="AF211" s="259">
        <v>0</v>
      </c>
      <c r="AG211" s="259">
        <v>0</v>
      </c>
      <c r="AH211" s="259">
        <v>0</v>
      </c>
      <c r="AI211" s="259">
        <v>0</v>
      </c>
      <c r="AJ211" s="259">
        <v>0</v>
      </c>
      <c r="AK211" s="259">
        <v>0</v>
      </c>
      <c r="AL211" s="259">
        <v>0</v>
      </c>
      <c r="AM211" s="259">
        <v>0</v>
      </c>
      <c r="AN211" s="259">
        <v>0</v>
      </c>
      <c r="AO211" s="259">
        <v>0</v>
      </c>
      <c r="AP211" s="259">
        <v>0</v>
      </c>
      <c r="AQ211" s="259">
        <v>0</v>
      </c>
      <c r="AR211" s="259">
        <v>0</v>
      </c>
      <c r="AS211" s="259">
        <v>0</v>
      </c>
      <c r="AT211" s="259">
        <v>0</v>
      </c>
      <c r="AU211" s="259">
        <v>0</v>
      </c>
      <c r="AV211" s="259">
        <v>0</v>
      </c>
      <c r="AW211" s="259">
        <v>0</v>
      </c>
      <c r="AX211" s="259">
        <v>0</v>
      </c>
      <c r="AY211" s="415">
        <f t="shared" ref="AY211:BS211" si="851">IF(AD211 = 0, "", AD211)</f>
        <v>16</v>
      </c>
      <c r="AZ211" s="258" t="str">
        <f t="shared" si="851"/>
        <v/>
      </c>
      <c r="BA211" s="258" t="str">
        <f t="shared" si="851"/>
        <v/>
      </c>
      <c r="BB211" s="258" t="str">
        <f t="shared" si="851"/>
        <v/>
      </c>
      <c r="BC211" s="258" t="str">
        <f t="shared" si="851"/>
        <v/>
      </c>
      <c r="BD211" s="258" t="str">
        <f t="shared" si="851"/>
        <v/>
      </c>
      <c r="BE211" s="258" t="str">
        <f t="shared" si="851"/>
        <v/>
      </c>
      <c r="BF211" s="258" t="str">
        <f t="shared" si="851"/>
        <v/>
      </c>
      <c r="BG211" s="258" t="str">
        <f t="shared" si="851"/>
        <v/>
      </c>
      <c r="BH211" s="258" t="str">
        <f t="shared" si="851"/>
        <v/>
      </c>
      <c r="BI211" s="258" t="str">
        <f t="shared" si="851"/>
        <v/>
      </c>
      <c r="BJ211" s="258" t="str">
        <f t="shared" si="851"/>
        <v/>
      </c>
      <c r="BK211" s="258" t="str">
        <f t="shared" si="851"/>
        <v/>
      </c>
      <c r="BL211" s="258" t="str">
        <f t="shared" si="851"/>
        <v/>
      </c>
      <c r="BM211" s="258" t="str">
        <f t="shared" si="851"/>
        <v/>
      </c>
      <c r="BN211" s="258" t="str">
        <f t="shared" si="851"/>
        <v/>
      </c>
      <c r="BO211" s="258" t="str">
        <f t="shared" si="851"/>
        <v/>
      </c>
      <c r="BP211" s="258" t="str">
        <f t="shared" si="851"/>
        <v/>
      </c>
      <c r="BQ211" s="258" t="str">
        <f t="shared" si="851"/>
        <v/>
      </c>
      <c r="BR211" s="258" t="str">
        <f t="shared" si="851"/>
        <v/>
      </c>
      <c r="BS211" s="265" t="str">
        <f t="shared" si="851"/>
        <v/>
      </c>
      <c r="BT211" s="257" t="e">
        <f>$AY211*Assembly!Z$4+$AZ211*Assembly!Z$5+$BA211*Assembly!Z$6+$BB211*Assembly!Z$7+$BC211*Assembly!Z$8+$BD211*Assembly!Z$9+$BE211*Assembly!Z$10+$BF211*Assembly!Z$11+$BG211*Assembly!Z$12+$BH211*Assembly!Z$13+$BI211*Assembly!Z$14+$BJ211*Assembly!Z$15+$BK211*Assembly!Z$16+$BL211*Assembly!Z$17+$BM211*Assembly!Z$18+$BN211*Assembly!Z$19+$BO211*Assembly!Z$20+$BP211*Assembly!Z$21+$BQ211*Assembly!Z$22+$BR211*Assembly!Z$23+$BS211*Assembly!Z$24</f>
        <v>#VALUE!</v>
      </c>
      <c r="BU211" s="259" t="e">
        <f t="shared" si="3"/>
        <v>#VALUE!</v>
      </c>
      <c r="BV211" s="267"/>
      <c r="BW211" s="259" t="e">
        <f>$AY211*Assembly!AD$4+$AZ211*Assembly!AD$5+$BA211*Assembly!AD$6+$BB211*Assembly!AD$7+$BC211*Assembly!AD$8+$BD211*Assembly!AD$9+$BE211*Assembly!AD$10+$BF211*Assembly!AD$11+$BG211*Assembly!AD$12+$BH211*Assembly!AD$13+$BI211*Assembly!AD$14+$BJ211*Assembly!AD$15+$BK211*Assembly!AD$16+$BL211*Assembly!AD$17+$BM211*Assembly!AD$18+$BN211*Assembly!AD$19+$BO211*Assembly!AD$20+$BP211*Assembly!AD$21+$BQ211*Assembly!AD$22+$BR211*Assembly!AD$23+$BS211*Assembly!AD$24</f>
        <v>#VALUE!</v>
      </c>
      <c r="BX211" s="268" t="e">
        <f t="shared" si="4"/>
        <v>#VALUE!</v>
      </c>
      <c r="BY211" s="269" t="e">
        <f t="shared" si="5"/>
        <v>#VALUE!</v>
      </c>
      <c r="BZ211" s="272" t="e">
        <f t="shared" si="6"/>
        <v>#VALUE!</v>
      </c>
      <c r="CA211" s="269" t="e">
        <f t="shared" si="7"/>
        <v>#VALUE!</v>
      </c>
      <c r="CB211" s="259" t="e">
        <f>$AY211*Assembly!Y$4+$AZ211*Assembly!Y$5+$BA211*Assembly!Y$6+$BB211*Assembly!Y$7+$BC211*Assembly!Y$8+$BD211*Assembly!Y$9+$BE211*Assembly!Y$10+$BF211*Assembly!Y$11+$BG211*Assembly!Y$12+$BH211*Assembly!Y$13+$BI211*Assembly!Y$14+$BJ211*Assembly!Y$15+$BK211*Assembly!Y$16+$BL211*Assembly!Y$17+$BM211*Assembly!Y$18+$BN211*Assembly!Y$19+$BO211*Assembly!Y$20+$BP211*Assembly!Y$21+$BQ211*Assembly!Y$22+$BR211*Assembly!Y$23+$BS211*Assembly!Y$24</f>
        <v>#VALUE!</v>
      </c>
      <c r="CC211" s="259" t="e">
        <f t="shared" si="8"/>
        <v>#VALUE!</v>
      </c>
      <c r="CD211" s="273" t="e">
        <f t="shared" si="9"/>
        <v>#VALUE!</v>
      </c>
      <c r="CE211" s="274" t="e">
        <f>$AY211*Assembly!AC$4+$AZ211*Assembly!AC$5+$BA211*Assembly!AC$6+$BB211*Assembly!AC$7+$BC211*Assembly!AC$8+$BD211*Assembly!AC$9+$BE211*Assembly!AC$10+$BF211*Assembly!AC$11+$BG211*Assembly!AC$12+$BH211*Assembly!AC$13+$BI211*Assembly!AC$14+$BJ211*Assembly!AC$15+$BK211*Assembly!AC$16+$BL211*Assembly!AC$17+$BM211*Assembly!AC$18+$BN211*Assembly!AC$19+$BO211*Assembly!AC$20+$BP211*Assembly!AC$21+$BQ211*Assembly!AC$22+$BR211*Assembly!AC$23+$BS211*Assembly!AC$24</f>
        <v>#VALUE!</v>
      </c>
      <c r="CF211" s="341" t="e">
        <f>$AY211*Assembly!M$4+$AZ211*Assembly!M$5+$BA211*Assembly!M$6+$BB211*Assembly!M$7+$BC211*Assembly!M$8+$BD211*Assembly!M$9+$BE211*Assembly!M$10+$BF211*Assembly!M$11+$BG211*Assembly!M$12+$BH211*Assembly!M$13+$BI211*Assembly!M$14+$BJ211*Assembly!M$15+$BK211*Assembly!M$16+$BL211*Assembly!M$17+$BM211*Assembly!M$18+$BN211*Assembly!M$19+$BO211*Assembly!M$20+$BP211*Assembly!M$21+$BQ211*Assembly!M$22+$BR211*Assembly!M$23+$BS211*Assembly!M$24</f>
        <v>#VALUE!</v>
      </c>
      <c r="CG211" s="341" t="e">
        <f>$AY211*Assembly!N$4+$AZ211*Assembly!N$5+$BA211*Assembly!N$6+$BB211*Assembly!N$7+$BC211*Assembly!N$8+$BD211*Assembly!N$9+$BE211*Assembly!N$10+$BF211*Assembly!N$11+$BG211*Assembly!N$12+$BH211*Assembly!N$13+$BI211*Assembly!N$14+$BJ211*Assembly!N$15+$BK211*Assembly!N$16+$BL211*Assembly!N$17+$BM211*Assembly!N$18+$BN211*Assembly!N$19+$BO211*Assembly!N$20+$BP211*Assembly!N$21+$BQ211*Assembly!N$22+$BR211*Assembly!N$23+$BS211*Assembly!N$24</f>
        <v>#VALUE!</v>
      </c>
      <c r="CH211" s="341" t="e">
        <f>$AY211*Assembly!O$4+$AZ211*Assembly!O$5+$BA211*Assembly!O$6+$BB211*Assembly!O$7+$BC211*Assembly!O$8+$BD211*Assembly!O$9+$BE211*Assembly!O$10+$BF211*Assembly!O$11+$BG211*Assembly!O$12+$BH211*Assembly!O$13+$BI211*Assembly!O$14+$BJ211*Assembly!O$15+$BK211*Assembly!O$16+$BL211*Assembly!O$17+$BM211*Assembly!O$18+$BN211*Assembly!O$19+$BO211*Assembly!O$20+$BP211*Assembly!O$21+$BQ211*Assembly!O$22+$BR211*Assembly!O$23+$BS211*Assembly!O$24</f>
        <v>#VALUE!</v>
      </c>
      <c r="CI211" s="336" t="e">
        <f>$AY211*Assembly!P$4+$AZ211*Assembly!P$5+$BA211*Assembly!P$6+$BB211*Assembly!P$7+$BC211*Assembly!P$8+$BD211*Assembly!P$9+$BE211*Assembly!P$10+$BF211*Assembly!P$11+$BG211*Assembly!P$12+$BH211*Assembly!P$13+$BI211*Assembly!P$14+$BJ211*Assembly!P$15+$BK211*Assembly!P$16+$BL211*Assembly!P$17+$BM211*Assembly!P$18+$BN211*Assembly!P$19+$BO211*Assembly!P$20+$BP211*Assembly!P$21+$BQ211*Assembly!P$22+$BR211*Assembly!P$23+$BS211*Assembly!P$24</f>
        <v>#VALUE!</v>
      </c>
      <c r="CJ211" s="336" t="e">
        <f>$AY211*Assembly!Q$4+$AZ211*Assembly!Q$5+$BA211*Assembly!Q$6+$BB211*Assembly!Q$7+$BC211*Assembly!Q$8+$BD211*Assembly!Q$9+$BE211*Assembly!Q$10+$BF211*Assembly!Q$11+$BG211*Assembly!Q$12+$BH211*Assembly!Q$13+$BI211*Assembly!Q$14+$BJ211*Assembly!Q$15+$BK211*Assembly!Q$16+$BL211*Assembly!Q$17+$BM211*Assembly!Q$18+$BN211*Assembly!Q$19+$BO211*Assembly!Q$20+$BP211*Assembly!Q$21+$BQ211*Assembly!Q$22+$BR211*Assembly!Q$23+$BS211*Assembly!Q$24</f>
        <v>#VALUE!</v>
      </c>
      <c r="CK211" s="341" t="e">
        <f>$AY211*Assembly!R$4+$AZ211*Assembly!R$5+$BA211*Assembly!R$6+$BB211*Assembly!R$7+$BC211*Assembly!R$8+$BD211*Assembly!R$9+$BE211*Assembly!R$10+$BF211*Assembly!R$11+$BG211*Assembly!R$12+$BH211*Assembly!R$13+$BI211*Assembly!R$14+$BJ211*Assembly!R$15+$BK211*Assembly!R$16+$BL211*Assembly!R$17+$BM211*Assembly!R$18+$BN211*Assembly!R$19+$BO211*Assembly!R$20+$BP211*Assembly!R$21+$BQ211*Assembly!R$22+$BR211*Assembly!R$23+$BS211*Assembly!R$24</f>
        <v>#VALUE!</v>
      </c>
      <c r="CL211" s="336" t="e">
        <f>$AY211*Assembly!S$4+$AZ211*Assembly!S$5+$BA211*Assembly!S$6+$BB211*Assembly!S$7+$BC211*Assembly!S$8+$BD211*Assembly!S$9+$BE211*Assembly!S$10+$BF211*Assembly!S$11+$BG211*Assembly!S$12+$BH211*Assembly!S$13+$BI211*Assembly!S$14+$BJ211*Assembly!S$15+$BK211*Assembly!S$16+$BL211*Assembly!S$17+$BM211*Assembly!S$18+$BN211*Assembly!S$19+$BO211*Assembly!S$20+$BP211*Assembly!S$21+$BQ211*Assembly!S$22+$BR211*Assembly!S$23+$BS211*Assembly!S$24</f>
        <v>#VALUE!</v>
      </c>
      <c r="CM211" s="336" t="e">
        <f>$AY211*Assembly!T$4+$AZ211*Assembly!T$5+$BA211*Assembly!T$6+$BB211*Assembly!T$7+$BC211*Assembly!T$8+$BD211*Assembly!T$9+$BE211*Assembly!T$10+$BF211*Assembly!T$11+$BG211*Assembly!T$12+$BH211*Assembly!T$13+$BI211*Assembly!T$14+$BJ211*Assembly!T$15+$BK211*Assembly!T$16+$BL211*Assembly!T$17+$BM211*Assembly!T$18+$BN211*Assembly!T$19+$BO211*Assembly!T$20+$BP211*Assembly!T$21+$BQ211*Assembly!T$22+$BR211*Assembly!T$23+$BS211*Assembly!T$24</f>
        <v>#VALUE!</v>
      </c>
      <c r="CN211" s="336" t="e">
        <f>$AY211*Assembly!U$4+$AZ211*Assembly!U$5+$BA211*Assembly!U$6+$BB211*Assembly!U$7+$BC211*Assembly!U$8+$BD211*Assembly!U$9+$BE211*Assembly!U$10+$BF211*Assembly!U$11+$BG211*Assembly!U$12+$BH211*Assembly!U$13+$BI211*Assembly!U$14+$BJ211*Assembly!U$15+$BK211*Assembly!U$16+$BL211*Assembly!U$17+$BM211*Assembly!U$18+$BN211*Assembly!U$19+$BO211*Assembly!U$20+$BP211*Assembly!U$21+$BQ211*Assembly!U$22+$BR211*Assembly!U$23+$BS211*Assembly!U$24</f>
        <v>#VALUE!</v>
      </c>
      <c r="CO211" s="341" t="e">
        <f>$AY211*Assembly!V$4+$AZ211*Assembly!V$5+$BA211*Assembly!V$6+$BB211*Assembly!V$7+$BC211*Assembly!V$8+$BD211*Assembly!V$9+$BE211*Assembly!V$10+$BF211*Assembly!V$11+$BG211*Assembly!V$12+$BH211*Assembly!V$13+$BI211*Assembly!V$14+$BJ211*Assembly!V$15+$BK211*Assembly!V$16+$BL211*Assembly!V$17+$BM211*Assembly!V$18+$BN211*Assembly!V$19+$BO211*Assembly!V$20+$BP211*Assembly!V$21+$BQ211*Assembly!V$22+$BR211*Assembly!V$23+$BS211*Assembly!V$24</f>
        <v>#VALUE!</v>
      </c>
      <c r="CP211" s="341" t="e">
        <f>CF211*Refining!$F$3</f>
        <v>#VALUE!</v>
      </c>
      <c r="CQ211" s="341" t="e">
        <f>CG211*Refining!$F$4</f>
        <v>#VALUE!</v>
      </c>
      <c r="CR211" s="341" t="e">
        <f>CH211*Refining!$F$5</f>
        <v>#VALUE!</v>
      </c>
      <c r="CS211" s="341" t="e">
        <f>CI211*Refining!$F$6</f>
        <v>#VALUE!</v>
      </c>
      <c r="CT211" s="341" t="e">
        <f>CJ211*Refining!$F$7</f>
        <v>#VALUE!</v>
      </c>
      <c r="CU211" s="341" t="e">
        <f>CK211*Refining!$F$8</f>
        <v>#VALUE!</v>
      </c>
      <c r="CV211" s="341" t="e">
        <f>CL211*Refining!$F$9</f>
        <v>#VALUE!</v>
      </c>
      <c r="CW211" s="341" t="e">
        <f>CM211*Refining!$F$10</f>
        <v>#VALUE!</v>
      </c>
      <c r="CX211" s="341" t="e">
        <f>CN211*Refining!$F$11</f>
        <v>#VALUE!</v>
      </c>
      <c r="CY211" s="341" t="e">
        <f>CO211*Refining!$F$12</f>
        <v>#VALUE!</v>
      </c>
      <c r="CZ211" s="277" t="e">
        <f t="shared" ref="CZ211:DS211" si="852">IF(CF211 = 0, "", CF211)</f>
        <v>#VALUE!</v>
      </c>
      <c r="DA211" s="279" t="e">
        <f t="shared" si="852"/>
        <v>#VALUE!</v>
      </c>
      <c r="DB211" s="279" t="e">
        <f t="shared" si="852"/>
        <v>#VALUE!</v>
      </c>
      <c r="DC211" s="279" t="e">
        <f t="shared" si="852"/>
        <v>#VALUE!</v>
      </c>
      <c r="DD211" s="280" t="e">
        <f t="shared" si="852"/>
        <v>#VALUE!</v>
      </c>
      <c r="DE211" s="279" t="e">
        <f t="shared" si="852"/>
        <v>#VALUE!</v>
      </c>
      <c r="DF211" s="280" t="e">
        <f t="shared" si="852"/>
        <v>#VALUE!</v>
      </c>
      <c r="DG211" s="280" t="e">
        <f t="shared" si="852"/>
        <v>#VALUE!</v>
      </c>
      <c r="DH211" s="279" t="e">
        <f t="shared" si="852"/>
        <v>#VALUE!</v>
      </c>
      <c r="DI211" s="282" t="e">
        <f t="shared" si="852"/>
        <v>#VALUE!</v>
      </c>
      <c r="DJ211" s="277" t="e">
        <f t="shared" si="852"/>
        <v>#VALUE!</v>
      </c>
      <c r="DK211" s="279" t="e">
        <f t="shared" si="852"/>
        <v>#VALUE!</v>
      </c>
      <c r="DL211" s="279" t="e">
        <f t="shared" si="852"/>
        <v>#VALUE!</v>
      </c>
      <c r="DM211" s="279" t="e">
        <f t="shared" si="852"/>
        <v>#VALUE!</v>
      </c>
      <c r="DN211" s="280" t="e">
        <f t="shared" si="852"/>
        <v>#VALUE!</v>
      </c>
      <c r="DO211" s="279" t="e">
        <f t="shared" si="852"/>
        <v>#VALUE!</v>
      </c>
      <c r="DP211" s="279" t="e">
        <f t="shared" si="852"/>
        <v>#VALUE!</v>
      </c>
      <c r="DQ211" s="279" t="e">
        <f t="shared" si="852"/>
        <v>#VALUE!</v>
      </c>
      <c r="DR211" s="279" t="e">
        <f t="shared" si="852"/>
        <v>#VALUE!</v>
      </c>
      <c r="DS211" s="282" t="e">
        <f t="shared" si="852"/>
        <v>#VALUE!</v>
      </c>
      <c r="DT211" s="277" t="e">
        <f t="shared" si="11"/>
        <v>#VALUE!</v>
      </c>
      <c r="DU211" s="278" t="e">
        <f t="shared" si="12"/>
        <v>#VALUE!</v>
      </c>
      <c r="DV211" s="259" t="e">
        <f>CZ211*'Ores &amp; Ingots'!$C$3+DA211*'Ores &amp; Ingots'!$C$4+DB211*'Ores &amp; Ingots'!$C$5+DC211*'Ores &amp; Ingots'!$C$6+DD211*'Ores &amp; Ingots'!$C$7+DE211*'Ores &amp; Ingots'!$C$8+DF211*'Ores &amp; Ingots'!$C$9+DG211*'Ores &amp; Ingots'!$C$10+DH211*'Ores &amp; Ingots'!$C$11+DI211*'Ores &amp; Ingots'!$C$12</f>
        <v>#VALUE!</v>
      </c>
      <c r="DW211" s="259" t="e">
        <f>DJ211*'Ores &amp; Ingots'!$B$3+DK211*'Ores &amp; Ingots'!$B$4+DL211*'Ores &amp; Ingots'!$B$5+DM211*'Ores &amp; Ingots'!$B$6+DN211*'Ores &amp; Ingots'!$B$7+DO211*'Ores &amp; Ingots'!$B$8+DP211*'Ores &amp; Ingots'!$B$9+DQ211*'Ores &amp; Ingots'!$B$10+DR211*'Ores &amp; Ingots'!$B$11+DS211*'Ores &amp; Ingots'!$B$12</f>
        <v>#VALUE!</v>
      </c>
      <c r="DX211" s="278" t="e">
        <f>CZ211*Refining!$G$3+DA211*Refining!$G$4+DB211*Refining!$G$5+DC211*Refining!$G$6+DD211*Refining!$G$7+DE211*Refining!$G$8+DF211*Refining!$G$9+DG211*Refining!$G$10+DH211*Refining!$G$11+DI211*Refining!$G$12</f>
        <v>#VALUE!</v>
      </c>
      <c r="DY211" s="197" t="e">
        <f t="shared" si="13"/>
        <v>#VALUE!</v>
      </c>
      <c r="DZ211" s="284" t="e">
        <f t="shared" si="14"/>
        <v>#VALUE!</v>
      </c>
      <c r="EA211" s="277" t="e">
        <f t="shared" si="15"/>
        <v>#VALUE!</v>
      </c>
      <c r="EB211" s="286" t="e">
        <f t="shared" ref="EB211:EC211" si="853">EA211/60</f>
        <v>#VALUE!</v>
      </c>
      <c r="EC211" s="286" t="e">
        <f t="shared" si="853"/>
        <v>#VALUE!</v>
      </c>
      <c r="ED211" s="277" t="e">
        <f t="shared" si="17"/>
        <v>#VALUE!</v>
      </c>
      <c r="EE211" s="286" t="e">
        <f t="shared" ref="EE211:EF211" si="854">ED211/1000</f>
        <v>#VALUE!</v>
      </c>
      <c r="EF211" s="287" t="e">
        <f t="shared" si="854"/>
        <v>#VALUE!</v>
      </c>
      <c r="EG211" s="273" t="e">
        <f t="shared" si="19"/>
        <v>#VALUE!</v>
      </c>
      <c r="EH211" s="288" t="e">
        <f t="shared" si="20"/>
        <v>#VALUE!</v>
      </c>
      <c r="EI211" s="133" t="s">
        <v>28</v>
      </c>
    </row>
    <row r="212" spans="1:139" ht="12.75" x14ac:dyDescent="0.2">
      <c r="A212" s="892" t="s">
        <v>410</v>
      </c>
      <c r="B212" s="55" t="s">
        <v>411</v>
      </c>
      <c r="C212" s="56" t="s">
        <v>156</v>
      </c>
      <c r="D212" s="56">
        <v>1</v>
      </c>
      <c r="E212" s="56">
        <v>1</v>
      </c>
      <c r="F212" s="56">
        <v>1</v>
      </c>
      <c r="G212" s="346">
        <f t="shared" si="0"/>
        <v>15.625</v>
      </c>
      <c r="H212" s="347">
        <v>24</v>
      </c>
      <c r="I212" s="347">
        <v>72</v>
      </c>
      <c r="J212" s="348">
        <f>H212/Main!$D$9</f>
        <v>4.8</v>
      </c>
      <c r="K212" s="348">
        <f>I212/Main!$D$10</f>
        <v>36</v>
      </c>
      <c r="L212" s="348">
        <f t="shared" si="1"/>
        <v>7.5</v>
      </c>
      <c r="M212" s="348">
        <v>0.4</v>
      </c>
      <c r="N212" s="376"/>
      <c r="O212" s="377"/>
      <c r="P212" s="351"/>
      <c r="Q212" s="352"/>
      <c r="R212" s="351"/>
      <c r="S212" s="353"/>
      <c r="T212" s="353"/>
      <c r="U212" s="351"/>
      <c r="V212" s="351"/>
      <c r="W212" s="353"/>
      <c r="X212" s="353"/>
      <c r="Y212" s="351"/>
      <c r="Z212" s="351"/>
      <c r="AA212" s="351"/>
      <c r="AB212" s="351"/>
      <c r="AC212" s="378" t="s">
        <v>240</v>
      </c>
      <c r="AD212" s="104">
        <v>150</v>
      </c>
      <c r="AE212" s="103">
        <v>0</v>
      </c>
      <c r="AF212" s="103">
        <v>0</v>
      </c>
      <c r="AG212" s="103">
        <v>0</v>
      </c>
      <c r="AH212" s="103">
        <v>0</v>
      </c>
      <c r="AI212" s="103">
        <v>0</v>
      </c>
      <c r="AJ212" s="103">
        <v>0</v>
      </c>
      <c r="AK212" s="103">
        <v>0</v>
      </c>
      <c r="AL212" s="103">
        <v>0</v>
      </c>
      <c r="AM212" s="103">
        <v>0</v>
      </c>
      <c r="AN212" s="103">
        <v>0</v>
      </c>
      <c r="AO212" s="103">
        <v>50</v>
      </c>
      <c r="AP212" s="103">
        <v>0</v>
      </c>
      <c r="AQ212" s="103">
        <v>0</v>
      </c>
      <c r="AR212" s="103">
        <v>0</v>
      </c>
      <c r="AS212" s="103">
        <v>0</v>
      </c>
      <c r="AT212" s="103">
        <v>0</v>
      </c>
      <c r="AU212" s="103">
        <v>0</v>
      </c>
      <c r="AV212" s="103">
        <v>0</v>
      </c>
      <c r="AW212" s="103">
        <v>0</v>
      </c>
      <c r="AX212" s="103">
        <v>0</v>
      </c>
      <c r="AY212" s="412">
        <f t="shared" ref="AY212:BS212" si="855">IF(AD212 = 0, "", AD212)</f>
        <v>150</v>
      </c>
      <c r="AZ212" s="102" t="str">
        <f t="shared" si="855"/>
        <v/>
      </c>
      <c r="BA212" s="102" t="str">
        <f t="shared" si="855"/>
        <v/>
      </c>
      <c r="BB212" s="102" t="str">
        <f t="shared" si="855"/>
        <v/>
      </c>
      <c r="BC212" s="102" t="str">
        <f t="shared" si="855"/>
        <v/>
      </c>
      <c r="BD212" s="102" t="str">
        <f t="shared" si="855"/>
        <v/>
      </c>
      <c r="BE212" s="102" t="str">
        <f t="shared" si="855"/>
        <v/>
      </c>
      <c r="BF212" s="102" t="str">
        <f t="shared" si="855"/>
        <v/>
      </c>
      <c r="BG212" s="102" t="str">
        <f t="shared" si="855"/>
        <v/>
      </c>
      <c r="BH212" s="102" t="str">
        <f t="shared" si="855"/>
        <v/>
      </c>
      <c r="BI212" s="102" t="str">
        <f t="shared" si="855"/>
        <v/>
      </c>
      <c r="BJ212" s="103">
        <f t="shared" si="855"/>
        <v>50</v>
      </c>
      <c r="BK212" s="102" t="str">
        <f t="shared" si="855"/>
        <v/>
      </c>
      <c r="BL212" s="102" t="str">
        <f t="shared" si="855"/>
        <v/>
      </c>
      <c r="BM212" s="102" t="str">
        <f t="shared" si="855"/>
        <v/>
      </c>
      <c r="BN212" s="102" t="str">
        <f t="shared" si="855"/>
        <v/>
      </c>
      <c r="BO212" s="102" t="str">
        <f t="shared" si="855"/>
        <v/>
      </c>
      <c r="BP212" s="102" t="str">
        <f t="shared" si="855"/>
        <v/>
      </c>
      <c r="BQ212" s="102" t="str">
        <f t="shared" si="855"/>
        <v/>
      </c>
      <c r="BR212" s="102" t="str">
        <f t="shared" si="855"/>
        <v/>
      </c>
      <c r="BS212" s="105" t="str">
        <f t="shared" si="855"/>
        <v/>
      </c>
      <c r="BT212" s="107" t="e">
        <f>$AY212*Assembly!Z$4+$AZ212*Assembly!Z$5+$BA212*Assembly!Z$6+$BB212*Assembly!Z$7+$BC212*Assembly!Z$8+$BD212*Assembly!Z$9+$BE212*Assembly!Z$10+$BF212*Assembly!Z$11+$BG212*Assembly!Z$12+$BH212*Assembly!Z$13+$BI212*Assembly!Z$14+$BJ212*Assembly!Z$15+$BK212*Assembly!Z$16+$BL212*Assembly!Z$17+$BM212*Assembly!Z$18+$BN212*Assembly!Z$19+$BO212*Assembly!Z$20+$BP212*Assembly!Z$21+$BQ212*Assembly!Z$22+$BR212*Assembly!Z$23+$BS212*Assembly!Z$24</f>
        <v>#VALUE!</v>
      </c>
      <c r="BU212" s="103" t="e">
        <f t="shared" si="3"/>
        <v>#VALUE!</v>
      </c>
      <c r="BV212" s="109"/>
      <c r="BW212" s="103" t="e">
        <f>$AY212*Assembly!AD$4+$AZ212*Assembly!AD$5+$BA212*Assembly!AD$6+$BB212*Assembly!AD$7+$BC212*Assembly!AD$8+$BD212*Assembly!AD$9+$BE212*Assembly!AD$10+$BF212*Assembly!AD$11+$BG212*Assembly!AD$12+$BH212*Assembly!AD$13+$BI212*Assembly!AD$14+$BJ212*Assembly!AD$15+$BK212*Assembly!AD$16+$BL212*Assembly!AD$17+$BM212*Assembly!AD$18+$BN212*Assembly!AD$19+$BO212*Assembly!AD$20+$BP212*Assembly!AD$21+$BQ212*Assembly!AD$22+$BR212*Assembly!AD$23+$BS212*Assembly!AD$24</f>
        <v>#VALUE!</v>
      </c>
      <c r="BX212" s="110" t="e">
        <f t="shared" si="4"/>
        <v>#VALUE!</v>
      </c>
      <c r="BY212" s="111" t="e">
        <f t="shared" si="5"/>
        <v>#VALUE!</v>
      </c>
      <c r="BZ212" s="112" t="e">
        <f t="shared" si="6"/>
        <v>#VALUE!</v>
      </c>
      <c r="CA212" s="111" t="e">
        <f t="shared" si="7"/>
        <v>#VALUE!</v>
      </c>
      <c r="CB212" s="103" t="e">
        <f>$AY212*Assembly!Y$4+$AZ212*Assembly!Y$5+$BA212*Assembly!Y$6+$BB212*Assembly!Y$7+$BC212*Assembly!Y$8+$BD212*Assembly!Y$9+$BE212*Assembly!Y$10+$BF212*Assembly!Y$11+$BG212*Assembly!Y$12+$BH212*Assembly!Y$13+$BI212*Assembly!Y$14+$BJ212*Assembly!Y$15+$BK212*Assembly!Y$16+$BL212*Assembly!Y$17+$BM212*Assembly!Y$18+$BN212*Assembly!Y$19+$BO212*Assembly!Y$20+$BP212*Assembly!Y$21+$BQ212*Assembly!Y$22+$BR212*Assembly!Y$23+$BS212*Assembly!Y$24</f>
        <v>#VALUE!</v>
      </c>
      <c r="CC212" s="103" t="e">
        <f t="shared" si="8"/>
        <v>#VALUE!</v>
      </c>
      <c r="CD212" s="113" t="e">
        <f t="shared" si="9"/>
        <v>#VALUE!</v>
      </c>
      <c r="CE212" s="114" t="e">
        <f>$AY212*Assembly!AC$4+$AZ212*Assembly!AC$5+$BA212*Assembly!AC$6+$BB212*Assembly!AC$7+$BC212*Assembly!AC$8+$BD212*Assembly!AC$9+$BE212*Assembly!AC$10+$BF212*Assembly!AC$11+$BG212*Assembly!AC$12+$BH212*Assembly!AC$13+$BI212*Assembly!AC$14+$BJ212*Assembly!AC$15+$BK212*Assembly!AC$16+$BL212*Assembly!AC$17+$BM212*Assembly!AC$18+$BN212*Assembly!AC$19+$BO212*Assembly!AC$20+$BP212*Assembly!AC$21+$BQ212*Assembly!AC$22+$BR212*Assembly!AC$23+$BS212*Assembly!AC$24</f>
        <v>#VALUE!</v>
      </c>
      <c r="CF212" s="352" t="e">
        <f>$AY212*Assembly!M$4+$AZ212*Assembly!M$5+$BA212*Assembly!M$6+$BB212*Assembly!M$7+$BC212*Assembly!M$8+$BD212*Assembly!M$9+$BE212*Assembly!M$10+$BF212*Assembly!M$11+$BG212*Assembly!M$12+$BH212*Assembly!M$13+$BI212*Assembly!M$14+$BJ212*Assembly!M$15+$BK212*Assembly!M$16+$BL212*Assembly!M$17+$BM212*Assembly!M$18+$BN212*Assembly!M$19+$BO212*Assembly!M$20+$BP212*Assembly!M$21+$BQ212*Assembly!M$22+$BR212*Assembly!M$23+$BS212*Assembly!M$24</f>
        <v>#VALUE!</v>
      </c>
      <c r="CG212" s="352" t="e">
        <f>$AY212*Assembly!N$4+$AZ212*Assembly!N$5+$BA212*Assembly!N$6+$BB212*Assembly!N$7+$BC212*Assembly!N$8+$BD212*Assembly!N$9+$BE212*Assembly!N$10+$BF212*Assembly!N$11+$BG212*Assembly!N$12+$BH212*Assembly!N$13+$BI212*Assembly!N$14+$BJ212*Assembly!N$15+$BK212*Assembly!N$16+$BL212*Assembly!N$17+$BM212*Assembly!N$18+$BN212*Assembly!N$19+$BO212*Assembly!N$20+$BP212*Assembly!N$21+$BQ212*Assembly!N$22+$BR212*Assembly!N$23+$BS212*Assembly!N$24</f>
        <v>#VALUE!</v>
      </c>
      <c r="CH212" s="352" t="e">
        <f>$AY212*Assembly!O$4+$AZ212*Assembly!O$5+$BA212*Assembly!O$6+$BB212*Assembly!O$7+$BC212*Assembly!O$8+$BD212*Assembly!O$9+$BE212*Assembly!O$10+$BF212*Assembly!O$11+$BG212*Assembly!O$12+$BH212*Assembly!O$13+$BI212*Assembly!O$14+$BJ212*Assembly!O$15+$BK212*Assembly!O$16+$BL212*Assembly!O$17+$BM212*Assembly!O$18+$BN212*Assembly!O$19+$BO212*Assembly!O$20+$BP212*Assembly!O$21+$BQ212*Assembly!O$22+$BR212*Assembly!O$23+$BS212*Assembly!O$24</f>
        <v>#VALUE!</v>
      </c>
      <c r="CI212" s="347" t="e">
        <f>$AY212*Assembly!P$4+$AZ212*Assembly!P$5+$BA212*Assembly!P$6+$BB212*Assembly!P$7+$BC212*Assembly!P$8+$BD212*Assembly!P$9+$BE212*Assembly!P$10+$BF212*Assembly!P$11+$BG212*Assembly!P$12+$BH212*Assembly!P$13+$BI212*Assembly!P$14+$BJ212*Assembly!P$15+$BK212*Assembly!P$16+$BL212*Assembly!P$17+$BM212*Assembly!P$18+$BN212*Assembly!P$19+$BO212*Assembly!P$20+$BP212*Assembly!P$21+$BQ212*Assembly!P$22+$BR212*Assembly!P$23+$BS212*Assembly!P$24</f>
        <v>#VALUE!</v>
      </c>
      <c r="CJ212" s="347" t="e">
        <f>$AY212*Assembly!Q$4+$AZ212*Assembly!Q$5+$BA212*Assembly!Q$6+$BB212*Assembly!Q$7+$BC212*Assembly!Q$8+$BD212*Assembly!Q$9+$BE212*Assembly!Q$10+$BF212*Assembly!Q$11+$BG212*Assembly!Q$12+$BH212*Assembly!Q$13+$BI212*Assembly!Q$14+$BJ212*Assembly!Q$15+$BK212*Assembly!Q$16+$BL212*Assembly!Q$17+$BM212*Assembly!Q$18+$BN212*Assembly!Q$19+$BO212*Assembly!Q$20+$BP212*Assembly!Q$21+$BQ212*Assembly!Q$22+$BR212*Assembly!Q$23+$BS212*Assembly!Q$24</f>
        <v>#VALUE!</v>
      </c>
      <c r="CK212" s="352" t="e">
        <f>$AY212*Assembly!R$4+$AZ212*Assembly!R$5+$BA212*Assembly!R$6+$BB212*Assembly!R$7+$BC212*Assembly!R$8+$BD212*Assembly!R$9+$BE212*Assembly!R$10+$BF212*Assembly!R$11+$BG212*Assembly!R$12+$BH212*Assembly!R$13+$BI212*Assembly!R$14+$BJ212*Assembly!R$15+$BK212*Assembly!R$16+$BL212*Assembly!R$17+$BM212*Assembly!R$18+$BN212*Assembly!R$19+$BO212*Assembly!R$20+$BP212*Assembly!R$21+$BQ212*Assembly!R$22+$BR212*Assembly!R$23+$BS212*Assembly!R$24</f>
        <v>#VALUE!</v>
      </c>
      <c r="CL212" s="347" t="e">
        <f>$AY212*Assembly!S$4+$AZ212*Assembly!S$5+$BA212*Assembly!S$6+$BB212*Assembly!S$7+$BC212*Assembly!S$8+$BD212*Assembly!S$9+$BE212*Assembly!S$10+$BF212*Assembly!S$11+$BG212*Assembly!S$12+$BH212*Assembly!S$13+$BI212*Assembly!S$14+$BJ212*Assembly!S$15+$BK212*Assembly!S$16+$BL212*Assembly!S$17+$BM212*Assembly!S$18+$BN212*Assembly!S$19+$BO212*Assembly!S$20+$BP212*Assembly!S$21+$BQ212*Assembly!S$22+$BR212*Assembly!S$23+$BS212*Assembly!S$24</f>
        <v>#VALUE!</v>
      </c>
      <c r="CM212" s="347" t="e">
        <f>$AY212*Assembly!T$4+$AZ212*Assembly!T$5+$BA212*Assembly!T$6+$BB212*Assembly!T$7+$BC212*Assembly!T$8+$BD212*Assembly!T$9+$BE212*Assembly!T$10+$BF212*Assembly!T$11+$BG212*Assembly!T$12+$BH212*Assembly!T$13+$BI212*Assembly!T$14+$BJ212*Assembly!T$15+$BK212*Assembly!T$16+$BL212*Assembly!T$17+$BM212*Assembly!T$18+$BN212*Assembly!T$19+$BO212*Assembly!T$20+$BP212*Assembly!T$21+$BQ212*Assembly!T$22+$BR212*Assembly!T$23+$BS212*Assembly!T$24</f>
        <v>#VALUE!</v>
      </c>
      <c r="CN212" s="347" t="e">
        <f>$AY212*Assembly!U$4+$AZ212*Assembly!U$5+$BA212*Assembly!U$6+$BB212*Assembly!U$7+$BC212*Assembly!U$8+$BD212*Assembly!U$9+$BE212*Assembly!U$10+$BF212*Assembly!U$11+$BG212*Assembly!U$12+$BH212*Assembly!U$13+$BI212*Assembly!U$14+$BJ212*Assembly!U$15+$BK212*Assembly!U$16+$BL212*Assembly!U$17+$BM212*Assembly!U$18+$BN212*Assembly!U$19+$BO212*Assembly!U$20+$BP212*Assembly!U$21+$BQ212*Assembly!U$22+$BR212*Assembly!U$23+$BS212*Assembly!U$24</f>
        <v>#VALUE!</v>
      </c>
      <c r="CO212" s="352" t="e">
        <f>$AY212*Assembly!V$4+$AZ212*Assembly!V$5+$BA212*Assembly!V$6+$BB212*Assembly!V$7+$BC212*Assembly!V$8+$BD212*Assembly!V$9+$BE212*Assembly!V$10+$BF212*Assembly!V$11+$BG212*Assembly!V$12+$BH212*Assembly!V$13+$BI212*Assembly!V$14+$BJ212*Assembly!V$15+$BK212*Assembly!V$16+$BL212*Assembly!V$17+$BM212*Assembly!V$18+$BN212*Assembly!V$19+$BO212*Assembly!V$20+$BP212*Assembly!V$21+$BQ212*Assembly!V$22+$BR212*Assembly!V$23+$BS212*Assembly!V$24</f>
        <v>#VALUE!</v>
      </c>
      <c r="CP212" s="352" t="e">
        <f>CF212*Refining!$F$3</f>
        <v>#VALUE!</v>
      </c>
      <c r="CQ212" s="352" t="e">
        <f>CG212*Refining!$F$4</f>
        <v>#VALUE!</v>
      </c>
      <c r="CR212" s="352" t="e">
        <f>CH212*Refining!$F$5</f>
        <v>#VALUE!</v>
      </c>
      <c r="CS212" s="352" t="e">
        <f>CI212*Refining!$F$6</f>
        <v>#VALUE!</v>
      </c>
      <c r="CT212" s="352" t="e">
        <f>CJ212*Refining!$F$7</f>
        <v>#VALUE!</v>
      </c>
      <c r="CU212" s="352" t="e">
        <f>CK212*Refining!$F$8</f>
        <v>#VALUE!</v>
      </c>
      <c r="CV212" s="352" t="e">
        <f>CL212*Refining!$F$9</f>
        <v>#VALUE!</v>
      </c>
      <c r="CW212" s="352" t="e">
        <f>CM212*Refining!$F$10</f>
        <v>#VALUE!</v>
      </c>
      <c r="CX212" s="352" t="e">
        <f>CN212*Refining!$F$11</f>
        <v>#VALUE!</v>
      </c>
      <c r="CY212" s="352" t="e">
        <f>CO212*Refining!$F$12</f>
        <v>#VALUE!</v>
      </c>
      <c r="CZ212" s="121" t="e">
        <f t="shared" ref="CZ212:DS212" si="856">IF(CF212 = 0, "", CF212)</f>
        <v>#VALUE!</v>
      </c>
      <c r="DA212" s="125" t="e">
        <f t="shared" si="856"/>
        <v>#VALUE!</v>
      </c>
      <c r="DB212" s="125" t="e">
        <f t="shared" si="856"/>
        <v>#VALUE!</v>
      </c>
      <c r="DC212" s="122" t="e">
        <f t="shared" si="856"/>
        <v>#VALUE!</v>
      </c>
      <c r="DD212" s="123" t="e">
        <f t="shared" si="856"/>
        <v>#VALUE!</v>
      </c>
      <c r="DE212" s="122" t="e">
        <f t="shared" si="856"/>
        <v>#VALUE!</v>
      </c>
      <c r="DF212" s="123" t="e">
        <f t="shared" si="856"/>
        <v>#VALUE!</v>
      </c>
      <c r="DG212" s="123" t="e">
        <f t="shared" si="856"/>
        <v>#VALUE!</v>
      </c>
      <c r="DH212" s="122" t="e">
        <f t="shared" si="856"/>
        <v>#VALUE!</v>
      </c>
      <c r="DI212" s="124" t="e">
        <f t="shared" si="856"/>
        <v>#VALUE!</v>
      </c>
      <c r="DJ212" s="121" t="e">
        <f t="shared" si="856"/>
        <v>#VALUE!</v>
      </c>
      <c r="DK212" s="125" t="e">
        <f t="shared" si="856"/>
        <v>#VALUE!</v>
      </c>
      <c r="DL212" s="125" t="e">
        <f t="shared" si="856"/>
        <v>#VALUE!</v>
      </c>
      <c r="DM212" s="122" t="e">
        <f t="shared" si="856"/>
        <v>#VALUE!</v>
      </c>
      <c r="DN212" s="123" t="e">
        <f t="shared" si="856"/>
        <v>#VALUE!</v>
      </c>
      <c r="DO212" s="122" t="e">
        <f t="shared" si="856"/>
        <v>#VALUE!</v>
      </c>
      <c r="DP212" s="122" t="e">
        <f t="shared" si="856"/>
        <v>#VALUE!</v>
      </c>
      <c r="DQ212" s="122" t="e">
        <f t="shared" si="856"/>
        <v>#VALUE!</v>
      </c>
      <c r="DR212" s="122" t="e">
        <f t="shared" si="856"/>
        <v>#VALUE!</v>
      </c>
      <c r="DS212" s="124" t="e">
        <f t="shared" si="856"/>
        <v>#VALUE!</v>
      </c>
      <c r="DT212" s="121" t="e">
        <f t="shared" si="11"/>
        <v>#VALUE!</v>
      </c>
      <c r="DU212" s="125" t="e">
        <f t="shared" si="12"/>
        <v>#VALUE!</v>
      </c>
      <c r="DV212" s="103" t="e">
        <f>CZ212*'Ores &amp; Ingots'!$C$3+DA212*'Ores &amp; Ingots'!$C$4+DB212*'Ores &amp; Ingots'!$C$5+DC212*'Ores &amp; Ingots'!$C$6+DD212*'Ores &amp; Ingots'!$C$7+DE212*'Ores &amp; Ingots'!$C$8+DF212*'Ores &amp; Ingots'!$C$9+DG212*'Ores &amp; Ingots'!$C$10+DH212*'Ores &amp; Ingots'!$C$11+DI212*'Ores &amp; Ingots'!$C$12</f>
        <v>#VALUE!</v>
      </c>
      <c r="DW212" s="103" t="e">
        <f>DJ212*'Ores &amp; Ingots'!$B$3+DK212*'Ores &amp; Ingots'!$B$4+DL212*'Ores &amp; Ingots'!$B$5+DM212*'Ores &amp; Ingots'!$B$6+DN212*'Ores &amp; Ingots'!$B$7+DO212*'Ores &amp; Ingots'!$B$8+DP212*'Ores &amp; Ingots'!$B$9+DQ212*'Ores &amp; Ingots'!$B$10+DR212*'Ores &amp; Ingots'!$B$11+DS212*'Ores &amp; Ingots'!$B$12</f>
        <v>#VALUE!</v>
      </c>
      <c r="DX212" s="125" t="e">
        <f>CZ212*Refining!$G$3+DA212*Refining!$G$4+DB212*Refining!$G$5+DC212*Refining!$G$6+DD212*Refining!$G$7+DE212*Refining!$G$8+DF212*Refining!$G$9+DG212*Refining!$G$10+DH212*Refining!$G$11+DI212*Refining!$G$12</f>
        <v>#VALUE!</v>
      </c>
      <c r="DY212" s="125" t="e">
        <f t="shared" si="13"/>
        <v>#VALUE!</v>
      </c>
      <c r="DZ212" s="129" t="e">
        <f t="shared" si="14"/>
        <v>#VALUE!</v>
      </c>
      <c r="EA212" s="121" t="e">
        <f t="shared" si="15"/>
        <v>#VALUE!</v>
      </c>
      <c r="EB212" s="131" t="e">
        <f t="shared" ref="EB212:EC212" si="857">EA212/60</f>
        <v>#VALUE!</v>
      </c>
      <c r="EC212" s="131" t="e">
        <f t="shared" si="857"/>
        <v>#VALUE!</v>
      </c>
      <c r="ED212" s="121" t="e">
        <f t="shared" si="17"/>
        <v>#VALUE!</v>
      </c>
      <c r="EE212" s="131" t="e">
        <f t="shared" ref="EE212:EF212" si="858">ED212/1000</f>
        <v>#VALUE!</v>
      </c>
      <c r="EF212" s="134" t="e">
        <f t="shared" si="858"/>
        <v>#VALUE!</v>
      </c>
      <c r="EG212" s="113" t="e">
        <f t="shared" si="19"/>
        <v>#VALUE!</v>
      </c>
      <c r="EH212" s="293" t="e">
        <f t="shared" si="20"/>
        <v>#VALUE!</v>
      </c>
      <c r="EI212" s="133">
        <v>48</v>
      </c>
    </row>
    <row r="213" spans="1:139" ht="12.75" x14ac:dyDescent="0.2">
      <c r="A213" s="864"/>
      <c r="B213" s="135" t="s">
        <v>412</v>
      </c>
      <c r="C213" s="137" t="s">
        <v>156</v>
      </c>
      <c r="D213" s="137">
        <v>1</v>
      </c>
      <c r="E213" s="137">
        <v>1</v>
      </c>
      <c r="F213" s="137">
        <v>1</v>
      </c>
      <c r="G213" s="202">
        <f t="shared" si="0"/>
        <v>15.625</v>
      </c>
      <c r="H213" s="203">
        <v>14</v>
      </c>
      <c r="I213" s="203">
        <v>42</v>
      </c>
      <c r="J213" s="204">
        <f>H213/Main!$D$9</f>
        <v>2.8</v>
      </c>
      <c r="K213" s="204">
        <f>I213/Main!$D$10</f>
        <v>21</v>
      </c>
      <c r="L213" s="204">
        <f t="shared" si="1"/>
        <v>7.5000000000000009</v>
      </c>
      <c r="M213" s="204">
        <v>0.4</v>
      </c>
      <c r="N213" s="205"/>
      <c r="O213" s="296"/>
      <c r="P213" s="207"/>
      <c r="Q213" s="208"/>
      <c r="R213" s="207"/>
      <c r="S213" s="209"/>
      <c r="T213" s="209"/>
      <c r="U213" s="207"/>
      <c r="V213" s="207"/>
      <c r="W213" s="401"/>
      <c r="X213" s="209"/>
      <c r="Y213" s="207"/>
      <c r="Z213" s="207"/>
      <c r="AA213" s="207"/>
      <c r="AB213" s="207"/>
      <c r="AC213" s="402" t="s">
        <v>34</v>
      </c>
      <c r="AD213" s="171">
        <v>75</v>
      </c>
      <c r="AE213" s="165">
        <v>0</v>
      </c>
      <c r="AF213" s="165">
        <v>0</v>
      </c>
      <c r="AG213" s="165">
        <v>0</v>
      </c>
      <c r="AH213" s="165">
        <v>0</v>
      </c>
      <c r="AI213" s="165">
        <v>0</v>
      </c>
      <c r="AJ213" s="165">
        <v>0</v>
      </c>
      <c r="AK213" s="165">
        <v>0</v>
      </c>
      <c r="AL213" s="165">
        <v>0</v>
      </c>
      <c r="AM213" s="165">
        <v>0</v>
      </c>
      <c r="AN213" s="165">
        <v>0</v>
      </c>
      <c r="AO213" s="165">
        <v>25</v>
      </c>
      <c r="AP213" s="165">
        <v>0</v>
      </c>
      <c r="AQ213" s="165">
        <v>0</v>
      </c>
      <c r="AR213" s="165">
        <v>0</v>
      </c>
      <c r="AS213" s="165">
        <v>0</v>
      </c>
      <c r="AT213" s="165">
        <v>0</v>
      </c>
      <c r="AU213" s="165">
        <v>0</v>
      </c>
      <c r="AV213" s="165">
        <v>0</v>
      </c>
      <c r="AW213" s="165">
        <v>0</v>
      </c>
      <c r="AX213" s="165">
        <v>0</v>
      </c>
      <c r="AY213" s="413">
        <f t="shared" ref="AY213:BS213" si="859">IF(AD213 = 0, "", AD213)</f>
        <v>75</v>
      </c>
      <c r="AZ213" s="163" t="str">
        <f t="shared" si="859"/>
        <v/>
      </c>
      <c r="BA213" s="163" t="str">
        <f t="shared" si="859"/>
        <v/>
      </c>
      <c r="BB213" s="163" t="str">
        <f t="shared" si="859"/>
        <v/>
      </c>
      <c r="BC213" s="163" t="str">
        <f t="shared" si="859"/>
        <v/>
      </c>
      <c r="BD213" s="163" t="str">
        <f t="shared" si="859"/>
        <v/>
      </c>
      <c r="BE213" s="163" t="str">
        <f t="shared" si="859"/>
        <v/>
      </c>
      <c r="BF213" s="163" t="str">
        <f t="shared" si="859"/>
        <v/>
      </c>
      <c r="BG213" s="163" t="str">
        <f t="shared" si="859"/>
        <v/>
      </c>
      <c r="BH213" s="163" t="str">
        <f t="shared" si="859"/>
        <v/>
      </c>
      <c r="BI213" s="163" t="str">
        <f t="shared" si="859"/>
        <v/>
      </c>
      <c r="BJ213" s="165">
        <f t="shared" si="859"/>
        <v>25</v>
      </c>
      <c r="BK213" s="163" t="str">
        <f t="shared" si="859"/>
        <v/>
      </c>
      <c r="BL213" s="163" t="str">
        <f t="shared" si="859"/>
        <v/>
      </c>
      <c r="BM213" s="163" t="str">
        <f t="shared" si="859"/>
        <v/>
      </c>
      <c r="BN213" s="163" t="str">
        <f t="shared" si="859"/>
        <v/>
      </c>
      <c r="BO213" s="163" t="str">
        <f t="shared" si="859"/>
        <v/>
      </c>
      <c r="BP213" s="163" t="str">
        <f t="shared" si="859"/>
        <v/>
      </c>
      <c r="BQ213" s="163" t="str">
        <f t="shared" si="859"/>
        <v/>
      </c>
      <c r="BR213" s="163" t="str">
        <f t="shared" si="859"/>
        <v/>
      </c>
      <c r="BS213" s="173" t="str">
        <f t="shared" si="859"/>
        <v/>
      </c>
      <c r="BT213" s="175" t="e">
        <f>$AY213*Assembly!Z$4+$AZ213*Assembly!Z$5+$BA213*Assembly!Z$6+$BB213*Assembly!Z$7+$BC213*Assembly!Z$8+$BD213*Assembly!Z$9+$BE213*Assembly!Z$10+$BF213*Assembly!Z$11+$BG213*Assembly!Z$12+$BH213*Assembly!Z$13+$BI213*Assembly!Z$14+$BJ213*Assembly!Z$15+$BK213*Assembly!Z$16+$BL213*Assembly!Z$17+$BM213*Assembly!Z$18+$BN213*Assembly!Z$19+$BO213*Assembly!Z$20+$BP213*Assembly!Z$21+$BQ213*Assembly!Z$22+$BR213*Assembly!Z$23+$BS213*Assembly!Z$24</f>
        <v>#VALUE!</v>
      </c>
      <c r="BU213" s="165" t="e">
        <f t="shared" si="3"/>
        <v>#VALUE!</v>
      </c>
      <c r="BV213" s="176"/>
      <c r="BW213" s="165" t="e">
        <f>$AY213*Assembly!AD$4+$AZ213*Assembly!AD$5+$BA213*Assembly!AD$6+$BB213*Assembly!AD$7+$BC213*Assembly!AD$8+$BD213*Assembly!AD$9+$BE213*Assembly!AD$10+$BF213*Assembly!AD$11+$BG213*Assembly!AD$12+$BH213*Assembly!AD$13+$BI213*Assembly!AD$14+$BJ213*Assembly!AD$15+$BK213*Assembly!AD$16+$BL213*Assembly!AD$17+$BM213*Assembly!AD$18+$BN213*Assembly!AD$19+$BO213*Assembly!AD$20+$BP213*Assembly!AD$21+$BQ213*Assembly!AD$22+$BR213*Assembly!AD$23+$BS213*Assembly!AD$24</f>
        <v>#VALUE!</v>
      </c>
      <c r="BX213" s="180" t="e">
        <f t="shared" si="4"/>
        <v>#VALUE!</v>
      </c>
      <c r="BY213" s="181" t="e">
        <f t="shared" si="5"/>
        <v>#VALUE!</v>
      </c>
      <c r="BZ213" s="182" t="e">
        <f t="shared" si="6"/>
        <v>#VALUE!</v>
      </c>
      <c r="CA213" s="181" t="e">
        <f t="shared" si="7"/>
        <v>#VALUE!</v>
      </c>
      <c r="CB213" s="165" t="e">
        <f>$AY213*Assembly!Y$4+$AZ213*Assembly!Y$5+$BA213*Assembly!Y$6+$BB213*Assembly!Y$7+$BC213*Assembly!Y$8+$BD213*Assembly!Y$9+$BE213*Assembly!Y$10+$BF213*Assembly!Y$11+$BG213*Assembly!Y$12+$BH213*Assembly!Y$13+$BI213*Assembly!Y$14+$BJ213*Assembly!Y$15+$BK213*Assembly!Y$16+$BL213*Assembly!Y$17+$BM213*Assembly!Y$18+$BN213*Assembly!Y$19+$BO213*Assembly!Y$20+$BP213*Assembly!Y$21+$BQ213*Assembly!Y$22+$BR213*Assembly!Y$23+$BS213*Assembly!Y$24</f>
        <v>#VALUE!</v>
      </c>
      <c r="CC213" s="165" t="e">
        <f t="shared" si="8"/>
        <v>#VALUE!</v>
      </c>
      <c r="CD213" s="136" t="e">
        <f t="shared" si="9"/>
        <v>#VALUE!</v>
      </c>
      <c r="CE213" s="184" t="e">
        <f>$AY213*Assembly!AC$4+$AZ213*Assembly!AC$5+$BA213*Assembly!AC$6+$BB213*Assembly!AC$7+$BC213*Assembly!AC$8+$BD213*Assembly!AC$9+$BE213*Assembly!AC$10+$BF213*Assembly!AC$11+$BG213*Assembly!AC$12+$BH213*Assembly!AC$13+$BI213*Assembly!AC$14+$BJ213*Assembly!AC$15+$BK213*Assembly!AC$16+$BL213*Assembly!AC$17+$BM213*Assembly!AC$18+$BN213*Assembly!AC$19+$BO213*Assembly!AC$20+$BP213*Assembly!AC$21+$BQ213*Assembly!AC$22+$BR213*Assembly!AC$23+$BS213*Assembly!AC$24</f>
        <v>#VALUE!</v>
      </c>
      <c r="CF213" s="208" t="e">
        <f>$AY213*Assembly!M$4+$AZ213*Assembly!M$5+$BA213*Assembly!M$6+$BB213*Assembly!M$7+$BC213*Assembly!M$8+$BD213*Assembly!M$9+$BE213*Assembly!M$10+$BF213*Assembly!M$11+$BG213*Assembly!M$12+$BH213*Assembly!M$13+$BI213*Assembly!M$14+$BJ213*Assembly!M$15+$BK213*Assembly!M$16+$BL213*Assembly!M$17+$BM213*Assembly!M$18+$BN213*Assembly!M$19+$BO213*Assembly!M$20+$BP213*Assembly!M$21+$BQ213*Assembly!M$22+$BR213*Assembly!M$23+$BS213*Assembly!M$24</f>
        <v>#VALUE!</v>
      </c>
      <c r="CG213" s="208" t="e">
        <f>$AY213*Assembly!N$4+$AZ213*Assembly!N$5+$BA213*Assembly!N$6+$BB213*Assembly!N$7+$BC213*Assembly!N$8+$BD213*Assembly!N$9+$BE213*Assembly!N$10+$BF213*Assembly!N$11+$BG213*Assembly!N$12+$BH213*Assembly!N$13+$BI213*Assembly!N$14+$BJ213*Assembly!N$15+$BK213*Assembly!N$16+$BL213*Assembly!N$17+$BM213*Assembly!N$18+$BN213*Assembly!N$19+$BO213*Assembly!N$20+$BP213*Assembly!N$21+$BQ213*Assembly!N$22+$BR213*Assembly!N$23+$BS213*Assembly!N$24</f>
        <v>#VALUE!</v>
      </c>
      <c r="CH213" s="208" t="e">
        <f>$AY213*Assembly!O$4+$AZ213*Assembly!O$5+$BA213*Assembly!O$6+$BB213*Assembly!O$7+$BC213*Assembly!O$8+$BD213*Assembly!O$9+$BE213*Assembly!O$10+$BF213*Assembly!O$11+$BG213*Assembly!O$12+$BH213*Assembly!O$13+$BI213*Assembly!O$14+$BJ213*Assembly!O$15+$BK213*Assembly!O$16+$BL213*Assembly!O$17+$BM213*Assembly!O$18+$BN213*Assembly!O$19+$BO213*Assembly!O$20+$BP213*Assembly!O$21+$BQ213*Assembly!O$22+$BR213*Assembly!O$23+$BS213*Assembly!O$24</f>
        <v>#VALUE!</v>
      </c>
      <c r="CI213" s="203" t="e">
        <f>$AY213*Assembly!P$4+$AZ213*Assembly!P$5+$BA213*Assembly!P$6+$BB213*Assembly!P$7+$BC213*Assembly!P$8+$BD213*Assembly!P$9+$BE213*Assembly!P$10+$BF213*Assembly!P$11+$BG213*Assembly!P$12+$BH213*Assembly!P$13+$BI213*Assembly!P$14+$BJ213*Assembly!P$15+$BK213*Assembly!P$16+$BL213*Assembly!P$17+$BM213*Assembly!P$18+$BN213*Assembly!P$19+$BO213*Assembly!P$20+$BP213*Assembly!P$21+$BQ213*Assembly!P$22+$BR213*Assembly!P$23+$BS213*Assembly!P$24</f>
        <v>#VALUE!</v>
      </c>
      <c r="CJ213" s="203" t="e">
        <f>$AY213*Assembly!Q$4+$AZ213*Assembly!Q$5+$BA213*Assembly!Q$6+$BB213*Assembly!Q$7+$BC213*Assembly!Q$8+$BD213*Assembly!Q$9+$BE213*Assembly!Q$10+$BF213*Assembly!Q$11+$BG213*Assembly!Q$12+$BH213*Assembly!Q$13+$BI213*Assembly!Q$14+$BJ213*Assembly!Q$15+$BK213*Assembly!Q$16+$BL213*Assembly!Q$17+$BM213*Assembly!Q$18+$BN213*Assembly!Q$19+$BO213*Assembly!Q$20+$BP213*Assembly!Q$21+$BQ213*Assembly!Q$22+$BR213*Assembly!Q$23+$BS213*Assembly!Q$24</f>
        <v>#VALUE!</v>
      </c>
      <c r="CK213" s="208" t="e">
        <f>$AY213*Assembly!R$4+$AZ213*Assembly!R$5+$BA213*Assembly!R$6+$BB213*Assembly!R$7+$BC213*Assembly!R$8+$BD213*Assembly!R$9+$BE213*Assembly!R$10+$BF213*Assembly!R$11+$BG213*Assembly!R$12+$BH213*Assembly!R$13+$BI213*Assembly!R$14+$BJ213*Assembly!R$15+$BK213*Assembly!R$16+$BL213*Assembly!R$17+$BM213*Assembly!R$18+$BN213*Assembly!R$19+$BO213*Assembly!R$20+$BP213*Assembly!R$21+$BQ213*Assembly!R$22+$BR213*Assembly!R$23+$BS213*Assembly!R$24</f>
        <v>#VALUE!</v>
      </c>
      <c r="CL213" s="203" t="e">
        <f>$AY213*Assembly!S$4+$AZ213*Assembly!S$5+$BA213*Assembly!S$6+$BB213*Assembly!S$7+$BC213*Assembly!S$8+$BD213*Assembly!S$9+$BE213*Assembly!S$10+$BF213*Assembly!S$11+$BG213*Assembly!S$12+$BH213*Assembly!S$13+$BI213*Assembly!S$14+$BJ213*Assembly!S$15+$BK213*Assembly!S$16+$BL213*Assembly!S$17+$BM213*Assembly!S$18+$BN213*Assembly!S$19+$BO213*Assembly!S$20+$BP213*Assembly!S$21+$BQ213*Assembly!S$22+$BR213*Assembly!S$23+$BS213*Assembly!S$24</f>
        <v>#VALUE!</v>
      </c>
      <c r="CM213" s="203" t="e">
        <f>$AY213*Assembly!T$4+$AZ213*Assembly!T$5+$BA213*Assembly!T$6+$BB213*Assembly!T$7+$BC213*Assembly!T$8+$BD213*Assembly!T$9+$BE213*Assembly!T$10+$BF213*Assembly!T$11+$BG213*Assembly!T$12+$BH213*Assembly!T$13+$BI213*Assembly!T$14+$BJ213*Assembly!T$15+$BK213*Assembly!T$16+$BL213*Assembly!T$17+$BM213*Assembly!T$18+$BN213*Assembly!T$19+$BO213*Assembly!T$20+$BP213*Assembly!T$21+$BQ213*Assembly!T$22+$BR213*Assembly!T$23+$BS213*Assembly!T$24</f>
        <v>#VALUE!</v>
      </c>
      <c r="CN213" s="203" t="e">
        <f>$AY213*Assembly!U$4+$AZ213*Assembly!U$5+$BA213*Assembly!U$6+$BB213*Assembly!U$7+$BC213*Assembly!U$8+$BD213*Assembly!U$9+$BE213*Assembly!U$10+$BF213*Assembly!U$11+$BG213*Assembly!U$12+$BH213*Assembly!U$13+$BI213*Assembly!U$14+$BJ213*Assembly!U$15+$BK213*Assembly!U$16+$BL213*Assembly!U$17+$BM213*Assembly!U$18+$BN213*Assembly!U$19+$BO213*Assembly!U$20+$BP213*Assembly!U$21+$BQ213*Assembly!U$22+$BR213*Assembly!U$23+$BS213*Assembly!U$24</f>
        <v>#VALUE!</v>
      </c>
      <c r="CO213" s="208" t="e">
        <f>$AY213*Assembly!V$4+$AZ213*Assembly!V$5+$BA213*Assembly!V$6+$BB213*Assembly!V$7+$BC213*Assembly!V$8+$BD213*Assembly!V$9+$BE213*Assembly!V$10+$BF213*Assembly!V$11+$BG213*Assembly!V$12+$BH213*Assembly!V$13+$BI213*Assembly!V$14+$BJ213*Assembly!V$15+$BK213*Assembly!V$16+$BL213*Assembly!V$17+$BM213*Assembly!V$18+$BN213*Assembly!V$19+$BO213*Assembly!V$20+$BP213*Assembly!V$21+$BQ213*Assembly!V$22+$BR213*Assembly!V$23+$BS213*Assembly!V$24</f>
        <v>#VALUE!</v>
      </c>
      <c r="CP213" s="208" t="e">
        <f>CF213*Refining!$F$3</f>
        <v>#VALUE!</v>
      </c>
      <c r="CQ213" s="208" t="e">
        <f>CG213*Refining!$F$4</f>
        <v>#VALUE!</v>
      </c>
      <c r="CR213" s="208" t="e">
        <f>CH213*Refining!$F$5</f>
        <v>#VALUE!</v>
      </c>
      <c r="CS213" s="208" t="e">
        <f>CI213*Refining!$F$6</f>
        <v>#VALUE!</v>
      </c>
      <c r="CT213" s="208" t="e">
        <f>CJ213*Refining!$F$7</f>
        <v>#VALUE!</v>
      </c>
      <c r="CU213" s="208" t="e">
        <f>CK213*Refining!$F$8</f>
        <v>#VALUE!</v>
      </c>
      <c r="CV213" s="208" t="e">
        <f>CL213*Refining!$F$9</f>
        <v>#VALUE!</v>
      </c>
      <c r="CW213" s="208" t="e">
        <f>CM213*Refining!$F$10</f>
        <v>#VALUE!</v>
      </c>
      <c r="CX213" s="208" t="e">
        <f>CN213*Refining!$F$11</f>
        <v>#VALUE!</v>
      </c>
      <c r="CY213" s="208" t="e">
        <f>CO213*Refining!$F$12</f>
        <v>#VALUE!</v>
      </c>
      <c r="CZ213" s="190" t="e">
        <f t="shared" ref="CZ213:DS213" si="860">IF(CF213 = 0, "", CF213)</f>
        <v>#VALUE!</v>
      </c>
      <c r="DA213" s="197" t="e">
        <f t="shared" si="860"/>
        <v>#VALUE!</v>
      </c>
      <c r="DB213" s="197" t="e">
        <f t="shared" si="860"/>
        <v>#VALUE!</v>
      </c>
      <c r="DC213" s="191" t="e">
        <f t="shared" si="860"/>
        <v>#VALUE!</v>
      </c>
      <c r="DD213" s="193" t="e">
        <f t="shared" si="860"/>
        <v>#VALUE!</v>
      </c>
      <c r="DE213" s="191" t="e">
        <f t="shared" si="860"/>
        <v>#VALUE!</v>
      </c>
      <c r="DF213" s="193" t="e">
        <f t="shared" si="860"/>
        <v>#VALUE!</v>
      </c>
      <c r="DG213" s="193" t="e">
        <f t="shared" si="860"/>
        <v>#VALUE!</v>
      </c>
      <c r="DH213" s="191" t="e">
        <f t="shared" si="860"/>
        <v>#VALUE!</v>
      </c>
      <c r="DI213" s="195" t="e">
        <f t="shared" si="860"/>
        <v>#VALUE!</v>
      </c>
      <c r="DJ213" s="190" t="e">
        <f t="shared" si="860"/>
        <v>#VALUE!</v>
      </c>
      <c r="DK213" s="197" t="e">
        <f t="shared" si="860"/>
        <v>#VALUE!</v>
      </c>
      <c r="DL213" s="197" t="e">
        <f t="shared" si="860"/>
        <v>#VALUE!</v>
      </c>
      <c r="DM213" s="191" t="e">
        <f t="shared" si="860"/>
        <v>#VALUE!</v>
      </c>
      <c r="DN213" s="193" t="e">
        <f t="shared" si="860"/>
        <v>#VALUE!</v>
      </c>
      <c r="DO213" s="191" t="e">
        <f t="shared" si="860"/>
        <v>#VALUE!</v>
      </c>
      <c r="DP213" s="191" t="e">
        <f t="shared" si="860"/>
        <v>#VALUE!</v>
      </c>
      <c r="DQ213" s="191" t="e">
        <f t="shared" si="860"/>
        <v>#VALUE!</v>
      </c>
      <c r="DR213" s="191" t="e">
        <f t="shared" si="860"/>
        <v>#VALUE!</v>
      </c>
      <c r="DS213" s="195" t="e">
        <f t="shared" si="860"/>
        <v>#VALUE!</v>
      </c>
      <c r="DT213" s="190" t="e">
        <f t="shared" si="11"/>
        <v>#VALUE!</v>
      </c>
      <c r="DU213" s="197" t="e">
        <f t="shared" si="12"/>
        <v>#VALUE!</v>
      </c>
      <c r="DV213" s="165" t="e">
        <f>CZ213*'Ores &amp; Ingots'!$C$3+DA213*'Ores &amp; Ingots'!$C$4+DB213*'Ores &amp; Ingots'!$C$5+DC213*'Ores &amp; Ingots'!$C$6+DD213*'Ores &amp; Ingots'!$C$7+DE213*'Ores &amp; Ingots'!$C$8+DF213*'Ores &amp; Ingots'!$C$9+DG213*'Ores &amp; Ingots'!$C$10+DH213*'Ores &amp; Ingots'!$C$11+DI213*'Ores &amp; Ingots'!$C$12</f>
        <v>#VALUE!</v>
      </c>
      <c r="DW213" s="165" t="e">
        <f>DJ213*'Ores &amp; Ingots'!$B$3+DK213*'Ores &amp; Ingots'!$B$4+DL213*'Ores &amp; Ingots'!$B$5+DM213*'Ores &amp; Ingots'!$B$6+DN213*'Ores &amp; Ingots'!$B$7+DO213*'Ores &amp; Ingots'!$B$8+DP213*'Ores &amp; Ingots'!$B$9+DQ213*'Ores &amp; Ingots'!$B$10+DR213*'Ores &amp; Ingots'!$B$11+DS213*'Ores &amp; Ingots'!$B$12</f>
        <v>#VALUE!</v>
      </c>
      <c r="DX213" s="197" t="e">
        <f>CZ213*Refining!$G$3+DA213*Refining!$G$4+DB213*Refining!$G$5+DC213*Refining!$G$6+DD213*Refining!$G$7+DE213*Refining!$G$8+DF213*Refining!$G$9+DG213*Refining!$G$10+DH213*Refining!$G$11+DI213*Refining!$G$12</f>
        <v>#VALUE!</v>
      </c>
      <c r="DY213" s="197" t="e">
        <f t="shared" si="13"/>
        <v>#VALUE!</v>
      </c>
      <c r="DZ213" s="199" t="e">
        <f t="shared" si="14"/>
        <v>#VALUE!</v>
      </c>
      <c r="EA213" s="190" t="e">
        <f t="shared" si="15"/>
        <v>#VALUE!</v>
      </c>
      <c r="EB213" s="200" t="e">
        <f t="shared" ref="EB213:EC213" si="861">EA213/60</f>
        <v>#VALUE!</v>
      </c>
      <c r="EC213" s="200" t="e">
        <f t="shared" si="861"/>
        <v>#VALUE!</v>
      </c>
      <c r="ED213" s="190" t="e">
        <f t="shared" si="17"/>
        <v>#VALUE!</v>
      </c>
      <c r="EE213" s="200" t="e">
        <f t="shared" ref="EE213:EF213" si="862">ED213/1000</f>
        <v>#VALUE!</v>
      </c>
      <c r="EF213" s="201" t="e">
        <f t="shared" si="862"/>
        <v>#VALUE!</v>
      </c>
      <c r="EG213" s="136" t="e">
        <f t="shared" si="19"/>
        <v>#VALUE!</v>
      </c>
      <c r="EH213" s="138" t="e">
        <f t="shared" si="20"/>
        <v>#VALUE!</v>
      </c>
      <c r="EI213" s="133">
        <v>32</v>
      </c>
    </row>
    <row r="214" spans="1:139" ht="12.75" x14ac:dyDescent="0.2">
      <c r="A214" s="864"/>
      <c r="B214" s="135" t="s">
        <v>413</v>
      </c>
      <c r="C214" s="137" t="s">
        <v>156</v>
      </c>
      <c r="D214" s="137">
        <v>1</v>
      </c>
      <c r="E214" s="137">
        <v>1</v>
      </c>
      <c r="F214" s="137">
        <v>1</v>
      </c>
      <c r="G214" s="141">
        <f t="shared" si="0"/>
        <v>15.625</v>
      </c>
      <c r="H214" s="142">
        <v>14</v>
      </c>
      <c r="I214" s="142">
        <v>42</v>
      </c>
      <c r="J214" s="144">
        <f>H214/Main!$D$9</f>
        <v>2.8</v>
      </c>
      <c r="K214" s="144">
        <f>I214/Main!$D$10</f>
        <v>21</v>
      </c>
      <c r="L214" s="144">
        <f t="shared" si="1"/>
        <v>7.5000000000000009</v>
      </c>
      <c r="M214" s="144">
        <v>0.4</v>
      </c>
      <c r="N214" s="147"/>
      <c r="O214" s="294"/>
      <c r="P214" s="150"/>
      <c r="Q214" s="153"/>
      <c r="R214" s="150"/>
      <c r="S214" s="155"/>
      <c r="T214" s="155"/>
      <c r="U214" s="150"/>
      <c r="V214" s="150"/>
      <c r="W214" s="155"/>
      <c r="X214" s="155"/>
      <c r="Y214" s="150"/>
      <c r="Z214" s="150"/>
      <c r="AA214" s="150"/>
      <c r="AB214" s="150"/>
      <c r="AC214" s="370" t="s">
        <v>28</v>
      </c>
      <c r="AD214" s="171">
        <v>130</v>
      </c>
      <c r="AE214" s="165">
        <v>0</v>
      </c>
      <c r="AF214" s="165">
        <v>0</v>
      </c>
      <c r="AG214" s="165">
        <v>0</v>
      </c>
      <c r="AH214" s="165">
        <v>0</v>
      </c>
      <c r="AI214" s="165">
        <v>0</v>
      </c>
      <c r="AJ214" s="165">
        <v>0</v>
      </c>
      <c r="AK214" s="165">
        <v>0</v>
      </c>
      <c r="AL214" s="165">
        <v>0</v>
      </c>
      <c r="AM214" s="165">
        <v>0</v>
      </c>
      <c r="AN214" s="165">
        <v>0</v>
      </c>
      <c r="AO214" s="165">
        <v>50</v>
      </c>
      <c r="AP214" s="165">
        <v>0</v>
      </c>
      <c r="AQ214" s="165">
        <v>0</v>
      </c>
      <c r="AR214" s="165">
        <v>0</v>
      </c>
      <c r="AS214" s="165">
        <v>0</v>
      </c>
      <c r="AT214" s="165">
        <v>0</v>
      </c>
      <c r="AU214" s="165">
        <v>0</v>
      </c>
      <c r="AV214" s="165">
        <v>0</v>
      </c>
      <c r="AW214" s="165">
        <v>0</v>
      </c>
      <c r="AX214" s="165">
        <v>0</v>
      </c>
      <c r="AY214" s="413">
        <f t="shared" ref="AY214:BS214" si="863">IF(AD214 = 0, "", AD214)</f>
        <v>130</v>
      </c>
      <c r="AZ214" s="163" t="str">
        <f t="shared" si="863"/>
        <v/>
      </c>
      <c r="BA214" s="163" t="str">
        <f t="shared" si="863"/>
        <v/>
      </c>
      <c r="BB214" s="163" t="str">
        <f t="shared" si="863"/>
        <v/>
      </c>
      <c r="BC214" s="163" t="str">
        <f t="shared" si="863"/>
        <v/>
      </c>
      <c r="BD214" s="163" t="str">
        <f t="shared" si="863"/>
        <v/>
      </c>
      <c r="BE214" s="163" t="str">
        <f t="shared" si="863"/>
        <v/>
      </c>
      <c r="BF214" s="163" t="str">
        <f t="shared" si="863"/>
        <v/>
      </c>
      <c r="BG214" s="163" t="str">
        <f t="shared" si="863"/>
        <v/>
      </c>
      <c r="BH214" s="163" t="str">
        <f t="shared" si="863"/>
        <v/>
      </c>
      <c r="BI214" s="163" t="str">
        <f t="shared" si="863"/>
        <v/>
      </c>
      <c r="BJ214" s="165">
        <f t="shared" si="863"/>
        <v>50</v>
      </c>
      <c r="BK214" s="163" t="str">
        <f t="shared" si="863"/>
        <v/>
      </c>
      <c r="BL214" s="163" t="str">
        <f t="shared" si="863"/>
        <v/>
      </c>
      <c r="BM214" s="163" t="str">
        <f t="shared" si="863"/>
        <v/>
      </c>
      <c r="BN214" s="163" t="str">
        <f t="shared" si="863"/>
        <v/>
      </c>
      <c r="BO214" s="163" t="str">
        <f t="shared" si="863"/>
        <v/>
      </c>
      <c r="BP214" s="163" t="str">
        <f t="shared" si="863"/>
        <v/>
      </c>
      <c r="BQ214" s="163" t="str">
        <f t="shared" si="863"/>
        <v/>
      </c>
      <c r="BR214" s="163" t="str">
        <f t="shared" si="863"/>
        <v/>
      </c>
      <c r="BS214" s="173" t="str">
        <f t="shared" si="863"/>
        <v/>
      </c>
      <c r="BT214" s="175" t="e">
        <f>$AY214*Assembly!Z$4+$AZ214*Assembly!Z$5+$BA214*Assembly!Z$6+$BB214*Assembly!Z$7+$BC214*Assembly!Z$8+$BD214*Assembly!Z$9+$BE214*Assembly!Z$10+$BF214*Assembly!Z$11+$BG214*Assembly!Z$12+$BH214*Assembly!Z$13+$BI214*Assembly!Z$14+$BJ214*Assembly!Z$15+$BK214*Assembly!Z$16+$BL214*Assembly!Z$17+$BM214*Assembly!Z$18+$BN214*Assembly!Z$19+$BO214*Assembly!Z$20+$BP214*Assembly!Z$21+$BQ214*Assembly!Z$22+$BR214*Assembly!Z$23+$BS214*Assembly!Z$24</f>
        <v>#VALUE!</v>
      </c>
      <c r="BU214" s="165" t="e">
        <f t="shared" si="3"/>
        <v>#VALUE!</v>
      </c>
      <c r="BV214" s="176"/>
      <c r="BW214" s="165" t="e">
        <f>$AY214*Assembly!AD$4+$AZ214*Assembly!AD$5+$BA214*Assembly!AD$6+$BB214*Assembly!AD$7+$BC214*Assembly!AD$8+$BD214*Assembly!AD$9+$BE214*Assembly!AD$10+$BF214*Assembly!AD$11+$BG214*Assembly!AD$12+$BH214*Assembly!AD$13+$BI214*Assembly!AD$14+$BJ214*Assembly!AD$15+$BK214*Assembly!AD$16+$BL214*Assembly!AD$17+$BM214*Assembly!AD$18+$BN214*Assembly!AD$19+$BO214*Assembly!AD$20+$BP214*Assembly!AD$21+$BQ214*Assembly!AD$22+$BR214*Assembly!AD$23+$BS214*Assembly!AD$24</f>
        <v>#VALUE!</v>
      </c>
      <c r="BX214" s="180" t="e">
        <f t="shared" si="4"/>
        <v>#VALUE!</v>
      </c>
      <c r="BY214" s="181" t="e">
        <f t="shared" si="5"/>
        <v>#VALUE!</v>
      </c>
      <c r="BZ214" s="182" t="e">
        <f t="shared" si="6"/>
        <v>#VALUE!</v>
      </c>
      <c r="CA214" s="181" t="e">
        <f t="shared" si="7"/>
        <v>#VALUE!</v>
      </c>
      <c r="CB214" s="165" t="e">
        <f>$AY214*Assembly!Y$4+$AZ214*Assembly!Y$5+$BA214*Assembly!Y$6+$BB214*Assembly!Y$7+$BC214*Assembly!Y$8+$BD214*Assembly!Y$9+$BE214*Assembly!Y$10+$BF214*Assembly!Y$11+$BG214*Assembly!Y$12+$BH214*Assembly!Y$13+$BI214*Assembly!Y$14+$BJ214*Assembly!Y$15+$BK214*Assembly!Y$16+$BL214*Assembly!Y$17+$BM214*Assembly!Y$18+$BN214*Assembly!Y$19+$BO214*Assembly!Y$20+$BP214*Assembly!Y$21+$BQ214*Assembly!Y$22+$BR214*Assembly!Y$23+$BS214*Assembly!Y$24</f>
        <v>#VALUE!</v>
      </c>
      <c r="CC214" s="165" t="e">
        <f t="shared" si="8"/>
        <v>#VALUE!</v>
      </c>
      <c r="CD214" s="136" t="e">
        <f t="shared" si="9"/>
        <v>#VALUE!</v>
      </c>
      <c r="CE214" s="184" t="e">
        <f>$AY214*Assembly!AC$4+$AZ214*Assembly!AC$5+$BA214*Assembly!AC$6+$BB214*Assembly!AC$7+$BC214*Assembly!AC$8+$BD214*Assembly!AC$9+$BE214*Assembly!AC$10+$BF214*Assembly!AC$11+$BG214*Assembly!AC$12+$BH214*Assembly!AC$13+$BI214*Assembly!AC$14+$BJ214*Assembly!AC$15+$BK214*Assembly!AC$16+$BL214*Assembly!AC$17+$BM214*Assembly!AC$18+$BN214*Assembly!AC$19+$BO214*Assembly!AC$20+$BP214*Assembly!AC$21+$BQ214*Assembly!AC$22+$BR214*Assembly!AC$23+$BS214*Assembly!AC$24</f>
        <v>#VALUE!</v>
      </c>
      <c r="CF214" s="153" t="e">
        <f>$AY214*Assembly!M$4+$AZ214*Assembly!M$5+$BA214*Assembly!M$6+$BB214*Assembly!M$7+$BC214*Assembly!M$8+$BD214*Assembly!M$9+$BE214*Assembly!M$10+$BF214*Assembly!M$11+$BG214*Assembly!M$12+$BH214*Assembly!M$13+$BI214*Assembly!M$14+$BJ214*Assembly!M$15+$BK214*Assembly!M$16+$BL214*Assembly!M$17+$BM214*Assembly!M$18+$BN214*Assembly!M$19+$BO214*Assembly!M$20+$BP214*Assembly!M$21+$BQ214*Assembly!M$22+$BR214*Assembly!M$23+$BS214*Assembly!M$24</f>
        <v>#VALUE!</v>
      </c>
      <c r="CG214" s="153" t="e">
        <f>$AY214*Assembly!N$4+$AZ214*Assembly!N$5+$BA214*Assembly!N$6+$BB214*Assembly!N$7+$BC214*Assembly!N$8+$BD214*Assembly!N$9+$BE214*Assembly!N$10+$BF214*Assembly!N$11+$BG214*Assembly!N$12+$BH214*Assembly!N$13+$BI214*Assembly!N$14+$BJ214*Assembly!N$15+$BK214*Assembly!N$16+$BL214*Assembly!N$17+$BM214*Assembly!N$18+$BN214*Assembly!N$19+$BO214*Assembly!N$20+$BP214*Assembly!N$21+$BQ214*Assembly!N$22+$BR214*Assembly!N$23+$BS214*Assembly!N$24</f>
        <v>#VALUE!</v>
      </c>
      <c r="CH214" s="153" t="e">
        <f>$AY214*Assembly!O$4+$AZ214*Assembly!O$5+$BA214*Assembly!O$6+$BB214*Assembly!O$7+$BC214*Assembly!O$8+$BD214*Assembly!O$9+$BE214*Assembly!O$10+$BF214*Assembly!O$11+$BG214*Assembly!O$12+$BH214*Assembly!O$13+$BI214*Assembly!O$14+$BJ214*Assembly!O$15+$BK214*Assembly!O$16+$BL214*Assembly!O$17+$BM214*Assembly!O$18+$BN214*Assembly!O$19+$BO214*Assembly!O$20+$BP214*Assembly!O$21+$BQ214*Assembly!O$22+$BR214*Assembly!O$23+$BS214*Assembly!O$24</f>
        <v>#VALUE!</v>
      </c>
      <c r="CI214" s="142" t="e">
        <f>$AY214*Assembly!P$4+$AZ214*Assembly!P$5+$BA214*Assembly!P$6+$BB214*Assembly!P$7+$BC214*Assembly!P$8+$BD214*Assembly!P$9+$BE214*Assembly!P$10+$BF214*Assembly!P$11+$BG214*Assembly!P$12+$BH214*Assembly!P$13+$BI214*Assembly!P$14+$BJ214*Assembly!P$15+$BK214*Assembly!P$16+$BL214*Assembly!P$17+$BM214*Assembly!P$18+$BN214*Assembly!P$19+$BO214*Assembly!P$20+$BP214*Assembly!P$21+$BQ214*Assembly!P$22+$BR214*Assembly!P$23+$BS214*Assembly!P$24</f>
        <v>#VALUE!</v>
      </c>
      <c r="CJ214" s="142" t="e">
        <f>$AY214*Assembly!Q$4+$AZ214*Assembly!Q$5+$BA214*Assembly!Q$6+$BB214*Assembly!Q$7+$BC214*Assembly!Q$8+$BD214*Assembly!Q$9+$BE214*Assembly!Q$10+$BF214*Assembly!Q$11+$BG214*Assembly!Q$12+$BH214*Assembly!Q$13+$BI214*Assembly!Q$14+$BJ214*Assembly!Q$15+$BK214*Assembly!Q$16+$BL214*Assembly!Q$17+$BM214*Assembly!Q$18+$BN214*Assembly!Q$19+$BO214*Assembly!Q$20+$BP214*Assembly!Q$21+$BQ214*Assembly!Q$22+$BR214*Assembly!Q$23+$BS214*Assembly!Q$24</f>
        <v>#VALUE!</v>
      </c>
      <c r="CK214" s="153" t="e">
        <f>$AY214*Assembly!R$4+$AZ214*Assembly!R$5+$BA214*Assembly!R$6+$BB214*Assembly!R$7+$BC214*Assembly!R$8+$BD214*Assembly!R$9+$BE214*Assembly!R$10+$BF214*Assembly!R$11+$BG214*Assembly!R$12+$BH214*Assembly!R$13+$BI214*Assembly!R$14+$BJ214*Assembly!R$15+$BK214*Assembly!R$16+$BL214*Assembly!R$17+$BM214*Assembly!R$18+$BN214*Assembly!R$19+$BO214*Assembly!R$20+$BP214*Assembly!R$21+$BQ214*Assembly!R$22+$BR214*Assembly!R$23+$BS214*Assembly!R$24</f>
        <v>#VALUE!</v>
      </c>
      <c r="CL214" s="142" t="e">
        <f>$AY214*Assembly!S$4+$AZ214*Assembly!S$5+$BA214*Assembly!S$6+$BB214*Assembly!S$7+$BC214*Assembly!S$8+$BD214*Assembly!S$9+$BE214*Assembly!S$10+$BF214*Assembly!S$11+$BG214*Assembly!S$12+$BH214*Assembly!S$13+$BI214*Assembly!S$14+$BJ214*Assembly!S$15+$BK214*Assembly!S$16+$BL214*Assembly!S$17+$BM214*Assembly!S$18+$BN214*Assembly!S$19+$BO214*Assembly!S$20+$BP214*Assembly!S$21+$BQ214*Assembly!S$22+$BR214*Assembly!S$23+$BS214*Assembly!S$24</f>
        <v>#VALUE!</v>
      </c>
      <c r="CM214" s="142" t="e">
        <f>$AY214*Assembly!T$4+$AZ214*Assembly!T$5+$BA214*Assembly!T$6+$BB214*Assembly!T$7+$BC214*Assembly!T$8+$BD214*Assembly!T$9+$BE214*Assembly!T$10+$BF214*Assembly!T$11+$BG214*Assembly!T$12+$BH214*Assembly!T$13+$BI214*Assembly!T$14+$BJ214*Assembly!T$15+$BK214*Assembly!T$16+$BL214*Assembly!T$17+$BM214*Assembly!T$18+$BN214*Assembly!T$19+$BO214*Assembly!T$20+$BP214*Assembly!T$21+$BQ214*Assembly!T$22+$BR214*Assembly!T$23+$BS214*Assembly!T$24</f>
        <v>#VALUE!</v>
      </c>
      <c r="CN214" s="142" t="e">
        <f>$AY214*Assembly!U$4+$AZ214*Assembly!U$5+$BA214*Assembly!U$6+$BB214*Assembly!U$7+$BC214*Assembly!U$8+$BD214*Assembly!U$9+$BE214*Assembly!U$10+$BF214*Assembly!U$11+$BG214*Assembly!U$12+$BH214*Assembly!U$13+$BI214*Assembly!U$14+$BJ214*Assembly!U$15+$BK214*Assembly!U$16+$BL214*Assembly!U$17+$BM214*Assembly!U$18+$BN214*Assembly!U$19+$BO214*Assembly!U$20+$BP214*Assembly!U$21+$BQ214*Assembly!U$22+$BR214*Assembly!U$23+$BS214*Assembly!U$24</f>
        <v>#VALUE!</v>
      </c>
      <c r="CO214" s="153" t="e">
        <f>$AY214*Assembly!V$4+$AZ214*Assembly!V$5+$BA214*Assembly!V$6+$BB214*Assembly!V$7+$BC214*Assembly!V$8+$BD214*Assembly!V$9+$BE214*Assembly!V$10+$BF214*Assembly!V$11+$BG214*Assembly!V$12+$BH214*Assembly!V$13+$BI214*Assembly!V$14+$BJ214*Assembly!V$15+$BK214*Assembly!V$16+$BL214*Assembly!V$17+$BM214*Assembly!V$18+$BN214*Assembly!V$19+$BO214*Assembly!V$20+$BP214*Assembly!V$21+$BQ214*Assembly!V$22+$BR214*Assembly!V$23+$BS214*Assembly!V$24</f>
        <v>#VALUE!</v>
      </c>
      <c r="CP214" s="153" t="e">
        <f>CF214*Refining!$F$3</f>
        <v>#VALUE!</v>
      </c>
      <c r="CQ214" s="153" t="e">
        <f>CG214*Refining!$F$4</f>
        <v>#VALUE!</v>
      </c>
      <c r="CR214" s="153" t="e">
        <f>CH214*Refining!$F$5</f>
        <v>#VALUE!</v>
      </c>
      <c r="CS214" s="153" t="e">
        <f>CI214*Refining!$F$6</f>
        <v>#VALUE!</v>
      </c>
      <c r="CT214" s="153" t="e">
        <f>CJ214*Refining!$F$7</f>
        <v>#VALUE!</v>
      </c>
      <c r="CU214" s="153" t="e">
        <f>CK214*Refining!$F$8</f>
        <v>#VALUE!</v>
      </c>
      <c r="CV214" s="153" t="e">
        <f>CL214*Refining!$F$9</f>
        <v>#VALUE!</v>
      </c>
      <c r="CW214" s="153" t="e">
        <f>CM214*Refining!$F$10</f>
        <v>#VALUE!</v>
      </c>
      <c r="CX214" s="153" t="e">
        <f>CN214*Refining!$F$11</f>
        <v>#VALUE!</v>
      </c>
      <c r="CY214" s="153" t="e">
        <f>CO214*Refining!$F$12</f>
        <v>#VALUE!</v>
      </c>
      <c r="CZ214" s="190" t="e">
        <f t="shared" ref="CZ214:DS214" si="864">IF(CF214 = 0, "", CF214)</f>
        <v>#VALUE!</v>
      </c>
      <c r="DA214" s="197" t="e">
        <f t="shared" si="864"/>
        <v>#VALUE!</v>
      </c>
      <c r="DB214" s="197" t="e">
        <f t="shared" si="864"/>
        <v>#VALUE!</v>
      </c>
      <c r="DC214" s="191" t="e">
        <f t="shared" si="864"/>
        <v>#VALUE!</v>
      </c>
      <c r="DD214" s="193" t="e">
        <f t="shared" si="864"/>
        <v>#VALUE!</v>
      </c>
      <c r="DE214" s="191" t="e">
        <f t="shared" si="864"/>
        <v>#VALUE!</v>
      </c>
      <c r="DF214" s="193" t="e">
        <f t="shared" si="864"/>
        <v>#VALUE!</v>
      </c>
      <c r="DG214" s="193" t="e">
        <f t="shared" si="864"/>
        <v>#VALUE!</v>
      </c>
      <c r="DH214" s="191" t="e">
        <f t="shared" si="864"/>
        <v>#VALUE!</v>
      </c>
      <c r="DI214" s="195" t="e">
        <f t="shared" si="864"/>
        <v>#VALUE!</v>
      </c>
      <c r="DJ214" s="190" t="e">
        <f t="shared" si="864"/>
        <v>#VALUE!</v>
      </c>
      <c r="DK214" s="197" t="e">
        <f t="shared" si="864"/>
        <v>#VALUE!</v>
      </c>
      <c r="DL214" s="197" t="e">
        <f t="shared" si="864"/>
        <v>#VALUE!</v>
      </c>
      <c r="DM214" s="191" t="e">
        <f t="shared" si="864"/>
        <v>#VALUE!</v>
      </c>
      <c r="DN214" s="193" t="e">
        <f t="shared" si="864"/>
        <v>#VALUE!</v>
      </c>
      <c r="DO214" s="191" t="e">
        <f t="shared" si="864"/>
        <v>#VALUE!</v>
      </c>
      <c r="DP214" s="191" t="e">
        <f t="shared" si="864"/>
        <v>#VALUE!</v>
      </c>
      <c r="DQ214" s="191" t="e">
        <f t="shared" si="864"/>
        <v>#VALUE!</v>
      </c>
      <c r="DR214" s="191" t="e">
        <f t="shared" si="864"/>
        <v>#VALUE!</v>
      </c>
      <c r="DS214" s="195" t="e">
        <f t="shared" si="864"/>
        <v>#VALUE!</v>
      </c>
      <c r="DT214" s="190" t="e">
        <f t="shared" si="11"/>
        <v>#VALUE!</v>
      </c>
      <c r="DU214" s="197" t="e">
        <f t="shared" si="12"/>
        <v>#VALUE!</v>
      </c>
      <c r="DV214" s="165" t="e">
        <f>CZ214*'Ores &amp; Ingots'!$C$3+DA214*'Ores &amp; Ingots'!$C$4+DB214*'Ores &amp; Ingots'!$C$5+DC214*'Ores &amp; Ingots'!$C$6+DD214*'Ores &amp; Ingots'!$C$7+DE214*'Ores &amp; Ingots'!$C$8+DF214*'Ores &amp; Ingots'!$C$9+DG214*'Ores &amp; Ingots'!$C$10+DH214*'Ores &amp; Ingots'!$C$11+DI214*'Ores &amp; Ingots'!$C$12</f>
        <v>#VALUE!</v>
      </c>
      <c r="DW214" s="165" t="e">
        <f>DJ214*'Ores &amp; Ingots'!$B$3+DK214*'Ores &amp; Ingots'!$B$4+DL214*'Ores &amp; Ingots'!$B$5+DM214*'Ores &amp; Ingots'!$B$6+DN214*'Ores &amp; Ingots'!$B$7+DO214*'Ores &amp; Ingots'!$B$8+DP214*'Ores &amp; Ingots'!$B$9+DQ214*'Ores &amp; Ingots'!$B$10+DR214*'Ores &amp; Ingots'!$B$11+DS214*'Ores &amp; Ingots'!$B$12</f>
        <v>#VALUE!</v>
      </c>
      <c r="DX214" s="197" t="e">
        <f>CZ214*Refining!$G$3+DA214*Refining!$G$4+DB214*Refining!$G$5+DC214*Refining!$G$6+DD214*Refining!$G$7+DE214*Refining!$G$8+DF214*Refining!$G$9+DG214*Refining!$G$10+DH214*Refining!$G$11+DI214*Refining!$G$12</f>
        <v>#VALUE!</v>
      </c>
      <c r="DY214" s="197" t="e">
        <f t="shared" si="13"/>
        <v>#VALUE!</v>
      </c>
      <c r="DZ214" s="199" t="e">
        <f t="shared" si="14"/>
        <v>#VALUE!</v>
      </c>
      <c r="EA214" s="190" t="e">
        <f t="shared" si="15"/>
        <v>#VALUE!</v>
      </c>
      <c r="EB214" s="200" t="e">
        <f t="shared" ref="EB214:EC214" si="865">EA214/60</f>
        <v>#VALUE!</v>
      </c>
      <c r="EC214" s="200" t="e">
        <f t="shared" si="865"/>
        <v>#VALUE!</v>
      </c>
      <c r="ED214" s="190" t="e">
        <f t="shared" si="17"/>
        <v>#VALUE!</v>
      </c>
      <c r="EE214" s="200" t="e">
        <f t="shared" ref="EE214:EF214" si="866">ED214/1000</f>
        <v>#VALUE!</v>
      </c>
      <c r="EF214" s="201" t="e">
        <f t="shared" si="866"/>
        <v>#VALUE!</v>
      </c>
      <c r="EG214" s="136" t="e">
        <f t="shared" si="19"/>
        <v>#VALUE!</v>
      </c>
      <c r="EH214" s="138" t="e">
        <f t="shared" si="20"/>
        <v>#VALUE!</v>
      </c>
      <c r="EI214" s="133" t="s">
        <v>28</v>
      </c>
    </row>
    <row r="215" spans="1:139" ht="12.75" x14ac:dyDescent="0.2">
      <c r="A215" s="864"/>
      <c r="B215" s="135" t="s">
        <v>414</v>
      </c>
      <c r="C215" s="137" t="s">
        <v>156</v>
      </c>
      <c r="D215" s="137">
        <v>1</v>
      </c>
      <c r="E215" s="137">
        <v>1</v>
      </c>
      <c r="F215" s="137">
        <v>1</v>
      </c>
      <c r="G215" s="202">
        <f t="shared" si="0"/>
        <v>15.625</v>
      </c>
      <c r="H215" s="203">
        <v>24</v>
      </c>
      <c r="I215" s="203">
        <v>60</v>
      </c>
      <c r="J215" s="204">
        <f>H215/Main!$D$9</f>
        <v>4.8</v>
      </c>
      <c r="K215" s="204">
        <f>I215/Main!$D$10</f>
        <v>30</v>
      </c>
      <c r="L215" s="204">
        <f t="shared" si="1"/>
        <v>6.25</v>
      </c>
      <c r="M215" s="204">
        <v>0.4</v>
      </c>
      <c r="N215" s="205"/>
      <c r="O215" s="296"/>
      <c r="P215" s="207"/>
      <c r="Q215" s="208"/>
      <c r="R215" s="207"/>
      <c r="S215" s="209"/>
      <c r="T215" s="209"/>
      <c r="U215" s="207"/>
      <c r="V215" s="207"/>
      <c r="W215" s="401"/>
      <c r="X215" s="209"/>
      <c r="Y215" s="207"/>
      <c r="Z215" s="207"/>
      <c r="AA215" s="207"/>
      <c r="AB215" s="207"/>
      <c r="AC215" s="402" t="s">
        <v>34</v>
      </c>
      <c r="AD215" s="171">
        <v>130</v>
      </c>
      <c r="AE215" s="165">
        <v>0</v>
      </c>
      <c r="AF215" s="165">
        <v>0</v>
      </c>
      <c r="AG215" s="165">
        <v>0</v>
      </c>
      <c r="AH215" s="165">
        <v>0</v>
      </c>
      <c r="AI215" s="165">
        <v>0</v>
      </c>
      <c r="AJ215" s="165">
        <v>0</v>
      </c>
      <c r="AK215" s="165">
        <v>0</v>
      </c>
      <c r="AL215" s="165">
        <v>0</v>
      </c>
      <c r="AM215" s="165">
        <v>0</v>
      </c>
      <c r="AN215" s="165">
        <v>0</v>
      </c>
      <c r="AO215" s="165">
        <v>50</v>
      </c>
      <c r="AP215" s="165">
        <v>0</v>
      </c>
      <c r="AQ215" s="165">
        <v>0</v>
      </c>
      <c r="AR215" s="165">
        <v>0</v>
      </c>
      <c r="AS215" s="165">
        <v>0</v>
      </c>
      <c r="AT215" s="165">
        <v>0</v>
      </c>
      <c r="AU215" s="165">
        <v>0</v>
      </c>
      <c r="AV215" s="165">
        <v>0</v>
      </c>
      <c r="AW215" s="165">
        <v>0</v>
      </c>
      <c r="AX215" s="165">
        <v>0</v>
      </c>
      <c r="AY215" s="413">
        <f t="shared" ref="AY215:BS215" si="867">IF(AD215 = 0, "", AD215)</f>
        <v>130</v>
      </c>
      <c r="AZ215" s="163" t="str">
        <f t="shared" si="867"/>
        <v/>
      </c>
      <c r="BA215" s="163" t="str">
        <f t="shared" si="867"/>
        <v/>
      </c>
      <c r="BB215" s="163" t="str">
        <f t="shared" si="867"/>
        <v/>
      </c>
      <c r="BC215" s="163" t="str">
        <f t="shared" si="867"/>
        <v/>
      </c>
      <c r="BD215" s="163" t="str">
        <f t="shared" si="867"/>
        <v/>
      </c>
      <c r="BE215" s="163" t="str">
        <f t="shared" si="867"/>
        <v/>
      </c>
      <c r="BF215" s="163" t="str">
        <f t="shared" si="867"/>
        <v/>
      </c>
      <c r="BG215" s="163" t="str">
        <f t="shared" si="867"/>
        <v/>
      </c>
      <c r="BH215" s="163" t="str">
        <f t="shared" si="867"/>
        <v/>
      </c>
      <c r="BI215" s="163" t="str">
        <f t="shared" si="867"/>
        <v/>
      </c>
      <c r="BJ215" s="165">
        <f t="shared" si="867"/>
        <v>50</v>
      </c>
      <c r="BK215" s="163" t="str">
        <f t="shared" si="867"/>
        <v/>
      </c>
      <c r="BL215" s="163" t="str">
        <f t="shared" si="867"/>
        <v/>
      </c>
      <c r="BM215" s="163" t="str">
        <f t="shared" si="867"/>
        <v/>
      </c>
      <c r="BN215" s="163" t="str">
        <f t="shared" si="867"/>
        <v/>
      </c>
      <c r="BO215" s="163" t="str">
        <f t="shared" si="867"/>
        <v/>
      </c>
      <c r="BP215" s="163" t="str">
        <f t="shared" si="867"/>
        <v/>
      </c>
      <c r="BQ215" s="163" t="str">
        <f t="shared" si="867"/>
        <v/>
      </c>
      <c r="BR215" s="163" t="str">
        <f t="shared" si="867"/>
        <v/>
      </c>
      <c r="BS215" s="173" t="str">
        <f t="shared" si="867"/>
        <v/>
      </c>
      <c r="BT215" s="175" t="e">
        <f>$AY215*Assembly!Z$4+$AZ215*Assembly!Z$5+$BA215*Assembly!Z$6+$BB215*Assembly!Z$7+$BC215*Assembly!Z$8+$BD215*Assembly!Z$9+$BE215*Assembly!Z$10+$BF215*Assembly!Z$11+$BG215*Assembly!Z$12+$BH215*Assembly!Z$13+$BI215*Assembly!Z$14+$BJ215*Assembly!Z$15+$BK215*Assembly!Z$16+$BL215*Assembly!Z$17+$BM215*Assembly!Z$18+$BN215*Assembly!Z$19+$BO215*Assembly!Z$20+$BP215*Assembly!Z$21+$BQ215*Assembly!Z$22+$BR215*Assembly!Z$23+$BS215*Assembly!Z$24</f>
        <v>#VALUE!</v>
      </c>
      <c r="BU215" s="165" t="e">
        <f t="shared" si="3"/>
        <v>#VALUE!</v>
      </c>
      <c r="BV215" s="176"/>
      <c r="BW215" s="165" t="e">
        <f>$AY215*Assembly!AD$4+$AZ215*Assembly!AD$5+$BA215*Assembly!AD$6+$BB215*Assembly!AD$7+$BC215*Assembly!AD$8+$BD215*Assembly!AD$9+$BE215*Assembly!AD$10+$BF215*Assembly!AD$11+$BG215*Assembly!AD$12+$BH215*Assembly!AD$13+$BI215*Assembly!AD$14+$BJ215*Assembly!AD$15+$BK215*Assembly!AD$16+$BL215*Assembly!AD$17+$BM215*Assembly!AD$18+$BN215*Assembly!AD$19+$BO215*Assembly!AD$20+$BP215*Assembly!AD$21+$BQ215*Assembly!AD$22+$BR215*Assembly!AD$23+$BS215*Assembly!AD$24</f>
        <v>#VALUE!</v>
      </c>
      <c r="BX215" s="180" t="e">
        <f t="shared" si="4"/>
        <v>#VALUE!</v>
      </c>
      <c r="BY215" s="181" t="e">
        <f t="shared" si="5"/>
        <v>#VALUE!</v>
      </c>
      <c r="BZ215" s="182" t="e">
        <f t="shared" si="6"/>
        <v>#VALUE!</v>
      </c>
      <c r="CA215" s="181" t="e">
        <f t="shared" si="7"/>
        <v>#VALUE!</v>
      </c>
      <c r="CB215" s="165" t="e">
        <f>$AY215*Assembly!Y$4+$AZ215*Assembly!Y$5+$BA215*Assembly!Y$6+$BB215*Assembly!Y$7+$BC215*Assembly!Y$8+$BD215*Assembly!Y$9+$BE215*Assembly!Y$10+$BF215*Assembly!Y$11+$BG215*Assembly!Y$12+$BH215*Assembly!Y$13+$BI215*Assembly!Y$14+$BJ215*Assembly!Y$15+$BK215*Assembly!Y$16+$BL215*Assembly!Y$17+$BM215*Assembly!Y$18+$BN215*Assembly!Y$19+$BO215*Assembly!Y$20+$BP215*Assembly!Y$21+$BQ215*Assembly!Y$22+$BR215*Assembly!Y$23+$BS215*Assembly!Y$24</f>
        <v>#VALUE!</v>
      </c>
      <c r="CC215" s="165" t="e">
        <f t="shared" si="8"/>
        <v>#VALUE!</v>
      </c>
      <c r="CD215" s="136" t="e">
        <f t="shared" si="9"/>
        <v>#VALUE!</v>
      </c>
      <c r="CE215" s="184" t="e">
        <f>$AY215*Assembly!AC$4+$AZ215*Assembly!AC$5+$BA215*Assembly!AC$6+$BB215*Assembly!AC$7+$BC215*Assembly!AC$8+$BD215*Assembly!AC$9+$BE215*Assembly!AC$10+$BF215*Assembly!AC$11+$BG215*Assembly!AC$12+$BH215*Assembly!AC$13+$BI215*Assembly!AC$14+$BJ215*Assembly!AC$15+$BK215*Assembly!AC$16+$BL215*Assembly!AC$17+$BM215*Assembly!AC$18+$BN215*Assembly!AC$19+$BO215*Assembly!AC$20+$BP215*Assembly!AC$21+$BQ215*Assembly!AC$22+$BR215*Assembly!AC$23+$BS215*Assembly!AC$24</f>
        <v>#VALUE!</v>
      </c>
      <c r="CF215" s="208" t="e">
        <f>$AY215*Assembly!M$4+$AZ215*Assembly!M$5+$BA215*Assembly!M$6+$BB215*Assembly!M$7+$BC215*Assembly!M$8+$BD215*Assembly!M$9+$BE215*Assembly!M$10+$BF215*Assembly!M$11+$BG215*Assembly!M$12+$BH215*Assembly!M$13+$BI215*Assembly!M$14+$BJ215*Assembly!M$15+$BK215*Assembly!M$16+$BL215*Assembly!M$17+$BM215*Assembly!M$18+$BN215*Assembly!M$19+$BO215*Assembly!M$20+$BP215*Assembly!M$21+$BQ215*Assembly!M$22+$BR215*Assembly!M$23+$BS215*Assembly!M$24</f>
        <v>#VALUE!</v>
      </c>
      <c r="CG215" s="208" t="e">
        <f>$AY215*Assembly!N$4+$AZ215*Assembly!N$5+$BA215*Assembly!N$6+$BB215*Assembly!N$7+$BC215*Assembly!N$8+$BD215*Assembly!N$9+$BE215*Assembly!N$10+$BF215*Assembly!N$11+$BG215*Assembly!N$12+$BH215*Assembly!N$13+$BI215*Assembly!N$14+$BJ215*Assembly!N$15+$BK215*Assembly!N$16+$BL215*Assembly!N$17+$BM215*Assembly!N$18+$BN215*Assembly!N$19+$BO215*Assembly!N$20+$BP215*Assembly!N$21+$BQ215*Assembly!N$22+$BR215*Assembly!N$23+$BS215*Assembly!N$24</f>
        <v>#VALUE!</v>
      </c>
      <c r="CH215" s="208" t="e">
        <f>$AY215*Assembly!O$4+$AZ215*Assembly!O$5+$BA215*Assembly!O$6+$BB215*Assembly!O$7+$BC215*Assembly!O$8+$BD215*Assembly!O$9+$BE215*Assembly!O$10+$BF215*Assembly!O$11+$BG215*Assembly!O$12+$BH215*Assembly!O$13+$BI215*Assembly!O$14+$BJ215*Assembly!O$15+$BK215*Assembly!O$16+$BL215*Assembly!O$17+$BM215*Assembly!O$18+$BN215*Assembly!O$19+$BO215*Assembly!O$20+$BP215*Assembly!O$21+$BQ215*Assembly!O$22+$BR215*Assembly!O$23+$BS215*Assembly!O$24</f>
        <v>#VALUE!</v>
      </c>
      <c r="CI215" s="203" t="e">
        <f>$AY215*Assembly!P$4+$AZ215*Assembly!P$5+$BA215*Assembly!P$6+$BB215*Assembly!P$7+$BC215*Assembly!P$8+$BD215*Assembly!P$9+$BE215*Assembly!P$10+$BF215*Assembly!P$11+$BG215*Assembly!P$12+$BH215*Assembly!P$13+$BI215*Assembly!P$14+$BJ215*Assembly!P$15+$BK215*Assembly!P$16+$BL215*Assembly!P$17+$BM215*Assembly!P$18+$BN215*Assembly!P$19+$BO215*Assembly!P$20+$BP215*Assembly!P$21+$BQ215*Assembly!P$22+$BR215*Assembly!P$23+$BS215*Assembly!P$24</f>
        <v>#VALUE!</v>
      </c>
      <c r="CJ215" s="203" t="e">
        <f>$AY215*Assembly!Q$4+$AZ215*Assembly!Q$5+$BA215*Assembly!Q$6+$BB215*Assembly!Q$7+$BC215*Assembly!Q$8+$BD215*Assembly!Q$9+$BE215*Assembly!Q$10+$BF215*Assembly!Q$11+$BG215*Assembly!Q$12+$BH215*Assembly!Q$13+$BI215*Assembly!Q$14+$BJ215*Assembly!Q$15+$BK215*Assembly!Q$16+$BL215*Assembly!Q$17+$BM215*Assembly!Q$18+$BN215*Assembly!Q$19+$BO215*Assembly!Q$20+$BP215*Assembly!Q$21+$BQ215*Assembly!Q$22+$BR215*Assembly!Q$23+$BS215*Assembly!Q$24</f>
        <v>#VALUE!</v>
      </c>
      <c r="CK215" s="208" t="e">
        <f>$AY215*Assembly!R$4+$AZ215*Assembly!R$5+$BA215*Assembly!R$6+$BB215*Assembly!R$7+$BC215*Assembly!R$8+$BD215*Assembly!R$9+$BE215*Assembly!R$10+$BF215*Assembly!R$11+$BG215*Assembly!R$12+$BH215*Assembly!R$13+$BI215*Assembly!R$14+$BJ215*Assembly!R$15+$BK215*Assembly!R$16+$BL215*Assembly!R$17+$BM215*Assembly!R$18+$BN215*Assembly!R$19+$BO215*Assembly!R$20+$BP215*Assembly!R$21+$BQ215*Assembly!R$22+$BR215*Assembly!R$23+$BS215*Assembly!R$24</f>
        <v>#VALUE!</v>
      </c>
      <c r="CL215" s="203" t="e">
        <f>$AY215*Assembly!S$4+$AZ215*Assembly!S$5+$BA215*Assembly!S$6+$BB215*Assembly!S$7+$BC215*Assembly!S$8+$BD215*Assembly!S$9+$BE215*Assembly!S$10+$BF215*Assembly!S$11+$BG215*Assembly!S$12+$BH215*Assembly!S$13+$BI215*Assembly!S$14+$BJ215*Assembly!S$15+$BK215*Assembly!S$16+$BL215*Assembly!S$17+$BM215*Assembly!S$18+$BN215*Assembly!S$19+$BO215*Assembly!S$20+$BP215*Assembly!S$21+$BQ215*Assembly!S$22+$BR215*Assembly!S$23+$BS215*Assembly!S$24</f>
        <v>#VALUE!</v>
      </c>
      <c r="CM215" s="203" t="e">
        <f>$AY215*Assembly!T$4+$AZ215*Assembly!T$5+$BA215*Assembly!T$6+$BB215*Assembly!T$7+$BC215*Assembly!T$8+$BD215*Assembly!T$9+$BE215*Assembly!T$10+$BF215*Assembly!T$11+$BG215*Assembly!T$12+$BH215*Assembly!T$13+$BI215*Assembly!T$14+$BJ215*Assembly!T$15+$BK215*Assembly!T$16+$BL215*Assembly!T$17+$BM215*Assembly!T$18+$BN215*Assembly!T$19+$BO215*Assembly!T$20+$BP215*Assembly!T$21+$BQ215*Assembly!T$22+$BR215*Assembly!T$23+$BS215*Assembly!T$24</f>
        <v>#VALUE!</v>
      </c>
      <c r="CN215" s="203" t="e">
        <f>$AY215*Assembly!U$4+$AZ215*Assembly!U$5+$BA215*Assembly!U$6+$BB215*Assembly!U$7+$BC215*Assembly!U$8+$BD215*Assembly!U$9+$BE215*Assembly!U$10+$BF215*Assembly!U$11+$BG215*Assembly!U$12+$BH215*Assembly!U$13+$BI215*Assembly!U$14+$BJ215*Assembly!U$15+$BK215*Assembly!U$16+$BL215*Assembly!U$17+$BM215*Assembly!U$18+$BN215*Assembly!U$19+$BO215*Assembly!U$20+$BP215*Assembly!U$21+$BQ215*Assembly!U$22+$BR215*Assembly!U$23+$BS215*Assembly!U$24</f>
        <v>#VALUE!</v>
      </c>
      <c r="CO215" s="208" t="e">
        <f>$AY215*Assembly!V$4+$AZ215*Assembly!V$5+$BA215*Assembly!V$6+$BB215*Assembly!V$7+$BC215*Assembly!V$8+$BD215*Assembly!V$9+$BE215*Assembly!V$10+$BF215*Assembly!V$11+$BG215*Assembly!V$12+$BH215*Assembly!V$13+$BI215*Assembly!V$14+$BJ215*Assembly!V$15+$BK215*Assembly!V$16+$BL215*Assembly!V$17+$BM215*Assembly!V$18+$BN215*Assembly!V$19+$BO215*Assembly!V$20+$BP215*Assembly!V$21+$BQ215*Assembly!V$22+$BR215*Assembly!V$23+$BS215*Assembly!V$24</f>
        <v>#VALUE!</v>
      </c>
      <c r="CP215" s="208" t="e">
        <f>CF215*Refining!$F$3</f>
        <v>#VALUE!</v>
      </c>
      <c r="CQ215" s="208" t="e">
        <f>CG215*Refining!$F$4</f>
        <v>#VALUE!</v>
      </c>
      <c r="CR215" s="208" t="e">
        <f>CH215*Refining!$F$5</f>
        <v>#VALUE!</v>
      </c>
      <c r="CS215" s="208" t="e">
        <f>CI215*Refining!$F$6</f>
        <v>#VALUE!</v>
      </c>
      <c r="CT215" s="208" t="e">
        <f>CJ215*Refining!$F$7</f>
        <v>#VALUE!</v>
      </c>
      <c r="CU215" s="208" t="e">
        <f>CK215*Refining!$F$8</f>
        <v>#VALUE!</v>
      </c>
      <c r="CV215" s="208" t="e">
        <f>CL215*Refining!$F$9</f>
        <v>#VALUE!</v>
      </c>
      <c r="CW215" s="208" t="e">
        <f>CM215*Refining!$F$10</f>
        <v>#VALUE!</v>
      </c>
      <c r="CX215" s="208" t="e">
        <f>CN215*Refining!$F$11</f>
        <v>#VALUE!</v>
      </c>
      <c r="CY215" s="208" t="e">
        <f>CO215*Refining!$F$12</f>
        <v>#VALUE!</v>
      </c>
      <c r="CZ215" s="190" t="e">
        <f t="shared" ref="CZ215:DS215" si="868">IF(CF215 = 0, "", CF215)</f>
        <v>#VALUE!</v>
      </c>
      <c r="DA215" s="197" t="e">
        <f t="shared" si="868"/>
        <v>#VALUE!</v>
      </c>
      <c r="DB215" s="197" t="e">
        <f t="shared" si="868"/>
        <v>#VALUE!</v>
      </c>
      <c r="DC215" s="191" t="e">
        <f t="shared" si="868"/>
        <v>#VALUE!</v>
      </c>
      <c r="DD215" s="193" t="e">
        <f t="shared" si="868"/>
        <v>#VALUE!</v>
      </c>
      <c r="DE215" s="191" t="e">
        <f t="shared" si="868"/>
        <v>#VALUE!</v>
      </c>
      <c r="DF215" s="193" t="e">
        <f t="shared" si="868"/>
        <v>#VALUE!</v>
      </c>
      <c r="DG215" s="193" t="e">
        <f t="shared" si="868"/>
        <v>#VALUE!</v>
      </c>
      <c r="DH215" s="191" t="e">
        <f t="shared" si="868"/>
        <v>#VALUE!</v>
      </c>
      <c r="DI215" s="195" t="e">
        <f t="shared" si="868"/>
        <v>#VALUE!</v>
      </c>
      <c r="DJ215" s="190" t="e">
        <f t="shared" si="868"/>
        <v>#VALUE!</v>
      </c>
      <c r="DK215" s="197" t="e">
        <f t="shared" si="868"/>
        <v>#VALUE!</v>
      </c>
      <c r="DL215" s="197" t="e">
        <f t="shared" si="868"/>
        <v>#VALUE!</v>
      </c>
      <c r="DM215" s="191" t="e">
        <f t="shared" si="868"/>
        <v>#VALUE!</v>
      </c>
      <c r="DN215" s="193" t="e">
        <f t="shared" si="868"/>
        <v>#VALUE!</v>
      </c>
      <c r="DO215" s="191" t="e">
        <f t="shared" si="868"/>
        <v>#VALUE!</v>
      </c>
      <c r="DP215" s="191" t="e">
        <f t="shared" si="868"/>
        <v>#VALUE!</v>
      </c>
      <c r="DQ215" s="191" t="e">
        <f t="shared" si="868"/>
        <v>#VALUE!</v>
      </c>
      <c r="DR215" s="191" t="e">
        <f t="shared" si="868"/>
        <v>#VALUE!</v>
      </c>
      <c r="DS215" s="195" t="e">
        <f t="shared" si="868"/>
        <v>#VALUE!</v>
      </c>
      <c r="DT215" s="190" t="e">
        <f t="shared" si="11"/>
        <v>#VALUE!</v>
      </c>
      <c r="DU215" s="197" t="e">
        <f t="shared" si="12"/>
        <v>#VALUE!</v>
      </c>
      <c r="DV215" s="165" t="e">
        <f>CZ215*'Ores &amp; Ingots'!$C$3+DA215*'Ores &amp; Ingots'!$C$4+DB215*'Ores &amp; Ingots'!$C$5+DC215*'Ores &amp; Ingots'!$C$6+DD215*'Ores &amp; Ingots'!$C$7+DE215*'Ores &amp; Ingots'!$C$8+DF215*'Ores &amp; Ingots'!$C$9+DG215*'Ores &amp; Ingots'!$C$10+DH215*'Ores &amp; Ingots'!$C$11+DI215*'Ores &amp; Ingots'!$C$12</f>
        <v>#VALUE!</v>
      </c>
      <c r="DW215" s="165" t="e">
        <f>DJ215*'Ores &amp; Ingots'!$B$3+DK215*'Ores &amp; Ingots'!$B$4+DL215*'Ores &amp; Ingots'!$B$5+DM215*'Ores &amp; Ingots'!$B$6+DN215*'Ores &amp; Ingots'!$B$7+DO215*'Ores &amp; Ingots'!$B$8+DP215*'Ores &amp; Ingots'!$B$9+DQ215*'Ores &amp; Ingots'!$B$10+DR215*'Ores &amp; Ingots'!$B$11+DS215*'Ores &amp; Ingots'!$B$12</f>
        <v>#VALUE!</v>
      </c>
      <c r="DX215" s="197" t="e">
        <f>CZ215*Refining!$G$3+DA215*Refining!$G$4+DB215*Refining!$G$5+DC215*Refining!$G$6+DD215*Refining!$G$7+DE215*Refining!$G$8+DF215*Refining!$G$9+DG215*Refining!$G$10+DH215*Refining!$G$11+DI215*Refining!$G$12</f>
        <v>#VALUE!</v>
      </c>
      <c r="DY215" s="197" t="e">
        <f t="shared" si="13"/>
        <v>#VALUE!</v>
      </c>
      <c r="DZ215" s="199" t="e">
        <f t="shared" si="14"/>
        <v>#VALUE!</v>
      </c>
      <c r="EA215" s="190" t="e">
        <f t="shared" si="15"/>
        <v>#VALUE!</v>
      </c>
      <c r="EB215" s="200" t="e">
        <f t="shared" ref="EB215:EC215" si="869">EA215/60</f>
        <v>#VALUE!</v>
      </c>
      <c r="EC215" s="200" t="e">
        <f t="shared" si="869"/>
        <v>#VALUE!</v>
      </c>
      <c r="ED215" s="190" t="e">
        <f t="shared" si="17"/>
        <v>#VALUE!</v>
      </c>
      <c r="EE215" s="200" t="e">
        <f t="shared" ref="EE215:EF215" si="870">ED215/1000</f>
        <v>#VALUE!</v>
      </c>
      <c r="EF215" s="201" t="e">
        <f t="shared" si="870"/>
        <v>#VALUE!</v>
      </c>
      <c r="EG215" s="136" t="e">
        <f t="shared" si="19"/>
        <v>#VALUE!</v>
      </c>
      <c r="EH215" s="138" t="e">
        <f t="shared" si="20"/>
        <v>#VALUE!</v>
      </c>
      <c r="EI215" s="133">
        <v>48</v>
      </c>
    </row>
    <row r="216" spans="1:139" ht="12.75" x14ac:dyDescent="0.2">
      <c r="A216" s="864"/>
      <c r="B216" s="135" t="s">
        <v>415</v>
      </c>
      <c r="C216" s="137" t="s">
        <v>156</v>
      </c>
      <c r="D216" s="137">
        <v>1</v>
      </c>
      <c r="E216" s="137">
        <v>1</v>
      </c>
      <c r="F216" s="137">
        <v>1</v>
      </c>
      <c r="G216" s="141">
        <f t="shared" si="0"/>
        <v>15.625</v>
      </c>
      <c r="H216" s="142">
        <v>14</v>
      </c>
      <c r="I216" s="142">
        <v>35</v>
      </c>
      <c r="J216" s="144">
        <f>H216/Main!$D$9</f>
        <v>2.8</v>
      </c>
      <c r="K216" s="144">
        <f>I216/Main!$D$10</f>
        <v>17.5</v>
      </c>
      <c r="L216" s="144">
        <f t="shared" si="1"/>
        <v>6.25</v>
      </c>
      <c r="M216" s="144">
        <v>0.4</v>
      </c>
      <c r="N216" s="147"/>
      <c r="O216" s="294"/>
      <c r="P216" s="150"/>
      <c r="Q216" s="153"/>
      <c r="R216" s="150"/>
      <c r="S216" s="155"/>
      <c r="T216" s="155"/>
      <c r="U216" s="150"/>
      <c r="V216" s="150"/>
      <c r="W216" s="155"/>
      <c r="X216" s="155"/>
      <c r="Y216" s="150"/>
      <c r="Z216" s="150"/>
      <c r="AA216" s="150"/>
      <c r="AB216" s="150"/>
      <c r="AC216" s="370" t="s">
        <v>34</v>
      </c>
      <c r="AD216" s="171">
        <v>75</v>
      </c>
      <c r="AE216" s="165">
        <v>0</v>
      </c>
      <c r="AF216" s="165">
        <v>0</v>
      </c>
      <c r="AG216" s="165">
        <v>0</v>
      </c>
      <c r="AH216" s="165">
        <v>0</v>
      </c>
      <c r="AI216" s="165">
        <v>0</v>
      </c>
      <c r="AJ216" s="165">
        <v>0</v>
      </c>
      <c r="AK216" s="165">
        <v>0</v>
      </c>
      <c r="AL216" s="165">
        <v>0</v>
      </c>
      <c r="AM216" s="165">
        <v>0</v>
      </c>
      <c r="AN216" s="165">
        <v>0</v>
      </c>
      <c r="AO216" s="165">
        <v>25</v>
      </c>
      <c r="AP216" s="165">
        <v>0</v>
      </c>
      <c r="AQ216" s="165">
        <v>0</v>
      </c>
      <c r="AR216" s="165">
        <v>0</v>
      </c>
      <c r="AS216" s="165">
        <v>0</v>
      </c>
      <c r="AT216" s="165">
        <v>0</v>
      </c>
      <c r="AU216" s="165">
        <v>0</v>
      </c>
      <c r="AV216" s="165">
        <v>0</v>
      </c>
      <c r="AW216" s="165">
        <v>0</v>
      </c>
      <c r="AX216" s="165">
        <v>0</v>
      </c>
      <c r="AY216" s="413">
        <f t="shared" ref="AY216:BS216" si="871">IF(AD216 = 0, "", AD216)</f>
        <v>75</v>
      </c>
      <c r="AZ216" s="163" t="str">
        <f t="shared" si="871"/>
        <v/>
      </c>
      <c r="BA216" s="163" t="str">
        <f t="shared" si="871"/>
        <v/>
      </c>
      <c r="BB216" s="163" t="str">
        <f t="shared" si="871"/>
        <v/>
      </c>
      <c r="BC216" s="163" t="str">
        <f t="shared" si="871"/>
        <v/>
      </c>
      <c r="BD216" s="163" t="str">
        <f t="shared" si="871"/>
        <v/>
      </c>
      <c r="BE216" s="163" t="str">
        <f t="shared" si="871"/>
        <v/>
      </c>
      <c r="BF216" s="163" t="str">
        <f t="shared" si="871"/>
        <v/>
      </c>
      <c r="BG216" s="163" t="str">
        <f t="shared" si="871"/>
        <v/>
      </c>
      <c r="BH216" s="163" t="str">
        <f t="shared" si="871"/>
        <v/>
      </c>
      <c r="BI216" s="163" t="str">
        <f t="shared" si="871"/>
        <v/>
      </c>
      <c r="BJ216" s="165">
        <f t="shared" si="871"/>
        <v>25</v>
      </c>
      <c r="BK216" s="163" t="str">
        <f t="shared" si="871"/>
        <v/>
      </c>
      <c r="BL216" s="163" t="str">
        <f t="shared" si="871"/>
        <v/>
      </c>
      <c r="BM216" s="163" t="str">
        <f t="shared" si="871"/>
        <v/>
      </c>
      <c r="BN216" s="163" t="str">
        <f t="shared" si="871"/>
        <v/>
      </c>
      <c r="BO216" s="163" t="str">
        <f t="shared" si="871"/>
        <v/>
      </c>
      <c r="BP216" s="163" t="str">
        <f t="shared" si="871"/>
        <v/>
      </c>
      <c r="BQ216" s="163" t="str">
        <f t="shared" si="871"/>
        <v/>
      </c>
      <c r="BR216" s="163" t="str">
        <f t="shared" si="871"/>
        <v/>
      </c>
      <c r="BS216" s="173" t="str">
        <f t="shared" si="871"/>
        <v/>
      </c>
      <c r="BT216" s="175" t="e">
        <f>$AY216*Assembly!Z$4+$AZ216*Assembly!Z$5+$BA216*Assembly!Z$6+$BB216*Assembly!Z$7+$BC216*Assembly!Z$8+$BD216*Assembly!Z$9+$BE216*Assembly!Z$10+$BF216*Assembly!Z$11+$BG216*Assembly!Z$12+$BH216*Assembly!Z$13+$BI216*Assembly!Z$14+$BJ216*Assembly!Z$15+$BK216*Assembly!Z$16+$BL216*Assembly!Z$17+$BM216*Assembly!Z$18+$BN216*Assembly!Z$19+$BO216*Assembly!Z$20+$BP216*Assembly!Z$21+$BQ216*Assembly!Z$22+$BR216*Assembly!Z$23+$BS216*Assembly!Z$24</f>
        <v>#VALUE!</v>
      </c>
      <c r="BU216" s="165" t="e">
        <f t="shared" si="3"/>
        <v>#VALUE!</v>
      </c>
      <c r="BV216" s="176"/>
      <c r="BW216" s="165" t="e">
        <f>$AY216*Assembly!AD$4+$AZ216*Assembly!AD$5+$BA216*Assembly!AD$6+$BB216*Assembly!AD$7+$BC216*Assembly!AD$8+$BD216*Assembly!AD$9+$BE216*Assembly!AD$10+$BF216*Assembly!AD$11+$BG216*Assembly!AD$12+$BH216*Assembly!AD$13+$BI216*Assembly!AD$14+$BJ216*Assembly!AD$15+$BK216*Assembly!AD$16+$BL216*Assembly!AD$17+$BM216*Assembly!AD$18+$BN216*Assembly!AD$19+$BO216*Assembly!AD$20+$BP216*Assembly!AD$21+$BQ216*Assembly!AD$22+$BR216*Assembly!AD$23+$BS216*Assembly!AD$24</f>
        <v>#VALUE!</v>
      </c>
      <c r="BX216" s="180" t="e">
        <f t="shared" si="4"/>
        <v>#VALUE!</v>
      </c>
      <c r="BY216" s="181" t="e">
        <f t="shared" si="5"/>
        <v>#VALUE!</v>
      </c>
      <c r="BZ216" s="182" t="e">
        <f t="shared" si="6"/>
        <v>#VALUE!</v>
      </c>
      <c r="CA216" s="181" t="e">
        <f t="shared" si="7"/>
        <v>#VALUE!</v>
      </c>
      <c r="CB216" s="165" t="e">
        <f>$AY216*Assembly!Y$4+$AZ216*Assembly!Y$5+$BA216*Assembly!Y$6+$BB216*Assembly!Y$7+$BC216*Assembly!Y$8+$BD216*Assembly!Y$9+$BE216*Assembly!Y$10+$BF216*Assembly!Y$11+$BG216*Assembly!Y$12+$BH216*Assembly!Y$13+$BI216*Assembly!Y$14+$BJ216*Assembly!Y$15+$BK216*Assembly!Y$16+$BL216*Assembly!Y$17+$BM216*Assembly!Y$18+$BN216*Assembly!Y$19+$BO216*Assembly!Y$20+$BP216*Assembly!Y$21+$BQ216*Assembly!Y$22+$BR216*Assembly!Y$23+$BS216*Assembly!Y$24</f>
        <v>#VALUE!</v>
      </c>
      <c r="CC216" s="165" t="e">
        <f t="shared" si="8"/>
        <v>#VALUE!</v>
      </c>
      <c r="CD216" s="136" t="e">
        <f t="shared" si="9"/>
        <v>#VALUE!</v>
      </c>
      <c r="CE216" s="184" t="e">
        <f>$AY216*Assembly!AC$4+$AZ216*Assembly!AC$5+$BA216*Assembly!AC$6+$BB216*Assembly!AC$7+$BC216*Assembly!AC$8+$BD216*Assembly!AC$9+$BE216*Assembly!AC$10+$BF216*Assembly!AC$11+$BG216*Assembly!AC$12+$BH216*Assembly!AC$13+$BI216*Assembly!AC$14+$BJ216*Assembly!AC$15+$BK216*Assembly!AC$16+$BL216*Assembly!AC$17+$BM216*Assembly!AC$18+$BN216*Assembly!AC$19+$BO216*Assembly!AC$20+$BP216*Assembly!AC$21+$BQ216*Assembly!AC$22+$BR216*Assembly!AC$23+$BS216*Assembly!AC$24</f>
        <v>#VALUE!</v>
      </c>
      <c r="CF216" s="153" t="e">
        <f>$AY216*Assembly!M$4+$AZ216*Assembly!M$5+$BA216*Assembly!M$6+$BB216*Assembly!M$7+$BC216*Assembly!M$8+$BD216*Assembly!M$9+$BE216*Assembly!M$10+$BF216*Assembly!M$11+$BG216*Assembly!M$12+$BH216*Assembly!M$13+$BI216*Assembly!M$14+$BJ216*Assembly!M$15+$BK216*Assembly!M$16+$BL216*Assembly!M$17+$BM216*Assembly!M$18+$BN216*Assembly!M$19+$BO216*Assembly!M$20+$BP216*Assembly!M$21+$BQ216*Assembly!M$22+$BR216*Assembly!M$23+$BS216*Assembly!M$24</f>
        <v>#VALUE!</v>
      </c>
      <c r="CG216" s="153" t="e">
        <f>$AY216*Assembly!N$4+$AZ216*Assembly!N$5+$BA216*Assembly!N$6+$BB216*Assembly!N$7+$BC216*Assembly!N$8+$BD216*Assembly!N$9+$BE216*Assembly!N$10+$BF216*Assembly!N$11+$BG216*Assembly!N$12+$BH216*Assembly!N$13+$BI216*Assembly!N$14+$BJ216*Assembly!N$15+$BK216*Assembly!N$16+$BL216*Assembly!N$17+$BM216*Assembly!N$18+$BN216*Assembly!N$19+$BO216*Assembly!N$20+$BP216*Assembly!N$21+$BQ216*Assembly!N$22+$BR216*Assembly!N$23+$BS216*Assembly!N$24</f>
        <v>#VALUE!</v>
      </c>
      <c r="CH216" s="153" t="e">
        <f>$AY216*Assembly!O$4+$AZ216*Assembly!O$5+$BA216*Assembly!O$6+$BB216*Assembly!O$7+$BC216*Assembly!O$8+$BD216*Assembly!O$9+$BE216*Assembly!O$10+$BF216*Assembly!O$11+$BG216*Assembly!O$12+$BH216*Assembly!O$13+$BI216*Assembly!O$14+$BJ216*Assembly!O$15+$BK216*Assembly!O$16+$BL216*Assembly!O$17+$BM216*Assembly!O$18+$BN216*Assembly!O$19+$BO216*Assembly!O$20+$BP216*Assembly!O$21+$BQ216*Assembly!O$22+$BR216*Assembly!O$23+$BS216*Assembly!O$24</f>
        <v>#VALUE!</v>
      </c>
      <c r="CI216" s="142" t="e">
        <f>$AY216*Assembly!P$4+$AZ216*Assembly!P$5+$BA216*Assembly!P$6+$BB216*Assembly!P$7+$BC216*Assembly!P$8+$BD216*Assembly!P$9+$BE216*Assembly!P$10+$BF216*Assembly!P$11+$BG216*Assembly!P$12+$BH216*Assembly!P$13+$BI216*Assembly!P$14+$BJ216*Assembly!P$15+$BK216*Assembly!P$16+$BL216*Assembly!P$17+$BM216*Assembly!P$18+$BN216*Assembly!P$19+$BO216*Assembly!P$20+$BP216*Assembly!P$21+$BQ216*Assembly!P$22+$BR216*Assembly!P$23+$BS216*Assembly!P$24</f>
        <v>#VALUE!</v>
      </c>
      <c r="CJ216" s="142" t="e">
        <f>$AY216*Assembly!Q$4+$AZ216*Assembly!Q$5+$BA216*Assembly!Q$6+$BB216*Assembly!Q$7+$BC216*Assembly!Q$8+$BD216*Assembly!Q$9+$BE216*Assembly!Q$10+$BF216*Assembly!Q$11+$BG216*Assembly!Q$12+$BH216*Assembly!Q$13+$BI216*Assembly!Q$14+$BJ216*Assembly!Q$15+$BK216*Assembly!Q$16+$BL216*Assembly!Q$17+$BM216*Assembly!Q$18+$BN216*Assembly!Q$19+$BO216*Assembly!Q$20+$BP216*Assembly!Q$21+$BQ216*Assembly!Q$22+$BR216*Assembly!Q$23+$BS216*Assembly!Q$24</f>
        <v>#VALUE!</v>
      </c>
      <c r="CK216" s="153" t="e">
        <f>$AY216*Assembly!R$4+$AZ216*Assembly!R$5+$BA216*Assembly!R$6+$BB216*Assembly!R$7+$BC216*Assembly!R$8+$BD216*Assembly!R$9+$BE216*Assembly!R$10+$BF216*Assembly!R$11+$BG216*Assembly!R$12+$BH216*Assembly!R$13+$BI216*Assembly!R$14+$BJ216*Assembly!R$15+$BK216*Assembly!R$16+$BL216*Assembly!R$17+$BM216*Assembly!R$18+$BN216*Assembly!R$19+$BO216*Assembly!R$20+$BP216*Assembly!R$21+$BQ216*Assembly!R$22+$BR216*Assembly!R$23+$BS216*Assembly!R$24</f>
        <v>#VALUE!</v>
      </c>
      <c r="CL216" s="142" t="e">
        <f>$AY216*Assembly!S$4+$AZ216*Assembly!S$5+$BA216*Assembly!S$6+$BB216*Assembly!S$7+$BC216*Assembly!S$8+$BD216*Assembly!S$9+$BE216*Assembly!S$10+$BF216*Assembly!S$11+$BG216*Assembly!S$12+$BH216*Assembly!S$13+$BI216*Assembly!S$14+$BJ216*Assembly!S$15+$BK216*Assembly!S$16+$BL216*Assembly!S$17+$BM216*Assembly!S$18+$BN216*Assembly!S$19+$BO216*Assembly!S$20+$BP216*Assembly!S$21+$BQ216*Assembly!S$22+$BR216*Assembly!S$23+$BS216*Assembly!S$24</f>
        <v>#VALUE!</v>
      </c>
      <c r="CM216" s="142" t="e">
        <f>$AY216*Assembly!T$4+$AZ216*Assembly!T$5+$BA216*Assembly!T$6+$BB216*Assembly!T$7+$BC216*Assembly!T$8+$BD216*Assembly!T$9+$BE216*Assembly!T$10+$BF216*Assembly!T$11+$BG216*Assembly!T$12+$BH216*Assembly!T$13+$BI216*Assembly!T$14+$BJ216*Assembly!T$15+$BK216*Assembly!T$16+$BL216*Assembly!T$17+$BM216*Assembly!T$18+$BN216*Assembly!T$19+$BO216*Assembly!T$20+$BP216*Assembly!T$21+$BQ216*Assembly!T$22+$BR216*Assembly!T$23+$BS216*Assembly!T$24</f>
        <v>#VALUE!</v>
      </c>
      <c r="CN216" s="142" t="e">
        <f>$AY216*Assembly!U$4+$AZ216*Assembly!U$5+$BA216*Assembly!U$6+$BB216*Assembly!U$7+$BC216*Assembly!U$8+$BD216*Assembly!U$9+$BE216*Assembly!U$10+$BF216*Assembly!U$11+$BG216*Assembly!U$12+$BH216*Assembly!U$13+$BI216*Assembly!U$14+$BJ216*Assembly!U$15+$BK216*Assembly!U$16+$BL216*Assembly!U$17+$BM216*Assembly!U$18+$BN216*Assembly!U$19+$BO216*Assembly!U$20+$BP216*Assembly!U$21+$BQ216*Assembly!U$22+$BR216*Assembly!U$23+$BS216*Assembly!U$24</f>
        <v>#VALUE!</v>
      </c>
      <c r="CO216" s="153" t="e">
        <f>$AY216*Assembly!V$4+$AZ216*Assembly!V$5+$BA216*Assembly!V$6+$BB216*Assembly!V$7+$BC216*Assembly!V$8+$BD216*Assembly!V$9+$BE216*Assembly!V$10+$BF216*Assembly!V$11+$BG216*Assembly!V$12+$BH216*Assembly!V$13+$BI216*Assembly!V$14+$BJ216*Assembly!V$15+$BK216*Assembly!V$16+$BL216*Assembly!V$17+$BM216*Assembly!V$18+$BN216*Assembly!V$19+$BO216*Assembly!V$20+$BP216*Assembly!V$21+$BQ216*Assembly!V$22+$BR216*Assembly!V$23+$BS216*Assembly!V$24</f>
        <v>#VALUE!</v>
      </c>
      <c r="CP216" s="153" t="e">
        <f>CF216*Refining!$F$3</f>
        <v>#VALUE!</v>
      </c>
      <c r="CQ216" s="153" t="e">
        <f>CG216*Refining!$F$4</f>
        <v>#VALUE!</v>
      </c>
      <c r="CR216" s="153" t="e">
        <f>CH216*Refining!$F$5</f>
        <v>#VALUE!</v>
      </c>
      <c r="CS216" s="153" t="e">
        <f>CI216*Refining!$F$6</f>
        <v>#VALUE!</v>
      </c>
      <c r="CT216" s="153" t="e">
        <f>CJ216*Refining!$F$7</f>
        <v>#VALUE!</v>
      </c>
      <c r="CU216" s="153" t="e">
        <f>CK216*Refining!$F$8</f>
        <v>#VALUE!</v>
      </c>
      <c r="CV216" s="153" t="e">
        <f>CL216*Refining!$F$9</f>
        <v>#VALUE!</v>
      </c>
      <c r="CW216" s="153" t="e">
        <f>CM216*Refining!$F$10</f>
        <v>#VALUE!</v>
      </c>
      <c r="CX216" s="153" t="e">
        <f>CN216*Refining!$F$11</f>
        <v>#VALUE!</v>
      </c>
      <c r="CY216" s="153" t="e">
        <f>CO216*Refining!$F$12</f>
        <v>#VALUE!</v>
      </c>
      <c r="CZ216" s="190" t="e">
        <f t="shared" ref="CZ216:DS216" si="872">IF(CF216 = 0, "", CF216)</f>
        <v>#VALUE!</v>
      </c>
      <c r="DA216" s="197" t="e">
        <f t="shared" si="872"/>
        <v>#VALUE!</v>
      </c>
      <c r="DB216" s="197" t="e">
        <f t="shared" si="872"/>
        <v>#VALUE!</v>
      </c>
      <c r="DC216" s="191" t="e">
        <f t="shared" si="872"/>
        <v>#VALUE!</v>
      </c>
      <c r="DD216" s="193" t="e">
        <f t="shared" si="872"/>
        <v>#VALUE!</v>
      </c>
      <c r="DE216" s="191" t="e">
        <f t="shared" si="872"/>
        <v>#VALUE!</v>
      </c>
      <c r="DF216" s="193" t="e">
        <f t="shared" si="872"/>
        <v>#VALUE!</v>
      </c>
      <c r="DG216" s="193" t="e">
        <f t="shared" si="872"/>
        <v>#VALUE!</v>
      </c>
      <c r="DH216" s="191" t="e">
        <f t="shared" si="872"/>
        <v>#VALUE!</v>
      </c>
      <c r="DI216" s="195" t="e">
        <f t="shared" si="872"/>
        <v>#VALUE!</v>
      </c>
      <c r="DJ216" s="190" t="e">
        <f t="shared" si="872"/>
        <v>#VALUE!</v>
      </c>
      <c r="DK216" s="197" t="e">
        <f t="shared" si="872"/>
        <v>#VALUE!</v>
      </c>
      <c r="DL216" s="197" t="e">
        <f t="shared" si="872"/>
        <v>#VALUE!</v>
      </c>
      <c r="DM216" s="191" t="e">
        <f t="shared" si="872"/>
        <v>#VALUE!</v>
      </c>
      <c r="DN216" s="193" t="e">
        <f t="shared" si="872"/>
        <v>#VALUE!</v>
      </c>
      <c r="DO216" s="191" t="e">
        <f t="shared" si="872"/>
        <v>#VALUE!</v>
      </c>
      <c r="DP216" s="191" t="e">
        <f t="shared" si="872"/>
        <v>#VALUE!</v>
      </c>
      <c r="DQ216" s="191" t="e">
        <f t="shared" si="872"/>
        <v>#VALUE!</v>
      </c>
      <c r="DR216" s="191" t="e">
        <f t="shared" si="872"/>
        <v>#VALUE!</v>
      </c>
      <c r="DS216" s="195" t="e">
        <f t="shared" si="872"/>
        <v>#VALUE!</v>
      </c>
      <c r="DT216" s="190" t="e">
        <f t="shared" si="11"/>
        <v>#VALUE!</v>
      </c>
      <c r="DU216" s="197" t="e">
        <f t="shared" si="12"/>
        <v>#VALUE!</v>
      </c>
      <c r="DV216" s="165" t="e">
        <f>CZ216*'Ores &amp; Ingots'!$C$3+DA216*'Ores &amp; Ingots'!$C$4+DB216*'Ores &amp; Ingots'!$C$5+DC216*'Ores &amp; Ingots'!$C$6+DD216*'Ores &amp; Ingots'!$C$7+DE216*'Ores &amp; Ingots'!$C$8+DF216*'Ores &amp; Ingots'!$C$9+DG216*'Ores &amp; Ingots'!$C$10+DH216*'Ores &amp; Ingots'!$C$11+DI216*'Ores &amp; Ingots'!$C$12</f>
        <v>#VALUE!</v>
      </c>
      <c r="DW216" s="165" t="e">
        <f>DJ216*'Ores &amp; Ingots'!$B$3+DK216*'Ores &amp; Ingots'!$B$4+DL216*'Ores &amp; Ingots'!$B$5+DM216*'Ores &amp; Ingots'!$B$6+DN216*'Ores &amp; Ingots'!$B$7+DO216*'Ores &amp; Ingots'!$B$8+DP216*'Ores &amp; Ingots'!$B$9+DQ216*'Ores &amp; Ingots'!$B$10+DR216*'Ores &amp; Ingots'!$B$11+DS216*'Ores &amp; Ingots'!$B$12</f>
        <v>#VALUE!</v>
      </c>
      <c r="DX216" s="197" t="e">
        <f>CZ216*Refining!$G$3+DA216*Refining!$G$4+DB216*Refining!$G$5+DC216*Refining!$G$6+DD216*Refining!$G$7+DE216*Refining!$G$8+DF216*Refining!$G$9+DG216*Refining!$G$10+DH216*Refining!$G$11+DI216*Refining!$G$12</f>
        <v>#VALUE!</v>
      </c>
      <c r="DY216" s="197" t="e">
        <f t="shared" si="13"/>
        <v>#VALUE!</v>
      </c>
      <c r="DZ216" s="199" t="e">
        <f t="shared" si="14"/>
        <v>#VALUE!</v>
      </c>
      <c r="EA216" s="190" t="e">
        <f t="shared" si="15"/>
        <v>#VALUE!</v>
      </c>
      <c r="EB216" s="200" t="e">
        <f t="shared" ref="EB216:EC216" si="873">EA216/60</f>
        <v>#VALUE!</v>
      </c>
      <c r="EC216" s="200" t="e">
        <f t="shared" si="873"/>
        <v>#VALUE!</v>
      </c>
      <c r="ED216" s="190" t="e">
        <f t="shared" si="17"/>
        <v>#VALUE!</v>
      </c>
      <c r="EE216" s="200" t="e">
        <f t="shared" ref="EE216:EF216" si="874">ED216/1000</f>
        <v>#VALUE!</v>
      </c>
      <c r="EF216" s="201" t="e">
        <f t="shared" si="874"/>
        <v>#VALUE!</v>
      </c>
      <c r="EG216" s="136" t="e">
        <f t="shared" si="19"/>
        <v>#VALUE!</v>
      </c>
      <c r="EH216" s="138" t="e">
        <f t="shared" si="20"/>
        <v>#VALUE!</v>
      </c>
      <c r="EI216" s="133" t="s">
        <v>28</v>
      </c>
    </row>
    <row r="217" spans="1:139" ht="12.75" x14ac:dyDescent="0.2">
      <c r="A217" s="864"/>
      <c r="B217" s="369" t="s">
        <v>416</v>
      </c>
      <c r="C217" s="137" t="s">
        <v>156</v>
      </c>
      <c r="D217" s="137">
        <v>1</v>
      </c>
      <c r="E217" s="137">
        <v>1</v>
      </c>
      <c r="F217" s="137">
        <v>1</v>
      </c>
      <c r="G217" s="202">
        <f t="shared" si="0"/>
        <v>15.625</v>
      </c>
      <c r="H217" s="203">
        <v>8</v>
      </c>
      <c r="I217" s="203">
        <v>20</v>
      </c>
      <c r="J217" s="204">
        <f>H217/Main!$D$9</f>
        <v>1.6</v>
      </c>
      <c r="K217" s="204">
        <f>I217/Main!$D$10</f>
        <v>10</v>
      </c>
      <c r="L217" s="204">
        <f t="shared" si="1"/>
        <v>6.25</v>
      </c>
      <c r="M217" s="204">
        <v>1</v>
      </c>
      <c r="N217" s="205"/>
      <c r="O217" s="296"/>
      <c r="P217" s="207"/>
      <c r="Q217" s="208"/>
      <c r="R217" s="207"/>
      <c r="S217" s="209"/>
      <c r="T217" s="209"/>
      <c r="U217" s="207"/>
      <c r="V217" s="207"/>
      <c r="W217" s="401"/>
      <c r="X217" s="209"/>
      <c r="Y217" s="207"/>
      <c r="Z217" s="207"/>
      <c r="AA217" s="207"/>
      <c r="AB217" s="207"/>
      <c r="AC217" s="402" t="s">
        <v>28</v>
      </c>
      <c r="AD217" s="171">
        <v>112</v>
      </c>
      <c r="AE217" s="165">
        <v>0</v>
      </c>
      <c r="AF217" s="165">
        <v>0</v>
      </c>
      <c r="AG217" s="165">
        <v>0</v>
      </c>
      <c r="AH217" s="165">
        <v>0</v>
      </c>
      <c r="AI217" s="165">
        <v>0</v>
      </c>
      <c r="AJ217" s="165">
        <v>0</v>
      </c>
      <c r="AK217" s="165">
        <v>0</v>
      </c>
      <c r="AL217" s="165">
        <v>0</v>
      </c>
      <c r="AM217" s="165">
        <v>0</v>
      </c>
      <c r="AN217" s="165">
        <v>0</v>
      </c>
      <c r="AO217" s="165">
        <v>15</v>
      </c>
      <c r="AP217" s="165">
        <v>0</v>
      </c>
      <c r="AQ217" s="165">
        <v>0</v>
      </c>
      <c r="AR217" s="165">
        <v>0</v>
      </c>
      <c r="AS217" s="165">
        <v>0</v>
      </c>
      <c r="AT217" s="165">
        <v>0</v>
      </c>
      <c r="AU217" s="165">
        <v>0</v>
      </c>
      <c r="AV217" s="165">
        <v>0</v>
      </c>
      <c r="AW217" s="165">
        <v>0</v>
      </c>
      <c r="AX217" s="165">
        <v>0</v>
      </c>
      <c r="AY217" s="413">
        <f t="shared" ref="AY217:BS217" si="875">IF(AD217 = 0, "", AD217)</f>
        <v>112</v>
      </c>
      <c r="AZ217" s="163" t="str">
        <f t="shared" si="875"/>
        <v/>
      </c>
      <c r="BA217" s="163" t="str">
        <f t="shared" si="875"/>
        <v/>
      </c>
      <c r="BB217" s="163" t="str">
        <f t="shared" si="875"/>
        <v/>
      </c>
      <c r="BC217" s="163" t="str">
        <f t="shared" si="875"/>
        <v/>
      </c>
      <c r="BD217" s="163" t="str">
        <f t="shared" si="875"/>
        <v/>
      </c>
      <c r="BE217" s="163" t="str">
        <f t="shared" si="875"/>
        <v/>
      </c>
      <c r="BF217" s="163" t="str">
        <f t="shared" si="875"/>
        <v/>
      </c>
      <c r="BG217" s="163" t="str">
        <f t="shared" si="875"/>
        <v/>
      </c>
      <c r="BH217" s="163" t="str">
        <f t="shared" si="875"/>
        <v/>
      </c>
      <c r="BI217" s="163" t="str">
        <f t="shared" si="875"/>
        <v/>
      </c>
      <c r="BJ217" s="165">
        <f t="shared" si="875"/>
        <v>15</v>
      </c>
      <c r="BK217" s="163" t="str">
        <f t="shared" si="875"/>
        <v/>
      </c>
      <c r="BL217" s="163" t="str">
        <f t="shared" si="875"/>
        <v/>
      </c>
      <c r="BM217" s="163" t="str">
        <f t="shared" si="875"/>
        <v/>
      </c>
      <c r="BN217" s="163" t="str">
        <f t="shared" si="875"/>
        <v/>
      </c>
      <c r="BO217" s="163" t="str">
        <f t="shared" si="875"/>
        <v/>
      </c>
      <c r="BP217" s="163" t="str">
        <f t="shared" si="875"/>
        <v/>
      </c>
      <c r="BQ217" s="163" t="str">
        <f t="shared" si="875"/>
        <v/>
      </c>
      <c r="BR217" s="163" t="str">
        <f t="shared" si="875"/>
        <v/>
      </c>
      <c r="BS217" s="173" t="str">
        <f t="shared" si="875"/>
        <v/>
      </c>
      <c r="BT217" s="175" t="e">
        <f>$AY217*Assembly!Z$4+$AZ217*Assembly!Z$5+$BA217*Assembly!Z$6+$BB217*Assembly!Z$7+$BC217*Assembly!Z$8+$BD217*Assembly!Z$9+$BE217*Assembly!Z$10+$BF217*Assembly!Z$11+$BG217*Assembly!Z$12+$BH217*Assembly!Z$13+$BI217*Assembly!Z$14+$BJ217*Assembly!Z$15+$BK217*Assembly!Z$16+$BL217*Assembly!Z$17+$BM217*Assembly!Z$18+$BN217*Assembly!Z$19+$BO217*Assembly!Z$20+$BP217*Assembly!Z$21+$BQ217*Assembly!Z$22+$BR217*Assembly!Z$23+$BS217*Assembly!Z$24</f>
        <v>#VALUE!</v>
      </c>
      <c r="BU217" s="165" t="e">
        <f t="shared" si="3"/>
        <v>#VALUE!</v>
      </c>
      <c r="BV217" s="176"/>
      <c r="BW217" s="165" t="e">
        <f>$AY217*Assembly!AD$4+$AZ217*Assembly!AD$5+$BA217*Assembly!AD$6+$BB217*Assembly!AD$7+$BC217*Assembly!AD$8+$BD217*Assembly!AD$9+$BE217*Assembly!AD$10+$BF217*Assembly!AD$11+$BG217*Assembly!AD$12+$BH217*Assembly!AD$13+$BI217*Assembly!AD$14+$BJ217*Assembly!AD$15+$BK217*Assembly!AD$16+$BL217*Assembly!AD$17+$BM217*Assembly!AD$18+$BN217*Assembly!AD$19+$BO217*Assembly!AD$20+$BP217*Assembly!AD$21+$BQ217*Assembly!AD$22+$BR217*Assembly!AD$23+$BS217*Assembly!AD$24</f>
        <v>#VALUE!</v>
      </c>
      <c r="BX217" s="180" t="e">
        <f t="shared" si="4"/>
        <v>#VALUE!</v>
      </c>
      <c r="BY217" s="181" t="e">
        <f t="shared" si="5"/>
        <v>#VALUE!</v>
      </c>
      <c r="BZ217" s="182" t="e">
        <f t="shared" si="6"/>
        <v>#VALUE!</v>
      </c>
      <c r="CA217" s="181" t="e">
        <f t="shared" si="7"/>
        <v>#VALUE!</v>
      </c>
      <c r="CB217" s="165" t="e">
        <f>$AY217*Assembly!Y$4+$AZ217*Assembly!Y$5+$BA217*Assembly!Y$6+$BB217*Assembly!Y$7+$BC217*Assembly!Y$8+$BD217*Assembly!Y$9+$BE217*Assembly!Y$10+$BF217*Assembly!Y$11+$BG217*Assembly!Y$12+$BH217*Assembly!Y$13+$BI217*Assembly!Y$14+$BJ217*Assembly!Y$15+$BK217*Assembly!Y$16+$BL217*Assembly!Y$17+$BM217*Assembly!Y$18+$BN217*Assembly!Y$19+$BO217*Assembly!Y$20+$BP217*Assembly!Y$21+$BQ217*Assembly!Y$22+$BR217*Assembly!Y$23+$BS217*Assembly!Y$24</f>
        <v>#VALUE!</v>
      </c>
      <c r="CC217" s="165" t="e">
        <f t="shared" si="8"/>
        <v>#VALUE!</v>
      </c>
      <c r="CD217" s="136" t="e">
        <f t="shared" si="9"/>
        <v>#VALUE!</v>
      </c>
      <c r="CE217" s="184" t="e">
        <f>$AY217*Assembly!AC$4+$AZ217*Assembly!AC$5+$BA217*Assembly!AC$6+$BB217*Assembly!AC$7+$BC217*Assembly!AC$8+$BD217*Assembly!AC$9+$BE217*Assembly!AC$10+$BF217*Assembly!AC$11+$BG217*Assembly!AC$12+$BH217*Assembly!AC$13+$BI217*Assembly!AC$14+$BJ217*Assembly!AC$15+$BK217*Assembly!AC$16+$BL217*Assembly!AC$17+$BM217*Assembly!AC$18+$BN217*Assembly!AC$19+$BO217*Assembly!AC$20+$BP217*Assembly!AC$21+$BQ217*Assembly!AC$22+$BR217*Assembly!AC$23+$BS217*Assembly!AC$24</f>
        <v>#VALUE!</v>
      </c>
      <c r="CF217" s="208" t="e">
        <f>$AY217*Assembly!M$4+$AZ217*Assembly!M$5+$BA217*Assembly!M$6+$BB217*Assembly!M$7+$BC217*Assembly!M$8+$BD217*Assembly!M$9+$BE217*Assembly!M$10+$BF217*Assembly!M$11+$BG217*Assembly!M$12+$BH217*Assembly!M$13+$BI217*Assembly!M$14+$BJ217*Assembly!M$15+$BK217*Assembly!M$16+$BL217*Assembly!M$17+$BM217*Assembly!M$18+$BN217*Assembly!M$19+$BO217*Assembly!M$20+$BP217*Assembly!M$21+$BQ217*Assembly!M$22+$BR217*Assembly!M$23+$BS217*Assembly!M$24</f>
        <v>#VALUE!</v>
      </c>
      <c r="CG217" s="208" t="e">
        <f>$AY217*Assembly!N$4+$AZ217*Assembly!N$5+$BA217*Assembly!N$6+$BB217*Assembly!N$7+$BC217*Assembly!N$8+$BD217*Assembly!N$9+$BE217*Assembly!N$10+$BF217*Assembly!N$11+$BG217*Assembly!N$12+$BH217*Assembly!N$13+$BI217*Assembly!N$14+$BJ217*Assembly!N$15+$BK217*Assembly!N$16+$BL217*Assembly!N$17+$BM217*Assembly!N$18+$BN217*Assembly!N$19+$BO217*Assembly!N$20+$BP217*Assembly!N$21+$BQ217*Assembly!N$22+$BR217*Assembly!N$23+$BS217*Assembly!N$24</f>
        <v>#VALUE!</v>
      </c>
      <c r="CH217" s="208" t="e">
        <f>$AY217*Assembly!O$4+$AZ217*Assembly!O$5+$BA217*Assembly!O$6+$BB217*Assembly!O$7+$BC217*Assembly!O$8+$BD217*Assembly!O$9+$BE217*Assembly!O$10+$BF217*Assembly!O$11+$BG217*Assembly!O$12+$BH217*Assembly!O$13+$BI217*Assembly!O$14+$BJ217*Assembly!O$15+$BK217*Assembly!O$16+$BL217*Assembly!O$17+$BM217*Assembly!O$18+$BN217*Assembly!O$19+$BO217*Assembly!O$20+$BP217*Assembly!O$21+$BQ217*Assembly!O$22+$BR217*Assembly!O$23+$BS217*Assembly!O$24</f>
        <v>#VALUE!</v>
      </c>
      <c r="CI217" s="203" t="e">
        <f>$AY217*Assembly!P$4+$AZ217*Assembly!P$5+$BA217*Assembly!P$6+$BB217*Assembly!P$7+$BC217*Assembly!P$8+$BD217*Assembly!P$9+$BE217*Assembly!P$10+$BF217*Assembly!P$11+$BG217*Assembly!P$12+$BH217*Assembly!P$13+$BI217*Assembly!P$14+$BJ217*Assembly!P$15+$BK217*Assembly!P$16+$BL217*Assembly!P$17+$BM217*Assembly!P$18+$BN217*Assembly!P$19+$BO217*Assembly!P$20+$BP217*Assembly!P$21+$BQ217*Assembly!P$22+$BR217*Assembly!P$23+$BS217*Assembly!P$24</f>
        <v>#VALUE!</v>
      </c>
      <c r="CJ217" s="203" t="e">
        <f>$AY217*Assembly!Q$4+$AZ217*Assembly!Q$5+$BA217*Assembly!Q$6+$BB217*Assembly!Q$7+$BC217*Assembly!Q$8+$BD217*Assembly!Q$9+$BE217*Assembly!Q$10+$BF217*Assembly!Q$11+$BG217*Assembly!Q$12+$BH217*Assembly!Q$13+$BI217*Assembly!Q$14+$BJ217*Assembly!Q$15+$BK217*Assembly!Q$16+$BL217*Assembly!Q$17+$BM217*Assembly!Q$18+$BN217*Assembly!Q$19+$BO217*Assembly!Q$20+$BP217*Assembly!Q$21+$BQ217*Assembly!Q$22+$BR217*Assembly!Q$23+$BS217*Assembly!Q$24</f>
        <v>#VALUE!</v>
      </c>
      <c r="CK217" s="208" t="e">
        <f>$AY217*Assembly!R$4+$AZ217*Assembly!R$5+$BA217*Assembly!R$6+$BB217*Assembly!R$7+$BC217*Assembly!R$8+$BD217*Assembly!R$9+$BE217*Assembly!R$10+$BF217*Assembly!R$11+$BG217*Assembly!R$12+$BH217*Assembly!R$13+$BI217*Assembly!R$14+$BJ217*Assembly!R$15+$BK217*Assembly!R$16+$BL217*Assembly!R$17+$BM217*Assembly!R$18+$BN217*Assembly!R$19+$BO217*Assembly!R$20+$BP217*Assembly!R$21+$BQ217*Assembly!R$22+$BR217*Assembly!R$23+$BS217*Assembly!R$24</f>
        <v>#VALUE!</v>
      </c>
      <c r="CL217" s="203" t="e">
        <f>$AY217*Assembly!S$4+$AZ217*Assembly!S$5+$BA217*Assembly!S$6+$BB217*Assembly!S$7+$BC217*Assembly!S$8+$BD217*Assembly!S$9+$BE217*Assembly!S$10+$BF217*Assembly!S$11+$BG217*Assembly!S$12+$BH217*Assembly!S$13+$BI217*Assembly!S$14+$BJ217*Assembly!S$15+$BK217*Assembly!S$16+$BL217*Assembly!S$17+$BM217*Assembly!S$18+$BN217*Assembly!S$19+$BO217*Assembly!S$20+$BP217*Assembly!S$21+$BQ217*Assembly!S$22+$BR217*Assembly!S$23+$BS217*Assembly!S$24</f>
        <v>#VALUE!</v>
      </c>
      <c r="CM217" s="203" t="e">
        <f>$AY217*Assembly!T$4+$AZ217*Assembly!T$5+$BA217*Assembly!T$6+$BB217*Assembly!T$7+$BC217*Assembly!T$8+$BD217*Assembly!T$9+$BE217*Assembly!T$10+$BF217*Assembly!T$11+$BG217*Assembly!T$12+$BH217*Assembly!T$13+$BI217*Assembly!T$14+$BJ217*Assembly!T$15+$BK217*Assembly!T$16+$BL217*Assembly!T$17+$BM217*Assembly!T$18+$BN217*Assembly!T$19+$BO217*Assembly!T$20+$BP217*Assembly!T$21+$BQ217*Assembly!T$22+$BR217*Assembly!T$23+$BS217*Assembly!T$24</f>
        <v>#VALUE!</v>
      </c>
      <c r="CN217" s="203" t="e">
        <f>$AY217*Assembly!U$4+$AZ217*Assembly!U$5+$BA217*Assembly!U$6+$BB217*Assembly!U$7+$BC217*Assembly!U$8+$BD217*Assembly!U$9+$BE217*Assembly!U$10+$BF217*Assembly!U$11+$BG217*Assembly!U$12+$BH217*Assembly!U$13+$BI217*Assembly!U$14+$BJ217*Assembly!U$15+$BK217*Assembly!U$16+$BL217*Assembly!U$17+$BM217*Assembly!U$18+$BN217*Assembly!U$19+$BO217*Assembly!U$20+$BP217*Assembly!U$21+$BQ217*Assembly!U$22+$BR217*Assembly!U$23+$BS217*Assembly!U$24</f>
        <v>#VALUE!</v>
      </c>
      <c r="CO217" s="208" t="e">
        <f>$AY217*Assembly!V$4+$AZ217*Assembly!V$5+$BA217*Assembly!V$6+$BB217*Assembly!V$7+$BC217*Assembly!V$8+$BD217*Assembly!V$9+$BE217*Assembly!V$10+$BF217*Assembly!V$11+$BG217*Assembly!V$12+$BH217*Assembly!V$13+$BI217*Assembly!V$14+$BJ217*Assembly!V$15+$BK217*Assembly!V$16+$BL217*Assembly!V$17+$BM217*Assembly!V$18+$BN217*Assembly!V$19+$BO217*Assembly!V$20+$BP217*Assembly!V$21+$BQ217*Assembly!V$22+$BR217*Assembly!V$23+$BS217*Assembly!V$24</f>
        <v>#VALUE!</v>
      </c>
      <c r="CP217" s="208" t="e">
        <f>CF217*Refining!$F$3</f>
        <v>#VALUE!</v>
      </c>
      <c r="CQ217" s="208" t="e">
        <f>CG217*Refining!$F$4</f>
        <v>#VALUE!</v>
      </c>
      <c r="CR217" s="208" t="e">
        <f>CH217*Refining!$F$5</f>
        <v>#VALUE!</v>
      </c>
      <c r="CS217" s="208" t="e">
        <f>CI217*Refining!$F$6</f>
        <v>#VALUE!</v>
      </c>
      <c r="CT217" s="208" t="e">
        <f>CJ217*Refining!$F$7</f>
        <v>#VALUE!</v>
      </c>
      <c r="CU217" s="208" t="e">
        <f>CK217*Refining!$F$8</f>
        <v>#VALUE!</v>
      </c>
      <c r="CV217" s="208" t="e">
        <f>CL217*Refining!$F$9</f>
        <v>#VALUE!</v>
      </c>
      <c r="CW217" s="208" t="e">
        <f>CM217*Refining!$F$10</f>
        <v>#VALUE!</v>
      </c>
      <c r="CX217" s="208" t="e">
        <f>CN217*Refining!$F$11</f>
        <v>#VALUE!</v>
      </c>
      <c r="CY217" s="208" t="e">
        <f>CO217*Refining!$F$12</f>
        <v>#VALUE!</v>
      </c>
      <c r="CZ217" s="190" t="e">
        <f t="shared" ref="CZ217:DS217" si="876">IF(CF217 = 0, "", CF217)</f>
        <v>#VALUE!</v>
      </c>
      <c r="DA217" s="197" t="e">
        <f t="shared" si="876"/>
        <v>#VALUE!</v>
      </c>
      <c r="DB217" s="197" t="e">
        <f t="shared" si="876"/>
        <v>#VALUE!</v>
      </c>
      <c r="DC217" s="191" t="e">
        <f t="shared" si="876"/>
        <v>#VALUE!</v>
      </c>
      <c r="DD217" s="193" t="e">
        <f t="shared" si="876"/>
        <v>#VALUE!</v>
      </c>
      <c r="DE217" s="191" t="e">
        <f t="shared" si="876"/>
        <v>#VALUE!</v>
      </c>
      <c r="DF217" s="193" t="e">
        <f t="shared" si="876"/>
        <v>#VALUE!</v>
      </c>
      <c r="DG217" s="193" t="e">
        <f t="shared" si="876"/>
        <v>#VALUE!</v>
      </c>
      <c r="DH217" s="191" t="e">
        <f t="shared" si="876"/>
        <v>#VALUE!</v>
      </c>
      <c r="DI217" s="195" t="e">
        <f t="shared" si="876"/>
        <v>#VALUE!</v>
      </c>
      <c r="DJ217" s="190" t="e">
        <f t="shared" si="876"/>
        <v>#VALUE!</v>
      </c>
      <c r="DK217" s="197" t="e">
        <f t="shared" si="876"/>
        <v>#VALUE!</v>
      </c>
      <c r="DL217" s="197" t="e">
        <f t="shared" si="876"/>
        <v>#VALUE!</v>
      </c>
      <c r="DM217" s="191" t="e">
        <f t="shared" si="876"/>
        <v>#VALUE!</v>
      </c>
      <c r="DN217" s="193" t="e">
        <f t="shared" si="876"/>
        <v>#VALUE!</v>
      </c>
      <c r="DO217" s="191" t="e">
        <f t="shared" si="876"/>
        <v>#VALUE!</v>
      </c>
      <c r="DP217" s="191" t="e">
        <f t="shared" si="876"/>
        <v>#VALUE!</v>
      </c>
      <c r="DQ217" s="191" t="e">
        <f t="shared" si="876"/>
        <v>#VALUE!</v>
      </c>
      <c r="DR217" s="191" t="e">
        <f t="shared" si="876"/>
        <v>#VALUE!</v>
      </c>
      <c r="DS217" s="195" t="e">
        <f t="shared" si="876"/>
        <v>#VALUE!</v>
      </c>
      <c r="DT217" s="190" t="e">
        <f t="shared" si="11"/>
        <v>#VALUE!</v>
      </c>
      <c r="DU217" s="197" t="e">
        <f t="shared" si="12"/>
        <v>#VALUE!</v>
      </c>
      <c r="DV217" s="165" t="e">
        <f>CZ217*'Ores &amp; Ingots'!$C$3+DA217*'Ores &amp; Ingots'!$C$4+DB217*'Ores &amp; Ingots'!$C$5+DC217*'Ores &amp; Ingots'!$C$6+DD217*'Ores &amp; Ingots'!$C$7+DE217*'Ores &amp; Ingots'!$C$8+DF217*'Ores &amp; Ingots'!$C$9+DG217*'Ores &amp; Ingots'!$C$10+DH217*'Ores &amp; Ingots'!$C$11+DI217*'Ores &amp; Ingots'!$C$12</f>
        <v>#VALUE!</v>
      </c>
      <c r="DW217" s="165" t="e">
        <f>DJ217*'Ores &amp; Ingots'!$B$3+DK217*'Ores &amp; Ingots'!$B$4+DL217*'Ores &amp; Ingots'!$B$5+DM217*'Ores &amp; Ingots'!$B$6+DN217*'Ores &amp; Ingots'!$B$7+DO217*'Ores &amp; Ingots'!$B$8+DP217*'Ores &amp; Ingots'!$B$9+DQ217*'Ores &amp; Ingots'!$B$10+DR217*'Ores &amp; Ingots'!$B$11+DS217*'Ores &amp; Ingots'!$B$12</f>
        <v>#VALUE!</v>
      </c>
      <c r="DX217" s="197" t="e">
        <f>CZ217*Refining!$G$3+DA217*Refining!$G$4+DB217*Refining!$G$5+DC217*Refining!$G$6+DD217*Refining!$G$7+DE217*Refining!$G$8+DF217*Refining!$G$9+DG217*Refining!$G$10+DH217*Refining!$G$11+DI217*Refining!$G$12</f>
        <v>#VALUE!</v>
      </c>
      <c r="DY217" s="197" t="e">
        <f t="shared" si="13"/>
        <v>#VALUE!</v>
      </c>
      <c r="DZ217" s="199" t="e">
        <f t="shared" si="14"/>
        <v>#VALUE!</v>
      </c>
      <c r="EA217" s="190" t="e">
        <f t="shared" si="15"/>
        <v>#VALUE!</v>
      </c>
      <c r="EB217" s="200" t="e">
        <f t="shared" ref="EB217:EC217" si="877">EA217/60</f>
        <v>#VALUE!</v>
      </c>
      <c r="EC217" s="200" t="e">
        <f t="shared" si="877"/>
        <v>#VALUE!</v>
      </c>
      <c r="ED217" s="190" t="e">
        <f t="shared" si="17"/>
        <v>#VALUE!</v>
      </c>
      <c r="EE217" s="200" t="e">
        <f t="shared" ref="EE217:EF217" si="878">ED217/1000</f>
        <v>#VALUE!</v>
      </c>
      <c r="EF217" s="201" t="e">
        <f t="shared" si="878"/>
        <v>#VALUE!</v>
      </c>
      <c r="EG217" s="136" t="e">
        <f t="shared" si="19"/>
        <v>#VALUE!</v>
      </c>
      <c r="EH217" s="138" t="e">
        <f t="shared" si="20"/>
        <v>#VALUE!</v>
      </c>
      <c r="EI217" s="133" t="s">
        <v>28</v>
      </c>
    </row>
    <row r="218" spans="1:139" ht="12.75" x14ac:dyDescent="0.2">
      <c r="A218" s="864"/>
      <c r="B218" s="369" t="s">
        <v>417</v>
      </c>
      <c r="C218" s="137" t="s">
        <v>156</v>
      </c>
      <c r="D218" s="137">
        <v>1</v>
      </c>
      <c r="E218" s="137">
        <v>1</v>
      </c>
      <c r="F218" s="137">
        <v>1</v>
      </c>
      <c r="G218" s="141">
        <f t="shared" si="0"/>
        <v>15.625</v>
      </c>
      <c r="H218" s="142">
        <v>5</v>
      </c>
      <c r="I218" s="142">
        <v>12.5</v>
      </c>
      <c r="J218" s="144">
        <f>H218/Main!$D$9</f>
        <v>1</v>
      </c>
      <c r="K218" s="144">
        <f>I218/Main!$D$10</f>
        <v>6.25</v>
      </c>
      <c r="L218" s="144">
        <f t="shared" si="1"/>
        <v>6.25</v>
      </c>
      <c r="M218" s="144">
        <v>1</v>
      </c>
      <c r="N218" s="147"/>
      <c r="O218" s="294"/>
      <c r="P218" s="150"/>
      <c r="Q218" s="153"/>
      <c r="R218" s="150"/>
      <c r="S218" s="155"/>
      <c r="T218" s="155"/>
      <c r="U218" s="150"/>
      <c r="V218" s="150"/>
      <c r="W218" s="155"/>
      <c r="X218" s="155"/>
      <c r="Y218" s="150"/>
      <c r="Z218" s="150"/>
      <c r="AA218" s="150"/>
      <c r="AB218" s="150"/>
      <c r="AC218" s="370" t="s">
        <v>28</v>
      </c>
      <c r="AD218" s="171">
        <v>35</v>
      </c>
      <c r="AE218" s="165">
        <v>0</v>
      </c>
      <c r="AF218" s="165">
        <v>0</v>
      </c>
      <c r="AG218" s="165">
        <v>0</v>
      </c>
      <c r="AH218" s="165">
        <v>0</v>
      </c>
      <c r="AI218" s="165">
        <v>0</v>
      </c>
      <c r="AJ218" s="165">
        <v>0</v>
      </c>
      <c r="AK218" s="165">
        <v>0</v>
      </c>
      <c r="AL218" s="165">
        <v>0</v>
      </c>
      <c r="AM218" s="165">
        <v>0</v>
      </c>
      <c r="AN218" s="165">
        <v>0</v>
      </c>
      <c r="AO218" s="165">
        <v>6</v>
      </c>
      <c r="AP218" s="165">
        <v>0</v>
      </c>
      <c r="AQ218" s="165">
        <v>0</v>
      </c>
      <c r="AR218" s="165">
        <v>0</v>
      </c>
      <c r="AS218" s="165">
        <v>0</v>
      </c>
      <c r="AT218" s="165">
        <v>0</v>
      </c>
      <c r="AU218" s="165">
        <v>0</v>
      </c>
      <c r="AV218" s="165">
        <v>0</v>
      </c>
      <c r="AW218" s="165">
        <v>0</v>
      </c>
      <c r="AX218" s="165">
        <v>0</v>
      </c>
      <c r="AY218" s="413">
        <f t="shared" ref="AY218:BS218" si="879">IF(AD218 = 0, "", AD218)</f>
        <v>35</v>
      </c>
      <c r="AZ218" s="163" t="str">
        <f t="shared" si="879"/>
        <v/>
      </c>
      <c r="BA218" s="163" t="str">
        <f t="shared" si="879"/>
        <v/>
      </c>
      <c r="BB218" s="163" t="str">
        <f t="shared" si="879"/>
        <v/>
      </c>
      <c r="BC218" s="163" t="str">
        <f t="shared" si="879"/>
        <v/>
      </c>
      <c r="BD218" s="163" t="str">
        <f t="shared" si="879"/>
        <v/>
      </c>
      <c r="BE218" s="163" t="str">
        <f t="shared" si="879"/>
        <v/>
      </c>
      <c r="BF218" s="163" t="str">
        <f t="shared" si="879"/>
        <v/>
      </c>
      <c r="BG218" s="163" t="str">
        <f t="shared" si="879"/>
        <v/>
      </c>
      <c r="BH218" s="163" t="str">
        <f t="shared" si="879"/>
        <v/>
      </c>
      <c r="BI218" s="163" t="str">
        <f t="shared" si="879"/>
        <v/>
      </c>
      <c r="BJ218" s="165">
        <f t="shared" si="879"/>
        <v>6</v>
      </c>
      <c r="BK218" s="163" t="str">
        <f t="shared" si="879"/>
        <v/>
      </c>
      <c r="BL218" s="163" t="str">
        <f t="shared" si="879"/>
        <v/>
      </c>
      <c r="BM218" s="163" t="str">
        <f t="shared" si="879"/>
        <v/>
      </c>
      <c r="BN218" s="163" t="str">
        <f t="shared" si="879"/>
        <v/>
      </c>
      <c r="BO218" s="163" t="str">
        <f t="shared" si="879"/>
        <v/>
      </c>
      <c r="BP218" s="163" t="str">
        <f t="shared" si="879"/>
        <v/>
      </c>
      <c r="BQ218" s="163" t="str">
        <f t="shared" si="879"/>
        <v/>
      </c>
      <c r="BR218" s="163" t="str">
        <f t="shared" si="879"/>
        <v/>
      </c>
      <c r="BS218" s="173" t="str">
        <f t="shared" si="879"/>
        <v/>
      </c>
      <c r="BT218" s="175" t="e">
        <f>$AY218*Assembly!Z$4+$AZ218*Assembly!Z$5+$BA218*Assembly!Z$6+$BB218*Assembly!Z$7+$BC218*Assembly!Z$8+$BD218*Assembly!Z$9+$BE218*Assembly!Z$10+$BF218*Assembly!Z$11+$BG218*Assembly!Z$12+$BH218*Assembly!Z$13+$BI218*Assembly!Z$14+$BJ218*Assembly!Z$15+$BK218*Assembly!Z$16+$BL218*Assembly!Z$17+$BM218*Assembly!Z$18+$BN218*Assembly!Z$19+$BO218*Assembly!Z$20+$BP218*Assembly!Z$21+$BQ218*Assembly!Z$22+$BR218*Assembly!Z$23+$BS218*Assembly!Z$24</f>
        <v>#VALUE!</v>
      </c>
      <c r="BU218" s="165" t="e">
        <f t="shared" si="3"/>
        <v>#VALUE!</v>
      </c>
      <c r="BV218" s="176"/>
      <c r="BW218" s="165" t="e">
        <f>$AY218*Assembly!AD$4+$AZ218*Assembly!AD$5+$BA218*Assembly!AD$6+$BB218*Assembly!AD$7+$BC218*Assembly!AD$8+$BD218*Assembly!AD$9+$BE218*Assembly!AD$10+$BF218*Assembly!AD$11+$BG218*Assembly!AD$12+$BH218*Assembly!AD$13+$BI218*Assembly!AD$14+$BJ218*Assembly!AD$15+$BK218*Assembly!AD$16+$BL218*Assembly!AD$17+$BM218*Assembly!AD$18+$BN218*Assembly!AD$19+$BO218*Assembly!AD$20+$BP218*Assembly!AD$21+$BQ218*Assembly!AD$22+$BR218*Assembly!AD$23+$BS218*Assembly!AD$24</f>
        <v>#VALUE!</v>
      </c>
      <c r="BX218" s="180" t="e">
        <f t="shared" si="4"/>
        <v>#VALUE!</v>
      </c>
      <c r="BY218" s="181" t="e">
        <f t="shared" si="5"/>
        <v>#VALUE!</v>
      </c>
      <c r="BZ218" s="182" t="e">
        <f t="shared" si="6"/>
        <v>#VALUE!</v>
      </c>
      <c r="CA218" s="181" t="e">
        <f t="shared" si="7"/>
        <v>#VALUE!</v>
      </c>
      <c r="CB218" s="165" t="e">
        <f>$AY218*Assembly!Y$4+$AZ218*Assembly!Y$5+$BA218*Assembly!Y$6+$BB218*Assembly!Y$7+$BC218*Assembly!Y$8+$BD218*Assembly!Y$9+$BE218*Assembly!Y$10+$BF218*Assembly!Y$11+$BG218*Assembly!Y$12+$BH218*Assembly!Y$13+$BI218*Assembly!Y$14+$BJ218*Assembly!Y$15+$BK218*Assembly!Y$16+$BL218*Assembly!Y$17+$BM218*Assembly!Y$18+$BN218*Assembly!Y$19+$BO218*Assembly!Y$20+$BP218*Assembly!Y$21+$BQ218*Assembly!Y$22+$BR218*Assembly!Y$23+$BS218*Assembly!Y$24</f>
        <v>#VALUE!</v>
      </c>
      <c r="CC218" s="165" t="e">
        <f t="shared" si="8"/>
        <v>#VALUE!</v>
      </c>
      <c r="CD218" s="136" t="e">
        <f t="shared" si="9"/>
        <v>#VALUE!</v>
      </c>
      <c r="CE218" s="184" t="e">
        <f>$AY218*Assembly!AC$4+$AZ218*Assembly!AC$5+$BA218*Assembly!AC$6+$BB218*Assembly!AC$7+$BC218*Assembly!AC$8+$BD218*Assembly!AC$9+$BE218*Assembly!AC$10+$BF218*Assembly!AC$11+$BG218*Assembly!AC$12+$BH218*Assembly!AC$13+$BI218*Assembly!AC$14+$BJ218*Assembly!AC$15+$BK218*Assembly!AC$16+$BL218*Assembly!AC$17+$BM218*Assembly!AC$18+$BN218*Assembly!AC$19+$BO218*Assembly!AC$20+$BP218*Assembly!AC$21+$BQ218*Assembly!AC$22+$BR218*Assembly!AC$23+$BS218*Assembly!AC$24</f>
        <v>#VALUE!</v>
      </c>
      <c r="CF218" s="153" t="e">
        <f>$AY218*Assembly!M$4+$AZ218*Assembly!M$5+$BA218*Assembly!M$6+$BB218*Assembly!M$7+$BC218*Assembly!M$8+$BD218*Assembly!M$9+$BE218*Assembly!M$10+$BF218*Assembly!M$11+$BG218*Assembly!M$12+$BH218*Assembly!M$13+$BI218*Assembly!M$14+$BJ218*Assembly!M$15+$BK218*Assembly!M$16+$BL218*Assembly!M$17+$BM218*Assembly!M$18+$BN218*Assembly!M$19+$BO218*Assembly!M$20+$BP218*Assembly!M$21+$BQ218*Assembly!M$22+$BR218*Assembly!M$23+$BS218*Assembly!M$24</f>
        <v>#VALUE!</v>
      </c>
      <c r="CG218" s="153" t="e">
        <f>$AY218*Assembly!N$4+$AZ218*Assembly!N$5+$BA218*Assembly!N$6+$BB218*Assembly!N$7+$BC218*Assembly!N$8+$BD218*Assembly!N$9+$BE218*Assembly!N$10+$BF218*Assembly!N$11+$BG218*Assembly!N$12+$BH218*Assembly!N$13+$BI218*Assembly!N$14+$BJ218*Assembly!N$15+$BK218*Assembly!N$16+$BL218*Assembly!N$17+$BM218*Assembly!N$18+$BN218*Assembly!N$19+$BO218*Assembly!N$20+$BP218*Assembly!N$21+$BQ218*Assembly!N$22+$BR218*Assembly!N$23+$BS218*Assembly!N$24</f>
        <v>#VALUE!</v>
      </c>
      <c r="CH218" s="153" t="e">
        <f>$AY218*Assembly!O$4+$AZ218*Assembly!O$5+$BA218*Assembly!O$6+$BB218*Assembly!O$7+$BC218*Assembly!O$8+$BD218*Assembly!O$9+$BE218*Assembly!O$10+$BF218*Assembly!O$11+$BG218*Assembly!O$12+$BH218*Assembly!O$13+$BI218*Assembly!O$14+$BJ218*Assembly!O$15+$BK218*Assembly!O$16+$BL218*Assembly!O$17+$BM218*Assembly!O$18+$BN218*Assembly!O$19+$BO218*Assembly!O$20+$BP218*Assembly!O$21+$BQ218*Assembly!O$22+$BR218*Assembly!O$23+$BS218*Assembly!O$24</f>
        <v>#VALUE!</v>
      </c>
      <c r="CI218" s="142" t="e">
        <f>$AY218*Assembly!P$4+$AZ218*Assembly!P$5+$BA218*Assembly!P$6+$BB218*Assembly!P$7+$BC218*Assembly!P$8+$BD218*Assembly!P$9+$BE218*Assembly!P$10+$BF218*Assembly!P$11+$BG218*Assembly!P$12+$BH218*Assembly!P$13+$BI218*Assembly!P$14+$BJ218*Assembly!P$15+$BK218*Assembly!P$16+$BL218*Assembly!P$17+$BM218*Assembly!P$18+$BN218*Assembly!P$19+$BO218*Assembly!P$20+$BP218*Assembly!P$21+$BQ218*Assembly!P$22+$BR218*Assembly!P$23+$BS218*Assembly!P$24</f>
        <v>#VALUE!</v>
      </c>
      <c r="CJ218" s="142" t="e">
        <f>$AY218*Assembly!Q$4+$AZ218*Assembly!Q$5+$BA218*Assembly!Q$6+$BB218*Assembly!Q$7+$BC218*Assembly!Q$8+$BD218*Assembly!Q$9+$BE218*Assembly!Q$10+$BF218*Assembly!Q$11+$BG218*Assembly!Q$12+$BH218*Assembly!Q$13+$BI218*Assembly!Q$14+$BJ218*Assembly!Q$15+$BK218*Assembly!Q$16+$BL218*Assembly!Q$17+$BM218*Assembly!Q$18+$BN218*Assembly!Q$19+$BO218*Assembly!Q$20+$BP218*Assembly!Q$21+$BQ218*Assembly!Q$22+$BR218*Assembly!Q$23+$BS218*Assembly!Q$24</f>
        <v>#VALUE!</v>
      </c>
      <c r="CK218" s="153" t="e">
        <f>$AY218*Assembly!R$4+$AZ218*Assembly!R$5+$BA218*Assembly!R$6+$BB218*Assembly!R$7+$BC218*Assembly!R$8+$BD218*Assembly!R$9+$BE218*Assembly!R$10+$BF218*Assembly!R$11+$BG218*Assembly!R$12+$BH218*Assembly!R$13+$BI218*Assembly!R$14+$BJ218*Assembly!R$15+$BK218*Assembly!R$16+$BL218*Assembly!R$17+$BM218*Assembly!R$18+$BN218*Assembly!R$19+$BO218*Assembly!R$20+$BP218*Assembly!R$21+$BQ218*Assembly!R$22+$BR218*Assembly!R$23+$BS218*Assembly!R$24</f>
        <v>#VALUE!</v>
      </c>
      <c r="CL218" s="142" t="e">
        <f>$AY218*Assembly!S$4+$AZ218*Assembly!S$5+$BA218*Assembly!S$6+$BB218*Assembly!S$7+$BC218*Assembly!S$8+$BD218*Assembly!S$9+$BE218*Assembly!S$10+$BF218*Assembly!S$11+$BG218*Assembly!S$12+$BH218*Assembly!S$13+$BI218*Assembly!S$14+$BJ218*Assembly!S$15+$BK218*Assembly!S$16+$BL218*Assembly!S$17+$BM218*Assembly!S$18+$BN218*Assembly!S$19+$BO218*Assembly!S$20+$BP218*Assembly!S$21+$BQ218*Assembly!S$22+$BR218*Assembly!S$23+$BS218*Assembly!S$24</f>
        <v>#VALUE!</v>
      </c>
      <c r="CM218" s="142" t="e">
        <f>$AY218*Assembly!T$4+$AZ218*Assembly!T$5+$BA218*Assembly!T$6+$BB218*Assembly!T$7+$BC218*Assembly!T$8+$BD218*Assembly!T$9+$BE218*Assembly!T$10+$BF218*Assembly!T$11+$BG218*Assembly!T$12+$BH218*Assembly!T$13+$BI218*Assembly!T$14+$BJ218*Assembly!T$15+$BK218*Assembly!T$16+$BL218*Assembly!T$17+$BM218*Assembly!T$18+$BN218*Assembly!T$19+$BO218*Assembly!T$20+$BP218*Assembly!T$21+$BQ218*Assembly!T$22+$BR218*Assembly!T$23+$BS218*Assembly!T$24</f>
        <v>#VALUE!</v>
      </c>
      <c r="CN218" s="142" t="e">
        <f>$AY218*Assembly!U$4+$AZ218*Assembly!U$5+$BA218*Assembly!U$6+$BB218*Assembly!U$7+$BC218*Assembly!U$8+$BD218*Assembly!U$9+$BE218*Assembly!U$10+$BF218*Assembly!U$11+$BG218*Assembly!U$12+$BH218*Assembly!U$13+$BI218*Assembly!U$14+$BJ218*Assembly!U$15+$BK218*Assembly!U$16+$BL218*Assembly!U$17+$BM218*Assembly!U$18+$BN218*Assembly!U$19+$BO218*Assembly!U$20+$BP218*Assembly!U$21+$BQ218*Assembly!U$22+$BR218*Assembly!U$23+$BS218*Assembly!U$24</f>
        <v>#VALUE!</v>
      </c>
      <c r="CO218" s="153" t="e">
        <f>$AY218*Assembly!V$4+$AZ218*Assembly!V$5+$BA218*Assembly!V$6+$BB218*Assembly!V$7+$BC218*Assembly!V$8+$BD218*Assembly!V$9+$BE218*Assembly!V$10+$BF218*Assembly!V$11+$BG218*Assembly!V$12+$BH218*Assembly!V$13+$BI218*Assembly!V$14+$BJ218*Assembly!V$15+$BK218*Assembly!V$16+$BL218*Assembly!V$17+$BM218*Assembly!V$18+$BN218*Assembly!V$19+$BO218*Assembly!V$20+$BP218*Assembly!V$21+$BQ218*Assembly!V$22+$BR218*Assembly!V$23+$BS218*Assembly!V$24</f>
        <v>#VALUE!</v>
      </c>
      <c r="CP218" s="153" t="e">
        <f>CF218*Refining!$F$3</f>
        <v>#VALUE!</v>
      </c>
      <c r="CQ218" s="153" t="e">
        <f>CG218*Refining!$F$4</f>
        <v>#VALUE!</v>
      </c>
      <c r="CR218" s="153" t="e">
        <f>CH218*Refining!$F$5</f>
        <v>#VALUE!</v>
      </c>
      <c r="CS218" s="153" t="e">
        <f>CI218*Refining!$F$6</f>
        <v>#VALUE!</v>
      </c>
      <c r="CT218" s="153" t="e">
        <f>CJ218*Refining!$F$7</f>
        <v>#VALUE!</v>
      </c>
      <c r="CU218" s="153" t="e">
        <f>CK218*Refining!$F$8</f>
        <v>#VALUE!</v>
      </c>
      <c r="CV218" s="153" t="e">
        <f>CL218*Refining!$F$9</f>
        <v>#VALUE!</v>
      </c>
      <c r="CW218" s="153" t="e">
        <f>CM218*Refining!$F$10</f>
        <v>#VALUE!</v>
      </c>
      <c r="CX218" s="153" t="e">
        <f>CN218*Refining!$F$11</f>
        <v>#VALUE!</v>
      </c>
      <c r="CY218" s="153" t="e">
        <f>CO218*Refining!$F$12</f>
        <v>#VALUE!</v>
      </c>
      <c r="CZ218" s="190" t="e">
        <f t="shared" ref="CZ218:DS218" si="880">IF(CF218 = 0, "", CF218)</f>
        <v>#VALUE!</v>
      </c>
      <c r="DA218" s="197" t="e">
        <f t="shared" si="880"/>
        <v>#VALUE!</v>
      </c>
      <c r="DB218" s="197" t="e">
        <f t="shared" si="880"/>
        <v>#VALUE!</v>
      </c>
      <c r="DC218" s="191" t="e">
        <f t="shared" si="880"/>
        <v>#VALUE!</v>
      </c>
      <c r="DD218" s="193" t="e">
        <f t="shared" si="880"/>
        <v>#VALUE!</v>
      </c>
      <c r="DE218" s="191" t="e">
        <f t="shared" si="880"/>
        <v>#VALUE!</v>
      </c>
      <c r="DF218" s="193" t="e">
        <f t="shared" si="880"/>
        <v>#VALUE!</v>
      </c>
      <c r="DG218" s="193" t="e">
        <f t="shared" si="880"/>
        <v>#VALUE!</v>
      </c>
      <c r="DH218" s="191" t="e">
        <f t="shared" si="880"/>
        <v>#VALUE!</v>
      </c>
      <c r="DI218" s="195" t="e">
        <f t="shared" si="880"/>
        <v>#VALUE!</v>
      </c>
      <c r="DJ218" s="190" t="e">
        <f t="shared" si="880"/>
        <v>#VALUE!</v>
      </c>
      <c r="DK218" s="197" t="e">
        <f t="shared" si="880"/>
        <v>#VALUE!</v>
      </c>
      <c r="DL218" s="197" t="e">
        <f t="shared" si="880"/>
        <v>#VALUE!</v>
      </c>
      <c r="DM218" s="191" t="e">
        <f t="shared" si="880"/>
        <v>#VALUE!</v>
      </c>
      <c r="DN218" s="193" t="e">
        <f t="shared" si="880"/>
        <v>#VALUE!</v>
      </c>
      <c r="DO218" s="191" t="e">
        <f t="shared" si="880"/>
        <v>#VALUE!</v>
      </c>
      <c r="DP218" s="191" t="e">
        <f t="shared" si="880"/>
        <v>#VALUE!</v>
      </c>
      <c r="DQ218" s="191" t="e">
        <f t="shared" si="880"/>
        <v>#VALUE!</v>
      </c>
      <c r="DR218" s="191" t="e">
        <f t="shared" si="880"/>
        <v>#VALUE!</v>
      </c>
      <c r="DS218" s="195" t="e">
        <f t="shared" si="880"/>
        <v>#VALUE!</v>
      </c>
      <c r="DT218" s="190" t="e">
        <f t="shared" si="11"/>
        <v>#VALUE!</v>
      </c>
      <c r="DU218" s="197" t="e">
        <f t="shared" si="12"/>
        <v>#VALUE!</v>
      </c>
      <c r="DV218" s="165" t="e">
        <f>CZ218*'Ores &amp; Ingots'!$C$3+DA218*'Ores &amp; Ingots'!$C$4+DB218*'Ores &amp; Ingots'!$C$5+DC218*'Ores &amp; Ingots'!$C$6+DD218*'Ores &amp; Ingots'!$C$7+DE218*'Ores &amp; Ingots'!$C$8+DF218*'Ores &amp; Ingots'!$C$9+DG218*'Ores &amp; Ingots'!$C$10+DH218*'Ores &amp; Ingots'!$C$11+DI218*'Ores &amp; Ingots'!$C$12</f>
        <v>#VALUE!</v>
      </c>
      <c r="DW218" s="165" t="e">
        <f>DJ218*'Ores &amp; Ingots'!$B$3+DK218*'Ores &amp; Ingots'!$B$4+DL218*'Ores &amp; Ingots'!$B$5+DM218*'Ores &amp; Ingots'!$B$6+DN218*'Ores &amp; Ingots'!$B$7+DO218*'Ores &amp; Ingots'!$B$8+DP218*'Ores &amp; Ingots'!$B$9+DQ218*'Ores &amp; Ingots'!$B$10+DR218*'Ores &amp; Ingots'!$B$11+DS218*'Ores &amp; Ingots'!$B$12</f>
        <v>#VALUE!</v>
      </c>
      <c r="DX218" s="197" t="e">
        <f>CZ218*Refining!$G$3+DA218*Refining!$G$4+DB218*Refining!$G$5+DC218*Refining!$G$6+DD218*Refining!$G$7+DE218*Refining!$G$8+DF218*Refining!$G$9+DG218*Refining!$G$10+DH218*Refining!$G$11+DI218*Refining!$G$12</f>
        <v>#VALUE!</v>
      </c>
      <c r="DY218" s="197" t="e">
        <f t="shared" si="13"/>
        <v>#VALUE!</v>
      </c>
      <c r="DZ218" s="199" t="e">
        <f t="shared" si="14"/>
        <v>#VALUE!</v>
      </c>
      <c r="EA218" s="190" t="e">
        <f t="shared" si="15"/>
        <v>#VALUE!</v>
      </c>
      <c r="EB218" s="200" t="e">
        <f t="shared" ref="EB218:EC218" si="881">EA218/60</f>
        <v>#VALUE!</v>
      </c>
      <c r="EC218" s="200" t="e">
        <f t="shared" si="881"/>
        <v>#VALUE!</v>
      </c>
      <c r="ED218" s="190" t="e">
        <f t="shared" si="17"/>
        <v>#VALUE!</v>
      </c>
      <c r="EE218" s="200" t="e">
        <f t="shared" ref="EE218:EF218" si="882">ED218/1000</f>
        <v>#VALUE!</v>
      </c>
      <c r="EF218" s="201" t="e">
        <f t="shared" si="882"/>
        <v>#VALUE!</v>
      </c>
      <c r="EG218" s="136" t="e">
        <f t="shared" si="19"/>
        <v>#VALUE!</v>
      </c>
      <c r="EH218" s="138" t="e">
        <f t="shared" si="20"/>
        <v>#VALUE!</v>
      </c>
      <c r="EI218" s="133" t="s">
        <v>28</v>
      </c>
    </row>
    <row r="219" spans="1:139" ht="12.75" x14ac:dyDescent="0.2">
      <c r="A219" s="864"/>
      <c r="B219" s="369" t="s">
        <v>418</v>
      </c>
      <c r="C219" s="137" t="s">
        <v>156</v>
      </c>
      <c r="D219" s="137">
        <v>1</v>
      </c>
      <c r="E219" s="137">
        <v>1</v>
      </c>
      <c r="F219" s="137">
        <v>1</v>
      </c>
      <c r="G219" s="202">
        <f t="shared" si="0"/>
        <v>15.625</v>
      </c>
      <c r="H219" s="203">
        <v>8</v>
      </c>
      <c r="I219" s="203">
        <v>20</v>
      </c>
      <c r="J219" s="204">
        <f>H219/Main!$D$9</f>
        <v>1.6</v>
      </c>
      <c r="K219" s="204">
        <f>I219/Main!$D$10</f>
        <v>10</v>
      </c>
      <c r="L219" s="204">
        <f t="shared" si="1"/>
        <v>6.25</v>
      </c>
      <c r="M219" s="204">
        <v>1</v>
      </c>
      <c r="N219" s="205"/>
      <c r="O219" s="296"/>
      <c r="P219" s="207"/>
      <c r="Q219" s="208"/>
      <c r="R219" s="207"/>
      <c r="S219" s="209"/>
      <c r="T219" s="209"/>
      <c r="U219" s="207"/>
      <c r="V219" s="207"/>
      <c r="W219" s="401"/>
      <c r="X219" s="209"/>
      <c r="Y219" s="207"/>
      <c r="Z219" s="207"/>
      <c r="AA219" s="207"/>
      <c r="AB219" s="207"/>
      <c r="AC219" s="402" t="s">
        <v>28</v>
      </c>
      <c r="AD219" s="171">
        <v>112</v>
      </c>
      <c r="AE219" s="165">
        <v>0</v>
      </c>
      <c r="AF219" s="165">
        <v>0</v>
      </c>
      <c r="AG219" s="165">
        <v>0</v>
      </c>
      <c r="AH219" s="165">
        <v>0</v>
      </c>
      <c r="AI219" s="165">
        <v>0</v>
      </c>
      <c r="AJ219" s="165">
        <v>0</v>
      </c>
      <c r="AK219" s="165">
        <v>0</v>
      </c>
      <c r="AL219" s="165">
        <v>0</v>
      </c>
      <c r="AM219" s="165">
        <v>0</v>
      </c>
      <c r="AN219" s="165">
        <v>0</v>
      </c>
      <c r="AO219" s="165">
        <v>40</v>
      </c>
      <c r="AP219" s="165">
        <v>0</v>
      </c>
      <c r="AQ219" s="165">
        <v>0</v>
      </c>
      <c r="AR219" s="165">
        <v>0</v>
      </c>
      <c r="AS219" s="165">
        <v>0</v>
      </c>
      <c r="AT219" s="165">
        <v>0</v>
      </c>
      <c r="AU219" s="165">
        <v>0</v>
      </c>
      <c r="AV219" s="165">
        <v>0</v>
      </c>
      <c r="AW219" s="165">
        <v>0</v>
      </c>
      <c r="AX219" s="165">
        <v>0</v>
      </c>
      <c r="AY219" s="413">
        <f t="shared" ref="AY219:BS219" si="883">IF(AD219 = 0, "", AD219)</f>
        <v>112</v>
      </c>
      <c r="AZ219" s="163" t="str">
        <f t="shared" si="883"/>
        <v/>
      </c>
      <c r="BA219" s="163" t="str">
        <f t="shared" si="883"/>
        <v/>
      </c>
      <c r="BB219" s="163" t="str">
        <f t="shared" si="883"/>
        <v/>
      </c>
      <c r="BC219" s="163" t="str">
        <f t="shared" si="883"/>
        <v/>
      </c>
      <c r="BD219" s="163" t="str">
        <f t="shared" si="883"/>
        <v/>
      </c>
      <c r="BE219" s="163" t="str">
        <f t="shared" si="883"/>
        <v/>
      </c>
      <c r="BF219" s="163" t="str">
        <f t="shared" si="883"/>
        <v/>
      </c>
      <c r="BG219" s="163" t="str">
        <f t="shared" si="883"/>
        <v/>
      </c>
      <c r="BH219" s="163" t="str">
        <f t="shared" si="883"/>
        <v/>
      </c>
      <c r="BI219" s="163" t="str">
        <f t="shared" si="883"/>
        <v/>
      </c>
      <c r="BJ219" s="165">
        <f t="shared" si="883"/>
        <v>40</v>
      </c>
      <c r="BK219" s="163" t="str">
        <f t="shared" si="883"/>
        <v/>
      </c>
      <c r="BL219" s="163" t="str">
        <f t="shared" si="883"/>
        <v/>
      </c>
      <c r="BM219" s="163" t="str">
        <f t="shared" si="883"/>
        <v/>
      </c>
      <c r="BN219" s="163" t="str">
        <f t="shared" si="883"/>
        <v/>
      </c>
      <c r="BO219" s="163" t="str">
        <f t="shared" si="883"/>
        <v/>
      </c>
      <c r="BP219" s="163" t="str">
        <f t="shared" si="883"/>
        <v/>
      </c>
      <c r="BQ219" s="163" t="str">
        <f t="shared" si="883"/>
        <v/>
      </c>
      <c r="BR219" s="163" t="str">
        <f t="shared" si="883"/>
        <v/>
      </c>
      <c r="BS219" s="173" t="str">
        <f t="shared" si="883"/>
        <v/>
      </c>
      <c r="BT219" s="175" t="e">
        <f>$AY219*Assembly!Z$4+$AZ219*Assembly!Z$5+$BA219*Assembly!Z$6+$BB219*Assembly!Z$7+$BC219*Assembly!Z$8+$BD219*Assembly!Z$9+$BE219*Assembly!Z$10+$BF219*Assembly!Z$11+$BG219*Assembly!Z$12+$BH219*Assembly!Z$13+$BI219*Assembly!Z$14+$BJ219*Assembly!Z$15+$BK219*Assembly!Z$16+$BL219*Assembly!Z$17+$BM219*Assembly!Z$18+$BN219*Assembly!Z$19+$BO219*Assembly!Z$20+$BP219*Assembly!Z$21+$BQ219*Assembly!Z$22+$BR219*Assembly!Z$23+$BS219*Assembly!Z$24</f>
        <v>#VALUE!</v>
      </c>
      <c r="BU219" s="165" t="e">
        <f t="shared" si="3"/>
        <v>#VALUE!</v>
      </c>
      <c r="BV219" s="176"/>
      <c r="BW219" s="165" t="e">
        <f>$AY219*Assembly!AD$4+$AZ219*Assembly!AD$5+$BA219*Assembly!AD$6+$BB219*Assembly!AD$7+$BC219*Assembly!AD$8+$BD219*Assembly!AD$9+$BE219*Assembly!AD$10+$BF219*Assembly!AD$11+$BG219*Assembly!AD$12+$BH219*Assembly!AD$13+$BI219*Assembly!AD$14+$BJ219*Assembly!AD$15+$BK219*Assembly!AD$16+$BL219*Assembly!AD$17+$BM219*Assembly!AD$18+$BN219*Assembly!AD$19+$BO219*Assembly!AD$20+$BP219*Assembly!AD$21+$BQ219*Assembly!AD$22+$BR219*Assembly!AD$23+$BS219*Assembly!AD$24</f>
        <v>#VALUE!</v>
      </c>
      <c r="BX219" s="180" t="e">
        <f t="shared" si="4"/>
        <v>#VALUE!</v>
      </c>
      <c r="BY219" s="181" t="e">
        <f t="shared" si="5"/>
        <v>#VALUE!</v>
      </c>
      <c r="BZ219" s="182" t="e">
        <f t="shared" si="6"/>
        <v>#VALUE!</v>
      </c>
      <c r="CA219" s="181" t="e">
        <f t="shared" si="7"/>
        <v>#VALUE!</v>
      </c>
      <c r="CB219" s="165" t="e">
        <f>$AY219*Assembly!Y$4+$AZ219*Assembly!Y$5+$BA219*Assembly!Y$6+$BB219*Assembly!Y$7+$BC219*Assembly!Y$8+$BD219*Assembly!Y$9+$BE219*Assembly!Y$10+$BF219*Assembly!Y$11+$BG219*Assembly!Y$12+$BH219*Assembly!Y$13+$BI219*Assembly!Y$14+$BJ219*Assembly!Y$15+$BK219*Assembly!Y$16+$BL219*Assembly!Y$17+$BM219*Assembly!Y$18+$BN219*Assembly!Y$19+$BO219*Assembly!Y$20+$BP219*Assembly!Y$21+$BQ219*Assembly!Y$22+$BR219*Assembly!Y$23+$BS219*Assembly!Y$24</f>
        <v>#VALUE!</v>
      </c>
      <c r="CC219" s="165" t="e">
        <f t="shared" si="8"/>
        <v>#VALUE!</v>
      </c>
      <c r="CD219" s="136" t="e">
        <f t="shared" si="9"/>
        <v>#VALUE!</v>
      </c>
      <c r="CE219" s="184" t="e">
        <f>$AY219*Assembly!AC$4+$AZ219*Assembly!AC$5+$BA219*Assembly!AC$6+$BB219*Assembly!AC$7+$BC219*Assembly!AC$8+$BD219*Assembly!AC$9+$BE219*Assembly!AC$10+$BF219*Assembly!AC$11+$BG219*Assembly!AC$12+$BH219*Assembly!AC$13+$BI219*Assembly!AC$14+$BJ219*Assembly!AC$15+$BK219*Assembly!AC$16+$BL219*Assembly!AC$17+$BM219*Assembly!AC$18+$BN219*Assembly!AC$19+$BO219*Assembly!AC$20+$BP219*Assembly!AC$21+$BQ219*Assembly!AC$22+$BR219*Assembly!AC$23+$BS219*Assembly!AC$24</f>
        <v>#VALUE!</v>
      </c>
      <c r="CF219" s="208" t="e">
        <f>$AY219*Assembly!M$4+$AZ219*Assembly!M$5+$BA219*Assembly!M$6+$BB219*Assembly!M$7+$BC219*Assembly!M$8+$BD219*Assembly!M$9+$BE219*Assembly!M$10+$BF219*Assembly!M$11+$BG219*Assembly!M$12+$BH219*Assembly!M$13+$BI219*Assembly!M$14+$BJ219*Assembly!M$15+$BK219*Assembly!M$16+$BL219*Assembly!M$17+$BM219*Assembly!M$18+$BN219*Assembly!M$19+$BO219*Assembly!M$20+$BP219*Assembly!M$21+$BQ219*Assembly!M$22+$BR219*Assembly!M$23+$BS219*Assembly!M$24</f>
        <v>#VALUE!</v>
      </c>
      <c r="CG219" s="208" t="e">
        <f>$AY219*Assembly!N$4+$AZ219*Assembly!N$5+$BA219*Assembly!N$6+$BB219*Assembly!N$7+$BC219*Assembly!N$8+$BD219*Assembly!N$9+$BE219*Assembly!N$10+$BF219*Assembly!N$11+$BG219*Assembly!N$12+$BH219*Assembly!N$13+$BI219*Assembly!N$14+$BJ219*Assembly!N$15+$BK219*Assembly!N$16+$BL219*Assembly!N$17+$BM219*Assembly!N$18+$BN219*Assembly!N$19+$BO219*Assembly!N$20+$BP219*Assembly!N$21+$BQ219*Assembly!N$22+$BR219*Assembly!N$23+$BS219*Assembly!N$24</f>
        <v>#VALUE!</v>
      </c>
      <c r="CH219" s="208" t="e">
        <f>$AY219*Assembly!O$4+$AZ219*Assembly!O$5+$BA219*Assembly!O$6+$BB219*Assembly!O$7+$BC219*Assembly!O$8+$BD219*Assembly!O$9+$BE219*Assembly!O$10+$BF219*Assembly!O$11+$BG219*Assembly!O$12+$BH219*Assembly!O$13+$BI219*Assembly!O$14+$BJ219*Assembly!O$15+$BK219*Assembly!O$16+$BL219*Assembly!O$17+$BM219*Assembly!O$18+$BN219*Assembly!O$19+$BO219*Assembly!O$20+$BP219*Assembly!O$21+$BQ219*Assembly!O$22+$BR219*Assembly!O$23+$BS219*Assembly!O$24</f>
        <v>#VALUE!</v>
      </c>
      <c r="CI219" s="203" t="e">
        <f>$AY219*Assembly!P$4+$AZ219*Assembly!P$5+$BA219*Assembly!P$6+$BB219*Assembly!P$7+$BC219*Assembly!P$8+$BD219*Assembly!P$9+$BE219*Assembly!P$10+$BF219*Assembly!P$11+$BG219*Assembly!P$12+$BH219*Assembly!P$13+$BI219*Assembly!P$14+$BJ219*Assembly!P$15+$BK219*Assembly!P$16+$BL219*Assembly!P$17+$BM219*Assembly!P$18+$BN219*Assembly!P$19+$BO219*Assembly!P$20+$BP219*Assembly!P$21+$BQ219*Assembly!P$22+$BR219*Assembly!P$23+$BS219*Assembly!P$24</f>
        <v>#VALUE!</v>
      </c>
      <c r="CJ219" s="203" t="e">
        <f>$AY219*Assembly!Q$4+$AZ219*Assembly!Q$5+$BA219*Assembly!Q$6+$BB219*Assembly!Q$7+$BC219*Assembly!Q$8+$BD219*Assembly!Q$9+$BE219*Assembly!Q$10+$BF219*Assembly!Q$11+$BG219*Assembly!Q$12+$BH219*Assembly!Q$13+$BI219*Assembly!Q$14+$BJ219*Assembly!Q$15+$BK219*Assembly!Q$16+$BL219*Assembly!Q$17+$BM219*Assembly!Q$18+$BN219*Assembly!Q$19+$BO219*Assembly!Q$20+$BP219*Assembly!Q$21+$BQ219*Assembly!Q$22+$BR219*Assembly!Q$23+$BS219*Assembly!Q$24</f>
        <v>#VALUE!</v>
      </c>
      <c r="CK219" s="208" t="e">
        <f>$AY219*Assembly!R$4+$AZ219*Assembly!R$5+$BA219*Assembly!R$6+$BB219*Assembly!R$7+$BC219*Assembly!R$8+$BD219*Assembly!R$9+$BE219*Assembly!R$10+$BF219*Assembly!R$11+$BG219*Assembly!R$12+$BH219*Assembly!R$13+$BI219*Assembly!R$14+$BJ219*Assembly!R$15+$BK219*Assembly!R$16+$BL219*Assembly!R$17+$BM219*Assembly!R$18+$BN219*Assembly!R$19+$BO219*Assembly!R$20+$BP219*Assembly!R$21+$BQ219*Assembly!R$22+$BR219*Assembly!R$23+$BS219*Assembly!R$24</f>
        <v>#VALUE!</v>
      </c>
      <c r="CL219" s="203" t="e">
        <f>$AY219*Assembly!S$4+$AZ219*Assembly!S$5+$BA219*Assembly!S$6+$BB219*Assembly!S$7+$BC219*Assembly!S$8+$BD219*Assembly!S$9+$BE219*Assembly!S$10+$BF219*Assembly!S$11+$BG219*Assembly!S$12+$BH219*Assembly!S$13+$BI219*Assembly!S$14+$BJ219*Assembly!S$15+$BK219*Assembly!S$16+$BL219*Assembly!S$17+$BM219*Assembly!S$18+$BN219*Assembly!S$19+$BO219*Assembly!S$20+$BP219*Assembly!S$21+$BQ219*Assembly!S$22+$BR219*Assembly!S$23+$BS219*Assembly!S$24</f>
        <v>#VALUE!</v>
      </c>
      <c r="CM219" s="203" t="e">
        <f>$AY219*Assembly!T$4+$AZ219*Assembly!T$5+$BA219*Assembly!T$6+$BB219*Assembly!T$7+$BC219*Assembly!T$8+$BD219*Assembly!T$9+$BE219*Assembly!T$10+$BF219*Assembly!T$11+$BG219*Assembly!T$12+$BH219*Assembly!T$13+$BI219*Assembly!T$14+$BJ219*Assembly!T$15+$BK219*Assembly!T$16+$BL219*Assembly!T$17+$BM219*Assembly!T$18+$BN219*Assembly!T$19+$BO219*Assembly!T$20+$BP219*Assembly!T$21+$BQ219*Assembly!T$22+$BR219*Assembly!T$23+$BS219*Assembly!T$24</f>
        <v>#VALUE!</v>
      </c>
      <c r="CN219" s="203" t="e">
        <f>$AY219*Assembly!U$4+$AZ219*Assembly!U$5+$BA219*Assembly!U$6+$BB219*Assembly!U$7+$BC219*Assembly!U$8+$BD219*Assembly!U$9+$BE219*Assembly!U$10+$BF219*Assembly!U$11+$BG219*Assembly!U$12+$BH219*Assembly!U$13+$BI219*Assembly!U$14+$BJ219*Assembly!U$15+$BK219*Assembly!U$16+$BL219*Assembly!U$17+$BM219*Assembly!U$18+$BN219*Assembly!U$19+$BO219*Assembly!U$20+$BP219*Assembly!U$21+$BQ219*Assembly!U$22+$BR219*Assembly!U$23+$BS219*Assembly!U$24</f>
        <v>#VALUE!</v>
      </c>
      <c r="CO219" s="208" t="e">
        <f>$AY219*Assembly!V$4+$AZ219*Assembly!V$5+$BA219*Assembly!V$6+$BB219*Assembly!V$7+$BC219*Assembly!V$8+$BD219*Assembly!V$9+$BE219*Assembly!V$10+$BF219*Assembly!V$11+$BG219*Assembly!V$12+$BH219*Assembly!V$13+$BI219*Assembly!V$14+$BJ219*Assembly!V$15+$BK219*Assembly!V$16+$BL219*Assembly!V$17+$BM219*Assembly!V$18+$BN219*Assembly!V$19+$BO219*Assembly!V$20+$BP219*Assembly!V$21+$BQ219*Assembly!V$22+$BR219*Assembly!V$23+$BS219*Assembly!V$24</f>
        <v>#VALUE!</v>
      </c>
      <c r="CP219" s="208" t="e">
        <f>CF219*Refining!$F$3</f>
        <v>#VALUE!</v>
      </c>
      <c r="CQ219" s="208" t="e">
        <f>CG219*Refining!$F$4</f>
        <v>#VALUE!</v>
      </c>
      <c r="CR219" s="208" t="e">
        <f>CH219*Refining!$F$5</f>
        <v>#VALUE!</v>
      </c>
      <c r="CS219" s="208" t="e">
        <f>CI219*Refining!$F$6</f>
        <v>#VALUE!</v>
      </c>
      <c r="CT219" s="208" t="e">
        <f>CJ219*Refining!$F$7</f>
        <v>#VALUE!</v>
      </c>
      <c r="CU219" s="208" t="e">
        <f>CK219*Refining!$F$8</f>
        <v>#VALUE!</v>
      </c>
      <c r="CV219" s="208" t="e">
        <f>CL219*Refining!$F$9</f>
        <v>#VALUE!</v>
      </c>
      <c r="CW219" s="208" t="e">
        <f>CM219*Refining!$F$10</f>
        <v>#VALUE!</v>
      </c>
      <c r="CX219" s="208" t="e">
        <f>CN219*Refining!$F$11</f>
        <v>#VALUE!</v>
      </c>
      <c r="CY219" s="208" t="e">
        <f>CO219*Refining!$F$12</f>
        <v>#VALUE!</v>
      </c>
      <c r="CZ219" s="190" t="e">
        <f t="shared" ref="CZ219:DS219" si="884">IF(CF219 = 0, "", CF219)</f>
        <v>#VALUE!</v>
      </c>
      <c r="DA219" s="197" t="e">
        <f t="shared" si="884"/>
        <v>#VALUE!</v>
      </c>
      <c r="DB219" s="197" t="e">
        <f t="shared" si="884"/>
        <v>#VALUE!</v>
      </c>
      <c r="DC219" s="191" t="e">
        <f t="shared" si="884"/>
        <v>#VALUE!</v>
      </c>
      <c r="DD219" s="193" t="e">
        <f t="shared" si="884"/>
        <v>#VALUE!</v>
      </c>
      <c r="DE219" s="191" t="e">
        <f t="shared" si="884"/>
        <v>#VALUE!</v>
      </c>
      <c r="DF219" s="193" t="e">
        <f t="shared" si="884"/>
        <v>#VALUE!</v>
      </c>
      <c r="DG219" s="193" t="e">
        <f t="shared" si="884"/>
        <v>#VALUE!</v>
      </c>
      <c r="DH219" s="191" t="e">
        <f t="shared" si="884"/>
        <v>#VALUE!</v>
      </c>
      <c r="DI219" s="195" t="e">
        <f t="shared" si="884"/>
        <v>#VALUE!</v>
      </c>
      <c r="DJ219" s="190" t="e">
        <f t="shared" si="884"/>
        <v>#VALUE!</v>
      </c>
      <c r="DK219" s="197" t="e">
        <f t="shared" si="884"/>
        <v>#VALUE!</v>
      </c>
      <c r="DL219" s="197" t="e">
        <f t="shared" si="884"/>
        <v>#VALUE!</v>
      </c>
      <c r="DM219" s="191" t="e">
        <f t="shared" si="884"/>
        <v>#VALUE!</v>
      </c>
      <c r="DN219" s="193" t="e">
        <f t="shared" si="884"/>
        <v>#VALUE!</v>
      </c>
      <c r="DO219" s="191" t="e">
        <f t="shared" si="884"/>
        <v>#VALUE!</v>
      </c>
      <c r="DP219" s="191" t="e">
        <f t="shared" si="884"/>
        <v>#VALUE!</v>
      </c>
      <c r="DQ219" s="191" t="e">
        <f t="shared" si="884"/>
        <v>#VALUE!</v>
      </c>
      <c r="DR219" s="191" t="e">
        <f t="shared" si="884"/>
        <v>#VALUE!</v>
      </c>
      <c r="DS219" s="195" t="e">
        <f t="shared" si="884"/>
        <v>#VALUE!</v>
      </c>
      <c r="DT219" s="190" t="e">
        <f t="shared" si="11"/>
        <v>#VALUE!</v>
      </c>
      <c r="DU219" s="197" t="e">
        <f t="shared" si="12"/>
        <v>#VALUE!</v>
      </c>
      <c r="DV219" s="165" t="e">
        <f>CZ219*'Ores &amp; Ingots'!$C$3+DA219*'Ores &amp; Ingots'!$C$4+DB219*'Ores &amp; Ingots'!$C$5+DC219*'Ores &amp; Ingots'!$C$6+DD219*'Ores &amp; Ingots'!$C$7+DE219*'Ores &amp; Ingots'!$C$8+DF219*'Ores &amp; Ingots'!$C$9+DG219*'Ores &amp; Ingots'!$C$10+DH219*'Ores &amp; Ingots'!$C$11+DI219*'Ores &amp; Ingots'!$C$12</f>
        <v>#VALUE!</v>
      </c>
      <c r="DW219" s="165" t="e">
        <f>DJ219*'Ores &amp; Ingots'!$B$3+DK219*'Ores &amp; Ingots'!$B$4+DL219*'Ores &amp; Ingots'!$B$5+DM219*'Ores &amp; Ingots'!$B$6+DN219*'Ores &amp; Ingots'!$B$7+DO219*'Ores &amp; Ingots'!$B$8+DP219*'Ores &amp; Ingots'!$B$9+DQ219*'Ores &amp; Ingots'!$B$10+DR219*'Ores &amp; Ingots'!$B$11+DS219*'Ores &amp; Ingots'!$B$12</f>
        <v>#VALUE!</v>
      </c>
      <c r="DX219" s="197" t="e">
        <f>CZ219*Refining!$G$3+DA219*Refining!$G$4+DB219*Refining!$G$5+DC219*Refining!$G$6+DD219*Refining!$G$7+DE219*Refining!$G$8+DF219*Refining!$G$9+DG219*Refining!$G$10+DH219*Refining!$G$11+DI219*Refining!$G$12</f>
        <v>#VALUE!</v>
      </c>
      <c r="DY219" s="197" t="e">
        <f t="shared" si="13"/>
        <v>#VALUE!</v>
      </c>
      <c r="DZ219" s="199" t="e">
        <f t="shared" si="14"/>
        <v>#VALUE!</v>
      </c>
      <c r="EA219" s="190" t="e">
        <f t="shared" si="15"/>
        <v>#VALUE!</v>
      </c>
      <c r="EB219" s="200" t="e">
        <f t="shared" ref="EB219:EC219" si="885">EA219/60</f>
        <v>#VALUE!</v>
      </c>
      <c r="EC219" s="200" t="e">
        <f t="shared" si="885"/>
        <v>#VALUE!</v>
      </c>
      <c r="ED219" s="190" t="e">
        <f t="shared" si="17"/>
        <v>#VALUE!</v>
      </c>
      <c r="EE219" s="200" t="e">
        <f t="shared" ref="EE219:EF219" si="886">ED219/1000</f>
        <v>#VALUE!</v>
      </c>
      <c r="EF219" s="201" t="e">
        <f t="shared" si="886"/>
        <v>#VALUE!</v>
      </c>
      <c r="EG219" s="136" t="e">
        <f t="shared" si="19"/>
        <v>#VALUE!</v>
      </c>
      <c r="EH219" s="138" t="e">
        <f t="shared" si="20"/>
        <v>#VALUE!</v>
      </c>
      <c r="EI219" s="133" t="s">
        <v>28</v>
      </c>
    </row>
    <row r="220" spans="1:139" ht="12.75" x14ac:dyDescent="0.2">
      <c r="A220" s="864"/>
      <c r="B220" s="369" t="s">
        <v>419</v>
      </c>
      <c r="C220" s="137" t="s">
        <v>156</v>
      </c>
      <c r="D220" s="137">
        <v>1</v>
      </c>
      <c r="E220" s="137">
        <v>1</v>
      </c>
      <c r="F220" s="137">
        <v>1</v>
      </c>
      <c r="G220" s="141">
        <f t="shared" si="0"/>
        <v>15.625</v>
      </c>
      <c r="H220" s="142">
        <v>5</v>
      </c>
      <c r="I220" s="142">
        <v>12.5</v>
      </c>
      <c r="J220" s="144">
        <f>H220/Main!$D$9</f>
        <v>1</v>
      </c>
      <c r="K220" s="144">
        <f>I220/Main!$D$10</f>
        <v>6.25</v>
      </c>
      <c r="L220" s="144">
        <f t="shared" si="1"/>
        <v>6.25</v>
      </c>
      <c r="M220" s="144">
        <v>1</v>
      </c>
      <c r="N220" s="147"/>
      <c r="O220" s="294"/>
      <c r="P220" s="150"/>
      <c r="Q220" s="153"/>
      <c r="R220" s="150"/>
      <c r="S220" s="155"/>
      <c r="T220" s="155"/>
      <c r="U220" s="150"/>
      <c r="V220" s="150"/>
      <c r="W220" s="155"/>
      <c r="X220" s="155"/>
      <c r="Y220" s="150"/>
      <c r="Z220" s="150"/>
      <c r="AA220" s="150"/>
      <c r="AB220" s="150"/>
      <c r="AC220" s="370" t="s">
        <v>28</v>
      </c>
      <c r="AD220" s="171">
        <v>35</v>
      </c>
      <c r="AE220" s="165">
        <v>0</v>
      </c>
      <c r="AF220" s="165">
        <v>0</v>
      </c>
      <c r="AG220" s="165">
        <v>0</v>
      </c>
      <c r="AH220" s="165">
        <v>0</v>
      </c>
      <c r="AI220" s="165">
        <v>0</v>
      </c>
      <c r="AJ220" s="165">
        <v>0</v>
      </c>
      <c r="AK220" s="165">
        <v>0</v>
      </c>
      <c r="AL220" s="165">
        <v>0</v>
      </c>
      <c r="AM220" s="165">
        <v>0</v>
      </c>
      <c r="AN220" s="165">
        <v>0</v>
      </c>
      <c r="AO220" s="165">
        <v>10</v>
      </c>
      <c r="AP220" s="165">
        <v>0</v>
      </c>
      <c r="AQ220" s="165">
        <v>0</v>
      </c>
      <c r="AR220" s="165">
        <v>0</v>
      </c>
      <c r="AS220" s="165">
        <v>0</v>
      </c>
      <c r="AT220" s="165">
        <v>0</v>
      </c>
      <c r="AU220" s="165">
        <v>0</v>
      </c>
      <c r="AV220" s="165">
        <v>0</v>
      </c>
      <c r="AW220" s="165">
        <v>0</v>
      </c>
      <c r="AX220" s="165">
        <v>0</v>
      </c>
      <c r="AY220" s="413">
        <f t="shared" ref="AY220:BS220" si="887">IF(AD220 = 0, "", AD220)</f>
        <v>35</v>
      </c>
      <c r="AZ220" s="163" t="str">
        <f t="shared" si="887"/>
        <v/>
      </c>
      <c r="BA220" s="163" t="str">
        <f t="shared" si="887"/>
        <v/>
      </c>
      <c r="BB220" s="163" t="str">
        <f t="shared" si="887"/>
        <v/>
      </c>
      <c r="BC220" s="163" t="str">
        <f t="shared" si="887"/>
        <v/>
      </c>
      <c r="BD220" s="163" t="str">
        <f t="shared" si="887"/>
        <v/>
      </c>
      <c r="BE220" s="163" t="str">
        <f t="shared" si="887"/>
        <v/>
      </c>
      <c r="BF220" s="163" t="str">
        <f t="shared" si="887"/>
        <v/>
      </c>
      <c r="BG220" s="163" t="str">
        <f t="shared" si="887"/>
        <v/>
      </c>
      <c r="BH220" s="163" t="str">
        <f t="shared" si="887"/>
        <v/>
      </c>
      <c r="BI220" s="163" t="str">
        <f t="shared" si="887"/>
        <v/>
      </c>
      <c r="BJ220" s="165">
        <f t="shared" si="887"/>
        <v>10</v>
      </c>
      <c r="BK220" s="163" t="str">
        <f t="shared" si="887"/>
        <v/>
      </c>
      <c r="BL220" s="163" t="str">
        <f t="shared" si="887"/>
        <v/>
      </c>
      <c r="BM220" s="163" t="str">
        <f t="shared" si="887"/>
        <v/>
      </c>
      <c r="BN220" s="163" t="str">
        <f t="shared" si="887"/>
        <v/>
      </c>
      <c r="BO220" s="163" t="str">
        <f t="shared" si="887"/>
        <v/>
      </c>
      <c r="BP220" s="163" t="str">
        <f t="shared" si="887"/>
        <v/>
      </c>
      <c r="BQ220" s="163" t="str">
        <f t="shared" si="887"/>
        <v/>
      </c>
      <c r="BR220" s="163" t="str">
        <f t="shared" si="887"/>
        <v/>
      </c>
      <c r="BS220" s="173" t="str">
        <f t="shared" si="887"/>
        <v/>
      </c>
      <c r="BT220" s="175" t="e">
        <f>$AY220*Assembly!Z$4+$AZ220*Assembly!Z$5+$BA220*Assembly!Z$6+$BB220*Assembly!Z$7+$BC220*Assembly!Z$8+$BD220*Assembly!Z$9+$BE220*Assembly!Z$10+$BF220*Assembly!Z$11+$BG220*Assembly!Z$12+$BH220*Assembly!Z$13+$BI220*Assembly!Z$14+$BJ220*Assembly!Z$15+$BK220*Assembly!Z$16+$BL220*Assembly!Z$17+$BM220*Assembly!Z$18+$BN220*Assembly!Z$19+$BO220*Assembly!Z$20+$BP220*Assembly!Z$21+$BQ220*Assembly!Z$22+$BR220*Assembly!Z$23+$BS220*Assembly!Z$24</f>
        <v>#VALUE!</v>
      </c>
      <c r="BU220" s="165" t="e">
        <f t="shared" si="3"/>
        <v>#VALUE!</v>
      </c>
      <c r="BV220" s="176"/>
      <c r="BW220" s="165" t="e">
        <f>$AY220*Assembly!AD$4+$AZ220*Assembly!AD$5+$BA220*Assembly!AD$6+$BB220*Assembly!AD$7+$BC220*Assembly!AD$8+$BD220*Assembly!AD$9+$BE220*Assembly!AD$10+$BF220*Assembly!AD$11+$BG220*Assembly!AD$12+$BH220*Assembly!AD$13+$BI220*Assembly!AD$14+$BJ220*Assembly!AD$15+$BK220*Assembly!AD$16+$BL220*Assembly!AD$17+$BM220*Assembly!AD$18+$BN220*Assembly!AD$19+$BO220*Assembly!AD$20+$BP220*Assembly!AD$21+$BQ220*Assembly!AD$22+$BR220*Assembly!AD$23+$BS220*Assembly!AD$24</f>
        <v>#VALUE!</v>
      </c>
      <c r="BX220" s="180" t="e">
        <f t="shared" si="4"/>
        <v>#VALUE!</v>
      </c>
      <c r="BY220" s="181" t="e">
        <f t="shared" si="5"/>
        <v>#VALUE!</v>
      </c>
      <c r="BZ220" s="182" t="e">
        <f t="shared" si="6"/>
        <v>#VALUE!</v>
      </c>
      <c r="CA220" s="181" t="e">
        <f t="shared" si="7"/>
        <v>#VALUE!</v>
      </c>
      <c r="CB220" s="165" t="e">
        <f>$AY220*Assembly!Y$4+$AZ220*Assembly!Y$5+$BA220*Assembly!Y$6+$BB220*Assembly!Y$7+$BC220*Assembly!Y$8+$BD220*Assembly!Y$9+$BE220*Assembly!Y$10+$BF220*Assembly!Y$11+$BG220*Assembly!Y$12+$BH220*Assembly!Y$13+$BI220*Assembly!Y$14+$BJ220*Assembly!Y$15+$BK220*Assembly!Y$16+$BL220*Assembly!Y$17+$BM220*Assembly!Y$18+$BN220*Assembly!Y$19+$BO220*Assembly!Y$20+$BP220*Assembly!Y$21+$BQ220*Assembly!Y$22+$BR220*Assembly!Y$23+$BS220*Assembly!Y$24</f>
        <v>#VALUE!</v>
      </c>
      <c r="CC220" s="165" t="e">
        <f t="shared" si="8"/>
        <v>#VALUE!</v>
      </c>
      <c r="CD220" s="136" t="e">
        <f t="shared" si="9"/>
        <v>#VALUE!</v>
      </c>
      <c r="CE220" s="184" t="e">
        <f>$AY220*Assembly!AC$4+$AZ220*Assembly!AC$5+$BA220*Assembly!AC$6+$BB220*Assembly!AC$7+$BC220*Assembly!AC$8+$BD220*Assembly!AC$9+$BE220*Assembly!AC$10+$BF220*Assembly!AC$11+$BG220*Assembly!AC$12+$BH220*Assembly!AC$13+$BI220*Assembly!AC$14+$BJ220*Assembly!AC$15+$BK220*Assembly!AC$16+$BL220*Assembly!AC$17+$BM220*Assembly!AC$18+$BN220*Assembly!AC$19+$BO220*Assembly!AC$20+$BP220*Assembly!AC$21+$BQ220*Assembly!AC$22+$BR220*Assembly!AC$23+$BS220*Assembly!AC$24</f>
        <v>#VALUE!</v>
      </c>
      <c r="CF220" s="153" t="e">
        <f>$AY220*Assembly!M$4+$AZ220*Assembly!M$5+$BA220*Assembly!M$6+$BB220*Assembly!M$7+$BC220*Assembly!M$8+$BD220*Assembly!M$9+$BE220*Assembly!M$10+$BF220*Assembly!M$11+$BG220*Assembly!M$12+$BH220*Assembly!M$13+$BI220*Assembly!M$14+$BJ220*Assembly!M$15+$BK220*Assembly!M$16+$BL220*Assembly!M$17+$BM220*Assembly!M$18+$BN220*Assembly!M$19+$BO220*Assembly!M$20+$BP220*Assembly!M$21+$BQ220*Assembly!M$22+$BR220*Assembly!M$23+$BS220*Assembly!M$24</f>
        <v>#VALUE!</v>
      </c>
      <c r="CG220" s="153" t="e">
        <f>$AY220*Assembly!N$4+$AZ220*Assembly!N$5+$BA220*Assembly!N$6+$BB220*Assembly!N$7+$BC220*Assembly!N$8+$BD220*Assembly!N$9+$BE220*Assembly!N$10+$BF220*Assembly!N$11+$BG220*Assembly!N$12+$BH220*Assembly!N$13+$BI220*Assembly!N$14+$BJ220*Assembly!N$15+$BK220*Assembly!N$16+$BL220*Assembly!N$17+$BM220*Assembly!N$18+$BN220*Assembly!N$19+$BO220*Assembly!N$20+$BP220*Assembly!N$21+$BQ220*Assembly!N$22+$BR220*Assembly!N$23+$BS220*Assembly!N$24</f>
        <v>#VALUE!</v>
      </c>
      <c r="CH220" s="153" t="e">
        <f>$AY220*Assembly!O$4+$AZ220*Assembly!O$5+$BA220*Assembly!O$6+$BB220*Assembly!O$7+$BC220*Assembly!O$8+$BD220*Assembly!O$9+$BE220*Assembly!O$10+$BF220*Assembly!O$11+$BG220*Assembly!O$12+$BH220*Assembly!O$13+$BI220*Assembly!O$14+$BJ220*Assembly!O$15+$BK220*Assembly!O$16+$BL220*Assembly!O$17+$BM220*Assembly!O$18+$BN220*Assembly!O$19+$BO220*Assembly!O$20+$BP220*Assembly!O$21+$BQ220*Assembly!O$22+$BR220*Assembly!O$23+$BS220*Assembly!O$24</f>
        <v>#VALUE!</v>
      </c>
      <c r="CI220" s="142" t="e">
        <f>$AY220*Assembly!P$4+$AZ220*Assembly!P$5+$BA220*Assembly!P$6+$BB220*Assembly!P$7+$BC220*Assembly!P$8+$BD220*Assembly!P$9+$BE220*Assembly!P$10+$BF220*Assembly!P$11+$BG220*Assembly!P$12+$BH220*Assembly!P$13+$BI220*Assembly!P$14+$BJ220*Assembly!P$15+$BK220*Assembly!P$16+$BL220*Assembly!P$17+$BM220*Assembly!P$18+$BN220*Assembly!P$19+$BO220*Assembly!P$20+$BP220*Assembly!P$21+$BQ220*Assembly!P$22+$BR220*Assembly!P$23+$BS220*Assembly!P$24</f>
        <v>#VALUE!</v>
      </c>
      <c r="CJ220" s="142" t="e">
        <f>$AY220*Assembly!Q$4+$AZ220*Assembly!Q$5+$BA220*Assembly!Q$6+$BB220*Assembly!Q$7+$BC220*Assembly!Q$8+$BD220*Assembly!Q$9+$BE220*Assembly!Q$10+$BF220*Assembly!Q$11+$BG220*Assembly!Q$12+$BH220*Assembly!Q$13+$BI220*Assembly!Q$14+$BJ220*Assembly!Q$15+$BK220*Assembly!Q$16+$BL220*Assembly!Q$17+$BM220*Assembly!Q$18+$BN220*Assembly!Q$19+$BO220*Assembly!Q$20+$BP220*Assembly!Q$21+$BQ220*Assembly!Q$22+$BR220*Assembly!Q$23+$BS220*Assembly!Q$24</f>
        <v>#VALUE!</v>
      </c>
      <c r="CK220" s="153" t="e">
        <f>$AY220*Assembly!R$4+$AZ220*Assembly!R$5+$BA220*Assembly!R$6+$BB220*Assembly!R$7+$BC220*Assembly!R$8+$BD220*Assembly!R$9+$BE220*Assembly!R$10+$BF220*Assembly!R$11+$BG220*Assembly!R$12+$BH220*Assembly!R$13+$BI220*Assembly!R$14+$BJ220*Assembly!R$15+$BK220*Assembly!R$16+$BL220*Assembly!R$17+$BM220*Assembly!R$18+$BN220*Assembly!R$19+$BO220*Assembly!R$20+$BP220*Assembly!R$21+$BQ220*Assembly!R$22+$BR220*Assembly!R$23+$BS220*Assembly!R$24</f>
        <v>#VALUE!</v>
      </c>
      <c r="CL220" s="142" t="e">
        <f>$AY220*Assembly!S$4+$AZ220*Assembly!S$5+$BA220*Assembly!S$6+$BB220*Assembly!S$7+$BC220*Assembly!S$8+$BD220*Assembly!S$9+$BE220*Assembly!S$10+$BF220*Assembly!S$11+$BG220*Assembly!S$12+$BH220*Assembly!S$13+$BI220*Assembly!S$14+$BJ220*Assembly!S$15+$BK220*Assembly!S$16+$BL220*Assembly!S$17+$BM220*Assembly!S$18+$BN220*Assembly!S$19+$BO220*Assembly!S$20+$BP220*Assembly!S$21+$BQ220*Assembly!S$22+$BR220*Assembly!S$23+$BS220*Assembly!S$24</f>
        <v>#VALUE!</v>
      </c>
      <c r="CM220" s="142" t="e">
        <f>$AY220*Assembly!T$4+$AZ220*Assembly!T$5+$BA220*Assembly!T$6+$BB220*Assembly!T$7+$BC220*Assembly!T$8+$BD220*Assembly!T$9+$BE220*Assembly!T$10+$BF220*Assembly!T$11+$BG220*Assembly!T$12+$BH220*Assembly!T$13+$BI220*Assembly!T$14+$BJ220*Assembly!T$15+$BK220*Assembly!T$16+$BL220*Assembly!T$17+$BM220*Assembly!T$18+$BN220*Assembly!T$19+$BO220*Assembly!T$20+$BP220*Assembly!T$21+$BQ220*Assembly!T$22+$BR220*Assembly!T$23+$BS220*Assembly!T$24</f>
        <v>#VALUE!</v>
      </c>
      <c r="CN220" s="142" t="e">
        <f>$AY220*Assembly!U$4+$AZ220*Assembly!U$5+$BA220*Assembly!U$6+$BB220*Assembly!U$7+$BC220*Assembly!U$8+$BD220*Assembly!U$9+$BE220*Assembly!U$10+$BF220*Assembly!U$11+$BG220*Assembly!U$12+$BH220*Assembly!U$13+$BI220*Assembly!U$14+$BJ220*Assembly!U$15+$BK220*Assembly!U$16+$BL220*Assembly!U$17+$BM220*Assembly!U$18+$BN220*Assembly!U$19+$BO220*Assembly!U$20+$BP220*Assembly!U$21+$BQ220*Assembly!U$22+$BR220*Assembly!U$23+$BS220*Assembly!U$24</f>
        <v>#VALUE!</v>
      </c>
      <c r="CO220" s="153" t="e">
        <f>$AY220*Assembly!V$4+$AZ220*Assembly!V$5+$BA220*Assembly!V$6+$BB220*Assembly!V$7+$BC220*Assembly!V$8+$BD220*Assembly!V$9+$BE220*Assembly!V$10+$BF220*Assembly!V$11+$BG220*Assembly!V$12+$BH220*Assembly!V$13+$BI220*Assembly!V$14+$BJ220*Assembly!V$15+$BK220*Assembly!V$16+$BL220*Assembly!V$17+$BM220*Assembly!V$18+$BN220*Assembly!V$19+$BO220*Assembly!V$20+$BP220*Assembly!V$21+$BQ220*Assembly!V$22+$BR220*Assembly!V$23+$BS220*Assembly!V$24</f>
        <v>#VALUE!</v>
      </c>
      <c r="CP220" s="153" t="e">
        <f>CF220*Refining!$F$3</f>
        <v>#VALUE!</v>
      </c>
      <c r="CQ220" s="153" t="e">
        <f>CG220*Refining!$F$4</f>
        <v>#VALUE!</v>
      </c>
      <c r="CR220" s="153" t="e">
        <f>CH220*Refining!$F$5</f>
        <v>#VALUE!</v>
      </c>
      <c r="CS220" s="153" t="e">
        <f>CI220*Refining!$F$6</f>
        <v>#VALUE!</v>
      </c>
      <c r="CT220" s="153" t="e">
        <f>CJ220*Refining!$F$7</f>
        <v>#VALUE!</v>
      </c>
      <c r="CU220" s="153" t="e">
        <f>CK220*Refining!$F$8</f>
        <v>#VALUE!</v>
      </c>
      <c r="CV220" s="153" t="e">
        <f>CL220*Refining!$F$9</f>
        <v>#VALUE!</v>
      </c>
      <c r="CW220" s="153" t="e">
        <f>CM220*Refining!$F$10</f>
        <v>#VALUE!</v>
      </c>
      <c r="CX220" s="153" t="e">
        <f>CN220*Refining!$F$11</f>
        <v>#VALUE!</v>
      </c>
      <c r="CY220" s="153" t="e">
        <f>CO220*Refining!$F$12</f>
        <v>#VALUE!</v>
      </c>
      <c r="CZ220" s="190" t="e">
        <f t="shared" ref="CZ220:DS220" si="888">IF(CF220 = 0, "", CF220)</f>
        <v>#VALUE!</v>
      </c>
      <c r="DA220" s="197" t="e">
        <f t="shared" si="888"/>
        <v>#VALUE!</v>
      </c>
      <c r="DB220" s="197" t="e">
        <f t="shared" si="888"/>
        <v>#VALUE!</v>
      </c>
      <c r="DC220" s="191" t="e">
        <f t="shared" si="888"/>
        <v>#VALUE!</v>
      </c>
      <c r="DD220" s="193" t="e">
        <f t="shared" si="888"/>
        <v>#VALUE!</v>
      </c>
      <c r="DE220" s="191" t="e">
        <f t="shared" si="888"/>
        <v>#VALUE!</v>
      </c>
      <c r="DF220" s="193" t="e">
        <f t="shared" si="888"/>
        <v>#VALUE!</v>
      </c>
      <c r="DG220" s="193" t="e">
        <f t="shared" si="888"/>
        <v>#VALUE!</v>
      </c>
      <c r="DH220" s="191" t="e">
        <f t="shared" si="888"/>
        <v>#VALUE!</v>
      </c>
      <c r="DI220" s="195" t="e">
        <f t="shared" si="888"/>
        <v>#VALUE!</v>
      </c>
      <c r="DJ220" s="190" t="e">
        <f t="shared" si="888"/>
        <v>#VALUE!</v>
      </c>
      <c r="DK220" s="197" t="e">
        <f t="shared" si="888"/>
        <v>#VALUE!</v>
      </c>
      <c r="DL220" s="197" t="e">
        <f t="shared" si="888"/>
        <v>#VALUE!</v>
      </c>
      <c r="DM220" s="191" t="e">
        <f t="shared" si="888"/>
        <v>#VALUE!</v>
      </c>
      <c r="DN220" s="193" t="e">
        <f t="shared" si="888"/>
        <v>#VALUE!</v>
      </c>
      <c r="DO220" s="191" t="e">
        <f t="shared" si="888"/>
        <v>#VALUE!</v>
      </c>
      <c r="DP220" s="191" t="e">
        <f t="shared" si="888"/>
        <v>#VALUE!</v>
      </c>
      <c r="DQ220" s="191" t="e">
        <f t="shared" si="888"/>
        <v>#VALUE!</v>
      </c>
      <c r="DR220" s="191" t="e">
        <f t="shared" si="888"/>
        <v>#VALUE!</v>
      </c>
      <c r="DS220" s="195" t="e">
        <f t="shared" si="888"/>
        <v>#VALUE!</v>
      </c>
      <c r="DT220" s="190" t="e">
        <f t="shared" si="11"/>
        <v>#VALUE!</v>
      </c>
      <c r="DU220" s="197" t="e">
        <f t="shared" si="12"/>
        <v>#VALUE!</v>
      </c>
      <c r="DV220" s="165" t="e">
        <f>CZ220*'Ores &amp; Ingots'!$C$3+DA220*'Ores &amp; Ingots'!$C$4+DB220*'Ores &amp; Ingots'!$C$5+DC220*'Ores &amp; Ingots'!$C$6+DD220*'Ores &amp; Ingots'!$C$7+DE220*'Ores &amp; Ingots'!$C$8+DF220*'Ores &amp; Ingots'!$C$9+DG220*'Ores &amp; Ingots'!$C$10+DH220*'Ores &amp; Ingots'!$C$11+DI220*'Ores &amp; Ingots'!$C$12</f>
        <v>#VALUE!</v>
      </c>
      <c r="DW220" s="165" t="e">
        <f>DJ220*'Ores &amp; Ingots'!$B$3+DK220*'Ores &amp; Ingots'!$B$4+DL220*'Ores &amp; Ingots'!$B$5+DM220*'Ores &amp; Ingots'!$B$6+DN220*'Ores &amp; Ingots'!$B$7+DO220*'Ores &amp; Ingots'!$B$8+DP220*'Ores &amp; Ingots'!$B$9+DQ220*'Ores &amp; Ingots'!$B$10+DR220*'Ores &amp; Ingots'!$B$11+DS220*'Ores &amp; Ingots'!$B$12</f>
        <v>#VALUE!</v>
      </c>
      <c r="DX220" s="197" t="e">
        <f>CZ220*Refining!$G$3+DA220*Refining!$G$4+DB220*Refining!$G$5+DC220*Refining!$G$6+DD220*Refining!$G$7+DE220*Refining!$G$8+DF220*Refining!$G$9+DG220*Refining!$G$10+DH220*Refining!$G$11+DI220*Refining!$G$12</f>
        <v>#VALUE!</v>
      </c>
      <c r="DY220" s="197" t="e">
        <f t="shared" si="13"/>
        <v>#VALUE!</v>
      </c>
      <c r="DZ220" s="199" t="e">
        <f t="shared" si="14"/>
        <v>#VALUE!</v>
      </c>
      <c r="EA220" s="190" t="e">
        <f t="shared" si="15"/>
        <v>#VALUE!</v>
      </c>
      <c r="EB220" s="200" t="e">
        <f t="shared" ref="EB220:EC220" si="889">EA220/60</f>
        <v>#VALUE!</v>
      </c>
      <c r="EC220" s="200" t="e">
        <f t="shared" si="889"/>
        <v>#VALUE!</v>
      </c>
      <c r="ED220" s="190" t="e">
        <f t="shared" si="17"/>
        <v>#VALUE!</v>
      </c>
      <c r="EE220" s="200" t="e">
        <f t="shared" ref="EE220:EF220" si="890">ED220/1000</f>
        <v>#VALUE!</v>
      </c>
      <c r="EF220" s="201" t="e">
        <f t="shared" si="890"/>
        <v>#VALUE!</v>
      </c>
      <c r="EG220" s="136" t="e">
        <f t="shared" si="19"/>
        <v>#VALUE!</v>
      </c>
      <c r="EH220" s="138" t="e">
        <f t="shared" si="20"/>
        <v>#VALUE!</v>
      </c>
      <c r="EI220" s="133" t="s">
        <v>28</v>
      </c>
    </row>
    <row r="221" spans="1:139" ht="12.75" x14ac:dyDescent="0.2">
      <c r="A221" s="864"/>
      <c r="B221" s="135" t="s">
        <v>420</v>
      </c>
      <c r="C221" s="137" t="s">
        <v>156</v>
      </c>
      <c r="D221" s="137">
        <v>1</v>
      </c>
      <c r="E221" s="137">
        <v>1</v>
      </c>
      <c r="F221" s="137">
        <v>1</v>
      </c>
      <c r="G221" s="202">
        <f t="shared" si="0"/>
        <v>15.625</v>
      </c>
      <c r="H221" s="203">
        <v>10</v>
      </c>
      <c r="I221" s="203">
        <v>30</v>
      </c>
      <c r="J221" s="204">
        <f>H221/Main!$D$9</f>
        <v>2</v>
      </c>
      <c r="K221" s="204">
        <f>I221/Main!$D$10</f>
        <v>15</v>
      </c>
      <c r="L221" s="204">
        <f t="shared" si="1"/>
        <v>7.5</v>
      </c>
      <c r="M221" s="204">
        <v>0.4</v>
      </c>
      <c r="N221" s="205"/>
      <c r="O221" s="296"/>
      <c r="P221" s="207"/>
      <c r="Q221" s="208"/>
      <c r="R221" s="207"/>
      <c r="S221" s="209"/>
      <c r="T221" s="209"/>
      <c r="U221" s="207"/>
      <c r="V221" s="207"/>
      <c r="W221" s="401"/>
      <c r="X221" s="209"/>
      <c r="Y221" s="207"/>
      <c r="Z221" s="207"/>
      <c r="AA221" s="207"/>
      <c r="AB221" s="207"/>
      <c r="AC221" s="402" t="s">
        <v>220</v>
      </c>
      <c r="AD221" s="171">
        <v>125</v>
      </c>
      <c r="AE221" s="165">
        <v>0</v>
      </c>
      <c r="AF221" s="165">
        <v>0</v>
      </c>
      <c r="AG221" s="165">
        <v>0</v>
      </c>
      <c r="AH221" s="165">
        <v>0</v>
      </c>
      <c r="AI221" s="165">
        <v>0</v>
      </c>
      <c r="AJ221" s="165">
        <v>0</v>
      </c>
      <c r="AK221" s="165">
        <v>0</v>
      </c>
      <c r="AL221" s="165">
        <v>0</v>
      </c>
      <c r="AM221" s="165">
        <v>0</v>
      </c>
      <c r="AN221" s="165">
        <v>0</v>
      </c>
      <c r="AO221" s="165">
        <v>10</v>
      </c>
      <c r="AP221" s="165">
        <v>0</v>
      </c>
      <c r="AQ221" s="165">
        <v>0</v>
      </c>
      <c r="AR221" s="165">
        <v>0</v>
      </c>
      <c r="AS221" s="165">
        <v>0</v>
      </c>
      <c r="AT221" s="165">
        <v>0</v>
      </c>
      <c r="AU221" s="165">
        <v>0</v>
      </c>
      <c r="AV221" s="165">
        <v>0</v>
      </c>
      <c r="AW221" s="165">
        <v>0</v>
      </c>
      <c r="AX221" s="165">
        <v>0</v>
      </c>
      <c r="AY221" s="413">
        <f t="shared" ref="AY221:BS221" si="891">IF(AD221 = 0, "", AD221)</f>
        <v>125</v>
      </c>
      <c r="AZ221" s="163" t="str">
        <f t="shared" si="891"/>
        <v/>
      </c>
      <c r="BA221" s="163" t="str">
        <f t="shared" si="891"/>
        <v/>
      </c>
      <c r="BB221" s="163" t="str">
        <f t="shared" si="891"/>
        <v/>
      </c>
      <c r="BC221" s="163" t="str">
        <f t="shared" si="891"/>
        <v/>
      </c>
      <c r="BD221" s="163" t="str">
        <f t="shared" si="891"/>
        <v/>
      </c>
      <c r="BE221" s="163" t="str">
        <f t="shared" si="891"/>
        <v/>
      </c>
      <c r="BF221" s="163" t="str">
        <f t="shared" si="891"/>
        <v/>
      </c>
      <c r="BG221" s="163" t="str">
        <f t="shared" si="891"/>
        <v/>
      </c>
      <c r="BH221" s="163" t="str">
        <f t="shared" si="891"/>
        <v/>
      </c>
      <c r="BI221" s="163" t="str">
        <f t="shared" si="891"/>
        <v/>
      </c>
      <c r="BJ221" s="165">
        <f t="shared" si="891"/>
        <v>10</v>
      </c>
      <c r="BK221" s="163" t="str">
        <f t="shared" si="891"/>
        <v/>
      </c>
      <c r="BL221" s="163" t="str">
        <f t="shared" si="891"/>
        <v/>
      </c>
      <c r="BM221" s="163" t="str">
        <f t="shared" si="891"/>
        <v/>
      </c>
      <c r="BN221" s="163" t="str">
        <f t="shared" si="891"/>
        <v/>
      </c>
      <c r="BO221" s="163" t="str">
        <f t="shared" si="891"/>
        <v/>
      </c>
      <c r="BP221" s="163" t="str">
        <f t="shared" si="891"/>
        <v/>
      </c>
      <c r="BQ221" s="163" t="str">
        <f t="shared" si="891"/>
        <v/>
      </c>
      <c r="BR221" s="163" t="str">
        <f t="shared" si="891"/>
        <v/>
      </c>
      <c r="BS221" s="173" t="str">
        <f t="shared" si="891"/>
        <v/>
      </c>
      <c r="BT221" s="175" t="e">
        <f>$AY221*Assembly!Z$4+$AZ221*Assembly!Z$5+$BA221*Assembly!Z$6+$BB221*Assembly!Z$7+$BC221*Assembly!Z$8+$BD221*Assembly!Z$9+$BE221*Assembly!Z$10+$BF221*Assembly!Z$11+$BG221*Assembly!Z$12+$BH221*Assembly!Z$13+$BI221*Assembly!Z$14+$BJ221*Assembly!Z$15+$BK221*Assembly!Z$16+$BL221*Assembly!Z$17+$BM221*Assembly!Z$18+$BN221*Assembly!Z$19+$BO221*Assembly!Z$20+$BP221*Assembly!Z$21+$BQ221*Assembly!Z$22+$BR221*Assembly!Z$23+$BS221*Assembly!Z$24</f>
        <v>#VALUE!</v>
      </c>
      <c r="BU221" s="165" t="e">
        <f t="shared" si="3"/>
        <v>#VALUE!</v>
      </c>
      <c r="BV221" s="176"/>
      <c r="BW221" s="165" t="e">
        <f>$AY221*Assembly!AD$4+$AZ221*Assembly!AD$5+$BA221*Assembly!AD$6+$BB221*Assembly!AD$7+$BC221*Assembly!AD$8+$BD221*Assembly!AD$9+$BE221*Assembly!AD$10+$BF221*Assembly!AD$11+$BG221*Assembly!AD$12+$BH221*Assembly!AD$13+$BI221*Assembly!AD$14+$BJ221*Assembly!AD$15+$BK221*Assembly!AD$16+$BL221*Assembly!AD$17+$BM221*Assembly!AD$18+$BN221*Assembly!AD$19+$BO221*Assembly!AD$20+$BP221*Assembly!AD$21+$BQ221*Assembly!AD$22+$BR221*Assembly!AD$23+$BS221*Assembly!AD$24</f>
        <v>#VALUE!</v>
      </c>
      <c r="BX221" s="180" t="e">
        <f t="shared" si="4"/>
        <v>#VALUE!</v>
      </c>
      <c r="BY221" s="181" t="e">
        <f t="shared" si="5"/>
        <v>#VALUE!</v>
      </c>
      <c r="BZ221" s="182" t="e">
        <f t="shared" si="6"/>
        <v>#VALUE!</v>
      </c>
      <c r="CA221" s="181" t="e">
        <f t="shared" si="7"/>
        <v>#VALUE!</v>
      </c>
      <c r="CB221" s="165" t="e">
        <f>$AY221*Assembly!Y$4+$AZ221*Assembly!Y$5+$BA221*Assembly!Y$6+$BB221*Assembly!Y$7+$BC221*Assembly!Y$8+$BD221*Assembly!Y$9+$BE221*Assembly!Y$10+$BF221*Assembly!Y$11+$BG221*Assembly!Y$12+$BH221*Assembly!Y$13+$BI221*Assembly!Y$14+$BJ221*Assembly!Y$15+$BK221*Assembly!Y$16+$BL221*Assembly!Y$17+$BM221*Assembly!Y$18+$BN221*Assembly!Y$19+$BO221*Assembly!Y$20+$BP221*Assembly!Y$21+$BQ221*Assembly!Y$22+$BR221*Assembly!Y$23+$BS221*Assembly!Y$24</f>
        <v>#VALUE!</v>
      </c>
      <c r="CC221" s="165" t="e">
        <f t="shared" si="8"/>
        <v>#VALUE!</v>
      </c>
      <c r="CD221" s="136" t="e">
        <f t="shared" si="9"/>
        <v>#VALUE!</v>
      </c>
      <c r="CE221" s="184" t="e">
        <f>$AY221*Assembly!AC$4+$AZ221*Assembly!AC$5+$BA221*Assembly!AC$6+$BB221*Assembly!AC$7+$BC221*Assembly!AC$8+$BD221*Assembly!AC$9+$BE221*Assembly!AC$10+$BF221*Assembly!AC$11+$BG221*Assembly!AC$12+$BH221*Assembly!AC$13+$BI221*Assembly!AC$14+$BJ221*Assembly!AC$15+$BK221*Assembly!AC$16+$BL221*Assembly!AC$17+$BM221*Assembly!AC$18+$BN221*Assembly!AC$19+$BO221*Assembly!AC$20+$BP221*Assembly!AC$21+$BQ221*Assembly!AC$22+$BR221*Assembly!AC$23+$BS221*Assembly!AC$24</f>
        <v>#VALUE!</v>
      </c>
      <c r="CF221" s="208" t="e">
        <f>$AY221*Assembly!M$4+$AZ221*Assembly!M$5+$BA221*Assembly!M$6+$BB221*Assembly!M$7+$BC221*Assembly!M$8+$BD221*Assembly!M$9+$BE221*Assembly!M$10+$BF221*Assembly!M$11+$BG221*Assembly!M$12+$BH221*Assembly!M$13+$BI221*Assembly!M$14+$BJ221*Assembly!M$15+$BK221*Assembly!M$16+$BL221*Assembly!M$17+$BM221*Assembly!M$18+$BN221*Assembly!M$19+$BO221*Assembly!M$20+$BP221*Assembly!M$21+$BQ221*Assembly!M$22+$BR221*Assembly!M$23+$BS221*Assembly!M$24</f>
        <v>#VALUE!</v>
      </c>
      <c r="CG221" s="208" t="e">
        <f>$AY221*Assembly!N$4+$AZ221*Assembly!N$5+$BA221*Assembly!N$6+$BB221*Assembly!N$7+$BC221*Assembly!N$8+$BD221*Assembly!N$9+$BE221*Assembly!N$10+$BF221*Assembly!N$11+$BG221*Assembly!N$12+$BH221*Assembly!N$13+$BI221*Assembly!N$14+$BJ221*Assembly!N$15+$BK221*Assembly!N$16+$BL221*Assembly!N$17+$BM221*Assembly!N$18+$BN221*Assembly!N$19+$BO221*Assembly!N$20+$BP221*Assembly!N$21+$BQ221*Assembly!N$22+$BR221*Assembly!N$23+$BS221*Assembly!N$24</f>
        <v>#VALUE!</v>
      </c>
      <c r="CH221" s="208" t="e">
        <f>$AY221*Assembly!O$4+$AZ221*Assembly!O$5+$BA221*Assembly!O$6+$BB221*Assembly!O$7+$BC221*Assembly!O$8+$BD221*Assembly!O$9+$BE221*Assembly!O$10+$BF221*Assembly!O$11+$BG221*Assembly!O$12+$BH221*Assembly!O$13+$BI221*Assembly!O$14+$BJ221*Assembly!O$15+$BK221*Assembly!O$16+$BL221*Assembly!O$17+$BM221*Assembly!O$18+$BN221*Assembly!O$19+$BO221*Assembly!O$20+$BP221*Assembly!O$21+$BQ221*Assembly!O$22+$BR221*Assembly!O$23+$BS221*Assembly!O$24</f>
        <v>#VALUE!</v>
      </c>
      <c r="CI221" s="203" t="e">
        <f>$AY221*Assembly!P$4+$AZ221*Assembly!P$5+$BA221*Assembly!P$6+$BB221*Assembly!P$7+$BC221*Assembly!P$8+$BD221*Assembly!P$9+$BE221*Assembly!P$10+$BF221*Assembly!P$11+$BG221*Assembly!P$12+$BH221*Assembly!P$13+$BI221*Assembly!P$14+$BJ221*Assembly!P$15+$BK221*Assembly!P$16+$BL221*Assembly!P$17+$BM221*Assembly!P$18+$BN221*Assembly!P$19+$BO221*Assembly!P$20+$BP221*Assembly!P$21+$BQ221*Assembly!P$22+$BR221*Assembly!P$23+$BS221*Assembly!P$24</f>
        <v>#VALUE!</v>
      </c>
      <c r="CJ221" s="203" t="e">
        <f>$AY221*Assembly!Q$4+$AZ221*Assembly!Q$5+$BA221*Assembly!Q$6+$BB221*Assembly!Q$7+$BC221*Assembly!Q$8+$BD221*Assembly!Q$9+$BE221*Assembly!Q$10+$BF221*Assembly!Q$11+$BG221*Assembly!Q$12+$BH221*Assembly!Q$13+$BI221*Assembly!Q$14+$BJ221*Assembly!Q$15+$BK221*Assembly!Q$16+$BL221*Assembly!Q$17+$BM221*Assembly!Q$18+$BN221*Assembly!Q$19+$BO221*Assembly!Q$20+$BP221*Assembly!Q$21+$BQ221*Assembly!Q$22+$BR221*Assembly!Q$23+$BS221*Assembly!Q$24</f>
        <v>#VALUE!</v>
      </c>
      <c r="CK221" s="208" t="e">
        <f>$AY221*Assembly!R$4+$AZ221*Assembly!R$5+$BA221*Assembly!R$6+$BB221*Assembly!R$7+$BC221*Assembly!R$8+$BD221*Assembly!R$9+$BE221*Assembly!R$10+$BF221*Assembly!R$11+$BG221*Assembly!R$12+$BH221*Assembly!R$13+$BI221*Assembly!R$14+$BJ221*Assembly!R$15+$BK221*Assembly!R$16+$BL221*Assembly!R$17+$BM221*Assembly!R$18+$BN221*Assembly!R$19+$BO221*Assembly!R$20+$BP221*Assembly!R$21+$BQ221*Assembly!R$22+$BR221*Assembly!R$23+$BS221*Assembly!R$24</f>
        <v>#VALUE!</v>
      </c>
      <c r="CL221" s="203" t="e">
        <f>$AY221*Assembly!S$4+$AZ221*Assembly!S$5+$BA221*Assembly!S$6+$BB221*Assembly!S$7+$BC221*Assembly!S$8+$BD221*Assembly!S$9+$BE221*Assembly!S$10+$BF221*Assembly!S$11+$BG221*Assembly!S$12+$BH221*Assembly!S$13+$BI221*Assembly!S$14+$BJ221*Assembly!S$15+$BK221*Assembly!S$16+$BL221*Assembly!S$17+$BM221*Assembly!S$18+$BN221*Assembly!S$19+$BO221*Assembly!S$20+$BP221*Assembly!S$21+$BQ221*Assembly!S$22+$BR221*Assembly!S$23+$BS221*Assembly!S$24</f>
        <v>#VALUE!</v>
      </c>
      <c r="CM221" s="203" t="e">
        <f>$AY221*Assembly!T$4+$AZ221*Assembly!T$5+$BA221*Assembly!T$6+$BB221*Assembly!T$7+$BC221*Assembly!T$8+$BD221*Assembly!T$9+$BE221*Assembly!T$10+$BF221*Assembly!T$11+$BG221*Assembly!T$12+$BH221*Assembly!T$13+$BI221*Assembly!T$14+$BJ221*Assembly!T$15+$BK221*Assembly!T$16+$BL221*Assembly!T$17+$BM221*Assembly!T$18+$BN221*Assembly!T$19+$BO221*Assembly!T$20+$BP221*Assembly!T$21+$BQ221*Assembly!T$22+$BR221*Assembly!T$23+$BS221*Assembly!T$24</f>
        <v>#VALUE!</v>
      </c>
      <c r="CN221" s="203" t="e">
        <f>$AY221*Assembly!U$4+$AZ221*Assembly!U$5+$BA221*Assembly!U$6+$BB221*Assembly!U$7+$BC221*Assembly!U$8+$BD221*Assembly!U$9+$BE221*Assembly!U$10+$BF221*Assembly!U$11+$BG221*Assembly!U$12+$BH221*Assembly!U$13+$BI221*Assembly!U$14+$BJ221*Assembly!U$15+$BK221*Assembly!U$16+$BL221*Assembly!U$17+$BM221*Assembly!U$18+$BN221*Assembly!U$19+$BO221*Assembly!U$20+$BP221*Assembly!U$21+$BQ221*Assembly!U$22+$BR221*Assembly!U$23+$BS221*Assembly!U$24</f>
        <v>#VALUE!</v>
      </c>
      <c r="CO221" s="208" t="e">
        <f>$AY221*Assembly!V$4+$AZ221*Assembly!V$5+$BA221*Assembly!V$6+$BB221*Assembly!V$7+$BC221*Assembly!V$8+$BD221*Assembly!V$9+$BE221*Assembly!V$10+$BF221*Assembly!V$11+$BG221*Assembly!V$12+$BH221*Assembly!V$13+$BI221*Assembly!V$14+$BJ221*Assembly!V$15+$BK221*Assembly!V$16+$BL221*Assembly!V$17+$BM221*Assembly!V$18+$BN221*Assembly!V$19+$BO221*Assembly!V$20+$BP221*Assembly!V$21+$BQ221*Assembly!V$22+$BR221*Assembly!V$23+$BS221*Assembly!V$24</f>
        <v>#VALUE!</v>
      </c>
      <c r="CP221" s="208" t="e">
        <f>CF221*Refining!$F$3</f>
        <v>#VALUE!</v>
      </c>
      <c r="CQ221" s="208" t="e">
        <f>CG221*Refining!$F$4</f>
        <v>#VALUE!</v>
      </c>
      <c r="CR221" s="208" t="e">
        <f>CH221*Refining!$F$5</f>
        <v>#VALUE!</v>
      </c>
      <c r="CS221" s="208" t="e">
        <f>CI221*Refining!$F$6</f>
        <v>#VALUE!</v>
      </c>
      <c r="CT221" s="208" t="e">
        <f>CJ221*Refining!$F$7</f>
        <v>#VALUE!</v>
      </c>
      <c r="CU221" s="208" t="e">
        <f>CK221*Refining!$F$8</f>
        <v>#VALUE!</v>
      </c>
      <c r="CV221" s="208" t="e">
        <f>CL221*Refining!$F$9</f>
        <v>#VALUE!</v>
      </c>
      <c r="CW221" s="208" t="e">
        <f>CM221*Refining!$F$10</f>
        <v>#VALUE!</v>
      </c>
      <c r="CX221" s="208" t="e">
        <f>CN221*Refining!$F$11</f>
        <v>#VALUE!</v>
      </c>
      <c r="CY221" s="208" t="e">
        <f>CO221*Refining!$F$12</f>
        <v>#VALUE!</v>
      </c>
      <c r="CZ221" s="190" t="e">
        <f t="shared" ref="CZ221:DS221" si="892">IF(CF221 = 0, "", CF221)</f>
        <v>#VALUE!</v>
      </c>
      <c r="DA221" s="197" t="e">
        <f t="shared" si="892"/>
        <v>#VALUE!</v>
      </c>
      <c r="DB221" s="197" t="e">
        <f t="shared" si="892"/>
        <v>#VALUE!</v>
      </c>
      <c r="DC221" s="191" t="e">
        <f t="shared" si="892"/>
        <v>#VALUE!</v>
      </c>
      <c r="DD221" s="193" t="e">
        <f t="shared" si="892"/>
        <v>#VALUE!</v>
      </c>
      <c r="DE221" s="191" t="e">
        <f t="shared" si="892"/>
        <v>#VALUE!</v>
      </c>
      <c r="DF221" s="193" t="e">
        <f t="shared" si="892"/>
        <v>#VALUE!</v>
      </c>
      <c r="DG221" s="193" t="e">
        <f t="shared" si="892"/>
        <v>#VALUE!</v>
      </c>
      <c r="DH221" s="191" t="e">
        <f t="shared" si="892"/>
        <v>#VALUE!</v>
      </c>
      <c r="DI221" s="195" t="e">
        <f t="shared" si="892"/>
        <v>#VALUE!</v>
      </c>
      <c r="DJ221" s="190" t="e">
        <f t="shared" si="892"/>
        <v>#VALUE!</v>
      </c>
      <c r="DK221" s="197" t="e">
        <f t="shared" si="892"/>
        <v>#VALUE!</v>
      </c>
      <c r="DL221" s="197" t="e">
        <f t="shared" si="892"/>
        <v>#VALUE!</v>
      </c>
      <c r="DM221" s="191" t="e">
        <f t="shared" si="892"/>
        <v>#VALUE!</v>
      </c>
      <c r="DN221" s="193" t="e">
        <f t="shared" si="892"/>
        <v>#VALUE!</v>
      </c>
      <c r="DO221" s="191" t="e">
        <f t="shared" si="892"/>
        <v>#VALUE!</v>
      </c>
      <c r="DP221" s="191" t="e">
        <f t="shared" si="892"/>
        <v>#VALUE!</v>
      </c>
      <c r="DQ221" s="191" t="e">
        <f t="shared" si="892"/>
        <v>#VALUE!</v>
      </c>
      <c r="DR221" s="191" t="e">
        <f t="shared" si="892"/>
        <v>#VALUE!</v>
      </c>
      <c r="DS221" s="195" t="e">
        <f t="shared" si="892"/>
        <v>#VALUE!</v>
      </c>
      <c r="DT221" s="190" t="e">
        <f t="shared" si="11"/>
        <v>#VALUE!</v>
      </c>
      <c r="DU221" s="197" t="e">
        <f t="shared" si="12"/>
        <v>#VALUE!</v>
      </c>
      <c r="DV221" s="165" t="e">
        <f>CZ221*'Ores &amp; Ingots'!$C$3+DA221*'Ores &amp; Ingots'!$C$4+DB221*'Ores &amp; Ingots'!$C$5+DC221*'Ores &amp; Ingots'!$C$6+DD221*'Ores &amp; Ingots'!$C$7+DE221*'Ores &amp; Ingots'!$C$8+DF221*'Ores &amp; Ingots'!$C$9+DG221*'Ores &amp; Ingots'!$C$10+DH221*'Ores &amp; Ingots'!$C$11+DI221*'Ores &amp; Ingots'!$C$12</f>
        <v>#VALUE!</v>
      </c>
      <c r="DW221" s="165" t="e">
        <f>DJ221*'Ores &amp; Ingots'!$B$3+DK221*'Ores &amp; Ingots'!$B$4+DL221*'Ores &amp; Ingots'!$B$5+DM221*'Ores &amp; Ingots'!$B$6+DN221*'Ores &amp; Ingots'!$B$7+DO221*'Ores &amp; Ingots'!$B$8+DP221*'Ores &amp; Ingots'!$B$9+DQ221*'Ores &amp; Ingots'!$B$10+DR221*'Ores &amp; Ingots'!$B$11+DS221*'Ores &amp; Ingots'!$B$12</f>
        <v>#VALUE!</v>
      </c>
      <c r="DX221" s="197" t="e">
        <f>CZ221*Refining!$G$3+DA221*Refining!$G$4+DB221*Refining!$G$5+DC221*Refining!$G$6+DD221*Refining!$G$7+DE221*Refining!$G$8+DF221*Refining!$G$9+DG221*Refining!$G$10+DH221*Refining!$G$11+DI221*Refining!$G$12</f>
        <v>#VALUE!</v>
      </c>
      <c r="DY221" s="197" t="e">
        <f t="shared" si="13"/>
        <v>#VALUE!</v>
      </c>
      <c r="DZ221" s="199" t="e">
        <f t="shared" si="14"/>
        <v>#VALUE!</v>
      </c>
      <c r="EA221" s="190" t="e">
        <f t="shared" si="15"/>
        <v>#VALUE!</v>
      </c>
      <c r="EB221" s="200" t="e">
        <f t="shared" ref="EB221:EC221" si="893">EA221/60</f>
        <v>#VALUE!</v>
      </c>
      <c r="EC221" s="200" t="e">
        <f t="shared" si="893"/>
        <v>#VALUE!</v>
      </c>
      <c r="ED221" s="190" t="e">
        <f t="shared" si="17"/>
        <v>#VALUE!</v>
      </c>
      <c r="EE221" s="200" t="e">
        <f t="shared" ref="EE221:EF221" si="894">ED221/1000</f>
        <v>#VALUE!</v>
      </c>
      <c r="EF221" s="201" t="e">
        <f t="shared" si="894"/>
        <v>#VALUE!</v>
      </c>
      <c r="EG221" s="136" t="e">
        <f t="shared" si="19"/>
        <v>#VALUE!</v>
      </c>
      <c r="EH221" s="138" t="e">
        <f t="shared" si="20"/>
        <v>#VALUE!</v>
      </c>
      <c r="EI221" s="133">
        <v>16</v>
      </c>
    </row>
    <row r="222" spans="1:139" ht="12.75" x14ac:dyDescent="0.2">
      <c r="A222" s="864"/>
      <c r="B222" s="135" t="s">
        <v>421</v>
      </c>
      <c r="C222" s="137" t="s">
        <v>156</v>
      </c>
      <c r="D222" s="137">
        <v>1</v>
      </c>
      <c r="E222" s="137">
        <v>1</v>
      </c>
      <c r="F222" s="137">
        <v>1</v>
      </c>
      <c r="G222" s="141">
        <f t="shared" si="0"/>
        <v>15.625</v>
      </c>
      <c r="H222" s="142">
        <v>10</v>
      </c>
      <c r="I222" s="142">
        <v>30</v>
      </c>
      <c r="J222" s="144">
        <f>H222/Main!$D$9</f>
        <v>2</v>
      </c>
      <c r="K222" s="144">
        <f>I222/Main!$D$10</f>
        <v>15</v>
      </c>
      <c r="L222" s="144">
        <f t="shared" si="1"/>
        <v>7.5</v>
      </c>
      <c r="M222" s="144">
        <v>0.4</v>
      </c>
      <c r="N222" s="147"/>
      <c r="O222" s="294"/>
      <c r="P222" s="150"/>
      <c r="Q222" s="153"/>
      <c r="R222" s="150"/>
      <c r="S222" s="155"/>
      <c r="T222" s="155"/>
      <c r="U222" s="150"/>
      <c r="V222" s="150"/>
      <c r="W222" s="155"/>
      <c r="X222" s="155"/>
      <c r="Y222" s="150"/>
      <c r="Z222" s="150"/>
      <c r="AA222" s="150"/>
      <c r="AB222" s="150"/>
      <c r="AC222" s="370" t="s">
        <v>28</v>
      </c>
      <c r="AD222" s="171">
        <v>25</v>
      </c>
      <c r="AE222" s="165">
        <v>0</v>
      </c>
      <c r="AF222" s="165">
        <v>0</v>
      </c>
      <c r="AG222" s="165">
        <v>0</v>
      </c>
      <c r="AH222" s="165">
        <v>0</v>
      </c>
      <c r="AI222" s="165">
        <v>0</v>
      </c>
      <c r="AJ222" s="165">
        <v>0</v>
      </c>
      <c r="AK222" s="165">
        <v>0</v>
      </c>
      <c r="AL222" s="165">
        <v>0</v>
      </c>
      <c r="AM222" s="165">
        <v>0</v>
      </c>
      <c r="AN222" s="165">
        <v>0</v>
      </c>
      <c r="AO222" s="165">
        <v>50</v>
      </c>
      <c r="AP222" s="165">
        <v>0</v>
      </c>
      <c r="AQ222" s="165">
        <v>0</v>
      </c>
      <c r="AR222" s="165">
        <v>0</v>
      </c>
      <c r="AS222" s="165">
        <v>0</v>
      </c>
      <c r="AT222" s="165">
        <v>0</v>
      </c>
      <c r="AU222" s="165">
        <v>0</v>
      </c>
      <c r="AV222" s="165">
        <v>0</v>
      </c>
      <c r="AW222" s="165">
        <v>0</v>
      </c>
      <c r="AX222" s="165">
        <v>0</v>
      </c>
      <c r="AY222" s="413">
        <f t="shared" ref="AY222:BS222" si="895">IF(AD222 = 0, "", AD222)</f>
        <v>25</v>
      </c>
      <c r="AZ222" s="163" t="str">
        <f t="shared" si="895"/>
        <v/>
      </c>
      <c r="BA222" s="163" t="str">
        <f t="shared" si="895"/>
        <v/>
      </c>
      <c r="BB222" s="163" t="str">
        <f t="shared" si="895"/>
        <v/>
      </c>
      <c r="BC222" s="163" t="str">
        <f t="shared" si="895"/>
        <v/>
      </c>
      <c r="BD222" s="163" t="str">
        <f t="shared" si="895"/>
        <v/>
      </c>
      <c r="BE222" s="163" t="str">
        <f t="shared" si="895"/>
        <v/>
      </c>
      <c r="BF222" s="163" t="str">
        <f t="shared" si="895"/>
        <v/>
      </c>
      <c r="BG222" s="163" t="str">
        <f t="shared" si="895"/>
        <v/>
      </c>
      <c r="BH222" s="163" t="str">
        <f t="shared" si="895"/>
        <v/>
      </c>
      <c r="BI222" s="163" t="str">
        <f t="shared" si="895"/>
        <v/>
      </c>
      <c r="BJ222" s="165">
        <f t="shared" si="895"/>
        <v>50</v>
      </c>
      <c r="BK222" s="163" t="str">
        <f t="shared" si="895"/>
        <v/>
      </c>
      <c r="BL222" s="163" t="str">
        <f t="shared" si="895"/>
        <v/>
      </c>
      <c r="BM222" s="163" t="str">
        <f t="shared" si="895"/>
        <v/>
      </c>
      <c r="BN222" s="163" t="str">
        <f t="shared" si="895"/>
        <v/>
      </c>
      <c r="BO222" s="163" t="str">
        <f t="shared" si="895"/>
        <v/>
      </c>
      <c r="BP222" s="163" t="str">
        <f t="shared" si="895"/>
        <v/>
      </c>
      <c r="BQ222" s="163" t="str">
        <f t="shared" si="895"/>
        <v/>
      </c>
      <c r="BR222" s="163" t="str">
        <f t="shared" si="895"/>
        <v/>
      </c>
      <c r="BS222" s="173" t="str">
        <f t="shared" si="895"/>
        <v/>
      </c>
      <c r="BT222" s="175" t="e">
        <f>$AY222*Assembly!Z$4+$AZ222*Assembly!Z$5+$BA222*Assembly!Z$6+$BB222*Assembly!Z$7+$BC222*Assembly!Z$8+$BD222*Assembly!Z$9+$BE222*Assembly!Z$10+$BF222*Assembly!Z$11+$BG222*Assembly!Z$12+$BH222*Assembly!Z$13+$BI222*Assembly!Z$14+$BJ222*Assembly!Z$15+$BK222*Assembly!Z$16+$BL222*Assembly!Z$17+$BM222*Assembly!Z$18+$BN222*Assembly!Z$19+$BO222*Assembly!Z$20+$BP222*Assembly!Z$21+$BQ222*Assembly!Z$22+$BR222*Assembly!Z$23+$BS222*Assembly!Z$24</f>
        <v>#VALUE!</v>
      </c>
      <c r="BU222" s="165" t="e">
        <f t="shared" si="3"/>
        <v>#VALUE!</v>
      </c>
      <c r="BV222" s="176"/>
      <c r="BW222" s="165" t="e">
        <f>$AY222*Assembly!AD$4+$AZ222*Assembly!AD$5+$BA222*Assembly!AD$6+$BB222*Assembly!AD$7+$BC222*Assembly!AD$8+$BD222*Assembly!AD$9+$BE222*Assembly!AD$10+$BF222*Assembly!AD$11+$BG222*Assembly!AD$12+$BH222*Assembly!AD$13+$BI222*Assembly!AD$14+$BJ222*Assembly!AD$15+$BK222*Assembly!AD$16+$BL222*Assembly!AD$17+$BM222*Assembly!AD$18+$BN222*Assembly!AD$19+$BO222*Assembly!AD$20+$BP222*Assembly!AD$21+$BQ222*Assembly!AD$22+$BR222*Assembly!AD$23+$BS222*Assembly!AD$24</f>
        <v>#VALUE!</v>
      </c>
      <c r="BX222" s="180" t="e">
        <f t="shared" si="4"/>
        <v>#VALUE!</v>
      </c>
      <c r="BY222" s="181" t="e">
        <f t="shared" si="5"/>
        <v>#VALUE!</v>
      </c>
      <c r="BZ222" s="182" t="e">
        <f t="shared" si="6"/>
        <v>#VALUE!</v>
      </c>
      <c r="CA222" s="181" t="e">
        <f t="shared" si="7"/>
        <v>#VALUE!</v>
      </c>
      <c r="CB222" s="165" t="e">
        <f>$AY222*Assembly!Y$4+$AZ222*Assembly!Y$5+$BA222*Assembly!Y$6+$BB222*Assembly!Y$7+$BC222*Assembly!Y$8+$BD222*Assembly!Y$9+$BE222*Assembly!Y$10+$BF222*Assembly!Y$11+$BG222*Assembly!Y$12+$BH222*Assembly!Y$13+$BI222*Assembly!Y$14+$BJ222*Assembly!Y$15+$BK222*Assembly!Y$16+$BL222*Assembly!Y$17+$BM222*Assembly!Y$18+$BN222*Assembly!Y$19+$BO222*Assembly!Y$20+$BP222*Assembly!Y$21+$BQ222*Assembly!Y$22+$BR222*Assembly!Y$23+$BS222*Assembly!Y$24</f>
        <v>#VALUE!</v>
      </c>
      <c r="CC222" s="165" t="e">
        <f t="shared" si="8"/>
        <v>#VALUE!</v>
      </c>
      <c r="CD222" s="136" t="e">
        <f t="shared" si="9"/>
        <v>#VALUE!</v>
      </c>
      <c r="CE222" s="184" t="e">
        <f>$AY222*Assembly!AC$4+$AZ222*Assembly!AC$5+$BA222*Assembly!AC$6+$BB222*Assembly!AC$7+$BC222*Assembly!AC$8+$BD222*Assembly!AC$9+$BE222*Assembly!AC$10+$BF222*Assembly!AC$11+$BG222*Assembly!AC$12+$BH222*Assembly!AC$13+$BI222*Assembly!AC$14+$BJ222*Assembly!AC$15+$BK222*Assembly!AC$16+$BL222*Assembly!AC$17+$BM222*Assembly!AC$18+$BN222*Assembly!AC$19+$BO222*Assembly!AC$20+$BP222*Assembly!AC$21+$BQ222*Assembly!AC$22+$BR222*Assembly!AC$23+$BS222*Assembly!AC$24</f>
        <v>#VALUE!</v>
      </c>
      <c r="CF222" s="153" t="e">
        <f>$AY222*Assembly!M$4+$AZ222*Assembly!M$5+$BA222*Assembly!M$6+$BB222*Assembly!M$7+$BC222*Assembly!M$8+$BD222*Assembly!M$9+$BE222*Assembly!M$10+$BF222*Assembly!M$11+$BG222*Assembly!M$12+$BH222*Assembly!M$13+$BI222*Assembly!M$14+$BJ222*Assembly!M$15+$BK222*Assembly!M$16+$BL222*Assembly!M$17+$BM222*Assembly!M$18+$BN222*Assembly!M$19+$BO222*Assembly!M$20+$BP222*Assembly!M$21+$BQ222*Assembly!M$22+$BR222*Assembly!M$23+$BS222*Assembly!M$24</f>
        <v>#VALUE!</v>
      </c>
      <c r="CG222" s="153" t="e">
        <f>$AY222*Assembly!N$4+$AZ222*Assembly!N$5+$BA222*Assembly!N$6+$BB222*Assembly!N$7+$BC222*Assembly!N$8+$BD222*Assembly!N$9+$BE222*Assembly!N$10+$BF222*Assembly!N$11+$BG222*Assembly!N$12+$BH222*Assembly!N$13+$BI222*Assembly!N$14+$BJ222*Assembly!N$15+$BK222*Assembly!N$16+$BL222*Assembly!N$17+$BM222*Assembly!N$18+$BN222*Assembly!N$19+$BO222*Assembly!N$20+$BP222*Assembly!N$21+$BQ222*Assembly!N$22+$BR222*Assembly!N$23+$BS222*Assembly!N$24</f>
        <v>#VALUE!</v>
      </c>
      <c r="CH222" s="153" t="e">
        <f>$AY222*Assembly!O$4+$AZ222*Assembly!O$5+$BA222*Assembly!O$6+$BB222*Assembly!O$7+$BC222*Assembly!O$8+$BD222*Assembly!O$9+$BE222*Assembly!O$10+$BF222*Assembly!O$11+$BG222*Assembly!O$12+$BH222*Assembly!O$13+$BI222*Assembly!O$14+$BJ222*Assembly!O$15+$BK222*Assembly!O$16+$BL222*Assembly!O$17+$BM222*Assembly!O$18+$BN222*Assembly!O$19+$BO222*Assembly!O$20+$BP222*Assembly!O$21+$BQ222*Assembly!O$22+$BR222*Assembly!O$23+$BS222*Assembly!O$24</f>
        <v>#VALUE!</v>
      </c>
      <c r="CI222" s="142" t="e">
        <f>$AY222*Assembly!P$4+$AZ222*Assembly!P$5+$BA222*Assembly!P$6+$BB222*Assembly!P$7+$BC222*Assembly!P$8+$BD222*Assembly!P$9+$BE222*Assembly!P$10+$BF222*Assembly!P$11+$BG222*Assembly!P$12+$BH222*Assembly!P$13+$BI222*Assembly!P$14+$BJ222*Assembly!P$15+$BK222*Assembly!P$16+$BL222*Assembly!P$17+$BM222*Assembly!P$18+$BN222*Assembly!P$19+$BO222*Assembly!P$20+$BP222*Assembly!P$21+$BQ222*Assembly!P$22+$BR222*Assembly!P$23+$BS222*Assembly!P$24</f>
        <v>#VALUE!</v>
      </c>
      <c r="CJ222" s="142" t="e">
        <f>$AY222*Assembly!Q$4+$AZ222*Assembly!Q$5+$BA222*Assembly!Q$6+$BB222*Assembly!Q$7+$BC222*Assembly!Q$8+$BD222*Assembly!Q$9+$BE222*Assembly!Q$10+$BF222*Assembly!Q$11+$BG222*Assembly!Q$12+$BH222*Assembly!Q$13+$BI222*Assembly!Q$14+$BJ222*Assembly!Q$15+$BK222*Assembly!Q$16+$BL222*Assembly!Q$17+$BM222*Assembly!Q$18+$BN222*Assembly!Q$19+$BO222*Assembly!Q$20+$BP222*Assembly!Q$21+$BQ222*Assembly!Q$22+$BR222*Assembly!Q$23+$BS222*Assembly!Q$24</f>
        <v>#VALUE!</v>
      </c>
      <c r="CK222" s="153" t="e">
        <f>$AY222*Assembly!R$4+$AZ222*Assembly!R$5+$BA222*Assembly!R$6+$BB222*Assembly!R$7+$BC222*Assembly!R$8+$BD222*Assembly!R$9+$BE222*Assembly!R$10+$BF222*Assembly!R$11+$BG222*Assembly!R$12+$BH222*Assembly!R$13+$BI222*Assembly!R$14+$BJ222*Assembly!R$15+$BK222*Assembly!R$16+$BL222*Assembly!R$17+$BM222*Assembly!R$18+$BN222*Assembly!R$19+$BO222*Assembly!R$20+$BP222*Assembly!R$21+$BQ222*Assembly!R$22+$BR222*Assembly!R$23+$BS222*Assembly!R$24</f>
        <v>#VALUE!</v>
      </c>
      <c r="CL222" s="142" t="e">
        <f>$AY222*Assembly!S$4+$AZ222*Assembly!S$5+$BA222*Assembly!S$6+$BB222*Assembly!S$7+$BC222*Assembly!S$8+$BD222*Assembly!S$9+$BE222*Assembly!S$10+$BF222*Assembly!S$11+$BG222*Assembly!S$12+$BH222*Assembly!S$13+$BI222*Assembly!S$14+$BJ222*Assembly!S$15+$BK222*Assembly!S$16+$BL222*Assembly!S$17+$BM222*Assembly!S$18+$BN222*Assembly!S$19+$BO222*Assembly!S$20+$BP222*Assembly!S$21+$BQ222*Assembly!S$22+$BR222*Assembly!S$23+$BS222*Assembly!S$24</f>
        <v>#VALUE!</v>
      </c>
      <c r="CM222" s="142" t="e">
        <f>$AY222*Assembly!T$4+$AZ222*Assembly!T$5+$BA222*Assembly!T$6+$BB222*Assembly!T$7+$BC222*Assembly!T$8+$BD222*Assembly!T$9+$BE222*Assembly!T$10+$BF222*Assembly!T$11+$BG222*Assembly!T$12+$BH222*Assembly!T$13+$BI222*Assembly!T$14+$BJ222*Assembly!T$15+$BK222*Assembly!T$16+$BL222*Assembly!T$17+$BM222*Assembly!T$18+$BN222*Assembly!T$19+$BO222*Assembly!T$20+$BP222*Assembly!T$21+$BQ222*Assembly!T$22+$BR222*Assembly!T$23+$BS222*Assembly!T$24</f>
        <v>#VALUE!</v>
      </c>
      <c r="CN222" s="142" t="e">
        <f>$AY222*Assembly!U$4+$AZ222*Assembly!U$5+$BA222*Assembly!U$6+$BB222*Assembly!U$7+$BC222*Assembly!U$8+$BD222*Assembly!U$9+$BE222*Assembly!U$10+$BF222*Assembly!U$11+$BG222*Assembly!U$12+$BH222*Assembly!U$13+$BI222*Assembly!U$14+$BJ222*Assembly!U$15+$BK222*Assembly!U$16+$BL222*Assembly!U$17+$BM222*Assembly!U$18+$BN222*Assembly!U$19+$BO222*Assembly!U$20+$BP222*Assembly!U$21+$BQ222*Assembly!U$22+$BR222*Assembly!U$23+$BS222*Assembly!U$24</f>
        <v>#VALUE!</v>
      </c>
      <c r="CO222" s="153" t="e">
        <f>$AY222*Assembly!V$4+$AZ222*Assembly!V$5+$BA222*Assembly!V$6+$BB222*Assembly!V$7+$BC222*Assembly!V$8+$BD222*Assembly!V$9+$BE222*Assembly!V$10+$BF222*Assembly!V$11+$BG222*Assembly!V$12+$BH222*Assembly!V$13+$BI222*Assembly!V$14+$BJ222*Assembly!V$15+$BK222*Assembly!V$16+$BL222*Assembly!V$17+$BM222*Assembly!V$18+$BN222*Assembly!V$19+$BO222*Assembly!V$20+$BP222*Assembly!V$21+$BQ222*Assembly!V$22+$BR222*Assembly!V$23+$BS222*Assembly!V$24</f>
        <v>#VALUE!</v>
      </c>
      <c r="CP222" s="153" t="e">
        <f>CF222*Refining!$F$3</f>
        <v>#VALUE!</v>
      </c>
      <c r="CQ222" s="153" t="e">
        <f>CG222*Refining!$F$4</f>
        <v>#VALUE!</v>
      </c>
      <c r="CR222" s="153" t="e">
        <f>CH222*Refining!$F$5</f>
        <v>#VALUE!</v>
      </c>
      <c r="CS222" s="153" t="e">
        <f>CI222*Refining!$F$6</f>
        <v>#VALUE!</v>
      </c>
      <c r="CT222" s="153" t="e">
        <f>CJ222*Refining!$F$7</f>
        <v>#VALUE!</v>
      </c>
      <c r="CU222" s="153" t="e">
        <f>CK222*Refining!$F$8</f>
        <v>#VALUE!</v>
      </c>
      <c r="CV222" s="153" t="e">
        <f>CL222*Refining!$F$9</f>
        <v>#VALUE!</v>
      </c>
      <c r="CW222" s="153" t="e">
        <f>CM222*Refining!$F$10</f>
        <v>#VALUE!</v>
      </c>
      <c r="CX222" s="153" t="e">
        <f>CN222*Refining!$F$11</f>
        <v>#VALUE!</v>
      </c>
      <c r="CY222" s="153" t="e">
        <f>CO222*Refining!$F$12</f>
        <v>#VALUE!</v>
      </c>
      <c r="CZ222" s="190" t="e">
        <f t="shared" ref="CZ222:DS222" si="896">IF(CF222 = 0, "", CF222)</f>
        <v>#VALUE!</v>
      </c>
      <c r="DA222" s="197" t="e">
        <f t="shared" si="896"/>
        <v>#VALUE!</v>
      </c>
      <c r="DB222" s="197" t="e">
        <f t="shared" si="896"/>
        <v>#VALUE!</v>
      </c>
      <c r="DC222" s="191" t="e">
        <f t="shared" si="896"/>
        <v>#VALUE!</v>
      </c>
      <c r="DD222" s="193" t="e">
        <f t="shared" si="896"/>
        <v>#VALUE!</v>
      </c>
      <c r="DE222" s="191" t="e">
        <f t="shared" si="896"/>
        <v>#VALUE!</v>
      </c>
      <c r="DF222" s="193" t="e">
        <f t="shared" si="896"/>
        <v>#VALUE!</v>
      </c>
      <c r="DG222" s="193" t="e">
        <f t="shared" si="896"/>
        <v>#VALUE!</v>
      </c>
      <c r="DH222" s="191" t="e">
        <f t="shared" si="896"/>
        <v>#VALUE!</v>
      </c>
      <c r="DI222" s="195" t="e">
        <f t="shared" si="896"/>
        <v>#VALUE!</v>
      </c>
      <c r="DJ222" s="190" t="e">
        <f t="shared" si="896"/>
        <v>#VALUE!</v>
      </c>
      <c r="DK222" s="197" t="e">
        <f t="shared" si="896"/>
        <v>#VALUE!</v>
      </c>
      <c r="DL222" s="197" t="e">
        <f t="shared" si="896"/>
        <v>#VALUE!</v>
      </c>
      <c r="DM222" s="191" t="e">
        <f t="shared" si="896"/>
        <v>#VALUE!</v>
      </c>
      <c r="DN222" s="193" t="e">
        <f t="shared" si="896"/>
        <v>#VALUE!</v>
      </c>
      <c r="DO222" s="191" t="e">
        <f t="shared" si="896"/>
        <v>#VALUE!</v>
      </c>
      <c r="DP222" s="191" t="e">
        <f t="shared" si="896"/>
        <v>#VALUE!</v>
      </c>
      <c r="DQ222" s="191" t="e">
        <f t="shared" si="896"/>
        <v>#VALUE!</v>
      </c>
      <c r="DR222" s="191" t="e">
        <f t="shared" si="896"/>
        <v>#VALUE!</v>
      </c>
      <c r="DS222" s="195" t="e">
        <f t="shared" si="896"/>
        <v>#VALUE!</v>
      </c>
      <c r="DT222" s="190" t="e">
        <f t="shared" si="11"/>
        <v>#VALUE!</v>
      </c>
      <c r="DU222" s="197" t="e">
        <f t="shared" si="12"/>
        <v>#VALUE!</v>
      </c>
      <c r="DV222" s="165" t="e">
        <f>CZ222*'Ores &amp; Ingots'!$C$3+DA222*'Ores &amp; Ingots'!$C$4+DB222*'Ores &amp; Ingots'!$C$5+DC222*'Ores &amp; Ingots'!$C$6+DD222*'Ores &amp; Ingots'!$C$7+DE222*'Ores &amp; Ingots'!$C$8+DF222*'Ores &amp; Ingots'!$C$9+DG222*'Ores &amp; Ingots'!$C$10+DH222*'Ores &amp; Ingots'!$C$11+DI222*'Ores &amp; Ingots'!$C$12</f>
        <v>#VALUE!</v>
      </c>
      <c r="DW222" s="165" t="e">
        <f>DJ222*'Ores &amp; Ingots'!$B$3+DK222*'Ores &amp; Ingots'!$B$4+DL222*'Ores &amp; Ingots'!$B$5+DM222*'Ores &amp; Ingots'!$B$6+DN222*'Ores &amp; Ingots'!$B$7+DO222*'Ores &amp; Ingots'!$B$8+DP222*'Ores &amp; Ingots'!$B$9+DQ222*'Ores &amp; Ingots'!$B$10+DR222*'Ores &amp; Ingots'!$B$11+DS222*'Ores &amp; Ingots'!$B$12</f>
        <v>#VALUE!</v>
      </c>
      <c r="DX222" s="197" t="e">
        <f>CZ222*Refining!$G$3+DA222*Refining!$G$4+DB222*Refining!$G$5+DC222*Refining!$G$6+DD222*Refining!$G$7+DE222*Refining!$G$8+DF222*Refining!$G$9+DG222*Refining!$G$10+DH222*Refining!$G$11+DI222*Refining!$G$12</f>
        <v>#VALUE!</v>
      </c>
      <c r="DY222" s="197" t="e">
        <f t="shared" si="13"/>
        <v>#VALUE!</v>
      </c>
      <c r="DZ222" s="199" t="e">
        <f t="shared" si="14"/>
        <v>#VALUE!</v>
      </c>
      <c r="EA222" s="190" t="e">
        <f t="shared" si="15"/>
        <v>#VALUE!</v>
      </c>
      <c r="EB222" s="200" t="e">
        <f t="shared" ref="EB222:EC222" si="897">EA222/60</f>
        <v>#VALUE!</v>
      </c>
      <c r="EC222" s="200" t="e">
        <f t="shared" si="897"/>
        <v>#VALUE!</v>
      </c>
      <c r="ED222" s="190" t="e">
        <f t="shared" si="17"/>
        <v>#VALUE!</v>
      </c>
      <c r="EE222" s="200" t="e">
        <f t="shared" ref="EE222:EF222" si="898">ED222/1000</f>
        <v>#VALUE!</v>
      </c>
      <c r="EF222" s="201" t="e">
        <f t="shared" si="898"/>
        <v>#VALUE!</v>
      </c>
      <c r="EG222" s="136" t="e">
        <f t="shared" si="19"/>
        <v>#VALUE!</v>
      </c>
      <c r="EH222" s="138" t="e">
        <f t="shared" si="20"/>
        <v>#VALUE!</v>
      </c>
      <c r="EI222" s="133" t="s">
        <v>28</v>
      </c>
    </row>
    <row r="223" spans="1:139" ht="12.75" x14ac:dyDescent="0.2">
      <c r="A223" s="864"/>
      <c r="B223" s="135" t="s">
        <v>422</v>
      </c>
      <c r="C223" s="137" t="s">
        <v>156</v>
      </c>
      <c r="D223" s="137">
        <v>1</v>
      </c>
      <c r="E223" s="137">
        <v>1</v>
      </c>
      <c r="F223" s="137">
        <v>1</v>
      </c>
      <c r="G223" s="202">
        <f t="shared" si="0"/>
        <v>15.625</v>
      </c>
      <c r="H223" s="203">
        <v>24</v>
      </c>
      <c r="I223" s="203">
        <v>60</v>
      </c>
      <c r="J223" s="204">
        <f>H223/Main!$D$9</f>
        <v>4.8</v>
      </c>
      <c r="K223" s="204">
        <f>I223/Main!$D$10</f>
        <v>30</v>
      </c>
      <c r="L223" s="204">
        <f t="shared" si="1"/>
        <v>6.25</v>
      </c>
      <c r="M223" s="204">
        <v>0.4</v>
      </c>
      <c r="N223" s="205"/>
      <c r="O223" s="296"/>
      <c r="P223" s="207"/>
      <c r="Q223" s="208"/>
      <c r="R223" s="207"/>
      <c r="S223" s="209"/>
      <c r="T223" s="209"/>
      <c r="U223" s="207"/>
      <c r="V223" s="207"/>
      <c r="W223" s="401"/>
      <c r="X223" s="209"/>
      <c r="Y223" s="207"/>
      <c r="Z223" s="207"/>
      <c r="AA223" s="207"/>
      <c r="AB223" s="207"/>
      <c r="AC223" s="402" t="s">
        <v>34</v>
      </c>
      <c r="AD223" s="171">
        <v>125</v>
      </c>
      <c r="AE223" s="165">
        <v>0</v>
      </c>
      <c r="AF223" s="165">
        <v>0</v>
      </c>
      <c r="AG223" s="165">
        <v>0</v>
      </c>
      <c r="AH223" s="165">
        <v>0</v>
      </c>
      <c r="AI223" s="165">
        <v>0</v>
      </c>
      <c r="AJ223" s="165">
        <v>0</v>
      </c>
      <c r="AK223" s="165">
        <v>0</v>
      </c>
      <c r="AL223" s="165">
        <v>0</v>
      </c>
      <c r="AM223" s="165">
        <v>0</v>
      </c>
      <c r="AN223" s="165">
        <v>0</v>
      </c>
      <c r="AO223" s="165">
        <v>40</v>
      </c>
      <c r="AP223" s="165">
        <v>0</v>
      </c>
      <c r="AQ223" s="165">
        <v>0</v>
      </c>
      <c r="AR223" s="165">
        <v>0</v>
      </c>
      <c r="AS223" s="165">
        <v>0</v>
      </c>
      <c r="AT223" s="165">
        <v>0</v>
      </c>
      <c r="AU223" s="165">
        <v>0</v>
      </c>
      <c r="AV223" s="165">
        <v>0</v>
      </c>
      <c r="AW223" s="165">
        <v>0</v>
      </c>
      <c r="AX223" s="165">
        <v>0</v>
      </c>
      <c r="AY223" s="413">
        <f t="shared" ref="AY223:BS223" si="899">IF(AD223 = 0, "", AD223)</f>
        <v>125</v>
      </c>
      <c r="AZ223" s="163" t="str">
        <f t="shared" si="899"/>
        <v/>
      </c>
      <c r="BA223" s="163" t="str">
        <f t="shared" si="899"/>
        <v/>
      </c>
      <c r="BB223" s="163" t="str">
        <f t="shared" si="899"/>
        <v/>
      </c>
      <c r="BC223" s="163" t="str">
        <f t="shared" si="899"/>
        <v/>
      </c>
      <c r="BD223" s="163" t="str">
        <f t="shared" si="899"/>
        <v/>
      </c>
      <c r="BE223" s="163" t="str">
        <f t="shared" si="899"/>
        <v/>
      </c>
      <c r="BF223" s="163" t="str">
        <f t="shared" si="899"/>
        <v/>
      </c>
      <c r="BG223" s="163" t="str">
        <f t="shared" si="899"/>
        <v/>
      </c>
      <c r="BH223" s="163" t="str">
        <f t="shared" si="899"/>
        <v/>
      </c>
      <c r="BI223" s="163" t="str">
        <f t="shared" si="899"/>
        <v/>
      </c>
      <c r="BJ223" s="165">
        <f t="shared" si="899"/>
        <v>40</v>
      </c>
      <c r="BK223" s="163" t="str">
        <f t="shared" si="899"/>
        <v/>
      </c>
      <c r="BL223" s="163" t="str">
        <f t="shared" si="899"/>
        <v/>
      </c>
      <c r="BM223" s="163" t="str">
        <f t="shared" si="899"/>
        <v/>
      </c>
      <c r="BN223" s="163" t="str">
        <f t="shared" si="899"/>
        <v/>
      </c>
      <c r="BO223" s="163" t="str">
        <f t="shared" si="899"/>
        <v/>
      </c>
      <c r="BP223" s="163" t="str">
        <f t="shared" si="899"/>
        <v/>
      </c>
      <c r="BQ223" s="163" t="str">
        <f t="shared" si="899"/>
        <v/>
      </c>
      <c r="BR223" s="163" t="str">
        <f t="shared" si="899"/>
        <v/>
      </c>
      <c r="BS223" s="173" t="str">
        <f t="shared" si="899"/>
        <v/>
      </c>
      <c r="BT223" s="175" t="e">
        <f>$AY223*Assembly!Z$4+$AZ223*Assembly!Z$5+$BA223*Assembly!Z$6+$BB223*Assembly!Z$7+$BC223*Assembly!Z$8+$BD223*Assembly!Z$9+$BE223*Assembly!Z$10+$BF223*Assembly!Z$11+$BG223*Assembly!Z$12+$BH223*Assembly!Z$13+$BI223*Assembly!Z$14+$BJ223*Assembly!Z$15+$BK223*Assembly!Z$16+$BL223*Assembly!Z$17+$BM223*Assembly!Z$18+$BN223*Assembly!Z$19+$BO223*Assembly!Z$20+$BP223*Assembly!Z$21+$BQ223*Assembly!Z$22+$BR223*Assembly!Z$23+$BS223*Assembly!Z$24</f>
        <v>#VALUE!</v>
      </c>
      <c r="BU223" s="165" t="e">
        <f t="shared" si="3"/>
        <v>#VALUE!</v>
      </c>
      <c r="BV223" s="176"/>
      <c r="BW223" s="165" t="e">
        <f>$AY223*Assembly!AD$4+$AZ223*Assembly!AD$5+$BA223*Assembly!AD$6+$BB223*Assembly!AD$7+$BC223*Assembly!AD$8+$BD223*Assembly!AD$9+$BE223*Assembly!AD$10+$BF223*Assembly!AD$11+$BG223*Assembly!AD$12+$BH223*Assembly!AD$13+$BI223*Assembly!AD$14+$BJ223*Assembly!AD$15+$BK223*Assembly!AD$16+$BL223*Assembly!AD$17+$BM223*Assembly!AD$18+$BN223*Assembly!AD$19+$BO223*Assembly!AD$20+$BP223*Assembly!AD$21+$BQ223*Assembly!AD$22+$BR223*Assembly!AD$23+$BS223*Assembly!AD$24</f>
        <v>#VALUE!</v>
      </c>
      <c r="BX223" s="180" t="e">
        <f t="shared" si="4"/>
        <v>#VALUE!</v>
      </c>
      <c r="BY223" s="181" t="e">
        <f t="shared" si="5"/>
        <v>#VALUE!</v>
      </c>
      <c r="BZ223" s="182" t="e">
        <f t="shared" si="6"/>
        <v>#VALUE!</v>
      </c>
      <c r="CA223" s="181" t="e">
        <f t="shared" si="7"/>
        <v>#VALUE!</v>
      </c>
      <c r="CB223" s="165" t="e">
        <f>$AY223*Assembly!Y$4+$AZ223*Assembly!Y$5+$BA223*Assembly!Y$6+$BB223*Assembly!Y$7+$BC223*Assembly!Y$8+$BD223*Assembly!Y$9+$BE223*Assembly!Y$10+$BF223*Assembly!Y$11+$BG223*Assembly!Y$12+$BH223*Assembly!Y$13+$BI223*Assembly!Y$14+$BJ223*Assembly!Y$15+$BK223*Assembly!Y$16+$BL223*Assembly!Y$17+$BM223*Assembly!Y$18+$BN223*Assembly!Y$19+$BO223*Assembly!Y$20+$BP223*Assembly!Y$21+$BQ223*Assembly!Y$22+$BR223*Assembly!Y$23+$BS223*Assembly!Y$24</f>
        <v>#VALUE!</v>
      </c>
      <c r="CC223" s="165" t="e">
        <f t="shared" si="8"/>
        <v>#VALUE!</v>
      </c>
      <c r="CD223" s="136" t="e">
        <f t="shared" si="9"/>
        <v>#VALUE!</v>
      </c>
      <c r="CE223" s="184" t="e">
        <f>$AY223*Assembly!AC$4+$AZ223*Assembly!AC$5+$BA223*Assembly!AC$6+$BB223*Assembly!AC$7+$BC223*Assembly!AC$8+$BD223*Assembly!AC$9+$BE223*Assembly!AC$10+$BF223*Assembly!AC$11+$BG223*Assembly!AC$12+$BH223*Assembly!AC$13+$BI223*Assembly!AC$14+$BJ223*Assembly!AC$15+$BK223*Assembly!AC$16+$BL223*Assembly!AC$17+$BM223*Assembly!AC$18+$BN223*Assembly!AC$19+$BO223*Assembly!AC$20+$BP223*Assembly!AC$21+$BQ223*Assembly!AC$22+$BR223*Assembly!AC$23+$BS223*Assembly!AC$24</f>
        <v>#VALUE!</v>
      </c>
      <c r="CF223" s="208" t="e">
        <f>$AY223*Assembly!M$4+$AZ223*Assembly!M$5+$BA223*Assembly!M$6+$BB223*Assembly!M$7+$BC223*Assembly!M$8+$BD223*Assembly!M$9+$BE223*Assembly!M$10+$BF223*Assembly!M$11+$BG223*Assembly!M$12+$BH223*Assembly!M$13+$BI223*Assembly!M$14+$BJ223*Assembly!M$15+$BK223*Assembly!M$16+$BL223*Assembly!M$17+$BM223*Assembly!M$18+$BN223*Assembly!M$19+$BO223*Assembly!M$20+$BP223*Assembly!M$21+$BQ223*Assembly!M$22+$BR223*Assembly!M$23+$BS223*Assembly!M$24</f>
        <v>#VALUE!</v>
      </c>
      <c r="CG223" s="208" t="e">
        <f>$AY223*Assembly!N$4+$AZ223*Assembly!N$5+$BA223*Assembly!N$6+$BB223*Assembly!N$7+$BC223*Assembly!N$8+$BD223*Assembly!N$9+$BE223*Assembly!N$10+$BF223*Assembly!N$11+$BG223*Assembly!N$12+$BH223*Assembly!N$13+$BI223*Assembly!N$14+$BJ223*Assembly!N$15+$BK223*Assembly!N$16+$BL223*Assembly!N$17+$BM223*Assembly!N$18+$BN223*Assembly!N$19+$BO223*Assembly!N$20+$BP223*Assembly!N$21+$BQ223*Assembly!N$22+$BR223*Assembly!N$23+$BS223*Assembly!N$24</f>
        <v>#VALUE!</v>
      </c>
      <c r="CH223" s="208" t="e">
        <f>$AY223*Assembly!O$4+$AZ223*Assembly!O$5+$BA223*Assembly!O$6+$BB223*Assembly!O$7+$BC223*Assembly!O$8+$BD223*Assembly!O$9+$BE223*Assembly!O$10+$BF223*Assembly!O$11+$BG223*Assembly!O$12+$BH223*Assembly!O$13+$BI223*Assembly!O$14+$BJ223*Assembly!O$15+$BK223*Assembly!O$16+$BL223*Assembly!O$17+$BM223*Assembly!O$18+$BN223*Assembly!O$19+$BO223*Assembly!O$20+$BP223*Assembly!O$21+$BQ223*Assembly!O$22+$BR223*Assembly!O$23+$BS223*Assembly!O$24</f>
        <v>#VALUE!</v>
      </c>
      <c r="CI223" s="203" t="e">
        <f>$AY223*Assembly!P$4+$AZ223*Assembly!P$5+$BA223*Assembly!P$6+$BB223*Assembly!P$7+$BC223*Assembly!P$8+$BD223*Assembly!P$9+$BE223*Assembly!P$10+$BF223*Assembly!P$11+$BG223*Assembly!P$12+$BH223*Assembly!P$13+$BI223*Assembly!P$14+$BJ223*Assembly!P$15+$BK223*Assembly!P$16+$BL223*Assembly!P$17+$BM223*Assembly!P$18+$BN223*Assembly!P$19+$BO223*Assembly!P$20+$BP223*Assembly!P$21+$BQ223*Assembly!P$22+$BR223*Assembly!P$23+$BS223*Assembly!P$24</f>
        <v>#VALUE!</v>
      </c>
      <c r="CJ223" s="203" t="e">
        <f>$AY223*Assembly!Q$4+$AZ223*Assembly!Q$5+$BA223*Assembly!Q$6+$BB223*Assembly!Q$7+$BC223*Assembly!Q$8+$BD223*Assembly!Q$9+$BE223*Assembly!Q$10+$BF223*Assembly!Q$11+$BG223*Assembly!Q$12+$BH223*Assembly!Q$13+$BI223*Assembly!Q$14+$BJ223*Assembly!Q$15+$BK223*Assembly!Q$16+$BL223*Assembly!Q$17+$BM223*Assembly!Q$18+$BN223*Assembly!Q$19+$BO223*Assembly!Q$20+$BP223*Assembly!Q$21+$BQ223*Assembly!Q$22+$BR223*Assembly!Q$23+$BS223*Assembly!Q$24</f>
        <v>#VALUE!</v>
      </c>
      <c r="CK223" s="208" t="e">
        <f>$AY223*Assembly!R$4+$AZ223*Assembly!R$5+$BA223*Assembly!R$6+$BB223*Assembly!R$7+$BC223*Assembly!R$8+$BD223*Assembly!R$9+$BE223*Assembly!R$10+$BF223*Assembly!R$11+$BG223*Assembly!R$12+$BH223*Assembly!R$13+$BI223*Assembly!R$14+$BJ223*Assembly!R$15+$BK223*Assembly!R$16+$BL223*Assembly!R$17+$BM223*Assembly!R$18+$BN223*Assembly!R$19+$BO223*Assembly!R$20+$BP223*Assembly!R$21+$BQ223*Assembly!R$22+$BR223*Assembly!R$23+$BS223*Assembly!R$24</f>
        <v>#VALUE!</v>
      </c>
      <c r="CL223" s="203" t="e">
        <f>$AY223*Assembly!S$4+$AZ223*Assembly!S$5+$BA223*Assembly!S$6+$BB223*Assembly!S$7+$BC223*Assembly!S$8+$BD223*Assembly!S$9+$BE223*Assembly!S$10+$BF223*Assembly!S$11+$BG223*Assembly!S$12+$BH223*Assembly!S$13+$BI223*Assembly!S$14+$BJ223*Assembly!S$15+$BK223*Assembly!S$16+$BL223*Assembly!S$17+$BM223*Assembly!S$18+$BN223*Assembly!S$19+$BO223*Assembly!S$20+$BP223*Assembly!S$21+$BQ223*Assembly!S$22+$BR223*Assembly!S$23+$BS223*Assembly!S$24</f>
        <v>#VALUE!</v>
      </c>
      <c r="CM223" s="203" t="e">
        <f>$AY223*Assembly!T$4+$AZ223*Assembly!T$5+$BA223*Assembly!T$6+$BB223*Assembly!T$7+$BC223*Assembly!T$8+$BD223*Assembly!T$9+$BE223*Assembly!T$10+$BF223*Assembly!T$11+$BG223*Assembly!T$12+$BH223*Assembly!T$13+$BI223*Assembly!T$14+$BJ223*Assembly!T$15+$BK223*Assembly!T$16+$BL223*Assembly!T$17+$BM223*Assembly!T$18+$BN223*Assembly!T$19+$BO223*Assembly!T$20+$BP223*Assembly!T$21+$BQ223*Assembly!T$22+$BR223*Assembly!T$23+$BS223*Assembly!T$24</f>
        <v>#VALUE!</v>
      </c>
      <c r="CN223" s="203" t="e">
        <f>$AY223*Assembly!U$4+$AZ223*Assembly!U$5+$BA223*Assembly!U$6+$BB223*Assembly!U$7+$BC223*Assembly!U$8+$BD223*Assembly!U$9+$BE223*Assembly!U$10+$BF223*Assembly!U$11+$BG223*Assembly!U$12+$BH223*Assembly!U$13+$BI223*Assembly!U$14+$BJ223*Assembly!U$15+$BK223*Assembly!U$16+$BL223*Assembly!U$17+$BM223*Assembly!U$18+$BN223*Assembly!U$19+$BO223*Assembly!U$20+$BP223*Assembly!U$21+$BQ223*Assembly!U$22+$BR223*Assembly!U$23+$BS223*Assembly!U$24</f>
        <v>#VALUE!</v>
      </c>
      <c r="CO223" s="208" t="e">
        <f>$AY223*Assembly!V$4+$AZ223*Assembly!V$5+$BA223*Assembly!V$6+$BB223*Assembly!V$7+$BC223*Assembly!V$8+$BD223*Assembly!V$9+$BE223*Assembly!V$10+$BF223*Assembly!V$11+$BG223*Assembly!V$12+$BH223*Assembly!V$13+$BI223*Assembly!V$14+$BJ223*Assembly!V$15+$BK223*Assembly!V$16+$BL223*Assembly!V$17+$BM223*Assembly!V$18+$BN223*Assembly!V$19+$BO223*Assembly!V$20+$BP223*Assembly!V$21+$BQ223*Assembly!V$22+$BR223*Assembly!V$23+$BS223*Assembly!V$24</f>
        <v>#VALUE!</v>
      </c>
      <c r="CP223" s="208" t="e">
        <f>CF223*Refining!$F$3</f>
        <v>#VALUE!</v>
      </c>
      <c r="CQ223" s="208" t="e">
        <f>CG223*Refining!$F$4</f>
        <v>#VALUE!</v>
      </c>
      <c r="CR223" s="208" t="e">
        <f>CH223*Refining!$F$5</f>
        <v>#VALUE!</v>
      </c>
      <c r="CS223" s="208" t="e">
        <f>CI223*Refining!$F$6</f>
        <v>#VALUE!</v>
      </c>
      <c r="CT223" s="208" t="e">
        <f>CJ223*Refining!$F$7</f>
        <v>#VALUE!</v>
      </c>
      <c r="CU223" s="208" t="e">
        <f>CK223*Refining!$F$8</f>
        <v>#VALUE!</v>
      </c>
      <c r="CV223" s="208" t="e">
        <f>CL223*Refining!$F$9</f>
        <v>#VALUE!</v>
      </c>
      <c r="CW223" s="208" t="e">
        <f>CM223*Refining!$F$10</f>
        <v>#VALUE!</v>
      </c>
      <c r="CX223" s="208" t="e">
        <f>CN223*Refining!$F$11</f>
        <v>#VALUE!</v>
      </c>
      <c r="CY223" s="208" t="e">
        <f>CO223*Refining!$F$12</f>
        <v>#VALUE!</v>
      </c>
      <c r="CZ223" s="190" t="e">
        <f t="shared" ref="CZ223:DS223" si="900">IF(CF223 = 0, "", CF223)</f>
        <v>#VALUE!</v>
      </c>
      <c r="DA223" s="197" t="e">
        <f t="shared" si="900"/>
        <v>#VALUE!</v>
      </c>
      <c r="DB223" s="197" t="e">
        <f t="shared" si="900"/>
        <v>#VALUE!</v>
      </c>
      <c r="DC223" s="191" t="e">
        <f t="shared" si="900"/>
        <v>#VALUE!</v>
      </c>
      <c r="DD223" s="193" t="e">
        <f t="shared" si="900"/>
        <v>#VALUE!</v>
      </c>
      <c r="DE223" s="191" t="e">
        <f t="shared" si="900"/>
        <v>#VALUE!</v>
      </c>
      <c r="DF223" s="193" t="e">
        <f t="shared" si="900"/>
        <v>#VALUE!</v>
      </c>
      <c r="DG223" s="193" t="e">
        <f t="shared" si="900"/>
        <v>#VALUE!</v>
      </c>
      <c r="DH223" s="191" t="e">
        <f t="shared" si="900"/>
        <v>#VALUE!</v>
      </c>
      <c r="DI223" s="195" t="e">
        <f t="shared" si="900"/>
        <v>#VALUE!</v>
      </c>
      <c r="DJ223" s="190" t="e">
        <f t="shared" si="900"/>
        <v>#VALUE!</v>
      </c>
      <c r="DK223" s="197" t="e">
        <f t="shared" si="900"/>
        <v>#VALUE!</v>
      </c>
      <c r="DL223" s="197" t="e">
        <f t="shared" si="900"/>
        <v>#VALUE!</v>
      </c>
      <c r="DM223" s="191" t="e">
        <f t="shared" si="900"/>
        <v>#VALUE!</v>
      </c>
      <c r="DN223" s="193" t="e">
        <f t="shared" si="900"/>
        <v>#VALUE!</v>
      </c>
      <c r="DO223" s="191" t="e">
        <f t="shared" si="900"/>
        <v>#VALUE!</v>
      </c>
      <c r="DP223" s="191" t="e">
        <f t="shared" si="900"/>
        <v>#VALUE!</v>
      </c>
      <c r="DQ223" s="191" t="e">
        <f t="shared" si="900"/>
        <v>#VALUE!</v>
      </c>
      <c r="DR223" s="191" t="e">
        <f t="shared" si="900"/>
        <v>#VALUE!</v>
      </c>
      <c r="DS223" s="195" t="e">
        <f t="shared" si="900"/>
        <v>#VALUE!</v>
      </c>
      <c r="DT223" s="190" t="e">
        <f t="shared" si="11"/>
        <v>#VALUE!</v>
      </c>
      <c r="DU223" s="197" t="e">
        <f t="shared" si="12"/>
        <v>#VALUE!</v>
      </c>
      <c r="DV223" s="165" t="e">
        <f>CZ223*'Ores &amp; Ingots'!$C$3+DA223*'Ores &amp; Ingots'!$C$4+DB223*'Ores &amp; Ingots'!$C$5+DC223*'Ores &amp; Ingots'!$C$6+DD223*'Ores &amp; Ingots'!$C$7+DE223*'Ores &amp; Ingots'!$C$8+DF223*'Ores &amp; Ingots'!$C$9+DG223*'Ores &amp; Ingots'!$C$10+DH223*'Ores &amp; Ingots'!$C$11+DI223*'Ores &amp; Ingots'!$C$12</f>
        <v>#VALUE!</v>
      </c>
      <c r="DW223" s="165" t="e">
        <f>DJ223*'Ores &amp; Ingots'!$B$3+DK223*'Ores &amp; Ingots'!$B$4+DL223*'Ores &amp; Ingots'!$B$5+DM223*'Ores &amp; Ingots'!$B$6+DN223*'Ores &amp; Ingots'!$B$7+DO223*'Ores &amp; Ingots'!$B$8+DP223*'Ores &amp; Ingots'!$B$9+DQ223*'Ores &amp; Ingots'!$B$10+DR223*'Ores &amp; Ingots'!$B$11+DS223*'Ores &amp; Ingots'!$B$12</f>
        <v>#VALUE!</v>
      </c>
      <c r="DX223" s="197" t="e">
        <f>CZ223*Refining!$G$3+DA223*Refining!$G$4+DB223*Refining!$G$5+DC223*Refining!$G$6+DD223*Refining!$G$7+DE223*Refining!$G$8+DF223*Refining!$G$9+DG223*Refining!$G$10+DH223*Refining!$G$11+DI223*Refining!$G$12</f>
        <v>#VALUE!</v>
      </c>
      <c r="DY223" s="197" t="e">
        <f t="shared" si="13"/>
        <v>#VALUE!</v>
      </c>
      <c r="DZ223" s="199" t="e">
        <f t="shared" si="14"/>
        <v>#VALUE!</v>
      </c>
      <c r="EA223" s="190" t="e">
        <f t="shared" si="15"/>
        <v>#VALUE!</v>
      </c>
      <c r="EB223" s="200" t="e">
        <f t="shared" ref="EB223:EC223" si="901">EA223/60</f>
        <v>#VALUE!</v>
      </c>
      <c r="EC223" s="200" t="e">
        <f t="shared" si="901"/>
        <v>#VALUE!</v>
      </c>
      <c r="ED223" s="190" t="e">
        <f t="shared" si="17"/>
        <v>#VALUE!</v>
      </c>
      <c r="EE223" s="200" t="e">
        <f t="shared" ref="EE223:EF223" si="902">ED223/1000</f>
        <v>#VALUE!</v>
      </c>
      <c r="EF223" s="201" t="e">
        <f t="shared" si="902"/>
        <v>#VALUE!</v>
      </c>
      <c r="EG223" s="136" t="e">
        <f t="shared" si="19"/>
        <v>#VALUE!</v>
      </c>
      <c r="EH223" s="138" t="e">
        <f t="shared" si="20"/>
        <v>#VALUE!</v>
      </c>
      <c r="EI223" s="133">
        <v>16</v>
      </c>
    </row>
    <row r="224" spans="1:139" ht="12.75" x14ac:dyDescent="0.2">
      <c r="A224" s="864"/>
      <c r="B224" s="135" t="s">
        <v>423</v>
      </c>
      <c r="C224" s="137" t="s">
        <v>156</v>
      </c>
      <c r="D224" s="137">
        <v>1</v>
      </c>
      <c r="E224" s="137">
        <v>1</v>
      </c>
      <c r="F224" s="137">
        <v>1</v>
      </c>
      <c r="G224" s="141">
        <f t="shared" si="0"/>
        <v>15.625</v>
      </c>
      <c r="H224" s="142">
        <v>10</v>
      </c>
      <c r="I224" s="142">
        <v>25</v>
      </c>
      <c r="J224" s="144">
        <f>H224/Main!$D$9</f>
        <v>2</v>
      </c>
      <c r="K224" s="144">
        <f>I224/Main!$D$10</f>
        <v>12.5</v>
      </c>
      <c r="L224" s="144">
        <f t="shared" si="1"/>
        <v>6.25</v>
      </c>
      <c r="M224" s="144">
        <v>0.4</v>
      </c>
      <c r="N224" s="147"/>
      <c r="O224" s="294"/>
      <c r="P224" s="150"/>
      <c r="Q224" s="153"/>
      <c r="R224" s="150"/>
      <c r="S224" s="155"/>
      <c r="T224" s="155"/>
      <c r="U224" s="150"/>
      <c r="V224" s="150"/>
      <c r="W224" s="155"/>
      <c r="X224" s="155"/>
      <c r="Y224" s="150"/>
      <c r="Z224" s="150"/>
      <c r="AA224" s="150"/>
      <c r="AB224" s="150"/>
      <c r="AC224" s="370" t="s">
        <v>28</v>
      </c>
      <c r="AD224" s="171">
        <v>30</v>
      </c>
      <c r="AE224" s="165">
        <v>0</v>
      </c>
      <c r="AF224" s="165">
        <v>0</v>
      </c>
      <c r="AG224" s="165">
        <v>0</v>
      </c>
      <c r="AH224" s="165">
        <v>0</v>
      </c>
      <c r="AI224" s="165">
        <v>0</v>
      </c>
      <c r="AJ224" s="165">
        <v>0</v>
      </c>
      <c r="AK224" s="165">
        <v>0</v>
      </c>
      <c r="AL224" s="165">
        <v>0</v>
      </c>
      <c r="AM224" s="165">
        <v>0</v>
      </c>
      <c r="AN224" s="165">
        <v>0</v>
      </c>
      <c r="AO224" s="165">
        <v>8</v>
      </c>
      <c r="AP224" s="165">
        <v>0</v>
      </c>
      <c r="AQ224" s="165">
        <v>0</v>
      </c>
      <c r="AR224" s="165">
        <v>0</v>
      </c>
      <c r="AS224" s="165">
        <v>0</v>
      </c>
      <c r="AT224" s="165">
        <v>0</v>
      </c>
      <c r="AU224" s="165">
        <v>0</v>
      </c>
      <c r="AV224" s="165">
        <v>0</v>
      </c>
      <c r="AW224" s="165">
        <v>0</v>
      </c>
      <c r="AX224" s="165">
        <v>0</v>
      </c>
      <c r="AY224" s="413">
        <f t="shared" ref="AY224:BS224" si="903">IF(AD224 = 0, "", AD224)</f>
        <v>30</v>
      </c>
      <c r="AZ224" s="163" t="str">
        <f t="shared" si="903"/>
        <v/>
      </c>
      <c r="BA224" s="163" t="str">
        <f t="shared" si="903"/>
        <v/>
      </c>
      <c r="BB224" s="163" t="str">
        <f t="shared" si="903"/>
        <v/>
      </c>
      <c r="BC224" s="163" t="str">
        <f t="shared" si="903"/>
        <v/>
      </c>
      <c r="BD224" s="163" t="str">
        <f t="shared" si="903"/>
        <v/>
      </c>
      <c r="BE224" s="163" t="str">
        <f t="shared" si="903"/>
        <v/>
      </c>
      <c r="BF224" s="163" t="str">
        <f t="shared" si="903"/>
        <v/>
      </c>
      <c r="BG224" s="163" t="str">
        <f t="shared" si="903"/>
        <v/>
      </c>
      <c r="BH224" s="163" t="str">
        <f t="shared" si="903"/>
        <v/>
      </c>
      <c r="BI224" s="163" t="str">
        <f t="shared" si="903"/>
        <v/>
      </c>
      <c r="BJ224" s="165">
        <f t="shared" si="903"/>
        <v>8</v>
      </c>
      <c r="BK224" s="163" t="str">
        <f t="shared" si="903"/>
        <v/>
      </c>
      <c r="BL224" s="163" t="str">
        <f t="shared" si="903"/>
        <v/>
      </c>
      <c r="BM224" s="163" t="str">
        <f t="shared" si="903"/>
        <v/>
      </c>
      <c r="BN224" s="163" t="str">
        <f t="shared" si="903"/>
        <v/>
      </c>
      <c r="BO224" s="163" t="str">
        <f t="shared" si="903"/>
        <v/>
      </c>
      <c r="BP224" s="163" t="str">
        <f t="shared" si="903"/>
        <v/>
      </c>
      <c r="BQ224" s="163" t="str">
        <f t="shared" si="903"/>
        <v/>
      </c>
      <c r="BR224" s="163" t="str">
        <f t="shared" si="903"/>
        <v/>
      </c>
      <c r="BS224" s="173" t="str">
        <f t="shared" si="903"/>
        <v/>
      </c>
      <c r="BT224" s="175" t="e">
        <f>$AY224*Assembly!Z$4+$AZ224*Assembly!Z$5+$BA224*Assembly!Z$6+$BB224*Assembly!Z$7+$BC224*Assembly!Z$8+$BD224*Assembly!Z$9+$BE224*Assembly!Z$10+$BF224*Assembly!Z$11+$BG224*Assembly!Z$12+$BH224*Assembly!Z$13+$BI224*Assembly!Z$14+$BJ224*Assembly!Z$15+$BK224*Assembly!Z$16+$BL224*Assembly!Z$17+$BM224*Assembly!Z$18+$BN224*Assembly!Z$19+$BO224*Assembly!Z$20+$BP224*Assembly!Z$21+$BQ224*Assembly!Z$22+$BR224*Assembly!Z$23+$BS224*Assembly!Z$24</f>
        <v>#VALUE!</v>
      </c>
      <c r="BU224" s="165" t="e">
        <f t="shared" si="3"/>
        <v>#VALUE!</v>
      </c>
      <c r="BV224" s="176"/>
      <c r="BW224" s="165" t="e">
        <f>$AY224*Assembly!AD$4+$AZ224*Assembly!AD$5+$BA224*Assembly!AD$6+$BB224*Assembly!AD$7+$BC224*Assembly!AD$8+$BD224*Assembly!AD$9+$BE224*Assembly!AD$10+$BF224*Assembly!AD$11+$BG224*Assembly!AD$12+$BH224*Assembly!AD$13+$BI224*Assembly!AD$14+$BJ224*Assembly!AD$15+$BK224*Assembly!AD$16+$BL224*Assembly!AD$17+$BM224*Assembly!AD$18+$BN224*Assembly!AD$19+$BO224*Assembly!AD$20+$BP224*Assembly!AD$21+$BQ224*Assembly!AD$22+$BR224*Assembly!AD$23+$BS224*Assembly!AD$24</f>
        <v>#VALUE!</v>
      </c>
      <c r="BX224" s="180" t="e">
        <f t="shared" si="4"/>
        <v>#VALUE!</v>
      </c>
      <c r="BY224" s="181" t="e">
        <f t="shared" si="5"/>
        <v>#VALUE!</v>
      </c>
      <c r="BZ224" s="182" t="e">
        <f t="shared" si="6"/>
        <v>#VALUE!</v>
      </c>
      <c r="CA224" s="181" t="e">
        <f t="shared" si="7"/>
        <v>#VALUE!</v>
      </c>
      <c r="CB224" s="165" t="e">
        <f>$AY224*Assembly!Y$4+$AZ224*Assembly!Y$5+$BA224*Assembly!Y$6+$BB224*Assembly!Y$7+$BC224*Assembly!Y$8+$BD224*Assembly!Y$9+$BE224*Assembly!Y$10+$BF224*Assembly!Y$11+$BG224*Assembly!Y$12+$BH224*Assembly!Y$13+$BI224*Assembly!Y$14+$BJ224*Assembly!Y$15+$BK224*Assembly!Y$16+$BL224*Assembly!Y$17+$BM224*Assembly!Y$18+$BN224*Assembly!Y$19+$BO224*Assembly!Y$20+$BP224*Assembly!Y$21+$BQ224*Assembly!Y$22+$BR224*Assembly!Y$23+$BS224*Assembly!Y$24</f>
        <v>#VALUE!</v>
      </c>
      <c r="CC224" s="165" t="e">
        <f t="shared" si="8"/>
        <v>#VALUE!</v>
      </c>
      <c r="CD224" s="136" t="e">
        <f t="shared" si="9"/>
        <v>#VALUE!</v>
      </c>
      <c r="CE224" s="184" t="e">
        <f>$AY224*Assembly!AC$4+$AZ224*Assembly!AC$5+$BA224*Assembly!AC$6+$BB224*Assembly!AC$7+$BC224*Assembly!AC$8+$BD224*Assembly!AC$9+$BE224*Assembly!AC$10+$BF224*Assembly!AC$11+$BG224*Assembly!AC$12+$BH224*Assembly!AC$13+$BI224*Assembly!AC$14+$BJ224*Assembly!AC$15+$BK224*Assembly!AC$16+$BL224*Assembly!AC$17+$BM224*Assembly!AC$18+$BN224*Assembly!AC$19+$BO224*Assembly!AC$20+$BP224*Assembly!AC$21+$BQ224*Assembly!AC$22+$BR224*Assembly!AC$23+$BS224*Assembly!AC$24</f>
        <v>#VALUE!</v>
      </c>
      <c r="CF224" s="153" t="e">
        <f>$AY224*Assembly!M$4+$AZ224*Assembly!M$5+$BA224*Assembly!M$6+$BB224*Assembly!M$7+$BC224*Assembly!M$8+$BD224*Assembly!M$9+$BE224*Assembly!M$10+$BF224*Assembly!M$11+$BG224*Assembly!M$12+$BH224*Assembly!M$13+$BI224*Assembly!M$14+$BJ224*Assembly!M$15+$BK224*Assembly!M$16+$BL224*Assembly!M$17+$BM224*Assembly!M$18+$BN224*Assembly!M$19+$BO224*Assembly!M$20+$BP224*Assembly!M$21+$BQ224*Assembly!M$22+$BR224*Assembly!M$23+$BS224*Assembly!M$24</f>
        <v>#VALUE!</v>
      </c>
      <c r="CG224" s="153" t="e">
        <f>$AY224*Assembly!N$4+$AZ224*Assembly!N$5+$BA224*Assembly!N$6+$BB224*Assembly!N$7+$BC224*Assembly!N$8+$BD224*Assembly!N$9+$BE224*Assembly!N$10+$BF224*Assembly!N$11+$BG224*Assembly!N$12+$BH224*Assembly!N$13+$BI224*Assembly!N$14+$BJ224*Assembly!N$15+$BK224*Assembly!N$16+$BL224*Assembly!N$17+$BM224*Assembly!N$18+$BN224*Assembly!N$19+$BO224*Assembly!N$20+$BP224*Assembly!N$21+$BQ224*Assembly!N$22+$BR224*Assembly!N$23+$BS224*Assembly!N$24</f>
        <v>#VALUE!</v>
      </c>
      <c r="CH224" s="153" t="e">
        <f>$AY224*Assembly!O$4+$AZ224*Assembly!O$5+$BA224*Assembly!O$6+$BB224*Assembly!O$7+$BC224*Assembly!O$8+$BD224*Assembly!O$9+$BE224*Assembly!O$10+$BF224*Assembly!O$11+$BG224*Assembly!O$12+$BH224*Assembly!O$13+$BI224*Assembly!O$14+$BJ224*Assembly!O$15+$BK224*Assembly!O$16+$BL224*Assembly!O$17+$BM224*Assembly!O$18+$BN224*Assembly!O$19+$BO224*Assembly!O$20+$BP224*Assembly!O$21+$BQ224*Assembly!O$22+$BR224*Assembly!O$23+$BS224*Assembly!O$24</f>
        <v>#VALUE!</v>
      </c>
      <c r="CI224" s="142" t="e">
        <f>$AY224*Assembly!P$4+$AZ224*Assembly!P$5+$BA224*Assembly!P$6+$BB224*Assembly!P$7+$BC224*Assembly!P$8+$BD224*Assembly!P$9+$BE224*Assembly!P$10+$BF224*Assembly!P$11+$BG224*Assembly!P$12+$BH224*Assembly!P$13+$BI224*Assembly!P$14+$BJ224*Assembly!P$15+$BK224*Assembly!P$16+$BL224*Assembly!P$17+$BM224*Assembly!P$18+$BN224*Assembly!P$19+$BO224*Assembly!P$20+$BP224*Assembly!P$21+$BQ224*Assembly!P$22+$BR224*Assembly!P$23+$BS224*Assembly!P$24</f>
        <v>#VALUE!</v>
      </c>
      <c r="CJ224" s="142" t="e">
        <f>$AY224*Assembly!Q$4+$AZ224*Assembly!Q$5+$BA224*Assembly!Q$6+$BB224*Assembly!Q$7+$BC224*Assembly!Q$8+$BD224*Assembly!Q$9+$BE224*Assembly!Q$10+$BF224*Assembly!Q$11+$BG224*Assembly!Q$12+$BH224*Assembly!Q$13+$BI224*Assembly!Q$14+$BJ224*Assembly!Q$15+$BK224*Assembly!Q$16+$BL224*Assembly!Q$17+$BM224*Assembly!Q$18+$BN224*Assembly!Q$19+$BO224*Assembly!Q$20+$BP224*Assembly!Q$21+$BQ224*Assembly!Q$22+$BR224*Assembly!Q$23+$BS224*Assembly!Q$24</f>
        <v>#VALUE!</v>
      </c>
      <c r="CK224" s="153" t="e">
        <f>$AY224*Assembly!R$4+$AZ224*Assembly!R$5+$BA224*Assembly!R$6+$BB224*Assembly!R$7+$BC224*Assembly!R$8+$BD224*Assembly!R$9+$BE224*Assembly!R$10+$BF224*Assembly!R$11+$BG224*Assembly!R$12+$BH224*Assembly!R$13+$BI224*Assembly!R$14+$BJ224*Assembly!R$15+$BK224*Assembly!R$16+$BL224*Assembly!R$17+$BM224*Assembly!R$18+$BN224*Assembly!R$19+$BO224*Assembly!R$20+$BP224*Assembly!R$21+$BQ224*Assembly!R$22+$BR224*Assembly!R$23+$BS224*Assembly!R$24</f>
        <v>#VALUE!</v>
      </c>
      <c r="CL224" s="142" t="e">
        <f>$AY224*Assembly!S$4+$AZ224*Assembly!S$5+$BA224*Assembly!S$6+$BB224*Assembly!S$7+$BC224*Assembly!S$8+$BD224*Assembly!S$9+$BE224*Assembly!S$10+$BF224*Assembly!S$11+$BG224*Assembly!S$12+$BH224*Assembly!S$13+$BI224*Assembly!S$14+$BJ224*Assembly!S$15+$BK224*Assembly!S$16+$BL224*Assembly!S$17+$BM224*Assembly!S$18+$BN224*Assembly!S$19+$BO224*Assembly!S$20+$BP224*Assembly!S$21+$BQ224*Assembly!S$22+$BR224*Assembly!S$23+$BS224*Assembly!S$24</f>
        <v>#VALUE!</v>
      </c>
      <c r="CM224" s="142" t="e">
        <f>$AY224*Assembly!T$4+$AZ224*Assembly!T$5+$BA224*Assembly!T$6+$BB224*Assembly!T$7+$BC224*Assembly!T$8+$BD224*Assembly!T$9+$BE224*Assembly!T$10+$BF224*Assembly!T$11+$BG224*Assembly!T$12+$BH224*Assembly!T$13+$BI224*Assembly!T$14+$BJ224*Assembly!T$15+$BK224*Assembly!T$16+$BL224*Assembly!T$17+$BM224*Assembly!T$18+$BN224*Assembly!T$19+$BO224*Assembly!T$20+$BP224*Assembly!T$21+$BQ224*Assembly!T$22+$BR224*Assembly!T$23+$BS224*Assembly!T$24</f>
        <v>#VALUE!</v>
      </c>
      <c r="CN224" s="142" t="e">
        <f>$AY224*Assembly!U$4+$AZ224*Assembly!U$5+$BA224*Assembly!U$6+$BB224*Assembly!U$7+$BC224*Assembly!U$8+$BD224*Assembly!U$9+$BE224*Assembly!U$10+$BF224*Assembly!U$11+$BG224*Assembly!U$12+$BH224*Assembly!U$13+$BI224*Assembly!U$14+$BJ224*Assembly!U$15+$BK224*Assembly!U$16+$BL224*Assembly!U$17+$BM224*Assembly!U$18+$BN224*Assembly!U$19+$BO224*Assembly!U$20+$BP224*Assembly!U$21+$BQ224*Assembly!U$22+$BR224*Assembly!U$23+$BS224*Assembly!U$24</f>
        <v>#VALUE!</v>
      </c>
      <c r="CO224" s="153" t="e">
        <f>$AY224*Assembly!V$4+$AZ224*Assembly!V$5+$BA224*Assembly!V$6+$BB224*Assembly!V$7+$BC224*Assembly!V$8+$BD224*Assembly!V$9+$BE224*Assembly!V$10+$BF224*Assembly!V$11+$BG224*Assembly!V$12+$BH224*Assembly!V$13+$BI224*Assembly!V$14+$BJ224*Assembly!V$15+$BK224*Assembly!V$16+$BL224*Assembly!V$17+$BM224*Assembly!V$18+$BN224*Assembly!V$19+$BO224*Assembly!V$20+$BP224*Assembly!V$21+$BQ224*Assembly!V$22+$BR224*Assembly!V$23+$BS224*Assembly!V$24</f>
        <v>#VALUE!</v>
      </c>
      <c r="CP224" s="153" t="e">
        <f>CF224*Refining!$F$3</f>
        <v>#VALUE!</v>
      </c>
      <c r="CQ224" s="153" t="e">
        <f>CG224*Refining!$F$4</f>
        <v>#VALUE!</v>
      </c>
      <c r="CR224" s="153" t="e">
        <f>CH224*Refining!$F$5</f>
        <v>#VALUE!</v>
      </c>
      <c r="CS224" s="153" t="e">
        <f>CI224*Refining!$F$6</f>
        <v>#VALUE!</v>
      </c>
      <c r="CT224" s="153" t="e">
        <f>CJ224*Refining!$F$7</f>
        <v>#VALUE!</v>
      </c>
      <c r="CU224" s="153" t="e">
        <f>CK224*Refining!$F$8</f>
        <v>#VALUE!</v>
      </c>
      <c r="CV224" s="153" t="e">
        <f>CL224*Refining!$F$9</f>
        <v>#VALUE!</v>
      </c>
      <c r="CW224" s="153" t="e">
        <f>CM224*Refining!$F$10</f>
        <v>#VALUE!</v>
      </c>
      <c r="CX224" s="153" t="e">
        <f>CN224*Refining!$F$11</f>
        <v>#VALUE!</v>
      </c>
      <c r="CY224" s="153" t="e">
        <f>CO224*Refining!$F$12</f>
        <v>#VALUE!</v>
      </c>
      <c r="CZ224" s="190" t="e">
        <f t="shared" ref="CZ224:DS224" si="904">IF(CF224 = 0, "", CF224)</f>
        <v>#VALUE!</v>
      </c>
      <c r="DA224" s="197" t="e">
        <f t="shared" si="904"/>
        <v>#VALUE!</v>
      </c>
      <c r="DB224" s="197" t="e">
        <f t="shared" si="904"/>
        <v>#VALUE!</v>
      </c>
      <c r="DC224" s="191" t="e">
        <f t="shared" si="904"/>
        <v>#VALUE!</v>
      </c>
      <c r="DD224" s="193" t="e">
        <f t="shared" si="904"/>
        <v>#VALUE!</v>
      </c>
      <c r="DE224" s="191" t="e">
        <f t="shared" si="904"/>
        <v>#VALUE!</v>
      </c>
      <c r="DF224" s="193" t="e">
        <f t="shared" si="904"/>
        <v>#VALUE!</v>
      </c>
      <c r="DG224" s="193" t="e">
        <f t="shared" si="904"/>
        <v>#VALUE!</v>
      </c>
      <c r="DH224" s="191" t="e">
        <f t="shared" si="904"/>
        <v>#VALUE!</v>
      </c>
      <c r="DI224" s="195" t="e">
        <f t="shared" si="904"/>
        <v>#VALUE!</v>
      </c>
      <c r="DJ224" s="190" t="e">
        <f t="shared" si="904"/>
        <v>#VALUE!</v>
      </c>
      <c r="DK224" s="197" t="e">
        <f t="shared" si="904"/>
        <v>#VALUE!</v>
      </c>
      <c r="DL224" s="197" t="e">
        <f t="shared" si="904"/>
        <v>#VALUE!</v>
      </c>
      <c r="DM224" s="191" t="e">
        <f t="shared" si="904"/>
        <v>#VALUE!</v>
      </c>
      <c r="DN224" s="193" t="e">
        <f t="shared" si="904"/>
        <v>#VALUE!</v>
      </c>
      <c r="DO224" s="191" t="e">
        <f t="shared" si="904"/>
        <v>#VALUE!</v>
      </c>
      <c r="DP224" s="191" t="e">
        <f t="shared" si="904"/>
        <v>#VALUE!</v>
      </c>
      <c r="DQ224" s="191" t="e">
        <f t="shared" si="904"/>
        <v>#VALUE!</v>
      </c>
      <c r="DR224" s="191" t="e">
        <f t="shared" si="904"/>
        <v>#VALUE!</v>
      </c>
      <c r="DS224" s="195" t="e">
        <f t="shared" si="904"/>
        <v>#VALUE!</v>
      </c>
      <c r="DT224" s="190" t="e">
        <f t="shared" si="11"/>
        <v>#VALUE!</v>
      </c>
      <c r="DU224" s="197" t="e">
        <f t="shared" si="12"/>
        <v>#VALUE!</v>
      </c>
      <c r="DV224" s="165" t="e">
        <f>CZ224*'Ores &amp; Ingots'!$C$3+DA224*'Ores &amp; Ingots'!$C$4+DB224*'Ores &amp; Ingots'!$C$5+DC224*'Ores &amp; Ingots'!$C$6+DD224*'Ores &amp; Ingots'!$C$7+DE224*'Ores &amp; Ingots'!$C$8+DF224*'Ores &amp; Ingots'!$C$9+DG224*'Ores &amp; Ingots'!$C$10+DH224*'Ores &amp; Ingots'!$C$11+DI224*'Ores &amp; Ingots'!$C$12</f>
        <v>#VALUE!</v>
      </c>
      <c r="DW224" s="165" t="e">
        <f>DJ224*'Ores &amp; Ingots'!$B$3+DK224*'Ores &amp; Ingots'!$B$4+DL224*'Ores &amp; Ingots'!$B$5+DM224*'Ores &amp; Ingots'!$B$6+DN224*'Ores &amp; Ingots'!$B$7+DO224*'Ores &amp; Ingots'!$B$8+DP224*'Ores &amp; Ingots'!$B$9+DQ224*'Ores &amp; Ingots'!$B$10+DR224*'Ores &amp; Ingots'!$B$11+DS224*'Ores &amp; Ingots'!$B$12</f>
        <v>#VALUE!</v>
      </c>
      <c r="DX224" s="197" t="e">
        <f>CZ224*Refining!$G$3+DA224*Refining!$G$4+DB224*Refining!$G$5+DC224*Refining!$G$6+DD224*Refining!$G$7+DE224*Refining!$G$8+DF224*Refining!$G$9+DG224*Refining!$G$10+DH224*Refining!$G$11+DI224*Refining!$G$12</f>
        <v>#VALUE!</v>
      </c>
      <c r="DY224" s="197" t="e">
        <f t="shared" si="13"/>
        <v>#VALUE!</v>
      </c>
      <c r="DZ224" s="199" t="e">
        <f t="shared" si="14"/>
        <v>#VALUE!</v>
      </c>
      <c r="EA224" s="190" t="e">
        <f t="shared" si="15"/>
        <v>#VALUE!</v>
      </c>
      <c r="EB224" s="200" t="e">
        <f t="shared" ref="EB224:EC224" si="905">EA224/60</f>
        <v>#VALUE!</v>
      </c>
      <c r="EC224" s="200" t="e">
        <f t="shared" si="905"/>
        <v>#VALUE!</v>
      </c>
      <c r="ED224" s="190" t="e">
        <f t="shared" si="17"/>
        <v>#VALUE!</v>
      </c>
      <c r="EE224" s="200" t="e">
        <f t="shared" ref="EE224:EF224" si="906">ED224/1000</f>
        <v>#VALUE!</v>
      </c>
      <c r="EF224" s="201" t="e">
        <f t="shared" si="906"/>
        <v>#VALUE!</v>
      </c>
      <c r="EG224" s="136" t="e">
        <f t="shared" si="19"/>
        <v>#VALUE!</v>
      </c>
      <c r="EH224" s="138" t="e">
        <f t="shared" si="20"/>
        <v>#VALUE!</v>
      </c>
      <c r="EI224" s="133" t="s">
        <v>28</v>
      </c>
    </row>
    <row r="225" spans="1:139" ht="12.75" x14ac:dyDescent="0.2">
      <c r="A225" s="864"/>
      <c r="B225" s="369" t="s">
        <v>424</v>
      </c>
      <c r="C225" s="137" t="s">
        <v>156</v>
      </c>
      <c r="D225" s="137">
        <v>1</v>
      </c>
      <c r="E225" s="137">
        <v>1</v>
      </c>
      <c r="F225" s="137">
        <v>1</v>
      </c>
      <c r="G225" s="202">
        <f t="shared" si="0"/>
        <v>15.625</v>
      </c>
      <c r="H225" s="203">
        <v>5</v>
      </c>
      <c r="I225" s="203">
        <v>12.5</v>
      </c>
      <c r="J225" s="204">
        <f>H225/Main!$D$9</f>
        <v>1</v>
      </c>
      <c r="K225" s="204">
        <f>I225/Main!$D$10</f>
        <v>6.25</v>
      </c>
      <c r="L225" s="204">
        <f t="shared" si="1"/>
        <v>6.25</v>
      </c>
      <c r="M225" s="204">
        <v>1</v>
      </c>
      <c r="N225" s="205"/>
      <c r="O225" s="296"/>
      <c r="P225" s="207"/>
      <c r="Q225" s="208"/>
      <c r="R225" s="207"/>
      <c r="S225" s="209"/>
      <c r="T225" s="209"/>
      <c r="U225" s="207"/>
      <c r="V225" s="207"/>
      <c r="W225" s="401"/>
      <c r="X225" s="209"/>
      <c r="Y225" s="207"/>
      <c r="Z225" s="207"/>
      <c r="AA225" s="207"/>
      <c r="AB225" s="207"/>
      <c r="AC225" s="402" t="s">
        <v>28</v>
      </c>
      <c r="AD225" s="171">
        <v>55</v>
      </c>
      <c r="AE225" s="165">
        <v>0</v>
      </c>
      <c r="AF225" s="165">
        <v>0</v>
      </c>
      <c r="AG225" s="165">
        <v>0</v>
      </c>
      <c r="AH225" s="165">
        <v>0</v>
      </c>
      <c r="AI225" s="165">
        <v>0</v>
      </c>
      <c r="AJ225" s="165">
        <v>0</v>
      </c>
      <c r="AK225" s="165">
        <v>0</v>
      </c>
      <c r="AL225" s="165">
        <v>0</v>
      </c>
      <c r="AM225" s="165">
        <v>0</v>
      </c>
      <c r="AN225" s="165">
        <v>0</v>
      </c>
      <c r="AO225" s="165">
        <v>15</v>
      </c>
      <c r="AP225" s="165">
        <v>0</v>
      </c>
      <c r="AQ225" s="165">
        <v>0</v>
      </c>
      <c r="AR225" s="165">
        <v>0</v>
      </c>
      <c r="AS225" s="165">
        <v>0</v>
      </c>
      <c r="AT225" s="165">
        <v>0</v>
      </c>
      <c r="AU225" s="165">
        <v>0</v>
      </c>
      <c r="AV225" s="165">
        <v>0</v>
      </c>
      <c r="AW225" s="165">
        <v>0</v>
      </c>
      <c r="AX225" s="165">
        <v>0</v>
      </c>
      <c r="AY225" s="413">
        <f t="shared" ref="AY225:BS225" si="907">IF(AD225 = 0, "", AD225)</f>
        <v>55</v>
      </c>
      <c r="AZ225" s="163" t="str">
        <f t="shared" si="907"/>
        <v/>
      </c>
      <c r="BA225" s="163" t="str">
        <f t="shared" si="907"/>
        <v/>
      </c>
      <c r="BB225" s="163" t="str">
        <f t="shared" si="907"/>
        <v/>
      </c>
      <c r="BC225" s="163" t="str">
        <f t="shared" si="907"/>
        <v/>
      </c>
      <c r="BD225" s="163" t="str">
        <f t="shared" si="907"/>
        <v/>
      </c>
      <c r="BE225" s="163" t="str">
        <f t="shared" si="907"/>
        <v/>
      </c>
      <c r="BF225" s="163" t="str">
        <f t="shared" si="907"/>
        <v/>
      </c>
      <c r="BG225" s="163" t="str">
        <f t="shared" si="907"/>
        <v/>
      </c>
      <c r="BH225" s="163" t="str">
        <f t="shared" si="907"/>
        <v/>
      </c>
      <c r="BI225" s="163" t="str">
        <f t="shared" si="907"/>
        <v/>
      </c>
      <c r="BJ225" s="165">
        <f t="shared" si="907"/>
        <v>15</v>
      </c>
      <c r="BK225" s="163" t="str">
        <f t="shared" si="907"/>
        <v/>
      </c>
      <c r="BL225" s="163" t="str">
        <f t="shared" si="907"/>
        <v/>
      </c>
      <c r="BM225" s="163" t="str">
        <f t="shared" si="907"/>
        <v/>
      </c>
      <c r="BN225" s="163" t="str">
        <f t="shared" si="907"/>
        <v/>
      </c>
      <c r="BO225" s="163" t="str">
        <f t="shared" si="907"/>
        <v/>
      </c>
      <c r="BP225" s="163" t="str">
        <f t="shared" si="907"/>
        <v/>
      </c>
      <c r="BQ225" s="163" t="str">
        <f t="shared" si="907"/>
        <v/>
      </c>
      <c r="BR225" s="163" t="str">
        <f t="shared" si="907"/>
        <v/>
      </c>
      <c r="BS225" s="173" t="str">
        <f t="shared" si="907"/>
        <v/>
      </c>
      <c r="BT225" s="175" t="e">
        <f>$AY225*Assembly!Z$4+$AZ225*Assembly!Z$5+$BA225*Assembly!Z$6+$BB225*Assembly!Z$7+$BC225*Assembly!Z$8+$BD225*Assembly!Z$9+$BE225*Assembly!Z$10+$BF225*Assembly!Z$11+$BG225*Assembly!Z$12+$BH225*Assembly!Z$13+$BI225*Assembly!Z$14+$BJ225*Assembly!Z$15+$BK225*Assembly!Z$16+$BL225*Assembly!Z$17+$BM225*Assembly!Z$18+$BN225*Assembly!Z$19+$BO225*Assembly!Z$20+$BP225*Assembly!Z$21+$BQ225*Assembly!Z$22+$BR225*Assembly!Z$23+$BS225*Assembly!Z$24</f>
        <v>#VALUE!</v>
      </c>
      <c r="BU225" s="165" t="e">
        <f t="shared" si="3"/>
        <v>#VALUE!</v>
      </c>
      <c r="BV225" s="176"/>
      <c r="BW225" s="165" t="e">
        <f>$AY225*Assembly!AD$4+$AZ225*Assembly!AD$5+$BA225*Assembly!AD$6+$BB225*Assembly!AD$7+$BC225*Assembly!AD$8+$BD225*Assembly!AD$9+$BE225*Assembly!AD$10+$BF225*Assembly!AD$11+$BG225*Assembly!AD$12+$BH225*Assembly!AD$13+$BI225*Assembly!AD$14+$BJ225*Assembly!AD$15+$BK225*Assembly!AD$16+$BL225*Assembly!AD$17+$BM225*Assembly!AD$18+$BN225*Assembly!AD$19+$BO225*Assembly!AD$20+$BP225*Assembly!AD$21+$BQ225*Assembly!AD$22+$BR225*Assembly!AD$23+$BS225*Assembly!AD$24</f>
        <v>#VALUE!</v>
      </c>
      <c r="BX225" s="180" t="e">
        <f t="shared" si="4"/>
        <v>#VALUE!</v>
      </c>
      <c r="BY225" s="181" t="e">
        <f t="shared" si="5"/>
        <v>#VALUE!</v>
      </c>
      <c r="BZ225" s="182" t="e">
        <f t="shared" si="6"/>
        <v>#VALUE!</v>
      </c>
      <c r="CA225" s="181" t="e">
        <f t="shared" si="7"/>
        <v>#VALUE!</v>
      </c>
      <c r="CB225" s="165" t="e">
        <f>$AY225*Assembly!Y$4+$AZ225*Assembly!Y$5+$BA225*Assembly!Y$6+$BB225*Assembly!Y$7+$BC225*Assembly!Y$8+$BD225*Assembly!Y$9+$BE225*Assembly!Y$10+$BF225*Assembly!Y$11+$BG225*Assembly!Y$12+$BH225*Assembly!Y$13+$BI225*Assembly!Y$14+$BJ225*Assembly!Y$15+$BK225*Assembly!Y$16+$BL225*Assembly!Y$17+$BM225*Assembly!Y$18+$BN225*Assembly!Y$19+$BO225*Assembly!Y$20+$BP225*Assembly!Y$21+$BQ225*Assembly!Y$22+$BR225*Assembly!Y$23+$BS225*Assembly!Y$24</f>
        <v>#VALUE!</v>
      </c>
      <c r="CC225" s="165" t="e">
        <f t="shared" si="8"/>
        <v>#VALUE!</v>
      </c>
      <c r="CD225" s="136" t="e">
        <f t="shared" si="9"/>
        <v>#VALUE!</v>
      </c>
      <c r="CE225" s="184" t="e">
        <f>$AY225*Assembly!AC$4+$AZ225*Assembly!AC$5+$BA225*Assembly!AC$6+$BB225*Assembly!AC$7+$BC225*Assembly!AC$8+$BD225*Assembly!AC$9+$BE225*Assembly!AC$10+$BF225*Assembly!AC$11+$BG225*Assembly!AC$12+$BH225*Assembly!AC$13+$BI225*Assembly!AC$14+$BJ225*Assembly!AC$15+$BK225*Assembly!AC$16+$BL225*Assembly!AC$17+$BM225*Assembly!AC$18+$BN225*Assembly!AC$19+$BO225*Assembly!AC$20+$BP225*Assembly!AC$21+$BQ225*Assembly!AC$22+$BR225*Assembly!AC$23+$BS225*Assembly!AC$24</f>
        <v>#VALUE!</v>
      </c>
      <c r="CF225" s="208" t="e">
        <f>$AY225*Assembly!M$4+$AZ225*Assembly!M$5+$BA225*Assembly!M$6+$BB225*Assembly!M$7+$BC225*Assembly!M$8+$BD225*Assembly!M$9+$BE225*Assembly!M$10+$BF225*Assembly!M$11+$BG225*Assembly!M$12+$BH225*Assembly!M$13+$BI225*Assembly!M$14+$BJ225*Assembly!M$15+$BK225*Assembly!M$16+$BL225*Assembly!M$17+$BM225*Assembly!M$18+$BN225*Assembly!M$19+$BO225*Assembly!M$20+$BP225*Assembly!M$21+$BQ225*Assembly!M$22+$BR225*Assembly!M$23+$BS225*Assembly!M$24</f>
        <v>#VALUE!</v>
      </c>
      <c r="CG225" s="208" t="e">
        <f>$AY225*Assembly!N$4+$AZ225*Assembly!N$5+$BA225*Assembly!N$6+$BB225*Assembly!N$7+$BC225*Assembly!N$8+$BD225*Assembly!N$9+$BE225*Assembly!N$10+$BF225*Assembly!N$11+$BG225*Assembly!N$12+$BH225*Assembly!N$13+$BI225*Assembly!N$14+$BJ225*Assembly!N$15+$BK225*Assembly!N$16+$BL225*Assembly!N$17+$BM225*Assembly!N$18+$BN225*Assembly!N$19+$BO225*Assembly!N$20+$BP225*Assembly!N$21+$BQ225*Assembly!N$22+$BR225*Assembly!N$23+$BS225*Assembly!N$24</f>
        <v>#VALUE!</v>
      </c>
      <c r="CH225" s="208" t="e">
        <f>$AY225*Assembly!O$4+$AZ225*Assembly!O$5+$BA225*Assembly!O$6+$BB225*Assembly!O$7+$BC225*Assembly!O$8+$BD225*Assembly!O$9+$BE225*Assembly!O$10+$BF225*Assembly!O$11+$BG225*Assembly!O$12+$BH225*Assembly!O$13+$BI225*Assembly!O$14+$BJ225*Assembly!O$15+$BK225*Assembly!O$16+$BL225*Assembly!O$17+$BM225*Assembly!O$18+$BN225*Assembly!O$19+$BO225*Assembly!O$20+$BP225*Assembly!O$21+$BQ225*Assembly!O$22+$BR225*Assembly!O$23+$BS225*Assembly!O$24</f>
        <v>#VALUE!</v>
      </c>
      <c r="CI225" s="203" t="e">
        <f>$AY225*Assembly!P$4+$AZ225*Assembly!P$5+$BA225*Assembly!P$6+$BB225*Assembly!P$7+$BC225*Assembly!P$8+$BD225*Assembly!P$9+$BE225*Assembly!P$10+$BF225*Assembly!P$11+$BG225*Assembly!P$12+$BH225*Assembly!P$13+$BI225*Assembly!P$14+$BJ225*Assembly!P$15+$BK225*Assembly!P$16+$BL225*Assembly!P$17+$BM225*Assembly!P$18+$BN225*Assembly!P$19+$BO225*Assembly!P$20+$BP225*Assembly!P$21+$BQ225*Assembly!P$22+$BR225*Assembly!P$23+$BS225*Assembly!P$24</f>
        <v>#VALUE!</v>
      </c>
      <c r="CJ225" s="203" t="e">
        <f>$AY225*Assembly!Q$4+$AZ225*Assembly!Q$5+$BA225*Assembly!Q$6+$BB225*Assembly!Q$7+$BC225*Assembly!Q$8+$BD225*Assembly!Q$9+$BE225*Assembly!Q$10+$BF225*Assembly!Q$11+$BG225*Assembly!Q$12+$BH225*Assembly!Q$13+$BI225*Assembly!Q$14+$BJ225*Assembly!Q$15+$BK225*Assembly!Q$16+$BL225*Assembly!Q$17+$BM225*Assembly!Q$18+$BN225*Assembly!Q$19+$BO225*Assembly!Q$20+$BP225*Assembly!Q$21+$BQ225*Assembly!Q$22+$BR225*Assembly!Q$23+$BS225*Assembly!Q$24</f>
        <v>#VALUE!</v>
      </c>
      <c r="CK225" s="208" t="e">
        <f>$AY225*Assembly!R$4+$AZ225*Assembly!R$5+$BA225*Assembly!R$6+$BB225*Assembly!R$7+$BC225*Assembly!R$8+$BD225*Assembly!R$9+$BE225*Assembly!R$10+$BF225*Assembly!R$11+$BG225*Assembly!R$12+$BH225*Assembly!R$13+$BI225*Assembly!R$14+$BJ225*Assembly!R$15+$BK225*Assembly!R$16+$BL225*Assembly!R$17+$BM225*Assembly!R$18+$BN225*Assembly!R$19+$BO225*Assembly!R$20+$BP225*Assembly!R$21+$BQ225*Assembly!R$22+$BR225*Assembly!R$23+$BS225*Assembly!R$24</f>
        <v>#VALUE!</v>
      </c>
      <c r="CL225" s="203" t="e">
        <f>$AY225*Assembly!S$4+$AZ225*Assembly!S$5+$BA225*Assembly!S$6+$BB225*Assembly!S$7+$BC225*Assembly!S$8+$BD225*Assembly!S$9+$BE225*Assembly!S$10+$BF225*Assembly!S$11+$BG225*Assembly!S$12+$BH225*Assembly!S$13+$BI225*Assembly!S$14+$BJ225*Assembly!S$15+$BK225*Assembly!S$16+$BL225*Assembly!S$17+$BM225*Assembly!S$18+$BN225*Assembly!S$19+$BO225*Assembly!S$20+$BP225*Assembly!S$21+$BQ225*Assembly!S$22+$BR225*Assembly!S$23+$BS225*Assembly!S$24</f>
        <v>#VALUE!</v>
      </c>
      <c r="CM225" s="203" t="e">
        <f>$AY225*Assembly!T$4+$AZ225*Assembly!T$5+$BA225*Assembly!T$6+$BB225*Assembly!T$7+$BC225*Assembly!T$8+$BD225*Assembly!T$9+$BE225*Assembly!T$10+$BF225*Assembly!T$11+$BG225*Assembly!T$12+$BH225*Assembly!T$13+$BI225*Assembly!T$14+$BJ225*Assembly!T$15+$BK225*Assembly!T$16+$BL225*Assembly!T$17+$BM225*Assembly!T$18+$BN225*Assembly!T$19+$BO225*Assembly!T$20+$BP225*Assembly!T$21+$BQ225*Assembly!T$22+$BR225*Assembly!T$23+$BS225*Assembly!T$24</f>
        <v>#VALUE!</v>
      </c>
      <c r="CN225" s="203" t="e">
        <f>$AY225*Assembly!U$4+$AZ225*Assembly!U$5+$BA225*Assembly!U$6+$BB225*Assembly!U$7+$BC225*Assembly!U$8+$BD225*Assembly!U$9+$BE225*Assembly!U$10+$BF225*Assembly!U$11+$BG225*Assembly!U$12+$BH225*Assembly!U$13+$BI225*Assembly!U$14+$BJ225*Assembly!U$15+$BK225*Assembly!U$16+$BL225*Assembly!U$17+$BM225*Assembly!U$18+$BN225*Assembly!U$19+$BO225*Assembly!U$20+$BP225*Assembly!U$21+$BQ225*Assembly!U$22+$BR225*Assembly!U$23+$BS225*Assembly!U$24</f>
        <v>#VALUE!</v>
      </c>
      <c r="CO225" s="208" t="e">
        <f>$AY225*Assembly!V$4+$AZ225*Assembly!V$5+$BA225*Assembly!V$6+$BB225*Assembly!V$7+$BC225*Assembly!V$8+$BD225*Assembly!V$9+$BE225*Assembly!V$10+$BF225*Assembly!V$11+$BG225*Assembly!V$12+$BH225*Assembly!V$13+$BI225*Assembly!V$14+$BJ225*Assembly!V$15+$BK225*Assembly!V$16+$BL225*Assembly!V$17+$BM225*Assembly!V$18+$BN225*Assembly!V$19+$BO225*Assembly!V$20+$BP225*Assembly!V$21+$BQ225*Assembly!V$22+$BR225*Assembly!V$23+$BS225*Assembly!V$24</f>
        <v>#VALUE!</v>
      </c>
      <c r="CP225" s="208" t="e">
        <f>CF225*Refining!$F$3</f>
        <v>#VALUE!</v>
      </c>
      <c r="CQ225" s="208" t="e">
        <f>CG225*Refining!$F$4</f>
        <v>#VALUE!</v>
      </c>
      <c r="CR225" s="208" t="e">
        <f>CH225*Refining!$F$5</f>
        <v>#VALUE!</v>
      </c>
      <c r="CS225" s="208" t="e">
        <f>CI225*Refining!$F$6</f>
        <v>#VALUE!</v>
      </c>
      <c r="CT225" s="208" t="e">
        <f>CJ225*Refining!$F$7</f>
        <v>#VALUE!</v>
      </c>
      <c r="CU225" s="208" t="e">
        <f>CK225*Refining!$F$8</f>
        <v>#VALUE!</v>
      </c>
      <c r="CV225" s="208" t="e">
        <f>CL225*Refining!$F$9</f>
        <v>#VALUE!</v>
      </c>
      <c r="CW225" s="208" t="e">
        <f>CM225*Refining!$F$10</f>
        <v>#VALUE!</v>
      </c>
      <c r="CX225" s="208" t="e">
        <f>CN225*Refining!$F$11</f>
        <v>#VALUE!</v>
      </c>
      <c r="CY225" s="208" t="e">
        <f>CO225*Refining!$F$12</f>
        <v>#VALUE!</v>
      </c>
      <c r="CZ225" s="190" t="e">
        <f t="shared" ref="CZ225:DS225" si="908">IF(CF225 = 0, "", CF225)</f>
        <v>#VALUE!</v>
      </c>
      <c r="DA225" s="197" t="e">
        <f t="shared" si="908"/>
        <v>#VALUE!</v>
      </c>
      <c r="DB225" s="197" t="e">
        <f t="shared" si="908"/>
        <v>#VALUE!</v>
      </c>
      <c r="DC225" s="191" t="e">
        <f t="shared" si="908"/>
        <v>#VALUE!</v>
      </c>
      <c r="DD225" s="193" t="e">
        <f t="shared" si="908"/>
        <v>#VALUE!</v>
      </c>
      <c r="DE225" s="191" t="e">
        <f t="shared" si="908"/>
        <v>#VALUE!</v>
      </c>
      <c r="DF225" s="193" t="e">
        <f t="shared" si="908"/>
        <v>#VALUE!</v>
      </c>
      <c r="DG225" s="193" t="e">
        <f t="shared" si="908"/>
        <v>#VALUE!</v>
      </c>
      <c r="DH225" s="191" t="e">
        <f t="shared" si="908"/>
        <v>#VALUE!</v>
      </c>
      <c r="DI225" s="195" t="e">
        <f t="shared" si="908"/>
        <v>#VALUE!</v>
      </c>
      <c r="DJ225" s="190" t="e">
        <f t="shared" si="908"/>
        <v>#VALUE!</v>
      </c>
      <c r="DK225" s="197" t="e">
        <f t="shared" si="908"/>
        <v>#VALUE!</v>
      </c>
      <c r="DL225" s="197" t="e">
        <f t="shared" si="908"/>
        <v>#VALUE!</v>
      </c>
      <c r="DM225" s="191" t="e">
        <f t="shared" si="908"/>
        <v>#VALUE!</v>
      </c>
      <c r="DN225" s="193" t="e">
        <f t="shared" si="908"/>
        <v>#VALUE!</v>
      </c>
      <c r="DO225" s="191" t="e">
        <f t="shared" si="908"/>
        <v>#VALUE!</v>
      </c>
      <c r="DP225" s="191" t="e">
        <f t="shared" si="908"/>
        <v>#VALUE!</v>
      </c>
      <c r="DQ225" s="191" t="e">
        <f t="shared" si="908"/>
        <v>#VALUE!</v>
      </c>
      <c r="DR225" s="191" t="e">
        <f t="shared" si="908"/>
        <v>#VALUE!</v>
      </c>
      <c r="DS225" s="195" t="e">
        <f t="shared" si="908"/>
        <v>#VALUE!</v>
      </c>
      <c r="DT225" s="190" t="e">
        <f t="shared" si="11"/>
        <v>#VALUE!</v>
      </c>
      <c r="DU225" s="197" t="e">
        <f t="shared" si="12"/>
        <v>#VALUE!</v>
      </c>
      <c r="DV225" s="165" t="e">
        <f>CZ225*'Ores &amp; Ingots'!$C$3+DA225*'Ores &amp; Ingots'!$C$4+DB225*'Ores &amp; Ingots'!$C$5+DC225*'Ores &amp; Ingots'!$C$6+DD225*'Ores &amp; Ingots'!$C$7+DE225*'Ores &amp; Ingots'!$C$8+DF225*'Ores &amp; Ingots'!$C$9+DG225*'Ores &amp; Ingots'!$C$10+DH225*'Ores &amp; Ingots'!$C$11+DI225*'Ores &amp; Ingots'!$C$12</f>
        <v>#VALUE!</v>
      </c>
      <c r="DW225" s="165" t="e">
        <f>DJ225*'Ores &amp; Ingots'!$B$3+DK225*'Ores &amp; Ingots'!$B$4+DL225*'Ores &amp; Ingots'!$B$5+DM225*'Ores &amp; Ingots'!$B$6+DN225*'Ores &amp; Ingots'!$B$7+DO225*'Ores &amp; Ingots'!$B$8+DP225*'Ores &amp; Ingots'!$B$9+DQ225*'Ores &amp; Ingots'!$B$10+DR225*'Ores &amp; Ingots'!$B$11+DS225*'Ores &amp; Ingots'!$B$12</f>
        <v>#VALUE!</v>
      </c>
      <c r="DX225" s="197" t="e">
        <f>CZ225*Refining!$G$3+DA225*Refining!$G$4+DB225*Refining!$G$5+DC225*Refining!$G$6+DD225*Refining!$G$7+DE225*Refining!$G$8+DF225*Refining!$G$9+DG225*Refining!$G$10+DH225*Refining!$G$11+DI225*Refining!$G$12</f>
        <v>#VALUE!</v>
      </c>
      <c r="DY225" s="197" t="e">
        <f t="shared" si="13"/>
        <v>#VALUE!</v>
      </c>
      <c r="DZ225" s="199" t="e">
        <f t="shared" si="14"/>
        <v>#VALUE!</v>
      </c>
      <c r="EA225" s="190" t="e">
        <f t="shared" si="15"/>
        <v>#VALUE!</v>
      </c>
      <c r="EB225" s="200" t="e">
        <f t="shared" ref="EB225:EC225" si="909">EA225/60</f>
        <v>#VALUE!</v>
      </c>
      <c r="EC225" s="200" t="e">
        <f t="shared" si="909"/>
        <v>#VALUE!</v>
      </c>
      <c r="ED225" s="190" t="e">
        <f t="shared" si="17"/>
        <v>#VALUE!</v>
      </c>
      <c r="EE225" s="200" t="e">
        <f t="shared" ref="EE225:EF225" si="910">ED225/1000</f>
        <v>#VALUE!</v>
      </c>
      <c r="EF225" s="201" t="e">
        <f t="shared" si="910"/>
        <v>#VALUE!</v>
      </c>
      <c r="EG225" s="136" t="e">
        <f t="shared" si="19"/>
        <v>#VALUE!</v>
      </c>
      <c r="EH225" s="138" t="e">
        <f t="shared" si="20"/>
        <v>#VALUE!</v>
      </c>
      <c r="EI225" s="133" t="s">
        <v>28</v>
      </c>
    </row>
    <row r="226" spans="1:139" ht="12.75" x14ac:dyDescent="0.2">
      <c r="A226" s="864"/>
      <c r="B226" s="369" t="s">
        <v>425</v>
      </c>
      <c r="C226" s="137" t="s">
        <v>156</v>
      </c>
      <c r="D226" s="137">
        <v>1</v>
      </c>
      <c r="E226" s="137">
        <v>1</v>
      </c>
      <c r="F226" s="137">
        <v>1</v>
      </c>
      <c r="G226" s="141">
        <f t="shared" si="0"/>
        <v>15.625</v>
      </c>
      <c r="H226" s="142">
        <v>3</v>
      </c>
      <c r="I226" s="142">
        <v>7.5</v>
      </c>
      <c r="J226" s="144">
        <f>H226/Main!$D$9</f>
        <v>0.6</v>
      </c>
      <c r="K226" s="144">
        <f>I226/Main!$D$10</f>
        <v>3.75</v>
      </c>
      <c r="L226" s="144">
        <f t="shared" si="1"/>
        <v>6.25</v>
      </c>
      <c r="M226" s="144">
        <v>1</v>
      </c>
      <c r="N226" s="147"/>
      <c r="O226" s="294"/>
      <c r="P226" s="150"/>
      <c r="Q226" s="153"/>
      <c r="R226" s="150"/>
      <c r="S226" s="155"/>
      <c r="T226" s="155"/>
      <c r="U226" s="150"/>
      <c r="V226" s="150"/>
      <c r="W226" s="155"/>
      <c r="X226" s="155"/>
      <c r="Y226" s="150"/>
      <c r="Z226" s="150"/>
      <c r="AA226" s="150"/>
      <c r="AB226" s="150"/>
      <c r="AC226" s="370" t="s">
        <v>28</v>
      </c>
      <c r="AD226" s="171">
        <v>19</v>
      </c>
      <c r="AE226" s="165">
        <v>0</v>
      </c>
      <c r="AF226" s="165">
        <v>0</v>
      </c>
      <c r="AG226" s="165">
        <v>0</v>
      </c>
      <c r="AH226" s="165">
        <v>0</v>
      </c>
      <c r="AI226" s="165">
        <v>0</v>
      </c>
      <c r="AJ226" s="165">
        <v>0</v>
      </c>
      <c r="AK226" s="165">
        <v>0</v>
      </c>
      <c r="AL226" s="165">
        <v>0</v>
      </c>
      <c r="AM226" s="165">
        <v>0</v>
      </c>
      <c r="AN226" s="165">
        <v>0</v>
      </c>
      <c r="AO226" s="165">
        <v>6</v>
      </c>
      <c r="AP226" s="165">
        <v>0</v>
      </c>
      <c r="AQ226" s="165">
        <v>0</v>
      </c>
      <c r="AR226" s="165">
        <v>0</v>
      </c>
      <c r="AS226" s="165">
        <v>0</v>
      </c>
      <c r="AT226" s="165">
        <v>0</v>
      </c>
      <c r="AU226" s="165">
        <v>0</v>
      </c>
      <c r="AV226" s="165">
        <v>0</v>
      </c>
      <c r="AW226" s="165">
        <v>0</v>
      </c>
      <c r="AX226" s="165">
        <v>0</v>
      </c>
      <c r="AY226" s="413">
        <f t="shared" ref="AY226:BS226" si="911">IF(AD226 = 0, "", AD226)</f>
        <v>19</v>
      </c>
      <c r="AZ226" s="163" t="str">
        <f t="shared" si="911"/>
        <v/>
      </c>
      <c r="BA226" s="163" t="str">
        <f t="shared" si="911"/>
        <v/>
      </c>
      <c r="BB226" s="163" t="str">
        <f t="shared" si="911"/>
        <v/>
      </c>
      <c r="BC226" s="163" t="str">
        <f t="shared" si="911"/>
        <v/>
      </c>
      <c r="BD226" s="163" t="str">
        <f t="shared" si="911"/>
        <v/>
      </c>
      <c r="BE226" s="163" t="str">
        <f t="shared" si="911"/>
        <v/>
      </c>
      <c r="BF226" s="163" t="str">
        <f t="shared" si="911"/>
        <v/>
      </c>
      <c r="BG226" s="163" t="str">
        <f t="shared" si="911"/>
        <v/>
      </c>
      <c r="BH226" s="163" t="str">
        <f t="shared" si="911"/>
        <v/>
      </c>
      <c r="BI226" s="163" t="str">
        <f t="shared" si="911"/>
        <v/>
      </c>
      <c r="BJ226" s="165">
        <f t="shared" si="911"/>
        <v>6</v>
      </c>
      <c r="BK226" s="163" t="str">
        <f t="shared" si="911"/>
        <v/>
      </c>
      <c r="BL226" s="163" t="str">
        <f t="shared" si="911"/>
        <v/>
      </c>
      <c r="BM226" s="163" t="str">
        <f t="shared" si="911"/>
        <v/>
      </c>
      <c r="BN226" s="163" t="str">
        <f t="shared" si="911"/>
        <v/>
      </c>
      <c r="BO226" s="163" t="str">
        <f t="shared" si="911"/>
        <v/>
      </c>
      <c r="BP226" s="163" t="str">
        <f t="shared" si="911"/>
        <v/>
      </c>
      <c r="BQ226" s="163" t="str">
        <f t="shared" si="911"/>
        <v/>
      </c>
      <c r="BR226" s="163" t="str">
        <f t="shared" si="911"/>
        <v/>
      </c>
      <c r="BS226" s="173" t="str">
        <f t="shared" si="911"/>
        <v/>
      </c>
      <c r="BT226" s="175" t="e">
        <f>$AY226*Assembly!Z$4+$AZ226*Assembly!Z$5+$BA226*Assembly!Z$6+$BB226*Assembly!Z$7+$BC226*Assembly!Z$8+$BD226*Assembly!Z$9+$BE226*Assembly!Z$10+$BF226*Assembly!Z$11+$BG226*Assembly!Z$12+$BH226*Assembly!Z$13+$BI226*Assembly!Z$14+$BJ226*Assembly!Z$15+$BK226*Assembly!Z$16+$BL226*Assembly!Z$17+$BM226*Assembly!Z$18+$BN226*Assembly!Z$19+$BO226*Assembly!Z$20+$BP226*Assembly!Z$21+$BQ226*Assembly!Z$22+$BR226*Assembly!Z$23+$BS226*Assembly!Z$24</f>
        <v>#VALUE!</v>
      </c>
      <c r="BU226" s="165" t="e">
        <f t="shared" si="3"/>
        <v>#VALUE!</v>
      </c>
      <c r="BV226" s="176"/>
      <c r="BW226" s="165" t="e">
        <f>$AY226*Assembly!AD$4+$AZ226*Assembly!AD$5+$BA226*Assembly!AD$6+$BB226*Assembly!AD$7+$BC226*Assembly!AD$8+$BD226*Assembly!AD$9+$BE226*Assembly!AD$10+$BF226*Assembly!AD$11+$BG226*Assembly!AD$12+$BH226*Assembly!AD$13+$BI226*Assembly!AD$14+$BJ226*Assembly!AD$15+$BK226*Assembly!AD$16+$BL226*Assembly!AD$17+$BM226*Assembly!AD$18+$BN226*Assembly!AD$19+$BO226*Assembly!AD$20+$BP226*Assembly!AD$21+$BQ226*Assembly!AD$22+$BR226*Assembly!AD$23+$BS226*Assembly!AD$24</f>
        <v>#VALUE!</v>
      </c>
      <c r="BX226" s="180" t="e">
        <f t="shared" si="4"/>
        <v>#VALUE!</v>
      </c>
      <c r="BY226" s="181" t="e">
        <f t="shared" si="5"/>
        <v>#VALUE!</v>
      </c>
      <c r="BZ226" s="182" t="e">
        <f t="shared" si="6"/>
        <v>#VALUE!</v>
      </c>
      <c r="CA226" s="181" t="e">
        <f t="shared" si="7"/>
        <v>#VALUE!</v>
      </c>
      <c r="CB226" s="165" t="e">
        <f>$AY226*Assembly!Y$4+$AZ226*Assembly!Y$5+$BA226*Assembly!Y$6+$BB226*Assembly!Y$7+$BC226*Assembly!Y$8+$BD226*Assembly!Y$9+$BE226*Assembly!Y$10+$BF226*Assembly!Y$11+$BG226*Assembly!Y$12+$BH226*Assembly!Y$13+$BI226*Assembly!Y$14+$BJ226*Assembly!Y$15+$BK226*Assembly!Y$16+$BL226*Assembly!Y$17+$BM226*Assembly!Y$18+$BN226*Assembly!Y$19+$BO226*Assembly!Y$20+$BP226*Assembly!Y$21+$BQ226*Assembly!Y$22+$BR226*Assembly!Y$23+$BS226*Assembly!Y$24</f>
        <v>#VALUE!</v>
      </c>
      <c r="CC226" s="165" t="e">
        <f t="shared" si="8"/>
        <v>#VALUE!</v>
      </c>
      <c r="CD226" s="136" t="e">
        <f t="shared" si="9"/>
        <v>#VALUE!</v>
      </c>
      <c r="CE226" s="184" t="e">
        <f>$AY226*Assembly!AC$4+$AZ226*Assembly!AC$5+$BA226*Assembly!AC$6+$BB226*Assembly!AC$7+$BC226*Assembly!AC$8+$BD226*Assembly!AC$9+$BE226*Assembly!AC$10+$BF226*Assembly!AC$11+$BG226*Assembly!AC$12+$BH226*Assembly!AC$13+$BI226*Assembly!AC$14+$BJ226*Assembly!AC$15+$BK226*Assembly!AC$16+$BL226*Assembly!AC$17+$BM226*Assembly!AC$18+$BN226*Assembly!AC$19+$BO226*Assembly!AC$20+$BP226*Assembly!AC$21+$BQ226*Assembly!AC$22+$BR226*Assembly!AC$23+$BS226*Assembly!AC$24</f>
        <v>#VALUE!</v>
      </c>
      <c r="CF226" s="153" t="e">
        <f>$AY226*Assembly!M$4+$AZ226*Assembly!M$5+$BA226*Assembly!M$6+$BB226*Assembly!M$7+$BC226*Assembly!M$8+$BD226*Assembly!M$9+$BE226*Assembly!M$10+$BF226*Assembly!M$11+$BG226*Assembly!M$12+$BH226*Assembly!M$13+$BI226*Assembly!M$14+$BJ226*Assembly!M$15+$BK226*Assembly!M$16+$BL226*Assembly!M$17+$BM226*Assembly!M$18+$BN226*Assembly!M$19+$BO226*Assembly!M$20+$BP226*Assembly!M$21+$BQ226*Assembly!M$22+$BR226*Assembly!M$23+$BS226*Assembly!M$24</f>
        <v>#VALUE!</v>
      </c>
      <c r="CG226" s="153" t="e">
        <f>$AY226*Assembly!N$4+$AZ226*Assembly!N$5+$BA226*Assembly!N$6+$BB226*Assembly!N$7+$BC226*Assembly!N$8+$BD226*Assembly!N$9+$BE226*Assembly!N$10+$BF226*Assembly!N$11+$BG226*Assembly!N$12+$BH226*Assembly!N$13+$BI226*Assembly!N$14+$BJ226*Assembly!N$15+$BK226*Assembly!N$16+$BL226*Assembly!N$17+$BM226*Assembly!N$18+$BN226*Assembly!N$19+$BO226*Assembly!N$20+$BP226*Assembly!N$21+$BQ226*Assembly!N$22+$BR226*Assembly!N$23+$BS226*Assembly!N$24</f>
        <v>#VALUE!</v>
      </c>
      <c r="CH226" s="153" t="e">
        <f>$AY226*Assembly!O$4+$AZ226*Assembly!O$5+$BA226*Assembly!O$6+$BB226*Assembly!O$7+$BC226*Assembly!O$8+$BD226*Assembly!O$9+$BE226*Assembly!O$10+$BF226*Assembly!O$11+$BG226*Assembly!O$12+$BH226*Assembly!O$13+$BI226*Assembly!O$14+$BJ226*Assembly!O$15+$BK226*Assembly!O$16+$BL226*Assembly!O$17+$BM226*Assembly!O$18+$BN226*Assembly!O$19+$BO226*Assembly!O$20+$BP226*Assembly!O$21+$BQ226*Assembly!O$22+$BR226*Assembly!O$23+$BS226*Assembly!O$24</f>
        <v>#VALUE!</v>
      </c>
      <c r="CI226" s="142" t="e">
        <f>$AY226*Assembly!P$4+$AZ226*Assembly!P$5+$BA226*Assembly!P$6+$BB226*Assembly!P$7+$BC226*Assembly!P$8+$BD226*Assembly!P$9+$BE226*Assembly!P$10+$BF226*Assembly!P$11+$BG226*Assembly!P$12+$BH226*Assembly!P$13+$BI226*Assembly!P$14+$BJ226*Assembly!P$15+$BK226*Assembly!P$16+$BL226*Assembly!P$17+$BM226*Assembly!P$18+$BN226*Assembly!P$19+$BO226*Assembly!P$20+$BP226*Assembly!P$21+$BQ226*Assembly!P$22+$BR226*Assembly!P$23+$BS226*Assembly!P$24</f>
        <v>#VALUE!</v>
      </c>
      <c r="CJ226" s="142" t="e">
        <f>$AY226*Assembly!Q$4+$AZ226*Assembly!Q$5+$BA226*Assembly!Q$6+$BB226*Assembly!Q$7+$BC226*Assembly!Q$8+$BD226*Assembly!Q$9+$BE226*Assembly!Q$10+$BF226*Assembly!Q$11+$BG226*Assembly!Q$12+$BH226*Assembly!Q$13+$BI226*Assembly!Q$14+$BJ226*Assembly!Q$15+$BK226*Assembly!Q$16+$BL226*Assembly!Q$17+$BM226*Assembly!Q$18+$BN226*Assembly!Q$19+$BO226*Assembly!Q$20+$BP226*Assembly!Q$21+$BQ226*Assembly!Q$22+$BR226*Assembly!Q$23+$BS226*Assembly!Q$24</f>
        <v>#VALUE!</v>
      </c>
      <c r="CK226" s="153" t="e">
        <f>$AY226*Assembly!R$4+$AZ226*Assembly!R$5+$BA226*Assembly!R$6+$BB226*Assembly!R$7+$BC226*Assembly!R$8+$BD226*Assembly!R$9+$BE226*Assembly!R$10+$BF226*Assembly!R$11+$BG226*Assembly!R$12+$BH226*Assembly!R$13+$BI226*Assembly!R$14+$BJ226*Assembly!R$15+$BK226*Assembly!R$16+$BL226*Assembly!R$17+$BM226*Assembly!R$18+$BN226*Assembly!R$19+$BO226*Assembly!R$20+$BP226*Assembly!R$21+$BQ226*Assembly!R$22+$BR226*Assembly!R$23+$BS226*Assembly!R$24</f>
        <v>#VALUE!</v>
      </c>
      <c r="CL226" s="142" t="e">
        <f>$AY226*Assembly!S$4+$AZ226*Assembly!S$5+$BA226*Assembly!S$6+$BB226*Assembly!S$7+$BC226*Assembly!S$8+$BD226*Assembly!S$9+$BE226*Assembly!S$10+$BF226*Assembly!S$11+$BG226*Assembly!S$12+$BH226*Assembly!S$13+$BI226*Assembly!S$14+$BJ226*Assembly!S$15+$BK226*Assembly!S$16+$BL226*Assembly!S$17+$BM226*Assembly!S$18+$BN226*Assembly!S$19+$BO226*Assembly!S$20+$BP226*Assembly!S$21+$BQ226*Assembly!S$22+$BR226*Assembly!S$23+$BS226*Assembly!S$24</f>
        <v>#VALUE!</v>
      </c>
      <c r="CM226" s="142" t="e">
        <f>$AY226*Assembly!T$4+$AZ226*Assembly!T$5+$BA226*Assembly!T$6+$BB226*Assembly!T$7+$BC226*Assembly!T$8+$BD226*Assembly!T$9+$BE226*Assembly!T$10+$BF226*Assembly!T$11+$BG226*Assembly!T$12+$BH226*Assembly!T$13+$BI226*Assembly!T$14+$BJ226*Assembly!T$15+$BK226*Assembly!T$16+$BL226*Assembly!T$17+$BM226*Assembly!T$18+$BN226*Assembly!T$19+$BO226*Assembly!T$20+$BP226*Assembly!T$21+$BQ226*Assembly!T$22+$BR226*Assembly!T$23+$BS226*Assembly!T$24</f>
        <v>#VALUE!</v>
      </c>
      <c r="CN226" s="142" t="e">
        <f>$AY226*Assembly!U$4+$AZ226*Assembly!U$5+$BA226*Assembly!U$6+$BB226*Assembly!U$7+$BC226*Assembly!U$8+$BD226*Assembly!U$9+$BE226*Assembly!U$10+$BF226*Assembly!U$11+$BG226*Assembly!U$12+$BH226*Assembly!U$13+$BI226*Assembly!U$14+$BJ226*Assembly!U$15+$BK226*Assembly!U$16+$BL226*Assembly!U$17+$BM226*Assembly!U$18+$BN226*Assembly!U$19+$BO226*Assembly!U$20+$BP226*Assembly!U$21+$BQ226*Assembly!U$22+$BR226*Assembly!U$23+$BS226*Assembly!U$24</f>
        <v>#VALUE!</v>
      </c>
      <c r="CO226" s="153" t="e">
        <f>$AY226*Assembly!V$4+$AZ226*Assembly!V$5+$BA226*Assembly!V$6+$BB226*Assembly!V$7+$BC226*Assembly!V$8+$BD226*Assembly!V$9+$BE226*Assembly!V$10+$BF226*Assembly!V$11+$BG226*Assembly!V$12+$BH226*Assembly!V$13+$BI226*Assembly!V$14+$BJ226*Assembly!V$15+$BK226*Assembly!V$16+$BL226*Assembly!V$17+$BM226*Assembly!V$18+$BN226*Assembly!V$19+$BO226*Assembly!V$20+$BP226*Assembly!V$21+$BQ226*Assembly!V$22+$BR226*Assembly!V$23+$BS226*Assembly!V$24</f>
        <v>#VALUE!</v>
      </c>
      <c r="CP226" s="153" t="e">
        <f>CF226*Refining!$F$3</f>
        <v>#VALUE!</v>
      </c>
      <c r="CQ226" s="153" t="e">
        <f>CG226*Refining!$F$4</f>
        <v>#VALUE!</v>
      </c>
      <c r="CR226" s="153" t="e">
        <f>CH226*Refining!$F$5</f>
        <v>#VALUE!</v>
      </c>
      <c r="CS226" s="153" t="e">
        <f>CI226*Refining!$F$6</f>
        <v>#VALUE!</v>
      </c>
      <c r="CT226" s="153" t="e">
        <f>CJ226*Refining!$F$7</f>
        <v>#VALUE!</v>
      </c>
      <c r="CU226" s="153" t="e">
        <f>CK226*Refining!$F$8</f>
        <v>#VALUE!</v>
      </c>
      <c r="CV226" s="153" t="e">
        <f>CL226*Refining!$F$9</f>
        <v>#VALUE!</v>
      </c>
      <c r="CW226" s="153" t="e">
        <f>CM226*Refining!$F$10</f>
        <v>#VALUE!</v>
      </c>
      <c r="CX226" s="153" t="e">
        <f>CN226*Refining!$F$11</f>
        <v>#VALUE!</v>
      </c>
      <c r="CY226" s="153" t="e">
        <f>CO226*Refining!$F$12</f>
        <v>#VALUE!</v>
      </c>
      <c r="CZ226" s="190" t="e">
        <f t="shared" ref="CZ226:DS226" si="912">IF(CF226 = 0, "", CF226)</f>
        <v>#VALUE!</v>
      </c>
      <c r="DA226" s="197" t="e">
        <f t="shared" si="912"/>
        <v>#VALUE!</v>
      </c>
      <c r="DB226" s="197" t="e">
        <f t="shared" si="912"/>
        <v>#VALUE!</v>
      </c>
      <c r="DC226" s="191" t="e">
        <f t="shared" si="912"/>
        <v>#VALUE!</v>
      </c>
      <c r="DD226" s="193" t="e">
        <f t="shared" si="912"/>
        <v>#VALUE!</v>
      </c>
      <c r="DE226" s="191" t="e">
        <f t="shared" si="912"/>
        <v>#VALUE!</v>
      </c>
      <c r="DF226" s="193" t="e">
        <f t="shared" si="912"/>
        <v>#VALUE!</v>
      </c>
      <c r="DG226" s="193" t="e">
        <f t="shared" si="912"/>
        <v>#VALUE!</v>
      </c>
      <c r="DH226" s="191" t="e">
        <f t="shared" si="912"/>
        <v>#VALUE!</v>
      </c>
      <c r="DI226" s="195" t="e">
        <f t="shared" si="912"/>
        <v>#VALUE!</v>
      </c>
      <c r="DJ226" s="190" t="e">
        <f t="shared" si="912"/>
        <v>#VALUE!</v>
      </c>
      <c r="DK226" s="197" t="e">
        <f t="shared" si="912"/>
        <v>#VALUE!</v>
      </c>
      <c r="DL226" s="197" t="e">
        <f t="shared" si="912"/>
        <v>#VALUE!</v>
      </c>
      <c r="DM226" s="191" t="e">
        <f t="shared" si="912"/>
        <v>#VALUE!</v>
      </c>
      <c r="DN226" s="193" t="e">
        <f t="shared" si="912"/>
        <v>#VALUE!</v>
      </c>
      <c r="DO226" s="191" t="e">
        <f t="shared" si="912"/>
        <v>#VALUE!</v>
      </c>
      <c r="DP226" s="191" t="e">
        <f t="shared" si="912"/>
        <v>#VALUE!</v>
      </c>
      <c r="DQ226" s="191" t="e">
        <f t="shared" si="912"/>
        <v>#VALUE!</v>
      </c>
      <c r="DR226" s="191" t="e">
        <f t="shared" si="912"/>
        <v>#VALUE!</v>
      </c>
      <c r="DS226" s="195" t="e">
        <f t="shared" si="912"/>
        <v>#VALUE!</v>
      </c>
      <c r="DT226" s="190" t="e">
        <f t="shared" si="11"/>
        <v>#VALUE!</v>
      </c>
      <c r="DU226" s="197" t="e">
        <f t="shared" si="12"/>
        <v>#VALUE!</v>
      </c>
      <c r="DV226" s="165" t="e">
        <f>CZ226*'Ores &amp; Ingots'!$C$3+DA226*'Ores &amp; Ingots'!$C$4+DB226*'Ores &amp; Ingots'!$C$5+DC226*'Ores &amp; Ingots'!$C$6+DD226*'Ores &amp; Ingots'!$C$7+DE226*'Ores &amp; Ingots'!$C$8+DF226*'Ores &amp; Ingots'!$C$9+DG226*'Ores &amp; Ingots'!$C$10+DH226*'Ores &amp; Ingots'!$C$11+DI226*'Ores &amp; Ingots'!$C$12</f>
        <v>#VALUE!</v>
      </c>
      <c r="DW226" s="165" t="e">
        <f>DJ226*'Ores &amp; Ingots'!$B$3+DK226*'Ores &amp; Ingots'!$B$4+DL226*'Ores &amp; Ingots'!$B$5+DM226*'Ores &amp; Ingots'!$B$6+DN226*'Ores &amp; Ingots'!$B$7+DO226*'Ores &amp; Ingots'!$B$8+DP226*'Ores &amp; Ingots'!$B$9+DQ226*'Ores &amp; Ingots'!$B$10+DR226*'Ores &amp; Ingots'!$B$11+DS226*'Ores &amp; Ingots'!$B$12</f>
        <v>#VALUE!</v>
      </c>
      <c r="DX226" s="197" t="e">
        <f>CZ226*Refining!$G$3+DA226*Refining!$G$4+DB226*Refining!$G$5+DC226*Refining!$G$6+DD226*Refining!$G$7+DE226*Refining!$G$8+DF226*Refining!$G$9+DG226*Refining!$G$10+DH226*Refining!$G$11+DI226*Refining!$G$12</f>
        <v>#VALUE!</v>
      </c>
      <c r="DY226" s="197" t="e">
        <f t="shared" si="13"/>
        <v>#VALUE!</v>
      </c>
      <c r="DZ226" s="199" t="e">
        <f t="shared" si="14"/>
        <v>#VALUE!</v>
      </c>
      <c r="EA226" s="190" t="e">
        <f t="shared" si="15"/>
        <v>#VALUE!</v>
      </c>
      <c r="EB226" s="200" t="e">
        <f t="shared" ref="EB226:EC226" si="913">EA226/60</f>
        <v>#VALUE!</v>
      </c>
      <c r="EC226" s="200" t="e">
        <f t="shared" si="913"/>
        <v>#VALUE!</v>
      </c>
      <c r="ED226" s="190" t="e">
        <f t="shared" si="17"/>
        <v>#VALUE!</v>
      </c>
      <c r="EE226" s="200" t="e">
        <f t="shared" ref="EE226:EF226" si="914">ED226/1000</f>
        <v>#VALUE!</v>
      </c>
      <c r="EF226" s="201" t="e">
        <f t="shared" si="914"/>
        <v>#VALUE!</v>
      </c>
      <c r="EG226" s="136" t="e">
        <f t="shared" si="19"/>
        <v>#VALUE!</v>
      </c>
      <c r="EH226" s="138" t="e">
        <f t="shared" si="20"/>
        <v>#VALUE!</v>
      </c>
      <c r="EI226" s="133" t="s">
        <v>28</v>
      </c>
    </row>
    <row r="227" spans="1:139" ht="12.75" x14ac:dyDescent="0.2">
      <c r="A227" s="864"/>
      <c r="B227" s="369" t="s">
        <v>426</v>
      </c>
      <c r="C227" s="137" t="s">
        <v>156</v>
      </c>
      <c r="D227" s="137">
        <v>1</v>
      </c>
      <c r="E227" s="137">
        <v>1</v>
      </c>
      <c r="F227" s="137">
        <v>1</v>
      </c>
      <c r="G227" s="202">
        <f t="shared" si="0"/>
        <v>15.625</v>
      </c>
      <c r="H227" s="203">
        <v>5</v>
      </c>
      <c r="I227" s="203">
        <v>12.5</v>
      </c>
      <c r="J227" s="204">
        <f>H227/Main!$D$9</f>
        <v>1</v>
      </c>
      <c r="K227" s="204">
        <f>I227/Main!$D$10</f>
        <v>6.25</v>
      </c>
      <c r="L227" s="204">
        <f t="shared" si="1"/>
        <v>6.25</v>
      </c>
      <c r="M227" s="204">
        <v>1</v>
      </c>
      <c r="N227" s="205"/>
      <c r="O227" s="296"/>
      <c r="P227" s="207"/>
      <c r="Q227" s="208"/>
      <c r="R227" s="207"/>
      <c r="S227" s="209"/>
      <c r="T227" s="209"/>
      <c r="U227" s="207"/>
      <c r="V227" s="207"/>
      <c r="W227" s="401"/>
      <c r="X227" s="209"/>
      <c r="Y227" s="207"/>
      <c r="Z227" s="207"/>
      <c r="AA227" s="207"/>
      <c r="AB227" s="207"/>
      <c r="AC227" s="402" t="s">
        <v>28</v>
      </c>
      <c r="AD227" s="171">
        <v>55</v>
      </c>
      <c r="AE227" s="165">
        <v>0</v>
      </c>
      <c r="AF227" s="165">
        <v>0</v>
      </c>
      <c r="AG227" s="165">
        <v>0</v>
      </c>
      <c r="AH227" s="165">
        <v>0</v>
      </c>
      <c r="AI227" s="165">
        <v>0</v>
      </c>
      <c r="AJ227" s="165">
        <v>0</v>
      </c>
      <c r="AK227" s="165">
        <v>0</v>
      </c>
      <c r="AL227" s="165">
        <v>0</v>
      </c>
      <c r="AM227" s="165">
        <v>0</v>
      </c>
      <c r="AN227" s="165">
        <v>0</v>
      </c>
      <c r="AO227" s="165">
        <v>15</v>
      </c>
      <c r="AP227" s="165">
        <v>0</v>
      </c>
      <c r="AQ227" s="165">
        <v>0</v>
      </c>
      <c r="AR227" s="165">
        <v>0</v>
      </c>
      <c r="AS227" s="165">
        <v>0</v>
      </c>
      <c r="AT227" s="165">
        <v>0</v>
      </c>
      <c r="AU227" s="165">
        <v>0</v>
      </c>
      <c r="AV227" s="165">
        <v>0</v>
      </c>
      <c r="AW227" s="165">
        <v>0</v>
      </c>
      <c r="AX227" s="165">
        <v>0</v>
      </c>
      <c r="AY227" s="413">
        <f t="shared" ref="AY227:BS227" si="915">IF(AD227 = 0, "", AD227)</f>
        <v>55</v>
      </c>
      <c r="AZ227" s="163" t="str">
        <f t="shared" si="915"/>
        <v/>
      </c>
      <c r="BA227" s="163" t="str">
        <f t="shared" si="915"/>
        <v/>
      </c>
      <c r="BB227" s="163" t="str">
        <f t="shared" si="915"/>
        <v/>
      </c>
      <c r="BC227" s="163" t="str">
        <f t="shared" si="915"/>
        <v/>
      </c>
      <c r="BD227" s="163" t="str">
        <f t="shared" si="915"/>
        <v/>
      </c>
      <c r="BE227" s="163" t="str">
        <f t="shared" si="915"/>
        <v/>
      </c>
      <c r="BF227" s="163" t="str">
        <f t="shared" si="915"/>
        <v/>
      </c>
      <c r="BG227" s="163" t="str">
        <f t="shared" si="915"/>
        <v/>
      </c>
      <c r="BH227" s="163" t="str">
        <f t="shared" si="915"/>
        <v/>
      </c>
      <c r="BI227" s="163" t="str">
        <f t="shared" si="915"/>
        <v/>
      </c>
      <c r="BJ227" s="165">
        <f t="shared" si="915"/>
        <v>15</v>
      </c>
      <c r="BK227" s="163" t="str">
        <f t="shared" si="915"/>
        <v/>
      </c>
      <c r="BL227" s="163" t="str">
        <f t="shared" si="915"/>
        <v/>
      </c>
      <c r="BM227" s="163" t="str">
        <f t="shared" si="915"/>
        <v/>
      </c>
      <c r="BN227" s="163" t="str">
        <f t="shared" si="915"/>
        <v/>
      </c>
      <c r="BO227" s="163" t="str">
        <f t="shared" si="915"/>
        <v/>
      </c>
      <c r="BP227" s="163" t="str">
        <f t="shared" si="915"/>
        <v/>
      </c>
      <c r="BQ227" s="163" t="str">
        <f t="shared" si="915"/>
        <v/>
      </c>
      <c r="BR227" s="163" t="str">
        <f t="shared" si="915"/>
        <v/>
      </c>
      <c r="BS227" s="173" t="str">
        <f t="shared" si="915"/>
        <v/>
      </c>
      <c r="BT227" s="175" t="e">
        <f>$AY227*Assembly!Z$4+$AZ227*Assembly!Z$5+$BA227*Assembly!Z$6+$BB227*Assembly!Z$7+$BC227*Assembly!Z$8+$BD227*Assembly!Z$9+$BE227*Assembly!Z$10+$BF227*Assembly!Z$11+$BG227*Assembly!Z$12+$BH227*Assembly!Z$13+$BI227*Assembly!Z$14+$BJ227*Assembly!Z$15+$BK227*Assembly!Z$16+$BL227*Assembly!Z$17+$BM227*Assembly!Z$18+$BN227*Assembly!Z$19+$BO227*Assembly!Z$20+$BP227*Assembly!Z$21+$BQ227*Assembly!Z$22+$BR227*Assembly!Z$23+$BS227*Assembly!Z$24</f>
        <v>#VALUE!</v>
      </c>
      <c r="BU227" s="165" t="e">
        <f t="shared" si="3"/>
        <v>#VALUE!</v>
      </c>
      <c r="BV227" s="176"/>
      <c r="BW227" s="165" t="e">
        <f>$AY227*Assembly!AD$4+$AZ227*Assembly!AD$5+$BA227*Assembly!AD$6+$BB227*Assembly!AD$7+$BC227*Assembly!AD$8+$BD227*Assembly!AD$9+$BE227*Assembly!AD$10+$BF227*Assembly!AD$11+$BG227*Assembly!AD$12+$BH227*Assembly!AD$13+$BI227*Assembly!AD$14+$BJ227*Assembly!AD$15+$BK227*Assembly!AD$16+$BL227*Assembly!AD$17+$BM227*Assembly!AD$18+$BN227*Assembly!AD$19+$BO227*Assembly!AD$20+$BP227*Assembly!AD$21+$BQ227*Assembly!AD$22+$BR227*Assembly!AD$23+$BS227*Assembly!AD$24</f>
        <v>#VALUE!</v>
      </c>
      <c r="BX227" s="180" t="e">
        <f t="shared" si="4"/>
        <v>#VALUE!</v>
      </c>
      <c r="BY227" s="181" t="e">
        <f t="shared" si="5"/>
        <v>#VALUE!</v>
      </c>
      <c r="BZ227" s="182" t="e">
        <f t="shared" si="6"/>
        <v>#VALUE!</v>
      </c>
      <c r="CA227" s="181" t="e">
        <f t="shared" si="7"/>
        <v>#VALUE!</v>
      </c>
      <c r="CB227" s="165" t="e">
        <f>$AY227*Assembly!Y$4+$AZ227*Assembly!Y$5+$BA227*Assembly!Y$6+$BB227*Assembly!Y$7+$BC227*Assembly!Y$8+$BD227*Assembly!Y$9+$BE227*Assembly!Y$10+$BF227*Assembly!Y$11+$BG227*Assembly!Y$12+$BH227*Assembly!Y$13+$BI227*Assembly!Y$14+$BJ227*Assembly!Y$15+$BK227*Assembly!Y$16+$BL227*Assembly!Y$17+$BM227*Assembly!Y$18+$BN227*Assembly!Y$19+$BO227*Assembly!Y$20+$BP227*Assembly!Y$21+$BQ227*Assembly!Y$22+$BR227*Assembly!Y$23+$BS227*Assembly!Y$24</f>
        <v>#VALUE!</v>
      </c>
      <c r="CC227" s="165" t="e">
        <f t="shared" si="8"/>
        <v>#VALUE!</v>
      </c>
      <c r="CD227" s="136" t="e">
        <f t="shared" si="9"/>
        <v>#VALUE!</v>
      </c>
      <c r="CE227" s="184" t="e">
        <f>$AY227*Assembly!AC$4+$AZ227*Assembly!AC$5+$BA227*Assembly!AC$6+$BB227*Assembly!AC$7+$BC227*Assembly!AC$8+$BD227*Assembly!AC$9+$BE227*Assembly!AC$10+$BF227*Assembly!AC$11+$BG227*Assembly!AC$12+$BH227*Assembly!AC$13+$BI227*Assembly!AC$14+$BJ227*Assembly!AC$15+$BK227*Assembly!AC$16+$BL227*Assembly!AC$17+$BM227*Assembly!AC$18+$BN227*Assembly!AC$19+$BO227*Assembly!AC$20+$BP227*Assembly!AC$21+$BQ227*Assembly!AC$22+$BR227*Assembly!AC$23+$BS227*Assembly!AC$24</f>
        <v>#VALUE!</v>
      </c>
      <c r="CF227" s="208" t="e">
        <f>$AY227*Assembly!M$4+$AZ227*Assembly!M$5+$BA227*Assembly!M$6+$BB227*Assembly!M$7+$BC227*Assembly!M$8+$BD227*Assembly!M$9+$BE227*Assembly!M$10+$BF227*Assembly!M$11+$BG227*Assembly!M$12+$BH227*Assembly!M$13+$BI227*Assembly!M$14+$BJ227*Assembly!M$15+$BK227*Assembly!M$16+$BL227*Assembly!M$17+$BM227*Assembly!M$18+$BN227*Assembly!M$19+$BO227*Assembly!M$20+$BP227*Assembly!M$21+$BQ227*Assembly!M$22+$BR227*Assembly!M$23+$BS227*Assembly!M$24</f>
        <v>#VALUE!</v>
      </c>
      <c r="CG227" s="208" t="e">
        <f>$AY227*Assembly!N$4+$AZ227*Assembly!N$5+$BA227*Assembly!N$6+$BB227*Assembly!N$7+$BC227*Assembly!N$8+$BD227*Assembly!N$9+$BE227*Assembly!N$10+$BF227*Assembly!N$11+$BG227*Assembly!N$12+$BH227*Assembly!N$13+$BI227*Assembly!N$14+$BJ227*Assembly!N$15+$BK227*Assembly!N$16+$BL227*Assembly!N$17+$BM227*Assembly!N$18+$BN227*Assembly!N$19+$BO227*Assembly!N$20+$BP227*Assembly!N$21+$BQ227*Assembly!N$22+$BR227*Assembly!N$23+$BS227*Assembly!N$24</f>
        <v>#VALUE!</v>
      </c>
      <c r="CH227" s="208" t="e">
        <f>$AY227*Assembly!O$4+$AZ227*Assembly!O$5+$BA227*Assembly!O$6+$BB227*Assembly!O$7+$BC227*Assembly!O$8+$BD227*Assembly!O$9+$BE227*Assembly!O$10+$BF227*Assembly!O$11+$BG227*Assembly!O$12+$BH227*Assembly!O$13+$BI227*Assembly!O$14+$BJ227*Assembly!O$15+$BK227*Assembly!O$16+$BL227*Assembly!O$17+$BM227*Assembly!O$18+$BN227*Assembly!O$19+$BO227*Assembly!O$20+$BP227*Assembly!O$21+$BQ227*Assembly!O$22+$BR227*Assembly!O$23+$BS227*Assembly!O$24</f>
        <v>#VALUE!</v>
      </c>
      <c r="CI227" s="203" t="e">
        <f>$AY227*Assembly!P$4+$AZ227*Assembly!P$5+$BA227*Assembly!P$6+$BB227*Assembly!P$7+$BC227*Assembly!P$8+$BD227*Assembly!P$9+$BE227*Assembly!P$10+$BF227*Assembly!P$11+$BG227*Assembly!P$12+$BH227*Assembly!P$13+$BI227*Assembly!P$14+$BJ227*Assembly!P$15+$BK227*Assembly!P$16+$BL227*Assembly!P$17+$BM227*Assembly!P$18+$BN227*Assembly!P$19+$BO227*Assembly!P$20+$BP227*Assembly!P$21+$BQ227*Assembly!P$22+$BR227*Assembly!P$23+$BS227*Assembly!P$24</f>
        <v>#VALUE!</v>
      </c>
      <c r="CJ227" s="203" t="e">
        <f>$AY227*Assembly!Q$4+$AZ227*Assembly!Q$5+$BA227*Assembly!Q$6+$BB227*Assembly!Q$7+$BC227*Assembly!Q$8+$BD227*Assembly!Q$9+$BE227*Assembly!Q$10+$BF227*Assembly!Q$11+$BG227*Assembly!Q$12+$BH227*Assembly!Q$13+$BI227*Assembly!Q$14+$BJ227*Assembly!Q$15+$BK227*Assembly!Q$16+$BL227*Assembly!Q$17+$BM227*Assembly!Q$18+$BN227*Assembly!Q$19+$BO227*Assembly!Q$20+$BP227*Assembly!Q$21+$BQ227*Assembly!Q$22+$BR227*Assembly!Q$23+$BS227*Assembly!Q$24</f>
        <v>#VALUE!</v>
      </c>
      <c r="CK227" s="208" t="e">
        <f>$AY227*Assembly!R$4+$AZ227*Assembly!R$5+$BA227*Assembly!R$6+$BB227*Assembly!R$7+$BC227*Assembly!R$8+$BD227*Assembly!R$9+$BE227*Assembly!R$10+$BF227*Assembly!R$11+$BG227*Assembly!R$12+$BH227*Assembly!R$13+$BI227*Assembly!R$14+$BJ227*Assembly!R$15+$BK227*Assembly!R$16+$BL227*Assembly!R$17+$BM227*Assembly!R$18+$BN227*Assembly!R$19+$BO227*Assembly!R$20+$BP227*Assembly!R$21+$BQ227*Assembly!R$22+$BR227*Assembly!R$23+$BS227*Assembly!R$24</f>
        <v>#VALUE!</v>
      </c>
      <c r="CL227" s="203" t="e">
        <f>$AY227*Assembly!S$4+$AZ227*Assembly!S$5+$BA227*Assembly!S$6+$BB227*Assembly!S$7+$BC227*Assembly!S$8+$BD227*Assembly!S$9+$BE227*Assembly!S$10+$BF227*Assembly!S$11+$BG227*Assembly!S$12+$BH227*Assembly!S$13+$BI227*Assembly!S$14+$BJ227*Assembly!S$15+$BK227*Assembly!S$16+$BL227*Assembly!S$17+$BM227*Assembly!S$18+$BN227*Assembly!S$19+$BO227*Assembly!S$20+$BP227*Assembly!S$21+$BQ227*Assembly!S$22+$BR227*Assembly!S$23+$BS227*Assembly!S$24</f>
        <v>#VALUE!</v>
      </c>
      <c r="CM227" s="203" t="e">
        <f>$AY227*Assembly!T$4+$AZ227*Assembly!T$5+$BA227*Assembly!T$6+$BB227*Assembly!T$7+$BC227*Assembly!T$8+$BD227*Assembly!T$9+$BE227*Assembly!T$10+$BF227*Assembly!T$11+$BG227*Assembly!T$12+$BH227*Assembly!T$13+$BI227*Assembly!T$14+$BJ227*Assembly!T$15+$BK227*Assembly!T$16+$BL227*Assembly!T$17+$BM227*Assembly!T$18+$BN227*Assembly!T$19+$BO227*Assembly!T$20+$BP227*Assembly!T$21+$BQ227*Assembly!T$22+$BR227*Assembly!T$23+$BS227*Assembly!T$24</f>
        <v>#VALUE!</v>
      </c>
      <c r="CN227" s="203" t="e">
        <f>$AY227*Assembly!U$4+$AZ227*Assembly!U$5+$BA227*Assembly!U$6+$BB227*Assembly!U$7+$BC227*Assembly!U$8+$BD227*Assembly!U$9+$BE227*Assembly!U$10+$BF227*Assembly!U$11+$BG227*Assembly!U$12+$BH227*Assembly!U$13+$BI227*Assembly!U$14+$BJ227*Assembly!U$15+$BK227*Assembly!U$16+$BL227*Assembly!U$17+$BM227*Assembly!U$18+$BN227*Assembly!U$19+$BO227*Assembly!U$20+$BP227*Assembly!U$21+$BQ227*Assembly!U$22+$BR227*Assembly!U$23+$BS227*Assembly!U$24</f>
        <v>#VALUE!</v>
      </c>
      <c r="CO227" s="208" t="e">
        <f>$AY227*Assembly!V$4+$AZ227*Assembly!V$5+$BA227*Assembly!V$6+$BB227*Assembly!V$7+$BC227*Assembly!V$8+$BD227*Assembly!V$9+$BE227*Assembly!V$10+$BF227*Assembly!V$11+$BG227*Assembly!V$12+$BH227*Assembly!V$13+$BI227*Assembly!V$14+$BJ227*Assembly!V$15+$BK227*Assembly!V$16+$BL227*Assembly!V$17+$BM227*Assembly!V$18+$BN227*Assembly!V$19+$BO227*Assembly!V$20+$BP227*Assembly!V$21+$BQ227*Assembly!V$22+$BR227*Assembly!V$23+$BS227*Assembly!V$24</f>
        <v>#VALUE!</v>
      </c>
      <c r="CP227" s="208" t="e">
        <f>CF227*Refining!$F$3</f>
        <v>#VALUE!</v>
      </c>
      <c r="CQ227" s="208" t="e">
        <f>CG227*Refining!$F$4</f>
        <v>#VALUE!</v>
      </c>
      <c r="CR227" s="208" t="e">
        <f>CH227*Refining!$F$5</f>
        <v>#VALUE!</v>
      </c>
      <c r="CS227" s="208" t="e">
        <f>CI227*Refining!$F$6</f>
        <v>#VALUE!</v>
      </c>
      <c r="CT227" s="208" t="e">
        <f>CJ227*Refining!$F$7</f>
        <v>#VALUE!</v>
      </c>
      <c r="CU227" s="208" t="e">
        <f>CK227*Refining!$F$8</f>
        <v>#VALUE!</v>
      </c>
      <c r="CV227" s="208" t="e">
        <f>CL227*Refining!$F$9</f>
        <v>#VALUE!</v>
      </c>
      <c r="CW227" s="208" t="e">
        <f>CM227*Refining!$F$10</f>
        <v>#VALUE!</v>
      </c>
      <c r="CX227" s="208" t="e">
        <f>CN227*Refining!$F$11</f>
        <v>#VALUE!</v>
      </c>
      <c r="CY227" s="208" t="e">
        <f>CO227*Refining!$F$12</f>
        <v>#VALUE!</v>
      </c>
      <c r="CZ227" s="190" t="e">
        <f t="shared" ref="CZ227:DS227" si="916">IF(CF227 = 0, "", CF227)</f>
        <v>#VALUE!</v>
      </c>
      <c r="DA227" s="197" t="e">
        <f t="shared" si="916"/>
        <v>#VALUE!</v>
      </c>
      <c r="DB227" s="197" t="e">
        <f t="shared" si="916"/>
        <v>#VALUE!</v>
      </c>
      <c r="DC227" s="191" t="e">
        <f t="shared" si="916"/>
        <v>#VALUE!</v>
      </c>
      <c r="DD227" s="193" t="e">
        <f t="shared" si="916"/>
        <v>#VALUE!</v>
      </c>
      <c r="DE227" s="191" t="e">
        <f t="shared" si="916"/>
        <v>#VALUE!</v>
      </c>
      <c r="DF227" s="193" t="e">
        <f t="shared" si="916"/>
        <v>#VALUE!</v>
      </c>
      <c r="DG227" s="193" t="e">
        <f t="shared" si="916"/>
        <v>#VALUE!</v>
      </c>
      <c r="DH227" s="191" t="e">
        <f t="shared" si="916"/>
        <v>#VALUE!</v>
      </c>
      <c r="DI227" s="195" t="e">
        <f t="shared" si="916"/>
        <v>#VALUE!</v>
      </c>
      <c r="DJ227" s="190" t="e">
        <f t="shared" si="916"/>
        <v>#VALUE!</v>
      </c>
      <c r="DK227" s="197" t="e">
        <f t="shared" si="916"/>
        <v>#VALUE!</v>
      </c>
      <c r="DL227" s="197" t="e">
        <f t="shared" si="916"/>
        <v>#VALUE!</v>
      </c>
      <c r="DM227" s="191" t="e">
        <f t="shared" si="916"/>
        <v>#VALUE!</v>
      </c>
      <c r="DN227" s="193" t="e">
        <f t="shared" si="916"/>
        <v>#VALUE!</v>
      </c>
      <c r="DO227" s="191" t="e">
        <f t="shared" si="916"/>
        <v>#VALUE!</v>
      </c>
      <c r="DP227" s="191" t="e">
        <f t="shared" si="916"/>
        <v>#VALUE!</v>
      </c>
      <c r="DQ227" s="191" t="e">
        <f t="shared" si="916"/>
        <v>#VALUE!</v>
      </c>
      <c r="DR227" s="191" t="e">
        <f t="shared" si="916"/>
        <v>#VALUE!</v>
      </c>
      <c r="DS227" s="195" t="e">
        <f t="shared" si="916"/>
        <v>#VALUE!</v>
      </c>
      <c r="DT227" s="190" t="e">
        <f t="shared" si="11"/>
        <v>#VALUE!</v>
      </c>
      <c r="DU227" s="197" t="e">
        <f t="shared" si="12"/>
        <v>#VALUE!</v>
      </c>
      <c r="DV227" s="165" t="e">
        <f>CZ227*'Ores &amp; Ingots'!$C$3+DA227*'Ores &amp; Ingots'!$C$4+DB227*'Ores &amp; Ingots'!$C$5+DC227*'Ores &amp; Ingots'!$C$6+DD227*'Ores &amp; Ingots'!$C$7+DE227*'Ores &amp; Ingots'!$C$8+DF227*'Ores &amp; Ingots'!$C$9+DG227*'Ores &amp; Ingots'!$C$10+DH227*'Ores &amp; Ingots'!$C$11+DI227*'Ores &amp; Ingots'!$C$12</f>
        <v>#VALUE!</v>
      </c>
      <c r="DW227" s="165" t="e">
        <f>DJ227*'Ores &amp; Ingots'!$B$3+DK227*'Ores &amp; Ingots'!$B$4+DL227*'Ores &amp; Ingots'!$B$5+DM227*'Ores &amp; Ingots'!$B$6+DN227*'Ores &amp; Ingots'!$B$7+DO227*'Ores &amp; Ingots'!$B$8+DP227*'Ores &amp; Ingots'!$B$9+DQ227*'Ores &amp; Ingots'!$B$10+DR227*'Ores &amp; Ingots'!$B$11+DS227*'Ores &amp; Ingots'!$B$12</f>
        <v>#VALUE!</v>
      </c>
      <c r="DX227" s="197" t="e">
        <f>CZ227*Refining!$G$3+DA227*Refining!$G$4+DB227*Refining!$G$5+DC227*Refining!$G$6+DD227*Refining!$G$7+DE227*Refining!$G$8+DF227*Refining!$G$9+DG227*Refining!$G$10+DH227*Refining!$G$11+DI227*Refining!$G$12</f>
        <v>#VALUE!</v>
      </c>
      <c r="DY227" s="197" t="e">
        <f t="shared" si="13"/>
        <v>#VALUE!</v>
      </c>
      <c r="DZ227" s="199" t="e">
        <f t="shared" si="14"/>
        <v>#VALUE!</v>
      </c>
      <c r="EA227" s="190" t="e">
        <f t="shared" si="15"/>
        <v>#VALUE!</v>
      </c>
      <c r="EB227" s="200" t="e">
        <f t="shared" ref="EB227:EC227" si="917">EA227/60</f>
        <v>#VALUE!</v>
      </c>
      <c r="EC227" s="200" t="e">
        <f t="shared" si="917"/>
        <v>#VALUE!</v>
      </c>
      <c r="ED227" s="190" t="e">
        <f t="shared" si="17"/>
        <v>#VALUE!</v>
      </c>
      <c r="EE227" s="200" t="e">
        <f t="shared" ref="EE227:EF227" si="918">ED227/1000</f>
        <v>#VALUE!</v>
      </c>
      <c r="EF227" s="201" t="e">
        <f t="shared" si="918"/>
        <v>#VALUE!</v>
      </c>
      <c r="EG227" s="136" t="e">
        <f t="shared" si="19"/>
        <v>#VALUE!</v>
      </c>
      <c r="EH227" s="138" t="e">
        <f t="shared" si="20"/>
        <v>#VALUE!</v>
      </c>
      <c r="EI227" s="133" t="s">
        <v>28</v>
      </c>
    </row>
    <row r="228" spans="1:139" ht="12.75" x14ac:dyDescent="0.2">
      <c r="A228" s="864"/>
      <c r="B228" s="369" t="s">
        <v>427</v>
      </c>
      <c r="C228" s="137" t="s">
        <v>156</v>
      </c>
      <c r="D228" s="137">
        <v>1</v>
      </c>
      <c r="E228" s="137">
        <v>1</v>
      </c>
      <c r="F228" s="137">
        <v>1</v>
      </c>
      <c r="G228" s="141">
        <f t="shared" si="0"/>
        <v>15.625</v>
      </c>
      <c r="H228" s="142">
        <v>3</v>
      </c>
      <c r="I228" s="142">
        <v>7.5</v>
      </c>
      <c r="J228" s="144">
        <f>H228/Main!$D$9</f>
        <v>0.6</v>
      </c>
      <c r="K228" s="144">
        <f>I228/Main!$D$10</f>
        <v>3.75</v>
      </c>
      <c r="L228" s="144">
        <f t="shared" si="1"/>
        <v>6.25</v>
      </c>
      <c r="M228" s="144">
        <v>1</v>
      </c>
      <c r="N228" s="147"/>
      <c r="O228" s="294"/>
      <c r="P228" s="150"/>
      <c r="Q228" s="153"/>
      <c r="R228" s="150"/>
      <c r="S228" s="155"/>
      <c r="T228" s="155"/>
      <c r="U228" s="150"/>
      <c r="V228" s="150"/>
      <c r="W228" s="155"/>
      <c r="X228" s="155"/>
      <c r="Y228" s="150"/>
      <c r="Z228" s="150"/>
      <c r="AA228" s="150"/>
      <c r="AB228" s="150"/>
      <c r="AC228" s="370" t="s">
        <v>28</v>
      </c>
      <c r="AD228" s="171">
        <v>19</v>
      </c>
      <c r="AE228" s="165">
        <v>0</v>
      </c>
      <c r="AF228" s="165">
        <v>0</v>
      </c>
      <c r="AG228" s="165">
        <v>0</v>
      </c>
      <c r="AH228" s="165">
        <v>0</v>
      </c>
      <c r="AI228" s="165">
        <v>0</v>
      </c>
      <c r="AJ228" s="165">
        <v>0</v>
      </c>
      <c r="AK228" s="165">
        <v>0</v>
      </c>
      <c r="AL228" s="165">
        <v>0</v>
      </c>
      <c r="AM228" s="165">
        <v>0</v>
      </c>
      <c r="AN228" s="165">
        <v>0</v>
      </c>
      <c r="AO228" s="165">
        <v>6</v>
      </c>
      <c r="AP228" s="165">
        <v>0</v>
      </c>
      <c r="AQ228" s="165">
        <v>0</v>
      </c>
      <c r="AR228" s="165">
        <v>0</v>
      </c>
      <c r="AS228" s="165">
        <v>0</v>
      </c>
      <c r="AT228" s="165">
        <v>0</v>
      </c>
      <c r="AU228" s="165">
        <v>0</v>
      </c>
      <c r="AV228" s="165">
        <v>0</v>
      </c>
      <c r="AW228" s="165">
        <v>0</v>
      </c>
      <c r="AX228" s="165">
        <v>0</v>
      </c>
      <c r="AY228" s="413">
        <f t="shared" ref="AY228:BS228" si="919">IF(AD228 = 0, "", AD228)</f>
        <v>19</v>
      </c>
      <c r="AZ228" s="163" t="str">
        <f t="shared" si="919"/>
        <v/>
      </c>
      <c r="BA228" s="163" t="str">
        <f t="shared" si="919"/>
        <v/>
      </c>
      <c r="BB228" s="163" t="str">
        <f t="shared" si="919"/>
        <v/>
      </c>
      <c r="BC228" s="163" t="str">
        <f t="shared" si="919"/>
        <v/>
      </c>
      <c r="BD228" s="163" t="str">
        <f t="shared" si="919"/>
        <v/>
      </c>
      <c r="BE228" s="163" t="str">
        <f t="shared" si="919"/>
        <v/>
      </c>
      <c r="BF228" s="163" t="str">
        <f t="shared" si="919"/>
        <v/>
      </c>
      <c r="BG228" s="163" t="str">
        <f t="shared" si="919"/>
        <v/>
      </c>
      <c r="BH228" s="163" t="str">
        <f t="shared" si="919"/>
        <v/>
      </c>
      <c r="BI228" s="163" t="str">
        <f t="shared" si="919"/>
        <v/>
      </c>
      <c r="BJ228" s="165">
        <f t="shared" si="919"/>
        <v>6</v>
      </c>
      <c r="BK228" s="163" t="str">
        <f t="shared" si="919"/>
        <v/>
      </c>
      <c r="BL228" s="163" t="str">
        <f t="shared" si="919"/>
        <v/>
      </c>
      <c r="BM228" s="163" t="str">
        <f t="shared" si="919"/>
        <v/>
      </c>
      <c r="BN228" s="163" t="str">
        <f t="shared" si="919"/>
        <v/>
      </c>
      <c r="BO228" s="163" t="str">
        <f t="shared" si="919"/>
        <v/>
      </c>
      <c r="BP228" s="163" t="str">
        <f t="shared" si="919"/>
        <v/>
      </c>
      <c r="BQ228" s="163" t="str">
        <f t="shared" si="919"/>
        <v/>
      </c>
      <c r="BR228" s="163" t="str">
        <f t="shared" si="919"/>
        <v/>
      </c>
      <c r="BS228" s="173" t="str">
        <f t="shared" si="919"/>
        <v/>
      </c>
      <c r="BT228" s="175" t="e">
        <f>$AY228*Assembly!Z$4+$AZ228*Assembly!Z$5+$BA228*Assembly!Z$6+$BB228*Assembly!Z$7+$BC228*Assembly!Z$8+$BD228*Assembly!Z$9+$BE228*Assembly!Z$10+$BF228*Assembly!Z$11+$BG228*Assembly!Z$12+$BH228*Assembly!Z$13+$BI228*Assembly!Z$14+$BJ228*Assembly!Z$15+$BK228*Assembly!Z$16+$BL228*Assembly!Z$17+$BM228*Assembly!Z$18+$BN228*Assembly!Z$19+$BO228*Assembly!Z$20+$BP228*Assembly!Z$21+$BQ228*Assembly!Z$22+$BR228*Assembly!Z$23+$BS228*Assembly!Z$24</f>
        <v>#VALUE!</v>
      </c>
      <c r="BU228" s="165" t="e">
        <f t="shared" si="3"/>
        <v>#VALUE!</v>
      </c>
      <c r="BV228" s="176"/>
      <c r="BW228" s="165" t="e">
        <f>$AY228*Assembly!AD$4+$AZ228*Assembly!AD$5+$BA228*Assembly!AD$6+$BB228*Assembly!AD$7+$BC228*Assembly!AD$8+$BD228*Assembly!AD$9+$BE228*Assembly!AD$10+$BF228*Assembly!AD$11+$BG228*Assembly!AD$12+$BH228*Assembly!AD$13+$BI228*Assembly!AD$14+$BJ228*Assembly!AD$15+$BK228*Assembly!AD$16+$BL228*Assembly!AD$17+$BM228*Assembly!AD$18+$BN228*Assembly!AD$19+$BO228*Assembly!AD$20+$BP228*Assembly!AD$21+$BQ228*Assembly!AD$22+$BR228*Assembly!AD$23+$BS228*Assembly!AD$24</f>
        <v>#VALUE!</v>
      </c>
      <c r="BX228" s="180" t="e">
        <f t="shared" si="4"/>
        <v>#VALUE!</v>
      </c>
      <c r="BY228" s="181" t="e">
        <f t="shared" si="5"/>
        <v>#VALUE!</v>
      </c>
      <c r="BZ228" s="182" t="e">
        <f t="shared" si="6"/>
        <v>#VALUE!</v>
      </c>
      <c r="CA228" s="181" t="e">
        <f t="shared" si="7"/>
        <v>#VALUE!</v>
      </c>
      <c r="CB228" s="165" t="e">
        <f>$AY228*Assembly!Y$4+$AZ228*Assembly!Y$5+$BA228*Assembly!Y$6+$BB228*Assembly!Y$7+$BC228*Assembly!Y$8+$BD228*Assembly!Y$9+$BE228*Assembly!Y$10+$BF228*Assembly!Y$11+$BG228*Assembly!Y$12+$BH228*Assembly!Y$13+$BI228*Assembly!Y$14+$BJ228*Assembly!Y$15+$BK228*Assembly!Y$16+$BL228*Assembly!Y$17+$BM228*Assembly!Y$18+$BN228*Assembly!Y$19+$BO228*Assembly!Y$20+$BP228*Assembly!Y$21+$BQ228*Assembly!Y$22+$BR228*Assembly!Y$23+$BS228*Assembly!Y$24</f>
        <v>#VALUE!</v>
      </c>
      <c r="CC228" s="165" t="e">
        <f t="shared" si="8"/>
        <v>#VALUE!</v>
      </c>
      <c r="CD228" s="136" t="e">
        <f t="shared" si="9"/>
        <v>#VALUE!</v>
      </c>
      <c r="CE228" s="184" t="e">
        <f>$AY228*Assembly!AC$4+$AZ228*Assembly!AC$5+$BA228*Assembly!AC$6+$BB228*Assembly!AC$7+$BC228*Assembly!AC$8+$BD228*Assembly!AC$9+$BE228*Assembly!AC$10+$BF228*Assembly!AC$11+$BG228*Assembly!AC$12+$BH228*Assembly!AC$13+$BI228*Assembly!AC$14+$BJ228*Assembly!AC$15+$BK228*Assembly!AC$16+$BL228*Assembly!AC$17+$BM228*Assembly!AC$18+$BN228*Assembly!AC$19+$BO228*Assembly!AC$20+$BP228*Assembly!AC$21+$BQ228*Assembly!AC$22+$BR228*Assembly!AC$23+$BS228*Assembly!AC$24</f>
        <v>#VALUE!</v>
      </c>
      <c r="CF228" s="153" t="e">
        <f>$AY228*Assembly!M$4+$AZ228*Assembly!M$5+$BA228*Assembly!M$6+$BB228*Assembly!M$7+$BC228*Assembly!M$8+$BD228*Assembly!M$9+$BE228*Assembly!M$10+$BF228*Assembly!M$11+$BG228*Assembly!M$12+$BH228*Assembly!M$13+$BI228*Assembly!M$14+$BJ228*Assembly!M$15+$BK228*Assembly!M$16+$BL228*Assembly!M$17+$BM228*Assembly!M$18+$BN228*Assembly!M$19+$BO228*Assembly!M$20+$BP228*Assembly!M$21+$BQ228*Assembly!M$22+$BR228*Assembly!M$23+$BS228*Assembly!M$24</f>
        <v>#VALUE!</v>
      </c>
      <c r="CG228" s="153" t="e">
        <f>$AY228*Assembly!N$4+$AZ228*Assembly!N$5+$BA228*Assembly!N$6+$BB228*Assembly!N$7+$BC228*Assembly!N$8+$BD228*Assembly!N$9+$BE228*Assembly!N$10+$BF228*Assembly!N$11+$BG228*Assembly!N$12+$BH228*Assembly!N$13+$BI228*Assembly!N$14+$BJ228*Assembly!N$15+$BK228*Assembly!N$16+$BL228*Assembly!N$17+$BM228*Assembly!N$18+$BN228*Assembly!N$19+$BO228*Assembly!N$20+$BP228*Assembly!N$21+$BQ228*Assembly!N$22+$BR228*Assembly!N$23+$BS228*Assembly!N$24</f>
        <v>#VALUE!</v>
      </c>
      <c r="CH228" s="153" t="e">
        <f>$AY228*Assembly!O$4+$AZ228*Assembly!O$5+$BA228*Assembly!O$6+$BB228*Assembly!O$7+$BC228*Assembly!O$8+$BD228*Assembly!O$9+$BE228*Assembly!O$10+$BF228*Assembly!O$11+$BG228*Assembly!O$12+$BH228*Assembly!O$13+$BI228*Assembly!O$14+$BJ228*Assembly!O$15+$BK228*Assembly!O$16+$BL228*Assembly!O$17+$BM228*Assembly!O$18+$BN228*Assembly!O$19+$BO228*Assembly!O$20+$BP228*Assembly!O$21+$BQ228*Assembly!O$22+$BR228*Assembly!O$23+$BS228*Assembly!O$24</f>
        <v>#VALUE!</v>
      </c>
      <c r="CI228" s="142" t="e">
        <f>$AY228*Assembly!P$4+$AZ228*Assembly!P$5+$BA228*Assembly!P$6+$BB228*Assembly!P$7+$BC228*Assembly!P$8+$BD228*Assembly!P$9+$BE228*Assembly!P$10+$BF228*Assembly!P$11+$BG228*Assembly!P$12+$BH228*Assembly!P$13+$BI228*Assembly!P$14+$BJ228*Assembly!P$15+$BK228*Assembly!P$16+$BL228*Assembly!P$17+$BM228*Assembly!P$18+$BN228*Assembly!P$19+$BO228*Assembly!P$20+$BP228*Assembly!P$21+$BQ228*Assembly!P$22+$BR228*Assembly!P$23+$BS228*Assembly!P$24</f>
        <v>#VALUE!</v>
      </c>
      <c r="CJ228" s="142" t="e">
        <f>$AY228*Assembly!Q$4+$AZ228*Assembly!Q$5+$BA228*Assembly!Q$6+$BB228*Assembly!Q$7+$BC228*Assembly!Q$8+$BD228*Assembly!Q$9+$BE228*Assembly!Q$10+$BF228*Assembly!Q$11+$BG228*Assembly!Q$12+$BH228*Assembly!Q$13+$BI228*Assembly!Q$14+$BJ228*Assembly!Q$15+$BK228*Assembly!Q$16+$BL228*Assembly!Q$17+$BM228*Assembly!Q$18+$BN228*Assembly!Q$19+$BO228*Assembly!Q$20+$BP228*Assembly!Q$21+$BQ228*Assembly!Q$22+$BR228*Assembly!Q$23+$BS228*Assembly!Q$24</f>
        <v>#VALUE!</v>
      </c>
      <c r="CK228" s="153" t="e">
        <f>$AY228*Assembly!R$4+$AZ228*Assembly!R$5+$BA228*Assembly!R$6+$BB228*Assembly!R$7+$BC228*Assembly!R$8+$BD228*Assembly!R$9+$BE228*Assembly!R$10+$BF228*Assembly!R$11+$BG228*Assembly!R$12+$BH228*Assembly!R$13+$BI228*Assembly!R$14+$BJ228*Assembly!R$15+$BK228*Assembly!R$16+$BL228*Assembly!R$17+$BM228*Assembly!R$18+$BN228*Assembly!R$19+$BO228*Assembly!R$20+$BP228*Assembly!R$21+$BQ228*Assembly!R$22+$BR228*Assembly!R$23+$BS228*Assembly!R$24</f>
        <v>#VALUE!</v>
      </c>
      <c r="CL228" s="142" t="e">
        <f>$AY228*Assembly!S$4+$AZ228*Assembly!S$5+$BA228*Assembly!S$6+$BB228*Assembly!S$7+$BC228*Assembly!S$8+$BD228*Assembly!S$9+$BE228*Assembly!S$10+$BF228*Assembly!S$11+$BG228*Assembly!S$12+$BH228*Assembly!S$13+$BI228*Assembly!S$14+$BJ228*Assembly!S$15+$BK228*Assembly!S$16+$BL228*Assembly!S$17+$BM228*Assembly!S$18+$BN228*Assembly!S$19+$BO228*Assembly!S$20+$BP228*Assembly!S$21+$BQ228*Assembly!S$22+$BR228*Assembly!S$23+$BS228*Assembly!S$24</f>
        <v>#VALUE!</v>
      </c>
      <c r="CM228" s="142" t="e">
        <f>$AY228*Assembly!T$4+$AZ228*Assembly!T$5+$BA228*Assembly!T$6+$BB228*Assembly!T$7+$BC228*Assembly!T$8+$BD228*Assembly!T$9+$BE228*Assembly!T$10+$BF228*Assembly!T$11+$BG228*Assembly!T$12+$BH228*Assembly!T$13+$BI228*Assembly!T$14+$BJ228*Assembly!T$15+$BK228*Assembly!T$16+$BL228*Assembly!T$17+$BM228*Assembly!T$18+$BN228*Assembly!T$19+$BO228*Assembly!T$20+$BP228*Assembly!T$21+$BQ228*Assembly!T$22+$BR228*Assembly!T$23+$BS228*Assembly!T$24</f>
        <v>#VALUE!</v>
      </c>
      <c r="CN228" s="142" t="e">
        <f>$AY228*Assembly!U$4+$AZ228*Assembly!U$5+$BA228*Assembly!U$6+$BB228*Assembly!U$7+$BC228*Assembly!U$8+$BD228*Assembly!U$9+$BE228*Assembly!U$10+$BF228*Assembly!U$11+$BG228*Assembly!U$12+$BH228*Assembly!U$13+$BI228*Assembly!U$14+$BJ228*Assembly!U$15+$BK228*Assembly!U$16+$BL228*Assembly!U$17+$BM228*Assembly!U$18+$BN228*Assembly!U$19+$BO228*Assembly!U$20+$BP228*Assembly!U$21+$BQ228*Assembly!U$22+$BR228*Assembly!U$23+$BS228*Assembly!U$24</f>
        <v>#VALUE!</v>
      </c>
      <c r="CO228" s="153" t="e">
        <f>$AY228*Assembly!V$4+$AZ228*Assembly!V$5+$BA228*Assembly!V$6+$BB228*Assembly!V$7+$BC228*Assembly!V$8+$BD228*Assembly!V$9+$BE228*Assembly!V$10+$BF228*Assembly!V$11+$BG228*Assembly!V$12+$BH228*Assembly!V$13+$BI228*Assembly!V$14+$BJ228*Assembly!V$15+$BK228*Assembly!V$16+$BL228*Assembly!V$17+$BM228*Assembly!V$18+$BN228*Assembly!V$19+$BO228*Assembly!V$20+$BP228*Assembly!V$21+$BQ228*Assembly!V$22+$BR228*Assembly!V$23+$BS228*Assembly!V$24</f>
        <v>#VALUE!</v>
      </c>
      <c r="CP228" s="153" t="e">
        <f>CF228*Refining!$F$3</f>
        <v>#VALUE!</v>
      </c>
      <c r="CQ228" s="153" t="e">
        <f>CG228*Refining!$F$4</f>
        <v>#VALUE!</v>
      </c>
      <c r="CR228" s="153" t="e">
        <f>CH228*Refining!$F$5</f>
        <v>#VALUE!</v>
      </c>
      <c r="CS228" s="153" t="e">
        <f>CI228*Refining!$F$6</f>
        <v>#VALUE!</v>
      </c>
      <c r="CT228" s="153" t="e">
        <f>CJ228*Refining!$F$7</f>
        <v>#VALUE!</v>
      </c>
      <c r="CU228" s="153" t="e">
        <f>CK228*Refining!$F$8</f>
        <v>#VALUE!</v>
      </c>
      <c r="CV228" s="153" t="e">
        <f>CL228*Refining!$F$9</f>
        <v>#VALUE!</v>
      </c>
      <c r="CW228" s="153" t="e">
        <f>CM228*Refining!$F$10</f>
        <v>#VALUE!</v>
      </c>
      <c r="CX228" s="153" t="e">
        <f>CN228*Refining!$F$11</f>
        <v>#VALUE!</v>
      </c>
      <c r="CY228" s="153" t="e">
        <f>CO228*Refining!$F$12</f>
        <v>#VALUE!</v>
      </c>
      <c r="CZ228" s="190" t="e">
        <f t="shared" ref="CZ228:DS228" si="920">IF(CF228 = 0, "", CF228)</f>
        <v>#VALUE!</v>
      </c>
      <c r="DA228" s="197" t="e">
        <f t="shared" si="920"/>
        <v>#VALUE!</v>
      </c>
      <c r="DB228" s="197" t="e">
        <f t="shared" si="920"/>
        <v>#VALUE!</v>
      </c>
      <c r="DC228" s="191" t="e">
        <f t="shared" si="920"/>
        <v>#VALUE!</v>
      </c>
      <c r="DD228" s="193" t="e">
        <f t="shared" si="920"/>
        <v>#VALUE!</v>
      </c>
      <c r="DE228" s="191" t="e">
        <f t="shared" si="920"/>
        <v>#VALUE!</v>
      </c>
      <c r="DF228" s="193" t="e">
        <f t="shared" si="920"/>
        <v>#VALUE!</v>
      </c>
      <c r="DG228" s="193" t="e">
        <f t="shared" si="920"/>
        <v>#VALUE!</v>
      </c>
      <c r="DH228" s="191" t="e">
        <f t="shared" si="920"/>
        <v>#VALUE!</v>
      </c>
      <c r="DI228" s="195" t="e">
        <f t="shared" si="920"/>
        <v>#VALUE!</v>
      </c>
      <c r="DJ228" s="190" t="e">
        <f t="shared" si="920"/>
        <v>#VALUE!</v>
      </c>
      <c r="DK228" s="197" t="e">
        <f t="shared" si="920"/>
        <v>#VALUE!</v>
      </c>
      <c r="DL228" s="197" t="e">
        <f t="shared" si="920"/>
        <v>#VALUE!</v>
      </c>
      <c r="DM228" s="191" t="e">
        <f t="shared" si="920"/>
        <v>#VALUE!</v>
      </c>
      <c r="DN228" s="193" t="e">
        <f t="shared" si="920"/>
        <v>#VALUE!</v>
      </c>
      <c r="DO228" s="191" t="e">
        <f t="shared" si="920"/>
        <v>#VALUE!</v>
      </c>
      <c r="DP228" s="191" t="e">
        <f t="shared" si="920"/>
        <v>#VALUE!</v>
      </c>
      <c r="DQ228" s="191" t="e">
        <f t="shared" si="920"/>
        <v>#VALUE!</v>
      </c>
      <c r="DR228" s="191" t="e">
        <f t="shared" si="920"/>
        <v>#VALUE!</v>
      </c>
      <c r="DS228" s="195" t="e">
        <f t="shared" si="920"/>
        <v>#VALUE!</v>
      </c>
      <c r="DT228" s="190" t="e">
        <f t="shared" si="11"/>
        <v>#VALUE!</v>
      </c>
      <c r="DU228" s="197" t="e">
        <f t="shared" si="12"/>
        <v>#VALUE!</v>
      </c>
      <c r="DV228" s="165" t="e">
        <f>CZ228*'Ores &amp; Ingots'!$C$3+DA228*'Ores &amp; Ingots'!$C$4+DB228*'Ores &amp; Ingots'!$C$5+DC228*'Ores &amp; Ingots'!$C$6+DD228*'Ores &amp; Ingots'!$C$7+DE228*'Ores &amp; Ingots'!$C$8+DF228*'Ores &amp; Ingots'!$C$9+DG228*'Ores &amp; Ingots'!$C$10+DH228*'Ores &amp; Ingots'!$C$11+DI228*'Ores &amp; Ingots'!$C$12</f>
        <v>#VALUE!</v>
      </c>
      <c r="DW228" s="165" t="e">
        <f>DJ228*'Ores &amp; Ingots'!$B$3+DK228*'Ores &amp; Ingots'!$B$4+DL228*'Ores &amp; Ingots'!$B$5+DM228*'Ores &amp; Ingots'!$B$6+DN228*'Ores &amp; Ingots'!$B$7+DO228*'Ores &amp; Ingots'!$B$8+DP228*'Ores &amp; Ingots'!$B$9+DQ228*'Ores &amp; Ingots'!$B$10+DR228*'Ores &amp; Ingots'!$B$11+DS228*'Ores &amp; Ingots'!$B$12</f>
        <v>#VALUE!</v>
      </c>
      <c r="DX228" s="197" t="e">
        <f>CZ228*Refining!$G$3+DA228*Refining!$G$4+DB228*Refining!$G$5+DC228*Refining!$G$6+DD228*Refining!$G$7+DE228*Refining!$G$8+DF228*Refining!$G$9+DG228*Refining!$G$10+DH228*Refining!$G$11+DI228*Refining!$G$12</f>
        <v>#VALUE!</v>
      </c>
      <c r="DY228" s="197" t="e">
        <f t="shared" si="13"/>
        <v>#VALUE!</v>
      </c>
      <c r="DZ228" s="199" t="e">
        <f t="shared" si="14"/>
        <v>#VALUE!</v>
      </c>
      <c r="EA228" s="190" t="e">
        <f t="shared" si="15"/>
        <v>#VALUE!</v>
      </c>
      <c r="EB228" s="200" t="e">
        <f t="shared" ref="EB228:EC228" si="921">EA228/60</f>
        <v>#VALUE!</v>
      </c>
      <c r="EC228" s="200" t="e">
        <f t="shared" si="921"/>
        <v>#VALUE!</v>
      </c>
      <c r="ED228" s="190" t="e">
        <f t="shared" si="17"/>
        <v>#VALUE!</v>
      </c>
      <c r="EE228" s="200" t="e">
        <f t="shared" ref="EE228:EF228" si="922">ED228/1000</f>
        <v>#VALUE!</v>
      </c>
      <c r="EF228" s="201" t="e">
        <f t="shared" si="922"/>
        <v>#VALUE!</v>
      </c>
      <c r="EG228" s="136" t="e">
        <f t="shared" si="19"/>
        <v>#VALUE!</v>
      </c>
      <c r="EH228" s="138" t="e">
        <f t="shared" si="20"/>
        <v>#VALUE!</v>
      </c>
      <c r="EI228" s="133" t="s">
        <v>28</v>
      </c>
    </row>
    <row r="229" spans="1:139" ht="12.75" x14ac:dyDescent="0.2">
      <c r="A229" s="864"/>
      <c r="B229" s="135" t="s">
        <v>428</v>
      </c>
      <c r="C229" s="137" t="s">
        <v>156</v>
      </c>
      <c r="D229" s="137">
        <v>1</v>
      </c>
      <c r="E229" s="137">
        <v>1</v>
      </c>
      <c r="F229" s="137">
        <v>1</v>
      </c>
      <c r="G229" s="202">
        <f t="shared" si="0"/>
        <v>15.625</v>
      </c>
      <c r="H229" s="203">
        <v>10</v>
      </c>
      <c r="I229" s="203">
        <v>30</v>
      </c>
      <c r="J229" s="204">
        <f>H229/Main!$D$9</f>
        <v>2</v>
      </c>
      <c r="K229" s="204">
        <f>I229/Main!$D$10</f>
        <v>15</v>
      </c>
      <c r="L229" s="204">
        <f t="shared" si="1"/>
        <v>7.5</v>
      </c>
      <c r="M229" s="204">
        <v>0.4</v>
      </c>
      <c r="N229" s="205"/>
      <c r="O229" s="296"/>
      <c r="P229" s="207"/>
      <c r="Q229" s="208"/>
      <c r="R229" s="207"/>
      <c r="S229" s="209"/>
      <c r="T229" s="209"/>
      <c r="U229" s="207"/>
      <c r="V229" s="207"/>
      <c r="W229" s="401"/>
      <c r="X229" s="209"/>
      <c r="Y229" s="207"/>
      <c r="Z229" s="207"/>
      <c r="AA229" s="207"/>
      <c r="AB229" s="207"/>
      <c r="AC229" s="402" t="s">
        <v>34</v>
      </c>
      <c r="AD229" s="171">
        <v>125</v>
      </c>
      <c r="AE229" s="165">
        <v>0</v>
      </c>
      <c r="AF229" s="165">
        <v>0</v>
      </c>
      <c r="AG229" s="165">
        <v>0</v>
      </c>
      <c r="AH229" s="165">
        <v>0</v>
      </c>
      <c r="AI229" s="165">
        <v>0</v>
      </c>
      <c r="AJ229" s="165">
        <v>0</v>
      </c>
      <c r="AK229" s="165">
        <v>0</v>
      </c>
      <c r="AL229" s="165">
        <v>0</v>
      </c>
      <c r="AM229" s="165">
        <v>0</v>
      </c>
      <c r="AN229" s="165">
        <v>0</v>
      </c>
      <c r="AO229" s="165">
        <v>50</v>
      </c>
      <c r="AP229" s="165">
        <v>0</v>
      </c>
      <c r="AQ229" s="165">
        <v>0</v>
      </c>
      <c r="AR229" s="165">
        <v>0</v>
      </c>
      <c r="AS229" s="165">
        <v>0</v>
      </c>
      <c r="AT229" s="165">
        <v>0</v>
      </c>
      <c r="AU229" s="165">
        <v>0</v>
      </c>
      <c r="AV229" s="165">
        <v>0</v>
      </c>
      <c r="AW229" s="165">
        <v>0</v>
      </c>
      <c r="AX229" s="165">
        <v>0</v>
      </c>
      <c r="AY229" s="413">
        <f t="shared" ref="AY229:BS229" si="923">IF(AD229 = 0, "", AD229)</f>
        <v>125</v>
      </c>
      <c r="AZ229" s="163" t="str">
        <f t="shared" si="923"/>
        <v/>
      </c>
      <c r="BA229" s="163" t="str">
        <f t="shared" si="923"/>
        <v/>
      </c>
      <c r="BB229" s="163" t="str">
        <f t="shared" si="923"/>
        <v/>
      </c>
      <c r="BC229" s="163" t="str">
        <f t="shared" si="923"/>
        <v/>
      </c>
      <c r="BD229" s="163" t="str">
        <f t="shared" si="923"/>
        <v/>
      </c>
      <c r="BE229" s="163" t="str">
        <f t="shared" si="923"/>
        <v/>
      </c>
      <c r="BF229" s="163" t="str">
        <f t="shared" si="923"/>
        <v/>
      </c>
      <c r="BG229" s="163" t="str">
        <f t="shared" si="923"/>
        <v/>
      </c>
      <c r="BH229" s="163" t="str">
        <f t="shared" si="923"/>
        <v/>
      </c>
      <c r="BI229" s="163" t="str">
        <f t="shared" si="923"/>
        <v/>
      </c>
      <c r="BJ229" s="165">
        <f t="shared" si="923"/>
        <v>50</v>
      </c>
      <c r="BK229" s="163" t="str">
        <f t="shared" si="923"/>
        <v/>
      </c>
      <c r="BL229" s="163" t="str">
        <f t="shared" si="923"/>
        <v/>
      </c>
      <c r="BM229" s="163" t="str">
        <f t="shared" si="923"/>
        <v/>
      </c>
      <c r="BN229" s="163" t="str">
        <f t="shared" si="923"/>
        <v/>
      </c>
      <c r="BO229" s="163" t="str">
        <f t="shared" si="923"/>
        <v/>
      </c>
      <c r="BP229" s="163" t="str">
        <f t="shared" si="923"/>
        <v/>
      </c>
      <c r="BQ229" s="163" t="str">
        <f t="shared" si="923"/>
        <v/>
      </c>
      <c r="BR229" s="163" t="str">
        <f t="shared" si="923"/>
        <v/>
      </c>
      <c r="BS229" s="173" t="str">
        <f t="shared" si="923"/>
        <v/>
      </c>
      <c r="BT229" s="175" t="e">
        <f>$AY229*Assembly!Z$4+$AZ229*Assembly!Z$5+$BA229*Assembly!Z$6+$BB229*Assembly!Z$7+$BC229*Assembly!Z$8+$BD229*Assembly!Z$9+$BE229*Assembly!Z$10+$BF229*Assembly!Z$11+$BG229*Assembly!Z$12+$BH229*Assembly!Z$13+$BI229*Assembly!Z$14+$BJ229*Assembly!Z$15+$BK229*Assembly!Z$16+$BL229*Assembly!Z$17+$BM229*Assembly!Z$18+$BN229*Assembly!Z$19+$BO229*Assembly!Z$20+$BP229*Assembly!Z$21+$BQ229*Assembly!Z$22+$BR229*Assembly!Z$23+$BS229*Assembly!Z$24</f>
        <v>#VALUE!</v>
      </c>
      <c r="BU229" s="165" t="e">
        <f t="shared" si="3"/>
        <v>#VALUE!</v>
      </c>
      <c r="BV229" s="176"/>
      <c r="BW229" s="165" t="e">
        <f>$AY229*Assembly!AD$4+$AZ229*Assembly!AD$5+$BA229*Assembly!AD$6+$BB229*Assembly!AD$7+$BC229*Assembly!AD$8+$BD229*Assembly!AD$9+$BE229*Assembly!AD$10+$BF229*Assembly!AD$11+$BG229*Assembly!AD$12+$BH229*Assembly!AD$13+$BI229*Assembly!AD$14+$BJ229*Assembly!AD$15+$BK229*Assembly!AD$16+$BL229*Assembly!AD$17+$BM229*Assembly!AD$18+$BN229*Assembly!AD$19+$BO229*Assembly!AD$20+$BP229*Assembly!AD$21+$BQ229*Assembly!AD$22+$BR229*Assembly!AD$23+$BS229*Assembly!AD$24</f>
        <v>#VALUE!</v>
      </c>
      <c r="BX229" s="180" t="e">
        <f t="shared" si="4"/>
        <v>#VALUE!</v>
      </c>
      <c r="BY229" s="181" t="e">
        <f t="shared" si="5"/>
        <v>#VALUE!</v>
      </c>
      <c r="BZ229" s="182" t="e">
        <f t="shared" si="6"/>
        <v>#VALUE!</v>
      </c>
      <c r="CA229" s="181" t="e">
        <f t="shared" si="7"/>
        <v>#VALUE!</v>
      </c>
      <c r="CB229" s="165" t="e">
        <f>$AY229*Assembly!Y$4+$AZ229*Assembly!Y$5+$BA229*Assembly!Y$6+$BB229*Assembly!Y$7+$BC229*Assembly!Y$8+$BD229*Assembly!Y$9+$BE229*Assembly!Y$10+$BF229*Assembly!Y$11+$BG229*Assembly!Y$12+$BH229*Assembly!Y$13+$BI229*Assembly!Y$14+$BJ229*Assembly!Y$15+$BK229*Assembly!Y$16+$BL229*Assembly!Y$17+$BM229*Assembly!Y$18+$BN229*Assembly!Y$19+$BO229*Assembly!Y$20+$BP229*Assembly!Y$21+$BQ229*Assembly!Y$22+$BR229*Assembly!Y$23+$BS229*Assembly!Y$24</f>
        <v>#VALUE!</v>
      </c>
      <c r="CC229" s="165" t="e">
        <f t="shared" si="8"/>
        <v>#VALUE!</v>
      </c>
      <c r="CD229" s="136" t="e">
        <f t="shared" si="9"/>
        <v>#VALUE!</v>
      </c>
      <c r="CE229" s="184" t="e">
        <f>$AY229*Assembly!AC$4+$AZ229*Assembly!AC$5+$BA229*Assembly!AC$6+$BB229*Assembly!AC$7+$BC229*Assembly!AC$8+$BD229*Assembly!AC$9+$BE229*Assembly!AC$10+$BF229*Assembly!AC$11+$BG229*Assembly!AC$12+$BH229*Assembly!AC$13+$BI229*Assembly!AC$14+$BJ229*Assembly!AC$15+$BK229*Assembly!AC$16+$BL229*Assembly!AC$17+$BM229*Assembly!AC$18+$BN229*Assembly!AC$19+$BO229*Assembly!AC$20+$BP229*Assembly!AC$21+$BQ229*Assembly!AC$22+$BR229*Assembly!AC$23+$BS229*Assembly!AC$24</f>
        <v>#VALUE!</v>
      </c>
      <c r="CF229" s="208" t="e">
        <f>$AY229*Assembly!M$4+$AZ229*Assembly!M$5+$BA229*Assembly!M$6+$BB229*Assembly!M$7+$BC229*Assembly!M$8+$BD229*Assembly!M$9+$BE229*Assembly!M$10+$BF229*Assembly!M$11+$BG229*Assembly!M$12+$BH229*Assembly!M$13+$BI229*Assembly!M$14+$BJ229*Assembly!M$15+$BK229*Assembly!M$16+$BL229*Assembly!M$17+$BM229*Assembly!M$18+$BN229*Assembly!M$19+$BO229*Assembly!M$20+$BP229*Assembly!M$21+$BQ229*Assembly!M$22+$BR229*Assembly!M$23+$BS229*Assembly!M$24</f>
        <v>#VALUE!</v>
      </c>
      <c r="CG229" s="208" t="e">
        <f>$AY229*Assembly!N$4+$AZ229*Assembly!N$5+$BA229*Assembly!N$6+$BB229*Assembly!N$7+$BC229*Assembly!N$8+$BD229*Assembly!N$9+$BE229*Assembly!N$10+$BF229*Assembly!N$11+$BG229*Assembly!N$12+$BH229*Assembly!N$13+$BI229*Assembly!N$14+$BJ229*Assembly!N$15+$BK229*Assembly!N$16+$BL229*Assembly!N$17+$BM229*Assembly!N$18+$BN229*Assembly!N$19+$BO229*Assembly!N$20+$BP229*Assembly!N$21+$BQ229*Assembly!N$22+$BR229*Assembly!N$23+$BS229*Assembly!N$24</f>
        <v>#VALUE!</v>
      </c>
      <c r="CH229" s="208" t="e">
        <f>$AY229*Assembly!O$4+$AZ229*Assembly!O$5+$BA229*Assembly!O$6+$BB229*Assembly!O$7+$BC229*Assembly!O$8+$BD229*Assembly!O$9+$BE229*Assembly!O$10+$BF229*Assembly!O$11+$BG229*Assembly!O$12+$BH229*Assembly!O$13+$BI229*Assembly!O$14+$BJ229*Assembly!O$15+$BK229*Assembly!O$16+$BL229*Assembly!O$17+$BM229*Assembly!O$18+$BN229*Assembly!O$19+$BO229*Assembly!O$20+$BP229*Assembly!O$21+$BQ229*Assembly!O$22+$BR229*Assembly!O$23+$BS229*Assembly!O$24</f>
        <v>#VALUE!</v>
      </c>
      <c r="CI229" s="203" t="e">
        <f>$AY229*Assembly!P$4+$AZ229*Assembly!P$5+$BA229*Assembly!P$6+$BB229*Assembly!P$7+$BC229*Assembly!P$8+$BD229*Assembly!P$9+$BE229*Assembly!P$10+$BF229*Assembly!P$11+$BG229*Assembly!P$12+$BH229*Assembly!P$13+$BI229*Assembly!P$14+$BJ229*Assembly!P$15+$BK229*Assembly!P$16+$BL229*Assembly!P$17+$BM229*Assembly!P$18+$BN229*Assembly!P$19+$BO229*Assembly!P$20+$BP229*Assembly!P$21+$BQ229*Assembly!P$22+$BR229*Assembly!P$23+$BS229*Assembly!P$24</f>
        <v>#VALUE!</v>
      </c>
      <c r="CJ229" s="203" t="e">
        <f>$AY229*Assembly!Q$4+$AZ229*Assembly!Q$5+$BA229*Assembly!Q$6+$BB229*Assembly!Q$7+$BC229*Assembly!Q$8+$BD229*Assembly!Q$9+$BE229*Assembly!Q$10+$BF229*Assembly!Q$11+$BG229*Assembly!Q$12+$BH229*Assembly!Q$13+$BI229*Assembly!Q$14+$BJ229*Assembly!Q$15+$BK229*Assembly!Q$16+$BL229*Assembly!Q$17+$BM229*Assembly!Q$18+$BN229*Assembly!Q$19+$BO229*Assembly!Q$20+$BP229*Assembly!Q$21+$BQ229*Assembly!Q$22+$BR229*Assembly!Q$23+$BS229*Assembly!Q$24</f>
        <v>#VALUE!</v>
      </c>
      <c r="CK229" s="208" t="e">
        <f>$AY229*Assembly!R$4+$AZ229*Assembly!R$5+$BA229*Assembly!R$6+$BB229*Assembly!R$7+$BC229*Assembly!R$8+$BD229*Assembly!R$9+$BE229*Assembly!R$10+$BF229*Assembly!R$11+$BG229*Assembly!R$12+$BH229*Assembly!R$13+$BI229*Assembly!R$14+$BJ229*Assembly!R$15+$BK229*Assembly!R$16+$BL229*Assembly!R$17+$BM229*Assembly!R$18+$BN229*Assembly!R$19+$BO229*Assembly!R$20+$BP229*Assembly!R$21+$BQ229*Assembly!R$22+$BR229*Assembly!R$23+$BS229*Assembly!R$24</f>
        <v>#VALUE!</v>
      </c>
      <c r="CL229" s="203" t="e">
        <f>$AY229*Assembly!S$4+$AZ229*Assembly!S$5+$BA229*Assembly!S$6+$BB229*Assembly!S$7+$BC229*Assembly!S$8+$BD229*Assembly!S$9+$BE229*Assembly!S$10+$BF229*Assembly!S$11+$BG229*Assembly!S$12+$BH229*Assembly!S$13+$BI229*Assembly!S$14+$BJ229*Assembly!S$15+$BK229*Assembly!S$16+$BL229*Assembly!S$17+$BM229*Assembly!S$18+$BN229*Assembly!S$19+$BO229*Assembly!S$20+$BP229*Assembly!S$21+$BQ229*Assembly!S$22+$BR229*Assembly!S$23+$BS229*Assembly!S$24</f>
        <v>#VALUE!</v>
      </c>
      <c r="CM229" s="203" t="e">
        <f>$AY229*Assembly!T$4+$AZ229*Assembly!T$5+$BA229*Assembly!T$6+$BB229*Assembly!T$7+$BC229*Assembly!T$8+$BD229*Assembly!T$9+$BE229*Assembly!T$10+$BF229*Assembly!T$11+$BG229*Assembly!T$12+$BH229*Assembly!T$13+$BI229*Assembly!T$14+$BJ229*Assembly!T$15+$BK229*Assembly!T$16+$BL229*Assembly!T$17+$BM229*Assembly!T$18+$BN229*Assembly!T$19+$BO229*Assembly!T$20+$BP229*Assembly!T$21+$BQ229*Assembly!T$22+$BR229*Assembly!T$23+$BS229*Assembly!T$24</f>
        <v>#VALUE!</v>
      </c>
      <c r="CN229" s="203" t="e">
        <f>$AY229*Assembly!U$4+$AZ229*Assembly!U$5+$BA229*Assembly!U$6+$BB229*Assembly!U$7+$BC229*Assembly!U$8+$BD229*Assembly!U$9+$BE229*Assembly!U$10+$BF229*Assembly!U$11+$BG229*Assembly!U$12+$BH229*Assembly!U$13+$BI229*Assembly!U$14+$BJ229*Assembly!U$15+$BK229*Assembly!U$16+$BL229*Assembly!U$17+$BM229*Assembly!U$18+$BN229*Assembly!U$19+$BO229*Assembly!U$20+$BP229*Assembly!U$21+$BQ229*Assembly!U$22+$BR229*Assembly!U$23+$BS229*Assembly!U$24</f>
        <v>#VALUE!</v>
      </c>
      <c r="CO229" s="208" t="e">
        <f>$AY229*Assembly!V$4+$AZ229*Assembly!V$5+$BA229*Assembly!V$6+$BB229*Assembly!V$7+$BC229*Assembly!V$8+$BD229*Assembly!V$9+$BE229*Assembly!V$10+$BF229*Assembly!V$11+$BG229*Assembly!V$12+$BH229*Assembly!V$13+$BI229*Assembly!V$14+$BJ229*Assembly!V$15+$BK229*Assembly!V$16+$BL229*Assembly!V$17+$BM229*Assembly!V$18+$BN229*Assembly!V$19+$BO229*Assembly!V$20+$BP229*Assembly!V$21+$BQ229*Assembly!V$22+$BR229*Assembly!V$23+$BS229*Assembly!V$24</f>
        <v>#VALUE!</v>
      </c>
      <c r="CP229" s="208" t="e">
        <f>CF229*Refining!$F$3</f>
        <v>#VALUE!</v>
      </c>
      <c r="CQ229" s="208" t="e">
        <f>CG229*Refining!$F$4</f>
        <v>#VALUE!</v>
      </c>
      <c r="CR229" s="208" t="e">
        <f>CH229*Refining!$F$5</f>
        <v>#VALUE!</v>
      </c>
      <c r="CS229" s="208" t="e">
        <f>CI229*Refining!$F$6</f>
        <v>#VALUE!</v>
      </c>
      <c r="CT229" s="208" t="e">
        <f>CJ229*Refining!$F$7</f>
        <v>#VALUE!</v>
      </c>
      <c r="CU229" s="208" t="e">
        <f>CK229*Refining!$F$8</f>
        <v>#VALUE!</v>
      </c>
      <c r="CV229" s="208" t="e">
        <f>CL229*Refining!$F$9</f>
        <v>#VALUE!</v>
      </c>
      <c r="CW229" s="208" t="e">
        <f>CM229*Refining!$F$10</f>
        <v>#VALUE!</v>
      </c>
      <c r="CX229" s="208" t="e">
        <f>CN229*Refining!$F$11</f>
        <v>#VALUE!</v>
      </c>
      <c r="CY229" s="208" t="e">
        <f>CO229*Refining!$F$12</f>
        <v>#VALUE!</v>
      </c>
      <c r="CZ229" s="190" t="e">
        <f t="shared" ref="CZ229:DS229" si="924">IF(CF229 = 0, "", CF229)</f>
        <v>#VALUE!</v>
      </c>
      <c r="DA229" s="197" t="e">
        <f t="shared" si="924"/>
        <v>#VALUE!</v>
      </c>
      <c r="DB229" s="197" t="e">
        <f t="shared" si="924"/>
        <v>#VALUE!</v>
      </c>
      <c r="DC229" s="191" t="e">
        <f t="shared" si="924"/>
        <v>#VALUE!</v>
      </c>
      <c r="DD229" s="193" t="e">
        <f t="shared" si="924"/>
        <v>#VALUE!</v>
      </c>
      <c r="DE229" s="191" t="e">
        <f t="shared" si="924"/>
        <v>#VALUE!</v>
      </c>
      <c r="DF229" s="193" t="e">
        <f t="shared" si="924"/>
        <v>#VALUE!</v>
      </c>
      <c r="DG229" s="193" t="e">
        <f t="shared" si="924"/>
        <v>#VALUE!</v>
      </c>
      <c r="DH229" s="191" t="e">
        <f t="shared" si="924"/>
        <v>#VALUE!</v>
      </c>
      <c r="DI229" s="195" t="e">
        <f t="shared" si="924"/>
        <v>#VALUE!</v>
      </c>
      <c r="DJ229" s="190" t="e">
        <f t="shared" si="924"/>
        <v>#VALUE!</v>
      </c>
      <c r="DK229" s="197" t="e">
        <f t="shared" si="924"/>
        <v>#VALUE!</v>
      </c>
      <c r="DL229" s="197" t="e">
        <f t="shared" si="924"/>
        <v>#VALUE!</v>
      </c>
      <c r="DM229" s="191" t="e">
        <f t="shared" si="924"/>
        <v>#VALUE!</v>
      </c>
      <c r="DN229" s="193" t="e">
        <f t="shared" si="924"/>
        <v>#VALUE!</v>
      </c>
      <c r="DO229" s="191" t="e">
        <f t="shared" si="924"/>
        <v>#VALUE!</v>
      </c>
      <c r="DP229" s="191" t="e">
        <f t="shared" si="924"/>
        <v>#VALUE!</v>
      </c>
      <c r="DQ229" s="191" t="e">
        <f t="shared" si="924"/>
        <v>#VALUE!</v>
      </c>
      <c r="DR229" s="191" t="e">
        <f t="shared" si="924"/>
        <v>#VALUE!</v>
      </c>
      <c r="DS229" s="195" t="e">
        <f t="shared" si="924"/>
        <v>#VALUE!</v>
      </c>
      <c r="DT229" s="190" t="e">
        <f t="shared" si="11"/>
        <v>#VALUE!</v>
      </c>
      <c r="DU229" s="197" t="e">
        <f t="shared" si="12"/>
        <v>#VALUE!</v>
      </c>
      <c r="DV229" s="165" t="e">
        <f>CZ229*'Ores &amp; Ingots'!$C$3+DA229*'Ores &amp; Ingots'!$C$4+DB229*'Ores &amp; Ingots'!$C$5+DC229*'Ores &amp; Ingots'!$C$6+DD229*'Ores &amp; Ingots'!$C$7+DE229*'Ores &amp; Ingots'!$C$8+DF229*'Ores &amp; Ingots'!$C$9+DG229*'Ores &amp; Ingots'!$C$10+DH229*'Ores &amp; Ingots'!$C$11+DI229*'Ores &amp; Ingots'!$C$12</f>
        <v>#VALUE!</v>
      </c>
      <c r="DW229" s="165" t="e">
        <f>DJ229*'Ores &amp; Ingots'!$B$3+DK229*'Ores &amp; Ingots'!$B$4+DL229*'Ores &amp; Ingots'!$B$5+DM229*'Ores &amp; Ingots'!$B$6+DN229*'Ores &amp; Ingots'!$B$7+DO229*'Ores &amp; Ingots'!$B$8+DP229*'Ores &amp; Ingots'!$B$9+DQ229*'Ores &amp; Ingots'!$B$10+DR229*'Ores &amp; Ingots'!$B$11+DS229*'Ores &amp; Ingots'!$B$12</f>
        <v>#VALUE!</v>
      </c>
      <c r="DX229" s="197" t="e">
        <f>CZ229*Refining!$G$3+DA229*Refining!$G$4+DB229*Refining!$G$5+DC229*Refining!$G$6+DD229*Refining!$G$7+DE229*Refining!$G$8+DF229*Refining!$G$9+DG229*Refining!$G$10+DH229*Refining!$G$11+DI229*Refining!$G$12</f>
        <v>#VALUE!</v>
      </c>
      <c r="DY229" s="197" t="e">
        <f t="shared" si="13"/>
        <v>#VALUE!</v>
      </c>
      <c r="DZ229" s="199" t="e">
        <f t="shared" si="14"/>
        <v>#VALUE!</v>
      </c>
      <c r="EA229" s="190" t="e">
        <f t="shared" si="15"/>
        <v>#VALUE!</v>
      </c>
      <c r="EB229" s="200" t="e">
        <f t="shared" ref="EB229:EC229" si="925">EA229/60</f>
        <v>#VALUE!</v>
      </c>
      <c r="EC229" s="200" t="e">
        <f t="shared" si="925"/>
        <v>#VALUE!</v>
      </c>
      <c r="ED229" s="190" t="e">
        <f t="shared" si="17"/>
        <v>#VALUE!</v>
      </c>
      <c r="EE229" s="200" t="e">
        <f t="shared" ref="EE229:EF229" si="926">ED229/1000</f>
        <v>#VALUE!</v>
      </c>
      <c r="EF229" s="201" t="e">
        <f t="shared" si="926"/>
        <v>#VALUE!</v>
      </c>
      <c r="EG229" s="136" t="e">
        <f t="shared" si="19"/>
        <v>#VALUE!</v>
      </c>
      <c r="EH229" s="138" t="e">
        <f t="shared" si="20"/>
        <v>#VALUE!</v>
      </c>
      <c r="EI229" s="133">
        <v>40</v>
      </c>
    </row>
    <row r="230" spans="1:139" ht="12.75" x14ac:dyDescent="0.2">
      <c r="A230" s="864"/>
      <c r="B230" s="135" t="s">
        <v>429</v>
      </c>
      <c r="C230" s="137" t="s">
        <v>156</v>
      </c>
      <c r="D230" s="137">
        <v>1</v>
      </c>
      <c r="E230" s="137">
        <v>1</v>
      </c>
      <c r="F230" s="137">
        <v>1</v>
      </c>
      <c r="G230" s="141">
        <f t="shared" si="0"/>
        <v>15.625</v>
      </c>
      <c r="H230" s="142">
        <v>10</v>
      </c>
      <c r="I230" s="142">
        <v>30</v>
      </c>
      <c r="J230" s="144">
        <f>H230/Main!$D$9</f>
        <v>2</v>
      </c>
      <c r="K230" s="144">
        <f>I230/Main!$D$10</f>
        <v>15</v>
      </c>
      <c r="L230" s="144">
        <f t="shared" si="1"/>
        <v>7.5</v>
      </c>
      <c r="M230" s="144">
        <v>0.4</v>
      </c>
      <c r="N230" s="147"/>
      <c r="O230" s="294"/>
      <c r="P230" s="150"/>
      <c r="Q230" s="153"/>
      <c r="R230" s="150"/>
      <c r="S230" s="155"/>
      <c r="T230" s="155"/>
      <c r="U230" s="150"/>
      <c r="V230" s="150"/>
      <c r="W230" s="155"/>
      <c r="X230" s="155"/>
      <c r="Y230" s="150"/>
      <c r="Z230" s="150"/>
      <c r="AA230" s="150"/>
      <c r="AB230" s="150"/>
      <c r="AC230" s="370" t="s">
        <v>28</v>
      </c>
      <c r="AD230" s="171">
        <v>140</v>
      </c>
      <c r="AE230" s="165">
        <v>0</v>
      </c>
      <c r="AF230" s="165">
        <v>0</v>
      </c>
      <c r="AG230" s="165">
        <v>0</v>
      </c>
      <c r="AH230" s="165">
        <v>0</v>
      </c>
      <c r="AI230" s="165">
        <v>0</v>
      </c>
      <c r="AJ230" s="165">
        <v>0</v>
      </c>
      <c r="AK230" s="165">
        <v>0</v>
      </c>
      <c r="AL230" s="165">
        <v>0</v>
      </c>
      <c r="AM230" s="165">
        <v>0</v>
      </c>
      <c r="AN230" s="165">
        <v>0</v>
      </c>
      <c r="AO230" s="165">
        <v>50</v>
      </c>
      <c r="AP230" s="165">
        <v>0</v>
      </c>
      <c r="AQ230" s="165">
        <v>0</v>
      </c>
      <c r="AR230" s="165">
        <v>0</v>
      </c>
      <c r="AS230" s="165">
        <v>0</v>
      </c>
      <c r="AT230" s="165">
        <v>0</v>
      </c>
      <c r="AU230" s="165">
        <v>0</v>
      </c>
      <c r="AV230" s="165">
        <v>0</v>
      </c>
      <c r="AW230" s="165">
        <v>0</v>
      </c>
      <c r="AX230" s="165">
        <v>0</v>
      </c>
      <c r="AY230" s="413">
        <f t="shared" ref="AY230:BS230" si="927">IF(AD230 = 0, "", AD230)</f>
        <v>140</v>
      </c>
      <c r="AZ230" s="163" t="str">
        <f t="shared" si="927"/>
        <v/>
      </c>
      <c r="BA230" s="163" t="str">
        <f t="shared" si="927"/>
        <v/>
      </c>
      <c r="BB230" s="163" t="str">
        <f t="shared" si="927"/>
        <v/>
      </c>
      <c r="BC230" s="163" t="str">
        <f t="shared" si="927"/>
        <v/>
      </c>
      <c r="BD230" s="163" t="str">
        <f t="shared" si="927"/>
        <v/>
      </c>
      <c r="BE230" s="163" t="str">
        <f t="shared" si="927"/>
        <v/>
      </c>
      <c r="BF230" s="163" t="str">
        <f t="shared" si="927"/>
        <v/>
      </c>
      <c r="BG230" s="163" t="str">
        <f t="shared" si="927"/>
        <v/>
      </c>
      <c r="BH230" s="163" t="str">
        <f t="shared" si="927"/>
        <v/>
      </c>
      <c r="BI230" s="163" t="str">
        <f t="shared" si="927"/>
        <v/>
      </c>
      <c r="BJ230" s="165">
        <f t="shared" si="927"/>
        <v>50</v>
      </c>
      <c r="BK230" s="163" t="str">
        <f t="shared" si="927"/>
        <v/>
      </c>
      <c r="BL230" s="163" t="str">
        <f t="shared" si="927"/>
        <v/>
      </c>
      <c r="BM230" s="163" t="str">
        <f t="shared" si="927"/>
        <v/>
      </c>
      <c r="BN230" s="163" t="str">
        <f t="shared" si="927"/>
        <v/>
      </c>
      <c r="BO230" s="163" t="str">
        <f t="shared" si="927"/>
        <v/>
      </c>
      <c r="BP230" s="163" t="str">
        <f t="shared" si="927"/>
        <v/>
      </c>
      <c r="BQ230" s="163" t="str">
        <f t="shared" si="927"/>
        <v/>
      </c>
      <c r="BR230" s="163" t="str">
        <f t="shared" si="927"/>
        <v/>
      </c>
      <c r="BS230" s="173" t="str">
        <f t="shared" si="927"/>
        <v/>
      </c>
      <c r="BT230" s="175" t="e">
        <f>$AY230*Assembly!Z$4+$AZ230*Assembly!Z$5+$BA230*Assembly!Z$6+$BB230*Assembly!Z$7+$BC230*Assembly!Z$8+$BD230*Assembly!Z$9+$BE230*Assembly!Z$10+$BF230*Assembly!Z$11+$BG230*Assembly!Z$12+$BH230*Assembly!Z$13+$BI230*Assembly!Z$14+$BJ230*Assembly!Z$15+$BK230*Assembly!Z$16+$BL230*Assembly!Z$17+$BM230*Assembly!Z$18+$BN230*Assembly!Z$19+$BO230*Assembly!Z$20+$BP230*Assembly!Z$21+$BQ230*Assembly!Z$22+$BR230*Assembly!Z$23+$BS230*Assembly!Z$24</f>
        <v>#VALUE!</v>
      </c>
      <c r="BU230" s="165" t="e">
        <f t="shared" si="3"/>
        <v>#VALUE!</v>
      </c>
      <c r="BV230" s="176"/>
      <c r="BW230" s="165" t="e">
        <f>$AY230*Assembly!AD$4+$AZ230*Assembly!AD$5+$BA230*Assembly!AD$6+$BB230*Assembly!AD$7+$BC230*Assembly!AD$8+$BD230*Assembly!AD$9+$BE230*Assembly!AD$10+$BF230*Assembly!AD$11+$BG230*Assembly!AD$12+$BH230*Assembly!AD$13+$BI230*Assembly!AD$14+$BJ230*Assembly!AD$15+$BK230*Assembly!AD$16+$BL230*Assembly!AD$17+$BM230*Assembly!AD$18+$BN230*Assembly!AD$19+$BO230*Assembly!AD$20+$BP230*Assembly!AD$21+$BQ230*Assembly!AD$22+$BR230*Assembly!AD$23+$BS230*Assembly!AD$24</f>
        <v>#VALUE!</v>
      </c>
      <c r="BX230" s="180" t="e">
        <f t="shared" si="4"/>
        <v>#VALUE!</v>
      </c>
      <c r="BY230" s="181" t="e">
        <f t="shared" si="5"/>
        <v>#VALUE!</v>
      </c>
      <c r="BZ230" s="182" t="e">
        <f t="shared" si="6"/>
        <v>#VALUE!</v>
      </c>
      <c r="CA230" s="181" t="e">
        <f t="shared" si="7"/>
        <v>#VALUE!</v>
      </c>
      <c r="CB230" s="165" t="e">
        <f>$AY230*Assembly!Y$4+$AZ230*Assembly!Y$5+$BA230*Assembly!Y$6+$BB230*Assembly!Y$7+$BC230*Assembly!Y$8+$BD230*Assembly!Y$9+$BE230*Assembly!Y$10+$BF230*Assembly!Y$11+$BG230*Assembly!Y$12+$BH230*Assembly!Y$13+$BI230*Assembly!Y$14+$BJ230*Assembly!Y$15+$BK230*Assembly!Y$16+$BL230*Assembly!Y$17+$BM230*Assembly!Y$18+$BN230*Assembly!Y$19+$BO230*Assembly!Y$20+$BP230*Assembly!Y$21+$BQ230*Assembly!Y$22+$BR230*Assembly!Y$23+$BS230*Assembly!Y$24</f>
        <v>#VALUE!</v>
      </c>
      <c r="CC230" s="165" t="e">
        <f t="shared" si="8"/>
        <v>#VALUE!</v>
      </c>
      <c r="CD230" s="136" t="e">
        <f t="shared" si="9"/>
        <v>#VALUE!</v>
      </c>
      <c r="CE230" s="184" t="e">
        <f>$AY230*Assembly!AC$4+$AZ230*Assembly!AC$5+$BA230*Assembly!AC$6+$BB230*Assembly!AC$7+$BC230*Assembly!AC$8+$BD230*Assembly!AC$9+$BE230*Assembly!AC$10+$BF230*Assembly!AC$11+$BG230*Assembly!AC$12+$BH230*Assembly!AC$13+$BI230*Assembly!AC$14+$BJ230*Assembly!AC$15+$BK230*Assembly!AC$16+$BL230*Assembly!AC$17+$BM230*Assembly!AC$18+$BN230*Assembly!AC$19+$BO230*Assembly!AC$20+$BP230*Assembly!AC$21+$BQ230*Assembly!AC$22+$BR230*Assembly!AC$23+$BS230*Assembly!AC$24</f>
        <v>#VALUE!</v>
      </c>
      <c r="CF230" s="153" t="e">
        <f>$AY230*Assembly!M$4+$AZ230*Assembly!M$5+$BA230*Assembly!M$6+$BB230*Assembly!M$7+$BC230*Assembly!M$8+$BD230*Assembly!M$9+$BE230*Assembly!M$10+$BF230*Assembly!M$11+$BG230*Assembly!M$12+$BH230*Assembly!M$13+$BI230*Assembly!M$14+$BJ230*Assembly!M$15+$BK230*Assembly!M$16+$BL230*Assembly!M$17+$BM230*Assembly!M$18+$BN230*Assembly!M$19+$BO230*Assembly!M$20+$BP230*Assembly!M$21+$BQ230*Assembly!M$22+$BR230*Assembly!M$23+$BS230*Assembly!M$24</f>
        <v>#VALUE!</v>
      </c>
      <c r="CG230" s="153" t="e">
        <f>$AY230*Assembly!N$4+$AZ230*Assembly!N$5+$BA230*Assembly!N$6+$BB230*Assembly!N$7+$BC230*Assembly!N$8+$BD230*Assembly!N$9+$BE230*Assembly!N$10+$BF230*Assembly!N$11+$BG230*Assembly!N$12+$BH230*Assembly!N$13+$BI230*Assembly!N$14+$BJ230*Assembly!N$15+$BK230*Assembly!N$16+$BL230*Assembly!N$17+$BM230*Assembly!N$18+$BN230*Assembly!N$19+$BO230*Assembly!N$20+$BP230*Assembly!N$21+$BQ230*Assembly!N$22+$BR230*Assembly!N$23+$BS230*Assembly!N$24</f>
        <v>#VALUE!</v>
      </c>
      <c r="CH230" s="153" t="e">
        <f>$AY230*Assembly!O$4+$AZ230*Assembly!O$5+$BA230*Assembly!O$6+$BB230*Assembly!O$7+$BC230*Assembly!O$8+$BD230*Assembly!O$9+$BE230*Assembly!O$10+$BF230*Assembly!O$11+$BG230*Assembly!O$12+$BH230*Assembly!O$13+$BI230*Assembly!O$14+$BJ230*Assembly!O$15+$BK230*Assembly!O$16+$BL230*Assembly!O$17+$BM230*Assembly!O$18+$BN230*Assembly!O$19+$BO230*Assembly!O$20+$BP230*Assembly!O$21+$BQ230*Assembly!O$22+$BR230*Assembly!O$23+$BS230*Assembly!O$24</f>
        <v>#VALUE!</v>
      </c>
      <c r="CI230" s="142" t="e">
        <f>$AY230*Assembly!P$4+$AZ230*Assembly!P$5+$BA230*Assembly!P$6+$BB230*Assembly!P$7+$BC230*Assembly!P$8+$BD230*Assembly!P$9+$BE230*Assembly!P$10+$BF230*Assembly!P$11+$BG230*Assembly!P$12+$BH230*Assembly!P$13+$BI230*Assembly!P$14+$BJ230*Assembly!P$15+$BK230*Assembly!P$16+$BL230*Assembly!P$17+$BM230*Assembly!P$18+$BN230*Assembly!P$19+$BO230*Assembly!P$20+$BP230*Assembly!P$21+$BQ230*Assembly!P$22+$BR230*Assembly!P$23+$BS230*Assembly!P$24</f>
        <v>#VALUE!</v>
      </c>
      <c r="CJ230" s="142" t="e">
        <f>$AY230*Assembly!Q$4+$AZ230*Assembly!Q$5+$BA230*Assembly!Q$6+$BB230*Assembly!Q$7+$BC230*Assembly!Q$8+$BD230*Assembly!Q$9+$BE230*Assembly!Q$10+$BF230*Assembly!Q$11+$BG230*Assembly!Q$12+$BH230*Assembly!Q$13+$BI230*Assembly!Q$14+$BJ230*Assembly!Q$15+$BK230*Assembly!Q$16+$BL230*Assembly!Q$17+$BM230*Assembly!Q$18+$BN230*Assembly!Q$19+$BO230*Assembly!Q$20+$BP230*Assembly!Q$21+$BQ230*Assembly!Q$22+$BR230*Assembly!Q$23+$BS230*Assembly!Q$24</f>
        <v>#VALUE!</v>
      </c>
      <c r="CK230" s="153" t="e">
        <f>$AY230*Assembly!R$4+$AZ230*Assembly!R$5+$BA230*Assembly!R$6+$BB230*Assembly!R$7+$BC230*Assembly!R$8+$BD230*Assembly!R$9+$BE230*Assembly!R$10+$BF230*Assembly!R$11+$BG230*Assembly!R$12+$BH230*Assembly!R$13+$BI230*Assembly!R$14+$BJ230*Assembly!R$15+$BK230*Assembly!R$16+$BL230*Assembly!R$17+$BM230*Assembly!R$18+$BN230*Assembly!R$19+$BO230*Assembly!R$20+$BP230*Assembly!R$21+$BQ230*Assembly!R$22+$BR230*Assembly!R$23+$BS230*Assembly!R$24</f>
        <v>#VALUE!</v>
      </c>
      <c r="CL230" s="142" t="e">
        <f>$AY230*Assembly!S$4+$AZ230*Assembly!S$5+$BA230*Assembly!S$6+$BB230*Assembly!S$7+$BC230*Assembly!S$8+$BD230*Assembly!S$9+$BE230*Assembly!S$10+$BF230*Assembly!S$11+$BG230*Assembly!S$12+$BH230*Assembly!S$13+$BI230*Assembly!S$14+$BJ230*Assembly!S$15+$BK230*Assembly!S$16+$BL230*Assembly!S$17+$BM230*Assembly!S$18+$BN230*Assembly!S$19+$BO230*Assembly!S$20+$BP230*Assembly!S$21+$BQ230*Assembly!S$22+$BR230*Assembly!S$23+$BS230*Assembly!S$24</f>
        <v>#VALUE!</v>
      </c>
      <c r="CM230" s="142" t="e">
        <f>$AY230*Assembly!T$4+$AZ230*Assembly!T$5+$BA230*Assembly!T$6+$BB230*Assembly!T$7+$BC230*Assembly!T$8+$BD230*Assembly!T$9+$BE230*Assembly!T$10+$BF230*Assembly!T$11+$BG230*Assembly!T$12+$BH230*Assembly!T$13+$BI230*Assembly!T$14+$BJ230*Assembly!T$15+$BK230*Assembly!T$16+$BL230*Assembly!T$17+$BM230*Assembly!T$18+$BN230*Assembly!T$19+$BO230*Assembly!T$20+$BP230*Assembly!T$21+$BQ230*Assembly!T$22+$BR230*Assembly!T$23+$BS230*Assembly!T$24</f>
        <v>#VALUE!</v>
      </c>
      <c r="CN230" s="142" t="e">
        <f>$AY230*Assembly!U$4+$AZ230*Assembly!U$5+$BA230*Assembly!U$6+$BB230*Assembly!U$7+$BC230*Assembly!U$8+$BD230*Assembly!U$9+$BE230*Assembly!U$10+$BF230*Assembly!U$11+$BG230*Assembly!U$12+$BH230*Assembly!U$13+$BI230*Assembly!U$14+$BJ230*Assembly!U$15+$BK230*Assembly!U$16+$BL230*Assembly!U$17+$BM230*Assembly!U$18+$BN230*Assembly!U$19+$BO230*Assembly!U$20+$BP230*Assembly!U$21+$BQ230*Assembly!U$22+$BR230*Assembly!U$23+$BS230*Assembly!U$24</f>
        <v>#VALUE!</v>
      </c>
      <c r="CO230" s="153" t="e">
        <f>$AY230*Assembly!V$4+$AZ230*Assembly!V$5+$BA230*Assembly!V$6+$BB230*Assembly!V$7+$BC230*Assembly!V$8+$BD230*Assembly!V$9+$BE230*Assembly!V$10+$BF230*Assembly!V$11+$BG230*Assembly!V$12+$BH230*Assembly!V$13+$BI230*Assembly!V$14+$BJ230*Assembly!V$15+$BK230*Assembly!V$16+$BL230*Assembly!V$17+$BM230*Assembly!V$18+$BN230*Assembly!V$19+$BO230*Assembly!V$20+$BP230*Assembly!V$21+$BQ230*Assembly!V$22+$BR230*Assembly!V$23+$BS230*Assembly!V$24</f>
        <v>#VALUE!</v>
      </c>
      <c r="CP230" s="153" t="e">
        <f>CF230*Refining!$F$3</f>
        <v>#VALUE!</v>
      </c>
      <c r="CQ230" s="153" t="e">
        <f>CG230*Refining!$F$4</f>
        <v>#VALUE!</v>
      </c>
      <c r="CR230" s="153" t="e">
        <f>CH230*Refining!$F$5</f>
        <v>#VALUE!</v>
      </c>
      <c r="CS230" s="153" t="e">
        <f>CI230*Refining!$F$6</f>
        <v>#VALUE!</v>
      </c>
      <c r="CT230" s="153" t="e">
        <f>CJ230*Refining!$F$7</f>
        <v>#VALUE!</v>
      </c>
      <c r="CU230" s="153" t="e">
        <f>CK230*Refining!$F$8</f>
        <v>#VALUE!</v>
      </c>
      <c r="CV230" s="153" t="e">
        <f>CL230*Refining!$F$9</f>
        <v>#VALUE!</v>
      </c>
      <c r="CW230" s="153" t="e">
        <f>CM230*Refining!$F$10</f>
        <v>#VALUE!</v>
      </c>
      <c r="CX230" s="153" t="e">
        <f>CN230*Refining!$F$11</f>
        <v>#VALUE!</v>
      </c>
      <c r="CY230" s="153" t="e">
        <f>CO230*Refining!$F$12</f>
        <v>#VALUE!</v>
      </c>
      <c r="CZ230" s="190" t="e">
        <f t="shared" ref="CZ230:DS230" si="928">IF(CF230 = 0, "", CF230)</f>
        <v>#VALUE!</v>
      </c>
      <c r="DA230" s="197" t="e">
        <f t="shared" si="928"/>
        <v>#VALUE!</v>
      </c>
      <c r="DB230" s="197" t="e">
        <f t="shared" si="928"/>
        <v>#VALUE!</v>
      </c>
      <c r="DC230" s="191" t="e">
        <f t="shared" si="928"/>
        <v>#VALUE!</v>
      </c>
      <c r="DD230" s="193" t="e">
        <f t="shared" si="928"/>
        <v>#VALUE!</v>
      </c>
      <c r="DE230" s="191" t="e">
        <f t="shared" si="928"/>
        <v>#VALUE!</v>
      </c>
      <c r="DF230" s="193" t="e">
        <f t="shared" si="928"/>
        <v>#VALUE!</v>
      </c>
      <c r="DG230" s="193" t="e">
        <f t="shared" si="928"/>
        <v>#VALUE!</v>
      </c>
      <c r="DH230" s="191" t="e">
        <f t="shared" si="928"/>
        <v>#VALUE!</v>
      </c>
      <c r="DI230" s="195" t="e">
        <f t="shared" si="928"/>
        <v>#VALUE!</v>
      </c>
      <c r="DJ230" s="190" t="e">
        <f t="shared" si="928"/>
        <v>#VALUE!</v>
      </c>
      <c r="DK230" s="197" t="e">
        <f t="shared" si="928"/>
        <v>#VALUE!</v>
      </c>
      <c r="DL230" s="197" t="e">
        <f t="shared" si="928"/>
        <v>#VALUE!</v>
      </c>
      <c r="DM230" s="191" t="e">
        <f t="shared" si="928"/>
        <v>#VALUE!</v>
      </c>
      <c r="DN230" s="193" t="e">
        <f t="shared" si="928"/>
        <v>#VALUE!</v>
      </c>
      <c r="DO230" s="191" t="e">
        <f t="shared" si="928"/>
        <v>#VALUE!</v>
      </c>
      <c r="DP230" s="191" t="e">
        <f t="shared" si="928"/>
        <v>#VALUE!</v>
      </c>
      <c r="DQ230" s="191" t="e">
        <f t="shared" si="928"/>
        <v>#VALUE!</v>
      </c>
      <c r="DR230" s="191" t="e">
        <f t="shared" si="928"/>
        <v>#VALUE!</v>
      </c>
      <c r="DS230" s="195" t="e">
        <f t="shared" si="928"/>
        <v>#VALUE!</v>
      </c>
      <c r="DT230" s="190" t="e">
        <f t="shared" si="11"/>
        <v>#VALUE!</v>
      </c>
      <c r="DU230" s="197" t="e">
        <f t="shared" si="12"/>
        <v>#VALUE!</v>
      </c>
      <c r="DV230" s="165" t="e">
        <f>CZ230*'Ores &amp; Ingots'!$C$3+DA230*'Ores &amp; Ingots'!$C$4+DB230*'Ores &amp; Ingots'!$C$5+DC230*'Ores &amp; Ingots'!$C$6+DD230*'Ores &amp; Ingots'!$C$7+DE230*'Ores &amp; Ingots'!$C$8+DF230*'Ores &amp; Ingots'!$C$9+DG230*'Ores &amp; Ingots'!$C$10+DH230*'Ores &amp; Ingots'!$C$11+DI230*'Ores &amp; Ingots'!$C$12</f>
        <v>#VALUE!</v>
      </c>
      <c r="DW230" s="165" t="e">
        <f>DJ230*'Ores &amp; Ingots'!$B$3+DK230*'Ores &amp; Ingots'!$B$4+DL230*'Ores &amp; Ingots'!$B$5+DM230*'Ores &amp; Ingots'!$B$6+DN230*'Ores &amp; Ingots'!$B$7+DO230*'Ores &amp; Ingots'!$B$8+DP230*'Ores &amp; Ingots'!$B$9+DQ230*'Ores &amp; Ingots'!$B$10+DR230*'Ores &amp; Ingots'!$B$11+DS230*'Ores &amp; Ingots'!$B$12</f>
        <v>#VALUE!</v>
      </c>
      <c r="DX230" s="197" t="e">
        <f>CZ230*Refining!$G$3+DA230*Refining!$G$4+DB230*Refining!$G$5+DC230*Refining!$G$6+DD230*Refining!$G$7+DE230*Refining!$G$8+DF230*Refining!$G$9+DG230*Refining!$G$10+DH230*Refining!$G$11+DI230*Refining!$G$12</f>
        <v>#VALUE!</v>
      </c>
      <c r="DY230" s="197" t="e">
        <f t="shared" si="13"/>
        <v>#VALUE!</v>
      </c>
      <c r="DZ230" s="199" t="e">
        <f t="shared" si="14"/>
        <v>#VALUE!</v>
      </c>
      <c r="EA230" s="190" t="e">
        <f t="shared" si="15"/>
        <v>#VALUE!</v>
      </c>
      <c r="EB230" s="200" t="e">
        <f t="shared" ref="EB230:EC230" si="929">EA230/60</f>
        <v>#VALUE!</v>
      </c>
      <c r="EC230" s="200" t="e">
        <f t="shared" si="929"/>
        <v>#VALUE!</v>
      </c>
      <c r="ED230" s="190" t="e">
        <f t="shared" si="17"/>
        <v>#VALUE!</v>
      </c>
      <c r="EE230" s="200" t="e">
        <f t="shared" ref="EE230:EF230" si="930">ED230/1000</f>
        <v>#VALUE!</v>
      </c>
      <c r="EF230" s="201" t="e">
        <f t="shared" si="930"/>
        <v>#VALUE!</v>
      </c>
      <c r="EG230" s="136" t="e">
        <f t="shared" si="19"/>
        <v>#VALUE!</v>
      </c>
      <c r="EH230" s="138" t="e">
        <f t="shared" si="20"/>
        <v>#VALUE!</v>
      </c>
      <c r="EI230" s="133" t="s">
        <v>28</v>
      </c>
    </row>
    <row r="231" spans="1:139" ht="12.75" x14ac:dyDescent="0.2">
      <c r="A231" s="864"/>
      <c r="B231" s="369" t="s">
        <v>430</v>
      </c>
      <c r="C231" s="137" t="s">
        <v>156</v>
      </c>
      <c r="D231" s="137">
        <v>1</v>
      </c>
      <c r="E231" s="137">
        <v>1</v>
      </c>
      <c r="F231" s="137">
        <v>1</v>
      </c>
      <c r="G231" s="202">
        <f t="shared" si="0"/>
        <v>15.625</v>
      </c>
      <c r="H231" s="203">
        <v>7</v>
      </c>
      <c r="I231" s="203">
        <v>17.5</v>
      </c>
      <c r="J231" s="204">
        <f>H231/Main!$D$9</f>
        <v>1.4</v>
      </c>
      <c r="K231" s="204">
        <f>I231/Main!$D$10</f>
        <v>8.75</v>
      </c>
      <c r="L231" s="204">
        <f t="shared" si="1"/>
        <v>6.25</v>
      </c>
      <c r="M231" s="204">
        <v>1</v>
      </c>
      <c r="N231" s="205"/>
      <c r="O231" s="296"/>
      <c r="P231" s="207"/>
      <c r="Q231" s="208"/>
      <c r="R231" s="207"/>
      <c r="S231" s="209"/>
      <c r="T231" s="209"/>
      <c r="U231" s="207"/>
      <c r="V231" s="207"/>
      <c r="W231" s="401"/>
      <c r="X231" s="209"/>
      <c r="Y231" s="207"/>
      <c r="Z231" s="207"/>
      <c r="AA231" s="207"/>
      <c r="AB231" s="207"/>
      <c r="AC231" s="402" t="s">
        <v>28</v>
      </c>
      <c r="AD231" s="171">
        <v>133</v>
      </c>
      <c r="AE231" s="165">
        <v>0</v>
      </c>
      <c r="AF231" s="165">
        <v>0</v>
      </c>
      <c r="AG231" s="165">
        <v>0</v>
      </c>
      <c r="AH231" s="165">
        <v>0</v>
      </c>
      <c r="AI231" s="165">
        <v>0</v>
      </c>
      <c r="AJ231" s="165">
        <v>0</v>
      </c>
      <c r="AK231" s="165">
        <v>0</v>
      </c>
      <c r="AL231" s="165">
        <v>0</v>
      </c>
      <c r="AM231" s="165">
        <v>0</v>
      </c>
      <c r="AN231" s="165">
        <v>0</v>
      </c>
      <c r="AO231" s="165">
        <v>45</v>
      </c>
      <c r="AP231" s="165">
        <v>0</v>
      </c>
      <c r="AQ231" s="165">
        <v>0</v>
      </c>
      <c r="AR231" s="165">
        <v>0</v>
      </c>
      <c r="AS231" s="165">
        <v>0</v>
      </c>
      <c r="AT231" s="165">
        <v>0</v>
      </c>
      <c r="AU231" s="165">
        <v>0</v>
      </c>
      <c r="AV231" s="165">
        <v>0</v>
      </c>
      <c r="AW231" s="165">
        <v>0</v>
      </c>
      <c r="AX231" s="165">
        <v>0</v>
      </c>
      <c r="AY231" s="413">
        <f t="shared" ref="AY231:BS231" si="931">IF(AD231 = 0, "", AD231)</f>
        <v>133</v>
      </c>
      <c r="AZ231" s="163" t="str">
        <f t="shared" si="931"/>
        <v/>
      </c>
      <c r="BA231" s="163" t="str">
        <f t="shared" si="931"/>
        <v/>
      </c>
      <c r="BB231" s="163" t="str">
        <f t="shared" si="931"/>
        <v/>
      </c>
      <c r="BC231" s="163" t="str">
        <f t="shared" si="931"/>
        <v/>
      </c>
      <c r="BD231" s="163" t="str">
        <f t="shared" si="931"/>
        <v/>
      </c>
      <c r="BE231" s="163" t="str">
        <f t="shared" si="931"/>
        <v/>
      </c>
      <c r="BF231" s="163" t="str">
        <f t="shared" si="931"/>
        <v/>
      </c>
      <c r="BG231" s="163" t="str">
        <f t="shared" si="931"/>
        <v/>
      </c>
      <c r="BH231" s="163" t="str">
        <f t="shared" si="931"/>
        <v/>
      </c>
      <c r="BI231" s="163" t="str">
        <f t="shared" si="931"/>
        <v/>
      </c>
      <c r="BJ231" s="165">
        <f t="shared" si="931"/>
        <v>45</v>
      </c>
      <c r="BK231" s="163" t="str">
        <f t="shared" si="931"/>
        <v/>
      </c>
      <c r="BL231" s="163" t="str">
        <f t="shared" si="931"/>
        <v/>
      </c>
      <c r="BM231" s="163" t="str">
        <f t="shared" si="931"/>
        <v/>
      </c>
      <c r="BN231" s="163" t="str">
        <f t="shared" si="931"/>
        <v/>
      </c>
      <c r="BO231" s="163" t="str">
        <f t="shared" si="931"/>
        <v/>
      </c>
      <c r="BP231" s="163" t="str">
        <f t="shared" si="931"/>
        <v/>
      </c>
      <c r="BQ231" s="163" t="str">
        <f t="shared" si="931"/>
        <v/>
      </c>
      <c r="BR231" s="163" t="str">
        <f t="shared" si="931"/>
        <v/>
      </c>
      <c r="BS231" s="173" t="str">
        <f t="shared" si="931"/>
        <v/>
      </c>
      <c r="BT231" s="175" t="e">
        <f>$AY231*Assembly!Z$4+$AZ231*Assembly!Z$5+$BA231*Assembly!Z$6+$BB231*Assembly!Z$7+$BC231*Assembly!Z$8+$BD231*Assembly!Z$9+$BE231*Assembly!Z$10+$BF231*Assembly!Z$11+$BG231*Assembly!Z$12+$BH231*Assembly!Z$13+$BI231*Assembly!Z$14+$BJ231*Assembly!Z$15+$BK231*Assembly!Z$16+$BL231*Assembly!Z$17+$BM231*Assembly!Z$18+$BN231*Assembly!Z$19+$BO231*Assembly!Z$20+$BP231*Assembly!Z$21+$BQ231*Assembly!Z$22+$BR231*Assembly!Z$23+$BS231*Assembly!Z$24</f>
        <v>#VALUE!</v>
      </c>
      <c r="BU231" s="165" t="e">
        <f t="shared" si="3"/>
        <v>#VALUE!</v>
      </c>
      <c r="BV231" s="176"/>
      <c r="BW231" s="165" t="e">
        <f>$AY231*Assembly!AD$4+$AZ231*Assembly!AD$5+$BA231*Assembly!AD$6+$BB231*Assembly!AD$7+$BC231*Assembly!AD$8+$BD231*Assembly!AD$9+$BE231*Assembly!AD$10+$BF231*Assembly!AD$11+$BG231*Assembly!AD$12+$BH231*Assembly!AD$13+$BI231*Assembly!AD$14+$BJ231*Assembly!AD$15+$BK231*Assembly!AD$16+$BL231*Assembly!AD$17+$BM231*Assembly!AD$18+$BN231*Assembly!AD$19+$BO231*Assembly!AD$20+$BP231*Assembly!AD$21+$BQ231*Assembly!AD$22+$BR231*Assembly!AD$23+$BS231*Assembly!AD$24</f>
        <v>#VALUE!</v>
      </c>
      <c r="BX231" s="180" t="e">
        <f t="shared" si="4"/>
        <v>#VALUE!</v>
      </c>
      <c r="BY231" s="181" t="e">
        <f t="shared" si="5"/>
        <v>#VALUE!</v>
      </c>
      <c r="BZ231" s="182" t="e">
        <f t="shared" si="6"/>
        <v>#VALUE!</v>
      </c>
      <c r="CA231" s="181" t="e">
        <f t="shared" si="7"/>
        <v>#VALUE!</v>
      </c>
      <c r="CB231" s="165" t="e">
        <f>$AY231*Assembly!Y$4+$AZ231*Assembly!Y$5+$BA231*Assembly!Y$6+$BB231*Assembly!Y$7+$BC231*Assembly!Y$8+$BD231*Assembly!Y$9+$BE231*Assembly!Y$10+$BF231*Assembly!Y$11+$BG231*Assembly!Y$12+$BH231*Assembly!Y$13+$BI231*Assembly!Y$14+$BJ231*Assembly!Y$15+$BK231*Assembly!Y$16+$BL231*Assembly!Y$17+$BM231*Assembly!Y$18+$BN231*Assembly!Y$19+$BO231*Assembly!Y$20+$BP231*Assembly!Y$21+$BQ231*Assembly!Y$22+$BR231*Assembly!Y$23+$BS231*Assembly!Y$24</f>
        <v>#VALUE!</v>
      </c>
      <c r="CC231" s="165" t="e">
        <f t="shared" si="8"/>
        <v>#VALUE!</v>
      </c>
      <c r="CD231" s="136" t="e">
        <f t="shared" si="9"/>
        <v>#VALUE!</v>
      </c>
      <c r="CE231" s="184" t="e">
        <f>$AY231*Assembly!AC$4+$AZ231*Assembly!AC$5+$BA231*Assembly!AC$6+$BB231*Assembly!AC$7+$BC231*Assembly!AC$8+$BD231*Assembly!AC$9+$BE231*Assembly!AC$10+$BF231*Assembly!AC$11+$BG231*Assembly!AC$12+$BH231*Assembly!AC$13+$BI231*Assembly!AC$14+$BJ231*Assembly!AC$15+$BK231*Assembly!AC$16+$BL231*Assembly!AC$17+$BM231*Assembly!AC$18+$BN231*Assembly!AC$19+$BO231*Assembly!AC$20+$BP231*Assembly!AC$21+$BQ231*Assembly!AC$22+$BR231*Assembly!AC$23+$BS231*Assembly!AC$24</f>
        <v>#VALUE!</v>
      </c>
      <c r="CF231" s="208" t="e">
        <f>$AY231*Assembly!M$4+$AZ231*Assembly!M$5+$BA231*Assembly!M$6+$BB231*Assembly!M$7+$BC231*Assembly!M$8+$BD231*Assembly!M$9+$BE231*Assembly!M$10+$BF231*Assembly!M$11+$BG231*Assembly!M$12+$BH231*Assembly!M$13+$BI231*Assembly!M$14+$BJ231*Assembly!M$15+$BK231*Assembly!M$16+$BL231*Assembly!M$17+$BM231*Assembly!M$18+$BN231*Assembly!M$19+$BO231*Assembly!M$20+$BP231*Assembly!M$21+$BQ231*Assembly!M$22+$BR231*Assembly!M$23+$BS231*Assembly!M$24</f>
        <v>#VALUE!</v>
      </c>
      <c r="CG231" s="208" t="e">
        <f>$AY231*Assembly!N$4+$AZ231*Assembly!N$5+$BA231*Assembly!N$6+$BB231*Assembly!N$7+$BC231*Assembly!N$8+$BD231*Assembly!N$9+$BE231*Assembly!N$10+$BF231*Assembly!N$11+$BG231*Assembly!N$12+$BH231*Assembly!N$13+$BI231*Assembly!N$14+$BJ231*Assembly!N$15+$BK231*Assembly!N$16+$BL231*Assembly!N$17+$BM231*Assembly!N$18+$BN231*Assembly!N$19+$BO231*Assembly!N$20+$BP231*Assembly!N$21+$BQ231*Assembly!N$22+$BR231*Assembly!N$23+$BS231*Assembly!N$24</f>
        <v>#VALUE!</v>
      </c>
      <c r="CH231" s="208" t="e">
        <f>$AY231*Assembly!O$4+$AZ231*Assembly!O$5+$BA231*Assembly!O$6+$BB231*Assembly!O$7+$BC231*Assembly!O$8+$BD231*Assembly!O$9+$BE231*Assembly!O$10+$BF231*Assembly!O$11+$BG231*Assembly!O$12+$BH231*Assembly!O$13+$BI231*Assembly!O$14+$BJ231*Assembly!O$15+$BK231*Assembly!O$16+$BL231*Assembly!O$17+$BM231*Assembly!O$18+$BN231*Assembly!O$19+$BO231*Assembly!O$20+$BP231*Assembly!O$21+$BQ231*Assembly!O$22+$BR231*Assembly!O$23+$BS231*Assembly!O$24</f>
        <v>#VALUE!</v>
      </c>
      <c r="CI231" s="203" t="e">
        <f>$AY231*Assembly!P$4+$AZ231*Assembly!P$5+$BA231*Assembly!P$6+$BB231*Assembly!P$7+$BC231*Assembly!P$8+$BD231*Assembly!P$9+$BE231*Assembly!P$10+$BF231*Assembly!P$11+$BG231*Assembly!P$12+$BH231*Assembly!P$13+$BI231*Assembly!P$14+$BJ231*Assembly!P$15+$BK231*Assembly!P$16+$BL231*Assembly!P$17+$BM231*Assembly!P$18+$BN231*Assembly!P$19+$BO231*Assembly!P$20+$BP231*Assembly!P$21+$BQ231*Assembly!P$22+$BR231*Assembly!P$23+$BS231*Assembly!P$24</f>
        <v>#VALUE!</v>
      </c>
      <c r="CJ231" s="203" t="e">
        <f>$AY231*Assembly!Q$4+$AZ231*Assembly!Q$5+$BA231*Assembly!Q$6+$BB231*Assembly!Q$7+$BC231*Assembly!Q$8+$BD231*Assembly!Q$9+$BE231*Assembly!Q$10+$BF231*Assembly!Q$11+$BG231*Assembly!Q$12+$BH231*Assembly!Q$13+$BI231*Assembly!Q$14+$BJ231*Assembly!Q$15+$BK231*Assembly!Q$16+$BL231*Assembly!Q$17+$BM231*Assembly!Q$18+$BN231*Assembly!Q$19+$BO231*Assembly!Q$20+$BP231*Assembly!Q$21+$BQ231*Assembly!Q$22+$BR231*Assembly!Q$23+$BS231*Assembly!Q$24</f>
        <v>#VALUE!</v>
      </c>
      <c r="CK231" s="208" t="e">
        <f>$AY231*Assembly!R$4+$AZ231*Assembly!R$5+$BA231*Assembly!R$6+$BB231*Assembly!R$7+$BC231*Assembly!R$8+$BD231*Assembly!R$9+$BE231*Assembly!R$10+$BF231*Assembly!R$11+$BG231*Assembly!R$12+$BH231*Assembly!R$13+$BI231*Assembly!R$14+$BJ231*Assembly!R$15+$BK231*Assembly!R$16+$BL231*Assembly!R$17+$BM231*Assembly!R$18+$BN231*Assembly!R$19+$BO231*Assembly!R$20+$BP231*Assembly!R$21+$BQ231*Assembly!R$22+$BR231*Assembly!R$23+$BS231*Assembly!R$24</f>
        <v>#VALUE!</v>
      </c>
      <c r="CL231" s="203" t="e">
        <f>$AY231*Assembly!S$4+$AZ231*Assembly!S$5+$BA231*Assembly!S$6+$BB231*Assembly!S$7+$BC231*Assembly!S$8+$BD231*Assembly!S$9+$BE231*Assembly!S$10+$BF231*Assembly!S$11+$BG231*Assembly!S$12+$BH231*Assembly!S$13+$BI231*Assembly!S$14+$BJ231*Assembly!S$15+$BK231*Assembly!S$16+$BL231*Assembly!S$17+$BM231*Assembly!S$18+$BN231*Assembly!S$19+$BO231*Assembly!S$20+$BP231*Assembly!S$21+$BQ231*Assembly!S$22+$BR231*Assembly!S$23+$BS231*Assembly!S$24</f>
        <v>#VALUE!</v>
      </c>
      <c r="CM231" s="203" t="e">
        <f>$AY231*Assembly!T$4+$AZ231*Assembly!T$5+$BA231*Assembly!T$6+$BB231*Assembly!T$7+$BC231*Assembly!T$8+$BD231*Assembly!T$9+$BE231*Assembly!T$10+$BF231*Assembly!T$11+$BG231*Assembly!T$12+$BH231*Assembly!T$13+$BI231*Assembly!T$14+$BJ231*Assembly!T$15+$BK231*Assembly!T$16+$BL231*Assembly!T$17+$BM231*Assembly!T$18+$BN231*Assembly!T$19+$BO231*Assembly!T$20+$BP231*Assembly!T$21+$BQ231*Assembly!T$22+$BR231*Assembly!T$23+$BS231*Assembly!T$24</f>
        <v>#VALUE!</v>
      </c>
      <c r="CN231" s="203" t="e">
        <f>$AY231*Assembly!U$4+$AZ231*Assembly!U$5+$BA231*Assembly!U$6+$BB231*Assembly!U$7+$BC231*Assembly!U$8+$BD231*Assembly!U$9+$BE231*Assembly!U$10+$BF231*Assembly!U$11+$BG231*Assembly!U$12+$BH231*Assembly!U$13+$BI231*Assembly!U$14+$BJ231*Assembly!U$15+$BK231*Assembly!U$16+$BL231*Assembly!U$17+$BM231*Assembly!U$18+$BN231*Assembly!U$19+$BO231*Assembly!U$20+$BP231*Assembly!U$21+$BQ231*Assembly!U$22+$BR231*Assembly!U$23+$BS231*Assembly!U$24</f>
        <v>#VALUE!</v>
      </c>
      <c r="CO231" s="208" t="e">
        <f>$AY231*Assembly!V$4+$AZ231*Assembly!V$5+$BA231*Assembly!V$6+$BB231*Assembly!V$7+$BC231*Assembly!V$8+$BD231*Assembly!V$9+$BE231*Assembly!V$10+$BF231*Assembly!V$11+$BG231*Assembly!V$12+$BH231*Assembly!V$13+$BI231*Assembly!V$14+$BJ231*Assembly!V$15+$BK231*Assembly!V$16+$BL231*Assembly!V$17+$BM231*Assembly!V$18+$BN231*Assembly!V$19+$BO231*Assembly!V$20+$BP231*Assembly!V$21+$BQ231*Assembly!V$22+$BR231*Assembly!V$23+$BS231*Assembly!V$24</f>
        <v>#VALUE!</v>
      </c>
      <c r="CP231" s="208" t="e">
        <f>CF231*Refining!$F$3</f>
        <v>#VALUE!</v>
      </c>
      <c r="CQ231" s="208" t="e">
        <f>CG231*Refining!$F$4</f>
        <v>#VALUE!</v>
      </c>
      <c r="CR231" s="208" t="e">
        <f>CH231*Refining!$F$5</f>
        <v>#VALUE!</v>
      </c>
      <c r="CS231" s="208" t="e">
        <f>CI231*Refining!$F$6</f>
        <v>#VALUE!</v>
      </c>
      <c r="CT231" s="208" t="e">
        <f>CJ231*Refining!$F$7</f>
        <v>#VALUE!</v>
      </c>
      <c r="CU231" s="208" t="e">
        <f>CK231*Refining!$F$8</f>
        <v>#VALUE!</v>
      </c>
      <c r="CV231" s="208" t="e">
        <f>CL231*Refining!$F$9</f>
        <v>#VALUE!</v>
      </c>
      <c r="CW231" s="208" t="e">
        <f>CM231*Refining!$F$10</f>
        <v>#VALUE!</v>
      </c>
      <c r="CX231" s="208" t="e">
        <f>CN231*Refining!$F$11</f>
        <v>#VALUE!</v>
      </c>
      <c r="CY231" s="208" t="e">
        <f>CO231*Refining!$F$12</f>
        <v>#VALUE!</v>
      </c>
      <c r="CZ231" s="190" t="e">
        <f t="shared" ref="CZ231:DS231" si="932">IF(CF231 = 0, "", CF231)</f>
        <v>#VALUE!</v>
      </c>
      <c r="DA231" s="197" t="e">
        <f t="shared" si="932"/>
        <v>#VALUE!</v>
      </c>
      <c r="DB231" s="197" t="e">
        <f t="shared" si="932"/>
        <v>#VALUE!</v>
      </c>
      <c r="DC231" s="191" t="e">
        <f t="shared" si="932"/>
        <v>#VALUE!</v>
      </c>
      <c r="DD231" s="193" t="e">
        <f t="shared" si="932"/>
        <v>#VALUE!</v>
      </c>
      <c r="DE231" s="191" t="e">
        <f t="shared" si="932"/>
        <v>#VALUE!</v>
      </c>
      <c r="DF231" s="193" t="e">
        <f t="shared" si="932"/>
        <v>#VALUE!</v>
      </c>
      <c r="DG231" s="193" t="e">
        <f t="shared" si="932"/>
        <v>#VALUE!</v>
      </c>
      <c r="DH231" s="191" t="e">
        <f t="shared" si="932"/>
        <v>#VALUE!</v>
      </c>
      <c r="DI231" s="195" t="e">
        <f t="shared" si="932"/>
        <v>#VALUE!</v>
      </c>
      <c r="DJ231" s="190" t="e">
        <f t="shared" si="932"/>
        <v>#VALUE!</v>
      </c>
      <c r="DK231" s="197" t="e">
        <f t="shared" si="932"/>
        <v>#VALUE!</v>
      </c>
      <c r="DL231" s="197" t="e">
        <f t="shared" si="932"/>
        <v>#VALUE!</v>
      </c>
      <c r="DM231" s="191" t="e">
        <f t="shared" si="932"/>
        <v>#VALUE!</v>
      </c>
      <c r="DN231" s="193" t="e">
        <f t="shared" si="932"/>
        <v>#VALUE!</v>
      </c>
      <c r="DO231" s="191" t="e">
        <f t="shared" si="932"/>
        <v>#VALUE!</v>
      </c>
      <c r="DP231" s="191" t="e">
        <f t="shared" si="932"/>
        <v>#VALUE!</v>
      </c>
      <c r="DQ231" s="191" t="e">
        <f t="shared" si="932"/>
        <v>#VALUE!</v>
      </c>
      <c r="DR231" s="191" t="e">
        <f t="shared" si="932"/>
        <v>#VALUE!</v>
      </c>
      <c r="DS231" s="195" t="e">
        <f t="shared" si="932"/>
        <v>#VALUE!</v>
      </c>
      <c r="DT231" s="190" t="e">
        <f t="shared" si="11"/>
        <v>#VALUE!</v>
      </c>
      <c r="DU231" s="197" t="e">
        <f t="shared" si="12"/>
        <v>#VALUE!</v>
      </c>
      <c r="DV231" s="165" t="e">
        <f>CZ231*'Ores &amp; Ingots'!$C$3+DA231*'Ores &amp; Ingots'!$C$4+DB231*'Ores &amp; Ingots'!$C$5+DC231*'Ores &amp; Ingots'!$C$6+DD231*'Ores &amp; Ingots'!$C$7+DE231*'Ores &amp; Ingots'!$C$8+DF231*'Ores &amp; Ingots'!$C$9+DG231*'Ores &amp; Ingots'!$C$10+DH231*'Ores &amp; Ingots'!$C$11+DI231*'Ores &amp; Ingots'!$C$12</f>
        <v>#VALUE!</v>
      </c>
      <c r="DW231" s="165" t="e">
        <f>DJ231*'Ores &amp; Ingots'!$B$3+DK231*'Ores &amp; Ingots'!$B$4+DL231*'Ores &amp; Ingots'!$B$5+DM231*'Ores &amp; Ingots'!$B$6+DN231*'Ores &amp; Ingots'!$B$7+DO231*'Ores &amp; Ingots'!$B$8+DP231*'Ores &amp; Ingots'!$B$9+DQ231*'Ores &amp; Ingots'!$B$10+DR231*'Ores &amp; Ingots'!$B$11+DS231*'Ores &amp; Ingots'!$B$12</f>
        <v>#VALUE!</v>
      </c>
      <c r="DX231" s="197" t="e">
        <f>CZ231*Refining!$G$3+DA231*Refining!$G$4+DB231*Refining!$G$5+DC231*Refining!$G$6+DD231*Refining!$G$7+DE231*Refining!$G$8+DF231*Refining!$G$9+DG231*Refining!$G$10+DH231*Refining!$G$11+DI231*Refining!$G$12</f>
        <v>#VALUE!</v>
      </c>
      <c r="DY231" s="197" t="e">
        <f t="shared" si="13"/>
        <v>#VALUE!</v>
      </c>
      <c r="DZ231" s="199" t="e">
        <f t="shared" si="14"/>
        <v>#VALUE!</v>
      </c>
      <c r="EA231" s="190" t="e">
        <f t="shared" si="15"/>
        <v>#VALUE!</v>
      </c>
      <c r="EB231" s="200" t="e">
        <f t="shared" ref="EB231:EC231" si="933">EA231/60</f>
        <v>#VALUE!</v>
      </c>
      <c r="EC231" s="200" t="e">
        <f t="shared" si="933"/>
        <v>#VALUE!</v>
      </c>
      <c r="ED231" s="190" t="e">
        <f t="shared" si="17"/>
        <v>#VALUE!</v>
      </c>
      <c r="EE231" s="200" t="e">
        <f t="shared" ref="EE231:EF231" si="934">ED231/1000</f>
        <v>#VALUE!</v>
      </c>
      <c r="EF231" s="201" t="e">
        <f t="shared" si="934"/>
        <v>#VALUE!</v>
      </c>
      <c r="EG231" s="136" t="e">
        <f t="shared" si="19"/>
        <v>#VALUE!</v>
      </c>
      <c r="EH231" s="138" t="e">
        <f t="shared" si="20"/>
        <v>#VALUE!</v>
      </c>
      <c r="EI231" s="133" t="s">
        <v>28</v>
      </c>
    </row>
    <row r="232" spans="1:139" ht="12.75" x14ac:dyDescent="0.2">
      <c r="A232" s="864"/>
      <c r="B232" s="369" t="s">
        <v>431</v>
      </c>
      <c r="C232" s="137" t="s">
        <v>156</v>
      </c>
      <c r="D232" s="137">
        <v>1</v>
      </c>
      <c r="E232" s="137">
        <v>1</v>
      </c>
      <c r="F232" s="137">
        <v>1</v>
      </c>
      <c r="G232" s="141">
        <f t="shared" si="0"/>
        <v>15.625</v>
      </c>
      <c r="H232" s="142">
        <v>7</v>
      </c>
      <c r="I232" s="142">
        <v>17.5</v>
      </c>
      <c r="J232" s="144">
        <f>H232/Main!$D$9</f>
        <v>1.4</v>
      </c>
      <c r="K232" s="144">
        <f>I232/Main!$D$10</f>
        <v>8.75</v>
      </c>
      <c r="L232" s="144">
        <f t="shared" si="1"/>
        <v>6.25</v>
      </c>
      <c r="M232" s="144">
        <v>1</v>
      </c>
      <c r="N232" s="147"/>
      <c r="O232" s="294"/>
      <c r="P232" s="150"/>
      <c r="Q232" s="153"/>
      <c r="R232" s="150"/>
      <c r="S232" s="155"/>
      <c r="T232" s="155"/>
      <c r="U232" s="150"/>
      <c r="V232" s="150"/>
      <c r="W232" s="155"/>
      <c r="X232" s="155"/>
      <c r="Y232" s="150"/>
      <c r="Z232" s="150"/>
      <c r="AA232" s="150"/>
      <c r="AB232" s="150"/>
      <c r="AC232" s="370" t="s">
        <v>28</v>
      </c>
      <c r="AD232" s="171">
        <v>94</v>
      </c>
      <c r="AE232" s="165">
        <v>0</v>
      </c>
      <c r="AF232" s="165">
        <v>0</v>
      </c>
      <c r="AG232" s="165">
        <v>0</v>
      </c>
      <c r="AH232" s="165">
        <v>0</v>
      </c>
      <c r="AI232" s="165">
        <v>0</v>
      </c>
      <c r="AJ232" s="165">
        <v>0</v>
      </c>
      <c r="AK232" s="165">
        <v>0</v>
      </c>
      <c r="AL232" s="165">
        <v>0</v>
      </c>
      <c r="AM232" s="165">
        <v>0</v>
      </c>
      <c r="AN232" s="165">
        <v>0</v>
      </c>
      <c r="AO232" s="165">
        <v>25</v>
      </c>
      <c r="AP232" s="165">
        <v>0</v>
      </c>
      <c r="AQ232" s="165">
        <v>0</v>
      </c>
      <c r="AR232" s="165">
        <v>0</v>
      </c>
      <c r="AS232" s="165">
        <v>0</v>
      </c>
      <c r="AT232" s="165">
        <v>0</v>
      </c>
      <c r="AU232" s="165">
        <v>0</v>
      </c>
      <c r="AV232" s="165">
        <v>0</v>
      </c>
      <c r="AW232" s="165">
        <v>0</v>
      </c>
      <c r="AX232" s="165">
        <v>0</v>
      </c>
      <c r="AY232" s="413">
        <f t="shared" ref="AY232:BS232" si="935">IF(AD232 = 0, "", AD232)</f>
        <v>94</v>
      </c>
      <c r="AZ232" s="163" t="str">
        <f t="shared" si="935"/>
        <v/>
      </c>
      <c r="BA232" s="163" t="str">
        <f t="shared" si="935"/>
        <v/>
      </c>
      <c r="BB232" s="163" t="str">
        <f t="shared" si="935"/>
        <v/>
      </c>
      <c r="BC232" s="163" t="str">
        <f t="shared" si="935"/>
        <v/>
      </c>
      <c r="BD232" s="163" t="str">
        <f t="shared" si="935"/>
        <v/>
      </c>
      <c r="BE232" s="163" t="str">
        <f t="shared" si="935"/>
        <v/>
      </c>
      <c r="BF232" s="163" t="str">
        <f t="shared" si="935"/>
        <v/>
      </c>
      <c r="BG232" s="163" t="str">
        <f t="shared" si="935"/>
        <v/>
      </c>
      <c r="BH232" s="163" t="str">
        <f t="shared" si="935"/>
        <v/>
      </c>
      <c r="BI232" s="163" t="str">
        <f t="shared" si="935"/>
        <v/>
      </c>
      <c r="BJ232" s="165">
        <f t="shared" si="935"/>
        <v>25</v>
      </c>
      <c r="BK232" s="163" t="str">
        <f t="shared" si="935"/>
        <v/>
      </c>
      <c r="BL232" s="163" t="str">
        <f t="shared" si="935"/>
        <v/>
      </c>
      <c r="BM232" s="163" t="str">
        <f t="shared" si="935"/>
        <v/>
      </c>
      <c r="BN232" s="163" t="str">
        <f t="shared" si="935"/>
        <v/>
      </c>
      <c r="BO232" s="163" t="str">
        <f t="shared" si="935"/>
        <v/>
      </c>
      <c r="BP232" s="163" t="str">
        <f t="shared" si="935"/>
        <v/>
      </c>
      <c r="BQ232" s="163" t="str">
        <f t="shared" si="935"/>
        <v/>
      </c>
      <c r="BR232" s="163" t="str">
        <f t="shared" si="935"/>
        <v/>
      </c>
      <c r="BS232" s="173" t="str">
        <f t="shared" si="935"/>
        <v/>
      </c>
      <c r="BT232" s="175" t="e">
        <f>$AY232*Assembly!Z$4+$AZ232*Assembly!Z$5+$BA232*Assembly!Z$6+$BB232*Assembly!Z$7+$BC232*Assembly!Z$8+$BD232*Assembly!Z$9+$BE232*Assembly!Z$10+$BF232*Assembly!Z$11+$BG232*Assembly!Z$12+$BH232*Assembly!Z$13+$BI232*Assembly!Z$14+$BJ232*Assembly!Z$15+$BK232*Assembly!Z$16+$BL232*Assembly!Z$17+$BM232*Assembly!Z$18+$BN232*Assembly!Z$19+$BO232*Assembly!Z$20+$BP232*Assembly!Z$21+$BQ232*Assembly!Z$22+$BR232*Assembly!Z$23+$BS232*Assembly!Z$24</f>
        <v>#VALUE!</v>
      </c>
      <c r="BU232" s="165" t="e">
        <f t="shared" si="3"/>
        <v>#VALUE!</v>
      </c>
      <c r="BV232" s="176"/>
      <c r="BW232" s="165" t="e">
        <f>$AY232*Assembly!AD$4+$AZ232*Assembly!AD$5+$BA232*Assembly!AD$6+$BB232*Assembly!AD$7+$BC232*Assembly!AD$8+$BD232*Assembly!AD$9+$BE232*Assembly!AD$10+$BF232*Assembly!AD$11+$BG232*Assembly!AD$12+$BH232*Assembly!AD$13+$BI232*Assembly!AD$14+$BJ232*Assembly!AD$15+$BK232*Assembly!AD$16+$BL232*Assembly!AD$17+$BM232*Assembly!AD$18+$BN232*Assembly!AD$19+$BO232*Assembly!AD$20+$BP232*Assembly!AD$21+$BQ232*Assembly!AD$22+$BR232*Assembly!AD$23+$BS232*Assembly!AD$24</f>
        <v>#VALUE!</v>
      </c>
      <c r="BX232" s="180" t="e">
        <f t="shared" si="4"/>
        <v>#VALUE!</v>
      </c>
      <c r="BY232" s="181" t="e">
        <f t="shared" si="5"/>
        <v>#VALUE!</v>
      </c>
      <c r="BZ232" s="182" t="e">
        <f t="shared" si="6"/>
        <v>#VALUE!</v>
      </c>
      <c r="CA232" s="181" t="e">
        <f t="shared" si="7"/>
        <v>#VALUE!</v>
      </c>
      <c r="CB232" s="165" t="e">
        <f>$AY232*Assembly!Y$4+$AZ232*Assembly!Y$5+$BA232*Assembly!Y$6+$BB232*Assembly!Y$7+$BC232*Assembly!Y$8+$BD232*Assembly!Y$9+$BE232*Assembly!Y$10+$BF232*Assembly!Y$11+$BG232*Assembly!Y$12+$BH232*Assembly!Y$13+$BI232*Assembly!Y$14+$BJ232*Assembly!Y$15+$BK232*Assembly!Y$16+$BL232*Assembly!Y$17+$BM232*Assembly!Y$18+$BN232*Assembly!Y$19+$BO232*Assembly!Y$20+$BP232*Assembly!Y$21+$BQ232*Assembly!Y$22+$BR232*Assembly!Y$23+$BS232*Assembly!Y$24</f>
        <v>#VALUE!</v>
      </c>
      <c r="CC232" s="165" t="e">
        <f t="shared" si="8"/>
        <v>#VALUE!</v>
      </c>
      <c r="CD232" s="136" t="e">
        <f t="shared" si="9"/>
        <v>#VALUE!</v>
      </c>
      <c r="CE232" s="184" t="e">
        <f>$AY232*Assembly!AC$4+$AZ232*Assembly!AC$5+$BA232*Assembly!AC$6+$BB232*Assembly!AC$7+$BC232*Assembly!AC$8+$BD232*Assembly!AC$9+$BE232*Assembly!AC$10+$BF232*Assembly!AC$11+$BG232*Assembly!AC$12+$BH232*Assembly!AC$13+$BI232*Assembly!AC$14+$BJ232*Assembly!AC$15+$BK232*Assembly!AC$16+$BL232*Assembly!AC$17+$BM232*Assembly!AC$18+$BN232*Assembly!AC$19+$BO232*Assembly!AC$20+$BP232*Assembly!AC$21+$BQ232*Assembly!AC$22+$BR232*Assembly!AC$23+$BS232*Assembly!AC$24</f>
        <v>#VALUE!</v>
      </c>
      <c r="CF232" s="153" t="e">
        <f>$AY232*Assembly!M$4+$AZ232*Assembly!M$5+$BA232*Assembly!M$6+$BB232*Assembly!M$7+$BC232*Assembly!M$8+$BD232*Assembly!M$9+$BE232*Assembly!M$10+$BF232*Assembly!M$11+$BG232*Assembly!M$12+$BH232*Assembly!M$13+$BI232*Assembly!M$14+$BJ232*Assembly!M$15+$BK232*Assembly!M$16+$BL232*Assembly!M$17+$BM232*Assembly!M$18+$BN232*Assembly!M$19+$BO232*Assembly!M$20+$BP232*Assembly!M$21+$BQ232*Assembly!M$22+$BR232*Assembly!M$23+$BS232*Assembly!M$24</f>
        <v>#VALUE!</v>
      </c>
      <c r="CG232" s="153" t="e">
        <f>$AY232*Assembly!N$4+$AZ232*Assembly!N$5+$BA232*Assembly!N$6+$BB232*Assembly!N$7+$BC232*Assembly!N$8+$BD232*Assembly!N$9+$BE232*Assembly!N$10+$BF232*Assembly!N$11+$BG232*Assembly!N$12+$BH232*Assembly!N$13+$BI232*Assembly!N$14+$BJ232*Assembly!N$15+$BK232*Assembly!N$16+$BL232*Assembly!N$17+$BM232*Assembly!N$18+$BN232*Assembly!N$19+$BO232*Assembly!N$20+$BP232*Assembly!N$21+$BQ232*Assembly!N$22+$BR232*Assembly!N$23+$BS232*Assembly!N$24</f>
        <v>#VALUE!</v>
      </c>
      <c r="CH232" s="153" t="e">
        <f>$AY232*Assembly!O$4+$AZ232*Assembly!O$5+$BA232*Assembly!O$6+$BB232*Assembly!O$7+$BC232*Assembly!O$8+$BD232*Assembly!O$9+$BE232*Assembly!O$10+$BF232*Assembly!O$11+$BG232*Assembly!O$12+$BH232*Assembly!O$13+$BI232*Assembly!O$14+$BJ232*Assembly!O$15+$BK232*Assembly!O$16+$BL232*Assembly!O$17+$BM232*Assembly!O$18+$BN232*Assembly!O$19+$BO232*Assembly!O$20+$BP232*Assembly!O$21+$BQ232*Assembly!O$22+$BR232*Assembly!O$23+$BS232*Assembly!O$24</f>
        <v>#VALUE!</v>
      </c>
      <c r="CI232" s="142" t="e">
        <f>$AY232*Assembly!P$4+$AZ232*Assembly!P$5+$BA232*Assembly!P$6+$BB232*Assembly!P$7+$BC232*Assembly!P$8+$BD232*Assembly!P$9+$BE232*Assembly!P$10+$BF232*Assembly!P$11+$BG232*Assembly!P$12+$BH232*Assembly!P$13+$BI232*Assembly!P$14+$BJ232*Assembly!P$15+$BK232*Assembly!P$16+$BL232*Assembly!P$17+$BM232*Assembly!P$18+$BN232*Assembly!P$19+$BO232*Assembly!P$20+$BP232*Assembly!P$21+$BQ232*Assembly!P$22+$BR232*Assembly!P$23+$BS232*Assembly!P$24</f>
        <v>#VALUE!</v>
      </c>
      <c r="CJ232" s="142" t="e">
        <f>$AY232*Assembly!Q$4+$AZ232*Assembly!Q$5+$BA232*Assembly!Q$6+$BB232*Assembly!Q$7+$BC232*Assembly!Q$8+$BD232*Assembly!Q$9+$BE232*Assembly!Q$10+$BF232*Assembly!Q$11+$BG232*Assembly!Q$12+$BH232*Assembly!Q$13+$BI232*Assembly!Q$14+$BJ232*Assembly!Q$15+$BK232*Assembly!Q$16+$BL232*Assembly!Q$17+$BM232*Assembly!Q$18+$BN232*Assembly!Q$19+$BO232*Assembly!Q$20+$BP232*Assembly!Q$21+$BQ232*Assembly!Q$22+$BR232*Assembly!Q$23+$BS232*Assembly!Q$24</f>
        <v>#VALUE!</v>
      </c>
      <c r="CK232" s="153" t="e">
        <f>$AY232*Assembly!R$4+$AZ232*Assembly!R$5+$BA232*Assembly!R$6+$BB232*Assembly!R$7+$BC232*Assembly!R$8+$BD232*Assembly!R$9+$BE232*Assembly!R$10+$BF232*Assembly!R$11+$BG232*Assembly!R$12+$BH232*Assembly!R$13+$BI232*Assembly!R$14+$BJ232*Assembly!R$15+$BK232*Assembly!R$16+$BL232*Assembly!R$17+$BM232*Assembly!R$18+$BN232*Assembly!R$19+$BO232*Assembly!R$20+$BP232*Assembly!R$21+$BQ232*Assembly!R$22+$BR232*Assembly!R$23+$BS232*Assembly!R$24</f>
        <v>#VALUE!</v>
      </c>
      <c r="CL232" s="142" t="e">
        <f>$AY232*Assembly!S$4+$AZ232*Assembly!S$5+$BA232*Assembly!S$6+$BB232*Assembly!S$7+$BC232*Assembly!S$8+$BD232*Assembly!S$9+$BE232*Assembly!S$10+$BF232*Assembly!S$11+$BG232*Assembly!S$12+$BH232*Assembly!S$13+$BI232*Assembly!S$14+$BJ232*Assembly!S$15+$BK232*Assembly!S$16+$BL232*Assembly!S$17+$BM232*Assembly!S$18+$BN232*Assembly!S$19+$BO232*Assembly!S$20+$BP232*Assembly!S$21+$BQ232*Assembly!S$22+$BR232*Assembly!S$23+$BS232*Assembly!S$24</f>
        <v>#VALUE!</v>
      </c>
      <c r="CM232" s="142" t="e">
        <f>$AY232*Assembly!T$4+$AZ232*Assembly!T$5+$BA232*Assembly!T$6+$BB232*Assembly!T$7+$BC232*Assembly!T$8+$BD232*Assembly!T$9+$BE232*Assembly!T$10+$BF232*Assembly!T$11+$BG232*Assembly!T$12+$BH232*Assembly!T$13+$BI232*Assembly!T$14+$BJ232*Assembly!T$15+$BK232*Assembly!T$16+$BL232*Assembly!T$17+$BM232*Assembly!T$18+$BN232*Assembly!T$19+$BO232*Assembly!T$20+$BP232*Assembly!T$21+$BQ232*Assembly!T$22+$BR232*Assembly!T$23+$BS232*Assembly!T$24</f>
        <v>#VALUE!</v>
      </c>
      <c r="CN232" s="142" t="e">
        <f>$AY232*Assembly!U$4+$AZ232*Assembly!U$5+$BA232*Assembly!U$6+$BB232*Assembly!U$7+$BC232*Assembly!U$8+$BD232*Assembly!U$9+$BE232*Assembly!U$10+$BF232*Assembly!U$11+$BG232*Assembly!U$12+$BH232*Assembly!U$13+$BI232*Assembly!U$14+$BJ232*Assembly!U$15+$BK232*Assembly!U$16+$BL232*Assembly!U$17+$BM232*Assembly!U$18+$BN232*Assembly!U$19+$BO232*Assembly!U$20+$BP232*Assembly!U$21+$BQ232*Assembly!U$22+$BR232*Assembly!U$23+$BS232*Assembly!U$24</f>
        <v>#VALUE!</v>
      </c>
      <c r="CO232" s="153" t="e">
        <f>$AY232*Assembly!V$4+$AZ232*Assembly!V$5+$BA232*Assembly!V$6+$BB232*Assembly!V$7+$BC232*Assembly!V$8+$BD232*Assembly!V$9+$BE232*Assembly!V$10+$BF232*Assembly!V$11+$BG232*Assembly!V$12+$BH232*Assembly!V$13+$BI232*Assembly!V$14+$BJ232*Assembly!V$15+$BK232*Assembly!V$16+$BL232*Assembly!V$17+$BM232*Assembly!V$18+$BN232*Assembly!V$19+$BO232*Assembly!V$20+$BP232*Assembly!V$21+$BQ232*Assembly!V$22+$BR232*Assembly!V$23+$BS232*Assembly!V$24</f>
        <v>#VALUE!</v>
      </c>
      <c r="CP232" s="153" t="e">
        <f>CF232*Refining!$F$3</f>
        <v>#VALUE!</v>
      </c>
      <c r="CQ232" s="153" t="e">
        <f>CG232*Refining!$F$4</f>
        <v>#VALUE!</v>
      </c>
      <c r="CR232" s="153" t="e">
        <f>CH232*Refining!$F$5</f>
        <v>#VALUE!</v>
      </c>
      <c r="CS232" s="153" t="e">
        <f>CI232*Refining!$F$6</f>
        <v>#VALUE!</v>
      </c>
      <c r="CT232" s="153" t="e">
        <f>CJ232*Refining!$F$7</f>
        <v>#VALUE!</v>
      </c>
      <c r="CU232" s="153" t="e">
        <f>CK232*Refining!$F$8</f>
        <v>#VALUE!</v>
      </c>
      <c r="CV232" s="153" t="e">
        <f>CL232*Refining!$F$9</f>
        <v>#VALUE!</v>
      </c>
      <c r="CW232" s="153" t="e">
        <f>CM232*Refining!$F$10</f>
        <v>#VALUE!</v>
      </c>
      <c r="CX232" s="153" t="e">
        <f>CN232*Refining!$F$11</f>
        <v>#VALUE!</v>
      </c>
      <c r="CY232" s="153" t="e">
        <f>CO232*Refining!$F$12</f>
        <v>#VALUE!</v>
      </c>
      <c r="CZ232" s="190" t="e">
        <f t="shared" ref="CZ232:DS232" si="936">IF(CF232 = 0, "", CF232)</f>
        <v>#VALUE!</v>
      </c>
      <c r="DA232" s="197" t="e">
        <f t="shared" si="936"/>
        <v>#VALUE!</v>
      </c>
      <c r="DB232" s="197" t="e">
        <f t="shared" si="936"/>
        <v>#VALUE!</v>
      </c>
      <c r="DC232" s="191" t="e">
        <f t="shared" si="936"/>
        <v>#VALUE!</v>
      </c>
      <c r="DD232" s="193" t="e">
        <f t="shared" si="936"/>
        <v>#VALUE!</v>
      </c>
      <c r="DE232" s="191" t="e">
        <f t="shared" si="936"/>
        <v>#VALUE!</v>
      </c>
      <c r="DF232" s="193" t="e">
        <f t="shared" si="936"/>
        <v>#VALUE!</v>
      </c>
      <c r="DG232" s="193" t="e">
        <f t="shared" si="936"/>
        <v>#VALUE!</v>
      </c>
      <c r="DH232" s="191" t="e">
        <f t="shared" si="936"/>
        <v>#VALUE!</v>
      </c>
      <c r="DI232" s="195" t="e">
        <f t="shared" si="936"/>
        <v>#VALUE!</v>
      </c>
      <c r="DJ232" s="190" t="e">
        <f t="shared" si="936"/>
        <v>#VALUE!</v>
      </c>
      <c r="DK232" s="197" t="e">
        <f t="shared" si="936"/>
        <v>#VALUE!</v>
      </c>
      <c r="DL232" s="197" t="e">
        <f t="shared" si="936"/>
        <v>#VALUE!</v>
      </c>
      <c r="DM232" s="191" t="e">
        <f t="shared" si="936"/>
        <v>#VALUE!</v>
      </c>
      <c r="DN232" s="193" t="e">
        <f t="shared" si="936"/>
        <v>#VALUE!</v>
      </c>
      <c r="DO232" s="191" t="e">
        <f t="shared" si="936"/>
        <v>#VALUE!</v>
      </c>
      <c r="DP232" s="191" t="e">
        <f t="shared" si="936"/>
        <v>#VALUE!</v>
      </c>
      <c r="DQ232" s="191" t="e">
        <f t="shared" si="936"/>
        <v>#VALUE!</v>
      </c>
      <c r="DR232" s="191" t="e">
        <f t="shared" si="936"/>
        <v>#VALUE!</v>
      </c>
      <c r="DS232" s="195" t="e">
        <f t="shared" si="936"/>
        <v>#VALUE!</v>
      </c>
      <c r="DT232" s="190" t="e">
        <f t="shared" si="11"/>
        <v>#VALUE!</v>
      </c>
      <c r="DU232" s="197" t="e">
        <f t="shared" si="12"/>
        <v>#VALUE!</v>
      </c>
      <c r="DV232" s="165" t="e">
        <f>CZ232*'Ores &amp; Ingots'!$C$3+DA232*'Ores &amp; Ingots'!$C$4+DB232*'Ores &amp; Ingots'!$C$5+DC232*'Ores &amp; Ingots'!$C$6+DD232*'Ores &amp; Ingots'!$C$7+DE232*'Ores &amp; Ingots'!$C$8+DF232*'Ores &amp; Ingots'!$C$9+DG232*'Ores &amp; Ingots'!$C$10+DH232*'Ores &amp; Ingots'!$C$11+DI232*'Ores &amp; Ingots'!$C$12</f>
        <v>#VALUE!</v>
      </c>
      <c r="DW232" s="165" t="e">
        <f>DJ232*'Ores &amp; Ingots'!$B$3+DK232*'Ores &amp; Ingots'!$B$4+DL232*'Ores &amp; Ingots'!$B$5+DM232*'Ores &amp; Ingots'!$B$6+DN232*'Ores &amp; Ingots'!$B$7+DO232*'Ores &amp; Ingots'!$B$8+DP232*'Ores &amp; Ingots'!$B$9+DQ232*'Ores &amp; Ingots'!$B$10+DR232*'Ores &amp; Ingots'!$B$11+DS232*'Ores &amp; Ingots'!$B$12</f>
        <v>#VALUE!</v>
      </c>
      <c r="DX232" s="197" t="e">
        <f>CZ232*Refining!$G$3+DA232*Refining!$G$4+DB232*Refining!$G$5+DC232*Refining!$G$6+DD232*Refining!$G$7+DE232*Refining!$G$8+DF232*Refining!$G$9+DG232*Refining!$G$10+DH232*Refining!$G$11+DI232*Refining!$G$12</f>
        <v>#VALUE!</v>
      </c>
      <c r="DY232" s="197" t="e">
        <f t="shared" si="13"/>
        <v>#VALUE!</v>
      </c>
      <c r="DZ232" s="199" t="e">
        <f t="shared" si="14"/>
        <v>#VALUE!</v>
      </c>
      <c r="EA232" s="190" t="e">
        <f t="shared" si="15"/>
        <v>#VALUE!</v>
      </c>
      <c r="EB232" s="200" t="e">
        <f t="shared" ref="EB232:EC232" si="937">EA232/60</f>
        <v>#VALUE!</v>
      </c>
      <c r="EC232" s="200" t="e">
        <f t="shared" si="937"/>
        <v>#VALUE!</v>
      </c>
      <c r="ED232" s="190" t="e">
        <f t="shared" si="17"/>
        <v>#VALUE!</v>
      </c>
      <c r="EE232" s="200" t="e">
        <f t="shared" ref="EE232:EF232" si="938">ED232/1000</f>
        <v>#VALUE!</v>
      </c>
      <c r="EF232" s="201" t="e">
        <f t="shared" si="938"/>
        <v>#VALUE!</v>
      </c>
      <c r="EG232" s="136" t="e">
        <f t="shared" si="19"/>
        <v>#VALUE!</v>
      </c>
      <c r="EH232" s="138" t="e">
        <f t="shared" si="20"/>
        <v>#VALUE!</v>
      </c>
      <c r="EI232" s="133" t="s">
        <v>28</v>
      </c>
    </row>
    <row r="233" spans="1:139" ht="12.75" x14ac:dyDescent="0.2">
      <c r="A233" s="864"/>
      <c r="B233" s="369" t="s">
        <v>432</v>
      </c>
      <c r="C233" s="137" t="s">
        <v>156</v>
      </c>
      <c r="D233" s="137">
        <v>1</v>
      </c>
      <c r="E233" s="137">
        <v>1</v>
      </c>
      <c r="F233" s="137">
        <v>1</v>
      </c>
      <c r="G233" s="202">
        <f t="shared" si="0"/>
        <v>15.625</v>
      </c>
      <c r="H233" s="203">
        <v>8</v>
      </c>
      <c r="I233" s="203">
        <v>20</v>
      </c>
      <c r="J233" s="204">
        <f>H233/Main!$D$9</f>
        <v>1.6</v>
      </c>
      <c r="K233" s="204">
        <f>I233/Main!$D$10</f>
        <v>10</v>
      </c>
      <c r="L233" s="204">
        <f t="shared" si="1"/>
        <v>6.25</v>
      </c>
      <c r="M233" s="204">
        <v>1</v>
      </c>
      <c r="N233" s="205"/>
      <c r="O233" s="296"/>
      <c r="P233" s="207"/>
      <c r="Q233" s="208"/>
      <c r="R233" s="207"/>
      <c r="S233" s="209"/>
      <c r="T233" s="209"/>
      <c r="U233" s="207"/>
      <c r="V233" s="207"/>
      <c r="W233" s="401"/>
      <c r="X233" s="209"/>
      <c r="Y233" s="207"/>
      <c r="Z233" s="207"/>
      <c r="AA233" s="207"/>
      <c r="AB233" s="207"/>
      <c r="AC233" s="402" t="s">
        <v>28</v>
      </c>
      <c r="AD233" s="171">
        <v>133</v>
      </c>
      <c r="AE233" s="165">
        <v>0</v>
      </c>
      <c r="AF233" s="165">
        <v>0</v>
      </c>
      <c r="AG233" s="165">
        <v>0</v>
      </c>
      <c r="AH233" s="165">
        <v>0</v>
      </c>
      <c r="AI233" s="165">
        <v>0</v>
      </c>
      <c r="AJ233" s="165">
        <v>0</v>
      </c>
      <c r="AK233" s="165">
        <v>0</v>
      </c>
      <c r="AL233" s="165">
        <v>0</v>
      </c>
      <c r="AM233" s="165">
        <v>0</v>
      </c>
      <c r="AN233" s="165">
        <v>0</v>
      </c>
      <c r="AO233" s="165">
        <v>50</v>
      </c>
      <c r="AP233" s="165">
        <v>0</v>
      </c>
      <c r="AQ233" s="165">
        <v>0</v>
      </c>
      <c r="AR233" s="165">
        <v>0</v>
      </c>
      <c r="AS233" s="165">
        <v>0</v>
      </c>
      <c r="AT233" s="165">
        <v>0</v>
      </c>
      <c r="AU233" s="165">
        <v>0</v>
      </c>
      <c r="AV233" s="165">
        <v>0</v>
      </c>
      <c r="AW233" s="165">
        <v>0</v>
      </c>
      <c r="AX233" s="165">
        <v>0</v>
      </c>
      <c r="AY233" s="413">
        <f t="shared" ref="AY233:BS233" si="939">IF(AD233 = 0, "", AD233)</f>
        <v>133</v>
      </c>
      <c r="AZ233" s="163" t="str">
        <f t="shared" si="939"/>
        <v/>
      </c>
      <c r="BA233" s="163" t="str">
        <f t="shared" si="939"/>
        <v/>
      </c>
      <c r="BB233" s="163" t="str">
        <f t="shared" si="939"/>
        <v/>
      </c>
      <c r="BC233" s="163" t="str">
        <f t="shared" si="939"/>
        <v/>
      </c>
      <c r="BD233" s="163" t="str">
        <f t="shared" si="939"/>
        <v/>
      </c>
      <c r="BE233" s="163" t="str">
        <f t="shared" si="939"/>
        <v/>
      </c>
      <c r="BF233" s="163" t="str">
        <f t="shared" si="939"/>
        <v/>
      </c>
      <c r="BG233" s="163" t="str">
        <f t="shared" si="939"/>
        <v/>
      </c>
      <c r="BH233" s="163" t="str">
        <f t="shared" si="939"/>
        <v/>
      </c>
      <c r="BI233" s="163" t="str">
        <f t="shared" si="939"/>
        <v/>
      </c>
      <c r="BJ233" s="165">
        <f t="shared" si="939"/>
        <v>50</v>
      </c>
      <c r="BK233" s="163" t="str">
        <f t="shared" si="939"/>
        <v/>
      </c>
      <c r="BL233" s="163" t="str">
        <f t="shared" si="939"/>
        <v/>
      </c>
      <c r="BM233" s="163" t="str">
        <f t="shared" si="939"/>
        <v/>
      </c>
      <c r="BN233" s="163" t="str">
        <f t="shared" si="939"/>
        <v/>
      </c>
      <c r="BO233" s="163" t="str">
        <f t="shared" si="939"/>
        <v/>
      </c>
      <c r="BP233" s="163" t="str">
        <f t="shared" si="939"/>
        <v/>
      </c>
      <c r="BQ233" s="163" t="str">
        <f t="shared" si="939"/>
        <v/>
      </c>
      <c r="BR233" s="163" t="str">
        <f t="shared" si="939"/>
        <v/>
      </c>
      <c r="BS233" s="173" t="str">
        <f t="shared" si="939"/>
        <v/>
      </c>
      <c r="BT233" s="175" t="e">
        <f>$AY233*Assembly!Z$4+$AZ233*Assembly!Z$5+$BA233*Assembly!Z$6+$BB233*Assembly!Z$7+$BC233*Assembly!Z$8+$BD233*Assembly!Z$9+$BE233*Assembly!Z$10+$BF233*Assembly!Z$11+$BG233*Assembly!Z$12+$BH233*Assembly!Z$13+$BI233*Assembly!Z$14+$BJ233*Assembly!Z$15+$BK233*Assembly!Z$16+$BL233*Assembly!Z$17+$BM233*Assembly!Z$18+$BN233*Assembly!Z$19+$BO233*Assembly!Z$20+$BP233*Assembly!Z$21+$BQ233*Assembly!Z$22+$BR233*Assembly!Z$23+$BS233*Assembly!Z$24</f>
        <v>#VALUE!</v>
      </c>
      <c r="BU233" s="165" t="e">
        <f t="shared" si="3"/>
        <v>#VALUE!</v>
      </c>
      <c r="BV233" s="176"/>
      <c r="BW233" s="165" t="e">
        <f>$AY233*Assembly!AD$4+$AZ233*Assembly!AD$5+$BA233*Assembly!AD$6+$BB233*Assembly!AD$7+$BC233*Assembly!AD$8+$BD233*Assembly!AD$9+$BE233*Assembly!AD$10+$BF233*Assembly!AD$11+$BG233*Assembly!AD$12+$BH233*Assembly!AD$13+$BI233*Assembly!AD$14+$BJ233*Assembly!AD$15+$BK233*Assembly!AD$16+$BL233*Assembly!AD$17+$BM233*Assembly!AD$18+$BN233*Assembly!AD$19+$BO233*Assembly!AD$20+$BP233*Assembly!AD$21+$BQ233*Assembly!AD$22+$BR233*Assembly!AD$23+$BS233*Assembly!AD$24</f>
        <v>#VALUE!</v>
      </c>
      <c r="BX233" s="180" t="e">
        <f t="shared" si="4"/>
        <v>#VALUE!</v>
      </c>
      <c r="BY233" s="181" t="e">
        <f t="shared" si="5"/>
        <v>#VALUE!</v>
      </c>
      <c r="BZ233" s="182" t="e">
        <f t="shared" si="6"/>
        <v>#VALUE!</v>
      </c>
      <c r="CA233" s="181" t="e">
        <f t="shared" si="7"/>
        <v>#VALUE!</v>
      </c>
      <c r="CB233" s="165" t="e">
        <f>$AY233*Assembly!Y$4+$AZ233*Assembly!Y$5+$BA233*Assembly!Y$6+$BB233*Assembly!Y$7+$BC233*Assembly!Y$8+$BD233*Assembly!Y$9+$BE233*Assembly!Y$10+$BF233*Assembly!Y$11+$BG233*Assembly!Y$12+$BH233*Assembly!Y$13+$BI233*Assembly!Y$14+$BJ233*Assembly!Y$15+$BK233*Assembly!Y$16+$BL233*Assembly!Y$17+$BM233*Assembly!Y$18+$BN233*Assembly!Y$19+$BO233*Assembly!Y$20+$BP233*Assembly!Y$21+$BQ233*Assembly!Y$22+$BR233*Assembly!Y$23+$BS233*Assembly!Y$24</f>
        <v>#VALUE!</v>
      </c>
      <c r="CC233" s="165" t="e">
        <f t="shared" si="8"/>
        <v>#VALUE!</v>
      </c>
      <c r="CD233" s="136" t="e">
        <f t="shared" si="9"/>
        <v>#VALUE!</v>
      </c>
      <c r="CE233" s="184" t="e">
        <f>$AY233*Assembly!AC$4+$AZ233*Assembly!AC$5+$BA233*Assembly!AC$6+$BB233*Assembly!AC$7+$BC233*Assembly!AC$8+$BD233*Assembly!AC$9+$BE233*Assembly!AC$10+$BF233*Assembly!AC$11+$BG233*Assembly!AC$12+$BH233*Assembly!AC$13+$BI233*Assembly!AC$14+$BJ233*Assembly!AC$15+$BK233*Assembly!AC$16+$BL233*Assembly!AC$17+$BM233*Assembly!AC$18+$BN233*Assembly!AC$19+$BO233*Assembly!AC$20+$BP233*Assembly!AC$21+$BQ233*Assembly!AC$22+$BR233*Assembly!AC$23+$BS233*Assembly!AC$24</f>
        <v>#VALUE!</v>
      </c>
      <c r="CF233" s="208" t="e">
        <f>$AY233*Assembly!M$4+$AZ233*Assembly!M$5+$BA233*Assembly!M$6+$BB233*Assembly!M$7+$BC233*Assembly!M$8+$BD233*Assembly!M$9+$BE233*Assembly!M$10+$BF233*Assembly!M$11+$BG233*Assembly!M$12+$BH233*Assembly!M$13+$BI233*Assembly!M$14+$BJ233*Assembly!M$15+$BK233*Assembly!M$16+$BL233*Assembly!M$17+$BM233*Assembly!M$18+$BN233*Assembly!M$19+$BO233*Assembly!M$20+$BP233*Assembly!M$21+$BQ233*Assembly!M$22+$BR233*Assembly!M$23+$BS233*Assembly!M$24</f>
        <v>#VALUE!</v>
      </c>
      <c r="CG233" s="208" t="e">
        <f>$AY233*Assembly!N$4+$AZ233*Assembly!N$5+$BA233*Assembly!N$6+$BB233*Assembly!N$7+$BC233*Assembly!N$8+$BD233*Assembly!N$9+$BE233*Assembly!N$10+$BF233*Assembly!N$11+$BG233*Assembly!N$12+$BH233*Assembly!N$13+$BI233*Assembly!N$14+$BJ233*Assembly!N$15+$BK233*Assembly!N$16+$BL233*Assembly!N$17+$BM233*Assembly!N$18+$BN233*Assembly!N$19+$BO233*Assembly!N$20+$BP233*Assembly!N$21+$BQ233*Assembly!N$22+$BR233*Assembly!N$23+$BS233*Assembly!N$24</f>
        <v>#VALUE!</v>
      </c>
      <c r="CH233" s="208" t="e">
        <f>$AY233*Assembly!O$4+$AZ233*Assembly!O$5+$BA233*Assembly!O$6+$BB233*Assembly!O$7+$BC233*Assembly!O$8+$BD233*Assembly!O$9+$BE233*Assembly!O$10+$BF233*Assembly!O$11+$BG233*Assembly!O$12+$BH233*Assembly!O$13+$BI233*Assembly!O$14+$BJ233*Assembly!O$15+$BK233*Assembly!O$16+$BL233*Assembly!O$17+$BM233*Assembly!O$18+$BN233*Assembly!O$19+$BO233*Assembly!O$20+$BP233*Assembly!O$21+$BQ233*Assembly!O$22+$BR233*Assembly!O$23+$BS233*Assembly!O$24</f>
        <v>#VALUE!</v>
      </c>
      <c r="CI233" s="203" t="e">
        <f>$AY233*Assembly!P$4+$AZ233*Assembly!P$5+$BA233*Assembly!P$6+$BB233*Assembly!P$7+$BC233*Assembly!P$8+$BD233*Assembly!P$9+$BE233*Assembly!P$10+$BF233*Assembly!P$11+$BG233*Assembly!P$12+$BH233*Assembly!P$13+$BI233*Assembly!P$14+$BJ233*Assembly!P$15+$BK233*Assembly!P$16+$BL233*Assembly!P$17+$BM233*Assembly!P$18+$BN233*Assembly!P$19+$BO233*Assembly!P$20+$BP233*Assembly!P$21+$BQ233*Assembly!P$22+$BR233*Assembly!P$23+$BS233*Assembly!P$24</f>
        <v>#VALUE!</v>
      </c>
      <c r="CJ233" s="203" t="e">
        <f>$AY233*Assembly!Q$4+$AZ233*Assembly!Q$5+$BA233*Assembly!Q$6+$BB233*Assembly!Q$7+$BC233*Assembly!Q$8+$BD233*Assembly!Q$9+$BE233*Assembly!Q$10+$BF233*Assembly!Q$11+$BG233*Assembly!Q$12+$BH233*Assembly!Q$13+$BI233*Assembly!Q$14+$BJ233*Assembly!Q$15+$BK233*Assembly!Q$16+$BL233*Assembly!Q$17+$BM233*Assembly!Q$18+$BN233*Assembly!Q$19+$BO233*Assembly!Q$20+$BP233*Assembly!Q$21+$BQ233*Assembly!Q$22+$BR233*Assembly!Q$23+$BS233*Assembly!Q$24</f>
        <v>#VALUE!</v>
      </c>
      <c r="CK233" s="208" t="e">
        <f>$AY233*Assembly!R$4+$AZ233*Assembly!R$5+$BA233*Assembly!R$6+$BB233*Assembly!R$7+$BC233*Assembly!R$8+$BD233*Assembly!R$9+$BE233*Assembly!R$10+$BF233*Assembly!R$11+$BG233*Assembly!R$12+$BH233*Assembly!R$13+$BI233*Assembly!R$14+$BJ233*Assembly!R$15+$BK233*Assembly!R$16+$BL233*Assembly!R$17+$BM233*Assembly!R$18+$BN233*Assembly!R$19+$BO233*Assembly!R$20+$BP233*Assembly!R$21+$BQ233*Assembly!R$22+$BR233*Assembly!R$23+$BS233*Assembly!R$24</f>
        <v>#VALUE!</v>
      </c>
      <c r="CL233" s="203" t="e">
        <f>$AY233*Assembly!S$4+$AZ233*Assembly!S$5+$BA233*Assembly!S$6+$BB233*Assembly!S$7+$BC233*Assembly!S$8+$BD233*Assembly!S$9+$BE233*Assembly!S$10+$BF233*Assembly!S$11+$BG233*Assembly!S$12+$BH233*Assembly!S$13+$BI233*Assembly!S$14+$BJ233*Assembly!S$15+$BK233*Assembly!S$16+$BL233*Assembly!S$17+$BM233*Assembly!S$18+$BN233*Assembly!S$19+$BO233*Assembly!S$20+$BP233*Assembly!S$21+$BQ233*Assembly!S$22+$BR233*Assembly!S$23+$BS233*Assembly!S$24</f>
        <v>#VALUE!</v>
      </c>
      <c r="CM233" s="203" t="e">
        <f>$AY233*Assembly!T$4+$AZ233*Assembly!T$5+$BA233*Assembly!T$6+$BB233*Assembly!T$7+$BC233*Assembly!T$8+$BD233*Assembly!T$9+$BE233*Assembly!T$10+$BF233*Assembly!T$11+$BG233*Assembly!T$12+$BH233*Assembly!T$13+$BI233*Assembly!T$14+$BJ233*Assembly!T$15+$BK233*Assembly!T$16+$BL233*Assembly!T$17+$BM233*Assembly!T$18+$BN233*Assembly!T$19+$BO233*Assembly!T$20+$BP233*Assembly!T$21+$BQ233*Assembly!T$22+$BR233*Assembly!T$23+$BS233*Assembly!T$24</f>
        <v>#VALUE!</v>
      </c>
      <c r="CN233" s="203" t="e">
        <f>$AY233*Assembly!U$4+$AZ233*Assembly!U$5+$BA233*Assembly!U$6+$BB233*Assembly!U$7+$BC233*Assembly!U$8+$BD233*Assembly!U$9+$BE233*Assembly!U$10+$BF233*Assembly!U$11+$BG233*Assembly!U$12+$BH233*Assembly!U$13+$BI233*Assembly!U$14+$BJ233*Assembly!U$15+$BK233*Assembly!U$16+$BL233*Assembly!U$17+$BM233*Assembly!U$18+$BN233*Assembly!U$19+$BO233*Assembly!U$20+$BP233*Assembly!U$21+$BQ233*Assembly!U$22+$BR233*Assembly!U$23+$BS233*Assembly!U$24</f>
        <v>#VALUE!</v>
      </c>
      <c r="CO233" s="208" t="e">
        <f>$AY233*Assembly!V$4+$AZ233*Assembly!V$5+$BA233*Assembly!V$6+$BB233*Assembly!V$7+$BC233*Assembly!V$8+$BD233*Assembly!V$9+$BE233*Assembly!V$10+$BF233*Assembly!V$11+$BG233*Assembly!V$12+$BH233*Assembly!V$13+$BI233*Assembly!V$14+$BJ233*Assembly!V$15+$BK233*Assembly!V$16+$BL233*Assembly!V$17+$BM233*Assembly!V$18+$BN233*Assembly!V$19+$BO233*Assembly!V$20+$BP233*Assembly!V$21+$BQ233*Assembly!V$22+$BR233*Assembly!V$23+$BS233*Assembly!V$24</f>
        <v>#VALUE!</v>
      </c>
      <c r="CP233" s="208" t="e">
        <f>CF233*Refining!$F$3</f>
        <v>#VALUE!</v>
      </c>
      <c r="CQ233" s="208" t="e">
        <f>CG233*Refining!$F$4</f>
        <v>#VALUE!</v>
      </c>
      <c r="CR233" s="208" t="e">
        <f>CH233*Refining!$F$5</f>
        <v>#VALUE!</v>
      </c>
      <c r="CS233" s="208" t="e">
        <f>CI233*Refining!$F$6</f>
        <v>#VALUE!</v>
      </c>
      <c r="CT233" s="208" t="e">
        <f>CJ233*Refining!$F$7</f>
        <v>#VALUE!</v>
      </c>
      <c r="CU233" s="208" t="e">
        <f>CK233*Refining!$F$8</f>
        <v>#VALUE!</v>
      </c>
      <c r="CV233" s="208" t="e">
        <f>CL233*Refining!$F$9</f>
        <v>#VALUE!</v>
      </c>
      <c r="CW233" s="208" t="e">
        <f>CM233*Refining!$F$10</f>
        <v>#VALUE!</v>
      </c>
      <c r="CX233" s="208" t="e">
        <f>CN233*Refining!$F$11</f>
        <v>#VALUE!</v>
      </c>
      <c r="CY233" s="208" t="e">
        <f>CO233*Refining!$F$12</f>
        <v>#VALUE!</v>
      </c>
      <c r="CZ233" s="190" t="e">
        <f t="shared" ref="CZ233:DS233" si="940">IF(CF233 = 0, "", CF233)</f>
        <v>#VALUE!</v>
      </c>
      <c r="DA233" s="197" t="e">
        <f t="shared" si="940"/>
        <v>#VALUE!</v>
      </c>
      <c r="DB233" s="197" t="e">
        <f t="shared" si="940"/>
        <v>#VALUE!</v>
      </c>
      <c r="DC233" s="191" t="e">
        <f t="shared" si="940"/>
        <v>#VALUE!</v>
      </c>
      <c r="DD233" s="193" t="e">
        <f t="shared" si="940"/>
        <v>#VALUE!</v>
      </c>
      <c r="DE233" s="191" t="e">
        <f t="shared" si="940"/>
        <v>#VALUE!</v>
      </c>
      <c r="DF233" s="193" t="e">
        <f t="shared" si="940"/>
        <v>#VALUE!</v>
      </c>
      <c r="DG233" s="193" t="e">
        <f t="shared" si="940"/>
        <v>#VALUE!</v>
      </c>
      <c r="DH233" s="191" t="e">
        <f t="shared" si="940"/>
        <v>#VALUE!</v>
      </c>
      <c r="DI233" s="195" t="e">
        <f t="shared" si="940"/>
        <v>#VALUE!</v>
      </c>
      <c r="DJ233" s="190" t="e">
        <f t="shared" si="940"/>
        <v>#VALUE!</v>
      </c>
      <c r="DK233" s="197" t="e">
        <f t="shared" si="940"/>
        <v>#VALUE!</v>
      </c>
      <c r="DL233" s="197" t="e">
        <f t="shared" si="940"/>
        <v>#VALUE!</v>
      </c>
      <c r="DM233" s="191" t="e">
        <f t="shared" si="940"/>
        <v>#VALUE!</v>
      </c>
      <c r="DN233" s="193" t="e">
        <f t="shared" si="940"/>
        <v>#VALUE!</v>
      </c>
      <c r="DO233" s="191" t="e">
        <f t="shared" si="940"/>
        <v>#VALUE!</v>
      </c>
      <c r="DP233" s="191" t="e">
        <f t="shared" si="940"/>
        <v>#VALUE!</v>
      </c>
      <c r="DQ233" s="191" t="e">
        <f t="shared" si="940"/>
        <v>#VALUE!</v>
      </c>
      <c r="DR233" s="191" t="e">
        <f t="shared" si="940"/>
        <v>#VALUE!</v>
      </c>
      <c r="DS233" s="195" t="e">
        <f t="shared" si="940"/>
        <v>#VALUE!</v>
      </c>
      <c r="DT233" s="190" t="e">
        <f t="shared" si="11"/>
        <v>#VALUE!</v>
      </c>
      <c r="DU233" s="197" t="e">
        <f t="shared" si="12"/>
        <v>#VALUE!</v>
      </c>
      <c r="DV233" s="165" t="e">
        <f>CZ233*'Ores &amp; Ingots'!$C$3+DA233*'Ores &amp; Ingots'!$C$4+DB233*'Ores &amp; Ingots'!$C$5+DC233*'Ores &amp; Ingots'!$C$6+DD233*'Ores &amp; Ingots'!$C$7+DE233*'Ores &amp; Ingots'!$C$8+DF233*'Ores &amp; Ingots'!$C$9+DG233*'Ores &amp; Ingots'!$C$10+DH233*'Ores &amp; Ingots'!$C$11+DI233*'Ores &amp; Ingots'!$C$12</f>
        <v>#VALUE!</v>
      </c>
      <c r="DW233" s="165" t="e">
        <f>DJ233*'Ores &amp; Ingots'!$B$3+DK233*'Ores &amp; Ingots'!$B$4+DL233*'Ores &amp; Ingots'!$B$5+DM233*'Ores &amp; Ingots'!$B$6+DN233*'Ores &amp; Ingots'!$B$7+DO233*'Ores &amp; Ingots'!$B$8+DP233*'Ores &amp; Ingots'!$B$9+DQ233*'Ores &amp; Ingots'!$B$10+DR233*'Ores &amp; Ingots'!$B$11+DS233*'Ores &amp; Ingots'!$B$12</f>
        <v>#VALUE!</v>
      </c>
      <c r="DX233" s="197" t="e">
        <f>CZ233*Refining!$G$3+DA233*Refining!$G$4+DB233*Refining!$G$5+DC233*Refining!$G$6+DD233*Refining!$G$7+DE233*Refining!$G$8+DF233*Refining!$G$9+DG233*Refining!$G$10+DH233*Refining!$G$11+DI233*Refining!$G$12</f>
        <v>#VALUE!</v>
      </c>
      <c r="DY233" s="197" t="e">
        <f t="shared" si="13"/>
        <v>#VALUE!</v>
      </c>
      <c r="DZ233" s="199" t="e">
        <f t="shared" si="14"/>
        <v>#VALUE!</v>
      </c>
      <c r="EA233" s="190" t="e">
        <f t="shared" si="15"/>
        <v>#VALUE!</v>
      </c>
      <c r="EB233" s="200" t="e">
        <f t="shared" ref="EB233:EC233" si="941">EA233/60</f>
        <v>#VALUE!</v>
      </c>
      <c r="EC233" s="200" t="e">
        <f t="shared" si="941"/>
        <v>#VALUE!</v>
      </c>
      <c r="ED233" s="190" t="e">
        <f t="shared" si="17"/>
        <v>#VALUE!</v>
      </c>
      <c r="EE233" s="200" t="e">
        <f t="shared" ref="EE233:EF233" si="942">ED233/1000</f>
        <v>#VALUE!</v>
      </c>
      <c r="EF233" s="201" t="e">
        <f t="shared" si="942"/>
        <v>#VALUE!</v>
      </c>
      <c r="EG233" s="136" t="e">
        <f t="shared" si="19"/>
        <v>#VALUE!</v>
      </c>
      <c r="EH233" s="138" t="e">
        <f t="shared" si="20"/>
        <v>#VALUE!</v>
      </c>
      <c r="EI233" s="133" t="s">
        <v>28</v>
      </c>
    </row>
    <row r="234" spans="1:139" ht="12.75" x14ac:dyDescent="0.2">
      <c r="A234" s="865"/>
      <c r="B234" s="215" t="s">
        <v>433</v>
      </c>
      <c r="C234" s="216" t="s">
        <v>156</v>
      </c>
      <c r="D234" s="216">
        <v>1</v>
      </c>
      <c r="E234" s="216">
        <v>1</v>
      </c>
      <c r="F234" s="216">
        <v>1</v>
      </c>
      <c r="G234" s="241">
        <f t="shared" si="0"/>
        <v>15.625</v>
      </c>
      <c r="H234" s="242">
        <v>8</v>
      </c>
      <c r="I234" s="242">
        <v>20</v>
      </c>
      <c r="J234" s="244">
        <f>H234/Main!$D$9</f>
        <v>1.6</v>
      </c>
      <c r="K234" s="244">
        <f>I234/Main!$D$10</f>
        <v>10</v>
      </c>
      <c r="L234" s="244">
        <f t="shared" si="1"/>
        <v>6.25</v>
      </c>
      <c r="M234" s="244">
        <v>1</v>
      </c>
      <c r="N234" s="303"/>
      <c r="O234" s="304"/>
      <c r="P234" s="249"/>
      <c r="Q234" s="250"/>
      <c r="R234" s="249"/>
      <c r="S234" s="252"/>
      <c r="T234" s="252"/>
      <c r="U234" s="249"/>
      <c r="V234" s="249"/>
      <c r="W234" s="252"/>
      <c r="X234" s="252"/>
      <c r="Y234" s="249"/>
      <c r="Z234" s="249"/>
      <c r="AA234" s="249"/>
      <c r="AB234" s="249"/>
      <c r="AC234" s="421" t="s">
        <v>28</v>
      </c>
      <c r="AD234" s="261">
        <v>94</v>
      </c>
      <c r="AE234" s="259">
        <v>0</v>
      </c>
      <c r="AF234" s="259">
        <v>0</v>
      </c>
      <c r="AG234" s="259">
        <v>0</v>
      </c>
      <c r="AH234" s="259">
        <v>0</v>
      </c>
      <c r="AI234" s="259">
        <v>0</v>
      </c>
      <c r="AJ234" s="259">
        <v>0</v>
      </c>
      <c r="AK234" s="259">
        <v>0</v>
      </c>
      <c r="AL234" s="259">
        <v>0</v>
      </c>
      <c r="AM234" s="259">
        <v>0</v>
      </c>
      <c r="AN234" s="259">
        <v>0</v>
      </c>
      <c r="AO234" s="259">
        <v>25</v>
      </c>
      <c r="AP234" s="259">
        <v>0</v>
      </c>
      <c r="AQ234" s="259">
        <v>0</v>
      </c>
      <c r="AR234" s="259">
        <v>0</v>
      </c>
      <c r="AS234" s="259">
        <v>0</v>
      </c>
      <c r="AT234" s="259">
        <v>0</v>
      </c>
      <c r="AU234" s="259">
        <v>0</v>
      </c>
      <c r="AV234" s="259">
        <v>0</v>
      </c>
      <c r="AW234" s="259">
        <v>0</v>
      </c>
      <c r="AX234" s="259">
        <v>0</v>
      </c>
      <c r="AY234" s="415">
        <f t="shared" ref="AY234:BS234" si="943">IF(AD234 = 0, "", AD234)</f>
        <v>94</v>
      </c>
      <c r="AZ234" s="258" t="str">
        <f t="shared" si="943"/>
        <v/>
      </c>
      <c r="BA234" s="258" t="str">
        <f t="shared" si="943"/>
        <v/>
      </c>
      <c r="BB234" s="258" t="str">
        <f t="shared" si="943"/>
        <v/>
      </c>
      <c r="BC234" s="258" t="str">
        <f t="shared" si="943"/>
        <v/>
      </c>
      <c r="BD234" s="258" t="str">
        <f t="shared" si="943"/>
        <v/>
      </c>
      <c r="BE234" s="258" t="str">
        <f t="shared" si="943"/>
        <v/>
      </c>
      <c r="BF234" s="258" t="str">
        <f t="shared" si="943"/>
        <v/>
      </c>
      <c r="BG234" s="258" t="str">
        <f t="shared" si="943"/>
        <v/>
      </c>
      <c r="BH234" s="258" t="str">
        <f t="shared" si="943"/>
        <v/>
      </c>
      <c r="BI234" s="258" t="str">
        <f t="shared" si="943"/>
        <v/>
      </c>
      <c r="BJ234" s="259">
        <f t="shared" si="943"/>
        <v>25</v>
      </c>
      <c r="BK234" s="258" t="str">
        <f t="shared" si="943"/>
        <v/>
      </c>
      <c r="BL234" s="258" t="str">
        <f t="shared" si="943"/>
        <v/>
      </c>
      <c r="BM234" s="258" t="str">
        <f t="shared" si="943"/>
        <v/>
      </c>
      <c r="BN234" s="258" t="str">
        <f t="shared" si="943"/>
        <v/>
      </c>
      <c r="BO234" s="258" t="str">
        <f t="shared" si="943"/>
        <v/>
      </c>
      <c r="BP234" s="258" t="str">
        <f t="shared" si="943"/>
        <v/>
      </c>
      <c r="BQ234" s="258" t="str">
        <f t="shared" si="943"/>
        <v/>
      </c>
      <c r="BR234" s="258" t="str">
        <f t="shared" si="943"/>
        <v/>
      </c>
      <c r="BS234" s="265" t="str">
        <f t="shared" si="943"/>
        <v/>
      </c>
      <c r="BT234" s="257" t="e">
        <f>$AY234*Assembly!Z$4+$AZ234*Assembly!Z$5+$BA234*Assembly!Z$6+$BB234*Assembly!Z$7+$BC234*Assembly!Z$8+$BD234*Assembly!Z$9+$BE234*Assembly!Z$10+$BF234*Assembly!Z$11+$BG234*Assembly!Z$12+$BH234*Assembly!Z$13+$BI234*Assembly!Z$14+$BJ234*Assembly!Z$15+$BK234*Assembly!Z$16+$BL234*Assembly!Z$17+$BM234*Assembly!Z$18+$BN234*Assembly!Z$19+$BO234*Assembly!Z$20+$BP234*Assembly!Z$21+$BQ234*Assembly!Z$22+$BR234*Assembly!Z$23+$BS234*Assembly!Z$24</f>
        <v>#VALUE!</v>
      </c>
      <c r="BU234" s="259" t="e">
        <f t="shared" si="3"/>
        <v>#VALUE!</v>
      </c>
      <c r="BV234" s="267"/>
      <c r="BW234" s="259" t="e">
        <f>$AY234*Assembly!AD$4+$AZ234*Assembly!AD$5+$BA234*Assembly!AD$6+$BB234*Assembly!AD$7+$BC234*Assembly!AD$8+$BD234*Assembly!AD$9+$BE234*Assembly!AD$10+$BF234*Assembly!AD$11+$BG234*Assembly!AD$12+$BH234*Assembly!AD$13+$BI234*Assembly!AD$14+$BJ234*Assembly!AD$15+$BK234*Assembly!AD$16+$BL234*Assembly!AD$17+$BM234*Assembly!AD$18+$BN234*Assembly!AD$19+$BO234*Assembly!AD$20+$BP234*Assembly!AD$21+$BQ234*Assembly!AD$22+$BR234*Assembly!AD$23+$BS234*Assembly!AD$24</f>
        <v>#VALUE!</v>
      </c>
      <c r="BX234" s="268" t="e">
        <f t="shared" si="4"/>
        <v>#VALUE!</v>
      </c>
      <c r="BY234" s="269" t="e">
        <f t="shared" si="5"/>
        <v>#VALUE!</v>
      </c>
      <c r="BZ234" s="272" t="e">
        <f t="shared" si="6"/>
        <v>#VALUE!</v>
      </c>
      <c r="CA234" s="269" t="e">
        <f t="shared" si="7"/>
        <v>#VALUE!</v>
      </c>
      <c r="CB234" s="259" t="e">
        <f>$AY234*Assembly!Y$4+$AZ234*Assembly!Y$5+$BA234*Assembly!Y$6+$BB234*Assembly!Y$7+$BC234*Assembly!Y$8+$BD234*Assembly!Y$9+$BE234*Assembly!Y$10+$BF234*Assembly!Y$11+$BG234*Assembly!Y$12+$BH234*Assembly!Y$13+$BI234*Assembly!Y$14+$BJ234*Assembly!Y$15+$BK234*Assembly!Y$16+$BL234*Assembly!Y$17+$BM234*Assembly!Y$18+$BN234*Assembly!Y$19+$BO234*Assembly!Y$20+$BP234*Assembly!Y$21+$BQ234*Assembly!Y$22+$BR234*Assembly!Y$23+$BS234*Assembly!Y$24</f>
        <v>#VALUE!</v>
      </c>
      <c r="CC234" s="259" t="e">
        <f t="shared" si="8"/>
        <v>#VALUE!</v>
      </c>
      <c r="CD234" s="273" t="e">
        <f t="shared" si="9"/>
        <v>#VALUE!</v>
      </c>
      <c r="CE234" s="274" t="e">
        <f>$AY234*Assembly!AC$4+$AZ234*Assembly!AC$5+$BA234*Assembly!AC$6+$BB234*Assembly!AC$7+$BC234*Assembly!AC$8+$BD234*Assembly!AC$9+$BE234*Assembly!AC$10+$BF234*Assembly!AC$11+$BG234*Assembly!AC$12+$BH234*Assembly!AC$13+$BI234*Assembly!AC$14+$BJ234*Assembly!AC$15+$BK234*Assembly!AC$16+$BL234*Assembly!AC$17+$BM234*Assembly!AC$18+$BN234*Assembly!AC$19+$BO234*Assembly!AC$20+$BP234*Assembly!AC$21+$BQ234*Assembly!AC$22+$BR234*Assembly!AC$23+$BS234*Assembly!AC$24</f>
        <v>#VALUE!</v>
      </c>
      <c r="CF234" s="250" t="e">
        <f>$AY234*Assembly!M$4+$AZ234*Assembly!M$5+$BA234*Assembly!M$6+$BB234*Assembly!M$7+$BC234*Assembly!M$8+$BD234*Assembly!M$9+$BE234*Assembly!M$10+$BF234*Assembly!M$11+$BG234*Assembly!M$12+$BH234*Assembly!M$13+$BI234*Assembly!M$14+$BJ234*Assembly!M$15+$BK234*Assembly!M$16+$BL234*Assembly!M$17+$BM234*Assembly!M$18+$BN234*Assembly!M$19+$BO234*Assembly!M$20+$BP234*Assembly!M$21+$BQ234*Assembly!M$22+$BR234*Assembly!M$23+$BS234*Assembly!M$24</f>
        <v>#VALUE!</v>
      </c>
      <c r="CG234" s="250" t="e">
        <f>$AY234*Assembly!N$4+$AZ234*Assembly!N$5+$BA234*Assembly!N$6+$BB234*Assembly!N$7+$BC234*Assembly!N$8+$BD234*Assembly!N$9+$BE234*Assembly!N$10+$BF234*Assembly!N$11+$BG234*Assembly!N$12+$BH234*Assembly!N$13+$BI234*Assembly!N$14+$BJ234*Assembly!N$15+$BK234*Assembly!N$16+$BL234*Assembly!N$17+$BM234*Assembly!N$18+$BN234*Assembly!N$19+$BO234*Assembly!N$20+$BP234*Assembly!N$21+$BQ234*Assembly!N$22+$BR234*Assembly!N$23+$BS234*Assembly!N$24</f>
        <v>#VALUE!</v>
      </c>
      <c r="CH234" s="250" t="e">
        <f>$AY234*Assembly!O$4+$AZ234*Assembly!O$5+$BA234*Assembly!O$6+$BB234*Assembly!O$7+$BC234*Assembly!O$8+$BD234*Assembly!O$9+$BE234*Assembly!O$10+$BF234*Assembly!O$11+$BG234*Assembly!O$12+$BH234*Assembly!O$13+$BI234*Assembly!O$14+$BJ234*Assembly!O$15+$BK234*Assembly!O$16+$BL234*Assembly!O$17+$BM234*Assembly!O$18+$BN234*Assembly!O$19+$BO234*Assembly!O$20+$BP234*Assembly!O$21+$BQ234*Assembly!O$22+$BR234*Assembly!O$23+$BS234*Assembly!O$24</f>
        <v>#VALUE!</v>
      </c>
      <c r="CI234" s="242" t="e">
        <f>$AY234*Assembly!P$4+$AZ234*Assembly!P$5+$BA234*Assembly!P$6+$BB234*Assembly!P$7+$BC234*Assembly!P$8+$BD234*Assembly!P$9+$BE234*Assembly!P$10+$BF234*Assembly!P$11+$BG234*Assembly!P$12+$BH234*Assembly!P$13+$BI234*Assembly!P$14+$BJ234*Assembly!P$15+$BK234*Assembly!P$16+$BL234*Assembly!P$17+$BM234*Assembly!P$18+$BN234*Assembly!P$19+$BO234*Assembly!P$20+$BP234*Assembly!P$21+$BQ234*Assembly!P$22+$BR234*Assembly!P$23+$BS234*Assembly!P$24</f>
        <v>#VALUE!</v>
      </c>
      <c r="CJ234" s="242" t="e">
        <f>$AY234*Assembly!Q$4+$AZ234*Assembly!Q$5+$BA234*Assembly!Q$6+$BB234*Assembly!Q$7+$BC234*Assembly!Q$8+$BD234*Assembly!Q$9+$BE234*Assembly!Q$10+$BF234*Assembly!Q$11+$BG234*Assembly!Q$12+$BH234*Assembly!Q$13+$BI234*Assembly!Q$14+$BJ234*Assembly!Q$15+$BK234*Assembly!Q$16+$BL234*Assembly!Q$17+$BM234*Assembly!Q$18+$BN234*Assembly!Q$19+$BO234*Assembly!Q$20+$BP234*Assembly!Q$21+$BQ234*Assembly!Q$22+$BR234*Assembly!Q$23+$BS234*Assembly!Q$24</f>
        <v>#VALUE!</v>
      </c>
      <c r="CK234" s="250" t="e">
        <f>$AY234*Assembly!R$4+$AZ234*Assembly!R$5+$BA234*Assembly!R$6+$BB234*Assembly!R$7+$BC234*Assembly!R$8+$BD234*Assembly!R$9+$BE234*Assembly!R$10+$BF234*Assembly!R$11+$BG234*Assembly!R$12+$BH234*Assembly!R$13+$BI234*Assembly!R$14+$BJ234*Assembly!R$15+$BK234*Assembly!R$16+$BL234*Assembly!R$17+$BM234*Assembly!R$18+$BN234*Assembly!R$19+$BO234*Assembly!R$20+$BP234*Assembly!R$21+$BQ234*Assembly!R$22+$BR234*Assembly!R$23+$BS234*Assembly!R$24</f>
        <v>#VALUE!</v>
      </c>
      <c r="CL234" s="242" t="e">
        <f>$AY234*Assembly!S$4+$AZ234*Assembly!S$5+$BA234*Assembly!S$6+$BB234*Assembly!S$7+$BC234*Assembly!S$8+$BD234*Assembly!S$9+$BE234*Assembly!S$10+$BF234*Assembly!S$11+$BG234*Assembly!S$12+$BH234*Assembly!S$13+$BI234*Assembly!S$14+$BJ234*Assembly!S$15+$BK234*Assembly!S$16+$BL234*Assembly!S$17+$BM234*Assembly!S$18+$BN234*Assembly!S$19+$BO234*Assembly!S$20+$BP234*Assembly!S$21+$BQ234*Assembly!S$22+$BR234*Assembly!S$23+$BS234*Assembly!S$24</f>
        <v>#VALUE!</v>
      </c>
      <c r="CM234" s="242" t="e">
        <f>$AY234*Assembly!T$4+$AZ234*Assembly!T$5+$BA234*Assembly!T$6+$BB234*Assembly!T$7+$BC234*Assembly!T$8+$BD234*Assembly!T$9+$BE234*Assembly!T$10+$BF234*Assembly!T$11+$BG234*Assembly!T$12+$BH234*Assembly!T$13+$BI234*Assembly!T$14+$BJ234*Assembly!T$15+$BK234*Assembly!T$16+$BL234*Assembly!T$17+$BM234*Assembly!T$18+$BN234*Assembly!T$19+$BO234*Assembly!T$20+$BP234*Assembly!T$21+$BQ234*Assembly!T$22+$BR234*Assembly!T$23+$BS234*Assembly!T$24</f>
        <v>#VALUE!</v>
      </c>
      <c r="CN234" s="242" t="e">
        <f>$AY234*Assembly!U$4+$AZ234*Assembly!U$5+$BA234*Assembly!U$6+$BB234*Assembly!U$7+$BC234*Assembly!U$8+$BD234*Assembly!U$9+$BE234*Assembly!U$10+$BF234*Assembly!U$11+$BG234*Assembly!U$12+$BH234*Assembly!U$13+$BI234*Assembly!U$14+$BJ234*Assembly!U$15+$BK234*Assembly!U$16+$BL234*Assembly!U$17+$BM234*Assembly!U$18+$BN234*Assembly!U$19+$BO234*Assembly!U$20+$BP234*Assembly!U$21+$BQ234*Assembly!U$22+$BR234*Assembly!U$23+$BS234*Assembly!U$24</f>
        <v>#VALUE!</v>
      </c>
      <c r="CO234" s="250" t="e">
        <f>$AY234*Assembly!V$4+$AZ234*Assembly!V$5+$BA234*Assembly!V$6+$BB234*Assembly!V$7+$BC234*Assembly!V$8+$BD234*Assembly!V$9+$BE234*Assembly!V$10+$BF234*Assembly!V$11+$BG234*Assembly!V$12+$BH234*Assembly!V$13+$BI234*Assembly!V$14+$BJ234*Assembly!V$15+$BK234*Assembly!V$16+$BL234*Assembly!V$17+$BM234*Assembly!V$18+$BN234*Assembly!V$19+$BO234*Assembly!V$20+$BP234*Assembly!V$21+$BQ234*Assembly!V$22+$BR234*Assembly!V$23+$BS234*Assembly!V$24</f>
        <v>#VALUE!</v>
      </c>
      <c r="CP234" s="250" t="e">
        <f>CF234*Refining!$F$3</f>
        <v>#VALUE!</v>
      </c>
      <c r="CQ234" s="250" t="e">
        <f>CG234*Refining!$F$4</f>
        <v>#VALUE!</v>
      </c>
      <c r="CR234" s="250" t="e">
        <f>CH234*Refining!$F$5</f>
        <v>#VALUE!</v>
      </c>
      <c r="CS234" s="250" t="e">
        <f>CI234*Refining!$F$6</f>
        <v>#VALUE!</v>
      </c>
      <c r="CT234" s="250" t="e">
        <f>CJ234*Refining!$F$7</f>
        <v>#VALUE!</v>
      </c>
      <c r="CU234" s="250" t="e">
        <f>CK234*Refining!$F$8</f>
        <v>#VALUE!</v>
      </c>
      <c r="CV234" s="250" t="e">
        <f>CL234*Refining!$F$9</f>
        <v>#VALUE!</v>
      </c>
      <c r="CW234" s="250" t="e">
        <f>CM234*Refining!$F$10</f>
        <v>#VALUE!</v>
      </c>
      <c r="CX234" s="250" t="e">
        <f>CN234*Refining!$F$11</f>
        <v>#VALUE!</v>
      </c>
      <c r="CY234" s="250" t="e">
        <f>CO234*Refining!$F$12</f>
        <v>#VALUE!</v>
      </c>
      <c r="CZ234" s="277" t="e">
        <f t="shared" ref="CZ234:DS234" si="944">IF(CF234 = 0, "", CF234)</f>
        <v>#VALUE!</v>
      </c>
      <c r="DA234" s="278" t="e">
        <f t="shared" si="944"/>
        <v>#VALUE!</v>
      </c>
      <c r="DB234" s="278" t="e">
        <f t="shared" si="944"/>
        <v>#VALUE!</v>
      </c>
      <c r="DC234" s="279" t="e">
        <f t="shared" si="944"/>
        <v>#VALUE!</v>
      </c>
      <c r="DD234" s="280" t="e">
        <f t="shared" si="944"/>
        <v>#VALUE!</v>
      </c>
      <c r="DE234" s="279" t="e">
        <f t="shared" si="944"/>
        <v>#VALUE!</v>
      </c>
      <c r="DF234" s="280" t="e">
        <f t="shared" si="944"/>
        <v>#VALUE!</v>
      </c>
      <c r="DG234" s="280" t="e">
        <f t="shared" si="944"/>
        <v>#VALUE!</v>
      </c>
      <c r="DH234" s="279" t="e">
        <f t="shared" si="944"/>
        <v>#VALUE!</v>
      </c>
      <c r="DI234" s="282" t="e">
        <f t="shared" si="944"/>
        <v>#VALUE!</v>
      </c>
      <c r="DJ234" s="277" t="e">
        <f t="shared" si="944"/>
        <v>#VALUE!</v>
      </c>
      <c r="DK234" s="278" t="e">
        <f t="shared" si="944"/>
        <v>#VALUE!</v>
      </c>
      <c r="DL234" s="278" t="e">
        <f t="shared" si="944"/>
        <v>#VALUE!</v>
      </c>
      <c r="DM234" s="279" t="e">
        <f t="shared" si="944"/>
        <v>#VALUE!</v>
      </c>
      <c r="DN234" s="280" t="e">
        <f t="shared" si="944"/>
        <v>#VALUE!</v>
      </c>
      <c r="DO234" s="279" t="e">
        <f t="shared" si="944"/>
        <v>#VALUE!</v>
      </c>
      <c r="DP234" s="279" t="e">
        <f t="shared" si="944"/>
        <v>#VALUE!</v>
      </c>
      <c r="DQ234" s="279" t="e">
        <f t="shared" si="944"/>
        <v>#VALUE!</v>
      </c>
      <c r="DR234" s="279" t="e">
        <f t="shared" si="944"/>
        <v>#VALUE!</v>
      </c>
      <c r="DS234" s="282" t="e">
        <f t="shared" si="944"/>
        <v>#VALUE!</v>
      </c>
      <c r="DT234" s="277" t="e">
        <f t="shared" si="11"/>
        <v>#VALUE!</v>
      </c>
      <c r="DU234" s="278" t="e">
        <f t="shared" si="12"/>
        <v>#VALUE!</v>
      </c>
      <c r="DV234" s="259" t="e">
        <f>CZ234*'Ores &amp; Ingots'!$C$3+DA234*'Ores &amp; Ingots'!$C$4+DB234*'Ores &amp; Ingots'!$C$5+DC234*'Ores &amp; Ingots'!$C$6+DD234*'Ores &amp; Ingots'!$C$7+DE234*'Ores &amp; Ingots'!$C$8+DF234*'Ores &amp; Ingots'!$C$9+DG234*'Ores &amp; Ingots'!$C$10+DH234*'Ores &amp; Ingots'!$C$11+DI234*'Ores &amp; Ingots'!$C$12</f>
        <v>#VALUE!</v>
      </c>
      <c r="DW234" s="259" t="e">
        <f>DJ234*'Ores &amp; Ingots'!$B$3+DK234*'Ores &amp; Ingots'!$B$4+DL234*'Ores &amp; Ingots'!$B$5+DM234*'Ores &amp; Ingots'!$B$6+DN234*'Ores &amp; Ingots'!$B$7+DO234*'Ores &amp; Ingots'!$B$8+DP234*'Ores &amp; Ingots'!$B$9+DQ234*'Ores &amp; Ingots'!$B$10+DR234*'Ores &amp; Ingots'!$B$11+DS234*'Ores &amp; Ingots'!$B$12</f>
        <v>#VALUE!</v>
      </c>
      <c r="DX234" s="278" t="e">
        <f>CZ234*Refining!$G$3+DA234*Refining!$G$4+DB234*Refining!$G$5+DC234*Refining!$G$6+DD234*Refining!$G$7+DE234*Refining!$G$8+DF234*Refining!$G$9+DG234*Refining!$G$10+DH234*Refining!$G$11+DI234*Refining!$G$12</f>
        <v>#VALUE!</v>
      </c>
      <c r="DY234" s="197" t="e">
        <f t="shared" si="13"/>
        <v>#VALUE!</v>
      </c>
      <c r="DZ234" s="284" t="e">
        <f t="shared" si="14"/>
        <v>#VALUE!</v>
      </c>
      <c r="EA234" s="277" t="e">
        <f t="shared" si="15"/>
        <v>#VALUE!</v>
      </c>
      <c r="EB234" s="286" t="e">
        <f t="shared" ref="EB234:EC234" si="945">EA234/60</f>
        <v>#VALUE!</v>
      </c>
      <c r="EC234" s="286" t="e">
        <f t="shared" si="945"/>
        <v>#VALUE!</v>
      </c>
      <c r="ED234" s="277" t="e">
        <f t="shared" si="17"/>
        <v>#VALUE!</v>
      </c>
      <c r="EE234" s="286" t="e">
        <f t="shared" ref="EE234:EF234" si="946">ED234/1000</f>
        <v>#VALUE!</v>
      </c>
      <c r="EF234" s="287" t="e">
        <f t="shared" si="946"/>
        <v>#VALUE!</v>
      </c>
      <c r="EG234" s="273" t="e">
        <f t="shared" si="19"/>
        <v>#VALUE!</v>
      </c>
      <c r="EH234" s="288" t="e">
        <f t="shared" si="20"/>
        <v>#VALUE!</v>
      </c>
      <c r="EI234" s="133" t="s">
        <v>28</v>
      </c>
    </row>
    <row r="235" spans="1:139" ht="12.75" x14ac:dyDescent="0.2">
      <c r="A235" s="893" t="s">
        <v>434</v>
      </c>
      <c r="B235" s="55" t="s">
        <v>390</v>
      </c>
      <c r="C235" s="56" t="s">
        <v>155</v>
      </c>
      <c r="D235" s="56">
        <v>1</v>
      </c>
      <c r="E235" s="56">
        <v>1</v>
      </c>
      <c r="F235" s="56">
        <v>1</v>
      </c>
      <c r="G235" s="80">
        <f t="shared" si="0"/>
        <v>0.125</v>
      </c>
      <c r="H235" s="82">
        <v>3</v>
      </c>
      <c r="I235" s="82">
        <v>7.5</v>
      </c>
      <c r="J235" s="84">
        <f>H235/Main!$D$9</f>
        <v>0.6</v>
      </c>
      <c r="K235" s="84">
        <f>I235/Main!$D$10</f>
        <v>3.75</v>
      </c>
      <c r="L235" s="84">
        <f t="shared" si="1"/>
        <v>6.25</v>
      </c>
      <c r="M235" s="84">
        <v>0.32</v>
      </c>
      <c r="N235" s="87"/>
      <c r="O235" s="289"/>
      <c r="P235" s="89"/>
      <c r="Q235" s="90"/>
      <c r="R235" s="89"/>
      <c r="S235" s="91"/>
      <c r="T235" s="91"/>
      <c r="U235" s="89"/>
      <c r="V235" s="89"/>
      <c r="W235" s="403"/>
      <c r="X235" s="91"/>
      <c r="Y235" s="89"/>
      <c r="Z235" s="89"/>
      <c r="AA235" s="89"/>
      <c r="AB235" s="89"/>
      <c r="AC235" s="404"/>
      <c r="AD235" s="104">
        <v>1</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412">
        <f t="shared" ref="AY235:BS235" si="947">IF(AD235 = 0, "", AD235)</f>
        <v>1</v>
      </c>
      <c r="AZ235" s="102" t="str">
        <f t="shared" si="947"/>
        <v/>
      </c>
      <c r="BA235" s="102" t="str">
        <f t="shared" si="947"/>
        <v/>
      </c>
      <c r="BB235" s="102" t="str">
        <f t="shared" si="947"/>
        <v/>
      </c>
      <c r="BC235" s="102" t="str">
        <f t="shared" si="947"/>
        <v/>
      </c>
      <c r="BD235" s="102" t="str">
        <f t="shared" si="947"/>
        <v/>
      </c>
      <c r="BE235" s="102" t="str">
        <f t="shared" si="947"/>
        <v/>
      </c>
      <c r="BF235" s="102" t="str">
        <f t="shared" si="947"/>
        <v/>
      </c>
      <c r="BG235" s="102" t="str">
        <f t="shared" si="947"/>
        <v/>
      </c>
      <c r="BH235" s="102" t="str">
        <f t="shared" si="947"/>
        <v/>
      </c>
      <c r="BI235" s="102" t="str">
        <f t="shared" si="947"/>
        <v/>
      </c>
      <c r="BJ235" s="102" t="str">
        <f t="shared" si="947"/>
        <v/>
      </c>
      <c r="BK235" s="102" t="str">
        <f t="shared" si="947"/>
        <v/>
      </c>
      <c r="BL235" s="102" t="str">
        <f t="shared" si="947"/>
        <v/>
      </c>
      <c r="BM235" s="102" t="str">
        <f t="shared" si="947"/>
        <v/>
      </c>
      <c r="BN235" s="102" t="str">
        <f t="shared" si="947"/>
        <v/>
      </c>
      <c r="BO235" s="102" t="str">
        <f t="shared" si="947"/>
        <v/>
      </c>
      <c r="BP235" s="102" t="str">
        <f t="shared" si="947"/>
        <v/>
      </c>
      <c r="BQ235" s="102" t="str">
        <f t="shared" si="947"/>
        <v/>
      </c>
      <c r="BR235" s="102" t="str">
        <f t="shared" si="947"/>
        <v/>
      </c>
      <c r="BS235" s="105" t="str">
        <f t="shared" si="947"/>
        <v/>
      </c>
      <c r="BT235" s="107" t="e">
        <f>$AY235*Assembly!Z$4+$AZ235*Assembly!Z$5+$BA235*Assembly!Z$6+$BB235*Assembly!Z$7+$BC235*Assembly!Z$8+$BD235*Assembly!Z$9+$BE235*Assembly!Z$10+$BF235*Assembly!Z$11+$BG235*Assembly!Z$12+$BH235*Assembly!Z$13+$BI235*Assembly!Z$14+$BJ235*Assembly!Z$15+$BK235*Assembly!Z$16+$BL235*Assembly!Z$17+$BM235*Assembly!Z$18+$BN235*Assembly!Z$19+$BO235*Assembly!Z$20+$BP235*Assembly!Z$21+$BQ235*Assembly!Z$22+$BR235*Assembly!Z$23+$BS235*Assembly!Z$24</f>
        <v>#VALUE!</v>
      </c>
      <c r="BU235" s="103" t="e">
        <f t="shared" si="3"/>
        <v>#VALUE!</v>
      </c>
      <c r="BV235" s="109"/>
      <c r="BW235" s="103" t="e">
        <f>$AY235*Assembly!AD$4+$AZ235*Assembly!AD$5+$BA235*Assembly!AD$6+$BB235*Assembly!AD$7+$BC235*Assembly!AD$8+$BD235*Assembly!AD$9+$BE235*Assembly!AD$10+$BF235*Assembly!AD$11+$BG235*Assembly!AD$12+$BH235*Assembly!AD$13+$BI235*Assembly!AD$14+$BJ235*Assembly!AD$15+$BK235*Assembly!AD$16+$BL235*Assembly!AD$17+$BM235*Assembly!AD$18+$BN235*Assembly!AD$19+$BO235*Assembly!AD$20+$BP235*Assembly!AD$21+$BQ235*Assembly!AD$22+$BR235*Assembly!AD$23+$BS235*Assembly!AD$24</f>
        <v>#VALUE!</v>
      </c>
      <c r="BX235" s="110" t="e">
        <f t="shared" si="4"/>
        <v>#VALUE!</v>
      </c>
      <c r="BY235" s="111" t="e">
        <f t="shared" si="5"/>
        <v>#VALUE!</v>
      </c>
      <c r="BZ235" s="112" t="e">
        <f t="shared" si="6"/>
        <v>#VALUE!</v>
      </c>
      <c r="CA235" s="111" t="e">
        <f t="shared" si="7"/>
        <v>#VALUE!</v>
      </c>
      <c r="CB235" s="103" t="e">
        <f>$AY235*Assembly!Y$4+$AZ235*Assembly!Y$5+$BA235*Assembly!Y$6+$BB235*Assembly!Y$7+$BC235*Assembly!Y$8+$BD235*Assembly!Y$9+$BE235*Assembly!Y$10+$BF235*Assembly!Y$11+$BG235*Assembly!Y$12+$BH235*Assembly!Y$13+$BI235*Assembly!Y$14+$BJ235*Assembly!Y$15+$BK235*Assembly!Y$16+$BL235*Assembly!Y$17+$BM235*Assembly!Y$18+$BN235*Assembly!Y$19+$BO235*Assembly!Y$20+$BP235*Assembly!Y$21+$BQ235*Assembly!Y$22+$BR235*Assembly!Y$23+$BS235*Assembly!Y$24</f>
        <v>#VALUE!</v>
      </c>
      <c r="CC235" s="103" t="e">
        <f t="shared" si="8"/>
        <v>#VALUE!</v>
      </c>
      <c r="CD235" s="113" t="e">
        <f t="shared" si="9"/>
        <v>#VALUE!</v>
      </c>
      <c r="CE235" s="114" t="e">
        <f>$AY235*Assembly!AC$4+$AZ235*Assembly!AC$5+$BA235*Assembly!AC$6+$BB235*Assembly!AC$7+$BC235*Assembly!AC$8+$BD235*Assembly!AC$9+$BE235*Assembly!AC$10+$BF235*Assembly!AC$11+$BG235*Assembly!AC$12+$BH235*Assembly!AC$13+$BI235*Assembly!AC$14+$BJ235*Assembly!AC$15+$BK235*Assembly!AC$16+$BL235*Assembly!AC$17+$BM235*Assembly!AC$18+$BN235*Assembly!AC$19+$BO235*Assembly!AC$20+$BP235*Assembly!AC$21+$BQ235*Assembly!AC$22+$BR235*Assembly!AC$23+$BS235*Assembly!AC$24</f>
        <v>#VALUE!</v>
      </c>
      <c r="CF235" s="90" t="e">
        <f>$AY235*Assembly!M$4+$AZ235*Assembly!M$5+$BA235*Assembly!M$6+$BB235*Assembly!M$7+$BC235*Assembly!M$8+$BD235*Assembly!M$9+$BE235*Assembly!M$10+$BF235*Assembly!M$11+$BG235*Assembly!M$12+$BH235*Assembly!M$13+$BI235*Assembly!M$14+$BJ235*Assembly!M$15+$BK235*Assembly!M$16+$BL235*Assembly!M$17+$BM235*Assembly!M$18+$BN235*Assembly!M$19+$BO235*Assembly!M$20+$BP235*Assembly!M$21+$BQ235*Assembly!M$22+$BR235*Assembly!M$23+$BS235*Assembly!M$24</f>
        <v>#VALUE!</v>
      </c>
      <c r="CG235" s="90" t="e">
        <f>$AY235*Assembly!N$4+$AZ235*Assembly!N$5+$BA235*Assembly!N$6+$BB235*Assembly!N$7+$BC235*Assembly!N$8+$BD235*Assembly!N$9+$BE235*Assembly!N$10+$BF235*Assembly!N$11+$BG235*Assembly!N$12+$BH235*Assembly!N$13+$BI235*Assembly!N$14+$BJ235*Assembly!N$15+$BK235*Assembly!N$16+$BL235*Assembly!N$17+$BM235*Assembly!N$18+$BN235*Assembly!N$19+$BO235*Assembly!N$20+$BP235*Assembly!N$21+$BQ235*Assembly!N$22+$BR235*Assembly!N$23+$BS235*Assembly!N$24</f>
        <v>#VALUE!</v>
      </c>
      <c r="CH235" s="90" t="e">
        <f>$AY235*Assembly!O$4+$AZ235*Assembly!O$5+$BA235*Assembly!O$6+$BB235*Assembly!O$7+$BC235*Assembly!O$8+$BD235*Assembly!O$9+$BE235*Assembly!O$10+$BF235*Assembly!O$11+$BG235*Assembly!O$12+$BH235*Assembly!O$13+$BI235*Assembly!O$14+$BJ235*Assembly!O$15+$BK235*Assembly!O$16+$BL235*Assembly!O$17+$BM235*Assembly!O$18+$BN235*Assembly!O$19+$BO235*Assembly!O$20+$BP235*Assembly!O$21+$BQ235*Assembly!O$22+$BR235*Assembly!O$23+$BS235*Assembly!O$24</f>
        <v>#VALUE!</v>
      </c>
      <c r="CI235" s="82" t="e">
        <f>$AY235*Assembly!P$4+$AZ235*Assembly!P$5+$BA235*Assembly!P$6+$BB235*Assembly!P$7+$BC235*Assembly!P$8+$BD235*Assembly!P$9+$BE235*Assembly!P$10+$BF235*Assembly!P$11+$BG235*Assembly!P$12+$BH235*Assembly!P$13+$BI235*Assembly!P$14+$BJ235*Assembly!P$15+$BK235*Assembly!P$16+$BL235*Assembly!P$17+$BM235*Assembly!P$18+$BN235*Assembly!P$19+$BO235*Assembly!P$20+$BP235*Assembly!P$21+$BQ235*Assembly!P$22+$BR235*Assembly!P$23+$BS235*Assembly!P$24</f>
        <v>#VALUE!</v>
      </c>
      <c r="CJ235" s="82" t="e">
        <f>$AY235*Assembly!Q$4+$AZ235*Assembly!Q$5+$BA235*Assembly!Q$6+$BB235*Assembly!Q$7+$BC235*Assembly!Q$8+$BD235*Assembly!Q$9+$BE235*Assembly!Q$10+$BF235*Assembly!Q$11+$BG235*Assembly!Q$12+$BH235*Assembly!Q$13+$BI235*Assembly!Q$14+$BJ235*Assembly!Q$15+$BK235*Assembly!Q$16+$BL235*Assembly!Q$17+$BM235*Assembly!Q$18+$BN235*Assembly!Q$19+$BO235*Assembly!Q$20+$BP235*Assembly!Q$21+$BQ235*Assembly!Q$22+$BR235*Assembly!Q$23+$BS235*Assembly!Q$24</f>
        <v>#VALUE!</v>
      </c>
      <c r="CK235" s="90" t="e">
        <f>$AY235*Assembly!R$4+$AZ235*Assembly!R$5+$BA235*Assembly!R$6+$BB235*Assembly!R$7+$BC235*Assembly!R$8+$BD235*Assembly!R$9+$BE235*Assembly!R$10+$BF235*Assembly!R$11+$BG235*Assembly!R$12+$BH235*Assembly!R$13+$BI235*Assembly!R$14+$BJ235*Assembly!R$15+$BK235*Assembly!R$16+$BL235*Assembly!R$17+$BM235*Assembly!R$18+$BN235*Assembly!R$19+$BO235*Assembly!R$20+$BP235*Assembly!R$21+$BQ235*Assembly!R$22+$BR235*Assembly!R$23+$BS235*Assembly!R$24</f>
        <v>#VALUE!</v>
      </c>
      <c r="CL235" s="82" t="e">
        <f>$AY235*Assembly!S$4+$AZ235*Assembly!S$5+$BA235*Assembly!S$6+$BB235*Assembly!S$7+$BC235*Assembly!S$8+$BD235*Assembly!S$9+$BE235*Assembly!S$10+$BF235*Assembly!S$11+$BG235*Assembly!S$12+$BH235*Assembly!S$13+$BI235*Assembly!S$14+$BJ235*Assembly!S$15+$BK235*Assembly!S$16+$BL235*Assembly!S$17+$BM235*Assembly!S$18+$BN235*Assembly!S$19+$BO235*Assembly!S$20+$BP235*Assembly!S$21+$BQ235*Assembly!S$22+$BR235*Assembly!S$23+$BS235*Assembly!S$24</f>
        <v>#VALUE!</v>
      </c>
      <c r="CM235" s="82" t="e">
        <f>$AY235*Assembly!T$4+$AZ235*Assembly!T$5+$BA235*Assembly!T$6+$BB235*Assembly!T$7+$BC235*Assembly!T$8+$BD235*Assembly!T$9+$BE235*Assembly!T$10+$BF235*Assembly!T$11+$BG235*Assembly!T$12+$BH235*Assembly!T$13+$BI235*Assembly!T$14+$BJ235*Assembly!T$15+$BK235*Assembly!T$16+$BL235*Assembly!T$17+$BM235*Assembly!T$18+$BN235*Assembly!T$19+$BO235*Assembly!T$20+$BP235*Assembly!T$21+$BQ235*Assembly!T$22+$BR235*Assembly!T$23+$BS235*Assembly!T$24</f>
        <v>#VALUE!</v>
      </c>
      <c r="CN235" s="82" t="e">
        <f>$AY235*Assembly!U$4+$AZ235*Assembly!U$5+$BA235*Assembly!U$6+$BB235*Assembly!U$7+$BC235*Assembly!U$8+$BD235*Assembly!U$9+$BE235*Assembly!U$10+$BF235*Assembly!U$11+$BG235*Assembly!U$12+$BH235*Assembly!U$13+$BI235*Assembly!U$14+$BJ235*Assembly!U$15+$BK235*Assembly!U$16+$BL235*Assembly!U$17+$BM235*Assembly!U$18+$BN235*Assembly!U$19+$BO235*Assembly!U$20+$BP235*Assembly!U$21+$BQ235*Assembly!U$22+$BR235*Assembly!U$23+$BS235*Assembly!U$24</f>
        <v>#VALUE!</v>
      </c>
      <c r="CO235" s="90" t="e">
        <f>$AY235*Assembly!V$4+$AZ235*Assembly!V$5+$BA235*Assembly!V$6+$BB235*Assembly!V$7+$BC235*Assembly!V$8+$BD235*Assembly!V$9+$BE235*Assembly!V$10+$BF235*Assembly!V$11+$BG235*Assembly!V$12+$BH235*Assembly!V$13+$BI235*Assembly!V$14+$BJ235*Assembly!V$15+$BK235*Assembly!V$16+$BL235*Assembly!V$17+$BM235*Assembly!V$18+$BN235*Assembly!V$19+$BO235*Assembly!V$20+$BP235*Assembly!V$21+$BQ235*Assembly!V$22+$BR235*Assembly!V$23+$BS235*Assembly!V$24</f>
        <v>#VALUE!</v>
      </c>
      <c r="CP235" s="90" t="e">
        <f>CF235*Refining!$F$3</f>
        <v>#VALUE!</v>
      </c>
      <c r="CQ235" s="90" t="e">
        <f>CG235*Refining!$F$4</f>
        <v>#VALUE!</v>
      </c>
      <c r="CR235" s="90" t="e">
        <f>CH235*Refining!$F$5</f>
        <v>#VALUE!</v>
      </c>
      <c r="CS235" s="90" t="e">
        <f>CI235*Refining!$F$6</f>
        <v>#VALUE!</v>
      </c>
      <c r="CT235" s="90" t="e">
        <f>CJ235*Refining!$F$7</f>
        <v>#VALUE!</v>
      </c>
      <c r="CU235" s="90" t="e">
        <f>CK235*Refining!$F$8</f>
        <v>#VALUE!</v>
      </c>
      <c r="CV235" s="90" t="e">
        <f>CL235*Refining!$F$9</f>
        <v>#VALUE!</v>
      </c>
      <c r="CW235" s="90" t="e">
        <f>CM235*Refining!$F$10</f>
        <v>#VALUE!</v>
      </c>
      <c r="CX235" s="90" t="e">
        <f>CN235*Refining!$F$11</f>
        <v>#VALUE!</v>
      </c>
      <c r="CY235" s="90" t="e">
        <f>CO235*Refining!$F$12</f>
        <v>#VALUE!</v>
      </c>
      <c r="CZ235" s="121" t="e">
        <f t="shared" ref="CZ235:DS235" si="948">IF(CF235 = 0, "", CF235)</f>
        <v>#VALUE!</v>
      </c>
      <c r="DA235" s="122" t="e">
        <f t="shared" si="948"/>
        <v>#VALUE!</v>
      </c>
      <c r="DB235" s="122" t="e">
        <f t="shared" si="948"/>
        <v>#VALUE!</v>
      </c>
      <c r="DC235" s="122" t="e">
        <f t="shared" si="948"/>
        <v>#VALUE!</v>
      </c>
      <c r="DD235" s="123" t="e">
        <f t="shared" si="948"/>
        <v>#VALUE!</v>
      </c>
      <c r="DE235" s="122" t="e">
        <f t="shared" si="948"/>
        <v>#VALUE!</v>
      </c>
      <c r="DF235" s="123" t="e">
        <f t="shared" si="948"/>
        <v>#VALUE!</v>
      </c>
      <c r="DG235" s="123" t="e">
        <f t="shared" si="948"/>
        <v>#VALUE!</v>
      </c>
      <c r="DH235" s="122" t="e">
        <f t="shared" si="948"/>
        <v>#VALUE!</v>
      </c>
      <c r="DI235" s="124" t="e">
        <f t="shared" si="948"/>
        <v>#VALUE!</v>
      </c>
      <c r="DJ235" s="121" t="e">
        <f t="shared" si="948"/>
        <v>#VALUE!</v>
      </c>
      <c r="DK235" s="122" t="e">
        <f t="shared" si="948"/>
        <v>#VALUE!</v>
      </c>
      <c r="DL235" s="122" t="e">
        <f t="shared" si="948"/>
        <v>#VALUE!</v>
      </c>
      <c r="DM235" s="122" t="e">
        <f t="shared" si="948"/>
        <v>#VALUE!</v>
      </c>
      <c r="DN235" s="123" t="e">
        <f t="shared" si="948"/>
        <v>#VALUE!</v>
      </c>
      <c r="DO235" s="122" t="e">
        <f t="shared" si="948"/>
        <v>#VALUE!</v>
      </c>
      <c r="DP235" s="122" t="e">
        <f t="shared" si="948"/>
        <v>#VALUE!</v>
      </c>
      <c r="DQ235" s="122" t="e">
        <f t="shared" si="948"/>
        <v>#VALUE!</v>
      </c>
      <c r="DR235" s="122" t="e">
        <f t="shared" si="948"/>
        <v>#VALUE!</v>
      </c>
      <c r="DS235" s="124" t="e">
        <f t="shared" si="948"/>
        <v>#VALUE!</v>
      </c>
      <c r="DT235" s="121" t="e">
        <f t="shared" si="11"/>
        <v>#VALUE!</v>
      </c>
      <c r="DU235" s="125" t="e">
        <f t="shared" si="12"/>
        <v>#VALUE!</v>
      </c>
      <c r="DV235" s="103" t="e">
        <f>CZ235*'Ores &amp; Ingots'!$C$3+DA235*'Ores &amp; Ingots'!$C$4+DB235*'Ores &amp; Ingots'!$C$5+DC235*'Ores &amp; Ingots'!$C$6+DD235*'Ores &amp; Ingots'!$C$7+DE235*'Ores &amp; Ingots'!$C$8+DF235*'Ores &amp; Ingots'!$C$9+DG235*'Ores &amp; Ingots'!$C$10+DH235*'Ores &amp; Ingots'!$C$11+DI235*'Ores &amp; Ingots'!$C$12</f>
        <v>#VALUE!</v>
      </c>
      <c r="DW235" s="103" t="e">
        <f>DJ235*'Ores &amp; Ingots'!$B$3+DK235*'Ores &amp; Ingots'!$B$4+DL235*'Ores &amp; Ingots'!$B$5+DM235*'Ores &amp; Ingots'!$B$6+DN235*'Ores &amp; Ingots'!$B$7+DO235*'Ores &amp; Ingots'!$B$8+DP235*'Ores &amp; Ingots'!$B$9+DQ235*'Ores &amp; Ingots'!$B$10+DR235*'Ores &amp; Ingots'!$B$11+DS235*'Ores &amp; Ingots'!$B$12</f>
        <v>#VALUE!</v>
      </c>
      <c r="DX235" s="125" t="e">
        <f>CZ235*Refining!$G$3+DA235*Refining!$G$4+DB235*Refining!$G$5+DC235*Refining!$G$6+DD235*Refining!$G$7+DE235*Refining!$G$8+DF235*Refining!$G$9+DG235*Refining!$G$10+DH235*Refining!$G$11+DI235*Refining!$G$12</f>
        <v>#VALUE!</v>
      </c>
      <c r="DY235" s="125" t="e">
        <f t="shared" si="13"/>
        <v>#VALUE!</v>
      </c>
      <c r="DZ235" s="129" t="e">
        <f t="shared" si="14"/>
        <v>#VALUE!</v>
      </c>
      <c r="EA235" s="121" t="e">
        <f t="shared" si="15"/>
        <v>#VALUE!</v>
      </c>
      <c r="EB235" s="131" t="e">
        <f t="shared" ref="EB235:EC235" si="949">EA235/60</f>
        <v>#VALUE!</v>
      </c>
      <c r="EC235" s="131" t="e">
        <f t="shared" si="949"/>
        <v>#VALUE!</v>
      </c>
      <c r="ED235" s="121" t="e">
        <f t="shared" si="17"/>
        <v>#VALUE!</v>
      </c>
      <c r="EE235" s="131" t="e">
        <f t="shared" ref="EE235:EF235" si="950">ED235/1000</f>
        <v>#VALUE!</v>
      </c>
      <c r="EF235" s="134" t="e">
        <f t="shared" si="950"/>
        <v>#VALUE!</v>
      </c>
      <c r="EG235" s="113" t="e">
        <f t="shared" si="19"/>
        <v>#VALUE!</v>
      </c>
      <c r="EH235" s="293" t="e">
        <f t="shared" si="20"/>
        <v>#VALUE!</v>
      </c>
      <c r="EI235" s="133" t="s">
        <v>28</v>
      </c>
    </row>
    <row r="236" spans="1:139" ht="12.75" x14ac:dyDescent="0.2">
      <c r="A236" s="864"/>
      <c r="B236" s="135" t="s">
        <v>391</v>
      </c>
      <c r="C236" s="137" t="s">
        <v>155</v>
      </c>
      <c r="D236" s="137">
        <v>1</v>
      </c>
      <c r="E236" s="137">
        <v>1</v>
      </c>
      <c r="F236" s="137">
        <v>1</v>
      </c>
      <c r="G236" s="141">
        <f t="shared" si="0"/>
        <v>0.125</v>
      </c>
      <c r="H236" s="142">
        <v>2</v>
      </c>
      <c r="I236" s="142">
        <v>5</v>
      </c>
      <c r="J236" s="144">
        <f>H236/Main!$D$9</f>
        <v>0.4</v>
      </c>
      <c r="K236" s="144">
        <f>I236/Main!$D$10</f>
        <v>2.5</v>
      </c>
      <c r="L236" s="144">
        <f t="shared" si="1"/>
        <v>6.25</v>
      </c>
      <c r="M236" s="144">
        <v>0.32</v>
      </c>
      <c r="N236" s="147"/>
      <c r="O236" s="294"/>
      <c r="P236" s="150"/>
      <c r="Q236" s="153"/>
      <c r="R236" s="150"/>
      <c r="S236" s="155"/>
      <c r="T236" s="155"/>
      <c r="U236" s="150"/>
      <c r="V236" s="150"/>
      <c r="W236" s="155"/>
      <c r="X236" s="155"/>
      <c r="Y236" s="150"/>
      <c r="Z236" s="150"/>
      <c r="AA236" s="150"/>
      <c r="AB236" s="150"/>
      <c r="AC236" s="370"/>
      <c r="AD236" s="171">
        <v>1</v>
      </c>
      <c r="AE236" s="165">
        <v>0</v>
      </c>
      <c r="AF236" s="165">
        <v>0</v>
      </c>
      <c r="AG236" s="165">
        <v>0</v>
      </c>
      <c r="AH236" s="165">
        <v>0</v>
      </c>
      <c r="AI236" s="165">
        <v>0</v>
      </c>
      <c r="AJ236" s="165">
        <v>0</v>
      </c>
      <c r="AK236" s="165">
        <v>0</v>
      </c>
      <c r="AL236" s="165">
        <v>0</v>
      </c>
      <c r="AM236" s="165">
        <v>0</v>
      </c>
      <c r="AN236" s="165">
        <v>0</v>
      </c>
      <c r="AO236" s="165">
        <v>0</v>
      </c>
      <c r="AP236" s="165">
        <v>0</v>
      </c>
      <c r="AQ236" s="165">
        <v>0</v>
      </c>
      <c r="AR236" s="165">
        <v>0</v>
      </c>
      <c r="AS236" s="165">
        <v>0</v>
      </c>
      <c r="AT236" s="165">
        <v>0</v>
      </c>
      <c r="AU236" s="165">
        <v>0</v>
      </c>
      <c r="AV236" s="165">
        <v>0</v>
      </c>
      <c r="AW236" s="165">
        <v>0</v>
      </c>
      <c r="AX236" s="165">
        <v>0</v>
      </c>
      <c r="AY236" s="413">
        <f t="shared" ref="AY236:BS236" si="951">IF(AD236 = 0, "", AD236)</f>
        <v>1</v>
      </c>
      <c r="AZ236" s="163" t="str">
        <f t="shared" si="951"/>
        <v/>
      </c>
      <c r="BA236" s="163" t="str">
        <f t="shared" si="951"/>
        <v/>
      </c>
      <c r="BB236" s="163" t="str">
        <f t="shared" si="951"/>
        <v/>
      </c>
      <c r="BC236" s="163" t="str">
        <f t="shared" si="951"/>
        <v/>
      </c>
      <c r="BD236" s="163" t="str">
        <f t="shared" si="951"/>
        <v/>
      </c>
      <c r="BE236" s="163" t="str">
        <f t="shared" si="951"/>
        <v/>
      </c>
      <c r="BF236" s="163" t="str">
        <f t="shared" si="951"/>
        <v/>
      </c>
      <c r="BG236" s="163" t="str">
        <f t="shared" si="951"/>
        <v/>
      </c>
      <c r="BH236" s="163" t="str">
        <f t="shared" si="951"/>
        <v/>
      </c>
      <c r="BI236" s="163" t="str">
        <f t="shared" si="951"/>
        <v/>
      </c>
      <c r="BJ236" s="163" t="str">
        <f t="shared" si="951"/>
        <v/>
      </c>
      <c r="BK236" s="163" t="str">
        <f t="shared" si="951"/>
        <v/>
      </c>
      <c r="BL236" s="163" t="str">
        <f t="shared" si="951"/>
        <v/>
      </c>
      <c r="BM236" s="163" t="str">
        <f t="shared" si="951"/>
        <v/>
      </c>
      <c r="BN236" s="163" t="str">
        <f t="shared" si="951"/>
        <v/>
      </c>
      <c r="BO236" s="163" t="str">
        <f t="shared" si="951"/>
        <v/>
      </c>
      <c r="BP236" s="163" t="str">
        <f t="shared" si="951"/>
        <v/>
      </c>
      <c r="BQ236" s="163" t="str">
        <f t="shared" si="951"/>
        <v/>
      </c>
      <c r="BR236" s="163" t="str">
        <f t="shared" si="951"/>
        <v/>
      </c>
      <c r="BS236" s="173" t="str">
        <f t="shared" si="951"/>
        <v/>
      </c>
      <c r="BT236" s="175" t="e">
        <f>$AY236*Assembly!Z$4+$AZ236*Assembly!Z$5+$BA236*Assembly!Z$6+$BB236*Assembly!Z$7+$BC236*Assembly!Z$8+$BD236*Assembly!Z$9+$BE236*Assembly!Z$10+$BF236*Assembly!Z$11+$BG236*Assembly!Z$12+$BH236*Assembly!Z$13+$BI236*Assembly!Z$14+$BJ236*Assembly!Z$15+$BK236*Assembly!Z$16+$BL236*Assembly!Z$17+$BM236*Assembly!Z$18+$BN236*Assembly!Z$19+$BO236*Assembly!Z$20+$BP236*Assembly!Z$21+$BQ236*Assembly!Z$22+$BR236*Assembly!Z$23+$BS236*Assembly!Z$24</f>
        <v>#VALUE!</v>
      </c>
      <c r="BU236" s="165" t="e">
        <f t="shared" si="3"/>
        <v>#VALUE!</v>
      </c>
      <c r="BV236" s="176"/>
      <c r="BW236" s="165" t="e">
        <f>$AY236*Assembly!AD$4+$AZ236*Assembly!AD$5+$BA236*Assembly!AD$6+$BB236*Assembly!AD$7+$BC236*Assembly!AD$8+$BD236*Assembly!AD$9+$BE236*Assembly!AD$10+$BF236*Assembly!AD$11+$BG236*Assembly!AD$12+$BH236*Assembly!AD$13+$BI236*Assembly!AD$14+$BJ236*Assembly!AD$15+$BK236*Assembly!AD$16+$BL236*Assembly!AD$17+$BM236*Assembly!AD$18+$BN236*Assembly!AD$19+$BO236*Assembly!AD$20+$BP236*Assembly!AD$21+$BQ236*Assembly!AD$22+$BR236*Assembly!AD$23+$BS236*Assembly!AD$24</f>
        <v>#VALUE!</v>
      </c>
      <c r="BX236" s="180" t="e">
        <f t="shared" si="4"/>
        <v>#VALUE!</v>
      </c>
      <c r="BY236" s="181" t="e">
        <f t="shared" si="5"/>
        <v>#VALUE!</v>
      </c>
      <c r="BZ236" s="182" t="e">
        <f t="shared" si="6"/>
        <v>#VALUE!</v>
      </c>
      <c r="CA236" s="181" t="e">
        <f t="shared" si="7"/>
        <v>#VALUE!</v>
      </c>
      <c r="CB236" s="165" t="e">
        <f>$AY236*Assembly!Y$4+$AZ236*Assembly!Y$5+$BA236*Assembly!Y$6+$BB236*Assembly!Y$7+$BC236*Assembly!Y$8+$BD236*Assembly!Y$9+$BE236*Assembly!Y$10+$BF236*Assembly!Y$11+$BG236*Assembly!Y$12+$BH236*Assembly!Y$13+$BI236*Assembly!Y$14+$BJ236*Assembly!Y$15+$BK236*Assembly!Y$16+$BL236*Assembly!Y$17+$BM236*Assembly!Y$18+$BN236*Assembly!Y$19+$BO236*Assembly!Y$20+$BP236*Assembly!Y$21+$BQ236*Assembly!Y$22+$BR236*Assembly!Y$23+$BS236*Assembly!Y$24</f>
        <v>#VALUE!</v>
      </c>
      <c r="CC236" s="165" t="e">
        <f t="shared" si="8"/>
        <v>#VALUE!</v>
      </c>
      <c r="CD236" s="136" t="e">
        <f t="shared" si="9"/>
        <v>#VALUE!</v>
      </c>
      <c r="CE236" s="184" t="e">
        <f>$AY236*Assembly!AC$4+$AZ236*Assembly!AC$5+$BA236*Assembly!AC$6+$BB236*Assembly!AC$7+$BC236*Assembly!AC$8+$BD236*Assembly!AC$9+$BE236*Assembly!AC$10+$BF236*Assembly!AC$11+$BG236*Assembly!AC$12+$BH236*Assembly!AC$13+$BI236*Assembly!AC$14+$BJ236*Assembly!AC$15+$BK236*Assembly!AC$16+$BL236*Assembly!AC$17+$BM236*Assembly!AC$18+$BN236*Assembly!AC$19+$BO236*Assembly!AC$20+$BP236*Assembly!AC$21+$BQ236*Assembly!AC$22+$BR236*Assembly!AC$23+$BS236*Assembly!AC$24</f>
        <v>#VALUE!</v>
      </c>
      <c r="CF236" s="153" t="e">
        <f>$AY236*Assembly!M$4+$AZ236*Assembly!M$5+$BA236*Assembly!M$6+$BB236*Assembly!M$7+$BC236*Assembly!M$8+$BD236*Assembly!M$9+$BE236*Assembly!M$10+$BF236*Assembly!M$11+$BG236*Assembly!M$12+$BH236*Assembly!M$13+$BI236*Assembly!M$14+$BJ236*Assembly!M$15+$BK236*Assembly!M$16+$BL236*Assembly!M$17+$BM236*Assembly!M$18+$BN236*Assembly!M$19+$BO236*Assembly!M$20+$BP236*Assembly!M$21+$BQ236*Assembly!M$22+$BR236*Assembly!M$23+$BS236*Assembly!M$24</f>
        <v>#VALUE!</v>
      </c>
      <c r="CG236" s="153" t="e">
        <f>$AY236*Assembly!N$4+$AZ236*Assembly!N$5+$BA236*Assembly!N$6+$BB236*Assembly!N$7+$BC236*Assembly!N$8+$BD236*Assembly!N$9+$BE236*Assembly!N$10+$BF236*Assembly!N$11+$BG236*Assembly!N$12+$BH236*Assembly!N$13+$BI236*Assembly!N$14+$BJ236*Assembly!N$15+$BK236*Assembly!N$16+$BL236*Assembly!N$17+$BM236*Assembly!N$18+$BN236*Assembly!N$19+$BO236*Assembly!N$20+$BP236*Assembly!N$21+$BQ236*Assembly!N$22+$BR236*Assembly!N$23+$BS236*Assembly!N$24</f>
        <v>#VALUE!</v>
      </c>
      <c r="CH236" s="153" t="e">
        <f>$AY236*Assembly!O$4+$AZ236*Assembly!O$5+$BA236*Assembly!O$6+$BB236*Assembly!O$7+$BC236*Assembly!O$8+$BD236*Assembly!O$9+$BE236*Assembly!O$10+$BF236*Assembly!O$11+$BG236*Assembly!O$12+$BH236*Assembly!O$13+$BI236*Assembly!O$14+$BJ236*Assembly!O$15+$BK236*Assembly!O$16+$BL236*Assembly!O$17+$BM236*Assembly!O$18+$BN236*Assembly!O$19+$BO236*Assembly!O$20+$BP236*Assembly!O$21+$BQ236*Assembly!O$22+$BR236*Assembly!O$23+$BS236*Assembly!O$24</f>
        <v>#VALUE!</v>
      </c>
      <c r="CI236" s="142" t="e">
        <f>$AY236*Assembly!P$4+$AZ236*Assembly!P$5+$BA236*Assembly!P$6+$BB236*Assembly!P$7+$BC236*Assembly!P$8+$BD236*Assembly!P$9+$BE236*Assembly!P$10+$BF236*Assembly!P$11+$BG236*Assembly!P$12+$BH236*Assembly!P$13+$BI236*Assembly!P$14+$BJ236*Assembly!P$15+$BK236*Assembly!P$16+$BL236*Assembly!P$17+$BM236*Assembly!P$18+$BN236*Assembly!P$19+$BO236*Assembly!P$20+$BP236*Assembly!P$21+$BQ236*Assembly!P$22+$BR236*Assembly!P$23+$BS236*Assembly!P$24</f>
        <v>#VALUE!</v>
      </c>
      <c r="CJ236" s="142" t="e">
        <f>$AY236*Assembly!Q$4+$AZ236*Assembly!Q$5+$BA236*Assembly!Q$6+$BB236*Assembly!Q$7+$BC236*Assembly!Q$8+$BD236*Assembly!Q$9+$BE236*Assembly!Q$10+$BF236*Assembly!Q$11+$BG236*Assembly!Q$12+$BH236*Assembly!Q$13+$BI236*Assembly!Q$14+$BJ236*Assembly!Q$15+$BK236*Assembly!Q$16+$BL236*Assembly!Q$17+$BM236*Assembly!Q$18+$BN236*Assembly!Q$19+$BO236*Assembly!Q$20+$BP236*Assembly!Q$21+$BQ236*Assembly!Q$22+$BR236*Assembly!Q$23+$BS236*Assembly!Q$24</f>
        <v>#VALUE!</v>
      </c>
      <c r="CK236" s="153" t="e">
        <f>$AY236*Assembly!R$4+$AZ236*Assembly!R$5+$BA236*Assembly!R$6+$BB236*Assembly!R$7+$BC236*Assembly!R$8+$BD236*Assembly!R$9+$BE236*Assembly!R$10+$BF236*Assembly!R$11+$BG236*Assembly!R$12+$BH236*Assembly!R$13+$BI236*Assembly!R$14+$BJ236*Assembly!R$15+$BK236*Assembly!R$16+$BL236*Assembly!R$17+$BM236*Assembly!R$18+$BN236*Assembly!R$19+$BO236*Assembly!R$20+$BP236*Assembly!R$21+$BQ236*Assembly!R$22+$BR236*Assembly!R$23+$BS236*Assembly!R$24</f>
        <v>#VALUE!</v>
      </c>
      <c r="CL236" s="142" t="e">
        <f>$AY236*Assembly!S$4+$AZ236*Assembly!S$5+$BA236*Assembly!S$6+$BB236*Assembly!S$7+$BC236*Assembly!S$8+$BD236*Assembly!S$9+$BE236*Assembly!S$10+$BF236*Assembly!S$11+$BG236*Assembly!S$12+$BH236*Assembly!S$13+$BI236*Assembly!S$14+$BJ236*Assembly!S$15+$BK236*Assembly!S$16+$BL236*Assembly!S$17+$BM236*Assembly!S$18+$BN236*Assembly!S$19+$BO236*Assembly!S$20+$BP236*Assembly!S$21+$BQ236*Assembly!S$22+$BR236*Assembly!S$23+$BS236*Assembly!S$24</f>
        <v>#VALUE!</v>
      </c>
      <c r="CM236" s="142" t="e">
        <f>$AY236*Assembly!T$4+$AZ236*Assembly!T$5+$BA236*Assembly!T$6+$BB236*Assembly!T$7+$BC236*Assembly!T$8+$BD236*Assembly!T$9+$BE236*Assembly!T$10+$BF236*Assembly!T$11+$BG236*Assembly!T$12+$BH236*Assembly!T$13+$BI236*Assembly!T$14+$BJ236*Assembly!T$15+$BK236*Assembly!T$16+$BL236*Assembly!T$17+$BM236*Assembly!T$18+$BN236*Assembly!T$19+$BO236*Assembly!T$20+$BP236*Assembly!T$21+$BQ236*Assembly!T$22+$BR236*Assembly!T$23+$BS236*Assembly!T$24</f>
        <v>#VALUE!</v>
      </c>
      <c r="CN236" s="142" t="e">
        <f>$AY236*Assembly!U$4+$AZ236*Assembly!U$5+$BA236*Assembly!U$6+$BB236*Assembly!U$7+$BC236*Assembly!U$8+$BD236*Assembly!U$9+$BE236*Assembly!U$10+$BF236*Assembly!U$11+$BG236*Assembly!U$12+$BH236*Assembly!U$13+$BI236*Assembly!U$14+$BJ236*Assembly!U$15+$BK236*Assembly!U$16+$BL236*Assembly!U$17+$BM236*Assembly!U$18+$BN236*Assembly!U$19+$BO236*Assembly!U$20+$BP236*Assembly!U$21+$BQ236*Assembly!U$22+$BR236*Assembly!U$23+$BS236*Assembly!U$24</f>
        <v>#VALUE!</v>
      </c>
      <c r="CO236" s="153" t="e">
        <f>$AY236*Assembly!V$4+$AZ236*Assembly!V$5+$BA236*Assembly!V$6+$BB236*Assembly!V$7+$BC236*Assembly!V$8+$BD236*Assembly!V$9+$BE236*Assembly!V$10+$BF236*Assembly!V$11+$BG236*Assembly!V$12+$BH236*Assembly!V$13+$BI236*Assembly!V$14+$BJ236*Assembly!V$15+$BK236*Assembly!V$16+$BL236*Assembly!V$17+$BM236*Assembly!V$18+$BN236*Assembly!V$19+$BO236*Assembly!V$20+$BP236*Assembly!V$21+$BQ236*Assembly!V$22+$BR236*Assembly!V$23+$BS236*Assembly!V$24</f>
        <v>#VALUE!</v>
      </c>
      <c r="CP236" s="153" t="e">
        <f>CF236*Refining!$F$3</f>
        <v>#VALUE!</v>
      </c>
      <c r="CQ236" s="153" t="e">
        <f>CG236*Refining!$F$4</f>
        <v>#VALUE!</v>
      </c>
      <c r="CR236" s="153" t="e">
        <f>CH236*Refining!$F$5</f>
        <v>#VALUE!</v>
      </c>
      <c r="CS236" s="153" t="e">
        <f>CI236*Refining!$F$6</f>
        <v>#VALUE!</v>
      </c>
      <c r="CT236" s="153" t="e">
        <f>CJ236*Refining!$F$7</f>
        <v>#VALUE!</v>
      </c>
      <c r="CU236" s="153" t="e">
        <f>CK236*Refining!$F$8</f>
        <v>#VALUE!</v>
      </c>
      <c r="CV236" s="153" t="e">
        <f>CL236*Refining!$F$9</f>
        <v>#VALUE!</v>
      </c>
      <c r="CW236" s="153" t="e">
        <f>CM236*Refining!$F$10</f>
        <v>#VALUE!</v>
      </c>
      <c r="CX236" s="153" t="e">
        <f>CN236*Refining!$F$11</f>
        <v>#VALUE!</v>
      </c>
      <c r="CY236" s="153" t="e">
        <f>CO236*Refining!$F$12</f>
        <v>#VALUE!</v>
      </c>
      <c r="CZ236" s="190" t="e">
        <f t="shared" ref="CZ236:DS236" si="952">IF(CF236 = 0, "", CF236)</f>
        <v>#VALUE!</v>
      </c>
      <c r="DA236" s="191" t="e">
        <f t="shared" si="952"/>
        <v>#VALUE!</v>
      </c>
      <c r="DB236" s="191" t="e">
        <f t="shared" si="952"/>
        <v>#VALUE!</v>
      </c>
      <c r="DC236" s="191" t="e">
        <f t="shared" si="952"/>
        <v>#VALUE!</v>
      </c>
      <c r="DD236" s="193" t="e">
        <f t="shared" si="952"/>
        <v>#VALUE!</v>
      </c>
      <c r="DE236" s="191" t="e">
        <f t="shared" si="952"/>
        <v>#VALUE!</v>
      </c>
      <c r="DF236" s="193" t="e">
        <f t="shared" si="952"/>
        <v>#VALUE!</v>
      </c>
      <c r="DG236" s="193" t="e">
        <f t="shared" si="952"/>
        <v>#VALUE!</v>
      </c>
      <c r="DH236" s="191" t="e">
        <f t="shared" si="952"/>
        <v>#VALUE!</v>
      </c>
      <c r="DI236" s="195" t="e">
        <f t="shared" si="952"/>
        <v>#VALUE!</v>
      </c>
      <c r="DJ236" s="190" t="e">
        <f t="shared" si="952"/>
        <v>#VALUE!</v>
      </c>
      <c r="DK236" s="191" t="e">
        <f t="shared" si="952"/>
        <v>#VALUE!</v>
      </c>
      <c r="DL236" s="191" t="e">
        <f t="shared" si="952"/>
        <v>#VALUE!</v>
      </c>
      <c r="DM236" s="191" t="e">
        <f t="shared" si="952"/>
        <v>#VALUE!</v>
      </c>
      <c r="DN236" s="193" t="e">
        <f t="shared" si="952"/>
        <v>#VALUE!</v>
      </c>
      <c r="DO236" s="191" t="e">
        <f t="shared" si="952"/>
        <v>#VALUE!</v>
      </c>
      <c r="DP236" s="191" t="e">
        <f t="shared" si="952"/>
        <v>#VALUE!</v>
      </c>
      <c r="DQ236" s="191" t="e">
        <f t="shared" si="952"/>
        <v>#VALUE!</v>
      </c>
      <c r="DR236" s="191" t="e">
        <f t="shared" si="952"/>
        <v>#VALUE!</v>
      </c>
      <c r="DS236" s="195" t="e">
        <f t="shared" si="952"/>
        <v>#VALUE!</v>
      </c>
      <c r="DT236" s="190" t="e">
        <f t="shared" si="11"/>
        <v>#VALUE!</v>
      </c>
      <c r="DU236" s="197" t="e">
        <f t="shared" si="12"/>
        <v>#VALUE!</v>
      </c>
      <c r="DV236" s="165" t="e">
        <f>CZ236*'Ores &amp; Ingots'!$C$3+DA236*'Ores &amp; Ingots'!$C$4+DB236*'Ores &amp; Ingots'!$C$5+DC236*'Ores &amp; Ingots'!$C$6+DD236*'Ores &amp; Ingots'!$C$7+DE236*'Ores &amp; Ingots'!$C$8+DF236*'Ores &amp; Ingots'!$C$9+DG236*'Ores &amp; Ingots'!$C$10+DH236*'Ores &amp; Ingots'!$C$11+DI236*'Ores &amp; Ingots'!$C$12</f>
        <v>#VALUE!</v>
      </c>
      <c r="DW236" s="165" t="e">
        <f>DJ236*'Ores &amp; Ingots'!$B$3+DK236*'Ores &amp; Ingots'!$B$4+DL236*'Ores &amp; Ingots'!$B$5+DM236*'Ores &amp; Ingots'!$B$6+DN236*'Ores &amp; Ingots'!$B$7+DO236*'Ores &amp; Ingots'!$B$8+DP236*'Ores &amp; Ingots'!$B$9+DQ236*'Ores &amp; Ingots'!$B$10+DR236*'Ores &amp; Ingots'!$B$11+DS236*'Ores &amp; Ingots'!$B$12</f>
        <v>#VALUE!</v>
      </c>
      <c r="DX236" s="197" t="e">
        <f>CZ236*Refining!$G$3+DA236*Refining!$G$4+DB236*Refining!$G$5+DC236*Refining!$G$6+DD236*Refining!$G$7+DE236*Refining!$G$8+DF236*Refining!$G$9+DG236*Refining!$G$10+DH236*Refining!$G$11+DI236*Refining!$G$12</f>
        <v>#VALUE!</v>
      </c>
      <c r="DY236" s="197" t="e">
        <f t="shared" si="13"/>
        <v>#VALUE!</v>
      </c>
      <c r="DZ236" s="199" t="e">
        <f t="shared" si="14"/>
        <v>#VALUE!</v>
      </c>
      <c r="EA236" s="190" t="e">
        <f t="shared" si="15"/>
        <v>#VALUE!</v>
      </c>
      <c r="EB236" s="200" t="e">
        <f t="shared" ref="EB236:EC236" si="953">EA236/60</f>
        <v>#VALUE!</v>
      </c>
      <c r="EC236" s="200" t="e">
        <f t="shared" si="953"/>
        <v>#VALUE!</v>
      </c>
      <c r="ED236" s="190" t="e">
        <f t="shared" si="17"/>
        <v>#VALUE!</v>
      </c>
      <c r="EE236" s="200" t="e">
        <f t="shared" ref="EE236:EF236" si="954">ED236/1000</f>
        <v>#VALUE!</v>
      </c>
      <c r="EF236" s="201" t="e">
        <f t="shared" si="954"/>
        <v>#VALUE!</v>
      </c>
      <c r="EG236" s="136" t="e">
        <f t="shared" si="19"/>
        <v>#VALUE!</v>
      </c>
      <c r="EH236" s="138" t="e">
        <f t="shared" si="20"/>
        <v>#VALUE!</v>
      </c>
      <c r="EI236" s="133" t="s">
        <v>28</v>
      </c>
    </row>
    <row r="237" spans="1:139" ht="12.75" x14ac:dyDescent="0.2">
      <c r="A237" s="864"/>
      <c r="B237" s="135" t="s">
        <v>435</v>
      </c>
      <c r="C237" s="137" t="s">
        <v>155</v>
      </c>
      <c r="D237" s="137">
        <v>1</v>
      </c>
      <c r="E237" s="137">
        <v>1</v>
      </c>
      <c r="F237" s="137">
        <v>1</v>
      </c>
      <c r="G237" s="202">
        <f t="shared" si="0"/>
        <v>0.125</v>
      </c>
      <c r="H237" s="203">
        <v>3</v>
      </c>
      <c r="I237" s="203">
        <v>7.5</v>
      </c>
      <c r="J237" s="204">
        <f>H237/Main!$D$9</f>
        <v>0.6</v>
      </c>
      <c r="K237" s="204">
        <f>I237/Main!$D$10</f>
        <v>3.75</v>
      </c>
      <c r="L237" s="204">
        <f t="shared" si="1"/>
        <v>6.25</v>
      </c>
      <c r="M237" s="204">
        <v>0.32</v>
      </c>
      <c r="N237" s="205"/>
      <c r="O237" s="296"/>
      <c r="P237" s="207"/>
      <c r="Q237" s="208"/>
      <c r="R237" s="207"/>
      <c r="S237" s="209"/>
      <c r="T237" s="209"/>
      <c r="U237" s="207"/>
      <c r="V237" s="207"/>
      <c r="W237" s="401"/>
      <c r="X237" s="209"/>
      <c r="Y237" s="207"/>
      <c r="Z237" s="207"/>
      <c r="AA237" s="207"/>
      <c r="AB237" s="207"/>
      <c r="AC237" s="402"/>
      <c r="AD237" s="171">
        <v>1</v>
      </c>
      <c r="AE237" s="165">
        <v>0</v>
      </c>
      <c r="AF237" s="165">
        <v>0</v>
      </c>
      <c r="AG237" s="165">
        <v>0</v>
      </c>
      <c r="AH237" s="165">
        <v>0</v>
      </c>
      <c r="AI237" s="165">
        <v>0</v>
      </c>
      <c r="AJ237" s="165">
        <v>0</v>
      </c>
      <c r="AK237" s="165">
        <v>0</v>
      </c>
      <c r="AL237" s="165">
        <v>0</v>
      </c>
      <c r="AM237" s="165">
        <v>0</v>
      </c>
      <c r="AN237" s="165">
        <v>0</v>
      </c>
      <c r="AO237" s="165">
        <v>0</v>
      </c>
      <c r="AP237" s="165">
        <v>0</v>
      </c>
      <c r="AQ237" s="165">
        <v>0</v>
      </c>
      <c r="AR237" s="165">
        <v>0</v>
      </c>
      <c r="AS237" s="165">
        <v>0</v>
      </c>
      <c r="AT237" s="165">
        <v>0</v>
      </c>
      <c r="AU237" s="165">
        <v>0</v>
      </c>
      <c r="AV237" s="165">
        <v>0</v>
      </c>
      <c r="AW237" s="165">
        <v>0</v>
      </c>
      <c r="AX237" s="165">
        <v>0</v>
      </c>
      <c r="AY237" s="413">
        <f t="shared" ref="AY237:BS237" si="955">IF(AD237 = 0, "", AD237)</f>
        <v>1</v>
      </c>
      <c r="AZ237" s="163" t="str">
        <f t="shared" si="955"/>
        <v/>
      </c>
      <c r="BA237" s="163" t="str">
        <f t="shared" si="955"/>
        <v/>
      </c>
      <c r="BB237" s="163" t="str">
        <f t="shared" si="955"/>
        <v/>
      </c>
      <c r="BC237" s="163" t="str">
        <f t="shared" si="955"/>
        <v/>
      </c>
      <c r="BD237" s="163" t="str">
        <f t="shared" si="955"/>
        <v/>
      </c>
      <c r="BE237" s="163" t="str">
        <f t="shared" si="955"/>
        <v/>
      </c>
      <c r="BF237" s="163" t="str">
        <f t="shared" si="955"/>
        <v/>
      </c>
      <c r="BG237" s="163" t="str">
        <f t="shared" si="955"/>
        <v/>
      </c>
      <c r="BH237" s="163" t="str">
        <f t="shared" si="955"/>
        <v/>
      </c>
      <c r="BI237" s="163" t="str">
        <f t="shared" si="955"/>
        <v/>
      </c>
      <c r="BJ237" s="163" t="str">
        <f t="shared" si="955"/>
        <v/>
      </c>
      <c r="BK237" s="163" t="str">
        <f t="shared" si="955"/>
        <v/>
      </c>
      <c r="BL237" s="163" t="str">
        <f t="shared" si="955"/>
        <v/>
      </c>
      <c r="BM237" s="163" t="str">
        <f t="shared" si="955"/>
        <v/>
      </c>
      <c r="BN237" s="163" t="str">
        <f t="shared" si="955"/>
        <v/>
      </c>
      <c r="BO237" s="163" t="str">
        <f t="shared" si="955"/>
        <v/>
      </c>
      <c r="BP237" s="163" t="str">
        <f t="shared" si="955"/>
        <v/>
      </c>
      <c r="BQ237" s="163" t="str">
        <f t="shared" si="955"/>
        <v/>
      </c>
      <c r="BR237" s="163" t="str">
        <f t="shared" si="955"/>
        <v/>
      </c>
      <c r="BS237" s="173" t="str">
        <f t="shared" si="955"/>
        <v/>
      </c>
      <c r="BT237" s="175" t="e">
        <f>$AY237*Assembly!Z$4+$AZ237*Assembly!Z$5+$BA237*Assembly!Z$6+$BB237*Assembly!Z$7+$BC237*Assembly!Z$8+$BD237*Assembly!Z$9+$BE237*Assembly!Z$10+$BF237*Assembly!Z$11+$BG237*Assembly!Z$12+$BH237*Assembly!Z$13+$BI237*Assembly!Z$14+$BJ237*Assembly!Z$15+$BK237*Assembly!Z$16+$BL237*Assembly!Z$17+$BM237*Assembly!Z$18+$BN237*Assembly!Z$19+$BO237*Assembly!Z$20+$BP237*Assembly!Z$21+$BQ237*Assembly!Z$22+$BR237*Assembly!Z$23+$BS237*Assembly!Z$24</f>
        <v>#VALUE!</v>
      </c>
      <c r="BU237" s="165" t="e">
        <f t="shared" si="3"/>
        <v>#VALUE!</v>
      </c>
      <c r="BV237" s="176"/>
      <c r="BW237" s="165" t="e">
        <f>$AY237*Assembly!AD$4+$AZ237*Assembly!AD$5+$BA237*Assembly!AD$6+$BB237*Assembly!AD$7+$BC237*Assembly!AD$8+$BD237*Assembly!AD$9+$BE237*Assembly!AD$10+$BF237*Assembly!AD$11+$BG237*Assembly!AD$12+$BH237*Assembly!AD$13+$BI237*Assembly!AD$14+$BJ237*Assembly!AD$15+$BK237*Assembly!AD$16+$BL237*Assembly!AD$17+$BM237*Assembly!AD$18+$BN237*Assembly!AD$19+$BO237*Assembly!AD$20+$BP237*Assembly!AD$21+$BQ237*Assembly!AD$22+$BR237*Assembly!AD$23+$BS237*Assembly!AD$24</f>
        <v>#VALUE!</v>
      </c>
      <c r="BX237" s="180" t="e">
        <f t="shared" si="4"/>
        <v>#VALUE!</v>
      </c>
      <c r="BY237" s="181" t="e">
        <f t="shared" si="5"/>
        <v>#VALUE!</v>
      </c>
      <c r="BZ237" s="182" t="e">
        <f t="shared" si="6"/>
        <v>#VALUE!</v>
      </c>
      <c r="CA237" s="181" t="e">
        <f t="shared" si="7"/>
        <v>#VALUE!</v>
      </c>
      <c r="CB237" s="165" t="e">
        <f>$AY237*Assembly!Y$4+$AZ237*Assembly!Y$5+$BA237*Assembly!Y$6+$BB237*Assembly!Y$7+$BC237*Assembly!Y$8+$BD237*Assembly!Y$9+$BE237*Assembly!Y$10+$BF237*Assembly!Y$11+$BG237*Assembly!Y$12+$BH237*Assembly!Y$13+$BI237*Assembly!Y$14+$BJ237*Assembly!Y$15+$BK237*Assembly!Y$16+$BL237*Assembly!Y$17+$BM237*Assembly!Y$18+$BN237*Assembly!Y$19+$BO237*Assembly!Y$20+$BP237*Assembly!Y$21+$BQ237*Assembly!Y$22+$BR237*Assembly!Y$23+$BS237*Assembly!Y$24</f>
        <v>#VALUE!</v>
      </c>
      <c r="CC237" s="165" t="e">
        <f t="shared" si="8"/>
        <v>#VALUE!</v>
      </c>
      <c r="CD237" s="136" t="e">
        <f t="shared" si="9"/>
        <v>#VALUE!</v>
      </c>
      <c r="CE237" s="184" t="e">
        <f>$AY237*Assembly!AC$4+$AZ237*Assembly!AC$5+$BA237*Assembly!AC$6+$BB237*Assembly!AC$7+$BC237*Assembly!AC$8+$BD237*Assembly!AC$9+$BE237*Assembly!AC$10+$BF237*Assembly!AC$11+$BG237*Assembly!AC$12+$BH237*Assembly!AC$13+$BI237*Assembly!AC$14+$BJ237*Assembly!AC$15+$BK237*Assembly!AC$16+$BL237*Assembly!AC$17+$BM237*Assembly!AC$18+$BN237*Assembly!AC$19+$BO237*Assembly!AC$20+$BP237*Assembly!AC$21+$BQ237*Assembly!AC$22+$BR237*Assembly!AC$23+$BS237*Assembly!AC$24</f>
        <v>#VALUE!</v>
      </c>
      <c r="CF237" s="208" t="e">
        <f>$AY237*Assembly!M$4+$AZ237*Assembly!M$5+$BA237*Assembly!M$6+$BB237*Assembly!M$7+$BC237*Assembly!M$8+$BD237*Assembly!M$9+$BE237*Assembly!M$10+$BF237*Assembly!M$11+$BG237*Assembly!M$12+$BH237*Assembly!M$13+$BI237*Assembly!M$14+$BJ237*Assembly!M$15+$BK237*Assembly!M$16+$BL237*Assembly!M$17+$BM237*Assembly!M$18+$BN237*Assembly!M$19+$BO237*Assembly!M$20+$BP237*Assembly!M$21+$BQ237*Assembly!M$22+$BR237*Assembly!M$23+$BS237*Assembly!M$24</f>
        <v>#VALUE!</v>
      </c>
      <c r="CG237" s="208" t="e">
        <f>$AY237*Assembly!N$4+$AZ237*Assembly!N$5+$BA237*Assembly!N$6+$BB237*Assembly!N$7+$BC237*Assembly!N$8+$BD237*Assembly!N$9+$BE237*Assembly!N$10+$BF237*Assembly!N$11+$BG237*Assembly!N$12+$BH237*Assembly!N$13+$BI237*Assembly!N$14+$BJ237*Assembly!N$15+$BK237*Assembly!N$16+$BL237*Assembly!N$17+$BM237*Assembly!N$18+$BN237*Assembly!N$19+$BO237*Assembly!N$20+$BP237*Assembly!N$21+$BQ237*Assembly!N$22+$BR237*Assembly!N$23+$BS237*Assembly!N$24</f>
        <v>#VALUE!</v>
      </c>
      <c r="CH237" s="208" t="e">
        <f>$AY237*Assembly!O$4+$AZ237*Assembly!O$5+$BA237*Assembly!O$6+$BB237*Assembly!O$7+$BC237*Assembly!O$8+$BD237*Assembly!O$9+$BE237*Assembly!O$10+$BF237*Assembly!O$11+$BG237*Assembly!O$12+$BH237*Assembly!O$13+$BI237*Assembly!O$14+$BJ237*Assembly!O$15+$BK237*Assembly!O$16+$BL237*Assembly!O$17+$BM237*Assembly!O$18+$BN237*Assembly!O$19+$BO237*Assembly!O$20+$BP237*Assembly!O$21+$BQ237*Assembly!O$22+$BR237*Assembly!O$23+$BS237*Assembly!O$24</f>
        <v>#VALUE!</v>
      </c>
      <c r="CI237" s="203" t="e">
        <f>$AY237*Assembly!P$4+$AZ237*Assembly!P$5+$BA237*Assembly!P$6+$BB237*Assembly!P$7+$BC237*Assembly!P$8+$BD237*Assembly!P$9+$BE237*Assembly!P$10+$BF237*Assembly!P$11+$BG237*Assembly!P$12+$BH237*Assembly!P$13+$BI237*Assembly!P$14+$BJ237*Assembly!P$15+$BK237*Assembly!P$16+$BL237*Assembly!P$17+$BM237*Assembly!P$18+$BN237*Assembly!P$19+$BO237*Assembly!P$20+$BP237*Assembly!P$21+$BQ237*Assembly!P$22+$BR237*Assembly!P$23+$BS237*Assembly!P$24</f>
        <v>#VALUE!</v>
      </c>
      <c r="CJ237" s="203" t="e">
        <f>$AY237*Assembly!Q$4+$AZ237*Assembly!Q$5+$BA237*Assembly!Q$6+$BB237*Assembly!Q$7+$BC237*Assembly!Q$8+$BD237*Assembly!Q$9+$BE237*Assembly!Q$10+$BF237*Assembly!Q$11+$BG237*Assembly!Q$12+$BH237*Assembly!Q$13+$BI237*Assembly!Q$14+$BJ237*Assembly!Q$15+$BK237*Assembly!Q$16+$BL237*Assembly!Q$17+$BM237*Assembly!Q$18+$BN237*Assembly!Q$19+$BO237*Assembly!Q$20+$BP237*Assembly!Q$21+$BQ237*Assembly!Q$22+$BR237*Assembly!Q$23+$BS237*Assembly!Q$24</f>
        <v>#VALUE!</v>
      </c>
      <c r="CK237" s="208" t="e">
        <f>$AY237*Assembly!R$4+$AZ237*Assembly!R$5+$BA237*Assembly!R$6+$BB237*Assembly!R$7+$BC237*Assembly!R$8+$BD237*Assembly!R$9+$BE237*Assembly!R$10+$BF237*Assembly!R$11+$BG237*Assembly!R$12+$BH237*Assembly!R$13+$BI237*Assembly!R$14+$BJ237*Assembly!R$15+$BK237*Assembly!R$16+$BL237*Assembly!R$17+$BM237*Assembly!R$18+$BN237*Assembly!R$19+$BO237*Assembly!R$20+$BP237*Assembly!R$21+$BQ237*Assembly!R$22+$BR237*Assembly!R$23+$BS237*Assembly!R$24</f>
        <v>#VALUE!</v>
      </c>
      <c r="CL237" s="203" t="e">
        <f>$AY237*Assembly!S$4+$AZ237*Assembly!S$5+$BA237*Assembly!S$6+$BB237*Assembly!S$7+$BC237*Assembly!S$8+$BD237*Assembly!S$9+$BE237*Assembly!S$10+$BF237*Assembly!S$11+$BG237*Assembly!S$12+$BH237*Assembly!S$13+$BI237*Assembly!S$14+$BJ237*Assembly!S$15+$BK237*Assembly!S$16+$BL237*Assembly!S$17+$BM237*Assembly!S$18+$BN237*Assembly!S$19+$BO237*Assembly!S$20+$BP237*Assembly!S$21+$BQ237*Assembly!S$22+$BR237*Assembly!S$23+$BS237*Assembly!S$24</f>
        <v>#VALUE!</v>
      </c>
      <c r="CM237" s="203" t="e">
        <f>$AY237*Assembly!T$4+$AZ237*Assembly!T$5+$BA237*Assembly!T$6+$BB237*Assembly!T$7+$BC237*Assembly!T$8+$BD237*Assembly!T$9+$BE237*Assembly!T$10+$BF237*Assembly!T$11+$BG237*Assembly!T$12+$BH237*Assembly!T$13+$BI237*Assembly!T$14+$BJ237*Assembly!T$15+$BK237*Assembly!T$16+$BL237*Assembly!T$17+$BM237*Assembly!T$18+$BN237*Assembly!T$19+$BO237*Assembly!T$20+$BP237*Assembly!T$21+$BQ237*Assembly!T$22+$BR237*Assembly!T$23+$BS237*Assembly!T$24</f>
        <v>#VALUE!</v>
      </c>
      <c r="CN237" s="203" t="e">
        <f>$AY237*Assembly!U$4+$AZ237*Assembly!U$5+$BA237*Assembly!U$6+$BB237*Assembly!U$7+$BC237*Assembly!U$8+$BD237*Assembly!U$9+$BE237*Assembly!U$10+$BF237*Assembly!U$11+$BG237*Assembly!U$12+$BH237*Assembly!U$13+$BI237*Assembly!U$14+$BJ237*Assembly!U$15+$BK237*Assembly!U$16+$BL237*Assembly!U$17+$BM237*Assembly!U$18+$BN237*Assembly!U$19+$BO237*Assembly!U$20+$BP237*Assembly!U$21+$BQ237*Assembly!U$22+$BR237*Assembly!U$23+$BS237*Assembly!U$24</f>
        <v>#VALUE!</v>
      </c>
      <c r="CO237" s="208" t="e">
        <f>$AY237*Assembly!V$4+$AZ237*Assembly!V$5+$BA237*Assembly!V$6+$BB237*Assembly!V$7+$BC237*Assembly!V$8+$BD237*Assembly!V$9+$BE237*Assembly!V$10+$BF237*Assembly!V$11+$BG237*Assembly!V$12+$BH237*Assembly!V$13+$BI237*Assembly!V$14+$BJ237*Assembly!V$15+$BK237*Assembly!V$16+$BL237*Assembly!V$17+$BM237*Assembly!V$18+$BN237*Assembly!V$19+$BO237*Assembly!V$20+$BP237*Assembly!V$21+$BQ237*Assembly!V$22+$BR237*Assembly!V$23+$BS237*Assembly!V$24</f>
        <v>#VALUE!</v>
      </c>
      <c r="CP237" s="208" t="e">
        <f>CF237*Refining!$F$3</f>
        <v>#VALUE!</v>
      </c>
      <c r="CQ237" s="208" t="e">
        <f>CG237*Refining!$F$4</f>
        <v>#VALUE!</v>
      </c>
      <c r="CR237" s="208" t="e">
        <f>CH237*Refining!$F$5</f>
        <v>#VALUE!</v>
      </c>
      <c r="CS237" s="208" t="e">
        <f>CI237*Refining!$F$6</f>
        <v>#VALUE!</v>
      </c>
      <c r="CT237" s="208" t="e">
        <f>CJ237*Refining!$F$7</f>
        <v>#VALUE!</v>
      </c>
      <c r="CU237" s="208" t="e">
        <f>CK237*Refining!$F$8</f>
        <v>#VALUE!</v>
      </c>
      <c r="CV237" s="208" t="e">
        <f>CL237*Refining!$F$9</f>
        <v>#VALUE!</v>
      </c>
      <c r="CW237" s="208" t="e">
        <f>CM237*Refining!$F$10</f>
        <v>#VALUE!</v>
      </c>
      <c r="CX237" s="208" t="e">
        <f>CN237*Refining!$F$11</f>
        <v>#VALUE!</v>
      </c>
      <c r="CY237" s="208" t="e">
        <f>CO237*Refining!$F$12</f>
        <v>#VALUE!</v>
      </c>
      <c r="CZ237" s="190" t="e">
        <f t="shared" ref="CZ237:DS237" si="956">IF(CF237 = 0, "", CF237)</f>
        <v>#VALUE!</v>
      </c>
      <c r="DA237" s="191" t="e">
        <f t="shared" si="956"/>
        <v>#VALUE!</v>
      </c>
      <c r="DB237" s="191" t="e">
        <f t="shared" si="956"/>
        <v>#VALUE!</v>
      </c>
      <c r="DC237" s="191" t="e">
        <f t="shared" si="956"/>
        <v>#VALUE!</v>
      </c>
      <c r="DD237" s="193" t="e">
        <f t="shared" si="956"/>
        <v>#VALUE!</v>
      </c>
      <c r="DE237" s="191" t="e">
        <f t="shared" si="956"/>
        <v>#VALUE!</v>
      </c>
      <c r="DF237" s="193" t="e">
        <f t="shared" si="956"/>
        <v>#VALUE!</v>
      </c>
      <c r="DG237" s="193" t="e">
        <f t="shared" si="956"/>
        <v>#VALUE!</v>
      </c>
      <c r="DH237" s="191" t="e">
        <f t="shared" si="956"/>
        <v>#VALUE!</v>
      </c>
      <c r="DI237" s="195" t="e">
        <f t="shared" si="956"/>
        <v>#VALUE!</v>
      </c>
      <c r="DJ237" s="190" t="e">
        <f t="shared" si="956"/>
        <v>#VALUE!</v>
      </c>
      <c r="DK237" s="191" t="e">
        <f t="shared" si="956"/>
        <v>#VALUE!</v>
      </c>
      <c r="DL237" s="191" t="e">
        <f t="shared" si="956"/>
        <v>#VALUE!</v>
      </c>
      <c r="DM237" s="191" t="e">
        <f t="shared" si="956"/>
        <v>#VALUE!</v>
      </c>
      <c r="DN237" s="193" t="e">
        <f t="shared" si="956"/>
        <v>#VALUE!</v>
      </c>
      <c r="DO237" s="191" t="e">
        <f t="shared" si="956"/>
        <v>#VALUE!</v>
      </c>
      <c r="DP237" s="191" t="e">
        <f t="shared" si="956"/>
        <v>#VALUE!</v>
      </c>
      <c r="DQ237" s="191" t="e">
        <f t="shared" si="956"/>
        <v>#VALUE!</v>
      </c>
      <c r="DR237" s="191" t="e">
        <f t="shared" si="956"/>
        <v>#VALUE!</v>
      </c>
      <c r="DS237" s="195" t="e">
        <f t="shared" si="956"/>
        <v>#VALUE!</v>
      </c>
      <c r="DT237" s="190" t="e">
        <f t="shared" si="11"/>
        <v>#VALUE!</v>
      </c>
      <c r="DU237" s="197" t="e">
        <f t="shared" si="12"/>
        <v>#VALUE!</v>
      </c>
      <c r="DV237" s="165" t="e">
        <f>CZ237*'Ores &amp; Ingots'!$C$3+DA237*'Ores &amp; Ingots'!$C$4+DB237*'Ores &amp; Ingots'!$C$5+DC237*'Ores &amp; Ingots'!$C$6+DD237*'Ores &amp; Ingots'!$C$7+DE237*'Ores &amp; Ingots'!$C$8+DF237*'Ores &amp; Ingots'!$C$9+DG237*'Ores &amp; Ingots'!$C$10+DH237*'Ores &amp; Ingots'!$C$11+DI237*'Ores &amp; Ingots'!$C$12</f>
        <v>#VALUE!</v>
      </c>
      <c r="DW237" s="165" t="e">
        <f>DJ237*'Ores &amp; Ingots'!$B$3+DK237*'Ores &amp; Ingots'!$B$4+DL237*'Ores &amp; Ingots'!$B$5+DM237*'Ores &amp; Ingots'!$B$6+DN237*'Ores &amp; Ingots'!$B$7+DO237*'Ores &amp; Ingots'!$B$8+DP237*'Ores &amp; Ingots'!$B$9+DQ237*'Ores &amp; Ingots'!$B$10+DR237*'Ores &amp; Ingots'!$B$11+DS237*'Ores &amp; Ingots'!$B$12</f>
        <v>#VALUE!</v>
      </c>
      <c r="DX237" s="197" t="e">
        <f>CZ237*Refining!$G$3+DA237*Refining!$G$4+DB237*Refining!$G$5+DC237*Refining!$G$6+DD237*Refining!$G$7+DE237*Refining!$G$8+DF237*Refining!$G$9+DG237*Refining!$G$10+DH237*Refining!$G$11+DI237*Refining!$G$12</f>
        <v>#VALUE!</v>
      </c>
      <c r="DY237" s="197" t="e">
        <f t="shared" si="13"/>
        <v>#VALUE!</v>
      </c>
      <c r="DZ237" s="199" t="e">
        <f t="shared" si="14"/>
        <v>#VALUE!</v>
      </c>
      <c r="EA237" s="190" t="e">
        <f t="shared" si="15"/>
        <v>#VALUE!</v>
      </c>
      <c r="EB237" s="200" t="e">
        <f t="shared" ref="EB237:EC237" si="957">EA237/60</f>
        <v>#VALUE!</v>
      </c>
      <c r="EC237" s="200" t="e">
        <f t="shared" si="957"/>
        <v>#VALUE!</v>
      </c>
      <c r="ED237" s="190" t="e">
        <f t="shared" si="17"/>
        <v>#VALUE!</v>
      </c>
      <c r="EE237" s="200" t="e">
        <f t="shared" ref="EE237:EF237" si="958">ED237/1000</f>
        <v>#VALUE!</v>
      </c>
      <c r="EF237" s="201" t="e">
        <f t="shared" si="958"/>
        <v>#VALUE!</v>
      </c>
      <c r="EG237" s="136" t="e">
        <f t="shared" si="19"/>
        <v>#VALUE!</v>
      </c>
      <c r="EH237" s="138" t="e">
        <f t="shared" si="20"/>
        <v>#VALUE!</v>
      </c>
      <c r="EI237" s="133" t="s">
        <v>28</v>
      </c>
    </row>
    <row r="238" spans="1:139" ht="12.75" x14ac:dyDescent="0.2">
      <c r="A238" s="864"/>
      <c r="B238" s="135" t="s">
        <v>392</v>
      </c>
      <c r="C238" s="137" t="s">
        <v>155</v>
      </c>
      <c r="D238" s="137">
        <v>1</v>
      </c>
      <c r="E238" s="137">
        <v>1</v>
      </c>
      <c r="F238" s="137">
        <v>1</v>
      </c>
      <c r="G238" s="141">
        <f t="shared" si="0"/>
        <v>0.125</v>
      </c>
      <c r="H238" s="142">
        <v>3</v>
      </c>
      <c r="I238" s="142">
        <v>7.5</v>
      </c>
      <c r="J238" s="144">
        <f>H238/Main!$D$9</f>
        <v>0.6</v>
      </c>
      <c r="K238" s="144">
        <f>I238/Main!$D$10</f>
        <v>3.75</v>
      </c>
      <c r="L238" s="144">
        <f t="shared" si="1"/>
        <v>6.25</v>
      </c>
      <c r="M238" s="144">
        <v>0.32</v>
      </c>
      <c r="N238" s="147"/>
      <c r="O238" s="294"/>
      <c r="P238" s="150"/>
      <c r="Q238" s="153"/>
      <c r="R238" s="150"/>
      <c r="S238" s="155"/>
      <c r="T238" s="155"/>
      <c r="U238" s="150"/>
      <c r="V238" s="150"/>
      <c r="W238" s="155"/>
      <c r="X238" s="155"/>
      <c r="Y238" s="150"/>
      <c r="Z238" s="150"/>
      <c r="AA238" s="150"/>
      <c r="AB238" s="150"/>
      <c r="AC238" s="370"/>
      <c r="AD238" s="171">
        <v>1</v>
      </c>
      <c r="AE238" s="165">
        <v>0</v>
      </c>
      <c r="AF238" s="165">
        <v>0</v>
      </c>
      <c r="AG238" s="165">
        <v>0</v>
      </c>
      <c r="AH238" s="165">
        <v>0</v>
      </c>
      <c r="AI238" s="165">
        <v>0</v>
      </c>
      <c r="AJ238" s="165">
        <v>0</v>
      </c>
      <c r="AK238" s="165">
        <v>0</v>
      </c>
      <c r="AL238" s="165">
        <v>0</v>
      </c>
      <c r="AM238" s="165">
        <v>0</v>
      </c>
      <c r="AN238" s="165">
        <v>0</v>
      </c>
      <c r="AO238" s="165">
        <v>0</v>
      </c>
      <c r="AP238" s="165">
        <v>0</v>
      </c>
      <c r="AQ238" s="165">
        <v>0</v>
      </c>
      <c r="AR238" s="165">
        <v>0</v>
      </c>
      <c r="AS238" s="165">
        <v>0</v>
      </c>
      <c r="AT238" s="165">
        <v>0</v>
      </c>
      <c r="AU238" s="165">
        <v>0</v>
      </c>
      <c r="AV238" s="165">
        <v>0</v>
      </c>
      <c r="AW238" s="165">
        <v>0</v>
      </c>
      <c r="AX238" s="165">
        <v>0</v>
      </c>
      <c r="AY238" s="413">
        <f t="shared" ref="AY238:BS238" si="959">IF(AD238 = 0, "", AD238)</f>
        <v>1</v>
      </c>
      <c r="AZ238" s="163" t="str">
        <f t="shared" si="959"/>
        <v/>
      </c>
      <c r="BA238" s="163" t="str">
        <f t="shared" si="959"/>
        <v/>
      </c>
      <c r="BB238" s="163" t="str">
        <f t="shared" si="959"/>
        <v/>
      </c>
      <c r="BC238" s="163" t="str">
        <f t="shared" si="959"/>
        <v/>
      </c>
      <c r="BD238" s="163" t="str">
        <f t="shared" si="959"/>
        <v/>
      </c>
      <c r="BE238" s="163" t="str">
        <f t="shared" si="959"/>
        <v/>
      </c>
      <c r="BF238" s="163" t="str">
        <f t="shared" si="959"/>
        <v/>
      </c>
      <c r="BG238" s="163" t="str">
        <f t="shared" si="959"/>
        <v/>
      </c>
      <c r="BH238" s="163" t="str">
        <f t="shared" si="959"/>
        <v/>
      </c>
      <c r="BI238" s="163" t="str">
        <f t="shared" si="959"/>
        <v/>
      </c>
      <c r="BJ238" s="163" t="str">
        <f t="shared" si="959"/>
        <v/>
      </c>
      <c r="BK238" s="163" t="str">
        <f t="shared" si="959"/>
        <v/>
      </c>
      <c r="BL238" s="163" t="str">
        <f t="shared" si="959"/>
        <v/>
      </c>
      <c r="BM238" s="163" t="str">
        <f t="shared" si="959"/>
        <v/>
      </c>
      <c r="BN238" s="163" t="str">
        <f t="shared" si="959"/>
        <v/>
      </c>
      <c r="BO238" s="163" t="str">
        <f t="shared" si="959"/>
        <v/>
      </c>
      <c r="BP238" s="163" t="str">
        <f t="shared" si="959"/>
        <v/>
      </c>
      <c r="BQ238" s="163" t="str">
        <f t="shared" si="959"/>
        <v/>
      </c>
      <c r="BR238" s="163" t="str">
        <f t="shared" si="959"/>
        <v/>
      </c>
      <c r="BS238" s="173" t="str">
        <f t="shared" si="959"/>
        <v/>
      </c>
      <c r="BT238" s="175" t="e">
        <f>$AY238*Assembly!Z$4+$AZ238*Assembly!Z$5+$BA238*Assembly!Z$6+$BB238*Assembly!Z$7+$BC238*Assembly!Z$8+$BD238*Assembly!Z$9+$BE238*Assembly!Z$10+$BF238*Assembly!Z$11+$BG238*Assembly!Z$12+$BH238*Assembly!Z$13+$BI238*Assembly!Z$14+$BJ238*Assembly!Z$15+$BK238*Assembly!Z$16+$BL238*Assembly!Z$17+$BM238*Assembly!Z$18+$BN238*Assembly!Z$19+$BO238*Assembly!Z$20+$BP238*Assembly!Z$21+$BQ238*Assembly!Z$22+$BR238*Assembly!Z$23+$BS238*Assembly!Z$24</f>
        <v>#VALUE!</v>
      </c>
      <c r="BU238" s="165" t="e">
        <f t="shared" si="3"/>
        <v>#VALUE!</v>
      </c>
      <c r="BV238" s="176"/>
      <c r="BW238" s="165" t="e">
        <f>$AY238*Assembly!AD$4+$AZ238*Assembly!AD$5+$BA238*Assembly!AD$6+$BB238*Assembly!AD$7+$BC238*Assembly!AD$8+$BD238*Assembly!AD$9+$BE238*Assembly!AD$10+$BF238*Assembly!AD$11+$BG238*Assembly!AD$12+$BH238*Assembly!AD$13+$BI238*Assembly!AD$14+$BJ238*Assembly!AD$15+$BK238*Assembly!AD$16+$BL238*Assembly!AD$17+$BM238*Assembly!AD$18+$BN238*Assembly!AD$19+$BO238*Assembly!AD$20+$BP238*Assembly!AD$21+$BQ238*Assembly!AD$22+$BR238*Assembly!AD$23+$BS238*Assembly!AD$24</f>
        <v>#VALUE!</v>
      </c>
      <c r="BX238" s="180" t="e">
        <f t="shared" si="4"/>
        <v>#VALUE!</v>
      </c>
      <c r="BY238" s="181" t="e">
        <f t="shared" si="5"/>
        <v>#VALUE!</v>
      </c>
      <c r="BZ238" s="182" t="e">
        <f t="shared" si="6"/>
        <v>#VALUE!</v>
      </c>
      <c r="CA238" s="181" t="e">
        <f t="shared" si="7"/>
        <v>#VALUE!</v>
      </c>
      <c r="CB238" s="165" t="e">
        <f>$AY238*Assembly!Y$4+$AZ238*Assembly!Y$5+$BA238*Assembly!Y$6+$BB238*Assembly!Y$7+$BC238*Assembly!Y$8+$BD238*Assembly!Y$9+$BE238*Assembly!Y$10+$BF238*Assembly!Y$11+$BG238*Assembly!Y$12+$BH238*Assembly!Y$13+$BI238*Assembly!Y$14+$BJ238*Assembly!Y$15+$BK238*Assembly!Y$16+$BL238*Assembly!Y$17+$BM238*Assembly!Y$18+$BN238*Assembly!Y$19+$BO238*Assembly!Y$20+$BP238*Assembly!Y$21+$BQ238*Assembly!Y$22+$BR238*Assembly!Y$23+$BS238*Assembly!Y$24</f>
        <v>#VALUE!</v>
      </c>
      <c r="CC238" s="165" t="e">
        <f t="shared" si="8"/>
        <v>#VALUE!</v>
      </c>
      <c r="CD238" s="136" t="e">
        <f t="shared" si="9"/>
        <v>#VALUE!</v>
      </c>
      <c r="CE238" s="184" t="e">
        <f>$AY238*Assembly!AC$4+$AZ238*Assembly!AC$5+$BA238*Assembly!AC$6+$BB238*Assembly!AC$7+$BC238*Assembly!AC$8+$BD238*Assembly!AC$9+$BE238*Assembly!AC$10+$BF238*Assembly!AC$11+$BG238*Assembly!AC$12+$BH238*Assembly!AC$13+$BI238*Assembly!AC$14+$BJ238*Assembly!AC$15+$BK238*Assembly!AC$16+$BL238*Assembly!AC$17+$BM238*Assembly!AC$18+$BN238*Assembly!AC$19+$BO238*Assembly!AC$20+$BP238*Assembly!AC$21+$BQ238*Assembly!AC$22+$BR238*Assembly!AC$23+$BS238*Assembly!AC$24</f>
        <v>#VALUE!</v>
      </c>
      <c r="CF238" s="153" t="e">
        <f>$AY238*Assembly!M$4+$AZ238*Assembly!M$5+$BA238*Assembly!M$6+$BB238*Assembly!M$7+$BC238*Assembly!M$8+$BD238*Assembly!M$9+$BE238*Assembly!M$10+$BF238*Assembly!M$11+$BG238*Assembly!M$12+$BH238*Assembly!M$13+$BI238*Assembly!M$14+$BJ238*Assembly!M$15+$BK238*Assembly!M$16+$BL238*Assembly!M$17+$BM238*Assembly!M$18+$BN238*Assembly!M$19+$BO238*Assembly!M$20+$BP238*Assembly!M$21+$BQ238*Assembly!M$22+$BR238*Assembly!M$23+$BS238*Assembly!M$24</f>
        <v>#VALUE!</v>
      </c>
      <c r="CG238" s="153" t="e">
        <f>$AY238*Assembly!N$4+$AZ238*Assembly!N$5+$BA238*Assembly!N$6+$BB238*Assembly!N$7+$BC238*Assembly!N$8+$BD238*Assembly!N$9+$BE238*Assembly!N$10+$BF238*Assembly!N$11+$BG238*Assembly!N$12+$BH238*Assembly!N$13+$BI238*Assembly!N$14+$BJ238*Assembly!N$15+$BK238*Assembly!N$16+$BL238*Assembly!N$17+$BM238*Assembly!N$18+$BN238*Assembly!N$19+$BO238*Assembly!N$20+$BP238*Assembly!N$21+$BQ238*Assembly!N$22+$BR238*Assembly!N$23+$BS238*Assembly!N$24</f>
        <v>#VALUE!</v>
      </c>
      <c r="CH238" s="153" t="e">
        <f>$AY238*Assembly!O$4+$AZ238*Assembly!O$5+$BA238*Assembly!O$6+$BB238*Assembly!O$7+$BC238*Assembly!O$8+$BD238*Assembly!O$9+$BE238*Assembly!O$10+$BF238*Assembly!O$11+$BG238*Assembly!O$12+$BH238*Assembly!O$13+$BI238*Assembly!O$14+$BJ238*Assembly!O$15+$BK238*Assembly!O$16+$BL238*Assembly!O$17+$BM238*Assembly!O$18+$BN238*Assembly!O$19+$BO238*Assembly!O$20+$BP238*Assembly!O$21+$BQ238*Assembly!O$22+$BR238*Assembly!O$23+$BS238*Assembly!O$24</f>
        <v>#VALUE!</v>
      </c>
      <c r="CI238" s="142" t="e">
        <f>$AY238*Assembly!P$4+$AZ238*Assembly!P$5+$BA238*Assembly!P$6+$BB238*Assembly!P$7+$BC238*Assembly!P$8+$BD238*Assembly!P$9+$BE238*Assembly!P$10+$BF238*Assembly!P$11+$BG238*Assembly!P$12+$BH238*Assembly!P$13+$BI238*Assembly!P$14+$BJ238*Assembly!P$15+$BK238*Assembly!P$16+$BL238*Assembly!P$17+$BM238*Assembly!P$18+$BN238*Assembly!P$19+$BO238*Assembly!P$20+$BP238*Assembly!P$21+$BQ238*Assembly!P$22+$BR238*Assembly!P$23+$BS238*Assembly!P$24</f>
        <v>#VALUE!</v>
      </c>
      <c r="CJ238" s="142" t="e">
        <f>$AY238*Assembly!Q$4+$AZ238*Assembly!Q$5+$BA238*Assembly!Q$6+$BB238*Assembly!Q$7+$BC238*Assembly!Q$8+$BD238*Assembly!Q$9+$BE238*Assembly!Q$10+$BF238*Assembly!Q$11+$BG238*Assembly!Q$12+$BH238*Assembly!Q$13+$BI238*Assembly!Q$14+$BJ238*Assembly!Q$15+$BK238*Assembly!Q$16+$BL238*Assembly!Q$17+$BM238*Assembly!Q$18+$BN238*Assembly!Q$19+$BO238*Assembly!Q$20+$BP238*Assembly!Q$21+$BQ238*Assembly!Q$22+$BR238*Assembly!Q$23+$BS238*Assembly!Q$24</f>
        <v>#VALUE!</v>
      </c>
      <c r="CK238" s="153" t="e">
        <f>$AY238*Assembly!R$4+$AZ238*Assembly!R$5+$BA238*Assembly!R$6+$BB238*Assembly!R$7+$BC238*Assembly!R$8+$BD238*Assembly!R$9+$BE238*Assembly!R$10+$BF238*Assembly!R$11+$BG238*Assembly!R$12+$BH238*Assembly!R$13+$BI238*Assembly!R$14+$BJ238*Assembly!R$15+$BK238*Assembly!R$16+$BL238*Assembly!R$17+$BM238*Assembly!R$18+$BN238*Assembly!R$19+$BO238*Assembly!R$20+$BP238*Assembly!R$21+$BQ238*Assembly!R$22+$BR238*Assembly!R$23+$BS238*Assembly!R$24</f>
        <v>#VALUE!</v>
      </c>
      <c r="CL238" s="142" t="e">
        <f>$AY238*Assembly!S$4+$AZ238*Assembly!S$5+$BA238*Assembly!S$6+$BB238*Assembly!S$7+$BC238*Assembly!S$8+$BD238*Assembly!S$9+$BE238*Assembly!S$10+$BF238*Assembly!S$11+$BG238*Assembly!S$12+$BH238*Assembly!S$13+$BI238*Assembly!S$14+$BJ238*Assembly!S$15+$BK238*Assembly!S$16+$BL238*Assembly!S$17+$BM238*Assembly!S$18+$BN238*Assembly!S$19+$BO238*Assembly!S$20+$BP238*Assembly!S$21+$BQ238*Assembly!S$22+$BR238*Assembly!S$23+$BS238*Assembly!S$24</f>
        <v>#VALUE!</v>
      </c>
      <c r="CM238" s="142" t="e">
        <f>$AY238*Assembly!T$4+$AZ238*Assembly!T$5+$BA238*Assembly!T$6+$BB238*Assembly!T$7+$BC238*Assembly!T$8+$BD238*Assembly!T$9+$BE238*Assembly!T$10+$BF238*Assembly!T$11+$BG238*Assembly!T$12+$BH238*Assembly!T$13+$BI238*Assembly!T$14+$BJ238*Assembly!T$15+$BK238*Assembly!T$16+$BL238*Assembly!T$17+$BM238*Assembly!T$18+$BN238*Assembly!T$19+$BO238*Assembly!T$20+$BP238*Assembly!T$21+$BQ238*Assembly!T$22+$BR238*Assembly!T$23+$BS238*Assembly!T$24</f>
        <v>#VALUE!</v>
      </c>
      <c r="CN238" s="142" t="e">
        <f>$AY238*Assembly!U$4+$AZ238*Assembly!U$5+$BA238*Assembly!U$6+$BB238*Assembly!U$7+$BC238*Assembly!U$8+$BD238*Assembly!U$9+$BE238*Assembly!U$10+$BF238*Assembly!U$11+$BG238*Assembly!U$12+$BH238*Assembly!U$13+$BI238*Assembly!U$14+$BJ238*Assembly!U$15+$BK238*Assembly!U$16+$BL238*Assembly!U$17+$BM238*Assembly!U$18+$BN238*Assembly!U$19+$BO238*Assembly!U$20+$BP238*Assembly!U$21+$BQ238*Assembly!U$22+$BR238*Assembly!U$23+$BS238*Assembly!U$24</f>
        <v>#VALUE!</v>
      </c>
      <c r="CO238" s="153" t="e">
        <f>$AY238*Assembly!V$4+$AZ238*Assembly!V$5+$BA238*Assembly!V$6+$BB238*Assembly!V$7+$BC238*Assembly!V$8+$BD238*Assembly!V$9+$BE238*Assembly!V$10+$BF238*Assembly!V$11+$BG238*Assembly!V$12+$BH238*Assembly!V$13+$BI238*Assembly!V$14+$BJ238*Assembly!V$15+$BK238*Assembly!V$16+$BL238*Assembly!V$17+$BM238*Assembly!V$18+$BN238*Assembly!V$19+$BO238*Assembly!V$20+$BP238*Assembly!V$21+$BQ238*Assembly!V$22+$BR238*Assembly!V$23+$BS238*Assembly!V$24</f>
        <v>#VALUE!</v>
      </c>
      <c r="CP238" s="153" t="e">
        <f>CF238*Refining!$F$3</f>
        <v>#VALUE!</v>
      </c>
      <c r="CQ238" s="153" t="e">
        <f>CG238*Refining!$F$4</f>
        <v>#VALUE!</v>
      </c>
      <c r="CR238" s="153" t="e">
        <f>CH238*Refining!$F$5</f>
        <v>#VALUE!</v>
      </c>
      <c r="CS238" s="153" t="e">
        <f>CI238*Refining!$F$6</f>
        <v>#VALUE!</v>
      </c>
      <c r="CT238" s="153" t="e">
        <f>CJ238*Refining!$F$7</f>
        <v>#VALUE!</v>
      </c>
      <c r="CU238" s="153" t="e">
        <f>CK238*Refining!$F$8</f>
        <v>#VALUE!</v>
      </c>
      <c r="CV238" s="153" t="e">
        <f>CL238*Refining!$F$9</f>
        <v>#VALUE!</v>
      </c>
      <c r="CW238" s="153" t="e">
        <f>CM238*Refining!$F$10</f>
        <v>#VALUE!</v>
      </c>
      <c r="CX238" s="153" t="e">
        <f>CN238*Refining!$F$11</f>
        <v>#VALUE!</v>
      </c>
      <c r="CY238" s="153" t="e">
        <f>CO238*Refining!$F$12</f>
        <v>#VALUE!</v>
      </c>
      <c r="CZ238" s="190" t="e">
        <f t="shared" ref="CZ238:DS238" si="960">IF(CF238 = 0, "", CF238)</f>
        <v>#VALUE!</v>
      </c>
      <c r="DA238" s="191" t="e">
        <f t="shared" si="960"/>
        <v>#VALUE!</v>
      </c>
      <c r="DB238" s="191" t="e">
        <f t="shared" si="960"/>
        <v>#VALUE!</v>
      </c>
      <c r="DC238" s="191" t="e">
        <f t="shared" si="960"/>
        <v>#VALUE!</v>
      </c>
      <c r="DD238" s="193" t="e">
        <f t="shared" si="960"/>
        <v>#VALUE!</v>
      </c>
      <c r="DE238" s="191" t="e">
        <f t="shared" si="960"/>
        <v>#VALUE!</v>
      </c>
      <c r="DF238" s="193" t="e">
        <f t="shared" si="960"/>
        <v>#VALUE!</v>
      </c>
      <c r="DG238" s="193" t="e">
        <f t="shared" si="960"/>
        <v>#VALUE!</v>
      </c>
      <c r="DH238" s="191" t="e">
        <f t="shared" si="960"/>
        <v>#VALUE!</v>
      </c>
      <c r="DI238" s="195" t="e">
        <f t="shared" si="960"/>
        <v>#VALUE!</v>
      </c>
      <c r="DJ238" s="190" t="e">
        <f t="shared" si="960"/>
        <v>#VALUE!</v>
      </c>
      <c r="DK238" s="191" t="e">
        <f t="shared" si="960"/>
        <v>#VALUE!</v>
      </c>
      <c r="DL238" s="191" t="e">
        <f t="shared" si="960"/>
        <v>#VALUE!</v>
      </c>
      <c r="DM238" s="191" t="e">
        <f t="shared" si="960"/>
        <v>#VALUE!</v>
      </c>
      <c r="DN238" s="193" t="e">
        <f t="shared" si="960"/>
        <v>#VALUE!</v>
      </c>
      <c r="DO238" s="191" t="e">
        <f t="shared" si="960"/>
        <v>#VALUE!</v>
      </c>
      <c r="DP238" s="191" t="e">
        <f t="shared" si="960"/>
        <v>#VALUE!</v>
      </c>
      <c r="DQ238" s="191" t="e">
        <f t="shared" si="960"/>
        <v>#VALUE!</v>
      </c>
      <c r="DR238" s="191" t="e">
        <f t="shared" si="960"/>
        <v>#VALUE!</v>
      </c>
      <c r="DS238" s="195" t="e">
        <f t="shared" si="960"/>
        <v>#VALUE!</v>
      </c>
      <c r="DT238" s="190" t="e">
        <f t="shared" si="11"/>
        <v>#VALUE!</v>
      </c>
      <c r="DU238" s="197" t="e">
        <f t="shared" si="12"/>
        <v>#VALUE!</v>
      </c>
      <c r="DV238" s="165" t="e">
        <f>CZ238*'Ores &amp; Ingots'!$C$3+DA238*'Ores &amp; Ingots'!$C$4+DB238*'Ores &amp; Ingots'!$C$5+DC238*'Ores &amp; Ingots'!$C$6+DD238*'Ores &amp; Ingots'!$C$7+DE238*'Ores &amp; Ingots'!$C$8+DF238*'Ores &amp; Ingots'!$C$9+DG238*'Ores &amp; Ingots'!$C$10+DH238*'Ores &amp; Ingots'!$C$11+DI238*'Ores &amp; Ingots'!$C$12</f>
        <v>#VALUE!</v>
      </c>
      <c r="DW238" s="165" t="e">
        <f>DJ238*'Ores &amp; Ingots'!$B$3+DK238*'Ores &amp; Ingots'!$B$4+DL238*'Ores &amp; Ingots'!$B$5+DM238*'Ores &amp; Ingots'!$B$6+DN238*'Ores &amp; Ingots'!$B$7+DO238*'Ores &amp; Ingots'!$B$8+DP238*'Ores &amp; Ingots'!$B$9+DQ238*'Ores &amp; Ingots'!$B$10+DR238*'Ores &amp; Ingots'!$B$11+DS238*'Ores &amp; Ingots'!$B$12</f>
        <v>#VALUE!</v>
      </c>
      <c r="DX238" s="197" t="e">
        <f>CZ238*Refining!$G$3+DA238*Refining!$G$4+DB238*Refining!$G$5+DC238*Refining!$G$6+DD238*Refining!$G$7+DE238*Refining!$G$8+DF238*Refining!$G$9+DG238*Refining!$G$10+DH238*Refining!$G$11+DI238*Refining!$G$12</f>
        <v>#VALUE!</v>
      </c>
      <c r="DY238" s="197" t="e">
        <f t="shared" si="13"/>
        <v>#VALUE!</v>
      </c>
      <c r="DZ238" s="199" t="e">
        <f t="shared" si="14"/>
        <v>#VALUE!</v>
      </c>
      <c r="EA238" s="190" t="e">
        <f t="shared" si="15"/>
        <v>#VALUE!</v>
      </c>
      <c r="EB238" s="200" t="e">
        <f t="shared" ref="EB238:EC238" si="961">EA238/60</f>
        <v>#VALUE!</v>
      </c>
      <c r="EC238" s="200" t="e">
        <f t="shared" si="961"/>
        <v>#VALUE!</v>
      </c>
      <c r="ED238" s="190" t="e">
        <f t="shared" si="17"/>
        <v>#VALUE!</v>
      </c>
      <c r="EE238" s="200" t="e">
        <f t="shared" ref="EE238:EF238" si="962">ED238/1000</f>
        <v>#VALUE!</v>
      </c>
      <c r="EF238" s="201" t="e">
        <f t="shared" si="962"/>
        <v>#VALUE!</v>
      </c>
      <c r="EG238" s="136" t="e">
        <f t="shared" si="19"/>
        <v>#VALUE!</v>
      </c>
      <c r="EH238" s="138" t="e">
        <f t="shared" si="20"/>
        <v>#VALUE!</v>
      </c>
      <c r="EI238" s="133" t="s">
        <v>28</v>
      </c>
    </row>
    <row r="239" spans="1:139" ht="12.75" x14ac:dyDescent="0.2">
      <c r="A239" s="864"/>
      <c r="B239" s="135" t="s">
        <v>393</v>
      </c>
      <c r="C239" s="137" t="s">
        <v>155</v>
      </c>
      <c r="D239" s="137">
        <v>1</v>
      </c>
      <c r="E239" s="137">
        <v>1</v>
      </c>
      <c r="F239" s="137">
        <v>1</v>
      </c>
      <c r="G239" s="202">
        <f t="shared" si="0"/>
        <v>0.125</v>
      </c>
      <c r="H239" s="203">
        <v>2</v>
      </c>
      <c r="I239" s="203">
        <v>5</v>
      </c>
      <c r="J239" s="204">
        <f>H239/Main!$D$9</f>
        <v>0.4</v>
      </c>
      <c r="K239" s="204">
        <f>I239/Main!$D$10</f>
        <v>2.5</v>
      </c>
      <c r="L239" s="204">
        <f t="shared" si="1"/>
        <v>6.25</v>
      </c>
      <c r="M239" s="204">
        <v>0.32</v>
      </c>
      <c r="N239" s="205"/>
      <c r="O239" s="296"/>
      <c r="P239" s="207"/>
      <c r="Q239" s="208"/>
      <c r="R239" s="207"/>
      <c r="S239" s="209"/>
      <c r="T239" s="209"/>
      <c r="U239" s="207"/>
      <c r="V239" s="207"/>
      <c r="W239" s="401"/>
      <c r="X239" s="209"/>
      <c r="Y239" s="207"/>
      <c r="Z239" s="207"/>
      <c r="AA239" s="207"/>
      <c r="AB239" s="207"/>
      <c r="AC239" s="402"/>
      <c r="AD239" s="171">
        <v>1</v>
      </c>
      <c r="AE239" s="165">
        <v>0</v>
      </c>
      <c r="AF239" s="165">
        <v>0</v>
      </c>
      <c r="AG239" s="165">
        <v>0</v>
      </c>
      <c r="AH239" s="165">
        <v>0</v>
      </c>
      <c r="AI239" s="165">
        <v>0</v>
      </c>
      <c r="AJ239" s="165">
        <v>0</v>
      </c>
      <c r="AK239" s="165">
        <v>0</v>
      </c>
      <c r="AL239" s="165">
        <v>0</v>
      </c>
      <c r="AM239" s="165">
        <v>0</v>
      </c>
      <c r="AN239" s="165">
        <v>0</v>
      </c>
      <c r="AO239" s="165">
        <v>0</v>
      </c>
      <c r="AP239" s="165">
        <v>0</v>
      </c>
      <c r="AQ239" s="165">
        <v>0</v>
      </c>
      <c r="AR239" s="165">
        <v>0</v>
      </c>
      <c r="AS239" s="165">
        <v>0</v>
      </c>
      <c r="AT239" s="165">
        <v>0</v>
      </c>
      <c r="AU239" s="165">
        <v>0</v>
      </c>
      <c r="AV239" s="165">
        <v>0</v>
      </c>
      <c r="AW239" s="165">
        <v>0</v>
      </c>
      <c r="AX239" s="165">
        <v>0</v>
      </c>
      <c r="AY239" s="413">
        <f t="shared" ref="AY239:BS239" si="963">IF(AD239 = 0, "", AD239)</f>
        <v>1</v>
      </c>
      <c r="AZ239" s="163" t="str">
        <f t="shared" si="963"/>
        <v/>
      </c>
      <c r="BA239" s="163" t="str">
        <f t="shared" si="963"/>
        <v/>
      </c>
      <c r="BB239" s="163" t="str">
        <f t="shared" si="963"/>
        <v/>
      </c>
      <c r="BC239" s="163" t="str">
        <f t="shared" si="963"/>
        <v/>
      </c>
      <c r="BD239" s="163" t="str">
        <f t="shared" si="963"/>
        <v/>
      </c>
      <c r="BE239" s="163" t="str">
        <f t="shared" si="963"/>
        <v/>
      </c>
      <c r="BF239" s="163" t="str">
        <f t="shared" si="963"/>
        <v/>
      </c>
      <c r="BG239" s="163" t="str">
        <f t="shared" si="963"/>
        <v/>
      </c>
      <c r="BH239" s="163" t="str">
        <f t="shared" si="963"/>
        <v/>
      </c>
      <c r="BI239" s="163" t="str">
        <f t="shared" si="963"/>
        <v/>
      </c>
      <c r="BJ239" s="163" t="str">
        <f t="shared" si="963"/>
        <v/>
      </c>
      <c r="BK239" s="163" t="str">
        <f t="shared" si="963"/>
        <v/>
      </c>
      <c r="BL239" s="163" t="str">
        <f t="shared" si="963"/>
        <v/>
      </c>
      <c r="BM239" s="163" t="str">
        <f t="shared" si="963"/>
        <v/>
      </c>
      <c r="BN239" s="163" t="str">
        <f t="shared" si="963"/>
        <v/>
      </c>
      <c r="BO239" s="163" t="str">
        <f t="shared" si="963"/>
        <v/>
      </c>
      <c r="BP239" s="163" t="str">
        <f t="shared" si="963"/>
        <v/>
      </c>
      <c r="BQ239" s="163" t="str">
        <f t="shared" si="963"/>
        <v/>
      </c>
      <c r="BR239" s="163" t="str">
        <f t="shared" si="963"/>
        <v/>
      </c>
      <c r="BS239" s="173" t="str">
        <f t="shared" si="963"/>
        <v/>
      </c>
      <c r="BT239" s="175" t="e">
        <f>$AY239*Assembly!Z$4+$AZ239*Assembly!Z$5+$BA239*Assembly!Z$6+$BB239*Assembly!Z$7+$BC239*Assembly!Z$8+$BD239*Assembly!Z$9+$BE239*Assembly!Z$10+$BF239*Assembly!Z$11+$BG239*Assembly!Z$12+$BH239*Assembly!Z$13+$BI239*Assembly!Z$14+$BJ239*Assembly!Z$15+$BK239*Assembly!Z$16+$BL239*Assembly!Z$17+$BM239*Assembly!Z$18+$BN239*Assembly!Z$19+$BO239*Assembly!Z$20+$BP239*Assembly!Z$21+$BQ239*Assembly!Z$22+$BR239*Assembly!Z$23+$BS239*Assembly!Z$24</f>
        <v>#VALUE!</v>
      </c>
      <c r="BU239" s="165" t="e">
        <f t="shared" si="3"/>
        <v>#VALUE!</v>
      </c>
      <c r="BV239" s="176"/>
      <c r="BW239" s="165" t="e">
        <f>$AY239*Assembly!AD$4+$AZ239*Assembly!AD$5+$BA239*Assembly!AD$6+$BB239*Assembly!AD$7+$BC239*Assembly!AD$8+$BD239*Assembly!AD$9+$BE239*Assembly!AD$10+$BF239*Assembly!AD$11+$BG239*Assembly!AD$12+$BH239*Assembly!AD$13+$BI239*Assembly!AD$14+$BJ239*Assembly!AD$15+$BK239*Assembly!AD$16+$BL239*Assembly!AD$17+$BM239*Assembly!AD$18+$BN239*Assembly!AD$19+$BO239*Assembly!AD$20+$BP239*Assembly!AD$21+$BQ239*Assembly!AD$22+$BR239*Assembly!AD$23+$BS239*Assembly!AD$24</f>
        <v>#VALUE!</v>
      </c>
      <c r="BX239" s="180" t="e">
        <f t="shared" si="4"/>
        <v>#VALUE!</v>
      </c>
      <c r="BY239" s="181" t="e">
        <f t="shared" si="5"/>
        <v>#VALUE!</v>
      </c>
      <c r="BZ239" s="182" t="e">
        <f t="shared" si="6"/>
        <v>#VALUE!</v>
      </c>
      <c r="CA239" s="181" t="e">
        <f t="shared" si="7"/>
        <v>#VALUE!</v>
      </c>
      <c r="CB239" s="165" t="e">
        <f>$AY239*Assembly!Y$4+$AZ239*Assembly!Y$5+$BA239*Assembly!Y$6+$BB239*Assembly!Y$7+$BC239*Assembly!Y$8+$BD239*Assembly!Y$9+$BE239*Assembly!Y$10+$BF239*Assembly!Y$11+$BG239*Assembly!Y$12+$BH239*Assembly!Y$13+$BI239*Assembly!Y$14+$BJ239*Assembly!Y$15+$BK239*Assembly!Y$16+$BL239*Assembly!Y$17+$BM239*Assembly!Y$18+$BN239*Assembly!Y$19+$BO239*Assembly!Y$20+$BP239*Assembly!Y$21+$BQ239*Assembly!Y$22+$BR239*Assembly!Y$23+$BS239*Assembly!Y$24</f>
        <v>#VALUE!</v>
      </c>
      <c r="CC239" s="165" t="e">
        <f t="shared" si="8"/>
        <v>#VALUE!</v>
      </c>
      <c r="CD239" s="136" t="e">
        <f t="shared" si="9"/>
        <v>#VALUE!</v>
      </c>
      <c r="CE239" s="184" t="e">
        <f>$AY239*Assembly!AC$4+$AZ239*Assembly!AC$5+$BA239*Assembly!AC$6+$BB239*Assembly!AC$7+$BC239*Assembly!AC$8+$BD239*Assembly!AC$9+$BE239*Assembly!AC$10+$BF239*Assembly!AC$11+$BG239*Assembly!AC$12+$BH239*Assembly!AC$13+$BI239*Assembly!AC$14+$BJ239*Assembly!AC$15+$BK239*Assembly!AC$16+$BL239*Assembly!AC$17+$BM239*Assembly!AC$18+$BN239*Assembly!AC$19+$BO239*Assembly!AC$20+$BP239*Assembly!AC$21+$BQ239*Assembly!AC$22+$BR239*Assembly!AC$23+$BS239*Assembly!AC$24</f>
        <v>#VALUE!</v>
      </c>
      <c r="CF239" s="208" t="e">
        <f>$AY239*Assembly!M$4+$AZ239*Assembly!M$5+$BA239*Assembly!M$6+$BB239*Assembly!M$7+$BC239*Assembly!M$8+$BD239*Assembly!M$9+$BE239*Assembly!M$10+$BF239*Assembly!M$11+$BG239*Assembly!M$12+$BH239*Assembly!M$13+$BI239*Assembly!M$14+$BJ239*Assembly!M$15+$BK239*Assembly!M$16+$BL239*Assembly!M$17+$BM239*Assembly!M$18+$BN239*Assembly!M$19+$BO239*Assembly!M$20+$BP239*Assembly!M$21+$BQ239*Assembly!M$22+$BR239*Assembly!M$23+$BS239*Assembly!M$24</f>
        <v>#VALUE!</v>
      </c>
      <c r="CG239" s="208" t="e">
        <f>$AY239*Assembly!N$4+$AZ239*Assembly!N$5+$BA239*Assembly!N$6+$BB239*Assembly!N$7+$BC239*Assembly!N$8+$BD239*Assembly!N$9+$BE239*Assembly!N$10+$BF239*Assembly!N$11+$BG239*Assembly!N$12+$BH239*Assembly!N$13+$BI239*Assembly!N$14+$BJ239*Assembly!N$15+$BK239*Assembly!N$16+$BL239*Assembly!N$17+$BM239*Assembly!N$18+$BN239*Assembly!N$19+$BO239*Assembly!N$20+$BP239*Assembly!N$21+$BQ239*Assembly!N$22+$BR239*Assembly!N$23+$BS239*Assembly!N$24</f>
        <v>#VALUE!</v>
      </c>
      <c r="CH239" s="208" t="e">
        <f>$AY239*Assembly!O$4+$AZ239*Assembly!O$5+$BA239*Assembly!O$6+$BB239*Assembly!O$7+$BC239*Assembly!O$8+$BD239*Assembly!O$9+$BE239*Assembly!O$10+$BF239*Assembly!O$11+$BG239*Assembly!O$12+$BH239*Assembly!O$13+$BI239*Assembly!O$14+$BJ239*Assembly!O$15+$BK239*Assembly!O$16+$BL239*Assembly!O$17+$BM239*Assembly!O$18+$BN239*Assembly!O$19+$BO239*Assembly!O$20+$BP239*Assembly!O$21+$BQ239*Assembly!O$22+$BR239*Assembly!O$23+$BS239*Assembly!O$24</f>
        <v>#VALUE!</v>
      </c>
      <c r="CI239" s="203" t="e">
        <f>$AY239*Assembly!P$4+$AZ239*Assembly!P$5+$BA239*Assembly!P$6+$BB239*Assembly!P$7+$BC239*Assembly!P$8+$BD239*Assembly!P$9+$BE239*Assembly!P$10+$BF239*Assembly!P$11+$BG239*Assembly!P$12+$BH239*Assembly!P$13+$BI239*Assembly!P$14+$BJ239*Assembly!P$15+$BK239*Assembly!P$16+$BL239*Assembly!P$17+$BM239*Assembly!P$18+$BN239*Assembly!P$19+$BO239*Assembly!P$20+$BP239*Assembly!P$21+$BQ239*Assembly!P$22+$BR239*Assembly!P$23+$BS239*Assembly!P$24</f>
        <v>#VALUE!</v>
      </c>
      <c r="CJ239" s="203" t="e">
        <f>$AY239*Assembly!Q$4+$AZ239*Assembly!Q$5+$BA239*Assembly!Q$6+$BB239*Assembly!Q$7+$BC239*Assembly!Q$8+$BD239*Assembly!Q$9+$BE239*Assembly!Q$10+$BF239*Assembly!Q$11+$BG239*Assembly!Q$12+$BH239*Assembly!Q$13+$BI239*Assembly!Q$14+$BJ239*Assembly!Q$15+$BK239*Assembly!Q$16+$BL239*Assembly!Q$17+$BM239*Assembly!Q$18+$BN239*Assembly!Q$19+$BO239*Assembly!Q$20+$BP239*Assembly!Q$21+$BQ239*Assembly!Q$22+$BR239*Assembly!Q$23+$BS239*Assembly!Q$24</f>
        <v>#VALUE!</v>
      </c>
      <c r="CK239" s="208" t="e">
        <f>$AY239*Assembly!R$4+$AZ239*Assembly!R$5+$BA239*Assembly!R$6+$BB239*Assembly!R$7+$BC239*Assembly!R$8+$BD239*Assembly!R$9+$BE239*Assembly!R$10+$BF239*Assembly!R$11+$BG239*Assembly!R$12+$BH239*Assembly!R$13+$BI239*Assembly!R$14+$BJ239*Assembly!R$15+$BK239*Assembly!R$16+$BL239*Assembly!R$17+$BM239*Assembly!R$18+$BN239*Assembly!R$19+$BO239*Assembly!R$20+$BP239*Assembly!R$21+$BQ239*Assembly!R$22+$BR239*Assembly!R$23+$BS239*Assembly!R$24</f>
        <v>#VALUE!</v>
      </c>
      <c r="CL239" s="203" t="e">
        <f>$AY239*Assembly!S$4+$AZ239*Assembly!S$5+$BA239*Assembly!S$6+$BB239*Assembly!S$7+$BC239*Assembly!S$8+$BD239*Assembly!S$9+$BE239*Assembly!S$10+$BF239*Assembly!S$11+$BG239*Assembly!S$12+$BH239*Assembly!S$13+$BI239*Assembly!S$14+$BJ239*Assembly!S$15+$BK239*Assembly!S$16+$BL239*Assembly!S$17+$BM239*Assembly!S$18+$BN239*Assembly!S$19+$BO239*Assembly!S$20+$BP239*Assembly!S$21+$BQ239*Assembly!S$22+$BR239*Assembly!S$23+$BS239*Assembly!S$24</f>
        <v>#VALUE!</v>
      </c>
      <c r="CM239" s="203" t="e">
        <f>$AY239*Assembly!T$4+$AZ239*Assembly!T$5+$BA239*Assembly!T$6+$BB239*Assembly!T$7+$BC239*Assembly!T$8+$BD239*Assembly!T$9+$BE239*Assembly!T$10+$BF239*Assembly!T$11+$BG239*Assembly!T$12+$BH239*Assembly!T$13+$BI239*Assembly!T$14+$BJ239*Assembly!T$15+$BK239*Assembly!T$16+$BL239*Assembly!T$17+$BM239*Assembly!T$18+$BN239*Assembly!T$19+$BO239*Assembly!T$20+$BP239*Assembly!T$21+$BQ239*Assembly!T$22+$BR239*Assembly!T$23+$BS239*Assembly!T$24</f>
        <v>#VALUE!</v>
      </c>
      <c r="CN239" s="203" t="e">
        <f>$AY239*Assembly!U$4+$AZ239*Assembly!U$5+$BA239*Assembly!U$6+$BB239*Assembly!U$7+$BC239*Assembly!U$8+$BD239*Assembly!U$9+$BE239*Assembly!U$10+$BF239*Assembly!U$11+$BG239*Assembly!U$12+$BH239*Assembly!U$13+$BI239*Assembly!U$14+$BJ239*Assembly!U$15+$BK239*Assembly!U$16+$BL239*Assembly!U$17+$BM239*Assembly!U$18+$BN239*Assembly!U$19+$BO239*Assembly!U$20+$BP239*Assembly!U$21+$BQ239*Assembly!U$22+$BR239*Assembly!U$23+$BS239*Assembly!U$24</f>
        <v>#VALUE!</v>
      </c>
      <c r="CO239" s="208" t="e">
        <f>$AY239*Assembly!V$4+$AZ239*Assembly!V$5+$BA239*Assembly!V$6+$BB239*Assembly!V$7+$BC239*Assembly!V$8+$BD239*Assembly!V$9+$BE239*Assembly!V$10+$BF239*Assembly!V$11+$BG239*Assembly!V$12+$BH239*Assembly!V$13+$BI239*Assembly!V$14+$BJ239*Assembly!V$15+$BK239*Assembly!V$16+$BL239*Assembly!V$17+$BM239*Assembly!V$18+$BN239*Assembly!V$19+$BO239*Assembly!V$20+$BP239*Assembly!V$21+$BQ239*Assembly!V$22+$BR239*Assembly!V$23+$BS239*Assembly!V$24</f>
        <v>#VALUE!</v>
      </c>
      <c r="CP239" s="208" t="e">
        <f>CF239*Refining!$F$3</f>
        <v>#VALUE!</v>
      </c>
      <c r="CQ239" s="208" t="e">
        <f>CG239*Refining!$F$4</f>
        <v>#VALUE!</v>
      </c>
      <c r="CR239" s="208" t="e">
        <f>CH239*Refining!$F$5</f>
        <v>#VALUE!</v>
      </c>
      <c r="CS239" s="208" t="e">
        <f>CI239*Refining!$F$6</f>
        <v>#VALUE!</v>
      </c>
      <c r="CT239" s="208" t="e">
        <f>CJ239*Refining!$F$7</f>
        <v>#VALUE!</v>
      </c>
      <c r="CU239" s="208" t="e">
        <f>CK239*Refining!$F$8</f>
        <v>#VALUE!</v>
      </c>
      <c r="CV239" s="208" t="e">
        <f>CL239*Refining!$F$9</f>
        <v>#VALUE!</v>
      </c>
      <c r="CW239" s="208" t="e">
        <f>CM239*Refining!$F$10</f>
        <v>#VALUE!</v>
      </c>
      <c r="CX239" s="208" t="e">
        <f>CN239*Refining!$F$11</f>
        <v>#VALUE!</v>
      </c>
      <c r="CY239" s="208" t="e">
        <f>CO239*Refining!$F$12</f>
        <v>#VALUE!</v>
      </c>
      <c r="CZ239" s="190" t="e">
        <f t="shared" ref="CZ239:DS239" si="964">IF(CF239 = 0, "", CF239)</f>
        <v>#VALUE!</v>
      </c>
      <c r="DA239" s="191" t="e">
        <f t="shared" si="964"/>
        <v>#VALUE!</v>
      </c>
      <c r="DB239" s="191" t="e">
        <f t="shared" si="964"/>
        <v>#VALUE!</v>
      </c>
      <c r="DC239" s="191" t="e">
        <f t="shared" si="964"/>
        <v>#VALUE!</v>
      </c>
      <c r="DD239" s="193" t="e">
        <f t="shared" si="964"/>
        <v>#VALUE!</v>
      </c>
      <c r="DE239" s="191" t="e">
        <f t="shared" si="964"/>
        <v>#VALUE!</v>
      </c>
      <c r="DF239" s="193" t="e">
        <f t="shared" si="964"/>
        <v>#VALUE!</v>
      </c>
      <c r="DG239" s="193" t="e">
        <f t="shared" si="964"/>
        <v>#VALUE!</v>
      </c>
      <c r="DH239" s="191" t="e">
        <f t="shared" si="964"/>
        <v>#VALUE!</v>
      </c>
      <c r="DI239" s="195" t="e">
        <f t="shared" si="964"/>
        <v>#VALUE!</v>
      </c>
      <c r="DJ239" s="190" t="e">
        <f t="shared" si="964"/>
        <v>#VALUE!</v>
      </c>
      <c r="DK239" s="191" t="e">
        <f t="shared" si="964"/>
        <v>#VALUE!</v>
      </c>
      <c r="DL239" s="191" t="e">
        <f t="shared" si="964"/>
        <v>#VALUE!</v>
      </c>
      <c r="DM239" s="191" t="e">
        <f t="shared" si="964"/>
        <v>#VALUE!</v>
      </c>
      <c r="DN239" s="193" t="e">
        <f t="shared" si="964"/>
        <v>#VALUE!</v>
      </c>
      <c r="DO239" s="191" t="e">
        <f t="shared" si="964"/>
        <v>#VALUE!</v>
      </c>
      <c r="DP239" s="191" t="e">
        <f t="shared" si="964"/>
        <v>#VALUE!</v>
      </c>
      <c r="DQ239" s="191" t="e">
        <f t="shared" si="964"/>
        <v>#VALUE!</v>
      </c>
      <c r="DR239" s="191" t="e">
        <f t="shared" si="964"/>
        <v>#VALUE!</v>
      </c>
      <c r="DS239" s="195" t="e">
        <f t="shared" si="964"/>
        <v>#VALUE!</v>
      </c>
      <c r="DT239" s="190" t="e">
        <f t="shared" si="11"/>
        <v>#VALUE!</v>
      </c>
      <c r="DU239" s="197" t="e">
        <f t="shared" si="12"/>
        <v>#VALUE!</v>
      </c>
      <c r="DV239" s="165" t="e">
        <f>CZ239*'Ores &amp; Ingots'!$C$3+DA239*'Ores &amp; Ingots'!$C$4+DB239*'Ores &amp; Ingots'!$C$5+DC239*'Ores &amp; Ingots'!$C$6+DD239*'Ores &amp; Ingots'!$C$7+DE239*'Ores &amp; Ingots'!$C$8+DF239*'Ores &amp; Ingots'!$C$9+DG239*'Ores &amp; Ingots'!$C$10+DH239*'Ores &amp; Ingots'!$C$11+DI239*'Ores &amp; Ingots'!$C$12</f>
        <v>#VALUE!</v>
      </c>
      <c r="DW239" s="165" t="e">
        <f>DJ239*'Ores &amp; Ingots'!$B$3+DK239*'Ores &amp; Ingots'!$B$4+DL239*'Ores &amp; Ingots'!$B$5+DM239*'Ores &amp; Ingots'!$B$6+DN239*'Ores &amp; Ingots'!$B$7+DO239*'Ores &amp; Ingots'!$B$8+DP239*'Ores &amp; Ingots'!$B$9+DQ239*'Ores &amp; Ingots'!$B$10+DR239*'Ores &amp; Ingots'!$B$11+DS239*'Ores &amp; Ingots'!$B$12</f>
        <v>#VALUE!</v>
      </c>
      <c r="DX239" s="197" t="e">
        <f>CZ239*Refining!$G$3+DA239*Refining!$G$4+DB239*Refining!$G$5+DC239*Refining!$G$6+DD239*Refining!$G$7+DE239*Refining!$G$8+DF239*Refining!$G$9+DG239*Refining!$G$10+DH239*Refining!$G$11+DI239*Refining!$G$12</f>
        <v>#VALUE!</v>
      </c>
      <c r="DY239" s="197" t="e">
        <f t="shared" si="13"/>
        <v>#VALUE!</v>
      </c>
      <c r="DZ239" s="199" t="e">
        <f t="shared" si="14"/>
        <v>#VALUE!</v>
      </c>
      <c r="EA239" s="190" t="e">
        <f t="shared" si="15"/>
        <v>#VALUE!</v>
      </c>
      <c r="EB239" s="200" t="e">
        <f t="shared" ref="EB239:EC239" si="965">EA239/60</f>
        <v>#VALUE!</v>
      </c>
      <c r="EC239" s="200" t="e">
        <f t="shared" si="965"/>
        <v>#VALUE!</v>
      </c>
      <c r="ED239" s="190" t="e">
        <f t="shared" si="17"/>
        <v>#VALUE!</v>
      </c>
      <c r="EE239" s="200" t="e">
        <f t="shared" ref="EE239:EF239" si="966">ED239/1000</f>
        <v>#VALUE!</v>
      </c>
      <c r="EF239" s="201" t="e">
        <f t="shared" si="966"/>
        <v>#VALUE!</v>
      </c>
      <c r="EG239" s="136" t="e">
        <f t="shared" si="19"/>
        <v>#VALUE!</v>
      </c>
      <c r="EH239" s="138" t="e">
        <f t="shared" si="20"/>
        <v>#VALUE!</v>
      </c>
      <c r="EI239" s="133" t="s">
        <v>28</v>
      </c>
    </row>
    <row r="240" spans="1:139" ht="12.75" x14ac:dyDescent="0.2">
      <c r="A240" s="864"/>
      <c r="B240" s="369" t="s">
        <v>394</v>
      </c>
      <c r="C240" s="137" t="s">
        <v>155</v>
      </c>
      <c r="D240" s="137">
        <v>1</v>
      </c>
      <c r="E240" s="137">
        <v>1</v>
      </c>
      <c r="F240" s="137">
        <v>1</v>
      </c>
      <c r="G240" s="141">
        <f t="shared" si="0"/>
        <v>0.125</v>
      </c>
      <c r="H240" s="142">
        <v>8</v>
      </c>
      <c r="I240" s="142">
        <v>20</v>
      </c>
      <c r="J240" s="144">
        <f>H240/Main!$D$9</f>
        <v>1.6</v>
      </c>
      <c r="K240" s="144">
        <f>I240/Main!$D$10</f>
        <v>10</v>
      </c>
      <c r="L240" s="144">
        <f t="shared" si="1"/>
        <v>6.25</v>
      </c>
      <c r="M240" s="144">
        <v>1</v>
      </c>
      <c r="N240" s="147"/>
      <c r="O240" s="294"/>
      <c r="P240" s="150"/>
      <c r="Q240" s="153"/>
      <c r="R240" s="150"/>
      <c r="S240" s="155"/>
      <c r="T240" s="155"/>
      <c r="U240" s="150"/>
      <c r="V240" s="150"/>
      <c r="W240" s="155"/>
      <c r="X240" s="155"/>
      <c r="Y240" s="150"/>
      <c r="Z240" s="150"/>
      <c r="AA240" s="150"/>
      <c r="AB240" s="150"/>
      <c r="AC240" s="370"/>
      <c r="AD240" s="171">
        <v>1</v>
      </c>
      <c r="AE240" s="165">
        <v>0</v>
      </c>
      <c r="AF240" s="165">
        <v>0</v>
      </c>
      <c r="AG240" s="165">
        <v>0</v>
      </c>
      <c r="AH240" s="165">
        <v>0</v>
      </c>
      <c r="AI240" s="165">
        <v>0</v>
      </c>
      <c r="AJ240" s="165">
        <v>0</v>
      </c>
      <c r="AK240" s="165">
        <v>0</v>
      </c>
      <c r="AL240" s="165">
        <v>0</v>
      </c>
      <c r="AM240" s="165">
        <v>0</v>
      </c>
      <c r="AN240" s="165">
        <v>0</v>
      </c>
      <c r="AO240" s="165">
        <v>0</v>
      </c>
      <c r="AP240" s="165">
        <v>0</v>
      </c>
      <c r="AQ240" s="165">
        <v>0</v>
      </c>
      <c r="AR240" s="165">
        <v>0</v>
      </c>
      <c r="AS240" s="165">
        <v>0</v>
      </c>
      <c r="AT240" s="165">
        <v>0</v>
      </c>
      <c r="AU240" s="165">
        <v>0</v>
      </c>
      <c r="AV240" s="165">
        <v>0</v>
      </c>
      <c r="AW240" s="165">
        <v>0</v>
      </c>
      <c r="AX240" s="165">
        <v>0</v>
      </c>
      <c r="AY240" s="413">
        <f t="shared" ref="AY240:BS240" si="967">IF(AD240 = 0, "", AD240)</f>
        <v>1</v>
      </c>
      <c r="AZ240" s="163" t="str">
        <f t="shared" si="967"/>
        <v/>
      </c>
      <c r="BA240" s="163" t="str">
        <f t="shared" si="967"/>
        <v/>
      </c>
      <c r="BB240" s="163" t="str">
        <f t="shared" si="967"/>
        <v/>
      </c>
      <c r="BC240" s="163" t="str">
        <f t="shared" si="967"/>
        <v/>
      </c>
      <c r="BD240" s="163" t="str">
        <f t="shared" si="967"/>
        <v/>
      </c>
      <c r="BE240" s="163" t="str">
        <f t="shared" si="967"/>
        <v/>
      </c>
      <c r="BF240" s="163" t="str">
        <f t="shared" si="967"/>
        <v/>
      </c>
      <c r="BG240" s="163" t="str">
        <f t="shared" si="967"/>
        <v/>
      </c>
      <c r="BH240" s="163" t="str">
        <f t="shared" si="967"/>
        <v/>
      </c>
      <c r="BI240" s="163" t="str">
        <f t="shared" si="967"/>
        <v/>
      </c>
      <c r="BJ240" s="163" t="str">
        <f t="shared" si="967"/>
        <v/>
      </c>
      <c r="BK240" s="163" t="str">
        <f t="shared" si="967"/>
        <v/>
      </c>
      <c r="BL240" s="163" t="str">
        <f t="shared" si="967"/>
        <v/>
      </c>
      <c r="BM240" s="163" t="str">
        <f t="shared" si="967"/>
        <v/>
      </c>
      <c r="BN240" s="163" t="str">
        <f t="shared" si="967"/>
        <v/>
      </c>
      <c r="BO240" s="163" t="str">
        <f t="shared" si="967"/>
        <v/>
      </c>
      <c r="BP240" s="163" t="str">
        <f t="shared" si="967"/>
        <v/>
      </c>
      <c r="BQ240" s="163" t="str">
        <f t="shared" si="967"/>
        <v/>
      </c>
      <c r="BR240" s="163" t="str">
        <f t="shared" si="967"/>
        <v/>
      </c>
      <c r="BS240" s="173" t="str">
        <f t="shared" si="967"/>
        <v/>
      </c>
      <c r="BT240" s="175" t="e">
        <f>$AY240*Assembly!Z$4+$AZ240*Assembly!Z$5+$BA240*Assembly!Z$6+$BB240*Assembly!Z$7+$BC240*Assembly!Z$8+$BD240*Assembly!Z$9+$BE240*Assembly!Z$10+$BF240*Assembly!Z$11+$BG240*Assembly!Z$12+$BH240*Assembly!Z$13+$BI240*Assembly!Z$14+$BJ240*Assembly!Z$15+$BK240*Assembly!Z$16+$BL240*Assembly!Z$17+$BM240*Assembly!Z$18+$BN240*Assembly!Z$19+$BO240*Assembly!Z$20+$BP240*Assembly!Z$21+$BQ240*Assembly!Z$22+$BR240*Assembly!Z$23+$BS240*Assembly!Z$24</f>
        <v>#VALUE!</v>
      </c>
      <c r="BU240" s="165" t="e">
        <f t="shared" si="3"/>
        <v>#VALUE!</v>
      </c>
      <c r="BV240" s="176"/>
      <c r="BW240" s="165" t="e">
        <f>$AY240*Assembly!AD$4+$AZ240*Assembly!AD$5+$BA240*Assembly!AD$6+$BB240*Assembly!AD$7+$BC240*Assembly!AD$8+$BD240*Assembly!AD$9+$BE240*Assembly!AD$10+$BF240*Assembly!AD$11+$BG240*Assembly!AD$12+$BH240*Assembly!AD$13+$BI240*Assembly!AD$14+$BJ240*Assembly!AD$15+$BK240*Assembly!AD$16+$BL240*Assembly!AD$17+$BM240*Assembly!AD$18+$BN240*Assembly!AD$19+$BO240*Assembly!AD$20+$BP240*Assembly!AD$21+$BQ240*Assembly!AD$22+$BR240*Assembly!AD$23+$BS240*Assembly!AD$24</f>
        <v>#VALUE!</v>
      </c>
      <c r="BX240" s="180" t="e">
        <f t="shared" si="4"/>
        <v>#VALUE!</v>
      </c>
      <c r="BY240" s="181" t="e">
        <f t="shared" si="5"/>
        <v>#VALUE!</v>
      </c>
      <c r="BZ240" s="182" t="e">
        <f t="shared" si="6"/>
        <v>#VALUE!</v>
      </c>
      <c r="CA240" s="181" t="e">
        <f t="shared" si="7"/>
        <v>#VALUE!</v>
      </c>
      <c r="CB240" s="165" t="e">
        <f>$AY240*Assembly!Y$4+$AZ240*Assembly!Y$5+$BA240*Assembly!Y$6+$BB240*Assembly!Y$7+$BC240*Assembly!Y$8+$BD240*Assembly!Y$9+$BE240*Assembly!Y$10+$BF240*Assembly!Y$11+$BG240*Assembly!Y$12+$BH240*Assembly!Y$13+$BI240*Assembly!Y$14+$BJ240*Assembly!Y$15+$BK240*Assembly!Y$16+$BL240*Assembly!Y$17+$BM240*Assembly!Y$18+$BN240*Assembly!Y$19+$BO240*Assembly!Y$20+$BP240*Assembly!Y$21+$BQ240*Assembly!Y$22+$BR240*Assembly!Y$23+$BS240*Assembly!Y$24</f>
        <v>#VALUE!</v>
      </c>
      <c r="CC240" s="165" t="e">
        <f t="shared" si="8"/>
        <v>#VALUE!</v>
      </c>
      <c r="CD240" s="136" t="e">
        <f t="shared" si="9"/>
        <v>#VALUE!</v>
      </c>
      <c r="CE240" s="184" t="e">
        <f>$AY240*Assembly!AC$4+$AZ240*Assembly!AC$5+$BA240*Assembly!AC$6+$BB240*Assembly!AC$7+$BC240*Assembly!AC$8+$BD240*Assembly!AC$9+$BE240*Assembly!AC$10+$BF240*Assembly!AC$11+$BG240*Assembly!AC$12+$BH240*Assembly!AC$13+$BI240*Assembly!AC$14+$BJ240*Assembly!AC$15+$BK240*Assembly!AC$16+$BL240*Assembly!AC$17+$BM240*Assembly!AC$18+$BN240*Assembly!AC$19+$BO240*Assembly!AC$20+$BP240*Assembly!AC$21+$BQ240*Assembly!AC$22+$BR240*Assembly!AC$23+$BS240*Assembly!AC$24</f>
        <v>#VALUE!</v>
      </c>
      <c r="CF240" s="153" t="e">
        <f>$AY240*Assembly!M$4+$AZ240*Assembly!M$5+$BA240*Assembly!M$6+$BB240*Assembly!M$7+$BC240*Assembly!M$8+$BD240*Assembly!M$9+$BE240*Assembly!M$10+$BF240*Assembly!M$11+$BG240*Assembly!M$12+$BH240*Assembly!M$13+$BI240*Assembly!M$14+$BJ240*Assembly!M$15+$BK240*Assembly!M$16+$BL240*Assembly!M$17+$BM240*Assembly!M$18+$BN240*Assembly!M$19+$BO240*Assembly!M$20+$BP240*Assembly!M$21+$BQ240*Assembly!M$22+$BR240*Assembly!M$23+$BS240*Assembly!M$24</f>
        <v>#VALUE!</v>
      </c>
      <c r="CG240" s="153" t="e">
        <f>$AY240*Assembly!N$4+$AZ240*Assembly!N$5+$BA240*Assembly!N$6+$BB240*Assembly!N$7+$BC240*Assembly!N$8+$BD240*Assembly!N$9+$BE240*Assembly!N$10+$BF240*Assembly!N$11+$BG240*Assembly!N$12+$BH240*Assembly!N$13+$BI240*Assembly!N$14+$BJ240*Assembly!N$15+$BK240*Assembly!N$16+$BL240*Assembly!N$17+$BM240*Assembly!N$18+$BN240*Assembly!N$19+$BO240*Assembly!N$20+$BP240*Assembly!N$21+$BQ240*Assembly!N$22+$BR240*Assembly!N$23+$BS240*Assembly!N$24</f>
        <v>#VALUE!</v>
      </c>
      <c r="CH240" s="153" t="e">
        <f>$AY240*Assembly!O$4+$AZ240*Assembly!O$5+$BA240*Assembly!O$6+$BB240*Assembly!O$7+$BC240*Assembly!O$8+$BD240*Assembly!O$9+$BE240*Assembly!O$10+$BF240*Assembly!O$11+$BG240*Assembly!O$12+$BH240*Assembly!O$13+$BI240*Assembly!O$14+$BJ240*Assembly!O$15+$BK240*Assembly!O$16+$BL240*Assembly!O$17+$BM240*Assembly!O$18+$BN240*Assembly!O$19+$BO240*Assembly!O$20+$BP240*Assembly!O$21+$BQ240*Assembly!O$22+$BR240*Assembly!O$23+$BS240*Assembly!O$24</f>
        <v>#VALUE!</v>
      </c>
      <c r="CI240" s="142" t="e">
        <f>$AY240*Assembly!P$4+$AZ240*Assembly!P$5+$BA240*Assembly!P$6+$BB240*Assembly!P$7+$BC240*Assembly!P$8+$BD240*Assembly!P$9+$BE240*Assembly!P$10+$BF240*Assembly!P$11+$BG240*Assembly!P$12+$BH240*Assembly!P$13+$BI240*Assembly!P$14+$BJ240*Assembly!P$15+$BK240*Assembly!P$16+$BL240*Assembly!P$17+$BM240*Assembly!P$18+$BN240*Assembly!P$19+$BO240*Assembly!P$20+$BP240*Assembly!P$21+$BQ240*Assembly!P$22+$BR240*Assembly!P$23+$BS240*Assembly!P$24</f>
        <v>#VALUE!</v>
      </c>
      <c r="CJ240" s="142" t="e">
        <f>$AY240*Assembly!Q$4+$AZ240*Assembly!Q$5+$BA240*Assembly!Q$6+$BB240*Assembly!Q$7+$BC240*Assembly!Q$8+$BD240*Assembly!Q$9+$BE240*Assembly!Q$10+$BF240*Assembly!Q$11+$BG240*Assembly!Q$12+$BH240*Assembly!Q$13+$BI240*Assembly!Q$14+$BJ240*Assembly!Q$15+$BK240*Assembly!Q$16+$BL240*Assembly!Q$17+$BM240*Assembly!Q$18+$BN240*Assembly!Q$19+$BO240*Assembly!Q$20+$BP240*Assembly!Q$21+$BQ240*Assembly!Q$22+$BR240*Assembly!Q$23+$BS240*Assembly!Q$24</f>
        <v>#VALUE!</v>
      </c>
      <c r="CK240" s="153" t="e">
        <f>$AY240*Assembly!R$4+$AZ240*Assembly!R$5+$BA240*Assembly!R$6+$BB240*Assembly!R$7+$BC240*Assembly!R$8+$BD240*Assembly!R$9+$BE240*Assembly!R$10+$BF240*Assembly!R$11+$BG240*Assembly!R$12+$BH240*Assembly!R$13+$BI240*Assembly!R$14+$BJ240*Assembly!R$15+$BK240*Assembly!R$16+$BL240*Assembly!R$17+$BM240*Assembly!R$18+$BN240*Assembly!R$19+$BO240*Assembly!R$20+$BP240*Assembly!R$21+$BQ240*Assembly!R$22+$BR240*Assembly!R$23+$BS240*Assembly!R$24</f>
        <v>#VALUE!</v>
      </c>
      <c r="CL240" s="142" t="e">
        <f>$AY240*Assembly!S$4+$AZ240*Assembly!S$5+$BA240*Assembly!S$6+$BB240*Assembly!S$7+$BC240*Assembly!S$8+$BD240*Assembly!S$9+$BE240*Assembly!S$10+$BF240*Assembly!S$11+$BG240*Assembly!S$12+$BH240*Assembly!S$13+$BI240*Assembly!S$14+$BJ240*Assembly!S$15+$BK240*Assembly!S$16+$BL240*Assembly!S$17+$BM240*Assembly!S$18+$BN240*Assembly!S$19+$BO240*Assembly!S$20+$BP240*Assembly!S$21+$BQ240*Assembly!S$22+$BR240*Assembly!S$23+$BS240*Assembly!S$24</f>
        <v>#VALUE!</v>
      </c>
      <c r="CM240" s="142" t="e">
        <f>$AY240*Assembly!T$4+$AZ240*Assembly!T$5+$BA240*Assembly!T$6+$BB240*Assembly!T$7+$BC240*Assembly!T$8+$BD240*Assembly!T$9+$BE240*Assembly!T$10+$BF240*Assembly!T$11+$BG240*Assembly!T$12+$BH240*Assembly!T$13+$BI240*Assembly!T$14+$BJ240*Assembly!T$15+$BK240*Assembly!T$16+$BL240*Assembly!T$17+$BM240*Assembly!T$18+$BN240*Assembly!T$19+$BO240*Assembly!T$20+$BP240*Assembly!T$21+$BQ240*Assembly!T$22+$BR240*Assembly!T$23+$BS240*Assembly!T$24</f>
        <v>#VALUE!</v>
      </c>
      <c r="CN240" s="142" t="e">
        <f>$AY240*Assembly!U$4+$AZ240*Assembly!U$5+$BA240*Assembly!U$6+$BB240*Assembly!U$7+$BC240*Assembly!U$8+$BD240*Assembly!U$9+$BE240*Assembly!U$10+$BF240*Assembly!U$11+$BG240*Assembly!U$12+$BH240*Assembly!U$13+$BI240*Assembly!U$14+$BJ240*Assembly!U$15+$BK240*Assembly!U$16+$BL240*Assembly!U$17+$BM240*Assembly!U$18+$BN240*Assembly!U$19+$BO240*Assembly!U$20+$BP240*Assembly!U$21+$BQ240*Assembly!U$22+$BR240*Assembly!U$23+$BS240*Assembly!U$24</f>
        <v>#VALUE!</v>
      </c>
      <c r="CO240" s="153" t="e">
        <f>$AY240*Assembly!V$4+$AZ240*Assembly!V$5+$BA240*Assembly!V$6+$BB240*Assembly!V$7+$BC240*Assembly!V$8+$BD240*Assembly!V$9+$BE240*Assembly!V$10+$BF240*Assembly!V$11+$BG240*Assembly!V$12+$BH240*Assembly!V$13+$BI240*Assembly!V$14+$BJ240*Assembly!V$15+$BK240*Assembly!V$16+$BL240*Assembly!V$17+$BM240*Assembly!V$18+$BN240*Assembly!V$19+$BO240*Assembly!V$20+$BP240*Assembly!V$21+$BQ240*Assembly!V$22+$BR240*Assembly!V$23+$BS240*Assembly!V$24</f>
        <v>#VALUE!</v>
      </c>
      <c r="CP240" s="153" t="e">
        <f>CF240*Refining!$F$3</f>
        <v>#VALUE!</v>
      </c>
      <c r="CQ240" s="153" t="e">
        <f>CG240*Refining!$F$4</f>
        <v>#VALUE!</v>
      </c>
      <c r="CR240" s="153" t="e">
        <f>CH240*Refining!$F$5</f>
        <v>#VALUE!</v>
      </c>
      <c r="CS240" s="153" t="e">
        <f>CI240*Refining!$F$6</f>
        <v>#VALUE!</v>
      </c>
      <c r="CT240" s="153" t="e">
        <f>CJ240*Refining!$F$7</f>
        <v>#VALUE!</v>
      </c>
      <c r="CU240" s="153" t="e">
        <f>CK240*Refining!$F$8</f>
        <v>#VALUE!</v>
      </c>
      <c r="CV240" s="153" t="e">
        <f>CL240*Refining!$F$9</f>
        <v>#VALUE!</v>
      </c>
      <c r="CW240" s="153" t="e">
        <f>CM240*Refining!$F$10</f>
        <v>#VALUE!</v>
      </c>
      <c r="CX240" s="153" t="e">
        <f>CN240*Refining!$F$11</f>
        <v>#VALUE!</v>
      </c>
      <c r="CY240" s="153" t="e">
        <f>CO240*Refining!$F$12</f>
        <v>#VALUE!</v>
      </c>
      <c r="CZ240" s="190" t="e">
        <f t="shared" ref="CZ240:DS240" si="968">IF(CF240 = 0, "", CF240)</f>
        <v>#VALUE!</v>
      </c>
      <c r="DA240" s="191" t="e">
        <f t="shared" si="968"/>
        <v>#VALUE!</v>
      </c>
      <c r="DB240" s="191" t="e">
        <f t="shared" si="968"/>
        <v>#VALUE!</v>
      </c>
      <c r="DC240" s="191" t="e">
        <f t="shared" si="968"/>
        <v>#VALUE!</v>
      </c>
      <c r="DD240" s="193" t="e">
        <f t="shared" si="968"/>
        <v>#VALUE!</v>
      </c>
      <c r="DE240" s="191" t="e">
        <f t="shared" si="968"/>
        <v>#VALUE!</v>
      </c>
      <c r="DF240" s="193" t="e">
        <f t="shared" si="968"/>
        <v>#VALUE!</v>
      </c>
      <c r="DG240" s="193" t="e">
        <f t="shared" si="968"/>
        <v>#VALUE!</v>
      </c>
      <c r="DH240" s="191" t="e">
        <f t="shared" si="968"/>
        <v>#VALUE!</v>
      </c>
      <c r="DI240" s="195" t="e">
        <f t="shared" si="968"/>
        <v>#VALUE!</v>
      </c>
      <c r="DJ240" s="190" t="e">
        <f t="shared" si="968"/>
        <v>#VALUE!</v>
      </c>
      <c r="DK240" s="191" t="e">
        <f t="shared" si="968"/>
        <v>#VALUE!</v>
      </c>
      <c r="DL240" s="191" t="e">
        <f t="shared" si="968"/>
        <v>#VALUE!</v>
      </c>
      <c r="DM240" s="191" t="e">
        <f t="shared" si="968"/>
        <v>#VALUE!</v>
      </c>
      <c r="DN240" s="193" t="e">
        <f t="shared" si="968"/>
        <v>#VALUE!</v>
      </c>
      <c r="DO240" s="191" t="e">
        <f t="shared" si="968"/>
        <v>#VALUE!</v>
      </c>
      <c r="DP240" s="191" t="e">
        <f t="shared" si="968"/>
        <v>#VALUE!</v>
      </c>
      <c r="DQ240" s="191" t="e">
        <f t="shared" si="968"/>
        <v>#VALUE!</v>
      </c>
      <c r="DR240" s="191" t="e">
        <f t="shared" si="968"/>
        <v>#VALUE!</v>
      </c>
      <c r="DS240" s="195" t="e">
        <f t="shared" si="968"/>
        <v>#VALUE!</v>
      </c>
      <c r="DT240" s="190" t="e">
        <f t="shared" si="11"/>
        <v>#VALUE!</v>
      </c>
      <c r="DU240" s="197" t="e">
        <f t="shared" si="12"/>
        <v>#VALUE!</v>
      </c>
      <c r="DV240" s="165" t="e">
        <f>CZ240*'Ores &amp; Ingots'!$C$3+DA240*'Ores &amp; Ingots'!$C$4+DB240*'Ores &amp; Ingots'!$C$5+DC240*'Ores &amp; Ingots'!$C$6+DD240*'Ores &amp; Ingots'!$C$7+DE240*'Ores &amp; Ingots'!$C$8+DF240*'Ores &amp; Ingots'!$C$9+DG240*'Ores &amp; Ingots'!$C$10+DH240*'Ores &amp; Ingots'!$C$11+DI240*'Ores &amp; Ingots'!$C$12</f>
        <v>#VALUE!</v>
      </c>
      <c r="DW240" s="165" t="e">
        <f>DJ240*'Ores &amp; Ingots'!$B$3+DK240*'Ores &amp; Ingots'!$B$4+DL240*'Ores &amp; Ingots'!$B$5+DM240*'Ores &amp; Ingots'!$B$6+DN240*'Ores &amp; Ingots'!$B$7+DO240*'Ores &amp; Ingots'!$B$8+DP240*'Ores &amp; Ingots'!$B$9+DQ240*'Ores &amp; Ingots'!$B$10+DR240*'Ores &amp; Ingots'!$B$11+DS240*'Ores &amp; Ingots'!$B$12</f>
        <v>#VALUE!</v>
      </c>
      <c r="DX240" s="197" t="e">
        <f>CZ240*Refining!$G$3+DA240*Refining!$G$4+DB240*Refining!$G$5+DC240*Refining!$G$6+DD240*Refining!$G$7+DE240*Refining!$G$8+DF240*Refining!$G$9+DG240*Refining!$G$10+DH240*Refining!$G$11+DI240*Refining!$G$12</f>
        <v>#VALUE!</v>
      </c>
      <c r="DY240" s="197" t="e">
        <f t="shared" si="13"/>
        <v>#VALUE!</v>
      </c>
      <c r="DZ240" s="199" t="e">
        <f t="shared" si="14"/>
        <v>#VALUE!</v>
      </c>
      <c r="EA240" s="190" t="e">
        <f t="shared" si="15"/>
        <v>#VALUE!</v>
      </c>
      <c r="EB240" s="200" t="e">
        <f t="shared" ref="EB240:EC240" si="969">EA240/60</f>
        <v>#VALUE!</v>
      </c>
      <c r="EC240" s="200" t="e">
        <f t="shared" si="969"/>
        <v>#VALUE!</v>
      </c>
      <c r="ED240" s="190" t="e">
        <f t="shared" si="17"/>
        <v>#VALUE!</v>
      </c>
      <c r="EE240" s="200" t="e">
        <f t="shared" ref="EE240:EF240" si="970">ED240/1000</f>
        <v>#VALUE!</v>
      </c>
      <c r="EF240" s="201" t="e">
        <f t="shared" si="970"/>
        <v>#VALUE!</v>
      </c>
      <c r="EG240" s="136" t="e">
        <f t="shared" si="19"/>
        <v>#VALUE!</v>
      </c>
      <c r="EH240" s="138" t="e">
        <f t="shared" si="20"/>
        <v>#VALUE!</v>
      </c>
      <c r="EI240" s="133" t="s">
        <v>28</v>
      </c>
    </row>
    <row r="241" spans="1:139" ht="12.75" x14ac:dyDescent="0.2">
      <c r="A241" s="864"/>
      <c r="B241" s="369" t="s">
        <v>395</v>
      </c>
      <c r="C241" s="137" t="s">
        <v>155</v>
      </c>
      <c r="D241" s="137">
        <v>1</v>
      </c>
      <c r="E241" s="137">
        <v>1</v>
      </c>
      <c r="F241" s="137">
        <v>1</v>
      </c>
      <c r="G241" s="202">
        <f t="shared" si="0"/>
        <v>0.125</v>
      </c>
      <c r="H241" s="203">
        <v>5</v>
      </c>
      <c r="I241" s="203">
        <v>12.5</v>
      </c>
      <c r="J241" s="204">
        <f>H241/Main!$D$9</f>
        <v>1</v>
      </c>
      <c r="K241" s="204">
        <f>I241/Main!$D$10</f>
        <v>6.25</v>
      </c>
      <c r="L241" s="204">
        <f t="shared" si="1"/>
        <v>6.25</v>
      </c>
      <c r="M241" s="204">
        <v>1</v>
      </c>
      <c r="N241" s="205"/>
      <c r="O241" s="296"/>
      <c r="P241" s="207"/>
      <c r="Q241" s="208"/>
      <c r="R241" s="207"/>
      <c r="S241" s="209"/>
      <c r="T241" s="209"/>
      <c r="U241" s="207"/>
      <c r="V241" s="207"/>
      <c r="W241" s="401"/>
      <c r="X241" s="209"/>
      <c r="Y241" s="207"/>
      <c r="Z241" s="207"/>
      <c r="AA241" s="207"/>
      <c r="AB241" s="207"/>
      <c r="AC241" s="402"/>
      <c r="AD241" s="171">
        <v>1</v>
      </c>
      <c r="AE241" s="165">
        <v>0</v>
      </c>
      <c r="AF241" s="165">
        <v>0</v>
      </c>
      <c r="AG241" s="165">
        <v>0</v>
      </c>
      <c r="AH241" s="165">
        <v>0</v>
      </c>
      <c r="AI241" s="165">
        <v>0</v>
      </c>
      <c r="AJ241" s="165">
        <v>0</v>
      </c>
      <c r="AK241" s="165">
        <v>0</v>
      </c>
      <c r="AL241" s="165">
        <v>0</v>
      </c>
      <c r="AM241" s="165">
        <v>0</v>
      </c>
      <c r="AN241" s="165">
        <v>0</v>
      </c>
      <c r="AO241" s="165">
        <v>0</v>
      </c>
      <c r="AP241" s="165">
        <v>0</v>
      </c>
      <c r="AQ241" s="165">
        <v>0</v>
      </c>
      <c r="AR241" s="165">
        <v>0</v>
      </c>
      <c r="AS241" s="165">
        <v>0</v>
      </c>
      <c r="AT241" s="165">
        <v>0</v>
      </c>
      <c r="AU241" s="165">
        <v>0</v>
      </c>
      <c r="AV241" s="165">
        <v>0</v>
      </c>
      <c r="AW241" s="165">
        <v>0</v>
      </c>
      <c r="AX241" s="165">
        <v>0</v>
      </c>
      <c r="AY241" s="413">
        <f t="shared" ref="AY241:BS241" si="971">IF(AD241 = 0, "", AD241)</f>
        <v>1</v>
      </c>
      <c r="AZ241" s="163" t="str">
        <f t="shared" si="971"/>
        <v/>
      </c>
      <c r="BA241" s="163" t="str">
        <f t="shared" si="971"/>
        <v/>
      </c>
      <c r="BB241" s="163" t="str">
        <f t="shared" si="971"/>
        <v/>
      </c>
      <c r="BC241" s="163" t="str">
        <f t="shared" si="971"/>
        <v/>
      </c>
      <c r="BD241" s="163" t="str">
        <f t="shared" si="971"/>
        <v/>
      </c>
      <c r="BE241" s="163" t="str">
        <f t="shared" si="971"/>
        <v/>
      </c>
      <c r="BF241" s="163" t="str">
        <f t="shared" si="971"/>
        <v/>
      </c>
      <c r="BG241" s="163" t="str">
        <f t="shared" si="971"/>
        <v/>
      </c>
      <c r="BH241" s="163" t="str">
        <f t="shared" si="971"/>
        <v/>
      </c>
      <c r="BI241" s="163" t="str">
        <f t="shared" si="971"/>
        <v/>
      </c>
      <c r="BJ241" s="163" t="str">
        <f t="shared" si="971"/>
        <v/>
      </c>
      <c r="BK241" s="163" t="str">
        <f t="shared" si="971"/>
        <v/>
      </c>
      <c r="BL241" s="163" t="str">
        <f t="shared" si="971"/>
        <v/>
      </c>
      <c r="BM241" s="163" t="str">
        <f t="shared" si="971"/>
        <v/>
      </c>
      <c r="BN241" s="163" t="str">
        <f t="shared" si="971"/>
        <v/>
      </c>
      <c r="BO241" s="163" t="str">
        <f t="shared" si="971"/>
        <v/>
      </c>
      <c r="BP241" s="163" t="str">
        <f t="shared" si="971"/>
        <v/>
      </c>
      <c r="BQ241" s="163" t="str">
        <f t="shared" si="971"/>
        <v/>
      </c>
      <c r="BR241" s="163" t="str">
        <f t="shared" si="971"/>
        <v/>
      </c>
      <c r="BS241" s="173" t="str">
        <f t="shared" si="971"/>
        <v/>
      </c>
      <c r="BT241" s="175" t="e">
        <f>$AY241*Assembly!Z$4+$AZ241*Assembly!Z$5+$BA241*Assembly!Z$6+$BB241*Assembly!Z$7+$BC241*Assembly!Z$8+$BD241*Assembly!Z$9+$BE241*Assembly!Z$10+$BF241*Assembly!Z$11+$BG241*Assembly!Z$12+$BH241*Assembly!Z$13+$BI241*Assembly!Z$14+$BJ241*Assembly!Z$15+$BK241*Assembly!Z$16+$BL241*Assembly!Z$17+$BM241*Assembly!Z$18+$BN241*Assembly!Z$19+$BO241*Assembly!Z$20+$BP241*Assembly!Z$21+$BQ241*Assembly!Z$22+$BR241*Assembly!Z$23+$BS241*Assembly!Z$24</f>
        <v>#VALUE!</v>
      </c>
      <c r="BU241" s="165" t="e">
        <f t="shared" si="3"/>
        <v>#VALUE!</v>
      </c>
      <c r="BV241" s="176"/>
      <c r="BW241" s="165" t="e">
        <f>$AY241*Assembly!AD$4+$AZ241*Assembly!AD$5+$BA241*Assembly!AD$6+$BB241*Assembly!AD$7+$BC241*Assembly!AD$8+$BD241*Assembly!AD$9+$BE241*Assembly!AD$10+$BF241*Assembly!AD$11+$BG241*Assembly!AD$12+$BH241*Assembly!AD$13+$BI241*Assembly!AD$14+$BJ241*Assembly!AD$15+$BK241*Assembly!AD$16+$BL241*Assembly!AD$17+$BM241*Assembly!AD$18+$BN241*Assembly!AD$19+$BO241*Assembly!AD$20+$BP241*Assembly!AD$21+$BQ241*Assembly!AD$22+$BR241*Assembly!AD$23+$BS241*Assembly!AD$24</f>
        <v>#VALUE!</v>
      </c>
      <c r="BX241" s="180" t="e">
        <f t="shared" si="4"/>
        <v>#VALUE!</v>
      </c>
      <c r="BY241" s="181" t="e">
        <f t="shared" si="5"/>
        <v>#VALUE!</v>
      </c>
      <c r="BZ241" s="182" t="e">
        <f t="shared" si="6"/>
        <v>#VALUE!</v>
      </c>
      <c r="CA241" s="181" t="e">
        <f t="shared" si="7"/>
        <v>#VALUE!</v>
      </c>
      <c r="CB241" s="165" t="e">
        <f>$AY241*Assembly!Y$4+$AZ241*Assembly!Y$5+$BA241*Assembly!Y$6+$BB241*Assembly!Y$7+$BC241*Assembly!Y$8+$BD241*Assembly!Y$9+$BE241*Assembly!Y$10+$BF241*Assembly!Y$11+$BG241*Assembly!Y$12+$BH241*Assembly!Y$13+$BI241*Assembly!Y$14+$BJ241*Assembly!Y$15+$BK241*Assembly!Y$16+$BL241*Assembly!Y$17+$BM241*Assembly!Y$18+$BN241*Assembly!Y$19+$BO241*Assembly!Y$20+$BP241*Assembly!Y$21+$BQ241*Assembly!Y$22+$BR241*Assembly!Y$23+$BS241*Assembly!Y$24</f>
        <v>#VALUE!</v>
      </c>
      <c r="CC241" s="165" t="e">
        <f t="shared" si="8"/>
        <v>#VALUE!</v>
      </c>
      <c r="CD241" s="136" t="e">
        <f t="shared" si="9"/>
        <v>#VALUE!</v>
      </c>
      <c r="CE241" s="184" t="e">
        <f>$AY241*Assembly!AC$4+$AZ241*Assembly!AC$5+$BA241*Assembly!AC$6+$BB241*Assembly!AC$7+$BC241*Assembly!AC$8+$BD241*Assembly!AC$9+$BE241*Assembly!AC$10+$BF241*Assembly!AC$11+$BG241*Assembly!AC$12+$BH241*Assembly!AC$13+$BI241*Assembly!AC$14+$BJ241*Assembly!AC$15+$BK241*Assembly!AC$16+$BL241*Assembly!AC$17+$BM241*Assembly!AC$18+$BN241*Assembly!AC$19+$BO241*Assembly!AC$20+$BP241*Assembly!AC$21+$BQ241*Assembly!AC$22+$BR241*Assembly!AC$23+$BS241*Assembly!AC$24</f>
        <v>#VALUE!</v>
      </c>
      <c r="CF241" s="208" t="e">
        <f>$AY241*Assembly!M$4+$AZ241*Assembly!M$5+$BA241*Assembly!M$6+$BB241*Assembly!M$7+$BC241*Assembly!M$8+$BD241*Assembly!M$9+$BE241*Assembly!M$10+$BF241*Assembly!M$11+$BG241*Assembly!M$12+$BH241*Assembly!M$13+$BI241*Assembly!M$14+$BJ241*Assembly!M$15+$BK241*Assembly!M$16+$BL241*Assembly!M$17+$BM241*Assembly!M$18+$BN241*Assembly!M$19+$BO241*Assembly!M$20+$BP241*Assembly!M$21+$BQ241*Assembly!M$22+$BR241*Assembly!M$23+$BS241*Assembly!M$24</f>
        <v>#VALUE!</v>
      </c>
      <c r="CG241" s="208" t="e">
        <f>$AY241*Assembly!N$4+$AZ241*Assembly!N$5+$BA241*Assembly!N$6+$BB241*Assembly!N$7+$BC241*Assembly!N$8+$BD241*Assembly!N$9+$BE241*Assembly!N$10+$BF241*Assembly!N$11+$BG241*Assembly!N$12+$BH241*Assembly!N$13+$BI241*Assembly!N$14+$BJ241*Assembly!N$15+$BK241*Assembly!N$16+$BL241*Assembly!N$17+$BM241*Assembly!N$18+$BN241*Assembly!N$19+$BO241*Assembly!N$20+$BP241*Assembly!N$21+$BQ241*Assembly!N$22+$BR241*Assembly!N$23+$BS241*Assembly!N$24</f>
        <v>#VALUE!</v>
      </c>
      <c r="CH241" s="208" t="e">
        <f>$AY241*Assembly!O$4+$AZ241*Assembly!O$5+$BA241*Assembly!O$6+$BB241*Assembly!O$7+$BC241*Assembly!O$8+$BD241*Assembly!O$9+$BE241*Assembly!O$10+$BF241*Assembly!O$11+$BG241*Assembly!O$12+$BH241*Assembly!O$13+$BI241*Assembly!O$14+$BJ241*Assembly!O$15+$BK241*Assembly!O$16+$BL241*Assembly!O$17+$BM241*Assembly!O$18+$BN241*Assembly!O$19+$BO241*Assembly!O$20+$BP241*Assembly!O$21+$BQ241*Assembly!O$22+$BR241*Assembly!O$23+$BS241*Assembly!O$24</f>
        <v>#VALUE!</v>
      </c>
      <c r="CI241" s="203" t="e">
        <f>$AY241*Assembly!P$4+$AZ241*Assembly!P$5+$BA241*Assembly!P$6+$BB241*Assembly!P$7+$BC241*Assembly!P$8+$BD241*Assembly!P$9+$BE241*Assembly!P$10+$BF241*Assembly!P$11+$BG241*Assembly!P$12+$BH241*Assembly!P$13+$BI241*Assembly!P$14+$BJ241*Assembly!P$15+$BK241*Assembly!P$16+$BL241*Assembly!P$17+$BM241*Assembly!P$18+$BN241*Assembly!P$19+$BO241*Assembly!P$20+$BP241*Assembly!P$21+$BQ241*Assembly!P$22+$BR241*Assembly!P$23+$BS241*Assembly!P$24</f>
        <v>#VALUE!</v>
      </c>
      <c r="CJ241" s="203" t="e">
        <f>$AY241*Assembly!Q$4+$AZ241*Assembly!Q$5+$BA241*Assembly!Q$6+$BB241*Assembly!Q$7+$BC241*Assembly!Q$8+$BD241*Assembly!Q$9+$BE241*Assembly!Q$10+$BF241*Assembly!Q$11+$BG241*Assembly!Q$12+$BH241*Assembly!Q$13+$BI241*Assembly!Q$14+$BJ241*Assembly!Q$15+$BK241*Assembly!Q$16+$BL241*Assembly!Q$17+$BM241*Assembly!Q$18+$BN241*Assembly!Q$19+$BO241*Assembly!Q$20+$BP241*Assembly!Q$21+$BQ241*Assembly!Q$22+$BR241*Assembly!Q$23+$BS241*Assembly!Q$24</f>
        <v>#VALUE!</v>
      </c>
      <c r="CK241" s="208" t="e">
        <f>$AY241*Assembly!R$4+$AZ241*Assembly!R$5+$BA241*Assembly!R$6+$BB241*Assembly!R$7+$BC241*Assembly!R$8+$BD241*Assembly!R$9+$BE241*Assembly!R$10+$BF241*Assembly!R$11+$BG241*Assembly!R$12+$BH241*Assembly!R$13+$BI241*Assembly!R$14+$BJ241*Assembly!R$15+$BK241*Assembly!R$16+$BL241*Assembly!R$17+$BM241*Assembly!R$18+$BN241*Assembly!R$19+$BO241*Assembly!R$20+$BP241*Assembly!R$21+$BQ241*Assembly!R$22+$BR241*Assembly!R$23+$BS241*Assembly!R$24</f>
        <v>#VALUE!</v>
      </c>
      <c r="CL241" s="203" t="e">
        <f>$AY241*Assembly!S$4+$AZ241*Assembly!S$5+$BA241*Assembly!S$6+$BB241*Assembly!S$7+$BC241*Assembly!S$8+$BD241*Assembly!S$9+$BE241*Assembly!S$10+$BF241*Assembly!S$11+$BG241*Assembly!S$12+$BH241*Assembly!S$13+$BI241*Assembly!S$14+$BJ241*Assembly!S$15+$BK241*Assembly!S$16+$BL241*Assembly!S$17+$BM241*Assembly!S$18+$BN241*Assembly!S$19+$BO241*Assembly!S$20+$BP241*Assembly!S$21+$BQ241*Assembly!S$22+$BR241*Assembly!S$23+$BS241*Assembly!S$24</f>
        <v>#VALUE!</v>
      </c>
      <c r="CM241" s="203" t="e">
        <f>$AY241*Assembly!T$4+$AZ241*Assembly!T$5+$BA241*Assembly!T$6+$BB241*Assembly!T$7+$BC241*Assembly!T$8+$BD241*Assembly!T$9+$BE241*Assembly!T$10+$BF241*Assembly!T$11+$BG241*Assembly!T$12+$BH241*Assembly!T$13+$BI241*Assembly!T$14+$BJ241*Assembly!T$15+$BK241*Assembly!T$16+$BL241*Assembly!T$17+$BM241*Assembly!T$18+$BN241*Assembly!T$19+$BO241*Assembly!T$20+$BP241*Assembly!T$21+$BQ241*Assembly!T$22+$BR241*Assembly!T$23+$BS241*Assembly!T$24</f>
        <v>#VALUE!</v>
      </c>
      <c r="CN241" s="203" t="e">
        <f>$AY241*Assembly!U$4+$AZ241*Assembly!U$5+$BA241*Assembly!U$6+$BB241*Assembly!U$7+$BC241*Assembly!U$8+$BD241*Assembly!U$9+$BE241*Assembly!U$10+$BF241*Assembly!U$11+$BG241*Assembly!U$12+$BH241*Assembly!U$13+$BI241*Assembly!U$14+$BJ241*Assembly!U$15+$BK241*Assembly!U$16+$BL241*Assembly!U$17+$BM241*Assembly!U$18+$BN241*Assembly!U$19+$BO241*Assembly!U$20+$BP241*Assembly!U$21+$BQ241*Assembly!U$22+$BR241*Assembly!U$23+$BS241*Assembly!U$24</f>
        <v>#VALUE!</v>
      </c>
      <c r="CO241" s="208" t="e">
        <f>$AY241*Assembly!V$4+$AZ241*Assembly!V$5+$BA241*Assembly!V$6+$BB241*Assembly!V$7+$BC241*Assembly!V$8+$BD241*Assembly!V$9+$BE241*Assembly!V$10+$BF241*Assembly!V$11+$BG241*Assembly!V$12+$BH241*Assembly!V$13+$BI241*Assembly!V$14+$BJ241*Assembly!V$15+$BK241*Assembly!V$16+$BL241*Assembly!V$17+$BM241*Assembly!V$18+$BN241*Assembly!V$19+$BO241*Assembly!V$20+$BP241*Assembly!V$21+$BQ241*Assembly!V$22+$BR241*Assembly!V$23+$BS241*Assembly!V$24</f>
        <v>#VALUE!</v>
      </c>
      <c r="CP241" s="208" t="e">
        <f>CF241*Refining!$F$3</f>
        <v>#VALUE!</v>
      </c>
      <c r="CQ241" s="208" t="e">
        <f>CG241*Refining!$F$4</f>
        <v>#VALUE!</v>
      </c>
      <c r="CR241" s="208" t="e">
        <f>CH241*Refining!$F$5</f>
        <v>#VALUE!</v>
      </c>
      <c r="CS241" s="208" t="e">
        <f>CI241*Refining!$F$6</f>
        <v>#VALUE!</v>
      </c>
      <c r="CT241" s="208" t="e">
        <f>CJ241*Refining!$F$7</f>
        <v>#VALUE!</v>
      </c>
      <c r="CU241" s="208" t="e">
        <f>CK241*Refining!$F$8</f>
        <v>#VALUE!</v>
      </c>
      <c r="CV241" s="208" t="e">
        <f>CL241*Refining!$F$9</f>
        <v>#VALUE!</v>
      </c>
      <c r="CW241" s="208" t="e">
        <f>CM241*Refining!$F$10</f>
        <v>#VALUE!</v>
      </c>
      <c r="CX241" s="208" t="e">
        <f>CN241*Refining!$F$11</f>
        <v>#VALUE!</v>
      </c>
      <c r="CY241" s="208" t="e">
        <f>CO241*Refining!$F$12</f>
        <v>#VALUE!</v>
      </c>
      <c r="CZ241" s="190" t="e">
        <f t="shared" ref="CZ241:DS241" si="972">IF(CF241 = 0, "", CF241)</f>
        <v>#VALUE!</v>
      </c>
      <c r="DA241" s="191" t="e">
        <f t="shared" si="972"/>
        <v>#VALUE!</v>
      </c>
      <c r="DB241" s="191" t="e">
        <f t="shared" si="972"/>
        <v>#VALUE!</v>
      </c>
      <c r="DC241" s="191" t="e">
        <f t="shared" si="972"/>
        <v>#VALUE!</v>
      </c>
      <c r="DD241" s="193" t="e">
        <f t="shared" si="972"/>
        <v>#VALUE!</v>
      </c>
      <c r="DE241" s="191" t="e">
        <f t="shared" si="972"/>
        <v>#VALUE!</v>
      </c>
      <c r="DF241" s="193" t="e">
        <f t="shared" si="972"/>
        <v>#VALUE!</v>
      </c>
      <c r="DG241" s="193" t="e">
        <f t="shared" si="972"/>
        <v>#VALUE!</v>
      </c>
      <c r="DH241" s="191" t="e">
        <f t="shared" si="972"/>
        <v>#VALUE!</v>
      </c>
      <c r="DI241" s="195" t="e">
        <f t="shared" si="972"/>
        <v>#VALUE!</v>
      </c>
      <c r="DJ241" s="190" t="e">
        <f t="shared" si="972"/>
        <v>#VALUE!</v>
      </c>
      <c r="DK241" s="191" t="e">
        <f t="shared" si="972"/>
        <v>#VALUE!</v>
      </c>
      <c r="DL241" s="191" t="e">
        <f t="shared" si="972"/>
        <v>#VALUE!</v>
      </c>
      <c r="DM241" s="191" t="e">
        <f t="shared" si="972"/>
        <v>#VALUE!</v>
      </c>
      <c r="DN241" s="193" t="e">
        <f t="shared" si="972"/>
        <v>#VALUE!</v>
      </c>
      <c r="DO241" s="191" t="e">
        <f t="shared" si="972"/>
        <v>#VALUE!</v>
      </c>
      <c r="DP241" s="191" t="e">
        <f t="shared" si="972"/>
        <v>#VALUE!</v>
      </c>
      <c r="DQ241" s="191" t="e">
        <f t="shared" si="972"/>
        <v>#VALUE!</v>
      </c>
      <c r="DR241" s="191" t="e">
        <f t="shared" si="972"/>
        <v>#VALUE!</v>
      </c>
      <c r="DS241" s="195" t="e">
        <f t="shared" si="972"/>
        <v>#VALUE!</v>
      </c>
      <c r="DT241" s="190" t="e">
        <f t="shared" si="11"/>
        <v>#VALUE!</v>
      </c>
      <c r="DU241" s="197" t="e">
        <f t="shared" si="12"/>
        <v>#VALUE!</v>
      </c>
      <c r="DV241" s="165" t="e">
        <f>CZ241*'Ores &amp; Ingots'!$C$3+DA241*'Ores &amp; Ingots'!$C$4+DB241*'Ores &amp; Ingots'!$C$5+DC241*'Ores &amp; Ingots'!$C$6+DD241*'Ores &amp; Ingots'!$C$7+DE241*'Ores &amp; Ingots'!$C$8+DF241*'Ores &amp; Ingots'!$C$9+DG241*'Ores &amp; Ingots'!$C$10+DH241*'Ores &amp; Ingots'!$C$11+DI241*'Ores &amp; Ingots'!$C$12</f>
        <v>#VALUE!</v>
      </c>
      <c r="DW241" s="165" t="e">
        <f>DJ241*'Ores &amp; Ingots'!$B$3+DK241*'Ores &amp; Ingots'!$B$4+DL241*'Ores &amp; Ingots'!$B$5+DM241*'Ores &amp; Ingots'!$B$6+DN241*'Ores &amp; Ingots'!$B$7+DO241*'Ores &amp; Ingots'!$B$8+DP241*'Ores &amp; Ingots'!$B$9+DQ241*'Ores &amp; Ingots'!$B$10+DR241*'Ores &amp; Ingots'!$B$11+DS241*'Ores &amp; Ingots'!$B$12</f>
        <v>#VALUE!</v>
      </c>
      <c r="DX241" s="197" t="e">
        <f>CZ241*Refining!$G$3+DA241*Refining!$G$4+DB241*Refining!$G$5+DC241*Refining!$G$6+DD241*Refining!$G$7+DE241*Refining!$G$8+DF241*Refining!$G$9+DG241*Refining!$G$10+DH241*Refining!$G$11+DI241*Refining!$G$12</f>
        <v>#VALUE!</v>
      </c>
      <c r="DY241" s="197" t="e">
        <f t="shared" si="13"/>
        <v>#VALUE!</v>
      </c>
      <c r="DZ241" s="199" t="e">
        <f t="shared" si="14"/>
        <v>#VALUE!</v>
      </c>
      <c r="EA241" s="190" t="e">
        <f t="shared" si="15"/>
        <v>#VALUE!</v>
      </c>
      <c r="EB241" s="200" t="e">
        <f t="shared" ref="EB241:EC241" si="973">EA241/60</f>
        <v>#VALUE!</v>
      </c>
      <c r="EC241" s="200" t="e">
        <f t="shared" si="973"/>
        <v>#VALUE!</v>
      </c>
      <c r="ED241" s="190" t="e">
        <f t="shared" si="17"/>
        <v>#VALUE!</v>
      </c>
      <c r="EE241" s="200" t="e">
        <f t="shared" ref="EE241:EF241" si="974">ED241/1000</f>
        <v>#VALUE!</v>
      </c>
      <c r="EF241" s="201" t="e">
        <f t="shared" si="974"/>
        <v>#VALUE!</v>
      </c>
      <c r="EG241" s="136" t="e">
        <f t="shared" si="19"/>
        <v>#VALUE!</v>
      </c>
      <c r="EH241" s="138" t="e">
        <f t="shared" si="20"/>
        <v>#VALUE!</v>
      </c>
      <c r="EI241" s="133" t="s">
        <v>28</v>
      </c>
    </row>
    <row r="242" spans="1:139" ht="12.75" x14ac:dyDescent="0.2">
      <c r="A242" s="864"/>
      <c r="B242" s="369" t="s">
        <v>396</v>
      </c>
      <c r="C242" s="137" t="s">
        <v>155</v>
      </c>
      <c r="D242" s="137">
        <v>1</v>
      </c>
      <c r="E242" s="137">
        <v>1</v>
      </c>
      <c r="F242" s="137">
        <v>1</v>
      </c>
      <c r="G242" s="141">
        <f t="shared" si="0"/>
        <v>0.125</v>
      </c>
      <c r="H242" s="142">
        <v>8</v>
      </c>
      <c r="I242" s="142">
        <v>20</v>
      </c>
      <c r="J242" s="144">
        <f>H242/Main!$D$9</f>
        <v>1.6</v>
      </c>
      <c r="K242" s="144">
        <f>I242/Main!$D$10</f>
        <v>10</v>
      </c>
      <c r="L242" s="144">
        <f t="shared" si="1"/>
        <v>6.25</v>
      </c>
      <c r="M242" s="144">
        <v>1</v>
      </c>
      <c r="N242" s="147"/>
      <c r="O242" s="294"/>
      <c r="P242" s="150"/>
      <c r="Q242" s="153"/>
      <c r="R242" s="150"/>
      <c r="S242" s="155"/>
      <c r="T242" s="155"/>
      <c r="U242" s="150"/>
      <c r="V242" s="150"/>
      <c r="W242" s="155"/>
      <c r="X242" s="155"/>
      <c r="Y242" s="150"/>
      <c r="Z242" s="150"/>
      <c r="AA242" s="150"/>
      <c r="AB242" s="150"/>
      <c r="AC242" s="370"/>
      <c r="AD242" s="171">
        <v>1</v>
      </c>
      <c r="AE242" s="165">
        <v>0</v>
      </c>
      <c r="AF242" s="165">
        <v>0</v>
      </c>
      <c r="AG242" s="165">
        <v>0</v>
      </c>
      <c r="AH242" s="165">
        <v>0</v>
      </c>
      <c r="AI242" s="165">
        <v>0</v>
      </c>
      <c r="AJ242" s="165">
        <v>0</v>
      </c>
      <c r="AK242" s="165">
        <v>0</v>
      </c>
      <c r="AL242" s="165">
        <v>0</v>
      </c>
      <c r="AM242" s="165">
        <v>0</v>
      </c>
      <c r="AN242" s="165">
        <v>0</v>
      </c>
      <c r="AO242" s="165">
        <v>0</v>
      </c>
      <c r="AP242" s="165">
        <v>0</v>
      </c>
      <c r="AQ242" s="165">
        <v>0</v>
      </c>
      <c r="AR242" s="165">
        <v>0</v>
      </c>
      <c r="AS242" s="165">
        <v>0</v>
      </c>
      <c r="AT242" s="165">
        <v>0</v>
      </c>
      <c r="AU242" s="165">
        <v>0</v>
      </c>
      <c r="AV242" s="165">
        <v>0</v>
      </c>
      <c r="AW242" s="165">
        <v>0</v>
      </c>
      <c r="AX242" s="165">
        <v>0</v>
      </c>
      <c r="AY242" s="413">
        <f t="shared" ref="AY242:BS242" si="975">IF(AD242 = 0, "", AD242)</f>
        <v>1</v>
      </c>
      <c r="AZ242" s="163" t="str">
        <f t="shared" si="975"/>
        <v/>
      </c>
      <c r="BA242" s="163" t="str">
        <f t="shared" si="975"/>
        <v/>
      </c>
      <c r="BB242" s="163" t="str">
        <f t="shared" si="975"/>
        <v/>
      </c>
      <c r="BC242" s="163" t="str">
        <f t="shared" si="975"/>
        <v/>
      </c>
      <c r="BD242" s="163" t="str">
        <f t="shared" si="975"/>
        <v/>
      </c>
      <c r="BE242" s="163" t="str">
        <f t="shared" si="975"/>
        <v/>
      </c>
      <c r="BF242" s="163" t="str">
        <f t="shared" si="975"/>
        <v/>
      </c>
      <c r="BG242" s="163" t="str">
        <f t="shared" si="975"/>
        <v/>
      </c>
      <c r="BH242" s="163" t="str">
        <f t="shared" si="975"/>
        <v/>
      </c>
      <c r="BI242" s="163" t="str">
        <f t="shared" si="975"/>
        <v/>
      </c>
      <c r="BJ242" s="163" t="str">
        <f t="shared" si="975"/>
        <v/>
      </c>
      <c r="BK242" s="163" t="str">
        <f t="shared" si="975"/>
        <v/>
      </c>
      <c r="BL242" s="163" t="str">
        <f t="shared" si="975"/>
        <v/>
      </c>
      <c r="BM242" s="163" t="str">
        <f t="shared" si="975"/>
        <v/>
      </c>
      <c r="BN242" s="163" t="str">
        <f t="shared" si="975"/>
        <v/>
      </c>
      <c r="BO242" s="163" t="str">
        <f t="shared" si="975"/>
        <v/>
      </c>
      <c r="BP242" s="163" t="str">
        <f t="shared" si="975"/>
        <v/>
      </c>
      <c r="BQ242" s="163" t="str">
        <f t="shared" si="975"/>
        <v/>
      </c>
      <c r="BR242" s="163" t="str">
        <f t="shared" si="975"/>
        <v/>
      </c>
      <c r="BS242" s="173" t="str">
        <f t="shared" si="975"/>
        <v/>
      </c>
      <c r="BT242" s="175" t="e">
        <f>$AY242*Assembly!Z$4+$AZ242*Assembly!Z$5+$BA242*Assembly!Z$6+$BB242*Assembly!Z$7+$BC242*Assembly!Z$8+$BD242*Assembly!Z$9+$BE242*Assembly!Z$10+$BF242*Assembly!Z$11+$BG242*Assembly!Z$12+$BH242*Assembly!Z$13+$BI242*Assembly!Z$14+$BJ242*Assembly!Z$15+$BK242*Assembly!Z$16+$BL242*Assembly!Z$17+$BM242*Assembly!Z$18+$BN242*Assembly!Z$19+$BO242*Assembly!Z$20+$BP242*Assembly!Z$21+$BQ242*Assembly!Z$22+$BR242*Assembly!Z$23+$BS242*Assembly!Z$24</f>
        <v>#VALUE!</v>
      </c>
      <c r="BU242" s="165" t="e">
        <f t="shared" si="3"/>
        <v>#VALUE!</v>
      </c>
      <c r="BV242" s="176"/>
      <c r="BW242" s="165" t="e">
        <f>$AY242*Assembly!AD$4+$AZ242*Assembly!AD$5+$BA242*Assembly!AD$6+$BB242*Assembly!AD$7+$BC242*Assembly!AD$8+$BD242*Assembly!AD$9+$BE242*Assembly!AD$10+$BF242*Assembly!AD$11+$BG242*Assembly!AD$12+$BH242*Assembly!AD$13+$BI242*Assembly!AD$14+$BJ242*Assembly!AD$15+$BK242*Assembly!AD$16+$BL242*Assembly!AD$17+$BM242*Assembly!AD$18+$BN242*Assembly!AD$19+$BO242*Assembly!AD$20+$BP242*Assembly!AD$21+$BQ242*Assembly!AD$22+$BR242*Assembly!AD$23+$BS242*Assembly!AD$24</f>
        <v>#VALUE!</v>
      </c>
      <c r="BX242" s="180" t="e">
        <f t="shared" si="4"/>
        <v>#VALUE!</v>
      </c>
      <c r="BY242" s="181" t="e">
        <f t="shared" si="5"/>
        <v>#VALUE!</v>
      </c>
      <c r="BZ242" s="182" t="e">
        <f t="shared" si="6"/>
        <v>#VALUE!</v>
      </c>
      <c r="CA242" s="181" t="e">
        <f t="shared" si="7"/>
        <v>#VALUE!</v>
      </c>
      <c r="CB242" s="165" t="e">
        <f>$AY242*Assembly!Y$4+$AZ242*Assembly!Y$5+$BA242*Assembly!Y$6+$BB242*Assembly!Y$7+$BC242*Assembly!Y$8+$BD242*Assembly!Y$9+$BE242*Assembly!Y$10+$BF242*Assembly!Y$11+$BG242*Assembly!Y$12+$BH242*Assembly!Y$13+$BI242*Assembly!Y$14+$BJ242*Assembly!Y$15+$BK242*Assembly!Y$16+$BL242*Assembly!Y$17+$BM242*Assembly!Y$18+$BN242*Assembly!Y$19+$BO242*Assembly!Y$20+$BP242*Assembly!Y$21+$BQ242*Assembly!Y$22+$BR242*Assembly!Y$23+$BS242*Assembly!Y$24</f>
        <v>#VALUE!</v>
      </c>
      <c r="CC242" s="165" t="e">
        <f t="shared" si="8"/>
        <v>#VALUE!</v>
      </c>
      <c r="CD242" s="136" t="e">
        <f t="shared" si="9"/>
        <v>#VALUE!</v>
      </c>
      <c r="CE242" s="184" t="e">
        <f>$AY242*Assembly!AC$4+$AZ242*Assembly!AC$5+$BA242*Assembly!AC$6+$BB242*Assembly!AC$7+$BC242*Assembly!AC$8+$BD242*Assembly!AC$9+$BE242*Assembly!AC$10+$BF242*Assembly!AC$11+$BG242*Assembly!AC$12+$BH242*Assembly!AC$13+$BI242*Assembly!AC$14+$BJ242*Assembly!AC$15+$BK242*Assembly!AC$16+$BL242*Assembly!AC$17+$BM242*Assembly!AC$18+$BN242*Assembly!AC$19+$BO242*Assembly!AC$20+$BP242*Assembly!AC$21+$BQ242*Assembly!AC$22+$BR242*Assembly!AC$23+$BS242*Assembly!AC$24</f>
        <v>#VALUE!</v>
      </c>
      <c r="CF242" s="153" t="e">
        <f>$AY242*Assembly!M$4+$AZ242*Assembly!M$5+$BA242*Assembly!M$6+$BB242*Assembly!M$7+$BC242*Assembly!M$8+$BD242*Assembly!M$9+$BE242*Assembly!M$10+$BF242*Assembly!M$11+$BG242*Assembly!M$12+$BH242*Assembly!M$13+$BI242*Assembly!M$14+$BJ242*Assembly!M$15+$BK242*Assembly!M$16+$BL242*Assembly!M$17+$BM242*Assembly!M$18+$BN242*Assembly!M$19+$BO242*Assembly!M$20+$BP242*Assembly!M$21+$BQ242*Assembly!M$22+$BR242*Assembly!M$23+$BS242*Assembly!M$24</f>
        <v>#VALUE!</v>
      </c>
      <c r="CG242" s="153" t="e">
        <f>$AY242*Assembly!N$4+$AZ242*Assembly!N$5+$BA242*Assembly!N$6+$BB242*Assembly!N$7+$BC242*Assembly!N$8+$BD242*Assembly!N$9+$BE242*Assembly!N$10+$BF242*Assembly!N$11+$BG242*Assembly!N$12+$BH242*Assembly!N$13+$BI242*Assembly!N$14+$BJ242*Assembly!N$15+$BK242*Assembly!N$16+$BL242*Assembly!N$17+$BM242*Assembly!N$18+$BN242*Assembly!N$19+$BO242*Assembly!N$20+$BP242*Assembly!N$21+$BQ242*Assembly!N$22+$BR242*Assembly!N$23+$BS242*Assembly!N$24</f>
        <v>#VALUE!</v>
      </c>
      <c r="CH242" s="153" t="e">
        <f>$AY242*Assembly!O$4+$AZ242*Assembly!O$5+$BA242*Assembly!O$6+$BB242*Assembly!O$7+$BC242*Assembly!O$8+$BD242*Assembly!O$9+$BE242*Assembly!O$10+$BF242*Assembly!O$11+$BG242*Assembly!O$12+$BH242*Assembly!O$13+$BI242*Assembly!O$14+$BJ242*Assembly!O$15+$BK242*Assembly!O$16+$BL242*Assembly!O$17+$BM242*Assembly!O$18+$BN242*Assembly!O$19+$BO242*Assembly!O$20+$BP242*Assembly!O$21+$BQ242*Assembly!O$22+$BR242*Assembly!O$23+$BS242*Assembly!O$24</f>
        <v>#VALUE!</v>
      </c>
      <c r="CI242" s="142" t="e">
        <f>$AY242*Assembly!P$4+$AZ242*Assembly!P$5+$BA242*Assembly!P$6+$BB242*Assembly!P$7+$BC242*Assembly!P$8+$BD242*Assembly!P$9+$BE242*Assembly!P$10+$BF242*Assembly!P$11+$BG242*Assembly!P$12+$BH242*Assembly!P$13+$BI242*Assembly!P$14+$BJ242*Assembly!P$15+$BK242*Assembly!P$16+$BL242*Assembly!P$17+$BM242*Assembly!P$18+$BN242*Assembly!P$19+$BO242*Assembly!P$20+$BP242*Assembly!P$21+$BQ242*Assembly!P$22+$BR242*Assembly!P$23+$BS242*Assembly!P$24</f>
        <v>#VALUE!</v>
      </c>
      <c r="CJ242" s="142" t="e">
        <f>$AY242*Assembly!Q$4+$AZ242*Assembly!Q$5+$BA242*Assembly!Q$6+$BB242*Assembly!Q$7+$BC242*Assembly!Q$8+$BD242*Assembly!Q$9+$BE242*Assembly!Q$10+$BF242*Assembly!Q$11+$BG242*Assembly!Q$12+$BH242*Assembly!Q$13+$BI242*Assembly!Q$14+$BJ242*Assembly!Q$15+$BK242*Assembly!Q$16+$BL242*Assembly!Q$17+$BM242*Assembly!Q$18+$BN242*Assembly!Q$19+$BO242*Assembly!Q$20+$BP242*Assembly!Q$21+$BQ242*Assembly!Q$22+$BR242*Assembly!Q$23+$BS242*Assembly!Q$24</f>
        <v>#VALUE!</v>
      </c>
      <c r="CK242" s="153" t="e">
        <f>$AY242*Assembly!R$4+$AZ242*Assembly!R$5+$BA242*Assembly!R$6+$BB242*Assembly!R$7+$BC242*Assembly!R$8+$BD242*Assembly!R$9+$BE242*Assembly!R$10+$BF242*Assembly!R$11+$BG242*Assembly!R$12+$BH242*Assembly!R$13+$BI242*Assembly!R$14+$BJ242*Assembly!R$15+$BK242*Assembly!R$16+$BL242*Assembly!R$17+$BM242*Assembly!R$18+$BN242*Assembly!R$19+$BO242*Assembly!R$20+$BP242*Assembly!R$21+$BQ242*Assembly!R$22+$BR242*Assembly!R$23+$BS242*Assembly!R$24</f>
        <v>#VALUE!</v>
      </c>
      <c r="CL242" s="142" t="e">
        <f>$AY242*Assembly!S$4+$AZ242*Assembly!S$5+$BA242*Assembly!S$6+$BB242*Assembly!S$7+$BC242*Assembly!S$8+$BD242*Assembly!S$9+$BE242*Assembly!S$10+$BF242*Assembly!S$11+$BG242*Assembly!S$12+$BH242*Assembly!S$13+$BI242*Assembly!S$14+$BJ242*Assembly!S$15+$BK242*Assembly!S$16+$BL242*Assembly!S$17+$BM242*Assembly!S$18+$BN242*Assembly!S$19+$BO242*Assembly!S$20+$BP242*Assembly!S$21+$BQ242*Assembly!S$22+$BR242*Assembly!S$23+$BS242*Assembly!S$24</f>
        <v>#VALUE!</v>
      </c>
      <c r="CM242" s="142" t="e">
        <f>$AY242*Assembly!T$4+$AZ242*Assembly!T$5+$BA242*Assembly!T$6+$BB242*Assembly!T$7+$BC242*Assembly!T$8+$BD242*Assembly!T$9+$BE242*Assembly!T$10+$BF242*Assembly!T$11+$BG242*Assembly!T$12+$BH242*Assembly!T$13+$BI242*Assembly!T$14+$BJ242*Assembly!T$15+$BK242*Assembly!T$16+$BL242*Assembly!T$17+$BM242*Assembly!T$18+$BN242*Assembly!T$19+$BO242*Assembly!T$20+$BP242*Assembly!T$21+$BQ242*Assembly!T$22+$BR242*Assembly!T$23+$BS242*Assembly!T$24</f>
        <v>#VALUE!</v>
      </c>
      <c r="CN242" s="142" t="e">
        <f>$AY242*Assembly!U$4+$AZ242*Assembly!U$5+$BA242*Assembly!U$6+$BB242*Assembly!U$7+$BC242*Assembly!U$8+$BD242*Assembly!U$9+$BE242*Assembly!U$10+$BF242*Assembly!U$11+$BG242*Assembly!U$12+$BH242*Assembly!U$13+$BI242*Assembly!U$14+$BJ242*Assembly!U$15+$BK242*Assembly!U$16+$BL242*Assembly!U$17+$BM242*Assembly!U$18+$BN242*Assembly!U$19+$BO242*Assembly!U$20+$BP242*Assembly!U$21+$BQ242*Assembly!U$22+$BR242*Assembly!U$23+$BS242*Assembly!U$24</f>
        <v>#VALUE!</v>
      </c>
      <c r="CO242" s="153" t="e">
        <f>$AY242*Assembly!V$4+$AZ242*Assembly!V$5+$BA242*Assembly!V$6+$BB242*Assembly!V$7+$BC242*Assembly!V$8+$BD242*Assembly!V$9+$BE242*Assembly!V$10+$BF242*Assembly!V$11+$BG242*Assembly!V$12+$BH242*Assembly!V$13+$BI242*Assembly!V$14+$BJ242*Assembly!V$15+$BK242*Assembly!V$16+$BL242*Assembly!V$17+$BM242*Assembly!V$18+$BN242*Assembly!V$19+$BO242*Assembly!V$20+$BP242*Assembly!V$21+$BQ242*Assembly!V$22+$BR242*Assembly!V$23+$BS242*Assembly!V$24</f>
        <v>#VALUE!</v>
      </c>
      <c r="CP242" s="153" t="e">
        <f>CF242*Refining!$F$3</f>
        <v>#VALUE!</v>
      </c>
      <c r="CQ242" s="153" t="e">
        <f>CG242*Refining!$F$4</f>
        <v>#VALUE!</v>
      </c>
      <c r="CR242" s="153" t="e">
        <f>CH242*Refining!$F$5</f>
        <v>#VALUE!</v>
      </c>
      <c r="CS242" s="153" t="e">
        <f>CI242*Refining!$F$6</f>
        <v>#VALUE!</v>
      </c>
      <c r="CT242" s="153" t="e">
        <f>CJ242*Refining!$F$7</f>
        <v>#VALUE!</v>
      </c>
      <c r="CU242" s="153" t="e">
        <f>CK242*Refining!$F$8</f>
        <v>#VALUE!</v>
      </c>
      <c r="CV242" s="153" t="e">
        <f>CL242*Refining!$F$9</f>
        <v>#VALUE!</v>
      </c>
      <c r="CW242" s="153" t="e">
        <f>CM242*Refining!$F$10</f>
        <v>#VALUE!</v>
      </c>
      <c r="CX242" s="153" t="e">
        <f>CN242*Refining!$F$11</f>
        <v>#VALUE!</v>
      </c>
      <c r="CY242" s="153" t="e">
        <f>CO242*Refining!$F$12</f>
        <v>#VALUE!</v>
      </c>
      <c r="CZ242" s="190" t="e">
        <f t="shared" ref="CZ242:DS242" si="976">IF(CF242 = 0, "", CF242)</f>
        <v>#VALUE!</v>
      </c>
      <c r="DA242" s="191" t="e">
        <f t="shared" si="976"/>
        <v>#VALUE!</v>
      </c>
      <c r="DB242" s="191" t="e">
        <f t="shared" si="976"/>
        <v>#VALUE!</v>
      </c>
      <c r="DC242" s="191" t="e">
        <f t="shared" si="976"/>
        <v>#VALUE!</v>
      </c>
      <c r="DD242" s="193" t="e">
        <f t="shared" si="976"/>
        <v>#VALUE!</v>
      </c>
      <c r="DE242" s="191" t="e">
        <f t="shared" si="976"/>
        <v>#VALUE!</v>
      </c>
      <c r="DF242" s="193" t="e">
        <f t="shared" si="976"/>
        <v>#VALUE!</v>
      </c>
      <c r="DG242" s="193" t="e">
        <f t="shared" si="976"/>
        <v>#VALUE!</v>
      </c>
      <c r="DH242" s="191" t="e">
        <f t="shared" si="976"/>
        <v>#VALUE!</v>
      </c>
      <c r="DI242" s="195" t="e">
        <f t="shared" si="976"/>
        <v>#VALUE!</v>
      </c>
      <c r="DJ242" s="190" t="e">
        <f t="shared" si="976"/>
        <v>#VALUE!</v>
      </c>
      <c r="DK242" s="191" t="e">
        <f t="shared" si="976"/>
        <v>#VALUE!</v>
      </c>
      <c r="DL242" s="191" t="e">
        <f t="shared" si="976"/>
        <v>#VALUE!</v>
      </c>
      <c r="DM242" s="191" t="e">
        <f t="shared" si="976"/>
        <v>#VALUE!</v>
      </c>
      <c r="DN242" s="193" t="e">
        <f t="shared" si="976"/>
        <v>#VALUE!</v>
      </c>
      <c r="DO242" s="191" t="e">
        <f t="shared" si="976"/>
        <v>#VALUE!</v>
      </c>
      <c r="DP242" s="191" t="e">
        <f t="shared" si="976"/>
        <v>#VALUE!</v>
      </c>
      <c r="DQ242" s="191" t="e">
        <f t="shared" si="976"/>
        <v>#VALUE!</v>
      </c>
      <c r="DR242" s="191" t="e">
        <f t="shared" si="976"/>
        <v>#VALUE!</v>
      </c>
      <c r="DS242" s="195" t="e">
        <f t="shared" si="976"/>
        <v>#VALUE!</v>
      </c>
      <c r="DT242" s="190" t="e">
        <f t="shared" si="11"/>
        <v>#VALUE!</v>
      </c>
      <c r="DU242" s="197" t="e">
        <f t="shared" si="12"/>
        <v>#VALUE!</v>
      </c>
      <c r="DV242" s="165" t="e">
        <f>CZ242*'Ores &amp; Ingots'!$C$3+DA242*'Ores &amp; Ingots'!$C$4+DB242*'Ores &amp; Ingots'!$C$5+DC242*'Ores &amp; Ingots'!$C$6+DD242*'Ores &amp; Ingots'!$C$7+DE242*'Ores &amp; Ingots'!$C$8+DF242*'Ores &amp; Ingots'!$C$9+DG242*'Ores &amp; Ingots'!$C$10+DH242*'Ores &amp; Ingots'!$C$11+DI242*'Ores &amp; Ingots'!$C$12</f>
        <v>#VALUE!</v>
      </c>
      <c r="DW242" s="165" t="e">
        <f>DJ242*'Ores &amp; Ingots'!$B$3+DK242*'Ores &amp; Ingots'!$B$4+DL242*'Ores &amp; Ingots'!$B$5+DM242*'Ores &amp; Ingots'!$B$6+DN242*'Ores &amp; Ingots'!$B$7+DO242*'Ores &amp; Ingots'!$B$8+DP242*'Ores &amp; Ingots'!$B$9+DQ242*'Ores &amp; Ingots'!$B$10+DR242*'Ores &amp; Ingots'!$B$11+DS242*'Ores &amp; Ingots'!$B$12</f>
        <v>#VALUE!</v>
      </c>
      <c r="DX242" s="197" t="e">
        <f>CZ242*Refining!$G$3+DA242*Refining!$G$4+DB242*Refining!$G$5+DC242*Refining!$G$6+DD242*Refining!$G$7+DE242*Refining!$G$8+DF242*Refining!$G$9+DG242*Refining!$G$10+DH242*Refining!$G$11+DI242*Refining!$G$12</f>
        <v>#VALUE!</v>
      </c>
      <c r="DY242" s="197" t="e">
        <f t="shared" si="13"/>
        <v>#VALUE!</v>
      </c>
      <c r="DZ242" s="199" t="e">
        <f t="shared" si="14"/>
        <v>#VALUE!</v>
      </c>
      <c r="EA242" s="190" t="e">
        <f t="shared" si="15"/>
        <v>#VALUE!</v>
      </c>
      <c r="EB242" s="200" t="e">
        <f t="shared" ref="EB242:EC242" si="977">EA242/60</f>
        <v>#VALUE!</v>
      </c>
      <c r="EC242" s="200" t="e">
        <f t="shared" si="977"/>
        <v>#VALUE!</v>
      </c>
      <c r="ED242" s="190" t="e">
        <f t="shared" si="17"/>
        <v>#VALUE!</v>
      </c>
      <c r="EE242" s="200" t="e">
        <f t="shared" ref="EE242:EF242" si="978">ED242/1000</f>
        <v>#VALUE!</v>
      </c>
      <c r="EF242" s="201" t="e">
        <f t="shared" si="978"/>
        <v>#VALUE!</v>
      </c>
      <c r="EG242" s="136" t="e">
        <f t="shared" si="19"/>
        <v>#VALUE!</v>
      </c>
      <c r="EH242" s="138" t="e">
        <f t="shared" si="20"/>
        <v>#VALUE!</v>
      </c>
      <c r="EI242" s="133" t="s">
        <v>28</v>
      </c>
    </row>
    <row r="243" spans="1:139" ht="12.75" x14ac:dyDescent="0.2">
      <c r="A243" s="864"/>
      <c r="B243" s="369" t="s">
        <v>397</v>
      </c>
      <c r="C243" s="137" t="s">
        <v>155</v>
      </c>
      <c r="D243" s="137">
        <v>1</v>
      </c>
      <c r="E243" s="137">
        <v>1</v>
      </c>
      <c r="F243" s="137">
        <v>1</v>
      </c>
      <c r="G243" s="202">
        <f t="shared" si="0"/>
        <v>0.125</v>
      </c>
      <c r="H243" s="203">
        <v>5</v>
      </c>
      <c r="I243" s="203">
        <v>12.5</v>
      </c>
      <c r="J243" s="204">
        <f>H243/Main!$D$9</f>
        <v>1</v>
      </c>
      <c r="K243" s="204">
        <f>I243/Main!$D$10</f>
        <v>6.25</v>
      </c>
      <c r="L243" s="204">
        <f t="shared" si="1"/>
        <v>6.25</v>
      </c>
      <c r="M243" s="204">
        <v>1</v>
      </c>
      <c r="N243" s="205"/>
      <c r="O243" s="296"/>
      <c r="P243" s="207"/>
      <c r="Q243" s="208"/>
      <c r="R243" s="207"/>
      <c r="S243" s="209"/>
      <c r="T243" s="209"/>
      <c r="U243" s="207"/>
      <c r="V243" s="207"/>
      <c r="W243" s="401"/>
      <c r="X243" s="209"/>
      <c r="Y243" s="207"/>
      <c r="Z243" s="207"/>
      <c r="AA243" s="207"/>
      <c r="AB243" s="207"/>
      <c r="AC243" s="402"/>
      <c r="AD243" s="171">
        <v>1</v>
      </c>
      <c r="AE243" s="165">
        <v>0</v>
      </c>
      <c r="AF243" s="165">
        <v>0</v>
      </c>
      <c r="AG243" s="165">
        <v>0</v>
      </c>
      <c r="AH243" s="165">
        <v>0</v>
      </c>
      <c r="AI243" s="165">
        <v>0</v>
      </c>
      <c r="AJ243" s="165">
        <v>0</v>
      </c>
      <c r="AK243" s="165">
        <v>0</v>
      </c>
      <c r="AL243" s="165">
        <v>0</v>
      </c>
      <c r="AM243" s="165">
        <v>0</v>
      </c>
      <c r="AN243" s="165">
        <v>0</v>
      </c>
      <c r="AO243" s="165">
        <v>0</v>
      </c>
      <c r="AP243" s="165">
        <v>0</v>
      </c>
      <c r="AQ243" s="165">
        <v>0</v>
      </c>
      <c r="AR243" s="165">
        <v>0</v>
      </c>
      <c r="AS243" s="165">
        <v>0</v>
      </c>
      <c r="AT243" s="165">
        <v>0</v>
      </c>
      <c r="AU243" s="165">
        <v>0</v>
      </c>
      <c r="AV243" s="165">
        <v>0</v>
      </c>
      <c r="AW243" s="165">
        <v>0</v>
      </c>
      <c r="AX243" s="165">
        <v>0</v>
      </c>
      <c r="AY243" s="413">
        <f t="shared" ref="AY243:BS243" si="979">IF(AD243 = 0, "", AD243)</f>
        <v>1</v>
      </c>
      <c r="AZ243" s="163" t="str">
        <f t="shared" si="979"/>
        <v/>
      </c>
      <c r="BA243" s="163" t="str">
        <f t="shared" si="979"/>
        <v/>
      </c>
      <c r="BB243" s="163" t="str">
        <f t="shared" si="979"/>
        <v/>
      </c>
      <c r="BC243" s="163" t="str">
        <f t="shared" si="979"/>
        <v/>
      </c>
      <c r="BD243" s="163" t="str">
        <f t="shared" si="979"/>
        <v/>
      </c>
      <c r="BE243" s="163" t="str">
        <f t="shared" si="979"/>
        <v/>
      </c>
      <c r="BF243" s="163" t="str">
        <f t="shared" si="979"/>
        <v/>
      </c>
      <c r="BG243" s="163" t="str">
        <f t="shared" si="979"/>
        <v/>
      </c>
      <c r="BH243" s="163" t="str">
        <f t="shared" si="979"/>
        <v/>
      </c>
      <c r="BI243" s="163" t="str">
        <f t="shared" si="979"/>
        <v/>
      </c>
      <c r="BJ243" s="163" t="str">
        <f t="shared" si="979"/>
        <v/>
      </c>
      <c r="BK243" s="163" t="str">
        <f t="shared" si="979"/>
        <v/>
      </c>
      <c r="BL243" s="163" t="str">
        <f t="shared" si="979"/>
        <v/>
      </c>
      <c r="BM243" s="163" t="str">
        <f t="shared" si="979"/>
        <v/>
      </c>
      <c r="BN243" s="163" t="str">
        <f t="shared" si="979"/>
        <v/>
      </c>
      <c r="BO243" s="163" t="str">
        <f t="shared" si="979"/>
        <v/>
      </c>
      <c r="BP243" s="163" t="str">
        <f t="shared" si="979"/>
        <v/>
      </c>
      <c r="BQ243" s="163" t="str">
        <f t="shared" si="979"/>
        <v/>
      </c>
      <c r="BR243" s="163" t="str">
        <f t="shared" si="979"/>
        <v/>
      </c>
      <c r="BS243" s="173" t="str">
        <f t="shared" si="979"/>
        <v/>
      </c>
      <c r="BT243" s="175" t="e">
        <f>$AY243*Assembly!Z$4+$AZ243*Assembly!Z$5+$BA243*Assembly!Z$6+$BB243*Assembly!Z$7+$BC243*Assembly!Z$8+$BD243*Assembly!Z$9+$BE243*Assembly!Z$10+$BF243*Assembly!Z$11+$BG243*Assembly!Z$12+$BH243*Assembly!Z$13+$BI243*Assembly!Z$14+$BJ243*Assembly!Z$15+$BK243*Assembly!Z$16+$BL243*Assembly!Z$17+$BM243*Assembly!Z$18+$BN243*Assembly!Z$19+$BO243*Assembly!Z$20+$BP243*Assembly!Z$21+$BQ243*Assembly!Z$22+$BR243*Assembly!Z$23+$BS243*Assembly!Z$24</f>
        <v>#VALUE!</v>
      </c>
      <c r="BU243" s="165" t="e">
        <f t="shared" si="3"/>
        <v>#VALUE!</v>
      </c>
      <c r="BV243" s="176"/>
      <c r="BW243" s="165" t="e">
        <f>$AY243*Assembly!AD$4+$AZ243*Assembly!AD$5+$BA243*Assembly!AD$6+$BB243*Assembly!AD$7+$BC243*Assembly!AD$8+$BD243*Assembly!AD$9+$BE243*Assembly!AD$10+$BF243*Assembly!AD$11+$BG243*Assembly!AD$12+$BH243*Assembly!AD$13+$BI243*Assembly!AD$14+$BJ243*Assembly!AD$15+$BK243*Assembly!AD$16+$BL243*Assembly!AD$17+$BM243*Assembly!AD$18+$BN243*Assembly!AD$19+$BO243*Assembly!AD$20+$BP243*Assembly!AD$21+$BQ243*Assembly!AD$22+$BR243*Assembly!AD$23+$BS243*Assembly!AD$24</f>
        <v>#VALUE!</v>
      </c>
      <c r="BX243" s="180" t="e">
        <f t="shared" si="4"/>
        <v>#VALUE!</v>
      </c>
      <c r="BY243" s="181" t="e">
        <f t="shared" si="5"/>
        <v>#VALUE!</v>
      </c>
      <c r="BZ243" s="182" t="e">
        <f t="shared" si="6"/>
        <v>#VALUE!</v>
      </c>
      <c r="CA243" s="181" t="e">
        <f t="shared" si="7"/>
        <v>#VALUE!</v>
      </c>
      <c r="CB243" s="165" t="e">
        <f>$AY243*Assembly!Y$4+$AZ243*Assembly!Y$5+$BA243*Assembly!Y$6+$BB243*Assembly!Y$7+$BC243*Assembly!Y$8+$BD243*Assembly!Y$9+$BE243*Assembly!Y$10+$BF243*Assembly!Y$11+$BG243*Assembly!Y$12+$BH243*Assembly!Y$13+$BI243*Assembly!Y$14+$BJ243*Assembly!Y$15+$BK243*Assembly!Y$16+$BL243*Assembly!Y$17+$BM243*Assembly!Y$18+$BN243*Assembly!Y$19+$BO243*Assembly!Y$20+$BP243*Assembly!Y$21+$BQ243*Assembly!Y$22+$BR243*Assembly!Y$23+$BS243*Assembly!Y$24</f>
        <v>#VALUE!</v>
      </c>
      <c r="CC243" s="165" t="e">
        <f t="shared" si="8"/>
        <v>#VALUE!</v>
      </c>
      <c r="CD243" s="136" t="e">
        <f t="shared" si="9"/>
        <v>#VALUE!</v>
      </c>
      <c r="CE243" s="184" t="e">
        <f>$AY243*Assembly!AC$4+$AZ243*Assembly!AC$5+$BA243*Assembly!AC$6+$BB243*Assembly!AC$7+$BC243*Assembly!AC$8+$BD243*Assembly!AC$9+$BE243*Assembly!AC$10+$BF243*Assembly!AC$11+$BG243*Assembly!AC$12+$BH243*Assembly!AC$13+$BI243*Assembly!AC$14+$BJ243*Assembly!AC$15+$BK243*Assembly!AC$16+$BL243*Assembly!AC$17+$BM243*Assembly!AC$18+$BN243*Assembly!AC$19+$BO243*Assembly!AC$20+$BP243*Assembly!AC$21+$BQ243*Assembly!AC$22+$BR243*Assembly!AC$23+$BS243*Assembly!AC$24</f>
        <v>#VALUE!</v>
      </c>
      <c r="CF243" s="208" t="e">
        <f>$AY243*Assembly!M$4+$AZ243*Assembly!M$5+$BA243*Assembly!M$6+$BB243*Assembly!M$7+$BC243*Assembly!M$8+$BD243*Assembly!M$9+$BE243*Assembly!M$10+$BF243*Assembly!M$11+$BG243*Assembly!M$12+$BH243*Assembly!M$13+$BI243*Assembly!M$14+$BJ243*Assembly!M$15+$BK243*Assembly!M$16+$BL243*Assembly!M$17+$BM243*Assembly!M$18+$BN243*Assembly!M$19+$BO243*Assembly!M$20+$BP243*Assembly!M$21+$BQ243*Assembly!M$22+$BR243*Assembly!M$23+$BS243*Assembly!M$24</f>
        <v>#VALUE!</v>
      </c>
      <c r="CG243" s="208" t="e">
        <f>$AY243*Assembly!N$4+$AZ243*Assembly!N$5+$BA243*Assembly!N$6+$BB243*Assembly!N$7+$BC243*Assembly!N$8+$BD243*Assembly!N$9+$BE243*Assembly!N$10+$BF243*Assembly!N$11+$BG243*Assembly!N$12+$BH243*Assembly!N$13+$BI243*Assembly!N$14+$BJ243*Assembly!N$15+$BK243*Assembly!N$16+$BL243*Assembly!N$17+$BM243*Assembly!N$18+$BN243*Assembly!N$19+$BO243*Assembly!N$20+$BP243*Assembly!N$21+$BQ243*Assembly!N$22+$BR243*Assembly!N$23+$BS243*Assembly!N$24</f>
        <v>#VALUE!</v>
      </c>
      <c r="CH243" s="208" t="e">
        <f>$AY243*Assembly!O$4+$AZ243*Assembly!O$5+$BA243*Assembly!O$6+$BB243*Assembly!O$7+$BC243*Assembly!O$8+$BD243*Assembly!O$9+$BE243*Assembly!O$10+$BF243*Assembly!O$11+$BG243*Assembly!O$12+$BH243*Assembly!O$13+$BI243*Assembly!O$14+$BJ243*Assembly!O$15+$BK243*Assembly!O$16+$BL243*Assembly!O$17+$BM243*Assembly!O$18+$BN243*Assembly!O$19+$BO243*Assembly!O$20+$BP243*Assembly!O$21+$BQ243*Assembly!O$22+$BR243*Assembly!O$23+$BS243*Assembly!O$24</f>
        <v>#VALUE!</v>
      </c>
      <c r="CI243" s="203" t="e">
        <f>$AY243*Assembly!P$4+$AZ243*Assembly!P$5+$BA243*Assembly!P$6+$BB243*Assembly!P$7+$BC243*Assembly!P$8+$BD243*Assembly!P$9+$BE243*Assembly!P$10+$BF243*Assembly!P$11+$BG243*Assembly!P$12+$BH243*Assembly!P$13+$BI243*Assembly!P$14+$BJ243*Assembly!P$15+$BK243*Assembly!P$16+$BL243*Assembly!P$17+$BM243*Assembly!P$18+$BN243*Assembly!P$19+$BO243*Assembly!P$20+$BP243*Assembly!P$21+$BQ243*Assembly!P$22+$BR243*Assembly!P$23+$BS243*Assembly!P$24</f>
        <v>#VALUE!</v>
      </c>
      <c r="CJ243" s="203" t="e">
        <f>$AY243*Assembly!Q$4+$AZ243*Assembly!Q$5+$BA243*Assembly!Q$6+$BB243*Assembly!Q$7+$BC243*Assembly!Q$8+$BD243*Assembly!Q$9+$BE243*Assembly!Q$10+$BF243*Assembly!Q$11+$BG243*Assembly!Q$12+$BH243*Assembly!Q$13+$BI243*Assembly!Q$14+$BJ243*Assembly!Q$15+$BK243*Assembly!Q$16+$BL243*Assembly!Q$17+$BM243*Assembly!Q$18+$BN243*Assembly!Q$19+$BO243*Assembly!Q$20+$BP243*Assembly!Q$21+$BQ243*Assembly!Q$22+$BR243*Assembly!Q$23+$BS243*Assembly!Q$24</f>
        <v>#VALUE!</v>
      </c>
      <c r="CK243" s="208" t="e">
        <f>$AY243*Assembly!R$4+$AZ243*Assembly!R$5+$BA243*Assembly!R$6+$BB243*Assembly!R$7+$BC243*Assembly!R$8+$BD243*Assembly!R$9+$BE243*Assembly!R$10+$BF243*Assembly!R$11+$BG243*Assembly!R$12+$BH243*Assembly!R$13+$BI243*Assembly!R$14+$BJ243*Assembly!R$15+$BK243*Assembly!R$16+$BL243*Assembly!R$17+$BM243*Assembly!R$18+$BN243*Assembly!R$19+$BO243*Assembly!R$20+$BP243*Assembly!R$21+$BQ243*Assembly!R$22+$BR243*Assembly!R$23+$BS243*Assembly!R$24</f>
        <v>#VALUE!</v>
      </c>
      <c r="CL243" s="203" t="e">
        <f>$AY243*Assembly!S$4+$AZ243*Assembly!S$5+$BA243*Assembly!S$6+$BB243*Assembly!S$7+$BC243*Assembly!S$8+$BD243*Assembly!S$9+$BE243*Assembly!S$10+$BF243*Assembly!S$11+$BG243*Assembly!S$12+$BH243*Assembly!S$13+$BI243*Assembly!S$14+$BJ243*Assembly!S$15+$BK243*Assembly!S$16+$BL243*Assembly!S$17+$BM243*Assembly!S$18+$BN243*Assembly!S$19+$BO243*Assembly!S$20+$BP243*Assembly!S$21+$BQ243*Assembly!S$22+$BR243*Assembly!S$23+$BS243*Assembly!S$24</f>
        <v>#VALUE!</v>
      </c>
      <c r="CM243" s="203" t="e">
        <f>$AY243*Assembly!T$4+$AZ243*Assembly!T$5+$BA243*Assembly!T$6+$BB243*Assembly!T$7+$BC243*Assembly!T$8+$BD243*Assembly!T$9+$BE243*Assembly!T$10+$BF243*Assembly!T$11+$BG243*Assembly!T$12+$BH243*Assembly!T$13+$BI243*Assembly!T$14+$BJ243*Assembly!T$15+$BK243*Assembly!T$16+$BL243*Assembly!T$17+$BM243*Assembly!T$18+$BN243*Assembly!T$19+$BO243*Assembly!T$20+$BP243*Assembly!T$21+$BQ243*Assembly!T$22+$BR243*Assembly!T$23+$BS243*Assembly!T$24</f>
        <v>#VALUE!</v>
      </c>
      <c r="CN243" s="203" t="e">
        <f>$AY243*Assembly!U$4+$AZ243*Assembly!U$5+$BA243*Assembly!U$6+$BB243*Assembly!U$7+$BC243*Assembly!U$8+$BD243*Assembly!U$9+$BE243*Assembly!U$10+$BF243*Assembly!U$11+$BG243*Assembly!U$12+$BH243*Assembly!U$13+$BI243*Assembly!U$14+$BJ243*Assembly!U$15+$BK243*Assembly!U$16+$BL243*Assembly!U$17+$BM243*Assembly!U$18+$BN243*Assembly!U$19+$BO243*Assembly!U$20+$BP243*Assembly!U$21+$BQ243*Assembly!U$22+$BR243*Assembly!U$23+$BS243*Assembly!U$24</f>
        <v>#VALUE!</v>
      </c>
      <c r="CO243" s="208" t="e">
        <f>$AY243*Assembly!V$4+$AZ243*Assembly!V$5+$BA243*Assembly!V$6+$BB243*Assembly!V$7+$BC243*Assembly!V$8+$BD243*Assembly!V$9+$BE243*Assembly!V$10+$BF243*Assembly!V$11+$BG243*Assembly!V$12+$BH243*Assembly!V$13+$BI243*Assembly!V$14+$BJ243*Assembly!V$15+$BK243*Assembly!V$16+$BL243*Assembly!V$17+$BM243*Assembly!V$18+$BN243*Assembly!V$19+$BO243*Assembly!V$20+$BP243*Assembly!V$21+$BQ243*Assembly!V$22+$BR243*Assembly!V$23+$BS243*Assembly!V$24</f>
        <v>#VALUE!</v>
      </c>
      <c r="CP243" s="208" t="e">
        <f>CF243*Refining!$F$3</f>
        <v>#VALUE!</v>
      </c>
      <c r="CQ243" s="208" t="e">
        <f>CG243*Refining!$F$4</f>
        <v>#VALUE!</v>
      </c>
      <c r="CR243" s="208" t="e">
        <f>CH243*Refining!$F$5</f>
        <v>#VALUE!</v>
      </c>
      <c r="CS243" s="208" t="e">
        <f>CI243*Refining!$F$6</f>
        <v>#VALUE!</v>
      </c>
      <c r="CT243" s="208" t="e">
        <f>CJ243*Refining!$F$7</f>
        <v>#VALUE!</v>
      </c>
      <c r="CU243" s="208" t="e">
        <f>CK243*Refining!$F$8</f>
        <v>#VALUE!</v>
      </c>
      <c r="CV243" s="208" t="e">
        <f>CL243*Refining!$F$9</f>
        <v>#VALUE!</v>
      </c>
      <c r="CW243" s="208" t="e">
        <f>CM243*Refining!$F$10</f>
        <v>#VALUE!</v>
      </c>
      <c r="CX243" s="208" t="e">
        <f>CN243*Refining!$F$11</f>
        <v>#VALUE!</v>
      </c>
      <c r="CY243" s="208" t="e">
        <f>CO243*Refining!$F$12</f>
        <v>#VALUE!</v>
      </c>
      <c r="CZ243" s="190" t="e">
        <f t="shared" ref="CZ243:DS243" si="980">IF(CF243 = 0, "", CF243)</f>
        <v>#VALUE!</v>
      </c>
      <c r="DA243" s="191" t="e">
        <f t="shared" si="980"/>
        <v>#VALUE!</v>
      </c>
      <c r="DB243" s="191" t="e">
        <f t="shared" si="980"/>
        <v>#VALUE!</v>
      </c>
      <c r="DC243" s="191" t="e">
        <f t="shared" si="980"/>
        <v>#VALUE!</v>
      </c>
      <c r="DD243" s="193" t="e">
        <f t="shared" si="980"/>
        <v>#VALUE!</v>
      </c>
      <c r="DE243" s="191" t="e">
        <f t="shared" si="980"/>
        <v>#VALUE!</v>
      </c>
      <c r="DF243" s="193" t="e">
        <f t="shared" si="980"/>
        <v>#VALUE!</v>
      </c>
      <c r="DG243" s="193" t="e">
        <f t="shared" si="980"/>
        <v>#VALUE!</v>
      </c>
      <c r="DH243" s="191" t="e">
        <f t="shared" si="980"/>
        <v>#VALUE!</v>
      </c>
      <c r="DI243" s="195" t="e">
        <f t="shared" si="980"/>
        <v>#VALUE!</v>
      </c>
      <c r="DJ243" s="190" t="e">
        <f t="shared" si="980"/>
        <v>#VALUE!</v>
      </c>
      <c r="DK243" s="191" t="e">
        <f t="shared" si="980"/>
        <v>#VALUE!</v>
      </c>
      <c r="DL243" s="191" t="e">
        <f t="shared" si="980"/>
        <v>#VALUE!</v>
      </c>
      <c r="DM243" s="191" t="e">
        <f t="shared" si="980"/>
        <v>#VALUE!</v>
      </c>
      <c r="DN243" s="193" t="e">
        <f t="shared" si="980"/>
        <v>#VALUE!</v>
      </c>
      <c r="DO243" s="191" t="e">
        <f t="shared" si="980"/>
        <v>#VALUE!</v>
      </c>
      <c r="DP243" s="191" t="e">
        <f t="shared" si="980"/>
        <v>#VALUE!</v>
      </c>
      <c r="DQ243" s="191" t="e">
        <f t="shared" si="980"/>
        <v>#VALUE!</v>
      </c>
      <c r="DR243" s="191" t="e">
        <f t="shared" si="980"/>
        <v>#VALUE!</v>
      </c>
      <c r="DS243" s="195" t="e">
        <f t="shared" si="980"/>
        <v>#VALUE!</v>
      </c>
      <c r="DT243" s="190" t="e">
        <f t="shared" si="11"/>
        <v>#VALUE!</v>
      </c>
      <c r="DU243" s="197" t="e">
        <f t="shared" si="12"/>
        <v>#VALUE!</v>
      </c>
      <c r="DV243" s="165" t="e">
        <f>CZ243*'Ores &amp; Ingots'!$C$3+DA243*'Ores &amp; Ingots'!$C$4+DB243*'Ores &amp; Ingots'!$C$5+DC243*'Ores &amp; Ingots'!$C$6+DD243*'Ores &amp; Ingots'!$C$7+DE243*'Ores &amp; Ingots'!$C$8+DF243*'Ores &amp; Ingots'!$C$9+DG243*'Ores &amp; Ingots'!$C$10+DH243*'Ores &amp; Ingots'!$C$11+DI243*'Ores &amp; Ingots'!$C$12</f>
        <v>#VALUE!</v>
      </c>
      <c r="DW243" s="165" t="e">
        <f>DJ243*'Ores &amp; Ingots'!$B$3+DK243*'Ores &amp; Ingots'!$B$4+DL243*'Ores &amp; Ingots'!$B$5+DM243*'Ores &amp; Ingots'!$B$6+DN243*'Ores &amp; Ingots'!$B$7+DO243*'Ores &amp; Ingots'!$B$8+DP243*'Ores &amp; Ingots'!$B$9+DQ243*'Ores &amp; Ingots'!$B$10+DR243*'Ores &amp; Ingots'!$B$11+DS243*'Ores &amp; Ingots'!$B$12</f>
        <v>#VALUE!</v>
      </c>
      <c r="DX243" s="197" t="e">
        <f>CZ243*Refining!$G$3+DA243*Refining!$G$4+DB243*Refining!$G$5+DC243*Refining!$G$6+DD243*Refining!$G$7+DE243*Refining!$G$8+DF243*Refining!$G$9+DG243*Refining!$G$10+DH243*Refining!$G$11+DI243*Refining!$G$12</f>
        <v>#VALUE!</v>
      </c>
      <c r="DY243" s="197" t="e">
        <f t="shared" si="13"/>
        <v>#VALUE!</v>
      </c>
      <c r="DZ243" s="199" t="e">
        <f t="shared" si="14"/>
        <v>#VALUE!</v>
      </c>
      <c r="EA243" s="190" t="e">
        <f t="shared" si="15"/>
        <v>#VALUE!</v>
      </c>
      <c r="EB243" s="200" t="e">
        <f t="shared" ref="EB243:EC243" si="981">EA243/60</f>
        <v>#VALUE!</v>
      </c>
      <c r="EC243" s="200" t="e">
        <f t="shared" si="981"/>
        <v>#VALUE!</v>
      </c>
      <c r="ED243" s="190" t="e">
        <f t="shared" si="17"/>
        <v>#VALUE!</v>
      </c>
      <c r="EE243" s="200" t="e">
        <f t="shared" ref="EE243:EF243" si="982">ED243/1000</f>
        <v>#VALUE!</v>
      </c>
      <c r="EF243" s="201" t="e">
        <f t="shared" si="982"/>
        <v>#VALUE!</v>
      </c>
      <c r="EG243" s="136" t="e">
        <f t="shared" si="19"/>
        <v>#VALUE!</v>
      </c>
      <c r="EH243" s="138" t="e">
        <f t="shared" si="20"/>
        <v>#VALUE!</v>
      </c>
      <c r="EI243" s="133" t="s">
        <v>28</v>
      </c>
    </row>
    <row r="244" spans="1:139" ht="12.75" x14ac:dyDescent="0.2">
      <c r="A244" s="864"/>
      <c r="B244" s="135" t="s">
        <v>398</v>
      </c>
      <c r="C244" s="137" t="s">
        <v>155</v>
      </c>
      <c r="D244" s="137">
        <v>1</v>
      </c>
      <c r="E244" s="137">
        <v>1</v>
      </c>
      <c r="F244" s="137">
        <v>1</v>
      </c>
      <c r="G244" s="141">
        <f t="shared" si="0"/>
        <v>0.125</v>
      </c>
      <c r="H244" s="142">
        <v>2</v>
      </c>
      <c r="I244" s="142">
        <v>5</v>
      </c>
      <c r="J244" s="144">
        <f>H244/Main!$D$9</f>
        <v>0.4</v>
      </c>
      <c r="K244" s="144">
        <f>I244/Main!$D$10</f>
        <v>2.5</v>
      </c>
      <c r="L244" s="144">
        <f t="shared" si="1"/>
        <v>6.25</v>
      </c>
      <c r="M244" s="144">
        <v>0.32</v>
      </c>
      <c r="N244" s="147"/>
      <c r="O244" s="294"/>
      <c r="P244" s="150"/>
      <c r="Q244" s="153"/>
      <c r="R244" s="150"/>
      <c r="S244" s="155"/>
      <c r="T244" s="155"/>
      <c r="U244" s="150"/>
      <c r="V244" s="150"/>
      <c r="W244" s="155"/>
      <c r="X244" s="155"/>
      <c r="Y244" s="150"/>
      <c r="Z244" s="150"/>
      <c r="AA244" s="150"/>
      <c r="AB244" s="150"/>
      <c r="AC244" s="370"/>
      <c r="AD244" s="171">
        <v>1</v>
      </c>
      <c r="AE244" s="165">
        <v>0</v>
      </c>
      <c r="AF244" s="165">
        <v>0</v>
      </c>
      <c r="AG244" s="165">
        <v>0</v>
      </c>
      <c r="AH244" s="165">
        <v>0</v>
      </c>
      <c r="AI244" s="165">
        <v>0</v>
      </c>
      <c r="AJ244" s="165">
        <v>0</v>
      </c>
      <c r="AK244" s="165">
        <v>0</v>
      </c>
      <c r="AL244" s="165">
        <v>0</v>
      </c>
      <c r="AM244" s="165">
        <v>0</v>
      </c>
      <c r="AN244" s="165">
        <v>0</v>
      </c>
      <c r="AO244" s="165">
        <v>0</v>
      </c>
      <c r="AP244" s="165">
        <v>0</v>
      </c>
      <c r="AQ244" s="165">
        <v>0</v>
      </c>
      <c r="AR244" s="165">
        <v>0</v>
      </c>
      <c r="AS244" s="165">
        <v>0</v>
      </c>
      <c r="AT244" s="165">
        <v>0</v>
      </c>
      <c r="AU244" s="165">
        <v>0</v>
      </c>
      <c r="AV244" s="165">
        <v>0</v>
      </c>
      <c r="AW244" s="165">
        <v>0</v>
      </c>
      <c r="AX244" s="165">
        <v>0</v>
      </c>
      <c r="AY244" s="413">
        <f t="shared" ref="AY244:BS244" si="983">IF(AD244 = 0, "", AD244)</f>
        <v>1</v>
      </c>
      <c r="AZ244" s="163" t="str">
        <f t="shared" si="983"/>
        <v/>
      </c>
      <c r="BA244" s="163" t="str">
        <f t="shared" si="983"/>
        <v/>
      </c>
      <c r="BB244" s="163" t="str">
        <f t="shared" si="983"/>
        <v/>
      </c>
      <c r="BC244" s="163" t="str">
        <f t="shared" si="983"/>
        <v/>
      </c>
      <c r="BD244" s="163" t="str">
        <f t="shared" si="983"/>
        <v/>
      </c>
      <c r="BE244" s="163" t="str">
        <f t="shared" si="983"/>
        <v/>
      </c>
      <c r="BF244" s="163" t="str">
        <f t="shared" si="983"/>
        <v/>
      </c>
      <c r="BG244" s="163" t="str">
        <f t="shared" si="983"/>
        <v/>
      </c>
      <c r="BH244" s="163" t="str">
        <f t="shared" si="983"/>
        <v/>
      </c>
      <c r="BI244" s="163" t="str">
        <f t="shared" si="983"/>
        <v/>
      </c>
      <c r="BJ244" s="163" t="str">
        <f t="shared" si="983"/>
        <v/>
      </c>
      <c r="BK244" s="163" t="str">
        <f t="shared" si="983"/>
        <v/>
      </c>
      <c r="BL244" s="163" t="str">
        <f t="shared" si="983"/>
        <v/>
      </c>
      <c r="BM244" s="163" t="str">
        <f t="shared" si="983"/>
        <v/>
      </c>
      <c r="BN244" s="163" t="str">
        <f t="shared" si="983"/>
        <v/>
      </c>
      <c r="BO244" s="163" t="str">
        <f t="shared" si="983"/>
        <v/>
      </c>
      <c r="BP244" s="163" t="str">
        <f t="shared" si="983"/>
        <v/>
      </c>
      <c r="BQ244" s="163" t="str">
        <f t="shared" si="983"/>
        <v/>
      </c>
      <c r="BR244" s="163" t="str">
        <f t="shared" si="983"/>
        <v/>
      </c>
      <c r="BS244" s="173" t="str">
        <f t="shared" si="983"/>
        <v/>
      </c>
      <c r="BT244" s="175" t="e">
        <f>$AY244*Assembly!Z$4+$AZ244*Assembly!Z$5+$BA244*Assembly!Z$6+$BB244*Assembly!Z$7+$BC244*Assembly!Z$8+$BD244*Assembly!Z$9+$BE244*Assembly!Z$10+$BF244*Assembly!Z$11+$BG244*Assembly!Z$12+$BH244*Assembly!Z$13+$BI244*Assembly!Z$14+$BJ244*Assembly!Z$15+$BK244*Assembly!Z$16+$BL244*Assembly!Z$17+$BM244*Assembly!Z$18+$BN244*Assembly!Z$19+$BO244*Assembly!Z$20+$BP244*Assembly!Z$21+$BQ244*Assembly!Z$22+$BR244*Assembly!Z$23+$BS244*Assembly!Z$24</f>
        <v>#VALUE!</v>
      </c>
      <c r="BU244" s="165" t="e">
        <f t="shared" si="3"/>
        <v>#VALUE!</v>
      </c>
      <c r="BV244" s="176"/>
      <c r="BW244" s="165" t="e">
        <f>$AY244*Assembly!AD$4+$AZ244*Assembly!AD$5+$BA244*Assembly!AD$6+$BB244*Assembly!AD$7+$BC244*Assembly!AD$8+$BD244*Assembly!AD$9+$BE244*Assembly!AD$10+$BF244*Assembly!AD$11+$BG244*Assembly!AD$12+$BH244*Assembly!AD$13+$BI244*Assembly!AD$14+$BJ244*Assembly!AD$15+$BK244*Assembly!AD$16+$BL244*Assembly!AD$17+$BM244*Assembly!AD$18+$BN244*Assembly!AD$19+$BO244*Assembly!AD$20+$BP244*Assembly!AD$21+$BQ244*Assembly!AD$22+$BR244*Assembly!AD$23+$BS244*Assembly!AD$24</f>
        <v>#VALUE!</v>
      </c>
      <c r="BX244" s="180" t="e">
        <f t="shared" si="4"/>
        <v>#VALUE!</v>
      </c>
      <c r="BY244" s="181" t="e">
        <f t="shared" si="5"/>
        <v>#VALUE!</v>
      </c>
      <c r="BZ244" s="182" t="e">
        <f t="shared" si="6"/>
        <v>#VALUE!</v>
      </c>
      <c r="CA244" s="181" t="e">
        <f t="shared" si="7"/>
        <v>#VALUE!</v>
      </c>
      <c r="CB244" s="165" t="e">
        <f>$AY244*Assembly!Y$4+$AZ244*Assembly!Y$5+$BA244*Assembly!Y$6+$BB244*Assembly!Y$7+$BC244*Assembly!Y$8+$BD244*Assembly!Y$9+$BE244*Assembly!Y$10+$BF244*Assembly!Y$11+$BG244*Assembly!Y$12+$BH244*Assembly!Y$13+$BI244*Assembly!Y$14+$BJ244*Assembly!Y$15+$BK244*Assembly!Y$16+$BL244*Assembly!Y$17+$BM244*Assembly!Y$18+$BN244*Assembly!Y$19+$BO244*Assembly!Y$20+$BP244*Assembly!Y$21+$BQ244*Assembly!Y$22+$BR244*Assembly!Y$23+$BS244*Assembly!Y$24</f>
        <v>#VALUE!</v>
      </c>
      <c r="CC244" s="165" t="e">
        <f t="shared" si="8"/>
        <v>#VALUE!</v>
      </c>
      <c r="CD244" s="136" t="e">
        <f t="shared" si="9"/>
        <v>#VALUE!</v>
      </c>
      <c r="CE244" s="184" t="e">
        <f>$AY244*Assembly!AC$4+$AZ244*Assembly!AC$5+$BA244*Assembly!AC$6+$BB244*Assembly!AC$7+$BC244*Assembly!AC$8+$BD244*Assembly!AC$9+$BE244*Assembly!AC$10+$BF244*Assembly!AC$11+$BG244*Assembly!AC$12+$BH244*Assembly!AC$13+$BI244*Assembly!AC$14+$BJ244*Assembly!AC$15+$BK244*Assembly!AC$16+$BL244*Assembly!AC$17+$BM244*Assembly!AC$18+$BN244*Assembly!AC$19+$BO244*Assembly!AC$20+$BP244*Assembly!AC$21+$BQ244*Assembly!AC$22+$BR244*Assembly!AC$23+$BS244*Assembly!AC$24</f>
        <v>#VALUE!</v>
      </c>
      <c r="CF244" s="153" t="e">
        <f>$AY244*Assembly!M$4+$AZ244*Assembly!M$5+$BA244*Assembly!M$6+$BB244*Assembly!M$7+$BC244*Assembly!M$8+$BD244*Assembly!M$9+$BE244*Assembly!M$10+$BF244*Assembly!M$11+$BG244*Assembly!M$12+$BH244*Assembly!M$13+$BI244*Assembly!M$14+$BJ244*Assembly!M$15+$BK244*Assembly!M$16+$BL244*Assembly!M$17+$BM244*Assembly!M$18+$BN244*Assembly!M$19+$BO244*Assembly!M$20+$BP244*Assembly!M$21+$BQ244*Assembly!M$22+$BR244*Assembly!M$23+$BS244*Assembly!M$24</f>
        <v>#VALUE!</v>
      </c>
      <c r="CG244" s="153" t="e">
        <f>$AY244*Assembly!N$4+$AZ244*Assembly!N$5+$BA244*Assembly!N$6+$BB244*Assembly!N$7+$BC244*Assembly!N$8+$BD244*Assembly!N$9+$BE244*Assembly!N$10+$BF244*Assembly!N$11+$BG244*Assembly!N$12+$BH244*Assembly!N$13+$BI244*Assembly!N$14+$BJ244*Assembly!N$15+$BK244*Assembly!N$16+$BL244*Assembly!N$17+$BM244*Assembly!N$18+$BN244*Assembly!N$19+$BO244*Assembly!N$20+$BP244*Assembly!N$21+$BQ244*Assembly!N$22+$BR244*Assembly!N$23+$BS244*Assembly!N$24</f>
        <v>#VALUE!</v>
      </c>
      <c r="CH244" s="153" t="e">
        <f>$AY244*Assembly!O$4+$AZ244*Assembly!O$5+$BA244*Assembly!O$6+$BB244*Assembly!O$7+$BC244*Assembly!O$8+$BD244*Assembly!O$9+$BE244*Assembly!O$10+$BF244*Assembly!O$11+$BG244*Assembly!O$12+$BH244*Assembly!O$13+$BI244*Assembly!O$14+$BJ244*Assembly!O$15+$BK244*Assembly!O$16+$BL244*Assembly!O$17+$BM244*Assembly!O$18+$BN244*Assembly!O$19+$BO244*Assembly!O$20+$BP244*Assembly!O$21+$BQ244*Assembly!O$22+$BR244*Assembly!O$23+$BS244*Assembly!O$24</f>
        <v>#VALUE!</v>
      </c>
      <c r="CI244" s="142" t="e">
        <f>$AY244*Assembly!P$4+$AZ244*Assembly!P$5+$BA244*Assembly!P$6+$BB244*Assembly!P$7+$BC244*Assembly!P$8+$BD244*Assembly!P$9+$BE244*Assembly!P$10+$BF244*Assembly!P$11+$BG244*Assembly!P$12+$BH244*Assembly!P$13+$BI244*Assembly!P$14+$BJ244*Assembly!P$15+$BK244*Assembly!P$16+$BL244*Assembly!P$17+$BM244*Assembly!P$18+$BN244*Assembly!P$19+$BO244*Assembly!P$20+$BP244*Assembly!P$21+$BQ244*Assembly!P$22+$BR244*Assembly!P$23+$BS244*Assembly!P$24</f>
        <v>#VALUE!</v>
      </c>
      <c r="CJ244" s="142" t="e">
        <f>$AY244*Assembly!Q$4+$AZ244*Assembly!Q$5+$BA244*Assembly!Q$6+$BB244*Assembly!Q$7+$BC244*Assembly!Q$8+$BD244*Assembly!Q$9+$BE244*Assembly!Q$10+$BF244*Assembly!Q$11+$BG244*Assembly!Q$12+$BH244*Assembly!Q$13+$BI244*Assembly!Q$14+$BJ244*Assembly!Q$15+$BK244*Assembly!Q$16+$BL244*Assembly!Q$17+$BM244*Assembly!Q$18+$BN244*Assembly!Q$19+$BO244*Assembly!Q$20+$BP244*Assembly!Q$21+$BQ244*Assembly!Q$22+$BR244*Assembly!Q$23+$BS244*Assembly!Q$24</f>
        <v>#VALUE!</v>
      </c>
      <c r="CK244" s="153" t="e">
        <f>$AY244*Assembly!R$4+$AZ244*Assembly!R$5+$BA244*Assembly!R$6+$BB244*Assembly!R$7+$BC244*Assembly!R$8+$BD244*Assembly!R$9+$BE244*Assembly!R$10+$BF244*Assembly!R$11+$BG244*Assembly!R$12+$BH244*Assembly!R$13+$BI244*Assembly!R$14+$BJ244*Assembly!R$15+$BK244*Assembly!R$16+$BL244*Assembly!R$17+$BM244*Assembly!R$18+$BN244*Assembly!R$19+$BO244*Assembly!R$20+$BP244*Assembly!R$21+$BQ244*Assembly!R$22+$BR244*Assembly!R$23+$BS244*Assembly!R$24</f>
        <v>#VALUE!</v>
      </c>
      <c r="CL244" s="142" t="e">
        <f>$AY244*Assembly!S$4+$AZ244*Assembly!S$5+$BA244*Assembly!S$6+$BB244*Assembly!S$7+$BC244*Assembly!S$8+$BD244*Assembly!S$9+$BE244*Assembly!S$10+$BF244*Assembly!S$11+$BG244*Assembly!S$12+$BH244*Assembly!S$13+$BI244*Assembly!S$14+$BJ244*Assembly!S$15+$BK244*Assembly!S$16+$BL244*Assembly!S$17+$BM244*Assembly!S$18+$BN244*Assembly!S$19+$BO244*Assembly!S$20+$BP244*Assembly!S$21+$BQ244*Assembly!S$22+$BR244*Assembly!S$23+$BS244*Assembly!S$24</f>
        <v>#VALUE!</v>
      </c>
      <c r="CM244" s="142" t="e">
        <f>$AY244*Assembly!T$4+$AZ244*Assembly!T$5+$BA244*Assembly!T$6+$BB244*Assembly!T$7+$BC244*Assembly!T$8+$BD244*Assembly!T$9+$BE244*Assembly!T$10+$BF244*Assembly!T$11+$BG244*Assembly!T$12+$BH244*Assembly!T$13+$BI244*Assembly!T$14+$BJ244*Assembly!T$15+$BK244*Assembly!T$16+$BL244*Assembly!T$17+$BM244*Assembly!T$18+$BN244*Assembly!T$19+$BO244*Assembly!T$20+$BP244*Assembly!T$21+$BQ244*Assembly!T$22+$BR244*Assembly!T$23+$BS244*Assembly!T$24</f>
        <v>#VALUE!</v>
      </c>
      <c r="CN244" s="142" t="e">
        <f>$AY244*Assembly!U$4+$AZ244*Assembly!U$5+$BA244*Assembly!U$6+$BB244*Assembly!U$7+$BC244*Assembly!U$8+$BD244*Assembly!U$9+$BE244*Assembly!U$10+$BF244*Assembly!U$11+$BG244*Assembly!U$12+$BH244*Assembly!U$13+$BI244*Assembly!U$14+$BJ244*Assembly!U$15+$BK244*Assembly!U$16+$BL244*Assembly!U$17+$BM244*Assembly!U$18+$BN244*Assembly!U$19+$BO244*Assembly!U$20+$BP244*Assembly!U$21+$BQ244*Assembly!U$22+$BR244*Assembly!U$23+$BS244*Assembly!U$24</f>
        <v>#VALUE!</v>
      </c>
      <c r="CO244" s="153" t="e">
        <f>$AY244*Assembly!V$4+$AZ244*Assembly!V$5+$BA244*Assembly!V$6+$BB244*Assembly!V$7+$BC244*Assembly!V$8+$BD244*Assembly!V$9+$BE244*Assembly!V$10+$BF244*Assembly!V$11+$BG244*Assembly!V$12+$BH244*Assembly!V$13+$BI244*Assembly!V$14+$BJ244*Assembly!V$15+$BK244*Assembly!V$16+$BL244*Assembly!V$17+$BM244*Assembly!V$18+$BN244*Assembly!V$19+$BO244*Assembly!V$20+$BP244*Assembly!V$21+$BQ244*Assembly!V$22+$BR244*Assembly!V$23+$BS244*Assembly!V$24</f>
        <v>#VALUE!</v>
      </c>
      <c r="CP244" s="153" t="e">
        <f>CF244*Refining!$F$3</f>
        <v>#VALUE!</v>
      </c>
      <c r="CQ244" s="153" t="e">
        <f>CG244*Refining!$F$4</f>
        <v>#VALUE!</v>
      </c>
      <c r="CR244" s="153" t="e">
        <f>CH244*Refining!$F$5</f>
        <v>#VALUE!</v>
      </c>
      <c r="CS244" s="153" t="e">
        <f>CI244*Refining!$F$6</f>
        <v>#VALUE!</v>
      </c>
      <c r="CT244" s="153" t="e">
        <f>CJ244*Refining!$F$7</f>
        <v>#VALUE!</v>
      </c>
      <c r="CU244" s="153" t="e">
        <f>CK244*Refining!$F$8</f>
        <v>#VALUE!</v>
      </c>
      <c r="CV244" s="153" t="e">
        <f>CL244*Refining!$F$9</f>
        <v>#VALUE!</v>
      </c>
      <c r="CW244" s="153" t="e">
        <f>CM244*Refining!$F$10</f>
        <v>#VALUE!</v>
      </c>
      <c r="CX244" s="153" t="e">
        <f>CN244*Refining!$F$11</f>
        <v>#VALUE!</v>
      </c>
      <c r="CY244" s="153" t="e">
        <f>CO244*Refining!$F$12</f>
        <v>#VALUE!</v>
      </c>
      <c r="CZ244" s="190" t="e">
        <f t="shared" ref="CZ244:DS244" si="984">IF(CF244 = 0, "", CF244)</f>
        <v>#VALUE!</v>
      </c>
      <c r="DA244" s="191" t="e">
        <f t="shared" si="984"/>
        <v>#VALUE!</v>
      </c>
      <c r="DB244" s="191" t="e">
        <f t="shared" si="984"/>
        <v>#VALUE!</v>
      </c>
      <c r="DC244" s="191" t="e">
        <f t="shared" si="984"/>
        <v>#VALUE!</v>
      </c>
      <c r="DD244" s="193" t="e">
        <f t="shared" si="984"/>
        <v>#VALUE!</v>
      </c>
      <c r="DE244" s="191" t="e">
        <f t="shared" si="984"/>
        <v>#VALUE!</v>
      </c>
      <c r="DF244" s="193" t="e">
        <f t="shared" si="984"/>
        <v>#VALUE!</v>
      </c>
      <c r="DG244" s="193" t="e">
        <f t="shared" si="984"/>
        <v>#VALUE!</v>
      </c>
      <c r="DH244" s="191" t="e">
        <f t="shared" si="984"/>
        <v>#VALUE!</v>
      </c>
      <c r="DI244" s="195" t="e">
        <f t="shared" si="984"/>
        <v>#VALUE!</v>
      </c>
      <c r="DJ244" s="190" t="e">
        <f t="shared" si="984"/>
        <v>#VALUE!</v>
      </c>
      <c r="DK244" s="191" t="e">
        <f t="shared" si="984"/>
        <v>#VALUE!</v>
      </c>
      <c r="DL244" s="191" t="e">
        <f t="shared" si="984"/>
        <v>#VALUE!</v>
      </c>
      <c r="DM244" s="191" t="e">
        <f t="shared" si="984"/>
        <v>#VALUE!</v>
      </c>
      <c r="DN244" s="193" t="e">
        <f t="shared" si="984"/>
        <v>#VALUE!</v>
      </c>
      <c r="DO244" s="191" t="e">
        <f t="shared" si="984"/>
        <v>#VALUE!</v>
      </c>
      <c r="DP244" s="191" t="e">
        <f t="shared" si="984"/>
        <v>#VALUE!</v>
      </c>
      <c r="DQ244" s="191" t="e">
        <f t="shared" si="984"/>
        <v>#VALUE!</v>
      </c>
      <c r="DR244" s="191" t="e">
        <f t="shared" si="984"/>
        <v>#VALUE!</v>
      </c>
      <c r="DS244" s="195" t="e">
        <f t="shared" si="984"/>
        <v>#VALUE!</v>
      </c>
      <c r="DT244" s="190" t="e">
        <f t="shared" si="11"/>
        <v>#VALUE!</v>
      </c>
      <c r="DU244" s="197" t="e">
        <f t="shared" si="12"/>
        <v>#VALUE!</v>
      </c>
      <c r="DV244" s="165" t="e">
        <f>CZ244*'Ores &amp; Ingots'!$C$3+DA244*'Ores &amp; Ingots'!$C$4+DB244*'Ores &amp; Ingots'!$C$5+DC244*'Ores &amp; Ingots'!$C$6+DD244*'Ores &amp; Ingots'!$C$7+DE244*'Ores &amp; Ingots'!$C$8+DF244*'Ores &amp; Ingots'!$C$9+DG244*'Ores &amp; Ingots'!$C$10+DH244*'Ores &amp; Ingots'!$C$11+DI244*'Ores &amp; Ingots'!$C$12</f>
        <v>#VALUE!</v>
      </c>
      <c r="DW244" s="165" t="e">
        <f>DJ244*'Ores &amp; Ingots'!$B$3+DK244*'Ores &amp; Ingots'!$B$4+DL244*'Ores &amp; Ingots'!$B$5+DM244*'Ores &amp; Ingots'!$B$6+DN244*'Ores &amp; Ingots'!$B$7+DO244*'Ores &amp; Ingots'!$B$8+DP244*'Ores &amp; Ingots'!$B$9+DQ244*'Ores &amp; Ingots'!$B$10+DR244*'Ores &amp; Ingots'!$B$11+DS244*'Ores &amp; Ingots'!$B$12</f>
        <v>#VALUE!</v>
      </c>
      <c r="DX244" s="197" t="e">
        <f>CZ244*Refining!$G$3+DA244*Refining!$G$4+DB244*Refining!$G$5+DC244*Refining!$G$6+DD244*Refining!$G$7+DE244*Refining!$G$8+DF244*Refining!$G$9+DG244*Refining!$G$10+DH244*Refining!$G$11+DI244*Refining!$G$12</f>
        <v>#VALUE!</v>
      </c>
      <c r="DY244" s="197" t="e">
        <f t="shared" si="13"/>
        <v>#VALUE!</v>
      </c>
      <c r="DZ244" s="199" t="e">
        <f t="shared" si="14"/>
        <v>#VALUE!</v>
      </c>
      <c r="EA244" s="190" t="e">
        <f t="shared" si="15"/>
        <v>#VALUE!</v>
      </c>
      <c r="EB244" s="200" t="e">
        <f t="shared" ref="EB244:EC244" si="985">EA244/60</f>
        <v>#VALUE!</v>
      </c>
      <c r="EC244" s="200" t="e">
        <f t="shared" si="985"/>
        <v>#VALUE!</v>
      </c>
      <c r="ED244" s="190" t="e">
        <f t="shared" si="17"/>
        <v>#VALUE!</v>
      </c>
      <c r="EE244" s="200" t="e">
        <f t="shared" ref="EE244:EF244" si="986">ED244/1000</f>
        <v>#VALUE!</v>
      </c>
      <c r="EF244" s="201" t="e">
        <f t="shared" si="986"/>
        <v>#VALUE!</v>
      </c>
      <c r="EG244" s="136" t="e">
        <f t="shared" si="19"/>
        <v>#VALUE!</v>
      </c>
      <c r="EH244" s="138" t="e">
        <f t="shared" si="20"/>
        <v>#VALUE!</v>
      </c>
      <c r="EI244" s="133" t="s">
        <v>28</v>
      </c>
    </row>
    <row r="245" spans="1:139" ht="12.75" x14ac:dyDescent="0.2">
      <c r="A245" s="864"/>
      <c r="B245" s="135" t="s">
        <v>436</v>
      </c>
      <c r="C245" s="137" t="s">
        <v>155</v>
      </c>
      <c r="D245" s="137">
        <v>1</v>
      </c>
      <c r="E245" s="137">
        <v>1</v>
      </c>
      <c r="F245" s="137">
        <v>1</v>
      </c>
      <c r="G245" s="202">
        <f t="shared" si="0"/>
        <v>0.125</v>
      </c>
      <c r="H245" s="203">
        <v>2</v>
      </c>
      <c r="I245" s="203">
        <v>5</v>
      </c>
      <c r="J245" s="204">
        <f>H245/Main!$D$9</f>
        <v>0.4</v>
      </c>
      <c r="K245" s="204">
        <f>I245/Main!$D$10</f>
        <v>2.5</v>
      </c>
      <c r="L245" s="204">
        <f t="shared" si="1"/>
        <v>6.25</v>
      </c>
      <c r="M245" s="204">
        <v>0.32</v>
      </c>
      <c r="N245" s="205"/>
      <c r="O245" s="296"/>
      <c r="P245" s="207"/>
      <c r="Q245" s="208"/>
      <c r="R245" s="207"/>
      <c r="S245" s="209"/>
      <c r="T245" s="209"/>
      <c r="U245" s="207"/>
      <c r="V245" s="207"/>
      <c r="W245" s="401"/>
      <c r="X245" s="209"/>
      <c r="Y245" s="207"/>
      <c r="Z245" s="207"/>
      <c r="AA245" s="207"/>
      <c r="AB245" s="207"/>
      <c r="AC245" s="402"/>
      <c r="AD245" s="171">
        <v>1</v>
      </c>
      <c r="AE245" s="165">
        <v>0</v>
      </c>
      <c r="AF245" s="165">
        <v>0</v>
      </c>
      <c r="AG245" s="165">
        <v>0</v>
      </c>
      <c r="AH245" s="165">
        <v>0</v>
      </c>
      <c r="AI245" s="165">
        <v>0</v>
      </c>
      <c r="AJ245" s="165">
        <v>0</v>
      </c>
      <c r="AK245" s="165">
        <v>0</v>
      </c>
      <c r="AL245" s="165">
        <v>0</v>
      </c>
      <c r="AM245" s="165">
        <v>0</v>
      </c>
      <c r="AN245" s="165">
        <v>0</v>
      </c>
      <c r="AO245" s="165">
        <v>0</v>
      </c>
      <c r="AP245" s="165">
        <v>0</v>
      </c>
      <c r="AQ245" s="165">
        <v>0</v>
      </c>
      <c r="AR245" s="165">
        <v>0</v>
      </c>
      <c r="AS245" s="165">
        <v>0</v>
      </c>
      <c r="AT245" s="165">
        <v>0</v>
      </c>
      <c r="AU245" s="165">
        <v>0</v>
      </c>
      <c r="AV245" s="165">
        <v>0</v>
      </c>
      <c r="AW245" s="165">
        <v>0</v>
      </c>
      <c r="AX245" s="165">
        <v>0</v>
      </c>
      <c r="AY245" s="413">
        <f t="shared" ref="AY245:BS245" si="987">IF(AD245 = 0, "", AD245)</f>
        <v>1</v>
      </c>
      <c r="AZ245" s="163" t="str">
        <f t="shared" si="987"/>
        <v/>
      </c>
      <c r="BA245" s="163" t="str">
        <f t="shared" si="987"/>
        <v/>
      </c>
      <c r="BB245" s="163" t="str">
        <f t="shared" si="987"/>
        <v/>
      </c>
      <c r="BC245" s="163" t="str">
        <f t="shared" si="987"/>
        <v/>
      </c>
      <c r="BD245" s="163" t="str">
        <f t="shared" si="987"/>
        <v/>
      </c>
      <c r="BE245" s="163" t="str">
        <f t="shared" si="987"/>
        <v/>
      </c>
      <c r="BF245" s="163" t="str">
        <f t="shared" si="987"/>
        <v/>
      </c>
      <c r="BG245" s="163" t="str">
        <f t="shared" si="987"/>
        <v/>
      </c>
      <c r="BH245" s="163" t="str">
        <f t="shared" si="987"/>
        <v/>
      </c>
      <c r="BI245" s="163" t="str">
        <f t="shared" si="987"/>
        <v/>
      </c>
      <c r="BJ245" s="163" t="str">
        <f t="shared" si="987"/>
        <v/>
      </c>
      <c r="BK245" s="163" t="str">
        <f t="shared" si="987"/>
        <v/>
      </c>
      <c r="BL245" s="163" t="str">
        <f t="shared" si="987"/>
        <v/>
      </c>
      <c r="BM245" s="163" t="str">
        <f t="shared" si="987"/>
        <v/>
      </c>
      <c r="BN245" s="163" t="str">
        <f t="shared" si="987"/>
        <v/>
      </c>
      <c r="BO245" s="163" t="str">
        <f t="shared" si="987"/>
        <v/>
      </c>
      <c r="BP245" s="163" t="str">
        <f t="shared" si="987"/>
        <v/>
      </c>
      <c r="BQ245" s="163" t="str">
        <f t="shared" si="987"/>
        <v/>
      </c>
      <c r="BR245" s="163" t="str">
        <f t="shared" si="987"/>
        <v/>
      </c>
      <c r="BS245" s="173" t="str">
        <f t="shared" si="987"/>
        <v/>
      </c>
      <c r="BT245" s="175" t="e">
        <f>$AY245*Assembly!Z$4+$AZ245*Assembly!Z$5+$BA245*Assembly!Z$6+$BB245*Assembly!Z$7+$BC245*Assembly!Z$8+$BD245*Assembly!Z$9+$BE245*Assembly!Z$10+$BF245*Assembly!Z$11+$BG245*Assembly!Z$12+$BH245*Assembly!Z$13+$BI245*Assembly!Z$14+$BJ245*Assembly!Z$15+$BK245*Assembly!Z$16+$BL245*Assembly!Z$17+$BM245*Assembly!Z$18+$BN245*Assembly!Z$19+$BO245*Assembly!Z$20+$BP245*Assembly!Z$21+$BQ245*Assembly!Z$22+$BR245*Assembly!Z$23+$BS245*Assembly!Z$24</f>
        <v>#VALUE!</v>
      </c>
      <c r="BU245" s="165" t="e">
        <f t="shared" si="3"/>
        <v>#VALUE!</v>
      </c>
      <c r="BV245" s="176"/>
      <c r="BW245" s="165" t="e">
        <f>$AY245*Assembly!AD$4+$AZ245*Assembly!AD$5+$BA245*Assembly!AD$6+$BB245*Assembly!AD$7+$BC245*Assembly!AD$8+$BD245*Assembly!AD$9+$BE245*Assembly!AD$10+$BF245*Assembly!AD$11+$BG245*Assembly!AD$12+$BH245*Assembly!AD$13+$BI245*Assembly!AD$14+$BJ245*Assembly!AD$15+$BK245*Assembly!AD$16+$BL245*Assembly!AD$17+$BM245*Assembly!AD$18+$BN245*Assembly!AD$19+$BO245*Assembly!AD$20+$BP245*Assembly!AD$21+$BQ245*Assembly!AD$22+$BR245*Assembly!AD$23+$BS245*Assembly!AD$24</f>
        <v>#VALUE!</v>
      </c>
      <c r="BX245" s="180" t="e">
        <f t="shared" si="4"/>
        <v>#VALUE!</v>
      </c>
      <c r="BY245" s="181" t="e">
        <f t="shared" si="5"/>
        <v>#VALUE!</v>
      </c>
      <c r="BZ245" s="182" t="e">
        <f t="shared" si="6"/>
        <v>#VALUE!</v>
      </c>
      <c r="CA245" s="181" t="e">
        <f t="shared" si="7"/>
        <v>#VALUE!</v>
      </c>
      <c r="CB245" s="165" t="e">
        <f>$AY245*Assembly!Y$4+$AZ245*Assembly!Y$5+$BA245*Assembly!Y$6+$BB245*Assembly!Y$7+$BC245*Assembly!Y$8+$BD245*Assembly!Y$9+$BE245*Assembly!Y$10+$BF245*Assembly!Y$11+$BG245*Assembly!Y$12+$BH245*Assembly!Y$13+$BI245*Assembly!Y$14+$BJ245*Assembly!Y$15+$BK245*Assembly!Y$16+$BL245*Assembly!Y$17+$BM245*Assembly!Y$18+$BN245*Assembly!Y$19+$BO245*Assembly!Y$20+$BP245*Assembly!Y$21+$BQ245*Assembly!Y$22+$BR245*Assembly!Y$23+$BS245*Assembly!Y$24</f>
        <v>#VALUE!</v>
      </c>
      <c r="CC245" s="165" t="e">
        <f t="shared" si="8"/>
        <v>#VALUE!</v>
      </c>
      <c r="CD245" s="136" t="e">
        <f t="shared" si="9"/>
        <v>#VALUE!</v>
      </c>
      <c r="CE245" s="184" t="e">
        <f>$AY245*Assembly!AC$4+$AZ245*Assembly!AC$5+$BA245*Assembly!AC$6+$BB245*Assembly!AC$7+$BC245*Assembly!AC$8+$BD245*Assembly!AC$9+$BE245*Assembly!AC$10+$BF245*Assembly!AC$11+$BG245*Assembly!AC$12+$BH245*Assembly!AC$13+$BI245*Assembly!AC$14+$BJ245*Assembly!AC$15+$BK245*Assembly!AC$16+$BL245*Assembly!AC$17+$BM245*Assembly!AC$18+$BN245*Assembly!AC$19+$BO245*Assembly!AC$20+$BP245*Assembly!AC$21+$BQ245*Assembly!AC$22+$BR245*Assembly!AC$23+$BS245*Assembly!AC$24</f>
        <v>#VALUE!</v>
      </c>
      <c r="CF245" s="208" t="e">
        <f>$AY245*Assembly!M$4+$AZ245*Assembly!M$5+$BA245*Assembly!M$6+$BB245*Assembly!M$7+$BC245*Assembly!M$8+$BD245*Assembly!M$9+$BE245*Assembly!M$10+$BF245*Assembly!M$11+$BG245*Assembly!M$12+$BH245*Assembly!M$13+$BI245*Assembly!M$14+$BJ245*Assembly!M$15+$BK245*Assembly!M$16+$BL245*Assembly!M$17+$BM245*Assembly!M$18+$BN245*Assembly!M$19+$BO245*Assembly!M$20+$BP245*Assembly!M$21+$BQ245*Assembly!M$22+$BR245*Assembly!M$23+$BS245*Assembly!M$24</f>
        <v>#VALUE!</v>
      </c>
      <c r="CG245" s="208" t="e">
        <f>$AY245*Assembly!N$4+$AZ245*Assembly!N$5+$BA245*Assembly!N$6+$BB245*Assembly!N$7+$BC245*Assembly!N$8+$BD245*Assembly!N$9+$BE245*Assembly!N$10+$BF245*Assembly!N$11+$BG245*Assembly!N$12+$BH245*Assembly!N$13+$BI245*Assembly!N$14+$BJ245*Assembly!N$15+$BK245*Assembly!N$16+$BL245*Assembly!N$17+$BM245*Assembly!N$18+$BN245*Assembly!N$19+$BO245*Assembly!N$20+$BP245*Assembly!N$21+$BQ245*Assembly!N$22+$BR245*Assembly!N$23+$BS245*Assembly!N$24</f>
        <v>#VALUE!</v>
      </c>
      <c r="CH245" s="208" t="e">
        <f>$AY245*Assembly!O$4+$AZ245*Assembly!O$5+$BA245*Assembly!O$6+$BB245*Assembly!O$7+$BC245*Assembly!O$8+$BD245*Assembly!O$9+$BE245*Assembly!O$10+$BF245*Assembly!O$11+$BG245*Assembly!O$12+$BH245*Assembly!O$13+$BI245*Assembly!O$14+$BJ245*Assembly!O$15+$BK245*Assembly!O$16+$BL245*Assembly!O$17+$BM245*Assembly!O$18+$BN245*Assembly!O$19+$BO245*Assembly!O$20+$BP245*Assembly!O$21+$BQ245*Assembly!O$22+$BR245*Assembly!O$23+$BS245*Assembly!O$24</f>
        <v>#VALUE!</v>
      </c>
      <c r="CI245" s="203" t="e">
        <f>$AY245*Assembly!P$4+$AZ245*Assembly!P$5+$BA245*Assembly!P$6+$BB245*Assembly!P$7+$BC245*Assembly!P$8+$BD245*Assembly!P$9+$BE245*Assembly!P$10+$BF245*Assembly!P$11+$BG245*Assembly!P$12+$BH245*Assembly!P$13+$BI245*Assembly!P$14+$BJ245*Assembly!P$15+$BK245*Assembly!P$16+$BL245*Assembly!P$17+$BM245*Assembly!P$18+$BN245*Assembly!P$19+$BO245*Assembly!P$20+$BP245*Assembly!P$21+$BQ245*Assembly!P$22+$BR245*Assembly!P$23+$BS245*Assembly!P$24</f>
        <v>#VALUE!</v>
      </c>
      <c r="CJ245" s="203" t="e">
        <f>$AY245*Assembly!Q$4+$AZ245*Assembly!Q$5+$BA245*Assembly!Q$6+$BB245*Assembly!Q$7+$BC245*Assembly!Q$8+$BD245*Assembly!Q$9+$BE245*Assembly!Q$10+$BF245*Assembly!Q$11+$BG245*Assembly!Q$12+$BH245*Assembly!Q$13+$BI245*Assembly!Q$14+$BJ245*Assembly!Q$15+$BK245*Assembly!Q$16+$BL245*Assembly!Q$17+$BM245*Assembly!Q$18+$BN245*Assembly!Q$19+$BO245*Assembly!Q$20+$BP245*Assembly!Q$21+$BQ245*Assembly!Q$22+$BR245*Assembly!Q$23+$BS245*Assembly!Q$24</f>
        <v>#VALUE!</v>
      </c>
      <c r="CK245" s="208" t="e">
        <f>$AY245*Assembly!R$4+$AZ245*Assembly!R$5+$BA245*Assembly!R$6+$BB245*Assembly!R$7+$BC245*Assembly!R$8+$BD245*Assembly!R$9+$BE245*Assembly!R$10+$BF245*Assembly!R$11+$BG245*Assembly!R$12+$BH245*Assembly!R$13+$BI245*Assembly!R$14+$BJ245*Assembly!R$15+$BK245*Assembly!R$16+$BL245*Assembly!R$17+$BM245*Assembly!R$18+$BN245*Assembly!R$19+$BO245*Assembly!R$20+$BP245*Assembly!R$21+$BQ245*Assembly!R$22+$BR245*Assembly!R$23+$BS245*Assembly!R$24</f>
        <v>#VALUE!</v>
      </c>
      <c r="CL245" s="203" t="e">
        <f>$AY245*Assembly!S$4+$AZ245*Assembly!S$5+$BA245*Assembly!S$6+$BB245*Assembly!S$7+$BC245*Assembly!S$8+$BD245*Assembly!S$9+$BE245*Assembly!S$10+$BF245*Assembly!S$11+$BG245*Assembly!S$12+$BH245*Assembly!S$13+$BI245*Assembly!S$14+$BJ245*Assembly!S$15+$BK245*Assembly!S$16+$BL245*Assembly!S$17+$BM245*Assembly!S$18+$BN245*Assembly!S$19+$BO245*Assembly!S$20+$BP245*Assembly!S$21+$BQ245*Assembly!S$22+$BR245*Assembly!S$23+$BS245*Assembly!S$24</f>
        <v>#VALUE!</v>
      </c>
      <c r="CM245" s="203" t="e">
        <f>$AY245*Assembly!T$4+$AZ245*Assembly!T$5+$BA245*Assembly!T$6+$BB245*Assembly!T$7+$BC245*Assembly!T$8+$BD245*Assembly!T$9+$BE245*Assembly!T$10+$BF245*Assembly!T$11+$BG245*Assembly!T$12+$BH245*Assembly!T$13+$BI245*Assembly!T$14+$BJ245*Assembly!T$15+$BK245*Assembly!T$16+$BL245*Assembly!T$17+$BM245*Assembly!T$18+$BN245*Assembly!T$19+$BO245*Assembly!T$20+$BP245*Assembly!T$21+$BQ245*Assembly!T$22+$BR245*Assembly!T$23+$BS245*Assembly!T$24</f>
        <v>#VALUE!</v>
      </c>
      <c r="CN245" s="203" t="e">
        <f>$AY245*Assembly!U$4+$AZ245*Assembly!U$5+$BA245*Assembly!U$6+$BB245*Assembly!U$7+$BC245*Assembly!U$8+$BD245*Assembly!U$9+$BE245*Assembly!U$10+$BF245*Assembly!U$11+$BG245*Assembly!U$12+$BH245*Assembly!U$13+$BI245*Assembly!U$14+$BJ245*Assembly!U$15+$BK245*Assembly!U$16+$BL245*Assembly!U$17+$BM245*Assembly!U$18+$BN245*Assembly!U$19+$BO245*Assembly!U$20+$BP245*Assembly!U$21+$BQ245*Assembly!U$22+$BR245*Assembly!U$23+$BS245*Assembly!U$24</f>
        <v>#VALUE!</v>
      </c>
      <c r="CO245" s="208" t="e">
        <f>$AY245*Assembly!V$4+$AZ245*Assembly!V$5+$BA245*Assembly!V$6+$BB245*Assembly!V$7+$BC245*Assembly!V$8+$BD245*Assembly!V$9+$BE245*Assembly!V$10+$BF245*Assembly!V$11+$BG245*Assembly!V$12+$BH245*Assembly!V$13+$BI245*Assembly!V$14+$BJ245*Assembly!V$15+$BK245*Assembly!V$16+$BL245*Assembly!V$17+$BM245*Assembly!V$18+$BN245*Assembly!V$19+$BO245*Assembly!V$20+$BP245*Assembly!V$21+$BQ245*Assembly!V$22+$BR245*Assembly!V$23+$BS245*Assembly!V$24</f>
        <v>#VALUE!</v>
      </c>
      <c r="CP245" s="208" t="e">
        <f>CF245*Refining!$F$3</f>
        <v>#VALUE!</v>
      </c>
      <c r="CQ245" s="208" t="e">
        <f>CG245*Refining!$F$4</f>
        <v>#VALUE!</v>
      </c>
      <c r="CR245" s="208" t="e">
        <f>CH245*Refining!$F$5</f>
        <v>#VALUE!</v>
      </c>
      <c r="CS245" s="208" t="e">
        <f>CI245*Refining!$F$6</f>
        <v>#VALUE!</v>
      </c>
      <c r="CT245" s="208" t="e">
        <f>CJ245*Refining!$F$7</f>
        <v>#VALUE!</v>
      </c>
      <c r="CU245" s="208" t="e">
        <f>CK245*Refining!$F$8</f>
        <v>#VALUE!</v>
      </c>
      <c r="CV245" s="208" t="e">
        <f>CL245*Refining!$F$9</f>
        <v>#VALUE!</v>
      </c>
      <c r="CW245" s="208" t="e">
        <f>CM245*Refining!$F$10</f>
        <v>#VALUE!</v>
      </c>
      <c r="CX245" s="208" t="e">
        <f>CN245*Refining!$F$11</f>
        <v>#VALUE!</v>
      </c>
      <c r="CY245" s="208" t="e">
        <f>CO245*Refining!$F$12</f>
        <v>#VALUE!</v>
      </c>
      <c r="CZ245" s="190" t="e">
        <f t="shared" ref="CZ245:DS245" si="988">IF(CF245 = 0, "", CF245)</f>
        <v>#VALUE!</v>
      </c>
      <c r="DA245" s="191" t="e">
        <f t="shared" si="988"/>
        <v>#VALUE!</v>
      </c>
      <c r="DB245" s="191" t="e">
        <f t="shared" si="988"/>
        <v>#VALUE!</v>
      </c>
      <c r="DC245" s="191" t="e">
        <f t="shared" si="988"/>
        <v>#VALUE!</v>
      </c>
      <c r="DD245" s="193" t="e">
        <f t="shared" si="988"/>
        <v>#VALUE!</v>
      </c>
      <c r="DE245" s="191" t="e">
        <f t="shared" si="988"/>
        <v>#VALUE!</v>
      </c>
      <c r="DF245" s="193" t="e">
        <f t="shared" si="988"/>
        <v>#VALUE!</v>
      </c>
      <c r="DG245" s="193" t="e">
        <f t="shared" si="988"/>
        <v>#VALUE!</v>
      </c>
      <c r="DH245" s="191" t="e">
        <f t="shared" si="988"/>
        <v>#VALUE!</v>
      </c>
      <c r="DI245" s="195" t="e">
        <f t="shared" si="988"/>
        <v>#VALUE!</v>
      </c>
      <c r="DJ245" s="190" t="e">
        <f t="shared" si="988"/>
        <v>#VALUE!</v>
      </c>
      <c r="DK245" s="191" t="e">
        <f t="shared" si="988"/>
        <v>#VALUE!</v>
      </c>
      <c r="DL245" s="191" t="e">
        <f t="shared" si="988"/>
        <v>#VALUE!</v>
      </c>
      <c r="DM245" s="191" t="e">
        <f t="shared" si="988"/>
        <v>#VALUE!</v>
      </c>
      <c r="DN245" s="193" t="e">
        <f t="shared" si="988"/>
        <v>#VALUE!</v>
      </c>
      <c r="DO245" s="191" t="e">
        <f t="shared" si="988"/>
        <v>#VALUE!</v>
      </c>
      <c r="DP245" s="191" t="e">
        <f t="shared" si="988"/>
        <v>#VALUE!</v>
      </c>
      <c r="DQ245" s="191" t="e">
        <f t="shared" si="988"/>
        <v>#VALUE!</v>
      </c>
      <c r="DR245" s="191" t="e">
        <f t="shared" si="988"/>
        <v>#VALUE!</v>
      </c>
      <c r="DS245" s="195" t="e">
        <f t="shared" si="988"/>
        <v>#VALUE!</v>
      </c>
      <c r="DT245" s="190" t="e">
        <f t="shared" si="11"/>
        <v>#VALUE!</v>
      </c>
      <c r="DU245" s="197" t="e">
        <f t="shared" si="12"/>
        <v>#VALUE!</v>
      </c>
      <c r="DV245" s="165" t="e">
        <f>CZ245*'Ores &amp; Ingots'!$C$3+DA245*'Ores &amp; Ingots'!$C$4+DB245*'Ores &amp; Ingots'!$C$5+DC245*'Ores &amp; Ingots'!$C$6+DD245*'Ores &amp; Ingots'!$C$7+DE245*'Ores &amp; Ingots'!$C$8+DF245*'Ores &amp; Ingots'!$C$9+DG245*'Ores &amp; Ingots'!$C$10+DH245*'Ores &amp; Ingots'!$C$11+DI245*'Ores &amp; Ingots'!$C$12</f>
        <v>#VALUE!</v>
      </c>
      <c r="DW245" s="165" t="e">
        <f>DJ245*'Ores &amp; Ingots'!$B$3+DK245*'Ores &amp; Ingots'!$B$4+DL245*'Ores &amp; Ingots'!$B$5+DM245*'Ores &amp; Ingots'!$B$6+DN245*'Ores &amp; Ingots'!$B$7+DO245*'Ores &amp; Ingots'!$B$8+DP245*'Ores &amp; Ingots'!$B$9+DQ245*'Ores &amp; Ingots'!$B$10+DR245*'Ores &amp; Ingots'!$B$11+DS245*'Ores &amp; Ingots'!$B$12</f>
        <v>#VALUE!</v>
      </c>
      <c r="DX245" s="197" t="e">
        <f>CZ245*Refining!$G$3+DA245*Refining!$G$4+DB245*Refining!$G$5+DC245*Refining!$G$6+DD245*Refining!$G$7+DE245*Refining!$G$8+DF245*Refining!$G$9+DG245*Refining!$G$10+DH245*Refining!$G$11+DI245*Refining!$G$12</f>
        <v>#VALUE!</v>
      </c>
      <c r="DY245" s="197" t="e">
        <f t="shared" si="13"/>
        <v>#VALUE!</v>
      </c>
      <c r="DZ245" s="199" t="e">
        <f t="shared" si="14"/>
        <v>#VALUE!</v>
      </c>
      <c r="EA245" s="190" t="e">
        <f t="shared" si="15"/>
        <v>#VALUE!</v>
      </c>
      <c r="EB245" s="200" t="e">
        <f t="shared" ref="EB245:EC245" si="989">EA245/60</f>
        <v>#VALUE!</v>
      </c>
      <c r="EC245" s="200" t="e">
        <f t="shared" si="989"/>
        <v>#VALUE!</v>
      </c>
      <c r="ED245" s="190" t="e">
        <f t="shared" si="17"/>
        <v>#VALUE!</v>
      </c>
      <c r="EE245" s="200" t="e">
        <f t="shared" ref="EE245:EF245" si="990">ED245/1000</f>
        <v>#VALUE!</v>
      </c>
      <c r="EF245" s="201" t="e">
        <f t="shared" si="990"/>
        <v>#VALUE!</v>
      </c>
      <c r="EG245" s="136" t="e">
        <f t="shared" si="19"/>
        <v>#VALUE!</v>
      </c>
      <c r="EH245" s="138" t="e">
        <f t="shared" si="20"/>
        <v>#VALUE!</v>
      </c>
      <c r="EI245" s="133" t="s">
        <v>28</v>
      </c>
    </row>
    <row r="246" spans="1:139" ht="12.75" x14ac:dyDescent="0.2">
      <c r="A246" s="864"/>
      <c r="B246" s="135" t="s">
        <v>399</v>
      </c>
      <c r="C246" s="137" t="s">
        <v>155</v>
      </c>
      <c r="D246" s="137">
        <v>1</v>
      </c>
      <c r="E246" s="137">
        <v>1</v>
      </c>
      <c r="F246" s="137">
        <v>1</v>
      </c>
      <c r="G246" s="141">
        <f t="shared" si="0"/>
        <v>0.125</v>
      </c>
      <c r="H246" s="142">
        <v>3</v>
      </c>
      <c r="I246" s="142">
        <v>7.5</v>
      </c>
      <c r="J246" s="144">
        <f>H246/Main!$D$9</f>
        <v>0.6</v>
      </c>
      <c r="K246" s="144">
        <f>I246/Main!$D$10</f>
        <v>3.75</v>
      </c>
      <c r="L246" s="144">
        <f t="shared" si="1"/>
        <v>6.25</v>
      </c>
      <c r="M246" s="144">
        <v>0.32</v>
      </c>
      <c r="N246" s="147"/>
      <c r="O246" s="294"/>
      <c r="P246" s="150"/>
      <c r="Q246" s="153"/>
      <c r="R246" s="150"/>
      <c r="S246" s="155"/>
      <c r="T246" s="155"/>
      <c r="U246" s="150"/>
      <c r="V246" s="150"/>
      <c r="W246" s="155"/>
      <c r="X246" s="155"/>
      <c r="Y246" s="150"/>
      <c r="Z246" s="150"/>
      <c r="AA246" s="150"/>
      <c r="AB246" s="150"/>
      <c r="AC246" s="370"/>
      <c r="AD246" s="171">
        <v>1</v>
      </c>
      <c r="AE246" s="165">
        <v>0</v>
      </c>
      <c r="AF246" s="165">
        <v>0</v>
      </c>
      <c r="AG246" s="165">
        <v>0</v>
      </c>
      <c r="AH246" s="165">
        <v>0</v>
      </c>
      <c r="AI246" s="165">
        <v>0</v>
      </c>
      <c r="AJ246" s="165">
        <v>0</v>
      </c>
      <c r="AK246" s="165">
        <v>0</v>
      </c>
      <c r="AL246" s="165">
        <v>0</v>
      </c>
      <c r="AM246" s="165">
        <v>0</v>
      </c>
      <c r="AN246" s="165">
        <v>0</v>
      </c>
      <c r="AO246" s="165">
        <v>0</v>
      </c>
      <c r="AP246" s="165">
        <v>0</v>
      </c>
      <c r="AQ246" s="165">
        <v>0</v>
      </c>
      <c r="AR246" s="165">
        <v>0</v>
      </c>
      <c r="AS246" s="165">
        <v>0</v>
      </c>
      <c r="AT246" s="165">
        <v>0</v>
      </c>
      <c r="AU246" s="165">
        <v>0</v>
      </c>
      <c r="AV246" s="165">
        <v>0</v>
      </c>
      <c r="AW246" s="165">
        <v>0</v>
      </c>
      <c r="AX246" s="165">
        <v>0</v>
      </c>
      <c r="AY246" s="413">
        <f t="shared" ref="AY246:BS246" si="991">IF(AD246 = 0, "", AD246)</f>
        <v>1</v>
      </c>
      <c r="AZ246" s="163" t="str">
        <f t="shared" si="991"/>
        <v/>
      </c>
      <c r="BA246" s="163" t="str">
        <f t="shared" si="991"/>
        <v/>
      </c>
      <c r="BB246" s="163" t="str">
        <f t="shared" si="991"/>
        <v/>
      </c>
      <c r="BC246" s="163" t="str">
        <f t="shared" si="991"/>
        <v/>
      </c>
      <c r="BD246" s="163" t="str">
        <f t="shared" si="991"/>
        <v/>
      </c>
      <c r="BE246" s="163" t="str">
        <f t="shared" si="991"/>
        <v/>
      </c>
      <c r="BF246" s="163" t="str">
        <f t="shared" si="991"/>
        <v/>
      </c>
      <c r="BG246" s="163" t="str">
        <f t="shared" si="991"/>
        <v/>
      </c>
      <c r="BH246" s="163" t="str">
        <f t="shared" si="991"/>
        <v/>
      </c>
      <c r="BI246" s="163" t="str">
        <f t="shared" si="991"/>
        <v/>
      </c>
      <c r="BJ246" s="163" t="str">
        <f t="shared" si="991"/>
        <v/>
      </c>
      <c r="BK246" s="163" t="str">
        <f t="shared" si="991"/>
        <v/>
      </c>
      <c r="BL246" s="163" t="str">
        <f t="shared" si="991"/>
        <v/>
      </c>
      <c r="BM246" s="163" t="str">
        <f t="shared" si="991"/>
        <v/>
      </c>
      <c r="BN246" s="163" t="str">
        <f t="shared" si="991"/>
        <v/>
      </c>
      <c r="BO246" s="163" t="str">
        <f t="shared" si="991"/>
        <v/>
      </c>
      <c r="BP246" s="163" t="str">
        <f t="shared" si="991"/>
        <v/>
      </c>
      <c r="BQ246" s="163" t="str">
        <f t="shared" si="991"/>
        <v/>
      </c>
      <c r="BR246" s="163" t="str">
        <f t="shared" si="991"/>
        <v/>
      </c>
      <c r="BS246" s="173" t="str">
        <f t="shared" si="991"/>
        <v/>
      </c>
      <c r="BT246" s="175" t="e">
        <f>$AY246*Assembly!Z$4+$AZ246*Assembly!Z$5+$BA246*Assembly!Z$6+$BB246*Assembly!Z$7+$BC246*Assembly!Z$8+$BD246*Assembly!Z$9+$BE246*Assembly!Z$10+$BF246*Assembly!Z$11+$BG246*Assembly!Z$12+$BH246*Assembly!Z$13+$BI246*Assembly!Z$14+$BJ246*Assembly!Z$15+$BK246*Assembly!Z$16+$BL246*Assembly!Z$17+$BM246*Assembly!Z$18+$BN246*Assembly!Z$19+$BO246*Assembly!Z$20+$BP246*Assembly!Z$21+$BQ246*Assembly!Z$22+$BR246*Assembly!Z$23+$BS246*Assembly!Z$24</f>
        <v>#VALUE!</v>
      </c>
      <c r="BU246" s="165" t="e">
        <f t="shared" si="3"/>
        <v>#VALUE!</v>
      </c>
      <c r="BV246" s="176"/>
      <c r="BW246" s="165" t="e">
        <f>$AY246*Assembly!AD$4+$AZ246*Assembly!AD$5+$BA246*Assembly!AD$6+$BB246*Assembly!AD$7+$BC246*Assembly!AD$8+$BD246*Assembly!AD$9+$BE246*Assembly!AD$10+$BF246*Assembly!AD$11+$BG246*Assembly!AD$12+$BH246*Assembly!AD$13+$BI246*Assembly!AD$14+$BJ246*Assembly!AD$15+$BK246*Assembly!AD$16+$BL246*Assembly!AD$17+$BM246*Assembly!AD$18+$BN246*Assembly!AD$19+$BO246*Assembly!AD$20+$BP246*Assembly!AD$21+$BQ246*Assembly!AD$22+$BR246*Assembly!AD$23+$BS246*Assembly!AD$24</f>
        <v>#VALUE!</v>
      </c>
      <c r="BX246" s="180" t="e">
        <f t="shared" si="4"/>
        <v>#VALUE!</v>
      </c>
      <c r="BY246" s="181" t="e">
        <f t="shared" si="5"/>
        <v>#VALUE!</v>
      </c>
      <c r="BZ246" s="182" t="e">
        <f t="shared" si="6"/>
        <v>#VALUE!</v>
      </c>
      <c r="CA246" s="181" t="e">
        <f t="shared" si="7"/>
        <v>#VALUE!</v>
      </c>
      <c r="CB246" s="165" t="e">
        <f>$AY246*Assembly!Y$4+$AZ246*Assembly!Y$5+$BA246*Assembly!Y$6+$BB246*Assembly!Y$7+$BC246*Assembly!Y$8+$BD246*Assembly!Y$9+$BE246*Assembly!Y$10+$BF246*Assembly!Y$11+$BG246*Assembly!Y$12+$BH246*Assembly!Y$13+$BI246*Assembly!Y$14+$BJ246*Assembly!Y$15+$BK246*Assembly!Y$16+$BL246*Assembly!Y$17+$BM246*Assembly!Y$18+$BN246*Assembly!Y$19+$BO246*Assembly!Y$20+$BP246*Assembly!Y$21+$BQ246*Assembly!Y$22+$BR246*Assembly!Y$23+$BS246*Assembly!Y$24</f>
        <v>#VALUE!</v>
      </c>
      <c r="CC246" s="165" t="e">
        <f t="shared" si="8"/>
        <v>#VALUE!</v>
      </c>
      <c r="CD246" s="136" t="e">
        <f t="shared" si="9"/>
        <v>#VALUE!</v>
      </c>
      <c r="CE246" s="184" t="e">
        <f>$AY246*Assembly!AC$4+$AZ246*Assembly!AC$5+$BA246*Assembly!AC$6+$BB246*Assembly!AC$7+$BC246*Assembly!AC$8+$BD246*Assembly!AC$9+$BE246*Assembly!AC$10+$BF246*Assembly!AC$11+$BG246*Assembly!AC$12+$BH246*Assembly!AC$13+$BI246*Assembly!AC$14+$BJ246*Assembly!AC$15+$BK246*Assembly!AC$16+$BL246*Assembly!AC$17+$BM246*Assembly!AC$18+$BN246*Assembly!AC$19+$BO246*Assembly!AC$20+$BP246*Assembly!AC$21+$BQ246*Assembly!AC$22+$BR246*Assembly!AC$23+$BS246*Assembly!AC$24</f>
        <v>#VALUE!</v>
      </c>
      <c r="CF246" s="153" t="e">
        <f>$AY246*Assembly!M$4+$AZ246*Assembly!M$5+$BA246*Assembly!M$6+$BB246*Assembly!M$7+$BC246*Assembly!M$8+$BD246*Assembly!M$9+$BE246*Assembly!M$10+$BF246*Assembly!M$11+$BG246*Assembly!M$12+$BH246*Assembly!M$13+$BI246*Assembly!M$14+$BJ246*Assembly!M$15+$BK246*Assembly!M$16+$BL246*Assembly!M$17+$BM246*Assembly!M$18+$BN246*Assembly!M$19+$BO246*Assembly!M$20+$BP246*Assembly!M$21+$BQ246*Assembly!M$22+$BR246*Assembly!M$23+$BS246*Assembly!M$24</f>
        <v>#VALUE!</v>
      </c>
      <c r="CG246" s="153" t="e">
        <f>$AY246*Assembly!N$4+$AZ246*Assembly!N$5+$BA246*Assembly!N$6+$BB246*Assembly!N$7+$BC246*Assembly!N$8+$BD246*Assembly!N$9+$BE246*Assembly!N$10+$BF246*Assembly!N$11+$BG246*Assembly!N$12+$BH246*Assembly!N$13+$BI246*Assembly!N$14+$BJ246*Assembly!N$15+$BK246*Assembly!N$16+$BL246*Assembly!N$17+$BM246*Assembly!N$18+$BN246*Assembly!N$19+$BO246*Assembly!N$20+$BP246*Assembly!N$21+$BQ246*Assembly!N$22+$BR246*Assembly!N$23+$BS246*Assembly!N$24</f>
        <v>#VALUE!</v>
      </c>
      <c r="CH246" s="153" t="e">
        <f>$AY246*Assembly!O$4+$AZ246*Assembly!O$5+$BA246*Assembly!O$6+$BB246*Assembly!O$7+$BC246*Assembly!O$8+$BD246*Assembly!O$9+$BE246*Assembly!O$10+$BF246*Assembly!O$11+$BG246*Assembly!O$12+$BH246*Assembly!O$13+$BI246*Assembly!O$14+$BJ246*Assembly!O$15+$BK246*Assembly!O$16+$BL246*Assembly!O$17+$BM246*Assembly!O$18+$BN246*Assembly!O$19+$BO246*Assembly!O$20+$BP246*Assembly!O$21+$BQ246*Assembly!O$22+$BR246*Assembly!O$23+$BS246*Assembly!O$24</f>
        <v>#VALUE!</v>
      </c>
      <c r="CI246" s="142" t="e">
        <f>$AY246*Assembly!P$4+$AZ246*Assembly!P$5+$BA246*Assembly!P$6+$BB246*Assembly!P$7+$BC246*Assembly!P$8+$BD246*Assembly!P$9+$BE246*Assembly!P$10+$BF246*Assembly!P$11+$BG246*Assembly!P$12+$BH246*Assembly!P$13+$BI246*Assembly!P$14+$BJ246*Assembly!P$15+$BK246*Assembly!P$16+$BL246*Assembly!P$17+$BM246*Assembly!P$18+$BN246*Assembly!P$19+$BO246*Assembly!P$20+$BP246*Assembly!P$21+$BQ246*Assembly!P$22+$BR246*Assembly!P$23+$BS246*Assembly!P$24</f>
        <v>#VALUE!</v>
      </c>
      <c r="CJ246" s="142" t="e">
        <f>$AY246*Assembly!Q$4+$AZ246*Assembly!Q$5+$BA246*Assembly!Q$6+$BB246*Assembly!Q$7+$BC246*Assembly!Q$8+$BD246*Assembly!Q$9+$BE246*Assembly!Q$10+$BF246*Assembly!Q$11+$BG246*Assembly!Q$12+$BH246*Assembly!Q$13+$BI246*Assembly!Q$14+$BJ246*Assembly!Q$15+$BK246*Assembly!Q$16+$BL246*Assembly!Q$17+$BM246*Assembly!Q$18+$BN246*Assembly!Q$19+$BO246*Assembly!Q$20+$BP246*Assembly!Q$21+$BQ246*Assembly!Q$22+$BR246*Assembly!Q$23+$BS246*Assembly!Q$24</f>
        <v>#VALUE!</v>
      </c>
      <c r="CK246" s="153" t="e">
        <f>$AY246*Assembly!R$4+$AZ246*Assembly!R$5+$BA246*Assembly!R$6+$BB246*Assembly!R$7+$BC246*Assembly!R$8+$BD246*Assembly!R$9+$BE246*Assembly!R$10+$BF246*Assembly!R$11+$BG246*Assembly!R$12+$BH246*Assembly!R$13+$BI246*Assembly!R$14+$BJ246*Assembly!R$15+$BK246*Assembly!R$16+$BL246*Assembly!R$17+$BM246*Assembly!R$18+$BN246*Assembly!R$19+$BO246*Assembly!R$20+$BP246*Assembly!R$21+$BQ246*Assembly!R$22+$BR246*Assembly!R$23+$BS246*Assembly!R$24</f>
        <v>#VALUE!</v>
      </c>
      <c r="CL246" s="142" t="e">
        <f>$AY246*Assembly!S$4+$AZ246*Assembly!S$5+$BA246*Assembly!S$6+$BB246*Assembly!S$7+$BC246*Assembly!S$8+$BD246*Assembly!S$9+$BE246*Assembly!S$10+$BF246*Assembly!S$11+$BG246*Assembly!S$12+$BH246*Assembly!S$13+$BI246*Assembly!S$14+$BJ246*Assembly!S$15+$BK246*Assembly!S$16+$BL246*Assembly!S$17+$BM246*Assembly!S$18+$BN246*Assembly!S$19+$BO246*Assembly!S$20+$BP246*Assembly!S$21+$BQ246*Assembly!S$22+$BR246*Assembly!S$23+$BS246*Assembly!S$24</f>
        <v>#VALUE!</v>
      </c>
      <c r="CM246" s="142" t="e">
        <f>$AY246*Assembly!T$4+$AZ246*Assembly!T$5+$BA246*Assembly!T$6+$BB246*Assembly!T$7+$BC246*Assembly!T$8+$BD246*Assembly!T$9+$BE246*Assembly!T$10+$BF246*Assembly!T$11+$BG246*Assembly!T$12+$BH246*Assembly!T$13+$BI246*Assembly!T$14+$BJ246*Assembly!T$15+$BK246*Assembly!T$16+$BL246*Assembly!T$17+$BM246*Assembly!T$18+$BN246*Assembly!T$19+$BO246*Assembly!T$20+$BP246*Assembly!T$21+$BQ246*Assembly!T$22+$BR246*Assembly!T$23+$BS246*Assembly!T$24</f>
        <v>#VALUE!</v>
      </c>
      <c r="CN246" s="142" t="e">
        <f>$AY246*Assembly!U$4+$AZ246*Assembly!U$5+$BA246*Assembly!U$6+$BB246*Assembly!U$7+$BC246*Assembly!U$8+$BD246*Assembly!U$9+$BE246*Assembly!U$10+$BF246*Assembly!U$11+$BG246*Assembly!U$12+$BH246*Assembly!U$13+$BI246*Assembly!U$14+$BJ246*Assembly!U$15+$BK246*Assembly!U$16+$BL246*Assembly!U$17+$BM246*Assembly!U$18+$BN246*Assembly!U$19+$BO246*Assembly!U$20+$BP246*Assembly!U$21+$BQ246*Assembly!U$22+$BR246*Assembly!U$23+$BS246*Assembly!U$24</f>
        <v>#VALUE!</v>
      </c>
      <c r="CO246" s="153" t="e">
        <f>$AY246*Assembly!V$4+$AZ246*Assembly!V$5+$BA246*Assembly!V$6+$BB246*Assembly!V$7+$BC246*Assembly!V$8+$BD246*Assembly!V$9+$BE246*Assembly!V$10+$BF246*Assembly!V$11+$BG246*Assembly!V$12+$BH246*Assembly!V$13+$BI246*Assembly!V$14+$BJ246*Assembly!V$15+$BK246*Assembly!V$16+$BL246*Assembly!V$17+$BM246*Assembly!V$18+$BN246*Assembly!V$19+$BO246*Assembly!V$20+$BP246*Assembly!V$21+$BQ246*Assembly!V$22+$BR246*Assembly!V$23+$BS246*Assembly!V$24</f>
        <v>#VALUE!</v>
      </c>
      <c r="CP246" s="153" t="e">
        <f>CF246*Refining!$F$3</f>
        <v>#VALUE!</v>
      </c>
      <c r="CQ246" s="153" t="e">
        <f>CG246*Refining!$F$4</f>
        <v>#VALUE!</v>
      </c>
      <c r="CR246" s="153" t="e">
        <f>CH246*Refining!$F$5</f>
        <v>#VALUE!</v>
      </c>
      <c r="CS246" s="153" t="e">
        <f>CI246*Refining!$F$6</f>
        <v>#VALUE!</v>
      </c>
      <c r="CT246" s="153" t="e">
        <f>CJ246*Refining!$F$7</f>
        <v>#VALUE!</v>
      </c>
      <c r="CU246" s="153" t="e">
        <f>CK246*Refining!$F$8</f>
        <v>#VALUE!</v>
      </c>
      <c r="CV246" s="153" t="e">
        <f>CL246*Refining!$F$9</f>
        <v>#VALUE!</v>
      </c>
      <c r="CW246" s="153" t="e">
        <f>CM246*Refining!$F$10</f>
        <v>#VALUE!</v>
      </c>
      <c r="CX246" s="153" t="e">
        <f>CN246*Refining!$F$11</f>
        <v>#VALUE!</v>
      </c>
      <c r="CY246" s="153" t="e">
        <f>CO246*Refining!$F$12</f>
        <v>#VALUE!</v>
      </c>
      <c r="CZ246" s="190" t="e">
        <f t="shared" ref="CZ246:DS246" si="992">IF(CF246 = 0, "", CF246)</f>
        <v>#VALUE!</v>
      </c>
      <c r="DA246" s="191" t="e">
        <f t="shared" si="992"/>
        <v>#VALUE!</v>
      </c>
      <c r="DB246" s="191" t="e">
        <f t="shared" si="992"/>
        <v>#VALUE!</v>
      </c>
      <c r="DC246" s="191" t="e">
        <f t="shared" si="992"/>
        <v>#VALUE!</v>
      </c>
      <c r="DD246" s="193" t="e">
        <f t="shared" si="992"/>
        <v>#VALUE!</v>
      </c>
      <c r="DE246" s="191" t="e">
        <f t="shared" si="992"/>
        <v>#VALUE!</v>
      </c>
      <c r="DF246" s="193" t="e">
        <f t="shared" si="992"/>
        <v>#VALUE!</v>
      </c>
      <c r="DG246" s="193" t="e">
        <f t="shared" si="992"/>
        <v>#VALUE!</v>
      </c>
      <c r="DH246" s="191" t="e">
        <f t="shared" si="992"/>
        <v>#VALUE!</v>
      </c>
      <c r="DI246" s="195" t="e">
        <f t="shared" si="992"/>
        <v>#VALUE!</v>
      </c>
      <c r="DJ246" s="190" t="e">
        <f t="shared" si="992"/>
        <v>#VALUE!</v>
      </c>
      <c r="DK246" s="191" t="e">
        <f t="shared" si="992"/>
        <v>#VALUE!</v>
      </c>
      <c r="DL246" s="191" t="e">
        <f t="shared" si="992"/>
        <v>#VALUE!</v>
      </c>
      <c r="DM246" s="191" t="e">
        <f t="shared" si="992"/>
        <v>#VALUE!</v>
      </c>
      <c r="DN246" s="193" t="e">
        <f t="shared" si="992"/>
        <v>#VALUE!</v>
      </c>
      <c r="DO246" s="191" t="e">
        <f t="shared" si="992"/>
        <v>#VALUE!</v>
      </c>
      <c r="DP246" s="191" t="e">
        <f t="shared" si="992"/>
        <v>#VALUE!</v>
      </c>
      <c r="DQ246" s="191" t="e">
        <f t="shared" si="992"/>
        <v>#VALUE!</v>
      </c>
      <c r="DR246" s="191" t="e">
        <f t="shared" si="992"/>
        <v>#VALUE!</v>
      </c>
      <c r="DS246" s="195" t="e">
        <f t="shared" si="992"/>
        <v>#VALUE!</v>
      </c>
      <c r="DT246" s="190" t="e">
        <f t="shared" si="11"/>
        <v>#VALUE!</v>
      </c>
      <c r="DU246" s="197" t="e">
        <f t="shared" si="12"/>
        <v>#VALUE!</v>
      </c>
      <c r="DV246" s="165" t="e">
        <f>CZ246*'Ores &amp; Ingots'!$C$3+DA246*'Ores &amp; Ingots'!$C$4+DB246*'Ores &amp; Ingots'!$C$5+DC246*'Ores &amp; Ingots'!$C$6+DD246*'Ores &amp; Ingots'!$C$7+DE246*'Ores &amp; Ingots'!$C$8+DF246*'Ores &amp; Ingots'!$C$9+DG246*'Ores &amp; Ingots'!$C$10+DH246*'Ores &amp; Ingots'!$C$11+DI246*'Ores &amp; Ingots'!$C$12</f>
        <v>#VALUE!</v>
      </c>
      <c r="DW246" s="165" t="e">
        <f>DJ246*'Ores &amp; Ingots'!$B$3+DK246*'Ores &amp; Ingots'!$B$4+DL246*'Ores &amp; Ingots'!$B$5+DM246*'Ores &amp; Ingots'!$B$6+DN246*'Ores &amp; Ingots'!$B$7+DO246*'Ores &amp; Ingots'!$B$8+DP246*'Ores &amp; Ingots'!$B$9+DQ246*'Ores &amp; Ingots'!$B$10+DR246*'Ores &amp; Ingots'!$B$11+DS246*'Ores &amp; Ingots'!$B$12</f>
        <v>#VALUE!</v>
      </c>
      <c r="DX246" s="197" t="e">
        <f>CZ246*Refining!$G$3+DA246*Refining!$G$4+DB246*Refining!$G$5+DC246*Refining!$G$6+DD246*Refining!$G$7+DE246*Refining!$G$8+DF246*Refining!$G$9+DG246*Refining!$G$10+DH246*Refining!$G$11+DI246*Refining!$G$12</f>
        <v>#VALUE!</v>
      </c>
      <c r="DY246" s="197" t="e">
        <f t="shared" si="13"/>
        <v>#VALUE!</v>
      </c>
      <c r="DZ246" s="199" t="e">
        <f t="shared" si="14"/>
        <v>#VALUE!</v>
      </c>
      <c r="EA246" s="190" t="e">
        <f t="shared" si="15"/>
        <v>#VALUE!</v>
      </c>
      <c r="EB246" s="200" t="e">
        <f t="shared" ref="EB246:EC246" si="993">EA246/60</f>
        <v>#VALUE!</v>
      </c>
      <c r="EC246" s="200" t="e">
        <f t="shared" si="993"/>
        <v>#VALUE!</v>
      </c>
      <c r="ED246" s="190" t="e">
        <f t="shared" si="17"/>
        <v>#VALUE!</v>
      </c>
      <c r="EE246" s="200" t="e">
        <f t="shared" ref="EE246:EF246" si="994">ED246/1000</f>
        <v>#VALUE!</v>
      </c>
      <c r="EF246" s="201" t="e">
        <f t="shared" si="994"/>
        <v>#VALUE!</v>
      </c>
      <c r="EG246" s="136" t="e">
        <f t="shared" si="19"/>
        <v>#VALUE!</v>
      </c>
      <c r="EH246" s="138" t="e">
        <f t="shared" si="20"/>
        <v>#VALUE!</v>
      </c>
      <c r="EI246" s="133" t="s">
        <v>28</v>
      </c>
    </row>
    <row r="247" spans="1:139" ht="12.75" x14ac:dyDescent="0.2">
      <c r="A247" s="864"/>
      <c r="B247" s="369" t="s">
        <v>437</v>
      </c>
      <c r="C247" s="137" t="s">
        <v>155</v>
      </c>
      <c r="D247" s="137">
        <v>1</v>
      </c>
      <c r="E247" s="137">
        <v>1</v>
      </c>
      <c r="F247" s="137">
        <v>1</v>
      </c>
      <c r="G247" s="202">
        <f t="shared" si="0"/>
        <v>0.125</v>
      </c>
      <c r="H247" s="203">
        <v>2</v>
      </c>
      <c r="I247" s="203">
        <v>5</v>
      </c>
      <c r="J247" s="204">
        <f>H247/Main!$D$9</f>
        <v>0.4</v>
      </c>
      <c r="K247" s="204">
        <f>I247/Main!$D$10</f>
        <v>2.5</v>
      </c>
      <c r="L247" s="204">
        <f t="shared" si="1"/>
        <v>6.25</v>
      </c>
      <c r="M247" s="204">
        <v>0.32</v>
      </c>
      <c r="N247" s="205"/>
      <c r="O247" s="296"/>
      <c r="P247" s="207"/>
      <c r="Q247" s="208"/>
      <c r="R247" s="207"/>
      <c r="S247" s="209"/>
      <c r="T247" s="209"/>
      <c r="U247" s="207"/>
      <c r="V247" s="207"/>
      <c r="W247" s="401"/>
      <c r="X247" s="209"/>
      <c r="Y247" s="207"/>
      <c r="Z247" s="207"/>
      <c r="AA247" s="207"/>
      <c r="AB247" s="207"/>
      <c r="AC247" s="402"/>
      <c r="AD247" s="171">
        <v>1</v>
      </c>
      <c r="AE247" s="165">
        <v>0</v>
      </c>
      <c r="AF247" s="165">
        <v>0</v>
      </c>
      <c r="AG247" s="165">
        <v>0</v>
      </c>
      <c r="AH247" s="165">
        <v>0</v>
      </c>
      <c r="AI247" s="165">
        <v>0</v>
      </c>
      <c r="AJ247" s="165">
        <v>0</v>
      </c>
      <c r="AK247" s="165">
        <v>0</v>
      </c>
      <c r="AL247" s="165">
        <v>0</v>
      </c>
      <c r="AM247" s="165">
        <v>0</v>
      </c>
      <c r="AN247" s="165">
        <v>0</v>
      </c>
      <c r="AO247" s="165">
        <v>0</v>
      </c>
      <c r="AP247" s="165">
        <v>0</v>
      </c>
      <c r="AQ247" s="165">
        <v>0</v>
      </c>
      <c r="AR247" s="165">
        <v>0</v>
      </c>
      <c r="AS247" s="165">
        <v>0</v>
      </c>
      <c r="AT247" s="165">
        <v>0</v>
      </c>
      <c r="AU247" s="165">
        <v>0</v>
      </c>
      <c r="AV247" s="165">
        <v>0</v>
      </c>
      <c r="AW247" s="165">
        <v>0</v>
      </c>
      <c r="AX247" s="165">
        <v>0</v>
      </c>
      <c r="AY247" s="413">
        <f t="shared" ref="AY247:BS247" si="995">IF(AD247 = 0, "", AD247)</f>
        <v>1</v>
      </c>
      <c r="AZ247" s="163" t="str">
        <f t="shared" si="995"/>
        <v/>
      </c>
      <c r="BA247" s="163" t="str">
        <f t="shared" si="995"/>
        <v/>
      </c>
      <c r="BB247" s="163" t="str">
        <f t="shared" si="995"/>
        <v/>
      </c>
      <c r="BC247" s="163" t="str">
        <f t="shared" si="995"/>
        <v/>
      </c>
      <c r="BD247" s="163" t="str">
        <f t="shared" si="995"/>
        <v/>
      </c>
      <c r="BE247" s="163" t="str">
        <f t="shared" si="995"/>
        <v/>
      </c>
      <c r="BF247" s="163" t="str">
        <f t="shared" si="995"/>
        <v/>
      </c>
      <c r="BG247" s="163" t="str">
        <f t="shared" si="995"/>
        <v/>
      </c>
      <c r="BH247" s="163" t="str">
        <f t="shared" si="995"/>
        <v/>
      </c>
      <c r="BI247" s="163" t="str">
        <f t="shared" si="995"/>
        <v/>
      </c>
      <c r="BJ247" s="163" t="str">
        <f t="shared" si="995"/>
        <v/>
      </c>
      <c r="BK247" s="163" t="str">
        <f t="shared" si="995"/>
        <v/>
      </c>
      <c r="BL247" s="163" t="str">
        <f t="shared" si="995"/>
        <v/>
      </c>
      <c r="BM247" s="163" t="str">
        <f t="shared" si="995"/>
        <v/>
      </c>
      <c r="BN247" s="163" t="str">
        <f t="shared" si="995"/>
        <v/>
      </c>
      <c r="BO247" s="163" t="str">
        <f t="shared" si="995"/>
        <v/>
      </c>
      <c r="BP247" s="163" t="str">
        <f t="shared" si="995"/>
        <v/>
      </c>
      <c r="BQ247" s="163" t="str">
        <f t="shared" si="995"/>
        <v/>
      </c>
      <c r="BR247" s="163" t="str">
        <f t="shared" si="995"/>
        <v/>
      </c>
      <c r="BS247" s="173" t="str">
        <f t="shared" si="995"/>
        <v/>
      </c>
      <c r="BT247" s="175" t="e">
        <f>$AY247*Assembly!Z$4+$AZ247*Assembly!Z$5+$BA247*Assembly!Z$6+$BB247*Assembly!Z$7+$BC247*Assembly!Z$8+$BD247*Assembly!Z$9+$BE247*Assembly!Z$10+$BF247*Assembly!Z$11+$BG247*Assembly!Z$12+$BH247*Assembly!Z$13+$BI247*Assembly!Z$14+$BJ247*Assembly!Z$15+$BK247*Assembly!Z$16+$BL247*Assembly!Z$17+$BM247*Assembly!Z$18+$BN247*Assembly!Z$19+$BO247*Assembly!Z$20+$BP247*Assembly!Z$21+$BQ247*Assembly!Z$22+$BR247*Assembly!Z$23+$BS247*Assembly!Z$24</f>
        <v>#VALUE!</v>
      </c>
      <c r="BU247" s="165" t="e">
        <f t="shared" si="3"/>
        <v>#VALUE!</v>
      </c>
      <c r="BV247" s="176"/>
      <c r="BW247" s="165" t="e">
        <f>$AY247*Assembly!AD$4+$AZ247*Assembly!AD$5+$BA247*Assembly!AD$6+$BB247*Assembly!AD$7+$BC247*Assembly!AD$8+$BD247*Assembly!AD$9+$BE247*Assembly!AD$10+$BF247*Assembly!AD$11+$BG247*Assembly!AD$12+$BH247*Assembly!AD$13+$BI247*Assembly!AD$14+$BJ247*Assembly!AD$15+$BK247*Assembly!AD$16+$BL247*Assembly!AD$17+$BM247*Assembly!AD$18+$BN247*Assembly!AD$19+$BO247*Assembly!AD$20+$BP247*Assembly!AD$21+$BQ247*Assembly!AD$22+$BR247*Assembly!AD$23+$BS247*Assembly!AD$24</f>
        <v>#VALUE!</v>
      </c>
      <c r="BX247" s="180" t="e">
        <f t="shared" si="4"/>
        <v>#VALUE!</v>
      </c>
      <c r="BY247" s="181" t="e">
        <f t="shared" si="5"/>
        <v>#VALUE!</v>
      </c>
      <c r="BZ247" s="182" t="e">
        <f t="shared" si="6"/>
        <v>#VALUE!</v>
      </c>
      <c r="CA247" s="181" t="e">
        <f t="shared" si="7"/>
        <v>#VALUE!</v>
      </c>
      <c r="CB247" s="165" t="e">
        <f>$AY247*Assembly!Y$4+$AZ247*Assembly!Y$5+$BA247*Assembly!Y$6+$BB247*Assembly!Y$7+$BC247*Assembly!Y$8+$BD247*Assembly!Y$9+$BE247*Assembly!Y$10+$BF247*Assembly!Y$11+$BG247*Assembly!Y$12+$BH247*Assembly!Y$13+$BI247*Assembly!Y$14+$BJ247*Assembly!Y$15+$BK247*Assembly!Y$16+$BL247*Assembly!Y$17+$BM247*Assembly!Y$18+$BN247*Assembly!Y$19+$BO247*Assembly!Y$20+$BP247*Assembly!Y$21+$BQ247*Assembly!Y$22+$BR247*Assembly!Y$23+$BS247*Assembly!Y$24</f>
        <v>#VALUE!</v>
      </c>
      <c r="CC247" s="165" t="e">
        <f t="shared" si="8"/>
        <v>#VALUE!</v>
      </c>
      <c r="CD247" s="136" t="e">
        <f t="shared" si="9"/>
        <v>#VALUE!</v>
      </c>
      <c r="CE247" s="184" t="e">
        <f>$AY247*Assembly!AC$4+$AZ247*Assembly!AC$5+$BA247*Assembly!AC$6+$BB247*Assembly!AC$7+$BC247*Assembly!AC$8+$BD247*Assembly!AC$9+$BE247*Assembly!AC$10+$BF247*Assembly!AC$11+$BG247*Assembly!AC$12+$BH247*Assembly!AC$13+$BI247*Assembly!AC$14+$BJ247*Assembly!AC$15+$BK247*Assembly!AC$16+$BL247*Assembly!AC$17+$BM247*Assembly!AC$18+$BN247*Assembly!AC$19+$BO247*Assembly!AC$20+$BP247*Assembly!AC$21+$BQ247*Assembly!AC$22+$BR247*Assembly!AC$23+$BS247*Assembly!AC$24</f>
        <v>#VALUE!</v>
      </c>
      <c r="CF247" s="208" t="e">
        <f>$AY247*Assembly!M$4+$AZ247*Assembly!M$5+$BA247*Assembly!M$6+$BB247*Assembly!M$7+$BC247*Assembly!M$8+$BD247*Assembly!M$9+$BE247*Assembly!M$10+$BF247*Assembly!M$11+$BG247*Assembly!M$12+$BH247*Assembly!M$13+$BI247*Assembly!M$14+$BJ247*Assembly!M$15+$BK247*Assembly!M$16+$BL247*Assembly!M$17+$BM247*Assembly!M$18+$BN247*Assembly!M$19+$BO247*Assembly!M$20+$BP247*Assembly!M$21+$BQ247*Assembly!M$22+$BR247*Assembly!M$23+$BS247*Assembly!M$24</f>
        <v>#VALUE!</v>
      </c>
      <c r="CG247" s="208" t="e">
        <f>$AY247*Assembly!N$4+$AZ247*Assembly!N$5+$BA247*Assembly!N$6+$BB247*Assembly!N$7+$BC247*Assembly!N$8+$BD247*Assembly!N$9+$BE247*Assembly!N$10+$BF247*Assembly!N$11+$BG247*Assembly!N$12+$BH247*Assembly!N$13+$BI247*Assembly!N$14+$BJ247*Assembly!N$15+$BK247*Assembly!N$16+$BL247*Assembly!N$17+$BM247*Assembly!N$18+$BN247*Assembly!N$19+$BO247*Assembly!N$20+$BP247*Assembly!N$21+$BQ247*Assembly!N$22+$BR247*Assembly!N$23+$BS247*Assembly!N$24</f>
        <v>#VALUE!</v>
      </c>
      <c r="CH247" s="208" t="e">
        <f>$AY247*Assembly!O$4+$AZ247*Assembly!O$5+$BA247*Assembly!O$6+$BB247*Assembly!O$7+$BC247*Assembly!O$8+$BD247*Assembly!O$9+$BE247*Assembly!O$10+$BF247*Assembly!O$11+$BG247*Assembly!O$12+$BH247*Assembly!O$13+$BI247*Assembly!O$14+$BJ247*Assembly!O$15+$BK247*Assembly!O$16+$BL247*Assembly!O$17+$BM247*Assembly!O$18+$BN247*Assembly!O$19+$BO247*Assembly!O$20+$BP247*Assembly!O$21+$BQ247*Assembly!O$22+$BR247*Assembly!O$23+$BS247*Assembly!O$24</f>
        <v>#VALUE!</v>
      </c>
      <c r="CI247" s="203" t="e">
        <f>$AY247*Assembly!P$4+$AZ247*Assembly!P$5+$BA247*Assembly!P$6+$BB247*Assembly!P$7+$BC247*Assembly!P$8+$BD247*Assembly!P$9+$BE247*Assembly!P$10+$BF247*Assembly!P$11+$BG247*Assembly!P$12+$BH247*Assembly!P$13+$BI247*Assembly!P$14+$BJ247*Assembly!P$15+$BK247*Assembly!P$16+$BL247*Assembly!P$17+$BM247*Assembly!P$18+$BN247*Assembly!P$19+$BO247*Assembly!P$20+$BP247*Assembly!P$21+$BQ247*Assembly!P$22+$BR247*Assembly!P$23+$BS247*Assembly!P$24</f>
        <v>#VALUE!</v>
      </c>
      <c r="CJ247" s="203" t="e">
        <f>$AY247*Assembly!Q$4+$AZ247*Assembly!Q$5+$BA247*Assembly!Q$6+$BB247*Assembly!Q$7+$BC247*Assembly!Q$8+$BD247*Assembly!Q$9+$BE247*Assembly!Q$10+$BF247*Assembly!Q$11+$BG247*Assembly!Q$12+$BH247*Assembly!Q$13+$BI247*Assembly!Q$14+$BJ247*Assembly!Q$15+$BK247*Assembly!Q$16+$BL247*Assembly!Q$17+$BM247*Assembly!Q$18+$BN247*Assembly!Q$19+$BO247*Assembly!Q$20+$BP247*Assembly!Q$21+$BQ247*Assembly!Q$22+$BR247*Assembly!Q$23+$BS247*Assembly!Q$24</f>
        <v>#VALUE!</v>
      </c>
      <c r="CK247" s="208" t="e">
        <f>$AY247*Assembly!R$4+$AZ247*Assembly!R$5+$BA247*Assembly!R$6+$BB247*Assembly!R$7+$BC247*Assembly!R$8+$BD247*Assembly!R$9+$BE247*Assembly!R$10+$BF247*Assembly!R$11+$BG247*Assembly!R$12+$BH247*Assembly!R$13+$BI247*Assembly!R$14+$BJ247*Assembly!R$15+$BK247*Assembly!R$16+$BL247*Assembly!R$17+$BM247*Assembly!R$18+$BN247*Assembly!R$19+$BO247*Assembly!R$20+$BP247*Assembly!R$21+$BQ247*Assembly!R$22+$BR247*Assembly!R$23+$BS247*Assembly!R$24</f>
        <v>#VALUE!</v>
      </c>
      <c r="CL247" s="203" t="e">
        <f>$AY247*Assembly!S$4+$AZ247*Assembly!S$5+$BA247*Assembly!S$6+$BB247*Assembly!S$7+$BC247*Assembly!S$8+$BD247*Assembly!S$9+$BE247*Assembly!S$10+$BF247*Assembly!S$11+$BG247*Assembly!S$12+$BH247*Assembly!S$13+$BI247*Assembly!S$14+$BJ247*Assembly!S$15+$BK247*Assembly!S$16+$BL247*Assembly!S$17+$BM247*Assembly!S$18+$BN247*Assembly!S$19+$BO247*Assembly!S$20+$BP247*Assembly!S$21+$BQ247*Assembly!S$22+$BR247*Assembly!S$23+$BS247*Assembly!S$24</f>
        <v>#VALUE!</v>
      </c>
      <c r="CM247" s="203" t="e">
        <f>$AY247*Assembly!T$4+$AZ247*Assembly!T$5+$BA247*Assembly!T$6+$BB247*Assembly!T$7+$BC247*Assembly!T$8+$BD247*Assembly!T$9+$BE247*Assembly!T$10+$BF247*Assembly!T$11+$BG247*Assembly!T$12+$BH247*Assembly!T$13+$BI247*Assembly!T$14+$BJ247*Assembly!T$15+$BK247*Assembly!T$16+$BL247*Assembly!T$17+$BM247*Assembly!T$18+$BN247*Assembly!T$19+$BO247*Assembly!T$20+$BP247*Assembly!T$21+$BQ247*Assembly!T$22+$BR247*Assembly!T$23+$BS247*Assembly!T$24</f>
        <v>#VALUE!</v>
      </c>
      <c r="CN247" s="203" t="e">
        <f>$AY247*Assembly!U$4+$AZ247*Assembly!U$5+$BA247*Assembly!U$6+$BB247*Assembly!U$7+$BC247*Assembly!U$8+$BD247*Assembly!U$9+$BE247*Assembly!U$10+$BF247*Assembly!U$11+$BG247*Assembly!U$12+$BH247*Assembly!U$13+$BI247*Assembly!U$14+$BJ247*Assembly!U$15+$BK247*Assembly!U$16+$BL247*Assembly!U$17+$BM247*Assembly!U$18+$BN247*Assembly!U$19+$BO247*Assembly!U$20+$BP247*Assembly!U$21+$BQ247*Assembly!U$22+$BR247*Assembly!U$23+$BS247*Assembly!U$24</f>
        <v>#VALUE!</v>
      </c>
      <c r="CO247" s="208" t="e">
        <f>$AY247*Assembly!V$4+$AZ247*Assembly!V$5+$BA247*Assembly!V$6+$BB247*Assembly!V$7+$BC247*Assembly!V$8+$BD247*Assembly!V$9+$BE247*Assembly!V$10+$BF247*Assembly!V$11+$BG247*Assembly!V$12+$BH247*Assembly!V$13+$BI247*Assembly!V$14+$BJ247*Assembly!V$15+$BK247*Assembly!V$16+$BL247*Assembly!V$17+$BM247*Assembly!V$18+$BN247*Assembly!V$19+$BO247*Assembly!V$20+$BP247*Assembly!V$21+$BQ247*Assembly!V$22+$BR247*Assembly!V$23+$BS247*Assembly!V$24</f>
        <v>#VALUE!</v>
      </c>
      <c r="CP247" s="208" t="e">
        <f>CF247*Refining!$F$3</f>
        <v>#VALUE!</v>
      </c>
      <c r="CQ247" s="208" t="e">
        <f>CG247*Refining!$F$4</f>
        <v>#VALUE!</v>
      </c>
      <c r="CR247" s="208" t="e">
        <f>CH247*Refining!$F$5</f>
        <v>#VALUE!</v>
      </c>
      <c r="CS247" s="208" t="e">
        <f>CI247*Refining!$F$6</f>
        <v>#VALUE!</v>
      </c>
      <c r="CT247" s="208" t="e">
        <f>CJ247*Refining!$F$7</f>
        <v>#VALUE!</v>
      </c>
      <c r="CU247" s="208" t="e">
        <f>CK247*Refining!$F$8</f>
        <v>#VALUE!</v>
      </c>
      <c r="CV247" s="208" t="e">
        <f>CL247*Refining!$F$9</f>
        <v>#VALUE!</v>
      </c>
      <c r="CW247" s="208" t="e">
        <f>CM247*Refining!$F$10</f>
        <v>#VALUE!</v>
      </c>
      <c r="CX247" s="208" t="e">
        <f>CN247*Refining!$F$11</f>
        <v>#VALUE!</v>
      </c>
      <c r="CY247" s="208" t="e">
        <f>CO247*Refining!$F$12</f>
        <v>#VALUE!</v>
      </c>
      <c r="CZ247" s="190" t="e">
        <f t="shared" ref="CZ247:DS247" si="996">IF(CF247 = 0, "", CF247)</f>
        <v>#VALUE!</v>
      </c>
      <c r="DA247" s="191" t="e">
        <f t="shared" si="996"/>
        <v>#VALUE!</v>
      </c>
      <c r="DB247" s="191" t="e">
        <f t="shared" si="996"/>
        <v>#VALUE!</v>
      </c>
      <c r="DC247" s="191" t="e">
        <f t="shared" si="996"/>
        <v>#VALUE!</v>
      </c>
      <c r="DD247" s="193" t="e">
        <f t="shared" si="996"/>
        <v>#VALUE!</v>
      </c>
      <c r="DE247" s="191" t="e">
        <f t="shared" si="996"/>
        <v>#VALUE!</v>
      </c>
      <c r="DF247" s="193" t="e">
        <f t="shared" si="996"/>
        <v>#VALUE!</v>
      </c>
      <c r="DG247" s="193" t="e">
        <f t="shared" si="996"/>
        <v>#VALUE!</v>
      </c>
      <c r="DH247" s="191" t="e">
        <f t="shared" si="996"/>
        <v>#VALUE!</v>
      </c>
      <c r="DI247" s="195" t="e">
        <f t="shared" si="996"/>
        <v>#VALUE!</v>
      </c>
      <c r="DJ247" s="190" t="e">
        <f t="shared" si="996"/>
        <v>#VALUE!</v>
      </c>
      <c r="DK247" s="191" t="e">
        <f t="shared" si="996"/>
        <v>#VALUE!</v>
      </c>
      <c r="DL247" s="191" t="e">
        <f t="shared" si="996"/>
        <v>#VALUE!</v>
      </c>
      <c r="DM247" s="191" t="e">
        <f t="shared" si="996"/>
        <v>#VALUE!</v>
      </c>
      <c r="DN247" s="193" t="e">
        <f t="shared" si="996"/>
        <v>#VALUE!</v>
      </c>
      <c r="DO247" s="191" t="e">
        <f t="shared" si="996"/>
        <v>#VALUE!</v>
      </c>
      <c r="DP247" s="191" t="e">
        <f t="shared" si="996"/>
        <v>#VALUE!</v>
      </c>
      <c r="DQ247" s="191" t="e">
        <f t="shared" si="996"/>
        <v>#VALUE!</v>
      </c>
      <c r="DR247" s="191" t="e">
        <f t="shared" si="996"/>
        <v>#VALUE!</v>
      </c>
      <c r="DS247" s="195" t="e">
        <f t="shared" si="996"/>
        <v>#VALUE!</v>
      </c>
      <c r="DT247" s="190" t="e">
        <f t="shared" si="11"/>
        <v>#VALUE!</v>
      </c>
      <c r="DU247" s="197" t="e">
        <f t="shared" si="12"/>
        <v>#VALUE!</v>
      </c>
      <c r="DV247" s="165" t="e">
        <f>CZ247*'Ores &amp; Ingots'!$C$3+DA247*'Ores &amp; Ingots'!$C$4+DB247*'Ores &amp; Ingots'!$C$5+DC247*'Ores &amp; Ingots'!$C$6+DD247*'Ores &amp; Ingots'!$C$7+DE247*'Ores &amp; Ingots'!$C$8+DF247*'Ores &amp; Ingots'!$C$9+DG247*'Ores &amp; Ingots'!$C$10+DH247*'Ores &amp; Ingots'!$C$11+DI247*'Ores &amp; Ingots'!$C$12</f>
        <v>#VALUE!</v>
      </c>
      <c r="DW247" s="165" t="e">
        <f>DJ247*'Ores &amp; Ingots'!$B$3+DK247*'Ores &amp; Ingots'!$B$4+DL247*'Ores &amp; Ingots'!$B$5+DM247*'Ores &amp; Ingots'!$B$6+DN247*'Ores &amp; Ingots'!$B$7+DO247*'Ores &amp; Ingots'!$B$8+DP247*'Ores &amp; Ingots'!$B$9+DQ247*'Ores &amp; Ingots'!$B$10+DR247*'Ores &amp; Ingots'!$B$11+DS247*'Ores &amp; Ingots'!$B$12</f>
        <v>#VALUE!</v>
      </c>
      <c r="DX247" s="197" t="e">
        <f>CZ247*Refining!$G$3+DA247*Refining!$G$4+DB247*Refining!$G$5+DC247*Refining!$G$6+DD247*Refining!$G$7+DE247*Refining!$G$8+DF247*Refining!$G$9+DG247*Refining!$G$10+DH247*Refining!$G$11+DI247*Refining!$G$12</f>
        <v>#VALUE!</v>
      </c>
      <c r="DY247" s="197" t="e">
        <f t="shared" si="13"/>
        <v>#VALUE!</v>
      </c>
      <c r="DZ247" s="199" t="e">
        <f t="shared" si="14"/>
        <v>#VALUE!</v>
      </c>
      <c r="EA247" s="190" t="e">
        <f t="shared" si="15"/>
        <v>#VALUE!</v>
      </c>
      <c r="EB247" s="200" t="e">
        <f t="shared" ref="EB247:EC247" si="997">EA247/60</f>
        <v>#VALUE!</v>
      </c>
      <c r="EC247" s="200" t="e">
        <f t="shared" si="997"/>
        <v>#VALUE!</v>
      </c>
      <c r="ED247" s="190" t="e">
        <f t="shared" si="17"/>
        <v>#VALUE!</v>
      </c>
      <c r="EE247" s="200" t="e">
        <f t="shared" ref="EE247:EF247" si="998">ED247/1000</f>
        <v>#VALUE!</v>
      </c>
      <c r="EF247" s="201" t="e">
        <f t="shared" si="998"/>
        <v>#VALUE!</v>
      </c>
      <c r="EG247" s="136" t="e">
        <f t="shared" si="19"/>
        <v>#VALUE!</v>
      </c>
      <c r="EH247" s="138" t="e">
        <f t="shared" si="20"/>
        <v>#VALUE!</v>
      </c>
      <c r="EI247" s="133" t="s">
        <v>28</v>
      </c>
    </row>
    <row r="248" spans="1:139" ht="12.75" x14ac:dyDescent="0.2">
      <c r="A248" s="864"/>
      <c r="B248" s="369" t="s">
        <v>401</v>
      </c>
      <c r="C248" s="137" t="s">
        <v>155</v>
      </c>
      <c r="D248" s="137">
        <v>1</v>
      </c>
      <c r="E248" s="137">
        <v>1</v>
      </c>
      <c r="F248" s="137">
        <v>1</v>
      </c>
      <c r="G248" s="141">
        <f t="shared" si="0"/>
        <v>0.125</v>
      </c>
      <c r="H248" s="142">
        <v>5</v>
      </c>
      <c r="I248" s="142">
        <v>12.5</v>
      </c>
      <c r="J248" s="144">
        <f>H248/Main!$D$9</f>
        <v>1</v>
      </c>
      <c r="K248" s="144">
        <f>I248/Main!$D$10</f>
        <v>6.25</v>
      </c>
      <c r="L248" s="144">
        <f t="shared" si="1"/>
        <v>6.25</v>
      </c>
      <c r="M248" s="144">
        <v>1</v>
      </c>
      <c r="N248" s="147"/>
      <c r="O248" s="294"/>
      <c r="P248" s="150"/>
      <c r="Q248" s="153"/>
      <c r="R248" s="150"/>
      <c r="S248" s="155"/>
      <c r="T248" s="155"/>
      <c r="U248" s="150"/>
      <c r="V248" s="150"/>
      <c r="W248" s="155"/>
      <c r="X248" s="155"/>
      <c r="Y248" s="150"/>
      <c r="Z248" s="150"/>
      <c r="AA248" s="150"/>
      <c r="AB248" s="150"/>
      <c r="AC248" s="370"/>
      <c r="AD248" s="171">
        <v>1</v>
      </c>
      <c r="AE248" s="165">
        <v>0</v>
      </c>
      <c r="AF248" s="165">
        <v>0</v>
      </c>
      <c r="AG248" s="165">
        <v>0</v>
      </c>
      <c r="AH248" s="165">
        <v>0</v>
      </c>
      <c r="AI248" s="165">
        <v>0</v>
      </c>
      <c r="AJ248" s="165">
        <v>0</v>
      </c>
      <c r="AK248" s="165">
        <v>0</v>
      </c>
      <c r="AL248" s="165">
        <v>0</v>
      </c>
      <c r="AM248" s="165">
        <v>0</v>
      </c>
      <c r="AN248" s="165">
        <v>0</v>
      </c>
      <c r="AO248" s="165">
        <v>0</v>
      </c>
      <c r="AP248" s="165">
        <v>0</v>
      </c>
      <c r="AQ248" s="165">
        <v>0</v>
      </c>
      <c r="AR248" s="165">
        <v>0</v>
      </c>
      <c r="AS248" s="165">
        <v>0</v>
      </c>
      <c r="AT248" s="165">
        <v>0</v>
      </c>
      <c r="AU248" s="165">
        <v>0</v>
      </c>
      <c r="AV248" s="165">
        <v>0</v>
      </c>
      <c r="AW248" s="165">
        <v>0</v>
      </c>
      <c r="AX248" s="165">
        <v>0</v>
      </c>
      <c r="AY248" s="413">
        <f t="shared" ref="AY248:BS248" si="999">IF(AD248 = 0, "", AD248)</f>
        <v>1</v>
      </c>
      <c r="AZ248" s="163" t="str">
        <f t="shared" si="999"/>
        <v/>
      </c>
      <c r="BA248" s="163" t="str">
        <f t="shared" si="999"/>
        <v/>
      </c>
      <c r="BB248" s="163" t="str">
        <f t="shared" si="999"/>
        <v/>
      </c>
      <c r="BC248" s="163" t="str">
        <f t="shared" si="999"/>
        <v/>
      </c>
      <c r="BD248" s="163" t="str">
        <f t="shared" si="999"/>
        <v/>
      </c>
      <c r="BE248" s="163" t="str">
        <f t="shared" si="999"/>
        <v/>
      </c>
      <c r="BF248" s="163" t="str">
        <f t="shared" si="999"/>
        <v/>
      </c>
      <c r="BG248" s="163" t="str">
        <f t="shared" si="999"/>
        <v/>
      </c>
      <c r="BH248" s="163" t="str">
        <f t="shared" si="999"/>
        <v/>
      </c>
      <c r="BI248" s="163" t="str">
        <f t="shared" si="999"/>
        <v/>
      </c>
      <c r="BJ248" s="163" t="str">
        <f t="shared" si="999"/>
        <v/>
      </c>
      <c r="BK248" s="163" t="str">
        <f t="shared" si="999"/>
        <v/>
      </c>
      <c r="BL248" s="163" t="str">
        <f t="shared" si="999"/>
        <v/>
      </c>
      <c r="BM248" s="163" t="str">
        <f t="shared" si="999"/>
        <v/>
      </c>
      <c r="BN248" s="163" t="str">
        <f t="shared" si="999"/>
        <v/>
      </c>
      <c r="BO248" s="163" t="str">
        <f t="shared" si="999"/>
        <v/>
      </c>
      <c r="BP248" s="163" t="str">
        <f t="shared" si="999"/>
        <v/>
      </c>
      <c r="BQ248" s="163" t="str">
        <f t="shared" si="999"/>
        <v/>
      </c>
      <c r="BR248" s="163" t="str">
        <f t="shared" si="999"/>
        <v/>
      </c>
      <c r="BS248" s="173" t="str">
        <f t="shared" si="999"/>
        <v/>
      </c>
      <c r="BT248" s="175" t="e">
        <f>$AY248*Assembly!Z$4+$AZ248*Assembly!Z$5+$BA248*Assembly!Z$6+$BB248*Assembly!Z$7+$BC248*Assembly!Z$8+$BD248*Assembly!Z$9+$BE248*Assembly!Z$10+$BF248*Assembly!Z$11+$BG248*Assembly!Z$12+$BH248*Assembly!Z$13+$BI248*Assembly!Z$14+$BJ248*Assembly!Z$15+$BK248*Assembly!Z$16+$BL248*Assembly!Z$17+$BM248*Assembly!Z$18+$BN248*Assembly!Z$19+$BO248*Assembly!Z$20+$BP248*Assembly!Z$21+$BQ248*Assembly!Z$22+$BR248*Assembly!Z$23+$BS248*Assembly!Z$24</f>
        <v>#VALUE!</v>
      </c>
      <c r="BU248" s="165" t="e">
        <f t="shared" si="3"/>
        <v>#VALUE!</v>
      </c>
      <c r="BV248" s="176"/>
      <c r="BW248" s="165" t="e">
        <f>$AY248*Assembly!AD$4+$AZ248*Assembly!AD$5+$BA248*Assembly!AD$6+$BB248*Assembly!AD$7+$BC248*Assembly!AD$8+$BD248*Assembly!AD$9+$BE248*Assembly!AD$10+$BF248*Assembly!AD$11+$BG248*Assembly!AD$12+$BH248*Assembly!AD$13+$BI248*Assembly!AD$14+$BJ248*Assembly!AD$15+$BK248*Assembly!AD$16+$BL248*Assembly!AD$17+$BM248*Assembly!AD$18+$BN248*Assembly!AD$19+$BO248*Assembly!AD$20+$BP248*Assembly!AD$21+$BQ248*Assembly!AD$22+$BR248*Assembly!AD$23+$BS248*Assembly!AD$24</f>
        <v>#VALUE!</v>
      </c>
      <c r="BX248" s="180" t="e">
        <f t="shared" si="4"/>
        <v>#VALUE!</v>
      </c>
      <c r="BY248" s="181" t="e">
        <f t="shared" si="5"/>
        <v>#VALUE!</v>
      </c>
      <c r="BZ248" s="182" t="e">
        <f t="shared" si="6"/>
        <v>#VALUE!</v>
      </c>
      <c r="CA248" s="181" t="e">
        <f t="shared" si="7"/>
        <v>#VALUE!</v>
      </c>
      <c r="CB248" s="165" t="e">
        <f>$AY248*Assembly!Y$4+$AZ248*Assembly!Y$5+$BA248*Assembly!Y$6+$BB248*Assembly!Y$7+$BC248*Assembly!Y$8+$BD248*Assembly!Y$9+$BE248*Assembly!Y$10+$BF248*Assembly!Y$11+$BG248*Assembly!Y$12+$BH248*Assembly!Y$13+$BI248*Assembly!Y$14+$BJ248*Assembly!Y$15+$BK248*Assembly!Y$16+$BL248*Assembly!Y$17+$BM248*Assembly!Y$18+$BN248*Assembly!Y$19+$BO248*Assembly!Y$20+$BP248*Assembly!Y$21+$BQ248*Assembly!Y$22+$BR248*Assembly!Y$23+$BS248*Assembly!Y$24</f>
        <v>#VALUE!</v>
      </c>
      <c r="CC248" s="165" t="e">
        <f t="shared" si="8"/>
        <v>#VALUE!</v>
      </c>
      <c r="CD248" s="136" t="e">
        <f t="shared" si="9"/>
        <v>#VALUE!</v>
      </c>
      <c r="CE248" s="184" t="e">
        <f>$AY248*Assembly!AC$4+$AZ248*Assembly!AC$5+$BA248*Assembly!AC$6+$BB248*Assembly!AC$7+$BC248*Assembly!AC$8+$BD248*Assembly!AC$9+$BE248*Assembly!AC$10+$BF248*Assembly!AC$11+$BG248*Assembly!AC$12+$BH248*Assembly!AC$13+$BI248*Assembly!AC$14+$BJ248*Assembly!AC$15+$BK248*Assembly!AC$16+$BL248*Assembly!AC$17+$BM248*Assembly!AC$18+$BN248*Assembly!AC$19+$BO248*Assembly!AC$20+$BP248*Assembly!AC$21+$BQ248*Assembly!AC$22+$BR248*Assembly!AC$23+$BS248*Assembly!AC$24</f>
        <v>#VALUE!</v>
      </c>
      <c r="CF248" s="153" t="e">
        <f>$AY248*Assembly!M$4+$AZ248*Assembly!M$5+$BA248*Assembly!M$6+$BB248*Assembly!M$7+$BC248*Assembly!M$8+$BD248*Assembly!M$9+$BE248*Assembly!M$10+$BF248*Assembly!M$11+$BG248*Assembly!M$12+$BH248*Assembly!M$13+$BI248*Assembly!M$14+$BJ248*Assembly!M$15+$BK248*Assembly!M$16+$BL248*Assembly!M$17+$BM248*Assembly!M$18+$BN248*Assembly!M$19+$BO248*Assembly!M$20+$BP248*Assembly!M$21+$BQ248*Assembly!M$22+$BR248*Assembly!M$23+$BS248*Assembly!M$24</f>
        <v>#VALUE!</v>
      </c>
      <c r="CG248" s="153" t="e">
        <f>$AY248*Assembly!N$4+$AZ248*Assembly!N$5+$BA248*Assembly!N$6+$BB248*Assembly!N$7+$BC248*Assembly!N$8+$BD248*Assembly!N$9+$BE248*Assembly!N$10+$BF248*Assembly!N$11+$BG248*Assembly!N$12+$BH248*Assembly!N$13+$BI248*Assembly!N$14+$BJ248*Assembly!N$15+$BK248*Assembly!N$16+$BL248*Assembly!N$17+$BM248*Assembly!N$18+$BN248*Assembly!N$19+$BO248*Assembly!N$20+$BP248*Assembly!N$21+$BQ248*Assembly!N$22+$BR248*Assembly!N$23+$BS248*Assembly!N$24</f>
        <v>#VALUE!</v>
      </c>
      <c r="CH248" s="153" t="e">
        <f>$AY248*Assembly!O$4+$AZ248*Assembly!O$5+$BA248*Assembly!O$6+$BB248*Assembly!O$7+$BC248*Assembly!O$8+$BD248*Assembly!O$9+$BE248*Assembly!O$10+$BF248*Assembly!O$11+$BG248*Assembly!O$12+$BH248*Assembly!O$13+$BI248*Assembly!O$14+$BJ248*Assembly!O$15+$BK248*Assembly!O$16+$BL248*Assembly!O$17+$BM248*Assembly!O$18+$BN248*Assembly!O$19+$BO248*Assembly!O$20+$BP248*Assembly!O$21+$BQ248*Assembly!O$22+$BR248*Assembly!O$23+$BS248*Assembly!O$24</f>
        <v>#VALUE!</v>
      </c>
      <c r="CI248" s="142" t="e">
        <f>$AY248*Assembly!P$4+$AZ248*Assembly!P$5+$BA248*Assembly!P$6+$BB248*Assembly!P$7+$BC248*Assembly!P$8+$BD248*Assembly!P$9+$BE248*Assembly!P$10+$BF248*Assembly!P$11+$BG248*Assembly!P$12+$BH248*Assembly!P$13+$BI248*Assembly!P$14+$BJ248*Assembly!P$15+$BK248*Assembly!P$16+$BL248*Assembly!P$17+$BM248*Assembly!P$18+$BN248*Assembly!P$19+$BO248*Assembly!P$20+$BP248*Assembly!P$21+$BQ248*Assembly!P$22+$BR248*Assembly!P$23+$BS248*Assembly!P$24</f>
        <v>#VALUE!</v>
      </c>
      <c r="CJ248" s="142" t="e">
        <f>$AY248*Assembly!Q$4+$AZ248*Assembly!Q$5+$BA248*Assembly!Q$6+$BB248*Assembly!Q$7+$BC248*Assembly!Q$8+$BD248*Assembly!Q$9+$BE248*Assembly!Q$10+$BF248*Assembly!Q$11+$BG248*Assembly!Q$12+$BH248*Assembly!Q$13+$BI248*Assembly!Q$14+$BJ248*Assembly!Q$15+$BK248*Assembly!Q$16+$BL248*Assembly!Q$17+$BM248*Assembly!Q$18+$BN248*Assembly!Q$19+$BO248*Assembly!Q$20+$BP248*Assembly!Q$21+$BQ248*Assembly!Q$22+$BR248*Assembly!Q$23+$BS248*Assembly!Q$24</f>
        <v>#VALUE!</v>
      </c>
      <c r="CK248" s="153" t="e">
        <f>$AY248*Assembly!R$4+$AZ248*Assembly!R$5+$BA248*Assembly!R$6+$BB248*Assembly!R$7+$BC248*Assembly!R$8+$BD248*Assembly!R$9+$BE248*Assembly!R$10+$BF248*Assembly!R$11+$BG248*Assembly!R$12+$BH248*Assembly!R$13+$BI248*Assembly!R$14+$BJ248*Assembly!R$15+$BK248*Assembly!R$16+$BL248*Assembly!R$17+$BM248*Assembly!R$18+$BN248*Assembly!R$19+$BO248*Assembly!R$20+$BP248*Assembly!R$21+$BQ248*Assembly!R$22+$BR248*Assembly!R$23+$BS248*Assembly!R$24</f>
        <v>#VALUE!</v>
      </c>
      <c r="CL248" s="142" t="e">
        <f>$AY248*Assembly!S$4+$AZ248*Assembly!S$5+$BA248*Assembly!S$6+$BB248*Assembly!S$7+$BC248*Assembly!S$8+$BD248*Assembly!S$9+$BE248*Assembly!S$10+$BF248*Assembly!S$11+$BG248*Assembly!S$12+$BH248*Assembly!S$13+$BI248*Assembly!S$14+$BJ248*Assembly!S$15+$BK248*Assembly!S$16+$BL248*Assembly!S$17+$BM248*Assembly!S$18+$BN248*Assembly!S$19+$BO248*Assembly!S$20+$BP248*Assembly!S$21+$BQ248*Assembly!S$22+$BR248*Assembly!S$23+$BS248*Assembly!S$24</f>
        <v>#VALUE!</v>
      </c>
      <c r="CM248" s="142" t="e">
        <f>$AY248*Assembly!T$4+$AZ248*Assembly!T$5+$BA248*Assembly!T$6+$BB248*Assembly!T$7+$BC248*Assembly!T$8+$BD248*Assembly!T$9+$BE248*Assembly!T$10+$BF248*Assembly!T$11+$BG248*Assembly!T$12+$BH248*Assembly!T$13+$BI248*Assembly!T$14+$BJ248*Assembly!T$15+$BK248*Assembly!T$16+$BL248*Assembly!T$17+$BM248*Assembly!T$18+$BN248*Assembly!T$19+$BO248*Assembly!T$20+$BP248*Assembly!T$21+$BQ248*Assembly!T$22+$BR248*Assembly!T$23+$BS248*Assembly!T$24</f>
        <v>#VALUE!</v>
      </c>
      <c r="CN248" s="142" t="e">
        <f>$AY248*Assembly!U$4+$AZ248*Assembly!U$5+$BA248*Assembly!U$6+$BB248*Assembly!U$7+$BC248*Assembly!U$8+$BD248*Assembly!U$9+$BE248*Assembly!U$10+$BF248*Assembly!U$11+$BG248*Assembly!U$12+$BH248*Assembly!U$13+$BI248*Assembly!U$14+$BJ248*Assembly!U$15+$BK248*Assembly!U$16+$BL248*Assembly!U$17+$BM248*Assembly!U$18+$BN248*Assembly!U$19+$BO248*Assembly!U$20+$BP248*Assembly!U$21+$BQ248*Assembly!U$22+$BR248*Assembly!U$23+$BS248*Assembly!U$24</f>
        <v>#VALUE!</v>
      </c>
      <c r="CO248" s="153" t="e">
        <f>$AY248*Assembly!V$4+$AZ248*Assembly!V$5+$BA248*Assembly!V$6+$BB248*Assembly!V$7+$BC248*Assembly!V$8+$BD248*Assembly!V$9+$BE248*Assembly!V$10+$BF248*Assembly!V$11+$BG248*Assembly!V$12+$BH248*Assembly!V$13+$BI248*Assembly!V$14+$BJ248*Assembly!V$15+$BK248*Assembly!V$16+$BL248*Assembly!V$17+$BM248*Assembly!V$18+$BN248*Assembly!V$19+$BO248*Assembly!V$20+$BP248*Assembly!V$21+$BQ248*Assembly!V$22+$BR248*Assembly!V$23+$BS248*Assembly!V$24</f>
        <v>#VALUE!</v>
      </c>
      <c r="CP248" s="153" t="e">
        <f>CF248*Refining!$F$3</f>
        <v>#VALUE!</v>
      </c>
      <c r="CQ248" s="153" t="e">
        <f>CG248*Refining!$F$4</f>
        <v>#VALUE!</v>
      </c>
      <c r="CR248" s="153" t="e">
        <f>CH248*Refining!$F$5</f>
        <v>#VALUE!</v>
      </c>
      <c r="CS248" s="153" t="e">
        <f>CI248*Refining!$F$6</f>
        <v>#VALUE!</v>
      </c>
      <c r="CT248" s="153" t="e">
        <f>CJ248*Refining!$F$7</f>
        <v>#VALUE!</v>
      </c>
      <c r="CU248" s="153" t="e">
        <f>CK248*Refining!$F$8</f>
        <v>#VALUE!</v>
      </c>
      <c r="CV248" s="153" t="e">
        <f>CL248*Refining!$F$9</f>
        <v>#VALUE!</v>
      </c>
      <c r="CW248" s="153" t="e">
        <f>CM248*Refining!$F$10</f>
        <v>#VALUE!</v>
      </c>
      <c r="CX248" s="153" t="e">
        <f>CN248*Refining!$F$11</f>
        <v>#VALUE!</v>
      </c>
      <c r="CY248" s="153" t="e">
        <f>CO248*Refining!$F$12</f>
        <v>#VALUE!</v>
      </c>
      <c r="CZ248" s="190" t="e">
        <f t="shared" ref="CZ248:DS248" si="1000">IF(CF248 = 0, "", CF248)</f>
        <v>#VALUE!</v>
      </c>
      <c r="DA248" s="191" t="e">
        <f t="shared" si="1000"/>
        <v>#VALUE!</v>
      </c>
      <c r="DB248" s="191" t="e">
        <f t="shared" si="1000"/>
        <v>#VALUE!</v>
      </c>
      <c r="DC248" s="191" t="e">
        <f t="shared" si="1000"/>
        <v>#VALUE!</v>
      </c>
      <c r="DD248" s="193" t="e">
        <f t="shared" si="1000"/>
        <v>#VALUE!</v>
      </c>
      <c r="DE248" s="191" t="e">
        <f t="shared" si="1000"/>
        <v>#VALUE!</v>
      </c>
      <c r="DF248" s="193" t="e">
        <f t="shared" si="1000"/>
        <v>#VALUE!</v>
      </c>
      <c r="DG248" s="193" t="e">
        <f t="shared" si="1000"/>
        <v>#VALUE!</v>
      </c>
      <c r="DH248" s="191" t="e">
        <f t="shared" si="1000"/>
        <v>#VALUE!</v>
      </c>
      <c r="DI248" s="195" t="e">
        <f t="shared" si="1000"/>
        <v>#VALUE!</v>
      </c>
      <c r="DJ248" s="190" t="e">
        <f t="shared" si="1000"/>
        <v>#VALUE!</v>
      </c>
      <c r="DK248" s="191" t="e">
        <f t="shared" si="1000"/>
        <v>#VALUE!</v>
      </c>
      <c r="DL248" s="191" t="e">
        <f t="shared" si="1000"/>
        <v>#VALUE!</v>
      </c>
      <c r="DM248" s="191" t="e">
        <f t="shared" si="1000"/>
        <v>#VALUE!</v>
      </c>
      <c r="DN248" s="193" t="e">
        <f t="shared" si="1000"/>
        <v>#VALUE!</v>
      </c>
      <c r="DO248" s="191" t="e">
        <f t="shared" si="1000"/>
        <v>#VALUE!</v>
      </c>
      <c r="DP248" s="191" t="e">
        <f t="shared" si="1000"/>
        <v>#VALUE!</v>
      </c>
      <c r="DQ248" s="191" t="e">
        <f t="shared" si="1000"/>
        <v>#VALUE!</v>
      </c>
      <c r="DR248" s="191" t="e">
        <f t="shared" si="1000"/>
        <v>#VALUE!</v>
      </c>
      <c r="DS248" s="195" t="e">
        <f t="shared" si="1000"/>
        <v>#VALUE!</v>
      </c>
      <c r="DT248" s="190" t="e">
        <f t="shared" si="11"/>
        <v>#VALUE!</v>
      </c>
      <c r="DU248" s="197" t="e">
        <f t="shared" si="12"/>
        <v>#VALUE!</v>
      </c>
      <c r="DV248" s="165" t="e">
        <f>CZ248*'Ores &amp; Ingots'!$C$3+DA248*'Ores &amp; Ingots'!$C$4+DB248*'Ores &amp; Ingots'!$C$5+DC248*'Ores &amp; Ingots'!$C$6+DD248*'Ores &amp; Ingots'!$C$7+DE248*'Ores &amp; Ingots'!$C$8+DF248*'Ores &amp; Ingots'!$C$9+DG248*'Ores &amp; Ingots'!$C$10+DH248*'Ores &amp; Ingots'!$C$11+DI248*'Ores &amp; Ingots'!$C$12</f>
        <v>#VALUE!</v>
      </c>
      <c r="DW248" s="165" t="e">
        <f>DJ248*'Ores &amp; Ingots'!$B$3+DK248*'Ores &amp; Ingots'!$B$4+DL248*'Ores &amp; Ingots'!$B$5+DM248*'Ores &amp; Ingots'!$B$6+DN248*'Ores &amp; Ingots'!$B$7+DO248*'Ores &amp; Ingots'!$B$8+DP248*'Ores &amp; Ingots'!$B$9+DQ248*'Ores &amp; Ingots'!$B$10+DR248*'Ores &amp; Ingots'!$B$11+DS248*'Ores &amp; Ingots'!$B$12</f>
        <v>#VALUE!</v>
      </c>
      <c r="DX248" s="197" t="e">
        <f>CZ248*Refining!$G$3+DA248*Refining!$G$4+DB248*Refining!$G$5+DC248*Refining!$G$6+DD248*Refining!$G$7+DE248*Refining!$G$8+DF248*Refining!$G$9+DG248*Refining!$G$10+DH248*Refining!$G$11+DI248*Refining!$G$12</f>
        <v>#VALUE!</v>
      </c>
      <c r="DY248" s="197" t="e">
        <f t="shared" si="13"/>
        <v>#VALUE!</v>
      </c>
      <c r="DZ248" s="199" t="e">
        <f t="shared" si="14"/>
        <v>#VALUE!</v>
      </c>
      <c r="EA248" s="190" t="e">
        <f t="shared" si="15"/>
        <v>#VALUE!</v>
      </c>
      <c r="EB248" s="200" t="e">
        <f t="shared" ref="EB248:EC248" si="1001">EA248/60</f>
        <v>#VALUE!</v>
      </c>
      <c r="EC248" s="200" t="e">
        <f t="shared" si="1001"/>
        <v>#VALUE!</v>
      </c>
      <c r="ED248" s="190" t="e">
        <f t="shared" si="17"/>
        <v>#VALUE!</v>
      </c>
      <c r="EE248" s="200" t="e">
        <f t="shared" ref="EE248:EF248" si="1002">ED248/1000</f>
        <v>#VALUE!</v>
      </c>
      <c r="EF248" s="201" t="e">
        <f t="shared" si="1002"/>
        <v>#VALUE!</v>
      </c>
      <c r="EG248" s="136" t="e">
        <f t="shared" si="19"/>
        <v>#VALUE!</v>
      </c>
      <c r="EH248" s="138" t="e">
        <f t="shared" si="20"/>
        <v>#VALUE!</v>
      </c>
      <c r="EI248" s="133" t="s">
        <v>28</v>
      </c>
    </row>
    <row r="249" spans="1:139" ht="12.75" x14ac:dyDescent="0.2">
      <c r="A249" s="864"/>
      <c r="B249" s="369" t="s">
        <v>402</v>
      </c>
      <c r="C249" s="137" t="s">
        <v>155</v>
      </c>
      <c r="D249" s="137">
        <v>1</v>
      </c>
      <c r="E249" s="137">
        <v>1</v>
      </c>
      <c r="F249" s="137">
        <v>1</v>
      </c>
      <c r="G249" s="202">
        <f t="shared" si="0"/>
        <v>0.125</v>
      </c>
      <c r="H249" s="203">
        <v>3</v>
      </c>
      <c r="I249" s="203">
        <v>7.5</v>
      </c>
      <c r="J249" s="204">
        <f>H249/Main!$D$9</f>
        <v>0.6</v>
      </c>
      <c r="K249" s="204">
        <f>I249/Main!$D$10</f>
        <v>3.75</v>
      </c>
      <c r="L249" s="204">
        <f t="shared" si="1"/>
        <v>6.25</v>
      </c>
      <c r="M249" s="204">
        <v>1</v>
      </c>
      <c r="N249" s="205"/>
      <c r="O249" s="296"/>
      <c r="P249" s="207"/>
      <c r="Q249" s="208"/>
      <c r="R249" s="207"/>
      <c r="S249" s="209"/>
      <c r="T249" s="209"/>
      <c r="U249" s="207"/>
      <c r="V249" s="207"/>
      <c r="W249" s="401"/>
      <c r="X249" s="209"/>
      <c r="Y249" s="207"/>
      <c r="Z249" s="207"/>
      <c r="AA249" s="207"/>
      <c r="AB249" s="207"/>
      <c r="AC249" s="402"/>
      <c r="AD249" s="171">
        <v>1</v>
      </c>
      <c r="AE249" s="165">
        <v>0</v>
      </c>
      <c r="AF249" s="165">
        <v>0</v>
      </c>
      <c r="AG249" s="165">
        <v>0</v>
      </c>
      <c r="AH249" s="165">
        <v>0</v>
      </c>
      <c r="AI249" s="165">
        <v>0</v>
      </c>
      <c r="AJ249" s="165">
        <v>0</v>
      </c>
      <c r="AK249" s="165">
        <v>0</v>
      </c>
      <c r="AL249" s="165">
        <v>0</v>
      </c>
      <c r="AM249" s="165">
        <v>0</v>
      </c>
      <c r="AN249" s="165">
        <v>0</v>
      </c>
      <c r="AO249" s="165">
        <v>0</v>
      </c>
      <c r="AP249" s="165">
        <v>0</v>
      </c>
      <c r="AQ249" s="165">
        <v>0</v>
      </c>
      <c r="AR249" s="165">
        <v>0</v>
      </c>
      <c r="AS249" s="165">
        <v>0</v>
      </c>
      <c r="AT249" s="165">
        <v>0</v>
      </c>
      <c r="AU249" s="165">
        <v>0</v>
      </c>
      <c r="AV249" s="165">
        <v>0</v>
      </c>
      <c r="AW249" s="165">
        <v>0</v>
      </c>
      <c r="AX249" s="165">
        <v>0</v>
      </c>
      <c r="AY249" s="413">
        <f t="shared" ref="AY249:BS249" si="1003">IF(AD249 = 0, "", AD249)</f>
        <v>1</v>
      </c>
      <c r="AZ249" s="163" t="str">
        <f t="shared" si="1003"/>
        <v/>
      </c>
      <c r="BA249" s="163" t="str">
        <f t="shared" si="1003"/>
        <v/>
      </c>
      <c r="BB249" s="163" t="str">
        <f t="shared" si="1003"/>
        <v/>
      </c>
      <c r="BC249" s="163" t="str">
        <f t="shared" si="1003"/>
        <v/>
      </c>
      <c r="BD249" s="163" t="str">
        <f t="shared" si="1003"/>
        <v/>
      </c>
      <c r="BE249" s="163" t="str">
        <f t="shared" si="1003"/>
        <v/>
      </c>
      <c r="BF249" s="163" t="str">
        <f t="shared" si="1003"/>
        <v/>
      </c>
      <c r="BG249" s="163" t="str">
        <f t="shared" si="1003"/>
        <v/>
      </c>
      <c r="BH249" s="163" t="str">
        <f t="shared" si="1003"/>
        <v/>
      </c>
      <c r="BI249" s="163" t="str">
        <f t="shared" si="1003"/>
        <v/>
      </c>
      <c r="BJ249" s="163" t="str">
        <f t="shared" si="1003"/>
        <v/>
      </c>
      <c r="BK249" s="163" t="str">
        <f t="shared" si="1003"/>
        <v/>
      </c>
      <c r="BL249" s="163" t="str">
        <f t="shared" si="1003"/>
        <v/>
      </c>
      <c r="BM249" s="163" t="str">
        <f t="shared" si="1003"/>
        <v/>
      </c>
      <c r="BN249" s="163" t="str">
        <f t="shared" si="1003"/>
        <v/>
      </c>
      <c r="BO249" s="163" t="str">
        <f t="shared" si="1003"/>
        <v/>
      </c>
      <c r="BP249" s="163" t="str">
        <f t="shared" si="1003"/>
        <v/>
      </c>
      <c r="BQ249" s="163" t="str">
        <f t="shared" si="1003"/>
        <v/>
      </c>
      <c r="BR249" s="163" t="str">
        <f t="shared" si="1003"/>
        <v/>
      </c>
      <c r="BS249" s="173" t="str">
        <f t="shared" si="1003"/>
        <v/>
      </c>
      <c r="BT249" s="175" t="e">
        <f>$AY249*Assembly!Z$4+$AZ249*Assembly!Z$5+$BA249*Assembly!Z$6+$BB249*Assembly!Z$7+$BC249*Assembly!Z$8+$BD249*Assembly!Z$9+$BE249*Assembly!Z$10+$BF249*Assembly!Z$11+$BG249*Assembly!Z$12+$BH249*Assembly!Z$13+$BI249*Assembly!Z$14+$BJ249*Assembly!Z$15+$BK249*Assembly!Z$16+$BL249*Assembly!Z$17+$BM249*Assembly!Z$18+$BN249*Assembly!Z$19+$BO249*Assembly!Z$20+$BP249*Assembly!Z$21+$BQ249*Assembly!Z$22+$BR249*Assembly!Z$23+$BS249*Assembly!Z$24</f>
        <v>#VALUE!</v>
      </c>
      <c r="BU249" s="165" t="e">
        <f t="shared" si="3"/>
        <v>#VALUE!</v>
      </c>
      <c r="BV249" s="176"/>
      <c r="BW249" s="165" t="e">
        <f>$AY249*Assembly!AD$4+$AZ249*Assembly!AD$5+$BA249*Assembly!AD$6+$BB249*Assembly!AD$7+$BC249*Assembly!AD$8+$BD249*Assembly!AD$9+$BE249*Assembly!AD$10+$BF249*Assembly!AD$11+$BG249*Assembly!AD$12+$BH249*Assembly!AD$13+$BI249*Assembly!AD$14+$BJ249*Assembly!AD$15+$BK249*Assembly!AD$16+$BL249*Assembly!AD$17+$BM249*Assembly!AD$18+$BN249*Assembly!AD$19+$BO249*Assembly!AD$20+$BP249*Assembly!AD$21+$BQ249*Assembly!AD$22+$BR249*Assembly!AD$23+$BS249*Assembly!AD$24</f>
        <v>#VALUE!</v>
      </c>
      <c r="BX249" s="180" t="e">
        <f t="shared" si="4"/>
        <v>#VALUE!</v>
      </c>
      <c r="BY249" s="181" t="e">
        <f t="shared" si="5"/>
        <v>#VALUE!</v>
      </c>
      <c r="BZ249" s="182" t="e">
        <f t="shared" si="6"/>
        <v>#VALUE!</v>
      </c>
      <c r="CA249" s="181" t="e">
        <f t="shared" si="7"/>
        <v>#VALUE!</v>
      </c>
      <c r="CB249" s="165" t="e">
        <f>$AY249*Assembly!Y$4+$AZ249*Assembly!Y$5+$BA249*Assembly!Y$6+$BB249*Assembly!Y$7+$BC249*Assembly!Y$8+$BD249*Assembly!Y$9+$BE249*Assembly!Y$10+$BF249*Assembly!Y$11+$BG249*Assembly!Y$12+$BH249*Assembly!Y$13+$BI249*Assembly!Y$14+$BJ249*Assembly!Y$15+$BK249*Assembly!Y$16+$BL249*Assembly!Y$17+$BM249*Assembly!Y$18+$BN249*Assembly!Y$19+$BO249*Assembly!Y$20+$BP249*Assembly!Y$21+$BQ249*Assembly!Y$22+$BR249*Assembly!Y$23+$BS249*Assembly!Y$24</f>
        <v>#VALUE!</v>
      </c>
      <c r="CC249" s="165" t="e">
        <f t="shared" si="8"/>
        <v>#VALUE!</v>
      </c>
      <c r="CD249" s="136" t="e">
        <f t="shared" si="9"/>
        <v>#VALUE!</v>
      </c>
      <c r="CE249" s="184" t="e">
        <f>$AY249*Assembly!AC$4+$AZ249*Assembly!AC$5+$BA249*Assembly!AC$6+$BB249*Assembly!AC$7+$BC249*Assembly!AC$8+$BD249*Assembly!AC$9+$BE249*Assembly!AC$10+$BF249*Assembly!AC$11+$BG249*Assembly!AC$12+$BH249*Assembly!AC$13+$BI249*Assembly!AC$14+$BJ249*Assembly!AC$15+$BK249*Assembly!AC$16+$BL249*Assembly!AC$17+$BM249*Assembly!AC$18+$BN249*Assembly!AC$19+$BO249*Assembly!AC$20+$BP249*Assembly!AC$21+$BQ249*Assembly!AC$22+$BR249*Assembly!AC$23+$BS249*Assembly!AC$24</f>
        <v>#VALUE!</v>
      </c>
      <c r="CF249" s="208" t="e">
        <f>$AY249*Assembly!M$4+$AZ249*Assembly!M$5+$BA249*Assembly!M$6+$BB249*Assembly!M$7+$BC249*Assembly!M$8+$BD249*Assembly!M$9+$BE249*Assembly!M$10+$BF249*Assembly!M$11+$BG249*Assembly!M$12+$BH249*Assembly!M$13+$BI249*Assembly!M$14+$BJ249*Assembly!M$15+$BK249*Assembly!M$16+$BL249*Assembly!M$17+$BM249*Assembly!M$18+$BN249*Assembly!M$19+$BO249*Assembly!M$20+$BP249*Assembly!M$21+$BQ249*Assembly!M$22+$BR249*Assembly!M$23+$BS249*Assembly!M$24</f>
        <v>#VALUE!</v>
      </c>
      <c r="CG249" s="208" t="e">
        <f>$AY249*Assembly!N$4+$AZ249*Assembly!N$5+$BA249*Assembly!N$6+$BB249*Assembly!N$7+$BC249*Assembly!N$8+$BD249*Assembly!N$9+$BE249*Assembly!N$10+$BF249*Assembly!N$11+$BG249*Assembly!N$12+$BH249*Assembly!N$13+$BI249*Assembly!N$14+$BJ249*Assembly!N$15+$BK249*Assembly!N$16+$BL249*Assembly!N$17+$BM249*Assembly!N$18+$BN249*Assembly!N$19+$BO249*Assembly!N$20+$BP249*Assembly!N$21+$BQ249*Assembly!N$22+$BR249*Assembly!N$23+$BS249*Assembly!N$24</f>
        <v>#VALUE!</v>
      </c>
      <c r="CH249" s="208" t="e">
        <f>$AY249*Assembly!O$4+$AZ249*Assembly!O$5+$BA249*Assembly!O$6+$BB249*Assembly!O$7+$BC249*Assembly!O$8+$BD249*Assembly!O$9+$BE249*Assembly!O$10+$BF249*Assembly!O$11+$BG249*Assembly!O$12+$BH249*Assembly!O$13+$BI249*Assembly!O$14+$BJ249*Assembly!O$15+$BK249*Assembly!O$16+$BL249*Assembly!O$17+$BM249*Assembly!O$18+$BN249*Assembly!O$19+$BO249*Assembly!O$20+$BP249*Assembly!O$21+$BQ249*Assembly!O$22+$BR249*Assembly!O$23+$BS249*Assembly!O$24</f>
        <v>#VALUE!</v>
      </c>
      <c r="CI249" s="203" t="e">
        <f>$AY249*Assembly!P$4+$AZ249*Assembly!P$5+$BA249*Assembly!P$6+$BB249*Assembly!P$7+$BC249*Assembly!P$8+$BD249*Assembly!P$9+$BE249*Assembly!P$10+$BF249*Assembly!P$11+$BG249*Assembly!P$12+$BH249*Assembly!P$13+$BI249*Assembly!P$14+$BJ249*Assembly!P$15+$BK249*Assembly!P$16+$BL249*Assembly!P$17+$BM249*Assembly!P$18+$BN249*Assembly!P$19+$BO249*Assembly!P$20+$BP249*Assembly!P$21+$BQ249*Assembly!P$22+$BR249*Assembly!P$23+$BS249*Assembly!P$24</f>
        <v>#VALUE!</v>
      </c>
      <c r="CJ249" s="203" t="e">
        <f>$AY249*Assembly!Q$4+$AZ249*Assembly!Q$5+$BA249*Assembly!Q$6+$BB249*Assembly!Q$7+$BC249*Assembly!Q$8+$BD249*Assembly!Q$9+$BE249*Assembly!Q$10+$BF249*Assembly!Q$11+$BG249*Assembly!Q$12+$BH249*Assembly!Q$13+$BI249*Assembly!Q$14+$BJ249*Assembly!Q$15+$BK249*Assembly!Q$16+$BL249*Assembly!Q$17+$BM249*Assembly!Q$18+$BN249*Assembly!Q$19+$BO249*Assembly!Q$20+$BP249*Assembly!Q$21+$BQ249*Assembly!Q$22+$BR249*Assembly!Q$23+$BS249*Assembly!Q$24</f>
        <v>#VALUE!</v>
      </c>
      <c r="CK249" s="208" t="e">
        <f>$AY249*Assembly!R$4+$AZ249*Assembly!R$5+$BA249*Assembly!R$6+$BB249*Assembly!R$7+$BC249*Assembly!R$8+$BD249*Assembly!R$9+$BE249*Assembly!R$10+$BF249*Assembly!R$11+$BG249*Assembly!R$12+$BH249*Assembly!R$13+$BI249*Assembly!R$14+$BJ249*Assembly!R$15+$BK249*Assembly!R$16+$BL249*Assembly!R$17+$BM249*Assembly!R$18+$BN249*Assembly!R$19+$BO249*Assembly!R$20+$BP249*Assembly!R$21+$BQ249*Assembly!R$22+$BR249*Assembly!R$23+$BS249*Assembly!R$24</f>
        <v>#VALUE!</v>
      </c>
      <c r="CL249" s="203" t="e">
        <f>$AY249*Assembly!S$4+$AZ249*Assembly!S$5+$BA249*Assembly!S$6+$BB249*Assembly!S$7+$BC249*Assembly!S$8+$BD249*Assembly!S$9+$BE249*Assembly!S$10+$BF249*Assembly!S$11+$BG249*Assembly!S$12+$BH249*Assembly!S$13+$BI249*Assembly!S$14+$BJ249*Assembly!S$15+$BK249*Assembly!S$16+$BL249*Assembly!S$17+$BM249*Assembly!S$18+$BN249*Assembly!S$19+$BO249*Assembly!S$20+$BP249*Assembly!S$21+$BQ249*Assembly!S$22+$BR249*Assembly!S$23+$BS249*Assembly!S$24</f>
        <v>#VALUE!</v>
      </c>
      <c r="CM249" s="203" t="e">
        <f>$AY249*Assembly!T$4+$AZ249*Assembly!T$5+$BA249*Assembly!T$6+$BB249*Assembly!T$7+$BC249*Assembly!T$8+$BD249*Assembly!T$9+$BE249*Assembly!T$10+$BF249*Assembly!T$11+$BG249*Assembly!T$12+$BH249*Assembly!T$13+$BI249*Assembly!T$14+$BJ249*Assembly!T$15+$BK249*Assembly!T$16+$BL249*Assembly!T$17+$BM249*Assembly!T$18+$BN249*Assembly!T$19+$BO249*Assembly!T$20+$BP249*Assembly!T$21+$BQ249*Assembly!T$22+$BR249*Assembly!T$23+$BS249*Assembly!T$24</f>
        <v>#VALUE!</v>
      </c>
      <c r="CN249" s="203" t="e">
        <f>$AY249*Assembly!U$4+$AZ249*Assembly!U$5+$BA249*Assembly!U$6+$BB249*Assembly!U$7+$BC249*Assembly!U$8+$BD249*Assembly!U$9+$BE249*Assembly!U$10+$BF249*Assembly!U$11+$BG249*Assembly!U$12+$BH249*Assembly!U$13+$BI249*Assembly!U$14+$BJ249*Assembly!U$15+$BK249*Assembly!U$16+$BL249*Assembly!U$17+$BM249*Assembly!U$18+$BN249*Assembly!U$19+$BO249*Assembly!U$20+$BP249*Assembly!U$21+$BQ249*Assembly!U$22+$BR249*Assembly!U$23+$BS249*Assembly!U$24</f>
        <v>#VALUE!</v>
      </c>
      <c r="CO249" s="208" t="e">
        <f>$AY249*Assembly!V$4+$AZ249*Assembly!V$5+$BA249*Assembly!V$6+$BB249*Assembly!V$7+$BC249*Assembly!V$8+$BD249*Assembly!V$9+$BE249*Assembly!V$10+$BF249*Assembly!V$11+$BG249*Assembly!V$12+$BH249*Assembly!V$13+$BI249*Assembly!V$14+$BJ249*Assembly!V$15+$BK249*Assembly!V$16+$BL249*Assembly!V$17+$BM249*Assembly!V$18+$BN249*Assembly!V$19+$BO249*Assembly!V$20+$BP249*Assembly!V$21+$BQ249*Assembly!V$22+$BR249*Assembly!V$23+$BS249*Assembly!V$24</f>
        <v>#VALUE!</v>
      </c>
      <c r="CP249" s="208" t="e">
        <f>CF249*Refining!$F$3</f>
        <v>#VALUE!</v>
      </c>
      <c r="CQ249" s="208" t="e">
        <f>CG249*Refining!$F$4</f>
        <v>#VALUE!</v>
      </c>
      <c r="CR249" s="208" t="e">
        <f>CH249*Refining!$F$5</f>
        <v>#VALUE!</v>
      </c>
      <c r="CS249" s="208" t="e">
        <f>CI249*Refining!$F$6</f>
        <v>#VALUE!</v>
      </c>
      <c r="CT249" s="208" t="e">
        <f>CJ249*Refining!$F$7</f>
        <v>#VALUE!</v>
      </c>
      <c r="CU249" s="208" t="e">
        <f>CK249*Refining!$F$8</f>
        <v>#VALUE!</v>
      </c>
      <c r="CV249" s="208" t="e">
        <f>CL249*Refining!$F$9</f>
        <v>#VALUE!</v>
      </c>
      <c r="CW249" s="208" t="e">
        <f>CM249*Refining!$F$10</f>
        <v>#VALUE!</v>
      </c>
      <c r="CX249" s="208" t="e">
        <f>CN249*Refining!$F$11</f>
        <v>#VALUE!</v>
      </c>
      <c r="CY249" s="208" t="e">
        <f>CO249*Refining!$F$12</f>
        <v>#VALUE!</v>
      </c>
      <c r="CZ249" s="190" t="e">
        <f t="shared" ref="CZ249:DS249" si="1004">IF(CF249 = 0, "", CF249)</f>
        <v>#VALUE!</v>
      </c>
      <c r="DA249" s="191" t="e">
        <f t="shared" si="1004"/>
        <v>#VALUE!</v>
      </c>
      <c r="DB249" s="191" t="e">
        <f t="shared" si="1004"/>
        <v>#VALUE!</v>
      </c>
      <c r="DC249" s="191" t="e">
        <f t="shared" si="1004"/>
        <v>#VALUE!</v>
      </c>
      <c r="DD249" s="193" t="e">
        <f t="shared" si="1004"/>
        <v>#VALUE!</v>
      </c>
      <c r="DE249" s="191" t="e">
        <f t="shared" si="1004"/>
        <v>#VALUE!</v>
      </c>
      <c r="DF249" s="193" t="e">
        <f t="shared" si="1004"/>
        <v>#VALUE!</v>
      </c>
      <c r="DG249" s="193" t="e">
        <f t="shared" si="1004"/>
        <v>#VALUE!</v>
      </c>
      <c r="DH249" s="191" t="e">
        <f t="shared" si="1004"/>
        <v>#VALUE!</v>
      </c>
      <c r="DI249" s="195" t="e">
        <f t="shared" si="1004"/>
        <v>#VALUE!</v>
      </c>
      <c r="DJ249" s="190" t="e">
        <f t="shared" si="1004"/>
        <v>#VALUE!</v>
      </c>
      <c r="DK249" s="191" t="e">
        <f t="shared" si="1004"/>
        <v>#VALUE!</v>
      </c>
      <c r="DL249" s="191" t="e">
        <f t="shared" si="1004"/>
        <v>#VALUE!</v>
      </c>
      <c r="DM249" s="191" t="e">
        <f t="shared" si="1004"/>
        <v>#VALUE!</v>
      </c>
      <c r="DN249" s="193" t="e">
        <f t="shared" si="1004"/>
        <v>#VALUE!</v>
      </c>
      <c r="DO249" s="191" t="e">
        <f t="shared" si="1004"/>
        <v>#VALUE!</v>
      </c>
      <c r="DP249" s="191" t="e">
        <f t="shared" si="1004"/>
        <v>#VALUE!</v>
      </c>
      <c r="DQ249" s="191" t="e">
        <f t="shared" si="1004"/>
        <v>#VALUE!</v>
      </c>
      <c r="DR249" s="191" t="e">
        <f t="shared" si="1004"/>
        <v>#VALUE!</v>
      </c>
      <c r="DS249" s="195" t="e">
        <f t="shared" si="1004"/>
        <v>#VALUE!</v>
      </c>
      <c r="DT249" s="190" t="e">
        <f t="shared" si="11"/>
        <v>#VALUE!</v>
      </c>
      <c r="DU249" s="197" t="e">
        <f t="shared" si="12"/>
        <v>#VALUE!</v>
      </c>
      <c r="DV249" s="165" t="e">
        <f>CZ249*'Ores &amp; Ingots'!$C$3+DA249*'Ores &amp; Ingots'!$C$4+DB249*'Ores &amp; Ingots'!$C$5+DC249*'Ores &amp; Ingots'!$C$6+DD249*'Ores &amp; Ingots'!$C$7+DE249*'Ores &amp; Ingots'!$C$8+DF249*'Ores &amp; Ingots'!$C$9+DG249*'Ores &amp; Ingots'!$C$10+DH249*'Ores &amp; Ingots'!$C$11+DI249*'Ores &amp; Ingots'!$C$12</f>
        <v>#VALUE!</v>
      </c>
      <c r="DW249" s="165" t="e">
        <f>DJ249*'Ores &amp; Ingots'!$B$3+DK249*'Ores &amp; Ingots'!$B$4+DL249*'Ores &amp; Ingots'!$B$5+DM249*'Ores &amp; Ingots'!$B$6+DN249*'Ores &amp; Ingots'!$B$7+DO249*'Ores &amp; Ingots'!$B$8+DP249*'Ores &amp; Ingots'!$B$9+DQ249*'Ores &amp; Ingots'!$B$10+DR249*'Ores &amp; Ingots'!$B$11+DS249*'Ores &amp; Ingots'!$B$12</f>
        <v>#VALUE!</v>
      </c>
      <c r="DX249" s="197" t="e">
        <f>CZ249*Refining!$G$3+DA249*Refining!$G$4+DB249*Refining!$G$5+DC249*Refining!$G$6+DD249*Refining!$G$7+DE249*Refining!$G$8+DF249*Refining!$G$9+DG249*Refining!$G$10+DH249*Refining!$G$11+DI249*Refining!$G$12</f>
        <v>#VALUE!</v>
      </c>
      <c r="DY249" s="197" t="e">
        <f t="shared" si="13"/>
        <v>#VALUE!</v>
      </c>
      <c r="DZ249" s="199" t="e">
        <f t="shared" si="14"/>
        <v>#VALUE!</v>
      </c>
      <c r="EA249" s="190" t="e">
        <f t="shared" si="15"/>
        <v>#VALUE!</v>
      </c>
      <c r="EB249" s="200" t="e">
        <f t="shared" ref="EB249:EC249" si="1005">EA249/60</f>
        <v>#VALUE!</v>
      </c>
      <c r="EC249" s="200" t="e">
        <f t="shared" si="1005"/>
        <v>#VALUE!</v>
      </c>
      <c r="ED249" s="190" t="e">
        <f t="shared" si="17"/>
        <v>#VALUE!</v>
      </c>
      <c r="EE249" s="200" t="e">
        <f t="shared" ref="EE249:EF249" si="1006">ED249/1000</f>
        <v>#VALUE!</v>
      </c>
      <c r="EF249" s="201" t="e">
        <f t="shared" si="1006"/>
        <v>#VALUE!</v>
      </c>
      <c r="EG249" s="136" t="e">
        <f t="shared" si="19"/>
        <v>#VALUE!</v>
      </c>
      <c r="EH249" s="138" t="e">
        <f t="shared" si="20"/>
        <v>#VALUE!</v>
      </c>
      <c r="EI249" s="133" t="s">
        <v>28</v>
      </c>
    </row>
    <row r="250" spans="1:139" ht="12.75" x14ac:dyDescent="0.2">
      <c r="A250" s="864"/>
      <c r="B250" s="369" t="s">
        <v>403</v>
      </c>
      <c r="C250" s="137" t="s">
        <v>155</v>
      </c>
      <c r="D250" s="137">
        <v>1</v>
      </c>
      <c r="E250" s="137">
        <v>1</v>
      </c>
      <c r="F250" s="137">
        <v>1</v>
      </c>
      <c r="G250" s="141">
        <f t="shared" si="0"/>
        <v>0.125</v>
      </c>
      <c r="H250" s="142">
        <v>5</v>
      </c>
      <c r="I250" s="142">
        <v>12.5</v>
      </c>
      <c r="J250" s="144">
        <f>H250/Main!$D$9</f>
        <v>1</v>
      </c>
      <c r="K250" s="144">
        <f>I250/Main!$D$10</f>
        <v>6.25</v>
      </c>
      <c r="L250" s="144">
        <f t="shared" si="1"/>
        <v>6.25</v>
      </c>
      <c r="M250" s="144">
        <v>1</v>
      </c>
      <c r="N250" s="147"/>
      <c r="O250" s="294"/>
      <c r="P250" s="150"/>
      <c r="Q250" s="153"/>
      <c r="R250" s="150"/>
      <c r="S250" s="155"/>
      <c r="T250" s="155"/>
      <c r="U250" s="150"/>
      <c r="V250" s="150"/>
      <c r="W250" s="155"/>
      <c r="X250" s="155"/>
      <c r="Y250" s="150"/>
      <c r="Z250" s="150"/>
      <c r="AA250" s="150"/>
      <c r="AB250" s="150"/>
      <c r="AC250" s="370"/>
      <c r="AD250" s="171">
        <v>1</v>
      </c>
      <c r="AE250" s="165">
        <v>0</v>
      </c>
      <c r="AF250" s="165">
        <v>0</v>
      </c>
      <c r="AG250" s="165">
        <v>0</v>
      </c>
      <c r="AH250" s="165">
        <v>0</v>
      </c>
      <c r="AI250" s="165">
        <v>0</v>
      </c>
      <c r="AJ250" s="165">
        <v>0</v>
      </c>
      <c r="AK250" s="165">
        <v>0</v>
      </c>
      <c r="AL250" s="165">
        <v>0</v>
      </c>
      <c r="AM250" s="165">
        <v>0</v>
      </c>
      <c r="AN250" s="165">
        <v>0</v>
      </c>
      <c r="AO250" s="165">
        <v>0</v>
      </c>
      <c r="AP250" s="165">
        <v>0</v>
      </c>
      <c r="AQ250" s="165">
        <v>0</v>
      </c>
      <c r="AR250" s="165">
        <v>0</v>
      </c>
      <c r="AS250" s="165">
        <v>0</v>
      </c>
      <c r="AT250" s="165">
        <v>0</v>
      </c>
      <c r="AU250" s="165">
        <v>0</v>
      </c>
      <c r="AV250" s="165">
        <v>0</v>
      </c>
      <c r="AW250" s="165">
        <v>0</v>
      </c>
      <c r="AX250" s="165">
        <v>0</v>
      </c>
      <c r="AY250" s="413">
        <f t="shared" ref="AY250:BS250" si="1007">IF(AD250 = 0, "", AD250)</f>
        <v>1</v>
      </c>
      <c r="AZ250" s="163" t="str">
        <f t="shared" si="1007"/>
        <v/>
      </c>
      <c r="BA250" s="163" t="str">
        <f t="shared" si="1007"/>
        <v/>
      </c>
      <c r="BB250" s="163" t="str">
        <f t="shared" si="1007"/>
        <v/>
      </c>
      <c r="BC250" s="163" t="str">
        <f t="shared" si="1007"/>
        <v/>
      </c>
      <c r="BD250" s="163" t="str">
        <f t="shared" si="1007"/>
        <v/>
      </c>
      <c r="BE250" s="163" t="str">
        <f t="shared" si="1007"/>
        <v/>
      </c>
      <c r="BF250" s="163" t="str">
        <f t="shared" si="1007"/>
        <v/>
      </c>
      <c r="BG250" s="163" t="str">
        <f t="shared" si="1007"/>
        <v/>
      </c>
      <c r="BH250" s="163" t="str">
        <f t="shared" si="1007"/>
        <v/>
      </c>
      <c r="BI250" s="163" t="str">
        <f t="shared" si="1007"/>
        <v/>
      </c>
      <c r="BJ250" s="163" t="str">
        <f t="shared" si="1007"/>
        <v/>
      </c>
      <c r="BK250" s="163" t="str">
        <f t="shared" si="1007"/>
        <v/>
      </c>
      <c r="BL250" s="163" t="str">
        <f t="shared" si="1007"/>
        <v/>
      </c>
      <c r="BM250" s="163" t="str">
        <f t="shared" si="1007"/>
        <v/>
      </c>
      <c r="BN250" s="163" t="str">
        <f t="shared" si="1007"/>
        <v/>
      </c>
      <c r="BO250" s="163" t="str">
        <f t="shared" si="1007"/>
        <v/>
      </c>
      <c r="BP250" s="163" t="str">
        <f t="shared" si="1007"/>
        <v/>
      </c>
      <c r="BQ250" s="163" t="str">
        <f t="shared" si="1007"/>
        <v/>
      </c>
      <c r="BR250" s="163" t="str">
        <f t="shared" si="1007"/>
        <v/>
      </c>
      <c r="BS250" s="173" t="str">
        <f t="shared" si="1007"/>
        <v/>
      </c>
      <c r="BT250" s="175" t="e">
        <f>$AY250*Assembly!Z$4+$AZ250*Assembly!Z$5+$BA250*Assembly!Z$6+$BB250*Assembly!Z$7+$BC250*Assembly!Z$8+$BD250*Assembly!Z$9+$BE250*Assembly!Z$10+$BF250*Assembly!Z$11+$BG250*Assembly!Z$12+$BH250*Assembly!Z$13+$BI250*Assembly!Z$14+$BJ250*Assembly!Z$15+$BK250*Assembly!Z$16+$BL250*Assembly!Z$17+$BM250*Assembly!Z$18+$BN250*Assembly!Z$19+$BO250*Assembly!Z$20+$BP250*Assembly!Z$21+$BQ250*Assembly!Z$22+$BR250*Assembly!Z$23+$BS250*Assembly!Z$24</f>
        <v>#VALUE!</v>
      </c>
      <c r="BU250" s="165" t="e">
        <f t="shared" si="3"/>
        <v>#VALUE!</v>
      </c>
      <c r="BV250" s="176"/>
      <c r="BW250" s="165" t="e">
        <f>$AY250*Assembly!AD$4+$AZ250*Assembly!AD$5+$BA250*Assembly!AD$6+$BB250*Assembly!AD$7+$BC250*Assembly!AD$8+$BD250*Assembly!AD$9+$BE250*Assembly!AD$10+$BF250*Assembly!AD$11+$BG250*Assembly!AD$12+$BH250*Assembly!AD$13+$BI250*Assembly!AD$14+$BJ250*Assembly!AD$15+$BK250*Assembly!AD$16+$BL250*Assembly!AD$17+$BM250*Assembly!AD$18+$BN250*Assembly!AD$19+$BO250*Assembly!AD$20+$BP250*Assembly!AD$21+$BQ250*Assembly!AD$22+$BR250*Assembly!AD$23+$BS250*Assembly!AD$24</f>
        <v>#VALUE!</v>
      </c>
      <c r="BX250" s="180" t="e">
        <f t="shared" si="4"/>
        <v>#VALUE!</v>
      </c>
      <c r="BY250" s="181" t="e">
        <f t="shared" si="5"/>
        <v>#VALUE!</v>
      </c>
      <c r="BZ250" s="182" t="e">
        <f t="shared" si="6"/>
        <v>#VALUE!</v>
      </c>
      <c r="CA250" s="181" t="e">
        <f t="shared" si="7"/>
        <v>#VALUE!</v>
      </c>
      <c r="CB250" s="165" t="e">
        <f>$AY250*Assembly!Y$4+$AZ250*Assembly!Y$5+$BA250*Assembly!Y$6+$BB250*Assembly!Y$7+$BC250*Assembly!Y$8+$BD250*Assembly!Y$9+$BE250*Assembly!Y$10+$BF250*Assembly!Y$11+$BG250*Assembly!Y$12+$BH250*Assembly!Y$13+$BI250*Assembly!Y$14+$BJ250*Assembly!Y$15+$BK250*Assembly!Y$16+$BL250*Assembly!Y$17+$BM250*Assembly!Y$18+$BN250*Assembly!Y$19+$BO250*Assembly!Y$20+$BP250*Assembly!Y$21+$BQ250*Assembly!Y$22+$BR250*Assembly!Y$23+$BS250*Assembly!Y$24</f>
        <v>#VALUE!</v>
      </c>
      <c r="CC250" s="165" t="e">
        <f t="shared" si="8"/>
        <v>#VALUE!</v>
      </c>
      <c r="CD250" s="136" t="e">
        <f t="shared" si="9"/>
        <v>#VALUE!</v>
      </c>
      <c r="CE250" s="184" t="e">
        <f>$AY250*Assembly!AC$4+$AZ250*Assembly!AC$5+$BA250*Assembly!AC$6+$BB250*Assembly!AC$7+$BC250*Assembly!AC$8+$BD250*Assembly!AC$9+$BE250*Assembly!AC$10+$BF250*Assembly!AC$11+$BG250*Assembly!AC$12+$BH250*Assembly!AC$13+$BI250*Assembly!AC$14+$BJ250*Assembly!AC$15+$BK250*Assembly!AC$16+$BL250*Assembly!AC$17+$BM250*Assembly!AC$18+$BN250*Assembly!AC$19+$BO250*Assembly!AC$20+$BP250*Assembly!AC$21+$BQ250*Assembly!AC$22+$BR250*Assembly!AC$23+$BS250*Assembly!AC$24</f>
        <v>#VALUE!</v>
      </c>
      <c r="CF250" s="153" t="e">
        <f>$AY250*Assembly!M$4+$AZ250*Assembly!M$5+$BA250*Assembly!M$6+$BB250*Assembly!M$7+$BC250*Assembly!M$8+$BD250*Assembly!M$9+$BE250*Assembly!M$10+$BF250*Assembly!M$11+$BG250*Assembly!M$12+$BH250*Assembly!M$13+$BI250*Assembly!M$14+$BJ250*Assembly!M$15+$BK250*Assembly!M$16+$BL250*Assembly!M$17+$BM250*Assembly!M$18+$BN250*Assembly!M$19+$BO250*Assembly!M$20+$BP250*Assembly!M$21+$BQ250*Assembly!M$22+$BR250*Assembly!M$23+$BS250*Assembly!M$24</f>
        <v>#VALUE!</v>
      </c>
      <c r="CG250" s="153" t="e">
        <f>$AY250*Assembly!N$4+$AZ250*Assembly!N$5+$BA250*Assembly!N$6+$BB250*Assembly!N$7+$BC250*Assembly!N$8+$BD250*Assembly!N$9+$BE250*Assembly!N$10+$BF250*Assembly!N$11+$BG250*Assembly!N$12+$BH250*Assembly!N$13+$BI250*Assembly!N$14+$BJ250*Assembly!N$15+$BK250*Assembly!N$16+$BL250*Assembly!N$17+$BM250*Assembly!N$18+$BN250*Assembly!N$19+$BO250*Assembly!N$20+$BP250*Assembly!N$21+$BQ250*Assembly!N$22+$BR250*Assembly!N$23+$BS250*Assembly!N$24</f>
        <v>#VALUE!</v>
      </c>
      <c r="CH250" s="153" t="e">
        <f>$AY250*Assembly!O$4+$AZ250*Assembly!O$5+$BA250*Assembly!O$6+$BB250*Assembly!O$7+$BC250*Assembly!O$8+$BD250*Assembly!O$9+$BE250*Assembly!O$10+$BF250*Assembly!O$11+$BG250*Assembly!O$12+$BH250*Assembly!O$13+$BI250*Assembly!O$14+$BJ250*Assembly!O$15+$BK250*Assembly!O$16+$BL250*Assembly!O$17+$BM250*Assembly!O$18+$BN250*Assembly!O$19+$BO250*Assembly!O$20+$BP250*Assembly!O$21+$BQ250*Assembly!O$22+$BR250*Assembly!O$23+$BS250*Assembly!O$24</f>
        <v>#VALUE!</v>
      </c>
      <c r="CI250" s="142" t="e">
        <f>$AY250*Assembly!P$4+$AZ250*Assembly!P$5+$BA250*Assembly!P$6+$BB250*Assembly!P$7+$BC250*Assembly!P$8+$BD250*Assembly!P$9+$BE250*Assembly!P$10+$BF250*Assembly!P$11+$BG250*Assembly!P$12+$BH250*Assembly!P$13+$BI250*Assembly!P$14+$BJ250*Assembly!P$15+$BK250*Assembly!P$16+$BL250*Assembly!P$17+$BM250*Assembly!P$18+$BN250*Assembly!P$19+$BO250*Assembly!P$20+$BP250*Assembly!P$21+$BQ250*Assembly!P$22+$BR250*Assembly!P$23+$BS250*Assembly!P$24</f>
        <v>#VALUE!</v>
      </c>
      <c r="CJ250" s="142" t="e">
        <f>$AY250*Assembly!Q$4+$AZ250*Assembly!Q$5+$BA250*Assembly!Q$6+$BB250*Assembly!Q$7+$BC250*Assembly!Q$8+$BD250*Assembly!Q$9+$BE250*Assembly!Q$10+$BF250*Assembly!Q$11+$BG250*Assembly!Q$12+$BH250*Assembly!Q$13+$BI250*Assembly!Q$14+$BJ250*Assembly!Q$15+$BK250*Assembly!Q$16+$BL250*Assembly!Q$17+$BM250*Assembly!Q$18+$BN250*Assembly!Q$19+$BO250*Assembly!Q$20+$BP250*Assembly!Q$21+$BQ250*Assembly!Q$22+$BR250*Assembly!Q$23+$BS250*Assembly!Q$24</f>
        <v>#VALUE!</v>
      </c>
      <c r="CK250" s="153" t="e">
        <f>$AY250*Assembly!R$4+$AZ250*Assembly!R$5+$BA250*Assembly!R$6+$BB250*Assembly!R$7+$BC250*Assembly!R$8+$BD250*Assembly!R$9+$BE250*Assembly!R$10+$BF250*Assembly!R$11+$BG250*Assembly!R$12+$BH250*Assembly!R$13+$BI250*Assembly!R$14+$BJ250*Assembly!R$15+$BK250*Assembly!R$16+$BL250*Assembly!R$17+$BM250*Assembly!R$18+$BN250*Assembly!R$19+$BO250*Assembly!R$20+$BP250*Assembly!R$21+$BQ250*Assembly!R$22+$BR250*Assembly!R$23+$BS250*Assembly!R$24</f>
        <v>#VALUE!</v>
      </c>
      <c r="CL250" s="142" t="e">
        <f>$AY250*Assembly!S$4+$AZ250*Assembly!S$5+$BA250*Assembly!S$6+$BB250*Assembly!S$7+$BC250*Assembly!S$8+$BD250*Assembly!S$9+$BE250*Assembly!S$10+$BF250*Assembly!S$11+$BG250*Assembly!S$12+$BH250*Assembly!S$13+$BI250*Assembly!S$14+$BJ250*Assembly!S$15+$BK250*Assembly!S$16+$BL250*Assembly!S$17+$BM250*Assembly!S$18+$BN250*Assembly!S$19+$BO250*Assembly!S$20+$BP250*Assembly!S$21+$BQ250*Assembly!S$22+$BR250*Assembly!S$23+$BS250*Assembly!S$24</f>
        <v>#VALUE!</v>
      </c>
      <c r="CM250" s="142" t="e">
        <f>$AY250*Assembly!T$4+$AZ250*Assembly!T$5+$BA250*Assembly!T$6+$BB250*Assembly!T$7+$BC250*Assembly!T$8+$BD250*Assembly!T$9+$BE250*Assembly!T$10+$BF250*Assembly!T$11+$BG250*Assembly!T$12+$BH250*Assembly!T$13+$BI250*Assembly!T$14+$BJ250*Assembly!T$15+$BK250*Assembly!T$16+$BL250*Assembly!T$17+$BM250*Assembly!T$18+$BN250*Assembly!T$19+$BO250*Assembly!T$20+$BP250*Assembly!T$21+$BQ250*Assembly!T$22+$BR250*Assembly!T$23+$BS250*Assembly!T$24</f>
        <v>#VALUE!</v>
      </c>
      <c r="CN250" s="142" t="e">
        <f>$AY250*Assembly!U$4+$AZ250*Assembly!U$5+$BA250*Assembly!U$6+$BB250*Assembly!U$7+$BC250*Assembly!U$8+$BD250*Assembly!U$9+$BE250*Assembly!U$10+$BF250*Assembly!U$11+$BG250*Assembly!U$12+$BH250*Assembly!U$13+$BI250*Assembly!U$14+$BJ250*Assembly!U$15+$BK250*Assembly!U$16+$BL250*Assembly!U$17+$BM250*Assembly!U$18+$BN250*Assembly!U$19+$BO250*Assembly!U$20+$BP250*Assembly!U$21+$BQ250*Assembly!U$22+$BR250*Assembly!U$23+$BS250*Assembly!U$24</f>
        <v>#VALUE!</v>
      </c>
      <c r="CO250" s="153" t="e">
        <f>$AY250*Assembly!V$4+$AZ250*Assembly!V$5+$BA250*Assembly!V$6+$BB250*Assembly!V$7+$BC250*Assembly!V$8+$BD250*Assembly!V$9+$BE250*Assembly!V$10+$BF250*Assembly!V$11+$BG250*Assembly!V$12+$BH250*Assembly!V$13+$BI250*Assembly!V$14+$BJ250*Assembly!V$15+$BK250*Assembly!V$16+$BL250*Assembly!V$17+$BM250*Assembly!V$18+$BN250*Assembly!V$19+$BO250*Assembly!V$20+$BP250*Assembly!V$21+$BQ250*Assembly!V$22+$BR250*Assembly!V$23+$BS250*Assembly!V$24</f>
        <v>#VALUE!</v>
      </c>
      <c r="CP250" s="153" t="e">
        <f>CF250*Refining!$F$3</f>
        <v>#VALUE!</v>
      </c>
      <c r="CQ250" s="153" t="e">
        <f>CG250*Refining!$F$4</f>
        <v>#VALUE!</v>
      </c>
      <c r="CR250" s="153" t="e">
        <f>CH250*Refining!$F$5</f>
        <v>#VALUE!</v>
      </c>
      <c r="CS250" s="153" t="e">
        <f>CI250*Refining!$F$6</f>
        <v>#VALUE!</v>
      </c>
      <c r="CT250" s="153" t="e">
        <f>CJ250*Refining!$F$7</f>
        <v>#VALUE!</v>
      </c>
      <c r="CU250" s="153" t="e">
        <f>CK250*Refining!$F$8</f>
        <v>#VALUE!</v>
      </c>
      <c r="CV250" s="153" t="e">
        <f>CL250*Refining!$F$9</f>
        <v>#VALUE!</v>
      </c>
      <c r="CW250" s="153" t="e">
        <f>CM250*Refining!$F$10</f>
        <v>#VALUE!</v>
      </c>
      <c r="CX250" s="153" t="e">
        <f>CN250*Refining!$F$11</f>
        <v>#VALUE!</v>
      </c>
      <c r="CY250" s="153" t="e">
        <f>CO250*Refining!$F$12</f>
        <v>#VALUE!</v>
      </c>
      <c r="CZ250" s="190" t="e">
        <f t="shared" ref="CZ250:DS250" si="1008">IF(CF250 = 0, "", CF250)</f>
        <v>#VALUE!</v>
      </c>
      <c r="DA250" s="191" t="e">
        <f t="shared" si="1008"/>
        <v>#VALUE!</v>
      </c>
      <c r="DB250" s="191" t="e">
        <f t="shared" si="1008"/>
        <v>#VALUE!</v>
      </c>
      <c r="DC250" s="191" t="e">
        <f t="shared" si="1008"/>
        <v>#VALUE!</v>
      </c>
      <c r="DD250" s="193" t="e">
        <f t="shared" si="1008"/>
        <v>#VALUE!</v>
      </c>
      <c r="DE250" s="191" t="e">
        <f t="shared" si="1008"/>
        <v>#VALUE!</v>
      </c>
      <c r="DF250" s="193" t="e">
        <f t="shared" si="1008"/>
        <v>#VALUE!</v>
      </c>
      <c r="DG250" s="193" t="e">
        <f t="shared" si="1008"/>
        <v>#VALUE!</v>
      </c>
      <c r="DH250" s="191" t="e">
        <f t="shared" si="1008"/>
        <v>#VALUE!</v>
      </c>
      <c r="DI250" s="195" t="e">
        <f t="shared" si="1008"/>
        <v>#VALUE!</v>
      </c>
      <c r="DJ250" s="190" t="e">
        <f t="shared" si="1008"/>
        <v>#VALUE!</v>
      </c>
      <c r="DK250" s="191" t="e">
        <f t="shared" si="1008"/>
        <v>#VALUE!</v>
      </c>
      <c r="DL250" s="191" t="e">
        <f t="shared" si="1008"/>
        <v>#VALUE!</v>
      </c>
      <c r="DM250" s="191" t="e">
        <f t="shared" si="1008"/>
        <v>#VALUE!</v>
      </c>
      <c r="DN250" s="193" t="e">
        <f t="shared" si="1008"/>
        <v>#VALUE!</v>
      </c>
      <c r="DO250" s="191" t="e">
        <f t="shared" si="1008"/>
        <v>#VALUE!</v>
      </c>
      <c r="DP250" s="191" t="e">
        <f t="shared" si="1008"/>
        <v>#VALUE!</v>
      </c>
      <c r="DQ250" s="191" t="e">
        <f t="shared" si="1008"/>
        <v>#VALUE!</v>
      </c>
      <c r="DR250" s="191" t="e">
        <f t="shared" si="1008"/>
        <v>#VALUE!</v>
      </c>
      <c r="DS250" s="195" t="e">
        <f t="shared" si="1008"/>
        <v>#VALUE!</v>
      </c>
      <c r="DT250" s="190" t="e">
        <f t="shared" si="11"/>
        <v>#VALUE!</v>
      </c>
      <c r="DU250" s="197" t="e">
        <f t="shared" si="12"/>
        <v>#VALUE!</v>
      </c>
      <c r="DV250" s="165" t="e">
        <f>CZ250*'Ores &amp; Ingots'!$C$3+DA250*'Ores &amp; Ingots'!$C$4+DB250*'Ores &amp; Ingots'!$C$5+DC250*'Ores &amp; Ingots'!$C$6+DD250*'Ores &amp; Ingots'!$C$7+DE250*'Ores &amp; Ingots'!$C$8+DF250*'Ores &amp; Ingots'!$C$9+DG250*'Ores &amp; Ingots'!$C$10+DH250*'Ores &amp; Ingots'!$C$11+DI250*'Ores &amp; Ingots'!$C$12</f>
        <v>#VALUE!</v>
      </c>
      <c r="DW250" s="165" t="e">
        <f>DJ250*'Ores &amp; Ingots'!$B$3+DK250*'Ores &amp; Ingots'!$B$4+DL250*'Ores &amp; Ingots'!$B$5+DM250*'Ores &amp; Ingots'!$B$6+DN250*'Ores &amp; Ingots'!$B$7+DO250*'Ores &amp; Ingots'!$B$8+DP250*'Ores &amp; Ingots'!$B$9+DQ250*'Ores &amp; Ingots'!$B$10+DR250*'Ores &amp; Ingots'!$B$11+DS250*'Ores &amp; Ingots'!$B$12</f>
        <v>#VALUE!</v>
      </c>
      <c r="DX250" s="197" t="e">
        <f>CZ250*Refining!$G$3+DA250*Refining!$G$4+DB250*Refining!$G$5+DC250*Refining!$G$6+DD250*Refining!$G$7+DE250*Refining!$G$8+DF250*Refining!$G$9+DG250*Refining!$G$10+DH250*Refining!$G$11+DI250*Refining!$G$12</f>
        <v>#VALUE!</v>
      </c>
      <c r="DY250" s="197" t="e">
        <f t="shared" si="13"/>
        <v>#VALUE!</v>
      </c>
      <c r="DZ250" s="199" t="e">
        <f t="shared" si="14"/>
        <v>#VALUE!</v>
      </c>
      <c r="EA250" s="190" t="e">
        <f t="shared" si="15"/>
        <v>#VALUE!</v>
      </c>
      <c r="EB250" s="200" t="e">
        <f t="shared" ref="EB250:EC250" si="1009">EA250/60</f>
        <v>#VALUE!</v>
      </c>
      <c r="EC250" s="200" t="e">
        <f t="shared" si="1009"/>
        <v>#VALUE!</v>
      </c>
      <c r="ED250" s="190" t="e">
        <f t="shared" si="17"/>
        <v>#VALUE!</v>
      </c>
      <c r="EE250" s="200" t="e">
        <f t="shared" ref="EE250:EF250" si="1010">ED250/1000</f>
        <v>#VALUE!</v>
      </c>
      <c r="EF250" s="201" t="e">
        <f t="shared" si="1010"/>
        <v>#VALUE!</v>
      </c>
      <c r="EG250" s="136" t="e">
        <f t="shared" si="19"/>
        <v>#VALUE!</v>
      </c>
      <c r="EH250" s="138" t="e">
        <f t="shared" si="20"/>
        <v>#VALUE!</v>
      </c>
      <c r="EI250" s="133" t="s">
        <v>28</v>
      </c>
    </row>
    <row r="251" spans="1:139" ht="12.75" x14ac:dyDescent="0.2">
      <c r="A251" s="864"/>
      <c r="B251" s="369" t="s">
        <v>404</v>
      </c>
      <c r="C251" s="137" t="s">
        <v>155</v>
      </c>
      <c r="D251" s="137">
        <v>1</v>
      </c>
      <c r="E251" s="137">
        <v>1</v>
      </c>
      <c r="F251" s="137">
        <v>1</v>
      </c>
      <c r="G251" s="202">
        <f t="shared" si="0"/>
        <v>0.125</v>
      </c>
      <c r="H251" s="203">
        <v>3</v>
      </c>
      <c r="I251" s="203">
        <v>7.5</v>
      </c>
      <c r="J251" s="204">
        <f>H251/Main!$D$9</f>
        <v>0.6</v>
      </c>
      <c r="K251" s="204">
        <f>I251/Main!$D$10</f>
        <v>3.75</v>
      </c>
      <c r="L251" s="204">
        <f t="shared" si="1"/>
        <v>6.25</v>
      </c>
      <c r="M251" s="204">
        <v>1</v>
      </c>
      <c r="N251" s="205"/>
      <c r="O251" s="296"/>
      <c r="P251" s="207"/>
      <c r="Q251" s="208"/>
      <c r="R251" s="207"/>
      <c r="S251" s="209"/>
      <c r="T251" s="209"/>
      <c r="U251" s="207"/>
      <c r="V251" s="207"/>
      <c r="W251" s="401"/>
      <c r="X251" s="209"/>
      <c r="Y251" s="207"/>
      <c r="Z251" s="207"/>
      <c r="AA251" s="207"/>
      <c r="AB251" s="207"/>
      <c r="AC251" s="402"/>
      <c r="AD251" s="171">
        <v>1</v>
      </c>
      <c r="AE251" s="165">
        <v>0</v>
      </c>
      <c r="AF251" s="165">
        <v>0</v>
      </c>
      <c r="AG251" s="165">
        <v>0</v>
      </c>
      <c r="AH251" s="165">
        <v>0</v>
      </c>
      <c r="AI251" s="165">
        <v>0</v>
      </c>
      <c r="AJ251" s="165">
        <v>0</v>
      </c>
      <c r="AK251" s="165">
        <v>0</v>
      </c>
      <c r="AL251" s="165">
        <v>0</v>
      </c>
      <c r="AM251" s="165">
        <v>0</v>
      </c>
      <c r="AN251" s="165">
        <v>0</v>
      </c>
      <c r="AO251" s="165">
        <v>0</v>
      </c>
      <c r="AP251" s="165">
        <v>0</v>
      </c>
      <c r="AQ251" s="165">
        <v>0</v>
      </c>
      <c r="AR251" s="165">
        <v>0</v>
      </c>
      <c r="AS251" s="165">
        <v>0</v>
      </c>
      <c r="AT251" s="165">
        <v>0</v>
      </c>
      <c r="AU251" s="165">
        <v>0</v>
      </c>
      <c r="AV251" s="165">
        <v>0</v>
      </c>
      <c r="AW251" s="165">
        <v>0</v>
      </c>
      <c r="AX251" s="165">
        <v>0</v>
      </c>
      <c r="AY251" s="413">
        <f t="shared" ref="AY251:BS251" si="1011">IF(AD251 = 0, "", AD251)</f>
        <v>1</v>
      </c>
      <c r="AZ251" s="163" t="str">
        <f t="shared" si="1011"/>
        <v/>
      </c>
      <c r="BA251" s="163" t="str">
        <f t="shared" si="1011"/>
        <v/>
      </c>
      <c r="BB251" s="163" t="str">
        <f t="shared" si="1011"/>
        <v/>
      </c>
      <c r="BC251" s="163" t="str">
        <f t="shared" si="1011"/>
        <v/>
      </c>
      <c r="BD251" s="163" t="str">
        <f t="shared" si="1011"/>
        <v/>
      </c>
      <c r="BE251" s="163" t="str">
        <f t="shared" si="1011"/>
        <v/>
      </c>
      <c r="BF251" s="163" t="str">
        <f t="shared" si="1011"/>
        <v/>
      </c>
      <c r="BG251" s="163" t="str">
        <f t="shared" si="1011"/>
        <v/>
      </c>
      <c r="BH251" s="163" t="str">
        <f t="shared" si="1011"/>
        <v/>
      </c>
      <c r="BI251" s="163" t="str">
        <f t="shared" si="1011"/>
        <v/>
      </c>
      <c r="BJ251" s="163" t="str">
        <f t="shared" si="1011"/>
        <v/>
      </c>
      <c r="BK251" s="163" t="str">
        <f t="shared" si="1011"/>
        <v/>
      </c>
      <c r="BL251" s="163" t="str">
        <f t="shared" si="1011"/>
        <v/>
      </c>
      <c r="BM251" s="163" t="str">
        <f t="shared" si="1011"/>
        <v/>
      </c>
      <c r="BN251" s="163" t="str">
        <f t="shared" si="1011"/>
        <v/>
      </c>
      <c r="BO251" s="163" t="str">
        <f t="shared" si="1011"/>
        <v/>
      </c>
      <c r="BP251" s="163" t="str">
        <f t="shared" si="1011"/>
        <v/>
      </c>
      <c r="BQ251" s="163" t="str">
        <f t="shared" si="1011"/>
        <v/>
      </c>
      <c r="BR251" s="163" t="str">
        <f t="shared" si="1011"/>
        <v/>
      </c>
      <c r="BS251" s="173" t="str">
        <f t="shared" si="1011"/>
        <v/>
      </c>
      <c r="BT251" s="175" t="e">
        <f>$AY251*Assembly!Z$4+$AZ251*Assembly!Z$5+$BA251*Assembly!Z$6+$BB251*Assembly!Z$7+$BC251*Assembly!Z$8+$BD251*Assembly!Z$9+$BE251*Assembly!Z$10+$BF251*Assembly!Z$11+$BG251*Assembly!Z$12+$BH251*Assembly!Z$13+$BI251*Assembly!Z$14+$BJ251*Assembly!Z$15+$BK251*Assembly!Z$16+$BL251*Assembly!Z$17+$BM251*Assembly!Z$18+$BN251*Assembly!Z$19+$BO251*Assembly!Z$20+$BP251*Assembly!Z$21+$BQ251*Assembly!Z$22+$BR251*Assembly!Z$23+$BS251*Assembly!Z$24</f>
        <v>#VALUE!</v>
      </c>
      <c r="BU251" s="165" t="e">
        <f t="shared" si="3"/>
        <v>#VALUE!</v>
      </c>
      <c r="BV251" s="176"/>
      <c r="BW251" s="165" t="e">
        <f>$AY251*Assembly!AD$4+$AZ251*Assembly!AD$5+$BA251*Assembly!AD$6+$BB251*Assembly!AD$7+$BC251*Assembly!AD$8+$BD251*Assembly!AD$9+$BE251*Assembly!AD$10+$BF251*Assembly!AD$11+$BG251*Assembly!AD$12+$BH251*Assembly!AD$13+$BI251*Assembly!AD$14+$BJ251*Assembly!AD$15+$BK251*Assembly!AD$16+$BL251*Assembly!AD$17+$BM251*Assembly!AD$18+$BN251*Assembly!AD$19+$BO251*Assembly!AD$20+$BP251*Assembly!AD$21+$BQ251*Assembly!AD$22+$BR251*Assembly!AD$23+$BS251*Assembly!AD$24</f>
        <v>#VALUE!</v>
      </c>
      <c r="BX251" s="180" t="e">
        <f t="shared" si="4"/>
        <v>#VALUE!</v>
      </c>
      <c r="BY251" s="181" t="e">
        <f t="shared" si="5"/>
        <v>#VALUE!</v>
      </c>
      <c r="BZ251" s="182" t="e">
        <f t="shared" si="6"/>
        <v>#VALUE!</v>
      </c>
      <c r="CA251" s="181" t="e">
        <f t="shared" si="7"/>
        <v>#VALUE!</v>
      </c>
      <c r="CB251" s="165" t="e">
        <f>$AY251*Assembly!Y$4+$AZ251*Assembly!Y$5+$BA251*Assembly!Y$6+$BB251*Assembly!Y$7+$BC251*Assembly!Y$8+$BD251*Assembly!Y$9+$BE251*Assembly!Y$10+$BF251*Assembly!Y$11+$BG251*Assembly!Y$12+$BH251*Assembly!Y$13+$BI251*Assembly!Y$14+$BJ251*Assembly!Y$15+$BK251*Assembly!Y$16+$BL251*Assembly!Y$17+$BM251*Assembly!Y$18+$BN251*Assembly!Y$19+$BO251*Assembly!Y$20+$BP251*Assembly!Y$21+$BQ251*Assembly!Y$22+$BR251*Assembly!Y$23+$BS251*Assembly!Y$24</f>
        <v>#VALUE!</v>
      </c>
      <c r="CC251" s="165" t="e">
        <f t="shared" si="8"/>
        <v>#VALUE!</v>
      </c>
      <c r="CD251" s="136" t="e">
        <f t="shared" si="9"/>
        <v>#VALUE!</v>
      </c>
      <c r="CE251" s="184" t="e">
        <f>$AY251*Assembly!AC$4+$AZ251*Assembly!AC$5+$BA251*Assembly!AC$6+$BB251*Assembly!AC$7+$BC251*Assembly!AC$8+$BD251*Assembly!AC$9+$BE251*Assembly!AC$10+$BF251*Assembly!AC$11+$BG251*Assembly!AC$12+$BH251*Assembly!AC$13+$BI251*Assembly!AC$14+$BJ251*Assembly!AC$15+$BK251*Assembly!AC$16+$BL251*Assembly!AC$17+$BM251*Assembly!AC$18+$BN251*Assembly!AC$19+$BO251*Assembly!AC$20+$BP251*Assembly!AC$21+$BQ251*Assembly!AC$22+$BR251*Assembly!AC$23+$BS251*Assembly!AC$24</f>
        <v>#VALUE!</v>
      </c>
      <c r="CF251" s="208" t="e">
        <f>$AY251*Assembly!M$4+$AZ251*Assembly!M$5+$BA251*Assembly!M$6+$BB251*Assembly!M$7+$BC251*Assembly!M$8+$BD251*Assembly!M$9+$BE251*Assembly!M$10+$BF251*Assembly!M$11+$BG251*Assembly!M$12+$BH251*Assembly!M$13+$BI251*Assembly!M$14+$BJ251*Assembly!M$15+$BK251*Assembly!M$16+$BL251*Assembly!M$17+$BM251*Assembly!M$18+$BN251*Assembly!M$19+$BO251*Assembly!M$20+$BP251*Assembly!M$21+$BQ251*Assembly!M$22+$BR251*Assembly!M$23+$BS251*Assembly!M$24</f>
        <v>#VALUE!</v>
      </c>
      <c r="CG251" s="208" t="e">
        <f>$AY251*Assembly!N$4+$AZ251*Assembly!N$5+$BA251*Assembly!N$6+$BB251*Assembly!N$7+$BC251*Assembly!N$8+$BD251*Assembly!N$9+$BE251*Assembly!N$10+$BF251*Assembly!N$11+$BG251*Assembly!N$12+$BH251*Assembly!N$13+$BI251*Assembly!N$14+$BJ251*Assembly!N$15+$BK251*Assembly!N$16+$BL251*Assembly!N$17+$BM251*Assembly!N$18+$BN251*Assembly!N$19+$BO251*Assembly!N$20+$BP251*Assembly!N$21+$BQ251*Assembly!N$22+$BR251*Assembly!N$23+$BS251*Assembly!N$24</f>
        <v>#VALUE!</v>
      </c>
      <c r="CH251" s="208" t="e">
        <f>$AY251*Assembly!O$4+$AZ251*Assembly!O$5+$BA251*Assembly!O$6+$BB251*Assembly!O$7+$BC251*Assembly!O$8+$BD251*Assembly!O$9+$BE251*Assembly!O$10+$BF251*Assembly!O$11+$BG251*Assembly!O$12+$BH251*Assembly!O$13+$BI251*Assembly!O$14+$BJ251*Assembly!O$15+$BK251*Assembly!O$16+$BL251*Assembly!O$17+$BM251*Assembly!O$18+$BN251*Assembly!O$19+$BO251*Assembly!O$20+$BP251*Assembly!O$21+$BQ251*Assembly!O$22+$BR251*Assembly!O$23+$BS251*Assembly!O$24</f>
        <v>#VALUE!</v>
      </c>
      <c r="CI251" s="203" t="e">
        <f>$AY251*Assembly!P$4+$AZ251*Assembly!P$5+$BA251*Assembly!P$6+$BB251*Assembly!P$7+$BC251*Assembly!P$8+$BD251*Assembly!P$9+$BE251*Assembly!P$10+$BF251*Assembly!P$11+$BG251*Assembly!P$12+$BH251*Assembly!P$13+$BI251*Assembly!P$14+$BJ251*Assembly!P$15+$BK251*Assembly!P$16+$BL251*Assembly!P$17+$BM251*Assembly!P$18+$BN251*Assembly!P$19+$BO251*Assembly!P$20+$BP251*Assembly!P$21+$BQ251*Assembly!P$22+$BR251*Assembly!P$23+$BS251*Assembly!P$24</f>
        <v>#VALUE!</v>
      </c>
      <c r="CJ251" s="203" t="e">
        <f>$AY251*Assembly!Q$4+$AZ251*Assembly!Q$5+$BA251*Assembly!Q$6+$BB251*Assembly!Q$7+$BC251*Assembly!Q$8+$BD251*Assembly!Q$9+$BE251*Assembly!Q$10+$BF251*Assembly!Q$11+$BG251*Assembly!Q$12+$BH251*Assembly!Q$13+$BI251*Assembly!Q$14+$BJ251*Assembly!Q$15+$BK251*Assembly!Q$16+$BL251*Assembly!Q$17+$BM251*Assembly!Q$18+$BN251*Assembly!Q$19+$BO251*Assembly!Q$20+$BP251*Assembly!Q$21+$BQ251*Assembly!Q$22+$BR251*Assembly!Q$23+$BS251*Assembly!Q$24</f>
        <v>#VALUE!</v>
      </c>
      <c r="CK251" s="208" t="e">
        <f>$AY251*Assembly!R$4+$AZ251*Assembly!R$5+$BA251*Assembly!R$6+$BB251*Assembly!R$7+$BC251*Assembly!R$8+$BD251*Assembly!R$9+$BE251*Assembly!R$10+$BF251*Assembly!R$11+$BG251*Assembly!R$12+$BH251*Assembly!R$13+$BI251*Assembly!R$14+$BJ251*Assembly!R$15+$BK251*Assembly!R$16+$BL251*Assembly!R$17+$BM251*Assembly!R$18+$BN251*Assembly!R$19+$BO251*Assembly!R$20+$BP251*Assembly!R$21+$BQ251*Assembly!R$22+$BR251*Assembly!R$23+$BS251*Assembly!R$24</f>
        <v>#VALUE!</v>
      </c>
      <c r="CL251" s="203" t="e">
        <f>$AY251*Assembly!S$4+$AZ251*Assembly!S$5+$BA251*Assembly!S$6+$BB251*Assembly!S$7+$BC251*Assembly!S$8+$BD251*Assembly!S$9+$BE251*Assembly!S$10+$BF251*Assembly!S$11+$BG251*Assembly!S$12+$BH251*Assembly!S$13+$BI251*Assembly!S$14+$BJ251*Assembly!S$15+$BK251*Assembly!S$16+$BL251*Assembly!S$17+$BM251*Assembly!S$18+$BN251*Assembly!S$19+$BO251*Assembly!S$20+$BP251*Assembly!S$21+$BQ251*Assembly!S$22+$BR251*Assembly!S$23+$BS251*Assembly!S$24</f>
        <v>#VALUE!</v>
      </c>
      <c r="CM251" s="203" t="e">
        <f>$AY251*Assembly!T$4+$AZ251*Assembly!T$5+$BA251*Assembly!T$6+$BB251*Assembly!T$7+$BC251*Assembly!T$8+$BD251*Assembly!T$9+$BE251*Assembly!T$10+$BF251*Assembly!T$11+$BG251*Assembly!T$12+$BH251*Assembly!T$13+$BI251*Assembly!T$14+$BJ251*Assembly!T$15+$BK251*Assembly!T$16+$BL251*Assembly!T$17+$BM251*Assembly!T$18+$BN251*Assembly!T$19+$BO251*Assembly!T$20+$BP251*Assembly!T$21+$BQ251*Assembly!T$22+$BR251*Assembly!T$23+$BS251*Assembly!T$24</f>
        <v>#VALUE!</v>
      </c>
      <c r="CN251" s="203" t="e">
        <f>$AY251*Assembly!U$4+$AZ251*Assembly!U$5+$BA251*Assembly!U$6+$BB251*Assembly!U$7+$BC251*Assembly!U$8+$BD251*Assembly!U$9+$BE251*Assembly!U$10+$BF251*Assembly!U$11+$BG251*Assembly!U$12+$BH251*Assembly!U$13+$BI251*Assembly!U$14+$BJ251*Assembly!U$15+$BK251*Assembly!U$16+$BL251*Assembly!U$17+$BM251*Assembly!U$18+$BN251*Assembly!U$19+$BO251*Assembly!U$20+$BP251*Assembly!U$21+$BQ251*Assembly!U$22+$BR251*Assembly!U$23+$BS251*Assembly!U$24</f>
        <v>#VALUE!</v>
      </c>
      <c r="CO251" s="208" t="e">
        <f>$AY251*Assembly!V$4+$AZ251*Assembly!V$5+$BA251*Assembly!V$6+$BB251*Assembly!V$7+$BC251*Assembly!V$8+$BD251*Assembly!V$9+$BE251*Assembly!V$10+$BF251*Assembly!V$11+$BG251*Assembly!V$12+$BH251*Assembly!V$13+$BI251*Assembly!V$14+$BJ251*Assembly!V$15+$BK251*Assembly!V$16+$BL251*Assembly!V$17+$BM251*Assembly!V$18+$BN251*Assembly!V$19+$BO251*Assembly!V$20+$BP251*Assembly!V$21+$BQ251*Assembly!V$22+$BR251*Assembly!V$23+$BS251*Assembly!V$24</f>
        <v>#VALUE!</v>
      </c>
      <c r="CP251" s="208" t="e">
        <f>CF251*Refining!$F$3</f>
        <v>#VALUE!</v>
      </c>
      <c r="CQ251" s="208" t="e">
        <f>CG251*Refining!$F$4</f>
        <v>#VALUE!</v>
      </c>
      <c r="CR251" s="208" t="e">
        <f>CH251*Refining!$F$5</f>
        <v>#VALUE!</v>
      </c>
      <c r="CS251" s="208" t="e">
        <f>CI251*Refining!$F$6</f>
        <v>#VALUE!</v>
      </c>
      <c r="CT251" s="208" t="e">
        <f>CJ251*Refining!$F$7</f>
        <v>#VALUE!</v>
      </c>
      <c r="CU251" s="208" t="e">
        <f>CK251*Refining!$F$8</f>
        <v>#VALUE!</v>
      </c>
      <c r="CV251" s="208" t="e">
        <f>CL251*Refining!$F$9</f>
        <v>#VALUE!</v>
      </c>
      <c r="CW251" s="208" t="e">
        <f>CM251*Refining!$F$10</f>
        <v>#VALUE!</v>
      </c>
      <c r="CX251" s="208" t="e">
        <f>CN251*Refining!$F$11</f>
        <v>#VALUE!</v>
      </c>
      <c r="CY251" s="208" t="e">
        <f>CO251*Refining!$F$12</f>
        <v>#VALUE!</v>
      </c>
      <c r="CZ251" s="190" t="e">
        <f t="shared" ref="CZ251:DS251" si="1012">IF(CF251 = 0, "", CF251)</f>
        <v>#VALUE!</v>
      </c>
      <c r="DA251" s="191" t="e">
        <f t="shared" si="1012"/>
        <v>#VALUE!</v>
      </c>
      <c r="DB251" s="191" t="e">
        <f t="shared" si="1012"/>
        <v>#VALUE!</v>
      </c>
      <c r="DC251" s="191" t="e">
        <f t="shared" si="1012"/>
        <v>#VALUE!</v>
      </c>
      <c r="DD251" s="193" t="e">
        <f t="shared" si="1012"/>
        <v>#VALUE!</v>
      </c>
      <c r="DE251" s="191" t="e">
        <f t="shared" si="1012"/>
        <v>#VALUE!</v>
      </c>
      <c r="DF251" s="193" t="e">
        <f t="shared" si="1012"/>
        <v>#VALUE!</v>
      </c>
      <c r="DG251" s="193" t="e">
        <f t="shared" si="1012"/>
        <v>#VALUE!</v>
      </c>
      <c r="DH251" s="191" t="e">
        <f t="shared" si="1012"/>
        <v>#VALUE!</v>
      </c>
      <c r="DI251" s="195" t="e">
        <f t="shared" si="1012"/>
        <v>#VALUE!</v>
      </c>
      <c r="DJ251" s="190" t="e">
        <f t="shared" si="1012"/>
        <v>#VALUE!</v>
      </c>
      <c r="DK251" s="191" t="e">
        <f t="shared" si="1012"/>
        <v>#VALUE!</v>
      </c>
      <c r="DL251" s="191" t="e">
        <f t="shared" si="1012"/>
        <v>#VALUE!</v>
      </c>
      <c r="DM251" s="191" t="e">
        <f t="shared" si="1012"/>
        <v>#VALUE!</v>
      </c>
      <c r="DN251" s="193" t="e">
        <f t="shared" si="1012"/>
        <v>#VALUE!</v>
      </c>
      <c r="DO251" s="191" t="e">
        <f t="shared" si="1012"/>
        <v>#VALUE!</v>
      </c>
      <c r="DP251" s="191" t="e">
        <f t="shared" si="1012"/>
        <v>#VALUE!</v>
      </c>
      <c r="DQ251" s="191" t="e">
        <f t="shared" si="1012"/>
        <v>#VALUE!</v>
      </c>
      <c r="DR251" s="191" t="e">
        <f t="shared" si="1012"/>
        <v>#VALUE!</v>
      </c>
      <c r="DS251" s="195" t="e">
        <f t="shared" si="1012"/>
        <v>#VALUE!</v>
      </c>
      <c r="DT251" s="190" t="e">
        <f t="shared" si="11"/>
        <v>#VALUE!</v>
      </c>
      <c r="DU251" s="197" t="e">
        <f t="shared" si="12"/>
        <v>#VALUE!</v>
      </c>
      <c r="DV251" s="165" t="e">
        <f>CZ251*'Ores &amp; Ingots'!$C$3+DA251*'Ores &amp; Ingots'!$C$4+DB251*'Ores &amp; Ingots'!$C$5+DC251*'Ores &amp; Ingots'!$C$6+DD251*'Ores &amp; Ingots'!$C$7+DE251*'Ores &amp; Ingots'!$C$8+DF251*'Ores &amp; Ingots'!$C$9+DG251*'Ores &amp; Ingots'!$C$10+DH251*'Ores &amp; Ingots'!$C$11+DI251*'Ores &amp; Ingots'!$C$12</f>
        <v>#VALUE!</v>
      </c>
      <c r="DW251" s="165" t="e">
        <f>DJ251*'Ores &amp; Ingots'!$B$3+DK251*'Ores &amp; Ingots'!$B$4+DL251*'Ores &amp; Ingots'!$B$5+DM251*'Ores &amp; Ingots'!$B$6+DN251*'Ores &amp; Ingots'!$B$7+DO251*'Ores &amp; Ingots'!$B$8+DP251*'Ores &amp; Ingots'!$B$9+DQ251*'Ores &amp; Ingots'!$B$10+DR251*'Ores &amp; Ingots'!$B$11+DS251*'Ores &amp; Ingots'!$B$12</f>
        <v>#VALUE!</v>
      </c>
      <c r="DX251" s="197" t="e">
        <f>CZ251*Refining!$G$3+DA251*Refining!$G$4+DB251*Refining!$G$5+DC251*Refining!$G$6+DD251*Refining!$G$7+DE251*Refining!$G$8+DF251*Refining!$G$9+DG251*Refining!$G$10+DH251*Refining!$G$11+DI251*Refining!$G$12</f>
        <v>#VALUE!</v>
      </c>
      <c r="DY251" s="197" t="e">
        <f t="shared" si="13"/>
        <v>#VALUE!</v>
      </c>
      <c r="DZ251" s="199" t="e">
        <f t="shared" si="14"/>
        <v>#VALUE!</v>
      </c>
      <c r="EA251" s="190" t="e">
        <f t="shared" si="15"/>
        <v>#VALUE!</v>
      </c>
      <c r="EB251" s="200" t="e">
        <f t="shared" ref="EB251:EC251" si="1013">EA251/60</f>
        <v>#VALUE!</v>
      </c>
      <c r="EC251" s="200" t="e">
        <f t="shared" si="1013"/>
        <v>#VALUE!</v>
      </c>
      <c r="ED251" s="190" t="e">
        <f t="shared" si="17"/>
        <v>#VALUE!</v>
      </c>
      <c r="EE251" s="200" t="e">
        <f t="shared" ref="EE251:EF251" si="1014">ED251/1000</f>
        <v>#VALUE!</v>
      </c>
      <c r="EF251" s="201" t="e">
        <f t="shared" si="1014"/>
        <v>#VALUE!</v>
      </c>
      <c r="EG251" s="136" t="e">
        <f t="shared" si="19"/>
        <v>#VALUE!</v>
      </c>
      <c r="EH251" s="138" t="e">
        <f t="shared" si="20"/>
        <v>#VALUE!</v>
      </c>
      <c r="EI251" s="133" t="s">
        <v>28</v>
      </c>
    </row>
    <row r="252" spans="1:139" ht="12.75" x14ac:dyDescent="0.2">
      <c r="A252" s="864"/>
      <c r="B252" s="135" t="s">
        <v>405</v>
      </c>
      <c r="C252" s="137" t="s">
        <v>155</v>
      </c>
      <c r="D252" s="137">
        <v>1</v>
      </c>
      <c r="E252" s="137">
        <v>1</v>
      </c>
      <c r="F252" s="137">
        <v>1</v>
      </c>
      <c r="G252" s="141">
        <f t="shared" si="0"/>
        <v>0.125</v>
      </c>
      <c r="H252" s="142">
        <v>3</v>
      </c>
      <c r="I252" s="142">
        <v>7.5</v>
      </c>
      <c r="J252" s="144">
        <f>H252/Main!$D$9</f>
        <v>0.6</v>
      </c>
      <c r="K252" s="144">
        <f>I252/Main!$D$10</f>
        <v>3.75</v>
      </c>
      <c r="L252" s="144">
        <f t="shared" si="1"/>
        <v>6.25</v>
      </c>
      <c r="M252" s="144">
        <v>0.32</v>
      </c>
      <c r="N252" s="147"/>
      <c r="O252" s="294"/>
      <c r="P252" s="150"/>
      <c r="Q252" s="153"/>
      <c r="R252" s="150"/>
      <c r="S252" s="155"/>
      <c r="T252" s="155"/>
      <c r="U252" s="150"/>
      <c r="V252" s="150"/>
      <c r="W252" s="155"/>
      <c r="X252" s="155"/>
      <c r="Y252" s="150"/>
      <c r="Z252" s="150"/>
      <c r="AA252" s="150"/>
      <c r="AB252" s="150"/>
      <c r="AC252" s="370"/>
      <c r="AD252" s="171">
        <v>1</v>
      </c>
      <c r="AE252" s="165">
        <v>0</v>
      </c>
      <c r="AF252" s="165">
        <v>0</v>
      </c>
      <c r="AG252" s="165">
        <v>0</v>
      </c>
      <c r="AH252" s="165">
        <v>0</v>
      </c>
      <c r="AI252" s="165">
        <v>0</v>
      </c>
      <c r="AJ252" s="165">
        <v>0</v>
      </c>
      <c r="AK252" s="165">
        <v>0</v>
      </c>
      <c r="AL252" s="165">
        <v>0</v>
      </c>
      <c r="AM252" s="165">
        <v>0</v>
      </c>
      <c r="AN252" s="165">
        <v>0</v>
      </c>
      <c r="AO252" s="165">
        <v>0</v>
      </c>
      <c r="AP252" s="165">
        <v>0</v>
      </c>
      <c r="AQ252" s="165">
        <v>0</v>
      </c>
      <c r="AR252" s="165">
        <v>0</v>
      </c>
      <c r="AS252" s="165">
        <v>0</v>
      </c>
      <c r="AT252" s="165">
        <v>0</v>
      </c>
      <c r="AU252" s="165">
        <v>0</v>
      </c>
      <c r="AV252" s="165">
        <v>0</v>
      </c>
      <c r="AW252" s="165">
        <v>0</v>
      </c>
      <c r="AX252" s="165">
        <v>0</v>
      </c>
      <c r="AY252" s="413">
        <f t="shared" ref="AY252:BS252" si="1015">IF(AD252 = 0, "", AD252)</f>
        <v>1</v>
      </c>
      <c r="AZ252" s="163" t="str">
        <f t="shared" si="1015"/>
        <v/>
      </c>
      <c r="BA252" s="163" t="str">
        <f t="shared" si="1015"/>
        <v/>
      </c>
      <c r="BB252" s="163" t="str">
        <f t="shared" si="1015"/>
        <v/>
      </c>
      <c r="BC252" s="163" t="str">
        <f t="shared" si="1015"/>
        <v/>
      </c>
      <c r="BD252" s="163" t="str">
        <f t="shared" si="1015"/>
        <v/>
      </c>
      <c r="BE252" s="163" t="str">
        <f t="shared" si="1015"/>
        <v/>
      </c>
      <c r="BF252" s="163" t="str">
        <f t="shared" si="1015"/>
        <v/>
      </c>
      <c r="BG252" s="163" t="str">
        <f t="shared" si="1015"/>
        <v/>
      </c>
      <c r="BH252" s="163" t="str">
        <f t="shared" si="1015"/>
        <v/>
      </c>
      <c r="BI252" s="163" t="str">
        <f t="shared" si="1015"/>
        <v/>
      </c>
      <c r="BJ252" s="163" t="str">
        <f t="shared" si="1015"/>
        <v/>
      </c>
      <c r="BK252" s="163" t="str">
        <f t="shared" si="1015"/>
        <v/>
      </c>
      <c r="BL252" s="163" t="str">
        <f t="shared" si="1015"/>
        <v/>
      </c>
      <c r="BM252" s="163" t="str">
        <f t="shared" si="1015"/>
        <v/>
      </c>
      <c r="BN252" s="163" t="str">
        <f t="shared" si="1015"/>
        <v/>
      </c>
      <c r="BO252" s="163" t="str">
        <f t="shared" si="1015"/>
        <v/>
      </c>
      <c r="BP252" s="163" t="str">
        <f t="shared" si="1015"/>
        <v/>
      </c>
      <c r="BQ252" s="163" t="str">
        <f t="shared" si="1015"/>
        <v/>
      </c>
      <c r="BR252" s="163" t="str">
        <f t="shared" si="1015"/>
        <v/>
      </c>
      <c r="BS252" s="173" t="str">
        <f t="shared" si="1015"/>
        <v/>
      </c>
      <c r="BT252" s="175" t="e">
        <f>$AY252*Assembly!Z$4+$AZ252*Assembly!Z$5+$BA252*Assembly!Z$6+$BB252*Assembly!Z$7+$BC252*Assembly!Z$8+$BD252*Assembly!Z$9+$BE252*Assembly!Z$10+$BF252*Assembly!Z$11+$BG252*Assembly!Z$12+$BH252*Assembly!Z$13+$BI252*Assembly!Z$14+$BJ252*Assembly!Z$15+$BK252*Assembly!Z$16+$BL252*Assembly!Z$17+$BM252*Assembly!Z$18+$BN252*Assembly!Z$19+$BO252*Assembly!Z$20+$BP252*Assembly!Z$21+$BQ252*Assembly!Z$22+$BR252*Assembly!Z$23+$BS252*Assembly!Z$24</f>
        <v>#VALUE!</v>
      </c>
      <c r="BU252" s="165" t="e">
        <f t="shared" si="3"/>
        <v>#VALUE!</v>
      </c>
      <c r="BV252" s="176"/>
      <c r="BW252" s="165" t="e">
        <f>$AY252*Assembly!AD$4+$AZ252*Assembly!AD$5+$BA252*Assembly!AD$6+$BB252*Assembly!AD$7+$BC252*Assembly!AD$8+$BD252*Assembly!AD$9+$BE252*Assembly!AD$10+$BF252*Assembly!AD$11+$BG252*Assembly!AD$12+$BH252*Assembly!AD$13+$BI252*Assembly!AD$14+$BJ252*Assembly!AD$15+$BK252*Assembly!AD$16+$BL252*Assembly!AD$17+$BM252*Assembly!AD$18+$BN252*Assembly!AD$19+$BO252*Assembly!AD$20+$BP252*Assembly!AD$21+$BQ252*Assembly!AD$22+$BR252*Assembly!AD$23+$BS252*Assembly!AD$24</f>
        <v>#VALUE!</v>
      </c>
      <c r="BX252" s="180" t="e">
        <f t="shared" si="4"/>
        <v>#VALUE!</v>
      </c>
      <c r="BY252" s="181" t="e">
        <f t="shared" si="5"/>
        <v>#VALUE!</v>
      </c>
      <c r="BZ252" s="182" t="e">
        <f t="shared" si="6"/>
        <v>#VALUE!</v>
      </c>
      <c r="CA252" s="181" t="e">
        <f t="shared" si="7"/>
        <v>#VALUE!</v>
      </c>
      <c r="CB252" s="165" t="e">
        <f>$AY252*Assembly!Y$4+$AZ252*Assembly!Y$5+$BA252*Assembly!Y$6+$BB252*Assembly!Y$7+$BC252*Assembly!Y$8+$BD252*Assembly!Y$9+$BE252*Assembly!Y$10+$BF252*Assembly!Y$11+$BG252*Assembly!Y$12+$BH252*Assembly!Y$13+$BI252*Assembly!Y$14+$BJ252*Assembly!Y$15+$BK252*Assembly!Y$16+$BL252*Assembly!Y$17+$BM252*Assembly!Y$18+$BN252*Assembly!Y$19+$BO252*Assembly!Y$20+$BP252*Assembly!Y$21+$BQ252*Assembly!Y$22+$BR252*Assembly!Y$23+$BS252*Assembly!Y$24</f>
        <v>#VALUE!</v>
      </c>
      <c r="CC252" s="165" t="e">
        <f t="shared" si="8"/>
        <v>#VALUE!</v>
      </c>
      <c r="CD252" s="136" t="e">
        <f t="shared" si="9"/>
        <v>#VALUE!</v>
      </c>
      <c r="CE252" s="184" t="e">
        <f>$AY252*Assembly!AC$4+$AZ252*Assembly!AC$5+$BA252*Assembly!AC$6+$BB252*Assembly!AC$7+$BC252*Assembly!AC$8+$BD252*Assembly!AC$9+$BE252*Assembly!AC$10+$BF252*Assembly!AC$11+$BG252*Assembly!AC$12+$BH252*Assembly!AC$13+$BI252*Assembly!AC$14+$BJ252*Assembly!AC$15+$BK252*Assembly!AC$16+$BL252*Assembly!AC$17+$BM252*Assembly!AC$18+$BN252*Assembly!AC$19+$BO252*Assembly!AC$20+$BP252*Assembly!AC$21+$BQ252*Assembly!AC$22+$BR252*Assembly!AC$23+$BS252*Assembly!AC$24</f>
        <v>#VALUE!</v>
      </c>
      <c r="CF252" s="153" t="e">
        <f>$AY252*Assembly!M$4+$AZ252*Assembly!M$5+$BA252*Assembly!M$6+$BB252*Assembly!M$7+$BC252*Assembly!M$8+$BD252*Assembly!M$9+$BE252*Assembly!M$10+$BF252*Assembly!M$11+$BG252*Assembly!M$12+$BH252*Assembly!M$13+$BI252*Assembly!M$14+$BJ252*Assembly!M$15+$BK252*Assembly!M$16+$BL252*Assembly!M$17+$BM252*Assembly!M$18+$BN252*Assembly!M$19+$BO252*Assembly!M$20+$BP252*Assembly!M$21+$BQ252*Assembly!M$22+$BR252*Assembly!M$23+$BS252*Assembly!M$24</f>
        <v>#VALUE!</v>
      </c>
      <c r="CG252" s="153" t="e">
        <f>$AY252*Assembly!N$4+$AZ252*Assembly!N$5+$BA252*Assembly!N$6+$BB252*Assembly!N$7+$BC252*Assembly!N$8+$BD252*Assembly!N$9+$BE252*Assembly!N$10+$BF252*Assembly!N$11+$BG252*Assembly!N$12+$BH252*Assembly!N$13+$BI252*Assembly!N$14+$BJ252*Assembly!N$15+$BK252*Assembly!N$16+$BL252*Assembly!N$17+$BM252*Assembly!N$18+$BN252*Assembly!N$19+$BO252*Assembly!N$20+$BP252*Assembly!N$21+$BQ252*Assembly!N$22+$BR252*Assembly!N$23+$BS252*Assembly!N$24</f>
        <v>#VALUE!</v>
      </c>
      <c r="CH252" s="153" t="e">
        <f>$AY252*Assembly!O$4+$AZ252*Assembly!O$5+$BA252*Assembly!O$6+$BB252*Assembly!O$7+$BC252*Assembly!O$8+$BD252*Assembly!O$9+$BE252*Assembly!O$10+$BF252*Assembly!O$11+$BG252*Assembly!O$12+$BH252*Assembly!O$13+$BI252*Assembly!O$14+$BJ252*Assembly!O$15+$BK252*Assembly!O$16+$BL252*Assembly!O$17+$BM252*Assembly!O$18+$BN252*Assembly!O$19+$BO252*Assembly!O$20+$BP252*Assembly!O$21+$BQ252*Assembly!O$22+$BR252*Assembly!O$23+$BS252*Assembly!O$24</f>
        <v>#VALUE!</v>
      </c>
      <c r="CI252" s="142" t="e">
        <f>$AY252*Assembly!P$4+$AZ252*Assembly!P$5+$BA252*Assembly!P$6+$BB252*Assembly!P$7+$BC252*Assembly!P$8+$BD252*Assembly!P$9+$BE252*Assembly!P$10+$BF252*Assembly!P$11+$BG252*Assembly!P$12+$BH252*Assembly!P$13+$BI252*Assembly!P$14+$BJ252*Assembly!P$15+$BK252*Assembly!P$16+$BL252*Assembly!P$17+$BM252*Assembly!P$18+$BN252*Assembly!P$19+$BO252*Assembly!P$20+$BP252*Assembly!P$21+$BQ252*Assembly!P$22+$BR252*Assembly!P$23+$BS252*Assembly!P$24</f>
        <v>#VALUE!</v>
      </c>
      <c r="CJ252" s="142" t="e">
        <f>$AY252*Assembly!Q$4+$AZ252*Assembly!Q$5+$BA252*Assembly!Q$6+$BB252*Assembly!Q$7+$BC252*Assembly!Q$8+$BD252*Assembly!Q$9+$BE252*Assembly!Q$10+$BF252*Assembly!Q$11+$BG252*Assembly!Q$12+$BH252*Assembly!Q$13+$BI252*Assembly!Q$14+$BJ252*Assembly!Q$15+$BK252*Assembly!Q$16+$BL252*Assembly!Q$17+$BM252*Assembly!Q$18+$BN252*Assembly!Q$19+$BO252*Assembly!Q$20+$BP252*Assembly!Q$21+$BQ252*Assembly!Q$22+$BR252*Assembly!Q$23+$BS252*Assembly!Q$24</f>
        <v>#VALUE!</v>
      </c>
      <c r="CK252" s="153" t="e">
        <f>$AY252*Assembly!R$4+$AZ252*Assembly!R$5+$BA252*Assembly!R$6+$BB252*Assembly!R$7+$BC252*Assembly!R$8+$BD252*Assembly!R$9+$BE252*Assembly!R$10+$BF252*Assembly!R$11+$BG252*Assembly!R$12+$BH252*Assembly!R$13+$BI252*Assembly!R$14+$BJ252*Assembly!R$15+$BK252*Assembly!R$16+$BL252*Assembly!R$17+$BM252*Assembly!R$18+$BN252*Assembly!R$19+$BO252*Assembly!R$20+$BP252*Assembly!R$21+$BQ252*Assembly!R$22+$BR252*Assembly!R$23+$BS252*Assembly!R$24</f>
        <v>#VALUE!</v>
      </c>
      <c r="CL252" s="142" t="e">
        <f>$AY252*Assembly!S$4+$AZ252*Assembly!S$5+$BA252*Assembly!S$6+$BB252*Assembly!S$7+$BC252*Assembly!S$8+$BD252*Assembly!S$9+$BE252*Assembly!S$10+$BF252*Assembly!S$11+$BG252*Assembly!S$12+$BH252*Assembly!S$13+$BI252*Assembly!S$14+$BJ252*Assembly!S$15+$BK252*Assembly!S$16+$BL252*Assembly!S$17+$BM252*Assembly!S$18+$BN252*Assembly!S$19+$BO252*Assembly!S$20+$BP252*Assembly!S$21+$BQ252*Assembly!S$22+$BR252*Assembly!S$23+$BS252*Assembly!S$24</f>
        <v>#VALUE!</v>
      </c>
      <c r="CM252" s="142" t="e">
        <f>$AY252*Assembly!T$4+$AZ252*Assembly!T$5+$BA252*Assembly!T$6+$BB252*Assembly!T$7+$BC252*Assembly!T$8+$BD252*Assembly!T$9+$BE252*Assembly!T$10+$BF252*Assembly!T$11+$BG252*Assembly!T$12+$BH252*Assembly!T$13+$BI252*Assembly!T$14+$BJ252*Assembly!T$15+$BK252*Assembly!T$16+$BL252*Assembly!T$17+$BM252*Assembly!T$18+$BN252*Assembly!T$19+$BO252*Assembly!T$20+$BP252*Assembly!T$21+$BQ252*Assembly!T$22+$BR252*Assembly!T$23+$BS252*Assembly!T$24</f>
        <v>#VALUE!</v>
      </c>
      <c r="CN252" s="142" t="e">
        <f>$AY252*Assembly!U$4+$AZ252*Assembly!U$5+$BA252*Assembly!U$6+$BB252*Assembly!U$7+$BC252*Assembly!U$8+$BD252*Assembly!U$9+$BE252*Assembly!U$10+$BF252*Assembly!U$11+$BG252*Assembly!U$12+$BH252*Assembly!U$13+$BI252*Assembly!U$14+$BJ252*Assembly!U$15+$BK252*Assembly!U$16+$BL252*Assembly!U$17+$BM252*Assembly!U$18+$BN252*Assembly!U$19+$BO252*Assembly!U$20+$BP252*Assembly!U$21+$BQ252*Assembly!U$22+$BR252*Assembly!U$23+$BS252*Assembly!U$24</f>
        <v>#VALUE!</v>
      </c>
      <c r="CO252" s="153" t="e">
        <f>$AY252*Assembly!V$4+$AZ252*Assembly!V$5+$BA252*Assembly!V$6+$BB252*Assembly!V$7+$BC252*Assembly!V$8+$BD252*Assembly!V$9+$BE252*Assembly!V$10+$BF252*Assembly!V$11+$BG252*Assembly!V$12+$BH252*Assembly!V$13+$BI252*Assembly!V$14+$BJ252*Assembly!V$15+$BK252*Assembly!V$16+$BL252*Assembly!V$17+$BM252*Assembly!V$18+$BN252*Assembly!V$19+$BO252*Assembly!V$20+$BP252*Assembly!V$21+$BQ252*Assembly!V$22+$BR252*Assembly!V$23+$BS252*Assembly!V$24</f>
        <v>#VALUE!</v>
      </c>
      <c r="CP252" s="153" t="e">
        <f>CF252*Refining!$F$3</f>
        <v>#VALUE!</v>
      </c>
      <c r="CQ252" s="153" t="e">
        <f>CG252*Refining!$F$4</f>
        <v>#VALUE!</v>
      </c>
      <c r="CR252" s="153" t="e">
        <f>CH252*Refining!$F$5</f>
        <v>#VALUE!</v>
      </c>
      <c r="CS252" s="153" t="e">
        <f>CI252*Refining!$F$6</f>
        <v>#VALUE!</v>
      </c>
      <c r="CT252" s="153" t="e">
        <f>CJ252*Refining!$F$7</f>
        <v>#VALUE!</v>
      </c>
      <c r="CU252" s="153" t="e">
        <f>CK252*Refining!$F$8</f>
        <v>#VALUE!</v>
      </c>
      <c r="CV252" s="153" t="e">
        <f>CL252*Refining!$F$9</f>
        <v>#VALUE!</v>
      </c>
      <c r="CW252" s="153" t="e">
        <f>CM252*Refining!$F$10</f>
        <v>#VALUE!</v>
      </c>
      <c r="CX252" s="153" t="e">
        <f>CN252*Refining!$F$11</f>
        <v>#VALUE!</v>
      </c>
      <c r="CY252" s="153" t="e">
        <f>CO252*Refining!$F$12</f>
        <v>#VALUE!</v>
      </c>
      <c r="CZ252" s="190" t="e">
        <f t="shared" ref="CZ252:DS252" si="1016">IF(CF252 = 0, "", CF252)</f>
        <v>#VALUE!</v>
      </c>
      <c r="DA252" s="191" t="e">
        <f t="shared" si="1016"/>
        <v>#VALUE!</v>
      </c>
      <c r="DB252" s="191" t="e">
        <f t="shared" si="1016"/>
        <v>#VALUE!</v>
      </c>
      <c r="DC252" s="191" t="e">
        <f t="shared" si="1016"/>
        <v>#VALUE!</v>
      </c>
      <c r="DD252" s="193" t="e">
        <f t="shared" si="1016"/>
        <v>#VALUE!</v>
      </c>
      <c r="DE252" s="191" t="e">
        <f t="shared" si="1016"/>
        <v>#VALUE!</v>
      </c>
      <c r="DF252" s="193" t="e">
        <f t="shared" si="1016"/>
        <v>#VALUE!</v>
      </c>
      <c r="DG252" s="193" t="e">
        <f t="shared" si="1016"/>
        <v>#VALUE!</v>
      </c>
      <c r="DH252" s="191" t="e">
        <f t="shared" si="1016"/>
        <v>#VALUE!</v>
      </c>
      <c r="DI252" s="195" t="e">
        <f t="shared" si="1016"/>
        <v>#VALUE!</v>
      </c>
      <c r="DJ252" s="190" t="e">
        <f t="shared" si="1016"/>
        <v>#VALUE!</v>
      </c>
      <c r="DK252" s="191" t="e">
        <f t="shared" si="1016"/>
        <v>#VALUE!</v>
      </c>
      <c r="DL252" s="191" t="e">
        <f t="shared" si="1016"/>
        <v>#VALUE!</v>
      </c>
      <c r="DM252" s="191" t="e">
        <f t="shared" si="1016"/>
        <v>#VALUE!</v>
      </c>
      <c r="DN252" s="193" t="e">
        <f t="shared" si="1016"/>
        <v>#VALUE!</v>
      </c>
      <c r="DO252" s="191" t="e">
        <f t="shared" si="1016"/>
        <v>#VALUE!</v>
      </c>
      <c r="DP252" s="191" t="e">
        <f t="shared" si="1016"/>
        <v>#VALUE!</v>
      </c>
      <c r="DQ252" s="191" t="e">
        <f t="shared" si="1016"/>
        <v>#VALUE!</v>
      </c>
      <c r="DR252" s="191" t="e">
        <f t="shared" si="1016"/>
        <v>#VALUE!</v>
      </c>
      <c r="DS252" s="195" t="e">
        <f t="shared" si="1016"/>
        <v>#VALUE!</v>
      </c>
      <c r="DT252" s="190" t="e">
        <f t="shared" si="11"/>
        <v>#VALUE!</v>
      </c>
      <c r="DU252" s="197" t="e">
        <f t="shared" si="12"/>
        <v>#VALUE!</v>
      </c>
      <c r="DV252" s="165" t="e">
        <f>CZ252*'Ores &amp; Ingots'!$C$3+DA252*'Ores &amp; Ingots'!$C$4+DB252*'Ores &amp; Ingots'!$C$5+DC252*'Ores &amp; Ingots'!$C$6+DD252*'Ores &amp; Ingots'!$C$7+DE252*'Ores &amp; Ingots'!$C$8+DF252*'Ores &amp; Ingots'!$C$9+DG252*'Ores &amp; Ingots'!$C$10+DH252*'Ores &amp; Ingots'!$C$11+DI252*'Ores &amp; Ingots'!$C$12</f>
        <v>#VALUE!</v>
      </c>
      <c r="DW252" s="165" t="e">
        <f>DJ252*'Ores &amp; Ingots'!$B$3+DK252*'Ores &amp; Ingots'!$B$4+DL252*'Ores &amp; Ingots'!$B$5+DM252*'Ores &amp; Ingots'!$B$6+DN252*'Ores &amp; Ingots'!$B$7+DO252*'Ores &amp; Ingots'!$B$8+DP252*'Ores &amp; Ingots'!$B$9+DQ252*'Ores &amp; Ingots'!$B$10+DR252*'Ores &amp; Ingots'!$B$11+DS252*'Ores &amp; Ingots'!$B$12</f>
        <v>#VALUE!</v>
      </c>
      <c r="DX252" s="197" t="e">
        <f>CZ252*Refining!$G$3+DA252*Refining!$G$4+DB252*Refining!$G$5+DC252*Refining!$G$6+DD252*Refining!$G$7+DE252*Refining!$G$8+DF252*Refining!$G$9+DG252*Refining!$G$10+DH252*Refining!$G$11+DI252*Refining!$G$12</f>
        <v>#VALUE!</v>
      </c>
      <c r="DY252" s="197" t="e">
        <f t="shared" si="13"/>
        <v>#VALUE!</v>
      </c>
      <c r="DZ252" s="199" t="e">
        <f t="shared" si="14"/>
        <v>#VALUE!</v>
      </c>
      <c r="EA252" s="190" t="e">
        <f t="shared" si="15"/>
        <v>#VALUE!</v>
      </c>
      <c r="EB252" s="200" t="e">
        <f t="shared" ref="EB252:EC252" si="1017">EA252/60</f>
        <v>#VALUE!</v>
      </c>
      <c r="EC252" s="200" t="e">
        <f t="shared" si="1017"/>
        <v>#VALUE!</v>
      </c>
      <c r="ED252" s="190" t="e">
        <f t="shared" si="17"/>
        <v>#VALUE!</v>
      </c>
      <c r="EE252" s="200" t="e">
        <f t="shared" ref="EE252:EF252" si="1018">ED252/1000</f>
        <v>#VALUE!</v>
      </c>
      <c r="EF252" s="201" t="e">
        <f t="shared" si="1018"/>
        <v>#VALUE!</v>
      </c>
      <c r="EG252" s="136" t="e">
        <f t="shared" si="19"/>
        <v>#VALUE!</v>
      </c>
      <c r="EH252" s="138" t="e">
        <f t="shared" si="20"/>
        <v>#VALUE!</v>
      </c>
      <c r="EI252" s="133" t="s">
        <v>28</v>
      </c>
    </row>
    <row r="253" spans="1:139" ht="12.75" x14ac:dyDescent="0.2">
      <c r="A253" s="864"/>
      <c r="B253" s="135" t="s">
        <v>438</v>
      </c>
      <c r="C253" s="137" t="s">
        <v>155</v>
      </c>
      <c r="D253" s="137">
        <v>1</v>
      </c>
      <c r="E253" s="137">
        <v>1</v>
      </c>
      <c r="F253" s="137">
        <v>1</v>
      </c>
      <c r="G253" s="202">
        <f t="shared" si="0"/>
        <v>0.125</v>
      </c>
      <c r="H253" s="203">
        <v>3</v>
      </c>
      <c r="I253" s="203">
        <v>7.5</v>
      </c>
      <c r="J253" s="204">
        <f>H253/Main!$D$9</f>
        <v>0.6</v>
      </c>
      <c r="K253" s="204">
        <f>I253/Main!$D$10</f>
        <v>3.75</v>
      </c>
      <c r="L253" s="204">
        <f t="shared" si="1"/>
        <v>6.25</v>
      </c>
      <c r="M253" s="204">
        <v>0.32</v>
      </c>
      <c r="N253" s="205"/>
      <c r="O253" s="296"/>
      <c r="P253" s="207"/>
      <c r="Q253" s="208"/>
      <c r="R253" s="207"/>
      <c r="S253" s="209"/>
      <c r="T253" s="209"/>
      <c r="U253" s="207"/>
      <c r="V253" s="207"/>
      <c r="W253" s="401"/>
      <c r="X253" s="209"/>
      <c r="Y253" s="207"/>
      <c r="Z253" s="207"/>
      <c r="AA253" s="207"/>
      <c r="AB253" s="207"/>
      <c r="AC253" s="402"/>
      <c r="AD253" s="171">
        <v>1</v>
      </c>
      <c r="AE253" s="165">
        <v>0</v>
      </c>
      <c r="AF253" s="165">
        <v>0</v>
      </c>
      <c r="AG253" s="165">
        <v>0</v>
      </c>
      <c r="AH253" s="165">
        <v>0</v>
      </c>
      <c r="AI253" s="165">
        <v>0</v>
      </c>
      <c r="AJ253" s="165">
        <v>0</v>
      </c>
      <c r="AK253" s="165">
        <v>0</v>
      </c>
      <c r="AL253" s="165">
        <v>0</v>
      </c>
      <c r="AM253" s="165">
        <v>0</v>
      </c>
      <c r="AN253" s="165">
        <v>0</v>
      </c>
      <c r="AO253" s="165">
        <v>0</v>
      </c>
      <c r="AP253" s="165">
        <v>0</v>
      </c>
      <c r="AQ253" s="165">
        <v>0</v>
      </c>
      <c r="AR253" s="165">
        <v>0</v>
      </c>
      <c r="AS253" s="165">
        <v>0</v>
      </c>
      <c r="AT253" s="165">
        <v>0</v>
      </c>
      <c r="AU253" s="165">
        <v>0</v>
      </c>
      <c r="AV253" s="165">
        <v>0</v>
      </c>
      <c r="AW253" s="165">
        <v>0</v>
      </c>
      <c r="AX253" s="165">
        <v>0</v>
      </c>
      <c r="AY253" s="413">
        <f t="shared" ref="AY253:BS253" si="1019">IF(AD253 = 0, "", AD253)</f>
        <v>1</v>
      </c>
      <c r="AZ253" s="163" t="str">
        <f t="shared" si="1019"/>
        <v/>
      </c>
      <c r="BA253" s="163" t="str">
        <f t="shared" si="1019"/>
        <v/>
      </c>
      <c r="BB253" s="163" t="str">
        <f t="shared" si="1019"/>
        <v/>
      </c>
      <c r="BC253" s="163" t="str">
        <f t="shared" si="1019"/>
        <v/>
      </c>
      <c r="BD253" s="163" t="str">
        <f t="shared" si="1019"/>
        <v/>
      </c>
      <c r="BE253" s="163" t="str">
        <f t="shared" si="1019"/>
        <v/>
      </c>
      <c r="BF253" s="163" t="str">
        <f t="shared" si="1019"/>
        <v/>
      </c>
      <c r="BG253" s="163" t="str">
        <f t="shared" si="1019"/>
        <v/>
      </c>
      <c r="BH253" s="163" t="str">
        <f t="shared" si="1019"/>
        <v/>
      </c>
      <c r="BI253" s="163" t="str">
        <f t="shared" si="1019"/>
        <v/>
      </c>
      <c r="BJ253" s="163" t="str">
        <f t="shared" si="1019"/>
        <v/>
      </c>
      <c r="BK253" s="163" t="str">
        <f t="shared" si="1019"/>
        <v/>
      </c>
      <c r="BL253" s="163" t="str">
        <f t="shared" si="1019"/>
        <v/>
      </c>
      <c r="BM253" s="163" t="str">
        <f t="shared" si="1019"/>
        <v/>
      </c>
      <c r="BN253" s="163" t="str">
        <f t="shared" si="1019"/>
        <v/>
      </c>
      <c r="BO253" s="163" t="str">
        <f t="shared" si="1019"/>
        <v/>
      </c>
      <c r="BP253" s="163" t="str">
        <f t="shared" si="1019"/>
        <v/>
      </c>
      <c r="BQ253" s="163" t="str">
        <f t="shared" si="1019"/>
        <v/>
      </c>
      <c r="BR253" s="163" t="str">
        <f t="shared" si="1019"/>
        <v/>
      </c>
      <c r="BS253" s="173" t="str">
        <f t="shared" si="1019"/>
        <v/>
      </c>
      <c r="BT253" s="175" t="e">
        <f>$AY253*Assembly!Z$4+$AZ253*Assembly!Z$5+$BA253*Assembly!Z$6+$BB253*Assembly!Z$7+$BC253*Assembly!Z$8+$BD253*Assembly!Z$9+$BE253*Assembly!Z$10+$BF253*Assembly!Z$11+$BG253*Assembly!Z$12+$BH253*Assembly!Z$13+$BI253*Assembly!Z$14+$BJ253*Assembly!Z$15+$BK253*Assembly!Z$16+$BL253*Assembly!Z$17+$BM253*Assembly!Z$18+$BN253*Assembly!Z$19+$BO253*Assembly!Z$20+$BP253*Assembly!Z$21+$BQ253*Assembly!Z$22+$BR253*Assembly!Z$23+$BS253*Assembly!Z$24</f>
        <v>#VALUE!</v>
      </c>
      <c r="BU253" s="165" t="e">
        <f t="shared" si="3"/>
        <v>#VALUE!</v>
      </c>
      <c r="BV253" s="176"/>
      <c r="BW253" s="165" t="e">
        <f>$AY253*Assembly!AD$4+$AZ253*Assembly!AD$5+$BA253*Assembly!AD$6+$BB253*Assembly!AD$7+$BC253*Assembly!AD$8+$BD253*Assembly!AD$9+$BE253*Assembly!AD$10+$BF253*Assembly!AD$11+$BG253*Assembly!AD$12+$BH253*Assembly!AD$13+$BI253*Assembly!AD$14+$BJ253*Assembly!AD$15+$BK253*Assembly!AD$16+$BL253*Assembly!AD$17+$BM253*Assembly!AD$18+$BN253*Assembly!AD$19+$BO253*Assembly!AD$20+$BP253*Assembly!AD$21+$BQ253*Assembly!AD$22+$BR253*Assembly!AD$23+$BS253*Assembly!AD$24</f>
        <v>#VALUE!</v>
      </c>
      <c r="BX253" s="180" t="e">
        <f t="shared" si="4"/>
        <v>#VALUE!</v>
      </c>
      <c r="BY253" s="181" t="e">
        <f t="shared" si="5"/>
        <v>#VALUE!</v>
      </c>
      <c r="BZ253" s="182" t="e">
        <f t="shared" si="6"/>
        <v>#VALUE!</v>
      </c>
      <c r="CA253" s="181" t="e">
        <f t="shared" si="7"/>
        <v>#VALUE!</v>
      </c>
      <c r="CB253" s="165" t="e">
        <f>$AY253*Assembly!Y$4+$AZ253*Assembly!Y$5+$BA253*Assembly!Y$6+$BB253*Assembly!Y$7+$BC253*Assembly!Y$8+$BD253*Assembly!Y$9+$BE253*Assembly!Y$10+$BF253*Assembly!Y$11+$BG253*Assembly!Y$12+$BH253*Assembly!Y$13+$BI253*Assembly!Y$14+$BJ253*Assembly!Y$15+$BK253*Assembly!Y$16+$BL253*Assembly!Y$17+$BM253*Assembly!Y$18+$BN253*Assembly!Y$19+$BO253*Assembly!Y$20+$BP253*Assembly!Y$21+$BQ253*Assembly!Y$22+$BR253*Assembly!Y$23+$BS253*Assembly!Y$24</f>
        <v>#VALUE!</v>
      </c>
      <c r="CC253" s="165" t="e">
        <f t="shared" si="8"/>
        <v>#VALUE!</v>
      </c>
      <c r="CD253" s="136" t="e">
        <f t="shared" si="9"/>
        <v>#VALUE!</v>
      </c>
      <c r="CE253" s="184" t="e">
        <f>$AY253*Assembly!AC$4+$AZ253*Assembly!AC$5+$BA253*Assembly!AC$6+$BB253*Assembly!AC$7+$BC253*Assembly!AC$8+$BD253*Assembly!AC$9+$BE253*Assembly!AC$10+$BF253*Assembly!AC$11+$BG253*Assembly!AC$12+$BH253*Assembly!AC$13+$BI253*Assembly!AC$14+$BJ253*Assembly!AC$15+$BK253*Assembly!AC$16+$BL253*Assembly!AC$17+$BM253*Assembly!AC$18+$BN253*Assembly!AC$19+$BO253*Assembly!AC$20+$BP253*Assembly!AC$21+$BQ253*Assembly!AC$22+$BR253*Assembly!AC$23+$BS253*Assembly!AC$24</f>
        <v>#VALUE!</v>
      </c>
      <c r="CF253" s="208" t="e">
        <f>$AY253*Assembly!M$4+$AZ253*Assembly!M$5+$BA253*Assembly!M$6+$BB253*Assembly!M$7+$BC253*Assembly!M$8+$BD253*Assembly!M$9+$BE253*Assembly!M$10+$BF253*Assembly!M$11+$BG253*Assembly!M$12+$BH253*Assembly!M$13+$BI253*Assembly!M$14+$BJ253*Assembly!M$15+$BK253*Assembly!M$16+$BL253*Assembly!M$17+$BM253*Assembly!M$18+$BN253*Assembly!M$19+$BO253*Assembly!M$20+$BP253*Assembly!M$21+$BQ253*Assembly!M$22+$BR253*Assembly!M$23+$BS253*Assembly!M$24</f>
        <v>#VALUE!</v>
      </c>
      <c r="CG253" s="208" t="e">
        <f>$AY253*Assembly!N$4+$AZ253*Assembly!N$5+$BA253*Assembly!N$6+$BB253*Assembly!N$7+$BC253*Assembly!N$8+$BD253*Assembly!N$9+$BE253*Assembly!N$10+$BF253*Assembly!N$11+$BG253*Assembly!N$12+$BH253*Assembly!N$13+$BI253*Assembly!N$14+$BJ253*Assembly!N$15+$BK253*Assembly!N$16+$BL253*Assembly!N$17+$BM253*Assembly!N$18+$BN253*Assembly!N$19+$BO253*Assembly!N$20+$BP253*Assembly!N$21+$BQ253*Assembly!N$22+$BR253*Assembly!N$23+$BS253*Assembly!N$24</f>
        <v>#VALUE!</v>
      </c>
      <c r="CH253" s="208" t="e">
        <f>$AY253*Assembly!O$4+$AZ253*Assembly!O$5+$BA253*Assembly!O$6+$BB253*Assembly!O$7+$BC253*Assembly!O$8+$BD253*Assembly!O$9+$BE253*Assembly!O$10+$BF253*Assembly!O$11+$BG253*Assembly!O$12+$BH253*Assembly!O$13+$BI253*Assembly!O$14+$BJ253*Assembly!O$15+$BK253*Assembly!O$16+$BL253*Assembly!O$17+$BM253*Assembly!O$18+$BN253*Assembly!O$19+$BO253*Assembly!O$20+$BP253*Assembly!O$21+$BQ253*Assembly!O$22+$BR253*Assembly!O$23+$BS253*Assembly!O$24</f>
        <v>#VALUE!</v>
      </c>
      <c r="CI253" s="203" t="e">
        <f>$AY253*Assembly!P$4+$AZ253*Assembly!P$5+$BA253*Assembly!P$6+$BB253*Assembly!P$7+$BC253*Assembly!P$8+$BD253*Assembly!P$9+$BE253*Assembly!P$10+$BF253*Assembly!P$11+$BG253*Assembly!P$12+$BH253*Assembly!P$13+$BI253*Assembly!P$14+$BJ253*Assembly!P$15+$BK253*Assembly!P$16+$BL253*Assembly!P$17+$BM253*Assembly!P$18+$BN253*Assembly!P$19+$BO253*Assembly!P$20+$BP253*Assembly!P$21+$BQ253*Assembly!P$22+$BR253*Assembly!P$23+$BS253*Assembly!P$24</f>
        <v>#VALUE!</v>
      </c>
      <c r="CJ253" s="203" t="e">
        <f>$AY253*Assembly!Q$4+$AZ253*Assembly!Q$5+$BA253*Assembly!Q$6+$BB253*Assembly!Q$7+$BC253*Assembly!Q$8+$BD253*Assembly!Q$9+$BE253*Assembly!Q$10+$BF253*Assembly!Q$11+$BG253*Assembly!Q$12+$BH253*Assembly!Q$13+$BI253*Assembly!Q$14+$BJ253*Assembly!Q$15+$BK253*Assembly!Q$16+$BL253*Assembly!Q$17+$BM253*Assembly!Q$18+$BN253*Assembly!Q$19+$BO253*Assembly!Q$20+$BP253*Assembly!Q$21+$BQ253*Assembly!Q$22+$BR253*Assembly!Q$23+$BS253*Assembly!Q$24</f>
        <v>#VALUE!</v>
      </c>
      <c r="CK253" s="208" t="e">
        <f>$AY253*Assembly!R$4+$AZ253*Assembly!R$5+$BA253*Assembly!R$6+$BB253*Assembly!R$7+$BC253*Assembly!R$8+$BD253*Assembly!R$9+$BE253*Assembly!R$10+$BF253*Assembly!R$11+$BG253*Assembly!R$12+$BH253*Assembly!R$13+$BI253*Assembly!R$14+$BJ253*Assembly!R$15+$BK253*Assembly!R$16+$BL253*Assembly!R$17+$BM253*Assembly!R$18+$BN253*Assembly!R$19+$BO253*Assembly!R$20+$BP253*Assembly!R$21+$BQ253*Assembly!R$22+$BR253*Assembly!R$23+$BS253*Assembly!R$24</f>
        <v>#VALUE!</v>
      </c>
      <c r="CL253" s="203" t="e">
        <f>$AY253*Assembly!S$4+$AZ253*Assembly!S$5+$BA253*Assembly!S$6+$BB253*Assembly!S$7+$BC253*Assembly!S$8+$BD253*Assembly!S$9+$BE253*Assembly!S$10+$BF253*Assembly!S$11+$BG253*Assembly!S$12+$BH253*Assembly!S$13+$BI253*Assembly!S$14+$BJ253*Assembly!S$15+$BK253*Assembly!S$16+$BL253*Assembly!S$17+$BM253*Assembly!S$18+$BN253*Assembly!S$19+$BO253*Assembly!S$20+$BP253*Assembly!S$21+$BQ253*Assembly!S$22+$BR253*Assembly!S$23+$BS253*Assembly!S$24</f>
        <v>#VALUE!</v>
      </c>
      <c r="CM253" s="203" t="e">
        <f>$AY253*Assembly!T$4+$AZ253*Assembly!T$5+$BA253*Assembly!T$6+$BB253*Assembly!T$7+$BC253*Assembly!T$8+$BD253*Assembly!T$9+$BE253*Assembly!T$10+$BF253*Assembly!T$11+$BG253*Assembly!T$12+$BH253*Assembly!T$13+$BI253*Assembly!T$14+$BJ253*Assembly!T$15+$BK253*Assembly!T$16+$BL253*Assembly!T$17+$BM253*Assembly!T$18+$BN253*Assembly!T$19+$BO253*Assembly!T$20+$BP253*Assembly!T$21+$BQ253*Assembly!T$22+$BR253*Assembly!T$23+$BS253*Assembly!T$24</f>
        <v>#VALUE!</v>
      </c>
      <c r="CN253" s="203" t="e">
        <f>$AY253*Assembly!U$4+$AZ253*Assembly!U$5+$BA253*Assembly!U$6+$BB253*Assembly!U$7+$BC253*Assembly!U$8+$BD253*Assembly!U$9+$BE253*Assembly!U$10+$BF253*Assembly!U$11+$BG253*Assembly!U$12+$BH253*Assembly!U$13+$BI253*Assembly!U$14+$BJ253*Assembly!U$15+$BK253*Assembly!U$16+$BL253*Assembly!U$17+$BM253*Assembly!U$18+$BN253*Assembly!U$19+$BO253*Assembly!U$20+$BP253*Assembly!U$21+$BQ253*Assembly!U$22+$BR253*Assembly!U$23+$BS253*Assembly!U$24</f>
        <v>#VALUE!</v>
      </c>
      <c r="CO253" s="208" t="e">
        <f>$AY253*Assembly!V$4+$AZ253*Assembly!V$5+$BA253*Assembly!V$6+$BB253*Assembly!V$7+$BC253*Assembly!V$8+$BD253*Assembly!V$9+$BE253*Assembly!V$10+$BF253*Assembly!V$11+$BG253*Assembly!V$12+$BH253*Assembly!V$13+$BI253*Assembly!V$14+$BJ253*Assembly!V$15+$BK253*Assembly!V$16+$BL253*Assembly!V$17+$BM253*Assembly!V$18+$BN253*Assembly!V$19+$BO253*Assembly!V$20+$BP253*Assembly!V$21+$BQ253*Assembly!V$22+$BR253*Assembly!V$23+$BS253*Assembly!V$24</f>
        <v>#VALUE!</v>
      </c>
      <c r="CP253" s="208" t="e">
        <f>CF253*Refining!$F$3</f>
        <v>#VALUE!</v>
      </c>
      <c r="CQ253" s="208" t="e">
        <f>CG253*Refining!$F$4</f>
        <v>#VALUE!</v>
      </c>
      <c r="CR253" s="208" t="e">
        <f>CH253*Refining!$F$5</f>
        <v>#VALUE!</v>
      </c>
      <c r="CS253" s="208" t="e">
        <f>CI253*Refining!$F$6</f>
        <v>#VALUE!</v>
      </c>
      <c r="CT253" s="208" t="e">
        <f>CJ253*Refining!$F$7</f>
        <v>#VALUE!</v>
      </c>
      <c r="CU253" s="208" t="e">
        <f>CK253*Refining!$F$8</f>
        <v>#VALUE!</v>
      </c>
      <c r="CV253" s="208" t="e">
        <f>CL253*Refining!$F$9</f>
        <v>#VALUE!</v>
      </c>
      <c r="CW253" s="208" t="e">
        <f>CM253*Refining!$F$10</f>
        <v>#VALUE!</v>
      </c>
      <c r="CX253" s="208" t="e">
        <f>CN253*Refining!$F$11</f>
        <v>#VALUE!</v>
      </c>
      <c r="CY253" s="208" t="e">
        <f>CO253*Refining!$F$12</f>
        <v>#VALUE!</v>
      </c>
      <c r="CZ253" s="190" t="e">
        <f t="shared" ref="CZ253:DS253" si="1020">IF(CF253 = 0, "", CF253)</f>
        <v>#VALUE!</v>
      </c>
      <c r="DA253" s="191" t="e">
        <f t="shared" si="1020"/>
        <v>#VALUE!</v>
      </c>
      <c r="DB253" s="191" t="e">
        <f t="shared" si="1020"/>
        <v>#VALUE!</v>
      </c>
      <c r="DC253" s="191" t="e">
        <f t="shared" si="1020"/>
        <v>#VALUE!</v>
      </c>
      <c r="DD253" s="193" t="e">
        <f t="shared" si="1020"/>
        <v>#VALUE!</v>
      </c>
      <c r="DE253" s="191" t="e">
        <f t="shared" si="1020"/>
        <v>#VALUE!</v>
      </c>
      <c r="DF253" s="193" t="e">
        <f t="shared" si="1020"/>
        <v>#VALUE!</v>
      </c>
      <c r="DG253" s="193" t="e">
        <f t="shared" si="1020"/>
        <v>#VALUE!</v>
      </c>
      <c r="DH253" s="191" t="e">
        <f t="shared" si="1020"/>
        <v>#VALUE!</v>
      </c>
      <c r="DI253" s="195" t="e">
        <f t="shared" si="1020"/>
        <v>#VALUE!</v>
      </c>
      <c r="DJ253" s="190" t="e">
        <f t="shared" si="1020"/>
        <v>#VALUE!</v>
      </c>
      <c r="DK253" s="191" t="e">
        <f t="shared" si="1020"/>
        <v>#VALUE!</v>
      </c>
      <c r="DL253" s="191" t="e">
        <f t="shared" si="1020"/>
        <v>#VALUE!</v>
      </c>
      <c r="DM253" s="191" t="e">
        <f t="shared" si="1020"/>
        <v>#VALUE!</v>
      </c>
      <c r="DN253" s="193" t="e">
        <f t="shared" si="1020"/>
        <v>#VALUE!</v>
      </c>
      <c r="DO253" s="191" t="e">
        <f t="shared" si="1020"/>
        <v>#VALUE!</v>
      </c>
      <c r="DP253" s="191" t="e">
        <f t="shared" si="1020"/>
        <v>#VALUE!</v>
      </c>
      <c r="DQ253" s="191" t="e">
        <f t="shared" si="1020"/>
        <v>#VALUE!</v>
      </c>
      <c r="DR253" s="191" t="e">
        <f t="shared" si="1020"/>
        <v>#VALUE!</v>
      </c>
      <c r="DS253" s="195" t="e">
        <f t="shared" si="1020"/>
        <v>#VALUE!</v>
      </c>
      <c r="DT253" s="190" t="e">
        <f t="shared" si="11"/>
        <v>#VALUE!</v>
      </c>
      <c r="DU253" s="197" t="e">
        <f t="shared" si="12"/>
        <v>#VALUE!</v>
      </c>
      <c r="DV253" s="165" t="e">
        <f>CZ253*'Ores &amp; Ingots'!$C$3+DA253*'Ores &amp; Ingots'!$C$4+DB253*'Ores &amp; Ingots'!$C$5+DC253*'Ores &amp; Ingots'!$C$6+DD253*'Ores &amp; Ingots'!$C$7+DE253*'Ores &amp; Ingots'!$C$8+DF253*'Ores &amp; Ingots'!$C$9+DG253*'Ores &amp; Ingots'!$C$10+DH253*'Ores &amp; Ingots'!$C$11+DI253*'Ores &amp; Ingots'!$C$12</f>
        <v>#VALUE!</v>
      </c>
      <c r="DW253" s="165" t="e">
        <f>DJ253*'Ores &amp; Ingots'!$B$3+DK253*'Ores &amp; Ingots'!$B$4+DL253*'Ores &amp; Ingots'!$B$5+DM253*'Ores &amp; Ingots'!$B$6+DN253*'Ores &amp; Ingots'!$B$7+DO253*'Ores &amp; Ingots'!$B$8+DP253*'Ores &amp; Ingots'!$B$9+DQ253*'Ores &amp; Ingots'!$B$10+DR253*'Ores &amp; Ingots'!$B$11+DS253*'Ores &amp; Ingots'!$B$12</f>
        <v>#VALUE!</v>
      </c>
      <c r="DX253" s="197" t="e">
        <f>CZ253*Refining!$G$3+DA253*Refining!$G$4+DB253*Refining!$G$5+DC253*Refining!$G$6+DD253*Refining!$G$7+DE253*Refining!$G$8+DF253*Refining!$G$9+DG253*Refining!$G$10+DH253*Refining!$G$11+DI253*Refining!$G$12</f>
        <v>#VALUE!</v>
      </c>
      <c r="DY253" s="197" t="e">
        <f t="shared" si="13"/>
        <v>#VALUE!</v>
      </c>
      <c r="DZ253" s="199" t="e">
        <f t="shared" si="14"/>
        <v>#VALUE!</v>
      </c>
      <c r="EA253" s="190" t="e">
        <f t="shared" si="15"/>
        <v>#VALUE!</v>
      </c>
      <c r="EB253" s="200" t="e">
        <f t="shared" ref="EB253:EC253" si="1021">EA253/60</f>
        <v>#VALUE!</v>
      </c>
      <c r="EC253" s="200" t="e">
        <f t="shared" si="1021"/>
        <v>#VALUE!</v>
      </c>
      <c r="ED253" s="190" t="e">
        <f t="shared" si="17"/>
        <v>#VALUE!</v>
      </c>
      <c r="EE253" s="200" t="e">
        <f t="shared" ref="EE253:EF253" si="1022">ED253/1000</f>
        <v>#VALUE!</v>
      </c>
      <c r="EF253" s="201" t="e">
        <f t="shared" si="1022"/>
        <v>#VALUE!</v>
      </c>
      <c r="EG253" s="136" t="e">
        <f t="shared" si="19"/>
        <v>#VALUE!</v>
      </c>
      <c r="EH253" s="138" t="e">
        <f t="shared" si="20"/>
        <v>#VALUE!</v>
      </c>
      <c r="EI253" s="133" t="s">
        <v>28</v>
      </c>
    </row>
    <row r="254" spans="1:139" ht="12.75" x14ac:dyDescent="0.2">
      <c r="A254" s="864"/>
      <c r="B254" s="369" t="s">
        <v>406</v>
      </c>
      <c r="C254" s="137" t="s">
        <v>155</v>
      </c>
      <c r="D254" s="137">
        <v>1</v>
      </c>
      <c r="E254" s="137">
        <v>1</v>
      </c>
      <c r="F254" s="137">
        <v>1</v>
      </c>
      <c r="G254" s="141">
        <f t="shared" si="0"/>
        <v>0.125</v>
      </c>
      <c r="H254" s="142">
        <v>7</v>
      </c>
      <c r="I254" s="142">
        <v>17.5</v>
      </c>
      <c r="J254" s="144">
        <f>H254/Main!$D$9</f>
        <v>1.4</v>
      </c>
      <c r="K254" s="144">
        <f>I254/Main!$D$10</f>
        <v>8.75</v>
      </c>
      <c r="L254" s="144">
        <f t="shared" si="1"/>
        <v>6.25</v>
      </c>
      <c r="M254" s="144">
        <v>1</v>
      </c>
      <c r="N254" s="147"/>
      <c r="O254" s="294"/>
      <c r="P254" s="150"/>
      <c r="Q254" s="153"/>
      <c r="R254" s="150"/>
      <c r="S254" s="155"/>
      <c r="T254" s="155"/>
      <c r="U254" s="150"/>
      <c r="V254" s="150"/>
      <c r="W254" s="155"/>
      <c r="X254" s="155"/>
      <c r="Y254" s="150"/>
      <c r="Z254" s="150"/>
      <c r="AA254" s="150"/>
      <c r="AB254" s="150"/>
      <c r="AC254" s="370"/>
      <c r="AD254" s="171">
        <v>1</v>
      </c>
      <c r="AE254" s="165">
        <v>0</v>
      </c>
      <c r="AF254" s="165">
        <v>0</v>
      </c>
      <c r="AG254" s="165">
        <v>0</v>
      </c>
      <c r="AH254" s="165">
        <v>0</v>
      </c>
      <c r="AI254" s="165">
        <v>0</v>
      </c>
      <c r="AJ254" s="165">
        <v>0</v>
      </c>
      <c r="AK254" s="165">
        <v>0</v>
      </c>
      <c r="AL254" s="165">
        <v>0</v>
      </c>
      <c r="AM254" s="165">
        <v>0</v>
      </c>
      <c r="AN254" s="165">
        <v>0</v>
      </c>
      <c r="AO254" s="165">
        <v>0</v>
      </c>
      <c r="AP254" s="165">
        <v>0</v>
      </c>
      <c r="AQ254" s="165">
        <v>0</v>
      </c>
      <c r="AR254" s="165">
        <v>0</v>
      </c>
      <c r="AS254" s="165">
        <v>0</v>
      </c>
      <c r="AT254" s="165">
        <v>0</v>
      </c>
      <c r="AU254" s="165">
        <v>0</v>
      </c>
      <c r="AV254" s="165">
        <v>0</v>
      </c>
      <c r="AW254" s="165">
        <v>0</v>
      </c>
      <c r="AX254" s="165">
        <v>0</v>
      </c>
      <c r="AY254" s="413">
        <f t="shared" ref="AY254:BS254" si="1023">IF(AD254 = 0, "", AD254)</f>
        <v>1</v>
      </c>
      <c r="AZ254" s="163" t="str">
        <f t="shared" si="1023"/>
        <v/>
      </c>
      <c r="BA254" s="163" t="str">
        <f t="shared" si="1023"/>
        <v/>
      </c>
      <c r="BB254" s="163" t="str">
        <f t="shared" si="1023"/>
        <v/>
      </c>
      <c r="BC254" s="163" t="str">
        <f t="shared" si="1023"/>
        <v/>
      </c>
      <c r="BD254" s="163" t="str">
        <f t="shared" si="1023"/>
        <v/>
      </c>
      <c r="BE254" s="163" t="str">
        <f t="shared" si="1023"/>
        <v/>
      </c>
      <c r="BF254" s="163" t="str">
        <f t="shared" si="1023"/>
        <v/>
      </c>
      <c r="BG254" s="163" t="str">
        <f t="shared" si="1023"/>
        <v/>
      </c>
      <c r="BH254" s="163" t="str">
        <f t="shared" si="1023"/>
        <v/>
      </c>
      <c r="BI254" s="163" t="str">
        <f t="shared" si="1023"/>
        <v/>
      </c>
      <c r="BJ254" s="163" t="str">
        <f t="shared" si="1023"/>
        <v/>
      </c>
      <c r="BK254" s="163" t="str">
        <f t="shared" si="1023"/>
        <v/>
      </c>
      <c r="BL254" s="163" t="str">
        <f t="shared" si="1023"/>
        <v/>
      </c>
      <c r="BM254" s="163" t="str">
        <f t="shared" si="1023"/>
        <v/>
      </c>
      <c r="BN254" s="163" t="str">
        <f t="shared" si="1023"/>
        <v/>
      </c>
      <c r="BO254" s="163" t="str">
        <f t="shared" si="1023"/>
        <v/>
      </c>
      <c r="BP254" s="163" t="str">
        <f t="shared" si="1023"/>
        <v/>
      </c>
      <c r="BQ254" s="163" t="str">
        <f t="shared" si="1023"/>
        <v/>
      </c>
      <c r="BR254" s="163" t="str">
        <f t="shared" si="1023"/>
        <v/>
      </c>
      <c r="BS254" s="173" t="str">
        <f t="shared" si="1023"/>
        <v/>
      </c>
      <c r="BT254" s="175" t="e">
        <f>$AY254*Assembly!Z$4+$AZ254*Assembly!Z$5+$BA254*Assembly!Z$6+$BB254*Assembly!Z$7+$BC254*Assembly!Z$8+$BD254*Assembly!Z$9+$BE254*Assembly!Z$10+$BF254*Assembly!Z$11+$BG254*Assembly!Z$12+$BH254*Assembly!Z$13+$BI254*Assembly!Z$14+$BJ254*Assembly!Z$15+$BK254*Assembly!Z$16+$BL254*Assembly!Z$17+$BM254*Assembly!Z$18+$BN254*Assembly!Z$19+$BO254*Assembly!Z$20+$BP254*Assembly!Z$21+$BQ254*Assembly!Z$22+$BR254*Assembly!Z$23+$BS254*Assembly!Z$24</f>
        <v>#VALUE!</v>
      </c>
      <c r="BU254" s="165" t="e">
        <f t="shared" si="3"/>
        <v>#VALUE!</v>
      </c>
      <c r="BV254" s="176"/>
      <c r="BW254" s="165" t="e">
        <f>$AY254*Assembly!AD$4+$AZ254*Assembly!AD$5+$BA254*Assembly!AD$6+$BB254*Assembly!AD$7+$BC254*Assembly!AD$8+$BD254*Assembly!AD$9+$BE254*Assembly!AD$10+$BF254*Assembly!AD$11+$BG254*Assembly!AD$12+$BH254*Assembly!AD$13+$BI254*Assembly!AD$14+$BJ254*Assembly!AD$15+$BK254*Assembly!AD$16+$BL254*Assembly!AD$17+$BM254*Assembly!AD$18+$BN254*Assembly!AD$19+$BO254*Assembly!AD$20+$BP254*Assembly!AD$21+$BQ254*Assembly!AD$22+$BR254*Assembly!AD$23+$BS254*Assembly!AD$24</f>
        <v>#VALUE!</v>
      </c>
      <c r="BX254" s="180" t="e">
        <f t="shared" si="4"/>
        <v>#VALUE!</v>
      </c>
      <c r="BY254" s="181" t="e">
        <f t="shared" si="5"/>
        <v>#VALUE!</v>
      </c>
      <c r="BZ254" s="182" t="e">
        <f t="shared" si="6"/>
        <v>#VALUE!</v>
      </c>
      <c r="CA254" s="181" t="e">
        <f t="shared" si="7"/>
        <v>#VALUE!</v>
      </c>
      <c r="CB254" s="165" t="e">
        <f>$AY254*Assembly!Y$4+$AZ254*Assembly!Y$5+$BA254*Assembly!Y$6+$BB254*Assembly!Y$7+$BC254*Assembly!Y$8+$BD254*Assembly!Y$9+$BE254*Assembly!Y$10+$BF254*Assembly!Y$11+$BG254*Assembly!Y$12+$BH254*Assembly!Y$13+$BI254*Assembly!Y$14+$BJ254*Assembly!Y$15+$BK254*Assembly!Y$16+$BL254*Assembly!Y$17+$BM254*Assembly!Y$18+$BN254*Assembly!Y$19+$BO254*Assembly!Y$20+$BP254*Assembly!Y$21+$BQ254*Assembly!Y$22+$BR254*Assembly!Y$23+$BS254*Assembly!Y$24</f>
        <v>#VALUE!</v>
      </c>
      <c r="CC254" s="165" t="e">
        <f t="shared" si="8"/>
        <v>#VALUE!</v>
      </c>
      <c r="CD254" s="136" t="e">
        <f t="shared" si="9"/>
        <v>#VALUE!</v>
      </c>
      <c r="CE254" s="184" t="e">
        <f>$AY254*Assembly!AC$4+$AZ254*Assembly!AC$5+$BA254*Assembly!AC$6+$BB254*Assembly!AC$7+$BC254*Assembly!AC$8+$BD254*Assembly!AC$9+$BE254*Assembly!AC$10+$BF254*Assembly!AC$11+$BG254*Assembly!AC$12+$BH254*Assembly!AC$13+$BI254*Assembly!AC$14+$BJ254*Assembly!AC$15+$BK254*Assembly!AC$16+$BL254*Assembly!AC$17+$BM254*Assembly!AC$18+$BN254*Assembly!AC$19+$BO254*Assembly!AC$20+$BP254*Assembly!AC$21+$BQ254*Assembly!AC$22+$BR254*Assembly!AC$23+$BS254*Assembly!AC$24</f>
        <v>#VALUE!</v>
      </c>
      <c r="CF254" s="153" t="e">
        <f>$AY254*Assembly!M$4+$AZ254*Assembly!M$5+$BA254*Assembly!M$6+$BB254*Assembly!M$7+$BC254*Assembly!M$8+$BD254*Assembly!M$9+$BE254*Assembly!M$10+$BF254*Assembly!M$11+$BG254*Assembly!M$12+$BH254*Assembly!M$13+$BI254*Assembly!M$14+$BJ254*Assembly!M$15+$BK254*Assembly!M$16+$BL254*Assembly!M$17+$BM254*Assembly!M$18+$BN254*Assembly!M$19+$BO254*Assembly!M$20+$BP254*Assembly!M$21+$BQ254*Assembly!M$22+$BR254*Assembly!M$23+$BS254*Assembly!M$24</f>
        <v>#VALUE!</v>
      </c>
      <c r="CG254" s="153" t="e">
        <f>$AY254*Assembly!N$4+$AZ254*Assembly!N$5+$BA254*Assembly!N$6+$BB254*Assembly!N$7+$BC254*Assembly!N$8+$BD254*Assembly!N$9+$BE254*Assembly!N$10+$BF254*Assembly!N$11+$BG254*Assembly!N$12+$BH254*Assembly!N$13+$BI254*Assembly!N$14+$BJ254*Assembly!N$15+$BK254*Assembly!N$16+$BL254*Assembly!N$17+$BM254*Assembly!N$18+$BN254*Assembly!N$19+$BO254*Assembly!N$20+$BP254*Assembly!N$21+$BQ254*Assembly!N$22+$BR254*Assembly!N$23+$BS254*Assembly!N$24</f>
        <v>#VALUE!</v>
      </c>
      <c r="CH254" s="153" t="e">
        <f>$AY254*Assembly!O$4+$AZ254*Assembly!O$5+$BA254*Assembly!O$6+$BB254*Assembly!O$7+$BC254*Assembly!O$8+$BD254*Assembly!O$9+$BE254*Assembly!O$10+$BF254*Assembly!O$11+$BG254*Assembly!O$12+$BH254*Assembly!O$13+$BI254*Assembly!O$14+$BJ254*Assembly!O$15+$BK254*Assembly!O$16+$BL254*Assembly!O$17+$BM254*Assembly!O$18+$BN254*Assembly!O$19+$BO254*Assembly!O$20+$BP254*Assembly!O$21+$BQ254*Assembly!O$22+$BR254*Assembly!O$23+$BS254*Assembly!O$24</f>
        <v>#VALUE!</v>
      </c>
      <c r="CI254" s="142" t="e">
        <f>$AY254*Assembly!P$4+$AZ254*Assembly!P$5+$BA254*Assembly!P$6+$BB254*Assembly!P$7+$BC254*Assembly!P$8+$BD254*Assembly!P$9+$BE254*Assembly!P$10+$BF254*Assembly!P$11+$BG254*Assembly!P$12+$BH254*Assembly!P$13+$BI254*Assembly!P$14+$BJ254*Assembly!P$15+$BK254*Assembly!P$16+$BL254*Assembly!P$17+$BM254*Assembly!P$18+$BN254*Assembly!P$19+$BO254*Assembly!P$20+$BP254*Assembly!P$21+$BQ254*Assembly!P$22+$BR254*Assembly!P$23+$BS254*Assembly!P$24</f>
        <v>#VALUE!</v>
      </c>
      <c r="CJ254" s="142" t="e">
        <f>$AY254*Assembly!Q$4+$AZ254*Assembly!Q$5+$BA254*Assembly!Q$6+$BB254*Assembly!Q$7+$BC254*Assembly!Q$8+$BD254*Assembly!Q$9+$BE254*Assembly!Q$10+$BF254*Assembly!Q$11+$BG254*Assembly!Q$12+$BH254*Assembly!Q$13+$BI254*Assembly!Q$14+$BJ254*Assembly!Q$15+$BK254*Assembly!Q$16+$BL254*Assembly!Q$17+$BM254*Assembly!Q$18+$BN254*Assembly!Q$19+$BO254*Assembly!Q$20+$BP254*Assembly!Q$21+$BQ254*Assembly!Q$22+$BR254*Assembly!Q$23+$BS254*Assembly!Q$24</f>
        <v>#VALUE!</v>
      </c>
      <c r="CK254" s="153" t="e">
        <f>$AY254*Assembly!R$4+$AZ254*Assembly!R$5+$BA254*Assembly!R$6+$BB254*Assembly!R$7+$BC254*Assembly!R$8+$BD254*Assembly!R$9+$BE254*Assembly!R$10+$BF254*Assembly!R$11+$BG254*Assembly!R$12+$BH254*Assembly!R$13+$BI254*Assembly!R$14+$BJ254*Assembly!R$15+$BK254*Assembly!R$16+$BL254*Assembly!R$17+$BM254*Assembly!R$18+$BN254*Assembly!R$19+$BO254*Assembly!R$20+$BP254*Assembly!R$21+$BQ254*Assembly!R$22+$BR254*Assembly!R$23+$BS254*Assembly!R$24</f>
        <v>#VALUE!</v>
      </c>
      <c r="CL254" s="142" t="e">
        <f>$AY254*Assembly!S$4+$AZ254*Assembly!S$5+$BA254*Assembly!S$6+$BB254*Assembly!S$7+$BC254*Assembly!S$8+$BD254*Assembly!S$9+$BE254*Assembly!S$10+$BF254*Assembly!S$11+$BG254*Assembly!S$12+$BH254*Assembly!S$13+$BI254*Assembly!S$14+$BJ254*Assembly!S$15+$BK254*Assembly!S$16+$BL254*Assembly!S$17+$BM254*Assembly!S$18+$BN254*Assembly!S$19+$BO254*Assembly!S$20+$BP254*Assembly!S$21+$BQ254*Assembly!S$22+$BR254*Assembly!S$23+$BS254*Assembly!S$24</f>
        <v>#VALUE!</v>
      </c>
      <c r="CM254" s="142" t="e">
        <f>$AY254*Assembly!T$4+$AZ254*Assembly!T$5+$BA254*Assembly!T$6+$BB254*Assembly!T$7+$BC254*Assembly!T$8+$BD254*Assembly!T$9+$BE254*Assembly!T$10+$BF254*Assembly!T$11+$BG254*Assembly!T$12+$BH254*Assembly!T$13+$BI254*Assembly!T$14+$BJ254*Assembly!T$15+$BK254*Assembly!T$16+$BL254*Assembly!T$17+$BM254*Assembly!T$18+$BN254*Assembly!T$19+$BO254*Assembly!T$20+$BP254*Assembly!T$21+$BQ254*Assembly!T$22+$BR254*Assembly!T$23+$BS254*Assembly!T$24</f>
        <v>#VALUE!</v>
      </c>
      <c r="CN254" s="142" t="e">
        <f>$AY254*Assembly!U$4+$AZ254*Assembly!U$5+$BA254*Assembly!U$6+$BB254*Assembly!U$7+$BC254*Assembly!U$8+$BD254*Assembly!U$9+$BE254*Assembly!U$10+$BF254*Assembly!U$11+$BG254*Assembly!U$12+$BH254*Assembly!U$13+$BI254*Assembly!U$14+$BJ254*Assembly!U$15+$BK254*Assembly!U$16+$BL254*Assembly!U$17+$BM254*Assembly!U$18+$BN254*Assembly!U$19+$BO254*Assembly!U$20+$BP254*Assembly!U$21+$BQ254*Assembly!U$22+$BR254*Assembly!U$23+$BS254*Assembly!U$24</f>
        <v>#VALUE!</v>
      </c>
      <c r="CO254" s="153" t="e">
        <f>$AY254*Assembly!V$4+$AZ254*Assembly!V$5+$BA254*Assembly!V$6+$BB254*Assembly!V$7+$BC254*Assembly!V$8+$BD254*Assembly!V$9+$BE254*Assembly!V$10+$BF254*Assembly!V$11+$BG254*Assembly!V$12+$BH254*Assembly!V$13+$BI254*Assembly!V$14+$BJ254*Assembly!V$15+$BK254*Assembly!V$16+$BL254*Assembly!V$17+$BM254*Assembly!V$18+$BN254*Assembly!V$19+$BO254*Assembly!V$20+$BP254*Assembly!V$21+$BQ254*Assembly!V$22+$BR254*Assembly!V$23+$BS254*Assembly!V$24</f>
        <v>#VALUE!</v>
      </c>
      <c r="CP254" s="153" t="e">
        <f>CF254*Refining!$F$3</f>
        <v>#VALUE!</v>
      </c>
      <c r="CQ254" s="153" t="e">
        <f>CG254*Refining!$F$4</f>
        <v>#VALUE!</v>
      </c>
      <c r="CR254" s="153" t="e">
        <f>CH254*Refining!$F$5</f>
        <v>#VALUE!</v>
      </c>
      <c r="CS254" s="153" t="e">
        <f>CI254*Refining!$F$6</f>
        <v>#VALUE!</v>
      </c>
      <c r="CT254" s="153" t="e">
        <f>CJ254*Refining!$F$7</f>
        <v>#VALUE!</v>
      </c>
      <c r="CU254" s="153" t="e">
        <f>CK254*Refining!$F$8</f>
        <v>#VALUE!</v>
      </c>
      <c r="CV254" s="153" t="e">
        <f>CL254*Refining!$F$9</f>
        <v>#VALUE!</v>
      </c>
      <c r="CW254" s="153" t="e">
        <f>CM254*Refining!$F$10</f>
        <v>#VALUE!</v>
      </c>
      <c r="CX254" s="153" t="e">
        <f>CN254*Refining!$F$11</f>
        <v>#VALUE!</v>
      </c>
      <c r="CY254" s="153" t="e">
        <f>CO254*Refining!$F$12</f>
        <v>#VALUE!</v>
      </c>
      <c r="CZ254" s="190" t="e">
        <f t="shared" ref="CZ254:DS254" si="1024">IF(CF254 = 0, "", CF254)</f>
        <v>#VALUE!</v>
      </c>
      <c r="DA254" s="191" t="e">
        <f t="shared" si="1024"/>
        <v>#VALUE!</v>
      </c>
      <c r="DB254" s="191" t="e">
        <f t="shared" si="1024"/>
        <v>#VALUE!</v>
      </c>
      <c r="DC254" s="191" t="e">
        <f t="shared" si="1024"/>
        <v>#VALUE!</v>
      </c>
      <c r="DD254" s="193" t="e">
        <f t="shared" si="1024"/>
        <v>#VALUE!</v>
      </c>
      <c r="DE254" s="191" t="e">
        <f t="shared" si="1024"/>
        <v>#VALUE!</v>
      </c>
      <c r="DF254" s="193" t="e">
        <f t="shared" si="1024"/>
        <v>#VALUE!</v>
      </c>
      <c r="DG254" s="193" t="e">
        <f t="shared" si="1024"/>
        <v>#VALUE!</v>
      </c>
      <c r="DH254" s="191" t="e">
        <f t="shared" si="1024"/>
        <v>#VALUE!</v>
      </c>
      <c r="DI254" s="195" t="e">
        <f t="shared" si="1024"/>
        <v>#VALUE!</v>
      </c>
      <c r="DJ254" s="190" t="e">
        <f t="shared" si="1024"/>
        <v>#VALUE!</v>
      </c>
      <c r="DK254" s="191" t="e">
        <f t="shared" si="1024"/>
        <v>#VALUE!</v>
      </c>
      <c r="DL254" s="191" t="e">
        <f t="shared" si="1024"/>
        <v>#VALUE!</v>
      </c>
      <c r="DM254" s="191" t="e">
        <f t="shared" si="1024"/>
        <v>#VALUE!</v>
      </c>
      <c r="DN254" s="193" t="e">
        <f t="shared" si="1024"/>
        <v>#VALUE!</v>
      </c>
      <c r="DO254" s="191" t="e">
        <f t="shared" si="1024"/>
        <v>#VALUE!</v>
      </c>
      <c r="DP254" s="191" t="e">
        <f t="shared" si="1024"/>
        <v>#VALUE!</v>
      </c>
      <c r="DQ254" s="191" t="e">
        <f t="shared" si="1024"/>
        <v>#VALUE!</v>
      </c>
      <c r="DR254" s="191" t="e">
        <f t="shared" si="1024"/>
        <v>#VALUE!</v>
      </c>
      <c r="DS254" s="195" t="e">
        <f t="shared" si="1024"/>
        <v>#VALUE!</v>
      </c>
      <c r="DT254" s="190" t="e">
        <f t="shared" si="11"/>
        <v>#VALUE!</v>
      </c>
      <c r="DU254" s="197" t="e">
        <f t="shared" si="12"/>
        <v>#VALUE!</v>
      </c>
      <c r="DV254" s="165" t="e">
        <f>CZ254*'Ores &amp; Ingots'!$C$3+DA254*'Ores &amp; Ingots'!$C$4+DB254*'Ores &amp; Ingots'!$C$5+DC254*'Ores &amp; Ingots'!$C$6+DD254*'Ores &amp; Ingots'!$C$7+DE254*'Ores &amp; Ingots'!$C$8+DF254*'Ores &amp; Ingots'!$C$9+DG254*'Ores &amp; Ingots'!$C$10+DH254*'Ores &amp; Ingots'!$C$11+DI254*'Ores &amp; Ingots'!$C$12</f>
        <v>#VALUE!</v>
      </c>
      <c r="DW254" s="165" t="e">
        <f>DJ254*'Ores &amp; Ingots'!$B$3+DK254*'Ores &amp; Ingots'!$B$4+DL254*'Ores &amp; Ingots'!$B$5+DM254*'Ores &amp; Ingots'!$B$6+DN254*'Ores &amp; Ingots'!$B$7+DO254*'Ores &amp; Ingots'!$B$8+DP254*'Ores &amp; Ingots'!$B$9+DQ254*'Ores &amp; Ingots'!$B$10+DR254*'Ores &amp; Ingots'!$B$11+DS254*'Ores &amp; Ingots'!$B$12</f>
        <v>#VALUE!</v>
      </c>
      <c r="DX254" s="197" t="e">
        <f>CZ254*Refining!$G$3+DA254*Refining!$G$4+DB254*Refining!$G$5+DC254*Refining!$G$6+DD254*Refining!$G$7+DE254*Refining!$G$8+DF254*Refining!$G$9+DG254*Refining!$G$10+DH254*Refining!$G$11+DI254*Refining!$G$12</f>
        <v>#VALUE!</v>
      </c>
      <c r="DY254" s="197" t="e">
        <f t="shared" si="13"/>
        <v>#VALUE!</v>
      </c>
      <c r="DZ254" s="199" t="e">
        <f t="shared" si="14"/>
        <v>#VALUE!</v>
      </c>
      <c r="EA254" s="190" t="e">
        <f t="shared" si="15"/>
        <v>#VALUE!</v>
      </c>
      <c r="EB254" s="200" t="e">
        <f t="shared" ref="EB254:EC254" si="1025">EA254/60</f>
        <v>#VALUE!</v>
      </c>
      <c r="EC254" s="200" t="e">
        <f t="shared" si="1025"/>
        <v>#VALUE!</v>
      </c>
      <c r="ED254" s="190" t="e">
        <f t="shared" si="17"/>
        <v>#VALUE!</v>
      </c>
      <c r="EE254" s="200" t="e">
        <f t="shared" ref="EE254:EF254" si="1026">ED254/1000</f>
        <v>#VALUE!</v>
      </c>
      <c r="EF254" s="201" t="e">
        <f t="shared" si="1026"/>
        <v>#VALUE!</v>
      </c>
      <c r="EG254" s="136" t="e">
        <f t="shared" si="19"/>
        <v>#VALUE!</v>
      </c>
      <c r="EH254" s="138" t="e">
        <f t="shared" si="20"/>
        <v>#VALUE!</v>
      </c>
      <c r="EI254" s="133" t="s">
        <v>28</v>
      </c>
    </row>
    <row r="255" spans="1:139" ht="12.75" x14ac:dyDescent="0.2">
      <c r="A255" s="864"/>
      <c r="B255" s="369" t="s">
        <v>407</v>
      </c>
      <c r="C255" s="137" t="s">
        <v>155</v>
      </c>
      <c r="D255" s="137">
        <v>1</v>
      </c>
      <c r="E255" s="137">
        <v>1</v>
      </c>
      <c r="F255" s="137">
        <v>1</v>
      </c>
      <c r="G255" s="202">
        <f t="shared" si="0"/>
        <v>0.125</v>
      </c>
      <c r="H255" s="203">
        <v>7</v>
      </c>
      <c r="I255" s="203">
        <v>17.5</v>
      </c>
      <c r="J255" s="204">
        <f>H255/Main!$D$9</f>
        <v>1.4</v>
      </c>
      <c r="K255" s="204">
        <f>I255/Main!$D$10</f>
        <v>8.75</v>
      </c>
      <c r="L255" s="204">
        <f t="shared" si="1"/>
        <v>6.25</v>
      </c>
      <c r="M255" s="204">
        <v>1</v>
      </c>
      <c r="N255" s="205"/>
      <c r="O255" s="296"/>
      <c r="P255" s="207"/>
      <c r="Q255" s="208"/>
      <c r="R255" s="207"/>
      <c r="S255" s="209"/>
      <c r="T255" s="209"/>
      <c r="U255" s="207"/>
      <c r="V255" s="207"/>
      <c r="W255" s="401"/>
      <c r="X255" s="209"/>
      <c r="Y255" s="207"/>
      <c r="Z255" s="207"/>
      <c r="AA255" s="207"/>
      <c r="AB255" s="207"/>
      <c r="AC255" s="402"/>
      <c r="AD255" s="171">
        <v>1</v>
      </c>
      <c r="AE255" s="165">
        <v>0</v>
      </c>
      <c r="AF255" s="165">
        <v>0</v>
      </c>
      <c r="AG255" s="165">
        <v>0</v>
      </c>
      <c r="AH255" s="165">
        <v>0</v>
      </c>
      <c r="AI255" s="165">
        <v>0</v>
      </c>
      <c r="AJ255" s="165">
        <v>0</v>
      </c>
      <c r="AK255" s="165">
        <v>0</v>
      </c>
      <c r="AL255" s="165">
        <v>0</v>
      </c>
      <c r="AM255" s="165">
        <v>0</v>
      </c>
      <c r="AN255" s="165">
        <v>0</v>
      </c>
      <c r="AO255" s="165">
        <v>0</v>
      </c>
      <c r="AP255" s="165">
        <v>0</v>
      </c>
      <c r="AQ255" s="165">
        <v>0</v>
      </c>
      <c r="AR255" s="165">
        <v>0</v>
      </c>
      <c r="AS255" s="165">
        <v>0</v>
      </c>
      <c r="AT255" s="165">
        <v>0</v>
      </c>
      <c r="AU255" s="165">
        <v>0</v>
      </c>
      <c r="AV255" s="165">
        <v>0</v>
      </c>
      <c r="AW255" s="165">
        <v>0</v>
      </c>
      <c r="AX255" s="165">
        <v>0</v>
      </c>
      <c r="AY255" s="413">
        <f t="shared" ref="AY255:BS255" si="1027">IF(AD255 = 0, "", AD255)</f>
        <v>1</v>
      </c>
      <c r="AZ255" s="163" t="str">
        <f t="shared" si="1027"/>
        <v/>
      </c>
      <c r="BA255" s="163" t="str">
        <f t="shared" si="1027"/>
        <v/>
      </c>
      <c r="BB255" s="163" t="str">
        <f t="shared" si="1027"/>
        <v/>
      </c>
      <c r="BC255" s="163" t="str">
        <f t="shared" si="1027"/>
        <v/>
      </c>
      <c r="BD255" s="163" t="str">
        <f t="shared" si="1027"/>
        <v/>
      </c>
      <c r="BE255" s="163" t="str">
        <f t="shared" si="1027"/>
        <v/>
      </c>
      <c r="BF255" s="163" t="str">
        <f t="shared" si="1027"/>
        <v/>
      </c>
      <c r="BG255" s="163" t="str">
        <f t="shared" si="1027"/>
        <v/>
      </c>
      <c r="BH255" s="163" t="str">
        <f t="shared" si="1027"/>
        <v/>
      </c>
      <c r="BI255" s="163" t="str">
        <f t="shared" si="1027"/>
        <v/>
      </c>
      <c r="BJ255" s="163" t="str">
        <f t="shared" si="1027"/>
        <v/>
      </c>
      <c r="BK255" s="163" t="str">
        <f t="shared" si="1027"/>
        <v/>
      </c>
      <c r="BL255" s="163" t="str">
        <f t="shared" si="1027"/>
        <v/>
      </c>
      <c r="BM255" s="163" t="str">
        <f t="shared" si="1027"/>
        <v/>
      </c>
      <c r="BN255" s="163" t="str">
        <f t="shared" si="1027"/>
        <v/>
      </c>
      <c r="BO255" s="163" t="str">
        <f t="shared" si="1027"/>
        <v/>
      </c>
      <c r="BP255" s="163" t="str">
        <f t="shared" si="1027"/>
        <v/>
      </c>
      <c r="BQ255" s="163" t="str">
        <f t="shared" si="1027"/>
        <v/>
      </c>
      <c r="BR255" s="163" t="str">
        <f t="shared" si="1027"/>
        <v/>
      </c>
      <c r="BS255" s="173" t="str">
        <f t="shared" si="1027"/>
        <v/>
      </c>
      <c r="BT255" s="175" t="e">
        <f>$AY255*Assembly!Z$4+$AZ255*Assembly!Z$5+$BA255*Assembly!Z$6+$BB255*Assembly!Z$7+$BC255*Assembly!Z$8+$BD255*Assembly!Z$9+$BE255*Assembly!Z$10+$BF255*Assembly!Z$11+$BG255*Assembly!Z$12+$BH255*Assembly!Z$13+$BI255*Assembly!Z$14+$BJ255*Assembly!Z$15+$BK255*Assembly!Z$16+$BL255*Assembly!Z$17+$BM255*Assembly!Z$18+$BN255*Assembly!Z$19+$BO255*Assembly!Z$20+$BP255*Assembly!Z$21+$BQ255*Assembly!Z$22+$BR255*Assembly!Z$23+$BS255*Assembly!Z$24</f>
        <v>#VALUE!</v>
      </c>
      <c r="BU255" s="165" t="e">
        <f t="shared" si="3"/>
        <v>#VALUE!</v>
      </c>
      <c r="BV255" s="176"/>
      <c r="BW255" s="165" t="e">
        <f>$AY255*Assembly!AD$4+$AZ255*Assembly!AD$5+$BA255*Assembly!AD$6+$BB255*Assembly!AD$7+$BC255*Assembly!AD$8+$BD255*Assembly!AD$9+$BE255*Assembly!AD$10+$BF255*Assembly!AD$11+$BG255*Assembly!AD$12+$BH255*Assembly!AD$13+$BI255*Assembly!AD$14+$BJ255*Assembly!AD$15+$BK255*Assembly!AD$16+$BL255*Assembly!AD$17+$BM255*Assembly!AD$18+$BN255*Assembly!AD$19+$BO255*Assembly!AD$20+$BP255*Assembly!AD$21+$BQ255*Assembly!AD$22+$BR255*Assembly!AD$23+$BS255*Assembly!AD$24</f>
        <v>#VALUE!</v>
      </c>
      <c r="BX255" s="180" t="e">
        <f t="shared" si="4"/>
        <v>#VALUE!</v>
      </c>
      <c r="BY255" s="181" t="e">
        <f t="shared" si="5"/>
        <v>#VALUE!</v>
      </c>
      <c r="BZ255" s="182" t="e">
        <f t="shared" si="6"/>
        <v>#VALUE!</v>
      </c>
      <c r="CA255" s="181" t="e">
        <f t="shared" si="7"/>
        <v>#VALUE!</v>
      </c>
      <c r="CB255" s="165" t="e">
        <f>$AY255*Assembly!Y$4+$AZ255*Assembly!Y$5+$BA255*Assembly!Y$6+$BB255*Assembly!Y$7+$BC255*Assembly!Y$8+$BD255*Assembly!Y$9+$BE255*Assembly!Y$10+$BF255*Assembly!Y$11+$BG255*Assembly!Y$12+$BH255*Assembly!Y$13+$BI255*Assembly!Y$14+$BJ255*Assembly!Y$15+$BK255*Assembly!Y$16+$BL255*Assembly!Y$17+$BM255*Assembly!Y$18+$BN255*Assembly!Y$19+$BO255*Assembly!Y$20+$BP255*Assembly!Y$21+$BQ255*Assembly!Y$22+$BR255*Assembly!Y$23+$BS255*Assembly!Y$24</f>
        <v>#VALUE!</v>
      </c>
      <c r="CC255" s="165" t="e">
        <f t="shared" si="8"/>
        <v>#VALUE!</v>
      </c>
      <c r="CD255" s="136" t="e">
        <f t="shared" si="9"/>
        <v>#VALUE!</v>
      </c>
      <c r="CE255" s="184" t="e">
        <f>$AY255*Assembly!AC$4+$AZ255*Assembly!AC$5+$BA255*Assembly!AC$6+$BB255*Assembly!AC$7+$BC255*Assembly!AC$8+$BD255*Assembly!AC$9+$BE255*Assembly!AC$10+$BF255*Assembly!AC$11+$BG255*Assembly!AC$12+$BH255*Assembly!AC$13+$BI255*Assembly!AC$14+$BJ255*Assembly!AC$15+$BK255*Assembly!AC$16+$BL255*Assembly!AC$17+$BM255*Assembly!AC$18+$BN255*Assembly!AC$19+$BO255*Assembly!AC$20+$BP255*Assembly!AC$21+$BQ255*Assembly!AC$22+$BR255*Assembly!AC$23+$BS255*Assembly!AC$24</f>
        <v>#VALUE!</v>
      </c>
      <c r="CF255" s="208" t="e">
        <f>$AY255*Assembly!M$4+$AZ255*Assembly!M$5+$BA255*Assembly!M$6+$BB255*Assembly!M$7+$BC255*Assembly!M$8+$BD255*Assembly!M$9+$BE255*Assembly!M$10+$BF255*Assembly!M$11+$BG255*Assembly!M$12+$BH255*Assembly!M$13+$BI255*Assembly!M$14+$BJ255*Assembly!M$15+$BK255*Assembly!M$16+$BL255*Assembly!M$17+$BM255*Assembly!M$18+$BN255*Assembly!M$19+$BO255*Assembly!M$20+$BP255*Assembly!M$21+$BQ255*Assembly!M$22+$BR255*Assembly!M$23+$BS255*Assembly!M$24</f>
        <v>#VALUE!</v>
      </c>
      <c r="CG255" s="208" t="e">
        <f>$AY255*Assembly!N$4+$AZ255*Assembly!N$5+$BA255*Assembly!N$6+$BB255*Assembly!N$7+$BC255*Assembly!N$8+$BD255*Assembly!N$9+$BE255*Assembly!N$10+$BF255*Assembly!N$11+$BG255*Assembly!N$12+$BH255*Assembly!N$13+$BI255*Assembly!N$14+$BJ255*Assembly!N$15+$BK255*Assembly!N$16+$BL255*Assembly!N$17+$BM255*Assembly!N$18+$BN255*Assembly!N$19+$BO255*Assembly!N$20+$BP255*Assembly!N$21+$BQ255*Assembly!N$22+$BR255*Assembly!N$23+$BS255*Assembly!N$24</f>
        <v>#VALUE!</v>
      </c>
      <c r="CH255" s="208" t="e">
        <f>$AY255*Assembly!O$4+$AZ255*Assembly!O$5+$BA255*Assembly!O$6+$BB255*Assembly!O$7+$BC255*Assembly!O$8+$BD255*Assembly!O$9+$BE255*Assembly!O$10+$BF255*Assembly!O$11+$BG255*Assembly!O$12+$BH255*Assembly!O$13+$BI255*Assembly!O$14+$BJ255*Assembly!O$15+$BK255*Assembly!O$16+$BL255*Assembly!O$17+$BM255*Assembly!O$18+$BN255*Assembly!O$19+$BO255*Assembly!O$20+$BP255*Assembly!O$21+$BQ255*Assembly!O$22+$BR255*Assembly!O$23+$BS255*Assembly!O$24</f>
        <v>#VALUE!</v>
      </c>
      <c r="CI255" s="203" t="e">
        <f>$AY255*Assembly!P$4+$AZ255*Assembly!P$5+$BA255*Assembly!P$6+$BB255*Assembly!P$7+$BC255*Assembly!P$8+$BD255*Assembly!P$9+$BE255*Assembly!P$10+$BF255*Assembly!P$11+$BG255*Assembly!P$12+$BH255*Assembly!P$13+$BI255*Assembly!P$14+$BJ255*Assembly!P$15+$BK255*Assembly!P$16+$BL255*Assembly!P$17+$BM255*Assembly!P$18+$BN255*Assembly!P$19+$BO255*Assembly!P$20+$BP255*Assembly!P$21+$BQ255*Assembly!P$22+$BR255*Assembly!P$23+$BS255*Assembly!P$24</f>
        <v>#VALUE!</v>
      </c>
      <c r="CJ255" s="203" t="e">
        <f>$AY255*Assembly!Q$4+$AZ255*Assembly!Q$5+$BA255*Assembly!Q$6+$BB255*Assembly!Q$7+$BC255*Assembly!Q$8+$BD255*Assembly!Q$9+$BE255*Assembly!Q$10+$BF255*Assembly!Q$11+$BG255*Assembly!Q$12+$BH255*Assembly!Q$13+$BI255*Assembly!Q$14+$BJ255*Assembly!Q$15+$BK255*Assembly!Q$16+$BL255*Assembly!Q$17+$BM255*Assembly!Q$18+$BN255*Assembly!Q$19+$BO255*Assembly!Q$20+$BP255*Assembly!Q$21+$BQ255*Assembly!Q$22+$BR255*Assembly!Q$23+$BS255*Assembly!Q$24</f>
        <v>#VALUE!</v>
      </c>
      <c r="CK255" s="208" t="e">
        <f>$AY255*Assembly!R$4+$AZ255*Assembly!R$5+$BA255*Assembly!R$6+$BB255*Assembly!R$7+$BC255*Assembly!R$8+$BD255*Assembly!R$9+$BE255*Assembly!R$10+$BF255*Assembly!R$11+$BG255*Assembly!R$12+$BH255*Assembly!R$13+$BI255*Assembly!R$14+$BJ255*Assembly!R$15+$BK255*Assembly!R$16+$BL255*Assembly!R$17+$BM255*Assembly!R$18+$BN255*Assembly!R$19+$BO255*Assembly!R$20+$BP255*Assembly!R$21+$BQ255*Assembly!R$22+$BR255*Assembly!R$23+$BS255*Assembly!R$24</f>
        <v>#VALUE!</v>
      </c>
      <c r="CL255" s="203" t="e">
        <f>$AY255*Assembly!S$4+$AZ255*Assembly!S$5+$BA255*Assembly!S$6+$BB255*Assembly!S$7+$BC255*Assembly!S$8+$BD255*Assembly!S$9+$BE255*Assembly!S$10+$BF255*Assembly!S$11+$BG255*Assembly!S$12+$BH255*Assembly!S$13+$BI255*Assembly!S$14+$BJ255*Assembly!S$15+$BK255*Assembly!S$16+$BL255*Assembly!S$17+$BM255*Assembly!S$18+$BN255*Assembly!S$19+$BO255*Assembly!S$20+$BP255*Assembly!S$21+$BQ255*Assembly!S$22+$BR255*Assembly!S$23+$BS255*Assembly!S$24</f>
        <v>#VALUE!</v>
      </c>
      <c r="CM255" s="203" t="e">
        <f>$AY255*Assembly!T$4+$AZ255*Assembly!T$5+$BA255*Assembly!T$6+$BB255*Assembly!T$7+$BC255*Assembly!T$8+$BD255*Assembly!T$9+$BE255*Assembly!T$10+$BF255*Assembly!T$11+$BG255*Assembly!T$12+$BH255*Assembly!T$13+$BI255*Assembly!T$14+$BJ255*Assembly!T$15+$BK255*Assembly!T$16+$BL255*Assembly!T$17+$BM255*Assembly!T$18+$BN255*Assembly!T$19+$BO255*Assembly!T$20+$BP255*Assembly!T$21+$BQ255*Assembly!T$22+$BR255*Assembly!T$23+$BS255*Assembly!T$24</f>
        <v>#VALUE!</v>
      </c>
      <c r="CN255" s="203" t="e">
        <f>$AY255*Assembly!U$4+$AZ255*Assembly!U$5+$BA255*Assembly!U$6+$BB255*Assembly!U$7+$BC255*Assembly!U$8+$BD255*Assembly!U$9+$BE255*Assembly!U$10+$BF255*Assembly!U$11+$BG255*Assembly!U$12+$BH255*Assembly!U$13+$BI255*Assembly!U$14+$BJ255*Assembly!U$15+$BK255*Assembly!U$16+$BL255*Assembly!U$17+$BM255*Assembly!U$18+$BN255*Assembly!U$19+$BO255*Assembly!U$20+$BP255*Assembly!U$21+$BQ255*Assembly!U$22+$BR255*Assembly!U$23+$BS255*Assembly!U$24</f>
        <v>#VALUE!</v>
      </c>
      <c r="CO255" s="208" t="e">
        <f>$AY255*Assembly!V$4+$AZ255*Assembly!V$5+$BA255*Assembly!V$6+$BB255*Assembly!V$7+$BC255*Assembly!V$8+$BD255*Assembly!V$9+$BE255*Assembly!V$10+$BF255*Assembly!V$11+$BG255*Assembly!V$12+$BH255*Assembly!V$13+$BI255*Assembly!V$14+$BJ255*Assembly!V$15+$BK255*Assembly!V$16+$BL255*Assembly!V$17+$BM255*Assembly!V$18+$BN255*Assembly!V$19+$BO255*Assembly!V$20+$BP255*Assembly!V$21+$BQ255*Assembly!V$22+$BR255*Assembly!V$23+$BS255*Assembly!V$24</f>
        <v>#VALUE!</v>
      </c>
      <c r="CP255" s="208" t="e">
        <f>CF255*Refining!$F$3</f>
        <v>#VALUE!</v>
      </c>
      <c r="CQ255" s="208" t="e">
        <f>CG255*Refining!$F$4</f>
        <v>#VALUE!</v>
      </c>
      <c r="CR255" s="208" t="e">
        <f>CH255*Refining!$F$5</f>
        <v>#VALUE!</v>
      </c>
      <c r="CS255" s="208" t="e">
        <f>CI255*Refining!$F$6</f>
        <v>#VALUE!</v>
      </c>
      <c r="CT255" s="208" t="e">
        <f>CJ255*Refining!$F$7</f>
        <v>#VALUE!</v>
      </c>
      <c r="CU255" s="208" t="e">
        <f>CK255*Refining!$F$8</f>
        <v>#VALUE!</v>
      </c>
      <c r="CV255" s="208" t="e">
        <f>CL255*Refining!$F$9</f>
        <v>#VALUE!</v>
      </c>
      <c r="CW255" s="208" t="e">
        <f>CM255*Refining!$F$10</f>
        <v>#VALUE!</v>
      </c>
      <c r="CX255" s="208" t="e">
        <f>CN255*Refining!$F$11</f>
        <v>#VALUE!</v>
      </c>
      <c r="CY255" s="208" t="e">
        <f>CO255*Refining!$F$12</f>
        <v>#VALUE!</v>
      </c>
      <c r="CZ255" s="190" t="e">
        <f t="shared" ref="CZ255:DS255" si="1028">IF(CF255 = 0, "", CF255)</f>
        <v>#VALUE!</v>
      </c>
      <c r="DA255" s="191" t="e">
        <f t="shared" si="1028"/>
        <v>#VALUE!</v>
      </c>
      <c r="DB255" s="191" t="e">
        <f t="shared" si="1028"/>
        <v>#VALUE!</v>
      </c>
      <c r="DC255" s="191" t="e">
        <f t="shared" si="1028"/>
        <v>#VALUE!</v>
      </c>
      <c r="DD255" s="193" t="e">
        <f t="shared" si="1028"/>
        <v>#VALUE!</v>
      </c>
      <c r="DE255" s="191" t="e">
        <f t="shared" si="1028"/>
        <v>#VALUE!</v>
      </c>
      <c r="DF255" s="193" t="e">
        <f t="shared" si="1028"/>
        <v>#VALUE!</v>
      </c>
      <c r="DG255" s="193" t="e">
        <f t="shared" si="1028"/>
        <v>#VALUE!</v>
      </c>
      <c r="DH255" s="191" t="e">
        <f t="shared" si="1028"/>
        <v>#VALUE!</v>
      </c>
      <c r="DI255" s="195" t="e">
        <f t="shared" si="1028"/>
        <v>#VALUE!</v>
      </c>
      <c r="DJ255" s="190" t="e">
        <f t="shared" si="1028"/>
        <v>#VALUE!</v>
      </c>
      <c r="DK255" s="191" t="e">
        <f t="shared" si="1028"/>
        <v>#VALUE!</v>
      </c>
      <c r="DL255" s="191" t="e">
        <f t="shared" si="1028"/>
        <v>#VALUE!</v>
      </c>
      <c r="DM255" s="191" t="e">
        <f t="shared" si="1028"/>
        <v>#VALUE!</v>
      </c>
      <c r="DN255" s="193" t="e">
        <f t="shared" si="1028"/>
        <v>#VALUE!</v>
      </c>
      <c r="DO255" s="191" t="e">
        <f t="shared" si="1028"/>
        <v>#VALUE!</v>
      </c>
      <c r="DP255" s="191" t="e">
        <f t="shared" si="1028"/>
        <v>#VALUE!</v>
      </c>
      <c r="DQ255" s="191" t="e">
        <f t="shared" si="1028"/>
        <v>#VALUE!</v>
      </c>
      <c r="DR255" s="191" t="e">
        <f t="shared" si="1028"/>
        <v>#VALUE!</v>
      </c>
      <c r="DS255" s="195" t="e">
        <f t="shared" si="1028"/>
        <v>#VALUE!</v>
      </c>
      <c r="DT255" s="190" t="e">
        <f t="shared" si="11"/>
        <v>#VALUE!</v>
      </c>
      <c r="DU255" s="197" t="e">
        <f t="shared" si="12"/>
        <v>#VALUE!</v>
      </c>
      <c r="DV255" s="165" t="e">
        <f>CZ255*'Ores &amp; Ingots'!$C$3+DA255*'Ores &amp; Ingots'!$C$4+DB255*'Ores &amp; Ingots'!$C$5+DC255*'Ores &amp; Ingots'!$C$6+DD255*'Ores &amp; Ingots'!$C$7+DE255*'Ores &amp; Ingots'!$C$8+DF255*'Ores &amp; Ingots'!$C$9+DG255*'Ores &amp; Ingots'!$C$10+DH255*'Ores &amp; Ingots'!$C$11+DI255*'Ores &amp; Ingots'!$C$12</f>
        <v>#VALUE!</v>
      </c>
      <c r="DW255" s="165" t="e">
        <f>DJ255*'Ores &amp; Ingots'!$B$3+DK255*'Ores &amp; Ingots'!$B$4+DL255*'Ores &amp; Ingots'!$B$5+DM255*'Ores &amp; Ingots'!$B$6+DN255*'Ores &amp; Ingots'!$B$7+DO255*'Ores &amp; Ingots'!$B$8+DP255*'Ores &amp; Ingots'!$B$9+DQ255*'Ores &amp; Ingots'!$B$10+DR255*'Ores &amp; Ingots'!$B$11+DS255*'Ores &amp; Ingots'!$B$12</f>
        <v>#VALUE!</v>
      </c>
      <c r="DX255" s="197" t="e">
        <f>CZ255*Refining!$G$3+DA255*Refining!$G$4+DB255*Refining!$G$5+DC255*Refining!$G$6+DD255*Refining!$G$7+DE255*Refining!$G$8+DF255*Refining!$G$9+DG255*Refining!$G$10+DH255*Refining!$G$11+DI255*Refining!$G$12</f>
        <v>#VALUE!</v>
      </c>
      <c r="DY255" s="197" t="e">
        <f t="shared" si="13"/>
        <v>#VALUE!</v>
      </c>
      <c r="DZ255" s="199" t="e">
        <f t="shared" si="14"/>
        <v>#VALUE!</v>
      </c>
      <c r="EA255" s="190" t="e">
        <f t="shared" si="15"/>
        <v>#VALUE!</v>
      </c>
      <c r="EB255" s="200" t="e">
        <f t="shared" ref="EB255:EC255" si="1029">EA255/60</f>
        <v>#VALUE!</v>
      </c>
      <c r="EC255" s="200" t="e">
        <f t="shared" si="1029"/>
        <v>#VALUE!</v>
      </c>
      <c r="ED255" s="190" t="e">
        <f t="shared" si="17"/>
        <v>#VALUE!</v>
      </c>
      <c r="EE255" s="200" t="e">
        <f t="shared" ref="EE255:EF255" si="1030">ED255/1000</f>
        <v>#VALUE!</v>
      </c>
      <c r="EF255" s="201" t="e">
        <f t="shared" si="1030"/>
        <v>#VALUE!</v>
      </c>
      <c r="EG255" s="136" t="e">
        <f t="shared" si="19"/>
        <v>#VALUE!</v>
      </c>
      <c r="EH255" s="138" t="e">
        <f t="shared" si="20"/>
        <v>#VALUE!</v>
      </c>
      <c r="EI255" s="133" t="s">
        <v>28</v>
      </c>
    </row>
    <row r="256" spans="1:139" ht="12.75" x14ac:dyDescent="0.2">
      <c r="A256" s="864"/>
      <c r="B256" s="369" t="s">
        <v>408</v>
      </c>
      <c r="C256" s="137" t="s">
        <v>155</v>
      </c>
      <c r="D256" s="137">
        <v>1</v>
      </c>
      <c r="E256" s="137">
        <v>1</v>
      </c>
      <c r="F256" s="137">
        <v>1</v>
      </c>
      <c r="G256" s="141">
        <f t="shared" si="0"/>
        <v>0.125</v>
      </c>
      <c r="H256" s="142">
        <v>8</v>
      </c>
      <c r="I256" s="142">
        <v>20</v>
      </c>
      <c r="J256" s="144">
        <f>H256/Main!$D$9</f>
        <v>1.6</v>
      </c>
      <c r="K256" s="144">
        <f>I256/Main!$D$10</f>
        <v>10</v>
      </c>
      <c r="L256" s="144">
        <f t="shared" si="1"/>
        <v>6.25</v>
      </c>
      <c r="M256" s="144">
        <v>1</v>
      </c>
      <c r="N256" s="147"/>
      <c r="O256" s="294"/>
      <c r="P256" s="150"/>
      <c r="Q256" s="153"/>
      <c r="R256" s="150"/>
      <c r="S256" s="155"/>
      <c r="T256" s="155"/>
      <c r="U256" s="150"/>
      <c r="V256" s="150"/>
      <c r="W256" s="155"/>
      <c r="X256" s="155"/>
      <c r="Y256" s="150"/>
      <c r="Z256" s="150"/>
      <c r="AA256" s="150"/>
      <c r="AB256" s="150"/>
      <c r="AC256" s="370"/>
      <c r="AD256" s="171">
        <v>1</v>
      </c>
      <c r="AE256" s="165">
        <v>0</v>
      </c>
      <c r="AF256" s="165">
        <v>0</v>
      </c>
      <c r="AG256" s="165">
        <v>0</v>
      </c>
      <c r="AH256" s="165">
        <v>0</v>
      </c>
      <c r="AI256" s="165">
        <v>0</v>
      </c>
      <c r="AJ256" s="165">
        <v>0</v>
      </c>
      <c r="AK256" s="165">
        <v>0</v>
      </c>
      <c r="AL256" s="165">
        <v>0</v>
      </c>
      <c r="AM256" s="165">
        <v>0</v>
      </c>
      <c r="AN256" s="165">
        <v>0</v>
      </c>
      <c r="AO256" s="165">
        <v>0</v>
      </c>
      <c r="AP256" s="165">
        <v>0</v>
      </c>
      <c r="AQ256" s="165">
        <v>0</v>
      </c>
      <c r="AR256" s="165">
        <v>0</v>
      </c>
      <c r="AS256" s="165">
        <v>0</v>
      </c>
      <c r="AT256" s="165">
        <v>0</v>
      </c>
      <c r="AU256" s="165">
        <v>0</v>
      </c>
      <c r="AV256" s="165">
        <v>0</v>
      </c>
      <c r="AW256" s="165">
        <v>0</v>
      </c>
      <c r="AX256" s="165">
        <v>0</v>
      </c>
      <c r="AY256" s="413">
        <f t="shared" ref="AY256:BS256" si="1031">IF(AD256 = 0, "", AD256)</f>
        <v>1</v>
      </c>
      <c r="AZ256" s="163" t="str">
        <f t="shared" si="1031"/>
        <v/>
      </c>
      <c r="BA256" s="163" t="str">
        <f t="shared" si="1031"/>
        <v/>
      </c>
      <c r="BB256" s="163" t="str">
        <f t="shared" si="1031"/>
        <v/>
      </c>
      <c r="BC256" s="163" t="str">
        <f t="shared" si="1031"/>
        <v/>
      </c>
      <c r="BD256" s="163" t="str">
        <f t="shared" si="1031"/>
        <v/>
      </c>
      <c r="BE256" s="163" t="str">
        <f t="shared" si="1031"/>
        <v/>
      </c>
      <c r="BF256" s="163" t="str">
        <f t="shared" si="1031"/>
        <v/>
      </c>
      <c r="BG256" s="163" t="str">
        <f t="shared" si="1031"/>
        <v/>
      </c>
      <c r="BH256" s="163" t="str">
        <f t="shared" si="1031"/>
        <v/>
      </c>
      <c r="BI256" s="163" t="str">
        <f t="shared" si="1031"/>
        <v/>
      </c>
      <c r="BJ256" s="163" t="str">
        <f t="shared" si="1031"/>
        <v/>
      </c>
      <c r="BK256" s="163" t="str">
        <f t="shared" si="1031"/>
        <v/>
      </c>
      <c r="BL256" s="163" t="str">
        <f t="shared" si="1031"/>
        <v/>
      </c>
      <c r="BM256" s="163" t="str">
        <f t="shared" si="1031"/>
        <v/>
      </c>
      <c r="BN256" s="163" t="str">
        <f t="shared" si="1031"/>
        <v/>
      </c>
      <c r="BO256" s="163" t="str">
        <f t="shared" si="1031"/>
        <v/>
      </c>
      <c r="BP256" s="163" t="str">
        <f t="shared" si="1031"/>
        <v/>
      </c>
      <c r="BQ256" s="163" t="str">
        <f t="shared" si="1031"/>
        <v/>
      </c>
      <c r="BR256" s="163" t="str">
        <f t="shared" si="1031"/>
        <v/>
      </c>
      <c r="BS256" s="173" t="str">
        <f t="shared" si="1031"/>
        <v/>
      </c>
      <c r="BT256" s="175" t="e">
        <f>$AY256*Assembly!Z$4+$AZ256*Assembly!Z$5+$BA256*Assembly!Z$6+$BB256*Assembly!Z$7+$BC256*Assembly!Z$8+$BD256*Assembly!Z$9+$BE256*Assembly!Z$10+$BF256*Assembly!Z$11+$BG256*Assembly!Z$12+$BH256*Assembly!Z$13+$BI256*Assembly!Z$14+$BJ256*Assembly!Z$15+$BK256*Assembly!Z$16+$BL256*Assembly!Z$17+$BM256*Assembly!Z$18+$BN256*Assembly!Z$19+$BO256*Assembly!Z$20+$BP256*Assembly!Z$21+$BQ256*Assembly!Z$22+$BR256*Assembly!Z$23+$BS256*Assembly!Z$24</f>
        <v>#VALUE!</v>
      </c>
      <c r="BU256" s="165" t="e">
        <f t="shared" si="3"/>
        <v>#VALUE!</v>
      </c>
      <c r="BV256" s="176"/>
      <c r="BW256" s="165" t="e">
        <f>$AY256*Assembly!AD$4+$AZ256*Assembly!AD$5+$BA256*Assembly!AD$6+$BB256*Assembly!AD$7+$BC256*Assembly!AD$8+$BD256*Assembly!AD$9+$BE256*Assembly!AD$10+$BF256*Assembly!AD$11+$BG256*Assembly!AD$12+$BH256*Assembly!AD$13+$BI256*Assembly!AD$14+$BJ256*Assembly!AD$15+$BK256*Assembly!AD$16+$BL256*Assembly!AD$17+$BM256*Assembly!AD$18+$BN256*Assembly!AD$19+$BO256*Assembly!AD$20+$BP256*Assembly!AD$21+$BQ256*Assembly!AD$22+$BR256*Assembly!AD$23+$BS256*Assembly!AD$24</f>
        <v>#VALUE!</v>
      </c>
      <c r="BX256" s="180" t="e">
        <f t="shared" si="4"/>
        <v>#VALUE!</v>
      </c>
      <c r="BY256" s="181" t="e">
        <f t="shared" si="5"/>
        <v>#VALUE!</v>
      </c>
      <c r="BZ256" s="182" t="e">
        <f t="shared" si="6"/>
        <v>#VALUE!</v>
      </c>
      <c r="CA256" s="181" t="e">
        <f t="shared" si="7"/>
        <v>#VALUE!</v>
      </c>
      <c r="CB256" s="165" t="e">
        <f>$AY256*Assembly!Y$4+$AZ256*Assembly!Y$5+$BA256*Assembly!Y$6+$BB256*Assembly!Y$7+$BC256*Assembly!Y$8+$BD256*Assembly!Y$9+$BE256*Assembly!Y$10+$BF256*Assembly!Y$11+$BG256*Assembly!Y$12+$BH256*Assembly!Y$13+$BI256*Assembly!Y$14+$BJ256*Assembly!Y$15+$BK256*Assembly!Y$16+$BL256*Assembly!Y$17+$BM256*Assembly!Y$18+$BN256*Assembly!Y$19+$BO256*Assembly!Y$20+$BP256*Assembly!Y$21+$BQ256*Assembly!Y$22+$BR256*Assembly!Y$23+$BS256*Assembly!Y$24</f>
        <v>#VALUE!</v>
      </c>
      <c r="CC256" s="165" t="e">
        <f t="shared" si="8"/>
        <v>#VALUE!</v>
      </c>
      <c r="CD256" s="136" t="e">
        <f t="shared" si="9"/>
        <v>#VALUE!</v>
      </c>
      <c r="CE256" s="184" t="e">
        <f>$AY256*Assembly!AC$4+$AZ256*Assembly!AC$5+$BA256*Assembly!AC$6+$BB256*Assembly!AC$7+$BC256*Assembly!AC$8+$BD256*Assembly!AC$9+$BE256*Assembly!AC$10+$BF256*Assembly!AC$11+$BG256*Assembly!AC$12+$BH256*Assembly!AC$13+$BI256*Assembly!AC$14+$BJ256*Assembly!AC$15+$BK256*Assembly!AC$16+$BL256*Assembly!AC$17+$BM256*Assembly!AC$18+$BN256*Assembly!AC$19+$BO256*Assembly!AC$20+$BP256*Assembly!AC$21+$BQ256*Assembly!AC$22+$BR256*Assembly!AC$23+$BS256*Assembly!AC$24</f>
        <v>#VALUE!</v>
      </c>
      <c r="CF256" s="153" t="e">
        <f>$AY256*Assembly!M$4+$AZ256*Assembly!M$5+$BA256*Assembly!M$6+$BB256*Assembly!M$7+$BC256*Assembly!M$8+$BD256*Assembly!M$9+$BE256*Assembly!M$10+$BF256*Assembly!M$11+$BG256*Assembly!M$12+$BH256*Assembly!M$13+$BI256*Assembly!M$14+$BJ256*Assembly!M$15+$BK256*Assembly!M$16+$BL256*Assembly!M$17+$BM256*Assembly!M$18+$BN256*Assembly!M$19+$BO256*Assembly!M$20+$BP256*Assembly!M$21+$BQ256*Assembly!M$22+$BR256*Assembly!M$23+$BS256*Assembly!M$24</f>
        <v>#VALUE!</v>
      </c>
      <c r="CG256" s="153" t="e">
        <f>$AY256*Assembly!N$4+$AZ256*Assembly!N$5+$BA256*Assembly!N$6+$BB256*Assembly!N$7+$BC256*Assembly!N$8+$BD256*Assembly!N$9+$BE256*Assembly!N$10+$BF256*Assembly!N$11+$BG256*Assembly!N$12+$BH256*Assembly!N$13+$BI256*Assembly!N$14+$BJ256*Assembly!N$15+$BK256*Assembly!N$16+$BL256*Assembly!N$17+$BM256*Assembly!N$18+$BN256*Assembly!N$19+$BO256*Assembly!N$20+$BP256*Assembly!N$21+$BQ256*Assembly!N$22+$BR256*Assembly!N$23+$BS256*Assembly!N$24</f>
        <v>#VALUE!</v>
      </c>
      <c r="CH256" s="153" t="e">
        <f>$AY256*Assembly!O$4+$AZ256*Assembly!O$5+$BA256*Assembly!O$6+$BB256*Assembly!O$7+$BC256*Assembly!O$8+$BD256*Assembly!O$9+$BE256*Assembly!O$10+$BF256*Assembly!O$11+$BG256*Assembly!O$12+$BH256*Assembly!O$13+$BI256*Assembly!O$14+$BJ256*Assembly!O$15+$BK256*Assembly!O$16+$BL256*Assembly!O$17+$BM256*Assembly!O$18+$BN256*Assembly!O$19+$BO256*Assembly!O$20+$BP256*Assembly!O$21+$BQ256*Assembly!O$22+$BR256*Assembly!O$23+$BS256*Assembly!O$24</f>
        <v>#VALUE!</v>
      </c>
      <c r="CI256" s="142" t="e">
        <f>$AY256*Assembly!P$4+$AZ256*Assembly!P$5+$BA256*Assembly!P$6+$BB256*Assembly!P$7+$BC256*Assembly!P$8+$BD256*Assembly!P$9+$BE256*Assembly!P$10+$BF256*Assembly!P$11+$BG256*Assembly!P$12+$BH256*Assembly!P$13+$BI256*Assembly!P$14+$BJ256*Assembly!P$15+$BK256*Assembly!P$16+$BL256*Assembly!P$17+$BM256*Assembly!P$18+$BN256*Assembly!P$19+$BO256*Assembly!P$20+$BP256*Assembly!P$21+$BQ256*Assembly!P$22+$BR256*Assembly!P$23+$BS256*Assembly!P$24</f>
        <v>#VALUE!</v>
      </c>
      <c r="CJ256" s="142" t="e">
        <f>$AY256*Assembly!Q$4+$AZ256*Assembly!Q$5+$BA256*Assembly!Q$6+$BB256*Assembly!Q$7+$BC256*Assembly!Q$8+$BD256*Assembly!Q$9+$BE256*Assembly!Q$10+$BF256*Assembly!Q$11+$BG256*Assembly!Q$12+$BH256*Assembly!Q$13+$BI256*Assembly!Q$14+$BJ256*Assembly!Q$15+$BK256*Assembly!Q$16+$BL256*Assembly!Q$17+$BM256*Assembly!Q$18+$BN256*Assembly!Q$19+$BO256*Assembly!Q$20+$BP256*Assembly!Q$21+$BQ256*Assembly!Q$22+$BR256*Assembly!Q$23+$BS256*Assembly!Q$24</f>
        <v>#VALUE!</v>
      </c>
      <c r="CK256" s="153" t="e">
        <f>$AY256*Assembly!R$4+$AZ256*Assembly!R$5+$BA256*Assembly!R$6+$BB256*Assembly!R$7+$BC256*Assembly!R$8+$BD256*Assembly!R$9+$BE256*Assembly!R$10+$BF256*Assembly!R$11+$BG256*Assembly!R$12+$BH256*Assembly!R$13+$BI256*Assembly!R$14+$BJ256*Assembly!R$15+$BK256*Assembly!R$16+$BL256*Assembly!R$17+$BM256*Assembly!R$18+$BN256*Assembly!R$19+$BO256*Assembly!R$20+$BP256*Assembly!R$21+$BQ256*Assembly!R$22+$BR256*Assembly!R$23+$BS256*Assembly!R$24</f>
        <v>#VALUE!</v>
      </c>
      <c r="CL256" s="142" t="e">
        <f>$AY256*Assembly!S$4+$AZ256*Assembly!S$5+$BA256*Assembly!S$6+$BB256*Assembly!S$7+$BC256*Assembly!S$8+$BD256*Assembly!S$9+$BE256*Assembly!S$10+$BF256*Assembly!S$11+$BG256*Assembly!S$12+$BH256*Assembly!S$13+$BI256*Assembly!S$14+$BJ256*Assembly!S$15+$BK256*Assembly!S$16+$BL256*Assembly!S$17+$BM256*Assembly!S$18+$BN256*Assembly!S$19+$BO256*Assembly!S$20+$BP256*Assembly!S$21+$BQ256*Assembly!S$22+$BR256*Assembly!S$23+$BS256*Assembly!S$24</f>
        <v>#VALUE!</v>
      </c>
      <c r="CM256" s="142" t="e">
        <f>$AY256*Assembly!T$4+$AZ256*Assembly!T$5+$BA256*Assembly!T$6+$BB256*Assembly!T$7+$BC256*Assembly!T$8+$BD256*Assembly!T$9+$BE256*Assembly!T$10+$BF256*Assembly!T$11+$BG256*Assembly!T$12+$BH256*Assembly!T$13+$BI256*Assembly!T$14+$BJ256*Assembly!T$15+$BK256*Assembly!T$16+$BL256*Assembly!T$17+$BM256*Assembly!T$18+$BN256*Assembly!T$19+$BO256*Assembly!T$20+$BP256*Assembly!T$21+$BQ256*Assembly!T$22+$BR256*Assembly!T$23+$BS256*Assembly!T$24</f>
        <v>#VALUE!</v>
      </c>
      <c r="CN256" s="142" t="e">
        <f>$AY256*Assembly!U$4+$AZ256*Assembly!U$5+$BA256*Assembly!U$6+$BB256*Assembly!U$7+$BC256*Assembly!U$8+$BD256*Assembly!U$9+$BE256*Assembly!U$10+$BF256*Assembly!U$11+$BG256*Assembly!U$12+$BH256*Assembly!U$13+$BI256*Assembly!U$14+$BJ256*Assembly!U$15+$BK256*Assembly!U$16+$BL256*Assembly!U$17+$BM256*Assembly!U$18+$BN256*Assembly!U$19+$BO256*Assembly!U$20+$BP256*Assembly!U$21+$BQ256*Assembly!U$22+$BR256*Assembly!U$23+$BS256*Assembly!U$24</f>
        <v>#VALUE!</v>
      </c>
      <c r="CO256" s="153" t="e">
        <f>$AY256*Assembly!V$4+$AZ256*Assembly!V$5+$BA256*Assembly!V$6+$BB256*Assembly!V$7+$BC256*Assembly!V$8+$BD256*Assembly!V$9+$BE256*Assembly!V$10+$BF256*Assembly!V$11+$BG256*Assembly!V$12+$BH256*Assembly!V$13+$BI256*Assembly!V$14+$BJ256*Assembly!V$15+$BK256*Assembly!V$16+$BL256*Assembly!V$17+$BM256*Assembly!V$18+$BN256*Assembly!V$19+$BO256*Assembly!V$20+$BP256*Assembly!V$21+$BQ256*Assembly!V$22+$BR256*Assembly!V$23+$BS256*Assembly!V$24</f>
        <v>#VALUE!</v>
      </c>
      <c r="CP256" s="153" t="e">
        <f>CF256*Refining!$F$3</f>
        <v>#VALUE!</v>
      </c>
      <c r="CQ256" s="153" t="e">
        <f>CG256*Refining!$F$4</f>
        <v>#VALUE!</v>
      </c>
      <c r="CR256" s="153" t="e">
        <f>CH256*Refining!$F$5</f>
        <v>#VALUE!</v>
      </c>
      <c r="CS256" s="153" t="e">
        <f>CI256*Refining!$F$6</f>
        <v>#VALUE!</v>
      </c>
      <c r="CT256" s="153" t="e">
        <f>CJ256*Refining!$F$7</f>
        <v>#VALUE!</v>
      </c>
      <c r="CU256" s="153" t="e">
        <f>CK256*Refining!$F$8</f>
        <v>#VALUE!</v>
      </c>
      <c r="CV256" s="153" t="e">
        <f>CL256*Refining!$F$9</f>
        <v>#VALUE!</v>
      </c>
      <c r="CW256" s="153" t="e">
        <f>CM256*Refining!$F$10</f>
        <v>#VALUE!</v>
      </c>
      <c r="CX256" s="153" t="e">
        <f>CN256*Refining!$F$11</f>
        <v>#VALUE!</v>
      </c>
      <c r="CY256" s="153" t="e">
        <f>CO256*Refining!$F$12</f>
        <v>#VALUE!</v>
      </c>
      <c r="CZ256" s="190" t="e">
        <f t="shared" ref="CZ256:DS256" si="1032">IF(CF256 = 0, "", CF256)</f>
        <v>#VALUE!</v>
      </c>
      <c r="DA256" s="191" t="e">
        <f t="shared" si="1032"/>
        <v>#VALUE!</v>
      </c>
      <c r="DB256" s="191" t="e">
        <f t="shared" si="1032"/>
        <v>#VALUE!</v>
      </c>
      <c r="DC256" s="191" t="e">
        <f t="shared" si="1032"/>
        <v>#VALUE!</v>
      </c>
      <c r="DD256" s="193" t="e">
        <f t="shared" si="1032"/>
        <v>#VALUE!</v>
      </c>
      <c r="DE256" s="191" t="e">
        <f t="shared" si="1032"/>
        <v>#VALUE!</v>
      </c>
      <c r="DF256" s="193" t="e">
        <f t="shared" si="1032"/>
        <v>#VALUE!</v>
      </c>
      <c r="DG256" s="193" t="e">
        <f t="shared" si="1032"/>
        <v>#VALUE!</v>
      </c>
      <c r="DH256" s="191" t="e">
        <f t="shared" si="1032"/>
        <v>#VALUE!</v>
      </c>
      <c r="DI256" s="195" t="e">
        <f t="shared" si="1032"/>
        <v>#VALUE!</v>
      </c>
      <c r="DJ256" s="190" t="e">
        <f t="shared" si="1032"/>
        <v>#VALUE!</v>
      </c>
      <c r="DK256" s="191" t="e">
        <f t="shared" si="1032"/>
        <v>#VALUE!</v>
      </c>
      <c r="DL256" s="191" t="e">
        <f t="shared" si="1032"/>
        <v>#VALUE!</v>
      </c>
      <c r="DM256" s="191" t="e">
        <f t="shared" si="1032"/>
        <v>#VALUE!</v>
      </c>
      <c r="DN256" s="193" t="e">
        <f t="shared" si="1032"/>
        <v>#VALUE!</v>
      </c>
      <c r="DO256" s="191" t="e">
        <f t="shared" si="1032"/>
        <v>#VALUE!</v>
      </c>
      <c r="DP256" s="191" t="e">
        <f t="shared" si="1032"/>
        <v>#VALUE!</v>
      </c>
      <c r="DQ256" s="191" t="e">
        <f t="shared" si="1032"/>
        <v>#VALUE!</v>
      </c>
      <c r="DR256" s="191" t="e">
        <f t="shared" si="1032"/>
        <v>#VALUE!</v>
      </c>
      <c r="DS256" s="195" t="e">
        <f t="shared" si="1032"/>
        <v>#VALUE!</v>
      </c>
      <c r="DT256" s="190" t="e">
        <f t="shared" si="11"/>
        <v>#VALUE!</v>
      </c>
      <c r="DU256" s="197" t="e">
        <f t="shared" si="12"/>
        <v>#VALUE!</v>
      </c>
      <c r="DV256" s="165" t="e">
        <f>CZ256*'Ores &amp; Ingots'!$C$3+DA256*'Ores &amp; Ingots'!$C$4+DB256*'Ores &amp; Ingots'!$C$5+DC256*'Ores &amp; Ingots'!$C$6+DD256*'Ores &amp; Ingots'!$C$7+DE256*'Ores &amp; Ingots'!$C$8+DF256*'Ores &amp; Ingots'!$C$9+DG256*'Ores &amp; Ingots'!$C$10+DH256*'Ores &amp; Ingots'!$C$11+DI256*'Ores &amp; Ingots'!$C$12</f>
        <v>#VALUE!</v>
      </c>
      <c r="DW256" s="165" t="e">
        <f>DJ256*'Ores &amp; Ingots'!$B$3+DK256*'Ores &amp; Ingots'!$B$4+DL256*'Ores &amp; Ingots'!$B$5+DM256*'Ores &amp; Ingots'!$B$6+DN256*'Ores &amp; Ingots'!$B$7+DO256*'Ores &amp; Ingots'!$B$8+DP256*'Ores &amp; Ingots'!$B$9+DQ256*'Ores &amp; Ingots'!$B$10+DR256*'Ores &amp; Ingots'!$B$11+DS256*'Ores &amp; Ingots'!$B$12</f>
        <v>#VALUE!</v>
      </c>
      <c r="DX256" s="197" t="e">
        <f>CZ256*Refining!$G$3+DA256*Refining!$G$4+DB256*Refining!$G$5+DC256*Refining!$G$6+DD256*Refining!$G$7+DE256*Refining!$G$8+DF256*Refining!$G$9+DG256*Refining!$G$10+DH256*Refining!$G$11+DI256*Refining!$G$12</f>
        <v>#VALUE!</v>
      </c>
      <c r="DY256" s="197" t="e">
        <f t="shared" si="13"/>
        <v>#VALUE!</v>
      </c>
      <c r="DZ256" s="199" t="e">
        <f t="shared" si="14"/>
        <v>#VALUE!</v>
      </c>
      <c r="EA256" s="190" t="e">
        <f t="shared" si="15"/>
        <v>#VALUE!</v>
      </c>
      <c r="EB256" s="200" t="e">
        <f t="shared" ref="EB256:EC256" si="1033">EA256/60</f>
        <v>#VALUE!</v>
      </c>
      <c r="EC256" s="200" t="e">
        <f t="shared" si="1033"/>
        <v>#VALUE!</v>
      </c>
      <c r="ED256" s="190" t="e">
        <f t="shared" si="17"/>
        <v>#VALUE!</v>
      </c>
      <c r="EE256" s="200" t="e">
        <f t="shared" ref="EE256:EF256" si="1034">ED256/1000</f>
        <v>#VALUE!</v>
      </c>
      <c r="EF256" s="201" t="e">
        <f t="shared" si="1034"/>
        <v>#VALUE!</v>
      </c>
      <c r="EG256" s="136" t="e">
        <f t="shared" si="19"/>
        <v>#VALUE!</v>
      </c>
      <c r="EH256" s="138" t="e">
        <f t="shared" si="20"/>
        <v>#VALUE!</v>
      </c>
      <c r="EI256" s="133" t="s">
        <v>28</v>
      </c>
    </row>
    <row r="257" spans="1:139" ht="12.75" x14ac:dyDescent="0.2">
      <c r="A257" s="865"/>
      <c r="B257" s="215" t="s">
        <v>409</v>
      </c>
      <c r="C257" s="216" t="s">
        <v>155</v>
      </c>
      <c r="D257" s="216">
        <v>1</v>
      </c>
      <c r="E257" s="216">
        <v>1</v>
      </c>
      <c r="F257" s="216">
        <v>1</v>
      </c>
      <c r="G257" s="335">
        <f t="shared" si="0"/>
        <v>0.125</v>
      </c>
      <c r="H257" s="336">
        <v>8</v>
      </c>
      <c r="I257" s="336">
        <v>20</v>
      </c>
      <c r="J257" s="337">
        <f>H257/Main!$D$9</f>
        <v>1.6</v>
      </c>
      <c r="K257" s="337">
        <f>I257/Main!$D$10</f>
        <v>10</v>
      </c>
      <c r="L257" s="337">
        <f t="shared" si="1"/>
        <v>6.25</v>
      </c>
      <c r="M257" s="337">
        <v>1</v>
      </c>
      <c r="N257" s="338"/>
      <c r="O257" s="386"/>
      <c r="P257" s="340"/>
      <c r="Q257" s="341"/>
      <c r="R257" s="340"/>
      <c r="S257" s="342"/>
      <c r="T257" s="342"/>
      <c r="U257" s="340"/>
      <c r="V257" s="340"/>
      <c r="W257" s="410"/>
      <c r="X257" s="342"/>
      <c r="Y257" s="340"/>
      <c r="Z257" s="340"/>
      <c r="AA257" s="340"/>
      <c r="AB257" s="340"/>
      <c r="AC257" s="411"/>
      <c r="AD257" s="261">
        <v>1</v>
      </c>
      <c r="AE257" s="259">
        <v>0</v>
      </c>
      <c r="AF257" s="259">
        <v>0</v>
      </c>
      <c r="AG257" s="259">
        <v>0</v>
      </c>
      <c r="AH257" s="259">
        <v>0</v>
      </c>
      <c r="AI257" s="259">
        <v>0</v>
      </c>
      <c r="AJ257" s="259">
        <v>0</v>
      </c>
      <c r="AK257" s="259">
        <v>0</v>
      </c>
      <c r="AL257" s="259">
        <v>0</v>
      </c>
      <c r="AM257" s="259">
        <v>0</v>
      </c>
      <c r="AN257" s="259">
        <v>0</v>
      </c>
      <c r="AO257" s="259">
        <v>0</v>
      </c>
      <c r="AP257" s="259">
        <v>0</v>
      </c>
      <c r="AQ257" s="259">
        <v>0</v>
      </c>
      <c r="AR257" s="259">
        <v>0</v>
      </c>
      <c r="AS257" s="259">
        <v>0</v>
      </c>
      <c r="AT257" s="259">
        <v>0</v>
      </c>
      <c r="AU257" s="259">
        <v>0</v>
      </c>
      <c r="AV257" s="259">
        <v>0</v>
      </c>
      <c r="AW257" s="259">
        <v>0</v>
      </c>
      <c r="AX257" s="259">
        <v>0</v>
      </c>
      <c r="AY257" s="415">
        <f t="shared" ref="AY257:BS257" si="1035">IF(AD257 = 0, "", AD257)</f>
        <v>1</v>
      </c>
      <c r="AZ257" s="258" t="str">
        <f t="shared" si="1035"/>
        <v/>
      </c>
      <c r="BA257" s="258" t="str">
        <f t="shared" si="1035"/>
        <v/>
      </c>
      <c r="BB257" s="258" t="str">
        <f t="shared" si="1035"/>
        <v/>
      </c>
      <c r="BC257" s="258" t="str">
        <f t="shared" si="1035"/>
        <v/>
      </c>
      <c r="BD257" s="258" t="str">
        <f t="shared" si="1035"/>
        <v/>
      </c>
      <c r="BE257" s="258" t="str">
        <f t="shared" si="1035"/>
        <v/>
      </c>
      <c r="BF257" s="258" t="str">
        <f t="shared" si="1035"/>
        <v/>
      </c>
      <c r="BG257" s="258" t="str">
        <f t="shared" si="1035"/>
        <v/>
      </c>
      <c r="BH257" s="258" t="str">
        <f t="shared" si="1035"/>
        <v/>
      </c>
      <c r="BI257" s="258" t="str">
        <f t="shared" si="1035"/>
        <v/>
      </c>
      <c r="BJ257" s="258" t="str">
        <f t="shared" si="1035"/>
        <v/>
      </c>
      <c r="BK257" s="258" t="str">
        <f t="shared" si="1035"/>
        <v/>
      </c>
      <c r="BL257" s="258" t="str">
        <f t="shared" si="1035"/>
        <v/>
      </c>
      <c r="BM257" s="258" t="str">
        <f t="shared" si="1035"/>
        <v/>
      </c>
      <c r="BN257" s="258" t="str">
        <f t="shared" si="1035"/>
        <v/>
      </c>
      <c r="BO257" s="258" t="str">
        <f t="shared" si="1035"/>
        <v/>
      </c>
      <c r="BP257" s="258" t="str">
        <f t="shared" si="1035"/>
        <v/>
      </c>
      <c r="BQ257" s="258" t="str">
        <f t="shared" si="1035"/>
        <v/>
      </c>
      <c r="BR257" s="258" t="str">
        <f t="shared" si="1035"/>
        <v/>
      </c>
      <c r="BS257" s="265" t="str">
        <f t="shared" si="1035"/>
        <v/>
      </c>
      <c r="BT257" s="257" t="e">
        <f>$AY257*Assembly!Z$4+$AZ257*Assembly!Z$5+$BA257*Assembly!Z$6+$BB257*Assembly!Z$7+$BC257*Assembly!Z$8+$BD257*Assembly!Z$9+$BE257*Assembly!Z$10+$BF257*Assembly!Z$11+$BG257*Assembly!Z$12+$BH257*Assembly!Z$13+$BI257*Assembly!Z$14+$BJ257*Assembly!Z$15+$BK257*Assembly!Z$16+$BL257*Assembly!Z$17+$BM257*Assembly!Z$18+$BN257*Assembly!Z$19+$BO257*Assembly!Z$20+$BP257*Assembly!Z$21+$BQ257*Assembly!Z$22+$BR257*Assembly!Z$23+$BS257*Assembly!Z$24</f>
        <v>#VALUE!</v>
      </c>
      <c r="BU257" s="259" t="e">
        <f t="shared" si="3"/>
        <v>#VALUE!</v>
      </c>
      <c r="BV257" s="267"/>
      <c r="BW257" s="259" t="e">
        <f>$AY257*Assembly!AD$4+$AZ257*Assembly!AD$5+$BA257*Assembly!AD$6+$BB257*Assembly!AD$7+$BC257*Assembly!AD$8+$BD257*Assembly!AD$9+$BE257*Assembly!AD$10+$BF257*Assembly!AD$11+$BG257*Assembly!AD$12+$BH257*Assembly!AD$13+$BI257*Assembly!AD$14+$BJ257*Assembly!AD$15+$BK257*Assembly!AD$16+$BL257*Assembly!AD$17+$BM257*Assembly!AD$18+$BN257*Assembly!AD$19+$BO257*Assembly!AD$20+$BP257*Assembly!AD$21+$BQ257*Assembly!AD$22+$BR257*Assembly!AD$23+$BS257*Assembly!AD$24</f>
        <v>#VALUE!</v>
      </c>
      <c r="BX257" s="268" t="e">
        <f t="shared" si="4"/>
        <v>#VALUE!</v>
      </c>
      <c r="BY257" s="269" t="e">
        <f t="shared" si="5"/>
        <v>#VALUE!</v>
      </c>
      <c r="BZ257" s="272" t="e">
        <f t="shared" si="6"/>
        <v>#VALUE!</v>
      </c>
      <c r="CA257" s="269" t="e">
        <f t="shared" si="7"/>
        <v>#VALUE!</v>
      </c>
      <c r="CB257" s="259" t="e">
        <f>$AY257*Assembly!Y$4+$AZ257*Assembly!Y$5+$BA257*Assembly!Y$6+$BB257*Assembly!Y$7+$BC257*Assembly!Y$8+$BD257*Assembly!Y$9+$BE257*Assembly!Y$10+$BF257*Assembly!Y$11+$BG257*Assembly!Y$12+$BH257*Assembly!Y$13+$BI257*Assembly!Y$14+$BJ257*Assembly!Y$15+$BK257*Assembly!Y$16+$BL257*Assembly!Y$17+$BM257*Assembly!Y$18+$BN257*Assembly!Y$19+$BO257*Assembly!Y$20+$BP257*Assembly!Y$21+$BQ257*Assembly!Y$22+$BR257*Assembly!Y$23+$BS257*Assembly!Y$24</f>
        <v>#VALUE!</v>
      </c>
      <c r="CC257" s="259" t="e">
        <f t="shared" si="8"/>
        <v>#VALUE!</v>
      </c>
      <c r="CD257" s="273" t="e">
        <f t="shared" si="9"/>
        <v>#VALUE!</v>
      </c>
      <c r="CE257" s="274" t="e">
        <f>$AY257*Assembly!AC$4+$AZ257*Assembly!AC$5+$BA257*Assembly!AC$6+$BB257*Assembly!AC$7+$BC257*Assembly!AC$8+$BD257*Assembly!AC$9+$BE257*Assembly!AC$10+$BF257*Assembly!AC$11+$BG257*Assembly!AC$12+$BH257*Assembly!AC$13+$BI257*Assembly!AC$14+$BJ257*Assembly!AC$15+$BK257*Assembly!AC$16+$BL257*Assembly!AC$17+$BM257*Assembly!AC$18+$BN257*Assembly!AC$19+$BO257*Assembly!AC$20+$BP257*Assembly!AC$21+$BQ257*Assembly!AC$22+$BR257*Assembly!AC$23+$BS257*Assembly!AC$24</f>
        <v>#VALUE!</v>
      </c>
      <c r="CF257" s="341" t="e">
        <f>$AY257*Assembly!M$4+$AZ257*Assembly!M$5+$BA257*Assembly!M$6+$BB257*Assembly!M$7+$BC257*Assembly!M$8+$BD257*Assembly!M$9+$BE257*Assembly!M$10+$BF257*Assembly!M$11+$BG257*Assembly!M$12+$BH257*Assembly!M$13+$BI257*Assembly!M$14+$BJ257*Assembly!M$15+$BK257*Assembly!M$16+$BL257*Assembly!M$17+$BM257*Assembly!M$18+$BN257*Assembly!M$19+$BO257*Assembly!M$20+$BP257*Assembly!M$21+$BQ257*Assembly!M$22+$BR257*Assembly!M$23+$BS257*Assembly!M$24</f>
        <v>#VALUE!</v>
      </c>
      <c r="CG257" s="341" t="e">
        <f>$AY257*Assembly!N$4+$AZ257*Assembly!N$5+$BA257*Assembly!N$6+$BB257*Assembly!N$7+$BC257*Assembly!N$8+$BD257*Assembly!N$9+$BE257*Assembly!N$10+$BF257*Assembly!N$11+$BG257*Assembly!N$12+$BH257*Assembly!N$13+$BI257*Assembly!N$14+$BJ257*Assembly!N$15+$BK257*Assembly!N$16+$BL257*Assembly!N$17+$BM257*Assembly!N$18+$BN257*Assembly!N$19+$BO257*Assembly!N$20+$BP257*Assembly!N$21+$BQ257*Assembly!N$22+$BR257*Assembly!N$23+$BS257*Assembly!N$24</f>
        <v>#VALUE!</v>
      </c>
      <c r="CH257" s="341" t="e">
        <f>$AY257*Assembly!O$4+$AZ257*Assembly!O$5+$BA257*Assembly!O$6+$BB257*Assembly!O$7+$BC257*Assembly!O$8+$BD257*Assembly!O$9+$BE257*Assembly!O$10+$BF257*Assembly!O$11+$BG257*Assembly!O$12+$BH257*Assembly!O$13+$BI257*Assembly!O$14+$BJ257*Assembly!O$15+$BK257*Assembly!O$16+$BL257*Assembly!O$17+$BM257*Assembly!O$18+$BN257*Assembly!O$19+$BO257*Assembly!O$20+$BP257*Assembly!O$21+$BQ257*Assembly!O$22+$BR257*Assembly!O$23+$BS257*Assembly!O$24</f>
        <v>#VALUE!</v>
      </c>
      <c r="CI257" s="336" t="e">
        <f>$AY257*Assembly!P$4+$AZ257*Assembly!P$5+$BA257*Assembly!P$6+$BB257*Assembly!P$7+$BC257*Assembly!P$8+$BD257*Assembly!P$9+$BE257*Assembly!P$10+$BF257*Assembly!P$11+$BG257*Assembly!P$12+$BH257*Assembly!P$13+$BI257*Assembly!P$14+$BJ257*Assembly!P$15+$BK257*Assembly!P$16+$BL257*Assembly!P$17+$BM257*Assembly!P$18+$BN257*Assembly!P$19+$BO257*Assembly!P$20+$BP257*Assembly!P$21+$BQ257*Assembly!P$22+$BR257*Assembly!P$23+$BS257*Assembly!P$24</f>
        <v>#VALUE!</v>
      </c>
      <c r="CJ257" s="336" t="e">
        <f>$AY257*Assembly!Q$4+$AZ257*Assembly!Q$5+$BA257*Assembly!Q$6+$BB257*Assembly!Q$7+$BC257*Assembly!Q$8+$BD257*Assembly!Q$9+$BE257*Assembly!Q$10+$BF257*Assembly!Q$11+$BG257*Assembly!Q$12+$BH257*Assembly!Q$13+$BI257*Assembly!Q$14+$BJ257*Assembly!Q$15+$BK257*Assembly!Q$16+$BL257*Assembly!Q$17+$BM257*Assembly!Q$18+$BN257*Assembly!Q$19+$BO257*Assembly!Q$20+$BP257*Assembly!Q$21+$BQ257*Assembly!Q$22+$BR257*Assembly!Q$23+$BS257*Assembly!Q$24</f>
        <v>#VALUE!</v>
      </c>
      <c r="CK257" s="341" t="e">
        <f>$AY257*Assembly!R$4+$AZ257*Assembly!R$5+$BA257*Assembly!R$6+$BB257*Assembly!R$7+$BC257*Assembly!R$8+$BD257*Assembly!R$9+$BE257*Assembly!R$10+$BF257*Assembly!R$11+$BG257*Assembly!R$12+$BH257*Assembly!R$13+$BI257*Assembly!R$14+$BJ257*Assembly!R$15+$BK257*Assembly!R$16+$BL257*Assembly!R$17+$BM257*Assembly!R$18+$BN257*Assembly!R$19+$BO257*Assembly!R$20+$BP257*Assembly!R$21+$BQ257*Assembly!R$22+$BR257*Assembly!R$23+$BS257*Assembly!R$24</f>
        <v>#VALUE!</v>
      </c>
      <c r="CL257" s="336" t="e">
        <f>$AY257*Assembly!S$4+$AZ257*Assembly!S$5+$BA257*Assembly!S$6+$BB257*Assembly!S$7+$BC257*Assembly!S$8+$BD257*Assembly!S$9+$BE257*Assembly!S$10+$BF257*Assembly!S$11+$BG257*Assembly!S$12+$BH257*Assembly!S$13+$BI257*Assembly!S$14+$BJ257*Assembly!S$15+$BK257*Assembly!S$16+$BL257*Assembly!S$17+$BM257*Assembly!S$18+$BN257*Assembly!S$19+$BO257*Assembly!S$20+$BP257*Assembly!S$21+$BQ257*Assembly!S$22+$BR257*Assembly!S$23+$BS257*Assembly!S$24</f>
        <v>#VALUE!</v>
      </c>
      <c r="CM257" s="336" t="e">
        <f>$AY257*Assembly!T$4+$AZ257*Assembly!T$5+$BA257*Assembly!T$6+$BB257*Assembly!T$7+$BC257*Assembly!T$8+$BD257*Assembly!T$9+$BE257*Assembly!T$10+$BF257*Assembly!T$11+$BG257*Assembly!T$12+$BH257*Assembly!T$13+$BI257*Assembly!T$14+$BJ257*Assembly!T$15+$BK257*Assembly!T$16+$BL257*Assembly!T$17+$BM257*Assembly!T$18+$BN257*Assembly!T$19+$BO257*Assembly!T$20+$BP257*Assembly!T$21+$BQ257*Assembly!T$22+$BR257*Assembly!T$23+$BS257*Assembly!T$24</f>
        <v>#VALUE!</v>
      </c>
      <c r="CN257" s="336" t="e">
        <f>$AY257*Assembly!U$4+$AZ257*Assembly!U$5+$BA257*Assembly!U$6+$BB257*Assembly!U$7+$BC257*Assembly!U$8+$BD257*Assembly!U$9+$BE257*Assembly!U$10+$BF257*Assembly!U$11+$BG257*Assembly!U$12+$BH257*Assembly!U$13+$BI257*Assembly!U$14+$BJ257*Assembly!U$15+$BK257*Assembly!U$16+$BL257*Assembly!U$17+$BM257*Assembly!U$18+$BN257*Assembly!U$19+$BO257*Assembly!U$20+$BP257*Assembly!U$21+$BQ257*Assembly!U$22+$BR257*Assembly!U$23+$BS257*Assembly!U$24</f>
        <v>#VALUE!</v>
      </c>
      <c r="CO257" s="341" t="e">
        <f>$AY257*Assembly!V$4+$AZ257*Assembly!V$5+$BA257*Assembly!V$6+$BB257*Assembly!V$7+$BC257*Assembly!V$8+$BD257*Assembly!V$9+$BE257*Assembly!V$10+$BF257*Assembly!V$11+$BG257*Assembly!V$12+$BH257*Assembly!V$13+$BI257*Assembly!V$14+$BJ257*Assembly!V$15+$BK257*Assembly!V$16+$BL257*Assembly!V$17+$BM257*Assembly!V$18+$BN257*Assembly!V$19+$BO257*Assembly!V$20+$BP257*Assembly!V$21+$BQ257*Assembly!V$22+$BR257*Assembly!V$23+$BS257*Assembly!V$24</f>
        <v>#VALUE!</v>
      </c>
      <c r="CP257" s="341" t="e">
        <f>CF257*Refining!$F$3</f>
        <v>#VALUE!</v>
      </c>
      <c r="CQ257" s="341" t="e">
        <f>CG257*Refining!$F$4</f>
        <v>#VALUE!</v>
      </c>
      <c r="CR257" s="341" t="e">
        <f>CH257*Refining!$F$5</f>
        <v>#VALUE!</v>
      </c>
      <c r="CS257" s="341" t="e">
        <f>CI257*Refining!$F$6</f>
        <v>#VALUE!</v>
      </c>
      <c r="CT257" s="341" t="e">
        <f>CJ257*Refining!$F$7</f>
        <v>#VALUE!</v>
      </c>
      <c r="CU257" s="341" t="e">
        <f>CK257*Refining!$F$8</f>
        <v>#VALUE!</v>
      </c>
      <c r="CV257" s="341" t="e">
        <f>CL257*Refining!$F$9</f>
        <v>#VALUE!</v>
      </c>
      <c r="CW257" s="341" t="e">
        <f>CM257*Refining!$F$10</f>
        <v>#VALUE!</v>
      </c>
      <c r="CX257" s="341" t="e">
        <f>CN257*Refining!$F$11</f>
        <v>#VALUE!</v>
      </c>
      <c r="CY257" s="341" t="e">
        <f>CO257*Refining!$F$12</f>
        <v>#VALUE!</v>
      </c>
      <c r="CZ257" s="277" t="e">
        <f t="shared" ref="CZ257:DS257" si="1036">IF(CF257 = 0, "", CF257)</f>
        <v>#VALUE!</v>
      </c>
      <c r="DA257" s="279" t="e">
        <f t="shared" si="1036"/>
        <v>#VALUE!</v>
      </c>
      <c r="DB257" s="279" t="e">
        <f t="shared" si="1036"/>
        <v>#VALUE!</v>
      </c>
      <c r="DC257" s="279" t="e">
        <f t="shared" si="1036"/>
        <v>#VALUE!</v>
      </c>
      <c r="DD257" s="280" t="e">
        <f t="shared" si="1036"/>
        <v>#VALUE!</v>
      </c>
      <c r="DE257" s="279" t="e">
        <f t="shared" si="1036"/>
        <v>#VALUE!</v>
      </c>
      <c r="DF257" s="280" t="e">
        <f t="shared" si="1036"/>
        <v>#VALUE!</v>
      </c>
      <c r="DG257" s="280" t="e">
        <f t="shared" si="1036"/>
        <v>#VALUE!</v>
      </c>
      <c r="DH257" s="279" t="e">
        <f t="shared" si="1036"/>
        <v>#VALUE!</v>
      </c>
      <c r="DI257" s="282" t="e">
        <f t="shared" si="1036"/>
        <v>#VALUE!</v>
      </c>
      <c r="DJ257" s="277" t="e">
        <f t="shared" si="1036"/>
        <v>#VALUE!</v>
      </c>
      <c r="DK257" s="279" t="e">
        <f t="shared" si="1036"/>
        <v>#VALUE!</v>
      </c>
      <c r="DL257" s="279" t="e">
        <f t="shared" si="1036"/>
        <v>#VALUE!</v>
      </c>
      <c r="DM257" s="279" t="e">
        <f t="shared" si="1036"/>
        <v>#VALUE!</v>
      </c>
      <c r="DN257" s="280" t="e">
        <f t="shared" si="1036"/>
        <v>#VALUE!</v>
      </c>
      <c r="DO257" s="279" t="e">
        <f t="shared" si="1036"/>
        <v>#VALUE!</v>
      </c>
      <c r="DP257" s="279" t="e">
        <f t="shared" si="1036"/>
        <v>#VALUE!</v>
      </c>
      <c r="DQ257" s="279" t="e">
        <f t="shared" si="1036"/>
        <v>#VALUE!</v>
      </c>
      <c r="DR257" s="279" t="e">
        <f t="shared" si="1036"/>
        <v>#VALUE!</v>
      </c>
      <c r="DS257" s="282" t="e">
        <f t="shared" si="1036"/>
        <v>#VALUE!</v>
      </c>
      <c r="DT257" s="277" t="e">
        <f t="shared" si="11"/>
        <v>#VALUE!</v>
      </c>
      <c r="DU257" s="278" t="e">
        <f t="shared" si="12"/>
        <v>#VALUE!</v>
      </c>
      <c r="DV257" s="259" t="e">
        <f>CZ257*'Ores &amp; Ingots'!$C$3+DA257*'Ores &amp; Ingots'!$C$4+DB257*'Ores &amp; Ingots'!$C$5+DC257*'Ores &amp; Ingots'!$C$6+DD257*'Ores &amp; Ingots'!$C$7+DE257*'Ores &amp; Ingots'!$C$8+DF257*'Ores &amp; Ingots'!$C$9+DG257*'Ores &amp; Ingots'!$C$10+DH257*'Ores &amp; Ingots'!$C$11+DI257*'Ores &amp; Ingots'!$C$12</f>
        <v>#VALUE!</v>
      </c>
      <c r="DW257" s="259" t="e">
        <f>DJ257*'Ores &amp; Ingots'!$B$3+DK257*'Ores &amp; Ingots'!$B$4+DL257*'Ores &amp; Ingots'!$B$5+DM257*'Ores &amp; Ingots'!$B$6+DN257*'Ores &amp; Ingots'!$B$7+DO257*'Ores &amp; Ingots'!$B$8+DP257*'Ores &amp; Ingots'!$B$9+DQ257*'Ores &amp; Ingots'!$B$10+DR257*'Ores &amp; Ingots'!$B$11+DS257*'Ores &amp; Ingots'!$B$12</f>
        <v>#VALUE!</v>
      </c>
      <c r="DX257" s="278" t="e">
        <f>CZ257*Refining!$G$3+DA257*Refining!$G$4+DB257*Refining!$G$5+DC257*Refining!$G$6+DD257*Refining!$G$7+DE257*Refining!$G$8+DF257*Refining!$G$9+DG257*Refining!$G$10+DH257*Refining!$G$11+DI257*Refining!$G$12</f>
        <v>#VALUE!</v>
      </c>
      <c r="DY257" s="197" t="e">
        <f t="shared" si="13"/>
        <v>#VALUE!</v>
      </c>
      <c r="DZ257" s="284" t="e">
        <f t="shared" si="14"/>
        <v>#VALUE!</v>
      </c>
      <c r="EA257" s="277" t="e">
        <f t="shared" si="15"/>
        <v>#VALUE!</v>
      </c>
      <c r="EB257" s="286" t="e">
        <f t="shared" ref="EB257:EC257" si="1037">EA257/60</f>
        <v>#VALUE!</v>
      </c>
      <c r="EC257" s="286" t="e">
        <f t="shared" si="1037"/>
        <v>#VALUE!</v>
      </c>
      <c r="ED257" s="277" t="e">
        <f t="shared" si="17"/>
        <v>#VALUE!</v>
      </c>
      <c r="EE257" s="286" t="e">
        <f t="shared" ref="EE257:EF257" si="1038">ED257/1000</f>
        <v>#VALUE!</v>
      </c>
      <c r="EF257" s="287" t="e">
        <f t="shared" si="1038"/>
        <v>#VALUE!</v>
      </c>
      <c r="EG257" s="273" t="e">
        <f t="shared" si="19"/>
        <v>#VALUE!</v>
      </c>
      <c r="EH257" s="288" t="e">
        <f t="shared" si="20"/>
        <v>#VALUE!</v>
      </c>
      <c r="EI257" s="133" t="s">
        <v>28</v>
      </c>
    </row>
    <row r="258" spans="1:139" ht="12.75" x14ac:dyDescent="0.2">
      <c r="A258" s="892" t="s">
        <v>439</v>
      </c>
      <c r="B258" s="55" t="s">
        <v>411</v>
      </c>
      <c r="C258" s="56" t="s">
        <v>155</v>
      </c>
      <c r="D258" s="56">
        <v>1</v>
      </c>
      <c r="E258" s="56">
        <v>1</v>
      </c>
      <c r="F258" s="56">
        <v>1</v>
      </c>
      <c r="G258" s="346">
        <f t="shared" si="0"/>
        <v>0.125</v>
      </c>
      <c r="H258" s="347">
        <v>8</v>
      </c>
      <c r="I258" s="347">
        <v>24</v>
      </c>
      <c r="J258" s="348">
        <f>H258/Main!$D$9</f>
        <v>1.6</v>
      </c>
      <c r="K258" s="348">
        <f>I258/Main!$D$10</f>
        <v>12</v>
      </c>
      <c r="L258" s="348">
        <f t="shared" si="1"/>
        <v>7.5</v>
      </c>
      <c r="M258" s="348">
        <v>0.16</v>
      </c>
      <c r="N258" s="376"/>
      <c r="O258" s="377"/>
      <c r="P258" s="351"/>
      <c r="Q258" s="352"/>
      <c r="R258" s="351"/>
      <c r="S258" s="353"/>
      <c r="T258" s="353"/>
      <c r="U258" s="351"/>
      <c r="V258" s="351"/>
      <c r="W258" s="353"/>
      <c r="X258" s="353"/>
      <c r="Y258" s="351"/>
      <c r="Z258" s="351"/>
      <c r="AA258" s="351"/>
      <c r="AB258" s="351"/>
      <c r="AC258" s="378"/>
      <c r="AD258" s="104">
        <v>5</v>
      </c>
      <c r="AE258" s="103">
        <v>0</v>
      </c>
      <c r="AF258" s="103">
        <v>0</v>
      </c>
      <c r="AG258" s="103">
        <v>0</v>
      </c>
      <c r="AH258" s="103">
        <v>0</v>
      </c>
      <c r="AI258" s="103">
        <v>0</v>
      </c>
      <c r="AJ258" s="103">
        <v>0</v>
      </c>
      <c r="AK258" s="103">
        <v>0</v>
      </c>
      <c r="AL258" s="103">
        <v>0</v>
      </c>
      <c r="AM258" s="103">
        <v>0</v>
      </c>
      <c r="AN258" s="103">
        <v>0</v>
      </c>
      <c r="AO258" s="103">
        <v>2</v>
      </c>
      <c r="AP258" s="103">
        <v>0</v>
      </c>
      <c r="AQ258" s="103">
        <v>0</v>
      </c>
      <c r="AR258" s="103">
        <v>0</v>
      </c>
      <c r="AS258" s="103">
        <v>0</v>
      </c>
      <c r="AT258" s="103">
        <v>0</v>
      </c>
      <c r="AU258" s="103">
        <v>0</v>
      </c>
      <c r="AV258" s="103">
        <v>0</v>
      </c>
      <c r="AW258" s="103">
        <v>0</v>
      </c>
      <c r="AX258" s="103">
        <v>0</v>
      </c>
      <c r="AY258" s="412">
        <f t="shared" ref="AY258:BS258" si="1039">IF(AD258 = 0, "", AD258)</f>
        <v>5</v>
      </c>
      <c r="AZ258" s="102" t="str">
        <f t="shared" si="1039"/>
        <v/>
      </c>
      <c r="BA258" s="102" t="str">
        <f t="shared" si="1039"/>
        <v/>
      </c>
      <c r="BB258" s="102" t="str">
        <f t="shared" si="1039"/>
        <v/>
      </c>
      <c r="BC258" s="102" t="str">
        <f t="shared" si="1039"/>
        <v/>
      </c>
      <c r="BD258" s="102" t="str">
        <f t="shared" si="1039"/>
        <v/>
      </c>
      <c r="BE258" s="102" t="str">
        <f t="shared" si="1039"/>
        <v/>
      </c>
      <c r="BF258" s="102" t="str">
        <f t="shared" si="1039"/>
        <v/>
      </c>
      <c r="BG258" s="102" t="str">
        <f t="shared" si="1039"/>
        <v/>
      </c>
      <c r="BH258" s="102" t="str">
        <f t="shared" si="1039"/>
        <v/>
      </c>
      <c r="BI258" s="102" t="str">
        <f t="shared" si="1039"/>
        <v/>
      </c>
      <c r="BJ258" s="103">
        <f t="shared" si="1039"/>
        <v>2</v>
      </c>
      <c r="BK258" s="102" t="str">
        <f t="shared" si="1039"/>
        <v/>
      </c>
      <c r="BL258" s="102" t="str">
        <f t="shared" si="1039"/>
        <v/>
      </c>
      <c r="BM258" s="102" t="str">
        <f t="shared" si="1039"/>
        <v/>
      </c>
      <c r="BN258" s="102" t="str">
        <f t="shared" si="1039"/>
        <v/>
      </c>
      <c r="BO258" s="102" t="str">
        <f t="shared" si="1039"/>
        <v/>
      </c>
      <c r="BP258" s="102" t="str">
        <f t="shared" si="1039"/>
        <v/>
      </c>
      <c r="BQ258" s="102" t="str">
        <f t="shared" si="1039"/>
        <v/>
      </c>
      <c r="BR258" s="102" t="str">
        <f t="shared" si="1039"/>
        <v/>
      </c>
      <c r="BS258" s="105" t="str">
        <f t="shared" si="1039"/>
        <v/>
      </c>
      <c r="BT258" s="107" t="e">
        <f>$AY258*Assembly!Z$4+$AZ258*Assembly!Z$5+$BA258*Assembly!Z$6+$BB258*Assembly!Z$7+$BC258*Assembly!Z$8+$BD258*Assembly!Z$9+$BE258*Assembly!Z$10+$BF258*Assembly!Z$11+$BG258*Assembly!Z$12+$BH258*Assembly!Z$13+$BI258*Assembly!Z$14+$BJ258*Assembly!Z$15+$BK258*Assembly!Z$16+$BL258*Assembly!Z$17+$BM258*Assembly!Z$18+$BN258*Assembly!Z$19+$BO258*Assembly!Z$20+$BP258*Assembly!Z$21+$BQ258*Assembly!Z$22+$BR258*Assembly!Z$23+$BS258*Assembly!Z$24</f>
        <v>#VALUE!</v>
      </c>
      <c r="BU258" s="103" t="e">
        <f t="shared" si="3"/>
        <v>#VALUE!</v>
      </c>
      <c r="BV258" s="109"/>
      <c r="BW258" s="103" t="e">
        <f>$AY258*Assembly!AD$4+$AZ258*Assembly!AD$5+$BA258*Assembly!AD$6+$BB258*Assembly!AD$7+$BC258*Assembly!AD$8+$BD258*Assembly!AD$9+$BE258*Assembly!AD$10+$BF258*Assembly!AD$11+$BG258*Assembly!AD$12+$BH258*Assembly!AD$13+$BI258*Assembly!AD$14+$BJ258*Assembly!AD$15+$BK258*Assembly!AD$16+$BL258*Assembly!AD$17+$BM258*Assembly!AD$18+$BN258*Assembly!AD$19+$BO258*Assembly!AD$20+$BP258*Assembly!AD$21+$BQ258*Assembly!AD$22+$BR258*Assembly!AD$23+$BS258*Assembly!AD$24</f>
        <v>#VALUE!</v>
      </c>
      <c r="BX258" s="110" t="e">
        <f t="shared" si="4"/>
        <v>#VALUE!</v>
      </c>
      <c r="BY258" s="111" t="e">
        <f t="shared" si="5"/>
        <v>#VALUE!</v>
      </c>
      <c r="BZ258" s="112" t="e">
        <f t="shared" si="6"/>
        <v>#VALUE!</v>
      </c>
      <c r="CA258" s="111" t="e">
        <f t="shared" si="7"/>
        <v>#VALUE!</v>
      </c>
      <c r="CB258" s="103" t="e">
        <f>$AY258*Assembly!Y$4+$AZ258*Assembly!Y$5+$BA258*Assembly!Y$6+$BB258*Assembly!Y$7+$BC258*Assembly!Y$8+$BD258*Assembly!Y$9+$BE258*Assembly!Y$10+$BF258*Assembly!Y$11+$BG258*Assembly!Y$12+$BH258*Assembly!Y$13+$BI258*Assembly!Y$14+$BJ258*Assembly!Y$15+$BK258*Assembly!Y$16+$BL258*Assembly!Y$17+$BM258*Assembly!Y$18+$BN258*Assembly!Y$19+$BO258*Assembly!Y$20+$BP258*Assembly!Y$21+$BQ258*Assembly!Y$22+$BR258*Assembly!Y$23+$BS258*Assembly!Y$24</f>
        <v>#VALUE!</v>
      </c>
      <c r="CC258" s="103" t="e">
        <f t="shared" si="8"/>
        <v>#VALUE!</v>
      </c>
      <c r="CD258" s="113" t="e">
        <f t="shared" si="9"/>
        <v>#VALUE!</v>
      </c>
      <c r="CE258" s="114" t="e">
        <f>$AY258*Assembly!AC$4+$AZ258*Assembly!AC$5+$BA258*Assembly!AC$6+$BB258*Assembly!AC$7+$BC258*Assembly!AC$8+$BD258*Assembly!AC$9+$BE258*Assembly!AC$10+$BF258*Assembly!AC$11+$BG258*Assembly!AC$12+$BH258*Assembly!AC$13+$BI258*Assembly!AC$14+$BJ258*Assembly!AC$15+$BK258*Assembly!AC$16+$BL258*Assembly!AC$17+$BM258*Assembly!AC$18+$BN258*Assembly!AC$19+$BO258*Assembly!AC$20+$BP258*Assembly!AC$21+$BQ258*Assembly!AC$22+$BR258*Assembly!AC$23+$BS258*Assembly!AC$24</f>
        <v>#VALUE!</v>
      </c>
      <c r="CF258" s="352" t="e">
        <f>$AY258*Assembly!M$4+$AZ258*Assembly!M$5+$BA258*Assembly!M$6+$BB258*Assembly!M$7+$BC258*Assembly!M$8+$BD258*Assembly!M$9+$BE258*Assembly!M$10+$BF258*Assembly!M$11+$BG258*Assembly!M$12+$BH258*Assembly!M$13+$BI258*Assembly!M$14+$BJ258*Assembly!M$15+$BK258*Assembly!M$16+$BL258*Assembly!M$17+$BM258*Assembly!M$18+$BN258*Assembly!M$19+$BO258*Assembly!M$20+$BP258*Assembly!M$21+$BQ258*Assembly!M$22+$BR258*Assembly!M$23+$BS258*Assembly!M$24</f>
        <v>#VALUE!</v>
      </c>
      <c r="CG258" s="352" t="e">
        <f>$AY258*Assembly!N$4+$AZ258*Assembly!N$5+$BA258*Assembly!N$6+$BB258*Assembly!N$7+$BC258*Assembly!N$8+$BD258*Assembly!N$9+$BE258*Assembly!N$10+$BF258*Assembly!N$11+$BG258*Assembly!N$12+$BH258*Assembly!N$13+$BI258*Assembly!N$14+$BJ258*Assembly!N$15+$BK258*Assembly!N$16+$BL258*Assembly!N$17+$BM258*Assembly!N$18+$BN258*Assembly!N$19+$BO258*Assembly!N$20+$BP258*Assembly!N$21+$BQ258*Assembly!N$22+$BR258*Assembly!N$23+$BS258*Assembly!N$24</f>
        <v>#VALUE!</v>
      </c>
      <c r="CH258" s="352" t="e">
        <f>$AY258*Assembly!O$4+$AZ258*Assembly!O$5+$BA258*Assembly!O$6+$BB258*Assembly!O$7+$BC258*Assembly!O$8+$BD258*Assembly!O$9+$BE258*Assembly!O$10+$BF258*Assembly!O$11+$BG258*Assembly!O$12+$BH258*Assembly!O$13+$BI258*Assembly!O$14+$BJ258*Assembly!O$15+$BK258*Assembly!O$16+$BL258*Assembly!O$17+$BM258*Assembly!O$18+$BN258*Assembly!O$19+$BO258*Assembly!O$20+$BP258*Assembly!O$21+$BQ258*Assembly!O$22+$BR258*Assembly!O$23+$BS258*Assembly!O$24</f>
        <v>#VALUE!</v>
      </c>
      <c r="CI258" s="347" t="e">
        <f>$AY258*Assembly!P$4+$AZ258*Assembly!P$5+$BA258*Assembly!P$6+$BB258*Assembly!P$7+$BC258*Assembly!P$8+$BD258*Assembly!P$9+$BE258*Assembly!P$10+$BF258*Assembly!P$11+$BG258*Assembly!P$12+$BH258*Assembly!P$13+$BI258*Assembly!P$14+$BJ258*Assembly!P$15+$BK258*Assembly!P$16+$BL258*Assembly!P$17+$BM258*Assembly!P$18+$BN258*Assembly!P$19+$BO258*Assembly!P$20+$BP258*Assembly!P$21+$BQ258*Assembly!P$22+$BR258*Assembly!P$23+$BS258*Assembly!P$24</f>
        <v>#VALUE!</v>
      </c>
      <c r="CJ258" s="347" t="e">
        <f>$AY258*Assembly!Q$4+$AZ258*Assembly!Q$5+$BA258*Assembly!Q$6+$BB258*Assembly!Q$7+$BC258*Assembly!Q$8+$BD258*Assembly!Q$9+$BE258*Assembly!Q$10+$BF258*Assembly!Q$11+$BG258*Assembly!Q$12+$BH258*Assembly!Q$13+$BI258*Assembly!Q$14+$BJ258*Assembly!Q$15+$BK258*Assembly!Q$16+$BL258*Assembly!Q$17+$BM258*Assembly!Q$18+$BN258*Assembly!Q$19+$BO258*Assembly!Q$20+$BP258*Assembly!Q$21+$BQ258*Assembly!Q$22+$BR258*Assembly!Q$23+$BS258*Assembly!Q$24</f>
        <v>#VALUE!</v>
      </c>
      <c r="CK258" s="352" t="e">
        <f>$AY258*Assembly!R$4+$AZ258*Assembly!R$5+$BA258*Assembly!R$6+$BB258*Assembly!R$7+$BC258*Assembly!R$8+$BD258*Assembly!R$9+$BE258*Assembly!R$10+$BF258*Assembly!R$11+$BG258*Assembly!R$12+$BH258*Assembly!R$13+$BI258*Assembly!R$14+$BJ258*Assembly!R$15+$BK258*Assembly!R$16+$BL258*Assembly!R$17+$BM258*Assembly!R$18+$BN258*Assembly!R$19+$BO258*Assembly!R$20+$BP258*Assembly!R$21+$BQ258*Assembly!R$22+$BR258*Assembly!R$23+$BS258*Assembly!R$24</f>
        <v>#VALUE!</v>
      </c>
      <c r="CL258" s="347" t="e">
        <f>$AY258*Assembly!S$4+$AZ258*Assembly!S$5+$BA258*Assembly!S$6+$BB258*Assembly!S$7+$BC258*Assembly!S$8+$BD258*Assembly!S$9+$BE258*Assembly!S$10+$BF258*Assembly!S$11+$BG258*Assembly!S$12+$BH258*Assembly!S$13+$BI258*Assembly!S$14+$BJ258*Assembly!S$15+$BK258*Assembly!S$16+$BL258*Assembly!S$17+$BM258*Assembly!S$18+$BN258*Assembly!S$19+$BO258*Assembly!S$20+$BP258*Assembly!S$21+$BQ258*Assembly!S$22+$BR258*Assembly!S$23+$BS258*Assembly!S$24</f>
        <v>#VALUE!</v>
      </c>
      <c r="CM258" s="347" t="e">
        <f>$AY258*Assembly!T$4+$AZ258*Assembly!T$5+$BA258*Assembly!T$6+$BB258*Assembly!T$7+$BC258*Assembly!T$8+$BD258*Assembly!T$9+$BE258*Assembly!T$10+$BF258*Assembly!T$11+$BG258*Assembly!T$12+$BH258*Assembly!T$13+$BI258*Assembly!T$14+$BJ258*Assembly!T$15+$BK258*Assembly!T$16+$BL258*Assembly!T$17+$BM258*Assembly!T$18+$BN258*Assembly!T$19+$BO258*Assembly!T$20+$BP258*Assembly!T$21+$BQ258*Assembly!T$22+$BR258*Assembly!T$23+$BS258*Assembly!T$24</f>
        <v>#VALUE!</v>
      </c>
      <c r="CN258" s="347" t="e">
        <f>$AY258*Assembly!U$4+$AZ258*Assembly!U$5+$BA258*Assembly!U$6+$BB258*Assembly!U$7+$BC258*Assembly!U$8+$BD258*Assembly!U$9+$BE258*Assembly!U$10+$BF258*Assembly!U$11+$BG258*Assembly!U$12+$BH258*Assembly!U$13+$BI258*Assembly!U$14+$BJ258*Assembly!U$15+$BK258*Assembly!U$16+$BL258*Assembly!U$17+$BM258*Assembly!U$18+$BN258*Assembly!U$19+$BO258*Assembly!U$20+$BP258*Assembly!U$21+$BQ258*Assembly!U$22+$BR258*Assembly!U$23+$BS258*Assembly!U$24</f>
        <v>#VALUE!</v>
      </c>
      <c r="CO258" s="352" t="e">
        <f>$AY258*Assembly!V$4+$AZ258*Assembly!V$5+$BA258*Assembly!V$6+$BB258*Assembly!V$7+$BC258*Assembly!V$8+$BD258*Assembly!V$9+$BE258*Assembly!V$10+$BF258*Assembly!V$11+$BG258*Assembly!V$12+$BH258*Assembly!V$13+$BI258*Assembly!V$14+$BJ258*Assembly!V$15+$BK258*Assembly!V$16+$BL258*Assembly!V$17+$BM258*Assembly!V$18+$BN258*Assembly!V$19+$BO258*Assembly!V$20+$BP258*Assembly!V$21+$BQ258*Assembly!V$22+$BR258*Assembly!V$23+$BS258*Assembly!V$24</f>
        <v>#VALUE!</v>
      </c>
      <c r="CP258" s="352" t="e">
        <f>CF258*Refining!$F$3</f>
        <v>#VALUE!</v>
      </c>
      <c r="CQ258" s="352" t="e">
        <f>CG258*Refining!$F$4</f>
        <v>#VALUE!</v>
      </c>
      <c r="CR258" s="352" t="e">
        <f>CH258*Refining!$F$5</f>
        <v>#VALUE!</v>
      </c>
      <c r="CS258" s="352" t="e">
        <f>CI258*Refining!$F$6</f>
        <v>#VALUE!</v>
      </c>
      <c r="CT258" s="352" t="e">
        <f>CJ258*Refining!$F$7</f>
        <v>#VALUE!</v>
      </c>
      <c r="CU258" s="352" t="e">
        <f>CK258*Refining!$F$8</f>
        <v>#VALUE!</v>
      </c>
      <c r="CV258" s="352" t="e">
        <f>CL258*Refining!$F$9</f>
        <v>#VALUE!</v>
      </c>
      <c r="CW258" s="352" t="e">
        <f>CM258*Refining!$F$10</f>
        <v>#VALUE!</v>
      </c>
      <c r="CX258" s="352" t="e">
        <f>CN258*Refining!$F$11</f>
        <v>#VALUE!</v>
      </c>
      <c r="CY258" s="352" t="e">
        <f>CO258*Refining!$F$12</f>
        <v>#VALUE!</v>
      </c>
      <c r="CZ258" s="121" t="e">
        <f t="shared" ref="CZ258:DS258" si="1040">IF(CF258 = 0, "", CF258)</f>
        <v>#VALUE!</v>
      </c>
      <c r="DA258" s="125" t="e">
        <f t="shared" si="1040"/>
        <v>#VALUE!</v>
      </c>
      <c r="DB258" s="125" t="e">
        <f t="shared" si="1040"/>
        <v>#VALUE!</v>
      </c>
      <c r="DC258" s="122" t="e">
        <f t="shared" si="1040"/>
        <v>#VALUE!</v>
      </c>
      <c r="DD258" s="123" t="e">
        <f t="shared" si="1040"/>
        <v>#VALUE!</v>
      </c>
      <c r="DE258" s="122" t="e">
        <f t="shared" si="1040"/>
        <v>#VALUE!</v>
      </c>
      <c r="DF258" s="123" t="e">
        <f t="shared" si="1040"/>
        <v>#VALUE!</v>
      </c>
      <c r="DG258" s="123" t="e">
        <f t="shared" si="1040"/>
        <v>#VALUE!</v>
      </c>
      <c r="DH258" s="122" t="e">
        <f t="shared" si="1040"/>
        <v>#VALUE!</v>
      </c>
      <c r="DI258" s="124" t="e">
        <f t="shared" si="1040"/>
        <v>#VALUE!</v>
      </c>
      <c r="DJ258" s="121" t="e">
        <f t="shared" si="1040"/>
        <v>#VALUE!</v>
      </c>
      <c r="DK258" s="125" t="e">
        <f t="shared" si="1040"/>
        <v>#VALUE!</v>
      </c>
      <c r="DL258" s="125" t="e">
        <f t="shared" si="1040"/>
        <v>#VALUE!</v>
      </c>
      <c r="DM258" s="122" t="e">
        <f t="shared" si="1040"/>
        <v>#VALUE!</v>
      </c>
      <c r="DN258" s="123" t="e">
        <f t="shared" si="1040"/>
        <v>#VALUE!</v>
      </c>
      <c r="DO258" s="122" t="e">
        <f t="shared" si="1040"/>
        <v>#VALUE!</v>
      </c>
      <c r="DP258" s="122" t="e">
        <f t="shared" si="1040"/>
        <v>#VALUE!</v>
      </c>
      <c r="DQ258" s="122" t="e">
        <f t="shared" si="1040"/>
        <v>#VALUE!</v>
      </c>
      <c r="DR258" s="122" t="e">
        <f t="shared" si="1040"/>
        <v>#VALUE!</v>
      </c>
      <c r="DS258" s="124" t="e">
        <f t="shared" si="1040"/>
        <v>#VALUE!</v>
      </c>
      <c r="DT258" s="121" t="e">
        <f t="shared" si="11"/>
        <v>#VALUE!</v>
      </c>
      <c r="DU258" s="125" t="e">
        <f t="shared" si="12"/>
        <v>#VALUE!</v>
      </c>
      <c r="DV258" s="103" t="e">
        <f>CZ258*'Ores &amp; Ingots'!$C$3+DA258*'Ores &amp; Ingots'!$C$4+DB258*'Ores &amp; Ingots'!$C$5+DC258*'Ores &amp; Ingots'!$C$6+DD258*'Ores &amp; Ingots'!$C$7+DE258*'Ores &amp; Ingots'!$C$8+DF258*'Ores &amp; Ingots'!$C$9+DG258*'Ores &amp; Ingots'!$C$10+DH258*'Ores &amp; Ingots'!$C$11+DI258*'Ores &amp; Ingots'!$C$12</f>
        <v>#VALUE!</v>
      </c>
      <c r="DW258" s="103" t="e">
        <f>DJ258*'Ores &amp; Ingots'!$B$3+DK258*'Ores &amp; Ingots'!$B$4+DL258*'Ores &amp; Ingots'!$B$5+DM258*'Ores &amp; Ingots'!$B$6+DN258*'Ores &amp; Ingots'!$B$7+DO258*'Ores &amp; Ingots'!$B$8+DP258*'Ores &amp; Ingots'!$B$9+DQ258*'Ores &amp; Ingots'!$B$10+DR258*'Ores &amp; Ingots'!$B$11+DS258*'Ores &amp; Ingots'!$B$12</f>
        <v>#VALUE!</v>
      </c>
      <c r="DX258" s="125" t="e">
        <f>CZ258*Refining!$G$3+DA258*Refining!$G$4+DB258*Refining!$G$5+DC258*Refining!$G$6+DD258*Refining!$G$7+DE258*Refining!$G$8+DF258*Refining!$G$9+DG258*Refining!$G$10+DH258*Refining!$G$11+DI258*Refining!$G$12</f>
        <v>#VALUE!</v>
      </c>
      <c r="DY258" s="125" t="e">
        <f t="shared" si="13"/>
        <v>#VALUE!</v>
      </c>
      <c r="DZ258" s="129" t="e">
        <f t="shared" si="14"/>
        <v>#VALUE!</v>
      </c>
      <c r="EA258" s="121" t="e">
        <f t="shared" si="15"/>
        <v>#VALUE!</v>
      </c>
      <c r="EB258" s="131" t="e">
        <f t="shared" ref="EB258:EC258" si="1041">EA258/60</f>
        <v>#VALUE!</v>
      </c>
      <c r="EC258" s="131" t="e">
        <f t="shared" si="1041"/>
        <v>#VALUE!</v>
      </c>
      <c r="ED258" s="121" t="e">
        <f t="shared" si="17"/>
        <v>#VALUE!</v>
      </c>
      <c r="EE258" s="131" t="e">
        <f t="shared" ref="EE258:EF258" si="1042">ED258/1000</f>
        <v>#VALUE!</v>
      </c>
      <c r="EF258" s="134" t="e">
        <f t="shared" si="1042"/>
        <v>#VALUE!</v>
      </c>
      <c r="EG258" s="113" t="e">
        <f t="shared" si="19"/>
        <v>#VALUE!</v>
      </c>
      <c r="EH258" s="293" t="e">
        <f t="shared" si="20"/>
        <v>#VALUE!</v>
      </c>
      <c r="EI258" s="133" t="s">
        <v>28</v>
      </c>
    </row>
    <row r="259" spans="1:139" ht="12.75" x14ac:dyDescent="0.2">
      <c r="A259" s="864"/>
      <c r="B259" s="135" t="s">
        <v>412</v>
      </c>
      <c r="C259" s="137" t="s">
        <v>155</v>
      </c>
      <c r="D259" s="137">
        <v>1</v>
      </c>
      <c r="E259" s="137">
        <v>1</v>
      </c>
      <c r="F259" s="137">
        <v>1</v>
      </c>
      <c r="G259" s="202">
        <f t="shared" si="0"/>
        <v>0.125</v>
      </c>
      <c r="H259" s="203">
        <v>5</v>
      </c>
      <c r="I259" s="203">
        <v>15</v>
      </c>
      <c r="J259" s="204">
        <f>H259/Main!$D$9</f>
        <v>1</v>
      </c>
      <c r="K259" s="204">
        <f>I259/Main!$D$10</f>
        <v>7.5</v>
      </c>
      <c r="L259" s="204">
        <f t="shared" si="1"/>
        <v>7.5</v>
      </c>
      <c r="M259" s="204">
        <v>0.16</v>
      </c>
      <c r="N259" s="205"/>
      <c r="O259" s="296"/>
      <c r="P259" s="207"/>
      <c r="Q259" s="208"/>
      <c r="R259" s="207"/>
      <c r="S259" s="209"/>
      <c r="T259" s="209"/>
      <c r="U259" s="207"/>
      <c r="V259" s="207"/>
      <c r="W259" s="401"/>
      <c r="X259" s="209"/>
      <c r="Y259" s="207"/>
      <c r="Z259" s="207"/>
      <c r="AA259" s="207"/>
      <c r="AB259" s="207"/>
      <c r="AC259" s="402"/>
      <c r="AD259" s="171">
        <v>3</v>
      </c>
      <c r="AE259" s="165">
        <v>0</v>
      </c>
      <c r="AF259" s="165">
        <v>0</v>
      </c>
      <c r="AG259" s="165">
        <v>0</v>
      </c>
      <c r="AH259" s="165">
        <v>0</v>
      </c>
      <c r="AI259" s="165">
        <v>0</v>
      </c>
      <c r="AJ259" s="165">
        <v>0</v>
      </c>
      <c r="AK259" s="165">
        <v>0</v>
      </c>
      <c r="AL259" s="165">
        <v>0</v>
      </c>
      <c r="AM259" s="165">
        <v>0</v>
      </c>
      <c r="AN259" s="165">
        <v>0</v>
      </c>
      <c r="AO259" s="165">
        <v>1</v>
      </c>
      <c r="AP259" s="165">
        <v>0</v>
      </c>
      <c r="AQ259" s="165">
        <v>0</v>
      </c>
      <c r="AR259" s="165">
        <v>0</v>
      </c>
      <c r="AS259" s="165">
        <v>0</v>
      </c>
      <c r="AT259" s="165">
        <v>0</v>
      </c>
      <c r="AU259" s="165">
        <v>0</v>
      </c>
      <c r="AV259" s="165">
        <v>0</v>
      </c>
      <c r="AW259" s="165">
        <v>0</v>
      </c>
      <c r="AX259" s="165">
        <v>0</v>
      </c>
      <c r="AY259" s="413">
        <f t="shared" ref="AY259:BS259" si="1043">IF(AD259 = 0, "", AD259)</f>
        <v>3</v>
      </c>
      <c r="AZ259" s="163" t="str">
        <f t="shared" si="1043"/>
        <v/>
      </c>
      <c r="BA259" s="163" t="str">
        <f t="shared" si="1043"/>
        <v/>
      </c>
      <c r="BB259" s="163" t="str">
        <f t="shared" si="1043"/>
        <v/>
      </c>
      <c r="BC259" s="163" t="str">
        <f t="shared" si="1043"/>
        <v/>
      </c>
      <c r="BD259" s="163" t="str">
        <f t="shared" si="1043"/>
        <v/>
      </c>
      <c r="BE259" s="163" t="str">
        <f t="shared" si="1043"/>
        <v/>
      </c>
      <c r="BF259" s="163" t="str">
        <f t="shared" si="1043"/>
        <v/>
      </c>
      <c r="BG259" s="163" t="str">
        <f t="shared" si="1043"/>
        <v/>
      </c>
      <c r="BH259" s="163" t="str">
        <f t="shared" si="1043"/>
        <v/>
      </c>
      <c r="BI259" s="163" t="str">
        <f t="shared" si="1043"/>
        <v/>
      </c>
      <c r="BJ259" s="165">
        <f t="shared" si="1043"/>
        <v>1</v>
      </c>
      <c r="BK259" s="163" t="str">
        <f t="shared" si="1043"/>
        <v/>
      </c>
      <c r="BL259" s="163" t="str">
        <f t="shared" si="1043"/>
        <v/>
      </c>
      <c r="BM259" s="163" t="str">
        <f t="shared" si="1043"/>
        <v/>
      </c>
      <c r="BN259" s="163" t="str">
        <f t="shared" si="1043"/>
        <v/>
      </c>
      <c r="BO259" s="163" t="str">
        <f t="shared" si="1043"/>
        <v/>
      </c>
      <c r="BP259" s="163" t="str">
        <f t="shared" si="1043"/>
        <v/>
      </c>
      <c r="BQ259" s="163" t="str">
        <f t="shared" si="1043"/>
        <v/>
      </c>
      <c r="BR259" s="163" t="str">
        <f t="shared" si="1043"/>
        <v/>
      </c>
      <c r="BS259" s="173" t="str">
        <f t="shared" si="1043"/>
        <v/>
      </c>
      <c r="BT259" s="175" t="e">
        <f>$AY259*Assembly!Z$4+$AZ259*Assembly!Z$5+$BA259*Assembly!Z$6+$BB259*Assembly!Z$7+$BC259*Assembly!Z$8+$BD259*Assembly!Z$9+$BE259*Assembly!Z$10+$BF259*Assembly!Z$11+$BG259*Assembly!Z$12+$BH259*Assembly!Z$13+$BI259*Assembly!Z$14+$BJ259*Assembly!Z$15+$BK259*Assembly!Z$16+$BL259*Assembly!Z$17+$BM259*Assembly!Z$18+$BN259*Assembly!Z$19+$BO259*Assembly!Z$20+$BP259*Assembly!Z$21+$BQ259*Assembly!Z$22+$BR259*Assembly!Z$23+$BS259*Assembly!Z$24</f>
        <v>#VALUE!</v>
      </c>
      <c r="BU259" s="165" t="e">
        <f t="shared" si="3"/>
        <v>#VALUE!</v>
      </c>
      <c r="BV259" s="176"/>
      <c r="BW259" s="165" t="e">
        <f>$AY259*Assembly!AD$4+$AZ259*Assembly!AD$5+$BA259*Assembly!AD$6+$BB259*Assembly!AD$7+$BC259*Assembly!AD$8+$BD259*Assembly!AD$9+$BE259*Assembly!AD$10+$BF259*Assembly!AD$11+$BG259*Assembly!AD$12+$BH259*Assembly!AD$13+$BI259*Assembly!AD$14+$BJ259*Assembly!AD$15+$BK259*Assembly!AD$16+$BL259*Assembly!AD$17+$BM259*Assembly!AD$18+$BN259*Assembly!AD$19+$BO259*Assembly!AD$20+$BP259*Assembly!AD$21+$BQ259*Assembly!AD$22+$BR259*Assembly!AD$23+$BS259*Assembly!AD$24</f>
        <v>#VALUE!</v>
      </c>
      <c r="BX259" s="180" t="e">
        <f t="shared" si="4"/>
        <v>#VALUE!</v>
      </c>
      <c r="BY259" s="181" t="e">
        <f t="shared" si="5"/>
        <v>#VALUE!</v>
      </c>
      <c r="BZ259" s="182" t="e">
        <f t="shared" si="6"/>
        <v>#VALUE!</v>
      </c>
      <c r="CA259" s="181" t="e">
        <f t="shared" si="7"/>
        <v>#VALUE!</v>
      </c>
      <c r="CB259" s="165" t="e">
        <f>$AY259*Assembly!Y$4+$AZ259*Assembly!Y$5+$BA259*Assembly!Y$6+$BB259*Assembly!Y$7+$BC259*Assembly!Y$8+$BD259*Assembly!Y$9+$BE259*Assembly!Y$10+$BF259*Assembly!Y$11+$BG259*Assembly!Y$12+$BH259*Assembly!Y$13+$BI259*Assembly!Y$14+$BJ259*Assembly!Y$15+$BK259*Assembly!Y$16+$BL259*Assembly!Y$17+$BM259*Assembly!Y$18+$BN259*Assembly!Y$19+$BO259*Assembly!Y$20+$BP259*Assembly!Y$21+$BQ259*Assembly!Y$22+$BR259*Assembly!Y$23+$BS259*Assembly!Y$24</f>
        <v>#VALUE!</v>
      </c>
      <c r="CC259" s="165" t="e">
        <f t="shared" si="8"/>
        <v>#VALUE!</v>
      </c>
      <c r="CD259" s="136" t="e">
        <f t="shared" si="9"/>
        <v>#VALUE!</v>
      </c>
      <c r="CE259" s="184" t="e">
        <f>$AY259*Assembly!AC$4+$AZ259*Assembly!AC$5+$BA259*Assembly!AC$6+$BB259*Assembly!AC$7+$BC259*Assembly!AC$8+$BD259*Assembly!AC$9+$BE259*Assembly!AC$10+$BF259*Assembly!AC$11+$BG259*Assembly!AC$12+$BH259*Assembly!AC$13+$BI259*Assembly!AC$14+$BJ259*Assembly!AC$15+$BK259*Assembly!AC$16+$BL259*Assembly!AC$17+$BM259*Assembly!AC$18+$BN259*Assembly!AC$19+$BO259*Assembly!AC$20+$BP259*Assembly!AC$21+$BQ259*Assembly!AC$22+$BR259*Assembly!AC$23+$BS259*Assembly!AC$24</f>
        <v>#VALUE!</v>
      </c>
      <c r="CF259" s="208" t="e">
        <f>$AY259*Assembly!M$4+$AZ259*Assembly!M$5+$BA259*Assembly!M$6+$BB259*Assembly!M$7+$BC259*Assembly!M$8+$BD259*Assembly!M$9+$BE259*Assembly!M$10+$BF259*Assembly!M$11+$BG259*Assembly!M$12+$BH259*Assembly!M$13+$BI259*Assembly!M$14+$BJ259*Assembly!M$15+$BK259*Assembly!M$16+$BL259*Assembly!M$17+$BM259*Assembly!M$18+$BN259*Assembly!M$19+$BO259*Assembly!M$20+$BP259*Assembly!M$21+$BQ259*Assembly!M$22+$BR259*Assembly!M$23+$BS259*Assembly!M$24</f>
        <v>#VALUE!</v>
      </c>
      <c r="CG259" s="208" t="e">
        <f>$AY259*Assembly!N$4+$AZ259*Assembly!N$5+$BA259*Assembly!N$6+$BB259*Assembly!N$7+$BC259*Assembly!N$8+$BD259*Assembly!N$9+$BE259*Assembly!N$10+$BF259*Assembly!N$11+$BG259*Assembly!N$12+$BH259*Assembly!N$13+$BI259*Assembly!N$14+$BJ259*Assembly!N$15+$BK259*Assembly!N$16+$BL259*Assembly!N$17+$BM259*Assembly!N$18+$BN259*Assembly!N$19+$BO259*Assembly!N$20+$BP259*Assembly!N$21+$BQ259*Assembly!N$22+$BR259*Assembly!N$23+$BS259*Assembly!N$24</f>
        <v>#VALUE!</v>
      </c>
      <c r="CH259" s="208" t="e">
        <f>$AY259*Assembly!O$4+$AZ259*Assembly!O$5+$BA259*Assembly!O$6+$BB259*Assembly!O$7+$BC259*Assembly!O$8+$BD259*Assembly!O$9+$BE259*Assembly!O$10+$BF259*Assembly!O$11+$BG259*Assembly!O$12+$BH259*Assembly!O$13+$BI259*Assembly!O$14+$BJ259*Assembly!O$15+$BK259*Assembly!O$16+$BL259*Assembly!O$17+$BM259*Assembly!O$18+$BN259*Assembly!O$19+$BO259*Assembly!O$20+$BP259*Assembly!O$21+$BQ259*Assembly!O$22+$BR259*Assembly!O$23+$BS259*Assembly!O$24</f>
        <v>#VALUE!</v>
      </c>
      <c r="CI259" s="203" t="e">
        <f>$AY259*Assembly!P$4+$AZ259*Assembly!P$5+$BA259*Assembly!P$6+$BB259*Assembly!P$7+$BC259*Assembly!P$8+$BD259*Assembly!P$9+$BE259*Assembly!P$10+$BF259*Assembly!P$11+$BG259*Assembly!P$12+$BH259*Assembly!P$13+$BI259*Assembly!P$14+$BJ259*Assembly!P$15+$BK259*Assembly!P$16+$BL259*Assembly!P$17+$BM259*Assembly!P$18+$BN259*Assembly!P$19+$BO259*Assembly!P$20+$BP259*Assembly!P$21+$BQ259*Assembly!P$22+$BR259*Assembly!P$23+$BS259*Assembly!P$24</f>
        <v>#VALUE!</v>
      </c>
      <c r="CJ259" s="203" t="e">
        <f>$AY259*Assembly!Q$4+$AZ259*Assembly!Q$5+$BA259*Assembly!Q$6+$BB259*Assembly!Q$7+$BC259*Assembly!Q$8+$BD259*Assembly!Q$9+$BE259*Assembly!Q$10+$BF259*Assembly!Q$11+$BG259*Assembly!Q$12+$BH259*Assembly!Q$13+$BI259*Assembly!Q$14+$BJ259*Assembly!Q$15+$BK259*Assembly!Q$16+$BL259*Assembly!Q$17+$BM259*Assembly!Q$18+$BN259*Assembly!Q$19+$BO259*Assembly!Q$20+$BP259*Assembly!Q$21+$BQ259*Assembly!Q$22+$BR259*Assembly!Q$23+$BS259*Assembly!Q$24</f>
        <v>#VALUE!</v>
      </c>
      <c r="CK259" s="208" t="e">
        <f>$AY259*Assembly!R$4+$AZ259*Assembly!R$5+$BA259*Assembly!R$6+$BB259*Assembly!R$7+$BC259*Assembly!R$8+$BD259*Assembly!R$9+$BE259*Assembly!R$10+$BF259*Assembly!R$11+$BG259*Assembly!R$12+$BH259*Assembly!R$13+$BI259*Assembly!R$14+$BJ259*Assembly!R$15+$BK259*Assembly!R$16+$BL259*Assembly!R$17+$BM259*Assembly!R$18+$BN259*Assembly!R$19+$BO259*Assembly!R$20+$BP259*Assembly!R$21+$BQ259*Assembly!R$22+$BR259*Assembly!R$23+$BS259*Assembly!R$24</f>
        <v>#VALUE!</v>
      </c>
      <c r="CL259" s="203" t="e">
        <f>$AY259*Assembly!S$4+$AZ259*Assembly!S$5+$BA259*Assembly!S$6+$BB259*Assembly!S$7+$BC259*Assembly!S$8+$BD259*Assembly!S$9+$BE259*Assembly!S$10+$BF259*Assembly!S$11+$BG259*Assembly!S$12+$BH259*Assembly!S$13+$BI259*Assembly!S$14+$BJ259*Assembly!S$15+$BK259*Assembly!S$16+$BL259*Assembly!S$17+$BM259*Assembly!S$18+$BN259*Assembly!S$19+$BO259*Assembly!S$20+$BP259*Assembly!S$21+$BQ259*Assembly!S$22+$BR259*Assembly!S$23+$BS259*Assembly!S$24</f>
        <v>#VALUE!</v>
      </c>
      <c r="CM259" s="203" t="e">
        <f>$AY259*Assembly!T$4+$AZ259*Assembly!T$5+$BA259*Assembly!T$6+$BB259*Assembly!T$7+$BC259*Assembly!T$8+$BD259*Assembly!T$9+$BE259*Assembly!T$10+$BF259*Assembly!T$11+$BG259*Assembly!T$12+$BH259*Assembly!T$13+$BI259*Assembly!T$14+$BJ259*Assembly!T$15+$BK259*Assembly!T$16+$BL259*Assembly!T$17+$BM259*Assembly!T$18+$BN259*Assembly!T$19+$BO259*Assembly!T$20+$BP259*Assembly!T$21+$BQ259*Assembly!T$22+$BR259*Assembly!T$23+$BS259*Assembly!T$24</f>
        <v>#VALUE!</v>
      </c>
      <c r="CN259" s="203" t="e">
        <f>$AY259*Assembly!U$4+$AZ259*Assembly!U$5+$BA259*Assembly!U$6+$BB259*Assembly!U$7+$BC259*Assembly!U$8+$BD259*Assembly!U$9+$BE259*Assembly!U$10+$BF259*Assembly!U$11+$BG259*Assembly!U$12+$BH259*Assembly!U$13+$BI259*Assembly!U$14+$BJ259*Assembly!U$15+$BK259*Assembly!U$16+$BL259*Assembly!U$17+$BM259*Assembly!U$18+$BN259*Assembly!U$19+$BO259*Assembly!U$20+$BP259*Assembly!U$21+$BQ259*Assembly!U$22+$BR259*Assembly!U$23+$BS259*Assembly!U$24</f>
        <v>#VALUE!</v>
      </c>
      <c r="CO259" s="208" t="e">
        <f>$AY259*Assembly!V$4+$AZ259*Assembly!V$5+$BA259*Assembly!V$6+$BB259*Assembly!V$7+$BC259*Assembly!V$8+$BD259*Assembly!V$9+$BE259*Assembly!V$10+$BF259*Assembly!V$11+$BG259*Assembly!V$12+$BH259*Assembly!V$13+$BI259*Assembly!V$14+$BJ259*Assembly!V$15+$BK259*Assembly!V$16+$BL259*Assembly!V$17+$BM259*Assembly!V$18+$BN259*Assembly!V$19+$BO259*Assembly!V$20+$BP259*Assembly!V$21+$BQ259*Assembly!V$22+$BR259*Assembly!V$23+$BS259*Assembly!V$24</f>
        <v>#VALUE!</v>
      </c>
      <c r="CP259" s="208" t="e">
        <f>CF259*Refining!$F$3</f>
        <v>#VALUE!</v>
      </c>
      <c r="CQ259" s="208" t="e">
        <f>CG259*Refining!$F$4</f>
        <v>#VALUE!</v>
      </c>
      <c r="CR259" s="208" t="e">
        <f>CH259*Refining!$F$5</f>
        <v>#VALUE!</v>
      </c>
      <c r="CS259" s="208" t="e">
        <f>CI259*Refining!$F$6</f>
        <v>#VALUE!</v>
      </c>
      <c r="CT259" s="208" t="e">
        <f>CJ259*Refining!$F$7</f>
        <v>#VALUE!</v>
      </c>
      <c r="CU259" s="208" t="e">
        <f>CK259*Refining!$F$8</f>
        <v>#VALUE!</v>
      </c>
      <c r="CV259" s="208" t="e">
        <f>CL259*Refining!$F$9</f>
        <v>#VALUE!</v>
      </c>
      <c r="CW259" s="208" t="e">
        <f>CM259*Refining!$F$10</f>
        <v>#VALUE!</v>
      </c>
      <c r="CX259" s="208" t="e">
        <f>CN259*Refining!$F$11</f>
        <v>#VALUE!</v>
      </c>
      <c r="CY259" s="208" t="e">
        <f>CO259*Refining!$F$12</f>
        <v>#VALUE!</v>
      </c>
      <c r="CZ259" s="190" t="e">
        <f t="shared" ref="CZ259:DS259" si="1044">IF(CF259 = 0, "", CF259)</f>
        <v>#VALUE!</v>
      </c>
      <c r="DA259" s="197" t="e">
        <f t="shared" si="1044"/>
        <v>#VALUE!</v>
      </c>
      <c r="DB259" s="197" t="e">
        <f t="shared" si="1044"/>
        <v>#VALUE!</v>
      </c>
      <c r="DC259" s="191" t="e">
        <f t="shared" si="1044"/>
        <v>#VALUE!</v>
      </c>
      <c r="DD259" s="193" t="e">
        <f t="shared" si="1044"/>
        <v>#VALUE!</v>
      </c>
      <c r="DE259" s="191" t="e">
        <f t="shared" si="1044"/>
        <v>#VALUE!</v>
      </c>
      <c r="DF259" s="193" t="e">
        <f t="shared" si="1044"/>
        <v>#VALUE!</v>
      </c>
      <c r="DG259" s="193" t="e">
        <f t="shared" si="1044"/>
        <v>#VALUE!</v>
      </c>
      <c r="DH259" s="191" t="e">
        <f t="shared" si="1044"/>
        <v>#VALUE!</v>
      </c>
      <c r="DI259" s="195" t="e">
        <f t="shared" si="1044"/>
        <v>#VALUE!</v>
      </c>
      <c r="DJ259" s="190" t="e">
        <f t="shared" si="1044"/>
        <v>#VALUE!</v>
      </c>
      <c r="DK259" s="197" t="e">
        <f t="shared" si="1044"/>
        <v>#VALUE!</v>
      </c>
      <c r="DL259" s="197" t="e">
        <f t="shared" si="1044"/>
        <v>#VALUE!</v>
      </c>
      <c r="DM259" s="191" t="e">
        <f t="shared" si="1044"/>
        <v>#VALUE!</v>
      </c>
      <c r="DN259" s="193" t="e">
        <f t="shared" si="1044"/>
        <v>#VALUE!</v>
      </c>
      <c r="DO259" s="191" t="e">
        <f t="shared" si="1044"/>
        <v>#VALUE!</v>
      </c>
      <c r="DP259" s="191" t="e">
        <f t="shared" si="1044"/>
        <v>#VALUE!</v>
      </c>
      <c r="DQ259" s="191" t="e">
        <f t="shared" si="1044"/>
        <v>#VALUE!</v>
      </c>
      <c r="DR259" s="191" t="e">
        <f t="shared" si="1044"/>
        <v>#VALUE!</v>
      </c>
      <c r="DS259" s="195" t="e">
        <f t="shared" si="1044"/>
        <v>#VALUE!</v>
      </c>
      <c r="DT259" s="190" t="e">
        <f t="shared" si="11"/>
        <v>#VALUE!</v>
      </c>
      <c r="DU259" s="197" t="e">
        <f t="shared" si="12"/>
        <v>#VALUE!</v>
      </c>
      <c r="DV259" s="165" t="e">
        <f>CZ259*'Ores &amp; Ingots'!$C$3+DA259*'Ores &amp; Ingots'!$C$4+DB259*'Ores &amp; Ingots'!$C$5+DC259*'Ores &amp; Ingots'!$C$6+DD259*'Ores &amp; Ingots'!$C$7+DE259*'Ores &amp; Ingots'!$C$8+DF259*'Ores &amp; Ingots'!$C$9+DG259*'Ores &amp; Ingots'!$C$10+DH259*'Ores &amp; Ingots'!$C$11+DI259*'Ores &amp; Ingots'!$C$12</f>
        <v>#VALUE!</v>
      </c>
      <c r="DW259" s="165" t="e">
        <f>DJ259*'Ores &amp; Ingots'!$B$3+DK259*'Ores &amp; Ingots'!$B$4+DL259*'Ores &amp; Ingots'!$B$5+DM259*'Ores &amp; Ingots'!$B$6+DN259*'Ores &amp; Ingots'!$B$7+DO259*'Ores &amp; Ingots'!$B$8+DP259*'Ores &amp; Ingots'!$B$9+DQ259*'Ores &amp; Ingots'!$B$10+DR259*'Ores &amp; Ingots'!$B$11+DS259*'Ores &amp; Ingots'!$B$12</f>
        <v>#VALUE!</v>
      </c>
      <c r="DX259" s="197" t="e">
        <f>CZ259*Refining!$G$3+DA259*Refining!$G$4+DB259*Refining!$G$5+DC259*Refining!$G$6+DD259*Refining!$G$7+DE259*Refining!$G$8+DF259*Refining!$G$9+DG259*Refining!$G$10+DH259*Refining!$G$11+DI259*Refining!$G$12</f>
        <v>#VALUE!</v>
      </c>
      <c r="DY259" s="197" t="e">
        <f t="shared" si="13"/>
        <v>#VALUE!</v>
      </c>
      <c r="DZ259" s="199" t="e">
        <f t="shared" si="14"/>
        <v>#VALUE!</v>
      </c>
      <c r="EA259" s="190" t="e">
        <f t="shared" si="15"/>
        <v>#VALUE!</v>
      </c>
      <c r="EB259" s="200" t="e">
        <f t="shared" ref="EB259:EC259" si="1045">EA259/60</f>
        <v>#VALUE!</v>
      </c>
      <c r="EC259" s="200" t="e">
        <f t="shared" si="1045"/>
        <v>#VALUE!</v>
      </c>
      <c r="ED259" s="190" t="e">
        <f t="shared" si="17"/>
        <v>#VALUE!</v>
      </c>
      <c r="EE259" s="200" t="e">
        <f t="shared" ref="EE259:EF259" si="1046">ED259/1000</f>
        <v>#VALUE!</v>
      </c>
      <c r="EF259" s="201" t="e">
        <f t="shared" si="1046"/>
        <v>#VALUE!</v>
      </c>
      <c r="EG259" s="136" t="e">
        <f t="shared" si="19"/>
        <v>#VALUE!</v>
      </c>
      <c r="EH259" s="138" t="e">
        <f t="shared" si="20"/>
        <v>#VALUE!</v>
      </c>
      <c r="EI259" s="133" t="s">
        <v>28</v>
      </c>
    </row>
    <row r="260" spans="1:139" ht="12.75" x14ac:dyDescent="0.2">
      <c r="A260" s="864"/>
      <c r="B260" s="135" t="s">
        <v>413</v>
      </c>
      <c r="C260" s="137" t="s">
        <v>155</v>
      </c>
      <c r="D260" s="137">
        <v>1</v>
      </c>
      <c r="E260" s="137">
        <v>1</v>
      </c>
      <c r="F260" s="137">
        <v>1</v>
      </c>
      <c r="G260" s="141">
        <f t="shared" si="0"/>
        <v>0.125</v>
      </c>
      <c r="H260" s="142">
        <v>5</v>
      </c>
      <c r="I260" s="142">
        <v>15</v>
      </c>
      <c r="J260" s="144">
        <f>H260/Main!$D$9</f>
        <v>1</v>
      </c>
      <c r="K260" s="144">
        <f>I260/Main!$D$10</f>
        <v>7.5</v>
      </c>
      <c r="L260" s="144">
        <f t="shared" si="1"/>
        <v>7.5</v>
      </c>
      <c r="M260" s="144">
        <v>0.16</v>
      </c>
      <c r="N260" s="147"/>
      <c r="O260" s="294"/>
      <c r="P260" s="150"/>
      <c r="Q260" s="153"/>
      <c r="R260" s="150"/>
      <c r="S260" s="155"/>
      <c r="T260" s="155"/>
      <c r="U260" s="150"/>
      <c r="V260" s="150"/>
      <c r="W260" s="155"/>
      <c r="X260" s="155"/>
      <c r="Y260" s="150"/>
      <c r="Z260" s="150"/>
      <c r="AA260" s="150"/>
      <c r="AB260" s="150"/>
      <c r="AC260" s="370"/>
      <c r="AD260" s="171">
        <v>4</v>
      </c>
      <c r="AE260" s="165">
        <v>0</v>
      </c>
      <c r="AF260" s="165">
        <v>0</v>
      </c>
      <c r="AG260" s="165">
        <v>0</v>
      </c>
      <c r="AH260" s="165">
        <v>0</v>
      </c>
      <c r="AI260" s="165">
        <v>0</v>
      </c>
      <c r="AJ260" s="165">
        <v>0</v>
      </c>
      <c r="AK260" s="165">
        <v>0</v>
      </c>
      <c r="AL260" s="165">
        <v>0</v>
      </c>
      <c r="AM260" s="165">
        <v>0</v>
      </c>
      <c r="AN260" s="165">
        <v>0</v>
      </c>
      <c r="AO260" s="165">
        <v>1</v>
      </c>
      <c r="AP260" s="165">
        <v>0</v>
      </c>
      <c r="AQ260" s="165">
        <v>0</v>
      </c>
      <c r="AR260" s="165">
        <v>0</v>
      </c>
      <c r="AS260" s="165">
        <v>0</v>
      </c>
      <c r="AT260" s="165">
        <v>0</v>
      </c>
      <c r="AU260" s="165">
        <v>0</v>
      </c>
      <c r="AV260" s="165">
        <v>0</v>
      </c>
      <c r="AW260" s="165">
        <v>0</v>
      </c>
      <c r="AX260" s="165">
        <v>0</v>
      </c>
      <c r="AY260" s="413">
        <f t="shared" ref="AY260:BS260" si="1047">IF(AD260 = 0, "", AD260)</f>
        <v>4</v>
      </c>
      <c r="AZ260" s="163" t="str">
        <f t="shared" si="1047"/>
        <v/>
      </c>
      <c r="BA260" s="163" t="str">
        <f t="shared" si="1047"/>
        <v/>
      </c>
      <c r="BB260" s="163" t="str">
        <f t="shared" si="1047"/>
        <v/>
      </c>
      <c r="BC260" s="163" t="str">
        <f t="shared" si="1047"/>
        <v/>
      </c>
      <c r="BD260" s="163" t="str">
        <f t="shared" si="1047"/>
        <v/>
      </c>
      <c r="BE260" s="163" t="str">
        <f t="shared" si="1047"/>
        <v/>
      </c>
      <c r="BF260" s="163" t="str">
        <f t="shared" si="1047"/>
        <v/>
      </c>
      <c r="BG260" s="163" t="str">
        <f t="shared" si="1047"/>
        <v/>
      </c>
      <c r="BH260" s="163" t="str">
        <f t="shared" si="1047"/>
        <v/>
      </c>
      <c r="BI260" s="163" t="str">
        <f t="shared" si="1047"/>
        <v/>
      </c>
      <c r="BJ260" s="165">
        <f t="shared" si="1047"/>
        <v>1</v>
      </c>
      <c r="BK260" s="163" t="str">
        <f t="shared" si="1047"/>
        <v/>
      </c>
      <c r="BL260" s="163" t="str">
        <f t="shared" si="1047"/>
        <v/>
      </c>
      <c r="BM260" s="163" t="str">
        <f t="shared" si="1047"/>
        <v/>
      </c>
      <c r="BN260" s="163" t="str">
        <f t="shared" si="1047"/>
        <v/>
      </c>
      <c r="BO260" s="163" t="str">
        <f t="shared" si="1047"/>
        <v/>
      </c>
      <c r="BP260" s="163" t="str">
        <f t="shared" si="1047"/>
        <v/>
      </c>
      <c r="BQ260" s="163" t="str">
        <f t="shared" si="1047"/>
        <v/>
      </c>
      <c r="BR260" s="163" t="str">
        <f t="shared" si="1047"/>
        <v/>
      </c>
      <c r="BS260" s="173" t="str">
        <f t="shared" si="1047"/>
        <v/>
      </c>
      <c r="BT260" s="175" t="e">
        <f>$AY260*Assembly!Z$4+$AZ260*Assembly!Z$5+$BA260*Assembly!Z$6+$BB260*Assembly!Z$7+$BC260*Assembly!Z$8+$BD260*Assembly!Z$9+$BE260*Assembly!Z$10+$BF260*Assembly!Z$11+$BG260*Assembly!Z$12+$BH260*Assembly!Z$13+$BI260*Assembly!Z$14+$BJ260*Assembly!Z$15+$BK260*Assembly!Z$16+$BL260*Assembly!Z$17+$BM260*Assembly!Z$18+$BN260*Assembly!Z$19+$BO260*Assembly!Z$20+$BP260*Assembly!Z$21+$BQ260*Assembly!Z$22+$BR260*Assembly!Z$23+$BS260*Assembly!Z$24</f>
        <v>#VALUE!</v>
      </c>
      <c r="BU260" s="165" t="e">
        <f t="shared" si="3"/>
        <v>#VALUE!</v>
      </c>
      <c r="BV260" s="176"/>
      <c r="BW260" s="165" t="e">
        <f>$AY260*Assembly!AD$4+$AZ260*Assembly!AD$5+$BA260*Assembly!AD$6+$BB260*Assembly!AD$7+$BC260*Assembly!AD$8+$BD260*Assembly!AD$9+$BE260*Assembly!AD$10+$BF260*Assembly!AD$11+$BG260*Assembly!AD$12+$BH260*Assembly!AD$13+$BI260*Assembly!AD$14+$BJ260*Assembly!AD$15+$BK260*Assembly!AD$16+$BL260*Assembly!AD$17+$BM260*Assembly!AD$18+$BN260*Assembly!AD$19+$BO260*Assembly!AD$20+$BP260*Assembly!AD$21+$BQ260*Assembly!AD$22+$BR260*Assembly!AD$23+$BS260*Assembly!AD$24</f>
        <v>#VALUE!</v>
      </c>
      <c r="BX260" s="180" t="e">
        <f t="shared" si="4"/>
        <v>#VALUE!</v>
      </c>
      <c r="BY260" s="181" t="e">
        <f t="shared" si="5"/>
        <v>#VALUE!</v>
      </c>
      <c r="BZ260" s="182" t="e">
        <f t="shared" si="6"/>
        <v>#VALUE!</v>
      </c>
      <c r="CA260" s="181" t="e">
        <f t="shared" si="7"/>
        <v>#VALUE!</v>
      </c>
      <c r="CB260" s="165" t="e">
        <f>$AY260*Assembly!Y$4+$AZ260*Assembly!Y$5+$BA260*Assembly!Y$6+$BB260*Assembly!Y$7+$BC260*Assembly!Y$8+$BD260*Assembly!Y$9+$BE260*Assembly!Y$10+$BF260*Assembly!Y$11+$BG260*Assembly!Y$12+$BH260*Assembly!Y$13+$BI260*Assembly!Y$14+$BJ260*Assembly!Y$15+$BK260*Assembly!Y$16+$BL260*Assembly!Y$17+$BM260*Assembly!Y$18+$BN260*Assembly!Y$19+$BO260*Assembly!Y$20+$BP260*Assembly!Y$21+$BQ260*Assembly!Y$22+$BR260*Assembly!Y$23+$BS260*Assembly!Y$24</f>
        <v>#VALUE!</v>
      </c>
      <c r="CC260" s="165" t="e">
        <f t="shared" si="8"/>
        <v>#VALUE!</v>
      </c>
      <c r="CD260" s="136" t="e">
        <f t="shared" si="9"/>
        <v>#VALUE!</v>
      </c>
      <c r="CE260" s="184" t="e">
        <f>$AY260*Assembly!AC$4+$AZ260*Assembly!AC$5+$BA260*Assembly!AC$6+$BB260*Assembly!AC$7+$BC260*Assembly!AC$8+$BD260*Assembly!AC$9+$BE260*Assembly!AC$10+$BF260*Assembly!AC$11+$BG260*Assembly!AC$12+$BH260*Assembly!AC$13+$BI260*Assembly!AC$14+$BJ260*Assembly!AC$15+$BK260*Assembly!AC$16+$BL260*Assembly!AC$17+$BM260*Assembly!AC$18+$BN260*Assembly!AC$19+$BO260*Assembly!AC$20+$BP260*Assembly!AC$21+$BQ260*Assembly!AC$22+$BR260*Assembly!AC$23+$BS260*Assembly!AC$24</f>
        <v>#VALUE!</v>
      </c>
      <c r="CF260" s="153" t="e">
        <f>$AY260*Assembly!M$4+$AZ260*Assembly!M$5+$BA260*Assembly!M$6+$BB260*Assembly!M$7+$BC260*Assembly!M$8+$BD260*Assembly!M$9+$BE260*Assembly!M$10+$BF260*Assembly!M$11+$BG260*Assembly!M$12+$BH260*Assembly!M$13+$BI260*Assembly!M$14+$BJ260*Assembly!M$15+$BK260*Assembly!M$16+$BL260*Assembly!M$17+$BM260*Assembly!M$18+$BN260*Assembly!M$19+$BO260*Assembly!M$20+$BP260*Assembly!M$21+$BQ260*Assembly!M$22+$BR260*Assembly!M$23+$BS260*Assembly!M$24</f>
        <v>#VALUE!</v>
      </c>
      <c r="CG260" s="153" t="e">
        <f>$AY260*Assembly!N$4+$AZ260*Assembly!N$5+$BA260*Assembly!N$6+$BB260*Assembly!N$7+$BC260*Assembly!N$8+$BD260*Assembly!N$9+$BE260*Assembly!N$10+$BF260*Assembly!N$11+$BG260*Assembly!N$12+$BH260*Assembly!N$13+$BI260*Assembly!N$14+$BJ260*Assembly!N$15+$BK260*Assembly!N$16+$BL260*Assembly!N$17+$BM260*Assembly!N$18+$BN260*Assembly!N$19+$BO260*Assembly!N$20+$BP260*Assembly!N$21+$BQ260*Assembly!N$22+$BR260*Assembly!N$23+$BS260*Assembly!N$24</f>
        <v>#VALUE!</v>
      </c>
      <c r="CH260" s="153" t="e">
        <f>$AY260*Assembly!O$4+$AZ260*Assembly!O$5+$BA260*Assembly!O$6+$BB260*Assembly!O$7+$BC260*Assembly!O$8+$BD260*Assembly!O$9+$BE260*Assembly!O$10+$BF260*Assembly!O$11+$BG260*Assembly!O$12+$BH260*Assembly!O$13+$BI260*Assembly!O$14+$BJ260*Assembly!O$15+$BK260*Assembly!O$16+$BL260*Assembly!O$17+$BM260*Assembly!O$18+$BN260*Assembly!O$19+$BO260*Assembly!O$20+$BP260*Assembly!O$21+$BQ260*Assembly!O$22+$BR260*Assembly!O$23+$BS260*Assembly!O$24</f>
        <v>#VALUE!</v>
      </c>
      <c r="CI260" s="142" t="e">
        <f>$AY260*Assembly!P$4+$AZ260*Assembly!P$5+$BA260*Assembly!P$6+$BB260*Assembly!P$7+$BC260*Assembly!P$8+$BD260*Assembly!P$9+$BE260*Assembly!P$10+$BF260*Assembly!P$11+$BG260*Assembly!P$12+$BH260*Assembly!P$13+$BI260*Assembly!P$14+$BJ260*Assembly!P$15+$BK260*Assembly!P$16+$BL260*Assembly!P$17+$BM260*Assembly!P$18+$BN260*Assembly!P$19+$BO260*Assembly!P$20+$BP260*Assembly!P$21+$BQ260*Assembly!P$22+$BR260*Assembly!P$23+$BS260*Assembly!P$24</f>
        <v>#VALUE!</v>
      </c>
      <c r="CJ260" s="142" t="e">
        <f>$AY260*Assembly!Q$4+$AZ260*Assembly!Q$5+$BA260*Assembly!Q$6+$BB260*Assembly!Q$7+$BC260*Assembly!Q$8+$BD260*Assembly!Q$9+$BE260*Assembly!Q$10+$BF260*Assembly!Q$11+$BG260*Assembly!Q$12+$BH260*Assembly!Q$13+$BI260*Assembly!Q$14+$BJ260*Assembly!Q$15+$BK260*Assembly!Q$16+$BL260*Assembly!Q$17+$BM260*Assembly!Q$18+$BN260*Assembly!Q$19+$BO260*Assembly!Q$20+$BP260*Assembly!Q$21+$BQ260*Assembly!Q$22+$BR260*Assembly!Q$23+$BS260*Assembly!Q$24</f>
        <v>#VALUE!</v>
      </c>
      <c r="CK260" s="153" t="e">
        <f>$AY260*Assembly!R$4+$AZ260*Assembly!R$5+$BA260*Assembly!R$6+$BB260*Assembly!R$7+$BC260*Assembly!R$8+$BD260*Assembly!R$9+$BE260*Assembly!R$10+$BF260*Assembly!R$11+$BG260*Assembly!R$12+$BH260*Assembly!R$13+$BI260*Assembly!R$14+$BJ260*Assembly!R$15+$BK260*Assembly!R$16+$BL260*Assembly!R$17+$BM260*Assembly!R$18+$BN260*Assembly!R$19+$BO260*Assembly!R$20+$BP260*Assembly!R$21+$BQ260*Assembly!R$22+$BR260*Assembly!R$23+$BS260*Assembly!R$24</f>
        <v>#VALUE!</v>
      </c>
      <c r="CL260" s="142" t="e">
        <f>$AY260*Assembly!S$4+$AZ260*Assembly!S$5+$BA260*Assembly!S$6+$BB260*Assembly!S$7+$BC260*Assembly!S$8+$BD260*Assembly!S$9+$BE260*Assembly!S$10+$BF260*Assembly!S$11+$BG260*Assembly!S$12+$BH260*Assembly!S$13+$BI260*Assembly!S$14+$BJ260*Assembly!S$15+$BK260*Assembly!S$16+$BL260*Assembly!S$17+$BM260*Assembly!S$18+$BN260*Assembly!S$19+$BO260*Assembly!S$20+$BP260*Assembly!S$21+$BQ260*Assembly!S$22+$BR260*Assembly!S$23+$BS260*Assembly!S$24</f>
        <v>#VALUE!</v>
      </c>
      <c r="CM260" s="142" t="e">
        <f>$AY260*Assembly!T$4+$AZ260*Assembly!T$5+$BA260*Assembly!T$6+$BB260*Assembly!T$7+$BC260*Assembly!T$8+$BD260*Assembly!T$9+$BE260*Assembly!T$10+$BF260*Assembly!T$11+$BG260*Assembly!T$12+$BH260*Assembly!T$13+$BI260*Assembly!T$14+$BJ260*Assembly!T$15+$BK260*Assembly!T$16+$BL260*Assembly!T$17+$BM260*Assembly!T$18+$BN260*Assembly!T$19+$BO260*Assembly!T$20+$BP260*Assembly!T$21+$BQ260*Assembly!T$22+$BR260*Assembly!T$23+$BS260*Assembly!T$24</f>
        <v>#VALUE!</v>
      </c>
      <c r="CN260" s="142" t="e">
        <f>$AY260*Assembly!U$4+$AZ260*Assembly!U$5+$BA260*Assembly!U$6+$BB260*Assembly!U$7+$BC260*Assembly!U$8+$BD260*Assembly!U$9+$BE260*Assembly!U$10+$BF260*Assembly!U$11+$BG260*Assembly!U$12+$BH260*Assembly!U$13+$BI260*Assembly!U$14+$BJ260*Assembly!U$15+$BK260*Assembly!U$16+$BL260*Assembly!U$17+$BM260*Assembly!U$18+$BN260*Assembly!U$19+$BO260*Assembly!U$20+$BP260*Assembly!U$21+$BQ260*Assembly!U$22+$BR260*Assembly!U$23+$BS260*Assembly!U$24</f>
        <v>#VALUE!</v>
      </c>
      <c r="CO260" s="153" t="e">
        <f>$AY260*Assembly!V$4+$AZ260*Assembly!V$5+$BA260*Assembly!V$6+$BB260*Assembly!V$7+$BC260*Assembly!V$8+$BD260*Assembly!V$9+$BE260*Assembly!V$10+$BF260*Assembly!V$11+$BG260*Assembly!V$12+$BH260*Assembly!V$13+$BI260*Assembly!V$14+$BJ260*Assembly!V$15+$BK260*Assembly!V$16+$BL260*Assembly!V$17+$BM260*Assembly!V$18+$BN260*Assembly!V$19+$BO260*Assembly!V$20+$BP260*Assembly!V$21+$BQ260*Assembly!V$22+$BR260*Assembly!V$23+$BS260*Assembly!V$24</f>
        <v>#VALUE!</v>
      </c>
      <c r="CP260" s="153" t="e">
        <f>CF260*Refining!$F$3</f>
        <v>#VALUE!</v>
      </c>
      <c r="CQ260" s="153" t="e">
        <f>CG260*Refining!$F$4</f>
        <v>#VALUE!</v>
      </c>
      <c r="CR260" s="153" t="e">
        <f>CH260*Refining!$F$5</f>
        <v>#VALUE!</v>
      </c>
      <c r="CS260" s="153" t="e">
        <f>CI260*Refining!$F$6</f>
        <v>#VALUE!</v>
      </c>
      <c r="CT260" s="153" t="e">
        <f>CJ260*Refining!$F$7</f>
        <v>#VALUE!</v>
      </c>
      <c r="CU260" s="153" t="e">
        <f>CK260*Refining!$F$8</f>
        <v>#VALUE!</v>
      </c>
      <c r="CV260" s="153" t="e">
        <f>CL260*Refining!$F$9</f>
        <v>#VALUE!</v>
      </c>
      <c r="CW260" s="153" t="e">
        <f>CM260*Refining!$F$10</f>
        <v>#VALUE!</v>
      </c>
      <c r="CX260" s="153" t="e">
        <f>CN260*Refining!$F$11</f>
        <v>#VALUE!</v>
      </c>
      <c r="CY260" s="153" t="e">
        <f>CO260*Refining!$F$12</f>
        <v>#VALUE!</v>
      </c>
      <c r="CZ260" s="190" t="e">
        <f t="shared" ref="CZ260:DS260" si="1048">IF(CF260 = 0, "", CF260)</f>
        <v>#VALUE!</v>
      </c>
      <c r="DA260" s="197" t="e">
        <f t="shared" si="1048"/>
        <v>#VALUE!</v>
      </c>
      <c r="DB260" s="197" t="e">
        <f t="shared" si="1048"/>
        <v>#VALUE!</v>
      </c>
      <c r="DC260" s="191" t="e">
        <f t="shared" si="1048"/>
        <v>#VALUE!</v>
      </c>
      <c r="DD260" s="193" t="e">
        <f t="shared" si="1048"/>
        <v>#VALUE!</v>
      </c>
      <c r="DE260" s="191" t="e">
        <f t="shared" si="1048"/>
        <v>#VALUE!</v>
      </c>
      <c r="DF260" s="193" t="e">
        <f t="shared" si="1048"/>
        <v>#VALUE!</v>
      </c>
      <c r="DG260" s="193" t="e">
        <f t="shared" si="1048"/>
        <v>#VALUE!</v>
      </c>
      <c r="DH260" s="191" t="e">
        <f t="shared" si="1048"/>
        <v>#VALUE!</v>
      </c>
      <c r="DI260" s="195" t="e">
        <f t="shared" si="1048"/>
        <v>#VALUE!</v>
      </c>
      <c r="DJ260" s="190" t="e">
        <f t="shared" si="1048"/>
        <v>#VALUE!</v>
      </c>
      <c r="DK260" s="197" t="e">
        <f t="shared" si="1048"/>
        <v>#VALUE!</v>
      </c>
      <c r="DL260" s="197" t="e">
        <f t="shared" si="1048"/>
        <v>#VALUE!</v>
      </c>
      <c r="DM260" s="191" t="e">
        <f t="shared" si="1048"/>
        <v>#VALUE!</v>
      </c>
      <c r="DN260" s="193" t="e">
        <f t="shared" si="1048"/>
        <v>#VALUE!</v>
      </c>
      <c r="DO260" s="191" t="e">
        <f t="shared" si="1048"/>
        <v>#VALUE!</v>
      </c>
      <c r="DP260" s="191" t="e">
        <f t="shared" si="1048"/>
        <v>#VALUE!</v>
      </c>
      <c r="DQ260" s="191" t="e">
        <f t="shared" si="1048"/>
        <v>#VALUE!</v>
      </c>
      <c r="DR260" s="191" t="e">
        <f t="shared" si="1048"/>
        <v>#VALUE!</v>
      </c>
      <c r="DS260" s="195" t="e">
        <f t="shared" si="1048"/>
        <v>#VALUE!</v>
      </c>
      <c r="DT260" s="190" t="e">
        <f t="shared" si="11"/>
        <v>#VALUE!</v>
      </c>
      <c r="DU260" s="197" t="e">
        <f t="shared" si="12"/>
        <v>#VALUE!</v>
      </c>
      <c r="DV260" s="165" t="e">
        <f>CZ260*'Ores &amp; Ingots'!$C$3+DA260*'Ores &amp; Ingots'!$C$4+DB260*'Ores &amp; Ingots'!$C$5+DC260*'Ores &amp; Ingots'!$C$6+DD260*'Ores &amp; Ingots'!$C$7+DE260*'Ores &amp; Ingots'!$C$8+DF260*'Ores &amp; Ingots'!$C$9+DG260*'Ores &amp; Ingots'!$C$10+DH260*'Ores &amp; Ingots'!$C$11+DI260*'Ores &amp; Ingots'!$C$12</f>
        <v>#VALUE!</v>
      </c>
      <c r="DW260" s="165" t="e">
        <f>DJ260*'Ores &amp; Ingots'!$B$3+DK260*'Ores &amp; Ingots'!$B$4+DL260*'Ores &amp; Ingots'!$B$5+DM260*'Ores &amp; Ingots'!$B$6+DN260*'Ores &amp; Ingots'!$B$7+DO260*'Ores &amp; Ingots'!$B$8+DP260*'Ores &amp; Ingots'!$B$9+DQ260*'Ores &amp; Ingots'!$B$10+DR260*'Ores &amp; Ingots'!$B$11+DS260*'Ores &amp; Ingots'!$B$12</f>
        <v>#VALUE!</v>
      </c>
      <c r="DX260" s="197" t="e">
        <f>CZ260*Refining!$G$3+DA260*Refining!$G$4+DB260*Refining!$G$5+DC260*Refining!$G$6+DD260*Refining!$G$7+DE260*Refining!$G$8+DF260*Refining!$G$9+DG260*Refining!$G$10+DH260*Refining!$G$11+DI260*Refining!$G$12</f>
        <v>#VALUE!</v>
      </c>
      <c r="DY260" s="197" t="e">
        <f t="shared" si="13"/>
        <v>#VALUE!</v>
      </c>
      <c r="DZ260" s="199" t="e">
        <f t="shared" si="14"/>
        <v>#VALUE!</v>
      </c>
      <c r="EA260" s="190" t="e">
        <f t="shared" si="15"/>
        <v>#VALUE!</v>
      </c>
      <c r="EB260" s="200" t="e">
        <f t="shared" ref="EB260:EC260" si="1049">EA260/60</f>
        <v>#VALUE!</v>
      </c>
      <c r="EC260" s="200" t="e">
        <f t="shared" si="1049"/>
        <v>#VALUE!</v>
      </c>
      <c r="ED260" s="190" t="e">
        <f t="shared" si="17"/>
        <v>#VALUE!</v>
      </c>
      <c r="EE260" s="200" t="e">
        <f t="shared" ref="EE260:EF260" si="1050">ED260/1000</f>
        <v>#VALUE!</v>
      </c>
      <c r="EF260" s="201" t="e">
        <f t="shared" si="1050"/>
        <v>#VALUE!</v>
      </c>
      <c r="EG260" s="136" t="e">
        <f t="shared" si="19"/>
        <v>#VALUE!</v>
      </c>
      <c r="EH260" s="138" t="e">
        <f t="shared" si="20"/>
        <v>#VALUE!</v>
      </c>
      <c r="EI260" s="133" t="s">
        <v>28</v>
      </c>
    </row>
    <row r="261" spans="1:139" ht="12.75" x14ac:dyDescent="0.2">
      <c r="A261" s="864"/>
      <c r="B261" s="135" t="s">
        <v>414</v>
      </c>
      <c r="C261" s="137" t="s">
        <v>155</v>
      </c>
      <c r="D261" s="137">
        <v>1</v>
      </c>
      <c r="E261" s="137">
        <v>1</v>
      </c>
      <c r="F261" s="137">
        <v>1</v>
      </c>
      <c r="G261" s="202">
        <f t="shared" si="0"/>
        <v>0.125</v>
      </c>
      <c r="H261" s="203">
        <v>8</v>
      </c>
      <c r="I261" s="203">
        <v>24</v>
      </c>
      <c r="J261" s="204">
        <f>H261/Main!$D$9</f>
        <v>1.6</v>
      </c>
      <c r="K261" s="204">
        <f>I261/Main!$D$10</f>
        <v>12</v>
      </c>
      <c r="L261" s="204">
        <f t="shared" si="1"/>
        <v>7.5</v>
      </c>
      <c r="M261" s="204">
        <v>0.16</v>
      </c>
      <c r="N261" s="205"/>
      <c r="O261" s="296"/>
      <c r="P261" s="207"/>
      <c r="Q261" s="208"/>
      <c r="R261" s="207"/>
      <c r="S261" s="209"/>
      <c r="T261" s="209"/>
      <c r="U261" s="207"/>
      <c r="V261" s="207"/>
      <c r="W261" s="401"/>
      <c r="X261" s="209"/>
      <c r="Y261" s="207"/>
      <c r="Z261" s="207"/>
      <c r="AA261" s="207"/>
      <c r="AB261" s="207"/>
      <c r="AC261" s="402"/>
      <c r="AD261" s="171">
        <v>4</v>
      </c>
      <c r="AE261" s="165">
        <v>0</v>
      </c>
      <c r="AF261" s="165">
        <v>0</v>
      </c>
      <c r="AG261" s="165">
        <v>0</v>
      </c>
      <c r="AH261" s="165">
        <v>0</v>
      </c>
      <c r="AI261" s="165">
        <v>0</v>
      </c>
      <c r="AJ261" s="165">
        <v>0</v>
      </c>
      <c r="AK261" s="165">
        <v>0</v>
      </c>
      <c r="AL261" s="165">
        <v>0</v>
      </c>
      <c r="AM261" s="165">
        <v>0</v>
      </c>
      <c r="AN261" s="165">
        <v>0</v>
      </c>
      <c r="AO261" s="165">
        <v>1</v>
      </c>
      <c r="AP261" s="165">
        <v>0</v>
      </c>
      <c r="AQ261" s="165">
        <v>0</v>
      </c>
      <c r="AR261" s="165">
        <v>0</v>
      </c>
      <c r="AS261" s="165">
        <v>0</v>
      </c>
      <c r="AT261" s="165">
        <v>0</v>
      </c>
      <c r="AU261" s="165">
        <v>0</v>
      </c>
      <c r="AV261" s="165">
        <v>0</v>
      </c>
      <c r="AW261" s="165">
        <v>0</v>
      </c>
      <c r="AX261" s="165">
        <v>0</v>
      </c>
      <c r="AY261" s="413">
        <f t="shared" ref="AY261:BS261" si="1051">IF(AD261 = 0, "", AD261)</f>
        <v>4</v>
      </c>
      <c r="AZ261" s="163" t="str">
        <f t="shared" si="1051"/>
        <v/>
      </c>
      <c r="BA261" s="163" t="str">
        <f t="shared" si="1051"/>
        <v/>
      </c>
      <c r="BB261" s="163" t="str">
        <f t="shared" si="1051"/>
        <v/>
      </c>
      <c r="BC261" s="163" t="str">
        <f t="shared" si="1051"/>
        <v/>
      </c>
      <c r="BD261" s="163" t="str">
        <f t="shared" si="1051"/>
        <v/>
      </c>
      <c r="BE261" s="163" t="str">
        <f t="shared" si="1051"/>
        <v/>
      </c>
      <c r="BF261" s="163" t="str">
        <f t="shared" si="1051"/>
        <v/>
      </c>
      <c r="BG261" s="163" t="str">
        <f t="shared" si="1051"/>
        <v/>
      </c>
      <c r="BH261" s="163" t="str">
        <f t="shared" si="1051"/>
        <v/>
      </c>
      <c r="BI261" s="163" t="str">
        <f t="shared" si="1051"/>
        <v/>
      </c>
      <c r="BJ261" s="165">
        <f t="shared" si="1051"/>
        <v>1</v>
      </c>
      <c r="BK261" s="163" t="str">
        <f t="shared" si="1051"/>
        <v/>
      </c>
      <c r="BL261" s="163" t="str">
        <f t="shared" si="1051"/>
        <v/>
      </c>
      <c r="BM261" s="163" t="str">
        <f t="shared" si="1051"/>
        <v/>
      </c>
      <c r="BN261" s="163" t="str">
        <f t="shared" si="1051"/>
        <v/>
      </c>
      <c r="BO261" s="163" t="str">
        <f t="shared" si="1051"/>
        <v/>
      </c>
      <c r="BP261" s="163" t="str">
        <f t="shared" si="1051"/>
        <v/>
      </c>
      <c r="BQ261" s="163" t="str">
        <f t="shared" si="1051"/>
        <v/>
      </c>
      <c r="BR261" s="163" t="str">
        <f t="shared" si="1051"/>
        <v/>
      </c>
      <c r="BS261" s="173" t="str">
        <f t="shared" si="1051"/>
        <v/>
      </c>
      <c r="BT261" s="175" t="e">
        <f>$AY261*Assembly!Z$4+$AZ261*Assembly!Z$5+$BA261*Assembly!Z$6+$BB261*Assembly!Z$7+$BC261*Assembly!Z$8+$BD261*Assembly!Z$9+$BE261*Assembly!Z$10+$BF261*Assembly!Z$11+$BG261*Assembly!Z$12+$BH261*Assembly!Z$13+$BI261*Assembly!Z$14+$BJ261*Assembly!Z$15+$BK261*Assembly!Z$16+$BL261*Assembly!Z$17+$BM261*Assembly!Z$18+$BN261*Assembly!Z$19+$BO261*Assembly!Z$20+$BP261*Assembly!Z$21+$BQ261*Assembly!Z$22+$BR261*Assembly!Z$23+$BS261*Assembly!Z$24</f>
        <v>#VALUE!</v>
      </c>
      <c r="BU261" s="165" t="e">
        <f t="shared" si="3"/>
        <v>#VALUE!</v>
      </c>
      <c r="BV261" s="176"/>
      <c r="BW261" s="165" t="e">
        <f>$AY261*Assembly!AD$4+$AZ261*Assembly!AD$5+$BA261*Assembly!AD$6+$BB261*Assembly!AD$7+$BC261*Assembly!AD$8+$BD261*Assembly!AD$9+$BE261*Assembly!AD$10+$BF261*Assembly!AD$11+$BG261*Assembly!AD$12+$BH261*Assembly!AD$13+$BI261*Assembly!AD$14+$BJ261*Assembly!AD$15+$BK261*Assembly!AD$16+$BL261*Assembly!AD$17+$BM261*Assembly!AD$18+$BN261*Assembly!AD$19+$BO261*Assembly!AD$20+$BP261*Assembly!AD$21+$BQ261*Assembly!AD$22+$BR261*Assembly!AD$23+$BS261*Assembly!AD$24</f>
        <v>#VALUE!</v>
      </c>
      <c r="BX261" s="180" t="e">
        <f t="shared" si="4"/>
        <v>#VALUE!</v>
      </c>
      <c r="BY261" s="181" t="e">
        <f t="shared" si="5"/>
        <v>#VALUE!</v>
      </c>
      <c r="BZ261" s="182" t="e">
        <f t="shared" si="6"/>
        <v>#VALUE!</v>
      </c>
      <c r="CA261" s="181" t="e">
        <f t="shared" si="7"/>
        <v>#VALUE!</v>
      </c>
      <c r="CB261" s="165" t="e">
        <f>$AY261*Assembly!Y$4+$AZ261*Assembly!Y$5+$BA261*Assembly!Y$6+$BB261*Assembly!Y$7+$BC261*Assembly!Y$8+$BD261*Assembly!Y$9+$BE261*Assembly!Y$10+$BF261*Assembly!Y$11+$BG261*Assembly!Y$12+$BH261*Assembly!Y$13+$BI261*Assembly!Y$14+$BJ261*Assembly!Y$15+$BK261*Assembly!Y$16+$BL261*Assembly!Y$17+$BM261*Assembly!Y$18+$BN261*Assembly!Y$19+$BO261*Assembly!Y$20+$BP261*Assembly!Y$21+$BQ261*Assembly!Y$22+$BR261*Assembly!Y$23+$BS261*Assembly!Y$24</f>
        <v>#VALUE!</v>
      </c>
      <c r="CC261" s="165" t="e">
        <f t="shared" si="8"/>
        <v>#VALUE!</v>
      </c>
      <c r="CD261" s="136" t="e">
        <f t="shared" si="9"/>
        <v>#VALUE!</v>
      </c>
      <c r="CE261" s="184" t="e">
        <f>$AY261*Assembly!AC$4+$AZ261*Assembly!AC$5+$BA261*Assembly!AC$6+$BB261*Assembly!AC$7+$BC261*Assembly!AC$8+$BD261*Assembly!AC$9+$BE261*Assembly!AC$10+$BF261*Assembly!AC$11+$BG261*Assembly!AC$12+$BH261*Assembly!AC$13+$BI261*Assembly!AC$14+$BJ261*Assembly!AC$15+$BK261*Assembly!AC$16+$BL261*Assembly!AC$17+$BM261*Assembly!AC$18+$BN261*Assembly!AC$19+$BO261*Assembly!AC$20+$BP261*Assembly!AC$21+$BQ261*Assembly!AC$22+$BR261*Assembly!AC$23+$BS261*Assembly!AC$24</f>
        <v>#VALUE!</v>
      </c>
      <c r="CF261" s="208" t="e">
        <f>$AY261*Assembly!M$4+$AZ261*Assembly!M$5+$BA261*Assembly!M$6+$BB261*Assembly!M$7+$BC261*Assembly!M$8+$BD261*Assembly!M$9+$BE261*Assembly!M$10+$BF261*Assembly!M$11+$BG261*Assembly!M$12+$BH261*Assembly!M$13+$BI261*Assembly!M$14+$BJ261*Assembly!M$15+$BK261*Assembly!M$16+$BL261*Assembly!M$17+$BM261*Assembly!M$18+$BN261*Assembly!M$19+$BO261*Assembly!M$20+$BP261*Assembly!M$21+$BQ261*Assembly!M$22+$BR261*Assembly!M$23+$BS261*Assembly!M$24</f>
        <v>#VALUE!</v>
      </c>
      <c r="CG261" s="208" t="e">
        <f>$AY261*Assembly!N$4+$AZ261*Assembly!N$5+$BA261*Assembly!N$6+$BB261*Assembly!N$7+$BC261*Assembly!N$8+$BD261*Assembly!N$9+$BE261*Assembly!N$10+$BF261*Assembly!N$11+$BG261*Assembly!N$12+$BH261*Assembly!N$13+$BI261*Assembly!N$14+$BJ261*Assembly!N$15+$BK261*Assembly!N$16+$BL261*Assembly!N$17+$BM261*Assembly!N$18+$BN261*Assembly!N$19+$BO261*Assembly!N$20+$BP261*Assembly!N$21+$BQ261*Assembly!N$22+$BR261*Assembly!N$23+$BS261*Assembly!N$24</f>
        <v>#VALUE!</v>
      </c>
      <c r="CH261" s="208" t="e">
        <f>$AY261*Assembly!O$4+$AZ261*Assembly!O$5+$BA261*Assembly!O$6+$BB261*Assembly!O$7+$BC261*Assembly!O$8+$BD261*Assembly!O$9+$BE261*Assembly!O$10+$BF261*Assembly!O$11+$BG261*Assembly!O$12+$BH261*Assembly!O$13+$BI261*Assembly!O$14+$BJ261*Assembly!O$15+$BK261*Assembly!O$16+$BL261*Assembly!O$17+$BM261*Assembly!O$18+$BN261*Assembly!O$19+$BO261*Assembly!O$20+$BP261*Assembly!O$21+$BQ261*Assembly!O$22+$BR261*Assembly!O$23+$BS261*Assembly!O$24</f>
        <v>#VALUE!</v>
      </c>
      <c r="CI261" s="203" t="e">
        <f>$AY261*Assembly!P$4+$AZ261*Assembly!P$5+$BA261*Assembly!P$6+$BB261*Assembly!P$7+$BC261*Assembly!P$8+$BD261*Assembly!P$9+$BE261*Assembly!P$10+$BF261*Assembly!P$11+$BG261*Assembly!P$12+$BH261*Assembly!P$13+$BI261*Assembly!P$14+$BJ261*Assembly!P$15+$BK261*Assembly!P$16+$BL261*Assembly!P$17+$BM261*Assembly!P$18+$BN261*Assembly!P$19+$BO261*Assembly!P$20+$BP261*Assembly!P$21+$BQ261*Assembly!P$22+$BR261*Assembly!P$23+$BS261*Assembly!P$24</f>
        <v>#VALUE!</v>
      </c>
      <c r="CJ261" s="203" t="e">
        <f>$AY261*Assembly!Q$4+$AZ261*Assembly!Q$5+$BA261*Assembly!Q$6+$BB261*Assembly!Q$7+$BC261*Assembly!Q$8+$BD261*Assembly!Q$9+$BE261*Assembly!Q$10+$BF261*Assembly!Q$11+$BG261*Assembly!Q$12+$BH261*Assembly!Q$13+$BI261*Assembly!Q$14+$BJ261*Assembly!Q$15+$BK261*Assembly!Q$16+$BL261*Assembly!Q$17+$BM261*Assembly!Q$18+$BN261*Assembly!Q$19+$BO261*Assembly!Q$20+$BP261*Assembly!Q$21+$BQ261*Assembly!Q$22+$BR261*Assembly!Q$23+$BS261*Assembly!Q$24</f>
        <v>#VALUE!</v>
      </c>
      <c r="CK261" s="208" t="e">
        <f>$AY261*Assembly!R$4+$AZ261*Assembly!R$5+$BA261*Assembly!R$6+$BB261*Assembly!R$7+$BC261*Assembly!R$8+$BD261*Assembly!R$9+$BE261*Assembly!R$10+$BF261*Assembly!R$11+$BG261*Assembly!R$12+$BH261*Assembly!R$13+$BI261*Assembly!R$14+$BJ261*Assembly!R$15+$BK261*Assembly!R$16+$BL261*Assembly!R$17+$BM261*Assembly!R$18+$BN261*Assembly!R$19+$BO261*Assembly!R$20+$BP261*Assembly!R$21+$BQ261*Assembly!R$22+$BR261*Assembly!R$23+$BS261*Assembly!R$24</f>
        <v>#VALUE!</v>
      </c>
      <c r="CL261" s="203" t="e">
        <f>$AY261*Assembly!S$4+$AZ261*Assembly!S$5+$BA261*Assembly!S$6+$BB261*Assembly!S$7+$BC261*Assembly!S$8+$BD261*Assembly!S$9+$BE261*Assembly!S$10+$BF261*Assembly!S$11+$BG261*Assembly!S$12+$BH261*Assembly!S$13+$BI261*Assembly!S$14+$BJ261*Assembly!S$15+$BK261*Assembly!S$16+$BL261*Assembly!S$17+$BM261*Assembly!S$18+$BN261*Assembly!S$19+$BO261*Assembly!S$20+$BP261*Assembly!S$21+$BQ261*Assembly!S$22+$BR261*Assembly!S$23+$BS261*Assembly!S$24</f>
        <v>#VALUE!</v>
      </c>
      <c r="CM261" s="203" t="e">
        <f>$AY261*Assembly!T$4+$AZ261*Assembly!T$5+$BA261*Assembly!T$6+$BB261*Assembly!T$7+$BC261*Assembly!T$8+$BD261*Assembly!T$9+$BE261*Assembly!T$10+$BF261*Assembly!T$11+$BG261*Assembly!T$12+$BH261*Assembly!T$13+$BI261*Assembly!T$14+$BJ261*Assembly!T$15+$BK261*Assembly!T$16+$BL261*Assembly!T$17+$BM261*Assembly!T$18+$BN261*Assembly!T$19+$BO261*Assembly!T$20+$BP261*Assembly!T$21+$BQ261*Assembly!T$22+$BR261*Assembly!T$23+$BS261*Assembly!T$24</f>
        <v>#VALUE!</v>
      </c>
      <c r="CN261" s="203" t="e">
        <f>$AY261*Assembly!U$4+$AZ261*Assembly!U$5+$BA261*Assembly!U$6+$BB261*Assembly!U$7+$BC261*Assembly!U$8+$BD261*Assembly!U$9+$BE261*Assembly!U$10+$BF261*Assembly!U$11+$BG261*Assembly!U$12+$BH261*Assembly!U$13+$BI261*Assembly!U$14+$BJ261*Assembly!U$15+$BK261*Assembly!U$16+$BL261*Assembly!U$17+$BM261*Assembly!U$18+$BN261*Assembly!U$19+$BO261*Assembly!U$20+$BP261*Assembly!U$21+$BQ261*Assembly!U$22+$BR261*Assembly!U$23+$BS261*Assembly!U$24</f>
        <v>#VALUE!</v>
      </c>
      <c r="CO261" s="208" t="e">
        <f>$AY261*Assembly!V$4+$AZ261*Assembly!V$5+$BA261*Assembly!V$6+$BB261*Assembly!V$7+$BC261*Assembly!V$8+$BD261*Assembly!V$9+$BE261*Assembly!V$10+$BF261*Assembly!V$11+$BG261*Assembly!V$12+$BH261*Assembly!V$13+$BI261*Assembly!V$14+$BJ261*Assembly!V$15+$BK261*Assembly!V$16+$BL261*Assembly!V$17+$BM261*Assembly!V$18+$BN261*Assembly!V$19+$BO261*Assembly!V$20+$BP261*Assembly!V$21+$BQ261*Assembly!V$22+$BR261*Assembly!V$23+$BS261*Assembly!V$24</f>
        <v>#VALUE!</v>
      </c>
      <c r="CP261" s="208" t="e">
        <f>CF261*Refining!$F$3</f>
        <v>#VALUE!</v>
      </c>
      <c r="CQ261" s="208" t="e">
        <f>CG261*Refining!$F$4</f>
        <v>#VALUE!</v>
      </c>
      <c r="CR261" s="208" t="e">
        <f>CH261*Refining!$F$5</f>
        <v>#VALUE!</v>
      </c>
      <c r="CS261" s="208" t="e">
        <f>CI261*Refining!$F$6</f>
        <v>#VALUE!</v>
      </c>
      <c r="CT261" s="208" t="e">
        <f>CJ261*Refining!$F$7</f>
        <v>#VALUE!</v>
      </c>
      <c r="CU261" s="208" t="e">
        <f>CK261*Refining!$F$8</f>
        <v>#VALUE!</v>
      </c>
      <c r="CV261" s="208" t="e">
        <f>CL261*Refining!$F$9</f>
        <v>#VALUE!</v>
      </c>
      <c r="CW261" s="208" t="e">
        <f>CM261*Refining!$F$10</f>
        <v>#VALUE!</v>
      </c>
      <c r="CX261" s="208" t="e">
        <f>CN261*Refining!$F$11</f>
        <v>#VALUE!</v>
      </c>
      <c r="CY261" s="208" t="e">
        <f>CO261*Refining!$F$12</f>
        <v>#VALUE!</v>
      </c>
      <c r="CZ261" s="190" t="e">
        <f t="shared" ref="CZ261:DS261" si="1052">IF(CF261 = 0, "", CF261)</f>
        <v>#VALUE!</v>
      </c>
      <c r="DA261" s="197" t="e">
        <f t="shared" si="1052"/>
        <v>#VALUE!</v>
      </c>
      <c r="DB261" s="197" t="e">
        <f t="shared" si="1052"/>
        <v>#VALUE!</v>
      </c>
      <c r="DC261" s="191" t="e">
        <f t="shared" si="1052"/>
        <v>#VALUE!</v>
      </c>
      <c r="DD261" s="193" t="e">
        <f t="shared" si="1052"/>
        <v>#VALUE!</v>
      </c>
      <c r="DE261" s="191" t="e">
        <f t="shared" si="1052"/>
        <v>#VALUE!</v>
      </c>
      <c r="DF261" s="193" t="e">
        <f t="shared" si="1052"/>
        <v>#VALUE!</v>
      </c>
      <c r="DG261" s="193" t="e">
        <f t="shared" si="1052"/>
        <v>#VALUE!</v>
      </c>
      <c r="DH261" s="191" t="e">
        <f t="shared" si="1052"/>
        <v>#VALUE!</v>
      </c>
      <c r="DI261" s="195" t="e">
        <f t="shared" si="1052"/>
        <v>#VALUE!</v>
      </c>
      <c r="DJ261" s="190" t="e">
        <f t="shared" si="1052"/>
        <v>#VALUE!</v>
      </c>
      <c r="DK261" s="197" t="e">
        <f t="shared" si="1052"/>
        <v>#VALUE!</v>
      </c>
      <c r="DL261" s="197" t="e">
        <f t="shared" si="1052"/>
        <v>#VALUE!</v>
      </c>
      <c r="DM261" s="191" t="e">
        <f t="shared" si="1052"/>
        <v>#VALUE!</v>
      </c>
      <c r="DN261" s="193" t="e">
        <f t="shared" si="1052"/>
        <v>#VALUE!</v>
      </c>
      <c r="DO261" s="191" t="e">
        <f t="shared" si="1052"/>
        <v>#VALUE!</v>
      </c>
      <c r="DP261" s="191" t="e">
        <f t="shared" si="1052"/>
        <v>#VALUE!</v>
      </c>
      <c r="DQ261" s="191" t="e">
        <f t="shared" si="1052"/>
        <v>#VALUE!</v>
      </c>
      <c r="DR261" s="191" t="e">
        <f t="shared" si="1052"/>
        <v>#VALUE!</v>
      </c>
      <c r="DS261" s="195" t="e">
        <f t="shared" si="1052"/>
        <v>#VALUE!</v>
      </c>
      <c r="DT261" s="190" t="e">
        <f t="shared" si="11"/>
        <v>#VALUE!</v>
      </c>
      <c r="DU261" s="197" t="e">
        <f t="shared" si="12"/>
        <v>#VALUE!</v>
      </c>
      <c r="DV261" s="165" t="e">
        <f>CZ261*'Ores &amp; Ingots'!$C$3+DA261*'Ores &amp; Ingots'!$C$4+DB261*'Ores &amp; Ingots'!$C$5+DC261*'Ores &amp; Ingots'!$C$6+DD261*'Ores &amp; Ingots'!$C$7+DE261*'Ores &amp; Ingots'!$C$8+DF261*'Ores &amp; Ingots'!$C$9+DG261*'Ores &amp; Ingots'!$C$10+DH261*'Ores &amp; Ingots'!$C$11+DI261*'Ores &amp; Ingots'!$C$12</f>
        <v>#VALUE!</v>
      </c>
      <c r="DW261" s="165" t="e">
        <f>DJ261*'Ores &amp; Ingots'!$B$3+DK261*'Ores &amp; Ingots'!$B$4+DL261*'Ores &amp; Ingots'!$B$5+DM261*'Ores &amp; Ingots'!$B$6+DN261*'Ores &amp; Ingots'!$B$7+DO261*'Ores &amp; Ingots'!$B$8+DP261*'Ores &amp; Ingots'!$B$9+DQ261*'Ores &amp; Ingots'!$B$10+DR261*'Ores &amp; Ingots'!$B$11+DS261*'Ores &amp; Ingots'!$B$12</f>
        <v>#VALUE!</v>
      </c>
      <c r="DX261" s="197" t="e">
        <f>CZ261*Refining!$G$3+DA261*Refining!$G$4+DB261*Refining!$G$5+DC261*Refining!$G$6+DD261*Refining!$G$7+DE261*Refining!$G$8+DF261*Refining!$G$9+DG261*Refining!$G$10+DH261*Refining!$G$11+DI261*Refining!$G$12</f>
        <v>#VALUE!</v>
      </c>
      <c r="DY261" s="197" t="e">
        <f t="shared" si="13"/>
        <v>#VALUE!</v>
      </c>
      <c r="DZ261" s="199" t="e">
        <f t="shared" si="14"/>
        <v>#VALUE!</v>
      </c>
      <c r="EA261" s="190" t="e">
        <f t="shared" si="15"/>
        <v>#VALUE!</v>
      </c>
      <c r="EB261" s="200" t="e">
        <f t="shared" ref="EB261:EC261" si="1053">EA261/60</f>
        <v>#VALUE!</v>
      </c>
      <c r="EC261" s="200" t="e">
        <f t="shared" si="1053"/>
        <v>#VALUE!</v>
      </c>
      <c r="ED261" s="190" t="e">
        <f t="shared" si="17"/>
        <v>#VALUE!</v>
      </c>
      <c r="EE261" s="200" t="e">
        <f t="shared" ref="EE261:EF261" si="1054">ED261/1000</f>
        <v>#VALUE!</v>
      </c>
      <c r="EF261" s="201" t="e">
        <f t="shared" si="1054"/>
        <v>#VALUE!</v>
      </c>
      <c r="EG261" s="136" t="e">
        <f t="shared" si="19"/>
        <v>#VALUE!</v>
      </c>
      <c r="EH261" s="138" t="e">
        <f t="shared" si="20"/>
        <v>#VALUE!</v>
      </c>
      <c r="EI261" s="133" t="s">
        <v>28</v>
      </c>
    </row>
    <row r="262" spans="1:139" ht="12.75" x14ac:dyDescent="0.2">
      <c r="A262" s="864"/>
      <c r="B262" s="135" t="s">
        <v>415</v>
      </c>
      <c r="C262" s="137" t="s">
        <v>155</v>
      </c>
      <c r="D262" s="137">
        <v>1</v>
      </c>
      <c r="E262" s="137">
        <v>1</v>
      </c>
      <c r="F262" s="137">
        <v>1</v>
      </c>
      <c r="G262" s="141">
        <f t="shared" si="0"/>
        <v>0.125</v>
      </c>
      <c r="H262" s="142">
        <v>5</v>
      </c>
      <c r="I262" s="142">
        <v>15</v>
      </c>
      <c r="J262" s="144">
        <f>H262/Main!$D$9</f>
        <v>1</v>
      </c>
      <c r="K262" s="144">
        <f>I262/Main!$D$10</f>
        <v>7.5</v>
      </c>
      <c r="L262" s="144">
        <f t="shared" si="1"/>
        <v>7.5</v>
      </c>
      <c r="M262" s="144">
        <v>0.16</v>
      </c>
      <c r="N262" s="147"/>
      <c r="O262" s="294"/>
      <c r="P262" s="150"/>
      <c r="Q262" s="153"/>
      <c r="R262" s="150"/>
      <c r="S262" s="155"/>
      <c r="T262" s="155"/>
      <c r="U262" s="150"/>
      <c r="V262" s="150"/>
      <c r="W262" s="155"/>
      <c r="X262" s="155"/>
      <c r="Y262" s="150"/>
      <c r="Z262" s="150"/>
      <c r="AA262" s="150"/>
      <c r="AB262" s="150"/>
      <c r="AC262" s="370"/>
      <c r="AD262" s="171">
        <v>3</v>
      </c>
      <c r="AE262" s="165">
        <v>0</v>
      </c>
      <c r="AF262" s="165">
        <v>0</v>
      </c>
      <c r="AG262" s="165">
        <v>0</v>
      </c>
      <c r="AH262" s="165">
        <v>0</v>
      </c>
      <c r="AI262" s="165">
        <v>0</v>
      </c>
      <c r="AJ262" s="165">
        <v>0</v>
      </c>
      <c r="AK262" s="165">
        <v>0</v>
      </c>
      <c r="AL262" s="165">
        <v>0</v>
      </c>
      <c r="AM262" s="165">
        <v>0</v>
      </c>
      <c r="AN262" s="165">
        <v>0</v>
      </c>
      <c r="AO262" s="165">
        <v>1</v>
      </c>
      <c r="AP262" s="165">
        <v>0</v>
      </c>
      <c r="AQ262" s="165">
        <v>0</v>
      </c>
      <c r="AR262" s="165">
        <v>0</v>
      </c>
      <c r="AS262" s="165">
        <v>0</v>
      </c>
      <c r="AT262" s="165">
        <v>0</v>
      </c>
      <c r="AU262" s="165">
        <v>0</v>
      </c>
      <c r="AV262" s="165">
        <v>0</v>
      </c>
      <c r="AW262" s="165">
        <v>0</v>
      </c>
      <c r="AX262" s="165">
        <v>0</v>
      </c>
      <c r="AY262" s="413">
        <f t="shared" ref="AY262:BS262" si="1055">IF(AD262 = 0, "", AD262)</f>
        <v>3</v>
      </c>
      <c r="AZ262" s="163" t="str">
        <f t="shared" si="1055"/>
        <v/>
      </c>
      <c r="BA262" s="163" t="str">
        <f t="shared" si="1055"/>
        <v/>
      </c>
      <c r="BB262" s="163" t="str">
        <f t="shared" si="1055"/>
        <v/>
      </c>
      <c r="BC262" s="163" t="str">
        <f t="shared" si="1055"/>
        <v/>
      </c>
      <c r="BD262" s="163" t="str">
        <f t="shared" si="1055"/>
        <v/>
      </c>
      <c r="BE262" s="163" t="str">
        <f t="shared" si="1055"/>
        <v/>
      </c>
      <c r="BF262" s="163" t="str">
        <f t="shared" si="1055"/>
        <v/>
      </c>
      <c r="BG262" s="163" t="str">
        <f t="shared" si="1055"/>
        <v/>
      </c>
      <c r="BH262" s="163" t="str">
        <f t="shared" si="1055"/>
        <v/>
      </c>
      <c r="BI262" s="163" t="str">
        <f t="shared" si="1055"/>
        <v/>
      </c>
      <c r="BJ262" s="165">
        <f t="shared" si="1055"/>
        <v>1</v>
      </c>
      <c r="BK262" s="163" t="str">
        <f t="shared" si="1055"/>
        <v/>
      </c>
      <c r="BL262" s="163" t="str">
        <f t="shared" si="1055"/>
        <v/>
      </c>
      <c r="BM262" s="163" t="str">
        <f t="shared" si="1055"/>
        <v/>
      </c>
      <c r="BN262" s="163" t="str">
        <f t="shared" si="1055"/>
        <v/>
      </c>
      <c r="BO262" s="163" t="str">
        <f t="shared" si="1055"/>
        <v/>
      </c>
      <c r="BP262" s="163" t="str">
        <f t="shared" si="1055"/>
        <v/>
      </c>
      <c r="BQ262" s="163" t="str">
        <f t="shared" si="1055"/>
        <v/>
      </c>
      <c r="BR262" s="163" t="str">
        <f t="shared" si="1055"/>
        <v/>
      </c>
      <c r="BS262" s="173" t="str">
        <f t="shared" si="1055"/>
        <v/>
      </c>
      <c r="BT262" s="175" t="e">
        <f>$AY262*Assembly!Z$4+$AZ262*Assembly!Z$5+$BA262*Assembly!Z$6+$BB262*Assembly!Z$7+$BC262*Assembly!Z$8+$BD262*Assembly!Z$9+$BE262*Assembly!Z$10+$BF262*Assembly!Z$11+$BG262*Assembly!Z$12+$BH262*Assembly!Z$13+$BI262*Assembly!Z$14+$BJ262*Assembly!Z$15+$BK262*Assembly!Z$16+$BL262*Assembly!Z$17+$BM262*Assembly!Z$18+$BN262*Assembly!Z$19+$BO262*Assembly!Z$20+$BP262*Assembly!Z$21+$BQ262*Assembly!Z$22+$BR262*Assembly!Z$23+$BS262*Assembly!Z$24</f>
        <v>#VALUE!</v>
      </c>
      <c r="BU262" s="165" t="e">
        <f t="shared" si="3"/>
        <v>#VALUE!</v>
      </c>
      <c r="BV262" s="176"/>
      <c r="BW262" s="165" t="e">
        <f>$AY262*Assembly!AD$4+$AZ262*Assembly!AD$5+$BA262*Assembly!AD$6+$BB262*Assembly!AD$7+$BC262*Assembly!AD$8+$BD262*Assembly!AD$9+$BE262*Assembly!AD$10+$BF262*Assembly!AD$11+$BG262*Assembly!AD$12+$BH262*Assembly!AD$13+$BI262*Assembly!AD$14+$BJ262*Assembly!AD$15+$BK262*Assembly!AD$16+$BL262*Assembly!AD$17+$BM262*Assembly!AD$18+$BN262*Assembly!AD$19+$BO262*Assembly!AD$20+$BP262*Assembly!AD$21+$BQ262*Assembly!AD$22+$BR262*Assembly!AD$23+$BS262*Assembly!AD$24</f>
        <v>#VALUE!</v>
      </c>
      <c r="BX262" s="180" t="e">
        <f t="shared" si="4"/>
        <v>#VALUE!</v>
      </c>
      <c r="BY262" s="181" t="e">
        <f t="shared" si="5"/>
        <v>#VALUE!</v>
      </c>
      <c r="BZ262" s="182" t="e">
        <f t="shared" si="6"/>
        <v>#VALUE!</v>
      </c>
      <c r="CA262" s="181" t="e">
        <f t="shared" si="7"/>
        <v>#VALUE!</v>
      </c>
      <c r="CB262" s="165" t="e">
        <f>$AY262*Assembly!Y$4+$AZ262*Assembly!Y$5+$BA262*Assembly!Y$6+$BB262*Assembly!Y$7+$BC262*Assembly!Y$8+$BD262*Assembly!Y$9+$BE262*Assembly!Y$10+$BF262*Assembly!Y$11+$BG262*Assembly!Y$12+$BH262*Assembly!Y$13+$BI262*Assembly!Y$14+$BJ262*Assembly!Y$15+$BK262*Assembly!Y$16+$BL262*Assembly!Y$17+$BM262*Assembly!Y$18+$BN262*Assembly!Y$19+$BO262*Assembly!Y$20+$BP262*Assembly!Y$21+$BQ262*Assembly!Y$22+$BR262*Assembly!Y$23+$BS262*Assembly!Y$24</f>
        <v>#VALUE!</v>
      </c>
      <c r="CC262" s="165" t="e">
        <f t="shared" si="8"/>
        <v>#VALUE!</v>
      </c>
      <c r="CD262" s="136" t="e">
        <f t="shared" si="9"/>
        <v>#VALUE!</v>
      </c>
      <c r="CE262" s="184" t="e">
        <f>$AY262*Assembly!AC$4+$AZ262*Assembly!AC$5+$BA262*Assembly!AC$6+$BB262*Assembly!AC$7+$BC262*Assembly!AC$8+$BD262*Assembly!AC$9+$BE262*Assembly!AC$10+$BF262*Assembly!AC$11+$BG262*Assembly!AC$12+$BH262*Assembly!AC$13+$BI262*Assembly!AC$14+$BJ262*Assembly!AC$15+$BK262*Assembly!AC$16+$BL262*Assembly!AC$17+$BM262*Assembly!AC$18+$BN262*Assembly!AC$19+$BO262*Assembly!AC$20+$BP262*Assembly!AC$21+$BQ262*Assembly!AC$22+$BR262*Assembly!AC$23+$BS262*Assembly!AC$24</f>
        <v>#VALUE!</v>
      </c>
      <c r="CF262" s="153" t="e">
        <f>$AY262*Assembly!M$4+$AZ262*Assembly!M$5+$BA262*Assembly!M$6+$BB262*Assembly!M$7+$BC262*Assembly!M$8+$BD262*Assembly!M$9+$BE262*Assembly!M$10+$BF262*Assembly!M$11+$BG262*Assembly!M$12+$BH262*Assembly!M$13+$BI262*Assembly!M$14+$BJ262*Assembly!M$15+$BK262*Assembly!M$16+$BL262*Assembly!M$17+$BM262*Assembly!M$18+$BN262*Assembly!M$19+$BO262*Assembly!M$20+$BP262*Assembly!M$21+$BQ262*Assembly!M$22+$BR262*Assembly!M$23+$BS262*Assembly!M$24</f>
        <v>#VALUE!</v>
      </c>
      <c r="CG262" s="153" t="e">
        <f>$AY262*Assembly!N$4+$AZ262*Assembly!N$5+$BA262*Assembly!N$6+$BB262*Assembly!N$7+$BC262*Assembly!N$8+$BD262*Assembly!N$9+$BE262*Assembly!N$10+$BF262*Assembly!N$11+$BG262*Assembly!N$12+$BH262*Assembly!N$13+$BI262*Assembly!N$14+$BJ262*Assembly!N$15+$BK262*Assembly!N$16+$BL262*Assembly!N$17+$BM262*Assembly!N$18+$BN262*Assembly!N$19+$BO262*Assembly!N$20+$BP262*Assembly!N$21+$BQ262*Assembly!N$22+$BR262*Assembly!N$23+$BS262*Assembly!N$24</f>
        <v>#VALUE!</v>
      </c>
      <c r="CH262" s="153" t="e">
        <f>$AY262*Assembly!O$4+$AZ262*Assembly!O$5+$BA262*Assembly!O$6+$BB262*Assembly!O$7+$BC262*Assembly!O$8+$BD262*Assembly!O$9+$BE262*Assembly!O$10+$BF262*Assembly!O$11+$BG262*Assembly!O$12+$BH262*Assembly!O$13+$BI262*Assembly!O$14+$BJ262*Assembly!O$15+$BK262*Assembly!O$16+$BL262*Assembly!O$17+$BM262*Assembly!O$18+$BN262*Assembly!O$19+$BO262*Assembly!O$20+$BP262*Assembly!O$21+$BQ262*Assembly!O$22+$BR262*Assembly!O$23+$BS262*Assembly!O$24</f>
        <v>#VALUE!</v>
      </c>
      <c r="CI262" s="142" t="e">
        <f>$AY262*Assembly!P$4+$AZ262*Assembly!P$5+$BA262*Assembly!P$6+$BB262*Assembly!P$7+$BC262*Assembly!P$8+$BD262*Assembly!P$9+$BE262*Assembly!P$10+$BF262*Assembly!P$11+$BG262*Assembly!P$12+$BH262*Assembly!P$13+$BI262*Assembly!P$14+$BJ262*Assembly!P$15+$BK262*Assembly!P$16+$BL262*Assembly!P$17+$BM262*Assembly!P$18+$BN262*Assembly!P$19+$BO262*Assembly!P$20+$BP262*Assembly!P$21+$BQ262*Assembly!P$22+$BR262*Assembly!P$23+$BS262*Assembly!P$24</f>
        <v>#VALUE!</v>
      </c>
      <c r="CJ262" s="142" t="e">
        <f>$AY262*Assembly!Q$4+$AZ262*Assembly!Q$5+$BA262*Assembly!Q$6+$BB262*Assembly!Q$7+$BC262*Assembly!Q$8+$BD262*Assembly!Q$9+$BE262*Assembly!Q$10+$BF262*Assembly!Q$11+$BG262*Assembly!Q$12+$BH262*Assembly!Q$13+$BI262*Assembly!Q$14+$BJ262*Assembly!Q$15+$BK262*Assembly!Q$16+$BL262*Assembly!Q$17+$BM262*Assembly!Q$18+$BN262*Assembly!Q$19+$BO262*Assembly!Q$20+$BP262*Assembly!Q$21+$BQ262*Assembly!Q$22+$BR262*Assembly!Q$23+$BS262*Assembly!Q$24</f>
        <v>#VALUE!</v>
      </c>
      <c r="CK262" s="153" t="e">
        <f>$AY262*Assembly!R$4+$AZ262*Assembly!R$5+$BA262*Assembly!R$6+$BB262*Assembly!R$7+$BC262*Assembly!R$8+$BD262*Assembly!R$9+$BE262*Assembly!R$10+$BF262*Assembly!R$11+$BG262*Assembly!R$12+$BH262*Assembly!R$13+$BI262*Assembly!R$14+$BJ262*Assembly!R$15+$BK262*Assembly!R$16+$BL262*Assembly!R$17+$BM262*Assembly!R$18+$BN262*Assembly!R$19+$BO262*Assembly!R$20+$BP262*Assembly!R$21+$BQ262*Assembly!R$22+$BR262*Assembly!R$23+$BS262*Assembly!R$24</f>
        <v>#VALUE!</v>
      </c>
      <c r="CL262" s="142" t="e">
        <f>$AY262*Assembly!S$4+$AZ262*Assembly!S$5+$BA262*Assembly!S$6+$BB262*Assembly!S$7+$BC262*Assembly!S$8+$BD262*Assembly!S$9+$BE262*Assembly!S$10+$BF262*Assembly!S$11+$BG262*Assembly!S$12+$BH262*Assembly!S$13+$BI262*Assembly!S$14+$BJ262*Assembly!S$15+$BK262*Assembly!S$16+$BL262*Assembly!S$17+$BM262*Assembly!S$18+$BN262*Assembly!S$19+$BO262*Assembly!S$20+$BP262*Assembly!S$21+$BQ262*Assembly!S$22+$BR262*Assembly!S$23+$BS262*Assembly!S$24</f>
        <v>#VALUE!</v>
      </c>
      <c r="CM262" s="142" t="e">
        <f>$AY262*Assembly!T$4+$AZ262*Assembly!T$5+$BA262*Assembly!T$6+$BB262*Assembly!T$7+$BC262*Assembly!T$8+$BD262*Assembly!T$9+$BE262*Assembly!T$10+$BF262*Assembly!T$11+$BG262*Assembly!T$12+$BH262*Assembly!T$13+$BI262*Assembly!T$14+$BJ262*Assembly!T$15+$BK262*Assembly!T$16+$BL262*Assembly!T$17+$BM262*Assembly!T$18+$BN262*Assembly!T$19+$BO262*Assembly!T$20+$BP262*Assembly!T$21+$BQ262*Assembly!T$22+$BR262*Assembly!T$23+$BS262*Assembly!T$24</f>
        <v>#VALUE!</v>
      </c>
      <c r="CN262" s="142" t="e">
        <f>$AY262*Assembly!U$4+$AZ262*Assembly!U$5+$BA262*Assembly!U$6+$BB262*Assembly!U$7+$BC262*Assembly!U$8+$BD262*Assembly!U$9+$BE262*Assembly!U$10+$BF262*Assembly!U$11+$BG262*Assembly!U$12+$BH262*Assembly!U$13+$BI262*Assembly!U$14+$BJ262*Assembly!U$15+$BK262*Assembly!U$16+$BL262*Assembly!U$17+$BM262*Assembly!U$18+$BN262*Assembly!U$19+$BO262*Assembly!U$20+$BP262*Assembly!U$21+$BQ262*Assembly!U$22+$BR262*Assembly!U$23+$BS262*Assembly!U$24</f>
        <v>#VALUE!</v>
      </c>
      <c r="CO262" s="153" t="e">
        <f>$AY262*Assembly!V$4+$AZ262*Assembly!V$5+$BA262*Assembly!V$6+$BB262*Assembly!V$7+$BC262*Assembly!V$8+$BD262*Assembly!V$9+$BE262*Assembly!V$10+$BF262*Assembly!V$11+$BG262*Assembly!V$12+$BH262*Assembly!V$13+$BI262*Assembly!V$14+$BJ262*Assembly!V$15+$BK262*Assembly!V$16+$BL262*Assembly!V$17+$BM262*Assembly!V$18+$BN262*Assembly!V$19+$BO262*Assembly!V$20+$BP262*Assembly!V$21+$BQ262*Assembly!V$22+$BR262*Assembly!V$23+$BS262*Assembly!V$24</f>
        <v>#VALUE!</v>
      </c>
      <c r="CP262" s="153" t="e">
        <f>CF262*Refining!$F$3</f>
        <v>#VALUE!</v>
      </c>
      <c r="CQ262" s="153" t="e">
        <f>CG262*Refining!$F$4</f>
        <v>#VALUE!</v>
      </c>
      <c r="CR262" s="153" t="e">
        <f>CH262*Refining!$F$5</f>
        <v>#VALUE!</v>
      </c>
      <c r="CS262" s="153" t="e">
        <f>CI262*Refining!$F$6</f>
        <v>#VALUE!</v>
      </c>
      <c r="CT262" s="153" t="e">
        <f>CJ262*Refining!$F$7</f>
        <v>#VALUE!</v>
      </c>
      <c r="CU262" s="153" t="e">
        <f>CK262*Refining!$F$8</f>
        <v>#VALUE!</v>
      </c>
      <c r="CV262" s="153" t="e">
        <f>CL262*Refining!$F$9</f>
        <v>#VALUE!</v>
      </c>
      <c r="CW262" s="153" t="e">
        <f>CM262*Refining!$F$10</f>
        <v>#VALUE!</v>
      </c>
      <c r="CX262" s="153" t="e">
        <f>CN262*Refining!$F$11</f>
        <v>#VALUE!</v>
      </c>
      <c r="CY262" s="153" t="e">
        <f>CO262*Refining!$F$12</f>
        <v>#VALUE!</v>
      </c>
      <c r="CZ262" s="190" t="e">
        <f t="shared" ref="CZ262:DS262" si="1056">IF(CF262 = 0, "", CF262)</f>
        <v>#VALUE!</v>
      </c>
      <c r="DA262" s="197" t="e">
        <f t="shared" si="1056"/>
        <v>#VALUE!</v>
      </c>
      <c r="DB262" s="197" t="e">
        <f t="shared" si="1056"/>
        <v>#VALUE!</v>
      </c>
      <c r="DC262" s="191" t="e">
        <f t="shared" si="1056"/>
        <v>#VALUE!</v>
      </c>
      <c r="DD262" s="193" t="e">
        <f t="shared" si="1056"/>
        <v>#VALUE!</v>
      </c>
      <c r="DE262" s="191" t="e">
        <f t="shared" si="1056"/>
        <v>#VALUE!</v>
      </c>
      <c r="DF262" s="193" t="e">
        <f t="shared" si="1056"/>
        <v>#VALUE!</v>
      </c>
      <c r="DG262" s="193" t="e">
        <f t="shared" si="1056"/>
        <v>#VALUE!</v>
      </c>
      <c r="DH262" s="191" t="e">
        <f t="shared" si="1056"/>
        <v>#VALUE!</v>
      </c>
      <c r="DI262" s="195" t="e">
        <f t="shared" si="1056"/>
        <v>#VALUE!</v>
      </c>
      <c r="DJ262" s="190" t="e">
        <f t="shared" si="1056"/>
        <v>#VALUE!</v>
      </c>
      <c r="DK262" s="197" t="e">
        <f t="shared" si="1056"/>
        <v>#VALUE!</v>
      </c>
      <c r="DL262" s="197" t="e">
        <f t="shared" si="1056"/>
        <v>#VALUE!</v>
      </c>
      <c r="DM262" s="191" t="e">
        <f t="shared" si="1056"/>
        <v>#VALUE!</v>
      </c>
      <c r="DN262" s="193" t="e">
        <f t="shared" si="1056"/>
        <v>#VALUE!</v>
      </c>
      <c r="DO262" s="191" t="e">
        <f t="shared" si="1056"/>
        <v>#VALUE!</v>
      </c>
      <c r="DP262" s="191" t="e">
        <f t="shared" si="1056"/>
        <v>#VALUE!</v>
      </c>
      <c r="DQ262" s="191" t="e">
        <f t="shared" si="1056"/>
        <v>#VALUE!</v>
      </c>
      <c r="DR262" s="191" t="e">
        <f t="shared" si="1056"/>
        <v>#VALUE!</v>
      </c>
      <c r="DS262" s="195" t="e">
        <f t="shared" si="1056"/>
        <v>#VALUE!</v>
      </c>
      <c r="DT262" s="190" t="e">
        <f t="shared" si="11"/>
        <v>#VALUE!</v>
      </c>
      <c r="DU262" s="197" t="e">
        <f t="shared" si="12"/>
        <v>#VALUE!</v>
      </c>
      <c r="DV262" s="165" t="e">
        <f>CZ262*'Ores &amp; Ingots'!$C$3+DA262*'Ores &amp; Ingots'!$C$4+DB262*'Ores &amp; Ingots'!$C$5+DC262*'Ores &amp; Ingots'!$C$6+DD262*'Ores &amp; Ingots'!$C$7+DE262*'Ores &amp; Ingots'!$C$8+DF262*'Ores &amp; Ingots'!$C$9+DG262*'Ores &amp; Ingots'!$C$10+DH262*'Ores &amp; Ingots'!$C$11+DI262*'Ores &amp; Ingots'!$C$12</f>
        <v>#VALUE!</v>
      </c>
      <c r="DW262" s="165" t="e">
        <f>DJ262*'Ores &amp; Ingots'!$B$3+DK262*'Ores &amp; Ingots'!$B$4+DL262*'Ores &amp; Ingots'!$B$5+DM262*'Ores &amp; Ingots'!$B$6+DN262*'Ores &amp; Ingots'!$B$7+DO262*'Ores &amp; Ingots'!$B$8+DP262*'Ores &amp; Ingots'!$B$9+DQ262*'Ores &amp; Ingots'!$B$10+DR262*'Ores &amp; Ingots'!$B$11+DS262*'Ores &amp; Ingots'!$B$12</f>
        <v>#VALUE!</v>
      </c>
      <c r="DX262" s="197" t="e">
        <f>CZ262*Refining!$G$3+DA262*Refining!$G$4+DB262*Refining!$G$5+DC262*Refining!$G$6+DD262*Refining!$G$7+DE262*Refining!$G$8+DF262*Refining!$G$9+DG262*Refining!$G$10+DH262*Refining!$G$11+DI262*Refining!$G$12</f>
        <v>#VALUE!</v>
      </c>
      <c r="DY262" s="197" t="e">
        <f t="shared" si="13"/>
        <v>#VALUE!</v>
      </c>
      <c r="DZ262" s="199" t="e">
        <f t="shared" si="14"/>
        <v>#VALUE!</v>
      </c>
      <c r="EA262" s="190" t="e">
        <f t="shared" si="15"/>
        <v>#VALUE!</v>
      </c>
      <c r="EB262" s="200" t="e">
        <f t="shared" ref="EB262:EC262" si="1057">EA262/60</f>
        <v>#VALUE!</v>
      </c>
      <c r="EC262" s="200" t="e">
        <f t="shared" si="1057"/>
        <v>#VALUE!</v>
      </c>
      <c r="ED262" s="190" t="e">
        <f t="shared" si="17"/>
        <v>#VALUE!</v>
      </c>
      <c r="EE262" s="200" t="e">
        <f t="shared" ref="EE262:EF262" si="1058">ED262/1000</f>
        <v>#VALUE!</v>
      </c>
      <c r="EF262" s="201" t="e">
        <f t="shared" si="1058"/>
        <v>#VALUE!</v>
      </c>
      <c r="EG262" s="136" t="e">
        <f t="shared" si="19"/>
        <v>#VALUE!</v>
      </c>
      <c r="EH262" s="138" t="e">
        <f t="shared" si="20"/>
        <v>#VALUE!</v>
      </c>
      <c r="EI262" s="133" t="s">
        <v>28</v>
      </c>
    </row>
    <row r="263" spans="1:139" ht="12.75" x14ac:dyDescent="0.2">
      <c r="A263" s="864"/>
      <c r="B263" s="369" t="s">
        <v>416</v>
      </c>
      <c r="C263" s="137" t="s">
        <v>155</v>
      </c>
      <c r="D263" s="137">
        <v>1</v>
      </c>
      <c r="E263" s="137">
        <v>1</v>
      </c>
      <c r="F263" s="137">
        <v>1</v>
      </c>
      <c r="G263" s="202">
        <f t="shared" si="0"/>
        <v>0.125</v>
      </c>
      <c r="H263" s="203">
        <v>8</v>
      </c>
      <c r="I263" s="203">
        <v>20</v>
      </c>
      <c r="J263" s="204">
        <f>H263/Main!$D$9</f>
        <v>1.6</v>
      </c>
      <c r="K263" s="204">
        <f>I263/Main!$D$10</f>
        <v>10</v>
      </c>
      <c r="L263" s="204">
        <f t="shared" si="1"/>
        <v>6.25</v>
      </c>
      <c r="M263" s="204">
        <v>1</v>
      </c>
      <c r="N263" s="205"/>
      <c r="O263" s="296"/>
      <c r="P263" s="207"/>
      <c r="Q263" s="208"/>
      <c r="R263" s="207"/>
      <c r="S263" s="209"/>
      <c r="T263" s="209"/>
      <c r="U263" s="207"/>
      <c r="V263" s="207"/>
      <c r="W263" s="401"/>
      <c r="X263" s="209"/>
      <c r="Y263" s="207"/>
      <c r="Z263" s="207"/>
      <c r="AA263" s="207"/>
      <c r="AB263" s="207"/>
      <c r="AC263" s="402"/>
      <c r="AD263" s="171">
        <v>4</v>
      </c>
      <c r="AE263" s="165">
        <v>0</v>
      </c>
      <c r="AF263" s="165">
        <v>0</v>
      </c>
      <c r="AG263" s="165">
        <v>0</v>
      </c>
      <c r="AH263" s="165">
        <v>0</v>
      </c>
      <c r="AI263" s="165">
        <v>0</v>
      </c>
      <c r="AJ263" s="165">
        <v>0</v>
      </c>
      <c r="AK263" s="165">
        <v>0</v>
      </c>
      <c r="AL263" s="165">
        <v>0</v>
      </c>
      <c r="AM263" s="165">
        <v>0</v>
      </c>
      <c r="AN263" s="165">
        <v>0</v>
      </c>
      <c r="AO263" s="165">
        <v>1</v>
      </c>
      <c r="AP263" s="165">
        <v>0</v>
      </c>
      <c r="AQ263" s="165">
        <v>0</v>
      </c>
      <c r="AR263" s="165">
        <v>0</v>
      </c>
      <c r="AS263" s="165">
        <v>0</v>
      </c>
      <c r="AT263" s="165">
        <v>0</v>
      </c>
      <c r="AU263" s="165">
        <v>0</v>
      </c>
      <c r="AV263" s="165">
        <v>0</v>
      </c>
      <c r="AW263" s="165">
        <v>0</v>
      </c>
      <c r="AX263" s="165">
        <v>0</v>
      </c>
      <c r="AY263" s="413">
        <f t="shared" ref="AY263:BS263" si="1059">IF(AD263 = 0, "", AD263)</f>
        <v>4</v>
      </c>
      <c r="AZ263" s="163" t="str">
        <f t="shared" si="1059"/>
        <v/>
      </c>
      <c r="BA263" s="163" t="str">
        <f t="shared" si="1059"/>
        <v/>
      </c>
      <c r="BB263" s="163" t="str">
        <f t="shared" si="1059"/>
        <v/>
      </c>
      <c r="BC263" s="163" t="str">
        <f t="shared" si="1059"/>
        <v/>
      </c>
      <c r="BD263" s="163" t="str">
        <f t="shared" si="1059"/>
        <v/>
      </c>
      <c r="BE263" s="163" t="str">
        <f t="shared" si="1059"/>
        <v/>
      </c>
      <c r="BF263" s="163" t="str">
        <f t="shared" si="1059"/>
        <v/>
      </c>
      <c r="BG263" s="163" t="str">
        <f t="shared" si="1059"/>
        <v/>
      </c>
      <c r="BH263" s="163" t="str">
        <f t="shared" si="1059"/>
        <v/>
      </c>
      <c r="BI263" s="163" t="str">
        <f t="shared" si="1059"/>
        <v/>
      </c>
      <c r="BJ263" s="165">
        <f t="shared" si="1059"/>
        <v>1</v>
      </c>
      <c r="BK263" s="163" t="str">
        <f t="shared" si="1059"/>
        <v/>
      </c>
      <c r="BL263" s="163" t="str">
        <f t="shared" si="1059"/>
        <v/>
      </c>
      <c r="BM263" s="163" t="str">
        <f t="shared" si="1059"/>
        <v/>
      </c>
      <c r="BN263" s="163" t="str">
        <f t="shared" si="1059"/>
        <v/>
      </c>
      <c r="BO263" s="163" t="str">
        <f t="shared" si="1059"/>
        <v/>
      </c>
      <c r="BP263" s="163" t="str">
        <f t="shared" si="1059"/>
        <v/>
      </c>
      <c r="BQ263" s="163" t="str">
        <f t="shared" si="1059"/>
        <v/>
      </c>
      <c r="BR263" s="163" t="str">
        <f t="shared" si="1059"/>
        <v/>
      </c>
      <c r="BS263" s="173" t="str">
        <f t="shared" si="1059"/>
        <v/>
      </c>
      <c r="BT263" s="175" t="e">
        <f>$AY263*Assembly!Z$4+$AZ263*Assembly!Z$5+$BA263*Assembly!Z$6+$BB263*Assembly!Z$7+$BC263*Assembly!Z$8+$BD263*Assembly!Z$9+$BE263*Assembly!Z$10+$BF263*Assembly!Z$11+$BG263*Assembly!Z$12+$BH263*Assembly!Z$13+$BI263*Assembly!Z$14+$BJ263*Assembly!Z$15+$BK263*Assembly!Z$16+$BL263*Assembly!Z$17+$BM263*Assembly!Z$18+$BN263*Assembly!Z$19+$BO263*Assembly!Z$20+$BP263*Assembly!Z$21+$BQ263*Assembly!Z$22+$BR263*Assembly!Z$23+$BS263*Assembly!Z$24</f>
        <v>#VALUE!</v>
      </c>
      <c r="BU263" s="165" t="e">
        <f t="shared" si="3"/>
        <v>#VALUE!</v>
      </c>
      <c r="BV263" s="176"/>
      <c r="BW263" s="165" t="e">
        <f>$AY263*Assembly!AD$4+$AZ263*Assembly!AD$5+$BA263*Assembly!AD$6+$BB263*Assembly!AD$7+$BC263*Assembly!AD$8+$BD263*Assembly!AD$9+$BE263*Assembly!AD$10+$BF263*Assembly!AD$11+$BG263*Assembly!AD$12+$BH263*Assembly!AD$13+$BI263*Assembly!AD$14+$BJ263*Assembly!AD$15+$BK263*Assembly!AD$16+$BL263*Assembly!AD$17+$BM263*Assembly!AD$18+$BN263*Assembly!AD$19+$BO263*Assembly!AD$20+$BP263*Assembly!AD$21+$BQ263*Assembly!AD$22+$BR263*Assembly!AD$23+$BS263*Assembly!AD$24</f>
        <v>#VALUE!</v>
      </c>
      <c r="BX263" s="180" t="e">
        <f t="shared" si="4"/>
        <v>#VALUE!</v>
      </c>
      <c r="BY263" s="181" t="e">
        <f t="shared" si="5"/>
        <v>#VALUE!</v>
      </c>
      <c r="BZ263" s="182" t="e">
        <f t="shared" si="6"/>
        <v>#VALUE!</v>
      </c>
      <c r="CA263" s="181" t="e">
        <f t="shared" si="7"/>
        <v>#VALUE!</v>
      </c>
      <c r="CB263" s="165" t="e">
        <f>$AY263*Assembly!Y$4+$AZ263*Assembly!Y$5+$BA263*Assembly!Y$6+$BB263*Assembly!Y$7+$BC263*Assembly!Y$8+$BD263*Assembly!Y$9+$BE263*Assembly!Y$10+$BF263*Assembly!Y$11+$BG263*Assembly!Y$12+$BH263*Assembly!Y$13+$BI263*Assembly!Y$14+$BJ263*Assembly!Y$15+$BK263*Assembly!Y$16+$BL263*Assembly!Y$17+$BM263*Assembly!Y$18+$BN263*Assembly!Y$19+$BO263*Assembly!Y$20+$BP263*Assembly!Y$21+$BQ263*Assembly!Y$22+$BR263*Assembly!Y$23+$BS263*Assembly!Y$24</f>
        <v>#VALUE!</v>
      </c>
      <c r="CC263" s="165" t="e">
        <f t="shared" si="8"/>
        <v>#VALUE!</v>
      </c>
      <c r="CD263" s="136" t="e">
        <f t="shared" si="9"/>
        <v>#VALUE!</v>
      </c>
      <c r="CE263" s="184" t="e">
        <f>$AY263*Assembly!AC$4+$AZ263*Assembly!AC$5+$BA263*Assembly!AC$6+$BB263*Assembly!AC$7+$BC263*Assembly!AC$8+$BD263*Assembly!AC$9+$BE263*Assembly!AC$10+$BF263*Assembly!AC$11+$BG263*Assembly!AC$12+$BH263*Assembly!AC$13+$BI263*Assembly!AC$14+$BJ263*Assembly!AC$15+$BK263*Assembly!AC$16+$BL263*Assembly!AC$17+$BM263*Assembly!AC$18+$BN263*Assembly!AC$19+$BO263*Assembly!AC$20+$BP263*Assembly!AC$21+$BQ263*Assembly!AC$22+$BR263*Assembly!AC$23+$BS263*Assembly!AC$24</f>
        <v>#VALUE!</v>
      </c>
      <c r="CF263" s="208" t="e">
        <f>$AY263*Assembly!M$4+$AZ263*Assembly!M$5+$BA263*Assembly!M$6+$BB263*Assembly!M$7+$BC263*Assembly!M$8+$BD263*Assembly!M$9+$BE263*Assembly!M$10+$BF263*Assembly!M$11+$BG263*Assembly!M$12+$BH263*Assembly!M$13+$BI263*Assembly!M$14+$BJ263*Assembly!M$15+$BK263*Assembly!M$16+$BL263*Assembly!M$17+$BM263*Assembly!M$18+$BN263*Assembly!M$19+$BO263*Assembly!M$20+$BP263*Assembly!M$21+$BQ263*Assembly!M$22+$BR263*Assembly!M$23+$BS263*Assembly!M$24</f>
        <v>#VALUE!</v>
      </c>
      <c r="CG263" s="208" t="e">
        <f>$AY263*Assembly!N$4+$AZ263*Assembly!N$5+$BA263*Assembly!N$6+$BB263*Assembly!N$7+$BC263*Assembly!N$8+$BD263*Assembly!N$9+$BE263*Assembly!N$10+$BF263*Assembly!N$11+$BG263*Assembly!N$12+$BH263*Assembly!N$13+$BI263*Assembly!N$14+$BJ263*Assembly!N$15+$BK263*Assembly!N$16+$BL263*Assembly!N$17+$BM263*Assembly!N$18+$BN263*Assembly!N$19+$BO263*Assembly!N$20+$BP263*Assembly!N$21+$BQ263*Assembly!N$22+$BR263*Assembly!N$23+$BS263*Assembly!N$24</f>
        <v>#VALUE!</v>
      </c>
      <c r="CH263" s="208" t="e">
        <f>$AY263*Assembly!O$4+$AZ263*Assembly!O$5+$BA263*Assembly!O$6+$BB263*Assembly!O$7+$BC263*Assembly!O$8+$BD263*Assembly!O$9+$BE263*Assembly!O$10+$BF263*Assembly!O$11+$BG263*Assembly!O$12+$BH263*Assembly!O$13+$BI263*Assembly!O$14+$BJ263*Assembly!O$15+$BK263*Assembly!O$16+$BL263*Assembly!O$17+$BM263*Assembly!O$18+$BN263*Assembly!O$19+$BO263*Assembly!O$20+$BP263*Assembly!O$21+$BQ263*Assembly!O$22+$BR263*Assembly!O$23+$BS263*Assembly!O$24</f>
        <v>#VALUE!</v>
      </c>
      <c r="CI263" s="203" t="e">
        <f>$AY263*Assembly!P$4+$AZ263*Assembly!P$5+$BA263*Assembly!P$6+$BB263*Assembly!P$7+$BC263*Assembly!P$8+$BD263*Assembly!P$9+$BE263*Assembly!P$10+$BF263*Assembly!P$11+$BG263*Assembly!P$12+$BH263*Assembly!P$13+$BI263*Assembly!P$14+$BJ263*Assembly!P$15+$BK263*Assembly!P$16+$BL263*Assembly!P$17+$BM263*Assembly!P$18+$BN263*Assembly!P$19+$BO263*Assembly!P$20+$BP263*Assembly!P$21+$BQ263*Assembly!P$22+$BR263*Assembly!P$23+$BS263*Assembly!P$24</f>
        <v>#VALUE!</v>
      </c>
      <c r="CJ263" s="203" t="e">
        <f>$AY263*Assembly!Q$4+$AZ263*Assembly!Q$5+$BA263*Assembly!Q$6+$BB263*Assembly!Q$7+$BC263*Assembly!Q$8+$BD263*Assembly!Q$9+$BE263*Assembly!Q$10+$BF263*Assembly!Q$11+$BG263*Assembly!Q$12+$BH263*Assembly!Q$13+$BI263*Assembly!Q$14+$BJ263*Assembly!Q$15+$BK263*Assembly!Q$16+$BL263*Assembly!Q$17+$BM263*Assembly!Q$18+$BN263*Assembly!Q$19+$BO263*Assembly!Q$20+$BP263*Assembly!Q$21+$BQ263*Assembly!Q$22+$BR263*Assembly!Q$23+$BS263*Assembly!Q$24</f>
        <v>#VALUE!</v>
      </c>
      <c r="CK263" s="208" t="e">
        <f>$AY263*Assembly!R$4+$AZ263*Assembly!R$5+$BA263*Assembly!R$6+$BB263*Assembly!R$7+$BC263*Assembly!R$8+$BD263*Assembly!R$9+$BE263*Assembly!R$10+$BF263*Assembly!R$11+$BG263*Assembly!R$12+$BH263*Assembly!R$13+$BI263*Assembly!R$14+$BJ263*Assembly!R$15+$BK263*Assembly!R$16+$BL263*Assembly!R$17+$BM263*Assembly!R$18+$BN263*Assembly!R$19+$BO263*Assembly!R$20+$BP263*Assembly!R$21+$BQ263*Assembly!R$22+$BR263*Assembly!R$23+$BS263*Assembly!R$24</f>
        <v>#VALUE!</v>
      </c>
      <c r="CL263" s="203" t="e">
        <f>$AY263*Assembly!S$4+$AZ263*Assembly!S$5+$BA263*Assembly!S$6+$BB263*Assembly!S$7+$BC263*Assembly!S$8+$BD263*Assembly!S$9+$BE263*Assembly!S$10+$BF263*Assembly!S$11+$BG263*Assembly!S$12+$BH263*Assembly!S$13+$BI263*Assembly!S$14+$BJ263*Assembly!S$15+$BK263*Assembly!S$16+$BL263*Assembly!S$17+$BM263*Assembly!S$18+$BN263*Assembly!S$19+$BO263*Assembly!S$20+$BP263*Assembly!S$21+$BQ263*Assembly!S$22+$BR263*Assembly!S$23+$BS263*Assembly!S$24</f>
        <v>#VALUE!</v>
      </c>
      <c r="CM263" s="203" t="e">
        <f>$AY263*Assembly!T$4+$AZ263*Assembly!T$5+$BA263*Assembly!T$6+$BB263*Assembly!T$7+$BC263*Assembly!T$8+$BD263*Assembly!T$9+$BE263*Assembly!T$10+$BF263*Assembly!T$11+$BG263*Assembly!T$12+$BH263*Assembly!T$13+$BI263*Assembly!T$14+$BJ263*Assembly!T$15+$BK263*Assembly!T$16+$BL263*Assembly!T$17+$BM263*Assembly!T$18+$BN263*Assembly!T$19+$BO263*Assembly!T$20+$BP263*Assembly!T$21+$BQ263*Assembly!T$22+$BR263*Assembly!T$23+$BS263*Assembly!T$24</f>
        <v>#VALUE!</v>
      </c>
      <c r="CN263" s="203" t="e">
        <f>$AY263*Assembly!U$4+$AZ263*Assembly!U$5+$BA263*Assembly!U$6+$BB263*Assembly!U$7+$BC263*Assembly!U$8+$BD263*Assembly!U$9+$BE263*Assembly!U$10+$BF263*Assembly!U$11+$BG263*Assembly!U$12+$BH263*Assembly!U$13+$BI263*Assembly!U$14+$BJ263*Assembly!U$15+$BK263*Assembly!U$16+$BL263*Assembly!U$17+$BM263*Assembly!U$18+$BN263*Assembly!U$19+$BO263*Assembly!U$20+$BP263*Assembly!U$21+$BQ263*Assembly!U$22+$BR263*Assembly!U$23+$BS263*Assembly!U$24</f>
        <v>#VALUE!</v>
      </c>
      <c r="CO263" s="208" t="e">
        <f>$AY263*Assembly!V$4+$AZ263*Assembly!V$5+$BA263*Assembly!V$6+$BB263*Assembly!V$7+$BC263*Assembly!V$8+$BD263*Assembly!V$9+$BE263*Assembly!V$10+$BF263*Assembly!V$11+$BG263*Assembly!V$12+$BH263*Assembly!V$13+$BI263*Assembly!V$14+$BJ263*Assembly!V$15+$BK263*Assembly!V$16+$BL263*Assembly!V$17+$BM263*Assembly!V$18+$BN263*Assembly!V$19+$BO263*Assembly!V$20+$BP263*Assembly!V$21+$BQ263*Assembly!V$22+$BR263*Assembly!V$23+$BS263*Assembly!V$24</f>
        <v>#VALUE!</v>
      </c>
      <c r="CP263" s="208" t="e">
        <f>CF263*Refining!$F$3</f>
        <v>#VALUE!</v>
      </c>
      <c r="CQ263" s="208" t="e">
        <f>CG263*Refining!$F$4</f>
        <v>#VALUE!</v>
      </c>
      <c r="CR263" s="208" t="e">
        <f>CH263*Refining!$F$5</f>
        <v>#VALUE!</v>
      </c>
      <c r="CS263" s="208" t="e">
        <f>CI263*Refining!$F$6</f>
        <v>#VALUE!</v>
      </c>
      <c r="CT263" s="208" t="e">
        <f>CJ263*Refining!$F$7</f>
        <v>#VALUE!</v>
      </c>
      <c r="CU263" s="208" t="e">
        <f>CK263*Refining!$F$8</f>
        <v>#VALUE!</v>
      </c>
      <c r="CV263" s="208" t="e">
        <f>CL263*Refining!$F$9</f>
        <v>#VALUE!</v>
      </c>
      <c r="CW263" s="208" t="e">
        <f>CM263*Refining!$F$10</f>
        <v>#VALUE!</v>
      </c>
      <c r="CX263" s="208" t="e">
        <f>CN263*Refining!$F$11</f>
        <v>#VALUE!</v>
      </c>
      <c r="CY263" s="208" t="e">
        <f>CO263*Refining!$F$12</f>
        <v>#VALUE!</v>
      </c>
      <c r="CZ263" s="190" t="e">
        <f t="shared" ref="CZ263:DS263" si="1060">IF(CF263 = 0, "", CF263)</f>
        <v>#VALUE!</v>
      </c>
      <c r="DA263" s="197" t="e">
        <f t="shared" si="1060"/>
        <v>#VALUE!</v>
      </c>
      <c r="DB263" s="197" t="e">
        <f t="shared" si="1060"/>
        <v>#VALUE!</v>
      </c>
      <c r="DC263" s="191" t="e">
        <f t="shared" si="1060"/>
        <v>#VALUE!</v>
      </c>
      <c r="DD263" s="193" t="e">
        <f t="shared" si="1060"/>
        <v>#VALUE!</v>
      </c>
      <c r="DE263" s="191" t="e">
        <f t="shared" si="1060"/>
        <v>#VALUE!</v>
      </c>
      <c r="DF263" s="193" t="e">
        <f t="shared" si="1060"/>
        <v>#VALUE!</v>
      </c>
      <c r="DG263" s="193" t="e">
        <f t="shared" si="1060"/>
        <v>#VALUE!</v>
      </c>
      <c r="DH263" s="191" t="e">
        <f t="shared" si="1060"/>
        <v>#VALUE!</v>
      </c>
      <c r="DI263" s="195" t="e">
        <f t="shared" si="1060"/>
        <v>#VALUE!</v>
      </c>
      <c r="DJ263" s="190" t="e">
        <f t="shared" si="1060"/>
        <v>#VALUE!</v>
      </c>
      <c r="DK263" s="197" t="e">
        <f t="shared" si="1060"/>
        <v>#VALUE!</v>
      </c>
      <c r="DL263" s="197" t="e">
        <f t="shared" si="1060"/>
        <v>#VALUE!</v>
      </c>
      <c r="DM263" s="191" t="e">
        <f t="shared" si="1060"/>
        <v>#VALUE!</v>
      </c>
      <c r="DN263" s="193" t="e">
        <f t="shared" si="1060"/>
        <v>#VALUE!</v>
      </c>
      <c r="DO263" s="191" t="e">
        <f t="shared" si="1060"/>
        <v>#VALUE!</v>
      </c>
      <c r="DP263" s="191" t="e">
        <f t="shared" si="1060"/>
        <v>#VALUE!</v>
      </c>
      <c r="DQ263" s="191" t="e">
        <f t="shared" si="1060"/>
        <v>#VALUE!</v>
      </c>
      <c r="DR263" s="191" t="e">
        <f t="shared" si="1060"/>
        <v>#VALUE!</v>
      </c>
      <c r="DS263" s="195" t="e">
        <f t="shared" si="1060"/>
        <v>#VALUE!</v>
      </c>
      <c r="DT263" s="190" t="e">
        <f t="shared" si="11"/>
        <v>#VALUE!</v>
      </c>
      <c r="DU263" s="197" t="e">
        <f t="shared" si="12"/>
        <v>#VALUE!</v>
      </c>
      <c r="DV263" s="165" t="e">
        <f>CZ263*'Ores &amp; Ingots'!$C$3+DA263*'Ores &amp; Ingots'!$C$4+DB263*'Ores &amp; Ingots'!$C$5+DC263*'Ores &amp; Ingots'!$C$6+DD263*'Ores &amp; Ingots'!$C$7+DE263*'Ores &amp; Ingots'!$C$8+DF263*'Ores &amp; Ingots'!$C$9+DG263*'Ores &amp; Ingots'!$C$10+DH263*'Ores &amp; Ingots'!$C$11+DI263*'Ores &amp; Ingots'!$C$12</f>
        <v>#VALUE!</v>
      </c>
      <c r="DW263" s="165" t="e">
        <f>DJ263*'Ores &amp; Ingots'!$B$3+DK263*'Ores &amp; Ingots'!$B$4+DL263*'Ores &amp; Ingots'!$B$5+DM263*'Ores &amp; Ingots'!$B$6+DN263*'Ores &amp; Ingots'!$B$7+DO263*'Ores &amp; Ingots'!$B$8+DP263*'Ores &amp; Ingots'!$B$9+DQ263*'Ores &amp; Ingots'!$B$10+DR263*'Ores &amp; Ingots'!$B$11+DS263*'Ores &amp; Ingots'!$B$12</f>
        <v>#VALUE!</v>
      </c>
      <c r="DX263" s="197" t="e">
        <f>CZ263*Refining!$G$3+DA263*Refining!$G$4+DB263*Refining!$G$5+DC263*Refining!$G$6+DD263*Refining!$G$7+DE263*Refining!$G$8+DF263*Refining!$G$9+DG263*Refining!$G$10+DH263*Refining!$G$11+DI263*Refining!$G$12</f>
        <v>#VALUE!</v>
      </c>
      <c r="DY263" s="197" t="e">
        <f t="shared" si="13"/>
        <v>#VALUE!</v>
      </c>
      <c r="DZ263" s="199" t="e">
        <f t="shared" si="14"/>
        <v>#VALUE!</v>
      </c>
      <c r="EA263" s="190" t="e">
        <f t="shared" si="15"/>
        <v>#VALUE!</v>
      </c>
      <c r="EB263" s="200" t="e">
        <f t="shared" ref="EB263:EC263" si="1061">EA263/60</f>
        <v>#VALUE!</v>
      </c>
      <c r="EC263" s="200" t="e">
        <f t="shared" si="1061"/>
        <v>#VALUE!</v>
      </c>
      <c r="ED263" s="190" t="e">
        <f t="shared" si="17"/>
        <v>#VALUE!</v>
      </c>
      <c r="EE263" s="200" t="e">
        <f t="shared" ref="EE263:EF263" si="1062">ED263/1000</f>
        <v>#VALUE!</v>
      </c>
      <c r="EF263" s="201" t="e">
        <f t="shared" si="1062"/>
        <v>#VALUE!</v>
      </c>
      <c r="EG263" s="136" t="e">
        <f t="shared" si="19"/>
        <v>#VALUE!</v>
      </c>
      <c r="EH263" s="138" t="e">
        <f t="shared" si="20"/>
        <v>#VALUE!</v>
      </c>
      <c r="EI263" s="133" t="s">
        <v>28</v>
      </c>
    </row>
    <row r="264" spans="1:139" ht="12.75" x14ac:dyDescent="0.2">
      <c r="A264" s="864"/>
      <c r="B264" s="369" t="s">
        <v>417</v>
      </c>
      <c r="C264" s="137" t="s">
        <v>155</v>
      </c>
      <c r="D264" s="137">
        <v>1</v>
      </c>
      <c r="E264" s="137">
        <v>1</v>
      </c>
      <c r="F264" s="137">
        <v>1</v>
      </c>
      <c r="G264" s="141">
        <f t="shared" si="0"/>
        <v>0.125</v>
      </c>
      <c r="H264" s="142">
        <v>5</v>
      </c>
      <c r="I264" s="142">
        <v>12.5</v>
      </c>
      <c r="J264" s="144">
        <f>H264/Main!$D$9</f>
        <v>1</v>
      </c>
      <c r="K264" s="144">
        <f>I264/Main!$D$10</f>
        <v>6.25</v>
      </c>
      <c r="L264" s="144">
        <f t="shared" si="1"/>
        <v>6.25</v>
      </c>
      <c r="M264" s="144">
        <v>1</v>
      </c>
      <c r="N264" s="147"/>
      <c r="O264" s="294"/>
      <c r="P264" s="150"/>
      <c r="Q264" s="153"/>
      <c r="R264" s="150"/>
      <c r="S264" s="155"/>
      <c r="T264" s="155"/>
      <c r="U264" s="150"/>
      <c r="V264" s="150"/>
      <c r="W264" s="155"/>
      <c r="X264" s="155"/>
      <c r="Y264" s="150"/>
      <c r="Z264" s="150"/>
      <c r="AA264" s="150"/>
      <c r="AB264" s="150"/>
      <c r="AC264" s="370"/>
      <c r="AD264" s="171">
        <v>2</v>
      </c>
      <c r="AE264" s="165">
        <v>0</v>
      </c>
      <c r="AF264" s="165">
        <v>0</v>
      </c>
      <c r="AG264" s="165">
        <v>0</v>
      </c>
      <c r="AH264" s="165">
        <v>0</v>
      </c>
      <c r="AI264" s="165">
        <v>0</v>
      </c>
      <c r="AJ264" s="165">
        <v>0</v>
      </c>
      <c r="AK264" s="165">
        <v>0</v>
      </c>
      <c r="AL264" s="165">
        <v>0</v>
      </c>
      <c r="AM264" s="165">
        <v>0</v>
      </c>
      <c r="AN264" s="165">
        <v>0</v>
      </c>
      <c r="AO264" s="165">
        <v>1</v>
      </c>
      <c r="AP264" s="165">
        <v>0</v>
      </c>
      <c r="AQ264" s="165">
        <v>0</v>
      </c>
      <c r="AR264" s="165">
        <v>0</v>
      </c>
      <c r="AS264" s="165">
        <v>0</v>
      </c>
      <c r="AT264" s="165">
        <v>0</v>
      </c>
      <c r="AU264" s="165">
        <v>0</v>
      </c>
      <c r="AV264" s="165">
        <v>0</v>
      </c>
      <c r="AW264" s="165">
        <v>0</v>
      </c>
      <c r="AX264" s="165">
        <v>0</v>
      </c>
      <c r="AY264" s="413">
        <f t="shared" ref="AY264:BS264" si="1063">IF(AD264 = 0, "", AD264)</f>
        <v>2</v>
      </c>
      <c r="AZ264" s="163" t="str">
        <f t="shared" si="1063"/>
        <v/>
      </c>
      <c r="BA264" s="163" t="str">
        <f t="shared" si="1063"/>
        <v/>
      </c>
      <c r="BB264" s="163" t="str">
        <f t="shared" si="1063"/>
        <v/>
      </c>
      <c r="BC264" s="163" t="str">
        <f t="shared" si="1063"/>
        <v/>
      </c>
      <c r="BD264" s="163" t="str">
        <f t="shared" si="1063"/>
        <v/>
      </c>
      <c r="BE264" s="163" t="str">
        <f t="shared" si="1063"/>
        <v/>
      </c>
      <c r="BF264" s="163" t="str">
        <f t="shared" si="1063"/>
        <v/>
      </c>
      <c r="BG264" s="163" t="str">
        <f t="shared" si="1063"/>
        <v/>
      </c>
      <c r="BH264" s="163" t="str">
        <f t="shared" si="1063"/>
        <v/>
      </c>
      <c r="BI264" s="163" t="str">
        <f t="shared" si="1063"/>
        <v/>
      </c>
      <c r="BJ264" s="165">
        <f t="shared" si="1063"/>
        <v>1</v>
      </c>
      <c r="BK264" s="163" t="str">
        <f t="shared" si="1063"/>
        <v/>
      </c>
      <c r="BL264" s="163" t="str">
        <f t="shared" si="1063"/>
        <v/>
      </c>
      <c r="BM264" s="163" t="str">
        <f t="shared" si="1063"/>
        <v/>
      </c>
      <c r="BN264" s="163" t="str">
        <f t="shared" si="1063"/>
        <v/>
      </c>
      <c r="BO264" s="163" t="str">
        <f t="shared" si="1063"/>
        <v/>
      </c>
      <c r="BP264" s="163" t="str">
        <f t="shared" si="1063"/>
        <v/>
      </c>
      <c r="BQ264" s="163" t="str">
        <f t="shared" si="1063"/>
        <v/>
      </c>
      <c r="BR264" s="163" t="str">
        <f t="shared" si="1063"/>
        <v/>
      </c>
      <c r="BS264" s="173" t="str">
        <f t="shared" si="1063"/>
        <v/>
      </c>
      <c r="BT264" s="175" t="e">
        <f>$AY264*Assembly!Z$4+$AZ264*Assembly!Z$5+$BA264*Assembly!Z$6+$BB264*Assembly!Z$7+$BC264*Assembly!Z$8+$BD264*Assembly!Z$9+$BE264*Assembly!Z$10+$BF264*Assembly!Z$11+$BG264*Assembly!Z$12+$BH264*Assembly!Z$13+$BI264*Assembly!Z$14+$BJ264*Assembly!Z$15+$BK264*Assembly!Z$16+$BL264*Assembly!Z$17+$BM264*Assembly!Z$18+$BN264*Assembly!Z$19+$BO264*Assembly!Z$20+$BP264*Assembly!Z$21+$BQ264*Assembly!Z$22+$BR264*Assembly!Z$23+$BS264*Assembly!Z$24</f>
        <v>#VALUE!</v>
      </c>
      <c r="BU264" s="165" t="e">
        <f t="shared" si="3"/>
        <v>#VALUE!</v>
      </c>
      <c r="BV264" s="176"/>
      <c r="BW264" s="165" t="e">
        <f>$AY264*Assembly!AD$4+$AZ264*Assembly!AD$5+$BA264*Assembly!AD$6+$BB264*Assembly!AD$7+$BC264*Assembly!AD$8+$BD264*Assembly!AD$9+$BE264*Assembly!AD$10+$BF264*Assembly!AD$11+$BG264*Assembly!AD$12+$BH264*Assembly!AD$13+$BI264*Assembly!AD$14+$BJ264*Assembly!AD$15+$BK264*Assembly!AD$16+$BL264*Assembly!AD$17+$BM264*Assembly!AD$18+$BN264*Assembly!AD$19+$BO264*Assembly!AD$20+$BP264*Assembly!AD$21+$BQ264*Assembly!AD$22+$BR264*Assembly!AD$23+$BS264*Assembly!AD$24</f>
        <v>#VALUE!</v>
      </c>
      <c r="BX264" s="180" t="e">
        <f t="shared" si="4"/>
        <v>#VALUE!</v>
      </c>
      <c r="BY264" s="181" t="e">
        <f t="shared" si="5"/>
        <v>#VALUE!</v>
      </c>
      <c r="BZ264" s="182" t="e">
        <f t="shared" si="6"/>
        <v>#VALUE!</v>
      </c>
      <c r="CA264" s="181" t="e">
        <f t="shared" si="7"/>
        <v>#VALUE!</v>
      </c>
      <c r="CB264" s="165" t="e">
        <f>$AY264*Assembly!Y$4+$AZ264*Assembly!Y$5+$BA264*Assembly!Y$6+$BB264*Assembly!Y$7+$BC264*Assembly!Y$8+$BD264*Assembly!Y$9+$BE264*Assembly!Y$10+$BF264*Assembly!Y$11+$BG264*Assembly!Y$12+$BH264*Assembly!Y$13+$BI264*Assembly!Y$14+$BJ264*Assembly!Y$15+$BK264*Assembly!Y$16+$BL264*Assembly!Y$17+$BM264*Assembly!Y$18+$BN264*Assembly!Y$19+$BO264*Assembly!Y$20+$BP264*Assembly!Y$21+$BQ264*Assembly!Y$22+$BR264*Assembly!Y$23+$BS264*Assembly!Y$24</f>
        <v>#VALUE!</v>
      </c>
      <c r="CC264" s="165" t="e">
        <f t="shared" si="8"/>
        <v>#VALUE!</v>
      </c>
      <c r="CD264" s="136" t="e">
        <f t="shared" si="9"/>
        <v>#VALUE!</v>
      </c>
      <c r="CE264" s="184" t="e">
        <f>$AY264*Assembly!AC$4+$AZ264*Assembly!AC$5+$BA264*Assembly!AC$6+$BB264*Assembly!AC$7+$BC264*Assembly!AC$8+$BD264*Assembly!AC$9+$BE264*Assembly!AC$10+$BF264*Assembly!AC$11+$BG264*Assembly!AC$12+$BH264*Assembly!AC$13+$BI264*Assembly!AC$14+$BJ264*Assembly!AC$15+$BK264*Assembly!AC$16+$BL264*Assembly!AC$17+$BM264*Assembly!AC$18+$BN264*Assembly!AC$19+$BO264*Assembly!AC$20+$BP264*Assembly!AC$21+$BQ264*Assembly!AC$22+$BR264*Assembly!AC$23+$BS264*Assembly!AC$24</f>
        <v>#VALUE!</v>
      </c>
      <c r="CF264" s="153" t="e">
        <f>$AY264*Assembly!M$4+$AZ264*Assembly!M$5+$BA264*Assembly!M$6+$BB264*Assembly!M$7+$BC264*Assembly!M$8+$BD264*Assembly!M$9+$BE264*Assembly!M$10+$BF264*Assembly!M$11+$BG264*Assembly!M$12+$BH264*Assembly!M$13+$BI264*Assembly!M$14+$BJ264*Assembly!M$15+$BK264*Assembly!M$16+$BL264*Assembly!M$17+$BM264*Assembly!M$18+$BN264*Assembly!M$19+$BO264*Assembly!M$20+$BP264*Assembly!M$21+$BQ264*Assembly!M$22+$BR264*Assembly!M$23+$BS264*Assembly!M$24</f>
        <v>#VALUE!</v>
      </c>
      <c r="CG264" s="153" t="e">
        <f>$AY264*Assembly!N$4+$AZ264*Assembly!N$5+$BA264*Assembly!N$6+$BB264*Assembly!N$7+$BC264*Assembly!N$8+$BD264*Assembly!N$9+$BE264*Assembly!N$10+$BF264*Assembly!N$11+$BG264*Assembly!N$12+$BH264*Assembly!N$13+$BI264*Assembly!N$14+$BJ264*Assembly!N$15+$BK264*Assembly!N$16+$BL264*Assembly!N$17+$BM264*Assembly!N$18+$BN264*Assembly!N$19+$BO264*Assembly!N$20+$BP264*Assembly!N$21+$BQ264*Assembly!N$22+$BR264*Assembly!N$23+$BS264*Assembly!N$24</f>
        <v>#VALUE!</v>
      </c>
      <c r="CH264" s="153" t="e">
        <f>$AY264*Assembly!O$4+$AZ264*Assembly!O$5+$BA264*Assembly!O$6+$BB264*Assembly!O$7+$BC264*Assembly!O$8+$BD264*Assembly!O$9+$BE264*Assembly!O$10+$BF264*Assembly!O$11+$BG264*Assembly!O$12+$BH264*Assembly!O$13+$BI264*Assembly!O$14+$BJ264*Assembly!O$15+$BK264*Assembly!O$16+$BL264*Assembly!O$17+$BM264*Assembly!O$18+$BN264*Assembly!O$19+$BO264*Assembly!O$20+$BP264*Assembly!O$21+$BQ264*Assembly!O$22+$BR264*Assembly!O$23+$BS264*Assembly!O$24</f>
        <v>#VALUE!</v>
      </c>
      <c r="CI264" s="142" t="e">
        <f>$AY264*Assembly!P$4+$AZ264*Assembly!P$5+$BA264*Assembly!P$6+$BB264*Assembly!P$7+$BC264*Assembly!P$8+$BD264*Assembly!P$9+$BE264*Assembly!P$10+$BF264*Assembly!P$11+$BG264*Assembly!P$12+$BH264*Assembly!P$13+$BI264*Assembly!P$14+$BJ264*Assembly!P$15+$BK264*Assembly!P$16+$BL264*Assembly!P$17+$BM264*Assembly!P$18+$BN264*Assembly!P$19+$BO264*Assembly!P$20+$BP264*Assembly!P$21+$BQ264*Assembly!P$22+$BR264*Assembly!P$23+$BS264*Assembly!P$24</f>
        <v>#VALUE!</v>
      </c>
      <c r="CJ264" s="142" t="e">
        <f>$AY264*Assembly!Q$4+$AZ264*Assembly!Q$5+$BA264*Assembly!Q$6+$BB264*Assembly!Q$7+$BC264*Assembly!Q$8+$BD264*Assembly!Q$9+$BE264*Assembly!Q$10+$BF264*Assembly!Q$11+$BG264*Assembly!Q$12+$BH264*Assembly!Q$13+$BI264*Assembly!Q$14+$BJ264*Assembly!Q$15+$BK264*Assembly!Q$16+$BL264*Assembly!Q$17+$BM264*Assembly!Q$18+$BN264*Assembly!Q$19+$BO264*Assembly!Q$20+$BP264*Assembly!Q$21+$BQ264*Assembly!Q$22+$BR264*Assembly!Q$23+$BS264*Assembly!Q$24</f>
        <v>#VALUE!</v>
      </c>
      <c r="CK264" s="153" t="e">
        <f>$AY264*Assembly!R$4+$AZ264*Assembly!R$5+$BA264*Assembly!R$6+$BB264*Assembly!R$7+$BC264*Assembly!R$8+$BD264*Assembly!R$9+$BE264*Assembly!R$10+$BF264*Assembly!R$11+$BG264*Assembly!R$12+$BH264*Assembly!R$13+$BI264*Assembly!R$14+$BJ264*Assembly!R$15+$BK264*Assembly!R$16+$BL264*Assembly!R$17+$BM264*Assembly!R$18+$BN264*Assembly!R$19+$BO264*Assembly!R$20+$BP264*Assembly!R$21+$BQ264*Assembly!R$22+$BR264*Assembly!R$23+$BS264*Assembly!R$24</f>
        <v>#VALUE!</v>
      </c>
      <c r="CL264" s="142" t="e">
        <f>$AY264*Assembly!S$4+$AZ264*Assembly!S$5+$BA264*Assembly!S$6+$BB264*Assembly!S$7+$BC264*Assembly!S$8+$BD264*Assembly!S$9+$BE264*Assembly!S$10+$BF264*Assembly!S$11+$BG264*Assembly!S$12+$BH264*Assembly!S$13+$BI264*Assembly!S$14+$BJ264*Assembly!S$15+$BK264*Assembly!S$16+$BL264*Assembly!S$17+$BM264*Assembly!S$18+$BN264*Assembly!S$19+$BO264*Assembly!S$20+$BP264*Assembly!S$21+$BQ264*Assembly!S$22+$BR264*Assembly!S$23+$BS264*Assembly!S$24</f>
        <v>#VALUE!</v>
      </c>
      <c r="CM264" s="142" t="e">
        <f>$AY264*Assembly!T$4+$AZ264*Assembly!T$5+$BA264*Assembly!T$6+$BB264*Assembly!T$7+$BC264*Assembly!T$8+$BD264*Assembly!T$9+$BE264*Assembly!T$10+$BF264*Assembly!T$11+$BG264*Assembly!T$12+$BH264*Assembly!T$13+$BI264*Assembly!T$14+$BJ264*Assembly!T$15+$BK264*Assembly!T$16+$BL264*Assembly!T$17+$BM264*Assembly!T$18+$BN264*Assembly!T$19+$BO264*Assembly!T$20+$BP264*Assembly!T$21+$BQ264*Assembly!T$22+$BR264*Assembly!T$23+$BS264*Assembly!T$24</f>
        <v>#VALUE!</v>
      </c>
      <c r="CN264" s="142" t="e">
        <f>$AY264*Assembly!U$4+$AZ264*Assembly!U$5+$BA264*Assembly!U$6+$BB264*Assembly!U$7+$BC264*Assembly!U$8+$BD264*Assembly!U$9+$BE264*Assembly!U$10+$BF264*Assembly!U$11+$BG264*Assembly!U$12+$BH264*Assembly!U$13+$BI264*Assembly!U$14+$BJ264*Assembly!U$15+$BK264*Assembly!U$16+$BL264*Assembly!U$17+$BM264*Assembly!U$18+$BN264*Assembly!U$19+$BO264*Assembly!U$20+$BP264*Assembly!U$21+$BQ264*Assembly!U$22+$BR264*Assembly!U$23+$BS264*Assembly!U$24</f>
        <v>#VALUE!</v>
      </c>
      <c r="CO264" s="153" t="e">
        <f>$AY264*Assembly!V$4+$AZ264*Assembly!V$5+$BA264*Assembly!V$6+$BB264*Assembly!V$7+$BC264*Assembly!V$8+$BD264*Assembly!V$9+$BE264*Assembly!V$10+$BF264*Assembly!V$11+$BG264*Assembly!V$12+$BH264*Assembly!V$13+$BI264*Assembly!V$14+$BJ264*Assembly!V$15+$BK264*Assembly!V$16+$BL264*Assembly!V$17+$BM264*Assembly!V$18+$BN264*Assembly!V$19+$BO264*Assembly!V$20+$BP264*Assembly!V$21+$BQ264*Assembly!V$22+$BR264*Assembly!V$23+$BS264*Assembly!V$24</f>
        <v>#VALUE!</v>
      </c>
      <c r="CP264" s="153" t="e">
        <f>CF264*Refining!$F$3</f>
        <v>#VALUE!</v>
      </c>
      <c r="CQ264" s="153" t="e">
        <f>CG264*Refining!$F$4</f>
        <v>#VALUE!</v>
      </c>
      <c r="CR264" s="153" t="e">
        <f>CH264*Refining!$F$5</f>
        <v>#VALUE!</v>
      </c>
      <c r="CS264" s="153" t="e">
        <f>CI264*Refining!$F$6</f>
        <v>#VALUE!</v>
      </c>
      <c r="CT264" s="153" t="e">
        <f>CJ264*Refining!$F$7</f>
        <v>#VALUE!</v>
      </c>
      <c r="CU264" s="153" t="e">
        <f>CK264*Refining!$F$8</f>
        <v>#VALUE!</v>
      </c>
      <c r="CV264" s="153" t="e">
        <f>CL264*Refining!$F$9</f>
        <v>#VALUE!</v>
      </c>
      <c r="CW264" s="153" t="e">
        <f>CM264*Refining!$F$10</f>
        <v>#VALUE!</v>
      </c>
      <c r="CX264" s="153" t="e">
        <f>CN264*Refining!$F$11</f>
        <v>#VALUE!</v>
      </c>
      <c r="CY264" s="153" t="e">
        <f>CO264*Refining!$F$12</f>
        <v>#VALUE!</v>
      </c>
      <c r="CZ264" s="190" t="e">
        <f t="shared" ref="CZ264:DS264" si="1064">IF(CF264 = 0, "", CF264)</f>
        <v>#VALUE!</v>
      </c>
      <c r="DA264" s="197" t="e">
        <f t="shared" si="1064"/>
        <v>#VALUE!</v>
      </c>
      <c r="DB264" s="197" t="e">
        <f t="shared" si="1064"/>
        <v>#VALUE!</v>
      </c>
      <c r="DC264" s="191" t="e">
        <f t="shared" si="1064"/>
        <v>#VALUE!</v>
      </c>
      <c r="DD264" s="193" t="e">
        <f t="shared" si="1064"/>
        <v>#VALUE!</v>
      </c>
      <c r="DE264" s="191" t="e">
        <f t="shared" si="1064"/>
        <v>#VALUE!</v>
      </c>
      <c r="DF264" s="193" t="e">
        <f t="shared" si="1064"/>
        <v>#VALUE!</v>
      </c>
      <c r="DG264" s="193" t="e">
        <f t="shared" si="1064"/>
        <v>#VALUE!</v>
      </c>
      <c r="DH264" s="191" t="e">
        <f t="shared" si="1064"/>
        <v>#VALUE!</v>
      </c>
      <c r="DI264" s="195" t="e">
        <f t="shared" si="1064"/>
        <v>#VALUE!</v>
      </c>
      <c r="DJ264" s="190" t="e">
        <f t="shared" si="1064"/>
        <v>#VALUE!</v>
      </c>
      <c r="DK264" s="197" t="e">
        <f t="shared" si="1064"/>
        <v>#VALUE!</v>
      </c>
      <c r="DL264" s="197" t="e">
        <f t="shared" si="1064"/>
        <v>#VALUE!</v>
      </c>
      <c r="DM264" s="191" t="e">
        <f t="shared" si="1064"/>
        <v>#VALUE!</v>
      </c>
      <c r="DN264" s="193" t="e">
        <f t="shared" si="1064"/>
        <v>#VALUE!</v>
      </c>
      <c r="DO264" s="191" t="e">
        <f t="shared" si="1064"/>
        <v>#VALUE!</v>
      </c>
      <c r="DP264" s="191" t="e">
        <f t="shared" si="1064"/>
        <v>#VALUE!</v>
      </c>
      <c r="DQ264" s="191" t="e">
        <f t="shared" si="1064"/>
        <v>#VALUE!</v>
      </c>
      <c r="DR264" s="191" t="e">
        <f t="shared" si="1064"/>
        <v>#VALUE!</v>
      </c>
      <c r="DS264" s="195" t="e">
        <f t="shared" si="1064"/>
        <v>#VALUE!</v>
      </c>
      <c r="DT264" s="190" t="e">
        <f t="shared" si="11"/>
        <v>#VALUE!</v>
      </c>
      <c r="DU264" s="197" t="e">
        <f t="shared" si="12"/>
        <v>#VALUE!</v>
      </c>
      <c r="DV264" s="165" t="e">
        <f>CZ264*'Ores &amp; Ingots'!$C$3+DA264*'Ores &amp; Ingots'!$C$4+DB264*'Ores &amp; Ingots'!$C$5+DC264*'Ores &amp; Ingots'!$C$6+DD264*'Ores &amp; Ingots'!$C$7+DE264*'Ores &amp; Ingots'!$C$8+DF264*'Ores &amp; Ingots'!$C$9+DG264*'Ores &amp; Ingots'!$C$10+DH264*'Ores &amp; Ingots'!$C$11+DI264*'Ores &amp; Ingots'!$C$12</f>
        <v>#VALUE!</v>
      </c>
      <c r="DW264" s="165" t="e">
        <f>DJ264*'Ores &amp; Ingots'!$B$3+DK264*'Ores &amp; Ingots'!$B$4+DL264*'Ores &amp; Ingots'!$B$5+DM264*'Ores &amp; Ingots'!$B$6+DN264*'Ores &amp; Ingots'!$B$7+DO264*'Ores &amp; Ingots'!$B$8+DP264*'Ores &amp; Ingots'!$B$9+DQ264*'Ores &amp; Ingots'!$B$10+DR264*'Ores &amp; Ingots'!$B$11+DS264*'Ores &amp; Ingots'!$B$12</f>
        <v>#VALUE!</v>
      </c>
      <c r="DX264" s="197" t="e">
        <f>CZ264*Refining!$G$3+DA264*Refining!$G$4+DB264*Refining!$G$5+DC264*Refining!$G$6+DD264*Refining!$G$7+DE264*Refining!$G$8+DF264*Refining!$G$9+DG264*Refining!$G$10+DH264*Refining!$G$11+DI264*Refining!$G$12</f>
        <v>#VALUE!</v>
      </c>
      <c r="DY264" s="197" t="e">
        <f t="shared" si="13"/>
        <v>#VALUE!</v>
      </c>
      <c r="DZ264" s="199" t="e">
        <f t="shared" si="14"/>
        <v>#VALUE!</v>
      </c>
      <c r="EA264" s="190" t="e">
        <f t="shared" si="15"/>
        <v>#VALUE!</v>
      </c>
      <c r="EB264" s="200" t="e">
        <f t="shared" ref="EB264:EC264" si="1065">EA264/60</f>
        <v>#VALUE!</v>
      </c>
      <c r="EC264" s="200" t="e">
        <f t="shared" si="1065"/>
        <v>#VALUE!</v>
      </c>
      <c r="ED264" s="190" t="e">
        <f t="shared" si="17"/>
        <v>#VALUE!</v>
      </c>
      <c r="EE264" s="200" t="e">
        <f t="shared" ref="EE264:EF264" si="1066">ED264/1000</f>
        <v>#VALUE!</v>
      </c>
      <c r="EF264" s="201" t="e">
        <f t="shared" si="1066"/>
        <v>#VALUE!</v>
      </c>
      <c r="EG264" s="136" t="e">
        <f t="shared" si="19"/>
        <v>#VALUE!</v>
      </c>
      <c r="EH264" s="138" t="e">
        <f t="shared" si="20"/>
        <v>#VALUE!</v>
      </c>
      <c r="EI264" s="133" t="s">
        <v>28</v>
      </c>
    </row>
    <row r="265" spans="1:139" ht="12.75" x14ac:dyDescent="0.2">
      <c r="A265" s="864"/>
      <c r="B265" s="369" t="s">
        <v>418</v>
      </c>
      <c r="C265" s="137" t="s">
        <v>155</v>
      </c>
      <c r="D265" s="137">
        <v>1</v>
      </c>
      <c r="E265" s="137">
        <v>1</v>
      </c>
      <c r="F265" s="137">
        <v>1</v>
      </c>
      <c r="G265" s="202">
        <f t="shared" si="0"/>
        <v>0.125</v>
      </c>
      <c r="H265" s="203">
        <v>8</v>
      </c>
      <c r="I265" s="203">
        <v>20</v>
      </c>
      <c r="J265" s="204">
        <f>H265/Main!$D$9</f>
        <v>1.6</v>
      </c>
      <c r="K265" s="204">
        <f>I265/Main!$D$10</f>
        <v>10</v>
      </c>
      <c r="L265" s="204">
        <f t="shared" si="1"/>
        <v>6.25</v>
      </c>
      <c r="M265" s="204">
        <v>1</v>
      </c>
      <c r="N265" s="205"/>
      <c r="O265" s="296"/>
      <c r="P265" s="207"/>
      <c r="Q265" s="208"/>
      <c r="R265" s="207"/>
      <c r="S265" s="209"/>
      <c r="T265" s="209"/>
      <c r="U265" s="207"/>
      <c r="V265" s="207"/>
      <c r="W265" s="401"/>
      <c r="X265" s="209"/>
      <c r="Y265" s="207"/>
      <c r="Z265" s="207"/>
      <c r="AA265" s="207"/>
      <c r="AB265" s="207"/>
      <c r="AC265" s="402"/>
      <c r="AD265" s="171">
        <v>5</v>
      </c>
      <c r="AE265" s="165">
        <v>0</v>
      </c>
      <c r="AF265" s="165">
        <v>0</v>
      </c>
      <c r="AG265" s="165">
        <v>0</v>
      </c>
      <c r="AH265" s="165">
        <v>0</v>
      </c>
      <c r="AI265" s="165">
        <v>0</v>
      </c>
      <c r="AJ265" s="165">
        <v>0</v>
      </c>
      <c r="AK265" s="165">
        <v>0</v>
      </c>
      <c r="AL265" s="165">
        <v>0</v>
      </c>
      <c r="AM265" s="165">
        <v>0</v>
      </c>
      <c r="AN265" s="165">
        <v>0</v>
      </c>
      <c r="AO265" s="165">
        <v>1</v>
      </c>
      <c r="AP265" s="165">
        <v>0</v>
      </c>
      <c r="AQ265" s="165">
        <v>0</v>
      </c>
      <c r="AR265" s="165">
        <v>0</v>
      </c>
      <c r="AS265" s="165">
        <v>0</v>
      </c>
      <c r="AT265" s="165">
        <v>0</v>
      </c>
      <c r="AU265" s="165">
        <v>0</v>
      </c>
      <c r="AV265" s="165">
        <v>0</v>
      </c>
      <c r="AW265" s="165">
        <v>0</v>
      </c>
      <c r="AX265" s="165">
        <v>0</v>
      </c>
      <c r="AY265" s="413">
        <f t="shared" ref="AY265:BS265" si="1067">IF(AD265 = 0, "", AD265)</f>
        <v>5</v>
      </c>
      <c r="AZ265" s="163" t="str">
        <f t="shared" si="1067"/>
        <v/>
      </c>
      <c r="BA265" s="163" t="str">
        <f t="shared" si="1067"/>
        <v/>
      </c>
      <c r="BB265" s="163" t="str">
        <f t="shared" si="1067"/>
        <v/>
      </c>
      <c r="BC265" s="163" t="str">
        <f t="shared" si="1067"/>
        <v/>
      </c>
      <c r="BD265" s="163" t="str">
        <f t="shared" si="1067"/>
        <v/>
      </c>
      <c r="BE265" s="163" t="str">
        <f t="shared" si="1067"/>
        <v/>
      </c>
      <c r="BF265" s="163" t="str">
        <f t="shared" si="1067"/>
        <v/>
      </c>
      <c r="BG265" s="163" t="str">
        <f t="shared" si="1067"/>
        <v/>
      </c>
      <c r="BH265" s="163" t="str">
        <f t="shared" si="1067"/>
        <v/>
      </c>
      <c r="BI265" s="163" t="str">
        <f t="shared" si="1067"/>
        <v/>
      </c>
      <c r="BJ265" s="165">
        <f t="shared" si="1067"/>
        <v>1</v>
      </c>
      <c r="BK265" s="163" t="str">
        <f t="shared" si="1067"/>
        <v/>
      </c>
      <c r="BL265" s="163" t="str">
        <f t="shared" si="1067"/>
        <v/>
      </c>
      <c r="BM265" s="163" t="str">
        <f t="shared" si="1067"/>
        <v/>
      </c>
      <c r="BN265" s="163" t="str">
        <f t="shared" si="1067"/>
        <v/>
      </c>
      <c r="BO265" s="163" t="str">
        <f t="shared" si="1067"/>
        <v/>
      </c>
      <c r="BP265" s="163" t="str">
        <f t="shared" si="1067"/>
        <v/>
      </c>
      <c r="BQ265" s="163" t="str">
        <f t="shared" si="1067"/>
        <v/>
      </c>
      <c r="BR265" s="163" t="str">
        <f t="shared" si="1067"/>
        <v/>
      </c>
      <c r="BS265" s="173" t="str">
        <f t="shared" si="1067"/>
        <v/>
      </c>
      <c r="BT265" s="175" t="e">
        <f>$AY265*Assembly!Z$4+$AZ265*Assembly!Z$5+$BA265*Assembly!Z$6+$BB265*Assembly!Z$7+$BC265*Assembly!Z$8+$BD265*Assembly!Z$9+$BE265*Assembly!Z$10+$BF265*Assembly!Z$11+$BG265*Assembly!Z$12+$BH265*Assembly!Z$13+$BI265*Assembly!Z$14+$BJ265*Assembly!Z$15+$BK265*Assembly!Z$16+$BL265*Assembly!Z$17+$BM265*Assembly!Z$18+$BN265*Assembly!Z$19+$BO265*Assembly!Z$20+$BP265*Assembly!Z$21+$BQ265*Assembly!Z$22+$BR265*Assembly!Z$23+$BS265*Assembly!Z$24</f>
        <v>#VALUE!</v>
      </c>
      <c r="BU265" s="165" t="e">
        <f t="shared" si="3"/>
        <v>#VALUE!</v>
      </c>
      <c r="BV265" s="176"/>
      <c r="BW265" s="165" t="e">
        <f>$AY265*Assembly!AD$4+$AZ265*Assembly!AD$5+$BA265*Assembly!AD$6+$BB265*Assembly!AD$7+$BC265*Assembly!AD$8+$BD265*Assembly!AD$9+$BE265*Assembly!AD$10+$BF265*Assembly!AD$11+$BG265*Assembly!AD$12+$BH265*Assembly!AD$13+$BI265*Assembly!AD$14+$BJ265*Assembly!AD$15+$BK265*Assembly!AD$16+$BL265*Assembly!AD$17+$BM265*Assembly!AD$18+$BN265*Assembly!AD$19+$BO265*Assembly!AD$20+$BP265*Assembly!AD$21+$BQ265*Assembly!AD$22+$BR265*Assembly!AD$23+$BS265*Assembly!AD$24</f>
        <v>#VALUE!</v>
      </c>
      <c r="BX265" s="180" t="e">
        <f t="shared" si="4"/>
        <v>#VALUE!</v>
      </c>
      <c r="BY265" s="181" t="e">
        <f t="shared" si="5"/>
        <v>#VALUE!</v>
      </c>
      <c r="BZ265" s="182" t="e">
        <f t="shared" si="6"/>
        <v>#VALUE!</v>
      </c>
      <c r="CA265" s="181" t="e">
        <f t="shared" si="7"/>
        <v>#VALUE!</v>
      </c>
      <c r="CB265" s="165" t="e">
        <f>$AY265*Assembly!Y$4+$AZ265*Assembly!Y$5+$BA265*Assembly!Y$6+$BB265*Assembly!Y$7+$BC265*Assembly!Y$8+$BD265*Assembly!Y$9+$BE265*Assembly!Y$10+$BF265*Assembly!Y$11+$BG265*Assembly!Y$12+$BH265*Assembly!Y$13+$BI265*Assembly!Y$14+$BJ265*Assembly!Y$15+$BK265*Assembly!Y$16+$BL265*Assembly!Y$17+$BM265*Assembly!Y$18+$BN265*Assembly!Y$19+$BO265*Assembly!Y$20+$BP265*Assembly!Y$21+$BQ265*Assembly!Y$22+$BR265*Assembly!Y$23+$BS265*Assembly!Y$24</f>
        <v>#VALUE!</v>
      </c>
      <c r="CC265" s="165" t="e">
        <f t="shared" si="8"/>
        <v>#VALUE!</v>
      </c>
      <c r="CD265" s="136" t="e">
        <f t="shared" si="9"/>
        <v>#VALUE!</v>
      </c>
      <c r="CE265" s="184" t="e">
        <f>$AY265*Assembly!AC$4+$AZ265*Assembly!AC$5+$BA265*Assembly!AC$6+$BB265*Assembly!AC$7+$BC265*Assembly!AC$8+$BD265*Assembly!AC$9+$BE265*Assembly!AC$10+$BF265*Assembly!AC$11+$BG265*Assembly!AC$12+$BH265*Assembly!AC$13+$BI265*Assembly!AC$14+$BJ265*Assembly!AC$15+$BK265*Assembly!AC$16+$BL265*Assembly!AC$17+$BM265*Assembly!AC$18+$BN265*Assembly!AC$19+$BO265*Assembly!AC$20+$BP265*Assembly!AC$21+$BQ265*Assembly!AC$22+$BR265*Assembly!AC$23+$BS265*Assembly!AC$24</f>
        <v>#VALUE!</v>
      </c>
      <c r="CF265" s="208" t="e">
        <f>$AY265*Assembly!M$4+$AZ265*Assembly!M$5+$BA265*Assembly!M$6+$BB265*Assembly!M$7+$BC265*Assembly!M$8+$BD265*Assembly!M$9+$BE265*Assembly!M$10+$BF265*Assembly!M$11+$BG265*Assembly!M$12+$BH265*Assembly!M$13+$BI265*Assembly!M$14+$BJ265*Assembly!M$15+$BK265*Assembly!M$16+$BL265*Assembly!M$17+$BM265*Assembly!M$18+$BN265*Assembly!M$19+$BO265*Assembly!M$20+$BP265*Assembly!M$21+$BQ265*Assembly!M$22+$BR265*Assembly!M$23+$BS265*Assembly!M$24</f>
        <v>#VALUE!</v>
      </c>
      <c r="CG265" s="208" t="e">
        <f>$AY265*Assembly!N$4+$AZ265*Assembly!N$5+$BA265*Assembly!N$6+$BB265*Assembly!N$7+$BC265*Assembly!N$8+$BD265*Assembly!N$9+$BE265*Assembly!N$10+$BF265*Assembly!N$11+$BG265*Assembly!N$12+$BH265*Assembly!N$13+$BI265*Assembly!N$14+$BJ265*Assembly!N$15+$BK265*Assembly!N$16+$BL265*Assembly!N$17+$BM265*Assembly!N$18+$BN265*Assembly!N$19+$BO265*Assembly!N$20+$BP265*Assembly!N$21+$BQ265*Assembly!N$22+$BR265*Assembly!N$23+$BS265*Assembly!N$24</f>
        <v>#VALUE!</v>
      </c>
      <c r="CH265" s="208" t="e">
        <f>$AY265*Assembly!O$4+$AZ265*Assembly!O$5+$BA265*Assembly!O$6+$BB265*Assembly!O$7+$BC265*Assembly!O$8+$BD265*Assembly!O$9+$BE265*Assembly!O$10+$BF265*Assembly!O$11+$BG265*Assembly!O$12+$BH265*Assembly!O$13+$BI265*Assembly!O$14+$BJ265*Assembly!O$15+$BK265*Assembly!O$16+$BL265*Assembly!O$17+$BM265*Assembly!O$18+$BN265*Assembly!O$19+$BO265*Assembly!O$20+$BP265*Assembly!O$21+$BQ265*Assembly!O$22+$BR265*Assembly!O$23+$BS265*Assembly!O$24</f>
        <v>#VALUE!</v>
      </c>
      <c r="CI265" s="203" t="e">
        <f>$AY265*Assembly!P$4+$AZ265*Assembly!P$5+$BA265*Assembly!P$6+$BB265*Assembly!P$7+$BC265*Assembly!P$8+$BD265*Assembly!P$9+$BE265*Assembly!P$10+$BF265*Assembly!P$11+$BG265*Assembly!P$12+$BH265*Assembly!P$13+$BI265*Assembly!P$14+$BJ265*Assembly!P$15+$BK265*Assembly!P$16+$BL265*Assembly!P$17+$BM265*Assembly!P$18+$BN265*Assembly!P$19+$BO265*Assembly!P$20+$BP265*Assembly!P$21+$BQ265*Assembly!P$22+$BR265*Assembly!P$23+$BS265*Assembly!P$24</f>
        <v>#VALUE!</v>
      </c>
      <c r="CJ265" s="203" t="e">
        <f>$AY265*Assembly!Q$4+$AZ265*Assembly!Q$5+$BA265*Assembly!Q$6+$BB265*Assembly!Q$7+$BC265*Assembly!Q$8+$BD265*Assembly!Q$9+$BE265*Assembly!Q$10+$BF265*Assembly!Q$11+$BG265*Assembly!Q$12+$BH265*Assembly!Q$13+$BI265*Assembly!Q$14+$BJ265*Assembly!Q$15+$BK265*Assembly!Q$16+$BL265*Assembly!Q$17+$BM265*Assembly!Q$18+$BN265*Assembly!Q$19+$BO265*Assembly!Q$20+$BP265*Assembly!Q$21+$BQ265*Assembly!Q$22+$BR265*Assembly!Q$23+$BS265*Assembly!Q$24</f>
        <v>#VALUE!</v>
      </c>
      <c r="CK265" s="208" t="e">
        <f>$AY265*Assembly!R$4+$AZ265*Assembly!R$5+$BA265*Assembly!R$6+$BB265*Assembly!R$7+$BC265*Assembly!R$8+$BD265*Assembly!R$9+$BE265*Assembly!R$10+$BF265*Assembly!R$11+$BG265*Assembly!R$12+$BH265*Assembly!R$13+$BI265*Assembly!R$14+$BJ265*Assembly!R$15+$BK265*Assembly!R$16+$BL265*Assembly!R$17+$BM265*Assembly!R$18+$BN265*Assembly!R$19+$BO265*Assembly!R$20+$BP265*Assembly!R$21+$BQ265*Assembly!R$22+$BR265*Assembly!R$23+$BS265*Assembly!R$24</f>
        <v>#VALUE!</v>
      </c>
      <c r="CL265" s="203" t="e">
        <f>$AY265*Assembly!S$4+$AZ265*Assembly!S$5+$BA265*Assembly!S$6+$BB265*Assembly!S$7+$BC265*Assembly!S$8+$BD265*Assembly!S$9+$BE265*Assembly!S$10+$BF265*Assembly!S$11+$BG265*Assembly!S$12+$BH265*Assembly!S$13+$BI265*Assembly!S$14+$BJ265*Assembly!S$15+$BK265*Assembly!S$16+$BL265*Assembly!S$17+$BM265*Assembly!S$18+$BN265*Assembly!S$19+$BO265*Assembly!S$20+$BP265*Assembly!S$21+$BQ265*Assembly!S$22+$BR265*Assembly!S$23+$BS265*Assembly!S$24</f>
        <v>#VALUE!</v>
      </c>
      <c r="CM265" s="203" t="e">
        <f>$AY265*Assembly!T$4+$AZ265*Assembly!T$5+$BA265*Assembly!T$6+$BB265*Assembly!T$7+$BC265*Assembly!T$8+$BD265*Assembly!T$9+$BE265*Assembly!T$10+$BF265*Assembly!T$11+$BG265*Assembly!T$12+$BH265*Assembly!T$13+$BI265*Assembly!T$14+$BJ265*Assembly!T$15+$BK265*Assembly!T$16+$BL265*Assembly!T$17+$BM265*Assembly!T$18+$BN265*Assembly!T$19+$BO265*Assembly!T$20+$BP265*Assembly!T$21+$BQ265*Assembly!T$22+$BR265*Assembly!T$23+$BS265*Assembly!T$24</f>
        <v>#VALUE!</v>
      </c>
      <c r="CN265" s="203" t="e">
        <f>$AY265*Assembly!U$4+$AZ265*Assembly!U$5+$BA265*Assembly!U$6+$BB265*Assembly!U$7+$BC265*Assembly!U$8+$BD265*Assembly!U$9+$BE265*Assembly!U$10+$BF265*Assembly!U$11+$BG265*Assembly!U$12+$BH265*Assembly!U$13+$BI265*Assembly!U$14+$BJ265*Assembly!U$15+$BK265*Assembly!U$16+$BL265*Assembly!U$17+$BM265*Assembly!U$18+$BN265*Assembly!U$19+$BO265*Assembly!U$20+$BP265*Assembly!U$21+$BQ265*Assembly!U$22+$BR265*Assembly!U$23+$BS265*Assembly!U$24</f>
        <v>#VALUE!</v>
      </c>
      <c r="CO265" s="208" t="e">
        <f>$AY265*Assembly!V$4+$AZ265*Assembly!V$5+$BA265*Assembly!V$6+$BB265*Assembly!V$7+$BC265*Assembly!V$8+$BD265*Assembly!V$9+$BE265*Assembly!V$10+$BF265*Assembly!V$11+$BG265*Assembly!V$12+$BH265*Assembly!V$13+$BI265*Assembly!V$14+$BJ265*Assembly!V$15+$BK265*Assembly!V$16+$BL265*Assembly!V$17+$BM265*Assembly!V$18+$BN265*Assembly!V$19+$BO265*Assembly!V$20+$BP265*Assembly!V$21+$BQ265*Assembly!V$22+$BR265*Assembly!V$23+$BS265*Assembly!V$24</f>
        <v>#VALUE!</v>
      </c>
      <c r="CP265" s="208" t="e">
        <f>CF265*Refining!$F$3</f>
        <v>#VALUE!</v>
      </c>
      <c r="CQ265" s="208" t="e">
        <f>CG265*Refining!$F$4</f>
        <v>#VALUE!</v>
      </c>
      <c r="CR265" s="208" t="e">
        <f>CH265*Refining!$F$5</f>
        <v>#VALUE!</v>
      </c>
      <c r="CS265" s="208" t="e">
        <f>CI265*Refining!$F$6</f>
        <v>#VALUE!</v>
      </c>
      <c r="CT265" s="208" t="e">
        <f>CJ265*Refining!$F$7</f>
        <v>#VALUE!</v>
      </c>
      <c r="CU265" s="208" t="e">
        <f>CK265*Refining!$F$8</f>
        <v>#VALUE!</v>
      </c>
      <c r="CV265" s="208" t="e">
        <f>CL265*Refining!$F$9</f>
        <v>#VALUE!</v>
      </c>
      <c r="CW265" s="208" t="e">
        <f>CM265*Refining!$F$10</f>
        <v>#VALUE!</v>
      </c>
      <c r="CX265" s="208" t="e">
        <f>CN265*Refining!$F$11</f>
        <v>#VALUE!</v>
      </c>
      <c r="CY265" s="208" t="e">
        <f>CO265*Refining!$F$12</f>
        <v>#VALUE!</v>
      </c>
      <c r="CZ265" s="190" t="e">
        <f t="shared" ref="CZ265:DS265" si="1068">IF(CF265 = 0, "", CF265)</f>
        <v>#VALUE!</v>
      </c>
      <c r="DA265" s="197" t="e">
        <f t="shared" si="1068"/>
        <v>#VALUE!</v>
      </c>
      <c r="DB265" s="197" t="e">
        <f t="shared" si="1068"/>
        <v>#VALUE!</v>
      </c>
      <c r="DC265" s="191" t="e">
        <f t="shared" si="1068"/>
        <v>#VALUE!</v>
      </c>
      <c r="DD265" s="193" t="e">
        <f t="shared" si="1068"/>
        <v>#VALUE!</v>
      </c>
      <c r="DE265" s="191" t="e">
        <f t="shared" si="1068"/>
        <v>#VALUE!</v>
      </c>
      <c r="DF265" s="193" t="e">
        <f t="shared" si="1068"/>
        <v>#VALUE!</v>
      </c>
      <c r="DG265" s="193" t="e">
        <f t="shared" si="1068"/>
        <v>#VALUE!</v>
      </c>
      <c r="DH265" s="191" t="e">
        <f t="shared" si="1068"/>
        <v>#VALUE!</v>
      </c>
      <c r="DI265" s="195" t="e">
        <f t="shared" si="1068"/>
        <v>#VALUE!</v>
      </c>
      <c r="DJ265" s="190" t="e">
        <f t="shared" si="1068"/>
        <v>#VALUE!</v>
      </c>
      <c r="DK265" s="197" t="e">
        <f t="shared" si="1068"/>
        <v>#VALUE!</v>
      </c>
      <c r="DL265" s="197" t="e">
        <f t="shared" si="1068"/>
        <v>#VALUE!</v>
      </c>
      <c r="DM265" s="191" t="e">
        <f t="shared" si="1068"/>
        <v>#VALUE!</v>
      </c>
      <c r="DN265" s="193" t="e">
        <f t="shared" si="1068"/>
        <v>#VALUE!</v>
      </c>
      <c r="DO265" s="191" t="e">
        <f t="shared" si="1068"/>
        <v>#VALUE!</v>
      </c>
      <c r="DP265" s="191" t="e">
        <f t="shared" si="1068"/>
        <v>#VALUE!</v>
      </c>
      <c r="DQ265" s="191" t="e">
        <f t="shared" si="1068"/>
        <v>#VALUE!</v>
      </c>
      <c r="DR265" s="191" t="e">
        <f t="shared" si="1068"/>
        <v>#VALUE!</v>
      </c>
      <c r="DS265" s="195" t="e">
        <f t="shared" si="1068"/>
        <v>#VALUE!</v>
      </c>
      <c r="DT265" s="190" t="e">
        <f t="shared" si="11"/>
        <v>#VALUE!</v>
      </c>
      <c r="DU265" s="197" t="e">
        <f t="shared" si="12"/>
        <v>#VALUE!</v>
      </c>
      <c r="DV265" s="165" t="e">
        <f>CZ265*'Ores &amp; Ingots'!$C$3+DA265*'Ores &amp; Ingots'!$C$4+DB265*'Ores &amp; Ingots'!$C$5+DC265*'Ores &amp; Ingots'!$C$6+DD265*'Ores &amp; Ingots'!$C$7+DE265*'Ores &amp; Ingots'!$C$8+DF265*'Ores &amp; Ingots'!$C$9+DG265*'Ores &amp; Ingots'!$C$10+DH265*'Ores &amp; Ingots'!$C$11+DI265*'Ores &amp; Ingots'!$C$12</f>
        <v>#VALUE!</v>
      </c>
      <c r="DW265" s="165" t="e">
        <f>DJ265*'Ores &amp; Ingots'!$B$3+DK265*'Ores &amp; Ingots'!$B$4+DL265*'Ores &amp; Ingots'!$B$5+DM265*'Ores &amp; Ingots'!$B$6+DN265*'Ores &amp; Ingots'!$B$7+DO265*'Ores &amp; Ingots'!$B$8+DP265*'Ores &amp; Ingots'!$B$9+DQ265*'Ores &amp; Ingots'!$B$10+DR265*'Ores &amp; Ingots'!$B$11+DS265*'Ores &amp; Ingots'!$B$12</f>
        <v>#VALUE!</v>
      </c>
      <c r="DX265" s="197" t="e">
        <f>CZ265*Refining!$G$3+DA265*Refining!$G$4+DB265*Refining!$G$5+DC265*Refining!$G$6+DD265*Refining!$G$7+DE265*Refining!$G$8+DF265*Refining!$G$9+DG265*Refining!$G$10+DH265*Refining!$G$11+DI265*Refining!$G$12</f>
        <v>#VALUE!</v>
      </c>
      <c r="DY265" s="197" t="e">
        <f t="shared" si="13"/>
        <v>#VALUE!</v>
      </c>
      <c r="DZ265" s="199" t="e">
        <f t="shared" si="14"/>
        <v>#VALUE!</v>
      </c>
      <c r="EA265" s="190" t="e">
        <f t="shared" si="15"/>
        <v>#VALUE!</v>
      </c>
      <c r="EB265" s="200" t="e">
        <f t="shared" ref="EB265:EC265" si="1069">EA265/60</f>
        <v>#VALUE!</v>
      </c>
      <c r="EC265" s="200" t="e">
        <f t="shared" si="1069"/>
        <v>#VALUE!</v>
      </c>
      <c r="ED265" s="190" t="e">
        <f t="shared" si="17"/>
        <v>#VALUE!</v>
      </c>
      <c r="EE265" s="200" t="e">
        <f t="shared" ref="EE265:EF265" si="1070">ED265/1000</f>
        <v>#VALUE!</v>
      </c>
      <c r="EF265" s="201" t="e">
        <f t="shared" si="1070"/>
        <v>#VALUE!</v>
      </c>
      <c r="EG265" s="136" t="e">
        <f t="shared" si="19"/>
        <v>#VALUE!</v>
      </c>
      <c r="EH265" s="138" t="e">
        <f t="shared" si="20"/>
        <v>#VALUE!</v>
      </c>
      <c r="EI265" s="133" t="s">
        <v>28</v>
      </c>
    </row>
    <row r="266" spans="1:139" ht="12.75" x14ac:dyDescent="0.2">
      <c r="A266" s="864"/>
      <c r="B266" s="369" t="s">
        <v>419</v>
      </c>
      <c r="C266" s="137" t="s">
        <v>155</v>
      </c>
      <c r="D266" s="137">
        <v>1</v>
      </c>
      <c r="E266" s="137">
        <v>1</v>
      </c>
      <c r="F266" s="137">
        <v>1</v>
      </c>
      <c r="G266" s="141">
        <f t="shared" si="0"/>
        <v>0.125</v>
      </c>
      <c r="H266" s="142">
        <v>5</v>
      </c>
      <c r="I266" s="142">
        <v>12.5</v>
      </c>
      <c r="J266" s="144">
        <f>H266/Main!$D$9</f>
        <v>1</v>
      </c>
      <c r="K266" s="144">
        <f>I266/Main!$D$10</f>
        <v>6.25</v>
      </c>
      <c r="L266" s="144">
        <f t="shared" si="1"/>
        <v>6.25</v>
      </c>
      <c r="M266" s="144">
        <v>1</v>
      </c>
      <c r="N266" s="147"/>
      <c r="O266" s="294"/>
      <c r="P266" s="150"/>
      <c r="Q266" s="153"/>
      <c r="R266" s="150"/>
      <c r="S266" s="155"/>
      <c r="T266" s="155"/>
      <c r="U266" s="150"/>
      <c r="V266" s="150"/>
      <c r="W266" s="155"/>
      <c r="X266" s="155"/>
      <c r="Y266" s="150"/>
      <c r="Z266" s="150"/>
      <c r="AA266" s="150"/>
      <c r="AB266" s="150"/>
      <c r="AC266" s="370"/>
      <c r="AD266" s="171">
        <v>2</v>
      </c>
      <c r="AE266" s="165">
        <v>0</v>
      </c>
      <c r="AF266" s="165">
        <v>0</v>
      </c>
      <c r="AG266" s="165">
        <v>0</v>
      </c>
      <c r="AH266" s="165">
        <v>0</v>
      </c>
      <c r="AI266" s="165">
        <v>0</v>
      </c>
      <c r="AJ266" s="165">
        <v>0</v>
      </c>
      <c r="AK266" s="165">
        <v>0</v>
      </c>
      <c r="AL266" s="165">
        <v>0</v>
      </c>
      <c r="AM266" s="165">
        <v>0</v>
      </c>
      <c r="AN266" s="165">
        <v>0</v>
      </c>
      <c r="AO266" s="165">
        <v>1</v>
      </c>
      <c r="AP266" s="165">
        <v>0</v>
      </c>
      <c r="AQ266" s="165">
        <v>0</v>
      </c>
      <c r="AR266" s="165">
        <v>0</v>
      </c>
      <c r="AS266" s="165">
        <v>0</v>
      </c>
      <c r="AT266" s="165">
        <v>0</v>
      </c>
      <c r="AU266" s="165">
        <v>0</v>
      </c>
      <c r="AV266" s="165">
        <v>0</v>
      </c>
      <c r="AW266" s="165">
        <v>0</v>
      </c>
      <c r="AX266" s="165">
        <v>0</v>
      </c>
      <c r="AY266" s="413">
        <f t="shared" ref="AY266:BS266" si="1071">IF(AD266 = 0, "", AD266)</f>
        <v>2</v>
      </c>
      <c r="AZ266" s="163" t="str">
        <f t="shared" si="1071"/>
        <v/>
      </c>
      <c r="BA266" s="163" t="str">
        <f t="shared" si="1071"/>
        <v/>
      </c>
      <c r="BB266" s="163" t="str">
        <f t="shared" si="1071"/>
        <v/>
      </c>
      <c r="BC266" s="163" t="str">
        <f t="shared" si="1071"/>
        <v/>
      </c>
      <c r="BD266" s="163" t="str">
        <f t="shared" si="1071"/>
        <v/>
      </c>
      <c r="BE266" s="163" t="str">
        <f t="shared" si="1071"/>
        <v/>
      </c>
      <c r="BF266" s="163" t="str">
        <f t="shared" si="1071"/>
        <v/>
      </c>
      <c r="BG266" s="163" t="str">
        <f t="shared" si="1071"/>
        <v/>
      </c>
      <c r="BH266" s="163" t="str">
        <f t="shared" si="1071"/>
        <v/>
      </c>
      <c r="BI266" s="163" t="str">
        <f t="shared" si="1071"/>
        <v/>
      </c>
      <c r="BJ266" s="165">
        <f t="shared" si="1071"/>
        <v>1</v>
      </c>
      <c r="BK266" s="163" t="str">
        <f t="shared" si="1071"/>
        <v/>
      </c>
      <c r="BL266" s="163" t="str">
        <f t="shared" si="1071"/>
        <v/>
      </c>
      <c r="BM266" s="163" t="str">
        <f t="shared" si="1071"/>
        <v/>
      </c>
      <c r="BN266" s="163" t="str">
        <f t="shared" si="1071"/>
        <v/>
      </c>
      <c r="BO266" s="163" t="str">
        <f t="shared" si="1071"/>
        <v/>
      </c>
      <c r="BP266" s="163" t="str">
        <f t="shared" si="1071"/>
        <v/>
      </c>
      <c r="BQ266" s="163" t="str">
        <f t="shared" si="1071"/>
        <v/>
      </c>
      <c r="BR266" s="163" t="str">
        <f t="shared" si="1071"/>
        <v/>
      </c>
      <c r="BS266" s="173" t="str">
        <f t="shared" si="1071"/>
        <v/>
      </c>
      <c r="BT266" s="175" t="e">
        <f>$AY266*Assembly!Z$4+$AZ266*Assembly!Z$5+$BA266*Assembly!Z$6+$BB266*Assembly!Z$7+$BC266*Assembly!Z$8+$BD266*Assembly!Z$9+$BE266*Assembly!Z$10+$BF266*Assembly!Z$11+$BG266*Assembly!Z$12+$BH266*Assembly!Z$13+$BI266*Assembly!Z$14+$BJ266*Assembly!Z$15+$BK266*Assembly!Z$16+$BL266*Assembly!Z$17+$BM266*Assembly!Z$18+$BN266*Assembly!Z$19+$BO266*Assembly!Z$20+$BP266*Assembly!Z$21+$BQ266*Assembly!Z$22+$BR266*Assembly!Z$23+$BS266*Assembly!Z$24</f>
        <v>#VALUE!</v>
      </c>
      <c r="BU266" s="165" t="e">
        <f t="shared" si="3"/>
        <v>#VALUE!</v>
      </c>
      <c r="BV266" s="176"/>
      <c r="BW266" s="165" t="e">
        <f>$AY266*Assembly!AD$4+$AZ266*Assembly!AD$5+$BA266*Assembly!AD$6+$BB266*Assembly!AD$7+$BC266*Assembly!AD$8+$BD266*Assembly!AD$9+$BE266*Assembly!AD$10+$BF266*Assembly!AD$11+$BG266*Assembly!AD$12+$BH266*Assembly!AD$13+$BI266*Assembly!AD$14+$BJ266*Assembly!AD$15+$BK266*Assembly!AD$16+$BL266*Assembly!AD$17+$BM266*Assembly!AD$18+$BN266*Assembly!AD$19+$BO266*Assembly!AD$20+$BP266*Assembly!AD$21+$BQ266*Assembly!AD$22+$BR266*Assembly!AD$23+$BS266*Assembly!AD$24</f>
        <v>#VALUE!</v>
      </c>
      <c r="BX266" s="180" t="e">
        <f t="shared" si="4"/>
        <v>#VALUE!</v>
      </c>
      <c r="BY266" s="181" t="e">
        <f t="shared" si="5"/>
        <v>#VALUE!</v>
      </c>
      <c r="BZ266" s="182" t="e">
        <f t="shared" si="6"/>
        <v>#VALUE!</v>
      </c>
      <c r="CA266" s="181" t="e">
        <f t="shared" si="7"/>
        <v>#VALUE!</v>
      </c>
      <c r="CB266" s="165" t="e">
        <f>$AY266*Assembly!Y$4+$AZ266*Assembly!Y$5+$BA266*Assembly!Y$6+$BB266*Assembly!Y$7+$BC266*Assembly!Y$8+$BD266*Assembly!Y$9+$BE266*Assembly!Y$10+$BF266*Assembly!Y$11+$BG266*Assembly!Y$12+$BH266*Assembly!Y$13+$BI266*Assembly!Y$14+$BJ266*Assembly!Y$15+$BK266*Assembly!Y$16+$BL266*Assembly!Y$17+$BM266*Assembly!Y$18+$BN266*Assembly!Y$19+$BO266*Assembly!Y$20+$BP266*Assembly!Y$21+$BQ266*Assembly!Y$22+$BR266*Assembly!Y$23+$BS266*Assembly!Y$24</f>
        <v>#VALUE!</v>
      </c>
      <c r="CC266" s="165" t="e">
        <f t="shared" si="8"/>
        <v>#VALUE!</v>
      </c>
      <c r="CD266" s="136" t="e">
        <f t="shared" si="9"/>
        <v>#VALUE!</v>
      </c>
      <c r="CE266" s="184" t="e">
        <f>$AY266*Assembly!AC$4+$AZ266*Assembly!AC$5+$BA266*Assembly!AC$6+$BB266*Assembly!AC$7+$BC266*Assembly!AC$8+$BD266*Assembly!AC$9+$BE266*Assembly!AC$10+$BF266*Assembly!AC$11+$BG266*Assembly!AC$12+$BH266*Assembly!AC$13+$BI266*Assembly!AC$14+$BJ266*Assembly!AC$15+$BK266*Assembly!AC$16+$BL266*Assembly!AC$17+$BM266*Assembly!AC$18+$BN266*Assembly!AC$19+$BO266*Assembly!AC$20+$BP266*Assembly!AC$21+$BQ266*Assembly!AC$22+$BR266*Assembly!AC$23+$BS266*Assembly!AC$24</f>
        <v>#VALUE!</v>
      </c>
      <c r="CF266" s="153" t="e">
        <f>$AY266*Assembly!M$4+$AZ266*Assembly!M$5+$BA266*Assembly!M$6+$BB266*Assembly!M$7+$BC266*Assembly!M$8+$BD266*Assembly!M$9+$BE266*Assembly!M$10+$BF266*Assembly!M$11+$BG266*Assembly!M$12+$BH266*Assembly!M$13+$BI266*Assembly!M$14+$BJ266*Assembly!M$15+$BK266*Assembly!M$16+$BL266*Assembly!M$17+$BM266*Assembly!M$18+$BN266*Assembly!M$19+$BO266*Assembly!M$20+$BP266*Assembly!M$21+$BQ266*Assembly!M$22+$BR266*Assembly!M$23+$BS266*Assembly!M$24</f>
        <v>#VALUE!</v>
      </c>
      <c r="CG266" s="153" t="e">
        <f>$AY266*Assembly!N$4+$AZ266*Assembly!N$5+$BA266*Assembly!N$6+$BB266*Assembly!N$7+$BC266*Assembly!N$8+$BD266*Assembly!N$9+$BE266*Assembly!N$10+$BF266*Assembly!N$11+$BG266*Assembly!N$12+$BH266*Assembly!N$13+$BI266*Assembly!N$14+$BJ266*Assembly!N$15+$BK266*Assembly!N$16+$BL266*Assembly!N$17+$BM266*Assembly!N$18+$BN266*Assembly!N$19+$BO266*Assembly!N$20+$BP266*Assembly!N$21+$BQ266*Assembly!N$22+$BR266*Assembly!N$23+$BS266*Assembly!N$24</f>
        <v>#VALUE!</v>
      </c>
      <c r="CH266" s="153" t="e">
        <f>$AY266*Assembly!O$4+$AZ266*Assembly!O$5+$BA266*Assembly!O$6+$BB266*Assembly!O$7+$BC266*Assembly!O$8+$BD266*Assembly!O$9+$BE266*Assembly!O$10+$BF266*Assembly!O$11+$BG266*Assembly!O$12+$BH266*Assembly!O$13+$BI266*Assembly!O$14+$BJ266*Assembly!O$15+$BK266*Assembly!O$16+$BL266*Assembly!O$17+$BM266*Assembly!O$18+$BN266*Assembly!O$19+$BO266*Assembly!O$20+$BP266*Assembly!O$21+$BQ266*Assembly!O$22+$BR266*Assembly!O$23+$BS266*Assembly!O$24</f>
        <v>#VALUE!</v>
      </c>
      <c r="CI266" s="142" t="e">
        <f>$AY266*Assembly!P$4+$AZ266*Assembly!P$5+$BA266*Assembly!P$6+$BB266*Assembly!P$7+$BC266*Assembly!P$8+$BD266*Assembly!P$9+$BE266*Assembly!P$10+$BF266*Assembly!P$11+$BG266*Assembly!P$12+$BH266*Assembly!P$13+$BI266*Assembly!P$14+$BJ266*Assembly!P$15+$BK266*Assembly!P$16+$BL266*Assembly!P$17+$BM266*Assembly!P$18+$BN266*Assembly!P$19+$BO266*Assembly!P$20+$BP266*Assembly!P$21+$BQ266*Assembly!P$22+$BR266*Assembly!P$23+$BS266*Assembly!P$24</f>
        <v>#VALUE!</v>
      </c>
      <c r="CJ266" s="142" t="e">
        <f>$AY266*Assembly!Q$4+$AZ266*Assembly!Q$5+$BA266*Assembly!Q$6+$BB266*Assembly!Q$7+$BC266*Assembly!Q$8+$BD266*Assembly!Q$9+$BE266*Assembly!Q$10+$BF266*Assembly!Q$11+$BG266*Assembly!Q$12+$BH266*Assembly!Q$13+$BI266*Assembly!Q$14+$BJ266*Assembly!Q$15+$BK266*Assembly!Q$16+$BL266*Assembly!Q$17+$BM266*Assembly!Q$18+$BN266*Assembly!Q$19+$BO266*Assembly!Q$20+$BP266*Assembly!Q$21+$BQ266*Assembly!Q$22+$BR266*Assembly!Q$23+$BS266*Assembly!Q$24</f>
        <v>#VALUE!</v>
      </c>
      <c r="CK266" s="153" t="e">
        <f>$AY266*Assembly!R$4+$AZ266*Assembly!R$5+$BA266*Assembly!R$6+$BB266*Assembly!R$7+$BC266*Assembly!R$8+$BD266*Assembly!R$9+$BE266*Assembly!R$10+$BF266*Assembly!R$11+$BG266*Assembly!R$12+$BH266*Assembly!R$13+$BI266*Assembly!R$14+$BJ266*Assembly!R$15+$BK266*Assembly!R$16+$BL266*Assembly!R$17+$BM266*Assembly!R$18+$BN266*Assembly!R$19+$BO266*Assembly!R$20+$BP266*Assembly!R$21+$BQ266*Assembly!R$22+$BR266*Assembly!R$23+$BS266*Assembly!R$24</f>
        <v>#VALUE!</v>
      </c>
      <c r="CL266" s="142" t="e">
        <f>$AY266*Assembly!S$4+$AZ266*Assembly!S$5+$BA266*Assembly!S$6+$BB266*Assembly!S$7+$BC266*Assembly!S$8+$BD266*Assembly!S$9+$BE266*Assembly!S$10+$BF266*Assembly!S$11+$BG266*Assembly!S$12+$BH266*Assembly!S$13+$BI266*Assembly!S$14+$BJ266*Assembly!S$15+$BK266*Assembly!S$16+$BL266*Assembly!S$17+$BM266*Assembly!S$18+$BN266*Assembly!S$19+$BO266*Assembly!S$20+$BP266*Assembly!S$21+$BQ266*Assembly!S$22+$BR266*Assembly!S$23+$BS266*Assembly!S$24</f>
        <v>#VALUE!</v>
      </c>
      <c r="CM266" s="142" t="e">
        <f>$AY266*Assembly!T$4+$AZ266*Assembly!T$5+$BA266*Assembly!T$6+$BB266*Assembly!T$7+$BC266*Assembly!T$8+$BD266*Assembly!T$9+$BE266*Assembly!T$10+$BF266*Assembly!T$11+$BG266*Assembly!T$12+$BH266*Assembly!T$13+$BI266*Assembly!T$14+$BJ266*Assembly!T$15+$BK266*Assembly!T$16+$BL266*Assembly!T$17+$BM266*Assembly!T$18+$BN266*Assembly!T$19+$BO266*Assembly!T$20+$BP266*Assembly!T$21+$BQ266*Assembly!T$22+$BR266*Assembly!T$23+$BS266*Assembly!T$24</f>
        <v>#VALUE!</v>
      </c>
      <c r="CN266" s="142" t="e">
        <f>$AY266*Assembly!U$4+$AZ266*Assembly!U$5+$BA266*Assembly!U$6+$BB266*Assembly!U$7+$BC266*Assembly!U$8+$BD266*Assembly!U$9+$BE266*Assembly!U$10+$BF266*Assembly!U$11+$BG266*Assembly!U$12+$BH266*Assembly!U$13+$BI266*Assembly!U$14+$BJ266*Assembly!U$15+$BK266*Assembly!U$16+$BL266*Assembly!U$17+$BM266*Assembly!U$18+$BN266*Assembly!U$19+$BO266*Assembly!U$20+$BP266*Assembly!U$21+$BQ266*Assembly!U$22+$BR266*Assembly!U$23+$BS266*Assembly!U$24</f>
        <v>#VALUE!</v>
      </c>
      <c r="CO266" s="153" t="e">
        <f>$AY266*Assembly!V$4+$AZ266*Assembly!V$5+$BA266*Assembly!V$6+$BB266*Assembly!V$7+$BC266*Assembly!V$8+$BD266*Assembly!V$9+$BE266*Assembly!V$10+$BF266*Assembly!V$11+$BG266*Assembly!V$12+$BH266*Assembly!V$13+$BI266*Assembly!V$14+$BJ266*Assembly!V$15+$BK266*Assembly!V$16+$BL266*Assembly!V$17+$BM266*Assembly!V$18+$BN266*Assembly!V$19+$BO266*Assembly!V$20+$BP266*Assembly!V$21+$BQ266*Assembly!V$22+$BR266*Assembly!V$23+$BS266*Assembly!V$24</f>
        <v>#VALUE!</v>
      </c>
      <c r="CP266" s="153" t="e">
        <f>CF266*Refining!$F$3</f>
        <v>#VALUE!</v>
      </c>
      <c r="CQ266" s="153" t="e">
        <f>CG266*Refining!$F$4</f>
        <v>#VALUE!</v>
      </c>
      <c r="CR266" s="153" t="e">
        <f>CH266*Refining!$F$5</f>
        <v>#VALUE!</v>
      </c>
      <c r="CS266" s="153" t="e">
        <f>CI266*Refining!$F$6</f>
        <v>#VALUE!</v>
      </c>
      <c r="CT266" s="153" t="e">
        <f>CJ266*Refining!$F$7</f>
        <v>#VALUE!</v>
      </c>
      <c r="CU266" s="153" t="e">
        <f>CK266*Refining!$F$8</f>
        <v>#VALUE!</v>
      </c>
      <c r="CV266" s="153" t="e">
        <f>CL266*Refining!$F$9</f>
        <v>#VALUE!</v>
      </c>
      <c r="CW266" s="153" t="e">
        <f>CM266*Refining!$F$10</f>
        <v>#VALUE!</v>
      </c>
      <c r="CX266" s="153" t="e">
        <f>CN266*Refining!$F$11</f>
        <v>#VALUE!</v>
      </c>
      <c r="CY266" s="153" t="e">
        <f>CO266*Refining!$F$12</f>
        <v>#VALUE!</v>
      </c>
      <c r="CZ266" s="190" t="e">
        <f t="shared" ref="CZ266:DS266" si="1072">IF(CF266 = 0, "", CF266)</f>
        <v>#VALUE!</v>
      </c>
      <c r="DA266" s="197" t="e">
        <f t="shared" si="1072"/>
        <v>#VALUE!</v>
      </c>
      <c r="DB266" s="197" t="e">
        <f t="shared" si="1072"/>
        <v>#VALUE!</v>
      </c>
      <c r="DC266" s="191" t="e">
        <f t="shared" si="1072"/>
        <v>#VALUE!</v>
      </c>
      <c r="DD266" s="193" t="e">
        <f t="shared" si="1072"/>
        <v>#VALUE!</v>
      </c>
      <c r="DE266" s="191" t="e">
        <f t="shared" si="1072"/>
        <v>#VALUE!</v>
      </c>
      <c r="DF266" s="193" t="e">
        <f t="shared" si="1072"/>
        <v>#VALUE!</v>
      </c>
      <c r="DG266" s="193" t="e">
        <f t="shared" si="1072"/>
        <v>#VALUE!</v>
      </c>
      <c r="DH266" s="191" t="e">
        <f t="shared" si="1072"/>
        <v>#VALUE!</v>
      </c>
      <c r="DI266" s="195" t="e">
        <f t="shared" si="1072"/>
        <v>#VALUE!</v>
      </c>
      <c r="DJ266" s="190" t="e">
        <f t="shared" si="1072"/>
        <v>#VALUE!</v>
      </c>
      <c r="DK266" s="197" t="e">
        <f t="shared" si="1072"/>
        <v>#VALUE!</v>
      </c>
      <c r="DL266" s="197" t="e">
        <f t="shared" si="1072"/>
        <v>#VALUE!</v>
      </c>
      <c r="DM266" s="191" t="e">
        <f t="shared" si="1072"/>
        <v>#VALUE!</v>
      </c>
      <c r="DN266" s="193" t="e">
        <f t="shared" si="1072"/>
        <v>#VALUE!</v>
      </c>
      <c r="DO266" s="191" t="e">
        <f t="shared" si="1072"/>
        <v>#VALUE!</v>
      </c>
      <c r="DP266" s="191" t="e">
        <f t="shared" si="1072"/>
        <v>#VALUE!</v>
      </c>
      <c r="DQ266" s="191" t="e">
        <f t="shared" si="1072"/>
        <v>#VALUE!</v>
      </c>
      <c r="DR266" s="191" t="e">
        <f t="shared" si="1072"/>
        <v>#VALUE!</v>
      </c>
      <c r="DS266" s="195" t="e">
        <f t="shared" si="1072"/>
        <v>#VALUE!</v>
      </c>
      <c r="DT266" s="190" t="e">
        <f t="shared" si="11"/>
        <v>#VALUE!</v>
      </c>
      <c r="DU266" s="197" t="e">
        <f t="shared" si="12"/>
        <v>#VALUE!</v>
      </c>
      <c r="DV266" s="165" t="e">
        <f>CZ266*'Ores &amp; Ingots'!$C$3+DA266*'Ores &amp; Ingots'!$C$4+DB266*'Ores &amp; Ingots'!$C$5+DC266*'Ores &amp; Ingots'!$C$6+DD266*'Ores &amp; Ingots'!$C$7+DE266*'Ores &amp; Ingots'!$C$8+DF266*'Ores &amp; Ingots'!$C$9+DG266*'Ores &amp; Ingots'!$C$10+DH266*'Ores &amp; Ingots'!$C$11+DI266*'Ores &amp; Ingots'!$C$12</f>
        <v>#VALUE!</v>
      </c>
      <c r="DW266" s="165" t="e">
        <f>DJ266*'Ores &amp; Ingots'!$B$3+DK266*'Ores &amp; Ingots'!$B$4+DL266*'Ores &amp; Ingots'!$B$5+DM266*'Ores &amp; Ingots'!$B$6+DN266*'Ores &amp; Ingots'!$B$7+DO266*'Ores &amp; Ingots'!$B$8+DP266*'Ores &amp; Ingots'!$B$9+DQ266*'Ores &amp; Ingots'!$B$10+DR266*'Ores &amp; Ingots'!$B$11+DS266*'Ores &amp; Ingots'!$B$12</f>
        <v>#VALUE!</v>
      </c>
      <c r="DX266" s="197" t="e">
        <f>CZ266*Refining!$G$3+DA266*Refining!$G$4+DB266*Refining!$G$5+DC266*Refining!$G$6+DD266*Refining!$G$7+DE266*Refining!$G$8+DF266*Refining!$G$9+DG266*Refining!$G$10+DH266*Refining!$G$11+DI266*Refining!$G$12</f>
        <v>#VALUE!</v>
      </c>
      <c r="DY266" s="197" t="e">
        <f t="shared" si="13"/>
        <v>#VALUE!</v>
      </c>
      <c r="DZ266" s="199" t="e">
        <f t="shared" si="14"/>
        <v>#VALUE!</v>
      </c>
      <c r="EA266" s="190" t="e">
        <f t="shared" si="15"/>
        <v>#VALUE!</v>
      </c>
      <c r="EB266" s="200" t="e">
        <f t="shared" ref="EB266:EC266" si="1073">EA266/60</f>
        <v>#VALUE!</v>
      </c>
      <c r="EC266" s="200" t="e">
        <f t="shared" si="1073"/>
        <v>#VALUE!</v>
      </c>
      <c r="ED266" s="190" t="e">
        <f t="shared" si="17"/>
        <v>#VALUE!</v>
      </c>
      <c r="EE266" s="200" t="e">
        <f t="shared" ref="EE266:EF266" si="1074">ED266/1000</f>
        <v>#VALUE!</v>
      </c>
      <c r="EF266" s="201" t="e">
        <f t="shared" si="1074"/>
        <v>#VALUE!</v>
      </c>
      <c r="EG266" s="136" t="e">
        <f t="shared" si="19"/>
        <v>#VALUE!</v>
      </c>
      <c r="EH266" s="138" t="e">
        <f t="shared" si="20"/>
        <v>#VALUE!</v>
      </c>
      <c r="EI266" s="133" t="s">
        <v>28</v>
      </c>
    </row>
    <row r="267" spans="1:139" ht="12.75" x14ac:dyDescent="0.2">
      <c r="A267" s="864"/>
      <c r="B267" s="135" t="s">
        <v>420</v>
      </c>
      <c r="C267" s="137" t="s">
        <v>155</v>
      </c>
      <c r="D267" s="137">
        <v>1</v>
      </c>
      <c r="E267" s="137">
        <v>1</v>
      </c>
      <c r="F267" s="137">
        <v>1</v>
      </c>
      <c r="G267" s="202">
        <f t="shared" si="0"/>
        <v>0.125</v>
      </c>
      <c r="H267" s="203">
        <v>4</v>
      </c>
      <c r="I267" s="203">
        <v>12</v>
      </c>
      <c r="J267" s="204">
        <f>H267/Main!$D$9</f>
        <v>0.8</v>
      </c>
      <c r="K267" s="204">
        <f>I267/Main!$D$10</f>
        <v>6</v>
      </c>
      <c r="L267" s="204">
        <f t="shared" si="1"/>
        <v>7.5</v>
      </c>
      <c r="M267" s="204">
        <v>0.16</v>
      </c>
      <c r="N267" s="205"/>
      <c r="O267" s="296"/>
      <c r="P267" s="207"/>
      <c r="Q267" s="208"/>
      <c r="R267" s="207"/>
      <c r="S267" s="209"/>
      <c r="T267" s="209"/>
      <c r="U267" s="207"/>
      <c r="V267" s="207"/>
      <c r="W267" s="401"/>
      <c r="X267" s="209"/>
      <c r="Y267" s="207"/>
      <c r="Z267" s="207"/>
      <c r="AA267" s="207"/>
      <c r="AB267" s="207"/>
      <c r="AC267" s="402"/>
      <c r="AD267" s="171">
        <v>2</v>
      </c>
      <c r="AE267" s="165">
        <v>0</v>
      </c>
      <c r="AF267" s="165">
        <v>0</v>
      </c>
      <c r="AG267" s="165">
        <v>0</v>
      </c>
      <c r="AH267" s="165">
        <v>0</v>
      </c>
      <c r="AI267" s="165">
        <v>0</v>
      </c>
      <c r="AJ267" s="165">
        <v>0</v>
      </c>
      <c r="AK267" s="165">
        <v>0</v>
      </c>
      <c r="AL267" s="165">
        <v>0</v>
      </c>
      <c r="AM267" s="165">
        <v>0</v>
      </c>
      <c r="AN267" s="165">
        <v>0</v>
      </c>
      <c r="AO267" s="165">
        <v>1</v>
      </c>
      <c r="AP267" s="165">
        <v>0</v>
      </c>
      <c r="AQ267" s="165">
        <v>0</v>
      </c>
      <c r="AR267" s="165">
        <v>0</v>
      </c>
      <c r="AS267" s="165">
        <v>0</v>
      </c>
      <c r="AT267" s="165">
        <v>0</v>
      </c>
      <c r="AU267" s="165">
        <v>0</v>
      </c>
      <c r="AV267" s="165">
        <v>0</v>
      </c>
      <c r="AW267" s="165">
        <v>0</v>
      </c>
      <c r="AX267" s="165">
        <v>0</v>
      </c>
      <c r="AY267" s="413">
        <f t="shared" ref="AY267:BS267" si="1075">IF(AD267 = 0, "", AD267)</f>
        <v>2</v>
      </c>
      <c r="AZ267" s="163" t="str">
        <f t="shared" si="1075"/>
        <v/>
      </c>
      <c r="BA267" s="163" t="str">
        <f t="shared" si="1075"/>
        <v/>
      </c>
      <c r="BB267" s="163" t="str">
        <f t="shared" si="1075"/>
        <v/>
      </c>
      <c r="BC267" s="163" t="str">
        <f t="shared" si="1075"/>
        <v/>
      </c>
      <c r="BD267" s="163" t="str">
        <f t="shared" si="1075"/>
        <v/>
      </c>
      <c r="BE267" s="163" t="str">
        <f t="shared" si="1075"/>
        <v/>
      </c>
      <c r="BF267" s="163" t="str">
        <f t="shared" si="1075"/>
        <v/>
      </c>
      <c r="BG267" s="163" t="str">
        <f t="shared" si="1075"/>
        <v/>
      </c>
      <c r="BH267" s="163" t="str">
        <f t="shared" si="1075"/>
        <v/>
      </c>
      <c r="BI267" s="163" t="str">
        <f t="shared" si="1075"/>
        <v/>
      </c>
      <c r="BJ267" s="165">
        <f t="shared" si="1075"/>
        <v>1</v>
      </c>
      <c r="BK267" s="163" t="str">
        <f t="shared" si="1075"/>
        <v/>
      </c>
      <c r="BL267" s="163" t="str">
        <f t="shared" si="1075"/>
        <v/>
      </c>
      <c r="BM267" s="163" t="str">
        <f t="shared" si="1075"/>
        <v/>
      </c>
      <c r="BN267" s="163" t="str">
        <f t="shared" si="1075"/>
        <v/>
      </c>
      <c r="BO267" s="163" t="str">
        <f t="shared" si="1075"/>
        <v/>
      </c>
      <c r="BP267" s="163" t="str">
        <f t="shared" si="1075"/>
        <v/>
      </c>
      <c r="BQ267" s="163" t="str">
        <f t="shared" si="1075"/>
        <v/>
      </c>
      <c r="BR267" s="163" t="str">
        <f t="shared" si="1075"/>
        <v/>
      </c>
      <c r="BS267" s="173" t="str">
        <f t="shared" si="1075"/>
        <v/>
      </c>
      <c r="BT267" s="175" t="e">
        <f>$AY267*Assembly!Z$4+$AZ267*Assembly!Z$5+$BA267*Assembly!Z$6+$BB267*Assembly!Z$7+$BC267*Assembly!Z$8+$BD267*Assembly!Z$9+$BE267*Assembly!Z$10+$BF267*Assembly!Z$11+$BG267*Assembly!Z$12+$BH267*Assembly!Z$13+$BI267*Assembly!Z$14+$BJ267*Assembly!Z$15+$BK267*Assembly!Z$16+$BL267*Assembly!Z$17+$BM267*Assembly!Z$18+$BN267*Assembly!Z$19+$BO267*Assembly!Z$20+$BP267*Assembly!Z$21+$BQ267*Assembly!Z$22+$BR267*Assembly!Z$23+$BS267*Assembly!Z$24</f>
        <v>#VALUE!</v>
      </c>
      <c r="BU267" s="165" t="e">
        <f t="shared" si="3"/>
        <v>#VALUE!</v>
      </c>
      <c r="BV267" s="176"/>
      <c r="BW267" s="165" t="e">
        <f>$AY267*Assembly!AD$4+$AZ267*Assembly!AD$5+$BA267*Assembly!AD$6+$BB267*Assembly!AD$7+$BC267*Assembly!AD$8+$BD267*Assembly!AD$9+$BE267*Assembly!AD$10+$BF267*Assembly!AD$11+$BG267*Assembly!AD$12+$BH267*Assembly!AD$13+$BI267*Assembly!AD$14+$BJ267*Assembly!AD$15+$BK267*Assembly!AD$16+$BL267*Assembly!AD$17+$BM267*Assembly!AD$18+$BN267*Assembly!AD$19+$BO267*Assembly!AD$20+$BP267*Assembly!AD$21+$BQ267*Assembly!AD$22+$BR267*Assembly!AD$23+$BS267*Assembly!AD$24</f>
        <v>#VALUE!</v>
      </c>
      <c r="BX267" s="180" t="e">
        <f t="shared" si="4"/>
        <v>#VALUE!</v>
      </c>
      <c r="BY267" s="181" t="e">
        <f t="shared" si="5"/>
        <v>#VALUE!</v>
      </c>
      <c r="BZ267" s="182" t="e">
        <f t="shared" si="6"/>
        <v>#VALUE!</v>
      </c>
      <c r="CA267" s="181" t="e">
        <f t="shared" si="7"/>
        <v>#VALUE!</v>
      </c>
      <c r="CB267" s="165" t="e">
        <f>$AY267*Assembly!Y$4+$AZ267*Assembly!Y$5+$BA267*Assembly!Y$6+$BB267*Assembly!Y$7+$BC267*Assembly!Y$8+$BD267*Assembly!Y$9+$BE267*Assembly!Y$10+$BF267*Assembly!Y$11+$BG267*Assembly!Y$12+$BH267*Assembly!Y$13+$BI267*Assembly!Y$14+$BJ267*Assembly!Y$15+$BK267*Assembly!Y$16+$BL267*Assembly!Y$17+$BM267*Assembly!Y$18+$BN267*Assembly!Y$19+$BO267*Assembly!Y$20+$BP267*Assembly!Y$21+$BQ267*Assembly!Y$22+$BR267*Assembly!Y$23+$BS267*Assembly!Y$24</f>
        <v>#VALUE!</v>
      </c>
      <c r="CC267" s="165" t="e">
        <f t="shared" si="8"/>
        <v>#VALUE!</v>
      </c>
      <c r="CD267" s="136" t="e">
        <f t="shared" si="9"/>
        <v>#VALUE!</v>
      </c>
      <c r="CE267" s="184" t="e">
        <f>$AY267*Assembly!AC$4+$AZ267*Assembly!AC$5+$BA267*Assembly!AC$6+$BB267*Assembly!AC$7+$BC267*Assembly!AC$8+$BD267*Assembly!AC$9+$BE267*Assembly!AC$10+$BF267*Assembly!AC$11+$BG267*Assembly!AC$12+$BH267*Assembly!AC$13+$BI267*Assembly!AC$14+$BJ267*Assembly!AC$15+$BK267*Assembly!AC$16+$BL267*Assembly!AC$17+$BM267*Assembly!AC$18+$BN267*Assembly!AC$19+$BO267*Assembly!AC$20+$BP267*Assembly!AC$21+$BQ267*Assembly!AC$22+$BR267*Assembly!AC$23+$BS267*Assembly!AC$24</f>
        <v>#VALUE!</v>
      </c>
      <c r="CF267" s="208" t="e">
        <f>$AY267*Assembly!M$4+$AZ267*Assembly!M$5+$BA267*Assembly!M$6+$BB267*Assembly!M$7+$BC267*Assembly!M$8+$BD267*Assembly!M$9+$BE267*Assembly!M$10+$BF267*Assembly!M$11+$BG267*Assembly!M$12+$BH267*Assembly!M$13+$BI267*Assembly!M$14+$BJ267*Assembly!M$15+$BK267*Assembly!M$16+$BL267*Assembly!M$17+$BM267*Assembly!M$18+$BN267*Assembly!M$19+$BO267*Assembly!M$20+$BP267*Assembly!M$21+$BQ267*Assembly!M$22+$BR267*Assembly!M$23+$BS267*Assembly!M$24</f>
        <v>#VALUE!</v>
      </c>
      <c r="CG267" s="208" t="e">
        <f>$AY267*Assembly!N$4+$AZ267*Assembly!N$5+$BA267*Assembly!N$6+$BB267*Assembly!N$7+$BC267*Assembly!N$8+$BD267*Assembly!N$9+$BE267*Assembly!N$10+$BF267*Assembly!N$11+$BG267*Assembly!N$12+$BH267*Assembly!N$13+$BI267*Assembly!N$14+$BJ267*Assembly!N$15+$BK267*Assembly!N$16+$BL267*Assembly!N$17+$BM267*Assembly!N$18+$BN267*Assembly!N$19+$BO267*Assembly!N$20+$BP267*Assembly!N$21+$BQ267*Assembly!N$22+$BR267*Assembly!N$23+$BS267*Assembly!N$24</f>
        <v>#VALUE!</v>
      </c>
      <c r="CH267" s="208" t="e">
        <f>$AY267*Assembly!O$4+$AZ267*Assembly!O$5+$BA267*Assembly!O$6+$BB267*Assembly!O$7+$BC267*Assembly!O$8+$BD267*Assembly!O$9+$BE267*Assembly!O$10+$BF267*Assembly!O$11+$BG267*Assembly!O$12+$BH267*Assembly!O$13+$BI267*Assembly!O$14+$BJ267*Assembly!O$15+$BK267*Assembly!O$16+$BL267*Assembly!O$17+$BM267*Assembly!O$18+$BN267*Assembly!O$19+$BO267*Assembly!O$20+$BP267*Assembly!O$21+$BQ267*Assembly!O$22+$BR267*Assembly!O$23+$BS267*Assembly!O$24</f>
        <v>#VALUE!</v>
      </c>
      <c r="CI267" s="203" t="e">
        <f>$AY267*Assembly!P$4+$AZ267*Assembly!P$5+$BA267*Assembly!P$6+$BB267*Assembly!P$7+$BC267*Assembly!P$8+$BD267*Assembly!P$9+$BE267*Assembly!P$10+$BF267*Assembly!P$11+$BG267*Assembly!P$12+$BH267*Assembly!P$13+$BI267*Assembly!P$14+$BJ267*Assembly!P$15+$BK267*Assembly!P$16+$BL267*Assembly!P$17+$BM267*Assembly!P$18+$BN267*Assembly!P$19+$BO267*Assembly!P$20+$BP267*Assembly!P$21+$BQ267*Assembly!P$22+$BR267*Assembly!P$23+$BS267*Assembly!P$24</f>
        <v>#VALUE!</v>
      </c>
      <c r="CJ267" s="203" t="e">
        <f>$AY267*Assembly!Q$4+$AZ267*Assembly!Q$5+$BA267*Assembly!Q$6+$BB267*Assembly!Q$7+$BC267*Assembly!Q$8+$BD267*Assembly!Q$9+$BE267*Assembly!Q$10+$BF267*Assembly!Q$11+$BG267*Assembly!Q$12+$BH267*Assembly!Q$13+$BI267*Assembly!Q$14+$BJ267*Assembly!Q$15+$BK267*Assembly!Q$16+$BL267*Assembly!Q$17+$BM267*Assembly!Q$18+$BN267*Assembly!Q$19+$BO267*Assembly!Q$20+$BP267*Assembly!Q$21+$BQ267*Assembly!Q$22+$BR267*Assembly!Q$23+$BS267*Assembly!Q$24</f>
        <v>#VALUE!</v>
      </c>
      <c r="CK267" s="208" t="e">
        <f>$AY267*Assembly!R$4+$AZ267*Assembly!R$5+$BA267*Assembly!R$6+$BB267*Assembly!R$7+$BC267*Assembly!R$8+$BD267*Assembly!R$9+$BE267*Assembly!R$10+$BF267*Assembly!R$11+$BG267*Assembly!R$12+$BH267*Assembly!R$13+$BI267*Assembly!R$14+$BJ267*Assembly!R$15+$BK267*Assembly!R$16+$BL267*Assembly!R$17+$BM267*Assembly!R$18+$BN267*Assembly!R$19+$BO267*Assembly!R$20+$BP267*Assembly!R$21+$BQ267*Assembly!R$22+$BR267*Assembly!R$23+$BS267*Assembly!R$24</f>
        <v>#VALUE!</v>
      </c>
      <c r="CL267" s="203" t="e">
        <f>$AY267*Assembly!S$4+$AZ267*Assembly!S$5+$BA267*Assembly!S$6+$BB267*Assembly!S$7+$BC267*Assembly!S$8+$BD267*Assembly!S$9+$BE267*Assembly!S$10+$BF267*Assembly!S$11+$BG267*Assembly!S$12+$BH267*Assembly!S$13+$BI267*Assembly!S$14+$BJ267*Assembly!S$15+$BK267*Assembly!S$16+$BL267*Assembly!S$17+$BM267*Assembly!S$18+$BN267*Assembly!S$19+$BO267*Assembly!S$20+$BP267*Assembly!S$21+$BQ267*Assembly!S$22+$BR267*Assembly!S$23+$BS267*Assembly!S$24</f>
        <v>#VALUE!</v>
      </c>
      <c r="CM267" s="203" t="e">
        <f>$AY267*Assembly!T$4+$AZ267*Assembly!T$5+$BA267*Assembly!T$6+$BB267*Assembly!T$7+$BC267*Assembly!T$8+$BD267*Assembly!T$9+$BE267*Assembly!T$10+$BF267*Assembly!T$11+$BG267*Assembly!T$12+$BH267*Assembly!T$13+$BI267*Assembly!T$14+$BJ267*Assembly!T$15+$BK267*Assembly!T$16+$BL267*Assembly!T$17+$BM267*Assembly!T$18+$BN267*Assembly!T$19+$BO267*Assembly!T$20+$BP267*Assembly!T$21+$BQ267*Assembly!T$22+$BR267*Assembly!T$23+$BS267*Assembly!T$24</f>
        <v>#VALUE!</v>
      </c>
      <c r="CN267" s="203" t="e">
        <f>$AY267*Assembly!U$4+$AZ267*Assembly!U$5+$BA267*Assembly!U$6+$BB267*Assembly!U$7+$BC267*Assembly!U$8+$BD267*Assembly!U$9+$BE267*Assembly!U$10+$BF267*Assembly!U$11+$BG267*Assembly!U$12+$BH267*Assembly!U$13+$BI267*Assembly!U$14+$BJ267*Assembly!U$15+$BK267*Assembly!U$16+$BL267*Assembly!U$17+$BM267*Assembly!U$18+$BN267*Assembly!U$19+$BO267*Assembly!U$20+$BP267*Assembly!U$21+$BQ267*Assembly!U$22+$BR267*Assembly!U$23+$BS267*Assembly!U$24</f>
        <v>#VALUE!</v>
      </c>
      <c r="CO267" s="208" t="e">
        <f>$AY267*Assembly!V$4+$AZ267*Assembly!V$5+$BA267*Assembly!V$6+$BB267*Assembly!V$7+$BC267*Assembly!V$8+$BD267*Assembly!V$9+$BE267*Assembly!V$10+$BF267*Assembly!V$11+$BG267*Assembly!V$12+$BH267*Assembly!V$13+$BI267*Assembly!V$14+$BJ267*Assembly!V$15+$BK267*Assembly!V$16+$BL267*Assembly!V$17+$BM267*Assembly!V$18+$BN267*Assembly!V$19+$BO267*Assembly!V$20+$BP267*Assembly!V$21+$BQ267*Assembly!V$22+$BR267*Assembly!V$23+$BS267*Assembly!V$24</f>
        <v>#VALUE!</v>
      </c>
      <c r="CP267" s="208" t="e">
        <f>CF267*Refining!$F$3</f>
        <v>#VALUE!</v>
      </c>
      <c r="CQ267" s="208" t="e">
        <f>CG267*Refining!$F$4</f>
        <v>#VALUE!</v>
      </c>
      <c r="CR267" s="208" t="e">
        <f>CH267*Refining!$F$5</f>
        <v>#VALUE!</v>
      </c>
      <c r="CS267" s="208" t="e">
        <f>CI267*Refining!$F$6</f>
        <v>#VALUE!</v>
      </c>
      <c r="CT267" s="208" t="e">
        <f>CJ267*Refining!$F$7</f>
        <v>#VALUE!</v>
      </c>
      <c r="CU267" s="208" t="e">
        <f>CK267*Refining!$F$8</f>
        <v>#VALUE!</v>
      </c>
      <c r="CV267" s="208" t="e">
        <f>CL267*Refining!$F$9</f>
        <v>#VALUE!</v>
      </c>
      <c r="CW267" s="208" t="e">
        <f>CM267*Refining!$F$10</f>
        <v>#VALUE!</v>
      </c>
      <c r="CX267" s="208" t="e">
        <f>CN267*Refining!$F$11</f>
        <v>#VALUE!</v>
      </c>
      <c r="CY267" s="208" t="e">
        <f>CO267*Refining!$F$12</f>
        <v>#VALUE!</v>
      </c>
      <c r="CZ267" s="190" t="e">
        <f t="shared" ref="CZ267:DS267" si="1076">IF(CF267 = 0, "", CF267)</f>
        <v>#VALUE!</v>
      </c>
      <c r="DA267" s="197" t="e">
        <f t="shared" si="1076"/>
        <v>#VALUE!</v>
      </c>
      <c r="DB267" s="197" t="e">
        <f t="shared" si="1076"/>
        <v>#VALUE!</v>
      </c>
      <c r="DC267" s="191" t="e">
        <f t="shared" si="1076"/>
        <v>#VALUE!</v>
      </c>
      <c r="DD267" s="193" t="e">
        <f t="shared" si="1076"/>
        <v>#VALUE!</v>
      </c>
      <c r="DE267" s="191" t="e">
        <f t="shared" si="1076"/>
        <v>#VALUE!</v>
      </c>
      <c r="DF267" s="193" t="e">
        <f t="shared" si="1076"/>
        <v>#VALUE!</v>
      </c>
      <c r="DG267" s="193" t="e">
        <f t="shared" si="1076"/>
        <v>#VALUE!</v>
      </c>
      <c r="DH267" s="191" t="e">
        <f t="shared" si="1076"/>
        <v>#VALUE!</v>
      </c>
      <c r="DI267" s="195" t="e">
        <f t="shared" si="1076"/>
        <v>#VALUE!</v>
      </c>
      <c r="DJ267" s="190" t="e">
        <f t="shared" si="1076"/>
        <v>#VALUE!</v>
      </c>
      <c r="DK267" s="197" t="e">
        <f t="shared" si="1076"/>
        <v>#VALUE!</v>
      </c>
      <c r="DL267" s="197" t="e">
        <f t="shared" si="1076"/>
        <v>#VALUE!</v>
      </c>
      <c r="DM267" s="191" t="e">
        <f t="shared" si="1076"/>
        <v>#VALUE!</v>
      </c>
      <c r="DN267" s="193" t="e">
        <f t="shared" si="1076"/>
        <v>#VALUE!</v>
      </c>
      <c r="DO267" s="191" t="e">
        <f t="shared" si="1076"/>
        <v>#VALUE!</v>
      </c>
      <c r="DP267" s="191" t="e">
        <f t="shared" si="1076"/>
        <v>#VALUE!</v>
      </c>
      <c r="DQ267" s="191" t="e">
        <f t="shared" si="1076"/>
        <v>#VALUE!</v>
      </c>
      <c r="DR267" s="191" t="e">
        <f t="shared" si="1076"/>
        <v>#VALUE!</v>
      </c>
      <c r="DS267" s="195" t="e">
        <f t="shared" si="1076"/>
        <v>#VALUE!</v>
      </c>
      <c r="DT267" s="190" t="e">
        <f t="shared" si="11"/>
        <v>#VALUE!</v>
      </c>
      <c r="DU267" s="197" t="e">
        <f t="shared" si="12"/>
        <v>#VALUE!</v>
      </c>
      <c r="DV267" s="165" t="e">
        <f>CZ267*'Ores &amp; Ingots'!$C$3+DA267*'Ores &amp; Ingots'!$C$4+DB267*'Ores &amp; Ingots'!$C$5+DC267*'Ores &amp; Ingots'!$C$6+DD267*'Ores &amp; Ingots'!$C$7+DE267*'Ores &amp; Ingots'!$C$8+DF267*'Ores &amp; Ingots'!$C$9+DG267*'Ores &amp; Ingots'!$C$10+DH267*'Ores &amp; Ingots'!$C$11+DI267*'Ores &amp; Ingots'!$C$12</f>
        <v>#VALUE!</v>
      </c>
      <c r="DW267" s="165" t="e">
        <f>DJ267*'Ores &amp; Ingots'!$B$3+DK267*'Ores &amp; Ingots'!$B$4+DL267*'Ores &amp; Ingots'!$B$5+DM267*'Ores &amp; Ingots'!$B$6+DN267*'Ores &amp; Ingots'!$B$7+DO267*'Ores &amp; Ingots'!$B$8+DP267*'Ores &amp; Ingots'!$B$9+DQ267*'Ores &amp; Ingots'!$B$10+DR267*'Ores &amp; Ingots'!$B$11+DS267*'Ores &amp; Ingots'!$B$12</f>
        <v>#VALUE!</v>
      </c>
      <c r="DX267" s="197" t="e">
        <f>CZ267*Refining!$G$3+DA267*Refining!$G$4+DB267*Refining!$G$5+DC267*Refining!$G$6+DD267*Refining!$G$7+DE267*Refining!$G$8+DF267*Refining!$G$9+DG267*Refining!$G$10+DH267*Refining!$G$11+DI267*Refining!$G$12</f>
        <v>#VALUE!</v>
      </c>
      <c r="DY267" s="197" t="e">
        <f t="shared" si="13"/>
        <v>#VALUE!</v>
      </c>
      <c r="DZ267" s="199" t="e">
        <f t="shared" si="14"/>
        <v>#VALUE!</v>
      </c>
      <c r="EA267" s="190" t="e">
        <f t="shared" si="15"/>
        <v>#VALUE!</v>
      </c>
      <c r="EB267" s="200" t="e">
        <f t="shared" ref="EB267:EC267" si="1077">EA267/60</f>
        <v>#VALUE!</v>
      </c>
      <c r="EC267" s="200" t="e">
        <f t="shared" si="1077"/>
        <v>#VALUE!</v>
      </c>
      <c r="ED267" s="190" t="e">
        <f t="shared" si="17"/>
        <v>#VALUE!</v>
      </c>
      <c r="EE267" s="200" t="e">
        <f t="shared" ref="EE267:EF267" si="1078">ED267/1000</f>
        <v>#VALUE!</v>
      </c>
      <c r="EF267" s="201" t="e">
        <f t="shared" si="1078"/>
        <v>#VALUE!</v>
      </c>
      <c r="EG267" s="136" t="e">
        <f t="shared" si="19"/>
        <v>#VALUE!</v>
      </c>
      <c r="EH267" s="138" t="e">
        <f t="shared" si="20"/>
        <v>#VALUE!</v>
      </c>
      <c r="EI267" s="133" t="s">
        <v>28</v>
      </c>
    </row>
    <row r="268" spans="1:139" ht="12.75" x14ac:dyDescent="0.2">
      <c r="A268" s="864"/>
      <c r="B268" s="135" t="s">
        <v>421</v>
      </c>
      <c r="C268" s="137" t="s">
        <v>155</v>
      </c>
      <c r="D268" s="137">
        <v>1</v>
      </c>
      <c r="E268" s="137">
        <v>1</v>
      </c>
      <c r="F268" s="137">
        <v>1</v>
      </c>
      <c r="G268" s="141">
        <f t="shared" si="0"/>
        <v>0.125</v>
      </c>
      <c r="H268" s="142">
        <v>4</v>
      </c>
      <c r="I268" s="142">
        <v>12</v>
      </c>
      <c r="J268" s="144">
        <f>H268/Main!$D$9</f>
        <v>0.8</v>
      </c>
      <c r="K268" s="144">
        <f>I268/Main!$D$10</f>
        <v>6</v>
      </c>
      <c r="L268" s="144">
        <f t="shared" si="1"/>
        <v>7.5</v>
      </c>
      <c r="M268" s="144">
        <v>0.16</v>
      </c>
      <c r="N268" s="147"/>
      <c r="O268" s="294"/>
      <c r="P268" s="150"/>
      <c r="Q268" s="153"/>
      <c r="R268" s="150"/>
      <c r="S268" s="155"/>
      <c r="T268" s="155"/>
      <c r="U268" s="150"/>
      <c r="V268" s="150"/>
      <c r="W268" s="155"/>
      <c r="X268" s="155"/>
      <c r="Y268" s="150"/>
      <c r="Z268" s="150"/>
      <c r="AA268" s="150"/>
      <c r="AB268" s="150"/>
      <c r="AC268" s="370"/>
      <c r="AD268" s="171">
        <v>4</v>
      </c>
      <c r="AE268" s="165">
        <v>0</v>
      </c>
      <c r="AF268" s="165">
        <v>0</v>
      </c>
      <c r="AG268" s="165">
        <v>0</v>
      </c>
      <c r="AH268" s="165">
        <v>0</v>
      </c>
      <c r="AI268" s="165">
        <v>0</v>
      </c>
      <c r="AJ268" s="165">
        <v>0</v>
      </c>
      <c r="AK268" s="165">
        <v>0</v>
      </c>
      <c r="AL268" s="165">
        <v>0</v>
      </c>
      <c r="AM268" s="165">
        <v>0</v>
      </c>
      <c r="AN268" s="165">
        <v>0</v>
      </c>
      <c r="AO268" s="165">
        <v>1</v>
      </c>
      <c r="AP268" s="165">
        <v>0</v>
      </c>
      <c r="AQ268" s="165">
        <v>0</v>
      </c>
      <c r="AR268" s="165">
        <v>0</v>
      </c>
      <c r="AS268" s="165">
        <v>0</v>
      </c>
      <c r="AT268" s="165">
        <v>0</v>
      </c>
      <c r="AU268" s="165">
        <v>0</v>
      </c>
      <c r="AV268" s="165">
        <v>0</v>
      </c>
      <c r="AW268" s="165">
        <v>0</v>
      </c>
      <c r="AX268" s="165">
        <v>0</v>
      </c>
      <c r="AY268" s="413">
        <f t="shared" ref="AY268:BS268" si="1079">IF(AD268 = 0, "", AD268)</f>
        <v>4</v>
      </c>
      <c r="AZ268" s="163" t="str">
        <f t="shared" si="1079"/>
        <v/>
      </c>
      <c r="BA268" s="163" t="str">
        <f t="shared" si="1079"/>
        <v/>
      </c>
      <c r="BB268" s="163" t="str">
        <f t="shared" si="1079"/>
        <v/>
      </c>
      <c r="BC268" s="163" t="str">
        <f t="shared" si="1079"/>
        <v/>
      </c>
      <c r="BD268" s="163" t="str">
        <f t="shared" si="1079"/>
        <v/>
      </c>
      <c r="BE268" s="163" t="str">
        <f t="shared" si="1079"/>
        <v/>
      </c>
      <c r="BF268" s="163" t="str">
        <f t="shared" si="1079"/>
        <v/>
      </c>
      <c r="BG268" s="163" t="str">
        <f t="shared" si="1079"/>
        <v/>
      </c>
      <c r="BH268" s="163" t="str">
        <f t="shared" si="1079"/>
        <v/>
      </c>
      <c r="BI268" s="163" t="str">
        <f t="shared" si="1079"/>
        <v/>
      </c>
      <c r="BJ268" s="165">
        <f t="shared" si="1079"/>
        <v>1</v>
      </c>
      <c r="BK268" s="163" t="str">
        <f t="shared" si="1079"/>
        <v/>
      </c>
      <c r="BL268" s="163" t="str">
        <f t="shared" si="1079"/>
        <v/>
      </c>
      <c r="BM268" s="163" t="str">
        <f t="shared" si="1079"/>
        <v/>
      </c>
      <c r="BN268" s="163" t="str">
        <f t="shared" si="1079"/>
        <v/>
      </c>
      <c r="BO268" s="163" t="str">
        <f t="shared" si="1079"/>
        <v/>
      </c>
      <c r="BP268" s="163" t="str">
        <f t="shared" si="1079"/>
        <v/>
      </c>
      <c r="BQ268" s="163" t="str">
        <f t="shared" si="1079"/>
        <v/>
      </c>
      <c r="BR268" s="163" t="str">
        <f t="shared" si="1079"/>
        <v/>
      </c>
      <c r="BS268" s="173" t="str">
        <f t="shared" si="1079"/>
        <v/>
      </c>
      <c r="BT268" s="175" t="e">
        <f>$AY268*Assembly!Z$4+$AZ268*Assembly!Z$5+$BA268*Assembly!Z$6+$BB268*Assembly!Z$7+$BC268*Assembly!Z$8+$BD268*Assembly!Z$9+$BE268*Assembly!Z$10+$BF268*Assembly!Z$11+$BG268*Assembly!Z$12+$BH268*Assembly!Z$13+$BI268*Assembly!Z$14+$BJ268*Assembly!Z$15+$BK268*Assembly!Z$16+$BL268*Assembly!Z$17+$BM268*Assembly!Z$18+$BN268*Assembly!Z$19+$BO268*Assembly!Z$20+$BP268*Assembly!Z$21+$BQ268*Assembly!Z$22+$BR268*Assembly!Z$23+$BS268*Assembly!Z$24</f>
        <v>#VALUE!</v>
      </c>
      <c r="BU268" s="165" t="e">
        <f t="shared" si="3"/>
        <v>#VALUE!</v>
      </c>
      <c r="BV268" s="176"/>
      <c r="BW268" s="165" t="e">
        <f>$AY268*Assembly!AD$4+$AZ268*Assembly!AD$5+$BA268*Assembly!AD$6+$BB268*Assembly!AD$7+$BC268*Assembly!AD$8+$BD268*Assembly!AD$9+$BE268*Assembly!AD$10+$BF268*Assembly!AD$11+$BG268*Assembly!AD$12+$BH268*Assembly!AD$13+$BI268*Assembly!AD$14+$BJ268*Assembly!AD$15+$BK268*Assembly!AD$16+$BL268*Assembly!AD$17+$BM268*Assembly!AD$18+$BN268*Assembly!AD$19+$BO268*Assembly!AD$20+$BP268*Assembly!AD$21+$BQ268*Assembly!AD$22+$BR268*Assembly!AD$23+$BS268*Assembly!AD$24</f>
        <v>#VALUE!</v>
      </c>
      <c r="BX268" s="180" t="e">
        <f t="shared" si="4"/>
        <v>#VALUE!</v>
      </c>
      <c r="BY268" s="181" t="e">
        <f t="shared" si="5"/>
        <v>#VALUE!</v>
      </c>
      <c r="BZ268" s="182" t="e">
        <f t="shared" si="6"/>
        <v>#VALUE!</v>
      </c>
      <c r="CA268" s="181" t="e">
        <f t="shared" si="7"/>
        <v>#VALUE!</v>
      </c>
      <c r="CB268" s="165" t="e">
        <f>$AY268*Assembly!Y$4+$AZ268*Assembly!Y$5+$BA268*Assembly!Y$6+$BB268*Assembly!Y$7+$BC268*Assembly!Y$8+$BD268*Assembly!Y$9+$BE268*Assembly!Y$10+$BF268*Assembly!Y$11+$BG268*Assembly!Y$12+$BH268*Assembly!Y$13+$BI268*Assembly!Y$14+$BJ268*Assembly!Y$15+$BK268*Assembly!Y$16+$BL268*Assembly!Y$17+$BM268*Assembly!Y$18+$BN268*Assembly!Y$19+$BO268*Assembly!Y$20+$BP268*Assembly!Y$21+$BQ268*Assembly!Y$22+$BR268*Assembly!Y$23+$BS268*Assembly!Y$24</f>
        <v>#VALUE!</v>
      </c>
      <c r="CC268" s="165" t="e">
        <f t="shared" si="8"/>
        <v>#VALUE!</v>
      </c>
      <c r="CD268" s="136" t="e">
        <f t="shared" si="9"/>
        <v>#VALUE!</v>
      </c>
      <c r="CE268" s="184" t="e">
        <f>$AY268*Assembly!AC$4+$AZ268*Assembly!AC$5+$BA268*Assembly!AC$6+$BB268*Assembly!AC$7+$BC268*Assembly!AC$8+$BD268*Assembly!AC$9+$BE268*Assembly!AC$10+$BF268*Assembly!AC$11+$BG268*Assembly!AC$12+$BH268*Assembly!AC$13+$BI268*Assembly!AC$14+$BJ268*Assembly!AC$15+$BK268*Assembly!AC$16+$BL268*Assembly!AC$17+$BM268*Assembly!AC$18+$BN268*Assembly!AC$19+$BO268*Assembly!AC$20+$BP268*Assembly!AC$21+$BQ268*Assembly!AC$22+$BR268*Assembly!AC$23+$BS268*Assembly!AC$24</f>
        <v>#VALUE!</v>
      </c>
      <c r="CF268" s="153" t="e">
        <f>$AY268*Assembly!M$4+$AZ268*Assembly!M$5+$BA268*Assembly!M$6+$BB268*Assembly!M$7+$BC268*Assembly!M$8+$BD268*Assembly!M$9+$BE268*Assembly!M$10+$BF268*Assembly!M$11+$BG268*Assembly!M$12+$BH268*Assembly!M$13+$BI268*Assembly!M$14+$BJ268*Assembly!M$15+$BK268*Assembly!M$16+$BL268*Assembly!M$17+$BM268*Assembly!M$18+$BN268*Assembly!M$19+$BO268*Assembly!M$20+$BP268*Assembly!M$21+$BQ268*Assembly!M$22+$BR268*Assembly!M$23+$BS268*Assembly!M$24</f>
        <v>#VALUE!</v>
      </c>
      <c r="CG268" s="153" t="e">
        <f>$AY268*Assembly!N$4+$AZ268*Assembly!N$5+$BA268*Assembly!N$6+$BB268*Assembly!N$7+$BC268*Assembly!N$8+$BD268*Assembly!N$9+$BE268*Assembly!N$10+$BF268*Assembly!N$11+$BG268*Assembly!N$12+$BH268*Assembly!N$13+$BI268*Assembly!N$14+$BJ268*Assembly!N$15+$BK268*Assembly!N$16+$BL268*Assembly!N$17+$BM268*Assembly!N$18+$BN268*Assembly!N$19+$BO268*Assembly!N$20+$BP268*Assembly!N$21+$BQ268*Assembly!N$22+$BR268*Assembly!N$23+$BS268*Assembly!N$24</f>
        <v>#VALUE!</v>
      </c>
      <c r="CH268" s="153" t="e">
        <f>$AY268*Assembly!O$4+$AZ268*Assembly!O$5+$BA268*Assembly!O$6+$BB268*Assembly!O$7+$BC268*Assembly!O$8+$BD268*Assembly!O$9+$BE268*Assembly!O$10+$BF268*Assembly!O$11+$BG268*Assembly!O$12+$BH268*Assembly!O$13+$BI268*Assembly!O$14+$BJ268*Assembly!O$15+$BK268*Assembly!O$16+$BL268*Assembly!O$17+$BM268*Assembly!O$18+$BN268*Assembly!O$19+$BO268*Assembly!O$20+$BP268*Assembly!O$21+$BQ268*Assembly!O$22+$BR268*Assembly!O$23+$BS268*Assembly!O$24</f>
        <v>#VALUE!</v>
      </c>
      <c r="CI268" s="142" t="e">
        <f>$AY268*Assembly!P$4+$AZ268*Assembly!P$5+$BA268*Assembly!P$6+$BB268*Assembly!P$7+$BC268*Assembly!P$8+$BD268*Assembly!P$9+$BE268*Assembly!P$10+$BF268*Assembly!P$11+$BG268*Assembly!P$12+$BH268*Assembly!P$13+$BI268*Assembly!P$14+$BJ268*Assembly!P$15+$BK268*Assembly!P$16+$BL268*Assembly!P$17+$BM268*Assembly!P$18+$BN268*Assembly!P$19+$BO268*Assembly!P$20+$BP268*Assembly!P$21+$BQ268*Assembly!P$22+$BR268*Assembly!P$23+$BS268*Assembly!P$24</f>
        <v>#VALUE!</v>
      </c>
      <c r="CJ268" s="142" t="e">
        <f>$AY268*Assembly!Q$4+$AZ268*Assembly!Q$5+$BA268*Assembly!Q$6+$BB268*Assembly!Q$7+$BC268*Assembly!Q$8+$BD268*Assembly!Q$9+$BE268*Assembly!Q$10+$BF268*Assembly!Q$11+$BG268*Assembly!Q$12+$BH268*Assembly!Q$13+$BI268*Assembly!Q$14+$BJ268*Assembly!Q$15+$BK268*Assembly!Q$16+$BL268*Assembly!Q$17+$BM268*Assembly!Q$18+$BN268*Assembly!Q$19+$BO268*Assembly!Q$20+$BP268*Assembly!Q$21+$BQ268*Assembly!Q$22+$BR268*Assembly!Q$23+$BS268*Assembly!Q$24</f>
        <v>#VALUE!</v>
      </c>
      <c r="CK268" s="153" t="e">
        <f>$AY268*Assembly!R$4+$AZ268*Assembly!R$5+$BA268*Assembly!R$6+$BB268*Assembly!R$7+$BC268*Assembly!R$8+$BD268*Assembly!R$9+$BE268*Assembly!R$10+$BF268*Assembly!R$11+$BG268*Assembly!R$12+$BH268*Assembly!R$13+$BI268*Assembly!R$14+$BJ268*Assembly!R$15+$BK268*Assembly!R$16+$BL268*Assembly!R$17+$BM268*Assembly!R$18+$BN268*Assembly!R$19+$BO268*Assembly!R$20+$BP268*Assembly!R$21+$BQ268*Assembly!R$22+$BR268*Assembly!R$23+$BS268*Assembly!R$24</f>
        <v>#VALUE!</v>
      </c>
      <c r="CL268" s="142" t="e">
        <f>$AY268*Assembly!S$4+$AZ268*Assembly!S$5+$BA268*Assembly!S$6+$BB268*Assembly!S$7+$BC268*Assembly!S$8+$BD268*Assembly!S$9+$BE268*Assembly!S$10+$BF268*Assembly!S$11+$BG268*Assembly!S$12+$BH268*Assembly!S$13+$BI268*Assembly!S$14+$BJ268*Assembly!S$15+$BK268*Assembly!S$16+$BL268*Assembly!S$17+$BM268*Assembly!S$18+$BN268*Assembly!S$19+$BO268*Assembly!S$20+$BP268*Assembly!S$21+$BQ268*Assembly!S$22+$BR268*Assembly!S$23+$BS268*Assembly!S$24</f>
        <v>#VALUE!</v>
      </c>
      <c r="CM268" s="142" t="e">
        <f>$AY268*Assembly!T$4+$AZ268*Assembly!T$5+$BA268*Assembly!T$6+$BB268*Assembly!T$7+$BC268*Assembly!T$8+$BD268*Assembly!T$9+$BE268*Assembly!T$10+$BF268*Assembly!T$11+$BG268*Assembly!T$12+$BH268*Assembly!T$13+$BI268*Assembly!T$14+$BJ268*Assembly!T$15+$BK268*Assembly!T$16+$BL268*Assembly!T$17+$BM268*Assembly!T$18+$BN268*Assembly!T$19+$BO268*Assembly!T$20+$BP268*Assembly!T$21+$BQ268*Assembly!T$22+$BR268*Assembly!T$23+$BS268*Assembly!T$24</f>
        <v>#VALUE!</v>
      </c>
      <c r="CN268" s="142" t="e">
        <f>$AY268*Assembly!U$4+$AZ268*Assembly!U$5+$BA268*Assembly!U$6+$BB268*Assembly!U$7+$BC268*Assembly!U$8+$BD268*Assembly!U$9+$BE268*Assembly!U$10+$BF268*Assembly!U$11+$BG268*Assembly!U$12+$BH268*Assembly!U$13+$BI268*Assembly!U$14+$BJ268*Assembly!U$15+$BK268*Assembly!U$16+$BL268*Assembly!U$17+$BM268*Assembly!U$18+$BN268*Assembly!U$19+$BO268*Assembly!U$20+$BP268*Assembly!U$21+$BQ268*Assembly!U$22+$BR268*Assembly!U$23+$BS268*Assembly!U$24</f>
        <v>#VALUE!</v>
      </c>
      <c r="CO268" s="153" t="e">
        <f>$AY268*Assembly!V$4+$AZ268*Assembly!V$5+$BA268*Assembly!V$6+$BB268*Assembly!V$7+$BC268*Assembly!V$8+$BD268*Assembly!V$9+$BE268*Assembly!V$10+$BF268*Assembly!V$11+$BG268*Assembly!V$12+$BH268*Assembly!V$13+$BI268*Assembly!V$14+$BJ268*Assembly!V$15+$BK268*Assembly!V$16+$BL268*Assembly!V$17+$BM268*Assembly!V$18+$BN268*Assembly!V$19+$BO268*Assembly!V$20+$BP268*Assembly!V$21+$BQ268*Assembly!V$22+$BR268*Assembly!V$23+$BS268*Assembly!V$24</f>
        <v>#VALUE!</v>
      </c>
      <c r="CP268" s="153" t="e">
        <f>CF268*Refining!$F$3</f>
        <v>#VALUE!</v>
      </c>
      <c r="CQ268" s="153" t="e">
        <f>CG268*Refining!$F$4</f>
        <v>#VALUE!</v>
      </c>
      <c r="CR268" s="153" t="e">
        <f>CH268*Refining!$F$5</f>
        <v>#VALUE!</v>
      </c>
      <c r="CS268" s="153" t="e">
        <f>CI268*Refining!$F$6</f>
        <v>#VALUE!</v>
      </c>
      <c r="CT268" s="153" t="e">
        <f>CJ268*Refining!$F$7</f>
        <v>#VALUE!</v>
      </c>
      <c r="CU268" s="153" t="e">
        <f>CK268*Refining!$F$8</f>
        <v>#VALUE!</v>
      </c>
      <c r="CV268" s="153" t="e">
        <f>CL268*Refining!$F$9</f>
        <v>#VALUE!</v>
      </c>
      <c r="CW268" s="153" t="e">
        <f>CM268*Refining!$F$10</f>
        <v>#VALUE!</v>
      </c>
      <c r="CX268" s="153" t="e">
        <f>CN268*Refining!$F$11</f>
        <v>#VALUE!</v>
      </c>
      <c r="CY268" s="153" t="e">
        <f>CO268*Refining!$F$12</f>
        <v>#VALUE!</v>
      </c>
      <c r="CZ268" s="190" t="e">
        <f t="shared" ref="CZ268:DS268" si="1080">IF(CF268 = 0, "", CF268)</f>
        <v>#VALUE!</v>
      </c>
      <c r="DA268" s="197" t="e">
        <f t="shared" si="1080"/>
        <v>#VALUE!</v>
      </c>
      <c r="DB268" s="197" t="e">
        <f t="shared" si="1080"/>
        <v>#VALUE!</v>
      </c>
      <c r="DC268" s="191" t="e">
        <f t="shared" si="1080"/>
        <v>#VALUE!</v>
      </c>
      <c r="DD268" s="193" t="e">
        <f t="shared" si="1080"/>
        <v>#VALUE!</v>
      </c>
      <c r="DE268" s="191" t="e">
        <f t="shared" si="1080"/>
        <v>#VALUE!</v>
      </c>
      <c r="DF268" s="193" t="e">
        <f t="shared" si="1080"/>
        <v>#VALUE!</v>
      </c>
      <c r="DG268" s="193" t="e">
        <f t="shared" si="1080"/>
        <v>#VALUE!</v>
      </c>
      <c r="DH268" s="191" t="e">
        <f t="shared" si="1080"/>
        <v>#VALUE!</v>
      </c>
      <c r="DI268" s="195" t="e">
        <f t="shared" si="1080"/>
        <v>#VALUE!</v>
      </c>
      <c r="DJ268" s="190" t="e">
        <f t="shared" si="1080"/>
        <v>#VALUE!</v>
      </c>
      <c r="DK268" s="197" t="e">
        <f t="shared" si="1080"/>
        <v>#VALUE!</v>
      </c>
      <c r="DL268" s="197" t="e">
        <f t="shared" si="1080"/>
        <v>#VALUE!</v>
      </c>
      <c r="DM268" s="191" t="e">
        <f t="shared" si="1080"/>
        <v>#VALUE!</v>
      </c>
      <c r="DN268" s="193" t="e">
        <f t="shared" si="1080"/>
        <v>#VALUE!</v>
      </c>
      <c r="DO268" s="191" t="e">
        <f t="shared" si="1080"/>
        <v>#VALUE!</v>
      </c>
      <c r="DP268" s="191" t="e">
        <f t="shared" si="1080"/>
        <v>#VALUE!</v>
      </c>
      <c r="DQ268" s="191" t="e">
        <f t="shared" si="1080"/>
        <v>#VALUE!</v>
      </c>
      <c r="DR268" s="191" t="e">
        <f t="shared" si="1080"/>
        <v>#VALUE!</v>
      </c>
      <c r="DS268" s="195" t="e">
        <f t="shared" si="1080"/>
        <v>#VALUE!</v>
      </c>
      <c r="DT268" s="190" t="e">
        <f t="shared" si="11"/>
        <v>#VALUE!</v>
      </c>
      <c r="DU268" s="197" t="e">
        <f t="shared" si="12"/>
        <v>#VALUE!</v>
      </c>
      <c r="DV268" s="165" t="e">
        <f>CZ268*'Ores &amp; Ingots'!$C$3+DA268*'Ores &amp; Ingots'!$C$4+DB268*'Ores &amp; Ingots'!$C$5+DC268*'Ores &amp; Ingots'!$C$6+DD268*'Ores &amp; Ingots'!$C$7+DE268*'Ores &amp; Ingots'!$C$8+DF268*'Ores &amp; Ingots'!$C$9+DG268*'Ores &amp; Ingots'!$C$10+DH268*'Ores &amp; Ingots'!$C$11+DI268*'Ores &amp; Ingots'!$C$12</f>
        <v>#VALUE!</v>
      </c>
      <c r="DW268" s="165" t="e">
        <f>DJ268*'Ores &amp; Ingots'!$B$3+DK268*'Ores &amp; Ingots'!$B$4+DL268*'Ores &amp; Ingots'!$B$5+DM268*'Ores &amp; Ingots'!$B$6+DN268*'Ores &amp; Ingots'!$B$7+DO268*'Ores &amp; Ingots'!$B$8+DP268*'Ores &amp; Ingots'!$B$9+DQ268*'Ores &amp; Ingots'!$B$10+DR268*'Ores &amp; Ingots'!$B$11+DS268*'Ores &amp; Ingots'!$B$12</f>
        <v>#VALUE!</v>
      </c>
      <c r="DX268" s="197" t="e">
        <f>CZ268*Refining!$G$3+DA268*Refining!$G$4+DB268*Refining!$G$5+DC268*Refining!$G$6+DD268*Refining!$G$7+DE268*Refining!$G$8+DF268*Refining!$G$9+DG268*Refining!$G$10+DH268*Refining!$G$11+DI268*Refining!$G$12</f>
        <v>#VALUE!</v>
      </c>
      <c r="DY268" s="197" t="e">
        <f t="shared" si="13"/>
        <v>#VALUE!</v>
      </c>
      <c r="DZ268" s="199" t="e">
        <f t="shared" si="14"/>
        <v>#VALUE!</v>
      </c>
      <c r="EA268" s="190" t="e">
        <f t="shared" si="15"/>
        <v>#VALUE!</v>
      </c>
      <c r="EB268" s="200" t="e">
        <f t="shared" ref="EB268:EC268" si="1081">EA268/60</f>
        <v>#VALUE!</v>
      </c>
      <c r="EC268" s="200" t="e">
        <f t="shared" si="1081"/>
        <v>#VALUE!</v>
      </c>
      <c r="ED268" s="190" t="e">
        <f t="shared" si="17"/>
        <v>#VALUE!</v>
      </c>
      <c r="EE268" s="200" t="e">
        <f t="shared" ref="EE268:EF268" si="1082">ED268/1000</f>
        <v>#VALUE!</v>
      </c>
      <c r="EF268" s="201" t="e">
        <f t="shared" si="1082"/>
        <v>#VALUE!</v>
      </c>
      <c r="EG268" s="136" t="e">
        <f t="shared" si="19"/>
        <v>#VALUE!</v>
      </c>
      <c r="EH268" s="138" t="e">
        <f t="shared" si="20"/>
        <v>#VALUE!</v>
      </c>
      <c r="EI268" s="133" t="s">
        <v>28</v>
      </c>
    </row>
    <row r="269" spans="1:139" ht="12.75" x14ac:dyDescent="0.2">
      <c r="A269" s="864"/>
      <c r="B269" s="135" t="s">
        <v>422</v>
      </c>
      <c r="C269" s="137" t="s">
        <v>155</v>
      </c>
      <c r="D269" s="137">
        <v>1</v>
      </c>
      <c r="E269" s="137">
        <v>1</v>
      </c>
      <c r="F269" s="137">
        <v>1</v>
      </c>
      <c r="G269" s="202">
        <f t="shared" si="0"/>
        <v>0.125</v>
      </c>
      <c r="H269" s="203">
        <v>8</v>
      </c>
      <c r="I269" s="203">
        <v>24</v>
      </c>
      <c r="J269" s="204">
        <f>H269/Main!$D$9</f>
        <v>1.6</v>
      </c>
      <c r="K269" s="204">
        <f>I269/Main!$D$10</f>
        <v>12</v>
      </c>
      <c r="L269" s="204">
        <f t="shared" si="1"/>
        <v>7.5</v>
      </c>
      <c r="M269" s="204">
        <v>0.16</v>
      </c>
      <c r="N269" s="205"/>
      <c r="O269" s="296"/>
      <c r="P269" s="207"/>
      <c r="Q269" s="208"/>
      <c r="R269" s="207"/>
      <c r="S269" s="209"/>
      <c r="T269" s="209"/>
      <c r="U269" s="207"/>
      <c r="V269" s="207"/>
      <c r="W269" s="401"/>
      <c r="X269" s="209"/>
      <c r="Y269" s="207"/>
      <c r="Z269" s="207"/>
      <c r="AA269" s="207"/>
      <c r="AB269" s="207"/>
      <c r="AC269" s="402"/>
      <c r="AD269" s="171">
        <v>4</v>
      </c>
      <c r="AE269" s="165">
        <v>0</v>
      </c>
      <c r="AF269" s="165">
        <v>0</v>
      </c>
      <c r="AG269" s="165">
        <v>0</v>
      </c>
      <c r="AH269" s="165">
        <v>0</v>
      </c>
      <c r="AI269" s="165">
        <v>0</v>
      </c>
      <c r="AJ269" s="165">
        <v>0</v>
      </c>
      <c r="AK269" s="165">
        <v>0</v>
      </c>
      <c r="AL269" s="165">
        <v>0</v>
      </c>
      <c r="AM269" s="165">
        <v>0</v>
      </c>
      <c r="AN269" s="165">
        <v>0</v>
      </c>
      <c r="AO269" s="165">
        <v>1</v>
      </c>
      <c r="AP269" s="165">
        <v>0</v>
      </c>
      <c r="AQ269" s="165">
        <v>0</v>
      </c>
      <c r="AR269" s="165">
        <v>0</v>
      </c>
      <c r="AS269" s="165">
        <v>0</v>
      </c>
      <c r="AT269" s="165">
        <v>0</v>
      </c>
      <c r="AU269" s="165">
        <v>0</v>
      </c>
      <c r="AV269" s="165">
        <v>0</v>
      </c>
      <c r="AW269" s="165">
        <v>0</v>
      </c>
      <c r="AX269" s="165">
        <v>0</v>
      </c>
      <c r="AY269" s="413">
        <f t="shared" ref="AY269:BS269" si="1083">IF(AD269 = 0, "", AD269)</f>
        <v>4</v>
      </c>
      <c r="AZ269" s="163" t="str">
        <f t="shared" si="1083"/>
        <v/>
      </c>
      <c r="BA269" s="163" t="str">
        <f t="shared" si="1083"/>
        <v/>
      </c>
      <c r="BB269" s="163" t="str">
        <f t="shared" si="1083"/>
        <v/>
      </c>
      <c r="BC269" s="163" t="str">
        <f t="shared" si="1083"/>
        <v/>
      </c>
      <c r="BD269" s="163" t="str">
        <f t="shared" si="1083"/>
        <v/>
      </c>
      <c r="BE269" s="163" t="str">
        <f t="shared" si="1083"/>
        <v/>
      </c>
      <c r="BF269" s="163" t="str">
        <f t="shared" si="1083"/>
        <v/>
      </c>
      <c r="BG269" s="163" t="str">
        <f t="shared" si="1083"/>
        <v/>
      </c>
      <c r="BH269" s="163" t="str">
        <f t="shared" si="1083"/>
        <v/>
      </c>
      <c r="BI269" s="163" t="str">
        <f t="shared" si="1083"/>
        <v/>
      </c>
      <c r="BJ269" s="165">
        <f t="shared" si="1083"/>
        <v>1</v>
      </c>
      <c r="BK269" s="163" t="str">
        <f t="shared" si="1083"/>
        <v/>
      </c>
      <c r="BL269" s="163" t="str">
        <f t="shared" si="1083"/>
        <v/>
      </c>
      <c r="BM269" s="163" t="str">
        <f t="shared" si="1083"/>
        <v/>
      </c>
      <c r="BN269" s="163" t="str">
        <f t="shared" si="1083"/>
        <v/>
      </c>
      <c r="BO269" s="163" t="str">
        <f t="shared" si="1083"/>
        <v/>
      </c>
      <c r="BP269" s="163" t="str">
        <f t="shared" si="1083"/>
        <v/>
      </c>
      <c r="BQ269" s="163" t="str">
        <f t="shared" si="1083"/>
        <v/>
      </c>
      <c r="BR269" s="163" t="str">
        <f t="shared" si="1083"/>
        <v/>
      </c>
      <c r="BS269" s="173" t="str">
        <f t="shared" si="1083"/>
        <v/>
      </c>
      <c r="BT269" s="175" t="e">
        <f>$AY269*Assembly!Z$4+$AZ269*Assembly!Z$5+$BA269*Assembly!Z$6+$BB269*Assembly!Z$7+$BC269*Assembly!Z$8+$BD269*Assembly!Z$9+$BE269*Assembly!Z$10+$BF269*Assembly!Z$11+$BG269*Assembly!Z$12+$BH269*Assembly!Z$13+$BI269*Assembly!Z$14+$BJ269*Assembly!Z$15+$BK269*Assembly!Z$16+$BL269*Assembly!Z$17+$BM269*Assembly!Z$18+$BN269*Assembly!Z$19+$BO269*Assembly!Z$20+$BP269*Assembly!Z$21+$BQ269*Assembly!Z$22+$BR269*Assembly!Z$23+$BS269*Assembly!Z$24</f>
        <v>#VALUE!</v>
      </c>
      <c r="BU269" s="165" t="e">
        <f t="shared" si="3"/>
        <v>#VALUE!</v>
      </c>
      <c r="BV269" s="176"/>
      <c r="BW269" s="165" t="e">
        <f>$AY269*Assembly!AD$4+$AZ269*Assembly!AD$5+$BA269*Assembly!AD$6+$BB269*Assembly!AD$7+$BC269*Assembly!AD$8+$BD269*Assembly!AD$9+$BE269*Assembly!AD$10+$BF269*Assembly!AD$11+$BG269*Assembly!AD$12+$BH269*Assembly!AD$13+$BI269*Assembly!AD$14+$BJ269*Assembly!AD$15+$BK269*Assembly!AD$16+$BL269*Assembly!AD$17+$BM269*Assembly!AD$18+$BN269*Assembly!AD$19+$BO269*Assembly!AD$20+$BP269*Assembly!AD$21+$BQ269*Assembly!AD$22+$BR269*Assembly!AD$23+$BS269*Assembly!AD$24</f>
        <v>#VALUE!</v>
      </c>
      <c r="BX269" s="180" t="e">
        <f t="shared" si="4"/>
        <v>#VALUE!</v>
      </c>
      <c r="BY269" s="181" t="e">
        <f t="shared" si="5"/>
        <v>#VALUE!</v>
      </c>
      <c r="BZ269" s="182" t="e">
        <f t="shared" si="6"/>
        <v>#VALUE!</v>
      </c>
      <c r="CA269" s="181" t="e">
        <f t="shared" si="7"/>
        <v>#VALUE!</v>
      </c>
      <c r="CB269" s="165" t="e">
        <f>$AY269*Assembly!Y$4+$AZ269*Assembly!Y$5+$BA269*Assembly!Y$6+$BB269*Assembly!Y$7+$BC269*Assembly!Y$8+$BD269*Assembly!Y$9+$BE269*Assembly!Y$10+$BF269*Assembly!Y$11+$BG269*Assembly!Y$12+$BH269*Assembly!Y$13+$BI269*Assembly!Y$14+$BJ269*Assembly!Y$15+$BK269*Assembly!Y$16+$BL269*Assembly!Y$17+$BM269*Assembly!Y$18+$BN269*Assembly!Y$19+$BO269*Assembly!Y$20+$BP269*Assembly!Y$21+$BQ269*Assembly!Y$22+$BR269*Assembly!Y$23+$BS269*Assembly!Y$24</f>
        <v>#VALUE!</v>
      </c>
      <c r="CC269" s="165" t="e">
        <f t="shared" si="8"/>
        <v>#VALUE!</v>
      </c>
      <c r="CD269" s="136" t="e">
        <f t="shared" si="9"/>
        <v>#VALUE!</v>
      </c>
      <c r="CE269" s="184" t="e">
        <f>$AY269*Assembly!AC$4+$AZ269*Assembly!AC$5+$BA269*Assembly!AC$6+$BB269*Assembly!AC$7+$BC269*Assembly!AC$8+$BD269*Assembly!AC$9+$BE269*Assembly!AC$10+$BF269*Assembly!AC$11+$BG269*Assembly!AC$12+$BH269*Assembly!AC$13+$BI269*Assembly!AC$14+$BJ269*Assembly!AC$15+$BK269*Assembly!AC$16+$BL269*Assembly!AC$17+$BM269*Assembly!AC$18+$BN269*Assembly!AC$19+$BO269*Assembly!AC$20+$BP269*Assembly!AC$21+$BQ269*Assembly!AC$22+$BR269*Assembly!AC$23+$BS269*Assembly!AC$24</f>
        <v>#VALUE!</v>
      </c>
      <c r="CF269" s="208" t="e">
        <f>$AY269*Assembly!M$4+$AZ269*Assembly!M$5+$BA269*Assembly!M$6+$BB269*Assembly!M$7+$BC269*Assembly!M$8+$BD269*Assembly!M$9+$BE269*Assembly!M$10+$BF269*Assembly!M$11+$BG269*Assembly!M$12+$BH269*Assembly!M$13+$BI269*Assembly!M$14+$BJ269*Assembly!M$15+$BK269*Assembly!M$16+$BL269*Assembly!M$17+$BM269*Assembly!M$18+$BN269*Assembly!M$19+$BO269*Assembly!M$20+$BP269*Assembly!M$21+$BQ269*Assembly!M$22+$BR269*Assembly!M$23+$BS269*Assembly!M$24</f>
        <v>#VALUE!</v>
      </c>
      <c r="CG269" s="208" t="e">
        <f>$AY269*Assembly!N$4+$AZ269*Assembly!N$5+$BA269*Assembly!N$6+$BB269*Assembly!N$7+$BC269*Assembly!N$8+$BD269*Assembly!N$9+$BE269*Assembly!N$10+$BF269*Assembly!N$11+$BG269*Assembly!N$12+$BH269*Assembly!N$13+$BI269*Assembly!N$14+$BJ269*Assembly!N$15+$BK269*Assembly!N$16+$BL269*Assembly!N$17+$BM269*Assembly!N$18+$BN269*Assembly!N$19+$BO269*Assembly!N$20+$BP269*Assembly!N$21+$BQ269*Assembly!N$22+$BR269*Assembly!N$23+$BS269*Assembly!N$24</f>
        <v>#VALUE!</v>
      </c>
      <c r="CH269" s="208" t="e">
        <f>$AY269*Assembly!O$4+$AZ269*Assembly!O$5+$BA269*Assembly!O$6+$BB269*Assembly!O$7+$BC269*Assembly!O$8+$BD269*Assembly!O$9+$BE269*Assembly!O$10+$BF269*Assembly!O$11+$BG269*Assembly!O$12+$BH269*Assembly!O$13+$BI269*Assembly!O$14+$BJ269*Assembly!O$15+$BK269*Assembly!O$16+$BL269*Assembly!O$17+$BM269*Assembly!O$18+$BN269*Assembly!O$19+$BO269*Assembly!O$20+$BP269*Assembly!O$21+$BQ269*Assembly!O$22+$BR269*Assembly!O$23+$BS269*Assembly!O$24</f>
        <v>#VALUE!</v>
      </c>
      <c r="CI269" s="203" t="e">
        <f>$AY269*Assembly!P$4+$AZ269*Assembly!P$5+$BA269*Assembly!P$6+$BB269*Assembly!P$7+$BC269*Assembly!P$8+$BD269*Assembly!P$9+$BE269*Assembly!P$10+$BF269*Assembly!P$11+$BG269*Assembly!P$12+$BH269*Assembly!P$13+$BI269*Assembly!P$14+$BJ269*Assembly!P$15+$BK269*Assembly!P$16+$BL269*Assembly!P$17+$BM269*Assembly!P$18+$BN269*Assembly!P$19+$BO269*Assembly!P$20+$BP269*Assembly!P$21+$BQ269*Assembly!P$22+$BR269*Assembly!P$23+$BS269*Assembly!P$24</f>
        <v>#VALUE!</v>
      </c>
      <c r="CJ269" s="203" t="e">
        <f>$AY269*Assembly!Q$4+$AZ269*Assembly!Q$5+$BA269*Assembly!Q$6+$BB269*Assembly!Q$7+$BC269*Assembly!Q$8+$BD269*Assembly!Q$9+$BE269*Assembly!Q$10+$BF269*Assembly!Q$11+$BG269*Assembly!Q$12+$BH269*Assembly!Q$13+$BI269*Assembly!Q$14+$BJ269*Assembly!Q$15+$BK269*Assembly!Q$16+$BL269*Assembly!Q$17+$BM269*Assembly!Q$18+$BN269*Assembly!Q$19+$BO269*Assembly!Q$20+$BP269*Assembly!Q$21+$BQ269*Assembly!Q$22+$BR269*Assembly!Q$23+$BS269*Assembly!Q$24</f>
        <v>#VALUE!</v>
      </c>
      <c r="CK269" s="208" t="e">
        <f>$AY269*Assembly!R$4+$AZ269*Assembly!R$5+$BA269*Assembly!R$6+$BB269*Assembly!R$7+$BC269*Assembly!R$8+$BD269*Assembly!R$9+$BE269*Assembly!R$10+$BF269*Assembly!R$11+$BG269*Assembly!R$12+$BH269*Assembly!R$13+$BI269*Assembly!R$14+$BJ269*Assembly!R$15+$BK269*Assembly!R$16+$BL269*Assembly!R$17+$BM269*Assembly!R$18+$BN269*Assembly!R$19+$BO269*Assembly!R$20+$BP269*Assembly!R$21+$BQ269*Assembly!R$22+$BR269*Assembly!R$23+$BS269*Assembly!R$24</f>
        <v>#VALUE!</v>
      </c>
      <c r="CL269" s="203" t="e">
        <f>$AY269*Assembly!S$4+$AZ269*Assembly!S$5+$BA269*Assembly!S$6+$BB269*Assembly!S$7+$BC269*Assembly!S$8+$BD269*Assembly!S$9+$BE269*Assembly!S$10+$BF269*Assembly!S$11+$BG269*Assembly!S$12+$BH269*Assembly!S$13+$BI269*Assembly!S$14+$BJ269*Assembly!S$15+$BK269*Assembly!S$16+$BL269*Assembly!S$17+$BM269*Assembly!S$18+$BN269*Assembly!S$19+$BO269*Assembly!S$20+$BP269*Assembly!S$21+$BQ269*Assembly!S$22+$BR269*Assembly!S$23+$BS269*Assembly!S$24</f>
        <v>#VALUE!</v>
      </c>
      <c r="CM269" s="203" t="e">
        <f>$AY269*Assembly!T$4+$AZ269*Assembly!T$5+$BA269*Assembly!T$6+$BB269*Assembly!T$7+$BC269*Assembly!T$8+$BD269*Assembly!T$9+$BE269*Assembly!T$10+$BF269*Assembly!T$11+$BG269*Assembly!T$12+$BH269*Assembly!T$13+$BI269*Assembly!T$14+$BJ269*Assembly!T$15+$BK269*Assembly!T$16+$BL269*Assembly!T$17+$BM269*Assembly!T$18+$BN269*Assembly!T$19+$BO269*Assembly!T$20+$BP269*Assembly!T$21+$BQ269*Assembly!T$22+$BR269*Assembly!T$23+$BS269*Assembly!T$24</f>
        <v>#VALUE!</v>
      </c>
      <c r="CN269" s="203" t="e">
        <f>$AY269*Assembly!U$4+$AZ269*Assembly!U$5+$BA269*Assembly!U$6+$BB269*Assembly!U$7+$BC269*Assembly!U$8+$BD269*Assembly!U$9+$BE269*Assembly!U$10+$BF269*Assembly!U$11+$BG269*Assembly!U$12+$BH269*Assembly!U$13+$BI269*Assembly!U$14+$BJ269*Assembly!U$15+$BK269*Assembly!U$16+$BL269*Assembly!U$17+$BM269*Assembly!U$18+$BN269*Assembly!U$19+$BO269*Assembly!U$20+$BP269*Assembly!U$21+$BQ269*Assembly!U$22+$BR269*Assembly!U$23+$BS269*Assembly!U$24</f>
        <v>#VALUE!</v>
      </c>
      <c r="CO269" s="208" t="e">
        <f>$AY269*Assembly!V$4+$AZ269*Assembly!V$5+$BA269*Assembly!V$6+$BB269*Assembly!V$7+$BC269*Assembly!V$8+$BD269*Assembly!V$9+$BE269*Assembly!V$10+$BF269*Assembly!V$11+$BG269*Assembly!V$12+$BH269*Assembly!V$13+$BI269*Assembly!V$14+$BJ269*Assembly!V$15+$BK269*Assembly!V$16+$BL269*Assembly!V$17+$BM269*Assembly!V$18+$BN269*Assembly!V$19+$BO269*Assembly!V$20+$BP269*Assembly!V$21+$BQ269*Assembly!V$22+$BR269*Assembly!V$23+$BS269*Assembly!V$24</f>
        <v>#VALUE!</v>
      </c>
      <c r="CP269" s="208" t="e">
        <f>CF269*Refining!$F$3</f>
        <v>#VALUE!</v>
      </c>
      <c r="CQ269" s="208" t="e">
        <f>CG269*Refining!$F$4</f>
        <v>#VALUE!</v>
      </c>
      <c r="CR269" s="208" t="e">
        <f>CH269*Refining!$F$5</f>
        <v>#VALUE!</v>
      </c>
      <c r="CS269" s="208" t="e">
        <f>CI269*Refining!$F$6</f>
        <v>#VALUE!</v>
      </c>
      <c r="CT269" s="208" t="e">
        <f>CJ269*Refining!$F$7</f>
        <v>#VALUE!</v>
      </c>
      <c r="CU269" s="208" t="e">
        <f>CK269*Refining!$F$8</f>
        <v>#VALUE!</v>
      </c>
      <c r="CV269" s="208" t="e">
        <f>CL269*Refining!$F$9</f>
        <v>#VALUE!</v>
      </c>
      <c r="CW269" s="208" t="e">
        <f>CM269*Refining!$F$10</f>
        <v>#VALUE!</v>
      </c>
      <c r="CX269" s="208" t="e">
        <f>CN269*Refining!$F$11</f>
        <v>#VALUE!</v>
      </c>
      <c r="CY269" s="208" t="e">
        <f>CO269*Refining!$F$12</f>
        <v>#VALUE!</v>
      </c>
      <c r="CZ269" s="190" t="e">
        <f t="shared" ref="CZ269:DS269" si="1084">IF(CF269 = 0, "", CF269)</f>
        <v>#VALUE!</v>
      </c>
      <c r="DA269" s="197" t="e">
        <f t="shared" si="1084"/>
        <v>#VALUE!</v>
      </c>
      <c r="DB269" s="197" t="e">
        <f t="shared" si="1084"/>
        <v>#VALUE!</v>
      </c>
      <c r="DC269" s="191" t="e">
        <f t="shared" si="1084"/>
        <v>#VALUE!</v>
      </c>
      <c r="DD269" s="193" t="e">
        <f t="shared" si="1084"/>
        <v>#VALUE!</v>
      </c>
      <c r="DE269" s="191" t="e">
        <f t="shared" si="1084"/>
        <v>#VALUE!</v>
      </c>
      <c r="DF269" s="193" t="e">
        <f t="shared" si="1084"/>
        <v>#VALUE!</v>
      </c>
      <c r="DG269" s="193" t="e">
        <f t="shared" si="1084"/>
        <v>#VALUE!</v>
      </c>
      <c r="DH269" s="191" t="e">
        <f t="shared" si="1084"/>
        <v>#VALUE!</v>
      </c>
      <c r="DI269" s="195" t="e">
        <f t="shared" si="1084"/>
        <v>#VALUE!</v>
      </c>
      <c r="DJ269" s="190" t="e">
        <f t="shared" si="1084"/>
        <v>#VALUE!</v>
      </c>
      <c r="DK269" s="197" t="e">
        <f t="shared" si="1084"/>
        <v>#VALUE!</v>
      </c>
      <c r="DL269" s="197" t="e">
        <f t="shared" si="1084"/>
        <v>#VALUE!</v>
      </c>
      <c r="DM269" s="191" t="e">
        <f t="shared" si="1084"/>
        <v>#VALUE!</v>
      </c>
      <c r="DN269" s="193" t="e">
        <f t="shared" si="1084"/>
        <v>#VALUE!</v>
      </c>
      <c r="DO269" s="191" t="e">
        <f t="shared" si="1084"/>
        <v>#VALUE!</v>
      </c>
      <c r="DP269" s="191" t="e">
        <f t="shared" si="1084"/>
        <v>#VALUE!</v>
      </c>
      <c r="DQ269" s="191" t="e">
        <f t="shared" si="1084"/>
        <v>#VALUE!</v>
      </c>
      <c r="DR269" s="191" t="e">
        <f t="shared" si="1084"/>
        <v>#VALUE!</v>
      </c>
      <c r="DS269" s="195" t="e">
        <f t="shared" si="1084"/>
        <v>#VALUE!</v>
      </c>
      <c r="DT269" s="190" t="e">
        <f t="shared" si="11"/>
        <v>#VALUE!</v>
      </c>
      <c r="DU269" s="197" t="e">
        <f t="shared" si="12"/>
        <v>#VALUE!</v>
      </c>
      <c r="DV269" s="165" t="e">
        <f>CZ269*'Ores &amp; Ingots'!$C$3+DA269*'Ores &amp; Ingots'!$C$4+DB269*'Ores &amp; Ingots'!$C$5+DC269*'Ores &amp; Ingots'!$C$6+DD269*'Ores &amp; Ingots'!$C$7+DE269*'Ores &amp; Ingots'!$C$8+DF269*'Ores &amp; Ingots'!$C$9+DG269*'Ores &amp; Ingots'!$C$10+DH269*'Ores &amp; Ingots'!$C$11+DI269*'Ores &amp; Ingots'!$C$12</f>
        <v>#VALUE!</v>
      </c>
      <c r="DW269" s="165" t="e">
        <f>DJ269*'Ores &amp; Ingots'!$B$3+DK269*'Ores &amp; Ingots'!$B$4+DL269*'Ores &amp; Ingots'!$B$5+DM269*'Ores &amp; Ingots'!$B$6+DN269*'Ores &amp; Ingots'!$B$7+DO269*'Ores &amp; Ingots'!$B$8+DP269*'Ores &amp; Ingots'!$B$9+DQ269*'Ores &amp; Ingots'!$B$10+DR269*'Ores &amp; Ingots'!$B$11+DS269*'Ores &amp; Ingots'!$B$12</f>
        <v>#VALUE!</v>
      </c>
      <c r="DX269" s="197" t="e">
        <f>CZ269*Refining!$G$3+DA269*Refining!$G$4+DB269*Refining!$G$5+DC269*Refining!$G$6+DD269*Refining!$G$7+DE269*Refining!$G$8+DF269*Refining!$G$9+DG269*Refining!$G$10+DH269*Refining!$G$11+DI269*Refining!$G$12</f>
        <v>#VALUE!</v>
      </c>
      <c r="DY269" s="197" t="e">
        <f t="shared" si="13"/>
        <v>#VALUE!</v>
      </c>
      <c r="DZ269" s="199" t="e">
        <f t="shared" si="14"/>
        <v>#VALUE!</v>
      </c>
      <c r="EA269" s="190" t="e">
        <f t="shared" si="15"/>
        <v>#VALUE!</v>
      </c>
      <c r="EB269" s="200" t="e">
        <f t="shared" ref="EB269:EC269" si="1085">EA269/60</f>
        <v>#VALUE!</v>
      </c>
      <c r="EC269" s="200" t="e">
        <f t="shared" si="1085"/>
        <v>#VALUE!</v>
      </c>
      <c r="ED269" s="190" t="e">
        <f t="shared" si="17"/>
        <v>#VALUE!</v>
      </c>
      <c r="EE269" s="200" t="e">
        <f t="shared" ref="EE269:EF269" si="1086">ED269/1000</f>
        <v>#VALUE!</v>
      </c>
      <c r="EF269" s="201" t="e">
        <f t="shared" si="1086"/>
        <v>#VALUE!</v>
      </c>
      <c r="EG269" s="136" t="e">
        <f t="shared" si="19"/>
        <v>#VALUE!</v>
      </c>
      <c r="EH269" s="138" t="e">
        <f t="shared" si="20"/>
        <v>#VALUE!</v>
      </c>
      <c r="EI269" s="133" t="s">
        <v>28</v>
      </c>
    </row>
    <row r="270" spans="1:139" ht="12.75" x14ac:dyDescent="0.2">
      <c r="A270" s="864"/>
      <c r="B270" s="135" t="s">
        <v>423</v>
      </c>
      <c r="C270" s="137" t="s">
        <v>155</v>
      </c>
      <c r="D270" s="137">
        <v>1</v>
      </c>
      <c r="E270" s="137">
        <v>1</v>
      </c>
      <c r="F270" s="137">
        <v>1</v>
      </c>
      <c r="G270" s="141">
        <f t="shared" si="0"/>
        <v>0.125</v>
      </c>
      <c r="H270" s="142">
        <v>4</v>
      </c>
      <c r="I270" s="142">
        <v>12</v>
      </c>
      <c r="J270" s="144">
        <f>H270/Main!$D$9</f>
        <v>0.8</v>
      </c>
      <c r="K270" s="144">
        <f>I270/Main!$D$10</f>
        <v>6</v>
      </c>
      <c r="L270" s="144">
        <f t="shared" si="1"/>
        <v>7.5</v>
      </c>
      <c r="M270" s="144">
        <v>0.16</v>
      </c>
      <c r="N270" s="147"/>
      <c r="O270" s="294"/>
      <c r="P270" s="150"/>
      <c r="Q270" s="153"/>
      <c r="R270" s="150"/>
      <c r="S270" s="155"/>
      <c r="T270" s="155"/>
      <c r="U270" s="150"/>
      <c r="V270" s="150"/>
      <c r="W270" s="155"/>
      <c r="X270" s="155"/>
      <c r="Y270" s="150"/>
      <c r="Z270" s="150"/>
      <c r="AA270" s="150"/>
      <c r="AB270" s="150"/>
      <c r="AC270" s="370"/>
      <c r="AD270" s="171">
        <v>3</v>
      </c>
      <c r="AE270" s="165">
        <v>0</v>
      </c>
      <c r="AF270" s="165">
        <v>0</v>
      </c>
      <c r="AG270" s="165">
        <v>0</v>
      </c>
      <c r="AH270" s="165">
        <v>0</v>
      </c>
      <c r="AI270" s="165">
        <v>0</v>
      </c>
      <c r="AJ270" s="165">
        <v>0</v>
      </c>
      <c r="AK270" s="165">
        <v>0</v>
      </c>
      <c r="AL270" s="165">
        <v>0</v>
      </c>
      <c r="AM270" s="165">
        <v>0</v>
      </c>
      <c r="AN270" s="165">
        <v>0</v>
      </c>
      <c r="AO270" s="165">
        <v>1</v>
      </c>
      <c r="AP270" s="165">
        <v>0</v>
      </c>
      <c r="AQ270" s="165">
        <v>0</v>
      </c>
      <c r="AR270" s="165">
        <v>0</v>
      </c>
      <c r="AS270" s="165">
        <v>0</v>
      </c>
      <c r="AT270" s="165">
        <v>0</v>
      </c>
      <c r="AU270" s="165">
        <v>0</v>
      </c>
      <c r="AV270" s="165">
        <v>0</v>
      </c>
      <c r="AW270" s="165">
        <v>0</v>
      </c>
      <c r="AX270" s="165">
        <v>0</v>
      </c>
      <c r="AY270" s="413">
        <f t="shared" ref="AY270:BS270" si="1087">IF(AD270 = 0, "", AD270)</f>
        <v>3</v>
      </c>
      <c r="AZ270" s="163" t="str">
        <f t="shared" si="1087"/>
        <v/>
      </c>
      <c r="BA270" s="163" t="str">
        <f t="shared" si="1087"/>
        <v/>
      </c>
      <c r="BB270" s="163" t="str">
        <f t="shared" si="1087"/>
        <v/>
      </c>
      <c r="BC270" s="163" t="str">
        <f t="shared" si="1087"/>
        <v/>
      </c>
      <c r="BD270" s="163" t="str">
        <f t="shared" si="1087"/>
        <v/>
      </c>
      <c r="BE270" s="163" t="str">
        <f t="shared" si="1087"/>
        <v/>
      </c>
      <c r="BF270" s="163" t="str">
        <f t="shared" si="1087"/>
        <v/>
      </c>
      <c r="BG270" s="163" t="str">
        <f t="shared" si="1087"/>
        <v/>
      </c>
      <c r="BH270" s="163" t="str">
        <f t="shared" si="1087"/>
        <v/>
      </c>
      <c r="BI270" s="163" t="str">
        <f t="shared" si="1087"/>
        <v/>
      </c>
      <c r="BJ270" s="165">
        <f t="shared" si="1087"/>
        <v>1</v>
      </c>
      <c r="BK270" s="163" t="str">
        <f t="shared" si="1087"/>
        <v/>
      </c>
      <c r="BL270" s="163" t="str">
        <f t="shared" si="1087"/>
        <v/>
      </c>
      <c r="BM270" s="163" t="str">
        <f t="shared" si="1087"/>
        <v/>
      </c>
      <c r="BN270" s="163" t="str">
        <f t="shared" si="1087"/>
        <v/>
      </c>
      <c r="BO270" s="163" t="str">
        <f t="shared" si="1087"/>
        <v/>
      </c>
      <c r="BP270" s="163" t="str">
        <f t="shared" si="1087"/>
        <v/>
      </c>
      <c r="BQ270" s="163" t="str">
        <f t="shared" si="1087"/>
        <v/>
      </c>
      <c r="BR270" s="163" t="str">
        <f t="shared" si="1087"/>
        <v/>
      </c>
      <c r="BS270" s="173" t="str">
        <f t="shared" si="1087"/>
        <v/>
      </c>
      <c r="BT270" s="175" t="e">
        <f>$AY270*Assembly!Z$4+$AZ270*Assembly!Z$5+$BA270*Assembly!Z$6+$BB270*Assembly!Z$7+$BC270*Assembly!Z$8+$BD270*Assembly!Z$9+$BE270*Assembly!Z$10+$BF270*Assembly!Z$11+$BG270*Assembly!Z$12+$BH270*Assembly!Z$13+$BI270*Assembly!Z$14+$BJ270*Assembly!Z$15+$BK270*Assembly!Z$16+$BL270*Assembly!Z$17+$BM270*Assembly!Z$18+$BN270*Assembly!Z$19+$BO270*Assembly!Z$20+$BP270*Assembly!Z$21+$BQ270*Assembly!Z$22+$BR270*Assembly!Z$23+$BS270*Assembly!Z$24</f>
        <v>#VALUE!</v>
      </c>
      <c r="BU270" s="165" t="e">
        <f t="shared" si="3"/>
        <v>#VALUE!</v>
      </c>
      <c r="BV270" s="176"/>
      <c r="BW270" s="165" t="e">
        <f>$AY270*Assembly!AD$4+$AZ270*Assembly!AD$5+$BA270*Assembly!AD$6+$BB270*Assembly!AD$7+$BC270*Assembly!AD$8+$BD270*Assembly!AD$9+$BE270*Assembly!AD$10+$BF270*Assembly!AD$11+$BG270*Assembly!AD$12+$BH270*Assembly!AD$13+$BI270*Assembly!AD$14+$BJ270*Assembly!AD$15+$BK270*Assembly!AD$16+$BL270*Assembly!AD$17+$BM270*Assembly!AD$18+$BN270*Assembly!AD$19+$BO270*Assembly!AD$20+$BP270*Assembly!AD$21+$BQ270*Assembly!AD$22+$BR270*Assembly!AD$23+$BS270*Assembly!AD$24</f>
        <v>#VALUE!</v>
      </c>
      <c r="BX270" s="180" t="e">
        <f t="shared" si="4"/>
        <v>#VALUE!</v>
      </c>
      <c r="BY270" s="181" t="e">
        <f t="shared" si="5"/>
        <v>#VALUE!</v>
      </c>
      <c r="BZ270" s="182" t="e">
        <f t="shared" si="6"/>
        <v>#VALUE!</v>
      </c>
      <c r="CA270" s="181" t="e">
        <f t="shared" si="7"/>
        <v>#VALUE!</v>
      </c>
      <c r="CB270" s="165" t="e">
        <f>$AY270*Assembly!Y$4+$AZ270*Assembly!Y$5+$BA270*Assembly!Y$6+$BB270*Assembly!Y$7+$BC270*Assembly!Y$8+$BD270*Assembly!Y$9+$BE270*Assembly!Y$10+$BF270*Assembly!Y$11+$BG270*Assembly!Y$12+$BH270*Assembly!Y$13+$BI270*Assembly!Y$14+$BJ270*Assembly!Y$15+$BK270*Assembly!Y$16+$BL270*Assembly!Y$17+$BM270*Assembly!Y$18+$BN270*Assembly!Y$19+$BO270*Assembly!Y$20+$BP270*Assembly!Y$21+$BQ270*Assembly!Y$22+$BR270*Assembly!Y$23+$BS270*Assembly!Y$24</f>
        <v>#VALUE!</v>
      </c>
      <c r="CC270" s="165" t="e">
        <f t="shared" si="8"/>
        <v>#VALUE!</v>
      </c>
      <c r="CD270" s="136" t="e">
        <f t="shared" si="9"/>
        <v>#VALUE!</v>
      </c>
      <c r="CE270" s="184" t="e">
        <f>$AY270*Assembly!AC$4+$AZ270*Assembly!AC$5+$BA270*Assembly!AC$6+$BB270*Assembly!AC$7+$BC270*Assembly!AC$8+$BD270*Assembly!AC$9+$BE270*Assembly!AC$10+$BF270*Assembly!AC$11+$BG270*Assembly!AC$12+$BH270*Assembly!AC$13+$BI270*Assembly!AC$14+$BJ270*Assembly!AC$15+$BK270*Assembly!AC$16+$BL270*Assembly!AC$17+$BM270*Assembly!AC$18+$BN270*Assembly!AC$19+$BO270*Assembly!AC$20+$BP270*Assembly!AC$21+$BQ270*Assembly!AC$22+$BR270*Assembly!AC$23+$BS270*Assembly!AC$24</f>
        <v>#VALUE!</v>
      </c>
      <c r="CF270" s="153" t="e">
        <f>$AY270*Assembly!M$4+$AZ270*Assembly!M$5+$BA270*Assembly!M$6+$BB270*Assembly!M$7+$BC270*Assembly!M$8+$BD270*Assembly!M$9+$BE270*Assembly!M$10+$BF270*Assembly!M$11+$BG270*Assembly!M$12+$BH270*Assembly!M$13+$BI270*Assembly!M$14+$BJ270*Assembly!M$15+$BK270*Assembly!M$16+$BL270*Assembly!M$17+$BM270*Assembly!M$18+$BN270*Assembly!M$19+$BO270*Assembly!M$20+$BP270*Assembly!M$21+$BQ270*Assembly!M$22+$BR270*Assembly!M$23+$BS270*Assembly!M$24</f>
        <v>#VALUE!</v>
      </c>
      <c r="CG270" s="153" t="e">
        <f>$AY270*Assembly!N$4+$AZ270*Assembly!N$5+$BA270*Assembly!N$6+$BB270*Assembly!N$7+$BC270*Assembly!N$8+$BD270*Assembly!N$9+$BE270*Assembly!N$10+$BF270*Assembly!N$11+$BG270*Assembly!N$12+$BH270*Assembly!N$13+$BI270*Assembly!N$14+$BJ270*Assembly!N$15+$BK270*Assembly!N$16+$BL270*Assembly!N$17+$BM270*Assembly!N$18+$BN270*Assembly!N$19+$BO270*Assembly!N$20+$BP270*Assembly!N$21+$BQ270*Assembly!N$22+$BR270*Assembly!N$23+$BS270*Assembly!N$24</f>
        <v>#VALUE!</v>
      </c>
      <c r="CH270" s="153" t="e">
        <f>$AY270*Assembly!O$4+$AZ270*Assembly!O$5+$BA270*Assembly!O$6+$BB270*Assembly!O$7+$BC270*Assembly!O$8+$BD270*Assembly!O$9+$BE270*Assembly!O$10+$BF270*Assembly!O$11+$BG270*Assembly!O$12+$BH270*Assembly!O$13+$BI270*Assembly!O$14+$BJ270*Assembly!O$15+$BK270*Assembly!O$16+$BL270*Assembly!O$17+$BM270*Assembly!O$18+$BN270*Assembly!O$19+$BO270*Assembly!O$20+$BP270*Assembly!O$21+$BQ270*Assembly!O$22+$BR270*Assembly!O$23+$BS270*Assembly!O$24</f>
        <v>#VALUE!</v>
      </c>
      <c r="CI270" s="142" t="e">
        <f>$AY270*Assembly!P$4+$AZ270*Assembly!P$5+$BA270*Assembly!P$6+$BB270*Assembly!P$7+$BC270*Assembly!P$8+$BD270*Assembly!P$9+$BE270*Assembly!P$10+$BF270*Assembly!P$11+$BG270*Assembly!P$12+$BH270*Assembly!P$13+$BI270*Assembly!P$14+$BJ270*Assembly!P$15+$BK270*Assembly!P$16+$BL270*Assembly!P$17+$BM270*Assembly!P$18+$BN270*Assembly!P$19+$BO270*Assembly!P$20+$BP270*Assembly!P$21+$BQ270*Assembly!P$22+$BR270*Assembly!P$23+$BS270*Assembly!P$24</f>
        <v>#VALUE!</v>
      </c>
      <c r="CJ270" s="142" t="e">
        <f>$AY270*Assembly!Q$4+$AZ270*Assembly!Q$5+$BA270*Assembly!Q$6+$BB270*Assembly!Q$7+$BC270*Assembly!Q$8+$BD270*Assembly!Q$9+$BE270*Assembly!Q$10+$BF270*Assembly!Q$11+$BG270*Assembly!Q$12+$BH270*Assembly!Q$13+$BI270*Assembly!Q$14+$BJ270*Assembly!Q$15+$BK270*Assembly!Q$16+$BL270*Assembly!Q$17+$BM270*Assembly!Q$18+$BN270*Assembly!Q$19+$BO270*Assembly!Q$20+$BP270*Assembly!Q$21+$BQ270*Assembly!Q$22+$BR270*Assembly!Q$23+$BS270*Assembly!Q$24</f>
        <v>#VALUE!</v>
      </c>
      <c r="CK270" s="153" t="e">
        <f>$AY270*Assembly!R$4+$AZ270*Assembly!R$5+$BA270*Assembly!R$6+$BB270*Assembly!R$7+$BC270*Assembly!R$8+$BD270*Assembly!R$9+$BE270*Assembly!R$10+$BF270*Assembly!R$11+$BG270*Assembly!R$12+$BH270*Assembly!R$13+$BI270*Assembly!R$14+$BJ270*Assembly!R$15+$BK270*Assembly!R$16+$BL270*Assembly!R$17+$BM270*Assembly!R$18+$BN270*Assembly!R$19+$BO270*Assembly!R$20+$BP270*Assembly!R$21+$BQ270*Assembly!R$22+$BR270*Assembly!R$23+$BS270*Assembly!R$24</f>
        <v>#VALUE!</v>
      </c>
      <c r="CL270" s="142" t="e">
        <f>$AY270*Assembly!S$4+$AZ270*Assembly!S$5+$BA270*Assembly!S$6+$BB270*Assembly!S$7+$BC270*Assembly!S$8+$BD270*Assembly!S$9+$BE270*Assembly!S$10+$BF270*Assembly!S$11+$BG270*Assembly!S$12+$BH270*Assembly!S$13+$BI270*Assembly!S$14+$BJ270*Assembly!S$15+$BK270*Assembly!S$16+$BL270*Assembly!S$17+$BM270*Assembly!S$18+$BN270*Assembly!S$19+$BO270*Assembly!S$20+$BP270*Assembly!S$21+$BQ270*Assembly!S$22+$BR270*Assembly!S$23+$BS270*Assembly!S$24</f>
        <v>#VALUE!</v>
      </c>
      <c r="CM270" s="142" t="e">
        <f>$AY270*Assembly!T$4+$AZ270*Assembly!T$5+$BA270*Assembly!T$6+$BB270*Assembly!T$7+$BC270*Assembly!T$8+$BD270*Assembly!T$9+$BE270*Assembly!T$10+$BF270*Assembly!T$11+$BG270*Assembly!T$12+$BH270*Assembly!T$13+$BI270*Assembly!T$14+$BJ270*Assembly!T$15+$BK270*Assembly!T$16+$BL270*Assembly!T$17+$BM270*Assembly!T$18+$BN270*Assembly!T$19+$BO270*Assembly!T$20+$BP270*Assembly!T$21+$BQ270*Assembly!T$22+$BR270*Assembly!T$23+$BS270*Assembly!T$24</f>
        <v>#VALUE!</v>
      </c>
      <c r="CN270" s="142" t="e">
        <f>$AY270*Assembly!U$4+$AZ270*Assembly!U$5+$BA270*Assembly!U$6+$BB270*Assembly!U$7+$BC270*Assembly!U$8+$BD270*Assembly!U$9+$BE270*Assembly!U$10+$BF270*Assembly!U$11+$BG270*Assembly!U$12+$BH270*Assembly!U$13+$BI270*Assembly!U$14+$BJ270*Assembly!U$15+$BK270*Assembly!U$16+$BL270*Assembly!U$17+$BM270*Assembly!U$18+$BN270*Assembly!U$19+$BO270*Assembly!U$20+$BP270*Assembly!U$21+$BQ270*Assembly!U$22+$BR270*Assembly!U$23+$BS270*Assembly!U$24</f>
        <v>#VALUE!</v>
      </c>
      <c r="CO270" s="153" t="e">
        <f>$AY270*Assembly!V$4+$AZ270*Assembly!V$5+$BA270*Assembly!V$6+$BB270*Assembly!V$7+$BC270*Assembly!V$8+$BD270*Assembly!V$9+$BE270*Assembly!V$10+$BF270*Assembly!V$11+$BG270*Assembly!V$12+$BH270*Assembly!V$13+$BI270*Assembly!V$14+$BJ270*Assembly!V$15+$BK270*Assembly!V$16+$BL270*Assembly!V$17+$BM270*Assembly!V$18+$BN270*Assembly!V$19+$BO270*Assembly!V$20+$BP270*Assembly!V$21+$BQ270*Assembly!V$22+$BR270*Assembly!V$23+$BS270*Assembly!V$24</f>
        <v>#VALUE!</v>
      </c>
      <c r="CP270" s="153" t="e">
        <f>CF270*Refining!$F$3</f>
        <v>#VALUE!</v>
      </c>
      <c r="CQ270" s="153" t="e">
        <f>CG270*Refining!$F$4</f>
        <v>#VALUE!</v>
      </c>
      <c r="CR270" s="153" t="e">
        <f>CH270*Refining!$F$5</f>
        <v>#VALUE!</v>
      </c>
      <c r="CS270" s="153" t="e">
        <f>CI270*Refining!$F$6</f>
        <v>#VALUE!</v>
      </c>
      <c r="CT270" s="153" t="e">
        <f>CJ270*Refining!$F$7</f>
        <v>#VALUE!</v>
      </c>
      <c r="CU270" s="153" t="e">
        <f>CK270*Refining!$F$8</f>
        <v>#VALUE!</v>
      </c>
      <c r="CV270" s="153" t="e">
        <f>CL270*Refining!$F$9</f>
        <v>#VALUE!</v>
      </c>
      <c r="CW270" s="153" t="e">
        <f>CM270*Refining!$F$10</f>
        <v>#VALUE!</v>
      </c>
      <c r="CX270" s="153" t="e">
        <f>CN270*Refining!$F$11</f>
        <v>#VALUE!</v>
      </c>
      <c r="CY270" s="153" t="e">
        <f>CO270*Refining!$F$12</f>
        <v>#VALUE!</v>
      </c>
      <c r="CZ270" s="190" t="e">
        <f t="shared" ref="CZ270:DS270" si="1088">IF(CF270 = 0, "", CF270)</f>
        <v>#VALUE!</v>
      </c>
      <c r="DA270" s="197" t="e">
        <f t="shared" si="1088"/>
        <v>#VALUE!</v>
      </c>
      <c r="DB270" s="197" t="e">
        <f t="shared" si="1088"/>
        <v>#VALUE!</v>
      </c>
      <c r="DC270" s="191" t="e">
        <f t="shared" si="1088"/>
        <v>#VALUE!</v>
      </c>
      <c r="DD270" s="193" t="e">
        <f t="shared" si="1088"/>
        <v>#VALUE!</v>
      </c>
      <c r="DE270" s="191" t="e">
        <f t="shared" si="1088"/>
        <v>#VALUE!</v>
      </c>
      <c r="DF270" s="193" t="e">
        <f t="shared" si="1088"/>
        <v>#VALUE!</v>
      </c>
      <c r="DG270" s="193" t="e">
        <f t="shared" si="1088"/>
        <v>#VALUE!</v>
      </c>
      <c r="DH270" s="191" t="e">
        <f t="shared" si="1088"/>
        <v>#VALUE!</v>
      </c>
      <c r="DI270" s="195" t="e">
        <f t="shared" si="1088"/>
        <v>#VALUE!</v>
      </c>
      <c r="DJ270" s="190" t="e">
        <f t="shared" si="1088"/>
        <v>#VALUE!</v>
      </c>
      <c r="DK270" s="197" t="e">
        <f t="shared" si="1088"/>
        <v>#VALUE!</v>
      </c>
      <c r="DL270" s="197" t="e">
        <f t="shared" si="1088"/>
        <v>#VALUE!</v>
      </c>
      <c r="DM270" s="191" t="e">
        <f t="shared" si="1088"/>
        <v>#VALUE!</v>
      </c>
      <c r="DN270" s="193" t="e">
        <f t="shared" si="1088"/>
        <v>#VALUE!</v>
      </c>
      <c r="DO270" s="191" t="e">
        <f t="shared" si="1088"/>
        <v>#VALUE!</v>
      </c>
      <c r="DP270" s="191" t="e">
        <f t="shared" si="1088"/>
        <v>#VALUE!</v>
      </c>
      <c r="DQ270" s="191" t="e">
        <f t="shared" si="1088"/>
        <v>#VALUE!</v>
      </c>
      <c r="DR270" s="191" t="e">
        <f t="shared" si="1088"/>
        <v>#VALUE!</v>
      </c>
      <c r="DS270" s="195" t="e">
        <f t="shared" si="1088"/>
        <v>#VALUE!</v>
      </c>
      <c r="DT270" s="190" t="e">
        <f t="shared" si="11"/>
        <v>#VALUE!</v>
      </c>
      <c r="DU270" s="197" t="e">
        <f t="shared" si="12"/>
        <v>#VALUE!</v>
      </c>
      <c r="DV270" s="165" t="e">
        <f>CZ270*'Ores &amp; Ingots'!$C$3+DA270*'Ores &amp; Ingots'!$C$4+DB270*'Ores &amp; Ingots'!$C$5+DC270*'Ores &amp; Ingots'!$C$6+DD270*'Ores &amp; Ingots'!$C$7+DE270*'Ores &amp; Ingots'!$C$8+DF270*'Ores &amp; Ingots'!$C$9+DG270*'Ores &amp; Ingots'!$C$10+DH270*'Ores &amp; Ingots'!$C$11+DI270*'Ores &amp; Ingots'!$C$12</f>
        <v>#VALUE!</v>
      </c>
      <c r="DW270" s="165" t="e">
        <f>DJ270*'Ores &amp; Ingots'!$B$3+DK270*'Ores &amp; Ingots'!$B$4+DL270*'Ores &amp; Ingots'!$B$5+DM270*'Ores &amp; Ingots'!$B$6+DN270*'Ores &amp; Ingots'!$B$7+DO270*'Ores &amp; Ingots'!$B$8+DP270*'Ores &amp; Ingots'!$B$9+DQ270*'Ores &amp; Ingots'!$B$10+DR270*'Ores &amp; Ingots'!$B$11+DS270*'Ores &amp; Ingots'!$B$12</f>
        <v>#VALUE!</v>
      </c>
      <c r="DX270" s="197" t="e">
        <f>CZ270*Refining!$G$3+DA270*Refining!$G$4+DB270*Refining!$G$5+DC270*Refining!$G$6+DD270*Refining!$G$7+DE270*Refining!$G$8+DF270*Refining!$G$9+DG270*Refining!$G$10+DH270*Refining!$G$11+DI270*Refining!$G$12</f>
        <v>#VALUE!</v>
      </c>
      <c r="DY270" s="197" t="e">
        <f t="shared" si="13"/>
        <v>#VALUE!</v>
      </c>
      <c r="DZ270" s="199" t="e">
        <f t="shared" si="14"/>
        <v>#VALUE!</v>
      </c>
      <c r="EA270" s="190" t="e">
        <f t="shared" si="15"/>
        <v>#VALUE!</v>
      </c>
      <c r="EB270" s="200" t="e">
        <f t="shared" ref="EB270:EC270" si="1089">EA270/60</f>
        <v>#VALUE!</v>
      </c>
      <c r="EC270" s="200" t="e">
        <f t="shared" si="1089"/>
        <v>#VALUE!</v>
      </c>
      <c r="ED270" s="190" t="e">
        <f t="shared" si="17"/>
        <v>#VALUE!</v>
      </c>
      <c r="EE270" s="200" t="e">
        <f t="shared" ref="EE270:EF270" si="1090">ED270/1000</f>
        <v>#VALUE!</v>
      </c>
      <c r="EF270" s="201" t="e">
        <f t="shared" si="1090"/>
        <v>#VALUE!</v>
      </c>
      <c r="EG270" s="136" t="e">
        <f t="shared" si="19"/>
        <v>#VALUE!</v>
      </c>
      <c r="EH270" s="138" t="e">
        <f t="shared" si="20"/>
        <v>#VALUE!</v>
      </c>
      <c r="EI270" s="133" t="s">
        <v>28</v>
      </c>
    </row>
    <row r="271" spans="1:139" ht="12.75" x14ac:dyDescent="0.2">
      <c r="A271" s="864"/>
      <c r="B271" s="369" t="s">
        <v>424</v>
      </c>
      <c r="C271" s="137" t="s">
        <v>155</v>
      </c>
      <c r="D271" s="137">
        <v>1</v>
      </c>
      <c r="E271" s="137">
        <v>1</v>
      </c>
      <c r="F271" s="137">
        <v>1</v>
      </c>
      <c r="G271" s="202">
        <f t="shared" si="0"/>
        <v>0.125</v>
      </c>
      <c r="H271" s="203">
        <v>5</v>
      </c>
      <c r="I271" s="203">
        <v>12.5</v>
      </c>
      <c r="J271" s="204">
        <f>H271/Main!$D$9</f>
        <v>1</v>
      </c>
      <c r="K271" s="204">
        <f>I271/Main!$D$10</f>
        <v>6.25</v>
      </c>
      <c r="L271" s="204">
        <f t="shared" si="1"/>
        <v>6.25</v>
      </c>
      <c r="M271" s="204">
        <v>1</v>
      </c>
      <c r="N271" s="205"/>
      <c r="O271" s="296"/>
      <c r="P271" s="207"/>
      <c r="Q271" s="208"/>
      <c r="R271" s="207"/>
      <c r="S271" s="209"/>
      <c r="T271" s="209"/>
      <c r="U271" s="207"/>
      <c r="V271" s="207"/>
      <c r="W271" s="401"/>
      <c r="X271" s="209"/>
      <c r="Y271" s="207"/>
      <c r="Z271" s="207"/>
      <c r="AA271" s="207"/>
      <c r="AB271" s="207"/>
      <c r="AC271" s="402"/>
      <c r="AD271" s="171">
        <v>3</v>
      </c>
      <c r="AE271" s="165">
        <v>0</v>
      </c>
      <c r="AF271" s="165">
        <v>0</v>
      </c>
      <c r="AG271" s="165">
        <v>0</v>
      </c>
      <c r="AH271" s="165">
        <v>0</v>
      </c>
      <c r="AI271" s="165">
        <v>0</v>
      </c>
      <c r="AJ271" s="165">
        <v>0</v>
      </c>
      <c r="AK271" s="165">
        <v>0</v>
      </c>
      <c r="AL271" s="165">
        <v>0</v>
      </c>
      <c r="AM271" s="165">
        <v>0</v>
      </c>
      <c r="AN271" s="165">
        <v>0</v>
      </c>
      <c r="AO271" s="165">
        <v>1</v>
      </c>
      <c r="AP271" s="165">
        <v>0</v>
      </c>
      <c r="AQ271" s="165">
        <v>0</v>
      </c>
      <c r="AR271" s="165">
        <v>0</v>
      </c>
      <c r="AS271" s="165">
        <v>0</v>
      </c>
      <c r="AT271" s="165">
        <v>0</v>
      </c>
      <c r="AU271" s="165">
        <v>0</v>
      </c>
      <c r="AV271" s="165">
        <v>0</v>
      </c>
      <c r="AW271" s="165">
        <v>0</v>
      </c>
      <c r="AX271" s="165">
        <v>0</v>
      </c>
      <c r="AY271" s="413">
        <f t="shared" ref="AY271:BS271" si="1091">IF(AD271 = 0, "", AD271)</f>
        <v>3</v>
      </c>
      <c r="AZ271" s="163" t="str">
        <f t="shared" si="1091"/>
        <v/>
      </c>
      <c r="BA271" s="163" t="str">
        <f t="shared" si="1091"/>
        <v/>
      </c>
      <c r="BB271" s="163" t="str">
        <f t="shared" si="1091"/>
        <v/>
      </c>
      <c r="BC271" s="163" t="str">
        <f t="shared" si="1091"/>
        <v/>
      </c>
      <c r="BD271" s="163" t="str">
        <f t="shared" si="1091"/>
        <v/>
      </c>
      <c r="BE271" s="163" t="str">
        <f t="shared" si="1091"/>
        <v/>
      </c>
      <c r="BF271" s="163" t="str">
        <f t="shared" si="1091"/>
        <v/>
      </c>
      <c r="BG271" s="163" t="str">
        <f t="shared" si="1091"/>
        <v/>
      </c>
      <c r="BH271" s="163" t="str">
        <f t="shared" si="1091"/>
        <v/>
      </c>
      <c r="BI271" s="163" t="str">
        <f t="shared" si="1091"/>
        <v/>
      </c>
      <c r="BJ271" s="165">
        <f t="shared" si="1091"/>
        <v>1</v>
      </c>
      <c r="BK271" s="163" t="str">
        <f t="shared" si="1091"/>
        <v/>
      </c>
      <c r="BL271" s="163" t="str">
        <f t="shared" si="1091"/>
        <v/>
      </c>
      <c r="BM271" s="163" t="str">
        <f t="shared" si="1091"/>
        <v/>
      </c>
      <c r="BN271" s="163" t="str">
        <f t="shared" si="1091"/>
        <v/>
      </c>
      <c r="BO271" s="163" t="str">
        <f t="shared" si="1091"/>
        <v/>
      </c>
      <c r="BP271" s="163" t="str">
        <f t="shared" si="1091"/>
        <v/>
      </c>
      <c r="BQ271" s="163" t="str">
        <f t="shared" si="1091"/>
        <v/>
      </c>
      <c r="BR271" s="163" t="str">
        <f t="shared" si="1091"/>
        <v/>
      </c>
      <c r="BS271" s="173" t="str">
        <f t="shared" si="1091"/>
        <v/>
      </c>
      <c r="BT271" s="175" t="e">
        <f>$AY271*Assembly!Z$4+$AZ271*Assembly!Z$5+$BA271*Assembly!Z$6+$BB271*Assembly!Z$7+$BC271*Assembly!Z$8+$BD271*Assembly!Z$9+$BE271*Assembly!Z$10+$BF271*Assembly!Z$11+$BG271*Assembly!Z$12+$BH271*Assembly!Z$13+$BI271*Assembly!Z$14+$BJ271*Assembly!Z$15+$BK271*Assembly!Z$16+$BL271*Assembly!Z$17+$BM271*Assembly!Z$18+$BN271*Assembly!Z$19+$BO271*Assembly!Z$20+$BP271*Assembly!Z$21+$BQ271*Assembly!Z$22+$BR271*Assembly!Z$23+$BS271*Assembly!Z$24</f>
        <v>#VALUE!</v>
      </c>
      <c r="BU271" s="165" t="e">
        <f t="shared" si="3"/>
        <v>#VALUE!</v>
      </c>
      <c r="BV271" s="176"/>
      <c r="BW271" s="165" t="e">
        <f>$AY271*Assembly!AD$4+$AZ271*Assembly!AD$5+$BA271*Assembly!AD$6+$BB271*Assembly!AD$7+$BC271*Assembly!AD$8+$BD271*Assembly!AD$9+$BE271*Assembly!AD$10+$BF271*Assembly!AD$11+$BG271*Assembly!AD$12+$BH271*Assembly!AD$13+$BI271*Assembly!AD$14+$BJ271*Assembly!AD$15+$BK271*Assembly!AD$16+$BL271*Assembly!AD$17+$BM271*Assembly!AD$18+$BN271*Assembly!AD$19+$BO271*Assembly!AD$20+$BP271*Assembly!AD$21+$BQ271*Assembly!AD$22+$BR271*Assembly!AD$23+$BS271*Assembly!AD$24</f>
        <v>#VALUE!</v>
      </c>
      <c r="BX271" s="180" t="e">
        <f t="shared" si="4"/>
        <v>#VALUE!</v>
      </c>
      <c r="BY271" s="181" t="e">
        <f t="shared" si="5"/>
        <v>#VALUE!</v>
      </c>
      <c r="BZ271" s="182" t="e">
        <f t="shared" si="6"/>
        <v>#VALUE!</v>
      </c>
      <c r="CA271" s="181" t="e">
        <f t="shared" si="7"/>
        <v>#VALUE!</v>
      </c>
      <c r="CB271" s="165" t="e">
        <f>$AY271*Assembly!Y$4+$AZ271*Assembly!Y$5+$BA271*Assembly!Y$6+$BB271*Assembly!Y$7+$BC271*Assembly!Y$8+$BD271*Assembly!Y$9+$BE271*Assembly!Y$10+$BF271*Assembly!Y$11+$BG271*Assembly!Y$12+$BH271*Assembly!Y$13+$BI271*Assembly!Y$14+$BJ271*Assembly!Y$15+$BK271*Assembly!Y$16+$BL271*Assembly!Y$17+$BM271*Assembly!Y$18+$BN271*Assembly!Y$19+$BO271*Assembly!Y$20+$BP271*Assembly!Y$21+$BQ271*Assembly!Y$22+$BR271*Assembly!Y$23+$BS271*Assembly!Y$24</f>
        <v>#VALUE!</v>
      </c>
      <c r="CC271" s="165" t="e">
        <f t="shared" si="8"/>
        <v>#VALUE!</v>
      </c>
      <c r="CD271" s="136" t="e">
        <f t="shared" si="9"/>
        <v>#VALUE!</v>
      </c>
      <c r="CE271" s="184" t="e">
        <f>$AY271*Assembly!AC$4+$AZ271*Assembly!AC$5+$BA271*Assembly!AC$6+$BB271*Assembly!AC$7+$BC271*Assembly!AC$8+$BD271*Assembly!AC$9+$BE271*Assembly!AC$10+$BF271*Assembly!AC$11+$BG271*Assembly!AC$12+$BH271*Assembly!AC$13+$BI271*Assembly!AC$14+$BJ271*Assembly!AC$15+$BK271*Assembly!AC$16+$BL271*Assembly!AC$17+$BM271*Assembly!AC$18+$BN271*Assembly!AC$19+$BO271*Assembly!AC$20+$BP271*Assembly!AC$21+$BQ271*Assembly!AC$22+$BR271*Assembly!AC$23+$BS271*Assembly!AC$24</f>
        <v>#VALUE!</v>
      </c>
      <c r="CF271" s="208" t="e">
        <f>$AY271*Assembly!M$4+$AZ271*Assembly!M$5+$BA271*Assembly!M$6+$BB271*Assembly!M$7+$BC271*Assembly!M$8+$BD271*Assembly!M$9+$BE271*Assembly!M$10+$BF271*Assembly!M$11+$BG271*Assembly!M$12+$BH271*Assembly!M$13+$BI271*Assembly!M$14+$BJ271*Assembly!M$15+$BK271*Assembly!M$16+$BL271*Assembly!M$17+$BM271*Assembly!M$18+$BN271*Assembly!M$19+$BO271*Assembly!M$20+$BP271*Assembly!M$21+$BQ271*Assembly!M$22+$BR271*Assembly!M$23+$BS271*Assembly!M$24</f>
        <v>#VALUE!</v>
      </c>
      <c r="CG271" s="208" t="e">
        <f>$AY271*Assembly!N$4+$AZ271*Assembly!N$5+$BA271*Assembly!N$6+$BB271*Assembly!N$7+$BC271*Assembly!N$8+$BD271*Assembly!N$9+$BE271*Assembly!N$10+$BF271*Assembly!N$11+$BG271*Assembly!N$12+$BH271*Assembly!N$13+$BI271*Assembly!N$14+$BJ271*Assembly!N$15+$BK271*Assembly!N$16+$BL271*Assembly!N$17+$BM271*Assembly!N$18+$BN271*Assembly!N$19+$BO271*Assembly!N$20+$BP271*Assembly!N$21+$BQ271*Assembly!N$22+$BR271*Assembly!N$23+$BS271*Assembly!N$24</f>
        <v>#VALUE!</v>
      </c>
      <c r="CH271" s="208" t="e">
        <f>$AY271*Assembly!O$4+$AZ271*Assembly!O$5+$BA271*Assembly!O$6+$BB271*Assembly!O$7+$BC271*Assembly!O$8+$BD271*Assembly!O$9+$BE271*Assembly!O$10+$BF271*Assembly!O$11+$BG271*Assembly!O$12+$BH271*Assembly!O$13+$BI271*Assembly!O$14+$BJ271*Assembly!O$15+$BK271*Assembly!O$16+$BL271*Assembly!O$17+$BM271*Assembly!O$18+$BN271*Assembly!O$19+$BO271*Assembly!O$20+$BP271*Assembly!O$21+$BQ271*Assembly!O$22+$BR271*Assembly!O$23+$BS271*Assembly!O$24</f>
        <v>#VALUE!</v>
      </c>
      <c r="CI271" s="203" t="e">
        <f>$AY271*Assembly!P$4+$AZ271*Assembly!P$5+$BA271*Assembly!P$6+$BB271*Assembly!P$7+$BC271*Assembly!P$8+$BD271*Assembly!P$9+$BE271*Assembly!P$10+$BF271*Assembly!P$11+$BG271*Assembly!P$12+$BH271*Assembly!P$13+$BI271*Assembly!P$14+$BJ271*Assembly!P$15+$BK271*Assembly!P$16+$BL271*Assembly!P$17+$BM271*Assembly!P$18+$BN271*Assembly!P$19+$BO271*Assembly!P$20+$BP271*Assembly!P$21+$BQ271*Assembly!P$22+$BR271*Assembly!P$23+$BS271*Assembly!P$24</f>
        <v>#VALUE!</v>
      </c>
      <c r="CJ271" s="203" t="e">
        <f>$AY271*Assembly!Q$4+$AZ271*Assembly!Q$5+$BA271*Assembly!Q$6+$BB271*Assembly!Q$7+$BC271*Assembly!Q$8+$BD271*Assembly!Q$9+$BE271*Assembly!Q$10+$BF271*Assembly!Q$11+$BG271*Assembly!Q$12+$BH271*Assembly!Q$13+$BI271*Assembly!Q$14+$BJ271*Assembly!Q$15+$BK271*Assembly!Q$16+$BL271*Assembly!Q$17+$BM271*Assembly!Q$18+$BN271*Assembly!Q$19+$BO271*Assembly!Q$20+$BP271*Assembly!Q$21+$BQ271*Assembly!Q$22+$BR271*Assembly!Q$23+$BS271*Assembly!Q$24</f>
        <v>#VALUE!</v>
      </c>
      <c r="CK271" s="208" t="e">
        <f>$AY271*Assembly!R$4+$AZ271*Assembly!R$5+$BA271*Assembly!R$6+$BB271*Assembly!R$7+$BC271*Assembly!R$8+$BD271*Assembly!R$9+$BE271*Assembly!R$10+$BF271*Assembly!R$11+$BG271*Assembly!R$12+$BH271*Assembly!R$13+$BI271*Assembly!R$14+$BJ271*Assembly!R$15+$BK271*Assembly!R$16+$BL271*Assembly!R$17+$BM271*Assembly!R$18+$BN271*Assembly!R$19+$BO271*Assembly!R$20+$BP271*Assembly!R$21+$BQ271*Assembly!R$22+$BR271*Assembly!R$23+$BS271*Assembly!R$24</f>
        <v>#VALUE!</v>
      </c>
      <c r="CL271" s="203" t="e">
        <f>$AY271*Assembly!S$4+$AZ271*Assembly!S$5+$BA271*Assembly!S$6+$BB271*Assembly!S$7+$BC271*Assembly!S$8+$BD271*Assembly!S$9+$BE271*Assembly!S$10+$BF271*Assembly!S$11+$BG271*Assembly!S$12+$BH271*Assembly!S$13+$BI271*Assembly!S$14+$BJ271*Assembly!S$15+$BK271*Assembly!S$16+$BL271*Assembly!S$17+$BM271*Assembly!S$18+$BN271*Assembly!S$19+$BO271*Assembly!S$20+$BP271*Assembly!S$21+$BQ271*Assembly!S$22+$BR271*Assembly!S$23+$BS271*Assembly!S$24</f>
        <v>#VALUE!</v>
      </c>
      <c r="CM271" s="203" t="e">
        <f>$AY271*Assembly!T$4+$AZ271*Assembly!T$5+$BA271*Assembly!T$6+$BB271*Assembly!T$7+$BC271*Assembly!T$8+$BD271*Assembly!T$9+$BE271*Assembly!T$10+$BF271*Assembly!T$11+$BG271*Assembly!T$12+$BH271*Assembly!T$13+$BI271*Assembly!T$14+$BJ271*Assembly!T$15+$BK271*Assembly!T$16+$BL271*Assembly!T$17+$BM271*Assembly!T$18+$BN271*Assembly!T$19+$BO271*Assembly!T$20+$BP271*Assembly!T$21+$BQ271*Assembly!T$22+$BR271*Assembly!T$23+$BS271*Assembly!T$24</f>
        <v>#VALUE!</v>
      </c>
      <c r="CN271" s="203" t="e">
        <f>$AY271*Assembly!U$4+$AZ271*Assembly!U$5+$BA271*Assembly!U$6+$BB271*Assembly!U$7+$BC271*Assembly!U$8+$BD271*Assembly!U$9+$BE271*Assembly!U$10+$BF271*Assembly!U$11+$BG271*Assembly!U$12+$BH271*Assembly!U$13+$BI271*Assembly!U$14+$BJ271*Assembly!U$15+$BK271*Assembly!U$16+$BL271*Assembly!U$17+$BM271*Assembly!U$18+$BN271*Assembly!U$19+$BO271*Assembly!U$20+$BP271*Assembly!U$21+$BQ271*Assembly!U$22+$BR271*Assembly!U$23+$BS271*Assembly!U$24</f>
        <v>#VALUE!</v>
      </c>
      <c r="CO271" s="208" t="e">
        <f>$AY271*Assembly!V$4+$AZ271*Assembly!V$5+$BA271*Assembly!V$6+$BB271*Assembly!V$7+$BC271*Assembly!V$8+$BD271*Assembly!V$9+$BE271*Assembly!V$10+$BF271*Assembly!V$11+$BG271*Assembly!V$12+$BH271*Assembly!V$13+$BI271*Assembly!V$14+$BJ271*Assembly!V$15+$BK271*Assembly!V$16+$BL271*Assembly!V$17+$BM271*Assembly!V$18+$BN271*Assembly!V$19+$BO271*Assembly!V$20+$BP271*Assembly!V$21+$BQ271*Assembly!V$22+$BR271*Assembly!V$23+$BS271*Assembly!V$24</f>
        <v>#VALUE!</v>
      </c>
      <c r="CP271" s="208" t="e">
        <f>CF271*Refining!$F$3</f>
        <v>#VALUE!</v>
      </c>
      <c r="CQ271" s="208" t="e">
        <f>CG271*Refining!$F$4</f>
        <v>#VALUE!</v>
      </c>
      <c r="CR271" s="208" t="e">
        <f>CH271*Refining!$F$5</f>
        <v>#VALUE!</v>
      </c>
      <c r="CS271" s="208" t="e">
        <f>CI271*Refining!$F$6</f>
        <v>#VALUE!</v>
      </c>
      <c r="CT271" s="208" t="e">
        <f>CJ271*Refining!$F$7</f>
        <v>#VALUE!</v>
      </c>
      <c r="CU271" s="208" t="e">
        <f>CK271*Refining!$F$8</f>
        <v>#VALUE!</v>
      </c>
      <c r="CV271" s="208" t="e">
        <f>CL271*Refining!$F$9</f>
        <v>#VALUE!</v>
      </c>
      <c r="CW271" s="208" t="e">
        <f>CM271*Refining!$F$10</f>
        <v>#VALUE!</v>
      </c>
      <c r="CX271" s="208" t="e">
        <f>CN271*Refining!$F$11</f>
        <v>#VALUE!</v>
      </c>
      <c r="CY271" s="208" t="e">
        <f>CO271*Refining!$F$12</f>
        <v>#VALUE!</v>
      </c>
      <c r="CZ271" s="190" t="e">
        <f t="shared" ref="CZ271:DS271" si="1092">IF(CF271 = 0, "", CF271)</f>
        <v>#VALUE!</v>
      </c>
      <c r="DA271" s="197" t="e">
        <f t="shared" si="1092"/>
        <v>#VALUE!</v>
      </c>
      <c r="DB271" s="197" t="e">
        <f t="shared" si="1092"/>
        <v>#VALUE!</v>
      </c>
      <c r="DC271" s="191" t="e">
        <f t="shared" si="1092"/>
        <v>#VALUE!</v>
      </c>
      <c r="DD271" s="193" t="e">
        <f t="shared" si="1092"/>
        <v>#VALUE!</v>
      </c>
      <c r="DE271" s="191" t="e">
        <f t="shared" si="1092"/>
        <v>#VALUE!</v>
      </c>
      <c r="DF271" s="193" t="e">
        <f t="shared" si="1092"/>
        <v>#VALUE!</v>
      </c>
      <c r="DG271" s="193" t="e">
        <f t="shared" si="1092"/>
        <v>#VALUE!</v>
      </c>
      <c r="DH271" s="191" t="e">
        <f t="shared" si="1092"/>
        <v>#VALUE!</v>
      </c>
      <c r="DI271" s="195" t="e">
        <f t="shared" si="1092"/>
        <v>#VALUE!</v>
      </c>
      <c r="DJ271" s="190" t="e">
        <f t="shared" si="1092"/>
        <v>#VALUE!</v>
      </c>
      <c r="DK271" s="197" t="e">
        <f t="shared" si="1092"/>
        <v>#VALUE!</v>
      </c>
      <c r="DL271" s="197" t="e">
        <f t="shared" si="1092"/>
        <v>#VALUE!</v>
      </c>
      <c r="DM271" s="191" t="e">
        <f t="shared" si="1092"/>
        <v>#VALUE!</v>
      </c>
      <c r="DN271" s="193" t="e">
        <f t="shared" si="1092"/>
        <v>#VALUE!</v>
      </c>
      <c r="DO271" s="191" t="e">
        <f t="shared" si="1092"/>
        <v>#VALUE!</v>
      </c>
      <c r="DP271" s="191" t="e">
        <f t="shared" si="1092"/>
        <v>#VALUE!</v>
      </c>
      <c r="DQ271" s="191" t="e">
        <f t="shared" si="1092"/>
        <v>#VALUE!</v>
      </c>
      <c r="DR271" s="191" t="e">
        <f t="shared" si="1092"/>
        <v>#VALUE!</v>
      </c>
      <c r="DS271" s="195" t="e">
        <f t="shared" si="1092"/>
        <v>#VALUE!</v>
      </c>
      <c r="DT271" s="190" t="e">
        <f t="shared" si="11"/>
        <v>#VALUE!</v>
      </c>
      <c r="DU271" s="197" t="e">
        <f t="shared" si="12"/>
        <v>#VALUE!</v>
      </c>
      <c r="DV271" s="165" t="e">
        <f>CZ271*'Ores &amp; Ingots'!$C$3+DA271*'Ores &amp; Ingots'!$C$4+DB271*'Ores &amp; Ingots'!$C$5+DC271*'Ores &amp; Ingots'!$C$6+DD271*'Ores &amp; Ingots'!$C$7+DE271*'Ores &amp; Ingots'!$C$8+DF271*'Ores &amp; Ingots'!$C$9+DG271*'Ores &amp; Ingots'!$C$10+DH271*'Ores &amp; Ingots'!$C$11+DI271*'Ores &amp; Ingots'!$C$12</f>
        <v>#VALUE!</v>
      </c>
      <c r="DW271" s="165" t="e">
        <f>DJ271*'Ores &amp; Ingots'!$B$3+DK271*'Ores &amp; Ingots'!$B$4+DL271*'Ores &amp; Ingots'!$B$5+DM271*'Ores &amp; Ingots'!$B$6+DN271*'Ores &amp; Ingots'!$B$7+DO271*'Ores &amp; Ingots'!$B$8+DP271*'Ores &amp; Ingots'!$B$9+DQ271*'Ores &amp; Ingots'!$B$10+DR271*'Ores &amp; Ingots'!$B$11+DS271*'Ores &amp; Ingots'!$B$12</f>
        <v>#VALUE!</v>
      </c>
      <c r="DX271" s="197" t="e">
        <f>CZ271*Refining!$G$3+DA271*Refining!$G$4+DB271*Refining!$G$5+DC271*Refining!$G$6+DD271*Refining!$G$7+DE271*Refining!$G$8+DF271*Refining!$G$9+DG271*Refining!$G$10+DH271*Refining!$G$11+DI271*Refining!$G$12</f>
        <v>#VALUE!</v>
      </c>
      <c r="DY271" s="197" t="e">
        <f t="shared" si="13"/>
        <v>#VALUE!</v>
      </c>
      <c r="DZ271" s="199" t="e">
        <f t="shared" si="14"/>
        <v>#VALUE!</v>
      </c>
      <c r="EA271" s="190" t="e">
        <f t="shared" si="15"/>
        <v>#VALUE!</v>
      </c>
      <c r="EB271" s="200" t="e">
        <f t="shared" ref="EB271:EC271" si="1093">EA271/60</f>
        <v>#VALUE!</v>
      </c>
      <c r="EC271" s="200" t="e">
        <f t="shared" si="1093"/>
        <v>#VALUE!</v>
      </c>
      <c r="ED271" s="190" t="e">
        <f t="shared" si="17"/>
        <v>#VALUE!</v>
      </c>
      <c r="EE271" s="200" t="e">
        <f t="shared" ref="EE271:EF271" si="1094">ED271/1000</f>
        <v>#VALUE!</v>
      </c>
      <c r="EF271" s="201" t="e">
        <f t="shared" si="1094"/>
        <v>#VALUE!</v>
      </c>
      <c r="EG271" s="136" t="e">
        <f t="shared" si="19"/>
        <v>#VALUE!</v>
      </c>
      <c r="EH271" s="138" t="e">
        <f t="shared" si="20"/>
        <v>#VALUE!</v>
      </c>
      <c r="EI271" s="133" t="s">
        <v>28</v>
      </c>
    </row>
    <row r="272" spans="1:139" ht="12.75" x14ac:dyDescent="0.2">
      <c r="A272" s="864"/>
      <c r="B272" s="369" t="s">
        <v>425</v>
      </c>
      <c r="C272" s="137" t="s">
        <v>155</v>
      </c>
      <c r="D272" s="137">
        <v>1</v>
      </c>
      <c r="E272" s="137">
        <v>1</v>
      </c>
      <c r="F272" s="137">
        <v>1</v>
      </c>
      <c r="G272" s="141">
        <f t="shared" si="0"/>
        <v>0.125</v>
      </c>
      <c r="H272" s="142">
        <v>3</v>
      </c>
      <c r="I272" s="142">
        <v>7.5</v>
      </c>
      <c r="J272" s="144">
        <f>H272/Main!$D$9</f>
        <v>0.6</v>
      </c>
      <c r="K272" s="144">
        <f>I272/Main!$D$10</f>
        <v>3.75</v>
      </c>
      <c r="L272" s="144">
        <f t="shared" si="1"/>
        <v>6.25</v>
      </c>
      <c r="M272" s="144">
        <v>1</v>
      </c>
      <c r="N272" s="147"/>
      <c r="O272" s="294"/>
      <c r="P272" s="150"/>
      <c r="Q272" s="153"/>
      <c r="R272" s="150"/>
      <c r="S272" s="155"/>
      <c r="T272" s="155"/>
      <c r="U272" s="150"/>
      <c r="V272" s="150"/>
      <c r="W272" s="155"/>
      <c r="X272" s="155"/>
      <c r="Y272" s="150"/>
      <c r="Z272" s="150"/>
      <c r="AA272" s="150"/>
      <c r="AB272" s="150"/>
      <c r="AC272" s="370"/>
      <c r="AD272" s="171">
        <v>2</v>
      </c>
      <c r="AE272" s="165">
        <v>0</v>
      </c>
      <c r="AF272" s="165">
        <v>0</v>
      </c>
      <c r="AG272" s="165">
        <v>0</v>
      </c>
      <c r="AH272" s="165">
        <v>0</v>
      </c>
      <c r="AI272" s="165">
        <v>0</v>
      </c>
      <c r="AJ272" s="165">
        <v>0</v>
      </c>
      <c r="AK272" s="165">
        <v>0</v>
      </c>
      <c r="AL272" s="165">
        <v>0</v>
      </c>
      <c r="AM272" s="165">
        <v>0</v>
      </c>
      <c r="AN272" s="165">
        <v>0</v>
      </c>
      <c r="AO272" s="165">
        <v>1</v>
      </c>
      <c r="AP272" s="165">
        <v>0</v>
      </c>
      <c r="AQ272" s="165">
        <v>0</v>
      </c>
      <c r="AR272" s="165">
        <v>0</v>
      </c>
      <c r="AS272" s="165">
        <v>0</v>
      </c>
      <c r="AT272" s="165">
        <v>0</v>
      </c>
      <c r="AU272" s="165">
        <v>0</v>
      </c>
      <c r="AV272" s="165">
        <v>0</v>
      </c>
      <c r="AW272" s="165">
        <v>0</v>
      </c>
      <c r="AX272" s="165">
        <v>0</v>
      </c>
      <c r="AY272" s="413">
        <f t="shared" ref="AY272:BS272" si="1095">IF(AD272 = 0, "", AD272)</f>
        <v>2</v>
      </c>
      <c r="AZ272" s="163" t="str">
        <f t="shared" si="1095"/>
        <v/>
      </c>
      <c r="BA272" s="163" t="str">
        <f t="shared" si="1095"/>
        <v/>
      </c>
      <c r="BB272" s="163" t="str">
        <f t="shared" si="1095"/>
        <v/>
      </c>
      <c r="BC272" s="163" t="str">
        <f t="shared" si="1095"/>
        <v/>
      </c>
      <c r="BD272" s="163" t="str">
        <f t="shared" si="1095"/>
        <v/>
      </c>
      <c r="BE272" s="163" t="str">
        <f t="shared" si="1095"/>
        <v/>
      </c>
      <c r="BF272" s="163" t="str">
        <f t="shared" si="1095"/>
        <v/>
      </c>
      <c r="BG272" s="163" t="str">
        <f t="shared" si="1095"/>
        <v/>
      </c>
      <c r="BH272" s="163" t="str">
        <f t="shared" si="1095"/>
        <v/>
      </c>
      <c r="BI272" s="163" t="str">
        <f t="shared" si="1095"/>
        <v/>
      </c>
      <c r="BJ272" s="165">
        <f t="shared" si="1095"/>
        <v>1</v>
      </c>
      <c r="BK272" s="163" t="str">
        <f t="shared" si="1095"/>
        <v/>
      </c>
      <c r="BL272" s="163" t="str">
        <f t="shared" si="1095"/>
        <v/>
      </c>
      <c r="BM272" s="163" t="str">
        <f t="shared" si="1095"/>
        <v/>
      </c>
      <c r="BN272" s="163" t="str">
        <f t="shared" si="1095"/>
        <v/>
      </c>
      <c r="BO272" s="163" t="str">
        <f t="shared" si="1095"/>
        <v/>
      </c>
      <c r="BP272" s="163" t="str">
        <f t="shared" si="1095"/>
        <v/>
      </c>
      <c r="BQ272" s="163" t="str">
        <f t="shared" si="1095"/>
        <v/>
      </c>
      <c r="BR272" s="163" t="str">
        <f t="shared" si="1095"/>
        <v/>
      </c>
      <c r="BS272" s="173" t="str">
        <f t="shared" si="1095"/>
        <v/>
      </c>
      <c r="BT272" s="175" t="e">
        <f>$AY272*Assembly!Z$4+$AZ272*Assembly!Z$5+$BA272*Assembly!Z$6+$BB272*Assembly!Z$7+$BC272*Assembly!Z$8+$BD272*Assembly!Z$9+$BE272*Assembly!Z$10+$BF272*Assembly!Z$11+$BG272*Assembly!Z$12+$BH272*Assembly!Z$13+$BI272*Assembly!Z$14+$BJ272*Assembly!Z$15+$BK272*Assembly!Z$16+$BL272*Assembly!Z$17+$BM272*Assembly!Z$18+$BN272*Assembly!Z$19+$BO272*Assembly!Z$20+$BP272*Assembly!Z$21+$BQ272*Assembly!Z$22+$BR272*Assembly!Z$23+$BS272*Assembly!Z$24</f>
        <v>#VALUE!</v>
      </c>
      <c r="BU272" s="165" t="e">
        <f t="shared" si="3"/>
        <v>#VALUE!</v>
      </c>
      <c r="BV272" s="176"/>
      <c r="BW272" s="165" t="e">
        <f>$AY272*Assembly!AD$4+$AZ272*Assembly!AD$5+$BA272*Assembly!AD$6+$BB272*Assembly!AD$7+$BC272*Assembly!AD$8+$BD272*Assembly!AD$9+$BE272*Assembly!AD$10+$BF272*Assembly!AD$11+$BG272*Assembly!AD$12+$BH272*Assembly!AD$13+$BI272*Assembly!AD$14+$BJ272*Assembly!AD$15+$BK272*Assembly!AD$16+$BL272*Assembly!AD$17+$BM272*Assembly!AD$18+$BN272*Assembly!AD$19+$BO272*Assembly!AD$20+$BP272*Assembly!AD$21+$BQ272*Assembly!AD$22+$BR272*Assembly!AD$23+$BS272*Assembly!AD$24</f>
        <v>#VALUE!</v>
      </c>
      <c r="BX272" s="180" t="e">
        <f t="shared" si="4"/>
        <v>#VALUE!</v>
      </c>
      <c r="BY272" s="181" t="e">
        <f t="shared" si="5"/>
        <v>#VALUE!</v>
      </c>
      <c r="BZ272" s="182" t="e">
        <f t="shared" si="6"/>
        <v>#VALUE!</v>
      </c>
      <c r="CA272" s="181" t="e">
        <f t="shared" si="7"/>
        <v>#VALUE!</v>
      </c>
      <c r="CB272" s="165" t="e">
        <f>$AY272*Assembly!Y$4+$AZ272*Assembly!Y$5+$BA272*Assembly!Y$6+$BB272*Assembly!Y$7+$BC272*Assembly!Y$8+$BD272*Assembly!Y$9+$BE272*Assembly!Y$10+$BF272*Assembly!Y$11+$BG272*Assembly!Y$12+$BH272*Assembly!Y$13+$BI272*Assembly!Y$14+$BJ272*Assembly!Y$15+$BK272*Assembly!Y$16+$BL272*Assembly!Y$17+$BM272*Assembly!Y$18+$BN272*Assembly!Y$19+$BO272*Assembly!Y$20+$BP272*Assembly!Y$21+$BQ272*Assembly!Y$22+$BR272*Assembly!Y$23+$BS272*Assembly!Y$24</f>
        <v>#VALUE!</v>
      </c>
      <c r="CC272" s="165" t="e">
        <f t="shared" si="8"/>
        <v>#VALUE!</v>
      </c>
      <c r="CD272" s="136" t="e">
        <f t="shared" si="9"/>
        <v>#VALUE!</v>
      </c>
      <c r="CE272" s="184" t="e">
        <f>$AY272*Assembly!AC$4+$AZ272*Assembly!AC$5+$BA272*Assembly!AC$6+$BB272*Assembly!AC$7+$BC272*Assembly!AC$8+$BD272*Assembly!AC$9+$BE272*Assembly!AC$10+$BF272*Assembly!AC$11+$BG272*Assembly!AC$12+$BH272*Assembly!AC$13+$BI272*Assembly!AC$14+$BJ272*Assembly!AC$15+$BK272*Assembly!AC$16+$BL272*Assembly!AC$17+$BM272*Assembly!AC$18+$BN272*Assembly!AC$19+$BO272*Assembly!AC$20+$BP272*Assembly!AC$21+$BQ272*Assembly!AC$22+$BR272*Assembly!AC$23+$BS272*Assembly!AC$24</f>
        <v>#VALUE!</v>
      </c>
      <c r="CF272" s="153" t="e">
        <f>$AY272*Assembly!M$4+$AZ272*Assembly!M$5+$BA272*Assembly!M$6+$BB272*Assembly!M$7+$BC272*Assembly!M$8+$BD272*Assembly!M$9+$BE272*Assembly!M$10+$BF272*Assembly!M$11+$BG272*Assembly!M$12+$BH272*Assembly!M$13+$BI272*Assembly!M$14+$BJ272*Assembly!M$15+$BK272*Assembly!M$16+$BL272*Assembly!M$17+$BM272*Assembly!M$18+$BN272*Assembly!M$19+$BO272*Assembly!M$20+$BP272*Assembly!M$21+$BQ272*Assembly!M$22+$BR272*Assembly!M$23+$BS272*Assembly!M$24</f>
        <v>#VALUE!</v>
      </c>
      <c r="CG272" s="153" t="e">
        <f>$AY272*Assembly!N$4+$AZ272*Assembly!N$5+$BA272*Assembly!N$6+$BB272*Assembly!N$7+$BC272*Assembly!N$8+$BD272*Assembly!N$9+$BE272*Assembly!N$10+$BF272*Assembly!N$11+$BG272*Assembly!N$12+$BH272*Assembly!N$13+$BI272*Assembly!N$14+$BJ272*Assembly!N$15+$BK272*Assembly!N$16+$BL272*Assembly!N$17+$BM272*Assembly!N$18+$BN272*Assembly!N$19+$BO272*Assembly!N$20+$BP272*Assembly!N$21+$BQ272*Assembly!N$22+$BR272*Assembly!N$23+$BS272*Assembly!N$24</f>
        <v>#VALUE!</v>
      </c>
      <c r="CH272" s="153" t="e">
        <f>$AY272*Assembly!O$4+$AZ272*Assembly!O$5+$BA272*Assembly!O$6+$BB272*Assembly!O$7+$BC272*Assembly!O$8+$BD272*Assembly!O$9+$BE272*Assembly!O$10+$BF272*Assembly!O$11+$BG272*Assembly!O$12+$BH272*Assembly!O$13+$BI272*Assembly!O$14+$BJ272*Assembly!O$15+$BK272*Assembly!O$16+$BL272*Assembly!O$17+$BM272*Assembly!O$18+$BN272*Assembly!O$19+$BO272*Assembly!O$20+$BP272*Assembly!O$21+$BQ272*Assembly!O$22+$BR272*Assembly!O$23+$BS272*Assembly!O$24</f>
        <v>#VALUE!</v>
      </c>
      <c r="CI272" s="142" t="e">
        <f>$AY272*Assembly!P$4+$AZ272*Assembly!P$5+$BA272*Assembly!P$6+$BB272*Assembly!P$7+$BC272*Assembly!P$8+$BD272*Assembly!P$9+$BE272*Assembly!P$10+$BF272*Assembly!P$11+$BG272*Assembly!P$12+$BH272*Assembly!P$13+$BI272*Assembly!P$14+$BJ272*Assembly!P$15+$BK272*Assembly!P$16+$BL272*Assembly!P$17+$BM272*Assembly!P$18+$BN272*Assembly!P$19+$BO272*Assembly!P$20+$BP272*Assembly!P$21+$BQ272*Assembly!P$22+$BR272*Assembly!P$23+$BS272*Assembly!P$24</f>
        <v>#VALUE!</v>
      </c>
      <c r="CJ272" s="142" t="e">
        <f>$AY272*Assembly!Q$4+$AZ272*Assembly!Q$5+$BA272*Assembly!Q$6+$BB272*Assembly!Q$7+$BC272*Assembly!Q$8+$BD272*Assembly!Q$9+$BE272*Assembly!Q$10+$BF272*Assembly!Q$11+$BG272*Assembly!Q$12+$BH272*Assembly!Q$13+$BI272*Assembly!Q$14+$BJ272*Assembly!Q$15+$BK272*Assembly!Q$16+$BL272*Assembly!Q$17+$BM272*Assembly!Q$18+$BN272*Assembly!Q$19+$BO272*Assembly!Q$20+$BP272*Assembly!Q$21+$BQ272*Assembly!Q$22+$BR272*Assembly!Q$23+$BS272*Assembly!Q$24</f>
        <v>#VALUE!</v>
      </c>
      <c r="CK272" s="153" t="e">
        <f>$AY272*Assembly!R$4+$AZ272*Assembly!R$5+$BA272*Assembly!R$6+$BB272*Assembly!R$7+$BC272*Assembly!R$8+$BD272*Assembly!R$9+$BE272*Assembly!R$10+$BF272*Assembly!R$11+$BG272*Assembly!R$12+$BH272*Assembly!R$13+$BI272*Assembly!R$14+$BJ272*Assembly!R$15+$BK272*Assembly!R$16+$BL272*Assembly!R$17+$BM272*Assembly!R$18+$BN272*Assembly!R$19+$BO272*Assembly!R$20+$BP272*Assembly!R$21+$BQ272*Assembly!R$22+$BR272*Assembly!R$23+$BS272*Assembly!R$24</f>
        <v>#VALUE!</v>
      </c>
      <c r="CL272" s="142" t="e">
        <f>$AY272*Assembly!S$4+$AZ272*Assembly!S$5+$BA272*Assembly!S$6+$BB272*Assembly!S$7+$BC272*Assembly!S$8+$BD272*Assembly!S$9+$BE272*Assembly!S$10+$BF272*Assembly!S$11+$BG272*Assembly!S$12+$BH272*Assembly!S$13+$BI272*Assembly!S$14+$BJ272*Assembly!S$15+$BK272*Assembly!S$16+$BL272*Assembly!S$17+$BM272*Assembly!S$18+$BN272*Assembly!S$19+$BO272*Assembly!S$20+$BP272*Assembly!S$21+$BQ272*Assembly!S$22+$BR272*Assembly!S$23+$BS272*Assembly!S$24</f>
        <v>#VALUE!</v>
      </c>
      <c r="CM272" s="142" t="e">
        <f>$AY272*Assembly!T$4+$AZ272*Assembly!T$5+$BA272*Assembly!T$6+$BB272*Assembly!T$7+$BC272*Assembly!T$8+$BD272*Assembly!T$9+$BE272*Assembly!T$10+$BF272*Assembly!T$11+$BG272*Assembly!T$12+$BH272*Assembly!T$13+$BI272*Assembly!T$14+$BJ272*Assembly!T$15+$BK272*Assembly!T$16+$BL272*Assembly!T$17+$BM272*Assembly!T$18+$BN272*Assembly!T$19+$BO272*Assembly!T$20+$BP272*Assembly!T$21+$BQ272*Assembly!T$22+$BR272*Assembly!T$23+$BS272*Assembly!T$24</f>
        <v>#VALUE!</v>
      </c>
      <c r="CN272" s="142" t="e">
        <f>$AY272*Assembly!U$4+$AZ272*Assembly!U$5+$BA272*Assembly!U$6+$BB272*Assembly!U$7+$BC272*Assembly!U$8+$BD272*Assembly!U$9+$BE272*Assembly!U$10+$BF272*Assembly!U$11+$BG272*Assembly!U$12+$BH272*Assembly!U$13+$BI272*Assembly!U$14+$BJ272*Assembly!U$15+$BK272*Assembly!U$16+$BL272*Assembly!U$17+$BM272*Assembly!U$18+$BN272*Assembly!U$19+$BO272*Assembly!U$20+$BP272*Assembly!U$21+$BQ272*Assembly!U$22+$BR272*Assembly!U$23+$BS272*Assembly!U$24</f>
        <v>#VALUE!</v>
      </c>
      <c r="CO272" s="153" t="e">
        <f>$AY272*Assembly!V$4+$AZ272*Assembly!V$5+$BA272*Assembly!V$6+$BB272*Assembly!V$7+$BC272*Assembly!V$8+$BD272*Assembly!V$9+$BE272*Assembly!V$10+$BF272*Assembly!V$11+$BG272*Assembly!V$12+$BH272*Assembly!V$13+$BI272*Assembly!V$14+$BJ272*Assembly!V$15+$BK272*Assembly!V$16+$BL272*Assembly!V$17+$BM272*Assembly!V$18+$BN272*Assembly!V$19+$BO272*Assembly!V$20+$BP272*Assembly!V$21+$BQ272*Assembly!V$22+$BR272*Assembly!V$23+$BS272*Assembly!V$24</f>
        <v>#VALUE!</v>
      </c>
      <c r="CP272" s="153" t="e">
        <f>CF272*Refining!$F$3</f>
        <v>#VALUE!</v>
      </c>
      <c r="CQ272" s="153" t="e">
        <f>CG272*Refining!$F$4</f>
        <v>#VALUE!</v>
      </c>
      <c r="CR272" s="153" t="e">
        <f>CH272*Refining!$F$5</f>
        <v>#VALUE!</v>
      </c>
      <c r="CS272" s="153" t="e">
        <f>CI272*Refining!$F$6</f>
        <v>#VALUE!</v>
      </c>
      <c r="CT272" s="153" t="e">
        <f>CJ272*Refining!$F$7</f>
        <v>#VALUE!</v>
      </c>
      <c r="CU272" s="153" t="e">
        <f>CK272*Refining!$F$8</f>
        <v>#VALUE!</v>
      </c>
      <c r="CV272" s="153" t="e">
        <f>CL272*Refining!$F$9</f>
        <v>#VALUE!</v>
      </c>
      <c r="CW272" s="153" t="e">
        <f>CM272*Refining!$F$10</f>
        <v>#VALUE!</v>
      </c>
      <c r="CX272" s="153" t="e">
        <f>CN272*Refining!$F$11</f>
        <v>#VALUE!</v>
      </c>
      <c r="CY272" s="153" t="e">
        <f>CO272*Refining!$F$12</f>
        <v>#VALUE!</v>
      </c>
      <c r="CZ272" s="190" t="e">
        <f t="shared" ref="CZ272:DS272" si="1096">IF(CF272 = 0, "", CF272)</f>
        <v>#VALUE!</v>
      </c>
      <c r="DA272" s="197" t="e">
        <f t="shared" si="1096"/>
        <v>#VALUE!</v>
      </c>
      <c r="DB272" s="197" t="e">
        <f t="shared" si="1096"/>
        <v>#VALUE!</v>
      </c>
      <c r="DC272" s="191" t="e">
        <f t="shared" si="1096"/>
        <v>#VALUE!</v>
      </c>
      <c r="DD272" s="193" t="e">
        <f t="shared" si="1096"/>
        <v>#VALUE!</v>
      </c>
      <c r="DE272" s="191" t="e">
        <f t="shared" si="1096"/>
        <v>#VALUE!</v>
      </c>
      <c r="DF272" s="193" t="e">
        <f t="shared" si="1096"/>
        <v>#VALUE!</v>
      </c>
      <c r="DG272" s="193" t="e">
        <f t="shared" si="1096"/>
        <v>#VALUE!</v>
      </c>
      <c r="DH272" s="191" t="e">
        <f t="shared" si="1096"/>
        <v>#VALUE!</v>
      </c>
      <c r="DI272" s="195" t="e">
        <f t="shared" si="1096"/>
        <v>#VALUE!</v>
      </c>
      <c r="DJ272" s="190" t="e">
        <f t="shared" si="1096"/>
        <v>#VALUE!</v>
      </c>
      <c r="DK272" s="197" t="e">
        <f t="shared" si="1096"/>
        <v>#VALUE!</v>
      </c>
      <c r="DL272" s="197" t="e">
        <f t="shared" si="1096"/>
        <v>#VALUE!</v>
      </c>
      <c r="DM272" s="191" t="e">
        <f t="shared" si="1096"/>
        <v>#VALUE!</v>
      </c>
      <c r="DN272" s="193" t="e">
        <f t="shared" si="1096"/>
        <v>#VALUE!</v>
      </c>
      <c r="DO272" s="191" t="e">
        <f t="shared" si="1096"/>
        <v>#VALUE!</v>
      </c>
      <c r="DP272" s="191" t="e">
        <f t="shared" si="1096"/>
        <v>#VALUE!</v>
      </c>
      <c r="DQ272" s="191" t="e">
        <f t="shared" si="1096"/>
        <v>#VALUE!</v>
      </c>
      <c r="DR272" s="191" t="e">
        <f t="shared" si="1096"/>
        <v>#VALUE!</v>
      </c>
      <c r="DS272" s="195" t="e">
        <f t="shared" si="1096"/>
        <v>#VALUE!</v>
      </c>
      <c r="DT272" s="190" t="e">
        <f t="shared" si="11"/>
        <v>#VALUE!</v>
      </c>
      <c r="DU272" s="197" t="e">
        <f t="shared" si="12"/>
        <v>#VALUE!</v>
      </c>
      <c r="DV272" s="165" t="e">
        <f>CZ272*'Ores &amp; Ingots'!$C$3+DA272*'Ores &amp; Ingots'!$C$4+DB272*'Ores &amp; Ingots'!$C$5+DC272*'Ores &amp; Ingots'!$C$6+DD272*'Ores &amp; Ingots'!$C$7+DE272*'Ores &amp; Ingots'!$C$8+DF272*'Ores &amp; Ingots'!$C$9+DG272*'Ores &amp; Ingots'!$C$10+DH272*'Ores &amp; Ingots'!$C$11+DI272*'Ores &amp; Ingots'!$C$12</f>
        <v>#VALUE!</v>
      </c>
      <c r="DW272" s="165" t="e">
        <f>DJ272*'Ores &amp; Ingots'!$B$3+DK272*'Ores &amp; Ingots'!$B$4+DL272*'Ores &amp; Ingots'!$B$5+DM272*'Ores &amp; Ingots'!$B$6+DN272*'Ores &amp; Ingots'!$B$7+DO272*'Ores &amp; Ingots'!$B$8+DP272*'Ores &amp; Ingots'!$B$9+DQ272*'Ores &amp; Ingots'!$B$10+DR272*'Ores &amp; Ingots'!$B$11+DS272*'Ores &amp; Ingots'!$B$12</f>
        <v>#VALUE!</v>
      </c>
      <c r="DX272" s="197" t="e">
        <f>CZ272*Refining!$G$3+DA272*Refining!$G$4+DB272*Refining!$G$5+DC272*Refining!$G$6+DD272*Refining!$G$7+DE272*Refining!$G$8+DF272*Refining!$G$9+DG272*Refining!$G$10+DH272*Refining!$G$11+DI272*Refining!$G$12</f>
        <v>#VALUE!</v>
      </c>
      <c r="DY272" s="197" t="e">
        <f t="shared" si="13"/>
        <v>#VALUE!</v>
      </c>
      <c r="DZ272" s="199" t="e">
        <f t="shared" si="14"/>
        <v>#VALUE!</v>
      </c>
      <c r="EA272" s="190" t="e">
        <f t="shared" si="15"/>
        <v>#VALUE!</v>
      </c>
      <c r="EB272" s="200" t="e">
        <f t="shared" ref="EB272:EC272" si="1097">EA272/60</f>
        <v>#VALUE!</v>
      </c>
      <c r="EC272" s="200" t="e">
        <f t="shared" si="1097"/>
        <v>#VALUE!</v>
      </c>
      <c r="ED272" s="190" t="e">
        <f t="shared" si="17"/>
        <v>#VALUE!</v>
      </c>
      <c r="EE272" s="200" t="e">
        <f t="shared" ref="EE272:EF272" si="1098">ED272/1000</f>
        <v>#VALUE!</v>
      </c>
      <c r="EF272" s="201" t="e">
        <f t="shared" si="1098"/>
        <v>#VALUE!</v>
      </c>
      <c r="EG272" s="136" t="e">
        <f t="shared" si="19"/>
        <v>#VALUE!</v>
      </c>
      <c r="EH272" s="138" t="e">
        <f t="shared" si="20"/>
        <v>#VALUE!</v>
      </c>
      <c r="EI272" s="133" t="s">
        <v>28</v>
      </c>
    </row>
    <row r="273" spans="1:139" ht="12.75" x14ac:dyDescent="0.2">
      <c r="A273" s="864"/>
      <c r="B273" s="369" t="s">
        <v>426</v>
      </c>
      <c r="C273" s="137" t="s">
        <v>155</v>
      </c>
      <c r="D273" s="137">
        <v>1</v>
      </c>
      <c r="E273" s="137">
        <v>1</v>
      </c>
      <c r="F273" s="137">
        <v>1</v>
      </c>
      <c r="G273" s="202">
        <f t="shared" si="0"/>
        <v>0.125</v>
      </c>
      <c r="H273" s="203">
        <v>5</v>
      </c>
      <c r="I273" s="203">
        <v>12.5</v>
      </c>
      <c r="J273" s="204">
        <f>H273/Main!$D$9</f>
        <v>1</v>
      </c>
      <c r="K273" s="204">
        <f>I273/Main!$D$10</f>
        <v>6.25</v>
      </c>
      <c r="L273" s="204">
        <f t="shared" si="1"/>
        <v>6.25</v>
      </c>
      <c r="M273" s="204">
        <v>1</v>
      </c>
      <c r="N273" s="205"/>
      <c r="O273" s="296"/>
      <c r="P273" s="207"/>
      <c r="Q273" s="208"/>
      <c r="R273" s="207"/>
      <c r="S273" s="209"/>
      <c r="T273" s="209"/>
      <c r="U273" s="207"/>
      <c r="V273" s="207"/>
      <c r="W273" s="401"/>
      <c r="X273" s="209"/>
      <c r="Y273" s="207"/>
      <c r="Z273" s="207"/>
      <c r="AA273" s="207"/>
      <c r="AB273" s="207"/>
      <c r="AC273" s="402"/>
      <c r="AD273" s="171">
        <v>3</v>
      </c>
      <c r="AE273" s="165">
        <v>0</v>
      </c>
      <c r="AF273" s="165">
        <v>0</v>
      </c>
      <c r="AG273" s="165">
        <v>0</v>
      </c>
      <c r="AH273" s="165">
        <v>0</v>
      </c>
      <c r="AI273" s="165">
        <v>0</v>
      </c>
      <c r="AJ273" s="165">
        <v>0</v>
      </c>
      <c r="AK273" s="165">
        <v>0</v>
      </c>
      <c r="AL273" s="165">
        <v>0</v>
      </c>
      <c r="AM273" s="165">
        <v>0</v>
      </c>
      <c r="AN273" s="165">
        <v>0</v>
      </c>
      <c r="AO273" s="165">
        <v>1</v>
      </c>
      <c r="AP273" s="165">
        <v>0</v>
      </c>
      <c r="AQ273" s="165">
        <v>0</v>
      </c>
      <c r="AR273" s="165">
        <v>0</v>
      </c>
      <c r="AS273" s="165">
        <v>0</v>
      </c>
      <c r="AT273" s="165">
        <v>0</v>
      </c>
      <c r="AU273" s="165">
        <v>0</v>
      </c>
      <c r="AV273" s="165">
        <v>0</v>
      </c>
      <c r="AW273" s="165">
        <v>0</v>
      </c>
      <c r="AX273" s="165">
        <v>0</v>
      </c>
      <c r="AY273" s="413">
        <f t="shared" ref="AY273:BS273" si="1099">IF(AD273 = 0, "", AD273)</f>
        <v>3</v>
      </c>
      <c r="AZ273" s="163" t="str">
        <f t="shared" si="1099"/>
        <v/>
      </c>
      <c r="BA273" s="163" t="str">
        <f t="shared" si="1099"/>
        <v/>
      </c>
      <c r="BB273" s="163" t="str">
        <f t="shared" si="1099"/>
        <v/>
      </c>
      <c r="BC273" s="163" t="str">
        <f t="shared" si="1099"/>
        <v/>
      </c>
      <c r="BD273" s="163" t="str">
        <f t="shared" si="1099"/>
        <v/>
      </c>
      <c r="BE273" s="163" t="str">
        <f t="shared" si="1099"/>
        <v/>
      </c>
      <c r="BF273" s="163" t="str">
        <f t="shared" si="1099"/>
        <v/>
      </c>
      <c r="BG273" s="163" t="str">
        <f t="shared" si="1099"/>
        <v/>
      </c>
      <c r="BH273" s="163" t="str">
        <f t="shared" si="1099"/>
        <v/>
      </c>
      <c r="BI273" s="163" t="str">
        <f t="shared" si="1099"/>
        <v/>
      </c>
      <c r="BJ273" s="165">
        <f t="shared" si="1099"/>
        <v>1</v>
      </c>
      <c r="BK273" s="163" t="str">
        <f t="shared" si="1099"/>
        <v/>
      </c>
      <c r="BL273" s="163" t="str">
        <f t="shared" si="1099"/>
        <v/>
      </c>
      <c r="BM273" s="163" t="str">
        <f t="shared" si="1099"/>
        <v/>
      </c>
      <c r="BN273" s="163" t="str">
        <f t="shared" si="1099"/>
        <v/>
      </c>
      <c r="BO273" s="163" t="str">
        <f t="shared" si="1099"/>
        <v/>
      </c>
      <c r="BP273" s="163" t="str">
        <f t="shared" si="1099"/>
        <v/>
      </c>
      <c r="BQ273" s="163" t="str">
        <f t="shared" si="1099"/>
        <v/>
      </c>
      <c r="BR273" s="163" t="str">
        <f t="shared" si="1099"/>
        <v/>
      </c>
      <c r="BS273" s="173" t="str">
        <f t="shared" si="1099"/>
        <v/>
      </c>
      <c r="BT273" s="175" t="e">
        <f>$AY273*Assembly!Z$4+$AZ273*Assembly!Z$5+$BA273*Assembly!Z$6+$BB273*Assembly!Z$7+$BC273*Assembly!Z$8+$BD273*Assembly!Z$9+$BE273*Assembly!Z$10+$BF273*Assembly!Z$11+$BG273*Assembly!Z$12+$BH273*Assembly!Z$13+$BI273*Assembly!Z$14+$BJ273*Assembly!Z$15+$BK273*Assembly!Z$16+$BL273*Assembly!Z$17+$BM273*Assembly!Z$18+$BN273*Assembly!Z$19+$BO273*Assembly!Z$20+$BP273*Assembly!Z$21+$BQ273*Assembly!Z$22+$BR273*Assembly!Z$23+$BS273*Assembly!Z$24</f>
        <v>#VALUE!</v>
      </c>
      <c r="BU273" s="165" t="e">
        <f t="shared" si="3"/>
        <v>#VALUE!</v>
      </c>
      <c r="BV273" s="176"/>
      <c r="BW273" s="165" t="e">
        <f>$AY273*Assembly!AD$4+$AZ273*Assembly!AD$5+$BA273*Assembly!AD$6+$BB273*Assembly!AD$7+$BC273*Assembly!AD$8+$BD273*Assembly!AD$9+$BE273*Assembly!AD$10+$BF273*Assembly!AD$11+$BG273*Assembly!AD$12+$BH273*Assembly!AD$13+$BI273*Assembly!AD$14+$BJ273*Assembly!AD$15+$BK273*Assembly!AD$16+$BL273*Assembly!AD$17+$BM273*Assembly!AD$18+$BN273*Assembly!AD$19+$BO273*Assembly!AD$20+$BP273*Assembly!AD$21+$BQ273*Assembly!AD$22+$BR273*Assembly!AD$23+$BS273*Assembly!AD$24</f>
        <v>#VALUE!</v>
      </c>
      <c r="BX273" s="180" t="e">
        <f t="shared" si="4"/>
        <v>#VALUE!</v>
      </c>
      <c r="BY273" s="181" t="e">
        <f t="shared" si="5"/>
        <v>#VALUE!</v>
      </c>
      <c r="BZ273" s="182" t="e">
        <f t="shared" si="6"/>
        <v>#VALUE!</v>
      </c>
      <c r="CA273" s="181" t="e">
        <f t="shared" si="7"/>
        <v>#VALUE!</v>
      </c>
      <c r="CB273" s="165" t="e">
        <f>$AY273*Assembly!Y$4+$AZ273*Assembly!Y$5+$BA273*Assembly!Y$6+$BB273*Assembly!Y$7+$BC273*Assembly!Y$8+$BD273*Assembly!Y$9+$BE273*Assembly!Y$10+$BF273*Assembly!Y$11+$BG273*Assembly!Y$12+$BH273*Assembly!Y$13+$BI273*Assembly!Y$14+$BJ273*Assembly!Y$15+$BK273*Assembly!Y$16+$BL273*Assembly!Y$17+$BM273*Assembly!Y$18+$BN273*Assembly!Y$19+$BO273*Assembly!Y$20+$BP273*Assembly!Y$21+$BQ273*Assembly!Y$22+$BR273*Assembly!Y$23+$BS273*Assembly!Y$24</f>
        <v>#VALUE!</v>
      </c>
      <c r="CC273" s="165" t="e">
        <f t="shared" si="8"/>
        <v>#VALUE!</v>
      </c>
      <c r="CD273" s="136" t="e">
        <f t="shared" si="9"/>
        <v>#VALUE!</v>
      </c>
      <c r="CE273" s="184" t="e">
        <f>$AY273*Assembly!AC$4+$AZ273*Assembly!AC$5+$BA273*Assembly!AC$6+$BB273*Assembly!AC$7+$BC273*Assembly!AC$8+$BD273*Assembly!AC$9+$BE273*Assembly!AC$10+$BF273*Assembly!AC$11+$BG273*Assembly!AC$12+$BH273*Assembly!AC$13+$BI273*Assembly!AC$14+$BJ273*Assembly!AC$15+$BK273*Assembly!AC$16+$BL273*Assembly!AC$17+$BM273*Assembly!AC$18+$BN273*Assembly!AC$19+$BO273*Assembly!AC$20+$BP273*Assembly!AC$21+$BQ273*Assembly!AC$22+$BR273*Assembly!AC$23+$BS273*Assembly!AC$24</f>
        <v>#VALUE!</v>
      </c>
      <c r="CF273" s="208" t="e">
        <f>$AY273*Assembly!M$4+$AZ273*Assembly!M$5+$BA273*Assembly!M$6+$BB273*Assembly!M$7+$BC273*Assembly!M$8+$BD273*Assembly!M$9+$BE273*Assembly!M$10+$BF273*Assembly!M$11+$BG273*Assembly!M$12+$BH273*Assembly!M$13+$BI273*Assembly!M$14+$BJ273*Assembly!M$15+$BK273*Assembly!M$16+$BL273*Assembly!M$17+$BM273*Assembly!M$18+$BN273*Assembly!M$19+$BO273*Assembly!M$20+$BP273*Assembly!M$21+$BQ273*Assembly!M$22+$BR273*Assembly!M$23+$BS273*Assembly!M$24</f>
        <v>#VALUE!</v>
      </c>
      <c r="CG273" s="208" t="e">
        <f>$AY273*Assembly!N$4+$AZ273*Assembly!N$5+$BA273*Assembly!N$6+$BB273*Assembly!N$7+$BC273*Assembly!N$8+$BD273*Assembly!N$9+$BE273*Assembly!N$10+$BF273*Assembly!N$11+$BG273*Assembly!N$12+$BH273*Assembly!N$13+$BI273*Assembly!N$14+$BJ273*Assembly!N$15+$BK273*Assembly!N$16+$BL273*Assembly!N$17+$BM273*Assembly!N$18+$BN273*Assembly!N$19+$BO273*Assembly!N$20+$BP273*Assembly!N$21+$BQ273*Assembly!N$22+$BR273*Assembly!N$23+$BS273*Assembly!N$24</f>
        <v>#VALUE!</v>
      </c>
      <c r="CH273" s="208" t="e">
        <f>$AY273*Assembly!O$4+$AZ273*Assembly!O$5+$BA273*Assembly!O$6+$BB273*Assembly!O$7+$BC273*Assembly!O$8+$BD273*Assembly!O$9+$BE273*Assembly!O$10+$BF273*Assembly!O$11+$BG273*Assembly!O$12+$BH273*Assembly!O$13+$BI273*Assembly!O$14+$BJ273*Assembly!O$15+$BK273*Assembly!O$16+$BL273*Assembly!O$17+$BM273*Assembly!O$18+$BN273*Assembly!O$19+$BO273*Assembly!O$20+$BP273*Assembly!O$21+$BQ273*Assembly!O$22+$BR273*Assembly!O$23+$BS273*Assembly!O$24</f>
        <v>#VALUE!</v>
      </c>
      <c r="CI273" s="203" t="e">
        <f>$AY273*Assembly!P$4+$AZ273*Assembly!P$5+$BA273*Assembly!P$6+$BB273*Assembly!P$7+$BC273*Assembly!P$8+$BD273*Assembly!P$9+$BE273*Assembly!P$10+$BF273*Assembly!P$11+$BG273*Assembly!P$12+$BH273*Assembly!P$13+$BI273*Assembly!P$14+$BJ273*Assembly!P$15+$BK273*Assembly!P$16+$BL273*Assembly!P$17+$BM273*Assembly!P$18+$BN273*Assembly!P$19+$BO273*Assembly!P$20+$BP273*Assembly!P$21+$BQ273*Assembly!P$22+$BR273*Assembly!P$23+$BS273*Assembly!P$24</f>
        <v>#VALUE!</v>
      </c>
      <c r="CJ273" s="203" t="e">
        <f>$AY273*Assembly!Q$4+$AZ273*Assembly!Q$5+$BA273*Assembly!Q$6+$BB273*Assembly!Q$7+$BC273*Assembly!Q$8+$BD273*Assembly!Q$9+$BE273*Assembly!Q$10+$BF273*Assembly!Q$11+$BG273*Assembly!Q$12+$BH273*Assembly!Q$13+$BI273*Assembly!Q$14+$BJ273*Assembly!Q$15+$BK273*Assembly!Q$16+$BL273*Assembly!Q$17+$BM273*Assembly!Q$18+$BN273*Assembly!Q$19+$BO273*Assembly!Q$20+$BP273*Assembly!Q$21+$BQ273*Assembly!Q$22+$BR273*Assembly!Q$23+$BS273*Assembly!Q$24</f>
        <v>#VALUE!</v>
      </c>
      <c r="CK273" s="208" t="e">
        <f>$AY273*Assembly!R$4+$AZ273*Assembly!R$5+$BA273*Assembly!R$6+$BB273*Assembly!R$7+$BC273*Assembly!R$8+$BD273*Assembly!R$9+$BE273*Assembly!R$10+$BF273*Assembly!R$11+$BG273*Assembly!R$12+$BH273*Assembly!R$13+$BI273*Assembly!R$14+$BJ273*Assembly!R$15+$BK273*Assembly!R$16+$BL273*Assembly!R$17+$BM273*Assembly!R$18+$BN273*Assembly!R$19+$BO273*Assembly!R$20+$BP273*Assembly!R$21+$BQ273*Assembly!R$22+$BR273*Assembly!R$23+$BS273*Assembly!R$24</f>
        <v>#VALUE!</v>
      </c>
      <c r="CL273" s="203" t="e">
        <f>$AY273*Assembly!S$4+$AZ273*Assembly!S$5+$BA273*Assembly!S$6+$BB273*Assembly!S$7+$BC273*Assembly!S$8+$BD273*Assembly!S$9+$BE273*Assembly!S$10+$BF273*Assembly!S$11+$BG273*Assembly!S$12+$BH273*Assembly!S$13+$BI273*Assembly!S$14+$BJ273*Assembly!S$15+$BK273*Assembly!S$16+$BL273*Assembly!S$17+$BM273*Assembly!S$18+$BN273*Assembly!S$19+$BO273*Assembly!S$20+$BP273*Assembly!S$21+$BQ273*Assembly!S$22+$BR273*Assembly!S$23+$BS273*Assembly!S$24</f>
        <v>#VALUE!</v>
      </c>
      <c r="CM273" s="203" t="e">
        <f>$AY273*Assembly!T$4+$AZ273*Assembly!T$5+$BA273*Assembly!T$6+$BB273*Assembly!T$7+$BC273*Assembly!T$8+$BD273*Assembly!T$9+$BE273*Assembly!T$10+$BF273*Assembly!T$11+$BG273*Assembly!T$12+$BH273*Assembly!T$13+$BI273*Assembly!T$14+$BJ273*Assembly!T$15+$BK273*Assembly!T$16+$BL273*Assembly!T$17+$BM273*Assembly!T$18+$BN273*Assembly!T$19+$BO273*Assembly!T$20+$BP273*Assembly!T$21+$BQ273*Assembly!T$22+$BR273*Assembly!T$23+$BS273*Assembly!T$24</f>
        <v>#VALUE!</v>
      </c>
      <c r="CN273" s="203" t="e">
        <f>$AY273*Assembly!U$4+$AZ273*Assembly!U$5+$BA273*Assembly!U$6+$BB273*Assembly!U$7+$BC273*Assembly!U$8+$BD273*Assembly!U$9+$BE273*Assembly!U$10+$BF273*Assembly!U$11+$BG273*Assembly!U$12+$BH273*Assembly!U$13+$BI273*Assembly!U$14+$BJ273*Assembly!U$15+$BK273*Assembly!U$16+$BL273*Assembly!U$17+$BM273*Assembly!U$18+$BN273*Assembly!U$19+$BO273*Assembly!U$20+$BP273*Assembly!U$21+$BQ273*Assembly!U$22+$BR273*Assembly!U$23+$BS273*Assembly!U$24</f>
        <v>#VALUE!</v>
      </c>
      <c r="CO273" s="208" t="e">
        <f>$AY273*Assembly!V$4+$AZ273*Assembly!V$5+$BA273*Assembly!V$6+$BB273*Assembly!V$7+$BC273*Assembly!V$8+$BD273*Assembly!V$9+$BE273*Assembly!V$10+$BF273*Assembly!V$11+$BG273*Assembly!V$12+$BH273*Assembly!V$13+$BI273*Assembly!V$14+$BJ273*Assembly!V$15+$BK273*Assembly!V$16+$BL273*Assembly!V$17+$BM273*Assembly!V$18+$BN273*Assembly!V$19+$BO273*Assembly!V$20+$BP273*Assembly!V$21+$BQ273*Assembly!V$22+$BR273*Assembly!V$23+$BS273*Assembly!V$24</f>
        <v>#VALUE!</v>
      </c>
      <c r="CP273" s="208" t="e">
        <f>CF273*Refining!$F$3</f>
        <v>#VALUE!</v>
      </c>
      <c r="CQ273" s="208" t="e">
        <f>CG273*Refining!$F$4</f>
        <v>#VALUE!</v>
      </c>
      <c r="CR273" s="208" t="e">
        <f>CH273*Refining!$F$5</f>
        <v>#VALUE!</v>
      </c>
      <c r="CS273" s="208" t="e">
        <f>CI273*Refining!$F$6</f>
        <v>#VALUE!</v>
      </c>
      <c r="CT273" s="208" t="e">
        <f>CJ273*Refining!$F$7</f>
        <v>#VALUE!</v>
      </c>
      <c r="CU273" s="208" t="e">
        <f>CK273*Refining!$F$8</f>
        <v>#VALUE!</v>
      </c>
      <c r="CV273" s="208" t="e">
        <f>CL273*Refining!$F$9</f>
        <v>#VALUE!</v>
      </c>
      <c r="CW273" s="208" t="e">
        <f>CM273*Refining!$F$10</f>
        <v>#VALUE!</v>
      </c>
      <c r="CX273" s="208" t="e">
        <f>CN273*Refining!$F$11</f>
        <v>#VALUE!</v>
      </c>
      <c r="CY273" s="208" t="e">
        <f>CO273*Refining!$F$12</f>
        <v>#VALUE!</v>
      </c>
      <c r="CZ273" s="190" t="e">
        <f t="shared" ref="CZ273:DS273" si="1100">IF(CF273 = 0, "", CF273)</f>
        <v>#VALUE!</v>
      </c>
      <c r="DA273" s="197" t="e">
        <f t="shared" si="1100"/>
        <v>#VALUE!</v>
      </c>
      <c r="DB273" s="197" t="e">
        <f t="shared" si="1100"/>
        <v>#VALUE!</v>
      </c>
      <c r="DC273" s="191" t="e">
        <f t="shared" si="1100"/>
        <v>#VALUE!</v>
      </c>
      <c r="DD273" s="193" t="e">
        <f t="shared" si="1100"/>
        <v>#VALUE!</v>
      </c>
      <c r="DE273" s="191" t="e">
        <f t="shared" si="1100"/>
        <v>#VALUE!</v>
      </c>
      <c r="DF273" s="193" t="e">
        <f t="shared" si="1100"/>
        <v>#VALUE!</v>
      </c>
      <c r="DG273" s="193" t="e">
        <f t="shared" si="1100"/>
        <v>#VALUE!</v>
      </c>
      <c r="DH273" s="191" t="e">
        <f t="shared" si="1100"/>
        <v>#VALUE!</v>
      </c>
      <c r="DI273" s="195" t="e">
        <f t="shared" si="1100"/>
        <v>#VALUE!</v>
      </c>
      <c r="DJ273" s="190" t="e">
        <f t="shared" si="1100"/>
        <v>#VALUE!</v>
      </c>
      <c r="DK273" s="197" t="e">
        <f t="shared" si="1100"/>
        <v>#VALUE!</v>
      </c>
      <c r="DL273" s="197" t="e">
        <f t="shared" si="1100"/>
        <v>#VALUE!</v>
      </c>
      <c r="DM273" s="191" t="e">
        <f t="shared" si="1100"/>
        <v>#VALUE!</v>
      </c>
      <c r="DN273" s="193" t="e">
        <f t="shared" si="1100"/>
        <v>#VALUE!</v>
      </c>
      <c r="DO273" s="191" t="e">
        <f t="shared" si="1100"/>
        <v>#VALUE!</v>
      </c>
      <c r="DP273" s="191" t="e">
        <f t="shared" si="1100"/>
        <v>#VALUE!</v>
      </c>
      <c r="DQ273" s="191" t="e">
        <f t="shared" si="1100"/>
        <v>#VALUE!</v>
      </c>
      <c r="DR273" s="191" t="e">
        <f t="shared" si="1100"/>
        <v>#VALUE!</v>
      </c>
      <c r="DS273" s="195" t="e">
        <f t="shared" si="1100"/>
        <v>#VALUE!</v>
      </c>
      <c r="DT273" s="190" t="e">
        <f t="shared" si="11"/>
        <v>#VALUE!</v>
      </c>
      <c r="DU273" s="197" t="e">
        <f t="shared" si="12"/>
        <v>#VALUE!</v>
      </c>
      <c r="DV273" s="165" t="e">
        <f>CZ273*'Ores &amp; Ingots'!$C$3+DA273*'Ores &amp; Ingots'!$C$4+DB273*'Ores &amp; Ingots'!$C$5+DC273*'Ores &amp; Ingots'!$C$6+DD273*'Ores &amp; Ingots'!$C$7+DE273*'Ores &amp; Ingots'!$C$8+DF273*'Ores &amp; Ingots'!$C$9+DG273*'Ores &amp; Ingots'!$C$10+DH273*'Ores &amp; Ingots'!$C$11+DI273*'Ores &amp; Ingots'!$C$12</f>
        <v>#VALUE!</v>
      </c>
      <c r="DW273" s="165" t="e">
        <f>DJ273*'Ores &amp; Ingots'!$B$3+DK273*'Ores &amp; Ingots'!$B$4+DL273*'Ores &amp; Ingots'!$B$5+DM273*'Ores &amp; Ingots'!$B$6+DN273*'Ores &amp; Ingots'!$B$7+DO273*'Ores &amp; Ingots'!$B$8+DP273*'Ores &amp; Ingots'!$B$9+DQ273*'Ores &amp; Ingots'!$B$10+DR273*'Ores &amp; Ingots'!$B$11+DS273*'Ores &amp; Ingots'!$B$12</f>
        <v>#VALUE!</v>
      </c>
      <c r="DX273" s="197" t="e">
        <f>CZ273*Refining!$G$3+DA273*Refining!$G$4+DB273*Refining!$G$5+DC273*Refining!$G$6+DD273*Refining!$G$7+DE273*Refining!$G$8+DF273*Refining!$G$9+DG273*Refining!$G$10+DH273*Refining!$G$11+DI273*Refining!$G$12</f>
        <v>#VALUE!</v>
      </c>
      <c r="DY273" s="197" t="e">
        <f t="shared" si="13"/>
        <v>#VALUE!</v>
      </c>
      <c r="DZ273" s="199" t="e">
        <f t="shared" si="14"/>
        <v>#VALUE!</v>
      </c>
      <c r="EA273" s="190" t="e">
        <f t="shared" si="15"/>
        <v>#VALUE!</v>
      </c>
      <c r="EB273" s="200" t="e">
        <f t="shared" ref="EB273:EC273" si="1101">EA273/60</f>
        <v>#VALUE!</v>
      </c>
      <c r="EC273" s="200" t="e">
        <f t="shared" si="1101"/>
        <v>#VALUE!</v>
      </c>
      <c r="ED273" s="190" t="e">
        <f t="shared" si="17"/>
        <v>#VALUE!</v>
      </c>
      <c r="EE273" s="200" t="e">
        <f t="shared" ref="EE273:EF273" si="1102">ED273/1000</f>
        <v>#VALUE!</v>
      </c>
      <c r="EF273" s="201" t="e">
        <f t="shared" si="1102"/>
        <v>#VALUE!</v>
      </c>
      <c r="EG273" s="136" t="e">
        <f t="shared" si="19"/>
        <v>#VALUE!</v>
      </c>
      <c r="EH273" s="138" t="e">
        <f t="shared" si="20"/>
        <v>#VALUE!</v>
      </c>
      <c r="EI273" s="133" t="s">
        <v>28</v>
      </c>
    </row>
    <row r="274" spans="1:139" ht="12.75" x14ac:dyDescent="0.2">
      <c r="A274" s="864"/>
      <c r="B274" s="369" t="s">
        <v>427</v>
      </c>
      <c r="C274" s="137" t="s">
        <v>155</v>
      </c>
      <c r="D274" s="137">
        <v>1</v>
      </c>
      <c r="E274" s="137">
        <v>1</v>
      </c>
      <c r="F274" s="137">
        <v>1</v>
      </c>
      <c r="G274" s="141">
        <f t="shared" si="0"/>
        <v>0.125</v>
      </c>
      <c r="H274" s="142">
        <v>3</v>
      </c>
      <c r="I274" s="142">
        <v>7.5</v>
      </c>
      <c r="J274" s="144">
        <f>H274/Main!$D$9</f>
        <v>0.6</v>
      </c>
      <c r="K274" s="144">
        <f>I274/Main!$D$10</f>
        <v>3.75</v>
      </c>
      <c r="L274" s="144">
        <f t="shared" si="1"/>
        <v>6.25</v>
      </c>
      <c r="M274" s="144">
        <v>1</v>
      </c>
      <c r="N274" s="147"/>
      <c r="O274" s="294"/>
      <c r="P274" s="150"/>
      <c r="Q274" s="153"/>
      <c r="R274" s="150"/>
      <c r="S274" s="155"/>
      <c r="T274" s="155"/>
      <c r="U274" s="150"/>
      <c r="V274" s="150"/>
      <c r="W274" s="155"/>
      <c r="X274" s="155"/>
      <c r="Y274" s="150"/>
      <c r="Z274" s="150"/>
      <c r="AA274" s="150"/>
      <c r="AB274" s="150"/>
      <c r="AC274" s="370"/>
      <c r="AD274" s="171">
        <v>2</v>
      </c>
      <c r="AE274" s="165">
        <v>0</v>
      </c>
      <c r="AF274" s="165">
        <v>0</v>
      </c>
      <c r="AG274" s="165">
        <v>0</v>
      </c>
      <c r="AH274" s="165">
        <v>0</v>
      </c>
      <c r="AI274" s="165">
        <v>0</v>
      </c>
      <c r="AJ274" s="165">
        <v>0</v>
      </c>
      <c r="AK274" s="165">
        <v>0</v>
      </c>
      <c r="AL274" s="165">
        <v>0</v>
      </c>
      <c r="AM274" s="165">
        <v>0</v>
      </c>
      <c r="AN274" s="165">
        <v>0</v>
      </c>
      <c r="AO274" s="165">
        <v>1</v>
      </c>
      <c r="AP274" s="165">
        <v>0</v>
      </c>
      <c r="AQ274" s="165">
        <v>0</v>
      </c>
      <c r="AR274" s="165">
        <v>0</v>
      </c>
      <c r="AS274" s="165">
        <v>0</v>
      </c>
      <c r="AT274" s="165">
        <v>0</v>
      </c>
      <c r="AU274" s="165">
        <v>0</v>
      </c>
      <c r="AV274" s="165">
        <v>0</v>
      </c>
      <c r="AW274" s="165">
        <v>0</v>
      </c>
      <c r="AX274" s="165">
        <v>0</v>
      </c>
      <c r="AY274" s="413">
        <f t="shared" ref="AY274:BS274" si="1103">IF(AD274 = 0, "", AD274)</f>
        <v>2</v>
      </c>
      <c r="AZ274" s="163" t="str">
        <f t="shared" si="1103"/>
        <v/>
      </c>
      <c r="BA274" s="163" t="str">
        <f t="shared" si="1103"/>
        <v/>
      </c>
      <c r="BB274" s="163" t="str">
        <f t="shared" si="1103"/>
        <v/>
      </c>
      <c r="BC274" s="163" t="str">
        <f t="shared" si="1103"/>
        <v/>
      </c>
      <c r="BD274" s="163" t="str">
        <f t="shared" si="1103"/>
        <v/>
      </c>
      <c r="BE274" s="163" t="str">
        <f t="shared" si="1103"/>
        <v/>
      </c>
      <c r="BF274" s="163" t="str">
        <f t="shared" si="1103"/>
        <v/>
      </c>
      <c r="BG274" s="163" t="str">
        <f t="shared" si="1103"/>
        <v/>
      </c>
      <c r="BH274" s="163" t="str">
        <f t="shared" si="1103"/>
        <v/>
      </c>
      <c r="BI274" s="163" t="str">
        <f t="shared" si="1103"/>
        <v/>
      </c>
      <c r="BJ274" s="165">
        <f t="shared" si="1103"/>
        <v>1</v>
      </c>
      <c r="BK274" s="163" t="str">
        <f t="shared" si="1103"/>
        <v/>
      </c>
      <c r="BL274" s="163" t="str">
        <f t="shared" si="1103"/>
        <v/>
      </c>
      <c r="BM274" s="163" t="str">
        <f t="shared" si="1103"/>
        <v/>
      </c>
      <c r="BN274" s="163" t="str">
        <f t="shared" si="1103"/>
        <v/>
      </c>
      <c r="BO274" s="163" t="str">
        <f t="shared" si="1103"/>
        <v/>
      </c>
      <c r="BP274" s="163" t="str">
        <f t="shared" si="1103"/>
        <v/>
      </c>
      <c r="BQ274" s="163" t="str">
        <f t="shared" si="1103"/>
        <v/>
      </c>
      <c r="BR274" s="163" t="str">
        <f t="shared" si="1103"/>
        <v/>
      </c>
      <c r="BS274" s="173" t="str">
        <f t="shared" si="1103"/>
        <v/>
      </c>
      <c r="BT274" s="175" t="e">
        <f>$AY274*Assembly!Z$4+$AZ274*Assembly!Z$5+$BA274*Assembly!Z$6+$BB274*Assembly!Z$7+$BC274*Assembly!Z$8+$BD274*Assembly!Z$9+$BE274*Assembly!Z$10+$BF274*Assembly!Z$11+$BG274*Assembly!Z$12+$BH274*Assembly!Z$13+$BI274*Assembly!Z$14+$BJ274*Assembly!Z$15+$BK274*Assembly!Z$16+$BL274*Assembly!Z$17+$BM274*Assembly!Z$18+$BN274*Assembly!Z$19+$BO274*Assembly!Z$20+$BP274*Assembly!Z$21+$BQ274*Assembly!Z$22+$BR274*Assembly!Z$23+$BS274*Assembly!Z$24</f>
        <v>#VALUE!</v>
      </c>
      <c r="BU274" s="165" t="e">
        <f t="shared" si="3"/>
        <v>#VALUE!</v>
      </c>
      <c r="BV274" s="176"/>
      <c r="BW274" s="165" t="e">
        <f>$AY274*Assembly!AD$4+$AZ274*Assembly!AD$5+$BA274*Assembly!AD$6+$BB274*Assembly!AD$7+$BC274*Assembly!AD$8+$BD274*Assembly!AD$9+$BE274*Assembly!AD$10+$BF274*Assembly!AD$11+$BG274*Assembly!AD$12+$BH274*Assembly!AD$13+$BI274*Assembly!AD$14+$BJ274*Assembly!AD$15+$BK274*Assembly!AD$16+$BL274*Assembly!AD$17+$BM274*Assembly!AD$18+$BN274*Assembly!AD$19+$BO274*Assembly!AD$20+$BP274*Assembly!AD$21+$BQ274*Assembly!AD$22+$BR274*Assembly!AD$23+$BS274*Assembly!AD$24</f>
        <v>#VALUE!</v>
      </c>
      <c r="BX274" s="180" t="e">
        <f t="shared" si="4"/>
        <v>#VALUE!</v>
      </c>
      <c r="BY274" s="181" t="e">
        <f t="shared" si="5"/>
        <v>#VALUE!</v>
      </c>
      <c r="BZ274" s="182" t="e">
        <f t="shared" si="6"/>
        <v>#VALUE!</v>
      </c>
      <c r="CA274" s="181" t="e">
        <f t="shared" si="7"/>
        <v>#VALUE!</v>
      </c>
      <c r="CB274" s="165" t="e">
        <f>$AY274*Assembly!Y$4+$AZ274*Assembly!Y$5+$BA274*Assembly!Y$6+$BB274*Assembly!Y$7+$BC274*Assembly!Y$8+$BD274*Assembly!Y$9+$BE274*Assembly!Y$10+$BF274*Assembly!Y$11+$BG274*Assembly!Y$12+$BH274*Assembly!Y$13+$BI274*Assembly!Y$14+$BJ274*Assembly!Y$15+$BK274*Assembly!Y$16+$BL274*Assembly!Y$17+$BM274*Assembly!Y$18+$BN274*Assembly!Y$19+$BO274*Assembly!Y$20+$BP274*Assembly!Y$21+$BQ274*Assembly!Y$22+$BR274*Assembly!Y$23+$BS274*Assembly!Y$24</f>
        <v>#VALUE!</v>
      </c>
      <c r="CC274" s="165" t="e">
        <f t="shared" si="8"/>
        <v>#VALUE!</v>
      </c>
      <c r="CD274" s="136" t="e">
        <f t="shared" si="9"/>
        <v>#VALUE!</v>
      </c>
      <c r="CE274" s="184" t="e">
        <f>$AY274*Assembly!AC$4+$AZ274*Assembly!AC$5+$BA274*Assembly!AC$6+$BB274*Assembly!AC$7+$BC274*Assembly!AC$8+$BD274*Assembly!AC$9+$BE274*Assembly!AC$10+$BF274*Assembly!AC$11+$BG274*Assembly!AC$12+$BH274*Assembly!AC$13+$BI274*Assembly!AC$14+$BJ274*Assembly!AC$15+$BK274*Assembly!AC$16+$BL274*Assembly!AC$17+$BM274*Assembly!AC$18+$BN274*Assembly!AC$19+$BO274*Assembly!AC$20+$BP274*Assembly!AC$21+$BQ274*Assembly!AC$22+$BR274*Assembly!AC$23+$BS274*Assembly!AC$24</f>
        <v>#VALUE!</v>
      </c>
      <c r="CF274" s="153" t="e">
        <f>$AY274*Assembly!M$4+$AZ274*Assembly!M$5+$BA274*Assembly!M$6+$BB274*Assembly!M$7+$BC274*Assembly!M$8+$BD274*Assembly!M$9+$BE274*Assembly!M$10+$BF274*Assembly!M$11+$BG274*Assembly!M$12+$BH274*Assembly!M$13+$BI274*Assembly!M$14+$BJ274*Assembly!M$15+$BK274*Assembly!M$16+$BL274*Assembly!M$17+$BM274*Assembly!M$18+$BN274*Assembly!M$19+$BO274*Assembly!M$20+$BP274*Assembly!M$21+$BQ274*Assembly!M$22+$BR274*Assembly!M$23+$BS274*Assembly!M$24</f>
        <v>#VALUE!</v>
      </c>
      <c r="CG274" s="153" t="e">
        <f>$AY274*Assembly!N$4+$AZ274*Assembly!N$5+$BA274*Assembly!N$6+$BB274*Assembly!N$7+$BC274*Assembly!N$8+$BD274*Assembly!N$9+$BE274*Assembly!N$10+$BF274*Assembly!N$11+$BG274*Assembly!N$12+$BH274*Assembly!N$13+$BI274*Assembly!N$14+$BJ274*Assembly!N$15+$BK274*Assembly!N$16+$BL274*Assembly!N$17+$BM274*Assembly!N$18+$BN274*Assembly!N$19+$BO274*Assembly!N$20+$BP274*Assembly!N$21+$BQ274*Assembly!N$22+$BR274*Assembly!N$23+$BS274*Assembly!N$24</f>
        <v>#VALUE!</v>
      </c>
      <c r="CH274" s="153" t="e">
        <f>$AY274*Assembly!O$4+$AZ274*Assembly!O$5+$BA274*Assembly!O$6+$BB274*Assembly!O$7+$BC274*Assembly!O$8+$BD274*Assembly!O$9+$BE274*Assembly!O$10+$BF274*Assembly!O$11+$BG274*Assembly!O$12+$BH274*Assembly!O$13+$BI274*Assembly!O$14+$BJ274*Assembly!O$15+$BK274*Assembly!O$16+$BL274*Assembly!O$17+$BM274*Assembly!O$18+$BN274*Assembly!O$19+$BO274*Assembly!O$20+$BP274*Assembly!O$21+$BQ274*Assembly!O$22+$BR274*Assembly!O$23+$BS274*Assembly!O$24</f>
        <v>#VALUE!</v>
      </c>
      <c r="CI274" s="142" t="e">
        <f>$AY274*Assembly!P$4+$AZ274*Assembly!P$5+$BA274*Assembly!P$6+$BB274*Assembly!P$7+$BC274*Assembly!P$8+$BD274*Assembly!P$9+$BE274*Assembly!P$10+$BF274*Assembly!P$11+$BG274*Assembly!P$12+$BH274*Assembly!P$13+$BI274*Assembly!P$14+$BJ274*Assembly!P$15+$BK274*Assembly!P$16+$BL274*Assembly!P$17+$BM274*Assembly!P$18+$BN274*Assembly!P$19+$BO274*Assembly!P$20+$BP274*Assembly!P$21+$BQ274*Assembly!P$22+$BR274*Assembly!P$23+$BS274*Assembly!P$24</f>
        <v>#VALUE!</v>
      </c>
      <c r="CJ274" s="142" t="e">
        <f>$AY274*Assembly!Q$4+$AZ274*Assembly!Q$5+$BA274*Assembly!Q$6+$BB274*Assembly!Q$7+$BC274*Assembly!Q$8+$BD274*Assembly!Q$9+$BE274*Assembly!Q$10+$BF274*Assembly!Q$11+$BG274*Assembly!Q$12+$BH274*Assembly!Q$13+$BI274*Assembly!Q$14+$BJ274*Assembly!Q$15+$BK274*Assembly!Q$16+$BL274*Assembly!Q$17+$BM274*Assembly!Q$18+$BN274*Assembly!Q$19+$BO274*Assembly!Q$20+$BP274*Assembly!Q$21+$BQ274*Assembly!Q$22+$BR274*Assembly!Q$23+$BS274*Assembly!Q$24</f>
        <v>#VALUE!</v>
      </c>
      <c r="CK274" s="153" t="e">
        <f>$AY274*Assembly!R$4+$AZ274*Assembly!R$5+$BA274*Assembly!R$6+$BB274*Assembly!R$7+$BC274*Assembly!R$8+$BD274*Assembly!R$9+$BE274*Assembly!R$10+$BF274*Assembly!R$11+$BG274*Assembly!R$12+$BH274*Assembly!R$13+$BI274*Assembly!R$14+$BJ274*Assembly!R$15+$BK274*Assembly!R$16+$BL274*Assembly!R$17+$BM274*Assembly!R$18+$BN274*Assembly!R$19+$BO274*Assembly!R$20+$BP274*Assembly!R$21+$BQ274*Assembly!R$22+$BR274*Assembly!R$23+$BS274*Assembly!R$24</f>
        <v>#VALUE!</v>
      </c>
      <c r="CL274" s="142" t="e">
        <f>$AY274*Assembly!S$4+$AZ274*Assembly!S$5+$BA274*Assembly!S$6+$BB274*Assembly!S$7+$BC274*Assembly!S$8+$BD274*Assembly!S$9+$BE274*Assembly!S$10+$BF274*Assembly!S$11+$BG274*Assembly!S$12+$BH274*Assembly!S$13+$BI274*Assembly!S$14+$BJ274*Assembly!S$15+$BK274*Assembly!S$16+$BL274*Assembly!S$17+$BM274*Assembly!S$18+$BN274*Assembly!S$19+$BO274*Assembly!S$20+$BP274*Assembly!S$21+$BQ274*Assembly!S$22+$BR274*Assembly!S$23+$BS274*Assembly!S$24</f>
        <v>#VALUE!</v>
      </c>
      <c r="CM274" s="142" t="e">
        <f>$AY274*Assembly!T$4+$AZ274*Assembly!T$5+$BA274*Assembly!T$6+$BB274*Assembly!T$7+$BC274*Assembly!T$8+$BD274*Assembly!T$9+$BE274*Assembly!T$10+$BF274*Assembly!T$11+$BG274*Assembly!T$12+$BH274*Assembly!T$13+$BI274*Assembly!T$14+$BJ274*Assembly!T$15+$BK274*Assembly!T$16+$BL274*Assembly!T$17+$BM274*Assembly!T$18+$BN274*Assembly!T$19+$BO274*Assembly!T$20+$BP274*Assembly!T$21+$BQ274*Assembly!T$22+$BR274*Assembly!T$23+$BS274*Assembly!T$24</f>
        <v>#VALUE!</v>
      </c>
      <c r="CN274" s="142" t="e">
        <f>$AY274*Assembly!U$4+$AZ274*Assembly!U$5+$BA274*Assembly!U$6+$BB274*Assembly!U$7+$BC274*Assembly!U$8+$BD274*Assembly!U$9+$BE274*Assembly!U$10+$BF274*Assembly!U$11+$BG274*Assembly!U$12+$BH274*Assembly!U$13+$BI274*Assembly!U$14+$BJ274*Assembly!U$15+$BK274*Assembly!U$16+$BL274*Assembly!U$17+$BM274*Assembly!U$18+$BN274*Assembly!U$19+$BO274*Assembly!U$20+$BP274*Assembly!U$21+$BQ274*Assembly!U$22+$BR274*Assembly!U$23+$BS274*Assembly!U$24</f>
        <v>#VALUE!</v>
      </c>
      <c r="CO274" s="153" t="e">
        <f>$AY274*Assembly!V$4+$AZ274*Assembly!V$5+$BA274*Assembly!V$6+$BB274*Assembly!V$7+$BC274*Assembly!V$8+$BD274*Assembly!V$9+$BE274*Assembly!V$10+$BF274*Assembly!V$11+$BG274*Assembly!V$12+$BH274*Assembly!V$13+$BI274*Assembly!V$14+$BJ274*Assembly!V$15+$BK274*Assembly!V$16+$BL274*Assembly!V$17+$BM274*Assembly!V$18+$BN274*Assembly!V$19+$BO274*Assembly!V$20+$BP274*Assembly!V$21+$BQ274*Assembly!V$22+$BR274*Assembly!V$23+$BS274*Assembly!V$24</f>
        <v>#VALUE!</v>
      </c>
      <c r="CP274" s="153" t="e">
        <f>CF274*Refining!$F$3</f>
        <v>#VALUE!</v>
      </c>
      <c r="CQ274" s="153" t="e">
        <f>CG274*Refining!$F$4</f>
        <v>#VALUE!</v>
      </c>
      <c r="CR274" s="153" t="e">
        <f>CH274*Refining!$F$5</f>
        <v>#VALUE!</v>
      </c>
      <c r="CS274" s="153" t="e">
        <f>CI274*Refining!$F$6</f>
        <v>#VALUE!</v>
      </c>
      <c r="CT274" s="153" t="e">
        <f>CJ274*Refining!$F$7</f>
        <v>#VALUE!</v>
      </c>
      <c r="CU274" s="153" t="e">
        <f>CK274*Refining!$F$8</f>
        <v>#VALUE!</v>
      </c>
      <c r="CV274" s="153" t="e">
        <f>CL274*Refining!$F$9</f>
        <v>#VALUE!</v>
      </c>
      <c r="CW274" s="153" t="e">
        <f>CM274*Refining!$F$10</f>
        <v>#VALUE!</v>
      </c>
      <c r="CX274" s="153" t="e">
        <f>CN274*Refining!$F$11</f>
        <v>#VALUE!</v>
      </c>
      <c r="CY274" s="153" t="e">
        <f>CO274*Refining!$F$12</f>
        <v>#VALUE!</v>
      </c>
      <c r="CZ274" s="190" t="e">
        <f t="shared" ref="CZ274:DS274" si="1104">IF(CF274 = 0, "", CF274)</f>
        <v>#VALUE!</v>
      </c>
      <c r="DA274" s="197" t="e">
        <f t="shared" si="1104"/>
        <v>#VALUE!</v>
      </c>
      <c r="DB274" s="197" t="e">
        <f t="shared" si="1104"/>
        <v>#VALUE!</v>
      </c>
      <c r="DC274" s="191" t="e">
        <f t="shared" si="1104"/>
        <v>#VALUE!</v>
      </c>
      <c r="DD274" s="193" t="e">
        <f t="shared" si="1104"/>
        <v>#VALUE!</v>
      </c>
      <c r="DE274" s="191" t="e">
        <f t="shared" si="1104"/>
        <v>#VALUE!</v>
      </c>
      <c r="DF274" s="193" t="e">
        <f t="shared" si="1104"/>
        <v>#VALUE!</v>
      </c>
      <c r="DG274" s="193" t="e">
        <f t="shared" si="1104"/>
        <v>#VALUE!</v>
      </c>
      <c r="DH274" s="191" t="e">
        <f t="shared" si="1104"/>
        <v>#VALUE!</v>
      </c>
      <c r="DI274" s="195" t="e">
        <f t="shared" si="1104"/>
        <v>#VALUE!</v>
      </c>
      <c r="DJ274" s="190" t="e">
        <f t="shared" si="1104"/>
        <v>#VALUE!</v>
      </c>
      <c r="DK274" s="197" t="e">
        <f t="shared" si="1104"/>
        <v>#VALUE!</v>
      </c>
      <c r="DL274" s="197" t="e">
        <f t="shared" si="1104"/>
        <v>#VALUE!</v>
      </c>
      <c r="DM274" s="191" t="e">
        <f t="shared" si="1104"/>
        <v>#VALUE!</v>
      </c>
      <c r="DN274" s="193" t="e">
        <f t="shared" si="1104"/>
        <v>#VALUE!</v>
      </c>
      <c r="DO274" s="191" t="e">
        <f t="shared" si="1104"/>
        <v>#VALUE!</v>
      </c>
      <c r="DP274" s="191" t="e">
        <f t="shared" si="1104"/>
        <v>#VALUE!</v>
      </c>
      <c r="DQ274" s="191" t="e">
        <f t="shared" si="1104"/>
        <v>#VALUE!</v>
      </c>
      <c r="DR274" s="191" t="e">
        <f t="shared" si="1104"/>
        <v>#VALUE!</v>
      </c>
      <c r="DS274" s="195" t="e">
        <f t="shared" si="1104"/>
        <v>#VALUE!</v>
      </c>
      <c r="DT274" s="190" t="e">
        <f t="shared" si="11"/>
        <v>#VALUE!</v>
      </c>
      <c r="DU274" s="197" t="e">
        <f t="shared" si="12"/>
        <v>#VALUE!</v>
      </c>
      <c r="DV274" s="165" t="e">
        <f>CZ274*'Ores &amp; Ingots'!$C$3+DA274*'Ores &amp; Ingots'!$C$4+DB274*'Ores &amp; Ingots'!$C$5+DC274*'Ores &amp; Ingots'!$C$6+DD274*'Ores &amp; Ingots'!$C$7+DE274*'Ores &amp; Ingots'!$C$8+DF274*'Ores &amp; Ingots'!$C$9+DG274*'Ores &amp; Ingots'!$C$10+DH274*'Ores &amp; Ingots'!$C$11+DI274*'Ores &amp; Ingots'!$C$12</f>
        <v>#VALUE!</v>
      </c>
      <c r="DW274" s="165" t="e">
        <f>DJ274*'Ores &amp; Ingots'!$B$3+DK274*'Ores &amp; Ingots'!$B$4+DL274*'Ores &amp; Ingots'!$B$5+DM274*'Ores &amp; Ingots'!$B$6+DN274*'Ores &amp; Ingots'!$B$7+DO274*'Ores &amp; Ingots'!$B$8+DP274*'Ores &amp; Ingots'!$B$9+DQ274*'Ores &amp; Ingots'!$B$10+DR274*'Ores &amp; Ingots'!$B$11+DS274*'Ores &amp; Ingots'!$B$12</f>
        <v>#VALUE!</v>
      </c>
      <c r="DX274" s="197" t="e">
        <f>CZ274*Refining!$G$3+DA274*Refining!$G$4+DB274*Refining!$G$5+DC274*Refining!$G$6+DD274*Refining!$G$7+DE274*Refining!$G$8+DF274*Refining!$G$9+DG274*Refining!$G$10+DH274*Refining!$G$11+DI274*Refining!$G$12</f>
        <v>#VALUE!</v>
      </c>
      <c r="DY274" s="197" t="e">
        <f t="shared" si="13"/>
        <v>#VALUE!</v>
      </c>
      <c r="DZ274" s="199" t="e">
        <f t="shared" si="14"/>
        <v>#VALUE!</v>
      </c>
      <c r="EA274" s="190" t="e">
        <f t="shared" si="15"/>
        <v>#VALUE!</v>
      </c>
      <c r="EB274" s="200" t="e">
        <f t="shared" ref="EB274:EC274" si="1105">EA274/60</f>
        <v>#VALUE!</v>
      </c>
      <c r="EC274" s="200" t="e">
        <f t="shared" si="1105"/>
        <v>#VALUE!</v>
      </c>
      <c r="ED274" s="190" t="e">
        <f t="shared" si="17"/>
        <v>#VALUE!</v>
      </c>
      <c r="EE274" s="200" t="e">
        <f t="shared" ref="EE274:EF274" si="1106">ED274/1000</f>
        <v>#VALUE!</v>
      </c>
      <c r="EF274" s="201" t="e">
        <f t="shared" si="1106"/>
        <v>#VALUE!</v>
      </c>
      <c r="EG274" s="136" t="e">
        <f t="shared" si="19"/>
        <v>#VALUE!</v>
      </c>
      <c r="EH274" s="138" t="e">
        <f t="shared" si="20"/>
        <v>#VALUE!</v>
      </c>
      <c r="EI274" s="133" t="s">
        <v>28</v>
      </c>
    </row>
    <row r="275" spans="1:139" ht="12.75" x14ac:dyDescent="0.2">
      <c r="A275" s="864"/>
      <c r="B275" s="135" t="s">
        <v>428</v>
      </c>
      <c r="C275" s="137" t="s">
        <v>155</v>
      </c>
      <c r="D275" s="137">
        <v>1</v>
      </c>
      <c r="E275" s="137">
        <v>1</v>
      </c>
      <c r="F275" s="137">
        <v>1</v>
      </c>
      <c r="G275" s="202">
        <f t="shared" si="0"/>
        <v>0.125</v>
      </c>
      <c r="H275" s="203">
        <v>4</v>
      </c>
      <c r="I275" s="203">
        <v>12</v>
      </c>
      <c r="J275" s="204">
        <f>H275/Main!$D$9</f>
        <v>0.8</v>
      </c>
      <c r="K275" s="204">
        <f>I275/Main!$D$10</f>
        <v>6</v>
      </c>
      <c r="L275" s="204">
        <f t="shared" si="1"/>
        <v>7.5</v>
      </c>
      <c r="M275" s="204">
        <v>0.16</v>
      </c>
      <c r="N275" s="205"/>
      <c r="O275" s="296"/>
      <c r="P275" s="207"/>
      <c r="Q275" s="208"/>
      <c r="R275" s="207"/>
      <c r="S275" s="209"/>
      <c r="T275" s="209"/>
      <c r="U275" s="207"/>
      <c r="V275" s="207"/>
      <c r="W275" s="401"/>
      <c r="X275" s="209"/>
      <c r="Y275" s="207"/>
      <c r="Z275" s="207"/>
      <c r="AA275" s="207"/>
      <c r="AB275" s="207"/>
      <c r="AC275" s="402"/>
      <c r="AD275" s="171">
        <v>4</v>
      </c>
      <c r="AE275" s="165">
        <v>0</v>
      </c>
      <c r="AF275" s="165">
        <v>0</v>
      </c>
      <c r="AG275" s="165">
        <v>0</v>
      </c>
      <c r="AH275" s="165">
        <v>0</v>
      </c>
      <c r="AI275" s="165">
        <v>0</v>
      </c>
      <c r="AJ275" s="165">
        <v>0</v>
      </c>
      <c r="AK275" s="165">
        <v>0</v>
      </c>
      <c r="AL275" s="165">
        <v>0</v>
      </c>
      <c r="AM275" s="165">
        <v>0</v>
      </c>
      <c r="AN275" s="165">
        <v>0</v>
      </c>
      <c r="AO275" s="165">
        <v>1</v>
      </c>
      <c r="AP275" s="165">
        <v>0</v>
      </c>
      <c r="AQ275" s="165">
        <v>0</v>
      </c>
      <c r="AR275" s="165">
        <v>0</v>
      </c>
      <c r="AS275" s="165">
        <v>0</v>
      </c>
      <c r="AT275" s="165">
        <v>0</v>
      </c>
      <c r="AU275" s="165">
        <v>0</v>
      </c>
      <c r="AV275" s="165">
        <v>0</v>
      </c>
      <c r="AW275" s="165">
        <v>0</v>
      </c>
      <c r="AX275" s="165">
        <v>0</v>
      </c>
      <c r="AY275" s="413">
        <f t="shared" ref="AY275:BS275" si="1107">IF(AD275 = 0, "", AD275)</f>
        <v>4</v>
      </c>
      <c r="AZ275" s="163" t="str">
        <f t="shared" si="1107"/>
        <v/>
      </c>
      <c r="BA275" s="163" t="str">
        <f t="shared" si="1107"/>
        <v/>
      </c>
      <c r="BB275" s="163" t="str">
        <f t="shared" si="1107"/>
        <v/>
      </c>
      <c r="BC275" s="163" t="str">
        <f t="shared" si="1107"/>
        <v/>
      </c>
      <c r="BD275" s="163" t="str">
        <f t="shared" si="1107"/>
        <v/>
      </c>
      <c r="BE275" s="163" t="str">
        <f t="shared" si="1107"/>
        <v/>
      </c>
      <c r="BF275" s="163" t="str">
        <f t="shared" si="1107"/>
        <v/>
      </c>
      <c r="BG275" s="163" t="str">
        <f t="shared" si="1107"/>
        <v/>
      </c>
      <c r="BH275" s="163" t="str">
        <f t="shared" si="1107"/>
        <v/>
      </c>
      <c r="BI275" s="163" t="str">
        <f t="shared" si="1107"/>
        <v/>
      </c>
      <c r="BJ275" s="165">
        <f t="shared" si="1107"/>
        <v>1</v>
      </c>
      <c r="BK275" s="163" t="str">
        <f t="shared" si="1107"/>
        <v/>
      </c>
      <c r="BL275" s="163" t="str">
        <f t="shared" si="1107"/>
        <v/>
      </c>
      <c r="BM275" s="163" t="str">
        <f t="shared" si="1107"/>
        <v/>
      </c>
      <c r="BN275" s="163" t="str">
        <f t="shared" si="1107"/>
        <v/>
      </c>
      <c r="BO275" s="163" t="str">
        <f t="shared" si="1107"/>
        <v/>
      </c>
      <c r="BP275" s="163" t="str">
        <f t="shared" si="1107"/>
        <v/>
      </c>
      <c r="BQ275" s="163" t="str">
        <f t="shared" si="1107"/>
        <v/>
      </c>
      <c r="BR275" s="163" t="str">
        <f t="shared" si="1107"/>
        <v/>
      </c>
      <c r="BS275" s="173" t="str">
        <f t="shared" si="1107"/>
        <v/>
      </c>
      <c r="BT275" s="175" t="e">
        <f>$AY275*Assembly!Z$4+$AZ275*Assembly!Z$5+$BA275*Assembly!Z$6+$BB275*Assembly!Z$7+$BC275*Assembly!Z$8+$BD275*Assembly!Z$9+$BE275*Assembly!Z$10+$BF275*Assembly!Z$11+$BG275*Assembly!Z$12+$BH275*Assembly!Z$13+$BI275*Assembly!Z$14+$BJ275*Assembly!Z$15+$BK275*Assembly!Z$16+$BL275*Assembly!Z$17+$BM275*Assembly!Z$18+$BN275*Assembly!Z$19+$BO275*Assembly!Z$20+$BP275*Assembly!Z$21+$BQ275*Assembly!Z$22+$BR275*Assembly!Z$23+$BS275*Assembly!Z$24</f>
        <v>#VALUE!</v>
      </c>
      <c r="BU275" s="165" t="e">
        <f t="shared" si="3"/>
        <v>#VALUE!</v>
      </c>
      <c r="BV275" s="176"/>
      <c r="BW275" s="165" t="e">
        <f>$AY275*Assembly!AD$4+$AZ275*Assembly!AD$5+$BA275*Assembly!AD$6+$BB275*Assembly!AD$7+$BC275*Assembly!AD$8+$BD275*Assembly!AD$9+$BE275*Assembly!AD$10+$BF275*Assembly!AD$11+$BG275*Assembly!AD$12+$BH275*Assembly!AD$13+$BI275*Assembly!AD$14+$BJ275*Assembly!AD$15+$BK275*Assembly!AD$16+$BL275*Assembly!AD$17+$BM275*Assembly!AD$18+$BN275*Assembly!AD$19+$BO275*Assembly!AD$20+$BP275*Assembly!AD$21+$BQ275*Assembly!AD$22+$BR275*Assembly!AD$23+$BS275*Assembly!AD$24</f>
        <v>#VALUE!</v>
      </c>
      <c r="BX275" s="180" t="e">
        <f t="shared" si="4"/>
        <v>#VALUE!</v>
      </c>
      <c r="BY275" s="181" t="e">
        <f t="shared" si="5"/>
        <v>#VALUE!</v>
      </c>
      <c r="BZ275" s="182" t="e">
        <f t="shared" si="6"/>
        <v>#VALUE!</v>
      </c>
      <c r="CA275" s="181" t="e">
        <f t="shared" si="7"/>
        <v>#VALUE!</v>
      </c>
      <c r="CB275" s="165" t="e">
        <f>$AY275*Assembly!Y$4+$AZ275*Assembly!Y$5+$BA275*Assembly!Y$6+$BB275*Assembly!Y$7+$BC275*Assembly!Y$8+$BD275*Assembly!Y$9+$BE275*Assembly!Y$10+$BF275*Assembly!Y$11+$BG275*Assembly!Y$12+$BH275*Assembly!Y$13+$BI275*Assembly!Y$14+$BJ275*Assembly!Y$15+$BK275*Assembly!Y$16+$BL275*Assembly!Y$17+$BM275*Assembly!Y$18+$BN275*Assembly!Y$19+$BO275*Assembly!Y$20+$BP275*Assembly!Y$21+$BQ275*Assembly!Y$22+$BR275*Assembly!Y$23+$BS275*Assembly!Y$24</f>
        <v>#VALUE!</v>
      </c>
      <c r="CC275" s="165" t="e">
        <f t="shared" si="8"/>
        <v>#VALUE!</v>
      </c>
      <c r="CD275" s="136" t="e">
        <f t="shared" si="9"/>
        <v>#VALUE!</v>
      </c>
      <c r="CE275" s="184" t="e">
        <f>$AY275*Assembly!AC$4+$AZ275*Assembly!AC$5+$BA275*Assembly!AC$6+$BB275*Assembly!AC$7+$BC275*Assembly!AC$8+$BD275*Assembly!AC$9+$BE275*Assembly!AC$10+$BF275*Assembly!AC$11+$BG275*Assembly!AC$12+$BH275*Assembly!AC$13+$BI275*Assembly!AC$14+$BJ275*Assembly!AC$15+$BK275*Assembly!AC$16+$BL275*Assembly!AC$17+$BM275*Assembly!AC$18+$BN275*Assembly!AC$19+$BO275*Assembly!AC$20+$BP275*Assembly!AC$21+$BQ275*Assembly!AC$22+$BR275*Assembly!AC$23+$BS275*Assembly!AC$24</f>
        <v>#VALUE!</v>
      </c>
      <c r="CF275" s="208" t="e">
        <f>$AY275*Assembly!M$4+$AZ275*Assembly!M$5+$BA275*Assembly!M$6+$BB275*Assembly!M$7+$BC275*Assembly!M$8+$BD275*Assembly!M$9+$BE275*Assembly!M$10+$BF275*Assembly!M$11+$BG275*Assembly!M$12+$BH275*Assembly!M$13+$BI275*Assembly!M$14+$BJ275*Assembly!M$15+$BK275*Assembly!M$16+$BL275*Assembly!M$17+$BM275*Assembly!M$18+$BN275*Assembly!M$19+$BO275*Assembly!M$20+$BP275*Assembly!M$21+$BQ275*Assembly!M$22+$BR275*Assembly!M$23+$BS275*Assembly!M$24</f>
        <v>#VALUE!</v>
      </c>
      <c r="CG275" s="208" t="e">
        <f>$AY275*Assembly!N$4+$AZ275*Assembly!N$5+$BA275*Assembly!N$6+$BB275*Assembly!N$7+$BC275*Assembly!N$8+$BD275*Assembly!N$9+$BE275*Assembly!N$10+$BF275*Assembly!N$11+$BG275*Assembly!N$12+$BH275*Assembly!N$13+$BI275*Assembly!N$14+$BJ275*Assembly!N$15+$BK275*Assembly!N$16+$BL275*Assembly!N$17+$BM275*Assembly!N$18+$BN275*Assembly!N$19+$BO275*Assembly!N$20+$BP275*Assembly!N$21+$BQ275*Assembly!N$22+$BR275*Assembly!N$23+$BS275*Assembly!N$24</f>
        <v>#VALUE!</v>
      </c>
      <c r="CH275" s="208" t="e">
        <f>$AY275*Assembly!O$4+$AZ275*Assembly!O$5+$BA275*Assembly!O$6+$BB275*Assembly!O$7+$BC275*Assembly!O$8+$BD275*Assembly!O$9+$BE275*Assembly!O$10+$BF275*Assembly!O$11+$BG275*Assembly!O$12+$BH275*Assembly!O$13+$BI275*Assembly!O$14+$BJ275*Assembly!O$15+$BK275*Assembly!O$16+$BL275*Assembly!O$17+$BM275*Assembly!O$18+$BN275*Assembly!O$19+$BO275*Assembly!O$20+$BP275*Assembly!O$21+$BQ275*Assembly!O$22+$BR275*Assembly!O$23+$BS275*Assembly!O$24</f>
        <v>#VALUE!</v>
      </c>
      <c r="CI275" s="203" t="e">
        <f>$AY275*Assembly!P$4+$AZ275*Assembly!P$5+$BA275*Assembly!P$6+$BB275*Assembly!P$7+$BC275*Assembly!P$8+$BD275*Assembly!P$9+$BE275*Assembly!P$10+$BF275*Assembly!P$11+$BG275*Assembly!P$12+$BH275*Assembly!P$13+$BI275*Assembly!P$14+$BJ275*Assembly!P$15+$BK275*Assembly!P$16+$BL275*Assembly!P$17+$BM275*Assembly!P$18+$BN275*Assembly!P$19+$BO275*Assembly!P$20+$BP275*Assembly!P$21+$BQ275*Assembly!P$22+$BR275*Assembly!P$23+$BS275*Assembly!P$24</f>
        <v>#VALUE!</v>
      </c>
      <c r="CJ275" s="203" t="e">
        <f>$AY275*Assembly!Q$4+$AZ275*Assembly!Q$5+$BA275*Assembly!Q$6+$BB275*Assembly!Q$7+$BC275*Assembly!Q$8+$BD275*Assembly!Q$9+$BE275*Assembly!Q$10+$BF275*Assembly!Q$11+$BG275*Assembly!Q$12+$BH275*Assembly!Q$13+$BI275*Assembly!Q$14+$BJ275*Assembly!Q$15+$BK275*Assembly!Q$16+$BL275*Assembly!Q$17+$BM275*Assembly!Q$18+$BN275*Assembly!Q$19+$BO275*Assembly!Q$20+$BP275*Assembly!Q$21+$BQ275*Assembly!Q$22+$BR275*Assembly!Q$23+$BS275*Assembly!Q$24</f>
        <v>#VALUE!</v>
      </c>
      <c r="CK275" s="208" t="e">
        <f>$AY275*Assembly!R$4+$AZ275*Assembly!R$5+$BA275*Assembly!R$6+$BB275*Assembly!R$7+$BC275*Assembly!R$8+$BD275*Assembly!R$9+$BE275*Assembly!R$10+$BF275*Assembly!R$11+$BG275*Assembly!R$12+$BH275*Assembly!R$13+$BI275*Assembly!R$14+$BJ275*Assembly!R$15+$BK275*Assembly!R$16+$BL275*Assembly!R$17+$BM275*Assembly!R$18+$BN275*Assembly!R$19+$BO275*Assembly!R$20+$BP275*Assembly!R$21+$BQ275*Assembly!R$22+$BR275*Assembly!R$23+$BS275*Assembly!R$24</f>
        <v>#VALUE!</v>
      </c>
      <c r="CL275" s="203" t="e">
        <f>$AY275*Assembly!S$4+$AZ275*Assembly!S$5+$BA275*Assembly!S$6+$BB275*Assembly!S$7+$BC275*Assembly!S$8+$BD275*Assembly!S$9+$BE275*Assembly!S$10+$BF275*Assembly!S$11+$BG275*Assembly!S$12+$BH275*Assembly!S$13+$BI275*Assembly!S$14+$BJ275*Assembly!S$15+$BK275*Assembly!S$16+$BL275*Assembly!S$17+$BM275*Assembly!S$18+$BN275*Assembly!S$19+$BO275*Assembly!S$20+$BP275*Assembly!S$21+$BQ275*Assembly!S$22+$BR275*Assembly!S$23+$BS275*Assembly!S$24</f>
        <v>#VALUE!</v>
      </c>
      <c r="CM275" s="203" t="e">
        <f>$AY275*Assembly!T$4+$AZ275*Assembly!T$5+$BA275*Assembly!T$6+$BB275*Assembly!T$7+$BC275*Assembly!T$8+$BD275*Assembly!T$9+$BE275*Assembly!T$10+$BF275*Assembly!T$11+$BG275*Assembly!T$12+$BH275*Assembly!T$13+$BI275*Assembly!T$14+$BJ275*Assembly!T$15+$BK275*Assembly!T$16+$BL275*Assembly!T$17+$BM275*Assembly!T$18+$BN275*Assembly!T$19+$BO275*Assembly!T$20+$BP275*Assembly!T$21+$BQ275*Assembly!T$22+$BR275*Assembly!T$23+$BS275*Assembly!T$24</f>
        <v>#VALUE!</v>
      </c>
      <c r="CN275" s="203" t="e">
        <f>$AY275*Assembly!U$4+$AZ275*Assembly!U$5+$BA275*Assembly!U$6+$BB275*Assembly!U$7+$BC275*Assembly!U$8+$BD275*Assembly!U$9+$BE275*Assembly!U$10+$BF275*Assembly!U$11+$BG275*Assembly!U$12+$BH275*Assembly!U$13+$BI275*Assembly!U$14+$BJ275*Assembly!U$15+$BK275*Assembly!U$16+$BL275*Assembly!U$17+$BM275*Assembly!U$18+$BN275*Assembly!U$19+$BO275*Assembly!U$20+$BP275*Assembly!U$21+$BQ275*Assembly!U$22+$BR275*Assembly!U$23+$BS275*Assembly!U$24</f>
        <v>#VALUE!</v>
      </c>
      <c r="CO275" s="208" t="e">
        <f>$AY275*Assembly!V$4+$AZ275*Assembly!V$5+$BA275*Assembly!V$6+$BB275*Assembly!V$7+$BC275*Assembly!V$8+$BD275*Assembly!V$9+$BE275*Assembly!V$10+$BF275*Assembly!V$11+$BG275*Assembly!V$12+$BH275*Assembly!V$13+$BI275*Assembly!V$14+$BJ275*Assembly!V$15+$BK275*Assembly!V$16+$BL275*Assembly!V$17+$BM275*Assembly!V$18+$BN275*Assembly!V$19+$BO275*Assembly!V$20+$BP275*Assembly!V$21+$BQ275*Assembly!V$22+$BR275*Assembly!V$23+$BS275*Assembly!V$24</f>
        <v>#VALUE!</v>
      </c>
      <c r="CP275" s="208" t="e">
        <f>CF275*Refining!$F$3</f>
        <v>#VALUE!</v>
      </c>
      <c r="CQ275" s="208" t="e">
        <f>CG275*Refining!$F$4</f>
        <v>#VALUE!</v>
      </c>
      <c r="CR275" s="208" t="e">
        <f>CH275*Refining!$F$5</f>
        <v>#VALUE!</v>
      </c>
      <c r="CS275" s="208" t="e">
        <f>CI275*Refining!$F$6</f>
        <v>#VALUE!</v>
      </c>
      <c r="CT275" s="208" t="e">
        <f>CJ275*Refining!$F$7</f>
        <v>#VALUE!</v>
      </c>
      <c r="CU275" s="208" t="e">
        <f>CK275*Refining!$F$8</f>
        <v>#VALUE!</v>
      </c>
      <c r="CV275" s="208" t="e">
        <f>CL275*Refining!$F$9</f>
        <v>#VALUE!</v>
      </c>
      <c r="CW275" s="208" t="e">
        <f>CM275*Refining!$F$10</f>
        <v>#VALUE!</v>
      </c>
      <c r="CX275" s="208" t="e">
        <f>CN275*Refining!$F$11</f>
        <v>#VALUE!</v>
      </c>
      <c r="CY275" s="208" t="e">
        <f>CO275*Refining!$F$12</f>
        <v>#VALUE!</v>
      </c>
      <c r="CZ275" s="190" t="e">
        <f t="shared" ref="CZ275:DS275" si="1108">IF(CF275 = 0, "", CF275)</f>
        <v>#VALUE!</v>
      </c>
      <c r="DA275" s="197" t="e">
        <f t="shared" si="1108"/>
        <v>#VALUE!</v>
      </c>
      <c r="DB275" s="197" t="e">
        <f t="shared" si="1108"/>
        <v>#VALUE!</v>
      </c>
      <c r="DC275" s="191" t="e">
        <f t="shared" si="1108"/>
        <v>#VALUE!</v>
      </c>
      <c r="DD275" s="193" t="e">
        <f t="shared" si="1108"/>
        <v>#VALUE!</v>
      </c>
      <c r="DE275" s="191" t="e">
        <f t="shared" si="1108"/>
        <v>#VALUE!</v>
      </c>
      <c r="DF275" s="193" t="e">
        <f t="shared" si="1108"/>
        <v>#VALUE!</v>
      </c>
      <c r="DG275" s="193" t="e">
        <f t="shared" si="1108"/>
        <v>#VALUE!</v>
      </c>
      <c r="DH275" s="191" t="e">
        <f t="shared" si="1108"/>
        <v>#VALUE!</v>
      </c>
      <c r="DI275" s="195" t="e">
        <f t="shared" si="1108"/>
        <v>#VALUE!</v>
      </c>
      <c r="DJ275" s="190" t="e">
        <f t="shared" si="1108"/>
        <v>#VALUE!</v>
      </c>
      <c r="DK275" s="197" t="e">
        <f t="shared" si="1108"/>
        <v>#VALUE!</v>
      </c>
      <c r="DL275" s="197" t="e">
        <f t="shared" si="1108"/>
        <v>#VALUE!</v>
      </c>
      <c r="DM275" s="191" t="e">
        <f t="shared" si="1108"/>
        <v>#VALUE!</v>
      </c>
      <c r="DN275" s="193" t="e">
        <f t="shared" si="1108"/>
        <v>#VALUE!</v>
      </c>
      <c r="DO275" s="191" t="e">
        <f t="shared" si="1108"/>
        <v>#VALUE!</v>
      </c>
      <c r="DP275" s="191" t="e">
        <f t="shared" si="1108"/>
        <v>#VALUE!</v>
      </c>
      <c r="DQ275" s="191" t="e">
        <f t="shared" si="1108"/>
        <v>#VALUE!</v>
      </c>
      <c r="DR275" s="191" t="e">
        <f t="shared" si="1108"/>
        <v>#VALUE!</v>
      </c>
      <c r="DS275" s="195" t="e">
        <f t="shared" si="1108"/>
        <v>#VALUE!</v>
      </c>
      <c r="DT275" s="190" t="e">
        <f t="shared" si="11"/>
        <v>#VALUE!</v>
      </c>
      <c r="DU275" s="197" t="e">
        <f t="shared" si="12"/>
        <v>#VALUE!</v>
      </c>
      <c r="DV275" s="165" t="e">
        <f>CZ275*'Ores &amp; Ingots'!$C$3+DA275*'Ores &amp; Ingots'!$C$4+DB275*'Ores &amp; Ingots'!$C$5+DC275*'Ores &amp; Ingots'!$C$6+DD275*'Ores &amp; Ingots'!$C$7+DE275*'Ores &amp; Ingots'!$C$8+DF275*'Ores &amp; Ingots'!$C$9+DG275*'Ores &amp; Ingots'!$C$10+DH275*'Ores &amp; Ingots'!$C$11+DI275*'Ores &amp; Ingots'!$C$12</f>
        <v>#VALUE!</v>
      </c>
      <c r="DW275" s="165" t="e">
        <f>DJ275*'Ores &amp; Ingots'!$B$3+DK275*'Ores &amp; Ingots'!$B$4+DL275*'Ores &amp; Ingots'!$B$5+DM275*'Ores &amp; Ingots'!$B$6+DN275*'Ores &amp; Ingots'!$B$7+DO275*'Ores &amp; Ingots'!$B$8+DP275*'Ores &amp; Ingots'!$B$9+DQ275*'Ores &amp; Ingots'!$B$10+DR275*'Ores &amp; Ingots'!$B$11+DS275*'Ores &amp; Ingots'!$B$12</f>
        <v>#VALUE!</v>
      </c>
      <c r="DX275" s="197" t="e">
        <f>CZ275*Refining!$G$3+DA275*Refining!$G$4+DB275*Refining!$G$5+DC275*Refining!$G$6+DD275*Refining!$G$7+DE275*Refining!$G$8+DF275*Refining!$G$9+DG275*Refining!$G$10+DH275*Refining!$G$11+DI275*Refining!$G$12</f>
        <v>#VALUE!</v>
      </c>
      <c r="DY275" s="197" t="e">
        <f t="shared" si="13"/>
        <v>#VALUE!</v>
      </c>
      <c r="DZ275" s="199" t="e">
        <f t="shared" si="14"/>
        <v>#VALUE!</v>
      </c>
      <c r="EA275" s="190" t="e">
        <f t="shared" si="15"/>
        <v>#VALUE!</v>
      </c>
      <c r="EB275" s="200" t="e">
        <f t="shared" ref="EB275:EC275" si="1109">EA275/60</f>
        <v>#VALUE!</v>
      </c>
      <c r="EC275" s="200" t="e">
        <f t="shared" si="1109"/>
        <v>#VALUE!</v>
      </c>
      <c r="ED275" s="190" t="e">
        <f t="shared" si="17"/>
        <v>#VALUE!</v>
      </c>
      <c r="EE275" s="200" t="e">
        <f t="shared" ref="EE275:EF275" si="1110">ED275/1000</f>
        <v>#VALUE!</v>
      </c>
      <c r="EF275" s="201" t="e">
        <f t="shared" si="1110"/>
        <v>#VALUE!</v>
      </c>
      <c r="EG275" s="136" t="e">
        <f t="shared" si="19"/>
        <v>#VALUE!</v>
      </c>
      <c r="EH275" s="138" t="e">
        <f t="shared" si="20"/>
        <v>#VALUE!</v>
      </c>
      <c r="EI275" s="133" t="s">
        <v>28</v>
      </c>
    </row>
    <row r="276" spans="1:139" ht="12.75" x14ac:dyDescent="0.2">
      <c r="A276" s="864"/>
      <c r="B276" s="135" t="s">
        <v>429</v>
      </c>
      <c r="C276" s="137" t="s">
        <v>155</v>
      </c>
      <c r="D276" s="137">
        <v>1</v>
      </c>
      <c r="E276" s="137">
        <v>1</v>
      </c>
      <c r="F276" s="137">
        <v>1</v>
      </c>
      <c r="G276" s="141">
        <f t="shared" si="0"/>
        <v>0.125</v>
      </c>
      <c r="H276" s="142">
        <v>4</v>
      </c>
      <c r="I276" s="142">
        <v>12</v>
      </c>
      <c r="J276" s="144">
        <f>H276/Main!$D$9</f>
        <v>0.8</v>
      </c>
      <c r="K276" s="144">
        <f>I276/Main!$D$10</f>
        <v>6</v>
      </c>
      <c r="L276" s="144">
        <f t="shared" si="1"/>
        <v>7.5</v>
      </c>
      <c r="M276" s="144">
        <v>0.16</v>
      </c>
      <c r="N276" s="147"/>
      <c r="O276" s="294"/>
      <c r="P276" s="150"/>
      <c r="Q276" s="153"/>
      <c r="R276" s="150"/>
      <c r="S276" s="155"/>
      <c r="T276" s="155"/>
      <c r="U276" s="150"/>
      <c r="V276" s="150"/>
      <c r="W276" s="155"/>
      <c r="X276" s="155"/>
      <c r="Y276" s="150"/>
      <c r="Z276" s="150"/>
      <c r="AA276" s="150"/>
      <c r="AB276" s="150"/>
      <c r="AC276" s="370"/>
      <c r="AD276" s="171">
        <v>5</v>
      </c>
      <c r="AE276" s="165">
        <v>0</v>
      </c>
      <c r="AF276" s="165">
        <v>0</v>
      </c>
      <c r="AG276" s="165">
        <v>0</v>
      </c>
      <c r="AH276" s="165">
        <v>0</v>
      </c>
      <c r="AI276" s="165">
        <v>0</v>
      </c>
      <c r="AJ276" s="165">
        <v>0</v>
      </c>
      <c r="AK276" s="165">
        <v>0</v>
      </c>
      <c r="AL276" s="165">
        <v>0</v>
      </c>
      <c r="AM276" s="165">
        <v>0</v>
      </c>
      <c r="AN276" s="165">
        <v>0</v>
      </c>
      <c r="AO276" s="165">
        <v>1</v>
      </c>
      <c r="AP276" s="165">
        <v>0</v>
      </c>
      <c r="AQ276" s="165">
        <v>0</v>
      </c>
      <c r="AR276" s="165">
        <v>0</v>
      </c>
      <c r="AS276" s="165">
        <v>0</v>
      </c>
      <c r="AT276" s="165">
        <v>0</v>
      </c>
      <c r="AU276" s="165">
        <v>0</v>
      </c>
      <c r="AV276" s="165">
        <v>0</v>
      </c>
      <c r="AW276" s="165">
        <v>0</v>
      </c>
      <c r="AX276" s="165">
        <v>0</v>
      </c>
      <c r="AY276" s="413">
        <f t="shared" ref="AY276:BS276" si="1111">IF(AD276 = 0, "", AD276)</f>
        <v>5</v>
      </c>
      <c r="AZ276" s="163" t="str">
        <f t="shared" si="1111"/>
        <v/>
      </c>
      <c r="BA276" s="163" t="str">
        <f t="shared" si="1111"/>
        <v/>
      </c>
      <c r="BB276" s="163" t="str">
        <f t="shared" si="1111"/>
        <v/>
      </c>
      <c r="BC276" s="163" t="str">
        <f t="shared" si="1111"/>
        <v/>
      </c>
      <c r="BD276" s="163" t="str">
        <f t="shared" si="1111"/>
        <v/>
      </c>
      <c r="BE276" s="163" t="str">
        <f t="shared" si="1111"/>
        <v/>
      </c>
      <c r="BF276" s="163" t="str">
        <f t="shared" si="1111"/>
        <v/>
      </c>
      <c r="BG276" s="163" t="str">
        <f t="shared" si="1111"/>
        <v/>
      </c>
      <c r="BH276" s="163" t="str">
        <f t="shared" si="1111"/>
        <v/>
      </c>
      <c r="BI276" s="163" t="str">
        <f t="shared" si="1111"/>
        <v/>
      </c>
      <c r="BJ276" s="165">
        <f t="shared" si="1111"/>
        <v>1</v>
      </c>
      <c r="BK276" s="163" t="str">
        <f t="shared" si="1111"/>
        <v/>
      </c>
      <c r="BL276" s="163" t="str">
        <f t="shared" si="1111"/>
        <v/>
      </c>
      <c r="BM276" s="163" t="str">
        <f t="shared" si="1111"/>
        <v/>
      </c>
      <c r="BN276" s="163" t="str">
        <f t="shared" si="1111"/>
        <v/>
      </c>
      <c r="BO276" s="163" t="str">
        <f t="shared" si="1111"/>
        <v/>
      </c>
      <c r="BP276" s="163" t="str">
        <f t="shared" si="1111"/>
        <v/>
      </c>
      <c r="BQ276" s="163" t="str">
        <f t="shared" si="1111"/>
        <v/>
      </c>
      <c r="BR276" s="163" t="str">
        <f t="shared" si="1111"/>
        <v/>
      </c>
      <c r="BS276" s="173" t="str">
        <f t="shared" si="1111"/>
        <v/>
      </c>
      <c r="BT276" s="175" t="e">
        <f>$AY276*Assembly!Z$4+$AZ276*Assembly!Z$5+$BA276*Assembly!Z$6+$BB276*Assembly!Z$7+$BC276*Assembly!Z$8+$BD276*Assembly!Z$9+$BE276*Assembly!Z$10+$BF276*Assembly!Z$11+$BG276*Assembly!Z$12+$BH276*Assembly!Z$13+$BI276*Assembly!Z$14+$BJ276*Assembly!Z$15+$BK276*Assembly!Z$16+$BL276*Assembly!Z$17+$BM276*Assembly!Z$18+$BN276*Assembly!Z$19+$BO276*Assembly!Z$20+$BP276*Assembly!Z$21+$BQ276*Assembly!Z$22+$BR276*Assembly!Z$23+$BS276*Assembly!Z$24</f>
        <v>#VALUE!</v>
      </c>
      <c r="BU276" s="165" t="e">
        <f t="shared" si="3"/>
        <v>#VALUE!</v>
      </c>
      <c r="BV276" s="176"/>
      <c r="BW276" s="165" t="e">
        <f>$AY276*Assembly!AD$4+$AZ276*Assembly!AD$5+$BA276*Assembly!AD$6+$BB276*Assembly!AD$7+$BC276*Assembly!AD$8+$BD276*Assembly!AD$9+$BE276*Assembly!AD$10+$BF276*Assembly!AD$11+$BG276*Assembly!AD$12+$BH276*Assembly!AD$13+$BI276*Assembly!AD$14+$BJ276*Assembly!AD$15+$BK276*Assembly!AD$16+$BL276*Assembly!AD$17+$BM276*Assembly!AD$18+$BN276*Assembly!AD$19+$BO276*Assembly!AD$20+$BP276*Assembly!AD$21+$BQ276*Assembly!AD$22+$BR276*Assembly!AD$23+$BS276*Assembly!AD$24</f>
        <v>#VALUE!</v>
      </c>
      <c r="BX276" s="180" t="e">
        <f t="shared" si="4"/>
        <v>#VALUE!</v>
      </c>
      <c r="BY276" s="181" t="e">
        <f t="shared" si="5"/>
        <v>#VALUE!</v>
      </c>
      <c r="BZ276" s="182" t="e">
        <f t="shared" si="6"/>
        <v>#VALUE!</v>
      </c>
      <c r="CA276" s="181" t="e">
        <f t="shared" si="7"/>
        <v>#VALUE!</v>
      </c>
      <c r="CB276" s="165" t="e">
        <f>$AY276*Assembly!Y$4+$AZ276*Assembly!Y$5+$BA276*Assembly!Y$6+$BB276*Assembly!Y$7+$BC276*Assembly!Y$8+$BD276*Assembly!Y$9+$BE276*Assembly!Y$10+$BF276*Assembly!Y$11+$BG276*Assembly!Y$12+$BH276*Assembly!Y$13+$BI276*Assembly!Y$14+$BJ276*Assembly!Y$15+$BK276*Assembly!Y$16+$BL276*Assembly!Y$17+$BM276*Assembly!Y$18+$BN276*Assembly!Y$19+$BO276*Assembly!Y$20+$BP276*Assembly!Y$21+$BQ276*Assembly!Y$22+$BR276*Assembly!Y$23+$BS276*Assembly!Y$24</f>
        <v>#VALUE!</v>
      </c>
      <c r="CC276" s="165" t="e">
        <f t="shared" si="8"/>
        <v>#VALUE!</v>
      </c>
      <c r="CD276" s="136" t="e">
        <f t="shared" si="9"/>
        <v>#VALUE!</v>
      </c>
      <c r="CE276" s="184" t="e">
        <f>$AY276*Assembly!AC$4+$AZ276*Assembly!AC$5+$BA276*Assembly!AC$6+$BB276*Assembly!AC$7+$BC276*Assembly!AC$8+$BD276*Assembly!AC$9+$BE276*Assembly!AC$10+$BF276*Assembly!AC$11+$BG276*Assembly!AC$12+$BH276*Assembly!AC$13+$BI276*Assembly!AC$14+$BJ276*Assembly!AC$15+$BK276*Assembly!AC$16+$BL276*Assembly!AC$17+$BM276*Assembly!AC$18+$BN276*Assembly!AC$19+$BO276*Assembly!AC$20+$BP276*Assembly!AC$21+$BQ276*Assembly!AC$22+$BR276*Assembly!AC$23+$BS276*Assembly!AC$24</f>
        <v>#VALUE!</v>
      </c>
      <c r="CF276" s="153" t="e">
        <f>$AY276*Assembly!M$4+$AZ276*Assembly!M$5+$BA276*Assembly!M$6+$BB276*Assembly!M$7+$BC276*Assembly!M$8+$BD276*Assembly!M$9+$BE276*Assembly!M$10+$BF276*Assembly!M$11+$BG276*Assembly!M$12+$BH276*Assembly!M$13+$BI276*Assembly!M$14+$BJ276*Assembly!M$15+$BK276*Assembly!M$16+$BL276*Assembly!M$17+$BM276*Assembly!M$18+$BN276*Assembly!M$19+$BO276*Assembly!M$20+$BP276*Assembly!M$21+$BQ276*Assembly!M$22+$BR276*Assembly!M$23+$BS276*Assembly!M$24</f>
        <v>#VALUE!</v>
      </c>
      <c r="CG276" s="153" t="e">
        <f>$AY276*Assembly!N$4+$AZ276*Assembly!N$5+$BA276*Assembly!N$6+$BB276*Assembly!N$7+$BC276*Assembly!N$8+$BD276*Assembly!N$9+$BE276*Assembly!N$10+$BF276*Assembly!N$11+$BG276*Assembly!N$12+$BH276*Assembly!N$13+$BI276*Assembly!N$14+$BJ276*Assembly!N$15+$BK276*Assembly!N$16+$BL276*Assembly!N$17+$BM276*Assembly!N$18+$BN276*Assembly!N$19+$BO276*Assembly!N$20+$BP276*Assembly!N$21+$BQ276*Assembly!N$22+$BR276*Assembly!N$23+$BS276*Assembly!N$24</f>
        <v>#VALUE!</v>
      </c>
      <c r="CH276" s="153" t="e">
        <f>$AY276*Assembly!O$4+$AZ276*Assembly!O$5+$BA276*Assembly!O$6+$BB276*Assembly!O$7+$BC276*Assembly!O$8+$BD276*Assembly!O$9+$BE276*Assembly!O$10+$BF276*Assembly!O$11+$BG276*Assembly!O$12+$BH276*Assembly!O$13+$BI276*Assembly!O$14+$BJ276*Assembly!O$15+$BK276*Assembly!O$16+$BL276*Assembly!O$17+$BM276*Assembly!O$18+$BN276*Assembly!O$19+$BO276*Assembly!O$20+$BP276*Assembly!O$21+$BQ276*Assembly!O$22+$BR276*Assembly!O$23+$BS276*Assembly!O$24</f>
        <v>#VALUE!</v>
      </c>
      <c r="CI276" s="142" t="e">
        <f>$AY276*Assembly!P$4+$AZ276*Assembly!P$5+$BA276*Assembly!P$6+$BB276*Assembly!P$7+$BC276*Assembly!P$8+$BD276*Assembly!P$9+$BE276*Assembly!P$10+$BF276*Assembly!P$11+$BG276*Assembly!P$12+$BH276*Assembly!P$13+$BI276*Assembly!P$14+$BJ276*Assembly!P$15+$BK276*Assembly!P$16+$BL276*Assembly!P$17+$BM276*Assembly!P$18+$BN276*Assembly!P$19+$BO276*Assembly!P$20+$BP276*Assembly!P$21+$BQ276*Assembly!P$22+$BR276*Assembly!P$23+$BS276*Assembly!P$24</f>
        <v>#VALUE!</v>
      </c>
      <c r="CJ276" s="142" t="e">
        <f>$AY276*Assembly!Q$4+$AZ276*Assembly!Q$5+$BA276*Assembly!Q$6+$BB276*Assembly!Q$7+$BC276*Assembly!Q$8+$BD276*Assembly!Q$9+$BE276*Assembly!Q$10+$BF276*Assembly!Q$11+$BG276*Assembly!Q$12+$BH276*Assembly!Q$13+$BI276*Assembly!Q$14+$BJ276*Assembly!Q$15+$BK276*Assembly!Q$16+$BL276*Assembly!Q$17+$BM276*Assembly!Q$18+$BN276*Assembly!Q$19+$BO276*Assembly!Q$20+$BP276*Assembly!Q$21+$BQ276*Assembly!Q$22+$BR276*Assembly!Q$23+$BS276*Assembly!Q$24</f>
        <v>#VALUE!</v>
      </c>
      <c r="CK276" s="153" t="e">
        <f>$AY276*Assembly!R$4+$AZ276*Assembly!R$5+$BA276*Assembly!R$6+$BB276*Assembly!R$7+$BC276*Assembly!R$8+$BD276*Assembly!R$9+$BE276*Assembly!R$10+$BF276*Assembly!R$11+$BG276*Assembly!R$12+$BH276*Assembly!R$13+$BI276*Assembly!R$14+$BJ276*Assembly!R$15+$BK276*Assembly!R$16+$BL276*Assembly!R$17+$BM276*Assembly!R$18+$BN276*Assembly!R$19+$BO276*Assembly!R$20+$BP276*Assembly!R$21+$BQ276*Assembly!R$22+$BR276*Assembly!R$23+$BS276*Assembly!R$24</f>
        <v>#VALUE!</v>
      </c>
      <c r="CL276" s="142" t="e">
        <f>$AY276*Assembly!S$4+$AZ276*Assembly!S$5+$BA276*Assembly!S$6+$BB276*Assembly!S$7+$BC276*Assembly!S$8+$BD276*Assembly!S$9+$BE276*Assembly!S$10+$BF276*Assembly!S$11+$BG276*Assembly!S$12+$BH276*Assembly!S$13+$BI276*Assembly!S$14+$BJ276*Assembly!S$15+$BK276*Assembly!S$16+$BL276*Assembly!S$17+$BM276*Assembly!S$18+$BN276*Assembly!S$19+$BO276*Assembly!S$20+$BP276*Assembly!S$21+$BQ276*Assembly!S$22+$BR276*Assembly!S$23+$BS276*Assembly!S$24</f>
        <v>#VALUE!</v>
      </c>
      <c r="CM276" s="142" t="e">
        <f>$AY276*Assembly!T$4+$AZ276*Assembly!T$5+$BA276*Assembly!T$6+$BB276*Assembly!T$7+$BC276*Assembly!T$8+$BD276*Assembly!T$9+$BE276*Assembly!T$10+$BF276*Assembly!T$11+$BG276*Assembly!T$12+$BH276*Assembly!T$13+$BI276*Assembly!T$14+$BJ276*Assembly!T$15+$BK276*Assembly!T$16+$BL276*Assembly!T$17+$BM276*Assembly!T$18+$BN276*Assembly!T$19+$BO276*Assembly!T$20+$BP276*Assembly!T$21+$BQ276*Assembly!T$22+$BR276*Assembly!T$23+$BS276*Assembly!T$24</f>
        <v>#VALUE!</v>
      </c>
      <c r="CN276" s="142" t="e">
        <f>$AY276*Assembly!U$4+$AZ276*Assembly!U$5+$BA276*Assembly!U$6+$BB276*Assembly!U$7+$BC276*Assembly!U$8+$BD276*Assembly!U$9+$BE276*Assembly!U$10+$BF276*Assembly!U$11+$BG276*Assembly!U$12+$BH276*Assembly!U$13+$BI276*Assembly!U$14+$BJ276*Assembly!U$15+$BK276*Assembly!U$16+$BL276*Assembly!U$17+$BM276*Assembly!U$18+$BN276*Assembly!U$19+$BO276*Assembly!U$20+$BP276*Assembly!U$21+$BQ276*Assembly!U$22+$BR276*Assembly!U$23+$BS276*Assembly!U$24</f>
        <v>#VALUE!</v>
      </c>
      <c r="CO276" s="153" t="e">
        <f>$AY276*Assembly!V$4+$AZ276*Assembly!V$5+$BA276*Assembly!V$6+$BB276*Assembly!V$7+$BC276*Assembly!V$8+$BD276*Assembly!V$9+$BE276*Assembly!V$10+$BF276*Assembly!V$11+$BG276*Assembly!V$12+$BH276*Assembly!V$13+$BI276*Assembly!V$14+$BJ276*Assembly!V$15+$BK276*Assembly!V$16+$BL276*Assembly!V$17+$BM276*Assembly!V$18+$BN276*Assembly!V$19+$BO276*Assembly!V$20+$BP276*Assembly!V$21+$BQ276*Assembly!V$22+$BR276*Assembly!V$23+$BS276*Assembly!V$24</f>
        <v>#VALUE!</v>
      </c>
      <c r="CP276" s="153" t="e">
        <f>CF276*Refining!$F$3</f>
        <v>#VALUE!</v>
      </c>
      <c r="CQ276" s="153" t="e">
        <f>CG276*Refining!$F$4</f>
        <v>#VALUE!</v>
      </c>
      <c r="CR276" s="153" t="e">
        <f>CH276*Refining!$F$5</f>
        <v>#VALUE!</v>
      </c>
      <c r="CS276" s="153" t="e">
        <f>CI276*Refining!$F$6</f>
        <v>#VALUE!</v>
      </c>
      <c r="CT276" s="153" t="e">
        <f>CJ276*Refining!$F$7</f>
        <v>#VALUE!</v>
      </c>
      <c r="CU276" s="153" t="e">
        <f>CK276*Refining!$F$8</f>
        <v>#VALUE!</v>
      </c>
      <c r="CV276" s="153" t="e">
        <f>CL276*Refining!$F$9</f>
        <v>#VALUE!</v>
      </c>
      <c r="CW276" s="153" t="e">
        <f>CM276*Refining!$F$10</f>
        <v>#VALUE!</v>
      </c>
      <c r="CX276" s="153" t="e">
        <f>CN276*Refining!$F$11</f>
        <v>#VALUE!</v>
      </c>
      <c r="CY276" s="153" t="e">
        <f>CO276*Refining!$F$12</f>
        <v>#VALUE!</v>
      </c>
      <c r="CZ276" s="190" t="e">
        <f t="shared" ref="CZ276:DS276" si="1112">IF(CF276 = 0, "", CF276)</f>
        <v>#VALUE!</v>
      </c>
      <c r="DA276" s="197" t="e">
        <f t="shared" si="1112"/>
        <v>#VALUE!</v>
      </c>
      <c r="DB276" s="197" t="e">
        <f t="shared" si="1112"/>
        <v>#VALUE!</v>
      </c>
      <c r="DC276" s="191" t="e">
        <f t="shared" si="1112"/>
        <v>#VALUE!</v>
      </c>
      <c r="DD276" s="193" t="e">
        <f t="shared" si="1112"/>
        <v>#VALUE!</v>
      </c>
      <c r="DE276" s="191" t="e">
        <f t="shared" si="1112"/>
        <v>#VALUE!</v>
      </c>
      <c r="DF276" s="193" t="e">
        <f t="shared" si="1112"/>
        <v>#VALUE!</v>
      </c>
      <c r="DG276" s="193" t="e">
        <f t="shared" si="1112"/>
        <v>#VALUE!</v>
      </c>
      <c r="DH276" s="191" t="e">
        <f t="shared" si="1112"/>
        <v>#VALUE!</v>
      </c>
      <c r="DI276" s="195" t="e">
        <f t="shared" si="1112"/>
        <v>#VALUE!</v>
      </c>
      <c r="DJ276" s="190" t="e">
        <f t="shared" si="1112"/>
        <v>#VALUE!</v>
      </c>
      <c r="DK276" s="197" t="e">
        <f t="shared" si="1112"/>
        <v>#VALUE!</v>
      </c>
      <c r="DL276" s="197" t="e">
        <f t="shared" si="1112"/>
        <v>#VALUE!</v>
      </c>
      <c r="DM276" s="191" t="e">
        <f t="shared" si="1112"/>
        <v>#VALUE!</v>
      </c>
      <c r="DN276" s="193" t="e">
        <f t="shared" si="1112"/>
        <v>#VALUE!</v>
      </c>
      <c r="DO276" s="191" t="e">
        <f t="shared" si="1112"/>
        <v>#VALUE!</v>
      </c>
      <c r="DP276" s="191" t="e">
        <f t="shared" si="1112"/>
        <v>#VALUE!</v>
      </c>
      <c r="DQ276" s="191" t="e">
        <f t="shared" si="1112"/>
        <v>#VALUE!</v>
      </c>
      <c r="DR276" s="191" t="e">
        <f t="shared" si="1112"/>
        <v>#VALUE!</v>
      </c>
      <c r="DS276" s="195" t="e">
        <f t="shared" si="1112"/>
        <v>#VALUE!</v>
      </c>
      <c r="DT276" s="190" t="e">
        <f t="shared" si="11"/>
        <v>#VALUE!</v>
      </c>
      <c r="DU276" s="197" t="e">
        <f t="shared" si="12"/>
        <v>#VALUE!</v>
      </c>
      <c r="DV276" s="165" t="e">
        <f>CZ276*'Ores &amp; Ingots'!$C$3+DA276*'Ores &amp; Ingots'!$C$4+DB276*'Ores &amp; Ingots'!$C$5+DC276*'Ores &amp; Ingots'!$C$6+DD276*'Ores &amp; Ingots'!$C$7+DE276*'Ores &amp; Ingots'!$C$8+DF276*'Ores &amp; Ingots'!$C$9+DG276*'Ores &amp; Ingots'!$C$10+DH276*'Ores &amp; Ingots'!$C$11+DI276*'Ores &amp; Ingots'!$C$12</f>
        <v>#VALUE!</v>
      </c>
      <c r="DW276" s="165" t="e">
        <f>DJ276*'Ores &amp; Ingots'!$B$3+DK276*'Ores &amp; Ingots'!$B$4+DL276*'Ores &amp; Ingots'!$B$5+DM276*'Ores &amp; Ingots'!$B$6+DN276*'Ores &amp; Ingots'!$B$7+DO276*'Ores &amp; Ingots'!$B$8+DP276*'Ores &amp; Ingots'!$B$9+DQ276*'Ores &amp; Ingots'!$B$10+DR276*'Ores &amp; Ingots'!$B$11+DS276*'Ores &amp; Ingots'!$B$12</f>
        <v>#VALUE!</v>
      </c>
      <c r="DX276" s="197" t="e">
        <f>CZ276*Refining!$G$3+DA276*Refining!$G$4+DB276*Refining!$G$5+DC276*Refining!$G$6+DD276*Refining!$G$7+DE276*Refining!$G$8+DF276*Refining!$G$9+DG276*Refining!$G$10+DH276*Refining!$G$11+DI276*Refining!$G$12</f>
        <v>#VALUE!</v>
      </c>
      <c r="DY276" s="197" t="e">
        <f t="shared" si="13"/>
        <v>#VALUE!</v>
      </c>
      <c r="DZ276" s="199" t="e">
        <f t="shared" si="14"/>
        <v>#VALUE!</v>
      </c>
      <c r="EA276" s="190" t="e">
        <f t="shared" si="15"/>
        <v>#VALUE!</v>
      </c>
      <c r="EB276" s="200" t="e">
        <f t="shared" ref="EB276:EC276" si="1113">EA276/60</f>
        <v>#VALUE!</v>
      </c>
      <c r="EC276" s="200" t="e">
        <f t="shared" si="1113"/>
        <v>#VALUE!</v>
      </c>
      <c r="ED276" s="190" t="e">
        <f t="shared" si="17"/>
        <v>#VALUE!</v>
      </c>
      <c r="EE276" s="200" t="e">
        <f t="shared" ref="EE276:EF276" si="1114">ED276/1000</f>
        <v>#VALUE!</v>
      </c>
      <c r="EF276" s="201" t="e">
        <f t="shared" si="1114"/>
        <v>#VALUE!</v>
      </c>
      <c r="EG276" s="136" t="e">
        <f t="shared" si="19"/>
        <v>#VALUE!</v>
      </c>
      <c r="EH276" s="138" t="e">
        <f t="shared" si="20"/>
        <v>#VALUE!</v>
      </c>
      <c r="EI276" s="133" t="s">
        <v>28</v>
      </c>
    </row>
    <row r="277" spans="1:139" ht="12.75" x14ac:dyDescent="0.2">
      <c r="A277" s="864"/>
      <c r="B277" s="369" t="s">
        <v>430</v>
      </c>
      <c r="C277" s="137" t="s">
        <v>155</v>
      </c>
      <c r="D277" s="137">
        <v>1</v>
      </c>
      <c r="E277" s="137">
        <v>1</v>
      </c>
      <c r="F277" s="137">
        <v>1</v>
      </c>
      <c r="G277" s="202">
        <f t="shared" si="0"/>
        <v>0.125</v>
      </c>
      <c r="H277" s="203">
        <v>7</v>
      </c>
      <c r="I277" s="203">
        <v>17.5</v>
      </c>
      <c r="J277" s="204">
        <f>H277/Main!$D$9</f>
        <v>1.4</v>
      </c>
      <c r="K277" s="204">
        <f>I277/Main!$D$10</f>
        <v>8.75</v>
      </c>
      <c r="L277" s="204">
        <f t="shared" si="1"/>
        <v>6.25</v>
      </c>
      <c r="M277" s="204">
        <v>1</v>
      </c>
      <c r="N277" s="205"/>
      <c r="O277" s="296"/>
      <c r="P277" s="207"/>
      <c r="Q277" s="208"/>
      <c r="R277" s="207"/>
      <c r="S277" s="209"/>
      <c r="T277" s="209"/>
      <c r="U277" s="207"/>
      <c r="V277" s="207"/>
      <c r="W277" s="401"/>
      <c r="X277" s="209"/>
      <c r="Y277" s="207"/>
      <c r="Z277" s="207"/>
      <c r="AA277" s="207"/>
      <c r="AB277" s="207"/>
      <c r="AC277" s="402"/>
      <c r="AD277" s="171">
        <v>5</v>
      </c>
      <c r="AE277" s="165">
        <v>0</v>
      </c>
      <c r="AF277" s="165">
        <v>0</v>
      </c>
      <c r="AG277" s="165">
        <v>0</v>
      </c>
      <c r="AH277" s="165">
        <v>0</v>
      </c>
      <c r="AI277" s="165">
        <v>0</v>
      </c>
      <c r="AJ277" s="165">
        <v>0</v>
      </c>
      <c r="AK277" s="165">
        <v>0</v>
      </c>
      <c r="AL277" s="165">
        <v>0</v>
      </c>
      <c r="AM277" s="165">
        <v>0</v>
      </c>
      <c r="AN277" s="165">
        <v>0</v>
      </c>
      <c r="AO277" s="165">
        <v>1</v>
      </c>
      <c r="AP277" s="165">
        <v>0</v>
      </c>
      <c r="AQ277" s="165">
        <v>0</v>
      </c>
      <c r="AR277" s="165">
        <v>0</v>
      </c>
      <c r="AS277" s="165">
        <v>0</v>
      </c>
      <c r="AT277" s="165">
        <v>0</v>
      </c>
      <c r="AU277" s="165">
        <v>0</v>
      </c>
      <c r="AV277" s="165">
        <v>0</v>
      </c>
      <c r="AW277" s="165">
        <v>0</v>
      </c>
      <c r="AX277" s="165">
        <v>0</v>
      </c>
      <c r="AY277" s="413">
        <f t="shared" ref="AY277:BS277" si="1115">IF(AD277 = 0, "", AD277)</f>
        <v>5</v>
      </c>
      <c r="AZ277" s="163" t="str">
        <f t="shared" si="1115"/>
        <v/>
      </c>
      <c r="BA277" s="163" t="str">
        <f t="shared" si="1115"/>
        <v/>
      </c>
      <c r="BB277" s="163" t="str">
        <f t="shared" si="1115"/>
        <v/>
      </c>
      <c r="BC277" s="163" t="str">
        <f t="shared" si="1115"/>
        <v/>
      </c>
      <c r="BD277" s="163" t="str">
        <f t="shared" si="1115"/>
        <v/>
      </c>
      <c r="BE277" s="163" t="str">
        <f t="shared" si="1115"/>
        <v/>
      </c>
      <c r="BF277" s="163" t="str">
        <f t="shared" si="1115"/>
        <v/>
      </c>
      <c r="BG277" s="163" t="str">
        <f t="shared" si="1115"/>
        <v/>
      </c>
      <c r="BH277" s="163" t="str">
        <f t="shared" si="1115"/>
        <v/>
      </c>
      <c r="BI277" s="163" t="str">
        <f t="shared" si="1115"/>
        <v/>
      </c>
      <c r="BJ277" s="165">
        <f t="shared" si="1115"/>
        <v>1</v>
      </c>
      <c r="BK277" s="163" t="str">
        <f t="shared" si="1115"/>
        <v/>
      </c>
      <c r="BL277" s="163" t="str">
        <f t="shared" si="1115"/>
        <v/>
      </c>
      <c r="BM277" s="163" t="str">
        <f t="shared" si="1115"/>
        <v/>
      </c>
      <c r="BN277" s="163" t="str">
        <f t="shared" si="1115"/>
        <v/>
      </c>
      <c r="BO277" s="163" t="str">
        <f t="shared" si="1115"/>
        <v/>
      </c>
      <c r="BP277" s="163" t="str">
        <f t="shared" si="1115"/>
        <v/>
      </c>
      <c r="BQ277" s="163" t="str">
        <f t="shared" si="1115"/>
        <v/>
      </c>
      <c r="BR277" s="163" t="str">
        <f t="shared" si="1115"/>
        <v/>
      </c>
      <c r="BS277" s="173" t="str">
        <f t="shared" si="1115"/>
        <v/>
      </c>
      <c r="BT277" s="175" t="e">
        <f>$AY277*Assembly!Z$4+$AZ277*Assembly!Z$5+$BA277*Assembly!Z$6+$BB277*Assembly!Z$7+$BC277*Assembly!Z$8+$BD277*Assembly!Z$9+$BE277*Assembly!Z$10+$BF277*Assembly!Z$11+$BG277*Assembly!Z$12+$BH277*Assembly!Z$13+$BI277*Assembly!Z$14+$BJ277*Assembly!Z$15+$BK277*Assembly!Z$16+$BL277*Assembly!Z$17+$BM277*Assembly!Z$18+$BN277*Assembly!Z$19+$BO277*Assembly!Z$20+$BP277*Assembly!Z$21+$BQ277*Assembly!Z$22+$BR277*Assembly!Z$23+$BS277*Assembly!Z$24</f>
        <v>#VALUE!</v>
      </c>
      <c r="BU277" s="165" t="e">
        <f t="shared" si="3"/>
        <v>#VALUE!</v>
      </c>
      <c r="BV277" s="176"/>
      <c r="BW277" s="165" t="e">
        <f>$AY277*Assembly!AD$4+$AZ277*Assembly!AD$5+$BA277*Assembly!AD$6+$BB277*Assembly!AD$7+$BC277*Assembly!AD$8+$BD277*Assembly!AD$9+$BE277*Assembly!AD$10+$BF277*Assembly!AD$11+$BG277*Assembly!AD$12+$BH277*Assembly!AD$13+$BI277*Assembly!AD$14+$BJ277*Assembly!AD$15+$BK277*Assembly!AD$16+$BL277*Assembly!AD$17+$BM277*Assembly!AD$18+$BN277*Assembly!AD$19+$BO277*Assembly!AD$20+$BP277*Assembly!AD$21+$BQ277*Assembly!AD$22+$BR277*Assembly!AD$23+$BS277*Assembly!AD$24</f>
        <v>#VALUE!</v>
      </c>
      <c r="BX277" s="180" t="e">
        <f t="shared" si="4"/>
        <v>#VALUE!</v>
      </c>
      <c r="BY277" s="181" t="e">
        <f t="shared" si="5"/>
        <v>#VALUE!</v>
      </c>
      <c r="BZ277" s="182" t="e">
        <f t="shared" si="6"/>
        <v>#VALUE!</v>
      </c>
      <c r="CA277" s="181" t="e">
        <f t="shared" si="7"/>
        <v>#VALUE!</v>
      </c>
      <c r="CB277" s="165" t="e">
        <f>$AY277*Assembly!Y$4+$AZ277*Assembly!Y$5+$BA277*Assembly!Y$6+$BB277*Assembly!Y$7+$BC277*Assembly!Y$8+$BD277*Assembly!Y$9+$BE277*Assembly!Y$10+$BF277*Assembly!Y$11+$BG277*Assembly!Y$12+$BH277*Assembly!Y$13+$BI277*Assembly!Y$14+$BJ277*Assembly!Y$15+$BK277*Assembly!Y$16+$BL277*Assembly!Y$17+$BM277*Assembly!Y$18+$BN277*Assembly!Y$19+$BO277*Assembly!Y$20+$BP277*Assembly!Y$21+$BQ277*Assembly!Y$22+$BR277*Assembly!Y$23+$BS277*Assembly!Y$24</f>
        <v>#VALUE!</v>
      </c>
      <c r="CC277" s="165" t="e">
        <f t="shared" si="8"/>
        <v>#VALUE!</v>
      </c>
      <c r="CD277" s="136" t="e">
        <f t="shared" si="9"/>
        <v>#VALUE!</v>
      </c>
      <c r="CE277" s="184" t="e">
        <f>$AY277*Assembly!AC$4+$AZ277*Assembly!AC$5+$BA277*Assembly!AC$6+$BB277*Assembly!AC$7+$BC277*Assembly!AC$8+$BD277*Assembly!AC$9+$BE277*Assembly!AC$10+$BF277*Assembly!AC$11+$BG277*Assembly!AC$12+$BH277*Assembly!AC$13+$BI277*Assembly!AC$14+$BJ277*Assembly!AC$15+$BK277*Assembly!AC$16+$BL277*Assembly!AC$17+$BM277*Assembly!AC$18+$BN277*Assembly!AC$19+$BO277*Assembly!AC$20+$BP277*Assembly!AC$21+$BQ277*Assembly!AC$22+$BR277*Assembly!AC$23+$BS277*Assembly!AC$24</f>
        <v>#VALUE!</v>
      </c>
      <c r="CF277" s="208" t="e">
        <f>$AY277*Assembly!M$4+$AZ277*Assembly!M$5+$BA277*Assembly!M$6+$BB277*Assembly!M$7+$BC277*Assembly!M$8+$BD277*Assembly!M$9+$BE277*Assembly!M$10+$BF277*Assembly!M$11+$BG277*Assembly!M$12+$BH277*Assembly!M$13+$BI277*Assembly!M$14+$BJ277*Assembly!M$15+$BK277*Assembly!M$16+$BL277*Assembly!M$17+$BM277*Assembly!M$18+$BN277*Assembly!M$19+$BO277*Assembly!M$20+$BP277*Assembly!M$21+$BQ277*Assembly!M$22+$BR277*Assembly!M$23+$BS277*Assembly!M$24</f>
        <v>#VALUE!</v>
      </c>
      <c r="CG277" s="208" t="e">
        <f>$AY277*Assembly!N$4+$AZ277*Assembly!N$5+$BA277*Assembly!N$6+$BB277*Assembly!N$7+$BC277*Assembly!N$8+$BD277*Assembly!N$9+$BE277*Assembly!N$10+$BF277*Assembly!N$11+$BG277*Assembly!N$12+$BH277*Assembly!N$13+$BI277*Assembly!N$14+$BJ277*Assembly!N$15+$BK277*Assembly!N$16+$BL277*Assembly!N$17+$BM277*Assembly!N$18+$BN277*Assembly!N$19+$BO277*Assembly!N$20+$BP277*Assembly!N$21+$BQ277*Assembly!N$22+$BR277*Assembly!N$23+$BS277*Assembly!N$24</f>
        <v>#VALUE!</v>
      </c>
      <c r="CH277" s="208" t="e">
        <f>$AY277*Assembly!O$4+$AZ277*Assembly!O$5+$BA277*Assembly!O$6+$BB277*Assembly!O$7+$BC277*Assembly!O$8+$BD277*Assembly!O$9+$BE277*Assembly!O$10+$BF277*Assembly!O$11+$BG277*Assembly!O$12+$BH277*Assembly!O$13+$BI277*Assembly!O$14+$BJ277*Assembly!O$15+$BK277*Assembly!O$16+$BL277*Assembly!O$17+$BM277*Assembly!O$18+$BN277*Assembly!O$19+$BO277*Assembly!O$20+$BP277*Assembly!O$21+$BQ277*Assembly!O$22+$BR277*Assembly!O$23+$BS277*Assembly!O$24</f>
        <v>#VALUE!</v>
      </c>
      <c r="CI277" s="203" t="e">
        <f>$AY277*Assembly!P$4+$AZ277*Assembly!P$5+$BA277*Assembly!P$6+$BB277*Assembly!P$7+$BC277*Assembly!P$8+$BD277*Assembly!P$9+$BE277*Assembly!P$10+$BF277*Assembly!P$11+$BG277*Assembly!P$12+$BH277*Assembly!P$13+$BI277*Assembly!P$14+$BJ277*Assembly!P$15+$BK277*Assembly!P$16+$BL277*Assembly!P$17+$BM277*Assembly!P$18+$BN277*Assembly!P$19+$BO277*Assembly!P$20+$BP277*Assembly!P$21+$BQ277*Assembly!P$22+$BR277*Assembly!P$23+$BS277*Assembly!P$24</f>
        <v>#VALUE!</v>
      </c>
      <c r="CJ277" s="203" t="e">
        <f>$AY277*Assembly!Q$4+$AZ277*Assembly!Q$5+$BA277*Assembly!Q$6+$BB277*Assembly!Q$7+$BC277*Assembly!Q$8+$BD277*Assembly!Q$9+$BE277*Assembly!Q$10+$BF277*Assembly!Q$11+$BG277*Assembly!Q$12+$BH277*Assembly!Q$13+$BI277*Assembly!Q$14+$BJ277*Assembly!Q$15+$BK277*Assembly!Q$16+$BL277*Assembly!Q$17+$BM277*Assembly!Q$18+$BN277*Assembly!Q$19+$BO277*Assembly!Q$20+$BP277*Assembly!Q$21+$BQ277*Assembly!Q$22+$BR277*Assembly!Q$23+$BS277*Assembly!Q$24</f>
        <v>#VALUE!</v>
      </c>
      <c r="CK277" s="208" t="e">
        <f>$AY277*Assembly!R$4+$AZ277*Assembly!R$5+$BA277*Assembly!R$6+$BB277*Assembly!R$7+$BC277*Assembly!R$8+$BD277*Assembly!R$9+$BE277*Assembly!R$10+$BF277*Assembly!R$11+$BG277*Assembly!R$12+$BH277*Assembly!R$13+$BI277*Assembly!R$14+$BJ277*Assembly!R$15+$BK277*Assembly!R$16+$BL277*Assembly!R$17+$BM277*Assembly!R$18+$BN277*Assembly!R$19+$BO277*Assembly!R$20+$BP277*Assembly!R$21+$BQ277*Assembly!R$22+$BR277*Assembly!R$23+$BS277*Assembly!R$24</f>
        <v>#VALUE!</v>
      </c>
      <c r="CL277" s="203" t="e">
        <f>$AY277*Assembly!S$4+$AZ277*Assembly!S$5+$BA277*Assembly!S$6+$BB277*Assembly!S$7+$BC277*Assembly!S$8+$BD277*Assembly!S$9+$BE277*Assembly!S$10+$BF277*Assembly!S$11+$BG277*Assembly!S$12+$BH277*Assembly!S$13+$BI277*Assembly!S$14+$BJ277*Assembly!S$15+$BK277*Assembly!S$16+$BL277*Assembly!S$17+$BM277*Assembly!S$18+$BN277*Assembly!S$19+$BO277*Assembly!S$20+$BP277*Assembly!S$21+$BQ277*Assembly!S$22+$BR277*Assembly!S$23+$BS277*Assembly!S$24</f>
        <v>#VALUE!</v>
      </c>
      <c r="CM277" s="203" t="e">
        <f>$AY277*Assembly!T$4+$AZ277*Assembly!T$5+$BA277*Assembly!T$6+$BB277*Assembly!T$7+$BC277*Assembly!T$8+$BD277*Assembly!T$9+$BE277*Assembly!T$10+$BF277*Assembly!T$11+$BG277*Assembly!T$12+$BH277*Assembly!T$13+$BI277*Assembly!T$14+$BJ277*Assembly!T$15+$BK277*Assembly!T$16+$BL277*Assembly!T$17+$BM277*Assembly!T$18+$BN277*Assembly!T$19+$BO277*Assembly!T$20+$BP277*Assembly!T$21+$BQ277*Assembly!T$22+$BR277*Assembly!T$23+$BS277*Assembly!T$24</f>
        <v>#VALUE!</v>
      </c>
      <c r="CN277" s="203" t="e">
        <f>$AY277*Assembly!U$4+$AZ277*Assembly!U$5+$BA277*Assembly!U$6+$BB277*Assembly!U$7+$BC277*Assembly!U$8+$BD277*Assembly!U$9+$BE277*Assembly!U$10+$BF277*Assembly!U$11+$BG277*Assembly!U$12+$BH277*Assembly!U$13+$BI277*Assembly!U$14+$BJ277*Assembly!U$15+$BK277*Assembly!U$16+$BL277*Assembly!U$17+$BM277*Assembly!U$18+$BN277*Assembly!U$19+$BO277*Assembly!U$20+$BP277*Assembly!U$21+$BQ277*Assembly!U$22+$BR277*Assembly!U$23+$BS277*Assembly!U$24</f>
        <v>#VALUE!</v>
      </c>
      <c r="CO277" s="208" t="e">
        <f>$AY277*Assembly!V$4+$AZ277*Assembly!V$5+$BA277*Assembly!V$6+$BB277*Assembly!V$7+$BC277*Assembly!V$8+$BD277*Assembly!V$9+$BE277*Assembly!V$10+$BF277*Assembly!V$11+$BG277*Assembly!V$12+$BH277*Assembly!V$13+$BI277*Assembly!V$14+$BJ277*Assembly!V$15+$BK277*Assembly!V$16+$BL277*Assembly!V$17+$BM277*Assembly!V$18+$BN277*Assembly!V$19+$BO277*Assembly!V$20+$BP277*Assembly!V$21+$BQ277*Assembly!V$22+$BR277*Assembly!V$23+$BS277*Assembly!V$24</f>
        <v>#VALUE!</v>
      </c>
      <c r="CP277" s="208" t="e">
        <f>CF277*Refining!$F$3</f>
        <v>#VALUE!</v>
      </c>
      <c r="CQ277" s="208" t="e">
        <f>CG277*Refining!$F$4</f>
        <v>#VALUE!</v>
      </c>
      <c r="CR277" s="208" t="e">
        <f>CH277*Refining!$F$5</f>
        <v>#VALUE!</v>
      </c>
      <c r="CS277" s="208" t="e">
        <f>CI277*Refining!$F$6</f>
        <v>#VALUE!</v>
      </c>
      <c r="CT277" s="208" t="e">
        <f>CJ277*Refining!$F$7</f>
        <v>#VALUE!</v>
      </c>
      <c r="CU277" s="208" t="e">
        <f>CK277*Refining!$F$8</f>
        <v>#VALUE!</v>
      </c>
      <c r="CV277" s="208" t="e">
        <f>CL277*Refining!$F$9</f>
        <v>#VALUE!</v>
      </c>
      <c r="CW277" s="208" t="e">
        <f>CM277*Refining!$F$10</f>
        <v>#VALUE!</v>
      </c>
      <c r="CX277" s="208" t="e">
        <f>CN277*Refining!$F$11</f>
        <v>#VALUE!</v>
      </c>
      <c r="CY277" s="208" t="e">
        <f>CO277*Refining!$F$12</f>
        <v>#VALUE!</v>
      </c>
      <c r="CZ277" s="190" t="e">
        <f t="shared" ref="CZ277:DS277" si="1116">IF(CF277 = 0, "", CF277)</f>
        <v>#VALUE!</v>
      </c>
      <c r="DA277" s="197" t="e">
        <f t="shared" si="1116"/>
        <v>#VALUE!</v>
      </c>
      <c r="DB277" s="197" t="e">
        <f t="shared" si="1116"/>
        <v>#VALUE!</v>
      </c>
      <c r="DC277" s="191" t="e">
        <f t="shared" si="1116"/>
        <v>#VALUE!</v>
      </c>
      <c r="DD277" s="193" t="e">
        <f t="shared" si="1116"/>
        <v>#VALUE!</v>
      </c>
      <c r="DE277" s="191" t="e">
        <f t="shared" si="1116"/>
        <v>#VALUE!</v>
      </c>
      <c r="DF277" s="193" t="e">
        <f t="shared" si="1116"/>
        <v>#VALUE!</v>
      </c>
      <c r="DG277" s="193" t="e">
        <f t="shared" si="1116"/>
        <v>#VALUE!</v>
      </c>
      <c r="DH277" s="191" t="e">
        <f t="shared" si="1116"/>
        <v>#VALUE!</v>
      </c>
      <c r="DI277" s="195" t="e">
        <f t="shared" si="1116"/>
        <v>#VALUE!</v>
      </c>
      <c r="DJ277" s="190" t="e">
        <f t="shared" si="1116"/>
        <v>#VALUE!</v>
      </c>
      <c r="DK277" s="197" t="e">
        <f t="shared" si="1116"/>
        <v>#VALUE!</v>
      </c>
      <c r="DL277" s="197" t="e">
        <f t="shared" si="1116"/>
        <v>#VALUE!</v>
      </c>
      <c r="DM277" s="191" t="e">
        <f t="shared" si="1116"/>
        <v>#VALUE!</v>
      </c>
      <c r="DN277" s="193" t="e">
        <f t="shared" si="1116"/>
        <v>#VALUE!</v>
      </c>
      <c r="DO277" s="191" t="e">
        <f t="shared" si="1116"/>
        <v>#VALUE!</v>
      </c>
      <c r="DP277" s="191" t="e">
        <f t="shared" si="1116"/>
        <v>#VALUE!</v>
      </c>
      <c r="DQ277" s="191" t="e">
        <f t="shared" si="1116"/>
        <v>#VALUE!</v>
      </c>
      <c r="DR277" s="191" t="e">
        <f t="shared" si="1116"/>
        <v>#VALUE!</v>
      </c>
      <c r="DS277" s="195" t="e">
        <f t="shared" si="1116"/>
        <v>#VALUE!</v>
      </c>
      <c r="DT277" s="190" t="e">
        <f t="shared" si="11"/>
        <v>#VALUE!</v>
      </c>
      <c r="DU277" s="197" t="e">
        <f t="shared" si="12"/>
        <v>#VALUE!</v>
      </c>
      <c r="DV277" s="165" t="e">
        <f>CZ277*'Ores &amp; Ingots'!$C$3+DA277*'Ores &amp; Ingots'!$C$4+DB277*'Ores &amp; Ingots'!$C$5+DC277*'Ores &amp; Ingots'!$C$6+DD277*'Ores &amp; Ingots'!$C$7+DE277*'Ores &amp; Ingots'!$C$8+DF277*'Ores &amp; Ingots'!$C$9+DG277*'Ores &amp; Ingots'!$C$10+DH277*'Ores &amp; Ingots'!$C$11+DI277*'Ores &amp; Ingots'!$C$12</f>
        <v>#VALUE!</v>
      </c>
      <c r="DW277" s="165" t="e">
        <f>DJ277*'Ores &amp; Ingots'!$B$3+DK277*'Ores &amp; Ingots'!$B$4+DL277*'Ores &amp; Ingots'!$B$5+DM277*'Ores &amp; Ingots'!$B$6+DN277*'Ores &amp; Ingots'!$B$7+DO277*'Ores &amp; Ingots'!$B$8+DP277*'Ores &amp; Ingots'!$B$9+DQ277*'Ores &amp; Ingots'!$B$10+DR277*'Ores &amp; Ingots'!$B$11+DS277*'Ores &amp; Ingots'!$B$12</f>
        <v>#VALUE!</v>
      </c>
      <c r="DX277" s="197" t="e">
        <f>CZ277*Refining!$G$3+DA277*Refining!$G$4+DB277*Refining!$G$5+DC277*Refining!$G$6+DD277*Refining!$G$7+DE277*Refining!$G$8+DF277*Refining!$G$9+DG277*Refining!$G$10+DH277*Refining!$G$11+DI277*Refining!$G$12</f>
        <v>#VALUE!</v>
      </c>
      <c r="DY277" s="197" t="e">
        <f t="shared" si="13"/>
        <v>#VALUE!</v>
      </c>
      <c r="DZ277" s="199" t="e">
        <f t="shared" si="14"/>
        <v>#VALUE!</v>
      </c>
      <c r="EA277" s="190" t="e">
        <f t="shared" si="15"/>
        <v>#VALUE!</v>
      </c>
      <c r="EB277" s="200" t="e">
        <f t="shared" ref="EB277:EC277" si="1117">EA277/60</f>
        <v>#VALUE!</v>
      </c>
      <c r="EC277" s="200" t="e">
        <f t="shared" si="1117"/>
        <v>#VALUE!</v>
      </c>
      <c r="ED277" s="190" t="e">
        <f t="shared" si="17"/>
        <v>#VALUE!</v>
      </c>
      <c r="EE277" s="200" t="e">
        <f t="shared" ref="EE277:EF277" si="1118">ED277/1000</f>
        <v>#VALUE!</v>
      </c>
      <c r="EF277" s="201" t="e">
        <f t="shared" si="1118"/>
        <v>#VALUE!</v>
      </c>
      <c r="EG277" s="136" t="e">
        <f t="shared" si="19"/>
        <v>#VALUE!</v>
      </c>
      <c r="EH277" s="138" t="e">
        <f t="shared" si="20"/>
        <v>#VALUE!</v>
      </c>
      <c r="EI277" s="133" t="s">
        <v>28</v>
      </c>
    </row>
    <row r="278" spans="1:139" ht="12.75" x14ac:dyDescent="0.2">
      <c r="A278" s="864"/>
      <c r="B278" s="369" t="s">
        <v>431</v>
      </c>
      <c r="C278" s="137" t="s">
        <v>155</v>
      </c>
      <c r="D278" s="137">
        <v>1</v>
      </c>
      <c r="E278" s="137">
        <v>1</v>
      </c>
      <c r="F278" s="137">
        <v>1</v>
      </c>
      <c r="G278" s="141">
        <f t="shared" si="0"/>
        <v>0.125</v>
      </c>
      <c r="H278" s="142">
        <v>7</v>
      </c>
      <c r="I278" s="142">
        <v>17.5</v>
      </c>
      <c r="J278" s="144">
        <f>H278/Main!$D$9</f>
        <v>1.4</v>
      </c>
      <c r="K278" s="144">
        <f>I278/Main!$D$10</f>
        <v>8.75</v>
      </c>
      <c r="L278" s="144">
        <f t="shared" si="1"/>
        <v>6.25</v>
      </c>
      <c r="M278" s="144">
        <v>1</v>
      </c>
      <c r="N278" s="147"/>
      <c r="O278" s="294"/>
      <c r="P278" s="150"/>
      <c r="Q278" s="153"/>
      <c r="R278" s="150"/>
      <c r="S278" s="155"/>
      <c r="T278" s="155"/>
      <c r="U278" s="150"/>
      <c r="V278" s="150"/>
      <c r="W278" s="155"/>
      <c r="X278" s="155"/>
      <c r="Y278" s="150"/>
      <c r="Z278" s="150"/>
      <c r="AA278" s="150"/>
      <c r="AB278" s="150"/>
      <c r="AC278" s="370"/>
      <c r="AD278" s="171">
        <v>5</v>
      </c>
      <c r="AE278" s="165">
        <v>0</v>
      </c>
      <c r="AF278" s="165">
        <v>0</v>
      </c>
      <c r="AG278" s="165">
        <v>0</v>
      </c>
      <c r="AH278" s="165">
        <v>0</v>
      </c>
      <c r="AI278" s="165">
        <v>0</v>
      </c>
      <c r="AJ278" s="165">
        <v>0</v>
      </c>
      <c r="AK278" s="165">
        <v>0</v>
      </c>
      <c r="AL278" s="165">
        <v>0</v>
      </c>
      <c r="AM278" s="165">
        <v>0</v>
      </c>
      <c r="AN278" s="165">
        <v>0</v>
      </c>
      <c r="AO278" s="165">
        <v>1</v>
      </c>
      <c r="AP278" s="165">
        <v>0</v>
      </c>
      <c r="AQ278" s="165">
        <v>0</v>
      </c>
      <c r="AR278" s="165">
        <v>0</v>
      </c>
      <c r="AS278" s="165">
        <v>0</v>
      </c>
      <c r="AT278" s="165">
        <v>0</v>
      </c>
      <c r="AU278" s="165">
        <v>0</v>
      </c>
      <c r="AV278" s="165">
        <v>0</v>
      </c>
      <c r="AW278" s="165">
        <v>0</v>
      </c>
      <c r="AX278" s="165">
        <v>0</v>
      </c>
      <c r="AY278" s="413">
        <f t="shared" ref="AY278:BS278" si="1119">IF(AD278 = 0, "", AD278)</f>
        <v>5</v>
      </c>
      <c r="AZ278" s="163" t="str">
        <f t="shared" si="1119"/>
        <v/>
      </c>
      <c r="BA278" s="163" t="str">
        <f t="shared" si="1119"/>
        <v/>
      </c>
      <c r="BB278" s="163" t="str">
        <f t="shared" si="1119"/>
        <v/>
      </c>
      <c r="BC278" s="163" t="str">
        <f t="shared" si="1119"/>
        <v/>
      </c>
      <c r="BD278" s="163" t="str">
        <f t="shared" si="1119"/>
        <v/>
      </c>
      <c r="BE278" s="163" t="str">
        <f t="shared" si="1119"/>
        <v/>
      </c>
      <c r="BF278" s="163" t="str">
        <f t="shared" si="1119"/>
        <v/>
      </c>
      <c r="BG278" s="163" t="str">
        <f t="shared" si="1119"/>
        <v/>
      </c>
      <c r="BH278" s="163" t="str">
        <f t="shared" si="1119"/>
        <v/>
      </c>
      <c r="BI278" s="163" t="str">
        <f t="shared" si="1119"/>
        <v/>
      </c>
      <c r="BJ278" s="165">
        <f t="shared" si="1119"/>
        <v>1</v>
      </c>
      <c r="BK278" s="163" t="str">
        <f t="shared" si="1119"/>
        <v/>
      </c>
      <c r="BL278" s="163" t="str">
        <f t="shared" si="1119"/>
        <v/>
      </c>
      <c r="BM278" s="163" t="str">
        <f t="shared" si="1119"/>
        <v/>
      </c>
      <c r="BN278" s="163" t="str">
        <f t="shared" si="1119"/>
        <v/>
      </c>
      <c r="BO278" s="163" t="str">
        <f t="shared" si="1119"/>
        <v/>
      </c>
      <c r="BP278" s="163" t="str">
        <f t="shared" si="1119"/>
        <v/>
      </c>
      <c r="BQ278" s="163" t="str">
        <f t="shared" si="1119"/>
        <v/>
      </c>
      <c r="BR278" s="163" t="str">
        <f t="shared" si="1119"/>
        <v/>
      </c>
      <c r="BS278" s="173" t="str">
        <f t="shared" si="1119"/>
        <v/>
      </c>
      <c r="BT278" s="175" t="e">
        <f>$AY278*Assembly!Z$4+$AZ278*Assembly!Z$5+$BA278*Assembly!Z$6+$BB278*Assembly!Z$7+$BC278*Assembly!Z$8+$BD278*Assembly!Z$9+$BE278*Assembly!Z$10+$BF278*Assembly!Z$11+$BG278*Assembly!Z$12+$BH278*Assembly!Z$13+$BI278*Assembly!Z$14+$BJ278*Assembly!Z$15+$BK278*Assembly!Z$16+$BL278*Assembly!Z$17+$BM278*Assembly!Z$18+$BN278*Assembly!Z$19+$BO278*Assembly!Z$20+$BP278*Assembly!Z$21+$BQ278*Assembly!Z$22+$BR278*Assembly!Z$23+$BS278*Assembly!Z$24</f>
        <v>#VALUE!</v>
      </c>
      <c r="BU278" s="165" t="e">
        <f t="shared" si="3"/>
        <v>#VALUE!</v>
      </c>
      <c r="BV278" s="176"/>
      <c r="BW278" s="165" t="e">
        <f>$AY278*Assembly!AD$4+$AZ278*Assembly!AD$5+$BA278*Assembly!AD$6+$BB278*Assembly!AD$7+$BC278*Assembly!AD$8+$BD278*Assembly!AD$9+$BE278*Assembly!AD$10+$BF278*Assembly!AD$11+$BG278*Assembly!AD$12+$BH278*Assembly!AD$13+$BI278*Assembly!AD$14+$BJ278*Assembly!AD$15+$BK278*Assembly!AD$16+$BL278*Assembly!AD$17+$BM278*Assembly!AD$18+$BN278*Assembly!AD$19+$BO278*Assembly!AD$20+$BP278*Assembly!AD$21+$BQ278*Assembly!AD$22+$BR278*Assembly!AD$23+$BS278*Assembly!AD$24</f>
        <v>#VALUE!</v>
      </c>
      <c r="BX278" s="180" t="e">
        <f t="shared" si="4"/>
        <v>#VALUE!</v>
      </c>
      <c r="BY278" s="181" t="e">
        <f t="shared" si="5"/>
        <v>#VALUE!</v>
      </c>
      <c r="BZ278" s="182" t="e">
        <f t="shared" si="6"/>
        <v>#VALUE!</v>
      </c>
      <c r="CA278" s="181" t="e">
        <f t="shared" si="7"/>
        <v>#VALUE!</v>
      </c>
      <c r="CB278" s="165" t="e">
        <f>$AY278*Assembly!Y$4+$AZ278*Assembly!Y$5+$BA278*Assembly!Y$6+$BB278*Assembly!Y$7+$BC278*Assembly!Y$8+$BD278*Assembly!Y$9+$BE278*Assembly!Y$10+$BF278*Assembly!Y$11+$BG278*Assembly!Y$12+$BH278*Assembly!Y$13+$BI278*Assembly!Y$14+$BJ278*Assembly!Y$15+$BK278*Assembly!Y$16+$BL278*Assembly!Y$17+$BM278*Assembly!Y$18+$BN278*Assembly!Y$19+$BO278*Assembly!Y$20+$BP278*Assembly!Y$21+$BQ278*Assembly!Y$22+$BR278*Assembly!Y$23+$BS278*Assembly!Y$24</f>
        <v>#VALUE!</v>
      </c>
      <c r="CC278" s="165" t="e">
        <f t="shared" si="8"/>
        <v>#VALUE!</v>
      </c>
      <c r="CD278" s="136" t="e">
        <f t="shared" si="9"/>
        <v>#VALUE!</v>
      </c>
      <c r="CE278" s="184" t="e">
        <f>$AY278*Assembly!AC$4+$AZ278*Assembly!AC$5+$BA278*Assembly!AC$6+$BB278*Assembly!AC$7+$BC278*Assembly!AC$8+$BD278*Assembly!AC$9+$BE278*Assembly!AC$10+$BF278*Assembly!AC$11+$BG278*Assembly!AC$12+$BH278*Assembly!AC$13+$BI278*Assembly!AC$14+$BJ278*Assembly!AC$15+$BK278*Assembly!AC$16+$BL278*Assembly!AC$17+$BM278*Assembly!AC$18+$BN278*Assembly!AC$19+$BO278*Assembly!AC$20+$BP278*Assembly!AC$21+$BQ278*Assembly!AC$22+$BR278*Assembly!AC$23+$BS278*Assembly!AC$24</f>
        <v>#VALUE!</v>
      </c>
      <c r="CF278" s="153" t="e">
        <f>$AY278*Assembly!M$4+$AZ278*Assembly!M$5+$BA278*Assembly!M$6+$BB278*Assembly!M$7+$BC278*Assembly!M$8+$BD278*Assembly!M$9+$BE278*Assembly!M$10+$BF278*Assembly!M$11+$BG278*Assembly!M$12+$BH278*Assembly!M$13+$BI278*Assembly!M$14+$BJ278*Assembly!M$15+$BK278*Assembly!M$16+$BL278*Assembly!M$17+$BM278*Assembly!M$18+$BN278*Assembly!M$19+$BO278*Assembly!M$20+$BP278*Assembly!M$21+$BQ278*Assembly!M$22+$BR278*Assembly!M$23+$BS278*Assembly!M$24</f>
        <v>#VALUE!</v>
      </c>
      <c r="CG278" s="153" t="e">
        <f>$AY278*Assembly!N$4+$AZ278*Assembly!N$5+$BA278*Assembly!N$6+$BB278*Assembly!N$7+$BC278*Assembly!N$8+$BD278*Assembly!N$9+$BE278*Assembly!N$10+$BF278*Assembly!N$11+$BG278*Assembly!N$12+$BH278*Assembly!N$13+$BI278*Assembly!N$14+$BJ278*Assembly!N$15+$BK278*Assembly!N$16+$BL278*Assembly!N$17+$BM278*Assembly!N$18+$BN278*Assembly!N$19+$BO278*Assembly!N$20+$BP278*Assembly!N$21+$BQ278*Assembly!N$22+$BR278*Assembly!N$23+$BS278*Assembly!N$24</f>
        <v>#VALUE!</v>
      </c>
      <c r="CH278" s="153" t="e">
        <f>$AY278*Assembly!O$4+$AZ278*Assembly!O$5+$BA278*Assembly!O$6+$BB278*Assembly!O$7+$BC278*Assembly!O$8+$BD278*Assembly!O$9+$BE278*Assembly!O$10+$BF278*Assembly!O$11+$BG278*Assembly!O$12+$BH278*Assembly!O$13+$BI278*Assembly!O$14+$BJ278*Assembly!O$15+$BK278*Assembly!O$16+$BL278*Assembly!O$17+$BM278*Assembly!O$18+$BN278*Assembly!O$19+$BO278*Assembly!O$20+$BP278*Assembly!O$21+$BQ278*Assembly!O$22+$BR278*Assembly!O$23+$BS278*Assembly!O$24</f>
        <v>#VALUE!</v>
      </c>
      <c r="CI278" s="142" t="e">
        <f>$AY278*Assembly!P$4+$AZ278*Assembly!P$5+$BA278*Assembly!P$6+$BB278*Assembly!P$7+$BC278*Assembly!P$8+$BD278*Assembly!P$9+$BE278*Assembly!P$10+$BF278*Assembly!P$11+$BG278*Assembly!P$12+$BH278*Assembly!P$13+$BI278*Assembly!P$14+$BJ278*Assembly!P$15+$BK278*Assembly!P$16+$BL278*Assembly!P$17+$BM278*Assembly!P$18+$BN278*Assembly!P$19+$BO278*Assembly!P$20+$BP278*Assembly!P$21+$BQ278*Assembly!P$22+$BR278*Assembly!P$23+$BS278*Assembly!P$24</f>
        <v>#VALUE!</v>
      </c>
      <c r="CJ278" s="142" t="e">
        <f>$AY278*Assembly!Q$4+$AZ278*Assembly!Q$5+$BA278*Assembly!Q$6+$BB278*Assembly!Q$7+$BC278*Assembly!Q$8+$BD278*Assembly!Q$9+$BE278*Assembly!Q$10+$BF278*Assembly!Q$11+$BG278*Assembly!Q$12+$BH278*Assembly!Q$13+$BI278*Assembly!Q$14+$BJ278*Assembly!Q$15+$BK278*Assembly!Q$16+$BL278*Assembly!Q$17+$BM278*Assembly!Q$18+$BN278*Assembly!Q$19+$BO278*Assembly!Q$20+$BP278*Assembly!Q$21+$BQ278*Assembly!Q$22+$BR278*Assembly!Q$23+$BS278*Assembly!Q$24</f>
        <v>#VALUE!</v>
      </c>
      <c r="CK278" s="153" t="e">
        <f>$AY278*Assembly!R$4+$AZ278*Assembly!R$5+$BA278*Assembly!R$6+$BB278*Assembly!R$7+$BC278*Assembly!R$8+$BD278*Assembly!R$9+$BE278*Assembly!R$10+$BF278*Assembly!R$11+$BG278*Assembly!R$12+$BH278*Assembly!R$13+$BI278*Assembly!R$14+$BJ278*Assembly!R$15+$BK278*Assembly!R$16+$BL278*Assembly!R$17+$BM278*Assembly!R$18+$BN278*Assembly!R$19+$BO278*Assembly!R$20+$BP278*Assembly!R$21+$BQ278*Assembly!R$22+$BR278*Assembly!R$23+$BS278*Assembly!R$24</f>
        <v>#VALUE!</v>
      </c>
      <c r="CL278" s="142" t="e">
        <f>$AY278*Assembly!S$4+$AZ278*Assembly!S$5+$BA278*Assembly!S$6+$BB278*Assembly!S$7+$BC278*Assembly!S$8+$BD278*Assembly!S$9+$BE278*Assembly!S$10+$BF278*Assembly!S$11+$BG278*Assembly!S$12+$BH278*Assembly!S$13+$BI278*Assembly!S$14+$BJ278*Assembly!S$15+$BK278*Assembly!S$16+$BL278*Assembly!S$17+$BM278*Assembly!S$18+$BN278*Assembly!S$19+$BO278*Assembly!S$20+$BP278*Assembly!S$21+$BQ278*Assembly!S$22+$BR278*Assembly!S$23+$BS278*Assembly!S$24</f>
        <v>#VALUE!</v>
      </c>
      <c r="CM278" s="142" t="e">
        <f>$AY278*Assembly!T$4+$AZ278*Assembly!T$5+$BA278*Assembly!T$6+$BB278*Assembly!T$7+$BC278*Assembly!T$8+$BD278*Assembly!T$9+$BE278*Assembly!T$10+$BF278*Assembly!T$11+$BG278*Assembly!T$12+$BH278*Assembly!T$13+$BI278*Assembly!T$14+$BJ278*Assembly!T$15+$BK278*Assembly!T$16+$BL278*Assembly!T$17+$BM278*Assembly!T$18+$BN278*Assembly!T$19+$BO278*Assembly!T$20+$BP278*Assembly!T$21+$BQ278*Assembly!T$22+$BR278*Assembly!T$23+$BS278*Assembly!T$24</f>
        <v>#VALUE!</v>
      </c>
      <c r="CN278" s="142" t="e">
        <f>$AY278*Assembly!U$4+$AZ278*Assembly!U$5+$BA278*Assembly!U$6+$BB278*Assembly!U$7+$BC278*Assembly!U$8+$BD278*Assembly!U$9+$BE278*Assembly!U$10+$BF278*Assembly!U$11+$BG278*Assembly!U$12+$BH278*Assembly!U$13+$BI278*Assembly!U$14+$BJ278*Assembly!U$15+$BK278*Assembly!U$16+$BL278*Assembly!U$17+$BM278*Assembly!U$18+$BN278*Assembly!U$19+$BO278*Assembly!U$20+$BP278*Assembly!U$21+$BQ278*Assembly!U$22+$BR278*Assembly!U$23+$BS278*Assembly!U$24</f>
        <v>#VALUE!</v>
      </c>
      <c r="CO278" s="153" t="e">
        <f>$AY278*Assembly!V$4+$AZ278*Assembly!V$5+$BA278*Assembly!V$6+$BB278*Assembly!V$7+$BC278*Assembly!V$8+$BD278*Assembly!V$9+$BE278*Assembly!V$10+$BF278*Assembly!V$11+$BG278*Assembly!V$12+$BH278*Assembly!V$13+$BI278*Assembly!V$14+$BJ278*Assembly!V$15+$BK278*Assembly!V$16+$BL278*Assembly!V$17+$BM278*Assembly!V$18+$BN278*Assembly!V$19+$BO278*Assembly!V$20+$BP278*Assembly!V$21+$BQ278*Assembly!V$22+$BR278*Assembly!V$23+$BS278*Assembly!V$24</f>
        <v>#VALUE!</v>
      </c>
      <c r="CP278" s="153" t="e">
        <f>CF278*Refining!$F$3</f>
        <v>#VALUE!</v>
      </c>
      <c r="CQ278" s="153" t="e">
        <f>CG278*Refining!$F$4</f>
        <v>#VALUE!</v>
      </c>
      <c r="CR278" s="153" t="e">
        <f>CH278*Refining!$F$5</f>
        <v>#VALUE!</v>
      </c>
      <c r="CS278" s="153" t="e">
        <f>CI278*Refining!$F$6</f>
        <v>#VALUE!</v>
      </c>
      <c r="CT278" s="153" t="e">
        <f>CJ278*Refining!$F$7</f>
        <v>#VALUE!</v>
      </c>
      <c r="CU278" s="153" t="e">
        <f>CK278*Refining!$F$8</f>
        <v>#VALUE!</v>
      </c>
      <c r="CV278" s="153" t="e">
        <f>CL278*Refining!$F$9</f>
        <v>#VALUE!</v>
      </c>
      <c r="CW278" s="153" t="e">
        <f>CM278*Refining!$F$10</f>
        <v>#VALUE!</v>
      </c>
      <c r="CX278" s="153" t="e">
        <f>CN278*Refining!$F$11</f>
        <v>#VALUE!</v>
      </c>
      <c r="CY278" s="153" t="e">
        <f>CO278*Refining!$F$12</f>
        <v>#VALUE!</v>
      </c>
      <c r="CZ278" s="190" t="e">
        <f t="shared" ref="CZ278:DS278" si="1120">IF(CF278 = 0, "", CF278)</f>
        <v>#VALUE!</v>
      </c>
      <c r="DA278" s="197" t="e">
        <f t="shared" si="1120"/>
        <v>#VALUE!</v>
      </c>
      <c r="DB278" s="197" t="e">
        <f t="shared" si="1120"/>
        <v>#VALUE!</v>
      </c>
      <c r="DC278" s="191" t="e">
        <f t="shared" si="1120"/>
        <v>#VALUE!</v>
      </c>
      <c r="DD278" s="193" t="e">
        <f t="shared" si="1120"/>
        <v>#VALUE!</v>
      </c>
      <c r="DE278" s="191" t="e">
        <f t="shared" si="1120"/>
        <v>#VALUE!</v>
      </c>
      <c r="DF278" s="193" t="e">
        <f t="shared" si="1120"/>
        <v>#VALUE!</v>
      </c>
      <c r="DG278" s="193" t="e">
        <f t="shared" si="1120"/>
        <v>#VALUE!</v>
      </c>
      <c r="DH278" s="191" t="e">
        <f t="shared" si="1120"/>
        <v>#VALUE!</v>
      </c>
      <c r="DI278" s="195" t="e">
        <f t="shared" si="1120"/>
        <v>#VALUE!</v>
      </c>
      <c r="DJ278" s="190" t="e">
        <f t="shared" si="1120"/>
        <v>#VALUE!</v>
      </c>
      <c r="DK278" s="197" t="e">
        <f t="shared" si="1120"/>
        <v>#VALUE!</v>
      </c>
      <c r="DL278" s="197" t="e">
        <f t="shared" si="1120"/>
        <v>#VALUE!</v>
      </c>
      <c r="DM278" s="191" t="e">
        <f t="shared" si="1120"/>
        <v>#VALUE!</v>
      </c>
      <c r="DN278" s="193" t="e">
        <f t="shared" si="1120"/>
        <v>#VALUE!</v>
      </c>
      <c r="DO278" s="191" t="e">
        <f t="shared" si="1120"/>
        <v>#VALUE!</v>
      </c>
      <c r="DP278" s="191" t="e">
        <f t="shared" si="1120"/>
        <v>#VALUE!</v>
      </c>
      <c r="DQ278" s="191" t="e">
        <f t="shared" si="1120"/>
        <v>#VALUE!</v>
      </c>
      <c r="DR278" s="191" t="e">
        <f t="shared" si="1120"/>
        <v>#VALUE!</v>
      </c>
      <c r="DS278" s="195" t="e">
        <f t="shared" si="1120"/>
        <v>#VALUE!</v>
      </c>
      <c r="DT278" s="190" t="e">
        <f t="shared" si="11"/>
        <v>#VALUE!</v>
      </c>
      <c r="DU278" s="197" t="e">
        <f t="shared" si="12"/>
        <v>#VALUE!</v>
      </c>
      <c r="DV278" s="165" t="e">
        <f>CZ278*'Ores &amp; Ingots'!$C$3+DA278*'Ores &amp; Ingots'!$C$4+DB278*'Ores &amp; Ingots'!$C$5+DC278*'Ores &amp; Ingots'!$C$6+DD278*'Ores &amp; Ingots'!$C$7+DE278*'Ores &amp; Ingots'!$C$8+DF278*'Ores &amp; Ingots'!$C$9+DG278*'Ores &amp; Ingots'!$C$10+DH278*'Ores &amp; Ingots'!$C$11+DI278*'Ores &amp; Ingots'!$C$12</f>
        <v>#VALUE!</v>
      </c>
      <c r="DW278" s="165" t="e">
        <f>DJ278*'Ores &amp; Ingots'!$B$3+DK278*'Ores &amp; Ingots'!$B$4+DL278*'Ores &amp; Ingots'!$B$5+DM278*'Ores &amp; Ingots'!$B$6+DN278*'Ores &amp; Ingots'!$B$7+DO278*'Ores &amp; Ingots'!$B$8+DP278*'Ores &amp; Ingots'!$B$9+DQ278*'Ores &amp; Ingots'!$B$10+DR278*'Ores &amp; Ingots'!$B$11+DS278*'Ores &amp; Ingots'!$B$12</f>
        <v>#VALUE!</v>
      </c>
      <c r="DX278" s="197" t="e">
        <f>CZ278*Refining!$G$3+DA278*Refining!$G$4+DB278*Refining!$G$5+DC278*Refining!$G$6+DD278*Refining!$G$7+DE278*Refining!$G$8+DF278*Refining!$G$9+DG278*Refining!$G$10+DH278*Refining!$G$11+DI278*Refining!$G$12</f>
        <v>#VALUE!</v>
      </c>
      <c r="DY278" s="197" t="e">
        <f t="shared" si="13"/>
        <v>#VALUE!</v>
      </c>
      <c r="DZ278" s="199" t="e">
        <f t="shared" si="14"/>
        <v>#VALUE!</v>
      </c>
      <c r="EA278" s="190" t="e">
        <f t="shared" si="15"/>
        <v>#VALUE!</v>
      </c>
      <c r="EB278" s="200" t="e">
        <f t="shared" ref="EB278:EC278" si="1121">EA278/60</f>
        <v>#VALUE!</v>
      </c>
      <c r="EC278" s="200" t="e">
        <f t="shared" si="1121"/>
        <v>#VALUE!</v>
      </c>
      <c r="ED278" s="190" t="e">
        <f t="shared" si="17"/>
        <v>#VALUE!</v>
      </c>
      <c r="EE278" s="200" t="e">
        <f t="shared" ref="EE278:EF278" si="1122">ED278/1000</f>
        <v>#VALUE!</v>
      </c>
      <c r="EF278" s="201" t="e">
        <f t="shared" si="1122"/>
        <v>#VALUE!</v>
      </c>
      <c r="EG278" s="136" t="e">
        <f t="shared" si="19"/>
        <v>#VALUE!</v>
      </c>
      <c r="EH278" s="138" t="e">
        <f t="shared" si="20"/>
        <v>#VALUE!</v>
      </c>
      <c r="EI278" s="133" t="s">
        <v>28</v>
      </c>
    </row>
    <row r="279" spans="1:139" ht="12.75" x14ac:dyDescent="0.2">
      <c r="A279" s="864"/>
      <c r="B279" s="369" t="s">
        <v>432</v>
      </c>
      <c r="C279" s="137" t="s">
        <v>155</v>
      </c>
      <c r="D279" s="137">
        <v>1</v>
      </c>
      <c r="E279" s="137">
        <v>1</v>
      </c>
      <c r="F279" s="137">
        <v>1</v>
      </c>
      <c r="G279" s="202">
        <f t="shared" si="0"/>
        <v>0.125</v>
      </c>
      <c r="H279" s="203">
        <v>8</v>
      </c>
      <c r="I279" s="203">
        <v>20</v>
      </c>
      <c r="J279" s="204">
        <f>H279/Main!$D$9</f>
        <v>1.6</v>
      </c>
      <c r="K279" s="204">
        <f>I279/Main!$D$10</f>
        <v>10</v>
      </c>
      <c r="L279" s="204">
        <f t="shared" si="1"/>
        <v>6.25</v>
      </c>
      <c r="M279" s="204">
        <v>1</v>
      </c>
      <c r="N279" s="205"/>
      <c r="O279" s="296"/>
      <c r="P279" s="207"/>
      <c r="Q279" s="208"/>
      <c r="R279" s="207"/>
      <c r="S279" s="209"/>
      <c r="T279" s="209"/>
      <c r="U279" s="207"/>
      <c r="V279" s="207"/>
      <c r="W279" s="401"/>
      <c r="X279" s="209"/>
      <c r="Y279" s="207"/>
      <c r="Z279" s="207"/>
      <c r="AA279" s="207"/>
      <c r="AB279" s="207"/>
      <c r="AC279" s="402"/>
      <c r="AD279" s="171">
        <v>5</v>
      </c>
      <c r="AE279" s="165">
        <v>0</v>
      </c>
      <c r="AF279" s="165">
        <v>0</v>
      </c>
      <c r="AG279" s="165">
        <v>0</v>
      </c>
      <c r="AH279" s="165">
        <v>0</v>
      </c>
      <c r="AI279" s="165">
        <v>0</v>
      </c>
      <c r="AJ279" s="165">
        <v>0</v>
      </c>
      <c r="AK279" s="165">
        <v>0</v>
      </c>
      <c r="AL279" s="165">
        <v>0</v>
      </c>
      <c r="AM279" s="165">
        <v>0</v>
      </c>
      <c r="AN279" s="165">
        <v>0</v>
      </c>
      <c r="AO279" s="165">
        <v>1</v>
      </c>
      <c r="AP279" s="165">
        <v>0</v>
      </c>
      <c r="AQ279" s="165">
        <v>0</v>
      </c>
      <c r="AR279" s="165">
        <v>0</v>
      </c>
      <c r="AS279" s="165">
        <v>0</v>
      </c>
      <c r="AT279" s="165">
        <v>0</v>
      </c>
      <c r="AU279" s="165">
        <v>0</v>
      </c>
      <c r="AV279" s="165">
        <v>0</v>
      </c>
      <c r="AW279" s="165">
        <v>0</v>
      </c>
      <c r="AX279" s="165">
        <v>0</v>
      </c>
      <c r="AY279" s="413">
        <f t="shared" ref="AY279:BS279" si="1123">IF(AD279 = 0, "", AD279)</f>
        <v>5</v>
      </c>
      <c r="AZ279" s="163" t="str">
        <f t="shared" si="1123"/>
        <v/>
      </c>
      <c r="BA279" s="163" t="str">
        <f t="shared" si="1123"/>
        <v/>
      </c>
      <c r="BB279" s="163" t="str">
        <f t="shared" si="1123"/>
        <v/>
      </c>
      <c r="BC279" s="163" t="str">
        <f t="shared" si="1123"/>
        <v/>
      </c>
      <c r="BD279" s="163" t="str">
        <f t="shared" si="1123"/>
        <v/>
      </c>
      <c r="BE279" s="163" t="str">
        <f t="shared" si="1123"/>
        <v/>
      </c>
      <c r="BF279" s="163" t="str">
        <f t="shared" si="1123"/>
        <v/>
      </c>
      <c r="BG279" s="163" t="str">
        <f t="shared" si="1123"/>
        <v/>
      </c>
      <c r="BH279" s="163" t="str">
        <f t="shared" si="1123"/>
        <v/>
      </c>
      <c r="BI279" s="163" t="str">
        <f t="shared" si="1123"/>
        <v/>
      </c>
      <c r="BJ279" s="165">
        <f t="shared" si="1123"/>
        <v>1</v>
      </c>
      <c r="BK279" s="163" t="str">
        <f t="shared" si="1123"/>
        <v/>
      </c>
      <c r="BL279" s="163" t="str">
        <f t="shared" si="1123"/>
        <v/>
      </c>
      <c r="BM279" s="163" t="str">
        <f t="shared" si="1123"/>
        <v/>
      </c>
      <c r="BN279" s="163" t="str">
        <f t="shared" si="1123"/>
        <v/>
      </c>
      <c r="BO279" s="163" t="str">
        <f t="shared" si="1123"/>
        <v/>
      </c>
      <c r="BP279" s="163" t="str">
        <f t="shared" si="1123"/>
        <v/>
      </c>
      <c r="BQ279" s="163" t="str">
        <f t="shared" si="1123"/>
        <v/>
      </c>
      <c r="BR279" s="163" t="str">
        <f t="shared" si="1123"/>
        <v/>
      </c>
      <c r="BS279" s="173" t="str">
        <f t="shared" si="1123"/>
        <v/>
      </c>
      <c r="BT279" s="175" t="e">
        <f>$AY279*Assembly!Z$4+$AZ279*Assembly!Z$5+$BA279*Assembly!Z$6+$BB279*Assembly!Z$7+$BC279*Assembly!Z$8+$BD279*Assembly!Z$9+$BE279*Assembly!Z$10+$BF279*Assembly!Z$11+$BG279*Assembly!Z$12+$BH279*Assembly!Z$13+$BI279*Assembly!Z$14+$BJ279*Assembly!Z$15+$BK279*Assembly!Z$16+$BL279*Assembly!Z$17+$BM279*Assembly!Z$18+$BN279*Assembly!Z$19+$BO279*Assembly!Z$20+$BP279*Assembly!Z$21+$BQ279*Assembly!Z$22+$BR279*Assembly!Z$23+$BS279*Assembly!Z$24</f>
        <v>#VALUE!</v>
      </c>
      <c r="BU279" s="165" t="e">
        <f t="shared" si="3"/>
        <v>#VALUE!</v>
      </c>
      <c r="BV279" s="176"/>
      <c r="BW279" s="165" t="e">
        <f>$AY279*Assembly!AD$4+$AZ279*Assembly!AD$5+$BA279*Assembly!AD$6+$BB279*Assembly!AD$7+$BC279*Assembly!AD$8+$BD279*Assembly!AD$9+$BE279*Assembly!AD$10+$BF279*Assembly!AD$11+$BG279*Assembly!AD$12+$BH279*Assembly!AD$13+$BI279*Assembly!AD$14+$BJ279*Assembly!AD$15+$BK279*Assembly!AD$16+$BL279*Assembly!AD$17+$BM279*Assembly!AD$18+$BN279*Assembly!AD$19+$BO279*Assembly!AD$20+$BP279*Assembly!AD$21+$BQ279*Assembly!AD$22+$BR279*Assembly!AD$23+$BS279*Assembly!AD$24</f>
        <v>#VALUE!</v>
      </c>
      <c r="BX279" s="180" t="e">
        <f t="shared" si="4"/>
        <v>#VALUE!</v>
      </c>
      <c r="BY279" s="181" t="e">
        <f t="shared" si="5"/>
        <v>#VALUE!</v>
      </c>
      <c r="BZ279" s="182" t="e">
        <f t="shared" si="6"/>
        <v>#VALUE!</v>
      </c>
      <c r="CA279" s="181" t="e">
        <f t="shared" si="7"/>
        <v>#VALUE!</v>
      </c>
      <c r="CB279" s="165" t="e">
        <f>$AY279*Assembly!Y$4+$AZ279*Assembly!Y$5+$BA279*Assembly!Y$6+$BB279*Assembly!Y$7+$BC279*Assembly!Y$8+$BD279*Assembly!Y$9+$BE279*Assembly!Y$10+$BF279*Assembly!Y$11+$BG279*Assembly!Y$12+$BH279*Assembly!Y$13+$BI279*Assembly!Y$14+$BJ279*Assembly!Y$15+$BK279*Assembly!Y$16+$BL279*Assembly!Y$17+$BM279*Assembly!Y$18+$BN279*Assembly!Y$19+$BO279*Assembly!Y$20+$BP279*Assembly!Y$21+$BQ279*Assembly!Y$22+$BR279*Assembly!Y$23+$BS279*Assembly!Y$24</f>
        <v>#VALUE!</v>
      </c>
      <c r="CC279" s="165" t="e">
        <f t="shared" si="8"/>
        <v>#VALUE!</v>
      </c>
      <c r="CD279" s="136" t="e">
        <f t="shared" si="9"/>
        <v>#VALUE!</v>
      </c>
      <c r="CE279" s="184" t="e">
        <f>$AY279*Assembly!AC$4+$AZ279*Assembly!AC$5+$BA279*Assembly!AC$6+$BB279*Assembly!AC$7+$BC279*Assembly!AC$8+$BD279*Assembly!AC$9+$BE279*Assembly!AC$10+$BF279*Assembly!AC$11+$BG279*Assembly!AC$12+$BH279*Assembly!AC$13+$BI279*Assembly!AC$14+$BJ279*Assembly!AC$15+$BK279*Assembly!AC$16+$BL279*Assembly!AC$17+$BM279*Assembly!AC$18+$BN279*Assembly!AC$19+$BO279*Assembly!AC$20+$BP279*Assembly!AC$21+$BQ279*Assembly!AC$22+$BR279*Assembly!AC$23+$BS279*Assembly!AC$24</f>
        <v>#VALUE!</v>
      </c>
      <c r="CF279" s="208" t="e">
        <f>$AY279*Assembly!M$4+$AZ279*Assembly!M$5+$BA279*Assembly!M$6+$BB279*Assembly!M$7+$BC279*Assembly!M$8+$BD279*Assembly!M$9+$BE279*Assembly!M$10+$BF279*Assembly!M$11+$BG279*Assembly!M$12+$BH279*Assembly!M$13+$BI279*Assembly!M$14+$BJ279*Assembly!M$15+$BK279*Assembly!M$16+$BL279*Assembly!M$17+$BM279*Assembly!M$18+$BN279*Assembly!M$19+$BO279*Assembly!M$20+$BP279*Assembly!M$21+$BQ279*Assembly!M$22+$BR279*Assembly!M$23+$BS279*Assembly!M$24</f>
        <v>#VALUE!</v>
      </c>
      <c r="CG279" s="208" t="e">
        <f>$AY279*Assembly!N$4+$AZ279*Assembly!N$5+$BA279*Assembly!N$6+$BB279*Assembly!N$7+$BC279*Assembly!N$8+$BD279*Assembly!N$9+$BE279*Assembly!N$10+$BF279*Assembly!N$11+$BG279*Assembly!N$12+$BH279*Assembly!N$13+$BI279*Assembly!N$14+$BJ279*Assembly!N$15+$BK279*Assembly!N$16+$BL279*Assembly!N$17+$BM279*Assembly!N$18+$BN279*Assembly!N$19+$BO279*Assembly!N$20+$BP279*Assembly!N$21+$BQ279*Assembly!N$22+$BR279*Assembly!N$23+$BS279*Assembly!N$24</f>
        <v>#VALUE!</v>
      </c>
      <c r="CH279" s="208" t="e">
        <f>$AY279*Assembly!O$4+$AZ279*Assembly!O$5+$BA279*Assembly!O$6+$BB279*Assembly!O$7+$BC279*Assembly!O$8+$BD279*Assembly!O$9+$BE279*Assembly!O$10+$BF279*Assembly!O$11+$BG279*Assembly!O$12+$BH279*Assembly!O$13+$BI279*Assembly!O$14+$BJ279*Assembly!O$15+$BK279*Assembly!O$16+$BL279*Assembly!O$17+$BM279*Assembly!O$18+$BN279*Assembly!O$19+$BO279*Assembly!O$20+$BP279*Assembly!O$21+$BQ279*Assembly!O$22+$BR279*Assembly!O$23+$BS279*Assembly!O$24</f>
        <v>#VALUE!</v>
      </c>
      <c r="CI279" s="203" t="e">
        <f>$AY279*Assembly!P$4+$AZ279*Assembly!P$5+$BA279*Assembly!P$6+$BB279*Assembly!P$7+$BC279*Assembly!P$8+$BD279*Assembly!P$9+$BE279*Assembly!P$10+$BF279*Assembly!P$11+$BG279*Assembly!P$12+$BH279*Assembly!P$13+$BI279*Assembly!P$14+$BJ279*Assembly!P$15+$BK279*Assembly!P$16+$BL279*Assembly!P$17+$BM279*Assembly!P$18+$BN279*Assembly!P$19+$BO279*Assembly!P$20+$BP279*Assembly!P$21+$BQ279*Assembly!P$22+$BR279*Assembly!P$23+$BS279*Assembly!P$24</f>
        <v>#VALUE!</v>
      </c>
      <c r="CJ279" s="203" t="e">
        <f>$AY279*Assembly!Q$4+$AZ279*Assembly!Q$5+$BA279*Assembly!Q$6+$BB279*Assembly!Q$7+$BC279*Assembly!Q$8+$BD279*Assembly!Q$9+$BE279*Assembly!Q$10+$BF279*Assembly!Q$11+$BG279*Assembly!Q$12+$BH279*Assembly!Q$13+$BI279*Assembly!Q$14+$BJ279*Assembly!Q$15+$BK279*Assembly!Q$16+$BL279*Assembly!Q$17+$BM279*Assembly!Q$18+$BN279*Assembly!Q$19+$BO279*Assembly!Q$20+$BP279*Assembly!Q$21+$BQ279*Assembly!Q$22+$BR279*Assembly!Q$23+$BS279*Assembly!Q$24</f>
        <v>#VALUE!</v>
      </c>
      <c r="CK279" s="208" t="e">
        <f>$AY279*Assembly!R$4+$AZ279*Assembly!R$5+$BA279*Assembly!R$6+$BB279*Assembly!R$7+$BC279*Assembly!R$8+$BD279*Assembly!R$9+$BE279*Assembly!R$10+$BF279*Assembly!R$11+$BG279*Assembly!R$12+$BH279*Assembly!R$13+$BI279*Assembly!R$14+$BJ279*Assembly!R$15+$BK279*Assembly!R$16+$BL279*Assembly!R$17+$BM279*Assembly!R$18+$BN279*Assembly!R$19+$BO279*Assembly!R$20+$BP279*Assembly!R$21+$BQ279*Assembly!R$22+$BR279*Assembly!R$23+$BS279*Assembly!R$24</f>
        <v>#VALUE!</v>
      </c>
      <c r="CL279" s="203" t="e">
        <f>$AY279*Assembly!S$4+$AZ279*Assembly!S$5+$BA279*Assembly!S$6+$BB279*Assembly!S$7+$BC279*Assembly!S$8+$BD279*Assembly!S$9+$BE279*Assembly!S$10+$BF279*Assembly!S$11+$BG279*Assembly!S$12+$BH279*Assembly!S$13+$BI279*Assembly!S$14+$BJ279*Assembly!S$15+$BK279*Assembly!S$16+$BL279*Assembly!S$17+$BM279*Assembly!S$18+$BN279*Assembly!S$19+$BO279*Assembly!S$20+$BP279*Assembly!S$21+$BQ279*Assembly!S$22+$BR279*Assembly!S$23+$BS279*Assembly!S$24</f>
        <v>#VALUE!</v>
      </c>
      <c r="CM279" s="203" t="e">
        <f>$AY279*Assembly!T$4+$AZ279*Assembly!T$5+$BA279*Assembly!T$6+$BB279*Assembly!T$7+$BC279*Assembly!T$8+$BD279*Assembly!T$9+$BE279*Assembly!T$10+$BF279*Assembly!T$11+$BG279*Assembly!T$12+$BH279*Assembly!T$13+$BI279*Assembly!T$14+$BJ279*Assembly!T$15+$BK279*Assembly!T$16+$BL279*Assembly!T$17+$BM279*Assembly!T$18+$BN279*Assembly!T$19+$BO279*Assembly!T$20+$BP279*Assembly!T$21+$BQ279*Assembly!T$22+$BR279*Assembly!T$23+$BS279*Assembly!T$24</f>
        <v>#VALUE!</v>
      </c>
      <c r="CN279" s="203" t="e">
        <f>$AY279*Assembly!U$4+$AZ279*Assembly!U$5+$BA279*Assembly!U$6+$BB279*Assembly!U$7+$BC279*Assembly!U$8+$BD279*Assembly!U$9+$BE279*Assembly!U$10+$BF279*Assembly!U$11+$BG279*Assembly!U$12+$BH279*Assembly!U$13+$BI279*Assembly!U$14+$BJ279*Assembly!U$15+$BK279*Assembly!U$16+$BL279*Assembly!U$17+$BM279*Assembly!U$18+$BN279*Assembly!U$19+$BO279*Assembly!U$20+$BP279*Assembly!U$21+$BQ279*Assembly!U$22+$BR279*Assembly!U$23+$BS279*Assembly!U$24</f>
        <v>#VALUE!</v>
      </c>
      <c r="CO279" s="208" t="e">
        <f>$AY279*Assembly!V$4+$AZ279*Assembly!V$5+$BA279*Assembly!V$6+$BB279*Assembly!V$7+$BC279*Assembly!V$8+$BD279*Assembly!V$9+$BE279*Assembly!V$10+$BF279*Assembly!V$11+$BG279*Assembly!V$12+$BH279*Assembly!V$13+$BI279*Assembly!V$14+$BJ279*Assembly!V$15+$BK279*Assembly!V$16+$BL279*Assembly!V$17+$BM279*Assembly!V$18+$BN279*Assembly!V$19+$BO279*Assembly!V$20+$BP279*Assembly!V$21+$BQ279*Assembly!V$22+$BR279*Assembly!V$23+$BS279*Assembly!V$24</f>
        <v>#VALUE!</v>
      </c>
      <c r="CP279" s="208" t="e">
        <f>CF279*Refining!$F$3</f>
        <v>#VALUE!</v>
      </c>
      <c r="CQ279" s="208" t="e">
        <f>CG279*Refining!$F$4</f>
        <v>#VALUE!</v>
      </c>
      <c r="CR279" s="208" t="e">
        <f>CH279*Refining!$F$5</f>
        <v>#VALUE!</v>
      </c>
      <c r="CS279" s="208" t="e">
        <f>CI279*Refining!$F$6</f>
        <v>#VALUE!</v>
      </c>
      <c r="CT279" s="208" t="e">
        <f>CJ279*Refining!$F$7</f>
        <v>#VALUE!</v>
      </c>
      <c r="CU279" s="208" t="e">
        <f>CK279*Refining!$F$8</f>
        <v>#VALUE!</v>
      </c>
      <c r="CV279" s="208" t="e">
        <f>CL279*Refining!$F$9</f>
        <v>#VALUE!</v>
      </c>
      <c r="CW279" s="208" t="e">
        <f>CM279*Refining!$F$10</f>
        <v>#VALUE!</v>
      </c>
      <c r="CX279" s="208" t="e">
        <f>CN279*Refining!$F$11</f>
        <v>#VALUE!</v>
      </c>
      <c r="CY279" s="208" t="e">
        <f>CO279*Refining!$F$12</f>
        <v>#VALUE!</v>
      </c>
      <c r="CZ279" s="190" t="e">
        <f t="shared" ref="CZ279:DS279" si="1124">IF(CF279 = 0, "", CF279)</f>
        <v>#VALUE!</v>
      </c>
      <c r="DA279" s="197" t="e">
        <f t="shared" si="1124"/>
        <v>#VALUE!</v>
      </c>
      <c r="DB279" s="197" t="e">
        <f t="shared" si="1124"/>
        <v>#VALUE!</v>
      </c>
      <c r="DC279" s="191" t="e">
        <f t="shared" si="1124"/>
        <v>#VALUE!</v>
      </c>
      <c r="DD279" s="193" t="e">
        <f t="shared" si="1124"/>
        <v>#VALUE!</v>
      </c>
      <c r="DE279" s="191" t="e">
        <f t="shared" si="1124"/>
        <v>#VALUE!</v>
      </c>
      <c r="DF279" s="193" t="e">
        <f t="shared" si="1124"/>
        <v>#VALUE!</v>
      </c>
      <c r="DG279" s="193" t="e">
        <f t="shared" si="1124"/>
        <v>#VALUE!</v>
      </c>
      <c r="DH279" s="191" t="e">
        <f t="shared" si="1124"/>
        <v>#VALUE!</v>
      </c>
      <c r="DI279" s="195" t="e">
        <f t="shared" si="1124"/>
        <v>#VALUE!</v>
      </c>
      <c r="DJ279" s="190" t="e">
        <f t="shared" si="1124"/>
        <v>#VALUE!</v>
      </c>
      <c r="DK279" s="197" t="e">
        <f t="shared" si="1124"/>
        <v>#VALUE!</v>
      </c>
      <c r="DL279" s="197" t="e">
        <f t="shared" si="1124"/>
        <v>#VALUE!</v>
      </c>
      <c r="DM279" s="191" t="e">
        <f t="shared" si="1124"/>
        <v>#VALUE!</v>
      </c>
      <c r="DN279" s="193" t="e">
        <f t="shared" si="1124"/>
        <v>#VALUE!</v>
      </c>
      <c r="DO279" s="191" t="e">
        <f t="shared" si="1124"/>
        <v>#VALUE!</v>
      </c>
      <c r="DP279" s="191" t="e">
        <f t="shared" si="1124"/>
        <v>#VALUE!</v>
      </c>
      <c r="DQ279" s="191" t="e">
        <f t="shared" si="1124"/>
        <v>#VALUE!</v>
      </c>
      <c r="DR279" s="191" t="e">
        <f t="shared" si="1124"/>
        <v>#VALUE!</v>
      </c>
      <c r="DS279" s="195" t="e">
        <f t="shared" si="1124"/>
        <v>#VALUE!</v>
      </c>
      <c r="DT279" s="190" t="e">
        <f t="shared" si="11"/>
        <v>#VALUE!</v>
      </c>
      <c r="DU279" s="197" t="e">
        <f t="shared" si="12"/>
        <v>#VALUE!</v>
      </c>
      <c r="DV279" s="165" t="e">
        <f>CZ279*'Ores &amp; Ingots'!$C$3+DA279*'Ores &amp; Ingots'!$C$4+DB279*'Ores &amp; Ingots'!$C$5+DC279*'Ores &amp; Ingots'!$C$6+DD279*'Ores &amp; Ingots'!$C$7+DE279*'Ores &amp; Ingots'!$C$8+DF279*'Ores &amp; Ingots'!$C$9+DG279*'Ores &amp; Ingots'!$C$10+DH279*'Ores &amp; Ingots'!$C$11+DI279*'Ores &amp; Ingots'!$C$12</f>
        <v>#VALUE!</v>
      </c>
      <c r="DW279" s="165" t="e">
        <f>DJ279*'Ores &amp; Ingots'!$B$3+DK279*'Ores &amp; Ingots'!$B$4+DL279*'Ores &amp; Ingots'!$B$5+DM279*'Ores &amp; Ingots'!$B$6+DN279*'Ores &amp; Ingots'!$B$7+DO279*'Ores &amp; Ingots'!$B$8+DP279*'Ores &amp; Ingots'!$B$9+DQ279*'Ores &amp; Ingots'!$B$10+DR279*'Ores &amp; Ingots'!$B$11+DS279*'Ores &amp; Ingots'!$B$12</f>
        <v>#VALUE!</v>
      </c>
      <c r="DX279" s="197" t="e">
        <f>CZ279*Refining!$G$3+DA279*Refining!$G$4+DB279*Refining!$G$5+DC279*Refining!$G$6+DD279*Refining!$G$7+DE279*Refining!$G$8+DF279*Refining!$G$9+DG279*Refining!$G$10+DH279*Refining!$G$11+DI279*Refining!$G$12</f>
        <v>#VALUE!</v>
      </c>
      <c r="DY279" s="197" t="e">
        <f t="shared" si="13"/>
        <v>#VALUE!</v>
      </c>
      <c r="DZ279" s="199" t="e">
        <f t="shared" si="14"/>
        <v>#VALUE!</v>
      </c>
      <c r="EA279" s="190" t="e">
        <f t="shared" si="15"/>
        <v>#VALUE!</v>
      </c>
      <c r="EB279" s="200" t="e">
        <f t="shared" ref="EB279:EC279" si="1125">EA279/60</f>
        <v>#VALUE!</v>
      </c>
      <c r="EC279" s="200" t="e">
        <f t="shared" si="1125"/>
        <v>#VALUE!</v>
      </c>
      <c r="ED279" s="190" t="e">
        <f t="shared" si="17"/>
        <v>#VALUE!</v>
      </c>
      <c r="EE279" s="200" t="e">
        <f t="shared" ref="EE279:EF279" si="1126">ED279/1000</f>
        <v>#VALUE!</v>
      </c>
      <c r="EF279" s="201" t="e">
        <f t="shared" si="1126"/>
        <v>#VALUE!</v>
      </c>
      <c r="EG279" s="136" t="e">
        <f t="shared" si="19"/>
        <v>#VALUE!</v>
      </c>
      <c r="EH279" s="138" t="e">
        <f t="shared" si="20"/>
        <v>#VALUE!</v>
      </c>
      <c r="EI279" s="133" t="s">
        <v>28</v>
      </c>
    </row>
    <row r="280" spans="1:139" ht="12.75" x14ac:dyDescent="0.2">
      <c r="A280" s="865"/>
      <c r="B280" s="215" t="s">
        <v>433</v>
      </c>
      <c r="C280" s="216" t="s">
        <v>155</v>
      </c>
      <c r="D280" s="216">
        <v>1</v>
      </c>
      <c r="E280" s="216">
        <v>1</v>
      </c>
      <c r="F280" s="216">
        <v>1</v>
      </c>
      <c r="G280" s="241">
        <f t="shared" si="0"/>
        <v>0.125</v>
      </c>
      <c r="H280" s="242">
        <v>8</v>
      </c>
      <c r="I280" s="242">
        <v>20</v>
      </c>
      <c r="J280" s="244">
        <f>H280/Main!$D$9</f>
        <v>1.6</v>
      </c>
      <c r="K280" s="244">
        <f>I280/Main!$D$10</f>
        <v>10</v>
      </c>
      <c r="L280" s="244">
        <f t="shared" si="1"/>
        <v>6.25</v>
      </c>
      <c r="M280" s="244">
        <v>1</v>
      </c>
      <c r="N280" s="303"/>
      <c r="O280" s="304"/>
      <c r="P280" s="249"/>
      <c r="Q280" s="250"/>
      <c r="R280" s="249"/>
      <c r="S280" s="252"/>
      <c r="T280" s="252"/>
      <c r="U280" s="249"/>
      <c r="V280" s="249"/>
      <c r="W280" s="252"/>
      <c r="X280" s="252"/>
      <c r="Y280" s="249"/>
      <c r="Z280" s="249"/>
      <c r="AA280" s="249"/>
      <c r="AB280" s="249"/>
      <c r="AC280" s="381"/>
      <c r="AD280" s="261">
        <v>2</v>
      </c>
      <c r="AE280" s="259">
        <v>0</v>
      </c>
      <c r="AF280" s="259">
        <v>0</v>
      </c>
      <c r="AG280" s="259">
        <v>0</v>
      </c>
      <c r="AH280" s="259">
        <v>0</v>
      </c>
      <c r="AI280" s="259">
        <v>0</v>
      </c>
      <c r="AJ280" s="259">
        <v>0</v>
      </c>
      <c r="AK280" s="259">
        <v>0</v>
      </c>
      <c r="AL280" s="259">
        <v>0</v>
      </c>
      <c r="AM280" s="259">
        <v>0</v>
      </c>
      <c r="AN280" s="259">
        <v>0</v>
      </c>
      <c r="AO280" s="259">
        <v>1</v>
      </c>
      <c r="AP280" s="259">
        <v>0</v>
      </c>
      <c r="AQ280" s="259">
        <v>0</v>
      </c>
      <c r="AR280" s="259">
        <v>0</v>
      </c>
      <c r="AS280" s="259">
        <v>0</v>
      </c>
      <c r="AT280" s="259">
        <v>0</v>
      </c>
      <c r="AU280" s="259">
        <v>0</v>
      </c>
      <c r="AV280" s="259">
        <v>0</v>
      </c>
      <c r="AW280" s="259">
        <v>0</v>
      </c>
      <c r="AX280" s="259">
        <v>0</v>
      </c>
      <c r="AY280" s="415">
        <f t="shared" ref="AY280:BS280" si="1127">IF(AD280 = 0, "", AD280)</f>
        <v>2</v>
      </c>
      <c r="AZ280" s="258" t="str">
        <f t="shared" si="1127"/>
        <v/>
      </c>
      <c r="BA280" s="258" t="str">
        <f t="shared" si="1127"/>
        <v/>
      </c>
      <c r="BB280" s="258" t="str">
        <f t="shared" si="1127"/>
        <v/>
      </c>
      <c r="BC280" s="258" t="str">
        <f t="shared" si="1127"/>
        <v/>
      </c>
      <c r="BD280" s="258" t="str">
        <f t="shared" si="1127"/>
        <v/>
      </c>
      <c r="BE280" s="258" t="str">
        <f t="shared" si="1127"/>
        <v/>
      </c>
      <c r="BF280" s="258" t="str">
        <f t="shared" si="1127"/>
        <v/>
      </c>
      <c r="BG280" s="258" t="str">
        <f t="shared" si="1127"/>
        <v/>
      </c>
      <c r="BH280" s="258" t="str">
        <f t="shared" si="1127"/>
        <v/>
      </c>
      <c r="BI280" s="258" t="str">
        <f t="shared" si="1127"/>
        <v/>
      </c>
      <c r="BJ280" s="259">
        <f t="shared" si="1127"/>
        <v>1</v>
      </c>
      <c r="BK280" s="258" t="str">
        <f t="shared" si="1127"/>
        <v/>
      </c>
      <c r="BL280" s="258" t="str">
        <f t="shared" si="1127"/>
        <v/>
      </c>
      <c r="BM280" s="258" t="str">
        <f t="shared" si="1127"/>
        <v/>
      </c>
      <c r="BN280" s="258" t="str">
        <f t="shared" si="1127"/>
        <v/>
      </c>
      <c r="BO280" s="258" t="str">
        <f t="shared" si="1127"/>
        <v/>
      </c>
      <c r="BP280" s="258" t="str">
        <f t="shared" si="1127"/>
        <v/>
      </c>
      <c r="BQ280" s="258" t="str">
        <f t="shared" si="1127"/>
        <v/>
      </c>
      <c r="BR280" s="258" t="str">
        <f t="shared" si="1127"/>
        <v/>
      </c>
      <c r="BS280" s="265" t="str">
        <f t="shared" si="1127"/>
        <v/>
      </c>
      <c r="BT280" s="257" t="e">
        <f>$AY280*Assembly!Z$4+$AZ280*Assembly!Z$5+$BA280*Assembly!Z$6+$BB280*Assembly!Z$7+$BC280*Assembly!Z$8+$BD280*Assembly!Z$9+$BE280*Assembly!Z$10+$BF280*Assembly!Z$11+$BG280*Assembly!Z$12+$BH280*Assembly!Z$13+$BI280*Assembly!Z$14+$BJ280*Assembly!Z$15+$BK280*Assembly!Z$16+$BL280*Assembly!Z$17+$BM280*Assembly!Z$18+$BN280*Assembly!Z$19+$BO280*Assembly!Z$20+$BP280*Assembly!Z$21+$BQ280*Assembly!Z$22+$BR280*Assembly!Z$23+$BS280*Assembly!Z$24</f>
        <v>#VALUE!</v>
      </c>
      <c r="BU280" s="259" t="e">
        <f t="shared" si="3"/>
        <v>#VALUE!</v>
      </c>
      <c r="BV280" s="267"/>
      <c r="BW280" s="259" t="e">
        <f>$AY280*Assembly!AD$4+$AZ280*Assembly!AD$5+$BA280*Assembly!AD$6+$BB280*Assembly!AD$7+$BC280*Assembly!AD$8+$BD280*Assembly!AD$9+$BE280*Assembly!AD$10+$BF280*Assembly!AD$11+$BG280*Assembly!AD$12+$BH280*Assembly!AD$13+$BI280*Assembly!AD$14+$BJ280*Assembly!AD$15+$BK280*Assembly!AD$16+$BL280*Assembly!AD$17+$BM280*Assembly!AD$18+$BN280*Assembly!AD$19+$BO280*Assembly!AD$20+$BP280*Assembly!AD$21+$BQ280*Assembly!AD$22+$BR280*Assembly!AD$23+$BS280*Assembly!AD$24</f>
        <v>#VALUE!</v>
      </c>
      <c r="BX280" s="268" t="e">
        <f t="shared" si="4"/>
        <v>#VALUE!</v>
      </c>
      <c r="BY280" s="269" t="e">
        <f t="shared" si="5"/>
        <v>#VALUE!</v>
      </c>
      <c r="BZ280" s="272" t="e">
        <f t="shared" si="6"/>
        <v>#VALUE!</v>
      </c>
      <c r="CA280" s="269" t="e">
        <f t="shared" si="7"/>
        <v>#VALUE!</v>
      </c>
      <c r="CB280" s="259" t="e">
        <f>$AY280*Assembly!Y$4+$AZ280*Assembly!Y$5+$BA280*Assembly!Y$6+$BB280*Assembly!Y$7+$BC280*Assembly!Y$8+$BD280*Assembly!Y$9+$BE280*Assembly!Y$10+$BF280*Assembly!Y$11+$BG280*Assembly!Y$12+$BH280*Assembly!Y$13+$BI280*Assembly!Y$14+$BJ280*Assembly!Y$15+$BK280*Assembly!Y$16+$BL280*Assembly!Y$17+$BM280*Assembly!Y$18+$BN280*Assembly!Y$19+$BO280*Assembly!Y$20+$BP280*Assembly!Y$21+$BQ280*Assembly!Y$22+$BR280*Assembly!Y$23+$BS280*Assembly!Y$24</f>
        <v>#VALUE!</v>
      </c>
      <c r="CC280" s="259" t="e">
        <f t="shared" si="8"/>
        <v>#VALUE!</v>
      </c>
      <c r="CD280" s="273" t="e">
        <f t="shared" si="9"/>
        <v>#VALUE!</v>
      </c>
      <c r="CE280" s="274" t="e">
        <f>$AY280*Assembly!AC$4+$AZ280*Assembly!AC$5+$BA280*Assembly!AC$6+$BB280*Assembly!AC$7+$BC280*Assembly!AC$8+$BD280*Assembly!AC$9+$BE280*Assembly!AC$10+$BF280*Assembly!AC$11+$BG280*Assembly!AC$12+$BH280*Assembly!AC$13+$BI280*Assembly!AC$14+$BJ280*Assembly!AC$15+$BK280*Assembly!AC$16+$BL280*Assembly!AC$17+$BM280*Assembly!AC$18+$BN280*Assembly!AC$19+$BO280*Assembly!AC$20+$BP280*Assembly!AC$21+$BQ280*Assembly!AC$22+$BR280*Assembly!AC$23+$BS280*Assembly!AC$24</f>
        <v>#VALUE!</v>
      </c>
      <c r="CF280" s="250" t="e">
        <f>$AY280*Assembly!M$4+$AZ280*Assembly!M$5+$BA280*Assembly!M$6+$BB280*Assembly!M$7+$BC280*Assembly!M$8+$BD280*Assembly!M$9+$BE280*Assembly!M$10+$BF280*Assembly!M$11+$BG280*Assembly!M$12+$BH280*Assembly!M$13+$BI280*Assembly!M$14+$BJ280*Assembly!M$15+$BK280*Assembly!M$16+$BL280*Assembly!M$17+$BM280*Assembly!M$18+$BN280*Assembly!M$19+$BO280*Assembly!M$20+$BP280*Assembly!M$21+$BQ280*Assembly!M$22+$BR280*Assembly!M$23+$BS280*Assembly!M$24</f>
        <v>#VALUE!</v>
      </c>
      <c r="CG280" s="250" t="e">
        <f>$AY280*Assembly!N$4+$AZ280*Assembly!N$5+$BA280*Assembly!N$6+$BB280*Assembly!N$7+$BC280*Assembly!N$8+$BD280*Assembly!N$9+$BE280*Assembly!N$10+$BF280*Assembly!N$11+$BG280*Assembly!N$12+$BH280*Assembly!N$13+$BI280*Assembly!N$14+$BJ280*Assembly!N$15+$BK280*Assembly!N$16+$BL280*Assembly!N$17+$BM280*Assembly!N$18+$BN280*Assembly!N$19+$BO280*Assembly!N$20+$BP280*Assembly!N$21+$BQ280*Assembly!N$22+$BR280*Assembly!N$23+$BS280*Assembly!N$24</f>
        <v>#VALUE!</v>
      </c>
      <c r="CH280" s="250" t="e">
        <f>$AY280*Assembly!O$4+$AZ280*Assembly!O$5+$BA280*Assembly!O$6+$BB280*Assembly!O$7+$BC280*Assembly!O$8+$BD280*Assembly!O$9+$BE280*Assembly!O$10+$BF280*Assembly!O$11+$BG280*Assembly!O$12+$BH280*Assembly!O$13+$BI280*Assembly!O$14+$BJ280*Assembly!O$15+$BK280*Assembly!O$16+$BL280*Assembly!O$17+$BM280*Assembly!O$18+$BN280*Assembly!O$19+$BO280*Assembly!O$20+$BP280*Assembly!O$21+$BQ280*Assembly!O$22+$BR280*Assembly!O$23+$BS280*Assembly!O$24</f>
        <v>#VALUE!</v>
      </c>
      <c r="CI280" s="242" t="e">
        <f>$AY280*Assembly!P$4+$AZ280*Assembly!P$5+$BA280*Assembly!P$6+$BB280*Assembly!P$7+$BC280*Assembly!P$8+$BD280*Assembly!P$9+$BE280*Assembly!P$10+$BF280*Assembly!P$11+$BG280*Assembly!P$12+$BH280*Assembly!P$13+$BI280*Assembly!P$14+$BJ280*Assembly!P$15+$BK280*Assembly!P$16+$BL280*Assembly!P$17+$BM280*Assembly!P$18+$BN280*Assembly!P$19+$BO280*Assembly!P$20+$BP280*Assembly!P$21+$BQ280*Assembly!P$22+$BR280*Assembly!P$23+$BS280*Assembly!P$24</f>
        <v>#VALUE!</v>
      </c>
      <c r="CJ280" s="242" t="e">
        <f>$AY280*Assembly!Q$4+$AZ280*Assembly!Q$5+$BA280*Assembly!Q$6+$BB280*Assembly!Q$7+$BC280*Assembly!Q$8+$BD280*Assembly!Q$9+$BE280*Assembly!Q$10+$BF280*Assembly!Q$11+$BG280*Assembly!Q$12+$BH280*Assembly!Q$13+$BI280*Assembly!Q$14+$BJ280*Assembly!Q$15+$BK280*Assembly!Q$16+$BL280*Assembly!Q$17+$BM280*Assembly!Q$18+$BN280*Assembly!Q$19+$BO280*Assembly!Q$20+$BP280*Assembly!Q$21+$BQ280*Assembly!Q$22+$BR280*Assembly!Q$23+$BS280*Assembly!Q$24</f>
        <v>#VALUE!</v>
      </c>
      <c r="CK280" s="250" t="e">
        <f>$AY280*Assembly!R$4+$AZ280*Assembly!R$5+$BA280*Assembly!R$6+$BB280*Assembly!R$7+$BC280*Assembly!R$8+$BD280*Assembly!R$9+$BE280*Assembly!R$10+$BF280*Assembly!R$11+$BG280*Assembly!R$12+$BH280*Assembly!R$13+$BI280*Assembly!R$14+$BJ280*Assembly!R$15+$BK280*Assembly!R$16+$BL280*Assembly!R$17+$BM280*Assembly!R$18+$BN280*Assembly!R$19+$BO280*Assembly!R$20+$BP280*Assembly!R$21+$BQ280*Assembly!R$22+$BR280*Assembly!R$23+$BS280*Assembly!R$24</f>
        <v>#VALUE!</v>
      </c>
      <c r="CL280" s="242" t="e">
        <f>$AY280*Assembly!S$4+$AZ280*Assembly!S$5+$BA280*Assembly!S$6+$BB280*Assembly!S$7+$BC280*Assembly!S$8+$BD280*Assembly!S$9+$BE280*Assembly!S$10+$BF280*Assembly!S$11+$BG280*Assembly!S$12+$BH280*Assembly!S$13+$BI280*Assembly!S$14+$BJ280*Assembly!S$15+$BK280*Assembly!S$16+$BL280*Assembly!S$17+$BM280*Assembly!S$18+$BN280*Assembly!S$19+$BO280*Assembly!S$20+$BP280*Assembly!S$21+$BQ280*Assembly!S$22+$BR280*Assembly!S$23+$BS280*Assembly!S$24</f>
        <v>#VALUE!</v>
      </c>
      <c r="CM280" s="242" t="e">
        <f>$AY280*Assembly!T$4+$AZ280*Assembly!T$5+$BA280*Assembly!T$6+$BB280*Assembly!T$7+$BC280*Assembly!T$8+$BD280*Assembly!T$9+$BE280*Assembly!T$10+$BF280*Assembly!T$11+$BG280*Assembly!T$12+$BH280*Assembly!T$13+$BI280*Assembly!T$14+$BJ280*Assembly!T$15+$BK280*Assembly!T$16+$BL280*Assembly!T$17+$BM280*Assembly!T$18+$BN280*Assembly!T$19+$BO280*Assembly!T$20+$BP280*Assembly!T$21+$BQ280*Assembly!T$22+$BR280*Assembly!T$23+$BS280*Assembly!T$24</f>
        <v>#VALUE!</v>
      </c>
      <c r="CN280" s="242" t="e">
        <f>$AY280*Assembly!U$4+$AZ280*Assembly!U$5+$BA280*Assembly!U$6+$BB280*Assembly!U$7+$BC280*Assembly!U$8+$BD280*Assembly!U$9+$BE280*Assembly!U$10+$BF280*Assembly!U$11+$BG280*Assembly!U$12+$BH280*Assembly!U$13+$BI280*Assembly!U$14+$BJ280*Assembly!U$15+$BK280*Assembly!U$16+$BL280*Assembly!U$17+$BM280*Assembly!U$18+$BN280*Assembly!U$19+$BO280*Assembly!U$20+$BP280*Assembly!U$21+$BQ280*Assembly!U$22+$BR280*Assembly!U$23+$BS280*Assembly!U$24</f>
        <v>#VALUE!</v>
      </c>
      <c r="CO280" s="250" t="e">
        <f>$AY280*Assembly!V$4+$AZ280*Assembly!V$5+$BA280*Assembly!V$6+$BB280*Assembly!V$7+$BC280*Assembly!V$8+$BD280*Assembly!V$9+$BE280*Assembly!V$10+$BF280*Assembly!V$11+$BG280*Assembly!V$12+$BH280*Assembly!V$13+$BI280*Assembly!V$14+$BJ280*Assembly!V$15+$BK280*Assembly!V$16+$BL280*Assembly!V$17+$BM280*Assembly!V$18+$BN280*Assembly!V$19+$BO280*Assembly!V$20+$BP280*Assembly!V$21+$BQ280*Assembly!V$22+$BR280*Assembly!V$23+$BS280*Assembly!V$24</f>
        <v>#VALUE!</v>
      </c>
      <c r="CP280" s="250" t="e">
        <f>CF280*Refining!$F$3</f>
        <v>#VALUE!</v>
      </c>
      <c r="CQ280" s="250" t="e">
        <f>CG280*Refining!$F$4</f>
        <v>#VALUE!</v>
      </c>
      <c r="CR280" s="250" t="e">
        <f>CH280*Refining!$F$5</f>
        <v>#VALUE!</v>
      </c>
      <c r="CS280" s="250" t="e">
        <f>CI280*Refining!$F$6</f>
        <v>#VALUE!</v>
      </c>
      <c r="CT280" s="250" t="e">
        <f>CJ280*Refining!$F$7</f>
        <v>#VALUE!</v>
      </c>
      <c r="CU280" s="250" t="e">
        <f>CK280*Refining!$F$8</f>
        <v>#VALUE!</v>
      </c>
      <c r="CV280" s="250" t="e">
        <f>CL280*Refining!$F$9</f>
        <v>#VALUE!</v>
      </c>
      <c r="CW280" s="250" t="e">
        <f>CM280*Refining!$F$10</f>
        <v>#VALUE!</v>
      </c>
      <c r="CX280" s="250" t="e">
        <f>CN280*Refining!$F$11</f>
        <v>#VALUE!</v>
      </c>
      <c r="CY280" s="250" t="e">
        <f>CO280*Refining!$F$12</f>
        <v>#VALUE!</v>
      </c>
      <c r="CZ280" s="277" t="e">
        <f t="shared" ref="CZ280:DS280" si="1128">IF(CF280 = 0, "", CF280)</f>
        <v>#VALUE!</v>
      </c>
      <c r="DA280" s="278" t="e">
        <f t="shared" si="1128"/>
        <v>#VALUE!</v>
      </c>
      <c r="DB280" s="278" t="e">
        <f t="shared" si="1128"/>
        <v>#VALUE!</v>
      </c>
      <c r="DC280" s="279" t="e">
        <f t="shared" si="1128"/>
        <v>#VALUE!</v>
      </c>
      <c r="DD280" s="280" t="e">
        <f t="shared" si="1128"/>
        <v>#VALUE!</v>
      </c>
      <c r="DE280" s="279" t="e">
        <f t="shared" si="1128"/>
        <v>#VALUE!</v>
      </c>
      <c r="DF280" s="280" t="e">
        <f t="shared" si="1128"/>
        <v>#VALUE!</v>
      </c>
      <c r="DG280" s="280" t="e">
        <f t="shared" si="1128"/>
        <v>#VALUE!</v>
      </c>
      <c r="DH280" s="279" t="e">
        <f t="shared" si="1128"/>
        <v>#VALUE!</v>
      </c>
      <c r="DI280" s="282" t="e">
        <f t="shared" si="1128"/>
        <v>#VALUE!</v>
      </c>
      <c r="DJ280" s="277" t="e">
        <f t="shared" si="1128"/>
        <v>#VALUE!</v>
      </c>
      <c r="DK280" s="278" t="e">
        <f t="shared" si="1128"/>
        <v>#VALUE!</v>
      </c>
      <c r="DL280" s="278" t="e">
        <f t="shared" si="1128"/>
        <v>#VALUE!</v>
      </c>
      <c r="DM280" s="279" t="e">
        <f t="shared" si="1128"/>
        <v>#VALUE!</v>
      </c>
      <c r="DN280" s="280" t="e">
        <f t="shared" si="1128"/>
        <v>#VALUE!</v>
      </c>
      <c r="DO280" s="279" t="e">
        <f t="shared" si="1128"/>
        <v>#VALUE!</v>
      </c>
      <c r="DP280" s="279" t="e">
        <f t="shared" si="1128"/>
        <v>#VALUE!</v>
      </c>
      <c r="DQ280" s="279" t="e">
        <f t="shared" si="1128"/>
        <v>#VALUE!</v>
      </c>
      <c r="DR280" s="279" t="e">
        <f t="shared" si="1128"/>
        <v>#VALUE!</v>
      </c>
      <c r="DS280" s="282" t="e">
        <f t="shared" si="1128"/>
        <v>#VALUE!</v>
      </c>
      <c r="DT280" s="277" t="e">
        <f t="shared" si="11"/>
        <v>#VALUE!</v>
      </c>
      <c r="DU280" s="278" t="e">
        <f t="shared" si="12"/>
        <v>#VALUE!</v>
      </c>
      <c r="DV280" s="259" t="e">
        <f>CZ280*'Ores &amp; Ingots'!$C$3+DA280*'Ores &amp; Ingots'!$C$4+DB280*'Ores &amp; Ingots'!$C$5+DC280*'Ores &amp; Ingots'!$C$6+DD280*'Ores &amp; Ingots'!$C$7+DE280*'Ores &amp; Ingots'!$C$8+DF280*'Ores &amp; Ingots'!$C$9+DG280*'Ores &amp; Ingots'!$C$10+DH280*'Ores &amp; Ingots'!$C$11+DI280*'Ores &amp; Ingots'!$C$12</f>
        <v>#VALUE!</v>
      </c>
      <c r="DW280" s="259" t="e">
        <f>DJ280*'Ores &amp; Ingots'!$B$3+DK280*'Ores &amp; Ingots'!$B$4+DL280*'Ores &amp; Ingots'!$B$5+DM280*'Ores &amp; Ingots'!$B$6+DN280*'Ores &amp; Ingots'!$B$7+DO280*'Ores &amp; Ingots'!$B$8+DP280*'Ores &amp; Ingots'!$B$9+DQ280*'Ores &amp; Ingots'!$B$10+DR280*'Ores &amp; Ingots'!$B$11+DS280*'Ores &amp; Ingots'!$B$12</f>
        <v>#VALUE!</v>
      </c>
      <c r="DX280" s="278" t="e">
        <f>CZ280*Refining!$G$3+DA280*Refining!$G$4+DB280*Refining!$G$5+DC280*Refining!$G$6+DD280*Refining!$G$7+DE280*Refining!$G$8+DF280*Refining!$G$9+DG280*Refining!$G$10+DH280*Refining!$G$11+DI280*Refining!$G$12</f>
        <v>#VALUE!</v>
      </c>
      <c r="DY280" s="278" t="e">
        <f t="shared" si="13"/>
        <v>#VALUE!</v>
      </c>
      <c r="DZ280" s="284" t="e">
        <f t="shared" si="14"/>
        <v>#VALUE!</v>
      </c>
      <c r="EA280" s="277" t="e">
        <f t="shared" si="15"/>
        <v>#VALUE!</v>
      </c>
      <c r="EB280" s="286" t="e">
        <f t="shared" ref="EB280:EC280" si="1129">EA280/60</f>
        <v>#VALUE!</v>
      </c>
      <c r="EC280" s="286" t="e">
        <f t="shared" si="1129"/>
        <v>#VALUE!</v>
      </c>
      <c r="ED280" s="277" t="e">
        <f t="shared" si="17"/>
        <v>#VALUE!</v>
      </c>
      <c r="EE280" s="286" t="e">
        <f t="shared" ref="EE280:EF280" si="1130">ED280/1000</f>
        <v>#VALUE!</v>
      </c>
      <c r="EF280" s="287" t="e">
        <f t="shared" si="1130"/>
        <v>#VALUE!</v>
      </c>
      <c r="EG280" s="273" t="e">
        <f t="shared" si="19"/>
        <v>#VALUE!</v>
      </c>
      <c r="EH280" s="288" t="e">
        <f t="shared" si="20"/>
        <v>#VALUE!</v>
      </c>
      <c r="EI280" s="133" t="s">
        <v>28</v>
      </c>
    </row>
  </sheetData>
  <mergeCells count="106">
    <mergeCell ref="A5:A10"/>
    <mergeCell ref="A11:A18"/>
    <mergeCell ref="A2:F2"/>
    <mergeCell ref="C3:F3"/>
    <mergeCell ref="A192:A211"/>
    <mergeCell ref="A212:A234"/>
    <mergeCell ref="A235:A257"/>
    <mergeCell ref="A258:A280"/>
    <mergeCell ref="A103:A111"/>
    <mergeCell ref="A98:A102"/>
    <mergeCell ref="A91:A97"/>
    <mergeCell ref="A84:A90"/>
    <mergeCell ref="A67:A77"/>
    <mergeCell ref="A78:A83"/>
    <mergeCell ref="A126:A141"/>
    <mergeCell ref="A112:A125"/>
    <mergeCell ref="A31:A43"/>
    <mergeCell ref="A142:A152"/>
    <mergeCell ref="A153:A170"/>
    <mergeCell ref="A60:A66"/>
    <mergeCell ref="A44:A59"/>
    <mergeCell ref="A188:A191"/>
    <mergeCell ref="A171:A187"/>
    <mergeCell ref="A3:A4"/>
    <mergeCell ref="B3:B4"/>
    <mergeCell ref="A19:A30"/>
    <mergeCell ref="AD1:AX1"/>
    <mergeCell ref="AY1:BS1"/>
    <mergeCell ref="G1:AC1"/>
    <mergeCell ref="BL2:BS2"/>
    <mergeCell ref="BO3:BR3"/>
    <mergeCell ref="BL3:BN3"/>
    <mergeCell ref="BA3:BB3"/>
    <mergeCell ref="AJ2:AP2"/>
    <mergeCell ref="AM3:AN3"/>
    <mergeCell ref="AC2:AC4"/>
    <mergeCell ref="AD3:AE3"/>
    <mergeCell ref="AJ3:AL3"/>
    <mergeCell ref="X2:X4"/>
    <mergeCell ref="M2:M4"/>
    <mergeCell ref="L2:L4"/>
    <mergeCell ref="Q2:T3"/>
    <mergeCell ref="N2:P3"/>
    <mergeCell ref="AY2:BD2"/>
    <mergeCell ref="BH3:BI3"/>
    <mergeCell ref="AY3:AZ3"/>
    <mergeCell ref="BC3:BD3"/>
    <mergeCell ref="BE3:BG3"/>
    <mergeCell ref="G2:G3"/>
    <mergeCell ref="H2:K3"/>
    <mergeCell ref="A1:F1"/>
    <mergeCell ref="U2:U4"/>
    <mergeCell ref="V2:V4"/>
    <mergeCell ref="BE2:BK2"/>
    <mergeCell ref="BT1:CE2"/>
    <mergeCell ref="CZ1:DS1"/>
    <mergeCell ref="CF1:CY1"/>
    <mergeCell ref="CP2:CY2"/>
    <mergeCell ref="CF2:CO2"/>
    <mergeCell ref="CZ2:DI2"/>
    <mergeCell ref="DJ2:DS2"/>
    <mergeCell ref="AD2:AI2"/>
    <mergeCell ref="AA2:AB2"/>
    <mergeCell ref="AF3:AG3"/>
    <mergeCell ref="AH3:AI3"/>
    <mergeCell ref="Z2:Z4"/>
    <mergeCell ref="Y2:Y4"/>
    <mergeCell ref="AA3:AA4"/>
    <mergeCell ref="AB3:AB4"/>
    <mergeCell ref="AT3:AW3"/>
    <mergeCell ref="AQ2:AX2"/>
    <mergeCell ref="AQ3:AS3"/>
    <mergeCell ref="AO3:AP3"/>
    <mergeCell ref="W2:W4"/>
    <mergeCell ref="BJ3:BK3"/>
    <mergeCell ref="CC3:CD3"/>
    <mergeCell ref="CF3:CH3"/>
    <mergeCell ref="CP3:CR3"/>
    <mergeCell ref="CI3:CO3"/>
    <mergeCell ref="DJ3:DL3"/>
    <mergeCell ref="DM3:DS3"/>
    <mergeCell ref="CZ3:DB3"/>
    <mergeCell ref="DC3:DI3"/>
    <mergeCell ref="CS3:CY3"/>
    <mergeCell ref="CE3:CE4"/>
    <mergeCell ref="BV3:BV4"/>
    <mergeCell ref="BT3:BT4"/>
    <mergeCell ref="BX3:BX4"/>
    <mergeCell ref="CA3:CA4"/>
    <mergeCell ref="CB3:CB4"/>
    <mergeCell ref="EI1:EI4"/>
    <mergeCell ref="DT3:DT4"/>
    <mergeCell ref="DU3:DU4"/>
    <mergeCell ref="DV3:DV4"/>
    <mergeCell ref="DW3:DW4"/>
    <mergeCell ref="DX3:DX4"/>
    <mergeCell ref="BZ3:BZ4"/>
    <mergeCell ref="BY3:BY4"/>
    <mergeCell ref="BW3:BW4"/>
    <mergeCell ref="EA1:EC2"/>
    <mergeCell ref="DT1:DZ2"/>
    <mergeCell ref="ED1:EH1"/>
    <mergeCell ref="ED2:EG2"/>
    <mergeCell ref="EA3:EC3"/>
    <mergeCell ref="DY3:DZ3"/>
    <mergeCell ref="ED3:EG3"/>
  </mergeCells>
  <conditionalFormatting sqref="B5:EI280">
    <cfRule type="expression" dxfId="8" priority="1">
      <formula>ISEVEN(ROW())</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B45F06"/>
    <outlinePr summaryBelow="0" summaryRight="0"/>
  </sheetPr>
  <dimension ref="A1:EI280"/>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2578125" defaultRowHeight="15.75" customHeight="1" x14ac:dyDescent="0.2"/>
  <cols>
    <col min="1" max="1" width="9.5703125" customWidth="1"/>
    <col min="2" max="2" width="35.28515625" customWidth="1"/>
    <col min="3" max="3" width="7.28515625" hidden="1" customWidth="1"/>
    <col min="4" max="6" width="3" customWidth="1"/>
    <col min="7" max="7" width="9.42578125" customWidth="1"/>
    <col min="8" max="9" width="7.28515625" hidden="1" customWidth="1"/>
    <col min="10" max="12" width="7.28515625" customWidth="1"/>
    <col min="13" max="13" width="8" customWidth="1"/>
    <col min="14" max="14" width="11.5703125" customWidth="1"/>
    <col min="15" max="15" width="14.42578125" customWidth="1"/>
    <col min="16" max="16" width="11.5703125" customWidth="1"/>
    <col min="17" max="17" width="8.7109375" hidden="1" customWidth="1"/>
    <col min="18" max="18" width="8.7109375" customWidth="1"/>
    <col min="19" max="19" width="8.85546875" customWidth="1"/>
    <col min="20" max="20" width="8.7109375" customWidth="1"/>
    <col min="21" max="24" width="10.85546875" customWidth="1"/>
    <col min="25" max="26" width="11.5703125" customWidth="1"/>
    <col min="27" max="28" width="8.7109375" customWidth="1"/>
    <col min="29" max="29" width="10.85546875" hidden="1" customWidth="1"/>
    <col min="30" max="50" width="7.28515625" hidden="1" customWidth="1"/>
    <col min="51" max="71" width="7.28515625" customWidth="1"/>
    <col min="72" max="73" width="10.140625" customWidth="1"/>
    <col min="74" max="74" width="9.42578125" customWidth="1"/>
    <col min="75" max="83" width="10.140625" customWidth="1"/>
    <col min="84" max="103" width="7.28515625" hidden="1" customWidth="1"/>
    <col min="104" max="111" width="7.28515625" customWidth="1"/>
    <col min="112" max="112" width="7.28515625" hidden="1" customWidth="1"/>
    <col min="113" max="121" width="7.28515625" customWidth="1"/>
    <col min="122" max="122" width="7.28515625" hidden="1" customWidth="1"/>
    <col min="123" max="123" width="7.28515625" customWidth="1"/>
    <col min="124" max="125" width="10.140625" customWidth="1"/>
    <col min="126" max="127" width="10.85546875" customWidth="1"/>
    <col min="128" max="128" width="10.140625" customWidth="1"/>
    <col min="129" max="130" width="10.85546875" customWidth="1"/>
    <col min="131" max="133" width="9.42578125" hidden="1" customWidth="1"/>
    <col min="134" max="137" width="10.85546875" customWidth="1"/>
    <col min="138" max="138" width="9.5703125" customWidth="1"/>
    <col min="139" max="139" width="9.85546875" hidden="1" customWidth="1"/>
  </cols>
  <sheetData>
    <row r="1" spans="1:139" ht="12.75" x14ac:dyDescent="0.2">
      <c r="A1" s="878" t="s">
        <v>0</v>
      </c>
      <c r="B1" s="837"/>
      <c r="C1" s="837"/>
      <c r="D1" s="837"/>
      <c r="E1" s="837"/>
      <c r="F1" s="837"/>
      <c r="G1" s="879" t="s">
        <v>2</v>
      </c>
      <c r="H1" s="880"/>
      <c r="I1" s="880"/>
      <c r="J1" s="880"/>
      <c r="K1" s="880"/>
      <c r="L1" s="880"/>
      <c r="M1" s="880"/>
      <c r="N1" s="880"/>
      <c r="O1" s="880"/>
      <c r="P1" s="880"/>
      <c r="Q1" s="880"/>
      <c r="R1" s="880"/>
      <c r="S1" s="880"/>
      <c r="T1" s="880"/>
      <c r="U1" s="880"/>
      <c r="V1" s="880"/>
      <c r="W1" s="880"/>
      <c r="X1" s="880"/>
      <c r="Y1" s="880"/>
      <c r="Z1" s="880"/>
      <c r="AA1" s="880"/>
      <c r="AB1" s="880"/>
      <c r="AC1" s="883"/>
      <c r="AD1" s="884" t="s">
        <v>3</v>
      </c>
      <c r="AE1" s="837"/>
      <c r="AF1" s="837"/>
      <c r="AG1" s="837"/>
      <c r="AH1" s="837"/>
      <c r="AI1" s="837"/>
      <c r="AJ1" s="837"/>
      <c r="AK1" s="837"/>
      <c r="AL1" s="837"/>
      <c r="AM1" s="837"/>
      <c r="AN1" s="837"/>
      <c r="AO1" s="837"/>
      <c r="AP1" s="837"/>
      <c r="AQ1" s="837"/>
      <c r="AR1" s="837"/>
      <c r="AS1" s="837"/>
      <c r="AT1" s="837"/>
      <c r="AU1" s="837"/>
      <c r="AV1" s="837"/>
      <c r="AW1" s="837"/>
      <c r="AX1" s="837"/>
      <c r="AY1" s="882" t="s">
        <v>3</v>
      </c>
      <c r="AZ1" s="880"/>
      <c r="BA1" s="880"/>
      <c r="BB1" s="880"/>
      <c r="BC1" s="880"/>
      <c r="BD1" s="880"/>
      <c r="BE1" s="880"/>
      <c r="BF1" s="880"/>
      <c r="BG1" s="880"/>
      <c r="BH1" s="880"/>
      <c r="BI1" s="880"/>
      <c r="BJ1" s="880"/>
      <c r="BK1" s="880"/>
      <c r="BL1" s="880"/>
      <c r="BM1" s="880"/>
      <c r="BN1" s="880"/>
      <c r="BO1" s="880"/>
      <c r="BP1" s="880"/>
      <c r="BQ1" s="880"/>
      <c r="BR1" s="880"/>
      <c r="BS1" s="883"/>
      <c r="BT1" s="901" t="s">
        <v>6</v>
      </c>
      <c r="BU1" s="880"/>
      <c r="BV1" s="880"/>
      <c r="BW1" s="880"/>
      <c r="BX1" s="880"/>
      <c r="BY1" s="880"/>
      <c r="BZ1" s="880"/>
      <c r="CA1" s="880"/>
      <c r="CB1" s="880"/>
      <c r="CC1" s="880"/>
      <c r="CD1" s="880"/>
      <c r="CE1" s="880"/>
      <c r="CF1" s="928" t="s">
        <v>7</v>
      </c>
      <c r="CG1" s="837"/>
      <c r="CH1" s="837"/>
      <c r="CI1" s="837"/>
      <c r="CJ1" s="837"/>
      <c r="CK1" s="837"/>
      <c r="CL1" s="837"/>
      <c r="CM1" s="837"/>
      <c r="CN1" s="837"/>
      <c r="CO1" s="837"/>
      <c r="CP1" s="837"/>
      <c r="CQ1" s="837"/>
      <c r="CR1" s="837"/>
      <c r="CS1" s="837"/>
      <c r="CT1" s="837"/>
      <c r="CU1" s="837"/>
      <c r="CV1" s="837"/>
      <c r="CW1" s="837"/>
      <c r="CX1" s="837"/>
      <c r="CY1" s="837"/>
      <c r="CZ1" s="927" t="s">
        <v>7</v>
      </c>
      <c r="DA1" s="837"/>
      <c r="DB1" s="837"/>
      <c r="DC1" s="837"/>
      <c r="DD1" s="837"/>
      <c r="DE1" s="837"/>
      <c r="DF1" s="837"/>
      <c r="DG1" s="837"/>
      <c r="DH1" s="837"/>
      <c r="DI1" s="837"/>
      <c r="DJ1" s="837"/>
      <c r="DK1" s="837"/>
      <c r="DL1" s="837"/>
      <c r="DM1" s="837"/>
      <c r="DN1" s="837"/>
      <c r="DO1" s="837"/>
      <c r="DP1" s="837"/>
      <c r="DQ1" s="837"/>
      <c r="DR1" s="837"/>
      <c r="DS1" s="898"/>
      <c r="DT1" s="925" t="s">
        <v>10</v>
      </c>
      <c r="DU1" s="880"/>
      <c r="DV1" s="880"/>
      <c r="DW1" s="880"/>
      <c r="DX1" s="880"/>
      <c r="DY1" s="880"/>
      <c r="DZ1" s="883"/>
      <c r="EA1" s="926" t="s">
        <v>11</v>
      </c>
      <c r="EB1" s="880"/>
      <c r="EC1" s="880"/>
      <c r="ED1" s="923" t="s">
        <v>13</v>
      </c>
      <c r="EE1" s="880"/>
      <c r="EF1" s="880"/>
      <c r="EG1" s="880"/>
      <c r="EH1" s="880"/>
      <c r="EI1" s="896" t="s">
        <v>14</v>
      </c>
    </row>
    <row r="2" spans="1:139" ht="12.75" x14ac:dyDescent="0.2">
      <c r="A2" s="913" t="s">
        <v>232</v>
      </c>
      <c r="B2" s="837"/>
      <c r="C2" s="837"/>
      <c r="D2" s="837"/>
      <c r="E2" s="837"/>
      <c r="F2" s="837"/>
      <c r="G2" s="909" t="s">
        <v>17</v>
      </c>
      <c r="H2" s="906" t="s">
        <v>22</v>
      </c>
      <c r="I2" s="837"/>
      <c r="J2" s="837"/>
      <c r="K2" s="837"/>
      <c r="L2" s="944" t="s">
        <v>23</v>
      </c>
      <c r="M2" s="929" t="s">
        <v>25</v>
      </c>
      <c r="N2" s="885" t="s">
        <v>26</v>
      </c>
      <c r="O2" s="837"/>
      <c r="P2" s="837"/>
      <c r="Q2" s="912" t="s">
        <v>27</v>
      </c>
      <c r="R2" s="837"/>
      <c r="S2" s="837"/>
      <c r="T2" s="837"/>
      <c r="U2" s="903" t="s">
        <v>66</v>
      </c>
      <c r="V2" s="906" t="s">
        <v>68</v>
      </c>
      <c r="W2" s="905" t="s">
        <v>67</v>
      </c>
      <c r="X2" s="929" t="s">
        <v>69</v>
      </c>
      <c r="Y2" s="887" t="s">
        <v>71</v>
      </c>
      <c r="Z2" s="905" t="s">
        <v>79</v>
      </c>
      <c r="AA2" s="888" t="s">
        <v>80</v>
      </c>
      <c r="AB2" s="837"/>
      <c r="AC2" s="939" t="s">
        <v>72</v>
      </c>
      <c r="AD2" s="886" t="s">
        <v>75</v>
      </c>
      <c r="AE2" s="837"/>
      <c r="AF2" s="837"/>
      <c r="AG2" s="837"/>
      <c r="AH2" s="837"/>
      <c r="AI2" s="837"/>
      <c r="AJ2" s="886" t="s">
        <v>81</v>
      </c>
      <c r="AK2" s="837"/>
      <c r="AL2" s="837"/>
      <c r="AM2" s="837"/>
      <c r="AN2" s="837"/>
      <c r="AO2" s="837"/>
      <c r="AP2" s="837"/>
      <c r="AQ2" s="886" t="s">
        <v>82</v>
      </c>
      <c r="AR2" s="837"/>
      <c r="AS2" s="837"/>
      <c r="AT2" s="837"/>
      <c r="AU2" s="837"/>
      <c r="AV2" s="837"/>
      <c r="AW2" s="837"/>
      <c r="AX2" s="837"/>
      <c r="AY2" s="889" t="s">
        <v>75</v>
      </c>
      <c r="AZ2" s="837"/>
      <c r="BA2" s="837"/>
      <c r="BB2" s="837"/>
      <c r="BC2" s="837"/>
      <c r="BD2" s="837"/>
      <c r="BE2" s="896" t="s">
        <v>81</v>
      </c>
      <c r="BF2" s="837"/>
      <c r="BG2" s="837"/>
      <c r="BH2" s="837"/>
      <c r="BI2" s="837"/>
      <c r="BJ2" s="837"/>
      <c r="BK2" s="837"/>
      <c r="BL2" s="897" t="s">
        <v>82</v>
      </c>
      <c r="BM2" s="837"/>
      <c r="BN2" s="837"/>
      <c r="BO2" s="837"/>
      <c r="BP2" s="837"/>
      <c r="BQ2" s="837"/>
      <c r="BR2" s="837"/>
      <c r="BS2" s="898"/>
      <c r="BT2" s="902"/>
      <c r="BU2" s="837"/>
      <c r="BV2" s="837"/>
      <c r="BW2" s="837"/>
      <c r="BX2" s="837"/>
      <c r="BY2" s="837"/>
      <c r="BZ2" s="837"/>
      <c r="CA2" s="837"/>
      <c r="CB2" s="837"/>
      <c r="CC2" s="837"/>
      <c r="CD2" s="837"/>
      <c r="CE2" s="837"/>
      <c r="CF2" s="899" t="s">
        <v>92</v>
      </c>
      <c r="CG2" s="837"/>
      <c r="CH2" s="837"/>
      <c r="CI2" s="837"/>
      <c r="CJ2" s="837"/>
      <c r="CK2" s="837"/>
      <c r="CL2" s="837"/>
      <c r="CM2" s="837"/>
      <c r="CN2" s="837"/>
      <c r="CO2" s="837"/>
      <c r="CP2" s="899" t="s">
        <v>101</v>
      </c>
      <c r="CQ2" s="837"/>
      <c r="CR2" s="837"/>
      <c r="CS2" s="837"/>
      <c r="CT2" s="837"/>
      <c r="CU2" s="837"/>
      <c r="CV2" s="837"/>
      <c r="CW2" s="837"/>
      <c r="CX2" s="837"/>
      <c r="CY2" s="837"/>
      <c r="CZ2" s="900" t="s">
        <v>92</v>
      </c>
      <c r="DA2" s="837"/>
      <c r="DB2" s="837"/>
      <c r="DC2" s="837"/>
      <c r="DD2" s="837"/>
      <c r="DE2" s="837"/>
      <c r="DF2" s="837"/>
      <c r="DG2" s="837"/>
      <c r="DH2" s="837"/>
      <c r="DI2" s="898"/>
      <c r="DJ2" s="889" t="s">
        <v>101</v>
      </c>
      <c r="DK2" s="837"/>
      <c r="DL2" s="837"/>
      <c r="DM2" s="837"/>
      <c r="DN2" s="837"/>
      <c r="DO2" s="837"/>
      <c r="DP2" s="837"/>
      <c r="DQ2" s="837"/>
      <c r="DR2" s="837"/>
      <c r="DS2" s="898"/>
      <c r="DT2" s="837"/>
      <c r="DU2" s="837"/>
      <c r="DV2" s="837"/>
      <c r="DW2" s="837"/>
      <c r="DX2" s="837"/>
      <c r="DY2" s="837"/>
      <c r="DZ2" s="898"/>
      <c r="EA2" s="902"/>
      <c r="EB2" s="837"/>
      <c r="EC2" s="837"/>
      <c r="ED2" s="900" t="s">
        <v>103</v>
      </c>
      <c r="EE2" s="837"/>
      <c r="EF2" s="837"/>
      <c r="EG2" s="837"/>
      <c r="EH2" s="24" t="s">
        <v>104</v>
      </c>
      <c r="EI2" s="837"/>
    </row>
    <row r="3" spans="1:139" ht="12.75" x14ac:dyDescent="0.2">
      <c r="A3" s="886" t="s">
        <v>108</v>
      </c>
      <c r="B3" s="881" t="s">
        <v>109</v>
      </c>
      <c r="C3" s="910" t="s">
        <v>110</v>
      </c>
      <c r="D3" s="837"/>
      <c r="E3" s="837"/>
      <c r="F3" s="837"/>
      <c r="G3" s="902"/>
      <c r="H3" s="837"/>
      <c r="I3" s="837"/>
      <c r="J3" s="837"/>
      <c r="K3" s="837"/>
      <c r="L3" s="837"/>
      <c r="M3" s="837"/>
      <c r="N3" s="837"/>
      <c r="O3" s="837"/>
      <c r="P3" s="837"/>
      <c r="Q3" s="837"/>
      <c r="R3" s="837"/>
      <c r="S3" s="837"/>
      <c r="T3" s="837"/>
      <c r="U3" s="837"/>
      <c r="V3" s="837"/>
      <c r="W3" s="837"/>
      <c r="X3" s="837"/>
      <c r="Y3" s="837"/>
      <c r="Z3" s="837"/>
      <c r="AA3" s="937" t="s">
        <v>193</v>
      </c>
      <c r="AB3" s="937" t="s">
        <v>194</v>
      </c>
      <c r="AC3" s="898"/>
      <c r="AD3" s="881" t="s">
        <v>112</v>
      </c>
      <c r="AE3" s="837"/>
      <c r="AF3" s="881" t="s">
        <v>113</v>
      </c>
      <c r="AG3" s="837"/>
      <c r="AH3" s="881" t="s">
        <v>114</v>
      </c>
      <c r="AI3" s="837"/>
      <c r="AJ3" s="881" t="s">
        <v>115</v>
      </c>
      <c r="AK3" s="837"/>
      <c r="AL3" s="837"/>
      <c r="AM3" s="881" t="s">
        <v>116</v>
      </c>
      <c r="AN3" s="837"/>
      <c r="AO3" s="881" t="s">
        <v>114</v>
      </c>
      <c r="AP3" s="837"/>
      <c r="AQ3" s="881" t="s">
        <v>103</v>
      </c>
      <c r="AR3" s="837"/>
      <c r="AS3" s="837"/>
      <c r="AT3" s="881" t="s">
        <v>117</v>
      </c>
      <c r="AU3" s="837"/>
      <c r="AV3" s="837"/>
      <c r="AW3" s="837"/>
      <c r="AX3" s="25" t="s">
        <v>118</v>
      </c>
      <c r="AY3" s="890" t="s">
        <v>112</v>
      </c>
      <c r="AZ3" s="837"/>
      <c r="BA3" s="905" t="s">
        <v>113</v>
      </c>
      <c r="BB3" s="837"/>
      <c r="BC3" s="887" t="s">
        <v>114</v>
      </c>
      <c r="BD3" s="837"/>
      <c r="BE3" s="885" t="s">
        <v>115</v>
      </c>
      <c r="BF3" s="837"/>
      <c r="BG3" s="837"/>
      <c r="BH3" s="888" t="s">
        <v>116</v>
      </c>
      <c r="BI3" s="837"/>
      <c r="BJ3" s="887" t="s">
        <v>114</v>
      </c>
      <c r="BK3" s="837"/>
      <c r="BL3" s="885" t="s">
        <v>103</v>
      </c>
      <c r="BM3" s="837"/>
      <c r="BN3" s="837"/>
      <c r="BO3" s="932" t="s">
        <v>117</v>
      </c>
      <c r="BP3" s="837"/>
      <c r="BQ3" s="837"/>
      <c r="BR3" s="837"/>
      <c r="BS3" s="27" t="s">
        <v>118</v>
      </c>
      <c r="BT3" s="931" t="s">
        <v>119</v>
      </c>
      <c r="BU3" s="28" t="s">
        <v>120</v>
      </c>
      <c r="BV3" s="929" t="s">
        <v>121</v>
      </c>
      <c r="BW3" s="912" t="s">
        <v>122</v>
      </c>
      <c r="BX3" s="929" t="s">
        <v>123</v>
      </c>
      <c r="BY3" s="912" t="s">
        <v>124</v>
      </c>
      <c r="BZ3" s="929" t="s">
        <v>125</v>
      </c>
      <c r="CA3" s="930" t="s">
        <v>126</v>
      </c>
      <c r="CB3" s="929" t="s">
        <v>127</v>
      </c>
      <c r="CC3" s="912" t="s">
        <v>128</v>
      </c>
      <c r="CD3" s="837"/>
      <c r="CE3" s="921" t="s">
        <v>129</v>
      </c>
      <c r="CF3" s="922" t="s">
        <v>130</v>
      </c>
      <c r="CG3" s="837"/>
      <c r="CH3" s="837"/>
      <c r="CI3" s="922" t="s">
        <v>131</v>
      </c>
      <c r="CJ3" s="837"/>
      <c r="CK3" s="837"/>
      <c r="CL3" s="837"/>
      <c r="CM3" s="837"/>
      <c r="CN3" s="837"/>
      <c r="CO3" s="837"/>
      <c r="CP3" s="922" t="s">
        <v>130</v>
      </c>
      <c r="CQ3" s="837"/>
      <c r="CR3" s="837"/>
      <c r="CS3" s="922" t="s">
        <v>131</v>
      </c>
      <c r="CT3" s="837"/>
      <c r="CU3" s="837"/>
      <c r="CV3" s="837"/>
      <c r="CW3" s="837"/>
      <c r="CX3" s="837"/>
      <c r="CY3" s="837"/>
      <c r="CZ3" s="890" t="s">
        <v>130</v>
      </c>
      <c r="DA3" s="837"/>
      <c r="DB3" s="837"/>
      <c r="DC3" s="906" t="s">
        <v>131</v>
      </c>
      <c r="DD3" s="837"/>
      <c r="DE3" s="837"/>
      <c r="DF3" s="837"/>
      <c r="DG3" s="837"/>
      <c r="DH3" s="837"/>
      <c r="DI3" s="898"/>
      <c r="DJ3" s="890" t="s">
        <v>130</v>
      </c>
      <c r="DK3" s="837"/>
      <c r="DL3" s="837"/>
      <c r="DM3" s="906" t="s">
        <v>131</v>
      </c>
      <c r="DN3" s="837"/>
      <c r="DO3" s="837"/>
      <c r="DP3" s="837"/>
      <c r="DQ3" s="837"/>
      <c r="DR3" s="837"/>
      <c r="DS3" s="898"/>
      <c r="DT3" s="920" t="s">
        <v>132</v>
      </c>
      <c r="DU3" s="919" t="s">
        <v>133</v>
      </c>
      <c r="DV3" s="912" t="s">
        <v>135</v>
      </c>
      <c r="DW3" s="919" t="s">
        <v>202</v>
      </c>
      <c r="DX3" s="912" t="s">
        <v>137</v>
      </c>
      <c r="DY3" s="919" t="s">
        <v>138</v>
      </c>
      <c r="DZ3" s="898"/>
      <c r="EA3" s="924" t="s">
        <v>139</v>
      </c>
      <c r="EB3" s="837"/>
      <c r="EC3" s="837"/>
      <c r="ED3" s="890" t="s">
        <v>140</v>
      </c>
      <c r="EE3" s="837"/>
      <c r="EF3" s="837"/>
      <c r="EG3" s="837"/>
      <c r="EH3" s="61" t="s">
        <v>141</v>
      </c>
      <c r="EI3" s="837"/>
    </row>
    <row r="4" spans="1:139" ht="25.5" x14ac:dyDescent="0.2">
      <c r="A4" s="837"/>
      <c r="B4" s="837"/>
      <c r="C4" s="30" t="s">
        <v>142</v>
      </c>
      <c r="D4" s="30" t="s">
        <v>143</v>
      </c>
      <c r="E4" s="30" t="s">
        <v>144</v>
      </c>
      <c r="F4" s="30" t="s">
        <v>145</v>
      </c>
      <c r="G4" s="31" t="s">
        <v>146</v>
      </c>
      <c r="H4" s="3" t="s">
        <v>147</v>
      </c>
      <c r="I4" s="3" t="s">
        <v>148</v>
      </c>
      <c r="J4" s="32" t="s">
        <v>147</v>
      </c>
      <c r="K4" s="32" t="s">
        <v>148</v>
      </c>
      <c r="L4" s="837"/>
      <c r="M4" s="837"/>
      <c r="N4" s="33" t="s">
        <v>149</v>
      </c>
      <c r="O4" s="33" t="s">
        <v>150</v>
      </c>
      <c r="P4" s="33" t="s">
        <v>226</v>
      </c>
      <c r="Q4" s="3" t="s">
        <v>151</v>
      </c>
      <c r="R4" s="34" t="s">
        <v>151</v>
      </c>
      <c r="S4" s="35" t="s">
        <v>152</v>
      </c>
      <c r="T4" s="34" t="s">
        <v>173</v>
      </c>
      <c r="U4" s="837"/>
      <c r="V4" s="837"/>
      <c r="W4" s="837"/>
      <c r="X4" s="837"/>
      <c r="Y4" s="837"/>
      <c r="Z4" s="837"/>
      <c r="AA4" s="837"/>
      <c r="AB4" s="837"/>
      <c r="AC4" s="898"/>
      <c r="AD4" s="36" t="s">
        <v>153</v>
      </c>
      <c r="AE4" s="36" t="s">
        <v>154</v>
      </c>
      <c r="AF4" s="36" t="s">
        <v>155</v>
      </c>
      <c r="AG4" s="36" t="s">
        <v>156</v>
      </c>
      <c r="AH4" s="36" t="s">
        <v>157</v>
      </c>
      <c r="AI4" s="36" t="s">
        <v>158</v>
      </c>
      <c r="AJ4" s="36" t="s">
        <v>159</v>
      </c>
      <c r="AK4" s="36" t="s">
        <v>160</v>
      </c>
      <c r="AL4" s="36" t="s">
        <v>161</v>
      </c>
      <c r="AM4" s="36" t="s">
        <v>162</v>
      </c>
      <c r="AN4" s="36" t="s">
        <v>103</v>
      </c>
      <c r="AO4" s="36" t="s">
        <v>142</v>
      </c>
      <c r="AP4" s="36" t="s">
        <v>163</v>
      </c>
      <c r="AQ4" s="36" t="s">
        <v>164</v>
      </c>
      <c r="AR4" s="36" t="s">
        <v>165</v>
      </c>
      <c r="AS4" s="36" t="s">
        <v>166</v>
      </c>
      <c r="AT4" s="36" t="s">
        <v>167</v>
      </c>
      <c r="AU4" s="36" t="s">
        <v>168</v>
      </c>
      <c r="AV4" s="36" t="s">
        <v>169</v>
      </c>
      <c r="AW4" s="36" t="s">
        <v>170</v>
      </c>
      <c r="AX4" s="36" t="s">
        <v>171</v>
      </c>
      <c r="AY4" s="37" t="s">
        <v>153</v>
      </c>
      <c r="AZ4" s="33" t="s">
        <v>154</v>
      </c>
      <c r="BA4" s="38" t="s">
        <v>155</v>
      </c>
      <c r="BB4" s="38" t="s">
        <v>156</v>
      </c>
      <c r="BC4" s="39" t="s">
        <v>157</v>
      </c>
      <c r="BD4" s="39" t="s">
        <v>158</v>
      </c>
      <c r="BE4" s="33" t="s">
        <v>159</v>
      </c>
      <c r="BF4" s="33" t="s">
        <v>160</v>
      </c>
      <c r="BG4" s="33" t="s">
        <v>161</v>
      </c>
      <c r="BH4" s="40" t="s">
        <v>162</v>
      </c>
      <c r="BI4" s="40" t="s">
        <v>103</v>
      </c>
      <c r="BJ4" s="39" t="s">
        <v>142</v>
      </c>
      <c r="BK4" s="39" t="s">
        <v>163</v>
      </c>
      <c r="BL4" s="33" t="s">
        <v>164</v>
      </c>
      <c r="BM4" s="33" t="s">
        <v>165</v>
      </c>
      <c r="BN4" s="33" t="s">
        <v>166</v>
      </c>
      <c r="BO4" s="34" t="s">
        <v>167</v>
      </c>
      <c r="BP4" s="34" t="s">
        <v>168</v>
      </c>
      <c r="BQ4" s="34" t="s">
        <v>169</v>
      </c>
      <c r="BR4" s="34" t="s">
        <v>170</v>
      </c>
      <c r="BS4" s="41" t="s">
        <v>171</v>
      </c>
      <c r="BT4" s="902"/>
      <c r="BU4" s="42" t="s">
        <v>172</v>
      </c>
      <c r="BV4" s="837"/>
      <c r="BW4" s="837"/>
      <c r="BX4" s="837"/>
      <c r="BY4" s="837"/>
      <c r="BZ4" s="837"/>
      <c r="CA4" s="837"/>
      <c r="CB4" s="837"/>
      <c r="CC4" s="43" t="s">
        <v>173</v>
      </c>
      <c r="CD4" s="43" t="s">
        <v>174</v>
      </c>
      <c r="CE4" s="898"/>
      <c r="CF4" s="44" t="s">
        <v>175</v>
      </c>
      <c r="CG4" s="44" t="s">
        <v>176</v>
      </c>
      <c r="CH4" s="44" t="s">
        <v>177</v>
      </c>
      <c r="CI4" s="44" t="s">
        <v>178</v>
      </c>
      <c r="CJ4" s="44" t="s">
        <v>179</v>
      </c>
      <c r="CK4" s="44" t="s">
        <v>180</v>
      </c>
      <c r="CL4" s="44" t="s">
        <v>181</v>
      </c>
      <c r="CM4" s="44" t="s">
        <v>182</v>
      </c>
      <c r="CN4" s="44" t="s">
        <v>183</v>
      </c>
      <c r="CO4" s="44" t="s">
        <v>184</v>
      </c>
      <c r="CP4" s="44" t="s">
        <v>175</v>
      </c>
      <c r="CQ4" s="44" t="s">
        <v>176</v>
      </c>
      <c r="CR4" s="44" t="s">
        <v>177</v>
      </c>
      <c r="CS4" s="44" t="s">
        <v>178</v>
      </c>
      <c r="CT4" s="44" t="s">
        <v>179</v>
      </c>
      <c r="CU4" s="44" t="s">
        <v>180</v>
      </c>
      <c r="CV4" s="44" t="s">
        <v>181</v>
      </c>
      <c r="CW4" s="44" t="s">
        <v>182</v>
      </c>
      <c r="CX4" s="44" t="s">
        <v>183</v>
      </c>
      <c r="CY4" s="44" t="s">
        <v>184</v>
      </c>
      <c r="CZ4" s="45" t="s">
        <v>175</v>
      </c>
      <c r="DA4" s="46" t="s">
        <v>176</v>
      </c>
      <c r="DB4" s="40" t="s">
        <v>177</v>
      </c>
      <c r="DC4" s="43" t="s">
        <v>178</v>
      </c>
      <c r="DD4" s="32" t="s">
        <v>179</v>
      </c>
      <c r="DE4" s="35" t="s">
        <v>180</v>
      </c>
      <c r="DF4" s="33" t="s">
        <v>181</v>
      </c>
      <c r="DG4" s="47" t="s">
        <v>182</v>
      </c>
      <c r="DH4" s="26" t="s">
        <v>183</v>
      </c>
      <c r="DI4" s="48" t="s">
        <v>184</v>
      </c>
      <c r="DJ4" s="45" t="s">
        <v>175</v>
      </c>
      <c r="DK4" s="46" t="s">
        <v>176</v>
      </c>
      <c r="DL4" s="40" t="s">
        <v>177</v>
      </c>
      <c r="DM4" s="43" t="s">
        <v>178</v>
      </c>
      <c r="DN4" s="49" t="s">
        <v>179</v>
      </c>
      <c r="DO4" s="35" t="s">
        <v>180</v>
      </c>
      <c r="DP4" s="33" t="s">
        <v>181</v>
      </c>
      <c r="DQ4" s="47" t="s">
        <v>182</v>
      </c>
      <c r="DR4" s="26" t="s">
        <v>183</v>
      </c>
      <c r="DS4" s="48" t="s">
        <v>184</v>
      </c>
      <c r="DT4" s="902"/>
      <c r="DU4" s="837"/>
      <c r="DV4" s="837"/>
      <c r="DW4" s="837"/>
      <c r="DX4" s="837"/>
      <c r="DY4" s="47" t="s">
        <v>173</v>
      </c>
      <c r="DZ4" s="41" t="s">
        <v>174</v>
      </c>
      <c r="EA4" s="51" t="s">
        <v>185</v>
      </c>
      <c r="EB4" s="3" t="s">
        <v>186</v>
      </c>
      <c r="EC4" s="3" t="s">
        <v>187</v>
      </c>
      <c r="ED4" s="37" t="s">
        <v>173</v>
      </c>
      <c r="EE4" s="38" t="s">
        <v>188</v>
      </c>
      <c r="EF4" s="39" t="s">
        <v>189</v>
      </c>
      <c r="EG4" s="46" t="s">
        <v>174</v>
      </c>
      <c r="EH4" s="76" t="s">
        <v>190</v>
      </c>
      <c r="EI4" s="837"/>
    </row>
    <row r="5" spans="1:139" ht="12.75" x14ac:dyDescent="0.2">
      <c r="A5" s="911" t="s">
        <v>191</v>
      </c>
      <c r="B5" s="55" t="s">
        <v>192</v>
      </c>
      <c r="C5" s="56" t="s">
        <v>156</v>
      </c>
      <c r="D5" s="56">
        <v>1</v>
      </c>
      <c r="E5" s="56">
        <v>6</v>
      </c>
      <c r="F5" s="56">
        <v>2</v>
      </c>
      <c r="G5" s="57">
        <f t="shared" ref="G5:G280" si="0">IF(C5="Large", (2.5*D5)*(2.5*E5)*(2.5*F5), (0.5*D5)*(0.5*E5)*(0.5*F5))</f>
        <v>187.5</v>
      </c>
      <c r="H5" s="58">
        <v>50</v>
      </c>
      <c r="I5" s="58">
        <v>50</v>
      </c>
      <c r="J5" s="58">
        <f>H5/Main!$D$9</f>
        <v>10</v>
      </c>
      <c r="K5" s="58">
        <f>I5/Main!$D$10</f>
        <v>25</v>
      </c>
      <c r="L5" s="58">
        <f t="shared" ref="L5:L280" si="1">K5/J5</f>
        <v>2.5</v>
      </c>
      <c r="M5" s="59">
        <v>1</v>
      </c>
      <c r="N5" s="60"/>
      <c r="O5" s="62">
        <v>200000</v>
      </c>
      <c r="P5" s="60"/>
      <c r="Q5" s="62"/>
      <c r="R5" s="60"/>
      <c r="S5" s="63"/>
      <c r="T5" s="63"/>
      <c r="U5" s="60"/>
      <c r="V5" s="60"/>
      <c r="W5" s="62">
        <v>50000</v>
      </c>
      <c r="X5" s="60"/>
      <c r="Y5" s="60"/>
      <c r="Z5" s="60"/>
      <c r="AA5" s="60"/>
      <c r="AB5" s="60"/>
      <c r="AC5" s="69" t="s">
        <v>220</v>
      </c>
      <c r="AD5" s="70">
        <v>80</v>
      </c>
      <c r="AE5" s="70">
        <v>0</v>
      </c>
      <c r="AF5" s="70">
        <v>60</v>
      </c>
      <c r="AG5" s="70">
        <v>40</v>
      </c>
      <c r="AH5" s="70">
        <v>40</v>
      </c>
      <c r="AI5" s="70">
        <v>0</v>
      </c>
      <c r="AJ5" s="70">
        <v>0</v>
      </c>
      <c r="AK5" s="70">
        <v>8</v>
      </c>
      <c r="AL5" s="70">
        <v>0</v>
      </c>
      <c r="AM5" s="70">
        <v>0</v>
      </c>
      <c r="AN5" s="70">
        <v>0</v>
      </c>
      <c r="AO5" s="70">
        <v>0</v>
      </c>
      <c r="AP5" s="70">
        <v>0</v>
      </c>
      <c r="AQ5" s="70">
        <v>0</v>
      </c>
      <c r="AR5" s="70">
        <v>0</v>
      </c>
      <c r="AS5" s="70">
        <v>0</v>
      </c>
      <c r="AT5" s="70">
        <v>0</v>
      </c>
      <c r="AU5" s="75">
        <v>40</v>
      </c>
      <c r="AV5" s="70">
        <v>0</v>
      </c>
      <c r="AW5" s="70">
        <v>0</v>
      </c>
      <c r="AX5" s="70">
        <v>0</v>
      </c>
      <c r="AY5" s="77">
        <f t="shared" ref="AY5:BS5" si="2">IF(AD5 = 0, "", AD5)</f>
        <v>80</v>
      </c>
      <c r="AZ5" s="78" t="str">
        <f t="shared" si="2"/>
        <v/>
      </c>
      <c r="BA5" s="79">
        <f t="shared" si="2"/>
        <v>60</v>
      </c>
      <c r="BB5" s="79">
        <f t="shared" si="2"/>
        <v>40</v>
      </c>
      <c r="BC5" s="79">
        <f t="shared" si="2"/>
        <v>40</v>
      </c>
      <c r="BD5" s="78" t="str">
        <f t="shared" si="2"/>
        <v/>
      </c>
      <c r="BE5" s="56" t="str">
        <f t="shared" si="2"/>
        <v/>
      </c>
      <c r="BF5" s="81">
        <f t="shared" si="2"/>
        <v>8</v>
      </c>
      <c r="BG5" s="56" t="str">
        <f t="shared" si="2"/>
        <v/>
      </c>
      <c r="BH5" s="56" t="str">
        <f t="shared" si="2"/>
        <v/>
      </c>
      <c r="BI5" s="56" t="str">
        <f t="shared" si="2"/>
        <v/>
      </c>
      <c r="BJ5" s="56" t="str">
        <f t="shared" si="2"/>
        <v/>
      </c>
      <c r="BK5" s="56" t="str">
        <f t="shared" si="2"/>
        <v/>
      </c>
      <c r="BL5" s="56" t="str">
        <f t="shared" si="2"/>
        <v/>
      </c>
      <c r="BM5" s="56" t="str">
        <f t="shared" si="2"/>
        <v/>
      </c>
      <c r="BN5" s="56" t="str">
        <f t="shared" si="2"/>
        <v/>
      </c>
      <c r="BO5" s="56" t="str">
        <f t="shared" si="2"/>
        <v/>
      </c>
      <c r="BP5" s="83">
        <f t="shared" si="2"/>
        <v>40</v>
      </c>
      <c r="BQ5" s="56" t="str">
        <f t="shared" si="2"/>
        <v/>
      </c>
      <c r="BR5" s="56" t="str">
        <f t="shared" si="2"/>
        <v/>
      </c>
      <c r="BS5" s="85" t="str">
        <f t="shared" si="2"/>
        <v/>
      </c>
      <c r="BT5" s="93" t="e">
        <f>$AY5*Assembly!Z$4+$AZ5*Assembly!Z$5+$BA5*Assembly!Z$6+$BB5*Assembly!Z$7+$BC5*Assembly!Z$8+$BD5*Assembly!Z$9+$BE5*Assembly!Z$10+$BF5*Assembly!Z$11+$BG5*Assembly!Z$12+$BH5*Assembly!Z$13+$BI5*Assembly!Z$14+$BJ5*Assembly!Z$15+$BK5*Assembly!Z$16+$BL5*Assembly!Z$17+$BM5*Assembly!Z$18+$BN5*Assembly!Z$19+$BO5*Assembly!Z$20+$BP5*Assembly!Z$21+$BQ5*Assembly!Z$22+$BR5*Assembly!Z$23+$BS5*Assembly!Z$24</f>
        <v>#VALUE!</v>
      </c>
      <c r="BU5" s="81" t="e">
        <f t="shared" ref="BU5:BU280" si="3">BT5/G5</f>
        <v>#VALUE!</v>
      </c>
      <c r="BV5" s="81"/>
      <c r="BW5" s="81" t="e">
        <f>$AY5*Assembly!AD$4+$AZ5*Assembly!AD$5+$BA5*Assembly!AD$6+$BB5*Assembly!AD$7+$BC5*Assembly!AD$8+$BD5*Assembly!AD$9+$BE5*Assembly!AD$10+$BF5*Assembly!AD$11+$BG5*Assembly!AD$12+$BH5*Assembly!AD$13+$BI5*Assembly!AD$14+$BJ5*Assembly!AD$15+$BK5*Assembly!AD$16+$BL5*Assembly!AD$17+$BM5*Assembly!AD$18+$BN5*Assembly!AD$19+$BO5*Assembly!AD$20+$BP5*Assembly!AD$21+$BQ5*Assembly!AD$22+$BR5*Assembly!AD$23+$BS5*Assembly!AD$24</f>
        <v>#VALUE!</v>
      </c>
      <c r="BX5" s="98" t="e">
        <f t="shared" ref="BX5:BX280" si="4">BW5/BT5</f>
        <v>#VALUE!</v>
      </c>
      <c r="BY5" s="99" t="e">
        <f t="shared" ref="BY5:BY280" si="5">BW5/G5</f>
        <v>#VALUE!</v>
      </c>
      <c r="BZ5" s="101" t="e">
        <f t="shared" ref="BZ5:BZ280" si="6">BW5/BU5</f>
        <v>#VALUE!</v>
      </c>
      <c r="CA5" s="99" t="e">
        <f t="shared" ref="CA5:CA280" si="7">BW5/J5</f>
        <v>#VALUE!</v>
      </c>
      <c r="CB5" s="81" t="e">
        <f>$AY5*Assembly!Y$4+$AZ5*Assembly!Y$5+$BA5*Assembly!Y$6+$BB5*Assembly!Y$7+$BC5*Assembly!Y$8+$BD5*Assembly!Y$9+$BE5*Assembly!Y$10+$BF5*Assembly!Y$11+$BG5*Assembly!Y$12+$BH5*Assembly!Y$13+$BI5*Assembly!Y$14+$BJ5*Assembly!Y$15+$BK5*Assembly!Y$16+$BL5*Assembly!Y$17+$BM5*Assembly!Y$18+$BN5*Assembly!Y$19+$BO5*Assembly!Y$20+$BP5*Assembly!Y$21+$BQ5*Assembly!Y$22+$BR5*Assembly!Y$23+$BS5*Assembly!Y$24</f>
        <v>#VALUE!</v>
      </c>
      <c r="CC5" s="81" t="e">
        <f t="shared" ref="CC5:CC280" si="8">(CB5*$O$46)/3600</f>
        <v>#VALUE!</v>
      </c>
      <c r="CD5" s="106" t="e">
        <f t="shared" ref="CD5:CD280" si="9">CC5/1000000</f>
        <v>#VALUE!</v>
      </c>
      <c r="CE5" s="108" t="e">
        <f>$AY5*Assembly!AC$4+$AZ5*Assembly!AC$5+$BA5*Assembly!AC$6+$BB5*Assembly!AC$7+$BC5*Assembly!AC$8+$BD5*Assembly!AC$9+$BE5*Assembly!AC$10+$BF5*Assembly!AC$11+$BG5*Assembly!AC$12+$BH5*Assembly!AC$13+$BI5*Assembly!AC$14+$BJ5*Assembly!AC$15+$BK5*Assembly!AC$16+$BL5*Assembly!AC$17+$BM5*Assembly!AC$18+$BN5*Assembly!AC$19+$BO5*Assembly!AC$20+$BP5*Assembly!AC$21+$BQ5*Assembly!AC$22+$BR5*Assembly!AC$23+$BS5*Assembly!AC$24</f>
        <v>#VALUE!</v>
      </c>
      <c r="CF5" s="62" t="e">
        <f>$AY5*Assembly!M$4+$AZ5*Assembly!M$5+$BA5*Assembly!M$6+$BB5*Assembly!M$7+$BC5*Assembly!M$8+$BD5*Assembly!M$9+$BE5*Assembly!M$10+$BF5*Assembly!M$11+$BG5*Assembly!M$12+$BH5*Assembly!M$13+$BI5*Assembly!M$14+$BJ5*Assembly!M$15+$BK5*Assembly!M$16+$BL5*Assembly!M$17+$BM5*Assembly!M$18+$BN5*Assembly!M$19+$BO5*Assembly!M$20+$BP5*Assembly!M$21+$BQ5*Assembly!M$22+$BR5*Assembly!M$23+$BS5*Assembly!M$24</f>
        <v>#VALUE!</v>
      </c>
      <c r="CG5" s="62" t="e">
        <f>$AY5*Assembly!N$4+$AZ5*Assembly!N$5+$BA5*Assembly!N$6+$BB5*Assembly!N$7+$BC5*Assembly!N$8+$BD5*Assembly!N$9+$BE5*Assembly!N$10+$BF5*Assembly!N$11+$BG5*Assembly!N$12+$BH5*Assembly!N$13+$BI5*Assembly!N$14+$BJ5*Assembly!N$15+$BK5*Assembly!N$16+$BL5*Assembly!N$17+$BM5*Assembly!N$18+$BN5*Assembly!N$19+$BO5*Assembly!N$20+$BP5*Assembly!N$21+$BQ5*Assembly!N$22+$BR5*Assembly!N$23+$BS5*Assembly!N$24</f>
        <v>#VALUE!</v>
      </c>
      <c r="CH5" s="62" t="e">
        <f>$AY5*Assembly!O$4+$AZ5*Assembly!O$5+$BA5*Assembly!O$6+$BB5*Assembly!O$7+$BC5*Assembly!O$8+$BD5*Assembly!O$9+$BE5*Assembly!O$10+$BF5*Assembly!O$11+$BG5*Assembly!O$12+$BH5*Assembly!O$13+$BI5*Assembly!O$14+$BJ5*Assembly!O$15+$BK5*Assembly!O$16+$BL5*Assembly!O$17+$BM5*Assembly!O$18+$BN5*Assembly!O$19+$BO5*Assembly!O$20+$BP5*Assembly!O$21+$BQ5*Assembly!O$22+$BR5*Assembly!O$23+$BS5*Assembly!O$24</f>
        <v>#VALUE!</v>
      </c>
      <c r="CI5" s="58" t="e">
        <f>$AY5*Assembly!P$4+$AZ5*Assembly!P$5+$BA5*Assembly!P$6+$BB5*Assembly!P$7+$BC5*Assembly!P$8+$BD5*Assembly!P$9+$BE5*Assembly!P$10+$BF5*Assembly!P$11+$BG5*Assembly!P$12+$BH5*Assembly!P$13+$BI5*Assembly!P$14+$BJ5*Assembly!P$15+$BK5*Assembly!P$16+$BL5*Assembly!P$17+$BM5*Assembly!P$18+$BN5*Assembly!P$19+$BO5*Assembly!P$20+$BP5*Assembly!P$21+$BQ5*Assembly!P$22+$BR5*Assembly!P$23+$BS5*Assembly!P$24</f>
        <v>#VALUE!</v>
      </c>
      <c r="CJ5" s="58" t="e">
        <f>$AY5*Assembly!Q$4+$AZ5*Assembly!Q$5+$BA5*Assembly!Q$6+$BB5*Assembly!Q$7+$BC5*Assembly!Q$8+$BD5*Assembly!Q$9+$BE5*Assembly!Q$10+$BF5*Assembly!Q$11+$BG5*Assembly!Q$12+$BH5*Assembly!Q$13+$BI5*Assembly!Q$14+$BJ5*Assembly!Q$15+$BK5*Assembly!Q$16+$BL5*Assembly!Q$17+$BM5*Assembly!Q$18+$BN5*Assembly!Q$19+$BO5*Assembly!Q$20+$BP5*Assembly!Q$21+$BQ5*Assembly!Q$22+$BR5*Assembly!Q$23+$BS5*Assembly!Q$24</f>
        <v>#VALUE!</v>
      </c>
      <c r="CK5" s="62" t="e">
        <f>$AY5*Assembly!R$4+$AZ5*Assembly!R$5+$BA5*Assembly!R$6+$BB5*Assembly!R$7+$BC5*Assembly!R$8+$BD5*Assembly!R$9+$BE5*Assembly!R$10+$BF5*Assembly!R$11+$BG5*Assembly!R$12+$BH5*Assembly!R$13+$BI5*Assembly!R$14+$BJ5*Assembly!R$15+$BK5*Assembly!R$16+$BL5*Assembly!R$17+$BM5*Assembly!R$18+$BN5*Assembly!R$19+$BO5*Assembly!R$20+$BP5*Assembly!R$21+$BQ5*Assembly!R$22+$BR5*Assembly!R$23+$BS5*Assembly!R$24</f>
        <v>#VALUE!</v>
      </c>
      <c r="CL5" s="58" t="e">
        <f>$AY5*Assembly!S$4+$AZ5*Assembly!S$5+$BA5*Assembly!S$6+$BB5*Assembly!S$7+$BC5*Assembly!S$8+$BD5*Assembly!S$9+$BE5*Assembly!S$10+$BF5*Assembly!S$11+$BG5*Assembly!S$12+$BH5*Assembly!S$13+$BI5*Assembly!S$14+$BJ5*Assembly!S$15+$BK5*Assembly!S$16+$BL5*Assembly!S$17+$BM5*Assembly!S$18+$BN5*Assembly!S$19+$BO5*Assembly!S$20+$BP5*Assembly!S$21+$BQ5*Assembly!S$22+$BR5*Assembly!S$23+$BS5*Assembly!S$24</f>
        <v>#VALUE!</v>
      </c>
      <c r="CM5" s="58" t="e">
        <f>$AY5*Assembly!T$4+$AZ5*Assembly!T$5+$BA5*Assembly!T$6+$BB5*Assembly!T$7+$BC5*Assembly!T$8+$BD5*Assembly!T$9+$BE5*Assembly!T$10+$BF5*Assembly!T$11+$BG5*Assembly!T$12+$BH5*Assembly!T$13+$BI5*Assembly!T$14+$BJ5*Assembly!T$15+$BK5*Assembly!T$16+$BL5*Assembly!T$17+$BM5*Assembly!T$18+$BN5*Assembly!T$19+$BO5*Assembly!T$20+$BP5*Assembly!T$21+$BQ5*Assembly!T$22+$BR5*Assembly!T$23+$BS5*Assembly!T$24</f>
        <v>#VALUE!</v>
      </c>
      <c r="CN5" s="58" t="e">
        <f>$AY5*Assembly!U$4+$AZ5*Assembly!U$5+$BA5*Assembly!U$6+$BB5*Assembly!U$7+$BC5*Assembly!U$8+$BD5*Assembly!U$9+$BE5*Assembly!U$10+$BF5*Assembly!U$11+$BG5*Assembly!U$12+$BH5*Assembly!U$13+$BI5*Assembly!U$14+$BJ5*Assembly!U$15+$BK5*Assembly!U$16+$BL5*Assembly!U$17+$BM5*Assembly!U$18+$BN5*Assembly!U$19+$BO5*Assembly!U$20+$BP5*Assembly!U$21+$BQ5*Assembly!U$22+$BR5*Assembly!U$23+$BS5*Assembly!U$24</f>
        <v>#VALUE!</v>
      </c>
      <c r="CO5" s="62" t="e">
        <f>$AY5*Assembly!V$4+$AZ5*Assembly!V$5+$BA5*Assembly!V$6+$BB5*Assembly!V$7+$BC5*Assembly!V$8+$BD5*Assembly!V$9+$BE5*Assembly!V$10+$BF5*Assembly!V$11+$BG5*Assembly!V$12+$BH5*Assembly!V$13+$BI5*Assembly!V$14+$BJ5*Assembly!V$15+$BK5*Assembly!V$16+$BL5*Assembly!V$17+$BM5*Assembly!V$18+$BN5*Assembly!V$19+$BO5*Assembly!V$20+$BP5*Assembly!V$21+$BQ5*Assembly!V$22+$BR5*Assembly!V$23+$BS5*Assembly!V$24</f>
        <v>#VALUE!</v>
      </c>
      <c r="CP5" s="62" t="e">
        <f>CF5*Refining!$F$3</f>
        <v>#VALUE!</v>
      </c>
      <c r="CQ5" s="62" t="e">
        <f>CG5*Refining!$F$4</f>
        <v>#VALUE!</v>
      </c>
      <c r="CR5" s="62" t="e">
        <f>CH5*Refining!$F$5</f>
        <v>#VALUE!</v>
      </c>
      <c r="CS5" s="62" t="e">
        <f>CI5*Refining!$F$6</f>
        <v>#VALUE!</v>
      </c>
      <c r="CT5" s="62" t="e">
        <f>CJ5*Refining!$F$7</f>
        <v>#VALUE!</v>
      </c>
      <c r="CU5" s="62" t="e">
        <f>CK5*Refining!$F$8</f>
        <v>#VALUE!</v>
      </c>
      <c r="CV5" s="62" t="e">
        <f>CL5*Refining!$F$9</f>
        <v>#VALUE!</v>
      </c>
      <c r="CW5" s="62" t="e">
        <f>CM5*Refining!$F$10</f>
        <v>#VALUE!</v>
      </c>
      <c r="CX5" s="62" t="e">
        <f>CN5*Refining!$F$11</f>
        <v>#VALUE!</v>
      </c>
      <c r="CY5" s="62" t="e">
        <f>CO5*Refining!$F$12</f>
        <v>#VALUE!</v>
      </c>
      <c r="CZ5" s="115" t="e">
        <f t="shared" ref="CZ5:DS5" si="10">IF(CF5 = 0, "", CF5)</f>
        <v>#VALUE!</v>
      </c>
      <c r="DA5" s="116" t="e">
        <f t="shared" si="10"/>
        <v>#VALUE!</v>
      </c>
      <c r="DB5" s="116" t="e">
        <f t="shared" si="10"/>
        <v>#VALUE!</v>
      </c>
      <c r="DC5" s="116" t="e">
        <f t="shared" si="10"/>
        <v>#VALUE!</v>
      </c>
      <c r="DD5" s="116" t="e">
        <f t="shared" si="10"/>
        <v>#VALUE!</v>
      </c>
      <c r="DE5" s="116" t="e">
        <f t="shared" si="10"/>
        <v>#VALUE!</v>
      </c>
      <c r="DF5" s="116" t="e">
        <f t="shared" si="10"/>
        <v>#VALUE!</v>
      </c>
      <c r="DG5" s="116" t="e">
        <f t="shared" si="10"/>
        <v>#VALUE!</v>
      </c>
      <c r="DH5" s="116" t="e">
        <f t="shared" si="10"/>
        <v>#VALUE!</v>
      </c>
      <c r="DI5" s="117" t="e">
        <f t="shared" si="10"/>
        <v>#VALUE!</v>
      </c>
      <c r="DJ5" s="115" t="e">
        <f t="shared" si="10"/>
        <v>#VALUE!</v>
      </c>
      <c r="DK5" s="116" t="e">
        <f t="shared" si="10"/>
        <v>#VALUE!</v>
      </c>
      <c r="DL5" s="116" t="e">
        <f t="shared" si="10"/>
        <v>#VALUE!</v>
      </c>
      <c r="DM5" s="116" t="e">
        <f t="shared" si="10"/>
        <v>#VALUE!</v>
      </c>
      <c r="DN5" s="118" t="e">
        <f t="shared" si="10"/>
        <v>#VALUE!</v>
      </c>
      <c r="DO5" s="116" t="e">
        <f t="shared" si="10"/>
        <v>#VALUE!</v>
      </c>
      <c r="DP5" s="116" t="e">
        <f t="shared" si="10"/>
        <v>#VALUE!</v>
      </c>
      <c r="DQ5" s="116" t="e">
        <f t="shared" si="10"/>
        <v>#VALUE!</v>
      </c>
      <c r="DR5" s="116" t="e">
        <f t="shared" si="10"/>
        <v>#VALUE!</v>
      </c>
      <c r="DS5" s="117" t="e">
        <f t="shared" si="10"/>
        <v>#VALUE!</v>
      </c>
      <c r="DT5" s="115" t="e">
        <f t="shared" ref="DT5:DT280" si="11">CZ5+DA5+DB5+DC5+DD5+DE5+DF5+DG5+DH5+DI5</f>
        <v>#VALUE!</v>
      </c>
      <c r="DU5" s="119" t="e">
        <f t="shared" ref="DU5:DU280" si="12">DJ5+DK5+DL5+DM5+DN5+DO5+DP5+DQ5+DR5+DS5</f>
        <v>#VALUE!</v>
      </c>
      <c r="DV5" s="81" t="e">
        <f>CZ5*'Ores &amp; Ingots'!$C$3+DA5*'Ores &amp; Ingots'!$C$4+DB5*'Ores &amp; Ingots'!$C$5+DC5*'Ores &amp; Ingots'!$C$6+DD5*'Ores &amp; Ingots'!$C$7+DE5*'Ores &amp; Ingots'!$C$8+DF5*'Ores &amp; Ingots'!$C$9+DG5*'Ores &amp; Ingots'!$C$10+DH5*'Ores &amp; Ingots'!$C$11+DI5*'Ores &amp; Ingots'!$C$12</f>
        <v>#VALUE!</v>
      </c>
      <c r="DW5" s="81" t="e">
        <f>DJ5*'Ores &amp; Ingots'!$B$3+DK5*'Ores &amp; Ingots'!$B$4+DL5*'Ores &amp; Ingots'!$B$5+DM5*'Ores &amp; Ingots'!$B$6+DN5*'Ores &amp; Ingots'!$B$7+DO5*'Ores &amp; Ingots'!$B$8+DP5*'Ores &amp; Ingots'!$B$9+DQ5*'Ores &amp; Ingots'!$B$10+DR5*'Ores &amp; Ingots'!$B$11+DS5*'Ores &amp; Ingots'!$B$12</f>
        <v>#VALUE!</v>
      </c>
      <c r="DX5" s="119" t="e">
        <f>CZ5*Refining!$G$3+DA5*Refining!$G$4+DB5*Refining!$G$5+DC5*Refining!$G$6+DD5*Refining!$G$7+DE5*Refining!$G$8+DF5*Refining!$G$9+DG5*Refining!$G$10+DH5*Refining!$G$11+DI5*Refining!$G$12</f>
        <v>#VALUE!</v>
      </c>
      <c r="DY5" s="119" t="e">
        <f t="shared" ref="DY5:DY280" si="13">(DX5*$O$44)/3600</f>
        <v>#VALUE!</v>
      </c>
      <c r="DZ5" s="126" t="e">
        <f t="shared" ref="DZ5:DZ280" si="14">DY5/1000000</f>
        <v>#VALUE!</v>
      </c>
      <c r="EA5" s="115" t="e">
        <f t="shared" ref="EA5:EA280" si="15">J5+CB5+DX5</f>
        <v>#VALUE!</v>
      </c>
      <c r="EB5" s="127" t="e">
        <f t="shared" ref="EB5:EC5" si="16">EA5/60</f>
        <v>#VALUE!</v>
      </c>
      <c r="EC5" s="127" t="e">
        <f t="shared" si="16"/>
        <v>#VALUE!</v>
      </c>
      <c r="ED5" s="115" t="e">
        <f t="shared" ref="ED5:ED280" si="17">DY5+CC5</f>
        <v>#VALUE!</v>
      </c>
      <c r="EE5" s="127" t="e">
        <f t="shared" ref="EE5:EF5" si="18">ED5/1000</f>
        <v>#VALUE!</v>
      </c>
      <c r="EF5" s="128" t="e">
        <f t="shared" si="18"/>
        <v>#VALUE!</v>
      </c>
      <c r="EG5" s="130" t="e">
        <f t="shared" ref="EG5:EG280" si="19">ED5/1000000</f>
        <v>#VALUE!</v>
      </c>
      <c r="EH5" s="132" t="e">
        <f t="shared" ref="EH5:EH280" si="20">EC5/24</f>
        <v>#VALUE!</v>
      </c>
      <c r="EI5" s="133">
        <v>648</v>
      </c>
    </row>
    <row r="6" spans="1:139" ht="12.75" hidden="1" x14ac:dyDescent="0.2">
      <c r="A6" s="864"/>
      <c r="B6" s="135" t="s">
        <v>192</v>
      </c>
      <c r="C6" s="137" t="s">
        <v>155</v>
      </c>
      <c r="D6" s="137">
        <v>1</v>
      </c>
      <c r="E6" s="137">
        <v>1</v>
      </c>
      <c r="F6" s="137">
        <v>2</v>
      </c>
      <c r="G6" s="139">
        <f t="shared" si="0"/>
        <v>0.25</v>
      </c>
      <c r="H6" s="140">
        <v>20</v>
      </c>
      <c r="I6" s="140">
        <v>20</v>
      </c>
      <c r="J6" s="140">
        <f>H6/Main!$D$9</f>
        <v>4</v>
      </c>
      <c r="K6" s="140">
        <f>I6/Main!$D$10</f>
        <v>10</v>
      </c>
      <c r="L6" s="140">
        <f t="shared" si="1"/>
        <v>2.5</v>
      </c>
      <c r="M6" s="140">
        <v>1</v>
      </c>
      <c r="N6" s="143"/>
      <c r="O6" s="145">
        <v>20000</v>
      </c>
      <c r="P6" s="143"/>
      <c r="Q6" s="145"/>
      <c r="R6" s="143"/>
      <c r="S6" s="146"/>
      <c r="T6" s="146"/>
      <c r="U6" s="143"/>
      <c r="V6" s="143"/>
      <c r="W6" s="145">
        <v>5000</v>
      </c>
      <c r="X6" s="143"/>
      <c r="Y6" s="143"/>
      <c r="Z6" s="143"/>
      <c r="AA6" s="143"/>
      <c r="AB6" s="143"/>
      <c r="AC6" s="148"/>
      <c r="AD6" s="151">
        <v>0</v>
      </c>
      <c r="AE6" s="151">
        <v>0</v>
      </c>
      <c r="AF6" s="151">
        <v>1</v>
      </c>
      <c r="AG6" s="151">
        <v>0</v>
      </c>
      <c r="AH6" s="151">
        <v>2</v>
      </c>
      <c r="AI6" s="151">
        <v>0</v>
      </c>
      <c r="AJ6" s="151">
        <v>0</v>
      </c>
      <c r="AK6" s="151">
        <v>1</v>
      </c>
      <c r="AL6" s="151">
        <v>0</v>
      </c>
      <c r="AM6" s="151">
        <v>0</v>
      </c>
      <c r="AN6" s="151">
        <v>0</v>
      </c>
      <c r="AO6" s="151">
        <v>0</v>
      </c>
      <c r="AP6" s="151">
        <v>0</v>
      </c>
      <c r="AQ6" s="151">
        <v>0</v>
      </c>
      <c r="AR6" s="151">
        <v>0</v>
      </c>
      <c r="AS6" s="151">
        <v>0</v>
      </c>
      <c r="AT6" s="151">
        <v>0</v>
      </c>
      <c r="AU6" s="152">
        <v>4</v>
      </c>
      <c r="AV6" s="151">
        <v>0</v>
      </c>
      <c r="AW6" s="151">
        <v>0</v>
      </c>
      <c r="AX6" s="151">
        <v>0</v>
      </c>
      <c r="AY6" s="161" t="str">
        <f t="shared" ref="AY6:BS6" si="21">IF(AD6 = 0, "", AD6)</f>
        <v/>
      </c>
      <c r="AZ6" s="137" t="str">
        <f t="shared" si="21"/>
        <v/>
      </c>
      <c r="BA6" s="133">
        <f t="shared" si="21"/>
        <v>1</v>
      </c>
      <c r="BB6" s="137" t="str">
        <f t="shared" si="21"/>
        <v/>
      </c>
      <c r="BC6" s="133">
        <f t="shared" si="21"/>
        <v>2</v>
      </c>
      <c r="BD6" s="137" t="str">
        <f t="shared" si="21"/>
        <v/>
      </c>
      <c r="BE6" s="137" t="str">
        <f t="shared" si="21"/>
        <v/>
      </c>
      <c r="BF6" s="133">
        <f t="shared" si="21"/>
        <v>1</v>
      </c>
      <c r="BG6" s="137" t="str">
        <f t="shared" si="21"/>
        <v/>
      </c>
      <c r="BH6" s="137" t="str">
        <f t="shared" si="21"/>
        <v/>
      </c>
      <c r="BI6" s="137" t="str">
        <f t="shared" si="21"/>
        <v/>
      </c>
      <c r="BJ6" s="137" t="str">
        <f t="shared" si="21"/>
        <v/>
      </c>
      <c r="BK6" s="137" t="str">
        <f t="shared" si="21"/>
        <v/>
      </c>
      <c r="BL6" s="137" t="str">
        <f t="shared" si="21"/>
        <v/>
      </c>
      <c r="BM6" s="137" t="str">
        <f t="shared" si="21"/>
        <v/>
      </c>
      <c r="BN6" s="137" t="str">
        <f t="shared" si="21"/>
        <v/>
      </c>
      <c r="BO6" s="137" t="str">
        <f t="shared" si="21"/>
        <v/>
      </c>
      <c r="BP6" s="167">
        <f t="shared" si="21"/>
        <v>4</v>
      </c>
      <c r="BQ6" s="137" t="str">
        <f t="shared" si="21"/>
        <v/>
      </c>
      <c r="BR6" s="137" t="str">
        <f t="shared" si="21"/>
        <v/>
      </c>
      <c r="BS6" s="169" t="str">
        <f t="shared" si="21"/>
        <v/>
      </c>
      <c r="BT6" s="174" t="e">
        <f>$AY6*Assembly!Z$4+$AZ6*Assembly!Z$5+$BA6*Assembly!Z$6+$BB6*Assembly!Z$7+$BC6*Assembly!Z$8+$BD6*Assembly!Z$9+$BE6*Assembly!Z$10+$BF6*Assembly!Z$11+$BG6*Assembly!Z$12+$BH6*Assembly!Z$13+$BI6*Assembly!Z$14+$BJ6*Assembly!Z$15+$BK6*Assembly!Z$16+$BL6*Assembly!Z$17+$BM6*Assembly!Z$18+$BN6*Assembly!Z$19+$BO6*Assembly!Z$20+$BP6*Assembly!Z$21+$BQ6*Assembly!Z$22+$BR6*Assembly!Z$23+$BS6*Assembly!Z$24</f>
        <v>#VALUE!</v>
      </c>
      <c r="BU6" s="133" t="e">
        <f t="shared" si="3"/>
        <v>#VALUE!</v>
      </c>
      <c r="BV6" s="133"/>
      <c r="BW6" s="133" t="e">
        <f>$AY6*Assembly!AD$4+$AZ6*Assembly!AD$5+$BA6*Assembly!AD$6+$BB6*Assembly!AD$7+$BC6*Assembly!AD$8+$BD6*Assembly!AD$9+$BE6*Assembly!AD$10+$BF6*Assembly!AD$11+$BG6*Assembly!AD$12+$BH6*Assembly!AD$13+$BI6*Assembly!AD$14+$BJ6*Assembly!AD$15+$BK6*Assembly!AD$16+$BL6*Assembly!AD$17+$BM6*Assembly!AD$18+$BN6*Assembly!AD$19+$BO6*Assembly!AD$20+$BP6*Assembly!AD$21+$BQ6*Assembly!AD$22+$BR6*Assembly!AD$23+$BS6*Assembly!AD$24</f>
        <v>#VALUE!</v>
      </c>
      <c r="BX6" s="177" t="e">
        <f t="shared" si="4"/>
        <v>#VALUE!</v>
      </c>
      <c r="BY6" s="178" t="e">
        <f t="shared" si="5"/>
        <v>#VALUE!</v>
      </c>
      <c r="BZ6" s="179" t="e">
        <f t="shared" si="6"/>
        <v>#VALUE!</v>
      </c>
      <c r="CA6" s="178" t="e">
        <f t="shared" si="7"/>
        <v>#VALUE!</v>
      </c>
      <c r="CB6" s="133" t="e">
        <f>$AY6*Assembly!Y$4+$AZ6*Assembly!Y$5+$BA6*Assembly!Y$6+$BB6*Assembly!Y$7+$BC6*Assembly!Y$8+$BD6*Assembly!Y$9+$BE6*Assembly!Y$10+$BF6*Assembly!Y$11+$BG6*Assembly!Y$12+$BH6*Assembly!Y$13+$BI6*Assembly!Y$14+$BJ6*Assembly!Y$15+$BK6*Assembly!Y$16+$BL6*Assembly!Y$17+$BM6*Assembly!Y$18+$BN6*Assembly!Y$19+$BO6*Assembly!Y$20+$BP6*Assembly!Y$21+$BQ6*Assembly!Y$22+$BR6*Assembly!Y$23+$BS6*Assembly!Y$24</f>
        <v>#VALUE!</v>
      </c>
      <c r="CC6" s="133" t="e">
        <f t="shared" si="8"/>
        <v>#VALUE!</v>
      </c>
      <c r="CD6" s="130" t="e">
        <f t="shared" si="9"/>
        <v>#VALUE!</v>
      </c>
      <c r="CE6" s="183" t="e">
        <f>$AY6*Assembly!AC$4+$AZ6*Assembly!AC$5+$BA6*Assembly!AC$6+$BB6*Assembly!AC$7+$BC6*Assembly!AC$8+$BD6*Assembly!AC$9+$BE6*Assembly!AC$10+$BF6*Assembly!AC$11+$BG6*Assembly!AC$12+$BH6*Assembly!AC$13+$BI6*Assembly!AC$14+$BJ6*Assembly!AC$15+$BK6*Assembly!AC$16+$BL6*Assembly!AC$17+$BM6*Assembly!AC$18+$BN6*Assembly!AC$19+$BO6*Assembly!AC$20+$BP6*Assembly!AC$21+$BQ6*Assembly!AC$22+$BR6*Assembly!AC$23+$BS6*Assembly!AC$24</f>
        <v>#VALUE!</v>
      </c>
      <c r="CF6" s="145" t="e">
        <f>$AY6*Assembly!M$4+$AZ6*Assembly!M$5+$BA6*Assembly!M$6+$BB6*Assembly!M$7+$BC6*Assembly!M$8+$BD6*Assembly!M$9+$BE6*Assembly!M$10+$BF6*Assembly!M$11+$BG6*Assembly!M$12+$BH6*Assembly!M$13+$BI6*Assembly!M$14+$BJ6*Assembly!M$15+$BK6*Assembly!M$16+$BL6*Assembly!M$17+$BM6*Assembly!M$18+$BN6*Assembly!M$19+$BO6*Assembly!M$20+$BP6*Assembly!M$21+$BQ6*Assembly!M$22+$BR6*Assembly!M$23+$BS6*Assembly!M$24</f>
        <v>#VALUE!</v>
      </c>
      <c r="CG6" s="145" t="e">
        <f>$AY6*Assembly!N$4+$AZ6*Assembly!N$5+$BA6*Assembly!N$6+$BB6*Assembly!N$7+$BC6*Assembly!N$8+$BD6*Assembly!N$9+$BE6*Assembly!N$10+$BF6*Assembly!N$11+$BG6*Assembly!N$12+$BH6*Assembly!N$13+$BI6*Assembly!N$14+$BJ6*Assembly!N$15+$BK6*Assembly!N$16+$BL6*Assembly!N$17+$BM6*Assembly!N$18+$BN6*Assembly!N$19+$BO6*Assembly!N$20+$BP6*Assembly!N$21+$BQ6*Assembly!N$22+$BR6*Assembly!N$23+$BS6*Assembly!N$24</f>
        <v>#VALUE!</v>
      </c>
      <c r="CH6" s="145" t="e">
        <f>$AY6*Assembly!O$4+$AZ6*Assembly!O$5+$BA6*Assembly!O$6+$BB6*Assembly!O$7+$BC6*Assembly!O$8+$BD6*Assembly!O$9+$BE6*Assembly!O$10+$BF6*Assembly!O$11+$BG6*Assembly!O$12+$BH6*Assembly!O$13+$BI6*Assembly!O$14+$BJ6*Assembly!O$15+$BK6*Assembly!O$16+$BL6*Assembly!O$17+$BM6*Assembly!O$18+$BN6*Assembly!O$19+$BO6*Assembly!O$20+$BP6*Assembly!O$21+$BQ6*Assembly!O$22+$BR6*Assembly!O$23+$BS6*Assembly!O$24</f>
        <v>#VALUE!</v>
      </c>
      <c r="CI6" s="140" t="e">
        <f>$AY6*Assembly!P$4+$AZ6*Assembly!P$5+$BA6*Assembly!P$6+$BB6*Assembly!P$7+$BC6*Assembly!P$8+$BD6*Assembly!P$9+$BE6*Assembly!P$10+$BF6*Assembly!P$11+$BG6*Assembly!P$12+$BH6*Assembly!P$13+$BI6*Assembly!P$14+$BJ6*Assembly!P$15+$BK6*Assembly!P$16+$BL6*Assembly!P$17+$BM6*Assembly!P$18+$BN6*Assembly!P$19+$BO6*Assembly!P$20+$BP6*Assembly!P$21+$BQ6*Assembly!P$22+$BR6*Assembly!P$23+$BS6*Assembly!P$24</f>
        <v>#VALUE!</v>
      </c>
      <c r="CJ6" s="140" t="e">
        <f>$AY6*Assembly!Q$4+$AZ6*Assembly!Q$5+$BA6*Assembly!Q$6+$BB6*Assembly!Q$7+$BC6*Assembly!Q$8+$BD6*Assembly!Q$9+$BE6*Assembly!Q$10+$BF6*Assembly!Q$11+$BG6*Assembly!Q$12+$BH6*Assembly!Q$13+$BI6*Assembly!Q$14+$BJ6*Assembly!Q$15+$BK6*Assembly!Q$16+$BL6*Assembly!Q$17+$BM6*Assembly!Q$18+$BN6*Assembly!Q$19+$BO6*Assembly!Q$20+$BP6*Assembly!Q$21+$BQ6*Assembly!Q$22+$BR6*Assembly!Q$23+$BS6*Assembly!Q$24</f>
        <v>#VALUE!</v>
      </c>
      <c r="CK6" s="145" t="e">
        <f>$AY6*Assembly!R$4+$AZ6*Assembly!R$5+$BA6*Assembly!R$6+$BB6*Assembly!R$7+$BC6*Assembly!R$8+$BD6*Assembly!R$9+$BE6*Assembly!R$10+$BF6*Assembly!R$11+$BG6*Assembly!R$12+$BH6*Assembly!R$13+$BI6*Assembly!R$14+$BJ6*Assembly!R$15+$BK6*Assembly!R$16+$BL6*Assembly!R$17+$BM6*Assembly!R$18+$BN6*Assembly!R$19+$BO6*Assembly!R$20+$BP6*Assembly!R$21+$BQ6*Assembly!R$22+$BR6*Assembly!R$23+$BS6*Assembly!R$24</f>
        <v>#VALUE!</v>
      </c>
      <c r="CL6" s="140" t="e">
        <f>$AY6*Assembly!S$4+$AZ6*Assembly!S$5+$BA6*Assembly!S$6+$BB6*Assembly!S$7+$BC6*Assembly!S$8+$BD6*Assembly!S$9+$BE6*Assembly!S$10+$BF6*Assembly!S$11+$BG6*Assembly!S$12+$BH6*Assembly!S$13+$BI6*Assembly!S$14+$BJ6*Assembly!S$15+$BK6*Assembly!S$16+$BL6*Assembly!S$17+$BM6*Assembly!S$18+$BN6*Assembly!S$19+$BO6*Assembly!S$20+$BP6*Assembly!S$21+$BQ6*Assembly!S$22+$BR6*Assembly!S$23+$BS6*Assembly!S$24</f>
        <v>#VALUE!</v>
      </c>
      <c r="CM6" s="140" t="e">
        <f>$AY6*Assembly!T$4+$AZ6*Assembly!T$5+$BA6*Assembly!T$6+$BB6*Assembly!T$7+$BC6*Assembly!T$8+$BD6*Assembly!T$9+$BE6*Assembly!T$10+$BF6*Assembly!T$11+$BG6*Assembly!T$12+$BH6*Assembly!T$13+$BI6*Assembly!T$14+$BJ6*Assembly!T$15+$BK6*Assembly!T$16+$BL6*Assembly!T$17+$BM6*Assembly!T$18+$BN6*Assembly!T$19+$BO6*Assembly!T$20+$BP6*Assembly!T$21+$BQ6*Assembly!T$22+$BR6*Assembly!T$23+$BS6*Assembly!T$24</f>
        <v>#VALUE!</v>
      </c>
      <c r="CN6" s="140" t="e">
        <f>$AY6*Assembly!U$4+$AZ6*Assembly!U$5+$BA6*Assembly!U$6+$BB6*Assembly!U$7+$BC6*Assembly!U$8+$BD6*Assembly!U$9+$BE6*Assembly!U$10+$BF6*Assembly!U$11+$BG6*Assembly!U$12+$BH6*Assembly!U$13+$BI6*Assembly!U$14+$BJ6*Assembly!U$15+$BK6*Assembly!U$16+$BL6*Assembly!U$17+$BM6*Assembly!U$18+$BN6*Assembly!U$19+$BO6*Assembly!U$20+$BP6*Assembly!U$21+$BQ6*Assembly!U$22+$BR6*Assembly!U$23+$BS6*Assembly!U$24</f>
        <v>#VALUE!</v>
      </c>
      <c r="CO6" s="145" t="e">
        <f>$AY6*Assembly!V$4+$AZ6*Assembly!V$5+$BA6*Assembly!V$6+$BB6*Assembly!V$7+$BC6*Assembly!V$8+$BD6*Assembly!V$9+$BE6*Assembly!V$10+$BF6*Assembly!V$11+$BG6*Assembly!V$12+$BH6*Assembly!V$13+$BI6*Assembly!V$14+$BJ6*Assembly!V$15+$BK6*Assembly!V$16+$BL6*Assembly!V$17+$BM6*Assembly!V$18+$BN6*Assembly!V$19+$BO6*Assembly!V$20+$BP6*Assembly!V$21+$BQ6*Assembly!V$22+$BR6*Assembly!V$23+$BS6*Assembly!V$24</f>
        <v>#VALUE!</v>
      </c>
      <c r="CP6" s="145" t="e">
        <f>CF6*Refining!$F$3</f>
        <v>#VALUE!</v>
      </c>
      <c r="CQ6" s="145" t="e">
        <f>CG6*Refining!$F$4</f>
        <v>#VALUE!</v>
      </c>
      <c r="CR6" s="145" t="e">
        <f>CH6*Refining!$F$5</f>
        <v>#VALUE!</v>
      </c>
      <c r="CS6" s="145" t="e">
        <f>CI6*Refining!$F$6</f>
        <v>#VALUE!</v>
      </c>
      <c r="CT6" s="145" t="e">
        <f>CJ6*Refining!$F$7</f>
        <v>#VALUE!</v>
      </c>
      <c r="CU6" s="145" t="e">
        <f>CK6*Refining!$F$8</f>
        <v>#VALUE!</v>
      </c>
      <c r="CV6" s="145" t="e">
        <f>CL6*Refining!$F$9</f>
        <v>#VALUE!</v>
      </c>
      <c r="CW6" s="145" t="e">
        <f>CM6*Refining!$F$10</f>
        <v>#VALUE!</v>
      </c>
      <c r="CX6" s="145" t="e">
        <f>CN6*Refining!$F$11</f>
        <v>#VALUE!</v>
      </c>
      <c r="CY6" s="145" t="e">
        <f>CO6*Refining!$F$12</f>
        <v>#VALUE!</v>
      </c>
      <c r="CZ6" s="185" t="e">
        <f t="shared" ref="CZ6:DS6" si="22">IF(CF6 = 0, "", CF6)</f>
        <v>#VALUE!</v>
      </c>
      <c r="DA6" s="186" t="e">
        <f t="shared" si="22"/>
        <v>#VALUE!</v>
      </c>
      <c r="DB6" s="186" t="e">
        <f t="shared" si="22"/>
        <v>#VALUE!</v>
      </c>
      <c r="DC6" s="186" t="e">
        <f t="shared" si="22"/>
        <v>#VALUE!</v>
      </c>
      <c r="DD6" s="186" t="e">
        <f t="shared" si="22"/>
        <v>#VALUE!</v>
      </c>
      <c r="DE6" s="186" t="e">
        <f t="shared" si="22"/>
        <v>#VALUE!</v>
      </c>
      <c r="DF6" s="186" t="e">
        <f t="shared" si="22"/>
        <v>#VALUE!</v>
      </c>
      <c r="DG6" s="186" t="e">
        <f t="shared" si="22"/>
        <v>#VALUE!</v>
      </c>
      <c r="DH6" s="186" t="e">
        <f t="shared" si="22"/>
        <v>#VALUE!</v>
      </c>
      <c r="DI6" s="187" t="e">
        <f t="shared" si="22"/>
        <v>#VALUE!</v>
      </c>
      <c r="DJ6" s="185" t="e">
        <f t="shared" si="22"/>
        <v>#VALUE!</v>
      </c>
      <c r="DK6" s="186" t="e">
        <f t="shared" si="22"/>
        <v>#VALUE!</v>
      </c>
      <c r="DL6" s="186" t="e">
        <f t="shared" si="22"/>
        <v>#VALUE!</v>
      </c>
      <c r="DM6" s="186" t="e">
        <f t="shared" si="22"/>
        <v>#VALUE!</v>
      </c>
      <c r="DN6" s="188" t="e">
        <f t="shared" si="22"/>
        <v>#VALUE!</v>
      </c>
      <c r="DO6" s="186" t="e">
        <f t="shared" si="22"/>
        <v>#VALUE!</v>
      </c>
      <c r="DP6" s="186" t="e">
        <f t="shared" si="22"/>
        <v>#VALUE!</v>
      </c>
      <c r="DQ6" s="186" t="e">
        <f t="shared" si="22"/>
        <v>#VALUE!</v>
      </c>
      <c r="DR6" s="186" t="e">
        <f t="shared" si="22"/>
        <v>#VALUE!</v>
      </c>
      <c r="DS6" s="187" t="e">
        <f t="shared" si="22"/>
        <v>#VALUE!</v>
      </c>
      <c r="DT6" s="185" t="e">
        <f t="shared" si="11"/>
        <v>#VALUE!</v>
      </c>
      <c r="DU6" s="189" t="e">
        <f t="shared" si="12"/>
        <v>#VALUE!</v>
      </c>
      <c r="DV6" s="133" t="e">
        <f>CZ6*'Ores &amp; Ingots'!$C$3+DA6*'Ores &amp; Ingots'!$C$4+DB6*'Ores &amp; Ingots'!$C$5+DC6*'Ores &amp; Ingots'!$C$6+DD6*'Ores &amp; Ingots'!$C$7+DE6*'Ores &amp; Ingots'!$C$8+DF6*'Ores &amp; Ingots'!$C$9+DG6*'Ores &amp; Ingots'!$C$10+DH6*'Ores &amp; Ingots'!$C$11+DI6*'Ores &amp; Ingots'!$C$12</f>
        <v>#VALUE!</v>
      </c>
      <c r="DW6" s="133" t="e">
        <f>DJ6*'Ores &amp; Ingots'!$B$3+DK6*'Ores &amp; Ingots'!$B$4+DL6*'Ores &amp; Ingots'!$B$5+DM6*'Ores &amp; Ingots'!$B$6+DN6*'Ores &amp; Ingots'!$B$7+DO6*'Ores &amp; Ingots'!$B$8+DP6*'Ores &amp; Ingots'!$B$9+DQ6*'Ores &amp; Ingots'!$B$10+DR6*'Ores &amp; Ingots'!$B$11+DS6*'Ores &amp; Ingots'!$B$12</f>
        <v>#VALUE!</v>
      </c>
      <c r="DX6" s="189" t="e">
        <f>CZ6*Refining!$G$3+DA6*Refining!$G$4+DB6*Refining!$G$5+DC6*Refining!$G$6+DD6*Refining!$G$7+DE6*Refining!$G$8+DF6*Refining!$G$9+DG6*Refining!$G$10+DH6*Refining!$G$11+DI6*Refining!$G$12</f>
        <v>#VALUE!</v>
      </c>
      <c r="DY6" s="189" t="e">
        <f t="shared" si="13"/>
        <v>#VALUE!</v>
      </c>
      <c r="DZ6" s="192" t="e">
        <f t="shared" si="14"/>
        <v>#VALUE!</v>
      </c>
      <c r="EA6" s="185" t="e">
        <f t="shared" si="15"/>
        <v>#VALUE!</v>
      </c>
      <c r="EB6" s="194" t="e">
        <f t="shared" ref="EB6:EC6" si="23">EA6/60</f>
        <v>#VALUE!</v>
      </c>
      <c r="EC6" s="194" t="e">
        <f t="shared" si="23"/>
        <v>#VALUE!</v>
      </c>
      <c r="ED6" s="185" t="e">
        <f t="shared" si="17"/>
        <v>#VALUE!</v>
      </c>
      <c r="EE6" s="194" t="e">
        <f t="shared" ref="EE6:EF6" si="24">ED6/1000</f>
        <v>#VALUE!</v>
      </c>
      <c r="EF6" s="196" t="e">
        <f t="shared" si="24"/>
        <v>#VALUE!</v>
      </c>
      <c r="EG6" s="130" t="e">
        <f t="shared" si="19"/>
        <v>#VALUE!</v>
      </c>
      <c r="EH6" s="132" t="e">
        <f t="shared" si="20"/>
        <v>#VALUE!</v>
      </c>
      <c r="EI6" s="133" t="s">
        <v>28</v>
      </c>
    </row>
    <row r="7" spans="1:139" ht="12.75" x14ac:dyDescent="0.2">
      <c r="A7" s="864"/>
      <c r="B7" s="135" t="s">
        <v>233</v>
      </c>
      <c r="C7" s="137" t="s">
        <v>156</v>
      </c>
      <c r="D7" s="137">
        <v>1</v>
      </c>
      <c r="E7" s="137">
        <v>2</v>
      </c>
      <c r="F7" s="137">
        <v>1</v>
      </c>
      <c r="G7" s="139">
        <f t="shared" si="0"/>
        <v>31.25</v>
      </c>
      <c r="H7" s="140">
        <v>50</v>
      </c>
      <c r="I7" s="140">
        <v>50</v>
      </c>
      <c r="J7" s="140">
        <f>H7/Main!$D$9</f>
        <v>10</v>
      </c>
      <c r="K7" s="140">
        <f>I7/Main!$D$10</f>
        <v>25</v>
      </c>
      <c r="L7" s="140">
        <f t="shared" si="1"/>
        <v>2.5</v>
      </c>
      <c r="M7" s="140">
        <v>1</v>
      </c>
      <c r="N7" s="143"/>
      <c r="O7" s="145">
        <v>10000</v>
      </c>
      <c r="P7" s="143"/>
      <c r="Q7" s="145"/>
      <c r="R7" s="143"/>
      <c r="S7" s="146"/>
      <c r="T7" s="146"/>
      <c r="U7" s="143"/>
      <c r="V7" s="143"/>
      <c r="W7" s="145">
        <v>50000</v>
      </c>
      <c r="X7" s="143"/>
      <c r="Y7" s="143"/>
      <c r="Z7" s="143"/>
      <c r="AA7" s="143"/>
      <c r="AB7" s="143"/>
      <c r="AC7" s="148" t="s">
        <v>34</v>
      </c>
      <c r="AD7" s="151">
        <v>80</v>
      </c>
      <c r="AE7" s="151">
        <v>0</v>
      </c>
      <c r="AF7" s="151">
        <v>60</v>
      </c>
      <c r="AG7" s="151">
        <v>40</v>
      </c>
      <c r="AH7" s="151">
        <v>40</v>
      </c>
      <c r="AI7" s="151">
        <v>0</v>
      </c>
      <c r="AJ7" s="151">
        <v>0</v>
      </c>
      <c r="AK7" s="151">
        <v>8</v>
      </c>
      <c r="AL7" s="151">
        <v>0</v>
      </c>
      <c r="AM7" s="151">
        <v>0</v>
      </c>
      <c r="AN7" s="151">
        <v>0</v>
      </c>
      <c r="AO7" s="151">
        <v>0</v>
      </c>
      <c r="AP7" s="151">
        <v>0</v>
      </c>
      <c r="AQ7" s="151">
        <v>0</v>
      </c>
      <c r="AR7" s="151">
        <v>0</v>
      </c>
      <c r="AS7" s="151">
        <v>0</v>
      </c>
      <c r="AT7" s="151">
        <v>0</v>
      </c>
      <c r="AU7" s="152">
        <v>40</v>
      </c>
      <c r="AV7" s="151">
        <v>0</v>
      </c>
      <c r="AW7" s="151">
        <v>0</v>
      </c>
      <c r="AX7" s="151">
        <v>0</v>
      </c>
      <c r="AY7" s="174">
        <f t="shared" ref="AY7:BS7" si="25">IF(AD7 = 0, "", AD7)</f>
        <v>80</v>
      </c>
      <c r="AZ7" s="137" t="str">
        <f t="shared" si="25"/>
        <v/>
      </c>
      <c r="BA7" s="133">
        <f t="shared" si="25"/>
        <v>60</v>
      </c>
      <c r="BB7" s="133">
        <f t="shared" si="25"/>
        <v>40</v>
      </c>
      <c r="BC7" s="133">
        <f t="shared" si="25"/>
        <v>40</v>
      </c>
      <c r="BD7" s="137" t="str">
        <f t="shared" si="25"/>
        <v/>
      </c>
      <c r="BE7" s="137" t="str">
        <f t="shared" si="25"/>
        <v/>
      </c>
      <c r="BF7" s="133">
        <f t="shared" si="25"/>
        <v>8</v>
      </c>
      <c r="BG7" s="137" t="str">
        <f t="shared" si="25"/>
        <v/>
      </c>
      <c r="BH7" s="137" t="str">
        <f t="shared" si="25"/>
        <v/>
      </c>
      <c r="BI7" s="137" t="str">
        <f t="shared" si="25"/>
        <v/>
      </c>
      <c r="BJ7" s="137" t="str">
        <f t="shared" si="25"/>
        <v/>
      </c>
      <c r="BK7" s="137" t="str">
        <f t="shared" si="25"/>
        <v/>
      </c>
      <c r="BL7" s="137" t="str">
        <f t="shared" si="25"/>
        <v/>
      </c>
      <c r="BM7" s="137" t="str">
        <f t="shared" si="25"/>
        <v/>
      </c>
      <c r="BN7" s="137" t="str">
        <f t="shared" si="25"/>
        <v/>
      </c>
      <c r="BO7" s="137" t="str">
        <f t="shared" si="25"/>
        <v/>
      </c>
      <c r="BP7" s="167">
        <f t="shared" si="25"/>
        <v>40</v>
      </c>
      <c r="BQ7" s="137" t="str">
        <f t="shared" si="25"/>
        <v/>
      </c>
      <c r="BR7" s="137" t="str">
        <f t="shared" si="25"/>
        <v/>
      </c>
      <c r="BS7" s="169" t="str">
        <f t="shared" si="25"/>
        <v/>
      </c>
      <c r="BT7" s="174" t="e">
        <f>$AY7*Assembly!Z$4+$AZ7*Assembly!Z$5+$BA7*Assembly!Z$6+$BB7*Assembly!Z$7+$BC7*Assembly!Z$8+$BD7*Assembly!Z$9+$BE7*Assembly!Z$10+$BF7*Assembly!Z$11+$BG7*Assembly!Z$12+$BH7*Assembly!Z$13+$BI7*Assembly!Z$14+$BJ7*Assembly!Z$15+$BK7*Assembly!Z$16+$BL7*Assembly!Z$17+$BM7*Assembly!Z$18+$BN7*Assembly!Z$19+$BO7*Assembly!Z$20+$BP7*Assembly!Z$21+$BQ7*Assembly!Z$22+$BR7*Assembly!Z$23+$BS7*Assembly!Z$24</f>
        <v>#VALUE!</v>
      </c>
      <c r="BU7" s="133" t="e">
        <f t="shared" si="3"/>
        <v>#VALUE!</v>
      </c>
      <c r="BV7" s="133"/>
      <c r="BW7" s="133" t="e">
        <f>$AY7*Assembly!AD$4+$AZ7*Assembly!AD$5+$BA7*Assembly!AD$6+$BB7*Assembly!AD$7+$BC7*Assembly!AD$8+$BD7*Assembly!AD$9+$BE7*Assembly!AD$10+$BF7*Assembly!AD$11+$BG7*Assembly!AD$12+$BH7*Assembly!AD$13+$BI7*Assembly!AD$14+$BJ7*Assembly!AD$15+$BK7*Assembly!AD$16+$BL7*Assembly!AD$17+$BM7*Assembly!AD$18+$BN7*Assembly!AD$19+$BO7*Assembly!AD$20+$BP7*Assembly!AD$21+$BQ7*Assembly!AD$22+$BR7*Assembly!AD$23+$BS7*Assembly!AD$24</f>
        <v>#VALUE!</v>
      </c>
      <c r="BX7" s="177" t="e">
        <f t="shared" si="4"/>
        <v>#VALUE!</v>
      </c>
      <c r="BY7" s="178" t="e">
        <f t="shared" si="5"/>
        <v>#VALUE!</v>
      </c>
      <c r="BZ7" s="179" t="e">
        <f t="shared" si="6"/>
        <v>#VALUE!</v>
      </c>
      <c r="CA7" s="178" t="e">
        <f t="shared" si="7"/>
        <v>#VALUE!</v>
      </c>
      <c r="CB7" s="133" t="e">
        <f>$AY7*Assembly!Y$4+$AZ7*Assembly!Y$5+$BA7*Assembly!Y$6+$BB7*Assembly!Y$7+$BC7*Assembly!Y$8+$BD7*Assembly!Y$9+$BE7*Assembly!Y$10+$BF7*Assembly!Y$11+$BG7*Assembly!Y$12+$BH7*Assembly!Y$13+$BI7*Assembly!Y$14+$BJ7*Assembly!Y$15+$BK7*Assembly!Y$16+$BL7*Assembly!Y$17+$BM7*Assembly!Y$18+$BN7*Assembly!Y$19+$BO7*Assembly!Y$20+$BP7*Assembly!Y$21+$BQ7*Assembly!Y$22+$BR7*Assembly!Y$23+$BS7*Assembly!Y$24</f>
        <v>#VALUE!</v>
      </c>
      <c r="CC7" s="133" t="e">
        <f t="shared" si="8"/>
        <v>#VALUE!</v>
      </c>
      <c r="CD7" s="130" t="e">
        <f t="shared" si="9"/>
        <v>#VALUE!</v>
      </c>
      <c r="CE7" s="183" t="e">
        <f>$AY7*Assembly!AC$4+$AZ7*Assembly!AC$5+$BA7*Assembly!AC$6+$BB7*Assembly!AC$7+$BC7*Assembly!AC$8+$BD7*Assembly!AC$9+$BE7*Assembly!AC$10+$BF7*Assembly!AC$11+$BG7*Assembly!AC$12+$BH7*Assembly!AC$13+$BI7*Assembly!AC$14+$BJ7*Assembly!AC$15+$BK7*Assembly!AC$16+$BL7*Assembly!AC$17+$BM7*Assembly!AC$18+$BN7*Assembly!AC$19+$BO7*Assembly!AC$20+$BP7*Assembly!AC$21+$BQ7*Assembly!AC$22+$BR7*Assembly!AC$23+$BS7*Assembly!AC$24</f>
        <v>#VALUE!</v>
      </c>
      <c r="CF7" s="145" t="e">
        <f>$AY7*Assembly!M$4+$AZ7*Assembly!M$5+$BA7*Assembly!M$6+$BB7*Assembly!M$7+$BC7*Assembly!M$8+$BD7*Assembly!M$9+$BE7*Assembly!M$10+$BF7*Assembly!M$11+$BG7*Assembly!M$12+$BH7*Assembly!M$13+$BI7*Assembly!M$14+$BJ7*Assembly!M$15+$BK7*Assembly!M$16+$BL7*Assembly!M$17+$BM7*Assembly!M$18+$BN7*Assembly!M$19+$BO7*Assembly!M$20+$BP7*Assembly!M$21+$BQ7*Assembly!M$22+$BR7*Assembly!M$23+$BS7*Assembly!M$24</f>
        <v>#VALUE!</v>
      </c>
      <c r="CG7" s="145" t="e">
        <f>$AY7*Assembly!N$4+$AZ7*Assembly!N$5+$BA7*Assembly!N$6+$BB7*Assembly!N$7+$BC7*Assembly!N$8+$BD7*Assembly!N$9+$BE7*Assembly!N$10+$BF7*Assembly!N$11+$BG7*Assembly!N$12+$BH7*Assembly!N$13+$BI7*Assembly!N$14+$BJ7*Assembly!N$15+$BK7*Assembly!N$16+$BL7*Assembly!N$17+$BM7*Assembly!N$18+$BN7*Assembly!N$19+$BO7*Assembly!N$20+$BP7*Assembly!N$21+$BQ7*Assembly!N$22+$BR7*Assembly!N$23+$BS7*Assembly!N$24</f>
        <v>#VALUE!</v>
      </c>
      <c r="CH7" s="145" t="e">
        <f>$AY7*Assembly!O$4+$AZ7*Assembly!O$5+$BA7*Assembly!O$6+$BB7*Assembly!O$7+$BC7*Assembly!O$8+$BD7*Assembly!O$9+$BE7*Assembly!O$10+$BF7*Assembly!O$11+$BG7*Assembly!O$12+$BH7*Assembly!O$13+$BI7*Assembly!O$14+$BJ7*Assembly!O$15+$BK7*Assembly!O$16+$BL7*Assembly!O$17+$BM7*Assembly!O$18+$BN7*Assembly!O$19+$BO7*Assembly!O$20+$BP7*Assembly!O$21+$BQ7*Assembly!O$22+$BR7*Assembly!O$23+$BS7*Assembly!O$24</f>
        <v>#VALUE!</v>
      </c>
      <c r="CI7" s="140" t="e">
        <f>$AY7*Assembly!P$4+$AZ7*Assembly!P$5+$BA7*Assembly!P$6+$BB7*Assembly!P$7+$BC7*Assembly!P$8+$BD7*Assembly!P$9+$BE7*Assembly!P$10+$BF7*Assembly!P$11+$BG7*Assembly!P$12+$BH7*Assembly!P$13+$BI7*Assembly!P$14+$BJ7*Assembly!P$15+$BK7*Assembly!P$16+$BL7*Assembly!P$17+$BM7*Assembly!P$18+$BN7*Assembly!P$19+$BO7*Assembly!P$20+$BP7*Assembly!P$21+$BQ7*Assembly!P$22+$BR7*Assembly!P$23+$BS7*Assembly!P$24</f>
        <v>#VALUE!</v>
      </c>
      <c r="CJ7" s="140" t="e">
        <f>$AY7*Assembly!Q$4+$AZ7*Assembly!Q$5+$BA7*Assembly!Q$6+$BB7*Assembly!Q$7+$BC7*Assembly!Q$8+$BD7*Assembly!Q$9+$BE7*Assembly!Q$10+$BF7*Assembly!Q$11+$BG7*Assembly!Q$12+$BH7*Assembly!Q$13+$BI7*Assembly!Q$14+$BJ7*Assembly!Q$15+$BK7*Assembly!Q$16+$BL7*Assembly!Q$17+$BM7*Assembly!Q$18+$BN7*Assembly!Q$19+$BO7*Assembly!Q$20+$BP7*Assembly!Q$21+$BQ7*Assembly!Q$22+$BR7*Assembly!Q$23+$BS7*Assembly!Q$24</f>
        <v>#VALUE!</v>
      </c>
      <c r="CK7" s="145" t="e">
        <f>$AY7*Assembly!R$4+$AZ7*Assembly!R$5+$BA7*Assembly!R$6+$BB7*Assembly!R$7+$BC7*Assembly!R$8+$BD7*Assembly!R$9+$BE7*Assembly!R$10+$BF7*Assembly!R$11+$BG7*Assembly!R$12+$BH7*Assembly!R$13+$BI7*Assembly!R$14+$BJ7*Assembly!R$15+$BK7*Assembly!R$16+$BL7*Assembly!R$17+$BM7*Assembly!R$18+$BN7*Assembly!R$19+$BO7*Assembly!R$20+$BP7*Assembly!R$21+$BQ7*Assembly!R$22+$BR7*Assembly!R$23+$BS7*Assembly!R$24</f>
        <v>#VALUE!</v>
      </c>
      <c r="CL7" s="140" t="e">
        <f>$AY7*Assembly!S$4+$AZ7*Assembly!S$5+$BA7*Assembly!S$6+$BB7*Assembly!S$7+$BC7*Assembly!S$8+$BD7*Assembly!S$9+$BE7*Assembly!S$10+$BF7*Assembly!S$11+$BG7*Assembly!S$12+$BH7*Assembly!S$13+$BI7*Assembly!S$14+$BJ7*Assembly!S$15+$BK7*Assembly!S$16+$BL7*Assembly!S$17+$BM7*Assembly!S$18+$BN7*Assembly!S$19+$BO7*Assembly!S$20+$BP7*Assembly!S$21+$BQ7*Assembly!S$22+$BR7*Assembly!S$23+$BS7*Assembly!S$24</f>
        <v>#VALUE!</v>
      </c>
      <c r="CM7" s="140" t="e">
        <f>$AY7*Assembly!T$4+$AZ7*Assembly!T$5+$BA7*Assembly!T$6+$BB7*Assembly!T$7+$BC7*Assembly!T$8+$BD7*Assembly!T$9+$BE7*Assembly!T$10+$BF7*Assembly!T$11+$BG7*Assembly!T$12+$BH7*Assembly!T$13+$BI7*Assembly!T$14+$BJ7*Assembly!T$15+$BK7*Assembly!T$16+$BL7*Assembly!T$17+$BM7*Assembly!T$18+$BN7*Assembly!T$19+$BO7*Assembly!T$20+$BP7*Assembly!T$21+$BQ7*Assembly!T$22+$BR7*Assembly!T$23+$BS7*Assembly!T$24</f>
        <v>#VALUE!</v>
      </c>
      <c r="CN7" s="140" t="e">
        <f>$AY7*Assembly!U$4+$AZ7*Assembly!U$5+$BA7*Assembly!U$6+$BB7*Assembly!U$7+$BC7*Assembly!U$8+$BD7*Assembly!U$9+$BE7*Assembly!U$10+$BF7*Assembly!U$11+$BG7*Assembly!U$12+$BH7*Assembly!U$13+$BI7*Assembly!U$14+$BJ7*Assembly!U$15+$BK7*Assembly!U$16+$BL7*Assembly!U$17+$BM7*Assembly!U$18+$BN7*Assembly!U$19+$BO7*Assembly!U$20+$BP7*Assembly!U$21+$BQ7*Assembly!U$22+$BR7*Assembly!U$23+$BS7*Assembly!U$24</f>
        <v>#VALUE!</v>
      </c>
      <c r="CO7" s="145" t="e">
        <f>$AY7*Assembly!V$4+$AZ7*Assembly!V$5+$BA7*Assembly!V$6+$BB7*Assembly!V$7+$BC7*Assembly!V$8+$BD7*Assembly!V$9+$BE7*Assembly!V$10+$BF7*Assembly!V$11+$BG7*Assembly!V$12+$BH7*Assembly!V$13+$BI7*Assembly!V$14+$BJ7*Assembly!V$15+$BK7*Assembly!V$16+$BL7*Assembly!V$17+$BM7*Assembly!V$18+$BN7*Assembly!V$19+$BO7*Assembly!V$20+$BP7*Assembly!V$21+$BQ7*Assembly!V$22+$BR7*Assembly!V$23+$BS7*Assembly!V$24</f>
        <v>#VALUE!</v>
      </c>
      <c r="CP7" s="145" t="e">
        <f>CF7*Refining!$F$3</f>
        <v>#VALUE!</v>
      </c>
      <c r="CQ7" s="145" t="e">
        <f>CG7*Refining!$F$4</f>
        <v>#VALUE!</v>
      </c>
      <c r="CR7" s="145" t="e">
        <f>CH7*Refining!$F$5</f>
        <v>#VALUE!</v>
      </c>
      <c r="CS7" s="145" t="e">
        <f>CI7*Refining!$F$6</f>
        <v>#VALUE!</v>
      </c>
      <c r="CT7" s="145" t="e">
        <f>CJ7*Refining!$F$7</f>
        <v>#VALUE!</v>
      </c>
      <c r="CU7" s="145" t="e">
        <f>CK7*Refining!$F$8</f>
        <v>#VALUE!</v>
      </c>
      <c r="CV7" s="145" t="e">
        <f>CL7*Refining!$F$9</f>
        <v>#VALUE!</v>
      </c>
      <c r="CW7" s="145" t="e">
        <f>CM7*Refining!$F$10</f>
        <v>#VALUE!</v>
      </c>
      <c r="CX7" s="145" t="e">
        <f>CN7*Refining!$F$11</f>
        <v>#VALUE!</v>
      </c>
      <c r="CY7" s="145" t="e">
        <f>CO7*Refining!$F$12</f>
        <v>#VALUE!</v>
      </c>
      <c r="CZ7" s="185" t="e">
        <f t="shared" ref="CZ7:DS7" si="26">IF(CF7 = 0, "", CF7)</f>
        <v>#VALUE!</v>
      </c>
      <c r="DA7" s="186" t="e">
        <f t="shared" si="26"/>
        <v>#VALUE!</v>
      </c>
      <c r="DB7" s="186" t="e">
        <f t="shared" si="26"/>
        <v>#VALUE!</v>
      </c>
      <c r="DC7" s="186" t="e">
        <f t="shared" si="26"/>
        <v>#VALUE!</v>
      </c>
      <c r="DD7" s="186" t="e">
        <f t="shared" si="26"/>
        <v>#VALUE!</v>
      </c>
      <c r="DE7" s="186" t="e">
        <f t="shared" si="26"/>
        <v>#VALUE!</v>
      </c>
      <c r="DF7" s="186" t="e">
        <f t="shared" si="26"/>
        <v>#VALUE!</v>
      </c>
      <c r="DG7" s="186" t="e">
        <f t="shared" si="26"/>
        <v>#VALUE!</v>
      </c>
      <c r="DH7" s="186" t="e">
        <f t="shared" si="26"/>
        <v>#VALUE!</v>
      </c>
      <c r="DI7" s="187" t="e">
        <f t="shared" si="26"/>
        <v>#VALUE!</v>
      </c>
      <c r="DJ7" s="185" t="e">
        <f t="shared" si="26"/>
        <v>#VALUE!</v>
      </c>
      <c r="DK7" s="186" t="e">
        <f t="shared" si="26"/>
        <v>#VALUE!</v>
      </c>
      <c r="DL7" s="186" t="e">
        <f t="shared" si="26"/>
        <v>#VALUE!</v>
      </c>
      <c r="DM7" s="186" t="e">
        <f t="shared" si="26"/>
        <v>#VALUE!</v>
      </c>
      <c r="DN7" s="211" t="e">
        <f t="shared" si="26"/>
        <v>#VALUE!</v>
      </c>
      <c r="DO7" s="186" t="e">
        <f t="shared" si="26"/>
        <v>#VALUE!</v>
      </c>
      <c r="DP7" s="186" t="e">
        <f t="shared" si="26"/>
        <v>#VALUE!</v>
      </c>
      <c r="DQ7" s="186" t="e">
        <f t="shared" si="26"/>
        <v>#VALUE!</v>
      </c>
      <c r="DR7" s="186" t="e">
        <f t="shared" si="26"/>
        <v>#VALUE!</v>
      </c>
      <c r="DS7" s="187" t="e">
        <f t="shared" si="26"/>
        <v>#VALUE!</v>
      </c>
      <c r="DT7" s="185" t="e">
        <f t="shared" si="11"/>
        <v>#VALUE!</v>
      </c>
      <c r="DU7" s="189" t="e">
        <f t="shared" si="12"/>
        <v>#VALUE!</v>
      </c>
      <c r="DV7" s="133" t="e">
        <f>CZ7*'Ores &amp; Ingots'!$C$3+DA7*'Ores &amp; Ingots'!$C$4+DB7*'Ores &amp; Ingots'!$C$5+DC7*'Ores &amp; Ingots'!$C$6+DD7*'Ores &amp; Ingots'!$C$7+DE7*'Ores &amp; Ingots'!$C$8+DF7*'Ores &amp; Ingots'!$C$9+DG7*'Ores &amp; Ingots'!$C$10+DH7*'Ores &amp; Ingots'!$C$11+DI7*'Ores &amp; Ingots'!$C$12</f>
        <v>#VALUE!</v>
      </c>
      <c r="DW7" s="133" t="e">
        <f>DJ7*'Ores &amp; Ingots'!$B$3+DK7*'Ores &amp; Ingots'!$B$4+DL7*'Ores &amp; Ingots'!$B$5+DM7*'Ores &amp; Ingots'!$B$6+DN7*'Ores &amp; Ingots'!$B$7+DO7*'Ores &amp; Ingots'!$B$8+DP7*'Ores &amp; Ingots'!$B$9+DQ7*'Ores &amp; Ingots'!$B$10+DR7*'Ores &amp; Ingots'!$B$11+DS7*'Ores &amp; Ingots'!$B$12</f>
        <v>#VALUE!</v>
      </c>
      <c r="DX7" s="189" t="e">
        <f>CZ7*Refining!$G$3+DA7*Refining!$G$4+DB7*Refining!$G$5+DC7*Refining!$G$6+DD7*Refining!$G$7+DE7*Refining!$G$8+DF7*Refining!$G$9+DG7*Refining!$G$10+DH7*Refining!$G$11+DI7*Refining!$G$12</f>
        <v>#VALUE!</v>
      </c>
      <c r="DY7" s="189" t="e">
        <f t="shared" si="13"/>
        <v>#VALUE!</v>
      </c>
      <c r="DZ7" s="192" t="e">
        <f t="shared" si="14"/>
        <v>#VALUE!</v>
      </c>
      <c r="EA7" s="185" t="e">
        <f t="shared" si="15"/>
        <v>#VALUE!</v>
      </c>
      <c r="EB7" s="194" t="e">
        <f t="shared" ref="EB7:EC7" si="27">EA7/60</f>
        <v>#VALUE!</v>
      </c>
      <c r="EC7" s="194" t="e">
        <f t="shared" si="27"/>
        <v>#VALUE!</v>
      </c>
      <c r="ED7" s="185" t="e">
        <f t="shared" si="17"/>
        <v>#VALUE!</v>
      </c>
      <c r="EE7" s="194" t="e">
        <f t="shared" ref="EE7:EF7" si="28">ED7/1000</f>
        <v>#VALUE!</v>
      </c>
      <c r="EF7" s="196" t="e">
        <f t="shared" si="28"/>
        <v>#VALUE!</v>
      </c>
      <c r="EG7" s="130" t="e">
        <f t="shared" si="19"/>
        <v>#VALUE!</v>
      </c>
      <c r="EH7" s="132" t="e">
        <f t="shared" si="20"/>
        <v>#VALUE!</v>
      </c>
      <c r="EI7" s="133">
        <v>316</v>
      </c>
    </row>
    <row r="8" spans="1:139" ht="12.75" hidden="1" x14ac:dyDescent="0.2">
      <c r="A8" s="864"/>
      <c r="B8" s="135" t="s">
        <v>233</v>
      </c>
      <c r="C8" s="137" t="s">
        <v>155</v>
      </c>
      <c r="D8" s="137">
        <v>1</v>
      </c>
      <c r="E8" s="137">
        <v>1</v>
      </c>
      <c r="F8" s="137">
        <v>2</v>
      </c>
      <c r="G8" s="139">
        <f t="shared" si="0"/>
        <v>0.25</v>
      </c>
      <c r="H8" s="140">
        <v>15</v>
      </c>
      <c r="I8" s="140">
        <v>15</v>
      </c>
      <c r="J8" s="140">
        <f>H8/Main!$D$9</f>
        <v>3</v>
      </c>
      <c r="K8" s="140">
        <f>I8/Main!$D$10</f>
        <v>7.5</v>
      </c>
      <c r="L8" s="140">
        <f t="shared" si="1"/>
        <v>2.5</v>
      </c>
      <c r="M8" s="140">
        <v>1</v>
      </c>
      <c r="N8" s="143"/>
      <c r="O8" s="145">
        <v>10000</v>
      </c>
      <c r="P8" s="143"/>
      <c r="Q8" s="145"/>
      <c r="R8" s="143"/>
      <c r="S8" s="146"/>
      <c r="T8" s="146"/>
      <c r="U8" s="143"/>
      <c r="V8" s="143"/>
      <c r="W8" s="212">
        <v>50000</v>
      </c>
      <c r="X8" s="143"/>
      <c r="Y8" s="143"/>
      <c r="Z8" s="143"/>
      <c r="AA8" s="143"/>
      <c r="AB8" s="143"/>
      <c r="AC8" s="148"/>
      <c r="AD8" s="151">
        <v>1</v>
      </c>
      <c r="AE8" s="151">
        <v>0</v>
      </c>
      <c r="AF8" s="151">
        <v>1</v>
      </c>
      <c r="AG8" s="151">
        <v>0</v>
      </c>
      <c r="AH8" s="151">
        <v>1</v>
      </c>
      <c r="AI8" s="151">
        <v>0</v>
      </c>
      <c r="AJ8" s="151">
        <v>0</v>
      </c>
      <c r="AK8" s="152">
        <v>1</v>
      </c>
      <c r="AL8" s="151">
        <v>0</v>
      </c>
      <c r="AM8" s="151">
        <v>0</v>
      </c>
      <c r="AN8" s="151">
        <v>0</v>
      </c>
      <c r="AO8" s="151">
        <v>0</v>
      </c>
      <c r="AP8" s="151">
        <v>0</v>
      </c>
      <c r="AQ8" s="151">
        <v>0</v>
      </c>
      <c r="AR8" s="151">
        <v>0</v>
      </c>
      <c r="AS8" s="151">
        <v>0</v>
      </c>
      <c r="AT8" s="151">
        <v>0</v>
      </c>
      <c r="AU8" s="151">
        <v>0</v>
      </c>
      <c r="AV8" s="151">
        <v>0</v>
      </c>
      <c r="AW8" s="151">
        <v>0</v>
      </c>
      <c r="AX8" s="151">
        <v>0</v>
      </c>
      <c r="AY8" s="174">
        <f t="shared" ref="AY8:BS8" si="29">IF(AD8 = 0, "", AD8)</f>
        <v>1</v>
      </c>
      <c r="AZ8" s="137" t="str">
        <f t="shared" si="29"/>
        <v/>
      </c>
      <c r="BA8" s="133">
        <f t="shared" si="29"/>
        <v>1</v>
      </c>
      <c r="BB8" s="137" t="str">
        <f t="shared" si="29"/>
        <v/>
      </c>
      <c r="BC8" s="133">
        <f t="shared" si="29"/>
        <v>1</v>
      </c>
      <c r="BD8" s="137" t="str">
        <f t="shared" si="29"/>
        <v/>
      </c>
      <c r="BE8" s="137" t="str">
        <f t="shared" si="29"/>
        <v/>
      </c>
      <c r="BF8" s="167">
        <f t="shared" si="29"/>
        <v>1</v>
      </c>
      <c r="BG8" s="137" t="str">
        <f t="shared" si="29"/>
        <v/>
      </c>
      <c r="BH8" s="137" t="str">
        <f t="shared" si="29"/>
        <v/>
      </c>
      <c r="BI8" s="137" t="str">
        <f t="shared" si="29"/>
        <v/>
      </c>
      <c r="BJ8" s="137" t="str">
        <f t="shared" si="29"/>
        <v/>
      </c>
      <c r="BK8" s="137" t="str">
        <f t="shared" si="29"/>
        <v/>
      </c>
      <c r="BL8" s="137" t="str">
        <f t="shared" si="29"/>
        <v/>
      </c>
      <c r="BM8" s="137" t="str">
        <f t="shared" si="29"/>
        <v/>
      </c>
      <c r="BN8" s="137" t="str">
        <f t="shared" si="29"/>
        <v/>
      </c>
      <c r="BO8" s="137" t="str">
        <f t="shared" si="29"/>
        <v/>
      </c>
      <c r="BP8" s="137" t="str">
        <f t="shared" si="29"/>
        <v/>
      </c>
      <c r="BQ8" s="137" t="str">
        <f t="shared" si="29"/>
        <v/>
      </c>
      <c r="BR8" s="137" t="str">
        <f t="shared" si="29"/>
        <v/>
      </c>
      <c r="BS8" s="169" t="str">
        <f t="shared" si="29"/>
        <v/>
      </c>
      <c r="BT8" s="174" t="e">
        <f>$AY8*Assembly!Z$4+$AZ8*Assembly!Z$5+$BA8*Assembly!Z$6+$BB8*Assembly!Z$7+$BC8*Assembly!Z$8+$BD8*Assembly!Z$9+$BE8*Assembly!Z$10+$BF8*Assembly!Z$11+$BG8*Assembly!Z$12+$BH8*Assembly!Z$13+$BI8*Assembly!Z$14+$BJ8*Assembly!Z$15+$BK8*Assembly!Z$16+$BL8*Assembly!Z$17+$BM8*Assembly!Z$18+$BN8*Assembly!Z$19+$BO8*Assembly!Z$20+$BP8*Assembly!Z$21+$BQ8*Assembly!Z$22+$BR8*Assembly!Z$23+$BS8*Assembly!Z$24</f>
        <v>#VALUE!</v>
      </c>
      <c r="BU8" s="133" t="e">
        <f t="shared" si="3"/>
        <v>#VALUE!</v>
      </c>
      <c r="BV8" s="133"/>
      <c r="BW8" s="133" t="e">
        <f>$AY8*Assembly!AD$4+$AZ8*Assembly!AD$5+$BA8*Assembly!AD$6+$BB8*Assembly!AD$7+$BC8*Assembly!AD$8+$BD8*Assembly!AD$9+$BE8*Assembly!AD$10+$BF8*Assembly!AD$11+$BG8*Assembly!AD$12+$BH8*Assembly!AD$13+$BI8*Assembly!AD$14+$BJ8*Assembly!AD$15+$BK8*Assembly!AD$16+$BL8*Assembly!AD$17+$BM8*Assembly!AD$18+$BN8*Assembly!AD$19+$BO8*Assembly!AD$20+$BP8*Assembly!AD$21+$BQ8*Assembly!AD$22+$BR8*Assembly!AD$23+$BS8*Assembly!AD$24</f>
        <v>#VALUE!</v>
      </c>
      <c r="BX8" s="177" t="e">
        <f t="shared" si="4"/>
        <v>#VALUE!</v>
      </c>
      <c r="BY8" s="178" t="e">
        <f t="shared" si="5"/>
        <v>#VALUE!</v>
      </c>
      <c r="BZ8" s="179" t="e">
        <f t="shared" si="6"/>
        <v>#VALUE!</v>
      </c>
      <c r="CA8" s="178" t="e">
        <f t="shared" si="7"/>
        <v>#VALUE!</v>
      </c>
      <c r="CB8" s="133" t="e">
        <f>$AY8*Assembly!Y$4+$AZ8*Assembly!Y$5+$BA8*Assembly!Y$6+$BB8*Assembly!Y$7+$BC8*Assembly!Y$8+$BD8*Assembly!Y$9+$BE8*Assembly!Y$10+$BF8*Assembly!Y$11+$BG8*Assembly!Y$12+$BH8*Assembly!Y$13+$BI8*Assembly!Y$14+$BJ8*Assembly!Y$15+$BK8*Assembly!Y$16+$BL8*Assembly!Y$17+$BM8*Assembly!Y$18+$BN8*Assembly!Y$19+$BO8*Assembly!Y$20+$BP8*Assembly!Y$21+$BQ8*Assembly!Y$22+$BR8*Assembly!Y$23+$BS8*Assembly!Y$24</f>
        <v>#VALUE!</v>
      </c>
      <c r="CC8" s="133" t="e">
        <f t="shared" si="8"/>
        <v>#VALUE!</v>
      </c>
      <c r="CD8" s="130" t="e">
        <f t="shared" si="9"/>
        <v>#VALUE!</v>
      </c>
      <c r="CE8" s="183" t="e">
        <f>$AY8*Assembly!AC$4+$AZ8*Assembly!AC$5+$BA8*Assembly!AC$6+$BB8*Assembly!AC$7+$BC8*Assembly!AC$8+$BD8*Assembly!AC$9+$BE8*Assembly!AC$10+$BF8*Assembly!AC$11+$BG8*Assembly!AC$12+$BH8*Assembly!AC$13+$BI8*Assembly!AC$14+$BJ8*Assembly!AC$15+$BK8*Assembly!AC$16+$BL8*Assembly!AC$17+$BM8*Assembly!AC$18+$BN8*Assembly!AC$19+$BO8*Assembly!AC$20+$BP8*Assembly!AC$21+$BQ8*Assembly!AC$22+$BR8*Assembly!AC$23+$BS8*Assembly!AC$24</f>
        <v>#VALUE!</v>
      </c>
      <c r="CF8" s="145" t="e">
        <f>$AY8*Assembly!M$4+$AZ8*Assembly!M$5+$BA8*Assembly!M$6+$BB8*Assembly!M$7+$BC8*Assembly!M$8+$BD8*Assembly!M$9+$BE8*Assembly!M$10+$BF8*Assembly!M$11+$BG8*Assembly!M$12+$BH8*Assembly!M$13+$BI8*Assembly!M$14+$BJ8*Assembly!M$15+$BK8*Assembly!M$16+$BL8*Assembly!M$17+$BM8*Assembly!M$18+$BN8*Assembly!M$19+$BO8*Assembly!M$20+$BP8*Assembly!M$21+$BQ8*Assembly!M$22+$BR8*Assembly!M$23+$BS8*Assembly!M$24</f>
        <v>#VALUE!</v>
      </c>
      <c r="CG8" s="145" t="e">
        <f>$AY8*Assembly!N$4+$AZ8*Assembly!N$5+$BA8*Assembly!N$6+$BB8*Assembly!N$7+$BC8*Assembly!N$8+$BD8*Assembly!N$9+$BE8*Assembly!N$10+$BF8*Assembly!N$11+$BG8*Assembly!N$12+$BH8*Assembly!N$13+$BI8*Assembly!N$14+$BJ8*Assembly!N$15+$BK8*Assembly!N$16+$BL8*Assembly!N$17+$BM8*Assembly!N$18+$BN8*Assembly!N$19+$BO8*Assembly!N$20+$BP8*Assembly!N$21+$BQ8*Assembly!N$22+$BR8*Assembly!N$23+$BS8*Assembly!N$24</f>
        <v>#VALUE!</v>
      </c>
      <c r="CH8" s="145" t="e">
        <f>$AY8*Assembly!O$4+$AZ8*Assembly!O$5+$BA8*Assembly!O$6+$BB8*Assembly!O$7+$BC8*Assembly!O$8+$BD8*Assembly!O$9+$BE8*Assembly!O$10+$BF8*Assembly!O$11+$BG8*Assembly!O$12+$BH8*Assembly!O$13+$BI8*Assembly!O$14+$BJ8*Assembly!O$15+$BK8*Assembly!O$16+$BL8*Assembly!O$17+$BM8*Assembly!O$18+$BN8*Assembly!O$19+$BO8*Assembly!O$20+$BP8*Assembly!O$21+$BQ8*Assembly!O$22+$BR8*Assembly!O$23+$BS8*Assembly!O$24</f>
        <v>#VALUE!</v>
      </c>
      <c r="CI8" s="140" t="e">
        <f>$AY8*Assembly!P$4+$AZ8*Assembly!P$5+$BA8*Assembly!P$6+$BB8*Assembly!P$7+$BC8*Assembly!P$8+$BD8*Assembly!P$9+$BE8*Assembly!P$10+$BF8*Assembly!P$11+$BG8*Assembly!P$12+$BH8*Assembly!P$13+$BI8*Assembly!P$14+$BJ8*Assembly!P$15+$BK8*Assembly!P$16+$BL8*Assembly!P$17+$BM8*Assembly!P$18+$BN8*Assembly!P$19+$BO8*Assembly!P$20+$BP8*Assembly!P$21+$BQ8*Assembly!P$22+$BR8*Assembly!P$23+$BS8*Assembly!P$24</f>
        <v>#VALUE!</v>
      </c>
      <c r="CJ8" s="140" t="e">
        <f>$AY8*Assembly!Q$4+$AZ8*Assembly!Q$5+$BA8*Assembly!Q$6+$BB8*Assembly!Q$7+$BC8*Assembly!Q$8+$BD8*Assembly!Q$9+$BE8*Assembly!Q$10+$BF8*Assembly!Q$11+$BG8*Assembly!Q$12+$BH8*Assembly!Q$13+$BI8*Assembly!Q$14+$BJ8*Assembly!Q$15+$BK8*Assembly!Q$16+$BL8*Assembly!Q$17+$BM8*Assembly!Q$18+$BN8*Assembly!Q$19+$BO8*Assembly!Q$20+$BP8*Assembly!Q$21+$BQ8*Assembly!Q$22+$BR8*Assembly!Q$23+$BS8*Assembly!Q$24</f>
        <v>#VALUE!</v>
      </c>
      <c r="CK8" s="145" t="e">
        <f>$AY8*Assembly!R$4+$AZ8*Assembly!R$5+$BA8*Assembly!R$6+$BB8*Assembly!R$7+$BC8*Assembly!R$8+$BD8*Assembly!R$9+$BE8*Assembly!R$10+$BF8*Assembly!R$11+$BG8*Assembly!R$12+$BH8*Assembly!R$13+$BI8*Assembly!R$14+$BJ8*Assembly!R$15+$BK8*Assembly!R$16+$BL8*Assembly!R$17+$BM8*Assembly!R$18+$BN8*Assembly!R$19+$BO8*Assembly!R$20+$BP8*Assembly!R$21+$BQ8*Assembly!R$22+$BR8*Assembly!R$23+$BS8*Assembly!R$24</f>
        <v>#VALUE!</v>
      </c>
      <c r="CL8" s="140" t="e">
        <f>$AY8*Assembly!S$4+$AZ8*Assembly!S$5+$BA8*Assembly!S$6+$BB8*Assembly!S$7+$BC8*Assembly!S$8+$BD8*Assembly!S$9+$BE8*Assembly!S$10+$BF8*Assembly!S$11+$BG8*Assembly!S$12+$BH8*Assembly!S$13+$BI8*Assembly!S$14+$BJ8*Assembly!S$15+$BK8*Assembly!S$16+$BL8*Assembly!S$17+$BM8*Assembly!S$18+$BN8*Assembly!S$19+$BO8*Assembly!S$20+$BP8*Assembly!S$21+$BQ8*Assembly!S$22+$BR8*Assembly!S$23+$BS8*Assembly!S$24</f>
        <v>#VALUE!</v>
      </c>
      <c r="CM8" s="140" t="e">
        <f>$AY8*Assembly!T$4+$AZ8*Assembly!T$5+$BA8*Assembly!T$6+$BB8*Assembly!T$7+$BC8*Assembly!T$8+$BD8*Assembly!T$9+$BE8*Assembly!T$10+$BF8*Assembly!T$11+$BG8*Assembly!T$12+$BH8*Assembly!T$13+$BI8*Assembly!T$14+$BJ8*Assembly!T$15+$BK8*Assembly!T$16+$BL8*Assembly!T$17+$BM8*Assembly!T$18+$BN8*Assembly!T$19+$BO8*Assembly!T$20+$BP8*Assembly!T$21+$BQ8*Assembly!T$22+$BR8*Assembly!T$23+$BS8*Assembly!T$24</f>
        <v>#VALUE!</v>
      </c>
      <c r="CN8" s="140" t="e">
        <f>$AY8*Assembly!U$4+$AZ8*Assembly!U$5+$BA8*Assembly!U$6+$BB8*Assembly!U$7+$BC8*Assembly!U$8+$BD8*Assembly!U$9+$BE8*Assembly!U$10+$BF8*Assembly!U$11+$BG8*Assembly!U$12+$BH8*Assembly!U$13+$BI8*Assembly!U$14+$BJ8*Assembly!U$15+$BK8*Assembly!U$16+$BL8*Assembly!U$17+$BM8*Assembly!U$18+$BN8*Assembly!U$19+$BO8*Assembly!U$20+$BP8*Assembly!U$21+$BQ8*Assembly!U$22+$BR8*Assembly!U$23+$BS8*Assembly!U$24</f>
        <v>#VALUE!</v>
      </c>
      <c r="CO8" s="145" t="e">
        <f>$AY8*Assembly!V$4+$AZ8*Assembly!V$5+$BA8*Assembly!V$6+$BB8*Assembly!V$7+$BC8*Assembly!V$8+$BD8*Assembly!V$9+$BE8*Assembly!V$10+$BF8*Assembly!V$11+$BG8*Assembly!V$12+$BH8*Assembly!V$13+$BI8*Assembly!V$14+$BJ8*Assembly!V$15+$BK8*Assembly!V$16+$BL8*Assembly!V$17+$BM8*Assembly!V$18+$BN8*Assembly!V$19+$BO8*Assembly!V$20+$BP8*Assembly!V$21+$BQ8*Assembly!V$22+$BR8*Assembly!V$23+$BS8*Assembly!V$24</f>
        <v>#VALUE!</v>
      </c>
      <c r="CP8" s="145" t="e">
        <f>CF8*Refining!$F$3</f>
        <v>#VALUE!</v>
      </c>
      <c r="CQ8" s="145" t="e">
        <f>CG8*Refining!$F$4</f>
        <v>#VALUE!</v>
      </c>
      <c r="CR8" s="145" t="e">
        <f>CH8*Refining!$F$5</f>
        <v>#VALUE!</v>
      </c>
      <c r="CS8" s="145" t="e">
        <f>CI8*Refining!$F$6</f>
        <v>#VALUE!</v>
      </c>
      <c r="CT8" s="145" t="e">
        <f>CJ8*Refining!$F$7</f>
        <v>#VALUE!</v>
      </c>
      <c r="CU8" s="145" t="e">
        <f>CK8*Refining!$F$8</f>
        <v>#VALUE!</v>
      </c>
      <c r="CV8" s="145" t="e">
        <f>CL8*Refining!$F$9</f>
        <v>#VALUE!</v>
      </c>
      <c r="CW8" s="145" t="e">
        <f>CM8*Refining!$F$10</f>
        <v>#VALUE!</v>
      </c>
      <c r="CX8" s="145" t="e">
        <f>CN8*Refining!$F$11</f>
        <v>#VALUE!</v>
      </c>
      <c r="CY8" s="145" t="e">
        <f>CO8*Refining!$F$12</f>
        <v>#VALUE!</v>
      </c>
      <c r="CZ8" s="185" t="e">
        <f t="shared" ref="CZ8:DS8" si="30">IF(CF8 = 0, "", CF8)</f>
        <v>#VALUE!</v>
      </c>
      <c r="DA8" s="186" t="e">
        <f t="shared" si="30"/>
        <v>#VALUE!</v>
      </c>
      <c r="DB8" s="186" t="e">
        <f t="shared" si="30"/>
        <v>#VALUE!</v>
      </c>
      <c r="DC8" s="186" t="e">
        <f t="shared" si="30"/>
        <v>#VALUE!</v>
      </c>
      <c r="DD8" s="186" t="e">
        <f t="shared" si="30"/>
        <v>#VALUE!</v>
      </c>
      <c r="DE8" s="186" t="e">
        <f t="shared" si="30"/>
        <v>#VALUE!</v>
      </c>
      <c r="DF8" s="186" t="e">
        <f t="shared" si="30"/>
        <v>#VALUE!</v>
      </c>
      <c r="DG8" s="186" t="e">
        <f t="shared" si="30"/>
        <v>#VALUE!</v>
      </c>
      <c r="DH8" s="186" t="e">
        <f t="shared" si="30"/>
        <v>#VALUE!</v>
      </c>
      <c r="DI8" s="187" t="e">
        <f t="shared" si="30"/>
        <v>#VALUE!</v>
      </c>
      <c r="DJ8" s="185" t="e">
        <f t="shared" si="30"/>
        <v>#VALUE!</v>
      </c>
      <c r="DK8" s="186" t="e">
        <f t="shared" si="30"/>
        <v>#VALUE!</v>
      </c>
      <c r="DL8" s="186" t="e">
        <f t="shared" si="30"/>
        <v>#VALUE!</v>
      </c>
      <c r="DM8" s="186" t="e">
        <f t="shared" si="30"/>
        <v>#VALUE!</v>
      </c>
      <c r="DN8" s="188" t="e">
        <f t="shared" si="30"/>
        <v>#VALUE!</v>
      </c>
      <c r="DO8" s="186" t="e">
        <f t="shared" si="30"/>
        <v>#VALUE!</v>
      </c>
      <c r="DP8" s="186" t="e">
        <f t="shared" si="30"/>
        <v>#VALUE!</v>
      </c>
      <c r="DQ8" s="186" t="e">
        <f t="shared" si="30"/>
        <v>#VALUE!</v>
      </c>
      <c r="DR8" s="186" t="e">
        <f t="shared" si="30"/>
        <v>#VALUE!</v>
      </c>
      <c r="DS8" s="187" t="e">
        <f t="shared" si="30"/>
        <v>#VALUE!</v>
      </c>
      <c r="DT8" s="185" t="e">
        <f t="shared" si="11"/>
        <v>#VALUE!</v>
      </c>
      <c r="DU8" s="189" t="e">
        <f t="shared" si="12"/>
        <v>#VALUE!</v>
      </c>
      <c r="DV8" s="133" t="e">
        <f>CZ8*'Ores &amp; Ingots'!$C$3+DA8*'Ores &amp; Ingots'!$C$4+DB8*'Ores &amp; Ingots'!$C$5+DC8*'Ores &amp; Ingots'!$C$6+DD8*'Ores &amp; Ingots'!$C$7+DE8*'Ores &amp; Ingots'!$C$8+DF8*'Ores &amp; Ingots'!$C$9+DG8*'Ores &amp; Ingots'!$C$10+DH8*'Ores &amp; Ingots'!$C$11+DI8*'Ores &amp; Ingots'!$C$12</f>
        <v>#VALUE!</v>
      </c>
      <c r="DW8" s="133" t="e">
        <f>DJ8*'Ores &amp; Ingots'!$B$3+DK8*'Ores &amp; Ingots'!$B$4+DL8*'Ores &amp; Ingots'!$B$5+DM8*'Ores &amp; Ingots'!$B$6+DN8*'Ores &amp; Ingots'!$B$7+DO8*'Ores &amp; Ingots'!$B$8+DP8*'Ores &amp; Ingots'!$B$9+DQ8*'Ores &amp; Ingots'!$B$10+DR8*'Ores &amp; Ingots'!$B$11+DS8*'Ores &amp; Ingots'!$B$12</f>
        <v>#VALUE!</v>
      </c>
      <c r="DX8" s="189" t="e">
        <f>CZ8*Refining!$G$3+DA8*Refining!$G$4+DB8*Refining!$G$5+DC8*Refining!$G$6+DD8*Refining!$G$7+DE8*Refining!$G$8+DF8*Refining!$G$9+DG8*Refining!$G$10+DH8*Refining!$G$11+DI8*Refining!$G$12</f>
        <v>#VALUE!</v>
      </c>
      <c r="DY8" s="189" t="e">
        <f t="shared" si="13"/>
        <v>#VALUE!</v>
      </c>
      <c r="DZ8" s="192" t="e">
        <f t="shared" si="14"/>
        <v>#VALUE!</v>
      </c>
      <c r="EA8" s="185" t="e">
        <f t="shared" si="15"/>
        <v>#VALUE!</v>
      </c>
      <c r="EB8" s="194" t="e">
        <f t="shared" ref="EB8:EC8" si="31">EA8/60</f>
        <v>#VALUE!</v>
      </c>
      <c r="EC8" s="194" t="e">
        <f t="shared" si="31"/>
        <v>#VALUE!</v>
      </c>
      <c r="ED8" s="185" t="e">
        <f t="shared" si="17"/>
        <v>#VALUE!</v>
      </c>
      <c r="EE8" s="194" t="e">
        <f t="shared" ref="EE8:EF8" si="32">ED8/1000</f>
        <v>#VALUE!</v>
      </c>
      <c r="EF8" s="196" t="e">
        <f t="shared" si="32"/>
        <v>#VALUE!</v>
      </c>
      <c r="EG8" s="130" t="e">
        <f t="shared" si="19"/>
        <v>#VALUE!</v>
      </c>
      <c r="EH8" s="132" t="e">
        <f t="shared" si="20"/>
        <v>#VALUE!</v>
      </c>
      <c r="EI8" s="133" t="s">
        <v>28</v>
      </c>
    </row>
    <row r="9" spans="1:139" ht="12.75" x14ac:dyDescent="0.2">
      <c r="A9" s="864"/>
      <c r="B9" s="135" t="s">
        <v>234</v>
      </c>
      <c r="C9" s="137" t="s">
        <v>156</v>
      </c>
      <c r="D9" s="137">
        <v>1</v>
      </c>
      <c r="E9" s="137">
        <v>2</v>
      </c>
      <c r="F9" s="137">
        <v>1</v>
      </c>
      <c r="G9" s="139">
        <f t="shared" si="0"/>
        <v>31.25</v>
      </c>
      <c r="H9" s="140">
        <v>50</v>
      </c>
      <c r="I9" s="140">
        <v>50</v>
      </c>
      <c r="J9" s="140">
        <f>H9/Main!$D$9</f>
        <v>10</v>
      </c>
      <c r="K9" s="140">
        <f>I9/Main!$D$10</f>
        <v>25</v>
      </c>
      <c r="L9" s="140">
        <f t="shared" si="1"/>
        <v>2.5</v>
      </c>
      <c r="M9" s="140">
        <v>1</v>
      </c>
      <c r="N9" s="145">
        <v>186000</v>
      </c>
      <c r="O9" s="145">
        <v>576000</v>
      </c>
      <c r="P9" s="143"/>
      <c r="Q9" s="145"/>
      <c r="R9" s="143"/>
      <c r="S9" s="146"/>
      <c r="T9" s="146"/>
      <c r="U9" s="143"/>
      <c r="V9" s="143"/>
      <c r="W9" s="145">
        <v>40000</v>
      </c>
      <c r="X9" s="143"/>
      <c r="Y9" s="143"/>
      <c r="Z9" s="143"/>
      <c r="AA9" s="143"/>
      <c r="AB9" s="143"/>
      <c r="AC9" s="148" t="s">
        <v>34</v>
      </c>
      <c r="AD9" s="151">
        <v>50</v>
      </c>
      <c r="AE9" s="151">
        <v>0</v>
      </c>
      <c r="AF9" s="151">
        <v>0</v>
      </c>
      <c r="AG9" s="151">
        <v>0</v>
      </c>
      <c r="AH9" s="151">
        <v>40</v>
      </c>
      <c r="AI9" s="151">
        <v>0</v>
      </c>
      <c r="AJ9" s="151">
        <v>16</v>
      </c>
      <c r="AK9" s="152">
        <v>50</v>
      </c>
      <c r="AL9" s="151">
        <v>0</v>
      </c>
      <c r="AM9" s="151">
        <v>0</v>
      </c>
      <c r="AN9" s="151">
        <v>0</v>
      </c>
      <c r="AO9" s="151">
        <v>0</v>
      </c>
      <c r="AP9" s="151">
        <v>4</v>
      </c>
      <c r="AQ9" s="151">
        <v>0</v>
      </c>
      <c r="AR9" s="151">
        <v>0</v>
      </c>
      <c r="AS9" s="151">
        <v>100</v>
      </c>
      <c r="AT9" s="151">
        <v>0</v>
      </c>
      <c r="AU9" s="151">
        <v>20</v>
      </c>
      <c r="AV9" s="151">
        <v>0</v>
      </c>
      <c r="AW9" s="151">
        <v>30</v>
      </c>
      <c r="AX9" s="151">
        <v>0</v>
      </c>
      <c r="AY9" s="174">
        <f t="shared" ref="AY9:BS9" si="33">IF(AD9 = 0, "", AD9)</f>
        <v>50</v>
      </c>
      <c r="AZ9" s="137" t="str">
        <f t="shared" si="33"/>
        <v/>
      </c>
      <c r="BA9" s="137" t="str">
        <f t="shared" si="33"/>
        <v/>
      </c>
      <c r="BB9" s="137" t="str">
        <f t="shared" si="33"/>
        <v/>
      </c>
      <c r="BC9" s="133">
        <f t="shared" si="33"/>
        <v>40</v>
      </c>
      <c r="BD9" s="137" t="str">
        <f t="shared" si="33"/>
        <v/>
      </c>
      <c r="BE9" s="133">
        <f t="shared" si="33"/>
        <v>16</v>
      </c>
      <c r="BF9" s="167">
        <f t="shared" si="33"/>
        <v>50</v>
      </c>
      <c r="BG9" s="137" t="str">
        <f t="shared" si="33"/>
        <v/>
      </c>
      <c r="BH9" s="137" t="str">
        <f t="shared" si="33"/>
        <v/>
      </c>
      <c r="BI9" s="137" t="str">
        <f t="shared" si="33"/>
        <v/>
      </c>
      <c r="BJ9" s="137" t="str">
        <f t="shared" si="33"/>
        <v/>
      </c>
      <c r="BK9" s="133">
        <f t="shared" si="33"/>
        <v>4</v>
      </c>
      <c r="BL9" s="137" t="str">
        <f t="shared" si="33"/>
        <v/>
      </c>
      <c r="BM9" s="137" t="str">
        <f t="shared" si="33"/>
        <v/>
      </c>
      <c r="BN9" s="133">
        <f t="shared" si="33"/>
        <v>100</v>
      </c>
      <c r="BO9" s="137" t="str">
        <f t="shared" si="33"/>
        <v/>
      </c>
      <c r="BP9" s="133">
        <f t="shared" si="33"/>
        <v>20</v>
      </c>
      <c r="BQ9" s="137" t="str">
        <f t="shared" si="33"/>
        <v/>
      </c>
      <c r="BR9" s="133">
        <f t="shared" si="33"/>
        <v>30</v>
      </c>
      <c r="BS9" s="169" t="str">
        <f t="shared" si="33"/>
        <v/>
      </c>
      <c r="BT9" s="174" t="e">
        <f>$AY9*Assembly!Z$4+$AZ9*Assembly!Z$5+$BA9*Assembly!Z$6+$BB9*Assembly!Z$7+$BC9*Assembly!Z$8+$BD9*Assembly!Z$9+$BE9*Assembly!Z$10+$BF9*Assembly!Z$11+$BG9*Assembly!Z$12+$BH9*Assembly!Z$13+$BI9*Assembly!Z$14+$BJ9*Assembly!Z$15+$BK9*Assembly!Z$16+$BL9*Assembly!Z$17+$BM9*Assembly!Z$18+$BN9*Assembly!Z$19+$BO9*Assembly!Z$20+$BP9*Assembly!Z$21+$BQ9*Assembly!Z$22+$BR9*Assembly!Z$23+$BS9*Assembly!Z$24</f>
        <v>#VALUE!</v>
      </c>
      <c r="BU9" s="133" t="e">
        <f t="shared" si="3"/>
        <v>#VALUE!</v>
      </c>
      <c r="BV9" s="133"/>
      <c r="BW9" s="133" t="e">
        <f>$AY9*Assembly!AD$4+$AZ9*Assembly!AD$5+$BA9*Assembly!AD$6+$BB9*Assembly!AD$7+$BC9*Assembly!AD$8+$BD9*Assembly!AD$9+$BE9*Assembly!AD$10+$BF9*Assembly!AD$11+$BG9*Assembly!AD$12+$BH9*Assembly!AD$13+$BI9*Assembly!AD$14+$BJ9*Assembly!AD$15+$BK9*Assembly!AD$16+$BL9*Assembly!AD$17+$BM9*Assembly!AD$18+$BN9*Assembly!AD$19+$BO9*Assembly!AD$20+$BP9*Assembly!AD$21+$BQ9*Assembly!AD$22+$BR9*Assembly!AD$23+$BS9*Assembly!AD$24</f>
        <v>#VALUE!</v>
      </c>
      <c r="BX9" s="177" t="e">
        <f t="shared" si="4"/>
        <v>#VALUE!</v>
      </c>
      <c r="BY9" s="178" t="e">
        <f t="shared" si="5"/>
        <v>#VALUE!</v>
      </c>
      <c r="BZ9" s="179" t="e">
        <f t="shared" si="6"/>
        <v>#VALUE!</v>
      </c>
      <c r="CA9" s="178" t="e">
        <f t="shared" si="7"/>
        <v>#VALUE!</v>
      </c>
      <c r="CB9" s="133" t="e">
        <f>$AY9*Assembly!Y$4+$AZ9*Assembly!Y$5+$BA9*Assembly!Y$6+$BB9*Assembly!Y$7+$BC9*Assembly!Y$8+$BD9*Assembly!Y$9+$BE9*Assembly!Y$10+$BF9*Assembly!Y$11+$BG9*Assembly!Y$12+$BH9*Assembly!Y$13+$BI9*Assembly!Y$14+$BJ9*Assembly!Y$15+$BK9*Assembly!Y$16+$BL9*Assembly!Y$17+$BM9*Assembly!Y$18+$BN9*Assembly!Y$19+$BO9*Assembly!Y$20+$BP9*Assembly!Y$21+$BQ9*Assembly!Y$22+$BR9*Assembly!Y$23+$BS9*Assembly!Y$24</f>
        <v>#VALUE!</v>
      </c>
      <c r="CC9" s="133" t="e">
        <f t="shared" si="8"/>
        <v>#VALUE!</v>
      </c>
      <c r="CD9" s="130" t="e">
        <f t="shared" si="9"/>
        <v>#VALUE!</v>
      </c>
      <c r="CE9" s="183" t="e">
        <f>$AY9*Assembly!AC$4+$AZ9*Assembly!AC$5+$BA9*Assembly!AC$6+$BB9*Assembly!AC$7+$BC9*Assembly!AC$8+$BD9*Assembly!AC$9+$BE9*Assembly!AC$10+$BF9*Assembly!AC$11+$BG9*Assembly!AC$12+$BH9*Assembly!AC$13+$BI9*Assembly!AC$14+$BJ9*Assembly!AC$15+$BK9*Assembly!AC$16+$BL9*Assembly!AC$17+$BM9*Assembly!AC$18+$BN9*Assembly!AC$19+$BO9*Assembly!AC$20+$BP9*Assembly!AC$21+$BQ9*Assembly!AC$22+$BR9*Assembly!AC$23+$BS9*Assembly!AC$24</f>
        <v>#VALUE!</v>
      </c>
      <c r="CF9" s="145" t="e">
        <f>$AY9*Assembly!M$4+$AZ9*Assembly!M$5+$BA9*Assembly!M$6+$BB9*Assembly!M$7+$BC9*Assembly!M$8+$BD9*Assembly!M$9+$BE9*Assembly!M$10+$BF9*Assembly!M$11+$BG9*Assembly!M$12+$BH9*Assembly!M$13+$BI9*Assembly!M$14+$BJ9*Assembly!M$15+$BK9*Assembly!M$16+$BL9*Assembly!M$17+$BM9*Assembly!M$18+$BN9*Assembly!M$19+$BO9*Assembly!M$20+$BP9*Assembly!M$21+$BQ9*Assembly!M$22+$BR9*Assembly!M$23+$BS9*Assembly!M$24</f>
        <v>#VALUE!</v>
      </c>
      <c r="CG9" s="145" t="e">
        <f>$AY9*Assembly!N$4+$AZ9*Assembly!N$5+$BA9*Assembly!N$6+$BB9*Assembly!N$7+$BC9*Assembly!N$8+$BD9*Assembly!N$9+$BE9*Assembly!N$10+$BF9*Assembly!N$11+$BG9*Assembly!N$12+$BH9*Assembly!N$13+$BI9*Assembly!N$14+$BJ9*Assembly!N$15+$BK9*Assembly!N$16+$BL9*Assembly!N$17+$BM9*Assembly!N$18+$BN9*Assembly!N$19+$BO9*Assembly!N$20+$BP9*Assembly!N$21+$BQ9*Assembly!N$22+$BR9*Assembly!N$23+$BS9*Assembly!N$24</f>
        <v>#VALUE!</v>
      </c>
      <c r="CH9" s="145" t="e">
        <f>$AY9*Assembly!O$4+$AZ9*Assembly!O$5+$BA9*Assembly!O$6+$BB9*Assembly!O$7+$BC9*Assembly!O$8+$BD9*Assembly!O$9+$BE9*Assembly!O$10+$BF9*Assembly!O$11+$BG9*Assembly!O$12+$BH9*Assembly!O$13+$BI9*Assembly!O$14+$BJ9*Assembly!O$15+$BK9*Assembly!O$16+$BL9*Assembly!O$17+$BM9*Assembly!O$18+$BN9*Assembly!O$19+$BO9*Assembly!O$20+$BP9*Assembly!O$21+$BQ9*Assembly!O$22+$BR9*Assembly!O$23+$BS9*Assembly!O$24</f>
        <v>#VALUE!</v>
      </c>
      <c r="CI9" s="140" t="e">
        <f>$AY9*Assembly!P$4+$AZ9*Assembly!P$5+$BA9*Assembly!P$6+$BB9*Assembly!P$7+$BC9*Assembly!P$8+$BD9*Assembly!P$9+$BE9*Assembly!P$10+$BF9*Assembly!P$11+$BG9*Assembly!P$12+$BH9*Assembly!P$13+$BI9*Assembly!P$14+$BJ9*Assembly!P$15+$BK9*Assembly!P$16+$BL9*Assembly!P$17+$BM9*Assembly!P$18+$BN9*Assembly!P$19+$BO9*Assembly!P$20+$BP9*Assembly!P$21+$BQ9*Assembly!P$22+$BR9*Assembly!P$23+$BS9*Assembly!P$24</f>
        <v>#VALUE!</v>
      </c>
      <c r="CJ9" s="140" t="e">
        <f>$AY9*Assembly!Q$4+$AZ9*Assembly!Q$5+$BA9*Assembly!Q$6+$BB9*Assembly!Q$7+$BC9*Assembly!Q$8+$BD9*Assembly!Q$9+$BE9*Assembly!Q$10+$BF9*Assembly!Q$11+$BG9*Assembly!Q$12+$BH9*Assembly!Q$13+$BI9*Assembly!Q$14+$BJ9*Assembly!Q$15+$BK9*Assembly!Q$16+$BL9*Assembly!Q$17+$BM9*Assembly!Q$18+$BN9*Assembly!Q$19+$BO9*Assembly!Q$20+$BP9*Assembly!Q$21+$BQ9*Assembly!Q$22+$BR9*Assembly!Q$23+$BS9*Assembly!Q$24</f>
        <v>#VALUE!</v>
      </c>
      <c r="CK9" s="145" t="e">
        <f>$AY9*Assembly!R$4+$AZ9*Assembly!R$5+$BA9*Assembly!R$6+$BB9*Assembly!R$7+$BC9*Assembly!R$8+$BD9*Assembly!R$9+$BE9*Assembly!R$10+$BF9*Assembly!R$11+$BG9*Assembly!R$12+$BH9*Assembly!R$13+$BI9*Assembly!R$14+$BJ9*Assembly!R$15+$BK9*Assembly!R$16+$BL9*Assembly!R$17+$BM9*Assembly!R$18+$BN9*Assembly!R$19+$BO9*Assembly!R$20+$BP9*Assembly!R$21+$BQ9*Assembly!R$22+$BR9*Assembly!R$23+$BS9*Assembly!R$24</f>
        <v>#VALUE!</v>
      </c>
      <c r="CL9" s="140" t="e">
        <f>$AY9*Assembly!S$4+$AZ9*Assembly!S$5+$BA9*Assembly!S$6+$BB9*Assembly!S$7+$BC9*Assembly!S$8+$BD9*Assembly!S$9+$BE9*Assembly!S$10+$BF9*Assembly!S$11+$BG9*Assembly!S$12+$BH9*Assembly!S$13+$BI9*Assembly!S$14+$BJ9*Assembly!S$15+$BK9*Assembly!S$16+$BL9*Assembly!S$17+$BM9*Assembly!S$18+$BN9*Assembly!S$19+$BO9*Assembly!S$20+$BP9*Assembly!S$21+$BQ9*Assembly!S$22+$BR9*Assembly!S$23+$BS9*Assembly!S$24</f>
        <v>#VALUE!</v>
      </c>
      <c r="CM9" s="140" t="e">
        <f>$AY9*Assembly!T$4+$AZ9*Assembly!T$5+$BA9*Assembly!T$6+$BB9*Assembly!T$7+$BC9*Assembly!T$8+$BD9*Assembly!T$9+$BE9*Assembly!T$10+$BF9*Assembly!T$11+$BG9*Assembly!T$12+$BH9*Assembly!T$13+$BI9*Assembly!T$14+$BJ9*Assembly!T$15+$BK9*Assembly!T$16+$BL9*Assembly!T$17+$BM9*Assembly!T$18+$BN9*Assembly!T$19+$BO9*Assembly!T$20+$BP9*Assembly!T$21+$BQ9*Assembly!T$22+$BR9*Assembly!T$23+$BS9*Assembly!T$24</f>
        <v>#VALUE!</v>
      </c>
      <c r="CN9" s="140" t="e">
        <f>$AY9*Assembly!U$4+$AZ9*Assembly!U$5+$BA9*Assembly!U$6+$BB9*Assembly!U$7+$BC9*Assembly!U$8+$BD9*Assembly!U$9+$BE9*Assembly!U$10+$BF9*Assembly!U$11+$BG9*Assembly!U$12+$BH9*Assembly!U$13+$BI9*Assembly!U$14+$BJ9*Assembly!U$15+$BK9*Assembly!U$16+$BL9*Assembly!U$17+$BM9*Assembly!U$18+$BN9*Assembly!U$19+$BO9*Assembly!U$20+$BP9*Assembly!U$21+$BQ9*Assembly!U$22+$BR9*Assembly!U$23+$BS9*Assembly!U$24</f>
        <v>#VALUE!</v>
      </c>
      <c r="CO9" s="145" t="e">
        <f>$AY9*Assembly!V$4+$AZ9*Assembly!V$5+$BA9*Assembly!V$6+$BB9*Assembly!V$7+$BC9*Assembly!V$8+$BD9*Assembly!V$9+$BE9*Assembly!V$10+$BF9*Assembly!V$11+$BG9*Assembly!V$12+$BH9*Assembly!V$13+$BI9*Assembly!V$14+$BJ9*Assembly!V$15+$BK9*Assembly!V$16+$BL9*Assembly!V$17+$BM9*Assembly!V$18+$BN9*Assembly!V$19+$BO9*Assembly!V$20+$BP9*Assembly!V$21+$BQ9*Assembly!V$22+$BR9*Assembly!V$23+$BS9*Assembly!V$24</f>
        <v>#VALUE!</v>
      </c>
      <c r="CP9" s="145" t="e">
        <f>CF9*Refining!$F$3</f>
        <v>#VALUE!</v>
      </c>
      <c r="CQ9" s="145" t="e">
        <f>CG9*Refining!$F$4</f>
        <v>#VALUE!</v>
      </c>
      <c r="CR9" s="145" t="e">
        <f>CH9*Refining!$F$5</f>
        <v>#VALUE!</v>
      </c>
      <c r="CS9" s="145" t="e">
        <f>CI9*Refining!$F$6</f>
        <v>#VALUE!</v>
      </c>
      <c r="CT9" s="145" t="e">
        <f>CJ9*Refining!$F$7</f>
        <v>#VALUE!</v>
      </c>
      <c r="CU9" s="145" t="e">
        <f>CK9*Refining!$F$8</f>
        <v>#VALUE!</v>
      </c>
      <c r="CV9" s="145" t="e">
        <f>CL9*Refining!$F$9</f>
        <v>#VALUE!</v>
      </c>
      <c r="CW9" s="145" t="e">
        <f>CM9*Refining!$F$10</f>
        <v>#VALUE!</v>
      </c>
      <c r="CX9" s="145" t="e">
        <f>CN9*Refining!$F$11</f>
        <v>#VALUE!</v>
      </c>
      <c r="CY9" s="145" t="e">
        <f>CO9*Refining!$F$12</f>
        <v>#VALUE!</v>
      </c>
      <c r="CZ9" s="185" t="e">
        <f t="shared" ref="CZ9:DS9" si="34">IF(CF9 = 0, "", CF9)</f>
        <v>#VALUE!</v>
      </c>
      <c r="DA9" s="189" t="e">
        <f t="shared" si="34"/>
        <v>#VALUE!</v>
      </c>
      <c r="DB9" s="186" t="e">
        <f t="shared" si="34"/>
        <v>#VALUE!</v>
      </c>
      <c r="DC9" s="186" t="e">
        <f t="shared" si="34"/>
        <v>#VALUE!</v>
      </c>
      <c r="DD9" s="186" t="e">
        <f t="shared" si="34"/>
        <v>#VALUE!</v>
      </c>
      <c r="DE9" s="186" t="e">
        <f t="shared" si="34"/>
        <v>#VALUE!</v>
      </c>
      <c r="DF9" s="186" t="e">
        <f t="shared" si="34"/>
        <v>#VALUE!</v>
      </c>
      <c r="DG9" s="186" t="e">
        <f t="shared" si="34"/>
        <v>#VALUE!</v>
      </c>
      <c r="DH9" s="186" t="e">
        <f t="shared" si="34"/>
        <v>#VALUE!</v>
      </c>
      <c r="DI9" s="187" t="e">
        <f t="shared" si="34"/>
        <v>#VALUE!</v>
      </c>
      <c r="DJ9" s="185" t="e">
        <f t="shared" si="34"/>
        <v>#VALUE!</v>
      </c>
      <c r="DK9" s="189" t="e">
        <f t="shared" si="34"/>
        <v>#VALUE!</v>
      </c>
      <c r="DL9" s="186" t="e">
        <f t="shared" si="34"/>
        <v>#VALUE!</v>
      </c>
      <c r="DM9" s="186" t="e">
        <f t="shared" si="34"/>
        <v>#VALUE!</v>
      </c>
      <c r="DN9" s="211" t="e">
        <f t="shared" si="34"/>
        <v>#VALUE!</v>
      </c>
      <c r="DO9" s="186" t="e">
        <f t="shared" si="34"/>
        <v>#VALUE!</v>
      </c>
      <c r="DP9" s="189" t="e">
        <f t="shared" si="34"/>
        <v>#VALUE!</v>
      </c>
      <c r="DQ9" s="186" t="e">
        <f t="shared" si="34"/>
        <v>#VALUE!</v>
      </c>
      <c r="DR9" s="186" t="e">
        <f t="shared" si="34"/>
        <v>#VALUE!</v>
      </c>
      <c r="DS9" s="187" t="e">
        <f t="shared" si="34"/>
        <v>#VALUE!</v>
      </c>
      <c r="DT9" s="185" t="e">
        <f t="shared" si="11"/>
        <v>#VALUE!</v>
      </c>
      <c r="DU9" s="189" t="e">
        <f t="shared" si="12"/>
        <v>#VALUE!</v>
      </c>
      <c r="DV9" s="133" t="e">
        <f>CZ9*'Ores &amp; Ingots'!$C$3+DA9*'Ores &amp; Ingots'!$C$4+DB9*'Ores &amp; Ingots'!$C$5+DC9*'Ores &amp; Ingots'!$C$6+DD9*'Ores &amp; Ingots'!$C$7+DE9*'Ores &amp; Ingots'!$C$8+DF9*'Ores &amp; Ingots'!$C$9+DG9*'Ores &amp; Ingots'!$C$10+DH9*'Ores &amp; Ingots'!$C$11+DI9*'Ores &amp; Ingots'!$C$12</f>
        <v>#VALUE!</v>
      </c>
      <c r="DW9" s="133" t="e">
        <f>DJ9*'Ores &amp; Ingots'!$B$3+DK9*'Ores &amp; Ingots'!$B$4+DL9*'Ores &amp; Ingots'!$B$5+DM9*'Ores &amp; Ingots'!$B$6+DN9*'Ores &amp; Ingots'!$B$7+DO9*'Ores &amp; Ingots'!$B$8+DP9*'Ores &amp; Ingots'!$B$9+DQ9*'Ores &amp; Ingots'!$B$10+DR9*'Ores &amp; Ingots'!$B$11+DS9*'Ores &amp; Ingots'!$B$12</f>
        <v>#VALUE!</v>
      </c>
      <c r="DX9" s="189" t="e">
        <f>CZ9*Refining!$G$3+DA9*Refining!$G$4+DB9*Refining!$G$5+DC9*Refining!$G$6+DD9*Refining!$G$7+DE9*Refining!$G$8+DF9*Refining!$G$9+DG9*Refining!$G$10+DH9*Refining!$G$11+DI9*Refining!$G$12</f>
        <v>#VALUE!</v>
      </c>
      <c r="DY9" s="189" t="e">
        <f t="shared" si="13"/>
        <v>#VALUE!</v>
      </c>
      <c r="DZ9" s="192" t="e">
        <f t="shared" si="14"/>
        <v>#VALUE!</v>
      </c>
      <c r="EA9" s="185" t="e">
        <f t="shared" si="15"/>
        <v>#VALUE!</v>
      </c>
      <c r="EB9" s="194" t="e">
        <f t="shared" ref="EB9:EC9" si="35">EA9/60</f>
        <v>#VALUE!</v>
      </c>
      <c r="EC9" s="194" t="e">
        <f t="shared" si="35"/>
        <v>#VALUE!</v>
      </c>
      <c r="ED9" s="185" t="e">
        <f t="shared" si="17"/>
        <v>#VALUE!</v>
      </c>
      <c r="EE9" s="194" t="e">
        <f t="shared" ref="EE9:EF9" si="36">ED9/1000</f>
        <v>#VALUE!</v>
      </c>
      <c r="EF9" s="196" t="e">
        <f t="shared" si="36"/>
        <v>#VALUE!</v>
      </c>
      <c r="EG9" s="130" t="e">
        <f t="shared" si="19"/>
        <v>#VALUE!</v>
      </c>
      <c r="EH9" s="132" t="e">
        <f t="shared" si="20"/>
        <v>#VALUE!</v>
      </c>
      <c r="EI9" s="133">
        <v>1166</v>
      </c>
    </row>
    <row r="10" spans="1:139" ht="12.75" hidden="1" x14ac:dyDescent="0.2">
      <c r="A10" s="865"/>
      <c r="B10" s="228" t="s">
        <v>234</v>
      </c>
      <c r="C10" s="216" t="s">
        <v>155</v>
      </c>
      <c r="D10" s="216">
        <v>3</v>
      </c>
      <c r="E10" s="216">
        <v>3</v>
      </c>
      <c r="F10" s="216">
        <v>3</v>
      </c>
      <c r="G10" s="229">
        <f t="shared" si="0"/>
        <v>3.375</v>
      </c>
      <c r="H10" s="230">
        <v>20</v>
      </c>
      <c r="I10" s="230">
        <v>20</v>
      </c>
      <c r="J10" s="230">
        <f>H10/Main!$D$9</f>
        <v>4</v>
      </c>
      <c r="K10" s="230">
        <f>I10/Main!$D$10</f>
        <v>10</v>
      </c>
      <c r="L10" s="230">
        <f t="shared" si="1"/>
        <v>2.5</v>
      </c>
      <c r="M10" s="230">
        <v>1</v>
      </c>
      <c r="N10" s="232">
        <v>60000</v>
      </c>
      <c r="O10" s="232">
        <v>180000</v>
      </c>
      <c r="P10" s="233"/>
      <c r="Q10" s="232"/>
      <c r="R10" s="233"/>
      <c r="S10" s="234"/>
      <c r="T10" s="234"/>
      <c r="U10" s="233"/>
      <c r="V10" s="233"/>
      <c r="W10" s="232">
        <v>20000</v>
      </c>
      <c r="X10" s="233"/>
      <c r="Y10" s="233"/>
      <c r="Z10" s="233"/>
      <c r="AA10" s="233"/>
      <c r="AB10" s="233"/>
      <c r="AC10" s="235"/>
      <c r="AD10" s="223">
        <v>10</v>
      </c>
      <c r="AE10" s="223">
        <v>0</v>
      </c>
      <c r="AF10" s="223">
        <v>10</v>
      </c>
      <c r="AG10" s="223">
        <v>0</v>
      </c>
      <c r="AH10" s="223">
        <v>10</v>
      </c>
      <c r="AI10" s="223">
        <v>0</v>
      </c>
      <c r="AJ10" s="223">
        <v>5</v>
      </c>
      <c r="AK10" s="224">
        <v>30</v>
      </c>
      <c r="AL10" s="223">
        <v>0</v>
      </c>
      <c r="AM10" s="223">
        <v>0</v>
      </c>
      <c r="AN10" s="223">
        <v>0</v>
      </c>
      <c r="AO10" s="223">
        <v>0</v>
      </c>
      <c r="AP10" s="223">
        <v>2</v>
      </c>
      <c r="AQ10" s="223">
        <v>0</v>
      </c>
      <c r="AR10" s="223">
        <v>0</v>
      </c>
      <c r="AS10" s="223">
        <v>10</v>
      </c>
      <c r="AT10" s="223">
        <v>0</v>
      </c>
      <c r="AU10" s="223">
        <v>5</v>
      </c>
      <c r="AV10" s="223">
        <v>0</v>
      </c>
      <c r="AW10" s="223">
        <v>0</v>
      </c>
      <c r="AX10" s="223">
        <v>0</v>
      </c>
      <c r="AY10" s="225">
        <f t="shared" ref="AY10:BS10" si="37">IF(AD10 = 0, "", AD10)</f>
        <v>10</v>
      </c>
      <c r="AZ10" s="216" t="str">
        <f t="shared" si="37"/>
        <v/>
      </c>
      <c r="BA10" s="226">
        <f t="shared" si="37"/>
        <v>10</v>
      </c>
      <c r="BB10" s="216" t="str">
        <f t="shared" si="37"/>
        <v/>
      </c>
      <c r="BC10" s="226">
        <f t="shared" si="37"/>
        <v>10</v>
      </c>
      <c r="BD10" s="216" t="str">
        <f t="shared" si="37"/>
        <v/>
      </c>
      <c r="BE10" s="226">
        <f t="shared" si="37"/>
        <v>5</v>
      </c>
      <c r="BF10" s="227">
        <f t="shared" si="37"/>
        <v>30</v>
      </c>
      <c r="BG10" s="216" t="str">
        <f t="shared" si="37"/>
        <v/>
      </c>
      <c r="BH10" s="216" t="str">
        <f t="shared" si="37"/>
        <v/>
      </c>
      <c r="BI10" s="216" t="str">
        <f t="shared" si="37"/>
        <v/>
      </c>
      <c r="BJ10" s="216" t="str">
        <f t="shared" si="37"/>
        <v/>
      </c>
      <c r="BK10" s="226">
        <f t="shared" si="37"/>
        <v>2</v>
      </c>
      <c r="BL10" s="216" t="str">
        <f t="shared" si="37"/>
        <v/>
      </c>
      <c r="BM10" s="216" t="str">
        <f t="shared" si="37"/>
        <v/>
      </c>
      <c r="BN10" s="226">
        <f t="shared" si="37"/>
        <v>10</v>
      </c>
      <c r="BO10" s="216" t="str">
        <f t="shared" si="37"/>
        <v/>
      </c>
      <c r="BP10" s="226">
        <f t="shared" si="37"/>
        <v>5</v>
      </c>
      <c r="BQ10" s="216" t="str">
        <f t="shared" si="37"/>
        <v/>
      </c>
      <c r="BR10" s="216" t="str">
        <f t="shared" si="37"/>
        <v/>
      </c>
      <c r="BS10" s="231" t="str">
        <f t="shared" si="37"/>
        <v/>
      </c>
      <c r="BT10" s="225" t="e">
        <f>$AY10*Assembly!Z$4+$AZ10*Assembly!Z$5+$BA10*Assembly!Z$6+$BB10*Assembly!Z$7+$BC10*Assembly!Z$8+$BD10*Assembly!Z$9+$BE10*Assembly!Z$10+$BF10*Assembly!Z$11+$BG10*Assembly!Z$12+$BH10*Assembly!Z$13+$BI10*Assembly!Z$14+$BJ10*Assembly!Z$15+$BK10*Assembly!Z$16+$BL10*Assembly!Z$17+$BM10*Assembly!Z$18+$BN10*Assembly!Z$19+$BO10*Assembly!Z$20+$BP10*Assembly!Z$21+$BQ10*Assembly!Z$22+$BR10*Assembly!Z$23+$BS10*Assembly!Z$24</f>
        <v>#VALUE!</v>
      </c>
      <c r="BU10" s="226" t="e">
        <f t="shared" si="3"/>
        <v>#VALUE!</v>
      </c>
      <c r="BV10" s="226"/>
      <c r="BW10" s="226" t="e">
        <f>$AY10*Assembly!AD$4+$AZ10*Assembly!AD$5+$BA10*Assembly!AD$6+$BB10*Assembly!AD$7+$BC10*Assembly!AD$8+$BD10*Assembly!AD$9+$BE10*Assembly!AD$10+$BF10*Assembly!AD$11+$BG10*Assembly!AD$12+$BH10*Assembly!AD$13+$BI10*Assembly!AD$14+$BJ10*Assembly!AD$15+$BK10*Assembly!AD$16+$BL10*Assembly!AD$17+$BM10*Assembly!AD$18+$BN10*Assembly!AD$19+$BO10*Assembly!AD$20+$BP10*Assembly!AD$21+$BQ10*Assembly!AD$22+$BR10*Assembly!AD$23+$BS10*Assembly!AD$24</f>
        <v>#VALUE!</v>
      </c>
      <c r="BX10" s="236" t="e">
        <f t="shared" si="4"/>
        <v>#VALUE!</v>
      </c>
      <c r="BY10" s="237" t="e">
        <f t="shared" si="5"/>
        <v>#VALUE!</v>
      </c>
      <c r="BZ10" s="238" t="e">
        <f t="shared" si="6"/>
        <v>#VALUE!</v>
      </c>
      <c r="CA10" s="237" t="e">
        <f t="shared" si="7"/>
        <v>#VALUE!</v>
      </c>
      <c r="CB10" s="226" t="e">
        <f>$AY10*Assembly!Y$4+$AZ10*Assembly!Y$5+$BA10*Assembly!Y$6+$BB10*Assembly!Y$7+$BC10*Assembly!Y$8+$BD10*Assembly!Y$9+$BE10*Assembly!Y$10+$BF10*Assembly!Y$11+$BG10*Assembly!Y$12+$BH10*Assembly!Y$13+$BI10*Assembly!Y$14+$BJ10*Assembly!Y$15+$BK10*Assembly!Y$16+$BL10*Assembly!Y$17+$BM10*Assembly!Y$18+$BN10*Assembly!Y$19+$BO10*Assembly!Y$20+$BP10*Assembly!Y$21+$BQ10*Assembly!Y$22+$BR10*Assembly!Y$23+$BS10*Assembly!Y$24</f>
        <v>#VALUE!</v>
      </c>
      <c r="CC10" s="226" t="e">
        <f t="shared" si="8"/>
        <v>#VALUE!</v>
      </c>
      <c r="CD10" s="239" t="e">
        <f t="shared" si="9"/>
        <v>#VALUE!</v>
      </c>
      <c r="CE10" s="240" t="e">
        <f>$AY10*Assembly!AC$4+$AZ10*Assembly!AC$5+$BA10*Assembly!AC$6+$BB10*Assembly!AC$7+$BC10*Assembly!AC$8+$BD10*Assembly!AC$9+$BE10*Assembly!AC$10+$BF10*Assembly!AC$11+$BG10*Assembly!AC$12+$BH10*Assembly!AC$13+$BI10*Assembly!AC$14+$BJ10*Assembly!AC$15+$BK10*Assembly!AC$16+$BL10*Assembly!AC$17+$BM10*Assembly!AC$18+$BN10*Assembly!AC$19+$BO10*Assembly!AC$20+$BP10*Assembly!AC$21+$BQ10*Assembly!AC$22+$BR10*Assembly!AC$23+$BS10*Assembly!AC$24</f>
        <v>#VALUE!</v>
      </c>
      <c r="CF10" s="232" t="e">
        <f>$AY10*Assembly!M$4+$AZ10*Assembly!M$5+$BA10*Assembly!M$6+$BB10*Assembly!M$7+$BC10*Assembly!M$8+$BD10*Assembly!M$9+$BE10*Assembly!M$10+$BF10*Assembly!M$11+$BG10*Assembly!M$12+$BH10*Assembly!M$13+$BI10*Assembly!M$14+$BJ10*Assembly!M$15+$BK10*Assembly!M$16+$BL10*Assembly!M$17+$BM10*Assembly!M$18+$BN10*Assembly!M$19+$BO10*Assembly!M$20+$BP10*Assembly!M$21+$BQ10*Assembly!M$22+$BR10*Assembly!M$23+$BS10*Assembly!M$24</f>
        <v>#VALUE!</v>
      </c>
      <c r="CG10" s="232" t="e">
        <f>$AY10*Assembly!N$4+$AZ10*Assembly!N$5+$BA10*Assembly!N$6+$BB10*Assembly!N$7+$BC10*Assembly!N$8+$BD10*Assembly!N$9+$BE10*Assembly!N$10+$BF10*Assembly!N$11+$BG10*Assembly!N$12+$BH10*Assembly!N$13+$BI10*Assembly!N$14+$BJ10*Assembly!N$15+$BK10*Assembly!N$16+$BL10*Assembly!N$17+$BM10*Assembly!N$18+$BN10*Assembly!N$19+$BO10*Assembly!N$20+$BP10*Assembly!N$21+$BQ10*Assembly!N$22+$BR10*Assembly!N$23+$BS10*Assembly!N$24</f>
        <v>#VALUE!</v>
      </c>
      <c r="CH10" s="232" t="e">
        <f>$AY10*Assembly!O$4+$AZ10*Assembly!O$5+$BA10*Assembly!O$6+$BB10*Assembly!O$7+$BC10*Assembly!O$8+$BD10*Assembly!O$9+$BE10*Assembly!O$10+$BF10*Assembly!O$11+$BG10*Assembly!O$12+$BH10*Assembly!O$13+$BI10*Assembly!O$14+$BJ10*Assembly!O$15+$BK10*Assembly!O$16+$BL10*Assembly!O$17+$BM10*Assembly!O$18+$BN10*Assembly!O$19+$BO10*Assembly!O$20+$BP10*Assembly!O$21+$BQ10*Assembly!O$22+$BR10*Assembly!O$23+$BS10*Assembly!O$24</f>
        <v>#VALUE!</v>
      </c>
      <c r="CI10" s="230" t="e">
        <f>$AY10*Assembly!P$4+$AZ10*Assembly!P$5+$BA10*Assembly!P$6+$BB10*Assembly!P$7+$BC10*Assembly!P$8+$BD10*Assembly!P$9+$BE10*Assembly!P$10+$BF10*Assembly!P$11+$BG10*Assembly!P$12+$BH10*Assembly!P$13+$BI10*Assembly!P$14+$BJ10*Assembly!P$15+$BK10*Assembly!P$16+$BL10*Assembly!P$17+$BM10*Assembly!P$18+$BN10*Assembly!P$19+$BO10*Assembly!P$20+$BP10*Assembly!P$21+$BQ10*Assembly!P$22+$BR10*Assembly!P$23+$BS10*Assembly!P$24</f>
        <v>#VALUE!</v>
      </c>
      <c r="CJ10" s="230" t="e">
        <f>$AY10*Assembly!Q$4+$AZ10*Assembly!Q$5+$BA10*Assembly!Q$6+$BB10*Assembly!Q$7+$BC10*Assembly!Q$8+$BD10*Assembly!Q$9+$BE10*Assembly!Q$10+$BF10*Assembly!Q$11+$BG10*Assembly!Q$12+$BH10*Assembly!Q$13+$BI10*Assembly!Q$14+$BJ10*Assembly!Q$15+$BK10*Assembly!Q$16+$BL10*Assembly!Q$17+$BM10*Assembly!Q$18+$BN10*Assembly!Q$19+$BO10*Assembly!Q$20+$BP10*Assembly!Q$21+$BQ10*Assembly!Q$22+$BR10*Assembly!Q$23+$BS10*Assembly!Q$24</f>
        <v>#VALUE!</v>
      </c>
      <c r="CK10" s="232" t="e">
        <f>$AY10*Assembly!R$4+$AZ10*Assembly!R$5+$BA10*Assembly!R$6+$BB10*Assembly!R$7+$BC10*Assembly!R$8+$BD10*Assembly!R$9+$BE10*Assembly!R$10+$BF10*Assembly!R$11+$BG10*Assembly!R$12+$BH10*Assembly!R$13+$BI10*Assembly!R$14+$BJ10*Assembly!R$15+$BK10*Assembly!R$16+$BL10*Assembly!R$17+$BM10*Assembly!R$18+$BN10*Assembly!R$19+$BO10*Assembly!R$20+$BP10*Assembly!R$21+$BQ10*Assembly!R$22+$BR10*Assembly!R$23+$BS10*Assembly!R$24</f>
        <v>#VALUE!</v>
      </c>
      <c r="CL10" s="230" t="e">
        <f>$AY10*Assembly!S$4+$AZ10*Assembly!S$5+$BA10*Assembly!S$6+$BB10*Assembly!S$7+$BC10*Assembly!S$8+$BD10*Assembly!S$9+$BE10*Assembly!S$10+$BF10*Assembly!S$11+$BG10*Assembly!S$12+$BH10*Assembly!S$13+$BI10*Assembly!S$14+$BJ10*Assembly!S$15+$BK10*Assembly!S$16+$BL10*Assembly!S$17+$BM10*Assembly!S$18+$BN10*Assembly!S$19+$BO10*Assembly!S$20+$BP10*Assembly!S$21+$BQ10*Assembly!S$22+$BR10*Assembly!S$23+$BS10*Assembly!S$24</f>
        <v>#VALUE!</v>
      </c>
      <c r="CM10" s="230" t="e">
        <f>$AY10*Assembly!T$4+$AZ10*Assembly!T$5+$BA10*Assembly!T$6+$BB10*Assembly!T$7+$BC10*Assembly!T$8+$BD10*Assembly!T$9+$BE10*Assembly!T$10+$BF10*Assembly!T$11+$BG10*Assembly!T$12+$BH10*Assembly!T$13+$BI10*Assembly!T$14+$BJ10*Assembly!T$15+$BK10*Assembly!T$16+$BL10*Assembly!T$17+$BM10*Assembly!T$18+$BN10*Assembly!T$19+$BO10*Assembly!T$20+$BP10*Assembly!T$21+$BQ10*Assembly!T$22+$BR10*Assembly!T$23+$BS10*Assembly!T$24</f>
        <v>#VALUE!</v>
      </c>
      <c r="CN10" s="230" t="e">
        <f>$AY10*Assembly!U$4+$AZ10*Assembly!U$5+$BA10*Assembly!U$6+$BB10*Assembly!U$7+$BC10*Assembly!U$8+$BD10*Assembly!U$9+$BE10*Assembly!U$10+$BF10*Assembly!U$11+$BG10*Assembly!U$12+$BH10*Assembly!U$13+$BI10*Assembly!U$14+$BJ10*Assembly!U$15+$BK10*Assembly!U$16+$BL10*Assembly!U$17+$BM10*Assembly!U$18+$BN10*Assembly!U$19+$BO10*Assembly!U$20+$BP10*Assembly!U$21+$BQ10*Assembly!U$22+$BR10*Assembly!U$23+$BS10*Assembly!U$24</f>
        <v>#VALUE!</v>
      </c>
      <c r="CO10" s="232" t="e">
        <f>$AY10*Assembly!V$4+$AZ10*Assembly!V$5+$BA10*Assembly!V$6+$BB10*Assembly!V$7+$BC10*Assembly!V$8+$BD10*Assembly!V$9+$BE10*Assembly!V$10+$BF10*Assembly!V$11+$BG10*Assembly!V$12+$BH10*Assembly!V$13+$BI10*Assembly!V$14+$BJ10*Assembly!V$15+$BK10*Assembly!V$16+$BL10*Assembly!V$17+$BM10*Assembly!V$18+$BN10*Assembly!V$19+$BO10*Assembly!V$20+$BP10*Assembly!V$21+$BQ10*Assembly!V$22+$BR10*Assembly!V$23+$BS10*Assembly!V$24</f>
        <v>#VALUE!</v>
      </c>
      <c r="CP10" s="232" t="e">
        <f>CF10*Refining!$F$3</f>
        <v>#VALUE!</v>
      </c>
      <c r="CQ10" s="232" t="e">
        <f>CG10*Refining!$F$4</f>
        <v>#VALUE!</v>
      </c>
      <c r="CR10" s="232" t="e">
        <f>CH10*Refining!$F$5</f>
        <v>#VALUE!</v>
      </c>
      <c r="CS10" s="232" t="e">
        <f>CI10*Refining!$F$6</f>
        <v>#VALUE!</v>
      </c>
      <c r="CT10" s="232" t="e">
        <f>CJ10*Refining!$F$7</f>
        <v>#VALUE!</v>
      </c>
      <c r="CU10" s="232" t="e">
        <f>CK10*Refining!$F$8</f>
        <v>#VALUE!</v>
      </c>
      <c r="CV10" s="232" t="e">
        <f>CL10*Refining!$F$9</f>
        <v>#VALUE!</v>
      </c>
      <c r="CW10" s="232" t="e">
        <f>CM10*Refining!$F$10</f>
        <v>#VALUE!</v>
      </c>
      <c r="CX10" s="232" t="e">
        <f>CN10*Refining!$F$11</f>
        <v>#VALUE!</v>
      </c>
      <c r="CY10" s="232" t="e">
        <f>CO10*Refining!$F$12</f>
        <v>#VALUE!</v>
      </c>
      <c r="CZ10" s="243" t="e">
        <f t="shared" ref="CZ10:DS10" si="38">IF(CF10 = 0, "", CF10)</f>
        <v>#VALUE!</v>
      </c>
      <c r="DA10" s="245" t="e">
        <f t="shared" si="38"/>
        <v>#VALUE!</v>
      </c>
      <c r="DB10" s="246" t="e">
        <f t="shared" si="38"/>
        <v>#VALUE!</v>
      </c>
      <c r="DC10" s="246" t="e">
        <f t="shared" si="38"/>
        <v>#VALUE!</v>
      </c>
      <c r="DD10" s="246" t="e">
        <f t="shared" si="38"/>
        <v>#VALUE!</v>
      </c>
      <c r="DE10" s="246" t="e">
        <f t="shared" si="38"/>
        <v>#VALUE!</v>
      </c>
      <c r="DF10" s="246" t="e">
        <f t="shared" si="38"/>
        <v>#VALUE!</v>
      </c>
      <c r="DG10" s="246" t="e">
        <f t="shared" si="38"/>
        <v>#VALUE!</v>
      </c>
      <c r="DH10" s="246" t="e">
        <f t="shared" si="38"/>
        <v>#VALUE!</v>
      </c>
      <c r="DI10" s="251" t="e">
        <f t="shared" si="38"/>
        <v>#VALUE!</v>
      </c>
      <c r="DJ10" s="243" t="e">
        <f t="shared" si="38"/>
        <v>#VALUE!</v>
      </c>
      <c r="DK10" s="245" t="e">
        <f t="shared" si="38"/>
        <v>#VALUE!</v>
      </c>
      <c r="DL10" s="246" t="e">
        <f t="shared" si="38"/>
        <v>#VALUE!</v>
      </c>
      <c r="DM10" s="246" t="e">
        <f t="shared" si="38"/>
        <v>#VALUE!</v>
      </c>
      <c r="DN10" s="254" t="e">
        <f t="shared" si="38"/>
        <v>#VALUE!</v>
      </c>
      <c r="DO10" s="246" t="e">
        <f t="shared" si="38"/>
        <v>#VALUE!</v>
      </c>
      <c r="DP10" s="245" t="e">
        <f t="shared" si="38"/>
        <v>#VALUE!</v>
      </c>
      <c r="DQ10" s="246" t="e">
        <f t="shared" si="38"/>
        <v>#VALUE!</v>
      </c>
      <c r="DR10" s="246" t="e">
        <f t="shared" si="38"/>
        <v>#VALUE!</v>
      </c>
      <c r="DS10" s="251" t="e">
        <f t="shared" si="38"/>
        <v>#VALUE!</v>
      </c>
      <c r="DT10" s="243" t="e">
        <f t="shared" si="11"/>
        <v>#VALUE!</v>
      </c>
      <c r="DU10" s="245" t="e">
        <f t="shared" si="12"/>
        <v>#VALUE!</v>
      </c>
      <c r="DV10" s="226" t="e">
        <f>CZ10*'Ores &amp; Ingots'!$C$3+DA10*'Ores &amp; Ingots'!$C$4+DB10*'Ores &amp; Ingots'!$C$5+DC10*'Ores &amp; Ingots'!$C$6+DD10*'Ores &amp; Ingots'!$C$7+DE10*'Ores &amp; Ingots'!$C$8+DF10*'Ores &amp; Ingots'!$C$9+DG10*'Ores &amp; Ingots'!$C$10+DH10*'Ores &amp; Ingots'!$C$11+DI10*'Ores &amp; Ingots'!$C$12</f>
        <v>#VALUE!</v>
      </c>
      <c r="DW10" s="226" t="e">
        <f>DJ10*'Ores &amp; Ingots'!$B$3+DK10*'Ores &amp; Ingots'!$B$4+DL10*'Ores &amp; Ingots'!$B$5+DM10*'Ores &amp; Ingots'!$B$6+DN10*'Ores &amp; Ingots'!$B$7+DO10*'Ores &amp; Ingots'!$B$8+DP10*'Ores &amp; Ingots'!$B$9+DQ10*'Ores &amp; Ingots'!$B$10+DR10*'Ores &amp; Ingots'!$B$11+DS10*'Ores &amp; Ingots'!$B$12</f>
        <v>#VALUE!</v>
      </c>
      <c r="DX10" s="245" t="e">
        <f>CZ10*Refining!$G$3+DA10*Refining!$G$4+DB10*Refining!$G$5+DC10*Refining!$G$6+DD10*Refining!$G$7+DE10*Refining!$G$8+DF10*Refining!$G$9+DG10*Refining!$G$10+DH10*Refining!$G$11+DI10*Refining!$G$12</f>
        <v>#VALUE!</v>
      </c>
      <c r="DY10" s="189" t="e">
        <f t="shared" si="13"/>
        <v>#VALUE!</v>
      </c>
      <c r="DZ10" s="260" t="e">
        <f t="shared" si="14"/>
        <v>#VALUE!</v>
      </c>
      <c r="EA10" s="243" t="e">
        <f t="shared" si="15"/>
        <v>#VALUE!</v>
      </c>
      <c r="EB10" s="262" t="e">
        <f t="shared" ref="EB10:EC10" si="39">EA10/60</f>
        <v>#VALUE!</v>
      </c>
      <c r="EC10" s="262" t="e">
        <f t="shared" si="39"/>
        <v>#VALUE!</v>
      </c>
      <c r="ED10" s="243" t="e">
        <f t="shared" si="17"/>
        <v>#VALUE!</v>
      </c>
      <c r="EE10" s="262" t="e">
        <f t="shared" ref="EE10:EF10" si="40">ED10/1000</f>
        <v>#VALUE!</v>
      </c>
      <c r="EF10" s="264" t="e">
        <f t="shared" si="40"/>
        <v>#VALUE!</v>
      </c>
      <c r="EG10" s="239" t="e">
        <f t="shared" si="19"/>
        <v>#VALUE!</v>
      </c>
      <c r="EH10" s="266" t="e">
        <f t="shared" si="20"/>
        <v>#VALUE!</v>
      </c>
      <c r="EI10" s="133" t="s">
        <v>28</v>
      </c>
    </row>
    <row r="11" spans="1:139" ht="12.75" x14ac:dyDescent="0.2">
      <c r="A11" s="917" t="s">
        <v>103</v>
      </c>
      <c r="B11" s="55" t="s">
        <v>235</v>
      </c>
      <c r="C11" s="56" t="s">
        <v>156</v>
      </c>
      <c r="D11" s="56">
        <v>1</v>
      </c>
      <c r="E11" s="56">
        <v>1</v>
      </c>
      <c r="F11" s="56">
        <v>1</v>
      </c>
      <c r="G11" s="57">
        <f t="shared" si="0"/>
        <v>15.625</v>
      </c>
      <c r="H11" s="58">
        <v>40</v>
      </c>
      <c r="I11" s="58">
        <v>40</v>
      </c>
      <c r="J11" s="58">
        <f>H11/Main!$D$9</f>
        <v>8</v>
      </c>
      <c r="K11" s="58">
        <f>I11/Main!$D$10</f>
        <v>20</v>
      </c>
      <c r="L11" s="58">
        <f t="shared" si="1"/>
        <v>2.5</v>
      </c>
      <c r="M11" s="58">
        <v>1</v>
      </c>
      <c r="N11" s="60"/>
      <c r="O11" s="60"/>
      <c r="P11" s="62">
        <v>15000000</v>
      </c>
      <c r="Q11" s="62">
        <v>1000</v>
      </c>
      <c r="R11" s="62">
        <f>Q11*Main!$D$6</f>
        <v>10000</v>
      </c>
      <c r="S11" s="63"/>
      <c r="T11" s="63"/>
      <c r="U11" s="60"/>
      <c r="V11" s="60"/>
      <c r="W11" s="60"/>
      <c r="X11" s="60"/>
      <c r="Y11" s="60"/>
      <c r="Z11" s="60"/>
      <c r="AA11" s="60"/>
      <c r="AB11" s="60"/>
      <c r="AC11" s="69" t="s">
        <v>220</v>
      </c>
      <c r="AD11" s="70">
        <v>80</v>
      </c>
      <c r="AE11" s="70">
        <v>0</v>
      </c>
      <c r="AF11" s="70">
        <v>0</v>
      </c>
      <c r="AG11" s="70">
        <v>8</v>
      </c>
      <c r="AH11" s="70">
        <v>40</v>
      </c>
      <c r="AI11" s="70">
        <v>0</v>
      </c>
      <c r="AJ11" s="70">
        <v>6</v>
      </c>
      <c r="AK11" s="75">
        <v>25</v>
      </c>
      <c r="AL11" s="70">
        <v>0</v>
      </c>
      <c r="AM11" s="70">
        <v>0</v>
      </c>
      <c r="AN11" s="70">
        <v>0</v>
      </c>
      <c r="AO11" s="70">
        <v>4</v>
      </c>
      <c r="AP11" s="70">
        <v>0</v>
      </c>
      <c r="AQ11" s="70">
        <v>100</v>
      </c>
      <c r="AR11" s="70">
        <v>0</v>
      </c>
      <c r="AS11" s="70">
        <v>0</v>
      </c>
      <c r="AT11" s="70">
        <v>0</v>
      </c>
      <c r="AU11" s="70">
        <v>0</v>
      </c>
      <c r="AV11" s="70">
        <v>0</v>
      </c>
      <c r="AW11" s="70">
        <v>0</v>
      </c>
      <c r="AX11" s="70">
        <v>0</v>
      </c>
      <c r="AY11" s="93">
        <f t="shared" ref="AY11:BS11" si="41">IF(AD11 = 0, "", AD11)</f>
        <v>80</v>
      </c>
      <c r="AZ11" s="56" t="str">
        <f t="shared" si="41"/>
        <v/>
      </c>
      <c r="BA11" s="56" t="str">
        <f t="shared" si="41"/>
        <v/>
      </c>
      <c r="BB11" s="81">
        <f t="shared" si="41"/>
        <v>8</v>
      </c>
      <c r="BC11" s="81">
        <f t="shared" si="41"/>
        <v>40</v>
      </c>
      <c r="BD11" s="56" t="str">
        <f t="shared" si="41"/>
        <v/>
      </c>
      <c r="BE11" s="81">
        <f t="shared" si="41"/>
        <v>6</v>
      </c>
      <c r="BF11" s="83">
        <f t="shared" si="41"/>
        <v>25</v>
      </c>
      <c r="BG11" s="56" t="str">
        <f t="shared" si="41"/>
        <v/>
      </c>
      <c r="BH11" s="56" t="str">
        <f t="shared" si="41"/>
        <v/>
      </c>
      <c r="BI11" s="56" t="str">
        <f t="shared" si="41"/>
        <v/>
      </c>
      <c r="BJ11" s="81">
        <f t="shared" si="41"/>
        <v>4</v>
      </c>
      <c r="BK11" s="56" t="str">
        <f t="shared" si="41"/>
        <v/>
      </c>
      <c r="BL11" s="81">
        <f t="shared" si="41"/>
        <v>100</v>
      </c>
      <c r="BM11" s="56" t="str">
        <f t="shared" si="41"/>
        <v/>
      </c>
      <c r="BN11" s="56" t="str">
        <f t="shared" si="41"/>
        <v/>
      </c>
      <c r="BO11" s="56" t="str">
        <f t="shared" si="41"/>
        <v/>
      </c>
      <c r="BP11" s="56" t="str">
        <f t="shared" si="41"/>
        <v/>
      </c>
      <c r="BQ11" s="56" t="str">
        <f t="shared" si="41"/>
        <v/>
      </c>
      <c r="BR11" s="56" t="str">
        <f t="shared" si="41"/>
        <v/>
      </c>
      <c r="BS11" s="85" t="str">
        <f t="shared" si="41"/>
        <v/>
      </c>
      <c r="BT11" s="93" t="e">
        <f>$AY11*Assembly!Z$4+$AZ11*Assembly!Z$5+$BA11*Assembly!Z$6+$BB11*Assembly!Z$7+$BC11*Assembly!Z$8+$BD11*Assembly!Z$9+$BE11*Assembly!Z$10+$BF11*Assembly!Z$11+$BG11*Assembly!Z$12+$BH11*Assembly!Z$13+$BI11*Assembly!Z$14+$BJ11*Assembly!Z$15+$BK11*Assembly!Z$16+$BL11*Assembly!Z$17+$BM11*Assembly!Z$18+$BN11*Assembly!Z$19+$BO11*Assembly!Z$20+$BP11*Assembly!Z$21+$BQ11*Assembly!Z$22+$BR11*Assembly!Z$23+$BS11*Assembly!Z$24</f>
        <v>#VALUE!</v>
      </c>
      <c r="BU11" s="81" t="e">
        <f t="shared" si="3"/>
        <v>#VALUE!</v>
      </c>
      <c r="BV11" s="271" t="e">
        <f t="shared" ref="BV11:BV18" si="42">P11/BT11</f>
        <v>#VALUE!</v>
      </c>
      <c r="BW11" s="81" t="e">
        <f>$AY11*Assembly!AD$4+$AZ11*Assembly!AD$5+$BA11*Assembly!AD$6+$BB11*Assembly!AD$7+$BC11*Assembly!AD$8+$BD11*Assembly!AD$9+$BE11*Assembly!AD$10+$BF11*Assembly!AD$11+$BG11*Assembly!AD$12+$BH11*Assembly!AD$13+$BI11*Assembly!AD$14+$BJ11*Assembly!AD$15+$BK11*Assembly!AD$16+$BL11*Assembly!AD$17+$BM11*Assembly!AD$18+$BN11*Assembly!AD$19+$BO11*Assembly!AD$20+$BP11*Assembly!AD$21+$BQ11*Assembly!AD$22+$BR11*Assembly!AD$23+$BS11*Assembly!AD$24</f>
        <v>#VALUE!</v>
      </c>
      <c r="BX11" s="98" t="e">
        <f t="shared" si="4"/>
        <v>#VALUE!</v>
      </c>
      <c r="BY11" s="99" t="e">
        <f t="shared" si="5"/>
        <v>#VALUE!</v>
      </c>
      <c r="BZ11" s="101" t="e">
        <f t="shared" si="6"/>
        <v>#VALUE!</v>
      </c>
      <c r="CA11" s="99" t="e">
        <f t="shared" si="7"/>
        <v>#VALUE!</v>
      </c>
      <c r="CB11" s="81" t="e">
        <f>$AY11*Assembly!Y$4+$AZ11*Assembly!Y$5+$BA11*Assembly!Y$6+$BB11*Assembly!Y$7+$BC11*Assembly!Y$8+$BD11*Assembly!Y$9+$BE11*Assembly!Y$10+$BF11*Assembly!Y$11+$BG11*Assembly!Y$12+$BH11*Assembly!Y$13+$BI11*Assembly!Y$14+$BJ11*Assembly!Y$15+$BK11*Assembly!Y$16+$BL11*Assembly!Y$17+$BM11*Assembly!Y$18+$BN11*Assembly!Y$19+$BO11*Assembly!Y$20+$BP11*Assembly!Y$21+$BQ11*Assembly!Y$22+$BR11*Assembly!Y$23+$BS11*Assembly!Y$24</f>
        <v>#VALUE!</v>
      </c>
      <c r="CC11" s="81" t="e">
        <f t="shared" si="8"/>
        <v>#VALUE!</v>
      </c>
      <c r="CD11" s="106" t="e">
        <f t="shared" si="9"/>
        <v>#VALUE!</v>
      </c>
      <c r="CE11" s="108" t="e">
        <f>$AY11*Assembly!AC$4+$AZ11*Assembly!AC$5+$BA11*Assembly!AC$6+$BB11*Assembly!AC$7+$BC11*Assembly!AC$8+$BD11*Assembly!AC$9+$BE11*Assembly!AC$10+$BF11*Assembly!AC$11+$BG11*Assembly!AC$12+$BH11*Assembly!AC$13+$BI11*Assembly!AC$14+$BJ11*Assembly!AC$15+$BK11*Assembly!AC$16+$BL11*Assembly!AC$17+$BM11*Assembly!AC$18+$BN11*Assembly!AC$19+$BO11*Assembly!AC$20+$BP11*Assembly!AC$21+$BQ11*Assembly!AC$22+$BR11*Assembly!AC$23+$BS11*Assembly!AC$24</f>
        <v>#VALUE!</v>
      </c>
      <c r="CF11" s="62" t="e">
        <f>$AY11*Assembly!M$4+$AZ11*Assembly!M$5+$BA11*Assembly!M$6+$BB11*Assembly!M$7+$BC11*Assembly!M$8+$BD11*Assembly!M$9+$BE11*Assembly!M$10+$BF11*Assembly!M$11+$BG11*Assembly!M$12+$BH11*Assembly!M$13+$BI11*Assembly!M$14+$BJ11*Assembly!M$15+$BK11*Assembly!M$16+$BL11*Assembly!M$17+$BM11*Assembly!M$18+$BN11*Assembly!M$19+$BO11*Assembly!M$20+$BP11*Assembly!M$21+$BQ11*Assembly!M$22+$BR11*Assembly!M$23+$BS11*Assembly!M$24</f>
        <v>#VALUE!</v>
      </c>
      <c r="CG11" s="62" t="e">
        <f>$AY11*Assembly!N$4+$AZ11*Assembly!N$5+$BA11*Assembly!N$6+$BB11*Assembly!N$7+$BC11*Assembly!N$8+$BD11*Assembly!N$9+$BE11*Assembly!N$10+$BF11*Assembly!N$11+$BG11*Assembly!N$12+$BH11*Assembly!N$13+$BI11*Assembly!N$14+$BJ11*Assembly!N$15+$BK11*Assembly!N$16+$BL11*Assembly!N$17+$BM11*Assembly!N$18+$BN11*Assembly!N$19+$BO11*Assembly!N$20+$BP11*Assembly!N$21+$BQ11*Assembly!N$22+$BR11*Assembly!N$23+$BS11*Assembly!N$24</f>
        <v>#VALUE!</v>
      </c>
      <c r="CH11" s="62" t="e">
        <f>$AY11*Assembly!O$4+$AZ11*Assembly!O$5+$BA11*Assembly!O$6+$BB11*Assembly!O$7+$BC11*Assembly!O$8+$BD11*Assembly!O$9+$BE11*Assembly!O$10+$BF11*Assembly!O$11+$BG11*Assembly!O$12+$BH11*Assembly!O$13+$BI11*Assembly!O$14+$BJ11*Assembly!O$15+$BK11*Assembly!O$16+$BL11*Assembly!O$17+$BM11*Assembly!O$18+$BN11*Assembly!O$19+$BO11*Assembly!O$20+$BP11*Assembly!O$21+$BQ11*Assembly!O$22+$BR11*Assembly!O$23+$BS11*Assembly!O$24</f>
        <v>#VALUE!</v>
      </c>
      <c r="CI11" s="58" t="e">
        <f>$AY11*Assembly!P$4+$AZ11*Assembly!P$5+$BA11*Assembly!P$6+$BB11*Assembly!P$7+$BC11*Assembly!P$8+$BD11*Assembly!P$9+$BE11*Assembly!P$10+$BF11*Assembly!P$11+$BG11*Assembly!P$12+$BH11*Assembly!P$13+$BI11*Assembly!P$14+$BJ11*Assembly!P$15+$BK11*Assembly!P$16+$BL11*Assembly!P$17+$BM11*Assembly!P$18+$BN11*Assembly!P$19+$BO11*Assembly!P$20+$BP11*Assembly!P$21+$BQ11*Assembly!P$22+$BR11*Assembly!P$23+$BS11*Assembly!P$24</f>
        <v>#VALUE!</v>
      </c>
      <c r="CJ11" s="58" t="e">
        <f>$AY11*Assembly!Q$4+$AZ11*Assembly!Q$5+$BA11*Assembly!Q$6+$BB11*Assembly!Q$7+$BC11*Assembly!Q$8+$BD11*Assembly!Q$9+$BE11*Assembly!Q$10+$BF11*Assembly!Q$11+$BG11*Assembly!Q$12+$BH11*Assembly!Q$13+$BI11*Assembly!Q$14+$BJ11*Assembly!Q$15+$BK11*Assembly!Q$16+$BL11*Assembly!Q$17+$BM11*Assembly!Q$18+$BN11*Assembly!Q$19+$BO11*Assembly!Q$20+$BP11*Assembly!Q$21+$BQ11*Assembly!Q$22+$BR11*Assembly!Q$23+$BS11*Assembly!Q$24</f>
        <v>#VALUE!</v>
      </c>
      <c r="CK11" s="62" t="e">
        <f>$AY11*Assembly!R$4+$AZ11*Assembly!R$5+$BA11*Assembly!R$6+$BB11*Assembly!R$7+$BC11*Assembly!R$8+$BD11*Assembly!R$9+$BE11*Assembly!R$10+$BF11*Assembly!R$11+$BG11*Assembly!R$12+$BH11*Assembly!R$13+$BI11*Assembly!R$14+$BJ11*Assembly!R$15+$BK11*Assembly!R$16+$BL11*Assembly!R$17+$BM11*Assembly!R$18+$BN11*Assembly!R$19+$BO11*Assembly!R$20+$BP11*Assembly!R$21+$BQ11*Assembly!R$22+$BR11*Assembly!R$23+$BS11*Assembly!R$24</f>
        <v>#VALUE!</v>
      </c>
      <c r="CL11" s="58" t="e">
        <f>$AY11*Assembly!S$4+$AZ11*Assembly!S$5+$BA11*Assembly!S$6+$BB11*Assembly!S$7+$BC11*Assembly!S$8+$BD11*Assembly!S$9+$BE11*Assembly!S$10+$BF11*Assembly!S$11+$BG11*Assembly!S$12+$BH11*Assembly!S$13+$BI11*Assembly!S$14+$BJ11*Assembly!S$15+$BK11*Assembly!S$16+$BL11*Assembly!S$17+$BM11*Assembly!S$18+$BN11*Assembly!S$19+$BO11*Assembly!S$20+$BP11*Assembly!S$21+$BQ11*Assembly!S$22+$BR11*Assembly!S$23+$BS11*Assembly!S$24</f>
        <v>#VALUE!</v>
      </c>
      <c r="CM11" s="58" t="e">
        <f>$AY11*Assembly!T$4+$AZ11*Assembly!T$5+$BA11*Assembly!T$6+$BB11*Assembly!T$7+$BC11*Assembly!T$8+$BD11*Assembly!T$9+$BE11*Assembly!T$10+$BF11*Assembly!T$11+$BG11*Assembly!T$12+$BH11*Assembly!T$13+$BI11*Assembly!T$14+$BJ11*Assembly!T$15+$BK11*Assembly!T$16+$BL11*Assembly!T$17+$BM11*Assembly!T$18+$BN11*Assembly!T$19+$BO11*Assembly!T$20+$BP11*Assembly!T$21+$BQ11*Assembly!T$22+$BR11*Assembly!T$23+$BS11*Assembly!T$24</f>
        <v>#VALUE!</v>
      </c>
      <c r="CN11" s="58" t="e">
        <f>$AY11*Assembly!U$4+$AZ11*Assembly!U$5+$BA11*Assembly!U$6+$BB11*Assembly!U$7+$BC11*Assembly!U$8+$BD11*Assembly!U$9+$BE11*Assembly!U$10+$BF11*Assembly!U$11+$BG11*Assembly!U$12+$BH11*Assembly!U$13+$BI11*Assembly!U$14+$BJ11*Assembly!U$15+$BK11*Assembly!U$16+$BL11*Assembly!U$17+$BM11*Assembly!U$18+$BN11*Assembly!U$19+$BO11*Assembly!U$20+$BP11*Assembly!U$21+$BQ11*Assembly!U$22+$BR11*Assembly!U$23+$BS11*Assembly!U$24</f>
        <v>#VALUE!</v>
      </c>
      <c r="CO11" s="62" t="e">
        <f>$AY11*Assembly!V$4+$AZ11*Assembly!V$5+$BA11*Assembly!V$6+$BB11*Assembly!V$7+$BC11*Assembly!V$8+$BD11*Assembly!V$9+$BE11*Assembly!V$10+$BF11*Assembly!V$11+$BG11*Assembly!V$12+$BH11*Assembly!V$13+$BI11*Assembly!V$14+$BJ11*Assembly!V$15+$BK11*Assembly!V$16+$BL11*Assembly!V$17+$BM11*Assembly!V$18+$BN11*Assembly!V$19+$BO11*Assembly!V$20+$BP11*Assembly!V$21+$BQ11*Assembly!V$22+$BR11*Assembly!V$23+$BS11*Assembly!V$24</f>
        <v>#VALUE!</v>
      </c>
      <c r="CP11" s="62" t="e">
        <f>CF11*Refining!$F$3</f>
        <v>#VALUE!</v>
      </c>
      <c r="CQ11" s="62" t="e">
        <f>CG11*Refining!$F$4</f>
        <v>#VALUE!</v>
      </c>
      <c r="CR11" s="62" t="e">
        <f>CH11*Refining!$F$5</f>
        <v>#VALUE!</v>
      </c>
      <c r="CS11" s="62" t="e">
        <f>CI11*Refining!$F$6</f>
        <v>#VALUE!</v>
      </c>
      <c r="CT11" s="62" t="e">
        <f>CJ11*Refining!$F$7</f>
        <v>#VALUE!</v>
      </c>
      <c r="CU11" s="62" t="e">
        <f>CK11*Refining!$F$8</f>
        <v>#VALUE!</v>
      </c>
      <c r="CV11" s="62" t="e">
        <f>CL11*Refining!$F$9</f>
        <v>#VALUE!</v>
      </c>
      <c r="CW11" s="62" t="e">
        <f>CM11*Refining!$F$10</f>
        <v>#VALUE!</v>
      </c>
      <c r="CX11" s="62" t="e">
        <f>CN11*Refining!$F$11</f>
        <v>#VALUE!</v>
      </c>
      <c r="CY11" s="62" t="e">
        <f>CO11*Refining!$F$12</f>
        <v>#VALUE!</v>
      </c>
      <c r="CZ11" s="115" t="e">
        <f t="shared" ref="CZ11:DS11" si="43">IF(CF11 = 0, "", CF11)</f>
        <v>#VALUE!</v>
      </c>
      <c r="DA11" s="119" t="e">
        <f t="shared" si="43"/>
        <v>#VALUE!</v>
      </c>
      <c r="DB11" s="119" t="e">
        <f t="shared" si="43"/>
        <v>#VALUE!</v>
      </c>
      <c r="DC11" s="116" t="e">
        <f t="shared" si="43"/>
        <v>#VALUE!</v>
      </c>
      <c r="DD11" s="116" t="e">
        <f t="shared" si="43"/>
        <v>#VALUE!</v>
      </c>
      <c r="DE11" s="119" t="e">
        <f t="shared" si="43"/>
        <v>#VALUE!</v>
      </c>
      <c r="DF11" s="116" t="e">
        <f t="shared" si="43"/>
        <v>#VALUE!</v>
      </c>
      <c r="DG11" s="116" t="e">
        <f t="shared" si="43"/>
        <v>#VALUE!</v>
      </c>
      <c r="DH11" s="116" t="e">
        <f t="shared" si="43"/>
        <v>#VALUE!</v>
      </c>
      <c r="DI11" s="275" t="e">
        <f t="shared" si="43"/>
        <v>#VALUE!</v>
      </c>
      <c r="DJ11" s="115" t="e">
        <f t="shared" si="43"/>
        <v>#VALUE!</v>
      </c>
      <c r="DK11" s="119" t="e">
        <f t="shared" si="43"/>
        <v>#VALUE!</v>
      </c>
      <c r="DL11" s="119" t="e">
        <f t="shared" si="43"/>
        <v>#VALUE!</v>
      </c>
      <c r="DM11" s="116" t="e">
        <f t="shared" si="43"/>
        <v>#VALUE!</v>
      </c>
      <c r="DN11" s="276" t="e">
        <f t="shared" si="43"/>
        <v>#VALUE!</v>
      </c>
      <c r="DO11" s="119" t="e">
        <f t="shared" si="43"/>
        <v>#VALUE!</v>
      </c>
      <c r="DP11" s="116" t="e">
        <f t="shared" si="43"/>
        <v>#VALUE!</v>
      </c>
      <c r="DQ11" s="116" t="e">
        <f t="shared" si="43"/>
        <v>#VALUE!</v>
      </c>
      <c r="DR11" s="116" t="e">
        <f t="shared" si="43"/>
        <v>#VALUE!</v>
      </c>
      <c r="DS11" s="275" t="e">
        <f t="shared" si="43"/>
        <v>#VALUE!</v>
      </c>
      <c r="DT11" s="115" t="e">
        <f t="shared" si="11"/>
        <v>#VALUE!</v>
      </c>
      <c r="DU11" s="119" t="e">
        <f t="shared" si="12"/>
        <v>#VALUE!</v>
      </c>
      <c r="DV11" s="81" t="e">
        <f>CZ11*'Ores &amp; Ingots'!$C$3+DA11*'Ores &amp; Ingots'!$C$4+DB11*'Ores &amp; Ingots'!$C$5+DC11*'Ores &amp; Ingots'!$C$6+DD11*'Ores &amp; Ingots'!$C$7+DE11*'Ores &amp; Ingots'!$C$8+DF11*'Ores &amp; Ingots'!$C$9+DG11*'Ores &amp; Ingots'!$C$10+DH11*'Ores &amp; Ingots'!$C$11+DI11*'Ores &amp; Ingots'!$C$12</f>
        <v>#VALUE!</v>
      </c>
      <c r="DW11" s="81" t="e">
        <f>DJ11*'Ores &amp; Ingots'!$B$3+DK11*'Ores &amp; Ingots'!$B$4+DL11*'Ores &amp; Ingots'!$B$5+DM11*'Ores &amp; Ingots'!$B$6+DN11*'Ores &amp; Ingots'!$B$7+DO11*'Ores &amp; Ingots'!$B$8+DP11*'Ores &amp; Ingots'!$B$9+DQ11*'Ores &amp; Ingots'!$B$10+DR11*'Ores &amp; Ingots'!$B$11+DS11*'Ores &amp; Ingots'!$B$12</f>
        <v>#VALUE!</v>
      </c>
      <c r="DX11" s="119" t="e">
        <f>CZ11*Refining!$G$3+DA11*Refining!$G$4+DB11*Refining!$G$5+DC11*Refining!$G$6+DD11*Refining!$G$7+DE11*Refining!$G$8+DF11*Refining!$G$9+DG11*Refining!$G$10+DH11*Refining!$G$11+DI11*Refining!$G$12</f>
        <v>#VALUE!</v>
      </c>
      <c r="DY11" s="119" t="e">
        <f t="shared" si="13"/>
        <v>#VALUE!</v>
      </c>
      <c r="DZ11" s="126" t="e">
        <f t="shared" si="14"/>
        <v>#VALUE!</v>
      </c>
      <c r="EA11" s="115" t="e">
        <f t="shared" si="15"/>
        <v>#VALUE!</v>
      </c>
      <c r="EB11" s="127" t="e">
        <f t="shared" ref="EB11:EC11" si="44">EA11/60</f>
        <v>#VALUE!</v>
      </c>
      <c r="EC11" s="127" t="e">
        <f t="shared" si="44"/>
        <v>#VALUE!</v>
      </c>
      <c r="ED11" s="115" t="e">
        <f t="shared" si="17"/>
        <v>#VALUE!</v>
      </c>
      <c r="EE11" s="127" t="e">
        <f t="shared" ref="EE11:EF11" si="45">ED11/1000</f>
        <v>#VALUE!</v>
      </c>
      <c r="EF11" s="128" t="e">
        <f t="shared" si="45"/>
        <v>#VALUE!</v>
      </c>
      <c r="EG11" s="106" t="e">
        <f t="shared" si="19"/>
        <v>#VALUE!</v>
      </c>
      <c r="EH11" s="281" t="e">
        <f t="shared" si="20"/>
        <v>#VALUE!</v>
      </c>
      <c r="EI11" s="133">
        <v>2520</v>
      </c>
    </row>
    <row r="12" spans="1:139" ht="12.75" hidden="1" x14ac:dyDescent="0.2">
      <c r="A12" s="864"/>
      <c r="B12" s="135" t="s">
        <v>235</v>
      </c>
      <c r="C12" s="137" t="s">
        <v>155</v>
      </c>
      <c r="D12" s="137">
        <v>1</v>
      </c>
      <c r="E12" s="137">
        <v>1</v>
      </c>
      <c r="F12" s="137">
        <v>1</v>
      </c>
      <c r="G12" s="139">
        <f t="shared" si="0"/>
        <v>0.125</v>
      </c>
      <c r="H12" s="140">
        <v>20</v>
      </c>
      <c r="I12" s="140">
        <v>20</v>
      </c>
      <c r="J12" s="140">
        <f>H12/Main!$D$9</f>
        <v>4</v>
      </c>
      <c r="K12" s="140">
        <f>I12/Main!$D$10</f>
        <v>10</v>
      </c>
      <c r="L12" s="140">
        <f t="shared" si="1"/>
        <v>2.5</v>
      </c>
      <c r="M12" s="140">
        <v>1</v>
      </c>
      <c r="N12" s="143"/>
      <c r="O12" s="143"/>
      <c r="P12" s="145">
        <v>500000</v>
      </c>
      <c r="Q12" s="145">
        <v>125</v>
      </c>
      <c r="R12" s="145">
        <f>Q12*Main!$D$6</f>
        <v>1250</v>
      </c>
      <c r="S12" s="146"/>
      <c r="T12" s="146"/>
      <c r="U12" s="143"/>
      <c r="V12" s="143"/>
      <c r="W12" s="143"/>
      <c r="X12" s="143"/>
      <c r="Y12" s="143"/>
      <c r="Z12" s="143"/>
      <c r="AA12" s="143"/>
      <c r="AB12" s="143"/>
      <c r="AC12" s="148"/>
      <c r="AD12" s="151">
        <v>3</v>
      </c>
      <c r="AE12" s="151">
        <v>0</v>
      </c>
      <c r="AF12" s="151">
        <v>0</v>
      </c>
      <c r="AG12" s="151">
        <v>1</v>
      </c>
      <c r="AH12" s="151">
        <v>10</v>
      </c>
      <c r="AI12" s="151">
        <v>0</v>
      </c>
      <c r="AJ12" s="151">
        <v>1</v>
      </c>
      <c r="AK12" s="152">
        <v>10</v>
      </c>
      <c r="AL12" s="151">
        <v>0</v>
      </c>
      <c r="AM12" s="151">
        <v>0</v>
      </c>
      <c r="AN12" s="151">
        <v>0</v>
      </c>
      <c r="AO12" s="151">
        <v>1</v>
      </c>
      <c r="AP12" s="151">
        <v>0</v>
      </c>
      <c r="AQ12" s="151">
        <v>3</v>
      </c>
      <c r="AR12" s="151">
        <v>0</v>
      </c>
      <c r="AS12" s="151">
        <v>0</v>
      </c>
      <c r="AT12" s="151">
        <v>0</v>
      </c>
      <c r="AU12" s="151">
        <v>0</v>
      </c>
      <c r="AV12" s="151">
        <v>0</v>
      </c>
      <c r="AW12" s="151">
        <v>0</v>
      </c>
      <c r="AX12" s="151">
        <v>0</v>
      </c>
      <c r="AY12" s="174">
        <f t="shared" ref="AY12:BS12" si="46">IF(AD12 = 0, "", AD12)</f>
        <v>3</v>
      </c>
      <c r="AZ12" s="137" t="str">
        <f t="shared" si="46"/>
        <v/>
      </c>
      <c r="BA12" s="137" t="str">
        <f t="shared" si="46"/>
        <v/>
      </c>
      <c r="BB12" s="133">
        <f t="shared" si="46"/>
        <v>1</v>
      </c>
      <c r="BC12" s="133">
        <f t="shared" si="46"/>
        <v>10</v>
      </c>
      <c r="BD12" s="137" t="str">
        <f t="shared" si="46"/>
        <v/>
      </c>
      <c r="BE12" s="133">
        <f t="shared" si="46"/>
        <v>1</v>
      </c>
      <c r="BF12" s="167">
        <f t="shared" si="46"/>
        <v>10</v>
      </c>
      <c r="BG12" s="137" t="str">
        <f t="shared" si="46"/>
        <v/>
      </c>
      <c r="BH12" s="137" t="str">
        <f t="shared" si="46"/>
        <v/>
      </c>
      <c r="BI12" s="137" t="str">
        <f t="shared" si="46"/>
        <v/>
      </c>
      <c r="BJ12" s="133">
        <f t="shared" si="46"/>
        <v>1</v>
      </c>
      <c r="BK12" s="137" t="str">
        <f t="shared" si="46"/>
        <v/>
      </c>
      <c r="BL12" s="133">
        <f t="shared" si="46"/>
        <v>3</v>
      </c>
      <c r="BM12" s="137" t="str">
        <f t="shared" si="46"/>
        <v/>
      </c>
      <c r="BN12" s="137" t="str">
        <f t="shared" si="46"/>
        <v/>
      </c>
      <c r="BO12" s="137" t="str">
        <f t="shared" si="46"/>
        <v/>
      </c>
      <c r="BP12" s="137" t="str">
        <f t="shared" si="46"/>
        <v/>
      </c>
      <c r="BQ12" s="137" t="str">
        <f t="shared" si="46"/>
        <v/>
      </c>
      <c r="BR12" s="137" t="str">
        <f t="shared" si="46"/>
        <v/>
      </c>
      <c r="BS12" s="169" t="str">
        <f t="shared" si="46"/>
        <v/>
      </c>
      <c r="BT12" s="174" t="e">
        <f>$AY12*Assembly!Z$4+$AZ12*Assembly!Z$5+$BA12*Assembly!Z$6+$BB12*Assembly!Z$7+$BC12*Assembly!Z$8+$BD12*Assembly!Z$9+$BE12*Assembly!Z$10+$BF12*Assembly!Z$11+$BG12*Assembly!Z$12+$BH12*Assembly!Z$13+$BI12*Assembly!Z$14+$BJ12*Assembly!Z$15+$BK12*Assembly!Z$16+$BL12*Assembly!Z$17+$BM12*Assembly!Z$18+$BN12*Assembly!Z$19+$BO12*Assembly!Z$20+$BP12*Assembly!Z$21+$BQ12*Assembly!Z$22+$BR12*Assembly!Z$23+$BS12*Assembly!Z$24</f>
        <v>#VALUE!</v>
      </c>
      <c r="BU12" s="133" t="e">
        <f t="shared" si="3"/>
        <v>#VALUE!</v>
      </c>
      <c r="BV12" s="285" t="e">
        <f t="shared" si="42"/>
        <v>#VALUE!</v>
      </c>
      <c r="BW12" s="133" t="e">
        <f>$AY12*Assembly!AD$4+$AZ12*Assembly!AD$5+$BA12*Assembly!AD$6+$BB12*Assembly!AD$7+$BC12*Assembly!AD$8+$BD12*Assembly!AD$9+$BE12*Assembly!AD$10+$BF12*Assembly!AD$11+$BG12*Assembly!AD$12+$BH12*Assembly!AD$13+$BI12*Assembly!AD$14+$BJ12*Assembly!AD$15+$BK12*Assembly!AD$16+$BL12*Assembly!AD$17+$BM12*Assembly!AD$18+$BN12*Assembly!AD$19+$BO12*Assembly!AD$20+$BP12*Assembly!AD$21+$BQ12*Assembly!AD$22+$BR12*Assembly!AD$23+$BS12*Assembly!AD$24</f>
        <v>#VALUE!</v>
      </c>
      <c r="BX12" s="177" t="e">
        <f t="shared" si="4"/>
        <v>#VALUE!</v>
      </c>
      <c r="BY12" s="178" t="e">
        <f t="shared" si="5"/>
        <v>#VALUE!</v>
      </c>
      <c r="BZ12" s="179" t="e">
        <f t="shared" si="6"/>
        <v>#VALUE!</v>
      </c>
      <c r="CA12" s="178" t="e">
        <f t="shared" si="7"/>
        <v>#VALUE!</v>
      </c>
      <c r="CB12" s="133" t="e">
        <f>$AY12*Assembly!Y$4+$AZ12*Assembly!Y$5+$BA12*Assembly!Y$6+$BB12*Assembly!Y$7+$BC12*Assembly!Y$8+$BD12*Assembly!Y$9+$BE12*Assembly!Y$10+$BF12*Assembly!Y$11+$BG12*Assembly!Y$12+$BH12*Assembly!Y$13+$BI12*Assembly!Y$14+$BJ12*Assembly!Y$15+$BK12*Assembly!Y$16+$BL12*Assembly!Y$17+$BM12*Assembly!Y$18+$BN12*Assembly!Y$19+$BO12*Assembly!Y$20+$BP12*Assembly!Y$21+$BQ12*Assembly!Y$22+$BR12*Assembly!Y$23+$BS12*Assembly!Y$24</f>
        <v>#VALUE!</v>
      </c>
      <c r="CC12" s="133" t="e">
        <f t="shared" si="8"/>
        <v>#VALUE!</v>
      </c>
      <c r="CD12" s="130" t="e">
        <f t="shared" si="9"/>
        <v>#VALUE!</v>
      </c>
      <c r="CE12" s="183" t="e">
        <f>$AY12*Assembly!AC$4+$AZ12*Assembly!AC$5+$BA12*Assembly!AC$6+$BB12*Assembly!AC$7+$BC12*Assembly!AC$8+$BD12*Assembly!AC$9+$BE12*Assembly!AC$10+$BF12*Assembly!AC$11+$BG12*Assembly!AC$12+$BH12*Assembly!AC$13+$BI12*Assembly!AC$14+$BJ12*Assembly!AC$15+$BK12*Assembly!AC$16+$BL12*Assembly!AC$17+$BM12*Assembly!AC$18+$BN12*Assembly!AC$19+$BO12*Assembly!AC$20+$BP12*Assembly!AC$21+$BQ12*Assembly!AC$22+$BR12*Assembly!AC$23+$BS12*Assembly!AC$24</f>
        <v>#VALUE!</v>
      </c>
      <c r="CF12" s="145" t="e">
        <f>$AY12*Assembly!M$4+$AZ12*Assembly!M$5+$BA12*Assembly!M$6+$BB12*Assembly!M$7+$BC12*Assembly!M$8+$BD12*Assembly!M$9+$BE12*Assembly!M$10+$BF12*Assembly!M$11+$BG12*Assembly!M$12+$BH12*Assembly!M$13+$BI12*Assembly!M$14+$BJ12*Assembly!M$15+$BK12*Assembly!M$16+$BL12*Assembly!M$17+$BM12*Assembly!M$18+$BN12*Assembly!M$19+$BO12*Assembly!M$20+$BP12*Assembly!M$21+$BQ12*Assembly!M$22+$BR12*Assembly!M$23+$BS12*Assembly!M$24</f>
        <v>#VALUE!</v>
      </c>
      <c r="CG12" s="145" t="e">
        <f>$AY12*Assembly!N$4+$AZ12*Assembly!N$5+$BA12*Assembly!N$6+$BB12*Assembly!N$7+$BC12*Assembly!N$8+$BD12*Assembly!N$9+$BE12*Assembly!N$10+$BF12*Assembly!N$11+$BG12*Assembly!N$12+$BH12*Assembly!N$13+$BI12*Assembly!N$14+$BJ12*Assembly!N$15+$BK12*Assembly!N$16+$BL12*Assembly!N$17+$BM12*Assembly!N$18+$BN12*Assembly!N$19+$BO12*Assembly!N$20+$BP12*Assembly!N$21+$BQ12*Assembly!N$22+$BR12*Assembly!N$23+$BS12*Assembly!N$24</f>
        <v>#VALUE!</v>
      </c>
      <c r="CH12" s="145" t="e">
        <f>$AY12*Assembly!O$4+$AZ12*Assembly!O$5+$BA12*Assembly!O$6+$BB12*Assembly!O$7+$BC12*Assembly!O$8+$BD12*Assembly!O$9+$BE12*Assembly!O$10+$BF12*Assembly!O$11+$BG12*Assembly!O$12+$BH12*Assembly!O$13+$BI12*Assembly!O$14+$BJ12*Assembly!O$15+$BK12*Assembly!O$16+$BL12*Assembly!O$17+$BM12*Assembly!O$18+$BN12*Assembly!O$19+$BO12*Assembly!O$20+$BP12*Assembly!O$21+$BQ12*Assembly!O$22+$BR12*Assembly!O$23+$BS12*Assembly!O$24</f>
        <v>#VALUE!</v>
      </c>
      <c r="CI12" s="140" t="e">
        <f>$AY12*Assembly!P$4+$AZ12*Assembly!P$5+$BA12*Assembly!P$6+$BB12*Assembly!P$7+$BC12*Assembly!P$8+$BD12*Assembly!P$9+$BE12*Assembly!P$10+$BF12*Assembly!P$11+$BG12*Assembly!P$12+$BH12*Assembly!P$13+$BI12*Assembly!P$14+$BJ12*Assembly!P$15+$BK12*Assembly!P$16+$BL12*Assembly!P$17+$BM12*Assembly!P$18+$BN12*Assembly!P$19+$BO12*Assembly!P$20+$BP12*Assembly!P$21+$BQ12*Assembly!P$22+$BR12*Assembly!P$23+$BS12*Assembly!P$24</f>
        <v>#VALUE!</v>
      </c>
      <c r="CJ12" s="140" t="e">
        <f>$AY12*Assembly!Q$4+$AZ12*Assembly!Q$5+$BA12*Assembly!Q$6+$BB12*Assembly!Q$7+$BC12*Assembly!Q$8+$BD12*Assembly!Q$9+$BE12*Assembly!Q$10+$BF12*Assembly!Q$11+$BG12*Assembly!Q$12+$BH12*Assembly!Q$13+$BI12*Assembly!Q$14+$BJ12*Assembly!Q$15+$BK12*Assembly!Q$16+$BL12*Assembly!Q$17+$BM12*Assembly!Q$18+$BN12*Assembly!Q$19+$BO12*Assembly!Q$20+$BP12*Assembly!Q$21+$BQ12*Assembly!Q$22+$BR12*Assembly!Q$23+$BS12*Assembly!Q$24</f>
        <v>#VALUE!</v>
      </c>
      <c r="CK12" s="145" t="e">
        <f>$AY12*Assembly!R$4+$AZ12*Assembly!R$5+$BA12*Assembly!R$6+$BB12*Assembly!R$7+$BC12*Assembly!R$8+$BD12*Assembly!R$9+$BE12*Assembly!R$10+$BF12*Assembly!R$11+$BG12*Assembly!R$12+$BH12*Assembly!R$13+$BI12*Assembly!R$14+$BJ12*Assembly!R$15+$BK12*Assembly!R$16+$BL12*Assembly!R$17+$BM12*Assembly!R$18+$BN12*Assembly!R$19+$BO12*Assembly!R$20+$BP12*Assembly!R$21+$BQ12*Assembly!R$22+$BR12*Assembly!R$23+$BS12*Assembly!R$24</f>
        <v>#VALUE!</v>
      </c>
      <c r="CL12" s="140" t="e">
        <f>$AY12*Assembly!S$4+$AZ12*Assembly!S$5+$BA12*Assembly!S$6+$BB12*Assembly!S$7+$BC12*Assembly!S$8+$BD12*Assembly!S$9+$BE12*Assembly!S$10+$BF12*Assembly!S$11+$BG12*Assembly!S$12+$BH12*Assembly!S$13+$BI12*Assembly!S$14+$BJ12*Assembly!S$15+$BK12*Assembly!S$16+$BL12*Assembly!S$17+$BM12*Assembly!S$18+$BN12*Assembly!S$19+$BO12*Assembly!S$20+$BP12*Assembly!S$21+$BQ12*Assembly!S$22+$BR12*Assembly!S$23+$BS12*Assembly!S$24</f>
        <v>#VALUE!</v>
      </c>
      <c r="CM12" s="140" t="e">
        <f>$AY12*Assembly!T$4+$AZ12*Assembly!T$5+$BA12*Assembly!T$6+$BB12*Assembly!T$7+$BC12*Assembly!T$8+$BD12*Assembly!T$9+$BE12*Assembly!T$10+$BF12*Assembly!T$11+$BG12*Assembly!T$12+$BH12*Assembly!T$13+$BI12*Assembly!T$14+$BJ12*Assembly!T$15+$BK12*Assembly!T$16+$BL12*Assembly!T$17+$BM12*Assembly!T$18+$BN12*Assembly!T$19+$BO12*Assembly!T$20+$BP12*Assembly!T$21+$BQ12*Assembly!T$22+$BR12*Assembly!T$23+$BS12*Assembly!T$24</f>
        <v>#VALUE!</v>
      </c>
      <c r="CN12" s="140" t="e">
        <f>$AY12*Assembly!U$4+$AZ12*Assembly!U$5+$BA12*Assembly!U$6+$BB12*Assembly!U$7+$BC12*Assembly!U$8+$BD12*Assembly!U$9+$BE12*Assembly!U$10+$BF12*Assembly!U$11+$BG12*Assembly!U$12+$BH12*Assembly!U$13+$BI12*Assembly!U$14+$BJ12*Assembly!U$15+$BK12*Assembly!U$16+$BL12*Assembly!U$17+$BM12*Assembly!U$18+$BN12*Assembly!U$19+$BO12*Assembly!U$20+$BP12*Assembly!U$21+$BQ12*Assembly!U$22+$BR12*Assembly!U$23+$BS12*Assembly!U$24</f>
        <v>#VALUE!</v>
      </c>
      <c r="CO12" s="145" t="e">
        <f>$AY12*Assembly!V$4+$AZ12*Assembly!V$5+$BA12*Assembly!V$6+$BB12*Assembly!V$7+$BC12*Assembly!V$8+$BD12*Assembly!V$9+$BE12*Assembly!V$10+$BF12*Assembly!V$11+$BG12*Assembly!V$12+$BH12*Assembly!V$13+$BI12*Assembly!V$14+$BJ12*Assembly!V$15+$BK12*Assembly!V$16+$BL12*Assembly!V$17+$BM12*Assembly!V$18+$BN12*Assembly!V$19+$BO12*Assembly!V$20+$BP12*Assembly!V$21+$BQ12*Assembly!V$22+$BR12*Assembly!V$23+$BS12*Assembly!V$24</f>
        <v>#VALUE!</v>
      </c>
      <c r="CP12" s="145" t="e">
        <f>CF12*Refining!$F$3</f>
        <v>#VALUE!</v>
      </c>
      <c r="CQ12" s="145" t="e">
        <f>CG12*Refining!$F$4</f>
        <v>#VALUE!</v>
      </c>
      <c r="CR12" s="145" t="e">
        <f>CH12*Refining!$F$5</f>
        <v>#VALUE!</v>
      </c>
      <c r="CS12" s="145" t="e">
        <f>CI12*Refining!$F$6</f>
        <v>#VALUE!</v>
      </c>
      <c r="CT12" s="145" t="e">
        <f>CJ12*Refining!$F$7</f>
        <v>#VALUE!</v>
      </c>
      <c r="CU12" s="145" t="e">
        <f>CK12*Refining!$F$8</f>
        <v>#VALUE!</v>
      </c>
      <c r="CV12" s="145" t="e">
        <f>CL12*Refining!$F$9</f>
        <v>#VALUE!</v>
      </c>
      <c r="CW12" s="145" t="e">
        <f>CM12*Refining!$F$10</f>
        <v>#VALUE!</v>
      </c>
      <c r="CX12" s="145" t="e">
        <f>CN12*Refining!$F$11</f>
        <v>#VALUE!</v>
      </c>
      <c r="CY12" s="145" t="e">
        <f>CO12*Refining!$F$12</f>
        <v>#VALUE!</v>
      </c>
      <c r="CZ12" s="185" t="e">
        <f t="shared" ref="CZ12:DS12" si="47">IF(CF12 = 0, "", CF12)</f>
        <v>#VALUE!</v>
      </c>
      <c r="DA12" s="189" t="e">
        <f t="shared" si="47"/>
        <v>#VALUE!</v>
      </c>
      <c r="DB12" s="189" t="e">
        <f t="shared" si="47"/>
        <v>#VALUE!</v>
      </c>
      <c r="DC12" s="186" t="e">
        <f t="shared" si="47"/>
        <v>#VALUE!</v>
      </c>
      <c r="DD12" s="186" t="e">
        <f t="shared" si="47"/>
        <v>#VALUE!</v>
      </c>
      <c r="DE12" s="189" t="e">
        <f t="shared" si="47"/>
        <v>#VALUE!</v>
      </c>
      <c r="DF12" s="186" t="e">
        <f t="shared" si="47"/>
        <v>#VALUE!</v>
      </c>
      <c r="DG12" s="186" t="e">
        <f t="shared" si="47"/>
        <v>#VALUE!</v>
      </c>
      <c r="DH12" s="186" t="e">
        <f t="shared" si="47"/>
        <v>#VALUE!</v>
      </c>
      <c r="DI12" s="290" t="e">
        <f t="shared" si="47"/>
        <v>#VALUE!</v>
      </c>
      <c r="DJ12" s="185" t="e">
        <f t="shared" si="47"/>
        <v>#VALUE!</v>
      </c>
      <c r="DK12" s="189" t="e">
        <f t="shared" si="47"/>
        <v>#VALUE!</v>
      </c>
      <c r="DL12" s="189" t="e">
        <f t="shared" si="47"/>
        <v>#VALUE!</v>
      </c>
      <c r="DM12" s="186" t="e">
        <f t="shared" si="47"/>
        <v>#VALUE!</v>
      </c>
      <c r="DN12" s="188" t="e">
        <f t="shared" si="47"/>
        <v>#VALUE!</v>
      </c>
      <c r="DO12" s="189" t="e">
        <f t="shared" si="47"/>
        <v>#VALUE!</v>
      </c>
      <c r="DP12" s="186" t="e">
        <f t="shared" si="47"/>
        <v>#VALUE!</v>
      </c>
      <c r="DQ12" s="186" t="e">
        <f t="shared" si="47"/>
        <v>#VALUE!</v>
      </c>
      <c r="DR12" s="186" t="e">
        <f t="shared" si="47"/>
        <v>#VALUE!</v>
      </c>
      <c r="DS12" s="290" t="e">
        <f t="shared" si="47"/>
        <v>#VALUE!</v>
      </c>
      <c r="DT12" s="185" t="e">
        <f t="shared" si="11"/>
        <v>#VALUE!</v>
      </c>
      <c r="DU12" s="189" t="e">
        <f t="shared" si="12"/>
        <v>#VALUE!</v>
      </c>
      <c r="DV12" s="133" t="e">
        <f>CZ12*'Ores &amp; Ingots'!$C$3+DA12*'Ores &amp; Ingots'!$C$4+DB12*'Ores &amp; Ingots'!$C$5+DC12*'Ores &amp; Ingots'!$C$6+DD12*'Ores &amp; Ingots'!$C$7+DE12*'Ores &amp; Ingots'!$C$8+DF12*'Ores &amp; Ingots'!$C$9+DG12*'Ores &amp; Ingots'!$C$10+DH12*'Ores &amp; Ingots'!$C$11+DI12*'Ores &amp; Ingots'!$C$12</f>
        <v>#VALUE!</v>
      </c>
      <c r="DW12" s="133" t="e">
        <f>DJ12*'Ores &amp; Ingots'!$B$3+DK12*'Ores &amp; Ingots'!$B$4+DL12*'Ores &amp; Ingots'!$B$5+DM12*'Ores &amp; Ingots'!$B$6+DN12*'Ores &amp; Ingots'!$B$7+DO12*'Ores &amp; Ingots'!$B$8+DP12*'Ores &amp; Ingots'!$B$9+DQ12*'Ores &amp; Ingots'!$B$10+DR12*'Ores &amp; Ingots'!$B$11+DS12*'Ores &amp; Ingots'!$B$12</f>
        <v>#VALUE!</v>
      </c>
      <c r="DX12" s="189" t="e">
        <f>CZ12*Refining!$G$3+DA12*Refining!$G$4+DB12*Refining!$G$5+DC12*Refining!$G$6+DD12*Refining!$G$7+DE12*Refining!$G$8+DF12*Refining!$G$9+DG12*Refining!$G$10+DH12*Refining!$G$11+DI12*Refining!$G$12</f>
        <v>#VALUE!</v>
      </c>
      <c r="DY12" s="189" t="e">
        <f t="shared" si="13"/>
        <v>#VALUE!</v>
      </c>
      <c r="DZ12" s="192" t="e">
        <f t="shared" si="14"/>
        <v>#VALUE!</v>
      </c>
      <c r="EA12" s="185" t="e">
        <f t="shared" si="15"/>
        <v>#VALUE!</v>
      </c>
      <c r="EB12" s="194" t="e">
        <f t="shared" ref="EB12:EC12" si="48">EA12/60</f>
        <v>#VALUE!</v>
      </c>
      <c r="EC12" s="194" t="e">
        <f t="shared" si="48"/>
        <v>#VALUE!</v>
      </c>
      <c r="ED12" s="185" t="e">
        <f t="shared" si="17"/>
        <v>#VALUE!</v>
      </c>
      <c r="EE12" s="194" t="e">
        <f t="shared" ref="EE12:EF12" si="49">ED12/1000</f>
        <v>#VALUE!</v>
      </c>
      <c r="EF12" s="196" t="e">
        <f t="shared" si="49"/>
        <v>#VALUE!</v>
      </c>
      <c r="EG12" s="130" t="e">
        <f t="shared" si="19"/>
        <v>#VALUE!</v>
      </c>
      <c r="EH12" s="132" t="e">
        <f t="shared" si="20"/>
        <v>#VALUE!</v>
      </c>
      <c r="EI12" s="133" t="s">
        <v>28</v>
      </c>
    </row>
    <row r="13" spans="1:139" ht="12.75" x14ac:dyDescent="0.2">
      <c r="A13" s="864"/>
      <c r="B13" s="135" t="s">
        <v>236</v>
      </c>
      <c r="C13" s="137" t="s">
        <v>156</v>
      </c>
      <c r="D13" s="137">
        <v>3</v>
      </c>
      <c r="E13" s="137">
        <v>3</v>
      </c>
      <c r="F13" s="137">
        <v>3</v>
      </c>
      <c r="G13" s="139">
        <f t="shared" si="0"/>
        <v>421.875</v>
      </c>
      <c r="H13" s="140">
        <v>100</v>
      </c>
      <c r="I13" s="140">
        <v>100</v>
      </c>
      <c r="J13" s="140">
        <f>H13/Main!$D$9</f>
        <v>20</v>
      </c>
      <c r="K13" s="140">
        <f>I13/Main!$D$10</f>
        <v>50</v>
      </c>
      <c r="L13" s="140">
        <f t="shared" si="1"/>
        <v>2.5</v>
      </c>
      <c r="M13" s="140">
        <v>1</v>
      </c>
      <c r="N13" s="143"/>
      <c r="O13" s="143"/>
      <c r="P13" s="145">
        <v>300000000</v>
      </c>
      <c r="Q13" s="145">
        <v>8000</v>
      </c>
      <c r="R13" s="145">
        <f>Q13*Main!$D$6</f>
        <v>80000</v>
      </c>
      <c r="S13" s="146"/>
      <c r="T13" s="146"/>
      <c r="U13" s="143"/>
      <c r="V13" s="143"/>
      <c r="W13" s="143"/>
      <c r="X13" s="143"/>
      <c r="Y13" s="143"/>
      <c r="Z13" s="143"/>
      <c r="AA13" s="143"/>
      <c r="AB13" s="143"/>
      <c r="AC13" s="148" t="s">
        <v>34</v>
      </c>
      <c r="AD13" s="151">
        <v>1000</v>
      </c>
      <c r="AE13" s="151">
        <v>0</v>
      </c>
      <c r="AF13" s="151">
        <v>0</v>
      </c>
      <c r="AG13" s="151">
        <v>40</v>
      </c>
      <c r="AH13" s="151">
        <v>70</v>
      </c>
      <c r="AI13" s="151">
        <v>0</v>
      </c>
      <c r="AJ13" s="151">
        <v>20</v>
      </c>
      <c r="AK13" s="152">
        <v>75</v>
      </c>
      <c r="AL13" s="151">
        <v>0</v>
      </c>
      <c r="AM13" s="151">
        <v>0</v>
      </c>
      <c r="AN13" s="151">
        <v>0</v>
      </c>
      <c r="AO13" s="151">
        <v>40</v>
      </c>
      <c r="AP13" s="151">
        <v>0</v>
      </c>
      <c r="AQ13" s="151">
        <v>2000</v>
      </c>
      <c r="AR13" s="151">
        <v>0</v>
      </c>
      <c r="AS13" s="151">
        <v>100</v>
      </c>
      <c r="AT13" s="151">
        <v>0</v>
      </c>
      <c r="AU13" s="151">
        <v>0</v>
      </c>
      <c r="AV13" s="151">
        <v>0</v>
      </c>
      <c r="AW13" s="151">
        <v>0</v>
      </c>
      <c r="AX13" s="151">
        <v>0</v>
      </c>
      <c r="AY13" s="174">
        <f t="shared" ref="AY13:BS13" si="50">IF(AD13 = 0, "", AD13)</f>
        <v>1000</v>
      </c>
      <c r="AZ13" s="137" t="str">
        <f t="shared" si="50"/>
        <v/>
      </c>
      <c r="BA13" s="137" t="str">
        <f t="shared" si="50"/>
        <v/>
      </c>
      <c r="BB13" s="133">
        <f t="shared" si="50"/>
        <v>40</v>
      </c>
      <c r="BC13" s="133">
        <f t="shared" si="50"/>
        <v>70</v>
      </c>
      <c r="BD13" s="137" t="str">
        <f t="shared" si="50"/>
        <v/>
      </c>
      <c r="BE13" s="133">
        <f t="shared" si="50"/>
        <v>20</v>
      </c>
      <c r="BF13" s="167">
        <f t="shared" si="50"/>
        <v>75</v>
      </c>
      <c r="BG13" s="137" t="str">
        <f t="shared" si="50"/>
        <v/>
      </c>
      <c r="BH13" s="137" t="str">
        <f t="shared" si="50"/>
        <v/>
      </c>
      <c r="BI13" s="137" t="str">
        <f t="shared" si="50"/>
        <v/>
      </c>
      <c r="BJ13" s="133">
        <f t="shared" si="50"/>
        <v>40</v>
      </c>
      <c r="BK13" s="137" t="str">
        <f t="shared" si="50"/>
        <v/>
      </c>
      <c r="BL13" s="133">
        <f t="shared" si="50"/>
        <v>2000</v>
      </c>
      <c r="BM13" s="137" t="str">
        <f t="shared" si="50"/>
        <v/>
      </c>
      <c r="BN13" s="133">
        <f t="shared" si="50"/>
        <v>100</v>
      </c>
      <c r="BO13" s="137" t="str">
        <f t="shared" si="50"/>
        <v/>
      </c>
      <c r="BP13" s="137" t="str">
        <f t="shared" si="50"/>
        <v/>
      </c>
      <c r="BQ13" s="137" t="str">
        <f t="shared" si="50"/>
        <v/>
      </c>
      <c r="BR13" s="137" t="str">
        <f t="shared" si="50"/>
        <v/>
      </c>
      <c r="BS13" s="169" t="str">
        <f t="shared" si="50"/>
        <v/>
      </c>
      <c r="BT13" s="174" t="e">
        <f>$AY13*Assembly!Z$4+$AZ13*Assembly!Z$5+$BA13*Assembly!Z$6+$BB13*Assembly!Z$7+$BC13*Assembly!Z$8+$BD13*Assembly!Z$9+$BE13*Assembly!Z$10+$BF13*Assembly!Z$11+$BG13*Assembly!Z$12+$BH13*Assembly!Z$13+$BI13*Assembly!Z$14+$BJ13*Assembly!Z$15+$BK13*Assembly!Z$16+$BL13*Assembly!Z$17+$BM13*Assembly!Z$18+$BN13*Assembly!Z$19+$BO13*Assembly!Z$20+$BP13*Assembly!Z$21+$BQ13*Assembly!Z$22+$BR13*Assembly!Z$23+$BS13*Assembly!Z$24</f>
        <v>#VALUE!</v>
      </c>
      <c r="BU13" s="133" t="e">
        <f t="shared" si="3"/>
        <v>#VALUE!</v>
      </c>
      <c r="BV13" s="285" t="e">
        <f t="shared" si="42"/>
        <v>#VALUE!</v>
      </c>
      <c r="BW13" s="133" t="e">
        <f>$AY13*Assembly!AD$4+$AZ13*Assembly!AD$5+$BA13*Assembly!AD$6+$BB13*Assembly!AD$7+$BC13*Assembly!AD$8+$BD13*Assembly!AD$9+$BE13*Assembly!AD$10+$BF13*Assembly!AD$11+$BG13*Assembly!AD$12+$BH13*Assembly!AD$13+$BI13*Assembly!AD$14+$BJ13*Assembly!AD$15+$BK13*Assembly!AD$16+$BL13*Assembly!AD$17+$BM13*Assembly!AD$18+$BN13*Assembly!AD$19+$BO13*Assembly!AD$20+$BP13*Assembly!AD$21+$BQ13*Assembly!AD$22+$BR13*Assembly!AD$23+$BS13*Assembly!AD$24</f>
        <v>#VALUE!</v>
      </c>
      <c r="BX13" s="177" t="e">
        <f t="shared" si="4"/>
        <v>#VALUE!</v>
      </c>
      <c r="BY13" s="178" t="e">
        <f t="shared" si="5"/>
        <v>#VALUE!</v>
      </c>
      <c r="BZ13" s="179" t="e">
        <f t="shared" si="6"/>
        <v>#VALUE!</v>
      </c>
      <c r="CA13" s="178" t="e">
        <f t="shared" si="7"/>
        <v>#VALUE!</v>
      </c>
      <c r="CB13" s="133" t="e">
        <f>$AY13*Assembly!Y$4+$AZ13*Assembly!Y$5+$BA13*Assembly!Y$6+$BB13*Assembly!Y$7+$BC13*Assembly!Y$8+$BD13*Assembly!Y$9+$BE13*Assembly!Y$10+$BF13*Assembly!Y$11+$BG13*Assembly!Y$12+$BH13*Assembly!Y$13+$BI13*Assembly!Y$14+$BJ13*Assembly!Y$15+$BK13*Assembly!Y$16+$BL13*Assembly!Y$17+$BM13*Assembly!Y$18+$BN13*Assembly!Y$19+$BO13*Assembly!Y$20+$BP13*Assembly!Y$21+$BQ13*Assembly!Y$22+$BR13*Assembly!Y$23+$BS13*Assembly!Y$24</f>
        <v>#VALUE!</v>
      </c>
      <c r="CC13" s="133" t="e">
        <f t="shared" si="8"/>
        <v>#VALUE!</v>
      </c>
      <c r="CD13" s="130" t="e">
        <f t="shared" si="9"/>
        <v>#VALUE!</v>
      </c>
      <c r="CE13" s="183" t="e">
        <f>$AY13*Assembly!AC$4+$AZ13*Assembly!AC$5+$BA13*Assembly!AC$6+$BB13*Assembly!AC$7+$BC13*Assembly!AC$8+$BD13*Assembly!AC$9+$BE13*Assembly!AC$10+$BF13*Assembly!AC$11+$BG13*Assembly!AC$12+$BH13*Assembly!AC$13+$BI13*Assembly!AC$14+$BJ13*Assembly!AC$15+$BK13*Assembly!AC$16+$BL13*Assembly!AC$17+$BM13*Assembly!AC$18+$BN13*Assembly!AC$19+$BO13*Assembly!AC$20+$BP13*Assembly!AC$21+$BQ13*Assembly!AC$22+$BR13*Assembly!AC$23+$BS13*Assembly!AC$24</f>
        <v>#VALUE!</v>
      </c>
      <c r="CF13" s="145" t="e">
        <f>$AY13*Assembly!M$4+$AZ13*Assembly!M$5+$BA13*Assembly!M$6+$BB13*Assembly!M$7+$BC13*Assembly!M$8+$BD13*Assembly!M$9+$BE13*Assembly!M$10+$BF13*Assembly!M$11+$BG13*Assembly!M$12+$BH13*Assembly!M$13+$BI13*Assembly!M$14+$BJ13*Assembly!M$15+$BK13*Assembly!M$16+$BL13*Assembly!M$17+$BM13*Assembly!M$18+$BN13*Assembly!M$19+$BO13*Assembly!M$20+$BP13*Assembly!M$21+$BQ13*Assembly!M$22+$BR13*Assembly!M$23+$BS13*Assembly!M$24</f>
        <v>#VALUE!</v>
      </c>
      <c r="CG13" s="145" t="e">
        <f>$AY13*Assembly!N$4+$AZ13*Assembly!N$5+$BA13*Assembly!N$6+$BB13*Assembly!N$7+$BC13*Assembly!N$8+$BD13*Assembly!N$9+$BE13*Assembly!N$10+$BF13*Assembly!N$11+$BG13*Assembly!N$12+$BH13*Assembly!N$13+$BI13*Assembly!N$14+$BJ13*Assembly!N$15+$BK13*Assembly!N$16+$BL13*Assembly!N$17+$BM13*Assembly!N$18+$BN13*Assembly!N$19+$BO13*Assembly!N$20+$BP13*Assembly!N$21+$BQ13*Assembly!N$22+$BR13*Assembly!N$23+$BS13*Assembly!N$24</f>
        <v>#VALUE!</v>
      </c>
      <c r="CH13" s="145" t="e">
        <f>$AY13*Assembly!O$4+$AZ13*Assembly!O$5+$BA13*Assembly!O$6+$BB13*Assembly!O$7+$BC13*Assembly!O$8+$BD13*Assembly!O$9+$BE13*Assembly!O$10+$BF13*Assembly!O$11+$BG13*Assembly!O$12+$BH13*Assembly!O$13+$BI13*Assembly!O$14+$BJ13*Assembly!O$15+$BK13*Assembly!O$16+$BL13*Assembly!O$17+$BM13*Assembly!O$18+$BN13*Assembly!O$19+$BO13*Assembly!O$20+$BP13*Assembly!O$21+$BQ13*Assembly!O$22+$BR13*Assembly!O$23+$BS13*Assembly!O$24</f>
        <v>#VALUE!</v>
      </c>
      <c r="CI13" s="140" t="e">
        <f>$AY13*Assembly!P$4+$AZ13*Assembly!P$5+$BA13*Assembly!P$6+$BB13*Assembly!P$7+$BC13*Assembly!P$8+$BD13*Assembly!P$9+$BE13*Assembly!P$10+$BF13*Assembly!P$11+$BG13*Assembly!P$12+$BH13*Assembly!P$13+$BI13*Assembly!P$14+$BJ13*Assembly!P$15+$BK13*Assembly!P$16+$BL13*Assembly!P$17+$BM13*Assembly!P$18+$BN13*Assembly!P$19+$BO13*Assembly!P$20+$BP13*Assembly!P$21+$BQ13*Assembly!P$22+$BR13*Assembly!P$23+$BS13*Assembly!P$24</f>
        <v>#VALUE!</v>
      </c>
      <c r="CJ13" s="140" t="e">
        <f>$AY13*Assembly!Q$4+$AZ13*Assembly!Q$5+$BA13*Assembly!Q$6+$BB13*Assembly!Q$7+$BC13*Assembly!Q$8+$BD13*Assembly!Q$9+$BE13*Assembly!Q$10+$BF13*Assembly!Q$11+$BG13*Assembly!Q$12+$BH13*Assembly!Q$13+$BI13*Assembly!Q$14+$BJ13*Assembly!Q$15+$BK13*Assembly!Q$16+$BL13*Assembly!Q$17+$BM13*Assembly!Q$18+$BN13*Assembly!Q$19+$BO13*Assembly!Q$20+$BP13*Assembly!Q$21+$BQ13*Assembly!Q$22+$BR13*Assembly!Q$23+$BS13*Assembly!Q$24</f>
        <v>#VALUE!</v>
      </c>
      <c r="CK13" s="145" t="e">
        <f>$AY13*Assembly!R$4+$AZ13*Assembly!R$5+$BA13*Assembly!R$6+$BB13*Assembly!R$7+$BC13*Assembly!R$8+$BD13*Assembly!R$9+$BE13*Assembly!R$10+$BF13*Assembly!R$11+$BG13*Assembly!R$12+$BH13*Assembly!R$13+$BI13*Assembly!R$14+$BJ13*Assembly!R$15+$BK13*Assembly!R$16+$BL13*Assembly!R$17+$BM13*Assembly!R$18+$BN13*Assembly!R$19+$BO13*Assembly!R$20+$BP13*Assembly!R$21+$BQ13*Assembly!R$22+$BR13*Assembly!R$23+$BS13*Assembly!R$24</f>
        <v>#VALUE!</v>
      </c>
      <c r="CL13" s="140" t="e">
        <f>$AY13*Assembly!S$4+$AZ13*Assembly!S$5+$BA13*Assembly!S$6+$BB13*Assembly!S$7+$BC13*Assembly!S$8+$BD13*Assembly!S$9+$BE13*Assembly!S$10+$BF13*Assembly!S$11+$BG13*Assembly!S$12+$BH13*Assembly!S$13+$BI13*Assembly!S$14+$BJ13*Assembly!S$15+$BK13*Assembly!S$16+$BL13*Assembly!S$17+$BM13*Assembly!S$18+$BN13*Assembly!S$19+$BO13*Assembly!S$20+$BP13*Assembly!S$21+$BQ13*Assembly!S$22+$BR13*Assembly!S$23+$BS13*Assembly!S$24</f>
        <v>#VALUE!</v>
      </c>
      <c r="CM13" s="140" t="e">
        <f>$AY13*Assembly!T$4+$AZ13*Assembly!T$5+$BA13*Assembly!T$6+$BB13*Assembly!T$7+$BC13*Assembly!T$8+$BD13*Assembly!T$9+$BE13*Assembly!T$10+$BF13*Assembly!T$11+$BG13*Assembly!T$12+$BH13*Assembly!T$13+$BI13*Assembly!T$14+$BJ13*Assembly!T$15+$BK13*Assembly!T$16+$BL13*Assembly!T$17+$BM13*Assembly!T$18+$BN13*Assembly!T$19+$BO13*Assembly!T$20+$BP13*Assembly!T$21+$BQ13*Assembly!T$22+$BR13*Assembly!T$23+$BS13*Assembly!T$24</f>
        <v>#VALUE!</v>
      </c>
      <c r="CN13" s="140" t="e">
        <f>$AY13*Assembly!U$4+$AZ13*Assembly!U$5+$BA13*Assembly!U$6+$BB13*Assembly!U$7+$BC13*Assembly!U$8+$BD13*Assembly!U$9+$BE13*Assembly!U$10+$BF13*Assembly!U$11+$BG13*Assembly!U$12+$BH13*Assembly!U$13+$BI13*Assembly!U$14+$BJ13*Assembly!U$15+$BK13*Assembly!U$16+$BL13*Assembly!U$17+$BM13*Assembly!U$18+$BN13*Assembly!U$19+$BO13*Assembly!U$20+$BP13*Assembly!U$21+$BQ13*Assembly!U$22+$BR13*Assembly!U$23+$BS13*Assembly!U$24</f>
        <v>#VALUE!</v>
      </c>
      <c r="CO13" s="145" t="e">
        <f>$AY13*Assembly!V$4+$AZ13*Assembly!V$5+$BA13*Assembly!V$6+$BB13*Assembly!V$7+$BC13*Assembly!V$8+$BD13*Assembly!V$9+$BE13*Assembly!V$10+$BF13*Assembly!V$11+$BG13*Assembly!V$12+$BH13*Assembly!V$13+$BI13*Assembly!V$14+$BJ13*Assembly!V$15+$BK13*Assembly!V$16+$BL13*Assembly!V$17+$BM13*Assembly!V$18+$BN13*Assembly!V$19+$BO13*Assembly!V$20+$BP13*Assembly!V$21+$BQ13*Assembly!V$22+$BR13*Assembly!V$23+$BS13*Assembly!V$24</f>
        <v>#VALUE!</v>
      </c>
      <c r="CP13" s="145" t="e">
        <f>CF13*Refining!$F$3</f>
        <v>#VALUE!</v>
      </c>
      <c r="CQ13" s="145" t="e">
        <f>CG13*Refining!$F$4</f>
        <v>#VALUE!</v>
      </c>
      <c r="CR13" s="145" t="e">
        <f>CH13*Refining!$F$5</f>
        <v>#VALUE!</v>
      </c>
      <c r="CS13" s="145" t="e">
        <f>CI13*Refining!$F$6</f>
        <v>#VALUE!</v>
      </c>
      <c r="CT13" s="145" t="e">
        <f>CJ13*Refining!$F$7</f>
        <v>#VALUE!</v>
      </c>
      <c r="CU13" s="145" t="e">
        <f>CK13*Refining!$F$8</f>
        <v>#VALUE!</v>
      </c>
      <c r="CV13" s="145" t="e">
        <f>CL13*Refining!$F$9</f>
        <v>#VALUE!</v>
      </c>
      <c r="CW13" s="145" t="e">
        <f>CM13*Refining!$F$10</f>
        <v>#VALUE!</v>
      </c>
      <c r="CX13" s="145" t="e">
        <f>CN13*Refining!$F$11</f>
        <v>#VALUE!</v>
      </c>
      <c r="CY13" s="145" t="e">
        <f>CO13*Refining!$F$12</f>
        <v>#VALUE!</v>
      </c>
      <c r="CZ13" s="185" t="e">
        <f t="shared" ref="CZ13:DS13" si="51">IF(CF13 = 0, "", CF13)</f>
        <v>#VALUE!</v>
      </c>
      <c r="DA13" s="189" t="e">
        <f t="shared" si="51"/>
        <v>#VALUE!</v>
      </c>
      <c r="DB13" s="189" t="e">
        <f t="shared" si="51"/>
        <v>#VALUE!</v>
      </c>
      <c r="DC13" s="186" t="e">
        <f t="shared" si="51"/>
        <v>#VALUE!</v>
      </c>
      <c r="DD13" s="186" t="e">
        <f t="shared" si="51"/>
        <v>#VALUE!</v>
      </c>
      <c r="DE13" s="189" t="e">
        <f t="shared" si="51"/>
        <v>#VALUE!</v>
      </c>
      <c r="DF13" s="186" t="e">
        <f t="shared" si="51"/>
        <v>#VALUE!</v>
      </c>
      <c r="DG13" s="186" t="e">
        <f t="shared" si="51"/>
        <v>#VALUE!</v>
      </c>
      <c r="DH13" s="186" t="e">
        <f t="shared" si="51"/>
        <v>#VALUE!</v>
      </c>
      <c r="DI13" s="290" t="e">
        <f t="shared" si="51"/>
        <v>#VALUE!</v>
      </c>
      <c r="DJ13" s="185" t="e">
        <f t="shared" si="51"/>
        <v>#VALUE!</v>
      </c>
      <c r="DK13" s="189" t="e">
        <f t="shared" si="51"/>
        <v>#VALUE!</v>
      </c>
      <c r="DL13" s="189" t="e">
        <f t="shared" si="51"/>
        <v>#VALUE!</v>
      </c>
      <c r="DM13" s="186" t="e">
        <f t="shared" si="51"/>
        <v>#VALUE!</v>
      </c>
      <c r="DN13" s="211" t="e">
        <f t="shared" si="51"/>
        <v>#VALUE!</v>
      </c>
      <c r="DO13" s="189" t="e">
        <f t="shared" si="51"/>
        <v>#VALUE!</v>
      </c>
      <c r="DP13" s="189" t="e">
        <f t="shared" si="51"/>
        <v>#VALUE!</v>
      </c>
      <c r="DQ13" s="186" t="e">
        <f t="shared" si="51"/>
        <v>#VALUE!</v>
      </c>
      <c r="DR13" s="186" t="e">
        <f t="shared" si="51"/>
        <v>#VALUE!</v>
      </c>
      <c r="DS13" s="290" t="e">
        <f t="shared" si="51"/>
        <v>#VALUE!</v>
      </c>
      <c r="DT13" s="185" t="e">
        <f t="shared" si="11"/>
        <v>#VALUE!</v>
      </c>
      <c r="DU13" s="189" t="e">
        <f t="shared" si="12"/>
        <v>#VALUE!</v>
      </c>
      <c r="DV13" s="133" t="e">
        <f>CZ13*'Ores &amp; Ingots'!$C$3+DA13*'Ores &amp; Ingots'!$C$4+DB13*'Ores &amp; Ingots'!$C$5+DC13*'Ores &amp; Ingots'!$C$6+DD13*'Ores &amp; Ingots'!$C$7+DE13*'Ores &amp; Ingots'!$C$8+DF13*'Ores &amp; Ingots'!$C$9+DG13*'Ores &amp; Ingots'!$C$10+DH13*'Ores &amp; Ingots'!$C$11+DI13*'Ores &amp; Ingots'!$C$12</f>
        <v>#VALUE!</v>
      </c>
      <c r="DW13" s="133" t="e">
        <f>DJ13*'Ores &amp; Ingots'!$B$3+DK13*'Ores &amp; Ingots'!$B$4+DL13*'Ores &amp; Ingots'!$B$5+DM13*'Ores &amp; Ingots'!$B$6+DN13*'Ores &amp; Ingots'!$B$7+DO13*'Ores &amp; Ingots'!$B$8+DP13*'Ores &amp; Ingots'!$B$9+DQ13*'Ores &amp; Ingots'!$B$10+DR13*'Ores &amp; Ingots'!$B$11+DS13*'Ores &amp; Ingots'!$B$12</f>
        <v>#VALUE!</v>
      </c>
      <c r="DX13" s="189" t="e">
        <f>CZ13*Refining!$G$3+DA13*Refining!$G$4+DB13*Refining!$G$5+DC13*Refining!$G$6+DD13*Refining!$G$7+DE13*Refining!$G$8+DF13*Refining!$G$9+DG13*Refining!$G$10+DH13*Refining!$G$11+DI13*Refining!$G$12</f>
        <v>#VALUE!</v>
      </c>
      <c r="DY13" s="189" t="e">
        <f t="shared" si="13"/>
        <v>#VALUE!</v>
      </c>
      <c r="DZ13" s="192" t="e">
        <f t="shared" si="14"/>
        <v>#VALUE!</v>
      </c>
      <c r="EA13" s="185" t="e">
        <f t="shared" si="15"/>
        <v>#VALUE!</v>
      </c>
      <c r="EB13" s="194" t="e">
        <f t="shared" ref="EB13:EC13" si="52">EA13/60</f>
        <v>#VALUE!</v>
      </c>
      <c r="EC13" s="194" t="e">
        <f t="shared" si="52"/>
        <v>#VALUE!</v>
      </c>
      <c r="ED13" s="185" t="e">
        <f t="shared" si="17"/>
        <v>#VALUE!</v>
      </c>
      <c r="EE13" s="194" t="e">
        <f t="shared" ref="EE13:EF13" si="53">ED13/1000</f>
        <v>#VALUE!</v>
      </c>
      <c r="EF13" s="196" t="e">
        <f t="shared" si="53"/>
        <v>#VALUE!</v>
      </c>
      <c r="EG13" s="130" t="e">
        <f t="shared" si="19"/>
        <v>#VALUE!</v>
      </c>
      <c r="EH13" s="132" t="e">
        <f t="shared" si="20"/>
        <v>#VALUE!</v>
      </c>
      <c r="EI13" s="133">
        <v>2102</v>
      </c>
    </row>
    <row r="14" spans="1:139" ht="12.75" hidden="1" x14ac:dyDescent="0.2">
      <c r="A14" s="864"/>
      <c r="B14" s="135" t="s">
        <v>236</v>
      </c>
      <c r="C14" s="137" t="s">
        <v>155</v>
      </c>
      <c r="D14" s="137">
        <v>3</v>
      </c>
      <c r="E14" s="137">
        <v>3</v>
      </c>
      <c r="F14" s="137">
        <v>3</v>
      </c>
      <c r="G14" s="139">
        <f t="shared" si="0"/>
        <v>3.375</v>
      </c>
      <c r="H14" s="140">
        <v>35</v>
      </c>
      <c r="I14" s="140">
        <v>35</v>
      </c>
      <c r="J14" s="140">
        <f>H14/Main!$D$9</f>
        <v>7</v>
      </c>
      <c r="K14" s="140">
        <f>I14/Main!$D$10</f>
        <v>17.5</v>
      </c>
      <c r="L14" s="140">
        <f t="shared" si="1"/>
        <v>2.5</v>
      </c>
      <c r="M14" s="140">
        <v>1</v>
      </c>
      <c r="N14" s="143"/>
      <c r="O14" s="143"/>
      <c r="P14" s="145">
        <v>14750000</v>
      </c>
      <c r="Q14" s="145">
        <v>1000</v>
      </c>
      <c r="R14" s="145">
        <f>Q14*Main!$D$6</f>
        <v>10000</v>
      </c>
      <c r="S14" s="146"/>
      <c r="T14" s="146"/>
      <c r="U14" s="143"/>
      <c r="V14" s="143"/>
      <c r="W14" s="143"/>
      <c r="X14" s="143"/>
      <c r="Y14" s="143"/>
      <c r="Z14" s="143"/>
      <c r="AA14" s="143"/>
      <c r="AB14" s="143"/>
      <c r="AC14" s="148"/>
      <c r="AD14" s="151">
        <v>60</v>
      </c>
      <c r="AE14" s="151">
        <v>0</v>
      </c>
      <c r="AF14" s="151">
        <v>0</v>
      </c>
      <c r="AG14" s="151">
        <v>3</v>
      </c>
      <c r="AH14" s="151">
        <v>9</v>
      </c>
      <c r="AI14" s="151">
        <v>0</v>
      </c>
      <c r="AJ14" s="151">
        <v>5</v>
      </c>
      <c r="AK14" s="152">
        <v>25</v>
      </c>
      <c r="AL14" s="151">
        <v>0</v>
      </c>
      <c r="AM14" s="151">
        <v>0</v>
      </c>
      <c r="AN14" s="151">
        <v>0</v>
      </c>
      <c r="AO14" s="151">
        <v>9</v>
      </c>
      <c r="AP14" s="151">
        <v>0</v>
      </c>
      <c r="AQ14" s="151">
        <v>95</v>
      </c>
      <c r="AR14" s="151">
        <v>0</v>
      </c>
      <c r="AS14" s="151">
        <v>0</v>
      </c>
      <c r="AT14" s="151">
        <v>0</v>
      </c>
      <c r="AU14" s="151">
        <v>0</v>
      </c>
      <c r="AV14" s="151">
        <v>0</v>
      </c>
      <c r="AW14" s="151">
        <v>0</v>
      </c>
      <c r="AX14" s="151">
        <v>0</v>
      </c>
      <c r="AY14" s="174">
        <f t="shared" ref="AY14:BS14" si="54">IF(AD14 = 0, "", AD14)</f>
        <v>60</v>
      </c>
      <c r="AZ14" s="137" t="str">
        <f t="shared" si="54"/>
        <v/>
      </c>
      <c r="BA14" s="137" t="str">
        <f t="shared" si="54"/>
        <v/>
      </c>
      <c r="BB14" s="133">
        <f t="shared" si="54"/>
        <v>3</v>
      </c>
      <c r="BC14" s="133">
        <f t="shared" si="54"/>
        <v>9</v>
      </c>
      <c r="BD14" s="137" t="str">
        <f t="shared" si="54"/>
        <v/>
      </c>
      <c r="BE14" s="133">
        <f t="shared" si="54"/>
        <v>5</v>
      </c>
      <c r="BF14" s="167">
        <f t="shared" si="54"/>
        <v>25</v>
      </c>
      <c r="BG14" s="137" t="str">
        <f t="shared" si="54"/>
        <v/>
      </c>
      <c r="BH14" s="137" t="str">
        <f t="shared" si="54"/>
        <v/>
      </c>
      <c r="BI14" s="137" t="str">
        <f t="shared" si="54"/>
        <v/>
      </c>
      <c r="BJ14" s="133">
        <f t="shared" si="54"/>
        <v>9</v>
      </c>
      <c r="BK14" s="137" t="str">
        <f t="shared" si="54"/>
        <v/>
      </c>
      <c r="BL14" s="133">
        <f t="shared" si="54"/>
        <v>95</v>
      </c>
      <c r="BM14" s="137" t="str">
        <f t="shared" si="54"/>
        <v/>
      </c>
      <c r="BN14" s="137" t="str">
        <f t="shared" si="54"/>
        <v/>
      </c>
      <c r="BO14" s="137" t="str">
        <f t="shared" si="54"/>
        <v/>
      </c>
      <c r="BP14" s="137" t="str">
        <f t="shared" si="54"/>
        <v/>
      </c>
      <c r="BQ14" s="137" t="str">
        <f t="shared" si="54"/>
        <v/>
      </c>
      <c r="BR14" s="137" t="str">
        <f t="shared" si="54"/>
        <v/>
      </c>
      <c r="BS14" s="169" t="str">
        <f t="shared" si="54"/>
        <v/>
      </c>
      <c r="BT14" s="174" t="e">
        <f>$AY14*Assembly!Z$4+$AZ14*Assembly!Z$5+$BA14*Assembly!Z$6+$BB14*Assembly!Z$7+$BC14*Assembly!Z$8+$BD14*Assembly!Z$9+$BE14*Assembly!Z$10+$BF14*Assembly!Z$11+$BG14*Assembly!Z$12+$BH14*Assembly!Z$13+$BI14*Assembly!Z$14+$BJ14*Assembly!Z$15+$BK14*Assembly!Z$16+$BL14*Assembly!Z$17+$BM14*Assembly!Z$18+$BN14*Assembly!Z$19+$BO14*Assembly!Z$20+$BP14*Assembly!Z$21+$BQ14*Assembly!Z$22+$BR14*Assembly!Z$23+$BS14*Assembly!Z$24</f>
        <v>#VALUE!</v>
      </c>
      <c r="BU14" s="133" t="e">
        <f t="shared" si="3"/>
        <v>#VALUE!</v>
      </c>
      <c r="BV14" s="285" t="e">
        <f t="shared" si="42"/>
        <v>#VALUE!</v>
      </c>
      <c r="BW14" s="133" t="e">
        <f>$AY14*Assembly!AD$4+$AZ14*Assembly!AD$5+$BA14*Assembly!AD$6+$BB14*Assembly!AD$7+$BC14*Assembly!AD$8+$BD14*Assembly!AD$9+$BE14*Assembly!AD$10+$BF14*Assembly!AD$11+$BG14*Assembly!AD$12+$BH14*Assembly!AD$13+$BI14*Assembly!AD$14+$BJ14*Assembly!AD$15+$BK14*Assembly!AD$16+$BL14*Assembly!AD$17+$BM14*Assembly!AD$18+$BN14*Assembly!AD$19+$BO14*Assembly!AD$20+$BP14*Assembly!AD$21+$BQ14*Assembly!AD$22+$BR14*Assembly!AD$23+$BS14*Assembly!AD$24</f>
        <v>#VALUE!</v>
      </c>
      <c r="BX14" s="177" t="e">
        <f t="shared" si="4"/>
        <v>#VALUE!</v>
      </c>
      <c r="BY14" s="178" t="e">
        <f t="shared" si="5"/>
        <v>#VALUE!</v>
      </c>
      <c r="BZ14" s="179" t="e">
        <f t="shared" si="6"/>
        <v>#VALUE!</v>
      </c>
      <c r="CA14" s="178" t="e">
        <f t="shared" si="7"/>
        <v>#VALUE!</v>
      </c>
      <c r="CB14" s="133" t="e">
        <f>$AY14*Assembly!Y$4+$AZ14*Assembly!Y$5+$BA14*Assembly!Y$6+$BB14*Assembly!Y$7+$BC14*Assembly!Y$8+$BD14*Assembly!Y$9+$BE14*Assembly!Y$10+$BF14*Assembly!Y$11+$BG14*Assembly!Y$12+$BH14*Assembly!Y$13+$BI14*Assembly!Y$14+$BJ14*Assembly!Y$15+$BK14*Assembly!Y$16+$BL14*Assembly!Y$17+$BM14*Assembly!Y$18+$BN14*Assembly!Y$19+$BO14*Assembly!Y$20+$BP14*Assembly!Y$21+$BQ14*Assembly!Y$22+$BR14*Assembly!Y$23+$BS14*Assembly!Y$24</f>
        <v>#VALUE!</v>
      </c>
      <c r="CC14" s="133" t="e">
        <f t="shared" si="8"/>
        <v>#VALUE!</v>
      </c>
      <c r="CD14" s="130" t="e">
        <f t="shared" si="9"/>
        <v>#VALUE!</v>
      </c>
      <c r="CE14" s="183" t="e">
        <f>$AY14*Assembly!AC$4+$AZ14*Assembly!AC$5+$BA14*Assembly!AC$6+$BB14*Assembly!AC$7+$BC14*Assembly!AC$8+$BD14*Assembly!AC$9+$BE14*Assembly!AC$10+$BF14*Assembly!AC$11+$BG14*Assembly!AC$12+$BH14*Assembly!AC$13+$BI14*Assembly!AC$14+$BJ14*Assembly!AC$15+$BK14*Assembly!AC$16+$BL14*Assembly!AC$17+$BM14*Assembly!AC$18+$BN14*Assembly!AC$19+$BO14*Assembly!AC$20+$BP14*Assembly!AC$21+$BQ14*Assembly!AC$22+$BR14*Assembly!AC$23+$BS14*Assembly!AC$24</f>
        <v>#VALUE!</v>
      </c>
      <c r="CF14" s="145" t="e">
        <f>$AY14*Assembly!M$4+$AZ14*Assembly!M$5+$BA14*Assembly!M$6+$BB14*Assembly!M$7+$BC14*Assembly!M$8+$BD14*Assembly!M$9+$BE14*Assembly!M$10+$BF14*Assembly!M$11+$BG14*Assembly!M$12+$BH14*Assembly!M$13+$BI14*Assembly!M$14+$BJ14*Assembly!M$15+$BK14*Assembly!M$16+$BL14*Assembly!M$17+$BM14*Assembly!M$18+$BN14*Assembly!M$19+$BO14*Assembly!M$20+$BP14*Assembly!M$21+$BQ14*Assembly!M$22+$BR14*Assembly!M$23+$BS14*Assembly!M$24</f>
        <v>#VALUE!</v>
      </c>
      <c r="CG14" s="145" t="e">
        <f>$AY14*Assembly!N$4+$AZ14*Assembly!N$5+$BA14*Assembly!N$6+$BB14*Assembly!N$7+$BC14*Assembly!N$8+$BD14*Assembly!N$9+$BE14*Assembly!N$10+$BF14*Assembly!N$11+$BG14*Assembly!N$12+$BH14*Assembly!N$13+$BI14*Assembly!N$14+$BJ14*Assembly!N$15+$BK14*Assembly!N$16+$BL14*Assembly!N$17+$BM14*Assembly!N$18+$BN14*Assembly!N$19+$BO14*Assembly!N$20+$BP14*Assembly!N$21+$BQ14*Assembly!N$22+$BR14*Assembly!N$23+$BS14*Assembly!N$24</f>
        <v>#VALUE!</v>
      </c>
      <c r="CH14" s="145" t="e">
        <f>$AY14*Assembly!O$4+$AZ14*Assembly!O$5+$BA14*Assembly!O$6+$BB14*Assembly!O$7+$BC14*Assembly!O$8+$BD14*Assembly!O$9+$BE14*Assembly!O$10+$BF14*Assembly!O$11+$BG14*Assembly!O$12+$BH14*Assembly!O$13+$BI14*Assembly!O$14+$BJ14*Assembly!O$15+$BK14*Assembly!O$16+$BL14*Assembly!O$17+$BM14*Assembly!O$18+$BN14*Assembly!O$19+$BO14*Assembly!O$20+$BP14*Assembly!O$21+$BQ14*Assembly!O$22+$BR14*Assembly!O$23+$BS14*Assembly!O$24</f>
        <v>#VALUE!</v>
      </c>
      <c r="CI14" s="140" t="e">
        <f>$AY14*Assembly!P$4+$AZ14*Assembly!P$5+$BA14*Assembly!P$6+$BB14*Assembly!P$7+$BC14*Assembly!P$8+$BD14*Assembly!P$9+$BE14*Assembly!P$10+$BF14*Assembly!P$11+$BG14*Assembly!P$12+$BH14*Assembly!P$13+$BI14*Assembly!P$14+$BJ14*Assembly!P$15+$BK14*Assembly!P$16+$BL14*Assembly!P$17+$BM14*Assembly!P$18+$BN14*Assembly!P$19+$BO14*Assembly!P$20+$BP14*Assembly!P$21+$BQ14*Assembly!P$22+$BR14*Assembly!P$23+$BS14*Assembly!P$24</f>
        <v>#VALUE!</v>
      </c>
      <c r="CJ14" s="140" t="e">
        <f>$AY14*Assembly!Q$4+$AZ14*Assembly!Q$5+$BA14*Assembly!Q$6+$BB14*Assembly!Q$7+$BC14*Assembly!Q$8+$BD14*Assembly!Q$9+$BE14*Assembly!Q$10+$BF14*Assembly!Q$11+$BG14*Assembly!Q$12+$BH14*Assembly!Q$13+$BI14*Assembly!Q$14+$BJ14*Assembly!Q$15+$BK14*Assembly!Q$16+$BL14*Assembly!Q$17+$BM14*Assembly!Q$18+$BN14*Assembly!Q$19+$BO14*Assembly!Q$20+$BP14*Assembly!Q$21+$BQ14*Assembly!Q$22+$BR14*Assembly!Q$23+$BS14*Assembly!Q$24</f>
        <v>#VALUE!</v>
      </c>
      <c r="CK14" s="145" t="e">
        <f>$AY14*Assembly!R$4+$AZ14*Assembly!R$5+$BA14*Assembly!R$6+$BB14*Assembly!R$7+$BC14*Assembly!R$8+$BD14*Assembly!R$9+$BE14*Assembly!R$10+$BF14*Assembly!R$11+$BG14*Assembly!R$12+$BH14*Assembly!R$13+$BI14*Assembly!R$14+$BJ14*Assembly!R$15+$BK14*Assembly!R$16+$BL14*Assembly!R$17+$BM14*Assembly!R$18+$BN14*Assembly!R$19+$BO14*Assembly!R$20+$BP14*Assembly!R$21+$BQ14*Assembly!R$22+$BR14*Assembly!R$23+$BS14*Assembly!R$24</f>
        <v>#VALUE!</v>
      </c>
      <c r="CL14" s="140" t="e">
        <f>$AY14*Assembly!S$4+$AZ14*Assembly!S$5+$BA14*Assembly!S$6+$BB14*Assembly!S$7+$BC14*Assembly!S$8+$BD14*Assembly!S$9+$BE14*Assembly!S$10+$BF14*Assembly!S$11+$BG14*Assembly!S$12+$BH14*Assembly!S$13+$BI14*Assembly!S$14+$BJ14*Assembly!S$15+$BK14*Assembly!S$16+$BL14*Assembly!S$17+$BM14*Assembly!S$18+$BN14*Assembly!S$19+$BO14*Assembly!S$20+$BP14*Assembly!S$21+$BQ14*Assembly!S$22+$BR14*Assembly!S$23+$BS14*Assembly!S$24</f>
        <v>#VALUE!</v>
      </c>
      <c r="CM14" s="140" t="e">
        <f>$AY14*Assembly!T$4+$AZ14*Assembly!T$5+$BA14*Assembly!T$6+$BB14*Assembly!T$7+$BC14*Assembly!T$8+$BD14*Assembly!T$9+$BE14*Assembly!T$10+$BF14*Assembly!T$11+$BG14*Assembly!T$12+$BH14*Assembly!T$13+$BI14*Assembly!T$14+$BJ14*Assembly!T$15+$BK14*Assembly!T$16+$BL14*Assembly!T$17+$BM14*Assembly!T$18+$BN14*Assembly!T$19+$BO14*Assembly!T$20+$BP14*Assembly!T$21+$BQ14*Assembly!T$22+$BR14*Assembly!T$23+$BS14*Assembly!T$24</f>
        <v>#VALUE!</v>
      </c>
      <c r="CN14" s="140" t="e">
        <f>$AY14*Assembly!U$4+$AZ14*Assembly!U$5+$BA14*Assembly!U$6+$BB14*Assembly!U$7+$BC14*Assembly!U$8+$BD14*Assembly!U$9+$BE14*Assembly!U$10+$BF14*Assembly!U$11+$BG14*Assembly!U$12+$BH14*Assembly!U$13+$BI14*Assembly!U$14+$BJ14*Assembly!U$15+$BK14*Assembly!U$16+$BL14*Assembly!U$17+$BM14*Assembly!U$18+$BN14*Assembly!U$19+$BO14*Assembly!U$20+$BP14*Assembly!U$21+$BQ14*Assembly!U$22+$BR14*Assembly!U$23+$BS14*Assembly!U$24</f>
        <v>#VALUE!</v>
      </c>
      <c r="CO14" s="145" t="e">
        <f>$AY14*Assembly!V$4+$AZ14*Assembly!V$5+$BA14*Assembly!V$6+$BB14*Assembly!V$7+$BC14*Assembly!V$8+$BD14*Assembly!V$9+$BE14*Assembly!V$10+$BF14*Assembly!V$11+$BG14*Assembly!V$12+$BH14*Assembly!V$13+$BI14*Assembly!V$14+$BJ14*Assembly!V$15+$BK14*Assembly!V$16+$BL14*Assembly!V$17+$BM14*Assembly!V$18+$BN14*Assembly!V$19+$BO14*Assembly!V$20+$BP14*Assembly!V$21+$BQ14*Assembly!V$22+$BR14*Assembly!V$23+$BS14*Assembly!V$24</f>
        <v>#VALUE!</v>
      </c>
      <c r="CP14" s="145" t="e">
        <f>CF14*Refining!$F$3</f>
        <v>#VALUE!</v>
      </c>
      <c r="CQ14" s="145" t="e">
        <f>CG14*Refining!$F$4</f>
        <v>#VALUE!</v>
      </c>
      <c r="CR14" s="145" t="e">
        <f>CH14*Refining!$F$5</f>
        <v>#VALUE!</v>
      </c>
      <c r="CS14" s="145" t="e">
        <f>CI14*Refining!$F$6</f>
        <v>#VALUE!</v>
      </c>
      <c r="CT14" s="145" t="e">
        <f>CJ14*Refining!$F$7</f>
        <v>#VALUE!</v>
      </c>
      <c r="CU14" s="145" t="e">
        <f>CK14*Refining!$F$8</f>
        <v>#VALUE!</v>
      </c>
      <c r="CV14" s="145" t="e">
        <f>CL14*Refining!$F$9</f>
        <v>#VALUE!</v>
      </c>
      <c r="CW14" s="145" t="e">
        <f>CM14*Refining!$F$10</f>
        <v>#VALUE!</v>
      </c>
      <c r="CX14" s="145" t="e">
        <f>CN14*Refining!$F$11</f>
        <v>#VALUE!</v>
      </c>
      <c r="CY14" s="145" t="e">
        <f>CO14*Refining!$F$12</f>
        <v>#VALUE!</v>
      </c>
      <c r="CZ14" s="185" t="e">
        <f t="shared" ref="CZ14:DS14" si="55">IF(CF14 = 0, "", CF14)</f>
        <v>#VALUE!</v>
      </c>
      <c r="DA14" s="189" t="e">
        <f t="shared" si="55"/>
        <v>#VALUE!</v>
      </c>
      <c r="DB14" s="189" t="e">
        <f t="shared" si="55"/>
        <v>#VALUE!</v>
      </c>
      <c r="DC14" s="186" t="e">
        <f t="shared" si="55"/>
        <v>#VALUE!</v>
      </c>
      <c r="DD14" s="211" t="e">
        <f t="shared" si="55"/>
        <v>#VALUE!</v>
      </c>
      <c r="DE14" s="189" t="e">
        <f t="shared" si="55"/>
        <v>#VALUE!</v>
      </c>
      <c r="DF14" s="186" t="e">
        <f t="shared" si="55"/>
        <v>#VALUE!</v>
      </c>
      <c r="DG14" s="186" t="e">
        <f t="shared" si="55"/>
        <v>#VALUE!</v>
      </c>
      <c r="DH14" s="186" t="e">
        <f t="shared" si="55"/>
        <v>#VALUE!</v>
      </c>
      <c r="DI14" s="290" t="e">
        <f t="shared" si="55"/>
        <v>#VALUE!</v>
      </c>
      <c r="DJ14" s="185" t="e">
        <f t="shared" si="55"/>
        <v>#VALUE!</v>
      </c>
      <c r="DK14" s="189" t="e">
        <f t="shared" si="55"/>
        <v>#VALUE!</v>
      </c>
      <c r="DL14" s="189" t="e">
        <f t="shared" si="55"/>
        <v>#VALUE!</v>
      </c>
      <c r="DM14" s="186" t="e">
        <f t="shared" si="55"/>
        <v>#VALUE!</v>
      </c>
      <c r="DN14" s="188" t="e">
        <f t="shared" si="55"/>
        <v>#VALUE!</v>
      </c>
      <c r="DO14" s="189" t="e">
        <f t="shared" si="55"/>
        <v>#VALUE!</v>
      </c>
      <c r="DP14" s="186" t="e">
        <f t="shared" si="55"/>
        <v>#VALUE!</v>
      </c>
      <c r="DQ14" s="186" t="e">
        <f t="shared" si="55"/>
        <v>#VALUE!</v>
      </c>
      <c r="DR14" s="186" t="e">
        <f t="shared" si="55"/>
        <v>#VALUE!</v>
      </c>
      <c r="DS14" s="290" t="e">
        <f t="shared" si="55"/>
        <v>#VALUE!</v>
      </c>
      <c r="DT14" s="185" t="e">
        <f t="shared" si="11"/>
        <v>#VALUE!</v>
      </c>
      <c r="DU14" s="189" t="e">
        <f t="shared" si="12"/>
        <v>#VALUE!</v>
      </c>
      <c r="DV14" s="133" t="e">
        <f>CZ14*'Ores &amp; Ingots'!$C$3+DA14*'Ores &amp; Ingots'!$C$4+DB14*'Ores &amp; Ingots'!$C$5+DC14*'Ores &amp; Ingots'!$C$6+DD14*'Ores &amp; Ingots'!$C$7+DE14*'Ores &amp; Ingots'!$C$8+DF14*'Ores &amp; Ingots'!$C$9+DG14*'Ores &amp; Ingots'!$C$10+DH14*'Ores &amp; Ingots'!$C$11+DI14*'Ores &amp; Ingots'!$C$12</f>
        <v>#VALUE!</v>
      </c>
      <c r="DW14" s="133" t="e">
        <f>DJ14*'Ores &amp; Ingots'!$B$3+DK14*'Ores &amp; Ingots'!$B$4+DL14*'Ores &amp; Ingots'!$B$5+DM14*'Ores &amp; Ingots'!$B$6+DN14*'Ores &amp; Ingots'!$B$7+DO14*'Ores &amp; Ingots'!$B$8+DP14*'Ores &amp; Ingots'!$B$9+DQ14*'Ores &amp; Ingots'!$B$10+DR14*'Ores &amp; Ingots'!$B$11+DS14*'Ores &amp; Ingots'!$B$12</f>
        <v>#VALUE!</v>
      </c>
      <c r="DX14" s="189" t="e">
        <f>CZ14*Refining!$G$3+DA14*Refining!$G$4+DB14*Refining!$G$5+DC14*Refining!$G$6+DD14*Refining!$G$7+DE14*Refining!$G$8+DF14*Refining!$G$9+DG14*Refining!$G$10+DH14*Refining!$G$11+DI14*Refining!$G$12</f>
        <v>#VALUE!</v>
      </c>
      <c r="DY14" s="189" t="e">
        <f t="shared" si="13"/>
        <v>#VALUE!</v>
      </c>
      <c r="DZ14" s="192" t="e">
        <f t="shared" si="14"/>
        <v>#VALUE!</v>
      </c>
      <c r="EA14" s="185" t="e">
        <f t="shared" si="15"/>
        <v>#VALUE!</v>
      </c>
      <c r="EB14" s="194" t="e">
        <f t="shared" ref="EB14:EC14" si="56">EA14/60</f>
        <v>#VALUE!</v>
      </c>
      <c r="EC14" s="194" t="e">
        <f t="shared" si="56"/>
        <v>#VALUE!</v>
      </c>
      <c r="ED14" s="185" t="e">
        <f t="shared" si="17"/>
        <v>#VALUE!</v>
      </c>
      <c r="EE14" s="194" t="e">
        <f t="shared" ref="EE14:EF14" si="57">ED14/1000</f>
        <v>#VALUE!</v>
      </c>
      <c r="EF14" s="196" t="e">
        <f t="shared" si="57"/>
        <v>#VALUE!</v>
      </c>
      <c r="EG14" s="130" t="e">
        <f t="shared" si="19"/>
        <v>#VALUE!</v>
      </c>
      <c r="EH14" s="132" t="e">
        <f t="shared" si="20"/>
        <v>#VALUE!</v>
      </c>
      <c r="EI14" s="133" t="s">
        <v>28</v>
      </c>
    </row>
    <row r="15" spans="1:139" ht="12.75" x14ac:dyDescent="0.2">
      <c r="A15" s="864"/>
      <c r="B15" s="135" t="s">
        <v>237</v>
      </c>
      <c r="C15" s="137" t="s">
        <v>156</v>
      </c>
      <c r="D15" s="137">
        <v>4</v>
      </c>
      <c r="E15" s="137">
        <v>2</v>
      </c>
      <c r="F15" s="137">
        <v>1</v>
      </c>
      <c r="G15" s="139">
        <f t="shared" si="0"/>
        <v>125</v>
      </c>
      <c r="H15" s="140">
        <v>40</v>
      </c>
      <c r="I15" s="140">
        <v>40</v>
      </c>
      <c r="J15" s="140">
        <f>H15/Main!$D$9</f>
        <v>8</v>
      </c>
      <c r="K15" s="140">
        <f>I15/Main!$D$10</f>
        <v>20</v>
      </c>
      <c r="L15" s="140">
        <f t="shared" si="1"/>
        <v>2.5</v>
      </c>
      <c r="M15" s="140">
        <v>1</v>
      </c>
      <c r="N15" s="143"/>
      <c r="O15" s="143"/>
      <c r="P15" s="145">
        <v>120000</v>
      </c>
      <c r="Q15" s="145"/>
      <c r="R15" s="143"/>
      <c r="S15" s="146"/>
      <c r="T15" s="146"/>
      <c r="U15" s="143"/>
      <c r="V15" s="143"/>
      <c r="W15" s="143"/>
      <c r="X15" s="143"/>
      <c r="Y15" s="143"/>
      <c r="Z15" s="143"/>
      <c r="AA15" s="143"/>
      <c r="AB15" s="143"/>
      <c r="AC15" s="148" t="s">
        <v>220</v>
      </c>
      <c r="AD15" s="151">
        <v>4</v>
      </c>
      <c r="AE15" s="151">
        <v>0</v>
      </c>
      <c r="AF15" s="151">
        <v>0</v>
      </c>
      <c r="AG15" s="151">
        <v>1</v>
      </c>
      <c r="AH15" s="151">
        <v>10</v>
      </c>
      <c r="AI15" s="151">
        <v>0</v>
      </c>
      <c r="AJ15" s="151">
        <v>0</v>
      </c>
      <c r="AK15" s="151">
        <v>2</v>
      </c>
      <c r="AL15" s="151">
        <v>0</v>
      </c>
      <c r="AM15" s="152">
        <v>64</v>
      </c>
      <c r="AN15" s="151">
        <v>0</v>
      </c>
      <c r="AO15" s="151">
        <v>0</v>
      </c>
      <c r="AP15" s="151">
        <v>0</v>
      </c>
      <c r="AQ15" s="151">
        <v>0</v>
      </c>
      <c r="AR15" s="151">
        <v>0</v>
      </c>
      <c r="AS15" s="151">
        <v>0</v>
      </c>
      <c r="AT15" s="151">
        <v>0</v>
      </c>
      <c r="AU15" s="151">
        <v>0</v>
      </c>
      <c r="AV15" s="151">
        <v>0</v>
      </c>
      <c r="AW15" s="151">
        <v>0</v>
      </c>
      <c r="AX15" s="151">
        <v>0</v>
      </c>
      <c r="AY15" s="174">
        <f t="shared" ref="AY15:BS15" si="58">IF(AD15 = 0, "", AD15)</f>
        <v>4</v>
      </c>
      <c r="AZ15" s="137" t="str">
        <f t="shared" si="58"/>
        <v/>
      </c>
      <c r="BA15" s="137" t="str">
        <f t="shared" si="58"/>
        <v/>
      </c>
      <c r="BB15" s="133">
        <f t="shared" si="58"/>
        <v>1</v>
      </c>
      <c r="BC15" s="133">
        <f t="shared" si="58"/>
        <v>10</v>
      </c>
      <c r="BD15" s="137" t="str">
        <f t="shared" si="58"/>
        <v/>
      </c>
      <c r="BE15" s="137" t="str">
        <f t="shared" si="58"/>
        <v/>
      </c>
      <c r="BF15" s="133">
        <f t="shared" si="58"/>
        <v>2</v>
      </c>
      <c r="BG15" s="137" t="str">
        <f t="shared" si="58"/>
        <v/>
      </c>
      <c r="BH15" s="167">
        <f t="shared" si="58"/>
        <v>64</v>
      </c>
      <c r="BI15" s="137" t="str">
        <f t="shared" si="58"/>
        <v/>
      </c>
      <c r="BJ15" s="137" t="str">
        <f t="shared" si="58"/>
        <v/>
      </c>
      <c r="BK15" s="137" t="str">
        <f t="shared" si="58"/>
        <v/>
      </c>
      <c r="BL15" s="137" t="str">
        <f t="shared" si="58"/>
        <v/>
      </c>
      <c r="BM15" s="137" t="str">
        <f t="shared" si="58"/>
        <v/>
      </c>
      <c r="BN15" s="137" t="str">
        <f t="shared" si="58"/>
        <v/>
      </c>
      <c r="BO15" s="137" t="str">
        <f t="shared" si="58"/>
        <v/>
      </c>
      <c r="BP15" s="137" t="str">
        <f t="shared" si="58"/>
        <v/>
      </c>
      <c r="BQ15" s="137" t="str">
        <f t="shared" si="58"/>
        <v/>
      </c>
      <c r="BR15" s="137" t="str">
        <f t="shared" si="58"/>
        <v/>
      </c>
      <c r="BS15" s="169" t="str">
        <f t="shared" si="58"/>
        <v/>
      </c>
      <c r="BT15" s="174" t="e">
        <f>$AY15*Assembly!Z$4+$AZ15*Assembly!Z$5+$BA15*Assembly!Z$6+$BB15*Assembly!Z$7+$BC15*Assembly!Z$8+$BD15*Assembly!Z$9+$BE15*Assembly!Z$10+$BF15*Assembly!Z$11+$BG15*Assembly!Z$12+$BH15*Assembly!Z$13+$BI15*Assembly!Z$14+$BJ15*Assembly!Z$15+$BK15*Assembly!Z$16+$BL15*Assembly!Z$17+$BM15*Assembly!Z$18+$BN15*Assembly!Z$19+$BO15*Assembly!Z$20+$BP15*Assembly!Z$21+$BQ15*Assembly!Z$22+$BR15*Assembly!Z$23+$BS15*Assembly!Z$24</f>
        <v>#VALUE!</v>
      </c>
      <c r="BU15" s="133" t="e">
        <f t="shared" si="3"/>
        <v>#VALUE!</v>
      </c>
      <c r="BV15" s="285" t="e">
        <f t="shared" si="42"/>
        <v>#VALUE!</v>
      </c>
      <c r="BW15" s="133" t="e">
        <f>$AY15*Assembly!AD$4+$AZ15*Assembly!AD$5+$BA15*Assembly!AD$6+$BB15*Assembly!AD$7+$BC15*Assembly!AD$8+$BD15*Assembly!AD$9+$BE15*Assembly!AD$10+$BF15*Assembly!AD$11+$BG15*Assembly!AD$12+$BH15*Assembly!AD$13+$BI15*Assembly!AD$14+$BJ15*Assembly!AD$15+$BK15*Assembly!AD$16+$BL15*Assembly!AD$17+$BM15*Assembly!AD$18+$BN15*Assembly!AD$19+$BO15*Assembly!AD$20+$BP15*Assembly!AD$21+$BQ15*Assembly!AD$22+$BR15*Assembly!AD$23+$BS15*Assembly!AD$24</f>
        <v>#VALUE!</v>
      </c>
      <c r="BX15" s="177" t="e">
        <f t="shared" si="4"/>
        <v>#VALUE!</v>
      </c>
      <c r="BY15" s="178" t="e">
        <f t="shared" si="5"/>
        <v>#VALUE!</v>
      </c>
      <c r="BZ15" s="179" t="e">
        <f t="shared" si="6"/>
        <v>#VALUE!</v>
      </c>
      <c r="CA15" s="178" t="e">
        <f t="shared" si="7"/>
        <v>#VALUE!</v>
      </c>
      <c r="CB15" s="133" t="e">
        <f>$AY15*Assembly!Y$4+$AZ15*Assembly!Y$5+$BA15*Assembly!Y$6+$BB15*Assembly!Y$7+$BC15*Assembly!Y$8+$BD15*Assembly!Y$9+$BE15*Assembly!Y$10+$BF15*Assembly!Y$11+$BG15*Assembly!Y$12+$BH15*Assembly!Y$13+$BI15*Assembly!Y$14+$BJ15*Assembly!Y$15+$BK15*Assembly!Y$16+$BL15*Assembly!Y$17+$BM15*Assembly!Y$18+$BN15*Assembly!Y$19+$BO15*Assembly!Y$20+$BP15*Assembly!Y$21+$BQ15*Assembly!Y$22+$BR15*Assembly!Y$23+$BS15*Assembly!Y$24</f>
        <v>#VALUE!</v>
      </c>
      <c r="CC15" s="133" t="e">
        <f t="shared" si="8"/>
        <v>#VALUE!</v>
      </c>
      <c r="CD15" s="130" t="e">
        <f t="shared" si="9"/>
        <v>#VALUE!</v>
      </c>
      <c r="CE15" s="183" t="e">
        <f>$AY15*Assembly!AC$4+$AZ15*Assembly!AC$5+$BA15*Assembly!AC$6+$BB15*Assembly!AC$7+$BC15*Assembly!AC$8+$BD15*Assembly!AC$9+$BE15*Assembly!AC$10+$BF15*Assembly!AC$11+$BG15*Assembly!AC$12+$BH15*Assembly!AC$13+$BI15*Assembly!AC$14+$BJ15*Assembly!AC$15+$BK15*Assembly!AC$16+$BL15*Assembly!AC$17+$BM15*Assembly!AC$18+$BN15*Assembly!AC$19+$BO15*Assembly!AC$20+$BP15*Assembly!AC$21+$BQ15*Assembly!AC$22+$BR15*Assembly!AC$23+$BS15*Assembly!AC$24</f>
        <v>#VALUE!</v>
      </c>
      <c r="CF15" s="145" t="e">
        <f>$AY15*Assembly!M$4+$AZ15*Assembly!M$5+$BA15*Assembly!M$6+$BB15*Assembly!M$7+$BC15*Assembly!M$8+$BD15*Assembly!M$9+$BE15*Assembly!M$10+$BF15*Assembly!M$11+$BG15*Assembly!M$12+$BH15*Assembly!M$13+$BI15*Assembly!M$14+$BJ15*Assembly!M$15+$BK15*Assembly!M$16+$BL15*Assembly!M$17+$BM15*Assembly!M$18+$BN15*Assembly!M$19+$BO15*Assembly!M$20+$BP15*Assembly!M$21+$BQ15*Assembly!M$22+$BR15*Assembly!M$23+$BS15*Assembly!M$24</f>
        <v>#VALUE!</v>
      </c>
      <c r="CG15" s="145" t="e">
        <f>$AY15*Assembly!N$4+$AZ15*Assembly!N$5+$BA15*Assembly!N$6+$BB15*Assembly!N$7+$BC15*Assembly!N$8+$BD15*Assembly!N$9+$BE15*Assembly!N$10+$BF15*Assembly!N$11+$BG15*Assembly!N$12+$BH15*Assembly!N$13+$BI15*Assembly!N$14+$BJ15*Assembly!N$15+$BK15*Assembly!N$16+$BL15*Assembly!N$17+$BM15*Assembly!N$18+$BN15*Assembly!N$19+$BO15*Assembly!N$20+$BP15*Assembly!N$21+$BQ15*Assembly!N$22+$BR15*Assembly!N$23+$BS15*Assembly!N$24</f>
        <v>#VALUE!</v>
      </c>
      <c r="CH15" s="145" t="e">
        <f>$AY15*Assembly!O$4+$AZ15*Assembly!O$5+$BA15*Assembly!O$6+$BB15*Assembly!O$7+$BC15*Assembly!O$8+$BD15*Assembly!O$9+$BE15*Assembly!O$10+$BF15*Assembly!O$11+$BG15*Assembly!O$12+$BH15*Assembly!O$13+$BI15*Assembly!O$14+$BJ15*Assembly!O$15+$BK15*Assembly!O$16+$BL15*Assembly!O$17+$BM15*Assembly!O$18+$BN15*Assembly!O$19+$BO15*Assembly!O$20+$BP15*Assembly!O$21+$BQ15*Assembly!O$22+$BR15*Assembly!O$23+$BS15*Assembly!O$24</f>
        <v>#VALUE!</v>
      </c>
      <c r="CI15" s="140" t="e">
        <f>$AY15*Assembly!P$4+$AZ15*Assembly!P$5+$BA15*Assembly!P$6+$BB15*Assembly!P$7+$BC15*Assembly!P$8+$BD15*Assembly!P$9+$BE15*Assembly!P$10+$BF15*Assembly!P$11+$BG15*Assembly!P$12+$BH15*Assembly!P$13+$BI15*Assembly!P$14+$BJ15*Assembly!P$15+$BK15*Assembly!P$16+$BL15*Assembly!P$17+$BM15*Assembly!P$18+$BN15*Assembly!P$19+$BO15*Assembly!P$20+$BP15*Assembly!P$21+$BQ15*Assembly!P$22+$BR15*Assembly!P$23+$BS15*Assembly!P$24</f>
        <v>#VALUE!</v>
      </c>
      <c r="CJ15" s="140" t="e">
        <f>$AY15*Assembly!Q$4+$AZ15*Assembly!Q$5+$BA15*Assembly!Q$6+$BB15*Assembly!Q$7+$BC15*Assembly!Q$8+$BD15*Assembly!Q$9+$BE15*Assembly!Q$10+$BF15*Assembly!Q$11+$BG15*Assembly!Q$12+$BH15*Assembly!Q$13+$BI15*Assembly!Q$14+$BJ15*Assembly!Q$15+$BK15*Assembly!Q$16+$BL15*Assembly!Q$17+$BM15*Assembly!Q$18+$BN15*Assembly!Q$19+$BO15*Assembly!Q$20+$BP15*Assembly!Q$21+$BQ15*Assembly!Q$22+$BR15*Assembly!Q$23+$BS15*Assembly!Q$24</f>
        <v>#VALUE!</v>
      </c>
      <c r="CK15" s="145" t="e">
        <f>$AY15*Assembly!R$4+$AZ15*Assembly!R$5+$BA15*Assembly!R$6+$BB15*Assembly!R$7+$BC15*Assembly!R$8+$BD15*Assembly!R$9+$BE15*Assembly!R$10+$BF15*Assembly!R$11+$BG15*Assembly!R$12+$BH15*Assembly!R$13+$BI15*Assembly!R$14+$BJ15*Assembly!R$15+$BK15*Assembly!R$16+$BL15*Assembly!R$17+$BM15*Assembly!R$18+$BN15*Assembly!R$19+$BO15*Assembly!R$20+$BP15*Assembly!R$21+$BQ15*Assembly!R$22+$BR15*Assembly!R$23+$BS15*Assembly!R$24</f>
        <v>#VALUE!</v>
      </c>
      <c r="CL15" s="140" t="e">
        <f>$AY15*Assembly!S$4+$AZ15*Assembly!S$5+$BA15*Assembly!S$6+$BB15*Assembly!S$7+$BC15*Assembly!S$8+$BD15*Assembly!S$9+$BE15*Assembly!S$10+$BF15*Assembly!S$11+$BG15*Assembly!S$12+$BH15*Assembly!S$13+$BI15*Assembly!S$14+$BJ15*Assembly!S$15+$BK15*Assembly!S$16+$BL15*Assembly!S$17+$BM15*Assembly!S$18+$BN15*Assembly!S$19+$BO15*Assembly!S$20+$BP15*Assembly!S$21+$BQ15*Assembly!S$22+$BR15*Assembly!S$23+$BS15*Assembly!S$24</f>
        <v>#VALUE!</v>
      </c>
      <c r="CM15" s="140" t="e">
        <f>$AY15*Assembly!T$4+$AZ15*Assembly!T$5+$BA15*Assembly!T$6+$BB15*Assembly!T$7+$BC15*Assembly!T$8+$BD15*Assembly!T$9+$BE15*Assembly!T$10+$BF15*Assembly!T$11+$BG15*Assembly!T$12+$BH15*Assembly!T$13+$BI15*Assembly!T$14+$BJ15*Assembly!T$15+$BK15*Assembly!T$16+$BL15*Assembly!T$17+$BM15*Assembly!T$18+$BN15*Assembly!T$19+$BO15*Assembly!T$20+$BP15*Assembly!T$21+$BQ15*Assembly!T$22+$BR15*Assembly!T$23+$BS15*Assembly!T$24</f>
        <v>#VALUE!</v>
      </c>
      <c r="CN15" s="140" t="e">
        <f>$AY15*Assembly!U$4+$AZ15*Assembly!U$5+$BA15*Assembly!U$6+$BB15*Assembly!U$7+$BC15*Assembly!U$8+$BD15*Assembly!U$9+$BE15*Assembly!U$10+$BF15*Assembly!U$11+$BG15*Assembly!U$12+$BH15*Assembly!U$13+$BI15*Assembly!U$14+$BJ15*Assembly!U$15+$BK15*Assembly!U$16+$BL15*Assembly!U$17+$BM15*Assembly!U$18+$BN15*Assembly!U$19+$BO15*Assembly!U$20+$BP15*Assembly!U$21+$BQ15*Assembly!U$22+$BR15*Assembly!U$23+$BS15*Assembly!U$24</f>
        <v>#VALUE!</v>
      </c>
      <c r="CO15" s="145" t="e">
        <f>$AY15*Assembly!V$4+$AZ15*Assembly!V$5+$BA15*Assembly!V$6+$BB15*Assembly!V$7+$BC15*Assembly!V$8+$BD15*Assembly!V$9+$BE15*Assembly!V$10+$BF15*Assembly!V$11+$BG15*Assembly!V$12+$BH15*Assembly!V$13+$BI15*Assembly!V$14+$BJ15*Assembly!V$15+$BK15*Assembly!V$16+$BL15*Assembly!V$17+$BM15*Assembly!V$18+$BN15*Assembly!V$19+$BO15*Assembly!V$20+$BP15*Assembly!V$21+$BQ15*Assembly!V$22+$BR15*Assembly!V$23+$BS15*Assembly!V$24</f>
        <v>#VALUE!</v>
      </c>
      <c r="CP15" s="145" t="e">
        <f>CF15*Refining!$F$3</f>
        <v>#VALUE!</v>
      </c>
      <c r="CQ15" s="145" t="e">
        <f>CG15*Refining!$F$4</f>
        <v>#VALUE!</v>
      </c>
      <c r="CR15" s="145" t="e">
        <f>CH15*Refining!$F$5</f>
        <v>#VALUE!</v>
      </c>
      <c r="CS15" s="145" t="e">
        <f>CI15*Refining!$F$6</f>
        <v>#VALUE!</v>
      </c>
      <c r="CT15" s="145" t="e">
        <f>CJ15*Refining!$F$7</f>
        <v>#VALUE!</v>
      </c>
      <c r="CU15" s="145" t="e">
        <f>CK15*Refining!$F$8</f>
        <v>#VALUE!</v>
      </c>
      <c r="CV15" s="145" t="e">
        <f>CL15*Refining!$F$9</f>
        <v>#VALUE!</v>
      </c>
      <c r="CW15" s="145" t="e">
        <f>CM15*Refining!$F$10</f>
        <v>#VALUE!</v>
      </c>
      <c r="CX15" s="145" t="e">
        <f>CN15*Refining!$F$11</f>
        <v>#VALUE!</v>
      </c>
      <c r="CY15" s="145" t="e">
        <f>CO15*Refining!$F$12</f>
        <v>#VALUE!</v>
      </c>
      <c r="CZ15" s="185" t="e">
        <f t="shared" ref="CZ15:DS15" si="59">IF(CF15 = 0, "", CF15)</f>
        <v>#VALUE!</v>
      </c>
      <c r="DA15" s="189" t="e">
        <f t="shared" si="59"/>
        <v>#VALUE!</v>
      </c>
      <c r="DB15" s="186" t="e">
        <f t="shared" si="59"/>
        <v>#VALUE!</v>
      </c>
      <c r="DC15" s="186" t="e">
        <f t="shared" si="59"/>
        <v>#VALUE!</v>
      </c>
      <c r="DD15" s="186" t="e">
        <f t="shared" si="59"/>
        <v>#VALUE!</v>
      </c>
      <c r="DE15" s="186" t="e">
        <f t="shared" si="59"/>
        <v>#VALUE!</v>
      </c>
      <c r="DF15" s="186" t="e">
        <f t="shared" si="59"/>
        <v>#VALUE!</v>
      </c>
      <c r="DG15" s="186" t="e">
        <f t="shared" si="59"/>
        <v>#VALUE!</v>
      </c>
      <c r="DH15" s="186" t="e">
        <f t="shared" si="59"/>
        <v>#VALUE!</v>
      </c>
      <c r="DI15" s="187" t="e">
        <f t="shared" si="59"/>
        <v>#VALUE!</v>
      </c>
      <c r="DJ15" s="185" t="e">
        <f t="shared" si="59"/>
        <v>#VALUE!</v>
      </c>
      <c r="DK15" s="189" t="e">
        <f t="shared" si="59"/>
        <v>#VALUE!</v>
      </c>
      <c r="DL15" s="186" t="e">
        <f t="shared" si="59"/>
        <v>#VALUE!</v>
      </c>
      <c r="DM15" s="186" t="e">
        <f t="shared" si="59"/>
        <v>#VALUE!</v>
      </c>
      <c r="DN15" s="211" t="e">
        <f t="shared" si="59"/>
        <v>#VALUE!</v>
      </c>
      <c r="DO15" s="186" t="e">
        <f t="shared" si="59"/>
        <v>#VALUE!</v>
      </c>
      <c r="DP15" s="186" t="e">
        <f t="shared" si="59"/>
        <v>#VALUE!</v>
      </c>
      <c r="DQ15" s="186" t="e">
        <f t="shared" si="59"/>
        <v>#VALUE!</v>
      </c>
      <c r="DR15" s="186" t="e">
        <f t="shared" si="59"/>
        <v>#VALUE!</v>
      </c>
      <c r="DS15" s="187" t="e">
        <f t="shared" si="59"/>
        <v>#VALUE!</v>
      </c>
      <c r="DT15" s="185" t="e">
        <f t="shared" si="11"/>
        <v>#VALUE!</v>
      </c>
      <c r="DU15" s="189" t="e">
        <f t="shared" si="12"/>
        <v>#VALUE!</v>
      </c>
      <c r="DV15" s="133" t="e">
        <f>CZ15*'Ores &amp; Ingots'!$C$3+DA15*'Ores &amp; Ingots'!$C$4+DB15*'Ores &amp; Ingots'!$C$5+DC15*'Ores &amp; Ingots'!$C$6+DD15*'Ores &amp; Ingots'!$C$7+DE15*'Ores &amp; Ingots'!$C$8+DF15*'Ores &amp; Ingots'!$C$9+DG15*'Ores &amp; Ingots'!$C$10+DH15*'Ores &amp; Ingots'!$C$11+DI15*'Ores &amp; Ingots'!$C$12</f>
        <v>#VALUE!</v>
      </c>
      <c r="DW15" s="133" t="e">
        <f>DJ15*'Ores &amp; Ingots'!$B$3+DK15*'Ores &amp; Ingots'!$B$4+DL15*'Ores &amp; Ingots'!$B$5+DM15*'Ores &amp; Ingots'!$B$6+DN15*'Ores &amp; Ingots'!$B$7+DO15*'Ores &amp; Ingots'!$B$8+DP15*'Ores &amp; Ingots'!$B$9+DQ15*'Ores &amp; Ingots'!$B$10+DR15*'Ores &amp; Ingots'!$B$11+DS15*'Ores &amp; Ingots'!$B$12</f>
        <v>#VALUE!</v>
      </c>
      <c r="DX15" s="189" t="e">
        <f>CZ15*Refining!$G$3+DA15*Refining!$G$4+DB15*Refining!$G$5+DC15*Refining!$G$6+DD15*Refining!$G$7+DE15*Refining!$G$8+DF15*Refining!$G$9+DG15*Refining!$G$10+DH15*Refining!$G$11+DI15*Refining!$G$12</f>
        <v>#VALUE!</v>
      </c>
      <c r="DY15" s="189" t="e">
        <f t="shared" si="13"/>
        <v>#VALUE!</v>
      </c>
      <c r="DZ15" s="192" t="e">
        <f t="shared" si="14"/>
        <v>#VALUE!</v>
      </c>
      <c r="EA15" s="185" t="e">
        <f t="shared" si="15"/>
        <v>#VALUE!</v>
      </c>
      <c r="EB15" s="194" t="e">
        <f t="shared" ref="EB15:EC15" si="60">EA15/60</f>
        <v>#VALUE!</v>
      </c>
      <c r="EC15" s="194" t="e">
        <f t="shared" si="60"/>
        <v>#VALUE!</v>
      </c>
      <c r="ED15" s="185" t="e">
        <f t="shared" si="17"/>
        <v>#VALUE!</v>
      </c>
      <c r="EE15" s="194" t="e">
        <f t="shared" ref="EE15:EF15" si="61">ED15/1000</f>
        <v>#VALUE!</v>
      </c>
      <c r="EF15" s="196" t="e">
        <f t="shared" si="61"/>
        <v>#VALUE!</v>
      </c>
      <c r="EG15" s="130" t="e">
        <f t="shared" si="19"/>
        <v>#VALUE!</v>
      </c>
      <c r="EH15" s="132" t="e">
        <f t="shared" si="20"/>
        <v>#VALUE!</v>
      </c>
      <c r="EI15" s="133">
        <v>146</v>
      </c>
    </row>
    <row r="16" spans="1:139" ht="12.75" hidden="1" x14ac:dyDescent="0.2">
      <c r="A16" s="864"/>
      <c r="B16" s="135" t="s">
        <v>237</v>
      </c>
      <c r="C16" s="137" t="s">
        <v>155</v>
      </c>
      <c r="D16" s="137">
        <v>10</v>
      </c>
      <c r="E16" s="137">
        <v>5</v>
      </c>
      <c r="F16" s="137">
        <v>1</v>
      </c>
      <c r="G16" s="139">
        <f t="shared" si="0"/>
        <v>6.25</v>
      </c>
      <c r="H16" s="140">
        <v>40</v>
      </c>
      <c r="I16" s="140">
        <v>40</v>
      </c>
      <c r="J16" s="140">
        <f>H16/Main!$D$9</f>
        <v>8</v>
      </c>
      <c r="K16" s="140">
        <f>I16/Main!$D$10</f>
        <v>20</v>
      </c>
      <c r="L16" s="140">
        <f t="shared" si="1"/>
        <v>2.5</v>
      </c>
      <c r="M16" s="140">
        <v>1</v>
      </c>
      <c r="N16" s="143"/>
      <c r="O16" s="143"/>
      <c r="P16" s="145">
        <v>30000</v>
      </c>
      <c r="Q16" s="145"/>
      <c r="R16" s="143"/>
      <c r="S16" s="146"/>
      <c r="T16" s="146"/>
      <c r="U16" s="143"/>
      <c r="V16" s="143"/>
      <c r="W16" s="143"/>
      <c r="X16" s="143"/>
      <c r="Y16" s="143"/>
      <c r="Z16" s="143"/>
      <c r="AA16" s="143"/>
      <c r="AB16" s="143"/>
      <c r="AC16" s="148"/>
      <c r="AD16" s="151">
        <v>2</v>
      </c>
      <c r="AE16" s="151">
        <v>0</v>
      </c>
      <c r="AF16" s="151">
        <v>0</v>
      </c>
      <c r="AG16" s="151">
        <v>0</v>
      </c>
      <c r="AH16" s="151">
        <v>2</v>
      </c>
      <c r="AI16" s="151">
        <v>4</v>
      </c>
      <c r="AJ16" s="151">
        <v>0</v>
      </c>
      <c r="AK16" s="151">
        <v>1</v>
      </c>
      <c r="AL16" s="151">
        <v>0</v>
      </c>
      <c r="AM16" s="152">
        <v>16</v>
      </c>
      <c r="AN16" s="151">
        <v>0</v>
      </c>
      <c r="AO16" s="151">
        <v>0</v>
      </c>
      <c r="AP16" s="151">
        <v>1</v>
      </c>
      <c r="AQ16" s="151">
        <v>0</v>
      </c>
      <c r="AR16" s="151">
        <v>0</v>
      </c>
      <c r="AS16" s="151">
        <v>0</v>
      </c>
      <c r="AT16" s="151">
        <v>0</v>
      </c>
      <c r="AU16" s="151">
        <v>0</v>
      </c>
      <c r="AV16" s="151">
        <v>0</v>
      </c>
      <c r="AW16" s="151">
        <v>0</v>
      </c>
      <c r="AX16" s="151">
        <v>0</v>
      </c>
      <c r="AY16" s="174">
        <f t="shared" ref="AY16:BS16" si="62">IF(AD16 = 0, "", AD16)</f>
        <v>2</v>
      </c>
      <c r="AZ16" s="137" t="str">
        <f t="shared" si="62"/>
        <v/>
      </c>
      <c r="BA16" s="137" t="str">
        <f t="shared" si="62"/>
        <v/>
      </c>
      <c r="BB16" s="137" t="str">
        <f t="shared" si="62"/>
        <v/>
      </c>
      <c r="BC16" s="133">
        <f t="shared" si="62"/>
        <v>2</v>
      </c>
      <c r="BD16" s="133">
        <f t="shared" si="62"/>
        <v>4</v>
      </c>
      <c r="BE16" s="137" t="str">
        <f t="shared" si="62"/>
        <v/>
      </c>
      <c r="BF16" s="133">
        <f t="shared" si="62"/>
        <v>1</v>
      </c>
      <c r="BG16" s="137" t="str">
        <f t="shared" si="62"/>
        <v/>
      </c>
      <c r="BH16" s="167">
        <f t="shared" si="62"/>
        <v>16</v>
      </c>
      <c r="BI16" s="137" t="str">
        <f t="shared" si="62"/>
        <v/>
      </c>
      <c r="BJ16" s="137" t="str">
        <f t="shared" si="62"/>
        <v/>
      </c>
      <c r="BK16" s="133">
        <f t="shared" si="62"/>
        <v>1</v>
      </c>
      <c r="BL16" s="137" t="str">
        <f t="shared" si="62"/>
        <v/>
      </c>
      <c r="BM16" s="137" t="str">
        <f t="shared" si="62"/>
        <v/>
      </c>
      <c r="BN16" s="137" t="str">
        <f t="shared" si="62"/>
        <v/>
      </c>
      <c r="BO16" s="137" t="str">
        <f t="shared" si="62"/>
        <v/>
      </c>
      <c r="BP16" s="137" t="str">
        <f t="shared" si="62"/>
        <v/>
      </c>
      <c r="BQ16" s="137" t="str">
        <f t="shared" si="62"/>
        <v/>
      </c>
      <c r="BR16" s="137" t="str">
        <f t="shared" si="62"/>
        <v/>
      </c>
      <c r="BS16" s="169" t="str">
        <f t="shared" si="62"/>
        <v/>
      </c>
      <c r="BT16" s="174" t="e">
        <f>$AY16*Assembly!Z$4+$AZ16*Assembly!Z$5+$BA16*Assembly!Z$6+$BB16*Assembly!Z$7+$BC16*Assembly!Z$8+$BD16*Assembly!Z$9+$BE16*Assembly!Z$10+$BF16*Assembly!Z$11+$BG16*Assembly!Z$12+$BH16*Assembly!Z$13+$BI16*Assembly!Z$14+$BJ16*Assembly!Z$15+$BK16*Assembly!Z$16+$BL16*Assembly!Z$17+$BM16*Assembly!Z$18+$BN16*Assembly!Z$19+$BO16*Assembly!Z$20+$BP16*Assembly!Z$21+$BQ16*Assembly!Z$22+$BR16*Assembly!Z$23+$BS16*Assembly!Z$24</f>
        <v>#VALUE!</v>
      </c>
      <c r="BU16" s="133" t="e">
        <f t="shared" si="3"/>
        <v>#VALUE!</v>
      </c>
      <c r="BV16" s="285" t="e">
        <f t="shared" si="42"/>
        <v>#VALUE!</v>
      </c>
      <c r="BW16" s="133" t="e">
        <f>$AY16*Assembly!AD$4+$AZ16*Assembly!AD$5+$BA16*Assembly!AD$6+$BB16*Assembly!AD$7+$BC16*Assembly!AD$8+$BD16*Assembly!AD$9+$BE16*Assembly!AD$10+$BF16*Assembly!AD$11+$BG16*Assembly!AD$12+$BH16*Assembly!AD$13+$BI16*Assembly!AD$14+$BJ16*Assembly!AD$15+$BK16*Assembly!AD$16+$BL16*Assembly!AD$17+$BM16*Assembly!AD$18+$BN16*Assembly!AD$19+$BO16*Assembly!AD$20+$BP16*Assembly!AD$21+$BQ16*Assembly!AD$22+$BR16*Assembly!AD$23+$BS16*Assembly!AD$24</f>
        <v>#VALUE!</v>
      </c>
      <c r="BX16" s="177" t="e">
        <f t="shared" si="4"/>
        <v>#VALUE!</v>
      </c>
      <c r="BY16" s="178" t="e">
        <f t="shared" si="5"/>
        <v>#VALUE!</v>
      </c>
      <c r="BZ16" s="179" t="e">
        <f t="shared" si="6"/>
        <v>#VALUE!</v>
      </c>
      <c r="CA16" s="178" t="e">
        <f t="shared" si="7"/>
        <v>#VALUE!</v>
      </c>
      <c r="CB16" s="133" t="e">
        <f>$AY16*Assembly!Y$4+$AZ16*Assembly!Y$5+$BA16*Assembly!Y$6+$BB16*Assembly!Y$7+$BC16*Assembly!Y$8+$BD16*Assembly!Y$9+$BE16*Assembly!Y$10+$BF16*Assembly!Y$11+$BG16*Assembly!Y$12+$BH16*Assembly!Y$13+$BI16*Assembly!Y$14+$BJ16*Assembly!Y$15+$BK16*Assembly!Y$16+$BL16*Assembly!Y$17+$BM16*Assembly!Y$18+$BN16*Assembly!Y$19+$BO16*Assembly!Y$20+$BP16*Assembly!Y$21+$BQ16*Assembly!Y$22+$BR16*Assembly!Y$23+$BS16*Assembly!Y$24</f>
        <v>#VALUE!</v>
      </c>
      <c r="CC16" s="133" t="e">
        <f t="shared" si="8"/>
        <v>#VALUE!</v>
      </c>
      <c r="CD16" s="130" t="e">
        <f t="shared" si="9"/>
        <v>#VALUE!</v>
      </c>
      <c r="CE16" s="183" t="e">
        <f>$AY16*Assembly!AC$4+$AZ16*Assembly!AC$5+$BA16*Assembly!AC$6+$BB16*Assembly!AC$7+$BC16*Assembly!AC$8+$BD16*Assembly!AC$9+$BE16*Assembly!AC$10+$BF16*Assembly!AC$11+$BG16*Assembly!AC$12+$BH16*Assembly!AC$13+$BI16*Assembly!AC$14+$BJ16*Assembly!AC$15+$BK16*Assembly!AC$16+$BL16*Assembly!AC$17+$BM16*Assembly!AC$18+$BN16*Assembly!AC$19+$BO16*Assembly!AC$20+$BP16*Assembly!AC$21+$BQ16*Assembly!AC$22+$BR16*Assembly!AC$23+$BS16*Assembly!AC$24</f>
        <v>#VALUE!</v>
      </c>
      <c r="CF16" s="145" t="e">
        <f>$AY16*Assembly!M$4+$AZ16*Assembly!M$5+$BA16*Assembly!M$6+$BB16*Assembly!M$7+$BC16*Assembly!M$8+$BD16*Assembly!M$9+$BE16*Assembly!M$10+$BF16*Assembly!M$11+$BG16*Assembly!M$12+$BH16*Assembly!M$13+$BI16*Assembly!M$14+$BJ16*Assembly!M$15+$BK16*Assembly!M$16+$BL16*Assembly!M$17+$BM16*Assembly!M$18+$BN16*Assembly!M$19+$BO16*Assembly!M$20+$BP16*Assembly!M$21+$BQ16*Assembly!M$22+$BR16*Assembly!M$23+$BS16*Assembly!M$24</f>
        <v>#VALUE!</v>
      </c>
      <c r="CG16" s="145" t="e">
        <f>$AY16*Assembly!N$4+$AZ16*Assembly!N$5+$BA16*Assembly!N$6+$BB16*Assembly!N$7+$BC16*Assembly!N$8+$BD16*Assembly!N$9+$BE16*Assembly!N$10+$BF16*Assembly!N$11+$BG16*Assembly!N$12+$BH16*Assembly!N$13+$BI16*Assembly!N$14+$BJ16*Assembly!N$15+$BK16*Assembly!N$16+$BL16*Assembly!N$17+$BM16*Assembly!N$18+$BN16*Assembly!N$19+$BO16*Assembly!N$20+$BP16*Assembly!N$21+$BQ16*Assembly!N$22+$BR16*Assembly!N$23+$BS16*Assembly!N$24</f>
        <v>#VALUE!</v>
      </c>
      <c r="CH16" s="145" t="e">
        <f>$AY16*Assembly!O$4+$AZ16*Assembly!O$5+$BA16*Assembly!O$6+$BB16*Assembly!O$7+$BC16*Assembly!O$8+$BD16*Assembly!O$9+$BE16*Assembly!O$10+$BF16*Assembly!O$11+$BG16*Assembly!O$12+$BH16*Assembly!O$13+$BI16*Assembly!O$14+$BJ16*Assembly!O$15+$BK16*Assembly!O$16+$BL16*Assembly!O$17+$BM16*Assembly!O$18+$BN16*Assembly!O$19+$BO16*Assembly!O$20+$BP16*Assembly!O$21+$BQ16*Assembly!O$22+$BR16*Assembly!O$23+$BS16*Assembly!O$24</f>
        <v>#VALUE!</v>
      </c>
      <c r="CI16" s="140" t="e">
        <f>$AY16*Assembly!P$4+$AZ16*Assembly!P$5+$BA16*Assembly!P$6+$BB16*Assembly!P$7+$BC16*Assembly!P$8+$BD16*Assembly!P$9+$BE16*Assembly!P$10+$BF16*Assembly!P$11+$BG16*Assembly!P$12+$BH16*Assembly!P$13+$BI16*Assembly!P$14+$BJ16*Assembly!P$15+$BK16*Assembly!P$16+$BL16*Assembly!P$17+$BM16*Assembly!P$18+$BN16*Assembly!P$19+$BO16*Assembly!P$20+$BP16*Assembly!P$21+$BQ16*Assembly!P$22+$BR16*Assembly!P$23+$BS16*Assembly!P$24</f>
        <v>#VALUE!</v>
      </c>
      <c r="CJ16" s="140" t="e">
        <f>$AY16*Assembly!Q$4+$AZ16*Assembly!Q$5+$BA16*Assembly!Q$6+$BB16*Assembly!Q$7+$BC16*Assembly!Q$8+$BD16*Assembly!Q$9+$BE16*Assembly!Q$10+$BF16*Assembly!Q$11+$BG16*Assembly!Q$12+$BH16*Assembly!Q$13+$BI16*Assembly!Q$14+$BJ16*Assembly!Q$15+$BK16*Assembly!Q$16+$BL16*Assembly!Q$17+$BM16*Assembly!Q$18+$BN16*Assembly!Q$19+$BO16*Assembly!Q$20+$BP16*Assembly!Q$21+$BQ16*Assembly!Q$22+$BR16*Assembly!Q$23+$BS16*Assembly!Q$24</f>
        <v>#VALUE!</v>
      </c>
      <c r="CK16" s="145" t="e">
        <f>$AY16*Assembly!R$4+$AZ16*Assembly!R$5+$BA16*Assembly!R$6+$BB16*Assembly!R$7+$BC16*Assembly!R$8+$BD16*Assembly!R$9+$BE16*Assembly!R$10+$BF16*Assembly!R$11+$BG16*Assembly!R$12+$BH16*Assembly!R$13+$BI16*Assembly!R$14+$BJ16*Assembly!R$15+$BK16*Assembly!R$16+$BL16*Assembly!R$17+$BM16*Assembly!R$18+$BN16*Assembly!R$19+$BO16*Assembly!R$20+$BP16*Assembly!R$21+$BQ16*Assembly!R$22+$BR16*Assembly!R$23+$BS16*Assembly!R$24</f>
        <v>#VALUE!</v>
      </c>
      <c r="CL16" s="140" t="e">
        <f>$AY16*Assembly!S$4+$AZ16*Assembly!S$5+$BA16*Assembly!S$6+$BB16*Assembly!S$7+$BC16*Assembly!S$8+$BD16*Assembly!S$9+$BE16*Assembly!S$10+$BF16*Assembly!S$11+$BG16*Assembly!S$12+$BH16*Assembly!S$13+$BI16*Assembly!S$14+$BJ16*Assembly!S$15+$BK16*Assembly!S$16+$BL16*Assembly!S$17+$BM16*Assembly!S$18+$BN16*Assembly!S$19+$BO16*Assembly!S$20+$BP16*Assembly!S$21+$BQ16*Assembly!S$22+$BR16*Assembly!S$23+$BS16*Assembly!S$24</f>
        <v>#VALUE!</v>
      </c>
      <c r="CM16" s="140" t="e">
        <f>$AY16*Assembly!T$4+$AZ16*Assembly!T$5+$BA16*Assembly!T$6+$BB16*Assembly!T$7+$BC16*Assembly!T$8+$BD16*Assembly!T$9+$BE16*Assembly!T$10+$BF16*Assembly!T$11+$BG16*Assembly!T$12+$BH16*Assembly!T$13+$BI16*Assembly!T$14+$BJ16*Assembly!T$15+$BK16*Assembly!T$16+$BL16*Assembly!T$17+$BM16*Assembly!T$18+$BN16*Assembly!T$19+$BO16*Assembly!T$20+$BP16*Assembly!T$21+$BQ16*Assembly!T$22+$BR16*Assembly!T$23+$BS16*Assembly!T$24</f>
        <v>#VALUE!</v>
      </c>
      <c r="CN16" s="140" t="e">
        <f>$AY16*Assembly!U$4+$AZ16*Assembly!U$5+$BA16*Assembly!U$6+$BB16*Assembly!U$7+$BC16*Assembly!U$8+$BD16*Assembly!U$9+$BE16*Assembly!U$10+$BF16*Assembly!U$11+$BG16*Assembly!U$12+$BH16*Assembly!U$13+$BI16*Assembly!U$14+$BJ16*Assembly!U$15+$BK16*Assembly!U$16+$BL16*Assembly!U$17+$BM16*Assembly!U$18+$BN16*Assembly!U$19+$BO16*Assembly!U$20+$BP16*Assembly!U$21+$BQ16*Assembly!U$22+$BR16*Assembly!U$23+$BS16*Assembly!U$24</f>
        <v>#VALUE!</v>
      </c>
      <c r="CO16" s="145" t="e">
        <f>$AY16*Assembly!V$4+$AZ16*Assembly!V$5+$BA16*Assembly!V$6+$BB16*Assembly!V$7+$BC16*Assembly!V$8+$BD16*Assembly!V$9+$BE16*Assembly!V$10+$BF16*Assembly!V$11+$BG16*Assembly!V$12+$BH16*Assembly!V$13+$BI16*Assembly!V$14+$BJ16*Assembly!V$15+$BK16*Assembly!V$16+$BL16*Assembly!V$17+$BM16*Assembly!V$18+$BN16*Assembly!V$19+$BO16*Assembly!V$20+$BP16*Assembly!V$21+$BQ16*Assembly!V$22+$BR16*Assembly!V$23+$BS16*Assembly!V$24</f>
        <v>#VALUE!</v>
      </c>
      <c r="CP16" s="145" t="e">
        <f>CF16*Refining!$F$3</f>
        <v>#VALUE!</v>
      </c>
      <c r="CQ16" s="145" t="e">
        <f>CG16*Refining!$F$4</f>
        <v>#VALUE!</v>
      </c>
      <c r="CR16" s="145" t="e">
        <f>CH16*Refining!$F$5</f>
        <v>#VALUE!</v>
      </c>
      <c r="CS16" s="145" t="e">
        <f>CI16*Refining!$F$6</f>
        <v>#VALUE!</v>
      </c>
      <c r="CT16" s="145" t="e">
        <f>CJ16*Refining!$F$7</f>
        <v>#VALUE!</v>
      </c>
      <c r="CU16" s="145" t="e">
        <f>CK16*Refining!$F$8</f>
        <v>#VALUE!</v>
      </c>
      <c r="CV16" s="145" t="e">
        <f>CL16*Refining!$F$9</f>
        <v>#VALUE!</v>
      </c>
      <c r="CW16" s="145" t="e">
        <f>CM16*Refining!$F$10</f>
        <v>#VALUE!</v>
      </c>
      <c r="CX16" s="145" t="e">
        <f>CN16*Refining!$F$11</f>
        <v>#VALUE!</v>
      </c>
      <c r="CY16" s="145" t="e">
        <f>CO16*Refining!$F$12</f>
        <v>#VALUE!</v>
      </c>
      <c r="CZ16" s="185" t="e">
        <f t="shared" ref="CZ16:DS16" si="63">IF(CF16 = 0, "", CF16)</f>
        <v>#VALUE!</v>
      </c>
      <c r="DA16" s="189" t="e">
        <f t="shared" si="63"/>
        <v>#VALUE!</v>
      </c>
      <c r="DB16" s="186" t="e">
        <f t="shared" si="63"/>
        <v>#VALUE!</v>
      </c>
      <c r="DC16" s="186" t="e">
        <f t="shared" si="63"/>
        <v>#VALUE!</v>
      </c>
      <c r="DD16" s="186" t="e">
        <f t="shared" si="63"/>
        <v>#VALUE!</v>
      </c>
      <c r="DE16" s="186" t="e">
        <f t="shared" si="63"/>
        <v>#VALUE!</v>
      </c>
      <c r="DF16" s="186" t="e">
        <f t="shared" si="63"/>
        <v>#VALUE!</v>
      </c>
      <c r="DG16" s="186" t="e">
        <f t="shared" si="63"/>
        <v>#VALUE!</v>
      </c>
      <c r="DH16" s="186" t="e">
        <f t="shared" si="63"/>
        <v>#VALUE!</v>
      </c>
      <c r="DI16" s="187" t="e">
        <f t="shared" si="63"/>
        <v>#VALUE!</v>
      </c>
      <c r="DJ16" s="185" t="e">
        <f t="shared" si="63"/>
        <v>#VALUE!</v>
      </c>
      <c r="DK16" s="189" t="e">
        <f t="shared" si="63"/>
        <v>#VALUE!</v>
      </c>
      <c r="DL16" s="186" t="e">
        <f t="shared" si="63"/>
        <v>#VALUE!</v>
      </c>
      <c r="DM16" s="186" t="e">
        <f t="shared" si="63"/>
        <v>#VALUE!</v>
      </c>
      <c r="DN16" s="211" t="e">
        <f t="shared" si="63"/>
        <v>#VALUE!</v>
      </c>
      <c r="DO16" s="186" t="e">
        <f t="shared" si="63"/>
        <v>#VALUE!</v>
      </c>
      <c r="DP16" s="186" t="e">
        <f t="shared" si="63"/>
        <v>#VALUE!</v>
      </c>
      <c r="DQ16" s="186" t="e">
        <f t="shared" si="63"/>
        <v>#VALUE!</v>
      </c>
      <c r="DR16" s="186" t="e">
        <f t="shared" si="63"/>
        <v>#VALUE!</v>
      </c>
      <c r="DS16" s="187" t="e">
        <f t="shared" si="63"/>
        <v>#VALUE!</v>
      </c>
      <c r="DT16" s="185" t="e">
        <f t="shared" si="11"/>
        <v>#VALUE!</v>
      </c>
      <c r="DU16" s="189" t="e">
        <f t="shared" si="12"/>
        <v>#VALUE!</v>
      </c>
      <c r="DV16" s="133" t="e">
        <f>CZ16*'Ores &amp; Ingots'!$C$3+DA16*'Ores &amp; Ingots'!$C$4+DB16*'Ores &amp; Ingots'!$C$5+DC16*'Ores &amp; Ingots'!$C$6+DD16*'Ores &amp; Ingots'!$C$7+DE16*'Ores &amp; Ingots'!$C$8+DF16*'Ores &amp; Ingots'!$C$9+DG16*'Ores &amp; Ingots'!$C$10+DH16*'Ores &amp; Ingots'!$C$11+DI16*'Ores &amp; Ingots'!$C$12</f>
        <v>#VALUE!</v>
      </c>
      <c r="DW16" s="133" t="e">
        <f>DJ16*'Ores &amp; Ingots'!$B$3+DK16*'Ores &amp; Ingots'!$B$4+DL16*'Ores &amp; Ingots'!$B$5+DM16*'Ores &amp; Ingots'!$B$6+DN16*'Ores &amp; Ingots'!$B$7+DO16*'Ores &amp; Ingots'!$B$8+DP16*'Ores &amp; Ingots'!$B$9+DQ16*'Ores &amp; Ingots'!$B$10+DR16*'Ores &amp; Ingots'!$B$11+DS16*'Ores &amp; Ingots'!$B$12</f>
        <v>#VALUE!</v>
      </c>
      <c r="DX16" s="189" t="e">
        <f>CZ16*Refining!$G$3+DA16*Refining!$G$4+DB16*Refining!$G$5+DC16*Refining!$G$6+DD16*Refining!$G$7+DE16*Refining!$G$8+DF16*Refining!$G$9+DG16*Refining!$G$10+DH16*Refining!$G$11+DI16*Refining!$G$12</f>
        <v>#VALUE!</v>
      </c>
      <c r="DY16" s="189" t="e">
        <f t="shared" si="13"/>
        <v>#VALUE!</v>
      </c>
      <c r="DZ16" s="192" t="e">
        <f t="shared" si="14"/>
        <v>#VALUE!</v>
      </c>
      <c r="EA16" s="185" t="e">
        <f t="shared" si="15"/>
        <v>#VALUE!</v>
      </c>
      <c r="EB16" s="194" t="e">
        <f t="shared" ref="EB16:EC16" si="64">EA16/60</f>
        <v>#VALUE!</v>
      </c>
      <c r="EC16" s="194" t="e">
        <f t="shared" si="64"/>
        <v>#VALUE!</v>
      </c>
      <c r="ED16" s="185" t="e">
        <f t="shared" si="17"/>
        <v>#VALUE!</v>
      </c>
      <c r="EE16" s="194" t="e">
        <f t="shared" ref="EE16:EF16" si="65">ED16/1000</f>
        <v>#VALUE!</v>
      </c>
      <c r="EF16" s="196" t="e">
        <f t="shared" si="65"/>
        <v>#VALUE!</v>
      </c>
      <c r="EG16" s="130" t="e">
        <f t="shared" si="19"/>
        <v>#VALUE!</v>
      </c>
      <c r="EH16" s="132" t="e">
        <f t="shared" si="20"/>
        <v>#VALUE!</v>
      </c>
      <c r="EI16" s="133" t="s">
        <v>28</v>
      </c>
    </row>
    <row r="17" spans="1:139" ht="12.75" x14ac:dyDescent="0.2">
      <c r="A17" s="864"/>
      <c r="B17" s="135" t="s">
        <v>238</v>
      </c>
      <c r="C17" s="137" t="s">
        <v>156</v>
      </c>
      <c r="D17" s="137">
        <v>1</v>
      </c>
      <c r="E17" s="137">
        <v>1</v>
      </c>
      <c r="F17" s="137">
        <v>1</v>
      </c>
      <c r="G17" s="139">
        <f t="shared" si="0"/>
        <v>15.625</v>
      </c>
      <c r="H17" s="140">
        <v>45</v>
      </c>
      <c r="I17" s="140">
        <v>45</v>
      </c>
      <c r="J17" s="140">
        <f>H17/Main!$D$9</f>
        <v>9</v>
      </c>
      <c r="K17" s="140">
        <f>I17/Main!$D$10</f>
        <v>22.5</v>
      </c>
      <c r="L17" s="140">
        <f t="shared" si="1"/>
        <v>2.5</v>
      </c>
      <c r="M17" s="140">
        <v>1</v>
      </c>
      <c r="N17" s="143"/>
      <c r="O17" s="143"/>
      <c r="P17" s="145">
        <v>12000000</v>
      </c>
      <c r="Q17" s="145"/>
      <c r="R17" s="143"/>
      <c r="S17" s="146"/>
      <c r="T17" s="145">
        <v>3000000</v>
      </c>
      <c r="U17" s="143"/>
      <c r="V17" s="143"/>
      <c r="W17" s="143"/>
      <c r="X17" s="143"/>
      <c r="Y17" s="143"/>
      <c r="Z17" s="143"/>
      <c r="AA17" s="143"/>
      <c r="AB17" s="143"/>
      <c r="AC17" s="148" t="s">
        <v>240</v>
      </c>
      <c r="AD17" s="151">
        <v>80</v>
      </c>
      <c r="AE17" s="151">
        <v>0</v>
      </c>
      <c r="AF17" s="151">
        <v>0</v>
      </c>
      <c r="AG17" s="151">
        <v>0</v>
      </c>
      <c r="AH17" s="151">
        <v>30</v>
      </c>
      <c r="AI17" s="151">
        <v>0</v>
      </c>
      <c r="AJ17" s="151">
        <v>0</v>
      </c>
      <c r="AK17" s="152">
        <v>25</v>
      </c>
      <c r="AL17" s="151">
        <v>0</v>
      </c>
      <c r="AM17" s="151">
        <v>0</v>
      </c>
      <c r="AN17" s="151">
        <v>120</v>
      </c>
      <c r="AO17" s="151">
        <v>0</v>
      </c>
      <c r="AP17" s="151">
        <v>0</v>
      </c>
      <c r="AQ17" s="151">
        <v>0</v>
      </c>
      <c r="AR17" s="151">
        <v>0</v>
      </c>
      <c r="AS17" s="151">
        <v>0</v>
      </c>
      <c r="AT17" s="151">
        <v>0</v>
      </c>
      <c r="AU17" s="151">
        <v>0</v>
      </c>
      <c r="AV17" s="151">
        <v>0</v>
      </c>
      <c r="AW17" s="151">
        <v>0</v>
      </c>
      <c r="AX17" s="151">
        <v>0</v>
      </c>
      <c r="AY17" s="174">
        <f t="shared" ref="AY17:BS17" si="66">IF(AD17 = 0, "", AD17)</f>
        <v>80</v>
      </c>
      <c r="AZ17" s="137" t="str">
        <f t="shared" si="66"/>
        <v/>
      </c>
      <c r="BA17" s="137" t="str">
        <f t="shared" si="66"/>
        <v/>
      </c>
      <c r="BB17" s="137" t="str">
        <f t="shared" si="66"/>
        <v/>
      </c>
      <c r="BC17" s="133">
        <f t="shared" si="66"/>
        <v>30</v>
      </c>
      <c r="BD17" s="137" t="str">
        <f t="shared" si="66"/>
        <v/>
      </c>
      <c r="BE17" s="137" t="str">
        <f t="shared" si="66"/>
        <v/>
      </c>
      <c r="BF17" s="167">
        <f t="shared" si="66"/>
        <v>25</v>
      </c>
      <c r="BG17" s="137" t="str">
        <f t="shared" si="66"/>
        <v/>
      </c>
      <c r="BH17" s="137" t="str">
        <f t="shared" si="66"/>
        <v/>
      </c>
      <c r="BI17" s="133">
        <f t="shared" si="66"/>
        <v>120</v>
      </c>
      <c r="BJ17" s="137" t="str">
        <f t="shared" si="66"/>
        <v/>
      </c>
      <c r="BK17" s="137" t="str">
        <f t="shared" si="66"/>
        <v/>
      </c>
      <c r="BL17" s="137" t="str">
        <f t="shared" si="66"/>
        <v/>
      </c>
      <c r="BM17" s="137" t="str">
        <f t="shared" si="66"/>
        <v/>
      </c>
      <c r="BN17" s="137" t="str">
        <f t="shared" si="66"/>
        <v/>
      </c>
      <c r="BO17" s="137" t="str">
        <f t="shared" si="66"/>
        <v/>
      </c>
      <c r="BP17" s="137" t="str">
        <f t="shared" si="66"/>
        <v/>
      </c>
      <c r="BQ17" s="137" t="str">
        <f t="shared" si="66"/>
        <v/>
      </c>
      <c r="BR17" s="137" t="str">
        <f t="shared" si="66"/>
        <v/>
      </c>
      <c r="BS17" s="169" t="str">
        <f t="shared" si="66"/>
        <v/>
      </c>
      <c r="BT17" s="174" t="e">
        <f>$AY17*Assembly!Z$4+$AZ17*Assembly!Z$5+$BA17*Assembly!Z$6+$BB17*Assembly!Z$7+$BC17*Assembly!Z$8+$BD17*Assembly!Z$9+$BE17*Assembly!Z$10+$BF17*Assembly!Z$11+$BG17*Assembly!Z$12+$BH17*Assembly!Z$13+$BI17*Assembly!Z$14+$BJ17*Assembly!Z$15+$BK17*Assembly!Z$16+$BL17*Assembly!Z$17+$BM17*Assembly!Z$18+$BN17*Assembly!Z$19+$BO17*Assembly!Z$20+$BP17*Assembly!Z$21+$BQ17*Assembly!Z$22+$BR17*Assembly!Z$23+$BS17*Assembly!Z$24</f>
        <v>#VALUE!</v>
      </c>
      <c r="BU17" s="133" t="e">
        <f t="shared" si="3"/>
        <v>#VALUE!</v>
      </c>
      <c r="BV17" s="285" t="e">
        <f t="shared" si="42"/>
        <v>#VALUE!</v>
      </c>
      <c r="BW17" s="133" t="e">
        <f>$AY17*Assembly!AD$4+$AZ17*Assembly!AD$5+$BA17*Assembly!AD$6+$BB17*Assembly!AD$7+$BC17*Assembly!AD$8+$BD17*Assembly!AD$9+$BE17*Assembly!AD$10+$BF17*Assembly!AD$11+$BG17*Assembly!AD$12+$BH17*Assembly!AD$13+$BI17*Assembly!AD$14+$BJ17*Assembly!AD$15+$BK17*Assembly!AD$16+$BL17*Assembly!AD$17+$BM17*Assembly!AD$18+$BN17*Assembly!AD$19+$BO17*Assembly!AD$20+$BP17*Assembly!AD$21+$BQ17*Assembly!AD$22+$BR17*Assembly!AD$23+$BS17*Assembly!AD$24</f>
        <v>#VALUE!</v>
      </c>
      <c r="BX17" s="177" t="e">
        <f t="shared" si="4"/>
        <v>#VALUE!</v>
      </c>
      <c r="BY17" s="178" t="e">
        <f t="shared" si="5"/>
        <v>#VALUE!</v>
      </c>
      <c r="BZ17" s="179" t="e">
        <f t="shared" si="6"/>
        <v>#VALUE!</v>
      </c>
      <c r="CA17" s="178" t="e">
        <f t="shared" si="7"/>
        <v>#VALUE!</v>
      </c>
      <c r="CB17" s="133" t="e">
        <f>$AY17*Assembly!Y$4+$AZ17*Assembly!Y$5+$BA17*Assembly!Y$6+$BB17*Assembly!Y$7+$BC17*Assembly!Y$8+$BD17*Assembly!Y$9+$BE17*Assembly!Y$10+$BF17*Assembly!Y$11+$BG17*Assembly!Y$12+$BH17*Assembly!Y$13+$BI17*Assembly!Y$14+$BJ17*Assembly!Y$15+$BK17*Assembly!Y$16+$BL17*Assembly!Y$17+$BM17*Assembly!Y$18+$BN17*Assembly!Y$19+$BO17*Assembly!Y$20+$BP17*Assembly!Y$21+$BQ17*Assembly!Y$22+$BR17*Assembly!Y$23+$BS17*Assembly!Y$24</f>
        <v>#VALUE!</v>
      </c>
      <c r="CC17" s="133" t="e">
        <f t="shared" si="8"/>
        <v>#VALUE!</v>
      </c>
      <c r="CD17" s="130" t="e">
        <f t="shared" si="9"/>
        <v>#VALUE!</v>
      </c>
      <c r="CE17" s="183" t="e">
        <f>$AY17*Assembly!AC$4+$AZ17*Assembly!AC$5+$BA17*Assembly!AC$6+$BB17*Assembly!AC$7+$BC17*Assembly!AC$8+$BD17*Assembly!AC$9+$BE17*Assembly!AC$10+$BF17*Assembly!AC$11+$BG17*Assembly!AC$12+$BH17*Assembly!AC$13+$BI17*Assembly!AC$14+$BJ17*Assembly!AC$15+$BK17*Assembly!AC$16+$BL17*Assembly!AC$17+$BM17*Assembly!AC$18+$BN17*Assembly!AC$19+$BO17*Assembly!AC$20+$BP17*Assembly!AC$21+$BQ17*Assembly!AC$22+$BR17*Assembly!AC$23+$BS17*Assembly!AC$24</f>
        <v>#VALUE!</v>
      </c>
      <c r="CF17" s="145" t="e">
        <f>$AY17*Assembly!M$4+$AZ17*Assembly!M$5+$BA17*Assembly!M$6+$BB17*Assembly!M$7+$BC17*Assembly!M$8+$BD17*Assembly!M$9+$BE17*Assembly!M$10+$BF17*Assembly!M$11+$BG17*Assembly!M$12+$BH17*Assembly!M$13+$BI17*Assembly!M$14+$BJ17*Assembly!M$15+$BK17*Assembly!M$16+$BL17*Assembly!M$17+$BM17*Assembly!M$18+$BN17*Assembly!M$19+$BO17*Assembly!M$20+$BP17*Assembly!M$21+$BQ17*Assembly!M$22+$BR17*Assembly!M$23+$BS17*Assembly!M$24</f>
        <v>#VALUE!</v>
      </c>
      <c r="CG17" s="145" t="e">
        <f>$AY17*Assembly!N$4+$AZ17*Assembly!N$5+$BA17*Assembly!N$6+$BB17*Assembly!N$7+$BC17*Assembly!N$8+$BD17*Assembly!N$9+$BE17*Assembly!N$10+$BF17*Assembly!N$11+$BG17*Assembly!N$12+$BH17*Assembly!N$13+$BI17*Assembly!N$14+$BJ17*Assembly!N$15+$BK17*Assembly!N$16+$BL17*Assembly!N$17+$BM17*Assembly!N$18+$BN17*Assembly!N$19+$BO17*Assembly!N$20+$BP17*Assembly!N$21+$BQ17*Assembly!N$22+$BR17*Assembly!N$23+$BS17*Assembly!N$24</f>
        <v>#VALUE!</v>
      </c>
      <c r="CH17" s="145" t="e">
        <f>$AY17*Assembly!O$4+$AZ17*Assembly!O$5+$BA17*Assembly!O$6+$BB17*Assembly!O$7+$BC17*Assembly!O$8+$BD17*Assembly!O$9+$BE17*Assembly!O$10+$BF17*Assembly!O$11+$BG17*Assembly!O$12+$BH17*Assembly!O$13+$BI17*Assembly!O$14+$BJ17*Assembly!O$15+$BK17*Assembly!O$16+$BL17*Assembly!O$17+$BM17*Assembly!O$18+$BN17*Assembly!O$19+$BO17*Assembly!O$20+$BP17*Assembly!O$21+$BQ17*Assembly!O$22+$BR17*Assembly!O$23+$BS17*Assembly!O$24</f>
        <v>#VALUE!</v>
      </c>
      <c r="CI17" s="140" t="e">
        <f>$AY17*Assembly!P$4+$AZ17*Assembly!P$5+$BA17*Assembly!P$6+$BB17*Assembly!P$7+$BC17*Assembly!P$8+$BD17*Assembly!P$9+$BE17*Assembly!P$10+$BF17*Assembly!P$11+$BG17*Assembly!P$12+$BH17*Assembly!P$13+$BI17*Assembly!P$14+$BJ17*Assembly!P$15+$BK17*Assembly!P$16+$BL17*Assembly!P$17+$BM17*Assembly!P$18+$BN17*Assembly!P$19+$BO17*Assembly!P$20+$BP17*Assembly!P$21+$BQ17*Assembly!P$22+$BR17*Assembly!P$23+$BS17*Assembly!P$24</f>
        <v>#VALUE!</v>
      </c>
      <c r="CJ17" s="140" t="e">
        <f>$AY17*Assembly!Q$4+$AZ17*Assembly!Q$5+$BA17*Assembly!Q$6+$BB17*Assembly!Q$7+$BC17*Assembly!Q$8+$BD17*Assembly!Q$9+$BE17*Assembly!Q$10+$BF17*Assembly!Q$11+$BG17*Assembly!Q$12+$BH17*Assembly!Q$13+$BI17*Assembly!Q$14+$BJ17*Assembly!Q$15+$BK17*Assembly!Q$16+$BL17*Assembly!Q$17+$BM17*Assembly!Q$18+$BN17*Assembly!Q$19+$BO17*Assembly!Q$20+$BP17*Assembly!Q$21+$BQ17*Assembly!Q$22+$BR17*Assembly!Q$23+$BS17*Assembly!Q$24</f>
        <v>#VALUE!</v>
      </c>
      <c r="CK17" s="145" t="e">
        <f>$AY17*Assembly!R$4+$AZ17*Assembly!R$5+$BA17*Assembly!R$6+$BB17*Assembly!R$7+$BC17*Assembly!R$8+$BD17*Assembly!R$9+$BE17*Assembly!R$10+$BF17*Assembly!R$11+$BG17*Assembly!R$12+$BH17*Assembly!R$13+$BI17*Assembly!R$14+$BJ17*Assembly!R$15+$BK17*Assembly!R$16+$BL17*Assembly!R$17+$BM17*Assembly!R$18+$BN17*Assembly!R$19+$BO17*Assembly!R$20+$BP17*Assembly!R$21+$BQ17*Assembly!R$22+$BR17*Assembly!R$23+$BS17*Assembly!R$24</f>
        <v>#VALUE!</v>
      </c>
      <c r="CL17" s="140" t="e">
        <f>$AY17*Assembly!S$4+$AZ17*Assembly!S$5+$BA17*Assembly!S$6+$BB17*Assembly!S$7+$BC17*Assembly!S$8+$BD17*Assembly!S$9+$BE17*Assembly!S$10+$BF17*Assembly!S$11+$BG17*Assembly!S$12+$BH17*Assembly!S$13+$BI17*Assembly!S$14+$BJ17*Assembly!S$15+$BK17*Assembly!S$16+$BL17*Assembly!S$17+$BM17*Assembly!S$18+$BN17*Assembly!S$19+$BO17*Assembly!S$20+$BP17*Assembly!S$21+$BQ17*Assembly!S$22+$BR17*Assembly!S$23+$BS17*Assembly!S$24</f>
        <v>#VALUE!</v>
      </c>
      <c r="CM17" s="140" t="e">
        <f>$AY17*Assembly!T$4+$AZ17*Assembly!T$5+$BA17*Assembly!T$6+$BB17*Assembly!T$7+$BC17*Assembly!T$8+$BD17*Assembly!T$9+$BE17*Assembly!T$10+$BF17*Assembly!T$11+$BG17*Assembly!T$12+$BH17*Assembly!T$13+$BI17*Assembly!T$14+$BJ17*Assembly!T$15+$BK17*Assembly!T$16+$BL17*Assembly!T$17+$BM17*Assembly!T$18+$BN17*Assembly!T$19+$BO17*Assembly!T$20+$BP17*Assembly!T$21+$BQ17*Assembly!T$22+$BR17*Assembly!T$23+$BS17*Assembly!T$24</f>
        <v>#VALUE!</v>
      </c>
      <c r="CN17" s="140" t="e">
        <f>$AY17*Assembly!U$4+$AZ17*Assembly!U$5+$BA17*Assembly!U$6+$BB17*Assembly!U$7+$BC17*Assembly!U$8+$BD17*Assembly!U$9+$BE17*Assembly!U$10+$BF17*Assembly!U$11+$BG17*Assembly!U$12+$BH17*Assembly!U$13+$BI17*Assembly!U$14+$BJ17*Assembly!U$15+$BK17*Assembly!U$16+$BL17*Assembly!U$17+$BM17*Assembly!U$18+$BN17*Assembly!U$19+$BO17*Assembly!U$20+$BP17*Assembly!U$21+$BQ17*Assembly!U$22+$BR17*Assembly!U$23+$BS17*Assembly!U$24</f>
        <v>#VALUE!</v>
      </c>
      <c r="CO17" s="145" t="e">
        <f>$AY17*Assembly!V$4+$AZ17*Assembly!V$5+$BA17*Assembly!V$6+$BB17*Assembly!V$7+$BC17*Assembly!V$8+$BD17*Assembly!V$9+$BE17*Assembly!V$10+$BF17*Assembly!V$11+$BG17*Assembly!V$12+$BH17*Assembly!V$13+$BI17*Assembly!V$14+$BJ17*Assembly!V$15+$BK17*Assembly!V$16+$BL17*Assembly!V$17+$BM17*Assembly!V$18+$BN17*Assembly!V$19+$BO17*Assembly!V$20+$BP17*Assembly!V$21+$BQ17*Assembly!V$22+$BR17*Assembly!V$23+$BS17*Assembly!V$24</f>
        <v>#VALUE!</v>
      </c>
      <c r="CP17" s="145" t="e">
        <f>CF17*Refining!$F$3</f>
        <v>#VALUE!</v>
      </c>
      <c r="CQ17" s="145" t="e">
        <f>CG17*Refining!$F$4</f>
        <v>#VALUE!</v>
      </c>
      <c r="CR17" s="145" t="e">
        <f>CH17*Refining!$F$5</f>
        <v>#VALUE!</v>
      </c>
      <c r="CS17" s="145" t="e">
        <f>CI17*Refining!$F$6</f>
        <v>#VALUE!</v>
      </c>
      <c r="CT17" s="145" t="e">
        <f>CJ17*Refining!$F$7</f>
        <v>#VALUE!</v>
      </c>
      <c r="CU17" s="145" t="e">
        <f>CK17*Refining!$F$8</f>
        <v>#VALUE!</v>
      </c>
      <c r="CV17" s="145" t="e">
        <f>CL17*Refining!$F$9</f>
        <v>#VALUE!</v>
      </c>
      <c r="CW17" s="145" t="e">
        <f>CM17*Refining!$F$10</f>
        <v>#VALUE!</v>
      </c>
      <c r="CX17" s="145" t="e">
        <f>CN17*Refining!$F$11</f>
        <v>#VALUE!</v>
      </c>
      <c r="CY17" s="145" t="e">
        <f>CO17*Refining!$F$12</f>
        <v>#VALUE!</v>
      </c>
      <c r="CZ17" s="185" t="e">
        <f t="shared" ref="CZ17:DS17" si="67">IF(CF17 = 0, "", CF17)</f>
        <v>#VALUE!</v>
      </c>
      <c r="DA17" s="189" t="e">
        <f t="shared" si="67"/>
        <v>#VALUE!</v>
      </c>
      <c r="DB17" s="186" t="e">
        <f t="shared" si="67"/>
        <v>#VALUE!</v>
      </c>
      <c r="DC17" s="186" t="e">
        <f t="shared" si="67"/>
        <v>#VALUE!</v>
      </c>
      <c r="DD17" s="186" t="e">
        <f t="shared" si="67"/>
        <v>#VALUE!</v>
      </c>
      <c r="DE17" s="186" t="e">
        <f t="shared" si="67"/>
        <v>#VALUE!</v>
      </c>
      <c r="DF17" s="186" t="e">
        <f t="shared" si="67"/>
        <v>#VALUE!</v>
      </c>
      <c r="DG17" s="186" t="e">
        <f t="shared" si="67"/>
        <v>#VALUE!</v>
      </c>
      <c r="DH17" s="186" t="e">
        <f t="shared" si="67"/>
        <v>#VALUE!</v>
      </c>
      <c r="DI17" s="187" t="e">
        <f t="shared" si="67"/>
        <v>#VALUE!</v>
      </c>
      <c r="DJ17" s="185" t="e">
        <f t="shared" si="67"/>
        <v>#VALUE!</v>
      </c>
      <c r="DK17" s="189" t="e">
        <f t="shared" si="67"/>
        <v>#VALUE!</v>
      </c>
      <c r="DL17" s="186" t="e">
        <f t="shared" si="67"/>
        <v>#VALUE!</v>
      </c>
      <c r="DM17" s="186" t="e">
        <f t="shared" si="67"/>
        <v>#VALUE!</v>
      </c>
      <c r="DN17" s="211" t="e">
        <f t="shared" si="67"/>
        <v>#VALUE!</v>
      </c>
      <c r="DO17" s="186" t="e">
        <f t="shared" si="67"/>
        <v>#VALUE!</v>
      </c>
      <c r="DP17" s="186" t="e">
        <f t="shared" si="67"/>
        <v>#VALUE!</v>
      </c>
      <c r="DQ17" s="186" t="e">
        <f t="shared" si="67"/>
        <v>#VALUE!</v>
      </c>
      <c r="DR17" s="186" t="e">
        <f t="shared" si="67"/>
        <v>#VALUE!</v>
      </c>
      <c r="DS17" s="187" t="e">
        <f t="shared" si="67"/>
        <v>#VALUE!</v>
      </c>
      <c r="DT17" s="185" t="e">
        <f t="shared" si="11"/>
        <v>#VALUE!</v>
      </c>
      <c r="DU17" s="189" t="e">
        <f t="shared" si="12"/>
        <v>#VALUE!</v>
      </c>
      <c r="DV17" s="133" t="e">
        <f>CZ17*'Ores &amp; Ingots'!$C$3+DA17*'Ores &amp; Ingots'!$C$4+DB17*'Ores &amp; Ingots'!$C$5+DC17*'Ores &amp; Ingots'!$C$6+DD17*'Ores &amp; Ingots'!$C$7+DE17*'Ores &amp; Ingots'!$C$8+DF17*'Ores &amp; Ingots'!$C$9+DG17*'Ores &amp; Ingots'!$C$10+DH17*'Ores &amp; Ingots'!$C$11+DI17*'Ores &amp; Ingots'!$C$12</f>
        <v>#VALUE!</v>
      </c>
      <c r="DW17" s="133" t="e">
        <f>DJ17*'Ores &amp; Ingots'!$B$3+DK17*'Ores &amp; Ingots'!$B$4+DL17*'Ores &amp; Ingots'!$B$5+DM17*'Ores &amp; Ingots'!$B$6+DN17*'Ores &amp; Ingots'!$B$7+DO17*'Ores &amp; Ingots'!$B$8+DP17*'Ores &amp; Ingots'!$B$9+DQ17*'Ores &amp; Ingots'!$B$10+DR17*'Ores &amp; Ingots'!$B$11+DS17*'Ores &amp; Ingots'!$B$12</f>
        <v>#VALUE!</v>
      </c>
      <c r="DX17" s="189" t="e">
        <f>CZ17*Refining!$G$3+DA17*Refining!$G$4+DB17*Refining!$G$5+DC17*Refining!$G$6+DD17*Refining!$G$7+DE17*Refining!$G$8+DF17*Refining!$G$9+DG17*Refining!$G$10+DH17*Refining!$G$11+DI17*Refining!$G$12</f>
        <v>#VALUE!</v>
      </c>
      <c r="DY17" s="189" t="e">
        <f t="shared" si="13"/>
        <v>#VALUE!</v>
      </c>
      <c r="DZ17" s="192" t="e">
        <f t="shared" si="14"/>
        <v>#VALUE!</v>
      </c>
      <c r="EA17" s="185" t="e">
        <f t="shared" si="15"/>
        <v>#VALUE!</v>
      </c>
      <c r="EB17" s="194" t="e">
        <f t="shared" ref="EB17:EC17" si="68">EA17/60</f>
        <v>#VALUE!</v>
      </c>
      <c r="EC17" s="194" t="e">
        <f t="shared" si="68"/>
        <v>#VALUE!</v>
      </c>
      <c r="ED17" s="185" t="e">
        <f t="shared" si="17"/>
        <v>#VALUE!</v>
      </c>
      <c r="EE17" s="194" t="e">
        <f t="shared" ref="EE17:EF17" si="69">ED17/1000</f>
        <v>#VALUE!</v>
      </c>
      <c r="EF17" s="196" t="e">
        <f t="shared" si="69"/>
        <v>#VALUE!</v>
      </c>
      <c r="EG17" s="130" t="e">
        <f t="shared" si="19"/>
        <v>#VALUE!</v>
      </c>
      <c r="EH17" s="132" t="e">
        <f t="shared" si="20"/>
        <v>#VALUE!</v>
      </c>
      <c r="EI17" s="133">
        <v>212</v>
      </c>
    </row>
    <row r="18" spans="1:139" ht="12.75" hidden="1" x14ac:dyDescent="0.2">
      <c r="A18" s="865"/>
      <c r="B18" s="297" t="s">
        <v>238</v>
      </c>
      <c r="C18" s="216" t="s">
        <v>155</v>
      </c>
      <c r="D18" s="216">
        <v>3</v>
      </c>
      <c r="E18" s="216">
        <v>2</v>
      </c>
      <c r="F18" s="216">
        <v>3</v>
      </c>
      <c r="G18" s="229">
        <f t="shared" si="0"/>
        <v>2.25</v>
      </c>
      <c r="H18" s="230">
        <v>30</v>
      </c>
      <c r="I18" s="230">
        <v>30</v>
      </c>
      <c r="J18" s="230">
        <f>H18/Main!$D$9</f>
        <v>6</v>
      </c>
      <c r="K18" s="230">
        <f>I18/Main!$D$10</f>
        <v>15</v>
      </c>
      <c r="L18" s="230">
        <f t="shared" si="1"/>
        <v>2.5</v>
      </c>
      <c r="M18" s="230">
        <v>1</v>
      </c>
      <c r="N18" s="233"/>
      <c r="O18" s="233"/>
      <c r="P18" s="232">
        <v>4320000</v>
      </c>
      <c r="Q18" s="232"/>
      <c r="R18" s="233"/>
      <c r="S18" s="234"/>
      <c r="T18" s="232">
        <v>1080000</v>
      </c>
      <c r="U18" s="233"/>
      <c r="V18" s="233"/>
      <c r="W18" s="233"/>
      <c r="X18" s="233"/>
      <c r="Y18" s="233"/>
      <c r="Z18" s="233"/>
      <c r="AA18" s="233"/>
      <c r="AB18" s="233"/>
      <c r="AC18" s="235"/>
      <c r="AD18" s="223">
        <v>25</v>
      </c>
      <c r="AE18" s="223">
        <v>0</v>
      </c>
      <c r="AF18" s="223">
        <v>0</v>
      </c>
      <c r="AG18" s="223">
        <v>0</v>
      </c>
      <c r="AH18" s="223">
        <v>5</v>
      </c>
      <c r="AI18" s="223">
        <v>0</v>
      </c>
      <c r="AJ18" s="223">
        <v>0</v>
      </c>
      <c r="AK18" s="224">
        <v>2</v>
      </c>
      <c r="AL18" s="223">
        <v>0</v>
      </c>
      <c r="AM18" s="223">
        <v>0</v>
      </c>
      <c r="AN18" s="223">
        <v>20</v>
      </c>
      <c r="AO18" s="223">
        <v>0</v>
      </c>
      <c r="AP18" s="223">
        <v>0</v>
      </c>
      <c r="AQ18" s="223">
        <v>0</v>
      </c>
      <c r="AR18" s="223">
        <v>0</v>
      </c>
      <c r="AS18" s="223">
        <v>0</v>
      </c>
      <c r="AT18" s="223">
        <v>0</v>
      </c>
      <c r="AU18" s="223">
        <v>0</v>
      </c>
      <c r="AV18" s="223">
        <v>0</v>
      </c>
      <c r="AW18" s="223">
        <v>0</v>
      </c>
      <c r="AX18" s="223">
        <v>0</v>
      </c>
      <c r="AY18" s="225">
        <f t="shared" ref="AY18:BS18" si="70">IF(AD18 = 0, "", AD18)</f>
        <v>25</v>
      </c>
      <c r="AZ18" s="216" t="str">
        <f t="shared" si="70"/>
        <v/>
      </c>
      <c r="BA18" s="216" t="str">
        <f t="shared" si="70"/>
        <v/>
      </c>
      <c r="BB18" s="216" t="str">
        <f t="shared" si="70"/>
        <v/>
      </c>
      <c r="BC18" s="226">
        <f t="shared" si="70"/>
        <v>5</v>
      </c>
      <c r="BD18" s="216" t="str">
        <f t="shared" si="70"/>
        <v/>
      </c>
      <c r="BE18" s="216" t="str">
        <f t="shared" si="70"/>
        <v/>
      </c>
      <c r="BF18" s="227">
        <f t="shared" si="70"/>
        <v>2</v>
      </c>
      <c r="BG18" s="216" t="str">
        <f t="shared" si="70"/>
        <v/>
      </c>
      <c r="BH18" s="216" t="str">
        <f t="shared" si="70"/>
        <v/>
      </c>
      <c r="BI18" s="226">
        <f t="shared" si="70"/>
        <v>20</v>
      </c>
      <c r="BJ18" s="216" t="str">
        <f t="shared" si="70"/>
        <v/>
      </c>
      <c r="BK18" s="216" t="str">
        <f t="shared" si="70"/>
        <v/>
      </c>
      <c r="BL18" s="216" t="str">
        <f t="shared" si="70"/>
        <v/>
      </c>
      <c r="BM18" s="216" t="str">
        <f t="shared" si="70"/>
        <v/>
      </c>
      <c r="BN18" s="216" t="str">
        <f t="shared" si="70"/>
        <v/>
      </c>
      <c r="BO18" s="216" t="str">
        <f t="shared" si="70"/>
        <v/>
      </c>
      <c r="BP18" s="216" t="str">
        <f t="shared" si="70"/>
        <v/>
      </c>
      <c r="BQ18" s="216" t="str">
        <f t="shared" si="70"/>
        <v/>
      </c>
      <c r="BR18" s="216" t="str">
        <f t="shared" si="70"/>
        <v/>
      </c>
      <c r="BS18" s="231" t="str">
        <f t="shared" si="70"/>
        <v/>
      </c>
      <c r="BT18" s="225" t="e">
        <f>$AY18*Assembly!Z$4+$AZ18*Assembly!Z$5+$BA18*Assembly!Z$6+$BB18*Assembly!Z$7+$BC18*Assembly!Z$8+$BD18*Assembly!Z$9+$BE18*Assembly!Z$10+$BF18*Assembly!Z$11+$BG18*Assembly!Z$12+$BH18*Assembly!Z$13+$BI18*Assembly!Z$14+$BJ18*Assembly!Z$15+$BK18*Assembly!Z$16+$BL18*Assembly!Z$17+$BM18*Assembly!Z$18+$BN18*Assembly!Z$19+$BO18*Assembly!Z$20+$BP18*Assembly!Z$21+$BQ18*Assembly!Z$22+$BR18*Assembly!Z$23+$BS18*Assembly!Z$24</f>
        <v>#VALUE!</v>
      </c>
      <c r="BU18" s="226" t="e">
        <f t="shared" si="3"/>
        <v>#VALUE!</v>
      </c>
      <c r="BV18" s="300" t="e">
        <f t="shared" si="42"/>
        <v>#VALUE!</v>
      </c>
      <c r="BW18" s="226" t="e">
        <f>$AY18*Assembly!AD$4+$AZ18*Assembly!AD$5+$BA18*Assembly!AD$6+$BB18*Assembly!AD$7+$BC18*Assembly!AD$8+$BD18*Assembly!AD$9+$BE18*Assembly!AD$10+$BF18*Assembly!AD$11+$BG18*Assembly!AD$12+$BH18*Assembly!AD$13+$BI18*Assembly!AD$14+$BJ18*Assembly!AD$15+$BK18*Assembly!AD$16+$BL18*Assembly!AD$17+$BM18*Assembly!AD$18+$BN18*Assembly!AD$19+$BO18*Assembly!AD$20+$BP18*Assembly!AD$21+$BQ18*Assembly!AD$22+$BR18*Assembly!AD$23+$BS18*Assembly!AD$24</f>
        <v>#VALUE!</v>
      </c>
      <c r="BX18" s="236" t="e">
        <f t="shared" si="4"/>
        <v>#VALUE!</v>
      </c>
      <c r="BY18" s="237" t="e">
        <f t="shared" si="5"/>
        <v>#VALUE!</v>
      </c>
      <c r="BZ18" s="238" t="e">
        <f t="shared" si="6"/>
        <v>#VALUE!</v>
      </c>
      <c r="CA18" s="237" t="e">
        <f t="shared" si="7"/>
        <v>#VALUE!</v>
      </c>
      <c r="CB18" s="226" t="e">
        <f>$AY18*Assembly!Y$4+$AZ18*Assembly!Y$5+$BA18*Assembly!Y$6+$BB18*Assembly!Y$7+$BC18*Assembly!Y$8+$BD18*Assembly!Y$9+$BE18*Assembly!Y$10+$BF18*Assembly!Y$11+$BG18*Assembly!Y$12+$BH18*Assembly!Y$13+$BI18*Assembly!Y$14+$BJ18*Assembly!Y$15+$BK18*Assembly!Y$16+$BL18*Assembly!Y$17+$BM18*Assembly!Y$18+$BN18*Assembly!Y$19+$BO18*Assembly!Y$20+$BP18*Assembly!Y$21+$BQ18*Assembly!Y$22+$BR18*Assembly!Y$23+$BS18*Assembly!Y$24</f>
        <v>#VALUE!</v>
      </c>
      <c r="CC18" s="226" t="e">
        <f t="shared" si="8"/>
        <v>#VALUE!</v>
      </c>
      <c r="CD18" s="239" t="e">
        <f t="shared" si="9"/>
        <v>#VALUE!</v>
      </c>
      <c r="CE18" s="240" t="e">
        <f>$AY18*Assembly!AC$4+$AZ18*Assembly!AC$5+$BA18*Assembly!AC$6+$BB18*Assembly!AC$7+$BC18*Assembly!AC$8+$BD18*Assembly!AC$9+$BE18*Assembly!AC$10+$BF18*Assembly!AC$11+$BG18*Assembly!AC$12+$BH18*Assembly!AC$13+$BI18*Assembly!AC$14+$BJ18*Assembly!AC$15+$BK18*Assembly!AC$16+$BL18*Assembly!AC$17+$BM18*Assembly!AC$18+$BN18*Assembly!AC$19+$BO18*Assembly!AC$20+$BP18*Assembly!AC$21+$BQ18*Assembly!AC$22+$BR18*Assembly!AC$23+$BS18*Assembly!AC$24</f>
        <v>#VALUE!</v>
      </c>
      <c r="CF18" s="232" t="e">
        <f>$AY18*Assembly!M$4+$AZ18*Assembly!M$5+$BA18*Assembly!M$6+$BB18*Assembly!M$7+$BC18*Assembly!M$8+$BD18*Assembly!M$9+$BE18*Assembly!M$10+$BF18*Assembly!M$11+$BG18*Assembly!M$12+$BH18*Assembly!M$13+$BI18*Assembly!M$14+$BJ18*Assembly!M$15+$BK18*Assembly!M$16+$BL18*Assembly!M$17+$BM18*Assembly!M$18+$BN18*Assembly!M$19+$BO18*Assembly!M$20+$BP18*Assembly!M$21+$BQ18*Assembly!M$22+$BR18*Assembly!M$23+$BS18*Assembly!M$24</f>
        <v>#VALUE!</v>
      </c>
      <c r="CG18" s="232" t="e">
        <f>$AY18*Assembly!N$4+$AZ18*Assembly!N$5+$BA18*Assembly!N$6+$BB18*Assembly!N$7+$BC18*Assembly!N$8+$BD18*Assembly!N$9+$BE18*Assembly!N$10+$BF18*Assembly!N$11+$BG18*Assembly!N$12+$BH18*Assembly!N$13+$BI18*Assembly!N$14+$BJ18*Assembly!N$15+$BK18*Assembly!N$16+$BL18*Assembly!N$17+$BM18*Assembly!N$18+$BN18*Assembly!N$19+$BO18*Assembly!N$20+$BP18*Assembly!N$21+$BQ18*Assembly!N$22+$BR18*Assembly!N$23+$BS18*Assembly!N$24</f>
        <v>#VALUE!</v>
      </c>
      <c r="CH18" s="232" t="e">
        <f>$AY18*Assembly!O$4+$AZ18*Assembly!O$5+$BA18*Assembly!O$6+$BB18*Assembly!O$7+$BC18*Assembly!O$8+$BD18*Assembly!O$9+$BE18*Assembly!O$10+$BF18*Assembly!O$11+$BG18*Assembly!O$12+$BH18*Assembly!O$13+$BI18*Assembly!O$14+$BJ18*Assembly!O$15+$BK18*Assembly!O$16+$BL18*Assembly!O$17+$BM18*Assembly!O$18+$BN18*Assembly!O$19+$BO18*Assembly!O$20+$BP18*Assembly!O$21+$BQ18*Assembly!O$22+$BR18*Assembly!O$23+$BS18*Assembly!O$24</f>
        <v>#VALUE!</v>
      </c>
      <c r="CI18" s="230" t="e">
        <f>$AY18*Assembly!P$4+$AZ18*Assembly!P$5+$BA18*Assembly!P$6+$BB18*Assembly!P$7+$BC18*Assembly!P$8+$BD18*Assembly!P$9+$BE18*Assembly!P$10+$BF18*Assembly!P$11+$BG18*Assembly!P$12+$BH18*Assembly!P$13+$BI18*Assembly!P$14+$BJ18*Assembly!P$15+$BK18*Assembly!P$16+$BL18*Assembly!P$17+$BM18*Assembly!P$18+$BN18*Assembly!P$19+$BO18*Assembly!P$20+$BP18*Assembly!P$21+$BQ18*Assembly!P$22+$BR18*Assembly!P$23+$BS18*Assembly!P$24</f>
        <v>#VALUE!</v>
      </c>
      <c r="CJ18" s="230" t="e">
        <f>$AY18*Assembly!Q$4+$AZ18*Assembly!Q$5+$BA18*Assembly!Q$6+$BB18*Assembly!Q$7+$BC18*Assembly!Q$8+$BD18*Assembly!Q$9+$BE18*Assembly!Q$10+$BF18*Assembly!Q$11+$BG18*Assembly!Q$12+$BH18*Assembly!Q$13+$BI18*Assembly!Q$14+$BJ18*Assembly!Q$15+$BK18*Assembly!Q$16+$BL18*Assembly!Q$17+$BM18*Assembly!Q$18+$BN18*Assembly!Q$19+$BO18*Assembly!Q$20+$BP18*Assembly!Q$21+$BQ18*Assembly!Q$22+$BR18*Assembly!Q$23+$BS18*Assembly!Q$24</f>
        <v>#VALUE!</v>
      </c>
      <c r="CK18" s="232" t="e">
        <f>$AY18*Assembly!R$4+$AZ18*Assembly!R$5+$BA18*Assembly!R$6+$BB18*Assembly!R$7+$BC18*Assembly!R$8+$BD18*Assembly!R$9+$BE18*Assembly!R$10+$BF18*Assembly!R$11+$BG18*Assembly!R$12+$BH18*Assembly!R$13+$BI18*Assembly!R$14+$BJ18*Assembly!R$15+$BK18*Assembly!R$16+$BL18*Assembly!R$17+$BM18*Assembly!R$18+$BN18*Assembly!R$19+$BO18*Assembly!R$20+$BP18*Assembly!R$21+$BQ18*Assembly!R$22+$BR18*Assembly!R$23+$BS18*Assembly!R$24</f>
        <v>#VALUE!</v>
      </c>
      <c r="CL18" s="230" t="e">
        <f>$AY18*Assembly!S$4+$AZ18*Assembly!S$5+$BA18*Assembly!S$6+$BB18*Assembly!S$7+$BC18*Assembly!S$8+$BD18*Assembly!S$9+$BE18*Assembly!S$10+$BF18*Assembly!S$11+$BG18*Assembly!S$12+$BH18*Assembly!S$13+$BI18*Assembly!S$14+$BJ18*Assembly!S$15+$BK18*Assembly!S$16+$BL18*Assembly!S$17+$BM18*Assembly!S$18+$BN18*Assembly!S$19+$BO18*Assembly!S$20+$BP18*Assembly!S$21+$BQ18*Assembly!S$22+$BR18*Assembly!S$23+$BS18*Assembly!S$24</f>
        <v>#VALUE!</v>
      </c>
      <c r="CM18" s="230" t="e">
        <f>$AY18*Assembly!T$4+$AZ18*Assembly!T$5+$BA18*Assembly!T$6+$BB18*Assembly!T$7+$BC18*Assembly!T$8+$BD18*Assembly!T$9+$BE18*Assembly!T$10+$BF18*Assembly!T$11+$BG18*Assembly!T$12+$BH18*Assembly!T$13+$BI18*Assembly!T$14+$BJ18*Assembly!T$15+$BK18*Assembly!T$16+$BL18*Assembly!T$17+$BM18*Assembly!T$18+$BN18*Assembly!T$19+$BO18*Assembly!T$20+$BP18*Assembly!T$21+$BQ18*Assembly!T$22+$BR18*Assembly!T$23+$BS18*Assembly!T$24</f>
        <v>#VALUE!</v>
      </c>
      <c r="CN18" s="230" t="e">
        <f>$AY18*Assembly!U$4+$AZ18*Assembly!U$5+$BA18*Assembly!U$6+$BB18*Assembly!U$7+$BC18*Assembly!U$8+$BD18*Assembly!U$9+$BE18*Assembly!U$10+$BF18*Assembly!U$11+$BG18*Assembly!U$12+$BH18*Assembly!U$13+$BI18*Assembly!U$14+$BJ18*Assembly!U$15+$BK18*Assembly!U$16+$BL18*Assembly!U$17+$BM18*Assembly!U$18+$BN18*Assembly!U$19+$BO18*Assembly!U$20+$BP18*Assembly!U$21+$BQ18*Assembly!U$22+$BR18*Assembly!U$23+$BS18*Assembly!U$24</f>
        <v>#VALUE!</v>
      </c>
      <c r="CO18" s="232" t="e">
        <f>$AY18*Assembly!V$4+$AZ18*Assembly!V$5+$BA18*Assembly!V$6+$BB18*Assembly!V$7+$BC18*Assembly!V$8+$BD18*Assembly!V$9+$BE18*Assembly!V$10+$BF18*Assembly!V$11+$BG18*Assembly!V$12+$BH18*Assembly!V$13+$BI18*Assembly!V$14+$BJ18*Assembly!V$15+$BK18*Assembly!V$16+$BL18*Assembly!V$17+$BM18*Assembly!V$18+$BN18*Assembly!V$19+$BO18*Assembly!V$20+$BP18*Assembly!V$21+$BQ18*Assembly!V$22+$BR18*Assembly!V$23+$BS18*Assembly!V$24</f>
        <v>#VALUE!</v>
      </c>
      <c r="CP18" s="232" t="e">
        <f>CF18*Refining!$F$3</f>
        <v>#VALUE!</v>
      </c>
      <c r="CQ18" s="232" t="e">
        <f>CG18*Refining!$F$4</f>
        <v>#VALUE!</v>
      </c>
      <c r="CR18" s="232" t="e">
        <f>CH18*Refining!$F$5</f>
        <v>#VALUE!</v>
      </c>
      <c r="CS18" s="232" t="e">
        <f>CI18*Refining!$F$6</f>
        <v>#VALUE!</v>
      </c>
      <c r="CT18" s="232" t="e">
        <f>CJ18*Refining!$F$7</f>
        <v>#VALUE!</v>
      </c>
      <c r="CU18" s="232" t="e">
        <f>CK18*Refining!$F$8</f>
        <v>#VALUE!</v>
      </c>
      <c r="CV18" s="232" t="e">
        <f>CL18*Refining!$F$9</f>
        <v>#VALUE!</v>
      </c>
      <c r="CW18" s="232" t="e">
        <f>CM18*Refining!$F$10</f>
        <v>#VALUE!</v>
      </c>
      <c r="CX18" s="232" t="e">
        <f>CN18*Refining!$F$11</f>
        <v>#VALUE!</v>
      </c>
      <c r="CY18" s="232" t="e">
        <f>CO18*Refining!$F$12</f>
        <v>#VALUE!</v>
      </c>
      <c r="CZ18" s="243" t="e">
        <f t="shared" ref="CZ18:DS18" si="71">IF(CF18 = 0, "", CF18)</f>
        <v>#VALUE!</v>
      </c>
      <c r="DA18" s="245" t="e">
        <f t="shared" si="71"/>
        <v>#VALUE!</v>
      </c>
      <c r="DB18" s="246" t="e">
        <f t="shared" si="71"/>
        <v>#VALUE!</v>
      </c>
      <c r="DC18" s="246" t="e">
        <f t="shared" si="71"/>
        <v>#VALUE!</v>
      </c>
      <c r="DD18" s="246" t="e">
        <f t="shared" si="71"/>
        <v>#VALUE!</v>
      </c>
      <c r="DE18" s="246" t="e">
        <f t="shared" si="71"/>
        <v>#VALUE!</v>
      </c>
      <c r="DF18" s="246" t="e">
        <f t="shared" si="71"/>
        <v>#VALUE!</v>
      </c>
      <c r="DG18" s="246" t="e">
        <f t="shared" si="71"/>
        <v>#VALUE!</v>
      </c>
      <c r="DH18" s="246" t="e">
        <f t="shared" si="71"/>
        <v>#VALUE!</v>
      </c>
      <c r="DI18" s="251" t="e">
        <f t="shared" si="71"/>
        <v>#VALUE!</v>
      </c>
      <c r="DJ18" s="243" t="e">
        <f t="shared" si="71"/>
        <v>#VALUE!</v>
      </c>
      <c r="DK18" s="245" t="e">
        <f t="shared" si="71"/>
        <v>#VALUE!</v>
      </c>
      <c r="DL18" s="246" t="e">
        <f t="shared" si="71"/>
        <v>#VALUE!</v>
      </c>
      <c r="DM18" s="246" t="e">
        <f t="shared" si="71"/>
        <v>#VALUE!</v>
      </c>
      <c r="DN18" s="254" t="e">
        <f t="shared" si="71"/>
        <v>#VALUE!</v>
      </c>
      <c r="DO18" s="246" t="e">
        <f t="shared" si="71"/>
        <v>#VALUE!</v>
      </c>
      <c r="DP18" s="246" t="e">
        <f t="shared" si="71"/>
        <v>#VALUE!</v>
      </c>
      <c r="DQ18" s="246" t="e">
        <f t="shared" si="71"/>
        <v>#VALUE!</v>
      </c>
      <c r="DR18" s="246" t="e">
        <f t="shared" si="71"/>
        <v>#VALUE!</v>
      </c>
      <c r="DS18" s="251" t="e">
        <f t="shared" si="71"/>
        <v>#VALUE!</v>
      </c>
      <c r="DT18" s="243" t="e">
        <f t="shared" si="11"/>
        <v>#VALUE!</v>
      </c>
      <c r="DU18" s="245" t="e">
        <f t="shared" si="12"/>
        <v>#VALUE!</v>
      </c>
      <c r="DV18" s="226" t="e">
        <f>CZ18*'Ores &amp; Ingots'!$C$3+DA18*'Ores &amp; Ingots'!$C$4+DB18*'Ores &amp; Ingots'!$C$5+DC18*'Ores &amp; Ingots'!$C$6+DD18*'Ores &amp; Ingots'!$C$7+DE18*'Ores &amp; Ingots'!$C$8+DF18*'Ores &amp; Ingots'!$C$9+DG18*'Ores &amp; Ingots'!$C$10+DH18*'Ores &amp; Ingots'!$C$11+DI18*'Ores &amp; Ingots'!$C$12</f>
        <v>#VALUE!</v>
      </c>
      <c r="DW18" s="226" t="e">
        <f>DJ18*'Ores &amp; Ingots'!$B$3+DK18*'Ores &amp; Ingots'!$B$4+DL18*'Ores &amp; Ingots'!$B$5+DM18*'Ores &amp; Ingots'!$B$6+DN18*'Ores &amp; Ingots'!$B$7+DO18*'Ores &amp; Ingots'!$B$8+DP18*'Ores &amp; Ingots'!$B$9+DQ18*'Ores &amp; Ingots'!$B$10+DR18*'Ores &amp; Ingots'!$B$11+DS18*'Ores &amp; Ingots'!$B$12</f>
        <v>#VALUE!</v>
      </c>
      <c r="DX18" s="245" t="e">
        <f>CZ18*Refining!$G$3+DA18*Refining!$G$4+DB18*Refining!$G$5+DC18*Refining!$G$6+DD18*Refining!$G$7+DE18*Refining!$G$8+DF18*Refining!$G$9+DG18*Refining!$G$10+DH18*Refining!$G$11+DI18*Refining!$G$12</f>
        <v>#VALUE!</v>
      </c>
      <c r="DY18" s="189" t="e">
        <f t="shared" si="13"/>
        <v>#VALUE!</v>
      </c>
      <c r="DZ18" s="260" t="e">
        <f t="shared" si="14"/>
        <v>#VALUE!</v>
      </c>
      <c r="EA18" s="243" t="e">
        <f t="shared" si="15"/>
        <v>#VALUE!</v>
      </c>
      <c r="EB18" s="262" t="e">
        <f t="shared" ref="EB18:EC18" si="72">EA18/60</f>
        <v>#VALUE!</v>
      </c>
      <c r="EC18" s="262" t="e">
        <f t="shared" si="72"/>
        <v>#VALUE!</v>
      </c>
      <c r="ED18" s="243" t="e">
        <f t="shared" si="17"/>
        <v>#VALUE!</v>
      </c>
      <c r="EE18" s="262" t="e">
        <f t="shared" ref="EE18:EF18" si="73">ED18/1000</f>
        <v>#VALUE!</v>
      </c>
      <c r="EF18" s="264" t="e">
        <f t="shared" si="73"/>
        <v>#VALUE!</v>
      </c>
      <c r="EG18" s="239" t="e">
        <f t="shared" si="19"/>
        <v>#VALUE!</v>
      </c>
      <c r="EH18" s="266" t="e">
        <f t="shared" si="20"/>
        <v>#VALUE!</v>
      </c>
      <c r="EI18" s="133" t="s">
        <v>28</v>
      </c>
    </row>
    <row r="19" spans="1:139" ht="12.75" x14ac:dyDescent="0.2">
      <c r="A19" s="894" t="s">
        <v>165</v>
      </c>
      <c r="B19" s="55" t="s">
        <v>243</v>
      </c>
      <c r="C19" s="56" t="s">
        <v>156</v>
      </c>
      <c r="D19" s="56">
        <v>1</v>
      </c>
      <c r="E19" s="56">
        <v>1</v>
      </c>
      <c r="F19" s="56">
        <v>2</v>
      </c>
      <c r="G19" s="57">
        <f t="shared" si="0"/>
        <v>31.25</v>
      </c>
      <c r="H19" s="58">
        <v>25</v>
      </c>
      <c r="I19" s="58">
        <v>25</v>
      </c>
      <c r="J19" s="58">
        <f>H19/Main!$D$9</f>
        <v>5</v>
      </c>
      <c r="K19" s="58">
        <f>I19/Main!$D$10</f>
        <v>12.5</v>
      </c>
      <c r="L19" s="58">
        <f t="shared" si="1"/>
        <v>2.5</v>
      </c>
      <c r="M19" s="58">
        <v>1</v>
      </c>
      <c r="N19" s="62">
        <v>2</v>
      </c>
      <c r="O19" s="62">
        <v>3360000</v>
      </c>
      <c r="P19" s="60"/>
      <c r="Q19" s="62"/>
      <c r="R19" s="60"/>
      <c r="S19" s="63"/>
      <c r="T19" s="63"/>
      <c r="U19" s="62">
        <v>288000</v>
      </c>
      <c r="V19" s="60"/>
      <c r="W19" s="60"/>
      <c r="X19" s="60"/>
      <c r="Y19" s="60"/>
      <c r="Z19" s="60"/>
      <c r="AA19" s="60"/>
      <c r="AB19" s="60"/>
      <c r="AC19" s="69" t="s">
        <v>34</v>
      </c>
      <c r="AD19" s="70">
        <v>25</v>
      </c>
      <c r="AE19" s="70">
        <v>0</v>
      </c>
      <c r="AF19" s="70">
        <v>0</v>
      </c>
      <c r="AG19" s="70">
        <v>8</v>
      </c>
      <c r="AH19" s="70">
        <v>60</v>
      </c>
      <c r="AI19" s="70">
        <v>0</v>
      </c>
      <c r="AJ19" s="70">
        <v>0</v>
      </c>
      <c r="AK19" s="70">
        <v>0</v>
      </c>
      <c r="AL19" s="70">
        <v>0</v>
      </c>
      <c r="AM19" s="70">
        <v>0</v>
      </c>
      <c r="AN19" s="70">
        <v>0</v>
      </c>
      <c r="AO19" s="70">
        <v>0</v>
      </c>
      <c r="AP19" s="70">
        <v>0</v>
      </c>
      <c r="AQ19" s="70">
        <v>0</v>
      </c>
      <c r="AR19" s="75">
        <v>80</v>
      </c>
      <c r="AS19" s="70">
        <v>0</v>
      </c>
      <c r="AT19" s="70">
        <v>0</v>
      </c>
      <c r="AU19" s="70">
        <v>0</v>
      </c>
      <c r="AV19" s="70">
        <v>0</v>
      </c>
      <c r="AW19" s="70">
        <v>0</v>
      </c>
      <c r="AX19" s="70">
        <v>0</v>
      </c>
      <c r="AY19" s="93">
        <f t="shared" ref="AY19:BS19" si="74">IF(AD19 = 0, "", AD19)</f>
        <v>25</v>
      </c>
      <c r="AZ19" s="56" t="str">
        <f t="shared" si="74"/>
        <v/>
      </c>
      <c r="BA19" s="56" t="str">
        <f t="shared" si="74"/>
        <v/>
      </c>
      <c r="BB19" s="81">
        <f t="shared" si="74"/>
        <v>8</v>
      </c>
      <c r="BC19" s="81">
        <f t="shared" si="74"/>
        <v>60</v>
      </c>
      <c r="BD19" s="56" t="str">
        <f t="shared" si="74"/>
        <v/>
      </c>
      <c r="BE19" s="56" t="str">
        <f t="shared" si="74"/>
        <v/>
      </c>
      <c r="BF19" s="56" t="str">
        <f t="shared" si="74"/>
        <v/>
      </c>
      <c r="BG19" s="56" t="str">
        <f t="shared" si="74"/>
        <v/>
      </c>
      <c r="BH19" s="56" t="str">
        <f t="shared" si="74"/>
        <v/>
      </c>
      <c r="BI19" s="56" t="str">
        <f t="shared" si="74"/>
        <v/>
      </c>
      <c r="BJ19" s="56" t="str">
        <f t="shared" si="74"/>
        <v/>
      </c>
      <c r="BK19" s="56" t="str">
        <f t="shared" si="74"/>
        <v/>
      </c>
      <c r="BL19" s="56" t="str">
        <f t="shared" si="74"/>
        <v/>
      </c>
      <c r="BM19" s="83">
        <f t="shared" si="74"/>
        <v>80</v>
      </c>
      <c r="BN19" s="56" t="str">
        <f t="shared" si="74"/>
        <v/>
      </c>
      <c r="BO19" s="56" t="str">
        <f t="shared" si="74"/>
        <v/>
      </c>
      <c r="BP19" s="56" t="str">
        <f t="shared" si="74"/>
        <v/>
      </c>
      <c r="BQ19" s="56" t="str">
        <f t="shared" si="74"/>
        <v/>
      </c>
      <c r="BR19" s="56" t="str">
        <f t="shared" si="74"/>
        <v/>
      </c>
      <c r="BS19" s="85" t="str">
        <f t="shared" si="74"/>
        <v/>
      </c>
      <c r="BT19" s="93" t="e">
        <f>$AY19*Assembly!Z$4+$AZ19*Assembly!Z$5+$BA19*Assembly!Z$6+$BB19*Assembly!Z$7+$BC19*Assembly!Z$8+$BD19*Assembly!Z$9+$BE19*Assembly!Z$10+$BF19*Assembly!Z$11+$BG19*Assembly!Z$12+$BH19*Assembly!Z$13+$BI19*Assembly!Z$14+$BJ19*Assembly!Z$15+$BK19*Assembly!Z$16+$BL19*Assembly!Z$17+$BM19*Assembly!Z$18+$BN19*Assembly!Z$19+$BO19*Assembly!Z$20+$BP19*Assembly!Z$21+$BQ19*Assembly!Z$22+$BR19*Assembly!Z$23+$BS19*Assembly!Z$24</f>
        <v>#VALUE!</v>
      </c>
      <c r="BU19" s="81" t="e">
        <f t="shared" si="3"/>
        <v>#VALUE!</v>
      </c>
      <c r="BV19" s="302" t="e">
        <f t="shared" ref="BV19:BV30" si="75">IF(U19 = "?", "?", U19/BT19)</f>
        <v>#VALUE!</v>
      </c>
      <c r="BW19" s="81" t="e">
        <f>$AY19*Assembly!AD$4+$AZ19*Assembly!AD$5+$BA19*Assembly!AD$6+$BB19*Assembly!AD$7+$BC19*Assembly!AD$8+$BD19*Assembly!AD$9+$BE19*Assembly!AD$10+$BF19*Assembly!AD$11+$BG19*Assembly!AD$12+$BH19*Assembly!AD$13+$BI19*Assembly!AD$14+$BJ19*Assembly!AD$15+$BK19*Assembly!AD$16+$BL19*Assembly!AD$17+$BM19*Assembly!AD$18+$BN19*Assembly!AD$19+$BO19*Assembly!AD$20+$BP19*Assembly!AD$21+$BQ19*Assembly!AD$22+$BR19*Assembly!AD$23+$BS19*Assembly!AD$24</f>
        <v>#VALUE!</v>
      </c>
      <c r="BX19" s="98" t="e">
        <f t="shared" si="4"/>
        <v>#VALUE!</v>
      </c>
      <c r="BY19" s="99" t="e">
        <f t="shared" si="5"/>
        <v>#VALUE!</v>
      </c>
      <c r="BZ19" s="101" t="e">
        <f t="shared" si="6"/>
        <v>#VALUE!</v>
      </c>
      <c r="CA19" s="99" t="e">
        <f t="shared" si="7"/>
        <v>#VALUE!</v>
      </c>
      <c r="CB19" s="81" t="e">
        <f>$AY19*Assembly!Y$4+$AZ19*Assembly!Y$5+$BA19*Assembly!Y$6+$BB19*Assembly!Y$7+$BC19*Assembly!Y$8+$BD19*Assembly!Y$9+$BE19*Assembly!Y$10+$BF19*Assembly!Y$11+$BG19*Assembly!Y$12+$BH19*Assembly!Y$13+$BI19*Assembly!Y$14+$BJ19*Assembly!Y$15+$BK19*Assembly!Y$16+$BL19*Assembly!Y$17+$BM19*Assembly!Y$18+$BN19*Assembly!Y$19+$BO19*Assembly!Y$20+$BP19*Assembly!Y$21+$BQ19*Assembly!Y$22+$BR19*Assembly!Y$23+$BS19*Assembly!Y$24</f>
        <v>#VALUE!</v>
      </c>
      <c r="CC19" s="81" t="e">
        <f t="shared" si="8"/>
        <v>#VALUE!</v>
      </c>
      <c r="CD19" s="106" t="e">
        <f t="shared" si="9"/>
        <v>#VALUE!</v>
      </c>
      <c r="CE19" s="108" t="e">
        <f>$AY19*Assembly!AC$4+$AZ19*Assembly!AC$5+$BA19*Assembly!AC$6+$BB19*Assembly!AC$7+$BC19*Assembly!AC$8+$BD19*Assembly!AC$9+$BE19*Assembly!AC$10+$BF19*Assembly!AC$11+$BG19*Assembly!AC$12+$BH19*Assembly!AC$13+$BI19*Assembly!AC$14+$BJ19*Assembly!AC$15+$BK19*Assembly!AC$16+$BL19*Assembly!AC$17+$BM19*Assembly!AC$18+$BN19*Assembly!AC$19+$BO19*Assembly!AC$20+$BP19*Assembly!AC$21+$BQ19*Assembly!AC$22+$BR19*Assembly!AC$23+$BS19*Assembly!AC$24</f>
        <v>#VALUE!</v>
      </c>
      <c r="CF19" s="62" t="e">
        <f>$AY19*Assembly!M$4+$AZ19*Assembly!M$5+$BA19*Assembly!M$6+$BB19*Assembly!M$7+$BC19*Assembly!M$8+$BD19*Assembly!M$9+$BE19*Assembly!M$10+$BF19*Assembly!M$11+$BG19*Assembly!M$12+$BH19*Assembly!M$13+$BI19*Assembly!M$14+$BJ19*Assembly!M$15+$BK19*Assembly!M$16+$BL19*Assembly!M$17+$BM19*Assembly!M$18+$BN19*Assembly!M$19+$BO19*Assembly!M$20+$BP19*Assembly!M$21+$BQ19*Assembly!M$22+$BR19*Assembly!M$23+$BS19*Assembly!M$24</f>
        <v>#VALUE!</v>
      </c>
      <c r="CG19" s="62" t="e">
        <f>$AY19*Assembly!N$4+$AZ19*Assembly!N$5+$BA19*Assembly!N$6+$BB19*Assembly!N$7+$BC19*Assembly!N$8+$BD19*Assembly!N$9+$BE19*Assembly!N$10+$BF19*Assembly!N$11+$BG19*Assembly!N$12+$BH19*Assembly!N$13+$BI19*Assembly!N$14+$BJ19*Assembly!N$15+$BK19*Assembly!N$16+$BL19*Assembly!N$17+$BM19*Assembly!N$18+$BN19*Assembly!N$19+$BO19*Assembly!N$20+$BP19*Assembly!N$21+$BQ19*Assembly!N$22+$BR19*Assembly!N$23+$BS19*Assembly!N$24</f>
        <v>#VALUE!</v>
      </c>
      <c r="CH19" s="62" t="e">
        <f>$AY19*Assembly!O$4+$AZ19*Assembly!O$5+$BA19*Assembly!O$6+$BB19*Assembly!O$7+$BC19*Assembly!O$8+$BD19*Assembly!O$9+$BE19*Assembly!O$10+$BF19*Assembly!O$11+$BG19*Assembly!O$12+$BH19*Assembly!O$13+$BI19*Assembly!O$14+$BJ19*Assembly!O$15+$BK19*Assembly!O$16+$BL19*Assembly!O$17+$BM19*Assembly!O$18+$BN19*Assembly!O$19+$BO19*Assembly!O$20+$BP19*Assembly!O$21+$BQ19*Assembly!O$22+$BR19*Assembly!O$23+$BS19*Assembly!O$24</f>
        <v>#VALUE!</v>
      </c>
      <c r="CI19" s="58" t="e">
        <f>$AY19*Assembly!P$4+$AZ19*Assembly!P$5+$BA19*Assembly!P$6+$BB19*Assembly!P$7+$BC19*Assembly!P$8+$BD19*Assembly!P$9+$BE19*Assembly!P$10+$BF19*Assembly!P$11+$BG19*Assembly!P$12+$BH19*Assembly!P$13+$BI19*Assembly!P$14+$BJ19*Assembly!P$15+$BK19*Assembly!P$16+$BL19*Assembly!P$17+$BM19*Assembly!P$18+$BN19*Assembly!P$19+$BO19*Assembly!P$20+$BP19*Assembly!P$21+$BQ19*Assembly!P$22+$BR19*Assembly!P$23+$BS19*Assembly!P$24</f>
        <v>#VALUE!</v>
      </c>
      <c r="CJ19" s="58" t="e">
        <f>$AY19*Assembly!Q$4+$AZ19*Assembly!Q$5+$BA19*Assembly!Q$6+$BB19*Assembly!Q$7+$BC19*Assembly!Q$8+$BD19*Assembly!Q$9+$BE19*Assembly!Q$10+$BF19*Assembly!Q$11+$BG19*Assembly!Q$12+$BH19*Assembly!Q$13+$BI19*Assembly!Q$14+$BJ19*Assembly!Q$15+$BK19*Assembly!Q$16+$BL19*Assembly!Q$17+$BM19*Assembly!Q$18+$BN19*Assembly!Q$19+$BO19*Assembly!Q$20+$BP19*Assembly!Q$21+$BQ19*Assembly!Q$22+$BR19*Assembly!Q$23+$BS19*Assembly!Q$24</f>
        <v>#VALUE!</v>
      </c>
      <c r="CK19" s="62" t="e">
        <f>$AY19*Assembly!R$4+$AZ19*Assembly!R$5+$BA19*Assembly!R$6+$BB19*Assembly!R$7+$BC19*Assembly!R$8+$BD19*Assembly!R$9+$BE19*Assembly!R$10+$BF19*Assembly!R$11+$BG19*Assembly!R$12+$BH19*Assembly!R$13+$BI19*Assembly!R$14+$BJ19*Assembly!R$15+$BK19*Assembly!R$16+$BL19*Assembly!R$17+$BM19*Assembly!R$18+$BN19*Assembly!R$19+$BO19*Assembly!R$20+$BP19*Assembly!R$21+$BQ19*Assembly!R$22+$BR19*Assembly!R$23+$BS19*Assembly!R$24</f>
        <v>#VALUE!</v>
      </c>
      <c r="CL19" s="58" t="e">
        <f>$AY19*Assembly!S$4+$AZ19*Assembly!S$5+$BA19*Assembly!S$6+$BB19*Assembly!S$7+$BC19*Assembly!S$8+$BD19*Assembly!S$9+$BE19*Assembly!S$10+$BF19*Assembly!S$11+$BG19*Assembly!S$12+$BH19*Assembly!S$13+$BI19*Assembly!S$14+$BJ19*Assembly!S$15+$BK19*Assembly!S$16+$BL19*Assembly!S$17+$BM19*Assembly!S$18+$BN19*Assembly!S$19+$BO19*Assembly!S$20+$BP19*Assembly!S$21+$BQ19*Assembly!S$22+$BR19*Assembly!S$23+$BS19*Assembly!S$24</f>
        <v>#VALUE!</v>
      </c>
      <c r="CM19" s="58" t="e">
        <f>$AY19*Assembly!T$4+$AZ19*Assembly!T$5+$BA19*Assembly!T$6+$BB19*Assembly!T$7+$BC19*Assembly!T$8+$BD19*Assembly!T$9+$BE19*Assembly!T$10+$BF19*Assembly!T$11+$BG19*Assembly!T$12+$BH19*Assembly!T$13+$BI19*Assembly!T$14+$BJ19*Assembly!T$15+$BK19*Assembly!T$16+$BL19*Assembly!T$17+$BM19*Assembly!T$18+$BN19*Assembly!T$19+$BO19*Assembly!T$20+$BP19*Assembly!T$21+$BQ19*Assembly!T$22+$BR19*Assembly!T$23+$BS19*Assembly!T$24</f>
        <v>#VALUE!</v>
      </c>
      <c r="CN19" s="58" t="e">
        <f>$AY19*Assembly!U$4+$AZ19*Assembly!U$5+$BA19*Assembly!U$6+$BB19*Assembly!U$7+$BC19*Assembly!U$8+$BD19*Assembly!U$9+$BE19*Assembly!U$10+$BF19*Assembly!U$11+$BG19*Assembly!U$12+$BH19*Assembly!U$13+$BI19*Assembly!U$14+$BJ19*Assembly!U$15+$BK19*Assembly!U$16+$BL19*Assembly!U$17+$BM19*Assembly!U$18+$BN19*Assembly!U$19+$BO19*Assembly!U$20+$BP19*Assembly!U$21+$BQ19*Assembly!U$22+$BR19*Assembly!U$23+$BS19*Assembly!U$24</f>
        <v>#VALUE!</v>
      </c>
      <c r="CO19" s="62" t="e">
        <f>$AY19*Assembly!V$4+$AZ19*Assembly!V$5+$BA19*Assembly!V$6+$BB19*Assembly!V$7+$BC19*Assembly!V$8+$BD19*Assembly!V$9+$BE19*Assembly!V$10+$BF19*Assembly!V$11+$BG19*Assembly!V$12+$BH19*Assembly!V$13+$BI19*Assembly!V$14+$BJ19*Assembly!V$15+$BK19*Assembly!V$16+$BL19*Assembly!V$17+$BM19*Assembly!V$18+$BN19*Assembly!V$19+$BO19*Assembly!V$20+$BP19*Assembly!V$21+$BQ19*Assembly!V$22+$BR19*Assembly!V$23+$BS19*Assembly!V$24</f>
        <v>#VALUE!</v>
      </c>
      <c r="CP19" s="62" t="e">
        <f>CF19*Refining!$F$3</f>
        <v>#VALUE!</v>
      </c>
      <c r="CQ19" s="62" t="e">
        <f>CG19*Refining!$F$4</f>
        <v>#VALUE!</v>
      </c>
      <c r="CR19" s="62" t="e">
        <f>CH19*Refining!$F$5</f>
        <v>#VALUE!</v>
      </c>
      <c r="CS19" s="62" t="e">
        <f>CI19*Refining!$F$6</f>
        <v>#VALUE!</v>
      </c>
      <c r="CT19" s="62" t="e">
        <f>CJ19*Refining!$F$7</f>
        <v>#VALUE!</v>
      </c>
      <c r="CU19" s="62" t="e">
        <f>CK19*Refining!$F$8</f>
        <v>#VALUE!</v>
      </c>
      <c r="CV19" s="62" t="e">
        <f>CL19*Refining!$F$9</f>
        <v>#VALUE!</v>
      </c>
      <c r="CW19" s="62" t="e">
        <f>CM19*Refining!$F$10</f>
        <v>#VALUE!</v>
      </c>
      <c r="CX19" s="62" t="e">
        <f>CN19*Refining!$F$11</f>
        <v>#VALUE!</v>
      </c>
      <c r="CY19" s="62" t="e">
        <f>CO19*Refining!$F$12</f>
        <v>#VALUE!</v>
      </c>
      <c r="CZ19" s="115" t="e">
        <f t="shared" ref="CZ19:DS19" si="76">IF(CF19 = 0, "", CF19)</f>
        <v>#VALUE!</v>
      </c>
      <c r="DA19" s="116" t="e">
        <f t="shared" si="76"/>
        <v>#VALUE!</v>
      </c>
      <c r="DB19" s="119" t="e">
        <f t="shared" si="76"/>
        <v>#VALUE!</v>
      </c>
      <c r="DC19" s="116" t="e">
        <f t="shared" si="76"/>
        <v>#VALUE!</v>
      </c>
      <c r="DD19" s="116" t="e">
        <f t="shared" si="76"/>
        <v>#VALUE!</v>
      </c>
      <c r="DE19" s="116" t="e">
        <f t="shared" si="76"/>
        <v>#VALUE!</v>
      </c>
      <c r="DF19" s="116" t="e">
        <f t="shared" si="76"/>
        <v>#VALUE!</v>
      </c>
      <c r="DG19" s="116" t="e">
        <f t="shared" si="76"/>
        <v>#VALUE!</v>
      </c>
      <c r="DH19" s="116" t="e">
        <f t="shared" si="76"/>
        <v>#VALUE!</v>
      </c>
      <c r="DI19" s="117" t="e">
        <f t="shared" si="76"/>
        <v>#VALUE!</v>
      </c>
      <c r="DJ19" s="115" t="e">
        <f t="shared" si="76"/>
        <v>#VALUE!</v>
      </c>
      <c r="DK19" s="116" t="e">
        <f t="shared" si="76"/>
        <v>#VALUE!</v>
      </c>
      <c r="DL19" s="119" t="e">
        <f t="shared" si="76"/>
        <v>#VALUE!</v>
      </c>
      <c r="DM19" s="116" t="e">
        <f t="shared" si="76"/>
        <v>#VALUE!</v>
      </c>
      <c r="DN19" s="118" t="e">
        <f t="shared" si="76"/>
        <v>#VALUE!</v>
      </c>
      <c r="DO19" s="116" t="e">
        <f t="shared" si="76"/>
        <v>#VALUE!</v>
      </c>
      <c r="DP19" s="119" t="e">
        <f t="shared" si="76"/>
        <v>#VALUE!</v>
      </c>
      <c r="DQ19" s="119" t="e">
        <f t="shared" si="76"/>
        <v>#VALUE!</v>
      </c>
      <c r="DR19" s="116" t="e">
        <f t="shared" si="76"/>
        <v>#VALUE!</v>
      </c>
      <c r="DS19" s="117" t="e">
        <f t="shared" si="76"/>
        <v>#VALUE!</v>
      </c>
      <c r="DT19" s="115" t="e">
        <f t="shared" si="11"/>
        <v>#VALUE!</v>
      </c>
      <c r="DU19" s="119" t="e">
        <f t="shared" si="12"/>
        <v>#VALUE!</v>
      </c>
      <c r="DV19" s="81" t="e">
        <f>CZ19*'Ores &amp; Ingots'!$C$3+DA19*'Ores &amp; Ingots'!$C$4+DB19*'Ores &amp; Ingots'!$C$5+DC19*'Ores &amp; Ingots'!$C$6+DD19*'Ores &amp; Ingots'!$C$7+DE19*'Ores &amp; Ingots'!$C$8+DF19*'Ores &amp; Ingots'!$C$9+DG19*'Ores &amp; Ingots'!$C$10+DH19*'Ores &amp; Ingots'!$C$11+DI19*'Ores &amp; Ingots'!$C$12</f>
        <v>#VALUE!</v>
      </c>
      <c r="DW19" s="81" t="e">
        <f>DJ19*'Ores &amp; Ingots'!$B$3+DK19*'Ores &amp; Ingots'!$B$4+DL19*'Ores &amp; Ingots'!$B$5+DM19*'Ores &amp; Ingots'!$B$6+DN19*'Ores &amp; Ingots'!$B$7+DO19*'Ores &amp; Ingots'!$B$8+DP19*'Ores &amp; Ingots'!$B$9+DQ19*'Ores &amp; Ingots'!$B$10+DR19*'Ores &amp; Ingots'!$B$11+DS19*'Ores &amp; Ingots'!$B$12</f>
        <v>#VALUE!</v>
      </c>
      <c r="DX19" s="119" t="e">
        <f>CZ19*Refining!$G$3+DA19*Refining!$G$4+DB19*Refining!$G$5+DC19*Refining!$G$6+DD19*Refining!$G$7+DE19*Refining!$G$8+DF19*Refining!$G$9+DG19*Refining!$G$10+DH19*Refining!$G$11+DI19*Refining!$G$12</f>
        <v>#VALUE!</v>
      </c>
      <c r="DY19" s="119" t="e">
        <f t="shared" si="13"/>
        <v>#VALUE!</v>
      </c>
      <c r="DZ19" s="126" t="e">
        <f t="shared" si="14"/>
        <v>#VALUE!</v>
      </c>
      <c r="EA19" s="115" t="e">
        <f t="shared" si="15"/>
        <v>#VALUE!</v>
      </c>
      <c r="EB19" s="127" t="e">
        <f t="shared" ref="EB19:EC19" si="77">EA19/60</f>
        <v>#VALUE!</v>
      </c>
      <c r="EC19" s="127" t="e">
        <f t="shared" si="77"/>
        <v>#VALUE!</v>
      </c>
      <c r="ED19" s="115" t="e">
        <f t="shared" si="17"/>
        <v>#VALUE!</v>
      </c>
      <c r="EE19" s="127" t="e">
        <f t="shared" ref="EE19:EF19" si="78">ED19/1000</f>
        <v>#VALUE!</v>
      </c>
      <c r="EF19" s="128" t="e">
        <f t="shared" si="78"/>
        <v>#VALUE!</v>
      </c>
      <c r="EG19" s="106" t="e">
        <f t="shared" si="19"/>
        <v>#VALUE!</v>
      </c>
      <c r="EH19" s="281" t="e">
        <f t="shared" si="20"/>
        <v>#VALUE!</v>
      </c>
      <c r="EI19" s="133">
        <v>1064</v>
      </c>
    </row>
    <row r="20" spans="1:139" ht="12.75" hidden="1" x14ac:dyDescent="0.2">
      <c r="A20" s="864"/>
      <c r="B20" s="135" t="s">
        <v>243</v>
      </c>
      <c r="C20" s="137" t="s">
        <v>155</v>
      </c>
      <c r="D20" s="137">
        <v>1</v>
      </c>
      <c r="E20" s="137">
        <v>1</v>
      </c>
      <c r="F20" s="137">
        <v>2</v>
      </c>
      <c r="G20" s="139">
        <f t="shared" si="0"/>
        <v>0.25</v>
      </c>
      <c r="H20" s="140">
        <v>12</v>
      </c>
      <c r="I20" s="140">
        <v>12</v>
      </c>
      <c r="J20" s="140">
        <f>H20/Main!$D$9</f>
        <v>2.4</v>
      </c>
      <c r="K20" s="140">
        <f>I20/Main!$D$10</f>
        <v>6</v>
      </c>
      <c r="L20" s="140">
        <f t="shared" si="1"/>
        <v>2.5</v>
      </c>
      <c r="M20" s="140">
        <v>1</v>
      </c>
      <c r="N20" s="145">
        <v>2</v>
      </c>
      <c r="O20" s="145">
        <v>201000</v>
      </c>
      <c r="P20" s="143"/>
      <c r="Q20" s="145"/>
      <c r="R20" s="143"/>
      <c r="S20" s="146"/>
      <c r="T20" s="146"/>
      <c r="U20" s="145">
        <v>12000</v>
      </c>
      <c r="V20" s="143"/>
      <c r="W20" s="143"/>
      <c r="X20" s="143"/>
      <c r="Y20" s="143"/>
      <c r="Z20" s="143"/>
      <c r="AA20" s="143"/>
      <c r="AB20" s="143"/>
      <c r="AC20" s="148"/>
      <c r="AD20" s="151">
        <v>1</v>
      </c>
      <c r="AE20" s="151">
        <v>0</v>
      </c>
      <c r="AF20" s="151">
        <v>0</v>
      </c>
      <c r="AG20" s="151">
        <v>1</v>
      </c>
      <c r="AH20" s="151">
        <v>1</v>
      </c>
      <c r="AI20" s="151">
        <v>0</v>
      </c>
      <c r="AJ20" s="151">
        <v>0</v>
      </c>
      <c r="AK20" s="151">
        <v>0</v>
      </c>
      <c r="AL20" s="151">
        <v>0</v>
      </c>
      <c r="AM20" s="151">
        <v>0</v>
      </c>
      <c r="AN20" s="151">
        <v>0</v>
      </c>
      <c r="AO20" s="151">
        <v>0</v>
      </c>
      <c r="AP20" s="151">
        <v>0</v>
      </c>
      <c r="AQ20" s="151">
        <v>0</v>
      </c>
      <c r="AR20" s="152">
        <v>1</v>
      </c>
      <c r="AS20" s="151">
        <v>0</v>
      </c>
      <c r="AT20" s="151">
        <v>0</v>
      </c>
      <c r="AU20" s="151">
        <v>0</v>
      </c>
      <c r="AV20" s="151">
        <v>0</v>
      </c>
      <c r="AW20" s="151">
        <v>0</v>
      </c>
      <c r="AX20" s="151">
        <v>0</v>
      </c>
      <c r="AY20" s="174">
        <f t="shared" ref="AY20:BS20" si="79">IF(AD20 = 0, "", AD20)</f>
        <v>1</v>
      </c>
      <c r="AZ20" s="137" t="str">
        <f t="shared" si="79"/>
        <v/>
      </c>
      <c r="BA20" s="137" t="str">
        <f t="shared" si="79"/>
        <v/>
      </c>
      <c r="BB20" s="133">
        <f t="shared" si="79"/>
        <v>1</v>
      </c>
      <c r="BC20" s="133">
        <f t="shared" si="79"/>
        <v>1</v>
      </c>
      <c r="BD20" s="137" t="str">
        <f t="shared" si="79"/>
        <v/>
      </c>
      <c r="BE20" s="137" t="str">
        <f t="shared" si="79"/>
        <v/>
      </c>
      <c r="BF20" s="137" t="str">
        <f t="shared" si="79"/>
        <v/>
      </c>
      <c r="BG20" s="137" t="str">
        <f t="shared" si="79"/>
        <v/>
      </c>
      <c r="BH20" s="137" t="str">
        <f t="shared" si="79"/>
        <v/>
      </c>
      <c r="BI20" s="137" t="str">
        <f t="shared" si="79"/>
        <v/>
      </c>
      <c r="BJ20" s="137" t="str">
        <f t="shared" si="79"/>
        <v/>
      </c>
      <c r="BK20" s="137" t="str">
        <f t="shared" si="79"/>
        <v/>
      </c>
      <c r="BL20" s="137" t="str">
        <f t="shared" si="79"/>
        <v/>
      </c>
      <c r="BM20" s="167">
        <f t="shared" si="79"/>
        <v>1</v>
      </c>
      <c r="BN20" s="137" t="str">
        <f t="shared" si="79"/>
        <v/>
      </c>
      <c r="BO20" s="137" t="str">
        <f t="shared" si="79"/>
        <v/>
      </c>
      <c r="BP20" s="137" t="str">
        <f t="shared" si="79"/>
        <v/>
      </c>
      <c r="BQ20" s="137" t="str">
        <f t="shared" si="79"/>
        <v/>
      </c>
      <c r="BR20" s="137" t="str">
        <f t="shared" si="79"/>
        <v/>
      </c>
      <c r="BS20" s="169" t="str">
        <f t="shared" si="79"/>
        <v/>
      </c>
      <c r="BT20" s="174" t="e">
        <f>$AY20*Assembly!Z$4+$AZ20*Assembly!Z$5+$BA20*Assembly!Z$6+$BB20*Assembly!Z$7+$BC20*Assembly!Z$8+$BD20*Assembly!Z$9+$BE20*Assembly!Z$10+$BF20*Assembly!Z$11+$BG20*Assembly!Z$12+$BH20*Assembly!Z$13+$BI20*Assembly!Z$14+$BJ20*Assembly!Z$15+$BK20*Assembly!Z$16+$BL20*Assembly!Z$17+$BM20*Assembly!Z$18+$BN20*Assembly!Z$19+$BO20*Assembly!Z$20+$BP20*Assembly!Z$21+$BQ20*Assembly!Z$22+$BR20*Assembly!Z$23+$BS20*Assembly!Z$24</f>
        <v>#VALUE!</v>
      </c>
      <c r="BU20" s="133" t="e">
        <f t="shared" si="3"/>
        <v>#VALUE!</v>
      </c>
      <c r="BV20" s="301" t="e">
        <f t="shared" si="75"/>
        <v>#VALUE!</v>
      </c>
      <c r="BW20" s="133" t="e">
        <f>$AY20*Assembly!AD$4+$AZ20*Assembly!AD$5+$BA20*Assembly!AD$6+$BB20*Assembly!AD$7+$BC20*Assembly!AD$8+$BD20*Assembly!AD$9+$BE20*Assembly!AD$10+$BF20*Assembly!AD$11+$BG20*Assembly!AD$12+$BH20*Assembly!AD$13+$BI20*Assembly!AD$14+$BJ20*Assembly!AD$15+$BK20*Assembly!AD$16+$BL20*Assembly!AD$17+$BM20*Assembly!AD$18+$BN20*Assembly!AD$19+$BO20*Assembly!AD$20+$BP20*Assembly!AD$21+$BQ20*Assembly!AD$22+$BR20*Assembly!AD$23+$BS20*Assembly!AD$24</f>
        <v>#VALUE!</v>
      </c>
      <c r="BX20" s="177" t="e">
        <f t="shared" si="4"/>
        <v>#VALUE!</v>
      </c>
      <c r="BY20" s="178" t="e">
        <f t="shared" si="5"/>
        <v>#VALUE!</v>
      </c>
      <c r="BZ20" s="179" t="e">
        <f t="shared" si="6"/>
        <v>#VALUE!</v>
      </c>
      <c r="CA20" s="178" t="e">
        <f t="shared" si="7"/>
        <v>#VALUE!</v>
      </c>
      <c r="CB20" s="133" t="e">
        <f>$AY20*Assembly!Y$4+$AZ20*Assembly!Y$5+$BA20*Assembly!Y$6+$BB20*Assembly!Y$7+$BC20*Assembly!Y$8+$BD20*Assembly!Y$9+$BE20*Assembly!Y$10+$BF20*Assembly!Y$11+$BG20*Assembly!Y$12+$BH20*Assembly!Y$13+$BI20*Assembly!Y$14+$BJ20*Assembly!Y$15+$BK20*Assembly!Y$16+$BL20*Assembly!Y$17+$BM20*Assembly!Y$18+$BN20*Assembly!Y$19+$BO20*Assembly!Y$20+$BP20*Assembly!Y$21+$BQ20*Assembly!Y$22+$BR20*Assembly!Y$23+$BS20*Assembly!Y$24</f>
        <v>#VALUE!</v>
      </c>
      <c r="CC20" s="133" t="e">
        <f t="shared" si="8"/>
        <v>#VALUE!</v>
      </c>
      <c r="CD20" s="130" t="e">
        <f t="shared" si="9"/>
        <v>#VALUE!</v>
      </c>
      <c r="CE20" s="183" t="e">
        <f>$AY20*Assembly!AC$4+$AZ20*Assembly!AC$5+$BA20*Assembly!AC$6+$BB20*Assembly!AC$7+$BC20*Assembly!AC$8+$BD20*Assembly!AC$9+$BE20*Assembly!AC$10+$BF20*Assembly!AC$11+$BG20*Assembly!AC$12+$BH20*Assembly!AC$13+$BI20*Assembly!AC$14+$BJ20*Assembly!AC$15+$BK20*Assembly!AC$16+$BL20*Assembly!AC$17+$BM20*Assembly!AC$18+$BN20*Assembly!AC$19+$BO20*Assembly!AC$20+$BP20*Assembly!AC$21+$BQ20*Assembly!AC$22+$BR20*Assembly!AC$23+$BS20*Assembly!AC$24</f>
        <v>#VALUE!</v>
      </c>
      <c r="CF20" s="145" t="e">
        <f>$AY20*Assembly!M$4+$AZ20*Assembly!M$5+$BA20*Assembly!M$6+$BB20*Assembly!M$7+$BC20*Assembly!M$8+$BD20*Assembly!M$9+$BE20*Assembly!M$10+$BF20*Assembly!M$11+$BG20*Assembly!M$12+$BH20*Assembly!M$13+$BI20*Assembly!M$14+$BJ20*Assembly!M$15+$BK20*Assembly!M$16+$BL20*Assembly!M$17+$BM20*Assembly!M$18+$BN20*Assembly!M$19+$BO20*Assembly!M$20+$BP20*Assembly!M$21+$BQ20*Assembly!M$22+$BR20*Assembly!M$23+$BS20*Assembly!M$24</f>
        <v>#VALUE!</v>
      </c>
      <c r="CG20" s="145" t="e">
        <f>$AY20*Assembly!N$4+$AZ20*Assembly!N$5+$BA20*Assembly!N$6+$BB20*Assembly!N$7+$BC20*Assembly!N$8+$BD20*Assembly!N$9+$BE20*Assembly!N$10+$BF20*Assembly!N$11+$BG20*Assembly!N$12+$BH20*Assembly!N$13+$BI20*Assembly!N$14+$BJ20*Assembly!N$15+$BK20*Assembly!N$16+$BL20*Assembly!N$17+$BM20*Assembly!N$18+$BN20*Assembly!N$19+$BO20*Assembly!N$20+$BP20*Assembly!N$21+$BQ20*Assembly!N$22+$BR20*Assembly!N$23+$BS20*Assembly!N$24</f>
        <v>#VALUE!</v>
      </c>
      <c r="CH20" s="145" t="e">
        <f>$AY20*Assembly!O$4+$AZ20*Assembly!O$5+$BA20*Assembly!O$6+$BB20*Assembly!O$7+$BC20*Assembly!O$8+$BD20*Assembly!O$9+$BE20*Assembly!O$10+$BF20*Assembly!O$11+$BG20*Assembly!O$12+$BH20*Assembly!O$13+$BI20*Assembly!O$14+$BJ20*Assembly!O$15+$BK20*Assembly!O$16+$BL20*Assembly!O$17+$BM20*Assembly!O$18+$BN20*Assembly!O$19+$BO20*Assembly!O$20+$BP20*Assembly!O$21+$BQ20*Assembly!O$22+$BR20*Assembly!O$23+$BS20*Assembly!O$24</f>
        <v>#VALUE!</v>
      </c>
      <c r="CI20" s="140" t="e">
        <f>$AY20*Assembly!P$4+$AZ20*Assembly!P$5+$BA20*Assembly!P$6+$BB20*Assembly!P$7+$BC20*Assembly!P$8+$BD20*Assembly!P$9+$BE20*Assembly!P$10+$BF20*Assembly!P$11+$BG20*Assembly!P$12+$BH20*Assembly!P$13+$BI20*Assembly!P$14+$BJ20*Assembly!P$15+$BK20*Assembly!P$16+$BL20*Assembly!P$17+$BM20*Assembly!P$18+$BN20*Assembly!P$19+$BO20*Assembly!P$20+$BP20*Assembly!P$21+$BQ20*Assembly!P$22+$BR20*Assembly!P$23+$BS20*Assembly!P$24</f>
        <v>#VALUE!</v>
      </c>
      <c r="CJ20" s="140" t="e">
        <f>$AY20*Assembly!Q$4+$AZ20*Assembly!Q$5+$BA20*Assembly!Q$6+$BB20*Assembly!Q$7+$BC20*Assembly!Q$8+$BD20*Assembly!Q$9+$BE20*Assembly!Q$10+$BF20*Assembly!Q$11+$BG20*Assembly!Q$12+$BH20*Assembly!Q$13+$BI20*Assembly!Q$14+$BJ20*Assembly!Q$15+$BK20*Assembly!Q$16+$BL20*Assembly!Q$17+$BM20*Assembly!Q$18+$BN20*Assembly!Q$19+$BO20*Assembly!Q$20+$BP20*Assembly!Q$21+$BQ20*Assembly!Q$22+$BR20*Assembly!Q$23+$BS20*Assembly!Q$24</f>
        <v>#VALUE!</v>
      </c>
      <c r="CK20" s="145" t="e">
        <f>$AY20*Assembly!R$4+$AZ20*Assembly!R$5+$BA20*Assembly!R$6+$BB20*Assembly!R$7+$BC20*Assembly!R$8+$BD20*Assembly!R$9+$BE20*Assembly!R$10+$BF20*Assembly!R$11+$BG20*Assembly!R$12+$BH20*Assembly!R$13+$BI20*Assembly!R$14+$BJ20*Assembly!R$15+$BK20*Assembly!R$16+$BL20*Assembly!R$17+$BM20*Assembly!R$18+$BN20*Assembly!R$19+$BO20*Assembly!R$20+$BP20*Assembly!R$21+$BQ20*Assembly!R$22+$BR20*Assembly!R$23+$BS20*Assembly!R$24</f>
        <v>#VALUE!</v>
      </c>
      <c r="CL20" s="140" t="e">
        <f>$AY20*Assembly!S$4+$AZ20*Assembly!S$5+$BA20*Assembly!S$6+$BB20*Assembly!S$7+$BC20*Assembly!S$8+$BD20*Assembly!S$9+$BE20*Assembly!S$10+$BF20*Assembly!S$11+$BG20*Assembly!S$12+$BH20*Assembly!S$13+$BI20*Assembly!S$14+$BJ20*Assembly!S$15+$BK20*Assembly!S$16+$BL20*Assembly!S$17+$BM20*Assembly!S$18+$BN20*Assembly!S$19+$BO20*Assembly!S$20+$BP20*Assembly!S$21+$BQ20*Assembly!S$22+$BR20*Assembly!S$23+$BS20*Assembly!S$24</f>
        <v>#VALUE!</v>
      </c>
      <c r="CM20" s="140" t="e">
        <f>$AY20*Assembly!T$4+$AZ20*Assembly!T$5+$BA20*Assembly!T$6+$BB20*Assembly!T$7+$BC20*Assembly!T$8+$BD20*Assembly!T$9+$BE20*Assembly!T$10+$BF20*Assembly!T$11+$BG20*Assembly!T$12+$BH20*Assembly!T$13+$BI20*Assembly!T$14+$BJ20*Assembly!T$15+$BK20*Assembly!T$16+$BL20*Assembly!T$17+$BM20*Assembly!T$18+$BN20*Assembly!T$19+$BO20*Assembly!T$20+$BP20*Assembly!T$21+$BQ20*Assembly!T$22+$BR20*Assembly!T$23+$BS20*Assembly!T$24</f>
        <v>#VALUE!</v>
      </c>
      <c r="CN20" s="140" t="e">
        <f>$AY20*Assembly!U$4+$AZ20*Assembly!U$5+$BA20*Assembly!U$6+$BB20*Assembly!U$7+$BC20*Assembly!U$8+$BD20*Assembly!U$9+$BE20*Assembly!U$10+$BF20*Assembly!U$11+$BG20*Assembly!U$12+$BH20*Assembly!U$13+$BI20*Assembly!U$14+$BJ20*Assembly!U$15+$BK20*Assembly!U$16+$BL20*Assembly!U$17+$BM20*Assembly!U$18+$BN20*Assembly!U$19+$BO20*Assembly!U$20+$BP20*Assembly!U$21+$BQ20*Assembly!U$22+$BR20*Assembly!U$23+$BS20*Assembly!U$24</f>
        <v>#VALUE!</v>
      </c>
      <c r="CO20" s="145" t="e">
        <f>$AY20*Assembly!V$4+$AZ20*Assembly!V$5+$BA20*Assembly!V$6+$BB20*Assembly!V$7+$BC20*Assembly!V$8+$BD20*Assembly!V$9+$BE20*Assembly!V$10+$BF20*Assembly!V$11+$BG20*Assembly!V$12+$BH20*Assembly!V$13+$BI20*Assembly!V$14+$BJ20*Assembly!V$15+$BK20*Assembly!V$16+$BL20*Assembly!V$17+$BM20*Assembly!V$18+$BN20*Assembly!V$19+$BO20*Assembly!V$20+$BP20*Assembly!V$21+$BQ20*Assembly!V$22+$BR20*Assembly!V$23+$BS20*Assembly!V$24</f>
        <v>#VALUE!</v>
      </c>
      <c r="CP20" s="145" t="e">
        <f>CF20*Refining!$F$3</f>
        <v>#VALUE!</v>
      </c>
      <c r="CQ20" s="145" t="e">
        <f>CG20*Refining!$F$4</f>
        <v>#VALUE!</v>
      </c>
      <c r="CR20" s="145" t="e">
        <f>CH20*Refining!$F$5</f>
        <v>#VALUE!</v>
      </c>
      <c r="CS20" s="145" t="e">
        <f>CI20*Refining!$F$6</f>
        <v>#VALUE!</v>
      </c>
      <c r="CT20" s="145" t="e">
        <f>CJ20*Refining!$F$7</f>
        <v>#VALUE!</v>
      </c>
      <c r="CU20" s="145" t="e">
        <f>CK20*Refining!$F$8</f>
        <v>#VALUE!</v>
      </c>
      <c r="CV20" s="145" t="e">
        <f>CL20*Refining!$F$9</f>
        <v>#VALUE!</v>
      </c>
      <c r="CW20" s="145" t="e">
        <f>CM20*Refining!$F$10</f>
        <v>#VALUE!</v>
      </c>
      <c r="CX20" s="145" t="e">
        <f>CN20*Refining!$F$11</f>
        <v>#VALUE!</v>
      </c>
      <c r="CY20" s="145" t="e">
        <f>CO20*Refining!$F$12</f>
        <v>#VALUE!</v>
      </c>
      <c r="CZ20" s="185" t="e">
        <f t="shared" ref="CZ20:DS20" si="80">IF(CF20 = 0, "", CF20)</f>
        <v>#VALUE!</v>
      </c>
      <c r="DA20" s="186" t="e">
        <f t="shared" si="80"/>
        <v>#VALUE!</v>
      </c>
      <c r="DB20" s="189" t="e">
        <f t="shared" si="80"/>
        <v>#VALUE!</v>
      </c>
      <c r="DC20" s="186" t="e">
        <f t="shared" si="80"/>
        <v>#VALUE!</v>
      </c>
      <c r="DD20" s="186" t="e">
        <f t="shared" si="80"/>
        <v>#VALUE!</v>
      </c>
      <c r="DE20" s="186" t="e">
        <f t="shared" si="80"/>
        <v>#VALUE!</v>
      </c>
      <c r="DF20" s="186" t="e">
        <f t="shared" si="80"/>
        <v>#VALUE!</v>
      </c>
      <c r="DG20" s="186" t="e">
        <f t="shared" si="80"/>
        <v>#VALUE!</v>
      </c>
      <c r="DH20" s="186" t="e">
        <f t="shared" si="80"/>
        <v>#VALUE!</v>
      </c>
      <c r="DI20" s="187" t="e">
        <f t="shared" si="80"/>
        <v>#VALUE!</v>
      </c>
      <c r="DJ20" s="185" t="e">
        <f t="shared" si="80"/>
        <v>#VALUE!</v>
      </c>
      <c r="DK20" s="186" t="e">
        <f t="shared" si="80"/>
        <v>#VALUE!</v>
      </c>
      <c r="DL20" s="189" t="e">
        <f t="shared" si="80"/>
        <v>#VALUE!</v>
      </c>
      <c r="DM20" s="186" t="e">
        <f t="shared" si="80"/>
        <v>#VALUE!</v>
      </c>
      <c r="DN20" s="211" t="e">
        <f t="shared" si="80"/>
        <v>#VALUE!</v>
      </c>
      <c r="DO20" s="186" t="e">
        <f t="shared" si="80"/>
        <v>#VALUE!</v>
      </c>
      <c r="DP20" s="189" t="e">
        <f t="shared" si="80"/>
        <v>#VALUE!</v>
      </c>
      <c r="DQ20" s="189" t="e">
        <f t="shared" si="80"/>
        <v>#VALUE!</v>
      </c>
      <c r="DR20" s="186" t="e">
        <f t="shared" si="80"/>
        <v>#VALUE!</v>
      </c>
      <c r="DS20" s="187" t="e">
        <f t="shared" si="80"/>
        <v>#VALUE!</v>
      </c>
      <c r="DT20" s="185" t="e">
        <f t="shared" si="11"/>
        <v>#VALUE!</v>
      </c>
      <c r="DU20" s="189" t="e">
        <f t="shared" si="12"/>
        <v>#VALUE!</v>
      </c>
      <c r="DV20" s="133" t="e">
        <f>CZ20*'Ores &amp; Ingots'!$C$3+DA20*'Ores &amp; Ingots'!$C$4+DB20*'Ores &amp; Ingots'!$C$5+DC20*'Ores &amp; Ingots'!$C$6+DD20*'Ores &amp; Ingots'!$C$7+DE20*'Ores &amp; Ingots'!$C$8+DF20*'Ores &amp; Ingots'!$C$9+DG20*'Ores &amp; Ingots'!$C$10+DH20*'Ores &amp; Ingots'!$C$11+DI20*'Ores &amp; Ingots'!$C$12</f>
        <v>#VALUE!</v>
      </c>
      <c r="DW20" s="133" t="e">
        <f>DJ20*'Ores &amp; Ingots'!$B$3+DK20*'Ores &amp; Ingots'!$B$4+DL20*'Ores &amp; Ingots'!$B$5+DM20*'Ores &amp; Ingots'!$B$6+DN20*'Ores &amp; Ingots'!$B$7+DO20*'Ores &amp; Ingots'!$B$8+DP20*'Ores &amp; Ingots'!$B$9+DQ20*'Ores &amp; Ingots'!$B$10+DR20*'Ores &amp; Ingots'!$B$11+DS20*'Ores &amp; Ingots'!$B$12</f>
        <v>#VALUE!</v>
      </c>
      <c r="DX20" s="189" t="e">
        <f>CZ20*Refining!$G$3+DA20*Refining!$G$4+DB20*Refining!$G$5+DC20*Refining!$G$6+DD20*Refining!$G$7+DE20*Refining!$G$8+DF20*Refining!$G$9+DG20*Refining!$G$10+DH20*Refining!$G$11+DI20*Refining!$G$12</f>
        <v>#VALUE!</v>
      </c>
      <c r="DY20" s="189" t="e">
        <f t="shared" si="13"/>
        <v>#VALUE!</v>
      </c>
      <c r="DZ20" s="192" t="e">
        <f t="shared" si="14"/>
        <v>#VALUE!</v>
      </c>
      <c r="EA20" s="185" t="e">
        <f t="shared" si="15"/>
        <v>#VALUE!</v>
      </c>
      <c r="EB20" s="194" t="e">
        <f t="shared" ref="EB20:EC20" si="81">EA20/60</f>
        <v>#VALUE!</v>
      </c>
      <c r="EC20" s="194" t="e">
        <f t="shared" si="81"/>
        <v>#VALUE!</v>
      </c>
      <c r="ED20" s="185" t="e">
        <f t="shared" si="17"/>
        <v>#VALUE!</v>
      </c>
      <c r="EE20" s="194" t="e">
        <f t="shared" ref="EE20:EF20" si="82">ED20/1000</f>
        <v>#VALUE!</v>
      </c>
      <c r="EF20" s="196" t="e">
        <f t="shared" si="82"/>
        <v>#VALUE!</v>
      </c>
      <c r="EG20" s="130" t="e">
        <f t="shared" si="19"/>
        <v>#VALUE!</v>
      </c>
      <c r="EH20" s="132" t="e">
        <f t="shared" si="20"/>
        <v>#VALUE!</v>
      </c>
      <c r="EI20" s="133" t="s">
        <v>28</v>
      </c>
    </row>
    <row r="21" spans="1:139" ht="12.75" x14ac:dyDescent="0.2">
      <c r="A21" s="864"/>
      <c r="B21" s="135" t="s">
        <v>245</v>
      </c>
      <c r="C21" s="137" t="s">
        <v>156</v>
      </c>
      <c r="D21" s="137">
        <v>3</v>
      </c>
      <c r="E21" s="137">
        <v>2</v>
      </c>
      <c r="F21" s="137">
        <v>4</v>
      </c>
      <c r="G21" s="139">
        <f t="shared" si="0"/>
        <v>375</v>
      </c>
      <c r="H21" s="140">
        <v>40</v>
      </c>
      <c r="I21" s="140">
        <v>40</v>
      </c>
      <c r="J21" s="140">
        <f>H21/Main!$D$9</f>
        <v>8</v>
      </c>
      <c r="K21" s="140">
        <f>I21/Main!$D$10</f>
        <v>20</v>
      </c>
      <c r="L21" s="140">
        <f t="shared" si="1"/>
        <v>2.5</v>
      </c>
      <c r="M21" s="140">
        <v>1</v>
      </c>
      <c r="N21" s="145">
        <v>2</v>
      </c>
      <c r="O21" s="145">
        <v>33600000</v>
      </c>
      <c r="P21" s="143"/>
      <c r="Q21" s="145"/>
      <c r="R21" s="143"/>
      <c r="S21" s="146"/>
      <c r="T21" s="146"/>
      <c r="U21" s="145">
        <v>3600000</v>
      </c>
      <c r="V21" s="143"/>
      <c r="W21" s="143"/>
      <c r="X21" s="143"/>
      <c r="Y21" s="143"/>
      <c r="Z21" s="143"/>
      <c r="AA21" s="143"/>
      <c r="AB21" s="143"/>
      <c r="AC21" s="148" t="s">
        <v>34</v>
      </c>
      <c r="AD21" s="151">
        <v>150</v>
      </c>
      <c r="AE21" s="151">
        <v>0</v>
      </c>
      <c r="AF21" s="151">
        <v>0</v>
      </c>
      <c r="AG21" s="151">
        <v>40</v>
      </c>
      <c r="AH21" s="151">
        <v>100</v>
      </c>
      <c r="AI21" s="151">
        <v>0</v>
      </c>
      <c r="AJ21" s="151">
        <v>0</v>
      </c>
      <c r="AK21" s="151">
        <v>0</v>
      </c>
      <c r="AL21" s="151">
        <v>0</v>
      </c>
      <c r="AM21" s="151">
        <v>0</v>
      </c>
      <c r="AN21" s="151">
        <v>0</v>
      </c>
      <c r="AO21" s="151">
        <v>0</v>
      </c>
      <c r="AP21" s="151">
        <v>0</v>
      </c>
      <c r="AQ21" s="151">
        <v>0</v>
      </c>
      <c r="AR21" s="152">
        <v>960</v>
      </c>
      <c r="AS21" s="151">
        <v>0</v>
      </c>
      <c r="AT21" s="151">
        <v>0</v>
      </c>
      <c r="AU21" s="151">
        <v>0</v>
      </c>
      <c r="AV21" s="151">
        <v>0</v>
      </c>
      <c r="AW21" s="151">
        <v>0</v>
      </c>
      <c r="AX21" s="151">
        <v>0</v>
      </c>
      <c r="AY21" s="174">
        <f t="shared" ref="AY21:BS21" si="83">IF(AD21 = 0, "", AD21)</f>
        <v>150</v>
      </c>
      <c r="AZ21" s="137" t="str">
        <f t="shared" si="83"/>
        <v/>
      </c>
      <c r="BA21" s="137" t="str">
        <f t="shared" si="83"/>
        <v/>
      </c>
      <c r="BB21" s="133">
        <f t="shared" si="83"/>
        <v>40</v>
      </c>
      <c r="BC21" s="133">
        <f t="shared" si="83"/>
        <v>100</v>
      </c>
      <c r="BD21" s="137" t="str">
        <f t="shared" si="83"/>
        <v/>
      </c>
      <c r="BE21" s="137" t="str">
        <f t="shared" si="83"/>
        <v/>
      </c>
      <c r="BF21" s="137" t="str">
        <f t="shared" si="83"/>
        <v/>
      </c>
      <c r="BG21" s="137" t="str">
        <f t="shared" si="83"/>
        <v/>
      </c>
      <c r="BH21" s="137" t="str">
        <f t="shared" si="83"/>
        <v/>
      </c>
      <c r="BI21" s="137" t="str">
        <f t="shared" si="83"/>
        <v/>
      </c>
      <c r="BJ21" s="137" t="str">
        <f t="shared" si="83"/>
        <v/>
      </c>
      <c r="BK21" s="137" t="str">
        <f t="shared" si="83"/>
        <v/>
      </c>
      <c r="BL21" s="137" t="str">
        <f t="shared" si="83"/>
        <v/>
      </c>
      <c r="BM21" s="167">
        <f t="shared" si="83"/>
        <v>960</v>
      </c>
      <c r="BN21" s="137" t="str">
        <f t="shared" si="83"/>
        <v/>
      </c>
      <c r="BO21" s="137" t="str">
        <f t="shared" si="83"/>
        <v/>
      </c>
      <c r="BP21" s="137" t="str">
        <f t="shared" si="83"/>
        <v/>
      </c>
      <c r="BQ21" s="137" t="str">
        <f t="shared" si="83"/>
        <v/>
      </c>
      <c r="BR21" s="137" t="str">
        <f t="shared" si="83"/>
        <v/>
      </c>
      <c r="BS21" s="169" t="str">
        <f t="shared" si="83"/>
        <v/>
      </c>
      <c r="BT21" s="174" t="e">
        <f>$AY21*Assembly!Z$4+$AZ21*Assembly!Z$5+$BA21*Assembly!Z$6+$BB21*Assembly!Z$7+$BC21*Assembly!Z$8+$BD21*Assembly!Z$9+$BE21*Assembly!Z$10+$BF21*Assembly!Z$11+$BG21*Assembly!Z$12+$BH21*Assembly!Z$13+$BI21*Assembly!Z$14+$BJ21*Assembly!Z$15+$BK21*Assembly!Z$16+$BL21*Assembly!Z$17+$BM21*Assembly!Z$18+$BN21*Assembly!Z$19+$BO21*Assembly!Z$20+$BP21*Assembly!Z$21+$BQ21*Assembly!Z$22+$BR21*Assembly!Z$23+$BS21*Assembly!Z$24</f>
        <v>#VALUE!</v>
      </c>
      <c r="BU21" s="133" t="e">
        <f t="shared" si="3"/>
        <v>#VALUE!</v>
      </c>
      <c r="BV21" s="301" t="e">
        <f t="shared" si="75"/>
        <v>#VALUE!</v>
      </c>
      <c r="BW21" s="133" t="e">
        <f>$AY21*Assembly!AD$4+$AZ21*Assembly!AD$5+$BA21*Assembly!AD$6+$BB21*Assembly!AD$7+$BC21*Assembly!AD$8+$BD21*Assembly!AD$9+$BE21*Assembly!AD$10+$BF21*Assembly!AD$11+$BG21*Assembly!AD$12+$BH21*Assembly!AD$13+$BI21*Assembly!AD$14+$BJ21*Assembly!AD$15+$BK21*Assembly!AD$16+$BL21*Assembly!AD$17+$BM21*Assembly!AD$18+$BN21*Assembly!AD$19+$BO21*Assembly!AD$20+$BP21*Assembly!AD$21+$BQ21*Assembly!AD$22+$BR21*Assembly!AD$23+$BS21*Assembly!AD$24</f>
        <v>#VALUE!</v>
      </c>
      <c r="BX21" s="177" t="e">
        <f t="shared" si="4"/>
        <v>#VALUE!</v>
      </c>
      <c r="BY21" s="178" t="e">
        <f t="shared" si="5"/>
        <v>#VALUE!</v>
      </c>
      <c r="BZ21" s="179" t="e">
        <f t="shared" si="6"/>
        <v>#VALUE!</v>
      </c>
      <c r="CA21" s="178" t="e">
        <f t="shared" si="7"/>
        <v>#VALUE!</v>
      </c>
      <c r="CB21" s="133" t="e">
        <f>$AY21*Assembly!Y$4+$AZ21*Assembly!Y$5+$BA21*Assembly!Y$6+$BB21*Assembly!Y$7+$BC21*Assembly!Y$8+$BD21*Assembly!Y$9+$BE21*Assembly!Y$10+$BF21*Assembly!Y$11+$BG21*Assembly!Y$12+$BH21*Assembly!Y$13+$BI21*Assembly!Y$14+$BJ21*Assembly!Y$15+$BK21*Assembly!Y$16+$BL21*Assembly!Y$17+$BM21*Assembly!Y$18+$BN21*Assembly!Y$19+$BO21*Assembly!Y$20+$BP21*Assembly!Y$21+$BQ21*Assembly!Y$22+$BR21*Assembly!Y$23+$BS21*Assembly!Y$24</f>
        <v>#VALUE!</v>
      </c>
      <c r="CC21" s="133" t="e">
        <f t="shared" si="8"/>
        <v>#VALUE!</v>
      </c>
      <c r="CD21" s="130" t="e">
        <f t="shared" si="9"/>
        <v>#VALUE!</v>
      </c>
      <c r="CE21" s="183" t="e">
        <f>$AY21*Assembly!AC$4+$AZ21*Assembly!AC$5+$BA21*Assembly!AC$6+$BB21*Assembly!AC$7+$BC21*Assembly!AC$8+$BD21*Assembly!AC$9+$BE21*Assembly!AC$10+$BF21*Assembly!AC$11+$BG21*Assembly!AC$12+$BH21*Assembly!AC$13+$BI21*Assembly!AC$14+$BJ21*Assembly!AC$15+$BK21*Assembly!AC$16+$BL21*Assembly!AC$17+$BM21*Assembly!AC$18+$BN21*Assembly!AC$19+$BO21*Assembly!AC$20+$BP21*Assembly!AC$21+$BQ21*Assembly!AC$22+$BR21*Assembly!AC$23+$BS21*Assembly!AC$24</f>
        <v>#VALUE!</v>
      </c>
      <c r="CF21" s="145" t="e">
        <f>$AY21*Assembly!M$4+$AZ21*Assembly!M$5+$BA21*Assembly!M$6+$BB21*Assembly!M$7+$BC21*Assembly!M$8+$BD21*Assembly!M$9+$BE21*Assembly!M$10+$BF21*Assembly!M$11+$BG21*Assembly!M$12+$BH21*Assembly!M$13+$BI21*Assembly!M$14+$BJ21*Assembly!M$15+$BK21*Assembly!M$16+$BL21*Assembly!M$17+$BM21*Assembly!M$18+$BN21*Assembly!M$19+$BO21*Assembly!M$20+$BP21*Assembly!M$21+$BQ21*Assembly!M$22+$BR21*Assembly!M$23+$BS21*Assembly!M$24</f>
        <v>#VALUE!</v>
      </c>
      <c r="CG21" s="145" t="e">
        <f>$AY21*Assembly!N$4+$AZ21*Assembly!N$5+$BA21*Assembly!N$6+$BB21*Assembly!N$7+$BC21*Assembly!N$8+$BD21*Assembly!N$9+$BE21*Assembly!N$10+$BF21*Assembly!N$11+$BG21*Assembly!N$12+$BH21*Assembly!N$13+$BI21*Assembly!N$14+$BJ21*Assembly!N$15+$BK21*Assembly!N$16+$BL21*Assembly!N$17+$BM21*Assembly!N$18+$BN21*Assembly!N$19+$BO21*Assembly!N$20+$BP21*Assembly!N$21+$BQ21*Assembly!N$22+$BR21*Assembly!N$23+$BS21*Assembly!N$24</f>
        <v>#VALUE!</v>
      </c>
      <c r="CH21" s="145" t="e">
        <f>$AY21*Assembly!O$4+$AZ21*Assembly!O$5+$BA21*Assembly!O$6+$BB21*Assembly!O$7+$BC21*Assembly!O$8+$BD21*Assembly!O$9+$BE21*Assembly!O$10+$BF21*Assembly!O$11+$BG21*Assembly!O$12+$BH21*Assembly!O$13+$BI21*Assembly!O$14+$BJ21*Assembly!O$15+$BK21*Assembly!O$16+$BL21*Assembly!O$17+$BM21*Assembly!O$18+$BN21*Assembly!O$19+$BO21*Assembly!O$20+$BP21*Assembly!O$21+$BQ21*Assembly!O$22+$BR21*Assembly!O$23+$BS21*Assembly!O$24</f>
        <v>#VALUE!</v>
      </c>
      <c r="CI21" s="140" t="e">
        <f>$AY21*Assembly!P$4+$AZ21*Assembly!P$5+$BA21*Assembly!P$6+$BB21*Assembly!P$7+$BC21*Assembly!P$8+$BD21*Assembly!P$9+$BE21*Assembly!P$10+$BF21*Assembly!P$11+$BG21*Assembly!P$12+$BH21*Assembly!P$13+$BI21*Assembly!P$14+$BJ21*Assembly!P$15+$BK21*Assembly!P$16+$BL21*Assembly!P$17+$BM21*Assembly!P$18+$BN21*Assembly!P$19+$BO21*Assembly!P$20+$BP21*Assembly!P$21+$BQ21*Assembly!P$22+$BR21*Assembly!P$23+$BS21*Assembly!P$24</f>
        <v>#VALUE!</v>
      </c>
      <c r="CJ21" s="140" t="e">
        <f>$AY21*Assembly!Q$4+$AZ21*Assembly!Q$5+$BA21*Assembly!Q$6+$BB21*Assembly!Q$7+$BC21*Assembly!Q$8+$BD21*Assembly!Q$9+$BE21*Assembly!Q$10+$BF21*Assembly!Q$11+$BG21*Assembly!Q$12+$BH21*Assembly!Q$13+$BI21*Assembly!Q$14+$BJ21*Assembly!Q$15+$BK21*Assembly!Q$16+$BL21*Assembly!Q$17+$BM21*Assembly!Q$18+$BN21*Assembly!Q$19+$BO21*Assembly!Q$20+$BP21*Assembly!Q$21+$BQ21*Assembly!Q$22+$BR21*Assembly!Q$23+$BS21*Assembly!Q$24</f>
        <v>#VALUE!</v>
      </c>
      <c r="CK21" s="145" t="e">
        <f>$AY21*Assembly!R$4+$AZ21*Assembly!R$5+$BA21*Assembly!R$6+$BB21*Assembly!R$7+$BC21*Assembly!R$8+$BD21*Assembly!R$9+$BE21*Assembly!R$10+$BF21*Assembly!R$11+$BG21*Assembly!R$12+$BH21*Assembly!R$13+$BI21*Assembly!R$14+$BJ21*Assembly!R$15+$BK21*Assembly!R$16+$BL21*Assembly!R$17+$BM21*Assembly!R$18+$BN21*Assembly!R$19+$BO21*Assembly!R$20+$BP21*Assembly!R$21+$BQ21*Assembly!R$22+$BR21*Assembly!R$23+$BS21*Assembly!R$24</f>
        <v>#VALUE!</v>
      </c>
      <c r="CL21" s="140" t="e">
        <f>$AY21*Assembly!S$4+$AZ21*Assembly!S$5+$BA21*Assembly!S$6+$BB21*Assembly!S$7+$BC21*Assembly!S$8+$BD21*Assembly!S$9+$BE21*Assembly!S$10+$BF21*Assembly!S$11+$BG21*Assembly!S$12+$BH21*Assembly!S$13+$BI21*Assembly!S$14+$BJ21*Assembly!S$15+$BK21*Assembly!S$16+$BL21*Assembly!S$17+$BM21*Assembly!S$18+$BN21*Assembly!S$19+$BO21*Assembly!S$20+$BP21*Assembly!S$21+$BQ21*Assembly!S$22+$BR21*Assembly!S$23+$BS21*Assembly!S$24</f>
        <v>#VALUE!</v>
      </c>
      <c r="CM21" s="140" t="e">
        <f>$AY21*Assembly!T$4+$AZ21*Assembly!T$5+$BA21*Assembly!T$6+$BB21*Assembly!T$7+$BC21*Assembly!T$8+$BD21*Assembly!T$9+$BE21*Assembly!T$10+$BF21*Assembly!T$11+$BG21*Assembly!T$12+$BH21*Assembly!T$13+$BI21*Assembly!T$14+$BJ21*Assembly!T$15+$BK21*Assembly!T$16+$BL21*Assembly!T$17+$BM21*Assembly!T$18+$BN21*Assembly!T$19+$BO21*Assembly!T$20+$BP21*Assembly!T$21+$BQ21*Assembly!T$22+$BR21*Assembly!T$23+$BS21*Assembly!T$24</f>
        <v>#VALUE!</v>
      </c>
      <c r="CN21" s="140" t="e">
        <f>$AY21*Assembly!U$4+$AZ21*Assembly!U$5+$BA21*Assembly!U$6+$BB21*Assembly!U$7+$BC21*Assembly!U$8+$BD21*Assembly!U$9+$BE21*Assembly!U$10+$BF21*Assembly!U$11+$BG21*Assembly!U$12+$BH21*Assembly!U$13+$BI21*Assembly!U$14+$BJ21*Assembly!U$15+$BK21*Assembly!U$16+$BL21*Assembly!U$17+$BM21*Assembly!U$18+$BN21*Assembly!U$19+$BO21*Assembly!U$20+$BP21*Assembly!U$21+$BQ21*Assembly!U$22+$BR21*Assembly!U$23+$BS21*Assembly!U$24</f>
        <v>#VALUE!</v>
      </c>
      <c r="CO21" s="145" t="e">
        <f>$AY21*Assembly!V$4+$AZ21*Assembly!V$5+$BA21*Assembly!V$6+$BB21*Assembly!V$7+$BC21*Assembly!V$8+$BD21*Assembly!V$9+$BE21*Assembly!V$10+$BF21*Assembly!V$11+$BG21*Assembly!V$12+$BH21*Assembly!V$13+$BI21*Assembly!V$14+$BJ21*Assembly!V$15+$BK21*Assembly!V$16+$BL21*Assembly!V$17+$BM21*Assembly!V$18+$BN21*Assembly!V$19+$BO21*Assembly!V$20+$BP21*Assembly!V$21+$BQ21*Assembly!V$22+$BR21*Assembly!V$23+$BS21*Assembly!V$24</f>
        <v>#VALUE!</v>
      </c>
      <c r="CP21" s="145" t="e">
        <f>CF21*Refining!$F$3</f>
        <v>#VALUE!</v>
      </c>
      <c r="CQ21" s="145" t="e">
        <f>CG21*Refining!$F$4</f>
        <v>#VALUE!</v>
      </c>
      <c r="CR21" s="145" t="e">
        <f>CH21*Refining!$F$5</f>
        <v>#VALUE!</v>
      </c>
      <c r="CS21" s="145" t="e">
        <f>CI21*Refining!$F$6</f>
        <v>#VALUE!</v>
      </c>
      <c r="CT21" s="145" t="e">
        <f>CJ21*Refining!$F$7</f>
        <v>#VALUE!</v>
      </c>
      <c r="CU21" s="145" t="e">
        <f>CK21*Refining!$F$8</f>
        <v>#VALUE!</v>
      </c>
      <c r="CV21" s="145" t="e">
        <f>CL21*Refining!$F$9</f>
        <v>#VALUE!</v>
      </c>
      <c r="CW21" s="145" t="e">
        <f>CM21*Refining!$F$10</f>
        <v>#VALUE!</v>
      </c>
      <c r="CX21" s="145" t="e">
        <f>CN21*Refining!$F$11</f>
        <v>#VALUE!</v>
      </c>
      <c r="CY21" s="145" t="e">
        <f>CO21*Refining!$F$12</f>
        <v>#VALUE!</v>
      </c>
      <c r="CZ21" s="185" t="e">
        <f t="shared" ref="CZ21:DS21" si="84">IF(CF21 = 0, "", CF21)</f>
        <v>#VALUE!</v>
      </c>
      <c r="DA21" s="186" t="e">
        <f t="shared" si="84"/>
        <v>#VALUE!</v>
      </c>
      <c r="DB21" s="189" t="e">
        <f t="shared" si="84"/>
        <v>#VALUE!</v>
      </c>
      <c r="DC21" s="186" t="e">
        <f t="shared" si="84"/>
        <v>#VALUE!</v>
      </c>
      <c r="DD21" s="186" t="e">
        <f t="shared" si="84"/>
        <v>#VALUE!</v>
      </c>
      <c r="DE21" s="186" t="e">
        <f t="shared" si="84"/>
        <v>#VALUE!</v>
      </c>
      <c r="DF21" s="186" t="e">
        <f t="shared" si="84"/>
        <v>#VALUE!</v>
      </c>
      <c r="DG21" s="186" t="e">
        <f t="shared" si="84"/>
        <v>#VALUE!</v>
      </c>
      <c r="DH21" s="186" t="e">
        <f t="shared" si="84"/>
        <v>#VALUE!</v>
      </c>
      <c r="DI21" s="187" t="e">
        <f t="shared" si="84"/>
        <v>#VALUE!</v>
      </c>
      <c r="DJ21" s="185" t="e">
        <f t="shared" si="84"/>
        <v>#VALUE!</v>
      </c>
      <c r="DK21" s="186" t="e">
        <f t="shared" si="84"/>
        <v>#VALUE!</v>
      </c>
      <c r="DL21" s="189" t="e">
        <f t="shared" si="84"/>
        <v>#VALUE!</v>
      </c>
      <c r="DM21" s="186" t="e">
        <f t="shared" si="84"/>
        <v>#VALUE!</v>
      </c>
      <c r="DN21" s="211" t="e">
        <f t="shared" si="84"/>
        <v>#VALUE!</v>
      </c>
      <c r="DO21" s="186" t="e">
        <f t="shared" si="84"/>
        <v>#VALUE!</v>
      </c>
      <c r="DP21" s="189" t="e">
        <f t="shared" si="84"/>
        <v>#VALUE!</v>
      </c>
      <c r="DQ21" s="189" t="e">
        <f t="shared" si="84"/>
        <v>#VALUE!</v>
      </c>
      <c r="DR21" s="186" t="e">
        <f t="shared" si="84"/>
        <v>#VALUE!</v>
      </c>
      <c r="DS21" s="187" t="e">
        <f t="shared" si="84"/>
        <v>#VALUE!</v>
      </c>
      <c r="DT21" s="185" t="e">
        <f t="shared" si="11"/>
        <v>#VALUE!</v>
      </c>
      <c r="DU21" s="189" t="e">
        <f t="shared" si="12"/>
        <v>#VALUE!</v>
      </c>
      <c r="DV21" s="133" t="e">
        <f>CZ21*'Ores &amp; Ingots'!$C$3+DA21*'Ores &amp; Ingots'!$C$4+DB21*'Ores &amp; Ingots'!$C$5+DC21*'Ores &amp; Ingots'!$C$6+DD21*'Ores &amp; Ingots'!$C$7+DE21*'Ores &amp; Ingots'!$C$8+DF21*'Ores &amp; Ingots'!$C$9+DG21*'Ores &amp; Ingots'!$C$10+DH21*'Ores &amp; Ingots'!$C$11+DI21*'Ores &amp; Ingots'!$C$12</f>
        <v>#VALUE!</v>
      </c>
      <c r="DW21" s="133" t="e">
        <f>DJ21*'Ores &amp; Ingots'!$B$3+DK21*'Ores &amp; Ingots'!$B$4+DL21*'Ores &amp; Ingots'!$B$5+DM21*'Ores &amp; Ingots'!$B$6+DN21*'Ores &amp; Ingots'!$B$7+DO21*'Ores &amp; Ingots'!$B$8+DP21*'Ores &amp; Ingots'!$B$9+DQ21*'Ores &amp; Ingots'!$B$10+DR21*'Ores &amp; Ingots'!$B$11+DS21*'Ores &amp; Ingots'!$B$12</f>
        <v>#VALUE!</v>
      </c>
      <c r="DX21" s="189" t="e">
        <f>CZ21*Refining!$G$3+DA21*Refining!$G$4+DB21*Refining!$G$5+DC21*Refining!$G$6+DD21*Refining!$G$7+DE21*Refining!$G$8+DF21*Refining!$G$9+DG21*Refining!$G$10+DH21*Refining!$G$11+DI21*Refining!$G$12</f>
        <v>#VALUE!</v>
      </c>
      <c r="DY21" s="189" t="e">
        <f t="shared" si="13"/>
        <v>#VALUE!</v>
      </c>
      <c r="DZ21" s="192" t="e">
        <f t="shared" si="14"/>
        <v>#VALUE!</v>
      </c>
      <c r="EA21" s="185" t="e">
        <f t="shared" si="15"/>
        <v>#VALUE!</v>
      </c>
      <c r="EB21" s="194" t="e">
        <f t="shared" ref="EB21:EC21" si="85">EA21/60</f>
        <v>#VALUE!</v>
      </c>
      <c r="EC21" s="194" t="e">
        <f t="shared" si="85"/>
        <v>#VALUE!</v>
      </c>
      <c r="ED21" s="185" t="e">
        <f t="shared" si="17"/>
        <v>#VALUE!</v>
      </c>
      <c r="EE21" s="194" t="e">
        <f t="shared" ref="EE21:EF21" si="86">ED21/1000</f>
        <v>#VALUE!</v>
      </c>
      <c r="EF21" s="196" t="e">
        <f t="shared" si="86"/>
        <v>#VALUE!</v>
      </c>
      <c r="EG21" s="130" t="e">
        <f t="shared" si="19"/>
        <v>#VALUE!</v>
      </c>
      <c r="EH21" s="132" t="e">
        <f t="shared" si="20"/>
        <v>#VALUE!</v>
      </c>
      <c r="EI21" s="133">
        <v>1072</v>
      </c>
    </row>
    <row r="22" spans="1:139" ht="12.75" hidden="1" x14ac:dyDescent="0.2">
      <c r="A22" s="864"/>
      <c r="B22" s="135" t="s">
        <v>245</v>
      </c>
      <c r="C22" s="137" t="s">
        <v>155</v>
      </c>
      <c r="D22" s="137">
        <v>3</v>
      </c>
      <c r="E22" s="137">
        <v>2</v>
      </c>
      <c r="F22" s="137">
        <v>4</v>
      </c>
      <c r="G22" s="139">
        <f t="shared" si="0"/>
        <v>3</v>
      </c>
      <c r="H22" s="140">
        <v>28</v>
      </c>
      <c r="I22" s="140">
        <v>28</v>
      </c>
      <c r="J22" s="140">
        <f>H22/Main!$D$9</f>
        <v>5.6</v>
      </c>
      <c r="K22" s="140">
        <f>I22/Main!$D$10</f>
        <v>14</v>
      </c>
      <c r="L22" s="140">
        <f t="shared" si="1"/>
        <v>2.5</v>
      </c>
      <c r="M22" s="140">
        <v>1</v>
      </c>
      <c r="N22" s="145">
        <v>2</v>
      </c>
      <c r="O22" s="145">
        <v>2400000</v>
      </c>
      <c r="P22" s="143"/>
      <c r="Q22" s="145"/>
      <c r="R22" s="143"/>
      <c r="S22" s="146"/>
      <c r="T22" s="146"/>
      <c r="U22" s="145">
        <v>144000</v>
      </c>
      <c r="V22" s="143"/>
      <c r="W22" s="143"/>
      <c r="X22" s="143"/>
      <c r="Y22" s="143"/>
      <c r="Z22" s="143"/>
      <c r="AA22" s="143"/>
      <c r="AB22" s="143"/>
      <c r="AC22" s="148"/>
      <c r="AD22" s="151">
        <v>5</v>
      </c>
      <c r="AE22" s="151">
        <v>0</v>
      </c>
      <c r="AF22" s="151">
        <v>0</v>
      </c>
      <c r="AG22" s="151">
        <v>5</v>
      </c>
      <c r="AH22" s="151">
        <v>2</v>
      </c>
      <c r="AI22" s="151">
        <v>0</v>
      </c>
      <c r="AJ22" s="151">
        <v>0</v>
      </c>
      <c r="AK22" s="151">
        <v>0</v>
      </c>
      <c r="AL22" s="151">
        <v>0</v>
      </c>
      <c r="AM22" s="151">
        <v>0</v>
      </c>
      <c r="AN22" s="151">
        <v>0</v>
      </c>
      <c r="AO22" s="151">
        <v>0</v>
      </c>
      <c r="AP22" s="151">
        <v>0</v>
      </c>
      <c r="AQ22" s="151">
        <v>0</v>
      </c>
      <c r="AR22" s="152">
        <v>12</v>
      </c>
      <c r="AS22" s="151">
        <v>0</v>
      </c>
      <c r="AT22" s="151">
        <v>0</v>
      </c>
      <c r="AU22" s="151">
        <v>0</v>
      </c>
      <c r="AV22" s="151">
        <v>0</v>
      </c>
      <c r="AW22" s="151">
        <v>0</v>
      </c>
      <c r="AX22" s="151">
        <v>0</v>
      </c>
      <c r="AY22" s="174">
        <f t="shared" ref="AY22:BS22" si="87">IF(AD22 = 0, "", AD22)</f>
        <v>5</v>
      </c>
      <c r="AZ22" s="137" t="str">
        <f t="shared" si="87"/>
        <v/>
      </c>
      <c r="BA22" s="137" t="str">
        <f t="shared" si="87"/>
        <v/>
      </c>
      <c r="BB22" s="133">
        <f t="shared" si="87"/>
        <v>5</v>
      </c>
      <c r="BC22" s="133">
        <f t="shared" si="87"/>
        <v>2</v>
      </c>
      <c r="BD22" s="137" t="str">
        <f t="shared" si="87"/>
        <v/>
      </c>
      <c r="BE22" s="137" t="str">
        <f t="shared" si="87"/>
        <v/>
      </c>
      <c r="BF22" s="137" t="str">
        <f t="shared" si="87"/>
        <v/>
      </c>
      <c r="BG22" s="137" t="str">
        <f t="shared" si="87"/>
        <v/>
      </c>
      <c r="BH22" s="137" t="str">
        <f t="shared" si="87"/>
        <v/>
      </c>
      <c r="BI22" s="137" t="str">
        <f t="shared" si="87"/>
        <v/>
      </c>
      <c r="BJ22" s="137" t="str">
        <f t="shared" si="87"/>
        <v/>
      </c>
      <c r="BK22" s="137" t="str">
        <f t="shared" si="87"/>
        <v/>
      </c>
      <c r="BL22" s="137" t="str">
        <f t="shared" si="87"/>
        <v/>
      </c>
      <c r="BM22" s="167">
        <f t="shared" si="87"/>
        <v>12</v>
      </c>
      <c r="BN22" s="137" t="str">
        <f t="shared" si="87"/>
        <v/>
      </c>
      <c r="BO22" s="137" t="str">
        <f t="shared" si="87"/>
        <v/>
      </c>
      <c r="BP22" s="137" t="str">
        <f t="shared" si="87"/>
        <v/>
      </c>
      <c r="BQ22" s="137" t="str">
        <f t="shared" si="87"/>
        <v/>
      </c>
      <c r="BR22" s="137" t="str">
        <f t="shared" si="87"/>
        <v/>
      </c>
      <c r="BS22" s="169" t="str">
        <f t="shared" si="87"/>
        <v/>
      </c>
      <c r="BT22" s="174" t="e">
        <f>$AY22*Assembly!Z$4+$AZ22*Assembly!Z$5+$BA22*Assembly!Z$6+$BB22*Assembly!Z$7+$BC22*Assembly!Z$8+$BD22*Assembly!Z$9+$BE22*Assembly!Z$10+$BF22*Assembly!Z$11+$BG22*Assembly!Z$12+$BH22*Assembly!Z$13+$BI22*Assembly!Z$14+$BJ22*Assembly!Z$15+$BK22*Assembly!Z$16+$BL22*Assembly!Z$17+$BM22*Assembly!Z$18+$BN22*Assembly!Z$19+$BO22*Assembly!Z$20+$BP22*Assembly!Z$21+$BQ22*Assembly!Z$22+$BR22*Assembly!Z$23+$BS22*Assembly!Z$24</f>
        <v>#VALUE!</v>
      </c>
      <c r="BU22" s="133" t="e">
        <f t="shared" si="3"/>
        <v>#VALUE!</v>
      </c>
      <c r="BV22" s="301" t="e">
        <f t="shared" si="75"/>
        <v>#VALUE!</v>
      </c>
      <c r="BW22" s="133" t="e">
        <f>$AY22*Assembly!AD$4+$AZ22*Assembly!AD$5+$BA22*Assembly!AD$6+$BB22*Assembly!AD$7+$BC22*Assembly!AD$8+$BD22*Assembly!AD$9+$BE22*Assembly!AD$10+$BF22*Assembly!AD$11+$BG22*Assembly!AD$12+$BH22*Assembly!AD$13+$BI22*Assembly!AD$14+$BJ22*Assembly!AD$15+$BK22*Assembly!AD$16+$BL22*Assembly!AD$17+$BM22*Assembly!AD$18+$BN22*Assembly!AD$19+$BO22*Assembly!AD$20+$BP22*Assembly!AD$21+$BQ22*Assembly!AD$22+$BR22*Assembly!AD$23+$BS22*Assembly!AD$24</f>
        <v>#VALUE!</v>
      </c>
      <c r="BX22" s="177" t="e">
        <f t="shared" si="4"/>
        <v>#VALUE!</v>
      </c>
      <c r="BY22" s="178" t="e">
        <f t="shared" si="5"/>
        <v>#VALUE!</v>
      </c>
      <c r="BZ22" s="179" t="e">
        <f t="shared" si="6"/>
        <v>#VALUE!</v>
      </c>
      <c r="CA22" s="178" t="e">
        <f t="shared" si="7"/>
        <v>#VALUE!</v>
      </c>
      <c r="CB22" s="133" t="e">
        <f>$AY22*Assembly!Y$4+$AZ22*Assembly!Y$5+$BA22*Assembly!Y$6+$BB22*Assembly!Y$7+$BC22*Assembly!Y$8+$BD22*Assembly!Y$9+$BE22*Assembly!Y$10+$BF22*Assembly!Y$11+$BG22*Assembly!Y$12+$BH22*Assembly!Y$13+$BI22*Assembly!Y$14+$BJ22*Assembly!Y$15+$BK22*Assembly!Y$16+$BL22*Assembly!Y$17+$BM22*Assembly!Y$18+$BN22*Assembly!Y$19+$BO22*Assembly!Y$20+$BP22*Assembly!Y$21+$BQ22*Assembly!Y$22+$BR22*Assembly!Y$23+$BS22*Assembly!Y$24</f>
        <v>#VALUE!</v>
      </c>
      <c r="CC22" s="133" t="e">
        <f t="shared" si="8"/>
        <v>#VALUE!</v>
      </c>
      <c r="CD22" s="130" t="e">
        <f t="shared" si="9"/>
        <v>#VALUE!</v>
      </c>
      <c r="CE22" s="183" t="e">
        <f>$AY22*Assembly!AC$4+$AZ22*Assembly!AC$5+$BA22*Assembly!AC$6+$BB22*Assembly!AC$7+$BC22*Assembly!AC$8+$BD22*Assembly!AC$9+$BE22*Assembly!AC$10+$BF22*Assembly!AC$11+$BG22*Assembly!AC$12+$BH22*Assembly!AC$13+$BI22*Assembly!AC$14+$BJ22*Assembly!AC$15+$BK22*Assembly!AC$16+$BL22*Assembly!AC$17+$BM22*Assembly!AC$18+$BN22*Assembly!AC$19+$BO22*Assembly!AC$20+$BP22*Assembly!AC$21+$BQ22*Assembly!AC$22+$BR22*Assembly!AC$23+$BS22*Assembly!AC$24</f>
        <v>#VALUE!</v>
      </c>
      <c r="CF22" s="145" t="e">
        <f>$AY22*Assembly!M$4+$AZ22*Assembly!M$5+$BA22*Assembly!M$6+$BB22*Assembly!M$7+$BC22*Assembly!M$8+$BD22*Assembly!M$9+$BE22*Assembly!M$10+$BF22*Assembly!M$11+$BG22*Assembly!M$12+$BH22*Assembly!M$13+$BI22*Assembly!M$14+$BJ22*Assembly!M$15+$BK22*Assembly!M$16+$BL22*Assembly!M$17+$BM22*Assembly!M$18+$BN22*Assembly!M$19+$BO22*Assembly!M$20+$BP22*Assembly!M$21+$BQ22*Assembly!M$22+$BR22*Assembly!M$23+$BS22*Assembly!M$24</f>
        <v>#VALUE!</v>
      </c>
      <c r="CG22" s="145" t="e">
        <f>$AY22*Assembly!N$4+$AZ22*Assembly!N$5+$BA22*Assembly!N$6+$BB22*Assembly!N$7+$BC22*Assembly!N$8+$BD22*Assembly!N$9+$BE22*Assembly!N$10+$BF22*Assembly!N$11+$BG22*Assembly!N$12+$BH22*Assembly!N$13+$BI22*Assembly!N$14+$BJ22*Assembly!N$15+$BK22*Assembly!N$16+$BL22*Assembly!N$17+$BM22*Assembly!N$18+$BN22*Assembly!N$19+$BO22*Assembly!N$20+$BP22*Assembly!N$21+$BQ22*Assembly!N$22+$BR22*Assembly!N$23+$BS22*Assembly!N$24</f>
        <v>#VALUE!</v>
      </c>
      <c r="CH22" s="145" t="e">
        <f>$AY22*Assembly!O$4+$AZ22*Assembly!O$5+$BA22*Assembly!O$6+$BB22*Assembly!O$7+$BC22*Assembly!O$8+$BD22*Assembly!O$9+$BE22*Assembly!O$10+$BF22*Assembly!O$11+$BG22*Assembly!O$12+$BH22*Assembly!O$13+$BI22*Assembly!O$14+$BJ22*Assembly!O$15+$BK22*Assembly!O$16+$BL22*Assembly!O$17+$BM22*Assembly!O$18+$BN22*Assembly!O$19+$BO22*Assembly!O$20+$BP22*Assembly!O$21+$BQ22*Assembly!O$22+$BR22*Assembly!O$23+$BS22*Assembly!O$24</f>
        <v>#VALUE!</v>
      </c>
      <c r="CI22" s="140" t="e">
        <f>$AY22*Assembly!P$4+$AZ22*Assembly!P$5+$BA22*Assembly!P$6+$BB22*Assembly!P$7+$BC22*Assembly!P$8+$BD22*Assembly!P$9+$BE22*Assembly!P$10+$BF22*Assembly!P$11+$BG22*Assembly!P$12+$BH22*Assembly!P$13+$BI22*Assembly!P$14+$BJ22*Assembly!P$15+$BK22*Assembly!P$16+$BL22*Assembly!P$17+$BM22*Assembly!P$18+$BN22*Assembly!P$19+$BO22*Assembly!P$20+$BP22*Assembly!P$21+$BQ22*Assembly!P$22+$BR22*Assembly!P$23+$BS22*Assembly!P$24</f>
        <v>#VALUE!</v>
      </c>
      <c r="CJ22" s="140" t="e">
        <f>$AY22*Assembly!Q$4+$AZ22*Assembly!Q$5+$BA22*Assembly!Q$6+$BB22*Assembly!Q$7+$BC22*Assembly!Q$8+$BD22*Assembly!Q$9+$BE22*Assembly!Q$10+$BF22*Assembly!Q$11+$BG22*Assembly!Q$12+$BH22*Assembly!Q$13+$BI22*Assembly!Q$14+$BJ22*Assembly!Q$15+$BK22*Assembly!Q$16+$BL22*Assembly!Q$17+$BM22*Assembly!Q$18+$BN22*Assembly!Q$19+$BO22*Assembly!Q$20+$BP22*Assembly!Q$21+$BQ22*Assembly!Q$22+$BR22*Assembly!Q$23+$BS22*Assembly!Q$24</f>
        <v>#VALUE!</v>
      </c>
      <c r="CK22" s="145" t="e">
        <f>$AY22*Assembly!R$4+$AZ22*Assembly!R$5+$BA22*Assembly!R$6+$BB22*Assembly!R$7+$BC22*Assembly!R$8+$BD22*Assembly!R$9+$BE22*Assembly!R$10+$BF22*Assembly!R$11+$BG22*Assembly!R$12+$BH22*Assembly!R$13+$BI22*Assembly!R$14+$BJ22*Assembly!R$15+$BK22*Assembly!R$16+$BL22*Assembly!R$17+$BM22*Assembly!R$18+$BN22*Assembly!R$19+$BO22*Assembly!R$20+$BP22*Assembly!R$21+$BQ22*Assembly!R$22+$BR22*Assembly!R$23+$BS22*Assembly!R$24</f>
        <v>#VALUE!</v>
      </c>
      <c r="CL22" s="140" t="e">
        <f>$AY22*Assembly!S$4+$AZ22*Assembly!S$5+$BA22*Assembly!S$6+$BB22*Assembly!S$7+$BC22*Assembly!S$8+$BD22*Assembly!S$9+$BE22*Assembly!S$10+$BF22*Assembly!S$11+$BG22*Assembly!S$12+$BH22*Assembly!S$13+$BI22*Assembly!S$14+$BJ22*Assembly!S$15+$BK22*Assembly!S$16+$BL22*Assembly!S$17+$BM22*Assembly!S$18+$BN22*Assembly!S$19+$BO22*Assembly!S$20+$BP22*Assembly!S$21+$BQ22*Assembly!S$22+$BR22*Assembly!S$23+$BS22*Assembly!S$24</f>
        <v>#VALUE!</v>
      </c>
      <c r="CM22" s="140" t="e">
        <f>$AY22*Assembly!T$4+$AZ22*Assembly!T$5+$BA22*Assembly!T$6+$BB22*Assembly!T$7+$BC22*Assembly!T$8+$BD22*Assembly!T$9+$BE22*Assembly!T$10+$BF22*Assembly!T$11+$BG22*Assembly!T$12+$BH22*Assembly!T$13+$BI22*Assembly!T$14+$BJ22*Assembly!T$15+$BK22*Assembly!T$16+$BL22*Assembly!T$17+$BM22*Assembly!T$18+$BN22*Assembly!T$19+$BO22*Assembly!T$20+$BP22*Assembly!T$21+$BQ22*Assembly!T$22+$BR22*Assembly!T$23+$BS22*Assembly!T$24</f>
        <v>#VALUE!</v>
      </c>
      <c r="CN22" s="140" t="e">
        <f>$AY22*Assembly!U$4+$AZ22*Assembly!U$5+$BA22*Assembly!U$6+$BB22*Assembly!U$7+$BC22*Assembly!U$8+$BD22*Assembly!U$9+$BE22*Assembly!U$10+$BF22*Assembly!U$11+$BG22*Assembly!U$12+$BH22*Assembly!U$13+$BI22*Assembly!U$14+$BJ22*Assembly!U$15+$BK22*Assembly!U$16+$BL22*Assembly!U$17+$BM22*Assembly!U$18+$BN22*Assembly!U$19+$BO22*Assembly!U$20+$BP22*Assembly!U$21+$BQ22*Assembly!U$22+$BR22*Assembly!U$23+$BS22*Assembly!U$24</f>
        <v>#VALUE!</v>
      </c>
      <c r="CO22" s="145" t="e">
        <f>$AY22*Assembly!V$4+$AZ22*Assembly!V$5+$BA22*Assembly!V$6+$BB22*Assembly!V$7+$BC22*Assembly!V$8+$BD22*Assembly!V$9+$BE22*Assembly!V$10+$BF22*Assembly!V$11+$BG22*Assembly!V$12+$BH22*Assembly!V$13+$BI22*Assembly!V$14+$BJ22*Assembly!V$15+$BK22*Assembly!V$16+$BL22*Assembly!V$17+$BM22*Assembly!V$18+$BN22*Assembly!V$19+$BO22*Assembly!V$20+$BP22*Assembly!V$21+$BQ22*Assembly!V$22+$BR22*Assembly!V$23+$BS22*Assembly!V$24</f>
        <v>#VALUE!</v>
      </c>
      <c r="CP22" s="145" t="e">
        <f>CF22*Refining!$F$3</f>
        <v>#VALUE!</v>
      </c>
      <c r="CQ22" s="145" t="e">
        <f>CG22*Refining!$F$4</f>
        <v>#VALUE!</v>
      </c>
      <c r="CR22" s="145" t="e">
        <f>CH22*Refining!$F$5</f>
        <v>#VALUE!</v>
      </c>
      <c r="CS22" s="145" t="e">
        <f>CI22*Refining!$F$6</f>
        <v>#VALUE!</v>
      </c>
      <c r="CT22" s="145" t="e">
        <f>CJ22*Refining!$F$7</f>
        <v>#VALUE!</v>
      </c>
      <c r="CU22" s="145" t="e">
        <f>CK22*Refining!$F$8</f>
        <v>#VALUE!</v>
      </c>
      <c r="CV22" s="145" t="e">
        <f>CL22*Refining!$F$9</f>
        <v>#VALUE!</v>
      </c>
      <c r="CW22" s="145" t="e">
        <f>CM22*Refining!$F$10</f>
        <v>#VALUE!</v>
      </c>
      <c r="CX22" s="145" t="e">
        <f>CN22*Refining!$F$11</f>
        <v>#VALUE!</v>
      </c>
      <c r="CY22" s="145" t="e">
        <f>CO22*Refining!$F$12</f>
        <v>#VALUE!</v>
      </c>
      <c r="CZ22" s="185" t="e">
        <f t="shared" ref="CZ22:DS22" si="88">IF(CF22 = 0, "", CF22)</f>
        <v>#VALUE!</v>
      </c>
      <c r="DA22" s="186" t="e">
        <f t="shared" si="88"/>
        <v>#VALUE!</v>
      </c>
      <c r="DB22" s="189" t="e">
        <f t="shared" si="88"/>
        <v>#VALUE!</v>
      </c>
      <c r="DC22" s="186" t="e">
        <f t="shared" si="88"/>
        <v>#VALUE!</v>
      </c>
      <c r="DD22" s="186" t="e">
        <f t="shared" si="88"/>
        <v>#VALUE!</v>
      </c>
      <c r="DE22" s="186" t="e">
        <f t="shared" si="88"/>
        <v>#VALUE!</v>
      </c>
      <c r="DF22" s="186" t="e">
        <f t="shared" si="88"/>
        <v>#VALUE!</v>
      </c>
      <c r="DG22" s="186" t="e">
        <f t="shared" si="88"/>
        <v>#VALUE!</v>
      </c>
      <c r="DH22" s="186" t="e">
        <f t="shared" si="88"/>
        <v>#VALUE!</v>
      </c>
      <c r="DI22" s="187" t="e">
        <f t="shared" si="88"/>
        <v>#VALUE!</v>
      </c>
      <c r="DJ22" s="185" t="e">
        <f t="shared" si="88"/>
        <v>#VALUE!</v>
      </c>
      <c r="DK22" s="186" t="e">
        <f t="shared" si="88"/>
        <v>#VALUE!</v>
      </c>
      <c r="DL22" s="189" t="e">
        <f t="shared" si="88"/>
        <v>#VALUE!</v>
      </c>
      <c r="DM22" s="186" t="e">
        <f t="shared" si="88"/>
        <v>#VALUE!</v>
      </c>
      <c r="DN22" s="211" t="e">
        <f t="shared" si="88"/>
        <v>#VALUE!</v>
      </c>
      <c r="DO22" s="186" t="e">
        <f t="shared" si="88"/>
        <v>#VALUE!</v>
      </c>
      <c r="DP22" s="189" t="e">
        <f t="shared" si="88"/>
        <v>#VALUE!</v>
      </c>
      <c r="DQ22" s="189" t="e">
        <f t="shared" si="88"/>
        <v>#VALUE!</v>
      </c>
      <c r="DR22" s="186" t="e">
        <f t="shared" si="88"/>
        <v>#VALUE!</v>
      </c>
      <c r="DS22" s="187" t="e">
        <f t="shared" si="88"/>
        <v>#VALUE!</v>
      </c>
      <c r="DT22" s="185" t="e">
        <f t="shared" si="11"/>
        <v>#VALUE!</v>
      </c>
      <c r="DU22" s="189" t="e">
        <f t="shared" si="12"/>
        <v>#VALUE!</v>
      </c>
      <c r="DV22" s="133" t="e">
        <f>CZ22*'Ores &amp; Ingots'!$C$3+DA22*'Ores &amp; Ingots'!$C$4+DB22*'Ores &amp; Ingots'!$C$5+DC22*'Ores &amp; Ingots'!$C$6+DD22*'Ores &amp; Ingots'!$C$7+DE22*'Ores &amp; Ingots'!$C$8+DF22*'Ores &amp; Ingots'!$C$9+DG22*'Ores &amp; Ingots'!$C$10+DH22*'Ores &amp; Ingots'!$C$11+DI22*'Ores &amp; Ingots'!$C$12</f>
        <v>#VALUE!</v>
      </c>
      <c r="DW22" s="133" t="e">
        <f>DJ22*'Ores &amp; Ingots'!$B$3+DK22*'Ores &amp; Ingots'!$B$4+DL22*'Ores &amp; Ingots'!$B$5+DM22*'Ores &amp; Ingots'!$B$6+DN22*'Ores &amp; Ingots'!$B$7+DO22*'Ores &amp; Ingots'!$B$8+DP22*'Ores &amp; Ingots'!$B$9+DQ22*'Ores &amp; Ingots'!$B$10+DR22*'Ores &amp; Ingots'!$B$11+DS22*'Ores &amp; Ingots'!$B$12</f>
        <v>#VALUE!</v>
      </c>
      <c r="DX22" s="189" t="e">
        <f>CZ22*Refining!$G$3+DA22*Refining!$G$4+DB22*Refining!$G$5+DC22*Refining!$G$6+DD22*Refining!$G$7+DE22*Refining!$G$8+DF22*Refining!$G$9+DG22*Refining!$G$10+DH22*Refining!$G$11+DI22*Refining!$G$12</f>
        <v>#VALUE!</v>
      </c>
      <c r="DY22" s="189" t="e">
        <f t="shared" si="13"/>
        <v>#VALUE!</v>
      </c>
      <c r="DZ22" s="192" t="e">
        <f t="shared" si="14"/>
        <v>#VALUE!</v>
      </c>
      <c r="EA22" s="185" t="e">
        <f t="shared" si="15"/>
        <v>#VALUE!</v>
      </c>
      <c r="EB22" s="194" t="e">
        <f t="shared" ref="EB22:EC22" si="89">EA22/60</f>
        <v>#VALUE!</v>
      </c>
      <c r="EC22" s="194" t="e">
        <f t="shared" si="89"/>
        <v>#VALUE!</v>
      </c>
      <c r="ED22" s="185" t="e">
        <f t="shared" si="17"/>
        <v>#VALUE!</v>
      </c>
      <c r="EE22" s="194" t="e">
        <f t="shared" ref="EE22:EF22" si="90">ED22/1000</f>
        <v>#VALUE!</v>
      </c>
      <c r="EF22" s="196" t="e">
        <f t="shared" si="90"/>
        <v>#VALUE!</v>
      </c>
      <c r="EG22" s="130" t="e">
        <f t="shared" si="19"/>
        <v>#VALUE!</v>
      </c>
      <c r="EH22" s="132" t="e">
        <f t="shared" si="20"/>
        <v>#VALUE!</v>
      </c>
      <c r="EI22" s="133" t="s">
        <v>28</v>
      </c>
    </row>
    <row r="23" spans="1:139" ht="12.75" x14ac:dyDescent="0.2">
      <c r="A23" s="864"/>
      <c r="B23" s="135" t="s">
        <v>246</v>
      </c>
      <c r="C23" s="137" t="s">
        <v>156</v>
      </c>
      <c r="D23" s="137">
        <v>1</v>
      </c>
      <c r="E23" s="137">
        <v>1</v>
      </c>
      <c r="F23" s="137">
        <v>1</v>
      </c>
      <c r="G23" s="139">
        <f t="shared" si="0"/>
        <v>15.625</v>
      </c>
      <c r="H23" s="140">
        <v>25</v>
      </c>
      <c r="I23" s="140">
        <v>25</v>
      </c>
      <c r="J23" s="140">
        <f>H23/Main!$D$9</f>
        <v>5</v>
      </c>
      <c r="K23" s="140">
        <f>I23/Main!$D$10</f>
        <v>12.5</v>
      </c>
      <c r="L23" s="140">
        <f t="shared" si="1"/>
        <v>2.5</v>
      </c>
      <c r="M23" s="140">
        <v>1</v>
      </c>
      <c r="N23" s="307">
        <v>1E-3</v>
      </c>
      <c r="O23" s="145">
        <v>1700000</v>
      </c>
      <c r="P23" s="143"/>
      <c r="Q23" s="145"/>
      <c r="R23" s="143"/>
      <c r="S23" s="146"/>
      <c r="T23" s="146"/>
      <c r="U23" s="145">
        <v>900000</v>
      </c>
      <c r="V23" s="143"/>
      <c r="W23" s="143"/>
      <c r="X23" s="143"/>
      <c r="Y23" s="143"/>
      <c r="Z23" s="143"/>
      <c r="AA23" s="143"/>
      <c r="AB23" s="143"/>
      <c r="AC23" s="148" t="s">
        <v>28</v>
      </c>
      <c r="AD23" s="151">
        <v>25</v>
      </c>
      <c r="AE23" s="151">
        <v>0</v>
      </c>
      <c r="AF23" s="151">
        <v>0</v>
      </c>
      <c r="AG23" s="152">
        <v>8</v>
      </c>
      <c r="AH23" s="151">
        <v>60</v>
      </c>
      <c r="AI23" s="151">
        <v>0</v>
      </c>
      <c r="AJ23" s="151">
        <v>0</v>
      </c>
      <c r="AK23" s="151">
        <v>0</v>
      </c>
      <c r="AL23" s="151">
        <v>0</v>
      </c>
      <c r="AM23" s="151">
        <v>0</v>
      </c>
      <c r="AN23" s="151">
        <v>0</v>
      </c>
      <c r="AO23" s="151">
        <v>40</v>
      </c>
      <c r="AP23" s="151">
        <v>0</v>
      </c>
      <c r="AQ23" s="151">
        <v>0</v>
      </c>
      <c r="AR23" s="151">
        <v>0</v>
      </c>
      <c r="AS23" s="151">
        <v>0</v>
      </c>
      <c r="AT23" s="151">
        <v>0</v>
      </c>
      <c r="AU23" s="151">
        <v>0</v>
      </c>
      <c r="AV23" s="151">
        <v>0</v>
      </c>
      <c r="AW23" s="151">
        <v>0</v>
      </c>
      <c r="AX23" s="151">
        <v>0</v>
      </c>
      <c r="AY23" s="174">
        <f t="shared" ref="AY23:BS23" si="91">IF(AD23 = 0, "", AD23)</f>
        <v>25</v>
      </c>
      <c r="AZ23" s="137" t="str">
        <f t="shared" si="91"/>
        <v/>
      </c>
      <c r="BA23" s="137" t="str">
        <f t="shared" si="91"/>
        <v/>
      </c>
      <c r="BB23" s="167">
        <f t="shared" si="91"/>
        <v>8</v>
      </c>
      <c r="BC23" s="133">
        <f t="shared" si="91"/>
        <v>60</v>
      </c>
      <c r="BD23" s="137" t="str">
        <f t="shared" si="91"/>
        <v/>
      </c>
      <c r="BE23" s="137" t="str">
        <f t="shared" si="91"/>
        <v/>
      </c>
      <c r="BF23" s="137" t="str">
        <f t="shared" si="91"/>
        <v/>
      </c>
      <c r="BG23" s="137" t="str">
        <f t="shared" si="91"/>
        <v/>
      </c>
      <c r="BH23" s="137" t="str">
        <f t="shared" si="91"/>
        <v/>
      </c>
      <c r="BI23" s="137" t="str">
        <f t="shared" si="91"/>
        <v/>
      </c>
      <c r="BJ23" s="133">
        <f t="shared" si="91"/>
        <v>40</v>
      </c>
      <c r="BK23" s="137" t="str">
        <f t="shared" si="91"/>
        <v/>
      </c>
      <c r="BL23" s="137" t="str">
        <f t="shared" si="91"/>
        <v/>
      </c>
      <c r="BM23" s="137" t="str">
        <f t="shared" si="91"/>
        <v/>
      </c>
      <c r="BN23" s="137" t="str">
        <f t="shared" si="91"/>
        <v/>
      </c>
      <c r="BO23" s="137" t="str">
        <f t="shared" si="91"/>
        <v/>
      </c>
      <c r="BP23" s="137" t="str">
        <f t="shared" si="91"/>
        <v/>
      </c>
      <c r="BQ23" s="137" t="str">
        <f t="shared" si="91"/>
        <v/>
      </c>
      <c r="BR23" s="137" t="str">
        <f t="shared" si="91"/>
        <v/>
      </c>
      <c r="BS23" s="169" t="str">
        <f t="shared" si="91"/>
        <v/>
      </c>
      <c r="BT23" s="174" t="e">
        <f>$AY23*Assembly!Z$4+$AZ23*Assembly!Z$5+$BA23*Assembly!Z$6+$BB23*Assembly!Z$7+$BC23*Assembly!Z$8+$BD23*Assembly!Z$9+$BE23*Assembly!Z$10+$BF23*Assembly!Z$11+$BG23*Assembly!Z$12+$BH23*Assembly!Z$13+$BI23*Assembly!Z$14+$BJ23*Assembly!Z$15+$BK23*Assembly!Z$16+$BL23*Assembly!Z$17+$BM23*Assembly!Z$18+$BN23*Assembly!Z$19+$BO23*Assembly!Z$20+$BP23*Assembly!Z$21+$BQ23*Assembly!Z$22+$BR23*Assembly!Z$23+$BS23*Assembly!Z$24</f>
        <v>#VALUE!</v>
      </c>
      <c r="BU23" s="133" t="e">
        <f t="shared" si="3"/>
        <v>#VALUE!</v>
      </c>
      <c r="BV23" s="301" t="e">
        <f t="shared" si="75"/>
        <v>#VALUE!</v>
      </c>
      <c r="BW23" s="133" t="e">
        <f>$AY23*Assembly!AD$4+$AZ23*Assembly!AD$5+$BA23*Assembly!AD$6+$BB23*Assembly!AD$7+$BC23*Assembly!AD$8+$BD23*Assembly!AD$9+$BE23*Assembly!AD$10+$BF23*Assembly!AD$11+$BG23*Assembly!AD$12+$BH23*Assembly!AD$13+$BI23*Assembly!AD$14+$BJ23*Assembly!AD$15+$BK23*Assembly!AD$16+$BL23*Assembly!AD$17+$BM23*Assembly!AD$18+$BN23*Assembly!AD$19+$BO23*Assembly!AD$20+$BP23*Assembly!AD$21+$BQ23*Assembly!AD$22+$BR23*Assembly!AD$23+$BS23*Assembly!AD$24</f>
        <v>#VALUE!</v>
      </c>
      <c r="BX23" s="177" t="e">
        <f t="shared" si="4"/>
        <v>#VALUE!</v>
      </c>
      <c r="BY23" s="178" t="e">
        <f t="shared" si="5"/>
        <v>#VALUE!</v>
      </c>
      <c r="BZ23" s="179" t="e">
        <f t="shared" si="6"/>
        <v>#VALUE!</v>
      </c>
      <c r="CA23" s="178" t="e">
        <f t="shared" si="7"/>
        <v>#VALUE!</v>
      </c>
      <c r="CB23" s="133" t="e">
        <f>$AY23*Assembly!Y$4+$AZ23*Assembly!Y$5+$BA23*Assembly!Y$6+$BB23*Assembly!Y$7+$BC23*Assembly!Y$8+$BD23*Assembly!Y$9+$BE23*Assembly!Y$10+$BF23*Assembly!Y$11+$BG23*Assembly!Y$12+$BH23*Assembly!Y$13+$BI23*Assembly!Y$14+$BJ23*Assembly!Y$15+$BK23*Assembly!Y$16+$BL23*Assembly!Y$17+$BM23*Assembly!Y$18+$BN23*Assembly!Y$19+$BO23*Assembly!Y$20+$BP23*Assembly!Y$21+$BQ23*Assembly!Y$22+$BR23*Assembly!Y$23+$BS23*Assembly!Y$24</f>
        <v>#VALUE!</v>
      </c>
      <c r="CC23" s="133" t="e">
        <f t="shared" si="8"/>
        <v>#VALUE!</v>
      </c>
      <c r="CD23" s="130" t="e">
        <f t="shared" si="9"/>
        <v>#VALUE!</v>
      </c>
      <c r="CE23" s="183" t="e">
        <f>$AY23*Assembly!AC$4+$AZ23*Assembly!AC$5+$BA23*Assembly!AC$6+$BB23*Assembly!AC$7+$BC23*Assembly!AC$8+$BD23*Assembly!AC$9+$BE23*Assembly!AC$10+$BF23*Assembly!AC$11+$BG23*Assembly!AC$12+$BH23*Assembly!AC$13+$BI23*Assembly!AC$14+$BJ23*Assembly!AC$15+$BK23*Assembly!AC$16+$BL23*Assembly!AC$17+$BM23*Assembly!AC$18+$BN23*Assembly!AC$19+$BO23*Assembly!AC$20+$BP23*Assembly!AC$21+$BQ23*Assembly!AC$22+$BR23*Assembly!AC$23+$BS23*Assembly!AC$24</f>
        <v>#VALUE!</v>
      </c>
      <c r="CF23" s="145" t="e">
        <f>$AY23*Assembly!M$4+$AZ23*Assembly!M$5+$BA23*Assembly!M$6+$BB23*Assembly!M$7+$BC23*Assembly!M$8+$BD23*Assembly!M$9+$BE23*Assembly!M$10+$BF23*Assembly!M$11+$BG23*Assembly!M$12+$BH23*Assembly!M$13+$BI23*Assembly!M$14+$BJ23*Assembly!M$15+$BK23*Assembly!M$16+$BL23*Assembly!M$17+$BM23*Assembly!M$18+$BN23*Assembly!M$19+$BO23*Assembly!M$20+$BP23*Assembly!M$21+$BQ23*Assembly!M$22+$BR23*Assembly!M$23+$BS23*Assembly!M$24</f>
        <v>#VALUE!</v>
      </c>
      <c r="CG23" s="145" t="e">
        <f>$AY23*Assembly!N$4+$AZ23*Assembly!N$5+$BA23*Assembly!N$6+$BB23*Assembly!N$7+$BC23*Assembly!N$8+$BD23*Assembly!N$9+$BE23*Assembly!N$10+$BF23*Assembly!N$11+$BG23*Assembly!N$12+$BH23*Assembly!N$13+$BI23*Assembly!N$14+$BJ23*Assembly!N$15+$BK23*Assembly!N$16+$BL23*Assembly!N$17+$BM23*Assembly!N$18+$BN23*Assembly!N$19+$BO23*Assembly!N$20+$BP23*Assembly!N$21+$BQ23*Assembly!N$22+$BR23*Assembly!N$23+$BS23*Assembly!N$24</f>
        <v>#VALUE!</v>
      </c>
      <c r="CH23" s="145" t="e">
        <f>$AY23*Assembly!O$4+$AZ23*Assembly!O$5+$BA23*Assembly!O$6+$BB23*Assembly!O$7+$BC23*Assembly!O$8+$BD23*Assembly!O$9+$BE23*Assembly!O$10+$BF23*Assembly!O$11+$BG23*Assembly!O$12+$BH23*Assembly!O$13+$BI23*Assembly!O$14+$BJ23*Assembly!O$15+$BK23*Assembly!O$16+$BL23*Assembly!O$17+$BM23*Assembly!O$18+$BN23*Assembly!O$19+$BO23*Assembly!O$20+$BP23*Assembly!O$21+$BQ23*Assembly!O$22+$BR23*Assembly!O$23+$BS23*Assembly!O$24</f>
        <v>#VALUE!</v>
      </c>
      <c r="CI23" s="140" t="e">
        <f>$AY23*Assembly!P$4+$AZ23*Assembly!P$5+$BA23*Assembly!P$6+$BB23*Assembly!P$7+$BC23*Assembly!P$8+$BD23*Assembly!P$9+$BE23*Assembly!P$10+$BF23*Assembly!P$11+$BG23*Assembly!P$12+$BH23*Assembly!P$13+$BI23*Assembly!P$14+$BJ23*Assembly!P$15+$BK23*Assembly!P$16+$BL23*Assembly!P$17+$BM23*Assembly!P$18+$BN23*Assembly!P$19+$BO23*Assembly!P$20+$BP23*Assembly!P$21+$BQ23*Assembly!P$22+$BR23*Assembly!P$23+$BS23*Assembly!P$24</f>
        <v>#VALUE!</v>
      </c>
      <c r="CJ23" s="140" t="e">
        <f>$AY23*Assembly!Q$4+$AZ23*Assembly!Q$5+$BA23*Assembly!Q$6+$BB23*Assembly!Q$7+$BC23*Assembly!Q$8+$BD23*Assembly!Q$9+$BE23*Assembly!Q$10+$BF23*Assembly!Q$11+$BG23*Assembly!Q$12+$BH23*Assembly!Q$13+$BI23*Assembly!Q$14+$BJ23*Assembly!Q$15+$BK23*Assembly!Q$16+$BL23*Assembly!Q$17+$BM23*Assembly!Q$18+$BN23*Assembly!Q$19+$BO23*Assembly!Q$20+$BP23*Assembly!Q$21+$BQ23*Assembly!Q$22+$BR23*Assembly!Q$23+$BS23*Assembly!Q$24</f>
        <v>#VALUE!</v>
      </c>
      <c r="CK23" s="145" t="e">
        <f>$AY23*Assembly!R$4+$AZ23*Assembly!R$5+$BA23*Assembly!R$6+$BB23*Assembly!R$7+$BC23*Assembly!R$8+$BD23*Assembly!R$9+$BE23*Assembly!R$10+$BF23*Assembly!R$11+$BG23*Assembly!R$12+$BH23*Assembly!R$13+$BI23*Assembly!R$14+$BJ23*Assembly!R$15+$BK23*Assembly!R$16+$BL23*Assembly!R$17+$BM23*Assembly!R$18+$BN23*Assembly!R$19+$BO23*Assembly!R$20+$BP23*Assembly!R$21+$BQ23*Assembly!R$22+$BR23*Assembly!R$23+$BS23*Assembly!R$24</f>
        <v>#VALUE!</v>
      </c>
      <c r="CL23" s="140" t="e">
        <f>$AY23*Assembly!S$4+$AZ23*Assembly!S$5+$BA23*Assembly!S$6+$BB23*Assembly!S$7+$BC23*Assembly!S$8+$BD23*Assembly!S$9+$BE23*Assembly!S$10+$BF23*Assembly!S$11+$BG23*Assembly!S$12+$BH23*Assembly!S$13+$BI23*Assembly!S$14+$BJ23*Assembly!S$15+$BK23*Assembly!S$16+$BL23*Assembly!S$17+$BM23*Assembly!S$18+$BN23*Assembly!S$19+$BO23*Assembly!S$20+$BP23*Assembly!S$21+$BQ23*Assembly!S$22+$BR23*Assembly!S$23+$BS23*Assembly!S$24</f>
        <v>#VALUE!</v>
      </c>
      <c r="CM23" s="140" t="e">
        <f>$AY23*Assembly!T$4+$AZ23*Assembly!T$5+$BA23*Assembly!T$6+$BB23*Assembly!T$7+$BC23*Assembly!T$8+$BD23*Assembly!T$9+$BE23*Assembly!T$10+$BF23*Assembly!T$11+$BG23*Assembly!T$12+$BH23*Assembly!T$13+$BI23*Assembly!T$14+$BJ23*Assembly!T$15+$BK23*Assembly!T$16+$BL23*Assembly!T$17+$BM23*Assembly!T$18+$BN23*Assembly!T$19+$BO23*Assembly!T$20+$BP23*Assembly!T$21+$BQ23*Assembly!T$22+$BR23*Assembly!T$23+$BS23*Assembly!T$24</f>
        <v>#VALUE!</v>
      </c>
      <c r="CN23" s="140" t="e">
        <f>$AY23*Assembly!U$4+$AZ23*Assembly!U$5+$BA23*Assembly!U$6+$BB23*Assembly!U$7+$BC23*Assembly!U$8+$BD23*Assembly!U$9+$BE23*Assembly!U$10+$BF23*Assembly!U$11+$BG23*Assembly!U$12+$BH23*Assembly!U$13+$BI23*Assembly!U$14+$BJ23*Assembly!U$15+$BK23*Assembly!U$16+$BL23*Assembly!U$17+$BM23*Assembly!U$18+$BN23*Assembly!U$19+$BO23*Assembly!U$20+$BP23*Assembly!U$21+$BQ23*Assembly!U$22+$BR23*Assembly!U$23+$BS23*Assembly!U$24</f>
        <v>#VALUE!</v>
      </c>
      <c r="CO23" s="145" t="e">
        <f>$AY23*Assembly!V$4+$AZ23*Assembly!V$5+$BA23*Assembly!V$6+$BB23*Assembly!V$7+$BC23*Assembly!V$8+$BD23*Assembly!V$9+$BE23*Assembly!V$10+$BF23*Assembly!V$11+$BG23*Assembly!V$12+$BH23*Assembly!V$13+$BI23*Assembly!V$14+$BJ23*Assembly!V$15+$BK23*Assembly!V$16+$BL23*Assembly!V$17+$BM23*Assembly!V$18+$BN23*Assembly!V$19+$BO23*Assembly!V$20+$BP23*Assembly!V$21+$BQ23*Assembly!V$22+$BR23*Assembly!V$23+$BS23*Assembly!V$24</f>
        <v>#VALUE!</v>
      </c>
      <c r="CP23" s="145" t="e">
        <f>CF23*Refining!$F$3</f>
        <v>#VALUE!</v>
      </c>
      <c r="CQ23" s="145" t="e">
        <f>CG23*Refining!$F$4</f>
        <v>#VALUE!</v>
      </c>
      <c r="CR23" s="145" t="e">
        <f>CH23*Refining!$F$5</f>
        <v>#VALUE!</v>
      </c>
      <c r="CS23" s="145" t="e">
        <f>CI23*Refining!$F$6</f>
        <v>#VALUE!</v>
      </c>
      <c r="CT23" s="145" t="e">
        <f>CJ23*Refining!$F$7</f>
        <v>#VALUE!</v>
      </c>
      <c r="CU23" s="145" t="e">
        <f>CK23*Refining!$F$8</f>
        <v>#VALUE!</v>
      </c>
      <c r="CV23" s="145" t="e">
        <f>CL23*Refining!$F$9</f>
        <v>#VALUE!</v>
      </c>
      <c r="CW23" s="145" t="e">
        <f>CM23*Refining!$F$10</f>
        <v>#VALUE!</v>
      </c>
      <c r="CX23" s="145" t="e">
        <f>CN23*Refining!$F$11</f>
        <v>#VALUE!</v>
      </c>
      <c r="CY23" s="145" t="e">
        <f>CO23*Refining!$F$12</f>
        <v>#VALUE!</v>
      </c>
      <c r="CZ23" s="185" t="e">
        <f t="shared" ref="CZ23:DS23" si="92">IF(CF23 = 0, "", CF23)</f>
        <v>#VALUE!</v>
      </c>
      <c r="DA23" s="189" t="e">
        <f t="shared" si="92"/>
        <v>#VALUE!</v>
      </c>
      <c r="DB23" s="189" t="e">
        <f t="shared" si="92"/>
        <v>#VALUE!</v>
      </c>
      <c r="DC23" s="186" t="e">
        <f t="shared" si="92"/>
        <v>#VALUE!</v>
      </c>
      <c r="DD23" s="186" t="e">
        <f t="shared" si="92"/>
        <v>#VALUE!</v>
      </c>
      <c r="DE23" s="186" t="e">
        <f t="shared" si="92"/>
        <v>#VALUE!</v>
      </c>
      <c r="DF23" s="186" t="e">
        <f t="shared" si="92"/>
        <v>#VALUE!</v>
      </c>
      <c r="DG23" s="186" t="e">
        <f t="shared" si="92"/>
        <v>#VALUE!</v>
      </c>
      <c r="DH23" s="186" t="e">
        <f t="shared" si="92"/>
        <v>#VALUE!</v>
      </c>
      <c r="DI23" s="187" t="e">
        <f t="shared" si="92"/>
        <v>#VALUE!</v>
      </c>
      <c r="DJ23" s="185" t="e">
        <f t="shared" si="92"/>
        <v>#VALUE!</v>
      </c>
      <c r="DK23" s="189" t="e">
        <f t="shared" si="92"/>
        <v>#VALUE!</v>
      </c>
      <c r="DL23" s="189" t="e">
        <f t="shared" si="92"/>
        <v>#VALUE!</v>
      </c>
      <c r="DM23" s="186" t="e">
        <f t="shared" si="92"/>
        <v>#VALUE!</v>
      </c>
      <c r="DN23" s="211" t="e">
        <f t="shared" si="92"/>
        <v>#VALUE!</v>
      </c>
      <c r="DO23" s="186" t="e">
        <f t="shared" si="92"/>
        <v>#VALUE!</v>
      </c>
      <c r="DP23" s="186" t="e">
        <f t="shared" si="92"/>
        <v>#VALUE!</v>
      </c>
      <c r="DQ23" s="186" t="e">
        <f t="shared" si="92"/>
        <v>#VALUE!</v>
      </c>
      <c r="DR23" s="186" t="e">
        <f t="shared" si="92"/>
        <v>#VALUE!</v>
      </c>
      <c r="DS23" s="187" t="e">
        <f t="shared" si="92"/>
        <v>#VALUE!</v>
      </c>
      <c r="DT23" s="185" t="e">
        <f t="shared" si="11"/>
        <v>#VALUE!</v>
      </c>
      <c r="DU23" s="189" t="e">
        <f t="shared" si="12"/>
        <v>#VALUE!</v>
      </c>
      <c r="DV23" s="133" t="e">
        <f>CZ23*'Ores &amp; Ingots'!$C$3+DA23*'Ores &amp; Ingots'!$C$4+DB23*'Ores &amp; Ingots'!$C$5+DC23*'Ores &amp; Ingots'!$C$6+DD23*'Ores &amp; Ingots'!$C$7+DE23*'Ores &amp; Ingots'!$C$8+DF23*'Ores &amp; Ingots'!$C$9+DG23*'Ores &amp; Ingots'!$C$10+DH23*'Ores &amp; Ingots'!$C$11+DI23*'Ores &amp; Ingots'!$C$12</f>
        <v>#VALUE!</v>
      </c>
      <c r="DW23" s="133" t="e">
        <f>DJ23*'Ores &amp; Ingots'!$B$3+DK23*'Ores &amp; Ingots'!$B$4+DL23*'Ores &amp; Ingots'!$B$5+DM23*'Ores &amp; Ingots'!$B$6+DN23*'Ores &amp; Ingots'!$B$7+DO23*'Ores &amp; Ingots'!$B$8+DP23*'Ores &amp; Ingots'!$B$9+DQ23*'Ores &amp; Ingots'!$B$10+DR23*'Ores &amp; Ingots'!$B$11+DS23*'Ores &amp; Ingots'!$B$12</f>
        <v>#VALUE!</v>
      </c>
      <c r="DX23" s="189" t="e">
        <f>CZ23*Refining!$G$3+DA23*Refining!$G$4+DB23*Refining!$G$5+DC23*Refining!$G$6+DD23*Refining!$G$7+DE23*Refining!$G$8+DF23*Refining!$G$9+DG23*Refining!$G$10+DH23*Refining!$G$11+DI23*Refining!$G$12</f>
        <v>#VALUE!</v>
      </c>
      <c r="DY23" s="189" t="e">
        <f t="shared" si="13"/>
        <v>#VALUE!</v>
      </c>
      <c r="DZ23" s="192" t="e">
        <f t="shared" si="14"/>
        <v>#VALUE!</v>
      </c>
      <c r="EA23" s="185" t="e">
        <f t="shared" si="15"/>
        <v>#VALUE!</v>
      </c>
      <c r="EB23" s="194" t="e">
        <f t="shared" ref="EB23:EC23" si="93">EA23/60</f>
        <v>#VALUE!</v>
      </c>
      <c r="EC23" s="194" t="e">
        <f t="shared" si="93"/>
        <v>#VALUE!</v>
      </c>
      <c r="ED23" s="185" t="e">
        <f t="shared" si="17"/>
        <v>#VALUE!</v>
      </c>
      <c r="EE23" s="194" t="e">
        <f t="shared" ref="EE23:EF23" si="94">ED23/1000</f>
        <v>#VALUE!</v>
      </c>
      <c r="EF23" s="196" t="e">
        <f t="shared" si="94"/>
        <v>#VALUE!</v>
      </c>
      <c r="EG23" s="130" t="e">
        <f t="shared" si="19"/>
        <v>#VALUE!</v>
      </c>
      <c r="EH23" s="132" t="e">
        <f t="shared" si="20"/>
        <v>#VALUE!</v>
      </c>
      <c r="EI23" s="133"/>
    </row>
    <row r="24" spans="1:139" ht="12.75" hidden="1" x14ac:dyDescent="0.2">
      <c r="A24" s="864"/>
      <c r="B24" s="135" t="s">
        <v>246</v>
      </c>
      <c r="C24" s="137" t="s">
        <v>155</v>
      </c>
      <c r="D24" s="137">
        <v>1</v>
      </c>
      <c r="E24" s="137">
        <v>1</v>
      </c>
      <c r="F24" s="137">
        <v>1</v>
      </c>
      <c r="G24" s="139">
        <f t="shared" si="0"/>
        <v>0.125</v>
      </c>
      <c r="H24" s="140">
        <v>25</v>
      </c>
      <c r="I24" s="140">
        <v>25</v>
      </c>
      <c r="J24" s="140">
        <f>H24/Main!$D$9</f>
        <v>5</v>
      </c>
      <c r="K24" s="140">
        <f>I24/Main!$D$10</f>
        <v>12.5</v>
      </c>
      <c r="L24" s="140">
        <f t="shared" si="1"/>
        <v>2.5</v>
      </c>
      <c r="M24" s="140">
        <v>1</v>
      </c>
      <c r="N24" s="307">
        <v>1E-3</v>
      </c>
      <c r="O24" s="145">
        <v>170000</v>
      </c>
      <c r="P24" s="143"/>
      <c r="Q24" s="145"/>
      <c r="R24" s="143"/>
      <c r="S24" s="146"/>
      <c r="T24" s="146"/>
      <c r="U24" s="145">
        <v>82000</v>
      </c>
      <c r="V24" s="143"/>
      <c r="W24" s="143"/>
      <c r="X24" s="143"/>
      <c r="Y24" s="143"/>
      <c r="Z24" s="143"/>
      <c r="AA24" s="143"/>
      <c r="AB24" s="143"/>
      <c r="AC24" s="148"/>
      <c r="AD24" s="151">
        <v>7</v>
      </c>
      <c r="AE24" s="151">
        <v>0</v>
      </c>
      <c r="AF24" s="151">
        <v>0</v>
      </c>
      <c r="AG24" s="152">
        <v>2</v>
      </c>
      <c r="AH24" s="151">
        <v>15</v>
      </c>
      <c r="AI24" s="151">
        <v>0</v>
      </c>
      <c r="AJ24" s="151">
        <v>0</v>
      </c>
      <c r="AK24" s="151">
        <v>0</v>
      </c>
      <c r="AL24" s="151">
        <v>0</v>
      </c>
      <c r="AM24" s="151">
        <v>0</v>
      </c>
      <c r="AN24" s="151">
        <v>0</v>
      </c>
      <c r="AO24" s="151">
        <v>4</v>
      </c>
      <c r="AP24" s="151">
        <v>0</v>
      </c>
      <c r="AQ24" s="151">
        <v>0</v>
      </c>
      <c r="AR24" s="151">
        <v>0</v>
      </c>
      <c r="AS24" s="151">
        <v>0</v>
      </c>
      <c r="AT24" s="151">
        <v>0</v>
      </c>
      <c r="AU24" s="151">
        <v>0</v>
      </c>
      <c r="AV24" s="151">
        <v>0</v>
      </c>
      <c r="AW24" s="151">
        <v>0</v>
      </c>
      <c r="AX24" s="151">
        <v>0</v>
      </c>
      <c r="AY24" s="174">
        <f t="shared" ref="AY24:BS24" si="95">IF(AD24 = 0, "", AD24)</f>
        <v>7</v>
      </c>
      <c r="AZ24" s="137" t="str">
        <f t="shared" si="95"/>
        <v/>
      </c>
      <c r="BA24" s="137" t="str">
        <f t="shared" si="95"/>
        <v/>
      </c>
      <c r="BB24" s="167">
        <f t="shared" si="95"/>
        <v>2</v>
      </c>
      <c r="BC24" s="133">
        <f t="shared" si="95"/>
        <v>15</v>
      </c>
      <c r="BD24" s="137" t="str">
        <f t="shared" si="95"/>
        <v/>
      </c>
      <c r="BE24" s="137" t="str">
        <f t="shared" si="95"/>
        <v/>
      </c>
      <c r="BF24" s="137" t="str">
        <f t="shared" si="95"/>
        <v/>
      </c>
      <c r="BG24" s="137" t="str">
        <f t="shared" si="95"/>
        <v/>
      </c>
      <c r="BH24" s="137" t="str">
        <f t="shared" si="95"/>
        <v/>
      </c>
      <c r="BI24" s="137" t="str">
        <f t="shared" si="95"/>
        <v/>
      </c>
      <c r="BJ24" s="133">
        <f t="shared" si="95"/>
        <v>4</v>
      </c>
      <c r="BK24" s="137" t="str">
        <f t="shared" si="95"/>
        <v/>
      </c>
      <c r="BL24" s="137" t="str">
        <f t="shared" si="95"/>
        <v/>
      </c>
      <c r="BM24" s="137" t="str">
        <f t="shared" si="95"/>
        <v/>
      </c>
      <c r="BN24" s="137" t="str">
        <f t="shared" si="95"/>
        <v/>
      </c>
      <c r="BO24" s="137" t="str">
        <f t="shared" si="95"/>
        <v/>
      </c>
      <c r="BP24" s="137" t="str">
        <f t="shared" si="95"/>
        <v/>
      </c>
      <c r="BQ24" s="137" t="str">
        <f t="shared" si="95"/>
        <v/>
      </c>
      <c r="BR24" s="137" t="str">
        <f t="shared" si="95"/>
        <v/>
      </c>
      <c r="BS24" s="169" t="str">
        <f t="shared" si="95"/>
        <v/>
      </c>
      <c r="BT24" s="174" t="e">
        <f>$AY24*Assembly!Z$4+$AZ24*Assembly!Z$5+$BA24*Assembly!Z$6+$BB24*Assembly!Z$7+$BC24*Assembly!Z$8+$BD24*Assembly!Z$9+$BE24*Assembly!Z$10+$BF24*Assembly!Z$11+$BG24*Assembly!Z$12+$BH24*Assembly!Z$13+$BI24*Assembly!Z$14+$BJ24*Assembly!Z$15+$BK24*Assembly!Z$16+$BL24*Assembly!Z$17+$BM24*Assembly!Z$18+$BN24*Assembly!Z$19+$BO24*Assembly!Z$20+$BP24*Assembly!Z$21+$BQ24*Assembly!Z$22+$BR24*Assembly!Z$23+$BS24*Assembly!Z$24</f>
        <v>#VALUE!</v>
      </c>
      <c r="BU24" s="133" t="e">
        <f t="shared" si="3"/>
        <v>#VALUE!</v>
      </c>
      <c r="BV24" s="301" t="e">
        <f t="shared" si="75"/>
        <v>#VALUE!</v>
      </c>
      <c r="BW24" s="133" t="e">
        <f>$AY24*Assembly!AD$4+$AZ24*Assembly!AD$5+$BA24*Assembly!AD$6+$BB24*Assembly!AD$7+$BC24*Assembly!AD$8+$BD24*Assembly!AD$9+$BE24*Assembly!AD$10+$BF24*Assembly!AD$11+$BG24*Assembly!AD$12+$BH24*Assembly!AD$13+$BI24*Assembly!AD$14+$BJ24*Assembly!AD$15+$BK24*Assembly!AD$16+$BL24*Assembly!AD$17+$BM24*Assembly!AD$18+$BN24*Assembly!AD$19+$BO24*Assembly!AD$20+$BP24*Assembly!AD$21+$BQ24*Assembly!AD$22+$BR24*Assembly!AD$23+$BS24*Assembly!AD$24</f>
        <v>#VALUE!</v>
      </c>
      <c r="BX24" s="177" t="e">
        <f t="shared" si="4"/>
        <v>#VALUE!</v>
      </c>
      <c r="BY24" s="178" t="e">
        <f t="shared" si="5"/>
        <v>#VALUE!</v>
      </c>
      <c r="BZ24" s="179" t="e">
        <f t="shared" si="6"/>
        <v>#VALUE!</v>
      </c>
      <c r="CA24" s="178" t="e">
        <f t="shared" si="7"/>
        <v>#VALUE!</v>
      </c>
      <c r="CB24" s="133" t="e">
        <f>$AY24*Assembly!Y$4+$AZ24*Assembly!Y$5+$BA24*Assembly!Y$6+$BB24*Assembly!Y$7+$BC24*Assembly!Y$8+$BD24*Assembly!Y$9+$BE24*Assembly!Y$10+$BF24*Assembly!Y$11+$BG24*Assembly!Y$12+$BH24*Assembly!Y$13+$BI24*Assembly!Y$14+$BJ24*Assembly!Y$15+$BK24*Assembly!Y$16+$BL24*Assembly!Y$17+$BM24*Assembly!Y$18+$BN24*Assembly!Y$19+$BO24*Assembly!Y$20+$BP24*Assembly!Y$21+$BQ24*Assembly!Y$22+$BR24*Assembly!Y$23+$BS24*Assembly!Y$24</f>
        <v>#VALUE!</v>
      </c>
      <c r="CC24" s="133" t="e">
        <f t="shared" si="8"/>
        <v>#VALUE!</v>
      </c>
      <c r="CD24" s="130" t="e">
        <f t="shared" si="9"/>
        <v>#VALUE!</v>
      </c>
      <c r="CE24" s="183" t="e">
        <f>$AY24*Assembly!AC$4+$AZ24*Assembly!AC$5+$BA24*Assembly!AC$6+$BB24*Assembly!AC$7+$BC24*Assembly!AC$8+$BD24*Assembly!AC$9+$BE24*Assembly!AC$10+$BF24*Assembly!AC$11+$BG24*Assembly!AC$12+$BH24*Assembly!AC$13+$BI24*Assembly!AC$14+$BJ24*Assembly!AC$15+$BK24*Assembly!AC$16+$BL24*Assembly!AC$17+$BM24*Assembly!AC$18+$BN24*Assembly!AC$19+$BO24*Assembly!AC$20+$BP24*Assembly!AC$21+$BQ24*Assembly!AC$22+$BR24*Assembly!AC$23+$BS24*Assembly!AC$24</f>
        <v>#VALUE!</v>
      </c>
      <c r="CF24" s="145" t="e">
        <f>$AY24*Assembly!M$4+$AZ24*Assembly!M$5+$BA24*Assembly!M$6+$BB24*Assembly!M$7+$BC24*Assembly!M$8+$BD24*Assembly!M$9+$BE24*Assembly!M$10+$BF24*Assembly!M$11+$BG24*Assembly!M$12+$BH24*Assembly!M$13+$BI24*Assembly!M$14+$BJ24*Assembly!M$15+$BK24*Assembly!M$16+$BL24*Assembly!M$17+$BM24*Assembly!M$18+$BN24*Assembly!M$19+$BO24*Assembly!M$20+$BP24*Assembly!M$21+$BQ24*Assembly!M$22+$BR24*Assembly!M$23+$BS24*Assembly!M$24</f>
        <v>#VALUE!</v>
      </c>
      <c r="CG24" s="145" t="e">
        <f>$AY24*Assembly!N$4+$AZ24*Assembly!N$5+$BA24*Assembly!N$6+$BB24*Assembly!N$7+$BC24*Assembly!N$8+$BD24*Assembly!N$9+$BE24*Assembly!N$10+$BF24*Assembly!N$11+$BG24*Assembly!N$12+$BH24*Assembly!N$13+$BI24*Assembly!N$14+$BJ24*Assembly!N$15+$BK24*Assembly!N$16+$BL24*Assembly!N$17+$BM24*Assembly!N$18+$BN24*Assembly!N$19+$BO24*Assembly!N$20+$BP24*Assembly!N$21+$BQ24*Assembly!N$22+$BR24*Assembly!N$23+$BS24*Assembly!N$24</f>
        <v>#VALUE!</v>
      </c>
      <c r="CH24" s="145" t="e">
        <f>$AY24*Assembly!O$4+$AZ24*Assembly!O$5+$BA24*Assembly!O$6+$BB24*Assembly!O$7+$BC24*Assembly!O$8+$BD24*Assembly!O$9+$BE24*Assembly!O$10+$BF24*Assembly!O$11+$BG24*Assembly!O$12+$BH24*Assembly!O$13+$BI24*Assembly!O$14+$BJ24*Assembly!O$15+$BK24*Assembly!O$16+$BL24*Assembly!O$17+$BM24*Assembly!O$18+$BN24*Assembly!O$19+$BO24*Assembly!O$20+$BP24*Assembly!O$21+$BQ24*Assembly!O$22+$BR24*Assembly!O$23+$BS24*Assembly!O$24</f>
        <v>#VALUE!</v>
      </c>
      <c r="CI24" s="140" t="e">
        <f>$AY24*Assembly!P$4+$AZ24*Assembly!P$5+$BA24*Assembly!P$6+$BB24*Assembly!P$7+$BC24*Assembly!P$8+$BD24*Assembly!P$9+$BE24*Assembly!P$10+$BF24*Assembly!P$11+$BG24*Assembly!P$12+$BH24*Assembly!P$13+$BI24*Assembly!P$14+$BJ24*Assembly!P$15+$BK24*Assembly!P$16+$BL24*Assembly!P$17+$BM24*Assembly!P$18+$BN24*Assembly!P$19+$BO24*Assembly!P$20+$BP24*Assembly!P$21+$BQ24*Assembly!P$22+$BR24*Assembly!P$23+$BS24*Assembly!P$24</f>
        <v>#VALUE!</v>
      </c>
      <c r="CJ24" s="140" t="e">
        <f>$AY24*Assembly!Q$4+$AZ24*Assembly!Q$5+$BA24*Assembly!Q$6+$BB24*Assembly!Q$7+$BC24*Assembly!Q$8+$BD24*Assembly!Q$9+$BE24*Assembly!Q$10+$BF24*Assembly!Q$11+$BG24*Assembly!Q$12+$BH24*Assembly!Q$13+$BI24*Assembly!Q$14+$BJ24*Assembly!Q$15+$BK24*Assembly!Q$16+$BL24*Assembly!Q$17+$BM24*Assembly!Q$18+$BN24*Assembly!Q$19+$BO24*Assembly!Q$20+$BP24*Assembly!Q$21+$BQ24*Assembly!Q$22+$BR24*Assembly!Q$23+$BS24*Assembly!Q$24</f>
        <v>#VALUE!</v>
      </c>
      <c r="CK24" s="145" t="e">
        <f>$AY24*Assembly!R$4+$AZ24*Assembly!R$5+$BA24*Assembly!R$6+$BB24*Assembly!R$7+$BC24*Assembly!R$8+$BD24*Assembly!R$9+$BE24*Assembly!R$10+$BF24*Assembly!R$11+$BG24*Assembly!R$12+$BH24*Assembly!R$13+$BI24*Assembly!R$14+$BJ24*Assembly!R$15+$BK24*Assembly!R$16+$BL24*Assembly!R$17+$BM24*Assembly!R$18+$BN24*Assembly!R$19+$BO24*Assembly!R$20+$BP24*Assembly!R$21+$BQ24*Assembly!R$22+$BR24*Assembly!R$23+$BS24*Assembly!R$24</f>
        <v>#VALUE!</v>
      </c>
      <c r="CL24" s="140" t="e">
        <f>$AY24*Assembly!S$4+$AZ24*Assembly!S$5+$BA24*Assembly!S$6+$BB24*Assembly!S$7+$BC24*Assembly!S$8+$BD24*Assembly!S$9+$BE24*Assembly!S$10+$BF24*Assembly!S$11+$BG24*Assembly!S$12+$BH24*Assembly!S$13+$BI24*Assembly!S$14+$BJ24*Assembly!S$15+$BK24*Assembly!S$16+$BL24*Assembly!S$17+$BM24*Assembly!S$18+$BN24*Assembly!S$19+$BO24*Assembly!S$20+$BP24*Assembly!S$21+$BQ24*Assembly!S$22+$BR24*Assembly!S$23+$BS24*Assembly!S$24</f>
        <v>#VALUE!</v>
      </c>
      <c r="CM24" s="140" t="e">
        <f>$AY24*Assembly!T$4+$AZ24*Assembly!T$5+$BA24*Assembly!T$6+$BB24*Assembly!T$7+$BC24*Assembly!T$8+$BD24*Assembly!T$9+$BE24*Assembly!T$10+$BF24*Assembly!T$11+$BG24*Assembly!T$12+$BH24*Assembly!T$13+$BI24*Assembly!T$14+$BJ24*Assembly!T$15+$BK24*Assembly!T$16+$BL24*Assembly!T$17+$BM24*Assembly!T$18+$BN24*Assembly!T$19+$BO24*Assembly!T$20+$BP24*Assembly!T$21+$BQ24*Assembly!T$22+$BR24*Assembly!T$23+$BS24*Assembly!T$24</f>
        <v>#VALUE!</v>
      </c>
      <c r="CN24" s="140" t="e">
        <f>$AY24*Assembly!U$4+$AZ24*Assembly!U$5+$BA24*Assembly!U$6+$BB24*Assembly!U$7+$BC24*Assembly!U$8+$BD24*Assembly!U$9+$BE24*Assembly!U$10+$BF24*Assembly!U$11+$BG24*Assembly!U$12+$BH24*Assembly!U$13+$BI24*Assembly!U$14+$BJ24*Assembly!U$15+$BK24*Assembly!U$16+$BL24*Assembly!U$17+$BM24*Assembly!U$18+$BN24*Assembly!U$19+$BO24*Assembly!U$20+$BP24*Assembly!U$21+$BQ24*Assembly!U$22+$BR24*Assembly!U$23+$BS24*Assembly!U$24</f>
        <v>#VALUE!</v>
      </c>
      <c r="CO24" s="145" t="e">
        <f>$AY24*Assembly!V$4+$AZ24*Assembly!V$5+$BA24*Assembly!V$6+$BB24*Assembly!V$7+$BC24*Assembly!V$8+$BD24*Assembly!V$9+$BE24*Assembly!V$10+$BF24*Assembly!V$11+$BG24*Assembly!V$12+$BH24*Assembly!V$13+$BI24*Assembly!V$14+$BJ24*Assembly!V$15+$BK24*Assembly!V$16+$BL24*Assembly!V$17+$BM24*Assembly!V$18+$BN24*Assembly!V$19+$BO24*Assembly!V$20+$BP24*Assembly!V$21+$BQ24*Assembly!V$22+$BR24*Assembly!V$23+$BS24*Assembly!V$24</f>
        <v>#VALUE!</v>
      </c>
      <c r="CP24" s="145" t="e">
        <f>CF24*Refining!$F$3</f>
        <v>#VALUE!</v>
      </c>
      <c r="CQ24" s="145" t="e">
        <f>CG24*Refining!$F$4</f>
        <v>#VALUE!</v>
      </c>
      <c r="CR24" s="145" t="e">
        <f>CH24*Refining!$F$5</f>
        <v>#VALUE!</v>
      </c>
      <c r="CS24" s="145" t="e">
        <f>CI24*Refining!$F$6</f>
        <v>#VALUE!</v>
      </c>
      <c r="CT24" s="145" t="e">
        <f>CJ24*Refining!$F$7</f>
        <v>#VALUE!</v>
      </c>
      <c r="CU24" s="145" t="e">
        <f>CK24*Refining!$F$8</f>
        <v>#VALUE!</v>
      </c>
      <c r="CV24" s="145" t="e">
        <f>CL24*Refining!$F$9</f>
        <v>#VALUE!</v>
      </c>
      <c r="CW24" s="145" t="e">
        <f>CM24*Refining!$F$10</f>
        <v>#VALUE!</v>
      </c>
      <c r="CX24" s="145" t="e">
        <f>CN24*Refining!$F$11</f>
        <v>#VALUE!</v>
      </c>
      <c r="CY24" s="145" t="e">
        <f>CO24*Refining!$F$12</f>
        <v>#VALUE!</v>
      </c>
      <c r="CZ24" s="185" t="e">
        <f t="shared" ref="CZ24:DS24" si="96">IF(CF24 = 0, "", CF24)</f>
        <v>#VALUE!</v>
      </c>
      <c r="DA24" s="189" t="e">
        <f t="shared" si="96"/>
        <v>#VALUE!</v>
      </c>
      <c r="DB24" s="189" t="e">
        <f t="shared" si="96"/>
        <v>#VALUE!</v>
      </c>
      <c r="DC24" s="186" t="e">
        <f t="shared" si="96"/>
        <v>#VALUE!</v>
      </c>
      <c r="DD24" s="186" t="e">
        <f t="shared" si="96"/>
        <v>#VALUE!</v>
      </c>
      <c r="DE24" s="186" t="e">
        <f t="shared" si="96"/>
        <v>#VALUE!</v>
      </c>
      <c r="DF24" s="186" t="e">
        <f t="shared" si="96"/>
        <v>#VALUE!</v>
      </c>
      <c r="DG24" s="186" t="e">
        <f t="shared" si="96"/>
        <v>#VALUE!</v>
      </c>
      <c r="DH24" s="186" t="e">
        <f t="shared" si="96"/>
        <v>#VALUE!</v>
      </c>
      <c r="DI24" s="187" t="e">
        <f t="shared" si="96"/>
        <v>#VALUE!</v>
      </c>
      <c r="DJ24" s="185" t="e">
        <f t="shared" si="96"/>
        <v>#VALUE!</v>
      </c>
      <c r="DK24" s="189" t="e">
        <f t="shared" si="96"/>
        <v>#VALUE!</v>
      </c>
      <c r="DL24" s="189" t="e">
        <f t="shared" si="96"/>
        <v>#VALUE!</v>
      </c>
      <c r="DM24" s="186" t="e">
        <f t="shared" si="96"/>
        <v>#VALUE!</v>
      </c>
      <c r="DN24" s="211" t="e">
        <f t="shared" si="96"/>
        <v>#VALUE!</v>
      </c>
      <c r="DO24" s="186" t="e">
        <f t="shared" si="96"/>
        <v>#VALUE!</v>
      </c>
      <c r="DP24" s="186" t="e">
        <f t="shared" si="96"/>
        <v>#VALUE!</v>
      </c>
      <c r="DQ24" s="186" t="e">
        <f t="shared" si="96"/>
        <v>#VALUE!</v>
      </c>
      <c r="DR24" s="186" t="e">
        <f t="shared" si="96"/>
        <v>#VALUE!</v>
      </c>
      <c r="DS24" s="187" t="e">
        <f t="shared" si="96"/>
        <v>#VALUE!</v>
      </c>
      <c r="DT24" s="185" t="e">
        <f t="shared" si="11"/>
        <v>#VALUE!</v>
      </c>
      <c r="DU24" s="189" t="e">
        <f t="shared" si="12"/>
        <v>#VALUE!</v>
      </c>
      <c r="DV24" s="133" t="e">
        <f>CZ24*'Ores &amp; Ingots'!$C$3+DA24*'Ores &amp; Ingots'!$C$4+DB24*'Ores &amp; Ingots'!$C$5+DC24*'Ores &amp; Ingots'!$C$6+DD24*'Ores &amp; Ingots'!$C$7+DE24*'Ores &amp; Ingots'!$C$8+DF24*'Ores &amp; Ingots'!$C$9+DG24*'Ores &amp; Ingots'!$C$10+DH24*'Ores &amp; Ingots'!$C$11+DI24*'Ores &amp; Ingots'!$C$12</f>
        <v>#VALUE!</v>
      </c>
      <c r="DW24" s="133" t="e">
        <f>DJ24*'Ores &amp; Ingots'!$B$3+DK24*'Ores &amp; Ingots'!$B$4+DL24*'Ores &amp; Ingots'!$B$5+DM24*'Ores &amp; Ingots'!$B$6+DN24*'Ores &amp; Ingots'!$B$7+DO24*'Ores &amp; Ingots'!$B$8+DP24*'Ores &amp; Ingots'!$B$9+DQ24*'Ores &amp; Ingots'!$B$10+DR24*'Ores &amp; Ingots'!$B$11+DS24*'Ores &amp; Ingots'!$B$12</f>
        <v>#VALUE!</v>
      </c>
      <c r="DX24" s="189" t="e">
        <f>CZ24*Refining!$G$3+DA24*Refining!$G$4+DB24*Refining!$G$5+DC24*Refining!$G$6+DD24*Refining!$G$7+DE24*Refining!$G$8+DF24*Refining!$G$9+DG24*Refining!$G$10+DH24*Refining!$G$11+DI24*Refining!$G$12</f>
        <v>#VALUE!</v>
      </c>
      <c r="DY24" s="189" t="e">
        <f t="shared" si="13"/>
        <v>#VALUE!</v>
      </c>
      <c r="DZ24" s="192" t="e">
        <f t="shared" si="14"/>
        <v>#VALUE!</v>
      </c>
      <c r="EA24" s="185" t="e">
        <f t="shared" si="15"/>
        <v>#VALUE!</v>
      </c>
      <c r="EB24" s="194" t="e">
        <f t="shared" ref="EB24:EC24" si="97">EA24/60</f>
        <v>#VALUE!</v>
      </c>
      <c r="EC24" s="194" t="e">
        <f t="shared" si="97"/>
        <v>#VALUE!</v>
      </c>
      <c r="ED24" s="185" t="e">
        <f t="shared" si="17"/>
        <v>#VALUE!</v>
      </c>
      <c r="EE24" s="194" t="e">
        <f t="shared" ref="EE24:EF24" si="98">ED24/1000</f>
        <v>#VALUE!</v>
      </c>
      <c r="EF24" s="196" t="e">
        <f t="shared" si="98"/>
        <v>#VALUE!</v>
      </c>
      <c r="EG24" s="130" t="e">
        <f t="shared" si="19"/>
        <v>#VALUE!</v>
      </c>
      <c r="EH24" s="132" t="e">
        <f t="shared" si="20"/>
        <v>#VALUE!</v>
      </c>
      <c r="EI24" s="133"/>
    </row>
    <row r="25" spans="1:139" ht="12.75" x14ac:dyDescent="0.2">
      <c r="A25" s="864"/>
      <c r="B25" s="135" t="s">
        <v>247</v>
      </c>
      <c r="C25" s="137" t="s">
        <v>156</v>
      </c>
      <c r="D25" s="137">
        <v>3</v>
      </c>
      <c r="E25" s="137">
        <v>3</v>
      </c>
      <c r="F25" s="137">
        <v>3</v>
      </c>
      <c r="G25" s="139">
        <f t="shared" si="0"/>
        <v>421.875</v>
      </c>
      <c r="H25" s="140">
        <v>40</v>
      </c>
      <c r="I25" s="140">
        <v>40</v>
      </c>
      <c r="J25" s="140">
        <f>H25/Main!$D$9</f>
        <v>8</v>
      </c>
      <c r="K25" s="140">
        <f>I25/Main!$D$10</f>
        <v>20</v>
      </c>
      <c r="L25" s="140">
        <f t="shared" si="1"/>
        <v>2.5</v>
      </c>
      <c r="M25" s="140">
        <v>1</v>
      </c>
      <c r="N25" s="307">
        <v>1E-3</v>
      </c>
      <c r="O25" s="145">
        <v>10000000</v>
      </c>
      <c r="P25" s="143"/>
      <c r="Q25" s="145"/>
      <c r="R25" s="143"/>
      <c r="S25" s="146"/>
      <c r="T25" s="146"/>
      <c r="U25" s="145">
        <v>6000000</v>
      </c>
      <c r="V25" s="143"/>
      <c r="W25" s="143"/>
      <c r="X25" s="143"/>
      <c r="Y25" s="143"/>
      <c r="Z25" s="143"/>
      <c r="AA25" s="143"/>
      <c r="AB25" s="143"/>
      <c r="AC25" s="148" t="s">
        <v>28</v>
      </c>
      <c r="AD25" s="151">
        <v>150</v>
      </c>
      <c r="AE25" s="151">
        <v>0</v>
      </c>
      <c r="AF25" s="151">
        <v>0</v>
      </c>
      <c r="AG25" s="152">
        <v>40</v>
      </c>
      <c r="AH25" s="151">
        <v>180</v>
      </c>
      <c r="AI25" s="151">
        <v>0</v>
      </c>
      <c r="AJ25" s="151">
        <v>0</v>
      </c>
      <c r="AK25" s="151">
        <v>0</v>
      </c>
      <c r="AL25" s="151">
        <v>0</v>
      </c>
      <c r="AM25" s="151">
        <v>0</v>
      </c>
      <c r="AN25" s="151">
        <v>0</v>
      </c>
      <c r="AO25" s="151">
        <v>250</v>
      </c>
      <c r="AP25" s="151">
        <v>0</v>
      </c>
      <c r="AQ25" s="151">
        <v>0</v>
      </c>
      <c r="AR25" s="151">
        <v>0</v>
      </c>
      <c r="AS25" s="151">
        <v>0</v>
      </c>
      <c r="AT25" s="151">
        <v>0</v>
      </c>
      <c r="AU25" s="151">
        <v>0</v>
      </c>
      <c r="AV25" s="151">
        <v>0</v>
      </c>
      <c r="AW25" s="151">
        <v>0</v>
      </c>
      <c r="AX25" s="151">
        <v>0</v>
      </c>
      <c r="AY25" s="174">
        <f t="shared" ref="AY25:BS25" si="99">IF(AD25 = 0, "", AD25)</f>
        <v>150</v>
      </c>
      <c r="AZ25" s="137" t="str">
        <f t="shared" si="99"/>
        <v/>
      </c>
      <c r="BA25" s="137" t="str">
        <f t="shared" si="99"/>
        <v/>
      </c>
      <c r="BB25" s="167">
        <f t="shared" si="99"/>
        <v>40</v>
      </c>
      <c r="BC25" s="133">
        <f t="shared" si="99"/>
        <v>180</v>
      </c>
      <c r="BD25" s="137" t="str">
        <f t="shared" si="99"/>
        <v/>
      </c>
      <c r="BE25" s="137" t="str">
        <f t="shared" si="99"/>
        <v/>
      </c>
      <c r="BF25" s="137" t="str">
        <f t="shared" si="99"/>
        <v/>
      </c>
      <c r="BG25" s="137" t="str">
        <f t="shared" si="99"/>
        <v/>
      </c>
      <c r="BH25" s="137" t="str">
        <f t="shared" si="99"/>
        <v/>
      </c>
      <c r="BI25" s="137" t="str">
        <f t="shared" si="99"/>
        <v/>
      </c>
      <c r="BJ25" s="133">
        <f t="shared" si="99"/>
        <v>250</v>
      </c>
      <c r="BK25" s="137" t="str">
        <f t="shared" si="99"/>
        <v/>
      </c>
      <c r="BL25" s="137" t="str">
        <f t="shared" si="99"/>
        <v/>
      </c>
      <c r="BM25" s="137" t="str">
        <f t="shared" si="99"/>
        <v/>
      </c>
      <c r="BN25" s="137" t="str">
        <f t="shared" si="99"/>
        <v/>
      </c>
      <c r="BO25" s="137" t="str">
        <f t="shared" si="99"/>
        <v/>
      </c>
      <c r="BP25" s="137" t="str">
        <f t="shared" si="99"/>
        <v/>
      </c>
      <c r="BQ25" s="137" t="str">
        <f t="shared" si="99"/>
        <v/>
      </c>
      <c r="BR25" s="137" t="str">
        <f t="shared" si="99"/>
        <v/>
      </c>
      <c r="BS25" s="169" t="str">
        <f t="shared" si="99"/>
        <v/>
      </c>
      <c r="BT25" s="174" t="e">
        <f>$AY25*Assembly!Z$4+$AZ25*Assembly!Z$5+$BA25*Assembly!Z$6+$BB25*Assembly!Z$7+$BC25*Assembly!Z$8+$BD25*Assembly!Z$9+$BE25*Assembly!Z$10+$BF25*Assembly!Z$11+$BG25*Assembly!Z$12+$BH25*Assembly!Z$13+$BI25*Assembly!Z$14+$BJ25*Assembly!Z$15+$BK25*Assembly!Z$16+$BL25*Assembly!Z$17+$BM25*Assembly!Z$18+$BN25*Assembly!Z$19+$BO25*Assembly!Z$20+$BP25*Assembly!Z$21+$BQ25*Assembly!Z$22+$BR25*Assembly!Z$23+$BS25*Assembly!Z$24</f>
        <v>#VALUE!</v>
      </c>
      <c r="BU25" s="133" t="e">
        <f t="shared" si="3"/>
        <v>#VALUE!</v>
      </c>
      <c r="BV25" s="301" t="e">
        <f t="shared" si="75"/>
        <v>#VALUE!</v>
      </c>
      <c r="BW25" s="133" t="e">
        <f>$AY25*Assembly!AD$4+$AZ25*Assembly!AD$5+$BA25*Assembly!AD$6+$BB25*Assembly!AD$7+$BC25*Assembly!AD$8+$BD25*Assembly!AD$9+$BE25*Assembly!AD$10+$BF25*Assembly!AD$11+$BG25*Assembly!AD$12+$BH25*Assembly!AD$13+$BI25*Assembly!AD$14+$BJ25*Assembly!AD$15+$BK25*Assembly!AD$16+$BL25*Assembly!AD$17+$BM25*Assembly!AD$18+$BN25*Assembly!AD$19+$BO25*Assembly!AD$20+$BP25*Assembly!AD$21+$BQ25*Assembly!AD$22+$BR25*Assembly!AD$23+$BS25*Assembly!AD$24</f>
        <v>#VALUE!</v>
      </c>
      <c r="BX25" s="177" t="e">
        <f t="shared" si="4"/>
        <v>#VALUE!</v>
      </c>
      <c r="BY25" s="178" t="e">
        <f t="shared" si="5"/>
        <v>#VALUE!</v>
      </c>
      <c r="BZ25" s="179" t="e">
        <f t="shared" si="6"/>
        <v>#VALUE!</v>
      </c>
      <c r="CA25" s="178" t="e">
        <f t="shared" si="7"/>
        <v>#VALUE!</v>
      </c>
      <c r="CB25" s="133" t="e">
        <f>$AY25*Assembly!Y$4+$AZ25*Assembly!Y$5+$BA25*Assembly!Y$6+$BB25*Assembly!Y$7+$BC25*Assembly!Y$8+$BD25*Assembly!Y$9+$BE25*Assembly!Y$10+$BF25*Assembly!Y$11+$BG25*Assembly!Y$12+$BH25*Assembly!Y$13+$BI25*Assembly!Y$14+$BJ25*Assembly!Y$15+$BK25*Assembly!Y$16+$BL25*Assembly!Y$17+$BM25*Assembly!Y$18+$BN25*Assembly!Y$19+$BO25*Assembly!Y$20+$BP25*Assembly!Y$21+$BQ25*Assembly!Y$22+$BR25*Assembly!Y$23+$BS25*Assembly!Y$24</f>
        <v>#VALUE!</v>
      </c>
      <c r="CC25" s="133" t="e">
        <f t="shared" si="8"/>
        <v>#VALUE!</v>
      </c>
      <c r="CD25" s="130" t="e">
        <f t="shared" si="9"/>
        <v>#VALUE!</v>
      </c>
      <c r="CE25" s="183" t="e">
        <f>$AY25*Assembly!AC$4+$AZ25*Assembly!AC$5+$BA25*Assembly!AC$6+$BB25*Assembly!AC$7+$BC25*Assembly!AC$8+$BD25*Assembly!AC$9+$BE25*Assembly!AC$10+$BF25*Assembly!AC$11+$BG25*Assembly!AC$12+$BH25*Assembly!AC$13+$BI25*Assembly!AC$14+$BJ25*Assembly!AC$15+$BK25*Assembly!AC$16+$BL25*Assembly!AC$17+$BM25*Assembly!AC$18+$BN25*Assembly!AC$19+$BO25*Assembly!AC$20+$BP25*Assembly!AC$21+$BQ25*Assembly!AC$22+$BR25*Assembly!AC$23+$BS25*Assembly!AC$24</f>
        <v>#VALUE!</v>
      </c>
      <c r="CF25" s="145" t="e">
        <f>$AY25*Assembly!M$4+$AZ25*Assembly!M$5+$BA25*Assembly!M$6+$BB25*Assembly!M$7+$BC25*Assembly!M$8+$BD25*Assembly!M$9+$BE25*Assembly!M$10+$BF25*Assembly!M$11+$BG25*Assembly!M$12+$BH25*Assembly!M$13+$BI25*Assembly!M$14+$BJ25*Assembly!M$15+$BK25*Assembly!M$16+$BL25*Assembly!M$17+$BM25*Assembly!M$18+$BN25*Assembly!M$19+$BO25*Assembly!M$20+$BP25*Assembly!M$21+$BQ25*Assembly!M$22+$BR25*Assembly!M$23+$BS25*Assembly!M$24</f>
        <v>#VALUE!</v>
      </c>
      <c r="CG25" s="145" t="e">
        <f>$AY25*Assembly!N$4+$AZ25*Assembly!N$5+$BA25*Assembly!N$6+$BB25*Assembly!N$7+$BC25*Assembly!N$8+$BD25*Assembly!N$9+$BE25*Assembly!N$10+$BF25*Assembly!N$11+$BG25*Assembly!N$12+$BH25*Assembly!N$13+$BI25*Assembly!N$14+$BJ25*Assembly!N$15+$BK25*Assembly!N$16+$BL25*Assembly!N$17+$BM25*Assembly!N$18+$BN25*Assembly!N$19+$BO25*Assembly!N$20+$BP25*Assembly!N$21+$BQ25*Assembly!N$22+$BR25*Assembly!N$23+$BS25*Assembly!N$24</f>
        <v>#VALUE!</v>
      </c>
      <c r="CH25" s="145" t="e">
        <f>$AY25*Assembly!O$4+$AZ25*Assembly!O$5+$BA25*Assembly!O$6+$BB25*Assembly!O$7+$BC25*Assembly!O$8+$BD25*Assembly!O$9+$BE25*Assembly!O$10+$BF25*Assembly!O$11+$BG25*Assembly!O$12+$BH25*Assembly!O$13+$BI25*Assembly!O$14+$BJ25*Assembly!O$15+$BK25*Assembly!O$16+$BL25*Assembly!O$17+$BM25*Assembly!O$18+$BN25*Assembly!O$19+$BO25*Assembly!O$20+$BP25*Assembly!O$21+$BQ25*Assembly!O$22+$BR25*Assembly!O$23+$BS25*Assembly!O$24</f>
        <v>#VALUE!</v>
      </c>
      <c r="CI25" s="140" t="e">
        <f>$AY25*Assembly!P$4+$AZ25*Assembly!P$5+$BA25*Assembly!P$6+$BB25*Assembly!P$7+$BC25*Assembly!P$8+$BD25*Assembly!P$9+$BE25*Assembly!P$10+$BF25*Assembly!P$11+$BG25*Assembly!P$12+$BH25*Assembly!P$13+$BI25*Assembly!P$14+$BJ25*Assembly!P$15+$BK25*Assembly!P$16+$BL25*Assembly!P$17+$BM25*Assembly!P$18+$BN25*Assembly!P$19+$BO25*Assembly!P$20+$BP25*Assembly!P$21+$BQ25*Assembly!P$22+$BR25*Assembly!P$23+$BS25*Assembly!P$24</f>
        <v>#VALUE!</v>
      </c>
      <c r="CJ25" s="140" t="e">
        <f>$AY25*Assembly!Q$4+$AZ25*Assembly!Q$5+$BA25*Assembly!Q$6+$BB25*Assembly!Q$7+$BC25*Assembly!Q$8+$BD25*Assembly!Q$9+$BE25*Assembly!Q$10+$BF25*Assembly!Q$11+$BG25*Assembly!Q$12+$BH25*Assembly!Q$13+$BI25*Assembly!Q$14+$BJ25*Assembly!Q$15+$BK25*Assembly!Q$16+$BL25*Assembly!Q$17+$BM25*Assembly!Q$18+$BN25*Assembly!Q$19+$BO25*Assembly!Q$20+$BP25*Assembly!Q$21+$BQ25*Assembly!Q$22+$BR25*Assembly!Q$23+$BS25*Assembly!Q$24</f>
        <v>#VALUE!</v>
      </c>
      <c r="CK25" s="145" t="e">
        <f>$AY25*Assembly!R$4+$AZ25*Assembly!R$5+$BA25*Assembly!R$6+$BB25*Assembly!R$7+$BC25*Assembly!R$8+$BD25*Assembly!R$9+$BE25*Assembly!R$10+$BF25*Assembly!R$11+$BG25*Assembly!R$12+$BH25*Assembly!R$13+$BI25*Assembly!R$14+$BJ25*Assembly!R$15+$BK25*Assembly!R$16+$BL25*Assembly!R$17+$BM25*Assembly!R$18+$BN25*Assembly!R$19+$BO25*Assembly!R$20+$BP25*Assembly!R$21+$BQ25*Assembly!R$22+$BR25*Assembly!R$23+$BS25*Assembly!R$24</f>
        <v>#VALUE!</v>
      </c>
      <c r="CL25" s="140" t="e">
        <f>$AY25*Assembly!S$4+$AZ25*Assembly!S$5+$BA25*Assembly!S$6+$BB25*Assembly!S$7+$BC25*Assembly!S$8+$BD25*Assembly!S$9+$BE25*Assembly!S$10+$BF25*Assembly!S$11+$BG25*Assembly!S$12+$BH25*Assembly!S$13+$BI25*Assembly!S$14+$BJ25*Assembly!S$15+$BK25*Assembly!S$16+$BL25*Assembly!S$17+$BM25*Assembly!S$18+$BN25*Assembly!S$19+$BO25*Assembly!S$20+$BP25*Assembly!S$21+$BQ25*Assembly!S$22+$BR25*Assembly!S$23+$BS25*Assembly!S$24</f>
        <v>#VALUE!</v>
      </c>
      <c r="CM25" s="140" t="e">
        <f>$AY25*Assembly!T$4+$AZ25*Assembly!T$5+$BA25*Assembly!T$6+$BB25*Assembly!T$7+$BC25*Assembly!T$8+$BD25*Assembly!T$9+$BE25*Assembly!T$10+$BF25*Assembly!T$11+$BG25*Assembly!T$12+$BH25*Assembly!T$13+$BI25*Assembly!T$14+$BJ25*Assembly!T$15+$BK25*Assembly!T$16+$BL25*Assembly!T$17+$BM25*Assembly!T$18+$BN25*Assembly!T$19+$BO25*Assembly!T$20+$BP25*Assembly!T$21+$BQ25*Assembly!T$22+$BR25*Assembly!T$23+$BS25*Assembly!T$24</f>
        <v>#VALUE!</v>
      </c>
      <c r="CN25" s="140" t="e">
        <f>$AY25*Assembly!U$4+$AZ25*Assembly!U$5+$BA25*Assembly!U$6+$BB25*Assembly!U$7+$BC25*Assembly!U$8+$BD25*Assembly!U$9+$BE25*Assembly!U$10+$BF25*Assembly!U$11+$BG25*Assembly!U$12+$BH25*Assembly!U$13+$BI25*Assembly!U$14+$BJ25*Assembly!U$15+$BK25*Assembly!U$16+$BL25*Assembly!U$17+$BM25*Assembly!U$18+$BN25*Assembly!U$19+$BO25*Assembly!U$20+$BP25*Assembly!U$21+$BQ25*Assembly!U$22+$BR25*Assembly!U$23+$BS25*Assembly!U$24</f>
        <v>#VALUE!</v>
      </c>
      <c r="CO25" s="145" t="e">
        <f>$AY25*Assembly!V$4+$AZ25*Assembly!V$5+$BA25*Assembly!V$6+$BB25*Assembly!V$7+$BC25*Assembly!V$8+$BD25*Assembly!V$9+$BE25*Assembly!V$10+$BF25*Assembly!V$11+$BG25*Assembly!V$12+$BH25*Assembly!V$13+$BI25*Assembly!V$14+$BJ25*Assembly!V$15+$BK25*Assembly!V$16+$BL25*Assembly!V$17+$BM25*Assembly!V$18+$BN25*Assembly!V$19+$BO25*Assembly!V$20+$BP25*Assembly!V$21+$BQ25*Assembly!V$22+$BR25*Assembly!V$23+$BS25*Assembly!V$24</f>
        <v>#VALUE!</v>
      </c>
      <c r="CP25" s="145" t="e">
        <f>CF25*Refining!$F$3</f>
        <v>#VALUE!</v>
      </c>
      <c r="CQ25" s="145" t="e">
        <f>CG25*Refining!$F$4</f>
        <v>#VALUE!</v>
      </c>
      <c r="CR25" s="145" t="e">
        <f>CH25*Refining!$F$5</f>
        <v>#VALUE!</v>
      </c>
      <c r="CS25" s="145" t="e">
        <f>CI25*Refining!$F$6</f>
        <v>#VALUE!</v>
      </c>
      <c r="CT25" s="145" t="e">
        <f>CJ25*Refining!$F$7</f>
        <v>#VALUE!</v>
      </c>
      <c r="CU25" s="145" t="e">
        <f>CK25*Refining!$F$8</f>
        <v>#VALUE!</v>
      </c>
      <c r="CV25" s="145" t="e">
        <f>CL25*Refining!$F$9</f>
        <v>#VALUE!</v>
      </c>
      <c r="CW25" s="145" t="e">
        <f>CM25*Refining!$F$10</f>
        <v>#VALUE!</v>
      </c>
      <c r="CX25" s="145" t="e">
        <f>CN25*Refining!$F$11</f>
        <v>#VALUE!</v>
      </c>
      <c r="CY25" s="145" t="e">
        <f>CO25*Refining!$F$12</f>
        <v>#VALUE!</v>
      </c>
      <c r="CZ25" s="185" t="e">
        <f t="shared" ref="CZ25:DS25" si="100">IF(CF25 = 0, "", CF25)</f>
        <v>#VALUE!</v>
      </c>
      <c r="DA25" s="189" t="e">
        <f t="shared" si="100"/>
        <v>#VALUE!</v>
      </c>
      <c r="DB25" s="189" t="e">
        <f t="shared" si="100"/>
        <v>#VALUE!</v>
      </c>
      <c r="DC25" s="186" t="e">
        <f t="shared" si="100"/>
        <v>#VALUE!</v>
      </c>
      <c r="DD25" s="186" t="e">
        <f t="shared" si="100"/>
        <v>#VALUE!</v>
      </c>
      <c r="DE25" s="186" t="e">
        <f t="shared" si="100"/>
        <v>#VALUE!</v>
      </c>
      <c r="DF25" s="186" t="e">
        <f t="shared" si="100"/>
        <v>#VALUE!</v>
      </c>
      <c r="DG25" s="186" t="e">
        <f t="shared" si="100"/>
        <v>#VALUE!</v>
      </c>
      <c r="DH25" s="186" t="e">
        <f t="shared" si="100"/>
        <v>#VALUE!</v>
      </c>
      <c r="DI25" s="187" t="e">
        <f t="shared" si="100"/>
        <v>#VALUE!</v>
      </c>
      <c r="DJ25" s="185" t="e">
        <f t="shared" si="100"/>
        <v>#VALUE!</v>
      </c>
      <c r="DK25" s="189" t="e">
        <f t="shared" si="100"/>
        <v>#VALUE!</v>
      </c>
      <c r="DL25" s="189" t="e">
        <f t="shared" si="100"/>
        <v>#VALUE!</v>
      </c>
      <c r="DM25" s="186" t="e">
        <f t="shared" si="100"/>
        <v>#VALUE!</v>
      </c>
      <c r="DN25" s="211" t="e">
        <f t="shared" si="100"/>
        <v>#VALUE!</v>
      </c>
      <c r="DO25" s="186" t="e">
        <f t="shared" si="100"/>
        <v>#VALUE!</v>
      </c>
      <c r="DP25" s="186" t="e">
        <f t="shared" si="100"/>
        <v>#VALUE!</v>
      </c>
      <c r="DQ25" s="186" t="e">
        <f t="shared" si="100"/>
        <v>#VALUE!</v>
      </c>
      <c r="DR25" s="186" t="e">
        <f t="shared" si="100"/>
        <v>#VALUE!</v>
      </c>
      <c r="DS25" s="187" t="e">
        <f t="shared" si="100"/>
        <v>#VALUE!</v>
      </c>
      <c r="DT25" s="185" t="e">
        <f t="shared" si="11"/>
        <v>#VALUE!</v>
      </c>
      <c r="DU25" s="189" t="e">
        <f t="shared" si="12"/>
        <v>#VALUE!</v>
      </c>
      <c r="DV25" s="133" t="e">
        <f>CZ25*'Ores &amp; Ingots'!$C$3+DA25*'Ores &amp; Ingots'!$C$4+DB25*'Ores &amp; Ingots'!$C$5+DC25*'Ores &amp; Ingots'!$C$6+DD25*'Ores &amp; Ingots'!$C$7+DE25*'Ores &amp; Ingots'!$C$8+DF25*'Ores &amp; Ingots'!$C$9+DG25*'Ores &amp; Ingots'!$C$10+DH25*'Ores &amp; Ingots'!$C$11+DI25*'Ores &amp; Ingots'!$C$12</f>
        <v>#VALUE!</v>
      </c>
      <c r="DW25" s="133" t="e">
        <f>DJ25*'Ores &amp; Ingots'!$B$3+DK25*'Ores &amp; Ingots'!$B$4+DL25*'Ores &amp; Ingots'!$B$5+DM25*'Ores &amp; Ingots'!$B$6+DN25*'Ores &amp; Ingots'!$B$7+DO25*'Ores &amp; Ingots'!$B$8+DP25*'Ores &amp; Ingots'!$B$9+DQ25*'Ores &amp; Ingots'!$B$10+DR25*'Ores &amp; Ingots'!$B$11+DS25*'Ores &amp; Ingots'!$B$12</f>
        <v>#VALUE!</v>
      </c>
      <c r="DX25" s="189" t="e">
        <f>CZ25*Refining!$G$3+DA25*Refining!$G$4+DB25*Refining!$G$5+DC25*Refining!$G$6+DD25*Refining!$G$7+DE25*Refining!$G$8+DF25*Refining!$G$9+DG25*Refining!$G$10+DH25*Refining!$G$11+DI25*Refining!$G$12</f>
        <v>#VALUE!</v>
      </c>
      <c r="DY25" s="189" t="e">
        <f t="shared" si="13"/>
        <v>#VALUE!</v>
      </c>
      <c r="DZ25" s="192" t="e">
        <f t="shared" si="14"/>
        <v>#VALUE!</v>
      </c>
      <c r="EA25" s="185" t="e">
        <f t="shared" si="15"/>
        <v>#VALUE!</v>
      </c>
      <c r="EB25" s="194" t="e">
        <f t="shared" ref="EB25:EC25" si="101">EA25/60</f>
        <v>#VALUE!</v>
      </c>
      <c r="EC25" s="194" t="e">
        <f t="shared" si="101"/>
        <v>#VALUE!</v>
      </c>
      <c r="ED25" s="185" t="e">
        <f t="shared" si="17"/>
        <v>#VALUE!</v>
      </c>
      <c r="EE25" s="194" t="e">
        <f t="shared" ref="EE25:EF25" si="102">ED25/1000</f>
        <v>#VALUE!</v>
      </c>
      <c r="EF25" s="196" t="e">
        <f t="shared" si="102"/>
        <v>#VALUE!</v>
      </c>
      <c r="EG25" s="130" t="e">
        <f t="shared" si="19"/>
        <v>#VALUE!</v>
      </c>
      <c r="EH25" s="132" t="e">
        <f t="shared" si="20"/>
        <v>#VALUE!</v>
      </c>
      <c r="EI25" s="133"/>
    </row>
    <row r="26" spans="1:139" ht="12.75" hidden="1" x14ac:dyDescent="0.2">
      <c r="A26" s="864"/>
      <c r="B26" s="135" t="s">
        <v>247</v>
      </c>
      <c r="C26" s="137" t="s">
        <v>155</v>
      </c>
      <c r="D26" s="137">
        <v>3</v>
      </c>
      <c r="E26" s="137">
        <v>3</v>
      </c>
      <c r="F26" s="137">
        <v>3</v>
      </c>
      <c r="G26" s="139">
        <f t="shared" si="0"/>
        <v>3.375</v>
      </c>
      <c r="H26" s="140">
        <v>40</v>
      </c>
      <c r="I26" s="140">
        <v>40</v>
      </c>
      <c r="J26" s="140">
        <f>H26/Main!$D$9</f>
        <v>8</v>
      </c>
      <c r="K26" s="140">
        <f>I26/Main!$D$10</f>
        <v>20</v>
      </c>
      <c r="L26" s="140">
        <f t="shared" si="1"/>
        <v>2.5</v>
      </c>
      <c r="M26" s="140">
        <v>1</v>
      </c>
      <c r="N26" s="307">
        <v>1E-3</v>
      </c>
      <c r="O26" s="145">
        <v>800000</v>
      </c>
      <c r="P26" s="143"/>
      <c r="Q26" s="145"/>
      <c r="R26" s="143"/>
      <c r="S26" s="146"/>
      <c r="T26" s="146"/>
      <c r="U26" s="145">
        <v>400000</v>
      </c>
      <c r="V26" s="143"/>
      <c r="W26" s="143"/>
      <c r="X26" s="143"/>
      <c r="Y26" s="143"/>
      <c r="Z26" s="143"/>
      <c r="AA26" s="143"/>
      <c r="AB26" s="143"/>
      <c r="AC26" s="148"/>
      <c r="AD26" s="151">
        <v>30</v>
      </c>
      <c r="AE26" s="151">
        <v>0</v>
      </c>
      <c r="AF26" s="151">
        <v>0</v>
      </c>
      <c r="AG26" s="152">
        <v>10</v>
      </c>
      <c r="AH26" s="151">
        <v>30</v>
      </c>
      <c r="AI26" s="151">
        <v>0</v>
      </c>
      <c r="AJ26" s="151">
        <v>0</v>
      </c>
      <c r="AK26" s="151">
        <v>0</v>
      </c>
      <c r="AL26" s="151">
        <v>0</v>
      </c>
      <c r="AM26" s="151">
        <v>0</v>
      </c>
      <c r="AN26" s="151">
        <v>0</v>
      </c>
      <c r="AO26" s="151">
        <v>22</v>
      </c>
      <c r="AP26" s="151">
        <v>0</v>
      </c>
      <c r="AQ26" s="151">
        <v>0</v>
      </c>
      <c r="AR26" s="151">
        <v>0</v>
      </c>
      <c r="AS26" s="151">
        <v>0</v>
      </c>
      <c r="AT26" s="151">
        <v>0</v>
      </c>
      <c r="AU26" s="151">
        <v>0</v>
      </c>
      <c r="AV26" s="151">
        <v>0</v>
      </c>
      <c r="AW26" s="151">
        <v>0</v>
      </c>
      <c r="AX26" s="151">
        <v>0</v>
      </c>
      <c r="AY26" s="174">
        <f t="shared" ref="AY26:BS26" si="103">IF(AD26 = 0, "", AD26)</f>
        <v>30</v>
      </c>
      <c r="AZ26" s="137" t="str">
        <f t="shared" si="103"/>
        <v/>
      </c>
      <c r="BA26" s="137" t="str">
        <f t="shared" si="103"/>
        <v/>
      </c>
      <c r="BB26" s="167">
        <f t="shared" si="103"/>
        <v>10</v>
      </c>
      <c r="BC26" s="133">
        <f t="shared" si="103"/>
        <v>30</v>
      </c>
      <c r="BD26" s="137" t="str">
        <f t="shared" si="103"/>
        <v/>
      </c>
      <c r="BE26" s="137" t="str">
        <f t="shared" si="103"/>
        <v/>
      </c>
      <c r="BF26" s="137" t="str">
        <f t="shared" si="103"/>
        <v/>
      </c>
      <c r="BG26" s="137" t="str">
        <f t="shared" si="103"/>
        <v/>
      </c>
      <c r="BH26" s="137" t="str">
        <f t="shared" si="103"/>
        <v/>
      </c>
      <c r="BI26" s="137" t="str">
        <f t="shared" si="103"/>
        <v/>
      </c>
      <c r="BJ26" s="133">
        <f t="shared" si="103"/>
        <v>22</v>
      </c>
      <c r="BK26" s="137" t="str">
        <f t="shared" si="103"/>
        <v/>
      </c>
      <c r="BL26" s="137" t="str">
        <f t="shared" si="103"/>
        <v/>
      </c>
      <c r="BM26" s="137" t="str">
        <f t="shared" si="103"/>
        <v/>
      </c>
      <c r="BN26" s="137" t="str">
        <f t="shared" si="103"/>
        <v/>
      </c>
      <c r="BO26" s="137" t="str">
        <f t="shared" si="103"/>
        <v/>
      </c>
      <c r="BP26" s="137" t="str">
        <f t="shared" si="103"/>
        <v/>
      </c>
      <c r="BQ26" s="137" t="str">
        <f t="shared" si="103"/>
        <v/>
      </c>
      <c r="BR26" s="137" t="str">
        <f t="shared" si="103"/>
        <v/>
      </c>
      <c r="BS26" s="169" t="str">
        <f t="shared" si="103"/>
        <v/>
      </c>
      <c r="BT26" s="174" t="e">
        <f>$AY26*Assembly!Z$4+$AZ26*Assembly!Z$5+$BA26*Assembly!Z$6+$BB26*Assembly!Z$7+$BC26*Assembly!Z$8+$BD26*Assembly!Z$9+$BE26*Assembly!Z$10+$BF26*Assembly!Z$11+$BG26*Assembly!Z$12+$BH26*Assembly!Z$13+$BI26*Assembly!Z$14+$BJ26*Assembly!Z$15+$BK26*Assembly!Z$16+$BL26*Assembly!Z$17+$BM26*Assembly!Z$18+$BN26*Assembly!Z$19+$BO26*Assembly!Z$20+$BP26*Assembly!Z$21+$BQ26*Assembly!Z$22+$BR26*Assembly!Z$23+$BS26*Assembly!Z$24</f>
        <v>#VALUE!</v>
      </c>
      <c r="BU26" s="133" t="e">
        <f t="shared" si="3"/>
        <v>#VALUE!</v>
      </c>
      <c r="BV26" s="301" t="e">
        <f t="shared" si="75"/>
        <v>#VALUE!</v>
      </c>
      <c r="BW26" s="133" t="e">
        <f>$AY26*Assembly!AD$4+$AZ26*Assembly!AD$5+$BA26*Assembly!AD$6+$BB26*Assembly!AD$7+$BC26*Assembly!AD$8+$BD26*Assembly!AD$9+$BE26*Assembly!AD$10+$BF26*Assembly!AD$11+$BG26*Assembly!AD$12+$BH26*Assembly!AD$13+$BI26*Assembly!AD$14+$BJ26*Assembly!AD$15+$BK26*Assembly!AD$16+$BL26*Assembly!AD$17+$BM26*Assembly!AD$18+$BN26*Assembly!AD$19+$BO26*Assembly!AD$20+$BP26*Assembly!AD$21+$BQ26*Assembly!AD$22+$BR26*Assembly!AD$23+$BS26*Assembly!AD$24</f>
        <v>#VALUE!</v>
      </c>
      <c r="BX26" s="177" t="e">
        <f t="shared" si="4"/>
        <v>#VALUE!</v>
      </c>
      <c r="BY26" s="178" t="e">
        <f t="shared" si="5"/>
        <v>#VALUE!</v>
      </c>
      <c r="BZ26" s="179" t="e">
        <f t="shared" si="6"/>
        <v>#VALUE!</v>
      </c>
      <c r="CA26" s="178" t="e">
        <f t="shared" si="7"/>
        <v>#VALUE!</v>
      </c>
      <c r="CB26" s="133" t="e">
        <f>$AY26*Assembly!Y$4+$AZ26*Assembly!Y$5+$BA26*Assembly!Y$6+$BB26*Assembly!Y$7+$BC26*Assembly!Y$8+$BD26*Assembly!Y$9+$BE26*Assembly!Y$10+$BF26*Assembly!Y$11+$BG26*Assembly!Y$12+$BH26*Assembly!Y$13+$BI26*Assembly!Y$14+$BJ26*Assembly!Y$15+$BK26*Assembly!Y$16+$BL26*Assembly!Y$17+$BM26*Assembly!Y$18+$BN26*Assembly!Y$19+$BO26*Assembly!Y$20+$BP26*Assembly!Y$21+$BQ26*Assembly!Y$22+$BR26*Assembly!Y$23+$BS26*Assembly!Y$24</f>
        <v>#VALUE!</v>
      </c>
      <c r="CC26" s="133" t="e">
        <f t="shared" si="8"/>
        <v>#VALUE!</v>
      </c>
      <c r="CD26" s="130" t="e">
        <f t="shared" si="9"/>
        <v>#VALUE!</v>
      </c>
      <c r="CE26" s="183" t="e">
        <f>$AY26*Assembly!AC$4+$AZ26*Assembly!AC$5+$BA26*Assembly!AC$6+$BB26*Assembly!AC$7+$BC26*Assembly!AC$8+$BD26*Assembly!AC$9+$BE26*Assembly!AC$10+$BF26*Assembly!AC$11+$BG26*Assembly!AC$12+$BH26*Assembly!AC$13+$BI26*Assembly!AC$14+$BJ26*Assembly!AC$15+$BK26*Assembly!AC$16+$BL26*Assembly!AC$17+$BM26*Assembly!AC$18+$BN26*Assembly!AC$19+$BO26*Assembly!AC$20+$BP26*Assembly!AC$21+$BQ26*Assembly!AC$22+$BR26*Assembly!AC$23+$BS26*Assembly!AC$24</f>
        <v>#VALUE!</v>
      </c>
      <c r="CF26" s="145" t="e">
        <f>$AY26*Assembly!M$4+$AZ26*Assembly!M$5+$BA26*Assembly!M$6+$BB26*Assembly!M$7+$BC26*Assembly!M$8+$BD26*Assembly!M$9+$BE26*Assembly!M$10+$BF26*Assembly!M$11+$BG26*Assembly!M$12+$BH26*Assembly!M$13+$BI26*Assembly!M$14+$BJ26*Assembly!M$15+$BK26*Assembly!M$16+$BL26*Assembly!M$17+$BM26*Assembly!M$18+$BN26*Assembly!M$19+$BO26*Assembly!M$20+$BP26*Assembly!M$21+$BQ26*Assembly!M$22+$BR26*Assembly!M$23+$BS26*Assembly!M$24</f>
        <v>#VALUE!</v>
      </c>
      <c r="CG26" s="145" t="e">
        <f>$AY26*Assembly!N$4+$AZ26*Assembly!N$5+$BA26*Assembly!N$6+$BB26*Assembly!N$7+$BC26*Assembly!N$8+$BD26*Assembly!N$9+$BE26*Assembly!N$10+$BF26*Assembly!N$11+$BG26*Assembly!N$12+$BH26*Assembly!N$13+$BI26*Assembly!N$14+$BJ26*Assembly!N$15+$BK26*Assembly!N$16+$BL26*Assembly!N$17+$BM26*Assembly!N$18+$BN26*Assembly!N$19+$BO26*Assembly!N$20+$BP26*Assembly!N$21+$BQ26*Assembly!N$22+$BR26*Assembly!N$23+$BS26*Assembly!N$24</f>
        <v>#VALUE!</v>
      </c>
      <c r="CH26" s="145" t="e">
        <f>$AY26*Assembly!O$4+$AZ26*Assembly!O$5+$BA26*Assembly!O$6+$BB26*Assembly!O$7+$BC26*Assembly!O$8+$BD26*Assembly!O$9+$BE26*Assembly!O$10+$BF26*Assembly!O$11+$BG26*Assembly!O$12+$BH26*Assembly!O$13+$BI26*Assembly!O$14+$BJ26*Assembly!O$15+$BK26*Assembly!O$16+$BL26*Assembly!O$17+$BM26*Assembly!O$18+$BN26*Assembly!O$19+$BO26*Assembly!O$20+$BP26*Assembly!O$21+$BQ26*Assembly!O$22+$BR26*Assembly!O$23+$BS26*Assembly!O$24</f>
        <v>#VALUE!</v>
      </c>
      <c r="CI26" s="140" t="e">
        <f>$AY26*Assembly!P$4+$AZ26*Assembly!P$5+$BA26*Assembly!P$6+$BB26*Assembly!P$7+$BC26*Assembly!P$8+$BD26*Assembly!P$9+$BE26*Assembly!P$10+$BF26*Assembly!P$11+$BG26*Assembly!P$12+$BH26*Assembly!P$13+$BI26*Assembly!P$14+$BJ26*Assembly!P$15+$BK26*Assembly!P$16+$BL26*Assembly!P$17+$BM26*Assembly!P$18+$BN26*Assembly!P$19+$BO26*Assembly!P$20+$BP26*Assembly!P$21+$BQ26*Assembly!P$22+$BR26*Assembly!P$23+$BS26*Assembly!P$24</f>
        <v>#VALUE!</v>
      </c>
      <c r="CJ26" s="140" t="e">
        <f>$AY26*Assembly!Q$4+$AZ26*Assembly!Q$5+$BA26*Assembly!Q$6+$BB26*Assembly!Q$7+$BC26*Assembly!Q$8+$BD26*Assembly!Q$9+$BE26*Assembly!Q$10+$BF26*Assembly!Q$11+$BG26*Assembly!Q$12+$BH26*Assembly!Q$13+$BI26*Assembly!Q$14+$BJ26*Assembly!Q$15+$BK26*Assembly!Q$16+$BL26*Assembly!Q$17+$BM26*Assembly!Q$18+$BN26*Assembly!Q$19+$BO26*Assembly!Q$20+$BP26*Assembly!Q$21+$BQ26*Assembly!Q$22+$BR26*Assembly!Q$23+$BS26*Assembly!Q$24</f>
        <v>#VALUE!</v>
      </c>
      <c r="CK26" s="145" t="e">
        <f>$AY26*Assembly!R$4+$AZ26*Assembly!R$5+$BA26*Assembly!R$6+$BB26*Assembly!R$7+$BC26*Assembly!R$8+$BD26*Assembly!R$9+$BE26*Assembly!R$10+$BF26*Assembly!R$11+$BG26*Assembly!R$12+$BH26*Assembly!R$13+$BI26*Assembly!R$14+$BJ26*Assembly!R$15+$BK26*Assembly!R$16+$BL26*Assembly!R$17+$BM26*Assembly!R$18+$BN26*Assembly!R$19+$BO26*Assembly!R$20+$BP26*Assembly!R$21+$BQ26*Assembly!R$22+$BR26*Assembly!R$23+$BS26*Assembly!R$24</f>
        <v>#VALUE!</v>
      </c>
      <c r="CL26" s="140" t="e">
        <f>$AY26*Assembly!S$4+$AZ26*Assembly!S$5+$BA26*Assembly!S$6+$BB26*Assembly!S$7+$BC26*Assembly!S$8+$BD26*Assembly!S$9+$BE26*Assembly!S$10+$BF26*Assembly!S$11+$BG26*Assembly!S$12+$BH26*Assembly!S$13+$BI26*Assembly!S$14+$BJ26*Assembly!S$15+$BK26*Assembly!S$16+$BL26*Assembly!S$17+$BM26*Assembly!S$18+$BN26*Assembly!S$19+$BO26*Assembly!S$20+$BP26*Assembly!S$21+$BQ26*Assembly!S$22+$BR26*Assembly!S$23+$BS26*Assembly!S$24</f>
        <v>#VALUE!</v>
      </c>
      <c r="CM26" s="140" t="e">
        <f>$AY26*Assembly!T$4+$AZ26*Assembly!T$5+$BA26*Assembly!T$6+$BB26*Assembly!T$7+$BC26*Assembly!T$8+$BD26*Assembly!T$9+$BE26*Assembly!T$10+$BF26*Assembly!T$11+$BG26*Assembly!T$12+$BH26*Assembly!T$13+$BI26*Assembly!T$14+$BJ26*Assembly!T$15+$BK26*Assembly!T$16+$BL26*Assembly!T$17+$BM26*Assembly!T$18+$BN26*Assembly!T$19+$BO26*Assembly!T$20+$BP26*Assembly!T$21+$BQ26*Assembly!T$22+$BR26*Assembly!T$23+$BS26*Assembly!T$24</f>
        <v>#VALUE!</v>
      </c>
      <c r="CN26" s="140" t="e">
        <f>$AY26*Assembly!U$4+$AZ26*Assembly!U$5+$BA26*Assembly!U$6+$BB26*Assembly!U$7+$BC26*Assembly!U$8+$BD26*Assembly!U$9+$BE26*Assembly!U$10+$BF26*Assembly!U$11+$BG26*Assembly!U$12+$BH26*Assembly!U$13+$BI26*Assembly!U$14+$BJ26*Assembly!U$15+$BK26*Assembly!U$16+$BL26*Assembly!U$17+$BM26*Assembly!U$18+$BN26*Assembly!U$19+$BO26*Assembly!U$20+$BP26*Assembly!U$21+$BQ26*Assembly!U$22+$BR26*Assembly!U$23+$BS26*Assembly!U$24</f>
        <v>#VALUE!</v>
      </c>
      <c r="CO26" s="145" t="e">
        <f>$AY26*Assembly!V$4+$AZ26*Assembly!V$5+$BA26*Assembly!V$6+$BB26*Assembly!V$7+$BC26*Assembly!V$8+$BD26*Assembly!V$9+$BE26*Assembly!V$10+$BF26*Assembly!V$11+$BG26*Assembly!V$12+$BH26*Assembly!V$13+$BI26*Assembly!V$14+$BJ26*Assembly!V$15+$BK26*Assembly!V$16+$BL26*Assembly!V$17+$BM26*Assembly!V$18+$BN26*Assembly!V$19+$BO26*Assembly!V$20+$BP26*Assembly!V$21+$BQ26*Assembly!V$22+$BR26*Assembly!V$23+$BS26*Assembly!V$24</f>
        <v>#VALUE!</v>
      </c>
      <c r="CP26" s="145" t="e">
        <f>CF26*Refining!$F$3</f>
        <v>#VALUE!</v>
      </c>
      <c r="CQ26" s="145" t="e">
        <f>CG26*Refining!$F$4</f>
        <v>#VALUE!</v>
      </c>
      <c r="CR26" s="145" t="e">
        <f>CH26*Refining!$F$5</f>
        <v>#VALUE!</v>
      </c>
      <c r="CS26" s="145" t="e">
        <f>CI26*Refining!$F$6</f>
        <v>#VALUE!</v>
      </c>
      <c r="CT26" s="145" t="e">
        <f>CJ26*Refining!$F$7</f>
        <v>#VALUE!</v>
      </c>
      <c r="CU26" s="145" t="e">
        <f>CK26*Refining!$F$8</f>
        <v>#VALUE!</v>
      </c>
      <c r="CV26" s="145" t="e">
        <f>CL26*Refining!$F$9</f>
        <v>#VALUE!</v>
      </c>
      <c r="CW26" s="145" t="e">
        <f>CM26*Refining!$F$10</f>
        <v>#VALUE!</v>
      </c>
      <c r="CX26" s="145" t="e">
        <f>CN26*Refining!$F$11</f>
        <v>#VALUE!</v>
      </c>
      <c r="CY26" s="145" t="e">
        <f>CO26*Refining!$F$12</f>
        <v>#VALUE!</v>
      </c>
      <c r="CZ26" s="185" t="e">
        <f t="shared" ref="CZ26:DS26" si="104">IF(CF26 = 0, "", CF26)</f>
        <v>#VALUE!</v>
      </c>
      <c r="DA26" s="189" t="e">
        <f t="shared" si="104"/>
        <v>#VALUE!</v>
      </c>
      <c r="DB26" s="189" t="e">
        <f t="shared" si="104"/>
        <v>#VALUE!</v>
      </c>
      <c r="DC26" s="186" t="e">
        <f t="shared" si="104"/>
        <v>#VALUE!</v>
      </c>
      <c r="DD26" s="186" t="e">
        <f t="shared" si="104"/>
        <v>#VALUE!</v>
      </c>
      <c r="DE26" s="186" t="e">
        <f t="shared" si="104"/>
        <v>#VALUE!</v>
      </c>
      <c r="DF26" s="186" t="e">
        <f t="shared" si="104"/>
        <v>#VALUE!</v>
      </c>
      <c r="DG26" s="186" t="e">
        <f t="shared" si="104"/>
        <v>#VALUE!</v>
      </c>
      <c r="DH26" s="186" t="e">
        <f t="shared" si="104"/>
        <v>#VALUE!</v>
      </c>
      <c r="DI26" s="187" t="e">
        <f t="shared" si="104"/>
        <v>#VALUE!</v>
      </c>
      <c r="DJ26" s="185" t="e">
        <f t="shared" si="104"/>
        <v>#VALUE!</v>
      </c>
      <c r="DK26" s="189" t="e">
        <f t="shared" si="104"/>
        <v>#VALUE!</v>
      </c>
      <c r="DL26" s="189" t="e">
        <f t="shared" si="104"/>
        <v>#VALUE!</v>
      </c>
      <c r="DM26" s="186" t="e">
        <f t="shared" si="104"/>
        <v>#VALUE!</v>
      </c>
      <c r="DN26" s="211" t="e">
        <f t="shared" si="104"/>
        <v>#VALUE!</v>
      </c>
      <c r="DO26" s="186" t="e">
        <f t="shared" si="104"/>
        <v>#VALUE!</v>
      </c>
      <c r="DP26" s="186" t="e">
        <f t="shared" si="104"/>
        <v>#VALUE!</v>
      </c>
      <c r="DQ26" s="186" t="e">
        <f t="shared" si="104"/>
        <v>#VALUE!</v>
      </c>
      <c r="DR26" s="186" t="e">
        <f t="shared" si="104"/>
        <v>#VALUE!</v>
      </c>
      <c r="DS26" s="187" t="e">
        <f t="shared" si="104"/>
        <v>#VALUE!</v>
      </c>
      <c r="DT26" s="185" t="e">
        <f t="shared" si="11"/>
        <v>#VALUE!</v>
      </c>
      <c r="DU26" s="189" t="e">
        <f t="shared" si="12"/>
        <v>#VALUE!</v>
      </c>
      <c r="DV26" s="133" t="e">
        <f>CZ26*'Ores &amp; Ingots'!$C$3+DA26*'Ores &amp; Ingots'!$C$4+DB26*'Ores &amp; Ingots'!$C$5+DC26*'Ores &amp; Ingots'!$C$6+DD26*'Ores &amp; Ingots'!$C$7+DE26*'Ores &amp; Ingots'!$C$8+DF26*'Ores &amp; Ingots'!$C$9+DG26*'Ores &amp; Ingots'!$C$10+DH26*'Ores &amp; Ingots'!$C$11+DI26*'Ores &amp; Ingots'!$C$12</f>
        <v>#VALUE!</v>
      </c>
      <c r="DW26" s="133" t="e">
        <f>DJ26*'Ores &amp; Ingots'!$B$3+DK26*'Ores &amp; Ingots'!$B$4+DL26*'Ores &amp; Ingots'!$B$5+DM26*'Ores &amp; Ingots'!$B$6+DN26*'Ores &amp; Ingots'!$B$7+DO26*'Ores &amp; Ingots'!$B$8+DP26*'Ores &amp; Ingots'!$B$9+DQ26*'Ores &amp; Ingots'!$B$10+DR26*'Ores &amp; Ingots'!$B$11+DS26*'Ores &amp; Ingots'!$B$12</f>
        <v>#VALUE!</v>
      </c>
      <c r="DX26" s="189" t="e">
        <f>CZ26*Refining!$G$3+DA26*Refining!$G$4+DB26*Refining!$G$5+DC26*Refining!$G$6+DD26*Refining!$G$7+DE26*Refining!$G$8+DF26*Refining!$G$9+DG26*Refining!$G$10+DH26*Refining!$G$11+DI26*Refining!$G$12</f>
        <v>#VALUE!</v>
      </c>
      <c r="DY26" s="189" t="e">
        <f t="shared" si="13"/>
        <v>#VALUE!</v>
      </c>
      <c r="DZ26" s="192" t="e">
        <f t="shared" si="14"/>
        <v>#VALUE!</v>
      </c>
      <c r="EA26" s="185" t="e">
        <f t="shared" si="15"/>
        <v>#VALUE!</v>
      </c>
      <c r="EB26" s="194" t="e">
        <f t="shared" ref="EB26:EC26" si="105">EA26/60</f>
        <v>#VALUE!</v>
      </c>
      <c r="EC26" s="194" t="e">
        <f t="shared" si="105"/>
        <v>#VALUE!</v>
      </c>
      <c r="ED26" s="185" t="e">
        <f t="shared" si="17"/>
        <v>#VALUE!</v>
      </c>
      <c r="EE26" s="194" t="e">
        <f t="shared" ref="EE26:EF26" si="106">ED26/1000</f>
        <v>#VALUE!</v>
      </c>
      <c r="EF26" s="196" t="e">
        <f t="shared" si="106"/>
        <v>#VALUE!</v>
      </c>
      <c r="EG26" s="130" t="e">
        <f t="shared" si="19"/>
        <v>#VALUE!</v>
      </c>
      <c r="EH26" s="132" t="e">
        <f t="shared" si="20"/>
        <v>#VALUE!</v>
      </c>
      <c r="EI26" s="133"/>
    </row>
    <row r="27" spans="1:139" ht="12.75" x14ac:dyDescent="0.2">
      <c r="A27" s="864"/>
      <c r="B27" s="135" t="s">
        <v>248</v>
      </c>
      <c r="C27" s="137" t="s">
        <v>156</v>
      </c>
      <c r="D27" s="137">
        <v>1</v>
      </c>
      <c r="E27" s="137">
        <v>1</v>
      </c>
      <c r="F27" s="137">
        <v>3</v>
      </c>
      <c r="G27" s="139">
        <f t="shared" si="0"/>
        <v>46.875</v>
      </c>
      <c r="H27" s="140">
        <v>25</v>
      </c>
      <c r="I27" s="140">
        <v>25</v>
      </c>
      <c r="J27" s="140">
        <f>H27/Main!$D$9</f>
        <v>5</v>
      </c>
      <c r="K27" s="140">
        <f>I27/Main!$D$10</f>
        <v>12.5</v>
      </c>
      <c r="L27" s="140">
        <f t="shared" si="1"/>
        <v>2.5</v>
      </c>
      <c r="M27" s="140">
        <v>1</v>
      </c>
      <c r="N27" s="145">
        <v>2</v>
      </c>
      <c r="O27" s="145">
        <v>2360000</v>
      </c>
      <c r="P27" s="143"/>
      <c r="Q27" s="145"/>
      <c r="R27" s="143"/>
      <c r="S27" s="146"/>
      <c r="T27" s="146"/>
      <c r="U27" s="145">
        <v>420000</v>
      </c>
      <c r="V27" s="143"/>
      <c r="W27" s="143"/>
      <c r="X27" s="143"/>
      <c r="Y27" s="143"/>
      <c r="Z27" s="143"/>
      <c r="AA27" s="143"/>
      <c r="AB27" s="143"/>
      <c r="AC27" s="148" t="s">
        <v>28</v>
      </c>
      <c r="AD27" s="151">
        <v>35</v>
      </c>
      <c r="AE27" s="151">
        <v>0</v>
      </c>
      <c r="AF27" s="151">
        <v>0</v>
      </c>
      <c r="AG27" s="151">
        <v>8</v>
      </c>
      <c r="AH27" s="151">
        <v>50</v>
      </c>
      <c r="AI27" s="151">
        <v>0</v>
      </c>
      <c r="AJ27" s="152">
        <v>113</v>
      </c>
      <c r="AK27" s="151">
        <v>0</v>
      </c>
      <c r="AL27" s="151">
        <v>0</v>
      </c>
      <c r="AM27" s="151">
        <v>0</v>
      </c>
      <c r="AN27" s="151">
        <v>0</v>
      </c>
      <c r="AO27" s="151">
        <v>10</v>
      </c>
      <c r="AP27" s="151">
        <v>0</v>
      </c>
      <c r="AQ27" s="151">
        <v>0</v>
      </c>
      <c r="AR27" s="151">
        <v>0</v>
      </c>
      <c r="AS27" s="151">
        <v>0</v>
      </c>
      <c r="AT27" s="151">
        <v>0</v>
      </c>
      <c r="AU27" s="151">
        <v>0</v>
      </c>
      <c r="AV27" s="151">
        <v>0</v>
      </c>
      <c r="AW27" s="151">
        <v>0</v>
      </c>
      <c r="AX27" s="151">
        <v>0</v>
      </c>
      <c r="AY27" s="174">
        <f t="shared" ref="AY27:BS27" si="107">IF(AD27 = 0, "", AD27)</f>
        <v>35</v>
      </c>
      <c r="AZ27" s="137" t="str">
        <f t="shared" si="107"/>
        <v/>
      </c>
      <c r="BA27" s="137" t="str">
        <f t="shared" si="107"/>
        <v/>
      </c>
      <c r="BB27" s="133">
        <f t="shared" si="107"/>
        <v>8</v>
      </c>
      <c r="BC27" s="133">
        <f t="shared" si="107"/>
        <v>50</v>
      </c>
      <c r="BD27" s="137" t="str">
        <f t="shared" si="107"/>
        <v/>
      </c>
      <c r="BE27" s="167">
        <f t="shared" si="107"/>
        <v>113</v>
      </c>
      <c r="BF27" s="137" t="str">
        <f t="shared" si="107"/>
        <v/>
      </c>
      <c r="BG27" s="137" t="str">
        <f t="shared" si="107"/>
        <v/>
      </c>
      <c r="BH27" s="137" t="str">
        <f t="shared" si="107"/>
        <v/>
      </c>
      <c r="BI27" s="137" t="str">
        <f t="shared" si="107"/>
        <v/>
      </c>
      <c r="BJ27" s="133">
        <f t="shared" si="107"/>
        <v>10</v>
      </c>
      <c r="BK27" s="137" t="str">
        <f t="shared" si="107"/>
        <v/>
      </c>
      <c r="BL27" s="137" t="str">
        <f t="shared" si="107"/>
        <v/>
      </c>
      <c r="BM27" s="137" t="str">
        <f t="shared" si="107"/>
        <v/>
      </c>
      <c r="BN27" s="137" t="str">
        <f t="shared" si="107"/>
        <v/>
      </c>
      <c r="BO27" s="137" t="str">
        <f t="shared" si="107"/>
        <v/>
      </c>
      <c r="BP27" s="137" t="str">
        <f t="shared" si="107"/>
        <v/>
      </c>
      <c r="BQ27" s="137" t="str">
        <f t="shared" si="107"/>
        <v/>
      </c>
      <c r="BR27" s="137" t="str">
        <f t="shared" si="107"/>
        <v/>
      </c>
      <c r="BS27" s="169" t="str">
        <f t="shared" si="107"/>
        <v/>
      </c>
      <c r="BT27" s="174" t="e">
        <f>$AY27*Assembly!Z$4+$AZ27*Assembly!Z$5+$BA27*Assembly!Z$6+$BB27*Assembly!Z$7+$BC27*Assembly!Z$8+$BD27*Assembly!Z$9+$BE27*Assembly!Z$10+$BF27*Assembly!Z$11+$BG27*Assembly!Z$12+$BH27*Assembly!Z$13+$BI27*Assembly!Z$14+$BJ27*Assembly!Z$15+$BK27*Assembly!Z$16+$BL27*Assembly!Z$17+$BM27*Assembly!Z$18+$BN27*Assembly!Z$19+$BO27*Assembly!Z$20+$BP27*Assembly!Z$21+$BQ27*Assembly!Z$22+$BR27*Assembly!Z$23+$BS27*Assembly!Z$24</f>
        <v>#VALUE!</v>
      </c>
      <c r="BU27" s="133" t="e">
        <f t="shared" si="3"/>
        <v>#VALUE!</v>
      </c>
      <c r="BV27" s="301" t="e">
        <f t="shared" si="75"/>
        <v>#VALUE!</v>
      </c>
      <c r="BW27" s="133" t="e">
        <f>$AY27*Assembly!AD$4+$AZ27*Assembly!AD$5+$BA27*Assembly!AD$6+$BB27*Assembly!AD$7+$BC27*Assembly!AD$8+$BD27*Assembly!AD$9+$BE27*Assembly!AD$10+$BF27*Assembly!AD$11+$BG27*Assembly!AD$12+$BH27*Assembly!AD$13+$BI27*Assembly!AD$14+$BJ27*Assembly!AD$15+$BK27*Assembly!AD$16+$BL27*Assembly!AD$17+$BM27*Assembly!AD$18+$BN27*Assembly!AD$19+$BO27*Assembly!AD$20+$BP27*Assembly!AD$21+$BQ27*Assembly!AD$22+$BR27*Assembly!AD$23+$BS27*Assembly!AD$24</f>
        <v>#VALUE!</v>
      </c>
      <c r="BX27" s="177" t="e">
        <f t="shared" si="4"/>
        <v>#VALUE!</v>
      </c>
      <c r="BY27" s="178" t="e">
        <f t="shared" si="5"/>
        <v>#VALUE!</v>
      </c>
      <c r="BZ27" s="179" t="e">
        <f t="shared" si="6"/>
        <v>#VALUE!</v>
      </c>
      <c r="CA27" s="178" t="e">
        <f t="shared" si="7"/>
        <v>#VALUE!</v>
      </c>
      <c r="CB27" s="133" t="e">
        <f>$AY27*Assembly!Y$4+$AZ27*Assembly!Y$5+$BA27*Assembly!Y$6+$BB27*Assembly!Y$7+$BC27*Assembly!Y$8+$BD27*Assembly!Y$9+$BE27*Assembly!Y$10+$BF27*Assembly!Y$11+$BG27*Assembly!Y$12+$BH27*Assembly!Y$13+$BI27*Assembly!Y$14+$BJ27*Assembly!Y$15+$BK27*Assembly!Y$16+$BL27*Assembly!Y$17+$BM27*Assembly!Y$18+$BN27*Assembly!Y$19+$BO27*Assembly!Y$20+$BP27*Assembly!Y$21+$BQ27*Assembly!Y$22+$BR27*Assembly!Y$23+$BS27*Assembly!Y$24</f>
        <v>#VALUE!</v>
      </c>
      <c r="CC27" s="133" t="e">
        <f t="shared" si="8"/>
        <v>#VALUE!</v>
      </c>
      <c r="CD27" s="130" t="e">
        <f t="shared" si="9"/>
        <v>#VALUE!</v>
      </c>
      <c r="CE27" s="183" t="e">
        <f>$AY27*Assembly!AC$4+$AZ27*Assembly!AC$5+$BA27*Assembly!AC$6+$BB27*Assembly!AC$7+$BC27*Assembly!AC$8+$BD27*Assembly!AC$9+$BE27*Assembly!AC$10+$BF27*Assembly!AC$11+$BG27*Assembly!AC$12+$BH27*Assembly!AC$13+$BI27*Assembly!AC$14+$BJ27*Assembly!AC$15+$BK27*Assembly!AC$16+$BL27*Assembly!AC$17+$BM27*Assembly!AC$18+$BN27*Assembly!AC$19+$BO27*Assembly!AC$20+$BP27*Assembly!AC$21+$BQ27*Assembly!AC$22+$BR27*Assembly!AC$23+$BS27*Assembly!AC$24</f>
        <v>#VALUE!</v>
      </c>
      <c r="CF27" s="145" t="e">
        <f>$AY27*Assembly!M$4+$AZ27*Assembly!M$5+$BA27*Assembly!M$6+$BB27*Assembly!M$7+$BC27*Assembly!M$8+$BD27*Assembly!M$9+$BE27*Assembly!M$10+$BF27*Assembly!M$11+$BG27*Assembly!M$12+$BH27*Assembly!M$13+$BI27*Assembly!M$14+$BJ27*Assembly!M$15+$BK27*Assembly!M$16+$BL27*Assembly!M$17+$BM27*Assembly!M$18+$BN27*Assembly!M$19+$BO27*Assembly!M$20+$BP27*Assembly!M$21+$BQ27*Assembly!M$22+$BR27*Assembly!M$23+$BS27*Assembly!M$24</f>
        <v>#VALUE!</v>
      </c>
      <c r="CG27" s="145" t="e">
        <f>$AY27*Assembly!N$4+$AZ27*Assembly!N$5+$BA27*Assembly!N$6+$BB27*Assembly!N$7+$BC27*Assembly!N$8+$BD27*Assembly!N$9+$BE27*Assembly!N$10+$BF27*Assembly!N$11+$BG27*Assembly!N$12+$BH27*Assembly!N$13+$BI27*Assembly!N$14+$BJ27*Assembly!N$15+$BK27*Assembly!N$16+$BL27*Assembly!N$17+$BM27*Assembly!N$18+$BN27*Assembly!N$19+$BO27*Assembly!N$20+$BP27*Assembly!N$21+$BQ27*Assembly!N$22+$BR27*Assembly!N$23+$BS27*Assembly!N$24</f>
        <v>#VALUE!</v>
      </c>
      <c r="CH27" s="145" t="e">
        <f>$AY27*Assembly!O$4+$AZ27*Assembly!O$5+$BA27*Assembly!O$6+$BB27*Assembly!O$7+$BC27*Assembly!O$8+$BD27*Assembly!O$9+$BE27*Assembly!O$10+$BF27*Assembly!O$11+$BG27*Assembly!O$12+$BH27*Assembly!O$13+$BI27*Assembly!O$14+$BJ27*Assembly!O$15+$BK27*Assembly!O$16+$BL27*Assembly!O$17+$BM27*Assembly!O$18+$BN27*Assembly!O$19+$BO27*Assembly!O$20+$BP27*Assembly!O$21+$BQ27*Assembly!O$22+$BR27*Assembly!O$23+$BS27*Assembly!O$24</f>
        <v>#VALUE!</v>
      </c>
      <c r="CI27" s="140" t="e">
        <f>$AY27*Assembly!P$4+$AZ27*Assembly!P$5+$BA27*Assembly!P$6+$BB27*Assembly!P$7+$BC27*Assembly!P$8+$BD27*Assembly!P$9+$BE27*Assembly!P$10+$BF27*Assembly!P$11+$BG27*Assembly!P$12+$BH27*Assembly!P$13+$BI27*Assembly!P$14+$BJ27*Assembly!P$15+$BK27*Assembly!P$16+$BL27*Assembly!P$17+$BM27*Assembly!P$18+$BN27*Assembly!P$19+$BO27*Assembly!P$20+$BP27*Assembly!P$21+$BQ27*Assembly!P$22+$BR27*Assembly!P$23+$BS27*Assembly!P$24</f>
        <v>#VALUE!</v>
      </c>
      <c r="CJ27" s="140" t="e">
        <f>$AY27*Assembly!Q$4+$AZ27*Assembly!Q$5+$BA27*Assembly!Q$6+$BB27*Assembly!Q$7+$BC27*Assembly!Q$8+$BD27*Assembly!Q$9+$BE27*Assembly!Q$10+$BF27*Assembly!Q$11+$BG27*Assembly!Q$12+$BH27*Assembly!Q$13+$BI27*Assembly!Q$14+$BJ27*Assembly!Q$15+$BK27*Assembly!Q$16+$BL27*Assembly!Q$17+$BM27*Assembly!Q$18+$BN27*Assembly!Q$19+$BO27*Assembly!Q$20+$BP27*Assembly!Q$21+$BQ27*Assembly!Q$22+$BR27*Assembly!Q$23+$BS27*Assembly!Q$24</f>
        <v>#VALUE!</v>
      </c>
      <c r="CK27" s="145" t="e">
        <f>$AY27*Assembly!R$4+$AZ27*Assembly!R$5+$BA27*Assembly!R$6+$BB27*Assembly!R$7+$BC27*Assembly!R$8+$BD27*Assembly!R$9+$BE27*Assembly!R$10+$BF27*Assembly!R$11+$BG27*Assembly!R$12+$BH27*Assembly!R$13+$BI27*Assembly!R$14+$BJ27*Assembly!R$15+$BK27*Assembly!R$16+$BL27*Assembly!R$17+$BM27*Assembly!R$18+$BN27*Assembly!R$19+$BO27*Assembly!R$20+$BP27*Assembly!R$21+$BQ27*Assembly!R$22+$BR27*Assembly!R$23+$BS27*Assembly!R$24</f>
        <v>#VALUE!</v>
      </c>
      <c r="CL27" s="140" t="e">
        <f>$AY27*Assembly!S$4+$AZ27*Assembly!S$5+$BA27*Assembly!S$6+$BB27*Assembly!S$7+$BC27*Assembly!S$8+$BD27*Assembly!S$9+$BE27*Assembly!S$10+$BF27*Assembly!S$11+$BG27*Assembly!S$12+$BH27*Assembly!S$13+$BI27*Assembly!S$14+$BJ27*Assembly!S$15+$BK27*Assembly!S$16+$BL27*Assembly!S$17+$BM27*Assembly!S$18+$BN27*Assembly!S$19+$BO27*Assembly!S$20+$BP27*Assembly!S$21+$BQ27*Assembly!S$22+$BR27*Assembly!S$23+$BS27*Assembly!S$24</f>
        <v>#VALUE!</v>
      </c>
      <c r="CM27" s="140" t="e">
        <f>$AY27*Assembly!T$4+$AZ27*Assembly!T$5+$BA27*Assembly!T$6+$BB27*Assembly!T$7+$BC27*Assembly!T$8+$BD27*Assembly!T$9+$BE27*Assembly!T$10+$BF27*Assembly!T$11+$BG27*Assembly!T$12+$BH27*Assembly!T$13+$BI27*Assembly!T$14+$BJ27*Assembly!T$15+$BK27*Assembly!T$16+$BL27*Assembly!T$17+$BM27*Assembly!T$18+$BN27*Assembly!T$19+$BO27*Assembly!T$20+$BP27*Assembly!T$21+$BQ27*Assembly!T$22+$BR27*Assembly!T$23+$BS27*Assembly!T$24</f>
        <v>#VALUE!</v>
      </c>
      <c r="CN27" s="140" t="e">
        <f>$AY27*Assembly!U$4+$AZ27*Assembly!U$5+$BA27*Assembly!U$6+$BB27*Assembly!U$7+$BC27*Assembly!U$8+$BD27*Assembly!U$9+$BE27*Assembly!U$10+$BF27*Assembly!U$11+$BG27*Assembly!U$12+$BH27*Assembly!U$13+$BI27*Assembly!U$14+$BJ27*Assembly!U$15+$BK27*Assembly!U$16+$BL27*Assembly!U$17+$BM27*Assembly!U$18+$BN27*Assembly!U$19+$BO27*Assembly!U$20+$BP27*Assembly!U$21+$BQ27*Assembly!U$22+$BR27*Assembly!U$23+$BS27*Assembly!U$24</f>
        <v>#VALUE!</v>
      </c>
      <c r="CO27" s="145" t="e">
        <f>$AY27*Assembly!V$4+$AZ27*Assembly!V$5+$BA27*Assembly!V$6+$BB27*Assembly!V$7+$BC27*Assembly!V$8+$BD27*Assembly!V$9+$BE27*Assembly!V$10+$BF27*Assembly!V$11+$BG27*Assembly!V$12+$BH27*Assembly!V$13+$BI27*Assembly!V$14+$BJ27*Assembly!V$15+$BK27*Assembly!V$16+$BL27*Assembly!V$17+$BM27*Assembly!V$18+$BN27*Assembly!V$19+$BO27*Assembly!V$20+$BP27*Assembly!V$21+$BQ27*Assembly!V$22+$BR27*Assembly!V$23+$BS27*Assembly!V$24</f>
        <v>#VALUE!</v>
      </c>
      <c r="CP27" s="145" t="e">
        <f>CF27*Refining!$F$3</f>
        <v>#VALUE!</v>
      </c>
      <c r="CQ27" s="145" t="e">
        <f>CG27*Refining!$F$4</f>
        <v>#VALUE!</v>
      </c>
      <c r="CR27" s="145" t="e">
        <f>CH27*Refining!$F$5</f>
        <v>#VALUE!</v>
      </c>
      <c r="CS27" s="145" t="e">
        <f>CI27*Refining!$F$6</f>
        <v>#VALUE!</v>
      </c>
      <c r="CT27" s="145" t="e">
        <f>CJ27*Refining!$F$7</f>
        <v>#VALUE!</v>
      </c>
      <c r="CU27" s="145" t="e">
        <f>CK27*Refining!$F$8</f>
        <v>#VALUE!</v>
      </c>
      <c r="CV27" s="145" t="e">
        <f>CL27*Refining!$F$9</f>
        <v>#VALUE!</v>
      </c>
      <c r="CW27" s="145" t="e">
        <f>CM27*Refining!$F$10</f>
        <v>#VALUE!</v>
      </c>
      <c r="CX27" s="145" t="e">
        <f>CN27*Refining!$F$11</f>
        <v>#VALUE!</v>
      </c>
      <c r="CY27" s="145" t="e">
        <f>CO27*Refining!$F$12</f>
        <v>#VALUE!</v>
      </c>
      <c r="CZ27" s="185" t="e">
        <f t="shared" ref="CZ27:DS27" si="108">IF(CF27 = 0, "", CF27)</f>
        <v>#VALUE!</v>
      </c>
      <c r="DA27" s="189" t="e">
        <f t="shared" si="108"/>
        <v>#VALUE!</v>
      </c>
      <c r="DB27" s="189" t="e">
        <f t="shared" si="108"/>
        <v>#VALUE!</v>
      </c>
      <c r="DC27" s="186" t="e">
        <f t="shared" si="108"/>
        <v>#VALUE!</v>
      </c>
      <c r="DD27" s="186" t="e">
        <f t="shared" si="108"/>
        <v>#VALUE!</v>
      </c>
      <c r="DE27" s="186" t="e">
        <f t="shared" si="108"/>
        <v>#VALUE!</v>
      </c>
      <c r="DF27" s="186" t="e">
        <f t="shared" si="108"/>
        <v>#VALUE!</v>
      </c>
      <c r="DG27" s="186" t="e">
        <f t="shared" si="108"/>
        <v>#VALUE!</v>
      </c>
      <c r="DH27" s="186" t="e">
        <f t="shared" si="108"/>
        <v>#VALUE!</v>
      </c>
      <c r="DI27" s="187" t="e">
        <f t="shared" si="108"/>
        <v>#VALUE!</v>
      </c>
      <c r="DJ27" s="185" t="e">
        <f t="shared" si="108"/>
        <v>#VALUE!</v>
      </c>
      <c r="DK27" s="189" t="e">
        <f t="shared" si="108"/>
        <v>#VALUE!</v>
      </c>
      <c r="DL27" s="189" t="e">
        <f t="shared" si="108"/>
        <v>#VALUE!</v>
      </c>
      <c r="DM27" s="186" t="e">
        <f t="shared" si="108"/>
        <v>#VALUE!</v>
      </c>
      <c r="DN27" s="211" t="e">
        <f t="shared" si="108"/>
        <v>#VALUE!</v>
      </c>
      <c r="DO27" s="186" t="e">
        <f t="shared" si="108"/>
        <v>#VALUE!</v>
      </c>
      <c r="DP27" s="186" t="e">
        <f t="shared" si="108"/>
        <v>#VALUE!</v>
      </c>
      <c r="DQ27" s="186" t="e">
        <f t="shared" si="108"/>
        <v>#VALUE!</v>
      </c>
      <c r="DR27" s="186" t="e">
        <f t="shared" si="108"/>
        <v>#VALUE!</v>
      </c>
      <c r="DS27" s="187" t="e">
        <f t="shared" si="108"/>
        <v>#VALUE!</v>
      </c>
      <c r="DT27" s="185" t="e">
        <f t="shared" si="11"/>
        <v>#VALUE!</v>
      </c>
      <c r="DU27" s="189" t="e">
        <f t="shared" si="12"/>
        <v>#VALUE!</v>
      </c>
      <c r="DV27" s="133" t="e">
        <f>CZ27*'Ores &amp; Ingots'!$C$3+DA27*'Ores &amp; Ingots'!$C$4+DB27*'Ores &amp; Ingots'!$C$5+DC27*'Ores &amp; Ingots'!$C$6+DD27*'Ores &amp; Ingots'!$C$7+DE27*'Ores &amp; Ingots'!$C$8+DF27*'Ores &amp; Ingots'!$C$9+DG27*'Ores &amp; Ingots'!$C$10+DH27*'Ores &amp; Ingots'!$C$11+DI27*'Ores &amp; Ingots'!$C$12</f>
        <v>#VALUE!</v>
      </c>
      <c r="DW27" s="133" t="e">
        <f>DJ27*'Ores &amp; Ingots'!$B$3+DK27*'Ores &amp; Ingots'!$B$4+DL27*'Ores &amp; Ingots'!$B$5+DM27*'Ores &amp; Ingots'!$B$6+DN27*'Ores &amp; Ingots'!$B$7+DO27*'Ores &amp; Ingots'!$B$8+DP27*'Ores &amp; Ingots'!$B$9+DQ27*'Ores &amp; Ingots'!$B$10+DR27*'Ores &amp; Ingots'!$B$11+DS27*'Ores &amp; Ingots'!$B$12</f>
        <v>#VALUE!</v>
      </c>
      <c r="DX27" s="189" t="e">
        <f>CZ27*Refining!$G$3+DA27*Refining!$G$4+DB27*Refining!$G$5+DC27*Refining!$G$6+DD27*Refining!$G$7+DE27*Refining!$G$8+DF27*Refining!$G$9+DG27*Refining!$G$10+DH27*Refining!$G$11+DI27*Refining!$G$12</f>
        <v>#VALUE!</v>
      </c>
      <c r="DY27" s="189" t="e">
        <f t="shared" si="13"/>
        <v>#VALUE!</v>
      </c>
      <c r="DZ27" s="192" t="e">
        <f t="shared" si="14"/>
        <v>#VALUE!</v>
      </c>
      <c r="EA27" s="185" t="e">
        <f t="shared" si="15"/>
        <v>#VALUE!</v>
      </c>
      <c r="EB27" s="194" t="e">
        <f t="shared" ref="EB27:EC27" si="109">EA27/60</f>
        <v>#VALUE!</v>
      </c>
      <c r="EC27" s="194" t="e">
        <f t="shared" si="109"/>
        <v>#VALUE!</v>
      </c>
      <c r="ED27" s="185" t="e">
        <f t="shared" si="17"/>
        <v>#VALUE!</v>
      </c>
      <c r="EE27" s="194" t="e">
        <f t="shared" ref="EE27:EF27" si="110">ED27/1000</f>
        <v>#VALUE!</v>
      </c>
      <c r="EF27" s="196" t="e">
        <f t="shared" si="110"/>
        <v>#VALUE!</v>
      </c>
      <c r="EG27" s="130" t="e">
        <f t="shared" si="19"/>
        <v>#VALUE!</v>
      </c>
      <c r="EH27" s="132" t="e">
        <f t="shared" si="20"/>
        <v>#VALUE!</v>
      </c>
      <c r="EI27" s="133"/>
    </row>
    <row r="28" spans="1:139" ht="12.75" hidden="1" x14ac:dyDescent="0.2">
      <c r="A28" s="864"/>
      <c r="B28" s="135" t="s">
        <v>248</v>
      </c>
      <c r="C28" s="137" t="s">
        <v>155</v>
      </c>
      <c r="D28" s="137">
        <v>1</v>
      </c>
      <c r="E28" s="137">
        <v>1</v>
      </c>
      <c r="F28" s="137">
        <v>3</v>
      </c>
      <c r="G28" s="139">
        <f t="shared" si="0"/>
        <v>0.375</v>
      </c>
      <c r="H28" s="140">
        <v>12</v>
      </c>
      <c r="I28" s="140">
        <v>12</v>
      </c>
      <c r="J28" s="140">
        <f>H28/Main!$D$9</f>
        <v>2.4</v>
      </c>
      <c r="K28" s="140">
        <f>I28/Main!$D$10</f>
        <v>6</v>
      </c>
      <c r="L28" s="140">
        <f t="shared" si="1"/>
        <v>2.5</v>
      </c>
      <c r="M28" s="140">
        <v>1</v>
      </c>
      <c r="N28" s="145">
        <v>2</v>
      </c>
      <c r="O28" s="145">
        <v>701000</v>
      </c>
      <c r="P28" s="143"/>
      <c r="Q28" s="145"/>
      <c r="R28" s="143"/>
      <c r="S28" s="146"/>
      <c r="T28" s="146"/>
      <c r="U28" s="145">
        <v>80000</v>
      </c>
      <c r="V28" s="143"/>
      <c r="W28" s="143"/>
      <c r="X28" s="143"/>
      <c r="Y28" s="143"/>
      <c r="Z28" s="143"/>
      <c r="AA28" s="143"/>
      <c r="AB28" s="143"/>
      <c r="AC28" s="148"/>
      <c r="AD28" s="151">
        <v>3</v>
      </c>
      <c r="AE28" s="151">
        <v>0</v>
      </c>
      <c r="AF28" s="151">
        <v>0</v>
      </c>
      <c r="AG28" s="151">
        <v>1</v>
      </c>
      <c r="AH28" s="151">
        <v>2</v>
      </c>
      <c r="AI28" s="151">
        <v>0</v>
      </c>
      <c r="AJ28" s="152">
        <v>18</v>
      </c>
      <c r="AK28" s="151">
        <v>0</v>
      </c>
      <c r="AL28" s="151">
        <v>0</v>
      </c>
      <c r="AM28" s="151">
        <v>0</v>
      </c>
      <c r="AN28" s="151">
        <v>0</v>
      </c>
      <c r="AO28" s="151">
        <v>1</v>
      </c>
      <c r="AP28" s="151">
        <v>0</v>
      </c>
      <c r="AQ28" s="151">
        <v>0</v>
      </c>
      <c r="AR28" s="151">
        <v>0</v>
      </c>
      <c r="AS28" s="151">
        <v>0</v>
      </c>
      <c r="AT28" s="151">
        <v>0</v>
      </c>
      <c r="AU28" s="151">
        <v>0</v>
      </c>
      <c r="AV28" s="151">
        <v>0</v>
      </c>
      <c r="AW28" s="151">
        <v>0</v>
      </c>
      <c r="AX28" s="151">
        <v>0</v>
      </c>
      <c r="AY28" s="174">
        <f t="shared" ref="AY28:BS28" si="111">IF(AD28 = 0, "", AD28)</f>
        <v>3</v>
      </c>
      <c r="AZ28" s="137" t="str">
        <f t="shared" si="111"/>
        <v/>
      </c>
      <c r="BA28" s="137" t="str">
        <f t="shared" si="111"/>
        <v/>
      </c>
      <c r="BB28" s="133">
        <f t="shared" si="111"/>
        <v>1</v>
      </c>
      <c r="BC28" s="133">
        <f t="shared" si="111"/>
        <v>2</v>
      </c>
      <c r="BD28" s="137" t="str">
        <f t="shared" si="111"/>
        <v/>
      </c>
      <c r="BE28" s="167">
        <f t="shared" si="111"/>
        <v>18</v>
      </c>
      <c r="BF28" s="137" t="str">
        <f t="shared" si="111"/>
        <v/>
      </c>
      <c r="BG28" s="137" t="str">
        <f t="shared" si="111"/>
        <v/>
      </c>
      <c r="BH28" s="137" t="str">
        <f t="shared" si="111"/>
        <v/>
      </c>
      <c r="BI28" s="137" t="str">
        <f t="shared" si="111"/>
        <v/>
      </c>
      <c r="BJ28" s="133">
        <f t="shared" si="111"/>
        <v>1</v>
      </c>
      <c r="BK28" s="137" t="str">
        <f t="shared" si="111"/>
        <v/>
      </c>
      <c r="BL28" s="137" t="str">
        <f t="shared" si="111"/>
        <v/>
      </c>
      <c r="BM28" s="137" t="str">
        <f t="shared" si="111"/>
        <v/>
      </c>
      <c r="BN28" s="137" t="str">
        <f t="shared" si="111"/>
        <v/>
      </c>
      <c r="BO28" s="137" t="str">
        <f t="shared" si="111"/>
        <v/>
      </c>
      <c r="BP28" s="137" t="str">
        <f t="shared" si="111"/>
        <v/>
      </c>
      <c r="BQ28" s="137" t="str">
        <f t="shared" si="111"/>
        <v/>
      </c>
      <c r="BR28" s="137" t="str">
        <f t="shared" si="111"/>
        <v/>
      </c>
      <c r="BS28" s="169" t="str">
        <f t="shared" si="111"/>
        <v/>
      </c>
      <c r="BT28" s="174" t="e">
        <f>$AY28*Assembly!Z$4+$AZ28*Assembly!Z$5+$BA28*Assembly!Z$6+$BB28*Assembly!Z$7+$BC28*Assembly!Z$8+$BD28*Assembly!Z$9+$BE28*Assembly!Z$10+$BF28*Assembly!Z$11+$BG28*Assembly!Z$12+$BH28*Assembly!Z$13+$BI28*Assembly!Z$14+$BJ28*Assembly!Z$15+$BK28*Assembly!Z$16+$BL28*Assembly!Z$17+$BM28*Assembly!Z$18+$BN28*Assembly!Z$19+$BO28*Assembly!Z$20+$BP28*Assembly!Z$21+$BQ28*Assembly!Z$22+$BR28*Assembly!Z$23+$BS28*Assembly!Z$24</f>
        <v>#VALUE!</v>
      </c>
      <c r="BU28" s="133" t="e">
        <f t="shared" si="3"/>
        <v>#VALUE!</v>
      </c>
      <c r="BV28" s="301" t="e">
        <f t="shared" si="75"/>
        <v>#VALUE!</v>
      </c>
      <c r="BW28" s="133" t="e">
        <f>$AY28*Assembly!AD$4+$AZ28*Assembly!AD$5+$BA28*Assembly!AD$6+$BB28*Assembly!AD$7+$BC28*Assembly!AD$8+$BD28*Assembly!AD$9+$BE28*Assembly!AD$10+$BF28*Assembly!AD$11+$BG28*Assembly!AD$12+$BH28*Assembly!AD$13+$BI28*Assembly!AD$14+$BJ28*Assembly!AD$15+$BK28*Assembly!AD$16+$BL28*Assembly!AD$17+$BM28*Assembly!AD$18+$BN28*Assembly!AD$19+$BO28*Assembly!AD$20+$BP28*Assembly!AD$21+$BQ28*Assembly!AD$22+$BR28*Assembly!AD$23+$BS28*Assembly!AD$24</f>
        <v>#VALUE!</v>
      </c>
      <c r="BX28" s="177" t="e">
        <f t="shared" si="4"/>
        <v>#VALUE!</v>
      </c>
      <c r="BY28" s="178" t="e">
        <f t="shared" si="5"/>
        <v>#VALUE!</v>
      </c>
      <c r="BZ28" s="179" t="e">
        <f t="shared" si="6"/>
        <v>#VALUE!</v>
      </c>
      <c r="CA28" s="178" t="e">
        <f t="shared" si="7"/>
        <v>#VALUE!</v>
      </c>
      <c r="CB28" s="133" t="e">
        <f>$AY28*Assembly!Y$4+$AZ28*Assembly!Y$5+$BA28*Assembly!Y$6+$BB28*Assembly!Y$7+$BC28*Assembly!Y$8+$BD28*Assembly!Y$9+$BE28*Assembly!Y$10+$BF28*Assembly!Y$11+$BG28*Assembly!Y$12+$BH28*Assembly!Y$13+$BI28*Assembly!Y$14+$BJ28*Assembly!Y$15+$BK28*Assembly!Y$16+$BL28*Assembly!Y$17+$BM28*Assembly!Y$18+$BN28*Assembly!Y$19+$BO28*Assembly!Y$20+$BP28*Assembly!Y$21+$BQ28*Assembly!Y$22+$BR28*Assembly!Y$23+$BS28*Assembly!Y$24</f>
        <v>#VALUE!</v>
      </c>
      <c r="CC28" s="133" t="e">
        <f t="shared" si="8"/>
        <v>#VALUE!</v>
      </c>
      <c r="CD28" s="130" t="e">
        <f t="shared" si="9"/>
        <v>#VALUE!</v>
      </c>
      <c r="CE28" s="183" t="e">
        <f>$AY28*Assembly!AC$4+$AZ28*Assembly!AC$5+$BA28*Assembly!AC$6+$BB28*Assembly!AC$7+$BC28*Assembly!AC$8+$BD28*Assembly!AC$9+$BE28*Assembly!AC$10+$BF28*Assembly!AC$11+$BG28*Assembly!AC$12+$BH28*Assembly!AC$13+$BI28*Assembly!AC$14+$BJ28*Assembly!AC$15+$BK28*Assembly!AC$16+$BL28*Assembly!AC$17+$BM28*Assembly!AC$18+$BN28*Assembly!AC$19+$BO28*Assembly!AC$20+$BP28*Assembly!AC$21+$BQ28*Assembly!AC$22+$BR28*Assembly!AC$23+$BS28*Assembly!AC$24</f>
        <v>#VALUE!</v>
      </c>
      <c r="CF28" s="145" t="e">
        <f>$AY28*Assembly!M$4+$AZ28*Assembly!M$5+$BA28*Assembly!M$6+$BB28*Assembly!M$7+$BC28*Assembly!M$8+$BD28*Assembly!M$9+$BE28*Assembly!M$10+$BF28*Assembly!M$11+$BG28*Assembly!M$12+$BH28*Assembly!M$13+$BI28*Assembly!M$14+$BJ28*Assembly!M$15+$BK28*Assembly!M$16+$BL28*Assembly!M$17+$BM28*Assembly!M$18+$BN28*Assembly!M$19+$BO28*Assembly!M$20+$BP28*Assembly!M$21+$BQ28*Assembly!M$22+$BR28*Assembly!M$23+$BS28*Assembly!M$24</f>
        <v>#VALUE!</v>
      </c>
      <c r="CG28" s="145" t="e">
        <f>$AY28*Assembly!N$4+$AZ28*Assembly!N$5+$BA28*Assembly!N$6+$BB28*Assembly!N$7+$BC28*Assembly!N$8+$BD28*Assembly!N$9+$BE28*Assembly!N$10+$BF28*Assembly!N$11+$BG28*Assembly!N$12+$BH28*Assembly!N$13+$BI28*Assembly!N$14+$BJ28*Assembly!N$15+$BK28*Assembly!N$16+$BL28*Assembly!N$17+$BM28*Assembly!N$18+$BN28*Assembly!N$19+$BO28*Assembly!N$20+$BP28*Assembly!N$21+$BQ28*Assembly!N$22+$BR28*Assembly!N$23+$BS28*Assembly!N$24</f>
        <v>#VALUE!</v>
      </c>
      <c r="CH28" s="145" t="e">
        <f>$AY28*Assembly!O$4+$AZ28*Assembly!O$5+$BA28*Assembly!O$6+$BB28*Assembly!O$7+$BC28*Assembly!O$8+$BD28*Assembly!O$9+$BE28*Assembly!O$10+$BF28*Assembly!O$11+$BG28*Assembly!O$12+$BH28*Assembly!O$13+$BI28*Assembly!O$14+$BJ28*Assembly!O$15+$BK28*Assembly!O$16+$BL28*Assembly!O$17+$BM28*Assembly!O$18+$BN28*Assembly!O$19+$BO28*Assembly!O$20+$BP28*Assembly!O$21+$BQ28*Assembly!O$22+$BR28*Assembly!O$23+$BS28*Assembly!O$24</f>
        <v>#VALUE!</v>
      </c>
      <c r="CI28" s="140" t="e">
        <f>$AY28*Assembly!P$4+$AZ28*Assembly!P$5+$BA28*Assembly!P$6+$BB28*Assembly!P$7+$BC28*Assembly!P$8+$BD28*Assembly!P$9+$BE28*Assembly!P$10+$BF28*Assembly!P$11+$BG28*Assembly!P$12+$BH28*Assembly!P$13+$BI28*Assembly!P$14+$BJ28*Assembly!P$15+$BK28*Assembly!P$16+$BL28*Assembly!P$17+$BM28*Assembly!P$18+$BN28*Assembly!P$19+$BO28*Assembly!P$20+$BP28*Assembly!P$21+$BQ28*Assembly!P$22+$BR28*Assembly!P$23+$BS28*Assembly!P$24</f>
        <v>#VALUE!</v>
      </c>
      <c r="CJ28" s="140" t="e">
        <f>$AY28*Assembly!Q$4+$AZ28*Assembly!Q$5+$BA28*Assembly!Q$6+$BB28*Assembly!Q$7+$BC28*Assembly!Q$8+$BD28*Assembly!Q$9+$BE28*Assembly!Q$10+$BF28*Assembly!Q$11+$BG28*Assembly!Q$12+$BH28*Assembly!Q$13+$BI28*Assembly!Q$14+$BJ28*Assembly!Q$15+$BK28*Assembly!Q$16+$BL28*Assembly!Q$17+$BM28*Assembly!Q$18+$BN28*Assembly!Q$19+$BO28*Assembly!Q$20+$BP28*Assembly!Q$21+$BQ28*Assembly!Q$22+$BR28*Assembly!Q$23+$BS28*Assembly!Q$24</f>
        <v>#VALUE!</v>
      </c>
      <c r="CK28" s="145" t="e">
        <f>$AY28*Assembly!R$4+$AZ28*Assembly!R$5+$BA28*Assembly!R$6+$BB28*Assembly!R$7+$BC28*Assembly!R$8+$BD28*Assembly!R$9+$BE28*Assembly!R$10+$BF28*Assembly!R$11+$BG28*Assembly!R$12+$BH28*Assembly!R$13+$BI28*Assembly!R$14+$BJ28*Assembly!R$15+$BK28*Assembly!R$16+$BL28*Assembly!R$17+$BM28*Assembly!R$18+$BN28*Assembly!R$19+$BO28*Assembly!R$20+$BP28*Assembly!R$21+$BQ28*Assembly!R$22+$BR28*Assembly!R$23+$BS28*Assembly!R$24</f>
        <v>#VALUE!</v>
      </c>
      <c r="CL28" s="140" t="e">
        <f>$AY28*Assembly!S$4+$AZ28*Assembly!S$5+$BA28*Assembly!S$6+$BB28*Assembly!S$7+$BC28*Assembly!S$8+$BD28*Assembly!S$9+$BE28*Assembly!S$10+$BF28*Assembly!S$11+$BG28*Assembly!S$12+$BH28*Assembly!S$13+$BI28*Assembly!S$14+$BJ28*Assembly!S$15+$BK28*Assembly!S$16+$BL28*Assembly!S$17+$BM28*Assembly!S$18+$BN28*Assembly!S$19+$BO28*Assembly!S$20+$BP28*Assembly!S$21+$BQ28*Assembly!S$22+$BR28*Assembly!S$23+$BS28*Assembly!S$24</f>
        <v>#VALUE!</v>
      </c>
      <c r="CM28" s="140" t="e">
        <f>$AY28*Assembly!T$4+$AZ28*Assembly!T$5+$BA28*Assembly!T$6+$BB28*Assembly!T$7+$BC28*Assembly!T$8+$BD28*Assembly!T$9+$BE28*Assembly!T$10+$BF28*Assembly!T$11+$BG28*Assembly!T$12+$BH28*Assembly!T$13+$BI28*Assembly!T$14+$BJ28*Assembly!T$15+$BK28*Assembly!T$16+$BL28*Assembly!T$17+$BM28*Assembly!T$18+$BN28*Assembly!T$19+$BO28*Assembly!T$20+$BP28*Assembly!T$21+$BQ28*Assembly!T$22+$BR28*Assembly!T$23+$BS28*Assembly!T$24</f>
        <v>#VALUE!</v>
      </c>
      <c r="CN28" s="140" t="e">
        <f>$AY28*Assembly!U$4+$AZ28*Assembly!U$5+$BA28*Assembly!U$6+$BB28*Assembly!U$7+$BC28*Assembly!U$8+$BD28*Assembly!U$9+$BE28*Assembly!U$10+$BF28*Assembly!U$11+$BG28*Assembly!U$12+$BH28*Assembly!U$13+$BI28*Assembly!U$14+$BJ28*Assembly!U$15+$BK28*Assembly!U$16+$BL28*Assembly!U$17+$BM28*Assembly!U$18+$BN28*Assembly!U$19+$BO28*Assembly!U$20+$BP28*Assembly!U$21+$BQ28*Assembly!U$22+$BR28*Assembly!U$23+$BS28*Assembly!U$24</f>
        <v>#VALUE!</v>
      </c>
      <c r="CO28" s="145" t="e">
        <f>$AY28*Assembly!V$4+$AZ28*Assembly!V$5+$BA28*Assembly!V$6+$BB28*Assembly!V$7+$BC28*Assembly!V$8+$BD28*Assembly!V$9+$BE28*Assembly!V$10+$BF28*Assembly!V$11+$BG28*Assembly!V$12+$BH28*Assembly!V$13+$BI28*Assembly!V$14+$BJ28*Assembly!V$15+$BK28*Assembly!V$16+$BL28*Assembly!V$17+$BM28*Assembly!V$18+$BN28*Assembly!V$19+$BO28*Assembly!V$20+$BP28*Assembly!V$21+$BQ28*Assembly!V$22+$BR28*Assembly!V$23+$BS28*Assembly!V$24</f>
        <v>#VALUE!</v>
      </c>
      <c r="CP28" s="145" t="e">
        <f>CF28*Refining!$F$3</f>
        <v>#VALUE!</v>
      </c>
      <c r="CQ28" s="145" t="e">
        <f>CG28*Refining!$F$4</f>
        <v>#VALUE!</v>
      </c>
      <c r="CR28" s="145" t="e">
        <f>CH28*Refining!$F$5</f>
        <v>#VALUE!</v>
      </c>
      <c r="CS28" s="145" t="e">
        <f>CI28*Refining!$F$6</f>
        <v>#VALUE!</v>
      </c>
      <c r="CT28" s="145" t="e">
        <f>CJ28*Refining!$F$7</f>
        <v>#VALUE!</v>
      </c>
      <c r="CU28" s="145" t="e">
        <f>CK28*Refining!$F$8</f>
        <v>#VALUE!</v>
      </c>
      <c r="CV28" s="145" t="e">
        <f>CL28*Refining!$F$9</f>
        <v>#VALUE!</v>
      </c>
      <c r="CW28" s="145" t="e">
        <f>CM28*Refining!$F$10</f>
        <v>#VALUE!</v>
      </c>
      <c r="CX28" s="145" t="e">
        <f>CN28*Refining!$F$11</f>
        <v>#VALUE!</v>
      </c>
      <c r="CY28" s="145" t="e">
        <f>CO28*Refining!$F$12</f>
        <v>#VALUE!</v>
      </c>
      <c r="CZ28" s="185" t="e">
        <f t="shared" ref="CZ28:DS28" si="112">IF(CF28 = 0, "", CF28)</f>
        <v>#VALUE!</v>
      </c>
      <c r="DA28" s="189" t="e">
        <f t="shared" si="112"/>
        <v>#VALUE!</v>
      </c>
      <c r="DB28" s="189" t="e">
        <f t="shared" si="112"/>
        <v>#VALUE!</v>
      </c>
      <c r="DC28" s="186" t="e">
        <f t="shared" si="112"/>
        <v>#VALUE!</v>
      </c>
      <c r="DD28" s="186" t="e">
        <f t="shared" si="112"/>
        <v>#VALUE!</v>
      </c>
      <c r="DE28" s="186" t="e">
        <f t="shared" si="112"/>
        <v>#VALUE!</v>
      </c>
      <c r="DF28" s="186" t="e">
        <f t="shared" si="112"/>
        <v>#VALUE!</v>
      </c>
      <c r="DG28" s="186" t="e">
        <f t="shared" si="112"/>
        <v>#VALUE!</v>
      </c>
      <c r="DH28" s="186" t="e">
        <f t="shared" si="112"/>
        <v>#VALUE!</v>
      </c>
      <c r="DI28" s="187" t="e">
        <f t="shared" si="112"/>
        <v>#VALUE!</v>
      </c>
      <c r="DJ28" s="185" t="e">
        <f t="shared" si="112"/>
        <v>#VALUE!</v>
      </c>
      <c r="DK28" s="189" t="e">
        <f t="shared" si="112"/>
        <v>#VALUE!</v>
      </c>
      <c r="DL28" s="189" t="e">
        <f t="shared" si="112"/>
        <v>#VALUE!</v>
      </c>
      <c r="DM28" s="186" t="e">
        <f t="shared" si="112"/>
        <v>#VALUE!</v>
      </c>
      <c r="DN28" s="211" t="e">
        <f t="shared" si="112"/>
        <v>#VALUE!</v>
      </c>
      <c r="DO28" s="186" t="e">
        <f t="shared" si="112"/>
        <v>#VALUE!</v>
      </c>
      <c r="DP28" s="186" t="e">
        <f t="shared" si="112"/>
        <v>#VALUE!</v>
      </c>
      <c r="DQ28" s="186" t="e">
        <f t="shared" si="112"/>
        <v>#VALUE!</v>
      </c>
      <c r="DR28" s="186" t="e">
        <f t="shared" si="112"/>
        <v>#VALUE!</v>
      </c>
      <c r="DS28" s="187" t="e">
        <f t="shared" si="112"/>
        <v>#VALUE!</v>
      </c>
      <c r="DT28" s="185" t="e">
        <f t="shared" si="11"/>
        <v>#VALUE!</v>
      </c>
      <c r="DU28" s="189" t="e">
        <f t="shared" si="12"/>
        <v>#VALUE!</v>
      </c>
      <c r="DV28" s="133" t="e">
        <f>CZ28*'Ores &amp; Ingots'!$C$3+DA28*'Ores &amp; Ingots'!$C$4+DB28*'Ores &amp; Ingots'!$C$5+DC28*'Ores &amp; Ingots'!$C$6+DD28*'Ores &amp; Ingots'!$C$7+DE28*'Ores &amp; Ingots'!$C$8+DF28*'Ores &amp; Ingots'!$C$9+DG28*'Ores &amp; Ingots'!$C$10+DH28*'Ores &amp; Ingots'!$C$11+DI28*'Ores &amp; Ingots'!$C$12</f>
        <v>#VALUE!</v>
      </c>
      <c r="DW28" s="133" t="e">
        <f>DJ28*'Ores &amp; Ingots'!$B$3+DK28*'Ores &amp; Ingots'!$B$4+DL28*'Ores &amp; Ingots'!$B$5+DM28*'Ores &amp; Ingots'!$B$6+DN28*'Ores &amp; Ingots'!$B$7+DO28*'Ores &amp; Ingots'!$B$8+DP28*'Ores &amp; Ingots'!$B$9+DQ28*'Ores &amp; Ingots'!$B$10+DR28*'Ores &amp; Ingots'!$B$11+DS28*'Ores &amp; Ingots'!$B$12</f>
        <v>#VALUE!</v>
      </c>
      <c r="DX28" s="189" t="e">
        <f>CZ28*Refining!$G$3+DA28*Refining!$G$4+DB28*Refining!$G$5+DC28*Refining!$G$6+DD28*Refining!$G$7+DE28*Refining!$G$8+DF28*Refining!$G$9+DG28*Refining!$G$10+DH28*Refining!$G$11+DI28*Refining!$G$12</f>
        <v>#VALUE!</v>
      </c>
      <c r="DY28" s="189" t="e">
        <f t="shared" si="13"/>
        <v>#VALUE!</v>
      </c>
      <c r="DZ28" s="192" t="e">
        <f t="shared" si="14"/>
        <v>#VALUE!</v>
      </c>
      <c r="EA28" s="185" t="e">
        <f t="shared" si="15"/>
        <v>#VALUE!</v>
      </c>
      <c r="EB28" s="194" t="e">
        <f t="shared" ref="EB28:EC28" si="113">EA28/60</f>
        <v>#VALUE!</v>
      </c>
      <c r="EC28" s="194" t="e">
        <f t="shared" si="113"/>
        <v>#VALUE!</v>
      </c>
      <c r="ED28" s="185" t="e">
        <f t="shared" si="17"/>
        <v>#VALUE!</v>
      </c>
      <c r="EE28" s="194" t="e">
        <f t="shared" ref="EE28:EF28" si="114">ED28/1000</f>
        <v>#VALUE!</v>
      </c>
      <c r="EF28" s="196" t="e">
        <f t="shared" si="114"/>
        <v>#VALUE!</v>
      </c>
      <c r="EG28" s="130" t="e">
        <f t="shared" si="19"/>
        <v>#VALUE!</v>
      </c>
      <c r="EH28" s="132" t="e">
        <f t="shared" si="20"/>
        <v>#VALUE!</v>
      </c>
      <c r="EI28" s="133"/>
    </row>
    <row r="29" spans="1:139" ht="12.75" x14ac:dyDescent="0.2">
      <c r="A29" s="864"/>
      <c r="B29" s="135" t="s">
        <v>249</v>
      </c>
      <c r="C29" s="137" t="s">
        <v>156</v>
      </c>
      <c r="D29" s="137">
        <v>3</v>
      </c>
      <c r="E29" s="137">
        <v>3</v>
      </c>
      <c r="F29" s="137">
        <v>5</v>
      </c>
      <c r="G29" s="139">
        <f t="shared" si="0"/>
        <v>703.125</v>
      </c>
      <c r="H29" s="140">
        <v>25</v>
      </c>
      <c r="I29" s="140">
        <v>25</v>
      </c>
      <c r="J29" s="140">
        <f>H29/Main!$D$9</f>
        <v>5</v>
      </c>
      <c r="K29" s="140">
        <f>I29/Main!$D$10</f>
        <v>12.5</v>
      </c>
      <c r="L29" s="140">
        <f t="shared" si="1"/>
        <v>2.5</v>
      </c>
      <c r="M29" s="140">
        <v>1</v>
      </c>
      <c r="N29" s="145">
        <v>2</v>
      </c>
      <c r="O29" s="145">
        <v>16360000</v>
      </c>
      <c r="P29" s="143"/>
      <c r="Q29" s="145"/>
      <c r="R29" s="143"/>
      <c r="S29" s="146"/>
      <c r="T29" s="146"/>
      <c r="U29" s="145">
        <v>5400000</v>
      </c>
      <c r="V29" s="143"/>
      <c r="W29" s="143"/>
      <c r="X29" s="143"/>
      <c r="Y29" s="143"/>
      <c r="Z29" s="143"/>
      <c r="AA29" s="143"/>
      <c r="AB29" s="143"/>
      <c r="AC29" s="148" t="s">
        <v>28</v>
      </c>
      <c r="AD29" s="151">
        <v>230</v>
      </c>
      <c r="AE29" s="151">
        <v>0</v>
      </c>
      <c r="AF29" s="151">
        <v>0</v>
      </c>
      <c r="AG29" s="151">
        <v>50</v>
      </c>
      <c r="AH29" s="151">
        <v>60</v>
      </c>
      <c r="AI29" s="151">
        <v>0</v>
      </c>
      <c r="AJ29" s="152">
        <v>1136</v>
      </c>
      <c r="AK29" s="151">
        <v>0</v>
      </c>
      <c r="AL29" s="151">
        <v>0</v>
      </c>
      <c r="AM29" s="151">
        <v>0</v>
      </c>
      <c r="AN29" s="151">
        <v>0</v>
      </c>
      <c r="AO29" s="151">
        <v>40</v>
      </c>
      <c r="AP29" s="151">
        <v>0</v>
      </c>
      <c r="AQ29" s="151">
        <v>0</v>
      </c>
      <c r="AR29" s="151">
        <v>0</v>
      </c>
      <c r="AS29" s="151">
        <v>0</v>
      </c>
      <c r="AT29" s="151">
        <v>0</v>
      </c>
      <c r="AU29" s="151">
        <v>0</v>
      </c>
      <c r="AV29" s="151">
        <v>0</v>
      </c>
      <c r="AW29" s="151">
        <v>0</v>
      </c>
      <c r="AX29" s="151">
        <v>0</v>
      </c>
      <c r="AY29" s="174">
        <f t="shared" ref="AY29:BS29" si="115">IF(AD29 = 0, "", AD29)</f>
        <v>230</v>
      </c>
      <c r="AZ29" s="137" t="str">
        <f t="shared" si="115"/>
        <v/>
      </c>
      <c r="BA29" s="137" t="str">
        <f t="shared" si="115"/>
        <v/>
      </c>
      <c r="BB29" s="133">
        <f t="shared" si="115"/>
        <v>50</v>
      </c>
      <c r="BC29" s="133">
        <f t="shared" si="115"/>
        <v>60</v>
      </c>
      <c r="BD29" s="137" t="str">
        <f t="shared" si="115"/>
        <v/>
      </c>
      <c r="BE29" s="167">
        <f t="shared" si="115"/>
        <v>1136</v>
      </c>
      <c r="BF29" s="137" t="str">
        <f t="shared" si="115"/>
        <v/>
      </c>
      <c r="BG29" s="137" t="str">
        <f t="shared" si="115"/>
        <v/>
      </c>
      <c r="BH29" s="137" t="str">
        <f t="shared" si="115"/>
        <v/>
      </c>
      <c r="BI29" s="137" t="str">
        <f t="shared" si="115"/>
        <v/>
      </c>
      <c r="BJ29" s="133">
        <f t="shared" si="115"/>
        <v>40</v>
      </c>
      <c r="BK29" s="137" t="str">
        <f t="shared" si="115"/>
        <v/>
      </c>
      <c r="BL29" s="137" t="str">
        <f t="shared" si="115"/>
        <v/>
      </c>
      <c r="BM29" s="137" t="str">
        <f t="shared" si="115"/>
        <v/>
      </c>
      <c r="BN29" s="137" t="str">
        <f t="shared" si="115"/>
        <v/>
      </c>
      <c r="BO29" s="137" t="str">
        <f t="shared" si="115"/>
        <v/>
      </c>
      <c r="BP29" s="137" t="str">
        <f t="shared" si="115"/>
        <v/>
      </c>
      <c r="BQ29" s="137" t="str">
        <f t="shared" si="115"/>
        <v/>
      </c>
      <c r="BR29" s="137" t="str">
        <f t="shared" si="115"/>
        <v/>
      </c>
      <c r="BS29" s="169" t="str">
        <f t="shared" si="115"/>
        <v/>
      </c>
      <c r="BT29" s="174" t="e">
        <f>$AY29*Assembly!Z$4+$AZ29*Assembly!Z$5+$BA29*Assembly!Z$6+$BB29*Assembly!Z$7+$BC29*Assembly!Z$8+$BD29*Assembly!Z$9+$BE29*Assembly!Z$10+$BF29*Assembly!Z$11+$BG29*Assembly!Z$12+$BH29*Assembly!Z$13+$BI29*Assembly!Z$14+$BJ29*Assembly!Z$15+$BK29*Assembly!Z$16+$BL29*Assembly!Z$17+$BM29*Assembly!Z$18+$BN29*Assembly!Z$19+$BO29*Assembly!Z$20+$BP29*Assembly!Z$21+$BQ29*Assembly!Z$22+$BR29*Assembly!Z$23+$BS29*Assembly!Z$24</f>
        <v>#VALUE!</v>
      </c>
      <c r="BU29" s="133" t="e">
        <f t="shared" si="3"/>
        <v>#VALUE!</v>
      </c>
      <c r="BV29" s="301" t="e">
        <f t="shared" si="75"/>
        <v>#VALUE!</v>
      </c>
      <c r="BW29" s="133" t="e">
        <f>$AY29*Assembly!AD$4+$AZ29*Assembly!AD$5+$BA29*Assembly!AD$6+$BB29*Assembly!AD$7+$BC29*Assembly!AD$8+$BD29*Assembly!AD$9+$BE29*Assembly!AD$10+$BF29*Assembly!AD$11+$BG29*Assembly!AD$12+$BH29*Assembly!AD$13+$BI29*Assembly!AD$14+$BJ29*Assembly!AD$15+$BK29*Assembly!AD$16+$BL29*Assembly!AD$17+$BM29*Assembly!AD$18+$BN29*Assembly!AD$19+$BO29*Assembly!AD$20+$BP29*Assembly!AD$21+$BQ29*Assembly!AD$22+$BR29*Assembly!AD$23+$BS29*Assembly!AD$24</f>
        <v>#VALUE!</v>
      </c>
      <c r="BX29" s="177" t="e">
        <f t="shared" si="4"/>
        <v>#VALUE!</v>
      </c>
      <c r="BY29" s="178" t="e">
        <f t="shared" si="5"/>
        <v>#VALUE!</v>
      </c>
      <c r="BZ29" s="179" t="e">
        <f t="shared" si="6"/>
        <v>#VALUE!</v>
      </c>
      <c r="CA29" s="178" t="e">
        <f t="shared" si="7"/>
        <v>#VALUE!</v>
      </c>
      <c r="CB29" s="133" t="e">
        <f>$AY29*Assembly!Y$4+$AZ29*Assembly!Y$5+$BA29*Assembly!Y$6+$BB29*Assembly!Y$7+$BC29*Assembly!Y$8+$BD29*Assembly!Y$9+$BE29*Assembly!Y$10+$BF29*Assembly!Y$11+$BG29*Assembly!Y$12+$BH29*Assembly!Y$13+$BI29*Assembly!Y$14+$BJ29*Assembly!Y$15+$BK29*Assembly!Y$16+$BL29*Assembly!Y$17+$BM29*Assembly!Y$18+$BN29*Assembly!Y$19+$BO29*Assembly!Y$20+$BP29*Assembly!Y$21+$BQ29*Assembly!Y$22+$BR29*Assembly!Y$23+$BS29*Assembly!Y$24</f>
        <v>#VALUE!</v>
      </c>
      <c r="CC29" s="133" t="e">
        <f t="shared" si="8"/>
        <v>#VALUE!</v>
      </c>
      <c r="CD29" s="130" t="e">
        <f t="shared" si="9"/>
        <v>#VALUE!</v>
      </c>
      <c r="CE29" s="183" t="e">
        <f>$AY29*Assembly!AC$4+$AZ29*Assembly!AC$5+$BA29*Assembly!AC$6+$BB29*Assembly!AC$7+$BC29*Assembly!AC$8+$BD29*Assembly!AC$9+$BE29*Assembly!AC$10+$BF29*Assembly!AC$11+$BG29*Assembly!AC$12+$BH29*Assembly!AC$13+$BI29*Assembly!AC$14+$BJ29*Assembly!AC$15+$BK29*Assembly!AC$16+$BL29*Assembly!AC$17+$BM29*Assembly!AC$18+$BN29*Assembly!AC$19+$BO29*Assembly!AC$20+$BP29*Assembly!AC$21+$BQ29*Assembly!AC$22+$BR29*Assembly!AC$23+$BS29*Assembly!AC$24</f>
        <v>#VALUE!</v>
      </c>
      <c r="CF29" s="145" t="e">
        <f>$AY29*Assembly!M$4+$AZ29*Assembly!M$5+$BA29*Assembly!M$6+$BB29*Assembly!M$7+$BC29*Assembly!M$8+$BD29*Assembly!M$9+$BE29*Assembly!M$10+$BF29*Assembly!M$11+$BG29*Assembly!M$12+$BH29*Assembly!M$13+$BI29*Assembly!M$14+$BJ29*Assembly!M$15+$BK29*Assembly!M$16+$BL29*Assembly!M$17+$BM29*Assembly!M$18+$BN29*Assembly!M$19+$BO29*Assembly!M$20+$BP29*Assembly!M$21+$BQ29*Assembly!M$22+$BR29*Assembly!M$23+$BS29*Assembly!M$24</f>
        <v>#VALUE!</v>
      </c>
      <c r="CG29" s="145" t="e">
        <f>$AY29*Assembly!N$4+$AZ29*Assembly!N$5+$BA29*Assembly!N$6+$BB29*Assembly!N$7+$BC29*Assembly!N$8+$BD29*Assembly!N$9+$BE29*Assembly!N$10+$BF29*Assembly!N$11+$BG29*Assembly!N$12+$BH29*Assembly!N$13+$BI29*Assembly!N$14+$BJ29*Assembly!N$15+$BK29*Assembly!N$16+$BL29*Assembly!N$17+$BM29*Assembly!N$18+$BN29*Assembly!N$19+$BO29*Assembly!N$20+$BP29*Assembly!N$21+$BQ29*Assembly!N$22+$BR29*Assembly!N$23+$BS29*Assembly!N$24</f>
        <v>#VALUE!</v>
      </c>
      <c r="CH29" s="145" t="e">
        <f>$AY29*Assembly!O$4+$AZ29*Assembly!O$5+$BA29*Assembly!O$6+$BB29*Assembly!O$7+$BC29*Assembly!O$8+$BD29*Assembly!O$9+$BE29*Assembly!O$10+$BF29*Assembly!O$11+$BG29*Assembly!O$12+$BH29*Assembly!O$13+$BI29*Assembly!O$14+$BJ29*Assembly!O$15+$BK29*Assembly!O$16+$BL29*Assembly!O$17+$BM29*Assembly!O$18+$BN29*Assembly!O$19+$BO29*Assembly!O$20+$BP29*Assembly!O$21+$BQ29*Assembly!O$22+$BR29*Assembly!O$23+$BS29*Assembly!O$24</f>
        <v>#VALUE!</v>
      </c>
      <c r="CI29" s="140" t="e">
        <f>$AY29*Assembly!P$4+$AZ29*Assembly!P$5+$BA29*Assembly!P$6+$BB29*Assembly!P$7+$BC29*Assembly!P$8+$BD29*Assembly!P$9+$BE29*Assembly!P$10+$BF29*Assembly!P$11+$BG29*Assembly!P$12+$BH29*Assembly!P$13+$BI29*Assembly!P$14+$BJ29*Assembly!P$15+$BK29*Assembly!P$16+$BL29*Assembly!P$17+$BM29*Assembly!P$18+$BN29*Assembly!P$19+$BO29*Assembly!P$20+$BP29*Assembly!P$21+$BQ29*Assembly!P$22+$BR29*Assembly!P$23+$BS29*Assembly!P$24</f>
        <v>#VALUE!</v>
      </c>
      <c r="CJ29" s="140" t="e">
        <f>$AY29*Assembly!Q$4+$AZ29*Assembly!Q$5+$BA29*Assembly!Q$6+$BB29*Assembly!Q$7+$BC29*Assembly!Q$8+$BD29*Assembly!Q$9+$BE29*Assembly!Q$10+$BF29*Assembly!Q$11+$BG29*Assembly!Q$12+$BH29*Assembly!Q$13+$BI29*Assembly!Q$14+$BJ29*Assembly!Q$15+$BK29*Assembly!Q$16+$BL29*Assembly!Q$17+$BM29*Assembly!Q$18+$BN29*Assembly!Q$19+$BO29*Assembly!Q$20+$BP29*Assembly!Q$21+$BQ29*Assembly!Q$22+$BR29*Assembly!Q$23+$BS29*Assembly!Q$24</f>
        <v>#VALUE!</v>
      </c>
      <c r="CK29" s="145" t="e">
        <f>$AY29*Assembly!R$4+$AZ29*Assembly!R$5+$BA29*Assembly!R$6+$BB29*Assembly!R$7+$BC29*Assembly!R$8+$BD29*Assembly!R$9+$BE29*Assembly!R$10+$BF29*Assembly!R$11+$BG29*Assembly!R$12+$BH29*Assembly!R$13+$BI29*Assembly!R$14+$BJ29*Assembly!R$15+$BK29*Assembly!R$16+$BL29*Assembly!R$17+$BM29*Assembly!R$18+$BN29*Assembly!R$19+$BO29*Assembly!R$20+$BP29*Assembly!R$21+$BQ29*Assembly!R$22+$BR29*Assembly!R$23+$BS29*Assembly!R$24</f>
        <v>#VALUE!</v>
      </c>
      <c r="CL29" s="140" t="e">
        <f>$AY29*Assembly!S$4+$AZ29*Assembly!S$5+$BA29*Assembly!S$6+$BB29*Assembly!S$7+$BC29*Assembly!S$8+$BD29*Assembly!S$9+$BE29*Assembly!S$10+$BF29*Assembly!S$11+$BG29*Assembly!S$12+$BH29*Assembly!S$13+$BI29*Assembly!S$14+$BJ29*Assembly!S$15+$BK29*Assembly!S$16+$BL29*Assembly!S$17+$BM29*Assembly!S$18+$BN29*Assembly!S$19+$BO29*Assembly!S$20+$BP29*Assembly!S$21+$BQ29*Assembly!S$22+$BR29*Assembly!S$23+$BS29*Assembly!S$24</f>
        <v>#VALUE!</v>
      </c>
      <c r="CM29" s="140" t="e">
        <f>$AY29*Assembly!T$4+$AZ29*Assembly!T$5+$BA29*Assembly!T$6+$BB29*Assembly!T$7+$BC29*Assembly!T$8+$BD29*Assembly!T$9+$BE29*Assembly!T$10+$BF29*Assembly!T$11+$BG29*Assembly!T$12+$BH29*Assembly!T$13+$BI29*Assembly!T$14+$BJ29*Assembly!T$15+$BK29*Assembly!T$16+$BL29*Assembly!T$17+$BM29*Assembly!T$18+$BN29*Assembly!T$19+$BO29*Assembly!T$20+$BP29*Assembly!T$21+$BQ29*Assembly!T$22+$BR29*Assembly!T$23+$BS29*Assembly!T$24</f>
        <v>#VALUE!</v>
      </c>
      <c r="CN29" s="140" t="e">
        <f>$AY29*Assembly!U$4+$AZ29*Assembly!U$5+$BA29*Assembly!U$6+$BB29*Assembly!U$7+$BC29*Assembly!U$8+$BD29*Assembly!U$9+$BE29*Assembly!U$10+$BF29*Assembly!U$11+$BG29*Assembly!U$12+$BH29*Assembly!U$13+$BI29*Assembly!U$14+$BJ29*Assembly!U$15+$BK29*Assembly!U$16+$BL29*Assembly!U$17+$BM29*Assembly!U$18+$BN29*Assembly!U$19+$BO29*Assembly!U$20+$BP29*Assembly!U$21+$BQ29*Assembly!U$22+$BR29*Assembly!U$23+$BS29*Assembly!U$24</f>
        <v>#VALUE!</v>
      </c>
      <c r="CO29" s="145" t="e">
        <f>$AY29*Assembly!V$4+$AZ29*Assembly!V$5+$BA29*Assembly!V$6+$BB29*Assembly!V$7+$BC29*Assembly!V$8+$BD29*Assembly!V$9+$BE29*Assembly!V$10+$BF29*Assembly!V$11+$BG29*Assembly!V$12+$BH29*Assembly!V$13+$BI29*Assembly!V$14+$BJ29*Assembly!V$15+$BK29*Assembly!V$16+$BL29*Assembly!V$17+$BM29*Assembly!V$18+$BN29*Assembly!V$19+$BO29*Assembly!V$20+$BP29*Assembly!V$21+$BQ29*Assembly!V$22+$BR29*Assembly!V$23+$BS29*Assembly!V$24</f>
        <v>#VALUE!</v>
      </c>
      <c r="CP29" s="145" t="e">
        <f>CF29*Refining!$F$3</f>
        <v>#VALUE!</v>
      </c>
      <c r="CQ29" s="145" t="e">
        <f>CG29*Refining!$F$4</f>
        <v>#VALUE!</v>
      </c>
      <c r="CR29" s="145" t="e">
        <f>CH29*Refining!$F$5</f>
        <v>#VALUE!</v>
      </c>
      <c r="CS29" s="145" t="e">
        <f>CI29*Refining!$F$6</f>
        <v>#VALUE!</v>
      </c>
      <c r="CT29" s="145" t="e">
        <f>CJ29*Refining!$F$7</f>
        <v>#VALUE!</v>
      </c>
      <c r="CU29" s="145" t="e">
        <f>CK29*Refining!$F$8</f>
        <v>#VALUE!</v>
      </c>
      <c r="CV29" s="145" t="e">
        <f>CL29*Refining!$F$9</f>
        <v>#VALUE!</v>
      </c>
      <c r="CW29" s="145" t="e">
        <f>CM29*Refining!$F$10</f>
        <v>#VALUE!</v>
      </c>
      <c r="CX29" s="145" t="e">
        <f>CN29*Refining!$F$11</f>
        <v>#VALUE!</v>
      </c>
      <c r="CY29" s="145" t="e">
        <f>CO29*Refining!$F$12</f>
        <v>#VALUE!</v>
      </c>
      <c r="CZ29" s="185" t="e">
        <f t="shared" ref="CZ29:DS29" si="116">IF(CF29 = 0, "", CF29)</f>
        <v>#VALUE!</v>
      </c>
      <c r="DA29" s="189" t="e">
        <f t="shared" si="116"/>
        <v>#VALUE!</v>
      </c>
      <c r="DB29" s="189" t="e">
        <f t="shared" si="116"/>
        <v>#VALUE!</v>
      </c>
      <c r="DC29" s="186" t="e">
        <f t="shared" si="116"/>
        <v>#VALUE!</v>
      </c>
      <c r="DD29" s="186" t="e">
        <f t="shared" si="116"/>
        <v>#VALUE!</v>
      </c>
      <c r="DE29" s="186" t="e">
        <f t="shared" si="116"/>
        <v>#VALUE!</v>
      </c>
      <c r="DF29" s="186" t="e">
        <f t="shared" si="116"/>
        <v>#VALUE!</v>
      </c>
      <c r="DG29" s="186" t="e">
        <f t="shared" si="116"/>
        <v>#VALUE!</v>
      </c>
      <c r="DH29" s="186" t="e">
        <f t="shared" si="116"/>
        <v>#VALUE!</v>
      </c>
      <c r="DI29" s="187" t="e">
        <f t="shared" si="116"/>
        <v>#VALUE!</v>
      </c>
      <c r="DJ29" s="185" t="e">
        <f t="shared" si="116"/>
        <v>#VALUE!</v>
      </c>
      <c r="DK29" s="189" t="e">
        <f t="shared" si="116"/>
        <v>#VALUE!</v>
      </c>
      <c r="DL29" s="189" t="e">
        <f t="shared" si="116"/>
        <v>#VALUE!</v>
      </c>
      <c r="DM29" s="186" t="e">
        <f t="shared" si="116"/>
        <v>#VALUE!</v>
      </c>
      <c r="DN29" s="211" t="e">
        <f t="shared" si="116"/>
        <v>#VALUE!</v>
      </c>
      <c r="DO29" s="186" t="e">
        <f t="shared" si="116"/>
        <v>#VALUE!</v>
      </c>
      <c r="DP29" s="186" t="e">
        <f t="shared" si="116"/>
        <v>#VALUE!</v>
      </c>
      <c r="DQ29" s="186" t="e">
        <f t="shared" si="116"/>
        <v>#VALUE!</v>
      </c>
      <c r="DR29" s="186" t="e">
        <f t="shared" si="116"/>
        <v>#VALUE!</v>
      </c>
      <c r="DS29" s="187" t="e">
        <f t="shared" si="116"/>
        <v>#VALUE!</v>
      </c>
      <c r="DT29" s="185" t="e">
        <f t="shared" si="11"/>
        <v>#VALUE!</v>
      </c>
      <c r="DU29" s="189" t="e">
        <f t="shared" si="12"/>
        <v>#VALUE!</v>
      </c>
      <c r="DV29" s="133" t="e">
        <f>CZ29*'Ores &amp; Ingots'!$C$3+DA29*'Ores &amp; Ingots'!$C$4+DB29*'Ores &amp; Ingots'!$C$5+DC29*'Ores &amp; Ingots'!$C$6+DD29*'Ores &amp; Ingots'!$C$7+DE29*'Ores &amp; Ingots'!$C$8+DF29*'Ores &amp; Ingots'!$C$9+DG29*'Ores &amp; Ingots'!$C$10+DH29*'Ores &amp; Ingots'!$C$11+DI29*'Ores &amp; Ingots'!$C$12</f>
        <v>#VALUE!</v>
      </c>
      <c r="DW29" s="133" t="e">
        <f>DJ29*'Ores &amp; Ingots'!$B$3+DK29*'Ores &amp; Ingots'!$B$4+DL29*'Ores &amp; Ingots'!$B$5+DM29*'Ores &amp; Ingots'!$B$6+DN29*'Ores &amp; Ingots'!$B$7+DO29*'Ores &amp; Ingots'!$B$8+DP29*'Ores &amp; Ingots'!$B$9+DQ29*'Ores &amp; Ingots'!$B$10+DR29*'Ores &amp; Ingots'!$B$11+DS29*'Ores &amp; Ingots'!$B$12</f>
        <v>#VALUE!</v>
      </c>
      <c r="DX29" s="189" t="e">
        <f>CZ29*Refining!$G$3+DA29*Refining!$G$4+DB29*Refining!$G$5+DC29*Refining!$G$6+DD29*Refining!$G$7+DE29*Refining!$G$8+DF29*Refining!$G$9+DG29*Refining!$G$10+DH29*Refining!$G$11+DI29*Refining!$G$12</f>
        <v>#VALUE!</v>
      </c>
      <c r="DY29" s="189" t="e">
        <f t="shared" si="13"/>
        <v>#VALUE!</v>
      </c>
      <c r="DZ29" s="192" t="e">
        <f t="shared" si="14"/>
        <v>#VALUE!</v>
      </c>
      <c r="EA29" s="185" t="e">
        <f t="shared" si="15"/>
        <v>#VALUE!</v>
      </c>
      <c r="EB29" s="194" t="e">
        <f t="shared" ref="EB29:EC29" si="117">EA29/60</f>
        <v>#VALUE!</v>
      </c>
      <c r="EC29" s="194" t="e">
        <f t="shared" si="117"/>
        <v>#VALUE!</v>
      </c>
      <c r="ED29" s="185" t="e">
        <f t="shared" si="17"/>
        <v>#VALUE!</v>
      </c>
      <c r="EE29" s="194" t="e">
        <f t="shared" ref="EE29:EF29" si="118">ED29/1000</f>
        <v>#VALUE!</v>
      </c>
      <c r="EF29" s="196" t="e">
        <f t="shared" si="118"/>
        <v>#VALUE!</v>
      </c>
      <c r="EG29" s="130" t="e">
        <f t="shared" si="19"/>
        <v>#VALUE!</v>
      </c>
      <c r="EH29" s="132" t="e">
        <f t="shared" si="20"/>
        <v>#VALUE!</v>
      </c>
      <c r="EI29" s="133"/>
    </row>
    <row r="30" spans="1:139" ht="12.75" hidden="1" x14ac:dyDescent="0.2">
      <c r="A30" s="865"/>
      <c r="B30" s="297" t="s">
        <v>249</v>
      </c>
      <c r="C30" s="216" t="s">
        <v>155</v>
      </c>
      <c r="D30" s="216">
        <v>3</v>
      </c>
      <c r="E30" s="216">
        <v>3</v>
      </c>
      <c r="F30" s="216">
        <v>5</v>
      </c>
      <c r="G30" s="229">
        <f t="shared" si="0"/>
        <v>5.625</v>
      </c>
      <c r="H30" s="230">
        <v>25</v>
      </c>
      <c r="I30" s="230">
        <v>25</v>
      </c>
      <c r="J30" s="230">
        <f>H30/Main!$D$9</f>
        <v>5</v>
      </c>
      <c r="K30" s="230">
        <f>I30/Main!$D$10</f>
        <v>12.5</v>
      </c>
      <c r="L30" s="230">
        <f t="shared" si="1"/>
        <v>2.5</v>
      </c>
      <c r="M30" s="230">
        <v>1</v>
      </c>
      <c r="N30" s="232">
        <v>2</v>
      </c>
      <c r="O30" s="232">
        <v>2400000</v>
      </c>
      <c r="P30" s="233"/>
      <c r="Q30" s="232"/>
      <c r="R30" s="233"/>
      <c r="S30" s="234"/>
      <c r="T30" s="234"/>
      <c r="U30" s="232">
        <v>408000</v>
      </c>
      <c r="V30" s="233"/>
      <c r="W30" s="233"/>
      <c r="X30" s="233"/>
      <c r="Y30" s="233"/>
      <c r="Z30" s="233"/>
      <c r="AA30" s="233"/>
      <c r="AB30" s="233"/>
      <c r="AC30" s="235"/>
      <c r="AD30" s="223">
        <v>20</v>
      </c>
      <c r="AE30" s="223">
        <v>0</v>
      </c>
      <c r="AF30" s="223">
        <v>0</v>
      </c>
      <c r="AG30" s="223">
        <v>4</v>
      </c>
      <c r="AH30" s="223">
        <v>30</v>
      </c>
      <c r="AI30" s="223">
        <v>0</v>
      </c>
      <c r="AJ30" s="224">
        <v>144</v>
      </c>
      <c r="AK30" s="223">
        <v>0</v>
      </c>
      <c r="AL30" s="223">
        <v>0</v>
      </c>
      <c r="AM30" s="223">
        <v>0</v>
      </c>
      <c r="AN30" s="223">
        <v>0</v>
      </c>
      <c r="AO30" s="223">
        <v>8</v>
      </c>
      <c r="AP30" s="223">
        <v>0</v>
      </c>
      <c r="AQ30" s="223">
        <v>0</v>
      </c>
      <c r="AR30" s="223">
        <v>0</v>
      </c>
      <c r="AS30" s="223">
        <v>0</v>
      </c>
      <c r="AT30" s="223">
        <v>0</v>
      </c>
      <c r="AU30" s="223">
        <v>0</v>
      </c>
      <c r="AV30" s="223">
        <v>0</v>
      </c>
      <c r="AW30" s="223">
        <v>0</v>
      </c>
      <c r="AX30" s="223">
        <v>0</v>
      </c>
      <c r="AY30" s="225">
        <f t="shared" ref="AY30:BS30" si="119">IF(AD30 = 0, "", AD30)</f>
        <v>20</v>
      </c>
      <c r="AZ30" s="216" t="str">
        <f t="shared" si="119"/>
        <v/>
      </c>
      <c r="BA30" s="216" t="str">
        <f t="shared" si="119"/>
        <v/>
      </c>
      <c r="BB30" s="226">
        <f t="shared" si="119"/>
        <v>4</v>
      </c>
      <c r="BC30" s="226">
        <f t="shared" si="119"/>
        <v>30</v>
      </c>
      <c r="BD30" s="216" t="str">
        <f t="shared" si="119"/>
        <v/>
      </c>
      <c r="BE30" s="227">
        <f t="shared" si="119"/>
        <v>144</v>
      </c>
      <c r="BF30" s="216" t="str">
        <f t="shared" si="119"/>
        <v/>
      </c>
      <c r="BG30" s="216" t="str">
        <f t="shared" si="119"/>
        <v/>
      </c>
      <c r="BH30" s="216" t="str">
        <f t="shared" si="119"/>
        <v/>
      </c>
      <c r="BI30" s="216" t="str">
        <f t="shared" si="119"/>
        <v/>
      </c>
      <c r="BJ30" s="226">
        <f t="shared" si="119"/>
        <v>8</v>
      </c>
      <c r="BK30" s="216" t="str">
        <f t="shared" si="119"/>
        <v/>
      </c>
      <c r="BL30" s="216" t="str">
        <f t="shared" si="119"/>
        <v/>
      </c>
      <c r="BM30" s="216" t="str">
        <f t="shared" si="119"/>
        <v/>
      </c>
      <c r="BN30" s="216" t="str">
        <f t="shared" si="119"/>
        <v/>
      </c>
      <c r="BO30" s="216" t="str">
        <f t="shared" si="119"/>
        <v/>
      </c>
      <c r="BP30" s="216" t="str">
        <f t="shared" si="119"/>
        <v/>
      </c>
      <c r="BQ30" s="216" t="str">
        <f t="shared" si="119"/>
        <v/>
      </c>
      <c r="BR30" s="216" t="str">
        <f t="shared" si="119"/>
        <v/>
      </c>
      <c r="BS30" s="231" t="str">
        <f t="shared" si="119"/>
        <v/>
      </c>
      <c r="BT30" s="225" t="e">
        <f>$AY30*Assembly!Z$4+$AZ30*Assembly!Z$5+$BA30*Assembly!Z$6+$BB30*Assembly!Z$7+$BC30*Assembly!Z$8+$BD30*Assembly!Z$9+$BE30*Assembly!Z$10+$BF30*Assembly!Z$11+$BG30*Assembly!Z$12+$BH30*Assembly!Z$13+$BI30*Assembly!Z$14+$BJ30*Assembly!Z$15+$BK30*Assembly!Z$16+$BL30*Assembly!Z$17+$BM30*Assembly!Z$18+$BN30*Assembly!Z$19+$BO30*Assembly!Z$20+$BP30*Assembly!Z$21+$BQ30*Assembly!Z$22+$BR30*Assembly!Z$23+$BS30*Assembly!Z$24</f>
        <v>#VALUE!</v>
      </c>
      <c r="BU30" s="226" t="e">
        <f t="shared" si="3"/>
        <v>#VALUE!</v>
      </c>
      <c r="BV30" s="309" t="e">
        <f t="shared" si="75"/>
        <v>#VALUE!</v>
      </c>
      <c r="BW30" s="226" t="e">
        <f>$AY30*Assembly!AD$4+$AZ30*Assembly!AD$5+$BA30*Assembly!AD$6+$BB30*Assembly!AD$7+$BC30*Assembly!AD$8+$BD30*Assembly!AD$9+$BE30*Assembly!AD$10+$BF30*Assembly!AD$11+$BG30*Assembly!AD$12+$BH30*Assembly!AD$13+$BI30*Assembly!AD$14+$BJ30*Assembly!AD$15+$BK30*Assembly!AD$16+$BL30*Assembly!AD$17+$BM30*Assembly!AD$18+$BN30*Assembly!AD$19+$BO30*Assembly!AD$20+$BP30*Assembly!AD$21+$BQ30*Assembly!AD$22+$BR30*Assembly!AD$23+$BS30*Assembly!AD$24</f>
        <v>#VALUE!</v>
      </c>
      <c r="BX30" s="236" t="e">
        <f t="shared" si="4"/>
        <v>#VALUE!</v>
      </c>
      <c r="BY30" s="237" t="e">
        <f t="shared" si="5"/>
        <v>#VALUE!</v>
      </c>
      <c r="BZ30" s="238" t="e">
        <f t="shared" si="6"/>
        <v>#VALUE!</v>
      </c>
      <c r="CA30" s="237" t="e">
        <f t="shared" si="7"/>
        <v>#VALUE!</v>
      </c>
      <c r="CB30" s="226" t="e">
        <f>$AY30*Assembly!Y$4+$AZ30*Assembly!Y$5+$BA30*Assembly!Y$6+$BB30*Assembly!Y$7+$BC30*Assembly!Y$8+$BD30*Assembly!Y$9+$BE30*Assembly!Y$10+$BF30*Assembly!Y$11+$BG30*Assembly!Y$12+$BH30*Assembly!Y$13+$BI30*Assembly!Y$14+$BJ30*Assembly!Y$15+$BK30*Assembly!Y$16+$BL30*Assembly!Y$17+$BM30*Assembly!Y$18+$BN30*Assembly!Y$19+$BO30*Assembly!Y$20+$BP30*Assembly!Y$21+$BQ30*Assembly!Y$22+$BR30*Assembly!Y$23+$BS30*Assembly!Y$24</f>
        <v>#VALUE!</v>
      </c>
      <c r="CC30" s="226" t="e">
        <f t="shared" si="8"/>
        <v>#VALUE!</v>
      </c>
      <c r="CD30" s="239" t="e">
        <f t="shared" si="9"/>
        <v>#VALUE!</v>
      </c>
      <c r="CE30" s="240" t="e">
        <f>$AY30*Assembly!AC$4+$AZ30*Assembly!AC$5+$BA30*Assembly!AC$6+$BB30*Assembly!AC$7+$BC30*Assembly!AC$8+$BD30*Assembly!AC$9+$BE30*Assembly!AC$10+$BF30*Assembly!AC$11+$BG30*Assembly!AC$12+$BH30*Assembly!AC$13+$BI30*Assembly!AC$14+$BJ30*Assembly!AC$15+$BK30*Assembly!AC$16+$BL30*Assembly!AC$17+$BM30*Assembly!AC$18+$BN30*Assembly!AC$19+$BO30*Assembly!AC$20+$BP30*Assembly!AC$21+$BQ30*Assembly!AC$22+$BR30*Assembly!AC$23+$BS30*Assembly!AC$24</f>
        <v>#VALUE!</v>
      </c>
      <c r="CF30" s="232" t="e">
        <f>$AY30*Assembly!M$4+$AZ30*Assembly!M$5+$BA30*Assembly!M$6+$BB30*Assembly!M$7+$BC30*Assembly!M$8+$BD30*Assembly!M$9+$BE30*Assembly!M$10+$BF30*Assembly!M$11+$BG30*Assembly!M$12+$BH30*Assembly!M$13+$BI30*Assembly!M$14+$BJ30*Assembly!M$15+$BK30*Assembly!M$16+$BL30*Assembly!M$17+$BM30*Assembly!M$18+$BN30*Assembly!M$19+$BO30*Assembly!M$20+$BP30*Assembly!M$21+$BQ30*Assembly!M$22+$BR30*Assembly!M$23+$BS30*Assembly!M$24</f>
        <v>#VALUE!</v>
      </c>
      <c r="CG30" s="232" t="e">
        <f>$AY30*Assembly!N$4+$AZ30*Assembly!N$5+$BA30*Assembly!N$6+$BB30*Assembly!N$7+$BC30*Assembly!N$8+$BD30*Assembly!N$9+$BE30*Assembly!N$10+$BF30*Assembly!N$11+$BG30*Assembly!N$12+$BH30*Assembly!N$13+$BI30*Assembly!N$14+$BJ30*Assembly!N$15+$BK30*Assembly!N$16+$BL30*Assembly!N$17+$BM30*Assembly!N$18+$BN30*Assembly!N$19+$BO30*Assembly!N$20+$BP30*Assembly!N$21+$BQ30*Assembly!N$22+$BR30*Assembly!N$23+$BS30*Assembly!N$24</f>
        <v>#VALUE!</v>
      </c>
      <c r="CH30" s="232" t="e">
        <f>$AY30*Assembly!O$4+$AZ30*Assembly!O$5+$BA30*Assembly!O$6+$BB30*Assembly!O$7+$BC30*Assembly!O$8+$BD30*Assembly!O$9+$BE30*Assembly!O$10+$BF30*Assembly!O$11+$BG30*Assembly!O$12+$BH30*Assembly!O$13+$BI30*Assembly!O$14+$BJ30*Assembly!O$15+$BK30*Assembly!O$16+$BL30*Assembly!O$17+$BM30*Assembly!O$18+$BN30*Assembly!O$19+$BO30*Assembly!O$20+$BP30*Assembly!O$21+$BQ30*Assembly!O$22+$BR30*Assembly!O$23+$BS30*Assembly!O$24</f>
        <v>#VALUE!</v>
      </c>
      <c r="CI30" s="230" t="e">
        <f>$AY30*Assembly!P$4+$AZ30*Assembly!P$5+$BA30*Assembly!P$6+$BB30*Assembly!P$7+$BC30*Assembly!P$8+$BD30*Assembly!P$9+$BE30*Assembly!P$10+$BF30*Assembly!P$11+$BG30*Assembly!P$12+$BH30*Assembly!P$13+$BI30*Assembly!P$14+$BJ30*Assembly!P$15+$BK30*Assembly!P$16+$BL30*Assembly!P$17+$BM30*Assembly!P$18+$BN30*Assembly!P$19+$BO30*Assembly!P$20+$BP30*Assembly!P$21+$BQ30*Assembly!P$22+$BR30*Assembly!P$23+$BS30*Assembly!P$24</f>
        <v>#VALUE!</v>
      </c>
      <c r="CJ30" s="230" t="e">
        <f>$AY30*Assembly!Q$4+$AZ30*Assembly!Q$5+$BA30*Assembly!Q$6+$BB30*Assembly!Q$7+$BC30*Assembly!Q$8+$BD30*Assembly!Q$9+$BE30*Assembly!Q$10+$BF30*Assembly!Q$11+$BG30*Assembly!Q$12+$BH30*Assembly!Q$13+$BI30*Assembly!Q$14+$BJ30*Assembly!Q$15+$BK30*Assembly!Q$16+$BL30*Assembly!Q$17+$BM30*Assembly!Q$18+$BN30*Assembly!Q$19+$BO30*Assembly!Q$20+$BP30*Assembly!Q$21+$BQ30*Assembly!Q$22+$BR30*Assembly!Q$23+$BS30*Assembly!Q$24</f>
        <v>#VALUE!</v>
      </c>
      <c r="CK30" s="232" t="e">
        <f>$AY30*Assembly!R$4+$AZ30*Assembly!R$5+$BA30*Assembly!R$6+$BB30*Assembly!R$7+$BC30*Assembly!R$8+$BD30*Assembly!R$9+$BE30*Assembly!R$10+$BF30*Assembly!R$11+$BG30*Assembly!R$12+$BH30*Assembly!R$13+$BI30*Assembly!R$14+$BJ30*Assembly!R$15+$BK30*Assembly!R$16+$BL30*Assembly!R$17+$BM30*Assembly!R$18+$BN30*Assembly!R$19+$BO30*Assembly!R$20+$BP30*Assembly!R$21+$BQ30*Assembly!R$22+$BR30*Assembly!R$23+$BS30*Assembly!R$24</f>
        <v>#VALUE!</v>
      </c>
      <c r="CL30" s="230" t="e">
        <f>$AY30*Assembly!S$4+$AZ30*Assembly!S$5+$BA30*Assembly!S$6+$BB30*Assembly!S$7+$BC30*Assembly!S$8+$BD30*Assembly!S$9+$BE30*Assembly!S$10+$BF30*Assembly!S$11+$BG30*Assembly!S$12+$BH30*Assembly!S$13+$BI30*Assembly!S$14+$BJ30*Assembly!S$15+$BK30*Assembly!S$16+$BL30*Assembly!S$17+$BM30*Assembly!S$18+$BN30*Assembly!S$19+$BO30*Assembly!S$20+$BP30*Assembly!S$21+$BQ30*Assembly!S$22+$BR30*Assembly!S$23+$BS30*Assembly!S$24</f>
        <v>#VALUE!</v>
      </c>
      <c r="CM30" s="230" t="e">
        <f>$AY30*Assembly!T$4+$AZ30*Assembly!T$5+$BA30*Assembly!T$6+$BB30*Assembly!T$7+$BC30*Assembly!T$8+$BD30*Assembly!T$9+$BE30*Assembly!T$10+$BF30*Assembly!T$11+$BG30*Assembly!T$12+$BH30*Assembly!T$13+$BI30*Assembly!T$14+$BJ30*Assembly!T$15+$BK30*Assembly!T$16+$BL30*Assembly!T$17+$BM30*Assembly!T$18+$BN30*Assembly!T$19+$BO30*Assembly!T$20+$BP30*Assembly!T$21+$BQ30*Assembly!T$22+$BR30*Assembly!T$23+$BS30*Assembly!T$24</f>
        <v>#VALUE!</v>
      </c>
      <c r="CN30" s="230" t="e">
        <f>$AY30*Assembly!U$4+$AZ30*Assembly!U$5+$BA30*Assembly!U$6+$BB30*Assembly!U$7+$BC30*Assembly!U$8+$BD30*Assembly!U$9+$BE30*Assembly!U$10+$BF30*Assembly!U$11+$BG30*Assembly!U$12+$BH30*Assembly!U$13+$BI30*Assembly!U$14+$BJ30*Assembly!U$15+$BK30*Assembly!U$16+$BL30*Assembly!U$17+$BM30*Assembly!U$18+$BN30*Assembly!U$19+$BO30*Assembly!U$20+$BP30*Assembly!U$21+$BQ30*Assembly!U$22+$BR30*Assembly!U$23+$BS30*Assembly!U$24</f>
        <v>#VALUE!</v>
      </c>
      <c r="CO30" s="232" t="e">
        <f>$AY30*Assembly!V$4+$AZ30*Assembly!V$5+$BA30*Assembly!V$6+$BB30*Assembly!V$7+$BC30*Assembly!V$8+$BD30*Assembly!V$9+$BE30*Assembly!V$10+$BF30*Assembly!V$11+$BG30*Assembly!V$12+$BH30*Assembly!V$13+$BI30*Assembly!V$14+$BJ30*Assembly!V$15+$BK30*Assembly!V$16+$BL30*Assembly!V$17+$BM30*Assembly!V$18+$BN30*Assembly!V$19+$BO30*Assembly!V$20+$BP30*Assembly!V$21+$BQ30*Assembly!V$22+$BR30*Assembly!V$23+$BS30*Assembly!V$24</f>
        <v>#VALUE!</v>
      </c>
      <c r="CP30" s="232" t="e">
        <f>CF30*Refining!$F$3</f>
        <v>#VALUE!</v>
      </c>
      <c r="CQ30" s="232" t="e">
        <f>CG30*Refining!$F$4</f>
        <v>#VALUE!</v>
      </c>
      <c r="CR30" s="232" t="e">
        <f>CH30*Refining!$F$5</f>
        <v>#VALUE!</v>
      </c>
      <c r="CS30" s="232" t="e">
        <f>CI30*Refining!$F$6</f>
        <v>#VALUE!</v>
      </c>
      <c r="CT30" s="232" t="e">
        <f>CJ30*Refining!$F$7</f>
        <v>#VALUE!</v>
      </c>
      <c r="CU30" s="232" t="e">
        <f>CK30*Refining!$F$8</f>
        <v>#VALUE!</v>
      </c>
      <c r="CV30" s="232" t="e">
        <f>CL30*Refining!$F$9</f>
        <v>#VALUE!</v>
      </c>
      <c r="CW30" s="232" t="e">
        <f>CM30*Refining!$F$10</f>
        <v>#VALUE!</v>
      </c>
      <c r="CX30" s="232" t="e">
        <f>CN30*Refining!$F$11</f>
        <v>#VALUE!</v>
      </c>
      <c r="CY30" s="232" t="e">
        <f>CO30*Refining!$F$12</f>
        <v>#VALUE!</v>
      </c>
      <c r="CZ30" s="243" t="e">
        <f t="shared" ref="CZ30:DS30" si="120">IF(CF30 = 0, "", CF30)</f>
        <v>#VALUE!</v>
      </c>
      <c r="DA30" s="245" t="e">
        <f t="shared" si="120"/>
        <v>#VALUE!</v>
      </c>
      <c r="DB30" s="245" t="e">
        <f t="shared" si="120"/>
        <v>#VALUE!</v>
      </c>
      <c r="DC30" s="246" t="e">
        <f t="shared" si="120"/>
        <v>#VALUE!</v>
      </c>
      <c r="DD30" s="246" t="e">
        <f t="shared" si="120"/>
        <v>#VALUE!</v>
      </c>
      <c r="DE30" s="246" t="e">
        <f t="shared" si="120"/>
        <v>#VALUE!</v>
      </c>
      <c r="DF30" s="246" t="e">
        <f t="shared" si="120"/>
        <v>#VALUE!</v>
      </c>
      <c r="DG30" s="246" t="e">
        <f t="shared" si="120"/>
        <v>#VALUE!</v>
      </c>
      <c r="DH30" s="246" t="e">
        <f t="shared" si="120"/>
        <v>#VALUE!</v>
      </c>
      <c r="DI30" s="251" t="e">
        <f t="shared" si="120"/>
        <v>#VALUE!</v>
      </c>
      <c r="DJ30" s="243" t="e">
        <f t="shared" si="120"/>
        <v>#VALUE!</v>
      </c>
      <c r="DK30" s="245" t="e">
        <f t="shared" si="120"/>
        <v>#VALUE!</v>
      </c>
      <c r="DL30" s="245" t="e">
        <f t="shared" si="120"/>
        <v>#VALUE!</v>
      </c>
      <c r="DM30" s="246" t="e">
        <f t="shared" si="120"/>
        <v>#VALUE!</v>
      </c>
      <c r="DN30" s="254" t="e">
        <f t="shared" si="120"/>
        <v>#VALUE!</v>
      </c>
      <c r="DO30" s="246" t="e">
        <f t="shared" si="120"/>
        <v>#VALUE!</v>
      </c>
      <c r="DP30" s="246" t="e">
        <f t="shared" si="120"/>
        <v>#VALUE!</v>
      </c>
      <c r="DQ30" s="246" t="e">
        <f t="shared" si="120"/>
        <v>#VALUE!</v>
      </c>
      <c r="DR30" s="246" t="e">
        <f t="shared" si="120"/>
        <v>#VALUE!</v>
      </c>
      <c r="DS30" s="251" t="e">
        <f t="shared" si="120"/>
        <v>#VALUE!</v>
      </c>
      <c r="DT30" s="243" t="e">
        <f t="shared" si="11"/>
        <v>#VALUE!</v>
      </c>
      <c r="DU30" s="245" t="e">
        <f t="shared" si="12"/>
        <v>#VALUE!</v>
      </c>
      <c r="DV30" s="226" t="e">
        <f>CZ30*'Ores &amp; Ingots'!$C$3+DA30*'Ores &amp; Ingots'!$C$4+DB30*'Ores &amp; Ingots'!$C$5+DC30*'Ores &amp; Ingots'!$C$6+DD30*'Ores &amp; Ingots'!$C$7+DE30*'Ores &amp; Ingots'!$C$8+DF30*'Ores &amp; Ingots'!$C$9+DG30*'Ores &amp; Ingots'!$C$10+DH30*'Ores &amp; Ingots'!$C$11+DI30*'Ores &amp; Ingots'!$C$12</f>
        <v>#VALUE!</v>
      </c>
      <c r="DW30" s="226" t="e">
        <f>DJ30*'Ores &amp; Ingots'!$B$3+DK30*'Ores &amp; Ingots'!$B$4+DL30*'Ores &amp; Ingots'!$B$5+DM30*'Ores &amp; Ingots'!$B$6+DN30*'Ores &amp; Ingots'!$B$7+DO30*'Ores &amp; Ingots'!$B$8+DP30*'Ores &amp; Ingots'!$B$9+DQ30*'Ores &amp; Ingots'!$B$10+DR30*'Ores &amp; Ingots'!$B$11+DS30*'Ores &amp; Ingots'!$B$12</f>
        <v>#VALUE!</v>
      </c>
      <c r="DX30" s="245" t="e">
        <f>CZ30*Refining!$G$3+DA30*Refining!$G$4+DB30*Refining!$G$5+DC30*Refining!$G$6+DD30*Refining!$G$7+DE30*Refining!$G$8+DF30*Refining!$G$9+DG30*Refining!$G$10+DH30*Refining!$G$11+DI30*Refining!$G$12</f>
        <v>#VALUE!</v>
      </c>
      <c r="DY30" s="189" t="e">
        <f t="shared" si="13"/>
        <v>#VALUE!</v>
      </c>
      <c r="DZ30" s="260" t="e">
        <f t="shared" si="14"/>
        <v>#VALUE!</v>
      </c>
      <c r="EA30" s="243" t="e">
        <f t="shared" si="15"/>
        <v>#VALUE!</v>
      </c>
      <c r="EB30" s="262" t="e">
        <f t="shared" ref="EB30:EC30" si="121">EA30/60</f>
        <v>#VALUE!</v>
      </c>
      <c r="EC30" s="262" t="e">
        <f t="shared" si="121"/>
        <v>#VALUE!</v>
      </c>
      <c r="ED30" s="243" t="e">
        <f t="shared" si="17"/>
        <v>#VALUE!</v>
      </c>
      <c r="EE30" s="262" t="e">
        <f t="shared" ref="EE30:EF30" si="122">ED30/1000</f>
        <v>#VALUE!</v>
      </c>
      <c r="EF30" s="264" t="e">
        <f t="shared" si="122"/>
        <v>#VALUE!</v>
      </c>
      <c r="EG30" s="239" t="e">
        <f t="shared" si="19"/>
        <v>#VALUE!</v>
      </c>
      <c r="EH30" s="266" t="e">
        <f t="shared" si="20"/>
        <v>#VALUE!</v>
      </c>
      <c r="EI30" s="133"/>
    </row>
    <row r="31" spans="1:139" ht="12.75" x14ac:dyDescent="0.2">
      <c r="A31" s="918" t="s">
        <v>250</v>
      </c>
      <c r="B31" s="55" t="s">
        <v>251</v>
      </c>
      <c r="C31" s="56" t="s">
        <v>156</v>
      </c>
      <c r="D31" s="56">
        <v>3</v>
      </c>
      <c r="E31" s="56">
        <v>3</v>
      </c>
      <c r="F31" s="56">
        <v>3</v>
      </c>
      <c r="G31" s="57">
        <f t="shared" si="0"/>
        <v>421.875</v>
      </c>
      <c r="H31" s="58">
        <v>30</v>
      </c>
      <c r="I31" s="58">
        <v>30</v>
      </c>
      <c r="J31" s="58">
        <f>H31/Main!$D$9</f>
        <v>6</v>
      </c>
      <c r="K31" s="58">
        <f>I31/Main!$D$10</f>
        <v>15</v>
      </c>
      <c r="L31" s="58">
        <f t="shared" si="1"/>
        <v>2.5</v>
      </c>
      <c r="M31" s="58">
        <v>1</v>
      </c>
      <c r="N31" s="62">
        <v>2000</v>
      </c>
      <c r="O31" s="62">
        <v>2000</v>
      </c>
      <c r="P31" s="60"/>
      <c r="Q31" s="62">
        <v>384</v>
      </c>
      <c r="R31" s="62">
        <f>Q31*Main!$D$6</f>
        <v>3840</v>
      </c>
      <c r="S31" s="63"/>
      <c r="T31" s="63"/>
      <c r="U31" s="60"/>
      <c r="V31" s="60"/>
      <c r="W31" s="62">
        <v>800</v>
      </c>
      <c r="X31" s="60"/>
      <c r="Y31" s="62">
        <v>600</v>
      </c>
      <c r="Z31" s="60"/>
      <c r="AA31" s="60"/>
      <c r="AB31" s="60"/>
      <c r="AC31" s="69" t="s">
        <v>220</v>
      </c>
      <c r="AD31" s="81">
        <v>20</v>
      </c>
      <c r="AE31" s="81">
        <v>0</v>
      </c>
      <c r="AF31" s="81">
        <v>0</v>
      </c>
      <c r="AG31" s="81">
        <v>1</v>
      </c>
      <c r="AH31" s="81">
        <v>30</v>
      </c>
      <c r="AI31" s="81">
        <v>0</v>
      </c>
      <c r="AJ31" s="81">
        <v>8</v>
      </c>
      <c r="AK31" s="83">
        <v>10</v>
      </c>
      <c r="AL31" s="81">
        <v>0</v>
      </c>
      <c r="AM31" s="81">
        <v>0</v>
      </c>
      <c r="AN31" s="81">
        <v>0</v>
      </c>
      <c r="AO31" s="81">
        <v>15</v>
      </c>
      <c r="AP31" s="81">
        <v>0</v>
      </c>
      <c r="AQ31" s="81">
        <v>0</v>
      </c>
      <c r="AR31" s="81">
        <v>0</v>
      </c>
      <c r="AS31" s="81">
        <v>0</v>
      </c>
      <c r="AT31" s="81">
        <v>0</v>
      </c>
      <c r="AU31" s="81">
        <v>0</v>
      </c>
      <c r="AV31" s="81">
        <v>0</v>
      </c>
      <c r="AW31" s="81">
        <v>0</v>
      </c>
      <c r="AX31" s="81">
        <v>0</v>
      </c>
      <c r="AY31" s="311">
        <f t="shared" ref="AY31:BS31" si="123">IF(AD31 = 0, "", AD31)</f>
        <v>20</v>
      </c>
      <c r="AZ31" s="56" t="str">
        <f t="shared" si="123"/>
        <v/>
      </c>
      <c r="BA31" s="56" t="str">
        <f t="shared" si="123"/>
        <v/>
      </c>
      <c r="BB31" s="81">
        <f t="shared" si="123"/>
        <v>1</v>
      </c>
      <c r="BC31" s="81">
        <f t="shared" si="123"/>
        <v>30</v>
      </c>
      <c r="BD31" s="56" t="str">
        <f t="shared" si="123"/>
        <v/>
      </c>
      <c r="BE31" s="81">
        <f t="shared" si="123"/>
        <v>8</v>
      </c>
      <c r="BF31" s="83">
        <f t="shared" si="123"/>
        <v>10</v>
      </c>
      <c r="BG31" s="56" t="str">
        <f t="shared" si="123"/>
        <v/>
      </c>
      <c r="BH31" s="56" t="str">
        <f t="shared" si="123"/>
        <v/>
      </c>
      <c r="BI31" s="56" t="str">
        <f t="shared" si="123"/>
        <v/>
      </c>
      <c r="BJ31" s="81">
        <f t="shared" si="123"/>
        <v>15</v>
      </c>
      <c r="BK31" s="56" t="str">
        <f t="shared" si="123"/>
        <v/>
      </c>
      <c r="BL31" s="56" t="str">
        <f t="shared" si="123"/>
        <v/>
      </c>
      <c r="BM31" s="56" t="str">
        <f t="shared" si="123"/>
        <v/>
      </c>
      <c r="BN31" s="56" t="str">
        <f t="shared" si="123"/>
        <v/>
      </c>
      <c r="BO31" s="56" t="str">
        <f t="shared" si="123"/>
        <v/>
      </c>
      <c r="BP31" s="56" t="str">
        <f t="shared" si="123"/>
        <v/>
      </c>
      <c r="BQ31" s="56" t="str">
        <f t="shared" si="123"/>
        <v/>
      </c>
      <c r="BR31" s="56" t="str">
        <f t="shared" si="123"/>
        <v/>
      </c>
      <c r="BS31" s="85" t="str">
        <f t="shared" si="123"/>
        <v/>
      </c>
      <c r="BT31" s="93" t="e">
        <f>$AY31*Assembly!Z$4+$AZ31*Assembly!Z$5+$BA31*Assembly!Z$6+$BB31*Assembly!Z$7+$BC31*Assembly!Z$8+$BD31*Assembly!Z$9+$BE31*Assembly!Z$10+$BF31*Assembly!Z$11+$BG31*Assembly!Z$12+$BH31*Assembly!Z$13+$BI31*Assembly!Z$14+$BJ31*Assembly!Z$15+$BK31*Assembly!Z$16+$BL31*Assembly!Z$17+$BM31*Assembly!Z$18+$BN31*Assembly!Z$19+$BO31*Assembly!Z$20+$BP31*Assembly!Z$21+$BQ31*Assembly!Z$22+$BR31*Assembly!Z$23+$BS31*Assembly!Z$24</f>
        <v>#VALUE!</v>
      </c>
      <c r="BU31" s="81" t="e">
        <f t="shared" si="3"/>
        <v>#VALUE!</v>
      </c>
      <c r="BV31" s="312" t="e">
        <f t="shared" ref="BV31:BV39" si="124">IF(R31 = "?", "?", R31/BT31)</f>
        <v>#VALUE!</v>
      </c>
      <c r="BW31" s="81" t="e">
        <f>$AY31*Assembly!AD$4+$AZ31*Assembly!AD$5+$BA31*Assembly!AD$6+$BB31*Assembly!AD$7+$BC31*Assembly!AD$8+$BD31*Assembly!AD$9+$BE31*Assembly!AD$10+$BF31*Assembly!AD$11+$BG31*Assembly!AD$12+$BH31*Assembly!AD$13+$BI31*Assembly!AD$14+$BJ31*Assembly!AD$15+$BK31*Assembly!AD$16+$BL31*Assembly!AD$17+$BM31*Assembly!AD$18+$BN31*Assembly!AD$19+$BO31*Assembly!AD$20+$BP31*Assembly!AD$21+$BQ31*Assembly!AD$22+$BR31*Assembly!AD$23+$BS31*Assembly!AD$24</f>
        <v>#VALUE!</v>
      </c>
      <c r="BX31" s="98" t="e">
        <f t="shared" si="4"/>
        <v>#VALUE!</v>
      </c>
      <c r="BY31" s="99" t="e">
        <f t="shared" si="5"/>
        <v>#VALUE!</v>
      </c>
      <c r="BZ31" s="101" t="e">
        <f t="shared" si="6"/>
        <v>#VALUE!</v>
      </c>
      <c r="CA31" s="99" t="e">
        <f t="shared" si="7"/>
        <v>#VALUE!</v>
      </c>
      <c r="CB31" s="81" t="e">
        <f>$AY31*Assembly!Y$4+$AZ31*Assembly!Y$5+$BA31*Assembly!Y$6+$BB31*Assembly!Y$7+$BC31*Assembly!Y$8+$BD31*Assembly!Y$9+$BE31*Assembly!Y$10+$BF31*Assembly!Y$11+$BG31*Assembly!Y$12+$BH31*Assembly!Y$13+$BI31*Assembly!Y$14+$BJ31*Assembly!Y$15+$BK31*Assembly!Y$16+$BL31*Assembly!Y$17+$BM31*Assembly!Y$18+$BN31*Assembly!Y$19+$BO31*Assembly!Y$20+$BP31*Assembly!Y$21+$BQ31*Assembly!Y$22+$BR31*Assembly!Y$23+$BS31*Assembly!Y$24</f>
        <v>#VALUE!</v>
      </c>
      <c r="CC31" s="81" t="e">
        <f t="shared" si="8"/>
        <v>#VALUE!</v>
      </c>
      <c r="CD31" s="106" t="e">
        <f t="shared" si="9"/>
        <v>#VALUE!</v>
      </c>
      <c r="CE31" s="108" t="e">
        <f>$AY31*Assembly!AC$4+$AZ31*Assembly!AC$5+$BA31*Assembly!AC$6+$BB31*Assembly!AC$7+$BC31*Assembly!AC$8+$BD31*Assembly!AC$9+$BE31*Assembly!AC$10+$BF31*Assembly!AC$11+$BG31*Assembly!AC$12+$BH31*Assembly!AC$13+$BI31*Assembly!AC$14+$BJ31*Assembly!AC$15+$BK31*Assembly!AC$16+$BL31*Assembly!AC$17+$BM31*Assembly!AC$18+$BN31*Assembly!AC$19+$BO31*Assembly!AC$20+$BP31*Assembly!AC$21+$BQ31*Assembly!AC$22+$BR31*Assembly!AC$23+$BS31*Assembly!AC$24</f>
        <v>#VALUE!</v>
      </c>
      <c r="CF31" s="62" t="e">
        <f>$AY31*Assembly!M$4+$AZ31*Assembly!M$5+$BA31*Assembly!M$6+$BB31*Assembly!M$7+$BC31*Assembly!M$8+$BD31*Assembly!M$9+$BE31*Assembly!M$10+$BF31*Assembly!M$11+$BG31*Assembly!M$12+$BH31*Assembly!M$13+$BI31*Assembly!M$14+$BJ31*Assembly!M$15+$BK31*Assembly!M$16+$BL31*Assembly!M$17+$BM31*Assembly!M$18+$BN31*Assembly!M$19+$BO31*Assembly!M$20+$BP31*Assembly!M$21+$BQ31*Assembly!M$22+$BR31*Assembly!M$23+$BS31*Assembly!M$24</f>
        <v>#VALUE!</v>
      </c>
      <c r="CG31" s="62" t="e">
        <f>$AY31*Assembly!N$4+$AZ31*Assembly!N$5+$BA31*Assembly!N$6+$BB31*Assembly!N$7+$BC31*Assembly!N$8+$BD31*Assembly!N$9+$BE31*Assembly!N$10+$BF31*Assembly!N$11+$BG31*Assembly!N$12+$BH31*Assembly!N$13+$BI31*Assembly!N$14+$BJ31*Assembly!N$15+$BK31*Assembly!N$16+$BL31*Assembly!N$17+$BM31*Assembly!N$18+$BN31*Assembly!N$19+$BO31*Assembly!N$20+$BP31*Assembly!N$21+$BQ31*Assembly!N$22+$BR31*Assembly!N$23+$BS31*Assembly!N$24</f>
        <v>#VALUE!</v>
      </c>
      <c r="CH31" s="62" t="e">
        <f>$AY31*Assembly!O$4+$AZ31*Assembly!O$5+$BA31*Assembly!O$6+$BB31*Assembly!O$7+$BC31*Assembly!O$8+$BD31*Assembly!O$9+$BE31*Assembly!O$10+$BF31*Assembly!O$11+$BG31*Assembly!O$12+$BH31*Assembly!O$13+$BI31*Assembly!O$14+$BJ31*Assembly!O$15+$BK31*Assembly!O$16+$BL31*Assembly!O$17+$BM31*Assembly!O$18+$BN31*Assembly!O$19+$BO31*Assembly!O$20+$BP31*Assembly!O$21+$BQ31*Assembly!O$22+$BR31*Assembly!O$23+$BS31*Assembly!O$24</f>
        <v>#VALUE!</v>
      </c>
      <c r="CI31" s="58" t="e">
        <f>$AY31*Assembly!P$4+$AZ31*Assembly!P$5+$BA31*Assembly!P$6+$BB31*Assembly!P$7+$BC31*Assembly!P$8+$BD31*Assembly!P$9+$BE31*Assembly!P$10+$BF31*Assembly!P$11+$BG31*Assembly!P$12+$BH31*Assembly!P$13+$BI31*Assembly!P$14+$BJ31*Assembly!P$15+$BK31*Assembly!P$16+$BL31*Assembly!P$17+$BM31*Assembly!P$18+$BN31*Assembly!P$19+$BO31*Assembly!P$20+$BP31*Assembly!P$21+$BQ31*Assembly!P$22+$BR31*Assembly!P$23+$BS31*Assembly!P$24</f>
        <v>#VALUE!</v>
      </c>
      <c r="CJ31" s="58" t="e">
        <f>$AY31*Assembly!Q$4+$AZ31*Assembly!Q$5+$BA31*Assembly!Q$6+$BB31*Assembly!Q$7+$BC31*Assembly!Q$8+$BD31*Assembly!Q$9+$BE31*Assembly!Q$10+$BF31*Assembly!Q$11+$BG31*Assembly!Q$12+$BH31*Assembly!Q$13+$BI31*Assembly!Q$14+$BJ31*Assembly!Q$15+$BK31*Assembly!Q$16+$BL31*Assembly!Q$17+$BM31*Assembly!Q$18+$BN31*Assembly!Q$19+$BO31*Assembly!Q$20+$BP31*Assembly!Q$21+$BQ31*Assembly!Q$22+$BR31*Assembly!Q$23+$BS31*Assembly!Q$24</f>
        <v>#VALUE!</v>
      </c>
      <c r="CK31" s="62" t="e">
        <f>$AY31*Assembly!R$4+$AZ31*Assembly!R$5+$BA31*Assembly!R$6+$BB31*Assembly!R$7+$BC31*Assembly!R$8+$BD31*Assembly!R$9+$BE31*Assembly!R$10+$BF31*Assembly!R$11+$BG31*Assembly!R$12+$BH31*Assembly!R$13+$BI31*Assembly!R$14+$BJ31*Assembly!R$15+$BK31*Assembly!R$16+$BL31*Assembly!R$17+$BM31*Assembly!R$18+$BN31*Assembly!R$19+$BO31*Assembly!R$20+$BP31*Assembly!R$21+$BQ31*Assembly!R$22+$BR31*Assembly!R$23+$BS31*Assembly!R$24</f>
        <v>#VALUE!</v>
      </c>
      <c r="CL31" s="58" t="e">
        <f>$AY31*Assembly!S$4+$AZ31*Assembly!S$5+$BA31*Assembly!S$6+$BB31*Assembly!S$7+$BC31*Assembly!S$8+$BD31*Assembly!S$9+$BE31*Assembly!S$10+$BF31*Assembly!S$11+$BG31*Assembly!S$12+$BH31*Assembly!S$13+$BI31*Assembly!S$14+$BJ31*Assembly!S$15+$BK31*Assembly!S$16+$BL31*Assembly!S$17+$BM31*Assembly!S$18+$BN31*Assembly!S$19+$BO31*Assembly!S$20+$BP31*Assembly!S$21+$BQ31*Assembly!S$22+$BR31*Assembly!S$23+$BS31*Assembly!S$24</f>
        <v>#VALUE!</v>
      </c>
      <c r="CM31" s="58" t="e">
        <f>$AY31*Assembly!T$4+$AZ31*Assembly!T$5+$BA31*Assembly!T$6+$BB31*Assembly!T$7+$BC31*Assembly!T$8+$BD31*Assembly!T$9+$BE31*Assembly!T$10+$BF31*Assembly!T$11+$BG31*Assembly!T$12+$BH31*Assembly!T$13+$BI31*Assembly!T$14+$BJ31*Assembly!T$15+$BK31*Assembly!T$16+$BL31*Assembly!T$17+$BM31*Assembly!T$18+$BN31*Assembly!T$19+$BO31*Assembly!T$20+$BP31*Assembly!T$21+$BQ31*Assembly!T$22+$BR31*Assembly!T$23+$BS31*Assembly!T$24</f>
        <v>#VALUE!</v>
      </c>
      <c r="CN31" s="58" t="e">
        <f>$AY31*Assembly!U$4+$AZ31*Assembly!U$5+$BA31*Assembly!U$6+$BB31*Assembly!U$7+$BC31*Assembly!U$8+$BD31*Assembly!U$9+$BE31*Assembly!U$10+$BF31*Assembly!U$11+$BG31*Assembly!U$12+$BH31*Assembly!U$13+$BI31*Assembly!U$14+$BJ31*Assembly!U$15+$BK31*Assembly!U$16+$BL31*Assembly!U$17+$BM31*Assembly!U$18+$BN31*Assembly!U$19+$BO31*Assembly!U$20+$BP31*Assembly!U$21+$BQ31*Assembly!U$22+$BR31*Assembly!U$23+$BS31*Assembly!U$24</f>
        <v>#VALUE!</v>
      </c>
      <c r="CO31" s="62" t="e">
        <f>$AY31*Assembly!V$4+$AZ31*Assembly!V$5+$BA31*Assembly!V$6+$BB31*Assembly!V$7+$BC31*Assembly!V$8+$BD31*Assembly!V$9+$BE31*Assembly!V$10+$BF31*Assembly!V$11+$BG31*Assembly!V$12+$BH31*Assembly!V$13+$BI31*Assembly!V$14+$BJ31*Assembly!V$15+$BK31*Assembly!V$16+$BL31*Assembly!V$17+$BM31*Assembly!V$18+$BN31*Assembly!V$19+$BO31*Assembly!V$20+$BP31*Assembly!V$21+$BQ31*Assembly!V$22+$BR31*Assembly!V$23+$BS31*Assembly!V$24</f>
        <v>#VALUE!</v>
      </c>
      <c r="CP31" s="62" t="e">
        <f>CF31*Refining!$F$3</f>
        <v>#VALUE!</v>
      </c>
      <c r="CQ31" s="62" t="e">
        <f>CG31*Refining!$F$4</f>
        <v>#VALUE!</v>
      </c>
      <c r="CR31" s="62" t="e">
        <f>CH31*Refining!$F$5</f>
        <v>#VALUE!</v>
      </c>
      <c r="CS31" s="62" t="e">
        <f>CI31*Refining!$F$6</f>
        <v>#VALUE!</v>
      </c>
      <c r="CT31" s="62" t="e">
        <f>CJ31*Refining!$F$7</f>
        <v>#VALUE!</v>
      </c>
      <c r="CU31" s="62" t="e">
        <f>CK31*Refining!$F$8</f>
        <v>#VALUE!</v>
      </c>
      <c r="CV31" s="62" t="e">
        <f>CL31*Refining!$F$9</f>
        <v>#VALUE!</v>
      </c>
      <c r="CW31" s="62" t="e">
        <f>CM31*Refining!$F$10</f>
        <v>#VALUE!</v>
      </c>
      <c r="CX31" s="62" t="e">
        <f>CN31*Refining!$F$11</f>
        <v>#VALUE!</v>
      </c>
      <c r="CY31" s="62" t="e">
        <f>CO31*Refining!$F$12</f>
        <v>#VALUE!</v>
      </c>
      <c r="CZ31" s="115" t="e">
        <f t="shared" ref="CZ31:DS31" si="125">IF(CF31 = 0, "", CF31)</f>
        <v>#VALUE!</v>
      </c>
      <c r="DA31" s="119" t="e">
        <f t="shared" si="125"/>
        <v>#VALUE!</v>
      </c>
      <c r="DB31" s="119" t="e">
        <f t="shared" si="125"/>
        <v>#VALUE!</v>
      </c>
      <c r="DC31" s="116" t="e">
        <f t="shared" si="125"/>
        <v>#VALUE!</v>
      </c>
      <c r="DD31" s="116" t="e">
        <f t="shared" si="125"/>
        <v>#VALUE!</v>
      </c>
      <c r="DE31" s="116" t="e">
        <f t="shared" si="125"/>
        <v>#VALUE!</v>
      </c>
      <c r="DF31" s="116" t="e">
        <f t="shared" si="125"/>
        <v>#VALUE!</v>
      </c>
      <c r="DG31" s="116" t="e">
        <f t="shared" si="125"/>
        <v>#VALUE!</v>
      </c>
      <c r="DH31" s="116" t="e">
        <f t="shared" si="125"/>
        <v>#VALUE!</v>
      </c>
      <c r="DI31" s="117" t="e">
        <f t="shared" si="125"/>
        <v>#VALUE!</v>
      </c>
      <c r="DJ31" s="115" t="e">
        <f t="shared" si="125"/>
        <v>#VALUE!</v>
      </c>
      <c r="DK31" s="119" t="e">
        <f t="shared" si="125"/>
        <v>#VALUE!</v>
      </c>
      <c r="DL31" s="119" t="e">
        <f t="shared" si="125"/>
        <v>#VALUE!</v>
      </c>
      <c r="DM31" s="116" t="e">
        <f t="shared" si="125"/>
        <v>#VALUE!</v>
      </c>
      <c r="DN31" s="276" t="e">
        <f t="shared" si="125"/>
        <v>#VALUE!</v>
      </c>
      <c r="DO31" s="116" t="e">
        <f t="shared" si="125"/>
        <v>#VALUE!</v>
      </c>
      <c r="DP31" s="116" t="e">
        <f t="shared" si="125"/>
        <v>#VALUE!</v>
      </c>
      <c r="DQ31" s="116" t="e">
        <f t="shared" si="125"/>
        <v>#VALUE!</v>
      </c>
      <c r="DR31" s="116" t="e">
        <f t="shared" si="125"/>
        <v>#VALUE!</v>
      </c>
      <c r="DS31" s="117" t="e">
        <f t="shared" si="125"/>
        <v>#VALUE!</v>
      </c>
      <c r="DT31" s="115" t="e">
        <f t="shared" si="11"/>
        <v>#VALUE!</v>
      </c>
      <c r="DU31" s="119" t="e">
        <f t="shared" si="12"/>
        <v>#VALUE!</v>
      </c>
      <c r="DV31" s="81" t="e">
        <f>CZ31*'Ores &amp; Ingots'!$C$3+DA31*'Ores &amp; Ingots'!$C$4+DB31*'Ores &amp; Ingots'!$C$5+DC31*'Ores &amp; Ingots'!$C$6+DD31*'Ores &amp; Ingots'!$C$7+DE31*'Ores &amp; Ingots'!$C$8+DF31*'Ores &amp; Ingots'!$C$9+DG31*'Ores &amp; Ingots'!$C$10+DH31*'Ores &amp; Ingots'!$C$11+DI31*'Ores &amp; Ingots'!$C$12</f>
        <v>#VALUE!</v>
      </c>
      <c r="DW31" s="81" t="e">
        <f>DJ31*'Ores &amp; Ingots'!$B$3+DK31*'Ores &amp; Ingots'!$B$4+DL31*'Ores &amp; Ingots'!$B$5+DM31*'Ores &amp; Ingots'!$B$6+DN31*'Ores &amp; Ingots'!$B$7+DO31*'Ores &amp; Ingots'!$B$8+DP31*'Ores &amp; Ingots'!$B$9+DQ31*'Ores &amp; Ingots'!$B$10+DR31*'Ores &amp; Ingots'!$B$11+DS31*'Ores &amp; Ingots'!$B$12</f>
        <v>#VALUE!</v>
      </c>
      <c r="DX31" s="119" t="e">
        <f>CZ31*Refining!$G$3+DA31*Refining!$G$4+DB31*Refining!$G$5+DC31*Refining!$G$6+DD31*Refining!$G$7+DE31*Refining!$G$8+DF31*Refining!$G$9+DG31*Refining!$G$10+DH31*Refining!$G$11+DI31*Refining!$G$12</f>
        <v>#VALUE!</v>
      </c>
      <c r="DY31" s="119" t="e">
        <f t="shared" si="13"/>
        <v>#VALUE!</v>
      </c>
      <c r="DZ31" s="126" t="e">
        <f t="shared" si="14"/>
        <v>#VALUE!</v>
      </c>
      <c r="EA31" s="115" t="e">
        <f t="shared" si="15"/>
        <v>#VALUE!</v>
      </c>
      <c r="EB31" s="127" t="e">
        <f t="shared" ref="EB31:EC31" si="126">EA31/60</f>
        <v>#VALUE!</v>
      </c>
      <c r="EC31" s="127" t="e">
        <f t="shared" si="126"/>
        <v>#VALUE!</v>
      </c>
      <c r="ED31" s="115" t="e">
        <f t="shared" si="17"/>
        <v>#VALUE!</v>
      </c>
      <c r="EE31" s="127" t="e">
        <f t="shared" ref="EE31:EF31" si="127">ED31/1000</f>
        <v>#VALUE!</v>
      </c>
      <c r="EF31" s="128" t="e">
        <f t="shared" si="127"/>
        <v>#VALUE!</v>
      </c>
      <c r="EG31" s="106" t="e">
        <f t="shared" si="19"/>
        <v>#VALUE!</v>
      </c>
      <c r="EH31" s="281" t="e">
        <f t="shared" si="20"/>
        <v>#VALUE!</v>
      </c>
      <c r="EI31" s="133">
        <v>601</v>
      </c>
    </row>
    <row r="32" spans="1:139" ht="12.75" hidden="1" x14ac:dyDescent="0.2">
      <c r="A32" s="864"/>
      <c r="B32" s="135" t="s">
        <v>251</v>
      </c>
      <c r="C32" s="137" t="s">
        <v>155</v>
      </c>
      <c r="D32" s="137">
        <v>5</v>
      </c>
      <c r="E32" s="137">
        <v>5</v>
      </c>
      <c r="F32" s="137">
        <v>5</v>
      </c>
      <c r="G32" s="139">
        <f t="shared" si="0"/>
        <v>15.625</v>
      </c>
      <c r="H32" s="140">
        <v>20</v>
      </c>
      <c r="I32" s="140">
        <v>20</v>
      </c>
      <c r="J32" s="140">
        <f>H32/Main!$D$9</f>
        <v>4</v>
      </c>
      <c r="K32" s="140">
        <f>I32/Main!$D$10</f>
        <v>10</v>
      </c>
      <c r="L32" s="140">
        <f t="shared" si="1"/>
        <v>2.5</v>
      </c>
      <c r="M32" s="140">
        <v>1</v>
      </c>
      <c r="N32" s="145" t="s">
        <v>28</v>
      </c>
      <c r="O32" s="145" t="s">
        <v>28</v>
      </c>
      <c r="P32" s="143"/>
      <c r="Q32" s="145">
        <v>84</v>
      </c>
      <c r="R32" s="145">
        <f>Q32*Main!$D$6</f>
        <v>840</v>
      </c>
      <c r="S32" s="146"/>
      <c r="T32" s="146"/>
      <c r="U32" s="143"/>
      <c r="V32" s="143"/>
      <c r="W32" s="145">
        <v>600</v>
      </c>
      <c r="X32" s="143"/>
      <c r="Y32" s="145">
        <v>300</v>
      </c>
      <c r="Z32" s="143"/>
      <c r="AA32" s="143"/>
      <c r="AB32" s="143"/>
      <c r="AC32" s="148"/>
      <c r="AD32" s="133">
        <v>10</v>
      </c>
      <c r="AE32" s="133">
        <v>0</v>
      </c>
      <c r="AF32" s="133">
        <v>0</v>
      </c>
      <c r="AG32" s="133">
        <v>1</v>
      </c>
      <c r="AH32" s="133">
        <v>30</v>
      </c>
      <c r="AI32" s="133">
        <v>0</v>
      </c>
      <c r="AJ32" s="133">
        <v>4</v>
      </c>
      <c r="AK32" s="167">
        <v>10</v>
      </c>
      <c r="AL32" s="133">
        <v>0</v>
      </c>
      <c r="AM32" s="133">
        <v>0</v>
      </c>
      <c r="AN32" s="133">
        <v>0</v>
      </c>
      <c r="AO32" s="133">
        <v>5</v>
      </c>
      <c r="AP32" s="133">
        <v>0</v>
      </c>
      <c r="AQ32" s="133">
        <v>0</v>
      </c>
      <c r="AR32" s="133">
        <v>0</v>
      </c>
      <c r="AS32" s="133">
        <v>0</v>
      </c>
      <c r="AT32" s="133">
        <v>0</v>
      </c>
      <c r="AU32" s="133">
        <v>0</v>
      </c>
      <c r="AV32" s="133">
        <v>0</v>
      </c>
      <c r="AW32" s="133">
        <v>0</v>
      </c>
      <c r="AX32" s="133">
        <v>0</v>
      </c>
      <c r="AY32" s="313">
        <f t="shared" ref="AY32:BS32" si="128">IF(AD32 = 0, "", AD32)</f>
        <v>10</v>
      </c>
      <c r="AZ32" s="137" t="str">
        <f t="shared" si="128"/>
        <v/>
      </c>
      <c r="BA32" s="137" t="str">
        <f t="shared" si="128"/>
        <v/>
      </c>
      <c r="BB32" s="133">
        <f t="shared" si="128"/>
        <v>1</v>
      </c>
      <c r="BC32" s="133">
        <f t="shared" si="128"/>
        <v>30</v>
      </c>
      <c r="BD32" s="137" t="str">
        <f t="shared" si="128"/>
        <v/>
      </c>
      <c r="BE32" s="133">
        <f t="shared" si="128"/>
        <v>4</v>
      </c>
      <c r="BF32" s="167">
        <f t="shared" si="128"/>
        <v>10</v>
      </c>
      <c r="BG32" s="137" t="str">
        <f t="shared" si="128"/>
        <v/>
      </c>
      <c r="BH32" s="137" t="str">
        <f t="shared" si="128"/>
        <v/>
      </c>
      <c r="BI32" s="137" t="str">
        <f t="shared" si="128"/>
        <v/>
      </c>
      <c r="BJ32" s="133">
        <f t="shared" si="128"/>
        <v>5</v>
      </c>
      <c r="BK32" s="137" t="str">
        <f t="shared" si="128"/>
        <v/>
      </c>
      <c r="BL32" s="137" t="str">
        <f t="shared" si="128"/>
        <v/>
      </c>
      <c r="BM32" s="137" t="str">
        <f t="shared" si="128"/>
        <v/>
      </c>
      <c r="BN32" s="137" t="str">
        <f t="shared" si="128"/>
        <v/>
      </c>
      <c r="BO32" s="137" t="str">
        <f t="shared" si="128"/>
        <v/>
      </c>
      <c r="BP32" s="137" t="str">
        <f t="shared" si="128"/>
        <v/>
      </c>
      <c r="BQ32" s="137" t="str">
        <f t="shared" si="128"/>
        <v/>
      </c>
      <c r="BR32" s="137" t="str">
        <f t="shared" si="128"/>
        <v/>
      </c>
      <c r="BS32" s="169" t="str">
        <f t="shared" si="128"/>
        <v/>
      </c>
      <c r="BT32" s="174" t="e">
        <f>$AY32*Assembly!Z$4+$AZ32*Assembly!Z$5+$BA32*Assembly!Z$6+$BB32*Assembly!Z$7+$BC32*Assembly!Z$8+$BD32*Assembly!Z$9+$BE32*Assembly!Z$10+$BF32*Assembly!Z$11+$BG32*Assembly!Z$12+$BH32*Assembly!Z$13+$BI32*Assembly!Z$14+$BJ32*Assembly!Z$15+$BK32*Assembly!Z$16+$BL32*Assembly!Z$17+$BM32*Assembly!Z$18+$BN32*Assembly!Z$19+$BO32*Assembly!Z$20+$BP32*Assembly!Z$21+$BQ32*Assembly!Z$22+$BR32*Assembly!Z$23+$BS32*Assembly!Z$24</f>
        <v>#VALUE!</v>
      </c>
      <c r="BU32" s="133" t="e">
        <f t="shared" si="3"/>
        <v>#VALUE!</v>
      </c>
      <c r="BV32" s="314" t="e">
        <f t="shared" si="124"/>
        <v>#VALUE!</v>
      </c>
      <c r="BW32" s="133" t="e">
        <f>$AY32*Assembly!AD$4+$AZ32*Assembly!AD$5+$BA32*Assembly!AD$6+$BB32*Assembly!AD$7+$BC32*Assembly!AD$8+$BD32*Assembly!AD$9+$BE32*Assembly!AD$10+$BF32*Assembly!AD$11+$BG32*Assembly!AD$12+$BH32*Assembly!AD$13+$BI32*Assembly!AD$14+$BJ32*Assembly!AD$15+$BK32*Assembly!AD$16+$BL32*Assembly!AD$17+$BM32*Assembly!AD$18+$BN32*Assembly!AD$19+$BO32*Assembly!AD$20+$BP32*Assembly!AD$21+$BQ32*Assembly!AD$22+$BR32*Assembly!AD$23+$BS32*Assembly!AD$24</f>
        <v>#VALUE!</v>
      </c>
      <c r="BX32" s="177" t="e">
        <f t="shared" si="4"/>
        <v>#VALUE!</v>
      </c>
      <c r="BY32" s="178" t="e">
        <f t="shared" si="5"/>
        <v>#VALUE!</v>
      </c>
      <c r="BZ32" s="179" t="e">
        <f t="shared" si="6"/>
        <v>#VALUE!</v>
      </c>
      <c r="CA32" s="178" t="e">
        <f t="shared" si="7"/>
        <v>#VALUE!</v>
      </c>
      <c r="CB32" s="133" t="e">
        <f>$AY32*Assembly!Y$4+$AZ32*Assembly!Y$5+$BA32*Assembly!Y$6+$BB32*Assembly!Y$7+$BC32*Assembly!Y$8+$BD32*Assembly!Y$9+$BE32*Assembly!Y$10+$BF32*Assembly!Y$11+$BG32*Assembly!Y$12+$BH32*Assembly!Y$13+$BI32*Assembly!Y$14+$BJ32*Assembly!Y$15+$BK32*Assembly!Y$16+$BL32*Assembly!Y$17+$BM32*Assembly!Y$18+$BN32*Assembly!Y$19+$BO32*Assembly!Y$20+$BP32*Assembly!Y$21+$BQ32*Assembly!Y$22+$BR32*Assembly!Y$23+$BS32*Assembly!Y$24</f>
        <v>#VALUE!</v>
      </c>
      <c r="CC32" s="133" t="e">
        <f t="shared" si="8"/>
        <v>#VALUE!</v>
      </c>
      <c r="CD32" s="130" t="e">
        <f t="shared" si="9"/>
        <v>#VALUE!</v>
      </c>
      <c r="CE32" s="183" t="e">
        <f>$AY32*Assembly!AC$4+$AZ32*Assembly!AC$5+$BA32*Assembly!AC$6+$BB32*Assembly!AC$7+$BC32*Assembly!AC$8+$BD32*Assembly!AC$9+$BE32*Assembly!AC$10+$BF32*Assembly!AC$11+$BG32*Assembly!AC$12+$BH32*Assembly!AC$13+$BI32*Assembly!AC$14+$BJ32*Assembly!AC$15+$BK32*Assembly!AC$16+$BL32*Assembly!AC$17+$BM32*Assembly!AC$18+$BN32*Assembly!AC$19+$BO32*Assembly!AC$20+$BP32*Assembly!AC$21+$BQ32*Assembly!AC$22+$BR32*Assembly!AC$23+$BS32*Assembly!AC$24</f>
        <v>#VALUE!</v>
      </c>
      <c r="CF32" s="145" t="e">
        <f>$AY32*Assembly!M$4+$AZ32*Assembly!M$5+$BA32*Assembly!M$6+$BB32*Assembly!M$7+$BC32*Assembly!M$8+$BD32*Assembly!M$9+$BE32*Assembly!M$10+$BF32*Assembly!M$11+$BG32*Assembly!M$12+$BH32*Assembly!M$13+$BI32*Assembly!M$14+$BJ32*Assembly!M$15+$BK32*Assembly!M$16+$BL32*Assembly!M$17+$BM32*Assembly!M$18+$BN32*Assembly!M$19+$BO32*Assembly!M$20+$BP32*Assembly!M$21+$BQ32*Assembly!M$22+$BR32*Assembly!M$23+$BS32*Assembly!M$24</f>
        <v>#VALUE!</v>
      </c>
      <c r="CG32" s="145" t="e">
        <f>$AY32*Assembly!N$4+$AZ32*Assembly!N$5+$BA32*Assembly!N$6+$BB32*Assembly!N$7+$BC32*Assembly!N$8+$BD32*Assembly!N$9+$BE32*Assembly!N$10+$BF32*Assembly!N$11+$BG32*Assembly!N$12+$BH32*Assembly!N$13+$BI32*Assembly!N$14+$BJ32*Assembly!N$15+$BK32*Assembly!N$16+$BL32*Assembly!N$17+$BM32*Assembly!N$18+$BN32*Assembly!N$19+$BO32*Assembly!N$20+$BP32*Assembly!N$21+$BQ32*Assembly!N$22+$BR32*Assembly!N$23+$BS32*Assembly!N$24</f>
        <v>#VALUE!</v>
      </c>
      <c r="CH32" s="145" t="e">
        <f>$AY32*Assembly!O$4+$AZ32*Assembly!O$5+$BA32*Assembly!O$6+$BB32*Assembly!O$7+$BC32*Assembly!O$8+$BD32*Assembly!O$9+$BE32*Assembly!O$10+$BF32*Assembly!O$11+$BG32*Assembly!O$12+$BH32*Assembly!O$13+$BI32*Assembly!O$14+$BJ32*Assembly!O$15+$BK32*Assembly!O$16+$BL32*Assembly!O$17+$BM32*Assembly!O$18+$BN32*Assembly!O$19+$BO32*Assembly!O$20+$BP32*Assembly!O$21+$BQ32*Assembly!O$22+$BR32*Assembly!O$23+$BS32*Assembly!O$24</f>
        <v>#VALUE!</v>
      </c>
      <c r="CI32" s="140" t="e">
        <f>$AY32*Assembly!P$4+$AZ32*Assembly!P$5+$BA32*Assembly!P$6+$BB32*Assembly!P$7+$BC32*Assembly!P$8+$BD32*Assembly!P$9+$BE32*Assembly!P$10+$BF32*Assembly!P$11+$BG32*Assembly!P$12+$BH32*Assembly!P$13+$BI32*Assembly!P$14+$BJ32*Assembly!P$15+$BK32*Assembly!P$16+$BL32*Assembly!P$17+$BM32*Assembly!P$18+$BN32*Assembly!P$19+$BO32*Assembly!P$20+$BP32*Assembly!P$21+$BQ32*Assembly!P$22+$BR32*Assembly!P$23+$BS32*Assembly!P$24</f>
        <v>#VALUE!</v>
      </c>
      <c r="CJ32" s="140" t="e">
        <f>$AY32*Assembly!Q$4+$AZ32*Assembly!Q$5+$BA32*Assembly!Q$6+$BB32*Assembly!Q$7+$BC32*Assembly!Q$8+$BD32*Assembly!Q$9+$BE32*Assembly!Q$10+$BF32*Assembly!Q$11+$BG32*Assembly!Q$12+$BH32*Assembly!Q$13+$BI32*Assembly!Q$14+$BJ32*Assembly!Q$15+$BK32*Assembly!Q$16+$BL32*Assembly!Q$17+$BM32*Assembly!Q$18+$BN32*Assembly!Q$19+$BO32*Assembly!Q$20+$BP32*Assembly!Q$21+$BQ32*Assembly!Q$22+$BR32*Assembly!Q$23+$BS32*Assembly!Q$24</f>
        <v>#VALUE!</v>
      </c>
      <c r="CK32" s="145" t="e">
        <f>$AY32*Assembly!R$4+$AZ32*Assembly!R$5+$BA32*Assembly!R$6+$BB32*Assembly!R$7+$BC32*Assembly!R$8+$BD32*Assembly!R$9+$BE32*Assembly!R$10+$BF32*Assembly!R$11+$BG32*Assembly!R$12+$BH32*Assembly!R$13+$BI32*Assembly!R$14+$BJ32*Assembly!R$15+$BK32*Assembly!R$16+$BL32*Assembly!R$17+$BM32*Assembly!R$18+$BN32*Assembly!R$19+$BO32*Assembly!R$20+$BP32*Assembly!R$21+$BQ32*Assembly!R$22+$BR32*Assembly!R$23+$BS32*Assembly!R$24</f>
        <v>#VALUE!</v>
      </c>
      <c r="CL32" s="140" t="e">
        <f>$AY32*Assembly!S$4+$AZ32*Assembly!S$5+$BA32*Assembly!S$6+$BB32*Assembly!S$7+$BC32*Assembly!S$8+$BD32*Assembly!S$9+$BE32*Assembly!S$10+$BF32*Assembly!S$11+$BG32*Assembly!S$12+$BH32*Assembly!S$13+$BI32*Assembly!S$14+$BJ32*Assembly!S$15+$BK32*Assembly!S$16+$BL32*Assembly!S$17+$BM32*Assembly!S$18+$BN32*Assembly!S$19+$BO32*Assembly!S$20+$BP32*Assembly!S$21+$BQ32*Assembly!S$22+$BR32*Assembly!S$23+$BS32*Assembly!S$24</f>
        <v>#VALUE!</v>
      </c>
      <c r="CM32" s="140" t="e">
        <f>$AY32*Assembly!T$4+$AZ32*Assembly!T$5+$BA32*Assembly!T$6+$BB32*Assembly!T$7+$BC32*Assembly!T$8+$BD32*Assembly!T$9+$BE32*Assembly!T$10+$BF32*Assembly!T$11+$BG32*Assembly!T$12+$BH32*Assembly!T$13+$BI32*Assembly!T$14+$BJ32*Assembly!T$15+$BK32*Assembly!T$16+$BL32*Assembly!T$17+$BM32*Assembly!T$18+$BN32*Assembly!T$19+$BO32*Assembly!T$20+$BP32*Assembly!T$21+$BQ32*Assembly!T$22+$BR32*Assembly!T$23+$BS32*Assembly!T$24</f>
        <v>#VALUE!</v>
      </c>
      <c r="CN32" s="140" t="e">
        <f>$AY32*Assembly!U$4+$AZ32*Assembly!U$5+$BA32*Assembly!U$6+$BB32*Assembly!U$7+$BC32*Assembly!U$8+$BD32*Assembly!U$9+$BE32*Assembly!U$10+$BF32*Assembly!U$11+$BG32*Assembly!U$12+$BH32*Assembly!U$13+$BI32*Assembly!U$14+$BJ32*Assembly!U$15+$BK32*Assembly!U$16+$BL32*Assembly!U$17+$BM32*Assembly!U$18+$BN32*Assembly!U$19+$BO32*Assembly!U$20+$BP32*Assembly!U$21+$BQ32*Assembly!U$22+$BR32*Assembly!U$23+$BS32*Assembly!U$24</f>
        <v>#VALUE!</v>
      </c>
      <c r="CO32" s="145" t="e">
        <f>$AY32*Assembly!V$4+$AZ32*Assembly!V$5+$BA32*Assembly!V$6+$BB32*Assembly!V$7+$BC32*Assembly!V$8+$BD32*Assembly!V$9+$BE32*Assembly!V$10+$BF32*Assembly!V$11+$BG32*Assembly!V$12+$BH32*Assembly!V$13+$BI32*Assembly!V$14+$BJ32*Assembly!V$15+$BK32*Assembly!V$16+$BL32*Assembly!V$17+$BM32*Assembly!V$18+$BN32*Assembly!V$19+$BO32*Assembly!V$20+$BP32*Assembly!V$21+$BQ32*Assembly!V$22+$BR32*Assembly!V$23+$BS32*Assembly!V$24</f>
        <v>#VALUE!</v>
      </c>
      <c r="CP32" s="145" t="e">
        <f>CF32*Refining!$F$3</f>
        <v>#VALUE!</v>
      </c>
      <c r="CQ32" s="145" t="e">
        <f>CG32*Refining!$F$4</f>
        <v>#VALUE!</v>
      </c>
      <c r="CR32" s="145" t="e">
        <f>CH32*Refining!$F$5</f>
        <v>#VALUE!</v>
      </c>
      <c r="CS32" s="145" t="e">
        <f>CI32*Refining!$F$6</f>
        <v>#VALUE!</v>
      </c>
      <c r="CT32" s="145" t="e">
        <f>CJ32*Refining!$F$7</f>
        <v>#VALUE!</v>
      </c>
      <c r="CU32" s="145" t="e">
        <f>CK32*Refining!$F$8</f>
        <v>#VALUE!</v>
      </c>
      <c r="CV32" s="145" t="e">
        <f>CL32*Refining!$F$9</f>
        <v>#VALUE!</v>
      </c>
      <c r="CW32" s="145" t="e">
        <f>CM32*Refining!$F$10</f>
        <v>#VALUE!</v>
      </c>
      <c r="CX32" s="145" t="e">
        <f>CN32*Refining!$F$11</f>
        <v>#VALUE!</v>
      </c>
      <c r="CY32" s="145" t="e">
        <f>CO32*Refining!$F$12</f>
        <v>#VALUE!</v>
      </c>
      <c r="CZ32" s="185" t="e">
        <f t="shared" ref="CZ32:DS32" si="129">IF(CF32 = 0, "", CF32)</f>
        <v>#VALUE!</v>
      </c>
      <c r="DA32" s="189" t="e">
        <f t="shared" si="129"/>
        <v>#VALUE!</v>
      </c>
      <c r="DB32" s="189" t="e">
        <f t="shared" si="129"/>
        <v>#VALUE!</v>
      </c>
      <c r="DC32" s="186" t="e">
        <f t="shared" si="129"/>
        <v>#VALUE!</v>
      </c>
      <c r="DD32" s="186" t="e">
        <f t="shared" si="129"/>
        <v>#VALUE!</v>
      </c>
      <c r="DE32" s="186" t="e">
        <f t="shared" si="129"/>
        <v>#VALUE!</v>
      </c>
      <c r="DF32" s="186" t="e">
        <f t="shared" si="129"/>
        <v>#VALUE!</v>
      </c>
      <c r="DG32" s="186" t="e">
        <f t="shared" si="129"/>
        <v>#VALUE!</v>
      </c>
      <c r="DH32" s="186" t="e">
        <f t="shared" si="129"/>
        <v>#VALUE!</v>
      </c>
      <c r="DI32" s="187" t="e">
        <f t="shared" si="129"/>
        <v>#VALUE!</v>
      </c>
      <c r="DJ32" s="185" t="e">
        <f t="shared" si="129"/>
        <v>#VALUE!</v>
      </c>
      <c r="DK32" s="189" t="e">
        <f t="shared" si="129"/>
        <v>#VALUE!</v>
      </c>
      <c r="DL32" s="189" t="e">
        <f t="shared" si="129"/>
        <v>#VALUE!</v>
      </c>
      <c r="DM32" s="186" t="e">
        <f t="shared" si="129"/>
        <v>#VALUE!</v>
      </c>
      <c r="DN32" s="188" t="e">
        <f t="shared" si="129"/>
        <v>#VALUE!</v>
      </c>
      <c r="DO32" s="186" t="e">
        <f t="shared" si="129"/>
        <v>#VALUE!</v>
      </c>
      <c r="DP32" s="186" t="e">
        <f t="shared" si="129"/>
        <v>#VALUE!</v>
      </c>
      <c r="DQ32" s="186" t="e">
        <f t="shared" si="129"/>
        <v>#VALUE!</v>
      </c>
      <c r="DR32" s="186" t="e">
        <f t="shared" si="129"/>
        <v>#VALUE!</v>
      </c>
      <c r="DS32" s="187" t="e">
        <f t="shared" si="129"/>
        <v>#VALUE!</v>
      </c>
      <c r="DT32" s="185" t="e">
        <f t="shared" si="11"/>
        <v>#VALUE!</v>
      </c>
      <c r="DU32" s="189" t="e">
        <f t="shared" si="12"/>
        <v>#VALUE!</v>
      </c>
      <c r="DV32" s="133" t="e">
        <f>CZ32*'Ores &amp; Ingots'!$C$3+DA32*'Ores &amp; Ingots'!$C$4+DB32*'Ores &amp; Ingots'!$C$5+DC32*'Ores &amp; Ingots'!$C$6+DD32*'Ores &amp; Ingots'!$C$7+DE32*'Ores &amp; Ingots'!$C$8+DF32*'Ores &amp; Ingots'!$C$9+DG32*'Ores &amp; Ingots'!$C$10+DH32*'Ores &amp; Ingots'!$C$11+DI32*'Ores &amp; Ingots'!$C$12</f>
        <v>#VALUE!</v>
      </c>
      <c r="DW32" s="133" t="e">
        <f>DJ32*'Ores &amp; Ingots'!$B$3+DK32*'Ores &amp; Ingots'!$B$4+DL32*'Ores &amp; Ingots'!$B$5+DM32*'Ores &amp; Ingots'!$B$6+DN32*'Ores &amp; Ingots'!$B$7+DO32*'Ores &amp; Ingots'!$B$8+DP32*'Ores &amp; Ingots'!$B$9+DQ32*'Ores &amp; Ingots'!$B$10+DR32*'Ores &amp; Ingots'!$B$11+DS32*'Ores &amp; Ingots'!$B$12</f>
        <v>#VALUE!</v>
      </c>
      <c r="DX32" s="189" t="e">
        <f>CZ32*Refining!$G$3+DA32*Refining!$G$4+DB32*Refining!$G$5+DC32*Refining!$G$6+DD32*Refining!$G$7+DE32*Refining!$G$8+DF32*Refining!$G$9+DG32*Refining!$G$10+DH32*Refining!$G$11+DI32*Refining!$G$12</f>
        <v>#VALUE!</v>
      </c>
      <c r="DY32" s="189" t="e">
        <f t="shared" si="13"/>
        <v>#VALUE!</v>
      </c>
      <c r="DZ32" s="192" t="e">
        <f t="shared" si="14"/>
        <v>#VALUE!</v>
      </c>
      <c r="EA32" s="185" t="e">
        <f t="shared" si="15"/>
        <v>#VALUE!</v>
      </c>
      <c r="EB32" s="194" t="e">
        <f t="shared" ref="EB32:EC32" si="130">EA32/60</f>
        <v>#VALUE!</v>
      </c>
      <c r="EC32" s="194" t="e">
        <f t="shared" si="130"/>
        <v>#VALUE!</v>
      </c>
      <c r="ED32" s="185" t="e">
        <f t="shared" si="17"/>
        <v>#VALUE!</v>
      </c>
      <c r="EE32" s="194" t="e">
        <f t="shared" ref="EE32:EF32" si="131">ED32/1000</f>
        <v>#VALUE!</v>
      </c>
      <c r="EF32" s="196" t="e">
        <f t="shared" si="131"/>
        <v>#VALUE!</v>
      </c>
      <c r="EG32" s="130" t="e">
        <f t="shared" si="19"/>
        <v>#VALUE!</v>
      </c>
      <c r="EH32" s="132" t="e">
        <f t="shared" si="20"/>
        <v>#VALUE!</v>
      </c>
      <c r="EI32" s="133"/>
    </row>
    <row r="33" spans="1:139" ht="12.75" x14ac:dyDescent="0.2">
      <c r="A33" s="864"/>
      <c r="B33" s="135" t="s">
        <v>254</v>
      </c>
      <c r="C33" s="137" t="s">
        <v>156</v>
      </c>
      <c r="D33" s="137">
        <v>1</v>
      </c>
      <c r="E33" s="137">
        <v>1</v>
      </c>
      <c r="F33" s="137">
        <v>1</v>
      </c>
      <c r="G33" s="139">
        <f t="shared" si="0"/>
        <v>15.625</v>
      </c>
      <c r="H33" s="140">
        <v>25</v>
      </c>
      <c r="I33" s="140">
        <v>25</v>
      </c>
      <c r="J33" s="140">
        <f>H33/Main!$D$9</f>
        <v>5</v>
      </c>
      <c r="K33" s="140">
        <f>I33/Main!$D$10</f>
        <v>12.5</v>
      </c>
      <c r="L33" s="140">
        <f t="shared" si="1"/>
        <v>2.5</v>
      </c>
      <c r="M33" s="140">
        <v>1</v>
      </c>
      <c r="N33" s="145">
        <v>2000</v>
      </c>
      <c r="O33" s="145">
        <v>2000</v>
      </c>
      <c r="P33" s="143"/>
      <c r="Q33" s="145">
        <v>384</v>
      </c>
      <c r="R33" s="145">
        <f>Q33*Main!$D$6</f>
        <v>3840</v>
      </c>
      <c r="S33" s="146"/>
      <c r="T33" s="146"/>
      <c r="U33" s="143"/>
      <c r="V33" s="143"/>
      <c r="W33" s="145">
        <v>800</v>
      </c>
      <c r="X33" s="143"/>
      <c r="Y33" s="145">
        <v>600</v>
      </c>
      <c r="Z33" s="143"/>
      <c r="AA33" s="143"/>
      <c r="AB33" s="143"/>
      <c r="AC33" s="148" t="s">
        <v>220</v>
      </c>
      <c r="AD33" s="133">
        <v>4</v>
      </c>
      <c r="AE33" s="133">
        <v>6</v>
      </c>
      <c r="AF33" s="133">
        <v>2</v>
      </c>
      <c r="AG33" s="133">
        <v>1</v>
      </c>
      <c r="AH33" s="133">
        <v>20</v>
      </c>
      <c r="AI33" s="133">
        <v>0</v>
      </c>
      <c r="AJ33" s="133">
        <v>2</v>
      </c>
      <c r="AK33" s="167">
        <v>5</v>
      </c>
      <c r="AL33" s="133">
        <v>0</v>
      </c>
      <c r="AM33" s="133">
        <v>0</v>
      </c>
      <c r="AN33" s="133">
        <v>0</v>
      </c>
      <c r="AO33" s="133">
        <v>0</v>
      </c>
      <c r="AP33" s="133">
        <v>0</v>
      </c>
      <c r="AQ33" s="133">
        <v>0</v>
      </c>
      <c r="AR33" s="133">
        <v>0</v>
      </c>
      <c r="AS33" s="133">
        <v>0</v>
      </c>
      <c r="AT33" s="133">
        <v>0</v>
      </c>
      <c r="AU33" s="133">
        <v>0</v>
      </c>
      <c r="AV33" s="133">
        <v>0</v>
      </c>
      <c r="AW33" s="133">
        <v>0</v>
      </c>
      <c r="AX33" s="133">
        <v>0</v>
      </c>
      <c r="AY33" s="313">
        <f t="shared" ref="AY33:BS33" si="132">IF(AD33 = 0, "", AD33)</f>
        <v>4</v>
      </c>
      <c r="AZ33" s="133">
        <f t="shared" si="132"/>
        <v>6</v>
      </c>
      <c r="BA33" s="133">
        <f t="shared" si="132"/>
        <v>2</v>
      </c>
      <c r="BB33" s="133">
        <f t="shared" si="132"/>
        <v>1</v>
      </c>
      <c r="BC33" s="133">
        <f t="shared" si="132"/>
        <v>20</v>
      </c>
      <c r="BD33" s="137" t="str">
        <f t="shared" si="132"/>
        <v/>
      </c>
      <c r="BE33" s="133">
        <f t="shared" si="132"/>
        <v>2</v>
      </c>
      <c r="BF33" s="167">
        <f t="shared" si="132"/>
        <v>5</v>
      </c>
      <c r="BG33" s="137" t="str">
        <f t="shared" si="132"/>
        <v/>
      </c>
      <c r="BH33" s="137" t="str">
        <f t="shared" si="132"/>
        <v/>
      </c>
      <c r="BI33" s="137" t="str">
        <f t="shared" si="132"/>
        <v/>
      </c>
      <c r="BJ33" s="137" t="str">
        <f t="shared" si="132"/>
        <v/>
      </c>
      <c r="BK33" s="137" t="str">
        <f t="shared" si="132"/>
        <v/>
      </c>
      <c r="BL33" s="137" t="str">
        <f t="shared" si="132"/>
        <v/>
      </c>
      <c r="BM33" s="137" t="str">
        <f t="shared" si="132"/>
        <v/>
      </c>
      <c r="BN33" s="137" t="str">
        <f t="shared" si="132"/>
        <v/>
      </c>
      <c r="BO33" s="137" t="str">
        <f t="shared" si="132"/>
        <v/>
      </c>
      <c r="BP33" s="137" t="str">
        <f t="shared" si="132"/>
        <v/>
      </c>
      <c r="BQ33" s="137" t="str">
        <f t="shared" si="132"/>
        <v/>
      </c>
      <c r="BR33" s="137" t="str">
        <f t="shared" si="132"/>
        <v/>
      </c>
      <c r="BS33" s="169" t="str">
        <f t="shared" si="132"/>
        <v/>
      </c>
      <c r="BT33" s="174" t="e">
        <f>$AY33*Assembly!Z$4+$AZ33*Assembly!Z$5+$BA33*Assembly!Z$6+$BB33*Assembly!Z$7+$BC33*Assembly!Z$8+$BD33*Assembly!Z$9+$BE33*Assembly!Z$10+$BF33*Assembly!Z$11+$BG33*Assembly!Z$12+$BH33*Assembly!Z$13+$BI33*Assembly!Z$14+$BJ33*Assembly!Z$15+$BK33*Assembly!Z$16+$BL33*Assembly!Z$17+$BM33*Assembly!Z$18+$BN33*Assembly!Z$19+$BO33*Assembly!Z$20+$BP33*Assembly!Z$21+$BQ33*Assembly!Z$22+$BR33*Assembly!Z$23+$BS33*Assembly!Z$24</f>
        <v>#VALUE!</v>
      </c>
      <c r="BU33" s="133" t="e">
        <f t="shared" si="3"/>
        <v>#VALUE!</v>
      </c>
      <c r="BV33" s="314" t="e">
        <f t="shared" si="124"/>
        <v>#VALUE!</v>
      </c>
      <c r="BW33" s="133" t="e">
        <f>$AY33*Assembly!AD$4+$AZ33*Assembly!AD$5+$BA33*Assembly!AD$6+$BB33*Assembly!AD$7+$BC33*Assembly!AD$8+$BD33*Assembly!AD$9+$BE33*Assembly!AD$10+$BF33*Assembly!AD$11+$BG33*Assembly!AD$12+$BH33*Assembly!AD$13+$BI33*Assembly!AD$14+$BJ33*Assembly!AD$15+$BK33*Assembly!AD$16+$BL33*Assembly!AD$17+$BM33*Assembly!AD$18+$BN33*Assembly!AD$19+$BO33*Assembly!AD$20+$BP33*Assembly!AD$21+$BQ33*Assembly!AD$22+$BR33*Assembly!AD$23+$BS33*Assembly!AD$24</f>
        <v>#VALUE!</v>
      </c>
      <c r="BX33" s="177" t="e">
        <f t="shared" si="4"/>
        <v>#VALUE!</v>
      </c>
      <c r="BY33" s="178" t="e">
        <f t="shared" si="5"/>
        <v>#VALUE!</v>
      </c>
      <c r="BZ33" s="179" t="e">
        <f t="shared" si="6"/>
        <v>#VALUE!</v>
      </c>
      <c r="CA33" s="178" t="e">
        <f t="shared" si="7"/>
        <v>#VALUE!</v>
      </c>
      <c r="CB33" s="133" t="e">
        <f>$AY33*Assembly!Y$4+$AZ33*Assembly!Y$5+$BA33*Assembly!Y$6+$BB33*Assembly!Y$7+$BC33*Assembly!Y$8+$BD33*Assembly!Y$9+$BE33*Assembly!Y$10+$BF33*Assembly!Y$11+$BG33*Assembly!Y$12+$BH33*Assembly!Y$13+$BI33*Assembly!Y$14+$BJ33*Assembly!Y$15+$BK33*Assembly!Y$16+$BL33*Assembly!Y$17+$BM33*Assembly!Y$18+$BN33*Assembly!Y$19+$BO33*Assembly!Y$20+$BP33*Assembly!Y$21+$BQ33*Assembly!Y$22+$BR33*Assembly!Y$23+$BS33*Assembly!Y$24</f>
        <v>#VALUE!</v>
      </c>
      <c r="CC33" s="133" t="e">
        <f t="shared" si="8"/>
        <v>#VALUE!</v>
      </c>
      <c r="CD33" s="130" t="e">
        <f t="shared" si="9"/>
        <v>#VALUE!</v>
      </c>
      <c r="CE33" s="183" t="e">
        <f>$AY33*Assembly!AC$4+$AZ33*Assembly!AC$5+$BA33*Assembly!AC$6+$BB33*Assembly!AC$7+$BC33*Assembly!AC$8+$BD33*Assembly!AC$9+$BE33*Assembly!AC$10+$BF33*Assembly!AC$11+$BG33*Assembly!AC$12+$BH33*Assembly!AC$13+$BI33*Assembly!AC$14+$BJ33*Assembly!AC$15+$BK33*Assembly!AC$16+$BL33*Assembly!AC$17+$BM33*Assembly!AC$18+$BN33*Assembly!AC$19+$BO33*Assembly!AC$20+$BP33*Assembly!AC$21+$BQ33*Assembly!AC$22+$BR33*Assembly!AC$23+$BS33*Assembly!AC$24</f>
        <v>#VALUE!</v>
      </c>
      <c r="CF33" s="145" t="e">
        <f>$AY33*Assembly!M$4+$AZ33*Assembly!M$5+$BA33*Assembly!M$6+$BB33*Assembly!M$7+$BC33*Assembly!M$8+$BD33*Assembly!M$9+$BE33*Assembly!M$10+$BF33*Assembly!M$11+$BG33*Assembly!M$12+$BH33*Assembly!M$13+$BI33*Assembly!M$14+$BJ33*Assembly!M$15+$BK33*Assembly!M$16+$BL33*Assembly!M$17+$BM33*Assembly!M$18+$BN33*Assembly!M$19+$BO33*Assembly!M$20+$BP33*Assembly!M$21+$BQ33*Assembly!M$22+$BR33*Assembly!M$23+$BS33*Assembly!M$24</f>
        <v>#VALUE!</v>
      </c>
      <c r="CG33" s="145" t="e">
        <f>$AY33*Assembly!N$4+$AZ33*Assembly!N$5+$BA33*Assembly!N$6+$BB33*Assembly!N$7+$BC33*Assembly!N$8+$BD33*Assembly!N$9+$BE33*Assembly!N$10+$BF33*Assembly!N$11+$BG33*Assembly!N$12+$BH33*Assembly!N$13+$BI33*Assembly!N$14+$BJ33*Assembly!N$15+$BK33*Assembly!N$16+$BL33*Assembly!N$17+$BM33*Assembly!N$18+$BN33*Assembly!N$19+$BO33*Assembly!N$20+$BP33*Assembly!N$21+$BQ33*Assembly!N$22+$BR33*Assembly!N$23+$BS33*Assembly!N$24</f>
        <v>#VALUE!</v>
      </c>
      <c r="CH33" s="145" t="e">
        <f>$AY33*Assembly!O$4+$AZ33*Assembly!O$5+$BA33*Assembly!O$6+$BB33*Assembly!O$7+$BC33*Assembly!O$8+$BD33*Assembly!O$9+$BE33*Assembly!O$10+$BF33*Assembly!O$11+$BG33*Assembly!O$12+$BH33*Assembly!O$13+$BI33*Assembly!O$14+$BJ33*Assembly!O$15+$BK33*Assembly!O$16+$BL33*Assembly!O$17+$BM33*Assembly!O$18+$BN33*Assembly!O$19+$BO33*Assembly!O$20+$BP33*Assembly!O$21+$BQ33*Assembly!O$22+$BR33*Assembly!O$23+$BS33*Assembly!O$24</f>
        <v>#VALUE!</v>
      </c>
      <c r="CI33" s="140" t="e">
        <f>$AY33*Assembly!P$4+$AZ33*Assembly!P$5+$BA33*Assembly!P$6+$BB33*Assembly!P$7+$BC33*Assembly!P$8+$BD33*Assembly!P$9+$BE33*Assembly!P$10+$BF33*Assembly!P$11+$BG33*Assembly!P$12+$BH33*Assembly!P$13+$BI33*Assembly!P$14+$BJ33*Assembly!P$15+$BK33*Assembly!P$16+$BL33*Assembly!P$17+$BM33*Assembly!P$18+$BN33*Assembly!P$19+$BO33*Assembly!P$20+$BP33*Assembly!P$21+$BQ33*Assembly!P$22+$BR33*Assembly!P$23+$BS33*Assembly!P$24</f>
        <v>#VALUE!</v>
      </c>
      <c r="CJ33" s="140" t="e">
        <f>$AY33*Assembly!Q$4+$AZ33*Assembly!Q$5+$BA33*Assembly!Q$6+$BB33*Assembly!Q$7+$BC33*Assembly!Q$8+$BD33*Assembly!Q$9+$BE33*Assembly!Q$10+$BF33*Assembly!Q$11+$BG33*Assembly!Q$12+$BH33*Assembly!Q$13+$BI33*Assembly!Q$14+$BJ33*Assembly!Q$15+$BK33*Assembly!Q$16+$BL33*Assembly!Q$17+$BM33*Assembly!Q$18+$BN33*Assembly!Q$19+$BO33*Assembly!Q$20+$BP33*Assembly!Q$21+$BQ33*Assembly!Q$22+$BR33*Assembly!Q$23+$BS33*Assembly!Q$24</f>
        <v>#VALUE!</v>
      </c>
      <c r="CK33" s="145" t="e">
        <f>$AY33*Assembly!R$4+$AZ33*Assembly!R$5+$BA33*Assembly!R$6+$BB33*Assembly!R$7+$BC33*Assembly!R$8+$BD33*Assembly!R$9+$BE33*Assembly!R$10+$BF33*Assembly!R$11+$BG33*Assembly!R$12+$BH33*Assembly!R$13+$BI33*Assembly!R$14+$BJ33*Assembly!R$15+$BK33*Assembly!R$16+$BL33*Assembly!R$17+$BM33*Assembly!R$18+$BN33*Assembly!R$19+$BO33*Assembly!R$20+$BP33*Assembly!R$21+$BQ33*Assembly!R$22+$BR33*Assembly!R$23+$BS33*Assembly!R$24</f>
        <v>#VALUE!</v>
      </c>
      <c r="CL33" s="140" t="e">
        <f>$AY33*Assembly!S$4+$AZ33*Assembly!S$5+$BA33*Assembly!S$6+$BB33*Assembly!S$7+$BC33*Assembly!S$8+$BD33*Assembly!S$9+$BE33*Assembly!S$10+$BF33*Assembly!S$11+$BG33*Assembly!S$12+$BH33*Assembly!S$13+$BI33*Assembly!S$14+$BJ33*Assembly!S$15+$BK33*Assembly!S$16+$BL33*Assembly!S$17+$BM33*Assembly!S$18+$BN33*Assembly!S$19+$BO33*Assembly!S$20+$BP33*Assembly!S$21+$BQ33*Assembly!S$22+$BR33*Assembly!S$23+$BS33*Assembly!S$24</f>
        <v>#VALUE!</v>
      </c>
      <c r="CM33" s="140" t="e">
        <f>$AY33*Assembly!T$4+$AZ33*Assembly!T$5+$BA33*Assembly!T$6+$BB33*Assembly!T$7+$BC33*Assembly!T$8+$BD33*Assembly!T$9+$BE33*Assembly!T$10+$BF33*Assembly!T$11+$BG33*Assembly!T$12+$BH33*Assembly!T$13+$BI33*Assembly!T$14+$BJ33*Assembly!T$15+$BK33*Assembly!T$16+$BL33*Assembly!T$17+$BM33*Assembly!T$18+$BN33*Assembly!T$19+$BO33*Assembly!T$20+$BP33*Assembly!T$21+$BQ33*Assembly!T$22+$BR33*Assembly!T$23+$BS33*Assembly!T$24</f>
        <v>#VALUE!</v>
      </c>
      <c r="CN33" s="140" t="e">
        <f>$AY33*Assembly!U$4+$AZ33*Assembly!U$5+$BA33*Assembly!U$6+$BB33*Assembly!U$7+$BC33*Assembly!U$8+$BD33*Assembly!U$9+$BE33*Assembly!U$10+$BF33*Assembly!U$11+$BG33*Assembly!U$12+$BH33*Assembly!U$13+$BI33*Assembly!U$14+$BJ33*Assembly!U$15+$BK33*Assembly!U$16+$BL33*Assembly!U$17+$BM33*Assembly!U$18+$BN33*Assembly!U$19+$BO33*Assembly!U$20+$BP33*Assembly!U$21+$BQ33*Assembly!U$22+$BR33*Assembly!U$23+$BS33*Assembly!U$24</f>
        <v>#VALUE!</v>
      </c>
      <c r="CO33" s="145" t="e">
        <f>$AY33*Assembly!V$4+$AZ33*Assembly!V$5+$BA33*Assembly!V$6+$BB33*Assembly!V$7+$BC33*Assembly!V$8+$BD33*Assembly!V$9+$BE33*Assembly!V$10+$BF33*Assembly!V$11+$BG33*Assembly!V$12+$BH33*Assembly!V$13+$BI33*Assembly!V$14+$BJ33*Assembly!V$15+$BK33*Assembly!V$16+$BL33*Assembly!V$17+$BM33*Assembly!V$18+$BN33*Assembly!V$19+$BO33*Assembly!V$20+$BP33*Assembly!V$21+$BQ33*Assembly!V$22+$BR33*Assembly!V$23+$BS33*Assembly!V$24</f>
        <v>#VALUE!</v>
      </c>
      <c r="CP33" s="145" t="e">
        <f>CF33*Refining!$F$3</f>
        <v>#VALUE!</v>
      </c>
      <c r="CQ33" s="145" t="e">
        <f>CG33*Refining!$F$4</f>
        <v>#VALUE!</v>
      </c>
      <c r="CR33" s="145" t="e">
        <f>CH33*Refining!$F$5</f>
        <v>#VALUE!</v>
      </c>
      <c r="CS33" s="145" t="e">
        <f>CI33*Refining!$F$6</f>
        <v>#VALUE!</v>
      </c>
      <c r="CT33" s="145" t="e">
        <f>CJ33*Refining!$F$7</f>
        <v>#VALUE!</v>
      </c>
      <c r="CU33" s="145" t="e">
        <f>CK33*Refining!$F$8</f>
        <v>#VALUE!</v>
      </c>
      <c r="CV33" s="145" t="e">
        <f>CL33*Refining!$F$9</f>
        <v>#VALUE!</v>
      </c>
      <c r="CW33" s="145" t="e">
        <f>CM33*Refining!$F$10</f>
        <v>#VALUE!</v>
      </c>
      <c r="CX33" s="145" t="e">
        <f>CN33*Refining!$F$11</f>
        <v>#VALUE!</v>
      </c>
      <c r="CY33" s="145" t="e">
        <f>CO33*Refining!$F$12</f>
        <v>#VALUE!</v>
      </c>
      <c r="CZ33" s="185" t="e">
        <f t="shared" ref="CZ33:DS33" si="133">IF(CF33 = 0, "", CF33)</f>
        <v>#VALUE!</v>
      </c>
      <c r="DA33" s="189" t="e">
        <f t="shared" si="133"/>
        <v>#VALUE!</v>
      </c>
      <c r="DB33" s="186" t="e">
        <f t="shared" si="133"/>
        <v>#VALUE!</v>
      </c>
      <c r="DC33" s="186" t="e">
        <f t="shared" si="133"/>
        <v>#VALUE!</v>
      </c>
      <c r="DD33" s="186" t="e">
        <f t="shared" si="133"/>
        <v>#VALUE!</v>
      </c>
      <c r="DE33" s="186" t="e">
        <f t="shared" si="133"/>
        <v>#VALUE!</v>
      </c>
      <c r="DF33" s="186" t="e">
        <f t="shared" si="133"/>
        <v>#VALUE!</v>
      </c>
      <c r="DG33" s="186" t="e">
        <f t="shared" si="133"/>
        <v>#VALUE!</v>
      </c>
      <c r="DH33" s="186" t="e">
        <f t="shared" si="133"/>
        <v>#VALUE!</v>
      </c>
      <c r="DI33" s="187" t="e">
        <f t="shared" si="133"/>
        <v>#VALUE!</v>
      </c>
      <c r="DJ33" s="185" t="e">
        <f t="shared" si="133"/>
        <v>#VALUE!</v>
      </c>
      <c r="DK33" s="189" t="e">
        <f t="shared" si="133"/>
        <v>#VALUE!</v>
      </c>
      <c r="DL33" s="186" t="e">
        <f t="shared" si="133"/>
        <v>#VALUE!</v>
      </c>
      <c r="DM33" s="186" t="e">
        <f t="shared" si="133"/>
        <v>#VALUE!</v>
      </c>
      <c r="DN33" s="188" t="e">
        <f t="shared" si="133"/>
        <v>#VALUE!</v>
      </c>
      <c r="DO33" s="186" t="e">
        <f t="shared" si="133"/>
        <v>#VALUE!</v>
      </c>
      <c r="DP33" s="186" t="e">
        <f t="shared" si="133"/>
        <v>#VALUE!</v>
      </c>
      <c r="DQ33" s="186" t="e">
        <f t="shared" si="133"/>
        <v>#VALUE!</v>
      </c>
      <c r="DR33" s="186" t="e">
        <f t="shared" si="133"/>
        <v>#VALUE!</v>
      </c>
      <c r="DS33" s="187" t="e">
        <f t="shared" si="133"/>
        <v>#VALUE!</v>
      </c>
      <c r="DT33" s="185" t="e">
        <f t="shared" si="11"/>
        <v>#VALUE!</v>
      </c>
      <c r="DU33" s="189" t="e">
        <f t="shared" si="12"/>
        <v>#VALUE!</v>
      </c>
      <c r="DV33" s="133" t="e">
        <f>CZ33*'Ores &amp; Ingots'!$C$3+DA33*'Ores &amp; Ingots'!$C$4+DB33*'Ores &amp; Ingots'!$C$5+DC33*'Ores &amp; Ingots'!$C$6+DD33*'Ores &amp; Ingots'!$C$7+DE33*'Ores &amp; Ingots'!$C$8+DF33*'Ores &amp; Ingots'!$C$9+DG33*'Ores &amp; Ingots'!$C$10+DH33*'Ores &amp; Ingots'!$C$11+DI33*'Ores &amp; Ingots'!$C$12</f>
        <v>#VALUE!</v>
      </c>
      <c r="DW33" s="133" t="e">
        <f>DJ33*'Ores &amp; Ingots'!$B$3+DK33*'Ores &amp; Ingots'!$B$4+DL33*'Ores &amp; Ingots'!$B$5+DM33*'Ores &amp; Ingots'!$B$6+DN33*'Ores &amp; Ingots'!$B$7+DO33*'Ores &amp; Ingots'!$B$8+DP33*'Ores &amp; Ingots'!$B$9+DQ33*'Ores &amp; Ingots'!$B$10+DR33*'Ores &amp; Ingots'!$B$11+DS33*'Ores &amp; Ingots'!$B$12</f>
        <v>#VALUE!</v>
      </c>
      <c r="DX33" s="189" t="e">
        <f>CZ33*Refining!$G$3+DA33*Refining!$G$4+DB33*Refining!$G$5+DC33*Refining!$G$6+DD33*Refining!$G$7+DE33*Refining!$G$8+DF33*Refining!$G$9+DG33*Refining!$G$10+DH33*Refining!$G$11+DI33*Refining!$G$12</f>
        <v>#VALUE!</v>
      </c>
      <c r="DY33" s="189" t="e">
        <f t="shared" si="13"/>
        <v>#VALUE!</v>
      </c>
      <c r="DZ33" s="192" t="e">
        <f t="shared" si="14"/>
        <v>#VALUE!</v>
      </c>
      <c r="EA33" s="185" t="e">
        <f t="shared" si="15"/>
        <v>#VALUE!</v>
      </c>
      <c r="EB33" s="194" t="e">
        <f t="shared" ref="EB33:EC33" si="134">EA33/60</f>
        <v>#VALUE!</v>
      </c>
      <c r="EC33" s="194" t="e">
        <f t="shared" si="134"/>
        <v>#VALUE!</v>
      </c>
      <c r="ED33" s="185" t="e">
        <f t="shared" si="17"/>
        <v>#VALUE!</v>
      </c>
      <c r="EE33" s="194" t="e">
        <f t="shared" ref="EE33:EF33" si="135">ED33/1000</f>
        <v>#VALUE!</v>
      </c>
      <c r="EF33" s="196" t="e">
        <f t="shared" si="135"/>
        <v>#VALUE!</v>
      </c>
      <c r="EG33" s="130" t="e">
        <f t="shared" si="19"/>
        <v>#VALUE!</v>
      </c>
      <c r="EH33" s="132" t="e">
        <f t="shared" si="20"/>
        <v>#VALUE!</v>
      </c>
      <c r="EI33" s="133">
        <v>586</v>
      </c>
    </row>
    <row r="34" spans="1:139" ht="12.75" x14ac:dyDescent="0.2">
      <c r="A34" s="864"/>
      <c r="B34" s="135" t="s">
        <v>256</v>
      </c>
      <c r="C34" s="137" t="s">
        <v>156</v>
      </c>
      <c r="D34" s="137">
        <v>3</v>
      </c>
      <c r="E34" s="137">
        <v>3</v>
      </c>
      <c r="F34" s="137">
        <v>3</v>
      </c>
      <c r="G34" s="139">
        <f t="shared" si="0"/>
        <v>421.875</v>
      </c>
      <c r="H34" s="140">
        <v>40</v>
      </c>
      <c r="I34" s="140">
        <v>40</v>
      </c>
      <c r="J34" s="140">
        <f>H34/Main!$D$9</f>
        <v>8</v>
      </c>
      <c r="K34" s="140">
        <f>I34/Main!$D$10</f>
        <v>20</v>
      </c>
      <c r="L34" s="140">
        <f t="shared" si="1"/>
        <v>2.5</v>
      </c>
      <c r="M34" s="140">
        <v>1</v>
      </c>
      <c r="N34" s="145">
        <v>2000</v>
      </c>
      <c r="O34" s="145">
        <v>2000</v>
      </c>
      <c r="P34" s="143"/>
      <c r="Q34" s="145">
        <v>384</v>
      </c>
      <c r="R34" s="145">
        <f>Q34*Main!$D$6</f>
        <v>3840</v>
      </c>
      <c r="S34" s="146"/>
      <c r="T34" s="146"/>
      <c r="U34" s="143"/>
      <c r="V34" s="143"/>
      <c r="W34" s="145">
        <v>800</v>
      </c>
      <c r="X34" s="143"/>
      <c r="Y34" s="145">
        <v>67</v>
      </c>
      <c r="Z34" s="143"/>
      <c r="AA34" s="143"/>
      <c r="AB34" s="143"/>
      <c r="AC34" s="148" t="s">
        <v>220</v>
      </c>
      <c r="AD34" s="133">
        <v>20</v>
      </c>
      <c r="AE34" s="133">
        <v>0</v>
      </c>
      <c r="AF34" s="133">
        <v>6</v>
      </c>
      <c r="AG34" s="133">
        <v>0</v>
      </c>
      <c r="AH34" s="133">
        <v>40</v>
      </c>
      <c r="AI34" s="133">
        <v>0</v>
      </c>
      <c r="AJ34" s="133">
        <v>16</v>
      </c>
      <c r="AK34" s="167">
        <v>12</v>
      </c>
      <c r="AL34" s="133">
        <v>0</v>
      </c>
      <c r="AM34" s="133">
        <v>0</v>
      </c>
      <c r="AN34" s="133">
        <v>0</v>
      </c>
      <c r="AO34" s="133">
        <v>5</v>
      </c>
      <c r="AP34" s="133">
        <v>0</v>
      </c>
      <c r="AQ34" s="133">
        <v>0</v>
      </c>
      <c r="AR34" s="133">
        <v>0</v>
      </c>
      <c r="AS34" s="133">
        <v>0</v>
      </c>
      <c r="AT34" s="133">
        <v>0</v>
      </c>
      <c r="AU34" s="133">
        <v>0</v>
      </c>
      <c r="AV34" s="133">
        <v>0</v>
      </c>
      <c r="AW34" s="133">
        <v>0</v>
      </c>
      <c r="AX34" s="133">
        <v>0</v>
      </c>
      <c r="AY34" s="174">
        <f t="shared" ref="AY34:BS34" si="136">IF(AD34 = 0, "", AD34)</f>
        <v>20</v>
      </c>
      <c r="AZ34" s="137" t="str">
        <f t="shared" si="136"/>
        <v/>
      </c>
      <c r="BA34" s="133">
        <f t="shared" si="136"/>
        <v>6</v>
      </c>
      <c r="BB34" s="137" t="str">
        <f t="shared" si="136"/>
        <v/>
      </c>
      <c r="BC34" s="133">
        <f t="shared" si="136"/>
        <v>40</v>
      </c>
      <c r="BD34" s="137" t="str">
        <f t="shared" si="136"/>
        <v/>
      </c>
      <c r="BE34" s="133">
        <f t="shared" si="136"/>
        <v>16</v>
      </c>
      <c r="BF34" s="167">
        <f t="shared" si="136"/>
        <v>12</v>
      </c>
      <c r="BG34" s="137" t="str">
        <f t="shared" si="136"/>
        <v/>
      </c>
      <c r="BH34" s="137" t="str">
        <f t="shared" si="136"/>
        <v/>
      </c>
      <c r="BI34" s="137" t="str">
        <f t="shared" si="136"/>
        <v/>
      </c>
      <c r="BJ34" s="133">
        <f t="shared" si="136"/>
        <v>5</v>
      </c>
      <c r="BK34" s="137" t="str">
        <f t="shared" si="136"/>
        <v/>
      </c>
      <c r="BL34" s="137" t="str">
        <f t="shared" si="136"/>
        <v/>
      </c>
      <c r="BM34" s="137" t="str">
        <f t="shared" si="136"/>
        <v/>
      </c>
      <c r="BN34" s="137" t="str">
        <f t="shared" si="136"/>
        <v/>
      </c>
      <c r="BO34" s="137" t="str">
        <f t="shared" si="136"/>
        <v/>
      </c>
      <c r="BP34" s="137" t="str">
        <f t="shared" si="136"/>
        <v/>
      </c>
      <c r="BQ34" s="137" t="str">
        <f t="shared" si="136"/>
        <v/>
      </c>
      <c r="BR34" s="137" t="str">
        <f t="shared" si="136"/>
        <v/>
      </c>
      <c r="BS34" s="169" t="str">
        <f t="shared" si="136"/>
        <v/>
      </c>
      <c r="BT34" s="174" t="e">
        <f>$AY34*Assembly!Z$4+$AZ34*Assembly!Z$5+$BA34*Assembly!Z$6+$BB34*Assembly!Z$7+$BC34*Assembly!Z$8+$BD34*Assembly!Z$9+$BE34*Assembly!Z$10+$BF34*Assembly!Z$11+$BG34*Assembly!Z$12+$BH34*Assembly!Z$13+$BI34*Assembly!Z$14+$BJ34*Assembly!Z$15+$BK34*Assembly!Z$16+$BL34*Assembly!Z$17+$BM34*Assembly!Z$18+$BN34*Assembly!Z$19+$BO34*Assembly!Z$20+$BP34*Assembly!Z$21+$BQ34*Assembly!Z$22+$BR34*Assembly!Z$23+$BS34*Assembly!Z$24</f>
        <v>#VALUE!</v>
      </c>
      <c r="BU34" s="133" t="e">
        <f t="shared" si="3"/>
        <v>#VALUE!</v>
      </c>
      <c r="BV34" s="314" t="e">
        <f t="shared" si="124"/>
        <v>#VALUE!</v>
      </c>
      <c r="BW34" s="133" t="e">
        <f>$AY34*Assembly!AD$4+$AZ34*Assembly!AD$5+$BA34*Assembly!AD$6+$BB34*Assembly!AD$7+$BC34*Assembly!AD$8+$BD34*Assembly!AD$9+$BE34*Assembly!AD$10+$BF34*Assembly!AD$11+$BG34*Assembly!AD$12+$BH34*Assembly!AD$13+$BI34*Assembly!AD$14+$BJ34*Assembly!AD$15+$BK34*Assembly!AD$16+$BL34*Assembly!AD$17+$BM34*Assembly!AD$18+$BN34*Assembly!AD$19+$BO34*Assembly!AD$20+$BP34*Assembly!AD$21+$BQ34*Assembly!AD$22+$BR34*Assembly!AD$23+$BS34*Assembly!AD$24</f>
        <v>#VALUE!</v>
      </c>
      <c r="BX34" s="177" t="e">
        <f t="shared" si="4"/>
        <v>#VALUE!</v>
      </c>
      <c r="BY34" s="178" t="e">
        <f t="shared" si="5"/>
        <v>#VALUE!</v>
      </c>
      <c r="BZ34" s="179" t="e">
        <f t="shared" si="6"/>
        <v>#VALUE!</v>
      </c>
      <c r="CA34" s="178" t="e">
        <f t="shared" si="7"/>
        <v>#VALUE!</v>
      </c>
      <c r="CB34" s="133" t="e">
        <f>$AY34*Assembly!Y$4+$AZ34*Assembly!Y$5+$BA34*Assembly!Y$6+$BB34*Assembly!Y$7+$BC34*Assembly!Y$8+$BD34*Assembly!Y$9+$BE34*Assembly!Y$10+$BF34*Assembly!Y$11+$BG34*Assembly!Y$12+$BH34*Assembly!Y$13+$BI34*Assembly!Y$14+$BJ34*Assembly!Y$15+$BK34*Assembly!Y$16+$BL34*Assembly!Y$17+$BM34*Assembly!Y$18+$BN34*Assembly!Y$19+$BO34*Assembly!Y$20+$BP34*Assembly!Y$21+$BQ34*Assembly!Y$22+$BR34*Assembly!Y$23+$BS34*Assembly!Y$24</f>
        <v>#VALUE!</v>
      </c>
      <c r="CC34" s="133" t="e">
        <f t="shared" si="8"/>
        <v>#VALUE!</v>
      </c>
      <c r="CD34" s="130" t="e">
        <f t="shared" si="9"/>
        <v>#VALUE!</v>
      </c>
      <c r="CE34" s="183" t="e">
        <f>$AY34*Assembly!AC$4+$AZ34*Assembly!AC$5+$BA34*Assembly!AC$6+$BB34*Assembly!AC$7+$BC34*Assembly!AC$8+$BD34*Assembly!AC$9+$BE34*Assembly!AC$10+$BF34*Assembly!AC$11+$BG34*Assembly!AC$12+$BH34*Assembly!AC$13+$BI34*Assembly!AC$14+$BJ34*Assembly!AC$15+$BK34*Assembly!AC$16+$BL34*Assembly!AC$17+$BM34*Assembly!AC$18+$BN34*Assembly!AC$19+$BO34*Assembly!AC$20+$BP34*Assembly!AC$21+$BQ34*Assembly!AC$22+$BR34*Assembly!AC$23+$BS34*Assembly!AC$24</f>
        <v>#VALUE!</v>
      </c>
      <c r="CF34" s="145" t="e">
        <f>$AY34*Assembly!M$4+$AZ34*Assembly!M$5+$BA34*Assembly!M$6+$BB34*Assembly!M$7+$BC34*Assembly!M$8+$BD34*Assembly!M$9+$BE34*Assembly!M$10+$BF34*Assembly!M$11+$BG34*Assembly!M$12+$BH34*Assembly!M$13+$BI34*Assembly!M$14+$BJ34*Assembly!M$15+$BK34*Assembly!M$16+$BL34*Assembly!M$17+$BM34*Assembly!M$18+$BN34*Assembly!M$19+$BO34*Assembly!M$20+$BP34*Assembly!M$21+$BQ34*Assembly!M$22+$BR34*Assembly!M$23+$BS34*Assembly!M$24</f>
        <v>#VALUE!</v>
      </c>
      <c r="CG34" s="145" t="e">
        <f>$AY34*Assembly!N$4+$AZ34*Assembly!N$5+$BA34*Assembly!N$6+$BB34*Assembly!N$7+$BC34*Assembly!N$8+$BD34*Assembly!N$9+$BE34*Assembly!N$10+$BF34*Assembly!N$11+$BG34*Assembly!N$12+$BH34*Assembly!N$13+$BI34*Assembly!N$14+$BJ34*Assembly!N$15+$BK34*Assembly!N$16+$BL34*Assembly!N$17+$BM34*Assembly!N$18+$BN34*Assembly!N$19+$BO34*Assembly!N$20+$BP34*Assembly!N$21+$BQ34*Assembly!N$22+$BR34*Assembly!N$23+$BS34*Assembly!N$24</f>
        <v>#VALUE!</v>
      </c>
      <c r="CH34" s="145" t="e">
        <f>$AY34*Assembly!O$4+$AZ34*Assembly!O$5+$BA34*Assembly!O$6+$BB34*Assembly!O$7+$BC34*Assembly!O$8+$BD34*Assembly!O$9+$BE34*Assembly!O$10+$BF34*Assembly!O$11+$BG34*Assembly!O$12+$BH34*Assembly!O$13+$BI34*Assembly!O$14+$BJ34*Assembly!O$15+$BK34*Assembly!O$16+$BL34*Assembly!O$17+$BM34*Assembly!O$18+$BN34*Assembly!O$19+$BO34*Assembly!O$20+$BP34*Assembly!O$21+$BQ34*Assembly!O$22+$BR34*Assembly!O$23+$BS34*Assembly!O$24</f>
        <v>#VALUE!</v>
      </c>
      <c r="CI34" s="140" t="e">
        <f>$AY34*Assembly!P$4+$AZ34*Assembly!P$5+$BA34*Assembly!P$6+$BB34*Assembly!P$7+$BC34*Assembly!P$8+$BD34*Assembly!P$9+$BE34*Assembly!P$10+$BF34*Assembly!P$11+$BG34*Assembly!P$12+$BH34*Assembly!P$13+$BI34*Assembly!P$14+$BJ34*Assembly!P$15+$BK34*Assembly!P$16+$BL34*Assembly!P$17+$BM34*Assembly!P$18+$BN34*Assembly!P$19+$BO34*Assembly!P$20+$BP34*Assembly!P$21+$BQ34*Assembly!P$22+$BR34*Assembly!P$23+$BS34*Assembly!P$24</f>
        <v>#VALUE!</v>
      </c>
      <c r="CJ34" s="140" t="e">
        <f>$AY34*Assembly!Q$4+$AZ34*Assembly!Q$5+$BA34*Assembly!Q$6+$BB34*Assembly!Q$7+$BC34*Assembly!Q$8+$BD34*Assembly!Q$9+$BE34*Assembly!Q$10+$BF34*Assembly!Q$11+$BG34*Assembly!Q$12+$BH34*Assembly!Q$13+$BI34*Assembly!Q$14+$BJ34*Assembly!Q$15+$BK34*Assembly!Q$16+$BL34*Assembly!Q$17+$BM34*Assembly!Q$18+$BN34*Assembly!Q$19+$BO34*Assembly!Q$20+$BP34*Assembly!Q$21+$BQ34*Assembly!Q$22+$BR34*Assembly!Q$23+$BS34*Assembly!Q$24</f>
        <v>#VALUE!</v>
      </c>
      <c r="CK34" s="145" t="e">
        <f>$AY34*Assembly!R$4+$AZ34*Assembly!R$5+$BA34*Assembly!R$6+$BB34*Assembly!R$7+$BC34*Assembly!R$8+$BD34*Assembly!R$9+$BE34*Assembly!R$10+$BF34*Assembly!R$11+$BG34*Assembly!R$12+$BH34*Assembly!R$13+$BI34*Assembly!R$14+$BJ34*Assembly!R$15+$BK34*Assembly!R$16+$BL34*Assembly!R$17+$BM34*Assembly!R$18+$BN34*Assembly!R$19+$BO34*Assembly!R$20+$BP34*Assembly!R$21+$BQ34*Assembly!R$22+$BR34*Assembly!R$23+$BS34*Assembly!R$24</f>
        <v>#VALUE!</v>
      </c>
      <c r="CL34" s="140" t="e">
        <f>$AY34*Assembly!S$4+$AZ34*Assembly!S$5+$BA34*Assembly!S$6+$BB34*Assembly!S$7+$BC34*Assembly!S$8+$BD34*Assembly!S$9+$BE34*Assembly!S$10+$BF34*Assembly!S$11+$BG34*Assembly!S$12+$BH34*Assembly!S$13+$BI34*Assembly!S$14+$BJ34*Assembly!S$15+$BK34*Assembly!S$16+$BL34*Assembly!S$17+$BM34*Assembly!S$18+$BN34*Assembly!S$19+$BO34*Assembly!S$20+$BP34*Assembly!S$21+$BQ34*Assembly!S$22+$BR34*Assembly!S$23+$BS34*Assembly!S$24</f>
        <v>#VALUE!</v>
      </c>
      <c r="CM34" s="140" t="e">
        <f>$AY34*Assembly!T$4+$AZ34*Assembly!T$5+$BA34*Assembly!T$6+$BB34*Assembly!T$7+$BC34*Assembly!T$8+$BD34*Assembly!T$9+$BE34*Assembly!T$10+$BF34*Assembly!T$11+$BG34*Assembly!T$12+$BH34*Assembly!T$13+$BI34*Assembly!T$14+$BJ34*Assembly!T$15+$BK34*Assembly!T$16+$BL34*Assembly!T$17+$BM34*Assembly!T$18+$BN34*Assembly!T$19+$BO34*Assembly!T$20+$BP34*Assembly!T$21+$BQ34*Assembly!T$22+$BR34*Assembly!T$23+$BS34*Assembly!T$24</f>
        <v>#VALUE!</v>
      </c>
      <c r="CN34" s="140" t="e">
        <f>$AY34*Assembly!U$4+$AZ34*Assembly!U$5+$BA34*Assembly!U$6+$BB34*Assembly!U$7+$BC34*Assembly!U$8+$BD34*Assembly!U$9+$BE34*Assembly!U$10+$BF34*Assembly!U$11+$BG34*Assembly!U$12+$BH34*Assembly!U$13+$BI34*Assembly!U$14+$BJ34*Assembly!U$15+$BK34*Assembly!U$16+$BL34*Assembly!U$17+$BM34*Assembly!U$18+$BN34*Assembly!U$19+$BO34*Assembly!U$20+$BP34*Assembly!U$21+$BQ34*Assembly!U$22+$BR34*Assembly!U$23+$BS34*Assembly!U$24</f>
        <v>#VALUE!</v>
      </c>
      <c r="CO34" s="145" t="e">
        <f>$AY34*Assembly!V$4+$AZ34*Assembly!V$5+$BA34*Assembly!V$6+$BB34*Assembly!V$7+$BC34*Assembly!V$8+$BD34*Assembly!V$9+$BE34*Assembly!V$10+$BF34*Assembly!V$11+$BG34*Assembly!V$12+$BH34*Assembly!V$13+$BI34*Assembly!V$14+$BJ34*Assembly!V$15+$BK34*Assembly!V$16+$BL34*Assembly!V$17+$BM34*Assembly!V$18+$BN34*Assembly!V$19+$BO34*Assembly!V$20+$BP34*Assembly!V$21+$BQ34*Assembly!V$22+$BR34*Assembly!V$23+$BS34*Assembly!V$24</f>
        <v>#VALUE!</v>
      </c>
      <c r="CP34" s="145" t="e">
        <f>CF34*Refining!$F$3</f>
        <v>#VALUE!</v>
      </c>
      <c r="CQ34" s="145" t="e">
        <f>CG34*Refining!$F$4</f>
        <v>#VALUE!</v>
      </c>
      <c r="CR34" s="145" t="e">
        <f>CH34*Refining!$F$5</f>
        <v>#VALUE!</v>
      </c>
      <c r="CS34" s="145" t="e">
        <f>CI34*Refining!$F$6</f>
        <v>#VALUE!</v>
      </c>
      <c r="CT34" s="145" t="e">
        <f>CJ34*Refining!$F$7</f>
        <v>#VALUE!</v>
      </c>
      <c r="CU34" s="145" t="e">
        <f>CK34*Refining!$F$8</f>
        <v>#VALUE!</v>
      </c>
      <c r="CV34" s="145" t="e">
        <f>CL34*Refining!$F$9</f>
        <v>#VALUE!</v>
      </c>
      <c r="CW34" s="145" t="e">
        <f>CM34*Refining!$F$10</f>
        <v>#VALUE!</v>
      </c>
      <c r="CX34" s="145" t="e">
        <f>CN34*Refining!$F$11</f>
        <v>#VALUE!</v>
      </c>
      <c r="CY34" s="145" t="e">
        <f>CO34*Refining!$F$12</f>
        <v>#VALUE!</v>
      </c>
      <c r="CZ34" s="185" t="e">
        <f t="shared" ref="CZ34:DS34" si="137">IF(CF34 = 0, "", CF34)</f>
        <v>#VALUE!</v>
      </c>
      <c r="DA34" s="189" t="e">
        <f t="shared" si="137"/>
        <v>#VALUE!</v>
      </c>
      <c r="DB34" s="189" t="e">
        <f t="shared" si="137"/>
        <v>#VALUE!</v>
      </c>
      <c r="DC34" s="186" t="e">
        <f t="shared" si="137"/>
        <v>#VALUE!</v>
      </c>
      <c r="DD34" s="186" t="e">
        <f t="shared" si="137"/>
        <v>#VALUE!</v>
      </c>
      <c r="DE34" s="186" t="e">
        <f t="shared" si="137"/>
        <v>#VALUE!</v>
      </c>
      <c r="DF34" s="186" t="e">
        <f t="shared" si="137"/>
        <v>#VALUE!</v>
      </c>
      <c r="DG34" s="186" t="e">
        <f t="shared" si="137"/>
        <v>#VALUE!</v>
      </c>
      <c r="DH34" s="186" t="e">
        <f t="shared" si="137"/>
        <v>#VALUE!</v>
      </c>
      <c r="DI34" s="187" t="e">
        <f t="shared" si="137"/>
        <v>#VALUE!</v>
      </c>
      <c r="DJ34" s="185" t="e">
        <f t="shared" si="137"/>
        <v>#VALUE!</v>
      </c>
      <c r="DK34" s="189" t="e">
        <f t="shared" si="137"/>
        <v>#VALUE!</v>
      </c>
      <c r="DL34" s="189" t="e">
        <f t="shared" si="137"/>
        <v>#VALUE!</v>
      </c>
      <c r="DM34" s="186" t="e">
        <f t="shared" si="137"/>
        <v>#VALUE!</v>
      </c>
      <c r="DN34" s="188" t="e">
        <f t="shared" si="137"/>
        <v>#VALUE!</v>
      </c>
      <c r="DO34" s="186" t="e">
        <f t="shared" si="137"/>
        <v>#VALUE!</v>
      </c>
      <c r="DP34" s="186" t="e">
        <f t="shared" si="137"/>
        <v>#VALUE!</v>
      </c>
      <c r="DQ34" s="186" t="e">
        <f t="shared" si="137"/>
        <v>#VALUE!</v>
      </c>
      <c r="DR34" s="186" t="e">
        <f t="shared" si="137"/>
        <v>#VALUE!</v>
      </c>
      <c r="DS34" s="187" t="e">
        <f t="shared" si="137"/>
        <v>#VALUE!</v>
      </c>
      <c r="DT34" s="185" t="e">
        <f t="shared" si="11"/>
        <v>#VALUE!</v>
      </c>
      <c r="DU34" s="189" t="e">
        <f t="shared" si="12"/>
        <v>#VALUE!</v>
      </c>
      <c r="DV34" s="133" t="e">
        <f>CZ34*'Ores &amp; Ingots'!$C$3+DA34*'Ores &amp; Ingots'!$C$4+DB34*'Ores &amp; Ingots'!$C$5+DC34*'Ores &amp; Ingots'!$C$6+DD34*'Ores &amp; Ingots'!$C$7+DE34*'Ores &amp; Ingots'!$C$8+DF34*'Ores &amp; Ingots'!$C$9+DG34*'Ores &amp; Ingots'!$C$10+DH34*'Ores &amp; Ingots'!$C$11+DI34*'Ores &amp; Ingots'!$C$12</f>
        <v>#VALUE!</v>
      </c>
      <c r="DW34" s="133" t="e">
        <f>DJ34*'Ores &amp; Ingots'!$B$3+DK34*'Ores &amp; Ingots'!$B$4+DL34*'Ores &amp; Ingots'!$B$5+DM34*'Ores &amp; Ingots'!$B$6+DN34*'Ores &amp; Ingots'!$B$7+DO34*'Ores &amp; Ingots'!$B$8+DP34*'Ores &amp; Ingots'!$B$9+DQ34*'Ores &amp; Ingots'!$B$10+DR34*'Ores &amp; Ingots'!$B$11+DS34*'Ores &amp; Ingots'!$B$12</f>
        <v>#VALUE!</v>
      </c>
      <c r="DX34" s="189" t="e">
        <f>CZ34*Refining!$G$3+DA34*Refining!$G$4+DB34*Refining!$G$5+DC34*Refining!$G$6+DD34*Refining!$G$7+DE34*Refining!$G$8+DF34*Refining!$G$9+DG34*Refining!$G$10+DH34*Refining!$G$11+DI34*Refining!$G$12</f>
        <v>#VALUE!</v>
      </c>
      <c r="DY34" s="189" t="e">
        <f t="shared" si="13"/>
        <v>#VALUE!</v>
      </c>
      <c r="DZ34" s="192" t="e">
        <f t="shared" si="14"/>
        <v>#VALUE!</v>
      </c>
      <c r="EA34" s="185" t="e">
        <f t="shared" si="15"/>
        <v>#VALUE!</v>
      </c>
      <c r="EB34" s="194" t="e">
        <f t="shared" ref="EB34:EC34" si="138">EA34/60</f>
        <v>#VALUE!</v>
      </c>
      <c r="EC34" s="194" t="e">
        <f t="shared" si="138"/>
        <v>#VALUE!</v>
      </c>
      <c r="ED34" s="185" t="e">
        <f t="shared" si="17"/>
        <v>#VALUE!</v>
      </c>
      <c r="EE34" s="194" t="e">
        <f t="shared" ref="EE34:EF34" si="139">ED34/1000</f>
        <v>#VALUE!</v>
      </c>
      <c r="EF34" s="196" t="e">
        <f t="shared" si="139"/>
        <v>#VALUE!</v>
      </c>
      <c r="EG34" s="130" t="e">
        <f t="shared" si="19"/>
        <v>#VALUE!</v>
      </c>
      <c r="EH34" s="132" t="e">
        <f t="shared" si="20"/>
        <v>#VALUE!</v>
      </c>
      <c r="EI34" s="133">
        <v>601</v>
      </c>
    </row>
    <row r="35" spans="1:139" ht="12.75" hidden="1" x14ac:dyDescent="0.2">
      <c r="A35" s="864"/>
      <c r="B35" s="135" t="s">
        <v>256</v>
      </c>
      <c r="C35" s="137" t="s">
        <v>155</v>
      </c>
      <c r="D35" s="137">
        <v>5</v>
      </c>
      <c r="E35" s="137">
        <v>5</v>
      </c>
      <c r="F35" s="137">
        <v>5</v>
      </c>
      <c r="G35" s="139">
        <f t="shared" si="0"/>
        <v>15.625</v>
      </c>
      <c r="H35" s="140">
        <v>25</v>
      </c>
      <c r="I35" s="140">
        <v>25</v>
      </c>
      <c r="J35" s="140">
        <f>H35/Main!$D$9</f>
        <v>5</v>
      </c>
      <c r="K35" s="140">
        <f>I35/Main!$D$10</f>
        <v>12.5</v>
      </c>
      <c r="L35" s="140">
        <f t="shared" si="1"/>
        <v>2.5</v>
      </c>
      <c r="M35" s="140">
        <v>1</v>
      </c>
      <c r="N35" s="145" t="s">
        <v>28</v>
      </c>
      <c r="O35" s="145" t="s">
        <v>28</v>
      </c>
      <c r="P35" s="143"/>
      <c r="Q35" s="145">
        <v>120</v>
      </c>
      <c r="R35" s="145">
        <f>Q35*Main!$D$6</f>
        <v>1200</v>
      </c>
      <c r="S35" s="146"/>
      <c r="T35" s="146"/>
      <c r="U35" s="143"/>
      <c r="V35" s="143"/>
      <c r="W35" s="145">
        <v>600</v>
      </c>
      <c r="X35" s="143"/>
      <c r="Y35" s="145">
        <v>20</v>
      </c>
      <c r="Z35" s="143"/>
      <c r="AA35" s="143"/>
      <c r="AB35" s="143"/>
      <c r="AC35" s="148"/>
      <c r="AD35" s="133">
        <v>10</v>
      </c>
      <c r="AE35" s="133">
        <v>0</v>
      </c>
      <c r="AF35" s="133">
        <v>0</v>
      </c>
      <c r="AG35" s="133">
        <v>2</v>
      </c>
      <c r="AH35" s="133">
        <v>40</v>
      </c>
      <c r="AI35" s="133">
        <v>0</v>
      </c>
      <c r="AJ35" s="133">
        <v>8</v>
      </c>
      <c r="AK35" s="167">
        <v>12</v>
      </c>
      <c r="AL35" s="133">
        <v>0</v>
      </c>
      <c r="AM35" s="133">
        <v>0</v>
      </c>
      <c r="AN35" s="133">
        <v>0</v>
      </c>
      <c r="AO35" s="133">
        <v>2</v>
      </c>
      <c r="AP35" s="133">
        <v>0</v>
      </c>
      <c r="AQ35" s="133">
        <v>0</v>
      </c>
      <c r="AR35" s="133">
        <v>0</v>
      </c>
      <c r="AS35" s="133">
        <v>0</v>
      </c>
      <c r="AT35" s="133">
        <v>0</v>
      </c>
      <c r="AU35" s="133">
        <v>0</v>
      </c>
      <c r="AV35" s="133">
        <v>0</v>
      </c>
      <c r="AW35" s="133">
        <v>0</v>
      </c>
      <c r="AX35" s="133">
        <v>0</v>
      </c>
      <c r="AY35" s="174">
        <f t="shared" ref="AY35:BS35" si="140">IF(AD35 = 0, "", AD35)</f>
        <v>10</v>
      </c>
      <c r="AZ35" s="137" t="str">
        <f t="shared" si="140"/>
        <v/>
      </c>
      <c r="BA35" s="137" t="str">
        <f t="shared" si="140"/>
        <v/>
      </c>
      <c r="BB35" s="133">
        <f t="shared" si="140"/>
        <v>2</v>
      </c>
      <c r="BC35" s="133">
        <f t="shared" si="140"/>
        <v>40</v>
      </c>
      <c r="BD35" s="137" t="str">
        <f t="shared" si="140"/>
        <v/>
      </c>
      <c r="BE35" s="133">
        <f t="shared" si="140"/>
        <v>8</v>
      </c>
      <c r="BF35" s="167">
        <f t="shared" si="140"/>
        <v>12</v>
      </c>
      <c r="BG35" s="137" t="str">
        <f t="shared" si="140"/>
        <v/>
      </c>
      <c r="BH35" s="137" t="str">
        <f t="shared" si="140"/>
        <v/>
      </c>
      <c r="BI35" s="137" t="str">
        <f t="shared" si="140"/>
        <v/>
      </c>
      <c r="BJ35" s="133">
        <f t="shared" si="140"/>
        <v>2</v>
      </c>
      <c r="BK35" s="137" t="str">
        <f t="shared" si="140"/>
        <v/>
      </c>
      <c r="BL35" s="137" t="str">
        <f t="shared" si="140"/>
        <v/>
      </c>
      <c r="BM35" s="137" t="str">
        <f t="shared" si="140"/>
        <v/>
      </c>
      <c r="BN35" s="137" t="str">
        <f t="shared" si="140"/>
        <v/>
      </c>
      <c r="BO35" s="137" t="str">
        <f t="shared" si="140"/>
        <v/>
      </c>
      <c r="BP35" s="137" t="str">
        <f t="shared" si="140"/>
        <v/>
      </c>
      <c r="BQ35" s="137" t="str">
        <f t="shared" si="140"/>
        <v/>
      </c>
      <c r="BR35" s="137" t="str">
        <f t="shared" si="140"/>
        <v/>
      </c>
      <c r="BS35" s="169" t="str">
        <f t="shared" si="140"/>
        <v/>
      </c>
      <c r="BT35" s="174" t="e">
        <f>$AY35*Assembly!Z$4+$AZ35*Assembly!Z$5+$BA35*Assembly!Z$6+$BB35*Assembly!Z$7+$BC35*Assembly!Z$8+$BD35*Assembly!Z$9+$BE35*Assembly!Z$10+$BF35*Assembly!Z$11+$BG35*Assembly!Z$12+$BH35*Assembly!Z$13+$BI35*Assembly!Z$14+$BJ35*Assembly!Z$15+$BK35*Assembly!Z$16+$BL35*Assembly!Z$17+$BM35*Assembly!Z$18+$BN35*Assembly!Z$19+$BO35*Assembly!Z$20+$BP35*Assembly!Z$21+$BQ35*Assembly!Z$22+$BR35*Assembly!Z$23+$BS35*Assembly!Z$24</f>
        <v>#VALUE!</v>
      </c>
      <c r="BU35" s="133" t="e">
        <f t="shared" si="3"/>
        <v>#VALUE!</v>
      </c>
      <c r="BV35" s="314" t="e">
        <f t="shared" si="124"/>
        <v>#VALUE!</v>
      </c>
      <c r="BW35" s="133" t="e">
        <f>$AY35*Assembly!AD$4+$AZ35*Assembly!AD$5+$BA35*Assembly!AD$6+$BB35*Assembly!AD$7+$BC35*Assembly!AD$8+$BD35*Assembly!AD$9+$BE35*Assembly!AD$10+$BF35*Assembly!AD$11+$BG35*Assembly!AD$12+$BH35*Assembly!AD$13+$BI35*Assembly!AD$14+$BJ35*Assembly!AD$15+$BK35*Assembly!AD$16+$BL35*Assembly!AD$17+$BM35*Assembly!AD$18+$BN35*Assembly!AD$19+$BO35*Assembly!AD$20+$BP35*Assembly!AD$21+$BQ35*Assembly!AD$22+$BR35*Assembly!AD$23+$BS35*Assembly!AD$24</f>
        <v>#VALUE!</v>
      </c>
      <c r="BX35" s="177" t="e">
        <f t="shared" si="4"/>
        <v>#VALUE!</v>
      </c>
      <c r="BY35" s="178" t="e">
        <f t="shared" si="5"/>
        <v>#VALUE!</v>
      </c>
      <c r="BZ35" s="179" t="e">
        <f t="shared" si="6"/>
        <v>#VALUE!</v>
      </c>
      <c r="CA35" s="178" t="e">
        <f t="shared" si="7"/>
        <v>#VALUE!</v>
      </c>
      <c r="CB35" s="133" t="e">
        <f>$AY35*Assembly!Y$4+$AZ35*Assembly!Y$5+$BA35*Assembly!Y$6+$BB35*Assembly!Y$7+$BC35*Assembly!Y$8+$BD35*Assembly!Y$9+$BE35*Assembly!Y$10+$BF35*Assembly!Y$11+$BG35*Assembly!Y$12+$BH35*Assembly!Y$13+$BI35*Assembly!Y$14+$BJ35*Assembly!Y$15+$BK35*Assembly!Y$16+$BL35*Assembly!Y$17+$BM35*Assembly!Y$18+$BN35*Assembly!Y$19+$BO35*Assembly!Y$20+$BP35*Assembly!Y$21+$BQ35*Assembly!Y$22+$BR35*Assembly!Y$23+$BS35*Assembly!Y$24</f>
        <v>#VALUE!</v>
      </c>
      <c r="CC35" s="133" t="e">
        <f t="shared" si="8"/>
        <v>#VALUE!</v>
      </c>
      <c r="CD35" s="130" t="e">
        <f t="shared" si="9"/>
        <v>#VALUE!</v>
      </c>
      <c r="CE35" s="183" t="e">
        <f>$AY35*Assembly!AC$4+$AZ35*Assembly!AC$5+$BA35*Assembly!AC$6+$BB35*Assembly!AC$7+$BC35*Assembly!AC$8+$BD35*Assembly!AC$9+$BE35*Assembly!AC$10+$BF35*Assembly!AC$11+$BG35*Assembly!AC$12+$BH35*Assembly!AC$13+$BI35*Assembly!AC$14+$BJ35*Assembly!AC$15+$BK35*Assembly!AC$16+$BL35*Assembly!AC$17+$BM35*Assembly!AC$18+$BN35*Assembly!AC$19+$BO35*Assembly!AC$20+$BP35*Assembly!AC$21+$BQ35*Assembly!AC$22+$BR35*Assembly!AC$23+$BS35*Assembly!AC$24</f>
        <v>#VALUE!</v>
      </c>
      <c r="CF35" s="145" t="e">
        <f>$AY35*Assembly!M$4+$AZ35*Assembly!M$5+$BA35*Assembly!M$6+$BB35*Assembly!M$7+$BC35*Assembly!M$8+$BD35*Assembly!M$9+$BE35*Assembly!M$10+$BF35*Assembly!M$11+$BG35*Assembly!M$12+$BH35*Assembly!M$13+$BI35*Assembly!M$14+$BJ35*Assembly!M$15+$BK35*Assembly!M$16+$BL35*Assembly!M$17+$BM35*Assembly!M$18+$BN35*Assembly!M$19+$BO35*Assembly!M$20+$BP35*Assembly!M$21+$BQ35*Assembly!M$22+$BR35*Assembly!M$23+$BS35*Assembly!M$24</f>
        <v>#VALUE!</v>
      </c>
      <c r="CG35" s="145" t="e">
        <f>$AY35*Assembly!N$4+$AZ35*Assembly!N$5+$BA35*Assembly!N$6+$BB35*Assembly!N$7+$BC35*Assembly!N$8+$BD35*Assembly!N$9+$BE35*Assembly!N$10+$BF35*Assembly!N$11+$BG35*Assembly!N$12+$BH35*Assembly!N$13+$BI35*Assembly!N$14+$BJ35*Assembly!N$15+$BK35*Assembly!N$16+$BL35*Assembly!N$17+$BM35*Assembly!N$18+$BN35*Assembly!N$19+$BO35*Assembly!N$20+$BP35*Assembly!N$21+$BQ35*Assembly!N$22+$BR35*Assembly!N$23+$BS35*Assembly!N$24</f>
        <v>#VALUE!</v>
      </c>
      <c r="CH35" s="145" t="e">
        <f>$AY35*Assembly!O$4+$AZ35*Assembly!O$5+$BA35*Assembly!O$6+$BB35*Assembly!O$7+$BC35*Assembly!O$8+$BD35*Assembly!O$9+$BE35*Assembly!O$10+$BF35*Assembly!O$11+$BG35*Assembly!O$12+$BH35*Assembly!O$13+$BI35*Assembly!O$14+$BJ35*Assembly!O$15+$BK35*Assembly!O$16+$BL35*Assembly!O$17+$BM35*Assembly!O$18+$BN35*Assembly!O$19+$BO35*Assembly!O$20+$BP35*Assembly!O$21+$BQ35*Assembly!O$22+$BR35*Assembly!O$23+$BS35*Assembly!O$24</f>
        <v>#VALUE!</v>
      </c>
      <c r="CI35" s="140" t="e">
        <f>$AY35*Assembly!P$4+$AZ35*Assembly!P$5+$BA35*Assembly!P$6+$BB35*Assembly!P$7+$BC35*Assembly!P$8+$BD35*Assembly!P$9+$BE35*Assembly!P$10+$BF35*Assembly!P$11+$BG35*Assembly!P$12+$BH35*Assembly!P$13+$BI35*Assembly!P$14+$BJ35*Assembly!P$15+$BK35*Assembly!P$16+$BL35*Assembly!P$17+$BM35*Assembly!P$18+$BN35*Assembly!P$19+$BO35*Assembly!P$20+$BP35*Assembly!P$21+$BQ35*Assembly!P$22+$BR35*Assembly!P$23+$BS35*Assembly!P$24</f>
        <v>#VALUE!</v>
      </c>
      <c r="CJ35" s="140" t="e">
        <f>$AY35*Assembly!Q$4+$AZ35*Assembly!Q$5+$BA35*Assembly!Q$6+$BB35*Assembly!Q$7+$BC35*Assembly!Q$8+$BD35*Assembly!Q$9+$BE35*Assembly!Q$10+$BF35*Assembly!Q$11+$BG35*Assembly!Q$12+$BH35*Assembly!Q$13+$BI35*Assembly!Q$14+$BJ35*Assembly!Q$15+$BK35*Assembly!Q$16+$BL35*Assembly!Q$17+$BM35*Assembly!Q$18+$BN35*Assembly!Q$19+$BO35*Assembly!Q$20+$BP35*Assembly!Q$21+$BQ35*Assembly!Q$22+$BR35*Assembly!Q$23+$BS35*Assembly!Q$24</f>
        <v>#VALUE!</v>
      </c>
      <c r="CK35" s="145" t="e">
        <f>$AY35*Assembly!R$4+$AZ35*Assembly!R$5+$BA35*Assembly!R$6+$BB35*Assembly!R$7+$BC35*Assembly!R$8+$BD35*Assembly!R$9+$BE35*Assembly!R$10+$BF35*Assembly!R$11+$BG35*Assembly!R$12+$BH35*Assembly!R$13+$BI35*Assembly!R$14+$BJ35*Assembly!R$15+$BK35*Assembly!R$16+$BL35*Assembly!R$17+$BM35*Assembly!R$18+$BN35*Assembly!R$19+$BO35*Assembly!R$20+$BP35*Assembly!R$21+$BQ35*Assembly!R$22+$BR35*Assembly!R$23+$BS35*Assembly!R$24</f>
        <v>#VALUE!</v>
      </c>
      <c r="CL35" s="140" t="e">
        <f>$AY35*Assembly!S$4+$AZ35*Assembly!S$5+$BA35*Assembly!S$6+$BB35*Assembly!S$7+$BC35*Assembly!S$8+$BD35*Assembly!S$9+$BE35*Assembly!S$10+$BF35*Assembly!S$11+$BG35*Assembly!S$12+$BH35*Assembly!S$13+$BI35*Assembly!S$14+$BJ35*Assembly!S$15+$BK35*Assembly!S$16+$BL35*Assembly!S$17+$BM35*Assembly!S$18+$BN35*Assembly!S$19+$BO35*Assembly!S$20+$BP35*Assembly!S$21+$BQ35*Assembly!S$22+$BR35*Assembly!S$23+$BS35*Assembly!S$24</f>
        <v>#VALUE!</v>
      </c>
      <c r="CM35" s="140" t="e">
        <f>$AY35*Assembly!T$4+$AZ35*Assembly!T$5+$BA35*Assembly!T$6+$BB35*Assembly!T$7+$BC35*Assembly!T$8+$BD35*Assembly!T$9+$BE35*Assembly!T$10+$BF35*Assembly!T$11+$BG35*Assembly!T$12+$BH35*Assembly!T$13+$BI35*Assembly!T$14+$BJ35*Assembly!T$15+$BK35*Assembly!T$16+$BL35*Assembly!T$17+$BM35*Assembly!T$18+$BN35*Assembly!T$19+$BO35*Assembly!T$20+$BP35*Assembly!T$21+$BQ35*Assembly!T$22+$BR35*Assembly!T$23+$BS35*Assembly!T$24</f>
        <v>#VALUE!</v>
      </c>
      <c r="CN35" s="140" t="e">
        <f>$AY35*Assembly!U$4+$AZ35*Assembly!U$5+$BA35*Assembly!U$6+$BB35*Assembly!U$7+$BC35*Assembly!U$8+$BD35*Assembly!U$9+$BE35*Assembly!U$10+$BF35*Assembly!U$11+$BG35*Assembly!U$12+$BH35*Assembly!U$13+$BI35*Assembly!U$14+$BJ35*Assembly!U$15+$BK35*Assembly!U$16+$BL35*Assembly!U$17+$BM35*Assembly!U$18+$BN35*Assembly!U$19+$BO35*Assembly!U$20+$BP35*Assembly!U$21+$BQ35*Assembly!U$22+$BR35*Assembly!U$23+$BS35*Assembly!U$24</f>
        <v>#VALUE!</v>
      </c>
      <c r="CO35" s="145" t="e">
        <f>$AY35*Assembly!V$4+$AZ35*Assembly!V$5+$BA35*Assembly!V$6+$BB35*Assembly!V$7+$BC35*Assembly!V$8+$BD35*Assembly!V$9+$BE35*Assembly!V$10+$BF35*Assembly!V$11+$BG35*Assembly!V$12+$BH35*Assembly!V$13+$BI35*Assembly!V$14+$BJ35*Assembly!V$15+$BK35*Assembly!V$16+$BL35*Assembly!V$17+$BM35*Assembly!V$18+$BN35*Assembly!V$19+$BO35*Assembly!V$20+$BP35*Assembly!V$21+$BQ35*Assembly!V$22+$BR35*Assembly!V$23+$BS35*Assembly!V$24</f>
        <v>#VALUE!</v>
      </c>
      <c r="CP35" s="145" t="e">
        <f>CF35*Refining!$F$3</f>
        <v>#VALUE!</v>
      </c>
      <c r="CQ35" s="145" t="e">
        <f>CG35*Refining!$F$4</f>
        <v>#VALUE!</v>
      </c>
      <c r="CR35" s="145" t="e">
        <f>CH35*Refining!$F$5</f>
        <v>#VALUE!</v>
      </c>
      <c r="CS35" s="145" t="e">
        <f>CI35*Refining!$F$6</f>
        <v>#VALUE!</v>
      </c>
      <c r="CT35" s="145" t="e">
        <f>CJ35*Refining!$F$7</f>
        <v>#VALUE!</v>
      </c>
      <c r="CU35" s="145" t="e">
        <f>CK35*Refining!$F$8</f>
        <v>#VALUE!</v>
      </c>
      <c r="CV35" s="145" t="e">
        <f>CL35*Refining!$F$9</f>
        <v>#VALUE!</v>
      </c>
      <c r="CW35" s="145" t="e">
        <f>CM35*Refining!$F$10</f>
        <v>#VALUE!</v>
      </c>
      <c r="CX35" s="145" t="e">
        <f>CN35*Refining!$F$11</f>
        <v>#VALUE!</v>
      </c>
      <c r="CY35" s="145" t="e">
        <f>CO35*Refining!$F$12</f>
        <v>#VALUE!</v>
      </c>
      <c r="CZ35" s="185" t="e">
        <f t="shared" ref="CZ35:DS35" si="141">IF(CF35 = 0, "", CF35)</f>
        <v>#VALUE!</v>
      </c>
      <c r="DA35" s="189" t="e">
        <f t="shared" si="141"/>
        <v>#VALUE!</v>
      </c>
      <c r="DB35" s="189" t="e">
        <f t="shared" si="141"/>
        <v>#VALUE!</v>
      </c>
      <c r="DC35" s="186" t="e">
        <f t="shared" si="141"/>
        <v>#VALUE!</v>
      </c>
      <c r="DD35" s="186" t="e">
        <f t="shared" si="141"/>
        <v>#VALUE!</v>
      </c>
      <c r="DE35" s="186" t="e">
        <f t="shared" si="141"/>
        <v>#VALUE!</v>
      </c>
      <c r="DF35" s="186" t="e">
        <f t="shared" si="141"/>
        <v>#VALUE!</v>
      </c>
      <c r="DG35" s="186" t="e">
        <f t="shared" si="141"/>
        <v>#VALUE!</v>
      </c>
      <c r="DH35" s="186" t="e">
        <f t="shared" si="141"/>
        <v>#VALUE!</v>
      </c>
      <c r="DI35" s="187" t="e">
        <f t="shared" si="141"/>
        <v>#VALUE!</v>
      </c>
      <c r="DJ35" s="185" t="e">
        <f t="shared" si="141"/>
        <v>#VALUE!</v>
      </c>
      <c r="DK35" s="189" t="e">
        <f t="shared" si="141"/>
        <v>#VALUE!</v>
      </c>
      <c r="DL35" s="189" t="e">
        <f t="shared" si="141"/>
        <v>#VALUE!</v>
      </c>
      <c r="DM35" s="186" t="e">
        <f t="shared" si="141"/>
        <v>#VALUE!</v>
      </c>
      <c r="DN35" s="188" t="e">
        <f t="shared" si="141"/>
        <v>#VALUE!</v>
      </c>
      <c r="DO35" s="186" t="e">
        <f t="shared" si="141"/>
        <v>#VALUE!</v>
      </c>
      <c r="DP35" s="186" t="e">
        <f t="shared" si="141"/>
        <v>#VALUE!</v>
      </c>
      <c r="DQ35" s="186" t="e">
        <f t="shared" si="141"/>
        <v>#VALUE!</v>
      </c>
      <c r="DR35" s="186" t="e">
        <f t="shared" si="141"/>
        <v>#VALUE!</v>
      </c>
      <c r="DS35" s="187" t="e">
        <f t="shared" si="141"/>
        <v>#VALUE!</v>
      </c>
      <c r="DT35" s="185" t="e">
        <f t="shared" si="11"/>
        <v>#VALUE!</v>
      </c>
      <c r="DU35" s="189" t="e">
        <f t="shared" si="12"/>
        <v>#VALUE!</v>
      </c>
      <c r="DV35" s="133" t="e">
        <f>CZ35*'Ores &amp; Ingots'!$C$3+DA35*'Ores &amp; Ingots'!$C$4+DB35*'Ores &amp; Ingots'!$C$5+DC35*'Ores &amp; Ingots'!$C$6+DD35*'Ores &amp; Ingots'!$C$7+DE35*'Ores &amp; Ingots'!$C$8+DF35*'Ores &amp; Ingots'!$C$9+DG35*'Ores &amp; Ingots'!$C$10+DH35*'Ores &amp; Ingots'!$C$11+DI35*'Ores &amp; Ingots'!$C$12</f>
        <v>#VALUE!</v>
      </c>
      <c r="DW35" s="133" t="e">
        <f>DJ35*'Ores &amp; Ingots'!$B$3+DK35*'Ores &amp; Ingots'!$B$4+DL35*'Ores &amp; Ingots'!$B$5+DM35*'Ores &amp; Ingots'!$B$6+DN35*'Ores &amp; Ingots'!$B$7+DO35*'Ores &amp; Ingots'!$B$8+DP35*'Ores &amp; Ingots'!$B$9+DQ35*'Ores &amp; Ingots'!$B$10+DR35*'Ores &amp; Ingots'!$B$11+DS35*'Ores &amp; Ingots'!$B$12</f>
        <v>#VALUE!</v>
      </c>
      <c r="DX35" s="189" t="e">
        <f>CZ35*Refining!$G$3+DA35*Refining!$G$4+DB35*Refining!$G$5+DC35*Refining!$G$6+DD35*Refining!$G$7+DE35*Refining!$G$8+DF35*Refining!$G$9+DG35*Refining!$G$10+DH35*Refining!$G$11+DI35*Refining!$G$12</f>
        <v>#VALUE!</v>
      </c>
      <c r="DY35" s="189" t="e">
        <f t="shared" si="13"/>
        <v>#VALUE!</v>
      </c>
      <c r="DZ35" s="192" t="e">
        <f t="shared" si="14"/>
        <v>#VALUE!</v>
      </c>
      <c r="EA35" s="185" t="e">
        <f t="shared" si="15"/>
        <v>#VALUE!</v>
      </c>
      <c r="EB35" s="194" t="e">
        <f t="shared" ref="EB35:EC35" si="142">EA35/60</f>
        <v>#VALUE!</v>
      </c>
      <c r="EC35" s="194" t="e">
        <f t="shared" si="142"/>
        <v>#VALUE!</v>
      </c>
      <c r="ED35" s="185" t="e">
        <f t="shared" si="17"/>
        <v>#VALUE!</v>
      </c>
      <c r="EE35" s="194" t="e">
        <f t="shared" ref="EE35:EF35" si="143">ED35/1000</f>
        <v>#VALUE!</v>
      </c>
      <c r="EF35" s="196" t="e">
        <f t="shared" si="143"/>
        <v>#VALUE!</v>
      </c>
      <c r="EG35" s="130" t="e">
        <f t="shared" si="19"/>
        <v>#VALUE!</v>
      </c>
      <c r="EH35" s="132" t="e">
        <f t="shared" si="20"/>
        <v>#VALUE!</v>
      </c>
      <c r="EI35" s="133"/>
    </row>
    <row r="36" spans="1:139" ht="12.75" hidden="1" x14ac:dyDescent="0.2">
      <c r="A36" s="864"/>
      <c r="B36" s="135" t="s">
        <v>258</v>
      </c>
      <c r="C36" s="137" t="s">
        <v>155</v>
      </c>
      <c r="D36" s="137">
        <v>1</v>
      </c>
      <c r="E36" s="137">
        <v>1</v>
      </c>
      <c r="F36" s="137">
        <v>4</v>
      </c>
      <c r="G36" s="139">
        <f t="shared" si="0"/>
        <v>0.5</v>
      </c>
      <c r="H36" s="140">
        <v>13</v>
      </c>
      <c r="I36" s="140">
        <v>13</v>
      </c>
      <c r="J36" s="140">
        <f>H36/Main!$D$9</f>
        <v>2.6</v>
      </c>
      <c r="K36" s="140">
        <f>I36/Main!$D$10</f>
        <v>6.5</v>
      </c>
      <c r="L36" s="140">
        <f t="shared" si="1"/>
        <v>2.5</v>
      </c>
      <c r="M36" s="140">
        <v>1</v>
      </c>
      <c r="N36" s="145" t="s">
        <v>28</v>
      </c>
      <c r="O36" s="145" t="s">
        <v>28</v>
      </c>
      <c r="P36" s="143"/>
      <c r="Q36" s="145">
        <v>64</v>
      </c>
      <c r="R36" s="145">
        <f>Q36*Main!$D$6</f>
        <v>640</v>
      </c>
      <c r="S36" s="146"/>
      <c r="T36" s="146"/>
      <c r="U36" s="143"/>
      <c r="V36" s="143"/>
      <c r="W36" s="143"/>
      <c r="X36" s="143"/>
      <c r="Y36" s="145">
        <v>700</v>
      </c>
      <c r="Z36" s="143"/>
      <c r="AA36" s="143"/>
      <c r="AB36" s="143"/>
      <c r="AC36" s="148"/>
      <c r="AD36" s="133">
        <v>4</v>
      </c>
      <c r="AE36" s="133">
        <v>0</v>
      </c>
      <c r="AF36" s="133">
        <v>3</v>
      </c>
      <c r="AG36" s="133">
        <v>0</v>
      </c>
      <c r="AH36" s="133">
        <v>1</v>
      </c>
      <c r="AI36" s="133">
        <v>0</v>
      </c>
      <c r="AJ36" s="133">
        <v>1</v>
      </c>
      <c r="AK36" s="167">
        <v>1</v>
      </c>
      <c r="AL36" s="133">
        <v>0</v>
      </c>
      <c r="AM36" s="133">
        <v>0</v>
      </c>
      <c r="AN36" s="133">
        <v>0</v>
      </c>
      <c r="AO36" s="133">
        <v>2</v>
      </c>
      <c r="AP36" s="133">
        <v>0</v>
      </c>
      <c r="AQ36" s="133">
        <v>0</v>
      </c>
      <c r="AR36" s="133">
        <v>0</v>
      </c>
      <c r="AS36" s="133">
        <v>0</v>
      </c>
      <c r="AT36" s="133">
        <v>0</v>
      </c>
      <c r="AU36" s="133">
        <v>0</v>
      </c>
      <c r="AV36" s="133">
        <v>0</v>
      </c>
      <c r="AW36" s="133">
        <v>0</v>
      </c>
      <c r="AX36" s="133">
        <v>0</v>
      </c>
      <c r="AY36" s="174">
        <f t="shared" ref="AY36:BS36" si="144">IF(AD36 = 0, "", AD36)</f>
        <v>4</v>
      </c>
      <c r="AZ36" s="137" t="str">
        <f t="shared" si="144"/>
        <v/>
      </c>
      <c r="BA36" s="133">
        <f t="shared" si="144"/>
        <v>3</v>
      </c>
      <c r="BB36" s="137" t="str">
        <f t="shared" si="144"/>
        <v/>
      </c>
      <c r="BC36" s="133">
        <f t="shared" si="144"/>
        <v>1</v>
      </c>
      <c r="BD36" s="137" t="str">
        <f t="shared" si="144"/>
        <v/>
      </c>
      <c r="BE36" s="133">
        <f t="shared" si="144"/>
        <v>1</v>
      </c>
      <c r="BF36" s="167">
        <f t="shared" si="144"/>
        <v>1</v>
      </c>
      <c r="BG36" s="137" t="str">
        <f t="shared" si="144"/>
        <v/>
      </c>
      <c r="BH36" s="137" t="str">
        <f t="shared" si="144"/>
        <v/>
      </c>
      <c r="BI36" s="137" t="str">
        <f t="shared" si="144"/>
        <v/>
      </c>
      <c r="BJ36" s="133">
        <f t="shared" si="144"/>
        <v>2</v>
      </c>
      <c r="BK36" s="137" t="str">
        <f t="shared" si="144"/>
        <v/>
      </c>
      <c r="BL36" s="137" t="str">
        <f t="shared" si="144"/>
        <v/>
      </c>
      <c r="BM36" s="137" t="str">
        <f t="shared" si="144"/>
        <v/>
      </c>
      <c r="BN36" s="137" t="str">
        <f t="shared" si="144"/>
        <v/>
      </c>
      <c r="BO36" s="137" t="str">
        <f t="shared" si="144"/>
        <v/>
      </c>
      <c r="BP36" s="137" t="str">
        <f t="shared" si="144"/>
        <v/>
      </c>
      <c r="BQ36" s="137" t="str">
        <f t="shared" si="144"/>
        <v/>
      </c>
      <c r="BR36" s="137" t="str">
        <f t="shared" si="144"/>
        <v/>
      </c>
      <c r="BS36" s="169" t="str">
        <f t="shared" si="144"/>
        <v/>
      </c>
      <c r="BT36" s="174" t="e">
        <f>$AY36*Assembly!Z$4+$AZ36*Assembly!Z$5+$BA36*Assembly!Z$6+$BB36*Assembly!Z$7+$BC36*Assembly!Z$8+$BD36*Assembly!Z$9+$BE36*Assembly!Z$10+$BF36*Assembly!Z$11+$BG36*Assembly!Z$12+$BH36*Assembly!Z$13+$BI36*Assembly!Z$14+$BJ36*Assembly!Z$15+$BK36*Assembly!Z$16+$BL36*Assembly!Z$17+$BM36*Assembly!Z$18+$BN36*Assembly!Z$19+$BO36*Assembly!Z$20+$BP36*Assembly!Z$21+$BQ36*Assembly!Z$22+$BR36*Assembly!Z$23+$BS36*Assembly!Z$24</f>
        <v>#VALUE!</v>
      </c>
      <c r="BU36" s="133" t="e">
        <f t="shared" si="3"/>
        <v>#VALUE!</v>
      </c>
      <c r="BV36" s="314" t="e">
        <f t="shared" si="124"/>
        <v>#VALUE!</v>
      </c>
      <c r="BW36" s="133" t="e">
        <f>$AY36*Assembly!AD$4+$AZ36*Assembly!AD$5+$BA36*Assembly!AD$6+$BB36*Assembly!AD$7+$BC36*Assembly!AD$8+$BD36*Assembly!AD$9+$BE36*Assembly!AD$10+$BF36*Assembly!AD$11+$BG36*Assembly!AD$12+$BH36*Assembly!AD$13+$BI36*Assembly!AD$14+$BJ36*Assembly!AD$15+$BK36*Assembly!AD$16+$BL36*Assembly!AD$17+$BM36*Assembly!AD$18+$BN36*Assembly!AD$19+$BO36*Assembly!AD$20+$BP36*Assembly!AD$21+$BQ36*Assembly!AD$22+$BR36*Assembly!AD$23+$BS36*Assembly!AD$24</f>
        <v>#VALUE!</v>
      </c>
      <c r="BX36" s="177" t="e">
        <f t="shared" si="4"/>
        <v>#VALUE!</v>
      </c>
      <c r="BY36" s="178" t="e">
        <f t="shared" si="5"/>
        <v>#VALUE!</v>
      </c>
      <c r="BZ36" s="179" t="e">
        <f t="shared" si="6"/>
        <v>#VALUE!</v>
      </c>
      <c r="CA36" s="178" t="e">
        <f t="shared" si="7"/>
        <v>#VALUE!</v>
      </c>
      <c r="CB36" s="133" t="e">
        <f>$AY36*Assembly!Y$4+$AZ36*Assembly!Y$5+$BA36*Assembly!Y$6+$BB36*Assembly!Y$7+$BC36*Assembly!Y$8+$BD36*Assembly!Y$9+$BE36*Assembly!Y$10+$BF36*Assembly!Y$11+$BG36*Assembly!Y$12+$BH36*Assembly!Y$13+$BI36*Assembly!Y$14+$BJ36*Assembly!Y$15+$BK36*Assembly!Y$16+$BL36*Assembly!Y$17+$BM36*Assembly!Y$18+$BN36*Assembly!Y$19+$BO36*Assembly!Y$20+$BP36*Assembly!Y$21+$BQ36*Assembly!Y$22+$BR36*Assembly!Y$23+$BS36*Assembly!Y$24</f>
        <v>#VALUE!</v>
      </c>
      <c r="CC36" s="133" t="e">
        <f t="shared" si="8"/>
        <v>#VALUE!</v>
      </c>
      <c r="CD36" s="130" t="e">
        <f t="shared" si="9"/>
        <v>#VALUE!</v>
      </c>
      <c r="CE36" s="183" t="e">
        <f>$AY36*Assembly!AC$4+$AZ36*Assembly!AC$5+$BA36*Assembly!AC$6+$BB36*Assembly!AC$7+$BC36*Assembly!AC$8+$BD36*Assembly!AC$9+$BE36*Assembly!AC$10+$BF36*Assembly!AC$11+$BG36*Assembly!AC$12+$BH36*Assembly!AC$13+$BI36*Assembly!AC$14+$BJ36*Assembly!AC$15+$BK36*Assembly!AC$16+$BL36*Assembly!AC$17+$BM36*Assembly!AC$18+$BN36*Assembly!AC$19+$BO36*Assembly!AC$20+$BP36*Assembly!AC$21+$BQ36*Assembly!AC$22+$BR36*Assembly!AC$23+$BS36*Assembly!AC$24</f>
        <v>#VALUE!</v>
      </c>
      <c r="CF36" s="145" t="e">
        <f>$AY36*Assembly!M$4+$AZ36*Assembly!M$5+$BA36*Assembly!M$6+$BB36*Assembly!M$7+$BC36*Assembly!M$8+$BD36*Assembly!M$9+$BE36*Assembly!M$10+$BF36*Assembly!M$11+$BG36*Assembly!M$12+$BH36*Assembly!M$13+$BI36*Assembly!M$14+$BJ36*Assembly!M$15+$BK36*Assembly!M$16+$BL36*Assembly!M$17+$BM36*Assembly!M$18+$BN36*Assembly!M$19+$BO36*Assembly!M$20+$BP36*Assembly!M$21+$BQ36*Assembly!M$22+$BR36*Assembly!M$23+$BS36*Assembly!M$24</f>
        <v>#VALUE!</v>
      </c>
      <c r="CG36" s="145" t="e">
        <f>$AY36*Assembly!N$4+$AZ36*Assembly!N$5+$BA36*Assembly!N$6+$BB36*Assembly!N$7+$BC36*Assembly!N$8+$BD36*Assembly!N$9+$BE36*Assembly!N$10+$BF36*Assembly!N$11+$BG36*Assembly!N$12+$BH36*Assembly!N$13+$BI36*Assembly!N$14+$BJ36*Assembly!N$15+$BK36*Assembly!N$16+$BL36*Assembly!N$17+$BM36*Assembly!N$18+$BN36*Assembly!N$19+$BO36*Assembly!N$20+$BP36*Assembly!N$21+$BQ36*Assembly!N$22+$BR36*Assembly!N$23+$BS36*Assembly!N$24</f>
        <v>#VALUE!</v>
      </c>
      <c r="CH36" s="145" t="e">
        <f>$AY36*Assembly!O$4+$AZ36*Assembly!O$5+$BA36*Assembly!O$6+$BB36*Assembly!O$7+$BC36*Assembly!O$8+$BD36*Assembly!O$9+$BE36*Assembly!O$10+$BF36*Assembly!O$11+$BG36*Assembly!O$12+$BH36*Assembly!O$13+$BI36*Assembly!O$14+$BJ36*Assembly!O$15+$BK36*Assembly!O$16+$BL36*Assembly!O$17+$BM36*Assembly!O$18+$BN36*Assembly!O$19+$BO36*Assembly!O$20+$BP36*Assembly!O$21+$BQ36*Assembly!O$22+$BR36*Assembly!O$23+$BS36*Assembly!O$24</f>
        <v>#VALUE!</v>
      </c>
      <c r="CI36" s="140" t="e">
        <f>$AY36*Assembly!P$4+$AZ36*Assembly!P$5+$BA36*Assembly!P$6+$BB36*Assembly!P$7+$BC36*Assembly!P$8+$BD36*Assembly!P$9+$BE36*Assembly!P$10+$BF36*Assembly!P$11+$BG36*Assembly!P$12+$BH36*Assembly!P$13+$BI36*Assembly!P$14+$BJ36*Assembly!P$15+$BK36*Assembly!P$16+$BL36*Assembly!P$17+$BM36*Assembly!P$18+$BN36*Assembly!P$19+$BO36*Assembly!P$20+$BP36*Assembly!P$21+$BQ36*Assembly!P$22+$BR36*Assembly!P$23+$BS36*Assembly!P$24</f>
        <v>#VALUE!</v>
      </c>
      <c r="CJ36" s="140" t="e">
        <f>$AY36*Assembly!Q$4+$AZ36*Assembly!Q$5+$BA36*Assembly!Q$6+$BB36*Assembly!Q$7+$BC36*Assembly!Q$8+$BD36*Assembly!Q$9+$BE36*Assembly!Q$10+$BF36*Assembly!Q$11+$BG36*Assembly!Q$12+$BH36*Assembly!Q$13+$BI36*Assembly!Q$14+$BJ36*Assembly!Q$15+$BK36*Assembly!Q$16+$BL36*Assembly!Q$17+$BM36*Assembly!Q$18+$BN36*Assembly!Q$19+$BO36*Assembly!Q$20+$BP36*Assembly!Q$21+$BQ36*Assembly!Q$22+$BR36*Assembly!Q$23+$BS36*Assembly!Q$24</f>
        <v>#VALUE!</v>
      </c>
      <c r="CK36" s="145" t="e">
        <f>$AY36*Assembly!R$4+$AZ36*Assembly!R$5+$BA36*Assembly!R$6+$BB36*Assembly!R$7+$BC36*Assembly!R$8+$BD36*Assembly!R$9+$BE36*Assembly!R$10+$BF36*Assembly!R$11+$BG36*Assembly!R$12+$BH36*Assembly!R$13+$BI36*Assembly!R$14+$BJ36*Assembly!R$15+$BK36*Assembly!R$16+$BL36*Assembly!R$17+$BM36*Assembly!R$18+$BN36*Assembly!R$19+$BO36*Assembly!R$20+$BP36*Assembly!R$21+$BQ36*Assembly!R$22+$BR36*Assembly!R$23+$BS36*Assembly!R$24</f>
        <v>#VALUE!</v>
      </c>
      <c r="CL36" s="140" t="e">
        <f>$AY36*Assembly!S$4+$AZ36*Assembly!S$5+$BA36*Assembly!S$6+$BB36*Assembly!S$7+$BC36*Assembly!S$8+$BD36*Assembly!S$9+$BE36*Assembly!S$10+$BF36*Assembly!S$11+$BG36*Assembly!S$12+$BH36*Assembly!S$13+$BI36*Assembly!S$14+$BJ36*Assembly!S$15+$BK36*Assembly!S$16+$BL36*Assembly!S$17+$BM36*Assembly!S$18+$BN36*Assembly!S$19+$BO36*Assembly!S$20+$BP36*Assembly!S$21+$BQ36*Assembly!S$22+$BR36*Assembly!S$23+$BS36*Assembly!S$24</f>
        <v>#VALUE!</v>
      </c>
      <c r="CM36" s="140" t="e">
        <f>$AY36*Assembly!T$4+$AZ36*Assembly!T$5+$BA36*Assembly!T$6+$BB36*Assembly!T$7+$BC36*Assembly!T$8+$BD36*Assembly!T$9+$BE36*Assembly!T$10+$BF36*Assembly!T$11+$BG36*Assembly!T$12+$BH36*Assembly!T$13+$BI36*Assembly!T$14+$BJ36*Assembly!T$15+$BK36*Assembly!T$16+$BL36*Assembly!T$17+$BM36*Assembly!T$18+$BN36*Assembly!T$19+$BO36*Assembly!T$20+$BP36*Assembly!T$21+$BQ36*Assembly!T$22+$BR36*Assembly!T$23+$BS36*Assembly!T$24</f>
        <v>#VALUE!</v>
      </c>
      <c r="CN36" s="140" t="e">
        <f>$AY36*Assembly!U$4+$AZ36*Assembly!U$5+$BA36*Assembly!U$6+$BB36*Assembly!U$7+$BC36*Assembly!U$8+$BD36*Assembly!U$9+$BE36*Assembly!U$10+$BF36*Assembly!U$11+$BG36*Assembly!U$12+$BH36*Assembly!U$13+$BI36*Assembly!U$14+$BJ36*Assembly!U$15+$BK36*Assembly!U$16+$BL36*Assembly!U$17+$BM36*Assembly!U$18+$BN36*Assembly!U$19+$BO36*Assembly!U$20+$BP36*Assembly!U$21+$BQ36*Assembly!U$22+$BR36*Assembly!U$23+$BS36*Assembly!U$24</f>
        <v>#VALUE!</v>
      </c>
      <c r="CO36" s="145" t="e">
        <f>$AY36*Assembly!V$4+$AZ36*Assembly!V$5+$BA36*Assembly!V$6+$BB36*Assembly!V$7+$BC36*Assembly!V$8+$BD36*Assembly!V$9+$BE36*Assembly!V$10+$BF36*Assembly!V$11+$BG36*Assembly!V$12+$BH36*Assembly!V$13+$BI36*Assembly!V$14+$BJ36*Assembly!V$15+$BK36*Assembly!V$16+$BL36*Assembly!V$17+$BM36*Assembly!V$18+$BN36*Assembly!V$19+$BO36*Assembly!V$20+$BP36*Assembly!V$21+$BQ36*Assembly!V$22+$BR36*Assembly!V$23+$BS36*Assembly!V$24</f>
        <v>#VALUE!</v>
      </c>
      <c r="CP36" s="145" t="e">
        <f>CF36*Refining!$F$3</f>
        <v>#VALUE!</v>
      </c>
      <c r="CQ36" s="145" t="e">
        <f>CG36*Refining!$F$4</f>
        <v>#VALUE!</v>
      </c>
      <c r="CR36" s="145" t="e">
        <f>CH36*Refining!$F$5</f>
        <v>#VALUE!</v>
      </c>
      <c r="CS36" s="145" t="e">
        <f>CI36*Refining!$F$6</f>
        <v>#VALUE!</v>
      </c>
      <c r="CT36" s="145" t="e">
        <f>CJ36*Refining!$F$7</f>
        <v>#VALUE!</v>
      </c>
      <c r="CU36" s="145" t="e">
        <f>CK36*Refining!$F$8</f>
        <v>#VALUE!</v>
      </c>
      <c r="CV36" s="145" t="e">
        <f>CL36*Refining!$F$9</f>
        <v>#VALUE!</v>
      </c>
      <c r="CW36" s="145" t="e">
        <f>CM36*Refining!$F$10</f>
        <v>#VALUE!</v>
      </c>
      <c r="CX36" s="145" t="e">
        <f>CN36*Refining!$F$11</f>
        <v>#VALUE!</v>
      </c>
      <c r="CY36" s="145" t="e">
        <f>CO36*Refining!$F$12</f>
        <v>#VALUE!</v>
      </c>
      <c r="CZ36" s="185" t="e">
        <f t="shared" ref="CZ36:DS36" si="145">IF(CF36 = 0, "", CF36)</f>
        <v>#VALUE!</v>
      </c>
      <c r="DA36" s="189" t="e">
        <f t="shared" si="145"/>
        <v>#VALUE!</v>
      </c>
      <c r="DB36" s="189" t="e">
        <f t="shared" si="145"/>
        <v>#VALUE!</v>
      </c>
      <c r="DC36" s="186" t="e">
        <f t="shared" si="145"/>
        <v>#VALUE!</v>
      </c>
      <c r="DD36" s="186" t="e">
        <f t="shared" si="145"/>
        <v>#VALUE!</v>
      </c>
      <c r="DE36" s="186" t="e">
        <f t="shared" si="145"/>
        <v>#VALUE!</v>
      </c>
      <c r="DF36" s="186" t="e">
        <f t="shared" si="145"/>
        <v>#VALUE!</v>
      </c>
      <c r="DG36" s="186" t="e">
        <f t="shared" si="145"/>
        <v>#VALUE!</v>
      </c>
      <c r="DH36" s="186" t="e">
        <f t="shared" si="145"/>
        <v>#VALUE!</v>
      </c>
      <c r="DI36" s="187" t="e">
        <f t="shared" si="145"/>
        <v>#VALUE!</v>
      </c>
      <c r="DJ36" s="185" t="e">
        <f t="shared" si="145"/>
        <v>#VALUE!</v>
      </c>
      <c r="DK36" s="189" t="e">
        <f t="shared" si="145"/>
        <v>#VALUE!</v>
      </c>
      <c r="DL36" s="189" t="e">
        <f t="shared" si="145"/>
        <v>#VALUE!</v>
      </c>
      <c r="DM36" s="186" t="e">
        <f t="shared" si="145"/>
        <v>#VALUE!</v>
      </c>
      <c r="DN36" s="188" t="e">
        <f t="shared" si="145"/>
        <v>#VALUE!</v>
      </c>
      <c r="DO36" s="186" t="e">
        <f t="shared" si="145"/>
        <v>#VALUE!</v>
      </c>
      <c r="DP36" s="186" t="e">
        <f t="shared" si="145"/>
        <v>#VALUE!</v>
      </c>
      <c r="DQ36" s="186" t="e">
        <f t="shared" si="145"/>
        <v>#VALUE!</v>
      </c>
      <c r="DR36" s="186" t="e">
        <f t="shared" si="145"/>
        <v>#VALUE!</v>
      </c>
      <c r="DS36" s="187" t="e">
        <f t="shared" si="145"/>
        <v>#VALUE!</v>
      </c>
      <c r="DT36" s="185" t="e">
        <f t="shared" si="11"/>
        <v>#VALUE!</v>
      </c>
      <c r="DU36" s="189" t="e">
        <f t="shared" si="12"/>
        <v>#VALUE!</v>
      </c>
      <c r="DV36" s="133" t="e">
        <f>CZ36*'Ores &amp; Ingots'!$C$3+DA36*'Ores &amp; Ingots'!$C$4+DB36*'Ores &amp; Ingots'!$C$5+DC36*'Ores &amp; Ingots'!$C$6+DD36*'Ores &amp; Ingots'!$C$7+DE36*'Ores &amp; Ingots'!$C$8+DF36*'Ores &amp; Ingots'!$C$9+DG36*'Ores &amp; Ingots'!$C$10+DH36*'Ores &amp; Ingots'!$C$11+DI36*'Ores &amp; Ingots'!$C$12</f>
        <v>#VALUE!</v>
      </c>
      <c r="DW36" s="133" t="e">
        <f>DJ36*'Ores &amp; Ingots'!$B$3+DK36*'Ores &amp; Ingots'!$B$4+DL36*'Ores &amp; Ingots'!$B$5+DM36*'Ores &amp; Ingots'!$B$6+DN36*'Ores &amp; Ingots'!$B$7+DO36*'Ores &amp; Ingots'!$B$8+DP36*'Ores &amp; Ingots'!$B$9+DQ36*'Ores &amp; Ingots'!$B$10+DR36*'Ores &amp; Ingots'!$B$11+DS36*'Ores &amp; Ingots'!$B$12</f>
        <v>#VALUE!</v>
      </c>
      <c r="DX36" s="189" t="e">
        <f>CZ36*Refining!$G$3+DA36*Refining!$G$4+DB36*Refining!$G$5+DC36*Refining!$G$6+DD36*Refining!$G$7+DE36*Refining!$G$8+DF36*Refining!$G$9+DG36*Refining!$G$10+DH36*Refining!$G$11+DI36*Refining!$G$12</f>
        <v>#VALUE!</v>
      </c>
      <c r="DY36" s="189" t="e">
        <f t="shared" si="13"/>
        <v>#VALUE!</v>
      </c>
      <c r="DZ36" s="192" t="e">
        <f t="shared" si="14"/>
        <v>#VALUE!</v>
      </c>
      <c r="EA36" s="185" t="e">
        <f t="shared" si="15"/>
        <v>#VALUE!</v>
      </c>
      <c r="EB36" s="194" t="e">
        <f t="shared" ref="EB36:EC36" si="146">EA36/60</f>
        <v>#VALUE!</v>
      </c>
      <c r="EC36" s="194" t="e">
        <f t="shared" si="146"/>
        <v>#VALUE!</v>
      </c>
      <c r="ED36" s="185" t="e">
        <f t="shared" si="17"/>
        <v>#VALUE!</v>
      </c>
      <c r="EE36" s="194" t="e">
        <f t="shared" ref="EE36:EF36" si="147">ED36/1000</f>
        <v>#VALUE!</v>
      </c>
      <c r="EF36" s="196" t="e">
        <f t="shared" si="147"/>
        <v>#VALUE!</v>
      </c>
      <c r="EG36" s="130" t="e">
        <f t="shared" si="19"/>
        <v>#VALUE!</v>
      </c>
      <c r="EH36" s="132" t="e">
        <f t="shared" si="20"/>
        <v>#VALUE!</v>
      </c>
      <c r="EI36" s="133" t="s">
        <v>28</v>
      </c>
    </row>
    <row r="37" spans="1:139" ht="12.75" x14ac:dyDescent="0.2">
      <c r="A37" s="864"/>
      <c r="B37" s="135" t="s">
        <v>260</v>
      </c>
      <c r="C37" s="137" t="s">
        <v>156</v>
      </c>
      <c r="D37" s="137">
        <v>1</v>
      </c>
      <c r="E37" s="137">
        <v>1</v>
      </c>
      <c r="F37" s="137">
        <v>2</v>
      </c>
      <c r="G37" s="139">
        <f t="shared" si="0"/>
        <v>31.25</v>
      </c>
      <c r="H37" s="140">
        <v>15</v>
      </c>
      <c r="I37" s="140">
        <v>15</v>
      </c>
      <c r="J37" s="140">
        <f>H37/Main!$D$9</f>
        <v>3</v>
      </c>
      <c r="K37" s="140">
        <f>I37/Main!$D$10</f>
        <v>7.5</v>
      </c>
      <c r="L37" s="140">
        <f t="shared" si="1"/>
        <v>2.5</v>
      </c>
      <c r="M37" s="140">
        <v>1</v>
      </c>
      <c r="N37" s="145" t="s">
        <v>28</v>
      </c>
      <c r="O37" s="145" t="s">
        <v>28</v>
      </c>
      <c r="P37" s="143"/>
      <c r="Q37" s="145">
        <v>1140</v>
      </c>
      <c r="R37" s="145">
        <f>Q37*Main!$D$6</f>
        <v>11400</v>
      </c>
      <c r="S37" s="146"/>
      <c r="T37" s="146"/>
      <c r="U37" s="143"/>
      <c r="V37" s="143"/>
      <c r="W37" s="143"/>
      <c r="X37" s="143"/>
      <c r="Y37" s="145">
        <v>60</v>
      </c>
      <c r="Z37" s="143"/>
      <c r="AA37" s="143"/>
      <c r="AB37" s="143"/>
      <c r="AC37" s="148" t="s">
        <v>240</v>
      </c>
      <c r="AD37" s="133">
        <v>35</v>
      </c>
      <c r="AE37" s="133">
        <v>0</v>
      </c>
      <c r="AF37" s="133">
        <v>0</v>
      </c>
      <c r="AG37" s="133">
        <v>25</v>
      </c>
      <c r="AH37" s="133">
        <v>8</v>
      </c>
      <c r="AI37" s="133">
        <v>0</v>
      </c>
      <c r="AJ37" s="133">
        <v>6</v>
      </c>
      <c r="AK37" s="167">
        <v>4</v>
      </c>
      <c r="AL37" s="133">
        <v>0</v>
      </c>
      <c r="AM37" s="133">
        <v>0</v>
      </c>
      <c r="AN37" s="133">
        <v>0</v>
      </c>
      <c r="AO37" s="133">
        <v>30</v>
      </c>
      <c r="AP37" s="133">
        <v>0</v>
      </c>
      <c r="AQ37" s="133">
        <v>0</v>
      </c>
      <c r="AR37" s="133">
        <v>0</v>
      </c>
      <c r="AS37" s="133">
        <v>0</v>
      </c>
      <c r="AT37" s="133">
        <v>0</v>
      </c>
      <c r="AU37" s="133">
        <v>0</v>
      </c>
      <c r="AV37" s="133">
        <v>0</v>
      </c>
      <c r="AW37" s="133">
        <v>0</v>
      </c>
      <c r="AX37" s="133">
        <v>0</v>
      </c>
      <c r="AY37" s="174">
        <f t="shared" ref="AY37:BS37" si="148">IF(AD37 = 0, "", AD37)</f>
        <v>35</v>
      </c>
      <c r="AZ37" s="137" t="str">
        <f t="shared" si="148"/>
        <v/>
      </c>
      <c r="BA37" s="137" t="str">
        <f t="shared" si="148"/>
        <v/>
      </c>
      <c r="BB37" s="133">
        <f t="shared" si="148"/>
        <v>25</v>
      </c>
      <c r="BC37" s="133">
        <f t="shared" si="148"/>
        <v>8</v>
      </c>
      <c r="BD37" s="137" t="str">
        <f t="shared" si="148"/>
        <v/>
      </c>
      <c r="BE37" s="133">
        <f t="shared" si="148"/>
        <v>6</v>
      </c>
      <c r="BF37" s="167">
        <f t="shared" si="148"/>
        <v>4</v>
      </c>
      <c r="BG37" s="137" t="str">
        <f t="shared" si="148"/>
        <v/>
      </c>
      <c r="BH37" s="137" t="str">
        <f t="shared" si="148"/>
        <v/>
      </c>
      <c r="BI37" s="137" t="str">
        <f t="shared" si="148"/>
        <v/>
      </c>
      <c r="BJ37" s="133">
        <f t="shared" si="148"/>
        <v>30</v>
      </c>
      <c r="BK37" s="137" t="str">
        <f t="shared" si="148"/>
        <v/>
      </c>
      <c r="BL37" s="137" t="str">
        <f t="shared" si="148"/>
        <v/>
      </c>
      <c r="BM37" s="137" t="str">
        <f t="shared" si="148"/>
        <v/>
      </c>
      <c r="BN37" s="137" t="str">
        <f t="shared" si="148"/>
        <v/>
      </c>
      <c r="BO37" s="137" t="str">
        <f t="shared" si="148"/>
        <v/>
      </c>
      <c r="BP37" s="137" t="str">
        <f t="shared" si="148"/>
        <v/>
      </c>
      <c r="BQ37" s="137" t="str">
        <f t="shared" si="148"/>
        <v/>
      </c>
      <c r="BR37" s="137" t="str">
        <f t="shared" si="148"/>
        <v/>
      </c>
      <c r="BS37" s="169" t="str">
        <f t="shared" si="148"/>
        <v/>
      </c>
      <c r="BT37" s="174" t="e">
        <f>$AY37*Assembly!Z$4+$AZ37*Assembly!Z$5+$BA37*Assembly!Z$6+$BB37*Assembly!Z$7+$BC37*Assembly!Z$8+$BD37*Assembly!Z$9+$BE37*Assembly!Z$10+$BF37*Assembly!Z$11+$BG37*Assembly!Z$12+$BH37*Assembly!Z$13+$BI37*Assembly!Z$14+$BJ37*Assembly!Z$15+$BK37*Assembly!Z$16+$BL37*Assembly!Z$17+$BM37*Assembly!Z$18+$BN37*Assembly!Z$19+$BO37*Assembly!Z$20+$BP37*Assembly!Z$21+$BQ37*Assembly!Z$22+$BR37*Assembly!Z$23+$BS37*Assembly!Z$24</f>
        <v>#VALUE!</v>
      </c>
      <c r="BU37" s="133" t="e">
        <f t="shared" si="3"/>
        <v>#VALUE!</v>
      </c>
      <c r="BV37" s="314" t="e">
        <f t="shared" si="124"/>
        <v>#VALUE!</v>
      </c>
      <c r="BW37" s="133" t="e">
        <f>$AY37*Assembly!AD$4+$AZ37*Assembly!AD$5+$BA37*Assembly!AD$6+$BB37*Assembly!AD$7+$BC37*Assembly!AD$8+$BD37*Assembly!AD$9+$BE37*Assembly!AD$10+$BF37*Assembly!AD$11+$BG37*Assembly!AD$12+$BH37*Assembly!AD$13+$BI37*Assembly!AD$14+$BJ37*Assembly!AD$15+$BK37*Assembly!AD$16+$BL37*Assembly!AD$17+$BM37*Assembly!AD$18+$BN37*Assembly!AD$19+$BO37*Assembly!AD$20+$BP37*Assembly!AD$21+$BQ37*Assembly!AD$22+$BR37*Assembly!AD$23+$BS37*Assembly!AD$24</f>
        <v>#VALUE!</v>
      </c>
      <c r="BX37" s="177" t="e">
        <f t="shared" si="4"/>
        <v>#VALUE!</v>
      </c>
      <c r="BY37" s="178" t="e">
        <f t="shared" si="5"/>
        <v>#VALUE!</v>
      </c>
      <c r="BZ37" s="179" t="e">
        <f t="shared" si="6"/>
        <v>#VALUE!</v>
      </c>
      <c r="CA37" s="178" t="e">
        <f t="shared" si="7"/>
        <v>#VALUE!</v>
      </c>
      <c r="CB37" s="133" t="e">
        <f>$AY37*Assembly!Y$4+$AZ37*Assembly!Y$5+$BA37*Assembly!Y$6+$BB37*Assembly!Y$7+$BC37*Assembly!Y$8+$BD37*Assembly!Y$9+$BE37*Assembly!Y$10+$BF37*Assembly!Y$11+$BG37*Assembly!Y$12+$BH37*Assembly!Y$13+$BI37*Assembly!Y$14+$BJ37*Assembly!Y$15+$BK37*Assembly!Y$16+$BL37*Assembly!Y$17+$BM37*Assembly!Y$18+$BN37*Assembly!Y$19+$BO37*Assembly!Y$20+$BP37*Assembly!Y$21+$BQ37*Assembly!Y$22+$BR37*Assembly!Y$23+$BS37*Assembly!Y$24</f>
        <v>#VALUE!</v>
      </c>
      <c r="CC37" s="133" t="e">
        <f t="shared" si="8"/>
        <v>#VALUE!</v>
      </c>
      <c r="CD37" s="130" t="e">
        <f t="shared" si="9"/>
        <v>#VALUE!</v>
      </c>
      <c r="CE37" s="183" t="e">
        <f>$AY37*Assembly!AC$4+$AZ37*Assembly!AC$5+$BA37*Assembly!AC$6+$BB37*Assembly!AC$7+$BC37*Assembly!AC$8+$BD37*Assembly!AC$9+$BE37*Assembly!AC$10+$BF37*Assembly!AC$11+$BG37*Assembly!AC$12+$BH37*Assembly!AC$13+$BI37*Assembly!AC$14+$BJ37*Assembly!AC$15+$BK37*Assembly!AC$16+$BL37*Assembly!AC$17+$BM37*Assembly!AC$18+$BN37*Assembly!AC$19+$BO37*Assembly!AC$20+$BP37*Assembly!AC$21+$BQ37*Assembly!AC$22+$BR37*Assembly!AC$23+$BS37*Assembly!AC$24</f>
        <v>#VALUE!</v>
      </c>
      <c r="CF37" s="145" t="e">
        <f>$AY37*Assembly!M$4+$AZ37*Assembly!M$5+$BA37*Assembly!M$6+$BB37*Assembly!M$7+$BC37*Assembly!M$8+$BD37*Assembly!M$9+$BE37*Assembly!M$10+$BF37*Assembly!M$11+$BG37*Assembly!M$12+$BH37*Assembly!M$13+$BI37*Assembly!M$14+$BJ37*Assembly!M$15+$BK37*Assembly!M$16+$BL37*Assembly!M$17+$BM37*Assembly!M$18+$BN37*Assembly!M$19+$BO37*Assembly!M$20+$BP37*Assembly!M$21+$BQ37*Assembly!M$22+$BR37*Assembly!M$23+$BS37*Assembly!M$24</f>
        <v>#VALUE!</v>
      </c>
      <c r="CG37" s="145" t="e">
        <f>$AY37*Assembly!N$4+$AZ37*Assembly!N$5+$BA37*Assembly!N$6+$BB37*Assembly!N$7+$BC37*Assembly!N$8+$BD37*Assembly!N$9+$BE37*Assembly!N$10+$BF37*Assembly!N$11+$BG37*Assembly!N$12+$BH37*Assembly!N$13+$BI37*Assembly!N$14+$BJ37*Assembly!N$15+$BK37*Assembly!N$16+$BL37*Assembly!N$17+$BM37*Assembly!N$18+$BN37*Assembly!N$19+$BO37*Assembly!N$20+$BP37*Assembly!N$21+$BQ37*Assembly!N$22+$BR37*Assembly!N$23+$BS37*Assembly!N$24</f>
        <v>#VALUE!</v>
      </c>
      <c r="CH37" s="145" t="e">
        <f>$AY37*Assembly!O$4+$AZ37*Assembly!O$5+$BA37*Assembly!O$6+$BB37*Assembly!O$7+$BC37*Assembly!O$8+$BD37*Assembly!O$9+$BE37*Assembly!O$10+$BF37*Assembly!O$11+$BG37*Assembly!O$12+$BH37*Assembly!O$13+$BI37*Assembly!O$14+$BJ37*Assembly!O$15+$BK37*Assembly!O$16+$BL37*Assembly!O$17+$BM37*Assembly!O$18+$BN37*Assembly!O$19+$BO37*Assembly!O$20+$BP37*Assembly!O$21+$BQ37*Assembly!O$22+$BR37*Assembly!O$23+$BS37*Assembly!O$24</f>
        <v>#VALUE!</v>
      </c>
      <c r="CI37" s="140" t="e">
        <f>$AY37*Assembly!P$4+$AZ37*Assembly!P$5+$BA37*Assembly!P$6+$BB37*Assembly!P$7+$BC37*Assembly!P$8+$BD37*Assembly!P$9+$BE37*Assembly!P$10+$BF37*Assembly!P$11+$BG37*Assembly!P$12+$BH37*Assembly!P$13+$BI37*Assembly!P$14+$BJ37*Assembly!P$15+$BK37*Assembly!P$16+$BL37*Assembly!P$17+$BM37*Assembly!P$18+$BN37*Assembly!P$19+$BO37*Assembly!P$20+$BP37*Assembly!P$21+$BQ37*Assembly!P$22+$BR37*Assembly!P$23+$BS37*Assembly!P$24</f>
        <v>#VALUE!</v>
      </c>
      <c r="CJ37" s="140" t="e">
        <f>$AY37*Assembly!Q$4+$AZ37*Assembly!Q$5+$BA37*Assembly!Q$6+$BB37*Assembly!Q$7+$BC37*Assembly!Q$8+$BD37*Assembly!Q$9+$BE37*Assembly!Q$10+$BF37*Assembly!Q$11+$BG37*Assembly!Q$12+$BH37*Assembly!Q$13+$BI37*Assembly!Q$14+$BJ37*Assembly!Q$15+$BK37*Assembly!Q$16+$BL37*Assembly!Q$17+$BM37*Assembly!Q$18+$BN37*Assembly!Q$19+$BO37*Assembly!Q$20+$BP37*Assembly!Q$21+$BQ37*Assembly!Q$22+$BR37*Assembly!Q$23+$BS37*Assembly!Q$24</f>
        <v>#VALUE!</v>
      </c>
      <c r="CK37" s="145" t="e">
        <f>$AY37*Assembly!R$4+$AZ37*Assembly!R$5+$BA37*Assembly!R$6+$BB37*Assembly!R$7+$BC37*Assembly!R$8+$BD37*Assembly!R$9+$BE37*Assembly!R$10+$BF37*Assembly!R$11+$BG37*Assembly!R$12+$BH37*Assembly!R$13+$BI37*Assembly!R$14+$BJ37*Assembly!R$15+$BK37*Assembly!R$16+$BL37*Assembly!R$17+$BM37*Assembly!R$18+$BN37*Assembly!R$19+$BO37*Assembly!R$20+$BP37*Assembly!R$21+$BQ37*Assembly!R$22+$BR37*Assembly!R$23+$BS37*Assembly!R$24</f>
        <v>#VALUE!</v>
      </c>
      <c r="CL37" s="140" t="e">
        <f>$AY37*Assembly!S$4+$AZ37*Assembly!S$5+$BA37*Assembly!S$6+$BB37*Assembly!S$7+$BC37*Assembly!S$8+$BD37*Assembly!S$9+$BE37*Assembly!S$10+$BF37*Assembly!S$11+$BG37*Assembly!S$12+$BH37*Assembly!S$13+$BI37*Assembly!S$14+$BJ37*Assembly!S$15+$BK37*Assembly!S$16+$BL37*Assembly!S$17+$BM37*Assembly!S$18+$BN37*Assembly!S$19+$BO37*Assembly!S$20+$BP37*Assembly!S$21+$BQ37*Assembly!S$22+$BR37*Assembly!S$23+$BS37*Assembly!S$24</f>
        <v>#VALUE!</v>
      </c>
      <c r="CM37" s="140" t="e">
        <f>$AY37*Assembly!T$4+$AZ37*Assembly!T$5+$BA37*Assembly!T$6+$BB37*Assembly!T$7+$BC37*Assembly!T$8+$BD37*Assembly!T$9+$BE37*Assembly!T$10+$BF37*Assembly!T$11+$BG37*Assembly!T$12+$BH37*Assembly!T$13+$BI37*Assembly!T$14+$BJ37*Assembly!T$15+$BK37*Assembly!T$16+$BL37*Assembly!T$17+$BM37*Assembly!T$18+$BN37*Assembly!T$19+$BO37*Assembly!T$20+$BP37*Assembly!T$21+$BQ37*Assembly!T$22+$BR37*Assembly!T$23+$BS37*Assembly!T$24</f>
        <v>#VALUE!</v>
      </c>
      <c r="CN37" s="140" t="e">
        <f>$AY37*Assembly!U$4+$AZ37*Assembly!U$5+$BA37*Assembly!U$6+$BB37*Assembly!U$7+$BC37*Assembly!U$8+$BD37*Assembly!U$9+$BE37*Assembly!U$10+$BF37*Assembly!U$11+$BG37*Assembly!U$12+$BH37*Assembly!U$13+$BI37*Assembly!U$14+$BJ37*Assembly!U$15+$BK37*Assembly!U$16+$BL37*Assembly!U$17+$BM37*Assembly!U$18+$BN37*Assembly!U$19+$BO37*Assembly!U$20+$BP37*Assembly!U$21+$BQ37*Assembly!U$22+$BR37*Assembly!U$23+$BS37*Assembly!U$24</f>
        <v>#VALUE!</v>
      </c>
      <c r="CO37" s="145" t="e">
        <f>$AY37*Assembly!V$4+$AZ37*Assembly!V$5+$BA37*Assembly!V$6+$BB37*Assembly!V$7+$BC37*Assembly!V$8+$BD37*Assembly!V$9+$BE37*Assembly!V$10+$BF37*Assembly!V$11+$BG37*Assembly!V$12+$BH37*Assembly!V$13+$BI37*Assembly!V$14+$BJ37*Assembly!V$15+$BK37*Assembly!V$16+$BL37*Assembly!V$17+$BM37*Assembly!V$18+$BN37*Assembly!V$19+$BO37*Assembly!V$20+$BP37*Assembly!V$21+$BQ37*Assembly!V$22+$BR37*Assembly!V$23+$BS37*Assembly!V$24</f>
        <v>#VALUE!</v>
      </c>
      <c r="CP37" s="145" t="e">
        <f>CF37*Refining!$F$3</f>
        <v>#VALUE!</v>
      </c>
      <c r="CQ37" s="145" t="e">
        <f>CG37*Refining!$F$4</f>
        <v>#VALUE!</v>
      </c>
      <c r="CR37" s="145" t="e">
        <f>CH37*Refining!$F$5</f>
        <v>#VALUE!</v>
      </c>
      <c r="CS37" s="145" t="e">
        <f>CI37*Refining!$F$6</f>
        <v>#VALUE!</v>
      </c>
      <c r="CT37" s="145" t="e">
        <f>CJ37*Refining!$F$7</f>
        <v>#VALUE!</v>
      </c>
      <c r="CU37" s="145" t="e">
        <f>CK37*Refining!$F$8</f>
        <v>#VALUE!</v>
      </c>
      <c r="CV37" s="145" t="e">
        <f>CL37*Refining!$F$9</f>
        <v>#VALUE!</v>
      </c>
      <c r="CW37" s="145" t="e">
        <f>CM37*Refining!$F$10</f>
        <v>#VALUE!</v>
      </c>
      <c r="CX37" s="145" t="e">
        <f>CN37*Refining!$F$11</f>
        <v>#VALUE!</v>
      </c>
      <c r="CY37" s="145" t="e">
        <f>CO37*Refining!$F$12</f>
        <v>#VALUE!</v>
      </c>
      <c r="CZ37" s="185" t="e">
        <f t="shared" ref="CZ37:DS37" si="149">IF(CF37 = 0, "", CF37)</f>
        <v>#VALUE!</v>
      </c>
      <c r="DA37" s="189" t="e">
        <f t="shared" si="149"/>
        <v>#VALUE!</v>
      </c>
      <c r="DB37" s="189" t="e">
        <f t="shared" si="149"/>
        <v>#VALUE!</v>
      </c>
      <c r="DC37" s="186" t="e">
        <f t="shared" si="149"/>
        <v>#VALUE!</v>
      </c>
      <c r="DD37" s="186" t="e">
        <f t="shared" si="149"/>
        <v>#VALUE!</v>
      </c>
      <c r="DE37" s="186" t="e">
        <f t="shared" si="149"/>
        <v>#VALUE!</v>
      </c>
      <c r="DF37" s="186" t="e">
        <f t="shared" si="149"/>
        <v>#VALUE!</v>
      </c>
      <c r="DG37" s="186" t="e">
        <f t="shared" si="149"/>
        <v>#VALUE!</v>
      </c>
      <c r="DH37" s="186" t="e">
        <f t="shared" si="149"/>
        <v>#VALUE!</v>
      </c>
      <c r="DI37" s="187" t="e">
        <f t="shared" si="149"/>
        <v>#VALUE!</v>
      </c>
      <c r="DJ37" s="185" t="e">
        <f t="shared" si="149"/>
        <v>#VALUE!</v>
      </c>
      <c r="DK37" s="189" t="e">
        <f t="shared" si="149"/>
        <v>#VALUE!</v>
      </c>
      <c r="DL37" s="189" t="e">
        <f t="shared" si="149"/>
        <v>#VALUE!</v>
      </c>
      <c r="DM37" s="186" t="e">
        <f t="shared" si="149"/>
        <v>#VALUE!</v>
      </c>
      <c r="DN37" s="188" t="e">
        <f t="shared" si="149"/>
        <v>#VALUE!</v>
      </c>
      <c r="DO37" s="186" t="e">
        <f t="shared" si="149"/>
        <v>#VALUE!</v>
      </c>
      <c r="DP37" s="186" t="e">
        <f t="shared" si="149"/>
        <v>#VALUE!</v>
      </c>
      <c r="DQ37" s="186" t="e">
        <f t="shared" si="149"/>
        <v>#VALUE!</v>
      </c>
      <c r="DR37" s="186" t="e">
        <f t="shared" si="149"/>
        <v>#VALUE!</v>
      </c>
      <c r="DS37" s="187" t="e">
        <f t="shared" si="149"/>
        <v>#VALUE!</v>
      </c>
      <c r="DT37" s="185" t="e">
        <f t="shared" si="11"/>
        <v>#VALUE!</v>
      </c>
      <c r="DU37" s="189" t="e">
        <f t="shared" si="12"/>
        <v>#VALUE!</v>
      </c>
      <c r="DV37" s="133" t="e">
        <f>CZ37*'Ores &amp; Ingots'!$C$3+DA37*'Ores &amp; Ingots'!$C$4+DB37*'Ores &amp; Ingots'!$C$5+DC37*'Ores &amp; Ingots'!$C$6+DD37*'Ores &amp; Ingots'!$C$7+DE37*'Ores &amp; Ingots'!$C$8+DF37*'Ores &amp; Ingots'!$C$9+DG37*'Ores &amp; Ingots'!$C$10+DH37*'Ores &amp; Ingots'!$C$11+DI37*'Ores &amp; Ingots'!$C$12</f>
        <v>#VALUE!</v>
      </c>
      <c r="DW37" s="133" t="e">
        <f>DJ37*'Ores &amp; Ingots'!$B$3+DK37*'Ores &amp; Ingots'!$B$4+DL37*'Ores &amp; Ingots'!$B$5+DM37*'Ores &amp; Ingots'!$B$6+DN37*'Ores &amp; Ingots'!$B$7+DO37*'Ores &amp; Ingots'!$B$8+DP37*'Ores &amp; Ingots'!$B$9+DQ37*'Ores &amp; Ingots'!$B$10+DR37*'Ores &amp; Ingots'!$B$11+DS37*'Ores &amp; Ingots'!$B$12</f>
        <v>#VALUE!</v>
      </c>
      <c r="DX37" s="189" t="e">
        <f>CZ37*Refining!$G$3+DA37*Refining!$G$4+DB37*Refining!$G$5+DC37*Refining!$G$6+DD37*Refining!$G$7+DE37*Refining!$G$8+DF37*Refining!$G$9+DG37*Refining!$G$10+DH37*Refining!$G$11+DI37*Refining!$G$12</f>
        <v>#VALUE!</v>
      </c>
      <c r="DY37" s="189" t="e">
        <f t="shared" si="13"/>
        <v>#VALUE!</v>
      </c>
      <c r="DZ37" s="192" t="e">
        <f t="shared" si="14"/>
        <v>#VALUE!</v>
      </c>
      <c r="EA37" s="185" t="e">
        <f t="shared" si="15"/>
        <v>#VALUE!</v>
      </c>
      <c r="EB37" s="194" t="e">
        <f t="shared" ref="EB37:EC37" si="150">EA37/60</f>
        <v>#VALUE!</v>
      </c>
      <c r="EC37" s="194" t="e">
        <f t="shared" si="150"/>
        <v>#VALUE!</v>
      </c>
      <c r="ED37" s="185" t="e">
        <f t="shared" si="17"/>
        <v>#VALUE!</v>
      </c>
      <c r="EE37" s="194" t="e">
        <f t="shared" ref="EE37:EF37" si="151">ED37/1000</f>
        <v>#VALUE!</v>
      </c>
      <c r="EF37" s="196" t="e">
        <f t="shared" si="151"/>
        <v>#VALUE!</v>
      </c>
      <c r="EG37" s="130" t="e">
        <f t="shared" si="19"/>
        <v>#VALUE!</v>
      </c>
      <c r="EH37" s="132" t="e">
        <f t="shared" si="20"/>
        <v>#VALUE!</v>
      </c>
      <c r="EI37" s="133">
        <v>1496</v>
      </c>
    </row>
    <row r="38" spans="1:139" ht="12.75" hidden="1" x14ac:dyDescent="0.2">
      <c r="A38" s="864"/>
      <c r="B38" s="135" t="s">
        <v>260</v>
      </c>
      <c r="C38" s="137" t="s">
        <v>155</v>
      </c>
      <c r="D38" s="137">
        <v>1</v>
      </c>
      <c r="E38" s="137">
        <v>1</v>
      </c>
      <c r="F38" s="137">
        <v>4</v>
      </c>
      <c r="G38" s="139">
        <f t="shared" si="0"/>
        <v>0.5</v>
      </c>
      <c r="H38" s="140">
        <v>15</v>
      </c>
      <c r="I38" s="140">
        <v>15</v>
      </c>
      <c r="J38" s="140">
        <f>H38/Main!$D$9</f>
        <v>3</v>
      </c>
      <c r="K38" s="140">
        <f>I38/Main!$D$10</f>
        <v>7.5</v>
      </c>
      <c r="L38" s="140">
        <f t="shared" si="1"/>
        <v>2.5</v>
      </c>
      <c r="M38" s="140">
        <v>1</v>
      </c>
      <c r="N38" s="145" t="s">
        <v>28</v>
      </c>
      <c r="O38" s="145" t="s">
        <v>28</v>
      </c>
      <c r="P38" s="143"/>
      <c r="Q38" s="145">
        <v>240</v>
      </c>
      <c r="R38" s="145">
        <f>Q38*Main!$D$6</f>
        <v>2400</v>
      </c>
      <c r="S38" s="146"/>
      <c r="T38" s="146"/>
      <c r="U38" s="143"/>
      <c r="V38" s="143"/>
      <c r="W38" s="143"/>
      <c r="X38" s="143"/>
      <c r="Y38" s="145">
        <v>60</v>
      </c>
      <c r="Z38" s="143"/>
      <c r="AA38" s="143"/>
      <c r="AB38" s="143"/>
      <c r="AC38" s="148"/>
      <c r="AD38" s="133">
        <v>4</v>
      </c>
      <c r="AE38" s="133">
        <v>0</v>
      </c>
      <c r="AF38" s="133">
        <v>0</v>
      </c>
      <c r="AG38" s="133">
        <v>4</v>
      </c>
      <c r="AH38" s="133">
        <v>2</v>
      </c>
      <c r="AI38" s="133">
        <v>0</v>
      </c>
      <c r="AJ38" s="133">
        <v>1</v>
      </c>
      <c r="AK38" s="167">
        <v>1</v>
      </c>
      <c r="AL38" s="133">
        <v>0</v>
      </c>
      <c r="AM38" s="133">
        <v>0</v>
      </c>
      <c r="AN38" s="133">
        <v>0</v>
      </c>
      <c r="AO38" s="133">
        <v>1</v>
      </c>
      <c r="AP38" s="133">
        <v>0</v>
      </c>
      <c r="AQ38" s="133">
        <v>0</v>
      </c>
      <c r="AR38" s="133">
        <v>0</v>
      </c>
      <c r="AS38" s="133">
        <v>0</v>
      </c>
      <c r="AT38" s="133">
        <v>0</v>
      </c>
      <c r="AU38" s="133">
        <v>0</v>
      </c>
      <c r="AV38" s="133">
        <v>0</v>
      </c>
      <c r="AW38" s="133">
        <v>0</v>
      </c>
      <c r="AX38" s="133">
        <v>0</v>
      </c>
      <c r="AY38" s="174">
        <f t="shared" ref="AY38:BS38" si="152">IF(AD38 = 0, "", AD38)</f>
        <v>4</v>
      </c>
      <c r="AZ38" s="137" t="str">
        <f t="shared" si="152"/>
        <v/>
      </c>
      <c r="BA38" s="137" t="str">
        <f t="shared" si="152"/>
        <v/>
      </c>
      <c r="BB38" s="133">
        <f t="shared" si="152"/>
        <v>4</v>
      </c>
      <c r="BC38" s="133">
        <f t="shared" si="152"/>
        <v>2</v>
      </c>
      <c r="BD38" s="137" t="str">
        <f t="shared" si="152"/>
        <v/>
      </c>
      <c r="BE38" s="133">
        <f t="shared" si="152"/>
        <v>1</v>
      </c>
      <c r="BF38" s="167">
        <f t="shared" si="152"/>
        <v>1</v>
      </c>
      <c r="BG38" s="137" t="str">
        <f t="shared" si="152"/>
        <v/>
      </c>
      <c r="BH38" s="137" t="str">
        <f t="shared" si="152"/>
        <v/>
      </c>
      <c r="BI38" s="137" t="str">
        <f t="shared" si="152"/>
        <v/>
      </c>
      <c r="BJ38" s="133">
        <f t="shared" si="152"/>
        <v>1</v>
      </c>
      <c r="BK38" s="137" t="str">
        <f t="shared" si="152"/>
        <v/>
      </c>
      <c r="BL38" s="137" t="str">
        <f t="shared" si="152"/>
        <v/>
      </c>
      <c r="BM38" s="137" t="str">
        <f t="shared" si="152"/>
        <v/>
      </c>
      <c r="BN38" s="137" t="str">
        <f t="shared" si="152"/>
        <v/>
      </c>
      <c r="BO38" s="137" t="str">
        <f t="shared" si="152"/>
        <v/>
      </c>
      <c r="BP38" s="137" t="str">
        <f t="shared" si="152"/>
        <v/>
      </c>
      <c r="BQ38" s="137" t="str">
        <f t="shared" si="152"/>
        <v/>
      </c>
      <c r="BR38" s="137" t="str">
        <f t="shared" si="152"/>
        <v/>
      </c>
      <c r="BS38" s="169" t="str">
        <f t="shared" si="152"/>
        <v/>
      </c>
      <c r="BT38" s="174" t="e">
        <f>$AY38*Assembly!Z$4+$AZ38*Assembly!Z$5+$BA38*Assembly!Z$6+$BB38*Assembly!Z$7+$BC38*Assembly!Z$8+$BD38*Assembly!Z$9+$BE38*Assembly!Z$10+$BF38*Assembly!Z$11+$BG38*Assembly!Z$12+$BH38*Assembly!Z$13+$BI38*Assembly!Z$14+$BJ38*Assembly!Z$15+$BK38*Assembly!Z$16+$BL38*Assembly!Z$17+$BM38*Assembly!Z$18+$BN38*Assembly!Z$19+$BO38*Assembly!Z$20+$BP38*Assembly!Z$21+$BQ38*Assembly!Z$22+$BR38*Assembly!Z$23+$BS38*Assembly!Z$24</f>
        <v>#VALUE!</v>
      </c>
      <c r="BU38" s="133" t="e">
        <f t="shared" si="3"/>
        <v>#VALUE!</v>
      </c>
      <c r="BV38" s="314" t="e">
        <f t="shared" si="124"/>
        <v>#VALUE!</v>
      </c>
      <c r="BW38" s="133" t="e">
        <f>$AY38*Assembly!AD$4+$AZ38*Assembly!AD$5+$BA38*Assembly!AD$6+$BB38*Assembly!AD$7+$BC38*Assembly!AD$8+$BD38*Assembly!AD$9+$BE38*Assembly!AD$10+$BF38*Assembly!AD$11+$BG38*Assembly!AD$12+$BH38*Assembly!AD$13+$BI38*Assembly!AD$14+$BJ38*Assembly!AD$15+$BK38*Assembly!AD$16+$BL38*Assembly!AD$17+$BM38*Assembly!AD$18+$BN38*Assembly!AD$19+$BO38*Assembly!AD$20+$BP38*Assembly!AD$21+$BQ38*Assembly!AD$22+$BR38*Assembly!AD$23+$BS38*Assembly!AD$24</f>
        <v>#VALUE!</v>
      </c>
      <c r="BX38" s="177" t="e">
        <f t="shared" si="4"/>
        <v>#VALUE!</v>
      </c>
      <c r="BY38" s="178" t="e">
        <f t="shared" si="5"/>
        <v>#VALUE!</v>
      </c>
      <c r="BZ38" s="179" t="e">
        <f t="shared" si="6"/>
        <v>#VALUE!</v>
      </c>
      <c r="CA38" s="178" t="e">
        <f t="shared" si="7"/>
        <v>#VALUE!</v>
      </c>
      <c r="CB38" s="133" t="e">
        <f>$AY38*Assembly!Y$4+$AZ38*Assembly!Y$5+$BA38*Assembly!Y$6+$BB38*Assembly!Y$7+$BC38*Assembly!Y$8+$BD38*Assembly!Y$9+$BE38*Assembly!Y$10+$BF38*Assembly!Y$11+$BG38*Assembly!Y$12+$BH38*Assembly!Y$13+$BI38*Assembly!Y$14+$BJ38*Assembly!Y$15+$BK38*Assembly!Y$16+$BL38*Assembly!Y$17+$BM38*Assembly!Y$18+$BN38*Assembly!Y$19+$BO38*Assembly!Y$20+$BP38*Assembly!Y$21+$BQ38*Assembly!Y$22+$BR38*Assembly!Y$23+$BS38*Assembly!Y$24</f>
        <v>#VALUE!</v>
      </c>
      <c r="CC38" s="133" t="e">
        <f t="shared" si="8"/>
        <v>#VALUE!</v>
      </c>
      <c r="CD38" s="130" t="e">
        <f t="shared" si="9"/>
        <v>#VALUE!</v>
      </c>
      <c r="CE38" s="183" t="e">
        <f>$AY38*Assembly!AC$4+$AZ38*Assembly!AC$5+$BA38*Assembly!AC$6+$BB38*Assembly!AC$7+$BC38*Assembly!AC$8+$BD38*Assembly!AC$9+$BE38*Assembly!AC$10+$BF38*Assembly!AC$11+$BG38*Assembly!AC$12+$BH38*Assembly!AC$13+$BI38*Assembly!AC$14+$BJ38*Assembly!AC$15+$BK38*Assembly!AC$16+$BL38*Assembly!AC$17+$BM38*Assembly!AC$18+$BN38*Assembly!AC$19+$BO38*Assembly!AC$20+$BP38*Assembly!AC$21+$BQ38*Assembly!AC$22+$BR38*Assembly!AC$23+$BS38*Assembly!AC$24</f>
        <v>#VALUE!</v>
      </c>
      <c r="CF38" s="145" t="e">
        <f>$AY38*Assembly!M$4+$AZ38*Assembly!M$5+$BA38*Assembly!M$6+$BB38*Assembly!M$7+$BC38*Assembly!M$8+$BD38*Assembly!M$9+$BE38*Assembly!M$10+$BF38*Assembly!M$11+$BG38*Assembly!M$12+$BH38*Assembly!M$13+$BI38*Assembly!M$14+$BJ38*Assembly!M$15+$BK38*Assembly!M$16+$BL38*Assembly!M$17+$BM38*Assembly!M$18+$BN38*Assembly!M$19+$BO38*Assembly!M$20+$BP38*Assembly!M$21+$BQ38*Assembly!M$22+$BR38*Assembly!M$23+$BS38*Assembly!M$24</f>
        <v>#VALUE!</v>
      </c>
      <c r="CG38" s="145" t="e">
        <f>$AY38*Assembly!N$4+$AZ38*Assembly!N$5+$BA38*Assembly!N$6+$BB38*Assembly!N$7+$BC38*Assembly!N$8+$BD38*Assembly!N$9+$BE38*Assembly!N$10+$BF38*Assembly!N$11+$BG38*Assembly!N$12+$BH38*Assembly!N$13+$BI38*Assembly!N$14+$BJ38*Assembly!N$15+$BK38*Assembly!N$16+$BL38*Assembly!N$17+$BM38*Assembly!N$18+$BN38*Assembly!N$19+$BO38*Assembly!N$20+$BP38*Assembly!N$21+$BQ38*Assembly!N$22+$BR38*Assembly!N$23+$BS38*Assembly!N$24</f>
        <v>#VALUE!</v>
      </c>
      <c r="CH38" s="145" t="e">
        <f>$AY38*Assembly!O$4+$AZ38*Assembly!O$5+$BA38*Assembly!O$6+$BB38*Assembly!O$7+$BC38*Assembly!O$8+$BD38*Assembly!O$9+$BE38*Assembly!O$10+$BF38*Assembly!O$11+$BG38*Assembly!O$12+$BH38*Assembly!O$13+$BI38*Assembly!O$14+$BJ38*Assembly!O$15+$BK38*Assembly!O$16+$BL38*Assembly!O$17+$BM38*Assembly!O$18+$BN38*Assembly!O$19+$BO38*Assembly!O$20+$BP38*Assembly!O$21+$BQ38*Assembly!O$22+$BR38*Assembly!O$23+$BS38*Assembly!O$24</f>
        <v>#VALUE!</v>
      </c>
      <c r="CI38" s="140" t="e">
        <f>$AY38*Assembly!P$4+$AZ38*Assembly!P$5+$BA38*Assembly!P$6+$BB38*Assembly!P$7+$BC38*Assembly!P$8+$BD38*Assembly!P$9+$BE38*Assembly!P$10+$BF38*Assembly!P$11+$BG38*Assembly!P$12+$BH38*Assembly!P$13+$BI38*Assembly!P$14+$BJ38*Assembly!P$15+$BK38*Assembly!P$16+$BL38*Assembly!P$17+$BM38*Assembly!P$18+$BN38*Assembly!P$19+$BO38*Assembly!P$20+$BP38*Assembly!P$21+$BQ38*Assembly!P$22+$BR38*Assembly!P$23+$BS38*Assembly!P$24</f>
        <v>#VALUE!</v>
      </c>
      <c r="CJ38" s="140" t="e">
        <f>$AY38*Assembly!Q$4+$AZ38*Assembly!Q$5+$BA38*Assembly!Q$6+$BB38*Assembly!Q$7+$BC38*Assembly!Q$8+$BD38*Assembly!Q$9+$BE38*Assembly!Q$10+$BF38*Assembly!Q$11+$BG38*Assembly!Q$12+$BH38*Assembly!Q$13+$BI38*Assembly!Q$14+$BJ38*Assembly!Q$15+$BK38*Assembly!Q$16+$BL38*Assembly!Q$17+$BM38*Assembly!Q$18+$BN38*Assembly!Q$19+$BO38*Assembly!Q$20+$BP38*Assembly!Q$21+$BQ38*Assembly!Q$22+$BR38*Assembly!Q$23+$BS38*Assembly!Q$24</f>
        <v>#VALUE!</v>
      </c>
      <c r="CK38" s="145" t="e">
        <f>$AY38*Assembly!R$4+$AZ38*Assembly!R$5+$BA38*Assembly!R$6+$BB38*Assembly!R$7+$BC38*Assembly!R$8+$BD38*Assembly!R$9+$BE38*Assembly!R$10+$BF38*Assembly!R$11+$BG38*Assembly!R$12+$BH38*Assembly!R$13+$BI38*Assembly!R$14+$BJ38*Assembly!R$15+$BK38*Assembly!R$16+$BL38*Assembly!R$17+$BM38*Assembly!R$18+$BN38*Assembly!R$19+$BO38*Assembly!R$20+$BP38*Assembly!R$21+$BQ38*Assembly!R$22+$BR38*Assembly!R$23+$BS38*Assembly!R$24</f>
        <v>#VALUE!</v>
      </c>
      <c r="CL38" s="140" t="e">
        <f>$AY38*Assembly!S$4+$AZ38*Assembly!S$5+$BA38*Assembly!S$6+$BB38*Assembly!S$7+$BC38*Assembly!S$8+$BD38*Assembly!S$9+$BE38*Assembly!S$10+$BF38*Assembly!S$11+$BG38*Assembly!S$12+$BH38*Assembly!S$13+$BI38*Assembly!S$14+$BJ38*Assembly!S$15+$BK38*Assembly!S$16+$BL38*Assembly!S$17+$BM38*Assembly!S$18+$BN38*Assembly!S$19+$BO38*Assembly!S$20+$BP38*Assembly!S$21+$BQ38*Assembly!S$22+$BR38*Assembly!S$23+$BS38*Assembly!S$24</f>
        <v>#VALUE!</v>
      </c>
      <c r="CM38" s="140" t="e">
        <f>$AY38*Assembly!T$4+$AZ38*Assembly!T$5+$BA38*Assembly!T$6+$BB38*Assembly!T$7+$BC38*Assembly!T$8+$BD38*Assembly!T$9+$BE38*Assembly!T$10+$BF38*Assembly!T$11+$BG38*Assembly!T$12+$BH38*Assembly!T$13+$BI38*Assembly!T$14+$BJ38*Assembly!T$15+$BK38*Assembly!T$16+$BL38*Assembly!T$17+$BM38*Assembly!T$18+$BN38*Assembly!T$19+$BO38*Assembly!T$20+$BP38*Assembly!T$21+$BQ38*Assembly!T$22+$BR38*Assembly!T$23+$BS38*Assembly!T$24</f>
        <v>#VALUE!</v>
      </c>
      <c r="CN38" s="140" t="e">
        <f>$AY38*Assembly!U$4+$AZ38*Assembly!U$5+$BA38*Assembly!U$6+$BB38*Assembly!U$7+$BC38*Assembly!U$8+$BD38*Assembly!U$9+$BE38*Assembly!U$10+$BF38*Assembly!U$11+$BG38*Assembly!U$12+$BH38*Assembly!U$13+$BI38*Assembly!U$14+$BJ38*Assembly!U$15+$BK38*Assembly!U$16+$BL38*Assembly!U$17+$BM38*Assembly!U$18+$BN38*Assembly!U$19+$BO38*Assembly!U$20+$BP38*Assembly!U$21+$BQ38*Assembly!U$22+$BR38*Assembly!U$23+$BS38*Assembly!U$24</f>
        <v>#VALUE!</v>
      </c>
      <c r="CO38" s="145" t="e">
        <f>$AY38*Assembly!V$4+$AZ38*Assembly!V$5+$BA38*Assembly!V$6+$BB38*Assembly!V$7+$BC38*Assembly!V$8+$BD38*Assembly!V$9+$BE38*Assembly!V$10+$BF38*Assembly!V$11+$BG38*Assembly!V$12+$BH38*Assembly!V$13+$BI38*Assembly!V$14+$BJ38*Assembly!V$15+$BK38*Assembly!V$16+$BL38*Assembly!V$17+$BM38*Assembly!V$18+$BN38*Assembly!V$19+$BO38*Assembly!V$20+$BP38*Assembly!V$21+$BQ38*Assembly!V$22+$BR38*Assembly!V$23+$BS38*Assembly!V$24</f>
        <v>#VALUE!</v>
      </c>
      <c r="CP38" s="145" t="e">
        <f>CF38*Refining!$F$3</f>
        <v>#VALUE!</v>
      </c>
      <c r="CQ38" s="145" t="e">
        <f>CG38*Refining!$F$4</f>
        <v>#VALUE!</v>
      </c>
      <c r="CR38" s="145" t="e">
        <f>CH38*Refining!$F$5</f>
        <v>#VALUE!</v>
      </c>
      <c r="CS38" s="145" t="e">
        <f>CI38*Refining!$F$6</f>
        <v>#VALUE!</v>
      </c>
      <c r="CT38" s="145" t="e">
        <f>CJ38*Refining!$F$7</f>
        <v>#VALUE!</v>
      </c>
      <c r="CU38" s="145" t="e">
        <f>CK38*Refining!$F$8</f>
        <v>#VALUE!</v>
      </c>
      <c r="CV38" s="145" t="e">
        <f>CL38*Refining!$F$9</f>
        <v>#VALUE!</v>
      </c>
      <c r="CW38" s="145" t="e">
        <f>CM38*Refining!$F$10</f>
        <v>#VALUE!</v>
      </c>
      <c r="CX38" s="145" t="e">
        <f>CN38*Refining!$F$11</f>
        <v>#VALUE!</v>
      </c>
      <c r="CY38" s="145" t="e">
        <f>CO38*Refining!$F$12</f>
        <v>#VALUE!</v>
      </c>
      <c r="CZ38" s="185" t="e">
        <f t="shared" ref="CZ38:DS38" si="153">IF(CF38 = 0, "", CF38)</f>
        <v>#VALUE!</v>
      </c>
      <c r="DA38" s="189" t="e">
        <f t="shared" si="153"/>
        <v>#VALUE!</v>
      </c>
      <c r="DB38" s="189" t="e">
        <f t="shared" si="153"/>
        <v>#VALUE!</v>
      </c>
      <c r="DC38" s="186" t="e">
        <f t="shared" si="153"/>
        <v>#VALUE!</v>
      </c>
      <c r="DD38" s="186" t="e">
        <f t="shared" si="153"/>
        <v>#VALUE!</v>
      </c>
      <c r="DE38" s="186" t="e">
        <f t="shared" si="153"/>
        <v>#VALUE!</v>
      </c>
      <c r="DF38" s="186" t="e">
        <f t="shared" si="153"/>
        <v>#VALUE!</v>
      </c>
      <c r="DG38" s="186" t="e">
        <f t="shared" si="153"/>
        <v>#VALUE!</v>
      </c>
      <c r="DH38" s="186" t="e">
        <f t="shared" si="153"/>
        <v>#VALUE!</v>
      </c>
      <c r="DI38" s="187" t="e">
        <f t="shared" si="153"/>
        <v>#VALUE!</v>
      </c>
      <c r="DJ38" s="185" t="e">
        <f t="shared" si="153"/>
        <v>#VALUE!</v>
      </c>
      <c r="DK38" s="189" t="e">
        <f t="shared" si="153"/>
        <v>#VALUE!</v>
      </c>
      <c r="DL38" s="189" t="e">
        <f t="shared" si="153"/>
        <v>#VALUE!</v>
      </c>
      <c r="DM38" s="186" t="e">
        <f t="shared" si="153"/>
        <v>#VALUE!</v>
      </c>
      <c r="DN38" s="188" t="e">
        <f t="shared" si="153"/>
        <v>#VALUE!</v>
      </c>
      <c r="DO38" s="186" t="e">
        <f t="shared" si="153"/>
        <v>#VALUE!</v>
      </c>
      <c r="DP38" s="186" t="e">
        <f t="shared" si="153"/>
        <v>#VALUE!</v>
      </c>
      <c r="DQ38" s="186" t="e">
        <f t="shared" si="153"/>
        <v>#VALUE!</v>
      </c>
      <c r="DR38" s="186" t="e">
        <f t="shared" si="153"/>
        <v>#VALUE!</v>
      </c>
      <c r="DS38" s="187" t="e">
        <f t="shared" si="153"/>
        <v>#VALUE!</v>
      </c>
      <c r="DT38" s="185" t="e">
        <f t="shared" si="11"/>
        <v>#VALUE!</v>
      </c>
      <c r="DU38" s="189" t="e">
        <f t="shared" si="12"/>
        <v>#VALUE!</v>
      </c>
      <c r="DV38" s="133" t="e">
        <f>CZ38*'Ores &amp; Ingots'!$C$3+DA38*'Ores &amp; Ingots'!$C$4+DB38*'Ores &amp; Ingots'!$C$5+DC38*'Ores &amp; Ingots'!$C$6+DD38*'Ores &amp; Ingots'!$C$7+DE38*'Ores &amp; Ingots'!$C$8+DF38*'Ores &amp; Ingots'!$C$9+DG38*'Ores &amp; Ingots'!$C$10+DH38*'Ores &amp; Ingots'!$C$11+DI38*'Ores &amp; Ingots'!$C$12</f>
        <v>#VALUE!</v>
      </c>
      <c r="DW38" s="133" t="e">
        <f>DJ38*'Ores &amp; Ingots'!$B$3+DK38*'Ores &amp; Ingots'!$B$4+DL38*'Ores &amp; Ingots'!$B$5+DM38*'Ores &amp; Ingots'!$B$6+DN38*'Ores &amp; Ingots'!$B$7+DO38*'Ores &amp; Ingots'!$B$8+DP38*'Ores &amp; Ingots'!$B$9+DQ38*'Ores &amp; Ingots'!$B$10+DR38*'Ores &amp; Ingots'!$B$11+DS38*'Ores &amp; Ingots'!$B$12</f>
        <v>#VALUE!</v>
      </c>
      <c r="DX38" s="189" t="e">
        <f>CZ38*Refining!$G$3+DA38*Refining!$G$4+DB38*Refining!$G$5+DC38*Refining!$G$6+DD38*Refining!$G$7+DE38*Refining!$G$8+DF38*Refining!$G$9+DG38*Refining!$G$10+DH38*Refining!$G$11+DI38*Refining!$G$12</f>
        <v>#VALUE!</v>
      </c>
      <c r="DY38" s="189" t="e">
        <f t="shared" si="13"/>
        <v>#VALUE!</v>
      </c>
      <c r="DZ38" s="192" t="e">
        <f t="shared" si="14"/>
        <v>#VALUE!</v>
      </c>
      <c r="EA38" s="185" t="e">
        <f t="shared" si="15"/>
        <v>#VALUE!</v>
      </c>
      <c r="EB38" s="194" t="e">
        <f t="shared" ref="EB38:EC38" si="154">EA38/60</f>
        <v>#VALUE!</v>
      </c>
      <c r="EC38" s="194" t="e">
        <f t="shared" si="154"/>
        <v>#VALUE!</v>
      </c>
      <c r="ED38" s="185" t="e">
        <f t="shared" si="17"/>
        <v>#VALUE!</v>
      </c>
      <c r="EE38" s="194" t="e">
        <f t="shared" ref="EE38:EF38" si="155">ED38/1000</f>
        <v>#VALUE!</v>
      </c>
      <c r="EF38" s="196" t="e">
        <f t="shared" si="155"/>
        <v>#VALUE!</v>
      </c>
      <c r="EG38" s="130" t="e">
        <f t="shared" si="19"/>
        <v>#VALUE!</v>
      </c>
      <c r="EH38" s="132" t="e">
        <f t="shared" si="20"/>
        <v>#VALUE!</v>
      </c>
      <c r="EI38" s="133" t="s">
        <v>28</v>
      </c>
    </row>
    <row r="39" spans="1:139" ht="12.75" hidden="1" x14ac:dyDescent="0.2">
      <c r="A39" s="864"/>
      <c r="B39" s="135" t="s">
        <v>263</v>
      </c>
      <c r="C39" s="137" t="s">
        <v>155</v>
      </c>
      <c r="D39" s="137">
        <v>1</v>
      </c>
      <c r="E39" s="137">
        <v>3</v>
      </c>
      <c r="F39" s="137">
        <v>3</v>
      </c>
      <c r="G39" s="139">
        <f t="shared" si="0"/>
        <v>1.125</v>
      </c>
      <c r="H39" s="140">
        <v>15</v>
      </c>
      <c r="I39" s="140">
        <v>15</v>
      </c>
      <c r="J39" s="140">
        <f>H39/Main!$D$9</f>
        <v>3</v>
      </c>
      <c r="K39" s="140">
        <f>I39/Main!$D$10</f>
        <v>7.5</v>
      </c>
      <c r="L39" s="140">
        <f t="shared" si="1"/>
        <v>2.5</v>
      </c>
      <c r="M39" s="140">
        <v>1</v>
      </c>
      <c r="N39" s="145" t="s">
        <v>28</v>
      </c>
      <c r="O39" s="145" t="s">
        <v>28</v>
      </c>
      <c r="P39" s="143"/>
      <c r="Q39" s="145">
        <v>240</v>
      </c>
      <c r="R39" s="145">
        <f>Q39*Main!$D$6</f>
        <v>2400</v>
      </c>
      <c r="S39" s="146"/>
      <c r="T39" s="146"/>
      <c r="U39" s="143"/>
      <c r="V39" s="143"/>
      <c r="W39" s="143"/>
      <c r="X39" s="143"/>
      <c r="Y39" s="145" t="s">
        <v>28</v>
      </c>
      <c r="Z39" s="143"/>
      <c r="AA39" s="143"/>
      <c r="AB39" s="143"/>
      <c r="AC39" s="148"/>
      <c r="AD39" s="133">
        <v>8</v>
      </c>
      <c r="AE39" s="133">
        <v>50</v>
      </c>
      <c r="AF39" s="133">
        <v>50</v>
      </c>
      <c r="AG39" s="133">
        <v>8</v>
      </c>
      <c r="AH39" s="133">
        <v>24</v>
      </c>
      <c r="AI39" s="133">
        <v>0</v>
      </c>
      <c r="AJ39" s="133">
        <v>4</v>
      </c>
      <c r="AK39" s="167">
        <v>2</v>
      </c>
      <c r="AL39" s="133">
        <v>0</v>
      </c>
      <c r="AM39" s="133">
        <v>0</v>
      </c>
      <c r="AN39" s="133">
        <v>0</v>
      </c>
      <c r="AO39" s="133">
        <v>10</v>
      </c>
      <c r="AP39" s="133">
        <v>0</v>
      </c>
      <c r="AQ39" s="133">
        <v>0</v>
      </c>
      <c r="AR39" s="133">
        <v>0</v>
      </c>
      <c r="AS39" s="133">
        <v>0</v>
      </c>
      <c r="AT39" s="133">
        <v>0</v>
      </c>
      <c r="AU39" s="133">
        <v>0</v>
      </c>
      <c r="AV39" s="133">
        <v>0</v>
      </c>
      <c r="AW39" s="133">
        <v>0</v>
      </c>
      <c r="AX39" s="133">
        <v>0</v>
      </c>
      <c r="AY39" s="174">
        <f t="shared" ref="AY39:BS39" si="156">IF(AD39 = 0, "", AD39)</f>
        <v>8</v>
      </c>
      <c r="AZ39" s="133">
        <f t="shared" si="156"/>
        <v>50</v>
      </c>
      <c r="BA39" s="133">
        <f t="shared" si="156"/>
        <v>50</v>
      </c>
      <c r="BB39" s="133">
        <f t="shared" si="156"/>
        <v>8</v>
      </c>
      <c r="BC39" s="133">
        <f t="shared" si="156"/>
        <v>24</v>
      </c>
      <c r="BD39" s="137" t="str">
        <f t="shared" si="156"/>
        <v/>
      </c>
      <c r="BE39" s="133">
        <f t="shared" si="156"/>
        <v>4</v>
      </c>
      <c r="BF39" s="167">
        <f t="shared" si="156"/>
        <v>2</v>
      </c>
      <c r="BG39" s="137" t="str">
        <f t="shared" si="156"/>
        <v/>
      </c>
      <c r="BH39" s="137" t="str">
        <f t="shared" si="156"/>
        <v/>
      </c>
      <c r="BI39" s="137" t="str">
        <f t="shared" si="156"/>
        <v/>
      </c>
      <c r="BJ39" s="133">
        <f t="shared" si="156"/>
        <v>10</v>
      </c>
      <c r="BK39" s="137" t="str">
        <f t="shared" si="156"/>
        <v/>
      </c>
      <c r="BL39" s="137" t="str">
        <f t="shared" si="156"/>
        <v/>
      </c>
      <c r="BM39" s="137" t="str">
        <f t="shared" si="156"/>
        <v/>
      </c>
      <c r="BN39" s="137" t="str">
        <f t="shared" si="156"/>
        <v/>
      </c>
      <c r="BO39" s="137" t="str">
        <f t="shared" si="156"/>
        <v/>
      </c>
      <c r="BP39" s="137" t="str">
        <f t="shared" si="156"/>
        <v/>
      </c>
      <c r="BQ39" s="137" t="str">
        <f t="shared" si="156"/>
        <v/>
      </c>
      <c r="BR39" s="137" t="str">
        <f t="shared" si="156"/>
        <v/>
      </c>
      <c r="BS39" s="169" t="str">
        <f t="shared" si="156"/>
        <v/>
      </c>
      <c r="BT39" s="174" t="e">
        <f>$AY39*Assembly!Z$4+$AZ39*Assembly!Z$5+$BA39*Assembly!Z$6+$BB39*Assembly!Z$7+$BC39*Assembly!Z$8+$BD39*Assembly!Z$9+$BE39*Assembly!Z$10+$BF39*Assembly!Z$11+$BG39*Assembly!Z$12+$BH39*Assembly!Z$13+$BI39*Assembly!Z$14+$BJ39*Assembly!Z$15+$BK39*Assembly!Z$16+$BL39*Assembly!Z$17+$BM39*Assembly!Z$18+$BN39*Assembly!Z$19+$BO39*Assembly!Z$20+$BP39*Assembly!Z$21+$BQ39*Assembly!Z$22+$BR39*Assembly!Z$23+$BS39*Assembly!Z$24</f>
        <v>#VALUE!</v>
      </c>
      <c r="BU39" s="133" t="e">
        <f t="shared" si="3"/>
        <v>#VALUE!</v>
      </c>
      <c r="BV39" s="314" t="e">
        <f t="shared" si="124"/>
        <v>#VALUE!</v>
      </c>
      <c r="BW39" s="133" t="e">
        <f>$AY39*Assembly!AD$4+$AZ39*Assembly!AD$5+$BA39*Assembly!AD$6+$BB39*Assembly!AD$7+$BC39*Assembly!AD$8+$BD39*Assembly!AD$9+$BE39*Assembly!AD$10+$BF39*Assembly!AD$11+$BG39*Assembly!AD$12+$BH39*Assembly!AD$13+$BI39*Assembly!AD$14+$BJ39*Assembly!AD$15+$BK39*Assembly!AD$16+$BL39*Assembly!AD$17+$BM39*Assembly!AD$18+$BN39*Assembly!AD$19+$BO39*Assembly!AD$20+$BP39*Assembly!AD$21+$BQ39*Assembly!AD$22+$BR39*Assembly!AD$23+$BS39*Assembly!AD$24</f>
        <v>#VALUE!</v>
      </c>
      <c r="BX39" s="177" t="e">
        <f t="shared" si="4"/>
        <v>#VALUE!</v>
      </c>
      <c r="BY39" s="178" t="e">
        <f t="shared" si="5"/>
        <v>#VALUE!</v>
      </c>
      <c r="BZ39" s="179" t="e">
        <f t="shared" si="6"/>
        <v>#VALUE!</v>
      </c>
      <c r="CA39" s="178" t="e">
        <f t="shared" si="7"/>
        <v>#VALUE!</v>
      </c>
      <c r="CB39" s="133" t="e">
        <f>$AY39*Assembly!Y$4+$AZ39*Assembly!Y$5+$BA39*Assembly!Y$6+$BB39*Assembly!Y$7+$BC39*Assembly!Y$8+$BD39*Assembly!Y$9+$BE39*Assembly!Y$10+$BF39*Assembly!Y$11+$BG39*Assembly!Y$12+$BH39*Assembly!Y$13+$BI39*Assembly!Y$14+$BJ39*Assembly!Y$15+$BK39*Assembly!Y$16+$BL39*Assembly!Y$17+$BM39*Assembly!Y$18+$BN39*Assembly!Y$19+$BO39*Assembly!Y$20+$BP39*Assembly!Y$21+$BQ39*Assembly!Y$22+$BR39*Assembly!Y$23+$BS39*Assembly!Y$24</f>
        <v>#VALUE!</v>
      </c>
      <c r="CC39" s="133" t="e">
        <f t="shared" si="8"/>
        <v>#VALUE!</v>
      </c>
      <c r="CD39" s="130" t="e">
        <f t="shared" si="9"/>
        <v>#VALUE!</v>
      </c>
      <c r="CE39" s="183" t="e">
        <f>$AY39*Assembly!AC$4+$AZ39*Assembly!AC$5+$BA39*Assembly!AC$6+$BB39*Assembly!AC$7+$BC39*Assembly!AC$8+$BD39*Assembly!AC$9+$BE39*Assembly!AC$10+$BF39*Assembly!AC$11+$BG39*Assembly!AC$12+$BH39*Assembly!AC$13+$BI39*Assembly!AC$14+$BJ39*Assembly!AC$15+$BK39*Assembly!AC$16+$BL39*Assembly!AC$17+$BM39*Assembly!AC$18+$BN39*Assembly!AC$19+$BO39*Assembly!AC$20+$BP39*Assembly!AC$21+$BQ39*Assembly!AC$22+$BR39*Assembly!AC$23+$BS39*Assembly!AC$24</f>
        <v>#VALUE!</v>
      </c>
      <c r="CF39" s="145" t="e">
        <f>$AY39*Assembly!M$4+$AZ39*Assembly!M$5+$BA39*Assembly!M$6+$BB39*Assembly!M$7+$BC39*Assembly!M$8+$BD39*Assembly!M$9+$BE39*Assembly!M$10+$BF39*Assembly!M$11+$BG39*Assembly!M$12+$BH39*Assembly!M$13+$BI39*Assembly!M$14+$BJ39*Assembly!M$15+$BK39*Assembly!M$16+$BL39*Assembly!M$17+$BM39*Assembly!M$18+$BN39*Assembly!M$19+$BO39*Assembly!M$20+$BP39*Assembly!M$21+$BQ39*Assembly!M$22+$BR39*Assembly!M$23+$BS39*Assembly!M$24</f>
        <v>#VALUE!</v>
      </c>
      <c r="CG39" s="145" t="e">
        <f>$AY39*Assembly!N$4+$AZ39*Assembly!N$5+$BA39*Assembly!N$6+$BB39*Assembly!N$7+$BC39*Assembly!N$8+$BD39*Assembly!N$9+$BE39*Assembly!N$10+$BF39*Assembly!N$11+$BG39*Assembly!N$12+$BH39*Assembly!N$13+$BI39*Assembly!N$14+$BJ39*Assembly!N$15+$BK39*Assembly!N$16+$BL39*Assembly!N$17+$BM39*Assembly!N$18+$BN39*Assembly!N$19+$BO39*Assembly!N$20+$BP39*Assembly!N$21+$BQ39*Assembly!N$22+$BR39*Assembly!N$23+$BS39*Assembly!N$24</f>
        <v>#VALUE!</v>
      </c>
      <c r="CH39" s="145" t="e">
        <f>$AY39*Assembly!O$4+$AZ39*Assembly!O$5+$BA39*Assembly!O$6+$BB39*Assembly!O$7+$BC39*Assembly!O$8+$BD39*Assembly!O$9+$BE39*Assembly!O$10+$BF39*Assembly!O$11+$BG39*Assembly!O$12+$BH39*Assembly!O$13+$BI39*Assembly!O$14+$BJ39*Assembly!O$15+$BK39*Assembly!O$16+$BL39*Assembly!O$17+$BM39*Assembly!O$18+$BN39*Assembly!O$19+$BO39*Assembly!O$20+$BP39*Assembly!O$21+$BQ39*Assembly!O$22+$BR39*Assembly!O$23+$BS39*Assembly!O$24</f>
        <v>#VALUE!</v>
      </c>
      <c r="CI39" s="140" t="e">
        <f>$AY39*Assembly!P$4+$AZ39*Assembly!P$5+$BA39*Assembly!P$6+$BB39*Assembly!P$7+$BC39*Assembly!P$8+$BD39*Assembly!P$9+$BE39*Assembly!P$10+$BF39*Assembly!P$11+$BG39*Assembly!P$12+$BH39*Assembly!P$13+$BI39*Assembly!P$14+$BJ39*Assembly!P$15+$BK39*Assembly!P$16+$BL39*Assembly!P$17+$BM39*Assembly!P$18+$BN39*Assembly!P$19+$BO39*Assembly!P$20+$BP39*Assembly!P$21+$BQ39*Assembly!P$22+$BR39*Assembly!P$23+$BS39*Assembly!P$24</f>
        <v>#VALUE!</v>
      </c>
      <c r="CJ39" s="140" t="e">
        <f>$AY39*Assembly!Q$4+$AZ39*Assembly!Q$5+$BA39*Assembly!Q$6+$BB39*Assembly!Q$7+$BC39*Assembly!Q$8+$BD39*Assembly!Q$9+$BE39*Assembly!Q$10+$BF39*Assembly!Q$11+$BG39*Assembly!Q$12+$BH39*Assembly!Q$13+$BI39*Assembly!Q$14+$BJ39*Assembly!Q$15+$BK39*Assembly!Q$16+$BL39*Assembly!Q$17+$BM39*Assembly!Q$18+$BN39*Assembly!Q$19+$BO39*Assembly!Q$20+$BP39*Assembly!Q$21+$BQ39*Assembly!Q$22+$BR39*Assembly!Q$23+$BS39*Assembly!Q$24</f>
        <v>#VALUE!</v>
      </c>
      <c r="CK39" s="145" t="e">
        <f>$AY39*Assembly!R$4+$AZ39*Assembly!R$5+$BA39*Assembly!R$6+$BB39*Assembly!R$7+$BC39*Assembly!R$8+$BD39*Assembly!R$9+$BE39*Assembly!R$10+$BF39*Assembly!R$11+$BG39*Assembly!R$12+$BH39*Assembly!R$13+$BI39*Assembly!R$14+$BJ39*Assembly!R$15+$BK39*Assembly!R$16+$BL39*Assembly!R$17+$BM39*Assembly!R$18+$BN39*Assembly!R$19+$BO39*Assembly!R$20+$BP39*Assembly!R$21+$BQ39*Assembly!R$22+$BR39*Assembly!R$23+$BS39*Assembly!R$24</f>
        <v>#VALUE!</v>
      </c>
      <c r="CL39" s="140" t="e">
        <f>$AY39*Assembly!S$4+$AZ39*Assembly!S$5+$BA39*Assembly!S$6+$BB39*Assembly!S$7+$BC39*Assembly!S$8+$BD39*Assembly!S$9+$BE39*Assembly!S$10+$BF39*Assembly!S$11+$BG39*Assembly!S$12+$BH39*Assembly!S$13+$BI39*Assembly!S$14+$BJ39*Assembly!S$15+$BK39*Assembly!S$16+$BL39*Assembly!S$17+$BM39*Assembly!S$18+$BN39*Assembly!S$19+$BO39*Assembly!S$20+$BP39*Assembly!S$21+$BQ39*Assembly!S$22+$BR39*Assembly!S$23+$BS39*Assembly!S$24</f>
        <v>#VALUE!</v>
      </c>
      <c r="CM39" s="140" t="e">
        <f>$AY39*Assembly!T$4+$AZ39*Assembly!T$5+$BA39*Assembly!T$6+$BB39*Assembly!T$7+$BC39*Assembly!T$8+$BD39*Assembly!T$9+$BE39*Assembly!T$10+$BF39*Assembly!T$11+$BG39*Assembly!T$12+$BH39*Assembly!T$13+$BI39*Assembly!T$14+$BJ39*Assembly!T$15+$BK39*Assembly!T$16+$BL39*Assembly!T$17+$BM39*Assembly!T$18+$BN39*Assembly!T$19+$BO39*Assembly!T$20+$BP39*Assembly!T$21+$BQ39*Assembly!T$22+$BR39*Assembly!T$23+$BS39*Assembly!T$24</f>
        <v>#VALUE!</v>
      </c>
      <c r="CN39" s="140" t="e">
        <f>$AY39*Assembly!U$4+$AZ39*Assembly!U$5+$BA39*Assembly!U$6+$BB39*Assembly!U$7+$BC39*Assembly!U$8+$BD39*Assembly!U$9+$BE39*Assembly!U$10+$BF39*Assembly!U$11+$BG39*Assembly!U$12+$BH39*Assembly!U$13+$BI39*Assembly!U$14+$BJ39*Assembly!U$15+$BK39*Assembly!U$16+$BL39*Assembly!U$17+$BM39*Assembly!U$18+$BN39*Assembly!U$19+$BO39*Assembly!U$20+$BP39*Assembly!U$21+$BQ39*Assembly!U$22+$BR39*Assembly!U$23+$BS39*Assembly!U$24</f>
        <v>#VALUE!</v>
      </c>
      <c r="CO39" s="145" t="e">
        <f>$AY39*Assembly!V$4+$AZ39*Assembly!V$5+$BA39*Assembly!V$6+$BB39*Assembly!V$7+$BC39*Assembly!V$8+$BD39*Assembly!V$9+$BE39*Assembly!V$10+$BF39*Assembly!V$11+$BG39*Assembly!V$12+$BH39*Assembly!V$13+$BI39*Assembly!V$14+$BJ39*Assembly!V$15+$BK39*Assembly!V$16+$BL39*Assembly!V$17+$BM39*Assembly!V$18+$BN39*Assembly!V$19+$BO39*Assembly!V$20+$BP39*Assembly!V$21+$BQ39*Assembly!V$22+$BR39*Assembly!V$23+$BS39*Assembly!V$24</f>
        <v>#VALUE!</v>
      </c>
      <c r="CP39" s="145" t="e">
        <f>CF39*Refining!$F$3</f>
        <v>#VALUE!</v>
      </c>
      <c r="CQ39" s="145" t="e">
        <f>CG39*Refining!$F$4</f>
        <v>#VALUE!</v>
      </c>
      <c r="CR39" s="145" t="e">
        <f>CH39*Refining!$F$5</f>
        <v>#VALUE!</v>
      </c>
      <c r="CS39" s="145" t="e">
        <f>CI39*Refining!$F$6</f>
        <v>#VALUE!</v>
      </c>
      <c r="CT39" s="145" t="e">
        <f>CJ39*Refining!$F$7</f>
        <v>#VALUE!</v>
      </c>
      <c r="CU39" s="145" t="e">
        <f>CK39*Refining!$F$8</f>
        <v>#VALUE!</v>
      </c>
      <c r="CV39" s="145" t="e">
        <f>CL39*Refining!$F$9</f>
        <v>#VALUE!</v>
      </c>
      <c r="CW39" s="145" t="e">
        <f>CM39*Refining!$F$10</f>
        <v>#VALUE!</v>
      </c>
      <c r="CX39" s="145" t="e">
        <f>CN39*Refining!$F$11</f>
        <v>#VALUE!</v>
      </c>
      <c r="CY39" s="145" t="e">
        <f>CO39*Refining!$F$12</f>
        <v>#VALUE!</v>
      </c>
      <c r="CZ39" s="185" t="e">
        <f t="shared" ref="CZ39:DS39" si="157">IF(CF39 = 0, "", CF39)</f>
        <v>#VALUE!</v>
      </c>
      <c r="DA39" s="189" t="e">
        <f t="shared" si="157"/>
        <v>#VALUE!</v>
      </c>
      <c r="DB39" s="189" t="e">
        <f t="shared" si="157"/>
        <v>#VALUE!</v>
      </c>
      <c r="DC39" s="186" t="e">
        <f t="shared" si="157"/>
        <v>#VALUE!</v>
      </c>
      <c r="DD39" s="186" t="e">
        <f t="shared" si="157"/>
        <v>#VALUE!</v>
      </c>
      <c r="DE39" s="186" t="e">
        <f t="shared" si="157"/>
        <v>#VALUE!</v>
      </c>
      <c r="DF39" s="186" t="e">
        <f t="shared" si="157"/>
        <v>#VALUE!</v>
      </c>
      <c r="DG39" s="186" t="e">
        <f t="shared" si="157"/>
        <v>#VALUE!</v>
      </c>
      <c r="DH39" s="186" t="e">
        <f t="shared" si="157"/>
        <v>#VALUE!</v>
      </c>
      <c r="DI39" s="187" t="e">
        <f t="shared" si="157"/>
        <v>#VALUE!</v>
      </c>
      <c r="DJ39" s="185" t="e">
        <f t="shared" si="157"/>
        <v>#VALUE!</v>
      </c>
      <c r="DK39" s="189" t="e">
        <f t="shared" si="157"/>
        <v>#VALUE!</v>
      </c>
      <c r="DL39" s="189" t="e">
        <f t="shared" si="157"/>
        <v>#VALUE!</v>
      </c>
      <c r="DM39" s="186" t="e">
        <f t="shared" si="157"/>
        <v>#VALUE!</v>
      </c>
      <c r="DN39" s="188" t="e">
        <f t="shared" si="157"/>
        <v>#VALUE!</v>
      </c>
      <c r="DO39" s="186" t="e">
        <f t="shared" si="157"/>
        <v>#VALUE!</v>
      </c>
      <c r="DP39" s="186" t="e">
        <f t="shared" si="157"/>
        <v>#VALUE!</v>
      </c>
      <c r="DQ39" s="186" t="e">
        <f t="shared" si="157"/>
        <v>#VALUE!</v>
      </c>
      <c r="DR39" s="186" t="e">
        <f t="shared" si="157"/>
        <v>#VALUE!</v>
      </c>
      <c r="DS39" s="187" t="e">
        <f t="shared" si="157"/>
        <v>#VALUE!</v>
      </c>
      <c r="DT39" s="185" t="e">
        <f t="shared" si="11"/>
        <v>#VALUE!</v>
      </c>
      <c r="DU39" s="189" t="e">
        <f t="shared" si="12"/>
        <v>#VALUE!</v>
      </c>
      <c r="DV39" s="133" t="e">
        <f>CZ39*'Ores &amp; Ingots'!$C$3+DA39*'Ores &amp; Ingots'!$C$4+DB39*'Ores &amp; Ingots'!$C$5+DC39*'Ores &amp; Ingots'!$C$6+DD39*'Ores &amp; Ingots'!$C$7+DE39*'Ores &amp; Ingots'!$C$8+DF39*'Ores &amp; Ingots'!$C$9+DG39*'Ores &amp; Ingots'!$C$10+DH39*'Ores &amp; Ingots'!$C$11+DI39*'Ores &amp; Ingots'!$C$12</f>
        <v>#VALUE!</v>
      </c>
      <c r="DW39" s="133" t="e">
        <f>DJ39*'Ores &amp; Ingots'!$B$3+DK39*'Ores &amp; Ingots'!$B$4+DL39*'Ores &amp; Ingots'!$B$5+DM39*'Ores &amp; Ingots'!$B$6+DN39*'Ores &amp; Ingots'!$B$7+DO39*'Ores &amp; Ingots'!$B$8+DP39*'Ores &amp; Ingots'!$B$9+DQ39*'Ores &amp; Ingots'!$B$10+DR39*'Ores &amp; Ingots'!$B$11+DS39*'Ores &amp; Ingots'!$B$12</f>
        <v>#VALUE!</v>
      </c>
      <c r="DX39" s="189" t="e">
        <f>CZ39*Refining!$G$3+DA39*Refining!$G$4+DB39*Refining!$G$5+DC39*Refining!$G$6+DD39*Refining!$G$7+DE39*Refining!$G$8+DF39*Refining!$G$9+DG39*Refining!$G$10+DH39*Refining!$G$11+DI39*Refining!$G$12</f>
        <v>#VALUE!</v>
      </c>
      <c r="DY39" s="189" t="e">
        <f t="shared" si="13"/>
        <v>#VALUE!</v>
      </c>
      <c r="DZ39" s="192" t="e">
        <f t="shared" si="14"/>
        <v>#VALUE!</v>
      </c>
      <c r="EA39" s="185" t="e">
        <f t="shared" si="15"/>
        <v>#VALUE!</v>
      </c>
      <c r="EB39" s="194" t="e">
        <f t="shared" ref="EB39:EC39" si="158">EA39/60</f>
        <v>#VALUE!</v>
      </c>
      <c r="EC39" s="194" t="e">
        <f t="shared" si="158"/>
        <v>#VALUE!</v>
      </c>
      <c r="ED39" s="185" t="e">
        <f t="shared" si="17"/>
        <v>#VALUE!</v>
      </c>
      <c r="EE39" s="194" t="e">
        <f t="shared" ref="EE39:EF39" si="159">ED39/1000</f>
        <v>#VALUE!</v>
      </c>
      <c r="EF39" s="196" t="e">
        <f t="shared" si="159"/>
        <v>#VALUE!</v>
      </c>
      <c r="EG39" s="130" t="e">
        <f t="shared" si="19"/>
        <v>#VALUE!</v>
      </c>
      <c r="EH39" s="132" t="e">
        <f t="shared" si="20"/>
        <v>#VALUE!</v>
      </c>
      <c r="EI39" s="133" t="s">
        <v>28</v>
      </c>
    </row>
    <row r="40" spans="1:139" ht="12.75" x14ac:dyDescent="0.2">
      <c r="A40" s="864"/>
      <c r="B40" s="135" t="s">
        <v>265</v>
      </c>
      <c r="C40" s="137" t="s">
        <v>156</v>
      </c>
      <c r="D40" s="137">
        <v>1</v>
      </c>
      <c r="E40" s="137">
        <v>1</v>
      </c>
      <c r="F40" s="137">
        <v>1</v>
      </c>
      <c r="G40" s="139">
        <f t="shared" si="0"/>
        <v>15.625</v>
      </c>
      <c r="H40" s="140">
        <v>30</v>
      </c>
      <c r="I40" s="140">
        <v>30</v>
      </c>
      <c r="J40" s="140">
        <f>H40/Main!$D$9</f>
        <v>6</v>
      </c>
      <c r="K40" s="140">
        <f>I40/Main!$D$10</f>
        <v>15</v>
      </c>
      <c r="L40" s="140">
        <f t="shared" si="1"/>
        <v>2.5</v>
      </c>
      <c r="M40" s="140">
        <v>1</v>
      </c>
      <c r="N40" s="145" t="s">
        <v>28</v>
      </c>
      <c r="O40" s="143"/>
      <c r="P40" s="143"/>
      <c r="Q40" s="145"/>
      <c r="R40" s="143"/>
      <c r="S40" s="146"/>
      <c r="T40" s="146"/>
      <c r="U40" s="143"/>
      <c r="V40" s="143"/>
      <c r="W40" s="317">
        <v>22.441500000000001</v>
      </c>
      <c r="X40" s="143"/>
      <c r="Y40" s="143"/>
      <c r="Z40" s="145">
        <v>15000</v>
      </c>
      <c r="AA40" s="143"/>
      <c r="AB40" s="143"/>
      <c r="AC40" s="148" t="s">
        <v>220</v>
      </c>
      <c r="AD40" s="133">
        <v>10</v>
      </c>
      <c r="AE40" s="133">
        <v>0</v>
      </c>
      <c r="AF40" s="133">
        <v>12</v>
      </c>
      <c r="AG40" s="133">
        <v>0</v>
      </c>
      <c r="AH40" s="133">
        <v>12</v>
      </c>
      <c r="AI40" s="133">
        <v>24</v>
      </c>
      <c r="AJ40" s="133">
        <v>0</v>
      </c>
      <c r="AK40" s="133">
        <v>2</v>
      </c>
      <c r="AL40" s="133">
        <v>0</v>
      </c>
      <c r="AM40" s="133">
        <v>0</v>
      </c>
      <c r="AN40" s="133">
        <v>0</v>
      </c>
      <c r="AO40" s="133">
        <v>0</v>
      </c>
      <c r="AP40" s="133">
        <v>0</v>
      </c>
      <c r="AQ40" s="133">
        <v>0</v>
      </c>
      <c r="AR40" s="133">
        <v>0</v>
      </c>
      <c r="AS40" s="133">
        <v>0</v>
      </c>
      <c r="AT40" s="133">
        <v>0</v>
      </c>
      <c r="AU40" s="133">
        <v>0</v>
      </c>
      <c r="AV40" s="133">
        <v>0</v>
      </c>
      <c r="AW40" s="133">
        <v>0</v>
      </c>
      <c r="AX40" s="167">
        <v>6</v>
      </c>
      <c r="AY40" s="174">
        <f t="shared" ref="AY40:BS40" si="160">IF(AD40 = 0, "", AD40)</f>
        <v>10</v>
      </c>
      <c r="AZ40" s="137" t="str">
        <f t="shared" si="160"/>
        <v/>
      </c>
      <c r="BA40" s="133">
        <f t="shared" si="160"/>
        <v>12</v>
      </c>
      <c r="BB40" s="137" t="str">
        <f t="shared" si="160"/>
        <v/>
      </c>
      <c r="BC40" s="133">
        <f t="shared" si="160"/>
        <v>12</v>
      </c>
      <c r="BD40" s="133">
        <f t="shared" si="160"/>
        <v>24</v>
      </c>
      <c r="BE40" s="137" t="str">
        <f t="shared" si="160"/>
        <v/>
      </c>
      <c r="BF40" s="133">
        <f t="shared" si="160"/>
        <v>2</v>
      </c>
      <c r="BG40" s="137" t="str">
        <f t="shared" si="160"/>
        <v/>
      </c>
      <c r="BH40" s="137" t="str">
        <f t="shared" si="160"/>
        <v/>
      </c>
      <c r="BI40" s="137" t="str">
        <f t="shared" si="160"/>
        <v/>
      </c>
      <c r="BJ40" s="137" t="str">
        <f t="shared" si="160"/>
        <v/>
      </c>
      <c r="BK40" s="137" t="str">
        <f t="shared" si="160"/>
        <v/>
      </c>
      <c r="BL40" s="137" t="str">
        <f t="shared" si="160"/>
        <v/>
      </c>
      <c r="BM40" s="137" t="str">
        <f t="shared" si="160"/>
        <v/>
      </c>
      <c r="BN40" s="137" t="str">
        <f t="shared" si="160"/>
        <v/>
      </c>
      <c r="BO40" s="137" t="str">
        <f t="shared" si="160"/>
        <v/>
      </c>
      <c r="BP40" s="137" t="str">
        <f t="shared" si="160"/>
        <v/>
      </c>
      <c r="BQ40" s="137" t="str">
        <f t="shared" si="160"/>
        <v/>
      </c>
      <c r="BR40" s="137" t="str">
        <f t="shared" si="160"/>
        <v/>
      </c>
      <c r="BS40" s="318">
        <f t="shared" si="160"/>
        <v>6</v>
      </c>
      <c r="BT40" s="174" t="e">
        <f>$AY40*Assembly!Z$4+$AZ40*Assembly!Z$5+$BA40*Assembly!Z$6+$BB40*Assembly!Z$7+$BC40*Assembly!Z$8+$BD40*Assembly!Z$9+$BE40*Assembly!Z$10+$BF40*Assembly!Z$11+$BG40*Assembly!Z$12+$BH40*Assembly!Z$13+$BI40*Assembly!Z$14+$BJ40*Assembly!Z$15+$BK40*Assembly!Z$16+$BL40*Assembly!Z$17+$BM40*Assembly!Z$18+$BN40*Assembly!Z$19+$BO40*Assembly!Z$20+$BP40*Assembly!Z$21+$BQ40*Assembly!Z$22+$BR40*Assembly!Z$23+$BS40*Assembly!Z$24</f>
        <v>#VALUE!</v>
      </c>
      <c r="BU40" s="133" t="e">
        <f t="shared" si="3"/>
        <v>#VALUE!</v>
      </c>
      <c r="BV40" s="133"/>
      <c r="BW40" s="133" t="e">
        <f>$AY40*Assembly!AD$4+$AZ40*Assembly!AD$5+$BA40*Assembly!AD$6+$BB40*Assembly!AD$7+$BC40*Assembly!AD$8+$BD40*Assembly!AD$9+$BE40*Assembly!AD$10+$BF40*Assembly!AD$11+$BG40*Assembly!AD$12+$BH40*Assembly!AD$13+$BI40*Assembly!AD$14+$BJ40*Assembly!AD$15+$BK40*Assembly!AD$16+$BL40*Assembly!AD$17+$BM40*Assembly!AD$18+$BN40*Assembly!AD$19+$BO40*Assembly!AD$20+$BP40*Assembly!AD$21+$BQ40*Assembly!AD$22+$BR40*Assembly!AD$23+$BS40*Assembly!AD$24</f>
        <v>#VALUE!</v>
      </c>
      <c r="BX40" s="177" t="e">
        <f t="shared" si="4"/>
        <v>#VALUE!</v>
      </c>
      <c r="BY40" s="178" t="e">
        <f t="shared" si="5"/>
        <v>#VALUE!</v>
      </c>
      <c r="BZ40" s="179" t="e">
        <f t="shared" si="6"/>
        <v>#VALUE!</v>
      </c>
      <c r="CA40" s="178" t="e">
        <f t="shared" si="7"/>
        <v>#VALUE!</v>
      </c>
      <c r="CB40" s="133" t="e">
        <f>$AY40*Assembly!Y$4+$AZ40*Assembly!Y$5+$BA40*Assembly!Y$6+$BB40*Assembly!Y$7+$BC40*Assembly!Y$8+$BD40*Assembly!Y$9+$BE40*Assembly!Y$10+$BF40*Assembly!Y$11+$BG40*Assembly!Y$12+$BH40*Assembly!Y$13+$BI40*Assembly!Y$14+$BJ40*Assembly!Y$15+$BK40*Assembly!Y$16+$BL40*Assembly!Y$17+$BM40*Assembly!Y$18+$BN40*Assembly!Y$19+$BO40*Assembly!Y$20+$BP40*Assembly!Y$21+$BQ40*Assembly!Y$22+$BR40*Assembly!Y$23+$BS40*Assembly!Y$24</f>
        <v>#VALUE!</v>
      </c>
      <c r="CC40" s="133" t="e">
        <f t="shared" si="8"/>
        <v>#VALUE!</v>
      </c>
      <c r="CD40" s="130" t="e">
        <f t="shared" si="9"/>
        <v>#VALUE!</v>
      </c>
      <c r="CE40" s="183" t="e">
        <f>$AY40*Assembly!AC$4+$AZ40*Assembly!AC$5+$BA40*Assembly!AC$6+$BB40*Assembly!AC$7+$BC40*Assembly!AC$8+$BD40*Assembly!AC$9+$BE40*Assembly!AC$10+$BF40*Assembly!AC$11+$BG40*Assembly!AC$12+$BH40*Assembly!AC$13+$BI40*Assembly!AC$14+$BJ40*Assembly!AC$15+$BK40*Assembly!AC$16+$BL40*Assembly!AC$17+$BM40*Assembly!AC$18+$BN40*Assembly!AC$19+$BO40*Assembly!AC$20+$BP40*Assembly!AC$21+$BQ40*Assembly!AC$22+$BR40*Assembly!AC$23+$BS40*Assembly!AC$24</f>
        <v>#VALUE!</v>
      </c>
      <c r="CF40" s="145" t="e">
        <f>$AY40*Assembly!M$4+$AZ40*Assembly!M$5+$BA40*Assembly!M$6+$BB40*Assembly!M$7+$BC40*Assembly!M$8+$BD40*Assembly!M$9+$BE40*Assembly!M$10+$BF40*Assembly!M$11+$BG40*Assembly!M$12+$BH40*Assembly!M$13+$BI40*Assembly!M$14+$BJ40*Assembly!M$15+$BK40*Assembly!M$16+$BL40*Assembly!M$17+$BM40*Assembly!M$18+$BN40*Assembly!M$19+$BO40*Assembly!M$20+$BP40*Assembly!M$21+$BQ40*Assembly!M$22+$BR40*Assembly!M$23+$BS40*Assembly!M$24</f>
        <v>#VALUE!</v>
      </c>
      <c r="CG40" s="145" t="e">
        <f>$AY40*Assembly!N$4+$AZ40*Assembly!N$5+$BA40*Assembly!N$6+$BB40*Assembly!N$7+$BC40*Assembly!N$8+$BD40*Assembly!N$9+$BE40*Assembly!N$10+$BF40*Assembly!N$11+$BG40*Assembly!N$12+$BH40*Assembly!N$13+$BI40*Assembly!N$14+$BJ40*Assembly!N$15+$BK40*Assembly!N$16+$BL40*Assembly!N$17+$BM40*Assembly!N$18+$BN40*Assembly!N$19+$BO40*Assembly!N$20+$BP40*Assembly!N$21+$BQ40*Assembly!N$22+$BR40*Assembly!N$23+$BS40*Assembly!N$24</f>
        <v>#VALUE!</v>
      </c>
      <c r="CH40" s="145" t="e">
        <f>$AY40*Assembly!O$4+$AZ40*Assembly!O$5+$BA40*Assembly!O$6+$BB40*Assembly!O$7+$BC40*Assembly!O$8+$BD40*Assembly!O$9+$BE40*Assembly!O$10+$BF40*Assembly!O$11+$BG40*Assembly!O$12+$BH40*Assembly!O$13+$BI40*Assembly!O$14+$BJ40*Assembly!O$15+$BK40*Assembly!O$16+$BL40*Assembly!O$17+$BM40*Assembly!O$18+$BN40*Assembly!O$19+$BO40*Assembly!O$20+$BP40*Assembly!O$21+$BQ40*Assembly!O$22+$BR40*Assembly!O$23+$BS40*Assembly!O$24</f>
        <v>#VALUE!</v>
      </c>
      <c r="CI40" s="140" t="e">
        <f>$AY40*Assembly!P$4+$AZ40*Assembly!P$5+$BA40*Assembly!P$6+$BB40*Assembly!P$7+$BC40*Assembly!P$8+$BD40*Assembly!P$9+$BE40*Assembly!P$10+$BF40*Assembly!P$11+$BG40*Assembly!P$12+$BH40*Assembly!P$13+$BI40*Assembly!P$14+$BJ40*Assembly!P$15+$BK40*Assembly!P$16+$BL40*Assembly!P$17+$BM40*Assembly!P$18+$BN40*Assembly!P$19+$BO40*Assembly!P$20+$BP40*Assembly!P$21+$BQ40*Assembly!P$22+$BR40*Assembly!P$23+$BS40*Assembly!P$24</f>
        <v>#VALUE!</v>
      </c>
      <c r="CJ40" s="140" t="e">
        <f>$AY40*Assembly!Q$4+$AZ40*Assembly!Q$5+$BA40*Assembly!Q$6+$BB40*Assembly!Q$7+$BC40*Assembly!Q$8+$BD40*Assembly!Q$9+$BE40*Assembly!Q$10+$BF40*Assembly!Q$11+$BG40*Assembly!Q$12+$BH40*Assembly!Q$13+$BI40*Assembly!Q$14+$BJ40*Assembly!Q$15+$BK40*Assembly!Q$16+$BL40*Assembly!Q$17+$BM40*Assembly!Q$18+$BN40*Assembly!Q$19+$BO40*Assembly!Q$20+$BP40*Assembly!Q$21+$BQ40*Assembly!Q$22+$BR40*Assembly!Q$23+$BS40*Assembly!Q$24</f>
        <v>#VALUE!</v>
      </c>
      <c r="CK40" s="145" t="e">
        <f>$AY40*Assembly!R$4+$AZ40*Assembly!R$5+$BA40*Assembly!R$6+$BB40*Assembly!R$7+$BC40*Assembly!R$8+$BD40*Assembly!R$9+$BE40*Assembly!R$10+$BF40*Assembly!R$11+$BG40*Assembly!R$12+$BH40*Assembly!R$13+$BI40*Assembly!R$14+$BJ40*Assembly!R$15+$BK40*Assembly!R$16+$BL40*Assembly!R$17+$BM40*Assembly!R$18+$BN40*Assembly!R$19+$BO40*Assembly!R$20+$BP40*Assembly!R$21+$BQ40*Assembly!R$22+$BR40*Assembly!R$23+$BS40*Assembly!R$24</f>
        <v>#VALUE!</v>
      </c>
      <c r="CL40" s="140" t="e">
        <f>$AY40*Assembly!S$4+$AZ40*Assembly!S$5+$BA40*Assembly!S$6+$BB40*Assembly!S$7+$BC40*Assembly!S$8+$BD40*Assembly!S$9+$BE40*Assembly!S$10+$BF40*Assembly!S$11+$BG40*Assembly!S$12+$BH40*Assembly!S$13+$BI40*Assembly!S$14+$BJ40*Assembly!S$15+$BK40*Assembly!S$16+$BL40*Assembly!S$17+$BM40*Assembly!S$18+$BN40*Assembly!S$19+$BO40*Assembly!S$20+$BP40*Assembly!S$21+$BQ40*Assembly!S$22+$BR40*Assembly!S$23+$BS40*Assembly!S$24</f>
        <v>#VALUE!</v>
      </c>
      <c r="CM40" s="140" t="e">
        <f>$AY40*Assembly!T$4+$AZ40*Assembly!T$5+$BA40*Assembly!T$6+$BB40*Assembly!T$7+$BC40*Assembly!T$8+$BD40*Assembly!T$9+$BE40*Assembly!T$10+$BF40*Assembly!T$11+$BG40*Assembly!T$12+$BH40*Assembly!T$13+$BI40*Assembly!T$14+$BJ40*Assembly!T$15+$BK40*Assembly!T$16+$BL40*Assembly!T$17+$BM40*Assembly!T$18+$BN40*Assembly!T$19+$BO40*Assembly!T$20+$BP40*Assembly!T$21+$BQ40*Assembly!T$22+$BR40*Assembly!T$23+$BS40*Assembly!T$24</f>
        <v>#VALUE!</v>
      </c>
      <c r="CN40" s="140" t="e">
        <f>$AY40*Assembly!U$4+$AZ40*Assembly!U$5+$BA40*Assembly!U$6+$BB40*Assembly!U$7+$BC40*Assembly!U$8+$BD40*Assembly!U$9+$BE40*Assembly!U$10+$BF40*Assembly!U$11+$BG40*Assembly!U$12+$BH40*Assembly!U$13+$BI40*Assembly!U$14+$BJ40*Assembly!U$15+$BK40*Assembly!U$16+$BL40*Assembly!U$17+$BM40*Assembly!U$18+$BN40*Assembly!U$19+$BO40*Assembly!U$20+$BP40*Assembly!U$21+$BQ40*Assembly!U$22+$BR40*Assembly!U$23+$BS40*Assembly!U$24</f>
        <v>#VALUE!</v>
      </c>
      <c r="CO40" s="145" t="e">
        <f>$AY40*Assembly!V$4+$AZ40*Assembly!V$5+$BA40*Assembly!V$6+$BB40*Assembly!V$7+$BC40*Assembly!V$8+$BD40*Assembly!V$9+$BE40*Assembly!V$10+$BF40*Assembly!V$11+$BG40*Assembly!V$12+$BH40*Assembly!V$13+$BI40*Assembly!V$14+$BJ40*Assembly!V$15+$BK40*Assembly!V$16+$BL40*Assembly!V$17+$BM40*Assembly!V$18+$BN40*Assembly!V$19+$BO40*Assembly!V$20+$BP40*Assembly!V$21+$BQ40*Assembly!V$22+$BR40*Assembly!V$23+$BS40*Assembly!V$24</f>
        <v>#VALUE!</v>
      </c>
      <c r="CP40" s="145" t="e">
        <f>CF40*Refining!$F$3</f>
        <v>#VALUE!</v>
      </c>
      <c r="CQ40" s="145" t="e">
        <f>CG40*Refining!$F$4</f>
        <v>#VALUE!</v>
      </c>
      <c r="CR40" s="145" t="e">
        <f>CH40*Refining!$F$5</f>
        <v>#VALUE!</v>
      </c>
      <c r="CS40" s="145" t="e">
        <f>CI40*Refining!$F$6</f>
        <v>#VALUE!</v>
      </c>
      <c r="CT40" s="145" t="e">
        <f>CJ40*Refining!$F$7</f>
        <v>#VALUE!</v>
      </c>
      <c r="CU40" s="145" t="e">
        <f>CK40*Refining!$F$8</f>
        <v>#VALUE!</v>
      </c>
      <c r="CV40" s="145" t="e">
        <f>CL40*Refining!$F$9</f>
        <v>#VALUE!</v>
      </c>
      <c r="CW40" s="145" t="e">
        <f>CM40*Refining!$F$10</f>
        <v>#VALUE!</v>
      </c>
      <c r="CX40" s="145" t="e">
        <f>CN40*Refining!$F$11</f>
        <v>#VALUE!</v>
      </c>
      <c r="CY40" s="145" t="e">
        <f>CO40*Refining!$F$12</f>
        <v>#VALUE!</v>
      </c>
      <c r="CZ40" s="185" t="e">
        <f t="shared" ref="CZ40:DS40" si="161">IF(CF40 = 0, "", CF40)</f>
        <v>#VALUE!</v>
      </c>
      <c r="DA40" s="186" t="e">
        <f t="shared" si="161"/>
        <v>#VALUE!</v>
      </c>
      <c r="DB40" s="186" t="e">
        <f t="shared" si="161"/>
        <v>#VALUE!</v>
      </c>
      <c r="DC40" s="186" t="e">
        <f t="shared" si="161"/>
        <v>#VALUE!</v>
      </c>
      <c r="DD40" s="186" t="e">
        <f t="shared" si="161"/>
        <v>#VALUE!</v>
      </c>
      <c r="DE40" s="186" t="e">
        <f t="shared" si="161"/>
        <v>#VALUE!</v>
      </c>
      <c r="DF40" s="186" t="e">
        <f t="shared" si="161"/>
        <v>#VALUE!</v>
      </c>
      <c r="DG40" s="186" t="e">
        <f t="shared" si="161"/>
        <v>#VALUE!</v>
      </c>
      <c r="DH40" s="186" t="e">
        <f t="shared" si="161"/>
        <v>#VALUE!</v>
      </c>
      <c r="DI40" s="187" t="e">
        <f t="shared" si="161"/>
        <v>#VALUE!</v>
      </c>
      <c r="DJ40" s="185" t="e">
        <f t="shared" si="161"/>
        <v>#VALUE!</v>
      </c>
      <c r="DK40" s="186" t="e">
        <f t="shared" si="161"/>
        <v>#VALUE!</v>
      </c>
      <c r="DL40" s="186" t="e">
        <f t="shared" si="161"/>
        <v>#VALUE!</v>
      </c>
      <c r="DM40" s="189" t="e">
        <f t="shared" si="161"/>
        <v>#VALUE!</v>
      </c>
      <c r="DN40" s="188" t="e">
        <f t="shared" si="161"/>
        <v>#VALUE!</v>
      </c>
      <c r="DO40" s="186" t="e">
        <f t="shared" si="161"/>
        <v>#VALUE!</v>
      </c>
      <c r="DP40" s="186" t="e">
        <f t="shared" si="161"/>
        <v>#VALUE!</v>
      </c>
      <c r="DQ40" s="186" t="e">
        <f t="shared" si="161"/>
        <v>#VALUE!</v>
      </c>
      <c r="DR40" s="186" t="e">
        <f t="shared" si="161"/>
        <v>#VALUE!</v>
      </c>
      <c r="DS40" s="187" t="e">
        <f t="shared" si="161"/>
        <v>#VALUE!</v>
      </c>
      <c r="DT40" s="185" t="e">
        <f t="shared" si="11"/>
        <v>#VALUE!</v>
      </c>
      <c r="DU40" s="189" t="e">
        <f t="shared" si="12"/>
        <v>#VALUE!</v>
      </c>
      <c r="DV40" s="133" t="e">
        <f>CZ40*'Ores &amp; Ingots'!$C$3+DA40*'Ores &amp; Ingots'!$C$4+DB40*'Ores &amp; Ingots'!$C$5+DC40*'Ores &amp; Ingots'!$C$6+DD40*'Ores &amp; Ingots'!$C$7+DE40*'Ores &amp; Ingots'!$C$8+DF40*'Ores &amp; Ingots'!$C$9+DG40*'Ores &amp; Ingots'!$C$10+DH40*'Ores &amp; Ingots'!$C$11+DI40*'Ores &amp; Ingots'!$C$12</f>
        <v>#VALUE!</v>
      </c>
      <c r="DW40" s="133" t="e">
        <f>DJ40*'Ores &amp; Ingots'!$B$3+DK40*'Ores &amp; Ingots'!$B$4+DL40*'Ores &amp; Ingots'!$B$5+DM40*'Ores &amp; Ingots'!$B$6+DN40*'Ores &amp; Ingots'!$B$7+DO40*'Ores &amp; Ingots'!$B$8+DP40*'Ores &amp; Ingots'!$B$9+DQ40*'Ores &amp; Ingots'!$B$10+DR40*'Ores &amp; Ingots'!$B$11+DS40*'Ores &amp; Ingots'!$B$12</f>
        <v>#VALUE!</v>
      </c>
      <c r="DX40" s="189" t="e">
        <f>CZ40*Refining!$G$3+DA40*Refining!$G$4+DB40*Refining!$G$5+DC40*Refining!$G$6+DD40*Refining!$G$7+DE40*Refining!$G$8+DF40*Refining!$G$9+DG40*Refining!$G$10+DH40*Refining!$G$11+DI40*Refining!$G$12</f>
        <v>#VALUE!</v>
      </c>
      <c r="DY40" s="189" t="e">
        <f t="shared" si="13"/>
        <v>#VALUE!</v>
      </c>
      <c r="DZ40" s="192" t="e">
        <f t="shared" si="14"/>
        <v>#VALUE!</v>
      </c>
      <c r="EA40" s="185" t="e">
        <f t="shared" si="15"/>
        <v>#VALUE!</v>
      </c>
      <c r="EB40" s="194" t="e">
        <f t="shared" ref="EB40:EC40" si="162">EA40/60</f>
        <v>#VALUE!</v>
      </c>
      <c r="EC40" s="194" t="e">
        <f t="shared" si="162"/>
        <v>#VALUE!</v>
      </c>
      <c r="ED40" s="185" t="e">
        <f t="shared" si="17"/>
        <v>#VALUE!</v>
      </c>
      <c r="EE40" s="194" t="e">
        <f t="shared" ref="EE40:EF40" si="163">ED40/1000</f>
        <v>#VALUE!</v>
      </c>
      <c r="EF40" s="196" t="e">
        <f t="shared" si="163"/>
        <v>#VALUE!</v>
      </c>
      <c r="EG40" s="130" t="e">
        <f t="shared" si="19"/>
        <v>#VALUE!</v>
      </c>
      <c r="EH40" s="132" t="e">
        <f t="shared" si="20"/>
        <v>#VALUE!</v>
      </c>
      <c r="EI40" s="133">
        <v>1428</v>
      </c>
    </row>
    <row r="41" spans="1:139" ht="12.75" hidden="1" x14ac:dyDescent="0.2">
      <c r="A41" s="864"/>
      <c r="B41" s="135" t="s">
        <v>265</v>
      </c>
      <c r="C41" s="137" t="s">
        <v>155</v>
      </c>
      <c r="D41" s="137">
        <v>1</v>
      </c>
      <c r="E41" s="137">
        <v>1</v>
      </c>
      <c r="F41" s="137">
        <v>1</v>
      </c>
      <c r="G41" s="139">
        <f t="shared" si="0"/>
        <v>0.125</v>
      </c>
      <c r="H41" s="140">
        <v>10</v>
      </c>
      <c r="I41" s="140">
        <v>10</v>
      </c>
      <c r="J41" s="140">
        <f>H41/Main!$D$9</f>
        <v>2</v>
      </c>
      <c r="K41" s="140">
        <f>I41/Main!$D$10</f>
        <v>5</v>
      </c>
      <c r="L41" s="140">
        <f t="shared" si="1"/>
        <v>2.5</v>
      </c>
      <c r="M41" s="140">
        <v>1</v>
      </c>
      <c r="N41" s="145" t="s">
        <v>28</v>
      </c>
      <c r="O41" s="143"/>
      <c r="P41" s="143"/>
      <c r="Q41" s="145"/>
      <c r="R41" s="143"/>
      <c r="S41" s="146"/>
      <c r="T41" s="146"/>
      <c r="U41" s="143"/>
      <c r="V41" s="143"/>
      <c r="W41" s="317">
        <v>4.4882999999999997</v>
      </c>
      <c r="X41" s="143"/>
      <c r="Y41" s="143"/>
      <c r="Z41" s="145">
        <v>15000</v>
      </c>
      <c r="AA41" s="143"/>
      <c r="AB41" s="143"/>
      <c r="AC41" s="148"/>
      <c r="AD41" s="133">
        <v>0</v>
      </c>
      <c r="AE41" s="133">
        <v>0</v>
      </c>
      <c r="AF41" s="133">
        <v>1</v>
      </c>
      <c r="AG41" s="133">
        <v>0</v>
      </c>
      <c r="AH41" s="133">
        <v>1</v>
      </c>
      <c r="AI41" s="133">
        <v>1</v>
      </c>
      <c r="AJ41" s="133">
        <v>0</v>
      </c>
      <c r="AK41" s="133">
        <v>1</v>
      </c>
      <c r="AL41" s="133">
        <v>0</v>
      </c>
      <c r="AM41" s="133">
        <v>0</v>
      </c>
      <c r="AN41" s="133">
        <v>0</v>
      </c>
      <c r="AO41" s="133">
        <v>0</v>
      </c>
      <c r="AP41" s="133">
        <v>0</v>
      </c>
      <c r="AQ41" s="133">
        <v>0</v>
      </c>
      <c r="AR41" s="133">
        <v>0</v>
      </c>
      <c r="AS41" s="133">
        <v>0</v>
      </c>
      <c r="AT41" s="133">
        <v>0</v>
      </c>
      <c r="AU41" s="133">
        <v>0</v>
      </c>
      <c r="AV41" s="133">
        <v>0</v>
      </c>
      <c r="AW41" s="133">
        <v>0</v>
      </c>
      <c r="AX41" s="167">
        <v>1</v>
      </c>
      <c r="AY41" s="161" t="str">
        <f t="shared" ref="AY41:BS41" si="164">IF(AD41 = 0, "", AD41)</f>
        <v/>
      </c>
      <c r="AZ41" s="137" t="str">
        <f t="shared" si="164"/>
        <v/>
      </c>
      <c r="BA41" s="133">
        <f t="shared" si="164"/>
        <v>1</v>
      </c>
      <c r="BB41" s="137" t="str">
        <f t="shared" si="164"/>
        <v/>
      </c>
      <c r="BC41" s="133">
        <f t="shared" si="164"/>
        <v>1</v>
      </c>
      <c r="BD41" s="133">
        <f t="shared" si="164"/>
        <v>1</v>
      </c>
      <c r="BE41" s="137" t="str">
        <f t="shared" si="164"/>
        <v/>
      </c>
      <c r="BF41" s="133">
        <f t="shared" si="164"/>
        <v>1</v>
      </c>
      <c r="BG41" s="137" t="str">
        <f t="shared" si="164"/>
        <v/>
      </c>
      <c r="BH41" s="137" t="str">
        <f t="shared" si="164"/>
        <v/>
      </c>
      <c r="BI41" s="137" t="str">
        <f t="shared" si="164"/>
        <v/>
      </c>
      <c r="BJ41" s="137" t="str">
        <f t="shared" si="164"/>
        <v/>
      </c>
      <c r="BK41" s="137" t="str">
        <f t="shared" si="164"/>
        <v/>
      </c>
      <c r="BL41" s="137" t="str">
        <f t="shared" si="164"/>
        <v/>
      </c>
      <c r="BM41" s="137" t="str">
        <f t="shared" si="164"/>
        <v/>
      </c>
      <c r="BN41" s="137" t="str">
        <f t="shared" si="164"/>
        <v/>
      </c>
      <c r="BO41" s="137" t="str">
        <f t="shared" si="164"/>
        <v/>
      </c>
      <c r="BP41" s="137" t="str">
        <f t="shared" si="164"/>
        <v/>
      </c>
      <c r="BQ41" s="137" t="str">
        <f t="shared" si="164"/>
        <v/>
      </c>
      <c r="BR41" s="137" t="str">
        <f t="shared" si="164"/>
        <v/>
      </c>
      <c r="BS41" s="318">
        <f t="shared" si="164"/>
        <v>1</v>
      </c>
      <c r="BT41" s="174" t="e">
        <f>$AY41*Assembly!Z$4+$AZ41*Assembly!Z$5+$BA41*Assembly!Z$6+$BB41*Assembly!Z$7+$BC41*Assembly!Z$8+$BD41*Assembly!Z$9+$BE41*Assembly!Z$10+$BF41*Assembly!Z$11+$BG41*Assembly!Z$12+$BH41*Assembly!Z$13+$BI41*Assembly!Z$14+$BJ41*Assembly!Z$15+$BK41*Assembly!Z$16+$BL41*Assembly!Z$17+$BM41*Assembly!Z$18+$BN41*Assembly!Z$19+$BO41*Assembly!Z$20+$BP41*Assembly!Z$21+$BQ41*Assembly!Z$22+$BR41*Assembly!Z$23+$BS41*Assembly!Z$24</f>
        <v>#VALUE!</v>
      </c>
      <c r="BU41" s="133" t="e">
        <f t="shared" si="3"/>
        <v>#VALUE!</v>
      </c>
      <c r="BV41" s="133"/>
      <c r="BW41" s="133" t="e">
        <f>$AY41*Assembly!AD$4+$AZ41*Assembly!AD$5+$BA41*Assembly!AD$6+$BB41*Assembly!AD$7+$BC41*Assembly!AD$8+$BD41*Assembly!AD$9+$BE41*Assembly!AD$10+$BF41*Assembly!AD$11+$BG41*Assembly!AD$12+$BH41*Assembly!AD$13+$BI41*Assembly!AD$14+$BJ41*Assembly!AD$15+$BK41*Assembly!AD$16+$BL41*Assembly!AD$17+$BM41*Assembly!AD$18+$BN41*Assembly!AD$19+$BO41*Assembly!AD$20+$BP41*Assembly!AD$21+$BQ41*Assembly!AD$22+$BR41*Assembly!AD$23+$BS41*Assembly!AD$24</f>
        <v>#VALUE!</v>
      </c>
      <c r="BX41" s="177" t="e">
        <f t="shared" si="4"/>
        <v>#VALUE!</v>
      </c>
      <c r="BY41" s="178" t="e">
        <f t="shared" si="5"/>
        <v>#VALUE!</v>
      </c>
      <c r="BZ41" s="179" t="e">
        <f t="shared" si="6"/>
        <v>#VALUE!</v>
      </c>
      <c r="CA41" s="178" t="e">
        <f t="shared" si="7"/>
        <v>#VALUE!</v>
      </c>
      <c r="CB41" s="133" t="e">
        <f>$AY41*Assembly!Y$4+$AZ41*Assembly!Y$5+$BA41*Assembly!Y$6+$BB41*Assembly!Y$7+$BC41*Assembly!Y$8+$BD41*Assembly!Y$9+$BE41*Assembly!Y$10+$BF41*Assembly!Y$11+$BG41*Assembly!Y$12+$BH41*Assembly!Y$13+$BI41*Assembly!Y$14+$BJ41*Assembly!Y$15+$BK41*Assembly!Y$16+$BL41*Assembly!Y$17+$BM41*Assembly!Y$18+$BN41*Assembly!Y$19+$BO41*Assembly!Y$20+$BP41*Assembly!Y$21+$BQ41*Assembly!Y$22+$BR41*Assembly!Y$23+$BS41*Assembly!Y$24</f>
        <v>#VALUE!</v>
      </c>
      <c r="CC41" s="133" t="e">
        <f t="shared" si="8"/>
        <v>#VALUE!</v>
      </c>
      <c r="CD41" s="130" t="e">
        <f t="shared" si="9"/>
        <v>#VALUE!</v>
      </c>
      <c r="CE41" s="183" t="e">
        <f>$AY41*Assembly!AC$4+$AZ41*Assembly!AC$5+$BA41*Assembly!AC$6+$BB41*Assembly!AC$7+$BC41*Assembly!AC$8+$BD41*Assembly!AC$9+$BE41*Assembly!AC$10+$BF41*Assembly!AC$11+$BG41*Assembly!AC$12+$BH41*Assembly!AC$13+$BI41*Assembly!AC$14+$BJ41*Assembly!AC$15+$BK41*Assembly!AC$16+$BL41*Assembly!AC$17+$BM41*Assembly!AC$18+$BN41*Assembly!AC$19+$BO41*Assembly!AC$20+$BP41*Assembly!AC$21+$BQ41*Assembly!AC$22+$BR41*Assembly!AC$23+$BS41*Assembly!AC$24</f>
        <v>#VALUE!</v>
      </c>
      <c r="CF41" s="145" t="e">
        <f>$AY41*Assembly!M$4+$AZ41*Assembly!M$5+$BA41*Assembly!M$6+$BB41*Assembly!M$7+$BC41*Assembly!M$8+$BD41*Assembly!M$9+$BE41*Assembly!M$10+$BF41*Assembly!M$11+$BG41*Assembly!M$12+$BH41*Assembly!M$13+$BI41*Assembly!M$14+$BJ41*Assembly!M$15+$BK41*Assembly!M$16+$BL41*Assembly!M$17+$BM41*Assembly!M$18+$BN41*Assembly!M$19+$BO41*Assembly!M$20+$BP41*Assembly!M$21+$BQ41*Assembly!M$22+$BR41*Assembly!M$23+$BS41*Assembly!M$24</f>
        <v>#VALUE!</v>
      </c>
      <c r="CG41" s="145" t="e">
        <f>$AY41*Assembly!N$4+$AZ41*Assembly!N$5+$BA41*Assembly!N$6+$BB41*Assembly!N$7+$BC41*Assembly!N$8+$BD41*Assembly!N$9+$BE41*Assembly!N$10+$BF41*Assembly!N$11+$BG41*Assembly!N$12+$BH41*Assembly!N$13+$BI41*Assembly!N$14+$BJ41*Assembly!N$15+$BK41*Assembly!N$16+$BL41*Assembly!N$17+$BM41*Assembly!N$18+$BN41*Assembly!N$19+$BO41*Assembly!N$20+$BP41*Assembly!N$21+$BQ41*Assembly!N$22+$BR41*Assembly!N$23+$BS41*Assembly!N$24</f>
        <v>#VALUE!</v>
      </c>
      <c r="CH41" s="145" t="e">
        <f>$AY41*Assembly!O$4+$AZ41*Assembly!O$5+$BA41*Assembly!O$6+$BB41*Assembly!O$7+$BC41*Assembly!O$8+$BD41*Assembly!O$9+$BE41*Assembly!O$10+$BF41*Assembly!O$11+$BG41*Assembly!O$12+$BH41*Assembly!O$13+$BI41*Assembly!O$14+$BJ41*Assembly!O$15+$BK41*Assembly!O$16+$BL41*Assembly!O$17+$BM41*Assembly!O$18+$BN41*Assembly!O$19+$BO41*Assembly!O$20+$BP41*Assembly!O$21+$BQ41*Assembly!O$22+$BR41*Assembly!O$23+$BS41*Assembly!O$24</f>
        <v>#VALUE!</v>
      </c>
      <c r="CI41" s="140" t="e">
        <f>$AY41*Assembly!P$4+$AZ41*Assembly!P$5+$BA41*Assembly!P$6+$BB41*Assembly!P$7+$BC41*Assembly!P$8+$BD41*Assembly!P$9+$BE41*Assembly!P$10+$BF41*Assembly!P$11+$BG41*Assembly!P$12+$BH41*Assembly!P$13+$BI41*Assembly!P$14+$BJ41*Assembly!P$15+$BK41*Assembly!P$16+$BL41*Assembly!P$17+$BM41*Assembly!P$18+$BN41*Assembly!P$19+$BO41*Assembly!P$20+$BP41*Assembly!P$21+$BQ41*Assembly!P$22+$BR41*Assembly!P$23+$BS41*Assembly!P$24</f>
        <v>#VALUE!</v>
      </c>
      <c r="CJ41" s="140" t="e">
        <f>$AY41*Assembly!Q$4+$AZ41*Assembly!Q$5+$BA41*Assembly!Q$6+$BB41*Assembly!Q$7+$BC41*Assembly!Q$8+$BD41*Assembly!Q$9+$BE41*Assembly!Q$10+$BF41*Assembly!Q$11+$BG41*Assembly!Q$12+$BH41*Assembly!Q$13+$BI41*Assembly!Q$14+$BJ41*Assembly!Q$15+$BK41*Assembly!Q$16+$BL41*Assembly!Q$17+$BM41*Assembly!Q$18+$BN41*Assembly!Q$19+$BO41*Assembly!Q$20+$BP41*Assembly!Q$21+$BQ41*Assembly!Q$22+$BR41*Assembly!Q$23+$BS41*Assembly!Q$24</f>
        <v>#VALUE!</v>
      </c>
      <c r="CK41" s="145" t="e">
        <f>$AY41*Assembly!R$4+$AZ41*Assembly!R$5+$BA41*Assembly!R$6+$BB41*Assembly!R$7+$BC41*Assembly!R$8+$BD41*Assembly!R$9+$BE41*Assembly!R$10+$BF41*Assembly!R$11+$BG41*Assembly!R$12+$BH41*Assembly!R$13+$BI41*Assembly!R$14+$BJ41*Assembly!R$15+$BK41*Assembly!R$16+$BL41*Assembly!R$17+$BM41*Assembly!R$18+$BN41*Assembly!R$19+$BO41*Assembly!R$20+$BP41*Assembly!R$21+$BQ41*Assembly!R$22+$BR41*Assembly!R$23+$BS41*Assembly!R$24</f>
        <v>#VALUE!</v>
      </c>
      <c r="CL41" s="140" t="e">
        <f>$AY41*Assembly!S$4+$AZ41*Assembly!S$5+$BA41*Assembly!S$6+$BB41*Assembly!S$7+$BC41*Assembly!S$8+$BD41*Assembly!S$9+$BE41*Assembly!S$10+$BF41*Assembly!S$11+$BG41*Assembly!S$12+$BH41*Assembly!S$13+$BI41*Assembly!S$14+$BJ41*Assembly!S$15+$BK41*Assembly!S$16+$BL41*Assembly!S$17+$BM41*Assembly!S$18+$BN41*Assembly!S$19+$BO41*Assembly!S$20+$BP41*Assembly!S$21+$BQ41*Assembly!S$22+$BR41*Assembly!S$23+$BS41*Assembly!S$24</f>
        <v>#VALUE!</v>
      </c>
      <c r="CM41" s="140" t="e">
        <f>$AY41*Assembly!T$4+$AZ41*Assembly!T$5+$BA41*Assembly!T$6+$BB41*Assembly!T$7+$BC41*Assembly!T$8+$BD41*Assembly!T$9+$BE41*Assembly!T$10+$BF41*Assembly!T$11+$BG41*Assembly!T$12+$BH41*Assembly!T$13+$BI41*Assembly!T$14+$BJ41*Assembly!T$15+$BK41*Assembly!T$16+$BL41*Assembly!T$17+$BM41*Assembly!T$18+$BN41*Assembly!T$19+$BO41*Assembly!T$20+$BP41*Assembly!T$21+$BQ41*Assembly!T$22+$BR41*Assembly!T$23+$BS41*Assembly!T$24</f>
        <v>#VALUE!</v>
      </c>
      <c r="CN41" s="140" t="e">
        <f>$AY41*Assembly!U$4+$AZ41*Assembly!U$5+$BA41*Assembly!U$6+$BB41*Assembly!U$7+$BC41*Assembly!U$8+$BD41*Assembly!U$9+$BE41*Assembly!U$10+$BF41*Assembly!U$11+$BG41*Assembly!U$12+$BH41*Assembly!U$13+$BI41*Assembly!U$14+$BJ41*Assembly!U$15+$BK41*Assembly!U$16+$BL41*Assembly!U$17+$BM41*Assembly!U$18+$BN41*Assembly!U$19+$BO41*Assembly!U$20+$BP41*Assembly!U$21+$BQ41*Assembly!U$22+$BR41*Assembly!U$23+$BS41*Assembly!U$24</f>
        <v>#VALUE!</v>
      </c>
      <c r="CO41" s="145" t="e">
        <f>$AY41*Assembly!V$4+$AZ41*Assembly!V$5+$BA41*Assembly!V$6+$BB41*Assembly!V$7+$BC41*Assembly!V$8+$BD41*Assembly!V$9+$BE41*Assembly!V$10+$BF41*Assembly!V$11+$BG41*Assembly!V$12+$BH41*Assembly!V$13+$BI41*Assembly!V$14+$BJ41*Assembly!V$15+$BK41*Assembly!V$16+$BL41*Assembly!V$17+$BM41*Assembly!V$18+$BN41*Assembly!V$19+$BO41*Assembly!V$20+$BP41*Assembly!V$21+$BQ41*Assembly!V$22+$BR41*Assembly!V$23+$BS41*Assembly!V$24</f>
        <v>#VALUE!</v>
      </c>
      <c r="CP41" s="145" t="e">
        <f>CF41*Refining!$F$3</f>
        <v>#VALUE!</v>
      </c>
      <c r="CQ41" s="145" t="e">
        <f>CG41*Refining!$F$4</f>
        <v>#VALUE!</v>
      </c>
      <c r="CR41" s="145" t="e">
        <f>CH41*Refining!$F$5</f>
        <v>#VALUE!</v>
      </c>
      <c r="CS41" s="145" t="e">
        <f>CI41*Refining!$F$6</f>
        <v>#VALUE!</v>
      </c>
      <c r="CT41" s="145" t="e">
        <f>CJ41*Refining!$F$7</f>
        <v>#VALUE!</v>
      </c>
      <c r="CU41" s="145" t="e">
        <f>CK41*Refining!$F$8</f>
        <v>#VALUE!</v>
      </c>
      <c r="CV41" s="145" t="e">
        <f>CL41*Refining!$F$9</f>
        <v>#VALUE!</v>
      </c>
      <c r="CW41" s="145" t="e">
        <f>CM41*Refining!$F$10</f>
        <v>#VALUE!</v>
      </c>
      <c r="CX41" s="145" t="e">
        <f>CN41*Refining!$F$11</f>
        <v>#VALUE!</v>
      </c>
      <c r="CY41" s="145" t="e">
        <f>CO41*Refining!$F$12</f>
        <v>#VALUE!</v>
      </c>
      <c r="CZ41" s="185" t="e">
        <f t="shared" ref="CZ41:DS41" si="165">IF(CF41 = 0, "", CF41)</f>
        <v>#VALUE!</v>
      </c>
      <c r="DA41" s="186" t="e">
        <f t="shared" si="165"/>
        <v>#VALUE!</v>
      </c>
      <c r="DB41" s="186" t="e">
        <f t="shared" si="165"/>
        <v>#VALUE!</v>
      </c>
      <c r="DC41" s="186" t="e">
        <f t="shared" si="165"/>
        <v>#VALUE!</v>
      </c>
      <c r="DD41" s="186" t="e">
        <f t="shared" si="165"/>
        <v>#VALUE!</v>
      </c>
      <c r="DE41" s="186" t="e">
        <f t="shared" si="165"/>
        <v>#VALUE!</v>
      </c>
      <c r="DF41" s="186" t="e">
        <f t="shared" si="165"/>
        <v>#VALUE!</v>
      </c>
      <c r="DG41" s="186" t="e">
        <f t="shared" si="165"/>
        <v>#VALUE!</v>
      </c>
      <c r="DH41" s="186" t="e">
        <f t="shared" si="165"/>
        <v>#VALUE!</v>
      </c>
      <c r="DI41" s="187" t="e">
        <f t="shared" si="165"/>
        <v>#VALUE!</v>
      </c>
      <c r="DJ41" s="185" t="e">
        <f t="shared" si="165"/>
        <v>#VALUE!</v>
      </c>
      <c r="DK41" s="186" t="e">
        <f t="shared" si="165"/>
        <v>#VALUE!</v>
      </c>
      <c r="DL41" s="186" t="e">
        <f t="shared" si="165"/>
        <v>#VALUE!</v>
      </c>
      <c r="DM41" s="189" t="e">
        <f t="shared" si="165"/>
        <v>#VALUE!</v>
      </c>
      <c r="DN41" s="188" t="e">
        <f t="shared" si="165"/>
        <v>#VALUE!</v>
      </c>
      <c r="DO41" s="186" t="e">
        <f t="shared" si="165"/>
        <v>#VALUE!</v>
      </c>
      <c r="DP41" s="186" t="e">
        <f t="shared" si="165"/>
        <v>#VALUE!</v>
      </c>
      <c r="DQ41" s="186" t="e">
        <f t="shared" si="165"/>
        <v>#VALUE!</v>
      </c>
      <c r="DR41" s="186" t="e">
        <f t="shared" si="165"/>
        <v>#VALUE!</v>
      </c>
      <c r="DS41" s="187" t="e">
        <f t="shared" si="165"/>
        <v>#VALUE!</v>
      </c>
      <c r="DT41" s="185" t="e">
        <f t="shared" si="11"/>
        <v>#VALUE!</v>
      </c>
      <c r="DU41" s="189" t="e">
        <f t="shared" si="12"/>
        <v>#VALUE!</v>
      </c>
      <c r="DV41" s="133" t="e">
        <f>CZ41*'Ores &amp; Ingots'!$C$3+DA41*'Ores &amp; Ingots'!$C$4+DB41*'Ores &amp; Ingots'!$C$5+DC41*'Ores &amp; Ingots'!$C$6+DD41*'Ores &amp; Ingots'!$C$7+DE41*'Ores &amp; Ingots'!$C$8+DF41*'Ores &amp; Ingots'!$C$9+DG41*'Ores &amp; Ingots'!$C$10+DH41*'Ores &amp; Ingots'!$C$11+DI41*'Ores &amp; Ingots'!$C$12</f>
        <v>#VALUE!</v>
      </c>
      <c r="DW41" s="133" t="e">
        <f>DJ41*'Ores &amp; Ingots'!$B$3+DK41*'Ores &amp; Ingots'!$B$4+DL41*'Ores &amp; Ingots'!$B$5+DM41*'Ores &amp; Ingots'!$B$6+DN41*'Ores &amp; Ingots'!$B$7+DO41*'Ores &amp; Ingots'!$B$8+DP41*'Ores &amp; Ingots'!$B$9+DQ41*'Ores &amp; Ingots'!$B$10+DR41*'Ores &amp; Ingots'!$B$11+DS41*'Ores &amp; Ingots'!$B$12</f>
        <v>#VALUE!</v>
      </c>
      <c r="DX41" s="189" t="e">
        <f>CZ41*Refining!$G$3+DA41*Refining!$G$4+DB41*Refining!$G$5+DC41*Refining!$G$6+DD41*Refining!$G$7+DE41*Refining!$G$8+DF41*Refining!$G$9+DG41*Refining!$G$10+DH41*Refining!$G$11+DI41*Refining!$G$12</f>
        <v>#VALUE!</v>
      </c>
      <c r="DY41" s="189" t="e">
        <f t="shared" si="13"/>
        <v>#VALUE!</v>
      </c>
      <c r="DZ41" s="192" t="e">
        <f t="shared" si="14"/>
        <v>#VALUE!</v>
      </c>
      <c r="EA41" s="185" t="e">
        <f t="shared" si="15"/>
        <v>#VALUE!</v>
      </c>
      <c r="EB41" s="194" t="e">
        <f t="shared" ref="EB41:EC41" si="166">EA41/60</f>
        <v>#VALUE!</v>
      </c>
      <c r="EC41" s="194" t="e">
        <f t="shared" si="166"/>
        <v>#VALUE!</v>
      </c>
      <c r="ED41" s="185" t="e">
        <f t="shared" si="17"/>
        <v>#VALUE!</v>
      </c>
      <c r="EE41" s="194" t="e">
        <f t="shared" ref="EE41:EF41" si="167">ED41/1000</f>
        <v>#VALUE!</v>
      </c>
      <c r="EF41" s="196" t="e">
        <f t="shared" si="167"/>
        <v>#VALUE!</v>
      </c>
      <c r="EG41" s="130" t="e">
        <f t="shared" si="19"/>
        <v>#VALUE!</v>
      </c>
      <c r="EH41" s="132" t="e">
        <f t="shared" si="20"/>
        <v>#VALUE!</v>
      </c>
      <c r="EI41" s="133" t="s">
        <v>28</v>
      </c>
    </row>
    <row r="42" spans="1:139" ht="12.75" x14ac:dyDescent="0.2">
      <c r="A42" s="864"/>
      <c r="B42" s="135" t="s">
        <v>267</v>
      </c>
      <c r="C42" s="137" t="s">
        <v>156</v>
      </c>
      <c r="D42" s="137">
        <v>1</v>
      </c>
      <c r="E42" s="137">
        <v>1</v>
      </c>
      <c r="F42" s="137">
        <v>1</v>
      </c>
      <c r="G42" s="139">
        <f t="shared" si="0"/>
        <v>15.625</v>
      </c>
      <c r="H42" s="140">
        <v>30</v>
      </c>
      <c r="I42" s="140">
        <v>30</v>
      </c>
      <c r="J42" s="140">
        <f>H42/Main!$D$9</f>
        <v>6</v>
      </c>
      <c r="K42" s="140">
        <f>I42/Main!$D$10</f>
        <v>15</v>
      </c>
      <c r="L42" s="140">
        <f t="shared" si="1"/>
        <v>2.5</v>
      </c>
      <c r="M42" s="140">
        <v>1</v>
      </c>
      <c r="N42" s="143"/>
      <c r="O42" s="145" t="s">
        <v>28</v>
      </c>
      <c r="P42" s="143"/>
      <c r="Q42" s="145"/>
      <c r="R42" s="143"/>
      <c r="S42" s="146"/>
      <c r="T42" s="146"/>
      <c r="U42" s="143"/>
      <c r="V42" s="143"/>
      <c r="W42" s="143"/>
      <c r="X42" s="143"/>
      <c r="Y42" s="143"/>
      <c r="Z42" s="143"/>
      <c r="AA42" s="143"/>
      <c r="AB42" s="143"/>
      <c r="AC42" s="148" t="s">
        <v>220</v>
      </c>
      <c r="AD42" s="133">
        <v>2</v>
      </c>
      <c r="AE42" s="133">
        <v>0</v>
      </c>
      <c r="AF42" s="133">
        <v>0</v>
      </c>
      <c r="AG42" s="133">
        <v>2</v>
      </c>
      <c r="AH42" s="133">
        <v>1</v>
      </c>
      <c r="AI42" s="133">
        <v>0</v>
      </c>
      <c r="AJ42" s="133">
        <v>0</v>
      </c>
      <c r="AK42" s="133">
        <v>2</v>
      </c>
      <c r="AL42" s="133">
        <v>0</v>
      </c>
      <c r="AM42" s="133">
        <v>0</v>
      </c>
      <c r="AN42" s="133">
        <v>0</v>
      </c>
      <c r="AO42" s="133">
        <v>0</v>
      </c>
      <c r="AP42" s="133">
        <v>0</v>
      </c>
      <c r="AQ42" s="133">
        <v>0</v>
      </c>
      <c r="AR42" s="133">
        <v>0</v>
      </c>
      <c r="AS42" s="133">
        <v>0</v>
      </c>
      <c r="AT42" s="133">
        <v>0</v>
      </c>
      <c r="AU42" s="167">
        <v>1</v>
      </c>
      <c r="AV42" s="133">
        <v>0</v>
      </c>
      <c r="AW42" s="133">
        <v>0</v>
      </c>
      <c r="AX42" s="133">
        <v>0</v>
      </c>
      <c r="AY42" s="174">
        <f t="shared" ref="AY42:BS42" si="168">IF(AD42 = 0, "", AD42)</f>
        <v>2</v>
      </c>
      <c r="AZ42" s="137" t="str">
        <f t="shared" si="168"/>
        <v/>
      </c>
      <c r="BA42" s="137" t="str">
        <f t="shared" si="168"/>
        <v/>
      </c>
      <c r="BB42" s="133">
        <f t="shared" si="168"/>
        <v>2</v>
      </c>
      <c r="BC42" s="133">
        <f t="shared" si="168"/>
        <v>1</v>
      </c>
      <c r="BD42" s="137" t="str">
        <f t="shared" si="168"/>
        <v/>
      </c>
      <c r="BE42" s="137" t="str">
        <f t="shared" si="168"/>
        <v/>
      </c>
      <c r="BF42" s="133">
        <f t="shared" si="168"/>
        <v>2</v>
      </c>
      <c r="BG42" s="137" t="str">
        <f t="shared" si="168"/>
        <v/>
      </c>
      <c r="BH42" s="137" t="str">
        <f t="shared" si="168"/>
        <v/>
      </c>
      <c r="BI42" s="137" t="str">
        <f t="shared" si="168"/>
        <v/>
      </c>
      <c r="BJ42" s="137" t="str">
        <f t="shared" si="168"/>
        <v/>
      </c>
      <c r="BK42" s="137" t="str">
        <f t="shared" si="168"/>
        <v/>
      </c>
      <c r="BL42" s="137" t="str">
        <f t="shared" si="168"/>
        <v/>
      </c>
      <c r="BM42" s="137" t="str">
        <f t="shared" si="168"/>
        <v/>
      </c>
      <c r="BN42" s="137" t="str">
        <f t="shared" si="168"/>
        <v/>
      </c>
      <c r="BO42" s="137" t="str">
        <f t="shared" si="168"/>
        <v/>
      </c>
      <c r="BP42" s="167">
        <f t="shared" si="168"/>
        <v>1</v>
      </c>
      <c r="BQ42" s="137" t="str">
        <f t="shared" si="168"/>
        <v/>
      </c>
      <c r="BR42" s="137" t="str">
        <f t="shared" si="168"/>
        <v/>
      </c>
      <c r="BS42" s="169" t="str">
        <f t="shared" si="168"/>
        <v/>
      </c>
      <c r="BT42" s="174" t="e">
        <f>$AY42*Assembly!Z$4+$AZ42*Assembly!Z$5+$BA42*Assembly!Z$6+$BB42*Assembly!Z$7+$BC42*Assembly!Z$8+$BD42*Assembly!Z$9+$BE42*Assembly!Z$10+$BF42*Assembly!Z$11+$BG42*Assembly!Z$12+$BH42*Assembly!Z$13+$BI42*Assembly!Z$14+$BJ42*Assembly!Z$15+$BK42*Assembly!Z$16+$BL42*Assembly!Z$17+$BM42*Assembly!Z$18+$BN42*Assembly!Z$19+$BO42*Assembly!Z$20+$BP42*Assembly!Z$21+$BQ42*Assembly!Z$22+$BR42*Assembly!Z$23+$BS42*Assembly!Z$24</f>
        <v>#VALUE!</v>
      </c>
      <c r="BU42" s="133" t="e">
        <f t="shared" si="3"/>
        <v>#VALUE!</v>
      </c>
      <c r="BV42" s="133"/>
      <c r="BW42" s="133" t="e">
        <f>$AY42*Assembly!AD$4+$AZ42*Assembly!AD$5+$BA42*Assembly!AD$6+$BB42*Assembly!AD$7+$BC42*Assembly!AD$8+$BD42*Assembly!AD$9+$BE42*Assembly!AD$10+$BF42*Assembly!AD$11+$BG42*Assembly!AD$12+$BH42*Assembly!AD$13+$BI42*Assembly!AD$14+$BJ42*Assembly!AD$15+$BK42*Assembly!AD$16+$BL42*Assembly!AD$17+$BM42*Assembly!AD$18+$BN42*Assembly!AD$19+$BO42*Assembly!AD$20+$BP42*Assembly!AD$21+$BQ42*Assembly!AD$22+$BR42*Assembly!AD$23+$BS42*Assembly!AD$24</f>
        <v>#VALUE!</v>
      </c>
      <c r="BX42" s="177" t="e">
        <f t="shared" si="4"/>
        <v>#VALUE!</v>
      </c>
      <c r="BY42" s="178" t="e">
        <f t="shared" si="5"/>
        <v>#VALUE!</v>
      </c>
      <c r="BZ42" s="179" t="e">
        <f t="shared" si="6"/>
        <v>#VALUE!</v>
      </c>
      <c r="CA42" s="178" t="e">
        <f t="shared" si="7"/>
        <v>#VALUE!</v>
      </c>
      <c r="CB42" s="133" t="e">
        <f>$AY42*Assembly!Y$4+$AZ42*Assembly!Y$5+$BA42*Assembly!Y$6+$BB42*Assembly!Y$7+$BC42*Assembly!Y$8+$BD42*Assembly!Y$9+$BE42*Assembly!Y$10+$BF42*Assembly!Y$11+$BG42*Assembly!Y$12+$BH42*Assembly!Y$13+$BI42*Assembly!Y$14+$BJ42*Assembly!Y$15+$BK42*Assembly!Y$16+$BL42*Assembly!Y$17+$BM42*Assembly!Y$18+$BN42*Assembly!Y$19+$BO42*Assembly!Y$20+$BP42*Assembly!Y$21+$BQ42*Assembly!Y$22+$BR42*Assembly!Y$23+$BS42*Assembly!Y$24</f>
        <v>#VALUE!</v>
      </c>
      <c r="CC42" s="133" t="e">
        <f t="shared" si="8"/>
        <v>#VALUE!</v>
      </c>
      <c r="CD42" s="130" t="e">
        <f t="shared" si="9"/>
        <v>#VALUE!</v>
      </c>
      <c r="CE42" s="183" t="e">
        <f>$AY42*Assembly!AC$4+$AZ42*Assembly!AC$5+$BA42*Assembly!AC$6+$BB42*Assembly!AC$7+$BC42*Assembly!AC$8+$BD42*Assembly!AC$9+$BE42*Assembly!AC$10+$BF42*Assembly!AC$11+$BG42*Assembly!AC$12+$BH42*Assembly!AC$13+$BI42*Assembly!AC$14+$BJ42*Assembly!AC$15+$BK42*Assembly!AC$16+$BL42*Assembly!AC$17+$BM42*Assembly!AC$18+$BN42*Assembly!AC$19+$BO42*Assembly!AC$20+$BP42*Assembly!AC$21+$BQ42*Assembly!AC$22+$BR42*Assembly!AC$23+$BS42*Assembly!AC$24</f>
        <v>#VALUE!</v>
      </c>
      <c r="CF42" s="145" t="e">
        <f>$AY42*Assembly!M$4+$AZ42*Assembly!M$5+$BA42*Assembly!M$6+$BB42*Assembly!M$7+$BC42*Assembly!M$8+$BD42*Assembly!M$9+$BE42*Assembly!M$10+$BF42*Assembly!M$11+$BG42*Assembly!M$12+$BH42*Assembly!M$13+$BI42*Assembly!M$14+$BJ42*Assembly!M$15+$BK42*Assembly!M$16+$BL42*Assembly!M$17+$BM42*Assembly!M$18+$BN42*Assembly!M$19+$BO42*Assembly!M$20+$BP42*Assembly!M$21+$BQ42*Assembly!M$22+$BR42*Assembly!M$23+$BS42*Assembly!M$24</f>
        <v>#VALUE!</v>
      </c>
      <c r="CG42" s="145" t="e">
        <f>$AY42*Assembly!N$4+$AZ42*Assembly!N$5+$BA42*Assembly!N$6+$BB42*Assembly!N$7+$BC42*Assembly!N$8+$BD42*Assembly!N$9+$BE42*Assembly!N$10+$BF42*Assembly!N$11+$BG42*Assembly!N$12+$BH42*Assembly!N$13+$BI42*Assembly!N$14+$BJ42*Assembly!N$15+$BK42*Assembly!N$16+$BL42*Assembly!N$17+$BM42*Assembly!N$18+$BN42*Assembly!N$19+$BO42*Assembly!N$20+$BP42*Assembly!N$21+$BQ42*Assembly!N$22+$BR42*Assembly!N$23+$BS42*Assembly!N$24</f>
        <v>#VALUE!</v>
      </c>
      <c r="CH42" s="145" t="e">
        <f>$AY42*Assembly!O$4+$AZ42*Assembly!O$5+$BA42*Assembly!O$6+$BB42*Assembly!O$7+$BC42*Assembly!O$8+$BD42*Assembly!O$9+$BE42*Assembly!O$10+$BF42*Assembly!O$11+$BG42*Assembly!O$12+$BH42*Assembly!O$13+$BI42*Assembly!O$14+$BJ42*Assembly!O$15+$BK42*Assembly!O$16+$BL42*Assembly!O$17+$BM42*Assembly!O$18+$BN42*Assembly!O$19+$BO42*Assembly!O$20+$BP42*Assembly!O$21+$BQ42*Assembly!O$22+$BR42*Assembly!O$23+$BS42*Assembly!O$24</f>
        <v>#VALUE!</v>
      </c>
      <c r="CI42" s="140" t="e">
        <f>$AY42*Assembly!P$4+$AZ42*Assembly!P$5+$BA42*Assembly!P$6+$BB42*Assembly!P$7+$BC42*Assembly!P$8+$BD42*Assembly!P$9+$BE42*Assembly!P$10+$BF42*Assembly!P$11+$BG42*Assembly!P$12+$BH42*Assembly!P$13+$BI42*Assembly!P$14+$BJ42*Assembly!P$15+$BK42*Assembly!P$16+$BL42*Assembly!P$17+$BM42*Assembly!P$18+$BN42*Assembly!P$19+$BO42*Assembly!P$20+$BP42*Assembly!P$21+$BQ42*Assembly!P$22+$BR42*Assembly!P$23+$BS42*Assembly!P$24</f>
        <v>#VALUE!</v>
      </c>
      <c r="CJ42" s="140" t="e">
        <f>$AY42*Assembly!Q$4+$AZ42*Assembly!Q$5+$BA42*Assembly!Q$6+$BB42*Assembly!Q$7+$BC42*Assembly!Q$8+$BD42*Assembly!Q$9+$BE42*Assembly!Q$10+$BF42*Assembly!Q$11+$BG42*Assembly!Q$12+$BH42*Assembly!Q$13+$BI42*Assembly!Q$14+$BJ42*Assembly!Q$15+$BK42*Assembly!Q$16+$BL42*Assembly!Q$17+$BM42*Assembly!Q$18+$BN42*Assembly!Q$19+$BO42*Assembly!Q$20+$BP42*Assembly!Q$21+$BQ42*Assembly!Q$22+$BR42*Assembly!Q$23+$BS42*Assembly!Q$24</f>
        <v>#VALUE!</v>
      </c>
      <c r="CK42" s="145" t="e">
        <f>$AY42*Assembly!R$4+$AZ42*Assembly!R$5+$BA42*Assembly!R$6+$BB42*Assembly!R$7+$BC42*Assembly!R$8+$BD42*Assembly!R$9+$BE42*Assembly!R$10+$BF42*Assembly!R$11+$BG42*Assembly!R$12+$BH42*Assembly!R$13+$BI42*Assembly!R$14+$BJ42*Assembly!R$15+$BK42*Assembly!R$16+$BL42*Assembly!R$17+$BM42*Assembly!R$18+$BN42*Assembly!R$19+$BO42*Assembly!R$20+$BP42*Assembly!R$21+$BQ42*Assembly!R$22+$BR42*Assembly!R$23+$BS42*Assembly!R$24</f>
        <v>#VALUE!</v>
      </c>
      <c r="CL42" s="140" t="e">
        <f>$AY42*Assembly!S$4+$AZ42*Assembly!S$5+$BA42*Assembly!S$6+$BB42*Assembly!S$7+$BC42*Assembly!S$8+$BD42*Assembly!S$9+$BE42*Assembly!S$10+$BF42*Assembly!S$11+$BG42*Assembly!S$12+$BH42*Assembly!S$13+$BI42*Assembly!S$14+$BJ42*Assembly!S$15+$BK42*Assembly!S$16+$BL42*Assembly!S$17+$BM42*Assembly!S$18+$BN42*Assembly!S$19+$BO42*Assembly!S$20+$BP42*Assembly!S$21+$BQ42*Assembly!S$22+$BR42*Assembly!S$23+$BS42*Assembly!S$24</f>
        <v>#VALUE!</v>
      </c>
      <c r="CM42" s="140" t="e">
        <f>$AY42*Assembly!T$4+$AZ42*Assembly!T$5+$BA42*Assembly!T$6+$BB42*Assembly!T$7+$BC42*Assembly!T$8+$BD42*Assembly!T$9+$BE42*Assembly!T$10+$BF42*Assembly!T$11+$BG42*Assembly!T$12+$BH42*Assembly!T$13+$BI42*Assembly!T$14+$BJ42*Assembly!T$15+$BK42*Assembly!T$16+$BL42*Assembly!T$17+$BM42*Assembly!T$18+$BN42*Assembly!T$19+$BO42*Assembly!T$20+$BP42*Assembly!T$21+$BQ42*Assembly!T$22+$BR42*Assembly!T$23+$BS42*Assembly!T$24</f>
        <v>#VALUE!</v>
      </c>
      <c r="CN42" s="140" t="e">
        <f>$AY42*Assembly!U$4+$AZ42*Assembly!U$5+$BA42*Assembly!U$6+$BB42*Assembly!U$7+$BC42*Assembly!U$8+$BD42*Assembly!U$9+$BE42*Assembly!U$10+$BF42*Assembly!U$11+$BG42*Assembly!U$12+$BH42*Assembly!U$13+$BI42*Assembly!U$14+$BJ42*Assembly!U$15+$BK42*Assembly!U$16+$BL42*Assembly!U$17+$BM42*Assembly!U$18+$BN42*Assembly!U$19+$BO42*Assembly!U$20+$BP42*Assembly!U$21+$BQ42*Assembly!U$22+$BR42*Assembly!U$23+$BS42*Assembly!U$24</f>
        <v>#VALUE!</v>
      </c>
      <c r="CO42" s="145" t="e">
        <f>$AY42*Assembly!V$4+$AZ42*Assembly!V$5+$BA42*Assembly!V$6+$BB42*Assembly!V$7+$BC42*Assembly!V$8+$BD42*Assembly!V$9+$BE42*Assembly!V$10+$BF42*Assembly!V$11+$BG42*Assembly!V$12+$BH42*Assembly!V$13+$BI42*Assembly!V$14+$BJ42*Assembly!V$15+$BK42*Assembly!V$16+$BL42*Assembly!V$17+$BM42*Assembly!V$18+$BN42*Assembly!V$19+$BO42*Assembly!V$20+$BP42*Assembly!V$21+$BQ42*Assembly!V$22+$BR42*Assembly!V$23+$BS42*Assembly!V$24</f>
        <v>#VALUE!</v>
      </c>
      <c r="CP42" s="145" t="e">
        <f>CF42*Refining!$F$3</f>
        <v>#VALUE!</v>
      </c>
      <c r="CQ42" s="145" t="e">
        <f>CG42*Refining!$F$4</f>
        <v>#VALUE!</v>
      </c>
      <c r="CR42" s="145" t="e">
        <f>CH42*Refining!$F$5</f>
        <v>#VALUE!</v>
      </c>
      <c r="CS42" s="145" t="e">
        <f>CI42*Refining!$F$6</f>
        <v>#VALUE!</v>
      </c>
      <c r="CT42" s="145" t="e">
        <f>CJ42*Refining!$F$7</f>
        <v>#VALUE!</v>
      </c>
      <c r="CU42" s="145" t="e">
        <f>CK42*Refining!$F$8</f>
        <v>#VALUE!</v>
      </c>
      <c r="CV42" s="145" t="e">
        <f>CL42*Refining!$F$9</f>
        <v>#VALUE!</v>
      </c>
      <c r="CW42" s="145" t="e">
        <f>CM42*Refining!$F$10</f>
        <v>#VALUE!</v>
      </c>
      <c r="CX42" s="145" t="e">
        <f>CN42*Refining!$F$11</f>
        <v>#VALUE!</v>
      </c>
      <c r="CY42" s="145" t="e">
        <f>CO42*Refining!$F$12</f>
        <v>#VALUE!</v>
      </c>
      <c r="CZ42" s="185" t="e">
        <f t="shared" ref="CZ42:DS42" si="169">IF(CF42 = 0, "", CF42)</f>
        <v>#VALUE!</v>
      </c>
      <c r="DA42" s="186" t="e">
        <f t="shared" si="169"/>
        <v>#VALUE!</v>
      </c>
      <c r="DB42" s="186" t="e">
        <f t="shared" si="169"/>
        <v>#VALUE!</v>
      </c>
      <c r="DC42" s="186" t="e">
        <f t="shared" si="169"/>
        <v>#VALUE!</v>
      </c>
      <c r="DD42" s="186" t="e">
        <f t="shared" si="169"/>
        <v>#VALUE!</v>
      </c>
      <c r="DE42" s="186" t="e">
        <f t="shared" si="169"/>
        <v>#VALUE!</v>
      </c>
      <c r="DF42" s="186" t="e">
        <f t="shared" si="169"/>
        <v>#VALUE!</v>
      </c>
      <c r="DG42" s="186" t="e">
        <f t="shared" si="169"/>
        <v>#VALUE!</v>
      </c>
      <c r="DH42" s="186" t="e">
        <f t="shared" si="169"/>
        <v>#VALUE!</v>
      </c>
      <c r="DI42" s="187" t="e">
        <f t="shared" si="169"/>
        <v>#VALUE!</v>
      </c>
      <c r="DJ42" s="185" t="e">
        <f t="shared" si="169"/>
        <v>#VALUE!</v>
      </c>
      <c r="DK42" s="186" t="e">
        <f t="shared" si="169"/>
        <v>#VALUE!</v>
      </c>
      <c r="DL42" s="186" t="e">
        <f t="shared" si="169"/>
        <v>#VALUE!</v>
      </c>
      <c r="DM42" s="186" t="e">
        <f t="shared" si="169"/>
        <v>#VALUE!</v>
      </c>
      <c r="DN42" s="188" t="e">
        <f t="shared" si="169"/>
        <v>#VALUE!</v>
      </c>
      <c r="DO42" s="186" t="e">
        <f t="shared" si="169"/>
        <v>#VALUE!</v>
      </c>
      <c r="DP42" s="186" t="e">
        <f t="shared" si="169"/>
        <v>#VALUE!</v>
      </c>
      <c r="DQ42" s="186" t="e">
        <f t="shared" si="169"/>
        <v>#VALUE!</v>
      </c>
      <c r="DR42" s="186" t="e">
        <f t="shared" si="169"/>
        <v>#VALUE!</v>
      </c>
      <c r="DS42" s="187" t="e">
        <f t="shared" si="169"/>
        <v>#VALUE!</v>
      </c>
      <c r="DT42" s="185" t="e">
        <f t="shared" si="11"/>
        <v>#VALUE!</v>
      </c>
      <c r="DU42" s="189" t="e">
        <f t="shared" si="12"/>
        <v>#VALUE!</v>
      </c>
      <c r="DV42" s="133" t="e">
        <f>CZ42*'Ores &amp; Ingots'!$C$3+DA42*'Ores &amp; Ingots'!$C$4+DB42*'Ores &amp; Ingots'!$C$5+DC42*'Ores &amp; Ingots'!$C$6+DD42*'Ores &amp; Ingots'!$C$7+DE42*'Ores &amp; Ingots'!$C$8+DF42*'Ores &amp; Ingots'!$C$9+DG42*'Ores &amp; Ingots'!$C$10+DH42*'Ores &amp; Ingots'!$C$11+DI42*'Ores &amp; Ingots'!$C$12</f>
        <v>#VALUE!</v>
      </c>
      <c r="DW42" s="133" t="e">
        <f>DJ42*'Ores &amp; Ingots'!$B$3+DK42*'Ores &amp; Ingots'!$B$4+DL42*'Ores &amp; Ingots'!$B$5+DM42*'Ores &amp; Ingots'!$B$6+DN42*'Ores &amp; Ingots'!$B$7+DO42*'Ores &amp; Ingots'!$B$8+DP42*'Ores &amp; Ingots'!$B$9+DQ42*'Ores &amp; Ingots'!$B$10+DR42*'Ores &amp; Ingots'!$B$11+DS42*'Ores &amp; Ingots'!$B$12</f>
        <v>#VALUE!</v>
      </c>
      <c r="DX42" s="189" t="e">
        <f>CZ42*Refining!$G$3+DA42*Refining!$G$4+DB42*Refining!$G$5+DC42*Refining!$G$6+DD42*Refining!$G$7+DE42*Refining!$G$8+DF42*Refining!$G$9+DG42*Refining!$G$10+DH42*Refining!$G$11+DI42*Refining!$G$12</f>
        <v>#VALUE!</v>
      </c>
      <c r="DY42" s="189" t="e">
        <f t="shared" si="13"/>
        <v>#VALUE!</v>
      </c>
      <c r="DZ42" s="192" t="e">
        <f t="shared" si="14"/>
        <v>#VALUE!</v>
      </c>
      <c r="EA42" s="185" t="e">
        <f t="shared" si="15"/>
        <v>#VALUE!</v>
      </c>
      <c r="EB42" s="194" t="e">
        <f t="shared" ref="EB42:EC42" si="170">EA42/60</f>
        <v>#VALUE!</v>
      </c>
      <c r="EC42" s="194" t="e">
        <f t="shared" si="170"/>
        <v>#VALUE!</v>
      </c>
      <c r="ED42" s="185" t="e">
        <f t="shared" si="17"/>
        <v>#VALUE!</v>
      </c>
      <c r="EE42" s="194" t="e">
        <f t="shared" ref="EE42:EF42" si="171">ED42/1000</f>
        <v>#VALUE!</v>
      </c>
      <c r="EF42" s="196" t="e">
        <f t="shared" si="171"/>
        <v>#VALUE!</v>
      </c>
      <c r="EG42" s="130" t="e">
        <f t="shared" si="19"/>
        <v>#VALUE!</v>
      </c>
      <c r="EH42" s="132" t="e">
        <f t="shared" si="20"/>
        <v>#VALUE!</v>
      </c>
      <c r="EI42" s="133">
        <v>188</v>
      </c>
    </row>
    <row r="43" spans="1:139" ht="12.75" hidden="1" x14ac:dyDescent="0.2">
      <c r="A43" s="865"/>
      <c r="B43" s="297" t="s">
        <v>267</v>
      </c>
      <c r="C43" s="216" t="s">
        <v>155</v>
      </c>
      <c r="D43" s="216">
        <v>1</v>
      </c>
      <c r="E43" s="216">
        <v>1</v>
      </c>
      <c r="F43" s="216">
        <v>1</v>
      </c>
      <c r="G43" s="229">
        <f t="shared" si="0"/>
        <v>0.125</v>
      </c>
      <c r="H43" s="230">
        <v>8</v>
      </c>
      <c r="I43" s="230">
        <v>8</v>
      </c>
      <c r="J43" s="230">
        <f>H43/Main!$D$9</f>
        <v>1.6</v>
      </c>
      <c r="K43" s="230">
        <f>I43/Main!$D$10</f>
        <v>4</v>
      </c>
      <c r="L43" s="230">
        <f t="shared" si="1"/>
        <v>2.5</v>
      </c>
      <c r="M43" s="230">
        <v>1</v>
      </c>
      <c r="N43" s="233"/>
      <c r="O43" s="232" t="s">
        <v>28</v>
      </c>
      <c r="P43" s="233"/>
      <c r="Q43" s="232"/>
      <c r="R43" s="233"/>
      <c r="S43" s="234"/>
      <c r="T43" s="234"/>
      <c r="U43" s="233"/>
      <c r="V43" s="233"/>
      <c r="W43" s="233"/>
      <c r="X43" s="233"/>
      <c r="Y43" s="233"/>
      <c r="Z43" s="233"/>
      <c r="AA43" s="233"/>
      <c r="AB43" s="233"/>
      <c r="AC43" s="235"/>
      <c r="AD43" s="226">
        <v>0</v>
      </c>
      <c r="AE43" s="226">
        <v>0</v>
      </c>
      <c r="AF43" s="226">
        <v>1</v>
      </c>
      <c r="AG43" s="226">
        <v>0</v>
      </c>
      <c r="AH43" s="226">
        <v>1</v>
      </c>
      <c r="AI43" s="226">
        <v>1</v>
      </c>
      <c r="AJ43" s="226">
        <v>0</v>
      </c>
      <c r="AK43" s="226">
        <v>1</v>
      </c>
      <c r="AL43" s="226">
        <v>0</v>
      </c>
      <c r="AM43" s="226">
        <v>0</v>
      </c>
      <c r="AN43" s="226">
        <v>0</v>
      </c>
      <c r="AO43" s="226">
        <v>0</v>
      </c>
      <c r="AP43" s="226">
        <v>0</v>
      </c>
      <c r="AQ43" s="226">
        <v>0</v>
      </c>
      <c r="AR43" s="226">
        <v>0</v>
      </c>
      <c r="AS43" s="226">
        <v>0</v>
      </c>
      <c r="AT43" s="226">
        <v>0</v>
      </c>
      <c r="AU43" s="227">
        <v>1</v>
      </c>
      <c r="AV43" s="226">
        <v>0</v>
      </c>
      <c r="AW43" s="226">
        <v>0</v>
      </c>
      <c r="AX43" s="226">
        <v>0</v>
      </c>
      <c r="AY43" s="322" t="str">
        <f t="shared" ref="AY43:BS43" si="172">IF(AD43 = 0, "", AD43)</f>
        <v/>
      </c>
      <c r="AZ43" s="216" t="str">
        <f t="shared" si="172"/>
        <v/>
      </c>
      <c r="BA43" s="226">
        <f t="shared" si="172"/>
        <v>1</v>
      </c>
      <c r="BB43" s="216" t="str">
        <f t="shared" si="172"/>
        <v/>
      </c>
      <c r="BC43" s="226">
        <f t="shared" si="172"/>
        <v>1</v>
      </c>
      <c r="BD43" s="226">
        <f t="shared" si="172"/>
        <v>1</v>
      </c>
      <c r="BE43" s="216" t="str">
        <f t="shared" si="172"/>
        <v/>
      </c>
      <c r="BF43" s="226">
        <f t="shared" si="172"/>
        <v>1</v>
      </c>
      <c r="BG43" s="216" t="str">
        <f t="shared" si="172"/>
        <v/>
      </c>
      <c r="BH43" s="216" t="str">
        <f t="shared" si="172"/>
        <v/>
      </c>
      <c r="BI43" s="216" t="str">
        <f t="shared" si="172"/>
        <v/>
      </c>
      <c r="BJ43" s="216" t="str">
        <f t="shared" si="172"/>
        <v/>
      </c>
      <c r="BK43" s="216" t="str">
        <f t="shared" si="172"/>
        <v/>
      </c>
      <c r="BL43" s="216" t="str">
        <f t="shared" si="172"/>
        <v/>
      </c>
      <c r="BM43" s="216" t="str">
        <f t="shared" si="172"/>
        <v/>
      </c>
      <c r="BN43" s="216" t="str">
        <f t="shared" si="172"/>
        <v/>
      </c>
      <c r="BO43" s="216" t="str">
        <f t="shared" si="172"/>
        <v/>
      </c>
      <c r="BP43" s="227">
        <f t="shared" si="172"/>
        <v>1</v>
      </c>
      <c r="BQ43" s="216" t="str">
        <f t="shared" si="172"/>
        <v/>
      </c>
      <c r="BR43" s="216" t="str">
        <f t="shared" si="172"/>
        <v/>
      </c>
      <c r="BS43" s="231" t="str">
        <f t="shared" si="172"/>
        <v/>
      </c>
      <c r="BT43" s="225" t="e">
        <f>$AY43*Assembly!Z$4+$AZ43*Assembly!Z$5+$BA43*Assembly!Z$6+$BB43*Assembly!Z$7+$BC43*Assembly!Z$8+$BD43*Assembly!Z$9+$BE43*Assembly!Z$10+$BF43*Assembly!Z$11+$BG43*Assembly!Z$12+$BH43*Assembly!Z$13+$BI43*Assembly!Z$14+$BJ43*Assembly!Z$15+$BK43*Assembly!Z$16+$BL43*Assembly!Z$17+$BM43*Assembly!Z$18+$BN43*Assembly!Z$19+$BO43*Assembly!Z$20+$BP43*Assembly!Z$21+$BQ43*Assembly!Z$22+$BR43*Assembly!Z$23+$BS43*Assembly!Z$24</f>
        <v>#VALUE!</v>
      </c>
      <c r="BU43" s="226" t="e">
        <f t="shared" si="3"/>
        <v>#VALUE!</v>
      </c>
      <c r="BV43" s="226"/>
      <c r="BW43" s="226" t="e">
        <f>$AY43*Assembly!AD$4+$AZ43*Assembly!AD$5+$BA43*Assembly!AD$6+$BB43*Assembly!AD$7+$BC43*Assembly!AD$8+$BD43*Assembly!AD$9+$BE43*Assembly!AD$10+$BF43*Assembly!AD$11+$BG43*Assembly!AD$12+$BH43*Assembly!AD$13+$BI43*Assembly!AD$14+$BJ43*Assembly!AD$15+$BK43*Assembly!AD$16+$BL43*Assembly!AD$17+$BM43*Assembly!AD$18+$BN43*Assembly!AD$19+$BO43*Assembly!AD$20+$BP43*Assembly!AD$21+$BQ43*Assembly!AD$22+$BR43*Assembly!AD$23+$BS43*Assembly!AD$24</f>
        <v>#VALUE!</v>
      </c>
      <c r="BX43" s="236" t="e">
        <f t="shared" si="4"/>
        <v>#VALUE!</v>
      </c>
      <c r="BY43" s="237" t="e">
        <f t="shared" si="5"/>
        <v>#VALUE!</v>
      </c>
      <c r="BZ43" s="238" t="e">
        <f t="shared" si="6"/>
        <v>#VALUE!</v>
      </c>
      <c r="CA43" s="237" t="e">
        <f t="shared" si="7"/>
        <v>#VALUE!</v>
      </c>
      <c r="CB43" s="226" t="e">
        <f>$AY43*Assembly!Y$4+$AZ43*Assembly!Y$5+$BA43*Assembly!Y$6+$BB43*Assembly!Y$7+$BC43*Assembly!Y$8+$BD43*Assembly!Y$9+$BE43*Assembly!Y$10+$BF43*Assembly!Y$11+$BG43*Assembly!Y$12+$BH43*Assembly!Y$13+$BI43*Assembly!Y$14+$BJ43*Assembly!Y$15+$BK43*Assembly!Y$16+$BL43*Assembly!Y$17+$BM43*Assembly!Y$18+$BN43*Assembly!Y$19+$BO43*Assembly!Y$20+$BP43*Assembly!Y$21+$BQ43*Assembly!Y$22+$BR43*Assembly!Y$23+$BS43*Assembly!Y$24</f>
        <v>#VALUE!</v>
      </c>
      <c r="CC43" s="226" t="e">
        <f t="shared" si="8"/>
        <v>#VALUE!</v>
      </c>
      <c r="CD43" s="239" t="e">
        <f t="shared" si="9"/>
        <v>#VALUE!</v>
      </c>
      <c r="CE43" s="240" t="e">
        <f>$AY43*Assembly!AC$4+$AZ43*Assembly!AC$5+$BA43*Assembly!AC$6+$BB43*Assembly!AC$7+$BC43*Assembly!AC$8+$BD43*Assembly!AC$9+$BE43*Assembly!AC$10+$BF43*Assembly!AC$11+$BG43*Assembly!AC$12+$BH43*Assembly!AC$13+$BI43*Assembly!AC$14+$BJ43*Assembly!AC$15+$BK43*Assembly!AC$16+$BL43*Assembly!AC$17+$BM43*Assembly!AC$18+$BN43*Assembly!AC$19+$BO43*Assembly!AC$20+$BP43*Assembly!AC$21+$BQ43*Assembly!AC$22+$BR43*Assembly!AC$23+$BS43*Assembly!AC$24</f>
        <v>#VALUE!</v>
      </c>
      <c r="CF43" s="232" t="e">
        <f>$AY43*Assembly!M$4+$AZ43*Assembly!M$5+$BA43*Assembly!M$6+$BB43*Assembly!M$7+$BC43*Assembly!M$8+$BD43*Assembly!M$9+$BE43*Assembly!M$10+$BF43*Assembly!M$11+$BG43*Assembly!M$12+$BH43*Assembly!M$13+$BI43*Assembly!M$14+$BJ43*Assembly!M$15+$BK43*Assembly!M$16+$BL43*Assembly!M$17+$BM43*Assembly!M$18+$BN43*Assembly!M$19+$BO43*Assembly!M$20+$BP43*Assembly!M$21+$BQ43*Assembly!M$22+$BR43*Assembly!M$23+$BS43*Assembly!M$24</f>
        <v>#VALUE!</v>
      </c>
      <c r="CG43" s="232" t="e">
        <f>$AY43*Assembly!N$4+$AZ43*Assembly!N$5+$BA43*Assembly!N$6+$BB43*Assembly!N$7+$BC43*Assembly!N$8+$BD43*Assembly!N$9+$BE43*Assembly!N$10+$BF43*Assembly!N$11+$BG43*Assembly!N$12+$BH43*Assembly!N$13+$BI43*Assembly!N$14+$BJ43*Assembly!N$15+$BK43*Assembly!N$16+$BL43*Assembly!N$17+$BM43*Assembly!N$18+$BN43*Assembly!N$19+$BO43*Assembly!N$20+$BP43*Assembly!N$21+$BQ43*Assembly!N$22+$BR43*Assembly!N$23+$BS43*Assembly!N$24</f>
        <v>#VALUE!</v>
      </c>
      <c r="CH43" s="232" t="e">
        <f>$AY43*Assembly!O$4+$AZ43*Assembly!O$5+$BA43*Assembly!O$6+$BB43*Assembly!O$7+$BC43*Assembly!O$8+$BD43*Assembly!O$9+$BE43*Assembly!O$10+$BF43*Assembly!O$11+$BG43*Assembly!O$12+$BH43*Assembly!O$13+$BI43*Assembly!O$14+$BJ43*Assembly!O$15+$BK43*Assembly!O$16+$BL43*Assembly!O$17+$BM43*Assembly!O$18+$BN43*Assembly!O$19+$BO43*Assembly!O$20+$BP43*Assembly!O$21+$BQ43*Assembly!O$22+$BR43*Assembly!O$23+$BS43*Assembly!O$24</f>
        <v>#VALUE!</v>
      </c>
      <c r="CI43" s="230" t="e">
        <f>$AY43*Assembly!P$4+$AZ43*Assembly!P$5+$BA43*Assembly!P$6+$BB43*Assembly!P$7+$BC43*Assembly!P$8+$BD43*Assembly!P$9+$BE43*Assembly!P$10+$BF43*Assembly!P$11+$BG43*Assembly!P$12+$BH43*Assembly!P$13+$BI43*Assembly!P$14+$BJ43*Assembly!P$15+$BK43*Assembly!P$16+$BL43*Assembly!P$17+$BM43*Assembly!P$18+$BN43*Assembly!P$19+$BO43*Assembly!P$20+$BP43*Assembly!P$21+$BQ43*Assembly!P$22+$BR43*Assembly!P$23+$BS43*Assembly!P$24</f>
        <v>#VALUE!</v>
      </c>
      <c r="CJ43" s="230" t="e">
        <f>$AY43*Assembly!Q$4+$AZ43*Assembly!Q$5+$BA43*Assembly!Q$6+$BB43*Assembly!Q$7+$BC43*Assembly!Q$8+$BD43*Assembly!Q$9+$BE43*Assembly!Q$10+$BF43*Assembly!Q$11+$BG43*Assembly!Q$12+$BH43*Assembly!Q$13+$BI43*Assembly!Q$14+$BJ43*Assembly!Q$15+$BK43*Assembly!Q$16+$BL43*Assembly!Q$17+$BM43*Assembly!Q$18+$BN43*Assembly!Q$19+$BO43*Assembly!Q$20+$BP43*Assembly!Q$21+$BQ43*Assembly!Q$22+$BR43*Assembly!Q$23+$BS43*Assembly!Q$24</f>
        <v>#VALUE!</v>
      </c>
      <c r="CK43" s="232" t="e">
        <f>$AY43*Assembly!R$4+$AZ43*Assembly!R$5+$BA43*Assembly!R$6+$BB43*Assembly!R$7+$BC43*Assembly!R$8+$BD43*Assembly!R$9+$BE43*Assembly!R$10+$BF43*Assembly!R$11+$BG43*Assembly!R$12+$BH43*Assembly!R$13+$BI43*Assembly!R$14+$BJ43*Assembly!R$15+$BK43*Assembly!R$16+$BL43*Assembly!R$17+$BM43*Assembly!R$18+$BN43*Assembly!R$19+$BO43*Assembly!R$20+$BP43*Assembly!R$21+$BQ43*Assembly!R$22+$BR43*Assembly!R$23+$BS43*Assembly!R$24</f>
        <v>#VALUE!</v>
      </c>
      <c r="CL43" s="230" t="e">
        <f>$AY43*Assembly!S$4+$AZ43*Assembly!S$5+$BA43*Assembly!S$6+$BB43*Assembly!S$7+$BC43*Assembly!S$8+$BD43*Assembly!S$9+$BE43*Assembly!S$10+$BF43*Assembly!S$11+$BG43*Assembly!S$12+$BH43*Assembly!S$13+$BI43*Assembly!S$14+$BJ43*Assembly!S$15+$BK43*Assembly!S$16+$BL43*Assembly!S$17+$BM43*Assembly!S$18+$BN43*Assembly!S$19+$BO43*Assembly!S$20+$BP43*Assembly!S$21+$BQ43*Assembly!S$22+$BR43*Assembly!S$23+$BS43*Assembly!S$24</f>
        <v>#VALUE!</v>
      </c>
      <c r="CM43" s="230" t="e">
        <f>$AY43*Assembly!T$4+$AZ43*Assembly!T$5+$BA43*Assembly!T$6+$BB43*Assembly!T$7+$BC43*Assembly!T$8+$BD43*Assembly!T$9+$BE43*Assembly!T$10+$BF43*Assembly!T$11+$BG43*Assembly!T$12+$BH43*Assembly!T$13+$BI43*Assembly!T$14+$BJ43*Assembly!T$15+$BK43*Assembly!T$16+$BL43*Assembly!T$17+$BM43*Assembly!T$18+$BN43*Assembly!T$19+$BO43*Assembly!T$20+$BP43*Assembly!T$21+$BQ43*Assembly!T$22+$BR43*Assembly!T$23+$BS43*Assembly!T$24</f>
        <v>#VALUE!</v>
      </c>
      <c r="CN43" s="230" t="e">
        <f>$AY43*Assembly!U$4+$AZ43*Assembly!U$5+$BA43*Assembly!U$6+$BB43*Assembly!U$7+$BC43*Assembly!U$8+$BD43*Assembly!U$9+$BE43*Assembly!U$10+$BF43*Assembly!U$11+$BG43*Assembly!U$12+$BH43*Assembly!U$13+$BI43*Assembly!U$14+$BJ43*Assembly!U$15+$BK43*Assembly!U$16+$BL43*Assembly!U$17+$BM43*Assembly!U$18+$BN43*Assembly!U$19+$BO43*Assembly!U$20+$BP43*Assembly!U$21+$BQ43*Assembly!U$22+$BR43*Assembly!U$23+$BS43*Assembly!U$24</f>
        <v>#VALUE!</v>
      </c>
      <c r="CO43" s="232" t="e">
        <f>$AY43*Assembly!V$4+$AZ43*Assembly!V$5+$BA43*Assembly!V$6+$BB43*Assembly!V$7+$BC43*Assembly!V$8+$BD43*Assembly!V$9+$BE43*Assembly!V$10+$BF43*Assembly!V$11+$BG43*Assembly!V$12+$BH43*Assembly!V$13+$BI43*Assembly!V$14+$BJ43*Assembly!V$15+$BK43*Assembly!V$16+$BL43*Assembly!V$17+$BM43*Assembly!V$18+$BN43*Assembly!V$19+$BO43*Assembly!V$20+$BP43*Assembly!V$21+$BQ43*Assembly!V$22+$BR43*Assembly!V$23+$BS43*Assembly!V$24</f>
        <v>#VALUE!</v>
      </c>
      <c r="CP43" s="232" t="e">
        <f>CF43*Refining!$F$3</f>
        <v>#VALUE!</v>
      </c>
      <c r="CQ43" s="232" t="e">
        <f>CG43*Refining!$F$4</f>
        <v>#VALUE!</v>
      </c>
      <c r="CR43" s="232" t="e">
        <f>CH43*Refining!$F$5</f>
        <v>#VALUE!</v>
      </c>
      <c r="CS43" s="232" t="e">
        <f>CI43*Refining!$F$6</f>
        <v>#VALUE!</v>
      </c>
      <c r="CT43" s="232" t="e">
        <f>CJ43*Refining!$F$7</f>
        <v>#VALUE!</v>
      </c>
      <c r="CU43" s="232" t="e">
        <f>CK43*Refining!$F$8</f>
        <v>#VALUE!</v>
      </c>
      <c r="CV43" s="232" t="e">
        <f>CL43*Refining!$F$9</f>
        <v>#VALUE!</v>
      </c>
      <c r="CW43" s="232" t="e">
        <f>CM43*Refining!$F$10</f>
        <v>#VALUE!</v>
      </c>
      <c r="CX43" s="232" t="e">
        <f>CN43*Refining!$F$11</f>
        <v>#VALUE!</v>
      </c>
      <c r="CY43" s="232" t="e">
        <f>CO43*Refining!$F$12</f>
        <v>#VALUE!</v>
      </c>
      <c r="CZ43" s="243" t="e">
        <f t="shared" ref="CZ43:DS43" si="173">IF(CF43 = 0, "", CF43)</f>
        <v>#VALUE!</v>
      </c>
      <c r="DA43" s="246" t="e">
        <f t="shared" si="173"/>
        <v>#VALUE!</v>
      </c>
      <c r="DB43" s="246" t="e">
        <f t="shared" si="173"/>
        <v>#VALUE!</v>
      </c>
      <c r="DC43" s="246" t="e">
        <f t="shared" si="173"/>
        <v>#VALUE!</v>
      </c>
      <c r="DD43" s="246" t="e">
        <f t="shared" si="173"/>
        <v>#VALUE!</v>
      </c>
      <c r="DE43" s="246" t="e">
        <f t="shared" si="173"/>
        <v>#VALUE!</v>
      </c>
      <c r="DF43" s="246" t="e">
        <f t="shared" si="173"/>
        <v>#VALUE!</v>
      </c>
      <c r="DG43" s="246" t="e">
        <f t="shared" si="173"/>
        <v>#VALUE!</v>
      </c>
      <c r="DH43" s="246" t="e">
        <f t="shared" si="173"/>
        <v>#VALUE!</v>
      </c>
      <c r="DI43" s="251" t="e">
        <f t="shared" si="173"/>
        <v>#VALUE!</v>
      </c>
      <c r="DJ43" s="243" t="e">
        <f t="shared" si="173"/>
        <v>#VALUE!</v>
      </c>
      <c r="DK43" s="246" t="e">
        <f t="shared" si="173"/>
        <v>#VALUE!</v>
      </c>
      <c r="DL43" s="246" t="e">
        <f t="shared" si="173"/>
        <v>#VALUE!</v>
      </c>
      <c r="DM43" s="246" t="e">
        <f t="shared" si="173"/>
        <v>#VALUE!</v>
      </c>
      <c r="DN43" s="326" t="e">
        <f t="shared" si="173"/>
        <v>#VALUE!</v>
      </c>
      <c r="DO43" s="246" t="e">
        <f t="shared" si="173"/>
        <v>#VALUE!</v>
      </c>
      <c r="DP43" s="246" t="e">
        <f t="shared" si="173"/>
        <v>#VALUE!</v>
      </c>
      <c r="DQ43" s="246" t="e">
        <f t="shared" si="173"/>
        <v>#VALUE!</v>
      </c>
      <c r="DR43" s="246" t="e">
        <f t="shared" si="173"/>
        <v>#VALUE!</v>
      </c>
      <c r="DS43" s="251" t="e">
        <f t="shared" si="173"/>
        <v>#VALUE!</v>
      </c>
      <c r="DT43" s="243" t="e">
        <f t="shared" si="11"/>
        <v>#VALUE!</v>
      </c>
      <c r="DU43" s="245" t="e">
        <f t="shared" si="12"/>
        <v>#VALUE!</v>
      </c>
      <c r="DV43" s="226" t="e">
        <f>CZ43*'Ores &amp; Ingots'!$C$3+DA43*'Ores &amp; Ingots'!$C$4+DB43*'Ores &amp; Ingots'!$C$5+DC43*'Ores &amp; Ingots'!$C$6+DD43*'Ores &amp; Ingots'!$C$7+DE43*'Ores &amp; Ingots'!$C$8+DF43*'Ores &amp; Ingots'!$C$9+DG43*'Ores &amp; Ingots'!$C$10+DH43*'Ores &amp; Ingots'!$C$11+DI43*'Ores &amp; Ingots'!$C$12</f>
        <v>#VALUE!</v>
      </c>
      <c r="DW43" s="226" t="e">
        <f>DJ43*'Ores &amp; Ingots'!$B$3+DK43*'Ores &amp; Ingots'!$B$4+DL43*'Ores &amp; Ingots'!$B$5+DM43*'Ores &amp; Ingots'!$B$6+DN43*'Ores &amp; Ingots'!$B$7+DO43*'Ores &amp; Ingots'!$B$8+DP43*'Ores &amp; Ingots'!$B$9+DQ43*'Ores &amp; Ingots'!$B$10+DR43*'Ores &amp; Ingots'!$B$11+DS43*'Ores &amp; Ingots'!$B$12</f>
        <v>#VALUE!</v>
      </c>
      <c r="DX43" s="245" t="e">
        <f>CZ43*Refining!$G$3+DA43*Refining!$G$4+DB43*Refining!$G$5+DC43*Refining!$G$6+DD43*Refining!$G$7+DE43*Refining!$G$8+DF43*Refining!$G$9+DG43*Refining!$G$10+DH43*Refining!$G$11+DI43*Refining!$G$12</f>
        <v>#VALUE!</v>
      </c>
      <c r="DY43" s="189" t="e">
        <f t="shared" si="13"/>
        <v>#VALUE!</v>
      </c>
      <c r="DZ43" s="260" t="e">
        <f t="shared" si="14"/>
        <v>#VALUE!</v>
      </c>
      <c r="EA43" s="243" t="e">
        <f t="shared" si="15"/>
        <v>#VALUE!</v>
      </c>
      <c r="EB43" s="262" t="e">
        <f t="shared" ref="EB43:EC43" si="174">EA43/60</f>
        <v>#VALUE!</v>
      </c>
      <c r="EC43" s="262" t="e">
        <f t="shared" si="174"/>
        <v>#VALUE!</v>
      </c>
      <c r="ED43" s="243" t="e">
        <f t="shared" si="17"/>
        <v>#VALUE!</v>
      </c>
      <c r="EE43" s="262" t="e">
        <f t="shared" ref="EE43:EF43" si="175">ED43/1000</f>
        <v>#VALUE!</v>
      </c>
      <c r="EF43" s="264" t="e">
        <f t="shared" si="175"/>
        <v>#VALUE!</v>
      </c>
      <c r="EG43" s="239" t="e">
        <f t="shared" si="19"/>
        <v>#VALUE!</v>
      </c>
      <c r="EH43" s="266" t="e">
        <f t="shared" si="20"/>
        <v>#VALUE!</v>
      </c>
      <c r="EI43" s="133" t="s">
        <v>28</v>
      </c>
    </row>
    <row r="44" spans="1:139" ht="12.75" x14ac:dyDescent="0.2">
      <c r="A44" s="893" t="s">
        <v>268</v>
      </c>
      <c r="B44" s="55" t="s">
        <v>269</v>
      </c>
      <c r="C44" s="56" t="s">
        <v>156</v>
      </c>
      <c r="D44" s="56">
        <v>2</v>
      </c>
      <c r="E44" s="56">
        <v>4</v>
      </c>
      <c r="F44" s="56">
        <v>2</v>
      </c>
      <c r="G44" s="57">
        <f t="shared" si="0"/>
        <v>250</v>
      </c>
      <c r="H44" s="58">
        <v>70</v>
      </c>
      <c r="I44" s="58">
        <v>70</v>
      </c>
      <c r="J44" s="58">
        <f>H44/Main!$D$9</f>
        <v>14</v>
      </c>
      <c r="K44" s="58">
        <f>I44/Main!$D$10</f>
        <v>35</v>
      </c>
      <c r="L44" s="58">
        <f t="shared" si="1"/>
        <v>2.5</v>
      </c>
      <c r="M44" s="58">
        <v>1</v>
      </c>
      <c r="N44" s="62">
        <v>1000</v>
      </c>
      <c r="O44" s="62">
        <v>560000</v>
      </c>
      <c r="P44" s="60"/>
      <c r="Q44" s="62">
        <v>4000</v>
      </c>
      <c r="R44" s="62">
        <f>Q44*Main!$D$6</f>
        <v>40000</v>
      </c>
      <c r="S44" s="63"/>
      <c r="T44" s="63"/>
      <c r="U44" s="60"/>
      <c r="V44" s="60"/>
      <c r="W44" s="60"/>
      <c r="X44" s="60"/>
      <c r="Y44" s="60"/>
      <c r="Z44" s="60"/>
      <c r="AA44" s="60"/>
      <c r="AB44" s="60"/>
      <c r="AC44" s="69" t="s">
        <v>34</v>
      </c>
      <c r="AD44" s="81">
        <v>1200</v>
      </c>
      <c r="AE44" s="81">
        <v>0</v>
      </c>
      <c r="AF44" s="81">
        <v>0</v>
      </c>
      <c r="AG44" s="81">
        <v>20</v>
      </c>
      <c r="AH44" s="81">
        <v>40</v>
      </c>
      <c r="AI44" s="81">
        <v>0</v>
      </c>
      <c r="AJ44" s="81">
        <v>16</v>
      </c>
      <c r="AK44" s="83">
        <v>20</v>
      </c>
      <c r="AL44" s="81">
        <v>0</v>
      </c>
      <c r="AM44" s="81">
        <v>0</v>
      </c>
      <c r="AN44" s="81">
        <v>0</v>
      </c>
      <c r="AO44" s="81">
        <v>0</v>
      </c>
      <c r="AP44" s="81">
        <v>0</v>
      </c>
      <c r="AQ44" s="81">
        <v>0</v>
      </c>
      <c r="AR44" s="81">
        <v>0</v>
      </c>
      <c r="AS44" s="81">
        <v>0</v>
      </c>
      <c r="AT44" s="81">
        <v>0</v>
      </c>
      <c r="AU44" s="81">
        <v>0</v>
      </c>
      <c r="AV44" s="81">
        <v>0</v>
      </c>
      <c r="AW44" s="81">
        <v>0</v>
      </c>
      <c r="AX44" s="81">
        <v>0</v>
      </c>
      <c r="AY44" s="93">
        <f t="shared" ref="AY44:BS44" si="176">IF(AD44 = 0, "", AD44)</f>
        <v>1200</v>
      </c>
      <c r="AZ44" s="56" t="str">
        <f t="shared" si="176"/>
        <v/>
      </c>
      <c r="BA44" s="56" t="str">
        <f t="shared" si="176"/>
        <v/>
      </c>
      <c r="BB44" s="81">
        <f t="shared" si="176"/>
        <v>20</v>
      </c>
      <c r="BC44" s="81">
        <f t="shared" si="176"/>
        <v>40</v>
      </c>
      <c r="BD44" s="56" t="str">
        <f t="shared" si="176"/>
        <v/>
      </c>
      <c r="BE44" s="81">
        <f t="shared" si="176"/>
        <v>16</v>
      </c>
      <c r="BF44" s="83">
        <f t="shared" si="176"/>
        <v>20</v>
      </c>
      <c r="BG44" s="56" t="str">
        <f t="shared" si="176"/>
        <v/>
      </c>
      <c r="BH44" s="56" t="str">
        <f t="shared" si="176"/>
        <v/>
      </c>
      <c r="BI44" s="56" t="str">
        <f t="shared" si="176"/>
        <v/>
      </c>
      <c r="BJ44" s="56" t="str">
        <f t="shared" si="176"/>
        <v/>
      </c>
      <c r="BK44" s="56" t="str">
        <f t="shared" si="176"/>
        <v/>
      </c>
      <c r="BL44" s="56" t="str">
        <f t="shared" si="176"/>
        <v/>
      </c>
      <c r="BM44" s="56" t="str">
        <f t="shared" si="176"/>
        <v/>
      </c>
      <c r="BN44" s="56" t="str">
        <f t="shared" si="176"/>
        <v/>
      </c>
      <c r="BO44" s="56" t="str">
        <f t="shared" si="176"/>
        <v/>
      </c>
      <c r="BP44" s="56" t="str">
        <f t="shared" si="176"/>
        <v/>
      </c>
      <c r="BQ44" s="56" t="str">
        <f t="shared" si="176"/>
        <v/>
      </c>
      <c r="BR44" s="56" t="str">
        <f t="shared" si="176"/>
        <v/>
      </c>
      <c r="BS44" s="85" t="str">
        <f t="shared" si="176"/>
        <v/>
      </c>
      <c r="BT44" s="93" t="e">
        <f>$AY44*Assembly!Z$4+$AZ44*Assembly!Z$5+$BA44*Assembly!Z$6+$BB44*Assembly!Z$7+$BC44*Assembly!Z$8+$BD44*Assembly!Z$9+$BE44*Assembly!Z$10+$BF44*Assembly!Z$11+$BG44*Assembly!Z$12+$BH44*Assembly!Z$13+$BI44*Assembly!Z$14+$BJ44*Assembly!Z$15+$BK44*Assembly!Z$16+$BL44*Assembly!Z$17+$BM44*Assembly!Z$18+$BN44*Assembly!Z$19+$BO44*Assembly!Z$20+$BP44*Assembly!Z$21+$BQ44*Assembly!Z$22+$BR44*Assembly!Z$23+$BS44*Assembly!Z$24</f>
        <v>#VALUE!</v>
      </c>
      <c r="BU44" s="81" t="e">
        <f t="shared" si="3"/>
        <v>#VALUE!</v>
      </c>
      <c r="BV44" s="312" t="e">
        <f t="shared" ref="BV44:BV52" si="177">IF(R44 = "?", "?", R44/BT44)</f>
        <v>#VALUE!</v>
      </c>
      <c r="BW44" s="81" t="e">
        <f>$AY44*Assembly!AD$4+$AZ44*Assembly!AD$5+$BA44*Assembly!AD$6+$BB44*Assembly!AD$7+$BC44*Assembly!AD$8+$BD44*Assembly!AD$9+$BE44*Assembly!AD$10+$BF44*Assembly!AD$11+$BG44*Assembly!AD$12+$BH44*Assembly!AD$13+$BI44*Assembly!AD$14+$BJ44*Assembly!AD$15+$BK44*Assembly!AD$16+$BL44*Assembly!AD$17+$BM44*Assembly!AD$18+$BN44*Assembly!AD$19+$BO44*Assembly!AD$20+$BP44*Assembly!AD$21+$BQ44*Assembly!AD$22+$BR44*Assembly!AD$23+$BS44*Assembly!AD$24</f>
        <v>#VALUE!</v>
      </c>
      <c r="BX44" s="98" t="e">
        <f t="shared" si="4"/>
        <v>#VALUE!</v>
      </c>
      <c r="BY44" s="99" t="e">
        <f t="shared" si="5"/>
        <v>#VALUE!</v>
      </c>
      <c r="BZ44" s="101" t="e">
        <f t="shared" si="6"/>
        <v>#VALUE!</v>
      </c>
      <c r="CA44" s="99" t="e">
        <f t="shared" si="7"/>
        <v>#VALUE!</v>
      </c>
      <c r="CB44" s="81" t="e">
        <f>$AY44*Assembly!Y$4+$AZ44*Assembly!Y$5+$BA44*Assembly!Y$6+$BB44*Assembly!Y$7+$BC44*Assembly!Y$8+$BD44*Assembly!Y$9+$BE44*Assembly!Y$10+$BF44*Assembly!Y$11+$BG44*Assembly!Y$12+$BH44*Assembly!Y$13+$BI44*Assembly!Y$14+$BJ44*Assembly!Y$15+$BK44*Assembly!Y$16+$BL44*Assembly!Y$17+$BM44*Assembly!Y$18+$BN44*Assembly!Y$19+$BO44*Assembly!Y$20+$BP44*Assembly!Y$21+$BQ44*Assembly!Y$22+$BR44*Assembly!Y$23+$BS44*Assembly!Y$24</f>
        <v>#VALUE!</v>
      </c>
      <c r="CC44" s="81" t="e">
        <f t="shared" si="8"/>
        <v>#VALUE!</v>
      </c>
      <c r="CD44" s="106" t="e">
        <f t="shared" si="9"/>
        <v>#VALUE!</v>
      </c>
      <c r="CE44" s="108" t="e">
        <f>$AY44*Assembly!AC$4+$AZ44*Assembly!AC$5+$BA44*Assembly!AC$6+$BB44*Assembly!AC$7+$BC44*Assembly!AC$8+$BD44*Assembly!AC$9+$BE44*Assembly!AC$10+$BF44*Assembly!AC$11+$BG44*Assembly!AC$12+$BH44*Assembly!AC$13+$BI44*Assembly!AC$14+$BJ44*Assembly!AC$15+$BK44*Assembly!AC$16+$BL44*Assembly!AC$17+$BM44*Assembly!AC$18+$BN44*Assembly!AC$19+$BO44*Assembly!AC$20+$BP44*Assembly!AC$21+$BQ44*Assembly!AC$22+$BR44*Assembly!AC$23+$BS44*Assembly!AC$24</f>
        <v>#VALUE!</v>
      </c>
      <c r="CF44" s="62" t="e">
        <f>$AY44*Assembly!M$4+$AZ44*Assembly!M$5+$BA44*Assembly!M$6+$BB44*Assembly!M$7+$BC44*Assembly!M$8+$BD44*Assembly!M$9+$BE44*Assembly!M$10+$BF44*Assembly!M$11+$BG44*Assembly!M$12+$BH44*Assembly!M$13+$BI44*Assembly!M$14+$BJ44*Assembly!M$15+$BK44*Assembly!M$16+$BL44*Assembly!M$17+$BM44*Assembly!M$18+$BN44*Assembly!M$19+$BO44*Assembly!M$20+$BP44*Assembly!M$21+$BQ44*Assembly!M$22+$BR44*Assembly!M$23+$BS44*Assembly!M$24</f>
        <v>#VALUE!</v>
      </c>
      <c r="CG44" s="62" t="e">
        <f>$AY44*Assembly!N$4+$AZ44*Assembly!N$5+$BA44*Assembly!N$6+$BB44*Assembly!N$7+$BC44*Assembly!N$8+$BD44*Assembly!N$9+$BE44*Assembly!N$10+$BF44*Assembly!N$11+$BG44*Assembly!N$12+$BH44*Assembly!N$13+$BI44*Assembly!N$14+$BJ44*Assembly!N$15+$BK44*Assembly!N$16+$BL44*Assembly!N$17+$BM44*Assembly!N$18+$BN44*Assembly!N$19+$BO44*Assembly!N$20+$BP44*Assembly!N$21+$BQ44*Assembly!N$22+$BR44*Assembly!N$23+$BS44*Assembly!N$24</f>
        <v>#VALUE!</v>
      </c>
      <c r="CH44" s="62" t="e">
        <f>$AY44*Assembly!O$4+$AZ44*Assembly!O$5+$BA44*Assembly!O$6+$BB44*Assembly!O$7+$BC44*Assembly!O$8+$BD44*Assembly!O$9+$BE44*Assembly!O$10+$BF44*Assembly!O$11+$BG44*Assembly!O$12+$BH44*Assembly!O$13+$BI44*Assembly!O$14+$BJ44*Assembly!O$15+$BK44*Assembly!O$16+$BL44*Assembly!O$17+$BM44*Assembly!O$18+$BN44*Assembly!O$19+$BO44*Assembly!O$20+$BP44*Assembly!O$21+$BQ44*Assembly!O$22+$BR44*Assembly!O$23+$BS44*Assembly!O$24</f>
        <v>#VALUE!</v>
      </c>
      <c r="CI44" s="58" t="e">
        <f>$AY44*Assembly!P$4+$AZ44*Assembly!P$5+$BA44*Assembly!P$6+$BB44*Assembly!P$7+$BC44*Assembly!P$8+$BD44*Assembly!P$9+$BE44*Assembly!P$10+$BF44*Assembly!P$11+$BG44*Assembly!P$12+$BH44*Assembly!P$13+$BI44*Assembly!P$14+$BJ44*Assembly!P$15+$BK44*Assembly!P$16+$BL44*Assembly!P$17+$BM44*Assembly!P$18+$BN44*Assembly!P$19+$BO44*Assembly!P$20+$BP44*Assembly!P$21+$BQ44*Assembly!P$22+$BR44*Assembly!P$23+$BS44*Assembly!P$24</f>
        <v>#VALUE!</v>
      </c>
      <c r="CJ44" s="58" t="e">
        <f>$AY44*Assembly!Q$4+$AZ44*Assembly!Q$5+$BA44*Assembly!Q$6+$BB44*Assembly!Q$7+$BC44*Assembly!Q$8+$BD44*Assembly!Q$9+$BE44*Assembly!Q$10+$BF44*Assembly!Q$11+$BG44*Assembly!Q$12+$BH44*Assembly!Q$13+$BI44*Assembly!Q$14+$BJ44*Assembly!Q$15+$BK44*Assembly!Q$16+$BL44*Assembly!Q$17+$BM44*Assembly!Q$18+$BN44*Assembly!Q$19+$BO44*Assembly!Q$20+$BP44*Assembly!Q$21+$BQ44*Assembly!Q$22+$BR44*Assembly!Q$23+$BS44*Assembly!Q$24</f>
        <v>#VALUE!</v>
      </c>
      <c r="CK44" s="62" t="e">
        <f>$AY44*Assembly!R$4+$AZ44*Assembly!R$5+$BA44*Assembly!R$6+$BB44*Assembly!R$7+$BC44*Assembly!R$8+$BD44*Assembly!R$9+$BE44*Assembly!R$10+$BF44*Assembly!R$11+$BG44*Assembly!R$12+$BH44*Assembly!R$13+$BI44*Assembly!R$14+$BJ44*Assembly!R$15+$BK44*Assembly!R$16+$BL44*Assembly!R$17+$BM44*Assembly!R$18+$BN44*Assembly!R$19+$BO44*Assembly!R$20+$BP44*Assembly!R$21+$BQ44*Assembly!R$22+$BR44*Assembly!R$23+$BS44*Assembly!R$24</f>
        <v>#VALUE!</v>
      </c>
      <c r="CL44" s="58" t="e">
        <f>$AY44*Assembly!S$4+$AZ44*Assembly!S$5+$BA44*Assembly!S$6+$BB44*Assembly!S$7+$BC44*Assembly!S$8+$BD44*Assembly!S$9+$BE44*Assembly!S$10+$BF44*Assembly!S$11+$BG44*Assembly!S$12+$BH44*Assembly!S$13+$BI44*Assembly!S$14+$BJ44*Assembly!S$15+$BK44*Assembly!S$16+$BL44*Assembly!S$17+$BM44*Assembly!S$18+$BN44*Assembly!S$19+$BO44*Assembly!S$20+$BP44*Assembly!S$21+$BQ44*Assembly!S$22+$BR44*Assembly!S$23+$BS44*Assembly!S$24</f>
        <v>#VALUE!</v>
      </c>
      <c r="CM44" s="58" t="e">
        <f>$AY44*Assembly!T$4+$AZ44*Assembly!T$5+$BA44*Assembly!T$6+$BB44*Assembly!T$7+$BC44*Assembly!T$8+$BD44*Assembly!T$9+$BE44*Assembly!T$10+$BF44*Assembly!T$11+$BG44*Assembly!T$12+$BH44*Assembly!T$13+$BI44*Assembly!T$14+$BJ44*Assembly!T$15+$BK44*Assembly!T$16+$BL44*Assembly!T$17+$BM44*Assembly!T$18+$BN44*Assembly!T$19+$BO44*Assembly!T$20+$BP44*Assembly!T$21+$BQ44*Assembly!T$22+$BR44*Assembly!T$23+$BS44*Assembly!T$24</f>
        <v>#VALUE!</v>
      </c>
      <c r="CN44" s="58" t="e">
        <f>$AY44*Assembly!U$4+$AZ44*Assembly!U$5+$BA44*Assembly!U$6+$BB44*Assembly!U$7+$BC44*Assembly!U$8+$BD44*Assembly!U$9+$BE44*Assembly!U$10+$BF44*Assembly!U$11+$BG44*Assembly!U$12+$BH44*Assembly!U$13+$BI44*Assembly!U$14+$BJ44*Assembly!U$15+$BK44*Assembly!U$16+$BL44*Assembly!U$17+$BM44*Assembly!U$18+$BN44*Assembly!U$19+$BO44*Assembly!U$20+$BP44*Assembly!U$21+$BQ44*Assembly!U$22+$BR44*Assembly!U$23+$BS44*Assembly!U$24</f>
        <v>#VALUE!</v>
      </c>
      <c r="CO44" s="62" t="e">
        <f>$AY44*Assembly!V$4+$AZ44*Assembly!V$5+$BA44*Assembly!V$6+$BB44*Assembly!V$7+$BC44*Assembly!V$8+$BD44*Assembly!V$9+$BE44*Assembly!V$10+$BF44*Assembly!V$11+$BG44*Assembly!V$12+$BH44*Assembly!V$13+$BI44*Assembly!V$14+$BJ44*Assembly!V$15+$BK44*Assembly!V$16+$BL44*Assembly!V$17+$BM44*Assembly!V$18+$BN44*Assembly!V$19+$BO44*Assembly!V$20+$BP44*Assembly!V$21+$BQ44*Assembly!V$22+$BR44*Assembly!V$23+$BS44*Assembly!V$24</f>
        <v>#VALUE!</v>
      </c>
      <c r="CP44" s="62" t="e">
        <f>CF44*Refining!$F$3</f>
        <v>#VALUE!</v>
      </c>
      <c r="CQ44" s="62" t="e">
        <f>CG44*Refining!$F$4</f>
        <v>#VALUE!</v>
      </c>
      <c r="CR44" s="62" t="e">
        <f>CH44*Refining!$F$5</f>
        <v>#VALUE!</v>
      </c>
      <c r="CS44" s="62" t="e">
        <f>CI44*Refining!$F$6</f>
        <v>#VALUE!</v>
      </c>
      <c r="CT44" s="62" t="e">
        <f>CJ44*Refining!$F$7</f>
        <v>#VALUE!</v>
      </c>
      <c r="CU44" s="62" t="e">
        <f>CK44*Refining!$F$8</f>
        <v>#VALUE!</v>
      </c>
      <c r="CV44" s="62" t="e">
        <f>CL44*Refining!$F$9</f>
        <v>#VALUE!</v>
      </c>
      <c r="CW44" s="62" t="e">
        <f>CM44*Refining!$F$10</f>
        <v>#VALUE!</v>
      </c>
      <c r="CX44" s="62" t="e">
        <f>CN44*Refining!$F$11</f>
        <v>#VALUE!</v>
      </c>
      <c r="CY44" s="62" t="e">
        <f>CO44*Refining!$F$12</f>
        <v>#VALUE!</v>
      </c>
      <c r="CZ44" s="115" t="e">
        <f t="shared" ref="CZ44:DS44" si="178">IF(CF44 = 0, "", CF44)</f>
        <v>#VALUE!</v>
      </c>
      <c r="DA44" s="119" t="e">
        <f t="shared" si="178"/>
        <v>#VALUE!</v>
      </c>
      <c r="DB44" s="116" t="e">
        <f t="shared" si="178"/>
        <v>#VALUE!</v>
      </c>
      <c r="DC44" s="116" t="e">
        <f t="shared" si="178"/>
        <v>#VALUE!</v>
      </c>
      <c r="DD44" s="116" t="e">
        <f t="shared" si="178"/>
        <v>#VALUE!</v>
      </c>
      <c r="DE44" s="116" t="e">
        <f t="shared" si="178"/>
        <v>#VALUE!</v>
      </c>
      <c r="DF44" s="116" t="e">
        <f t="shared" si="178"/>
        <v>#VALUE!</v>
      </c>
      <c r="DG44" s="116" t="e">
        <f t="shared" si="178"/>
        <v>#VALUE!</v>
      </c>
      <c r="DH44" s="116" t="e">
        <f t="shared" si="178"/>
        <v>#VALUE!</v>
      </c>
      <c r="DI44" s="117" t="e">
        <f t="shared" si="178"/>
        <v>#VALUE!</v>
      </c>
      <c r="DJ44" s="115" t="e">
        <f t="shared" si="178"/>
        <v>#VALUE!</v>
      </c>
      <c r="DK44" s="119" t="e">
        <f t="shared" si="178"/>
        <v>#VALUE!</v>
      </c>
      <c r="DL44" s="116" t="e">
        <f t="shared" si="178"/>
        <v>#VALUE!</v>
      </c>
      <c r="DM44" s="116" t="e">
        <f t="shared" si="178"/>
        <v>#VALUE!</v>
      </c>
      <c r="DN44" s="276" t="e">
        <f t="shared" si="178"/>
        <v>#VALUE!</v>
      </c>
      <c r="DO44" s="116" t="e">
        <f t="shared" si="178"/>
        <v>#VALUE!</v>
      </c>
      <c r="DP44" s="116" t="e">
        <f t="shared" si="178"/>
        <v>#VALUE!</v>
      </c>
      <c r="DQ44" s="116" t="e">
        <f t="shared" si="178"/>
        <v>#VALUE!</v>
      </c>
      <c r="DR44" s="116" t="e">
        <f t="shared" si="178"/>
        <v>#VALUE!</v>
      </c>
      <c r="DS44" s="117" t="e">
        <f t="shared" si="178"/>
        <v>#VALUE!</v>
      </c>
      <c r="DT44" s="115" t="e">
        <f t="shared" si="11"/>
        <v>#VALUE!</v>
      </c>
      <c r="DU44" s="119" t="e">
        <f t="shared" si="12"/>
        <v>#VALUE!</v>
      </c>
      <c r="DV44" s="81" t="e">
        <f>CZ44*'Ores &amp; Ingots'!$C$3+DA44*'Ores &amp; Ingots'!$C$4+DB44*'Ores &amp; Ingots'!$C$5+DC44*'Ores &amp; Ingots'!$C$6+DD44*'Ores &amp; Ingots'!$C$7+DE44*'Ores &amp; Ingots'!$C$8+DF44*'Ores &amp; Ingots'!$C$9+DG44*'Ores &amp; Ingots'!$C$10+DH44*'Ores &amp; Ingots'!$C$11+DI44*'Ores &amp; Ingots'!$C$12</f>
        <v>#VALUE!</v>
      </c>
      <c r="DW44" s="81" t="e">
        <f>DJ44*'Ores &amp; Ingots'!$B$3+DK44*'Ores &amp; Ingots'!$B$4+DL44*'Ores &amp; Ingots'!$B$5+DM44*'Ores &amp; Ingots'!$B$6+DN44*'Ores &amp; Ingots'!$B$7+DO44*'Ores &amp; Ingots'!$B$8+DP44*'Ores &amp; Ingots'!$B$9+DQ44*'Ores &amp; Ingots'!$B$10+DR44*'Ores &amp; Ingots'!$B$11+DS44*'Ores &amp; Ingots'!$B$12</f>
        <v>#VALUE!</v>
      </c>
      <c r="DX44" s="119" t="e">
        <f>CZ44*Refining!$G$3+DA44*Refining!$G$4+DB44*Refining!$G$5+DC44*Refining!$G$6+DD44*Refining!$G$7+DE44*Refining!$G$8+DF44*Refining!$G$9+DG44*Refining!$G$10+DH44*Refining!$G$11+DI44*Refining!$G$12</f>
        <v>#VALUE!</v>
      </c>
      <c r="DY44" s="119" t="e">
        <f t="shared" si="13"/>
        <v>#VALUE!</v>
      </c>
      <c r="DZ44" s="126" t="e">
        <f t="shared" si="14"/>
        <v>#VALUE!</v>
      </c>
      <c r="EA44" s="115" t="e">
        <f t="shared" si="15"/>
        <v>#VALUE!</v>
      </c>
      <c r="EB44" s="127" t="e">
        <f t="shared" ref="EB44:EC44" si="179">EA44/60</f>
        <v>#VALUE!</v>
      </c>
      <c r="EC44" s="127" t="e">
        <f t="shared" si="179"/>
        <v>#VALUE!</v>
      </c>
      <c r="ED44" s="115" t="e">
        <f t="shared" si="17"/>
        <v>#VALUE!</v>
      </c>
      <c r="EE44" s="127" t="e">
        <f t="shared" ref="EE44:EF44" si="180">ED44/1000</f>
        <v>#VALUE!</v>
      </c>
      <c r="EF44" s="128" t="e">
        <f t="shared" si="180"/>
        <v>#VALUE!</v>
      </c>
      <c r="EG44" s="106" t="e">
        <f t="shared" si="19"/>
        <v>#VALUE!</v>
      </c>
      <c r="EH44" s="281" t="e">
        <f t="shared" si="20"/>
        <v>#VALUE!</v>
      </c>
      <c r="EI44" s="133">
        <v>3489</v>
      </c>
    </row>
    <row r="45" spans="1:139" ht="12.75" x14ac:dyDescent="0.2">
      <c r="A45" s="864"/>
      <c r="B45" s="135" t="s">
        <v>271</v>
      </c>
      <c r="C45" s="137" t="s">
        <v>156</v>
      </c>
      <c r="D45" s="137">
        <v>1</v>
      </c>
      <c r="E45" s="137">
        <v>2</v>
      </c>
      <c r="F45" s="137">
        <v>1</v>
      </c>
      <c r="G45" s="139">
        <f t="shared" si="0"/>
        <v>31.25</v>
      </c>
      <c r="H45" s="140">
        <v>20</v>
      </c>
      <c r="I45" s="140">
        <v>20</v>
      </c>
      <c r="J45" s="140">
        <f>H45/Main!$D$9</f>
        <v>4</v>
      </c>
      <c r="K45" s="140">
        <f>I45/Main!$D$10</f>
        <v>10</v>
      </c>
      <c r="L45" s="140">
        <f t="shared" si="1"/>
        <v>2.5</v>
      </c>
      <c r="M45" s="140">
        <v>1</v>
      </c>
      <c r="N45" s="145">
        <v>1000</v>
      </c>
      <c r="O45" s="145">
        <v>330000</v>
      </c>
      <c r="P45" s="143"/>
      <c r="Q45" s="145">
        <v>4000</v>
      </c>
      <c r="R45" s="145">
        <f>Q45*Main!$D$6</f>
        <v>40000</v>
      </c>
      <c r="S45" s="146"/>
      <c r="T45" s="146"/>
      <c r="U45" s="143"/>
      <c r="V45" s="143"/>
      <c r="W45" s="143"/>
      <c r="X45" s="143"/>
      <c r="Y45" s="143"/>
      <c r="Z45" s="143"/>
      <c r="AA45" s="143"/>
      <c r="AB45" s="143"/>
      <c r="AC45" s="148" t="s">
        <v>240</v>
      </c>
      <c r="AD45" s="133">
        <v>120</v>
      </c>
      <c r="AE45" s="133">
        <v>0</v>
      </c>
      <c r="AF45" s="133">
        <v>0</v>
      </c>
      <c r="AG45" s="133">
        <v>2</v>
      </c>
      <c r="AH45" s="133">
        <v>5</v>
      </c>
      <c r="AI45" s="133">
        <v>0</v>
      </c>
      <c r="AJ45" s="133">
        <v>4</v>
      </c>
      <c r="AK45" s="167">
        <v>5</v>
      </c>
      <c r="AL45" s="133">
        <v>0</v>
      </c>
      <c r="AM45" s="133">
        <v>0</v>
      </c>
      <c r="AN45" s="133">
        <v>0</v>
      </c>
      <c r="AO45" s="133">
        <v>0</v>
      </c>
      <c r="AP45" s="133">
        <v>0</v>
      </c>
      <c r="AQ45" s="133">
        <v>0</v>
      </c>
      <c r="AR45" s="133">
        <v>0</v>
      </c>
      <c r="AS45" s="133">
        <v>0</v>
      </c>
      <c r="AT45" s="133">
        <v>0</v>
      </c>
      <c r="AU45" s="133">
        <v>0</v>
      </c>
      <c r="AV45" s="133">
        <v>0</v>
      </c>
      <c r="AW45" s="133">
        <v>0</v>
      </c>
      <c r="AX45" s="133">
        <v>0</v>
      </c>
      <c r="AY45" s="174">
        <f t="shared" ref="AY45:BS45" si="181">IF(AD45 = 0, "", AD45)</f>
        <v>120</v>
      </c>
      <c r="AZ45" s="137" t="str">
        <f t="shared" si="181"/>
        <v/>
      </c>
      <c r="BA45" s="137" t="str">
        <f t="shared" si="181"/>
        <v/>
      </c>
      <c r="BB45" s="133">
        <f t="shared" si="181"/>
        <v>2</v>
      </c>
      <c r="BC45" s="133">
        <f t="shared" si="181"/>
        <v>5</v>
      </c>
      <c r="BD45" s="137" t="str">
        <f t="shared" si="181"/>
        <v/>
      </c>
      <c r="BE45" s="133">
        <f t="shared" si="181"/>
        <v>4</v>
      </c>
      <c r="BF45" s="167">
        <f t="shared" si="181"/>
        <v>5</v>
      </c>
      <c r="BG45" s="137" t="str">
        <f t="shared" si="181"/>
        <v/>
      </c>
      <c r="BH45" s="137" t="str">
        <f t="shared" si="181"/>
        <v/>
      </c>
      <c r="BI45" s="137" t="str">
        <f t="shared" si="181"/>
        <v/>
      </c>
      <c r="BJ45" s="137" t="str">
        <f t="shared" si="181"/>
        <v/>
      </c>
      <c r="BK45" s="137" t="str">
        <f t="shared" si="181"/>
        <v/>
      </c>
      <c r="BL45" s="137" t="str">
        <f t="shared" si="181"/>
        <v/>
      </c>
      <c r="BM45" s="137" t="str">
        <f t="shared" si="181"/>
        <v/>
      </c>
      <c r="BN45" s="137" t="str">
        <f t="shared" si="181"/>
        <v/>
      </c>
      <c r="BO45" s="137" t="str">
        <f t="shared" si="181"/>
        <v/>
      </c>
      <c r="BP45" s="137" t="str">
        <f t="shared" si="181"/>
        <v/>
      </c>
      <c r="BQ45" s="137" t="str">
        <f t="shared" si="181"/>
        <v/>
      </c>
      <c r="BR45" s="137" t="str">
        <f t="shared" si="181"/>
        <v/>
      </c>
      <c r="BS45" s="169" t="str">
        <f t="shared" si="181"/>
        <v/>
      </c>
      <c r="BT45" s="174" t="e">
        <f>$AY45*Assembly!Z$4+$AZ45*Assembly!Z$5+$BA45*Assembly!Z$6+$BB45*Assembly!Z$7+$BC45*Assembly!Z$8+$BD45*Assembly!Z$9+$BE45*Assembly!Z$10+$BF45*Assembly!Z$11+$BG45*Assembly!Z$12+$BH45*Assembly!Z$13+$BI45*Assembly!Z$14+$BJ45*Assembly!Z$15+$BK45*Assembly!Z$16+$BL45*Assembly!Z$17+$BM45*Assembly!Z$18+$BN45*Assembly!Z$19+$BO45*Assembly!Z$20+$BP45*Assembly!Z$21+$BQ45*Assembly!Z$22+$BR45*Assembly!Z$23+$BS45*Assembly!Z$24</f>
        <v>#VALUE!</v>
      </c>
      <c r="BU45" s="133" t="e">
        <f t="shared" si="3"/>
        <v>#VALUE!</v>
      </c>
      <c r="BV45" s="314" t="e">
        <f t="shared" si="177"/>
        <v>#VALUE!</v>
      </c>
      <c r="BW45" s="133" t="e">
        <f>$AY45*Assembly!AD$4+$AZ45*Assembly!AD$5+$BA45*Assembly!AD$6+$BB45*Assembly!AD$7+$BC45*Assembly!AD$8+$BD45*Assembly!AD$9+$BE45*Assembly!AD$10+$BF45*Assembly!AD$11+$BG45*Assembly!AD$12+$BH45*Assembly!AD$13+$BI45*Assembly!AD$14+$BJ45*Assembly!AD$15+$BK45*Assembly!AD$16+$BL45*Assembly!AD$17+$BM45*Assembly!AD$18+$BN45*Assembly!AD$19+$BO45*Assembly!AD$20+$BP45*Assembly!AD$21+$BQ45*Assembly!AD$22+$BR45*Assembly!AD$23+$BS45*Assembly!AD$24</f>
        <v>#VALUE!</v>
      </c>
      <c r="BX45" s="177" t="e">
        <f t="shared" si="4"/>
        <v>#VALUE!</v>
      </c>
      <c r="BY45" s="178" t="e">
        <f t="shared" si="5"/>
        <v>#VALUE!</v>
      </c>
      <c r="BZ45" s="179" t="e">
        <f t="shared" si="6"/>
        <v>#VALUE!</v>
      </c>
      <c r="CA45" s="178" t="e">
        <f t="shared" si="7"/>
        <v>#VALUE!</v>
      </c>
      <c r="CB45" s="133" t="e">
        <f>$AY45*Assembly!Y$4+$AZ45*Assembly!Y$5+$BA45*Assembly!Y$6+$BB45*Assembly!Y$7+$BC45*Assembly!Y$8+$BD45*Assembly!Y$9+$BE45*Assembly!Y$10+$BF45*Assembly!Y$11+$BG45*Assembly!Y$12+$BH45*Assembly!Y$13+$BI45*Assembly!Y$14+$BJ45*Assembly!Y$15+$BK45*Assembly!Y$16+$BL45*Assembly!Y$17+$BM45*Assembly!Y$18+$BN45*Assembly!Y$19+$BO45*Assembly!Y$20+$BP45*Assembly!Y$21+$BQ45*Assembly!Y$22+$BR45*Assembly!Y$23+$BS45*Assembly!Y$24</f>
        <v>#VALUE!</v>
      </c>
      <c r="CC45" s="133" t="e">
        <f t="shared" si="8"/>
        <v>#VALUE!</v>
      </c>
      <c r="CD45" s="130" t="e">
        <f t="shared" si="9"/>
        <v>#VALUE!</v>
      </c>
      <c r="CE45" s="183" t="e">
        <f>$AY45*Assembly!AC$4+$AZ45*Assembly!AC$5+$BA45*Assembly!AC$6+$BB45*Assembly!AC$7+$BC45*Assembly!AC$8+$BD45*Assembly!AC$9+$BE45*Assembly!AC$10+$BF45*Assembly!AC$11+$BG45*Assembly!AC$12+$BH45*Assembly!AC$13+$BI45*Assembly!AC$14+$BJ45*Assembly!AC$15+$BK45*Assembly!AC$16+$BL45*Assembly!AC$17+$BM45*Assembly!AC$18+$BN45*Assembly!AC$19+$BO45*Assembly!AC$20+$BP45*Assembly!AC$21+$BQ45*Assembly!AC$22+$BR45*Assembly!AC$23+$BS45*Assembly!AC$24</f>
        <v>#VALUE!</v>
      </c>
      <c r="CF45" s="145" t="e">
        <f>$AY45*Assembly!M$4+$AZ45*Assembly!M$5+$BA45*Assembly!M$6+$BB45*Assembly!M$7+$BC45*Assembly!M$8+$BD45*Assembly!M$9+$BE45*Assembly!M$10+$BF45*Assembly!M$11+$BG45*Assembly!M$12+$BH45*Assembly!M$13+$BI45*Assembly!M$14+$BJ45*Assembly!M$15+$BK45*Assembly!M$16+$BL45*Assembly!M$17+$BM45*Assembly!M$18+$BN45*Assembly!M$19+$BO45*Assembly!M$20+$BP45*Assembly!M$21+$BQ45*Assembly!M$22+$BR45*Assembly!M$23+$BS45*Assembly!M$24</f>
        <v>#VALUE!</v>
      </c>
      <c r="CG45" s="145" t="e">
        <f>$AY45*Assembly!N$4+$AZ45*Assembly!N$5+$BA45*Assembly!N$6+$BB45*Assembly!N$7+$BC45*Assembly!N$8+$BD45*Assembly!N$9+$BE45*Assembly!N$10+$BF45*Assembly!N$11+$BG45*Assembly!N$12+$BH45*Assembly!N$13+$BI45*Assembly!N$14+$BJ45*Assembly!N$15+$BK45*Assembly!N$16+$BL45*Assembly!N$17+$BM45*Assembly!N$18+$BN45*Assembly!N$19+$BO45*Assembly!N$20+$BP45*Assembly!N$21+$BQ45*Assembly!N$22+$BR45*Assembly!N$23+$BS45*Assembly!N$24</f>
        <v>#VALUE!</v>
      </c>
      <c r="CH45" s="145" t="e">
        <f>$AY45*Assembly!O$4+$AZ45*Assembly!O$5+$BA45*Assembly!O$6+$BB45*Assembly!O$7+$BC45*Assembly!O$8+$BD45*Assembly!O$9+$BE45*Assembly!O$10+$BF45*Assembly!O$11+$BG45*Assembly!O$12+$BH45*Assembly!O$13+$BI45*Assembly!O$14+$BJ45*Assembly!O$15+$BK45*Assembly!O$16+$BL45*Assembly!O$17+$BM45*Assembly!O$18+$BN45*Assembly!O$19+$BO45*Assembly!O$20+$BP45*Assembly!O$21+$BQ45*Assembly!O$22+$BR45*Assembly!O$23+$BS45*Assembly!O$24</f>
        <v>#VALUE!</v>
      </c>
      <c r="CI45" s="140" t="e">
        <f>$AY45*Assembly!P$4+$AZ45*Assembly!P$5+$BA45*Assembly!P$6+$BB45*Assembly!P$7+$BC45*Assembly!P$8+$BD45*Assembly!P$9+$BE45*Assembly!P$10+$BF45*Assembly!P$11+$BG45*Assembly!P$12+$BH45*Assembly!P$13+$BI45*Assembly!P$14+$BJ45*Assembly!P$15+$BK45*Assembly!P$16+$BL45*Assembly!P$17+$BM45*Assembly!P$18+$BN45*Assembly!P$19+$BO45*Assembly!P$20+$BP45*Assembly!P$21+$BQ45*Assembly!P$22+$BR45*Assembly!P$23+$BS45*Assembly!P$24</f>
        <v>#VALUE!</v>
      </c>
      <c r="CJ45" s="140" t="e">
        <f>$AY45*Assembly!Q$4+$AZ45*Assembly!Q$5+$BA45*Assembly!Q$6+$BB45*Assembly!Q$7+$BC45*Assembly!Q$8+$BD45*Assembly!Q$9+$BE45*Assembly!Q$10+$BF45*Assembly!Q$11+$BG45*Assembly!Q$12+$BH45*Assembly!Q$13+$BI45*Assembly!Q$14+$BJ45*Assembly!Q$15+$BK45*Assembly!Q$16+$BL45*Assembly!Q$17+$BM45*Assembly!Q$18+$BN45*Assembly!Q$19+$BO45*Assembly!Q$20+$BP45*Assembly!Q$21+$BQ45*Assembly!Q$22+$BR45*Assembly!Q$23+$BS45*Assembly!Q$24</f>
        <v>#VALUE!</v>
      </c>
      <c r="CK45" s="145" t="e">
        <f>$AY45*Assembly!R$4+$AZ45*Assembly!R$5+$BA45*Assembly!R$6+$BB45*Assembly!R$7+$BC45*Assembly!R$8+$BD45*Assembly!R$9+$BE45*Assembly!R$10+$BF45*Assembly!R$11+$BG45*Assembly!R$12+$BH45*Assembly!R$13+$BI45*Assembly!R$14+$BJ45*Assembly!R$15+$BK45*Assembly!R$16+$BL45*Assembly!R$17+$BM45*Assembly!R$18+$BN45*Assembly!R$19+$BO45*Assembly!R$20+$BP45*Assembly!R$21+$BQ45*Assembly!R$22+$BR45*Assembly!R$23+$BS45*Assembly!R$24</f>
        <v>#VALUE!</v>
      </c>
      <c r="CL45" s="140" t="e">
        <f>$AY45*Assembly!S$4+$AZ45*Assembly!S$5+$BA45*Assembly!S$6+$BB45*Assembly!S$7+$BC45*Assembly!S$8+$BD45*Assembly!S$9+$BE45*Assembly!S$10+$BF45*Assembly!S$11+$BG45*Assembly!S$12+$BH45*Assembly!S$13+$BI45*Assembly!S$14+$BJ45*Assembly!S$15+$BK45*Assembly!S$16+$BL45*Assembly!S$17+$BM45*Assembly!S$18+$BN45*Assembly!S$19+$BO45*Assembly!S$20+$BP45*Assembly!S$21+$BQ45*Assembly!S$22+$BR45*Assembly!S$23+$BS45*Assembly!S$24</f>
        <v>#VALUE!</v>
      </c>
      <c r="CM45" s="140" t="e">
        <f>$AY45*Assembly!T$4+$AZ45*Assembly!T$5+$BA45*Assembly!T$6+$BB45*Assembly!T$7+$BC45*Assembly!T$8+$BD45*Assembly!T$9+$BE45*Assembly!T$10+$BF45*Assembly!T$11+$BG45*Assembly!T$12+$BH45*Assembly!T$13+$BI45*Assembly!T$14+$BJ45*Assembly!T$15+$BK45*Assembly!T$16+$BL45*Assembly!T$17+$BM45*Assembly!T$18+$BN45*Assembly!T$19+$BO45*Assembly!T$20+$BP45*Assembly!T$21+$BQ45*Assembly!T$22+$BR45*Assembly!T$23+$BS45*Assembly!T$24</f>
        <v>#VALUE!</v>
      </c>
      <c r="CN45" s="140" t="e">
        <f>$AY45*Assembly!U$4+$AZ45*Assembly!U$5+$BA45*Assembly!U$6+$BB45*Assembly!U$7+$BC45*Assembly!U$8+$BD45*Assembly!U$9+$BE45*Assembly!U$10+$BF45*Assembly!U$11+$BG45*Assembly!U$12+$BH45*Assembly!U$13+$BI45*Assembly!U$14+$BJ45*Assembly!U$15+$BK45*Assembly!U$16+$BL45*Assembly!U$17+$BM45*Assembly!U$18+$BN45*Assembly!U$19+$BO45*Assembly!U$20+$BP45*Assembly!U$21+$BQ45*Assembly!U$22+$BR45*Assembly!U$23+$BS45*Assembly!U$24</f>
        <v>#VALUE!</v>
      </c>
      <c r="CO45" s="145" t="e">
        <f>$AY45*Assembly!V$4+$AZ45*Assembly!V$5+$BA45*Assembly!V$6+$BB45*Assembly!V$7+$BC45*Assembly!V$8+$BD45*Assembly!V$9+$BE45*Assembly!V$10+$BF45*Assembly!V$11+$BG45*Assembly!V$12+$BH45*Assembly!V$13+$BI45*Assembly!V$14+$BJ45*Assembly!V$15+$BK45*Assembly!V$16+$BL45*Assembly!V$17+$BM45*Assembly!V$18+$BN45*Assembly!V$19+$BO45*Assembly!V$20+$BP45*Assembly!V$21+$BQ45*Assembly!V$22+$BR45*Assembly!V$23+$BS45*Assembly!V$24</f>
        <v>#VALUE!</v>
      </c>
      <c r="CP45" s="145" t="e">
        <f>CF45*Refining!$F$3</f>
        <v>#VALUE!</v>
      </c>
      <c r="CQ45" s="145" t="e">
        <f>CG45*Refining!$F$4</f>
        <v>#VALUE!</v>
      </c>
      <c r="CR45" s="145" t="e">
        <f>CH45*Refining!$F$5</f>
        <v>#VALUE!</v>
      </c>
      <c r="CS45" s="145" t="e">
        <f>CI45*Refining!$F$6</f>
        <v>#VALUE!</v>
      </c>
      <c r="CT45" s="145" t="e">
        <f>CJ45*Refining!$F$7</f>
        <v>#VALUE!</v>
      </c>
      <c r="CU45" s="145" t="e">
        <f>CK45*Refining!$F$8</f>
        <v>#VALUE!</v>
      </c>
      <c r="CV45" s="145" t="e">
        <f>CL45*Refining!$F$9</f>
        <v>#VALUE!</v>
      </c>
      <c r="CW45" s="145" t="e">
        <f>CM45*Refining!$F$10</f>
        <v>#VALUE!</v>
      </c>
      <c r="CX45" s="145" t="e">
        <f>CN45*Refining!$F$11</f>
        <v>#VALUE!</v>
      </c>
      <c r="CY45" s="145" t="e">
        <f>CO45*Refining!$F$12</f>
        <v>#VALUE!</v>
      </c>
      <c r="CZ45" s="185" t="e">
        <f t="shared" ref="CZ45:DS45" si="182">IF(CF45 = 0, "", CF45)</f>
        <v>#VALUE!</v>
      </c>
      <c r="DA45" s="189" t="e">
        <f t="shared" si="182"/>
        <v>#VALUE!</v>
      </c>
      <c r="DB45" s="186" t="e">
        <f t="shared" si="182"/>
        <v>#VALUE!</v>
      </c>
      <c r="DC45" s="186" t="e">
        <f t="shared" si="182"/>
        <v>#VALUE!</v>
      </c>
      <c r="DD45" s="186" t="e">
        <f t="shared" si="182"/>
        <v>#VALUE!</v>
      </c>
      <c r="DE45" s="186" t="e">
        <f t="shared" si="182"/>
        <v>#VALUE!</v>
      </c>
      <c r="DF45" s="186" t="e">
        <f t="shared" si="182"/>
        <v>#VALUE!</v>
      </c>
      <c r="DG45" s="186" t="e">
        <f t="shared" si="182"/>
        <v>#VALUE!</v>
      </c>
      <c r="DH45" s="186" t="e">
        <f t="shared" si="182"/>
        <v>#VALUE!</v>
      </c>
      <c r="DI45" s="187" t="e">
        <f t="shared" si="182"/>
        <v>#VALUE!</v>
      </c>
      <c r="DJ45" s="185" t="e">
        <f t="shared" si="182"/>
        <v>#VALUE!</v>
      </c>
      <c r="DK45" s="189" t="e">
        <f t="shared" si="182"/>
        <v>#VALUE!</v>
      </c>
      <c r="DL45" s="186" t="e">
        <f t="shared" si="182"/>
        <v>#VALUE!</v>
      </c>
      <c r="DM45" s="186" t="e">
        <f t="shared" si="182"/>
        <v>#VALUE!</v>
      </c>
      <c r="DN45" s="188" t="e">
        <f t="shared" si="182"/>
        <v>#VALUE!</v>
      </c>
      <c r="DO45" s="186" t="e">
        <f t="shared" si="182"/>
        <v>#VALUE!</v>
      </c>
      <c r="DP45" s="186" t="e">
        <f t="shared" si="182"/>
        <v>#VALUE!</v>
      </c>
      <c r="DQ45" s="186" t="e">
        <f t="shared" si="182"/>
        <v>#VALUE!</v>
      </c>
      <c r="DR45" s="186" t="e">
        <f t="shared" si="182"/>
        <v>#VALUE!</v>
      </c>
      <c r="DS45" s="187" t="e">
        <f t="shared" si="182"/>
        <v>#VALUE!</v>
      </c>
      <c r="DT45" s="185" t="e">
        <f t="shared" si="11"/>
        <v>#VALUE!</v>
      </c>
      <c r="DU45" s="189" t="e">
        <f t="shared" si="12"/>
        <v>#VALUE!</v>
      </c>
      <c r="DV45" s="133" t="e">
        <f>CZ45*'Ores &amp; Ingots'!$C$3+DA45*'Ores &amp; Ingots'!$C$4+DB45*'Ores &amp; Ingots'!$C$5+DC45*'Ores &amp; Ingots'!$C$6+DD45*'Ores &amp; Ingots'!$C$7+DE45*'Ores &amp; Ingots'!$C$8+DF45*'Ores &amp; Ingots'!$C$9+DG45*'Ores &amp; Ingots'!$C$10+DH45*'Ores &amp; Ingots'!$C$11+DI45*'Ores &amp; Ingots'!$C$12</f>
        <v>#VALUE!</v>
      </c>
      <c r="DW45" s="133" t="e">
        <f>DJ45*'Ores &amp; Ingots'!$B$3+DK45*'Ores &amp; Ingots'!$B$4+DL45*'Ores &amp; Ingots'!$B$5+DM45*'Ores &amp; Ingots'!$B$6+DN45*'Ores &amp; Ingots'!$B$7+DO45*'Ores &amp; Ingots'!$B$8+DP45*'Ores &amp; Ingots'!$B$9+DQ45*'Ores &amp; Ingots'!$B$10+DR45*'Ores &amp; Ingots'!$B$11+DS45*'Ores &amp; Ingots'!$B$12</f>
        <v>#VALUE!</v>
      </c>
      <c r="DX45" s="189" t="e">
        <f>CZ45*Refining!$G$3+DA45*Refining!$G$4+DB45*Refining!$G$5+DC45*Refining!$G$6+DD45*Refining!$G$7+DE45*Refining!$G$8+DF45*Refining!$G$9+DG45*Refining!$G$10+DH45*Refining!$G$11+DI45*Refining!$G$12</f>
        <v>#VALUE!</v>
      </c>
      <c r="DY45" s="189" t="e">
        <f t="shared" si="13"/>
        <v>#VALUE!</v>
      </c>
      <c r="DZ45" s="192" t="e">
        <f t="shared" si="14"/>
        <v>#VALUE!</v>
      </c>
      <c r="EA45" s="185" t="e">
        <f t="shared" si="15"/>
        <v>#VALUE!</v>
      </c>
      <c r="EB45" s="194" t="e">
        <f t="shared" ref="EB45:EC45" si="183">EA45/60</f>
        <v>#VALUE!</v>
      </c>
      <c r="EC45" s="194" t="e">
        <f t="shared" si="183"/>
        <v>#VALUE!</v>
      </c>
      <c r="ED45" s="185" t="e">
        <f t="shared" si="17"/>
        <v>#VALUE!</v>
      </c>
      <c r="EE45" s="194" t="e">
        <f t="shared" ref="EE45:EF45" si="184">ED45/1000</f>
        <v>#VALUE!</v>
      </c>
      <c r="EF45" s="196" t="e">
        <f t="shared" si="184"/>
        <v>#VALUE!</v>
      </c>
      <c r="EG45" s="130" t="e">
        <f t="shared" si="19"/>
        <v>#VALUE!</v>
      </c>
      <c r="EH45" s="132" t="e">
        <f t="shared" si="20"/>
        <v>#VALUE!</v>
      </c>
      <c r="EI45" s="133">
        <v>1602</v>
      </c>
    </row>
    <row r="46" spans="1:139" ht="12.75" x14ac:dyDescent="0.2">
      <c r="A46" s="864"/>
      <c r="B46" s="135" t="s">
        <v>273</v>
      </c>
      <c r="C46" s="137" t="s">
        <v>156</v>
      </c>
      <c r="D46" s="137">
        <v>1</v>
      </c>
      <c r="E46" s="137">
        <v>1</v>
      </c>
      <c r="F46" s="137">
        <v>2</v>
      </c>
      <c r="G46" s="139">
        <f t="shared" si="0"/>
        <v>31.25</v>
      </c>
      <c r="H46" s="140">
        <v>80</v>
      </c>
      <c r="I46" s="140">
        <v>80</v>
      </c>
      <c r="J46" s="140">
        <f>H46/Main!$D$9</f>
        <v>16</v>
      </c>
      <c r="K46" s="140">
        <f>I46/Main!$D$10</f>
        <v>40</v>
      </c>
      <c r="L46" s="140">
        <f t="shared" si="1"/>
        <v>2.5</v>
      </c>
      <c r="M46" s="140">
        <v>1</v>
      </c>
      <c r="N46" s="145">
        <v>1000</v>
      </c>
      <c r="O46" s="145">
        <v>560000</v>
      </c>
      <c r="P46" s="143"/>
      <c r="Q46" s="145">
        <v>1000</v>
      </c>
      <c r="R46" s="145">
        <f>Q46*Main!$D$6</f>
        <v>10000</v>
      </c>
      <c r="S46" s="146"/>
      <c r="T46" s="146"/>
      <c r="U46" s="143"/>
      <c r="V46" s="143"/>
      <c r="W46" s="143"/>
      <c r="X46" s="143"/>
      <c r="Y46" s="143"/>
      <c r="Z46" s="143"/>
      <c r="AA46" s="143"/>
      <c r="AB46" s="143"/>
      <c r="AC46" s="148" t="s">
        <v>240</v>
      </c>
      <c r="AD46" s="133">
        <v>150</v>
      </c>
      <c r="AE46" s="133">
        <v>0</v>
      </c>
      <c r="AF46" s="133">
        <v>0</v>
      </c>
      <c r="AG46" s="133">
        <v>0</v>
      </c>
      <c r="AH46" s="133">
        <v>40</v>
      </c>
      <c r="AI46" s="133">
        <v>0</v>
      </c>
      <c r="AJ46" s="133">
        <v>8</v>
      </c>
      <c r="AK46" s="167">
        <v>80</v>
      </c>
      <c r="AL46" s="133">
        <v>4</v>
      </c>
      <c r="AM46" s="133">
        <v>0</v>
      </c>
      <c r="AN46" s="133">
        <v>0</v>
      </c>
      <c r="AO46" s="133">
        <v>0</v>
      </c>
      <c r="AP46" s="133">
        <v>0</v>
      </c>
      <c r="AQ46" s="133">
        <v>0</v>
      </c>
      <c r="AR46" s="133">
        <v>0</v>
      </c>
      <c r="AS46" s="133">
        <v>0</v>
      </c>
      <c r="AT46" s="133">
        <v>0</v>
      </c>
      <c r="AU46" s="133">
        <v>0</v>
      </c>
      <c r="AV46" s="133">
        <v>0</v>
      </c>
      <c r="AW46" s="133">
        <v>0</v>
      </c>
      <c r="AX46" s="133">
        <v>0</v>
      </c>
      <c r="AY46" s="174">
        <f t="shared" ref="AY46:BS46" si="185">IF(AD46 = 0, "", AD46)</f>
        <v>150</v>
      </c>
      <c r="AZ46" s="137" t="str">
        <f t="shared" si="185"/>
        <v/>
      </c>
      <c r="BA46" s="137" t="str">
        <f t="shared" si="185"/>
        <v/>
      </c>
      <c r="BB46" s="137" t="str">
        <f t="shared" si="185"/>
        <v/>
      </c>
      <c r="BC46" s="133">
        <f t="shared" si="185"/>
        <v>40</v>
      </c>
      <c r="BD46" s="137" t="str">
        <f t="shared" si="185"/>
        <v/>
      </c>
      <c r="BE46" s="133">
        <f t="shared" si="185"/>
        <v>8</v>
      </c>
      <c r="BF46" s="167">
        <f t="shared" si="185"/>
        <v>80</v>
      </c>
      <c r="BG46" s="133">
        <f t="shared" si="185"/>
        <v>4</v>
      </c>
      <c r="BH46" s="137" t="str">
        <f t="shared" si="185"/>
        <v/>
      </c>
      <c r="BI46" s="137" t="str">
        <f t="shared" si="185"/>
        <v/>
      </c>
      <c r="BJ46" s="137" t="str">
        <f t="shared" si="185"/>
        <v/>
      </c>
      <c r="BK46" s="137" t="str">
        <f t="shared" si="185"/>
        <v/>
      </c>
      <c r="BL46" s="137" t="str">
        <f t="shared" si="185"/>
        <v/>
      </c>
      <c r="BM46" s="137" t="str">
        <f t="shared" si="185"/>
        <v/>
      </c>
      <c r="BN46" s="137" t="str">
        <f t="shared" si="185"/>
        <v/>
      </c>
      <c r="BO46" s="137" t="str">
        <f t="shared" si="185"/>
        <v/>
      </c>
      <c r="BP46" s="137" t="str">
        <f t="shared" si="185"/>
        <v/>
      </c>
      <c r="BQ46" s="137" t="str">
        <f t="shared" si="185"/>
        <v/>
      </c>
      <c r="BR46" s="137" t="str">
        <f t="shared" si="185"/>
        <v/>
      </c>
      <c r="BS46" s="169" t="str">
        <f t="shared" si="185"/>
        <v/>
      </c>
      <c r="BT46" s="174" t="e">
        <f>$AY46*Assembly!Z$4+$AZ46*Assembly!Z$5+$BA46*Assembly!Z$6+$BB46*Assembly!Z$7+$BC46*Assembly!Z$8+$BD46*Assembly!Z$9+$BE46*Assembly!Z$10+$BF46*Assembly!Z$11+$BG46*Assembly!Z$12+$BH46*Assembly!Z$13+$BI46*Assembly!Z$14+$BJ46*Assembly!Z$15+$BK46*Assembly!Z$16+$BL46*Assembly!Z$17+$BM46*Assembly!Z$18+$BN46*Assembly!Z$19+$BO46*Assembly!Z$20+$BP46*Assembly!Z$21+$BQ46*Assembly!Z$22+$BR46*Assembly!Z$23+$BS46*Assembly!Z$24</f>
        <v>#VALUE!</v>
      </c>
      <c r="BU46" s="133" t="e">
        <f t="shared" si="3"/>
        <v>#VALUE!</v>
      </c>
      <c r="BV46" s="314" t="e">
        <f t="shared" si="177"/>
        <v>#VALUE!</v>
      </c>
      <c r="BW46" s="133" t="e">
        <f>$AY46*Assembly!AD$4+$AZ46*Assembly!AD$5+$BA46*Assembly!AD$6+$BB46*Assembly!AD$7+$BC46*Assembly!AD$8+$BD46*Assembly!AD$9+$BE46*Assembly!AD$10+$BF46*Assembly!AD$11+$BG46*Assembly!AD$12+$BH46*Assembly!AD$13+$BI46*Assembly!AD$14+$BJ46*Assembly!AD$15+$BK46*Assembly!AD$16+$BL46*Assembly!AD$17+$BM46*Assembly!AD$18+$BN46*Assembly!AD$19+$BO46*Assembly!AD$20+$BP46*Assembly!AD$21+$BQ46*Assembly!AD$22+$BR46*Assembly!AD$23+$BS46*Assembly!AD$24</f>
        <v>#VALUE!</v>
      </c>
      <c r="BX46" s="177" t="e">
        <f t="shared" si="4"/>
        <v>#VALUE!</v>
      </c>
      <c r="BY46" s="178" t="e">
        <f t="shared" si="5"/>
        <v>#VALUE!</v>
      </c>
      <c r="BZ46" s="179" t="e">
        <f t="shared" si="6"/>
        <v>#VALUE!</v>
      </c>
      <c r="CA46" s="178" t="e">
        <f t="shared" si="7"/>
        <v>#VALUE!</v>
      </c>
      <c r="CB46" s="133" t="e">
        <f>$AY46*Assembly!Y$4+$AZ46*Assembly!Y$5+$BA46*Assembly!Y$6+$BB46*Assembly!Y$7+$BC46*Assembly!Y$8+$BD46*Assembly!Y$9+$BE46*Assembly!Y$10+$BF46*Assembly!Y$11+$BG46*Assembly!Y$12+$BH46*Assembly!Y$13+$BI46*Assembly!Y$14+$BJ46*Assembly!Y$15+$BK46*Assembly!Y$16+$BL46*Assembly!Y$17+$BM46*Assembly!Y$18+$BN46*Assembly!Y$19+$BO46*Assembly!Y$20+$BP46*Assembly!Y$21+$BQ46*Assembly!Y$22+$BR46*Assembly!Y$23+$BS46*Assembly!Y$24</f>
        <v>#VALUE!</v>
      </c>
      <c r="CC46" s="133" t="e">
        <f t="shared" si="8"/>
        <v>#VALUE!</v>
      </c>
      <c r="CD46" s="130" t="e">
        <f t="shared" si="9"/>
        <v>#VALUE!</v>
      </c>
      <c r="CE46" s="183" t="e">
        <f>$AY46*Assembly!AC$4+$AZ46*Assembly!AC$5+$BA46*Assembly!AC$6+$BB46*Assembly!AC$7+$BC46*Assembly!AC$8+$BD46*Assembly!AC$9+$BE46*Assembly!AC$10+$BF46*Assembly!AC$11+$BG46*Assembly!AC$12+$BH46*Assembly!AC$13+$BI46*Assembly!AC$14+$BJ46*Assembly!AC$15+$BK46*Assembly!AC$16+$BL46*Assembly!AC$17+$BM46*Assembly!AC$18+$BN46*Assembly!AC$19+$BO46*Assembly!AC$20+$BP46*Assembly!AC$21+$BQ46*Assembly!AC$22+$BR46*Assembly!AC$23+$BS46*Assembly!AC$24</f>
        <v>#VALUE!</v>
      </c>
      <c r="CF46" s="145" t="e">
        <f>$AY46*Assembly!M$4+$AZ46*Assembly!M$5+$BA46*Assembly!M$6+$BB46*Assembly!M$7+$BC46*Assembly!M$8+$BD46*Assembly!M$9+$BE46*Assembly!M$10+$BF46*Assembly!M$11+$BG46*Assembly!M$12+$BH46*Assembly!M$13+$BI46*Assembly!M$14+$BJ46*Assembly!M$15+$BK46*Assembly!M$16+$BL46*Assembly!M$17+$BM46*Assembly!M$18+$BN46*Assembly!M$19+$BO46*Assembly!M$20+$BP46*Assembly!M$21+$BQ46*Assembly!M$22+$BR46*Assembly!M$23+$BS46*Assembly!M$24</f>
        <v>#VALUE!</v>
      </c>
      <c r="CG46" s="145" t="e">
        <f>$AY46*Assembly!N$4+$AZ46*Assembly!N$5+$BA46*Assembly!N$6+$BB46*Assembly!N$7+$BC46*Assembly!N$8+$BD46*Assembly!N$9+$BE46*Assembly!N$10+$BF46*Assembly!N$11+$BG46*Assembly!N$12+$BH46*Assembly!N$13+$BI46*Assembly!N$14+$BJ46*Assembly!N$15+$BK46*Assembly!N$16+$BL46*Assembly!N$17+$BM46*Assembly!N$18+$BN46*Assembly!N$19+$BO46*Assembly!N$20+$BP46*Assembly!N$21+$BQ46*Assembly!N$22+$BR46*Assembly!N$23+$BS46*Assembly!N$24</f>
        <v>#VALUE!</v>
      </c>
      <c r="CH46" s="145" t="e">
        <f>$AY46*Assembly!O$4+$AZ46*Assembly!O$5+$BA46*Assembly!O$6+$BB46*Assembly!O$7+$BC46*Assembly!O$8+$BD46*Assembly!O$9+$BE46*Assembly!O$10+$BF46*Assembly!O$11+$BG46*Assembly!O$12+$BH46*Assembly!O$13+$BI46*Assembly!O$14+$BJ46*Assembly!O$15+$BK46*Assembly!O$16+$BL46*Assembly!O$17+$BM46*Assembly!O$18+$BN46*Assembly!O$19+$BO46*Assembly!O$20+$BP46*Assembly!O$21+$BQ46*Assembly!O$22+$BR46*Assembly!O$23+$BS46*Assembly!O$24</f>
        <v>#VALUE!</v>
      </c>
      <c r="CI46" s="140" t="e">
        <f>$AY46*Assembly!P$4+$AZ46*Assembly!P$5+$BA46*Assembly!P$6+$BB46*Assembly!P$7+$BC46*Assembly!P$8+$BD46*Assembly!P$9+$BE46*Assembly!P$10+$BF46*Assembly!P$11+$BG46*Assembly!P$12+$BH46*Assembly!P$13+$BI46*Assembly!P$14+$BJ46*Assembly!P$15+$BK46*Assembly!P$16+$BL46*Assembly!P$17+$BM46*Assembly!P$18+$BN46*Assembly!P$19+$BO46*Assembly!P$20+$BP46*Assembly!P$21+$BQ46*Assembly!P$22+$BR46*Assembly!P$23+$BS46*Assembly!P$24</f>
        <v>#VALUE!</v>
      </c>
      <c r="CJ46" s="140" t="e">
        <f>$AY46*Assembly!Q$4+$AZ46*Assembly!Q$5+$BA46*Assembly!Q$6+$BB46*Assembly!Q$7+$BC46*Assembly!Q$8+$BD46*Assembly!Q$9+$BE46*Assembly!Q$10+$BF46*Assembly!Q$11+$BG46*Assembly!Q$12+$BH46*Assembly!Q$13+$BI46*Assembly!Q$14+$BJ46*Assembly!Q$15+$BK46*Assembly!Q$16+$BL46*Assembly!Q$17+$BM46*Assembly!Q$18+$BN46*Assembly!Q$19+$BO46*Assembly!Q$20+$BP46*Assembly!Q$21+$BQ46*Assembly!Q$22+$BR46*Assembly!Q$23+$BS46*Assembly!Q$24</f>
        <v>#VALUE!</v>
      </c>
      <c r="CK46" s="145" t="e">
        <f>$AY46*Assembly!R$4+$AZ46*Assembly!R$5+$BA46*Assembly!R$6+$BB46*Assembly!R$7+$BC46*Assembly!R$8+$BD46*Assembly!R$9+$BE46*Assembly!R$10+$BF46*Assembly!R$11+$BG46*Assembly!R$12+$BH46*Assembly!R$13+$BI46*Assembly!R$14+$BJ46*Assembly!R$15+$BK46*Assembly!R$16+$BL46*Assembly!R$17+$BM46*Assembly!R$18+$BN46*Assembly!R$19+$BO46*Assembly!R$20+$BP46*Assembly!R$21+$BQ46*Assembly!R$22+$BR46*Assembly!R$23+$BS46*Assembly!R$24</f>
        <v>#VALUE!</v>
      </c>
      <c r="CL46" s="140" t="e">
        <f>$AY46*Assembly!S$4+$AZ46*Assembly!S$5+$BA46*Assembly!S$6+$BB46*Assembly!S$7+$BC46*Assembly!S$8+$BD46*Assembly!S$9+$BE46*Assembly!S$10+$BF46*Assembly!S$11+$BG46*Assembly!S$12+$BH46*Assembly!S$13+$BI46*Assembly!S$14+$BJ46*Assembly!S$15+$BK46*Assembly!S$16+$BL46*Assembly!S$17+$BM46*Assembly!S$18+$BN46*Assembly!S$19+$BO46*Assembly!S$20+$BP46*Assembly!S$21+$BQ46*Assembly!S$22+$BR46*Assembly!S$23+$BS46*Assembly!S$24</f>
        <v>#VALUE!</v>
      </c>
      <c r="CM46" s="140" t="e">
        <f>$AY46*Assembly!T$4+$AZ46*Assembly!T$5+$BA46*Assembly!T$6+$BB46*Assembly!T$7+$BC46*Assembly!T$8+$BD46*Assembly!T$9+$BE46*Assembly!T$10+$BF46*Assembly!T$11+$BG46*Assembly!T$12+$BH46*Assembly!T$13+$BI46*Assembly!T$14+$BJ46*Assembly!T$15+$BK46*Assembly!T$16+$BL46*Assembly!T$17+$BM46*Assembly!T$18+$BN46*Assembly!T$19+$BO46*Assembly!T$20+$BP46*Assembly!T$21+$BQ46*Assembly!T$22+$BR46*Assembly!T$23+$BS46*Assembly!T$24</f>
        <v>#VALUE!</v>
      </c>
      <c r="CN46" s="140" t="e">
        <f>$AY46*Assembly!U$4+$AZ46*Assembly!U$5+$BA46*Assembly!U$6+$BB46*Assembly!U$7+$BC46*Assembly!U$8+$BD46*Assembly!U$9+$BE46*Assembly!U$10+$BF46*Assembly!U$11+$BG46*Assembly!U$12+$BH46*Assembly!U$13+$BI46*Assembly!U$14+$BJ46*Assembly!U$15+$BK46*Assembly!U$16+$BL46*Assembly!U$17+$BM46*Assembly!U$18+$BN46*Assembly!U$19+$BO46*Assembly!U$20+$BP46*Assembly!U$21+$BQ46*Assembly!U$22+$BR46*Assembly!U$23+$BS46*Assembly!U$24</f>
        <v>#VALUE!</v>
      </c>
      <c r="CO46" s="145" t="e">
        <f>$AY46*Assembly!V$4+$AZ46*Assembly!V$5+$BA46*Assembly!V$6+$BB46*Assembly!V$7+$BC46*Assembly!V$8+$BD46*Assembly!V$9+$BE46*Assembly!V$10+$BF46*Assembly!V$11+$BG46*Assembly!V$12+$BH46*Assembly!V$13+$BI46*Assembly!V$14+$BJ46*Assembly!V$15+$BK46*Assembly!V$16+$BL46*Assembly!V$17+$BM46*Assembly!V$18+$BN46*Assembly!V$19+$BO46*Assembly!V$20+$BP46*Assembly!V$21+$BQ46*Assembly!V$22+$BR46*Assembly!V$23+$BS46*Assembly!V$24</f>
        <v>#VALUE!</v>
      </c>
      <c r="CP46" s="145" t="e">
        <f>CF46*Refining!$F$3</f>
        <v>#VALUE!</v>
      </c>
      <c r="CQ46" s="145" t="e">
        <f>CG46*Refining!$F$4</f>
        <v>#VALUE!</v>
      </c>
      <c r="CR46" s="145" t="e">
        <f>CH46*Refining!$F$5</f>
        <v>#VALUE!</v>
      </c>
      <c r="CS46" s="145" t="e">
        <f>CI46*Refining!$F$6</f>
        <v>#VALUE!</v>
      </c>
      <c r="CT46" s="145" t="e">
        <f>CJ46*Refining!$F$7</f>
        <v>#VALUE!</v>
      </c>
      <c r="CU46" s="145" t="e">
        <f>CK46*Refining!$F$8</f>
        <v>#VALUE!</v>
      </c>
      <c r="CV46" s="145" t="e">
        <f>CL46*Refining!$F$9</f>
        <v>#VALUE!</v>
      </c>
      <c r="CW46" s="145" t="e">
        <f>CM46*Refining!$F$10</f>
        <v>#VALUE!</v>
      </c>
      <c r="CX46" s="145" t="e">
        <f>CN46*Refining!$F$11</f>
        <v>#VALUE!</v>
      </c>
      <c r="CY46" s="145" t="e">
        <f>CO46*Refining!$F$12</f>
        <v>#VALUE!</v>
      </c>
      <c r="CZ46" s="185" t="e">
        <f t="shared" ref="CZ46:DS46" si="186">IF(CF46 = 0, "", CF46)</f>
        <v>#VALUE!</v>
      </c>
      <c r="DA46" s="189" t="e">
        <f t="shared" si="186"/>
        <v>#VALUE!</v>
      </c>
      <c r="DB46" s="186" t="e">
        <f t="shared" si="186"/>
        <v>#VALUE!</v>
      </c>
      <c r="DC46" s="186" t="e">
        <f t="shared" si="186"/>
        <v>#VALUE!</v>
      </c>
      <c r="DD46" s="186" t="e">
        <f t="shared" si="186"/>
        <v>#VALUE!</v>
      </c>
      <c r="DE46" s="186" t="e">
        <f t="shared" si="186"/>
        <v>#VALUE!</v>
      </c>
      <c r="DF46" s="186" t="e">
        <f t="shared" si="186"/>
        <v>#VALUE!</v>
      </c>
      <c r="DG46" s="186" t="e">
        <f t="shared" si="186"/>
        <v>#VALUE!</v>
      </c>
      <c r="DH46" s="186" t="e">
        <f t="shared" si="186"/>
        <v>#VALUE!</v>
      </c>
      <c r="DI46" s="187" t="e">
        <f t="shared" si="186"/>
        <v>#VALUE!</v>
      </c>
      <c r="DJ46" s="185" t="e">
        <f t="shared" si="186"/>
        <v>#VALUE!</v>
      </c>
      <c r="DK46" s="189" t="e">
        <f t="shared" si="186"/>
        <v>#VALUE!</v>
      </c>
      <c r="DL46" s="186" t="e">
        <f t="shared" si="186"/>
        <v>#VALUE!</v>
      </c>
      <c r="DM46" s="186" t="e">
        <f t="shared" si="186"/>
        <v>#VALUE!</v>
      </c>
      <c r="DN46" s="211" t="e">
        <f t="shared" si="186"/>
        <v>#VALUE!</v>
      </c>
      <c r="DO46" s="186" t="e">
        <f t="shared" si="186"/>
        <v>#VALUE!</v>
      </c>
      <c r="DP46" s="186" t="e">
        <f t="shared" si="186"/>
        <v>#VALUE!</v>
      </c>
      <c r="DQ46" s="186" t="e">
        <f t="shared" si="186"/>
        <v>#VALUE!</v>
      </c>
      <c r="DR46" s="186" t="e">
        <f t="shared" si="186"/>
        <v>#VALUE!</v>
      </c>
      <c r="DS46" s="187" t="e">
        <f t="shared" si="186"/>
        <v>#VALUE!</v>
      </c>
      <c r="DT46" s="185" t="e">
        <f t="shared" si="11"/>
        <v>#VALUE!</v>
      </c>
      <c r="DU46" s="189" t="e">
        <f t="shared" si="12"/>
        <v>#VALUE!</v>
      </c>
      <c r="DV46" s="133" t="e">
        <f>CZ46*'Ores &amp; Ingots'!$C$3+DA46*'Ores &amp; Ingots'!$C$4+DB46*'Ores &amp; Ingots'!$C$5+DC46*'Ores &amp; Ingots'!$C$6+DD46*'Ores &amp; Ingots'!$C$7+DE46*'Ores &amp; Ingots'!$C$8+DF46*'Ores &amp; Ingots'!$C$9+DG46*'Ores &amp; Ingots'!$C$10+DH46*'Ores &amp; Ingots'!$C$11+DI46*'Ores &amp; Ingots'!$C$12</f>
        <v>#VALUE!</v>
      </c>
      <c r="DW46" s="133" t="e">
        <f>DJ46*'Ores &amp; Ingots'!$B$3+DK46*'Ores &amp; Ingots'!$B$4+DL46*'Ores &amp; Ingots'!$B$5+DM46*'Ores &amp; Ingots'!$B$6+DN46*'Ores &amp; Ingots'!$B$7+DO46*'Ores &amp; Ingots'!$B$8+DP46*'Ores &amp; Ingots'!$B$9+DQ46*'Ores &amp; Ingots'!$B$10+DR46*'Ores &amp; Ingots'!$B$11+DS46*'Ores &amp; Ingots'!$B$12</f>
        <v>#VALUE!</v>
      </c>
      <c r="DX46" s="189" t="e">
        <f>CZ46*Refining!$G$3+DA46*Refining!$G$4+DB46*Refining!$G$5+DC46*Refining!$G$6+DD46*Refining!$G$7+DE46*Refining!$G$8+DF46*Refining!$G$9+DG46*Refining!$G$10+DH46*Refining!$G$11+DI46*Refining!$G$12</f>
        <v>#VALUE!</v>
      </c>
      <c r="DY46" s="189" t="e">
        <f t="shared" si="13"/>
        <v>#VALUE!</v>
      </c>
      <c r="DZ46" s="192" t="e">
        <f t="shared" si="14"/>
        <v>#VALUE!</v>
      </c>
      <c r="EA46" s="185" t="e">
        <f t="shared" si="15"/>
        <v>#VALUE!</v>
      </c>
      <c r="EB46" s="194" t="e">
        <f t="shared" ref="EB46:EC46" si="187">EA46/60</f>
        <v>#VALUE!</v>
      </c>
      <c r="EC46" s="194" t="e">
        <f t="shared" si="187"/>
        <v>#VALUE!</v>
      </c>
      <c r="ED46" s="185" t="e">
        <f t="shared" si="17"/>
        <v>#VALUE!</v>
      </c>
      <c r="EE46" s="194" t="e">
        <f t="shared" ref="EE46:EF46" si="188">ED46/1000</f>
        <v>#VALUE!</v>
      </c>
      <c r="EF46" s="196" t="e">
        <f t="shared" si="188"/>
        <v>#VALUE!</v>
      </c>
      <c r="EG46" s="130" t="e">
        <f t="shared" si="19"/>
        <v>#VALUE!</v>
      </c>
      <c r="EH46" s="132" t="e">
        <f t="shared" si="20"/>
        <v>#VALUE!</v>
      </c>
      <c r="EI46" s="133">
        <v>4202</v>
      </c>
    </row>
    <row r="47" spans="1:139" ht="12.75" x14ac:dyDescent="0.2">
      <c r="A47" s="864"/>
      <c r="B47" s="135" t="s">
        <v>274</v>
      </c>
      <c r="C47" s="137" t="s">
        <v>156</v>
      </c>
      <c r="D47" s="137">
        <v>1</v>
      </c>
      <c r="E47" s="137">
        <v>1</v>
      </c>
      <c r="F47" s="137">
        <v>3</v>
      </c>
      <c r="G47" s="139">
        <f t="shared" si="0"/>
        <v>46.875</v>
      </c>
      <c r="H47" s="140">
        <v>20</v>
      </c>
      <c r="I47" s="140">
        <v>20</v>
      </c>
      <c r="J47" s="140">
        <f>H47/Main!$D$9</f>
        <v>4</v>
      </c>
      <c r="K47" s="140">
        <f>I47/Main!$D$10</f>
        <v>10</v>
      </c>
      <c r="L47" s="140">
        <f t="shared" si="1"/>
        <v>2.5</v>
      </c>
      <c r="M47" s="345">
        <v>0.2</v>
      </c>
      <c r="N47" s="145" t="s">
        <v>28</v>
      </c>
      <c r="O47" s="145">
        <v>2000</v>
      </c>
      <c r="P47" s="143"/>
      <c r="Q47" s="212" t="s">
        <v>28</v>
      </c>
      <c r="R47" s="321" t="s">
        <v>28</v>
      </c>
      <c r="S47" s="146"/>
      <c r="T47" s="146"/>
      <c r="U47" s="143"/>
      <c r="V47" s="143"/>
      <c r="W47" s="143"/>
      <c r="X47" s="143"/>
      <c r="Y47" s="143"/>
      <c r="Z47" s="143"/>
      <c r="AA47" s="143"/>
      <c r="AB47" s="143"/>
      <c r="AC47" s="148" t="s">
        <v>240</v>
      </c>
      <c r="AD47" s="133">
        <v>300</v>
      </c>
      <c r="AE47" s="133">
        <v>0</v>
      </c>
      <c r="AF47" s="133">
        <v>24</v>
      </c>
      <c r="AG47" s="133">
        <v>12</v>
      </c>
      <c r="AH47" s="133">
        <v>40</v>
      </c>
      <c r="AI47" s="133">
        <v>0</v>
      </c>
      <c r="AJ47" s="133">
        <v>5</v>
      </c>
      <c r="AK47" s="167">
        <v>5</v>
      </c>
      <c r="AL47" s="133">
        <v>0</v>
      </c>
      <c r="AM47" s="133">
        <v>0</v>
      </c>
      <c r="AN47" s="133">
        <v>0</v>
      </c>
      <c r="AO47" s="133">
        <v>0</v>
      </c>
      <c r="AP47" s="133">
        <v>0</v>
      </c>
      <c r="AQ47" s="133">
        <v>0</v>
      </c>
      <c r="AR47" s="133">
        <v>0</v>
      </c>
      <c r="AS47" s="133">
        <v>0</v>
      </c>
      <c r="AT47" s="133">
        <v>0</v>
      </c>
      <c r="AU47" s="133">
        <v>0</v>
      </c>
      <c r="AV47" s="133">
        <v>0</v>
      </c>
      <c r="AW47" s="133">
        <v>0</v>
      </c>
      <c r="AX47" s="133">
        <v>0</v>
      </c>
      <c r="AY47" s="174">
        <f t="shared" ref="AY47:BS47" si="189">IF(AD47 = 0, "", AD47)</f>
        <v>300</v>
      </c>
      <c r="AZ47" s="137" t="str">
        <f t="shared" si="189"/>
        <v/>
      </c>
      <c r="BA47" s="133">
        <f t="shared" si="189"/>
        <v>24</v>
      </c>
      <c r="BB47" s="133">
        <f t="shared" si="189"/>
        <v>12</v>
      </c>
      <c r="BC47" s="133">
        <f t="shared" si="189"/>
        <v>40</v>
      </c>
      <c r="BD47" s="137" t="str">
        <f t="shared" si="189"/>
        <v/>
      </c>
      <c r="BE47" s="133">
        <f t="shared" si="189"/>
        <v>5</v>
      </c>
      <c r="BF47" s="167">
        <f t="shared" si="189"/>
        <v>5</v>
      </c>
      <c r="BG47" s="137" t="str">
        <f t="shared" si="189"/>
        <v/>
      </c>
      <c r="BH47" s="137" t="str">
        <f t="shared" si="189"/>
        <v/>
      </c>
      <c r="BI47" s="137" t="str">
        <f t="shared" si="189"/>
        <v/>
      </c>
      <c r="BJ47" s="137" t="str">
        <f t="shared" si="189"/>
        <v/>
      </c>
      <c r="BK47" s="137" t="str">
        <f t="shared" si="189"/>
        <v/>
      </c>
      <c r="BL47" s="137" t="str">
        <f t="shared" si="189"/>
        <v/>
      </c>
      <c r="BM47" s="137" t="str">
        <f t="shared" si="189"/>
        <v/>
      </c>
      <c r="BN47" s="137" t="str">
        <f t="shared" si="189"/>
        <v/>
      </c>
      <c r="BO47" s="137" t="str">
        <f t="shared" si="189"/>
        <v/>
      </c>
      <c r="BP47" s="137" t="str">
        <f t="shared" si="189"/>
        <v/>
      </c>
      <c r="BQ47" s="137" t="str">
        <f t="shared" si="189"/>
        <v/>
      </c>
      <c r="BR47" s="137" t="str">
        <f t="shared" si="189"/>
        <v/>
      </c>
      <c r="BS47" s="169" t="str">
        <f t="shared" si="189"/>
        <v/>
      </c>
      <c r="BT47" s="174" t="e">
        <f>$AY47*Assembly!Z$4+$AZ47*Assembly!Z$5+$BA47*Assembly!Z$6+$BB47*Assembly!Z$7+$BC47*Assembly!Z$8+$BD47*Assembly!Z$9+$BE47*Assembly!Z$10+$BF47*Assembly!Z$11+$BG47*Assembly!Z$12+$BH47*Assembly!Z$13+$BI47*Assembly!Z$14+$BJ47*Assembly!Z$15+$BK47*Assembly!Z$16+$BL47*Assembly!Z$17+$BM47*Assembly!Z$18+$BN47*Assembly!Z$19+$BO47*Assembly!Z$20+$BP47*Assembly!Z$21+$BQ47*Assembly!Z$22+$BR47*Assembly!Z$23+$BS47*Assembly!Z$24</f>
        <v>#VALUE!</v>
      </c>
      <c r="BU47" s="133" t="e">
        <f t="shared" si="3"/>
        <v>#VALUE!</v>
      </c>
      <c r="BV47" s="314" t="str">
        <f t="shared" si="177"/>
        <v>?</v>
      </c>
      <c r="BW47" s="133" t="e">
        <f>$AY47*Assembly!AD$4+$AZ47*Assembly!AD$5+$BA47*Assembly!AD$6+$BB47*Assembly!AD$7+$BC47*Assembly!AD$8+$BD47*Assembly!AD$9+$BE47*Assembly!AD$10+$BF47*Assembly!AD$11+$BG47*Assembly!AD$12+$BH47*Assembly!AD$13+$BI47*Assembly!AD$14+$BJ47*Assembly!AD$15+$BK47*Assembly!AD$16+$BL47*Assembly!AD$17+$BM47*Assembly!AD$18+$BN47*Assembly!AD$19+$BO47*Assembly!AD$20+$BP47*Assembly!AD$21+$BQ47*Assembly!AD$22+$BR47*Assembly!AD$23+$BS47*Assembly!AD$24</f>
        <v>#VALUE!</v>
      </c>
      <c r="BX47" s="177" t="e">
        <f t="shared" si="4"/>
        <v>#VALUE!</v>
      </c>
      <c r="BY47" s="178" t="e">
        <f t="shared" si="5"/>
        <v>#VALUE!</v>
      </c>
      <c r="BZ47" s="179" t="e">
        <f t="shared" si="6"/>
        <v>#VALUE!</v>
      </c>
      <c r="CA47" s="178" t="e">
        <f t="shared" si="7"/>
        <v>#VALUE!</v>
      </c>
      <c r="CB47" s="133" t="e">
        <f>$AY47*Assembly!Y$4+$AZ47*Assembly!Y$5+$BA47*Assembly!Y$6+$BB47*Assembly!Y$7+$BC47*Assembly!Y$8+$BD47*Assembly!Y$9+$BE47*Assembly!Y$10+$BF47*Assembly!Y$11+$BG47*Assembly!Y$12+$BH47*Assembly!Y$13+$BI47*Assembly!Y$14+$BJ47*Assembly!Y$15+$BK47*Assembly!Y$16+$BL47*Assembly!Y$17+$BM47*Assembly!Y$18+$BN47*Assembly!Y$19+$BO47*Assembly!Y$20+$BP47*Assembly!Y$21+$BQ47*Assembly!Y$22+$BR47*Assembly!Y$23+$BS47*Assembly!Y$24</f>
        <v>#VALUE!</v>
      </c>
      <c r="CC47" s="133" t="e">
        <f t="shared" si="8"/>
        <v>#VALUE!</v>
      </c>
      <c r="CD47" s="130" t="e">
        <f t="shared" si="9"/>
        <v>#VALUE!</v>
      </c>
      <c r="CE47" s="183" t="e">
        <f>$AY47*Assembly!AC$4+$AZ47*Assembly!AC$5+$BA47*Assembly!AC$6+$BB47*Assembly!AC$7+$BC47*Assembly!AC$8+$BD47*Assembly!AC$9+$BE47*Assembly!AC$10+$BF47*Assembly!AC$11+$BG47*Assembly!AC$12+$BH47*Assembly!AC$13+$BI47*Assembly!AC$14+$BJ47*Assembly!AC$15+$BK47*Assembly!AC$16+$BL47*Assembly!AC$17+$BM47*Assembly!AC$18+$BN47*Assembly!AC$19+$BO47*Assembly!AC$20+$BP47*Assembly!AC$21+$BQ47*Assembly!AC$22+$BR47*Assembly!AC$23+$BS47*Assembly!AC$24</f>
        <v>#VALUE!</v>
      </c>
      <c r="CF47" s="145" t="e">
        <f>$AY47*Assembly!M$4+$AZ47*Assembly!M$5+$BA47*Assembly!M$6+$BB47*Assembly!M$7+$BC47*Assembly!M$8+$BD47*Assembly!M$9+$BE47*Assembly!M$10+$BF47*Assembly!M$11+$BG47*Assembly!M$12+$BH47*Assembly!M$13+$BI47*Assembly!M$14+$BJ47*Assembly!M$15+$BK47*Assembly!M$16+$BL47*Assembly!M$17+$BM47*Assembly!M$18+$BN47*Assembly!M$19+$BO47*Assembly!M$20+$BP47*Assembly!M$21+$BQ47*Assembly!M$22+$BR47*Assembly!M$23+$BS47*Assembly!M$24</f>
        <v>#VALUE!</v>
      </c>
      <c r="CG47" s="145" t="e">
        <f>$AY47*Assembly!N$4+$AZ47*Assembly!N$5+$BA47*Assembly!N$6+$BB47*Assembly!N$7+$BC47*Assembly!N$8+$BD47*Assembly!N$9+$BE47*Assembly!N$10+$BF47*Assembly!N$11+$BG47*Assembly!N$12+$BH47*Assembly!N$13+$BI47*Assembly!N$14+$BJ47*Assembly!N$15+$BK47*Assembly!N$16+$BL47*Assembly!N$17+$BM47*Assembly!N$18+$BN47*Assembly!N$19+$BO47*Assembly!N$20+$BP47*Assembly!N$21+$BQ47*Assembly!N$22+$BR47*Assembly!N$23+$BS47*Assembly!N$24</f>
        <v>#VALUE!</v>
      </c>
      <c r="CH47" s="145" t="e">
        <f>$AY47*Assembly!O$4+$AZ47*Assembly!O$5+$BA47*Assembly!O$6+$BB47*Assembly!O$7+$BC47*Assembly!O$8+$BD47*Assembly!O$9+$BE47*Assembly!O$10+$BF47*Assembly!O$11+$BG47*Assembly!O$12+$BH47*Assembly!O$13+$BI47*Assembly!O$14+$BJ47*Assembly!O$15+$BK47*Assembly!O$16+$BL47*Assembly!O$17+$BM47*Assembly!O$18+$BN47*Assembly!O$19+$BO47*Assembly!O$20+$BP47*Assembly!O$21+$BQ47*Assembly!O$22+$BR47*Assembly!O$23+$BS47*Assembly!O$24</f>
        <v>#VALUE!</v>
      </c>
      <c r="CI47" s="140" t="e">
        <f>$AY47*Assembly!P$4+$AZ47*Assembly!P$5+$BA47*Assembly!P$6+$BB47*Assembly!P$7+$BC47*Assembly!P$8+$BD47*Assembly!P$9+$BE47*Assembly!P$10+$BF47*Assembly!P$11+$BG47*Assembly!P$12+$BH47*Assembly!P$13+$BI47*Assembly!P$14+$BJ47*Assembly!P$15+$BK47*Assembly!P$16+$BL47*Assembly!P$17+$BM47*Assembly!P$18+$BN47*Assembly!P$19+$BO47*Assembly!P$20+$BP47*Assembly!P$21+$BQ47*Assembly!P$22+$BR47*Assembly!P$23+$BS47*Assembly!P$24</f>
        <v>#VALUE!</v>
      </c>
      <c r="CJ47" s="140" t="e">
        <f>$AY47*Assembly!Q$4+$AZ47*Assembly!Q$5+$BA47*Assembly!Q$6+$BB47*Assembly!Q$7+$BC47*Assembly!Q$8+$BD47*Assembly!Q$9+$BE47*Assembly!Q$10+$BF47*Assembly!Q$11+$BG47*Assembly!Q$12+$BH47*Assembly!Q$13+$BI47*Assembly!Q$14+$BJ47*Assembly!Q$15+$BK47*Assembly!Q$16+$BL47*Assembly!Q$17+$BM47*Assembly!Q$18+$BN47*Assembly!Q$19+$BO47*Assembly!Q$20+$BP47*Assembly!Q$21+$BQ47*Assembly!Q$22+$BR47*Assembly!Q$23+$BS47*Assembly!Q$24</f>
        <v>#VALUE!</v>
      </c>
      <c r="CK47" s="145" t="e">
        <f>$AY47*Assembly!R$4+$AZ47*Assembly!R$5+$BA47*Assembly!R$6+$BB47*Assembly!R$7+$BC47*Assembly!R$8+$BD47*Assembly!R$9+$BE47*Assembly!R$10+$BF47*Assembly!R$11+$BG47*Assembly!R$12+$BH47*Assembly!R$13+$BI47*Assembly!R$14+$BJ47*Assembly!R$15+$BK47*Assembly!R$16+$BL47*Assembly!R$17+$BM47*Assembly!R$18+$BN47*Assembly!R$19+$BO47*Assembly!R$20+$BP47*Assembly!R$21+$BQ47*Assembly!R$22+$BR47*Assembly!R$23+$BS47*Assembly!R$24</f>
        <v>#VALUE!</v>
      </c>
      <c r="CL47" s="140" t="e">
        <f>$AY47*Assembly!S$4+$AZ47*Assembly!S$5+$BA47*Assembly!S$6+$BB47*Assembly!S$7+$BC47*Assembly!S$8+$BD47*Assembly!S$9+$BE47*Assembly!S$10+$BF47*Assembly!S$11+$BG47*Assembly!S$12+$BH47*Assembly!S$13+$BI47*Assembly!S$14+$BJ47*Assembly!S$15+$BK47*Assembly!S$16+$BL47*Assembly!S$17+$BM47*Assembly!S$18+$BN47*Assembly!S$19+$BO47*Assembly!S$20+$BP47*Assembly!S$21+$BQ47*Assembly!S$22+$BR47*Assembly!S$23+$BS47*Assembly!S$24</f>
        <v>#VALUE!</v>
      </c>
      <c r="CM47" s="140" t="e">
        <f>$AY47*Assembly!T$4+$AZ47*Assembly!T$5+$BA47*Assembly!T$6+$BB47*Assembly!T$7+$BC47*Assembly!T$8+$BD47*Assembly!T$9+$BE47*Assembly!T$10+$BF47*Assembly!T$11+$BG47*Assembly!T$12+$BH47*Assembly!T$13+$BI47*Assembly!T$14+$BJ47*Assembly!T$15+$BK47*Assembly!T$16+$BL47*Assembly!T$17+$BM47*Assembly!T$18+$BN47*Assembly!T$19+$BO47*Assembly!T$20+$BP47*Assembly!T$21+$BQ47*Assembly!T$22+$BR47*Assembly!T$23+$BS47*Assembly!T$24</f>
        <v>#VALUE!</v>
      </c>
      <c r="CN47" s="140" t="e">
        <f>$AY47*Assembly!U$4+$AZ47*Assembly!U$5+$BA47*Assembly!U$6+$BB47*Assembly!U$7+$BC47*Assembly!U$8+$BD47*Assembly!U$9+$BE47*Assembly!U$10+$BF47*Assembly!U$11+$BG47*Assembly!U$12+$BH47*Assembly!U$13+$BI47*Assembly!U$14+$BJ47*Assembly!U$15+$BK47*Assembly!U$16+$BL47*Assembly!U$17+$BM47*Assembly!U$18+$BN47*Assembly!U$19+$BO47*Assembly!U$20+$BP47*Assembly!U$21+$BQ47*Assembly!U$22+$BR47*Assembly!U$23+$BS47*Assembly!U$24</f>
        <v>#VALUE!</v>
      </c>
      <c r="CO47" s="145" t="e">
        <f>$AY47*Assembly!V$4+$AZ47*Assembly!V$5+$BA47*Assembly!V$6+$BB47*Assembly!V$7+$BC47*Assembly!V$8+$BD47*Assembly!V$9+$BE47*Assembly!V$10+$BF47*Assembly!V$11+$BG47*Assembly!V$12+$BH47*Assembly!V$13+$BI47*Assembly!V$14+$BJ47*Assembly!V$15+$BK47*Assembly!V$16+$BL47*Assembly!V$17+$BM47*Assembly!V$18+$BN47*Assembly!V$19+$BO47*Assembly!V$20+$BP47*Assembly!V$21+$BQ47*Assembly!V$22+$BR47*Assembly!V$23+$BS47*Assembly!V$24</f>
        <v>#VALUE!</v>
      </c>
      <c r="CP47" s="145" t="e">
        <f>CF47*Refining!$F$3</f>
        <v>#VALUE!</v>
      </c>
      <c r="CQ47" s="145" t="e">
        <f>CG47*Refining!$F$4</f>
        <v>#VALUE!</v>
      </c>
      <c r="CR47" s="145" t="e">
        <f>CH47*Refining!$F$5</f>
        <v>#VALUE!</v>
      </c>
      <c r="CS47" s="145" t="e">
        <f>CI47*Refining!$F$6</f>
        <v>#VALUE!</v>
      </c>
      <c r="CT47" s="145" t="e">
        <f>CJ47*Refining!$F$7</f>
        <v>#VALUE!</v>
      </c>
      <c r="CU47" s="145" t="e">
        <f>CK47*Refining!$F$8</f>
        <v>#VALUE!</v>
      </c>
      <c r="CV47" s="145" t="e">
        <f>CL47*Refining!$F$9</f>
        <v>#VALUE!</v>
      </c>
      <c r="CW47" s="145" t="e">
        <f>CM47*Refining!$F$10</f>
        <v>#VALUE!</v>
      </c>
      <c r="CX47" s="145" t="e">
        <f>CN47*Refining!$F$11</f>
        <v>#VALUE!</v>
      </c>
      <c r="CY47" s="145" t="e">
        <f>CO47*Refining!$F$12</f>
        <v>#VALUE!</v>
      </c>
      <c r="CZ47" s="185" t="e">
        <f t="shared" ref="CZ47:DS47" si="190">IF(CF47 = 0, "", CF47)</f>
        <v>#VALUE!</v>
      </c>
      <c r="DA47" s="189" t="e">
        <f t="shared" si="190"/>
        <v>#VALUE!</v>
      </c>
      <c r="DB47" s="186" t="e">
        <f t="shared" si="190"/>
        <v>#VALUE!</v>
      </c>
      <c r="DC47" s="186" t="e">
        <f t="shared" si="190"/>
        <v>#VALUE!</v>
      </c>
      <c r="DD47" s="186" t="e">
        <f t="shared" si="190"/>
        <v>#VALUE!</v>
      </c>
      <c r="DE47" s="186" t="e">
        <f t="shared" si="190"/>
        <v>#VALUE!</v>
      </c>
      <c r="DF47" s="186" t="e">
        <f t="shared" si="190"/>
        <v>#VALUE!</v>
      </c>
      <c r="DG47" s="186" t="e">
        <f t="shared" si="190"/>
        <v>#VALUE!</v>
      </c>
      <c r="DH47" s="186" t="e">
        <f t="shared" si="190"/>
        <v>#VALUE!</v>
      </c>
      <c r="DI47" s="187" t="e">
        <f t="shared" si="190"/>
        <v>#VALUE!</v>
      </c>
      <c r="DJ47" s="185" t="e">
        <f t="shared" si="190"/>
        <v>#VALUE!</v>
      </c>
      <c r="DK47" s="189" t="e">
        <f t="shared" si="190"/>
        <v>#VALUE!</v>
      </c>
      <c r="DL47" s="186" t="e">
        <f t="shared" si="190"/>
        <v>#VALUE!</v>
      </c>
      <c r="DM47" s="186" t="e">
        <f t="shared" si="190"/>
        <v>#VALUE!</v>
      </c>
      <c r="DN47" s="188" t="e">
        <f t="shared" si="190"/>
        <v>#VALUE!</v>
      </c>
      <c r="DO47" s="186" t="e">
        <f t="shared" si="190"/>
        <v>#VALUE!</v>
      </c>
      <c r="DP47" s="186" t="e">
        <f t="shared" si="190"/>
        <v>#VALUE!</v>
      </c>
      <c r="DQ47" s="186" t="e">
        <f t="shared" si="190"/>
        <v>#VALUE!</v>
      </c>
      <c r="DR47" s="186" t="e">
        <f t="shared" si="190"/>
        <v>#VALUE!</v>
      </c>
      <c r="DS47" s="187" t="e">
        <f t="shared" si="190"/>
        <v>#VALUE!</v>
      </c>
      <c r="DT47" s="185" t="e">
        <f t="shared" si="11"/>
        <v>#VALUE!</v>
      </c>
      <c r="DU47" s="189" t="e">
        <f t="shared" si="12"/>
        <v>#VALUE!</v>
      </c>
      <c r="DV47" s="133" t="e">
        <f>CZ47*'Ores &amp; Ingots'!$C$3+DA47*'Ores &amp; Ingots'!$C$4+DB47*'Ores &amp; Ingots'!$C$5+DC47*'Ores &amp; Ingots'!$C$6+DD47*'Ores &amp; Ingots'!$C$7+DE47*'Ores &amp; Ingots'!$C$8+DF47*'Ores &amp; Ingots'!$C$9+DG47*'Ores &amp; Ingots'!$C$10+DH47*'Ores &amp; Ingots'!$C$11+DI47*'Ores &amp; Ingots'!$C$12</f>
        <v>#VALUE!</v>
      </c>
      <c r="DW47" s="133" t="e">
        <f>DJ47*'Ores &amp; Ingots'!$B$3+DK47*'Ores &amp; Ingots'!$B$4+DL47*'Ores &amp; Ingots'!$B$5+DM47*'Ores &amp; Ingots'!$B$6+DN47*'Ores &amp; Ingots'!$B$7+DO47*'Ores &amp; Ingots'!$B$8+DP47*'Ores &amp; Ingots'!$B$9+DQ47*'Ores &amp; Ingots'!$B$10+DR47*'Ores &amp; Ingots'!$B$11+DS47*'Ores &amp; Ingots'!$B$12</f>
        <v>#VALUE!</v>
      </c>
      <c r="DX47" s="189" t="e">
        <f>CZ47*Refining!$G$3+DA47*Refining!$G$4+DB47*Refining!$G$5+DC47*Refining!$G$6+DD47*Refining!$G$7+DE47*Refining!$G$8+DF47*Refining!$G$9+DG47*Refining!$G$10+DH47*Refining!$G$11+DI47*Refining!$G$12</f>
        <v>#VALUE!</v>
      </c>
      <c r="DY47" s="189" t="e">
        <f t="shared" si="13"/>
        <v>#VALUE!</v>
      </c>
      <c r="DZ47" s="192" t="e">
        <f t="shared" si="14"/>
        <v>#VALUE!</v>
      </c>
      <c r="EA47" s="185" t="e">
        <f t="shared" si="15"/>
        <v>#VALUE!</v>
      </c>
      <c r="EB47" s="194" t="e">
        <f t="shared" ref="EB47:EC47" si="191">EA47/60</f>
        <v>#VALUE!</v>
      </c>
      <c r="EC47" s="194" t="e">
        <f t="shared" si="191"/>
        <v>#VALUE!</v>
      </c>
      <c r="ED47" s="185" t="e">
        <f t="shared" si="17"/>
        <v>#VALUE!</v>
      </c>
      <c r="EE47" s="194" t="e">
        <f t="shared" ref="EE47:EF47" si="192">ED47/1000</f>
        <v>#VALUE!</v>
      </c>
      <c r="EF47" s="196" t="e">
        <f t="shared" si="192"/>
        <v>#VALUE!</v>
      </c>
      <c r="EG47" s="130" t="e">
        <f t="shared" si="19"/>
        <v>#VALUE!</v>
      </c>
      <c r="EH47" s="132" t="e">
        <f t="shared" si="20"/>
        <v>#VALUE!</v>
      </c>
      <c r="EI47" s="133">
        <v>630</v>
      </c>
    </row>
    <row r="48" spans="1:139" ht="12.75" hidden="1" x14ac:dyDescent="0.2">
      <c r="A48" s="864"/>
      <c r="B48" s="135" t="s">
        <v>274</v>
      </c>
      <c r="C48" s="137" t="s">
        <v>155</v>
      </c>
      <c r="D48" s="137">
        <v>3</v>
      </c>
      <c r="E48" s="137">
        <v>3</v>
      </c>
      <c r="F48" s="137">
        <v>6</v>
      </c>
      <c r="G48" s="139">
        <f t="shared" si="0"/>
        <v>6.75</v>
      </c>
      <c r="H48" s="140">
        <v>20</v>
      </c>
      <c r="I48" s="140">
        <v>20</v>
      </c>
      <c r="J48" s="140">
        <f>H48/Main!$D$9</f>
        <v>4</v>
      </c>
      <c r="K48" s="140">
        <f>I48/Main!$D$10</f>
        <v>10</v>
      </c>
      <c r="L48" s="140">
        <f t="shared" si="1"/>
        <v>2.5</v>
      </c>
      <c r="M48" s="345">
        <v>0.2</v>
      </c>
      <c r="N48" s="145" t="s">
        <v>28</v>
      </c>
      <c r="O48" s="145">
        <v>2000</v>
      </c>
      <c r="P48" s="143"/>
      <c r="Q48" s="212" t="s">
        <v>28</v>
      </c>
      <c r="R48" s="321" t="s">
        <v>28</v>
      </c>
      <c r="S48" s="146"/>
      <c r="T48" s="146"/>
      <c r="U48" s="143"/>
      <c r="V48" s="143"/>
      <c r="W48" s="143"/>
      <c r="X48" s="143"/>
      <c r="Y48" s="143"/>
      <c r="Z48" s="143"/>
      <c r="AA48" s="143"/>
      <c r="AB48" s="143"/>
      <c r="AC48" s="148"/>
      <c r="AD48" s="133">
        <v>22</v>
      </c>
      <c r="AE48" s="133">
        <v>0</v>
      </c>
      <c r="AF48" s="133">
        <v>0</v>
      </c>
      <c r="AG48" s="133">
        <v>4</v>
      </c>
      <c r="AH48" s="133">
        <v>30</v>
      </c>
      <c r="AI48" s="133">
        <v>0</v>
      </c>
      <c r="AJ48" s="133">
        <v>1</v>
      </c>
      <c r="AK48" s="167">
        <v>1</v>
      </c>
      <c r="AL48" s="133">
        <v>0</v>
      </c>
      <c r="AM48" s="133">
        <v>0</v>
      </c>
      <c r="AN48" s="133">
        <v>0</v>
      </c>
      <c r="AO48" s="133">
        <v>0</v>
      </c>
      <c r="AP48" s="133">
        <v>0</v>
      </c>
      <c r="AQ48" s="133">
        <v>0</v>
      </c>
      <c r="AR48" s="133">
        <v>0</v>
      </c>
      <c r="AS48" s="133">
        <v>0</v>
      </c>
      <c r="AT48" s="133">
        <v>0</v>
      </c>
      <c r="AU48" s="133">
        <v>0</v>
      </c>
      <c r="AV48" s="133">
        <v>0</v>
      </c>
      <c r="AW48" s="133">
        <v>0</v>
      </c>
      <c r="AX48" s="133">
        <v>0</v>
      </c>
      <c r="AY48" s="174">
        <f t="shared" ref="AY48:BS48" si="193">IF(AD48 = 0, "", AD48)</f>
        <v>22</v>
      </c>
      <c r="AZ48" s="137" t="str">
        <f t="shared" si="193"/>
        <v/>
      </c>
      <c r="BA48" s="137" t="str">
        <f t="shared" si="193"/>
        <v/>
      </c>
      <c r="BB48" s="133">
        <f t="shared" si="193"/>
        <v>4</v>
      </c>
      <c r="BC48" s="133">
        <f t="shared" si="193"/>
        <v>30</v>
      </c>
      <c r="BD48" s="137" t="str">
        <f t="shared" si="193"/>
        <v/>
      </c>
      <c r="BE48" s="133">
        <f t="shared" si="193"/>
        <v>1</v>
      </c>
      <c r="BF48" s="167">
        <f t="shared" si="193"/>
        <v>1</v>
      </c>
      <c r="BG48" s="137" t="str">
        <f t="shared" si="193"/>
        <v/>
      </c>
      <c r="BH48" s="137" t="str">
        <f t="shared" si="193"/>
        <v/>
      </c>
      <c r="BI48" s="137" t="str">
        <f t="shared" si="193"/>
        <v/>
      </c>
      <c r="BJ48" s="137" t="str">
        <f t="shared" si="193"/>
        <v/>
      </c>
      <c r="BK48" s="137" t="str">
        <f t="shared" si="193"/>
        <v/>
      </c>
      <c r="BL48" s="137" t="str">
        <f t="shared" si="193"/>
        <v/>
      </c>
      <c r="BM48" s="137" t="str">
        <f t="shared" si="193"/>
        <v/>
      </c>
      <c r="BN48" s="137" t="str">
        <f t="shared" si="193"/>
        <v/>
      </c>
      <c r="BO48" s="137" t="str">
        <f t="shared" si="193"/>
        <v/>
      </c>
      <c r="BP48" s="137" t="str">
        <f t="shared" si="193"/>
        <v/>
      </c>
      <c r="BQ48" s="137" t="str">
        <f t="shared" si="193"/>
        <v/>
      </c>
      <c r="BR48" s="137" t="str">
        <f t="shared" si="193"/>
        <v/>
      </c>
      <c r="BS48" s="169" t="str">
        <f t="shared" si="193"/>
        <v/>
      </c>
      <c r="BT48" s="174" t="e">
        <f>$AY48*Assembly!Z$4+$AZ48*Assembly!Z$5+$BA48*Assembly!Z$6+$BB48*Assembly!Z$7+$BC48*Assembly!Z$8+$BD48*Assembly!Z$9+$BE48*Assembly!Z$10+$BF48*Assembly!Z$11+$BG48*Assembly!Z$12+$BH48*Assembly!Z$13+$BI48*Assembly!Z$14+$BJ48*Assembly!Z$15+$BK48*Assembly!Z$16+$BL48*Assembly!Z$17+$BM48*Assembly!Z$18+$BN48*Assembly!Z$19+$BO48*Assembly!Z$20+$BP48*Assembly!Z$21+$BQ48*Assembly!Z$22+$BR48*Assembly!Z$23+$BS48*Assembly!Z$24</f>
        <v>#VALUE!</v>
      </c>
      <c r="BU48" s="133" t="e">
        <f t="shared" si="3"/>
        <v>#VALUE!</v>
      </c>
      <c r="BV48" s="314" t="str">
        <f t="shared" si="177"/>
        <v>?</v>
      </c>
      <c r="BW48" s="133" t="e">
        <f>$AY48*Assembly!AD$4+$AZ48*Assembly!AD$5+$BA48*Assembly!AD$6+$BB48*Assembly!AD$7+$BC48*Assembly!AD$8+$BD48*Assembly!AD$9+$BE48*Assembly!AD$10+$BF48*Assembly!AD$11+$BG48*Assembly!AD$12+$BH48*Assembly!AD$13+$BI48*Assembly!AD$14+$BJ48*Assembly!AD$15+$BK48*Assembly!AD$16+$BL48*Assembly!AD$17+$BM48*Assembly!AD$18+$BN48*Assembly!AD$19+$BO48*Assembly!AD$20+$BP48*Assembly!AD$21+$BQ48*Assembly!AD$22+$BR48*Assembly!AD$23+$BS48*Assembly!AD$24</f>
        <v>#VALUE!</v>
      </c>
      <c r="BX48" s="177" t="e">
        <f t="shared" si="4"/>
        <v>#VALUE!</v>
      </c>
      <c r="BY48" s="178" t="e">
        <f t="shared" si="5"/>
        <v>#VALUE!</v>
      </c>
      <c r="BZ48" s="179" t="e">
        <f t="shared" si="6"/>
        <v>#VALUE!</v>
      </c>
      <c r="CA48" s="178" t="e">
        <f t="shared" si="7"/>
        <v>#VALUE!</v>
      </c>
      <c r="CB48" s="133" t="e">
        <f>$AY48*Assembly!Y$4+$AZ48*Assembly!Y$5+$BA48*Assembly!Y$6+$BB48*Assembly!Y$7+$BC48*Assembly!Y$8+$BD48*Assembly!Y$9+$BE48*Assembly!Y$10+$BF48*Assembly!Y$11+$BG48*Assembly!Y$12+$BH48*Assembly!Y$13+$BI48*Assembly!Y$14+$BJ48*Assembly!Y$15+$BK48*Assembly!Y$16+$BL48*Assembly!Y$17+$BM48*Assembly!Y$18+$BN48*Assembly!Y$19+$BO48*Assembly!Y$20+$BP48*Assembly!Y$21+$BQ48*Assembly!Y$22+$BR48*Assembly!Y$23+$BS48*Assembly!Y$24</f>
        <v>#VALUE!</v>
      </c>
      <c r="CC48" s="133" t="e">
        <f t="shared" si="8"/>
        <v>#VALUE!</v>
      </c>
      <c r="CD48" s="130" t="e">
        <f t="shared" si="9"/>
        <v>#VALUE!</v>
      </c>
      <c r="CE48" s="183" t="e">
        <f>$AY48*Assembly!AC$4+$AZ48*Assembly!AC$5+$BA48*Assembly!AC$6+$BB48*Assembly!AC$7+$BC48*Assembly!AC$8+$BD48*Assembly!AC$9+$BE48*Assembly!AC$10+$BF48*Assembly!AC$11+$BG48*Assembly!AC$12+$BH48*Assembly!AC$13+$BI48*Assembly!AC$14+$BJ48*Assembly!AC$15+$BK48*Assembly!AC$16+$BL48*Assembly!AC$17+$BM48*Assembly!AC$18+$BN48*Assembly!AC$19+$BO48*Assembly!AC$20+$BP48*Assembly!AC$21+$BQ48*Assembly!AC$22+$BR48*Assembly!AC$23+$BS48*Assembly!AC$24</f>
        <v>#VALUE!</v>
      </c>
      <c r="CF48" s="145" t="e">
        <f>$AY48*Assembly!M$4+$AZ48*Assembly!M$5+$BA48*Assembly!M$6+$BB48*Assembly!M$7+$BC48*Assembly!M$8+$BD48*Assembly!M$9+$BE48*Assembly!M$10+$BF48*Assembly!M$11+$BG48*Assembly!M$12+$BH48*Assembly!M$13+$BI48*Assembly!M$14+$BJ48*Assembly!M$15+$BK48*Assembly!M$16+$BL48*Assembly!M$17+$BM48*Assembly!M$18+$BN48*Assembly!M$19+$BO48*Assembly!M$20+$BP48*Assembly!M$21+$BQ48*Assembly!M$22+$BR48*Assembly!M$23+$BS48*Assembly!M$24</f>
        <v>#VALUE!</v>
      </c>
      <c r="CG48" s="145" t="e">
        <f>$AY48*Assembly!N$4+$AZ48*Assembly!N$5+$BA48*Assembly!N$6+$BB48*Assembly!N$7+$BC48*Assembly!N$8+$BD48*Assembly!N$9+$BE48*Assembly!N$10+$BF48*Assembly!N$11+$BG48*Assembly!N$12+$BH48*Assembly!N$13+$BI48*Assembly!N$14+$BJ48*Assembly!N$15+$BK48*Assembly!N$16+$BL48*Assembly!N$17+$BM48*Assembly!N$18+$BN48*Assembly!N$19+$BO48*Assembly!N$20+$BP48*Assembly!N$21+$BQ48*Assembly!N$22+$BR48*Assembly!N$23+$BS48*Assembly!N$24</f>
        <v>#VALUE!</v>
      </c>
      <c r="CH48" s="145" t="e">
        <f>$AY48*Assembly!O$4+$AZ48*Assembly!O$5+$BA48*Assembly!O$6+$BB48*Assembly!O$7+$BC48*Assembly!O$8+$BD48*Assembly!O$9+$BE48*Assembly!O$10+$BF48*Assembly!O$11+$BG48*Assembly!O$12+$BH48*Assembly!O$13+$BI48*Assembly!O$14+$BJ48*Assembly!O$15+$BK48*Assembly!O$16+$BL48*Assembly!O$17+$BM48*Assembly!O$18+$BN48*Assembly!O$19+$BO48*Assembly!O$20+$BP48*Assembly!O$21+$BQ48*Assembly!O$22+$BR48*Assembly!O$23+$BS48*Assembly!O$24</f>
        <v>#VALUE!</v>
      </c>
      <c r="CI48" s="140" t="e">
        <f>$AY48*Assembly!P$4+$AZ48*Assembly!P$5+$BA48*Assembly!P$6+$BB48*Assembly!P$7+$BC48*Assembly!P$8+$BD48*Assembly!P$9+$BE48*Assembly!P$10+$BF48*Assembly!P$11+$BG48*Assembly!P$12+$BH48*Assembly!P$13+$BI48*Assembly!P$14+$BJ48*Assembly!P$15+$BK48*Assembly!P$16+$BL48*Assembly!P$17+$BM48*Assembly!P$18+$BN48*Assembly!P$19+$BO48*Assembly!P$20+$BP48*Assembly!P$21+$BQ48*Assembly!P$22+$BR48*Assembly!P$23+$BS48*Assembly!P$24</f>
        <v>#VALUE!</v>
      </c>
      <c r="CJ48" s="140" t="e">
        <f>$AY48*Assembly!Q$4+$AZ48*Assembly!Q$5+$BA48*Assembly!Q$6+$BB48*Assembly!Q$7+$BC48*Assembly!Q$8+$BD48*Assembly!Q$9+$BE48*Assembly!Q$10+$BF48*Assembly!Q$11+$BG48*Assembly!Q$12+$BH48*Assembly!Q$13+$BI48*Assembly!Q$14+$BJ48*Assembly!Q$15+$BK48*Assembly!Q$16+$BL48*Assembly!Q$17+$BM48*Assembly!Q$18+$BN48*Assembly!Q$19+$BO48*Assembly!Q$20+$BP48*Assembly!Q$21+$BQ48*Assembly!Q$22+$BR48*Assembly!Q$23+$BS48*Assembly!Q$24</f>
        <v>#VALUE!</v>
      </c>
      <c r="CK48" s="145" t="e">
        <f>$AY48*Assembly!R$4+$AZ48*Assembly!R$5+$BA48*Assembly!R$6+$BB48*Assembly!R$7+$BC48*Assembly!R$8+$BD48*Assembly!R$9+$BE48*Assembly!R$10+$BF48*Assembly!R$11+$BG48*Assembly!R$12+$BH48*Assembly!R$13+$BI48*Assembly!R$14+$BJ48*Assembly!R$15+$BK48*Assembly!R$16+$BL48*Assembly!R$17+$BM48*Assembly!R$18+$BN48*Assembly!R$19+$BO48*Assembly!R$20+$BP48*Assembly!R$21+$BQ48*Assembly!R$22+$BR48*Assembly!R$23+$BS48*Assembly!R$24</f>
        <v>#VALUE!</v>
      </c>
      <c r="CL48" s="140" t="e">
        <f>$AY48*Assembly!S$4+$AZ48*Assembly!S$5+$BA48*Assembly!S$6+$BB48*Assembly!S$7+$BC48*Assembly!S$8+$BD48*Assembly!S$9+$BE48*Assembly!S$10+$BF48*Assembly!S$11+$BG48*Assembly!S$12+$BH48*Assembly!S$13+$BI48*Assembly!S$14+$BJ48*Assembly!S$15+$BK48*Assembly!S$16+$BL48*Assembly!S$17+$BM48*Assembly!S$18+$BN48*Assembly!S$19+$BO48*Assembly!S$20+$BP48*Assembly!S$21+$BQ48*Assembly!S$22+$BR48*Assembly!S$23+$BS48*Assembly!S$24</f>
        <v>#VALUE!</v>
      </c>
      <c r="CM48" s="140" t="e">
        <f>$AY48*Assembly!T$4+$AZ48*Assembly!T$5+$BA48*Assembly!T$6+$BB48*Assembly!T$7+$BC48*Assembly!T$8+$BD48*Assembly!T$9+$BE48*Assembly!T$10+$BF48*Assembly!T$11+$BG48*Assembly!T$12+$BH48*Assembly!T$13+$BI48*Assembly!T$14+$BJ48*Assembly!T$15+$BK48*Assembly!T$16+$BL48*Assembly!T$17+$BM48*Assembly!T$18+$BN48*Assembly!T$19+$BO48*Assembly!T$20+$BP48*Assembly!T$21+$BQ48*Assembly!T$22+$BR48*Assembly!T$23+$BS48*Assembly!T$24</f>
        <v>#VALUE!</v>
      </c>
      <c r="CN48" s="140" t="e">
        <f>$AY48*Assembly!U$4+$AZ48*Assembly!U$5+$BA48*Assembly!U$6+$BB48*Assembly!U$7+$BC48*Assembly!U$8+$BD48*Assembly!U$9+$BE48*Assembly!U$10+$BF48*Assembly!U$11+$BG48*Assembly!U$12+$BH48*Assembly!U$13+$BI48*Assembly!U$14+$BJ48*Assembly!U$15+$BK48*Assembly!U$16+$BL48*Assembly!U$17+$BM48*Assembly!U$18+$BN48*Assembly!U$19+$BO48*Assembly!U$20+$BP48*Assembly!U$21+$BQ48*Assembly!U$22+$BR48*Assembly!U$23+$BS48*Assembly!U$24</f>
        <v>#VALUE!</v>
      </c>
      <c r="CO48" s="145" t="e">
        <f>$AY48*Assembly!V$4+$AZ48*Assembly!V$5+$BA48*Assembly!V$6+$BB48*Assembly!V$7+$BC48*Assembly!V$8+$BD48*Assembly!V$9+$BE48*Assembly!V$10+$BF48*Assembly!V$11+$BG48*Assembly!V$12+$BH48*Assembly!V$13+$BI48*Assembly!V$14+$BJ48*Assembly!V$15+$BK48*Assembly!V$16+$BL48*Assembly!V$17+$BM48*Assembly!V$18+$BN48*Assembly!V$19+$BO48*Assembly!V$20+$BP48*Assembly!V$21+$BQ48*Assembly!V$22+$BR48*Assembly!V$23+$BS48*Assembly!V$24</f>
        <v>#VALUE!</v>
      </c>
      <c r="CP48" s="145" t="e">
        <f>CF48*Refining!$F$3</f>
        <v>#VALUE!</v>
      </c>
      <c r="CQ48" s="145" t="e">
        <f>CG48*Refining!$F$4</f>
        <v>#VALUE!</v>
      </c>
      <c r="CR48" s="145" t="e">
        <f>CH48*Refining!$F$5</f>
        <v>#VALUE!</v>
      </c>
      <c r="CS48" s="145" t="e">
        <f>CI48*Refining!$F$6</f>
        <v>#VALUE!</v>
      </c>
      <c r="CT48" s="145" t="e">
        <f>CJ48*Refining!$F$7</f>
        <v>#VALUE!</v>
      </c>
      <c r="CU48" s="145" t="e">
        <f>CK48*Refining!$F$8</f>
        <v>#VALUE!</v>
      </c>
      <c r="CV48" s="145" t="e">
        <f>CL48*Refining!$F$9</f>
        <v>#VALUE!</v>
      </c>
      <c r="CW48" s="145" t="e">
        <f>CM48*Refining!$F$10</f>
        <v>#VALUE!</v>
      </c>
      <c r="CX48" s="145" t="e">
        <f>CN48*Refining!$F$11</f>
        <v>#VALUE!</v>
      </c>
      <c r="CY48" s="145" t="e">
        <f>CO48*Refining!$F$12</f>
        <v>#VALUE!</v>
      </c>
      <c r="CZ48" s="185" t="e">
        <f t="shared" ref="CZ48:DS48" si="194">IF(CF48 = 0, "", CF48)</f>
        <v>#VALUE!</v>
      </c>
      <c r="DA48" s="189" t="e">
        <f t="shared" si="194"/>
        <v>#VALUE!</v>
      </c>
      <c r="DB48" s="186" t="e">
        <f t="shared" si="194"/>
        <v>#VALUE!</v>
      </c>
      <c r="DC48" s="186" t="e">
        <f t="shared" si="194"/>
        <v>#VALUE!</v>
      </c>
      <c r="DD48" s="186" t="e">
        <f t="shared" si="194"/>
        <v>#VALUE!</v>
      </c>
      <c r="DE48" s="186" t="e">
        <f t="shared" si="194"/>
        <v>#VALUE!</v>
      </c>
      <c r="DF48" s="186" t="e">
        <f t="shared" si="194"/>
        <v>#VALUE!</v>
      </c>
      <c r="DG48" s="186" t="e">
        <f t="shared" si="194"/>
        <v>#VALUE!</v>
      </c>
      <c r="DH48" s="186" t="e">
        <f t="shared" si="194"/>
        <v>#VALUE!</v>
      </c>
      <c r="DI48" s="187" t="e">
        <f t="shared" si="194"/>
        <v>#VALUE!</v>
      </c>
      <c r="DJ48" s="185" t="e">
        <f t="shared" si="194"/>
        <v>#VALUE!</v>
      </c>
      <c r="DK48" s="189" t="e">
        <f t="shared" si="194"/>
        <v>#VALUE!</v>
      </c>
      <c r="DL48" s="186" t="e">
        <f t="shared" si="194"/>
        <v>#VALUE!</v>
      </c>
      <c r="DM48" s="186" t="e">
        <f t="shared" si="194"/>
        <v>#VALUE!</v>
      </c>
      <c r="DN48" s="188" t="e">
        <f t="shared" si="194"/>
        <v>#VALUE!</v>
      </c>
      <c r="DO48" s="186" t="e">
        <f t="shared" si="194"/>
        <v>#VALUE!</v>
      </c>
      <c r="DP48" s="186" t="e">
        <f t="shared" si="194"/>
        <v>#VALUE!</v>
      </c>
      <c r="DQ48" s="186" t="e">
        <f t="shared" si="194"/>
        <v>#VALUE!</v>
      </c>
      <c r="DR48" s="186" t="e">
        <f t="shared" si="194"/>
        <v>#VALUE!</v>
      </c>
      <c r="DS48" s="187" t="e">
        <f t="shared" si="194"/>
        <v>#VALUE!</v>
      </c>
      <c r="DT48" s="185" t="e">
        <f t="shared" si="11"/>
        <v>#VALUE!</v>
      </c>
      <c r="DU48" s="189" t="e">
        <f t="shared" si="12"/>
        <v>#VALUE!</v>
      </c>
      <c r="DV48" s="133" t="e">
        <f>CZ48*'Ores &amp; Ingots'!$C$3+DA48*'Ores &amp; Ingots'!$C$4+DB48*'Ores &amp; Ingots'!$C$5+DC48*'Ores &amp; Ingots'!$C$6+DD48*'Ores &amp; Ingots'!$C$7+DE48*'Ores &amp; Ingots'!$C$8+DF48*'Ores &amp; Ingots'!$C$9+DG48*'Ores &amp; Ingots'!$C$10+DH48*'Ores &amp; Ingots'!$C$11+DI48*'Ores &amp; Ingots'!$C$12</f>
        <v>#VALUE!</v>
      </c>
      <c r="DW48" s="133" t="e">
        <f>DJ48*'Ores &amp; Ingots'!$B$3+DK48*'Ores &amp; Ingots'!$B$4+DL48*'Ores &amp; Ingots'!$B$5+DM48*'Ores &amp; Ingots'!$B$6+DN48*'Ores &amp; Ingots'!$B$7+DO48*'Ores &amp; Ingots'!$B$8+DP48*'Ores &amp; Ingots'!$B$9+DQ48*'Ores &amp; Ingots'!$B$10+DR48*'Ores &amp; Ingots'!$B$11+DS48*'Ores &amp; Ingots'!$B$12</f>
        <v>#VALUE!</v>
      </c>
      <c r="DX48" s="189" t="e">
        <f>CZ48*Refining!$G$3+DA48*Refining!$G$4+DB48*Refining!$G$5+DC48*Refining!$G$6+DD48*Refining!$G$7+DE48*Refining!$G$8+DF48*Refining!$G$9+DG48*Refining!$G$10+DH48*Refining!$G$11+DI48*Refining!$G$12</f>
        <v>#VALUE!</v>
      </c>
      <c r="DY48" s="189" t="e">
        <f t="shared" si="13"/>
        <v>#VALUE!</v>
      </c>
      <c r="DZ48" s="192" t="e">
        <f t="shared" si="14"/>
        <v>#VALUE!</v>
      </c>
      <c r="EA48" s="185" t="e">
        <f t="shared" si="15"/>
        <v>#VALUE!</v>
      </c>
      <c r="EB48" s="194" t="e">
        <f t="shared" ref="EB48:EC48" si="195">EA48/60</f>
        <v>#VALUE!</v>
      </c>
      <c r="EC48" s="194" t="e">
        <f t="shared" si="195"/>
        <v>#VALUE!</v>
      </c>
      <c r="ED48" s="185" t="e">
        <f t="shared" si="17"/>
        <v>#VALUE!</v>
      </c>
      <c r="EE48" s="194" t="e">
        <f t="shared" ref="EE48:EF48" si="196">ED48/1000</f>
        <v>#VALUE!</v>
      </c>
      <c r="EF48" s="196" t="e">
        <f t="shared" si="196"/>
        <v>#VALUE!</v>
      </c>
      <c r="EG48" s="130" t="e">
        <f t="shared" si="19"/>
        <v>#VALUE!</v>
      </c>
      <c r="EH48" s="132" t="e">
        <f t="shared" si="20"/>
        <v>#VALUE!</v>
      </c>
      <c r="EI48" s="133" t="s">
        <v>28</v>
      </c>
    </row>
    <row r="49" spans="1:139" ht="12.75" x14ac:dyDescent="0.2">
      <c r="A49" s="864"/>
      <c r="B49" s="135" t="s">
        <v>275</v>
      </c>
      <c r="C49" s="137" t="s">
        <v>156</v>
      </c>
      <c r="D49" s="137">
        <v>1</v>
      </c>
      <c r="E49" s="137">
        <v>1</v>
      </c>
      <c r="F49" s="137">
        <v>2</v>
      </c>
      <c r="G49" s="139">
        <f t="shared" si="0"/>
        <v>31.25</v>
      </c>
      <c r="H49" s="140">
        <v>25</v>
      </c>
      <c r="I49" s="140">
        <v>25</v>
      </c>
      <c r="J49" s="140">
        <f>H49/Main!$D$9</f>
        <v>5</v>
      </c>
      <c r="K49" s="140">
        <f>I49/Main!$D$10</f>
        <v>12.5</v>
      </c>
      <c r="L49" s="140">
        <f t="shared" si="1"/>
        <v>2.5</v>
      </c>
      <c r="M49" s="140">
        <v>1</v>
      </c>
      <c r="N49" s="145" t="s">
        <v>28</v>
      </c>
      <c r="O49" s="145">
        <v>2000</v>
      </c>
      <c r="P49" s="143"/>
      <c r="Q49" s="212" t="s">
        <v>28</v>
      </c>
      <c r="R49" s="321" t="s">
        <v>28</v>
      </c>
      <c r="S49" s="146"/>
      <c r="T49" s="146"/>
      <c r="U49" s="143"/>
      <c r="V49" s="143"/>
      <c r="W49" s="143"/>
      <c r="X49" s="143"/>
      <c r="Y49" s="143"/>
      <c r="Z49" s="143"/>
      <c r="AA49" s="143"/>
      <c r="AB49" s="143"/>
      <c r="AC49" s="148" t="s">
        <v>220</v>
      </c>
      <c r="AD49" s="133">
        <v>20</v>
      </c>
      <c r="AE49" s="133">
        <v>0</v>
      </c>
      <c r="AF49" s="133">
        <v>0</v>
      </c>
      <c r="AG49" s="133">
        <v>1</v>
      </c>
      <c r="AH49" s="133">
        <v>30</v>
      </c>
      <c r="AI49" s="133">
        <v>0</v>
      </c>
      <c r="AJ49" s="167">
        <v>4</v>
      </c>
      <c r="AK49" s="133">
        <v>2</v>
      </c>
      <c r="AL49" s="133">
        <v>0</v>
      </c>
      <c r="AM49" s="133">
        <v>0</v>
      </c>
      <c r="AN49" s="133">
        <v>0</v>
      </c>
      <c r="AO49" s="133">
        <v>0</v>
      </c>
      <c r="AP49" s="133">
        <v>0</v>
      </c>
      <c r="AQ49" s="133">
        <v>0</v>
      </c>
      <c r="AR49" s="133">
        <v>0</v>
      </c>
      <c r="AS49" s="133">
        <v>0</v>
      </c>
      <c r="AT49" s="133">
        <v>0</v>
      </c>
      <c r="AU49" s="133">
        <v>0</v>
      </c>
      <c r="AV49" s="133">
        <v>0</v>
      </c>
      <c r="AW49" s="133">
        <v>0</v>
      </c>
      <c r="AX49" s="133">
        <v>0</v>
      </c>
      <c r="AY49" s="174">
        <f t="shared" ref="AY49:BS49" si="197">IF(AD49 = 0, "", AD49)</f>
        <v>20</v>
      </c>
      <c r="AZ49" s="137" t="str">
        <f t="shared" si="197"/>
        <v/>
      </c>
      <c r="BA49" s="137" t="str">
        <f t="shared" si="197"/>
        <v/>
      </c>
      <c r="BB49" s="133">
        <f t="shared" si="197"/>
        <v>1</v>
      </c>
      <c r="BC49" s="133">
        <f t="shared" si="197"/>
        <v>30</v>
      </c>
      <c r="BD49" s="137" t="str">
        <f t="shared" si="197"/>
        <v/>
      </c>
      <c r="BE49" s="167">
        <f t="shared" si="197"/>
        <v>4</v>
      </c>
      <c r="BF49" s="133">
        <f t="shared" si="197"/>
        <v>2</v>
      </c>
      <c r="BG49" s="137" t="str">
        <f t="shared" si="197"/>
        <v/>
      </c>
      <c r="BH49" s="137" t="str">
        <f t="shared" si="197"/>
        <v/>
      </c>
      <c r="BI49" s="137" t="str">
        <f t="shared" si="197"/>
        <v/>
      </c>
      <c r="BJ49" s="137" t="str">
        <f t="shared" si="197"/>
        <v/>
      </c>
      <c r="BK49" s="137" t="str">
        <f t="shared" si="197"/>
        <v/>
      </c>
      <c r="BL49" s="137" t="str">
        <f t="shared" si="197"/>
        <v/>
      </c>
      <c r="BM49" s="137" t="str">
        <f t="shared" si="197"/>
        <v/>
      </c>
      <c r="BN49" s="137" t="str">
        <f t="shared" si="197"/>
        <v/>
      </c>
      <c r="BO49" s="137" t="str">
        <f t="shared" si="197"/>
        <v/>
      </c>
      <c r="BP49" s="137" t="str">
        <f t="shared" si="197"/>
        <v/>
      </c>
      <c r="BQ49" s="137" t="str">
        <f t="shared" si="197"/>
        <v/>
      </c>
      <c r="BR49" s="137" t="str">
        <f t="shared" si="197"/>
        <v/>
      </c>
      <c r="BS49" s="169" t="str">
        <f t="shared" si="197"/>
        <v/>
      </c>
      <c r="BT49" s="174" t="e">
        <f>$AY49*Assembly!Z$4+$AZ49*Assembly!Z$5+$BA49*Assembly!Z$6+$BB49*Assembly!Z$7+$BC49*Assembly!Z$8+$BD49*Assembly!Z$9+$BE49*Assembly!Z$10+$BF49*Assembly!Z$11+$BG49*Assembly!Z$12+$BH49*Assembly!Z$13+$BI49*Assembly!Z$14+$BJ49*Assembly!Z$15+$BK49*Assembly!Z$16+$BL49*Assembly!Z$17+$BM49*Assembly!Z$18+$BN49*Assembly!Z$19+$BO49*Assembly!Z$20+$BP49*Assembly!Z$21+$BQ49*Assembly!Z$22+$BR49*Assembly!Z$23+$BS49*Assembly!Z$24</f>
        <v>#VALUE!</v>
      </c>
      <c r="BU49" s="133" t="e">
        <f t="shared" si="3"/>
        <v>#VALUE!</v>
      </c>
      <c r="BV49" s="314" t="str">
        <f t="shared" si="177"/>
        <v>?</v>
      </c>
      <c r="BW49" s="133" t="e">
        <f>$AY49*Assembly!AD$4+$AZ49*Assembly!AD$5+$BA49*Assembly!AD$6+$BB49*Assembly!AD$7+$BC49*Assembly!AD$8+$BD49*Assembly!AD$9+$BE49*Assembly!AD$10+$BF49*Assembly!AD$11+$BG49*Assembly!AD$12+$BH49*Assembly!AD$13+$BI49*Assembly!AD$14+$BJ49*Assembly!AD$15+$BK49*Assembly!AD$16+$BL49*Assembly!AD$17+$BM49*Assembly!AD$18+$BN49*Assembly!AD$19+$BO49*Assembly!AD$20+$BP49*Assembly!AD$21+$BQ49*Assembly!AD$22+$BR49*Assembly!AD$23+$BS49*Assembly!AD$24</f>
        <v>#VALUE!</v>
      </c>
      <c r="BX49" s="177" t="e">
        <f t="shared" si="4"/>
        <v>#VALUE!</v>
      </c>
      <c r="BY49" s="178" t="e">
        <f t="shared" si="5"/>
        <v>#VALUE!</v>
      </c>
      <c r="BZ49" s="179" t="e">
        <f t="shared" si="6"/>
        <v>#VALUE!</v>
      </c>
      <c r="CA49" s="178" t="e">
        <f t="shared" si="7"/>
        <v>#VALUE!</v>
      </c>
      <c r="CB49" s="133" t="e">
        <f>$AY49*Assembly!Y$4+$AZ49*Assembly!Y$5+$BA49*Assembly!Y$6+$BB49*Assembly!Y$7+$BC49*Assembly!Y$8+$BD49*Assembly!Y$9+$BE49*Assembly!Y$10+$BF49*Assembly!Y$11+$BG49*Assembly!Y$12+$BH49*Assembly!Y$13+$BI49*Assembly!Y$14+$BJ49*Assembly!Y$15+$BK49*Assembly!Y$16+$BL49*Assembly!Y$17+$BM49*Assembly!Y$18+$BN49*Assembly!Y$19+$BO49*Assembly!Y$20+$BP49*Assembly!Y$21+$BQ49*Assembly!Y$22+$BR49*Assembly!Y$23+$BS49*Assembly!Y$24</f>
        <v>#VALUE!</v>
      </c>
      <c r="CC49" s="133" t="e">
        <f t="shared" si="8"/>
        <v>#VALUE!</v>
      </c>
      <c r="CD49" s="130" t="e">
        <f t="shared" si="9"/>
        <v>#VALUE!</v>
      </c>
      <c r="CE49" s="183" t="e">
        <f>$AY49*Assembly!AC$4+$AZ49*Assembly!AC$5+$BA49*Assembly!AC$6+$BB49*Assembly!AC$7+$BC49*Assembly!AC$8+$BD49*Assembly!AC$9+$BE49*Assembly!AC$10+$BF49*Assembly!AC$11+$BG49*Assembly!AC$12+$BH49*Assembly!AC$13+$BI49*Assembly!AC$14+$BJ49*Assembly!AC$15+$BK49*Assembly!AC$16+$BL49*Assembly!AC$17+$BM49*Assembly!AC$18+$BN49*Assembly!AC$19+$BO49*Assembly!AC$20+$BP49*Assembly!AC$21+$BQ49*Assembly!AC$22+$BR49*Assembly!AC$23+$BS49*Assembly!AC$24</f>
        <v>#VALUE!</v>
      </c>
      <c r="CF49" s="145" t="e">
        <f>$AY49*Assembly!M$4+$AZ49*Assembly!M$5+$BA49*Assembly!M$6+$BB49*Assembly!M$7+$BC49*Assembly!M$8+$BD49*Assembly!M$9+$BE49*Assembly!M$10+$BF49*Assembly!M$11+$BG49*Assembly!M$12+$BH49*Assembly!M$13+$BI49*Assembly!M$14+$BJ49*Assembly!M$15+$BK49*Assembly!M$16+$BL49*Assembly!M$17+$BM49*Assembly!M$18+$BN49*Assembly!M$19+$BO49*Assembly!M$20+$BP49*Assembly!M$21+$BQ49*Assembly!M$22+$BR49*Assembly!M$23+$BS49*Assembly!M$24</f>
        <v>#VALUE!</v>
      </c>
      <c r="CG49" s="145" t="e">
        <f>$AY49*Assembly!N$4+$AZ49*Assembly!N$5+$BA49*Assembly!N$6+$BB49*Assembly!N$7+$BC49*Assembly!N$8+$BD49*Assembly!N$9+$BE49*Assembly!N$10+$BF49*Assembly!N$11+$BG49*Assembly!N$12+$BH49*Assembly!N$13+$BI49*Assembly!N$14+$BJ49*Assembly!N$15+$BK49*Assembly!N$16+$BL49*Assembly!N$17+$BM49*Assembly!N$18+$BN49*Assembly!N$19+$BO49*Assembly!N$20+$BP49*Assembly!N$21+$BQ49*Assembly!N$22+$BR49*Assembly!N$23+$BS49*Assembly!N$24</f>
        <v>#VALUE!</v>
      </c>
      <c r="CH49" s="145" t="e">
        <f>$AY49*Assembly!O$4+$AZ49*Assembly!O$5+$BA49*Assembly!O$6+$BB49*Assembly!O$7+$BC49*Assembly!O$8+$BD49*Assembly!O$9+$BE49*Assembly!O$10+$BF49*Assembly!O$11+$BG49*Assembly!O$12+$BH49*Assembly!O$13+$BI49*Assembly!O$14+$BJ49*Assembly!O$15+$BK49*Assembly!O$16+$BL49*Assembly!O$17+$BM49*Assembly!O$18+$BN49*Assembly!O$19+$BO49*Assembly!O$20+$BP49*Assembly!O$21+$BQ49*Assembly!O$22+$BR49*Assembly!O$23+$BS49*Assembly!O$24</f>
        <v>#VALUE!</v>
      </c>
      <c r="CI49" s="140" t="e">
        <f>$AY49*Assembly!P$4+$AZ49*Assembly!P$5+$BA49*Assembly!P$6+$BB49*Assembly!P$7+$BC49*Assembly!P$8+$BD49*Assembly!P$9+$BE49*Assembly!P$10+$BF49*Assembly!P$11+$BG49*Assembly!P$12+$BH49*Assembly!P$13+$BI49*Assembly!P$14+$BJ49*Assembly!P$15+$BK49*Assembly!P$16+$BL49*Assembly!P$17+$BM49*Assembly!P$18+$BN49*Assembly!P$19+$BO49*Assembly!P$20+$BP49*Assembly!P$21+$BQ49*Assembly!P$22+$BR49*Assembly!P$23+$BS49*Assembly!P$24</f>
        <v>#VALUE!</v>
      </c>
      <c r="CJ49" s="140" t="e">
        <f>$AY49*Assembly!Q$4+$AZ49*Assembly!Q$5+$BA49*Assembly!Q$6+$BB49*Assembly!Q$7+$BC49*Assembly!Q$8+$BD49*Assembly!Q$9+$BE49*Assembly!Q$10+$BF49*Assembly!Q$11+$BG49*Assembly!Q$12+$BH49*Assembly!Q$13+$BI49*Assembly!Q$14+$BJ49*Assembly!Q$15+$BK49*Assembly!Q$16+$BL49*Assembly!Q$17+$BM49*Assembly!Q$18+$BN49*Assembly!Q$19+$BO49*Assembly!Q$20+$BP49*Assembly!Q$21+$BQ49*Assembly!Q$22+$BR49*Assembly!Q$23+$BS49*Assembly!Q$24</f>
        <v>#VALUE!</v>
      </c>
      <c r="CK49" s="145" t="e">
        <f>$AY49*Assembly!R$4+$AZ49*Assembly!R$5+$BA49*Assembly!R$6+$BB49*Assembly!R$7+$BC49*Assembly!R$8+$BD49*Assembly!R$9+$BE49*Assembly!R$10+$BF49*Assembly!R$11+$BG49*Assembly!R$12+$BH49*Assembly!R$13+$BI49*Assembly!R$14+$BJ49*Assembly!R$15+$BK49*Assembly!R$16+$BL49*Assembly!R$17+$BM49*Assembly!R$18+$BN49*Assembly!R$19+$BO49*Assembly!R$20+$BP49*Assembly!R$21+$BQ49*Assembly!R$22+$BR49*Assembly!R$23+$BS49*Assembly!R$24</f>
        <v>#VALUE!</v>
      </c>
      <c r="CL49" s="140" t="e">
        <f>$AY49*Assembly!S$4+$AZ49*Assembly!S$5+$BA49*Assembly!S$6+$BB49*Assembly!S$7+$BC49*Assembly!S$8+$BD49*Assembly!S$9+$BE49*Assembly!S$10+$BF49*Assembly!S$11+$BG49*Assembly!S$12+$BH49*Assembly!S$13+$BI49*Assembly!S$14+$BJ49*Assembly!S$15+$BK49*Assembly!S$16+$BL49*Assembly!S$17+$BM49*Assembly!S$18+$BN49*Assembly!S$19+$BO49*Assembly!S$20+$BP49*Assembly!S$21+$BQ49*Assembly!S$22+$BR49*Assembly!S$23+$BS49*Assembly!S$24</f>
        <v>#VALUE!</v>
      </c>
      <c r="CM49" s="140" t="e">
        <f>$AY49*Assembly!T$4+$AZ49*Assembly!T$5+$BA49*Assembly!T$6+$BB49*Assembly!T$7+$BC49*Assembly!T$8+$BD49*Assembly!T$9+$BE49*Assembly!T$10+$BF49*Assembly!T$11+$BG49*Assembly!T$12+$BH49*Assembly!T$13+$BI49*Assembly!T$14+$BJ49*Assembly!T$15+$BK49*Assembly!T$16+$BL49*Assembly!T$17+$BM49*Assembly!T$18+$BN49*Assembly!T$19+$BO49*Assembly!T$20+$BP49*Assembly!T$21+$BQ49*Assembly!T$22+$BR49*Assembly!T$23+$BS49*Assembly!T$24</f>
        <v>#VALUE!</v>
      </c>
      <c r="CN49" s="140" t="e">
        <f>$AY49*Assembly!U$4+$AZ49*Assembly!U$5+$BA49*Assembly!U$6+$BB49*Assembly!U$7+$BC49*Assembly!U$8+$BD49*Assembly!U$9+$BE49*Assembly!U$10+$BF49*Assembly!U$11+$BG49*Assembly!U$12+$BH49*Assembly!U$13+$BI49*Assembly!U$14+$BJ49*Assembly!U$15+$BK49*Assembly!U$16+$BL49*Assembly!U$17+$BM49*Assembly!U$18+$BN49*Assembly!U$19+$BO49*Assembly!U$20+$BP49*Assembly!U$21+$BQ49*Assembly!U$22+$BR49*Assembly!U$23+$BS49*Assembly!U$24</f>
        <v>#VALUE!</v>
      </c>
      <c r="CO49" s="145" t="e">
        <f>$AY49*Assembly!V$4+$AZ49*Assembly!V$5+$BA49*Assembly!V$6+$BB49*Assembly!V$7+$BC49*Assembly!V$8+$BD49*Assembly!V$9+$BE49*Assembly!V$10+$BF49*Assembly!V$11+$BG49*Assembly!V$12+$BH49*Assembly!V$13+$BI49*Assembly!V$14+$BJ49*Assembly!V$15+$BK49*Assembly!V$16+$BL49*Assembly!V$17+$BM49*Assembly!V$18+$BN49*Assembly!V$19+$BO49*Assembly!V$20+$BP49*Assembly!V$21+$BQ49*Assembly!V$22+$BR49*Assembly!V$23+$BS49*Assembly!V$24</f>
        <v>#VALUE!</v>
      </c>
      <c r="CP49" s="145" t="e">
        <f>CF49*Refining!$F$3</f>
        <v>#VALUE!</v>
      </c>
      <c r="CQ49" s="145" t="e">
        <f>CG49*Refining!$F$4</f>
        <v>#VALUE!</v>
      </c>
      <c r="CR49" s="145" t="e">
        <f>CH49*Refining!$F$5</f>
        <v>#VALUE!</v>
      </c>
      <c r="CS49" s="145" t="e">
        <f>CI49*Refining!$F$6</f>
        <v>#VALUE!</v>
      </c>
      <c r="CT49" s="145" t="e">
        <f>CJ49*Refining!$F$7</f>
        <v>#VALUE!</v>
      </c>
      <c r="CU49" s="145" t="e">
        <f>CK49*Refining!$F$8</f>
        <v>#VALUE!</v>
      </c>
      <c r="CV49" s="145" t="e">
        <f>CL49*Refining!$F$9</f>
        <v>#VALUE!</v>
      </c>
      <c r="CW49" s="145" t="e">
        <f>CM49*Refining!$F$10</f>
        <v>#VALUE!</v>
      </c>
      <c r="CX49" s="145" t="e">
        <f>CN49*Refining!$F$11</f>
        <v>#VALUE!</v>
      </c>
      <c r="CY49" s="145" t="e">
        <f>CO49*Refining!$F$12</f>
        <v>#VALUE!</v>
      </c>
      <c r="CZ49" s="185" t="e">
        <f t="shared" ref="CZ49:DS49" si="198">IF(CF49 = 0, "", CF49)</f>
        <v>#VALUE!</v>
      </c>
      <c r="DA49" s="189" t="e">
        <f t="shared" si="198"/>
        <v>#VALUE!</v>
      </c>
      <c r="DB49" s="186" t="e">
        <f t="shared" si="198"/>
        <v>#VALUE!</v>
      </c>
      <c r="DC49" s="186" t="e">
        <f t="shared" si="198"/>
        <v>#VALUE!</v>
      </c>
      <c r="DD49" s="186" t="e">
        <f t="shared" si="198"/>
        <v>#VALUE!</v>
      </c>
      <c r="DE49" s="186" t="e">
        <f t="shared" si="198"/>
        <v>#VALUE!</v>
      </c>
      <c r="DF49" s="186" t="e">
        <f t="shared" si="198"/>
        <v>#VALUE!</v>
      </c>
      <c r="DG49" s="186" t="e">
        <f t="shared" si="198"/>
        <v>#VALUE!</v>
      </c>
      <c r="DH49" s="186" t="e">
        <f t="shared" si="198"/>
        <v>#VALUE!</v>
      </c>
      <c r="DI49" s="187" t="e">
        <f t="shared" si="198"/>
        <v>#VALUE!</v>
      </c>
      <c r="DJ49" s="185" t="e">
        <f t="shared" si="198"/>
        <v>#VALUE!</v>
      </c>
      <c r="DK49" s="189" t="e">
        <f t="shared" si="198"/>
        <v>#VALUE!</v>
      </c>
      <c r="DL49" s="186" t="e">
        <f t="shared" si="198"/>
        <v>#VALUE!</v>
      </c>
      <c r="DM49" s="186" t="e">
        <f t="shared" si="198"/>
        <v>#VALUE!</v>
      </c>
      <c r="DN49" s="188" t="e">
        <f t="shared" si="198"/>
        <v>#VALUE!</v>
      </c>
      <c r="DO49" s="186" t="e">
        <f t="shared" si="198"/>
        <v>#VALUE!</v>
      </c>
      <c r="DP49" s="186" t="e">
        <f t="shared" si="198"/>
        <v>#VALUE!</v>
      </c>
      <c r="DQ49" s="186" t="e">
        <f t="shared" si="198"/>
        <v>#VALUE!</v>
      </c>
      <c r="DR49" s="186" t="e">
        <f t="shared" si="198"/>
        <v>#VALUE!</v>
      </c>
      <c r="DS49" s="187" t="e">
        <f t="shared" si="198"/>
        <v>#VALUE!</v>
      </c>
      <c r="DT49" s="185" t="e">
        <f t="shared" si="11"/>
        <v>#VALUE!</v>
      </c>
      <c r="DU49" s="189" t="e">
        <f t="shared" si="12"/>
        <v>#VALUE!</v>
      </c>
      <c r="DV49" s="133" t="e">
        <f>CZ49*'Ores &amp; Ingots'!$C$3+DA49*'Ores &amp; Ingots'!$C$4+DB49*'Ores &amp; Ingots'!$C$5+DC49*'Ores &amp; Ingots'!$C$6+DD49*'Ores &amp; Ingots'!$C$7+DE49*'Ores &amp; Ingots'!$C$8+DF49*'Ores &amp; Ingots'!$C$9+DG49*'Ores &amp; Ingots'!$C$10+DH49*'Ores &amp; Ingots'!$C$11+DI49*'Ores &amp; Ingots'!$C$12</f>
        <v>#VALUE!</v>
      </c>
      <c r="DW49" s="133" t="e">
        <f>DJ49*'Ores &amp; Ingots'!$B$3+DK49*'Ores &amp; Ingots'!$B$4+DL49*'Ores &amp; Ingots'!$B$5+DM49*'Ores &amp; Ingots'!$B$6+DN49*'Ores &amp; Ingots'!$B$7+DO49*'Ores &amp; Ingots'!$B$8+DP49*'Ores &amp; Ingots'!$B$9+DQ49*'Ores &amp; Ingots'!$B$10+DR49*'Ores &amp; Ingots'!$B$11+DS49*'Ores &amp; Ingots'!$B$12</f>
        <v>#VALUE!</v>
      </c>
      <c r="DX49" s="189" t="e">
        <f>CZ49*Refining!$G$3+DA49*Refining!$G$4+DB49*Refining!$G$5+DC49*Refining!$G$6+DD49*Refining!$G$7+DE49*Refining!$G$8+DF49*Refining!$G$9+DG49*Refining!$G$10+DH49*Refining!$G$11+DI49*Refining!$G$12</f>
        <v>#VALUE!</v>
      </c>
      <c r="DY49" s="189" t="e">
        <f t="shared" si="13"/>
        <v>#VALUE!</v>
      </c>
      <c r="DZ49" s="192" t="e">
        <f t="shared" si="14"/>
        <v>#VALUE!</v>
      </c>
      <c r="EA49" s="185" t="e">
        <f t="shared" si="15"/>
        <v>#VALUE!</v>
      </c>
      <c r="EB49" s="194" t="e">
        <f t="shared" ref="EB49:EC49" si="199">EA49/60</f>
        <v>#VALUE!</v>
      </c>
      <c r="EC49" s="194" t="e">
        <f t="shared" si="199"/>
        <v>#VALUE!</v>
      </c>
      <c r="ED49" s="185" t="e">
        <f t="shared" si="17"/>
        <v>#VALUE!</v>
      </c>
      <c r="EE49" s="194" t="e">
        <f t="shared" ref="EE49:EF49" si="200">ED49/1000</f>
        <v>#VALUE!</v>
      </c>
      <c r="EF49" s="196" t="e">
        <f t="shared" si="200"/>
        <v>#VALUE!</v>
      </c>
      <c r="EG49" s="130" t="e">
        <f t="shared" si="19"/>
        <v>#VALUE!</v>
      </c>
      <c r="EH49" s="132" t="e">
        <f t="shared" si="20"/>
        <v>#VALUE!</v>
      </c>
      <c r="EI49" s="133">
        <v>1051</v>
      </c>
    </row>
    <row r="50" spans="1:139" ht="12.75" hidden="1" x14ac:dyDescent="0.2">
      <c r="A50" s="864"/>
      <c r="B50" s="135" t="s">
        <v>275</v>
      </c>
      <c r="C50" s="137" t="s">
        <v>155</v>
      </c>
      <c r="D50" s="137">
        <v>3</v>
      </c>
      <c r="E50" s="137">
        <v>3</v>
      </c>
      <c r="F50" s="137">
        <v>6</v>
      </c>
      <c r="G50" s="139">
        <f t="shared" si="0"/>
        <v>6.75</v>
      </c>
      <c r="H50" s="140">
        <v>20</v>
      </c>
      <c r="I50" s="140">
        <v>20</v>
      </c>
      <c r="J50" s="140">
        <f>H50/Main!$D$9</f>
        <v>4</v>
      </c>
      <c r="K50" s="140">
        <f>I50/Main!$D$10</f>
        <v>10</v>
      </c>
      <c r="L50" s="140">
        <f t="shared" si="1"/>
        <v>2.5</v>
      </c>
      <c r="M50" s="140">
        <v>1</v>
      </c>
      <c r="N50" s="145" t="s">
        <v>28</v>
      </c>
      <c r="O50" s="145">
        <v>2000</v>
      </c>
      <c r="P50" s="143"/>
      <c r="Q50" s="212" t="s">
        <v>28</v>
      </c>
      <c r="R50" s="321" t="s">
        <v>28</v>
      </c>
      <c r="S50" s="146"/>
      <c r="T50" s="146"/>
      <c r="U50" s="143"/>
      <c r="V50" s="143"/>
      <c r="W50" s="143"/>
      <c r="X50" s="143"/>
      <c r="Y50" s="143"/>
      <c r="Z50" s="143"/>
      <c r="AA50" s="143"/>
      <c r="AB50" s="143"/>
      <c r="AC50" s="148"/>
      <c r="AD50" s="133">
        <v>12</v>
      </c>
      <c r="AE50" s="133">
        <v>0</v>
      </c>
      <c r="AF50" s="133">
        <v>4</v>
      </c>
      <c r="AG50" s="133">
        <v>1</v>
      </c>
      <c r="AH50" s="133">
        <v>17</v>
      </c>
      <c r="AI50" s="133">
        <v>0</v>
      </c>
      <c r="AJ50" s="167">
        <v>4</v>
      </c>
      <c r="AK50" s="133">
        <v>2</v>
      </c>
      <c r="AL50" s="133">
        <v>0</v>
      </c>
      <c r="AM50" s="133">
        <v>0</v>
      </c>
      <c r="AN50" s="133">
        <v>0</v>
      </c>
      <c r="AO50" s="133">
        <v>0</v>
      </c>
      <c r="AP50" s="133">
        <v>0</v>
      </c>
      <c r="AQ50" s="133">
        <v>0</v>
      </c>
      <c r="AR50" s="133">
        <v>0</v>
      </c>
      <c r="AS50" s="133">
        <v>0</v>
      </c>
      <c r="AT50" s="133">
        <v>0</v>
      </c>
      <c r="AU50" s="133">
        <v>0</v>
      </c>
      <c r="AV50" s="133">
        <v>0</v>
      </c>
      <c r="AW50" s="133">
        <v>0</v>
      </c>
      <c r="AX50" s="133">
        <v>0</v>
      </c>
      <c r="AY50" s="174">
        <f t="shared" ref="AY50:BS50" si="201">IF(AD50 = 0, "", AD50)</f>
        <v>12</v>
      </c>
      <c r="AZ50" s="137" t="str">
        <f t="shared" si="201"/>
        <v/>
      </c>
      <c r="BA50" s="133">
        <f t="shared" si="201"/>
        <v>4</v>
      </c>
      <c r="BB50" s="133">
        <f t="shared" si="201"/>
        <v>1</v>
      </c>
      <c r="BC50" s="133">
        <f t="shared" si="201"/>
        <v>17</v>
      </c>
      <c r="BD50" s="137" t="str">
        <f t="shared" si="201"/>
        <v/>
      </c>
      <c r="BE50" s="167">
        <f t="shared" si="201"/>
        <v>4</v>
      </c>
      <c r="BF50" s="133">
        <f t="shared" si="201"/>
        <v>2</v>
      </c>
      <c r="BG50" s="137" t="str">
        <f t="shared" si="201"/>
        <v/>
      </c>
      <c r="BH50" s="137" t="str">
        <f t="shared" si="201"/>
        <v/>
      </c>
      <c r="BI50" s="137" t="str">
        <f t="shared" si="201"/>
        <v/>
      </c>
      <c r="BJ50" s="137" t="str">
        <f t="shared" si="201"/>
        <v/>
      </c>
      <c r="BK50" s="137" t="str">
        <f t="shared" si="201"/>
        <v/>
      </c>
      <c r="BL50" s="137" t="str">
        <f t="shared" si="201"/>
        <v/>
      </c>
      <c r="BM50" s="137" t="str">
        <f t="shared" si="201"/>
        <v/>
      </c>
      <c r="BN50" s="137" t="str">
        <f t="shared" si="201"/>
        <v/>
      </c>
      <c r="BO50" s="137" t="str">
        <f t="shared" si="201"/>
        <v/>
      </c>
      <c r="BP50" s="137" t="str">
        <f t="shared" si="201"/>
        <v/>
      </c>
      <c r="BQ50" s="137" t="str">
        <f t="shared" si="201"/>
        <v/>
      </c>
      <c r="BR50" s="137" t="str">
        <f t="shared" si="201"/>
        <v/>
      </c>
      <c r="BS50" s="169" t="str">
        <f t="shared" si="201"/>
        <v/>
      </c>
      <c r="BT50" s="174" t="e">
        <f>$AY50*Assembly!Z$4+$AZ50*Assembly!Z$5+$BA50*Assembly!Z$6+$BB50*Assembly!Z$7+$BC50*Assembly!Z$8+$BD50*Assembly!Z$9+$BE50*Assembly!Z$10+$BF50*Assembly!Z$11+$BG50*Assembly!Z$12+$BH50*Assembly!Z$13+$BI50*Assembly!Z$14+$BJ50*Assembly!Z$15+$BK50*Assembly!Z$16+$BL50*Assembly!Z$17+$BM50*Assembly!Z$18+$BN50*Assembly!Z$19+$BO50*Assembly!Z$20+$BP50*Assembly!Z$21+$BQ50*Assembly!Z$22+$BR50*Assembly!Z$23+$BS50*Assembly!Z$24</f>
        <v>#VALUE!</v>
      </c>
      <c r="BU50" s="133" t="e">
        <f t="shared" si="3"/>
        <v>#VALUE!</v>
      </c>
      <c r="BV50" s="314" t="str">
        <f t="shared" si="177"/>
        <v>?</v>
      </c>
      <c r="BW50" s="133" t="e">
        <f>$AY50*Assembly!AD$4+$AZ50*Assembly!AD$5+$BA50*Assembly!AD$6+$BB50*Assembly!AD$7+$BC50*Assembly!AD$8+$BD50*Assembly!AD$9+$BE50*Assembly!AD$10+$BF50*Assembly!AD$11+$BG50*Assembly!AD$12+$BH50*Assembly!AD$13+$BI50*Assembly!AD$14+$BJ50*Assembly!AD$15+$BK50*Assembly!AD$16+$BL50*Assembly!AD$17+$BM50*Assembly!AD$18+$BN50*Assembly!AD$19+$BO50*Assembly!AD$20+$BP50*Assembly!AD$21+$BQ50*Assembly!AD$22+$BR50*Assembly!AD$23+$BS50*Assembly!AD$24</f>
        <v>#VALUE!</v>
      </c>
      <c r="BX50" s="177" t="e">
        <f t="shared" si="4"/>
        <v>#VALUE!</v>
      </c>
      <c r="BY50" s="178" t="e">
        <f t="shared" si="5"/>
        <v>#VALUE!</v>
      </c>
      <c r="BZ50" s="179" t="e">
        <f t="shared" si="6"/>
        <v>#VALUE!</v>
      </c>
      <c r="CA50" s="178" t="e">
        <f t="shared" si="7"/>
        <v>#VALUE!</v>
      </c>
      <c r="CB50" s="133" t="e">
        <f>$AY50*Assembly!Y$4+$AZ50*Assembly!Y$5+$BA50*Assembly!Y$6+$BB50*Assembly!Y$7+$BC50*Assembly!Y$8+$BD50*Assembly!Y$9+$BE50*Assembly!Y$10+$BF50*Assembly!Y$11+$BG50*Assembly!Y$12+$BH50*Assembly!Y$13+$BI50*Assembly!Y$14+$BJ50*Assembly!Y$15+$BK50*Assembly!Y$16+$BL50*Assembly!Y$17+$BM50*Assembly!Y$18+$BN50*Assembly!Y$19+$BO50*Assembly!Y$20+$BP50*Assembly!Y$21+$BQ50*Assembly!Y$22+$BR50*Assembly!Y$23+$BS50*Assembly!Y$24</f>
        <v>#VALUE!</v>
      </c>
      <c r="CC50" s="133" t="e">
        <f t="shared" si="8"/>
        <v>#VALUE!</v>
      </c>
      <c r="CD50" s="130" t="e">
        <f t="shared" si="9"/>
        <v>#VALUE!</v>
      </c>
      <c r="CE50" s="183" t="e">
        <f>$AY50*Assembly!AC$4+$AZ50*Assembly!AC$5+$BA50*Assembly!AC$6+$BB50*Assembly!AC$7+$BC50*Assembly!AC$8+$BD50*Assembly!AC$9+$BE50*Assembly!AC$10+$BF50*Assembly!AC$11+$BG50*Assembly!AC$12+$BH50*Assembly!AC$13+$BI50*Assembly!AC$14+$BJ50*Assembly!AC$15+$BK50*Assembly!AC$16+$BL50*Assembly!AC$17+$BM50*Assembly!AC$18+$BN50*Assembly!AC$19+$BO50*Assembly!AC$20+$BP50*Assembly!AC$21+$BQ50*Assembly!AC$22+$BR50*Assembly!AC$23+$BS50*Assembly!AC$24</f>
        <v>#VALUE!</v>
      </c>
      <c r="CF50" s="145" t="e">
        <f>$AY50*Assembly!M$4+$AZ50*Assembly!M$5+$BA50*Assembly!M$6+$BB50*Assembly!M$7+$BC50*Assembly!M$8+$BD50*Assembly!M$9+$BE50*Assembly!M$10+$BF50*Assembly!M$11+$BG50*Assembly!M$12+$BH50*Assembly!M$13+$BI50*Assembly!M$14+$BJ50*Assembly!M$15+$BK50*Assembly!M$16+$BL50*Assembly!M$17+$BM50*Assembly!M$18+$BN50*Assembly!M$19+$BO50*Assembly!M$20+$BP50*Assembly!M$21+$BQ50*Assembly!M$22+$BR50*Assembly!M$23+$BS50*Assembly!M$24</f>
        <v>#VALUE!</v>
      </c>
      <c r="CG50" s="145" t="e">
        <f>$AY50*Assembly!N$4+$AZ50*Assembly!N$5+$BA50*Assembly!N$6+$BB50*Assembly!N$7+$BC50*Assembly!N$8+$BD50*Assembly!N$9+$BE50*Assembly!N$10+$BF50*Assembly!N$11+$BG50*Assembly!N$12+$BH50*Assembly!N$13+$BI50*Assembly!N$14+$BJ50*Assembly!N$15+$BK50*Assembly!N$16+$BL50*Assembly!N$17+$BM50*Assembly!N$18+$BN50*Assembly!N$19+$BO50*Assembly!N$20+$BP50*Assembly!N$21+$BQ50*Assembly!N$22+$BR50*Assembly!N$23+$BS50*Assembly!N$24</f>
        <v>#VALUE!</v>
      </c>
      <c r="CH50" s="145" t="e">
        <f>$AY50*Assembly!O$4+$AZ50*Assembly!O$5+$BA50*Assembly!O$6+$BB50*Assembly!O$7+$BC50*Assembly!O$8+$BD50*Assembly!O$9+$BE50*Assembly!O$10+$BF50*Assembly!O$11+$BG50*Assembly!O$12+$BH50*Assembly!O$13+$BI50*Assembly!O$14+$BJ50*Assembly!O$15+$BK50*Assembly!O$16+$BL50*Assembly!O$17+$BM50*Assembly!O$18+$BN50*Assembly!O$19+$BO50*Assembly!O$20+$BP50*Assembly!O$21+$BQ50*Assembly!O$22+$BR50*Assembly!O$23+$BS50*Assembly!O$24</f>
        <v>#VALUE!</v>
      </c>
      <c r="CI50" s="140" t="e">
        <f>$AY50*Assembly!P$4+$AZ50*Assembly!P$5+$BA50*Assembly!P$6+$BB50*Assembly!P$7+$BC50*Assembly!P$8+$BD50*Assembly!P$9+$BE50*Assembly!P$10+$BF50*Assembly!P$11+$BG50*Assembly!P$12+$BH50*Assembly!P$13+$BI50*Assembly!P$14+$BJ50*Assembly!P$15+$BK50*Assembly!P$16+$BL50*Assembly!P$17+$BM50*Assembly!P$18+$BN50*Assembly!P$19+$BO50*Assembly!P$20+$BP50*Assembly!P$21+$BQ50*Assembly!P$22+$BR50*Assembly!P$23+$BS50*Assembly!P$24</f>
        <v>#VALUE!</v>
      </c>
      <c r="CJ50" s="140" t="e">
        <f>$AY50*Assembly!Q$4+$AZ50*Assembly!Q$5+$BA50*Assembly!Q$6+$BB50*Assembly!Q$7+$BC50*Assembly!Q$8+$BD50*Assembly!Q$9+$BE50*Assembly!Q$10+$BF50*Assembly!Q$11+$BG50*Assembly!Q$12+$BH50*Assembly!Q$13+$BI50*Assembly!Q$14+$BJ50*Assembly!Q$15+$BK50*Assembly!Q$16+$BL50*Assembly!Q$17+$BM50*Assembly!Q$18+$BN50*Assembly!Q$19+$BO50*Assembly!Q$20+$BP50*Assembly!Q$21+$BQ50*Assembly!Q$22+$BR50*Assembly!Q$23+$BS50*Assembly!Q$24</f>
        <v>#VALUE!</v>
      </c>
      <c r="CK50" s="145" t="e">
        <f>$AY50*Assembly!R$4+$AZ50*Assembly!R$5+$BA50*Assembly!R$6+$BB50*Assembly!R$7+$BC50*Assembly!R$8+$BD50*Assembly!R$9+$BE50*Assembly!R$10+$BF50*Assembly!R$11+$BG50*Assembly!R$12+$BH50*Assembly!R$13+$BI50*Assembly!R$14+$BJ50*Assembly!R$15+$BK50*Assembly!R$16+$BL50*Assembly!R$17+$BM50*Assembly!R$18+$BN50*Assembly!R$19+$BO50*Assembly!R$20+$BP50*Assembly!R$21+$BQ50*Assembly!R$22+$BR50*Assembly!R$23+$BS50*Assembly!R$24</f>
        <v>#VALUE!</v>
      </c>
      <c r="CL50" s="140" t="e">
        <f>$AY50*Assembly!S$4+$AZ50*Assembly!S$5+$BA50*Assembly!S$6+$BB50*Assembly!S$7+$BC50*Assembly!S$8+$BD50*Assembly!S$9+$BE50*Assembly!S$10+$BF50*Assembly!S$11+$BG50*Assembly!S$12+$BH50*Assembly!S$13+$BI50*Assembly!S$14+$BJ50*Assembly!S$15+$BK50*Assembly!S$16+$BL50*Assembly!S$17+$BM50*Assembly!S$18+$BN50*Assembly!S$19+$BO50*Assembly!S$20+$BP50*Assembly!S$21+$BQ50*Assembly!S$22+$BR50*Assembly!S$23+$BS50*Assembly!S$24</f>
        <v>#VALUE!</v>
      </c>
      <c r="CM50" s="140" t="e">
        <f>$AY50*Assembly!T$4+$AZ50*Assembly!T$5+$BA50*Assembly!T$6+$BB50*Assembly!T$7+$BC50*Assembly!T$8+$BD50*Assembly!T$9+$BE50*Assembly!T$10+$BF50*Assembly!T$11+$BG50*Assembly!T$12+$BH50*Assembly!T$13+$BI50*Assembly!T$14+$BJ50*Assembly!T$15+$BK50*Assembly!T$16+$BL50*Assembly!T$17+$BM50*Assembly!T$18+$BN50*Assembly!T$19+$BO50*Assembly!T$20+$BP50*Assembly!T$21+$BQ50*Assembly!T$22+$BR50*Assembly!T$23+$BS50*Assembly!T$24</f>
        <v>#VALUE!</v>
      </c>
      <c r="CN50" s="140" t="e">
        <f>$AY50*Assembly!U$4+$AZ50*Assembly!U$5+$BA50*Assembly!U$6+$BB50*Assembly!U$7+$BC50*Assembly!U$8+$BD50*Assembly!U$9+$BE50*Assembly!U$10+$BF50*Assembly!U$11+$BG50*Assembly!U$12+$BH50*Assembly!U$13+$BI50*Assembly!U$14+$BJ50*Assembly!U$15+$BK50*Assembly!U$16+$BL50*Assembly!U$17+$BM50*Assembly!U$18+$BN50*Assembly!U$19+$BO50*Assembly!U$20+$BP50*Assembly!U$21+$BQ50*Assembly!U$22+$BR50*Assembly!U$23+$BS50*Assembly!U$24</f>
        <v>#VALUE!</v>
      </c>
      <c r="CO50" s="145" t="e">
        <f>$AY50*Assembly!V$4+$AZ50*Assembly!V$5+$BA50*Assembly!V$6+$BB50*Assembly!V$7+$BC50*Assembly!V$8+$BD50*Assembly!V$9+$BE50*Assembly!V$10+$BF50*Assembly!V$11+$BG50*Assembly!V$12+$BH50*Assembly!V$13+$BI50*Assembly!V$14+$BJ50*Assembly!V$15+$BK50*Assembly!V$16+$BL50*Assembly!V$17+$BM50*Assembly!V$18+$BN50*Assembly!V$19+$BO50*Assembly!V$20+$BP50*Assembly!V$21+$BQ50*Assembly!V$22+$BR50*Assembly!V$23+$BS50*Assembly!V$24</f>
        <v>#VALUE!</v>
      </c>
      <c r="CP50" s="145" t="e">
        <f>CF50*Refining!$F$3</f>
        <v>#VALUE!</v>
      </c>
      <c r="CQ50" s="145" t="e">
        <f>CG50*Refining!$F$4</f>
        <v>#VALUE!</v>
      </c>
      <c r="CR50" s="145" t="e">
        <f>CH50*Refining!$F$5</f>
        <v>#VALUE!</v>
      </c>
      <c r="CS50" s="145" t="e">
        <f>CI50*Refining!$F$6</f>
        <v>#VALUE!</v>
      </c>
      <c r="CT50" s="145" t="e">
        <f>CJ50*Refining!$F$7</f>
        <v>#VALUE!</v>
      </c>
      <c r="CU50" s="145" t="e">
        <f>CK50*Refining!$F$8</f>
        <v>#VALUE!</v>
      </c>
      <c r="CV50" s="145" t="e">
        <f>CL50*Refining!$F$9</f>
        <v>#VALUE!</v>
      </c>
      <c r="CW50" s="145" t="e">
        <f>CM50*Refining!$F$10</f>
        <v>#VALUE!</v>
      </c>
      <c r="CX50" s="145" t="e">
        <f>CN50*Refining!$F$11</f>
        <v>#VALUE!</v>
      </c>
      <c r="CY50" s="145" t="e">
        <f>CO50*Refining!$F$12</f>
        <v>#VALUE!</v>
      </c>
      <c r="CZ50" s="185" t="e">
        <f t="shared" ref="CZ50:DS50" si="202">IF(CF50 = 0, "", CF50)</f>
        <v>#VALUE!</v>
      </c>
      <c r="DA50" s="189" t="e">
        <f t="shared" si="202"/>
        <v>#VALUE!</v>
      </c>
      <c r="DB50" s="186" t="e">
        <f t="shared" si="202"/>
        <v>#VALUE!</v>
      </c>
      <c r="DC50" s="186" t="e">
        <f t="shared" si="202"/>
        <v>#VALUE!</v>
      </c>
      <c r="DD50" s="186" t="e">
        <f t="shared" si="202"/>
        <v>#VALUE!</v>
      </c>
      <c r="DE50" s="186" t="e">
        <f t="shared" si="202"/>
        <v>#VALUE!</v>
      </c>
      <c r="DF50" s="186" t="e">
        <f t="shared" si="202"/>
        <v>#VALUE!</v>
      </c>
      <c r="DG50" s="186" t="e">
        <f t="shared" si="202"/>
        <v>#VALUE!</v>
      </c>
      <c r="DH50" s="186" t="e">
        <f t="shared" si="202"/>
        <v>#VALUE!</v>
      </c>
      <c r="DI50" s="187" t="e">
        <f t="shared" si="202"/>
        <v>#VALUE!</v>
      </c>
      <c r="DJ50" s="185" t="e">
        <f t="shared" si="202"/>
        <v>#VALUE!</v>
      </c>
      <c r="DK50" s="189" t="e">
        <f t="shared" si="202"/>
        <v>#VALUE!</v>
      </c>
      <c r="DL50" s="186" t="e">
        <f t="shared" si="202"/>
        <v>#VALUE!</v>
      </c>
      <c r="DM50" s="186" t="e">
        <f t="shared" si="202"/>
        <v>#VALUE!</v>
      </c>
      <c r="DN50" s="188" t="e">
        <f t="shared" si="202"/>
        <v>#VALUE!</v>
      </c>
      <c r="DO50" s="186" t="e">
        <f t="shared" si="202"/>
        <v>#VALUE!</v>
      </c>
      <c r="DP50" s="186" t="e">
        <f t="shared" si="202"/>
        <v>#VALUE!</v>
      </c>
      <c r="DQ50" s="186" t="e">
        <f t="shared" si="202"/>
        <v>#VALUE!</v>
      </c>
      <c r="DR50" s="186" t="e">
        <f t="shared" si="202"/>
        <v>#VALUE!</v>
      </c>
      <c r="DS50" s="187" t="e">
        <f t="shared" si="202"/>
        <v>#VALUE!</v>
      </c>
      <c r="DT50" s="185" t="e">
        <f t="shared" si="11"/>
        <v>#VALUE!</v>
      </c>
      <c r="DU50" s="189" t="e">
        <f t="shared" si="12"/>
        <v>#VALUE!</v>
      </c>
      <c r="DV50" s="133" t="e">
        <f>CZ50*'Ores &amp; Ingots'!$C$3+DA50*'Ores &amp; Ingots'!$C$4+DB50*'Ores &amp; Ingots'!$C$5+DC50*'Ores &amp; Ingots'!$C$6+DD50*'Ores &amp; Ingots'!$C$7+DE50*'Ores &amp; Ingots'!$C$8+DF50*'Ores &amp; Ingots'!$C$9+DG50*'Ores &amp; Ingots'!$C$10+DH50*'Ores &amp; Ingots'!$C$11+DI50*'Ores &amp; Ingots'!$C$12</f>
        <v>#VALUE!</v>
      </c>
      <c r="DW50" s="133" t="e">
        <f>DJ50*'Ores &amp; Ingots'!$B$3+DK50*'Ores &amp; Ingots'!$B$4+DL50*'Ores &amp; Ingots'!$B$5+DM50*'Ores &amp; Ingots'!$B$6+DN50*'Ores &amp; Ingots'!$B$7+DO50*'Ores &amp; Ingots'!$B$8+DP50*'Ores &amp; Ingots'!$B$9+DQ50*'Ores &amp; Ingots'!$B$10+DR50*'Ores &amp; Ingots'!$B$11+DS50*'Ores &amp; Ingots'!$B$12</f>
        <v>#VALUE!</v>
      </c>
      <c r="DX50" s="189" t="e">
        <f>CZ50*Refining!$G$3+DA50*Refining!$G$4+DB50*Refining!$G$5+DC50*Refining!$G$6+DD50*Refining!$G$7+DE50*Refining!$G$8+DF50*Refining!$G$9+DG50*Refining!$G$10+DH50*Refining!$G$11+DI50*Refining!$G$12</f>
        <v>#VALUE!</v>
      </c>
      <c r="DY50" s="189" t="e">
        <f t="shared" si="13"/>
        <v>#VALUE!</v>
      </c>
      <c r="DZ50" s="192" t="e">
        <f t="shared" si="14"/>
        <v>#VALUE!</v>
      </c>
      <c r="EA50" s="185" t="e">
        <f t="shared" si="15"/>
        <v>#VALUE!</v>
      </c>
      <c r="EB50" s="194" t="e">
        <f t="shared" ref="EB50:EC50" si="203">EA50/60</f>
        <v>#VALUE!</v>
      </c>
      <c r="EC50" s="194" t="e">
        <f t="shared" si="203"/>
        <v>#VALUE!</v>
      </c>
      <c r="ED50" s="185" t="e">
        <f t="shared" si="17"/>
        <v>#VALUE!</v>
      </c>
      <c r="EE50" s="194" t="e">
        <f t="shared" ref="EE50:EF50" si="204">ED50/1000</f>
        <v>#VALUE!</v>
      </c>
      <c r="EF50" s="196" t="e">
        <f t="shared" si="204"/>
        <v>#VALUE!</v>
      </c>
      <c r="EG50" s="130" t="e">
        <f t="shared" si="19"/>
        <v>#VALUE!</v>
      </c>
      <c r="EH50" s="132" t="e">
        <f t="shared" si="20"/>
        <v>#VALUE!</v>
      </c>
      <c r="EI50" s="133" t="s">
        <v>28</v>
      </c>
    </row>
    <row r="51" spans="1:139" ht="12.75" x14ac:dyDescent="0.2">
      <c r="A51" s="864"/>
      <c r="B51" s="135" t="s">
        <v>276</v>
      </c>
      <c r="C51" s="137" t="s">
        <v>156</v>
      </c>
      <c r="D51" s="137">
        <v>1</v>
      </c>
      <c r="E51" s="137">
        <v>1</v>
      </c>
      <c r="F51" s="137">
        <v>2</v>
      </c>
      <c r="G51" s="139">
        <f t="shared" si="0"/>
        <v>31.25</v>
      </c>
      <c r="H51" s="140">
        <v>25</v>
      </c>
      <c r="I51" s="140">
        <v>25</v>
      </c>
      <c r="J51" s="140">
        <f>H51/Main!$D$9</f>
        <v>5</v>
      </c>
      <c r="K51" s="140">
        <f>I51/Main!$D$10</f>
        <v>12.5</v>
      </c>
      <c r="L51" s="140">
        <f t="shared" si="1"/>
        <v>2.5</v>
      </c>
      <c r="M51" s="140">
        <v>1</v>
      </c>
      <c r="N51" s="145" t="s">
        <v>28</v>
      </c>
      <c r="O51" s="145">
        <v>2000</v>
      </c>
      <c r="P51" s="143"/>
      <c r="Q51" s="212" t="s">
        <v>28</v>
      </c>
      <c r="R51" s="321" t="s">
        <v>28</v>
      </c>
      <c r="S51" s="146"/>
      <c r="T51" s="146"/>
      <c r="U51" s="143"/>
      <c r="V51" s="143"/>
      <c r="W51" s="143"/>
      <c r="X51" s="143"/>
      <c r="Y51" s="143"/>
      <c r="Z51" s="143"/>
      <c r="AA51" s="143"/>
      <c r="AB51" s="143"/>
      <c r="AC51" s="148" t="s">
        <v>220</v>
      </c>
      <c r="AD51" s="133">
        <v>20</v>
      </c>
      <c r="AE51" s="133">
        <v>0</v>
      </c>
      <c r="AF51" s="133">
        <v>0</v>
      </c>
      <c r="AG51" s="133">
        <v>1</v>
      </c>
      <c r="AH51" s="133">
        <v>30</v>
      </c>
      <c r="AI51" s="133">
        <v>0</v>
      </c>
      <c r="AJ51" s="167">
        <v>2</v>
      </c>
      <c r="AK51" s="133">
        <v>2</v>
      </c>
      <c r="AL51" s="133">
        <v>0</v>
      </c>
      <c r="AM51" s="133">
        <v>0</v>
      </c>
      <c r="AN51" s="133">
        <v>0</v>
      </c>
      <c r="AO51" s="133">
        <v>0</v>
      </c>
      <c r="AP51" s="133">
        <v>0</v>
      </c>
      <c r="AQ51" s="133">
        <v>0</v>
      </c>
      <c r="AR51" s="133">
        <v>0</v>
      </c>
      <c r="AS51" s="133">
        <v>0</v>
      </c>
      <c r="AT51" s="133">
        <v>0</v>
      </c>
      <c r="AU51" s="133">
        <v>0</v>
      </c>
      <c r="AV51" s="133">
        <v>0</v>
      </c>
      <c r="AW51" s="133">
        <v>0</v>
      </c>
      <c r="AX51" s="133">
        <v>0</v>
      </c>
      <c r="AY51" s="174">
        <f t="shared" ref="AY51:BS51" si="205">IF(AD51 = 0, "", AD51)</f>
        <v>20</v>
      </c>
      <c r="AZ51" s="137" t="str">
        <f t="shared" si="205"/>
        <v/>
      </c>
      <c r="BA51" s="137" t="str">
        <f t="shared" si="205"/>
        <v/>
      </c>
      <c r="BB51" s="133">
        <f t="shared" si="205"/>
        <v>1</v>
      </c>
      <c r="BC51" s="133">
        <f t="shared" si="205"/>
        <v>30</v>
      </c>
      <c r="BD51" s="137" t="str">
        <f t="shared" si="205"/>
        <v/>
      </c>
      <c r="BE51" s="167">
        <f t="shared" si="205"/>
        <v>2</v>
      </c>
      <c r="BF51" s="133">
        <f t="shared" si="205"/>
        <v>2</v>
      </c>
      <c r="BG51" s="137" t="str">
        <f t="shared" si="205"/>
        <v/>
      </c>
      <c r="BH51" s="137" t="str">
        <f t="shared" si="205"/>
        <v/>
      </c>
      <c r="BI51" s="137" t="str">
        <f t="shared" si="205"/>
        <v/>
      </c>
      <c r="BJ51" s="137" t="str">
        <f t="shared" si="205"/>
        <v/>
      </c>
      <c r="BK51" s="137" t="str">
        <f t="shared" si="205"/>
        <v/>
      </c>
      <c r="BL51" s="137" t="str">
        <f t="shared" si="205"/>
        <v/>
      </c>
      <c r="BM51" s="137" t="str">
        <f t="shared" si="205"/>
        <v/>
      </c>
      <c r="BN51" s="137" t="str">
        <f t="shared" si="205"/>
        <v/>
      </c>
      <c r="BO51" s="137" t="str">
        <f t="shared" si="205"/>
        <v/>
      </c>
      <c r="BP51" s="137" t="str">
        <f t="shared" si="205"/>
        <v/>
      </c>
      <c r="BQ51" s="137" t="str">
        <f t="shared" si="205"/>
        <v/>
      </c>
      <c r="BR51" s="137" t="str">
        <f t="shared" si="205"/>
        <v/>
      </c>
      <c r="BS51" s="169" t="str">
        <f t="shared" si="205"/>
        <v/>
      </c>
      <c r="BT51" s="174" t="e">
        <f>$AY51*Assembly!Z$4+$AZ51*Assembly!Z$5+$BA51*Assembly!Z$6+$BB51*Assembly!Z$7+$BC51*Assembly!Z$8+$BD51*Assembly!Z$9+$BE51*Assembly!Z$10+$BF51*Assembly!Z$11+$BG51*Assembly!Z$12+$BH51*Assembly!Z$13+$BI51*Assembly!Z$14+$BJ51*Assembly!Z$15+$BK51*Assembly!Z$16+$BL51*Assembly!Z$17+$BM51*Assembly!Z$18+$BN51*Assembly!Z$19+$BO51*Assembly!Z$20+$BP51*Assembly!Z$21+$BQ51*Assembly!Z$22+$BR51*Assembly!Z$23+$BS51*Assembly!Z$24</f>
        <v>#VALUE!</v>
      </c>
      <c r="BU51" s="133" t="e">
        <f t="shared" si="3"/>
        <v>#VALUE!</v>
      </c>
      <c r="BV51" s="314" t="str">
        <f t="shared" si="177"/>
        <v>?</v>
      </c>
      <c r="BW51" s="133" t="e">
        <f>$AY51*Assembly!AD$4+$AZ51*Assembly!AD$5+$BA51*Assembly!AD$6+$BB51*Assembly!AD$7+$BC51*Assembly!AD$8+$BD51*Assembly!AD$9+$BE51*Assembly!AD$10+$BF51*Assembly!AD$11+$BG51*Assembly!AD$12+$BH51*Assembly!AD$13+$BI51*Assembly!AD$14+$BJ51*Assembly!AD$15+$BK51*Assembly!AD$16+$BL51*Assembly!AD$17+$BM51*Assembly!AD$18+$BN51*Assembly!AD$19+$BO51*Assembly!AD$20+$BP51*Assembly!AD$21+$BQ51*Assembly!AD$22+$BR51*Assembly!AD$23+$BS51*Assembly!AD$24</f>
        <v>#VALUE!</v>
      </c>
      <c r="BX51" s="177" t="e">
        <f t="shared" si="4"/>
        <v>#VALUE!</v>
      </c>
      <c r="BY51" s="178" t="e">
        <f t="shared" si="5"/>
        <v>#VALUE!</v>
      </c>
      <c r="BZ51" s="179" t="e">
        <f t="shared" si="6"/>
        <v>#VALUE!</v>
      </c>
      <c r="CA51" s="178" t="e">
        <f t="shared" si="7"/>
        <v>#VALUE!</v>
      </c>
      <c r="CB51" s="133" t="e">
        <f>$AY51*Assembly!Y$4+$AZ51*Assembly!Y$5+$BA51*Assembly!Y$6+$BB51*Assembly!Y$7+$BC51*Assembly!Y$8+$BD51*Assembly!Y$9+$BE51*Assembly!Y$10+$BF51*Assembly!Y$11+$BG51*Assembly!Y$12+$BH51*Assembly!Y$13+$BI51*Assembly!Y$14+$BJ51*Assembly!Y$15+$BK51*Assembly!Y$16+$BL51*Assembly!Y$17+$BM51*Assembly!Y$18+$BN51*Assembly!Y$19+$BO51*Assembly!Y$20+$BP51*Assembly!Y$21+$BQ51*Assembly!Y$22+$BR51*Assembly!Y$23+$BS51*Assembly!Y$24</f>
        <v>#VALUE!</v>
      </c>
      <c r="CC51" s="133" t="e">
        <f t="shared" si="8"/>
        <v>#VALUE!</v>
      </c>
      <c r="CD51" s="130" t="e">
        <f t="shared" si="9"/>
        <v>#VALUE!</v>
      </c>
      <c r="CE51" s="183" t="e">
        <f>$AY51*Assembly!AC$4+$AZ51*Assembly!AC$5+$BA51*Assembly!AC$6+$BB51*Assembly!AC$7+$BC51*Assembly!AC$8+$BD51*Assembly!AC$9+$BE51*Assembly!AC$10+$BF51*Assembly!AC$11+$BG51*Assembly!AC$12+$BH51*Assembly!AC$13+$BI51*Assembly!AC$14+$BJ51*Assembly!AC$15+$BK51*Assembly!AC$16+$BL51*Assembly!AC$17+$BM51*Assembly!AC$18+$BN51*Assembly!AC$19+$BO51*Assembly!AC$20+$BP51*Assembly!AC$21+$BQ51*Assembly!AC$22+$BR51*Assembly!AC$23+$BS51*Assembly!AC$24</f>
        <v>#VALUE!</v>
      </c>
      <c r="CF51" s="145" t="e">
        <f>$AY51*Assembly!M$4+$AZ51*Assembly!M$5+$BA51*Assembly!M$6+$BB51*Assembly!M$7+$BC51*Assembly!M$8+$BD51*Assembly!M$9+$BE51*Assembly!M$10+$BF51*Assembly!M$11+$BG51*Assembly!M$12+$BH51*Assembly!M$13+$BI51*Assembly!M$14+$BJ51*Assembly!M$15+$BK51*Assembly!M$16+$BL51*Assembly!M$17+$BM51*Assembly!M$18+$BN51*Assembly!M$19+$BO51*Assembly!M$20+$BP51*Assembly!M$21+$BQ51*Assembly!M$22+$BR51*Assembly!M$23+$BS51*Assembly!M$24</f>
        <v>#VALUE!</v>
      </c>
      <c r="CG51" s="145" t="e">
        <f>$AY51*Assembly!N$4+$AZ51*Assembly!N$5+$BA51*Assembly!N$6+$BB51*Assembly!N$7+$BC51*Assembly!N$8+$BD51*Assembly!N$9+$BE51*Assembly!N$10+$BF51*Assembly!N$11+$BG51*Assembly!N$12+$BH51*Assembly!N$13+$BI51*Assembly!N$14+$BJ51*Assembly!N$15+$BK51*Assembly!N$16+$BL51*Assembly!N$17+$BM51*Assembly!N$18+$BN51*Assembly!N$19+$BO51*Assembly!N$20+$BP51*Assembly!N$21+$BQ51*Assembly!N$22+$BR51*Assembly!N$23+$BS51*Assembly!N$24</f>
        <v>#VALUE!</v>
      </c>
      <c r="CH51" s="145" t="e">
        <f>$AY51*Assembly!O$4+$AZ51*Assembly!O$5+$BA51*Assembly!O$6+$BB51*Assembly!O$7+$BC51*Assembly!O$8+$BD51*Assembly!O$9+$BE51*Assembly!O$10+$BF51*Assembly!O$11+$BG51*Assembly!O$12+$BH51*Assembly!O$13+$BI51*Assembly!O$14+$BJ51*Assembly!O$15+$BK51*Assembly!O$16+$BL51*Assembly!O$17+$BM51*Assembly!O$18+$BN51*Assembly!O$19+$BO51*Assembly!O$20+$BP51*Assembly!O$21+$BQ51*Assembly!O$22+$BR51*Assembly!O$23+$BS51*Assembly!O$24</f>
        <v>#VALUE!</v>
      </c>
      <c r="CI51" s="140" t="e">
        <f>$AY51*Assembly!P$4+$AZ51*Assembly!P$5+$BA51*Assembly!P$6+$BB51*Assembly!P$7+$BC51*Assembly!P$8+$BD51*Assembly!P$9+$BE51*Assembly!P$10+$BF51*Assembly!P$11+$BG51*Assembly!P$12+$BH51*Assembly!P$13+$BI51*Assembly!P$14+$BJ51*Assembly!P$15+$BK51*Assembly!P$16+$BL51*Assembly!P$17+$BM51*Assembly!P$18+$BN51*Assembly!P$19+$BO51*Assembly!P$20+$BP51*Assembly!P$21+$BQ51*Assembly!P$22+$BR51*Assembly!P$23+$BS51*Assembly!P$24</f>
        <v>#VALUE!</v>
      </c>
      <c r="CJ51" s="140" t="e">
        <f>$AY51*Assembly!Q$4+$AZ51*Assembly!Q$5+$BA51*Assembly!Q$6+$BB51*Assembly!Q$7+$BC51*Assembly!Q$8+$BD51*Assembly!Q$9+$BE51*Assembly!Q$10+$BF51*Assembly!Q$11+$BG51*Assembly!Q$12+$BH51*Assembly!Q$13+$BI51*Assembly!Q$14+$BJ51*Assembly!Q$15+$BK51*Assembly!Q$16+$BL51*Assembly!Q$17+$BM51*Assembly!Q$18+$BN51*Assembly!Q$19+$BO51*Assembly!Q$20+$BP51*Assembly!Q$21+$BQ51*Assembly!Q$22+$BR51*Assembly!Q$23+$BS51*Assembly!Q$24</f>
        <v>#VALUE!</v>
      </c>
      <c r="CK51" s="145" t="e">
        <f>$AY51*Assembly!R$4+$AZ51*Assembly!R$5+$BA51*Assembly!R$6+$BB51*Assembly!R$7+$BC51*Assembly!R$8+$BD51*Assembly!R$9+$BE51*Assembly!R$10+$BF51*Assembly!R$11+$BG51*Assembly!R$12+$BH51*Assembly!R$13+$BI51*Assembly!R$14+$BJ51*Assembly!R$15+$BK51*Assembly!R$16+$BL51*Assembly!R$17+$BM51*Assembly!R$18+$BN51*Assembly!R$19+$BO51*Assembly!R$20+$BP51*Assembly!R$21+$BQ51*Assembly!R$22+$BR51*Assembly!R$23+$BS51*Assembly!R$24</f>
        <v>#VALUE!</v>
      </c>
      <c r="CL51" s="140" t="e">
        <f>$AY51*Assembly!S$4+$AZ51*Assembly!S$5+$BA51*Assembly!S$6+$BB51*Assembly!S$7+$BC51*Assembly!S$8+$BD51*Assembly!S$9+$BE51*Assembly!S$10+$BF51*Assembly!S$11+$BG51*Assembly!S$12+$BH51*Assembly!S$13+$BI51*Assembly!S$14+$BJ51*Assembly!S$15+$BK51*Assembly!S$16+$BL51*Assembly!S$17+$BM51*Assembly!S$18+$BN51*Assembly!S$19+$BO51*Assembly!S$20+$BP51*Assembly!S$21+$BQ51*Assembly!S$22+$BR51*Assembly!S$23+$BS51*Assembly!S$24</f>
        <v>#VALUE!</v>
      </c>
      <c r="CM51" s="140" t="e">
        <f>$AY51*Assembly!T$4+$AZ51*Assembly!T$5+$BA51*Assembly!T$6+$BB51*Assembly!T$7+$BC51*Assembly!T$8+$BD51*Assembly!T$9+$BE51*Assembly!T$10+$BF51*Assembly!T$11+$BG51*Assembly!T$12+$BH51*Assembly!T$13+$BI51*Assembly!T$14+$BJ51*Assembly!T$15+$BK51*Assembly!T$16+$BL51*Assembly!T$17+$BM51*Assembly!T$18+$BN51*Assembly!T$19+$BO51*Assembly!T$20+$BP51*Assembly!T$21+$BQ51*Assembly!T$22+$BR51*Assembly!T$23+$BS51*Assembly!T$24</f>
        <v>#VALUE!</v>
      </c>
      <c r="CN51" s="140" t="e">
        <f>$AY51*Assembly!U$4+$AZ51*Assembly!U$5+$BA51*Assembly!U$6+$BB51*Assembly!U$7+$BC51*Assembly!U$8+$BD51*Assembly!U$9+$BE51*Assembly!U$10+$BF51*Assembly!U$11+$BG51*Assembly!U$12+$BH51*Assembly!U$13+$BI51*Assembly!U$14+$BJ51*Assembly!U$15+$BK51*Assembly!U$16+$BL51*Assembly!U$17+$BM51*Assembly!U$18+$BN51*Assembly!U$19+$BO51*Assembly!U$20+$BP51*Assembly!U$21+$BQ51*Assembly!U$22+$BR51*Assembly!U$23+$BS51*Assembly!U$24</f>
        <v>#VALUE!</v>
      </c>
      <c r="CO51" s="145" t="e">
        <f>$AY51*Assembly!V$4+$AZ51*Assembly!V$5+$BA51*Assembly!V$6+$BB51*Assembly!V$7+$BC51*Assembly!V$8+$BD51*Assembly!V$9+$BE51*Assembly!V$10+$BF51*Assembly!V$11+$BG51*Assembly!V$12+$BH51*Assembly!V$13+$BI51*Assembly!V$14+$BJ51*Assembly!V$15+$BK51*Assembly!V$16+$BL51*Assembly!V$17+$BM51*Assembly!V$18+$BN51*Assembly!V$19+$BO51*Assembly!V$20+$BP51*Assembly!V$21+$BQ51*Assembly!V$22+$BR51*Assembly!V$23+$BS51*Assembly!V$24</f>
        <v>#VALUE!</v>
      </c>
      <c r="CP51" s="145" t="e">
        <f>CF51*Refining!$F$3</f>
        <v>#VALUE!</v>
      </c>
      <c r="CQ51" s="145" t="e">
        <f>CG51*Refining!$F$4</f>
        <v>#VALUE!</v>
      </c>
      <c r="CR51" s="145" t="e">
        <f>CH51*Refining!$F$5</f>
        <v>#VALUE!</v>
      </c>
      <c r="CS51" s="145" t="e">
        <f>CI51*Refining!$F$6</f>
        <v>#VALUE!</v>
      </c>
      <c r="CT51" s="145" t="e">
        <f>CJ51*Refining!$F$7</f>
        <v>#VALUE!</v>
      </c>
      <c r="CU51" s="145" t="e">
        <f>CK51*Refining!$F$8</f>
        <v>#VALUE!</v>
      </c>
      <c r="CV51" s="145" t="e">
        <f>CL51*Refining!$F$9</f>
        <v>#VALUE!</v>
      </c>
      <c r="CW51" s="145" t="e">
        <f>CM51*Refining!$F$10</f>
        <v>#VALUE!</v>
      </c>
      <c r="CX51" s="145" t="e">
        <f>CN51*Refining!$F$11</f>
        <v>#VALUE!</v>
      </c>
      <c r="CY51" s="145" t="e">
        <f>CO51*Refining!$F$12</f>
        <v>#VALUE!</v>
      </c>
      <c r="CZ51" s="185" t="e">
        <f t="shared" ref="CZ51:DS51" si="206">IF(CF51 = 0, "", CF51)</f>
        <v>#VALUE!</v>
      </c>
      <c r="DA51" s="189" t="e">
        <f t="shared" si="206"/>
        <v>#VALUE!</v>
      </c>
      <c r="DB51" s="186" t="e">
        <f t="shared" si="206"/>
        <v>#VALUE!</v>
      </c>
      <c r="DC51" s="186" t="e">
        <f t="shared" si="206"/>
        <v>#VALUE!</v>
      </c>
      <c r="DD51" s="186" t="e">
        <f t="shared" si="206"/>
        <v>#VALUE!</v>
      </c>
      <c r="DE51" s="186" t="e">
        <f t="shared" si="206"/>
        <v>#VALUE!</v>
      </c>
      <c r="DF51" s="186" t="e">
        <f t="shared" si="206"/>
        <v>#VALUE!</v>
      </c>
      <c r="DG51" s="186" t="e">
        <f t="shared" si="206"/>
        <v>#VALUE!</v>
      </c>
      <c r="DH51" s="186" t="e">
        <f t="shared" si="206"/>
        <v>#VALUE!</v>
      </c>
      <c r="DI51" s="187" t="e">
        <f t="shared" si="206"/>
        <v>#VALUE!</v>
      </c>
      <c r="DJ51" s="185" t="e">
        <f t="shared" si="206"/>
        <v>#VALUE!</v>
      </c>
      <c r="DK51" s="189" t="e">
        <f t="shared" si="206"/>
        <v>#VALUE!</v>
      </c>
      <c r="DL51" s="186" t="e">
        <f t="shared" si="206"/>
        <v>#VALUE!</v>
      </c>
      <c r="DM51" s="186" t="e">
        <f t="shared" si="206"/>
        <v>#VALUE!</v>
      </c>
      <c r="DN51" s="188" t="e">
        <f t="shared" si="206"/>
        <v>#VALUE!</v>
      </c>
      <c r="DO51" s="186" t="e">
        <f t="shared" si="206"/>
        <v>#VALUE!</v>
      </c>
      <c r="DP51" s="186" t="e">
        <f t="shared" si="206"/>
        <v>#VALUE!</v>
      </c>
      <c r="DQ51" s="186" t="e">
        <f t="shared" si="206"/>
        <v>#VALUE!</v>
      </c>
      <c r="DR51" s="186" t="e">
        <f t="shared" si="206"/>
        <v>#VALUE!</v>
      </c>
      <c r="DS51" s="187" t="e">
        <f t="shared" si="206"/>
        <v>#VALUE!</v>
      </c>
      <c r="DT51" s="185" t="e">
        <f t="shared" si="11"/>
        <v>#VALUE!</v>
      </c>
      <c r="DU51" s="189" t="e">
        <f t="shared" si="12"/>
        <v>#VALUE!</v>
      </c>
      <c r="DV51" s="133" t="e">
        <f>CZ51*'Ores &amp; Ingots'!$C$3+DA51*'Ores &amp; Ingots'!$C$4+DB51*'Ores &amp; Ingots'!$C$5+DC51*'Ores &amp; Ingots'!$C$6+DD51*'Ores &amp; Ingots'!$C$7+DE51*'Ores &amp; Ingots'!$C$8+DF51*'Ores &amp; Ingots'!$C$9+DG51*'Ores &amp; Ingots'!$C$10+DH51*'Ores &amp; Ingots'!$C$11+DI51*'Ores &amp; Ingots'!$C$12</f>
        <v>#VALUE!</v>
      </c>
      <c r="DW51" s="133" t="e">
        <f>DJ51*'Ores &amp; Ingots'!$B$3+DK51*'Ores &amp; Ingots'!$B$4+DL51*'Ores &amp; Ingots'!$B$5+DM51*'Ores &amp; Ingots'!$B$6+DN51*'Ores &amp; Ingots'!$B$7+DO51*'Ores &amp; Ingots'!$B$8+DP51*'Ores &amp; Ingots'!$B$9+DQ51*'Ores &amp; Ingots'!$B$10+DR51*'Ores &amp; Ingots'!$B$11+DS51*'Ores &amp; Ingots'!$B$12</f>
        <v>#VALUE!</v>
      </c>
      <c r="DX51" s="189" t="e">
        <f>CZ51*Refining!$G$3+DA51*Refining!$G$4+DB51*Refining!$G$5+DC51*Refining!$G$6+DD51*Refining!$G$7+DE51*Refining!$G$8+DF51*Refining!$G$9+DG51*Refining!$G$10+DH51*Refining!$G$11+DI51*Refining!$G$12</f>
        <v>#VALUE!</v>
      </c>
      <c r="DY51" s="189" t="e">
        <f t="shared" si="13"/>
        <v>#VALUE!</v>
      </c>
      <c r="DZ51" s="192" t="e">
        <f t="shared" si="14"/>
        <v>#VALUE!</v>
      </c>
      <c r="EA51" s="185" t="e">
        <f t="shared" si="15"/>
        <v>#VALUE!</v>
      </c>
      <c r="EB51" s="194" t="e">
        <f t="shared" ref="EB51:EC51" si="207">EA51/60</f>
        <v>#VALUE!</v>
      </c>
      <c r="EC51" s="194" t="e">
        <f t="shared" si="207"/>
        <v>#VALUE!</v>
      </c>
      <c r="ED51" s="185" t="e">
        <f t="shared" si="17"/>
        <v>#VALUE!</v>
      </c>
      <c r="EE51" s="194" t="e">
        <f t="shared" ref="EE51:EF51" si="208">ED51/1000</f>
        <v>#VALUE!</v>
      </c>
      <c r="EF51" s="196" t="e">
        <f t="shared" si="208"/>
        <v>#VALUE!</v>
      </c>
      <c r="EG51" s="130" t="e">
        <f t="shared" si="19"/>
        <v>#VALUE!</v>
      </c>
      <c r="EH51" s="132" t="e">
        <f t="shared" si="20"/>
        <v>#VALUE!</v>
      </c>
      <c r="EI51" s="133">
        <v>1295</v>
      </c>
    </row>
    <row r="52" spans="1:139" ht="12.75" hidden="1" x14ac:dyDescent="0.2">
      <c r="A52" s="864"/>
      <c r="B52" s="135" t="s">
        <v>276</v>
      </c>
      <c r="C52" s="137" t="s">
        <v>155</v>
      </c>
      <c r="D52" s="137">
        <v>3</v>
      </c>
      <c r="E52" s="137">
        <v>3</v>
      </c>
      <c r="F52" s="137">
        <v>6</v>
      </c>
      <c r="G52" s="139">
        <f t="shared" si="0"/>
        <v>6.75</v>
      </c>
      <c r="H52" s="140">
        <v>20</v>
      </c>
      <c r="I52" s="140">
        <v>20</v>
      </c>
      <c r="J52" s="140">
        <f>H52/Main!$D$9</f>
        <v>4</v>
      </c>
      <c r="K52" s="140">
        <f>I52/Main!$D$10</f>
        <v>10</v>
      </c>
      <c r="L52" s="140">
        <f t="shared" si="1"/>
        <v>2.5</v>
      </c>
      <c r="M52" s="140">
        <v>1</v>
      </c>
      <c r="N52" s="145" t="s">
        <v>28</v>
      </c>
      <c r="O52" s="145">
        <v>2000</v>
      </c>
      <c r="P52" s="143"/>
      <c r="Q52" s="212" t="s">
        <v>28</v>
      </c>
      <c r="R52" s="321" t="s">
        <v>28</v>
      </c>
      <c r="S52" s="146"/>
      <c r="T52" s="146"/>
      <c r="U52" s="143"/>
      <c r="V52" s="143"/>
      <c r="W52" s="143"/>
      <c r="X52" s="143"/>
      <c r="Y52" s="143"/>
      <c r="Z52" s="143"/>
      <c r="AA52" s="143"/>
      <c r="AB52" s="143"/>
      <c r="AC52" s="148"/>
      <c r="AD52" s="133">
        <v>12</v>
      </c>
      <c r="AE52" s="133">
        <v>0</v>
      </c>
      <c r="AF52" s="133">
        <v>6</v>
      </c>
      <c r="AG52" s="133">
        <v>1</v>
      </c>
      <c r="AH52" s="133">
        <v>17</v>
      </c>
      <c r="AI52" s="133">
        <v>0</v>
      </c>
      <c r="AJ52" s="167">
        <v>2</v>
      </c>
      <c r="AK52" s="133">
        <v>2</v>
      </c>
      <c r="AL52" s="133">
        <v>0</v>
      </c>
      <c r="AM52" s="133">
        <v>0</v>
      </c>
      <c r="AN52" s="133">
        <v>0</v>
      </c>
      <c r="AO52" s="133">
        <v>0</v>
      </c>
      <c r="AP52" s="133">
        <v>0</v>
      </c>
      <c r="AQ52" s="133">
        <v>0</v>
      </c>
      <c r="AR52" s="133">
        <v>0</v>
      </c>
      <c r="AS52" s="133">
        <v>0</v>
      </c>
      <c r="AT52" s="133">
        <v>0</v>
      </c>
      <c r="AU52" s="133">
        <v>0</v>
      </c>
      <c r="AV52" s="133">
        <v>0</v>
      </c>
      <c r="AW52" s="133">
        <v>0</v>
      </c>
      <c r="AX52" s="133">
        <v>0</v>
      </c>
      <c r="AY52" s="174">
        <f t="shared" ref="AY52:BS52" si="209">IF(AD52 = 0, "", AD52)</f>
        <v>12</v>
      </c>
      <c r="AZ52" s="137" t="str">
        <f t="shared" si="209"/>
        <v/>
      </c>
      <c r="BA52" s="133">
        <f t="shared" si="209"/>
        <v>6</v>
      </c>
      <c r="BB52" s="133">
        <f t="shared" si="209"/>
        <v>1</v>
      </c>
      <c r="BC52" s="133">
        <f t="shared" si="209"/>
        <v>17</v>
      </c>
      <c r="BD52" s="137" t="str">
        <f t="shared" si="209"/>
        <v/>
      </c>
      <c r="BE52" s="167">
        <f t="shared" si="209"/>
        <v>2</v>
      </c>
      <c r="BF52" s="133">
        <f t="shared" si="209"/>
        <v>2</v>
      </c>
      <c r="BG52" s="137" t="str">
        <f t="shared" si="209"/>
        <v/>
      </c>
      <c r="BH52" s="137" t="str">
        <f t="shared" si="209"/>
        <v/>
      </c>
      <c r="BI52" s="137" t="str">
        <f t="shared" si="209"/>
        <v/>
      </c>
      <c r="BJ52" s="137" t="str">
        <f t="shared" si="209"/>
        <v/>
      </c>
      <c r="BK52" s="137" t="str">
        <f t="shared" si="209"/>
        <v/>
      </c>
      <c r="BL52" s="137" t="str">
        <f t="shared" si="209"/>
        <v/>
      </c>
      <c r="BM52" s="137" t="str">
        <f t="shared" si="209"/>
        <v/>
      </c>
      <c r="BN52" s="137" t="str">
        <f t="shared" si="209"/>
        <v/>
      </c>
      <c r="BO52" s="137" t="str">
        <f t="shared" si="209"/>
        <v/>
      </c>
      <c r="BP52" s="137" t="str">
        <f t="shared" si="209"/>
        <v/>
      </c>
      <c r="BQ52" s="137" t="str">
        <f t="shared" si="209"/>
        <v/>
      </c>
      <c r="BR52" s="137" t="str">
        <f t="shared" si="209"/>
        <v/>
      </c>
      <c r="BS52" s="169" t="str">
        <f t="shared" si="209"/>
        <v/>
      </c>
      <c r="BT52" s="174" t="e">
        <f>$AY52*Assembly!Z$4+$AZ52*Assembly!Z$5+$BA52*Assembly!Z$6+$BB52*Assembly!Z$7+$BC52*Assembly!Z$8+$BD52*Assembly!Z$9+$BE52*Assembly!Z$10+$BF52*Assembly!Z$11+$BG52*Assembly!Z$12+$BH52*Assembly!Z$13+$BI52*Assembly!Z$14+$BJ52*Assembly!Z$15+$BK52*Assembly!Z$16+$BL52*Assembly!Z$17+$BM52*Assembly!Z$18+$BN52*Assembly!Z$19+$BO52*Assembly!Z$20+$BP52*Assembly!Z$21+$BQ52*Assembly!Z$22+$BR52*Assembly!Z$23+$BS52*Assembly!Z$24</f>
        <v>#VALUE!</v>
      </c>
      <c r="BU52" s="133" t="e">
        <f t="shared" si="3"/>
        <v>#VALUE!</v>
      </c>
      <c r="BV52" s="314" t="str">
        <f t="shared" si="177"/>
        <v>?</v>
      </c>
      <c r="BW52" s="133" t="e">
        <f>$AY52*Assembly!AD$4+$AZ52*Assembly!AD$5+$BA52*Assembly!AD$6+$BB52*Assembly!AD$7+$BC52*Assembly!AD$8+$BD52*Assembly!AD$9+$BE52*Assembly!AD$10+$BF52*Assembly!AD$11+$BG52*Assembly!AD$12+$BH52*Assembly!AD$13+$BI52*Assembly!AD$14+$BJ52*Assembly!AD$15+$BK52*Assembly!AD$16+$BL52*Assembly!AD$17+$BM52*Assembly!AD$18+$BN52*Assembly!AD$19+$BO52*Assembly!AD$20+$BP52*Assembly!AD$21+$BQ52*Assembly!AD$22+$BR52*Assembly!AD$23+$BS52*Assembly!AD$24</f>
        <v>#VALUE!</v>
      </c>
      <c r="BX52" s="177" t="e">
        <f t="shared" si="4"/>
        <v>#VALUE!</v>
      </c>
      <c r="BY52" s="178" t="e">
        <f t="shared" si="5"/>
        <v>#VALUE!</v>
      </c>
      <c r="BZ52" s="179" t="e">
        <f t="shared" si="6"/>
        <v>#VALUE!</v>
      </c>
      <c r="CA52" s="178" t="e">
        <f t="shared" si="7"/>
        <v>#VALUE!</v>
      </c>
      <c r="CB52" s="133" t="e">
        <f>$AY52*Assembly!Y$4+$AZ52*Assembly!Y$5+$BA52*Assembly!Y$6+$BB52*Assembly!Y$7+$BC52*Assembly!Y$8+$BD52*Assembly!Y$9+$BE52*Assembly!Y$10+$BF52*Assembly!Y$11+$BG52*Assembly!Y$12+$BH52*Assembly!Y$13+$BI52*Assembly!Y$14+$BJ52*Assembly!Y$15+$BK52*Assembly!Y$16+$BL52*Assembly!Y$17+$BM52*Assembly!Y$18+$BN52*Assembly!Y$19+$BO52*Assembly!Y$20+$BP52*Assembly!Y$21+$BQ52*Assembly!Y$22+$BR52*Assembly!Y$23+$BS52*Assembly!Y$24</f>
        <v>#VALUE!</v>
      </c>
      <c r="CC52" s="133" t="e">
        <f t="shared" si="8"/>
        <v>#VALUE!</v>
      </c>
      <c r="CD52" s="130" t="e">
        <f t="shared" si="9"/>
        <v>#VALUE!</v>
      </c>
      <c r="CE52" s="183" t="e">
        <f>$AY52*Assembly!AC$4+$AZ52*Assembly!AC$5+$BA52*Assembly!AC$6+$BB52*Assembly!AC$7+$BC52*Assembly!AC$8+$BD52*Assembly!AC$9+$BE52*Assembly!AC$10+$BF52*Assembly!AC$11+$BG52*Assembly!AC$12+$BH52*Assembly!AC$13+$BI52*Assembly!AC$14+$BJ52*Assembly!AC$15+$BK52*Assembly!AC$16+$BL52*Assembly!AC$17+$BM52*Assembly!AC$18+$BN52*Assembly!AC$19+$BO52*Assembly!AC$20+$BP52*Assembly!AC$21+$BQ52*Assembly!AC$22+$BR52*Assembly!AC$23+$BS52*Assembly!AC$24</f>
        <v>#VALUE!</v>
      </c>
      <c r="CF52" s="145" t="e">
        <f>$AY52*Assembly!M$4+$AZ52*Assembly!M$5+$BA52*Assembly!M$6+$BB52*Assembly!M$7+$BC52*Assembly!M$8+$BD52*Assembly!M$9+$BE52*Assembly!M$10+$BF52*Assembly!M$11+$BG52*Assembly!M$12+$BH52*Assembly!M$13+$BI52*Assembly!M$14+$BJ52*Assembly!M$15+$BK52*Assembly!M$16+$BL52*Assembly!M$17+$BM52*Assembly!M$18+$BN52*Assembly!M$19+$BO52*Assembly!M$20+$BP52*Assembly!M$21+$BQ52*Assembly!M$22+$BR52*Assembly!M$23+$BS52*Assembly!M$24</f>
        <v>#VALUE!</v>
      </c>
      <c r="CG52" s="145" t="e">
        <f>$AY52*Assembly!N$4+$AZ52*Assembly!N$5+$BA52*Assembly!N$6+$BB52*Assembly!N$7+$BC52*Assembly!N$8+$BD52*Assembly!N$9+$BE52*Assembly!N$10+$BF52*Assembly!N$11+$BG52*Assembly!N$12+$BH52*Assembly!N$13+$BI52*Assembly!N$14+$BJ52*Assembly!N$15+$BK52*Assembly!N$16+$BL52*Assembly!N$17+$BM52*Assembly!N$18+$BN52*Assembly!N$19+$BO52*Assembly!N$20+$BP52*Assembly!N$21+$BQ52*Assembly!N$22+$BR52*Assembly!N$23+$BS52*Assembly!N$24</f>
        <v>#VALUE!</v>
      </c>
      <c r="CH52" s="145" t="e">
        <f>$AY52*Assembly!O$4+$AZ52*Assembly!O$5+$BA52*Assembly!O$6+$BB52*Assembly!O$7+$BC52*Assembly!O$8+$BD52*Assembly!O$9+$BE52*Assembly!O$10+$BF52*Assembly!O$11+$BG52*Assembly!O$12+$BH52*Assembly!O$13+$BI52*Assembly!O$14+$BJ52*Assembly!O$15+$BK52*Assembly!O$16+$BL52*Assembly!O$17+$BM52*Assembly!O$18+$BN52*Assembly!O$19+$BO52*Assembly!O$20+$BP52*Assembly!O$21+$BQ52*Assembly!O$22+$BR52*Assembly!O$23+$BS52*Assembly!O$24</f>
        <v>#VALUE!</v>
      </c>
      <c r="CI52" s="140" t="e">
        <f>$AY52*Assembly!P$4+$AZ52*Assembly!P$5+$BA52*Assembly!P$6+$BB52*Assembly!P$7+$BC52*Assembly!P$8+$BD52*Assembly!P$9+$BE52*Assembly!P$10+$BF52*Assembly!P$11+$BG52*Assembly!P$12+$BH52*Assembly!P$13+$BI52*Assembly!P$14+$BJ52*Assembly!P$15+$BK52*Assembly!P$16+$BL52*Assembly!P$17+$BM52*Assembly!P$18+$BN52*Assembly!P$19+$BO52*Assembly!P$20+$BP52*Assembly!P$21+$BQ52*Assembly!P$22+$BR52*Assembly!P$23+$BS52*Assembly!P$24</f>
        <v>#VALUE!</v>
      </c>
      <c r="CJ52" s="140" t="e">
        <f>$AY52*Assembly!Q$4+$AZ52*Assembly!Q$5+$BA52*Assembly!Q$6+$BB52*Assembly!Q$7+$BC52*Assembly!Q$8+$BD52*Assembly!Q$9+$BE52*Assembly!Q$10+$BF52*Assembly!Q$11+$BG52*Assembly!Q$12+$BH52*Assembly!Q$13+$BI52*Assembly!Q$14+$BJ52*Assembly!Q$15+$BK52*Assembly!Q$16+$BL52*Assembly!Q$17+$BM52*Assembly!Q$18+$BN52*Assembly!Q$19+$BO52*Assembly!Q$20+$BP52*Assembly!Q$21+$BQ52*Assembly!Q$22+$BR52*Assembly!Q$23+$BS52*Assembly!Q$24</f>
        <v>#VALUE!</v>
      </c>
      <c r="CK52" s="145" t="e">
        <f>$AY52*Assembly!R$4+$AZ52*Assembly!R$5+$BA52*Assembly!R$6+$BB52*Assembly!R$7+$BC52*Assembly!R$8+$BD52*Assembly!R$9+$BE52*Assembly!R$10+$BF52*Assembly!R$11+$BG52*Assembly!R$12+$BH52*Assembly!R$13+$BI52*Assembly!R$14+$BJ52*Assembly!R$15+$BK52*Assembly!R$16+$BL52*Assembly!R$17+$BM52*Assembly!R$18+$BN52*Assembly!R$19+$BO52*Assembly!R$20+$BP52*Assembly!R$21+$BQ52*Assembly!R$22+$BR52*Assembly!R$23+$BS52*Assembly!R$24</f>
        <v>#VALUE!</v>
      </c>
      <c r="CL52" s="140" t="e">
        <f>$AY52*Assembly!S$4+$AZ52*Assembly!S$5+$BA52*Assembly!S$6+$BB52*Assembly!S$7+$BC52*Assembly!S$8+$BD52*Assembly!S$9+$BE52*Assembly!S$10+$BF52*Assembly!S$11+$BG52*Assembly!S$12+$BH52*Assembly!S$13+$BI52*Assembly!S$14+$BJ52*Assembly!S$15+$BK52*Assembly!S$16+$BL52*Assembly!S$17+$BM52*Assembly!S$18+$BN52*Assembly!S$19+$BO52*Assembly!S$20+$BP52*Assembly!S$21+$BQ52*Assembly!S$22+$BR52*Assembly!S$23+$BS52*Assembly!S$24</f>
        <v>#VALUE!</v>
      </c>
      <c r="CM52" s="140" t="e">
        <f>$AY52*Assembly!T$4+$AZ52*Assembly!T$5+$BA52*Assembly!T$6+$BB52*Assembly!T$7+$BC52*Assembly!T$8+$BD52*Assembly!T$9+$BE52*Assembly!T$10+$BF52*Assembly!T$11+$BG52*Assembly!T$12+$BH52*Assembly!T$13+$BI52*Assembly!T$14+$BJ52*Assembly!T$15+$BK52*Assembly!T$16+$BL52*Assembly!T$17+$BM52*Assembly!T$18+$BN52*Assembly!T$19+$BO52*Assembly!T$20+$BP52*Assembly!T$21+$BQ52*Assembly!T$22+$BR52*Assembly!T$23+$BS52*Assembly!T$24</f>
        <v>#VALUE!</v>
      </c>
      <c r="CN52" s="140" t="e">
        <f>$AY52*Assembly!U$4+$AZ52*Assembly!U$5+$BA52*Assembly!U$6+$BB52*Assembly!U$7+$BC52*Assembly!U$8+$BD52*Assembly!U$9+$BE52*Assembly!U$10+$BF52*Assembly!U$11+$BG52*Assembly!U$12+$BH52*Assembly!U$13+$BI52*Assembly!U$14+$BJ52*Assembly!U$15+$BK52*Assembly!U$16+$BL52*Assembly!U$17+$BM52*Assembly!U$18+$BN52*Assembly!U$19+$BO52*Assembly!U$20+$BP52*Assembly!U$21+$BQ52*Assembly!U$22+$BR52*Assembly!U$23+$BS52*Assembly!U$24</f>
        <v>#VALUE!</v>
      </c>
      <c r="CO52" s="145" t="e">
        <f>$AY52*Assembly!V$4+$AZ52*Assembly!V$5+$BA52*Assembly!V$6+$BB52*Assembly!V$7+$BC52*Assembly!V$8+$BD52*Assembly!V$9+$BE52*Assembly!V$10+$BF52*Assembly!V$11+$BG52*Assembly!V$12+$BH52*Assembly!V$13+$BI52*Assembly!V$14+$BJ52*Assembly!V$15+$BK52*Assembly!V$16+$BL52*Assembly!V$17+$BM52*Assembly!V$18+$BN52*Assembly!V$19+$BO52*Assembly!V$20+$BP52*Assembly!V$21+$BQ52*Assembly!V$22+$BR52*Assembly!V$23+$BS52*Assembly!V$24</f>
        <v>#VALUE!</v>
      </c>
      <c r="CP52" s="145" t="e">
        <f>CF52*Refining!$F$3</f>
        <v>#VALUE!</v>
      </c>
      <c r="CQ52" s="145" t="e">
        <f>CG52*Refining!$F$4</f>
        <v>#VALUE!</v>
      </c>
      <c r="CR52" s="145" t="e">
        <f>CH52*Refining!$F$5</f>
        <v>#VALUE!</v>
      </c>
      <c r="CS52" s="145" t="e">
        <f>CI52*Refining!$F$6</f>
        <v>#VALUE!</v>
      </c>
      <c r="CT52" s="145" t="e">
        <f>CJ52*Refining!$F$7</f>
        <v>#VALUE!</v>
      </c>
      <c r="CU52" s="145" t="e">
        <f>CK52*Refining!$F$8</f>
        <v>#VALUE!</v>
      </c>
      <c r="CV52" s="145" t="e">
        <f>CL52*Refining!$F$9</f>
        <v>#VALUE!</v>
      </c>
      <c r="CW52" s="145" t="e">
        <f>CM52*Refining!$F$10</f>
        <v>#VALUE!</v>
      </c>
      <c r="CX52" s="145" t="e">
        <f>CN52*Refining!$F$11</f>
        <v>#VALUE!</v>
      </c>
      <c r="CY52" s="145" t="e">
        <f>CO52*Refining!$F$12</f>
        <v>#VALUE!</v>
      </c>
      <c r="CZ52" s="185" t="e">
        <f t="shared" ref="CZ52:DS52" si="210">IF(CF52 = 0, "", CF52)</f>
        <v>#VALUE!</v>
      </c>
      <c r="DA52" s="189" t="e">
        <f t="shared" si="210"/>
        <v>#VALUE!</v>
      </c>
      <c r="DB52" s="186" t="e">
        <f t="shared" si="210"/>
        <v>#VALUE!</v>
      </c>
      <c r="DC52" s="186" t="e">
        <f t="shared" si="210"/>
        <v>#VALUE!</v>
      </c>
      <c r="DD52" s="186" t="e">
        <f t="shared" si="210"/>
        <v>#VALUE!</v>
      </c>
      <c r="DE52" s="186" t="e">
        <f t="shared" si="210"/>
        <v>#VALUE!</v>
      </c>
      <c r="DF52" s="186" t="e">
        <f t="shared" si="210"/>
        <v>#VALUE!</v>
      </c>
      <c r="DG52" s="186" t="e">
        <f t="shared" si="210"/>
        <v>#VALUE!</v>
      </c>
      <c r="DH52" s="186" t="e">
        <f t="shared" si="210"/>
        <v>#VALUE!</v>
      </c>
      <c r="DI52" s="187" t="e">
        <f t="shared" si="210"/>
        <v>#VALUE!</v>
      </c>
      <c r="DJ52" s="185" t="e">
        <f t="shared" si="210"/>
        <v>#VALUE!</v>
      </c>
      <c r="DK52" s="189" t="e">
        <f t="shared" si="210"/>
        <v>#VALUE!</v>
      </c>
      <c r="DL52" s="186" t="e">
        <f t="shared" si="210"/>
        <v>#VALUE!</v>
      </c>
      <c r="DM52" s="186" t="e">
        <f t="shared" si="210"/>
        <v>#VALUE!</v>
      </c>
      <c r="DN52" s="188" t="e">
        <f t="shared" si="210"/>
        <v>#VALUE!</v>
      </c>
      <c r="DO52" s="186" t="e">
        <f t="shared" si="210"/>
        <v>#VALUE!</v>
      </c>
      <c r="DP52" s="186" t="e">
        <f t="shared" si="210"/>
        <v>#VALUE!</v>
      </c>
      <c r="DQ52" s="186" t="e">
        <f t="shared" si="210"/>
        <v>#VALUE!</v>
      </c>
      <c r="DR52" s="186" t="e">
        <f t="shared" si="210"/>
        <v>#VALUE!</v>
      </c>
      <c r="DS52" s="187" t="e">
        <f t="shared" si="210"/>
        <v>#VALUE!</v>
      </c>
      <c r="DT52" s="185" t="e">
        <f t="shared" si="11"/>
        <v>#VALUE!</v>
      </c>
      <c r="DU52" s="189" t="e">
        <f t="shared" si="12"/>
        <v>#VALUE!</v>
      </c>
      <c r="DV52" s="133" t="e">
        <f>CZ52*'Ores &amp; Ingots'!$C$3+DA52*'Ores &amp; Ingots'!$C$4+DB52*'Ores &amp; Ingots'!$C$5+DC52*'Ores &amp; Ingots'!$C$6+DD52*'Ores &amp; Ingots'!$C$7+DE52*'Ores &amp; Ingots'!$C$8+DF52*'Ores &amp; Ingots'!$C$9+DG52*'Ores &amp; Ingots'!$C$10+DH52*'Ores &amp; Ingots'!$C$11+DI52*'Ores &amp; Ingots'!$C$12</f>
        <v>#VALUE!</v>
      </c>
      <c r="DW52" s="133" t="e">
        <f>DJ52*'Ores &amp; Ingots'!$B$3+DK52*'Ores &amp; Ingots'!$B$4+DL52*'Ores &amp; Ingots'!$B$5+DM52*'Ores &amp; Ingots'!$B$6+DN52*'Ores &amp; Ingots'!$B$7+DO52*'Ores &amp; Ingots'!$B$8+DP52*'Ores &amp; Ingots'!$B$9+DQ52*'Ores &amp; Ingots'!$B$10+DR52*'Ores &amp; Ingots'!$B$11+DS52*'Ores &amp; Ingots'!$B$12</f>
        <v>#VALUE!</v>
      </c>
      <c r="DX52" s="189" t="e">
        <f>CZ52*Refining!$G$3+DA52*Refining!$G$4+DB52*Refining!$G$5+DC52*Refining!$G$6+DD52*Refining!$G$7+DE52*Refining!$G$8+DF52*Refining!$G$9+DG52*Refining!$G$10+DH52*Refining!$G$11+DI52*Refining!$G$12</f>
        <v>#VALUE!</v>
      </c>
      <c r="DY52" s="189" t="e">
        <f t="shared" si="13"/>
        <v>#VALUE!</v>
      </c>
      <c r="DZ52" s="192" t="e">
        <f t="shared" si="14"/>
        <v>#VALUE!</v>
      </c>
      <c r="EA52" s="185" t="e">
        <f t="shared" si="15"/>
        <v>#VALUE!</v>
      </c>
      <c r="EB52" s="194" t="e">
        <f t="shared" ref="EB52:EC52" si="211">EA52/60</f>
        <v>#VALUE!</v>
      </c>
      <c r="EC52" s="194" t="e">
        <f t="shared" si="211"/>
        <v>#VALUE!</v>
      </c>
      <c r="ED52" s="185" t="e">
        <f t="shared" si="17"/>
        <v>#VALUE!</v>
      </c>
      <c r="EE52" s="194" t="e">
        <f t="shared" ref="EE52:EF52" si="212">ED52/1000</f>
        <v>#VALUE!</v>
      </c>
      <c r="EF52" s="196" t="e">
        <f t="shared" si="212"/>
        <v>#VALUE!</v>
      </c>
      <c r="EG52" s="130" t="e">
        <f t="shared" si="19"/>
        <v>#VALUE!</v>
      </c>
      <c r="EH52" s="132" t="e">
        <f t="shared" si="20"/>
        <v>#VALUE!</v>
      </c>
      <c r="EI52" s="133" t="s">
        <v>28</v>
      </c>
    </row>
    <row r="53" spans="1:139" ht="12.75" x14ac:dyDescent="0.2">
      <c r="A53" s="864"/>
      <c r="B53" s="135" t="s">
        <v>277</v>
      </c>
      <c r="C53" s="137" t="s">
        <v>156</v>
      </c>
      <c r="D53" s="137">
        <v>1</v>
      </c>
      <c r="E53" s="137">
        <v>1</v>
      </c>
      <c r="F53" s="137">
        <v>2</v>
      </c>
      <c r="G53" s="139">
        <f t="shared" si="0"/>
        <v>31.25</v>
      </c>
      <c r="H53" s="140">
        <v>15</v>
      </c>
      <c r="I53" s="140">
        <v>15</v>
      </c>
      <c r="J53" s="140">
        <f>H53/Main!$D$9</f>
        <v>3</v>
      </c>
      <c r="K53" s="140">
        <f>I53/Main!$D$10</f>
        <v>7.5</v>
      </c>
      <c r="L53" s="140">
        <f t="shared" si="1"/>
        <v>2.5</v>
      </c>
      <c r="M53" s="140">
        <v>1</v>
      </c>
      <c r="N53" s="145" t="s">
        <v>28</v>
      </c>
      <c r="O53" s="143"/>
      <c r="P53" s="143"/>
      <c r="Q53" s="145"/>
      <c r="R53" s="143"/>
      <c r="S53" s="146"/>
      <c r="T53" s="146"/>
      <c r="U53" s="143"/>
      <c r="V53" s="143"/>
      <c r="W53" s="143"/>
      <c r="X53" s="361" t="s">
        <v>278</v>
      </c>
      <c r="Y53" s="143"/>
      <c r="Z53" s="143"/>
      <c r="AA53" s="143"/>
      <c r="AB53" s="143"/>
      <c r="AC53" s="148" t="s">
        <v>28</v>
      </c>
      <c r="AD53" s="133">
        <v>100</v>
      </c>
      <c r="AE53" s="133">
        <v>0</v>
      </c>
      <c r="AF53" s="133">
        <v>20</v>
      </c>
      <c r="AG53" s="133">
        <v>10</v>
      </c>
      <c r="AH53" s="133">
        <v>40</v>
      </c>
      <c r="AI53" s="133">
        <v>0</v>
      </c>
      <c r="AJ53" s="167">
        <v>2</v>
      </c>
      <c r="AK53" s="133">
        <v>0</v>
      </c>
      <c r="AL53" s="133">
        <v>0</v>
      </c>
      <c r="AM53" s="133">
        <v>0</v>
      </c>
      <c r="AN53" s="133">
        <v>0</v>
      </c>
      <c r="AO53" s="133">
        <v>0</v>
      </c>
      <c r="AP53" s="133">
        <v>0</v>
      </c>
      <c r="AQ53" s="133">
        <v>0</v>
      </c>
      <c r="AR53" s="133">
        <v>0</v>
      </c>
      <c r="AS53" s="133">
        <v>0</v>
      </c>
      <c r="AT53" s="133">
        <v>0</v>
      </c>
      <c r="AU53" s="133">
        <v>0</v>
      </c>
      <c r="AV53" s="133">
        <v>0</v>
      </c>
      <c r="AW53" s="133">
        <v>0</v>
      </c>
      <c r="AX53" s="133">
        <v>0</v>
      </c>
      <c r="AY53" s="174">
        <f t="shared" ref="AY53:BS53" si="213">IF(AD53 = 0, "", AD53)</f>
        <v>100</v>
      </c>
      <c r="AZ53" s="137" t="str">
        <f t="shared" si="213"/>
        <v/>
      </c>
      <c r="BA53" s="133">
        <f t="shared" si="213"/>
        <v>20</v>
      </c>
      <c r="BB53" s="133">
        <f t="shared" si="213"/>
        <v>10</v>
      </c>
      <c r="BC53" s="133">
        <f t="shared" si="213"/>
        <v>40</v>
      </c>
      <c r="BD53" s="137" t="str">
        <f t="shared" si="213"/>
        <v/>
      </c>
      <c r="BE53" s="167">
        <f t="shared" si="213"/>
        <v>2</v>
      </c>
      <c r="BF53" s="137" t="str">
        <f t="shared" si="213"/>
        <v/>
      </c>
      <c r="BG53" s="137" t="str">
        <f t="shared" si="213"/>
        <v/>
      </c>
      <c r="BH53" s="137" t="str">
        <f t="shared" si="213"/>
        <v/>
      </c>
      <c r="BI53" s="137" t="str">
        <f t="shared" si="213"/>
        <v/>
      </c>
      <c r="BJ53" s="137" t="str">
        <f t="shared" si="213"/>
        <v/>
      </c>
      <c r="BK53" s="137" t="str">
        <f t="shared" si="213"/>
        <v/>
      </c>
      <c r="BL53" s="137" t="str">
        <f t="shared" si="213"/>
        <v/>
      </c>
      <c r="BM53" s="137" t="str">
        <f t="shared" si="213"/>
        <v/>
      </c>
      <c r="BN53" s="137" t="str">
        <f t="shared" si="213"/>
        <v/>
      </c>
      <c r="BO53" s="137" t="str">
        <f t="shared" si="213"/>
        <v/>
      </c>
      <c r="BP53" s="137" t="str">
        <f t="shared" si="213"/>
        <v/>
      </c>
      <c r="BQ53" s="137" t="str">
        <f t="shared" si="213"/>
        <v/>
      </c>
      <c r="BR53" s="137" t="str">
        <f t="shared" si="213"/>
        <v/>
      </c>
      <c r="BS53" s="169" t="str">
        <f t="shared" si="213"/>
        <v/>
      </c>
      <c r="BT53" s="174" t="e">
        <f>$AY53*Assembly!Z$4+$AZ53*Assembly!Z$5+$BA53*Assembly!Z$6+$BB53*Assembly!Z$7+$BC53*Assembly!Z$8+$BD53*Assembly!Z$9+$BE53*Assembly!Z$10+$BF53*Assembly!Z$11+$BG53*Assembly!Z$12+$BH53*Assembly!Z$13+$BI53*Assembly!Z$14+$BJ53*Assembly!Z$15+$BK53*Assembly!Z$16+$BL53*Assembly!Z$17+$BM53*Assembly!Z$18+$BN53*Assembly!Z$19+$BO53*Assembly!Z$20+$BP53*Assembly!Z$21+$BQ53*Assembly!Z$22+$BR53*Assembly!Z$23+$BS53*Assembly!Z$24</f>
        <v>#VALUE!</v>
      </c>
      <c r="BU53" s="133" t="e">
        <f t="shared" si="3"/>
        <v>#VALUE!</v>
      </c>
      <c r="BV53" s="314"/>
      <c r="BW53" s="133" t="e">
        <f>$AY53*Assembly!AD$4+$AZ53*Assembly!AD$5+$BA53*Assembly!AD$6+$BB53*Assembly!AD$7+$BC53*Assembly!AD$8+$BD53*Assembly!AD$9+$BE53*Assembly!AD$10+$BF53*Assembly!AD$11+$BG53*Assembly!AD$12+$BH53*Assembly!AD$13+$BI53*Assembly!AD$14+$BJ53*Assembly!AD$15+$BK53*Assembly!AD$16+$BL53*Assembly!AD$17+$BM53*Assembly!AD$18+$BN53*Assembly!AD$19+$BO53*Assembly!AD$20+$BP53*Assembly!AD$21+$BQ53*Assembly!AD$22+$BR53*Assembly!AD$23+$BS53*Assembly!AD$24</f>
        <v>#VALUE!</v>
      </c>
      <c r="BX53" s="177" t="e">
        <f t="shared" si="4"/>
        <v>#VALUE!</v>
      </c>
      <c r="BY53" s="178" t="e">
        <f t="shared" si="5"/>
        <v>#VALUE!</v>
      </c>
      <c r="BZ53" s="179" t="e">
        <f t="shared" si="6"/>
        <v>#VALUE!</v>
      </c>
      <c r="CA53" s="178" t="e">
        <f t="shared" si="7"/>
        <v>#VALUE!</v>
      </c>
      <c r="CB53" s="133" t="e">
        <f>$AY53*Assembly!Y$4+$AZ53*Assembly!Y$5+$BA53*Assembly!Y$6+$BB53*Assembly!Y$7+$BC53*Assembly!Y$8+$BD53*Assembly!Y$9+$BE53*Assembly!Y$10+$BF53*Assembly!Y$11+$BG53*Assembly!Y$12+$BH53*Assembly!Y$13+$BI53*Assembly!Y$14+$BJ53*Assembly!Y$15+$BK53*Assembly!Y$16+$BL53*Assembly!Y$17+$BM53*Assembly!Y$18+$BN53*Assembly!Y$19+$BO53*Assembly!Y$20+$BP53*Assembly!Y$21+$BQ53*Assembly!Y$22+$BR53*Assembly!Y$23+$BS53*Assembly!Y$24</f>
        <v>#VALUE!</v>
      </c>
      <c r="CC53" s="133" t="e">
        <f t="shared" si="8"/>
        <v>#VALUE!</v>
      </c>
      <c r="CD53" s="130" t="e">
        <f t="shared" si="9"/>
        <v>#VALUE!</v>
      </c>
      <c r="CE53" s="183" t="e">
        <f>$AY53*Assembly!AC$4+$AZ53*Assembly!AC$5+$BA53*Assembly!AC$6+$BB53*Assembly!AC$7+$BC53*Assembly!AC$8+$BD53*Assembly!AC$9+$BE53*Assembly!AC$10+$BF53*Assembly!AC$11+$BG53*Assembly!AC$12+$BH53*Assembly!AC$13+$BI53*Assembly!AC$14+$BJ53*Assembly!AC$15+$BK53*Assembly!AC$16+$BL53*Assembly!AC$17+$BM53*Assembly!AC$18+$BN53*Assembly!AC$19+$BO53*Assembly!AC$20+$BP53*Assembly!AC$21+$BQ53*Assembly!AC$22+$BR53*Assembly!AC$23+$BS53*Assembly!AC$24</f>
        <v>#VALUE!</v>
      </c>
      <c r="CF53" s="145" t="e">
        <f>$AY53*Assembly!M$4+$AZ53*Assembly!M$5+$BA53*Assembly!M$6+$BB53*Assembly!M$7+$BC53*Assembly!M$8+$BD53*Assembly!M$9+$BE53*Assembly!M$10+$BF53*Assembly!M$11+$BG53*Assembly!M$12+$BH53*Assembly!M$13+$BI53*Assembly!M$14+$BJ53*Assembly!M$15+$BK53*Assembly!M$16+$BL53*Assembly!M$17+$BM53*Assembly!M$18+$BN53*Assembly!M$19+$BO53*Assembly!M$20+$BP53*Assembly!M$21+$BQ53*Assembly!M$22+$BR53*Assembly!M$23+$BS53*Assembly!M$24</f>
        <v>#VALUE!</v>
      </c>
      <c r="CG53" s="145" t="e">
        <f>$AY53*Assembly!N$4+$AZ53*Assembly!N$5+$BA53*Assembly!N$6+$BB53*Assembly!N$7+$BC53*Assembly!N$8+$BD53*Assembly!N$9+$BE53*Assembly!N$10+$BF53*Assembly!N$11+$BG53*Assembly!N$12+$BH53*Assembly!N$13+$BI53*Assembly!N$14+$BJ53*Assembly!N$15+$BK53*Assembly!N$16+$BL53*Assembly!N$17+$BM53*Assembly!N$18+$BN53*Assembly!N$19+$BO53*Assembly!N$20+$BP53*Assembly!N$21+$BQ53*Assembly!N$22+$BR53*Assembly!N$23+$BS53*Assembly!N$24</f>
        <v>#VALUE!</v>
      </c>
      <c r="CH53" s="145" t="e">
        <f>$AY53*Assembly!O$4+$AZ53*Assembly!O$5+$BA53*Assembly!O$6+$BB53*Assembly!O$7+$BC53*Assembly!O$8+$BD53*Assembly!O$9+$BE53*Assembly!O$10+$BF53*Assembly!O$11+$BG53*Assembly!O$12+$BH53*Assembly!O$13+$BI53*Assembly!O$14+$BJ53*Assembly!O$15+$BK53*Assembly!O$16+$BL53*Assembly!O$17+$BM53*Assembly!O$18+$BN53*Assembly!O$19+$BO53*Assembly!O$20+$BP53*Assembly!O$21+$BQ53*Assembly!O$22+$BR53*Assembly!O$23+$BS53*Assembly!O$24</f>
        <v>#VALUE!</v>
      </c>
      <c r="CI53" s="140" t="e">
        <f>$AY53*Assembly!P$4+$AZ53*Assembly!P$5+$BA53*Assembly!P$6+$BB53*Assembly!P$7+$BC53*Assembly!P$8+$BD53*Assembly!P$9+$BE53*Assembly!P$10+$BF53*Assembly!P$11+$BG53*Assembly!P$12+$BH53*Assembly!P$13+$BI53*Assembly!P$14+$BJ53*Assembly!P$15+$BK53*Assembly!P$16+$BL53*Assembly!P$17+$BM53*Assembly!P$18+$BN53*Assembly!P$19+$BO53*Assembly!P$20+$BP53*Assembly!P$21+$BQ53*Assembly!P$22+$BR53*Assembly!P$23+$BS53*Assembly!P$24</f>
        <v>#VALUE!</v>
      </c>
      <c r="CJ53" s="140" t="e">
        <f>$AY53*Assembly!Q$4+$AZ53*Assembly!Q$5+$BA53*Assembly!Q$6+$BB53*Assembly!Q$7+$BC53*Assembly!Q$8+$BD53*Assembly!Q$9+$BE53*Assembly!Q$10+$BF53*Assembly!Q$11+$BG53*Assembly!Q$12+$BH53*Assembly!Q$13+$BI53*Assembly!Q$14+$BJ53*Assembly!Q$15+$BK53*Assembly!Q$16+$BL53*Assembly!Q$17+$BM53*Assembly!Q$18+$BN53*Assembly!Q$19+$BO53*Assembly!Q$20+$BP53*Assembly!Q$21+$BQ53*Assembly!Q$22+$BR53*Assembly!Q$23+$BS53*Assembly!Q$24</f>
        <v>#VALUE!</v>
      </c>
      <c r="CK53" s="145" t="e">
        <f>$AY53*Assembly!R$4+$AZ53*Assembly!R$5+$BA53*Assembly!R$6+$BB53*Assembly!R$7+$BC53*Assembly!R$8+$BD53*Assembly!R$9+$BE53*Assembly!R$10+$BF53*Assembly!R$11+$BG53*Assembly!R$12+$BH53*Assembly!R$13+$BI53*Assembly!R$14+$BJ53*Assembly!R$15+$BK53*Assembly!R$16+$BL53*Assembly!R$17+$BM53*Assembly!R$18+$BN53*Assembly!R$19+$BO53*Assembly!R$20+$BP53*Assembly!R$21+$BQ53*Assembly!R$22+$BR53*Assembly!R$23+$BS53*Assembly!R$24</f>
        <v>#VALUE!</v>
      </c>
      <c r="CL53" s="140" t="e">
        <f>$AY53*Assembly!S$4+$AZ53*Assembly!S$5+$BA53*Assembly!S$6+$BB53*Assembly!S$7+$BC53*Assembly!S$8+$BD53*Assembly!S$9+$BE53*Assembly!S$10+$BF53*Assembly!S$11+$BG53*Assembly!S$12+$BH53*Assembly!S$13+$BI53*Assembly!S$14+$BJ53*Assembly!S$15+$BK53*Assembly!S$16+$BL53*Assembly!S$17+$BM53*Assembly!S$18+$BN53*Assembly!S$19+$BO53*Assembly!S$20+$BP53*Assembly!S$21+$BQ53*Assembly!S$22+$BR53*Assembly!S$23+$BS53*Assembly!S$24</f>
        <v>#VALUE!</v>
      </c>
      <c r="CM53" s="140" t="e">
        <f>$AY53*Assembly!T$4+$AZ53*Assembly!T$5+$BA53*Assembly!T$6+$BB53*Assembly!T$7+$BC53*Assembly!T$8+$BD53*Assembly!T$9+$BE53*Assembly!T$10+$BF53*Assembly!T$11+$BG53*Assembly!T$12+$BH53*Assembly!T$13+$BI53*Assembly!T$14+$BJ53*Assembly!T$15+$BK53*Assembly!T$16+$BL53*Assembly!T$17+$BM53*Assembly!T$18+$BN53*Assembly!T$19+$BO53*Assembly!T$20+$BP53*Assembly!T$21+$BQ53*Assembly!T$22+$BR53*Assembly!T$23+$BS53*Assembly!T$24</f>
        <v>#VALUE!</v>
      </c>
      <c r="CN53" s="140" t="e">
        <f>$AY53*Assembly!U$4+$AZ53*Assembly!U$5+$BA53*Assembly!U$6+$BB53*Assembly!U$7+$BC53*Assembly!U$8+$BD53*Assembly!U$9+$BE53*Assembly!U$10+$BF53*Assembly!U$11+$BG53*Assembly!U$12+$BH53*Assembly!U$13+$BI53*Assembly!U$14+$BJ53*Assembly!U$15+$BK53*Assembly!U$16+$BL53*Assembly!U$17+$BM53*Assembly!U$18+$BN53*Assembly!U$19+$BO53*Assembly!U$20+$BP53*Assembly!U$21+$BQ53*Assembly!U$22+$BR53*Assembly!U$23+$BS53*Assembly!U$24</f>
        <v>#VALUE!</v>
      </c>
      <c r="CO53" s="145" t="e">
        <f>$AY53*Assembly!V$4+$AZ53*Assembly!V$5+$BA53*Assembly!V$6+$BB53*Assembly!V$7+$BC53*Assembly!V$8+$BD53*Assembly!V$9+$BE53*Assembly!V$10+$BF53*Assembly!V$11+$BG53*Assembly!V$12+$BH53*Assembly!V$13+$BI53*Assembly!V$14+$BJ53*Assembly!V$15+$BK53*Assembly!V$16+$BL53*Assembly!V$17+$BM53*Assembly!V$18+$BN53*Assembly!V$19+$BO53*Assembly!V$20+$BP53*Assembly!V$21+$BQ53*Assembly!V$22+$BR53*Assembly!V$23+$BS53*Assembly!V$24</f>
        <v>#VALUE!</v>
      </c>
      <c r="CP53" s="145" t="e">
        <f>CF53*Refining!$F$3</f>
        <v>#VALUE!</v>
      </c>
      <c r="CQ53" s="145" t="e">
        <f>CG53*Refining!$F$4</f>
        <v>#VALUE!</v>
      </c>
      <c r="CR53" s="145" t="e">
        <f>CH53*Refining!$F$5</f>
        <v>#VALUE!</v>
      </c>
      <c r="CS53" s="145" t="e">
        <f>CI53*Refining!$F$6</f>
        <v>#VALUE!</v>
      </c>
      <c r="CT53" s="145" t="e">
        <f>CJ53*Refining!$F$7</f>
        <v>#VALUE!</v>
      </c>
      <c r="CU53" s="145" t="e">
        <f>CK53*Refining!$F$8</f>
        <v>#VALUE!</v>
      </c>
      <c r="CV53" s="145" t="e">
        <f>CL53*Refining!$F$9</f>
        <v>#VALUE!</v>
      </c>
      <c r="CW53" s="145" t="e">
        <f>CM53*Refining!$F$10</f>
        <v>#VALUE!</v>
      </c>
      <c r="CX53" s="145" t="e">
        <f>CN53*Refining!$F$11</f>
        <v>#VALUE!</v>
      </c>
      <c r="CY53" s="145" t="e">
        <f>CO53*Refining!$F$12</f>
        <v>#VALUE!</v>
      </c>
      <c r="CZ53" s="185" t="e">
        <f t="shared" ref="CZ53:DS53" si="214">IF(CF53 = 0, "", CF53)</f>
        <v>#VALUE!</v>
      </c>
      <c r="DA53" s="189" t="e">
        <f t="shared" si="214"/>
        <v>#VALUE!</v>
      </c>
      <c r="DB53" s="186" t="e">
        <f t="shared" si="214"/>
        <v>#VALUE!</v>
      </c>
      <c r="DC53" s="186" t="e">
        <f t="shared" si="214"/>
        <v>#VALUE!</v>
      </c>
      <c r="DD53" s="186" t="e">
        <f t="shared" si="214"/>
        <v>#VALUE!</v>
      </c>
      <c r="DE53" s="186" t="e">
        <f t="shared" si="214"/>
        <v>#VALUE!</v>
      </c>
      <c r="DF53" s="186" t="e">
        <f t="shared" si="214"/>
        <v>#VALUE!</v>
      </c>
      <c r="DG53" s="186" t="e">
        <f t="shared" si="214"/>
        <v>#VALUE!</v>
      </c>
      <c r="DH53" s="186" t="e">
        <f t="shared" si="214"/>
        <v>#VALUE!</v>
      </c>
      <c r="DI53" s="187" t="e">
        <f t="shared" si="214"/>
        <v>#VALUE!</v>
      </c>
      <c r="DJ53" s="185" t="e">
        <f t="shared" si="214"/>
        <v>#VALUE!</v>
      </c>
      <c r="DK53" s="189" t="e">
        <f t="shared" si="214"/>
        <v>#VALUE!</v>
      </c>
      <c r="DL53" s="186" t="e">
        <f t="shared" si="214"/>
        <v>#VALUE!</v>
      </c>
      <c r="DM53" s="186" t="e">
        <f t="shared" si="214"/>
        <v>#VALUE!</v>
      </c>
      <c r="DN53" s="211" t="e">
        <f t="shared" si="214"/>
        <v>#VALUE!</v>
      </c>
      <c r="DO53" s="186" t="e">
        <f t="shared" si="214"/>
        <v>#VALUE!</v>
      </c>
      <c r="DP53" s="186" t="e">
        <f t="shared" si="214"/>
        <v>#VALUE!</v>
      </c>
      <c r="DQ53" s="186" t="e">
        <f t="shared" si="214"/>
        <v>#VALUE!</v>
      </c>
      <c r="DR53" s="186" t="e">
        <f t="shared" si="214"/>
        <v>#VALUE!</v>
      </c>
      <c r="DS53" s="187" t="e">
        <f t="shared" si="214"/>
        <v>#VALUE!</v>
      </c>
      <c r="DT53" s="185" t="e">
        <f t="shared" si="11"/>
        <v>#VALUE!</v>
      </c>
      <c r="DU53" s="189" t="e">
        <f t="shared" si="12"/>
        <v>#VALUE!</v>
      </c>
      <c r="DV53" s="133" t="e">
        <f>CZ53*'Ores &amp; Ingots'!$C$3+DA53*'Ores &amp; Ingots'!$C$4+DB53*'Ores &amp; Ingots'!$C$5+DC53*'Ores &amp; Ingots'!$C$6+DD53*'Ores &amp; Ingots'!$C$7+DE53*'Ores &amp; Ingots'!$C$8+DF53*'Ores &amp; Ingots'!$C$9+DG53*'Ores &amp; Ingots'!$C$10+DH53*'Ores &amp; Ingots'!$C$11+DI53*'Ores &amp; Ingots'!$C$12</f>
        <v>#VALUE!</v>
      </c>
      <c r="DW53" s="133" t="e">
        <f>DJ53*'Ores &amp; Ingots'!$B$3+DK53*'Ores &amp; Ingots'!$B$4+DL53*'Ores &amp; Ingots'!$B$5+DM53*'Ores &amp; Ingots'!$B$6+DN53*'Ores &amp; Ingots'!$B$7+DO53*'Ores &amp; Ingots'!$B$8+DP53*'Ores &amp; Ingots'!$B$9+DQ53*'Ores &amp; Ingots'!$B$10+DR53*'Ores &amp; Ingots'!$B$11+DS53*'Ores &amp; Ingots'!$B$12</f>
        <v>#VALUE!</v>
      </c>
      <c r="DX53" s="189" t="e">
        <f>CZ53*Refining!$G$3+DA53*Refining!$G$4+DB53*Refining!$G$5+DC53*Refining!$G$6+DD53*Refining!$G$7+DE53*Refining!$G$8+DF53*Refining!$G$9+DG53*Refining!$G$10+DH53*Refining!$G$11+DI53*Refining!$G$12</f>
        <v>#VALUE!</v>
      </c>
      <c r="DY53" s="189" t="e">
        <f t="shared" si="13"/>
        <v>#VALUE!</v>
      </c>
      <c r="DZ53" s="192" t="e">
        <f t="shared" si="14"/>
        <v>#VALUE!</v>
      </c>
      <c r="EA53" s="185" t="e">
        <f t="shared" si="15"/>
        <v>#VALUE!</v>
      </c>
      <c r="EB53" s="194" t="e">
        <f t="shared" ref="EB53:EC53" si="215">EA53/60</f>
        <v>#VALUE!</v>
      </c>
      <c r="EC53" s="194" t="e">
        <f t="shared" si="215"/>
        <v>#VALUE!</v>
      </c>
      <c r="ED53" s="185" t="e">
        <f t="shared" si="17"/>
        <v>#VALUE!</v>
      </c>
      <c r="EE53" s="194" t="e">
        <f t="shared" ref="EE53:EF53" si="216">ED53/1000</f>
        <v>#VALUE!</v>
      </c>
      <c r="EF53" s="196" t="e">
        <f t="shared" si="216"/>
        <v>#VALUE!</v>
      </c>
      <c r="EG53" s="130" t="e">
        <f t="shared" si="19"/>
        <v>#VALUE!</v>
      </c>
      <c r="EH53" s="132" t="e">
        <f t="shared" si="20"/>
        <v>#VALUE!</v>
      </c>
      <c r="EI53" s="133" t="s">
        <v>28</v>
      </c>
    </row>
    <row r="54" spans="1:139" ht="12.75" x14ac:dyDescent="0.2">
      <c r="A54" s="864"/>
      <c r="B54" s="135" t="s">
        <v>279</v>
      </c>
      <c r="C54" s="137" t="s">
        <v>156</v>
      </c>
      <c r="D54" s="137">
        <v>1</v>
      </c>
      <c r="E54" s="137">
        <v>1</v>
      </c>
      <c r="F54" s="137">
        <v>2</v>
      </c>
      <c r="G54" s="139">
        <f t="shared" si="0"/>
        <v>31.25</v>
      </c>
      <c r="H54" s="140">
        <v>15</v>
      </c>
      <c r="I54" s="140">
        <v>15</v>
      </c>
      <c r="J54" s="140">
        <f>H54/Main!$D$9</f>
        <v>3</v>
      </c>
      <c r="K54" s="140">
        <f>I54/Main!$D$10</f>
        <v>7.5</v>
      </c>
      <c r="L54" s="140">
        <f t="shared" si="1"/>
        <v>2.5</v>
      </c>
      <c r="M54" s="140">
        <v>1</v>
      </c>
      <c r="N54" s="145" t="s">
        <v>28</v>
      </c>
      <c r="O54" s="143"/>
      <c r="P54" s="143"/>
      <c r="Q54" s="145"/>
      <c r="R54" s="143"/>
      <c r="S54" s="146"/>
      <c r="T54" s="146"/>
      <c r="U54" s="143"/>
      <c r="V54" s="143"/>
      <c r="W54" s="143"/>
      <c r="X54" s="212" t="s">
        <v>280</v>
      </c>
      <c r="Y54" s="143"/>
      <c r="Z54" s="143"/>
      <c r="AA54" s="143"/>
      <c r="AB54" s="143"/>
      <c r="AC54" s="148" t="s">
        <v>28</v>
      </c>
      <c r="AD54" s="133">
        <v>100</v>
      </c>
      <c r="AE54" s="133">
        <v>0</v>
      </c>
      <c r="AF54" s="133">
        <v>15</v>
      </c>
      <c r="AG54" s="133">
        <v>10</v>
      </c>
      <c r="AH54" s="133">
        <v>50</v>
      </c>
      <c r="AI54" s="133">
        <v>0</v>
      </c>
      <c r="AJ54" s="167">
        <v>5</v>
      </c>
      <c r="AK54" s="133">
        <v>0</v>
      </c>
      <c r="AL54" s="133">
        <v>0</v>
      </c>
      <c r="AM54" s="133">
        <v>0</v>
      </c>
      <c r="AN54" s="133">
        <v>0</v>
      </c>
      <c r="AO54" s="133">
        <v>0</v>
      </c>
      <c r="AP54" s="133">
        <v>0</v>
      </c>
      <c r="AQ54" s="133">
        <v>0</v>
      </c>
      <c r="AR54" s="133">
        <v>0</v>
      </c>
      <c r="AS54" s="133">
        <v>0</v>
      </c>
      <c r="AT54" s="133">
        <v>0</v>
      </c>
      <c r="AU54" s="133">
        <v>0</v>
      </c>
      <c r="AV54" s="133">
        <v>0</v>
      </c>
      <c r="AW54" s="133">
        <v>0</v>
      </c>
      <c r="AX54" s="133">
        <v>0</v>
      </c>
      <c r="AY54" s="174">
        <f t="shared" ref="AY54:BS54" si="217">IF(AD54 = 0, "", AD54)</f>
        <v>100</v>
      </c>
      <c r="AZ54" s="137" t="str">
        <f t="shared" si="217"/>
        <v/>
      </c>
      <c r="BA54" s="133">
        <f t="shared" si="217"/>
        <v>15</v>
      </c>
      <c r="BB54" s="133">
        <f t="shared" si="217"/>
        <v>10</v>
      </c>
      <c r="BC54" s="133">
        <f t="shared" si="217"/>
        <v>50</v>
      </c>
      <c r="BD54" s="137" t="str">
        <f t="shared" si="217"/>
        <v/>
      </c>
      <c r="BE54" s="167">
        <f t="shared" si="217"/>
        <v>5</v>
      </c>
      <c r="BF54" s="137" t="str">
        <f t="shared" si="217"/>
        <v/>
      </c>
      <c r="BG54" s="137" t="str">
        <f t="shared" si="217"/>
        <v/>
      </c>
      <c r="BH54" s="137" t="str">
        <f t="shared" si="217"/>
        <v/>
      </c>
      <c r="BI54" s="137" t="str">
        <f t="shared" si="217"/>
        <v/>
      </c>
      <c r="BJ54" s="137" t="str">
        <f t="shared" si="217"/>
        <v/>
      </c>
      <c r="BK54" s="137" t="str">
        <f t="shared" si="217"/>
        <v/>
      </c>
      <c r="BL54" s="137" t="str">
        <f t="shared" si="217"/>
        <v/>
      </c>
      <c r="BM54" s="137" t="str">
        <f t="shared" si="217"/>
        <v/>
      </c>
      <c r="BN54" s="137" t="str">
        <f t="shared" si="217"/>
        <v/>
      </c>
      <c r="BO54" s="137" t="str">
        <f t="shared" si="217"/>
        <v/>
      </c>
      <c r="BP54" s="137" t="str">
        <f t="shared" si="217"/>
        <v/>
      </c>
      <c r="BQ54" s="137" t="str">
        <f t="shared" si="217"/>
        <v/>
      </c>
      <c r="BR54" s="137" t="str">
        <f t="shared" si="217"/>
        <v/>
      </c>
      <c r="BS54" s="169" t="str">
        <f t="shared" si="217"/>
        <v/>
      </c>
      <c r="BT54" s="174" t="e">
        <f>$AY54*Assembly!Z$4+$AZ54*Assembly!Z$5+$BA54*Assembly!Z$6+$BB54*Assembly!Z$7+$BC54*Assembly!Z$8+$BD54*Assembly!Z$9+$BE54*Assembly!Z$10+$BF54*Assembly!Z$11+$BG54*Assembly!Z$12+$BH54*Assembly!Z$13+$BI54*Assembly!Z$14+$BJ54*Assembly!Z$15+$BK54*Assembly!Z$16+$BL54*Assembly!Z$17+$BM54*Assembly!Z$18+$BN54*Assembly!Z$19+$BO54*Assembly!Z$20+$BP54*Assembly!Z$21+$BQ54*Assembly!Z$22+$BR54*Assembly!Z$23+$BS54*Assembly!Z$24</f>
        <v>#VALUE!</v>
      </c>
      <c r="BU54" s="133" t="e">
        <f t="shared" si="3"/>
        <v>#VALUE!</v>
      </c>
      <c r="BV54" s="133"/>
      <c r="BW54" s="133" t="e">
        <f>$AY54*Assembly!AD$4+$AZ54*Assembly!AD$5+$BA54*Assembly!AD$6+$BB54*Assembly!AD$7+$BC54*Assembly!AD$8+$BD54*Assembly!AD$9+$BE54*Assembly!AD$10+$BF54*Assembly!AD$11+$BG54*Assembly!AD$12+$BH54*Assembly!AD$13+$BI54*Assembly!AD$14+$BJ54*Assembly!AD$15+$BK54*Assembly!AD$16+$BL54*Assembly!AD$17+$BM54*Assembly!AD$18+$BN54*Assembly!AD$19+$BO54*Assembly!AD$20+$BP54*Assembly!AD$21+$BQ54*Assembly!AD$22+$BR54*Assembly!AD$23+$BS54*Assembly!AD$24</f>
        <v>#VALUE!</v>
      </c>
      <c r="BX54" s="177" t="e">
        <f t="shared" si="4"/>
        <v>#VALUE!</v>
      </c>
      <c r="BY54" s="178" t="e">
        <f t="shared" si="5"/>
        <v>#VALUE!</v>
      </c>
      <c r="BZ54" s="179" t="e">
        <f t="shared" si="6"/>
        <v>#VALUE!</v>
      </c>
      <c r="CA54" s="178" t="e">
        <f t="shared" si="7"/>
        <v>#VALUE!</v>
      </c>
      <c r="CB54" s="133" t="e">
        <f>$AY54*Assembly!Y$4+$AZ54*Assembly!Y$5+$BA54*Assembly!Y$6+$BB54*Assembly!Y$7+$BC54*Assembly!Y$8+$BD54*Assembly!Y$9+$BE54*Assembly!Y$10+$BF54*Assembly!Y$11+$BG54*Assembly!Y$12+$BH54*Assembly!Y$13+$BI54*Assembly!Y$14+$BJ54*Assembly!Y$15+$BK54*Assembly!Y$16+$BL54*Assembly!Y$17+$BM54*Assembly!Y$18+$BN54*Assembly!Y$19+$BO54*Assembly!Y$20+$BP54*Assembly!Y$21+$BQ54*Assembly!Y$22+$BR54*Assembly!Y$23+$BS54*Assembly!Y$24</f>
        <v>#VALUE!</v>
      </c>
      <c r="CC54" s="133" t="e">
        <f t="shared" si="8"/>
        <v>#VALUE!</v>
      </c>
      <c r="CD54" s="130" t="e">
        <f t="shared" si="9"/>
        <v>#VALUE!</v>
      </c>
      <c r="CE54" s="183" t="e">
        <f>$AY54*Assembly!AC$4+$AZ54*Assembly!AC$5+$BA54*Assembly!AC$6+$BB54*Assembly!AC$7+$BC54*Assembly!AC$8+$BD54*Assembly!AC$9+$BE54*Assembly!AC$10+$BF54*Assembly!AC$11+$BG54*Assembly!AC$12+$BH54*Assembly!AC$13+$BI54*Assembly!AC$14+$BJ54*Assembly!AC$15+$BK54*Assembly!AC$16+$BL54*Assembly!AC$17+$BM54*Assembly!AC$18+$BN54*Assembly!AC$19+$BO54*Assembly!AC$20+$BP54*Assembly!AC$21+$BQ54*Assembly!AC$22+$BR54*Assembly!AC$23+$BS54*Assembly!AC$24</f>
        <v>#VALUE!</v>
      </c>
      <c r="CF54" s="145" t="e">
        <f>$AY54*Assembly!M$4+$AZ54*Assembly!M$5+$BA54*Assembly!M$6+$BB54*Assembly!M$7+$BC54*Assembly!M$8+$BD54*Assembly!M$9+$BE54*Assembly!M$10+$BF54*Assembly!M$11+$BG54*Assembly!M$12+$BH54*Assembly!M$13+$BI54*Assembly!M$14+$BJ54*Assembly!M$15+$BK54*Assembly!M$16+$BL54*Assembly!M$17+$BM54*Assembly!M$18+$BN54*Assembly!M$19+$BO54*Assembly!M$20+$BP54*Assembly!M$21+$BQ54*Assembly!M$22+$BR54*Assembly!M$23+$BS54*Assembly!M$24</f>
        <v>#VALUE!</v>
      </c>
      <c r="CG54" s="145" t="e">
        <f>$AY54*Assembly!N$4+$AZ54*Assembly!N$5+$BA54*Assembly!N$6+$BB54*Assembly!N$7+$BC54*Assembly!N$8+$BD54*Assembly!N$9+$BE54*Assembly!N$10+$BF54*Assembly!N$11+$BG54*Assembly!N$12+$BH54*Assembly!N$13+$BI54*Assembly!N$14+$BJ54*Assembly!N$15+$BK54*Assembly!N$16+$BL54*Assembly!N$17+$BM54*Assembly!N$18+$BN54*Assembly!N$19+$BO54*Assembly!N$20+$BP54*Assembly!N$21+$BQ54*Assembly!N$22+$BR54*Assembly!N$23+$BS54*Assembly!N$24</f>
        <v>#VALUE!</v>
      </c>
      <c r="CH54" s="145" t="e">
        <f>$AY54*Assembly!O$4+$AZ54*Assembly!O$5+$BA54*Assembly!O$6+$BB54*Assembly!O$7+$BC54*Assembly!O$8+$BD54*Assembly!O$9+$BE54*Assembly!O$10+$BF54*Assembly!O$11+$BG54*Assembly!O$12+$BH54*Assembly!O$13+$BI54*Assembly!O$14+$BJ54*Assembly!O$15+$BK54*Assembly!O$16+$BL54*Assembly!O$17+$BM54*Assembly!O$18+$BN54*Assembly!O$19+$BO54*Assembly!O$20+$BP54*Assembly!O$21+$BQ54*Assembly!O$22+$BR54*Assembly!O$23+$BS54*Assembly!O$24</f>
        <v>#VALUE!</v>
      </c>
      <c r="CI54" s="140" t="e">
        <f>$AY54*Assembly!P$4+$AZ54*Assembly!P$5+$BA54*Assembly!P$6+$BB54*Assembly!P$7+$BC54*Assembly!P$8+$BD54*Assembly!P$9+$BE54*Assembly!P$10+$BF54*Assembly!P$11+$BG54*Assembly!P$12+$BH54*Assembly!P$13+$BI54*Assembly!P$14+$BJ54*Assembly!P$15+$BK54*Assembly!P$16+$BL54*Assembly!P$17+$BM54*Assembly!P$18+$BN54*Assembly!P$19+$BO54*Assembly!P$20+$BP54*Assembly!P$21+$BQ54*Assembly!P$22+$BR54*Assembly!P$23+$BS54*Assembly!P$24</f>
        <v>#VALUE!</v>
      </c>
      <c r="CJ54" s="140" t="e">
        <f>$AY54*Assembly!Q$4+$AZ54*Assembly!Q$5+$BA54*Assembly!Q$6+$BB54*Assembly!Q$7+$BC54*Assembly!Q$8+$BD54*Assembly!Q$9+$BE54*Assembly!Q$10+$BF54*Assembly!Q$11+$BG54*Assembly!Q$12+$BH54*Assembly!Q$13+$BI54*Assembly!Q$14+$BJ54*Assembly!Q$15+$BK54*Assembly!Q$16+$BL54*Assembly!Q$17+$BM54*Assembly!Q$18+$BN54*Assembly!Q$19+$BO54*Assembly!Q$20+$BP54*Assembly!Q$21+$BQ54*Assembly!Q$22+$BR54*Assembly!Q$23+$BS54*Assembly!Q$24</f>
        <v>#VALUE!</v>
      </c>
      <c r="CK54" s="145" t="e">
        <f>$AY54*Assembly!R$4+$AZ54*Assembly!R$5+$BA54*Assembly!R$6+$BB54*Assembly!R$7+$BC54*Assembly!R$8+$BD54*Assembly!R$9+$BE54*Assembly!R$10+$BF54*Assembly!R$11+$BG54*Assembly!R$12+$BH54*Assembly!R$13+$BI54*Assembly!R$14+$BJ54*Assembly!R$15+$BK54*Assembly!R$16+$BL54*Assembly!R$17+$BM54*Assembly!R$18+$BN54*Assembly!R$19+$BO54*Assembly!R$20+$BP54*Assembly!R$21+$BQ54*Assembly!R$22+$BR54*Assembly!R$23+$BS54*Assembly!R$24</f>
        <v>#VALUE!</v>
      </c>
      <c r="CL54" s="140" t="e">
        <f>$AY54*Assembly!S$4+$AZ54*Assembly!S$5+$BA54*Assembly!S$6+$BB54*Assembly!S$7+$BC54*Assembly!S$8+$BD54*Assembly!S$9+$BE54*Assembly!S$10+$BF54*Assembly!S$11+$BG54*Assembly!S$12+$BH54*Assembly!S$13+$BI54*Assembly!S$14+$BJ54*Assembly!S$15+$BK54*Assembly!S$16+$BL54*Assembly!S$17+$BM54*Assembly!S$18+$BN54*Assembly!S$19+$BO54*Assembly!S$20+$BP54*Assembly!S$21+$BQ54*Assembly!S$22+$BR54*Assembly!S$23+$BS54*Assembly!S$24</f>
        <v>#VALUE!</v>
      </c>
      <c r="CM54" s="140" t="e">
        <f>$AY54*Assembly!T$4+$AZ54*Assembly!T$5+$BA54*Assembly!T$6+$BB54*Assembly!T$7+$BC54*Assembly!T$8+$BD54*Assembly!T$9+$BE54*Assembly!T$10+$BF54*Assembly!T$11+$BG54*Assembly!T$12+$BH54*Assembly!T$13+$BI54*Assembly!T$14+$BJ54*Assembly!T$15+$BK54*Assembly!T$16+$BL54*Assembly!T$17+$BM54*Assembly!T$18+$BN54*Assembly!T$19+$BO54*Assembly!T$20+$BP54*Assembly!T$21+$BQ54*Assembly!T$22+$BR54*Assembly!T$23+$BS54*Assembly!T$24</f>
        <v>#VALUE!</v>
      </c>
      <c r="CN54" s="140" t="e">
        <f>$AY54*Assembly!U$4+$AZ54*Assembly!U$5+$BA54*Assembly!U$6+$BB54*Assembly!U$7+$BC54*Assembly!U$8+$BD54*Assembly!U$9+$BE54*Assembly!U$10+$BF54*Assembly!U$11+$BG54*Assembly!U$12+$BH54*Assembly!U$13+$BI54*Assembly!U$14+$BJ54*Assembly!U$15+$BK54*Assembly!U$16+$BL54*Assembly!U$17+$BM54*Assembly!U$18+$BN54*Assembly!U$19+$BO54*Assembly!U$20+$BP54*Assembly!U$21+$BQ54*Assembly!U$22+$BR54*Assembly!U$23+$BS54*Assembly!U$24</f>
        <v>#VALUE!</v>
      </c>
      <c r="CO54" s="145" t="e">
        <f>$AY54*Assembly!V$4+$AZ54*Assembly!V$5+$BA54*Assembly!V$6+$BB54*Assembly!V$7+$BC54*Assembly!V$8+$BD54*Assembly!V$9+$BE54*Assembly!V$10+$BF54*Assembly!V$11+$BG54*Assembly!V$12+$BH54*Assembly!V$13+$BI54*Assembly!V$14+$BJ54*Assembly!V$15+$BK54*Assembly!V$16+$BL54*Assembly!V$17+$BM54*Assembly!V$18+$BN54*Assembly!V$19+$BO54*Assembly!V$20+$BP54*Assembly!V$21+$BQ54*Assembly!V$22+$BR54*Assembly!V$23+$BS54*Assembly!V$24</f>
        <v>#VALUE!</v>
      </c>
      <c r="CP54" s="145" t="e">
        <f>CF54*Refining!$F$3</f>
        <v>#VALUE!</v>
      </c>
      <c r="CQ54" s="145" t="e">
        <f>CG54*Refining!$F$4</f>
        <v>#VALUE!</v>
      </c>
      <c r="CR54" s="145" t="e">
        <f>CH54*Refining!$F$5</f>
        <v>#VALUE!</v>
      </c>
      <c r="CS54" s="145" t="e">
        <f>CI54*Refining!$F$6</f>
        <v>#VALUE!</v>
      </c>
      <c r="CT54" s="145" t="e">
        <f>CJ54*Refining!$F$7</f>
        <v>#VALUE!</v>
      </c>
      <c r="CU54" s="145" t="e">
        <f>CK54*Refining!$F$8</f>
        <v>#VALUE!</v>
      </c>
      <c r="CV54" s="145" t="e">
        <f>CL54*Refining!$F$9</f>
        <v>#VALUE!</v>
      </c>
      <c r="CW54" s="145" t="e">
        <f>CM54*Refining!$F$10</f>
        <v>#VALUE!</v>
      </c>
      <c r="CX54" s="145" t="e">
        <f>CN54*Refining!$F$11</f>
        <v>#VALUE!</v>
      </c>
      <c r="CY54" s="145" t="e">
        <f>CO54*Refining!$F$12</f>
        <v>#VALUE!</v>
      </c>
      <c r="CZ54" s="185" t="e">
        <f t="shared" ref="CZ54:DS54" si="218">IF(CF54 = 0, "", CF54)</f>
        <v>#VALUE!</v>
      </c>
      <c r="DA54" s="189" t="e">
        <f t="shared" si="218"/>
        <v>#VALUE!</v>
      </c>
      <c r="DB54" s="186" t="e">
        <f t="shared" si="218"/>
        <v>#VALUE!</v>
      </c>
      <c r="DC54" s="186" t="e">
        <f t="shared" si="218"/>
        <v>#VALUE!</v>
      </c>
      <c r="DD54" s="186" t="e">
        <f t="shared" si="218"/>
        <v>#VALUE!</v>
      </c>
      <c r="DE54" s="186" t="e">
        <f t="shared" si="218"/>
        <v>#VALUE!</v>
      </c>
      <c r="DF54" s="186" t="e">
        <f t="shared" si="218"/>
        <v>#VALUE!</v>
      </c>
      <c r="DG54" s="186" t="e">
        <f t="shared" si="218"/>
        <v>#VALUE!</v>
      </c>
      <c r="DH54" s="186" t="e">
        <f t="shared" si="218"/>
        <v>#VALUE!</v>
      </c>
      <c r="DI54" s="187" t="e">
        <f t="shared" si="218"/>
        <v>#VALUE!</v>
      </c>
      <c r="DJ54" s="185" t="e">
        <f t="shared" si="218"/>
        <v>#VALUE!</v>
      </c>
      <c r="DK54" s="189" t="e">
        <f t="shared" si="218"/>
        <v>#VALUE!</v>
      </c>
      <c r="DL54" s="186" t="e">
        <f t="shared" si="218"/>
        <v>#VALUE!</v>
      </c>
      <c r="DM54" s="186" t="e">
        <f t="shared" si="218"/>
        <v>#VALUE!</v>
      </c>
      <c r="DN54" s="211" t="e">
        <f t="shared" si="218"/>
        <v>#VALUE!</v>
      </c>
      <c r="DO54" s="186" t="e">
        <f t="shared" si="218"/>
        <v>#VALUE!</v>
      </c>
      <c r="DP54" s="186" t="e">
        <f t="shared" si="218"/>
        <v>#VALUE!</v>
      </c>
      <c r="DQ54" s="186" t="e">
        <f t="shared" si="218"/>
        <v>#VALUE!</v>
      </c>
      <c r="DR54" s="186" t="e">
        <f t="shared" si="218"/>
        <v>#VALUE!</v>
      </c>
      <c r="DS54" s="187" t="e">
        <f t="shared" si="218"/>
        <v>#VALUE!</v>
      </c>
      <c r="DT54" s="185" t="e">
        <f t="shared" si="11"/>
        <v>#VALUE!</v>
      </c>
      <c r="DU54" s="189" t="e">
        <f t="shared" si="12"/>
        <v>#VALUE!</v>
      </c>
      <c r="DV54" s="133" t="e">
        <f>CZ54*'Ores &amp; Ingots'!$C$3+DA54*'Ores &amp; Ingots'!$C$4+DB54*'Ores &amp; Ingots'!$C$5+DC54*'Ores &amp; Ingots'!$C$6+DD54*'Ores &amp; Ingots'!$C$7+DE54*'Ores &amp; Ingots'!$C$8+DF54*'Ores &amp; Ingots'!$C$9+DG54*'Ores &amp; Ingots'!$C$10+DH54*'Ores &amp; Ingots'!$C$11+DI54*'Ores &amp; Ingots'!$C$12</f>
        <v>#VALUE!</v>
      </c>
      <c r="DW54" s="133" t="e">
        <f>DJ54*'Ores &amp; Ingots'!$B$3+DK54*'Ores &amp; Ingots'!$B$4+DL54*'Ores &amp; Ingots'!$B$5+DM54*'Ores &amp; Ingots'!$B$6+DN54*'Ores &amp; Ingots'!$B$7+DO54*'Ores &amp; Ingots'!$B$8+DP54*'Ores &amp; Ingots'!$B$9+DQ54*'Ores &amp; Ingots'!$B$10+DR54*'Ores &amp; Ingots'!$B$11+DS54*'Ores &amp; Ingots'!$B$12</f>
        <v>#VALUE!</v>
      </c>
      <c r="DX54" s="189" t="e">
        <f>CZ54*Refining!$G$3+DA54*Refining!$G$4+DB54*Refining!$G$5+DC54*Refining!$G$6+DD54*Refining!$G$7+DE54*Refining!$G$8+DF54*Refining!$G$9+DG54*Refining!$G$10+DH54*Refining!$G$11+DI54*Refining!$G$12</f>
        <v>#VALUE!</v>
      </c>
      <c r="DY54" s="189" t="e">
        <f t="shared" si="13"/>
        <v>#VALUE!</v>
      </c>
      <c r="DZ54" s="192" t="e">
        <f t="shared" si="14"/>
        <v>#VALUE!</v>
      </c>
      <c r="EA54" s="185" t="e">
        <f t="shared" si="15"/>
        <v>#VALUE!</v>
      </c>
      <c r="EB54" s="194" t="e">
        <f t="shared" ref="EB54:EC54" si="219">EA54/60</f>
        <v>#VALUE!</v>
      </c>
      <c r="EC54" s="194" t="e">
        <f t="shared" si="219"/>
        <v>#VALUE!</v>
      </c>
      <c r="ED54" s="185" t="e">
        <f t="shared" si="17"/>
        <v>#VALUE!</v>
      </c>
      <c r="EE54" s="194" t="e">
        <f t="shared" ref="EE54:EF54" si="220">ED54/1000</f>
        <v>#VALUE!</v>
      </c>
      <c r="EF54" s="196" t="e">
        <f t="shared" si="220"/>
        <v>#VALUE!</v>
      </c>
      <c r="EG54" s="130" t="e">
        <f t="shared" si="19"/>
        <v>#VALUE!</v>
      </c>
      <c r="EH54" s="132" t="e">
        <f t="shared" si="20"/>
        <v>#VALUE!</v>
      </c>
      <c r="EI54" s="133" t="s">
        <v>28</v>
      </c>
    </row>
    <row r="55" spans="1:139" ht="12.75" x14ac:dyDescent="0.2">
      <c r="A55" s="864"/>
      <c r="B55" s="135" t="s">
        <v>281</v>
      </c>
      <c r="C55" s="137" t="s">
        <v>156</v>
      </c>
      <c r="D55" s="137">
        <v>1</v>
      </c>
      <c r="E55" s="137">
        <v>1</v>
      </c>
      <c r="F55" s="137">
        <v>2</v>
      </c>
      <c r="G55" s="139">
        <f t="shared" si="0"/>
        <v>31.25</v>
      </c>
      <c r="H55" s="140">
        <v>15</v>
      </c>
      <c r="I55" s="140">
        <v>15</v>
      </c>
      <c r="J55" s="140">
        <f>H55/Main!$D$9</f>
        <v>3</v>
      </c>
      <c r="K55" s="140">
        <f>I55/Main!$D$10</f>
        <v>7.5</v>
      </c>
      <c r="L55" s="140">
        <f t="shared" si="1"/>
        <v>2.5</v>
      </c>
      <c r="M55" s="140">
        <v>1</v>
      </c>
      <c r="N55" s="145" t="s">
        <v>28</v>
      </c>
      <c r="O55" s="143"/>
      <c r="P55" s="143"/>
      <c r="Q55" s="145"/>
      <c r="R55" s="143"/>
      <c r="S55" s="146"/>
      <c r="T55" s="146"/>
      <c r="U55" s="143"/>
      <c r="V55" s="143"/>
      <c r="W55" s="143"/>
      <c r="X55" s="212" t="s">
        <v>282</v>
      </c>
      <c r="Y55" s="143"/>
      <c r="Z55" s="143"/>
      <c r="AA55" s="143"/>
      <c r="AB55" s="143"/>
      <c r="AC55" s="148" t="s">
        <v>28</v>
      </c>
      <c r="AD55" s="133">
        <v>100</v>
      </c>
      <c r="AE55" s="133">
        <v>0</v>
      </c>
      <c r="AF55" s="133">
        <v>20</v>
      </c>
      <c r="AG55" s="133">
        <v>10</v>
      </c>
      <c r="AH55" s="133">
        <v>40</v>
      </c>
      <c r="AI55" s="133">
        <v>0</v>
      </c>
      <c r="AJ55" s="167">
        <v>2</v>
      </c>
      <c r="AK55" s="133">
        <v>0</v>
      </c>
      <c r="AL55" s="133">
        <v>0</v>
      </c>
      <c r="AM55" s="133">
        <v>0</v>
      </c>
      <c r="AN55" s="133">
        <v>0</v>
      </c>
      <c r="AO55" s="133">
        <v>0</v>
      </c>
      <c r="AP55" s="133">
        <v>0</v>
      </c>
      <c r="AQ55" s="133">
        <v>0</v>
      </c>
      <c r="AR55" s="133">
        <v>0</v>
      </c>
      <c r="AS55" s="133">
        <v>0</v>
      </c>
      <c r="AT55" s="133">
        <v>0</v>
      </c>
      <c r="AU55" s="133">
        <v>0</v>
      </c>
      <c r="AV55" s="133">
        <v>0</v>
      </c>
      <c r="AW55" s="133">
        <v>0</v>
      </c>
      <c r="AX55" s="133">
        <v>0</v>
      </c>
      <c r="AY55" s="174">
        <f t="shared" ref="AY55:BS55" si="221">IF(AD55 = 0, "", AD55)</f>
        <v>100</v>
      </c>
      <c r="AZ55" s="137" t="str">
        <f t="shared" si="221"/>
        <v/>
      </c>
      <c r="BA55" s="133">
        <f t="shared" si="221"/>
        <v>20</v>
      </c>
      <c r="BB55" s="133">
        <f t="shared" si="221"/>
        <v>10</v>
      </c>
      <c r="BC55" s="133">
        <f t="shared" si="221"/>
        <v>40</v>
      </c>
      <c r="BD55" s="137" t="str">
        <f t="shared" si="221"/>
        <v/>
      </c>
      <c r="BE55" s="167">
        <f t="shared" si="221"/>
        <v>2</v>
      </c>
      <c r="BF55" s="137" t="str">
        <f t="shared" si="221"/>
        <v/>
      </c>
      <c r="BG55" s="137" t="str">
        <f t="shared" si="221"/>
        <v/>
      </c>
      <c r="BH55" s="137" t="str">
        <f t="shared" si="221"/>
        <v/>
      </c>
      <c r="BI55" s="137" t="str">
        <f t="shared" si="221"/>
        <v/>
      </c>
      <c r="BJ55" s="137" t="str">
        <f t="shared" si="221"/>
        <v/>
      </c>
      <c r="BK55" s="137" t="str">
        <f t="shared" si="221"/>
        <v/>
      </c>
      <c r="BL55" s="137" t="str">
        <f t="shared" si="221"/>
        <v/>
      </c>
      <c r="BM55" s="137" t="str">
        <f t="shared" si="221"/>
        <v/>
      </c>
      <c r="BN55" s="137" t="str">
        <f t="shared" si="221"/>
        <v/>
      </c>
      <c r="BO55" s="137" t="str">
        <f t="shared" si="221"/>
        <v/>
      </c>
      <c r="BP55" s="137" t="str">
        <f t="shared" si="221"/>
        <v/>
      </c>
      <c r="BQ55" s="137" t="str">
        <f t="shared" si="221"/>
        <v/>
      </c>
      <c r="BR55" s="137" t="str">
        <f t="shared" si="221"/>
        <v/>
      </c>
      <c r="BS55" s="169" t="str">
        <f t="shared" si="221"/>
        <v/>
      </c>
      <c r="BT55" s="174" t="e">
        <f>$AY55*Assembly!Z$4+$AZ55*Assembly!Z$5+$BA55*Assembly!Z$6+$BB55*Assembly!Z$7+$BC55*Assembly!Z$8+$BD55*Assembly!Z$9+$BE55*Assembly!Z$10+$BF55*Assembly!Z$11+$BG55*Assembly!Z$12+$BH55*Assembly!Z$13+$BI55*Assembly!Z$14+$BJ55*Assembly!Z$15+$BK55*Assembly!Z$16+$BL55*Assembly!Z$17+$BM55*Assembly!Z$18+$BN55*Assembly!Z$19+$BO55*Assembly!Z$20+$BP55*Assembly!Z$21+$BQ55*Assembly!Z$22+$BR55*Assembly!Z$23+$BS55*Assembly!Z$24</f>
        <v>#VALUE!</v>
      </c>
      <c r="BU55" s="133" t="e">
        <f t="shared" si="3"/>
        <v>#VALUE!</v>
      </c>
      <c r="BV55" s="133"/>
      <c r="BW55" s="133" t="e">
        <f>$AY55*Assembly!AD$4+$AZ55*Assembly!AD$5+$BA55*Assembly!AD$6+$BB55*Assembly!AD$7+$BC55*Assembly!AD$8+$BD55*Assembly!AD$9+$BE55*Assembly!AD$10+$BF55*Assembly!AD$11+$BG55*Assembly!AD$12+$BH55*Assembly!AD$13+$BI55*Assembly!AD$14+$BJ55*Assembly!AD$15+$BK55*Assembly!AD$16+$BL55*Assembly!AD$17+$BM55*Assembly!AD$18+$BN55*Assembly!AD$19+$BO55*Assembly!AD$20+$BP55*Assembly!AD$21+$BQ55*Assembly!AD$22+$BR55*Assembly!AD$23+$BS55*Assembly!AD$24</f>
        <v>#VALUE!</v>
      </c>
      <c r="BX55" s="177" t="e">
        <f t="shared" si="4"/>
        <v>#VALUE!</v>
      </c>
      <c r="BY55" s="178" t="e">
        <f t="shared" si="5"/>
        <v>#VALUE!</v>
      </c>
      <c r="BZ55" s="179" t="e">
        <f t="shared" si="6"/>
        <v>#VALUE!</v>
      </c>
      <c r="CA55" s="178" t="e">
        <f t="shared" si="7"/>
        <v>#VALUE!</v>
      </c>
      <c r="CB55" s="133" t="e">
        <f>$AY55*Assembly!Y$4+$AZ55*Assembly!Y$5+$BA55*Assembly!Y$6+$BB55*Assembly!Y$7+$BC55*Assembly!Y$8+$BD55*Assembly!Y$9+$BE55*Assembly!Y$10+$BF55*Assembly!Y$11+$BG55*Assembly!Y$12+$BH55*Assembly!Y$13+$BI55*Assembly!Y$14+$BJ55*Assembly!Y$15+$BK55*Assembly!Y$16+$BL55*Assembly!Y$17+$BM55*Assembly!Y$18+$BN55*Assembly!Y$19+$BO55*Assembly!Y$20+$BP55*Assembly!Y$21+$BQ55*Assembly!Y$22+$BR55*Assembly!Y$23+$BS55*Assembly!Y$24</f>
        <v>#VALUE!</v>
      </c>
      <c r="CC55" s="133" t="e">
        <f t="shared" si="8"/>
        <v>#VALUE!</v>
      </c>
      <c r="CD55" s="130" t="e">
        <f t="shared" si="9"/>
        <v>#VALUE!</v>
      </c>
      <c r="CE55" s="183" t="e">
        <f>$AY55*Assembly!AC$4+$AZ55*Assembly!AC$5+$BA55*Assembly!AC$6+$BB55*Assembly!AC$7+$BC55*Assembly!AC$8+$BD55*Assembly!AC$9+$BE55*Assembly!AC$10+$BF55*Assembly!AC$11+$BG55*Assembly!AC$12+$BH55*Assembly!AC$13+$BI55*Assembly!AC$14+$BJ55*Assembly!AC$15+$BK55*Assembly!AC$16+$BL55*Assembly!AC$17+$BM55*Assembly!AC$18+$BN55*Assembly!AC$19+$BO55*Assembly!AC$20+$BP55*Assembly!AC$21+$BQ55*Assembly!AC$22+$BR55*Assembly!AC$23+$BS55*Assembly!AC$24</f>
        <v>#VALUE!</v>
      </c>
      <c r="CF55" s="145" t="e">
        <f>$AY55*Assembly!M$4+$AZ55*Assembly!M$5+$BA55*Assembly!M$6+$BB55*Assembly!M$7+$BC55*Assembly!M$8+$BD55*Assembly!M$9+$BE55*Assembly!M$10+$BF55*Assembly!M$11+$BG55*Assembly!M$12+$BH55*Assembly!M$13+$BI55*Assembly!M$14+$BJ55*Assembly!M$15+$BK55*Assembly!M$16+$BL55*Assembly!M$17+$BM55*Assembly!M$18+$BN55*Assembly!M$19+$BO55*Assembly!M$20+$BP55*Assembly!M$21+$BQ55*Assembly!M$22+$BR55*Assembly!M$23+$BS55*Assembly!M$24</f>
        <v>#VALUE!</v>
      </c>
      <c r="CG55" s="145" t="e">
        <f>$AY55*Assembly!N$4+$AZ55*Assembly!N$5+$BA55*Assembly!N$6+$BB55*Assembly!N$7+$BC55*Assembly!N$8+$BD55*Assembly!N$9+$BE55*Assembly!N$10+$BF55*Assembly!N$11+$BG55*Assembly!N$12+$BH55*Assembly!N$13+$BI55*Assembly!N$14+$BJ55*Assembly!N$15+$BK55*Assembly!N$16+$BL55*Assembly!N$17+$BM55*Assembly!N$18+$BN55*Assembly!N$19+$BO55*Assembly!N$20+$BP55*Assembly!N$21+$BQ55*Assembly!N$22+$BR55*Assembly!N$23+$BS55*Assembly!N$24</f>
        <v>#VALUE!</v>
      </c>
      <c r="CH55" s="145" t="e">
        <f>$AY55*Assembly!O$4+$AZ55*Assembly!O$5+$BA55*Assembly!O$6+$BB55*Assembly!O$7+$BC55*Assembly!O$8+$BD55*Assembly!O$9+$BE55*Assembly!O$10+$BF55*Assembly!O$11+$BG55*Assembly!O$12+$BH55*Assembly!O$13+$BI55*Assembly!O$14+$BJ55*Assembly!O$15+$BK55*Assembly!O$16+$BL55*Assembly!O$17+$BM55*Assembly!O$18+$BN55*Assembly!O$19+$BO55*Assembly!O$20+$BP55*Assembly!O$21+$BQ55*Assembly!O$22+$BR55*Assembly!O$23+$BS55*Assembly!O$24</f>
        <v>#VALUE!</v>
      </c>
      <c r="CI55" s="140" t="e">
        <f>$AY55*Assembly!P$4+$AZ55*Assembly!P$5+$BA55*Assembly!P$6+$BB55*Assembly!P$7+$BC55*Assembly!P$8+$BD55*Assembly!P$9+$BE55*Assembly!P$10+$BF55*Assembly!P$11+$BG55*Assembly!P$12+$BH55*Assembly!P$13+$BI55*Assembly!P$14+$BJ55*Assembly!P$15+$BK55*Assembly!P$16+$BL55*Assembly!P$17+$BM55*Assembly!P$18+$BN55*Assembly!P$19+$BO55*Assembly!P$20+$BP55*Assembly!P$21+$BQ55*Assembly!P$22+$BR55*Assembly!P$23+$BS55*Assembly!P$24</f>
        <v>#VALUE!</v>
      </c>
      <c r="CJ55" s="140" t="e">
        <f>$AY55*Assembly!Q$4+$AZ55*Assembly!Q$5+$BA55*Assembly!Q$6+$BB55*Assembly!Q$7+$BC55*Assembly!Q$8+$BD55*Assembly!Q$9+$BE55*Assembly!Q$10+$BF55*Assembly!Q$11+$BG55*Assembly!Q$12+$BH55*Assembly!Q$13+$BI55*Assembly!Q$14+$BJ55*Assembly!Q$15+$BK55*Assembly!Q$16+$BL55*Assembly!Q$17+$BM55*Assembly!Q$18+$BN55*Assembly!Q$19+$BO55*Assembly!Q$20+$BP55*Assembly!Q$21+$BQ55*Assembly!Q$22+$BR55*Assembly!Q$23+$BS55*Assembly!Q$24</f>
        <v>#VALUE!</v>
      </c>
      <c r="CK55" s="145" t="e">
        <f>$AY55*Assembly!R$4+$AZ55*Assembly!R$5+$BA55*Assembly!R$6+$BB55*Assembly!R$7+$BC55*Assembly!R$8+$BD55*Assembly!R$9+$BE55*Assembly!R$10+$BF55*Assembly!R$11+$BG55*Assembly!R$12+$BH55*Assembly!R$13+$BI55*Assembly!R$14+$BJ55*Assembly!R$15+$BK55*Assembly!R$16+$BL55*Assembly!R$17+$BM55*Assembly!R$18+$BN55*Assembly!R$19+$BO55*Assembly!R$20+$BP55*Assembly!R$21+$BQ55*Assembly!R$22+$BR55*Assembly!R$23+$BS55*Assembly!R$24</f>
        <v>#VALUE!</v>
      </c>
      <c r="CL55" s="140" t="e">
        <f>$AY55*Assembly!S$4+$AZ55*Assembly!S$5+$BA55*Assembly!S$6+$BB55*Assembly!S$7+$BC55*Assembly!S$8+$BD55*Assembly!S$9+$BE55*Assembly!S$10+$BF55*Assembly!S$11+$BG55*Assembly!S$12+$BH55*Assembly!S$13+$BI55*Assembly!S$14+$BJ55*Assembly!S$15+$BK55*Assembly!S$16+$BL55*Assembly!S$17+$BM55*Assembly!S$18+$BN55*Assembly!S$19+$BO55*Assembly!S$20+$BP55*Assembly!S$21+$BQ55*Assembly!S$22+$BR55*Assembly!S$23+$BS55*Assembly!S$24</f>
        <v>#VALUE!</v>
      </c>
      <c r="CM55" s="140" t="e">
        <f>$AY55*Assembly!T$4+$AZ55*Assembly!T$5+$BA55*Assembly!T$6+$BB55*Assembly!T$7+$BC55*Assembly!T$8+$BD55*Assembly!T$9+$BE55*Assembly!T$10+$BF55*Assembly!T$11+$BG55*Assembly!T$12+$BH55*Assembly!T$13+$BI55*Assembly!T$14+$BJ55*Assembly!T$15+$BK55*Assembly!T$16+$BL55*Assembly!T$17+$BM55*Assembly!T$18+$BN55*Assembly!T$19+$BO55*Assembly!T$20+$BP55*Assembly!T$21+$BQ55*Assembly!T$22+$BR55*Assembly!T$23+$BS55*Assembly!T$24</f>
        <v>#VALUE!</v>
      </c>
      <c r="CN55" s="140" t="e">
        <f>$AY55*Assembly!U$4+$AZ55*Assembly!U$5+$BA55*Assembly!U$6+$BB55*Assembly!U$7+$BC55*Assembly!U$8+$BD55*Assembly!U$9+$BE55*Assembly!U$10+$BF55*Assembly!U$11+$BG55*Assembly!U$12+$BH55*Assembly!U$13+$BI55*Assembly!U$14+$BJ55*Assembly!U$15+$BK55*Assembly!U$16+$BL55*Assembly!U$17+$BM55*Assembly!U$18+$BN55*Assembly!U$19+$BO55*Assembly!U$20+$BP55*Assembly!U$21+$BQ55*Assembly!U$22+$BR55*Assembly!U$23+$BS55*Assembly!U$24</f>
        <v>#VALUE!</v>
      </c>
      <c r="CO55" s="145" t="e">
        <f>$AY55*Assembly!V$4+$AZ55*Assembly!V$5+$BA55*Assembly!V$6+$BB55*Assembly!V$7+$BC55*Assembly!V$8+$BD55*Assembly!V$9+$BE55*Assembly!V$10+$BF55*Assembly!V$11+$BG55*Assembly!V$12+$BH55*Assembly!V$13+$BI55*Assembly!V$14+$BJ55*Assembly!V$15+$BK55*Assembly!V$16+$BL55*Assembly!V$17+$BM55*Assembly!V$18+$BN55*Assembly!V$19+$BO55*Assembly!V$20+$BP55*Assembly!V$21+$BQ55*Assembly!V$22+$BR55*Assembly!V$23+$BS55*Assembly!V$24</f>
        <v>#VALUE!</v>
      </c>
      <c r="CP55" s="145" t="e">
        <f>CF55*Refining!$F$3</f>
        <v>#VALUE!</v>
      </c>
      <c r="CQ55" s="145" t="e">
        <f>CG55*Refining!$F$4</f>
        <v>#VALUE!</v>
      </c>
      <c r="CR55" s="145" t="e">
        <f>CH55*Refining!$F$5</f>
        <v>#VALUE!</v>
      </c>
      <c r="CS55" s="145" t="e">
        <f>CI55*Refining!$F$6</f>
        <v>#VALUE!</v>
      </c>
      <c r="CT55" s="145" t="e">
        <f>CJ55*Refining!$F$7</f>
        <v>#VALUE!</v>
      </c>
      <c r="CU55" s="145" t="e">
        <f>CK55*Refining!$F$8</f>
        <v>#VALUE!</v>
      </c>
      <c r="CV55" s="145" t="e">
        <f>CL55*Refining!$F$9</f>
        <v>#VALUE!</v>
      </c>
      <c r="CW55" s="145" t="e">
        <f>CM55*Refining!$F$10</f>
        <v>#VALUE!</v>
      </c>
      <c r="CX55" s="145" t="e">
        <f>CN55*Refining!$F$11</f>
        <v>#VALUE!</v>
      </c>
      <c r="CY55" s="145" t="e">
        <f>CO55*Refining!$F$12</f>
        <v>#VALUE!</v>
      </c>
      <c r="CZ55" s="185" t="e">
        <f t="shared" ref="CZ55:DS55" si="222">IF(CF55 = 0, "", CF55)</f>
        <v>#VALUE!</v>
      </c>
      <c r="DA55" s="189" t="e">
        <f t="shared" si="222"/>
        <v>#VALUE!</v>
      </c>
      <c r="DB55" s="186" t="e">
        <f t="shared" si="222"/>
        <v>#VALUE!</v>
      </c>
      <c r="DC55" s="186" t="e">
        <f t="shared" si="222"/>
        <v>#VALUE!</v>
      </c>
      <c r="DD55" s="186" t="e">
        <f t="shared" si="222"/>
        <v>#VALUE!</v>
      </c>
      <c r="DE55" s="186" t="e">
        <f t="shared" si="222"/>
        <v>#VALUE!</v>
      </c>
      <c r="DF55" s="186" t="e">
        <f t="shared" si="222"/>
        <v>#VALUE!</v>
      </c>
      <c r="DG55" s="186" t="e">
        <f t="shared" si="222"/>
        <v>#VALUE!</v>
      </c>
      <c r="DH55" s="186" t="e">
        <f t="shared" si="222"/>
        <v>#VALUE!</v>
      </c>
      <c r="DI55" s="187" t="e">
        <f t="shared" si="222"/>
        <v>#VALUE!</v>
      </c>
      <c r="DJ55" s="185" t="e">
        <f t="shared" si="222"/>
        <v>#VALUE!</v>
      </c>
      <c r="DK55" s="189" t="e">
        <f t="shared" si="222"/>
        <v>#VALUE!</v>
      </c>
      <c r="DL55" s="186" t="e">
        <f t="shared" si="222"/>
        <v>#VALUE!</v>
      </c>
      <c r="DM55" s="186" t="e">
        <f t="shared" si="222"/>
        <v>#VALUE!</v>
      </c>
      <c r="DN55" s="211" t="e">
        <f t="shared" si="222"/>
        <v>#VALUE!</v>
      </c>
      <c r="DO55" s="186" t="e">
        <f t="shared" si="222"/>
        <v>#VALUE!</v>
      </c>
      <c r="DP55" s="186" t="e">
        <f t="shared" si="222"/>
        <v>#VALUE!</v>
      </c>
      <c r="DQ55" s="186" t="e">
        <f t="shared" si="222"/>
        <v>#VALUE!</v>
      </c>
      <c r="DR55" s="186" t="e">
        <f t="shared" si="222"/>
        <v>#VALUE!</v>
      </c>
      <c r="DS55" s="187" t="e">
        <f t="shared" si="222"/>
        <v>#VALUE!</v>
      </c>
      <c r="DT55" s="185" t="e">
        <f t="shared" si="11"/>
        <v>#VALUE!</v>
      </c>
      <c r="DU55" s="189" t="e">
        <f t="shared" si="12"/>
        <v>#VALUE!</v>
      </c>
      <c r="DV55" s="133" t="e">
        <f>CZ55*'Ores &amp; Ingots'!$C$3+DA55*'Ores &amp; Ingots'!$C$4+DB55*'Ores &amp; Ingots'!$C$5+DC55*'Ores &amp; Ingots'!$C$6+DD55*'Ores &amp; Ingots'!$C$7+DE55*'Ores &amp; Ingots'!$C$8+DF55*'Ores &amp; Ingots'!$C$9+DG55*'Ores &amp; Ingots'!$C$10+DH55*'Ores &amp; Ingots'!$C$11+DI55*'Ores &amp; Ingots'!$C$12</f>
        <v>#VALUE!</v>
      </c>
      <c r="DW55" s="133" t="e">
        <f>DJ55*'Ores &amp; Ingots'!$B$3+DK55*'Ores &amp; Ingots'!$B$4+DL55*'Ores &amp; Ingots'!$B$5+DM55*'Ores &amp; Ingots'!$B$6+DN55*'Ores &amp; Ingots'!$B$7+DO55*'Ores &amp; Ingots'!$B$8+DP55*'Ores &amp; Ingots'!$B$9+DQ55*'Ores &amp; Ingots'!$B$10+DR55*'Ores &amp; Ingots'!$B$11+DS55*'Ores &amp; Ingots'!$B$12</f>
        <v>#VALUE!</v>
      </c>
      <c r="DX55" s="189" t="e">
        <f>CZ55*Refining!$G$3+DA55*Refining!$G$4+DB55*Refining!$G$5+DC55*Refining!$G$6+DD55*Refining!$G$7+DE55*Refining!$G$8+DF55*Refining!$G$9+DG55*Refining!$G$10+DH55*Refining!$G$11+DI55*Refining!$G$12</f>
        <v>#VALUE!</v>
      </c>
      <c r="DY55" s="189" t="e">
        <f t="shared" si="13"/>
        <v>#VALUE!</v>
      </c>
      <c r="DZ55" s="192" t="e">
        <f t="shared" si="14"/>
        <v>#VALUE!</v>
      </c>
      <c r="EA55" s="185" t="e">
        <f t="shared" si="15"/>
        <v>#VALUE!</v>
      </c>
      <c r="EB55" s="194" t="e">
        <f t="shared" ref="EB55:EC55" si="223">EA55/60</f>
        <v>#VALUE!</v>
      </c>
      <c r="EC55" s="194" t="e">
        <f t="shared" si="223"/>
        <v>#VALUE!</v>
      </c>
      <c r="ED55" s="185" t="e">
        <f t="shared" si="17"/>
        <v>#VALUE!</v>
      </c>
      <c r="EE55" s="194" t="e">
        <f t="shared" ref="EE55:EF55" si="224">ED55/1000</f>
        <v>#VALUE!</v>
      </c>
      <c r="EF55" s="196" t="e">
        <f t="shared" si="224"/>
        <v>#VALUE!</v>
      </c>
      <c r="EG55" s="130" t="e">
        <f t="shared" si="19"/>
        <v>#VALUE!</v>
      </c>
      <c r="EH55" s="132" t="e">
        <f t="shared" si="20"/>
        <v>#VALUE!</v>
      </c>
      <c r="EI55" s="133" t="s">
        <v>28</v>
      </c>
    </row>
    <row r="56" spans="1:139" ht="12.75" x14ac:dyDescent="0.2">
      <c r="A56" s="864"/>
      <c r="B56" s="135" t="s">
        <v>283</v>
      </c>
      <c r="C56" s="137" t="s">
        <v>156</v>
      </c>
      <c r="D56" s="137">
        <v>1</v>
      </c>
      <c r="E56" s="137">
        <v>1</v>
      </c>
      <c r="F56" s="137">
        <v>2</v>
      </c>
      <c r="G56" s="139">
        <f t="shared" si="0"/>
        <v>31.25</v>
      </c>
      <c r="H56" s="140">
        <v>40</v>
      </c>
      <c r="I56" s="140">
        <v>40</v>
      </c>
      <c r="J56" s="140">
        <f>H56/Main!$D$9</f>
        <v>8</v>
      </c>
      <c r="K56" s="140">
        <f>I56/Main!$D$10</f>
        <v>20</v>
      </c>
      <c r="L56" s="140">
        <f t="shared" si="1"/>
        <v>2.5</v>
      </c>
      <c r="M56" s="140">
        <v>1</v>
      </c>
      <c r="N56" s="145">
        <v>2000</v>
      </c>
      <c r="O56" s="145">
        <v>2000</v>
      </c>
      <c r="P56" s="143"/>
      <c r="Q56" s="145"/>
      <c r="R56" s="143"/>
      <c r="S56" s="146"/>
      <c r="T56" s="146"/>
      <c r="U56" s="143"/>
      <c r="V56" s="143"/>
      <c r="W56" s="140">
        <v>150</v>
      </c>
      <c r="X56" s="146"/>
      <c r="Y56" s="143"/>
      <c r="Z56" s="143"/>
      <c r="AA56" s="143"/>
      <c r="AB56" s="143"/>
      <c r="AC56" s="362" t="s">
        <v>34</v>
      </c>
      <c r="AD56" s="133">
        <v>50</v>
      </c>
      <c r="AE56" s="133">
        <v>0</v>
      </c>
      <c r="AF56" s="133">
        <v>0</v>
      </c>
      <c r="AG56" s="133">
        <v>0</v>
      </c>
      <c r="AH56" s="133">
        <v>40</v>
      </c>
      <c r="AI56" s="133">
        <v>0</v>
      </c>
      <c r="AJ56" s="133">
        <v>5</v>
      </c>
      <c r="AK56" s="133">
        <v>25</v>
      </c>
      <c r="AL56" s="133">
        <v>0</v>
      </c>
      <c r="AM56" s="133">
        <v>0</v>
      </c>
      <c r="AN56" s="133">
        <v>0</v>
      </c>
      <c r="AO56" s="133">
        <v>0</v>
      </c>
      <c r="AP56" s="133">
        <v>0</v>
      </c>
      <c r="AQ56" s="133">
        <v>0</v>
      </c>
      <c r="AR56" s="133">
        <v>0</v>
      </c>
      <c r="AS56" s="133">
        <v>0</v>
      </c>
      <c r="AT56" s="133">
        <v>0</v>
      </c>
      <c r="AU56" s="133">
        <v>0</v>
      </c>
      <c r="AV56" s="133">
        <v>0</v>
      </c>
      <c r="AW56" s="167">
        <v>25</v>
      </c>
      <c r="AX56" s="133">
        <v>0</v>
      </c>
      <c r="AY56" s="174">
        <f t="shared" ref="AY56:BS56" si="225">IF(AD56 = 0, "", AD56)</f>
        <v>50</v>
      </c>
      <c r="AZ56" s="137" t="str">
        <f t="shared" si="225"/>
        <v/>
      </c>
      <c r="BA56" s="137" t="str">
        <f t="shared" si="225"/>
        <v/>
      </c>
      <c r="BB56" s="137" t="str">
        <f t="shared" si="225"/>
        <v/>
      </c>
      <c r="BC56" s="133">
        <f t="shared" si="225"/>
        <v>40</v>
      </c>
      <c r="BD56" s="137" t="str">
        <f t="shared" si="225"/>
        <v/>
      </c>
      <c r="BE56" s="133">
        <f t="shared" si="225"/>
        <v>5</v>
      </c>
      <c r="BF56" s="133">
        <f t="shared" si="225"/>
        <v>25</v>
      </c>
      <c r="BG56" s="137" t="str">
        <f t="shared" si="225"/>
        <v/>
      </c>
      <c r="BH56" s="137" t="str">
        <f t="shared" si="225"/>
        <v/>
      </c>
      <c r="BI56" s="137" t="str">
        <f t="shared" si="225"/>
        <v/>
      </c>
      <c r="BJ56" s="137" t="str">
        <f t="shared" si="225"/>
        <v/>
      </c>
      <c r="BK56" s="137" t="str">
        <f t="shared" si="225"/>
        <v/>
      </c>
      <c r="BL56" s="137" t="str">
        <f t="shared" si="225"/>
        <v/>
      </c>
      <c r="BM56" s="137" t="str">
        <f t="shared" si="225"/>
        <v/>
      </c>
      <c r="BN56" s="137" t="str">
        <f t="shared" si="225"/>
        <v/>
      </c>
      <c r="BO56" s="137" t="str">
        <f t="shared" si="225"/>
        <v/>
      </c>
      <c r="BP56" s="137" t="str">
        <f t="shared" si="225"/>
        <v/>
      </c>
      <c r="BQ56" s="137" t="str">
        <f t="shared" si="225"/>
        <v/>
      </c>
      <c r="BR56" s="167">
        <f t="shared" si="225"/>
        <v>25</v>
      </c>
      <c r="BS56" s="169" t="str">
        <f t="shared" si="225"/>
        <v/>
      </c>
      <c r="BT56" s="174" t="e">
        <f>$AY56*Assembly!Z$4+$AZ56*Assembly!Z$5+$BA56*Assembly!Z$6+$BB56*Assembly!Z$7+$BC56*Assembly!Z$8+$BD56*Assembly!Z$9+$BE56*Assembly!Z$10+$BF56*Assembly!Z$11+$BG56*Assembly!Z$12+$BH56*Assembly!Z$13+$BI56*Assembly!Z$14+$BJ56*Assembly!Z$15+$BK56*Assembly!Z$16+$BL56*Assembly!Z$17+$BM56*Assembly!Z$18+$BN56*Assembly!Z$19+$BO56*Assembly!Z$20+$BP56*Assembly!Z$21+$BQ56*Assembly!Z$22+$BR56*Assembly!Z$23+$BS56*Assembly!Z$24</f>
        <v>#VALUE!</v>
      </c>
      <c r="BU56" s="133" t="e">
        <f t="shared" si="3"/>
        <v>#VALUE!</v>
      </c>
      <c r="BV56" s="133"/>
      <c r="BW56" s="133" t="e">
        <f>$AY56*Assembly!AD$4+$AZ56*Assembly!AD$5+$BA56*Assembly!AD$6+$BB56*Assembly!AD$7+$BC56*Assembly!AD$8+$BD56*Assembly!AD$9+$BE56*Assembly!AD$10+$BF56*Assembly!AD$11+$BG56*Assembly!AD$12+$BH56*Assembly!AD$13+$BI56*Assembly!AD$14+$BJ56*Assembly!AD$15+$BK56*Assembly!AD$16+$BL56*Assembly!AD$17+$BM56*Assembly!AD$18+$BN56*Assembly!AD$19+$BO56*Assembly!AD$20+$BP56*Assembly!AD$21+$BQ56*Assembly!AD$22+$BR56*Assembly!AD$23+$BS56*Assembly!AD$24</f>
        <v>#VALUE!</v>
      </c>
      <c r="BX56" s="177" t="e">
        <f t="shared" si="4"/>
        <v>#VALUE!</v>
      </c>
      <c r="BY56" s="178" t="e">
        <f t="shared" si="5"/>
        <v>#VALUE!</v>
      </c>
      <c r="BZ56" s="179" t="e">
        <f t="shared" si="6"/>
        <v>#VALUE!</v>
      </c>
      <c r="CA56" s="178" t="e">
        <f t="shared" si="7"/>
        <v>#VALUE!</v>
      </c>
      <c r="CB56" s="133" t="e">
        <f>$AY56*Assembly!Y$4+$AZ56*Assembly!Y$5+$BA56*Assembly!Y$6+$BB56*Assembly!Y$7+$BC56*Assembly!Y$8+$BD56*Assembly!Y$9+$BE56*Assembly!Y$10+$BF56*Assembly!Y$11+$BG56*Assembly!Y$12+$BH56*Assembly!Y$13+$BI56*Assembly!Y$14+$BJ56*Assembly!Y$15+$BK56*Assembly!Y$16+$BL56*Assembly!Y$17+$BM56*Assembly!Y$18+$BN56*Assembly!Y$19+$BO56*Assembly!Y$20+$BP56*Assembly!Y$21+$BQ56*Assembly!Y$22+$BR56*Assembly!Y$23+$BS56*Assembly!Y$24</f>
        <v>#VALUE!</v>
      </c>
      <c r="CC56" s="133" t="e">
        <f t="shared" si="8"/>
        <v>#VALUE!</v>
      </c>
      <c r="CD56" s="130" t="e">
        <f t="shared" si="9"/>
        <v>#VALUE!</v>
      </c>
      <c r="CE56" s="183" t="e">
        <f>$AY56*Assembly!AC$4+$AZ56*Assembly!AC$5+$BA56*Assembly!AC$6+$BB56*Assembly!AC$7+$BC56*Assembly!AC$8+$BD56*Assembly!AC$9+$BE56*Assembly!AC$10+$BF56*Assembly!AC$11+$BG56*Assembly!AC$12+$BH56*Assembly!AC$13+$BI56*Assembly!AC$14+$BJ56*Assembly!AC$15+$BK56*Assembly!AC$16+$BL56*Assembly!AC$17+$BM56*Assembly!AC$18+$BN56*Assembly!AC$19+$BO56*Assembly!AC$20+$BP56*Assembly!AC$21+$BQ56*Assembly!AC$22+$BR56*Assembly!AC$23+$BS56*Assembly!AC$24</f>
        <v>#VALUE!</v>
      </c>
      <c r="CF56" s="145" t="e">
        <f>$AY56*Assembly!M$4+$AZ56*Assembly!M$5+$BA56*Assembly!M$6+$BB56*Assembly!M$7+$BC56*Assembly!M$8+$BD56*Assembly!M$9+$BE56*Assembly!M$10+$BF56*Assembly!M$11+$BG56*Assembly!M$12+$BH56*Assembly!M$13+$BI56*Assembly!M$14+$BJ56*Assembly!M$15+$BK56*Assembly!M$16+$BL56*Assembly!M$17+$BM56*Assembly!M$18+$BN56*Assembly!M$19+$BO56*Assembly!M$20+$BP56*Assembly!M$21+$BQ56*Assembly!M$22+$BR56*Assembly!M$23+$BS56*Assembly!M$24</f>
        <v>#VALUE!</v>
      </c>
      <c r="CG56" s="145" t="e">
        <f>$AY56*Assembly!N$4+$AZ56*Assembly!N$5+$BA56*Assembly!N$6+$BB56*Assembly!N$7+$BC56*Assembly!N$8+$BD56*Assembly!N$9+$BE56*Assembly!N$10+$BF56*Assembly!N$11+$BG56*Assembly!N$12+$BH56*Assembly!N$13+$BI56*Assembly!N$14+$BJ56*Assembly!N$15+$BK56*Assembly!N$16+$BL56*Assembly!N$17+$BM56*Assembly!N$18+$BN56*Assembly!N$19+$BO56*Assembly!N$20+$BP56*Assembly!N$21+$BQ56*Assembly!N$22+$BR56*Assembly!N$23+$BS56*Assembly!N$24</f>
        <v>#VALUE!</v>
      </c>
      <c r="CH56" s="145" t="e">
        <f>$AY56*Assembly!O$4+$AZ56*Assembly!O$5+$BA56*Assembly!O$6+$BB56*Assembly!O$7+$BC56*Assembly!O$8+$BD56*Assembly!O$9+$BE56*Assembly!O$10+$BF56*Assembly!O$11+$BG56*Assembly!O$12+$BH56*Assembly!O$13+$BI56*Assembly!O$14+$BJ56*Assembly!O$15+$BK56*Assembly!O$16+$BL56*Assembly!O$17+$BM56*Assembly!O$18+$BN56*Assembly!O$19+$BO56*Assembly!O$20+$BP56*Assembly!O$21+$BQ56*Assembly!O$22+$BR56*Assembly!O$23+$BS56*Assembly!O$24</f>
        <v>#VALUE!</v>
      </c>
      <c r="CI56" s="140" t="e">
        <f>$AY56*Assembly!P$4+$AZ56*Assembly!P$5+$BA56*Assembly!P$6+$BB56*Assembly!P$7+$BC56*Assembly!P$8+$BD56*Assembly!P$9+$BE56*Assembly!P$10+$BF56*Assembly!P$11+$BG56*Assembly!P$12+$BH56*Assembly!P$13+$BI56*Assembly!P$14+$BJ56*Assembly!P$15+$BK56*Assembly!P$16+$BL56*Assembly!P$17+$BM56*Assembly!P$18+$BN56*Assembly!P$19+$BO56*Assembly!P$20+$BP56*Assembly!P$21+$BQ56*Assembly!P$22+$BR56*Assembly!P$23+$BS56*Assembly!P$24</f>
        <v>#VALUE!</v>
      </c>
      <c r="CJ56" s="140" t="e">
        <f>$AY56*Assembly!Q$4+$AZ56*Assembly!Q$5+$BA56*Assembly!Q$6+$BB56*Assembly!Q$7+$BC56*Assembly!Q$8+$BD56*Assembly!Q$9+$BE56*Assembly!Q$10+$BF56*Assembly!Q$11+$BG56*Assembly!Q$12+$BH56*Assembly!Q$13+$BI56*Assembly!Q$14+$BJ56*Assembly!Q$15+$BK56*Assembly!Q$16+$BL56*Assembly!Q$17+$BM56*Assembly!Q$18+$BN56*Assembly!Q$19+$BO56*Assembly!Q$20+$BP56*Assembly!Q$21+$BQ56*Assembly!Q$22+$BR56*Assembly!Q$23+$BS56*Assembly!Q$24</f>
        <v>#VALUE!</v>
      </c>
      <c r="CK56" s="145" t="e">
        <f>$AY56*Assembly!R$4+$AZ56*Assembly!R$5+$BA56*Assembly!R$6+$BB56*Assembly!R$7+$BC56*Assembly!R$8+$BD56*Assembly!R$9+$BE56*Assembly!R$10+$BF56*Assembly!R$11+$BG56*Assembly!R$12+$BH56*Assembly!R$13+$BI56*Assembly!R$14+$BJ56*Assembly!R$15+$BK56*Assembly!R$16+$BL56*Assembly!R$17+$BM56*Assembly!R$18+$BN56*Assembly!R$19+$BO56*Assembly!R$20+$BP56*Assembly!R$21+$BQ56*Assembly!R$22+$BR56*Assembly!R$23+$BS56*Assembly!R$24</f>
        <v>#VALUE!</v>
      </c>
      <c r="CL56" s="140" t="e">
        <f>$AY56*Assembly!S$4+$AZ56*Assembly!S$5+$BA56*Assembly!S$6+$BB56*Assembly!S$7+$BC56*Assembly!S$8+$BD56*Assembly!S$9+$BE56*Assembly!S$10+$BF56*Assembly!S$11+$BG56*Assembly!S$12+$BH56*Assembly!S$13+$BI56*Assembly!S$14+$BJ56*Assembly!S$15+$BK56*Assembly!S$16+$BL56*Assembly!S$17+$BM56*Assembly!S$18+$BN56*Assembly!S$19+$BO56*Assembly!S$20+$BP56*Assembly!S$21+$BQ56*Assembly!S$22+$BR56*Assembly!S$23+$BS56*Assembly!S$24</f>
        <v>#VALUE!</v>
      </c>
      <c r="CM56" s="140" t="e">
        <f>$AY56*Assembly!T$4+$AZ56*Assembly!T$5+$BA56*Assembly!T$6+$BB56*Assembly!T$7+$BC56*Assembly!T$8+$BD56*Assembly!T$9+$BE56*Assembly!T$10+$BF56*Assembly!T$11+$BG56*Assembly!T$12+$BH56*Assembly!T$13+$BI56*Assembly!T$14+$BJ56*Assembly!T$15+$BK56*Assembly!T$16+$BL56*Assembly!T$17+$BM56*Assembly!T$18+$BN56*Assembly!T$19+$BO56*Assembly!T$20+$BP56*Assembly!T$21+$BQ56*Assembly!T$22+$BR56*Assembly!T$23+$BS56*Assembly!T$24</f>
        <v>#VALUE!</v>
      </c>
      <c r="CN56" s="140" t="e">
        <f>$AY56*Assembly!U$4+$AZ56*Assembly!U$5+$BA56*Assembly!U$6+$BB56*Assembly!U$7+$BC56*Assembly!U$8+$BD56*Assembly!U$9+$BE56*Assembly!U$10+$BF56*Assembly!U$11+$BG56*Assembly!U$12+$BH56*Assembly!U$13+$BI56*Assembly!U$14+$BJ56*Assembly!U$15+$BK56*Assembly!U$16+$BL56*Assembly!U$17+$BM56*Assembly!U$18+$BN56*Assembly!U$19+$BO56*Assembly!U$20+$BP56*Assembly!U$21+$BQ56*Assembly!U$22+$BR56*Assembly!U$23+$BS56*Assembly!U$24</f>
        <v>#VALUE!</v>
      </c>
      <c r="CO56" s="145" t="e">
        <f>$AY56*Assembly!V$4+$AZ56*Assembly!V$5+$BA56*Assembly!V$6+$BB56*Assembly!V$7+$BC56*Assembly!V$8+$BD56*Assembly!V$9+$BE56*Assembly!V$10+$BF56*Assembly!V$11+$BG56*Assembly!V$12+$BH56*Assembly!V$13+$BI56*Assembly!V$14+$BJ56*Assembly!V$15+$BK56*Assembly!V$16+$BL56*Assembly!V$17+$BM56*Assembly!V$18+$BN56*Assembly!V$19+$BO56*Assembly!V$20+$BP56*Assembly!V$21+$BQ56*Assembly!V$22+$BR56*Assembly!V$23+$BS56*Assembly!V$24</f>
        <v>#VALUE!</v>
      </c>
      <c r="CP56" s="145" t="e">
        <f>CF56*Refining!$F$3</f>
        <v>#VALUE!</v>
      </c>
      <c r="CQ56" s="145" t="e">
        <f>CG56*Refining!$F$4</f>
        <v>#VALUE!</v>
      </c>
      <c r="CR56" s="145" t="e">
        <f>CH56*Refining!$F$5</f>
        <v>#VALUE!</v>
      </c>
      <c r="CS56" s="145" t="e">
        <f>CI56*Refining!$F$6</f>
        <v>#VALUE!</v>
      </c>
      <c r="CT56" s="145" t="e">
        <f>CJ56*Refining!$F$7</f>
        <v>#VALUE!</v>
      </c>
      <c r="CU56" s="145" t="e">
        <f>CK56*Refining!$F$8</f>
        <v>#VALUE!</v>
      </c>
      <c r="CV56" s="145" t="e">
        <f>CL56*Refining!$F$9</f>
        <v>#VALUE!</v>
      </c>
      <c r="CW56" s="145" t="e">
        <f>CM56*Refining!$F$10</f>
        <v>#VALUE!</v>
      </c>
      <c r="CX56" s="145" t="e">
        <f>CN56*Refining!$F$11</f>
        <v>#VALUE!</v>
      </c>
      <c r="CY56" s="145" t="e">
        <f>CO56*Refining!$F$12</f>
        <v>#VALUE!</v>
      </c>
      <c r="CZ56" s="185" t="e">
        <f t="shared" ref="CZ56:DS56" si="226">IF(CF56 = 0, "", CF56)</f>
        <v>#VALUE!</v>
      </c>
      <c r="DA56" s="189" t="e">
        <f t="shared" si="226"/>
        <v>#VALUE!</v>
      </c>
      <c r="DB56" s="186" t="e">
        <f t="shared" si="226"/>
        <v>#VALUE!</v>
      </c>
      <c r="DC56" s="186" t="e">
        <f t="shared" si="226"/>
        <v>#VALUE!</v>
      </c>
      <c r="DD56" s="186" t="e">
        <f t="shared" si="226"/>
        <v>#VALUE!</v>
      </c>
      <c r="DE56" s="186" t="e">
        <f t="shared" si="226"/>
        <v>#VALUE!</v>
      </c>
      <c r="DF56" s="186" t="e">
        <f t="shared" si="226"/>
        <v>#VALUE!</v>
      </c>
      <c r="DG56" s="186" t="e">
        <f t="shared" si="226"/>
        <v>#VALUE!</v>
      </c>
      <c r="DH56" s="186" t="e">
        <f t="shared" si="226"/>
        <v>#VALUE!</v>
      </c>
      <c r="DI56" s="187" t="e">
        <f t="shared" si="226"/>
        <v>#VALUE!</v>
      </c>
      <c r="DJ56" s="185" t="e">
        <f t="shared" si="226"/>
        <v>#VALUE!</v>
      </c>
      <c r="DK56" s="189" t="e">
        <f t="shared" si="226"/>
        <v>#VALUE!</v>
      </c>
      <c r="DL56" s="186" t="e">
        <f t="shared" si="226"/>
        <v>#VALUE!</v>
      </c>
      <c r="DM56" s="186" t="e">
        <f t="shared" si="226"/>
        <v>#VALUE!</v>
      </c>
      <c r="DN56" s="188" t="e">
        <f t="shared" si="226"/>
        <v>#VALUE!</v>
      </c>
      <c r="DO56" s="186" t="e">
        <f t="shared" si="226"/>
        <v>#VALUE!</v>
      </c>
      <c r="DP56" s="186" t="e">
        <f t="shared" si="226"/>
        <v>#VALUE!</v>
      </c>
      <c r="DQ56" s="186" t="e">
        <f t="shared" si="226"/>
        <v>#VALUE!</v>
      </c>
      <c r="DR56" s="186" t="e">
        <f t="shared" si="226"/>
        <v>#VALUE!</v>
      </c>
      <c r="DS56" s="187" t="e">
        <f t="shared" si="226"/>
        <v>#VALUE!</v>
      </c>
      <c r="DT56" s="185" t="e">
        <f t="shared" si="11"/>
        <v>#VALUE!</v>
      </c>
      <c r="DU56" s="189" t="e">
        <f t="shared" si="12"/>
        <v>#VALUE!</v>
      </c>
      <c r="DV56" s="133" t="e">
        <f>CZ56*'Ores &amp; Ingots'!$C$3+DA56*'Ores &amp; Ingots'!$C$4+DB56*'Ores &amp; Ingots'!$C$5+DC56*'Ores &amp; Ingots'!$C$6+DD56*'Ores &amp; Ingots'!$C$7+DE56*'Ores &amp; Ingots'!$C$8+DF56*'Ores &amp; Ingots'!$C$9+DG56*'Ores &amp; Ingots'!$C$10+DH56*'Ores &amp; Ingots'!$C$11+DI56*'Ores &amp; Ingots'!$C$12</f>
        <v>#VALUE!</v>
      </c>
      <c r="DW56" s="133" t="e">
        <f>DJ56*'Ores &amp; Ingots'!$B$3+DK56*'Ores &amp; Ingots'!$B$4+DL56*'Ores &amp; Ingots'!$B$5+DM56*'Ores &amp; Ingots'!$B$6+DN56*'Ores &amp; Ingots'!$B$7+DO56*'Ores &amp; Ingots'!$B$8+DP56*'Ores &amp; Ingots'!$B$9+DQ56*'Ores &amp; Ingots'!$B$10+DR56*'Ores &amp; Ingots'!$B$11+DS56*'Ores &amp; Ingots'!$B$12</f>
        <v>#VALUE!</v>
      </c>
      <c r="DX56" s="189" t="e">
        <f>CZ56*Refining!$G$3+DA56*Refining!$G$4+DB56*Refining!$G$5+DC56*Refining!$G$6+DD56*Refining!$G$7+DE56*Refining!$G$8+DF56*Refining!$G$9+DG56*Refining!$G$10+DH56*Refining!$G$11+DI56*Refining!$G$12</f>
        <v>#VALUE!</v>
      </c>
      <c r="DY56" s="189" t="e">
        <f t="shared" si="13"/>
        <v>#VALUE!</v>
      </c>
      <c r="DZ56" s="192" t="e">
        <f t="shared" si="14"/>
        <v>#VALUE!</v>
      </c>
      <c r="EA56" s="185" t="e">
        <f t="shared" si="15"/>
        <v>#VALUE!</v>
      </c>
      <c r="EB56" s="194" t="e">
        <f t="shared" ref="EB56:EC56" si="227">EA56/60</f>
        <v>#VALUE!</v>
      </c>
      <c r="EC56" s="194" t="e">
        <f t="shared" si="227"/>
        <v>#VALUE!</v>
      </c>
      <c r="ED56" s="185" t="e">
        <f t="shared" si="17"/>
        <v>#VALUE!</v>
      </c>
      <c r="EE56" s="194" t="e">
        <f t="shared" ref="EE56:EF56" si="228">ED56/1000</f>
        <v>#VALUE!</v>
      </c>
      <c r="EF56" s="196" t="e">
        <f t="shared" si="228"/>
        <v>#VALUE!</v>
      </c>
      <c r="EG56" s="130" t="e">
        <f t="shared" si="19"/>
        <v>#VALUE!</v>
      </c>
      <c r="EH56" s="132" t="e">
        <f t="shared" si="20"/>
        <v>#VALUE!</v>
      </c>
      <c r="EI56" s="133">
        <v>298</v>
      </c>
    </row>
    <row r="57" spans="1:139" ht="12.75" hidden="1" x14ac:dyDescent="0.2">
      <c r="A57" s="864"/>
      <c r="B57" s="135" t="s">
        <v>283</v>
      </c>
      <c r="C57" s="137" t="s">
        <v>155</v>
      </c>
      <c r="D57" s="137">
        <v>1</v>
      </c>
      <c r="E57" s="137">
        <v>1</v>
      </c>
      <c r="F57" s="137">
        <v>2</v>
      </c>
      <c r="G57" s="139">
        <f t="shared" si="0"/>
        <v>0.25</v>
      </c>
      <c r="H57" s="140">
        <v>20</v>
      </c>
      <c r="I57" s="140">
        <v>20</v>
      </c>
      <c r="J57" s="140">
        <f>H57/Main!$D$9</f>
        <v>4</v>
      </c>
      <c r="K57" s="140">
        <f>I57/Main!$D$10</f>
        <v>10</v>
      </c>
      <c r="L57" s="140">
        <f t="shared" si="1"/>
        <v>2.5</v>
      </c>
      <c r="M57" s="140">
        <v>1</v>
      </c>
      <c r="N57" s="145">
        <v>2000</v>
      </c>
      <c r="O57" s="145">
        <v>2000</v>
      </c>
      <c r="P57" s="143"/>
      <c r="Q57" s="145"/>
      <c r="R57" s="143"/>
      <c r="S57" s="146"/>
      <c r="T57" s="146"/>
      <c r="U57" s="143"/>
      <c r="V57" s="143"/>
      <c r="W57" s="140">
        <v>50</v>
      </c>
      <c r="X57" s="146"/>
      <c r="Y57" s="143"/>
      <c r="Z57" s="143"/>
      <c r="AA57" s="143"/>
      <c r="AB57" s="143"/>
      <c r="AC57" s="362"/>
      <c r="AD57" s="133">
        <v>2</v>
      </c>
      <c r="AE57" s="133">
        <v>0</v>
      </c>
      <c r="AF57" s="133">
        <v>0</v>
      </c>
      <c r="AG57" s="133">
        <v>0</v>
      </c>
      <c r="AH57" s="133">
        <v>2</v>
      </c>
      <c r="AI57" s="133">
        <v>0</v>
      </c>
      <c r="AJ57" s="133">
        <v>1</v>
      </c>
      <c r="AK57" s="133">
        <v>1</v>
      </c>
      <c r="AL57" s="133">
        <v>0</v>
      </c>
      <c r="AM57" s="133">
        <v>0</v>
      </c>
      <c r="AN57" s="133">
        <v>0</v>
      </c>
      <c r="AO57" s="133">
        <v>0</v>
      </c>
      <c r="AP57" s="133">
        <v>0</v>
      </c>
      <c r="AQ57" s="133">
        <v>0</v>
      </c>
      <c r="AR57" s="133">
        <v>0</v>
      </c>
      <c r="AS57" s="133">
        <v>0</v>
      </c>
      <c r="AT57" s="133">
        <v>0</v>
      </c>
      <c r="AU57" s="133">
        <v>0</v>
      </c>
      <c r="AV57" s="133">
        <v>0</v>
      </c>
      <c r="AW57" s="167">
        <v>1</v>
      </c>
      <c r="AX57" s="133">
        <v>0</v>
      </c>
      <c r="AY57" s="174">
        <f t="shared" ref="AY57:BS57" si="229">IF(AD57 = 0, "", AD57)</f>
        <v>2</v>
      </c>
      <c r="AZ57" s="137" t="str">
        <f t="shared" si="229"/>
        <v/>
      </c>
      <c r="BA57" s="137" t="str">
        <f t="shared" si="229"/>
        <v/>
      </c>
      <c r="BB57" s="137" t="str">
        <f t="shared" si="229"/>
        <v/>
      </c>
      <c r="BC57" s="133">
        <f t="shared" si="229"/>
        <v>2</v>
      </c>
      <c r="BD57" s="137" t="str">
        <f t="shared" si="229"/>
        <v/>
      </c>
      <c r="BE57" s="133">
        <f t="shared" si="229"/>
        <v>1</v>
      </c>
      <c r="BF57" s="133">
        <f t="shared" si="229"/>
        <v>1</v>
      </c>
      <c r="BG57" s="137" t="str">
        <f t="shared" si="229"/>
        <v/>
      </c>
      <c r="BH57" s="137" t="str">
        <f t="shared" si="229"/>
        <v/>
      </c>
      <c r="BI57" s="137" t="str">
        <f t="shared" si="229"/>
        <v/>
      </c>
      <c r="BJ57" s="137" t="str">
        <f t="shared" si="229"/>
        <v/>
      </c>
      <c r="BK57" s="137" t="str">
        <f t="shared" si="229"/>
        <v/>
      </c>
      <c r="BL57" s="137" t="str">
        <f t="shared" si="229"/>
        <v/>
      </c>
      <c r="BM57" s="137" t="str">
        <f t="shared" si="229"/>
        <v/>
      </c>
      <c r="BN57" s="137" t="str">
        <f t="shared" si="229"/>
        <v/>
      </c>
      <c r="BO57" s="137" t="str">
        <f t="shared" si="229"/>
        <v/>
      </c>
      <c r="BP57" s="137" t="str">
        <f t="shared" si="229"/>
        <v/>
      </c>
      <c r="BQ57" s="137" t="str">
        <f t="shared" si="229"/>
        <v/>
      </c>
      <c r="BR57" s="167">
        <f t="shared" si="229"/>
        <v>1</v>
      </c>
      <c r="BS57" s="169" t="str">
        <f t="shared" si="229"/>
        <v/>
      </c>
      <c r="BT57" s="174" t="e">
        <f>$AY57*Assembly!Z$4+$AZ57*Assembly!Z$5+$BA57*Assembly!Z$6+$BB57*Assembly!Z$7+$BC57*Assembly!Z$8+$BD57*Assembly!Z$9+$BE57*Assembly!Z$10+$BF57*Assembly!Z$11+$BG57*Assembly!Z$12+$BH57*Assembly!Z$13+$BI57*Assembly!Z$14+$BJ57*Assembly!Z$15+$BK57*Assembly!Z$16+$BL57*Assembly!Z$17+$BM57*Assembly!Z$18+$BN57*Assembly!Z$19+$BO57*Assembly!Z$20+$BP57*Assembly!Z$21+$BQ57*Assembly!Z$22+$BR57*Assembly!Z$23+$BS57*Assembly!Z$24</f>
        <v>#VALUE!</v>
      </c>
      <c r="BU57" s="133" t="e">
        <f t="shared" si="3"/>
        <v>#VALUE!</v>
      </c>
      <c r="BV57" s="133"/>
      <c r="BW57" s="133" t="e">
        <f>$AY57*Assembly!AD$4+$AZ57*Assembly!AD$5+$BA57*Assembly!AD$6+$BB57*Assembly!AD$7+$BC57*Assembly!AD$8+$BD57*Assembly!AD$9+$BE57*Assembly!AD$10+$BF57*Assembly!AD$11+$BG57*Assembly!AD$12+$BH57*Assembly!AD$13+$BI57*Assembly!AD$14+$BJ57*Assembly!AD$15+$BK57*Assembly!AD$16+$BL57*Assembly!AD$17+$BM57*Assembly!AD$18+$BN57*Assembly!AD$19+$BO57*Assembly!AD$20+$BP57*Assembly!AD$21+$BQ57*Assembly!AD$22+$BR57*Assembly!AD$23+$BS57*Assembly!AD$24</f>
        <v>#VALUE!</v>
      </c>
      <c r="BX57" s="177" t="e">
        <f t="shared" si="4"/>
        <v>#VALUE!</v>
      </c>
      <c r="BY57" s="178" t="e">
        <f t="shared" si="5"/>
        <v>#VALUE!</v>
      </c>
      <c r="BZ57" s="179" t="e">
        <f t="shared" si="6"/>
        <v>#VALUE!</v>
      </c>
      <c r="CA57" s="178" t="e">
        <f t="shared" si="7"/>
        <v>#VALUE!</v>
      </c>
      <c r="CB57" s="133" t="e">
        <f>$AY57*Assembly!Y$4+$AZ57*Assembly!Y$5+$BA57*Assembly!Y$6+$BB57*Assembly!Y$7+$BC57*Assembly!Y$8+$BD57*Assembly!Y$9+$BE57*Assembly!Y$10+$BF57*Assembly!Y$11+$BG57*Assembly!Y$12+$BH57*Assembly!Y$13+$BI57*Assembly!Y$14+$BJ57*Assembly!Y$15+$BK57*Assembly!Y$16+$BL57*Assembly!Y$17+$BM57*Assembly!Y$18+$BN57*Assembly!Y$19+$BO57*Assembly!Y$20+$BP57*Assembly!Y$21+$BQ57*Assembly!Y$22+$BR57*Assembly!Y$23+$BS57*Assembly!Y$24</f>
        <v>#VALUE!</v>
      </c>
      <c r="CC57" s="133" t="e">
        <f t="shared" si="8"/>
        <v>#VALUE!</v>
      </c>
      <c r="CD57" s="130" t="e">
        <f t="shared" si="9"/>
        <v>#VALUE!</v>
      </c>
      <c r="CE57" s="183" t="e">
        <f>$AY57*Assembly!AC$4+$AZ57*Assembly!AC$5+$BA57*Assembly!AC$6+$BB57*Assembly!AC$7+$BC57*Assembly!AC$8+$BD57*Assembly!AC$9+$BE57*Assembly!AC$10+$BF57*Assembly!AC$11+$BG57*Assembly!AC$12+$BH57*Assembly!AC$13+$BI57*Assembly!AC$14+$BJ57*Assembly!AC$15+$BK57*Assembly!AC$16+$BL57*Assembly!AC$17+$BM57*Assembly!AC$18+$BN57*Assembly!AC$19+$BO57*Assembly!AC$20+$BP57*Assembly!AC$21+$BQ57*Assembly!AC$22+$BR57*Assembly!AC$23+$BS57*Assembly!AC$24</f>
        <v>#VALUE!</v>
      </c>
      <c r="CF57" s="145" t="e">
        <f>$AY57*Assembly!M$4+$AZ57*Assembly!M$5+$BA57*Assembly!M$6+$BB57*Assembly!M$7+$BC57*Assembly!M$8+$BD57*Assembly!M$9+$BE57*Assembly!M$10+$BF57*Assembly!M$11+$BG57*Assembly!M$12+$BH57*Assembly!M$13+$BI57*Assembly!M$14+$BJ57*Assembly!M$15+$BK57*Assembly!M$16+$BL57*Assembly!M$17+$BM57*Assembly!M$18+$BN57*Assembly!M$19+$BO57*Assembly!M$20+$BP57*Assembly!M$21+$BQ57*Assembly!M$22+$BR57*Assembly!M$23+$BS57*Assembly!M$24</f>
        <v>#VALUE!</v>
      </c>
      <c r="CG57" s="145" t="e">
        <f>$AY57*Assembly!N$4+$AZ57*Assembly!N$5+$BA57*Assembly!N$6+$BB57*Assembly!N$7+$BC57*Assembly!N$8+$BD57*Assembly!N$9+$BE57*Assembly!N$10+$BF57*Assembly!N$11+$BG57*Assembly!N$12+$BH57*Assembly!N$13+$BI57*Assembly!N$14+$BJ57*Assembly!N$15+$BK57*Assembly!N$16+$BL57*Assembly!N$17+$BM57*Assembly!N$18+$BN57*Assembly!N$19+$BO57*Assembly!N$20+$BP57*Assembly!N$21+$BQ57*Assembly!N$22+$BR57*Assembly!N$23+$BS57*Assembly!N$24</f>
        <v>#VALUE!</v>
      </c>
      <c r="CH57" s="145" t="e">
        <f>$AY57*Assembly!O$4+$AZ57*Assembly!O$5+$BA57*Assembly!O$6+$BB57*Assembly!O$7+$BC57*Assembly!O$8+$BD57*Assembly!O$9+$BE57*Assembly!O$10+$BF57*Assembly!O$11+$BG57*Assembly!O$12+$BH57*Assembly!O$13+$BI57*Assembly!O$14+$BJ57*Assembly!O$15+$BK57*Assembly!O$16+$BL57*Assembly!O$17+$BM57*Assembly!O$18+$BN57*Assembly!O$19+$BO57*Assembly!O$20+$BP57*Assembly!O$21+$BQ57*Assembly!O$22+$BR57*Assembly!O$23+$BS57*Assembly!O$24</f>
        <v>#VALUE!</v>
      </c>
      <c r="CI57" s="140" t="e">
        <f>$AY57*Assembly!P$4+$AZ57*Assembly!P$5+$BA57*Assembly!P$6+$BB57*Assembly!P$7+$BC57*Assembly!P$8+$BD57*Assembly!P$9+$BE57*Assembly!P$10+$BF57*Assembly!P$11+$BG57*Assembly!P$12+$BH57*Assembly!P$13+$BI57*Assembly!P$14+$BJ57*Assembly!P$15+$BK57*Assembly!P$16+$BL57*Assembly!P$17+$BM57*Assembly!P$18+$BN57*Assembly!P$19+$BO57*Assembly!P$20+$BP57*Assembly!P$21+$BQ57*Assembly!P$22+$BR57*Assembly!P$23+$BS57*Assembly!P$24</f>
        <v>#VALUE!</v>
      </c>
      <c r="CJ57" s="140" t="e">
        <f>$AY57*Assembly!Q$4+$AZ57*Assembly!Q$5+$BA57*Assembly!Q$6+$BB57*Assembly!Q$7+$BC57*Assembly!Q$8+$BD57*Assembly!Q$9+$BE57*Assembly!Q$10+$BF57*Assembly!Q$11+$BG57*Assembly!Q$12+$BH57*Assembly!Q$13+$BI57*Assembly!Q$14+$BJ57*Assembly!Q$15+$BK57*Assembly!Q$16+$BL57*Assembly!Q$17+$BM57*Assembly!Q$18+$BN57*Assembly!Q$19+$BO57*Assembly!Q$20+$BP57*Assembly!Q$21+$BQ57*Assembly!Q$22+$BR57*Assembly!Q$23+$BS57*Assembly!Q$24</f>
        <v>#VALUE!</v>
      </c>
      <c r="CK57" s="145" t="e">
        <f>$AY57*Assembly!R$4+$AZ57*Assembly!R$5+$BA57*Assembly!R$6+$BB57*Assembly!R$7+$BC57*Assembly!R$8+$BD57*Assembly!R$9+$BE57*Assembly!R$10+$BF57*Assembly!R$11+$BG57*Assembly!R$12+$BH57*Assembly!R$13+$BI57*Assembly!R$14+$BJ57*Assembly!R$15+$BK57*Assembly!R$16+$BL57*Assembly!R$17+$BM57*Assembly!R$18+$BN57*Assembly!R$19+$BO57*Assembly!R$20+$BP57*Assembly!R$21+$BQ57*Assembly!R$22+$BR57*Assembly!R$23+$BS57*Assembly!R$24</f>
        <v>#VALUE!</v>
      </c>
      <c r="CL57" s="140" t="e">
        <f>$AY57*Assembly!S$4+$AZ57*Assembly!S$5+$BA57*Assembly!S$6+$BB57*Assembly!S$7+$BC57*Assembly!S$8+$BD57*Assembly!S$9+$BE57*Assembly!S$10+$BF57*Assembly!S$11+$BG57*Assembly!S$12+$BH57*Assembly!S$13+$BI57*Assembly!S$14+$BJ57*Assembly!S$15+$BK57*Assembly!S$16+$BL57*Assembly!S$17+$BM57*Assembly!S$18+$BN57*Assembly!S$19+$BO57*Assembly!S$20+$BP57*Assembly!S$21+$BQ57*Assembly!S$22+$BR57*Assembly!S$23+$BS57*Assembly!S$24</f>
        <v>#VALUE!</v>
      </c>
      <c r="CM57" s="140" t="e">
        <f>$AY57*Assembly!T$4+$AZ57*Assembly!T$5+$BA57*Assembly!T$6+$BB57*Assembly!T$7+$BC57*Assembly!T$8+$BD57*Assembly!T$9+$BE57*Assembly!T$10+$BF57*Assembly!T$11+$BG57*Assembly!T$12+$BH57*Assembly!T$13+$BI57*Assembly!T$14+$BJ57*Assembly!T$15+$BK57*Assembly!T$16+$BL57*Assembly!T$17+$BM57*Assembly!T$18+$BN57*Assembly!T$19+$BO57*Assembly!T$20+$BP57*Assembly!T$21+$BQ57*Assembly!T$22+$BR57*Assembly!T$23+$BS57*Assembly!T$24</f>
        <v>#VALUE!</v>
      </c>
      <c r="CN57" s="140" t="e">
        <f>$AY57*Assembly!U$4+$AZ57*Assembly!U$5+$BA57*Assembly!U$6+$BB57*Assembly!U$7+$BC57*Assembly!U$8+$BD57*Assembly!U$9+$BE57*Assembly!U$10+$BF57*Assembly!U$11+$BG57*Assembly!U$12+$BH57*Assembly!U$13+$BI57*Assembly!U$14+$BJ57*Assembly!U$15+$BK57*Assembly!U$16+$BL57*Assembly!U$17+$BM57*Assembly!U$18+$BN57*Assembly!U$19+$BO57*Assembly!U$20+$BP57*Assembly!U$21+$BQ57*Assembly!U$22+$BR57*Assembly!U$23+$BS57*Assembly!U$24</f>
        <v>#VALUE!</v>
      </c>
      <c r="CO57" s="145" t="e">
        <f>$AY57*Assembly!V$4+$AZ57*Assembly!V$5+$BA57*Assembly!V$6+$BB57*Assembly!V$7+$BC57*Assembly!V$8+$BD57*Assembly!V$9+$BE57*Assembly!V$10+$BF57*Assembly!V$11+$BG57*Assembly!V$12+$BH57*Assembly!V$13+$BI57*Assembly!V$14+$BJ57*Assembly!V$15+$BK57*Assembly!V$16+$BL57*Assembly!V$17+$BM57*Assembly!V$18+$BN57*Assembly!V$19+$BO57*Assembly!V$20+$BP57*Assembly!V$21+$BQ57*Assembly!V$22+$BR57*Assembly!V$23+$BS57*Assembly!V$24</f>
        <v>#VALUE!</v>
      </c>
      <c r="CP57" s="145" t="e">
        <f>CF57*Refining!$F$3</f>
        <v>#VALUE!</v>
      </c>
      <c r="CQ57" s="145" t="e">
        <f>CG57*Refining!$F$4</f>
        <v>#VALUE!</v>
      </c>
      <c r="CR57" s="145" t="e">
        <f>CH57*Refining!$F$5</f>
        <v>#VALUE!</v>
      </c>
      <c r="CS57" s="145" t="e">
        <f>CI57*Refining!$F$6</f>
        <v>#VALUE!</v>
      </c>
      <c r="CT57" s="145" t="e">
        <f>CJ57*Refining!$F$7</f>
        <v>#VALUE!</v>
      </c>
      <c r="CU57" s="145" t="e">
        <f>CK57*Refining!$F$8</f>
        <v>#VALUE!</v>
      </c>
      <c r="CV57" s="145" t="e">
        <f>CL57*Refining!$F$9</f>
        <v>#VALUE!</v>
      </c>
      <c r="CW57" s="145" t="e">
        <f>CM57*Refining!$F$10</f>
        <v>#VALUE!</v>
      </c>
      <c r="CX57" s="145" t="e">
        <f>CN57*Refining!$F$11</f>
        <v>#VALUE!</v>
      </c>
      <c r="CY57" s="145" t="e">
        <f>CO57*Refining!$F$12</f>
        <v>#VALUE!</v>
      </c>
      <c r="CZ57" s="185" t="e">
        <f t="shared" ref="CZ57:DS57" si="230">IF(CF57 = 0, "", CF57)</f>
        <v>#VALUE!</v>
      </c>
      <c r="DA57" s="189" t="e">
        <f t="shared" si="230"/>
        <v>#VALUE!</v>
      </c>
      <c r="DB57" s="186" t="e">
        <f t="shared" si="230"/>
        <v>#VALUE!</v>
      </c>
      <c r="DC57" s="186" t="e">
        <f t="shared" si="230"/>
        <v>#VALUE!</v>
      </c>
      <c r="DD57" s="186" t="e">
        <f t="shared" si="230"/>
        <v>#VALUE!</v>
      </c>
      <c r="DE57" s="186" t="e">
        <f t="shared" si="230"/>
        <v>#VALUE!</v>
      </c>
      <c r="DF57" s="186" t="e">
        <f t="shared" si="230"/>
        <v>#VALUE!</v>
      </c>
      <c r="DG57" s="186" t="e">
        <f t="shared" si="230"/>
        <v>#VALUE!</v>
      </c>
      <c r="DH57" s="186" t="e">
        <f t="shared" si="230"/>
        <v>#VALUE!</v>
      </c>
      <c r="DI57" s="187" t="e">
        <f t="shared" si="230"/>
        <v>#VALUE!</v>
      </c>
      <c r="DJ57" s="185" t="e">
        <f t="shared" si="230"/>
        <v>#VALUE!</v>
      </c>
      <c r="DK57" s="189" t="e">
        <f t="shared" si="230"/>
        <v>#VALUE!</v>
      </c>
      <c r="DL57" s="186" t="e">
        <f t="shared" si="230"/>
        <v>#VALUE!</v>
      </c>
      <c r="DM57" s="186" t="e">
        <f t="shared" si="230"/>
        <v>#VALUE!</v>
      </c>
      <c r="DN57" s="188" t="e">
        <f t="shared" si="230"/>
        <v>#VALUE!</v>
      </c>
      <c r="DO57" s="186" t="e">
        <f t="shared" si="230"/>
        <v>#VALUE!</v>
      </c>
      <c r="DP57" s="186" t="e">
        <f t="shared" si="230"/>
        <v>#VALUE!</v>
      </c>
      <c r="DQ57" s="186" t="e">
        <f t="shared" si="230"/>
        <v>#VALUE!</v>
      </c>
      <c r="DR57" s="186" t="e">
        <f t="shared" si="230"/>
        <v>#VALUE!</v>
      </c>
      <c r="DS57" s="187" t="e">
        <f t="shared" si="230"/>
        <v>#VALUE!</v>
      </c>
      <c r="DT57" s="185" t="e">
        <f t="shared" si="11"/>
        <v>#VALUE!</v>
      </c>
      <c r="DU57" s="189" t="e">
        <f t="shared" si="12"/>
        <v>#VALUE!</v>
      </c>
      <c r="DV57" s="133" t="e">
        <f>CZ57*'Ores &amp; Ingots'!$C$3+DA57*'Ores &amp; Ingots'!$C$4+DB57*'Ores &amp; Ingots'!$C$5+DC57*'Ores &amp; Ingots'!$C$6+DD57*'Ores &amp; Ingots'!$C$7+DE57*'Ores &amp; Ingots'!$C$8+DF57*'Ores &amp; Ingots'!$C$9+DG57*'Ores &amp; Ingots'!$C$10+DH57*'Ores &amp; Ingots'!$C$11+DI57*'Ores &amp; Ingots'!$C$12</f>
        <v>#VALUE!</v>
      </c>
      <c r="DW57" s="133" t="e">
        <f>DJ57*'Ores &amp; Ingots'!$B$3+DK57*'Ores &amp; Ingots'!$B$4+DL57*'Ores &amp; Ingots'!$B$5+DM57*'Ores &amp; Ingots'!$B$6+DN57*'Ores &amp; Ingots'!$B$7+DO57*'Ores &amp; Ingots'!$B$8+DP57*'Ores &amp; Ingots'!$B$9+DQ57*'Ores &amp; Ingots'!$B$10+DR57*'Ores &amp; Ingots'!$B$11+DS57*'Ores &amp; Ingots'!$B$12</f>
        <v>#VALUE!</v>
      </c>
      <c r="DX57" s="189" t="e">
        <f>CZ57*Refining!$G$3+DA57*Refining!$G$4+DB57*Refining!$G$5+DC57*Refining!$G$6+DD57*Refining!$G$7+DE57*Refining!$G$8+DF57*Refining!$G$9+DG57*Refining!$G$10+DH57*Refining!$G$11+DI57*Refining!$G$12</f>
        <v>#VALUE!</v>
      </c>
      <c r="DY57" s="189" t="e">
        <f t="shared" si="13"/>
        <v>#VALUE!</v>
      </c>
      <c r="DZ57" s="192" t="e">
        <f t="shared" si="14"/>
        <v>#VALUE!</v>
      </c>
      <c r="EA57" s="185" t="e">
        <f t="shared" si="15"/>
        <v>#VALUE!</v>
      </c>
      <c r="EB57" s="194" t="e">
        <f t="shared" ref="EB57:EC57" si="231">EA57/60</f>
        <v>#VALUE!</v>
      </c>
      <c r="EC57" s="194" t="e">
        <f t="shared" si="231"/>
        <v>#VALUE!</v>
      </c>
      <c r="ED57" s="185" t="e">
        <f t="shared" si="17"/>
        <v>#VALUE!</v>
      </c>
      <c r="EE57" s="194" t="e">
        <f t="shared" ref="EE57:EF57" si="232">ED57/1000</f>
        <v>#VALUE!</v>
      </c>
      <c r="EF57" s="196" t="e">
        <f t="shared" si="232"/>
        <v>#VALUE!</v>
      </c>
      <c r="EG57" s="130" t="e">
        <f t="shared" si="19"/>
        <v>#VALUE!</v>
      </c>
      <c r="EH57" s="132" t="e">
        <f t="shared" si="20"/>
        <v>#VALUE!</v>
      </c>
      <c r="EI57" s="133" t="s">
        <v>28</v>
      </c>
    </row>
    <row r="58" spans="1:139" ht="12.75" x14ac:dyDescent="0.2">
      <c r="A58" s="864"/>
      <c r="B58" s="365" t="s">
        <v>284</v>
      </c>
      <c r="C58" s="137" t="s">
        <v>156</v>
      </c>
      <c r="D58" s="137">
        <v>1</v>
      </c>
      <c r="E58" s="137">
        <v>1</v>
      </c>
      <c r="F58" s="137">
        <v>1</v>
      </c>
      <c r="G58" s="139">
        <f t="shared" si="0"/>
        <v>15.625</v>
      </c>
      <c r="H58" s="140">
        <v>20</v>
      </c>
      <c r="I58" s="140">
        <v>20</v>
      </c>
      <c r="J58" s="140">
        <f>H58/Main!$D$9</f>
        <v>4</v>
      </c>
      <c r="K58" s="140">
        <f>I58/Main!$D$10</f>
        <v>10</v>
      </c>
      <c r="L58" s="140">
        <f t="shared" si="1"/>
        <v>2.5</v>
      </c>
      <c r="M58" s="140">
        <v>1</v>
      </c>
      <c r="N58" s="145">
        <v>200</v>
      </c>
      <c r="O58" s="145">
        <v>200</v>
      </c>
      <c r="P58" s="143"/>
      <c r="Q58" s="145"/>
      <c r="R58" s="143"/>
      <c r="S58" s="146"/>
      <c r="T58" s="146"/>
      <c r="U58" s="143"/>
      <c r="V58" s="143"/>
      <c r="W58" s="146"/>
      <c r="X58" s="146"/>
      <c r="Y58" s="143"/>
      <c r="Z58" s="143"/>
      <c r="AA58" s="143"/>
      <c r="AB58" s="143"/>
      <c r="AC58" s="362" t="s">
        <v>220</v>
      </c>
      <c r="AD58" s="133">
        <v>21</v>
      </c>
      <c r="AE58" s="133">
        <v>0</v>
      </c>
      <c r="AF58" s="133">
        <v>0</v>
      </c>
      <c r="AG58" s="133">
        <v>2</v>
      </c>
      <c r="AH58" s="133">
        <v>4</v>
      </c>
      <c r="AI58" s="133">
        <v>0</v>
      </c>
      <c r="AJ58" s="133">
        <v>1</v>
      </c>
      <c r="AK58" s="167">
        <v>2</v>
      </c>
      <c r="AL58" s="133">
        <v>0</v>
      </c>
      <c r="AM58" s="133">
        <v>0</v>
      </c>
      <c r="AN58" s="133">
        <v>0</v>
      </c>
      <c r="AO58" s="133">
        <v>0</v>
      </c>
      <c r="AP58" s="133">
        <v>0</v>
      </c>
      <c r="AQ58" s="133">
        <v>0</v>
      </c>
      <c r="AR58" s="133">
        <v>0</v>
      </c>
      <c r="AS58" s="133">
        <v>0</v>
      </c>
      <c r="AT58" s="133">
        <v>0</v>
      </c>
      <c r="AU58" s="133">
        <v>0</v>
      </c>
      <c r="AV58" s="133">
        <v>0</v>
      </c>
      <c r="AW58" s="133">
        <v>0</v>
      </c>
      <c r="AX58" s="133">
        <v>0</v>
      </c>
      <c r="AY58" s="174">
        <f t="shared" ref="AY58:BS58" si="233">IF(AD58 = 0, "", AD58)</f>
        <v>21</v>
      </c>
      <c r="AZ58" s="137" t="str">
        <f t="shared" si="233"/>
        <v/>
      </c>
      <c r="BA58" s="137" t="str">
        <f t="shared" si="233"/>
        <v/>
      </c>
      <c r="BB58" s="133">
        <f t="shared" si="233"/>
        <v>2</v>
      </c>
      <c r="BC58" s="133">
        <f t="shared" si="233"/>
        <v>4</v>
      </c>
      <c r="BD58" s="137" t="str">
        <f t="shared" si="233"/>
        <v/>
      </c>
      <c r="BE58" s="133">
        <f t="shared" si="233"/>
        <v>1</v>
      </c>
      <c r="BF58" s="167">
        <f t="shared" si="233"/>
        <v>2</v>
      </c>
      <c r="BG58" s="137" t="str">
        <f t="shared" si="233"/>
        <v/>
      </c>
      <c r="BH58" s="137" t="str">
        <f t="shared" si="233"/>
        <v/>
      </c>
      <c r="BI58" s="137" t="str">
        <f t="shared" si="233"/>
        <v/>
      </c>
      <c r="BJ58" s="137" t="str">
        <f t="shared" si="233"/>
        <v/>
      </c>
      <c r="BK58" s="137" t="str">
        <f t="shared" si="233"/>
        <v/>
      </c>
      <c r="BL58" s="137" t="str">
        <f t="shared" si="233"/>
        <v/>
      </c>
      <c r="BM58" s="137" t="str">
        <f t="shared" si="233"/>
        <v/>
      </c>
      <c r="BN58" s="137" t="str">
        <f t="shared" si="233"/>
        <v/>
      </c>
      <c r="BO58" s="137" t="str">
        <f t="shared" si="233"/>
        <v/>
      </c>
      <c r="BP58" s="137" t="str">
        <f t="shared" si="233"/>
        <v/>
      </c>
      <c r="BQ58" s="137" t="str">
        <f t="shared" si="233"/>
        <v/>
      </c>
      <c r="BR58" s="137" t="str">
        <f t="shared" si="233"/>
        <v/>
      </c>
      <c r="BS58" s="169" t="str">
        <f t="shared" si="233"/>
        <v/>
      </c>
      <c r="BT58" s="174" t="e">
        <f>$AY58*Assembly!Z$4+$AZ58*Assembly!Z$5+$BA58*Assembly!Z$6+$BB58*Assembly!Z$7+$BC58*Assembly!Z$8+$BD58*Assembly!Z$9+$BE58*Assembly!Z$10+$BF58*Assembly!Z$11+$BG58*Assembly!Z$12+$BH58*Assembly!Z$13+$BI58*Assembly!Z$14+$BJ58*Assembly!Z$15+$BK58*Assembly!Z$16+$BL58*Assembly!Z$17+$BM58*Assembly!Z$18+$BN58*Assembly!Z$19+$BO58*Assembly!Z$20+$BP58*Assembly!Z$21+$BQ58*Assembly!Z$22+$BR58*Assembly!Z$23+$BS58*Assembly!Z$24</f>
        <v>#VALUE!</v>
      </c>
      <c r="BU58" s="133" t="e">
        <f t="shared" si="3"/>
        <v>#VALUE!</v>
      </c>
      <c r="BV58" s="133"/>
      <c r="BW58" s="133" t="e">
        <f>$AY58*Assembly!AD$4+$AZ58*Assembly!AD$5+$BA58*Assembly!AD$6+$BB58*Assembly!AD$7+$BC58*Assembly!AD$8+$BD58*Assembly!AD$9+$BE58*Assembly!AD$10+$BF58*Assembly!AD$11+$BG58*Assembly!AD$12+$BH58*Assembly!AD$13+$BI58*Assembly!AD$14+$BJ58*Assembly!AD$15+$BK58*Assembly!AD$16+$BL58*Assembly!AD$17+$BM58*Assembly!AD$18+$BN58*Assembly!AD$19+$BO58*Assembly!AD$20+$BP58*Assembly!AD$21+$BQ58*Assembly!AD$22+$BR58*Assembly!AD$23+$BS58*Assembly!AD$24</f>
        <v>#VALUE!</v>
      </c>
      <c r="BX58" s="177" t="e">
        <f t="shared" si="4"/>
        <v>#VALUE!</v>
      </c>
      <c r="BY58" s="178" t="e">
        <f t="shared" si="5"/>
        <v>#VALUE!</v>
      </c>
      <c r="BZ58" s="179" t="e">
        <f t="shared" si="6"/>
        <v>#VALUE!</v>
      </c>
      <c r="CA58" s="178" t="e">
        <f t="shared" si="7"/>
        <v>#VALUE!</v>
      </c>
      <c r="CB58" s="133" t="e">
        <f>$AY58*Assembly!Y$4+$AZ58*Assembly!Y$5+$BA58*Assembly!Y$6+$BB58*Assembly!Y$7+$BC58*Assembly!Y$8+$BD58*Assembly!Y$9+$BE58*Assembly!Y$10+$BF58*Assembly!Y$11+$BG58*Assembly!Y$12+$BH58*Assembly!Y$13+$BI58*Assembly!Y$14+$BJ58*Assembly!Y$15+$BK58*Assembly!Y$16+$BL58*Assembly!Y$17+$BM58*Assembly!Y$18+$BN58*Assembly!Y$19+$BO58*Assembly!Y$20+$BP58*Assembly!Y$21+$BQ58*Assembly!Y$22+$BR58*Assembly!Y$23+$BS58*Assembly!Y$24</f>
        <v>#VALUE!</v>
      </c>
      <c r="CC58" s="133" t="e">
        <f t="shared" si="8"/>
        <v>#VALUE!</v>
      </c>
      <c r="CD58" s="130" t="e">
        <f t="shared" si="9"/>
        <v>#VALUE!</v>
      </c>
      <c r="CE58" s="183" t="e">
        <f>$AY58*Assembly!AC$4+$AZ58*Assembly!AC$5+$BA58*Assembly!AC$6+$BB58*Assembly!AC$7+$BC58*Assembly!AC$8+$BD58*Assembly!AC$9+$BE58*Assembly!AC$10+$BF58*Assembly!AC$11+$BG58*Assembly!AC$12+$BH58*Assembly!AC$13+$BI58*Assembly!AC$14+$BJ58*Assembly!AC$15+$BK58*Assembly!AC$16+$BL58*Assembly!AC$17+$BM58*Assembly!AC$18+$BN58*Assembly!AC$19+$BO58*Assembly!AC$20+$BP58*Assembly!AC$21+$BQ58*Assembly!AC$22+$BR58*Assembly!AC$23+$BS58*Assembly!AC$24</f>
        <v>#VALUE!</v>
      </c>
      <c r="CF58" s="145" t="e">
        <f>$AY58*Assembly!M$4+$AZ58*Assembly!M$5+$BA58*Assembly!M$6+$BB58*Assembly!M$7+$BC58*Assembly!M$8+$BD58*Assembly!M$9+$BE58*Assembly!M$10+$BF58*Assembly!M$11+$BG58*Assembly!M$12+$BH58*Assembly!M$13+$BI58*Assembly!M$14+$BJ58*Assembly!M$15+$BK58*Assembly!M$16+$BL58*Assembly!M$17+$BM58*Assembly!M$18+$BN58*Assembly!M$19+$BO58*Assembly!M$20+$BP58*Assembly!M$21+$BQ58*Assembly!M$22+$BR58*Assembly!M$23+$BS58*Assembly!M$24</f>
        <v>#VALUE!</v>
      </c>
      <c r="CG58" s="145" t="e">
        <f>$AY58*Assembly!N$4+$AZ58*Assembly!N$5+$BA58*Assembly!N$6+$BB58*Assembly!N$7+$BC58*Assembly!N$8+$BD58*Assembly!N$9+$BE58*Assembly!N$10+$BF58*Assembly!N$11+$BG58*Assembly!N$12+$BH58*Assembly!N$13+$BI58*Assembly!N$14+$BJ58*Assembly!N$15+$BK58*Assembly!N$16+$BL58*Assembly!N$17+$BM58*Assembly!N$18+$BN58*Assembly!N$19+$BO58*Assembly!N$20+$BP58*Assembly!N$21+$BQ58*Assembly!N$22+$BR58*Assembly!N$23+$BS58*Assembly!N$24</f>
        <v>#VALUE!</v>
      </c>
      <c r="CH58" s="145" t="e">
        <f>$AY58*Assembly!O$4+$AZ58*Assembly!O$5+$BA58*Assembly!O$6+$BB58*Assembly!O$7+$BC58*Assembly!O$8+$BD58*Assembly!O$9+$BE58*Assembly!O$10+$BF58*Assembly!O$11+$BG58*Assembly!O$12+$BH58*Assembly!O$13+$BI58*Assembly!O$14+$BJ58*Assembly!O$15+$BK58*Assembly!O$16+$BL58*Assembly!O$17+$BM58*Assembly!O$18+$BN58*Assembly!O$19+$BO58*Assembly!O$20+$BP58*Assembly!O$21+$BQ58*Assembly!O$22+$BR58*Assembly!O$23+$BS58*Assembly!O$24</f>
        <v>#VALUE!</v>
      </c>
      <c r="CI58" s="140" t="e">
        <f>$AY58*Assembly!P$4+$AZ58*Assembly!P$5+$BA58*Assembly!P$6+$BB58*Assembly!P$7+$BC58*Assembly!P$8+$BD58*Assembly!P$9+$BE58*Assembly!P$10+$BF58*Assembly!P$11+$BG58*Assembly!P$12+$BH58*Assembly!P$13+$BI58*Assembly!P$14+$BJ58*Assembly!P$15+$BK58*Assembly!P$16+$BL58*Assembly!P$17+$BM58*Assembly!P$18+$BN58*Assembly!P$19+$BO58*Assembly!P$20+$BP58*Assembly!P$21+$BQ58*Assembly!P$22+$BR58*Assembly!P$23+$BS58*Assembly!P$24</f>
        <v>#VALUE!</v>
      </c>
      <c r="CJ58" s="140" t="e">
        <f>$AY58*Assembly!Q$4+$AZ58*Assembly!Q$5+$BA58*Assembly!Q$6+$BB58*Assembly!Q$7+$BC58*Assembly!Q$8+$BD58*Assembly!Q$9+$BE58*Assembly!Q$10+$BF58*Assembly!Q$11+$BG58*Assembly!Q$12+$BH58*Assembly!Q$13+$BI58*Assembly!Q$14+$BJ58*Assembly!Q$15+$BK58*Assembly!Q$16+$BL58*Assembly!Q$17+$BM58*Assembly!Q$18+$BN58*Assembly!Q$19+$BO58*Assembly!Q$20+$BP58*Assembly!Q$21+$BQ58*Assembly!Q$22+$BR58*Assembly!Q$23+$BS58*Assembly!Q$24</f>
        <v>#VALUE!</v>
      </c>
      <c r="CK58" s="145" t="e">
        <f>$AY58*Assembly!R$4+$AZ58*Assembly!R$5+$BA58*Assembly!R$6+$BB58*Assembly!R$7+$BC58*Assembly!R$8+$BD58*Assembly!R$9+$BE58*Assembly!R$10+$BF58*Assembly!R$11+$BG58*Assembly!R$12+$BH58*Assembly!R$13+$BI58*Assembly!R$14+$BJ58*Assembly!R$15+$BK58*Assembly!R$16+$BL58*Assembly!R$17+$BM58*Assembly!R$18+$BN58*Assembly!R$19+$BO58*Assembly!R$20+$BP58*Assembly!R$21+$BQ58*Assembly!R$22+$BR58*Assembly!R$23+$BS58*Assembly!R$24</f>
        <v>#VALUE!</v>
      </c>
      <c r="CL58" s="140" t="e">
        <f>$AY58*Assembly!S$4+$AZ58*Assembly!S$5+$BA58*Assembly!S$6+$BB58*Assembly!S$7+$BC58*Assembly!S$8+$BD58*Assembly!S$9+$BE58*Assembly!S$10+$BF58*Assembly!S$11+$BG58*Assembly!S$12+$BH58*Assembly!S$13+$BI58*Assembly!S$14+$BJ58*Assembly!S$15+$BK58*Assembly!S$16+$BL58*Assembly!S$17+$BM58*Assembly!S$18+$BN58*Assembly!S$19+$BO58*Assembly!S$20+$BP58*Assembly!S$21+$BQ58*Assembly!S$22+$BR58*Assembly!S$23+$BS58*Assembly!S$24</f>
        <v>#VALUE!</v>
      </c>
      <c r="CM58" s="140" t="e">
        <f>$AY58*Assembly!T$4+$AZ58*Assembly!T$5+$BA58*Assembly!T$6+$BB58*Assembly!T$7+$BC58*Assembly!T$8+$BD58*Assembly!T$9+$BE58*Assembly!T$10+$BF58*Assembly!T$11+$BG58*Assembly!T$12+$BH58*Assembly!T$13+$BI58*Assembly!T$14+$BJ58*Assembly!T$15+$BK58*Assembly!T$16+$BL58*Assembly!T$17+$BM58*Assembly!T$18+$BN58*Assembly!T$19+$BO58*Assembly!T$20+$BP58*Assembly!T$21+$BQ58*Assembly!T$22+$BR58*Assembly!T$23+$BS58*Assembly!T$24</f>
        <v>#VALUE!</v>
      </c>
      <c r="CN58" s="140" t="e">
        <f>$AY58*Assembly!U$4+$AZ58*Assembly!U$5+$BA58*Assembly!U$6+$BB58*Assembly!U$7+$BC58*Assembly!U$8+$BD58*Assembly!U$9+$BE58*Assembly!U$10+$BF58*Assembly!U$11+$BG58*Assembly!U$12+$BH58*Assembly!U$13+$BI58*Assembly!U$14+$BJ58*Assembly!U$15+$BK58*Assembly!U$16+$BL58*Assembly!U$17+$BM58*Assembly!U$18+$BN58*Assembly!U$19+$BO58*Assembly!U$20+$BP58*Assembly!U$21+$BQ58*Assembly!U$22+$BR58*Assembly!U$23+$BS58*Assembly!U$24</f>
        <v>#VALUE!</v>
      </c>
      <c r="CO58" s="145" t="e">
        <f>$AY58*Assembly!V$4+$AZ58*Assembly!V$5+$BA58*Assembly!V$6+$BB58*Assembly!V$7+$BC58*Assembly!V$8+$BD58*Assembly!V$9+$BE58*Assembly!V$10+$BF58*Assembly!V$11+$BG58*Assembly!V$12+$BH58*Assembly!V$13+$BI58*Assembly!V$14+$BJ58*Assembly!V$15+$BK58*Assembly!V$16+$BL58*Assembly!V$17+$BM58*Assembly!V$18+$BN58*Assembly!V$19+$BO58*Assembly!V$20+$BP58*Assembly!V$21+$BQ58*Assembly!V$22+$BR58*Assembly!V$23+$BS58*Assembly!V$24</f>
        <v>#VALUE!</v>
      </c>
      <c r="CP58" s="145" t="e">
        <f>CF58*Refining!$F$3</f>
        <v>#VALUE!</v>
      </c>
      <c r="CQ58" s="145" t="e">
        <f>CG58*Refining!$F$4</f>
        <v>#VALUE!</v>
      </c>
      <c r="CR58" s="145" t="e">
        <f>CH58*Refining!$F$5</f>
        <v>#VALUE!</v>
      </c>
      <c r="CS58" s="145" t="e">
        <f>CI58*Refining!$F$6</f>
        <v>#VALUE!</v>
      </c>
      <c r="CT58" s="145" t="e">
        <f>CJ58*Refining!$F$7</f>
        <v>#VALUE!</v>
      </c>
      <c r="CU58" s="145" t="e">
        <f>CK58*Refining!$F$8</f>
        <v>#VALUE!</v>
      </c>
      <c r="CV58" s="145" t="e">
        <f>CL58*Refining!$F$9</f>
        <v>#VALUE!</v>
      </c>
      <c r="CW58" s="145" t="e">
        <f>CM58*Refining!$F$10</f>
        <v>#VALUE!</v>
      </c>
      <c r="CX58" s="145" t="e">
        <f>CN58*Refining!$F$11</f>
        <v>#VALUE!</v>
      </c>
      <c r="CY58" s="145" t="e">
        <f>CO58*Refining!$F$12</f>
        <v>#VALUE!</v>
      </c>
      <c r="CZ58" s="185" t="e">
        <f t="shared" ref="CZ58:DS58" si="234">IF(CF58 = 0, "", CF58)</f>
        <v>#VALUE!</v>
      </c>
      <c r="DA58" s="189" t="e">
        <f t="shared" si="234"/>
        <v>#VALUE!</v>
      </c>
      <c r="DB58" s="186" t="e">
        <f t="shared" si="234"/>
        <v>#VALUE!</v>
      </c>
      <c r="DC58" s="186" t="e">
        <f t="shared" si="234"/>
        <v>#VALUE!</v>
      </c>
      <c r="DD58" s="186" t="e">
        <f t="shared" si="234"/>
        <v>#VALUE!</v>
      </c>
      <c r="DE58" s="186" t="e">
        <f t="shared" si="234"/>
        <v>#VALUE!</v>
      </c>
      <c r="DF58" s="186" t="e">
        <f t="shared" si="234"/>
        <v>#VALUE!</v>
      </c>
      <c r="DG58" s="186" t="e">
        <f t="shared" si="234"/>
        <v>#VALUE!</v>
      </c>
      <c r="DH58" s="186" t="e">
        <f t="shared" si="234"/>
        <v>#VALUE!</v>
      </c>
      <c r="DI58" s="187" t="e">
        <f t="shared" si="234"/>
        <v>#VALUE!</v>
      </c>
      <c r="DJ58" s="185" t="e">
        <f t="shared" si="234"/>
        <v>#VALUE!</v>
      </c>
      <c r="DK58" s="189" t="e">
        <f t="shared" si="234"/>
        <v>#VALUE!</v>
      </c>
      <c r="DL58" s="186" t="e">
        <f t="shared" si="234"/>
        <v>#VALUE!</v>
      </c>
      <c r="DM58" s="186" t="e">
        <f t="shared" si="234"/>
        <v>#VALUE!</v>
      </c>
      <c r="DN58" s="188" t="e">
        <f t="shared" si="234"/>
        <v>#VALUE!</v>
      </c>
      <c r="DO58" s="186" t="e">
        <f t="shared" si="234"/>
        <v>#VALUE!</v>
      </c>
      <c r="DP58" s="186" t="e">
        <f t="shared" si="234"/>
        <v>#VALUE!</v>
      </c>
      <c r="DQ58" s="186" t="e">
        <f t="shared" si="234"/>
        <v>#VALUE!</v>
      </c>
      <c r="DR58" s="186" t="e">
        <f t="shared" si="234"/>
        <v>#VALUE!</v>
      </c>
      <c r="DS58" s="187" t="e">
        <f t="shared" si="234"/>
        <v>#VALUE!</v>
      </c>
      <c r="DT58" s="185" t="e">
        <f t="shared" si="11"/>
        <v>#VALUE!</v>
      </c>
      <c r="DU58" s="189" t="e">
        <f t="shared" si="12"/>
        <v>#VALUE!</v>
      </c>
      <c r="DV58" s="133" t="e">
        <f>CZ58*'Ores &amp; Ingots'!$C$3+DA58*'Ores &amp; Ingots'!$C$4+DB58*'Ores &amp; Ingots'!$C$5+DC58*'Ores &amp; Ingots'!$C$6+DD58*'Ores &amp; Ingots'!$C$7+DE58*'Ores &amp; Ingots'!$C$8+DF58*'Ores &amp; Ingots'!$C$9+DG58*'Ores &amp; Ingots'!$C$10+DH58*'Ores &amp; Ingots'!$C$11+DI58*'Ores &amp; Ingots'!$C$12</f>
        <v>#VALUE!</v>
      </c>
      <c r="DW58" s="133" t="e">
        <f>DJ58*'Ores &amp; Ingots'!$B$3+DK58*'Ores &amp; Ingots'!$B$4+DL58*'Ores &amp; Ingots'!$B$5+DM58*'Ores &amp; Ingots'!$B$6+DN58*'Ores &amp; Ingots'!$B$7+DO58*'Ores &amp; Ingots'!$B$8+DP58*'Ores &amp; Ingots'!$B$9+DQ58*'Ores &amp; Ingots'!$B$10+DR58*'Ores &amp; Ingots'!$B$11+DS58*'Ores &amp; Ingots'!$B$12</f>
        <v>#VALUE!</v>
      </c>
      <c r="DX58" s="189" t="e">
        <f>CZ58*Refining!$G$3+DA58*Refining!$G$4+DB58*Refining!$G$5+DC58*Refining!$G$6+DD58*Refining!$G$7+DE58*Refining!$G$8+DF58*Refining!$G$9+DG58*Refining!$G$10+DH58*Refining!$G$11+DI58*Refining!$G$12</f>
        <v>#VALUE!</v>
      </c>
      <c r="DY58" s="189" t="e">
        <f t="shared" si="13"/>
        <v>#VALUE!</v>
      </c>
      <c r="DZ58" s="192" t="e">
        <f t="shared" si="14"/>
        <v>#VALUE!</v>
      </c>
      <c r="EA58" s="185" t="e">
        <f t="shared" si="15"/>
        <v>#VALUE!</v>
      </c>
      <c r="EB58" s="194" t="e">
        <f t="shared" ref="EB58:EC58" si="235">EA58/60</f>
        <v>#VALUE!</v>
      </c>
      <c r="EC58" s="194" t="e">
        <f t="shared" si="235"/>
        <v>#VALUE!</v>
      </c>
      <c r="ED58" s="185" t="e">
        <f t="shared" si="17"/>
        <v>#VALUE!</v>
      </c>
      <c r="EE58" s="194" t="e">
        <f t="shared" ref="EE58:EF58" si="236">ED58/1000</f>
        <v>#VALUE!</v>
      </c>
      <c r="EF58" s="196" t="e">
        <f t="shared" si="236"/>
        <v>#VALUE!</v>
      </c>
      <c r="EG58" s="130" t="e">
        <f t="shared" si="19"/>
        <v>#VALUE!</v>
      </c>
      <c r="EH58" s="132" t="e">
        <f t="shared" si="20"/>
        <v>#VALUE!</v>
      </c>
      <c r="EI58" s="133">
        <v>1796</v>
      </c>
    </row>
    <row r="59" spans="1:139" ht="12.75" hidden="1" x14ac:dyDescent="0.2">
      <c r="A59" s="865"/>
      <c r="B59" s="297" t="s">
        <v>284</v>
      </c>
      <c r="C59" s="216" t="s">
        <v>155</v>
      </c>
      <c r="D59" s="216">
        <v>1</v>
      </c>
      <c r="E59" s="216">
        <v>1</v>
      </c>
      <c r="F59" s="216">
        <v>1</v>
      </c>
      <c r="G59" s="229">
        <f t="shared" si="0"/>
        <v>0.125</v>
      </c>
      <c r="H59" s="230">
        <v>20</v>
      </c>
      <c r="I59" s="230">
        <v>20</v>
      </c>
      <c r="J59" s="230">
        <f>H59/Main!$D$9</f>
        <v>4</v>
      </c>
      <c r="K59" s="230">
        <f>I59/Main!$D$10</f>
        <v>10</v>
      </c>
      <c r="L59" s="230">
        <f t="shared" si="1"/>
        <v>2.5</v>
      </c>
      <c r="M59" s="230">
        <v>1</v>
      </c>
      <c r="N59" s="232">
        <v>100</v>
      </c>
      <c r="O59" s="232">
        <v>100</v>
      </c>
      <c r="P59" s="233"/>
      <c r="Q59" s="232"/>
      <c r="R59" s="233"/>
      <c r="S59" s="234"/>
      <c r="T59" s="234"/>
      <c r="U59" s="233"/>
      <c r="V59" s="233"/>
      <c r="W59" s="234"/>
      <c r="X59" s="234"/>
      <c r="Y59" s="233"/>
      <c r="Z59" s="233"/>
      <c r="AA59" s="233"/>
      <c r="AB59" s="233"/>
      <c r="AC59" s="366"/>
      <c r="AD59" s="226">
        <v>2</v>
      </c>
      <c r="AE59" s="226">
        <v>0</v>
      </c>
      <c r="AF59" s="226">
        <v>0</v>
      </c>
      <c r="AG59" s="226">
        <v>2</v>
      </c>
      <c r="AH59" s="226">
        <v>2</v>
      </c>
      <c r="AI59" s="226">
        <v>0</v>
      </c>
      <c r="AJ59" s="226">
        <v>1</v>
      </c>
      <c r="AK59" s="227">
        <v>2</v>
      </c>
      <c r="AL59" s="226">
        <v>0</v>
      </c>
      <c r="AM59" s="226">
        <v>0</v>
      </c>
      <c r="AN59" s="226">
        <v>0</v>
      </c>
      <c r="AO59" s="226">
        <v>0</v>
      </c>
      <c r="AP59" s="226">
        <v>0</v>
      </c>
      <c r="AQ59" s="226">
        <v>0</v>
      </c>
      <c r="AR59" s="226">
        <v>0</v>
      </c>
      <c r="AS59" s="226">
        <v>0</v>
      </c>
      <c r="AT59" s="226">
        <v>0</v>
      </c>
      <c r="AU59" s="226">
        <v>0</v>
      </c>
      <c r="AV59" s="226">
        <v>0</v>
      </c>
      <c r="AW59" s="226">
        <v>0</v>
      </c>
      <c r="AX59" s="226">
        <v>0</v>
      </c>
      <c r="AY59" s="225">
        <f t="shared" ref="AY59:BS59" si="237">IF(AD59 = 0, "", AD59)</f>
        <v>2</v>
      </c>
      <c r="AZ59" s="216" t="str">
        <f t="shared" si="237"/>
        <v/>
      </c>
      <c r="BA59" s="216" t="str">
        <f t="shared" si="237"/>
        <v/>
      </c>
      <c r="BB59" s="226">
        <f t="shared" si="237"/>
        <v>2</v>
      </c>
      <c r="BC59" s="226">
        <f t="shared" si="237"/>
        <v>2</v>
      </c>
      <c r="BD59" s="216" t="str">
        <f t="shared" si="237"/>
        <v/>
      </c>
      <c r="BE59" s="226">
        <f t="shared" si="237"/>
        <v>1</v>
      </c>
      <c r="BF59" s="227">
        <f t="shared" si="237"/>
        <v>2</v>
      </c>
      <c r="BG59" s="216" t="str">
        <f t="shared" si="237"/>
        <v/>
      </c>
      <c r="BH59" s="216" t="str">
        <f t="shared" si="237"/>
        <v/>
      </c>
      <c r="BI59" s="216" t="str">
        <f t="shared" si="237"/>
        <v/>
      </c>
      <c r="BJ59" s="216" t="str">
        <f t="shared" si="237"/>
        <v/>
      </c>
      <c r="BK59" s="216" t="str">
        <f t="shared" si="237"/>
        <v/>
      </c>
      <c r="BL59" s="216" t="str">
        <f t="shared" si="237"/>
        <v/>
      </c>
      <c r="BM59" s="216" t="str">
        <f t="shared" si="237"/>
        <v/>
      </c>
      <c r="BN59" s="216" t="str">
        <f t="shared" si="237"/>
        <v/>
      </c>
      <c r="BO59" s="216" t="str">
        <f t="shared" si="237"/>
        <v/>
      </c>
      <c r="BP59" s="216" t="str">
        <f t="shared" si="237"/>
        <v/>
      </c>
      <c r="BQ59" s="216" t="str">
        <f t="shared" si="237"/>
        <v/>
      </c>
      <c r="BR59" s="216" t="str">
        <f t="shared" si="237"/>
        <v/>
      </c>
      <c r="BS59" s="231" t="str">
        <f t="shared" si="237"/>
        <v/>
      </c>
      <c r="BT59" s="225" t="e">
        <f>$AY59*Assembly!Z$4+$AZ59*Assembly!Z$5+$BA59*Assembly!Z$6+$BB59*Assembly!Z$7+$BC59*Assembly!Z$8+$BD59*Assembly!Z$9+$BE59*Assembly!Z$10+$BF59*Assembly!Z$11+$BG59*Assembly!Z$12+$BH59*Assembly!Z$13+$BI59*Assembly!Z$14+$BJ59*Assembly!Z$15+$BK59*Assembly!Z$16+$BL59*Assembly!Z$17+$BM59*Assembly!Z$18+$BN59*Assembly!Z$19+$BO59*Assembly!Z$20+$BP59*Assembly!Z$21+$BQ59*Assembly!Z$22+$BR59*Assembly!Z$23+$BS59*Assembly!Z$24</f>
        <v>#VALUE!</v>
      </c>
      <c r="BU59" s="226" t="e">
        <f t="shared" si="3"/>
        <v>#VALUE!</v>
      </c>
      <c r="BV59" s="226"/>
      <c r="BW59" s="226" t="e">
        <f>$AY59*Assembly!AD$4+$AZ59*Assembly!AD$5+$BA59*Assembly!AD$6+$BB59*Assembly!AD$7+$BC59*Assembly!AD$8+$BD59*Assembly!AD$9+$BE59*Assembly!AD$10+$BF59*Assembly!AD$11+$BG59*Assembly!AD$12+$BH59*Assembly!AD$13+$BI59*Assembly!AD$14+$BJ59*Assembly!AD$15+$BK59*Assembly!AD$16+$BL59*Assembly!AD$17+$BM59*Assembly!AD$18+$BN59*Assembly!AD$19+$BO59*Assembly!AD$20+$BP59*Assembly!AD$21+$BQ59*Assembly!AD$22+$BR59*Assembly!AD$23+$BS59*Assembly!AD$24</f>
        <v>#VALUE!</v>
      </c>
      <c r="BX59" s="236" t="e">
        <f t="shared" si="4"/>
        <v>#VALUE!</v>
      </c>
      <c r="BY59" s="237" t="e">
        <f t="shared" si="5"/>
        <v>#VALUE!</v>
      </c>
      <c r="BZ59" s="238" t="e">
        <f t="shared" si="6"/>
        <v>#VALUE!</v>
      </c>
      <c r="CA59" s="237" t="e">
        <f t="shared" si="7"/>
        <v>#VALUE!</v>
      </c>
      <c r="CB59" s="226" t="e">
        <f>$AY59*Assembly!Y$4+$AZ59*Assembly!Y$5+$BA59*Assembly!Y$6+$BB59*Assembly!Y$7+$BC59*Assembly!Y$8+$BD59*Assembly!Y$9+$BE59*Assembly!Y$10+$BF59*Assembly!Y$11+$BG59*Assembly!Y$12+$BH59*Assembly!Y$13+$BI59*Assembly!Y$14+$BJ59*Assembly!Y$15+$BK59*Assembly!Y$16+$BL59*Assembly!Y$17+$BM59*Assembly!Y$18+$BN59*Assembly!Y$19+$BO59*Assembly!Y$20+$BP59*Assembly!Y$21+$BQ59*Assembly!Y$22+$BR59*Assembly!Y$23+$BS59*Assembly!Y$24</f>
        <v>#VALUE!</v>
      </c>
      <c r="CC59" s="226" t="e">
        <f t="shared" si="8"/>
        <v>#VALUE!</v>
      </c>
      <c r="CD59" s="239" t="e">
        <f t="shared" si="9"/>
        <v>#VALUE!</v>
      </c>
      <c r="CE59" s="240" t="e">
        <f>$AY59*Assembly!AC$4+$AZ59*Assembly!AC$5+$BA59*Assembly!AC$6+$BB59*Assembly!AC$7+$BC59*Assembly!AC$8+$BD59*Assembly!AC$9+$BE59*Assembly!AC$10+$BF59*Assembly!AC$11+$BG59*Assembly!AC$12+$BH59*Assembly!AC$13+$BI59*Assembly!AC$14+$BJ59*Assembly!AC$15+$BK59*Assembly!AC$16+$BL59*Assembly!AC$17+$BM59*Assembly!AC$18+$BN59*Assembly!AC$19+$BO59*Assembly!AC$20+$BP59*Assembly!AC$21+$BQ59*Assembly!AC$22+$BR59*Assembly!AC$23+$BS59*Assembly!AC$24</f>
        <v>#VALUE!</v>
      </c>
      <c r="CF59" s="232" t="e">
        <f>$AY59*Assembly!M$4+$AZ59*Assembly!M$5+$BA59*Assembly!M$6+$BB59*Assembly!M$7+$BC59*Assembly!M$8+$BD59*Assembly!M$9+$BE59*Assembly!M$10+$BF59*Assembly!M$11+$BG59*Assembly!M$12+$BH59*Assembly!M$13+$BI59*Assembly!M$14+$BJ59*Assembly!M$15+$BK59*Assembly!M$16+$BL59*Assembly!M$17+$BM59*Assembly!M$18+$BN59*Assembly!M$19+$BO59*Assembly!M$20+$BP59*Assembly!M$21+$BQ59*Assembly!M$22+$BR59*Assembly!M$23+$BS59*Assembly!M$24</f>
        <v>#VALUE!</v>
      </c>
      <c r="CG59" s="232" t="e">
        <f>$AY59*Assembly!N$4+$AZ59*Assembly!N$5+$BA59*Assembly!N$6+$BB59*Assembly!N$7+$BC59*Assembly!N$8+$BD59*Assembly!N$9+$BE59*Assembly!N$10+$BF59*Assembly!N$11+$BG59*Assembly!N$12+$BH59*Assembly!N$13+$BI59*Assembly!N$14+$BJ59*Assembly!N$15+$BK59*Assembly!N$16+$BL59*Assembly!N$17+$BM59*Assembly!N$18+$BN59*Assembly!N$19+$BO59*Assembly!N$20+$BP59*Assembly!N$21+$BQ59*Assembly!N$22+$BR59*Assembly!N$23+$BS59*Assembly!N$24</f>
        <v>#VALUE!</v>
      </c>
      <c r="CH59" s="232" t="e">
        <f>$AY59*Assembly!O$4+$AZ59*Assembly!O$5+$BA59*Assembly!O$6+$BB59*Assembly!O$7+$BC59*Assembly!O$8+$BD59*Assembly!O$9+$BE59*Assembly!O$10+$BF59*Assembly!O$11+$BG59*Assembly!O$12+$BH59*Assembly!O$13+$BI59*Assembly!O$14+$BJ59*Assembly!O$15+$BK59*Assembly!O$16+$BL59*Assembly!O$17+$BM59*Assembly!O$18+$BN59*Assembly!O$19+$BO59*Assembly!O$20+$BP59*Assembly!O$21+$BQ59*Assembly!O$22+$BR59*Assembly!O$23+$BS59*Assembly!O$24</f>
        <v>#VALUE!</v>
      </c>
      <c r="CI59" s="230" t="e">
        <f>$AY59*Assembly!P$4+$AZ59*Assembly!P$5+$BA59*Assembly!P$6+$BB59*Assembly!P$7+$BC59*Assembly!P$8+$BD59*Assembly!P$9+$BE59*Assembly!P$10+$BF59*Assembly!P$11+$BG59*Assembly!P$12+$BH59*Assembly!P$13+$BI59*Assembly!P$14+$BJ59*Assembly!P$15+$BK59*Assembly!P$16+$BL59*Assembly!P$17+$BM59*Assembly!P$18+$BN59*Assembly!P$19+$BO59*Assembly!P$20+$BP59*Assembly!P$21+$BQ59*Assembly!P$22+$BR59*Assembly!P$23+$BS59*Assembly!P$24</f>
        <v>#VALUE!</v>
      </c>
      <c r="CJ59" s="230" t="e">
        <f>$AY59*Assembly!Q$4+$AZ59*Assembly!Q$5+$BA59*Assembly!Q$6+$BB59*Assembly!Q$7+$BC59*Assembly!Q$8+$BD59*Assembly!Q$9+$BE59*Assembly!Q$10+$BF59*Assembly!Q$11+$BG59*Assembly!Q$12+$BH59*Assembly!Q$13+$BI59*Assembly!Q$14+$BJ59*Assembly!Q$15+$BK59*Assembly!Q$16+$BL59*Assembly!Q$17+$BM59*Assembly!Q$18+$BN59*Assembly!Q$19+$BO59*Assembly!Q$20+$BP59*Assembly!Q$21+$BQ59*Assembly!Q$22+$BR59*Assembly!Q$23+$BS59*Assembly!Q$24</f>
        <v>#VALUE!</v>
      </c>
      <c r="CK59" s="232" t="e">
        <f>$AY59*Assembly!R$4+$AZ59*Assembly!R$5+$BA59*Assembly!R$6+$BB59*Assembly!R$7+$BC59*Assembly!R$8+$BD59*Assembly!R$9+$BE59*Assembly!R$10+$BF59*Assembly!R$11+$BG59*Assembly!R$12+$BH59*Assembly!R$13+$BI59*Assembly!R$14+$BJ59*Assembly!R$15+$BK59*Assembly!R$16+$BL59*Assembly!R$17+$BM59*Assembly!R$18+$BN59*Assembly!R$19+$BO59*Assembly!R$20+$BP59*Assembly!R$21+$BQ59*Assembly!R$22+$BR59*Assembly!R$23+$BS59*Assembly!R$24</f>
        <v>#VALUE!</v>
      </c>
      <c r="CL59" s="230" t="e">
        <f>$AY59*Assembly!S$4+$AZ59*Assembly!S$5+$BA59*Assembly!S$6+$BB59*Assembly!S$7+$BC59*Assembly!S$8+$BD59*Assembly!S$9+$BE59*Assembly!S$10+$BF59*Assembly!S$11+$BG59*Assembly!S$12+$BH59*Assembly!S$13+$BI59*Assembly!S$14+$BJ59*Assembly!S$15+$BK59*Assembly!S$16+$BL59*Assembly!S$17+$BM59*Assembly!S$18+$BN59*Assembly!S$19+$BO59*Assembly!S$20+$BP59*Assembly!S$21+$BQ59*Assembly!S$22+$BR59*Assembly!S$23+$BS59*Assembly!S$24</f>
        <v>#VALUE!</v>
      </c>
      <c r="CM59" s="230" t="e">
        <f>$AY59*Assembly!T$4+$AZ59*Assembly!T$5+$BA59*Assembly!T$6+$BB59*Assembly!T$7+$BC59*Assembly!T$8+$BD59*Assembly!T$9+$BE59*Assembly!T$10+$BF59*Assembly!T$11+$BG59*Assembly!T$12+$BH59*Assembly!T$13+$BI59*Assembly!T$14+$BJ59*Assembly!T$15+$BK59*Assembly!T$16+$BL59*Assembly!T$17+$BM59*Assembly!T$18+$BN59*Assembly!T$19+$BO59*Assembly!T$20+$BP59*Assembly!T$21+$BQ59*Assembly!T$22+$BR59*Assembly!T$23+$BS59*Assembly!T$24</f>
        <v>#VALUE!</v>
      </c>
      <c r="CN59" s="230" t="e">
        <f>$AY59*Assembly!U$4+$AZ59*Assembly!U$5+$BA59*Assembly!U$6+$BB59*Assembly!U$7+$BC59*Assembly!U$8+$BD59*Assembly!U$9+$BE59*Assembly!U$10+$BF59*Assembly!U$11+$BG59*Assembly!U$12+$BH59*Assembly!U$13+$BI59*Assembly!U$14+$BJ59*Assembly!U$15+$BK59*Assembly!U$16+$BL59*Assembly!U$17+$BM59*Assembly!U$18+$BN59*Assembly!U$19+$BO59*Assembly!U$20+$BP59*Assembly!U$21+$BQ59*Assembly!U$22+$BR59*Assembly!U$23+$BS59*Assembly!U$24</f>
        <v>#VALUE!</v>
      </c>
      <c r="CO59" s="232" t="e">
        <f>$AY59*Assembly!V$4+$AZ59*Assembly!V$5+$BA59*Assembly!V$6+$BB59*Assembly!V$7+$BC59*Assembly!V$8+$BD59*Assembly!V$9+$BE59*Assembly!V$10+$BF59*Assembly!V$11+$BG59*Assembly!V$12+$BH59*Assembly!V$13+$BI59*Assembly!V$14+$BJ59*Assembly!V$15+$BK59*Assembly!V$16+$BL59*Assembly!V$17+$BM59*Assembly!V$18+$BN59*Assembly!V$19+$BO59*Assembly!V$20+$BP59*Assembly!V$21+$BQ59*Assembly!V$22+$BR59*Assembly!V$23+$BS59*Assembly!V$24</f>
        <v>#VALUE!</v>
      </c>
      <c r="CP59" s="232" t="e">
        <f>CF59*Refining!$F$3</f>
        <v>#VALUE!</v>
      </c>
      <c r="CQ59" s="232" t="e">
        <f>CG59*Refining!$F$4</f>
        <v>#VALUE!</v>
      </c>
      <c r="CR59" s="232" t="e">
        <f>CH59*Refining!$F$5</f>
        <v>#VALUE!</v>
      </c>
      <c r="CS59" s="232" t="e">
        <f>CI59*Refining!$F$6</f>
        <v>#VALUE!</v>
      </c>
      <c r="CT59" s="232" t="e">
        <f>CJ59*Refining!$F$7</f>
        <v>#VALUE!</v>
      </c>
      <c r="CU59" s="232" t="e">
        <f>CK59*Refining!$F$8</f>
        <v>#VALUE!</v>
      </c>
      <c r="CV59" s="232" t="e">
        <f>CL59*Refining!$F$9</f>
        <v>#VALUE!</v>
      </c>
      <c r="CW59" s="232" t="e">
        <f>CM59*Refining!$F$10</f>
        <v>#VALUE!</v>
      </c>
      <c r="CX59" s="232" t="e">
        <f>CN59*Refining!$F$11</f>
        <v>#VALUE!</v>
      </c>
      <c r="CY59" s="232" t="e">
        <f>CO59*Refining!$F$12</f>
        <v>#VALUE!</v>
      </c>
      <c r="CZ59" s="243" t="e">
        <f t="shared" ref="CZ59:DS59" si="238">IF(CF59 = 0, "", CF59)</f>
        <v>#VALUE!</v>
      </c>
      <c r="DA59" s="245" t="e">
        <f t="shared" si="238"/>
        <v>#VALUE!</v>
      </c>
      <c r="DB59" s="246" t="e">
        <f t="shared" si="238"/>
        <v>#VALUE!</v>
      </c>
      <c r="DC59" s="246" t="e">
        <f t="shared" si="238"/>
        <v>#VALUE!</v>
      </c>
      <c r="DD59" s="246" t="e">
        <f t="shared" si="238"/>
        <v>#VALUE!</v>
      </c>
      <c r="DE59" s="246" t="e">
        <f t="shared" si="238"/>
        <v>#VALUE!</v>
      </c>
      <c r="DF59" s="246" t="e">
        <f t="shared" si="238"/>
        <v>#VALUE!</v>
      </c>
      <c r="DG59" s="246" t="e">
        <f t="shared" si="238"/>
        <v>#VALUE!</v>
      </c>
      <c r="DH59" s="246" t="e">
        <f t="shared" si="238"/>
        <v>#VALUE!</v>
      </c>
      <c r="DI59" s="251" t="e">
        <f t="shared" si="238"/>
        <v>#VALUE!</v>
      </c>
      <c r="DJ59" s="243" t="e">
        <f t="shared" si="238"/>
        <v>#VALUE!</v>
      </c>
      <c r="DK59" s="245" t="e">
        <f t="shared" si="238"/>
        <v>#VALUE!</v>
      </c>
      <c r="DL59" s="246" t="e">
        <f t="shared" si="238"/>
        <v>#VALUE!</v>
      </c>
      <c r="DM59" s="246" t="e">
        <f t="shared" si="238"/>
        <v>#VALUE!</v>
      </c>
      <c r="DN59" s="326" t="e">
        <f t="shared" si="238"/>
        <v>#VALUE!</v>
      </c>
      <c r="DO59" s="246" t="e">
        <f t="shared" si="238"/>
        <v>#VALUE!</v>
      </c>
      <c r="DP59" s="246" t="e">
        <f t="shared" si="238"/>
        <v>#VALUE!</v>
      </c>
      <c r="DQ59" s="246" t="e">
        <f t="shared" si="238"/>
        <v>#VALUE!</v>
      </c>
      <c r="DR59" s="246" t="e">
        <f t="shared" si="238"/>
        <v>#VALUE!</v>
      </c>
      <c r="DS59" s="251" t="e">
        <f t="shared" si="238"/>
        <v>#VALUE!</v>
      </c>
      <c r="DT59" s="243" t="e">
        <f t="shared" si="11"/>
        <v>#VALUE!</v>
      </c>
      <c r="DU59" s="245" t="e">
        <f t="shared" si="12"/>
        <v>#VALUE!</v>
      </c>
      <c r="DV59" s="226" t="e">
        <f>CZ59*'Ores &amp; Ingots'!$C$3+DA59*'Ores &amp; Ingots'!$C$4+DB59*'Ores &amp; Ingots'!$C$5+DC59*'Ores &amp; Ingots'!$C$6+DD59*'Ores &amp; Ingots'!$C$7+DE59*'Ores &amp; Ingots'!$C$8+DF59*'Ores &amp; Ingots'!$C$9+DG59*'Ores &amp; Ingots'!$C$10+DH59*'Ores &amp; Ingots'!$C$11+DI59*'Ores &amp; Ingots'!$C$12</f>
        <v>#VALUE!</v>
      </c>
      <c r="DW59" s="226" t="e">
        <f>DJ59*'Ores &amp; Ingots'!$B$3+DK59*'Ores &amp; Ingots'!$B$4+DL59*'Ores &amp; Ingots'!$B$5+DM59*'Ores &amp; Ingots'!$B$6+DN59*'Ores &amp; Ingots'!$B$7+DO59*'Ores &amp; Ingots'!$B$8+DP59*'Ores &amp; Ingots'!$B$9+DQ59*'Ores &amp; Ingots'!$B$10+DR59*'Ores &amp; Ingots'!$B$11+DS59*'Ores &amp; Ingots'!$B$12</f>
        <v>#VALUE!</v>
      </c>
      <c r="DX59" s="245" t="e">
        <f>CZ59*Refining!$G$3+DA59*Refining!$G$4+DB59*Refining!$G$5+DC59*Refining!$G$6+DD59*Refining!$G$7+DE59*Refining!$G$8+DF59*Refining!$G$9+DG59*Refining!$G$10+DH59*Refining!$G$11+DI59*Refining!$G$12</f>
        <v>#VALUE!</v>
      </c>
      <c r="DY59" s="189" t="e">
        <f t="shared" si="13"/>
        <v>#VALUE!</v>
      </c>
      <c r="DZ59" s="260" t="e">
        <f t="shared" si="14"/>
        <v>#VALUE!</v>
      </c>
      <c r="EA59" s="243" t="e">
        <f t="shared" si="15"/>
        <v>#VALUE!</v>
      </c>
      <c r="EB59" s="262" t="e">
        <f t="shared" ref="EB59:EC59" si="239">EA59/60</f>
        <v>#VALUE!</v>
      </c>
      <c r="EC59" s="262" t="e">
        <f t="shared" si="239"/>
        <v>#VALUE!</v>
      </c>
      <c r="ED59" s="243" t="e">
        <f t="shared" si="17"/>
        <v>#VALUE!</v>
      </c>
      <c r="EE59" s="262" t="e">
        <f t="shared" ref="EE59:EF59" si="240">ED59/1000</f>
        <v>#VALUE!</v>
      </c>
      <c r="EF59" s="264" t="e">
        <f t="shared" si="240"/>
        <v>#VALUE!</v>
      </c>
      <c r="EG59" s="239" t="e">
        <f t="shared" si="19"/>
        <v>#VALUE!</v>
      </c>
      <c r="EH59" s="266" t="e">
        <f t="shared" si="20"/>
        <v>#VALUE!</v>
      </c>
      <c r="EI59" s="133" t="s">
        <v>28</v>
      </c>
    </row>
    <row r="60" spans="1:139" ht="12.75" x14ac:dyDescent="0.2">
      <c r="A60" s="915" t="s">
        <v>154</v>
      </c>
      <c r="B60" s="55" t="s">
        <v>285</v>
      </c>
      <c r="C60" s="56" t="s">
        <v>156</v>
      </c>
      <c r="D60" s="56">
        <v>1</v>
      </c>
      <c r="E60" s="56">
        <v>1</v>
      </c>
      <c r="F60" s="56">
        <v>1</v>
      </c>
      <c r="G60" s="57">
        <f t="shared" si="0"/>
        <v>15.625</v>
      </c>
      <c r="H60" s="58">
        <v>20</v>
      </c>
      <c r="I60" s="58">
        <v>20</v>
      </c>
      <c r="J60" s="58">
        <f>H60/Main!$D$9</f>
        <v>4</v>
      </c>
      <c r="K60" s="58">
        <f>I60/Main!$D$10</f>
        <v>10</v>
      </c>
      <c r="L60" s="58">
        <f t="shared" si="1"/>
        <v>2.5</v>
      </c>
      <c r="M60" s="58">
        <v>1</v>
      </c>
      <c r="N60" s="60"/>
      <c r="O60" s="60"/>
      <c r="P60" s="60"/>
      <c r="Q60" s="62"/>
      <c r="R60" s="60"/>
      <c r="S60" s="63"/>
      <c r="T60" s="63"/>
      <c r="U60" s="60"/>
      <c r="V60" s="60"/>
      <c r="W60" s="63"/>
      <c r="X60" s="63"/>
      <c r="Y60" s="60"/>
      <c r="Z60" s="60"/>
      <c r="AA60" s="60"/>
      <c r="AB60" s="60"/>
      <c r="AC60" s="367" t="s">
        <v>240</v>
      </c>
      <c r="AD60" s="81">
        <v>0</v>
      </c>
      <c r="AE60" s="81">
        <v>25</v>
      </c>
      <c r="AF60" s="81">
        <v>0</v>
      </c>
      <c r="AG60" s="81">
        <v>0</v>
      </c>
      <c r="AH60" s="83">
        <v>10</v>
      </c>
      <c r="AI60" s="81">
        <v>0</v>
      </c>
      <c r="AJ60" s="81">
        <v>0</v>
      </c>
      <c r="AK60" s="81">
        <v>0</v>
      </c>
      <c r="AL60" s="81">
        <v>0</v>
      </c>
      <c r="AM60" s="81">
        <v>0</v>
      </c>
      <c r="AN60" s="81">
        <v>0</v>
      </c>
      <c r="AO60" s="81">
        <v>0</v>
      </c>
      <c r="AP60" s="81">
        <v>0</v>
      </c>
      <c r="AQ60" s="81">
        <v>0</v>
      </c>
      <c r="AR60" s="81">
        <v>0</v>
      </c>
      <c r="AS60" s="81">
        <v>0</v>
      </c>
      <c r="AT60" s="81">
        <v>0</v>
      </c>
      <c r="AU60" s="81">
        <v>0</v>
      </c>
      <c r="AV60" s="81">
        <v>0</v>
      </c>
      <c r="AW60" s="81">
        <v>0</v>
      </c>
      <c r="AX60" s="81">
        <v>0</v>
      </c>
      <c r="AY60" s="368" t="str">
        <f t="shared" ref="AY60:BS60" si="241">IF(AD60 = 0, "", AD60)</f>
        <v/>
      </c>
      <c r="AZ60" s="81">
        <f t="shared" si="241"/>
        <v>25</v>
      </c>
      <c r="BA60" s="56" t="str">
        <f t="shared" si="241"/>
        <v/>
      </c>
      <c r="BB60" s="56" t="str">
        <f t="shared" si="241"/>
        <v/>
      </c>
      <c r="BC60" s="81">
        <f t="shared" si="241"/>
        <v>10</v>
      </c>
      <c r="BD60" s="56" t="str">
        <f t="shared" si="241"/>
        <v/>
      </c>
      <c r="BE60" s="56" t="str">
        <f t="shared" si="241"/>
        <v/>
      </c>
      <c r="BF60" s="56" t="str">
        <f t="shared" si="241"/>
        <v/>
      </c>
      <c r="BG60" s="56" t="str">
        <f t="shared" si="241"/>
        <v/>
      </c>
      <c r="BH60" s="56" t="str">
        <f t="shared" si="241"/>
        <v/>
      </c>
      <c r="BI60" s="56" t="str">
        <f t="shared" si="241"/>
        <v/>
      </c>
      <c r="BJ60" s="56" t="str">
        <f t="shared" si="241"/>
        <v/>
      </c>
      <c r="BK60" s="56" t="str">
        <f t="shared" si="241"/>
        <v/>
      </c>
      <c r="BL60" s="56" t="str">
        <f t="shared" si="241"/>
        <v/>
      </c>
      <c r="BM60" s="56" t="str">
        <f t="shared" si="241"/>
        <v/>
      </c>
      <c r="BN60" s="56" t="str">
        <f t="shared" si="241"/>
        <v/>
      </c>
      <c r="BO60" s="56" t="str">
        <f t="shared" si="241"/>
        <v/>
      </c>
      <c r="BP60" s="56" t="str">
        <f t="shared" si="241"/>
        <v/>
      </c>
      <c r="BQ60" s="56" t="str">
        <f t="shared" si="241"/>
        <v/>
      </c>
      <c r="BR60" s="56" t="str">
        <f t="shared" si="241"/>
        <v/>
      </c>
      <c r="BS60" s="85" t="str">
        <f t="shared" si="241"/>
        <v/>
      </c>
      <c r="BT60" s="93" t="e">
        <f>$AY60*Assembly!Z$4+$AZ60*Assembly!Z$5+$BA60*Assembly!Z$6+$BB60*Assembly!Z$7+$BC60*Assembly!Z$8+$BD60*Assembly!Z$9+$BE60*Assembly!Z$10+$BF60*Assembly!Z$11+$BG60*Assembly!Z$12+$BH60*Assembly!Z$13+$BI60*Assembly!Z$14+$BJ60*Assembly!Z$15+$BK60*Assembly!Z$16+$BL60*Assembly!Z$17+$BM60*Assembly!Z$18+$BN60*Assembly!Z$19+$BO60*Assembly!Z$20+$BP60*Assembly!Z$21+$BQ60*Assembly!Z$22+$BR60*Assembly!Z$23+$BS60*Assembly!Z$24</f>
        <v>#VALUE!</v>
      </c>
      <c r="BU60" s="81" t="e">
        <f t="shared" si="3"/>
        <v>#VALUE!</v>
      </c>
      <c r="BV60" s="81"/>
      <c r="BW60" s="81" t="e">
        <f>$AY60*Assembly!AD$4+$AZ60*Assembly!AD$5+$BA60*Assembly!AD$6+$BB60*Assembly!AD$7+$BC60*Assembly!AD$8+$BD60*Assembly!AD$9+$BE60*Assembly!AD$10+$BF60*Assembly!AD$11+$BG60*Assembly!AD$12+$BH60*Assembly!AD$13+$BI60*Assembly!AD$14+$BJ60*Assembly!AD$15+$BK60*Assembly!AD$16+$BL60*Assembly!AD$17+$BM60*Assembly!AD$18+$BN60*Assembly!AD$19+$BO60*Assembly!AD$20+$BP60*Assembly!AD$21+$BQ60*Assembly!AD$22+$BR60*Assembly!AD$23+$BS60*Assembly!AD$24</f>
        <v>#VALUE!</v>
      </c>
      <c r="BX60" s="98" t="e">
        <f t="shared" si="4"/>
        <v>#VALUE!</v>
      </c>
      <c r="BY60" s="99" t="e">
        <f t="shared" si="5"/>
        <v>#VALUE!</v>
      </c>
      <c r="BZ60" s="101" t="e">
        <f t="shared" si="6"/>
        <v>#VALUE!</v>
      </c>
      <c r="CA60" s="99" t="e">
        <f t="shared" si="7"/>
        <v>#VALUE!</v>
      </c>
      <c r="CB60" s="81" t="e">
        <f>$AY60*Assembly!Y$4+$AZ60*Assembly!Y$5+$BA60*Assembly!Y$6+$BB60*Assembly!Y$7+$BC60*Assembly!Y$8+$BD60*Assembly!Y$9+$BE60*Assembly!Y$10+$BF60*Assembly!Y$11+$BG60*Assembly!Y$12+$BH60*Assembly!Y$13+$BI60*Assembly!Y$14+$BJ60*Assembly!Y$15+$BK60*Assembly!Y$16+$BL60*Assembly!Y$17+$BM60*Assembly!Y$18+$BN60*Assembly!Y$19+$BO60*Assembly!Y$20+$BP60*Assembly!Y$21+$BQ60*Assembly!Y$22+$BR60*Assembly!Y$23+$BS60*Assembly!Y$24</f>
        <v>#VALUE!</v>
      </c>
      <c r="CC60" s="81" t="e">
        <f t="shared" si="8"/>
        <v>#VALUE!</v>
      </c>
      <c r="CD60" s="106" t="e">
        <f t="shared" si="9"/>
        <v>#VALUE!</v>
      </c>
      <c r="CE60" s="108" t="e">
        <f>$AY60*Assembly!AC$4+$AZ60*Assembly!AC$5+$BA60*Assembly!AC$6+$BB60*Assembly!AC$7+$BC60*Assembly!AC$8+$BD60*Assembly!AC$9+$BE60*Assembly!AC$10+$BF60*Assembly!AC$11+$BG60*Assembly!AC$12+$BH60*Assembly!AC$13+$BI60*Assembly!AC$14+$BJ60*Assembly!AC$15+$BK60*Assembly!AC$16+$BL60*Assembly!AC$17+$BM60*Assembly!AC$18+$BN60*Assembly!AC$19+$BO60*Assembly!AC$20+$BP60*Assembly!AC$21+$BQ60*Assembly!AC$22+$BR60*Assembly!AC$23+$BS60*Assembly!AC$24</f>
        <v>#VALUE!</v>
      </c>
      <c r="CF60" s="62" t="e">
        <f>$AY60*Assembly!M$4+$AZ60*Assembly!M$5+$BA60*Assembly!M$6+$BB60*Assembly!M$7+$BC60*Assembly!M$8+$BD60*Assembly!M$9+$BE60*Assembly!M$10+$BF60*Assembly!M$11+$BG60*Assembly!M$12+$BH60*Assembly!M$13+$BI60*Assembly!M$14+$BJ60*Assembly!M$15+$BK60*Assembly!M$16+$BL60*Assembly!M$17+$BM60*Assembly!M$18+$BN60*Assembly!M$19+$BO60*Assembly!M$20+$BP60*Assembly!M$21+$BQ60*Assembly!M$22+$BR60*Assembly!M$23+$BS60*Assembly!M$24</f>
        <v>#VALUE!</v>
      </c>
      <c r="CG60" s="62" t="e">
        <f>$AY60*Assembly!N$4+$AZ60*Assembly!N$5+$BA60*Assembly!N$6+$BB60*Assembly!N$7+$BC60*Assembly!N$8+$BD60*Assembly!N$9+$BE60*Assembly!N$10+$BF60*Assembly!N$11+$BG60*Assembly!N$12+$BH60*Assembly!N$13+$BI60*Assembly!N$14+$BJ60*Assembly!N$15+$BK60*Assembly!N$16+$BL60*Assembly!N$17+$BM60*Assembly!N$18+$BN60*Assembly!N$19+$BO60*Assembly!N$20+$BP60*Assembly!N$21+$BQ60*Assembly!N$22+$BR60*Assembly!N$23+$BS60*Assembly!N$24</f>
        <v>#VALUE!</v>
      </c>
      <c r="CH60" s="62" t="e">
        <f>$AY60*Assembly!O$4+$AZ60*Assembly!O$5+$BA60*Assembly!O$6+$BB60*Assembly!O$7+$BC60*Assembly!O$8+$BD60*Assembly!O$9+$BE60*Assembly!O$10+$BF60*Assembly!O$11+$BG60*Assembly!O$12+$BH60*Assembly!O$13+$BI60*Assembly!O$14+$BJ60*Assembly!O$15+$BK60*Assembly!O$16+$BL60*Assembly!O$17+$BM60*Assembly!O$18+$BN60*Assembly!O$19+$BO60*Assembly!O$20+$BP60*Assembly!O$21+$BQ60*Assembly!O$22+$BR60*Assembly!O$23+$BS60*Assembly!O$24</f>
        <v>#VALUE!</v>
      </c>
      <c r="CI60" s="58" t="e">
        <f>$AY60*Assembly!P$4+$AZ60*Assembly!P$5+$BA60*Assembly!P$6+$BB60*Assembly!P$7+$BC60*Assembly!P$8+$BD60*Assembly!P$9+$BE60*Assembly!P$10+$BF60*Assembly!P$11+$BG60*Assembly!P$12+$BH60*Assembly!P$13+$BI60*Assembly!P$14+$BJ60*Assembly!P$15+$BK60*Assembly!P$16+$BL60*Assembly!P$17+$BM60*Assembly!P$18+$BN60*Assembly!P$19+$BO60*Assembly!P$20+$BP60*Assembly!P$21+$BQ60*Assembly!P$22+$BR60*Assembly!P$23+$BS60*Assembly!P$24</f>
        <v>#VALUE!</v>
      </c>
      <c r="CJ60" s="58" t="e">
        <f>$AY60*Assembly!Q$4+$AZ60*Assembly!Q$5+$BA60*Assembly!Q$6+$BB60*Assembly!Q$7+$BC60*Assembly!Q$8+$BD60*Assembly!Q$9+$BE60*Assembly!Q$10+$BF60*Assembly!Q$11+$BG60*Assembly!Q$12+$BH60*Assembly!Q$13+$BI60*Assembly!Q$14+$BJ60*Assembly!Q$15+$BK60*Assembly!Q$16+$BL60*Assembly!Q$17+$BM60*Assembly!Q$18+$BN60*Assembly!Q$19+$BO60*Assembly!Q$20+$BP60*Assembly!Q$21+$BQ60*Assembly!Q$22+$BR60*Assembly!Q$23+$BS60*Assembly!Q$24</f>
        <v>#VALUE!</v>
      </c>
      <c r="CK60" s="62" t="e">
        <f>$AY60*Assembly!R$4+$AZ60*Assembly!R$5+$BA60*Assembly!R$6+$BB60*Assembly!R$7+$BC60*Assembly!R$8+$BD60*Assembly!R$9+$BE60*Assembly!R$10+$BF60*Assembly!R$11+$BG60*Assembly!R$12+$BH60*Assembly!R$13+$BI60*Assembly!R$14+$BJ60*Assembly!R$15+$BK60*Assembly!R$16+$BL60*Assembly!R$17+$BM60*Assembly!R$18+$BN60*Assembly!R$19+$BO60*Assembly!R$20+$BP60*Assembly!R$21+$BQ60*Assembly!R$22+$BR60*Assembly!R$23+$BS60*Assembly!R$24</f>
        <v>#VALUE!</v>
      </c>
      <c r="CL60" s="58" t="e">
        <f>$AY60*Assembly!S$4+$AZ60*Assembly!S$5+$BA60*Assembly!S$6+$BB60*Assembly!S$7+$BC60*Assembly!S$8+$BD60*Assembly!S$9+$BE60*Assembly!S$10+$BF60*Assembly!S$11+$BG60*Assembly!S$12+$BH60*Assembly!S$13+$BI60*Assembly!S$14+$BJ60*Assembly!S$15+$BK60*Assembly!S$16+$BL60*Assembly!S$17+$BM60*Assembly!S$18+$BN60*Assembly!S$19+$BO60*Assembly!S$20+$BP60*Assembly!S$21+$BQ60*Assembly!S$22+$BR60*Assembly!S$23+$BS60*Assembly!S$24</f>
        <v>#VALUE!</v>
      </c>
      <c r="CM60" s="58" t="e">
        <f>$AY60*Assembly!T$4+$AZ60*Assembly!T$5+$BA60*Assembly!T$6+$BB60*Assembly!T$7+$BC60*Assembly!T$8+$BD60*Assembly!T$9+$BE60*Assembly!T$10+$BF60*Assembly!T$11+$BG60*Assembly!T$12+$BH60*Assembly!T$13+$BI60*Assembly!T$14+$BJ60*Assembly!T$15+$BK60*Assembly!T$16+$BL60*Assembly!T$17+$BM60*Assembly!T$18+$BN60*Assembly!T$19+$BO60*Assembly!T$20+$BP60*Assembly!T$21+$BQ60*Assembly!T$22+$BR60*Assembly!T$23+$BS60*Assembly!T$24</f>
        <v>#VALUE!</v>
      </c>
      <c r="CN60" s="58" t="e">
        <f>$AY60*Assembly!U$4+$AZ60*Assembly!U$5+$BA60*Assembly!U$6+$BB60*Assembly!U$7+$BC60*Assembly!U$8+$BD60*Assembly!U$9+$BE60*Assembly!U$10+$BF60*Assembly!U$11+$BG60*Assembly!U$12+$BH60*Assembly!U$13+$BI60*Assembly!U$14+$BJ60*Assembly!U$15+$BK60*Assembly!U$16+$BL60*Assembly!U$17+$BM60*Assembly!U$18+$BN60*Assembly!U$19+$BO60*Assembly!U$20+$BP60*Assembly!U$21+$BQ60*Assembly!U$22+$BR60*Assembly!U$23+$BS60*Assembly!U$24</f>
        <v>#VALUE!</v>
      </c>
      <c r="CO60" s="62" t="e">
        <f>$AY60*Assembly!V$4+$AZ60*Assembly!V$5+$BA60*Assembly!V$6+$BB60*Assembly!V$7+$BC60*Assembly!V$8+$BD60*Assembly!V$9+$BE60*Assembly!V$10+$BF60*Assembly!V$11+$BG60*Assembly!V$12+$BH60*Assembly!V$13+$BI60*Assembly!V$14+$BJ60*Assembly!V$15+$BK60*Assembly!V$16+$BL60*Assembly!V$17+$BM60*Assembly!V$18+$BN60*Assembly!V$19+$BO60*Assembly!V$20+$BP60*Assembly!V$21+$BQ60*Assembly!V$22+$BR60*Assembly!V$23+$BS60*Assembly!V$24</f>
        <v>#VALUE!</v>
      </c>
      <c r="CP60" s="62" t="e">
        <f>CF60*Refining!$F$3</f>
        <v>#VALUE!</v>
      </c>
      <c r="CQ60" s="62" t="e">
        <f>CG60*Refining!$F$4</f>
        <v>#VALUE!</v>
      </c>
      <c r="CR60" s="62" t="e">
        <f>CH60*Refining!$F$5</f>
        <v>#VALUE!</v>
      </c>
      <c r="CS60" s="62" t="e">
        <f>CI60*Refining!$F$6</f>
        <v>#VALUE!</v>
      </c>
      <c r="CT60" s="62" t="e">
        <f>CJ60*Refining!$F$7</f>
        <v>#VALUE!</v>
      </c>
      <c r="CU60" s="62" t="e">
        <f>CK60*Refining!$F$8</f>
        <v>#VALUE!</v>
      </c>
      <c r="CV60" s="62" t="e">
        <f>CL60*Refining!$F$9</f>
        <v>#VALUE!</v>
      </c>
      <c r="CW60" s="62" t="e">
        <f>CM60*Refining!$F$10</f>
        <v>#VALUE!</v>
      </c>
      <c r="CX60" s="62" t="e">
        <f>CN60*Refining!$F$11</f>
        <v>#VALUE!</v>
      </c>
      <c r="CY60" s="62" t="e">
        <f>CO60*Refining!$F$12</f>
        <v>#VALUE!</v>
      </c>
      <c r="CZ60" s="115" t="e">
        <f t="shared" ref="CZ60:DS60" si="242">IF(CF60 = 0, "", CF60)</f>
        <v>#VALUE!</v>
      </c>
      <c r="DA60" s="116" t="e">
        <f t="shared" si="242"/>
        <v>#VALUE!</v>
      </c>
      <c r="DB60" s="116" t="e">
        <f t="shared" si="242"/>
        <v>#VALUE!</v>
      </c>
      <c r="DC60" s="116" t="e">
        <f t="shared" si="242"/>
        <v>#VALUE!</v>
      </c>
      <c r="DD60" s="116" t="e">
        <f t="shared" si="242"/>
        <v>#VALUE!</v>
      </c>
      <c r="DE60" s="116" t="e">
        <f t="shared" si="242"/>
        <v>#VALUE!</v>
      </c>
      <c r="DF60" s="116" t="e">
        <f t="shared" si="242"/>
        <v>#VALUE!</v>
      </c>
      <c r="DG60" s="116" t="e">
        <f t="shared" si="242"/>
        <v>#VALUE!</v>
      </c>
      <c r="DH60" s="116" t="e">
        <f t="shared" si="242"/>
        <v>#VALUE!</v>
      </c>
      <c r="DI60" s="117" t="e">
        <f t="shared" si="242"/>
        <v>#VALUE!</v>
      </c>
      <c r="DJ60" s="115" t="e">
        <f t="shared" si="242"/>
        <v>#VALUE!</v>
      </c>
      <c r="DK60" s="116" t="e">
        <f t="shared" si="242"/>
        <v>#VALUE!</v>
      </c>
      <c r="DL60" s="116" t="e">
        <f t="shared" si="242"/>
        <v>#VALUE!</v>
      </c>
      <c r="DM60" s="116" t="e">
        <f t="shared" si="242"/>
        <v>#VALUE!</v>
      </c>
      <c r="DN60" s="118" t="e">
        <f t="shared" si="242"/>
        <v>#VALUE!</v>
      </c>
      <c r="DO60" s="116" t="e">
        <f t="shared" si="242"/>
        <v>#VALUE!</v>
      </c>
      <c r="DP60" s="116" t="e">
        <f t="shared" si="242"/>
        <v>#VALUE!</v>
      </c>
      <c r="DQ60" s="116" t="e">
        <f t="shared" si="242"/>
        <v>#VALUE!</v>
      </c>
      <c r="DR60" s="116" t="e">
        <f t="shared" si="242"/>
        <v>#VALUE!</v>
      </c>
      <c r="DS60" s="117" t="e">
        <f t="shared" si="242"/>
        <v>#VALUE!</v>
      </c>
      <c r="DT60" s="115" t="e">
        <f t="shared" si="11"/>
        <v>#VALUE!</v>
      </c>
      <c r="DU60" s="119" t="e">
        <f t="shared" si="12"/>
        <v>#VALUE!</v>
      </c>
      <c r="DV60" s="81" t="e">
        <f>CZ60*'Ores &amp; Ingots'!$C$3+DA60*'Ores &amp; Ingots'!$C$4+DB60*'Ores &amp; Ingots'!$C$5+DC60*'Ores &amp; Ingots'!$C$6+DD60*'Ores &amp; Ingots'!$C$7+DE60*'Ores &amp; Ingots'!$C$8+DF60*'Ores &amp; Ingots'!$C$9+DG60*'Ores &amp; Ingots'!$C$10+DH60*'Ores &amp; Ingots'!$C$11+DI60*'Ores &amp; Ingots'!$C$12</f>
        <v>#VALUE!</v>
      </c>
      <c r="DW60" s="81" t="e">
        <f>DJ60*'Ores &amp; Ingots'!$B$3+DK60*'Ores &amp; Ingots'!$B$4+DL60*'Ores &amp; Ingots'!$B$5+DM60*'Ores &amp; Ingots'!$B$6+DN60*'Ores &amp; Ingots'!$B$7+DO60*'Ores &amp; Ingots'!$B$8+DP60*'Ores &amp; Ingots'!$B$9+DQ60*'Ores &amp; Ingots'!$B$10+DR60*'Ores &amp; Ingots'!$B$11+DS60*'Ores &amp; Ingots'!$B$12</f>
        <v>#VALUE!</v>
      </c>
      <c r="DX60" s="119" t="e">
        <f>CZ60*Refining!$G$3+DA60*Refining!$G$4+DB60*Refining!$G$5+DC60*Refining!$G$6+DD60*Refining!$G$7+DE60*Refining!$G$8+DF60*Refining!$G$9+DG60*Refining!$G$10+DH60*Refining!$G$11+DI60*Refining!$G$12</f>
        <v>#VALUE!</v>
      </c>
      <c r="DY60" s="119" t="e">
        <f t="shared" si="13"/>
        <v>#VALUE!</v>
      </c>
      <c r="DZ60" s="126" t="e">
        <f t="shared" si="14"/>
        <v>#VALUE!</v>
      </c>
      <c r="EA60" s="115" t="e">
        <f t="shared" si="15"/>
        <v>#VALUE!</v>
      </c>
      <c r="EB60" s="127" t="e">
        <f t="shared" ref="EB60:EC60" si="243">EA60/60</f>
        <v>#VALUE!</v>
      </c>
      <c r="EC60" s="127" t="e">
        <f t="shared" si="243"/>
        <v>#VALUE!</v>
      </c>
      <c r="ED60" s="115" t="e">
        <f t="shared" si="17"/>
        <v>#VALUE!</v>
      </c>
      <c r="EE60" s="127" t="e">
        <f t="shared" ref="EE60:EF60" si="244">ED60/1000</f>
        <v>#VALUE!</v>
      </c>
      <c r="EF60" s="128" t="e">
        <f t="shared" si="244"/>
        <v>#VALUE!</v>
      </c>
      <c r="EG60" s="106" t="e">
        <f t="shared" si="19"/>
        <v>#VALUE!</v>
      </c>
      <c r="EH60" s="281" t="e">
        <f t="shared" si="20"/>
        <v>#VALUE!</v>
      </c>
      <c r="EI60" s="133">
        <v>2624</v>
      </c>
    </row>
    <row r="61" spans="1:139" ht="12.75" x14ac:dyDescent="0.2">
      <c r="A61" s="864"/>
      <c r="B61" s="135" t="s">
        <v>286</v>
      </c>
      <c r="C61" s="137" t="s">
        <v>156</v>
      </c>
      <c r="D61" s="137">
        <v>1</v>
      </c>
      <c r="E61" s="137">
        <v>1</v>
      </c>
      <c r="F61" s="137">
        <v>1</v>
      </c>
      <c r="G61" s="139">
        <f t="shared" si="0"/>
        <v>15.625</v>
      </c>
      <c r="H61" s="140">
        <v>3</v>
      </c>
      <c r="I61" s="140">
        <v>3</v>
      </c>
      <c r="J61" s="140">
        <f>H61/Main!$D$9</f>
        <v>0.6</v>
      </c>
      <c r="K61" s="140">
        <f>I61/Main!$D$10</f>
        <v>1.5</v>
      </c>
      <c r="L61" s="140">
        <f t="shared" si="1"/>
        <v>2.5</v>
      </c>
      <c r="M61" s="140">
        <v>1</v>
      </c>
      <c r="N61" s="143"/>
      <c r="O61" s="145">
        <v>60</v>
      </c>
      <c r="P61" s="143"/>
      <c r="Q61" s="145"/>
      <c r="R61" s="143"/>
      <c r="S61" s="146"/>
      <c r="T61" s="146"/>
      <c r="U61" s="143"/>
      <c r="V61" s="143"/>
      <c r="W61" s="146"/>
      <c r="X61" s="146"/>
      <c r="Y61" s="143"/>
      <c r="Z61" s="143"/>
      <c r="AA61" s="143"/>
      <c r="AB61" s="143"/>
      <c r="AC61" s="362" t="s">
        <v>220</v>
      </c>
      <c r="AD61" s="133">
        <v>0</v>
      </c>
      <c r="AE61" s="133">
        <v>0</v>
      </c>
      <c r="AF61" s="133">
        <v>0</v>
      </c>
      <c r="AG61" s="133">
        <v>0</v>
      </c>
      <c r="AH61" s="167">
        <v>1</v>
      </c>
      <c r="AI61" s="133">
        <v>0</v>
      </c>
      <c r="AJ61" s="133">
        <v>0</v>
      </c>
      <c r="AK61" s="133">
        <v>0</v>
      </c>
      <c r="AL61" s="133">
        <v>0</v>
      </c>
      <c r="AM61" s="133">
        <v>0</v>
      </c>
      <c r="AN61" s="133">
        <v>0</v>
      </c>
      <c r="AO61" s="133">
        <v>0</v>
      </c>
      <c r="AP61" s="133">
        <v>0</v>
      </c>
      <c r="AQ61" s="133">
        <v>0</v>
      </c>
      <c r="AR61" s="133">
        <v>0</v>
      </c>
      <c r="AS61" s="133">
        <v>0</v>
      </c>
      <c r="AT61" s="133">
        <v>0</v>
      </c>
      <c r="AU61" s="133">
        <v>0</v>
      </c>
      <c r="AV61" s="133">
        <v>0</v>
      </c>
      <c r="AW61" s="133">
        <v>0</v>
      </c>
      <c r="AX61" s="133">
        <v>0</v>
      </c>
      <c r="AY61" s="161" t="str">
        <f t="shared" ref="AY61:BS61" si="245">IF(AD61 = 0, "", AD61)</f>
        <v/>
      </c>
      <c r="AZ61" s="137" t="str">
        <f t="shared" si="245"/>
        <v/>
      </c>
      <c r="BA61" s="137" t="str">
        <f t="shared" si="245"/>
        <v/>
      </c>
      <c r="BB61" s="137" t="str">
        <f t="shared" si="245"/>
        <v/>
      </c>
      <c r="BC61" s="133">
        <f t="shared" si="245"/>
        <v>1</v>
      </c>
      <c r="BD61" s="137" t="str">
        <f t="shared" si="245"/>
        <v/>
      </c>
      <c r="BE61" s="137" t="str">
        <f t="shared" si="245"/>
        <v/>
      </c>
      <c r="BF61" s="137" t="str">
        <f t="shared" si="245"/>
        <v/>
      </c>
      <c r="BG61" s="137" t="str">
        <f t="shared" si="245"/>
        <v/>
      </c>
      <c r="BH61" s="137" t="str">
        <f t="shared" si="245"/>
        <v/>
      </c>
      <c r="BI61" s="137" t="str">
        <f t="shared" si="245"/>
        <v/>
      </c>
      <c r="BJ61" s="137" t="str">
        <f t="shared" si="245"/>
        <v/>
      </c>
      <c r="BK61" s="137" t="str">
        <f t="shared" si="245"/>
        <v/>
      </c>
      <c r="BL61" s="137" t="str">
        <f t="shared" si="245"/>
        <v/>
      </c>
      <c r="BM61" s="137" t="str">
        <f t="shared" si="245"/>
        <v/>
      </c>
      <c r="BN61" s="137" t="str">
        <f t="shared" si="245"/>
        <v/>
      </c>
      <c r="BO61" s="137" t="str">
        <f t="shared" si="245"/>
        <v/>
      </c>
      <c r="BP61" s="137" t="str">
        <f t="shared" si="245"/>
        <v/>
      </c>
      <c r="BQ61" s="137" t="str">
        <f t="shared" si="245"/>
        <v/>
      </c>
      <c r="BR61" s="137" t="str">
        <f t="shared" si="245"/>
        <v/>
      </c>
      <c r="BS61" s="169" t="str">
        <f t="shared" si="245"/>
        <v/>
      </c>
      <c r="BT61" s="174" t="e">
        <f>$AY61*Assembly!Z$4+$AZ61*Assembly!Z$5+$BA61*Assembly!Z$6+$BB61*Assembly!Z$7+$BC61*Assembly!Z$8+$BD61*Assembly!Z$9+$BE61*Assembly!Z$10+$BF61*Assembly!Z$11+$BG61*Assembly!Z$12+$BH61*Assembly!Z$13+$BI61*Assembly!Z$14+$BJ61*Assembly!Z$15+$BK61*Assembly!Z$16+$BL61*Assembly!Z$17+$BM61*Assembly!Z$18+$BN61*Assembly!Z$19+$BO61*Assembly!Z$20+$BP61*Assembly!Z$21+$BQ61*Assembly!Z$22+$BR61*Assembly!Z$23+$BS61*Assembly!Z$24</f>
        <v>#VALUE!</v>
      </c>
      <c r="BU61" s="133" t="e">
        <f t="shared" si="3"/>
        <v>#VALUE!</v>
      </c>
      <c r="BV61" s="133"/>
      <c r="BW61" s="133" t="e">
        <f>$AY61*Assembly!AD$4+$AZ61*Assembly!AD$5+$BA61*Assembly!AD$6+$BB61*Assembly!AD$7+$BC61*Assembly!AD$8+$BD61*Assembly!AD$9+$BE61*Assembly!AD$10+$BF61*Assembly!AD$11+$BG61*Assembly!AD$12+$BH61*Assembly!AD$13+$BI61*Assembly!AD$14+$BJ61*Assembly!AD$15+$BK61*Assembly!AD$16+$BL61*Assembly!AD$17+$BM61*Assembly!AD$18+$BN61*Assembly!AD$19+$BO61*Assembly!AD$20+$BP61*Assembly!AD$21+$BQ61*Assembly!AD$22+$BR61*Assembly!AD$23+$BS61*Assembly!AD$24</f>
        <v>#VALUE!</v>
      </c>
      <c r="BX61" s="177" t="e">
        <f t="shared" si="4"/>
        <v>#VALUE!</v>
      </c>
      <c r="BY61" s="178" t="e">
        <f t="shared" si="5"/>
        <v>#VALUE!</v>
      </c>
      <c r="BZ61" s="179" t="e">
        <f t="shared" si="6"/>
        <v>#VALUE!</v>
      </c>
      <c r="CA61" s="178" t="e">
        <f t="shared" si="7"/>
        <v>#VALUE!</v>
      </c>
      <c r="CB61" s="133" t="e">
        <f>$AY61*Assembly!Y$4+$AZ61*Assembly!Y$5+$BA61*Assembly!Y$6+$BB61*Assembly!Y$7+$BC61*Assembly!Y$8+$BD61*Assembly!Y$9+$BE61*Assembly!Y$10+$BF61*Assembly!Y$11+$BG61*Assembly!Y$12+$BH61*Assembly!Y$13+$BI61*Assembly!Y$14+$BJ61*Assembly!Y$15+$BK61*Assembly!Y$16+$BL61*Assembly!Y$17+$BM61*Assembly!Y$18+$BN61*Assembly!Y$19+$BO61*Assembly!Y$20+$BP61*Assembly!Y$21+$BQ61*Assembly!Y$22+$BR61*Assembly!Y$23+$BS61*Assembly!Y$24</f>
        <v>#VALUE!</v>
      </c>
      <c r="CC61" s="133" t="e">
        <f t="shared" si="8"/>
        <v>#VALUE!</v>
      </c>
      <c r="CD61" s="130" t="e">
        <f t="shared" si="9"/>
        <v>#VALUE!</v>
      </c>
      <c r="CE61" s="183" t="e">
        <f>$AY61*Assembly!AC$4+$AZ61*Assembly!AC$5+$BA61*Assembly!AC$6+$BB61*Assembly!AC$7+$BC61*Assembly!AC$8+$BD61*Assembly!AC$9+$BE61*Assembly!AC$10+$BF61*Assembly!AC$11+$BG61*Assembly!AC$12+$BH61*Assembly!AC$13+$BI61*Assembly!AC$14+$BJ61*Assembly!AC$15+$BK61*Assembly!AC$16+$BL61*Assembly!AC$17+$BM61*Assembly!AC$18+$BN61*Assembly!AC$19+$BO61*Assembly!AC$20+$BP61*Assembly!AC$21+$BQ61*Assembly!AC$22+$BR61*Assembly!AC$23+$BS61*Assembly!AC$24</f>
        <v>#VALUE!</v>
      </c>
      <c r="CF61" s="145" t="e">
        <f>$AY61*Assembly!M$4+$AZ61*Assembly!M$5+$BA61*Assembly!M$6+$BB61*Assembly!M$7+$BC61*Assembly!M$8+$BD61*Assembly!M$9+$BE61*Assembly!M$10+$BF61*Assembly!M$11+$BG61*Assembly!M$12+$BH61*Assembly!M$13+$BI61*Assembly!M$14+$BJ61*Assembly!M$15+$BK61*Assembly!M$16+$BL61*Assembly!M$17+$BM61*Assembly!M$18+$BN61*Assembly!M$19+$BO61*Assembly!M$20+$BP61*Assembly!M$21+$BQ61*Assembly!M$22+$BR61*Assembly!M$23+$BS61*Assembly!M$24</f>
        <v>#VALUE!</v>
      </c>
      <c r="CG61" s="145" t="e">
        <f>$AY61*Assembly!N$4+$AZ61*Assembly!N$5+$BA61*Assembly!N$6+$BB61*Assembly!N$7+$BC61*Assembly!N$8+$BD61*Assembly!N$9+$BE61*Assembly!N$10+$BF61*Assembly!N$11+$BG61*Assembly!N$12+$BH61*Assembly!N$13+$BI61*Assembly!N$14+$BJ61*Assembly!N$15+$BK61*Assembly!N$16+$BL61*Assembly!N$17+$BM61*Assembly!N$18+$BN61*Assembly!N$19+$BO61*Assembly!N$20+$BP61*Assembly!N$21+$BQ61*Assembly!N$22+$BR61*Assembly!N$23+$BS61*Assembly!N$24</f>
        <v>#VALUE!</v>
      </c>
      <c r="CH61" s="145" t="e">
        <f>$AY61*Assembly!O$4+$AZ61*Assembly!O$5+$BA61*Assembly!O$6+$BB61*Assembly!O$7+$BC61*Assembly!O$8+$BD61*Assembly!O$9+$BE61*Assembly!O$10+$BF61*Assembly!O$11+$BG61*Assembly!O$12+$BH61*Assembly!O$13+$BI61*Assembly!O$14+$BJ61*Assembly!O$15+$BK61*Assembly!O$16+$BL61*Assembly!O$17+$BM61*Assembly!O$18+$BN61*Assembly!O$19+$BO61*Assembly!O$20+$BP61*Assembly!O$21+$BQ61*Assembly!O$22+$BR61*Assembly!O$23+$BS61*Assembly!O$24</f>
        <v>#VALUE!</v>
      </c>
      <c r="CI61" s="140" t="e">
        <f>$AY61*Assembly!P$4+$AZ61*Assembly!P$5+$BA61*Assembly!P$6+$BB61*Assembly!P$7+$BC61*Assembly!P$8+$BD61*Assembly!P$9+$BE61*Assembly!P$10+$BF61*Assembly!P$11+$BG61*Assembly!P$12+$BH61*Assembly!P$13+$BI61*Assembly!P$14+$BJ61*Assembly!P$15+$BK61*Assembly!P$16+$BL61*Assembly!P$17+$BM61*Assembly!P$18+$BN61*Assembly!P$19+$BO61*Assembly!P$20+$BP61*Assembly!P$21+$BQ61*Assembly!P$22+$BR61*Assembly!P$23+$BS61*Assembly!P$24</f>
        <v>#VALUE!</v>
      </c>
      <c r="CJ61" s="140" t="e">
        <f>$AY61*Assembly!Q$4+$AZ61*Assembly!Q$5+$BA61*Assembly!Q$6+$BB61*Assembly!Q$7+$BC61*Assembly!Q$8+$BD61*Assembly!Q$9+$BE61*Assembly!Q$10+$BF61*Assembly!Q$11+$BG61*Assembly!Q$12+$BH61*Assembly!Q$13+$BI61*Assembly!Q$14+$BJ61*Assembly!Q$15+$BK61*Assembly!Q$16+$BL61*Assembly!Q$17+$BM61*Assembly!Q$18+$BN61*Assembly!Q$19+$BO61*Assembly!Q$20+$BP61*Assembly!Q$21+$BQ61*Assembly!Q$22+$BR61*Assembly!Q$23+$BS61*Assembly!Q$24</f>
        <v>#VALUE!</v>
      </c>
      <c r="CK61" s="145" t="e">
        <f>$AY61*Assembly!R$4+$AZ61*Assembly!R$5+$BA61*Assembly!R$6+$BB61*Assembly!R$7+$BC61*Assembly!R$8+$BD61*Assembly!R$9+$BE61*Assembly!R$10+$BF61*Assembly!R$11+$BG61*Assembly!R$12+$BH61*Assembly!R$13+$BI61*Assembly!R$14+$BJ61*Assembly!R$15+$BK61*Assembly!R$16+$BL61*Assembly!R$17+$BM61*Assembly!R$18+$BN61*Assembly!R$19+$BO61*Assembly!R$20+$BP61*Assembly!R$21+$BQ61*Assembly!R$22+$BR61*Assembly!R$23+$BS61*Assembly!R$24</f>
        <v>#VALUE!</v>
      </c>
      <c r="CL61" s="140" t="e">
        <f>$AY61*Assembly!S$4+$AZ61*Assembly!S$5+$BA61*Assembly!S$6+$BB61*Assembly!S$7+$BC61*Assembly!S$8+$BD61*Assembly!S$9+$BE61*Assembly!S$10+$BF61*Assembly!S$11+$BG61*Assembly!S$12+$BH61*Assembly!S$13+$BI61*Assembly!S$14+$BJ61*Assembly!S$15+$BK61*Assembly!S$16+$BL61*Assembly!S$17+$BM61*Assembly!S$18+$BN61*Assembly!S$19+$BO61*Assembly!S$20+$BP61*Assembly!S$21+$BQ61*Assembly!S$22+$BR61*Assembly!S$23+$BS61*Assembly!S$24</f>
        <v>#VALUE!</v>
      </c>
      <c r="CM61" s="140" t="e">
        <f>$AY61*Assembly!T$4+$AZ61*Assembly!T$5+$BA61*Assembly!T$6+$BB61*Assembly!T$7+$BC61*Assembly!T$8+$BD61*Assembly!T$9+$BE61*Assembly!T$10+$BF61*Assembly!T$11+$BG61*Assembly!T$12+$BH61*Assembly!T$13+$BI61*Assembly!T$14+$BJ61*Assembly!T$15+$BK61*Assembly!T$16+$BL61*Assembly!T$17+$BM61*Assembly!T$18+$BN61*Assembly!T$19+$BO61*Assembly!T$20+$BP61*Assembly!T$21+$BQ61*Assembly!T$22+$BR61*Assembly!T$23+$BS61*Assembly!T$24</f>
        <v>#VALUE!</v>
      </c>
      <c r="CN61" s="140" t="e">
        <f>$AY61*Assembly!U$4+$AZ61*Assembly!U$5+$BA61*Assembly!U$6+$BB61*Assembly!U$7+$BC61*Assembly!U$8+$BD61*Assembly!U$9+$BE61*Assembly!U$10+$BF61*Assembly!U$11+$BG61*Assembly!U$12+$BH61*Assembly!U$13+$BI61*Assembly!U$14+$BJ61*Assembly!U$15+$BK61*Assembly!U$16+$BL61*Assembly!U$17+$BM61*Assembly!U$18+$BN61*Assembly!U$19+$BO61*Assembly!U$20+$BP61*Assembly!U$21+$BQ61*Assembly!U$22+$BR61*Assembly!U$23+$BS61*Assembly!U$24</f>
        <v>#VALUE!</v>
      </c>
      <c r="CO61" s="145" t="e">
        <f>$AY61*Assembly!V$4+$AZ61*Assembly!V$5+$BA61*Assembly!V$6+$BB61*Assembly!V$7+$BC61*Assembly!V$8+$BD61*Assembly!V$9+$BE61*Assembly!V$10+$BF61*Assembly!V$11+$BG61*Assembly!V$12+$BH61*Assembly!V$13+$BI61*Assembly!V$14+$BJ61*Assembly!V$15+$BK61*Assembly!V$16+$BL61*Assembly!V$17+$BM61*Assembly!V$18+$BN61*Assembly!V$19+$BO61*Assembly!V$20+$BP61*Assembly!V$21+$BQ61*Assembly!V$22+$BR61*Assembly!V$23+$BS61*Assembly!V$24</f>
        <v>#VALUE!</v>
      </c>
      <c r="CP61" s="145" t="e">
        <f>CF61*Refining!$F$3</f>
        <v>#VALUE!</v>
      </c>
      <c r="CQ61" s="145" t="e">
        <f>CG61*Refining!$F$4</f>
        <v>#VALUE!</v>
      </c>
      <c r="CR61" s="145" t="e">
        <f>CH61*Refining!$F$5</f>
        <v>#VALUE!</v>
      </c>
      <c r="CS61" s="145" t="e">
        <f>CI61*Refining!$F$6</f>
        <v>#VALUE!</v>
      </c>
      <c r="CT61" s="145" t="e">
        <f>CJ61*Refining!$F$7</f>
        <v>#VALUE!</v>
      </c>
      <c r="CU61" s="145" t="e">
        <f>CK61*Refining!$F$8</f>
        <v>#VALUE!</v>
      </c>
      <c r="CV61" s="145" t="e">
        <f>CL61*Refining!$F$9</f>
        <v>#VALUE!</v>
      </c>
      <c r="CW61" s="145" t="e">
        <f>CM61*Refining!$F$10</f>
        <v>#VALUE!</v>
      </c>
      <c r="CX61" s="145" t="e">
        <f>CN61*Refining!$F$11</f>
        <v>#VALUE!</v>
      </c>
      <c r="CY61" s="145" t="e">
        <f>CO61*Refining!$F$12</f>
        <v>#VALUE!</v>
      </c>
      <c r="CZ61" s="185" t="e">
        <f t="shared" ref="CZ61:DS61" si="246">IF(CF61 = 0, "", CF61)</f>
        <v>#VALUE!</v>
      </c>
      <c r="DA61" s="186" t="e">
        <f t="shared" si="246"/>
        <v>#VALUE!</v>
      </c>
      <c r="DB61" s="186" t="e">
        <f t="shared" si="246"/>
        <v>#VALUE!</v>
      </c>
      <c r="DC61" s="186" t="e">
        <f t="shared" si="246"/>
        <v>#VALUE!</v>
      </c>
      <c r="DD61" s="186" t="e">
        <f t="shared" si="246"/>
        <v>#VALUE!</v>
      </c>
      <c r="DE61" s="186" t="e">
        <f t="shared" si="246"/>
        <v>#VALUE!</v>
      </c>
      <c r="DF61" s="186" t="e">
        <f t="shared" si="246"/>
        <v>#VALUE!</v>
      </c>
      <c r="DG61" s="186" t="e">
        <f t="shared" si="246"/>
        <v>#VALUE!</v>
      </c>
      <c r="DH61" s="186" t="e">
        <f t="shared" si="246"/>
        <v>#VALUE!</v>
      </c>
      <c r="DI61" s="187" t="e">
        <f t="shared" si="246"/>
        <v>#VALUE!</v>
      </c>
      <c r="DJ61" s="185" t="e">
        <f t="shared" si="246"/>
        <v>#VALUE!</v>
      </c>
      <c r="DK61" s="186" t="e">
        <f t="shared" si="246"/>
        <v>#VALUE!</v>
      </c>
      <c r="DL61" s="186" t="e">
        <f t="shared" si="246"/>
        <v>#VALUE!</v>
      </c>
      <c r="DM61" s="186" t="e">
        <f t="shared" si="246"/>
        <v>#VALUE!</v>
      </c>
      <c r="DN61" s="211" t="e">
        <f t="shared" si="246"/>
        <v>#VALUE!</v>
      </c>
      <c r="DO61" s="186" t="e">
        <f t="shared" si="246"/>
        <v>#VALUE!</v>
      </c>
      <c r="DP61" s="186" t="e">
        <f t="shared" si="246"/>
        <v>#VALUE!</v>
      </c>
      <c r="DQ61" s="186" t="e">
        <f t="shared" si="246"/>
        <v>#VALUE!</v>
      </c>
      <c r="DR61" s="186" t="e">
        <f t="shared" si="246"/>
        <v>#VALUE!</v>
      </c>
      <c r="DS61" s="187" t="e">
        <f t="shared" si="246"/>
        <v>#VALUE!</v>
      </c>
      <c r="DT61" s="185" t="e">
        <f t="shared" si="11"/>
        <v>#VALUE!</v>
      </c>
      <c r="DU61" s="189" t="e">
        <f t="shared" si="12"/>
        <v>#VALUE!</v>
      </c>
      <c r="DV61" s="133" t="e">
        <f>CZ61*'Ores &amp; Ingots'!$C$3+DA61*'Ores &amp; Ingots'!$C$4+DB61*'Ores &amp; Ingots'!$C$5+DC61*'Ores &amp; Ingots'!$C$6+DD61*'Ores &amp; Ingots'!$C$7+DE61*'Ores &amp; Ingots'!$C$8+DF61*'Ores &amp; Ingots'!$C$9+DG61*'Ores &amp; Ingots'!$C$10+DH61*'Ores &amp; Ingots'!$C$11+DI61*'Ores &amp; Ingots'!$C$12</f>
        <v>#VALUE!</v>
      </c>
      <c r="DW61" s="133" t="e">
        <f>DJ61*'Ores &amp; Ingots'!$B$3+DK61*'Ores &amp; Ingots'!$B$4+DL61*'Ores &amp; Ingots'!$B$5+DM61*'Ores &amp; Ingots'!$B$6+DN61*'Ores &amp; Ingots'!$B$7+DO61*'Ores &amp; Ingots'!$B$8+DP61*'Ores &amp; Ingots'!$B$9+DQ61*'Ores &amp; Ingots'!$B$10+DR61*'Ores &amp; Ingots'!$B$11+DS61*'Ores &amp; Ingots'!$B$12</f>
        <v>#VALUE!</v>
      </c>
      <c r="DX61" s="189" t="e">
        <f>CZ61*Refining!$G$3+DA61*Refining!$G$4+DB61*Refining!$G$5+DC61*Refining!$G$6+DD61*Refining!$G$7+DE61*Refining!$G$8+DF61*Refining!$G$9+DG61*Refining!$G$10+DH61*Refining!$G$11+DI61*Refining!$G$12</f>
        <v>#VALUE!</v>
      </c>
      <c r="DY61" s="189" t="e">
        <f t="shared" si="13"/>
        <v>#VALUE!</v>
      </c>
      <c r="DZ61" s="192" t="e">
        <f t="shared" si="14"/>
        <v>#VALUE!</v>
      </c>
      <c r="EA61" s="185" t="e">
        <f t="shared" si="15"/>
        <v>#VALUE!</v>
      </c>
      <c r="EB61" s="194" t="e">
        <f t="shared" ref="EB61:EC61" si="247">EA61/60</f>
        <v>#VALUE!</v>
      </c>
      <c r="EC61" s="194" t="e">
        <f t="shared" si="247"/>
        <v>#VALUE!</v>
      </c>
      <c r="ED61" s="185" t="e">
        <f t="shared" si="17"/>
        <v>#VALUE!</v>
      </c>
      <c r="EE61" s="194" t="e">
        <f t="shared" ref="EE61:EF61" si="248">ED61/1000</f>
        <v>#VALUE!</v>
      </c>
      <c r="EF61" s="196" t="e">
        <f t="shared" si="248"/>
        <v>#VALUE!</v>
      </c>
      <c r="EG61" s="130" t="e">
        <f t="shared" si="19"/>
        <v>#VALUE!</v>
      </c>
      <c r="EH61" s="132" t="e">
        <f t="shared" si="20"/>
        <v>#VALUE!</v>
      </c>
      <c r="EI61" s="133">
        <v>324</v>
      </c>
    </row>
    <row r="62" spans="1:139" ht="12.75" x14ac:dyDescent="0.2">
      <c r="A62" s="864"/>
      <c r="B62" s="135" t="s">
        <v>287</v>
      </c>
      <c r="C62" s="137" t="s">
        <v>156</v>
      </c>
      <c r="D62" s="137">
        <v>1</v>
      </c>
      <c r="E62" s="137">
        <v>1</v>
      </c>
      <c r="F62" s="137">
        <v>1</v>
      </c>
      <c r="G62" s="139">
        <f t="shared" si="0"/>
        <v>15.625</v>
      </c>
      <c r="H62" s="140">
        <v>8</v>
      </c>
      <c r="I62" s="140">
        <v>8</v>
      </c>
      <c r="J62" s="140">
        <f>H62/Main!$D$9</f>
        <v>1.6</v>
      </c>
      <c r="K62" s="140">
        <f>I62/Main!$D$10</f>
        <v>4</v>
      </c>
      <c r="L62" s="140">
        <f t="shared" si="1"/>
        <v>2.5</v>
      </c>
      <c r="M62" s="140">
        <v>1</v>
      </c>
      <c r="N62" s="143"/>
      <c r="O62" s="143"/>
      <c r="P62" s="143"/>
      <c r="Q62" s="145"/>
      <c r="R62" s="143"/>
      <c r="S62" s="146"/>
      <c r="T62" s="146"/>
      <c r="U62" s="143"/>
      <c r="V62" s="143"/>
      <c r="W62" s="146"/>
      <c r="X62" s="146"/>
      <c r="Y62" s="143"/>
      <c r="Z62" s="143"/>
      <c r="AA62" s="143"/>
      <c r="AB62" s="143"/>
      <c r="AC62" s="362" t="s">
        <v>220</v>
      </c>
      <c r="AD62" s="133">
        <v>0</v>
      </c>
      <c r="AE62" s="133">
        <v>25</v>
      </c>
      <c r="AF62" s="133">
        <v>4</v>
      </c>
      <c r="AG62" s="133">
        <v>0</v>
      </c>
      <c r="AH62" s="167">
        <v>10</v>
      </c>
      <c r="AI62" s="133">
        <v>0</v>
      </c>
      <c r="AJ62" s="133">
        <v>0</v>
      </c>
      <c r="AK62" s="133">
        <v>0</v>
      </c>
      <c r="AL62" s="133">
        <v>0</v>
      </c>
      <c r="AM62" s="133">
        <v>0</v>
      </c>
      <c r="AN62" s="133">
        <v>0</v>
      </c>
      <c r="AO62" s="133">
        <v>0</v>
      </c>
      <c r="AP62" s="133">
        <v>0</v>
      </c>
      <c r="AQ62" s="133">
        <v>0</v>
      </c>
      <c r="AR62" s="133">
        <v>0</v>
      </c>
      <c r="AS62" s="133">
        <v>0</v>
      </c>
      <c r="AT62" s="133">
        <v>0</v>
      </c>
      <c r="AU62" s="133">
        <v>0</v>
      </c>
      <c r="AV62" s="133">
        <v>0</v>
      </c>
      <c r="AW62" s="133">
        <v>0</v>
      </c>
      <c r="AX62" s="133">
        <v>0</v>
      </c>
      <c r="AY62" s="161" t="str">
        <f t="shared" ref="AY62:BS62" si="249">IF(AD62 = 0, "", AD62)</f>
        <v/>
      </c>
      <c r="AZ62" s="133">
        <f t="shared" si="249"/>
        <v>25</v>
      </c>
      <c r="BA62" s="133">
        <f t="shared" si="249"/>
        <v>4</v>
      </c>
      <c r="BB62" s="137" t="str">
        <f t="shared" si="249"/>
        <v/>
      </c>
      <c r="BC62" s="167">
        <f t="shared" si="249"/>
        <v>10</v>
      </c>
      <c r="BD62" s="137" t="str">
        <f t="shared" si="249"/>
        <v/>
      </c>
      <c r="BE62" s="137" t="str">
        <f t="shared" si="249"/>
        <v/>
      </c>
      <c r="BF62" s="137" t="str">
        <f t="shared" si="249"/>
        <v/>
      </c>
      <c r="BG62" s="137" t="str">
        <f t="shared" si="249"/>
        <v/>
      </c>
      <c r="BH62" s="137" t="str">
        <f t="shared" si="249"/>
        <v/>
      </c>
      <c r="BI62" s="137" t="str">
        <f t="shared" si="249"/>
        <v/>
      </c>
      <c r="BJ62" s="137" t="str">
        <f t="shared" si="249"/>
        <v/>
      </c>
      <c r="BK62" s="137" t="str">
        <f t="shared" si="249"/>
        <v/>
      </c>
      <c r="BL62" s="137" t="str">
        <f t="shared" si="249"/>
        <v/>
      </c>
      <c r="BM62" s="137" t="str">
        <f t="shared" si="249"/>
        <v/>
      </c>
      <c r="BN62" s="137" t="str">
        <f t="shared" si="249"/>
        <v/>
      </c>
      <c r="BO62" s="137" t="str">
        <f t="shared" si="249"/>
        <v/>
      </c>
      <c r="BP62" s="137" t="str">
        <f t="shared" si="249"/>
        <v/>
      </c>
      <c r="BQ62" s="137" t="str">
        <f t="shared" si="249"/>
        <v/>
      </c>
      <c r="BR62" s="137" t="str">
        <f t="shared" si="249"/>
        <v/>
      </c>
      <c r="BS62" s="169" t="str">
        <f t="shared" si="249"/>
        <v/>
      </c>
      <c r="BT62" s="174" t="e">
        <f>$AY62*Assembly!Z$4+$AZ62*Assembly!Z$5+$BA62*Assembly!Z$6+$BB62*Assembly!Z$7+$BC62*Assembly!Z$8+$BD62*Assembly!Z$9+$BE62*Assembly!Z$10+$BF62*Assembly!Z$11+$BG62*Assembly!Z$12+$BH62*Assembly!Z$13+$BI62*Assembly!Z$14+$BJ62*Assembly!Z$15+$BK62*Assembly!Z$16+$BL62*Assembly!Z$17+$BM62*Assembly!Z$18+$BN62*Assembly!Z$19+$BO62*Assembly!Z$20+$BP62*Assembly!Z$21+$BQ62*Assembly!Z$22+$BR62*Assembly!Z$23+$BS62*Assembly!Z$24</f>
        <v>#VALUE!</v>
      </c>
      <c r="BU62" s="133" t="e">
        <f t="shared" si="3"/>
        <v>#VALUE!</v>
      </c>
      <c r="BV62" s="133"/>
      <c r="BW62" s="133" t="e">
        <f>$AY62*Assembly!AD$4+$AZ62*Assembly!AD$5+$BA62*Assembly!AD$6+$BB62*Assembly!AD$7+$BC62*Assembly!AD$8+$BD62*Assembly!AD$9+$BE62*Assembly!AD$10+$BF62*Assembly!AD$11+$BG62*Assembly!AD$12+$BH62*Assembly!AD$13+$BI62*Assembly!AD$14+$BJ62*Assembly!AD$15+$BK62*Assembly!AD$16+$BL62*Assembly!AD$17+$BM62*Assembly!AD$18+$BN62*Assembly!AD$19+$BO62*Assembly!AD$20+$BP62*Assembly!AD$21+$BQ62*Assembly!AD$22+$BR62*Assembly!AD$23+$BS62*Assembly!AD$24</f>
        <v>#VALUE!</v>
      </c>
      <c r="BX62" s="177" t="e">
        <f t="shared" si="4"/>
        <v>#VALUE!</v>
      </c>
      <c r="BY62" s="178" t="e">
        <f t="shared" si="5"/>
        <v>#VALUE!</v>
      </c>
      <c r="BZ62" s="179" t="e">
        <f t="shared" si="6"/>
        <v>#VALUE!</v>
      </c>
      <c r="CA62" s="178" t="e">
        <f t="shared" si="7"/>
        <v>#VALUE!</v>
      </c>
      <c r="CB62" s="133" t="e">
        <f>$AY62*Assembly!Y$4+$AZ62*Assembly!Y$5+$BA62*Assembly!Y$6+$BB62*Assembly!Y$7+$BC62*Assembly!Y$8+$BD62*Assembly!Y$9+$BE62*Assembly!Y$10+$BF62*Assembly!Y$11+$BG62*Assembly!Y$12+$BH62*Assembly!Y$13+$BI62*Assembly!Y$14+$BJ62*Assembly!Y$15+$BK62*Assembly!Y$16+$BL62*Assembly!Y$17+$BM62*Assembly!Y$18+$BN62*Assembly!Y$19+$BO62*Assembly!Y$20+$BP62*Assembly!Y$21+$BQ62*Assembly!Y$22+$BR62*Assembly!Y$23+$BS62*Assembly!Y$24</f>
        <v>#VALUE!</v>
      </c>
      <c r="CC62" s="133" t="e">
        <f t="shared" si="8"/>
        <v>#VALUE!</v>
      </c>
      <c r="CD62" s="130" t="e">
        <f t="shared" si="9"/>
        <v>#VALUE!</v>
      </c>
      <c r="CE62" s="183" t="e">
        <f>$AY62*Assembly!AC$4+$AZ62*Assembly!AC$5+$BA62*Assembly!AC$6+$BB62*Assembly!AC$7+$BC62*Assembly!AC$8+$BD62*Assembly!AC$9+$BE62*Assembly!AC$10+$BF62*Assembly!AC$11+$BG62*Assembly!AC$12+$BH62*Assembly!AC$13+$BI62*Assembly!AC$14+$BJ62*Assembly!AC$15+$BK62*Assembly!AC$16+$BL62*Assembly!AC$17+$BM62*Assembly!AC$18+$BN62*Assembly!AC$19+$BO62*Assembly!AC$20+$BP62*Assembly!AC$21+$BQ62*Assembly!AC$22+$BR62*Assembly!AC$23+$BS62*Assembly!AC$24</f>
        <v>#VALUE!</v>
      </c>
      <c r="CF62" s="145" t="e">
        <f>$AY62*Assembly!M$4+$AZ62*Assembly!M$5+$BA62*Assembly!M$6+$BB62*Assembly!M$7+$BC62*Assembly!M$8+$BD62*Assembly!M$9+$BE62*Assembly!M$10+$BF62*Assembly!M$11+$BG62*Assembly!M$12+$BH62*Assembly!M$13+$BI62*Assembly!M$14+$BJ62*Assembly!M$15+$BK62*Assembly!M$16+$BL62*Assembly!M$17+$BM62*Assembly!M$18+$BN62*Assembly!M$19+$BO62*Assembly!M$20+$BP62*Assembly!M$21+$BQ62*Assembly!M$22+$BR62*Assembly!M$23+$BS62*Assembly!M$24</f>
        <v>#VALUE!</v>
      </c>
      <c r="CG62" s="145" t="e">
        <f>$AY62*Assembly!N$4+$AZ62*Assembly!N$5+$BA62*Assembly!N$6+$BB62*Assembly!N$7+$BC62*Assembly!N$8+$BD62*Assembly!N$9+$BE62*Assembly!N$10+$BF62*Assembly!N$11+$BG62*Assembly!N$12+$BH62*Assembly!N$13+$BI62*Assembly!N$14+$BJ62*Assembly!N$15+$BK62*Assembly!N$16+$BL62*Assembly!N$17+$BM62*Assembly!N$18+$BN62*Assembly!N$19+$BO62*Assembly!N$20+$BP62*Assembly!N$21+$BQ62*Assembly!N$22+$BR62*Assembly!N$23+$BS62*Assembly!N$24</f>
        <v>#VALUE!</v>
      </c>
      <c r="CH62" s="145" t="e">
        <f>$AY62*Assembly!O$4+$AZ62*Assembly!O$5+$BA62*Assembly!O$6+$BB62*Assembly!O$7+$BC62*Assembly!O$8+$BD62*Assembly!O$9+$BE62*Assembly!O$10+$BF62*Assembly!O$11+$BG62*Assembly!O$12+$BH62*Assembly!O$13+$BI62*Assembly!O$14+$BJ62*Assembly!O$15+$BK62*Assembly!O$16+$BL62*Assembly!O$17+$BM62*Assembly!O$18+$BN62*Assembly!O$19+$BO62*Assembly!O$20+$BP62*Assembly!O$21+$BQ62*Assembly!O$22+$BR62*Assembly!O$23+$BS62*Assembly!O$24</f>
        <v>#VALUE!</v>
      </c>
      <c r="CI62" s="140" t="e">
        <f>$AY62*Assembly!P$4+$AZ62*Assembly!P$5+$BA62*Assembly!P$6+$BB62*Assembly!P$7+$BC62*Assembly!P$8+$BD62*Assembly!P$9+$BE62*Assembly!P$10+$BF62*Assembly!P$11+$BG62*Assembly!P$12+$BH62*Assembly!P$13+$BI62*Assembly!P$14+$BJ62*Assembly!P$15+$BK62*Assembly!P$16+$BL62*Assembly!P$17+$BM62*Assembly!P$18+$BN62*Assembly!P$19+$BO62*Assembly!P$20+$BP62*Assembly!P$21+$BQ62*Assembly!P$22+$BR62*Assembly!P$23+$BS62*Assembly!P$24</f>
        <v>#VALUE!</v>
      </c>
      <c r="CJ62" s="140" t="e">
        <f>$AY62*Assembly!Q$4+$AZ62*Assembly!Q$5+$BA62*Assembly!Q$6+$BB62*Assembly!Q$7+$BC62*Assembly!Q$8+$BD62*Assembly!Q$9+$BE62*Assembly!Q$10+$BF62*Assembly!Q$11+$BG62*Assembly!Q$12+$BH62*Assembly!Q$13+$BI62*Assembly!Q$14+$BJ62*Assembly!Q$15+$BK62*Assembly!Q$16+$BL62*Assembly!Q$17+$BM62*Assembly!Q$18+$BN62*Assembly!Q$19+$BO62*Assembly!Q$20+$BP62*Assembly!Q$21+$BQ62*Assembly!Q$22+$BR62*Assembly!Q$23+$BS62*Assembly!Q$24</f>
        <v>#VALUE!</v>
      </c>
      <c r="CK62" s="145" t="e">
        <f>$AY62*Assembly!R$4+$AZ62*Assembly!R$5+$BA62*Assembly!R$6+$BB62*Assembly!R$7+$BC62*Assembly!R$8+$BD62*Assembly!R$9+$BE62*Assembly!R$10+$BF62*Assembly!R$11+$BG62*Assembly!R$12+$BH62*Assembly!R$13+$BI62*Assembly!R$14+$BJ62*Assembly!R$15+$BK62*Assembly!R$16+$BL62*Assembly!R$17+$BM62*Assembly!R$18+$BN62*Assembly!R$19+$BO62*Assembly!R$20+$BP62*Assembly!R$21+$BQ62*Assembly!R$22+$BR62*Assembly!R$23+$BS62*Assembly!R$24</f>
        <v>#VALUE!</v>
      </c>
      <c r="CL62" s="140" t="e">
        <f>$AY62*Assembly!S$4+$AZ62*Assembly!S$5+$BA62*Assembly!S$6+$BB62*Assembly!S$7+$BC62*Assembly!S$8+$BD62*Assembly!S$9+$BE62*Assembly!S$10+$BF62*Assembly!S$11+$BG62*Assembly!S$12+$BH62*Assembly!S$13+$BI62*Assembly!S$14+$BJ62*Assembly!S$15+$BK62*Assembly!S$16+$BL62*Assembly!S$17+$BM62*Assembly!S$18+$BN62*Assembly!S$19+$BO62*Assembly!S$20+$BP62*Assembly!S$21+$BQ62*Assembly!S$22+$BR62*Assembly!S$23+$BS62*Assembly!S$24</f>
        <v>#VALUE!</v>
      </c>
      <c r="CM62" s="140" t="e">
        <f>$AY62*Assembly!T$4+$AZ62*Assembly!T$5+$BA62*Assembly!T$6+$BB62*Assembly!T$7+$BC62*Assembly!T$8+$BD62*Assembly!T$9+$BE62*Assembly!T$10+$BF62*Assembly!T$11+$BG62*Assembly!T$12+$BH62*Assembly!T$13+$BI62*Assembly!T$14+$BJ62*Assembly!T$15+$BK62*Assembly!T$16+$BL62*Assembly!T$17+$BM62*Assembly!T$18+$BN62*Assembly!T$19+$BO62*Assembly!T$20+$BP62*Assembly!T$21+$BQ62*Assembly!T$22+$BR62*Assembly!T$23+$BS62*Assembly!T$24</f>
        <v>#VALUE!</v>
      </c>
      <c r="CN62" s="140" t="e">
        <f>$AY62*Assembly!U$4+$AZ62*Assembly!U$5+$BA62*Assembly!U$6+$BB62*Assembly!U$7+$BC62*Assembly!U$8+$BD62*Assembly!U$9+$BE62*Assembly!U$10+$BF62*Assembly!U$11+$BG62*Assembly!U$12+$BH62*Assembly!U$13+$BI62*Assembly!U$14+$BJ62*Assembly!U$15+$BK62*Assembly!U$16+$BL62*Assembly!U$17+$BM62*Assembly!U$18+$BN62*Assembly!U$19+$BO62*Assembly!U$20+$BP62*Assembly!U$21+$BQ62*Assembly!U$22+$BR62*Assembly!U$23+$BS62*Assembly!U$24</f>
        <v>#VALUE!</v>
      </c>
      <c r="CO62" s="145" t="e">
        <f>$AY62*Assembly!V$4+$AZ62*Assembly!V$5+$BA62*Assembly!V$6+$BB62*Assembly!V$7+$BC62*Assembly!V$8+$BD62*Assembly!V$9+$BE62*Assembly!V$10+$BF62*Assembly!V$11+$BG62*Assembly!V$12+$BH62*Assembly!V$13+$BI62*Assembly!V$14+$BJ62*Assembly!V$15+$BK62*Assembly!V$16+$BL62*Assembly!V$17+$BM62*Assembly!V$18+$BN62*Assembly!V$19+$BO62*Assembly!V$20+$BP62*Assembly!V$21+$BQ62*Assembly!V$22+$BR62*Assembly!V$23+$BS62*Assembly!V$24</f>
        <v>#VALUE!</v>
      </c>
      <c r="CP62" s="145" t="e">
        <f>CF62*Refining!$F$3</f>
        <v>#VALUE!</v>
      </c>
      <c r="CQ62" s="145" t="e">
        <f>CG62*Refining!$F$4</f>
        <v>#VALUE!</v>
      </c>
      <c r="CR62" s="145" t="e">
        <f>CH62*Refining!$F$5</f>
        <v>#VALUE!</v>
      </c>
      <c r="CS62" s="145" t="e">
        <f>CI62*Refining!$F$6</f>
        <v>#VALUE!</v>
      </c>
      <c r="CT62" s="145" t="e">
        <f>CJ62*Refining!$F$7</f>
        <v>#VALUE!</v>
      </c>
      <c r="CU62" s="145" t="e">
        <f>CK62*Refining!$F$8</f>
        <v>#VALUE!</v>
      </c>
      <c r="CV62" s="145" t="e">
        <f>CL62*Refining!$F$9</f>
        <v>#VALUE!</v>
      </c>
      <c r="CW62" s="145" t="e">
        <f>CM62*Refining!$F$10</f>
        <v>#VALUE!</v>
      </c>
      <c r="CX62" s="145" t="e">
        <f>CN62*Refining!$F$11</f>
        <v>#VALUE!</v>
      </c>
      <c r="CY62" s="145" t="e">
        <f>CO62*Refining!$F$12</f>
        <v>#VALUE!</v>
      </c>
      <c r="CZ62" s="185" t="e">
        <f t="shared" ref="CZ62:DS62" si="250">IF(CF62 = 0, "", CF62)</f>
        <v>#VALUE!</v>
      </c>
      <c r="DA62" s="186" t="e">
        <f t="shared" si="250"/>
        <v>#VALUE!</v>
      </c>
      <c r="DB62" s="186" t="e">
        <f t="shared" si="250"/>
        <v>#VALUE!</v>
      </c>
      <c r="DC62" s="186" t="e">
        <f t="shared" si="250"/>
        <v>#VALUE!</v>
      </c>
      <c r="DD62" s="186" t="e">
        <f t="shared" si="250"/>
        <v>#VALUE!</v>
      </c>
      <c r="DE62" s="186" t="e">
        <f t="shared" si="250"/>
        <v>#VALUE!</v>
      </c>
      <c r="DF62" s="186" t="e">
        <f t="shared" si="250"/>
        <v>#VALUE!</v>
      </c>
      <c r="DG62" s="186" t="e">
        <f t="shared" si="250"/>
        <v>#VALUE!</v>
      </c>
      <c r="DH62" s="186" t="e">
        <f t="shared" si="250"/>
        <v>#VALUE!</v>
      </c>
      <c r="DI62" s="187" t="e">
        <f t="shared" si="250"/>
        <v>#VALUE!</v>
      </c>
      <c r="DJ62" s="185" t="e">
        <f t="shared" si="250"/>
        <v>#VALUE!</v>
      </c>
      <c r="DK62" s="186" t="e">
        <f t="shared" si="250"/>
        <v>#VALUE!</v>
      </c>
      <c r="DL62" s="186" t="e">
        <f t="shared" si="250"/>
        <v>#VALUE!</v>
      </c>
      <c r="DM62" s="186" t="e">
        <f t="shared" si="250"/>
        <v>#VALUE!</v>
      </c>
      <c r="DN62" s="211" t="e">
        <f t="shared" si="250"/>
        <v>#VALUE!</v>
      </c>
      <c r="DO62" s="186" t="e">
        <f t="shared" si="250"/>
        <v>#VALUE!</v>
      </c>
      <c r="DP62" s="186" t="e">
        <f t="shared" si="250"/>
        <v>#VALUE!</v>
      </c>
      <c r="DQ62" s="186" t="e">
        <f t="shared" si="250"/>
        <v>#VALUE!</v>
      </c>
      <c r="DR62" s="186" t="e">
        <f t="shared" si="250"/>
        <v>#VALUE!</v>
      </c>
      <c r="DS62" s="187" t="e">
        <f t="shared" si="250"/>
        <v>#VALUE!</v>
      </c>
      <c r="DT62" s="185" t="e">
        <f t="shared" si="11"/>
        <v>#VALUE!</v>
      </c>
      <c r="DU62" s="189" t="e">
        <f t="shared" si="12"/>
        <v>#VALUE!</v>
      </c>
      <c r="DV62" s="133" t="e">
        <f>CZ62*'Ores &amp; Ingots'!$C$3+DA62*'Ores &amp; Ingots'!$C$4+DB62*'Ores &amp; Ingots'!$C$5+DC62*'Ores &amp; Ingots'!$C$6+DD62*'Ores &amp; Ingots'!$C$7+DE62*'Ores &amp; Ingots'!$C$8+DF62*'Ores &amp; Ingots'!$C$9+DG62*'Ores &amp; Ingots'!$C$10+DH62*'Ores &amp; Ingots'!$C$11+DI62*'Ores &amp; Ingots'!$C$12</f>
        <v>#VALUE!</v>
      </c>
      <c r="DW62" s="133" t="e">
        <f>DJ62*'Ores &amp; Ingots'!$B$3+DK62*'Ores &amp; Ingots'!$B$4+DL62*'Ores &amp; Ingots'!$B$5+DM62*'Ores &amp; Ingots'!$B$6+DN62*'Ores &amp; Ingots'!$B$7+DO62*'Ores &amp; Ingots'!$B$8+DP62*'Ores &amp; Ingots'!$B$9+DQ62*'Ores &amp; Ingots'!$B$10+DR62*'Ores &amp; Ingots'!$B$11+DS62*'Ores &amp; Ingots'!$B$12</f>
        <v>#VALUE!</v>
      </c>
      <c r="DX62" s="189" t="e">
        <f>CZ62*Refining!$G$3+DA62*Refining!$G$4+DB62*Refining!$G$5+DC62*Refining!$G$6+DD62*Refining!$G$7+DE62*Refining!$G$8+DF62*Refining!$G$9+DG62*Refining!$G$10+DH62*Refining!$G$11+DI62*Refining!$G$12</f>
        <v>#VALUE!</v>
      </c>
      <c r="DY62" s="189" t="e">
        <f t="shared" si="13"/>
        <v>#VALUE!</v>
      </c>
      <c r="DZ62" s="192" t="e">
        <f t="shared" si="14"/>
        <v>#VALUE!</v>
      </c>
      <c r="EA62" s="185" t="e">
        <f t="shared" si="15"/>
        <v>#VALUE!</v>
      </c>
      <c r="EB62" s="194" t="e">
        <f t="shared" ref="EB62:EC62" si="251">EA62/60</f>
        <v>#VALUE!</v>
      </c>
      <c r="EC62" s="194" t="e">
        <f t="shared" si="251"/>
        <v>#VALUE!</v>
      </c>
      <c r="ED62" s="185" t="e">
        <f t="shared" si="17"/>
        <v>#VALUE!</v>
      </c>
      <c r="EE62" s="194" t="e">
        <f t="shared" ref="EE62:EF62" si="252">ED62/1000</f>
        <v>#VALUE!</v>
      </c>
      <c r="EF62" s="196" t="e">
        <f t="shared" si="252"/>
        <v>#VALUE!</v>
      </c>
      <c r="EG62" s="130" t="e">
        <f t="shared" si="19"/>
        <v>#VALUE!</v>
      </c>
      <c r="EH62" s="132" t="e">
        <f t="shared" si="20"/>
        <v>#VALUE!</v>
      </c>
      <c r="EI62" s="133">
        <v>52</v>
      </c>
    </row>
    <row r="63" spans="1:139" ht="12.75" x14ac:dyDescent="0.2">
      <c r="A63" s="864"/>
      <c r="B63" s="135" t="s">
        <v>288</v>
      </c>
      <c r="C63" s="137" t="s">
        <v>156</v>
      </c>
      <c r="D63" s="137">
        <v>1</v>
      </c>
      <c r="E63" s="137">
        <v>1</v>
      </c>
      <c r="F63" s="137">
        <v>1</v>
      </c>
      <c r="G63" s="139">
        <f t="shared" si="0"/>
        <v>15.625</v>
      </c>
      <c r="H63" s="140">
        <v>24</v>
      </c>
      <c r="I63" s="140">
        <v>36</v>
      </c>
      <c r="J63" s="140">
        <f>H63/Main!$D$9</f>
        <v>4.8</v>
      </c>
      <c r="K63" s="140">
        <f>I63/Main!$D$10</f>
        <v>18</v>
      </c>
      <c r="L63" s="140">
        <f t="shared" si="1"/>
        <v>3.75</v>
      </c>
      <c r="M63" s="140">
        <v>1</v>
      </c>
      <c r="N63" s="145" t="s">
        <v>28</v>
      </c>
      <c r="O63" s="145" t="s">
        <v>28</v>
      </c>
      <c r="P63" s="143"/>
      <c r="Q63" s="145"/>
      <c r="R63" s="143"/>
      <c r="S63" s="146"/>
      <c r="T63" s="146"/>
      <c r="U63" s="143"/>
      <c r="V63" s="143"/>
      <c r="W63" s="146"/>
      <c r="X63" s="146"/>
      <c r="Y63" s="143"/>
      <c r="Z63" s="143"/>
      <c r="AA63" s="143"/>
      <c r="AB63" s="143"/>
      <c r="AC63" s="362" t="s">
        <v>240</v>
      </c>
      <c r="AD63" s="133">
        <v>8</v>
      </c>
      <c r="AE63" s="133">
        <v>10</v>
      </c>
      <c r="AF63" s="133">
        <v>4</v>
      </c>
      <c r="AG63" s="133">
        <v>0</v>
      </c>
      <c r="AH63" s="133">
        <v>40</v>
      </c>
      <c r="AI63" s="133">
        <v>0</v>
      </c>
      <c r="AJ63" s="133">
        <v>2</v>
      </c>
      <c r="AK63" s="167">
        <v>2</v>
      </c>
      <c r="AL63" s="133">
        <v>1</v>
      </c>
      <c r="AM63" s="133">
        <v>0</v>
      </c>
      <c r="AN63" s="133">
        <v>0</v>
      </c>
      <c r="AO63" s="133">
        <v>0</v>
      </c>
      <c r="AP63" s="133">
        <v>0</v>
      </c>
      <c r="AQ63" s="133">
        <v>0</v>
      </c>
      <c r="AR63" s="133">
        <v>0</v>
      </c>
      <c r="AS63" s="133">
        <v>0</v>
      </c>
      <c r="AT63" s="133">
        <v>0</v>
      </c>
      <c r="AU63" s="133">
        <v>0</v>
      </c>
      <c r="AV63" s="133">
        <v>0</v>
      </c>
      <c r="AW63" s="133">
        <v>0</v>
      </c>
      <c r="AX63" s="133">
        <v>0</v>
      </c>
      <c r="AY63" s="174">
        <f t="shared" ref="AY63:BS63" si="253">IF(AD63 = 0, "", AD63)</f>
        <v>8</v>
      </c>
      <c r="AZ63" s="133">
        <f t="shared" si="253"/>
        <v>10</v>
      </c>
      <c r="BA63" s="133">
        <f t="shared" si="253"/>
        <v>4</v>
      </c>
      <c r="BB63" s="137" t="str">
        <f t="shared" si="253"/>
        <v/>
      </c>
      <c r="BC63" s="167">
        <f t="shared" si="253"/>
        <v>40</v>
      </c>
      <c r="BD63" s="137" t="str">
        <f t="shared" si="253"/>
        <v/>
      </c>
      <c r="BE63" s="133">
        <f t="shared" si="253"/>
        <v>2</v>
      </c>
      <c r="BF63" s="133">
        <f t="shared" si="253"/>
        <v>2</v>
      </c>
      <c r="BG63" s="133">
        <f t="shared" si="253"/>
        <v>1</v>
      </c>
      <c r="BH63" s="137" t="str">
        <f t="shared" si="253"/>
        <v/>
      </c>
      <c r="BI63" s="137" t="str">
        <f t="shared" si="253"/>
        <v/>
      </c>
      <c r="BJ63" s="137" t="str">
        <f t="shared" si="253"/>
        <v/>
      </c>
      <c r="BK63" s="137" t="str">
        <f t="shared" si="253"/>
        <v/>
      </c>
      <c r="BL63" s="137" t="str">
        <f t="shared" si="253"/>
        <v/>
      </c>
      <c r="BM63" s="137" t="str">
        <f t="shared" si="253"/>
        <v/>
      </c>
      <c r="BN63" s="137" t="str">
        <f t="shared" si="253"/>
        <v/>
      </c>
      <c r="BO63" s="137" t="str">
        <f t="shared" si="253"/>
        <v/>
      </c>
      <c r="BP63" s="137" t="str">
        <f t="shared" si="253"/>
        <v/>
      </c>
      <c r="BQ63" s="137" t="str">
        <f t="shared" si="253"/>
        <v/>
      </c>
      <c r="BR63" s="137" t="str">
        <f t="shared" si="253"/>
        <v/>
      </c>
      <c r="BS63" s="169" t="str">
        <f t="shared" si="253"/>
        <v/>
      </c>
      <c r="BT63" s="174" t="e">
        <f>$AY63*Assembly!Z$4+$AZ63*Assembly!Z$5+$BA63*Assembly!Z$6+$BB63*Assembly!Z$7+$BC63*Assembly!Z$8+$BD63*Assembly!Z$9+$BE63*Assembly!Z$10+$BF63*Assembly!Z$11+$BG63*Assembly!Z$12+$BH63*Assembly!Z$13+$BI63*Assembly!Z$14+$BJ63*Assembly!Z$15+$BK63*Assembly!Z$16+$BL63*Assembly!Z$17+$BM63*Assembly!Z$18+$BN63*Assembly!Z$19+$BO63*Assembly!Z$20+$BP63*Assembly!Z$21+$BQ63*Assembly!Z$22+$BR63*Assembly!Z$23+$BS63*Assembly!Z$24</f>
        <v>#VALUE!</v>
      </c>
      <c r="BU63" s="133" t="e">
        <f t="shared" si="3"/>
        <v>#VALUE!</v>
      </c>
      <c r="BV63" s="133"/>
      <c r="BW63" s="133" t="e">
        <f>$AY63*Assembly!AD$4+$AZ63*Assembly!AD$5+$BA63*Assembly!AD$6+$BB63*Assembly!AD$7+$BC63*Assembly!AD$8+$BD63*Assembly!AD$9+$BE63*Assembly!AD$10+$BF63*Assembly!AD$11+$BG63*Assembly!AD$12+$BH63*Assembly!AD$13+$BI63*Assembly!AD$14+$BJ63*Assembly!AD$15+$BK63*Assembly!AD$16+$BL63*Assembly!AD$17+$BM63*Assembly!AD$18+$BN63*Assembly!AD$19+$BO63*Assembly!AD$20+$BP63*Assembly!AD$21+$BQ63*Assembly!AD$22+$BR63*Assembly!AD$23+$BS63*Assembly!AD$24</f>
        <v>#VALUE!</v>
      </c>
      <c r="BX63" s="177" t="e">
        <f t="shared" si="4"/>
        <v>#VALUE!</v>
      </c>
      <c r="BY63" s="178" t="e">
        <f t="shared" si="5"/>
        <v>#VALUE!</v>
      </c>
      <c r="BZ63" s="179" t="e">
        <f t="shared" si="6"/>
        <v>#VALUE!</v>
      </c>
      <c r="CA63" s="178" t="e">
        <f t="shared" si="7"/>
        <v>#VALUE!</v>
      </c>
      <c r="CB63" s="133" t="e">
        <f>$AY63*Assembly!Y$4+$AZ63*Assembly!Y$5+$BA63*Assembly!Y$6+$BB63*Assembly!Y$7+$BC63*Assembly!Y$8+$BD63*Assembly!Y$9+$BE63*Assembly!Y$10+$BF63*Assembly!Y$11+$BG63*Assembly!Y$12+$BH63*Assembly!Y$13+$BI63*Assembly!Y$14+$BJ63*Assembly!Y$15+$BK63*Assembly!Y$16+$BL63*Assembly!Y$17+$BM63*Assembly!Y$18+$BN63*Assembly!Y$19+$BO63*Assembly!Y$20+$BP63*Assembly!Y$21+$BQ63*Assembly!Y$22+$BR63*Assembly!Y$23+$BS63*Assembly!Y$24</f>
        <v>#VALUE!</v>
      </c>
      <c r="CC63" s="133" t="e">
        <f t="shared" si="8"/>
        <v>#VALUE!</v>
      </c>
      <c r="CD63" s="130" t="e">
        <f t="shared" si="9"/>
        <v>#VALUE!</v>
      </c>
      <c r="CE63" s="183" t="e">
        <f>$AY63*Assembly!AC$4+$AZ63*Assembly!AC$5+$BA63*Assembly!AC$6+$BB63*Assembly!AC$7+$BC63*Assembly!AC$8+$BD63*Assembly!AC$9+$BE63*Assembly!AC$10+$BF63*Assembly!AC$11+$BG63*Assembly!AC$12+$BH63*Assembly!AC$13+$BI63*Assembly!AC$14+$BJ63*Assembly!AC$15+$BK63*Assembly!AC$16+$BL63*Assembly!AC$17+$BM63*Assembly!AC$18+$BN63*Assembly!AC$19+$BO63*Assembly!AC$20+$BP63*Assembly!AC$21+$BQ63*Assembly!AC$22+$BR63*Assembly!AC$23+$BS63*Assembly!AC$24</f>
        <v>#VALUE!</v>
      </c>
      <c r="CF63" s="145" t="e">
        <f>$AY63*Assembly!M$4+$AZ63*Assembly!M$5+$BA63*Assembly!M$6+$BB63*Assembly!M$7+$BC63*Assembly!M$8+$BD63*Assembly!M$9+$BE63*Assembly!M$10+$BF63*Assembly!M$11+$BG63*Assembly!M$12+$BH63*Assembly!M$13+$BI63*Assembly!M$14+$BJ63*Assembly!M$15+$BK63*Assembly!M$16+$BL63*Assembly!M$17+$BM63*Assembly!M$18+$BN63*Assembly!M$19+$BO63*Assembly!M$20+$BP63*Assembly!M$21+$BQ63*Assembly!M$22+$BR63*Assembly!M$23+$BS63*Assembly!M$24</f>
        <v>#VALUE!</v>
      </c>
      <c r="CG63" s="145" t="e">
        <f>$AY63*Assembly!N$4+$AZ63*Assembly!N$5+$BA63*Assembly!N$6+$BB63*Assembly!N$7+$BC63*Assembly!N$8+$BD63*Assembly!N$9+$BE63*Assembly!N$10+$BF63*Assembly!N$11+$BG63*Assembly!N$12+$BH63*Assembly!N$13+$BI63*Assembly!N$14+$BJ63*Assembly!N$15+$BK63*Assembly!N$16+$BL63*Assembly!N$17+$BM63*Assembly!N$18+$BN63*Assembly!N$19+$BO63*Assembly!N$20+$BP63*Assembly!N$21+$BQ63*Assembly!N$22+$BR63*Assembly!N$23+$BS63*Assembly!N$24</f>
        <v>#VALUE!</v>
      </c>
      <c r="CH63" s="145" t="e">
        <f>$AY63*Assembly!O$4+$AZ63*Assembly!O$5+$BA63*Assembly!O$6+$BB63*Assembly!O$7+$BC63*Assembly!O$8+$BD63*Assembly!O$9+$BE63*Assembly!O$10+$BF63*Assembly!O$11+$BG63*Assembly!O$12+$BH63*Assembly!O$13+$BI63*Assembly!O$14+$BJ63*Assembly!O$15+$BK63*Assembly!O$16+$BL63*Assembly!O$17+$BM63*Assembly!O$18+$BN63*Assembly!O$19+$BO63*Assembly!O$20+$BP63*Assembly!O$21+$BQ63*Assembly!O$22+$BR63*Assembly!O$23+$BS63*Assembly!O$24</f>
        <v>#VALUE!</v>
      </c>
      <c r="CI63" s="140" t="e">
        <f>$AY63*Assembly!P$4+$AZ63*Assembly!P$5+$BA63*Assembly!P$6+$BB63*Assembly!P$7+$BC63*Assembly!P$8+$BD63*Assembly!P$9+$BE63*Assembly!P$10+$BF63*Assembly!P$11+$BG63*Assembly!P$12+$BH63*Assembly!P$13+$BI63*Assembly!P$14+$BJ63*Assembly!P$15+$BK63*Assembly!P$16+$BL63*Assembly!P$17+$BM63*Assembly!P$18+$BN63*Assembly!P$19+$BO63*Assembly!P$20+$BP63*Assembly!P$21+$BQ63*Assembly!P$22+$BR63*Assembly!P$23+$BS63*Assembly!P$24</f>
        <v>#VALUE!</v>
      </c>
      <c r="CJ63" s="140" t="e">
        <f>$AY63*Assembly!Q$4+$AZ63*Assembly!Q$5+$BA63*Assembly!Q$6+$BB63*Assembly!Q$7+$BC63*Assembly!Q$8+$BD63*Assembly!Q$9+$BE63*Assembly!Q$10+$BF63*Assembly!Q$11+$BG63*Assembly!Q$12+$BH63*Assembly!Q$13+$BI63*Assembly!Q$14+$BJ63*Assembly!Q$15+$BK63*Assembly!Q$16+$BL63*Assembly!Q$17+$BM63*Assembly!Q$18+$BN63*Assembly!Q$19+$BO63*Assembly!Q$20+$BP63*Assembly!Q$21+$BQ63*Assembly!Q$22+$BR63*Assembly!Q$23+$BS63*Assembly!Q$24</f>
        <v>#VALUE!</v>
      </c>
      <c r="CK63" s="145" t="e">
        <f>$AY63*Assembly!R$4+$AZ63*Assembly!R$5+$BA63*Assembly!R$6+$BB63*Assembly!R$7+$BC63*Assembly!R$8+$BD63*Assembly!R$9+$BE63*Assembly!R$10+$BF63*Assembly!R$11+$BG63*Assembly!R$12+$BH63*Assembly!R$13+$BI63*Assembly!R$14+$BJ63*Assembly!R$15+$BK63*Assembly!R$16+$BL63*Assembly!R$17+$BM63*Assembly!R$18+$BN63*Assembly!R$19+$BO63*Assembly!R$20+$BP63*Assembly!R$21+$BQ63*Assembly!R$22+$BR63*Assembly!R$23+$BS63*Assembly!R$24</f>
        <v>#VALUE!</v>
      </c>
      <c r="CL63" s="140" t="e">
        <f>$AY63*Assembly!S$4+$AZ63*Assembly!S$5+$BA63*Assembly!S$6+$BB63*Assembly!S$7+$BC63*Assembly!S$8+$BD63*Assembly!S$9+$BE63*Assembly!S$10+$BF63*Assembly!S$11+$BG63*Assembly!S$12+$BH63*Assembly!S$13+$BI63*Assembly!S$14+$BJ63*Assembly!S$15+$BK63*Assembly!S$16+$BL63*Assembly!S$17+$BM63*Assembly!S$18+$BN63*Assembly!S$19+$BO63*Assembly!S$20+$BP63*Assembly!S$21+$BQ63*Assembly!S$22+$BR63*Assembly!S$23+$BS63*Assembly!S$24</f>
        <v>#VALUE!</v>
      </c>
      <c r="CM63" s="140" t="e">
        <f>$AY63*Assembly!T$4+$AZ63*Assembly!T$5+$BA63*Assembly!T$6+$BB63*Assembly!T$7+$BC63*Assembly!T$8+$BD63*Assembly!T$9+$BE63*Assembly!T$10+$BF63*Assembly!T$11+$BG63*Assembly!T$12+$BH63*Assembly!T$13+$BI63*Assembly!T$14+$BJ63*Assembly!T$15+$BK63*Assembly!T$16+$BL63*Assembly!T$17+$BM63*Assembly!T$18+$BN63*Assembly!T$19+$BO63*Assembly!T$20+$BP63*Assembly!T$21+$BQ63*Assembly!T$22+$BR63*Assembly!T$23+$BS63*Assembly!T$24</f>
        <v>#VALUE!</v>
      </c>
      <c r="CN63" s="140" t="e">
        <f>$AY63*Assembly!U$4+$AZ63*Assembly!U$5+$BA63*Assembly!U$6+$BB63*Assembly!U$7+$BC63*Assembly!U$8+$BD63*Assembly!U$9+$BE63*Assembly!U$10+$BF63*Assembly!U$11+$BG63*Assembly!U$12+$BH63*Assembly!U$13+$BI63*Assembly!U$14+$BJ63*Assembly!U$15+$BK63*Assembly!U$16+$BL63*Assembly!U$17+$BM63*Assembly!U$18+$BN63*Assembly!U$19+$BO63*Assembly!U$20+$BP63*Assembly!U$21+$BQ63*Assembly!U$22+$BR63*Assembly!U$23+$BS63*Assembly!U$24</f>
        <v>#VALUE!</v>
      </c>
      <c r="CO63" s="145" t="e">
        <f>$AY63*Assembly!V$4+$AZ63*Assembly!V$5+$BA63*Assembly!V$6+$BB63*Assembly!V$7+$BC63*Assembly!V$8+$BD63*Assembly!V$9+$BE63*Assembly!V$10+$BF63*Assembly!V$11+$BG63*Assembly!V$12+$BH63*Assembly!V$13+$BI63*Assembly!V$14+$BJ63*Assembly!V$15+$BK63*Assembly!V$16+$BL63*Assembly!V$17+$BM63*Assembly!V$18+$BN63*Assembly!V$19+$BO63*Assembly!V$20+$BP63*Assembly!V$21+$BQ63*Assembly!V$22+$BR63*Assembly!V$23+$BS63*Assembly!V$24</f>
        <v>#VALUE!</v>
      </c>
      <c r="CP63" s="145" t="e">
        <f>CF63*Refining!$F$3</f>
        <v>#VALUE!</v>
      </c>
      <c r="CQ63" s="145" t="e">
        <f>CG63*Refining!$F$4</f>
        <v>#VALUE!</v>
      </c>
      <c r="CR63" s="145" t="e">
        <f>CH63*Refining!$F$5</f>
        <v>#VALUE!</v>
      </c>
      <c r="CS63" s="145" t="e">
        <f>CI63*Refining!$F$6</f>
        <v>#VALUE!</v>
      </c>
      <c r="CT63" s="145" t="e">
        <f>CJ63*Refining!$F$7</f>
        <v>#VALUE!</v>
      </c>
      <c r="CU63" s="145" t="e">
        <f>CK63*Refining!$F$8</f>
        <v>#VALUE!</v>
      </c>
      <c r="CV63" s="145" t="e">
        <f>CL63*Refining!$F$9</f>
        <v>#VALUE!</v>
      </c>
      <c r="CW63" s="145" t="e">
        <f>CM63*Refining!$F$10</f>
        <v>#VALUE!</v>
      </c>
      <c r="CX63" s="145" t="e">
        <f>CN63*Refining!$F$11</f>
        <v>#VALUE!</v>
      </c>
      <c r="CY63" s="145" t="e">
        <f>CO63*Refining!$F$12</f>
        <v>#VALUE!</v>
      </c>
      <c r="CZ63" s="185" t="e">
        <f t="shared" ref="CZ63:DS63" si="254">IF(CF63 = 0, "", CF63)</f>
        <v>#VALUE!</v>
      </c>
      <c r="DA63" s="189" t="e">
        <f t="shared" si="254"/>
        <v>#VALUE!</v>
      </c>
      <c r="DB63" s="186" t="e">
        <f t="shared" si="254"/>
        <v>#VALUE!</v>
      </c>
      <c r="DC63" s="186" t="e">
        <f t="shared" si="254"/>
        <v>#VALUE!</v>
      </c>
      <c r="DD63" s="186" t="e">
        <f t="shared" si="254"/>
        <v>#VALUE!</v>
      </c>
      <c r="DE63" s="186" t="e">
        <f t="shared" si="254"/>
        <v>#VALUE!</v>
      </c>
      <c r="DF63" s="186" t="e">
        <f t="shared" si="254"/>
        <v>#VALUE!</v>
      </c>
      <c r="DG63" s="186" t="e">
        <f t="shared" si="254"/>
        <v>#VALUE!</v>
      </c>
      <c r="DH63" s="186" t="e">
        <f t="shared" si="254"/>
        <v>#VALUE!</v>
      </c>
      <c r="DI63" s="187" t="e">
        <f t="shared" si="254"/>
        <v>#VALUE!</v>
      </c>
      <c r="DJ63" s="185" t="e">
        <f t="shared" si="254"/>
        <v>#VALUE!</v>
      </c>
      <c r="DK63" s="189" t="e">
        <f t="shared" si="254"/>
        <v>#VALUE!</v>
      </c>
      <c r="DL63" s="186" t="e">
        <f t="shared" si="254"/>
        <v>#VALUE!</v>
      </c>
      <c r="DM63" s="186" t="e">
        <f t="shared" si="254"/>
        <v>#VALUE!</v>
      </c>
      <c r="DN63" s="211" t="e">
        <f t="shared" si="254"/>
        <v>#VALUE!</v>
      </c>
      <c r="DO63" s="186" t="e">
        <f t="shared" si="254"/>
        <v>#VALUE!</v>
      </c>
      <c r="DP63" s="186" t="e">
        <f t="shared" si="254"/>
        <v>#VALUE!</v>
      </c>
      <c r="DQ63" s="186" t="e">
        <f t="shared" si="254"/>
        <v>#VALUE!</v>
      </c>
      <c r="DR63" s="186" t="e">
        <f t="shared" si="254"/>
        <v>#VALUE!</v>
      </c>
      <c r="DS63" s="187" t="e">
        <f t="shared" si="254"/>
        <v>#VALUE!</v>
      </c>
      <c r="DT63" s="185" t="e">
        <f t="shared" si="11"/>
        <v>#VALUE!</v>
      </c>
      <c r="DU63" s="189" t="e">
        <f t="shared" si="12"/>
        <v>#VALUE!</v>
      </c>
      <c r="DV63" s="133" t="e">
        <f>CZ63*'Ores &amp; Ingots'!$C$3+DA63*'Ores &amp; Ingots'!$C$4+DB63*'Ores &amp; Ingots'!$C$5+DC63*'Ores &amp; Ingots'!$C$6+DD63*'Ores &amp; Ingots'!$C$7+DE63*'Ores &amp; Ingots'!$C$8+DF63*'Ores &amp; Ingots'!$C$9+DG63*'Ores &amp; Ingots'!$C$10+DH63*'Ores &amp; Ingots'!$C$11+DI63*'Ores &amp; Ingots'!$C$12</f>
        <v>#VALUE!</v>
      </c>
      <c r="DW63" s="133" t="e">
        <f>DJ63*'Ores &amp; Ingots'!$B$3+DK63*'Ores &amp; Ingots'!$B$4+DL63*'Ores &amp; Ingots'!$B$5+DM63*'Ores &amp; Ingots'!$B$6+DN63*'Ores &amp; Ingots'!$B$7+DO63*'Ores &amp; Ingots'!$B$8+DP63*'Ores &amp; Ingots'!$B$9+DQ63*'Ores &amp; Ingots'!$B$10+DR63*'Ores &amp; Ingots'!$B$11+DS63*'Ores &amp; Ingots'!$B$12</f>
        <v>#VALUE!</v>
      </c>
      <c r="DX63" s="189" t="e">
        <f>CZ63*Refining!$G$3+DA63*Refining!$G$4+DB63*Refining!$G$5+DC63*Refining!$G$6+DD63*Refining!$G$7+DE63*Refining!$G$8+DF63*Refining!$G$9+DG63*Refining!$G$10+DH63*Refining!$G$11+DI63*Refining!$G$12</f>
        <v>#VALUE!</v>
      </c>
      <c r="DY63" s="189" t="e">
        <f t="shared" si="13"/>
        <v>#VALUE!</v>
      </c>
      <c r="DZ63" s="192" t="e">
        <f t="shared" si="14"/>
        <v>#VALUE!</v>
      </c>
      <c r="EA63" s="185" t="e">
        <f t="shared" si="15"/>
        <v>#VALUE!</v>
      </c>
      <c r="EB63" s="194" t="e">
        <f t="shared" ref="EB63:EC63" si="255">EA63/60</f>
        <v>#VALUE!</v>
      </c>
      <c r="EC63" s="194" t="e">
        <f t="shared" si="255"/>
        <v>#VALUE!</v>
      </c>
      <c r="ED63" s="185" t="e">
        <f t="shared" si="17"/>
        <v>#VALUE!</v>
      </c>
      <c r="EE63" s="194" t="e">
        <f t="shared" ref="EE63:EF63" si="256">ED63/1000</f>
        <v>#VALUE!</v>
      </c>
      <c r="EF63" s="196" t="e">
        <f t="shared" si="256"/>
        <v>#VALUE!</v>
      </c>
      <c r="EG63" s="130" t="e">
        <f t="shared" si="19"/>
        <v>#VALUE!</v>
      </c>
      <c r="EH63" s="132" t="e">
        <f t="shared" si="20"/>
        <v>#VALUE!</v>
      </c>
      <c r="EI63" s="133">
        <v>520</v>
      </c>
    </row>
    <row r="64" spans="1:139" ht="12.75" x14ac:dyDescent="0.2">
      <c r="A64" s="864"/>
      <c r="B64" s="135" t="s">
        <v>289</v>
      </c>
      <c r="C64" s="137" t="s">
        <v>156</v>
      </c>
      <c r="D64" s="137">
        <v>1</v>
      </c>
      <c r="E64" s="137">
        <v>1</v>
      </c>
      <c r="F64" s="137">
        <v>1</v>
      </c>
      <c r="G64" s="139">
        <f t="shared" si="0"/>
        <v>15.625</v>
      </c>
      <c r="H64" s="140">
        <v>18</v>
      </c>
      <c r="I64" s="140">
        <v>18</v>
      </c>
      <c r="J64" s="140">
        <f>H64/Main!$D$9</f>
        <v>3.6</v>
      </c>
      <c r="K64" s="140">
        <f>I64/Main!$D$10</f>
        <v>9</v>
      </c>
      <c r="L64" s="140">
        <f t="shared" si="1"/>
        <v>2.5</v>
      </c>
      <c r="M64" s="140">
        <v>1</v>
      </c>
      <c r="N64" s="143"/>
      <c r="O64" s="143"/>
      <c r="P64" s="143"/>
      <c r="Q64" s="145"/>
      <c r="R64" s="143"/>
      <c r="S64" s="146"/>
      <c r="T64" s="146"/>
      <c r="U64" s="143"/>
      <c r="V64" s="143"/>
      <c r="W64" s="146"/>
      <c r="X64" s="146"/>
      <c r="Y64" s="143"/>
      <c r="Z64" s="143"/>
      <c r="AA64" s="143"/>
      <c r="AB64" s="143"/>
      <c r="AC64" s="362" t="s">
        <v>34</v>
      </c>
      <c r="AD64" s="133">
        <v>0</v>
      </c>
      <c r="AE64" s="133">
        <v>74</v>
      </c>
      <c r="AF64" s="133">
        <v>48</v>
      </c>
      <c r="AG64" s="133">
        <v>0</v>
      </c>
      <c r="AH64" s="167">
        <v>20</v>
      </c>
      <c r="AI64" s="133">
        <v>0</v>
      </c>
      <c r="AJ64" s="133">
        <v>0</v>
      </c>
      <c r="AK64" s="133">
        <v>0</v>
      </c>
      <c r="AL64" s="133">
        <v>0</v>
      </c>
      <c r="AM64" s="133">
        <v>0</v>
      </c>
      <c r="AN64" s="133">
        <v>0</v>
      </c>
      <c r="AO64" s="133">
        <v>0</v>
      </c>
      <c r="AP64" s="133">
        <v>0</v>
      </c>
      <c r="AQ64" s="133">
        <v>0</v>
      </c>
      <c r="AR64" s="133">
        <v>0</v>
      </c>
      <c r="AS64" s="133">
        <v>0</v>
      </c>
      <c r="AT64" s="133">
        <v>0</v>
      </c>
      <c r="AU64" s="133">
        <v>0</v>
      </c>
      <c r="AV64" s="133">
        <v>0</v>
      </c>
      <c r="AW64" s="133">
        <v>0</v>
      </c>
      <c r="AX64" s="133">
        <v>0</v>
      </c>
      <c r="AY64" s="161" t="str">
        <f t="shared" ref="AY64:BS64" si="257">IF(AD64 = 0, "", AD64)</f>
        <v/>
      </c>
      <c r="AZ64" s="133">
        <f t="shared" si="257"/>
        <v>74</v>
      </c>
      <c r="BA64" s="133">
        <f t="shared" si="257"/>
        <v>48</v>
      </c>
      <c r="BB64" s="137" t="str">
        <f t="shared" si="257"/>
        <v/>
      </c>
      <c r="BC64" s="167">
        <f t="shared" si="257"/>
        <v>20</v>
      </c>
      <c r="BD64" s="137" t="str">
        <f t="shared" si="257"/>
        <v/>
      </c>
      <c r="BE64" s="137" t="str">
        <f t="shared" si="257"/>
        <v/>
      </c>
      <c r="BF64" s="137" t="str">
        <f t="shared" si="257"/>
        <v/>
      </c>
      <c r="BG64" s="137" t="str">
        <f t="shared" si="257"/>
        <v/>
      </c>
      <c r="BH64" s="137" t="str">
        <f t="shared" si="257"/>
        <v/>
      </c>
      <c r="BI64" s="137" t="str">
        <f t="shared" si="257"/>
        <v/>
      </c>
      <c r="BJ64" s="137" t="str">
        <f t="shared" si="257"/>
        <v/>
      </c>
      <c r="BK64" s="137" t="str">
        <f t="shared" si="257"/>
        <v/>
      </c>
      <c r="BL64" s="137" t="str">
        <f t="shared" si="257"/>
        <v/>
      </c>
      <c r="BM64" s="137" t="str">
        <f t="shared" si="257"/>
        <v/>
      </c>
      <c r="BN64" s="137" t="str">
        <f t="shared" si="257"/>
        <v/>
      </c>
      <c r="BO64" s="137" t="str">
        <f t="shared" si="257"/>
        <v/>
      </c>
      <c r="BP64" s="137" t="str">
        <f t="shared" si="257"/>
        <v/>
      </c>
      <c r="BQ64" s="137" t="str">
        <f t="shared" si="257"/>
        <v/>
      </c>
      <c r="BR64" s="137" t="str">
        <f t="shared" si="257"/>
        <v/>
      </c>
      <c r="BS64" s="169" t="str">
        <f t="shared" si="257"/>
        <v/>
      </c>
      <c r="BT64" s="174" t="e">
        <f>$AY64*Assembly!Z$4+$AZ64*Assembly!Z$5+$BA64*Assembly!Z$6+$BB64*Assembly!Z$7+$BC64*Assembly!Z$8+$BD64*Assembly!Z$9+$BE64*Assembly!Z$10+$BF64*Assembly!Z$11+$BG64*Assembly!Z$12+$BH64*Assembly!Z$13+$BI64*Assembly!Z$14+$BJ64*Assembly!Z$15+$BK64*Assembly!Z$16+$BL64*Assembly!Z$17+$BM64*Assembly!Z$18+$BN64*Assembly!Z$19+$BO64*Assembly!Z$20+$BP64*Assembly!Z$21+$BQ64*Assembly!Z$22+$BR64*Assembly!Z$23+$BS64*Assembly!Z$24</f>
        <v>#VALUE!</v>
      </c>
      <c r="BU64" s="133" t="e">
        <f t="shared" si="3"/>
        <v>#VALUE!</v>
      </c>
      <c r="BV64" s="133"/>
      <c r="BW64" s="133" t="e">
        <f>$AY64*Assembly!AD$4+$AZ64*Assembly!AD$5+$BA64*Assembly!AD$6+$BB64*Assembly!AD$7+$BC64*Assembly!AD$8+$BD64*Assembly!AD$9+$BE64*Assembly!AD$10+$BF64*Assembly!AD$11+$BG64*Assembly!AD$12+$BH64*Assembly!AD$13+$BI64*Assembly!AD$14+$BJ64*Assembly!AD$15+$BK64*Assembly!AD$16+$BL64*Assembly!AD$17+$BM64*Assembly!AD$18+$BN64*Assembly!AD$19+$BO64*Assembly!AD$20+$BP64*Assembly!AD$21+$BQ64*Assembly!AD$22+$BR64*Assembly!AD$23+$BS64*Assembly!AD$24</f>
        <v>#VALUE!</v>
      </c>
      <c r="BX64" s="177" t="e">
        <f t="shared" si="4"/>
        <v>#VALUE!</v>
      </c>
      <c r="BY64" s="178" t="e">
        <f t="shared" si="5"/>
        <v>#VALUE!</v>
      </c>
      <c r="BZ64" s="179" t="e">
        <f t="shared" si="6"/>
        <v>#VALUE!</v>
      </c>
      <c r="CA64" s="178" t="e">
        <f t="shared" si="7"/>
        <v>#VALUE!</v>
      </c>
      <c r="CB64" s="133" t="e">
        <f>$AY64*Assembly!Y$4+$AZ64*Assembly!Y$5+$BA64*Assembly!Y$6+$BB64*Assembly!Y$7+$BC64*Assembly!Y$8+$BD64*Assembly!Y$9+$BE64*Assembly!Y$10+$BF64*Assembly!Y$11+$BG64*Assembly!Y$12+$BH64*Assembly!Y$13+$BI64*Assembly!Y$14+$BJ64*Assembly!Y$15+$BK64*Assembly!Y$16+$BL64*Assembly!Y$17+$BM64*Assembly!Y$18+$BN64*Assembly!Y$19+$BO64*Assembly!Y$20+$BP64*Assembly!Y$21+$BQ64*Assembly!Y$22+$BR64*Assembly!Y$23+$BS64*Assembly!Y$24</f>
        <v>#VALUE!</v>
      </c>
      <c r="CC64" s="133" t="e">
        <f t="shared" si="8"/>
        <v>#VALUE!</v>
      </c>
      <c r="CD64" s="130" t="e">
        <f t="shared" si="9"/>
        <v>#VALUE!</v>
      </c>
      <c r="CE64" s="183" t="e">
        <f>$AY64*Assembly!AC$4+$AZ64*Assembly!AC$5+$BA64*Assembly!AC$6+$BB64*Assembly!AC$7+$BC64*Assembly!AC$8+$BD64*Assembly!AC$9+$BE64*Assembly!AC$10+$BF64*Assembly!AC$11+$BG64*Assembly!AC$12+$BH64*Assembly!AC$13+$BI64*Assembly!AC$14+$BJ64*Assembly!AC$15+$BK64*Assembly!AC$16+$BL64*Assembly!AC$17+$BM64*Assembly!AC$18+$BN64*Assembly!AC$19+$BO64*Assembly!AC$20+$BP64*Assembly!AC$21+$BQ64*Assembly!AC$22+$BR64*Assembly!AC$23+$BS64*Assembly!AC$24</f>
        <v>#VALUE!</v>
      </c>
      <c r="CF64" s="145" t="e">
        <f>$AY64*Assembly!M$4+$AZ64*Assembly!M$5+$BA64*Assembly!M$6+$BB64*Assembly!M$7+$BC64*Assembly!M$8+$BD64*Assembly!M$9+$BE64*Assembly!M$10+$BF64*Assembly!M$11+$BG64*Assembly!M$12+$BH64*Assembly!M$13+$BI64*Assembly!M$14+$BJ64*Assembly!M$15+$BK64*Assembly!M$16+$BL64*Assembly!M$17+$BM64*Assembly!M$18+$BN64*Assembly!M$19+$BO64*Assembly!M$20+$BP64*Assembly!M$21+$BQ64*Assembly!M$22+$BR64*Assembly!M$23+$BS64*Assembly!M$24</f>
        <v>#VALUE!</v>
      </c>
      <c r="CG64" s="145" t="e">
        <f>$AY64*Assembly!N$4+$AZ64*Assembly!N$5+$BA64*Assembly!N$6+$BB64*Assembly!N$7+$BC64*Assembly!N$8+$BD64*Assembly!N$9+$BE64*Assembly!N$10+$BF64*Assembly!N$11+$BG64*Assembly!N$12+$BH64*Assembly!N$13+$BI64*Assembly!N$14+$BJ64*Assembly!N$15+$BK64*Assembly!N$16+$BL64*Assembly!N$17+$BM64*Assembly!N$18+$BN64*Assembly!N$19+$BO64*Assembly!N$20+$BP64*Assembly!N$21+$BQ64*Assembly!N$22+$BR64*Assembly!N$23+$BS64*Assembly!N$24</f>
        <v>#VALUE!</v>
      </c>
      <c r="CH64" s="145" t="e">
        <f>$AY64*Assembly!O$4+$AZ64*Assembly!O$5+$BA64*Assembly!O$6+$BB64*Assembly!O$7+$BC64*Assembly!O$8+$BD64*Assembly!O$9+$BE64*Assembly!O$10+$BF64*Assembly!O$11+$BG64*Assembly!O$12+$BH64*Assembly!O$13+$BI64*Assembly!O$14+$BJ64*Assembly!O$15+$BK64*Assembly!O$16+$BL64*Assembly!O$17+$BM64*Assembly!O$18+$BN64*Assembly!O$19+$BO64*Assembly!O$20+$BP64*Assembly!O$21+$BQ64*Assembly!O$22+$BR64*Assembly!O$23+$BS64*Assembly!O$24</f>
        <v>#VALUE!</v>
      </c>
      <c r="CI64" s="140" t="e">
        <f>$AY64*Assembly!P$4+$AZ64*Assembly!P$5+$BA64*Assembly!P$6+$BB64*Assembly!P$7+$BC64*Assembly!P$8+$BD64*Assembly!P$9+$BE64*Assembly!P$10+$BF64*Assembly!P$11+$BG64*Assembly!P$12+$BH64*Assembly!P$13+$BI64*Assembly!P$14+$BJ64*Assembly!P$15+$BK64*Assembly!P$16+$BL64*Assembly!P$17+$BM64*Assembly!P$18+$BN64*Assembly!P$19+$BO64*Assembly!P$20+$BP64*Assembly!P$21+$BQ64*Assembly!P$22+$BR64*Assembly!P$23+$BS64*Assembly!P$24</f>
        <v>#VALUE!</v>
      </c>
      <c r="CJ64" s="140" t="e">
        <f>$AY64*Assembly!Q$4+$AZ64*Assembly!Q$5+$BA64*Assembly!Q$6+$BB64*Assembly!Q$7+$BC64*Assembly!Q$8+$BD64*Assembly!Q$9+$BE64*Assembly!Q$10+$BF64*Assembly!Q$11+$BG64*Assembly!Q$12+$BH64*Assembly!Q$13+$BI64*Assembly!Q$14+$BJ64*Assembly!Q$15+$BK64*Assembly!Q$16+$BL64*Assembly!Q$17+$BM64*Assembly!Q$18+$BN64*Assembly!Q$19+$BO64*Assembly!Q$20+$BP64*Assembly!Q$21+$BQ64*Assembly!Q$22+$BR64*Assembly!Q$23+$BS64*Assembly!Q$24</f>
        <v>#VALUE!</v>
      </c>
      <c r="CK64" s="145" t="e">
        <f>$AY64*Assembly!R$4+$AZ64*Assembly!R$5+$BA64*Assembly!R$6+$BB64*Assembly!R$7+$BC64*Assembly!R$8+$BD64*Assembly!R$9+$BE64*Assembly!R$10+$BF64*Assembly!R$11+$BG64*Assembly!R$12+$BH64*Assembly!R$13+$BI64*Assembly!R$14+$BJ64*Assembly!R$15+$BK64*Assembly!R$16+$BL64*Assembly!R$17+$BM64*Assembly!R$18+$BN64*Assembly!R$19+$BO64*Assembly!R$20+$BP64*Assembly!R$21+$BQ64*Assembly!R$22+$BR64*Assembly!R$23+$BS64*Assembly!R$24</f>
        <v>#VALUE!</v>
      </c>
      <c r="CL64" s="140" t="e">
        <f>$AY64*Assembly!S$4+$AZ64*Assembly!S$5+$BA64*Assembly!S$6+$BB64*Assembly!S$7+$BC64*Assembly!S$8+$BD64*Assembly!S$9+$BE64*Assembly!S$10+$BF64*Assembly!S$11+$BG64*Assembly!S$12+$BH64*Assembly!S$13+$BI64*Assembly!S$14+$BJ64*Assembly!S$15+$BK64*Assembly!S$16+$BL64*Assembly!S$17+$BM64*Assembly!S$18+$BN64*Assembly!S$19+$BO64*Assembly!S$20+$BP64*Assembly!S$21+$BQ64*Assembly!S$22+$BR64*Assembly!S$23+$BS64*Assembly!S$24</f>
        <v>#VALUE!</v>
      </c>
      <c r="CM64" s="140" t="e">
        <f>$AY64*Assembly!T$4+$AZ64*Assembly!T$5+$BA64*Assembly!T$6+$BB64*Assembly!T$7+$BC64*Assembly!T$8+$BD64*Assembly!T$9+$BE64*Assembly!T$10+$BF64*Assembly!T$11+$BG64*Assembly!T$12+$BH64*Assembly!T$13+$BI64*Assembly!T$14+$BJ64*Assembly!T$15+$BK64*Assembly!T$16+$BL64*Assembly!T$17+$BM64*Assembly!T$18+$BN64*Assembly!T$19+$BO64*Assembly!T$20+$BP64*Assembly!T$21+$BQ64*Assembly!T$22+$BR64*Assembly!T$23+$BS64*Assembly!T$24</f>
        <v>#VALUE!</v>
      </c>
      <c r="CN64" s="140" t="e">
        <f>$AY64*Assembly!U$4+$AZ64*Assembly!U$5+$BA64*Assembly!U$6+$BB64*Assembly!U$7+$BC64*Assembly!U$8+$BD64*Assembly!U$9+$BE64*Assembly!U$10+$BF64*Assembly!U$11+$BG64*Assembly!U$12+$BH64*Assembly!U$13+$BI64*Assembly!U$14+$BJ64*Assembly!U$15+$BK64*Assembly!U$16+$BL64*Assembly!U$17+$BM64*Assembly!U$18+$BN64*Assembly!U$19+$BO64*Assembly!U$20+$BP64*Assembly!U$21+$BQ64*Assembly!U$22+$BR64*Assembly!U$23+$BS64*Assembly!U$24</f>
        <v>#VALUE!</v>
      </c>
      <c r="CO64" s="145" t="e">
        <f>$AY64*Assembly!V$4+$AZ64*Assembly!V$5+$BA64*Assembly!V$6+$BB64*Assembly!V$7+$BC64*Assembly!V$8+$BD64*Assembly!V$9+$BE64*Assembly!V$10+$BF64*Assembly!V$11+$BG64*Assembly!V$12+$BH64*Assembly!V$13+$BI64*Assembly!V$14+$BJ64*Assembly!V$15+$BK64*Assembly!V$16+$BL64*Assembly!V$17+$BM64*Assembly!V$18+$BN64*Assembly!V$19+$BO64*Assembly!V$20+$BP64*Assembly!V$21+$BQ64*Assembly!V$22+$BR64*Assembly!V$23+$BS64*Assembly!V$24</f>
        <v>#VALUE!</v>
      </c>
      <c r="CP64" s="145" t="e">
        <f>CF64*Refining!$F$3</f>
        <v>#VALUE!</v>
      </c>
      <c r="CQ64" s="145" t="e">
        <f>CG64*Refining!$F$4</f>
        <v>#VALUE!</v>
      </c>
      <c r="CR64" s="145" t="e">
        <f>CH64*Refining!$F$5</f>
        <v>#VALUE!</v>
      </c>
      <c r="CS64" s="145" t="e">
        <f>CI64*Refining!$F$6</f>
        <v>#VALUE!</v>
      </c>
      <c r="CT64" s="145" t="e">
        <f>CJ64*Refining!$F$7</f>
        <v>#VALUE!</v>
      </c>
      <c r="CU64" s="145" t="e">
        <f>CK64*Refining!$F$8</f>
        <v>#VALUE!</v>
      </c>
      <c r="CV64" s="145" t="e">
        <f>CL64*Refining!$F$9</f>
        <v>#VALUE!</v>
      </c>
      <c r="CW64" s="145" t="e">
        <f>CM64*Refining!$F$10</f>
        <v>#VALUE!</v>
      </c>
      <c r="CX64" s="145" t="e">
        <f>CN64*Refining!$F$11</f>
        <v>#VALUE!</v>
      </c>
      <c r="CY64" s="145" t="e">
        <f>CO64*Refining!$F$12</f>
        <v>#VALUE!</v>
      </c>
      <c r="CZ64" s="185" t="e">
        <f t="shared" ref="CZ64:DS64" si="258">IF(CF64 = 0, "", CF64)</f>
        <v>#VALUE!</v>
      </c>
      <c r="DA64" s="186" t="e">
        <f t="shared" si="258"/>
        <v>#VALUE!</v>
      </c>
      <c r="DB64" s="186" t="e">
        <f t="shared" si="258"/>
        <v>#VALUE!</v>
      </c>
      <c r="DC64" s="186" t="e">
        <f t="shared" si="258"/>
        <v>#VALUE!</v>
      </c>
      <c r="DD64" s="186" t="e">
        <f t="shared" si="258"/>
        <v>#VALUE!</v>
      </c>
      <c r="DE64" s="186" t="e">
        <f t="shared" si="258"/>
        <v>#VALUE!</v>
      </c>
      <c r="DF64" s="186" t="e">
        <f t="shared" si="258"/>
        <v>#VALUE!</v>
      </c>
      <c r="DG64" s="186" t="e">
        <f t="shared" si="258"/>
        <v>#VALUE!</v>
      </c>
      <c r="DH64" s="186" t="e">
        <f t="shared" si="258"/>
        <v>#VALUE!</v>
      </c>
      <c r="DI64" s="187" t="e">
        <f t="shared" si="258"/>
        <v>#VALUE!</v>
      </c>
      <c r="DJ64" s="185" t="e">
        <f t="shared" si="258"/>
        <v>#VALUE!</v>
      </c>
      <c r="DK64" s="186" t="e">
        <f t="shared" si="258"/>
        <v>#VALUE!</v>
      </c>
      <c r="DL64" s="186" t="e">
        <f t="shared" si="258"/>
        <v>#VALUE!</v>
      </c>
      <c r="DM64" s="186" t="e">
        <f t="shared" si="258"/>
        <v>#VALUE!</v>
      </c>
      <c r="DN64" s="211" t="e">
        <f t="shared" si="258"/>
        <v>#VALUE!</v>
      </c>
      <c r="DO64" s="186" t="e">
        <f t="shared" si="258"/>
        <v>#VALUE!</v>
      </c>
      <c r="DP64" s="186" t="e">
        <f t="shared" si="258"/>
        <v>#VALUE!</v>
      </c>
      <c r="DQ64" s="186" t="e">
        <f t="shared" si="258"/>
        <v>#VALUE!</v>
      </c>
      <c r="DR64" s="186" t="e">
        <f t="shared" si="258"/>
        <v>#VALUE!</v>
      </c>
      <c r="DS64" s="187" t="e">
        <f t="shared" si="258"/>
        <v>#VALUE!</v>
      </c>
      <c r="DT64" s="185" t="e">
        <f t="shared" si="11"/>
        <v>#VALUE!</v>
      </c>
      <c r="DU64" s="189" t="e">
        <f t="shared" si="12"/>
        <v>#VALUE!</v>
      </c>
      <c r="DV64" s="133" t="e">
        <f>CZ64*'Ores &amp; Ingots'!$C$3+DA64*'Ores &amp; Ingots'!$C$4+DB64*'Ores &amp; Ingots'!$C$5+DC64*'Ores &amp; Ingots'!$C$6+DD64*'Ores &amp; Ingots'!$C$7+DE64*'Ores &amp; Ingots'!$C$8+DF64*'Ores &amp; Ingots'!$C$9+DG64*'Ores &amp; Ingots'!$C$10+DH64*'Ores &amp; Ingots'!$C$11+DI64*'Ores &amp; Ingots'!$C$12</f>
        <v>#VALUE!</v>
      </c>
      <c r="DW64" s="133" t="e">
        <f>DJ64*'Ores &amp; Ingots'!$B$3+DK64*'Ores &amp; Ingots'!$B$4+DL64*'Ores &amp; Ingots'!$B$5+DM64*'Ores &amp; Ingots'!$B$6+DN64*'Ores &amp; Ingots'!$B$7+DO64*'Ores &amp; Ingots'!$B$8+DP64*'Ores &amp; Ingots'!$B$9+DQ64*'Ores &amp; Ingots'!$B$10+DR64*'Ores &amp; Ingots'!$B$11+DS64*'Ores &amp; Ingots'!$B$12</f>
        <v>#VALUE!</v>
      </c>
      <c r="DX64" s="189" t="e">
        <f>CZ64*Refining!$G$3+DA64*Refining!$G$4+DB64*Refining!$G$5+DC64*Refining!$G$6+DD64*Refining!$G$7+DE64*Refining!$G$8+DF64*Refining!$G$9+DG64*Refining!$G$10+DH64*Refining!$G$11+DI64*Refining!$G$12</f>
        <v>#VALUE!</v>
      </c>
      <c r="DY64" s="189" t="e">
        <f t="shared" si="13"/>
        <v>#VALUE!</v>
      </c>
      <c r="DZ64" s="192" t="e">
        <f t="shared" si="14"/>
        <v>#VALUE!</v>
      </c>
      <c r="EA64" s="185" t="e">
        <f t="shared" si="15"/>
        <v>#VALUE!</v>
      </c>
      <c r="EB64" s="194" t="e">
        <f t="shared" ref="EB64:EC64" si="259">EA64/60</f>
        <v>#VALUE!</v>
      </c>
      <c r="EC64" s="194" t="e">
        <f t="shared" si="259"/>
        <v>#VALUE!</v>
      </c>
      <c r="ED64" s="185" t="e">
        <f t="shared" si="17"/>
        <v>#VALUE!</v>
      </c>
      <c r="EE64" s="194" t="e">
        <f t="shared" ref="EE64:EF64" si="260">ED64/1000</f>
        <v>#VALUE!</v>
      </c>
      <c r="EF64" s="196" t="e">
        <f t="shared" si="260"/>
        <v>#VALUE!</v>
      </c>
      <c r="EG64" s="130" t="e">
        <f t="shared" si="19"/>
        <v>#VALUE!</v>
      </c>
      <c r="EH64" s="132" t="e">
        <f t="shared" si="20"/>
        <v>#VALUE!</v>
      </c>
      <c r="EI64" s="133">
        <v>724</v>
      </c>
    </row>
    <row r="65" spans="1:139" ht="12.75" x14ac:dyDescent="0.2">
      <c r="A65" s="864"/>
      <c r="B65" s="135" t="s">
        <v>290</v>
      </c>
      <c r="C65" s="137" t="s">
        <v>156</v>
      </c>
      <c r="D65" s="137">
        <v>1</v>
      </c>
      <c r="E65" s="137">
        <v>1</v>
      </c>
      <c r="F65" s="137">
        <v>2</v>
      </c>
      <c r="G65" s="139">
        <f t="shared" si="0"/>
        <v>31.25</v>
      </c>
      <c r="H65" s="140">
        <v>25</v>
      </c>
      <c r="I65" s="140">
        <v>25</v>
      </c>
      <c r="J65" s="140">
        <f>H65/Main!$D$9</f>
        <v>5</v>
      </c>
      <c r="K65" s="140">
        <f>I65/Main!$D$10</f>
        <v>12.5</v>
      </c>
      <c r="L65" s="140">
        <f t="shared" si="1"/>
        <v>2.5</v>
      </c>
      <c r="M65" s="140">
        <v>1</v>
      </c>
      <c r="N65" s="143"/>
      <c r="O65" s="143"/>
      <c r="P65" s="143"/>
      <c r="Q65" s="145"/>
      <c r="R65" s="143"/>
      <c r="S65" s="146"/>
      <c r="T65" s="146"/>
      <c r="U65" s="143"/>
      <c r="V65" s="143"/>
      <c r="W65" s="146"/>
      <c r="X65" s="146"/>
      <c r="Y65" s="143"/>
      <c r="Z65" s="143"/>
      <c r="AA65" s="143"/>
      <c r="AB65" s="143"/>
      <c r="AC65" s="362" t="s">
        <v>34</v>
      </c>
      <c r="AD65" s="133">
        <v>0</v>
      </c>
      <c r="AE65" s="133">
        <v>50</v>
      </c>
      <c r="AF65" s="133">
        <v>0</v>
      </c>
      <c r="AG65" s="133">
        <v>0</v>
      </c>
      <c r="AH65" s="167">
        <v>30</v>
      </c>
      <c r="AI65" s="133">
        <v>0</v>
      </c>
      <c r="AJ65" s="133">
        <v>0</v>
      </c>
      <c r="AK65" s="133">
        <v>0</v>
      </c>
      <c r="AL65" s="133">
        <v>0</v>
      </c>
      <c r="AM65" s="133">
        <v>0</v>
      </c>
      <c r="AN65" s="133">
        <v>0</v>
      </c>
      <c r="AO65" s="133">
        <v>0</v>
      </c>
      <c r="AP65" s="133">
        <v>0</v>
      </c>
      <c r="AQ65" s="133">
        <v>0</v>
      </c>
      <c r="AR65" s="133">
        <v>0</v>
      </c>
      <c r="AS65" s="133">
        <v>0</v>
      </c>
      <c r="AT65" s="133">
        <v>0</v>
      </c>
      <c r="AU65" s="133">
        <v>0</v>
      </c>
      <c r="AV65" s="133">
        <v>0</v>
      </c>
      <c r="AW65" s="133">
        <v>0</v>
      </c>
      <c r="AX65" s="133">
        <v>0</v>
      </c>
      <c r="AY65" s="161" t="str">
        <f t="shared" ref="AY65:BS65" si="261">IF(AD65 = 0, "", AD65)</f>
        <v/>
      </c>
      <c r="AZ65" s="133">
        <f t="shared" si="261"/>
        <v>50</v>
      </c>
      <c r="BA65" s="137" t="str">
        <f t="shared" si="261"/>
        <v/>
      </c>
      <c r="BB65" s="137" t="str">
        <f t="shared" si="261"/>
        <v/>
      </c>
      <c r="BC65" s="167">
        <f t="shared" si="261"/>
        <v>30</v>
      </c>
      <c r="BD65" s="137" t="str">
        <f t="shared" si="261"/>
        <v/>
      </c>
      <c r="BE65" s="137" t="str">
        <f t="shared" si="261"/>
        <v/>
      </c>
      <c r="BF65" s="137" t="str">
        <f t="shared" si="261"/>
        <v/>
      </c>
      <c r="BG65" s="137" t="str">
        <f t="shared" si="261"/>
        <v/>
      </c>
      <c r="BH65" s="137" t="str">
        <f t="shared" si="261"/>
        <v/>
      </c>
      <c r="BI65" s="137" t="str">
        <f t="shared" si="261"/>
        <v/>
      </c>
      <c r="BJ65" s="137" t="str">
        <f t="shared" si="261"/>
        <v/>
      </c>
      <c r="BK65" s="137" t="str">
        <f t="shared" si="261"/>
        <v/>
      </c>
      <c r="BL65" s="137" t="str">
        <f t="shared" si="261"/>
        <v/>
      </c>
      <c r="BM65" s="137" t="str">
        <f t="shared" si="261"/>
        <v/>
      </c>
      <c r="BN65" s="137" t="str">
        <f t="shared" si="261"/>
        <v/>
      </c>
      <c r="BO65" s="137" t="str">
        <f t="shared" si="261"/>
        <v/>
      </c>
      <c r="BP65" s="137" t="str">
        <f t="shared" si="261"/>
        <v/>
      </c>
      <c r="BQ65" s="137" t="str">
        <f t="shared" si="261"/>
        <v/>
      </c>
      <c r="BR65" s="137" t="str">
        <f t="shared" si="261"/>
        <v/>
      </c>
      <c r="BS65" s="169" t="str">
        <f t="shared" si="261"/>
        <v/>
      </c>
      <c r="BT65" s="174" t="e">
        <f>$AY65*Assembly!Z$4+$AZ65*Assembly!Z$5+$BA65*Assembly!Z$6+$BB65*Assembly!Z$7+$BC65*Assembly!Z$8+$BD65*Assembly!Z$9+$BE65*Assembly!Z$10+$BF65*Assembly!Z$11+$BG65*Assembly!Z$12+$BH65*Assembly!Z$13+$BI65*Assembly!Z$14+$BJ65*Assembly!Z$15+$BK65*Assembly!Z$16+$BL65*Assembly!Z$17+$BM65*Assembly!Z$18+$BN65*Assembly!Z$19+$BO65*Assembly!Z$20+$BP65*Assembly!Z$21+$BQ65*Assembly!Z$22+$BR65*Assembly!Z$23+$BS65*Assembly!Z$24</f>
        <v>#VALUE!</v>
      </c>
      <c r="BU65" s="133" t="e">
        <f t="shared" si="3"/>
        <v>#VALUE!</v>
      </c>
      <c r="BV65" s="133"/>
      <c r="BW65" s="133" t="e">
        <f>$AY65*Assembly!AD$4+$AZ65*Assembly!AD$5+$BA65*Assembly!AD$6+$BB65*Assembly!AD$7+$BC65*Assembly!AD$8+$BD65*Assembly!AD$9+$BE65*Assembly!AD$10+$BF65*Assembly!AD$11+$BG65*Assembly!AD$12+$BH65*Assembly!AD$13+$BI65*Assembly!AD$14+$BJ65*Assembly!AD$15+$BK65*Assembly!AD$16+$BL65*Assembly!AD$17+$BM65*Assembly!AD$18+$BN65*Assembly!AD$19+$BO65*Assembly!AD$20+$BP65*Assembly!AD$21+$BQ65*Assembly!AD$22+$BR65*Assembly!AD$23+$BS65*Assembly!AD$24</f>
        <v>#VALUE!</v>
      </c>
      <c r="BX65" s="177" t="e">
        <f t="shared" si="4"/>
        <v>#VALUE!</v>
      </c>
      <c r="BY65" s="178" t="e">
        <f t="shared" si="5"/>
        <v>#VALUE!</v>
      </c>
      <c r="BZ65" s="179" t="e">
        <f t="shared" si="6"/>
        <v>#VALUE!</v>
      </c>
      <c r="CA65" s="178" t="e">
        <f t="shared" si="7"/>
        <v>#VALUE!</v>
      </c>
      <c r="CB65" s="133" t="e">
        <f>$AY65*Assembly!Y$4+$AZ65*Assembly!Y$5+$BA65*Assembly!Y$6+$BB65*Assembly!Y$7+$BC65*Assembly!Y$8+$BD65*Assembly!Y$9+$BE65*Assembly!Y$10+$BF65*Assembly!Y$11+$BG65*Assembly!Y$12+$BH65*Assembly!Y$13+$BI65*Assembly!Y$14+$BJ65*Assembly!Y$15+$BK65*Assembly!Y$16+$BL65*Assembly!Y$17+$BM65*Assembly!Y$18+$BN65*Assembly!Y$19+$BO65*Assembly!Y$20+$BP65*Assembly!Y$21+$BQ65*Assembly!Y$22+$BR65*Assembly!Y$23+$BS65*Assembly!Y$24</f>
        <v>#VALUE!</v>
      </c>
      <c r="CC65" s="133" t="e">
        <f t="shared" si="8"/>
        <v>#VALUE!</v>
      </c>
      <c r="CD65" s="130" t="e">
        <f t="shared" si="9"/>
        <v>#VALUE!</v>
      </c>
      <c r="CE65" s="183" t="e">
        <f>$AY65*Assembly!AC$4+$AZ65*Assembly!AC$5+$BA65*Assembly!AC$6+$BB65*Assembly!AC$7+$BC65*Assembly!AC$8+$BD65*Assembly!AC$9+$BE65*Assembly!AC$10+$BF65*Assembly!AC$11+$BG65*Assembly!AC$12+$BH65*Assembly!AC$13+$BI65*Assembly!AC$14+$BJ65*Assembly!AC$15+$BK65*Assembly!AC$16+$BL65*Assembly!AC$17+$BM65*Assembly!AC$18+$BN65*Assembly!AC$19+$BO65*Assembly!AC$20+$BP65*Assembly!AC$21+$BQ65*Assembly!AC$22+$BR65*Assembly!AC$23+$BS65*Assembly!AC$24</f>
        <v>#VALUE!</v>
      </c>
      <c r="CF65" s="145" t="e">
        <f>$AY65*Assembly!M$4+$AZ65*Assembly!M$5+$BA65*Assembly!M$6+$BB65*Assembly!M$7+$BC65*Assembly!M$8+$BD65*Assembly!M$9+$BE65*Assembly!M$10+$BF65*Assembly!M$11+$BG65*Assembly!M$12+$BH65*Assembly!M$13+$BI65*Assembly!M$14+$BJ65*Assembly!M$15+$BK65*Assembly!M$16+$BL65*Assembly!M$17+$BM65*Assembly!M$18+$BN65*Assembly!M$19+$BO65*Assembly!M$20+$BP65*Assembly!M$21+$BQ65*Assembly!M$22+$BR65*Assembly!M$23+$BS65*Assembly!M$24</f>
        <v>#VALUE!</v>
      </c>
      <c r="CG65" s="145" t="e">
        <f>$AY65*Assembly!N$4+$AZ65*Assembly!N$5+$BA65*Assembly!N$6+$BB65*Assembly!N$7+$BC65*Assembly!N$8+$BD65*Assembly!N$9+$BE65*Assembly!N$10+$BF65*Assembly!N$11+$BG65*Assembly!N$12+$BH65*Assembly!N$13+$BI65*Assembly!N$14+$BJ65*Assembly!N$15+$BK65*Assembly!N$16+$BL65*Assembly!N$17+$BM65*Assembly!N$18+$BN65*Assembly!N$19+$BO65*Assembly!N$20+$BP65*Assembly!N$21+$BQ65*Assembly!N$22+$BR65*Assembly!N$23+$BS65*Assembly!N$24</f>
        <v>#VALUE!</v>
      </c>
      <c r="CH65" s="145" t="e">
        <f>$AY65*Assembly!O$4+$AZ65*Assembly!O$5+$BA65*Assembly!O$6+$BB65*Assembly!O$7+$BC65*Assembly!O$8+$BD65*Assembly!O$9+$BE65*Assembly!O$10+$BF65*Assembly!O$11+$BG65*Assembly!O$12+$BH65*Assembly!O$13+$BI65*Assembly!O$14+$BJ65*Assembly!O$15+$BK65*Assembly!O$16+$BL65*Assembly!O$17+$BM65*Assembly!O$18+$BN65*Assembly!O$19+$BO65*Assembly!O$20+$BP65*Assembly!O$21+$BQ65*Assembly!O$22+$BR65*Assembly!O$23+$BS65*Assembly!O$24</f>
        <v>#VALUE!</v>
      </c>
      <c r="CI65" s="140" t="e">
        <f>$AY65*Assembly!P$4+$AZ65*Assembly!P$5+$BA65*Assembly!P$6+$BB65*Assembly!P$7+$BC65*Assembly!P$8+$BD65*Assembly!P$9+$BE65*Assembly!P$10+$BF65*Assembly!P$11+$BG65*Assembly!P$12+$BH65*Assembly!P$13+$BI65*Assembly!P$14+$BJ65*Assembly!P$15+$BK65*Assembly!P$16+$BL65*Assembly!P$17+$BM65*Assembly!P$18+$BN65*Assembly!P$19+$BO65*Assembly!P$20+$BP65*Assembly!P$21+$BQ65*Assembly!P$22+$BR65*Assembly!P$23+$BS65*Assembly!P$24</f>
        <v>#VALUE!</v>
      </c>
      <c r="CJ65" s="140" t="e">
        <f>$AY65*Assembly!Q$4+$AZ65*Assembly!Q$5+$BA65*Assembly!Q$6+$BB65*Assembly!Q$7+$BC65*Assembly!Q$8+$BD65*Assembly!Q$9+$BE65*Assembly!Q$10+$BF65*Assembly!Q$11+$BG65*Assembly!Q$12+$BH65*Assembly!Q$13+$BI65*Assembly!Q$14+$BJ65*Assembly!Q$15+$BK65*Assembly!Q$16+$BL65*Assembly!Q$17+$BM65*Assembly!Q$18+$BN65*Assembly!Q$19+$BO65*Assembly!Q$20+$BP65*Assembly!Q$21+$BQ65*Assembly!Q$22+$BR65*Assembly!Q$23+$BS65*Assembly!Q$24</f>
        <v>#VALUE!</v>
      </c>
      <c r="CK65" s="145" t="e">
        <f>$AY65*Assembly!R$4+$AZ65*Assembly!R$5+$BA65*Assembly!R$6+$BB65*Assembly!R$7+$BC65*Assembly!R$8+$BD65*Assembly!R$9+$BE65*Assembly!R$10+$BF65*Assembly!R$11+$BG65*Assembly!R$12+$BH65*Assembly!R$13+$BI65*Assembly!R$14+$BJ65*Assembly!R$15+$BK65*Assembly!R$16+$BL65*Assembly!R$17+$BM65*Assembly!R$18+$BN65*Assembly!R$19+$BO65*Assembly!R$20+$BP65*Assembly!R$21+$BQ65*Assembly!R$22+$BR65*Assembly!R$23+$BS65*Assembly!R$24</f>
        <v>#VALUE!</v>
      </c>
      <c r="CL65" s="140" t="e">
        <f>$AY65*Assembly!S$4+$AZ65*Assembly!S$5+$BA65*Assembly!S$6+$BB65*Assembly!S$7+$BC65*Assembly!S$8+$BD65*Assembly!S$9+$BE65*Assembly!S$10+$BF65*Assembly!S$11+$BG65*Assembly!S$12+$BH65*Assembly!S$13+$BI65*Assembly!S$14+$BJ65*Assembly!S$15+$BK65*Assembly!S$16+$BL65*Assembly!S$17+$BM65*Assembly!S$18+$BN65*Assembly!S$19+$BO65*Assembly!S$20+$BP65*Assembly!S$21+$BQ65*Assembly!S$22+$BR65*Assembly!S$23+$BS65*Assembly!S$24</f>
        <v>#VALUE!</v>
      </c>
      <c r="CM65" s="140" t="e">
        <f>$AY65*Assembly!T$4+$AZ65*Assembly!T$5+$BA65*Assembly!T$6+$BB65*Assembly!T$7+$BC65*Assembly!T$8+$BD65*Assembly!T$9+$BE65*Assembly!T$10+$BF65*Assembly!T$11+$BG65*Assembly!T$12+$BH65*Assembly!T$13+$BI65*Assembly!T$14+$BJ65*Assembly!T$15+$BK65*Assembly!T$16+$BL65*Assembly!T$17+$BM65*Assembly!T$18+$BN65*Assembly!T$19+$BO65*Assembly!T$20+$BP65*Assembly!T$21+$BQ65*Assembly!T$22+$BR65*Assembly!T$23+$BS65*Assembly!T$24</f>
        <v>#VALUE!</v>
      </c>
      <c r="CN65" s="140" t="e">
        <f>$AY65*Assembly!U$4+$AZ65*Assembly!U$5+$BA65*Assembly!U$6+$BB65*Assembly!U$7+$BC65*Assembly!U$8+$BD65*Assembly!U$9+$BE65*Assembly!U$10+$BF65*Assembly!U$11+$BG65*Assembly!U$12+$BH65*Assembly!U$13+$BI65*Assembly!U$14+$BJ65*Assembly!U$15+$BK65*Assembly!U$16+$BL65*Assembly!U$17+$BM65*Assembly!U$18+$BN65*Assembly!U$19+$BO65*Assembly!U$20+$BP65*Assembly!U$21+$BQ65*Assembly!U$22+$BR65*Assembly!U$23+$BS65*Assembly!U$24</f>
        <v>#VALUE!</v>
      </c>
      <c r="CO65" s="145" t="e">
        <f>$AY65*Assembly!V$4+$AZ65*Assembly!V$5+$BA65*Assembly!V$6+$BB65*Assembly!V$7+$BC65*Assembly!V$8+$BD65*Assembly!V$9+$BE65*Assembly!V$10+$BF65*Assembly!V$11+$BG65*Assembly!V$12+$BH65*Assembly!V$13+$BI65*Assembly!V$14+$BJ65*Assembly!V$15+$BK65*Assembly!V$16+$BL65*Assembly!V$17+$BM65*Assembly!V$18+$BN65*Assembly!V$19+$BO65*Assembly!V$20+$BP65*Assembly!V$21+$BQ65*Assembly!V$22+$BR65*Assembly!V$23+$BS65*Assembly!V$24</f>
        <v>#VALUE!</v>
      </c>
      <c r="CP65" s="145" t="e">
        <f>CF65*Refining!$F$3</f>
        <v>#VALUE!</v>
      </c>
      <c r="CQ65" s="145" t="e">
        <f>CG65*Refining!$F$4</f>
        <v>#VALUE!</v>
      </c>
      <c r="CR65" s="145" t="e">
        <f>CH65*Refining!$F$5</f>
        <v>#VALUE!</v>
      </c>
      <c r="CS65" s="145" t="e">
        <f>CI65*Refining!$F$6</f>
        <v>#VALUE!</v>
      </c>
      <c r="CT65" s="145" t="e">
        <f>CJ65*Refining!$F$7</f>
        <v>#VALUE!</v>
      </c>
      <c r="CU65" s="145" t="e">
        <f>CK65*Refining!$F$8</f>
        <v>#VALUE!</v>
      </c>
      <c r="CV65" s="145" t="e">
        <f>CL65*Refining!$F$9</f>
        <v>#VALUE!</v>
      </c>
      <c r="CW65" s="145" t="e">
        <f>CM65*Refining!$F$10</f>
        <v>#VALUE!</v>
      </c>
      <c r="CX65" s="145" t="e">
        <f>CN65*Refining!$F$11</f>
        <v>#VALUE!</v>
      </c>
      <c r="CY65" s="145" t="e">
        <f>CO65*Refining!$F$12</f>
        <v>#VALUE!</v>
      </c>
      <c r="CZ65" s="185" t="e">
        <f t="shared" ref="CZ65:DS65" si="262">IF(CF65 = 0, "", CF65)</f>
        <v>#VALUE!</v>
      </c>
      <c r="DA65" s="186" t="e">
        <f t="shared" si="262"/>
        <v>#VALUE!</v>
      </c>
      <c r="DB65" s="186" t="e">
        <f t="shared" si="262"/>
        <v>#VALUE!</v>
      </c>
      <c r="DC65" s="186" t="e">
        <f t="shared" si="262"/>
        <v>#VALUE!</v>
      </c>
      <c r="DD65" s="186" t="e">
        <f t="shared" si="262"/>
        <v>#VALUE!</v>
      </c>
      <c r="DE65" s="186" t="e">
        <f t="shared" si="262"/>
        <v>#VALUE!</v>
      </c>
      <c r="DF65" s="186" t="e">
        <f t="shared" si="262"/>
        <v>#VALUE!</v>
      </c>
      <c r="DG65" s="186" t="e">
        <f t="shared" si="262"/>
        <v>#VALUE!</v>
      </c>
      <c r="DH65" s="186" t="e">
        <f t="shared" si="262"/>
        <v>#VALUE!</v>
      </c>
      <c r="DI65" s="187" t="e">
        <f t="shared" si="262"/>
        <v>#VALUE!</v>
      </c>
      <c r="DJ65" s="185" t="e">
        <f t="shared" si="262"/>
        <v>#VALUE!</v>
      </c>
      <c r="DK65" s="186" t="e">
        <f t="shared" si="262"/>
        <v>#VALUE!</v>
      </c>
      <c r="DL65" s="186" t="e">
        <f t="shared" si="262"/>
        <v>#VALUE!</v>
      </c>
      <c r="DM65" s="186" t="e">
        <f t="shared" si="262"/>
        <v>#VALUE!</v>
      </c>
      <c r="DN65" s="211" t="e">
        <f t="shared" si="262"/>
        <v>#VALUE!</v>
      </c>
      <c r="DO65" s="186" t="e">
        <f t="shared" si="262"/>
        <v>#VALUE!</v>
      </c>
      <c r="DP65" s="186" t="e">
        <f t="shared" si="262"/>
        <v>#VALUE!</v>
      </c>
      <c r="DQ65" s="186" t="e">
        <f t="shared" si="262"/>
        <v>#VALUE!</v>
      </c>
      <c r="DR65" s="186" t="e">
        <f t="shared" si="262"/>
        <v>#VALUE!</v>
      </c>
      <c r="DS65" s="187" t="e">
        <f t="shared" si="262"/>
        <v>#VALUE!</v>
      </c>
      <c r="DT65" s="185" t="e">
        <f t="shared" si="11"/>
        <v>#VALUE!</v>
      </c>
      <c r="DU65" s="189" t="e">
        <f t="shared" si="12"/>
        <v>#VALUE!</v>
      </c>
      <c r="DV65" s="133" t="e">
        <f>CZ65*'Ores &amp; Ingots'!$C$3+DA65*'Ores &amp; Ingots'!$C$4+DB65*'Ores &amp; Ingots'!$C$5+DC65*'Ores &amp; Ingots'!$C$6+DD65*'Ores &amp; Ingots'!$C$7+DE65*'Ores &amp; Ingots'!$C$8+DF65*'Ores &amp; Ingots'!$C$9+DG65*'Ores &amp; Ingots'!$C$10+DH65*'Ores &amp; Ingots'!$C$11+DI65*'Ores &amp; Ingots'!$C$12</f>
        <v>#VALUE!</v>
      </c>
      <c r="DW65" s="133" t="e">
        <f>DJ65*'Ores &amp; Ingots'!$B$3+DK65*'Ores &amp; Ingots'!$B$4+DL65*'Ores &amp; Ingots'!$B$5+DM65*'Ores &amp; Ingots'!$B$6+DN65*'Ores &amp; Ingots'!$B$7+DO65*'Ores &amp; Ingots'!$B$8+DP65*'Ores &amp; Ingots'!$B$9+DQ65*'Ores &amp; Ingots'!$B$10+DR65*'Ores &amp; Ingots'!$B$11+DS65*'Ores &amp; Ingots'!$B$12</f>
        <v>#VALUE!</v>
      </c>
      <c r="DX65" s="189" t="e">
        <f>CZ65*Refining!$G$3+DA65*Refining!$G$4+DB65*Refining!$G$5+DC65*Refining!$G$6+DD65*Refining!$G$7+DE65*Refining!$G$8+DF65*Refining!$G$9+DG65*Refining!$G$10+DH65*Refining!$G$11+DI65*Refining!$G$12</f>
        <v>#VALUE!</v>
      </c>
      <c r="DY65" s="189" t="e">
        <f t="shared" si="13"/>
        <v>#VALUE!</v>
      </c>
      <c r="DZ65" s="192" t="e">
        <f t="shared" si="14"/>
        <v>#VALUE!</v>
      </c>
      <c r="EA65" s="185" t="e">
        <f t="shared" si="15"/>
        <v>#VALUE!</v>
      </c>
      <c r="EB65" s="194" t="e">
        <f t="shared" ref="EB65:EC65" si="263">EA65/60</f>
        <v>#VALUE!</v>
      </c>
      <c r="EC65" s="194" t="e">
        <f t="shared" si="263"/>
        <v>#VALUE!</v>
      </c>
      <c r="ED65" s="185" t="e">
        <f t="shared" si="17"/>
        <v>#VALUE!</v>
      </c>
      <c r="EE65" s="194" t="e">
        <f t="shared" ref="EE65:EF65" si="264">ED65/1000</f>
        <v>#VALUE!</v>
      </c>
      <c r="EF65" s="196" t="e">
        <f t="shared" si="264"/>
        <v>#VALUE!</v>
      </c>
      <c r="EG65" s="130" t="e">
        <f t="shared" si="19"/>
        <v>#VALUE!</v>
      </c>
      <c r="EH65" s="132" t="e">
        <f t="shared" si="20"/>
        <v>#VALUE!</v>
      </c>
      <c r="EI65" s="133">
        <v>618</v>
      </c>
    </row>
    <row r="66" spans="1:139" ht="12.75" x14ac:dyDescent="0.2">
      <c r="A66" s="865"/>
      <c r="B66" s="297" t="s">
        <v>291</v>
      </c>
      <c r="C66" s="216" t="s">
        <v>156</v>
      </c>
      <c r="D66" s="216">
        <v>1</v>
      </c>
      <c r="E66" s="216">
        <v>1</v>
      </c>
      <c r="F66" s="216">
        <v>2</v>
      </c>
      <c r="G66" s="229">
        <f t="shared" si="0"/>
        <v>31.25</v>
      </c>
      <c r="H66" s="230">
        <v>20</v>
      </c>
      <c r="I66" s="230">
        <v>20</v>
      </c>
      <c r="J66" s="230">
        <f>H66/Main!$D$9</f>
        <v>4</v>
      </c>
      <c r="K66" s="230">
        <f>I66/Main!$D$10</f>
        <v>10</v>
      </c>
      <c r="L66" s="230">
        <f t="shared" si="1"/>
        <v>2.5</v>
      </c>
      <c r="M66" s="230">
        <v>1</v>
      </c>
      <c r="N66" s="233"/>
      <c r="O66" s="233"/>
      <c r="P66" s="233"/>
      <c r="Q66" s="232"/>
      <c r="R66" s="233"/>
      <c r="S66" s="234"/>
      <c r="T66" s="234"/>
      <c r="U66" s="233"/>
      <c r="V66" s="233"/>
      <c r="W66" s="234"/>
      <c r="X66" s="234"/>
      <c r="Y66" s="233"/>
      <c r="Z66" s="233"/>
      <c r="AA66" s="233"/>
      <c r="AB66" s="233"/>
      <c r="AC66" s="366" t="s">
        <v>34</v>
      </c>
      <c r="AD66" s="226">
        <v>0</v>
      </c>
      <c r="AE66" s="226">
        <v>70</v>
      </c>
      <c r="AF66" s="226">
        <v>0</v>
      </c>
      <c r="AG66" s="226">
        <v>0</v>
      </c>
      <c r="AH66" s="227">
        <v>16</v>
      </c>
      <c r="AI66" s="226">
        <v>0</v>
      </c>
      <c r="AJ66" s="226">
        <v>0</v>
      </c>
      <c r="AK66" s="226">
        <v>0</v>
      </c>
      <c r="AL66" s="226">
        <v>0</v>
      </c>
      <c r="AM66" s="226">
        <v>0</v>
      </c>
      <c r="AN66" s="226">
        <v>0</v>
      </c>
      <c r="AO66" s="226">
        <v>0</v>
      </c>
      <c r="AP66" s="226">
        <v>0</v>
      </c>
      <c r="AQ66" s="226">
        <v>0</v>
      </c>
      <c r="AR66" s="226">
        <v>0</v>
      </c>
      <c r="AS66" s="226">
        <v>0</v>
      </c>
      <c r="AT66" s="226">
        <v>0</v>
      </c>
      <c r="AU66" s="226">
        <v>0</v>
      </c>
      <c r="AV66" s="226">
        <v>0</v>
      </c>
      <c r="AW66" s="226">
        <v>0</v>
      </c>
      <c r="AX66" s="226">
        <v>0</v>
      </c>
      <c r="AY66" s="322" t="str">
        <f t="shared" ref="AY66:BS66" si="265">IF(AD66 = 0, "", AD66)</f>
        <v/>
      </c>
      <c r="AZ66" s="226">
        <f t="shared" si="265"/>
        <v>70</v>
      </c>
      <c r="BA66" s="216" t="str">
        <f t="shared" si="265"/>
        <v/>
      </c>
      <c r="BB66" s="216" t="str">
        <f t="shared" si="265"/>
        <v/>
      </c>
      <c r="BC66" s="227">
        <f t="shared" si="265"/>
        <v>16</v>
      </c>
      <c r="BD66" s="216" t="str">
        <f t="shared" si="265"/>
        <v/>
      </c>
      <c r="BE66" s="216" t="str">
        <f t="shared" si="265"/>
        <v/>
      </c>
      <c r="BF66" s="216" t="str">
        <f t="shared" si="265"/>
        <v/>
      </c>
      <c r="BG66" s="216" t="str">
        <f t="shared" si="265"/>
        <v/>
      </c>
      <c r="BH66" s="216" t="str">
        <f t="shared" si="265"/>
        <v/>
      </c>
      <c r="BI66" s="216" t="str">
        <f t="shared" si="265"/>
        <v/>
      </c>
      <c r="BJ66" s="216" t="str">
        <f t="shared" si="265"/>
        <v/>
      </c>
      <c r="BK66" s="216" t="str">
        <f t="shared" si="265"/>
        <v/>
      </c>
      <c r="BL66" s="216" t="str">
        <f t="shared" si="265"/>
        <v/>
      </c>
      <c r="BM66" s="216" t="str">
        <f t="shared" si="265"/>
        <v/>
      </c>
      <c r="BN66" s="216" t="str">
        <f t="shared" si="265"/>
        <v/>
      </c>
      <c r="BO66" s="216" t="str">
        <f t="shared" si="265"/>
        <v/>
      </c>
      <c r="BP66" s="216" t="str">
        <f t="shared" si="265"/>
        <v/>
      </c>
      <c r="BQ66" s="216" t="str">
        <f t="shared" si="265"/>
        <v/>
      </c>
      <c r="BR66" s="216" t="str">
        <f t="shared" si="265"/>
        <v/>
      </c>
      <c r="BS66" s="231" t="str">
        <f t="shared" si="265"/>
        <v/>
      </c>
      <c r="BT66" s="225" t="e">
        <f>$AY66*Assembly!Z$4+$AZ66*Assembly!Z$5+$BA66*Assembly!Z$6+$BB66*Assembly!Z$7+$BC66*Assembly!Z$8+$BD66*Assembly!Z$9+$BE66*Assembly!Z$10+$BF66*Assembly!Z$11+$BG66*Assembly!Z$12+$BH66*Assembly!Z$13+$BI66*Assembly!Z$14+$BJ66*Assembly!Z$15+$BK66*Assembly!Z$16+$BL66*Assembly!Z$17+$BM66*Assembly!Z$18+$BN66*Assembly!Z$19+$BO66*Assembly!Z$20+$BP66*Assembly!Z$21+$BQ66*Assembly!Z$22+$BR66*Assembly!Z$23+$BS66*Assembly!Z$24</f>
        <v>#VALUE!</v>
      </c>
      <c r="BU66" s="226" t="e">
        <f t="shared" si="3"/>
        <v>#VALUE!</v>
      </c>
      <c r="BV66" s="226"/>
      <c r="BW66" s="226" t="e">
        <f>$AY66*Assembly!AD$4+$AZ66*Assembly!AD$5+$BA66*Assembly!AD$6+$BB66*Assembly!AD$7+$BC66*Assembly!AD$8+$BD66*Assembly!AD$9+$BE66*Assembly!AD$10+$BF66*Assembly!AD$11+$BG66*Assembly!AD$12+$BH66*Assembly!AD$13+$BI66*Assembly!AD$14+$BJ66*Assembly!AD$15+$BK66*Assembly!AD$16+$BL66*Assembly!AD$17+$BM66*Assembly!AD$18+$BN66*Assembly!AD$19+$BO66*Assembly!AD$20+$BP66*Assembly!AD$21+$BQ66*Assembly!AD$22+$BR66*Assembly!AD$23+$BS66*Assembly!AD$24</f>
        <v>#VALUE!</v>
      </c>
      <c r="BX66" s="236" t="e">
        <f t="shared" si="4"/>
        <v>#VALUE!</v>
      </c>
      <c r="BY66" s="237" t="e">
        <f t="shared" si="5"/>
        <v>#VALUE!</v>
      </c>
      <c r="BZ66" s="238" t="e">
        <f t="shared" si="6"/>
        <v>#VALUE!</v>
      </c>
      <c r="CA66" s="237" t="e">
        <f t="shared" si="7"/>
        <v>#VALUE!</v>
      </c>
      <c r="CB66" s="226" t="e">
        <f>$AY66*Assembly!Y$4+$AZ66*Assembly!Y$5+$BA66*Assembly!Y$6+$BB66*Assembly!Y$7+$BC66*Assembly!Y$8+$BD66*Assembly!Y$9+$BE66*Assembly!Y$10+$BF66*Assembly!Y$11+$BG66*Assembly!Y$12+$BH66*Assembly!Y$13+$BI66*Assembly!Y$14+$BJ66*Assembly!Y$15+$BK66*Assembly!Y$16+$BL66*Assembly!Y$17+$BM66*Assembly!Y$18+$BN66*Assembly!Y$19+$BO66*Assembly!Y$20+$BP66*Assembly!Y$21+$BQ66*Assembly!Y$22+$BR66*Assembly!Y$23+$BS66*Assembly!Y$24</f>
        <v>#VALUE!</v>
      </c>
      <c r="CC66" s="226" t="e">
        <f t="shared" si="8"/>
        <v>#VALUE!</v>
      </c>
      <c r="CD66" s="239" t="e">
        <f t="shared" si="9"/>
        <v>#VALUE!</v>
      </c>
      <c r="CE66" s="240" t="e">
        <f>$AY66*Assembly!AC$4+$AZ66*Assembly!AC$5+$BA66*Assembly!AC$6+$BB66*Assembly!AC$7+$BC66*Assembly!AC$8+$BD66*Assembly!AC$9+$BE66*Assembly!AC$10+$BF66*Assembly!AC$11+$BG66*Assembly!AC$12+$BH66*Assembly!AC$13+$BI66*Assembly!AC$14+$BJ66*Assembly!AC$15+$BK66*Assembly!AC$16+$BL66*Assembly!AC$17+$BM66*Assembly!AC$18+$BN66*Assembly!AC$19+$BO66*Assembly!AC$20+$BP66*Assembly!AC$21+$BQ66*Assembly!AC$22+$BR66*Assembly!AC$23+$BS66*Assembly!AC$24</f>
        <v>#VALUE!</v>
      </c>
      <c r="CF66" s="232" t="e">
        <f>$AY66*Assembly!M$4+$AZ66*Assembly!M$5+$BA66*Assembly!M$6+$BB66*Assembly!M$7+$BC66*Assembly!M$8+$BD66*Assembly!M$9+$BE66*Assembly!M$10+$BF66*Assembly!M$11+$BG66*Assembly!M$12+$BH66*Assembly!M$13+$BI66*Assembly!M$14+$BJ66*Assembly!M$15+$BK66*Assembly!M$16+$BL66*Assembly!M$17+$BM66*Assembly!M$18+$BN66*Assembly!M$19+$BO66*Assembly!M$20+$BP66*Assembly!M$21+$BQ66*Assembly!M$22+$BR66*Assembly!M$23+$BS66*Assembly!M$24</f>
        <v>#VALUE!</v>
      </c>
      <c r="CG66" s="232" t="e">
        <f>$AY66*Assembly!N$4+$AZ66*Assembly!N$5+$BA66*Assembly!N$6+$BB66*Assembly!N$7+$BC66*Assembly!N$8+$BD66*Assembly!N$9+$BE66*Assembly!N$10+$BF66*Assembly!N$11+$BG66*Assembly!N$12+$BH66*Assembly!N$13+$BI66*Assembly!N$14+$BJ66*Assembly!N$15+$BK66*Assembly!N$16+$BL66*Assembly!N$17+$BM66*Assembly!N$18+$BN66*Assembly!N$19+$BO66*Assembly!N$20+$BP66*Assembly!N$21+$BQ66*Assembly!N$22+$BR66*Assembly!N$23+$BS66*Assembly!N$24</f>
        <v>#VALUE!</v>
      </c>
      <c r="CH66" s="232" t="e">
        <f>$AY66*Assembly!O$4+$AZ66*Assembly!O$5+$BA66*Assembly!O$6+$BB66*Assembly!O$7+$BC66*Assembly!O$8+$BD66*Assembly!O$9+$BE66*Assembly!O$10+$BF66*Assembly!O$11+$BG66*Assembly!O$12+$BH66*Assembly!O$13+$BI66*Assembly!O$14+$BJ66*Assembly!O$15+$BK66*Assembly!O$16+$BL66*Assembly!O$17+$BM66*Assembly!O$18+$BN66*Assembly!O$19+$BO66*Assembly!O$20+$BP66*Assembly!O$21+$BQ66*Assembly!O$22+$BR66*Assembly!O$23+$BS66*Assembly!O$24</f>
        <v>#VALUE!</v>
      </c>
      <c r="CI66" s="230" t="e">
        <f>$AY66*Assembly!P$4+$AZ66*Assembly!P$5+$BA66*Assembly!P$6+$BB66*Assembly!P$7+$BC66*Assembly!P$8+$BD66*Assembly!P$9+$BE66*Assembly!P$10+$BF66*Assembly!P$11+$BG66*Assembly!P$12+$BH66*Assembly!P$13+$BI66*Assembly!P$14+$BJ66*Assembly!P$15+$BK66*Assembly!P$16+$BL66*Assembly!P$17+$BM66*Assembly!P$18+$BN66*Assembly!P$19+$BO66*Assembly!P$20+$BP66*Assembly!P$21+$BQ66*Assembly!P$22+$BR66*Assembly!P$23+$BS66*Assembly!P$24</f>
        <v>#VALUE!</v>
      </c>
      <c r="CJ66" s="230" t="e">
        <f>$AY66*Assembly!Q$4+$AZ66*Assembly!Q$5+$BA66*Assembly!Q$6+$BB66*Assembly!Q$7+$BC66*Assembly!Q$8+$BD66*Assembly!Q$9+$BE66*Assembly!Q$10+$BF66*Assembly!Q$11+$BG66*Assembly!Q$12+$BH66*Assembly!Q$13+$BI66*Assembly!Q$14+$BJ66*Assembly!Q$15+$BK66*Assembly!Q$16+$BL66*Assembly!Q$17+$BM66*Assembly!Q$18+$BN66*Assembly!Q$19+$BO66*Assembly!Q$20+$BP66*Assembly!Q$21+$BQ66*Assembly!Q$22+$BR66*Assembly!Q$23+$BS66*Assembly!Q$24</f>
        <v>#VALUE!</v>
      </c>
      <c r="CK66" s="232" t="e">
        <f>$AY66*Assembly!R$4+$AZ66*Assembly!R$5+$BA66*Assembly!R$6+$BB66*Assembly!R$7+$BC66*Assembly!R$8+$BD66*Assembly!R$9+$BE66*Assembly!R$10+$BF66*Assembly!R$11+$BG66*Assembly!R$12+$BH66*Assembly!R$13+$BI66*Assembly!R$14+$BJ66*Assembly!R$15+$BK66*Assembly!R$16+$BL66*Assembly!R$17+$BM66*Assembly!R$18+$BN66*Assembly!R$19+$BO66*Assembly!R$20+$BP66*Assembly!R$21+$BQ66*Assembly!R$22+$BR66*Assembly!R$23+$BS66*Assembly!R$24</f>
        <v>#VALUE!</v>
      </c>
      <c r="CL66" s="230" t="e">
        <f>$AY66*Assembly!S$4+$AZ66*Assembly!S$5+$BA66*Assembly!S$6+$BB66*Assembly!S$7+$BC66*Assembly!S$8+$BD66*Assembly!S$9+$BE66*Assembly!S$10+$BF66*Assembly!S$11+$BG66*Assembly!S$12+$BH66*Assembly!S$13+$BI66*Assembly!S$14+$BJ66*Assembly!S$15+$BK66*Assembly!S$16+$BL66*Assembly!S$17+$BM66*Assembly!S$18+$BN66*Assembly!S$19+$BO66*Assembly!S$20+$BP66*Assembly!S$21+$BQ66*Assembly!S$22+$BR66*Assembly!S$23+$BS66*Assembly!S$24</f>
        <v>#VALUE!</v>
      </c>
      <c r="CM66" s="230" t="e">
        <f>$AY66*Assembly!T$4+$AZ66*Assembly!T$5+$BA66*Assembly!T$6+$BB66*Assembly!T$7+$BC66*Assembly!T$8+$BD66*Assembly!T$9+$BE66*Assembly!T$10+$BF66*Assembly!T$11+$BG66*Assembly!T$12+$BH66*Assembly!T$13+$BI66*Assembly!T$14+$BJ66*Assembly!T$15+$BK66*Assembly!T$16+$BL66*Assembly!T$17+$BM66*Assembly!T$18+$BN66*Assembly!T$19+$BO66*Assembly!T$20+$BP66*Assembly!T$21+$BQ66*Assembly!T$22+$BR66*Assembly!T$23+$BS66*Assembly!T$24</f>
        <v>#VALUE!</v>
      </c>
      <c r="CN66" s="230" t="e">
        <f>$AY66*Assembly!U$4+$AZ66*Assembly!U$5+$BA66*Assembly!U$6+$BB66*Assembly!U$7+$BC66*Assembly!U$8+$BD66*Assembly!U$9+$BE66*Assembly!U$10+$BF66*Assembly!U$11+$BG66*Assembly!U$12+$BH66*Assembly!U$13+$BI66*Assembly!U$14+$BJ66*Assembly!U$15+$BK66*Assembly!U$16+$BL66*Assembly!U$17+$BM66*Assembly!U$18+$BN66*Assembly!U$19+$BO66*Assembly!U$20+$BP66*Assembly!U$21+$BQ66*Assembly!U$22+$BR66*Assembly!U$23+$BS66*Assembly!U$24</f>
        <v>#VALUE!</v>
      </c>
      <c r="CO66" s="232" t="e">
        <f>$AY66*Assembly!V$4+$AZ66*Assembly!V$5+$BA66*Assembly!V$6+$BB66*Assembly!V$7+$BC66*Assembly!V$8+$BD66*Assembly!V$9+$BE66*Assembly!V$10+$BF66*Assembly!V$11+$BG66*Assembly!V$12+$BH66*Assembly!V$13+$BI66*Assembly!V$14+$BJ66*Assembly!V$15+$BK66*Assembly!V$16+$BL66*Assembly!V$17+$BM66*Assembly!V$18+$BN66*Assembly!V$19+$BO66*Assembly!V$20+$BP66*Assembly!V$21+$BQ66*Assembly!V$22+$BR66*Assembly!V$23+$BS66*Assembly!V$24</f>
        <v>#VALUE!</v>
      </c>
      <c r="CP66" s="232" t="e">
        <f>CF66*Refining!$F$3</f>
        <v>#VALUE!</v>
      </c>
      <c r="CQ66" s="232" t="e">
        <f>CG66*Refining!$F$4</f>
        <v>#VALUE!</v>
      </c>
      <c r="CR66" s="232" t="e">
        <f>CH66*Refining!$F$5</f>
        <v>#VALUE!</v>
      </c>
      <c r="CS66" s="232" t="e">
        <f>CI66*Refining!$F$6</f>
        <v>#VALUE!</v>
      </c>
      <c r="CT66" s="232" t="e">
        <f>CJ66*Refining!$F$7</f>
        <v>#VALUE!</v>
      </c>
      <c r="CU66" s="232" t="e">
        <f>CK66*Refining!$F$8</f>
        <v>#VALUE!</v>
      </c>
      <c r="CV66" s="232" t="e">
        <f>CL66*Refining!$F$9</f>
        <v>#VALUE!</v>
      </c>
      <c r="CW66" s="232" t="e">
        <f>CM66*Refining!$F$10</f>
        <v>#VALUE!</v>
      </c>
      <c r="CX66" s="232" t="e">
        <f>CN66*Refining!$F$11</f>
        <v>#VALUE!</v>
      </c>
      <c r="CY66" s="232" t="e">
        <f>CO66*Refining!$F$12</f>
        <v>#VALUE!</v>
      </c>
      <c r="CZ66" s="243" t="e">
        <f t="shared" ref="CZ66:DS66" si="266">IF(CF66 = 0, "", CF66)</f>
        <v>#VALUE!</v>
      </c>
      <c r="DA66" s="246" t="e">
        <f t="shared" si="266"/>
        <v>#VALUE!</v>
      </c>
      <c r="DB66" s="246" t="e">
        <f t="shared" si="266"/>
        <v>#VALUE!</v>
      </c>
      <c r="DC66" s="246" t="e">
        <f t="shared" si="266"/>
        <v>#VALUE!</v>
      </c>
      <c r="DD66" s="246" t="e">
        <f t="shared" si="266"/>
        <v>#VALUE!</v>
      </c>
      <c r="DE66" s="246" t="e">
        <f t="shared" si="266"/>
        <v>#VALUE!</v>
      </c>
      <c r="DF66" s="246" t="e">
        <f t="shared" si="266"/>
        <v>#VALUE!</v>
      </c>
      <c r="DG66" s="246" t="e">
        <f t="shared" si="266"/>
        <v>#VALUE!</v>
      </c>
      <c r="DH66" s="246" t="e">
        <f t="shared" si="266"/>
        <v>#VALUE!</v>
      </c>
      <c r="DI66" s="251" t="e">
        <f t="shared" si="266"/>
        <v>#VALUE!</v>
      </c>
      <c r="DJ66" s="243" t="e">
        <f t="shared" si="266"/>
        <v>#VALUE!</v>
      </c>
      <c r="DK66" s="246" t="e">
        <f t="shared" si="266"/>
        <v>#VALUE!</v>
      </c>
      <c r="DL66" s="246" t="e">
        <f t="shared" si="266"/>
        <v>#VALUE!</v>
      </c>
      <c r="DM66" s="246" t="e">
        <f t="shared" si="266"/>
        <v>#VALUE!</v>
      </c>
      <c r="DN66" s="254" t="e">
        <f t="shared" si="266"/>
        <v>#VALUE!</v>
      </c>
      <c r="DO66" s="246" t="e">
        <f t="shared" si="266"/>
        <v>#VALUE!</v>
      </c>
      <c r="DP66" s="246" t="e">
        <f t="shared" si="266"/>
        <v>#VALUE!</v>
      </c>
      <c r="DQ66" s="246" t="e">
        <f t="shared" si="266"/>
        <v>#VALUE!</v>
      </c>
      <c r="DR66" s="246" t="e">
        <f t="shared" si="266"/>
        <v>#VALUE!</v>
      </c>
      <c r="DS66" s="251" t="e">
        <f t="shared" si="266"/>
        <v>#VALUE!</v>
      </c>
      <c r="DT66" s="243" t="e">
        <f t="shared" si="11"/>
        <v>#VALUE!</v>
      </c>
      <c r="DU66" s="245" t="e">
        <f t="shared" si="12"/>
        <v>#VALUE!</v>
      </c>
      <c r="DV66" s="226" t="e">
        <f>CZ66*'Ores &amp; Ingots'!$C$3+DA66*'Ores &amp; Ingots'!$C$4+DB66*'Ores &amp; Ingots'!$C$5+DC66*'Ores &amp; Ingots'!$C$6+DD66*'Ores &amp; Ingots'!$C$7+DE66*'Ores &amp; Ingots'!$C$8+DF66*'Ores &amp; Ingots'!$C$9+DG66*'Ores &amp; Ingots'!$C$10+DH66*'Ores &amp; Ingots'!$C$11+DI66*'Ores &amp; Ingots'!$C$12</f>
        <v>#VALUE!</v>
      </c>
      <c r="DW66" s="226" t="e">
        <f>DJ66*'Ores &amp; Ingots'!$B$3+DK66*'Ores &amp; Ingots'!$B$4+DL66*'Ores &amp; Ingots'!$B$5+DM66*'Ores &amp; Ingots'!$B$6+DN66*'Ores &amp; Ingots'!$B$7+DO66*'Ores &amp; Ingots'!$B$8+DP66*'Ores &amp; Ingots'!$B$9+DQ66*'Ores &amp; Ingots'!$B$10+DR66*'Ores &amp; Ingots'!$B$11+DS66*'Ores &amp; Ingots'!$B$12</f>
        <v>#VALUE!</v>
      </c>
      <c r="DX66" s="245" t="e">
        <f>CZ66*Refining!$G$3+DA66*Refining!$G$4+DB66*Refining!$G$5+DC66*Refining!$G$6+DD66*Refining!$G$7+DE66*Refining!$G$8+DF66*Refining!$G$9+DG66*Refining!$G$10+DH66*Refining!$G$11+DI66*Refining!$G$12</f>
        <v>#VALUE!</v>
      </c>
      <c r="DY66" s="189" t="e">
        <f t="shared" si="13"/>
        <v>#VALUE!</v>
      </c>
      <c r="DZ66" s="260" t="e">
        <f t="shared" si="14"/>
        <v>#VALUE!</v>
      </c>
      <c r="EA66" s="243" t="e">
        <f t="shared" si="15"/>
        <v>#VALUE!</v>
      </c>
      <c r="EB66" s="262" t="e">
        <f t="shared" ref="EB66:EC66" si="267">EA66/60</f>
        <v>#VALUE!</v>
      </c>
      <c r="EC66" s="262" t="e">
        <f t="shared" si="267"/>
        <v>#VALUE!</v>
      </c>
      <c r="ED66" s="243" t="e">
        <f t="shared" si="17"/>
        <v>#VALUE!</v>
      </c>
      <c r="EE66" s="262" t="e">
        <f t="shared" ref="EE66:EF66" si="268">ED66/1000</f>
        <v>#VALUE!</v>
      </c>
      <c r="EF66" s="264" t="e">
        <f t="shared" si="268"/>
        <v>#VALUE!</v>
      </c>
      <c r="EG66" s="239" t="e">
        <f t="shared" si="19"/>
        <v>#VALUE!</v>
      </c>
      <c r="EH66" s="266" t="e">
        <f t="shared" si="20"/>
        <v>#VALUE!</v>
      </c>
      <c r="EI66" s="133">
        <v>340</v>
      </c>
    </row>
    <row r="67" spans="1:139" ht="12.75" x14ac:dyDescent="0.2">
      <c r="A67" s="916" t="s">
        <v>292</v>
      </c>
      <c r="B67" s="55" t="s">
        <v>293</v>
      </c>
      <c r="C67" s="56" t="s">
        <v>156</v>
      </c>
      <c r="D67" s="56">
        <v>1</v>
      </c>
      <c r="E67" s="56">
        <v>1</v>
      </c>
      <c r="F67" s="56">
        <v>1</v>
      </c>
      <c r="G67" s="57">
        <f t="shared" si="0"/>
        <v>15.625</v>
      </c>
      <c r="H67" s="58">
        <v>28</v>
      </c>
      <c r="I67" s="58">
        <v>42</v>
      </c>
      <c r="J67" s="58">
        <f>H67/Main!$D$9</f>
        <v>5.6</v>
      </c>
      <c r="K67" s="58">
        <f>I67/Main!$D$10</f>
        <v>21</v>
      </c>
      <c r="L67" s="58">
        <f t="shared" si="1"/>
        <v>3.7500000000000004</v>
      </c>
      <c r="M67" s="58">
        <v>1</v>
      </c>
      <c r="N67" s="62">
        <v>10</v>
      </c>
      <c r="O67" s="62">
        <v>1000</v>
      </c>
      <c r="P67" s="60"/>
      <c r="Q67" s="62"/>
      <c r="R67" s="60"/>
      <c r="S67" s="63"/>
      <c r="T67" s="63"/>
      <c r="U67" s="60"/>
      <c r="V67" s="60"/>
      <c r="W67" s="63"/>
      <c r="X67" s="63"/>
      <c r="Y67" s="60"/>
      <c r="Z67" s="60"/>
      <c r="AA67" s="60"/>
      <c r="AB67" s="60"/>
      <c r="AC67" s="367" t="s">
        <v>240</v>
      </c>
      <c r="AD67" s="81">
        <v>20</v>
      </c>
      <c r="AE67" s="81">
        <v>40</v>
      </c>
      <c r="AF67" s="81">
        <v>4</v>
      </c>
      <c r="AG67" s="81">
        <v>0</v>
      </c>
      <c r="AH67" s="81">
        <v>0</v>
      </c>
      <c r="AI67" s="81">
        <v>0</v>
      </c>
      <c r="AJ67" s="81">
        <v>4</v>
      </c>
      <c r="AK67" s="83">
        <v>2</v>
      </c>
      <c r="AL67" s="81">
        <v>1</v>
      </c>
      <c r="AM67" s="81">
        <v>0</v>
      </c>
      <c r="AN67" s="81">
        <v>0</v>
      </c>
      <c r="AO67" s="81">
        <v>0</v>
      </c>
      <c r="AP67" s="81">
        <v>15</v>
      </c>
      <c r="AQ67" s="81">
        <v>0</v>
      </c>
      <c r="AR67" s="81">
        <v>0</v>
      </c>
      <c r="AS67" s="81">
        <v>0</v>
      </c>
      <c r="AT67" s="81">
        <v>0</v>
      </c>
      <c r="AU67" s="81">
        <v>0</v>
      </c>
      <c r="AV67" s="81">
        <v>0</v>
      </c>
      <c r="AW67" s="81">
        <v>0</v>
      </c>
      <c r="AX67" s="81">
        <v>0</v>
      </c>
      <c r="AY67" s="93">
        <f t="shared" ref="AY67:BS67" si="269">IF(AD67 = 0, "", AD67)</f>
        <v>20</v>
      </c>
      <c r="AZ67" s="81">
        <f t="shared" si="269"/>
        <v>40</v>
      </c>
      <c r="BA67" s="81">
        <f t="shared" si="269"/>
        <v>4</v>
      </c>
      <c r="BB67" s="56" t="str">
        <f t="shared" si="269"/>
        <v/>
      </c>
      <c r="BC67" s="56" t="str">
        <f t="shared" si="269"/>
        <v/>
      </c>
      <c r="BD67" s="56" t="str">
        <f t="shared" si="269"/>
        <v/>
      </c>
      <c r="BE67" s="81">
        <f t="shared" si="269"/>
        <v>4</v>
      </c>
      <c r="BF67" s="83">
        <f t="shared" si="269"/>
        <v>2</v>
      </c>
      <c r="BG67" s="81">
        <f t="shared" si="269"/>
        <v>1</v>
      </c>
      <c r="BH67" s="56" t="str">
        <f t="shared" si="269"/>
        <v/>
      </c>
      <c r="BI67" s="56" t="str">
        <f t="shared" si="269"/>
        <v/>
      </c>
      <c r="BJ67" s="56" t="str">
        <f t="shared" si="269"/>
        <v/>
      </c>
      <c r="BK67" s="81">
        <f t="shared" si="269"/>
        <v>15</v>
      </c>
      <c r="BL67" s="56" t="str">
        <f t="shared" si="269"/>
        <v/>
      </c>
      <c r="BM67" s="56" t="str">
        <f t="shared" si="269"/>
        <v/>
      </c>
      <c r="BN67" s="56" t="str">
        <f t="shared" si="269"/>
        <v/>
      </c>
      <c r="BO67" s="56" t="str">
        <f t="shared" si="269"/>
        <v/>
      </c>
      <c r="BP67" s="56" t="str">
        <f t="shared" si="269"/>
        <v/>
      </c>
      <c r="BQ67" s="56" t="str">
        <f t="shared" si="269"/>
        <v/>
      </c>
      <c r="BR67" s="56" t="str">
        <f t="shared" si="269"/>
        <v/>
      </c>
      <c r="BS67" s="85" t="str">
        <f t="shared" si="269"/>
        <v/>
      </c>
      <c r="BT67" s="93" t="e">
        <f>$AY67*Assembly!Z$4+$AZ67*Assembly!Z$5+$BA67*Assembly!Z$6+$BB67*Assembly!Z$7+$BC67*Assembly!Z$8+$BD67*Assembly!Z$9+$BE67*Assembly!Z$10+$BF67*Assembly!Z$11+$BG67*Assembly!Z$12+$BH67*Assembly!Z$13+$BI67*Assembly!Z$14+$BJ67*Assembly!Z$15+$BK67*Assembly!Z$16+$BL67*Assembly!Z$17+$BM67*Assembly!Z$18+$BN67*Assembly!Z$19+$BO67*Assembly!Z$20+$BP67*Assembly!Z$21+$BQ67*Assembly!Z$22+$BR67*Assembly!Z$23+$BS67*Assembly!Z$24</f>
        <v>#VALUE!</v>
      </c>
      <c r="BU67" s="81" t="e">
        <f t="shared" si="3"/>
        <v>#VALUE!</v>
      </c>
      <c r="BV67" s="81"/>
      <c r="BW67" s="81" t="e">
        <f>$AY67*Assembly!AD$4+$AZ67*Assembly!AD$5+$BA67*Assembly!AD$6+$BB67*Assembly!AD$7+$BC67*Assembly!AD$8+$BD67*Assembly!AD$9+$BE67*Assembly!AD$10+$BF67*Assembly!AD$11+$BG67*Assembly!AD$12+$BH67*Assembly!AD$13+$BI67*Assembly!AD$14+$BJ67*Assembly!AD$15+$BK67*Assembly!AD$16+$BL67*Assembly!AD$17+$BM67*Assembly!AD$18+$BN67*Assembly!AD$19+$BO67*Assembly!AD$20+$BP67*Assembly!AD$21+$BQ67*Assembly!AD$22+$BR67*Assembly!AD$23+$BS67*Assembly!AD$24</f>
        <v>#VALUE!</v>
      </c>
      <c r="BX67" s="98" t="e">
        <f t="shared" si="4"/>
        <v>#VALUE!</v>
      </c>
      <c r="BY67" s="99" t="e">
        <f t="shared" si="5"/>
        <v>#VALUE!</v>
      </c>
      <c r="BZ67" s="101" t="e">
        <f t="shared" si="6"/>
        <v>#VALUE!</v>
      </c>
      <c r="CA67" s="99" t="e">
        <f t="shared" si="7"/>
        <v>#VALUE!</v>
      </c>
      <c r="CB67" s="81" t="e">
        <f>$AY67*Assembly!Y$4+$AZ67*Assembly!Y$5+$BA67*Assembly!Y$6+$BB67*Assembly!Y$7+$BC67*Assembly!Y$8+$BD67*Assembly!Y$9+$BE67*Assembly!Y$10+$BF67*Assembly!Y$11+$BG67*Assembly!Y$12+$BH67*Assembly!Y$13+$BI67*Assembly!Y$14+$BJ67*Assembly!Y$15+$BK67*Assembly!Y$16+$BL67*Assembly!Y$17+$BM67*Assembly!Y$18+$BN67*Assembly!Y$19+$BO67*Assembly!Y$20+$BP67*Assembly!Y$21+$BQ67*Assembly!Y$22+$BR67*Assembly!Y$23+$BS67*Assembly!Y$24</f>
        <v>#VALUE!</v>
      </c>
      <c r="CC67" s="81" t="e">
        <f t="shared" si="8"/>
        <v>#VALUE!</v>
      </c>
      <c r="CD67" s="106" t="e">
        <f t="shared" si="9"/>
        <v>#VALUE!</v>
      </c>
      <c r="CE67" s="108" t="e">
        <f>$AY67*Assembly!AC$4+$AZ67*Assembly!AC$5+$BA67*Assembly!AC$6+$BB67*Assembly!AC$7+$BC67*Assembly!AC$8+$BD67*Assembly!AC$9+$BE67*Assembly!AC$10+$BF67*Assembly!AC$11+$BG67*Assembly!AC$12+$BH67*Assembly!AC$13+$BI67*Assembly!AC$14+$BJ67*Assembly!AC$15+$BK67*Assembly!AC$16+$BL67*Assembly!AC$17+$BM67*Assembly!AC$18+$BN67*Assembly!AC$19+$BO67*Assembly!AC$20+$BP67*Assembly!AC$21+$BQ67*Assembly!AC$22+$BR67*Assembly!AC$23+$BS67*Assembly!AC$24</f>
        <v>#VALUE!</v>
      </c>
      <c r="CF67" s="62" t="e">
        <f>$AY67*Assembly!M$4+$AZ67*Assembly!M$5+$BA67*Assembly!M$6+$BB67*Assembly!M$7+$BC67*Assembly!M$8+$BD67*Assembly!M$9+$BE67*Assembly!M$10+$BF67*Assembly!M$11+$BG67*Assembly!M$12+$BH67*Assembly!M$13+$BI67*Assembly!M$14+$BJ67*Assembly!M$15+$BK67*Assembly!M$16+$BL67*Assembly!M$17+$BM67*Assembly!M$18+$BN67*Assembly!M$19+$BO67*Assembly!M$20+$BP67*Assembly!M$21+$BQ67*Assembly!M$22+$BR67*Assembly!M$23+$BS67*Assembly!M$24</f>
        <v>#VALUE!</v>
      </c>
      <c r="CG67" s="62" t="e">
        <f>$AY67*Assembly!N$4+$AZ67*Assembly!N$5+$BA67*Assembly!N$6+$BB67*Assembly!N$7+$BC67*Assembly!N$8+$BD67*Assembly!N$9+$BE67*Assembly!N$10+$BF67*Assembly!N$11+$BG67*Assembly!N$12+$BH67*Assembly!N$13+$BI67*Assembly!N$14+$BJ67*Assembly!N$15+$BK67*Assembly!N$16+$BL67*Assembly!N$17+$BM67*Assembly!N$18+$BN67*Assembly!N$19+$BO67*Assembly!N$20+$BP67*Assembly!N$21+$BQ67*Assembly!N$22+$BR67*Assembly!N$23+$BS67*Assembly!N$24</f>
        <v>#VALUE!</v>
      </c>
      <c r="CH67" s="62" t="e">
        <f>$AY67*Assembly!O$4+$AZ67*Assembly!O$5+$BA67*Assembly!O$6+$BB67*Assembly!O$7+$BC67*Assembly!O$8+$BD67*Assembly!O$9+$BE67*Assembly!O$10+$BF67*Assembly!O$11+$BG67*Assembly!O$12+$BH67*Assembly!O$13+$BI67*Assembly!O$14+$BJ67*Assembly!O$15+$BK67*Assembly!O$16+$BL67*Assembly!O$17+$BM67*Assembly!O$18+$BN67*Assembly!O$19+$BO67*Assembly!O$20+$BP67*Assembly!O$21+$BQ67*Assembly!O$22+$BR67*Assembly!O$23+$BS67*Assembly!O$24</f>
        <v>#VALUE!</v>
      </c>
      <c r="CI67" s="58" t="e">
        <f>$AY67*Assembly!P$4+$AZ67*Assembly!P$5+$BA67*Assembly!P$6+$BB67*Assembly!P$7+$BC67*Assembly!P$8+$BD67*Assembly!P$9+$BE67*Assembly!P$10+$BF67*Assembly!P$11+$BG67*Assembly!P$12+$BH67*Assembly!P$13+$BI67*Assembly!P$14+$BJ67*Assembly!P$15+$BK67*Assembly!P$16+$BL67*Assembly!P$17+$BM67*Assembly!P$18+$BN67*Assembly!P$19+$BO67*Assembly!P$20+$BP67*Assembly!P$21+$BQ67*Assembly!P$22+$BR67*Assembly!P$23+$BS67*Assembly!P$24</f>
        <v>#VALUE!</v>
      </c>
      <c r="CJ67" s="58" t="e">
        <f>$AY67*Assembly!Q$4+$AZ67*Assembly!Q$5+$BA67*Assembly!Q$6+$BB67*Assembly!Q$7+$BC67*Assembly!Q$8+$BD67*Assembly!Q$9+$BE67*Assembly!Q$10+$BF67*Assembly!Q$11+$BG67*Assembly!Q$12+$BH67*Assembly!Q$13+$BI67*Assembly!Q$14+$BJ67*Assembly!Q$15+$BK67*Assembly!Q$16+$BL67*Assembly!Q$17+$BM67*Assembly!Q$18+$BN67*Assembly!Q$19+$BO67*Assembly!Q$20+$BP67*Assembly!Q$21+$BQ67*Assembly!Q$22+$BR67*Assembly!Q$23+$BS67*Assembly!Q$24</f>
        <v>#VALUE!</v>
      </c>
      <c r="CK67" s="62" t="e">
        <f>$AY67*Assembly!R$4+$AZ67*Assembly!R$5+$BA67*Assembly!R$6+$BB67*Assembly!R$7+$BC67*Assembly!R$8+$BD67*Assembly!R$9+$BE67*Assembly!R$10+$BF67*Assembly!R$11+$BG67*Assembly!R$12+$BH67*Assembly!R$13+$BI67*Assembly!R$14+$BJ67*Assembly!R$15+$BK67*Assembly!R$16+$BL67*Assembly!R$17+$BM67*Assembly!R$18+$BN67*Assembly!R$19+$BO67*Assembly!R$20+$BP67*Assembly!R$21+$BQ67*Assembly!R$22+$BR67*Assembly!R$23+$BS67*Assembly!R$24</f>
        <v>#VALUE!</v>
      </c>
      <c r="CL67" s="58" t="e">
        <f>$AY67*Assembly!S$4+$AZ67*Assembly!S$5+$BA67*Assembly!S$6+$BB67*Assembly!S$7+$BC67*Assembly!S$8+$BD67*Assembly!S$9+$BE67*Assembly!S$10+$BF67*Assembly!S$11+$BG67*Assembly!S$12+$BH67*Assembly!S$13+$BI67*Assembly!S$14+$BJ67*Assembly!S$15+$BK67*Assembly!S$16+$BL67*Assembly!S$17+$BM67*Assembly!S$18+$BN67*Assembly!S$19+$BO67*Assembly!S$20+$BP67*Assembly!S$21+$BQ67*Assembly!S$22+$BR67*Assembly!S$23+$BS67*Assembly!S$24</f>
        <v>#VALUE!</v>
      </c>
      <c r="CM67" s="58" t="e">
        <f>$AY67*Assembly!T$4+$AZ67*Assembly!T$5+$BA67*Assembly!T$6+$BB67*Assembly!T$7+$BC67*Assembly!T$8+$BD67*Assembly!T$9+$BE67*Assembly!T$10+$BF67*Assembly!T$11+$BG67*Assembly!T$12+$BH67*Assembly!T$13+$BI67*Assembly!T$14+$BJ67*Assembly!T$15+$BK67*Assembly!T$16+$BL67*Assembly!T$17+$BM67*Assembly!T$18+$BN67*Assembly!T$19+$BO67*Assembly!T$20+$BP67*Assembly!T$21+$BQ67*Assembly!T$22+$BR67*Assembly!T$23+$BS67*Assembly!T$24</f>
        <v>#VALUE!</v>
      </c>
      <c r="CN67" s="58" t="e">
        <f>$AY67*Assembly!U$4+$AZ67*Assembly!U$5+$BA67*Assembly!U$6+$BB67*Assembly!U$7+$BC67*Assembly!U$8+$BD67*Assembly!U$9+$BE67*Assembly!U$10+$BF67*Assembly!U$11+$BG67*Assembly!U$12+$BH67*Assembly!U$13+$BI67*Assembly!U$14+$BJ67*Assembly!U$15+$BK67*Assembly!U$16+$BL67*Assembly!U$17+$BM67*Assembly!U$18+$BN67*Assembly!U$19+$BO67*Assembly!U$20+$BP67*Assembly!U$21+$BQ67*Assembly!U$22+$BR67*Assembly!U$23+$BS67*Assembly!U$24</f>
        <v>#VALUE!</v>
      </c>
      <c r="CO67" s="62" t="e">
        <f>$AY67*Assembly!V$4+$AZ67*Assembly!V$5+$BA67*Assembly!V$6+$BB67*Assembly!V$7+$BC67*Assembly!V$8+$BD67*Assembly!V$9+$BE67*Assembly!V$10+$BF67*Assembly!V$11+$BG67*Assembly!V$12+$BH67*Assembly!V$13+$BI67*Assembly!V$14+$BJ67*Assembly!V$15+$BK67*Assembly!V$16+$BL67*Assembly!V$17+$BM67*Assembly!V$18+$BN67*Assembly!V$19+$BO67*Assembly!V$20+$BP67*Assembly!V$21+$BQ67*Assembly!V$22+$BR67*Assembly!V$23+$BS67*Assembly!V$24</f>
        <v>#VALUE!</v>
      </c>
      <c r="CP67" s="62" t="e">
        <f>CF67*Refining!$F$3</f>
        <v>#VALUE!</v>
      </c>
      <c r="CQ67" s="62" t="e">
        <f>CG67*Refining!$F$4</f>
        <v>#VALUE!</v>
      </c>
      <c r="CR67" s="62" t="e">
        <f>CH67*Refining!$F$5</f>
        <v>#VALUE!</v>
      </c>
      <c r="CS67" s="62" t="e">
        <f>CI67*Refining!$F$6</f>
        <v>#VALUE!</v>
      </c>
      <c r="CT67" s="62" t="e">
        <f>CJ67*Refining!$F$7</f>
        <v>#VALUE!</v>
      </c>
      <c r="CU67" s="62" t="e">
        <f>CK67*Refining!$F$8</f>
        <v>#VALUE!</v>
      </c>
      <c r="CV67" s="62" t="e">
        <f>CL67*Refining!$F$9</f>
        <v>#VALUE!</v>
      </c>
      <c r="CW67" s="62" t="e">
        <f>CM67*Refining!$F$10</f>
        <v>#VALUE!</v>
      </c>
      <c r="CX67" s="62" t="e">
        <f>CN67*Refining!$F$11</f>
        <v>#VALUE!</v>
      </c>
      <c r="CY67" s="62" t="e">
        <f>CO67*Refining!$F$12</f>
        <v>#VALUE!</v>
      </c>
      <c r="CZ67" s="115" t="e">
        <f t="shared" ref="CZ67:DS67" si="270">IF(CF67 = 0, "", CF67)</f>
        <v>#VALUE!</v>
      </c>
      <c r="DA67" s="119" t="e">
        <f t="shared" si="270"/>
        <v>#VALUE!</v>
      </c>
      <c r="DB67" s="116" t="e">
        <f t="shared" si="270"/>
        <v>#VALUE!</v>
      </c>
      <c r="DC67" s="116" t="e">
        <f t="shared" si="270"/>
        <v>#VALUE!</v>
      </c>
      <c r="DD67" s="116" t="e">
        <f t="shared" si="270"/>
        <v>#VALUE!</v>
      </c>
      <c r="DE67" s="116" t="e">
        <f t="shared" si="270"/>
        <v>#VALUE!</v>
      </c>
      <c r="DF67" s="116" t="e">
        <f t="shared" si="270"/>
        <v>#VALUE!</v>
      </c>
      <c r="DG67" s="116" t="e">
        <f t="shared" si="270"/>
        <v>#VALUE!</v>
      </c>
      <c r="DH67" s="116" t="e">
        <f t="shared" si="270"/>
        <v>#VALUE!</v>
      </c>
      <c r="DI67" s="117" t="e">
        <f t="shared" si="270"/>
        <v>#VALUE!</v>
      </c>
      <c r="DJ67" s="115" t="e">
        <f t="shared" si="270"/>
        <v>#VALUE!</v>
      </c>
      <c r="DK67" s="119" t="e">
        <f t="shared" si="270"/>
        <v>#VALUE!</v>
      </c>
      <c r="DL67" s="116" t="e">
        <f t="shared" si="270"/>
        <v>#VALUE!</v>
      </c>
      <c r="DM67" s="116" t="e">
        <f t="shared" si="270"/>
        <v>#VALUE!</v>
      </c>
      <c r="DN67" s="118" t="e">
        <f t="shared" si="270"/>
        <v>#VALUE!</v>
      </c>
      <c r="DO67" s="116" t="e">
        <f t="shared" si="270"/>
        <v>#VALUE!</v>
      </c>
      <c r="DP67" s="116" t="e">
        <f t="shared" si="270"/>
        <v>#VALUE!</v>
      </c>
      <c r="DQ67" s="116" t="e">
        <f t="shared" si="270"/>
        <v>#VALUE!</v>
      </c>
      <c r="DR67" s="116" t="e">
        <f t="shared" si="270"/>
        <v>#VALUE!</v>
      </c>
      <c r="DS67" s="117" t="e">
        <f t="shared" si="270"/>
        <v>#VALUE!</v>
      </c>
      <c r="DT67" s="115" t="e">
        <f t="shared" si="11"/>
        <v>#VALUE!</v>
      </c>
      <c r="DU67" s="119" t="e">
        <f t="shared" si="12"/>
        <v>#VALUE!</v>
      </c>
      <c r="DV67" s="81" t="e">
        <f>CZ67*'Ores &amp; Ingots'!$C$3+DA67*'Ores &amp; Ingots'!$C$4+DB67*'Ores &amp; Ingots'!$C$5+DC67*'Ores &amp; Ingots'!$C$6+DD67*'Ores &amp; Ingots'!$C$7+DE67*'Ores &amp; Ingots'!$C$8+DF67*'Ores &amp; Ingots'!$C$9+DG67*'Ores &amp; Ingots'!$C$10+DH67*'Ores &amp; Ingots'!$C$11+DI67*'Ores &amp; Ingots'!$C$12</f>
        <v>#VALUE!</v>
      </c>
      <c r="DW67" s="81" t="e">
        <f>DJ67*'Ores &amp; Ingots'!$B$3+DK67*'Ores &amp; Ingots'!$B$4+DL67*'Ores &amp; Ingots'!$B$5+DM67*'Ores &amp; Ingots'!$B$6+DN67*'Ores &amp; Ingots'!$B$7+DO67*'Ores &amp; Ingots'!$B$8+DP67*'Ores &amp; Ingots'!$B$9+DQ67*'Ores &amp; Ingots'!$B$10+DR67*'Ores &amp; Ingots'!$B$11+DS67*'Ores &amp; Ingots'!$B$12</f>
        <v>#VALUE!</v>
      </c>
      <c r="DX67" s="119" t="e">
        <f>CZ67*Refining!$G$3+DA67*Refining!$G$4+DB67*Refining!$G$5+DC67*Refining!$G$6+DD67*Refining!$G$7+DE67*Refining!$G$8+DF67*Refining!$G$9+DG67*Refining!$G$10+DH67*Refining!$G$11+DI67*Refining!$G$12</f>
        <v>#VALUE!</v>
      </c>
      <c r="DY67" s="119" t="e">
        <f t="shared" si="13"/>
        <v>#VALUE!</v>
      </c>
      <c r="DZ67" s="126" t="e">
        <f t="shared" si="14"/>
        <v>#VALUE!</v>
      </c>
      <c r="EA67" s="115" t="e">
        <f t="shared" si="15"/>
        <v>#VALUE!</v>
      </c>
      <c r="EB67" s="127" t="e">
        <f t="shared" ref="EB67:EC67" si="271">EA67/60</f>
        <v>#VALUE!</v>
      </c>
      <c r="EC67" s="127" t="e">
        <f t="shared" si="271"/>
        <v>#VALUE!</v>
      </c>
      <c r="ED67" s="115" t="e">
        <f t="shared" si="17"/>
        <v>#VALUE!</v>
      </c>
      <c r="EE67" s="127" t="e">
        <f t="shared" ref="EE67:EF67" si="272">ED67/1000</f>
        <v>#VALUE!</v>
      </c>
      <c r="EF67" s="128" t="e">
        <f t="shared" si="272"/>
        <v>#VALUE!</v>
      </c>
      <c r="EG67" s="106" t="e">
        <f t="shared" si="19"/>
        <v>#VALUE!</v>
      </c>
      <c r="EH67" s="281" t="e">
        <f t="shared" si="20"/>
        <v>#VALUE!</v>
      </c>
      <c r="EI67" s="133"/>
    </row>
    <row r="68" spans="1:139" ht="12.75" x14ac:dyDescent="0.2">
      <c r="A68" s="864"/>
      <c r="B68" s="135" t="s">
        <v>294</v>
      </c>
      <c r="C68" s="137" t="s">
        <v>156</v>
      </c>
      <c r="D68" s="137">
        <v>1</v>
      </c>
      <c r="E68" s="137">
        <v>1</v>
      </c>
      <c r="F68" s="137">
        <v>1</v>
      </c>
      <c r="G68" s="139">
        <f t="shared" si="0"/>
        <v>15.625</v>
      </c>
      <c r="H68" s="140">
        <v>20</v>
      </c>
      <c r="I68" s="140">
        <v>20</v>
      </c>
      <c r="J68" s="140">
        <f>H68/Main!$D$9</f>
        <v>4</v>
      </c>
      <c r="K68" s="140">
        <f>I68/Main!$D$10</f>
        <v>10</v>
      </c>
      <c r="L68" s="140">
        <f t="shared" si="1"/>
        <v>2.5</v>
      </c>
      <c r="M68" s="140">
        <v>1</v>
      </c>
      <c r="N68" s="143"/>
      <c r="O68" s="145">
        <v>1000</v>
      </c>
      <c r="P68" s="143"/>
      <c r="Q68" s="145"/>
      <c r="R68" s="143"/>
      <c r="S68" s="146"/>
      <c r="T68" s="146"/>
      <c r="U68" s="143"/>
      <c r="V68" s="143"/>
      <c r="W68" s="146"/>
      <c r="X68" s="146"/>
      <c r="Y68" s="143"/>
      <c r="Z68" s="143"/>
      <c r="AA68" s="143"/>
      <c r="AB68" s="143"/>
      <c r="AC68" s="362" t="s">
        <v>220</v>
      </c>
      <c r="AD68" s="133">
        <v>8</v>
      </c>
      <c r="AE68" s="133">
        <v>20</v>
      </c>
      <c r="AF68" s="133">
        <v>0</v>
      </c>
      <c r="AG68" s="133">
        <v>2</v>
      </c>
      <c r="AH68" s="167">
        <v>20</v>
      </c>
      <c r="AI68" s="133">
        <v>0</v>
      </c>
      <c r="AJ68" s="133">
        <v>0</v>
      </c>
      <c r="AK68" s="133">
        <v>0</v>
      </c>
      <c r="AL68" s="133">
        <v>0</v>
      </c>
      <c r="AM68" s="133">
        <v>0</v>
      </c>
      <c r="AN68" s="133">
        <v>0</v>
      </c>
      <c r="AO68" s="133">
        <v>0</v>
      </c>
      <c r="AP68" s="133">
        <v>2</v>
      </c>
      <c r="AQ68" s="133">
        <v>0</v>
      </c>
      <c r="AR68" s="133">
        <v>0</v>
      </c>
      <c r="AS68" s="133">
        <v>0</v>
      </c>
      <c r="AT68" s="133">
        <v>0</v>
      </c>
      <c r="AU68" s="133">
        <v>0</v>
      </c>
      <c r="AV68" s="133">
        <v>0</v>
      </c>
      <c r="AW68" s="133">
        <v>0</v>
      </c>
      <c r="AX68" s="133">
        <v>0</v>
      </c>
      <c r="AY68" s="174">
        <f t="shared" ref="AY68:BS68" si="273">IF(AD68 = 0, "", AD68)</f>
        <v>8</v>
      </c>
      <c r="AZ68" s="133">
        <f t="shared" si="273"/>
        <v>20</v>
      </c>
      <c r="BA68" s="137" t="str">
        <f t="shared" si="273"/>
        <v/>
      </c>
      <c r="BB68" s="133">
        <f t="shared" si="273"/>
        <v>2</v>
      </c>
      <c r="BC68" s="167">
        <f t="shared" si="273"/>
        <v>20</v>
      </c>
      <c r="BD68" s="137" t="str">
        <f t="shared" si="273"/>
        <v/>
      </c>
      <c r="BE68" s="137" t="str">
        <f t="shared" si="273"/>
        <v/>
      </c>
      <c r="BF68" s="137" t="str">
        <f t="shared" si="273"/>
        <v/>
      </c>
      <c r="BG68" s="137" t="str">
        <f t="shared" si="273"/>
        <v/>
      </c>
      <c r="BH68" s="137" t="str">
        <f t="shared" si="273"/>
        <v/>
      </c>
      <c r="BI68" s="137" t="str">
        <f t="shared" si="273"/>
        <v/>
      </c>
      <c r="BJ68" s="137" t="str">
        <f t="shared" si="273"/>
        <v/>
      </c>
      <c r="BK68" s="133">
        <f t="shared" si="273"/>
        <v>2</v>
      </c>
      <c r="BL68" s="137" t="str">
        <f t="shared" si="273"/>
        <v/>
      </c>
      <c r="BM68" s="137" t="str">
        <f t="shared" si="273"/>
        <v/>
      </c>
      <c r="BN68" s="137" t="str">
        <f t="shared" si="273"/>
        <v/>
      </c>
      <c r="BO68" s="137" t="str">
        <f t="shared" si="273"/>
        <v/>
      </c>
      <c r="BP68" s="137" t="str">
        <f t="shared" si="273"/>
        <v/>
      </c>
      <c r="BQ68" s="137" t="str">
        <f t="shared" si="273"/>
        <v/>
      </c>
      <c r="BR68" s="137" t="str">
        <f t="shared" si="273"/>
        <v/>
      </c>
      <c r="BS68" s="169" t="str">
        <f t="shared" si="273"/>
        <v/>
      </c>
      <c r="BT68" s="174" t="e">
        <f>$AY68*Assembly!Z$4+$AZ68*Assembly!Z$5+$BA68*Assembly!Z$6+$BB68*Assembly!Z$7+$BC68*Assembly!Z$8+$BD68*Assembly!Z$9+$BE68*Assembly!Z$10+$BF68*Assembly!Z$11+$BG68*Assembly!Z$12+$BH68*Assembly!Z$13+$BI68*Assembly!Z$14+$BJ68*Assembly!Z$15+$BK68*Assembly!Z$16+$BL68*Assembly!Z$17+$BM68*Assembly!Z$18+$BN68*Assembly!Z$19+$BO68*Assembly!Z$20+$BP68*Assembly!Z$21+$BQ68*Assembly!Z$22+$BR68*Assembly!Z$23+$BS68*Assembly!Z$24</f>
        <v>#VALUE!</v>
      </c>
      <c r="BU68" s="133" t="e">
        <f t="shared" si="3"/>
        <v>#VALUE!</v>
      </c>
      <c r="BV68" s="133"/>
      <c r="BW68" s="133" t="e">
        <f>$AY68*Assembly!AD$4+$AZ68*Assembly!AD$5+$BA68*Assembly!AD$6+$BB68*Assembly!AD$7+$BC68*Assembly!AD$8+$BD68*Assembly!AD$9+$BE68*Assembly!AD$10+$BF68*Assembly!AD$11+$BG68*Assembly!AD$12+$BH68*Assembly!AD$13+$BI68*Assembly!AD$14+$BJ68*Assembly!AD$15+$BK68*Assembly!AD$16+$BL68*Assembly!AD$17+$BM68*Assembly!AD$18+$BN68*Assembly!AD$19+$BO68*Assembly!AD$20+$BP68*Assembly!AD$21+$BQ68*Assembly!AD$22+$BR68*Assembly!AD$23+$BS68*Assembly!AD$24</f>
        <v>#VALUE!</v>
      </c>
      <c r="BX68" s="177" t="e">
        <f t="shared" si="4"/>
        <v>#VALUE!</v>
      </c>
      <c r="BY68" s="178" t="e">
        <f t="shared" si="5"/>
        <v>#VALUE!</v>
      </c>
      <c r="BZ68" s="179" t="e">
        <f t="shared" si="6"/>
        <v>#VALUE!</v>
      </c>
      <c r="CA68" s="178" t="e">
        <f t="shared" si="7"/>
        <v>#VALUE!</v>
      </c>
      <c r="CB68" s="133" t="e">
        <f>$AY68*Assembly!Y$4+$AZ68*Assembly!Y$5+$BA68*Assembly!Y$6+$BB68*Assembly!Y$7+$BC68*Assembly!Y$8+$BD68*Assembly!Y$9+$BE68*Assembly!Y$10+$BF68*Assembly!Y$11+$BG68*Assembly!Y$12+$BH68*Assembly!Y$13+$BI68*Assembly!Y$14+$BJ68*Assembly!Y$15+$BK68*Assembly!Y$16+$BL68*Assembly!Y$17+$BM68*Assembly!Y$18+$BN68*Assembly!Y$19+$BO68*Assembly!Y$20+$BP68*Assembly!Y$21+$BQ68*Assembly!Y$22+$BR68*Assembly!Y$23+$BS68*Assembly!Y$24</f>
        <v>#VALUE!</v>
      </c>
      <c r="CC68" s="133" t="e">
        <f t="shared" si="8"/>
        <v>#VALUE!</v>
      </c>
      <c r="CD68" s="130" t="e">
        <f t="shared" si="9"/>
        <v>#VALUE!</v>
      </c>
      <c r="CE68" s="183" t="e">
        <f>$AY68*Assembly!AC$4+$AZ68*Assembly!AC$5+$BA68*Assembly!AC$6+$BB68*Assembly!AC$7+$BC68*Assembly!AC$8+$BD68*Assembly!AC$9+$BE68*Assembly!AC$10+$BF68*Assembly!AC$11+$BG68*Assembly!AC$12+$BH68*Assembly!AC$13+$BI68*Assembly!AC$14+$BJ68*Assembly!AC$15+$BK68*Assembly!AC$16+$BL68*Assembly!AC$17+$BM68*Assembly!AC$18+$BN68*Assembly!AC$19+$BO68*Assembly!AC$20+$BP68*Assembly!AC$21+$BQ68*Assembly!AC$22+$BR68*Assembly!AC$23+$BS68*Assembly!AC$24</f>
        <v>#VALUE!</v>
      </c>
      <c r="CF68" s="145" t="e">
        <f>$AY68*Assembly!M$4+$AZ68*Assembly!M$5+$BA68*Assembly!M$6+$BB68*Assembly!M$7+$BC68*Assembly!M$8+$BD68*Assembly!M$9+$BE68*Assembly!M$10+$BF68*Assembly!M$11+$BG68*Assembly!M$12+$BH68*Assembly!M$13+$BI68*Assembly!M$14+$BJ68*Assembly!M$15+$BK68*Assembly!M$16+$BL68*Assembly!M$17+$BM68*Assembly!M$18+$BN68*Assembly!M$19+$BO68*Assembly!M$20+$BP68*Assembly!M$21+$BQ68*Assembly!M$22+$BR68*Assembly!M$23+$BS68*Assembly!M$24</f>
        <v>#VALUE!</v>
      </c>
      <c r="CG68" s="145" t="e">
        <f>$AY68*Assembly!N$4+$AZ68*Assembly!N$5+$BA68*Assembly!N$6+$BB68*Assembly!N$7+$BC68*Assembly!N$8+$BD68*Assembly!N$9+$BE68*Assembly!N$10+$BF68*Assembly!N$11+$BG68*Assembly!N$12+$BH68*Assembly!N$13+$BI68*Assembly!N$14+$BJ68*Assembly!N$15+$BK68*Assembly!N$16+$BL68*Assembly!N$17+$BM68*Assembly!N$18+$BN68*Assembly!N$19+$BO68*Assembly!N$20+$BP68*Assembly!N$21+$BQ68*Assembly!N$22+$BR68*Assembly!N$23+$BS68*Assembly!N$24</f>
        <v>#VALUE!</v>
      </c>
      <c r="CH68" s="145" t="e">
        <f>$AY68*Assembly!O$4+$AZ68*Assembly!O$5+$BA68*Assembly!O$6+$BB68*Assembly!O$7+$BC68*Assembly!O$8+$BD68*Assembly!O$9+$BE68*Assembly!O$10+$BF68*Assembly!O$11+$BG68*Assembly!O$12+$BH68*Assembly!O$13+$BI68*Assembly!O$14+$BJ68*Assembly!O$15+$BK68*Assembly!O$16+$BL68*Assembly!O$17+$BM68*Assembly!O$18+$BN68*Assembly!O$19+$BO68*Assembly!O$20+$BP68*Assembly!O$21+$BQ68*Assembly!O$22+$BR68*Assembly!O$23+$BS68*Assembly!O$24</f>
        <v>#VALUE!</v>
      </c>
      <c r="CI68" s="140" t="e">
        <f>$AY68*Assembly!P$4+$AZ68*Assembly!P$5+$BA68*Assembly!P$6+$BB68*Assembly!P$7+$BC68*Assembly!P$8+$BD68*Assembly!P$9+$BE68*Assembly!P$10+$BF68*Assembly!P$11+$BG68*Assembly!P$12+$BH68*Assembly!P$13+$BI68*Assembly!P$14+$BJ68*Assembly!P$15+$BK68*Assembly!P$16+$BL68*Assembly!P$17+$BM68*Assembly!P$18+$BN68*Assembly!P$19+$BO68*Assembly!P$20+$BP68*Assembly!P$21+$BQ68*Assembly!P$22+$BR68*Assembly!P$23+$BS68*Assembly!P$24</f>
        <v>#VALUE!</v>
      </c>
      <c r="CJ68" s="140" t="e">
        <f>$AY68*Assembly!Q$4+$AZ68*Assembly!Q$5+$BA68*Assembly!Q$6+$BB68*Assembly!Q$7+$BC68*Assembly!Q$8+$BD68*Assembly!Q$9+$BE68*Assembly!Q$10+$BF68*Assembly!Q$11+$BG68*Assembly!Q$12+$BH68*Assembly!Q$13+$BI68*Assembly!Q$14+$BJ68*Assembly!Q$15+$BK68*Assembly!Q$16+$BL68*Assembly!Q$17+$BM68*Assembly!Q$18+$BN68*Assembly!Q$19+$BO68*Assembly!Q$20+$BP68*Assembly!Q$21+$BQ68*Assembly!Q$22+$BR68*Assembly!Q$23+$BS68*Assembly!Q$24</f>
        <v>#VALUE!</v>
      </c>
      <c r="CK68" s="145" t="e">
        <f>$AY68*Assembly!R$4+$AZ68*Assembly!R$5+$BA68*Assembly!R$6+$BB68*Assembly!R$7+$BC68*Assembly!R$8+$BD68*Assembly!R$9+$BE68*Assembly!R$10+$BF68*Assembly!R$11+$BG68*Assembly!R$12+$BH68*Assembly!R$13+$BI68*Assembly!R$14+$BJ68*Assembly!R$15+$BK68*Assembly!R$16+$BL68*Assembly!R$17+$BM68*Assembly!R$18+$BN68*Assembly!R$19+$BO68*Assembly!R$20+$BP68*Assembly!R$21+$BQ68*Assembly!R$22+$BR68*Assembly!R$23+$BS68*Assembly!R$24</f>
        <v>#VALUE!</v>
      </c>
      <c r="CL68" s="140" t="e">
        <f>$AY68*Assembly!S$4+$AZ68*Assembly!S$5+$BA68*Assembly!S$6+$BB68*Assembly!S$7+$BC68*Assembly!S$8+$BD68*Assembly!S$9+$BE68*Assembly!S$10+$BF68*Assembly!S$11+$BG68*Assembly!S$12+$BH68*Assembly!S$13+$BI68*Assembly!S$14+$BJ68*Assembly!S$15+$BK68*Assembly!S$16+$BL68*Assembly!S$17+$BM68*Assembly!S$18+$BN68*Assembly!S$19+$BO68*Assembly!S$20+$BP68*Assembly!S$21+$BQ68*Assembly!S$22+$BR68*Assembly!S$23+$BS68*Assembly!S$24</f>
        <v>#VALUE!</v>
      </c>
      <c r="CM68" s="140" t="e">
        <f>$AY68*Assembly!T$4+$AZ68*Assembly!T$5+$BA68*Assembly!T$6+$BB68*Assembly!T$7+$BC68*Assembly!T$8+$BD68*Assembly!T$9+$BE68*Assembly!T$10+$BF68*Assembly!T$11+$BG68*Assembly!T$12+$BH68*Assembly!T$13+$BI68*Assembly!T$14+$BJ68*Assembly!T$15+$BK68*Assembly!T$16+$BL68*Assembly!T$17+$BM68*Assembly!T$18+$BN68*Assembly!T$19+$BO68*Assembly!T$20+$BP68*Assembly!T$21+$BQ68*Assembly!T$22+$BR68*Assembly!T$23+$BS68*Assembly!T$24</f>
        <v>#VALUE!</v>
      </c>
      <c r="CN68" s="140" t="e">
        <f>$AY68*Assembly!U$4+$AZ68*Assembly!U$5+$BA68*Assembly!U$6+$BB68*Assembly!U$7+$BC68*Assembly!U$8+$BD68*Assembly!U$9+$BE68*Assembly!U$10+$BF68*Assembly!U$11+$BG68*Assembly!U$12+$BH68*Assembly!U$13+$BI68*Assembly!U$14+$BJ68*Assembly!U$15+$BK68*Assembly!U$16+$BL68*Assembly!U$17+$BM68*Assembly!U$18+$BN68*Assembly!U$19+$BO68*Assembly!U$20+$BP68*Assembly!U$21+$BQ68*Assembly!U$22+$BR68*Assembly!U$23+$BS68*Assembly!U$24</f>
        <v>#VALUE!</v>
      </c>
      <c r="CO68" s="145" t="e">
        <f>$AY68*Assembly!V$4+$AZ68*Assembly!V$5+$BA68*Assembly!V$6+$BB68*Assembly!V$7+$BC68*Assembly!V$8+$BD68*Assembly!V$9+$BE68*Assembly!V$10+$BF68*Assembly!V$11+$BG68*Assembly!V$12+$BH68*Assembly!V$13+$BI68*Assembly!V$14+$BJ68*Assembly!V$15+$BK68*Assembly!V$16+$BL68*Assembly!V$17+$BM68*Assembly!V$18+$BN68*Assembly!V$19+$BO68*Assembly!V$20+$BP68*Assembly!V$21+$BQ68*Assembly!V$22+$BR68*Assembly!V$23+$BS68*Assembly!V$24</f>
        <v>#VALUE!</v>
      </c>
      <c r="CP68" s="145" t="e">
        <f>CF68*Refining!$F$3</f>
        <v>#VALUE!</v>
      </c>
      <c r="CQ68" s="145" t="e">
        <f>CG68*Refining!$F$4</f>
        <v>#VALUE!</v>
      </c>
      <c r="CR68" s="145" t="e">
        <f>CH68*Refining!$F$5</f>
        <v>#VALUE!</v>
      </c>
      <c r="CS68" s="145" t="e">
        <f>CI68*Refining!$F$6</f>
        <v>#VALUE!</v>
      </c>
      <c r="CT68" s="145" t="e">
        <f>CJ68*Refining!$F$7</f>
        <v>#VALUE!</v>
      </c>
      <c r="CU68" s="145" t="e">
        <f>CK68*Refining!$F$8</f>
        <v>#VALUE!</v>
      </c>
      <c r="CV68" s="145" t="e">
        <f>CL68*Refining!$F$9</f>
        <v>#VALUE!</v>
      </c>
      <c r="CW68" s="145" t="e">
        <f>CM68*Refining!$F$10</f>
        <v>#VALUE!</v>
      </c>
      <c r="CX68" s="145" t="e">
        <f>CN68*Refining!$F$11</f>
        <v>#VALUE!</v>
      </c>
      <c r="CY68" s="145" t="e">
        <f>CO68*Refining!$F$12</f>
        <v>#VALUE!</v>
      </c>
      <c r="CZ68" s="185" t="e">
        <f t="shared" ref="CZ68:DS68" si="274">IF(CF68 = 0, "", CF68)</f>
        <v>#VALUE!</v>
      </c>
      <c r="DA68" s="186" t="e">
        <f t="shared" si="274"/>
        <v>#VALUE!</v>
      </c>
      <c r="DB68" s="186" t="e">
        <f t="shared" si="274"/>
        <v>#VALUE!</v>
      </c>
      <c r="DC68" s="186" t="e">
        <f t="shared" si="274"/>
        <v>#VALUE!</v>
      </c>
      <c r="DD68" s="186" t="e">
        <f t="shared" si="274"/>
        <v>#VALUE!</v>
      </c>
      <c r="DE68" s="186" t="e">
        <f t="shared" si="274"/>
        <v>#VALUE!</v>
      </c>
      <c r="DF68" s="186" t="e">
        <f t="shared" si="274"/>
        <v>#VALUE!</v>
      </c>
      <c r="DG68" s="186" t="e">
        <f t="shared" si="274"/>
        <v>#VALUE!</v>
      </c>
      <c r="DH68" s="186" t="e">
        <f t="shared" si="274"/>
        <v>#VALUE!</v>
      </c>
      <c r="DI68" s="187" t="e">
        <f t="shared" si="274"/>
        <v>#VALUE!</v>
      </c>
      <c r="DJ68" s="185" t="e">
        <f t="shared" si="274"/>
        <v>#VALUE!</v>
      </c>
      <c r="DK68" s="186" t="e">
        <f t="shared" si="274"/>
        <v>#VALUE!</v>
      </c>
      <c r="DL68" s="186" t="e">
        <f t="shared" si="274"/>
        <v>#VALUE!</v>
      </c>
      <c r="DM68" s="186" t="e">
        <f t="shared" si="274"/>
        <v>#VALUE!</v>
      </c>
      <c r="DN68" s="211" t="e">
        <f t="shared" si="274"/>
        <v>#VALUE!</v>
      </c>
      <c r="DO68" s="186" t="e">
        <f t="shared" si="274"/>
        <v>#VALUE!</v>
      </c>
      <c r="DP68" s="186" t="e">
        <f t="shared" si="274"/>
        <v>#VALUE!</v>
      </c>
      <c r="DQ68" s="186" t="e">
        <f t="shared" si="274"/>
        <v>#VALUE!</v>
      </c>
      <c r="DR68" s="186" t="e">
        <f t="shared" si="274"/>
        <v>#VALUE!</v>
      </c>
      <c r="DS68" s="187" t="e">
        <f t="shared" si="274"/>
        <v>#VALUE!</v>
      </c>
      <c r="DT68" s="185" t="e">
        <f t="shared" si="11"/>
        <v>#VALUE!</v>
      </c>
      <c r="DU68" s="189" t="e">
        <f t="shared" si="12"/>
        <v>#VALUE!</v>
      </c>
      <c r="DV68" s="133" t="e">
        <f>CZ68*'Ores &amp; Ingots'!$C$3+DA68*'Ores &amp; Ingots'!$C$4+DB68*'Ores &amp; Ingots'!$C$5+DC68*'Ores &amp; Ingots'!$C$6+DD68*'Ores &amp; Ingots'!$C$7+DE68*'Ores &amp; Ingots'!$C$8+DF68*'Ores &amp; Ingots'!$C$9+DG68*'Ores &amp; Ingots'!$C$10+DH68*'Ores &amp; Ingots'!$C$11+DI68*'Ores &amp; Ingots'!$C$12</f>
        <v>#VALUE!</v>
      </c>
      <c r="DW68" s="133" t="e">
        <f>DJ68*'Ores &amp; Ingots'!$B$3+DK68*'Ores &amp; Ingots'!$B$4+DL68*'Ores &amp; Ingots'!$B$5+DM68*'Ores &amp; Ingots'!$B$6+DN68*'Ores &amp; Ingots'!$B$7+DO68*'Ores &amp; Ingots'!$B$8+DP68*'Ores &amp; Ingots'!$B$9+DQ68*'Ores &amp; Ingots'!$B$10+DR68*'Ores &amp; Ingots'!$B$11+DS68*'Ores &amp; Ingots'!$B$12</f>
        <v>#VALUE!</v>
      </c>
      <c r="DX68" s="189" t="e">
        <f>CZ68*Refining!$G$3+DA68*Refining!$G$4+DB68*Refining!$G$5+DC68*Refining!$G$6+DD68*Refining!$G$7+DE68*Refining!$G$8+DF68*Refining!$G$9+DG68*Refining!$G$10+DH68*Refining!$G$11+DI68*Refining!$G$12</f>
        <v>#VALUE!</v>
      </c>
      <c r="DY68" s="189" t="e">
        <f t="shared" si="13"/>
        <v>#VALUE!</v>
      </c>
      <c r="DZ68" s="192" t="e">
        <f t="shared" si="14"/>
        <v>#VALUE!</v>
      </c>
      <c r="EA68" s="185" t="e">
        <f t="shared" si="15"/>
        <v>#VALUE!</v>
      </c>
      <c r="EB68" s="194" t="e">
        <f t="shared" ref="EB68:EC68" si="275">EA68/60</f>
        <v>#VALUE!</v>
      </c>
      <c r="EC68" s="194" t="e">
        <f t="shared" si="275"/>
        <v>#VALUE!</v>
      </c>
      <c r="ED68" s="185" t="e">
        <f t="shared" si="17"/>
        <v>#VALUE!</v>
      </c>
      <c r="EE68" s="194" t="e">
        <f t="shared" ref="EE68:EF68" si="276">ED68/1000</f>
        <v>#VALUE!</v>
      </c>
      <c r="EF68" s="196" t="e">
        <f t="shared" si="276"/>
        <v>#VALUE!</v>
      </c>
      <c r="EG68" s="130" t="e">
        <f t="shared" si="19"/>
        <v>#VALUE!</v>
      </c>
      <c r="EH68" s="132" t="e">
        <f t="shared" si="20"/>
        <v>#VALUE!</v>
      </c>
      <c r="EI68" s="133">
        <v>509</v>
      </c>
    </row>
    <row r="69" spans="1:139" ht="12.75" hidden="1" x14ac:dyDescent="0.2">
      <c r="A69" s="864"/>
      <c r="B69" s="135" t="s">
        <v>294</v>
      </c>
      <c r="C69" s="137" t="s">
        <v>155</v>
      </c>
      <c r="D69" s="137">
        <v>1</v>
      </c>
      <c r="E69" s="137">
        <v>1</v>
      </c>
      <c r="F69" s="137">
        <v>1</v>
      </c>
      <c r="G69" s="139">
        <f t="shared" si="0"/>
        <v>0.125</v>
      </c>
      <c r="H69" s="140">
        <v>7</v>
      </c>
      <c r="I69" s="140">
        <v>7</v>
      </c>
      <c r="J69" s="140">
        <f>H69/Main!$D$9</f>
        <v>1.4</v>
      </c>
      <c r="K69" s="140">
        <f>I69/Main!$D$10</f>
        <v>3.5</v>
      </c>
      <c r="L69" s="140">
        <f t="shared" si="1"/>
        <v>2.5</v>
      </c>
      <c r="M69" s="140">
        <v>1</v>
      </c>
      <c r="N69" s="143"/>
      <c r="O69" s="145">
        <v>200</v>
      </c>
      <c r="P69" s="143"/>
      <c r="Q69" s="145"/>
      <c r="R69" s="143"/>
      <c r="S69" s="146"/>
      <c r="T69" s="146"/>
      <c r="U69" s="143"/>
      <c r="V69" s="143"/>
      <c r="W69" s="146"/>
      <c r="X69" s="146"/>
      <c r="Y69" s="143"/>
      <c r="Z69" s="143"/>
      <c r="AA69" s="143"/>
      <c r="AB69" s="143"/>
      <c r="AC69" s="362"/>
      <c r="AD69" s="133">
        <v>1</v>
      </c>
      <c r="AE69" s="133">
        <v>1</v>
      </c>
      <c r="AF69" s="133">
        <v>0</v>
      </c>
      <c r="AG69" s="133">
        <v>0</v>
      </c>
      <c r="AH69" s="167">
        <v>1</v>
      </c>
      <c r="AI69" s="133">
        <v>0</v>
      </c>
      <c r="AJ69" s="133">
        <v>0</v>
      </c>
      <c r="AK69" s="133">
        <v>0</v>
      </c>
      <c r="AL69" s="133">
        <v>0</v>
      </c>
      <c r="AM69" s="133">
        <v>0</v>
      </c>
      <c r="AN69" s="133">
        <v>0</v>
      </c>
      <c r="AO69" s="133">
        <v>0</v>
      </c>
      <c r="AP69" s="133">
        <v>0</v>
      </c>
      <c r="AQ69" s="133">
        <v>0</v>
      </c>
      <c r="AR69" s="133">
        <v>0</v>
      </c>
      <c r="AS69" s="133">
        <v>0</v>
      </c>
      <c r="AT69" s="133">
        <v>0</v>
      </c>
      <c r="AU69" s="133">
        <v>0</v>
      </c>
      <c r="AV69" s="133">
        <v>0</v>
      </c>
      <c r="AW69" s="133">
        <v>0</v>
      </c>
      <c r="AX69" s="133">
        <v>0</v>
      </c>
      <c r="AY69" s="174">
        <f t="shared" ref="AY69:BS69" si="277">IF(AD69 = 0, "", AD69)</f>
        <v>1</v>
      </c>
      <c r="AZ69" s="133">
        <f t="shared" si="277"/>
        <v>1</v>
      </c>
      <c r="BA69" s="137" t="str">
        <f t="shared" si="277"/>
        <v/>
      </c>
      <c r="BB69" s="137" t="str">
        <f t="shared" si="277"/>
        <v/>
      </c>
      <c r="BC69" s="167">
        <f t="shared" si="277"/>
        <v>1</v>
      </c>
      <c r="BD69" s="137" t="str">
        <f t="shared" si="277"/>
        <v/>
      </c>
      <c r="BE69" s="137" t="str">
        <f t="shared" si="277"/>
        <v/>
      </c>
      <c r="BF69" s="137" t="str">
        <f t="shared" si="277"/>
        <v/>
      </c>
      <c r="BG69" s="137" t="str">
        <f t="shared" si="277"/>
        <v/>
      </c>
      <c r="BH69" s="137" t="str">
        <f t="shared" si="277"/>
        <v/>
      </c>
      <c r="BI69" s="137" t="str">
        <f t="shared" si="277"/>
        <v/>
      </c>
      <c r="BJ69" s="137" t="str">
        <f t="shared" si="277"/>
        <v/>
      </c>
      <c r="BK69" s="137" t="str">
        <f t="shared" si="277"/>
        <v/>
      </c>
      <c r="BL69" s="137" t="str">
        <f t="shared" si="277"/>
        <v/>
      </c>
      <c r="BM69" s="137" t="str">
        <f t="shared" si="277"/>
        <v/>
      </c>
      <c r="BN69" s="137" t="str">
        <f t="shared" si="277"/>
        <v/>
      </c>
      <c r="BO69" s="137" t="str">
        <f t="shared" si="277"/>
        <v/>
      </c>
      <c r="BP69" s="137" t="str">
        <f t="shared" si="277"/>
        <v/>
      </c>
      <c r="BQ69" s="137" t="str">
        <f t="shared" si="277"/>
        <v/>
      </c>
      <c r="BR69" s="137" t="str">
        <f t="shared" si="277"/>
        <v/>
      </c>
      <c r="BS69" s="169" t="str">
        <f t="shared" si="277"/>
        <v/>
      </c>
      <c r="BT69" s="174" t="e">
        <f>$AY69*Assembly!Z$4+$AZ69*Assembly!Z$5+$BA69*Assembly!Z$6+$BB69*Assembly!Z$7+$BC69*Assembly!Z$8+$BD69*Assembly!Z$9+$BE69*Assembly!Z$10+$BF69*Assembly!Z$11+$BG69*Assembly!Z$12+$BH69*Assembly!Z$13+$BI69*Assembly!Z$14+$BJ69*Assembly!Z$15+$BK69*Assembly!Z$16+$BL69*Assembly!Z$17+$BM69*Assembly!Z$18+$BN69*Assembly!Z$19+$BO69*Assembly!Z$20+$BP69*Assembly!Z$21+$BQ69*Assembly!Z$22+$BR69*Assembly!Z$23+$BS69*Assembly!Z$24</f>
        <v>#VALUE!</v>
      </c>
      <c r="BU69" s="133" t="e">
        <f t="shared" si="3"/>
        <v>#VALUE!</v>
      </c>
      <c r="BV69" s="133"/>
      <c r="BW69" s="133" t="e">
        <f>$AY69*Assembly!AD$4+$AZ69*Assembly!AD$5+$BA69*Assembly!AD$6+$BB69*Assembly!AD$7+$BC69*Assembly!AD$8+$BD69*Assembly!AD$9+$BE69*Assembly!AD$10+$BF69*Assembly!AD$11+$BG69*Assembly!AD$12+$BH69*Assembly!AD$13+$BI69*Assembly!AD$14+$BJ69*Assembly!AD$15+$BK69*Assembly!AD$16+$BL69*Assembly!AD$17+$BM69*Assembly!AD$18+$BN69*Assembly!AD$19+$BO69*Assembly!AD$20+$BP69*Assembly!AD$21+$BQ69*Assembly!AD$22+$BR69*Assembly!AD$23+$BS69*Assembly!AD$24</f>
        <v>#VALUE!</v>
      </c>
      <c r="BX69" s="177" t="e">
        <f t="shared" si="4"/>
        <v>#VALUE!</v>
      </c>
      <c r="BY69" s="178" t="e">
        <f t="shared" si="5"/>
        <v>#VALUE!</v>
      </c>
      <c r="BZ69" s="179" t="e">
        <f t="shared" si="6"/>
        <v>#VALUE!</v>
      </c>
      <c r="CA69" s="178" t="e">
        <f t="shared" si="7"/>
        <v>#VALUE!</v>
      </c>
      <c r="CB69" s="133" t="e">
        <f>$AY69*Assembly!Y$4+$AZ69*Assembly!Y$5+$BA69*Assembly!Y$6+$BB69*Assembly!Y$7+$BC69*Assembly!Y$8+$BD69*Assembly!Y$9+$BE69*Assembly!Y$10+$BF69*Assembly!Y$11+$BG69*Assembly!Y$12+$BH69*Assembly!Y$13+$BI69*Assembly!Y$14+$BJ69*Assembly!Y$15+$BK69*Assembly!Y$16+$BL69*Assembly!Y$17+$BM69*Assembly!Y$18+$BN69*Assembly!Y$19+$BO69*Assembly!Y$20+$BP69*Assembly!Y$21+$BQ69*Assembly!Y$22+$BR69*Assembly!Y$23+$BS69*Assembly!Y$24</f>
        <v>#VALUE!</v>
      </c>
      <c r="CC69" s="133" t="e">
        <f t="shared" si="8"/>
        <v>#VALUE!</v>
      </c>
      <c r="CD69" s="130" t="e">
        <f t="shared" si="9"/>
        <v>#VALUE!</v>
      </c>
      <c r="CE69" s="183" t="e">
        <f>$AY69*Assembly!AC$4+$AZ69*Assembly!AC$5+$BA69*Assembly!AC$6+$BB69*Assembly!AC$7+$BC69*Assembly!AC$8+$BD69*Assembly!AC$9+$BE69*Assembly!AC$10+$BF69*Assembly!AC$11+$BG69*Assembly!AC$12+$BH69*Assembly!AC$13+$BI69*Assembly!AC$14+$BJ69*Assembly!AC$15+$BK69*Assembly!AC$16+$BL69*Assembly!AC$17+$BM69*Assembly!AC$18+$BN69*Assembly!AC$19+$BO69*Assembly!AC$20+$BP69*Assembly!AC$21+$BQ69*Assembly!AC$22+$BR69*Assembly!AC$23+$BS69*Assembly!AC$24</f>
        <v>#VALUE!</v>
      </c>
      <c r="CF69" s="145" t="e">
        <f>$AY69*Assembly!M$4+$AZ69*Assembly!M$5+$BA69*Assembly!M$6+$BB69*Assembly!M$7+$BC69*Assembly!M$8+$BD69*Assembly!M$9+$BE69*Assembly!M$10+$BF69*Assembly!M$11+$BG69*Assembly!M$12+$BH69*Assembly!M$13+$BI69*Assembly!M$14+$BJ69*Assembly!M$15+$BK69*Assembly!M$16+$BL69*Assembly!M$17+$BM69*Assembly!M$18+$BN69*Assembly!M$19+$BO69*Assembly!M$20+$BP69*Assembly!M$21+$BQ69*Assembly!M$22+$BR69*Assembly!M$23+$BS69*Assembly!M$24</f>
        <v>#VALUE!</v>
      </c>
      <c r="CG69" s="145" t="e">
        <f>$AY69*Assembly!N$4+$AZ69*Assembly!N$5+$BA69*Assembly!N$6+$BB69*Assembly!N$7+$BC69*Assembly!N$8+$BD69*Assembly!N$9+$BE69*Assembly!N$10+$BF69*Assembly!N$11+$BG69*Assembly!N$12+$BH69*Assembly!N$13+$BI69*Assembly!N$14+$BJ69*Assembly!N$15+$BK69*Assembly!N$16+$BL69*Assembly!N$17+$BM69*Assembly!N$18+$BN69*Assembly!N$19+$BO69*Assembly!N$20+$BP69*Assembly!N$21+$BQ69*Assembly!N$22+$BR69*Assembly!N$23+$BS69*Assembly!N$24</f>
        <v>#VALUE!</v>
      </c>
      <c r="CH69" s="145" t="e">
        <f>$AY69*Assembly!O$4+$AZ69*Assembly!O$5+$BA69*Assembly!O$6+$BB69*Assembly!O$7+$BC69*Assembly!O$8+$BD69*Assembly!O$9+$BE69*Assembly!O$10+$BF69*Assembly!O$11+$BG69*Assembly!O$12+$BH69*Assembly!O$13+$BI69*Assembly!O$14+$BJ69*Assembly!O$15+$BK69*Assembly!O$16+$BL69*Assembly!O$17+$BM69*Assembly!O$18+$BN69*Assembly!O$19+$BO69*Assembly!O$20+$BP69*Assembly!O$21+$BQ69*Assembly!O$22+$BR69*Assembly!O$23+$BS69*Assembly!O$24</f>
        <v>#VALUE!</v>
      </c>
      <c r="CI69" s="140" t="e">
        <f>$AY69*Assembly!P$4+$AZ69*Assembly!P$5+$BA69*Assembly!P$6+$BB69*Assembly!P$7+$BC69*Assembly!P$8+$BD69*Assembly!P$9+$BE69*Assembly!P$10+$BF69*Assembly!P$11+$BG69*Assembly!P$12+$BH69*Assembly!P$13+$BI69*Assembly!P$14+$BJ69*Assembly!P$15+$BK69*Assembly!P$16+$BL69*Assembly!P$17+$BM69*Assembly!P$18+$BN69*Assembly!P$19+$BO69*Assembly!P$20+$BP69*Assembly!P$21+$BQ69*Assembly!P$22+$BR69*Assembly!P$23+$BS69*Assembly!P$24</f>
        <v>#VALUE!</v>
      </c>
      <c r="CJ69" s="140" t="e">
        <f>$AY69*Assembly!Q$4+$AZ69*Assembly!Q$5+$BA69*Assembly!Q$6+$BB69*Assembly!Q$7+$BC69*Assembly!Q$8+$BD69*Assembly!Q$9+$BE69*Assembly!Q$10+$BF69*Assembly!Q$11+$BG69*Assembly!Q$12+$BH69*Assembly!Q$13+$BI69*Assembly!Q$14+$BJ69*Assembly!Q$15+$BK69*Assembly!Q$16+$BL69*Assembly!Q$17+$BM69*Assembly!Q$18+$BN69*Assembly!Q$19+$BO69*Assembly!Q$20+$BP69*Assembly!Q$21+$BQ69*Assembly!Q$22+$BR69*Assembly!Q$23+$BS69*Assembly!Q$24</f>
        <v>#VALUE!</v>
      </c>
      <c r="CK69" s="145" t="e">
        <f>$AY69*Assembly!R$4+$AZ69*Assembly!R$5+$BA69*Assembly!R$6+$BB69*Assembly!R$7+$BC69*Assembly!R$8+$BD69*Assembly!R$9+$BE69*Assembly!R$10+$BF69*Assembly!R$11+$BG69*Assembly!R$12+$BH69*Assembly!R$13+$BI69*Assembly!R$14+$BJ69*Assembly!R$15+$BK69*Assembly!R$16+$BL69*Assembly!R$17+$BM69*Assembly!R$18+$BN69*Assembly!R$19+$BO69*Assembly!R$20+$BP69*Assembly!R$21+$BQ69*Assembly!R$22+$BR69*Assembly!R$23+$BS69*Assembly!R$24</f>
        <v>#VALUE!</v>
      </c>
      <c r="CL69" s="140" t="e">
        <f>$AY69*Assembly!S$4+$AZ69*Assembly!S$5+$BA69*Assembly!S$6+$BB69*Assembly!S$7+$BC69*Assembly!S$8+$BD69*Assembly!S$9+$BE69*Assembly!S$10+$BF69*Assembly!S$11+$BG69*Assembly!S$12+$BH69*Assembly!S$13+$BI69*Assembly!S$14+$BJ69*Assembly!S$15+$BK69*Assembly!S$16+$BL69*Assembly!S$17+$BM69*Assembly!S$18+$BN69*Assembly!S$19+$BO69*Assembly!S$20+$BP69*Assembly!S$21+$BQ69*Assembly!S$22+$BR69*Assembly!S$23+$BS69*Assembly!S$24</f>
        <v>#VALUE!</v>
      </c>
      <c r="CM69" s="140" t="e">
        <f>$AY69*Assembly!T$4+$AZ69*Assembly!T$5+$BA69*Assembly!T$6+$BB69*Assembly!T$7+$BC69*Assembly!T$8+$BD69*Assembly!T$9+$BE69*Assembly!T$10+$BF69*Assembly!T$11+$BG69*Assembly!T$12+$BH69*Assembly!T$13+$BI69*Assembly!T$14+$BJ69*Assembly!T$15+$BK69*Assembly!T$16+$BL69*Assembly!T$17+$BM69*Assembly!T$18+$BN69*Assembly!T$19+$BO69*Assembly!T$20+$BP69*Assembly!T$21+$BQ69*Assembly!T$22+$BR69*Assembly!T$23+$BS69*Assembly!T$24</f>
        <v>#VALUE!</v>
      </c>
      <c r="CN69" s="140" t="e">
        <f>$AY69*Assembly!U$4+$AZ69*Assembly!U$5+$BA69*Assembly!U$6+$BB69*Assembly!U$7+$BC69*Assembly!U$8+$BD69*Assembly!U$9+$BE69*Assembly!U$10+$BF69*Assembly!U$11+$BG69*Assembly!U$12+$BH69*Assembly!U$13+$BI69*Assembly!U$14+$BJ69*Assembly!U$15+$BK69*Assembly!U$16+$BL69*Assembly!U$17+$BM69*Assembly!U$18+$BN69*Assembly!U$19+$BO69*Assembly!U$20+$BP69*Assembly!U$21+$BQ69*Assembly!U$22+$BR69*Assembly!U$23+$BS69*Assembly!U$24</f>
        <v>#VALUE!</v>
      </c>
      <c r="CO69" s="145" t="e">
        <f>$AY69*Assembly!V$4+$AZ69*Assembly!V$5+$BA69*Assembly!V$6+$BB69*Assembly!V$7+$BC69*Assembly!V$8+$BD69*Assembly!V$9+$BE69*Assembly!V$10+$BF69*Assembly!V$11+$BG69*Assembly!V$12+$BH69*Assembly!V$13+$BI69*Assembly!V$14+$BJ69*Assembly!V$15+$BK69*Assembly!V$16+$BL69*Assembly!V$17+$BM69*Assembly!V$18+$BN69*Assembly!V$19+$BO69*Assembly!V$20+$BP69*Assembly!V$21+$BQ69*Assembly!V$22+$BR69*Assembly!V$23+$BS69*Assembly!V$24</f>
        <v>#VALUE!</v>
      </c>
      <c r="CP69" s="145" t="e">
        <f>CF69*Refining!$F$3</f>
        <v>#VALUE!</v>
      </c>
      <c r="CQ69" s="145" t="e">
        <f>CG69*Refining!$F$4</f>
        <v>#VALUE!</v>
      </c>
      <c r="CR69" s="145" t="e">
        <f>CH69*Refining!$F$5</f>
        <v>#VALUE!</v>
      </c>
      <c r="CS69" s="145" t="e">
        <f>CI69*Refining!$F$6</f>
        <v>#VALUE!</v>
      </c>
      <c r="CT69" s="145" t="e">
        <f>CJ69*Refining!$F$7</f>
        <v>#VALUE!</v>
      </c>
      <c r="CU69" s="145" t="e">
        <f>CK69*Refining!$F$8</f>
        <v>#VALUE!</v>
      </c>
      <c r="CV69" s="145" t="e">
        <f>CL69*Refining!$F$9</f>
        <v>#VALUE!</v>
      </c>
      <c r="CW69" s="145" t="e">
        <f>CM69*Refining!$F$10</f>
        <v>#VALUE!</v>
      </c>
      <c r="CX69" s="145" t="e">
        <f>CN69*Refining!$F$11</f>
        <v>#VALUE!</v>
      </c>
      <c r="CY69" s="145" t="e">
        <f>CO69*Refining!$F$12</f>
        <v>#VALUE!</v>
      </c>
      <c r="CZ69" s="185" t="e">
        <f t="shared" ref="CZ69:DS69" si="278">IF(CF69 = 0, "", CF69)</f>
        <v>#VALUE!</v>
      </c>
      <c r="DA69" s="186" t="e">
        <f t="shared" si="278"/>
        <v>#VALUE!</v>
      </c>
      <c r="DB69" s="186" t="e">
        <f t="shared" si="278"/>
        <v>#VALUE!</v>
      </c>
      <c r="DC69" s="186" t="e">
        <f t="shared" si="278"/>
        <v>#VALUE!</v>
      </c>
      <c r="DD69" s="186" t="e">
        <f t="shared" si="278"/>
        <v>#VALUE!</v>
      </c>
      <c r="DE69" s="186" t="e">
        <f t="shared" si="278"/>
        <v>#VALUE!</v>
      </c>
      <c r="DF69" s="186" t="e">
        <f t="shared" si="278"/>
        <v>#VALUE!</v>
      </c>
      <c r="DG69" s="186" t="e">
        <f t="shared" si="278"/>
        <v>#VALUE!</v>
      </c>
      <c r="DH69" s="186" t="e">
        <f t="shared" si="278"/>
        <v>#VALUE!</v>
      </c>
      <c r="DI69" s="187" t="e">
        <f t="shared" si="278"/>
        <v>#VALUE!</v>
      </c>
      <c r="DJ69" s="185" t="e">
        <f t="shared" si="278"/>
        <v>#VALUE!</v>
      </c>
      <c r="DK69" s="186" t="e">
        <f t="shared" si="278"/>
        <v>#VALUE!</v>
      </c>
      <c r="DL69" s="186" t="e">
        <f t="shared" si="278"/>
        <v>#VALUE!</v>
      </c>
      <c r="DM69" s="186" t="e">
        <f t="shared" si="278"/>
        <v>#VALUE!</v>
      </c>
      <c r="DN69" s="211" t="e">
        <f t="shared" si="278"/>
        <v>#VALUE!</v>
      </c>
      <c r="DO69" s="186" t="e">
        <f t="shared" si="278"/>
        <v>#VALUE!</v>
      </c>
      <c r="DP69" s="186" t="e">
        <f t="shared" si="278"/>
        <v>#VALUE!</v>
      </c>
      <c r="DQ69" s="186" t="e">
        <f t="shared" si="278"/>
        <v>#VALUE!</v>
      </c>
      <c r="DR69" s="186" t="e">
        <f t="shared" si="278"/>
        <v>#VALUE!</v>
      </c>
      <c r="DS69" s="187" t="e">
        <f t="shared" si="278"/>
        <v>#VALUE!</v>
      </c>
      <c r="DT69" s="185" t="e">
        <f t="shared" si="11"/>
        <v>#VALUE!</v>
      </c>
      <c r="DU69" s="189" t="e">
        <f t="shared" si="12"/>
        <v>#VALUE!</v>
      </c>
      <c r="DV69" s="133" t="e">
        <f>CZ69*'Ores &amp; Ingots'!$C$3+DA69*'Ores &amp; Ingots'!$C$4+DB69*'Ores &amp; Ingots'!$C$5+DC69*'Ores &amp; Ingots'!$C$6+DD69*'Ores &amp; Ingots'!$C$7+DE69*'Ores &amp; Ingots'!$C$8+DF69*'Ores &amp; Ingots'!$C$9+DG69*'Ores &amp; Ingots'!$C$10+DH69*'Ores &amp; Ingots'!$C$11+DI69*'Ores &amp; Ingots'!$C$12</f>
        <v>#VALUE!</v>
      </c>
      <c r="DW69" s="133" t="e">
        <f>DJ69*'Ores &amp; Ingots'!$B$3+DK69*'Ores &amp; Ingots'!$B$4+DL69*'Ores &amp; Ingots'!$B$5+DM69*'Ores &amp; Ingots'!$B$6+DN69*'Ores &amp; Ingots'!$B$7+DO69*'Ores &amp; Ingots'!$B$8+DP69*'Ores &amp; Ingots'!$B$9+DQ69*'Ores &amp; Ingots'!$B$10+DR69*'Ores &amp; Ingots'!$B$11+DS69*'Ores &amp; Ingots'!$B$12</f>
        <v>#VALUE!</v>
      </c>
      <c r="DX69" s="189" t="e">
        <f>CZ69*Refining!$G$3+DA69*Refining!$G$4+DB69*Refining!$G$5+DC69*Refining!$G$6+DD69*Refining!$G$7+DE69*Refining!$G$8+DF69*Refining!$G$9+DG69*Refining!$G$10+DH69*Refining!$G$11+DI69*Refining!$G$12</f>
        <v>#VALUE!</v>
      </c>
      <c r="DY69" s="189" t="e">
        <f t="shared" si="13"/>
        <v>#VALUE!</v>
      </c>
      <c r="DZ69" s="192" t="e">
        <f t="shared" si="14"/>
        <v>#VALUE!</v>
      </c>
      <c r="EA69" s="185" t="e">
        <f t="shared" si="15"/>
        <v>#VALUE!</v>
      </c>
      <c r="EB69" s="194" t="e">
        <f t="shared" ref="EB69:EC69" si="279">EA69/60</f>
        <v>#VALUE!</v>
      </c>
      <c r="EC69" s="194" t="e">
        <f t="shared" si="279"/>
        <v>#VALUE!</v>
      </c>
      <c r="ED69" s="185" t="e">
        <f t="shared" si="17"/>
        <v>#VALUE!</v>
      </c>
      <c r="EE69" s="194" t="e">
        <f t="shared" ref="EE69:EF69" si="280">ED69/1000</f>
        <v>#VALUE!</v>
      </c>
      <c r="EF69" s="196" t="e">
        <f t="shared" si="280"/>
        <v>#VALUE!</v>
      </c>
      <c r="EG69" s="130" t="e">
        <f t="shared" si="19"/>
        <v>#VALUE!</v>
      </c>
      <c r="EH69" s="132" t="e">
        <f t="shared" si="20"/>
        <v>#VALUE!</v>
      </c>
      <c r="EI69" s="133" t="s">
        <v>28</v>
      </c>
    </row>
    <row r="70" spans="1:139" ht="12.75" x14ac:dyDescent="0.2">
      <c r="A70" s="864"/>
      <c r="B70" s="135" t="s">
        <v>295</v>
      </c>
      <c r="C70" s="137" t="s">
        <v>156</v>
      </c>
      <c r="D70" s="137">
        <v>1</v>
      </c>
      <c r="E70" s="137">
        <v>1</v>
      </c>
      <c r="F70" s="137">
        <v>1</v>
      </c>
      <c r="G70" s="139">
        <f t="shared" si="0"/>
        <v>15.625</v>
      </c>
      <c r="H70" s="140">
        <v>10</v>
      </c>
      <c r="I70" s="140">
        <v>10</v>
      </c>
      <c r="J70" s="140">
        <f>H70/Main!$D$9</f>
        <v>2</v>
      </c>
      <c r="K70" s="140">
        <f>I70/Main!$D$10</f>
        <v>5</v>
      </c>
      <c r="L70" s="140">
        <f t="shared" si="1"/>
        <v>2.5</v>
      </c>
      <c r="M70" s="140">
        <v>1</v>
      </c>
      <c r="N70" s="143"/>
      <c r="O70" s="143"/>
      <c r="P70" s="143"/>
      <c r="Q70" s="145"/>
      <c r="R70" s="143"/>
      <c r="S70" s="146"/>
      <c r="T70" s="146"/>
      <c r="U70" s="143"/>
      <c r="V70" s="143"/>
      <c r="W70" s="146"/>
      <c r="X70" s="146"/>
      <c r="Y70" s="143"/>
      <c r="Z70" s="143"/>
      <c r="AA70" s="143"/>
      <c r="AB70" s="143"/>
      <c r="AC70" s="362" t="s">
        <v>34</v>
      </c>
      <c r="AD70" s="133">
        <v>0</v>
      </c>
      <c r="AE70" s="133">
        <v>27</v>
      </c>
      <c r="AF70" s="167">
        <v>20</v>
      </c>
      <c r="AG70" s="133">
        <v>0</v>
      </c>
      <c r="AH70" s="133">
        <v>5</v>
      </c>
      <c r="AI70" s="133">
        <v>0</v>
      </c>
      <c r="AJ70" s="133">
        <v>0</v>
      </c>
      <c r="AK70" s="133">
        <v>0</v>
      </c>
      <c r="AL70" s="133">
        <v>0</v>
      </c>
      <c r="AM70" s="133">
        <v>0</v>
      </c>
      <c r="AN70" s="133">
        <v>0</v>
      </c>
      <c r="AO70" s="133">
        <v>0</v>
      </c>
      <c r="AP70" s="133">
        <v>0</v>
      </c>
      <c r="AQ70" s="133">
        <v>0</v>
      </c>
      <c r="AR70" s="133">
        <v>0</v>
      </c>
      <c r="AS70" s="133">
        <v>0</v>
      </c>
      <c r="AT70" s="133">
        <v>0</v>
      </c>
      <c r="AU70" s="133">
        <v>0</v>
      </c>
      <c r="AV70" s="133">
        <v>0</v>
      </c>
      <c r="AW70" s="133">
        <v>0</v>
      </c>
      <c r="AX70" s="133">
        <v>0</v>
      </c>
      <c r="AY70" s="161" t="str">
        <f t="shared" ref="AY70:BS70" si="281">IF(AD70 = 0, "", AD70)</f>
        <v/>
      </c>
      <c r="AZ70" s="133">
        <f t="shared" si="281"/>
        <v>27</v>
      </c>
      <c r="BA70" s="167">
        <f t="shared" si="281"/>
        <v>20</v>
      </c>
      <c r="BB70" s="137" t="str">
        <f t="shared" si="281"/>
        <v/>
      </c>
      <c r="BC70" s="133">
        <f t="shared" si="281"/>
        <v>5</v>
      </c>
      <c r="BD70" s="137" t="str">
        <f t="shared" si="281"/>
        <v/>
      </c>
      <c r="BE70" s="137" t="str">
        <f t="shared" si="281"/>
        <v/>
      </c>
      <c r="BF70" s="137" t="str">
        <f t="shared" si="281"/>
        <v/>
      </c>
      <c r="BG70" s="137" t="str">
        <f t="shared" si="281"/>
        <v/>
      </c>
      <c r="BH70" s="137" t="str">
        <f t="shared" si="281"/>
        <v/>
      </c>
      <c r="BI70" s="137" t="str">
        <f t="shared" si="281"/>
        <v/>
      </c>
      <c r="BJ70" s="137" t="str">
        <f t="shared" si="281"/>
        <v/>
      </c>
      <c r="BK70" s="137" t="str">
        <f t="shared" si="281"/>
        <v/>
      </c>
      <c r="BL70" s="137" t="str">
        <f t="shared" si="281"/>
        <v/>
      </c>
      <c r="BM70" s="137" t="str">
        <f t="shared" si="281"/>
        <v/>
      </c>
      <c r="BN70" s="137" t="str">
        <f t="shared" si="281"/>
        <v/>
      </c>
      <c r="BO70" s="137" t="str">
        <f t="shared" si="281"/>
        <v/>
      </c>
      <c r="BP70" s="137" t="str">
        <f t="shared" si="281"/>
        <v/>
      </c>
      <c r="BQ70" s="137" t="str">
        <f t="shared" si="281"/>
        <v/>
      </c>
      <c r="BR70" s="137" t="str">
        <f t="shared" si="281"/>
        <v/>
      </c>
      <c r="BS70" s="169" t="str">
        <f t="shared" si="281"/>
        <v/>
      </c>
      <c r="BT70" s="174" t="e">
        <f>$AY70*Assembly!Z$4+$AZ70*Assembly!Z$5+$BA70*Assembly!Z$6+$BB70*Assembly!Z$7+$BC70*Assembly!Z$8+$BD70*Assembly!Z$9+$BE70*Assembly!Z$10+$BF70*Assembly!Z$11+$BG70*Assembly!Z$12+$BH70*Assembly!Z$13+$BI70*Assembly!Z$14+$BJ70*Assembly!Z$15+$BK70*Assembly!Z$16+$BL70*Assembly!Z$17+$BM70*Assembly!Z$18+$BN70*Assembly!Z$19+$BO70*Assembly!Z$20+$BP70*Assembly!Z$21+$BQ70*Assembly!Z$22+$BR70*Assembly!Z$23+$BS70*Assembly!Z$24</f>
        <v>#VALUE!</v>
      </c>
      <c r="BU70" s="133" t="e">
        <f t="shared" si="3"/>
        <v>#VALUE!</v>
      </c>
      <c r="BV70" s="133"/>
      <c r="BW70" s="133" t="e">
        <f>$AY70*Assembly!AD$4+$AZ70*Assembly!AD$5+$BA70*Assembly!AD$6+$BB70*Assembly!AD$7+$BC70*Assembly!AD$8+$BD70*Assembly!AD$9+$BE70*Assembly!AD$10+$BF70*Assembly!AD$11+$BG70*Assembly!AD$12+$BH70*Assembly!AD$13+$BI70*Assembly!AD$14+$BJ70*Assembly!AD$15+$BK70*Assembly!AD$16+$BL70*Assembly!AD$17+$BM70*Assembly!AD$18+$BN70*Assembly!AD$19+$BO70*Assembly!AD$20+$BP70*Assembly!AD$21+$BQ70*Assembly!AD$22+$BR70*Assembly!AD$23+$BS70*Assembly!AD$24</f>
        <v>#VALUE!</v>
      </c>
      <c r="BX70" s="177" t="e">
        <f t="shared" si="4"/>
        <v>#VALUE!</v>
      </c>
      <c r="BY70" s="178" t="e">
        <f t="shared" si="5"/>
        <v>#VALUE!</v>
      </c>
      <c r="BZ70" s="179" t="e">
        <f t="shared" si="6"/>
        <v>#VALUE!</v>
      </c>
      <c r="CA70" s="178" t="e">
        <f t="shared" si="7"/>
        <v>#VALUE!</v>
      </c>
      <c r="CB70" s="133" t="e">
        <f>$AY70*Assembly!Y$4+$AZ70*Assembly!Y$5+$BA70*Assembly!Y$6+$BB70*Assembly!Y$7+$BC70*Assembly!Y$8+$BD70*Assembly!Y$9+$BE70*Assembly!Y$10+$BF70*Assembly!Y$11+$BG70*Assembly!Y$12+$BH70*Assembly!Y$13+$BI70*Assembly!Y$14+$BJ70*Assembly!Y$15+$BK70*Assembly!Y$16+$BL70*Assembly!Y$17+$BM70*Assembly!Y$18+$BN70*Assembly!Y$19+$BO70*Assembly!Y$20+$BP70*Assembly!Y$21+$BQ70*Assembly!Y$22+$BR70*Assembly!Y$23+$BS70*Assembly!Y$24</f>
        <v>#VALUE!</v>
      </c>
      <c r="CC70" s="133" t="e">
        <f t="shared" si="8"/>
        <v>#VALUE!</v>
      </c>
      <c r="CD70" s="130" t="e">
        <f t="shared" si="9"/>
        <v>#VALUE!</v>
      </c>
      <c r="CE70" s="183" t="e">
        <f>$AY70*Assembly!AC$4+$AZ70*Assembly!AC$5+$BA70*Assembly!AC$6+$BB70*Assembly!AC$7+$BC70*Assembly!AC$8+$BD70*Assembly!AC$9+$BE70*Assembly!AC$10+$BF70*Assembly!AC$11+$BG70*Assembly!AC$12+$BH70*Assembly!AC$13+$BI70*Assembly!AC$14+$BJ70*Assembly!AC$15+$BK70*Assembly!AC$16+$BL70*Assembly!AC$17+$BM70*Assembly!AC$18+$BN70*Assembly!AC$19+$BO70*Assembly!AC$20+$BP70*Assembly!AC$21+$BQ70*Assembly!AC$22+$BR70*Assembly!AC$23+$BS70*Assembly!AC$24</f>
        <v>#VALUE!</v>
      </c>
      <c r="CF70" s="145" t="e">
        <f>$AY70*Assembly!M$4+$AZ70*Assembly!M$5+$BA70*Assembly!M$6+$BB70*Assembly!M$7+$BC70*Assembly!M$8+$BD70*Assembly!M$9+$BE70*Assembly!M$10+$BF70*Assembly!M$11+$BG70*Assembly!M$12+$BH70*Assembly!M$13+$BI70*Assembly!M$14+$BJ70*Assembly!M$15+$BK70*Assembly!M$16+$BL70*Assembly!M$17+$BM70*Assembly!M$18+$BN70*Assembly!M$19+$BO70*Assembly!M$20+$BP70*Assembly!M$21+$BQ70*Assembly!M$22+$BR70*Assembly!M$23+$BS70*Assembly!M$24</f>
        <v>#VALUE!</v>
      </c>
      <c r="CG70" s="145" t="e">
        <f>$AY70*Assembly!N$4+$AZ70*Assembly!N$5+$BA70*Assembly!N$6+$BB70*Assembly!N$7+$BC70*Assembly!N$8+$BD70*Assembly!N$9+$BE70*Assembly!N$10+$BF70*Assembly!N$11+$BG70*Assembly!N$12+$BH70*Assembly!N$13+$BI70*Assembly!N$14+$BJ70*Assembly!N$15+$BK70*Assembly!N$16+$BL70*Assembly!N$17+$BM70*Assembly!N$18+$BN70*Assembly!N$19+$BO70*Assembly!N$20+$BP70*Assembly!N$21+$BQ70*Assembly!N$22+$BR70*Assembly!N$23+$BS70*Assembly!N$24</f>
        <v>#VALUE!</v>
      </c>
      <c r="CH70" s="145" t="e">
        <f>$AY70*Assembly!O$4+$AZ70*Assembly!O$5+$BA70*Assembly!O$6+$BB70*Assembly!O$7+$BC70*Assembly!O$8+$BD70*Assembly!O$9+$BE70*Assembly!O$10+$BF70*Assembly!O$11+$BG70*Assembly!O$12+$BH70*Assembly!O$13+$BI70*Assembly!O$14+$BJ70*Assembly!O$15+$BK70*Assembly!O$16+$BL70*Assembly!O$17+$BM70*Assembly!O$18+$BN70*Assembly!O$19+$BO70*Assembly!O$20+$BP70*Assembly!O$21+$BQ70*Assembly!O$22+$BR70*Assembly!O$23+$BS70*Assembly!O$24</f>
        <v>#VALUE!</v>
      </c>
      <c r="CI70" s="140" t="e">
        <f>$AY70*Assembly!P$4+$AZ70*Assembly!P$5+$BA70*Assembly!P$6+$BB70*Assembly!P$7+$BC70*Assembly!P$8+$BD70*Assembly!P$9+$BE70*Assembly!P$10+$BF70*Assembly!P$11+$BG70*Assembly!P$12+$BH70*Assembly!P$13+$BI70*Assembly!P$14+$BJ70*Assembly!P$15+$BK70*Assembly!P$16+$BL70*Assembly!P$17+$BM70*Assembly!P$18+$BN70*Assembly!P$19+$BO70*Assembly!P$20+$BP70*Assembly!P$21+$BQ70*Assembly!P$22+$BR70*Assembly!P$23+$BS70*Assembly!P$24</f>
        <v>#VALUE!</v>
      </c>
      <c r="CJ70" s="140" t="e">
        <f>$AY70*Assembly!Q$4+$AZ70*Assembly!Q$5+$BA70*Assembly!Q$6+$BB70*Assembly!Q$7+$BC70*Assembly!Q$8+$BD70*Assembly!Q$9+$BE70*Assembly!Q$10+$BF70*Assembly!Q$11+$BG70*Assembly!Q$12+$BH70*Assembly!Q$13+$BI70*Assembly!Q$14+$BJ70*Assembly!Q$15+$BK70*Assembly!Q$16+$BL70*Assembly!Q$17+$BM70*Assembly!Q$18+$BN70*Assembly!Q$19+$BO70*Assembly!Q$20+$BP70*Assembly!Q$21+$BQ70*Assembly!Q$22+$BR70*Assembly!Q$23+$BS70*Assembly!Q$24</f>
        <v>#VALUE!</v>
      </c>
      <c r="CK70" s="145" t="e">
        <f>$AY70*Assembly!R$4+$AZ70*Assembly!R$5+$BA70*Assembly!R$6+$BB70*Assembly!R$7+$BC70*Assembly!R$8+$BD70*Assembly!R$9+$BE70*Assembly!R$10+$BF70*Assembly!R$11+$BG70*Assembly!R$12+$BH70*Assembly!R$13+$BI70*Assembly!R$14+$BJ70*Assembly!R$15+$BK70*Assembly!R$16+$BL70*Assembly!R$17+$BM70*Assembly!R$18+$BN70*Assembly!R$19+$BO70*Assembly!R$20+$BP70*Assembly!R$21+$BQ70*Assembly!R$22+$BR70*Assembly!R$23+$BS70*Assembly!R$24</f>
        <v>#VALUE!</v>
      </c>
      <c r="CL70" s="140" t="e">
        <f>$AY70*Assembly!S$4+$AZ70*Assembly!S$5+$BA70*Assembly!S$6+$BB70*Assembly!S$7+$BC70*Assembly!S$8+$BD70*Assembly!S$9+$BE70*Assembly!S$10+$BF70*Assembly!S$11+$BG70*Assembly!S$12+$BH70*Assembly!S$13+$BI70*Assembly!S$14+$BJ70*Assembly!S$15+$BK70*Assembly!S$16+$BL70*Assembly!S$17+$BM70*Assembly!S$18+$BN70*Assembly!S$19+$BO70*Assembly!S$20+$BP70*Assembly!S$21+$BQ70*Assembly!S$22+$BR70*Assembly!S$23+$BS70*Assembly!S$24</f>
        <v>#VALUE!</v>
      </c>
      <c r="CM70" s="140" t="e">
        <f>$AY70*Assembly!T$4+$AZ70*Assembly!T$5+$BA70*Assembly!T$6+$BB70*Assembly!T$7+$BC70*Assembly!T$8+$BD70*Assembly!T$9+$BE70*Assembly!T$10+$BF70*Assembly!T$11+$BG70*Assembly!T$12+$BH70*Assembly!T$13+$BI70*Assembly!T$14+$BJ70*Assembly!T$15+$BK70*Assembly!T$16+$BL70*Assembly!T$17+$BM70*Assembly!T$18+$BN70*Assembly!T$19+$BO70*Assembly!T$20+$BP70*Assembly!T$21+$BQ70*Assembly!T$22+$BR70*Assembly!T$23+$BS70*Assembly!T$24</f>
        <v>#VALUE!</v>
      </c>
      <c r="CN70" s="140" t="e">
        <f>$AY70*Assembly!U$4+$AZ70*Assembly!U$5+$BA70*Assembly!U$6+$BB70*Assembly!U$7+$BC70*Assembly!U$8+$BD70*Assembly!U$9+$BE70*Assembly!U$10+$BF70*Assembly!U$11+$BG70*Assembly!U$12+$BH70*Assembly!U$13+$BI70*Assembly!U$14+$BJ70*Assembly!U$15+$BK70*Assembly!U$16+$BL70*Assembly!U$17+$BM70*Assembly!U$18+$BN70*Assembly!U$19+$BO70*Assembly!U$20+$BP70*Assembly!U$21+$BQ70*Assembly!U$22+$BR70*Assembly!U$23+$BS70*Assembly!U$24</f>
        <v>#VALUE!</v>
      </c>
      <c r="CO70" s="145" t="e">
        <f>$AY70*Assembly!V$4+$AZ70*Assembly!V$5+$BA70*Assembly!V$6+$BB70*Assembly!V$7+$BC70*Assembly!V$8+$BD70*Assembly!V$9+$BE70*Assembly!V$10+$BF70*Assembly!V$11+$BG70*Assembly!V$12+$BH70*Assembly!V$13+$BI70*Assembly!V$14+$BJ70*Assembly!V$15+$BK70*Assembly!V$16+$BL70*Assembly!V$17+$BM70*Assembly!V$18+$BN70*Assembly!V$19+$BO70*Assembly!V$20+$BP70*Assembly!V$21+$BQ70*Assembly!V$22+$BR70*Assembly!V$23+$BS70*Assembly!V$24</f>
        <v>#VALUE!</v>
      </c>
      <c r="CP70" s="145" t="e">
        <f>CF70*Refining!$F$3</f>
        <v>#VALUE!</v>
      </c>
      <c r="CQ70" s="145" t="e">
        <f>CG70*Refining!$F$4</f>
        <v>#VALUE!</v>
      </c>
      <c r="CR70" s="145" t="e">
        <f>CH70*Refining!$F$5</f>
        <v>#VALUE!</v>
      </c>
      <c r="CS70" s="145" t="e">
        <f>CI70*Refining!$F$6</f>
        <v>#VALUE!</v>
      </c>
      <c r="CT70" s="145" t="e">
        <f>CJ70*Refining!$F$7</f>
        <v>#VALUE!</v>
      </c>
      <c r="CU70" s="145" t="e">
        <f>CK70*Refining!$F$8</f>
        <v>#VALUE!</v>
      </c>
      <c r="CV70" s="145" t="e">
        <f>CL70*Refining!$F$9</f>
        <v>#VALUE!</v>
      </c>
      <c r="CW70" s="145" t="e">
        <f>CM70*Refining!$F$10</f>
        <v>#VALUE!</v>
      </c>
      <c r="CX70" s="145" t="e">
        <f>CN70*Refining!$F$11</f>
        <v>#VALUE!</v>
      </c>
      <c r="CY70" s="145" t="e">
        <f>CO70*Refining!$F$12</f>
        <v>#VALUE!</v>
      </c>
      <c r="CZ70" s="185" t="e">
        <f t="shared" ref="CZ70:DS70" si="282">IF(CF70 = 0, "", CF70)</f>
        <v>#VALUE!</v>
      </c>
      <c r="DA70" s="186" t="e">
        <f t="shared" si="282"/>
        <v>#VALUE!</v>
      </c>
      <c r="DB70" s="186" t="e">
        <f t="shared" si="282"/>
        <v>#VALUE!</v>
      </c>
      <c r="DC70" s="186" t="e">
        <f t="shared" si="282"/>
        <v>#VALUE!</v>
      </c>
      <c r="DD70" s="186" t="e">
        <f t="shared" si="282"/>
        <v>#VALUE!</v>
      </c>
      <c r="DE70" s="186" t="e">
        <f t="shared" si="282"/>
        <v>#VALUE!</v>
      </c>
      <c r="DF70" s="186" t="e">
        <f t="shared" si="282"/>
        <v>#VALUE!</v>
      </c>
      <c r="DG70" s="186" t="e">
        <f t="shared" si="282"/>
        <v>#VALUE!</v>
      </c>
      <c r="DH70" s="186" t="e">
        <f t="shared" si="282"/>
        <v>#VALUE!</v>
      </c>
      <c r="DI70" s="187" t="e">
        <f t="shared" si="282"/>
        <v>#VALUE!</v>
      </c>
      <c r="DJ70" s="185" t="e">
        <f t="shared" si="282"/>
        <v>#VALUE!</v>
      </c>
      <c r="DK70" s="186" t="e">
        <f t="shared" si="282"/>
        <v>#VALUE!</v>
      </c>
      <c r="DL70" s="186" t="e">
        <f t="shared" si="282"/>
        <v>#VALUE!</v>
      </c>
      <c r="DM70" s="186" t="e">
        <f t="shared" si="282"/>
        <v>#VALUE!</v>
      </c>
      <c r="DN70" s="211" t="e">
        <f t="shared" si="282"/>
        <v>#VALUE!</v>
      </c>
      <c r="DO70" s="186" t="e">
        <f t="shared" si="282"/>
        <v>#VALUE!</v>
      </c>
      <c r="DP70" s="186" t="e">
        <f t="shared" si="282"/>
        <v>#VALUE!</v>
      </c>
      <c r="DQ70" s="186" t="e">
        <f t="shared" si="282"/>
        <v>#VALUE!</v>
      </c>
      <c r="DR70" s="186" t="e">
        <f t="shared" si="282"/>
        <v>#VALUE!</v>
      </c>
      <c r="DS70" s="187" t="e">
        <f t="shared" si="282"/>
        <v>#VALUE!</v>
      </c>
      <c r="DT70" s="185" t="e">
        <f t="shared" si="11"/>
        <v>#VALUE!</v>
      </c>
      <c r="DU70" s="189" t="e">
        <f t="shared" si="12"/>
        <v>#VALUE!</v>
      </c>
      <c r="DV70" s="133" t="e">
        <f>CZ70*'Ores &amp; Ingots'!$C$3+DA70*'Ores &amp; Ingots'!$C$4+DB70*'Ores &amp; Ingots'!$C$5+DC70*'Ores &amp; Ingots'!$C$6+DD70*'Ores &amp; Ingots'!$C$7+DE70*'Ores &amp; Ingots'!$C$8+DF70*'Ores &amp; Ingots'!$C$9+DG70*'Ores &amp; Ingots'!$C$10+DH70*'Ores &amp; Ingots'!$C$11+DI70*'Ores &amp; Ingots'!$C$12</f>
        <v>#VALUE!</v>
      </c>
      <c r="DW70" s="133" t="e">
        <f>DJ70*'Ores &amp; Ingots'!$B$3+DK70*'Ores &amp; Ingots'!$B$4+DL70*'Ores &amp; Ingots'!$B$5+DM70*'Ores &amp; Ingots'!$B$6+DN70*'Ores &amp; Ingots'!$B$7+DO70*'Ores &amp; Ingots'!$B$8+DP70*'Ores &amp; Ingots'!$B$9+DQ70*'Ores &amp; Ingots'!$B$10+DR70*'Ores &amp; Ingots'!$B$11+DS70*'Ores &amp; Ingots'!$B$12</f>
        <v>#VALUE!</v>
      </c>
      <c r="DX70" s="189" t="e">
        <f>CZ70*Refining!$G$3+DA70*Refining!$G$4+DB70*Refining!$G$5+DC70*Refining!$G$6+DD70*Refining!$G$7+DE70*Refining!$G$8+DF70*Refining!$G$9+DG70*Refining!$G$10+DH70*Refining!$G$11+DI70*Refining!$G$12</f>
        <v>#VALUE!</v>
      </c>
      <c r="DY70" s="189" t="e">
        <f t="shared" si="13"/>
        <v>#VALUE!</v>
      </c>
      <c r="DZ70" s="192" t="e">
        <f t="shared" si="14"/>
        <v>#VALUE!</v>
      </c>
      <c r="EA70" s="185" t="e">
        <f t="shared" si="15"/>
        <v>#VALUE!</v>
      </c>
      <c r="EB70" s="194" t="e">
        <f t="shared" ref="EB70:EC70" si="283">EA70/60</f>
        <v>#VALUE!</v>
      </c>
      <c r="EC70" s="194" t="e">
        <f t="shared" si="283"/>
        <v>#VALUE!</v>
      </c>
      <c r="ED70" s="185" t="e">
        <f t="shared" si="17"/>
        <v>#VALUE!</v>
      </c>
      <c r="EE70" s="194" t="e">
        <f t="shared" ref="EE70:EF70" si="284">ED70/1000</f>
        <v>#VALUE!</v>
      </c>
      <c r="EF70" s="196" t="e">
        <f t="shared" si="284"/>
        <v>#VALUE!</v>
      </c>
      <c r="EG70" s="130" t="e">
        <f t="shared" si="19"/>
        <v>#VALUE!</v>
      </c>
      <c r="EH70" s="132" t="e">
        <f t="shared" si="20"/>
        <v>#VALUE!</v>
      </c>
      <c r="EI70" s="133">
        <v>282</v>
      </c>
    </row>
    <row r="71" spans="1:139" ht="12.75" x14ac:dyDescent="0.2">
      <c r="A71" s="864"/>
      <c r="B71" s="135" t="s">
        <v>296</v>
      </c>
      <c r="C71" s="137" t="s">
        <v>156</v>
      </c>
      <c r="D71" s="137">
        <v>1</v>
      </c>
      <c r="E71" s="137">
        <v>1</v>
      </c>
      <c r="F71" s="137">
        <v>1</v>
      </c>
      <c r="G71" s="139">
        <f t="shared" si="0"/>
        <v>15.625</v>
      </c>
      <c r="H71" s="140">
        <v>10</v>
      </c>
      <c r="I71" s="140">
        <v>10</v>
      </c>
      <c r="J71" s="140">
        <f>H71/Main!$D$9</f>
        <v>2</v>
      </c>
      <c r="K71" s="140">
        <f>I71/Main!$D$10</f>
        <v>5</v>
      </c>
      <c r="L71" s="140">
        <f t="shared" si="1"/>
        <v>2.5</v>
      </c>
      <c r="M71" s="140">
        <v>1</v>
      </c>
      <c r="N71" s="143"/>
      <c r="O71" s="143"/>
      <c r="P71" s="143"/>
      <c r="Q71" s="145"/>
      <c r="R71" s="143"/>
      <c r="S71" s="146"/>
      <c r="T71" s="146"/>
      <c r="U71" s="143"/>
      <c r="V71" s="143"/>
      <c r="W71" s="146"/>
      <c r="X71" s="146"/>
      <c r="Y71" s="143"/>
      <c r="Z71" s="143"/>
      <c r="AA71" s="143"/>
      <c r="AB71" s="143"/>
      <c r="AC71" s="362" t="s">
        <v>34</v>
      </c>
      <c r="AD71" s="133">
        <v>0</v>
      </c>
      <c r="AE71" s="133">
        <v>32</v>
      </c>
      <c r="AF71" s="167">
        <v>25</v>
      </c>
      <c r="AG71" s="133">
        <v>0</v>
      </c>
      <c r="AH71" s="133">
        <v>7</v>
      </c>
      <c r="AI71" s="133">
        <v>0</v>
      </c>
      <c r="AJ71" s="133">
        <v>0</v>
      </c>
      <c r="AK71" s="133">
        <v>0</v>
      </c>
      <c r="AL71" s="133">
        <v>0</v>
      </c>
      <c r="AM71" s="133">
        <v>0</v>
      </c>
      <c r="AN71" s="133">
        <v>0</v>
      </c>
      <c r="AO71" s="133">
        <v>0</v>
      </c>
      <c r="AP71" s="133">
        <v>0</v>
      </c>
      <c r="AQ71" s="133">
        <v>0</v>
      </c>
      <c r="AR71" s="133">
        <v>0</v>
      </c>
      <c r="AS71" s="133">
        <v>0</v>
      </c>
      <c r="AT71" s="133">
        <v>0</v>
      </c>
      <c r="AU71" s="133">
        <v>0</v>
      </c>
      <c r="AV71" s="133">
        <v>0</v>
      </c>
      <c r="AW71" s="133">
        <v>0</v>
      </c>
      <c r="AX71" s="133">
        <v>0</v>
      </c>
      <c r="AY71" s="161" t="str">
        <f t="shared" ref="AY71:BS71" si="285">IF(AD71 = 0, "", AD71)</f>
        <v/>
      </c>
      <c r="AZ71" s="133">
        <f t="shared" si="285"/>
        <v>32</v>
      </c>
      <c r="BA71" s="167">
        <f t="shared" si="285"/>
        <v>25</v>
      </c>
      <c r="BB71" s="137" t="str">
        <f t="shared" si="285"/>
        <v/>
      </c>
      <c r="BC71" s="133">
        <f t="shared" si="285"/>
        <v>7</v>
      </c>
      <c r="BD71" s="137" t="str">
        <f t="shared" si="285"/>
        <v/>
      </c>
      <c r="BE71" s="137" t="str">
        <f t="shared" si="285"/>
        <v/>
      </c>
      <c r="BF71" s="137" t="str">
        <f t="shared" si="285"/>
        <v/>
      </c>
      <c r="BG71" s="137" t="str">
        <f t="shared" si="285"/>
        <v/>
      </c>
      <c r="BH71" s="137" t="str">
        <f t="shared" si="285"/>
        <v/>
      </c>
      <c r="BI71" s="137" t="str">
        <f t="shared" si="285"/>
        <v/>
      </c>
      <c r="BJ71" s="137" t="str">
        <f t="shared" si="285"/>
        <v/>
      </c>
      <c r="BK71" s="137" t="str">
        <f t="shared" si="285"/>
        <v/>
      </c>
      <c r="BL71" s="137" t="str">
        <f t="shared" si="285"/>
        <v/>
      </c>
      <c r="BM71" s="137" t="str">
        <f t="shared" si="285"/>
        <v/>
      </c>
      <c r="BN71" s="137" t="str">
        <f t="shared" si="285"/>
        <v/>
      </c>
      <c r="BO71" s="137" t="str">
        <f t="shared" si="285"/>
        <v/>
      </c>
      <c r="BP71" s="137" t="str">
        <f t="shared" si="285"/>
        <v/>
      </c>
      <c r="BQ71" s="137" t="str">
        <f t="shared" si="285"/>
        <v/>
      </c>
      <c r="BR71" s="137" t="str">
        <f t="shared" si="285"/>
        <v/>
      </c>
      <c r="BS71" s="169" t="str">
        <f t="shared" si="285"/>
        <v/>
      </c>
      <c r="BT71" s="174" t="e">
        <f>$AY71*Assembly!Z$4+$AZ71*Assembly!Z$5+$BA71*Assembly!Z$6+$BB71*Assembly!Z$7+$BC71*Assembly!Z$8+$BD71*Assembly!Z$9+$BE71*Assembly!Z$10+$BF71*Assembly!Z$11+$BG71*Assembly!Z$12+$BH71*Assembly!Z$13+$BI71*Assembly!Z$14+$BJ71*Assembly!Z$15+$BK71*Assembly!Z$16+$BL71*Assembly!Z$17+$BM71*Assembly!Z$18+$BN71*Assembly!Z$19+$BO71*Assembly!Z$20+$BP71*Assembly!Z$21+$BQ71*Assembly!Z$22+$BR71*Assembly!Z$23+$BS71*Assembly!Z$24</f>
        <v>#VALUE!</v>
      </c>
      <c r="BU71" s="133" t="e">
        <f t="shared" si="3"/>
        <v>#VALUE!</v>
      </c>
      <c r="BV71" s="133"/>
      <c r="BW71" s="133" t="e">
        <f>$AY71*Assembly!AD$4+$AZ71*Assembly!AD$5+$BA71*Assembly!AD$6+$BB71*Assembly!AD$7+$BC71*Assembly!AD$8+$BD71*Assembly!AD$9+$BE71*Assembly!AD$10+$BF71*Assembly!AD$11+$BG71*Assembly!AD$12+$BH71*Assembly!AD$13+$BI71*Assembly!AD$14+$BJ71*Assembly!AD$15+$BK71*Assembly!AD$16+$BL71*Assembly!AD$17+$BM71*Assembly!AD$18+$BN71*Assembly!AD$19+$BO71*Assembly!AD$20+$BP71*Assembly!AD$21+$BQ71*Assembly!AD$22+$BR71*Assembly!AD$23+$BS71*Assembly!AD$24</f>
        <v>#VALUE!</v>
      </c>
      <c r="BX71" s="177" t="e">
        <f t="shared" si="4"/>
        <v>#VALUE!</v>
      </c>
      <c r="BY71" s="178" t="e">
        <f t="shared" si="5"/>
        <v>#VALUE!</v>
      </c>
      <c r="BZ71" s="179" t="e">
        <f t="shared" si="6"/>
        <v>#VALUE!</v>
      </c>
      <c r="CA71" s="178" t="e">
        <f t="shared" si="7"/>
        <v>#VALUE!</v>
      </c>
      <c r="CB71" s="133" t="e">
        <f>$AY71*Assembly!Y$4+$AZ71*Assembly!Y$5+$BA71*Assembly!Y$6+$BB71*Assembly!Y$7+$BC71*Assembly!Y$8+$BD71*Assembly!Y$9+$BE71*Assembly!Y$10+$BF71*Assembly!Y$11+$BG71*Assembly!Y$12+$BH71*Assembly!Y$13+$BI71*Assembly!Y$14+$BJ71*Assembly!Y$15+$BK71*Assembly!Y$16+$BL71*Assembly!Y$17+$BM71*Assembly!Y$18+$BN71*Assembly!Y$19+$BO71*Assembly!Y$20+$BP71*Assembly!Y$21+$BQ71*Assembly!Y$22+$BR71*Assembly!Y$23+$BS71*Assembly!Y$24</f>
        <v>#VALUE!</v>
      </c>
      <c r="CC71" s="133" t="e">
        <f t="shared" si="8"/>
        <v>#VALUE!</v>
      </c>
      <c r="CD71" s="130" t="e">
        <f t="shared" si="9"/>
        <v>#VALUE!</v>
      </c>
      <c r="CE71" s="183" t="e">
        <f>$AY71*Assembly!AC$4+$AZ71*Assembly!AC$5+$BA71*Assembly!AC$6+$BB71*Assembly!AC$7+$BC71*Assembly!AC$8+$BD71*Assembly!AC$9+$BE71*Assembly!AC$10+$BF71*Assembly!AC$11+$BG71*Assembly!AC$12+$BH71*Assembly!AC$13+$BI71*Assembly!AC$14+$BJ71*Assembly!AC$15+$BK71*Assembly!AC$16+$BL71*Assembly!AC$17+$BM71*Assembly!AC$18+$BN71*Assembly!AC$19+$BO71*Assembly!AC$20+$BP71*Assembly!AC$21+$BQ71*Assembly!AC$22+$BR71*Assembly!AC$23+$BS71*Assembly!AC$24</f>
        <v>#VALUE!</v>
      </c>
      <c r="CF71" s="145" t="e">
        <f>$AY71*Assembly!M$4+$AZ71*Assembly!M$5+$BA71*Assembly!M$6+$BB71*Assembly!M$7+$BC71*Assembly!M$8+$BD71*Assembly!M$9+$BE71*Assembly!M$10+$BF71*Assembly!M$11+$BG71*Assembly!M$12+$BH71*Assembly!M$13+$BI71*Assembly!M$14+$BJ71*Assembly!M$15+$BK71*Assembly!M$16+$BL71*Assembly!M$17+$BM71*Assembly!M$18+$BN71*Assembly!M$19+$BO71*Assembly!M$20+$BP71*Assembly!M$21+$BQ71*Assembly!M$22+$BR71*Assembly!M$23+$BS71*Assembly!M$24</f>
        <v>#VALUE!</v>
      </c>
      <c r="CG71" s="145" t="e">
        <f>$AY71*Assembly!N$4+$AZ71*Assembly!N$5+$BA71*Assembly!N$6+$BB71*Assembly!N$7+$BC71*Assembly!N$8+$BD71*Assembly!N$9+$BE71*Assembly!N$10+$BF71*Assembly!N$11+$BG71*Assembly!N$12+$BH71*Assembly!N$13+$BI71*Assembly!N$14+$BJ71*Assembly!N$15+$BK71*Assembly!N$16+$BL71*Assembly!N$17+$BM71*Assembly!N$18+$BN71*Assembly!N$19+$BO71*Assembly!N$20+$BP71*Assembly!N$21+$BQ71*Assembly!N$22+$BR71*Assembly!N$23+$BS71*Assembly!N$24</f>
        <v>#VALUE!</v>
      </c>
      <c r="CH71" s="145" t="e">
        <f>$AY71*Assembly!O$4+$AZ71*Assembly!O$5+$BA71*Assembly!O$6+$BB71*Assembly!O$7+$BC71*Assembly!O$8+$BD71*Assembly!O$9+$BE71*Assembly!O$10+$BF71*Assembly!O$11+$BG71*Assembly!O$12+$BH71*Assembly!O$13+$BI71*Assembly!O$14+$BJ71*Assembly!O$15+$BK71*Assembly!O$16+$BL71*Assembly!O$17+$BM71*Assembly!O$18+$BN71*Assembly!O$19+$BO71*Assembly!O$20+$BP71*Assembly!O$21+$BQ71*Assembly!O$22+$BR71*Assembly!O$23+$BS71*Assembly!O$24</f>
        <v>#VALUE!</v>
      </c>
      <c r="CI71" s="140" t="e">
        <f>$AY71*Assembly!P$4+$AZ71*Assembly!P$5+$BA71*Assembly!P$6+$BB71*Assembly!P$7+$BC71*Assembly!P$8+$BD71*Assembly!P$9+$BE71*Assembly!P$10+$BF71*Assembly!P$11+$BG71*Assembly!P$12+$BH71*Assembly!P$13+$BI71*Assembly!P$14+$BJ71*Assembly!P$15+$BK71*Assembly!P$16+$BL71*Assembly!P$17+$BM71*Assembly!P$18+$BN71*Assembly!P$19+$BO71*Assembly!P$20+$BP71*Assembly!P$21+$BQ71*Assembly!P$22+$BR71*Assembly!P$23+$BS71*Assembly!P$24</f>
        <v>#VALUE!</v>
      </c>
      <c r="CJ71" s="140" t="e">
        <f>$AY71*Assembly!Q$4+$AZ71*Assembly!Q$5+$BA71*Assembly!Q$6+$BB71*Assembly!Q$7+$BC71*Assembly!Q$8+$BD71*Assembly!Q$9+$BE71*Assembly!Q$10+$BF71*Assembly!Q$11+$BG71*Assembly!Q$12+$BH71*Assembly!Q$13+$BI71*Assembly!Q$14+$BJ71*Assembly!Q$15+$BK71*Assembly!Q$16+$BL71*Assembly!Q$17+$BM71*Assembly!Q$18+$BN71*Assembly!Q$19+$BO71*Assembly!Q$20+$BP71*Assembly!Q$21+$BQ71*Assembly!Q$22+$BR71*Assembly!Q$23+$BS71*Assembly!Q$24</f>
        <v>#VALUE!</v>
      </c>
      <c r="CK71" s="145" t="e">
        <f>$AY71*Assembly!R$4+$AZ71*Assembly!R$5+$BA71*Assembly!R$6+$BB71*Assembly!R$7+$BC71*Assembly!R$8+$BD71*Assembly!R$9+$BE71*Assembly!R$10+$BF71*Assembly!R$11+$BG71*Assembly!R$12+$BH71*Assembly!R$13+$BI71*Assembly!R$14+$BJ71*Assembly!R$15+$BK71*Assembly!R$16+$BL71*Assembly!R$17+$BM71*Assembly!R$18+$BN71*Assembly!R$19+$BO71*Assembly!R$20+$BP71*Assembly!R$21+$BQ71*Assembly!R$22+$BR71*Assembly!R$23+$BS71*Assembly!R$24</f>
        <v>#VALUE!</v>
      </c>
      <c r="CL71" s="140" t="e">
        <f>$AY71*Assembly!S$4+$AZ71*Assembly!S$5+$BA71*Assembly!S$6+$BB71*Assembly!S$7+$BC71*Assembly!S$8+$BD71*Assembly!S$9+$BE71*Assembly!S$10+$BF71*Assembly!S$11+$BG71*Assembly!S$12+$BH71*Assembly!S$13+$BI71*Assembly!S$14+$BJ71*Assembly!S$15+$BK71*Assembly!S$16+$BL71*Assembly!S$17+$BM71*Assembly!S$18+$BN71*Assembly!S$19+$BO71*Assembly!S$20+$BP71*Assembly!S$21+$BQ71*Assembly!S$22+$BR71*Assembly!S$23+$BS71*Assembly!S$24</f>
        <v>#VALUE!</v>
      </c>
      <c r="CM71" s="140" t="e">
        <f>$AY71*Assembly!T$4+$AZ71*Assembly!T$5+$BA71*Assembly!T$6+$BB71*Assembly!T$7+$BC71*Assembly!T$8+$BD71*Assembly!T$9+$BE71*Assembly!T$10+$BF71*Assembly!T$11+$BG71*Assembly!T$12+$BH71*Assembly!T$13+$BI71*Assembly!T$14+$BJ71*Assembly!T$15+$BK71*Assembly!T$16+$BL71*Assembly!T$17+$BM71*Assembly!T$18+$BN71*Assembly!T$19+$BO71*Assembly!T$20+$BP71*Assembly!T$21+$BQ71*Assembly!T$22+$BR71*Assembly!T$23+$BS71*Assembly!T$24</f>
        <v>#VALUE!</v>
      </c>
      <c r="CN71" s="140" t="e">
        <f>$AY71*Assembly!U$4+$AZ71*Assembly!U$5+$BA71*Assembly!U$6+$BB71*Assembly!U$7+$BC71*Assembly!U$8+$BD71*Assembly!U$9+$BE71*Assembly!U$10+$BF71*Assembly!U$11+$BG71*Assembly!U$12+$BH71*Assembly!U$13+$BI71*Assembly!U$14+$BJ71*Assembly!U$15+$BK71*Assembly!U$16+$BL71*Assembly!U$17+$BM71*Assembly!U$18+$BN71*Assembly!U$19+$BO71*Assembly!U$20+$BP71*Assembly!U$21+$BQ71*Assembly!U$22+$BR71*Assembly!U$23+$BS71*Assembly!U$24</f>
        <v>#VALUE!</v>
      </c>
      <c r="CO71" s="145" t="e">
        <f>$AY71*Assembly!V$4+$AZ71*Assembly!V$5+$BA71*Assembly!V$6+$BB71*Assembly!V$7+$BC71*Assembly!V$8+$BD71*Assembly!V$9+$BE71*Assembly!V$10+$BF71*Assembly!V$11+$BG71*Assembly!V$12+$BH71*Assembly!V$13+$BI71*Assembly!V$14+$BJ71*Assembly!V$15+$BK71*Assembly!V$16+$BL71*Assembly!V$17+$BM71*Assembly!V$18+$BN71*Assembly!V$19+$BO71*Assembly!V$20+$BP71*Assembly!V$21+$BQ71*Assembly!V$22+$BR71*Assembly!V$23+$BS71*Assembly!V$24</f>
        <v>#VALUE!</v>
      </c>
      <c r="CP71" s="145" t="e">
        <f>CF71*Refining!$F$3</f>
        <v>#VALUE!</v>
      </c>
      <c r="CQ71" s="145" t="e">
        <f>CG71*Refining!$F$4</f>
        <v>#VALUE!</v>
      </c>
      <c r="CR71" s="145" t="e">
        <f>CH71*Refining!$F$5</f>
        <v>#VALUE!</v>
      </c>
      <c r="CS71" s="145" t="e">
        <f>CI71*Refining!$F$6</f>
        <v>#VALUE!</v>
      </c>
      <c r="CT71" s="145" t="e">
        <f>CJ71*Refining!$F$7</f>
        <v>#VALUE!</v>
      </c>
      <c r="CU71" s="145" t="e">
        <f>CK71*Refining!$F$8</f>
        <v>#VALUE!</v>
      </c>
      <c r="CV71" s="145" t="e">
        <f>CL71*Refining!$F$9</f>
        <v>#VALUE!</v>
      </c>
      <c r="CW71" s="145" t="e">
        <f>CM71*Refining!$F$10</f>
        <v>#VALUE!</v>
      </c>
      <c r="CX71" s="145" t="e">
        <f>CN71*Refining!$F$11</f>
        <v>#VALUE!</v>
      </c>
      <c r="CY71" s="145" t="e">
        <f>CO71*Refining!$F$12</f>
        <v>#VALUE!</v>
      </c>
      <c r="CZ71" s="185" t="e">
        <f t="shared" ref="CZ71:DS71" si="286">IF(CF71 = 0, "", CF71)</f>
        <v>#VALUE!</v>
      </c>
      <c r="DA71" s="186" t="e">
        <f t="shared" si="286"/>
        <v>#VALUE!</v>
      </c>
      <c r="DB71" s="186" t="e">
        <f t="shared" si="286"/>
        <v>#VALUE!</v>
      </c>
      <c r="DC71" s="186" t="e">
        <f t="shared" si="286"/>
        <v>#VALUE!</v>
      </c>
      <c r="DD71" s="186" t="e">
        <f t="shared" si="286"/>
        <v>#VALUE!</v>
      </c>
      <c r="DE71" s="186" t="e">
        <f t="shared" si="286"/>
        <v>#VALUE!</v>
      </c>
      <c r="DF71" s="186" t="e">
        <f t="shared" si="286"/>
        <v>#VALUE!</v>
      </c>
      <c r="DG71" s="186" t="e">
        <f t="shared" si="286"/>
        <v>#VALUE!</v>
      </c>
      <c r="DH71" s="186" t="e">
        <f t="shared" si="286"/>
        <v>#VALUE!</v>
      </c>
      <c r="DI71" s="187" t="e">
        <f t="shared" si="286"/>
        <v>#VALUE!</v>
      </c>
      <c r="DJ71" s="185" t="e">
        <f t="shared" si="286"/>
        <v>#VALUE!</v>
      </c>
      <c r="DK71" s="186" t="e">
        <f t="shared" si="286"/>
        <v>#VALUE!</v>
      </c>
      <c r="DL71" s="186" t="e">
        <f t="shared" si="286"/>
        <v>#VALUE!</v>
      </c>
      <c r="DM71" s="186" t="e">
        <f t="shared" si="286"/>
        <v>#VALUE!</v>
      </c>
      <c r="DN71" s="211" t="e">
        <f t="shared" si="286"/>
        <v>#VALUE!</v>
      </c>
      <c r="DO71" s="186" t="e">
        <f t="shared" si="286"/>
        <v>#VALUE!</v>
      </c>
      <c r="DP71" s="186" t="e">
        <f t="shared" si="286"/>
        <v>#VALUE!</v>
      </c>
      <c r="DQ71" s="186" t="e">
        <f t="shared" si="286"/>
        <v>#VALUE!</v>
      </c>
      <c r="DR71" s="186" t="e">
        <f t="shared" si="286"/>
        <v>#VALUE!</v>
      </c>
      <c r="DS71" s="187" t="e">
        <f t="shared" si="286"/>
        <v>#VALUE!</v>
      </c>
      <c r="DT71" s="185" t="e">
        <f t="shared" si="11"/>
        <v>#VALUE!</v>
      </c>
      <c r="DU71" s="189" t="e">
        <f t="shared" si="12"/>
        <v>#VALUE!</v>
      </c>
      <c r="DV71" s="133" t="e">
        <f>CZ71*'Ores &amp; Ingots'!$C$3+DA71*'Ores &amp; Ingots'!$C$4+DB71*'Ores &amp; Ingots'!$C$5+DC71*'Ores &amp; Ingots'!$C$6+DD71*'Ores &amp; Ingots'!$C$7+DE71*'Ores &amp; Ingots'!$C$8+DF71*'Ores &amp; Ingots'!$C$9+DG71*'Ores &amp; Ingots'!$C$10+DH71*'Ores &amp; Ingots'!$C$11+DI71*'Ores &amp; Ingots'!$C$12</f>
        <v>#VALUE!</v>
      </c>
      <c r="DW71" s="133" t="e">
        <f>DJ71*'Ores &amp; Ingots'!$B$3+DK71*'Ores &amp; Ingots'!$B$4+DL71*'Ores &amp; Ingots'!$B$5+DM71*'Ores &amp; Ingots'!$B$6+DN71*'Ores &amp; Ingots'!$B$7+DO71*'Ores &amp; Ingots'!$B$8+DP71*'Ores &amp; Ingots'!$B$9+DQ71*'Ores &amp; Ingots'!$B$10+DR71*'Ores &amp; Ingots'!$B$11+DS71*'Ores &amp; Ingots'!$B$12</f>
        <v>#VALUE!</v>
      </c>
      <c r="DX71" s="189" t="e">
        <f>CZ71*Refining!$G$3+DA71*Refining!$G$4+DB71*Refining!$G$5+DC71*Refining!$G$6+DD71*Refining!$G$7+DE71*Refining!$G$8+DF71*Refining!$G$9+DG71*Refining!$G$10+DH71*Refining!$G$11+DI71*Refining!$G$12</f>
        <v>#VALUE!</v>
      </c>
      <c r="DY71" s="189" t="e">
        <f t="shared" si="13"/>
        <v>#VALUE!</v>
      </c>
      <c r="DZ71" s="192" t="e">
        <f t="shared" si="14"/>
        <v>#VALUE!</v>
      </c>
      <c r="EA71" s="185" t="e">
        <f t="shared" si="15"/>
        <v>#VALUE!</v>
      </c>
      <c r="EB71" s="194" t="e">
        <f t="shared" ref="EB71:EC71" si="287">EA71/60</f>
        <v>#VALUE!</v>
      </c>
      <c r="EC71" s="194" t="e">
        <f t="shared" si="287"/>
        <v>#VALUE!</v>
      </c>
      <c r="ED71" s="185" t="e">
        <f t="shared" si="17"/>
        <v>#VALUE!</v>
      </c>
      <c r="EE71" s="194" t="e">
        <f t="shared" ref="EE71:EF71" si="288">ED71/1000</f>
        <v>#VALUE!</v>
      </c>
      <c r="EF71" s="196" t="e">
        <f t="shared" si="288"/>
        <v>#VALUE!</v>
      </c>
      <c r="EG71" s="130" t="e">
        <f t="shared" si="19"/>
        <v>#VALUE!</v>
      </c>
      <c r="EH71" s="132" t="e">
        <f t="shared" si="20"/>
        <v>#VALUE!</v>
      </c>
      <c r="EI71" s="133">
        <v>452</v>
      </c>
    </row>
    <row r="72" spans="1:139" ht="12.75" x14ac:dyDescent="0.2">
      <c r="A72" s="864"/>
      <c r="B72" s="135" t="s">
        <v>297</v>
      </c>
      <c r="C72" s="137" t="s">
        <v>156</v>
      </c>
      <c r="D72" s="137">
        <v>1</v>
      </c>
      <c r="E72" s="137">
        <v>1</v>
      </c>
      <c r="F72" s="137">
        <v>1</v>
      </c>
      <c r="G72" s="139">
        <f t="shared" si="0"/>
        <v>15.625</v>
      </c>
      <c r="H72" s="140">
        <v>10</v>
      </c>
      <c r="I72" s="140">
        <v>10</v>
      </c>
      <c r="J72" s="140">
        <f>H72/Main!$D$9</f>
        <v>2</v>
      </c>
      <c r="K72" s="140">
        <f>I72/Main!$D$10</f>
        <v>5</v>
      </c>
      <c r="L72" s="140">
        <f t="shared" si="1"/>
        <v>2.5</v>
      </c>
      <c r="M72" s="140">
        <v>1</v>
      </c>
      <c r="N72" s="143"/>
      <c r="O72" s="143"/>
      <c r="P72" s="143"/>
      <c r="Q72" s="145"/>
      <c r="R72" s="143"/>
      <c r="S72" s="146"/>
      <c r="T72" s="146"/>
      <c r="U72" s="143"/>
      <c r="V72" s="143"/>
      <c r="W72" s="146"/>
      <c r="X72" s="146"/>
      <c r="Y72" s="143"/>
      <c r="Z72" s="143"/>
      <c r="AA72" s="143"/>
      <c r="AB72" s="143"/>
      <c r="AC72" s="362" t="s">
        <v>34</v>
      </c>
      <c r="AD72" s="133">
        <v>0</v>
      </c>
      <c r="AE72" s="133">
        <v>32</v>
      </c>
      <c r="AF72" s="167">
        <v>25</v>
      </c>
      <c r="AG72" s="133">
        <v>0</v>
      </c>
      <c r="AH72" s="133">
        <v>7</v>
      </c>
      <c r="AI72" s="133">
        <v>0</v>
      </c>
      <c r="AJ72" s="133">
        <v>0</v>
      </c>
      <c r="AK72" s="133">
        <v>0</v>
      </c>
      <c r="AL72" s="133">
        <v>0</v>
      </c>
      <c r="AM72" s="133">
        <v>0</v>
      </c>
      <c r="AN72" s="133">
        <v>0</v>
      </c>
      <c r="AO72" s="133">
        <v>0</v>
      </c>
      <c r="AP72" s="133">
        <v>0</v>
      </c>
      <c r="AQ72" s="133">
        <v>0</v>
      </c>
      <c r="AR72" s="133">
        <v>0</v>
      </c>
      <c r="AS72" s="133">
        <v>0</v>
      </c>
      <c r="AT72" s="133">
        <v>0</v>
      </c>
      <c r="AU72" s="133">
        <v>0</v>
      </c>
      <c r="AV72" s="133">
        <v>0</v>
      </c>
      <c r="AW72" s="133">
        <v>0</v>
      </c>
      <c r="AX72" s="133">
        <v>0</v>
      </c>
      <c r="AY72" s="161" t="str">
        <f t="shared" ref="AY72:BS72" si="289">IF(AD72 = 0, "", AD72)</f>
        <v/>
      </c>
      <c r="AZ72" s="133">
        <f t="shared" si="289"/>
        <v>32</v>
      </c>
      <c r="BA72" s="167">
        <f t="shared" si="289"/>
        <v>25</v>
      </c>
      <c r="BB72" s="137" t="str">
        <f t="shared" si="289"/>
        <v/>
      </c>
      <c r="BC72" s="133">
        <f t="shared" si="289"/>
        <v>7</v>
      </c>
      <c r="BD72" s="137" t="str">
        <f t="shared" si="289"/>
        <v/>
      </c>
      <c r="BE72" s="137" t="str">
        <f t="shared" si="289"/>
        <v/>
      </c>
      <c r="BF72" s="137" t="str">
        <f t="shared" si="289"/>
        <v/>
      </c>
      <c r="BG72" s="137" t="str">
        <f t="shared" si="289"/>
        <v/>
      </c>
      <c r="BH72" s="137" t="str">
        <f t="shared" si="289"/>
        <v/>
      </c>
      <c r="BI72" s="137" t="str">
        <f t="shared" si="289"/>
        <v/>
      </c>
      <c r="BJ72" s="137" t="str">
        <f t="shared" si="289"/>
        <v/>
      </c>
      <c r="BK72" s="137" t="str">
        <f t="shared" si="289"/>
        <v/>
      </c>
      <c r="BL72" s="137" t="str">
        <f t="shared" si="289"/>
        <v/>
      </c>
      <c r="BM72" s="137" t="str">
        <f t="shared" si="289"/>
        <v/>
      </c>
      <c r="BN72" s="137" t="str">
        <f t="shared" si="289"/>
        <v/>
      </c>
      <c r="BO72" s="137" t="str">
        <f t="shared" si="289"/>
        <v/>
      </c>
      <c r="BP72" s="137" t="str">
        <f t="shared" si="289"/>
        <v/>
      </c>
      <c r="BQ72" s="137" t="str">
        <f t="shared" si="289"/>
        <v/>
      </c>
      <c r="BR72" s="137" t="str">
        <f t="shared" si="289"/>
        <v/>
      </c>
      <c r="BS72" s="169" t="str">
        <f t="shared" si="289"/>
        <v/>
      </c>
      <c r="BT72" s="174" t="e">
        <f>$AY72*Assembly!Z$4+$AZ72*Assembly!Z$5+$BA72*Assembly!Z$6+$BB72*Assembly!Z$7+$BC72*Assembly!Z$8+$BD72*Assembly!Z$9+$BE72*Assembly!Z$10+$BF72*Assembly!Z$11+$BG72*Assembly!Z$12+$BH72*Assembly!Z$13+$BI72*Assembly!Z$14+$BJ72*Assembly!Z$15+$BK72*Assembly!Z$16+$BL72*Assembly!Z$17+$BM72*Assembly!Z$18+$BN72*Assembly!Z$19+$BO72*Assembly!Z$20+$BP72*Assembly!Z$21+$BQ72*Assembly!Z$22+$BR72*Assembly!Z$23+$BS72*Assembly!Z$24</f>
        <v>#VALUE!</v>
      </c>
      <c r="BU72" s="133" t="e">
        <f t="shared" si="3"/>
        <v>#VALUE!</v>
      </c>
      <c r="BV72" s="133"/>
      <c r="BW72" s="133" t="e">
        <f>$AY72*Assembly!AD$4+$AZ72*Assembly!AD$5+$BA72*Assembly!AD$6+$BB72*Assembly!AD$7+$BC72*Assembly!AD$8+$BD72*Assembly!AD$9+$BE72*Assembly!AD$10+$BF72*Assembly!AD$11+$BG72*Assembly!AD$12+$BH72*Assembly!AD$13+$BI72*Assembly!AD$14+$BJ72*Assembly!AD$15+$BK72*Assembly!AD$16+$BL72*Assembly!AD$17+$BM72*Assembly!AD$18+$BN72*Assembly!AD$19+$BO72*Assembly!AD$20+$BP72*Assembly!AD$21+$BQ72*Assembly!AD$22+$BR72*Assembly!AD$23+$BS72*Assembly!AD$24</f>
        <v>#VALUE!</v>
      </c>
      <c r="BX72" s="177" t="e">
        <f t="shared" si="4"/>
        <v>#VALUE!</v>
      </c>
      <c r="BY72" s="178" t="e">
        <f t="shared" si="5"/>
        <v>#VALUE!</v>
      </c>
      <c r="BZ72" s="179" t="e">
        <f t="shared" si="6"/>
        <v>#VALUE!</v>
      </c>
      <c r="CA72" s="178" t="e">
        <f t="shared" si="7"/>
        <v>#VALUE!</v>
      </c>
      <c r="CB72" s="133" t="e">
        <f>$AY72*Assembly!Y$4+$AZ72*Assembly!Y$5+$BA72*Assembly!Y$6+$BB72*Assembly!Y$7+$BC72*Assembly!Y$8+$BD72*Assembly!Y$9+$BE72*Assembly!Y$10+$BF72*Assembly!Y$11+$BG72*Assembly!Y$12+$BH72*Assembly!Y$13+$BI72*Assembly!Y$14+$BJ72*Assembly!Y$15+$BK72*Assembly!Y$16+$BL72*Assembly!Y$17+$BM72*Assembly!Y$18+$BN72*Assembly!Y$19+$BO72*Assembly!Y$20+$BP72*Assembly!Y$21+$BQ72*Assembly!Y$22+$BR72*Assembly!Y$23+$BS72*Assembly!Y$24</f>
        <v>#VALUE!</v>
      </c>
      <c r="CC72" s="133" t="e">
        <f t="shared" si="8"/>
        <v>#VALUE!</v>
      </c>
      <c r="CD72" s="130" t="e">
        <f t="shared" si="9"/>
        <v>#VALUE!</v>
      </c>
      <c r="CE72" s="183" t="e">
        <f>$AY72*Assembly!AC$4+$AZ72*Assembly!AC$5+$BA72*Assembly!AC$6+$BB72*Assembly!AC$7+$BC72*Assembly!AC$8+$BD72*Assembly!AC$9+$BE72*Assembly!AC$10+$BF72*Assembly!AC$11+$BG72*Assembly!AC$12+$BH72*Assembly!AC$13+$BI72*Assembly!AC$14+$BJ72*Assembly!AC$15+$BK72*Assembly!AC$16+$BL72*Assembly!AC$17+$BM72*Assembly!AC$18+$BN72*Assembly!AC$19+$BO72*Assembly!AC$20+$BP72*Assembly!AC$21+$BQ72*Assembly!AC$22+$BR72*Assembly!AC$23+$BS72*Assembly!AC$24</f>
        <v>#VALUE!</v>
      </c>
      <c r="CF72" s="145" t="e">
        <f>$AY72*Assembly!M$4+$AZ72*Assembly!M$5+$BA72*Assembly!M$6+$BB72*Assembly!M$7+$BC72*Assembly!M$8+$BD72*Assembly!M$9+$BE72*Assembly!M$10+$BF72*Assembly!M$11+$BG72*Assembly!M$12+$BH72*Assembly!M$13+$BI72*Assembly!M$14+$BJ72*Assembly!M$15+$BK72*Assembly!M$16+$BL72*Assembly!M$17+$BM72*Assembly!M$18+$BN72*Assembly!M$19+$BO72*Assembly!M$20+$BP72*Assembly!M$21+$BQ72*Assembly!M$22+$BR72*Assembly!M$23+$BS72*Assembly!M$24</f>
        <v>#VALUE!</v>
      </c>
      <c r="CG72" s="145" t="e">
        <f>$AY72*Assembly!N$4+$AZ72*Assembly!N$5+$BA72*Assembly!N$6+$BB72*Assembly!N$7+$BC72*Assembly!N$8+$BD72*Assembly!N$9+$BE72*Assembly!N$10+$BF72*Assembly!N$11+$BG72*Assembly!N$12+$BH72*Assembly!N$13+$BI72*Assembly!N$14+$BJ72*Assembly!N$15+$BK72*Assembly!N$16+$BL72*Assembly!N$17+$BM72*Assembly!N$18+$BN72*Assembly!N$19+$BO72*Assembly!N$20+$BP72*Assembly!N$21+$BQ72*Assembly!N$22+$BR72*Assembly!N$23+$BS72*Assembly!N$24</f>
        <v>#VALUE!</v>
      </c>
      <c r="CH72" s="145" t="e">
        <f>$AY72*Assembly!O$4+$AZ72*Assembly!O$5+$BA72*Assembly!O$6+$BB72*Assembly!O$7+$BC72*Assembly!O$8+$BD72*Assembly!O$9+$BE72*Assembly!O$10+$BF72*Assembly!O$11+$BG72*Assembly!O$12+$BH72*Assembly!O$13+$BI72*Assembly!O$14+$BJ72*Assembly!O$15+$BK72*Assembly!O$16+$BL72*Assembly!O$17+$BM72*Assembly!O$18+$BN72*Assembly!O$19+$BO72*Assembly!O$20+$BP72*Assembly!O$21+$BQ72*Assembly!O$22+$BR72*Assembly!O$23+$BS72*Assembly!O$24</f>
        <v>#VALUE!</v>
      </c>
      <c r="CI72" s="140" t="e">
        <f>$AY72*Assembly!P$4+$AZ72*Assembly!P$5+$BA72*Assembly!P$6+$BB72*Assembly!P$7+$BC72*Assembly!P$8+$BD72*Assembly!P$9+$BE72*Assembly!P$10+$BF72*Assembly!P$11+$BG72*Assembly!P$12+$BH72*Assembly!P$13+$BI72*Assembly!P$14+$BJ72*Assembly!P$15+$BK72*Assembly!P$16+$BL72*Assembly!P$17+$BM72*Assembly!P$18+$BN72*Assembly!P$19+$BO72*Assembly!P$20+$BP72*Assembly!P$21+$BQ72*Assembly!P$22+$BR72*Assembly!P$23+$BS72*Assembly!P$24</f>
        <v>#VALUE!</v>
      </c>
      <c r="CJ72" s="140" t="e">
        <f>$AY72*Assembly!Q$4+$AZ72*Assembly!Q$5+$BA72*Assembly!Q$6+$BB72*Assembly!Q$7+$BC72*Assembly!Q$8+$BD72*Assembly!Q$9+$BE72*Assembly!Q$10+$BF72*Assembly!Q$11+$BG72*Assembly!Q$12+$BH72*Assembly!Q$13+$BI72*Assembly!Q$14+$BJ72*Assembly!Q$15+$BK72*Assembly!Q$16+$BL72*Assembly!Q$17+$BM72*Assembly!Q$18+$BN72*Assembly!Q$19+$BO72*Assembly!Q$20+$BP72*Assembly!Q$21+$BQ72*Assembly!Q$22+$BR72*Assembly!Q$23+$BS72*Assembly!Q$24</f>
        <v>#VALUE!</v>
      </c>
      <c r="CK72" s="145" t="e">
        <f>$AY72*Assembly!R$4+$AZ72*Assembly!R$5+$BA72*Assembly!R$6+$BB72*Assembly!R$7+$BC72*Assembly!R$8+$BD72*Assembly!R$9+$BE72*Assembly!R$10+$BF72*Assembly!R$11+$BG72*Assembly!R$12+$BH72*Assembly!R$13+$BI72*Assembly!R$14+$BJ72*Assembly!R$15+$BK72*Assembly!R$16+$BL72*Assembly!R$17+$BM72*Assembly!R$18+$BN72*Assembly!R$19+$BO72*Assembly!R$20+$BP72*Assembly!R$21+$BQ72*Assembly!R$22+$BR72*Assembly!R$23+$BS72*Assembly!R$24</f>
        <v>#VALUE!</v>
      </c>
      <c r="CL72" s="140" t="e">
        <f>$AY72*Assembly!S$4+$AZ72*Assembly!S$5+$BA72*Assembly!S$6+$BB72*Assembly!S$7+$BC72*Assembly!S$8+$BD72*Assembly!S$9+$BE72*Assembly!S$10+$BF72*Assembly!S$11+$BG72*Assembly!S$12+$BH72*Assembly!S$13+$BI72*Assembly!S$14+$BJ72*Assembly!S$15+$BK72*Assembly!S$16+$BL72*Assembly!S$17+$BM72*Assembly!S$18+$BN72*Assembly!S$19+$BO72*Assembly!S$20+$BP72*Assembly!S$21+$BQ72*Assembly!S$22+$BR72*Assembly!S$23+$BS72*Assembly!S$24</f>
        <v>#VALUE!</v>
      </c>
      <c r="CM72" s="140" t="e">
        <f>$AY72*Assembly!T$4+$AZ72*Assembly!T$5+$BA72*Assembly!T$6+$BB72*Assembly!T$7+$BC72*Assembly!T$8+$BD72*Assembly!T$9+$BE72*Assembly!T$10+$BF72*Assembly!T$11+$BG72*Assembly!T$12+$BH72*Assembly!T$13+$BI72*Assembly!T$14+$BJ72*Assembly!T$15+$BK72*Assembly!T$16+$BL72*Assembly!T$17+$BM72*Assembly!T$18+$BN72*Assembly!T$19+$BO72*Assembly!T$20+$BP72*Assembly!T$21+$BQ72*Assembly!T$22+$BR72*Assembly!T$23+$BS72*Assembly!T$24</f>
        <v>#VALUE!</v>
      </c>
      <c r="CN72" s="140" t="e">
        <f>$AY72*Assembly!U$4+$AZ72*Assembly!U$5+$BA72*Assembly!U$6+$BB72*Assembly!U$7+$BC72*Assembly!U$8+$BD72*Assembly!U$9+$BE72*Assembly!U$10+$BF72*Assembly!U$11+$BG72*Assembly!U$12+$BH72*Assembly!U$13+$BI72*Assembly!U$14+$BJ72*Assembly!U$15+$BK72*Assembly!U$16+$BL72*Assembly!U$17+$BM72*Assembly!U$18+$BN72*Assembly!U$19+$BO72*Assembly!U$20+$BP72*Assembly!U$21+$BQ72*Assembly!U$22+$BR72*Assembly!U$23+$BS72*Assembly!U$24</f>
        <v>#VALUE!</v>
      </c>
      <c r="CO72" s="145" t="e">
        <f>$AY72*Assembly!V$4+$AZ72*Assembly!V$5+$BA72*Assembly!V$6+$BB72*Assembly!V$7+$BC72*Assembly!V$8+$BD72*Assembly!V$9+$BE72*Assembly!V$10+$BF72*Assembly!V$11+$BG72*Assembly!V$12+$BH72*Assembly!V$13+$BI72*Assembly!V$14+$BJ72*Assembly!V$15+$BK72*Assembly!V$16+$BL72*Assembly!V$17+$BM72*Assembly!V$18+$BN72*Assembly!V$19+$BO72*Assembly!V$20+$BP72*Assembly!V$21+$BQ72*Assembly!V$22+$BR72*Assembly!V$23+$BS72*Assembly!V$24</f>
        <v>#VALUE!</v>
      </c>
      <c r="CP72" s="145" t="e">
        <f>CF72*Refining!$F$3</f>
        <v>#VALUE!</v>
      </c>
      <c r="CQ72" s="145" t="e">
        <f>CG72*Refining!$F$4</f>
        <v>#VALUE!</v>
      </c>
      <c r="CR72" s="145" t="e">
        <f>CH72*Refining!$F$5</f>
        <v>#VALUE!</v>
      </c>
      <c r="CS72" s="145" t="e">
        <f>CI72*Refining!$F$6</f>
        <v>#VALUE!</v>
      </c>
      <c r="CT72" s="145" t="e">
        <f>CJ72*Refining!$F$7</f>
        <v>#VALUE!</v>
      </c>
      <c r="CU72" s="145" t="e">
        <f>CK72*Refining!$F$8</f>
        <v>#VALUE!</v>
      </c>
      <c r="CV72" s="145" t="e">
        <f>CL72*Refining!$F$9</f>
        <v>#VALUE!</v>
      </c>
      <c r="CW72" s="145" t="e">
        <f>CM72*Refining!$F$10</f>
        <v>#VALUE!</v>
      </c>
      <c r="CX72" s="145" t="e">
        <f>CN72*Refining!$F$11</f>
        <v>#VALUE!</v>
      </c>
      <c r="CY72" s="145" t="e">
        <f>CO72*Refining!$F$12</f>
        <v>#VALUE!</v>
      </c>
      <c r="CZ72" s="185" t="e">
        <f t="shared" ref="CZ72:DS72" si="290">IF(CF72 = 0, "", CF72)</f>
        <v>#VALUE!</v>
      </c>
      <c r="DA72" s="186" t="e">
        <f t="shared" si="290"/>
        <v>#VALUE!</v>
      </c>
      <c r="DB72" s="186" t="e">
        <f t="shared" si="290"/>
        <v>#VALUE!</v>
      </c>
      <c r="DC72" s="186" t="e">
        <f t="shared" si="290"/>
        <v>#VALUE!</v>
      </c>
      <c r="DD72" s="186" t="e">
        <f t="shared" si="290"/>
        <v>#VALUE!</v>
      </c>
      <c r="DE72" s="186" t="e">
        <f t="shared" si="290"/>
        <v>#VALUE!</v>
      </c>
      <c r="DF72" s="186" t="e">
        <f t="shared" si="290"/>
        <v>#VALUE!</v>
      </c>
      <c r="DG72" s="186" t="e">
        <f t="shared" si="290"/>
        <v>#VALUE!</v>
      </c>
      <c r="DH72" s="186" t="e">
        <f t="shared" si="290"/>
        <v>#VALUE!</v>
      </c>
      <c r="DI72" s="187" t="e">
        <f t="shared" si="290"/>
        <v>#VALUE!</v>
      </c>
      <c r="DJ72" s="185" t="e">
        <f t="shared" si="290"/>
        <v>#VALUE!</v>
      </c>
      <c r="DK72" s="186" t="e">
        <f t="shared" si="290"/>
        <v>#VALUE!</v>
      </c>
      <c r="DL72" s="186" t="e">
        <f t="shared" si="290"/>
        <v>#VALUE!</v>
      </c>
      <c r="DM72" s="186" t="e">
        <f t="shared" si="290"/>
        <v>#VALUE!</v>
      </c>
      <c r="DN72" s="211" t="e">
        <f t="shared" si="290"/>
        <v>#VALUE!</v>
      </c>
      <c r="DO72" s="186" t="e">
        <f t="shared" si="290"/>
        <v>#VALUE!</v>
      </c>
      <c r="DP72" s="186" t="e">
        <f t="shared" si="290"/>
        <v>#VALUE!</v>
      </c>
      <c r="DQ72" s="186" t="e">
        <f t="shared" si="290"/>
        <v>#VALUE!</v>
      </c>
      <c r="DR72" s="186" t="e">
        <f t="shared" si="290"/>
        <v>#VALUE!</v>
      </c>
      <c r="DS72" s="187" t="e">
        <f t="shared" si="290"/>
        <v>#VALUE!</v>
      </c>
      <c r="DT72" s="185" t="e">
        <f t="shared" si="11"/>
        <v>#VALUE!</v>
      </c>
      <c r="DU72" s="189" t="e">
        <f t="shared" si="12"/>
        <v>#VALUE!</v>
      </c>
      <c r="DV72" s="133" t="e">
        <f>CZ72*'Ores &amp; Ingots'!$C$3+DA72*'Ores &amp; Ingots'!$C$4+DB72*'Ores &amp; Ingots'!$C$5+DC72*'Ores &amp; Ingots'!$C$6+DD72*'Ores &amp; Ingots'!$C$7+DE72*'Ores &amp; Ingots'!$C$8+DF72*'Ores &amp; Ingots'!$C$9+DG72*'Ores &amp; Ingots'!$C$10+DH72*'Ores &amp; Ingots'!$C$11+DI72*'Ores &amp; Ingots'!$C$12</f>
        <v>#VALUE!</v>
      </c>
      <c r="DW72" s="133" t="e">
        <f>DJ72*'Ores &amp; Ingots'!$B$3+DK72*'Ores &amp; Ingots'!$B$4+DL72*'Ores &amp; Ingots'!$B$5+DM72*'Ores &amp; Ingots'!$B$6+DN72*'Ores &amp; Ingots'!$B$7+DO72*'Ores &amp; Ingots'!$B$8+DP72*'Ores &amp; Ingots'!$B$9+DQ72*'Ores &amp; Ingots'!$B$10+DR72*'Ores &amp; Ingots'!$B$11+DS72*'Ores &amp; Ingots'!$B$12</f>
        <v>#VALUE!</v>
      </c>
      <c r="DX72" s="189" t="e">
        <f>CZ72*Refining!$G$3+DA72*Refining!$G$4+DB72*Refining!$G$5+DC72*Refining!$G$6+DD72*Refining!$G$7+DE72*Refining!$G$8+DF72*Refining!$G$9+DG72*Refining!$G$10+DH72*Refining!$G$11+DI72*Refining!$G$12</f>
        <v>#VALUE!</v>
      </c>
      <c r="DY72" s="189" t="e">
        <f t="shared" si="13"/>
        <v>#VALUE!</v>
      </c>
      <c r="DZ72" s="192" t="e">
        <f t="shared" si="14"/>
        <v>#VALUE!</v>
      </c>
      <c r="EA72" s="185" t="e">
        <f t="shared" si="15"/>
        <v>#VALUE!</v>
      </c>
      <c r="EB72" s="194" t="e">
        <f t="shared" ref="EB72:EC72" si="291">EA72/60</f>
        <v>#VALUE!</v>
      </c>
      <c r="EC72" s="194" t="e">
        <f t="shared" si="291"/>
        <v>#VALUE!</v>
      </c>
      <c r="ED72" s="185" t="e">
        <f t="shared" si="17"/>
        <v>#VALUE!</v>
      </c>
      <c r="EE72" s="194" t="e">
        <f t="shared" ref="EE72:EF72" si="292">ED72/1000</f>
        <v>#VALUE!</v>
      </c>
      <c r="EF72" s="196" t="e">
        <f t="shared" si="292"/>
        <v>#VALUE!</v>
      </c>
      <c r="EG72" s="130" t="e">
        <f t="shared" si="19"/>
        <v>#VALUE!</v>
      </c>
      <c r="EH72" s="132" t="e">
        <f t="shared" si="20"/>
        <v>#VALUE!</v>
      </c>
      <c r="EI72" s="133">
        <v>452</v>
      </c>
    </row>
    <row r="73" spans="1:139" ht="12.75" x14ac:dyDescent="0.2">
      <c r="A73" s="864"/>
      <c r="B73" s="135" t="s">
        <v>298</v>
      </c>
      <c r="C73" s="137" t="s">
        <v>156</v>
      </c>
      <c r="D73" s="137">
        <v>1</v>
      </c>
      <c r="E73" s="137">
        <v>1</v>
      </c>
      <c r="F73" s="137">
        <v>1</v>
      </c>
      <c r="G73" s="139">
        <f t="shared" si="0"/>
        <v>15.625</v>
      </c>
      <c r="H73" s="140">
        <v>10</v>
      </c>
      <c r="I73" s="140">
        <v>10</v>
      </c>
      <c r="J73" s="140">
        <f>H73/Main!$D$9</f>
        <v>2</v>
      </c>
      <c r="K73" s="140">
        <f>I73/Main!$D$10</f>
        <v>5</v>
      </c>
      <c r="L73" s="140">
        <f t="shared" si="1"/>
        <v>2.5</v>
      </c>
      <c r="M73" s="140">
        <v>1</v>
      </c>
      <c r="N73" s="143"/>
      <c r="O73" s="143"/>
      <c r="P73" s="143"/>
      <c r="Q73" s="145"/>
      <c r="R73" s="143"/>
      <c r="S73" s="146"/>
      <c r="T73" s="146"/>
      <c r="U73" s="143"/>
      <c r="V73" s="143"/>
      <c r="W73" s="146"/>
      <c r="X73" s="146"/>
      <c r="Y73" s="143"/>
      <c r="Z73" s="143"/>
      <c r="AA73" s="143"/>
      <c r="AB73" s="143"/>
      <c r="AC73" s="362" t="s">
        <v>34</v>
      </c>
      <c r="AD73" s="133">
        <v>0</v>
      </c>
      <c r="AE73" s="133">
        <v>23</v>
      </c>
      <c r="AF73" s="167">
        <v>17</v>
      </c>
      <c r="AG73" s="133">
        <v>0</v>
      </c>
      <c r="AH73" s="133">
        <v>7</v>
      </c>
      <c r="AI73" s="133">
        <v>0</v>
      </c>
      <c r="AJ73" s="133">
        <v>0</v>
      </c>
      <c r="AK73" s="133">
        <v>0</v>
      </c>
      <c r="AL73" s="133">
        <v>0</v>
      </c>
      <c r="AM73" s="133">
        <v>0</v>
      </c>
      <c r="AN73" s="133">
        <v>0</v>
      </c>
      <c r="AO73" s="133">
        <v>0</v>
      </c>
      <c r="AP73" s="133">
        <v>0</v>
      </c>
      <c r="AQ73" s="133">
        <v>0</v>
      </c>
      <c r="AR73" s="133">
        <v>0</v>
      </c>
      <c r="AS73" s="133">
        <v>0</v>
      </c>
      <c r="AT73" s="133">
        <v>0</v>
      </c>
      <c r="AU73" s="133">
        <v>0</v>
      </c>
      <c r="AV73" s="133">
        <v>0</v>
      </c>
      <c r="AW73" s="133">
        <v>0</v>
      </c>
      <c r="AX73" s="133">
        <v>0</v>
      </c>
      <c r="AY73" s="161" t="str">
        <f t="shared" ref="AY73:BS73" si="293">IF(AD73 = 0, "", AD73)</f>
        <v/>
      </c>
      <c r="AZ73" s="133">
        <f t="shared" si="293"/>
        <v>23</v>
      </c>
      <c r="BA73" s="167">
        <f t="shared" si="293"/>
        <v>17</v>
      </c>
      <c r="BB73" s="137" t="str">
        <f t="shared" si="293"/>
        <v/>
      </c>
      <c r="BC73" s="133">
        <f t="shared" si="293"/>
        <v>7</v>
      </c>
      <c r="BD73" s="137" t="str">
        <f t="shared" si="293"/>
        <v/>
      </c>
      <c r="BE73" s="137" t="str">
        <f t="shared" si="293"/>
        <v/>
      </c>
      <c r="BF73" s="137" t="str">
        <f t="shared" si="293"/>
        <v/>
      </c>
      <c r="BG73" s="137" t="str">
        <f t="shared" si="293"/>
        <v/>
      </c>
      <c r="BH73" s="137" t="str">
        <f t="shared" si="293"/>
        <v/>
      </c>
      <c r="BI73" s="137" t="str">
        <f t="shared" si="293"/>
        <v/>
      </c>
      <c r="BJ73" s="137" t="str">
        <f t="shared" si="293"/>
        <v/>
      </c>
      <c r="BK73" s="137" t="str">
        <f t="shared" si="293"/>
        <v/>
      </c>
      <c r="BL73" s="137" t="str">
        <f t="shared" si="293"/>
        <v/>
      </c>
      <c r="BM73" s="137" t="str">
        <f t="shared" si="293"/>
        <v/>
      </c>
      <c r="BN73" s="137" t="str">
        <f t="shared" si="293"/>
        <v/>
      </c>
      <c r="BO73" s="137" t="str">
        <f t="shared" si="293"/>
        <v/>
      </c>
      <c r="BP73" s="137" t="str">
        <f t="shared" si="293"/>
        <v/>
      </c>
      <c r="BQ73" s="137" t="str">
        <f t="shared" si="293"/>
        <v/>
      </c>
      <c r="BR73" s="137" t="str">
        <f t="shared" si="293"/>
        <v/>
      </c>
      <c r="BS73" s="169" t="str">
        <f t="shared" si="293"/>
        <v/>
      </c>
      <c r="BT73" s="174" t="e">
        <f>$AY73*Assembly!Z$4+$AZ73*Assembly!Z$5+$BA73*Assembly!Z$6+$BB73*Assembly!Z$7+$BC73*Assembly!Z$8+$BD73*Assembly!Z$9+$BE73*Assembly!Z$10+$BF73*Assembly!Z$11+$BG73*Assembly!Z$12+$BH73*Assembly!Z$13+$BI73*Assembly!Z$14+$BJ73*Assembly!Z$15+$BK73*Assembly!Z$16+$BL73*Assembly!Z$17+$BM73*Assembly!Z$18+$BN73*Assembly!Z$19+$BO73*Assembly!Z$20+$BP73*Assembly!Z$21+$BQ73*Assembly!Z$22+$BR73*Assembly!Z$23+$BS73*Assembly!Z$24</f>
        <v>#VALUE!</v>
      </c>
      <c r="BU73" s="133" t="e">
        <f t="shared" si="3"/>
        <v>#VALUE!</v>
      </c>
      <c r="BV73" s="133"/>
      <c r="BW73" s="133" t="e">
        <f>$AY73*Assembly!AD$4+$AZ73*Assembly!AD$5+$BA73*Assembly!AD$6+$BB73*Assembly!AD$7+$BC73*Assembly!AD$8+$BD73*Assembly!AD$9+$BE73*Assembly!AD$10+$BF73*Assembly!AD$11+$BG73*Assembly!AD$12+$BH73*Assembly!AD$13+$BI73*Assembly!AD$14+$BJ73*Assembly!AD$15+$BK73*Assembly!AD$16+$BL73*Assembly!AD$17+$BM73*Assembly!AD$18+$BN73*Assembly!AD$19+$BO73*Assembly!AD$20+$BP73*Assembly!AD$21+$BQ73*Assembly!AD$22+$BR73*Assembly!AD$23+$BS73*Assembly!AD$24</f>
        <v>#VALUE!</v>
      </c>
      <c r="BX73" s="177" t="e">
        <f t="shared" si="4"/>
        <v>#VALUE!</v>
      </c>
      <c r="BY73" s="178" t="e">
        <f t="shared" si="5"/>
        <v>#VALUE!</v>
      </c>
      <c r="BZ73" s="179" t="e">
        <f t="shared" si="6"/>
        <v>#VALUE!</v>
      </c>
      <c r="CA73" s="178" t="e">
        <f t="shared" si="7"/>
        <v>#VALUE!</v>
      </c>
      <c r="CB73" s="133" t="e">
        <f>$AY73*Assembly!Y$4+$AZ73*Assembly!Y$5+$BA73*Assembly!Y$6+$BB73*Assembly!Y$7+$BC73*Assembly!Y$8+$BD73*Assembly!Y$9+$BE73*Assembly!Y$10+$BF73*Assembly!Y$11+$BG73*Assembly!Y$12+$BH73*Assembly!Y$13+$BI73*Assembly!Y$14+$BJ73*Assembly!Y$15+$BK73*Assembly!Y$16+$BL73*Assembly!Y$17+$BM73*Assembly!Y$18+$BN73*Assembly!Y$19+$BO73*Assembly!Y$20+$BP73*Assembly!Y$21+$BQ73*Assembly!Y$22+$BR73*Assembly!Y$23+$BS73*Assembly!Y$24</f>
        <v>#VALUE!</v>
      </c>
      <c r="CC73" s="133" t="e">
        <f t="shared" si="8"/>
        <v>#VALUE!</v>
      </c>
      <c r="CD73" s="130" t="e">
        <f t="shared" si="9"/>
        <v>#VALUE!</v>
      </c>
      <c r="CE73" s="183" t="e">
        <f>$AY73*Assembly!AC$4+$AZ73*Assembly!AC$5+$BA73*Assembly!AC$6+$BB73*Assembly!AC$7+$BC73*Assembly!AC$8+$BD73*Assembly!AC$9+$BE73*Assembly!AC$10+$BF73*Assembly!AC$11+$BG73*Assembly!AC$12+$BH73*Assembly!AC$13+$BI73*Assembly!AC$14+$BJ73*Assembly!AC$15+$BK73*Assembly!AC$16+$BL73*Assembly!AC$17+$BM73*Assembly!AC$18+$BN73*Assembly!AC$19+$BO73*Assembly!AC$20+$BP73*Assembly!AC$21+$BQ73*Assembly!AC$22+$BR73*Assembly!AC$23+$BS73*Assembly!AC$24</f>
        <v>#VALUE!</v>
      </c>
      <c r="CF73" s="145" t="e">
        <f>$AY73*Assembly!M$4+$AZ73*Assembly!M$5+$BA73*Assembly!M$6+$BB73*Assembly!M$7+$BC73*Assembly!M$8+$BD73*Assembly!M$9+$BE73*Assembly!M$10+$BF73*Assembly!M$11+$BG73*Assembly!M$12+$BH73*Assembly!M$13+$BI73*Assembly!M$14+$BJ73*Assembly!M$15+$BK73*Assembly!M$16+$BL73*Assembly!M$17+$BM73*Assembly!M$18+$BN73*Assembly!M$19+$BO73*Assembly!M$20+$BP73*Assembly!M$21+$BQ73*Assembly!M$22+$BR73*Assembly!M$23+$BS73*Assembly!M$24</f>
        <v>#VALUE!</v>
      </c>
      <c r="CG73" s="145" t="e">
        <f>$AY73*Assembly!N$4+$AZ73*Assembly!N$5+$BA73*Assembly!N$6+$BB73*Assembly!N$7+$BC73*Assembly!N$8+$BD73*Assembly!N$9+$BE73*Assembly!N$10+$BF73*Assembly!N$11+$BG73*Assembly!N$12+$BH73*Assembly!N$13+$BI73*Assembly!N$14+$BJ73*Assembly!N$15+$BK73*Assembly!N$16+$BL73*Assembly!N$17+$BM73*Assembly!N$18+$BN73*Assembly!N$19+$BO73*Assembly!N$20+$BP73*Assembly!N$21+$BQ73*Assembly!N$22+$BR73*Assembly!N$23+$BS73*Assembly!N$24</f>
        <v>#VALUE!</v>
      </c>
      <c r="CH73" s="145" t="e">
        <f>$AY73*Assembly!O$4+$AZ73*Assembly!O$5+$BA73*Assembly!O$6+$BB73*Assembly!O$7+$BC73*Assembly!O$8+$BD73*Assembly!O$9+$BE73*Assembly!O$10+$BF73*Assembly!O$11+$BG73*Assembly!O$12+$BH73*Assembly!O$13+$BI73*Assembly!O$14+$BJ73*Assembly!O$15+$BK73*Assembly!O$16+$BL73*Assembly!O$17+$BM73*Assembly!O$18+$BN73*Assembly!O$19+$BO73*Assembly!O$20+$BP73*Assembly!O$21+$BQ73*Assembly!O$22+$BR73*Assembly!O$23+$BS73*Assembly!O$24</f>
        <v>#VALUE!</v>
      </c>
      <c r="CI73" s="140" t="e">
        <f>$AY73*Assembly!P$4+$AZ73*Assembly!P$5+$BA73*Assembly!P$6+$BB73*Assembly!P$7+$BC73*Assembly!P$8+$BD73*Assembly!P$9+$BE73*Assembly!P$10+$BF73*Assembly!P$11+$BG73*Assembly!P$12+$BH73*Assembly!P$13+$BI73*Assembly!P$14+$BJ73*Assembly!P$15+$BK73*Assembly!P$16+$BL73*Assembly!P$17+$BM73*Assembly!P$18+$BN73*Assembly!P$19+$BO73*Assembly!P$20+$BP73*Assembly!P$21+$BQ73*Assembly!P$22+$BR73*Assembly!P$23+$BS73*Assembly!P$24</f>
        <v>#VALUE!</v>
      </c>
      <c r="CJ73" s="140" t="e">
        <f>$AY73*Assembly!Q$4+$AZ73*Assembly!Q$5+$BA73*Assembly!Q$6+$BB73*Assembly!Q$7+$BC73*Assembly!Q$8+$BD73*Assembly!Q$9+$BE73*Assembly!Q$10+$BF73*Assembly!Q$11+$BG73*Assembly!Q$12+$BH73*Assembly!Q$13+$BI73*Assembly!Q$14+$BJ73*Assembly!Q$15+$BK73*Assembly!Q$16+$BL73*Assembly!Q$17+$BM73*Assembly!Q$18+$BN73*Assembly!Q$19+$BO73*Assembly!Q$20+$BP73*Assembly!Q$21+$BQ73*Assembly!Q$22+$BR73*Assembly!Q$23+$BS73*Assembly!Q$24</f>
        <v>#VALUE!</v>
      </c>
      <c r="CK73" s="145" t="e">
        <f>$AY73*Assembly!R$4+$AZ73*Assembly!R$5+$BA73*Assembly!R$6+$BB73*Assembly!R$7+$BC73*Assembly!R$8+$BD73*Assembly!R$9+$BE73*Assembly!R$10+$BF73*Assembly!R$11+$BG73*Assembly!R$12+$BH73*Assembly!R$13+$BI73*Assembly!R$14+$BJ73*Assembly!R$15+$BK73*Assembly!R$16+$BL73*Assembly!R$17+$BM73*Assembly!R$18+$BN73*Assembly!R$19+$BO73*Assembly!R$20+$BP73*Assembly!R$21+$BQ73*Assembly!R$22+$BR73*Assembly!R$23+$BS73*Assembly!R$24</f>
        <v>#VALUE!</v>
      </c>
      <c r="CL73" s="140" t="e">
        <f>$AY73*Assembly!S$4+$AZ73*Assembly!S$5+$BA73*Assembly!S$6+$BB73*Assembly!S$7+$BC73*Assembly!S$8+$BD73*Assembly!S$9+$BE73*Assembly!S$10+$BF73*Assembly!S$11+$BG73*Assembly!S$12+$BH73*Assembly!S$13+$BI73*Assembly!S$14+$BJ73*Assembly!S$15+$BK73*Assembly!S$16+$BL73*Assembly!S$17+$BM73*Assembly!S$18+$BN73*Assembly!S$19+$BO73*Assembly!S$20+$BP73*Assembly!S$21+$BQ73*Assembly!S$22+$BR73*Assembly!S$23+$BS73*Assembly!S$24</f>
        <v>#VALUE!</v>
      </c>
      <c r="CM73" s="140" t="e">
        <f>$AY73*Assembly!T$4+$AZ73*Assembly!T$5+$BA73*Assembly!T$6+$BB73*Assembly!T$7+$BC73*Assembly!T$8+$BD73*Assembly!T$9+$BE73*Assembly!T$10+$BF73*Assembly!T$11+$BG73*Assembly!T$12+$BH73*Assembly!T$13+$BI73*Assembly!T$14+$BJ73*Assembly!T$15+$BK73*Assembly!T$16+$BL73*Assembly!T$17+$BM73*Assembly!T$18+$BN73*Assembly!T$19+$BO73*Assembly!T$20+$BP73*Assembly!T$21+$BQ73*Assembly!T$22+$BR73*Assembly!T$23+$BS73*Assembly!T$24</f>
        <v>#VALUE!</v>
      </c>
      <c r="CN73" s="140" t="e">
        <f>$AY73*Assembly!U$4+$AZ73*Assembly!U$5+$BA73*Assembly!U$6+$BB73*Assembly!U$7+$BC73*Assembly!U$8+$BD73*Assembly!U$9+$BE73*Assembly!U$10+$BF73*Assembly!U$11+$BG73*Assembly!U$12+$BH73*Assembly!U$13+$BI73*Assembly!U$14+$BJ73*Assembly!U$15+$BK73*Assembly!U$16+$BL73*Assembly!U$17+$BM73*Assembly!U$18+$BN73*Assembly!U$19+$BO73*Assembly!U$20+$BP73*Assembly!U$21+$BQ73*Assembly!U$22+$BR73*Assembly!U$23+$BS73*Assembly!U$24</f>
        <v>#VALUE!</v>
      </c>
      <c r="CO73" s="145" t="e">
        <f>$AY73*Assembly!V$4+$AZ73*Assembly!V$5+$BA73*Assembly!V$6+$BB73*Assembly!V$7+$BC73*Assembly!V$8+$BD73*Assembly!V$9+$BE73*Assembly!V$10+$BF73*Assembly!V$11+$BG73*Assembly!V$12+$BH73*Assembly!V$13+$BI73*Assembly!V$14+$BJ73*Assembly!V$15+$BK73*Assembly!V$16+$BL73*Assembly!V$17+$BM73*Assembly!V$18+$BN73*Assembly!V$19+$BO73*Assembly!V$20+$BP73*Assembly!V$21+$BQ73*Assembly!V$22+$BR73*Assembly!V$23+$BS73*Assembly!V$24</f>
        <v>#VALUE!</v>
      </c>
      <c r="CP73" s="145" t="e">
        <f>CF73*Refining!$F$3</f>
        <v>#VALUE!</v>
      </c>
      <c r="CQ73" s="145" t="e">
        <f>CG73*Refining!$F$4</f>
        <v>#VALUE!</v>
      </c>
      <c r="CR73" s="145" t="e">
        <f>CH73*Refining!$F$5</f>
        <v>#VALUE!</v>
      </c>
      <c r="CS73" s="145" t="e">
        <f>CI73*Refining!$F$6</f>
        <v>#VALUE!</v>
      </c>
      <c r="CT73" s="145" t="e">
        <f>CJ73*Refining!$F$7</f>
        <v>#VALUE!</v>
      </c>
      <c r="CU73" s="145" t="e">
        <f>CK73*Refining!$F$8</f>
        <v>#VALUE!</v>
      </c>
      <c r="CV73" s="145" t="e">
        <f>CL73*Refining!$F$9</f>
        <v>#VALUE!</v>
      </c>
      <c r="CW73" s="145" t="e">
        <f>CM73*Refining!$F$10</f>
        <v>#VALUE!</v>
      </c>
      <c r="CX73" s="145" t="e">
        <f>CN73*Refining!$F$11</f>
        <v>#VALUE!</v>
      </c>
      <c r="CY73" s="145" t="e">
        <f>CO73*Refining!$F$12</f>
        <v>#VALUE!</v>
      </c>
      <c r="CZ73" s="185" t="e">
        <f t="shared" ref="CZ73:DS73" si="294">IF(CF73 = 0, "", CF73)</f>
        <v>#VALUE!</v>
      </c>
      <c r="DA73" s="186" t="e">
        <f t="shared" si="294"/>
        <v>#VALUE!</v>
      </c>
      <c r="DB73" s="186" t="e">
        <f t="shared" si="294"/>
        <v>#VALUE!</v>
      </c>
      <c r="DC73" s="186" t="e">
        <f t="shared" si="294"/>
        <v>#VALUE!</v>
      </c>
      <c r="DD73" s="186" t="e">
        <f t="shared" si="294"/>
        <v>#VALUE!</v>
      </c>
      <c r="DE73" s="186" t="e">
        <f t="shared" si="294"/>
        <v>#VALUE!</v>
      </c>
      <c r="DF73" s="186" t="e">
        <f t="shared" si="294"/>
        <v>#VALUE!</v>
      </c>
      <c r="DG73" s="186" t="e">
        <f t="shared" si="294"/>
        <v>#VALUE!</v>
      </c>
      <c r="DH73" s="186" t="e">
        <f t="shared" si="294"/>
        <v>#VALUE!</v>
      </c>
      <c r="DI73" s="187" t="e">
        <f t="shared" si="294"/>
        <v>#VALUE!</v>
      </c>
      <c r="DJ73" s="185" t="e">
        <f t="shared" si="294"/>
        <v>#VALUE!</v>
      </c>
      <c r="DK73" s="186" t="e">
        <f t="shared" si="294"/>
        <v>#VALUE!</v>
      </c>
      <c r="DL73" s="186" t="e">
        <f t="shared" si="294"/>
        <v>#VALUE!</v>
      </c>
      <c r="DM73" s="186" t="e">
        <f t="shared" si="294"/>
        <v>#VALUE!</v>
      </c>
      <c r="DN73" s="211" t="e">
        <f t="shared" si="294"/>
        <v>#VALUE!</v>
      </c>
      <c r="DO73" s="186" t="e">
        <f t="shared" si="294"/>
        <v>#VALUE!</v>
      </c>
      <c r="DP73" s="186" t="e">
        <f t="shared" si="294"/>
        <v>#VALUE!</v>
      </c>
      <c r="DQ73" s="186" t="e">
        <f t="shared" si="294"/>
        <v>#VALUE!</v>
      </c>
      <c r="DR73" s="186" t="e">
        <f t="shared" si="294"/>
        <v>#VALUE!</v>
      </c>
      <c r="DS73" s="187" t="e">
        <f t="shared" si="294"/>
        <v>#VALUE!</v>
      </c>
      <c r="DT73" s="185" t="e">
        <f t="shared" si="11"/>
        <v>#VALUE!</v>
      </c>
      <c r="DU73" s="189" t="e">
        <f t="shared" si="12"/>
        <v>#VALUE!</v>
      </c>
      <c r="DV73" s="133" t="e">
        <f>CZ73*'Ores &amp; Ingots'!$C$3+DA73*'Ores &amp; Ingots'!$C$4+DB73*'Ores &amp; Ingots'!$C$5+DC73*'Ores &amp; Ingots'!$C$6+DD73*'Ores &amp; Ingots'!$C$7+DE73*'Ores &amp; Ingots'!$C$8+DF73*'Ores &amp; Ingots'!$C$9+DG73*'Ores &amp; Ingots'!$C$10+DH73*'Ores &amp; Ingots'!$C$11+DI73*'Ores &amp; Ingots'!$C$12</f>
        <v>#VALUE!</v>
      </c>
      <c r="DW73" s="133" t="e">
        <f>DJ73*'Ores &amp; Ingots'!$B$3+DK73*'Ores &amp; Ingots'!$B$4+DL73*'Ores &amp; Ingots'!$B$5+DM73*'Ores &amp; Ingots'!$B$6+DN73*'Ores &amp; Ingots'!$B$7+DO73*'Ores &amp; Ingots'!$B$8+DP73*'Ores &amp; Ingots'!$B$9+DQ73*'Ores &amp; Ingots'!$B$10+DR73*'Ores &amp; Ingots'!$B$11+DS73*'Ores &amp; Ingots'!$B$12</f>
        <v>#VALUE!</v>
      </c>
      <c r="DX73" s="189" t="e">
        <f>CZ73*Refining!$G$3+DA73*Refining!$G$4+DB73*Refining!$G$5+DC73*Refining!$G$6+DD73*Refining!$G$7+DE73*Refining!$G$8+DF73*Refining!$G$9+DG73*Refining!$G$10+DH73*Refining!$G$11+DI73*Refining!$G$12</f>
        <v>#VALUE!</v>
      </c>
      <c r="DY73" s="189" t="e">
        <f t="shared" si="13"/>
        <v>#VALUE!</v>
      </c>
      <c r="DZ73" s="192" t="e">
        <f t="shared" si="14"/>
        <v>#VALUE!</v>
      </c>
      <c r="EA73" s="185" t="e">
        <f t="shared" si="15"/>
        <v>#VALUE!</v>
      </c>
      <c r="EB73" s="194" t="e">
        <f t="shared" ref="EB73:EC73" si="295">EA73/60</f>
        <v>#VALUE!</v>
      </c>
      <c r="EC73" s="194" t="e">
        <f t="shared" si="295"/>
        <v>#VALUE!</v>
      </c>
      <c r="ED73" s="185" t="e">
        <f t="shared" si="17"/>
        <v>#VALUE!</v>
      </c>
      <c r="EE73" s="194" t="e">
        <f t="shared" ref="EE73:EF73" si="296">ED73/1000</f>
        <v>#VALUE!</v>
      </c>
      <c r="EF73" s="196" t="e">
        <f t="shared" si="296"/>
        <v>#VALUE!</v>
      </c>
      <c r="EG73" s="130" t="e">
        <f t="shared" si="19"/>
        <v>#VALUE!</v>
      </c>
      <c r="EH73" s="132" t="e">
        <f t="shared" si="20"/>
        <v>#VALUE!</v>
      </c>
      <c r="EI73" s="133">
        <v>132</v>
      </c>
    </row>
    <row r="74" spans="1:139" ht="12.75" x14ac:dyDescent="0.2">
      <c r="A74" s="864"/>
      <c r="B74" s="135" t="s">
        <v>299</v>
      </c>
      <c r="C74" s="137" t="s">
        <v>156</v>
      </c>
      <c r="D74" s="137">
        <v>1</v>
      </c>
      <c r="E74" s="137">
        <v>1</v>
      </c>
      <c r="F74" s="137">
        <v>1</v>
      </c>
      <c r="G74" s="139">
        <f t="shared" si="0"/>
        <v>15.625</v>
      </c>
      <c r="H74" s="140">
        <v>8</v>
      </c>
      <c r="I74" s="140">
        <v>8</v>
      </c>
      <c r="J74" s="140">
        <f>H74/Main!$D$9</f>
        <v>1.6</v>
      </c>
      <c r="K74" s="140">
        <f>I74/Main!$D$10</f>
        <v>4</v>
      </c>
      <c r="L74" s="140">
        <f t="shared" si="1"/>
        <v>2.5</v>
      </c>
      <c r="M74" s="140">
        <v>1</v>
      </c>
      <c r="N74" s="143"/>
      <c r="O74" s="143"/>
      <c r="P74" s="143"/>
      <c r="Q74" s="145"/>
      <c r="R74" s="143"/>
      <c r="S74" s="146"/>
      <c r="T74" s="146"/>
      <c r="U74" s="143"/>
      <c r="V74" s="143"/>
      <c r="W74" s="146"/>
      <c r="X74" s="146"/>
      <c r="Y74" s="143"/>
      <c r="Z74" s="143"/>
      <c r="AA74" s="143"/>
      <c r="AB74" s="143"/>
      <c r="AC74" s="362" t="s">
        <v>220</v>
      </c>
      <c r="AD74" s="133">
        <v>4</v>
      </c>
      <c r="AE74" s="133">
        <v>0</v>
      </c>
      <c r="AF74" s="133">
        <v>0</v>
      </c>
      <c r="AG74" s="133">
        <v>0</v>
      </c>
      <c r="AH74" s="167">
        <v>10</v>
      </c>
      <c r="AI74" s="133">
        <v>0</v>
      </c>
      <c r="AJ74" s="133">
        <v>0</v>
      </c>
      <c r="AK74" s="133">
        <v>0</v>
      </c>
      <c r="AL74" s="133">
        <v>0</v>
      </c>
      <c r="AM74" s="133">
        <v>0</v>
      </c>
      <c r="AN74" s="133">
        <v>0</v>
      </c>
      <c r="AO74" s="133">
        <v>0</v>
      </c>
      <c r="AP74" s="133">
        <v>0</v>
      </c>
      <c r="AQ74" s="133">
        <v>0</v>
      </c>
      <c r="AR74" s="133">
        <v>0</v>
      </c>
      <c r="AS74" s="133">
        <v>0</v>
      </c>
      <c r="AT74" s="133">
        <v>0</v>
      </c>
      <c r="AU74" s="133">
        <v>0</v>
      </c>
      <c r="AV74" s="133">
        <v>0</v>
      </c>
      <c r="AW74" s="133">
        <v>0</v>
      </c>
      <c r="AX74" s="133">
        <v>0</v>
      </c>
      <c r="AY74" s="174">
        <f t="shared" ref="AY74:BS74" si="297">IF(AD74 = 0, "", AD74)</f>
        <v>4</v>
      </c>
      <c r="AZ74" s="137" t="str">
        <f t="shared" si="297"/>
        <v/>
      </c>
      <c r="BA74" s="137" t="str">
        <f t="shared" si="297"/>
        <v/>
      </c>
      <c r="BB74" s="137" t="str">
        <f t="shared" si="297"/>
        <v/>
      </c>
      <c r="BC74" s="167">
        <f t="shared" si="297"/>
        <v>10</v>
      </c>
      <c r="BD74" s="137" t="str">
        <f t="shared" si="297"/>
        <v/>
      </c>
      <c r="BE74" s="137" t="str">
        <f t="shared" si="297"/>
        <v/>
      </c>
      <c r="BF74" s="137" t="str">
        <f t="shared" si="297"/>
        <v/>
      </c>
      <c r="BG74" s="137" t="str">
        <f t="shared" si="297"/>
        <v/>
      </c>
      <c r="BH74" s="137" t="str">
        <f t="shared" si="297"/>
        <v/>
      </c>
      <c r="BI74" s="137" t="str">
        <f t="shared" si="297"/>
        <v/>
      </c>
      <c r="BJ74" s="137" t="str">
        <f t="shared" si="297"/>
        <v/>
      </c>
      <c r="BK74" s="137" t="str">
        <f t="shared" si="297"/>
        <v/>
      </c>
      <c r="BL74" s="137" t="str">
        <f t="shared" si="297"/>
        <v/>
      </c>
      <c r="BM74" s="137" t="str">
        <f t="shared" si="297"/>
        <v/>
      </c>
      <c r="BN74" s="137" t="str">
        <f t="shared" si="297"/>
        <v/>
      </c>
      <c r="BO74" s="137" t="str">
        <f t="shared" si="297"/>
        <v/>
      </c>
      <c r="BP74" s="137" t="str">
        <f t="shared" si="297"/>
        <v/>
      </c>
      <c r="BQ74" s="137" t="str">
        <f t="shared" si="297"/>
        <v/>
      </c>
      <c r="BR74" s="137" t="str">
        <f t="shared" si="297"/>
        <v/>
      </c>
      <c r="BS74" s="169" t="str">
        <f t="shared" si="297"/>
        <v/>
      </c>
      <c r="BT74" s="174" t="e">
        <f>$AY74*Assembly!Z$4+$AZ74*Assembly!Z$5+$BA74*Assembly!Z$6+$BB74*Assembly!Z$7+$BC74*Assembly!Z$8+$BD74*Assembly!Z$9+$BE74*Assembly!Z$10+$BF74*Assembly!Z$11+$BG74*Assembly!Z$12+$BH74*Assembly!Z$13+$BI74*Assembly!Z$14+$BJ74*Assembly!Z$15+$BK74*Assembly!Z$16+$BL74*Assembly!Z$17+$BM74*Assembly!Z$18+$BN74*Assembly!Z$19+$BO74*Assembly!Z$20+$BP74*Assembly!Z$21+$BQ74*Assembly!Z$22+$BR74*Assembly!Z$23+$BS74*Assembly!Z$24</f>
        <v>#VALUE!</v>
      </c>
      <c r="BU74" s="133" t="e">
        <f t="shared" si="3"/>
        <v>#VALUE!</v>
      </c>
      <c r="BV74" s="133"/>
      <c r="BW74" s="133" t="e">
        <f>$AY74*Assembly!AD$4+$AZ74*Assembly!AD$5+$BA74*Assembly!AD$6+$BB74*Assembly!AD$7+$BC74*Assembly!AD$8+$BD74*Assembly!AD$9+$BE74*Assembly!AD$10+$BF74*Assembly!AD$11+$BG74*Assembly!AD$12+$BH74*Assembly!AD$13+$BI74*Assembly!AD$14+$BJ74*Assembly!AD$15+$BK74*Assembly!AD$16+$BL74*Assembly!AD$17+$BM74*Assembly!AD$18+$BN74*Assembly!AD$19+$BO74*Assembly!AD$20+$BP74*Assembly!AD$21+$BQ74*Assembly!AD$22+$BR74*Assembly!AD$23+$BS74*Assembly!AD$24</f>
        <v>#VALUE!</v>
      </c>
      <c r="BX74" s="177" t="e">
        <f t="shared" si="4"/>
        <v>#VALUE!</v>
      </c>
      <c r="BY74" s="178" t="e">
        <f t="shared" si="5"/>
        <v>#VALUE!</v>
      </c>
      <c r="BZ74" s="179" t="e">
        <f t="shared" si="6"/>
        <v>#VALUE!</v>
      </c>
      <c r="CA74" s="178" t="e">
        <f t="shared" si="7"/>
        <v>#VALUE!</v>
      </c>
      <c r="CB74" s="133" t="e">
        <f>$AY74*Assembly!Y$4+$AZ74*Assembly!Y$5+$BA74*Assembly!Y$6+$BB74*Assembly!Y$7+$BC74*Assembly!Y$8+$BD74*Assembly!Y$9+$BE74*Assembly!Y$10+$BF74*Assembly!Y$11+$BG74*Assembly!Y$12+$BH74*Assembly!Y$13+$BI74*Assembly!Y$14+$BJ74*Assembly!Y$15+$BK74*Assembly!Y$16+$BL74*Assembly!Y$17+$BM74*Assembly!Y$18+$BN74*Assembly!Y$19+$BO74*Assembly!Y$20+$BP74*Assembly!Y$21+$BQ74*Assembly!Y$22+$BR74*Assembly!Y$23+$BS74*Assembly!Y$24</f>
        <v>#VALUE!</v>
      </c>
      <c r="CC74" s="133" t="e">
        <f t="shared" si="8"/>
        <v>#VALUE!</v>
      </c>
      <c r="CD74" s="130" t="e">
        <f t="shared" si="9"/>
        <v>#VALUE!</v>
      </c>
      <c r="CE74" s="183" t="e">
        <f>$AY74*Assembly!AC$4+$AZ74*Assembly!AC$5+$BA74*Assembly!AC$6+$BB74*Assembly!AC$7+$BC74*Assembly!AC$8+$BD74*Assembly!AC$9+$BE74*Assembly!AC$10+$BF74*Assembly!AC$11+$BG74*Assembly!AC$12+$BH74*Assembly!AC$13+$BI74*Assembly!AC$14+$BJ74*Assembly!AC$15+$BK74*Assembly!AC$16+$BL74*Assembly!AC$17+$BM74*Assembly!AC$18+$BN74*Assembly!AC$19+$BO74*Assembly!AC$20+$BP74*Assembly!AC$21+$BQ74*Assembly!AC$22+$BR74*Assembly!AC$23+$BS74*Assembly!AC$24</f>
        <v>#VALUE!</v>
      </c>
      <c r="CF74" s="145" t="e">
        <f>$AY74*Assembly!M$4+$AZ74*Assembly!M$5+$BA74*Assembly!M$6+$BB74*Assembly!M$7+$BC74*Assembly!M$8+$BD74*Assembly!M$9+$BE74*Assembly!M$10+$BF74*Assembly!M$11+$BG74*Assembly!M$12+$BH74*Assembly!M$13+$BI74*Assembly!M$14+$BJ74*Assembly!M$15+$BK74*Assembly!M$16+$BL74*Assembly!M$17+$BM74*Assembly!M$18+$BN74*Assembly!M$19+$BO74*Assembly!M$20+$BP74*Assembly!M$21+$BQ74*Assembly!M$22+$BR74*Assembly!M$23+$BS74*Assembly!M$24</f>
        <v>#VALUE!</v>
      </c>
      <c r="CG74" s="145" t="e">
        <f>$AY74*Assembly!N$4+$AZ74*Assembly!N$5+$BA74*Assembly!N$6+$BB74*Assembly!N$7+$BC74*Assembly!N$8+$BD74*Assembly!N$9+$BE74*Assembly!N$10+$BF74*Assembly!N$11+$BG74*Assembly!N$12+$BH74*Assembly!N$13+$BI74*Assembly!N$14+$BJ74*Assembly!N$15+$BK74*Assembly!N$16+$BL74*Assembly!N$17+$BM74*Assembly!N$18+$BN74*Assembly!N$19+$BO74*Assembly!N$20+$BP74*Assembly!N$21+$BQ74*Assembly!N$22+$BR74*Assembly!N$23+$BS74*Assembly!N$24</f>
        <v>#VALUE!</v>
      </c>
      <c r="CH74" s="145" t="e">
        <f>$AY74*Assembly!O$4+$AZ74*Assembly!O$5+$BA74*Assembly!O$6+$BB74*Assembly!O$7+$BC74*Assembly!O$8+$BD74*Assembly!O$9+$BE74*Assembly!O$10+$BF74*Assembly!O$11+$BG74*Assembly!O$12+$BH74*Assembly!O$13+$BI74*Assembly!O$14+$BJ74*Assembly!O$15+$BK74*Assembly!O$16+$BL74*Assembly!O$17+$BM74*Assembly!O$18+$BN74*Assembly!O$19+$BO74*Assembly!O$20+$BP74*Assembly!O$21+$BQ74*Assembly!O$22+$BR74*Assembly!O$23+$BS74*Assembly!O$24</f>
        <v>#VALUE!</v>
      </c>
      <c r="CI74" s="140" t="e">
        <f>$AY74*Assembly!P$4+$AZ74*Assembly!P$5+$BA74*Assembly!P$6+$BB74*Assembly!P$7+$BC74*Assembly!P$8+$BD74*Assembly!P$9+$BE74*Assembly!P$10+$BF74*Assembly!P$11+$BG74*Assembly!P$12+$BH74*Assembly!P$13+$BI74*Assembly!P$14+$BJ74*Assembly!P$15+$BK74*Assembly!P$16+$BL74*Assembly!P$17+$BM74*Assembly!P$18+$BN74*Assembly!P$19+$BO74*Assembly!P$20+$BP74*Assembly!P$21+$BQ74*Assembly!P$22+$BR74*Assembly!P$23+$BS74*Assembly!P$24</f>
        <v>#VALUE!</v>
      </c>
      <c r="CJ74" s="140" t="e">
        <f>$AY74*Assembly!Q$4+$AZ74*Assembly!Q$5+$BA74*Assembly!Q$6+$BB74*Assembly!Q$7+$BC74*Assembly!Q$8+$BD74*Assembly!Q$9+$BE74*Assembly!Q$10+$BF74*Assembly!Q$11+$BG74*Assembly!Q$12+$BH74*Assembly!Q$13+$BI74*Assembly!Q$14+$BJ74*Assembly!Q$15+$BK74*Assembly!Q$16+$BL74*Assembly!Q$17+$BM74*Assembly!Q$18+$BN74*Assembly!Q$19+$BO74*Assembly!Q$20+$BP74*Assembly!Q$21+$BQ74*Assembly!Q$22+$BR74*Assembly!Q$23+$BS74*Assembly!Q$24</f>
        <v>#VALUE!</v>
      </c>
      <c r="CK74" s="145" t="e">
        <f>$AY74*Assembly!R$4+$AZ74*Assembly!R$5+$BA74*Assembly!R$6+$BB74*Assembly!R$7+$BC74*Assembly!R$8+$BD74*Assembly!R$9+$BE74*Assembly!R$10+$BF74*Assembly!R$11+$BG74*Assembly!R$12+$BH74*Assembly!R$13+$BI74*Assembly!R$14+$BJ74*Assembly!R$15+$BK74*Assembly!R$16+$BL74*Assembly!R$17+$BM74*Assembly!R$18+$BN74*Assembly!R$19+$BO74*Assembly!R$20+$BP74*Assembly!R$21+$BQ74*Assembly!R$22+$BR74*Assembly!R$23+$BS74*Assembly!R$24</f>
        <v>#VALUE!</v>
      </c>
      <c r="CL74" s="140" t="e">
        <f>$AY74*Assembly!S$4+$AZ74*Assembly!S$5+$BA74*Assembly!S$6+$BB74*Assembly!S$7+$BC74*Assembly!S$8+$BD74*Assembly!S$9+$BE74*Assembly!S$10+$BF74*Assembly!S$11+$BG74*Assembly!S$12+$BH74*Assembly!S$13+$BI74*Assembly!S$14+$BJ74*Assembly!S$15+$BK74*Assembly!S$16+$BL74*Assembly!S$17+$BM74*Assembly!S$18+$BN74*Assembly!S$19+$BO74*Assembly!S$20+$BP74*Assembly!S$21+$BQ74*Assembly!S$22+$BR74*Assembly!S$23+$BS74*Assembly!S$24</f>
        <v>#VALUE!</v>
      </c>
      <c r="CM74" s="140" t="e">
        <f>$AY74*Assembly!T$4+$AZ74*Assembly!T$5+$BA74*Assembly!T$6+$BB74*Assembly!T$7+$BC74*Assembly!T$8+$BD74*Assembly!T$9+$BE74*Assembly!T$10+$BF74*Assembly!T$11+$BG74*Assembly!T$12+$BH74*Assembly!T$13+$BI74*Assembly!T$14+$BJ74*Assembly!T$15+$BK74*Assembly!T$16+$BL74*Assembly!T$17+$BM74*Assembly!T$18+$BN74*Assembly!T$19+$BO74*Assembly!T$20+$BP74*Assembly!T$21+$BQ74*Assembly!T$22+$BR74*Assembly!T$23+$BS74*Assembly!T$24</f>
        <v>#VALUE!</v>
      </c>
      <c r="CN74" s="140" t="e">
        <f>$AY74*Assembly!U$4+$AZ74*Assembly!U$5+$BA74*Assembly!U$6+$BB74*Assembly!U$7+$BC74*Assembly!U$8+$BD74*Assembly!U$9+$BE74*Assembly!U$10+$BF74*Assembly!U$11+$BG74*Assembly!U$12+$BH74*Assembly!U$13+$BI74*Assembly!U$14+$BJ74*Assembly!U$15+$BK74*Assembly!U$16+$BL74*Assembly!U$17+$BM74*Assembly!U$18+$BN74*Assembly!U$19+$BO74*Assembly!U$20+$BP74*Assembly!U$21+$BQ74*Assembly!U$22+$BR74*Assembly!U$23+$BS74*Assembly!U$24</f>
        <v>#VALUE!</v>
      </c>
      <c r="CO74" s="145" t="e">
        <f>$AY74*Assembly!V$4+$AZ74*Assembly!V$5+$BA74*Assembly!V$6+$BB74*Assembly!V$7+$BC74*Assembly!V$8+$BD74*Assembly!V$9+$BE74*Assembly!V$10+$BF74*Assembly!V$11+$BG74*Assembly!V$12+$BH74*Assembly!V$13+$BI74*Assembly!V$14+$BJ74*Assembly!V$15+$BK74*Assembly!V$16+$BL74*Assembly!V$17+$BM74*Assembly!V$18+$BN74*Assembly!V$19+$BO74*Assembly!V$20+$BP74*Assembly!V$21+$BQ74*Assembly!V$22+$BR74*Assembly!V$23+$BS74*Assembly!V$24</f>
        <v>#VALUE!</v>
      </c>
      <c r="CP74" s="145" t="e">
        <f>CF74*Refining!$F$3</f>
        <v>#VALUE!</v>
      </c>
      <c r="CQ74" s="145" t="e">
        <f>CG74*Refining!$F$4</f>
        <v>#VALUE!</v>
      </c>
      <c r="CR74" s="145" t="e">
        <f>CH74*Refining!$F$5</f>
        <v>#VALUE!</v>
      </c>
      <c r="CS74" s="145" t="e">
        <f>CI74*Refining!$F$6</f>
        <v>#VALUE!</v>
      </c>
      <c r="CT74" s="145" t="e">
        <f>CJ74*Refining!$F$7</f>
        <v>#VALUE!</v>
      </c>
      <c r="CU74" s="145" t="e">
        <f>CK74*Refining!$F$8</f>
        <v>#VALUE!</v>
      </c>
      <c r="CV74" s="145" t="e">
        <f>CL74*Refining!$F$9</f>
        <v>#VALUE!</v>
      </c>
      <c r="CW74" s="145" t="e">
        <f>CM74*Refining!$F$10</f>
        <v>#VALUE!</v>
      </c>
      <c r="CX74" s="145" t="e">
        <f>CN74*Refining!$F$11</f>
        <v>#VALUE!</v>
      </c>
      <c r="CY74" s="145" t="e">
        <f>CO74*Refining!$F$12</f>
        <v>#VALUE!</v>
      </c>
      <c r="CZ74" s="185" t="e">
        <f t="shared" ref="CZ74:DS74" si="298">IF(CF74 = 0, "", CF74)</f>
        <v>#VALUE!</v>
      </c>
      <c r="DA74" s="186" t="e">
        <f t="shared" si="298"/>
        <v>#VALUE!</v>
      </c>
      <c r="DB74" s="186" t="e">
        <f t="shared" si="298"/>
        <v>#VALUE!</v>
      </c>
      <c r="DC74" s="186" t="e">
        <f t="shared" si="298"/>
        <v>#VALUE!</v>
      </c>
      <c r="DD74" s="186" t="e">
        <f t="shared" si="298"/>
        <v>#VALUE!</v>
      </c>
      <c r="DE74" s="186" t="e">
        <f t="shared" si="298"/>
        <v>#VALUE!</v>
      </c>
      <c r="DF74" s="186" t="e">
        <f t="shared" si="298"/>
        <v>#VALUE!</v>
      </c>
      <c r="DG74" s="186" t="e">
        <f t="shared" si="298"/>
        <v>#VALUE!</v>
      </c>
      <c r="DH74" s="186" t="e">
        <f t="shared" si="298"/>
        <v>#VALUE!</v>
      </c>
      <c r="DI74" s="187" t="e">
        <f t="shared" si="298"/>
        <v>#VALUE!</v>
      </c>
      <c r="DJ74" s="185" t="e">
        <f t="shared" si="298"/>
        <v>#VALUE!</v>
      </c>
      <c r="DK74" s="186" t="e">
        <f t="shared" si="298"/>
        <v>#VALUE!</v>
      </c>
      <c r="DL74" s="186" t="e">
        <f t="shared" si="298"/>
        <v>#VALUE!</v>
      </c>
      <c r="DM74" s="186" t="e">
        <f t="shared" si="298"/>
        <v>#VALUE!</v>
      </c>
      <c r="DN74" s="211" t="e">
        <f t="shared" si="298"/>
        <v>#VALUE!</v>
      </c>
      <c r="DO74" s="186" t="e">
        <f t="shared" si="298"/>
        <v>#VALUE!</v>
      </c>
      <c r="DP74" s="186" t="e">
        <f t="shared" si="298"/>
        <v>#VALUE!</v>
      </c>
      <c r="DQ74" s="186" t="e">
        <f t="shared" si="298"/>
        <v>#VALUE!</v>
      </c>
      <c r="DR74" s="186" t="e">
        <f t="shared" si="298"/>
        <v>#VALUE!</v>
      </c>
      <c r="DS74" s="187" t="e">
        <f t="shared" si="298"/>
        <v>#VALUE!</v>
      </c>
      <c r="DT74" s="185" t="e">
        <f t="shared" si="11"/>
        <v>#VALUE!</v>
      </c>
      <c r="DU74" s="189" t="e">
        <f t="shared" si="12"/>
        <v>#VALUE!</v>
      </c>
      <c r="DV74" s="133" t="e">
        <f>CZ74*'Ores &amp; Ingots'!$C$3+DA74*'Ores &amp; Ingots'!$C$4+DB74*'Ores &amp; Ingots'!$C$5+DC74*'Ores &amp; Ingots'!$C$6+DD74*'Ores &amp; Ingots'!$C$7+DE74*'Ores &amp; Ingots'!$C$8+DF74*'Ores &amp; Ingots'!$C$9+DG74*'Ores &amp; Ingots'!$C$10+DH74*'Ores &amp; Ingots'!$C$11+DI74*'Ores &amp; Ingots'!$C$12</f>
        <v>#VALUE!</v>
      </c>
      <c r="DW74" s="133" t="e">
        <f>DJ74*'Ores &amp; Ingots'!$B$3+DK74*'Ores &amp; Ingots'!$B$4+DL74*'Ores &amp; Ingots'!$B$5+DM74*'Ores &amp; Ingots'!$B$6+DN74*'Ores &amp; Ingots'!$B$7+DO74*'Ores &amp; Ingots'!$B$8+DP74*'Ores &amp; Ingots'!$B$9+DQ74*'Ores &amp; Ingots'!$B$10+DR74*'Ores &amp; Ingots'!$B$11+DS74*'Ores &amp; Ingots'!$B$12</f>
        <v>#VALUE!</v>
      </c>
      <c r="DX74" s="189" t="e">
        <f>CZ74*Refining!$G$3+DA74*Refining!$G$4+DB74*Refining!$G$5+DC74*Refining!$G$6+DD74*Refining!$G$7+DE74*Refining!$G$8+DF74*Refining!$G$9+DG74*Refining!$G$10+DH74*Refining!$G$11+DI74*Refining!$G$12</f>
        <v>#VALUE!</v>
      </c>
      <c r="DY74" s="189" t="e">
        <f t="shared" si="13"/>
        <v>#VALUE!</v>
      </c>
      <c r="DZ74" s="192" t="e">
        <f t="shared" si="14"/>
        <v>#VALUE!</v>
      </c>
      <c r="EA74" s="185" t="e">
        <f t="shared" si="15"/>
        <v>#VALUE!</v>
      </c>
      <c r="EB74" s="194" t="e">
        <f t="shared" ref="EB74:EC74" si="299">EA74/60</f>
        <v>#VALUE!</v>
      </c>
      <c r="EC74" s="194" t="e">
        <f t="shared" si="299"/>
        <v>#VALUE!</v>
      </c>
      <c r="ED74" s="185" t="e">
        <f t="shared" si="17"/>
        <v>#VALUE!</v>
      </c>
      <c r="EE74" s="194" t="e">
        <f t="shared" ref="EE74:EF74" si="300">ED74/1000</f>
        <v>#VALUE!</v>
      </c>
      <c r="EF74" s="196" t="e">
        <f t="shared" si="300"/>
        <v>#VALUE!</v>
      </c>
      <c r="EG74" s="130" t="e">
        <f t="shared" si="19"/>
        <v>#VALUE!</v>
      </c>
      <c r="EH74" s="132" t="e">
        <f t="shared" si="20"/>
        <v>#VALUE!</v>
      </c>
      <c r="EI74" s="133">
        <v>1450</v>
      </c>
    </row>
    <row r="75" spans="1:139" ht="12.75" x14ac:dyDescent="0.2">
      <c r="A75" s="864"/>
      <c r="B75" s="135" t="s">
        <v>300</v>
      </c>
      <c r="C75" s="137" t="s">
        <v>156</v>
      </c>
      <c r="D75" s="137">
        <v>1</v>
      </c>
      <c r="E75" s="137">
        <v>1</v>
      </c>
      <c r="F75" s="137">
        <v>1</v>
      </c>
      <c r="G75" s="139">
        <f t="shared" si="0"/>
        <v>15.625</v>
      </c>
      <c r="H75" s="140">
        <v>5</v>
      </c>
      <c r="I75" s="140">
        <v>5</v>
      </c>
      <c r="J75" s="140">
        <f>H75/Main!$D$9</f>
        <v>1</v>
      </c>
      <c r="K75" s="140">
        <f>I75/Main!$D$10</f>
        <v>2.5</v>
      </c>
      <c r="L75" s="140">
        <f t="shared" si="1"/>
        <v>2.5</v>
      </c>
      <c r="M75" s="140">
        <v>1</v>
      </c>
      <c r="N75" s="143"/>
      <c r="O75" s="143"/>
      <c r="P75" s="143"/>
      <c r="Q75" s="145"/>
      <c r="R75" s="143"/>
      <c r="S75" s="146"/>
      <c r="T75" s="146"/>
      <c r="U75" s="143"/>
      <c r="V75" s="143"/>
      <c r="W75" s="146"/>
      <c r="X75" s="146"/>
      <c r="Y75" s="143"/>
      <c r="Z75" s="143"/>
      <c r="AA75" s="143"/>
      <c r="AB75" s="143"/>
      <c r="AC75" s="362" t="s">
        <v>220</v>
      </c>
      <c r="AD75" s="133">
        <v>2</v>
      </c>
      <c r="AE75" s="133">
        <v>0</v>
      </c>
      <c r="AF75" s="133">
        <v>0</v>
      </c>
      <c r="AG75" s="133">
        <v>0</v>
      </c>
      <c r="AH75" s="167">
        <v>6</v>
      </c>
      <c r="AI75" s="133">
        <v>0</v>
      </c>
      <c r="AJ75" s="133">
        <v>0</v>
      </c>
      <c r="AK75" s="133">
        <v>0</v>
      </c>
      <c r="AL75" s="133">
        <v>0</v>
      </c>
      <c r="AM75" s="133">
        <v>0</v>
      </c>
      <c r="AN75" s="133">
        <v>0</v>
      </c>
      <c r="AO75" s="133">
        <v>0</v>
      </c>
      <c r="AP75" s="133">
        <v>0</v>
      </c>
      <c r="AQ75" s="133">
        <v>0</v>
      </c>
      <c r="AR75" s="133">
        <v>0</v>
      </c>
      <c r="AS75" s="133">
        <v>0</v>
      </c>
      <c r="AT75" s="133">
        <v>0</v>
      </c>
      <c r="AU75" s="133">
        <v>0</v>
      </c>
      <c r="AV75" s="133">
        <v>0</v>
      </c>
      <c r="AW75" s="133">
        <v>0</v>
      </c>
      <c r="AX75" s="133">
        <v>0</v>
      </c>
      <c r="AY75" s="174">
        <f t="shared" ref="AY75:BS75" si="301">IF(AD75 = 0, "", AD75)</f>
        <v>2</v>
      </c>
      <c r="AZ75" s="137" t="str">
        <f t="shared" si="301"/>
        <v/>
      </c>
      <c r="BA75" s="137" t="str">
        <f t="shared" si="301"/>
        <v/>
      </c>
      <c r="BB75" s="137" t="str">
        <f t="shared" si="301"/>
        <v/>
      </c>
      <c r="BC75" s="167">
        <f t="shared" si="301"/>
        <v>6</v>
      </c>
      <c r="BD75" s="137" t="str">
        <f t="shared" si="301"/>
        <v/>
      </c>
      <c r="BE75" s="137" t="str">
        <f t="shared" si="301"/>
        <v/>
      </c>
      <c r="BF75" s="137" t="str">
        <f t="shared" si="301"/>
        <v/>
      </c>
      <c r="BG75" s="137" t="str">
        <f t="shared" si="301"/>
        <v/>
      </c>
      <c r="BH75" s="137" t="str">
        <f t="shared" si="301"/>
        <v/>
      </c>
      <c r="BI75" s="137" t="str">
        <f t="shared" si="301"/>
        <v/>
      </c>
      <c r="BJ75" s="137" t="str">
        <f t="shared" si="301"/>
        <v/>
      </c>
      <c r="BK75" s="137" t="str">
        <f t="shared" si="301"/>
        <v/>
      </c>
      <c r="BL75" s="137" t="str">
        <f t="shared" si="301"/>
        <v/>
      </c>
      <c r="BM75" s="137" t="str">
        <f t="shared" si="301"/>
        <v/>
      </c>
      <c r="BN75" s="137" t="str">
        <f t="shared" si="301"/>
        <v/>
      </c>
      <c r="BO75" s="137" t="str">
        <f t="shared" si="301"/>
        <v/>
      </c>
      <c r="BP75" s="137" t="str">
        <f t="shared" si="301"/>
        <v/>
      </c>
      <c r="BQ75" s="137" t="str">
        <f t="shared" si="301"/>
        <v/>
      </c>
      <c r="BR75" s="137" t="str">
        <f t="shared" si="301"/>
        <v/>
      </c>
      <c r="BS75" s="169" t="str">
        <f t="shared" si="301"/>
        <v/>
      </c>
      <c r="BT75" s="174" t="e">
        <f>$AY75*Assembly!Z$4+$AZ75*Assembly!Z$5+$BA75*Assembly!Z$6+$BB75*Assembly!Z$7+$BC75*Assembly!Z$8+$BD75*Assembly!Z$9+$BE75*Assembly!Z$10+$BF75*Assembly!Z$11+$BG75*Assembly!Z$12+$BH75*Assembly!Z$13+$BI75*Assembly!Z$14+$BJ75*Assembly!Z$15+$BK75*Assembly!Z$16+$BL75*Assembly!Z$17+$BM75*Assembly!Z$18+$BN75*Assembly!Z$19+$BO75*Assembly!Z$20+$BP75*Assembly!Z$21+$BQ75*Assembly!Z$22+$BR75*Assembly!Z$23+$BS75*Assembly!Z$24</f>
        <v>#VALUE!</v>
      </c>
      <c r="BU75" s="133" t="e">
        <f t="shared" si="3"/>
        <v>#VALUE!</v>
      </c>
      <c r="BV75" s="133"/>
      <c r="BW75" s="133" t="e">
        <f>$AY75*Assembly!AD$4+$AZ75*Assembly!AD$5+$BA75*Assembly!AD$6+$BB75*Assembly!AD$7+$BC75*Assembly!AD$8+$BD75*Assembly!AD$9+$BE75*Assembly!AD$10+$BF75*Assembly!AD$11+$BG75*Assembly!AD$12+$BH75*Assembly!AD$13+$BI75*Assembly!AD$14+$BJ75*Assembly!AD$15+$BK75*Assembly!AD$16+$BL75*Assembly!AD$17+$BM75*Assembly!AD$18+$BN75*Assembly!AD$19+$BO75*Assembly!AD$20+$BP75*Assembly!AD$21+$BQ75*Assembly!AD$22+$BR75*Assembly!AD$23+$BS75*Assembly!AD$24</f>
        <v>#VALUE!</v>
      </c>
      <c r="BX75" s="177" t="e">
        <f t="shared" si="4"/>
        <v>#VALUE!</v>
      </c>
      <c r="BY75" s="178" t="e">
        <f t="shared" si="5"/>
        <v>#VALUE!</v>
      </c>
      <c r="BZ75" s="179" t="e">
        <f t="shared" si="6"/>
        <v>#VALUE!</v>
      </c>
      <c r="CA75" s="178" t="e">
        <f t="shared" si="7"/>
        <v>#VALUE!</v>
      </c>
      <c r="CB75" s="133" t="e">
        <f>$AY75*Assembly!Y$4+$AZ75*Assembly!Y$5+$BA75*Assembly!Y$6+$BB75*Assembly!Y$7+$BC75*Assembly!Y$8+$BD75*Assembly!Y$9+$BE75*Assembly!Y$10+$BF75*Assembly!Y$11+$BG75*Assembly!Y$12+$BH75*Assembly!Y$13+$BI75*Assembly!Y$14+$BJ75*Assembly!Y$15+$BK75*Assembly!Y$16+$BL75*Assembly!Y$17+$BM75*Assembly!Y$18+$BN75*Assembly!Y$19+$BO75*Assembly!Y$20+$BP75*Assembly!Y$21+$BQ75*Assembly!Y$22+$BR75*Assembly!Y$23+$BS75*Assembly!Y$24</f>
        <v>#VALUE!</v>
      </c>
      <c r="CC75" s="133" t="e">
        <f t="shared" si="8"/>
        <v>#VALUE!</v>
      </c>
      <c r="CD75" s="130" t="e">
        <f t="shared" si="9"/>
        <v>#VALUE!</v>
      </c>
      <c r="CE75" s="183" t="e">
        <f>$AY75*Assembly!AC$4+$AZ75*Assembly!AC$5+$BA75*Assembly!AC$6+$BB75*Assembly!AC$7+$BC75*Assembly!AC$8+$BD75*Assembly!AC$9+$BE75*Assembly!AC$10+$BF75*Assembly!AC$11+$BG75*Assembly!AC$12+$BH75*Assembly!AC$13+$BI75*Assembly!AC$14+$BJ75*Assembly!AC$15+$BK75*Assembly!AC$16+$BL75*Assembly!AC$17+$BM75*Assembly!AC$18+$BN75*Assembly!AC$19+$BO75*Assembly!AC$20+$BP75*Assembly!AC$21+$BQ75*Assembly!AC$22+$BR75*Assembly!AC$23+$BS75*Assembly!AC$24</f>
        <v>#VALUE!</v>
      </c>
      <c r="CF75" s="145" t="e">
        <f>$AY75*Assembly!M$4+$AZ75*Assembly!M$5+$BA75*Assembly!M$6+$BB75*Assembly!M$7+$BC75*Assembly!M$8+$BD75*Assembly!M$9+$BE75*Assembly!M$10+$BF75*Assembly!M$11+$BG75*Assembly!M$12+$BH75*Assembly!M$13+$BI75*Assembly!M$14+$BJ75*Assembly!M$15+$BK75*Assembly!M$16+$BL75*Assembly!M$17+$BM75*Assembly!M$18+$BN75*Assembly!M$19+$BO75*Assembly!M$20+$BP75*Assembly!M$21+$BQ75*Assembly!M$22+$BR75*Assembly!M$23+$BS75*Assembly!M$24</f>
        <v>#VALUE!</v>
      </c>
      <c r="CG75" s="145" t="e">
        <f>$AY75*Assembly!N$4+$AZ75*Assembly!N$5+$BA75*Assembly!N$6+$BB75*Assembly!N$7+$BC75*Assembly!N$8+$BD75*Assembly!N$9+$BE75*Assembly!N$10+$BF75*Assembly!N$11+$BG75*Assembly!N$12+$BH75*Assembly!N$13+$BI75*Assembly!N$14+$BJ75*Assembly!N$15+$BK75*Assembly!N$16+$BL75*Assembly!N$17+$BM75*Assembly!N$18+$BN75*Assembly!N$19+$BO75*Assembly!N$20+$BP75*Assembly!N$21+$BQ75*Assembly!N$22+$BR75*Assembly!N$23+$BS75*Assembly!N$24</f>
        <v>#VALUE!</v>
      </c>
      <c r="CH75" s="145" t="e">
        <f>$AY75*Assembly!O$4+$AZ75*Assembly!O$5+$BA75*Assembly!O$6+$BB75*Assembly!O$7+$BC75*Assembly!O$8+$BD75*Assembly!O$9+$BE75*Assembly!O$10+$BF75*Assembly!O$11+$BG75*Assembly!O$12+$BH75*Assembly!O$13+$BI75*Assembly!O$14+$BJ75*Assembly!O$15+$BK75*Assembly!O$16+$BL75*Assembly!O$17+$BM75*Assembly!O$18+$BN75*Assembly!O$19+$BO75*Assembly!O$20+$BP75*Assembly!O$21+$BQ75*Assembly!O$22+$BR75*Assembly!O$23+$BS75*Assembly!O$24</f>
        <v>#VALUE!</v>
      </c>
      <c r="CI75" s="140" t="e">
        <f>$AY75*Assembly!P$4+$AZ75*Assembly!P$5+$BA75*Assembly!P$6+$BB75*Assembly!P$7+$BC75*Assembly!P$8+$BD75*Assembly!P$9+$BE75*Assembly!P$10+$BF75*Assembly!P$11+$BG75*Assembly!P$12+$BH75*Assembly!P$13+$BI75*Assembly!P$14+$BJ75*Assembly!P$15+$BK75*Assembly!P$16+$BL75*Assembly!P$17+$BM75*Assembly!P$18+$BN75*Assembly!P$19+$BO75*Assembly!P$20+$BP75*Assembly!P$21+$BQ75*Assembly!P$22+$BR75*Assembly!P$23+$BS75*Assembly!P$24</f>
        <v>#VALUE!</v>
      </c>
      <c r="CJ75" s="140" t="e">
        <f>$AY75*Assembly!Q$4+$AZ75*Assembly!Q$5+$BA75*Assembly!Q$6+$BB75*Assembly!Q$7+$BC75*Assembly!Q$8+$BD75*Assembly!Q$9+$BE75*Assembly!Q$10+$BF75*Assembly!Q$11+$BG75*Assembly!Q$12+$BH75*Assembly!Q$13+$BI75*Assembly!Q$14+$BJ75*Assembly!Q$15+$BK75*Assembly!Q$16+$BL75*Assembly!Q$17+$BM75*Assembly!Q$18+$BN75*Assembly!Q$19+$BO75*Assembly!Q$20+$BP75*Assembly!Q$21+$BQ75*Assembly!Q$22+$BR75*Assembly!Q$23+$BS75*Assembly!Q$24</f>
        <v>#VALUE!</v>
      </c>
      <c r="CK75" s="145" t="e">
        <f>$AY75*Assembly!R$4+$AZ75*Assembly!R$5+$BA75*Assembly!R$6+$BB75*Assembly!R$7+$BC75*Assembly!R$8+$BD75*Assembly!R$9+$BE75*Assembly!R$10+$BF75*Assembly!R$11+$BG75*Assembly!R$12+$BH75*Assembly!R$13+$BI75*Assembly!R$14+$BJ75*Assembly!R$15+$BK75*Assembly!R$16+$BL75*Assembly!R$17+$BM75*Assembly!R$18+$BN75*Assembly!R$19+$BO75*Assembly!R$20+$BP75*Assembly!R$21+$BQ75*Assembly!R$22+$BR75*Assembly!R$23+$BS75*Assembly!R$24</f>
        <v>#VALUE!</v>
      </c>
      <c r="CL75" s="140" t="e">
        <f>$AY75*Assembly!S$4+$AZ75*Assembly!S$5+$BA75*Assembly!S$6+$BB75*Assembly!S$7+$BC75*Assembly!S$8+$BD75*Assembly!S$9+$BE75*Assembly!S$10+$BF75*Assembly!S$11+$BG75*Assembly!S$12+$BH75*Assembly!S$13+$BI75*Assembly!S$14+$BJ75*Assembly!S$15+$BK75*Assembly!S$16+$BL75*Assembly!S$17+$BM75*Assembly!S$18+$BN75*Assembly!S$19+$BO75*Assembly!S$20+$BP75*Assembly!S$21+$BQ75*Assembly!S$22+$BR75*Assembly!S$23+$BS75*Assembly!S$24</f>
        <v>#VALUE!</v>
      </c>
      <c r="CM75" s="140" t="e">
        <f>$AY75*Assembly!T$4+$AZ75*Assembly!T$5+$BA75*Assembly!T$6+$BB75*Assembly!T$7+$BC75*Assembly!T$8+$BD75*Assembly!T$9+$BE75*Assembly!T$10+$BF75*Assembly!T$11+$BG75*Assembly!T$12+$BH75*Assembly!T$13+$BI75*Assembly!T$14+$BJ75*Assembly!T$15+$BK75*Assembly!T$16+$BL75*Assembly!T$17+$BM75*Assembly!T$18+$BN75*Assembly!T$19+$BO75*Assembly!T$20+$BP75*Assembly!T$21+$BQ75*Assembly!T$22+$BR75*Assembly!T$23+$BS75*Assembly!T$24</f>
        <v>#VALUE!</v>
      </c>
      <c r="CN75" s="140" t="e">
        <f>$AY75*Assembly!U$4+$AZ75*Assembly!U$5+$BA75*Assembly!U$6+$BB75*Assembly!U$7+$BC75*Assembly!U$8+$BD75*Assembly!U$9+$BE75*Assembly!U$10+$BF75*Assembly!U$11+$BG75*Assembly!U$12+$BH75*Assembly!U$13+$BI75*Assembly!U$14+$BJ75*Assembly!U$15+$BK75*Assembly!U$16+$BL75*Assembly!U$17+$BM75*Assembly!U$18+$BN75*Assembly!U$19+$BO75*Assembly!U$20+$BP75*Assembly!U$21+$BQ75*Assembly!U$22+$BR75*Assembly!U$23+$BS75*Assembly!U$24</f>
        <v>#VALUE!</v>
      </c>
      <c r="CO75" s="145" t="e">
        <f>$AY75*Assembly!V$4+$AZ75*Assembly!V$5+$BA75*Assembly!V$6+$BB75*Assembly!V$7+$BC75*Assembly!V$8+$BD75*Assembly!V$9+$BE75*Assembly!V$10+$BF75*Assembly!V$11+$BG75*Assembly!V$12+$BH75*Assembly!V$13+$BI75*Assembly!V$14+$BJ75*Assembly!V$15+$BK75*Assembly!V$16+$BL75*Assembly!V$17+$BM75*Assembly!V$18+$BN75*Assembly!V$19+$BO75*Assembly!V$20+$BP75*Assembly!V$21+$BQ75*Assembly!V$22+$BR75*Assembly!V$23+$BS75*Assembly!V$24</f>
        <v>#VALUE!</v>
      </c>
      <c r="CP75" s="145" t="e">
        <f>CF75*Refining!$F$3</f>
        <v>#VALUE!</v>
      </c>
      <c r="CQ75" s="145" t="e">
        <f>CG75*Refining!$F$4</f>
        <v>#VALUE!</v>
      </c>
      <c r="CR75" s="145" t="e">
        <f>CH75*Refining!$F$5</f>
        <v>#VALUE!</v>
      </c>
      <c r="CS75" s="145" t="e">
        <f>CI75*Refining!$F$6</f>
        <v>#VALUE!</v>
      </c>
      <c r="CT75" s="145" t="e">
        <f>CJ75*Refining!$F$7</f>
        <v>#VALUE!</v>
      </c>
      <c r="CU75" s="145" t="e">
        <f>CK75*Refining!$F$8</f>
        <v>#VALUE!</v>
      </c>
      <c r="CV75" s="145" t="e">
        <f>CL75*Refining!$F$9</f>
        <v>#VALUE!</v>
      </c>
      <c r="CW75" s="145" t="e">
        <f>CM75*Refining!$F$10</f>
        <v>#VALUE!</v>
      </c>
      <c r="CX75" s="145" t="e">
        <f>CN75*Refining!$F$11</f>
        <v>#VALUE!</v>
      </c>
      <c r="CY75" s="145" t="e">
        <f>CO75*Refining!$F$12</f>
        <v>#VALUE!</v>
      </c>
      <c r="CZ75" s="185" t="e">
        <f t="shared" ref="CZ75:DS75" si="302">IF(CF75 = 0, "", CF75)</f>
        <v>#VALUE!</v>
      </c>
      <c r="DA75" s="186" t="e">
        <f t="shared" si="302"/>
        <v>#VALUE!</v>
      </c>
      <c r="DB75" s="186" t="e">
        <f t="shared" si="302"/>
        <v>#VALUE!</v>
      </c>
      <c r="DC75" s="186" t="e">
        <f t="shared" si="302"/>
        <v>#VALUE!</v>
      </c>
      <c r="DD75" s="186" t="e">
        <f t="shared" si="302"/>
        <v>#VALUE!</v>
      </c>
      <c r="DE75" s="186" t="e">
        <f t="shared" si="302"/>
        <v>#VALUE!</v>
      </c>
      <c r="DF75" s="186" t="e">
        <f t="shared" si="302"/>
        <v>#VALUE!</v>
      </c>
      <c r="DG75" s="186" t="e">
        <f t="shared" si="302"/>
        <v>#VALUE!</v>
      </c>
      <c r="DH75" s="186" t="e">
        <f t="shared" si="302"/>
        <v>#VALUE!</v>
      </c>
      <c r="DI75" s="187" t="e">
        <f t="shared" si="302"/>
        <v>#VALUE!</v>
      </c>
      <c r="DJ75" s="185" t="e">
        <f t="shared" si="302"/>
        <v>#VALUE!</v>
      </c>
      <c r="DK75" s="186" t="e">
        <f t="shared" si="302"/>
        <v>#VALUE!</v>
      </c>
      <c r="DL75" s="186" t="e">
        <f t="shared" si="302"/>
        <v>#VALUE!</v>
      </c>
      <c r="DM75" s="186" t="e">
        <f t="shared" si="302"/>
        <v>#VALUE!</v>
      </c>
      <c r="DN75" s="211" t="e">
        <f t="shared" si="302"/>
        <v>#VALUE!</v>
      </c>
      <c r="DO75" s="186" t="e">
        <f t="shared" si="302"/>
        <v>#VALUE!</v>
      </c>
      <c r="DP75" s="186" t="e">
        <f t="shared" si="302"/>
        <v>#VALUE!</v>
      </c>
      <c r="DQ75" s="186" t="e">
        <f t="shared" si="302"/>
        <v>#VALUE!</v>
      </c>
      <c r="DR75" s="186" t="e">
        <f t="shared" si="302"/>
        <v>#VALUE!</v>
      </c>
      <c r="DS75" s="187" t="e">
        <f t="shared" si="302"/>
        <v>#VALUE!</v>
      </c>
      <c r="DT75" s="185" t="e">
        <f t="shared" si="11"/>
        <v>#VALUE!</v>
      </c>
      <c r="DU75" s="189" t="e">
        <f t="shared" si="12"/>
        <v>#VALUE!</v>
      </c>
      <c r="DV75" s="133" t="e">
        <f>CZ75*'Ores &amp; Ingots'!$C$3+DA75*'Ores &amp; Ingots'!$C$4+DB75*'Ores &amp; Ingots'!$C$5+DC75*'Ores &amp; Ingots'!$C$6+DD75*'Ores &amp; Ingots'!$C$7+DE75*'Ores &amp; Ingots'!$C$8+DF75*'Ores &amp; Ingots'!$C$9+DG75*'Ores &amp; Ingots'!$C$10+DH75*'Ores &amp; Ingots'!$C$11+DI75*'Ores &amp; Ingots'!$C$12</f>
        <v>#VALUE!</v>
      </c>
      <c r="DW75" s="133" t="e">
        <f>DJ75*'Ores &amp; Ingots'!$B$3+DK75*'Ores &amp; Ingots'!$B$4+DL75*'Ores &amp; Ingots'!$B$5+DM75*'Ores &amp; Ingots'!$B$6+DN75*'Ores &amp; Ingots'!$B$7+DO75*'Ores &amp; Ingots'!$B$8+DP75*'Ores &amp; Ingots'!$B$9+DQ75*'Ores &amp; Ingots'!$B$10+DR75*'Ores &amp; Ingots'!$B$11+DS75*'Ores &amp; Ingots'!$B$12</f>
        <v>#VALUE!</v>
      </c>
      <c r="DX75" s="189" t="e">
        <f>CZ75*Refining!$G$3+DA75*Refining!$G$4+DB75*Refining!$G$5+DC75*Refining!$G$6+DD75*Refining!$G$7+DE75*Refining!$G$8+DF75*Refining!$G$9+DG75*Refining!$G$10+DH75*Refining!$G$11+DI75*Refining!$G$12</f>
        <v>#VALUE!</v>
      </c>
      <c r="DY75" s="189" t="e">
        <f t="shared" si="13"/>
        <v>#VALUE!</v>
      </c>
      <c r="DZ75" s="192" t="e">
        <f t="shared" si="14"/>
        <v>#VALUE!</v>
      </c>
      <c r="EA75" s="185" t="e">
        <f t="shared" si="15"/>
        <v>#VALUE!</v>
      </c>
      <c r="EB75" s="194" t="e">
        <f t="shared" ref="EB75:EC75" si="303">EA75/60</f>
        <v>#VALUE!</v>
      </c>
      <c r="EC75" s="194" t="e">
        <f t="shared" si="303"/>
        <v>#VALUE!</v>
      </c>
      <c r="ED75" s="185" t="e">
        <f t="shared" si="17"/>
        <v>#VALUE!</v>
      </c>
      <c r="EE75" s="194" t="e">
        <f t="shared" ref="EE75:EF75" si="304">ED75/1000</f>
        <v>#VALUE!</v>
      </c>
      <c r="EF75" s="196" t="e">
        <f t="shared" si="304"/>
        <v>#VALUE!</v>
      </c>
      <c r="EG75" s="130" t="e">
        <f t="shared" si="19"/>
        <v>#VALUE!</v>
      </c>
      <c r="EH75" s="132" t="e">
        <f t="shared" si="20"/>
        <v>#VALUE!</v>
      </c>
      <c r="EI75" s="133">
        <v>742</v>
      </c>
    </row>
    <row r="76" spans="1:139" ht="12.75" x14ac:dyDescent="0.2">
      <c r="A76" s="864"/>
      <c r="B76" s="135" t="s">
        <v>301</v>
      </c>
      <c r="C76" s="137" t="s">
        <v>156</v>
      </c>
      <c r="D76" s="137">
        <v>1</v>
      </c>
      <c r="E76" s="137">
        <v>1</v>
      </c>
      <c r="F76" s="137">
        <v>1</v>
      </c>
      <c r="G76" s="139">
        <f t="shared" si="0"/>
        <v>15.625</v>
      </c>
      <c r="H76" s="140">
        <v>10</v>
      </c>
      <c r="I76" s="140">
        <v>10</v>
      </c>
      <c r="J76" s="140">
        <f>H76/Main!$D$9</f>
        <v>2</v>
      </c>
      <c r="K76" s="140">
        <f>I76/Main!$D$10</f>
        <v>5</v>
      </c>
      <c r="L76" s="140">
        <f t="shared" si="1"/>
        <v>2.5</v>
      </c>
      <c r="M76" s="140">
        <v>1</v>
      </c>
      <c r="N76" s="143"/>
      <c r="O76" s="143"/>
      <c r="P76" s="143"/>
      <c r="Q76" s="145"/>
      <c r="R76" s="143"/>
      <c r="S76" s="146"/>
      <c r="T76" s="146"/>
      <c r="U76" s="143"/>
      <c r="V76" s="143"/>
      <c r="W76" s="146"/>
      <c r="X76" s="146"/>
      <c r="Y76" s="143"/>
      <c r="Z76" s="143"/>
      <c r="AA76" s="143"/>
      <c r="AB76" s="143"/>
      <c r="AC76" s="362" t="s">
        <v>220</v>
      </c>
      <c r="AD76" s="133">
        <v>0</v>
      </c>
      <c r="AE76" s="133">
        <v>12</v>
      </c>
      <c r="AF76" s="133">
        <v>4</v>
      </c>
      <c r="AG76" s="133">
        <v>0</v>
      </c>
      <c r="AH76" s="167">
        <v>8</v>
      </c>
      <c r="AI76" s="133">
        <v>0</v>
      </c>
      <c r="AJ76" s="133">
        <v>0</v>
      </c>
      <c r="AK76" s="133">
        <v>0</v>
      </c>
      <c r="AL76" s="133">
        <v>0</v>
      </c>
      <c r="AM76" s="133">
        <v>0</v>
      </c>
      <c r="AN76" s="133">
        <v>0</v>
      </c>
      <c r="AO76" s="133">
        <v>0</v>
      </c>
      <c r="AP76" s="133">
        <v>0</v>
      </c>
      <c r="AQ76" s="133">
        <v>0</v>
      </c>
      <c r="AR76" s="133">
        <v>0</v>
      </c>
      <c r="AS76" s="133">
        <v>0</v>
      </c>
      <c r="AT76" s="133">
        <v>0</v>
      </c>
      <c r="AU76" s="133">
        <v>0</v>
      </c>
      <c r="AV76" s="133">
        <v>0</v>
      </c>
      <c r="AW76" s="133">
        <v>0</v>
      </c>
      <c r="AX76" s="133">
        <v>0</v>
      </c>
      <c r="AY76" s="161" t="str">
        <f t="shared" ref="AY76:BS76" si="305">IF(AD76 = 0, "", AD76)</f>
        <v/>
      </c>
      <c r="AZ76" s="133">
        <f t="shared" si="305"/>
        <v>12</v>
      </c>
      <c r="BA76" s="133">
        <f t="shared" si="305"/>
        <v>4</v>
      </c>
      <c r="BB76" s="137" t="str">
        <f t="shared" si="305"/>
        <v/>
      </c>
      <c r="BC76" s="167">
        <f t="shared" si="305"/>
        <v>8</v>
      </c>
      <c r="BD76" s="137" t="str">
        <f t="shared" si="305"/>
        <v/>
      </c>
      <c r="BE76" s="137" t="str">
        <f t="shared" si="305"/>
        <v/>
      </c>
      <c r="BF76" s="137" t="str">
        <f t="shared" si="305"/>
        <v/>
      </c>
      <c r="BG76" s="137" t="str">
        <f t="shared" si="305"/>
        <v/>
      </c>
      <c r="BH76" s="137" t="str">
        <f t="shared" si="305"/>
        <v/>
      </c>
      <c r="BI76" s="137" t="str">
        <f t="shared" si="305"/>
        <v/>
      </c>
      <c r="BJ76" s="137" t="str">
        <f t="shared" si="305"/>
        <v/>
      </c>
      <c r="BK76" s="137" t="str">
        <f t="shared" si="305"/>
        <v/>
      </c>
      <c r="BL76" s="137" t="str">
        <f t="shared" si="305"/>
        <v/>
      </c>
      <c r="BM76" s="137" t="str">
        <f t="shared" si="305"/>
        <v/>
      </c>
      <c r="BN76" s="137" t="str">
        <f t="shared" si="305"/>
        <v/>
      </c>
      <c r="BO76" s="137" t="str">
        <f t="shared" si="305"/>
        <v/>
      </c>
      <c r="BP76" s="137" t="str">
        <f t="shared" si="305"/>
        <v/>
      </c>
      <c r="BQ76" s="137" t="str">
        <f t="shared" si="305"/>
        <v/>
      </c>
      <c r="BR76" s="137" t="str">
        <f t="shared" si="305"/>
        <v/>
      </c>
      <c r="BS76" s="169" t="str">
        <f t="shared" si="305"/>
        <v/>
      </c>
      <c r="BT76" s="174" t="e">
        <f>$AY76*Assembly!Z$4+$AZ76*Assembly!Z$5+$BA76*Assembly!Z$6+$BB76*Assembly!Z$7+$BC76*Assembly!Z$8+$BD76*Assembly!Z$9+$BE76*Assembly!Z$10+$BF76*Assembly!Z$11+$BG76*Assembly!Z$12+$BH76*Assembly!Z$13+$BI76*Assembly!Z$14+$BJ76*Assembly!Z$15+$BK76*Assembly!Z$16+$BL76*Assembly!Z$17+$BM76*Assembly!Z$18+$BN76*Assembly!Z$19+$BO76*Assembly!Z$20+$BP76*Assembly!Z$21+$BQ76*Assembly!Z$22+$BR76*Assembly!Z$23+$BS76*Assembly!Z$24</f>
        <v>#VALUE!</v>
      </c>
      <c r="BU76" s="133" t="e">
        <f t="shared" si="3"/>
        <v>#VALUE!</v>
      </c>
      <c r="BV76" s="133"/>
      <c r="BW76" s="133" t="e">
        <f>$AY76*Assembly!AD$4+$AZ76*Assembly!AD$5+$BA76*Assembly!AD$6+$BB76*Assembly!AD$7+$BC76*Assembly!AD$8+$BD76*Assembly!AD$9+$BE76*Assembly!AD$10+$BF76*Assembly!AD$11+$BG76*Assembly!AD$12+$BH76*Assembly!AD$13+$BI76*Assembly!AD$14+$BJ76*Assembly!AD$15+$BK76*Assembly!AD$16+$BL76*Assembly!AD$17+$BM76*Assembly!AD$18+$BN76*Assembly!AD$19+$BO76*Assembly!AD$20+$BP76*Assembly!AD$21+$BQ76*Assembly!AD$22+$BR76*Assembly!AD$23+$BS76*Assembly!AD$24</f>
        <v>#VALUE!</v>
      </c>
      <c r="BX76" s="177" t="e">
        <f t="shared" si="4"/>
        <v>#VALUE!</v>
      </c>
      <c r="BY76" s="178" t="e">
        <f t="shared" si="5"/>
        <v>#VALUE!</v>
      </c>
      <c r="BZ76" s="179" t="e">
        <f t="shared" si="6"/>
        <v>#VALUE!</v>
      </c>
      <c r="CA76" s="178" t="e">
        <f t="shared" si="7"/>
        <v>#VALUE!</v>
      </c>
      <c r="CB76" s="133" t="e">
        <f>$AY76*Assembly!Y$4+$AZ76*Assembly!Y$5+$BA76*Assembly!Y$6+$BB76*Assembly!Y$7+$BC76*Assembly!Y$8+$BD76*Assembly!Y$9+$BE76*Assembly!Y$10+$BF76*Assembly!Y$11+$BG76*Assembly!Y$12+$BH76*Assembly!Y$13+$BI76*Assembly!Y$14+$BJ76*Assembly!Y$15+$BK76*Assembly!Y$16+$BL76*Assembly!Y$17+$BM76*Assembly!Y$18+$BN76*Assembly!Y$19+$BO76*Assembly!Y$20+$BP76*Assembly!Y$21+$BQ76*Assembly!Y$22+$BR76*Assembly!Y$23+$BS76*Assembly!Y$24</f>
        <v>#VALUE!</v>
      </c>
      <c r="CC76" s="133" t="e">
        <f t="shared" si="8"/>
        <v>#VALUE!</v>
      </c>
      <c r="CD76" s="130" t="e">
        <f t="shared" si="9"/>
        <v>#VALUE!</v>
      </c>
      <c r="CE76" s="183" t="e">
        <f>$AY76*Assembly!AC$4+$AZ76*Assembly!AC$5+$BA76*Assembly!AC$6+$BB76*Assembly!AC$7+$BC76*Assembly!AC$8+$BD76*Assembly!AC$9+$BE76*Assembly!AC$10+$BF76*Assembly!AC$11+$BG76*Assembly!AC$12+$BH76*Assembly!AC$13+$BI76*Assembly!AC$14+$BJ76*Assembly!AC$15+$BK76*Assembly!AC$16+$BL76*Assembly!AC$17+$BM76*Assembly!AC$18+$BN76*Assembly!AC$19+$BO76*Assembly!AC$20+$BP76*Assembly!AC$21+$BQ76*Assembly!AC$22+$BR76*Assembly!AC$23+$BS76*Assembly!AC$24</f>
        <v>#VALUE!</v>
      </c>
      <c r="CF76" s="145" t="e">
        <f>$AY76*Assembly!M$4+$AZ76*Assembly!M$5+$BA76*Assembly!M$6+$BB76*Assembly!M$7+$BC76*Assembly!M$8+$BD76*Assembly!M$9+$BE76*Assembly!M$10+$BF76*Assembly!M$11+$BG76*Assembly!M$12+$BH76*Assembly!M$13+$BI76*Assembly!M$14+$BJ76*Assembly!M$15+$BK76*Assembly!M$16+$BL76*Assembly!M$17+$BM76*Assembly!M$18+$BN76*Assembly!M$19+$BO76*Assembly!M$20+$BP76*Assembly!M$21+$BQ76*Assembly!M$22+$BR76*Assembly!M$23+$BS76*Assembly!M$24</f>
        <v>#VALUE!</v>
      </c>
      <c r="CG76" s="145" t="e">
        <f>$AY76*Assembly!N$4+$AZ76*Assembly!N$5+$BA76*Assembly!N$6+$BB76*Assembly!N$7+$BC76*Assembly!N$8+$BD76*Assembly!N$9+$BE76*Assembly!N$10+$BF76*Assembly!N$11+$BG76*Assembly!N$12+$BH76*Assembly!N$13+$BI76*Assembly!N$14+$BJ76*Assembly!N$15+$BK76*Assembly!N$16+$BL76*Assembly!N$17+$BM76*Assembly!N$18+$BN76*Assembly!N$19+$BO76*Assembly!N$20+$BP76*Assembly!N$21+$BQ76*Assembly!N$22+$BR76*Assembly!N$23+$BS76*Assembly!N$24</f>
        <v>#VALUE!</v>
      </c>
      <c r="CH76" s="145" t="e">
        <f>$AY76*Assembly!O$4+$AZ76*Assembly!O$5+$BA76*Assembly!O$6+$BB76*Assembly!O$7+$BC76*Assembly!O$8+$BD76*Assembly!O$9+$BE76*Assembly!O$10+$BF76*Assembly!O$11+$BG76*Assembly!O$12+$BH76*Assembly!O$13+$BI76*Assembly!O$14+$BJ76*Assembly!O$15+$BK76*Assembly!O$16+$BL76*Assembly!O$17+$BM76*Assembly!O$18+$BN76*Assembly!O$19+$BO76*Assembly!O$20+$BP76*Assembly!O$21+$BQ76*Assembly!O$22+$BR76*Assembly!O$23+$BS76*Assembly!O$24</f>
        <v>#VALUE!</v>
      </c>
      <c r="CI76" s="140" t="e">
        <f>$AY76*Assembly!P$4+$AZ76*Assembly!P$5+$BA76*Assembly!P$6+$BB76*Assembly!P$7+$BC76*Assembly!P$8+$BD76*Assembly!P$9+$BE76*Assembly!P$10+$BF76*Assembly!P$11+$BG76*Assembly!P$12+$BH76*Assembly!P$13+$BI76*Assembly!P$14+$BJ76*Assembly!P$15+$BK76*Assembly!P$16+$BL76*Assembly!P$17+$BM76*Assembly!P$18+$BN76*Assembly!P$19+$BO76*Assembly!P$20+$BP76*Assembly!P$21+$BQ76*Assembly!P$22+$BR76*Assembly!P$23+$BS76*Assembly!P$24</f>
        <v>#VALUE!</v>
      </c>
      <c r="CJ76" s="140" t="e">
        <f>$AY76*Assembly!Q$4+$AZ76*Assembly!Q$5+$BA76*Assembly!Q$6+$BB76*Assembly!Q$7+$BC76*Assembly!Q$8+$BD76*Assembly!Q$9+$BE76*Assembly!Q$10+$BF76*Assembly!Q$11+$BG76*Assembly!Q$12+$BH76*Assembly!Q$13+$BI76*Assembly!Q$14+$BJ76*Assembly!Q$15+$BK76*Assembly!Q$16+$BL76*Assembly!Q$17+$BM76*Assembly!Q$18+$BN76*Assembly!Q$19+$BO76*Assembly!Q$20+$BP76*Assembly!Q$21+$BQ76*Assembly!Q$22+$BR76*Assembly!Q$23+$BS76*Assembly!Q$24</f>
        <v>#VALUE!</v>
      </c>
      <c r="CK76" s="145" t="e">
        <f>$AY76*Assembly!R$4+$AZ76*Assembly!R$5+$BA76*Assembly!R$6+$BB76*Assembly!R$7+$BC76*Assembly!R$8+$BD76*Assembly!R$9+$BE76*Assembly!R$10+$BF76*Assembly!R$11+$BG76*Assembly!R$12+$BH76*Assembly!R$13+$BI76*Assembly!R$14+$BJ76*Assembly!R$15+$BK76*Assembly!R$16+$BL76*Assembly!R$17+$BM76*Assembly!R$18+$BN76*Assembly!R$19+$BO76*Assembly!R$20+$BP76*Assembly!R$21+$BQ76*Assembly!R$22+$BR76*Assembly!R$23+$BS76*Assembly!R$24</f>
        <v>#VALUE!</v>
      </c>
      <c r="CL76" s="140" t="e">
        <f>$AY76*Assembly!S$4+$AZ76*Assembly!S$5+$BA76*Assembly!S$6+$BB76*Assembly!S$7+$BC76*Assembly!S$8+$BD76*Assembly!S$9+$BE76*Assembly!S$10+$BF76*Assembly!S$11+$BG76*Assembly!S$12+$BH76*Assembly!S$13+$BI76*Assembly!S$14+$BJ76*Assembly!S$15+$BK76*Assembly!S$16+$BL76*Assembly!S$17+$BM76*Assembly!S$18+$BN76*Assembly!S$19+$BO76*Assembly!S$20+$BP76*Assembly!S$21+$BQ76*Assembly!S$22+$BR76*Assembly!S$23+$BS76*Assembly!S$24</f>
        <v>#VALUE!</v>
      </c>
      <c r="CM76" s="140" t="e">
        <f>$AY76*Assembly!T$4+$AZ76*Assembly!T$5+$BA76*Assembly!T$6+$BB76*Assembly!T$7+$BC76*Assembly!T$8+$BD76*Assembly!T$9+$BE76*Assembly!T$10+$BF76*Assembly!T$11+$BG76*Assembly!T$12+$BH76*Assembly!T$13+$BI76*Assembly!T$14+$BJ76*Assembly!T$15+$BK76*Assembly!T$16+$BL76*Assembly!T$17+$BM76*Assembly!T$18+$BN76*Assembly!T$19+$BO76*Assembly!T$20+$BP76*Assembly!T$21+$BQ76*Assembly!T$22+$BR76*Assembly!T$23+$BS76*Assembly!T$24</f>
        <v>#VALUE!</v>
      </c>
      <c r="CN76" s="140" t="e">
        <f>$AY76*Assembly!U$4+$AZ76*Assembly!U$5+$BA76*Assembly!U$6+$BB76*Assembly!U$7+$BC76*Assembly!U$8+$BD76*Assembly!U$9+$BE76*Assembly!U$10+$BF76*Assembly!U$11+$BG76*Assembly!U$12+$BH76*Assembly!U$13+$BI76*Assembly!U$14+$BJ76*Assembly!U$15+$BK76*Assembly!U$16+$BL76*Assembly!U$17+$BM76*Assembly!U$18+$BN76*Assembly!U$19+$BO76*Assembly!U$20+$BP76*Assembly!U$21+$BQ76*Assembly!U$22+$BR76*Assembly!U$23+$BS76*Assembly!U$24</f>
        <v>#VALUE!</v>
      </c>
      <c r="CO76" s="145" t="e">
        <f>$AY76*Assembly!V$4+$AZ76*Assembly!V$5+$BA76*Assembly!V$6+$BB76*Assembly!V$7+$BC76*Assembly!V$8+$BD76*Assembly!V$9+$BE76*Assembly!V$10+$BF76*Assembly!V$11+$BG76*Assembly!V$12+$BH76*Assembly!V$13+$BI76*Assembly!V$14+$BJ76*Assembly!V$15+$BK76*Assembly!V$16+$BL76*Assembly!V$17+$BM76*Assembly!V$18+$BN76*Assembly!V$19+$BO76*Assembly!V$20+$BP76*Assembly!V$21+$BQ76*Assembly!V$22+$BR76*Assembly!V$23+$BS76*Assembly!V$24</f>
        <v>#VALUE!</v>
      </c>
      <c r="CP76" s="145" t="e">
        <f>CF76*Refining!$F$3</f>
        <v>#VALUE!</v>
      </c>
      <c r="CQ76" s="145" t="e">
        <f>CG76*Refining!$F$4</f>
        <v>#VALUE!</v>
      </c>
      <c r="CR76" s="145" t="e">
        <f>CH76*Refining!$F$5</f>
        <v>#VALUE!</v>
      </c>
      <c r="CS76" s="145" t="e">
        <f>CI76*Refining!$F$6</f>
        <v>#VALUE!</v>
      </c>
      <c r="CT76" s="145" t="e">
        <f>CJ76*Refining!$F$7</f>
        <v>#VALUE!</v>
      </c>
      <c r="CU76" s="145" t="e">
        <f>CK76*Refining!$F$8</f>
        <v>#VALUE!</v>
      </c>
      <c r="CV76" s="145" t="e">
        <f>CL76*Refining!$F$9</f>
        <v>#VALUE!</v>
      </c>
      <c r="CW76" s="145" t="e">
        <f>CM76*Refining!$F$10</f>
        <v>#VALUE!</v>
      </c>
      <c r="CX76" s="145" t="e">
        <f>CN76*Refining!$F$11</f>
        <v>#VALUE!</v>
      </c>
      <c r="CY76" s="145" t="e">
        <f>CO76*Refining!$F$12</f>
        <v>#VALUE!</v>
      </c>
      <c r="CZ76" s="185" t="e">
        <f t="shared" ref="CZ76:DS76" si="306">IF(CF76 = 0, "", CF76)</f>
        <v>#VALUE!</v>
      </c>
      <c r="DA76" s="186" t="e">
        <f t="shared" si="306"/>
        <v>#VALUE!</v>
      </c>
      <c r="DB76" s="186" t="e">
        <f t="shared" si="306"/>
        <v>#VALUE!</v>
      </c>
      <c r="DC76" s="186" t="e">
        <f t="shared" si="306"/>
        <v>#VALUE!</v>
      </c>
      <c r="DD76" s="186" t="e">
        <f t="shared" si="306"/>
        <v>#VALUE!</v>
      </c>
      <c r="DE76" s="186" t="e">
        <f t="shared" si="306"/>
        <v>#VALUE!</v>
      </c>
      <c r="DF76" s="186" t="e">
        <f t="shared" si="306"/>
        <v>#VALUE!</v>
      </c>
      <c r="DG76" s="186" t="e">
        <f t="shared" si="306"/>
        <v>#VALUE!</v>
      </c>
      <c r="DH76" s="186" t="e">
        <f t="shared" si="306"/>
        <v>#VALUE!</v>
      </c>
      <c r="DI76" s="187" t="e">
        <f t="shared" si="306"/>
        <v>#VALUE!</v>
      </c>
      <c r="DJ76" s="185" t="e">
        <f t="shared" si="306"/>
        <v>#VALUE!</v>
      </c>
      <c r="DK76" s="186" t="e">
        <f t="shared" si="306"/>
        <v>#VALUE!</v>
      </c>
      <c r="DL76" s="186" t="e">
        <f t="shared" si="306"/>
        <v>#VALUE!</v>
      </c>
      <c r="DM76" s="186" t="e">
        <f t="shared" si="306"/>
        <v>#VALUE!</v>
      </c>
      <c r="DN76" s="211" t="e">
        <f t="shared" si="306"/>
        <v>#VALUE!</v>
      </c>
      <c r="DO76" s="186" t="e">
        <f t="shared" si="306"/>
        <v>#VALUE!</v>
      </c>
      <c r="DP76" s="186" t="e">
        <f t="shared" si="306"/>
        <v>#VALUE!</v>
      </c>
      <c r="DQ76" s="186" t="e">
        <f t="shared" si="306"/>
        <v>#VALUE!</v>
      </c>
      <c r="DR76" s="186" t="e">
        <f t="shared" si="306"/>
        <v>#VALUE!</v>
      </c>
      <c r="DS76" s="187" t="e">
        <f t="shared" si="306"/>
        <v>#VALUE!</v>
      </c>
      <c r="DT76" s="185" t="e">
        <f t="shared" si="11"/>
        <v>#VALUE!</v>
      </c>
      <c r="DU76" s="189" t="e">
        <f t="shared" si="12"/>
        <v>#VALUE!</v>
      </c>
      <c r="DV76" s="133" t="e">
        <f>CZ76*'Ores &amp; Ingots'!$C$3+DA76*'Ores &amp; Ingots'!$C$4+DB76*'Ores &amp; Ingots'!$C$5+DC76*'Ores &amp; Ingots'!$C$6+DD76*'Ores &amp; Ingots'!$C$7+DE76*'Ores &amp; Ingots'!$C$8+DF76*'Ores &amp; Ingots'!$C$9+DG76*'Ores &amp; Ingots'!$C$10+DH76*'Ores &amp; Ingots'!$C$11+DI76*'Ores &amp; Ingots'!$C$12</f>
        <v>#VALUE!</v>
      </c>
      <c r="DW76" s="133" t="e">
        <f>DJ76*'Ores &amp; Ingots'!$B$3+DK76*'Ores &amp; Ingots'!$B$4+DL76*'Ores &amp; Ingots'!$B$5+DM76*'Ores &amp; Ingots'!$B$6+DN76*'Ores &amp; Ingots'!$B$7+DO76*'Ores &amp; Ingots'!$B$8+DP76*'Ores &amp; Ingots'!$B$9+DQ76*'Ores &amp; Ingots'!$B$10+DR76*'Ores &amp; Ingots'!$B$11+DS76*'Ores &amp; Ingots'!$B$12</f>
        <v>#VALUE!</v>
      </c>
      <c r="DX76" s="189" t="e">
        <f>CZ76*Refining!$G$3+DA76*Refining!$G$4+DB76*Refining!$G$5+DC76*Refining!$G$6+DD76*Refining!$G$7+DE76*Refining!$G$8+DF76*Refining!$G$9+DG76*Refining!$G$10+DH76*Refining!$G$11+DI76*Refining!$G$12</f>
        <v>#VALUE!</v>
      </c>
      <c r="DY76" s="189" t="e">
        <f t="shared" si="13"/>
        <v>#VALUE!</v>
      </c>
      <c r="DZ76" s="192" t="e">
        <f t="shared" si="14"/>
        <v>#VALUE!</v>
      </c>
      <c r="EA76" s="185" t="e">
        <f t="shared" si="15"/>
        <v>#VALUE!</v>
      </c>
      <c r="EB76" s="194" t="e">
        <f t="shared" ref="EB76:EC76" si="307">EA76/60</f>
        <v>#VALUE!</v>
      </c>
      <c r="EC76" s="194" t="e">
        <f t="shared" si="307"/>
        <v>#VALUE!</v>
      </c>
      <c r="ED76" s="185" t="e">
        <f t="shared" si="17"/>
        <v>#VALUE!</v>
      </c>
      <c r="EE76" s="194" t="e">
        <f t="shared" ref="EE76:EF76" si="308">ED76/1000</f>
        <v>#VALUE!</v>
      </c>
      <c r="EF76" s="196" t="e">
        <f t="shared" si="308"/>
        <v>#VALUE!</v>
      </c>
      <c r="EG76" s="130" t="e">
        <f t="shared" si="19"/>
        <v>#VALUE!</v>
      </c>
      <c r="EH76" s="132" t="e">
        <f t="shared" si="20"/>
        <v>#VALUE!</v>
      </c>
      <c r="EI76" s="133">
        <v>236</v>
      </c>
    </row>
    <row r="77" spans="1:139" ht="12.75" x14ac:dyDescent="0.2">
      <c r="A77" s="865"/>
      <c r="B77" s="297" t="s">
        <v>302</v>
      </c>
      <c r="C77" s="216" t="s">
        <v>156</v>
      </c>
      <c r="D77" s="216">
        <v>1</v>
      </c>
      <c r="E77" s="216">
        <v>1</v>
      </c>
      <c r="F77" s="216">
        <v>1</v>
      </c>
      <c r="G77" s="229">
        <f t="shared" si="0"/>
        <v>15.625</v>
      </c>
      <c r="H77" s="230">
        <v>12</v>
      </c>
      <c r="I77" s="230">
        <v>12</v>
      </c>
      <c r="J77" s="230">
        <f>H77/Main!$D$9</f>
        <v>2.4</v>
      </c>
      <c r="K77" s="230">
        <f>I77/Main!$D$10</f>
        <v>6</v>
      </c>
      <c r="L77" s="230">
        <f t="shared" si="1"/>
        <v>2.5</v>
      </c>
      <c r="M77" s="230">
        <v>1</v>
      </c>
      <c r="N77" s="233"/>
      <c r="O77" s="233"/>
      <c r="P77" s="233"/>
      <c r="Q77" s="232"/>
      <c r="R77" s="233"/>
      <c r="S77" s="234"/>
      <c r="T77" s="234"/>
      <c r="U77" s="233"/>
      <c r="V77" s="233"/>
      <c r="W77" s="234"/>
      <c r="X77" s="234"/>
      <c r="Y77" s="233"/>
      <c r="Z77" s="233"/>
      <c r="AA77" s="233"/>
      <c r="AB77" s="233"/>
      <c r="AC77" s="366" t="s">
        <v>220</v>
      </c>
      <c r="AD77" s="226">
        <v>0</v>
      </c>
      <c r="AE77" s="226">
        <v>16</v>
      </c>
      <c r="AF77" s="226">
        <v>6</v>
      </c>
      <c r="AG77" s="226">
        <v>0</v>
      </c>
      <c r="AH77" s="227">
        <v>12</v>
      </c>
      <c r="AI77" s="226">
        <v>0</v>
      </c>
      <c r="AJ77" s="226">
        <v>0</v>
      </c>
      <c r="AK77" s="226">
        <v>0</v>
      </c>
      <c r="AL77" s="226">
        <v>0</v>
      </c>
      <c r="AM77" s="226">
        <v>0</v>
      </c>
      <c r="AN77" s="226">
        <v>0</v>
      </c>
      <c r="AO77" s="226">
        <v>0</v>
      </c>
      <c r="AP77" s="226">
        <v>0</v>
      </c>
      <c r="AQ77" s="226">
        <v>0</v>
      </c>
      <c r="AR77" s="226">
        <v>0</v>
      </c>
      <c r="AS77" s="226">
        <v>0</v>
      </c>
      <c r="AT77" s="226">
        <v>0</v>
      </c>
      <c r="AU77" s="226">
        <v>0</v>
      </c>
      <c r="AV77" s="226">
        <v>0</v>
      </c>
      <c r="AW77" s="226">
        <v>0</v>
      </c>
      <c r="AX77" s="226">
        <v>0</v>
      </c>
      <c r="AY77" s="322" t="str">
        <f t="shared" ref="AY77:BS77" si="309">IF(AD77 = 0, "", AD77)</f>
        <v/>
      </c>
      <c r="AZ77" s="226">
        <f t="shared" si="309"/>
        <v>16</v>
      </c>
      <c r="BA77" s="226">
        <f t="shared" si="309"/>
        <v>6</v>
      </c>
      <c r="BB77" s="216" t="str">
        <f t="shared" si="309"/>
        <v/>
      </c>
      <c r="BC77" s="227">
        <f t="shared" si="309"/>
        <v>12</v>
      </c>
      <c r="BD77" s="216" t="str">
        <f t="shared" si="309"/>
        <v/>
      </c>
      <c r="BE77" s="216" t="str">
        <f t="shared" si="309"/>
        <v/>
      </c>
      <c r="BF77" s="216" t="str">
        <f t="shared" si="309"/>
        <v/>
      </c>
      <c r="BG77" s="216" t="str">
        <f t="shared" si="309"/>
        <v/>
      </c>
      <c r="BH77" s="216" t="str">
        <f t="shared" si="309"/>
        <v/>
      </c>
      <c r="BI77" s="216" t="str">
        <f t="shared" si="309"/>
        <v/>
      </c>
      <c r="BJ77" s="216" t="str">
        <f t="shared" si="309"/>
        <v/>
      </c>
      <c r="BK77" s="216" t="str">
        <f t="shared" si="309"/>
        <v/>
      </c>
      <c r="BL77" s="216" t="str">
        <f t="shared" si="309"/>
        <v/>
      </c>
      <c r="BM77" s="216" t="str">
        <f t="shared" si="309"/>
        <v/>
      </c>
      <c r="BN77" s="216" t="str">
        <f t="shared" si="309"/>
        <v/>
      </c>
      <c r="BO77" s="216" t="str">
        <f t="shared" si="309"/>
        <v/>
      </c>
      <c r="BP77" s="216" t="str">
        <f t="shared" si="309"/>
        <v/>
      </c>
      <c r="BQ77" s="216" t="str">
        <f t="shared" si="309"/>
        <v/>
      </c>
      <c r="BR77" s="216" t="str">
        <f t="shared" si="309"/>
        <v/>
      </c>
      <c r="BS77" s="231" t="str">
        <f t="shared" si="309"/>
        <v/>
      </c>
      <c r="BT77" s="225" t="e">
        <f>$AY77*Assembly!Z$4+$AZ77*Assembly!Z$5+$BA77*Assembly!Z$6+$BB77*Assembly!Z$7+$BC77*Assembly!Z$8+$BD77*Assembly!Z$9+$BE77*Assembly!Z$10+$BF77*Assembly!Z$11+$BG77*Assembly!Z$12+$BH77*Assembly!Z$13+$BI77*Assembly!Z$14+$BJ77*Assembly!Z$15+$BK77*Assembly!Z$16+$BL77*Assembly!Z$17+$BM77*Assembly!Z$18+$BN77*Assembly!Z$19+$BO77*Assembly!Z$20+$BP77*Assembly!Z$21+$BQ77*Assembly!Z$22+$BR77*Assembly!Z$23+$BS77*Assembly!Z$24</f>
        <v>#VALUE!</v>
      </c>
      <c r="BU77" s="226" t="e">
        <f t="shared" si="3"/>
        <v>#VALUE!</v>
      </c>
      <c r="BV77" s="226"/>
      <c r="BW77" s="226" t="e">
        <f>$AY77*Assembly!AD$4+$AZ77*Assembly!AD$5+$BA77*Assembly!AD$6+$BB77*Assembly!AD$7+$BC77*Assembly!AD$8+$BD77*Assembly!AD$9+$BE77*Assembly!AD$10+$BF77*Assembly!AD$11+$BG77*Assembly!AD$12+$BH77*Assembly!AD$13+$BI77*Assembly!AD$14+$BJ77*Assembly!AD$15+$BK77*Assembly!AD$16+$BL77*Assembly!AD$17+$BM77*Assembly!AD$18+$BN77*Assembly!AD$19+$BO77*Assembly!AD$20+$BP77*Assembly!AD$21+$BQ77*Assembly!AD$22+$BR77*Assembly!AD$23+$BS77*Assembly!AD$24</f>
        <v>#VALUE!</v>
      </c>
      <c r="BX77" s="236" t="e">
        <f t="shared" si="4"/>
        <v>#VALUE!</v>
      </c>
      <c r="BY77" s="237" t="e">
        <f t="shared" si="5"/>
        <v>#VALUE!</v>
      </c>
      <c r="BZ77" s="238" t="e">
        <f t="shared" si="6"/>
        <v>#VALUE!</v>
      </c>
      <c r="CA77" s="237" t="e">
        <f t="shared" si="7"/>
        <v>#VALUE!</v>
      </c>
      <c r="CB77" s="226" t="e">
        <f>$AY77*Assembly!Y$4+$AZ77*Assembly!Y$5+$BA77*Assembly!Y$6+$BB77*Assembly!Y$7+$BC77*Assembly!Y$8+$BD77*Assembly!Y$9+$BE77*Assembly!Y$10+$BF77*Assembly!Y$11+$BG77*Assembly!Y$12+$BH77*Assembly!Y$13+$BI77*Assembly!Y$14+$BJ77*Assembly!Y$15+$BK77*Assembly!Y$16+$BL77*Assembly!Y$17+$BM77*Assembly!Y$18+$BN77*Assembly!Y$19+$BO77*Assembly!Y$20+$BP77*Assembly!Y$21+$BQ77*Assembly!Y$22+$BR77*Assembly!Y$23+$BS77*Assembly!Y$24</f>
        <v>#VALUE!</v>
      </c>
      <c r="CC77" s="226" t="e">
        <f t="shared" si="8"/>
        <v>#VALUE!</v>
      </c>
      <c r="CD77" s="239" t="e">
        <f t="shared" si="9"/>
        <v>#VALUE!</v>
      </c>
      <c r="CE77" s="240" t="e">
        <f>$AY77*Assembly!AC$4+$AZ77*Assembly!AC$5+$BA77*Assembly!AC$6+$BB77*Assembly!AC$7+$BC77*Assembly!AC$8+$BD77*Assembly!AC$9+$BE77*Assembly!AC$10+$BF77*Assembly!AC$11+$BG77*Assembly!AC$12+$BH77*Assembly!AC$13+$BI77*Assembly!AC$14+$BJ77*Assembly!AC$15+$BK77*Assembly!AC$16+$BL77*Assembly!AC$17+$BM77*Assembly!AC$18+$BN77*Assembly!AC$19+$BO77*Assembly!AC$20+$BP77*Assembly!AC$21+$BQ77*Assembly!AC$22+$BR77*Assembly!AC$23+$BS77*Assembly!AC$24</f>
        <v>#VALUE!</v>
      </c>
      <c r="CF77" s="232" t="e">
        <f>$AY77*Assembly!M$4+$AZ77*Assembly!M$5+$BA77*Assembly!M$6+$BB77*Assembly!M$7+$BC77*Assembly!M$8+$BD77*Assembly!M$9+$BE77*Assembly!M$10+$BF77*Assembly!M$11+$BG77*Assembly!M$12+$BH77*Assembly!M$13+$BI77*Assembly!M$14+$BJ77*Assembly!M$15+$BK77*Assembly!M$16+$BL77*Assembly!M$17+$BM77*Assembly!M$18+$BN77*Assembly!M$19+$BO77*Assembly!M$20+$BP77*Assembly!M$21+$BQ77*Assembly!M$22+$BR77*Assembly!M$23+$BS77*Assembly!M$24</f>
        <v>#VALUE!</v>
      </c>
      <c r="CG77" s="232" t="e">
        <f>$AY77*Assembly!N$4+$AZ77*Assembly!N$5+$BA77*Assembly!N$6+$BB77*Assembly!N$7+$BC77*Assembly!N$8+$BD77*Assembly!N$9+$BE77*Assembly!N$10+$BF77*Assembly!N$11+$BG77*Assembly!N$12+$BH77*Assembly!N$13+$BI77*Assembly!N$14+$BJ77*Assembly!N$15+$BK77*Assembly!N$16+$BL77*Assembly!N$17+$BM77*Assembly!N$18+$BN77*Assembly!N$19+$BO77*Assembly!N$20+$BP77*Assembly!N$21+$BQ77*Assembly!N$22+$BR77*Assembly!N$23+$BS77*Assembly!N$24</f>
        <v>#VALUE!</v>
      </c>
      <c r="CH77" s="232" t="e">
        <f>$AY77*Assembly!O$4+$AZ77*Assembly!O$5+$BA77*Assembly!O$6+$BB77*Assembly!O$7+$BC77*Assembly!O$8+$BD77*Assembly!O$9+$BE77*Assembly!O$10+$BF77*Assembly!O$11+$BG77*Assembly!O$12+$BH77*Assembly!O$13+$BI77*Assembly!O$14+$BJ77*Assembly!O$15+$BK77*Assembly!O$16+$BL77*Assembly!O$17+$BM77*Assembly!O$18+$BN77*Assembly!O$19+$BO77*Assembly!O$20+$BP77*Assembly!O$21+$BQ77*Assembly!O$22+$BR77*Assembly!O$23+$BS77*Assembly!O$24</f>
        <v>#VALUE!</v>
      </c>
      <c r="CI77" s="230" t="e">
        <f>$AY77*Assembly!P$4+$AZ77*Assembly!P$5+$BA77*Assembly!P$6+$BB77*Assembly!P$7+$BC77*Assembly!P$8+$BD77*Assembly!P$9+$BE77*Assembly!P$10+$BF77*Assembly!P$11+$BG77*Assembly!P$12+$BH77*Assembly!P$13+$BI77*Assembly!P$14+$BJ77*Assembly!P$15+$BK77*Assembly!P$16+$BL77*Assembly!P$17+$BM77*Assembly!P$18+$BN77*Assembly!P$19+$BO77*Assembly!P$20+$BP77*Assembly!P$21+$BQ77*Assembly!P$22+$BR77*Assembly!P$23+$BS77*Assembly!P$24</f>
        <v>#VALUE!</v>
      </c>
      <c r="CJ77" s="230" t="e">
        <f>$AY77*Assembly!Q$4+$AZ77*Assembly!Q$5+$BA77*Assembly!Q$6+$BB77*Assembly!Q$7+$BC77*Assembly!Q$8+$BD77*Assembly!Q$9+$BE77*Assembly!Q$10+$BF77*Assembly!Q$11+$BG77*Assembly!Q$12+$BH77*Assembly!Q$13+$BI77*Assembly!Q$14+$BJ77*Assembly!Q$15+$BK77*Assembly!Q$16+$BL77*Assembly!Q$17+$BM77*Assembly!Q$18+$BN77*Assembly!Q$19+$BO77*Assembly!Q$20+$BP77*Assembly!Q$21+$BQ77*Assembly!Q$22+$BR77*Assembly!Q$23+$BS77*Assembly!Q$24</f>
        <v>#VALUE!</v>
      </c>
      <c r="CK77" s="232" t="e">
        <f>$AY77*Assembly!R$4+$AZ77*Assembly!R$5+$BA77*Assembly!R$6+$BB77*Assembly!R$7+$BC77*Assembly!R$8+$BD77*Assembly!R$9+$BE77*Assembly!R$10+$BF77*Assembly!R$11+$BG77*Assembly!R$12+$BH77*Assembly!R$13+$BI77*Assembly!R$14+$BJ77*Assembly!R$15+$BK77*Assembly!R$16+$BL77*Assembly!R$17+$BM77*Assembly!R$18+$BN77*Assembly!R$19+$BO77*Assembly!R$20+$BP77*Assembly!R$21+$BQ77*Assembly!R$22+$BR77*Assembly!R$23+$BS77*Assembly!R$24</f>
        <v>#VALUE!</v>
      </c>
      <c r="CL77" s="230" t="e">
        <f>$AY77*Assembly!S$4+$AZ77*Assembly!S$5+$BA77*Assembly!S$6+$BB77*Assembly!S$7+$BC77*Assembly!S$8+$BD77*Assembly!S$9+$BE77*Assembly!S$10+$BF77*Assembly!S$11+$BG77*Assembly!S$12+$BH77*Assembly!S$13+$BI77*Assembly!S$14+$BJ77*Assembly!S$15+$BK77*Assembly!S$16+$BL77*Assembly!S$17+$BM77*Assembly!S$18+$BN77*Assembly!S$19+$BO77*Assembly!S$20+$BP77*Assembly!S$21+$BQ77*Assembly!S$22+$BR77*Assembly!S$23+$BS77*Assembly!S$24</f>
        <v>#VALUE!</v>
      </c>
      <c r="CM77" s="230" t="e">
        <f>$AY77*Assembly!T$4+$AZ77*Assembly!T$5+$BA77*Assembly!T$6+$BB77*Assembly!T$7+$BC77*Assembly!T$8+$BD77*Assembly!T$9+$BE77*Assembly!T$10+$BF77*Assembly!T$11+$BG77*Assembly!T$12+$BH77*Assembly!T$13+$BI77*Assembly!T$14+$BJ77*Assembly!T$15+$BK77*Assembly!T$16+$BL77*Assembly!T$17+$BM77*Assembly!T$18+$BN77*Assembly!T$19+$BO77*Assembly!T$20+$BP77*Assembly!T$21+$BQ77*Assembly!T$22+$BR77*Assembly!T$23+$BS77*Assembly!T$24</f>
        <v>#VALUE!</v>
      </c>
      <c r="CN77" s="230" t="e">
        <f>$AY77*Assembly!U$4+$AZ77*Assembly!U$5+$BA77*Assembly!U$6+$BB77*Assembly!U$7+$BC77*Assembly!U$8+$BD77*Assembly!U$9+$BE77*Assembly!U$10+$BF77*Assembly!U$11+$BG77*Assembly!U$12+$BH77*Assembly!U$13+$BI77*Assembly!U$14+$BJ77*Assembly!U$15+$BK77*Assembly!U$16+$BL77*Assembly!U$17+$BM77*Assembly!U$18+$BN77*Assembly!U$19+$BO77*Assembly!U$20+$BP77*Assembly!U$21+$BQ77*Assembly!U$22+$BR77*Assembly!U$23+$BS77*Assembly!U$24</f>
        <v>#VALUE!</v>
      </c>
      <c r="CO77" s="232" t="e">
        <f>$AY77*Assembly!V$4+$AZ77*Assembly!V$5+$BA77*Assembly!V$6+$BB77*Assembly!V$7+$BC77*Assembly!V$8+$BD77*Assembly!V$9+$BE77*Assembly!V$10+$BF77*Assembly!V$11+$BG77*Assembly!V$12+$BH77*Assembly!V$13+$BI77*Assembly!V$14+$BJ77*Assembly!V$15+$BK77*Assembly!V$16+$BL77*Assembly!V$17+$BM77*Assembly!V$18+$BN77*Assembly!V$19+$BO77*Assembly!V$20+$BP77*Assembly!V$21+$BQ77*Assembly!V$22+$BR77*Assembly!V$23+$BS77*Assembly!V$24</f>
        <v>#VALUE!</v>
      </c>
      <c r="CP77" s="232" t="e">
        <f>CF77*Refining!$F$3</f>
        <v>#VALUE!</v>
      </c>
      <c r="CQ77" s="232" t="e">
        <f>CG77*Refining!$F$4</f>
        <v>#VALUE!</v>
      </c>
      <c r="CR77" s="232" t="e">
        <f>CH77*Refining!$F$5</f>
        <v>#VALUE!</v>
      </c>
      <c r="CS77" s="232" t="e">
        <f>CI77*Refining!$F$6</f>
        <v>#VALUE!</v>
      </c>
      <c r="CT77" s="232" t="e">
        <f>CJ77*Refining!$F$7</f>
        <v>#VALUE!</v>
      </c>
      <c r="CU77" s="232" t="e">
        <f>CK77*Refining!$F$8</f>
        <v>#VALUE!</v>
      </c>
      <c r="CV77" s="232" t="e">
        <f>CL77*Refining!$F$9</f>
        <v>#VALUE!</v>
      </c>
      <c r="CW77" s="232" t="e">
        <f>CM77*Refining!$F$10</f>
        <v>#VALUE!</v>
      </c>
      <c r="CX77" s="232" t="e">
        <f>CN77*Refining!$F$11</f>
        <v>#VALUE!</v>
      </c>
      <c r="CY77" s="232" t="e">
        <f>CO77*Refining!$F$12</f>
        <v>#VALUE!</v>
      </c>
      <c r="CZ77" s="243" t="e">
        <f t="shared" ref="CZ77:DS77" si="310">IF(CF77 = 0, "", CF77)</f>
        <v>#VALUE!</v>
      </c>
      <c r="DA77" s="246" t="e">
        <f t="shared" si="310"/>
        <v>#VALUE!</v>
      </c>
      <c r="DB77" s="246" t="e">
        <f t="shared" si="310"/>
        <v>#VALUE!</v>
      </c>
      <c r="DC77" s="246" t="e">
        <f t="shared" si="310"/>
        <v>#VALUE!</v>
      </c>
      <c r="DD77" s="246" t="e">
        <f t="shared" si="310"/>
        <v>#VALUE!</v>
      </c>
      <c r="DE77" s="246" t="e">
        <f t="shared" si="310"/>
        <v>#VALUE!</v>
      </c>
      <c r="DF77" s="246" t="e">
        <f t="shared" si="310"/>
        <v>#VALUE!</v>
      </c>
      <c r="DG77" s="246" t="e">
        <f t="shared" si="310"/>
        <v>#VALUE!</v>
      </c>
      <c r="DH77" s="246" t="e">
        <f t="shared" si="310"/>
        <v>#VALUE!</v>
      </c>
      <c r="DI77" s="251" t="e">
        <f t="shared" si="310"/>
        <v>#VALUE!</v>
      </c>
      <c r="DJ77" s="243" t="e">
        <f t="shared" si="310"/>
        <v>#VALUE!</v>
      </c>
      <c r="DK77" s="246" t="e">
        <f t="shared" si="310"/>
        <v>#VALUE!</v>
      </c>
      <c r="DL77" s="246" t="e">
        <f t="shared" si="310"/>
        <v>#VALUE!</v>
      </c>
      <c r="DM77" s="246" t="e">
        <f t="shared" si="310"/>
        <v>#VALUE!</v>
      </c>
      <c r="DN77" s="254" t="e">
        <f t="shared" si="310"/>
        <v>#VALUE!</v>
      </c>
      <c r="DO77" s="246" t="e">
        <f t="shared" si="310"/>
        <v>#VALUE!</v>
      </c>
      <c r="DP77" s="246" t="e">
        <f t="shared" si="310"/>
        <v>#VALUE!</v>
      </c>
      <c r="DQ77" s="246" t="e">
        <f t="shared" si="310"/>
        <v>#VALUE!</v>
      </c>
      <c r="DR77" s="246" t="e">
        <f t="shared" si="310"/>
        <v>#VALUE!</v>
      </c>
      <c r="DS77" s="251" t="e">
        <f t="shared" si="310"/>
        <v>#VALUE!</v>
      </c>
      <c r="DT77" s="243" t="e">
        <f t="shared" si="11"/>
        <v>#VALUE!</v>
      </c>
      <c r="DU77" s="245" t="e">
        <f t="shared" si="12"/>
        <v>#VALUE!</v>
      </c>
      <c r="DV77" s="226" t="e">
        <f>CZ77*'Ores &amp; Ingots'!$C$3+DA77*'Ores &amp; Ingots'!$C$4+DB77*'Ores &amp; Ingots'!$C$5+DC77*'Ores &amp; Ingots'!$C$6+DD77*'Ores &amp; Ingots'!$C$7+DE77*'Ores &amp; Ingots'!$C$8+DF77*'Ores &amp; Ingots'!$C$9+DG77*'Ores &amp; Ingots'!$C$10+DH77*'Ores &amp; Ingots'!$C$11+DI77*'Ores &amp; Ingots'!$C$12</f>
        <v>#VALUE!</v>
      </c>
      <c r="DW77" s="226" t="e">
        <f>DJ77*'Ores &amp; Ingots'!$B$3+DK77*'Ores &amp; Ingots'!$B$4+DL77*'Ores &amp; Ingots'!$B$5+DM77*'Ores &amp; Ingots'!$B$6+DN77*'Ores &amp; Ingots'!$B$7+DO77*'Ores &amp; Ingots'!$B$8+DP77*'Ores &amp; Ingots'!$B$9+DQ77*'Ores &amp; Ingots'!$B$10+DR77*'Ores &amp; Ingots'!$B$11+DS77*'Ores &amp; Ingots'!$B$12</f>
        <v>#VALUE!</v>
      </c>
      <c r="DX77" s="245" t="e">
        <f>CZ77*Refining!$G$3+DA77*Refining!$G$4+DB77*Refining!$G$5+DC77*Refining!$G$6+DD77*Refining!$G$7+DE77*Refining!$G$8+DF77*Refining!$G$9+DG77*Refining!$G$10+DH77*Refining!$G$11+DI77*Refining!$G$12</f>
        <v>#VALUE!</v>
      </c>
      <c r="DY77" s="189" t="e">
        <f t="shared" si="13"/>
        <v>#VALUE!</v>
      </c>
      <c r="DZ77" s="260" t="e">
        <f t="shared" si="14"/>
        <v>#VALUE!</v>
      </c>
      <c r="EA77" s="243" t="e">
        <f t="shared" si="15"/>
        <v>#VALUE!</v>
      </c>
      <c r="EB77" s="262" t="e">
        <f t="shared" ref="EB77:EC77" si="311">EA77/60</f>
        <v>#VALUE!</v>
      </c>
      <c r="EC77" s="262" t="e">
        <f t="shared" si="311"/>
        <v>#VALUE!</v>
      </c>
      <c r="ED77" s="243" t="e">
        <f t="shared" si="17"/>
        <v>#VALUE!</v>
      </c>
      <c r="EE77" s="262" t="e">
        <f t="shared" ref="EE77:EF77" si="312">ED77/1000</f>
        <v>#VALUE!</v>
      </c>
      <c r="EF77" s="264" t="e">
        <f t="shared" si="312"/>
        <v>#VALUE!</v>
      </c>
      <c r="EG77" s="239" t="e">
        <f t="shared" si="19"/>
        <v>#VALUE!</v>
      </c>
      <c r="EH77" s="266" t="e">
        <f t="shared" si="20"/>
        <v>#VALUE!</v>
      </c>
      <c r="EI77" s="133">
        <v>312</v>
      </c>
    </row>
    <row r="78" spans="1:139" ht="12.75" x14ac:dyDescent="0.2">
      <c r="A78" s="915" t="s">
        <v>303</v>
      </c>
      <c r="B78" s="55" t="s">
        <v>304</v>
      </c>
      <c r="C78" s="56" t="s">
        <v>156</v>
      </c>
      <c r="D78" s="56">
        <v>1</v>
      </c>
      <c r="E78" s="56">
        <v>1</v>
      </c>
      <c r="F78" s="56">
        <v>1</v>
      </c>
      <c r="G78" s="57">
        <f t="shared" si="0"/>
        <v>15.625</v>
      </c>
      <c r="H78" s="58">
        <v>3</v>
      </c>
      <c r="I78" s="58">
        <v>3</v>
      </c>
      <c r="J78" s="58">
        <f>H78/Main!$D$9</f>
        <v>0.6</v>
      </c>
      <c r="K78" s="58">
        <f>I78/Main!$D$10</f>
        <v>1.5</v>
      </c>
      <c r="L78" s="58">
        <f t="shared" si="1"/>
        <v>2.5</v>
      </c>
      <c r="M78" s="58">
        <v>1</v>
      </c>
      <c r="N78" s="62">
        <v>60</v>
      </c>
      <c r="O78" s="62">
        <v>60</v>
      </c>
      <c r="P78" s="60"/>
      <c r="Q78" s="62"/>
      <c r="R78" s="60"/>
      <c r="S78" s="63"/>
      <c r="T78" s="63"/>
      <c r="U78" s="60"/>
      <c r="V78" s="60"/>
      <c r="W78" s="63"/>
      <c r="X78" s="63"/>
      <c r="Y78" s="60"/>
      <c r="Z78" s="60"/>
      <c r="AA78" s="60"/>
      <c r="AB78" s="60"/>
      <c r="AC78" s="367" t="s">
        <v>220</v>
      </c>
      <c r="AD78" s="81">
        <v>0</v>
      </c>
      <c r="AE78" s="81">
        <v>0</v>
      </c>
      <c r="AF78" s="81">
        <v>0</v>
      </c>
      <c r="AG78" s="81">
        <v>0</v>
      </c>
      <c r="AH78" s="81">
        <v>6</v>
      </c>
      <c r="AI78" s="81">
        <v>0</v>
      </c>
      <c r="AJ78" s="81">
        <v>0</v>
      </c>
      <c r="AK78" s="83">
        <v>6</v>
      </c>
      <c r="AL78" s="81">
        <v>10</v>
      </c>
      <c r="AM78" s="81">
        <v>0</v>
      </c>
      <c r="AN78" s="81">
        <v>0</v>
      </c>
      <c r="AO78" s="81">
        <v>0</v>
      </c>
      <c r="AP78" s="81">
        <v>0</v>
      </c>
      <c r="AQ78" s="81">
        <v>0</v>
      </c>
      <c r="AR78" s="81">
        <v>0</v>
      </c>
      <c r="AS78" s="81">
        <v>0</v>
      </c>
      <c r="AT78" s="81">
        <v>0</v>
      </c>
      <c r="AU78" s="81">
        <v>0</v>
      </c>
      <c r="AV78" s="81">
        <v>0</v>
      </c>
      <c r="AW78" s="81">
        <v>0</v>
      </c>
      <c r="AX78" s="81">
        <v>0</v>
      </c>
      <c r="AY78" s="368" t="str">
        <f t="shared" ref="AY78:BS78" si="313">IF(AD78 = 0, "", AD78)</f>
        <v/>
      </c>
      <c r="AZ78" s="56" t="str">
        <f t="shared" si="313"/>
        <v/>
      </c>
      <c r="BA78" s="56" t="str">
        <f t="shared" si="313"/>
        <v/>
      </c>
      <c r="BB78" s="56" t="str">
        <f t="shared" si="313"/>
        <v/>
      </c>
      <c r="BC78" s="81">
        <f t="shared" si="313"/>
        <v>6</v>
      </c>
      <c r="BD78" s="56" t="str">
        <f t="shared" si="313"/>
        <v/>
      </c>
      <c r="BE78" s="56" t="str">
        <f t="shared" si="313"/>
        <v/>
      </c>
      <c r="BF78" s="83">
        <f t="shared" si="313"/>
        <v>6</v>
      </c>
      <c r="BG78" s="81">
        <f t="shared" si="313"/>
        <v>10</v>
      </c>
      <c r="BH78" s="56" t="str">
        <f t="shared" si="313"/>
        <v/>
      </c>
      <c r="BI78" s="56" t="str">
        <f t="shared" si="313"/>
        <v/>
      </c>
      <c r="BJ78" s="56" t="str">
        <f t="shared" si="313"/>
        <v/>
      </c>
      <c r="BK78" s="56" t="str">
        <f t="shared" si="313"/>
        <v/>
      </c>
      <c r="BL78" s="56" t="str">
        <f t="shared" si="313"/>
        <v/>
      </c>
      <c r="BM78" s="56" t="str">
        <f t="shared" si="313"/>
        <v/>
      </c>
      <c r="BN78" s="56" t="str">
        <f t="shared" si="313"/>
        <v/>
      </c>
      <c r="BO78" s="56" t="str">
        <f t="shared" si="313"/>
        <v/>
      </c>
      <c r="BP78" s="56" t="str">
        <f t="shared" si="313"/>
        <v/>
      </c>
      <c r="BQ78" s="56" t="str">
        <f t="shared" si="313"/>
        <v/>
      </c>
      <c r="BR78" s="56" t="str">
        <f t="shared" si="313"/>
        <v/>
      </c>
      <c r="BS78" s="85" t="str">
        <f t="shared" si="313"/>
        <v/>
      </c>
      <c r="BT78" s="93" t="e">
        <f>$AY78*Assembly!Z$4+$AZ78*Assembly!Z$5+$BA78*Assembly!Z$6+$BB78*Assembly!Z$7+$BC78*Assembly!Z$8+$BD78*Assembly!Z$9+$BE78*Assembly!Z$10+$BF78*Assembly!Z$11+$BG78*Assembly!Z$12+$BH78*Assembly!Z$13+$BI78*Assembly!Z$14+$BJ78*Assembly!Z$15+$BK78*Assembly!Z$16+$BL78*Assembly!Z$17+$BM78*Assembly!Z$18+$BN78*Assembly!Z$19+$BO78*Assembly!Z$20+$BP78*Assembly!Z$21+$BQ78*Assembly!Z$22+$BR78*Assembly!Z$23+$BS78*Assembly!Z$24</f>
        <v>#VALUE!</v>
      </c>
      <c r="BU78" s="81" t="e">
        <f t="shared" si="3"/>
        <v>#VALUE!</v>
      </c>
      <c r="BV78" s="81"/>
      <c r="BW78" s="81" t="e">
        <f>$AY78*Assembly!AD$4+$AZ78*Assembly!AD$5+$BA78*Assembly!AD$6+$BB78*Assembly!AD$7+$BC78*Assembly!AD$8+$BD78*Assembly!AD$9+$BE78*Assembly!AD$10+$BF78*Assembly!AD$11+$BG78*Assembly!AD$12+$BH78*Assembly!AD$13+$BI78*Assembly!AD$14+$BJ78*Assembly!AD$15+$BK78*Assembly!AD$16+$BL78*Assembly!AD$17+$BM78*Assembly!AD$18+$BN78*Assembly!AD$19+$BO78*Assembly!AD$20+$BP78*Assembly!AD$21+$BQ78*Assembly!AD$22+$BR78*Assembly!AD$23+$BS78*Assembly!AD$24</f>
        <v>#VALUE!</v>
      </c>
      <c r="BX78" s="98" t="e">
        <f t="shared" si="4"/>
        <v>#VALUE!</v>
      </c>
      <c r="BY78" s="99" t="e">
        <f t="shared" si="5"/>
        <v>#VALUE!</v>
      </c>
      <c r="BZ78" s="101" t="e">
        <f t="shared" si="6"/>
        <v>#VALUE!</v>
      </c>
      <c r="CA78" s="99" t="e">
        <f t="shared" si="7"/>
        <v>#VALUE!</v>
      </c>
      <c r="CB78" s="81" t="e">
        <f>$AY78*Assembly!Y$4+$AZ78*Assembly!Y$5+$BA78*Assembly!Y$6+$BB78*Assembly!Y$7+$BC78*Assembly!Y$8+$BD78*Assembly!Y$9+$BE78*Assembly!Y$10+$BF78*Assembly!Y$11+$BG78*Assembly!Y$12+$BH78*Assembly!Y$13+$BI78*Assembly!Y$14+$BJ78*Assembly!Y$15+$BK78*Assembly!Y$16+$BL78*Assembly!Y$17+$BM78*Assembly!Y$18+$BN78*Assembly!Y$19+$BO78*Assembly!Y$20+$BP78*Assembly!Y$21+$BQ78*Assembly!Y$22+$BR78*Assembly!Y$23+$BS78*Assembly!Y$24</f>
        <v>#VALUE!</v>
      </c>
      <c r="CC78" s="81" t="e">
        <f t="shared" si="8"/>
        <v>#VALUE!</v>
      </c>
      <c r="CD78" s="106" t="e">
        <f t="shared" si="9"/>
        <v>#VALUE!</v>
      </c>
      <c r="CE78" s="108" t="e">
        <f>$AY78*Assembly!AC$4+$AZ78*Assembly!AC$5+$BA78*Assembly!AC$6+$BB78*Assembly!AC$7+$BC78*Assembly!AC$8+$BD78*Assembly!AC$9+$BE78*Assembly!AC$10+$BF78*Assembly!AC$11+$BG78*Assembly!AC$12+$BH78*Assembly!AC$13+$BI78*Assembly!AC$14+$BJ78*Assembly!AC$15+$BK78*Assembly!AC$16+$BL78*Assembly!AC$17+$BM78*Assembly!AC$18+$BN78*Assembly!AC$19+$BO78*Assembly!AC$20+$BP78*Assembly!AC$21+$BQ78*Assembly!AC$22+$BR78*Assembly!AC$23+$BS78*Assembly!AC$24</f>
        <v>#VALUE!</v>
      </c>
      <c r="CF78" s="62" t="e">
        <f>$AY78*Assembly!M$4+$AZ78*Assembly!M$5+$BA78*Assembly!M$6+$BB78*Assembly!M$7+$BC78*Assembly!M$8+$BD78*Assembly!M$9+$BE78*Assembly!M$10+$BF78*Assembly!M$11+$BG78*Assembly!M$12+$BH78*Assembly!M$13+$BI78*Assembly!M$14+$BJ78*Assembly!M$15+$BK78*Assembly!M$16+$BL78*Assembly!M$17+$BM78*Assembly!M$18+$BN78*Assembly!M$19+$BO78*Assembly!M$20+$BP78*Assembly!M$21+$BQ78*Assembly!M$22+$BR78*Assembly!M$23+$BS78*Assembly!M$24</f>
        <v>#VALUE!</v>
      </c>
      <c r="CG78" s="62" t="e">
        <f>$AY78*Assembly!N$4+$AZ78*Assembly!N$5+$BA78*Assembly!N$6+$BB78*Assembly!N$7+$BC78*Assembly!N$8+$BD78*Assembly!N$9+$BE78*Assembly!N$10+$BF78*Assembly!N$11+$BG78*Assembly!N$12+$BH78*Assembly!N$13+$BI78*Assembly!N$14+$BJ78*Assembly!N$15+$BK78*Assembly!N$16+$BL78*Assembly!N$17+$BM78*Assembly!N$18+$BN78*Assembly!N$19+$BO78*Assembly!N$20+$BP78*Assembly!N$21+$BQ78*Assembly!N$22+$BR78*Assembly!N$23+$BS78*Assembly!N$24</f>
        <v>#VALUE!</v>
      </c>
      <c r="CH78" s="62" t="e">
        <f>$AY78*Assembly!O$4+$AZ78*Assembly!O$5+$BA78*Assembly!O$6+$BB78*Assembly!O$7+$BC78*Assembly!O$8+$BD78*Assembly!O$9+$BE78*Assembly!O$10+$BF78*Assembly!O$11+$BG78*Assembly!O$12+$BH78*Assembly!O$13+$BI78*Assembly!O$14+$BJ78*Assembly!O$15+$BK78*Assembly!O$16+$BL78*Assembly!O$17+$BM78*Assembly!O$18+$BN78*Assembly!O$19+$BO78*Assembly!O$20+$BP78*Assembly!O$21+$BQ78*Assembly!O$22+$BR78*Assembly!O$23+$BS78*Assembly!O$24</f>
        <v>#VALUE!</v>
      </c>
      <c r="CI78" s="58" t="e">
        <f>$AY78*Assembly!P$4+$AZ78*Assembly!P$5+$BA78*Assembly!P$6+$BB78*Assembly!P$7+$BC78*Assembly!P$8+$BD78*Assembly!P$9+$BE78*Assembly!P$10+$BF78*Assembly!P$11+$BG78*Assembly!P$12+$BH78*Assembly!P$13+$BI78*Assembly!P$14+$BJ78*Assembly!P$15+$BK78*Assembly!P$16+$BL78*Assembly!P$17+$BM78*Assembly!P$18+$BN78*Assembly!P$19+$BO78*Assembly!P$20+$BP78*Assembly!P$21+$BQ78*Assembly!P$22+$BR78*Assembly!P$23+$BS78*Assembly!P$24</f>
        <v>#VALUE!</v>
      </c>
      <c r="CJ78" s="58" t="e">
        <f>$AY78*Assembly!Q$4+$AZ78*Assembly!Q$5+$BA78*Assembly!Q$6+$BB78*Assembly!Q$7+$BC78*Assembly!Q$8+$BD78*Assembly!Q$9+$BE78*Assembly!Q$10+$BF78*Assembly!Q$11+$BG78*Assembly!Q$12+$BH78*Assembly!Q$13+$BI78*Assembly!Q$14+$BJ78*Assembly!Q$15+$BK78*Assembly!Q$16+$BL78*Assembly!Q$17+$BM78*Assembly!Q$18+$BN78*Assembly!Q$19+$BO78*Assembly!Q$20+$BP78*Assembly!Q$21+$BQ78*Assembly!Q$22+$BR78*Assembly!Q$23+$BS78*Assembly!Q$24</f>
        <v>#VALUE!</v>
      </c>
      <c r="CK78" s="62" t="e">
        <f>$AY78*Assembly!R$4+$AZ78*Assembly!R$5+$BA78*Assembly!R$6+$BB78*Assembly!R$7+$BC78*Assembly!R$8+$BD78*Assembly!R$9+$BE78*Assembly!R$10+$BF78*Assembly!R$11+$BG78*Assembly!R$12+$BH78*Assembly!R$13+$BI78*Assembly!R$14+$BJ78*Assembly!R$15+$BK78*Assembly!R$16+$BL78*Assembly!R$17+$BM78*Assembly!R$18+$BN78*Assembly!R$19+$BO78*Assembly!R$20+$BP78*Assembly!R$21+$BQ78*Assembly!R$22+$BR78*Assembly!R$23+$BS78*Assembly!R$24</f>
        <v>#VALUE!</v>
      </c>
      <c r="CL78" s="58" t="e">
        <f>$AY78*Assembly!S$4+$AZ78*Assembly!S$5+$BA78*Assembly!S$6+$BB78*Assembly!S$7+$BC78*Assembly!S$8+$BD78*Assembly!S$9+$BE78*Assembly!S$10+$BF78*Assembly!S$11+$BG78*Assembly!S$12+$BH78*Assembly!S$13+$BI78*Assembly!S$14+$BJ78*Assembly!S$15+$BK78*Assembly!S$16+$BL78*Assembly!S$17+$BM78*Assembly!S$18+$BN78*Assembly!S$19+$BO78*Assembly!S$20+$BP78*Assembly!S$21+$BQ78*Assembly!S$22+$BR78*Assembly!S$23+$BS78*Assembly!S$24</f>
        <v>#VALUE!</v>
      </c>
      <c r="CM78" s="58" t="e">
        <f>$AY78*Assembly!T$4+$AZ78*Assembly!T$5+$BA78*Assembly!T$6+$BB78*Assembly!T$7+$BC78*Assembly!T$8+$BD78*Assembly!T$9+$BE78*Assembly!T$10+$BF78*Assembly!T$11+$BG78*Assembly!T$12+$BH78*Assembly!T$13+$BI78*Assembly!T$14+$BJ78*Assembly!T$15+$BK78*Assembly!T$16+$BL78*Assembly!T$17+$BM78*Assembly!T$18+$BN78*Assembly!T$19+$BO78*Assembly!T$20+$BP78*Assembly!T$21+$BQ78*Assembly!T$22+$BR78*Assembly!T$23+$BS78*Assembly!T$24</f>
        <v>#VALUE!</v>
      </c>
      <c r="CN78" s="58" t="e">
        <f>$AY78*Assembly!U$4+$AZ78*Assembly!U$5+$BA78*Assembly!U$6+$BB78*Assembly!U$7+$BC78*Assembly!U$8+$BD78*Assembly!U$9+$BE78*Assembly!U$10+$BF78*Assembly!U$11+$BG78*Assembly!U$12+$BH78*Assembly!U$13+$BI78*Assembly!U$14+$BJ78*Assembly!U$15+$BK78*Assembly!U$16+$BL78*Assembly!U$17+$BM78*Assembly!U$18+$BN78*Assembly!U$19+$BO78*Assembly!U$20+$BP78*Assembly!U$21+$BQ78*Assembly!U$22+$BR78*Assembly!U$23+$BS78*Assembly!U$24</f>
        <v>#VALUE!</v>
      </c>
      <c r="CO78" s="62" t="e">
        <f>$AY78*Assembly!V$4+$AZ78*Assembly!V$5+$BA78*Assembly!V$6+$BB78*Assembly!V$7+$BC78*Assembly!V$8+$BD78*Assembly!V$9+$BE78*Assembly!V$10+$BF78*Assembly!V$11+$BG78*Assembly!V$12+$BH78*Assembly!V$13+$BI78*Assembly!V$14+$BJ78*Assembly!V$15+$BK78*Assembly!V$16+$BL78*Assembly!V$17+$BM78*Assembly!V$18+$BN78*Assembly!V$19+$BO78*Assembly!V$20+$BP78*Assembly!V$21+$BQ78*Assembly!V$22+$BR78*Assembly!V$23+$BS78*Assembly!V$24</f>
        <v>#VALUE!</v>
      </c>
      <c r="CP78" s="62" t="e">
        <f>CF78*Refining!$F$3</f>
        <v>#VALUE!</v>
      </c>
      <c r="CQ78" s="62" t="e">
        <f>CG78*Refining!$F$4</f>
        <v>#VALUE!</v>
      </c>
      <c r="CR78" s="62" t="e">
        <f>CH78*Refining!$F$5</f>
        <v>#VALUE!</v>
      </c>
      <c r="CS78" s="62" t="e">
        <f>CI78*Refining!$F$6</f>
        <v>#VALUE!</v>
      </c>
      <c r="CT78" s="62" t="e">
        <f>CJ78*Refining!$F$7</f>
        <v>#VALUE!</v>
      </c>
      <c r="CU78" s="62" t="e">
        <f>CK78*Refining!$F$8</f>
        <v>#VALUE!</v>
      </c>
      <c r="CV78" s="62" t="e">
        <f>CL78*Refining!$F$9</f>
        <v>#VALUE!</v>
      </c>
      <c r="CW78" s="62" t="e">
        <f>CM78*Refining!$F$10</f>
        <v>#VALUE!</v>
      </c>
      <c r="CX78" s="62" t="e">
        <f>CN78*Refining!$F$11</f>
        <v>#VALUE!</v>
      </c>
      <c r="CY78" s="62" t="e">
        <f>CO78*Refining!$F$12</f>
        <v>#VALUE!</v>
      </c>
      <c r="CZ78" s="115" t="e">
        <f t="shared" ref="CZ78:DS78" si="314">IF(CF78 = 0, "", CF78)</f>
        <v>#VALUE!</v>
      </c>
      <c r="DA78" s="116" t="e">
        <f t="shared" si="314"/>
        <v>#VALUE!</v>
      </c>
      <c r="DB78" s="116" t="e">
        <f t="shared" si="314"/>
        <v>#VALUE!</v>
      </c>
      <c r="DC78" s="116" t="e">
        <f t="shared" si="314"/>
        <v>#VALUE!</v>
      </c>
      <c r="DD78" s="116" t="e">
        <f t="shared" si="314"/>
        <v>#VALUE!</v>
      </c>
      <c r="DE78" s="116" t="e">
        <f t="shared" si="314"/>
        <v>#VALUE!</v>
      </c>
      <c r="DF78" s="116" t="e">
        <f t="shared" si="314"/>
        <v>#VALUE!</v>
      </c>
      <c r="DG78" s="116" t="e">
        <f t="shared" si="314"/>
        <v>#VALUE!</v>
      </c>
      <c r="DH78" s="116" t="e">
        <f t="shared" si="314"/>
        <v>#VALUE!</v>
      </c>
      <c r="DI78" s="117" t="e">
        <f t="shared" si="314"/>
        <v>#VALUE!</v>
      </c>
      <c r="DJ78" s="115" t="e">
        <f t="shared" si="314"/>
        <v>#VALUE!</v>
      </c>
      <c r="DK78" s="116" t="e">
        <f t="shared" si="314"/>
        <v>#VALUE!</v>
      </c>
      <c r="DL78" s="116" t="e">
        <f t="shared" si="314"/>
        <v>#VALUE!</v>
      </c>
      <c r="DM78" s="116" t="e">
        <f t="shared" si="314"/>
        <v>#VALUE!</v>
      </c>
      <c r="DN78" s="118" t="e">
        <f t="shared" si="314"/>
        <v>#VALUE!</v>
      </c>
      <c r="DO78" s="116" t="e">
        <f t="shared" si="314"/>
        <v>#VALUE!</v>
      </c>
      <c r="DP78" s="116" t="e">
        <f t="shared" si="314"/>
        <v>#VALUE!</v>
      </c>
      <c r="DQ78" s="116" t="e">
        <f t="shared" si="314"/>
        <v>#VALUE!</v>
      </c>
      <c r="DR78" s="116" t="e">
        <f t="shared" si="314"/>
        <v>#VALUE!</v>
      </c>
      <c r="DS78" s="117" t="e">
        <f t="shared" si="314"/>
        <v>#VALUE!</v>
      </c>
      <c r="DT78" s="115" t="e">
        <f t="shared" si="11"/>
        <v>#VALUE!</v>
      </c>
      <c r="DU78" s="119" t="e">
        <f t="shared" si="12"/>
        <v>#VALUE!</v>
      </c>
      <c r="DV78" s="81" t="e">
        <f>CZ78*'Ores &amp; Ingots'!$C$3+DA78*'Ores &amp; Ingots'!$C$4+DB78*'Ores &amp; Ingots'!$C$5+DC78*'Ores &amp; Ingots'!$C$6+DD78*'Ores &amp; Ingots'!$C$7+DE78*'Ores &amp; Ingots'!$C$8+DF78*'Ores &amp; Ingots'!$C$9+DG78*'Ores &amp; Ingots'!$C$10+DH78*'Ores &amp; Ingots'!$C$11+DI78*'Ores &amp; Ingots'!$C$12</f>
        <v>#VALUE!</v>
      </c>
      <c r="DW78" s="81" t="e">
        <f>DJ78*'Ores &amp; Ingots'!$B$3+DK78*'Ores &amp; Ingots'!$B$4+DL78*'Ores &amp; Ingots'!$B$5+DM78*'Ores &amp; Ingots'!$B$6+DN78*'Ores &amp; Ingots'!$B$7+DO78*'Ores &amp; Ingots'!$B$8+DP78*'Ores &amp; Ingots'!$B$9+DQ78*'Ores &amp; Ingots'!$B$10+DR78*'Ores &amp; Ingots'!$B$11+DS78*'Ores &amp; Ingots'!$B$12</f>
        <v>#VALUE!</v>
      </c>
      <c r="DX78" s="119" t="e">
        <f>CZ78*Refining!$G$3+DA78*Refining!$G$4+DB78*Refining!$G$5+DC78*Refining!$G$6+DD78*Refining!$G$7+DE78*Refining!$G$8+DF78*Refining!$G$9+DG78*Refining!$G$10+DH78*Refining!$G$11+DI78*Refining!$G$12</f>
        <v>#VALUE!</v>
      </c>
      <c r="DY78" s="119" t="e">
        <f t="shared" si="13"/>
        <v>#VALUE!</v>
      </c>
      <c r="DZ78" s="126" t="e">
        <f t="shared" si="14"/>
        <v>#VALUE!</v>
      </c>
      <c r="EA78" s="115" t="e">
        <f t="shared" si="15"/>
        <v>#VALUE!</v>
      </c>
      <c r="EB78" s="127" t="e">
        <f t="shared" ref="EB78:EC78" si="315">EA78/60</f>
        <v>#VALUE!</v>
      </c>
      <c r="EC78" s="127" t="e">
        <f t="shared" si="315"/>
        <v>#VALUE!</v>
      </c>
      <c r="ED78" s="115" t="e">
        <f t="shared" si="17"/>
        <v>#VALUE!</v>
      </c>
      <c r="EE78" s="127" t="e">
        <f t="shared" ref="EE78:EF78" si="316">ED78/1000</f>
        <v>#VALUE!</v>
      </c>
      <c r="EF78" s="128" t="e">
        <f t="shared" si="316"/>
        <v>#VALUE!</v>
      </c>
      <c r="EG78" s="106" t="e">
        <f t="shared" si="19"/>
        <v>#VALUE!</v>
      </c>
      <c r="EH78" s="281" t="e">
        <f t="shared" si="20"/>
        <v>#VALUE!</v>
      </c>
      <c r="EI78" s="383">
        <v>232</v>
      </c>
    </row>
    <row r="79" spans="1:139" ht="12.75" hidden="1" x14ac:dyDescent="0.2">
      <c r="A79" s="864"/>
      <c r="B79" s="135" t="s">
        <v>304</v>
      </c>
      <c r="C79" s="137" t="s">
        <v>155</v>
      </c>
      <c r="D79" s="137">
        <v>1</v>
      </c>
      <c r="E79" s="137">
        <v>1</v>
      </c>
      <c r="F79" s="137">
        <v>1</v>
      </c>
      <c r="G79" s="139">
        <f t="shared" si="0"/>
        <v>0.125</v>
      </c>
      <c r="H79" s="140">
        <v>3</v>
      </c>
      <c r="I79" s="140">
        <v>3</v>
      </c>
      <c r="J79" s="140">
        <f>H79/Main!$D$9</f>
        <v>0.6</v>
      </c>
      <c r="K79" s="140">
        <f>I79/Main!$D$10</f>
        <v>1.5</v>
      </c>
      <c r="L79" s="140">
        <f t="shared" si="1"/>
        <v>2.5</v>
      </c>
      <c r="M79" s="140">
        <v>1</v>
      </c>
      <c r="N79" s="145">
        <v>20</v>
      </c>
      <c r="O79" s="145">
        <v>20</v>
      </c>
      <c r="P79" s="143"/>
      <c r="Q79" s="145"/>
      <c r="R79" s="143"/>
      <c r="S79" s="146"/>
      <c r="T79" s="146"/>
      <c r="U79" s="143"/>
      <c r="V79" s="143"/>
      <c r="W79" s="146"/>
      <c r="X79" s="146"/>
      <c r="Y79" s="143"/>
      <c r="Z79" s="143"/>
      <c r="AA79" s="143"/>
      <c r="AB79" s="143"/>
      <c r="AC79" s="362"/>
      <c r="AD79" s="133">
        <v>0</v>
      </c>
      <c r="AE79" s="133">
        <v>0</v>
      </c>
      <c r="AF79" s="133">
        <v>0</v>
      </c>
      <c r="AG79" s="133">
        <v>0</v>
      </c>
      <c r="AH79" s="133">
        <v>4</v>
      </c>
      <c r="AI79" s="133">
        <v>0</v>
      </c>
      <c r="AJ79" s="133">
        <v>0</v>
      </c>
      <c r="AK79" s="167">
        <v>4</v>
      </c>
      <c r="AL79" s="133">
        <v>3</v>
      </c>
      <c r="AM79" s="133">
        <v>0</v>
      </c>
      <c r="AN79" s="133">
        <v>0</v>
      </c>
      <c r="AO79" s="133">
        <v>0</v>
      </c>
      <c r="AP79" s="133">
        <v>0</v>
      </c>
      <c r="AQ79" s="133">
        <v>0</v>
      </c>
      <c r="AR79" s="133">
        <v>0</v>
      </c>
      <c r="AS79" s="133">
        <v>0</v>
      </c>
      <c r="AT79" s="133">
        <v>0</v>
      </c>
      <c r="AU79" s="133">
        <v>0</v>
      </c>
      <c r="AV79" s="133">
        <v>0</v>
      </c>
      <c r="AW79" s="133">
        <v>0</v>
      </c>
      <c r="AX79" s="133">
        <v>0</v>
      </c>
      <c r="AY79" s="161" t="str">
        <f t="shared" ref="AY79:BS79" si="317">IF(AD79 = 0, "", AD79)</f>
        <v/>
      </c>
      <c r="AZ79" s="137" t="str">
        <f t="shared" si="317"/>
        <v/>
      </c>
      <c r="BA79" s="137" t="str">
        <f t="shared" si="317"/>
        <v/>
      </c>
      <c r="BB79" s="137" t="str">
        <f t="shared" si="317"/>
        <v/>
      </c>
      <c r="BC79" s="133">
        <f t="shared" si="317"/>
        <v>4</v>
      </c>
      <c r="BD79" s="137" t="str">
        <f t="shared" si="317"/>
        <v/>
      </c>
      <c r="BE79" s="137" t="str">
        <f t="shared" si="317"/>
        <v/>
      </c>
      <c r="BF79" s="167">
        <f t="shared" si="317"/>
        <v>4</v>
      </c>
      <c r="BG79" s="133">
        <f t="shared" si="317"/>
        <v>3</v>
      </c>
      <c r="BH79" s="137" t="str">
        <f t="shared" si="317"/>
        <v/>
      </c>
      <c r="BI79" s="137" t="str">
        <f t="shared" si="317"/>
        <v/>
      </c>
      <c r="BJ79" s="137" t="str">
        <f t="shared" si="317"/>
        <v/>
      </c>
      <c r="BK79" s="137" t="str">
        <f t="shared" si="317"/>
        <v/>
      </c>
      <c r="BL79" s="137" t="str">
        <f t="shared" si="317"/>
        <v/>
      </c>
      <c r="BM79" s="137" t="str">
        <f t="shared" si="317"/>
        <v/>
      </c>
      <c r="BN79" s="137" t="str">
        <f t="shared" si="317"/>
        <v/>
      </c>
      <c r="BO79" s="137" t="str">
        <f t="shared" si="317"/>
        <v/>
      </c>
      <c r="BP79" s="137" t="str">
        <f t="shared" si="317"/>
        <v/>
      </c>
      <c r="BQ79" s="137" t="str">
        <f t="shared" si="317"/>
        <v/>
      </c>
      <c r="BR79" s="137" t="str">
        <f t="shared" si="317"/>
        <v/>
      </c>
      <c r="BS79" s="169" t="str">
        <f t="shared" si="317"/>
        <v/>
      </c>
      <c r="BT79" s="174" t="e">
        <f>$AY79*Assembly!Z$4+$AZ79*Assembly!Z$5+$BA79*Assembly!Z$6+$BB79*Assembly!Z$7+$BC79*Assembly!Z$8+$BD79*Assembly!Z$9+$BE79*Assembly!Z$10+$BF79*Assembly!Z$11+$BG79*Assembly!Z$12+$BH79*Assembly!Z$13+$BI79*Assembly!Z$14+$BJ79*Assembly!Z$15+$BK79*Assembly!Z$16+$BL79*Assembly!Z$17+$BM79*Assembly!Z$18+$BN79*Assembly!Z$19+$BO79*Assembly!Z$20+$BP79*Assembly!Z$21+$BQ79*Assembly!Z$22+$BR79*Assembly!Z$23+$BS79*Assembly!Z$24</f>
        <v>#VALUE!</v>
      </c>
      <c r="BU79" s="133" t="e">
        <f t="shared" si="3"/>
        <v>#VALUE!</v>
      </c>
      <c r="BV79" s="133"/>
      <c r="BW79" s="133" t="e">
        <f>$AY79*Assembly!AD$4+$AZ79*Assembly!AD$5+$BA79*Assembly!AD$6+$BB79*Assembly!AD$7+$BC79*Assembly!AD$8+$BD79*Assembly!AD$9+$BE79*Assembly!AD$10+$BF79*Assembly!AD$11+$BG79*Assembly!AD$12+$BH79*Assembly!AD$13+$BI79*Assembly!AD$14+$BJ79*Assembly!AD$15+$BK79*Assembly!AD$16+$BL79*Assembly!AD$17+$BM79*Assembly!AD$18+$BN79*Assembly!AD$19+$BO79*Assembly!AD$20+$BP79*Assembly!AD$21+$BQ79*Assembly!AD$22+$BR79*Assembly!AD$23+$BS79*Assembly!AD$24</f>
        <v>#VALUE!</v>
      </c>
      <c r="BX79" s="177" t="e">
        <f t="shared" si="4"/>
        <v>#VALUE!</v>
      </c>
      <c r="BY79" s="178" t="e">
        <f t="shared" si="5"/>
        <v>#VALUE!</v>
      </c>
      <c r="BZ79" s="179" t="e">
        <f t="shared" si="6"/>
        <v>#VALUE!</v>
      </c>
      <c r="CA79" s="178" t="e">
        <f t="shared" si="7"/>
        <v>#VALUE!</v>
      </c>
      <c r="CB79" s="133" t="e">
        <f>$AY79*Assembly!Y$4+$AZ79*Assembly!Y$5+$BA79*Assembly!Y$6+$BB79*Assembly!Y$7+$BC79*Assembly!Y$8+$BD79*Assembly!Y$9+$BE79*Assembly!Y$10+$BF79*Assembly!Y$11+$BG79*Assembly!Y$12+$BH79*Assembly!Y$13+$BI79*Assembly!Y$14+$BJ79*Assembly!Y$15+$BK79*Assembly!Y$16+$BL79*Assembly!Y$17+$BM79*Assembly!Y$18+$BN79*Assembly!Y$19+$BO79*Assembly!Y$20+$BP79*Assembly!Y$21+$BQ79*Assembly!Y$22+$BR79*Assembly!Y$23+$BS79*Assembly!Y$24</f>
        <v>#VALUE!</v>
      </c>
      <c r="CC79" s="133" t="e">
        <f t="shared" si="8"/>
        <v>#VALUE!</v>
      </c>
      <c r="CD79" s="130" t="e">
        <f t="shared" si="9"/>
        <v>#VALUE!</v>
      </c>
      <c r="CE79" s="183" t="e">
        <f>$AY79*Assembly!AC$4+$AZ79*Assembly!AC$5+$BA79*Assembly!AC$6+$BB79*Assembly!AC$7+$BC79*Assembly!AC$8+$BD79*Assembly!AC$9+$BE79*Assembly!AC$10+$BF79*Assembly!AC$11+$BG79*Assembly!AC$12+$BH79*Assembly!AC$13+$BI79*Assembly!AC$14+$BJ79*Assembly!AC$15+$BK79*Assembly!AC$16+$BL79*Assembly!AC$17+$BM79*Assembly!AC$18+$BN79*Assembly!AC$19+$BO79*Assembly!AC$20+$BP79*Assembly!AC$21+$BQ79*Assembly!AC$22+$BR79*Assembly!AC$23+$BS79*Assembly!AC$24</f>
        <v>#VALUE!</v>
      </c>
      <c r="CF79" s="145" t="e">
        <f>$AY79*Assembly!M$4+$AZ79*Assembly!M$5+$BA79*Assembly!M$6+$BB79*Assembly!M$7+$BC79*Assembly!M$8+$BD79*Assembly!M$9+$BE79*Assembly!M$10+$BF79*Assembly!M$11+$BG79*Assembly!M$12+$BH79*Assembly!M$13+$BI79*Assembly!M$14+$BJ79*Assembly!M$15+$BK79*Assembly!M$16+$BL79*Assembly!M$17+$BM79*Assembly!M$18+$BN79*Assembly!M$19+$BO79*Assembly!M$20+$BP79*Assembly!M$21+$BQ79*Assembly!M$22+$BR79*Assembly!M$23+$BS79*Assembly!M$24</f>
        <v>#VALUE!</v>
      </c>
      <c r="CG79" s="145" t="e">
        <f>$AY79*Assembly!N$4+$AZ79*Assembly!N$5+$BA79*Assembly!N$6+$BB79*Assembly!N$7+$BC79*Assembly!N$8+$BD79*Assembly!N$9+$BE79*Assembly!N$10+$BF79*Assembly!N$11+$BG79*Assembly!N$12+$BH79*Assembly!N$13+$BI79*Assembly!N$14+$BJ79*Assembly!N$15+$BK79*Assembly!N$16+$BL79*Assembly!N$17+$BM79*Assembly!N$18+$BN79*Assembly!N$19+$BO79*Assembly!N$20+$BP79*Assembly!N$21+$BQ79*Assembly!N$22+$BR79*Assembly!N$23+$BS79*Assembly!N$24</f>
        <v>#VALUE!</v>
      </c>
      <c r="CH79" s="145" t="e">
        <f>$AY79*Assembly!O$4+$AZ79*Assembly!O$5+$BA79*Assembly!O$6+$BB79*Assembly!O$7+$BC79*Assembly!O$8+$BD79*Assembly!O$9+$BE79*Assembly!O$10+$BF79*Assembly!O$11+$BG79*Assembly!O$12+$BH79*Assembly!O$13+$BI79*Assembly!O$14+$BJ79*Assembly!O$15+$BK79*Assembly!O$16+$BL79*Assembly!O$17+$BM79*Assembly!O$18+$BN79*Assembly!O$19+$BO79*Assembly!O$20+$BP79*Assembly!O$21+$BQ79*Assembly!O$22+$BR79*Assembly!O$23+$BS79*Assembly!O$24</f>
        <v>#VALUE!</v>
      </c>
      <c r="CI79" s="140" t="e">
        <f>$AY79*Assembly!P$4+$AZ79*Assembly!P$5+$BA79*Assembly!P$6+$BB79*Assembly!P$7+$BC79*Assembly!P$8+$BD79*Assembly!P$9+$BE79*Assembly!P$10+$BF79*Assembly!P$11+$BG79*Assembly!P$12+$BH79*Assembly!P$13+$BI79*Assembly!P$14+$BJ79*Assembly!P$15+$BK79*Assembly!P$16+$BL79*Assembly!P$17+$BM79*Assembly!P$18+$BN79*Assembly!P$19+$BO79*Assembly!P$20+$BP79*Assembly!P$21+$BQ79*Assembly!P$22+$BR79*Assembly!P$23+$BS79*Assembly!P$24</f>
        <v>#VALUE!</v>
      </c>
      <c r="CJ79" s="140" t="e">
        <f>$AY79*Assembly!Q$4+$AZ79*Assembly!Q$5+$BA79*Assembly!Q$6+$BB79*Assembly!Q$7+$BC79*Assembly!Q$8+$BD79*Assembly!Q$9+$BE79*Assembly!Q$10+$BF79*Assembly!Q$11+$BG79*Assembly!Q$12+$BH79*Assembly!Q$13+$BI79*Assembly!Q$14+$BJ79*Assembly!Q$15+$BK79*Assembly!Q$16+$BL79*Assembly!Q$17+$BM79*Assembly!Q$18+$BN79*Assembly!Q$19+$BO79*Assembly!Q$20+$BP79*Assembly!Q$21+$BQ79*Assembly!Q$22+$BR79*Assembly!Q$23+$BS79*Assembly!Q$24</f>
        <v>#VALUE!</v>
      </c>
      <c r="CK79" s="145" t="e">
        <f>$AY79*Assembly!R$4+$AZ79*Assembly!R$5+$BA79*Assembly!R$6+$BB79*Assembly!R$7+$BC79*Assembly!R$8+$BD79*Assembly!R$9+$BE79*Assembly!R$10+$BF79*Assembly!R$11+$BG79*Assembly!R$12+$BH79*Assembly!R$13+$BI79*Assembly!R$14+$BJ79*Assembly!R$15+$BK79*Assembly!R$16+$BL79*Assembly!R$17+$BM79*Assembly!R$18+$BN79*Assembly!R$19+$BO79*Assembly!R$20+$BP79*Assembly!R$21+$BQ79*Assembly!R$22+$BR79*Assembly!R$23+$BS79*Assembly!R$24</f>
        <v>#VALUE!</v>
      </c>
      <c r="CL79" s="140" t="e">
        <f>$AY79*Assembly!S$4+$AZ79*Assembly!S$5+$BA79*Assembly!S$6+$BB79*Assembly!S$7+$BC79*Assembly!S$8+$BD79*Assembly!S$9+$BE79*Assembly!S$10+$BF79*Assembly!S$11+$BG79*Assembly!S$12+$BH79*Assembly!S$13+$BI79*Assembly!S$14+$BJ79*Assembly!S$15+$BK79*Assembly!S$16+$BL79*Assembly!S$17+$BM79*Assembly!S$18+$BN79*Assembly!S$19+$BO79*Assembly!S$20+$BP79*Assembly!S$21+$BQ79*Assembly!S$22+$BR79*Assembly!S$23+$BS79*Assembly!S$24</f>
        <v>#VALUE!</v>
      </c>
      <c r="CM79" s="140" t="e">
        <f>$AY79*Assembly!T$4+$AZ79*Assembly!T$5+$BA79*Assembly!T$6+$BB79*Assembly!T$7+$BC79*Assembly!T$8+$BD79*Assembly!T$9+$BE79*Assembly!T$10+$BF79*Assembly!T$11+$BG79*Assembly!T$12+$BH79*Assembly!T$13+$BI79*Assembly!T$14+$BJ79*Assembly!T$15+$BK79*Assembly!T$16+$BL79*Assembly!T$17+$BM79*Assembly!T$18+$BN79*Assembly!T$19+$BO79*Assembly!T$20+$BP79*Assembly!T$21+$BQ79*Assembly!T$22+$BR79*Assembly!T$23+$BS79*Assembly!T$24</f>
        <v>#VALUE!</v>
      </c>
      <c r="CN79" s="140" t="e">
        <f>$AY79*Assembly!U$4+$AZ79*Assembly!U$5+$BA79*Assembly!U$6+$BB79*Assembly!U$7+$BC79*Assembly!U$8+$BD79*Assembly!U$9+$BE79*Assembly!U$10+$BF79*Assembly!U$11+$BG79*Assembly!U$12+$BH79*Assembly!U$13+$BI79*Assembly!U$14+$BJ79*Assembly!U$15+$BK79*Assembly!U$16+$BL79*Assembly!U$17+$BM79*Assembly!U$18+$BN79*Assembly!U$19+$BO79*Assembly!U$20+$BP79*Assembly!U$21+$BQ79*Assembly!U$22+$BR79*Assembly!U$23+$BS79*Assembly!U$24</f>
        <v>#VALUE!</v>
      </c>
      <c r="CO79" s="145" t="e">
        <f>$AY79*Assembly!V$4+$AZ79*Assembly!V$5+$BA79*Assembly!V$6+$BB79*Assembly!V$7+$BC79*Assembly!V$8+$BD79*Assembly!V$9+$BE79*Assembly!V$10+$BF79*Assembly!V$11+$BG79*Assembly!V$12+$BH79*Assembly!V$13+$BI79*Assembly!V$14+$BJ79*Assembly!V$15+$BK79*Assembly!V$16+$BL79*Assembly!V$17+$BM79*Assembly!V$18+$BN79*Assembly!V$19+$BO79*Assembly!V$20+$BP79*Assembly!V$21+$BQ79*Assembly!V$22+$BR79*Assembly!V$23+$BS79*Assembly!V$24</f>
        <v>#VALUE!</v>
      </c>
      <c r="CP79" s="145" t="e">
        <f>CF79*Refining!$F$3</f>
        <v>#VALUE!</v>
      </c>
      <c r="CQ79" s="145" t="e">
        <f>CG79*Refining!$F$4</f>
        <v>#VALUE!</v>
      </c>
      <c r="CR79" s="145" t="e">
        <f>CH79*Refining!$F$5</f>
        <v>#VALUE!</v>
      </c>
      <c r="CS79" s="145" t="e">
        <f>CI79*Refining!$F$6</f>
        <v>#VALUE!</v>
      </c>
      <c r="CT79" s="145" t="e">
        <f>CJ79*Refining!$F$7</f>
        <v>#VALUE!</v>
      </c>
      <c r="CU79" s="145" t="e">
        <f>CK79*Refining!$F$8</f>
        <v>#VALUE!</v>
      </c>
      <c r="CV79" s="145" t="e">
        <f>CL79*Refining!$F$9</f>
        <v>#VALUE!</v>
      </c>
      <c r="CW79" s="145" t="e">
        <f>CM79*Refining!$F$10</f>
        <v>#VALUE!</v>
      </c>
      <c r="CX79" s="145" t="e">
        <f>CN79*Refining!$F$11</f>
        <v>#VALUE!</v>
      </c>
      <c r="CY79" s="145" t="e">
        <f>CO79*Refining!$F$12</f>
        <v>#VALUE!</v>
      </c>
      <c r="CZ79" s="185" t="e">
        <f t="shared" ref="CZ79:DS79" si="318">IF(CF79 = 0, "", CF79)</f>
        <v>#VALUE!</v>
      </c>
      <c r="DA79" s="186" t="e">
        <f t="shared" si="318"/>
        <v>#VALUE!</v>
      </c>
      <c r="DB79" s="186" t="e">
        <f t="shared" si="318"/>
        <v>#VALUE!</v>
      </c>
      <c r="DC79" s="186" t="e">
        <f t="shared" si="318"/>
        <v>#VALUE!</v>
      </c>
      <c r="DD79" s="186" t="e">
        <f t="shared" si="318"/>
        <v>#VALUE!</v>
      </c>
      <c r="DE79" s="186" t="e">
        <f t="shared" si="318"/>
        <v>#VALUE!</v>
      </c>
      <c r="DF79" s="186" t="e">
        <f t="shared" si="318"/>
        <v>#VALUE!</v>
      </c>
      <c r="DG79" s="186" t="e">
        <f t="shared" si="318"/>
        <v>#VALUE!</v>
      </c>
      <c r="DH79" s="186" t="e">
        <f t="shared" si="318"/>
        <v>#VALUE!</v>
      </c>
      <c r="DI79" s="187" t="e">
        <f t="shared" si="318"/>
        <v>#VALUE!</v>
      </c>
      <c r="DJ79" s="185" t="e">
        <f t="shared" si="318"/>
        <v>#VALUE!</v>
      </c>
      <c r="DK79" s="186" t="e">
        <f t="shared" si="318"/>
        <v>#VALUE!</v>
      </c>
      <c r="DL79" s="186" t="e">
        <f t="shared" si="318"/>
        <v>#VALUE!</v>
      </c>
      <c r="DM79" s="186" t="e">
        <f t="shared" si="318"/>
        <v>#VALUE!</v>
      </c>
      <c r="DN79" s="211" t="e">
        <f t="shared" si="318"/>
        <v>#VALUE!</v>
      </c>
      <c r="DO79" s="186" t="e">
        <f t="shared" si="318"/>
        <v>#VALUE!</v>
      </c>
      <c r="DP79" s="186" t="e">
        <f t="shared" si="318"/>
        <v>#VALUE!</v>
      </c>
      <c r="DQ79" s="186" t="e">
        <f t="shared" si="318"/>
        <v>#VALUE!</v>
      </c>
      <c r="DR79" s="186" t="e">
        <f t="shared" si="318"/>
        <v>#VALUE!</v>
      </c>
      <c r="DS79" s="187" t="e">
        <f t="shared" si="318"/>
        <v>#VALUE!</v>
      </c>
      <c r="DT79" s="185" t="e">
        <f t="shared" si="11"/>
        <v>#VALUE!</v>
      </c>
      <c r="DU79" s="189" t="e">
        <f t="shared" si="12"/>
        <v>#VALUE!</v>
      </c>
      <c r="DV79" s="133" t="e">
        <f>CZ79*'Ores &amp; Ingots'!$C$3+DA79*'Ores &amp; Ingots'!$C$4+DB79*'Ores &amp; Ingots'!$C$5+DC79*'Ores &amp; Ingots'!$C$6+DD79*'Ores &amp; Ingots'!$C$7+DE79*'Ores &amp; Ingots'!$C$8+DF79*'Ores &amp; Ingots'!$C$9+DG79*'Ores &amp; Ingots'!$C$10+DH79*'Ores &amp; Ingots'!$C$11+DI79*'Ores &amp; Ingots'!$C$12</f>
        <v>#VALUE!</v>
      </c>
      <c r="DW79" s="133" t="e">
        <f>DJ79*'Ores &amp; Ingots'!$B$3+DK79*'Ores &amp; Ingots'!$B$4+DL79*'Ores &amp; Ingots'!$B$5+DM79*'Ores &amp; Ingots'!$B$6+DN79*'Ores &amp; Ingots'!$B$7+DO79*'Ores &amp; Ingots'!$B$8+DP79*'Ores &amp; Ingots'!$B$9+DQ79*'Ores &amp; Ingots'!$B$10+DR79*'Ores &amp; Ingots'!$B$11+DS79*'Ores &amp; Ingots'!$B$12</f>
        <v>#VALUE!</v>
      </c>
      <c r="DX79" s="189" t="e">
        <f>CZ79*Refining!$G$3+DA79*Refining!$G$4+DB79*Refining!$G$5+DC79*Refining!$G$6+DD79*Refining!$G$7+DE79*Refining!$G$8+DF79*Refining!$G$9+DG79*Refining!$G$10+DH79*Refining!$G$11+DI79*Refining!$G$12</f>
        <v>#VALUE!</v>
      </c>
      <c r="DY79" s="189" t="e">
        <f t="shared" si="13"/>
        <v>#VALUE!</v>
      </c>
      <c r="DZ79" s="192" t="e">
        <f t="shared" si="14"/>
        <v>#VALUE!</v>
      </c>
      <c r="EA79" s="185" t="e">
        <f t="shared" si="15"/>
        <v>#VALUE!</v>
      </c>
      <c r="EB79" s="194" t="e">
        <f t="shared" ref="EB79:EC79" si="319">EA79/60</f>
        <v>#VALUE!</v>
      </c>
      <c r="EC79" s="194" t="e">
        <f t="shared" si="319"/>
        <v>#VALUE!</v>
      </c>
      <c r="ED79" s="185" t="e">
        <f t="shared" si="17"/>
        <v>#VALUE!</v>
      </c>
      <c r="EE79" s="194" t="e">
        <f t="shared" ref="EE79:EF79" si="320">ED79/1000</f>
        <v>#VALUE!</v>
      </c>
      <c r="EF79" s="196" t="e">
        <f t="shared" si="320"/>
        <v>#VALUE!</v>
      </c>
      <c r="EG79" s="130" t="e">
        <f t="shared" si="19"/>
        <v>#VALUE!</v>
      </c>
      <c r="EH79" s="132" t="e">
        <f t="shared" si="20"/>
        <v>#VALUE!</v>
      </c>
      <c r="EI79" s="384" t="s">
        <v>28</v>
      </c>
    </row>
    <row r="80" spans="1:139" ht="12.75" x14ac:dyDescent="0.2">
      <c r="A80" s="864"/>
      <c r="B80" s="135" t="s">
        <v>305</v>
      </c>
      <c r="C80" s="137" t="s">
        <v>156</v>
      </c>
      <c r="D80" s="137">
        <v>1</v>
      </c>
      <c r="E80" s="137">
        <v>1</v>
      </c>
      <c r="F80" s="137">
        <v>1</v>
      </c>
      <c r="G80" s="139">
        <f t="shared" si="0"/>
        <v>15.625</v>
      </c>
      <c r="H80" s="140">
        <v>3</v>
      </c>
      <c r="I80" s="140">
        <v>3</v>
      </c>
      <c r="J80" s="140">
        <f>H80/Main!$D$9</f>
        <v>0.6</v>
      </c>
      <c r="K80" s="140">
        <f>I80/Main!$D$10</f>
        <v>1.5</v>
      </c>
      <c r="L80" s="140">
        <f t="shared" si="1"/>
        <v>2.5</v>
      </c>
      <c r="M80" s="140">
        <v>1</v>
      </c>
      <c r="N80" s="145">
        <v>100</v>
      </c>
      <c r="O80" s="145">
        <v>100</v>
      </c>
      <c r="P80" s="143"/>
      <c r="Q80" s="145"/>
      <c r="R80" s="143"/>
      <c r="S80" s="146"/>
      <c r="T80" s="146"/>
      <c r="U80" s="143"/>
      <c r="V80" s="143"/>
      <c r="W80" s="146"/>
      <c r="X80" s="146"/>
      <c r="Y80" s="143"/>
      <c r="Z80" s="143"/>
      <c r="AA80" s="143"/>
      <c r="AB80" s="143"/>
      <c r="AC80" s="362" t="s">
        <v>220</v>
      </c>
      <c r="AD80" s="133">
        <v>0</v>
      </c>
      <c r="AE80" s="133">
        <v>0</v>
      </c>
      <c r="AF80" s="133">
        <v>0</v>
      </c>
      <c r="AG80" s="133">
        <v>0</v>
      </c>
      <c r="AH80" s="133">
        <v>6</v>
      </c>
      <c r="AI80" s="133">
        <v>0</v>
      </c>
      <c r="AJ80" s="133">
        <v>0</v>
      </c>
      <c r="AK80" s="167">
        <v>6</v>
      </c>
      <c r="AL80" s="133">
        <v>10</v>
      </c>
      <c r="AM80" s="133">
        <v>0</v>
      </c>
      <c r="AN80" s="133">
        <v>0</v>
      </c>
      <c r="AO80" s="133">
        <v>0</v>
      </c>
      <c r="AP80" s="133">
        <v>6</v>
      </c>
      <c r="AQ80" s="133">
        <v>0</v>
      </c>
      <c r="AR80" s="133">
        <v>0</v>
      </c>
      <c r="AS80" s="133">
        <v>0</v>
      </c>
      <c r="AT80" s="133">
        <v>0</v>
      </c>
      <c r="AU80" s="133">
        <v>0</v>
      </c>
      <c r="AV80" s="133">
        <v>0</v>
      </c>
      <c r="AW80" s="133">
        <v>0</v>
      </c>
      <c r="AX80" s="133">
        <v>0</v>
      </c>
      <c r="AY80" s="161" t="str">
        <f t="shared" ref="AY80:BS80" si="321">IF(AD80 = 0, "", AD80)</f>
        <v/>
      </c>
      <c r="AZ80" s="137" t="str">
        <f t="shared" si="321"/>
        <v/>
      </c>
      <c r="BA80" s="137" t="str">
        <f t="shared" si="321"/>
        <v/>
      </c>
      <c r="BB80" s="137" t="str">
        <f t="shared" si="321"/>
        <v/>
      </c>
      <c r="BC80" s="133">
        <f t="shared" si="321"/>
        <v>6</v>
      </c>
      <c r="BD80" s="137" t="str">
        <f t="shared" si="321"/>
        <v/>
      </c>
      <c r="BE80" s="137" t="str">
        <f t="shared" si="321"/>
        <v/>
      </c>
      <c r="BF80" s="167">
        <f t="shared" si="321"/>
        <v>6</v>
      </c>
      <c r="BG80" s="133">
        <f t="shared" si="321"/>
        <v>10</v>
      </c>
      <c r="BH80" s="137" t="str">
        <f t="shared" si="321"/>
        <v/>
      </c>
      <c r="BI80" s="137" t="str">
        <f t="shared" si="321"/>
        <v/>
      </c>
      <c r="BJ80" s="137" t="str">
        <f t="shared" si="321"/>
        <v/>
      </c>
      <c r="BK80" s="133">
        <f t="shared" si="321"/>
        <v>6</v>
      </c>
      <c r="BL80" s="137" t="str">
        <f t="shared" si="321"/>
        <v/>
      </c>
      <c r="BM80" s="137" t="str">
        <f t="shared" si="321"/>
        <v/>
      </c>
      <c r="BN80" s="137" t="str">
        <f t="shared" si="321"/>
        <v/>
      </c>
      <c r="BO80" s="137" t="str">
        <f t="shared" si="321"/>
        <v/>
      </c>
      <c r="BP80" s="137" t="str">
        <f t="shared" si="321"/>
        <v/>
      </c>
      <c r="BQ80" s="137" t="str">
        <f t="shared" si="321"/>
        <v/>
      </c>
      <c r="BR80" s="137" t="str">
        <f t="shared" si="321"/>
        <v/>
      </c>
      <c r="BS80" s="169" t="str">
        <f t="shared" si="321"/>
        <v/>
      </c>
      <c r="BT80" s="174" t="e">
        <f>$AY80*Assembly!Z$4+$AZ80*Assembly!Z$5+$BA80*Assembly!Z$6+$BB80*Assembly!Z$7+$BC80*Assembly!Z$8+$BD80*Assembly!Z$9+$BE80*Assembly!Z$10+$BF80*Assembly!Z$11+$BG80*Assembly!Z$12+$BH80*Assembly!Z$13+$BI80*Assembly!Z$14+$BJ80*Assembly!Z$15+$BK80*Assembly!Z$16+$BL80*Assembly!Z$17+$BM80*Assembly!Z$18+$BN80*Assembly!Z$19+$BO80*Assembly!Z$20+$BP80*Assembly!Z$21+$BQ80*Assembly!Z$22+$BR80*Assembly!Z$23+$BS80*Assembly!Z$24</f>
        <v>#VALUE!</v>
      </c>
      <c r="BU80" s="133" t="e">
        <f t="shared" si="3"/>
        <v>#VALUE!</v>
      </c>
      <c r="BV80" s="133"/>
      <c r="BW80" s="133" t="e">
        <f>$AY80*Assembly!AD$4+$AZ80*Assembly!AD$5+$BA80*Assembly!AD$6+$BB80*Assembly!AD$7+$BC80*Assembly!AD$8+$BD80*Assembly!AD$9+$BE80*Assembly!AD$10+$BF80*Assembly!AD$11+$BG80*Assembly!AD$12+$BH80*Assembly!AD$13+$BI80*Assembly!AD$14+$BJ80*Assembly!AD$15+$BK80*Assembly!AD$16+$BL80*Assembly!AD$17+$BM80*Assembly!AD$18+$BN80*Assembly!AD$19+$BO80*Assembly!AD$20+$BP80*Assembly!AD$21+$BQ80*Assembly!AD$22+$BR80*Assembly!AD$23+$BS80*Assembly!AD$24</f>
        <v>#VALUE!</v>
      </c>
      <c r="BX80" s="177" t="e">
        <f t="shared" si="4"/>
        <v>#VALUE!</v>
      </c>
      <c r="BY80" s="178" t="e">
        <f t="shared" si="5"/>
        <v>#VALUE!</v>
      </c>
      <c r="BZ80" s="179" t="e">
        <f t="shared" si="6"/>
        <v>#VALUE!</v>
      </c>
      <c r="CA80" s="178" t="e">
        <f t="shared" si="7"/>
        <v>#VALUE!</v>
      </c>
      <c r="CB80" s="133" t="e">
        <f>$AY80*Assembly!Y$4+$AZ80*Assembly!Y$5+$BA80*Assembly!Y$6+$BB80*Assembly!Y$7+$BC80*Assembly!Y$8+$BD80*Assembly!Y$9+$BE80*Assembly!Y$10+$BF80*Assembly!Y$11+$BG80*Assembly!Y$12+$BH80*Assembly!Y$13+$BI80*Assembly!Y$14+$BJ80*Assembly!Y$15+$BK80*Assembly!Y$16+$BL80*Assembly!Y$17+$BM80*Assembly!Y$18+$BN80*Assembly!Y$19+$BO80*Assembly!Y$20+$BP80*Assembly!Y$21+$BQ80*Assembly!Y$22+$BR80*Assembly!Y$23+$BS80*Assembly!Y$24</f>
        <v>#VALUE!</v>
      </c>
      <c r="CC80" s="133" t="e">
        <f t="shared" si="8"/>
        <v>#VALUE!</v>
      </c>
      <c r="CD80" s="130" t="e">
        <f t="shared" si="9"/>
        <v>#VALUE!</v>
      </c>
      <c r="CE80" s="183" t="e">
        <f>$AY80*Assembly!AC$4+$AZ80*Assembly!AC$5+$BA80*Assembly!AC$6+$BB80*Assembly!AC$7+$BC80*Assembly!AC$8+$BD80*Assembly!AC$9+$BE80*Assembly!AC$10+$BF80*Assembly!AC$11+$BG80*Assembly!AC$12+$BH80*Assembly!AC$13+$BI80*Assembly!AC$14+$BJ80*Assembly!AC$15+$BK80*Assembly!AC$16+$BL80*Assembly!AC$17+$BM80*Assembly!AC$18+$BN80*Assembly!AC$19+$BO80*Assembly!AC$20+$BP80*Assembly!AC$21+$BQ80*Assembly!AC$22+$BR80*Assembly!AC$23+$BS80*Assembly!AC$24</f>
        <v>#VALUE!</v>
      </c>
      <c r="CF80" s="145" t="e">
        <f>$AY80*Assembly!M$4+$AZ80*Assembly!M$5+$BA80*Assembly!M$6+$BB80*Assembly!M$7+$BC80*Assembly!M$8+$BD80*Assembly!M$9+$BE80*Assembly!M$10+$BF80*Assembly!M$11+$BG80*Assembly!M$12+$BH80*Assembly!M$13+$BI80*Assembly!M$14+$BJ80*Assembly!M$15+$BK80*Assembly!M$16+$BL80*Assembly!M$17+$BM80*Assembly!M$18+$BN80*Assembly!M$19+$BO80*Assembly!M$20+$BP80*Assembly!M$21+$BQ80*Assembly!M$22+$BR80*Assembly!M$23+$BS80*Assembly!M$24</f>
        <v>#VALUE!</v>
      </c>
      <c r="CG80" s="145" t="e">
        <f>$AY80*Assembly!N$4+$AZ80*Assembly!N$5+$BA80*Assembly!N$6+$BB80*Assembly!N$7+$BC80*Assembly!N$8+$BD80*Assembly!N$9+$BE80*Assembly!N$10+$BF80*Assembly!N$11+$BG80*Assembly!N$12+$BH80*Assembly!N$13+$BI80*Assembly!N$14+$BJ80*Assembly!N$15+$BK80*Assembly!N$16+$BL80*Assembly!N$17+$BM80*Assembly!N$18+$BN80*Assembly!N$19+$BO80*Assembly!N$20+$BP80*Assembly!N$21+$BQ80*Assembly!N$22+$BR80*Assembly!N$23+$BS80*Assembly!N$24</f>
        <v>#VALUE!</v>
      </c>
      <c r="CH80" s="145" t="e">
        <f>$AY80*Assembly!O$4+$AZ80*Assembly!O$5+$BA80*Assembly!O$6+$BB80*Assembly!O$7+$BC80*Assembly!O$8+$BD80*Assembly!O$9+$BE80*Assembly!O$10+$BF80*Assembly!O$11+$BG80*Assembly!O$12+$BH80*Assembly!O$13+$BI80*Assembly!O$14+$BJ80*Assembly!O$15+$BK80*Assembly!O$16+$BL80*Assembly!O$17+$BM80*Assembly!O$18+$BN80*Assembly!O$19+$BO80*Assembly!O$20+$BP80*Assembly!O$21+$BQ80*Assembly!O$22+$BR80*Assembly!O$23+$BS80*Assembly!O$24</f>
        <v>#VALUE!</v>
      </c>
      <c r="CI80" s="140" t="e">
        <f>$AY80*Assembly!P$4+$AZ80*Assembly!P$5+$BA80*Assembly!P$6+$BB80*Assembly!P$7+$BC80*Assembly!P$8+$BD80*Assembly!P$9+$BE80*Assembly!P$10+$BF80*Assembly!P$11+$BG80*Assembly!P$12+$BH80*Assembly!P$13+$BI80*Assembly!P$14+$BJ80*Assembly!P$15+$BK80*Assembly!P$16+$BL80*Assembly!P$17+$BM80*Assembly!P$18+$BN80*Assembly!P$19+$BO80*Assembly!P$20+$BP80*Assembly!P$21+$BQ80*Assembly!P$22+$BR80*Assembly!P$23+$BS80*Assembly!P$24</f>
        <v>#VALUE!</v>
      </c>
      <c r="CJ80" s="140" t="e">
        <f>$AY80*Assembly!Q$4+$AZ80*Assembly!Q$5+$BA80*Assembly!Q$6+$BB80*Assembly!Q$7+$BC80*Assembly!Q$8+$BD80*Assembly!Q$9+$BE80*Assembly!Q$10+$BF80*Assembly!Q$11+$BG80*Assembly!Q$12+$BH80*Assembly!Q$13+$BI80*Assembly!Q$14+$BJ80*Assembly!Q$15+$BK80*Assembly!Q$16+$BL80*Assembly!Q$17+$BM80*Assembly!Q$18+$BN80*Assembly!Q$19+$BO80*Assembly!Q$20+$BP80*Assembly!Q$21+$BQ80*Assembly!Q$22+$BR80*Assembly!Q$23+$BS80*Assembly!Q$24</f>
        <v>#VALUE!</v>
      </c>
      <c r="CK80" s="145" t="e">
        <f>$AY80*Assembly!R$4+$AZ80*Assembly!R$5+$BA80*Assembly!R$6+$BB80*Assembly!R$7+$BC80*Assembly!R$8+$BD80*Assembly!R$9+$BE80*Assembly!R$10+$BF80*Assembly!R$11+$BG80*Assembly!R$12+$BH80*Assembly!R$13+$BI80*Assembly!R$14+$BJ80*Assembly!R$15+$BK80*Assembly!R$16+$BL80*Assembly!R$17+$BM80*Assembly!R$18+$BN80*Assembly!R$19+$BO80*Assembly!R$20+$BP80*Assembly!R$21+$BQ80*Assembly!R$22+$BR80*Assembly!R$23+$BS80*Assembly!R$24</f>
        <v>#VALUE!</v>
      </c>
      <c r="CL80" s="140" t="e">
        <f>$AY80*Assembly!S$4+$AZ80*Assembly!S$5+$BA80*Assembly!S$6+$BB80*Assembly!S$7+$BC80*Assembly!S$8+$BD80*Assembly!S$9+$BE80*Assembly!S$10+$BF80*Assembly!S$11+$BG80*Assembly!S$12+$BH80*Assembly!S$13+$BI80*Assembly!S$14+$BJ80*Assembly!S$15+$BK80*Assembly!S$16+$BL80*Assembly!S$17+$BM80*Assembly!S$18+$BN80*Assembly!S$19+$BO80*Assembly!S$20+$BP80*Assembly!S$21+$BQ80*Assembly!S$22+$BR80*Assembly!S$23+$BS80*Assembly!S$24</f>
        <v>#VALUE!</v>
      </c>
      <c r="CM80" s="140" t="e">
        <f>$AY80*Assembly!T$4+$AZ80*Assembly!T$5+$BA80*Assembly!T$6+$BB80*Assembly!T$7+$BC80*Assembly!T$8+$BD80*Assembly!T$9+$BE80*Assembly!T$10+$BF80*Assembly!T$11+$BG80*Assembly!T$12+$BH80*Assembly!T$13+$BI80*Assembly!T$14+$BJ80*Assembly!T$15+$BK80*Assembly!T$16+$BL80*Assembly!T$17+$BM80*Assembly!T$18+$BN80*Assembly!T$19+$BO80*Assembly!T$20+$BP80*Assembly!T$21+$BQ80*Assembly!T$22+$BR80*Assembly!T$23+$BS80*Assembly!T$24</f>
        <v>#VALUE!</v>
      </c>
      <c r="CN80" s="140" t="e">
        <f>$AY80*Assembly!U$4+$AZ80*Assembly!U$5+$BA80*Assembly!U$6+$BB80*Assembly!U$7+$BC80*Assembly!U$8+$BD80*Assembly!U$9+$BE80*Assembly!U$10+$BF80*Assembly!U$11+$BG80*Assembly!U$12+$BH80*Assembly!U$13+$BI80*Assembly!U$14+$BJ80*Assembly!U$15+$BK80*Assembly!U$16+$BL80*Assembly!U$17+$BM80*Assembly!U$18+$BN80*Assembly!U$19+$BO80*Assembly!U$20+$BP80*Assembly!U$21+$BQ80*Assembly!U$22+$BR80*Assembly!U$23+$BS80*Assembly!U$24</f>
        <v>#VALUE!</v>
      </c>
      <c r="CO80" s="145" t="e">
        <f>$AY80*Assembly!V$4+$AZ80*Assembly!V$5+$BA80*Assembly!V$6+$BB80*Assembly!V$7+$BC80*Assembly!V$8+$BD80*Assembly!V$9+$BE80*Assembly!V$10+$BF80*Assembly!V$11+$BG80*Assembly!V$12+$BH80*Assembly!V$13+$BI80*Assembly!V$14+$BJ80*Assembly!V$15+$BK80*Assembly!V$16+$BL80*Assembly!V$17+$BM80*Assembly!V$18+$BN80*Assembly!V$19+$BO80*Assembly!V$20+$BP80*Assembly!V$21+$BQ80*Assembly!V$22+$BR80*Assembly!V$23+$BS80*Assembly!V$24</f>
        <v>#VALUE!</v>
      </c>
      <c r="CP80" s="145" t="e">
        <f>CF80*Refining!$F$3</f>
        <v>#VALUE!</v>
      </c>
      <c r="CQ80" s="145" t="e">
        <f>CG80*Refining!$F$4</f>
        <v>#VALUE!</v>
      </c>
      <c r="CR80" s="145" t="e">
        <f>CH80*Refining!$F$5</f>
        <v>#VALUE!</v>
      </c>
      <c r="CS80" s="145" t="e">
        <f>CI80*Refining!$F$6</f>
        <v>#VALUE!</v>
      </c>
      <c r="CT80" s="145" t="e">
        <f>CJ80*Refining!$F$7</f>
        <v>#VALUE!</v>
      </c>
      <c r="CU80" s="145" t="e">
        <f>CK80*Refining!$F$8</f>
        <v>#VALUE!</v>
      </c>
      <c r="CV80" s="145" t="e">
        <f>CL80*Refining!$F$9</f>
        <v>#VALUE!</v>
      </c>
      <c r="CW80" s="145" t="e">
        <f>CM80*Refining!$F$10</f>
        <v>#VALUE!</v>
      </c>
      <c r="CX80" s="145" t="e">
        <f>CN80*Refining!$F$11</f>
        <v>#VALUE!</v>
      </c>
      <c r="CY80" s="145" t="e">
        <f>CO80*Refining!$F$12</f>
        <v>#VALUE!</v>
      </c>
      <c r="CZ80" s="185" t="e">
        <f t="shared" ref="CZ80:DS80" si="322">IF(CF80 = 0, "", CF80)</f>
        <v>#VALUE!</v>
      </c>
      <c r="DA80" s="186" t="e">
        <f t="shared" si="322"/>
        <v>#VALUE!</v>
      </c>
      <c r="DB80" s="186" t="e">
        <f t="shared" si="322"/>
        <v>#VALUE!</v>
      </c>
      <c r="DC80" s="186" t="e">
        <f t="shared" si="322"/>
        <v>#VALUE!</v>
      </c>
      <c r="DD80" s="186" t="e">
        <f t="shared" si="322"/>
        <v>#VALUE!</v>
      </c>
      <c r="DE80" s="186" t="e">
        <f t="shared" si="322"/>
        <v>#VALUE!</v>
      </c>
      <c r="DF80" s="186" t="e">
        <f t="shared" si="322"/>
        <v>#VALUE!</v>
      </c>
      <c r="DG80" s="186" t="e">
        <f t="shared" si="322"/>
        <v>#VALUE!</v>
      </c>
      <c r="DH80" s="186" t="e">
        <f t="shared" si="322"/>
        <v>#VALUE!</v>
      </c>
      <c r="DI80" s="187" t="e">
        <f t="shared" si="322"/>
        <v>#VALUE!</v>
      </c>
      <c r="DJ80" s="185" t="e">
        <f t="shared" si="322"/>
        <v>#VALUE!</v>
      </c>
      <c r="DK80" s="186" t="e">
        <f t="shared" si="322"/>
        <v>#VALUE!</v>
      </c>
      <c r="DL80" s="186" t="e">
        <f t="shared" si="322"/>
        <v>#VALUE!</v>
      </c>
      <c r="DM80" s="186" t="e">
        <f t="shared" si="322"/>
        <v>#VALUE!</v>
      </c>
      <c r="DN80" s="211" t="e">
        <f t="shared" si="322"/>
        <v>#VALUE!</v>
      </c>
      <c r="DO80" s="186" t="e">
        <f t="shared" si="322"/>
        <v>#VALUE!</v>
      </c>
      <c r="DP80" s="186" t="e">
        <f t="shared" si="322"/>
        <v>#VALUE!</v>
      </c>
      <c r="DQ80" s="186" t="e">
        <f t="shared" si="322"/>
        <v>#VALUE!</v>
      </c>
      <c r="DR80" s="186" t="e">
        <f t="shared" si="322"/>
        <v>#VALUE!</v>
      </c>
      <c r="DS80" s="187" t="e">
        <f t="shared" si="322"/>
        <v>#VALUE!</v>
      </c>
      <c r="DT80" s="185" t="e">
        <f t="shared" si="11"/>
        <v>#VALUE!</v>
      </c>
      <c r="DU80" s="189" t="e">
        <f t="shared" si="12"/>
        <v>#VALUE!</v>
      </c>
      <c r="DV80" s="133" t="e">
        <f>CZ80*'Ores &amp; Ingots'!$C$3+DA80*'Ores &amp; Ingots'!$C$4+DB80*'Ores &amp; Ingots'!$C$5+DC80*'Ores &amp; Ingots'!$C$6+DD80*'Ores &amp; Ingots'!$C$7+DE80*'Ores &amp; Ingots'!$C$8+DF80*'Ores &amp; Ingots'!$C$9+DG80*'Ores &amp; Ingots'!$C$10+DH80*'Ores &amp; Ingots'!$C$11+DI80*'Ores &amp; Ingots'!$C$12</f>
        <v>#VALUE!</v>
      </c>
      <c r="DW80" s="133" t="e">
        <f>DJ80*'Ores &amp; Ingots'!$B$3+DK80*'Ores &amp; Ingots'!$B$4+DL80*'Ores &amp; Ingots'!$B$5+DM80*'Ores &amp; Ingots'!$B$6+DN80*'Ores &amp; Ingots'!$B$7+DO80*'Ores &amp; Ingots'!$B$8+DP80*'Ores &amp; Ingots'!$B$9+DQ80*'Ores &amp; Ingots'!$B$10+DR80*'Ores &amp; Ingots'!$B$11+DS80*'Ores &amp; Ingots'!$B$12</f>
        <v>#VALUE!</v>
      </c>
      <c r="DX80" s="189" t="e">
        <f>CZ80*Refining!$G$3+DA80*Refining!$G$4+DB80*Refining!$G$5+DC80*Refining!$G$6+DD80*Refining!$G$7+DE80*Refining!$G$8+DF80*Refining!$G$9+DG80*Refining!$G$10+DH80*Refining!$G$11+DI80*Refining!$G$12</f>
        <v>#VALUE!</v>
      </c>
      <c r="DY80" s="189" t="e">
        <f t="shared" si="13"/>
        <v>#VALUE!</v>
      </c>
      <c r="DZ80" s="192" t="e">
        <f t="shared" si="14"/>
        <v>#VALUE!</v>
      </c>
      <c r="EA80" s="185" t="e">
        <f t="shared" si="15"/>
        <v>#VALUE!</v>
      </c>
      <c r="EB80" s="194" t="e">
        <f t="shared" ref="EB80:EC80" si="323">EA80/60</f>
        <v>#VALUE!</v>
      </c>
      <c r="EC80" s="194" t="e">
        <f t="shared" si="323"/>
        <v>#VALUE!</v>
      </c>
      <c r="ED80" s="185" t="e">
        <f t="shared" si="17"/>
        <v>#VALUE!</v>
      </c>
      <c r="EE80" s="194" t="e">
        <f t="shared" ref="EE80:EF80" si="324">ED80/1000</f>
        <v>#VALUE!</v>
      </c>
      <c r="EF80" s="196" t="e">
        <f t="shared" si="324"/>
        <v>#VALUE!</v>
      </c>
      <c r="EG80" s="130" t="e">
        <f t="shared" si="19"/>
        <v>#VALUE!</v>
      </c>
      <c r="EH80" s="132" t="e">
        <f t="shared" si="20"/>
        <v>#VALUE!</v>
      </c>
      <c r="EI80" s="384">
        <v>160</v>
      </c>
    </row>
    <row r="81" spans="1:139" ht="12.75" hidden="1" x14ac:dyDescent="0.2">
      <c r="A81" s="864"/>
      <c r="B81" s="135" t="s">
        <v>305</v>
      </c>
      <c r="C81" s="137" t="s">
        <v>155</v>
      </c>
      <c r="D81" s="137">
        <v>3</v>
      </c>
      <c r="E81" s="137">
        <v>3</v>
      </c>
      <c r="F81" s="137">
        <v>1</v>
      </c>
      <c r="G81" s="139">
        <f t="shared" si="0"/>
        <v>1.125</v>
      </c>
      <c r="H81" s="140">
        <v>3</v>
      </c>
      <c r="I81" s="140">
        <v>3</v>
      </c>
      <c r="J81" s="140">
        <f>H81/Main!$D$9</f>
        <v>0.6</v>
      </c>
      <c r="K81" s="140">
        <f>I81/Main!$D$10</f>
        <v>1.5</v>
      </c>
      <c r="L81" s="140">
        <f t="shared" si="1"/>
        <v>2.5</v>
      </c>
      <c r="M81" s="140">
        <v>1</v>
      </c>
      <c r="N81" s="145">
        <v>100</v>
      </c>
      <c r="O81" s="145">
        <v>100</v>
      </c>
      <c r="P81" s="143"/>
      <c r="Q81" s="145"/>
      <c r="R81" s="143"/>
      <c r="S81" s="146"/>
      <c r="T81" s="146"/>
      <c r="U81" s="143"/>
      <c r="V81" s="143"/>
      <c r="W81" s="146"/>
      <c r="X81" s="146"/>
      <c r="Y81" s="143"/>
      <c r="Z81" s="143"/>
      <c r="AA81" s="143"/>
      <c r="AB81" s="143"/>
      <c r="AC81" s="362"/>
      <c r="AD81" s="133">
        <v>0</v>
      </c>
      <c r="AE81" s="133">
        <v>0</v>
      </c>
      <c r="AF81" s="133">
        <v>0</v>
      </c>
      <c r="AG81" s="133">
        <v>0</v>
      </c>
      <c r="AH81" s="133">
        <v>4</v>
      </c>
      <c r="AI81" s="133">
        <v>0</v>
      </c>
      <c r="AJ81" s="133">
        <v>0</v>
      </c>
      <c r="AK81" s="167">
        <v>4</v>
      </c>
      <c r="AL81" s="133">
        <v>3</v>
      </c>
      <c r="AM81" s="133">
        <v>0</v>
      </c>
      <c r="AN81" s="133">
        <v>0</v>
      </c>
      <c r="AO81" s="133">
        <v>0</v>
      </c>
      <c r="AP81" s="133">
        <v>0</v>
      </c>
      <c r="AQ81" s="133">
        <v>0</v>
      </c>
      <c r="AR81" s="133">
        <v>0</v>
      </c>
      <c r="AS81" s="133">
        <v>0</v>
      </c>
      <c r="AT81" s="133">
        <v>0</v>
      </c>
      <c r="AU81" s="133">
        <v>0</v>
      </c>
      <c r="AV81" s="133">
        <v>0</v>
      </c>
      <c r="AW81" s="133">
        <v>0</v>
      </c>
      <c r="AX81" s="133">
        <v>0</v>
      </c>
      <c r="AY81" s="161" t="str">
        <f t="shared" ref="AY81:BS81" si="325">IF(AD81 = 0, "", AD81)</f>
        <v/>
      </c>
      <c r="AZ81" s="137" t="str">
        <f t="shared" si="325"/>
        <v/>
      </c>
      <c r="BA81" s="137" t="str">
        <f t="shared" si="325"/>
        <v/>
      </c>
      <c r="BB81" s="137" t="str">
        <f t="shared" si="325"/>
        <v/>
      </c>
      <c r="BC81" s="133">
        <f t="shared" si="325"/>
        <v>4</v>
      </c>
      <c r="BD81" s="137" t="str">
        <f t="shared" si="325"/>
        <v/>
      </c>
      <c r="BE81" s="137" t="str">
        <f t="shared" si="325"/>
        <v/>
      </c>
      <c r="BF81" s="167">
        <f t="shared" si="325"/>
        <v>4</v>
      </c>
      <c r="BG81" s="133">
        <f t="shared" si="325"/>
        <v>3</v>
      </c>
      <c r="BH81" s="137" t="str">
        <f t="shared" si="325"/>
        <v/>
      </c>
      <c r="BI81" s="137" t="str">
        <f t="shared" si="325"/>
        <v/>
      </c>
      <c r="BJ81" s="137" t="str">
        <f t="shared" si="325"/>
        <v/>
      </c>
      <c r="BK81" s="137" t="str">
        <f t="shared" si="325"/>
        <v/>
      </c>
      <c r="BL81" s="137" t="str">
        <f t="shared" si="325"/>
        <v/>
      </c>
      <c r="BM81" s="137" t="str">
        <f t="shared" si="325"/>
        <v/>
      </c>
      <c r="BN81" s="137" t="str">
        <f t="shared" si="325"/>
        <v/>
      </c>
      <c r="BO81" s="137" t="str">
        <f t="shared" si="325"/>
        <v/>
      </c>
      <c r="BP81" s="137" t="str">
        <f t="shared" si="325"/>
        <v/>
      </c>
      <c r="BQ81" s="137" t="str">
        <f t="shared" si="325"/>
        <v/>
      </c>
      <c r="BR81" s="137" t="str">
        <f t="shared" si="325"/>
        <v/>
      </c>
      <c r="BS81" s="169" t="str">
        <f t="shared" si="325"/>
        <v/>
      </c>
      <c r="BT81" s="174" t="e">
        <f>$AY81*Assembly!Z$4+$AZ81*Assembly!Z$5+$BA81*Assembly!Z$6+$BB81*Assembly!Z$7+$BC81*Assembly!Z$8+$BD81*Assembly!Z$9+$BE81*Assembly!Z$10+$BF81*Assembly!Z$11+$BG81*Assembly!Z$12+$BH81*Assembly!Z$13+$BI81*Assembly!Z$14+$BJ81*Assembly!Z$15+$BK81*Assembly!Z$16+$BL81*Assembly!Z$17+$BM81*Assembly!Z$18+$BN81*Assembly!Z$19+$BO81*Assembly!Z$20+$BP81*Assembly!Z$21+$BQ81*Assembly!Z$22+$BR81*Assembly!Z$23+$BS81*Assembly!Z$24</f>
        <v>#VALUE!</v>
      </c>
      <c r="BU81" s="133" t="e">
        <f t="shared" si="3"/>
        <v>#VALUE!</v>
      </c>
      <c r="BV81" s="133"/>
      <c r="BW81" s="133" t="e">
        <f>$AY81*Assembly!AD$4+$AZ81*Assembly!AD$5+$BA81*Assembly!AD$6+$BB81*Assembly!AD$7+$BC81*Assembly!AD$8+$BD81*Assembly!AD$9+$BE81*Assembly!AD$10+$BF81*Assembly!AD$11+$BG81*Assembly!AD$12+$BH81*Assembly!AD$13+$BI81*Assembly!AD$14+$BJ81*Assembly!AD$15+$BK81*Assembly!AD$16+$BL81*Assembly!AD$17+$BM81*Assembly!AD$18+$BN81*Assembly!AD$19+$BO81*Assembly!AD$20+$BP81*Assembly!AD$21+$BQ81*Assembly!AD$22+$BR81*Assembly!AD$23+$BS81*Assembly!AD$24</f>
        <v>#VALUE!</v>
      </c>
      <c r="BX81" s="177" t="e">
        <f t="shared" si="4"/>
        <v>#VALUE!</v>
      </c>
      <c r="BY81" s="178" t="e">
        <f t="shared" si="5"/>
        <v>#VALUE!</v>
      </c>
      <c r="BZ81" s="179" t="e">
        <f t="shared" si="6"/>
        <v>#VALUE!</v>
      </c>
      <c r="CA81" s="178" t="e">
        <f t="shared" si="7"/>
        <v>#VALUE!</v>
      </c>
      <c r="CB81" s="133" t="e">
        <f>$AY81*Assembly!Y$4+$AZ81*Assembly!Y$5+$BA81*Assembly!Y$6+$BB81*Assembly!Y$7+$BC81*Assembly!Y$8+$BD81*Assembly!Y$9+$BE81*Assembly!Y$10+$BF81*Assembly!Y$11+$BG81*Assembly!Y$12+$BH81*Assembly!Y$13+$BI81*Assembly!Y$14+$BJ81*Assembly!Y$15+$BK81*Assembly!Y$16+$BL81*Assembly!Y$17+$BM81*Assembly!Y$18+$BN81*Assembly!Y$19+$BO81*Assembly!Y$20+$BP81*Assembly!Y$21+$BQ81*Assembly!Y$22+$BR81*Assembly!Y$23+$BS81*Assembly!Y$24</f>
        <v>#VALUE!</v>
      </c>
      <c r="CC81" s="133" t="e">
        <f t="shared" si="8"/>
        <v>#VALUE!</v>
      </c>
      <c r="CD81" s="130" t="e">
        <f t="shared" si="9"/>
        <v>#VALUE!</v>
      </c>
      <c r="CE81" s="183" t="e">
        <f>$AY81*Assembly!AC$4+$AZ81*Assembly!AC$5+$BA81*Assembly!AC$6+$BB81*Assembly!AC$7+$BC81*Assembly!AC$8+$BD81*Assembly!AC$9+$BE81*Assembly!AC$10+$BF81*Assembly!AC$11+$BG81*Assembly!AC$12+$BH81*Assembly!AC$13+$BI81*Assembly!AC$14+$BJ81*Assembly!AC$15+$BK81*Assembly!AC$16+$BL81*Assembly!AC$17+$BM81*Assembly!AC$18+$BN81*Assembly!AC$19+$BO81*Assembly!AC$20+$BP81*Assembly!AC$21+$BQ81*Assembly!AC$22+$BR81*Assembly!AC$23+$BS81*Assembly!AC$24</f>
        <v>#VALUE!</v>
      </c>
      <c r="CF81" s="145" t="e">
        <f>$AY81*Assembly!M$4+$AZ81*Assembly!M$5+$BA81*Assembly!M$6+$BB81*Assembly!M$7+$BC81*Assembly!M$8+$BD81*Assembly!M$9+$BE81*Assembly!M$10+$BF81*Assembly!M$11+$BG81*Assembly!M$12+$BH81*Assembly!M$13+$BI81*Assembly!M$14+$BJ81*Assembly!M$15+$BK81*Assembly!M$16+$BL81*Assembly!M$17+$BM81*Assembly!M$18+$BN81*Assembly!M$19+$BO81*Assembly!M$20+$BP81*Assembly!M$21+$BQ81*Assembly!M$22+$BR81*Assembly!M$23+$BS81*Assembly!M$24</f>
        <v>#VALUE!</v>
      </c>
      <c r="CG81" s="145" t="e">
        <f>$AY81*Assembly!N$4+$AZ81*Assembly!N$5+$BA81*Assembly!N$6+$BB81*Assembly!N$7+$BC81*Assembly!N$8+$BD81*Assembly!N$9+$BE81*Assembly!N$10+$BF81*Assembly!N$11+$BG81*Assembly!N$12+$BH81*Assembly!N$13+$BI81*Assembly!N$14+$BJ81*Assembly!N$15+$BK81*Assembly!N$16+$BL81*Assembly!N$17+$BM81*Assembly!N$18+$BN81*Assembly!N$19+$BO81*Assembly!N$20+$BP81*Assembly!N$21+$BQ81*Assembly!N$22+$BR81*Assembly!N$23+$BS81*Assembly!N$24</f>
        <v>#VALUE!</v>
      </c>
      <c r="CH81" s="145" t="e">
        <f>$AY81*Assembly!O$4+$AZ81*Assembly!O$5+$BA81*Assembly!O$6+$BB81*Assembly!O$7+$BC81*Assembly!O$8+$BD81*Assembly!O$9+$BE81*Assembly!O$10+$BF81*Assembly!O$11+$BG81*Assembly!O$12+$BH81*Assembly!O$13+$BI81*Assembly!O$14+$BJ81*Assembly!O$15+$BK81*Assembly!O$16+$BL81*Assembly!O$17+$BM81*Assembly!O$18+$BN81*Assembly!O$19+$BO81*Assembly!O$20+$BP81*Assembly!O$21+$BQ81*Assembly!O$22+$BR81*Assembly!O$23+$BS81*Assembly!O$24</f>
        <v>#VALUE!</v>
      </c>
      <c r="CI81" s="140" t="e">
        <f>$AY81*Assembly!P$4+$AZ81*Assembly!P$5+$BA81*Assembly!P$6+$BB81*Assembly!P$7+$BC81*Assembly!P$8+$BD81*Assembly!P$9+$BE81*Assembly!P$10+$BF81*Assembly!P$11+$BG81*Assembly!P$12+$BH81*Assembly!P$13+$BI81*Assembly!P$14+$BJ81*Assembly!P$15+$BK81*Assembly!P$16+$BL81*Assembly!P$17+$BM81*Assembly!P$18+$BN81*Assembly!P$19+$BO81*Assembly!P$20+$BP81*Assembly!P$21+$BQ81*Assembly!P$22+$BR81*Assembly!P$23+$BS81*Assembly!P$24</f>
        <v>#VALUE!</v>
      </c>
      <c r="CJ81" s="140" t="e">
        <f>$AY81*Assembly!Q$4+$AZ81*Assembly!Q$5+$BA81*Assembly!Q$6+$BB81*Assembly!Q$7+$BC81*Assembly!Q$8+$BD81*Assembly!Q$9+$BE81*Assembly!Q$10+$BF81*Assembly!Q$11+$BG81*Assembly!Q$12+$BH81*Assembly!Q$13+$BI81*Assembly!Q$14+$BJ81*Assembly!Q$15+$BK81*Assembly!Q$16+$BL81*Assembly!Q$17+$BM81*Assembly!Q$18+$BN81*Assembly!Q$19+$BO81*Assembly!Q$20+$BP81*Assembly!Q$21+$BQ81*Assembly!Q$22+$BR81*Assembly!Q$23+$BS81*Assembly!Q$24</f>
        <v>#VALUE!</v>
      </c>
      <c r="CK81" s="145" t="e">
        <f>$AY81*Assembly!R$4+$AZ81*Assembly!R$5+$BA81*Assembly!R$6+$BB81*Assembly!R$7+$BC81*Assembly!R$8+$BD81*Assembly!R$9+$BE81*Assembly!R$10+$BF81*Assembly!R$11+$BG81*Assembly!R$12+$BH81*Assembly!R$13+$BI81*Assembly!R$14+$BJ81*Assembly!R$15+$BK81*Assembly!R$16+$BL81*Assembly!R$17+$BM81*Assembly!R$18+$BN81*Assembly!R$19+$BO81*Assembly!R$20+$BP81*Assembly!R$21+$BQ81*Assembly!R$22+$BR81*Assembly!R$23+$BS81*Assembly!R$24</f>
        <v>#VALUE!</v>
      </c>
      <c r="CL81" s="140" t="e">
        <f>$AY81*Assembly!S$4+$AZ81*Assembly!S$5+$BA81*Assembly!S$6+$BB81*Assembly!S$7+$BC81*Assembly!S$8+$BD81*Assembly!S$9+$BE81*Assembly!S$10+$BF81*Assembly!S$11+$BG81*Assembly!S$12+$BH81*Assembly!S$13+$BI81*Assembly!S$14+$BJ81*Assembly!S$15+$BK81*Assembly!S$16+$BL81*Assembly!S$17+$BM81*Assembly!S$18+$BN81*Assembly!S$19+$BO81*Assembly!S$20+$BP81*Assembly!S$21+$BQ81*Assembly!S$22+$BR81*Assembly!S$23+$BS81*Assembly!S$24</f>
        <v>#VALUE!</v>
      </c>
      <c r="CM81" s="140" t="e">
        <f>$AY81*Assembly!T$4+$AZ81*Assembly!T$5+$BA81*Assembly!T$6+$BB81*Assembly!T$7+$BC81*Assembly!T$8+$BD81*Assembly!T$9+$BE81*Assembly!T$10+$BF81*Assembly!T$11+$BG81*Assembly!T$12+$BH81*Assembly!T$13+$BI81*Assembly!T$14+$BJ81*Assembly!T$15+$BK81*Assembly!T$16+$BL81*Assembly!T$17+$BM81*Assembly!T$18+$BN81*Assembly!T$19+$BO81*Assembly!T$20+$BP81*Assembly!T$21+$BQ81*Assembly!T$22+$BR81*Assembly!T$23+$BS81*Assembly!T$24</f>
        <v>#VALUE!</v>
      </c>
      <c r="CN81" s="140" t="e">
        <f>$AY81*Assembly!U$4+$AZ81*Assembly!U$5+$BA81*Assembly!U$6+$BB81*Assembly!U$7+$BC81*Assembly!U$8+$BD81*Assembly!U$9+$BE81*Assembly!U$10+$BF81*Assembly!U$11+$BG81*Assembly!U$12+$BH81*Assembly!U$13+$BI81*Assembly!U$14+$BJ81*Assembly!U$15+$BK81*Assembly!U$16+$BL81*Assembly!U$17+$BM81*Assembly!U$18+$BN81*Assembly!U$19+$BO81*Assembly!U$20+$BP81*Assembly!U$21+$BQ81*Assembly!U$22+$BR81*Assembly!U$23+$BS81*Assembly!U$24</f>
        <v>#VALUE!</v>
      </c>
      <c r="CO81" s="145" t="e">
        <f>$AY81*Assembly!V$4+$AZ81*Assembly!V$5+$BA81*Assembly!V$6+$BB81*Assembly!V$7+$BC81*Assembly!V$8+$BD81*Assembly!V$9+$BE81*Assembly!V$10+$BF81*Assembly!V$11+$BG81*Assembly!V$12+$BH81*Assembly!V$13+$BI81*Assembly!V$14+$BJ81*Assembly!V$15+$BK81*Assembly!V$16+$BL81*Assembly!V$17+$BM81*Assembly!V$18+$BN81*Assembly!V$19+$BO81*Assembly!V$20+$BP81*Assembly!V$21+$BQ81*Assembly!V$22+$BR81*Assembly!V$23+$BS81*Assembly!V$24</f>
        <v>#VALUE!</v>
      </c>
      <c r="CP81" s="145" t="e">
        <f>CF81*Refining!$F$3</f>
        <v>#VALUE!</v>
      </c>
      <c r="CQ81" s="145" t="e">
        <f>CG81*Refining!$F$4</f>
        <v>#VALUE!</v>
      </c>
      <c r="CR81" s="145" t="e">
        <f>CH81*Refining!$F$5</f>
        <v>#VALUE!</v>
      </c>
      <c r="CS81" s="145" t="e">
        <f>CI81*Refining!$F$6</f>
        <v>#VALUE!</v>
      </c>
      <c r="CT81" s="145" t="e">
        <f>CJ81*Refining!$F$7</f>
        <v>#VALUE!</v>
      </c>
      <c r="CU81" s="145" t="e">
        <f>CK81*Refining!$F$8</f>
        <v>#VALUE!</v>
      </c>
      <c r="CV81" s="145" t="e">
        <f>CL81*Refining!$F$9</f>
        <v>#VALUE!</v>
      </c>
      <c r="CW81" s="145" t="e">
        <f>CM81*Refining!$F$10</f>
        <v>#VALUE!</v>
      </c>
      <c r="CX81" s="145" t="e">
        <f>CN81*Refining!$F$11</f>
        <v>#VALUE!</v>
      </c>
      <c r="CY81" s="145" t="e">
        <f>CO81*Refining!$F$12</f>
        <v>#VALUE!</v>
      </c>
      <c r="CZ81" s="185" t="e">
        <f t="shared" ref="CZ81:DS81" si="326">IF(CF81 = 0, "", CF81)</f>
        <v>#VALUE!</v>
      </c>
      <c r="DA81" s="186" t="e">
        <f t="shared" si="326"/>
        <v>#VALUE!</v>
      </c>
      <c r="DB81" s="186" t="e">
        <f t="shared" si="326"/>
        <v>#VALUE!</v>
      </c>
      <c r="DC81" s="186" t="e">
        <f t="shared" si="326"/>
        <v>#VALUE!</v>
      </c>
      <c r="DD81" s="186" t="e">
        <f t="shared" si="326"/>
        <v>#VALUE!</v>
      </c>
      <c r="DE81" s="186" t="e">
        <f t="shared" si="326"/>
        <v>#VALUE!</v>
      </c>
      <c r="DF81" s="186" t="e">
        <f t="shared" si="326"/>
        <v>#VALUE!</v>
      </c>
      <c r="DG81" s="186" t="e">
        <f t="shared" si="326"/>
        <v>#VALUE!</v>
      </c>
      <c r="DH81" s="186" t="e">
        <f t="shared" si="326"/>
        <v>#VALUE!</v>
      </c>
      <c r="DI81" s="187" t="e">
        <f t="shared" si="326"/>
        <v>#VALUE!</v>
      </c>
      <c r="DJ81" s="185" t="e">
        <f t="shared" si="326"/>
        <v>#VALUE!</v>
      </c>
      <c r="DK81" s="186" t="e">
        <f t="shared" si="326"/>
        <v>#VALUE!</v>
      </c>
      <c r="DL81" s="186" t="e">
        <f t="shared" si="326"/>
        <v>#VALUE!</v>
      </c>
      <c r="DM81" s="186" t="e">
        <f t="shared" si="326"/>
        <v>#VALUE!</v>
      </c>
      <c r="DN81" s="211" t="e">
        <f t="shared" si="326"/>
        <v>#VALUE!</v>
      </c>
      <c r="DO81" s="186" t="e">
        <f t="shared" si="326"/>
        <v>#VALUE!</v>
      </c>
      <c r="DP81" s="186" t="e">
        <f t="shared" si="326"/>
        <v>#VALUE!</v>
      </c>
      <c r="DQ81" s="186" t="e">
        <f t="shared" si="326"/>
        <v>#VALUE!</v>
      </c>
      <c r="DR81" s="186" t="e">
        <f t="shared" si="326"/>
        <v>#VALUE!</v>
      </c>
      <c r="DS81" s="187" t="e">
        <f t="shared" si="326"/>
        <v>#VALUE!</v>
      </c>
      <c r="DT81" s="185" t="e">
        <f t="shared" si="11"/>
        <v>#VALUE!</v>
      </c>
      <c r="DU81" s="189" t="e">
        <f t="shared" si="12"/>
        <v>#VALUE!</v>
      </c>
      <c r="DV81" s="133" t="e">
        <f>CZ81*'Ores &amp; Ingots'!$C$3+DA81*'Ores &amp; Ingots'!$C$4+DB81*'Ores &amp; Ingots'!$C$5+DC81*'Ores &amp; Ingots'!$C$6+DD81*'Ores &amp; Ingots'!$C$7+DE81*'Ores &amp; Ingots'!$C$8+DF81*'Ores &amp; Ingots'!$C$9+DG81*'Ores &amp; Ingots'!$C$10+DH81*'Ores &amp; Ingots'!$C$11+DI81*'Ores &amp; Ingots'!$C$12</f>
        <v>#VALUE!</v>
      </c>
      <c r="DW81" s="133" t="e">
        <f>DJ81*'Ores &amp; Ingots'!$B$3+DK81*'Ores &amp; Ingots'!$B$4+DL81*'Ores &amp; Ingots'!$B$5+DM81*'Ores &amp; Ingots'!$B$6+DN81*'Ores &amp; Ingots'!$B$7+DO81*'Ores &amp; Ingots'!$B$8+DP81*'Ores &amp; Ingots'!$B$9+DQ81*'Ores &amp; Ingots'!$B$10+DR81*'Ores &amp; Ingots'!$B$11+DS81*'Ores &amp; Ingots'!$B$12</f>
        <v>#VALUE!</v>
      </c>
      <c r="DX81" s="189" t="e">
        <f>CZ81*Refining!$G$3+DA81*Refining!$G$4+DB81*Refining!$G$5+DC81*Refining!$G$6+DD81*Refining!$G$7+DE81*Refining!$G$8+DF81*Refining!$G$9+DG81*Refining!$G$10+DH81*Refining!$G$11+DI81*Refining!$G$12</f>
        <v>#VALUE!</v>
      </c>
      <c r="DY81" s="189" t="e">
        <f t="shared" si="13"/>
        <v>#VALUE!</v>
      </c>
      <c r="DZ81" s="192" t="e">
        <f t="shared" si="14"/>
        <v>#VALUE!</v>
      </c>
      <c r="EA81" s="185" t="e">
        <f t="shared" si="15"/>
        <v>#VALUE!</v>
      </c>
      <c r="EB81" s="194" t="e">
        <f t="shared" ref="EB81:EC81" si="327">EA81/60</f>
        <v>#VALUE!</v>
      </c>
      <c r="EC81" s="194" t="e">
        <f t="shared" si="327"/>
        <v>#VALUE!</v>
      </c>
      <c r="ED81" s="185" t="e">
        <f t="shared" si="17"/>
        <v>#VALUE!</v>
      </c>
      <c r="EE81" s="194" t="e">
        <f t="shared" ref="EE81:EF81" si="328">ED81/1000</f>
        <v>#VALUE!</v>
      </c>
      <c r="EF81" s="196" t="e">
        <f t="shared" si="328"/>
        <v>#VALUE!</v>
      </c>
      <c r="EG81" s="130" t="e">
        <f t="shared" si="19"/>
        <v>#VALUE!</v>
      </c>
      <c r="EH81" s="132" t="e">
        <f t="shared" si="20"/>
        <v>#VALUE!</v>
      </c>
      <c r="EI81" s="384" t="s">
        <v>28</v>
      </c>
    </row>
    <row r="82" spans="1:139" ht="12.75" x14ac:dyDescent="0.2">
      <c r="A82" s="864"/>
      <c r="B82" s="297" t="s">
        <v>306</v>
      </c>
      <c r="C82" s="216" t="s">
        <v>156</v>
      </c>
      <c r="D82" s="216">
        <v>2</v>
      </c>
      <c r="E82" s="216">
        <v>1</v>
      </c>
      <c r="F82" s="216">
        <v>1</v>
      </c>
      <c r="G82" s="229">
        <f t="shared" si="0"/>
        <v>31.25</v>
      </c>
      <c r="H82" s="230">
        <v>5</v>
      </c>
      <c r="I82" s="230">
        <v>5</v>
      </c>
      <c r="J82" s="230">
        <f>H82/Main!$D$9</f>
        <v>1</v>
      </c>
      <c r="K82" s="230">
        <f>I82/Main!$D$10</f>
        <v>2.5</v>
      </c>
      <c r="L82" s="230">
        <f t="shared" si="1"/>
        <v>2.5</v>
      </c>
      <c r="M82" s="230">
        <v>1</v>
      </c>
      <c r="N82" s="232">
        <v>200</v>
      </c>
      <c r="O82" s="232">
        <v>200</v>
      </c>
      <c r="P82" s="233"/>
      <c r="Q82" s="232"/>
      <c r="R82" s="233"/>
      <c r="S82" s="234"/>
      <c r="T82" s="234"/>
      <c r="U82" s="233"/>
      <c r="V82" s="233"/>
      <c r="W82" s="234"/>
      <c r="X82" s="234"/>
      <c r="Y82" s="233"/>
      <c r="Z82" s="233"/>
      <c r="AA82" s="233"/>
      <c r="AB82" s="233"/>
      <c r="AC82" s="366" t="s">
        <v>220</v>
      </c>
      <c r="AD82" s="226">
        <v>0</v>
      </c>
      <c r="AE82" s="226">
        <v>0</v>
      </c>
      <c r="AF82" s="226">
        <v>0</v>
      </c>
      <c r="AG82" s="226">
        <v>0</v>
      </c>
      <c r="AH82" s="226">
        <v>12</v>
      </c>
      <c r="AI82" s="226">
        <v>0</v>
      </c>
      <c r="AJ82" s="226">
        <v>0</v>
      </c>
      <c r="AK82" s="227">
        <v>12</v>
      </c>
      <c r="AL82" s="226">
        <v>20</v>
      </c>
      <c r="AM82" s="226">
        <v>0</v>
      </c>
      <c r="AN82" s="226">
        <v>0</v>
      </c>
      <c r="AO82" s="226">
        <v>0</v>
      </c>
      <c r="AP82" s="226">
        <v>12</v>
      </c>
      <c r="AQ82" s="226">
        <v>0</v>
      </c>
      <c r="AR82" s="226">
        <v>0</v>
      </c>
      <c r="AS82" s="226">
        <v>0</v>
      </c>
      <c r="AT82" s="226">
        <v>0</v>
      </c>
      <c r="AU82" s="226">
        <v>0</v>
      </c>
      <c r="AV82" s="226">
        <v>0</v>
      </c>
      <c r="AW82" s="226">
        <v>0</v>
      </c>
      <c r="AX82" s="226">
        <v>0</v>
      </c>
      <c r="AY82" s="322" t="str">
        <f t="shared" ref="AY82:BS82" si="329">IF(AD82 = 0, "", AD82)</f>
        <v/>
      </c>
      <c r="AZ82" s="216" t="str">
        <f t="shared" si="329"/>
        <v/>
      </c>
      <c r="BA82" s="216" t="str">
        <f t="shared" si="329"/>
        <v/>
      </c>
      <c r="BB82" s="216" t="str">
        <f t="shared" si="329"/>
        <v/>
      </c>
      <c r="BC82" s="226">
        <f t="shared" si="329"/>
        <v>12</v>
      </c>
      <c r="BD82" s="216" t="str">
        <f t="shared" si="329"/>
        <v/>
      </c>
      <c r="BE82" s="216" t="str">
        <f t="shared" si="329"/>
        <v/>
      </c>
      <c r="BF82" s="227">
        <f t="shared" si="329"/>
        <v>12</v>
      </c>
      <c r="BG82" s="226">
        <f t="shared" si="329"/>
        <v>20</v>
      </c>
      <c r="BH82" s="216" t="str">
        <f t="shared" si="329"/>
        <v/>
      </c>
      <c r="BI82" s="216" t="str">
        <f t="shared" si="329"/>
        <v/>
      </c>
      <c r="BJ82" s="216" t="str">
        <f t="shared" si="329"/>
        <v/>
      </c>
      <c r="BK82" s="226">
        <f t="shared" si="329"/>
        <v>12</v>
      </c>
      <c r="BL82" s="216" t="str">
        <f t="shared" si="329"/>
        <v/>
      </c>
      <c r="BM82" s="216" t="str">
        <f t="shared" si="329"/>
        <v/>
      </c>
      <c r="BN82" s="216" t="str">
        <f t="shared" si="329"/>
        <v/>
      </c>
      <c r="BO82" s="216" t="str">
        <f t="shared" si="329"/>
        <v/>
      </c>
      <c r="BP82" s="216" t="str">
        <f t="shared" si="329"/>
        <v/>
      </c>
      <c r="BQ82" s="216" t="str">
        <f t="shared" si="329"/>
        <v/>
      </c>
      <c r="BR82" s="216" t="str">
        <f t="shared" si="329"/>
        <v/>
      </c>
      <c r="BS82" s="231" t="str">
        <f t="shared" si="329"/>
        <v/>
      </c>
      <c r="BT82" s="225" t="e">
        <f>$AY82*Assembly!Z$4+$AZ82*Assembly!Z$5+$BA82*Assembly!Z$6+$BB82*Assembly!Z$7+$BC82*Assembly!Z$8+$BD82*Assembly!Z$9+$BE82*Assembly!Z$10+$BF82*Assembly!Z$11+$BG82*Assembly!Z$12+$BH82*Assembly!Z$13+$BI82*Assembly!Z$14+$BJ82*Assembly!Z$15+$BK82*Assembly!Z$16+$BL82*Assembly!Z$17+$BM82*Assembly!Z$18+$BN82*Assembly!Z$19+$BO82*Assembly!Z$20+$BP82*Assembly!Z$21+$BQ82*Assembly!Z$22+$BR82*Assembly!Z$23+$BS82*Assembly!Z$24</f>
        <v>#VALUE!</v>
      </c>
      <c r="BU82" s="226" t="e">
        <f t="shared" si="3"/>
        <v>#VALUE!</v>
      </c>
      <c r="BV82" s="226"/>
      <c r="BW82" s="226" t="e">
        <f>$AY82*Assembly!AD$4+$AZ82*Assembly!AD$5+$BA82*Assembly!AD$6+$BB82*Assembly!AD$7+$BC82*Assembly!AD$8+$BD82*Assembly!AD$9+$BE82*Assembly!AD$10+$BF82*Assembly!AD$11+$BG82*Assembly!AD$12+$BH82*Assembly!AD$13+$BI82*Assembly!AD$14+$BJ82*Assembly!AD$15+$BK82*Assembly!AD$16+$BL82*Assembly!AD$17+$BM82*Assembly!AD$18+$BN82*Assembly!AD$19+$BO82*Assembly!AD$20+$BP82*Assembly!AD$21+$BQ82*Assembly!AD$22+$BR82*Assembly!AD$23+$BS82*Assembly!AD$24</f>
        <v>#VALUE!</v>
      </c>
      <c r="BX82" s="236" t="e">
        <f t="shared" si="4"/>
        <v>#VALUE!</v>
      </c>
      <c r="BY82" s="237" t="e">
        <f t="shared" si="5"/>
        <v>#VALUE!</v>
      </c>
      <c r="BZ82" s="238" t="e">
        <f t="shared" si="6"/>
        <v>#VALUE!</v>
      </c>
      <c r="CA82" s="237" t="e">
        <f t="shared" si="7"/>
        <v>#VALUE!</v>
      </c>
      <c r="CB82" s="226" t="e">
        <f>$AY82*Assembly!Y$4+$AZ82*Assembly!Y$5+$BA82*Assembly!Y$6+$BB82*Assembly!Y$7+$BC82*Assembly!Y$8+$BD82*Assembly!Y$9+$BE82*Assembly!Y$10+$BF82*Assembly!Y$11+$BG82*Assembly!Y$12+$BH82*Assembly!Y$13+$BI82*Assembly!Y$14+$BJ82*Assembly!Y$15+$BK82*Assembly!Y$16+$BL82*Assembly!Y$17+$BM82*Assembly!Y$18+$BN82*Assembly!Y$19+$BO82*Assembly!Y$20+$BP82*Assembly!Y$21+$BQ82*Assembly!Y$22+$BR82*Assembly!Y$23+$BS82*Assembly!Y$24</f>
        <v>#VALUE!</v>
      </c>
      <c r="CC82" s="226" t="e">
        <f t="shared" si="8"/>
        <v>#VALUE!</v>
      </c>
      <c r="CD82" s="239" t="e">
        <f t="shared" si="9"/>
        <v>#VALUE!</v>
      </c>
      <c r="CE82" s="240" t="e">
        <f>$AY82*Assembly!AC$4+$AZ82*Assembly!AC$5+$BA82*Assembly!AC$6+$BB82*Assembly!AC$7+$BC82*Assembly!AC$8+$BD82*Assembly!AC$9+$BE82*Assembly!AC$10+$BF82*Assembly!AC$11+$BG82*Assembly!AC$12+$BH82*Assembly!AC$13+$BI82*Assembly!AC$14+$BJ82*Assembly!AC$15+$BK82*Assembly!AC$16+$BL82*Assembly!AC$17+$BM82*Assembly!AC$18+$BN82*Assembly!AC$19+$BO82*Assembly!AC$20+$BP82*Assembly!AC$21+$BQ82*Assembly!AC$22+$BR82*Assembly!AC$23+$BS82*Assembly!AC$24</f>
        <v>#VALUE!</v>
      </c>
      <c r="CF82" s="232" t="e">
        <f>$AY82*Assembly!M$4+$AZ82*Assembly!M$5+$BA82*Assembly!M$6+$BB82*Assembly!M$7+$BC82*Assembly!M$8+$BD82*Assembly!M$9+$BE82*Assembly!M$10+$BF82*Assembly!M$11+$BG82*Assembly!M$12+$BH82*Assembly!M$13+$BI82*Assembly!M$14+$BJ82*Assembly!M$15+$BK82*Assembly!M$16+$BL82*Assembly!M$17+$BM82*Assembly!M$18+$BN82*Assembly!M$19+$BO82*Assembly!M$20+$BP82*Assembly!M$21+$BQ82*Assembly!M$22+$BR82*Assembly!M$23+$BS82*Assembly!M$24</f>
        <v>#VALUE!</v>
      </c>
      <c r="CG82" s="232" t="e">
        <f>$AY82*Assembly!N$4+$AZ82*Assembly!N$5+$BA82*Assembly!N$6+$BB82*Assembly!N$7+$BC82*Assembly!N$8+$BD82*Assembly!N$9+$BE82*Assembly!N$10+$BF82*Assembly!N$11+$BG82*Assembly!N$12+$BH82*Assembly!N$13+$BI82*Assembly!N$14+$BJ82*Assembly!N$15+$BK82*Assembly!N$16+$BL82*Assembly!N$17+$BM82*Assembly!N$18+$BN82*Assembly!N$19+$BO82*Assembly!N$20+$BP82*Assembly!N$21+$BQ82*Assembly!N$22+$BR82*Assembly!N$23+$BS82*Assembly!N$24</f>
        <v>#VALUE!</v>
      </c>
      <c r="CH82" s="232" t="e">
        <f>$AY82*Assembly!O$4+$AZ82*Assembly!O$5+$BA82*Assembly!O$6+$BB82*Assembly!O$7+$BC82*Assembly!O$8+$BD82*Assembly!O$9+$BE82*Assembly!O$10+$BF82*Assembly!O$11+$BG82*Assembly!O$12+$BH82*Assembly!O$13+$BI82*Assembly!O$14+$BJ82*Assembly!O$15+$BK82*Assembly!O$16+$BL82*Assembly!O$17+$BM82*Assembly!O$18+$BN82*Assembly!O$19+$BO82*Assembly!O$20+$BP82*Assembly!O$21+$BQ82*Assembly!O$22+$BR82*Assembly!O$23+$BS82*Assembly!O$24</f>
        <v>#VALUE!</v>
      </c>
      <c r="CI82" s="230" t="e">
        <f>$AY82*Assembly!P$4+$AZ82*Assembly!P$5+$BA82*Assembly!P$6+$BB82*Assembly!P$7+$BC82*Assembly!P$8+$BD82*Assembly!P$9+$BE82*Assembly!P$10+$BF82*Assembly!P$11+$BG82*Assembly!P$12+$BH82*Assembly!P$13+$BI82*Assembly!P$14+$BJ82*Assembly!P$15+$BK82*Assembly!P$16+$BL82*Assembly!P$17+$BM82*Assembly!P$18+$BN82*Assembly!P$19+$BO82*Assembly!P$20+$BP82*Assembly!P$21+$BQ82*Assembly!P$22+$BR82*Assembly!P$23+$BS82*Assembly!P$24</f>
        <v>#VALUE!</v>
      </c>
      <c r="CJ82" s="230" t="e">
        <f>$AY82*Assembly!Q$4+$AZ82*Assembly!Q$5+$BA82*Assembly!Q$6+$BB82*Assembly!Q$7+$BC82*Assembly!Q$8+$BD82*Assembly!Q$9+$BE82*Assembly!Q$10+$BF82*Assembly!Q$11+$BG82*Assembly!Q$12+$BH82*Assembly!Q$13+$BI82*Assembly!Q$14+$BJ82*Assembly!Q$15+$BK82*Assembly!Q$16+$BL82*Assembly!Q$17+$BM82*Assembly!Q$18+$BN82*Assembly!Q$19+$BO82*Assembly!Q$20+$BP82*Assembly!Q$21+$BQ82*Assembly!Q$22+$BR82*Assembly!Q$23+$BS82*Assembly!Q$24</f>
        <v>#VALUE!</v>
      </c>
      <c r="CK82" s="232" t="e">
        <f>$AY82*Assembly!R$4+$AZ82*Assembly!R$5+$BA82*Assembly!R$6+$BB82*Assembly!R$7+$BC82*Assembly!R$8+$BD82*Assembly!R$9+$BE82*Assembly!R$10+$BF82*Assembly!R$11+$BG82*Assembly!R$12+$BH82*Assembly!R$13+$BI82*Assembly!R$14+$BJ82*Assembly!R$15+$BK82*Assembly!R$16+$BL82*Assembly!R$17+$BM82*Assembly!R$18+$BN82*Assembly!R$19+$BO82*Assembly!R$20+$BP82*Assembly!R$21+$BQ82*Assembly!R$22+$BR82*Assembly!R$23+$BS82*Assembly!R$24</f>
        <v>#VALUE!</v>
      </c>
      <c r="CL82" s="230" t="e">
        <f>$AY82*Assembly!S$4+$AZ82*Assembly!S$5+$BA82*Assembly!S$6+$BB82*Assembly!S$7+$BC82*Assembly!S$8+$BD82*Assembly!S$9+$BE82*Assembly!S$10+$BF82*Assembly!S$11+$BG82*Assembly!S$12+$BH82*Assembly!S$13+$BI82*Assembly!S$14+$BJ82*Assembly!S$15+$BK82*Assembly!S$16+$BL82*Assembly!S$17+$BM82*Assembly!S$18+$BN82*Assembly!S$19+$BO82*Assembly!S$20+$BP82*Assembly!S$21+$BQ82*Assembly!S$22+$BR82*Assembly!S$23+$BS82*Assembly!S$24</f>
        <v>#VALUE!</v>
      </c>
      <c r="CM82" s="230" t="e">
        <f>$AY82*Assembly!T$4+$AZ82*Assembly!T$5+$BA82*Assembly!T$6+$BB82*Assembly!T$7+$BC82*Assembly!T$8+$BD82*Assembly!T$9+$BE82*Assembly!T$10+$BF82*Assembly!T$11+$BG82*Assembly!T$12+$BH82*Assembly!T$13+$BI82*Assembly!T$14+$BJ82*Assembly!T$15+$BK82*Assembly!T$16+$BL82*Assembly!T$17+$BM82*Assembly!T$18+$BN82*Assembly!T$19+$BO82*Assembly!T$20+$BP82*Assembly!T$21+$BQ82*Assembly!T$22+$BR82*Assembly!T$23+$BS82*Assembly!T$24</f>
        <v>#VALUE!</v>
      </c>
      <c r="CN82" s="230" t="e">
        <f>$AY82*Assembly!U$4+$AZ82*Assembly!U$5+$BA82*Assembly!U$6+$BB82*Assembly!U$7+$BC82*Assembly!U$8+$BD82*Assembly!U$9+$BE82*Assembly!U$10+$BF82*Assembly!U$11+$BG82*Assembly!U$12+$BH82*Assembly!U$13+$BI82*Assembly!U$14+$BJ82*Assembly!U$15+$BK82*Assembly!U$16+$BL82*Assembly!U$17+$BM82*Assembly!U$18+$BN82*Assembly!U$19+$BO82*Assembly!U$20+$BP82*Assembly!U$21+$BQ82*Assembly!U$22+$BR82*Assembly!U$23+$BS82*Assembly!U$24</f>
        <v>#VALUE!</v>
      </c>
      <c r="CO82" s="232" t="e">
        <f>$AY82*Assembly!V$4+$AZ82*Assembly!V$5+$BA82*Assembly!V$6+$BB82*Assembly!V$7+$BC82*Assembly!V$8+$BD82*Assembly!V$9+$BE82*Assembly!V$10+$BF82*Assembly!V$11+$BG82*Assembly!V$12+$BH82*Assembly!V$13+$BI82*Assembly!V$14+$BJ82*Assembly!V$15+$BK82*Assembly!V$16+$BL82*Assembly!V$17+$BM82*Assembly!V$18+$BN82*Assembly!V$19+$BO82*Assembly!V$20+$BP82*Assembly!V$21+$BQ82*Assembly!V$22+$BR82*Assembly!V$23+$BS82*Assembly!V$24</f>
        <v>#VALUE!</v>
      </c>
      <c r="CP82" s="232" t="e">
        <f>CF82*Refining!$F$3</f>
        <v>#VALUE!</v>
      </c>
      <c r="CQ82" s="232" t="e">
        <f>CG82*Refining!$F$4</f>
        <v>#VALUE!</v>
      </c>
      <c r="CR82" s="232" t="e">
        <f>CH82*Refining!$F$5</f>
        <v>#VALUE!</v>
      </c>
      <c r="CS82" s="232" t="e">
        <f>CI82*Refining!$F$6</f>
        <v>#VALUE!</v>
      </c>
      <c r="CT82" s="232" t="e">
        <f>CJ82*Refining!$F$7</f>
        <v>#VALUE!</v>
      </c>
      <c r="CU82" s="232" t="e">
        <f>CK82*Refining!$F$8</f>
        <v>#VALUE!</v>
      </c>
      <c r="CV82" s="232" t="e">
        <f>CL82*Refining!$F$9</f>
        <v>#VALUE!</v>
      </c>
      <c r="CW82" s="232" t="e">
        <f>CM82*Refining!$F$10</f>
        <v>#VALUE!</v>
      </c>
      <c r="CX82" s="232" t="e">
        <f>CN82*Refining!$F$11</f>
        <v>#VALUE!</v>
      </c>
      <c r="CY82" s="232" t="e">
        <f>CO82*Refining!$F$12</f>
        <v>#VALUE!</v>
      </c>
      <c r="CZ82" s="243" t="e">
        <f t="shared" ref="CZ82:DS82" si="330">IF(CF82 = 0, "", CF82)</f>
        <v>#VALUE!</v>
      </c>
      <c r="DA82" s="246" t="e">
        <f t="shared" si="330"/>
        <v>#VALUE!</v>
      </c>
      <c r="DB82" s="246" t="e">
        <f t="shared" si="330"/>
        <v>#VALUE!</v>
      </c>
      <c r="DC82" s="246" t="e">
        <f t="shared" si="330"/>
        <v>#VALUE!</v>
      </c>
      <c r="DD82" s="246" t="e">
        <f t="shared" si="330"/>
        <v>#VALUE!</v>
      </c>
      <c r="DE82" s="246" t="e">
        <f t="shared" si="330"/>
        <v>#VALUE!</v>
      </c>
      <c r="DF82" s="246" t="e">
        <f t="shared" si="330"/>
        <v>#VALUE!</v>
      </c>
      <c r="DG82" s="246" t="e">
        <f t="shared" si="330"/>
        <v>#VALUE!</v>
      </c>
      <c r="DH82" s="246" t="e">
        <f t="shared" si="330"/>
        <v>#VALUE!</v>
      </c>
      <c r="DI82" s="251" t="e">
        <f t="shared" si="330"/>
        <v>#VALUE!</v>
      </c>
      <c r="DJ82" s="243" t="e">
        <f t="shared" si="330"/>
        <v>#VALUE!</v>
      </c>
      <c r="DK82" s="246" t="e">
        <f t="shared" si="330"/>
        <v>#VALUE!</v>
      </c>
      <c r="DL82" s="246" t="e">
        <f t="shared" si="330"/>
        <v>#VALUE!</v>
      </c>
      <c r="DM82" s="246" t="e">
        <f t="shared" si="330"/>
        <v>#VALUE!</v>
      </c>
      <c r="DN82" s="254" t="e">
        <f t="shared" si="330"/>
        <v>#VALUE!</v>
      </c>
      <c r="DO82" s="246" t="e">
        <f t="shared" si="330"/>
        <v>#VALUE!</v>
      </c>
      <c r="DP82" s="246" t="e">
        <f t="shared" si="330"/>
        <v>#VALUE!</v>
      </c>
      <c r="DQ82" s="246" t="e">
        <f t="shared" si="330"/>
        <v>#VALUE!</v>
      </c>
      <c r="DR82" s="246" t="e">
        <f t="shared" si="330"/>
        <v>#VALUE!</v>
      </c>
      <c r="DS82" s="251" t="e">
        <f t="shared" si="330"/>
        <v>#VALUE!</v>
      </c>
      <c r="DT82" s="243" t="e">
        <f t="shared" si="11"/>
        <v>#VALUE!</v>
      </c>
      <c r="DU82" s="245" t="e">
        <f t="shared" si="12"/>
        <v>#VALUE!</v>
      </c>
      <c r="DV82" s="226" t="e">
        <f>CZ82*'Ores &amp; Ingots'!$C$3+DA82*'Ores &amp; Ingots'!$C$4+DB82*'Ores &amp; Ingots'!$C$5+DC82*'Ores &amp; Ingots'!$C$6+DD82*'Ores &amp; Ingots'!$C$7+DE82*'Ores &amp; Ingots'!$C$8+DF82*'Ores &amp; Ingots'!$C$9+DG82*'Ores &amp; Ingots'!$C$10+DH82*'Ores &amp; Ingots'!$C$11+DI82*'Ores &amp; Ingots'!$C$12</f>
        <v>#VALUE!</v>
      </c>
      <c r="DW82" s="226" t="e">
        <f>DJ82*'Ores &amp; Ingots'!$B$3+DK82*'Ores &amp; Ingots'!$B$4+DL82*'Ores &amp; Ingots'!$B$5+DM82*'Ores &amp; Ingots'!$B$6+DN82*'Ores &amp; Ingots'!$B$7+DO82*'Ores &amp; Ingots'!$B$8+DP82*'Ores &amp; Ingots'!$B$9+DQ82*'Ores &amp; Ingots'!$B$10+DR82*'Ores &amp; Ingots'!$B$11+DS82*'Ores &amp; Ingots'!$B$12</f>
        <v>#VALUE!</v>
      </c>
      <c r="DX82" s="245" t="e">
        <f>CZ82*Refining!$G$3+DA82*Refining!$G$4+DB82*Refining!$G$5+DC82*Refining!$G$6+DD82*Refining!$G$7+DE82*Refining!$G$8+DF82*Refining!$G$9+DG82*Refining!$G$10+DH82*Refining!$G$11+DI82*Refining!$G$12</f>
        <v>#VALUE!</v>
      </c>
      <c r="DY82" s="245" t="e">
        <f t="shared" si="13"/>
        <v>#VALUE!</v>
      </c>
      <c r="DZ82" s="260" t="e">
        <f t="shared" si="14"/>
        <v>#VALUE!</v>
      </c>
      <c r="EA82" s="243" t="e">
        <f t="shared" si="15"/>
        <v>#VALUE!</v>
      </c>
      <c r="EB82" s="262" t="e">
        <f t="shared" ref="EB82:EC82" si="331">EA82/60</f>
        <v>#VALUE!</v>
      </c>
      <c r="EC82" s="262" t="e">
        <f t="shared" si="331"/>
        <v>#VALUE!</v>
      </c>
      <c r="ED82" s="243" t="e">
        <f t="shared" si="17"/>
        <v>#VALUE!</v>
      </c>
      <c r="EE82" s="262" t="e">
        <f t="shared" ref="EE82:EF82" si="332">ED82/1000</f>
        <v>#VALUE!</v>
      </c>
      <c r="EF82" s="264" t="e">
        <f t="shared" si="332"/>
        <v>#VALUE!</v>
      </c>
      <c r="EG82" s="239" t="e">
        <f t="shared" si="19"/>
        <v>#VALUE!</v>
      </c>
      <c r="EH82" s="266" t="e">
        <f t="shared" si="20"/>
        <v>#VALUE!</v>
      </c>
      <c r="EI82" s="385">
        <v>240</v>
      </c>
    </row>
    <row r="83" spans="1:139" ht="12.75" hidden="1" x14ac:dyDescent="0.2">
      <c r="A83" s="865"/>
      <c r="B83" s="297" t="s">
        <v>306</v>
      </c>
      <c r="C83" s="216" t="s">
        <v>155</v>
      </c>
      <c r="D83" s="216">
        <v>6</v>
      </c>
      <c r="E83" s="216">
        <v>3</v>
      </c>
      <c r="F83" s="216">
        <v>1</v>
      </c>
      <c r="G83" s="229">
        <f t="shared" si="0"/>
        <v>2.25</v>
      </c>
      <c r="H83" s="230">
        <v>5</v>
      </c>
      <c r="I83" s="230">
        <v>5</v>
      </c>
      <c r="J83" s="230">
        <f>H83/Main!$D$9</f>
        <v>1</v>
      </c>
      <c r="K83" s="230">
        <f>I83/Main!$D$10</f>
        <v>2.5</v>
      </c>
      <c r="L83" s="230">
        <f t="shared" si="1"/>
        <v>2.5</v>
      </c>
      <c r="M83" s="230">
        <v>1</v>
      </c>
      <c r="N83" s="232">
        <v>200</v>
      </c>
      <c r="O83" s="232">
        <v>200</v>
      </c>
      <c r="P83" s="233"/>
      <c r="Q83" s="232"/>
      <c r="R83" s="233"/>
      <c r="S83" s="234"/>
      <c r="T83" s="234"/>
      <c r="U83" s="233"/>
      <c r="V83" s="233"/>
      <c r="W83" s="234"/>
      <c r="X83" s="234"/>
      <c r="Y83" s="233"/>
      <c r="Z83" s="233"/>
      <c r="AA83" s="233"/>
      <c r="AB83" s="233"/>
      <c r="AC83" s="366"/>
      <c r="AD83" s="226">
        <v>0</v>
      </c>
      <c r="AE83" s="226">
        <v>0</v>
      </c>
      <c r="AF83" s="226">
        <v>0</v>
      </c>
      <c r="AG83" s="226">
        <v>0</v>
      </c>
      <c r="AH83" s="226">
        <v>8</v>
      </c>
      <c r="AI83" s="226">
        <v>0</v>
      </c>
      <c r="AJ83" s="226">
        <v>0</v>
      </c>
      <c r="AK83" s="227">
        <v>8</v>
      </c>
      <c r="AL83" s="226">
        <v>6</v>
      </c>
      <c r="AM83" s="226">
        <v>0</v>
      </c>
      <c r="AN83" s="226">
        <v>0</v>
      </c>
      <c r="AO83" s="226">
        <v>0</v>
      </c>
      <c r="AP83" s="226">
        <v>2</v>
      </c>
      <c r="AQ83" s="226">
        <v>0</v>
      </c>
      <c r="AR83" s="226">
        <v>0</v>
      </c>
      <c r="AS83" s="226">
        <v>0</v>
      </c>
      <c r="AT83" s="226">
        <v>0</v>
      </c>
      <c r="AU83" s="226">
        <v>0</v>
      </c>
      <c r="AV83" s="226">
        <v>0</v>
      </c>
      <c r="AW83" s="226">
        <v>0</v>
      </c>
      <c r="AX83" s="226">
        <v>0</v>
      </c>
      <c r="AY83" s="322" t="str">
        <f t="shared" ref="AY83:BS83" si="333">IF(AD83 = 0, "", AD83)</f>
        <v/>
      </c>
      <c r="AZ83" s="216" t="str">
        <f t="shared" si="333"/>
        <v/>
      </c>
      <c r="BA83" s="216" t="str">
        <f t="shared" si="333"/>
        <v/>
      </c>
      <c r="BB83" s="216" t="str">
        <f t="shared" si="333"/>
        <v/>
      </c>
      <c r="BC83" s="226">
        <f t="shared" si="333"/>
        <v>8</v>
      </c>
      <c r="BD83" s="216" t="str">
        <f t="shared" si="333"/>
        <v/>
      </c>
      <c r="BE83" s="216" t="str">
        <f t="shared" si="333"/>
        <v/>
      </c>
      <c r="BF83" s="227">
        <f t="shared" si="333"/>
        <v>8</v>
      </c>
      <c r="BG83" s="226">
        <f t="shared" si="333"/>
        <v>6</v>
      </c>
      <c r="BH83" s="216" t="str">
        <f t="shared" si="333"/>
        <v/>
      </c>
      <c r="BI83" s="216" t="str">
        <f t="shared" si="333"/>
        <v/>
      </c>
      <c r="BJ83" s="216" t="str">
        <f t="shared" si="333"/>
        <v/>
      </c>
      <c r="BK83" s="226">
        <f t="shared" si="333"/>
        <v>2</v>
      </c>
      <c r="BL83" s="216" t="str">
        <f t="shared" si="333"/>
        <v/>
      </c>
      <c r="BM83" s="216" t="str">
        <f t="shared" si="333"/>
        <v/>
      </c>
      <c r="BN83" s="216" t="str">
        <f t="shared" si="333"/>
        <v/>
      </c>
      <c r="BO83" s="216" t="str">
        <f t="shared" si="333"/>
        <v/>
      </c>
      <c r="BP83" s="216" t="str">
        <f t="shared" si="333"/>
        <v/>
      </c>
      <c r="BQ83" s="216" t="str">
        <f t="shared" si="333"/>
        <v/>
      </c>
      <c r="BR83" s="216" t="str">
        <f t="shared" si="333"/>
        <v/>
      </c>
      <c r="BS83" s="231" t="str">
        <f t="shared" si="333"/>
        <v/>
      </c>
      <c r="BT83" s="225" t="e">
        <f>$AY83*Assembly!Z$4+$AZ83*Assembly!Z$5+$BA83*Assembly!Z$6+$BB83*Assembly!Z$7+$BC83*Assembly!Z$8+$BD83*Assembly!Z$9+$BE83*Assembly!Z$10+$BF83*Assembly!Z$11+$BG83*Assembly!Z$12+$BH83*Assembly!Z$13+$BI83*Assembly!Z$14+$BJ83*Assembly!Z$15+$BK83*Assembly!Z$16+$BL83*Assembly!Z$17+$BM83*Assembly!Z$18+$BN83*Assembly!Z$19+$BO83*Assembly!Z$20+$BP83*Assembly!Z$21+$BQ83*Assembly!Z$22+$BR83*Assembly!Z$23+$BS83*Assembly!Z$24</f>
        <v>#VALUE!</v>
      </c>
      <c r="BU83" s="226" t="e">
        <f t="shared" si="3"/>
        <v>#VALUE!</v>
      </c>
      <c r="BV83" s="226"/>
      <c r="BW83" s="226" t="e">
        <f>$AY83*Assembly!AD$4+$AZ83*Assembly!AD$5+$BA83*Assembly!AD$6+$BB83*Assembly!AD$7+$BC83*Assembly!AD$8+$BD83*Assembly!AD$9+$BE83*Assembly!AD$10+$BF83*Assembly!AD$11+$BG83*Assembly!AD$12+$BH83*Assembly!AD$13+$BI83*Assembly!AD$14+$BJ83*Assembly!AD$15+$BK83*Assembly!AD$16+$BL83*Assembly!AD$17+$BM83*Assembly!AD$18+$BN83*Assembly!AD$19+$BO83*Assembly!AD$20+$BP83*Assembly!AD$21+$BQ83*Assembly!AD$22+$BR83*Assembly!AD$23+$BS83*Assembly!AD$24</f>
        <v>#VALUE!</v>
      </c>
      <c r="BX83" s="236" t="e">
        <f t="shared" si="4"/>
        <v>#VALUE!</v>
      </c>
      <c r="BY83" s="237" t="e">
        <f t="shared" si="5"/>
        <v>#VALUE!</v>
      </c>
      <c r="BZ83" s="238" t="e">
        <f t="shared" si="6"/>
        <v>#VALUE!</v>
      </c>
      <c r="CA83" s="237" t="e">
        <f t="shared" si="7"/>
        <v>#VALUE!</v>
      </c>
      <c r="CB83" s="226" t="e">
        <f>$AY83*Assembly!Y$4+$AZ83*Assembly!Y$5+$BA83*Assembly!Y$6+$BB83*Assembly!Y$7+$BC83*Assembly!Y$8+$BD83*Assembly!Y$9+$BE83*Assembly!Y$10+$BF83*Assembly!Y$11+$BG83*Assembly!Y$12+$BH83*Assembly!Y$13+$BI83*Assembly!Y$14+$BJ83*Assembly!Y$15+$BK83*Assembly!Y$16+$BL83*Assembly!Y$17+$BM83*Assembly!Y$18+$BN83*Assembly!Y$19+$BO83*Assembly!Y$20+$BP83*Assembly!Y$21+$BQ83*Assembly!Y$22+$BR83*Assembly!Y$23+$BS83*Assembly!Y$24</f>
        <v>#VALUE!</v>
      </c>
      <c r="CC83" s="226" t="e">
        <f t="shared" si="8"/>
        <v>#VALUE!</v>
      </c>
      <c r="CD83" s="239" t="e">
        <f t="shared" si="9"/>
        <v>#VALUE!</v>
      </c>
      <c r="CE83" s="240" t="e">
        <f>$AY83*Assembly!AC$4+$AZ83*Assembly!AC$5+$BA83*Assembly!AC$6+$BB83*Assembly!AC$7+$BC83*Assembly!AC$8+$BD83*Assembly!AC$9+$BE83*Assembly!AC$10+$BF83*Assembly!AC$11+$BG83*Assembly!AC$12+$BH83*Assembly!AC$13+$BI83*Assembly!AC$14+$BJ83*Assembly!AC$15+$BK83*Assembly!AC$16+$BL83*Assembly!AC$17+$BM83*Assembly!AC$18+$BN83*Assembly!AC$19+$BO83*Assembly!AC$20+$BP83*Assembly!AC$21+$BQ83*Assembly!AC$22+$BR83*Assembly!AC$23+$BS83*Assembly!AC$24</f>
        <v>#VALUE!</v>
      </c>
      <c r="CF83" s="232" t="e">
        <f>$AY83*Assembly!M$4+$AZ83*Assembly!M$5+$BA83*Assembly!M$6+$BB83*Assembly!M$7+$BC83*Assembly!M$8+$BD83*Assembly!M$9+$BE83*Assembly!M$10+$BF83*Assembly!M$11+$BG83*Assembly!M$12+$BH83*Assembly!M$13+$BI83*Assembly!M$14+$BJ83*Assembly!M$15+$BK83*Assembly!M$16+$BL83*Assembly!M$17+$BM83*Assembly!M$18+$BN83*Assembly!M$19+$BO83*Assembly!M$20+$BP83*Assembly!M$21+$BQ83*Assembly!M$22+$BR83*Assembly!M$23+$BS83*Assembly!M$24</f>
        <v>#VALUE!</v>
      </c>
      <c r="CG83" s="232" t="e">
        <f>$AY83*Assembly!N$4+$AZ83*Assembly!N$5+$BA83*Assembly!N$6+$BB83*Assembly!N$7+$BC83*Assembly!N$8+$BD83*Assembly!N$9+$BE83*Assembly!N$10+$BF83*Assembly!N$11+$BG83*Assembly!N$12+$BH83*Assembly!N$13+$BI83*Assembly!N$14+$BJ83*Assembly!N$15+$BK83*Assembly!N$16+$BL83*Assembly!N$17+$BM83*Assembly!N$18+$BN83*Assembly!N$19+$BO83*Assembly!N$20+$BP83*Assembly!N$21+$BQ83*Assembly!N$22+$BR83*Assembly!N$23+$BS83*Assembly!N$24</f>
        <v>#VALUE!</v>
      </c>
      <c r="CH83" s="232" t="e">
        <f>$AY83*Assembly!O$4+$AZ83*Assembly!O$5+$BA83*Assembly!O$6+$BB83*Assembly!O$7+$BC83*Assembly!O$8+$BD83*Assembly!O$9+$BE83*Assembly!O$10+$BF83*Assembly!O$11+$BG83*Assembly!O$12+$BH83*Assembly!O$13+$BI83*Assembly!O$14+$BJ83*Assembly!O$15+$BK83*Assembly!O$16+$BL83*Assembly!O$17+$BM83*Assembly!O$18+$BN83*Assembly!O$19+$BO83*Assembly!O$20+$BP83*Assembly!O$21+$BQ83*Assembly!O$22+$BR83*Assembly!O$23+$BS83*Assembly!O$24</f>
        <v>#VALUE!</v>
      </c>
      <c r="CI83" s="230" t="e">
        <f>$AY83*Assembly!P$4+$AZ83*Assembly!P$5+$BA83*Assembly!P$6+$BB83*Assembly!P$7+$BC83*Assembly!P$8+$BD83*Assembly!P$9+$BE83*Assembly!P$10+$BF83*Assembly!P$11+$BG83*Assembly!P$12+$BH83*Assembly!P$13+$BI83*Assembly!P$14+$BJ83*Assembly!P$15+$BK83*Assembly!P$16+$BL83*Assembly!P$17+$BM83*Assembly!P$18+$BN83*Assembly!P$19+$BO83*Assembly!P$20+$BP83*Assembly!P$21+$BQ83*Assembly!P$22+$BR83*Assembly!P$23+$BS83*Assembly!P$24</f>
        <v>#VALUE!</v>
      </c>
      <c r="CJ83" s="230" t="e">
        <f>$AY83*Assembly!Q$4+$AZ83*Assembly!Q$5+$BA83*Assembly!Q$6+$BB83*Assembly!Q$7+$BC83*Assembly!Q$8+$BD83*Assembly!Q$9+$BE83*Assembly!Q$10+$BF83*Assembly!Q$11+$BG83*Assembly!Q$12+$BH83*Assembly!Q$13+$BI83*Assembly!Q$14+$BJ83*Assembly!Q$15+$BK83*Assembly!Q$16+$BL83*Assembly!Q$17+$BM83*Assembly!Q$18+$BN83*Assembly!Q$19+$BO83*Assembly!Q$20+$BP83*Assembly!Q$21+$BQ83*Assembly!Q$22+$BR83*Assembly!Q$23+$BS83*Assembly!Q$24</f>
        <v>#VALUE!</v>
      </c>
      <c r="CK83" s="232" t="e">
        <f>$AY83*Assembly!R$4+$AZ83*Assembly!R$5+$BA83*Assembly!R$6+$BB83*Assembly!R$7+$BC83*Assembly!R$8+$BD83*Assembly!R$9+$BE83*Assembly!R$10+$BF83*Assembly!R$11+$BG83*Assembly!R$12+$BH83*Assembly!R$13+$BI83*Assembly!R$14+$BJ83*Assembly!R$15+$BK83*Assembly!R$16+$BL83*Assembly!R$17+$BM83*Assembly!R$18+$BN83*Assembly!R$19+$BO83*Assembly!R$20+$BP83*Assembly!R$21+$BQ83*Assembly!R$22+$BR83*Assembly!R$23+$BS83*Assembly!R$24</f>
        <v>#VALUE!</v>
      </c>
      <c r="CL83" s="230" t="e">
        <f>$AY83*Assembly!S$4+$AZ83*Assembly!S$5+$BA83*Assembly!S$6+$BB83*Assembly!S$7+$BC83*Assembly!S$8+$BD83*Assembly!S$9+$BE83*Assembly!S$10+$BF83*Assembly!S$11+$BG83*Assembly!S$12+$BH83*Assembly!S$13+$BI83*Assembly!S$14+$BJ83*Assembly!S$15+$BK83*Assembly!S$16+$BL83*Assembly!S$17+$BM83*Assembly!S$18+$BN83*Assembly!S$19+$BO83*Assembly!S$20+$BP83*Assembly!S$21+$BQ83*Assembly!S$22+$BR83*Assembly!S$23+$BS83*Assembly!S$24</f>
        <v>#VALUE!</v>
      </c>
      <c r="CM83" s="230" t="e">
        <f>$AY83*Assembly!T$4+$AZ83*Assembly!T$5+$BA83*Assembly!T$6+$BB83*Assembly!T$7+$BC83*Assembly!T$8+$BD83*Assembly!T$9+$BE83*Assembly!T$10+$BF83*Assembly!T$11+$BG83*Assembly!T$12+$BH83*Assembly!T$13+$BI83*Assembly!T$14+$BJ83*Assembly!T$15+$BK83*Assembly!T$16+$BL83*Assembly!T$17+$BM83*Assembly!T$18+$BN83*Assembly!T$19+$BO83*Assembly!T$20+$BP83*Assembly!T$21+$BQ83*Assembly!T$22+$BR83*Assembly!T$23+$BS83*Assembly!T$24</f>
        <v>#VALUE!</v>
      </c>
      <c r="CN83" s="230" t="e">
        <f>$AY83*Assembly!U$4+$AZ83*Assembly!U$5+$BA83*Assembly!U$6+$BB83*Assembly!U$7+$BC83*Assembly!U$8+$BD83*Assembly!U$9+$BE83*Assembly!U$10+$BF83*Assembly!U$11+$BG83*Assembly!U$12+$BH83*Assembly!U$13+$BI83*Assembly!U$14+$BJ83*Assembly!U$15+$BK83*Assembly!U$16+$BL83*Assembly!U$17+$BM83*Assembly!U$18+$BN83*Assembly!U$19+$BO83*Assembly!U$20+$BP83*Assembly!U$21+$BQ83*Assembly!U$22+$BR83*Assembly!U$23+$BS83*Assembly!U$24</f>
        <v>#VALUE!</v>
      </c>
      <c r="CO83" s="232" t="e">
        <f>$AY83*Assembly!V$4+$AZ83*Assembly!V$5+$BA83*Assembly!V$6+$BB83*Assembly!V$7+$BC83*Assembly!V$8+$BD83*Assembly!V$9+$BE83*Assembly!V$10+$BF83*Assembly!V$11+$BG83*Assembly!V$12+$BH83*Assembly!V$13+$BI83*Assembly!V$14+$BJ83*Assembly!V$15+$BK83*Assembly!V$16+$BL83*Assembly!V$17+$BM83*Assembly!V$18+$BN83*Assembly!V$19+$BO83*Assembly!V$20+$BP83*Assembly!V$21+$BQ83*Assembly!V$22+$BR83*Assembly!V$23+$BS83*Assembly!V$24</f>
        <v>#VALUE!</v>
      </c>
      <c r="CP83" s="232" t="e">
        <f>CF83*Refining!$F$3</f>
        <v>#VALUE!</v>
      </c>
      <c r="CQ83" s="232" t="e">
        <f>CG83*Refining!$F$4</f>
        <v>#VALUE!</v>
      </c>
      <c r="CR83" s="232" t="e">
        <f>CH83*Refining!$F$5</f>
        <v>#VALUE!</v>
      </c>
      <c r="CS83" s="232" t="e">
        <f>CI83*Refining!$F$6</f>
        <v>#VALUE!</v>
      </c>
      <c r="CT83" s="232" t="e">
        <f>CJ83*Refining!$F$7</f>
        <v>#VALUE!</v>
      </c>
      <c r="CU83" s="232" t="e">
        <f>CK83*Refining!$F$8</f>
        <v>#VALUE!</v>
      </c>
      <c r="CV83" s="232" t="e">
        <f>CL83*Refining!$F$9</f>
        <v>#VALUE!</v>
      </c>
      <c r="CW83" s="232" t="e">
        <f>CM83*Refining!$F$10</f>
        <v>#VALUE!</v>
      </c>
      <c r="CX83" s="232" t="e">
        <f>CN83*Refining!$F$11</f>
        <v>#VALUE!</v>
      </c>
      <c r="CY83" s="232" t="e">
        <f>CO83*Refining!$F$12</f>
        <v>#VALUE!</v>
      </c>
      <c r="CZ83" s="243" t="e">
        <f t="shared" ref="CZ83:DS83" si="334">IF(CF83 = 0, "", CF83)</f>
        <v>#VALUE!</v>
      </c>
      <c r="DA83" s="246" t="e">
        <f t="shared" si="334"/>
        <v>#VALUE!</v>
      </c>
      <c r="DB83" s="246" t="e">
        <f t="shared" si="334"/>
        <v>#VALUE!</v>
      </c>
      <c r="DC83" s="246" t="e">
        <f t="shared" si="334"/>
        <v>#VALUE!</v>
      </c>
      <c r="DD83" s="246" t="e">
        <f t="shared" si="334"/>
        <v>#VALUE!</v>
      </c>
      <c r="DE83" s="246" t="e">
        <f t="shared" si="334"/>
        <v>#VALUE!</v>
      </c>
      <c r="DF83" s="246" t="e">
        <f t="shared" si="334"/>
        <v>#VALUE!</v>
      </c>
      <c r="DG83" s="246" t="e">
        <f t="shared" si="334"/>
        <v>#VALUE!</v>
      </c>
      <c r="DH83" s="246" t="e">
        <f t="shared" si="334"/>
        <v>#VALUE!</v>
      </c>
      <c r="DI83" s="251" t="e">
        <f t="shared" si="334"/>
        <v>#VALUE!</v>
      </c>
      <c r="DJ83" s="243" t="e">
        <f t="shared" si="334"/>
        <v>#VALUE!</v>
      </c>
      <c r="DK83" s="246" t="e">
        <f t="shared" si="334"/>
        <v>#VALUE!</v>
      </c>
      <c r="DL83" s="246" t="e">
        <f t="shared" si="334"/>
        <v>#VALUE!</v>
      </c>
      <c r="DM83" s="246" t="e">
        <f t="shared" si="334"/>
        <v>#VALUE!</v>
      </c>
      <c r="DN83" s="254" t="e">
        <f t="shared" si="334"/>
        <v>#VALUE!</v>
      </c>
      <c r="DO83" s="246" t="e">
        <f t="shared" si="334"/>
        <v>#VALUE!</v>
      </c>
      <c r="DP83" s="246" t="e">
        <f t="shared" si="334"/>
        <v>#VALUE!</v>
      </c>
      <c r="DQ83" s="246" t="e">
        <f t="shared" si="334"/>
        <v>#VALUE!</v>
      </c>
      <c r="DR83" s="246" t="e">
        <f t="shared" si="334"/>
        <v>#VALUE!</v>
      </c>
      <c r="DS83" s="251" t="e">
        <f t="shared" si="334"/>
        <v>#VALUE!</v>
      </c>
      <c r="DT83" s="243" t="e">
        <f t="shared" si="11"/>
        <v>#VALUE!</v>
      </c>
      <c r="DU83" s="245" t="e">
        <f t="shared" si="12"/>
        <v>#VALUE!</v>
      </c>
      <c r="DV83" s="226" t="e">
        <f>CZ83*'Ores &amp; Ingots'!$C$3+DA83*'Ores &amp; Ingots'!$C$4+DB83*'Ores &amp; Ingots'!$C$5+DC83*'Ores &amp; Ingots'!$C$6+DD83*'Ores &amp; Ingots'!$C$7+DE83*'Ores &amp; Ingots'!$C$8+DF83*'Ores &amp; Ingots'!$C$9+DG83*'Ores &amp; Ingots'!$C$10+DH83*'Ores &amp; Ingots'!$C$11+DI83*'Ores &amp; Ingots'!$C$12</f>
        <v>#VALUE!</v>
      </c>
      <c r="DW83" s="226" t="e">
        <f>DJ83*'Ores &amp; Ingots'!$B$3+DK83*'Ores &amp; Ingots'!$B$4+DL83*'Ores &amp; Ingots'!$B$5+DM83*'Ores &amp; Ingots'!$B$6+DN83*'Ores &amp; Ingots'!$B$7+DO83*'Ores &amp; Ingots'!$B$8+DP83*'Ores &amp; Ingots'!$B$9+DQ83*'Ores &amp; Ingots'!$B$10+DR83*'Ores &amp; Ingots'!$B$11+DS83*'Ores &amp; Ingots'!$B$12</f>
        <v>#VALUE!</v>
      </c>
      <c r="DX83" s="245" t="e">
        <f>CZ83*Refining!$G$3+DA83*Refining!$G$4+DB83*Refining!$G$5+DC83*Refining!$G$6+DD83*Refining!$G$7+DE83*Refining!$G$8+DF83*Refining!$G$9+DG83*Refining!$G$10+DH83*Refining!$G$11+DI83*Refining!$G$12</f>
        <v>#VALUE!</v>
      </c>
      <c r="DY83" s="189" t="e">
        <f t="shared" si="13"/>
        <v>#VALUE!</v>
      </c>
      <c r="DZ83" s="260" t="e">
        <f t="shared" si="14"/>
        <v>#VALUE!</v>
      </c>
      <c r="EA83" s="243" t="e">
        <f t="shared" si="15"/>
        <v>#VALUE!</v>
      </c>
      <c r="EB83" s="262" t="e">
        <f t="shared" ref="EB83:EC83" si="335">EA83/60</f>
        <v>#VALUE!</v>
      </c>
      <c r="EC83" s="262" t="e">
        <f t="shared" si="335"/>
        <v>#VALUE!</v>
      </c>
      <c r="ED83" s="243" t="e">
        <f t="shared" si="17"/>
        <v>#VALUE!</v>
      </c>
      <c r="EE83" s="262" t="e">
        <f t="shared" ref="EE83:EF83" si="336">ED83/1000</f>
        <v>#VALUE!</v>
      </c>
      <c r="EF83" s="264" t="e">
        <f t="shared" si="336"/>
        <v>#VALUE!</v>
      </c>
      <c r="EG83" s="239" t="e">
        <f t="shared" si="19"/>
        <v>#VALUE!</v>
      </c>
      <c r="EH83" s="266" t="e">
        <f t="shared" si="20"/>
        <v>#VALUE!</v>
      </c>
      <c r="EI83" s="133" t="s">
        <v>28</v>
      </c>
    </row>
    <row r="84" spans="1:139" ht="12.75" x14ac:dyDescent="0.2">
      <c r="A84" s="917" t="s">
        <v>307</v>
      </c>
      <c r="B84" s="55" t="s">
        <v>308</v>
      </c>
      <c r="C84" s="56" t="s">
        <v>156</v>
      </c>
      <c r="D84" s="56">
        <v>1</v>
      </c>
      <c r="E84" s="56">
        <v>1</v>
      </c>
      <c r="F84" s="56">
        <v>1</v>
      </c>
      <c r="G84" s="57">
        <f t="shared" si="0"/>
        <v>15.625</v>
      </c>
      <c r="H84" s="58">
        <v>50</v>
      </c>
      <c r="I84" s="58">
        <v>50</v>
      </c>
      <c r="J84" s="58">
        <f>H84/Main!$D$9</f>
        <v>10</v>
      </c>
      <c r="K84" s="58">
        <f>I84/Main!$D$10</f>
        <v>25</v>
      </c>
      <c r="L84" s="58">
        <f t="shared" si="1"/>
        <v>2.5</v>
      </c>
      <c r="M84" s="58">
        <v>1</v>
      </c>
      <c r="N84" s="60"/>
      <c r="O84" s="60"/>
      <c r="P84" s="60"/>
      <c r="Q84" s="62"/>
      <c r="R84" s="60"/>
      <c r="S84" s="63"/>
      <c r="T84" s="63"/>
      <c r="U84" s="60"/>
      <c r="V84" s="60"/>
      <c r="W84" s="63"/>
      <c r="X84" s="63"/>
      <c r="Y84" s="60"/>
      <c r="Z84" s="60"/>
      <c r="AA84" s="62" t="s">
        <v>220</v>
      </c>
      <c r="AB84" s="62" t="s">
        <v>240</v>
      </c>
      <c r="AC84" s="367" t="s">
        <v>220</v>
      </c>
      <c r="AD84" s="81">
        <v>0</v>
      </c>
      <c r="AE84" s="81">
        <v>20</v>
      </c>
      <c r="AF84" s="81">
        <v>0</v>
      </c>
      <c r="AG84" s="81">
        <v>0</v>
      </c>
      <c r="AH84" s="81">
        <v>20</v>
      </c>
      <c r="AI84" s="81">
        <v>0</v>
      </c>
      <c r="AJ84" s="81">
        <v>2</v>
      </c>
      <c r="AK84" s="81">
        <v>100</v>
      </c>
      <c r="AL84" s="83">
        <v>10</v>
      </c>
      <c r="AM84" s="81">
        <v>0</v>
      </c>
      <c r="AN84" s="81">
        <v>0</v>
      </c>
      <c r="AO84" s="81">
        <v>0</v>
      </c>
      <c r="AP84" s="81">
        <v>10</v>
      </c>
      <c r="AQ84" s="81">
        <v>0</v>
      </c>
      <c r="AR84" s="81">
        <v>0</v>
      </c>
      <c r="AS84" s="81">
        <v>0</v>
      </c>
      <c r="AT84" s="81">
        <v>0</v>
      </c>
      <c r="AU84" s="81">
        <v>0</v>
      </c>
      <c r="AV84" s="81">
        <v>0</v>
      </c>
      <c r="AW84" s="81">
        <v>0</v>
      </c>
      <c r="AX84" s="81">
        <v>0</v>
      </c>
      <c r="AY84" s="368" t="str">
        <f t="shared" ref="AY84:BS84" si="337">IF(AD84 = 0, "", AD84)</f>
        <v/>
      </c>
      <c r="AZ84" s="81">
        <f t="shared" si="337"/>
        <v>20</v>
      </c>
      <c r="BA84" s="56" t="str">
        <f t="shared" si="337"/>
        <v/>
      </c>
      <c r="BB84" s="56" t="str">
        <f t="shared" si="337"/>
        <v/>
      </c>
      <c r="BC84" s="81">
        <f t="shared" si="337"/>
        <v>20</v>
      </c>
      <c r="BD84" s="56" t="str">
        <f t="shared" si="337"/>
        <v/>
      </c>
      <c r="BE84" s="81">
        <f t="shared" si="337"/>
        <v>2</v>
      </c>
      <c r="BF84" s="81">
        <f t="shared" si="337"/>
        <v>100</v>
      </c>
      <c r="BG84" s="83">
        <f t="shared" si="337"/>
        <v>10</v>
      </c>
      <c r="BH84" s="56" t="str">
        <f t="shared" si="337"/>
        <v/>
      </c>
      <c r="BI84" s="56" t="str">
        <f t="shared" si="337"/>
        <v/>
      </c>
      <c r="BJ84" s="56" t="str">
        <f t="shared" si="337"/>
        <v/>
      </c>
      <c r="BK84" s="81">
        <f t="shared" si="337"/>
        <v>10</v>
      </c>
      <c r="BL84" s="56" t="str">
        <f t="shared" si="337"/>
        <v/>
      </c>
      <c r="BM84" s="56" t="str">
        <f t="shared" si="337"/>
        <v/>
      </c>
      <c r="BN84" s="56" t="str">
        <f t="shared" si="337"/>
        <v/>
      </c>
      <c r="BO84" s="56" t="str">
        <f t="shared" si="337"/>
        <v/>
      </c>
      <c r="BP84" s="56" t="str">
        <f t="shared" si="337"/>
        <v/>
      </c>
      <c r="BQ84" s="56" t="str">
        <f t="shared" si="337"/>
        <v/>
      </c>
      <c r="BR84" s="56" t="str">
        <f t="shared" si="337"/>
        <v/>
      </c>
      <c r="BS84" s="85" t="str">
        <f t="shared" si="337"/>
        <v/>
      </c>
      <c r="BT84" s="93" t="e">
        <f>$AY84*Assembly!Z$4+$AZ84*Assembly!Z$5+$BA84*Assembly!Z$6+$BB84*Assembly!Z$7+$BC84*Assembly!Z$8+$BD84*Assembly!Z$9+$BE84*Assembly!Z$10+$BF84*Assembly!Z$11+$BG84*Assembly!Z$12+$BH84*Assembly!Z$13+$BI84*Assembly!Z$14+$BJ84*Assembly!Z$15+$BK84*Assembly!Z$16+$BL84*Assembly!Z$17+$BM84*Assembly!Z$18+$BN84*Assembly!Z$19+$BO84*Assembly!Z$20+$BP84*Assembly!Z$21+$BQ84*Assembly!Z$22+$BR84*Assembly!Z$23+$BS84*Assembly!Z$24</f>
        <v>#VALUE!</v>
      </c>
      <c r="BU84" s="81" t="e">
        <f t="shared" si="3"/>
        <v>#VALUE!</v>
      </c>
      <c r="BV84" s="81"/>
      <c r="BW84" s="81" t="e">
        <f>$AY84*Assembly!AD$4+$AZ84*Assembly!AD$5+$BA84*Assembly!AD$6+$BB84*Assembly!AD$7+$BC84*Assembly!AD$8+$BD84*Assembly!AD$9+$BE84*Assembly!AD$10+$BF84*Assembly!AD$11+$BG84*Assembly!AD$12+$BH84*Assembly!AD$13+$BI84*Assembly!AD$14+$BJ84*Assembly!AD$15+$BK84*Assembly!AD$16+$BL84*Assembly!AD$17+$BM84*Assembly!AD$18+$BN84*Assembly!AD$19+$BO84*Assembly!AD$20+$BP84*Assembly!AD$21+$BQ84*Assembly!AD$22+$BR84*Assembly!AD$23+$BS84*Assembly!AD$24</f>
        <v>#VALUE!</v>
      </c>
      <c r="BX84" s="98" t="e">
        <f t="shared" si="4"/>
        <v>#VALUE!</v>
      </c>
      <c r="BY84" s="99" t="e">
        <f t="shared" si="5"/>
        <v>#VALUE!</v>
      </c>
      <c r="BZ84" s="101" t="e">
        <f t="shared" si="6"/>
        <v>#VALUE!</v>
      </c>
      <c r="CA84" s="99" t="e">
        <f t="shared" si="7"/>
        <v>#VALUE!</v>
      </c>
      <c r="CB84" s="81" t="e">
        <f>$AY84*Assembly!Y$4+$AZ84*Assembly!Y$5+$BA84*Assembly!Y$6+$BB84*Assembly!Y$7+$BC84*Assembly!Y$8+$BD84*Assembly!Y$9+$BE84*Assembly!Y$10+$BF84*Assembly!Y$11+$BG84*Assembly!Y$12+$BH84*Assembly!Y$13+$BI84*Assembly!Y$14+$BJ84*Assembly!Y$15+$BK84*Assembly!Y$16+$BL84*Assembly!Y$17+$BM84*Assembly!Y$18+$BN84*Assembly!Y$19+$BO84*Assembly!Y$20+$BP84*Assembly!Y$21+$BQ84*Assembly!Y$22+$BR84*Assembly!Y$23+$BS84*Assembly!Y$24</f>
        <v>#VALUE!</v>
      </c>
      <c r="CC84" s="81" t="e">
        <f t="shared" si="8"/>
        <v>#VALUE!</v>
      </c>
      <c r="CD84" s="106" t="e">
        <f t="shared" si="9"/>
        <v>#VALUE!</v>
      </c>
      <c r="CE84" s="108" t="e">
        <f>$AY84*Assembly!AC$4+$AZ84*Assembly!AC$5+$BA84*Assembly!AC$6+$BB84*Assembly!AC$7+$BC84*Assembly!AC$8+$BD84*Assembly!AC$9+$BE84*Assembly!AC$10+$BF84*Assembly!AC$11+$BG84*Assembly!AC$12+$BH84*Assembly!AC$13+$BI84*Assembly!AC$14+$BJ84*Assembly!AC$15+$BK84*Assembly!AC$16+$BL84*Assembly!AC$17+$BM84*Assembly!AC$18+$BN84*Assembly!AC$19+$BO84*Assembly!AC$20+$BP84*Assembly!AC$21+$BQ84*Assembly!AC$22+$BR84*Assembly!AC$23+$BS84*Assembly!AC$24</f>
        <v>#VALUE!</v>
      </c>
      <c r="CF84" s="62" t="e">
        <f>$AY84*Assembly!M$4+$AZ84*Assembly!M$5+$BA84*Assembly!M$6+$BB84*Assembly!M$7+$BC84*Assembly!M$8+$BD84*Assembly!M$9+$BE84*Assembly!M$10+$BF84*Assembly!M$11+$BG84*Assembly!M$12+$BH84*Assembly!M$13+$BI84*Assembly!M$14+$BJ84*Assembly!M$15+$BK84*Assembly!M$16+$BL84*Assembly!M$17+$BM84*Assembly!M$18+$BN84*Assembly!M$19+$BO84*Assembly!M$20+$BP84*Assembly!M$21+$BQ84*Assembly!M$22+$BR84*Assembly!M$23+$BS84*Assembly!M$24</f>
        <v>#VALUE!</v>
      </c>
      <c r="CG84" s="62" t="e">
        <f>$AY84*Assembly!N$4+$AZ84*Assembly!N$5+$BA84*Assembly!N$6+$BB84*Assembly!N$7+$BC84*Assembly!N$8+$BD84*Assembly!N$9+$BE84*Assembly!N$10+$BF84*Assembly!N$11+$BG84*Assembly!N$12+$BH84*Assembly!N$13+$BI84*Assembly!N$14+$BJ84*Assembly!N$15+$BK84*Assembly!N$16+$BL84*Assembly!N$17+$BM84*Assembly!N$18+$BN84*Assembly!N$19+$BO84*Assembly!N$20+$BP84*Assembly!N$21+$BQ84*Assembly!N$22+$BR84*Assembly!N$23+$BS84*Assembly!N$24</f>
        <v>#VALUE!</v>
      </c>
      <c r="CH84" s="62" t="e">
        <f>$AY84*Assembly!O$4+$AZ84*Assembly!O$5+$BA84*Assembly!O$6+$BB84*Assembly!O$7+$BC84*Assembly!O$8+$BD84*Assembly!O$9+$BE84*Assembly!O$10+$BF84*Assembly!O$11+$BG84*Assembly!O$12+$BH84*Assembly!O$13+$BI84*Assembly!O$14+$BJ84*Assembly!O$15+$BK84*Assembly!O$16+$BL84*Assembly!O$17+$BM84*Assembly!O$18+$BN84*Assembly!O$19+$BO84*Assembly!O$20+$BP84*Assembly!O$21+$BQ84*Assembly!O$22+$BR84*Assembly!O$23+$BS84*Assembly!O$24</f>
        <v>#VALUE!</v>
      </c>
      <c r="CI84" s="58" t="e">
        <f>$AY84*Assembly!P$4+$AZ84*Assembly!P$5+$BA84*Assembly!P$6+$BB84*Assembly!P$7+$BC84*Assembly!P$8+$BD84*Assembly!P$9+$BE84*Assembly!P$10+$BF84*Assembly!P$11+$BG84*Assembly!P$12+$BH84*Assembly!P$13+$BI84*Assembly!P$14+$BJ84*Assembly!P$15+$BK84*Assembly!P$16+$BL84*Assembly!P$17+$BM84*Assembly!P$18+$BN84*Assembly!P$19+$BO84*Assembly!P$20+$BP84*Assembly!P$21+$BQ84*Assembly!P$22+$BR84*Assembly!P$23+$BS84*Assembly!P$24</f>
        <v>#VALUE!</v>
      </c>
      <c r="CJ84" s="58" t="e">
        <f>$AY84*Assembly!Q$4+$AZ84*Assembly!Q$5+$BA84*Assembly!Q$6+$BB84*Assembly!Q$7+$BC84*Assembly!Q$8+$BD84*Assembly!Q$9+$BE84*Assembly!Q$10+$BF84*Assembly!Q$11+$BG84*Assembly!Q$12+$BH84*Assembly!Q$13+$BI84*Assembly!Q$14+$BJ84*Assembly!Q$15+$BK84*Assembly!Q$16+$BL84*Assembly!Q$17+$BM84*Assembly!Q$18+$BN84*Assembly!Q$19+$BO84*Assembly!Q$20+$BP84*Assembly!Q$21+$BQ84*Assembly!Q$22+$BR84*Assembly!Q$23+$BS84*Assembly!Q$24</f>
        <v>#VALUE!</v>
      </c>
      <c r="CK84" s="62" t="e">
        <f>$AY84*Assembly!R$4+$AZ84*Assembly!R$5+$BA84*Assembly!R$6+$BB84*Assembly!R$7+$BC84*Assembly!R$8+$BD84*Assembly!R$9+$BE84*Assembly!R$10+$BF84*Assembly!R$11+$BG84*Assembly!R$12+$BH84*Assembly!R$13+$BI84*Assembly!R$14+$BJ84*Assembly!R$15+$BK84*Assembly!R$16+$BL84*Assembly!R$17+$BM84*Assembly!R$18+$BN84*Assembly!R$19+$BO84*Assembly!R$20+$BP84*Assembly!R$21+$BQ84*Assembly!R$22+$BR84*Assembly!R$23+$BS84*Assembly!R$24</f>
        <v>#VALUE!</v>
      </c>
      <c r="CL84" s="58" t="e">
        <f>$AY84*Assembly!S$4+$AZ84*Assembly!S$5+$BA84*Assembly!S$6+$BB84*Assembly!S$7+$BC84*Assembly!S$8+$BD84*Assembly!S$9+$BE84*Assembly!S$10+$BF84*Assembly!S$11+$BG84*Assembly!S$12+$BH84*Assembly!S$13+$BI84*Assembly!S$14+$BJ84*Assembly!S$15+$BK84*Assembly!S$16+$BL84*Assembly!S$17+$BM84*Assembly!S$18+$BN84*Assembly!S$19+$BO84*Assembly!S$20+$BP84*Assembly!S$21+$BQ84*Assembly!S$22+$BR84*Assembly!S$23+$BS84*Assembly!S$24</f>
        <v>#VALUE!</v>
      </c>
      <c r="CM84" s="58" t="e">
        <f>$AY84*Assembly!T$4+$AZ84*Assembly!T$5+$BA84*Assembly!T$6+$BB84*Assembly!T$7+$BC84*Assembly!T$8+$BD84*Assembly!T$9+$BE84*Assembly!T$10+$BF84*Assembly!T$11+$BG84*Assembly!T$12+$BH84*Assembly!T$13+$BI84*Assembly!T$14+$BJ84*Assembly!T$15+$BK84*Assembly!T$16+$BL84*Assembly!T$17+$BM84*Assembly!T$18+$BN84*Assembly!T$19+$BO84*Assembly!T$20+$BP84*Assembly!T$21+$BQ84*Assembly!T$22+$BR84*Assembly!T$23+$BS84*Assembly!T$24</f>
        <v>#VALUE!</v>
      </c>
      <c r="CN84" s="58" t="e">
        <f>$AY84*Assembly!U$4+$AZ84*Assembly!U$5+$BA84*Assembly!U$6+$BB84*Assembly!U$7+$BC84*Assembly!U$8+$BD84*Assembly!U$9+$BE84*Assembly!U$10+$BF84*Assembly!U$11+$BG84*Assembly!U$12+$BH84*Assembly!U$13+$BI84*Assembly!U$14+$BJ84*Assembly!U$15+$BK84*Assembly!U$16+$BL84*Assembly!U$17+$BM84*Assembly!U$18+$BN84*Assembly!U$19+$BO84*Assembly!U$20+$BP84*Assembly!U$21+$BQ84*Assembly!U$22+$BR84*Assembly!U$23+$BS84*Assembly!U$24</f>
        <v>#VALUE!</v>
      </c>
      <c r="CO84" s="62" t="e">
        <f>$AY84*Assembly!V$4+$AZ84*Assembly!V$5+$BA84*Assembly!V$6+$BB84*Assembly!V$7+$BC84*Assembly!V$8+$BD84*Assembly!V$9+$BE84*Assembly!V$10+$BF84*Assembly!V$11+$BG84*Assembly!V$12+$BH84*Assembly!V$13+$BI84*Assembly!V$14+$BJ84*Assembly!V$15+$BK84*Assembly!V$16+$BL84*Assembly!V$17+$BM84*Assembly!V$18+$BN84*Assembly!V$19+$BO84*Assembly!V$20+$BP84*Assembly!V$21+$BQ84*Assembly!V$22+$BR84*Assembly!V$23+$BS84*Assembly!V$24</f>
        <v>#VALUE!</v>
      </c>
      <c r="CP84" s="62" t="e">
        <f>CF84*Refining!$F$3</f>
        <v>#VALUE!</v>
      </c>
      <c r="CQ84" s="62" t="e">
        <f>CG84*Refining!$F$4</f>
        <v>#VALUE!</v>
      </c>
      <c r="CR84" s="62" t="e">
        <f>CH84*Refining!$F$5</f>
        <v>#VALUE!</v>
      </c>
      <c r="CS84" s="62" t="e">
        <f>CI84*Refining!$F$6</f>
        <v>#VALUE!</v>
      </c>
      <c r="CT84" s="62" t="e">
        <f>CJ84*Refining!$F$7</f>
        <v>#VALUE!</v>
      </c>
      <c r="CU84" s="62" t="e">
        <f>CK84*Refining!$F$8</f>
        <v>#VALUE!</v>
      </c>
      <c r="CV84" s="62" t="e">
        <f>CL84*Refining!$F$9</f>
        <v>#VALUE!</v>
      </c>
      <c r="CW84" s="62" t="e">
        <f>CM84*Refining!$F$10</f>
        <v>#VALUE!</v>
      </c>
      <c r="CX84" s="62" t="e">
        <f>CN84*Refining!$F$11</f>
        <v>#VALUE!</v>
      </c>
      <c r="CY84" s="62" t="e">
        <f>CO84*Refining!$F$12</f>
        <v>#VALUE!</v>
      </c>
      <c r="CZ84" s="115" t="e">
        <f t="shared" ref="CZ84:DS84" si="338">IF(CF84 = 0, "", CF84)</f>
        <v>#VALUE!</v>
      </c>
      <c r="DA84" s="119" t="e">
        <f t="shared" si="338"/>
        <v>#VALUE!</v>
      </c>
      <c r="DB84" s="116" t="e">
        <f t="shared" si="338"/>
        <v>#VALUE!</v>
      </c>
      <c r="DC84" s="116" t="e">
        <f t="shared" si="338"/>
        <v>#VALUE!</v>
      </c>
      <c r="DD84" s="116" t="e">
        <f t="shared" si="338"/>
        <v>#VALUE!</v>
      </c>
      <c r="DE84" s="116" t="e">
        <f t="shared" si="338"/>
        <v>#VALUE!</v>
      </c>
      <c r="DF84" s="116" t="e">
        <f t="shared" si="338"/>
        <v>#VALUE!</v>
      </c>
      <c r="DG84" s="116" t="e">
        <f t="shared" si="338"/>
        <v>#VALUE!</v>
      </c>
      <c r="DH84" s="116" t="e">
        <f t="shared" si="338"/>
        <v>#VALUE!</v>
      </c>
      <c r="DI84" s="117" t="e">
        <f t="shared" si="338"/>
        <v>#VALUE!</v>
      </c>
      <c r="DJ84" s="115" t="e">
        <f t="shared" si="338"/>
        <v>#VALUE!</v>
      </c>
      <c r="DK84" s="119" t="e">
        <f t="shared" si="338"/>
        <v>#VALUE!</v>
      </c>
      <c r="DL84" s="116" t="e">
        <f t="shared" si="338"/>
        <v>#VALUE!</v>
      </c>
      <c r="DM84" s="116" t="e">
        <f t="shared" si="338"/>
        <v>#VALUE!</v>
      </c>
      <c r="DN84" s="118" t="e">
        <f t="shared" si="338"/>
        <v>#VALUE!</v>
      </c>
      <c r="DO84" s="116" t="e">
        <f t="shared" si="338"/>
        <v>#VALUE!</v>
      </c>
      <c r="DP84" s="116" t="e">
        <f t="shared" si="338"/>
        <v>#VALUE!</v>
      </c>
      <c r="DQ84" s="116" t="e">
        <f t="shared" si="338"/>
        <v>#VALUE!</v>
      </c>
      <c r="DR84" s="116" t="e">
        <f t="shared" si="338"/>
        <v>#VALUE!</v>
      </c>
      <c r="DS84" s="117" t="e">
        <f t="shared" si="338"/>
        <v>#VALUE!</v>
      </c>
      <c r="DT84" s="115" t="e">
        <f t="shared" si="11"/>
        <v>#VALUE!</v>
      </c>
      <c r="DU84" s="119" t="e">
        <f t="shared" si="12"/>
        <v>#VALUE!</v>
      </c>
      <c r="DV84" s="81" t="e">
        <f>CZ84*'Ores &amp; Ingots'!$C$3+DA84*'Ores &amp; Ingots'!$C$4+DB84*'Ores &amp; Ingots'!$C$5+DC84*'Ores &amp; Ingots'!$C$6+DD84*'Ores &amp; Ingots'!$C$7+DE84*'Ores &amp; Ingots'!$C$8+DF84*'Ores &amp; Ingots'!$C$9+DG84*'Ores &amp; Ingots'!$C$10+DH84*'Ores &amp; Ingots'!$C$11+DI84*'Ores &amp; Ingots'!$C$12</f>
        <v>#VALUE!</v>
      </c>
      <c r="DW84" s="81" t="e">
        <f>DJ84*'Ores &amp; Ingots'!$B$3+DK84*'Ores &amp; Ingots'!$B$4+DL84*'Ores &amp; Ingots'!$B$5+DM84*'Ores &amp; Ingots'!$B$6+DN84*'Ores &amp; Ingots'!$B$7+DO84*'Ores &amp; Ingots'!$B$8+DP84*'Ores &amp; Ingots'!$B$9+DQ84*'Ores &amp; Ingots'!$B$10+DR84*'Ores &amp; Ingots'!$B$11+DS84*'Ores &amp; Ingots'!$B$12</f>
        <v>#VALUE!</v>
      </c>
      <c r="DX84" s="119" t="e">
        <f>CZ84*Refining!$G$3+DA84*Refining!$G$4+DB84*Refining!$G$5+DC84*Refining!$G$6+DD84*Refining!$G$7+DE84*Refining!$G$8+DF84*Refining!$G$9+DG84*Refining!$G$10+DH84*Refining!$G$11+DI84*Refining!$G$12</f>
        <v>#VALUE!</v>
      </c>
      <c r="DY84" s="119" t="e">
        <f t="shared" si="13"/>
        <v>#VALUE!</v>
      </c>
      <c r="DZ84" s="126" t="e">
        <f t="shared" si="14"/>
        <v>#VALUE!</v>
      </c>
      <c r="EA84" s="115" t="e">
        <f t="shared" si="15"/>
        <v>#VALUE!</v>
      </c>
      <c r="EB84" s="127" t="e">
        <f t="shared" ref="EB84:EC84" si="339">EA84/60</f>
        <v>#VALUE!</v>
      </c>
      <c r="EC84" s="127" t="e">
        <f t="shared" si="339"/>
        <v>#VALUE!</v>
      </c>
      <c r="ED84" s="115" t="e">
        <f t="shared" si="17"/>
        <v>#VALUE!</v>
      </c>
      <c r="EE84" s="127" t="e">
        <f t="shared" ref="EE84:EF84" si="340">ED84/1000</f>
        <v>#VALUE!</v>
      </c>
      <c r="EF84" s="128" t="e">
        <f t="shared" si="340"/>
        <v>#VALUE!</v>
      </c>
      <c r="EG84" s="106" t="e">
        <f t="shared" si="19"/>
        <v>#VALUE!</v>
      </c>
      <c r="EH84" s="281" t="e">
        <f t="shared" si="20"/>
        <v>#VALUE!</v>
      </c>
      <c r="EI84" s="133">
        <v>617</v>
      </c>
    </row>
    <row r="85" spans="1:139" ht="12.75" x14ac:dyDescent="0.2">
      <c r="A85" s="864"/>
      <c r="B85" s="135" t="s">
        <v>309</v>
      </c>
      <c r="C85" s="137" t="s">
        <v>156</v>
      </c>
      <c r="D85" s="137">
        <v>1</v>
      </c>
      <c r="E85" s="137">
        <v>1</v>
      </c>
      <c r="F85" s="137">
        <v>1</v>
      </c>
      <c r="G85" s="139">
        <f t="shared" si="0"/>
        <v>15.625</v>
      </c>
      <c r="H85" s="140">
        <v>50</v>
      </c>
      <c r="I85" s="140">
        <v>50</v>
      </c>
      <c r="J85" s="140">
        <f>H85/Main!$D$9</f>
        <v>10</v>
      </c>
      <c r="K85" s="140">
        <f>I85/Main!$D$10</f>
        <v>25</v>
      </c>
      <c r="L85" s="140">
        <f t="shared" si="1"/>
        <v>2.5</v>
      </c>
      <c r="M85" s="140">
        <v>1</v>
      </c>
      <c r="N85" s="143"/>
      <c r="O85" s="143"/>
      <c r="P85" s="143"/>
      <c r="Q85" s="145"/>
      <c r="R85" s="143"/>
      <c r="S85" s="145">
        <v>60</v>
      </c>
      <c r="T85" s="146"/>
      <c r="U85" s="143"/>
      <c r="V85" s="143"/>
      <c r="W85" s="146"/>
      <c r="X85" s="146"/>
      <c r="Y85" s="143"/>
      <c r="Z85" s="143"/>
      <c r="AA85" s="145" t="s">
        <v>240</v>
      </c>
      <c r="AB85" s="145" t="s">
        <v>240</v>
      </c>
      <c r="AC85" s="362" t="s">
        <v>34</v>
      </c>
      <c r="AD85" s="133">
        <v>0</v>
      </c>
      <c r="AE85" s="133">
        <v>30</v>
      </c>
      <c r="AF85" s="133">
        <v>0</v>
      </c>
      <c r="AG85" s="133">
        <v>0</v>
      </c>
      <c r="AH85" s="133">
        <v>20</v>
      </c>
      <c r="AI85" s="133">
        <v>0</v>
      </c>
      <c r="AJ85" s="133">
        <v>1</v>
      </c>
      <c r="AK85" s="167">
        <v>100</v>
      </c>
      <c r="AL85" s="133">
        <v>8</v>
      </c>
      <c r="AM85" s="133">
        <v>0</v>
      </c>
      <c r="AN85" s="133">
        <v>0</v>
      </c>
      <c r="AO85" s="133">
        <v>0</v>
      </c>
      <c r="AP85" s="133">
        <v>60</v>
      </c>
      <c r="AQ85" s="133">
        <v>0</v>
      </c>
      <c r="AR85" s="133">
        <v>0</v>
      </c>
      <c r="AS85" s="133">
        <v>0</v>
      </c>
      <c r="AT85" s="133">
        <v>0</v>
      </c>
      <c r="AU85" s="133">
        <v>0</v>
      </c>
      <c r="AV85" s="133">
        <v>0</v>
      </c>
      <c r="AW85" s="133">
        <v>0</v>
      </c>
      <c r="AX85" s="133">
        <v>0</v>
      </c>
      <c r="AY85" s="161" t="str">
        <f t="shared" ref="AY85:BS85" si="341">IF(AD85 = 0, "", AD85)</f>
        <v/>
      </c>
      <c r="AZ85" s="133">
        <f t="shared" si="341"/>
        <v>30</v>
      </c>
      <c r="BA85" s="137" t="str">
        <f t="shared" si="341"/>
        <v/>
      </c>
      <c r="BB85" s="137" t="str">
        <f t="shared" si="341"/>
        <v/>
      </c>
      <c r="BC85" s="133">
        <f t="shared" si="341"/>
        <v>20</v>
      </c>
      <c r="BD85" s="137" t="str">
        <f t="shared" si="341"/>
        <v/>
      </c>
      <c r="BE85" s="133">
        <f t="shared" si="341"/>
        <v>1</v>
      </c>
      <c r="BF85" s="167">
        <f t="shared" si="341"/>
        <v>100</v>
      </c>
      <c r="BG85" s="133">
        <f t="shared" si="341"/>
        <v>8</v>
      </c>
      <c r="BH85" s="137" t="str">
        <f t="shared" si="341"/>
        <v/>
      </c>
      <c r="BI85" s="137" t="str">
        <f t="shared" si="341"/>
        <v/>
      </c>
      <c r="BJ85" s="137" t="str">
        <f t="shared" si="341"/>
        <v/>
      </c>
      <c r="BK85" s="133">
        <f t="shared" si="341"/>
        <v>60</v>
      </c>
      <c r="BL85" s="137" t="str">
        <f t="shared" si="341"/>
        <v/>
      </c>
      <c r="BM85" s="137" t="str">
        <f t="shared" si="341"/>
        <v/>
      </c>
      <c r="BN85" s="137" t="str">
        <f t="shared" si="341"/>
        <v/>
      </c>
      <c r="BO85" s="137" t="str">
        <f t="shared" si="341"/>
        <v/>
      </c>
      <c r="BP85" s="137" t="str">
        <f t="shared" si="341"/>
        <v/>
      </c>
      <c r="BQ85" s="137" t="str">
        <f t="shared" si="341"/>
        <v/>
      </c>
      <c r="BR85" s="137" t="str">
        <f t="shared" si="341"/>
        <v/>
      </c>
      <c r="BS85" s="169" t="str">
        <f t="shared" si="341"/>
        <v/>
      </c>
      <c r="BT85" s="174" t="e">
        <f>$AY85*Assembly!Z$4+$AZ85*Assembly!Z$5+$BA85*Assembly!Z$6+$BB85*Assembly!Z$7+$BC85*Assembly!Z$8+$BD85*Assembly!Z$9+$BE85*Assembly!Z$10+$BF85*Assembly!Z$11+$BG85*Assembly!Z$12+$BH85*Assembly!Z$13+$BI85*Assembly!Z$14+$BJ85*Assembly!Z$15+$BK85*Assembly!Z$16+$BL85*Assembly!Z$17+$BM85*Assembly!Z$18+$BN85*Assembly!Z$19+$BO85*Assembly!Z$20+$BP85*Assembly!Z$21+$BQ85*Assembly!Z$22+$BR85*Assembly!Z$23+$BS85*Assembly!Z$24</f>
        <v>#VALUE!</v>
      </c>
      <c r="BU85" s="133" t="e">
        <f t="shared" si="3"/>
        <v>#VALUE!</v>
      </c>
      <c r="BV85" s="133"/>
      <c r="BW85" s="133" t="e">
        <f>$AY85*Assembly!AD$4+$AZ85*Assembly!AD$5+$BA85*Assembly!AD$6+$BB85*Assembly!AD$7+$BC85*Assembly!AD$8+$BD85*Assembly!AD$9+$BE85*Assembly!AD$10+$BF85*Assembly!AD$11+$BG85*Assembly!AD$12+$BH85*Assembly!AD$13+$BI85*Assembly!AD$14+$BJ85*Assembly!AD$15+$BK85*Assembly!AD$16+$BL85*Assembly!AD$17+$BM85*Assembly!AD$18+$BN85*Assembly!AD$19+$BO85*Assembly!AD$20+$BP85*Assembly!AD$21+$BQ85*Assembly!AD$22+$BR85*Assembly!AD$23+$BS85*Assembly!AD$24</f>
        <v>#VALUE!</v>
      </c>
      <c r="BX85" s="177" t="e">
        <f t="shared" si="4"/>
        <v>#VALUE!</v>
      </c>
      <c r="BY85" s="178" t="e">
        <f t="shared" si="5"/>
        <v>#VALUE!</v>
      </c>
      <c r="BZ85" s="179" t="e">
        <f t="shared" si="6"/>
        <v>#VALUE!</v>
      </c>
      <c r="CA85" s="178" t="e">
        <f t="shared" si="7"/>
        <v>#VALUE!</v>
      </c>
      <c r="CB85" s="133" t="e">
        <f>$AY85*Assembly!Y$4+$AZ85*Assembly!Y$5+$BA85*Assembly!Y$6+$BB85*Assembly!Y$7+$BC85*Assembly!Y$8+$BD85*Assembly!Y$9+$BE85*Assembly!Y$10+$BF85*Assembly!Y$11+$BG85*Assembly!Y$12+$BH85*Assembly!Y$13+$BI85*Assembly!Y$14+$BJ85*Assembly!Y$15+$BK85*Assembly!Y$16+$BL85*Assembly!Y$17+$BM85*Assembly!Y$18+$BN85*Assembly!Y$19+$BO85*Assembly!Y$20+$BP85*Assembly!Y$21+$BQ85*Assembly!Y$22+$BR85*Assembly!Y$23+$BS85*Assembly!Y$24</f>
        <v>#VALUE!</v>
      </c>
      <c r="CC85" s="133" t="e">
        <f t="shared" si="8"/>
        <v>#VALUE!</v>
      </c>
      <c r="CD85" s="130" t="e">
        <f t="shared" si="9"/>
        <v>#VALUE!</v>
      </c>
      <c r="CE85" s="183" t="e">
        <f>$AY85*Assembly!AC$4+$AZ85*Assembly!AC$5+$BA85*Assembly!AC$6+$BB85*Assembly!AC$7+$BC85*Assembly!AC$8+$BD85*Assembly!AC$9+$BE85*Assembly!AC$10+$BF85*Assembly!AC$11+$BG85*Assembly!AC$12+$BH85*Assembly!AC$13+$BI85*Assembly!AC$14+$BJ85*Assembly!AC$15+$BK85*Assembly!AC$16+$BL85*Assembly!AC$17+$BM85*Assembly!AC$18+$BN85*Assembly!AC$19+$BO85*Assembly!AC$20+$BP85*Assembly!AC$21+$BQ85*Assembly!AC$22+$BR85*Assembly!AC$23+$BS85*Assembly!AC$24</f>
        <v>#VALUE!</v>
      </c>
      <c r="CF85" s="145" t="e">
        <f>$AY85*Assembly!M$4+$AZ85*Assembly!M$5+$BA85*Assembly!M$6+$BB85*Assembly!M$7+$BC85*Assembly!M$8+$BD85*Assembly!M$9+$BE85*Assembly!M$10+$BF85*Assembly!M$11+$BG85*Assembly!M$12+$BH85*Assembly!M$13+$BI85*Assembly!M$14+$BJ85*Assembly!M$15+$BK85*Assembly!M$16+$BL85*Assembly!M$17+$BM85*Assembly!M$18+$BN85*Assembly!M$19+$BO85*Assembly!M$20+$BP85*Assembly!M$21+$BQ85*Assembly!M$22+$BR85*Assembly!M$23+$BS85*Assembly!M$24</f>
        <v>#VALUE!</v>
      </c>
      <c r="CG85" s="145" t="e">
        <f>$AY85*Assembly!N$4+$AZ85*Assembly!N$5+$BA85*Assembly!N$6+$BB85*Assembly!N$7+$BC85*Assembly!N$8+$BD85*Assembly!N$9+$BE85*Assembly!N$10+$BF85*Assembly!N$11+$BG85*Assembly!N$12+$BH85*Assembly!N$13+$BI85*Assembly!N$14+$BJ85*Assembly!N$15+$BK85*Assembly!N$16+$BL85*Assembly!N$17+$BM85*Assembly!N$18+$BN85*Assembly!N$19+$BO85*Assembly!N$20+$BP85*Assembly!N$21+$BQ85*Assembly!N$22+$BR85*Assembly!N$23+$BS85*Assembly!N$24</f>
        <v>#VALUE!</v>
      </c>
      <c r="CH85" s="145" t="e">
        <f>$AY85*Assembly!O$4+$AZ85*Assembly!O$5+$BA85*Assembly!O$6+$BB85*Assembly!O$7+$BC85*Assembly!O$8+$BD85*Assembly!O$9+$BE85*Assembly!O$10+$BF85*Assembly!O$11+$BG85*Assembly!O$12+$BH85*Assembly!O$13+$BI85*Assembly!O$14+$BJ85*Assembly!O$15+$BK85*Assembly!O$16+$BL85*Assembly!O$17+$BM85*Assembly!O$18+$BN85*Assembly!O$19+$BO85*Assembly!O$20+$BP85*Assembly!O$21+$BQ85*Assembly!O$22+$BR85*Assembly!O$23+$BS85*Assembly!O$24</f>
        <v>#VALUE!</v>
      </c>
      <c r="CI85" s="140" t="e">
        <f>$AY85*Assembly!P$4+$AZ85*Assembly!P$5+$BA85*Assembly!P$6+$BB85*Assembly!P$7+$BC85*Assembly!P$8+$BD85*Assembly!P$9+$BE85*Assembly!P$10+$BF85*Assembly!P$11+$BG85*Assembly!P$12+$BH85*Assembly!P$13+$BI85*Assembly!P$14+$BJ85*Assembly!P$15+$BK85*Assembly!P$16+$BL85*Assembly!P$17+$BM85*Assembly!P$18+$BN85*Assembly!P$19+$BO85*Assembly!P$20+$BP85*Assembly!P$21+$BQ85*Assembly!P$22+$BR85*Assembly!P$23+$BS85*Assembly!P$24</f>
        <v>#VALUE!</v>
      </c>
      <c r="CJ85" s="140" t="e">
        <f>$AY85*Assembly!Q$4+$AZ85*Assembly!Q$5+$BA85*Assembly!Q$6+$BB85*Assembly!Q$7+$BC85*Assembly!Q$8+$BD85*Assembly!Q$9+$BE85*Assembly!Q$10+$BF85*Assembly!Q$11+$BG85*Assembly!Q$12+$BH85*Assembly!Q$13+$BI85*Assembly!Q$14+$BJ85*Assembly!Q$15+$BK85*Assembly!Q$16+$BL85*Assembly!Q$17+$BM85*Assembly!Q$18+$BN85*Assembly!Q$19+$BO85*Assembly!Q$20+$BP85*Assembly!Q$21+$BQ85*Assembly!Q$22+$BR85*Assembly!Q$23+$BS85*Assembly!Q$24</f>
        <v>#VALUE!</v>
      </c>
      <c r="CK85" s="145" t="e">
        <f>$AY85*Assembly!R$4+$AZ85*Assembly!R$5+$BA85*Assembly!R$6+$BB85*Assembly!R$7+$BC85*Assembly!R$8+$BD85*Assembly!R$9+$BE85*Assembly!R$10+$BF85*Assembly!R$11+$BG85*Assembly!R$12+$BH85*Assembly!R$13+$BI85*Assembly!R$14+$BJ85*Assembly!R$15+$BK85*Assembly!R$16+$BL85*Assembly!R$17+$BM85*Assembly!R$18+$BN85*Assembly!R$19+$BO85*Assembly!R$20+$BP85*Assembly!R$21+$BQ85*Assembly!R$22+$BR85*Assembly!R$23+$BS85*Assembly!R$24</f>
        <v>#VALUE!</v>
      </c>
      <c r="CL85" s="140" t="e">
        <f>$AY85*Assembly!S$4+$AZ85*Assembly!S$5+$BA85*Assembly!S$6+$BB85*Assembly!S$7+$BC85*Assembly!S$8+$BD85*Assembly!S$9+$BE85*Assembly!S$10+$BF85*Assembly!S$11+$BG85*Assembly!S$12+$BH85*Assembly!S$13+$BI85*Assembly!S$14+$BJ85*Assembly!S$15+$BK85*Assembly!S$16+$BL85*Assembly!S$17+$BM85*Assembly!S$18+$BN85*Assembly!S$19+$BO85*Assembly!S$20+$BP85*Assembly!S$21+$BQ85*Assembly!S$22+$BR85*Assembly!S$23+$BS85*Assembly!S$24</f>
        <v>#VALUE!</v>
      </c>
      <c r="CM85" s="140" t="e">
        <f>$AY85*Assembly!T$4+$AZ85*Assembly!T$5+$BA85*Assembly!T$6+$BB85*Assembly!T$7+$BC85*Assembly!T$8+$BD85*Assembly!T$9+$BE85*Assembly!T$10+$BF85*Assembly!T$11+$BG85*Assembly!T$12+$BH85*Assembly!T$13+$BI85*Assembly!T$14+$BJ85*Assembly!T$15+$BK85*Assembly!T$16+$BL85*Assembly!T$17+$BM85*Assembly!T$18+$BN85*Assembly!T$19+$BO85*Assembly!T$20+$BP85*Assembly!T$21+$BQ85*Assembly!T$22+$BR85*Assembly!T$23+$BS85*Assembly!T$24</f>
        <v>#VALUE!</v>
      </c>
      <c r="CN85" s="140" t="e">
        <f>$AY85*Assembly!U$4+$AZ85*Assembly!U$5+$BA85*Assembly!U$6+$BB85*Assembly!U$7+$BC85*Assembly!U$8+$BD85*Assembly!U$9+$BE85*Assembly!U$10+$BF85*Assembly!U$11+$BG85*Assembly!U$12+$BH85*Assembly!U$13+$BI85*Assembly!U$14+$BJ85*Assembly!U$15+$BK85*Assembly!U$16+$BL85*Assembly!U$17+$BM85*Assembly!U$18+$BN85*Assembly!U$19+$BO85*Assembly!U$20+$BP85*Assembly!U$21+$BQ85*Assembly!U$22+$BR85*Assembly!U$23+$BS85*Assembly!U$24</f>
        <v>#VALUE!</v>
      </c>
      <c r="CO85" s="145" t="e">
        <f>$AY85*Assembly!V$4+$AZ85*Assembly!V$5+$BA85*Assembly!V$6+$BB85*Assembly!V$7+$BC85*Assembly!V$8+$BD85*Assembly!V$9+$BE85*Assembly!V$10+$BF85*Assembly!V$11+$BG85*Assembly!V$12+$BH85*Assembly!V$13+$BI85*Assembly!V$14+$BJ85*Assembly!V$15+$BK85*Assembly!V$16+$BL85*Assembly!V$17+$BM85*Assembly!V$18+$BN85*Assembly!V$19+$BO85*Assembly!V$20+$BP85*Assembly!V$21+$BQ85*Assembly!V$22+$BR85*Assembly!V$23+$BS85*Assembly!V$24</f>
        <v>#VALUE!</v>
      </c>
      <c r="CP85" s="145" t="e">
        <f>CF85*Refining!$F$3</f>
        <v>#VALUE!</v>
      </c>
      <c r="CQ85" s="145" t="e">
        <f>CG85*Refining!$F$4</f>
        <v>#VALUE!</v>
      </c>
      <c r="CR85" s="145" t="e">
        <f>CH85*Refining!$F$5</f>
        <v>#VALUE!</v>
      </c>
      <c r="CS85" s="145" t="e">
        <f>CI85*Refining!$F$6</f>
        <v>#VALUE!</v>
      </c>
      <c r="CT85" s="145" t="e">
        <f>CJ85*Refining!$F$7</f>
        <v>#VALUE!</v>
      </c>
      <c r="CU85" s="145" t="e">
        <f>CK85*Refining!$F$8</f>
        <v>#VALUE!</v>
      </c>
      <c r="CV85" s="145" t="e">
        <f>CL85*Refining!$F$9</f>
        <v>#VALUE!</v>
      </c>
      <c r="CW85" s="145" t="e">
        <f>CM85*Refining!$F$10</f>
        <v>#VALUE!</v>
      </c>
      <c r="CX85" s="145" t="e">
        <f>CN85*Refining!$F$11</f>
        <v>#VALUE!</v>
      </c>
      <c r="CY85" s="145" t="e">
        <f>CO85*Refining!$F$12</f>
        <v>#VALUE!</v>
      </c>
      <c r="CZ85" s="185" t="e">
        <f t="shared" ref="CZ85:DS85" si="342">IF(CF85 = 0, "", CF85)</f>
        <v>#VALUE!</v>
      </c>
      <c r="DA85" s="189" t="e">
        <f t="shared" si="342"/>
        <v>#VALUE!</v>
      </c>
      <c r="DB85" s="186" t="e">
        <f t="shared" si="342"/>
        <v>#VALUE!</v>
      </c>
      <c r="DC85" s="186" t="e">
        <f t="shared" si="342"/>
        <v>#VALUE!</v>
      </c>
      <c r="DD85" s="186" t="e">
        <f t="shared" si="342"/>
        <v>#VALUE!</v>
      </c>
      <c r="DE85" s="186" t="e">
        <f t="shared" si="342"/>
        <v>#VALUE!</v>
      </c>
      <c r="DF85" s="186" t="e">
        <f t="shared" si="342"/>
        <v>#VALUE!</v>
      </c>
      <c r="DG85" s="186" t="e">
        <f t="shared" si="342"/>
        <v>#VALUE!</v>
      </c>
      <c r="DH85" s="186" t="e">
        <f t="shared" si="342"/>
        <v>#VALUE!</v>
      </c>
      <c r="DI85" s="187" t="e">
        <f t="shared" si="342"/>
        <v>#VALUE!</v>
      </c>
      <c r="DJ85" s="185" t="e">
        <f t="shared" si="342"/>
        <v>#VALUE!</v>
      </c>
      <c r="DK85" s="189" t="e">
        <f t="shared" si="342"/>
        <v>#VALUE!</v>
      </c>
      <c r="DL85" s="186" t="e">
        <f t="shared" si="342"/>
        <v>#VALUE!</v>
      </c>
      <c r="DM85" s="186" t="e">
        <f t="shared" si="342"/>
        <v>#VALUE!</v>
      </c>
      <c r="DN85" s="211" t="e">
        <f t="shared" si="342"/>
        <v>#VALUE!</v>
      </c>
      <c r="DO85" s="186" t="e">
        <f t="shared" si="342"/>
        <v>#VALUE!</v>
      </c>
      <c r="DP85" s="186" t="e">
        <f t="shared" si="342"/>
        <v>#VALUE!</v>
      </c>
      <c r="DQ85" s="186" t="e">
        <f t="shared" si="342"/>
        <v>#VALUE!</v>
      </c>
      <c r="DR85" s="186" t="e">
        <f t="shared" si="342"/>
        <v>#VALUE!</v>
      </c>
      <c r="DS85" s="187" t="e">
        <f t="shared" si="342"/>
        <v>#VALUE!</v>
      </c>
      <c r="DT85" s="185" t="e">
        <f t="shared" si="11"/>
        <v>#VALUE!</v>
      </c>
      <c r="DU85" s="189" t="e">
        <f t="shared" si="12"/>
        <v>#VALUE!</v>
      </c>
      <c r="DV85" s="133" t="e">
        <f>CZ85*'Ores &amp; Ingots'!$C$3+DA85*'Ores &amp; Ingots'!$C$4+DB85*'Ores &amp; Ingots'!$C$5+DC85*'Ores &amp; Ingots'!$C$6+DD85*'Ores &amp; Ingots'!$C$7+DE85*'Ores &amp; Ingots'!$C$8+DF85*'Ores &amp; Ingots'!$C$9+DG85*'Ores &amp; Ingots'!$C$10+DH85*'Ores &amp; Ingots'!$C$11+DI85*'Ores &amp; Ingots'!$C$12</f>
        <v>#VALUE!</v>
      </c>
      <c r="DW85" s="133" t="e">
        <f>DJ85*'Ores &amp; Ingots'!$B$3+DK85*'Ores &amp; Ingots'!$B$4+DL85*'Ores &amp; Ingots'!$B$5+DM85*'Ores &amp; Ingots'!$B$6+DN85*'Ores &amp; Ingots'!$B$7+DO85*'Ores &amp; Ingots'!$B$8+DP85*'Ores &amp; Ingots'!$B$9+DQ85*'Ores &amp; Ingots'!$B$10+DR85*'Ores &amp; Ingots'!$B$11+DS85*'Ores &amp; Ingots'!$B$12</f>
        <v>#VALUE!</v>
      </c>
      <c r="DX85" s="189" t="e">
        <f>CZ85*Refining!$G$3+DA85*Refining!$G$4+DB85*Refining!$G$5+DC85*Refining!$G$6+DD85*Refining!$G$7+DE85*Refining!$G$8+DF85*Refining!$G$9+DG85*Refining!$G$10+DH85*Refining!$G$11+DI85*Refining!$G$12</f>
        <v>#VALUE!</v>
      </c>
      <c r="DY85" s="189" t="e">
        <f t="shared" si="13"/>
        <v>#VALUE!</v>
      </c>
      <c r="DZ85" s="192" t="e">
        <f t="shared" si="14"/>
        <v>#VALUE!</v>
      </c>
      <c r="EA85" s="185" t="e">
        <f t="shared" si="15"/>
        <v>#VALUE!</v>
      </c>
      <c r="EB85" s="194" t="e">
        <f t="shared" ref="EB85:EC85" si="343">EA85/60</f>
        <v>#VALUE!</v>
      </c>
      <c r="EC85" s="194" t="e">
        <f t="shared" si="343"/>
        <v>#VALUE!</v>
      </c>
      <c r="ED85" s="185" t="e">
        <f t="shared" si="17"/>
        <v>#VALUE!</v>
      </c>
      <c r="EE85" s="194" t="e">
        <f t="shared" ref="EE85:EF85" si="344">ED85/1000</f>
        <v>#VALUE!</v>
      </c>
      <c r="EF85" s="196" t="e">
        <f t="shared" si="344"/>
        <v>#VALUE!</v>
      </c>
      <c r="EG85" s="130" t="e">
        <f t="shared" si="19"/>
        <v>#VALUE!</v>
      </c>
      <c r="EH85" s="132" t="e">
        <f t="shared" si="20"/>
        <v>#VALUE!</v>
      </c>
      <c r="EI85" s="133">
        <v>4531</v>
      </c>
    </row>
    <row r="86" spans="1:139" ht="12.75" x14ac:dyDescent="0.2">
      <c r="A86" s="864"/>
      <c r="B86" s="135" t="s">
        <v>310</v>
      </c>
      <c r="C86" s="137" t="s">
        <v>156</v>
      </c>
      <c r="D86" s="137">
        <v>1</v>
      </c>
      <c r="E86" s="137">
        <v>1</v>
      </c>
      <c r="F86" s="137">
        <v>1</v>
      </c>
      <c r="G86" s="139">
        <f t="shared" si="0"/>
        <v>15.625</v>
      </c>
      <c r="H86" s="140">
        <v>45</v>
      </c>
      <c r="I86" s="140">
        <v>45</v>
      </c>
      <c r="J86" s="140">
        <f>H86/Main!$D$9</f>
        <v>9</v>
      </c>
      <c r="K86" s="140">
        <f>I86/Main!$D$10</f>
        <v>22.5</v>
      </c>
      <c r="L86" s="140">
        <f t="shared" si="1"/>
        <v>2.5</v>
      </c>
      <c r="M86" s="140">
        <v>1</v>
      </c>
      <c r="N86" s="143"/>
      <c r="O86" s="143"/>
      <c r="P86" s="143"/>
      <c r="Q86" s="145"/>
      <c r="R86" s="143"/>
      <c r="S86" s="146"/>
      <c r="T86" s="146"/>
      <c r="U86" s="143"/>
      <c r="V86" s="143"/>
      <c r="W86" s="146"/>
      <c r="X86" s="146"/>
      <c r="Y86" s="143"/>
      <c r="Z86" s="143"/>
      <c r="AA86" s="145" t="s">
        <v>240</v>
      </c>
      <c r="AB86" s="145" t="s">
        <v>240</v>
      </c>
      <c r="AC86" s="362" t="s">
        <v>220</v>
      </c>
      <c r="AD86" s="133">
        <v>0</v>
      </c>
      <c r="AE86" s="133">
        <v>20</v>
      </c>
      <c r="AF86" s="133">
        <v>0</v>
      </c>
      <c r="AG86" s="133">
        <v>0</v>
      </c>
      <c r="AH86" s="133">
        <v>20</v>
      </c>
      <c r="AI86" s="133">
        <v>0</v>
      </c>
      <c r="AJ86" s="133">
        <v>2</v>
      </c>
      <c r="AK86" s="133">
        <v>100</v>
      </c>
      <c r="AL86" s="167">
        <v>4</v>
      </c>
      <c r="AM86" s="133">
        <v>0</v>
      </c>
      <c r="AN86" s="133">
        <v>0</v>
      </c>
      <c r="AO86" s="133">
        <v>0</v>
      </c>
      <c r="AP86" s="133">
        <v>0</v>
      </c>
      <c r="AQ86" s="133">
        <v>0</v>
      </c>
      <c r="AR86" s="133">
        <v>0</v>
      </c>
      <c r="AS86" s="133">
        <v>0</v>
      </c>
      <c r="AT86" s="133">
        <v>0</v>
      </c>
      <c r="AU86" s="133">
        <v>0</v>
      </c>
      <c r="AV86" s="133">
        <v>0</v>
      </c>
      <c r="AW86" s="133">
        <v>0</v>
      </c>
      <c r="AX86" s="133">
        <v>0</v>
      </c>
      <c r="AY86" s="161" t="str">
        <f t="shared" ref="AY86:BS86" si="345">IF(AD86 = 0, "", AD86)</f>
        <v/>
      </c>
      <c r="AZ86" s="133">
        <f t="shared" si="345"/>
        <v>20</v>
      </c>
      <c r="BA86" s="137" t="str">
        <f t="shared" si="345"/>
        <v/>
      </c>
      <c r="BB86" s="137" t="str">
        <f t="shared" si="345"/>
        <v/>
      </c>
      <c r="BC86" s="133">
        <f t="shared" si="345"/>
        <v>20</v>
      </c>
      <c r="BD86" s="137" t="str">
        <f t="shared" si="345"/>
        <v/>
      </c>
      <c r="BE86" s="133">
        <f t="shared" si="345"/>
        <v>2</v>
      </c>
      <c r="BF86" s="133">
        <f t="shared" si="345"/>
        <v>100</v>
      </c>
      <c r="BG86" s="167">
        <f t="shared" si="345"/>
        <v>4</v>
      </c>
      <c r="BH86" s="137" t="str">
        <f t="shared" si="345"/>
        <v/>
      </c>
      <c r="BI86" s="137" t="str">
        <f t="shared" si="345"/>
        <v/>
      </c>
      <c r="BJ86" s="137" t="str">
        <f t="shared" si="345"/>
        <v/>
      </c>
      <c r="BK86" s="137" t="str">
        <f t="shared" si="345"/>
        <v/>
      </c>
      <c r="BL86" s="137" t="str">
        <f t="shared" si="345"/>
        <v/>
      </c>
      <c r="BM86" s="137" t="str">
        <f t="shared" si="345"/>
        <v/>
      </c>
      <c r="BN86" s="137" t="str">
        <f t="shared" si="345"/>
        <v/>
      </c>
      <c r="BO86" s="137" t="str">
        <f t="shared" si="345"/>
        <v/>
      </c>
      <c r="BP86" s="137" t="str">
        <f t="shared" si="345"/>
        <v/>
      </c>
      <c r="BQ86" s="137" t="str">
        <f t="shared" si="345"/>
        <v/>
      </c>
      <c r="BR86" s="137" t="str">
        <f t="shared" si="345"/>
        <v/>
      </c>
      <c r="BS86" s="169" t="str">
        <f t="shared" si="345"/>
        <v/>
      </c>
      <c r="BT86" s="174" t="e">
        <f>$AY86*Assembly!Z$4+$AZ86*Assembly!Z$5+$BA86*Assembly!Z$6+$BB86*Assembly!Z$7+$BC86*Assembly!Z$8+$BD86*Assembly!Z$9+$BE86*Assembly!Z$10+$BF86*Assembly!Z$11+$BG86*Assembly!Z$12+$BH86*Assembly!Z$13+$BI86*Assembly!Z$14+$BJ86*Assembly!Z$15+$BK86*Assembly!Z$16+$BL86*Assembly!Z$17+$BM86*Assembly!Z$18+$BN86*Assembly!Z$19+$BO86*Assembly!Z$20+$BP86*Assembly!Z$21+$BQ86*Assembly!Z$22+$BR86*Assembly!Z$23+$BS86*Assembly!Z$24</f>
        <v>#VALUE!</v>
      </c>
      <c r="BU86" s="133" t="e">
        <f t="shared" si="3"/>
        <v>#VALUE!</v>
      </c>
      <c r="BV86" s="133"/>
      <c r="BW86" s="133" t="e">
        <f>$AY86*Assembly!AD$4+$AZ86*Assembly!AD$5+$BA86*Assembly!AD$6+$BB86*Assembly!AD$7+$BC86*Assembly!AD$8+$BD86*Assembly!AD$9+$BE86*Assembly!AD$10+$BF86*Assembly!AD$11+$BG86*Assembly!AD$12+$BH86*Assembly!AD$13+$BI86*Assembly!AD$14+$BJ86*Assembly!AD$15+$BK86*Assembly!AD$16+$BL86*Assembly!AD$17+$BM86*Assembly!AD$18+$BN86*Assembly!AD$19+$BO86*Assembly!AD$20+$BP86*Assembly!AD$21+$BQ86*Assembly!AD$22+$BR86*Assembly!AD$23+$BS86*Assembly!AD$24</f>
        <v>#VALUE!</v>
      </c>
      <c r="BX86" s="177" t="e">
        <f t="shared" si="4"/>
        <v>#VALUE!</v>
      </c>
      <c r="BY86" s="178" t="e">
        <f t="shared" si="5"/>
        <v>#VALUE!</v>
      </c>
      <c r="BZ86" s="179" t="e">
        <f t="shared" si="6"/>
        <v>#VALUE!</v>
      </c>
      <c r="CA86" s="178" t="e">
        <f t="shared" si="7"/>
        <v>#VALUE!</v>
      </c>
      <c r="CB86" s="133" t="e">
        <f>$AY86*Assembly!Y$4+$AZ86*Assembly!Y$5+$BA86*Assembly!Y$6+$BB86*Assembly!Y$7+$BC86*Assembly!Y$8+$BD86*Assembly!Y$9+$BE86*Assembly!Y$10+$BF86*Assembly!Y$11+$BG86*Assembly!Y$12+$BH86*Assembly!Y$13+$BI86*Assembly!Y$14+$BJ86*Assembly!Y$15+$BK86*Assembly!Y$16+$BL86*Assembly!Y$17+$BM86*Assembly!Y$18+$BN86*Assembly!Y$19+$BO86*Assembly!Y$20+$BP86*Assembly!Y$21+$BQ86*Assembly!Y$22+$BR86*Assembly!Y$23+$BS86*Assembly!Y$24</f>
        <v>#VALUE!</v>
      </c>
      <c r="CC86" s="133" t="e">
        <f t="shared" si="8"/>
        <v>#VALUE!</v>
      </c>
      <c r="CD86" s="130" t="e">
        <f t="shared" si="9"/>
        <v>#VALUE!</v>
      </c>
      <c r="CE86" s="183" t="e">
        <f>$AY86*Assembly!AC$4+$AZ86*Assembly!AC$5+$BA86*Assembly!AC$6+$BB86*Assembly!AC$7+$BC86*Assembly!AC$8+$BD86*Assembly!AC$9+$BE86*Assembly!AC$10+$BF86*Assembly!AC$11+$BG86*Assembly!AC$12+$BH86*Assembly!AC$13+$BI86*Assembly!AC$14+$BJ86*Assembly!AC$15+$BK86*Assembly!AC$16+$BL86*Assembly!AC$17+$BM86*Assembly!AC$18+$BN86*Assembly!AC$19+$BO86*Assembly!AC$20+$BP86*Assembly!AC$21+$BQ86*Assembly!AC$22+$BR86*Assembly!AC$23+$BS86*Assembly!AC$24</f>
        <v>#VALUE!</v>
      </c>
      <c r="CF86" s="145" t="e">
        <f>$AY86*Assembly!M$4+$AZ86*Assembly!M$5+$BA86*Assembly!M$6+$BB86*Assembly!M$7+$BC86*Assembly!M$8+$BD86*Assembly!M$9+$BE86*Assembly!M$10+$BF86*Assembly!M$11+$BG86*Assembly!M$12+$BH86*Assembly!M$13+$BI86*Assembly!M$14+$BJ86*Assembly!M$15+$BK86*Assembly!M$16+$BL86*Assembly!M$17+$BM86*Assembly!M$18+$BN86*Assembly!M$19+$BO86*Assembly!M$20+$BP86*Assembly!M$21+$BQ86*Assembly!M$22+$BR86*Assembly!M$23+$BS86*Assembly!M$24</f>
        <v>#VALUE!</v>
      </c>
      <c r="CG86" s="145" t="e">
        <f>$AY86*Assembly!N$4+$AZ86*Assembly!N$5+$BA86*Assembly!N$6+$BB86*Assembly!N$7+$BC86*Assembly!N$8+$BD86*Assembly!N$9+$BE86*Assembly!N$10+$BF86*Assembly!N$11+$BG86*Assembly!N$12+$BH86*Assembly!N$13+$BI86*Assembly!N$14+$BJ86*Assembly!N$15+$BK86*Assembly!N$16+$BL86*Assembly!N$17+$BM86*Assembly!N$18+$BN86*Assembly!N$19+$BO86*Assembly!N$20+$BP86*Assembly!N$21+$BQ86*Assembly!N$22+$BR86*Assembly!N$23+$BS86*Assembly!N$24</f>
        <v>#VALUE!</v>
      </c>
      <c r="CH86" s="145" t="e">
        <f>$AY86*Assembly!O$4+$AZ86*Assembly!O$5+$BA86*Assembly!O$6+$BB86*Assembly!O$7+$BC86*Assembly!O$8+$BD86*Assembly!O$9+$BE86*Assembly!O$10+$BF86*Assembly!O$11+$BG86*Assembly!O$12+$BH86*Assembly!O$13+$BI86*Assembly!O$14+$BJ86*Assembly!O$15+$BK86*Assembly!O$16+$BL86*Assembly!O$17+$BM86*Assembly!O$18+$BN86*Assembly!O$19+$BO86*Assembly!O$20+$BP86*Assembly!O$21+$BQ86*Assembly!O$22+$BR86*Assembly!O$23+$BS86*Assembly!O$24</f>
        <v>#VALUE!</v>
      </c>
      <c r="CI86" s="140" t="e">
        <f>$AY86*Assembly!P$4+$AZ86*Assembly!P$5+$BA86*Assembly!P$6+$BB86*Assembly!P$7+$BC86*Assembly!P$8+$BD86*Assembly!P$9+$BE86*Assembly!P$10+$BF86*Assembly!P$11+$BG86*Assembly!P$12+$BH86*Assembly!P$13+$BI86*Assembly!P$14+$BJ86*Assembly!P$15+$BK86*Assembly!P$16+$BL86*Assembly!P$17+$BM86*Assembly!P$18+$BN86*Assembly!P$19+$BO86*Assembly!P$20+$BP86*Assembly!P$21+$BQ86*Assembly!P$22+$BR86*Assembly!P$23+$BS86*Assembly!P$24</f>
        <v>#VALUE!</v>
      </c>
      <c r="CJ86" s="140" t="e">
        <f>$AY86*Assembly!Q$4+$AZ86*Assembly!Q$5+$BA86*Assembly!Q$6+$BB86*Assembly!Q$7+$BC86*Assembly!Q$8+$BD86*Assembly!Q$9+$BE86*Assembly!Q$10+$BF86*Assembly!Q$11+$BG86*Assembly!Q$12+$BH86*Assembly!Q$13+$BI86*Assembly!Q$14+$BJ86*Assembly!Q$15+$BK86*Assembly!Q$16+$BL86*Assembly!Q$17+$BM86*Assembly!Q$18+$BN86*Assembly!Q$19+$BO86*Assembly!Q$20+$BP86*Assembly!Q$21+$BQ86*Assembly!Q$22+$BR86*Assembly!Q$23+$BS86*Assembly!Q$24</f>
        <v>#VALUE!</v>
      </c>
      <c r="CK86" s="145" t="e">
        <f>$AY86*Assembly!R$4+$AZ86*Assembly!R$5+$BA86*Assembly!R$6+$BB86*Assembly!R$7+$BC86*Assembly!R$8+$BD86*Assembly!R$9+$BE86*Assembly!R$10+$BF86*Assembly!R$11+$BG86*Assembly!R$12+$BH86*Assembly!R$13+$BI86*Assembly!R$14+$BJ86*Assembly!R$15+$BK86*Assembly!R$16+$BL86*Assembly!R$17+$BM86*Assembly!R$18+$BN86*Assembly!R$19+$BO86*Assembly!R$20+$BP86*Assembly!R$21+$BQ86*Assembly!R$22+$BR86*Assembly!R$23+$BS86*Assembly!R$24</f>
        <v>#VALUE!</v>
      </c>
      <c r="CL86" s="140" t="e">
        <f>$AY86*Assembly!S$4+$AZ86*Assembly!S$5+$BA86*Assembly!S$6+$BB86*Assembly!S$7+$BC86*Assembly!S$8+$BD86*Assembly!S$9+$BE86*Assembly!S$10+$BF86*Assembly!S$11+$BG86*Assembly!S$12+$BH86*Assembly!S$13+$BI86*Assembly!S$14+$BJ86*Assembly!S$15+$BK86*Assembly!S$16+$BL86*Assembly!S$17+$BM86*Assembly!S$18+$BN86*Assembly!S$19+$BO86*Assembly!S$20+$BP86*Assembly!S$21+$BQ86*Assembly!S$22+$BR86*Assembly!S$23+$BS86*Assembly!S$24</f>
        <v>#VALUE!</v>
      </c>
      <c r="CM86" s="140" t="e">
        <f>$AY86*Assembly!T$4+$AZ86*Assembly!T$5+$BA86*Assembly!T$6+$BB86*Assembly!T$7+$BC86*Assembly!T$8+$BD86*Assembly!T$9+$BE86*Assembly!T$10+$BF86*Assembly!T$11+$BG86*Assembly!T$12+$BH86*Assembly!T$13+$BI86*Assembly!T$14+$BJ86*Assembly!T$15+$BK86*Assembly!T$16+$BL86*Assembly!T$17+$BM86*Assembly!T$18+$BN86*Assembly!T$19+$BO86*Assembly!T$20+$BP86*Assembly!T$21+$BQ86*Assembly!T$22+$BR86*Assembly!T$23+$BS86*Assembly!T$24</f>
        <v>#VALUE!</v>
      </c>
      <c r="CN86" s="140" t="e">
        <f>$AY86*Assembly!U$4+$AZ86*Assembly!U$5+$BA86*Assembly!U$6+$BB86*Assembly!U$7+$BC86*Assembly!U$8+$BD86*Assembly!U$9+$BE86*Assembly!U$10+$BF86*Assembly!U$11+$BG86*Assembly!U$12+$BH86*Assembly!U$13+$BI86*Assembly!U$14+$BJ86*Assembly!U$15+$BK86*Assembly!U$16+$BL86*Assembly!U$17+$BM86*Assembly!U$18+$BN86*Assembly!U$19+$BO86*Assembly!U$20+$BP86*Assembly!U$21+$BQ86*Assembly!U$22+$BR86*Assembly!U$23+$BS86*Assembly!U$24</f>
        <v>#VALUE!</v>
      </c>
      <c r="CO86" s="145" t="e">
        <f>$AY86*Assembly!V$4+$AZ86*Assembly!V$5+$BA86*Assembly!V$6+$BB86*Assembly!V$7+$BC86*Assembly!V$8+$BD86*Assembly!V$9+$BE86*Assembly!V$10+$BF86*Assembly!V$11+$BG86*Assembly!V$12+$BH86*Assembly!V$13+$BI86*Assembly!V$14+$BJ86*Assembly!V$15+$BK86*Assembly!V$16+$BL86*Assembly!V$17+$BM86*Assembly!V$18+$BN86*Assembly!V$19+$BO86*Assembly!V$20+$BP86*Assembly!V$21+$BQ86*Assembly!V$22+$BR86*Assembly!V$23+$BS86*Assembly!V$24</f>
        <v>#VALUE!</v>
      </c>
      <c r="CP86" s="145" t="e">
        <f>CF86*Refining!$F$3</f>
        <v>#VALUE!</v>
      </c>
      <c r="CQ86" s="145" t="e">
        <f>CG86*Refining!$F$4</f>
        <v>#VALUE!</v>
      </c>
      <c r="CR86" s="145" t="e">
        <f>CH86*Refining!$F$5</f>
        <v>#VALUE!</v>
      </c>
      <c r="CS86" s="145" t="e">
        <f>CI86*Refining!$F$6</f>
        <v>#VALUE!</v>
      </c>
      <c r="CT86" s="145" t="e">
        <f>CJ86*Refining!$F$7</f>
        <v>#VALUE!</v>
      </c>
      <c r="CU86" s="145" t="e">
        <f>CK86*Refining!$F$8</f>
        <v>#VALUE!</v>
      </c>
      <c r="CV86" s="145" t="e">
        <f>CL86*Refining!$F$9</f>
        <v>#VALUE!</v>
      </c>
      <c r="CW86" s="145" t="e">
        <f>CM86*Refining!$F$10</f>
        <v>#VALUE!</v>
      </c>
      <c r="CX86" s="145" t="e">
        <f>CN86*Refining!$F$11</f>
        <v>#VALUE!</v>
      </c>
      <c r="CY86" s="145" t="e">
        <f>CO86*Refining!$F$12</f>
        <v>#VALUE!</v>
      </c>
      <c r="CZ86" s="185" t="e">
        <f t="shared" ref="CZ86:DS86" si="346">IF(CF86 = 0, "", CF86)</f>
        <v>#VALUE!</v>
      </c>
      <c r="DA86" s="189" t="e">
        <f t="shared" si="346"/>
        <v>#VALUE!</v>
      </c>
      <c r="DB86" s="186" t="e">
        <f t="shared" si="346"/>
        <v>#VALUE!</v>
      </c>
      <c r="DC86" s="186" t="e">
        <f t="shared" si="346"/>
        <v>#VALUE!</v>
      </c>
      <c r="DD86" s="186" t="e">
        <f t="shared" si="346"/>
        <v>#VALUE!</v>
      </c>
      <c r="DE86" s="186" t="e">
        <f t="shared" si="346"/>
        <v>#VALUE!</v>
      </c>
      <c r="DF86" s="186" t="e">
        <f t="shared" si="346"/>
        <v>#VALUE!</v>
      </c>
      <c r="DG86" s="186" t="e">
        <f t="shared" si="346"/>
        <v>#VALUE!</v>
      </c>
      <c r="DH86" s="186" t="e">
        <f t="shared" si="346"/>
        <v>#VALUE!</v>
      </c>
      <c r="DI86" s="187" t="e">
        <f t="shared" si="346"/>
        <v>#VALUE!</v>
      </c>
      <c r="DJ86" s="185" t="e">
        <f t="shared" si="346"/>
        <v>#VALUE!</v>
      </c>
      <c r="DK86" s="189" t="e">
        <f t="shared" si="346"/>
        <v>#VALUE!</v>
      </c>
      <c r="DL86" s="186" t="e">
        <f t="shared" si="346"/>
        <v>#VALUE!</v>
      </c>
      <c r="DM86" s="186" t="e">
        <f t="shared" si="346"/>
        <v>#VALUE!</v>
      </c>
      <c r="DN86" s="211" t="e">
        <f t="shared" si="346"/>
        <v>#VALUE!</v>
      </c>
      <c r="DO86" s="186" t="e">
        <f t="shared" si="346"/>
        <v>#VALUE!</v>
      </c>
      <c r="DP86" s="186" t="e">
        <f t="shared" si="346"/>
        <v>#VALUE!</v>
      </c>
      <c r="DQ86" s="186" t="e">
        <f t="shared" si="346"/>
        <v>#VALUE!</v>
      </c>
      <c r="DR86" s="186" t="e">
        <f t="shared" si="346"/>
        <v>#VALUE!</v>
      </c>
      <c r="DS86" s="187" t="e">
        <f t="shared" si="346"/>
        <v>#VALUE!</v>
      </c>
      <c r="DT86" s="185" t="e">
        <f t="shared" si="11"/>
        <v>#VALUE!</v>
      </c>
      <c r="DU86" s="189" t="e">
        <f t="shared" si="12"/>
        <v>#VALUE!</v>
      </c>
      <c r="DV86" s="133" t="e">
        <f>CZ86*'Ores &amp; Ingots'!$C$3+DA86*'Ores &amp; Ingots'!$C$4+DB86*'Ores &amp; Ingots'!$C$5+DC86*'Ores &amp; Ingots'!$C$6+DD86*'Ores &amp; Ingots'!$C$7+DE86*'Ores &amp; Ingots'!$C$8+DF86*'Ores &amp; Ingots'!$C$9+DG86*'Ores &amp; Ingots'!$C$10+DH86*'Ores &amp; Ingots'!$C$11+DI86*'Ores &amp; Ingots'!$C$12</f>
        <v>#VALUE!</v>
      </c>
      <c r="DW86" s="133" t="e">
        <f>DJ86*'Ores &amp; Ingots'!$B$3+DK86*'Ores &amp; Ingots'!$B$4+DL86*'Ores &amp; Ingots'!$B$5+DM86*'Ores &amp; Ingots'!$B$6+DN86*'Ores &amp; Ingots'!$B$7+DO86*'Ores &amp; Ingots'!$B$8+DP86*'Ores &amp; Ingots'!$B$9+DQ86*'Ores &amp; Ingots'!$B$10+DR86*'Ores &amp; Ingots'!$B$11+DS86*'Ores &amp; Ingots'!$B$12</f>
        <v>#VALUE!</v>
      </c>
      <c r="DX86" s="189" t="e">
        <f>CZ86*Refining!$G$3+DA86*Refining!$G$4+DB86*Refining!$G$5+DC86*Refining!$G$6+DD86*Refining!$G$7+DE86*Refining!$G$8+DF86*Refining!$G$9+DG86*Refining!$G$10+DH86*Refining!$G$11+DI86*Refining!$G$12</f>
        <v>#VALUE!</v>
      </c>
      <c r="DY86" s="189" t="e">
        <f t="shared" si="13"/>
        <v>#VALUE!</v>
      </c>
      <c r="DZ86" s="192" t="e">
        <f t="shared" si="14"/>
        <v>#VALUE!</v>
      </c>
      <c r="EA86" s="185" t="e">
        <f t="shared" si="15"/>
        <v>#VALUE!</v>
      </c>
      <c r="EB86" s="194" t="e">
        <f t="shared" ref="EB86:EC86" si="347">EA86/60</f>
        <v>#VALUE!</v>
      </c>
      <c r="EC86" s="194" t="e">
        <f t="shared" si="347"/>
        <v>#VALUE!</v>
      </c>
      <c r="ED86" s="185" t="e">
        <f t="shared" si="17"/>
        <v>#VALUE!</v>
      </c>
      <c r="EE86" s="194" t="e">
        <f t="shared" ref="EE86:EF86" si="348">ED86/1000</f>
        <v>#VALUE!</v>
      </c>
      <c r="EF86" s="196" t="e">
        <f t="shared" si="348"/>
        <v>#VALUE!</v>
      </c>
      <c r="EG86" s="130" t="e">
        <f t="shared" si="19"/>
        <v>#VALUE!</v>
      </c>
      <c r="EH86" s="132" t="e">
        <f t="shared" si="20"/>
        <v>#VALUE!</v>
      </c>
      <c r="EI86" s="133">
        <v>496</v>
      </c>
    </row>
    <row r="87" spans="1:139" ht="12.75" hidden="1" x14ac:dyDescent="0.2">
      <c r="A87" s="864"/>
      <c r="B87" s="135" t="s">
        <v>309</v>
      </c>
      <c r="C87" s="137" t="s">
        <v>155</v>
      </c>
      <c r="D87" s="137">
        <v>3</v>
      </c>
      <c r="E87" s="137">
        <v>3</v>
      </c>
      <c r="F87" s="137">
        <v>3</v>
      </c>
      <c r="G87" s="139">
        <f t="shared" si="0"/>
        <v>3.375</v>
      </c>
      <c r="H87" s="140">
        <v>30</v>
      </c>
      <c r="I87" s="140">
        <v>30</v>
      </c>
      <c r="J87" s="140">
        <f>H87/Main!$D$9</f>
        <v>6</v>
      </c>
      <c r="K87" s="140">
        <f>I87/Main!$D$10</f>
        <v>15</v>
      </c>
      <c r="L87" s="140">
        <f t="shared" si="1"/>
        <v>2.5</v>
      </c>
      <c r="M87" s="140">
        <v>1</v>
      </c>
      <c r="N87" s="143"/>
      <c r="O87" s="143"/>
      <c r="P87" s="143"/>
      <c r="Q87" s="145"/>
      <c r="R87" s="143"/>
      <c r="S87" s="145">
        <v>60</v>
      </c>
      <c r="T87" s="146"/>
      <c r="U87" s="143"/>
      <c r="V87" s="143"/>
      <c r="W87" s="146"/>
      <c r="X87" s="146"/>
      <c r="Y87" s="143"/>
      <c r="Z87" s="143"/>
      <c r="AA87" s="145" t="s">
        <v>240</v>
      </c>
      <c r="AB87" s="145" t="s">
        <v>240</v>
      </c>
      <c r="AC87" s="362"/>
      <c r="AD87" s="133">
        <v>0</v>
      </c>
      <c r="AE87" s="133">
        <v>10</v>
      </c>
      <c r="AF87" s="133">
        <v>0</v>
      </c>
      <c r="AG87" s="133">
        <v>0</v>
      </c>
      <c r="AH87" s="133">
        <v>10</v>
      </c>
      <c r="AI87" s="133">
        <v>0</v>
      </c>
      <c r="AJ87" s="133">
        <v>1</v>
      </c>
      <c r="AK87" s="167">
        <v>15</v>
      </c>
      <c r="AL87" s="133">
        <v>5</v>
      </c>
      <c r="AM87" s="133">
        <v>0</v>
      </c>
      <c r="AN87" s="133">
        <v>0</v>
      </c>
      <c r="AO87" s="133">
        <v>0</v>
      </c>
      <c r="AP87" s="133">
        <v>30</v>
      </c>
      <c r="AQ87" s="133">
        <v>0</v>
      </c>
      <c r="AR87" s="133">
        <v>0</v>
      </c>
      <c r="AS87" s="133">
        <v>0</v>
      </c>
      <c r="AT87" s="133">
        <v>0</v>
      </c>
      <c r="AU87" s="133">
        <v>0</v>
      </c>
      <c r="AV87" s="133">
        <v>0</v>
      </c>
      <c r="AW87" s="133">
        <v>0</v>
      </c>
      <c r="AX87" s="133">
        <v>0</v>
      </c>
      <c r="AY87" s="161" t="str">
        <f t="shared" ref="AY87:BS87" si="349">IF(AD87 = 0, "", AD87)</f>
        <v/>
      </c>
      <c r="AZ87" s="133">
        <f t="shared" si="349"/>
        <v>10</v>
      </c>
      <c r="BA87" s="137" t="str">
        <f t="shared" si="349"/>
        <v/>
      </c>
      <c r="BB87" s="137" t="str">
        <f t="shared" si="349"/>
        <v/>
      </c>
      <c r="BC87" s="133">
        <f t="shared" si="349"/>
        <v>10</v>
      </c>
      <c r="BD87" s="137" t="str">
        <f t="shared" si="349"/>
        <v/>
      </c>
      <c r="BE87" s="133">
        <f t="shared" si="349"/>
        <v>1</v>
      </c>
      <c r="BF87" s="167">
        <f t="shared" si="349"/>
        <v>15</v>
      </c>
      <c r="BG87" s="133">
        <f t="shared" si="349"/>
        <v>5</v>
      </c>
      <c r="BH87" s="137" t="str">
        <f t="shared" si="349"/>
        <v/>
      </c>
      <c r="BI87" s="137" t="str">
        <f t="shared" si="349"/>
        <v/>
      </c>
      <c r="BJ87" s="137" t="str">
        <f t="shared" si="349"/>
        <v/>
      </c>
      <c r="BK87" s="133">
        <f t="shared" si="349"/>
        <v>30</v>
      </c>
      <c r="BL87" s="137" t="str">
        <f t="shared" si="349"/>
        <v/>
      </c>
      <c r="BM87" s="137" t="str">
        <f t="shared" si="349"/>
        <v/>
      </c>
      <c r="BN87" s="137" t="str">
        <f t="shared" si="349"/>
        <v/>
      </c>
      <c r="BO87" s="137" t="str">
        <f t="shared" si="349"/>
        <v/>
      </c>
      <c r="BP87" s="137" t="str">
        <f t="shared" si="349"/>
        <v/>
      </c>
      <c r="BQ87" s="137" t="str">
        <f t="shared" si="349"/>
        <v/>
      </c>
      <c r="BR87" s="137" t="str">
        <f t="shared" si="349"/>
        <v/>
      </c>
      <c r="BS87" s="169" t="str">
        <f t="shared" si="349"/>
        <v/>
      </c>
      <c r="BT87" s="174" t="e">
        <f>$AY87*Assembly!Z$4+$AZ87*Assembly!Z$5+$BA87*Assembly!Z$6+$BB87*Assembly!Z$7+$BC87*Assembly!Z$8+$BD87*Assembly!Z$9+$BE87*Assembly!Z$10+$BF87*Assembly!Z$11+$BG87*Assembly!Z$12+$BH87*Assembly!Z$13+$BI87*Assembly!Z$14+$BJ87*Assembly!Z$15+$BK87*Assembly!Z$16+$BL87*Assembly!Z$17+$BM87*Assembly!Z$18+$BN87*Assembly!Z$19+$BO87*Assembly!Z$20+$BP87*Assembly!Z$21+$BQ87*Assembly!Z$22+$BR87*Assembly!Z$23+$BS87*Assembly!Z$24</f>
        <v>#VALUE!</v>
      </c>
      <c r="BU87" s="133" t="e">
        <f t="shared" si="3"/>
        <v>#VALUE!</v>
      </c>
      <c r="BV87" s="133"/>
      <c r="BW87" s="133" t="e">
        <f>$AY87*Assembly!AD$4+$AZ87*Assembly!AD$5+$BA87*Assembly!AD$6+$BB87*Assembly!AD$7+$BC87*Assembly!AD$8+$BD87*Assembly!AD$9+$BE87*Assembly!AD$10+$BF87*Assembly!AD$11+$BG87*Assembly!AD$12+$BH87*Assembly!AD$13+$BI87*Assembly!AD$14+$BJ87*Assembly!AD$15+$BK87*Assembly!AD$16+$BL87*Assembly!AD$17+$BM87*Assembly!AD$18+$BN87*Assembly!AD$19+$BO87*Assembly!AD$20+$BP87*Assembly!AD$21+$BQ87*Assembly!AD$22+$BR87*Assembly!AD$23+$BS87*Assembly!AD$24</f>
        <v>#VALUE!</v>
      </c>
      <c r="BX87" s="177" t="e">
        <f t="shared" si="4"/>
        <v>#VALUE!</v>
      </c>
      <c r="BY87" s="178" t="e">
        <f t="shared" si="5"/>
        <v>#VALUE!</v>
      </c>
      <c r="BZ87" s="179" t="e">
        <f t="shared" si="6"/>
        <v>#VALUE!</v>
      </c>
      <c r="CA87" s="178" t="e">
        <f t="shared" si="7"/>
        <v>#VALUE!</v>
      </c>
      <c r="CB87" s="133" t="e">
        <f>$AY87*Assembly!Y$4+$AZ87*Assembly!Y$5+$BA87*Assembly!Y$6+$BB87*Assembly!Y$7+$BC87*Assembly!Y$8+$BD87*Assembly!Y$9+$BE87*Assembly!Y$10+$BF87*Assembly!Y$11+$BG87*Assembly!Y$12+$BH87*Assembly!Y$13+$BI87*Assembly!Y$14+$BJ87*Assembly!Y$15+$BK87*Assembly!Y$16+$BL87*Assembly!Y$17+$BM87*Assembly!Y$18+$BN87*Assembly!Y$19+$BO87*Assembly!Y$20+$BP87*Assembly!Y$21+$BQ87*Assembly!Y$22+$BR87*Assembly!Y$23+$BS87*Assembly!Y$24</f>
        <v>#VALUE!</v>
      </c>
      <c r="CC87" s="133" t="e">
        <f t="shared" si="8"/>
        <v>#VALUE!</v>
      </c>
      <c r="CD87" s="130" t="e">
        <f t="shared" si="9"/>
        <v>#VALUE!</v>
      </c>
      <c r="CE87" s="183" t="e">
        <f>$AY87*Assembly!AC$4+$AZ87*Assembly!AC$5+$BA87*Assembly!AC$6+$BB87*Assembly!AC$7+$BC87*Assembly!AC$8+$BD87*Assembly!AC$9+$BE87*Assembly!AC$10+$BF87*Assembly!AC$11+$BG87*Assembly!AC$12+$BH87*Assembly!AC$13+$BI87*Assembly!AC$14+$BJ87*Assembly!AC$15+$BK87*Assembly!AC$16+$BL87*Assembly!AC$17+$BM87*Assembly!AC$18+$BN87*Assembly!AC$19+$BO87*Assembly!AC$20+$BP87*Assembly!AC$21+$BQ87*Assembly!AC$22+$BR87*Assembly!AC$23+$BS87*Assembly!AC$24</f>
        <v>#VALUE!</v>
      </c>
      <c r="CF87" s="145" t="e">
        <f>$AY87*Assembly!M$4+$AZ87*Assembly!M$5+$BA87*Assembly!M$6+$BB87*Assembly!M$7+$BC87*Assembly!M$8+$BD87*Assembly!M$9+$BE87*Assembly!M$10+$BF87*Assembly!M$11+$BG87*Assembly!M$12+$BH87*Assembly!M$13+$BI87*Assembly!M$14+$BJ87*Assembly!M$15+$BK87*Assembly!M$16+$BL87*Assembly!M$17+$BM87*Assembly!M$18+$BN87*Assembly!M$19+$BO87*Assembly!M$20+$BP87*Assembly!M$21+$BQ87*Assembly!M$22+$BR87*Assembly!M$23+$BS87*Assembly!M$24</f>
        <v>#VALUE!</v>
      </c>
      <c r="CG87" s="145" t="e">
        <f>$AY87*Assembly!N$4+$AZ87*Assembly!N$5+$BA87*Assembly!N$6+$BB87*Assembly!N$7+$BC87*Assembly!N$8+$BD87*Assembly!N$9+$BE87*Assembly!N$10+$BF87*Assembly!N$11+$BG87*Assembly!N$12+$BH87*Assembly!N$13+$BI87*Assembly!N$14+$BJ87*Assembly!N$15+$BK87*Assembly!N$16+$BL87*Assembly!N$17+$BM87*Assembly!N$18+$BN87*Assembly!N$19+$BO87*Assembly!N$20+$BP87*Assembly!N$21+$BQ87*Assembly!N$22+$BR87*Assembly!N$23+$BS87*Assembly!N$24</f>
        <v>#VALUE!</v>
      </c>
      <c r="CH87" s="145" t="e">
        <f>$AY87*Assembly!O$4+$AZ87*Assembly!O$5+$BA87*Assembly!O$6+$BB87*Assembly!O$7+$BC87*Assembly!O$8+$BD87*Assembly!O$9+$BE87*Assembly!O$10+$BF87*Assembly!O$11+$BG87*Assembly!O$12+$BH87*Assembly!O$13+$BI87*Assembly!O$14+$BJ87*Assembly!O$15+$BK87*Assembly!O$16+$BL87*Assembly!O$17+$BM87*Assembly!O$18+$BN87*Assembly!O$19+$BO87*Assembly!O$20+$BP87*Assembly!O$21+$BQ87*Assembly!O$22+$BR87*Assembly!O$23+$BS87*Assembly!O$24</f>
        <v>#VALUE!</v>
      </c>
      <c r="CI87" s="140" t="e">
        <f>$AY87*Assembly!P$4+$AZ87*Assembly!P$5+$BA87*Assembly!P$6+$BB87*Assembly!P$7+$BC87*Assembly!P$8+$BD87*Assembly!P$9+$BE87*Assembly!P$10+$BF87*Assembly!P$11+$BG87*Assembly!P$12+$BH87*Assembly!P$13+$BI87*Assembly!P$14+$BJ87*Assembly!P$15+$BK87*Assembly!P$16+$BL87*Assembly!P$17+$BM87*Assembly!P$18+$BN87*Assembly!P$19+$BO87*Assembly!P$20+$BP87*Assembly!P$21+$BQ87*Assembly!P$22+$BR87*Assembly!P$23+$BS87*Assembly!P$24</f>
        <v>#VALUE!</v>
      </c>
      <c r="CJ87" s="140" t="e">
        <f>$AY87*Assembly!Q$4+$AZ87*Assembly!Q$5+$BA87*Assembly!Q$6+$BB87*Assembly!Q$7+$BC87*Assembly!Q$8+$BD87*Assembly!Q$9+$BE87*Assembly!Q$10+$BF87*Assembly!Q$11+$BG87*Assembly!Q$12+$BH87*Assembly!Q$13+$BI87*Assembly!Q$14+$BJ87*Assembly!Q$15+$BK87*Assembly!Q$16+$BL87*Assembly!Q$17+$BM87*Assembly!Q$18+$BN87*Assembly!Q$19+$BO87*Assembly!Q$20+$BP87*Assembly!Q$21+$BQ87*Assembly!Q$22+$BR87*Assembly!Q$23+$BS87*Assembly!Q$24</f>
        <v>#VALUE!</v>
      </c>
      <c r="CK87" s="145" t="e">
        <f>$AY87*Assembly!R$4+$AZ87*Assembly!R$5+$BA87*Assembly!R$6+$BB87*Assembly!R$7+$BC87*Assembly!R$8+$BD87*Assembly!R$9+$BE87*Assembly!R$10+$BF87*Assembly!R$11+$BG87*Assembly!R$12+$BH87*Assembly!R$13+$BI87*Assembly!R$14+$BJ87*Assembly!R$15+$BK87*Assembly!R$16+$BL87*Assembly!R$17+$BM87*Assembly!R$18+$BN87*Assembly!R$19+$BO87*Assembly!R$20+$BP87*Assembly!R$21+$BQ87*Assembly!R$22+$BR87*Assembly!R$23+$BS87*Assembly!R$24</f>
        <v>#VALUE!</v>
      </c>
      <c r="CL87" s="140" t="e">
        <f>$AY87*Assembly!S$4+$AZ87*Assembly!S$5+$BA87*Assembly!S$6+$BB87*Assembly!S$7+$BC87*Assembly!S$8+$BD87*Assembly!S$9+$BE87*Assembly!S$10+$BF87*Assembly!S$11+$BG87*Assembly!S$12+$BH87*Assembly!S$13+$BI87*Assembly!S$14+$BJ87*Assembly!S$15+$BK87*Assembly!S$16+$BL87*Assembly!S$17+$BM87*Assembly!S$18+$BN87*Assembly!S$19+$BO87*Assembly!S$20+$BP87*Assembly!S$21+$BQ87*Assembly!S$22+$BR87*Assembly!S$23+$BS87*Assembly!S$24</f>
        <v>#VALUE!</v>
      </c>
      <c r="CM87" s="140" t="e">
        <f>$AY87*Assembly!T$4+$AZ87*Assembly!T$5+$BA87*Assembly!T$6+$BB87*Assembly!T$7+$BC87*Assembly!T$8+$BD87*Assembly!T$9+$BE87*Assembly!T$10+$BF87*Assembly!T$11+$BG87*Assembly!T$12+$BH87*Assembly!T$13+$BI87*Assembly!T$14+$BJ87*Assembly!T$15+$BK87*Assembly!T$16+$BL87*Assembly!T$17+$BM87*Assembly!T$18+$BN87*Assembly!T$19+$BO87*Assembly!T$20+$BP87*Assembly!T$21+$BQ87*Assembly!T$22+$BR87*Assembly!T$23+$BS87*Assembly!T$24</f>
        <v>#VALUE!</v>
      </c>
      <c r="CN87" s="140" t="e">
        <f>$AY87*Assembly!U$4+$AZ87*Assembly!U$5+$BA87*Assembly!U$6+$BB87*Assembly!U$7+$BC87*Assembly!U$8+$BD87*Assembly!U$9+$BE87*Assembly!U$10+$BF87*Assembly!U$11+$BG87*Assembly!U$12+$BH87*Assembly!U$13+$BI87*Assembly!U$14+$BJ87*Assembly!U$15+$BK87*Assembly!U$16+$BL87*Assembly!U$17+$BM87*Assembly!U$18+$BN87*Assembly!U$19+$BO87*Assembly!U$20+$BP87*Assembly!U$21+$BQ87*Assembly!U$22+$BR87*Assembly!U$23+$BS87*Assembly!U$24</f>
        <v>#VALUE!</v>
      </c>
      <c r="CO87" s="145" t="e">
        <f>$AY87*Assembly!V$4+$AZ87*Assembly!V$5+$BA87*Assembly!V$6+$BB87*Assembly!V$7+$BC87*Assembly!V$8+$BD87*Assembly!V$9+$BE87*Assembly!V$10+$BF87*Assembly!V$11+$BG87*Assembly!V$12+$BH87*Assembly!V$13+$BI87*Assembly!V$14+$BJ87*Assembly!V$15+$BK87*Assembly!V$16+$BL87*Assembly!V$17+$BM87*Assembly!V$18+$BN87*Assembly!V$19+$BO87*Assembly!V$20+$BP87*Assembly!V$21+$BQ87*Assembly!V$22+$BR87*Assembly!V$23+$BS87*Assembly!V$24</f>
        <v>#VALUE!</v>
      </c>
      <c r="CP87" s="145" t="e">
        <f>CF87*Refining!$F$3</f>
        <v>#VALUE!</v>
      </c>
      <c r="CQ87" s="145" t="e">
        <f>CG87*Refining!$F$4</f>
        <v>#VALUE!</v>
      </c>
      <c r="CR87" s="145" t="e">
        <f>CH87*Refining!$F$5</f>
        <v>#VALUE!</v>
      </c>
      <c r="CS87" s="145" t="e">
        <f>CI87*Refining!$F$6</f>
        <v>#VALUE!</v>
      </c>
      <c r="CT87" s="145" t="e">
        <f>CJ87*Refining!$F$7</f>
        <v>#VALUE!</v>
      </c>
      <c r="CU87" s="145" t="e">
        <f>CK87*Refining!$F$8</f>
        <v>#VALUE!</v>
      </c>
      <c r="CV87" s="145" t="e">
        <f>CL87*Refining!$F$9</f>
        <v>#VALUE!</v>
      </c>
      <c r="CW87" s="145" t="e">
        <f>CM87*Refining!$F$10</f>
        <v>#VALUE!</v>
      </c>
      <c r="CX87" s="145" t="e">
        <f>CN87*Refining!$F$11</f>
        <v>#VALUE!</v>
      </c>
      <c r="CY87" s="145" t="e">
        <f>CO87*Refining!$F$12</f>
        <v>#VALUE!</v>
      </c>
      <c r="CZ87" s="185" t="e">
        <f t="shared" ref="CZ87:DS87" si="350">IF(CF87 = 0, "", CF87)</f>
        <v>#VALUE!</v>
      </c>
      <c r="DA87" s="189" t="e">
        <f t="shared" si="350"/>
        <v>#VALUE!</v>
      </c>
      <c r="DB87" s="186" t="e">
        <f t="shared" si="350"/>
        <v>#VALUE!</v>
      </c>
      <c r="DC87" s="186" t="e">
        <f t="shared" si="350"/>
        <v>#VALUE!</v>
      </c>
      <c r="DD87" s="186" t="e">
        <f t="shared" si="350"/>
        <v>#VALUE!</v>
      </c>
      <c r="DE87" s="186" t="e">
        <f t="shared" si="350"/>
        <v>#VALUE!</v>
      </c>
      <c r="DF87" s="186" t="e">
        <f t="shared" si="350"/>
        <v>#VALUE!</v>
      </c>
      <c r="DG87" s="186" t="e">
        <f t="shared" si="350"/>
        <v>#VALUE!</v>
      </c>
      <c r="DH87" s="186" t="e">
        <f t="shared" si="350"/>
        <v>#VALUE!</v>
      </c>
      <c r="DI87" s="187" t="e">
        <f t="shared" si="350"/>
        <v>#VALUE!</v>
      </c>
      <c r="DJ87" s="185" t="e">
        <f t="shared" si="350"/>
        <v>#VALUE!</v>
      </c>
      <c r="DK87" s="189" t="e">
        <f t="shared" si="350"/>
        <v>#VALUE!</v>
      </c>
      <c r="DL87" s="186" t="e">
        <f t="shared" si="350"/>
        <v>#VALUE!</v>
      </c>
      <c r="DM87" s="186" t="e">
        <f t="shared" si="350"/>
        <v>#VALUE!</v>
      </c>
      <c r="DN87" s="211" t="e">
        <f t="shared" si="350"/>
        <v>#VALUE!</v>
      </c>
      <c r="DO87" s="186" t="e">
        <f t="shared" si="350"/>
        <v>#VALUE!</v>
      </c>
      <c r="DP87" s="186" t="e">
        <f t="shared" si="350"/>
        <v>#VALUE!</v>
      </c>
      <c r="DQ87" s="186" t="e">
        <f t="shared" si="350"/>
        <v>#VALUE!</v>
      </c>
      <c r="DR87" s="186" t="e">
        <f t="shared" si="350"/>
        <v>#VALUE!</v>
      </c>
      <c r="DS87" s="187" t="e">
        <f t="shared" si="350"/>
        <v>#VALUE!</v>
      </c>
      <c r="DT87" s="185" t="e">
        <f t="shared" si="11"/>
        <v>#VALUE!</v>
      </c>
      <c r="DU87" s="189" t="e">
        <f t="shared" si="12"/>
        <v>#VALUE!</v>
      </c>
      <c r="DV87" s="133" t="e">
        <f>CZ87*'Ores &amp; Ingots'!$C$3+DA87*'Ores &amp; Ingots'!$C$4+DB87*'Ores &amp; Ingots'!$C$5+DC87*'Ores &amp; Ingots'!$C$6+DD87*'Ores &amp; Ingots'!$C$7+DE87*'Ores &amp; Ingots'!$C$8+DF87*'Ores &amp; Ingots'!$C$9+DG87*'Ores &amp; Ingots'!$C$10+DH87*'Ores &amp; Ingots'!$C$11+DI87*'Ores &amp; Ingots'!$C$12</f>
        <v>#VALUE!</v>
      </c>
      <c r="DW87" s="133" t="e">
        <f>DJ87*'Ores &amp; Ingots'!$B$3+DK87*'Ores &amp; Ingots'!$B$4+DL87*'Ores &amp; Ingots'!$B$5+DM87*'Ores &amp; Ingots'!$B$6+DN87*'Ores &amp; Ingots'!$B$7+DO87*'Ores &amp; Ingots'!$B$8+DP87*'Ores &amp; Ingots'!$B$9+DQ87*'Ores &amp; Ingots'!$B$10+DR87*'Ores &amp; Ingots'!$B$11+DS87*'Ores &amp; Ingots'!$B$12</f>
        <v>#VALUE!</v>
      </c>
      <c r="DX87" s="189" t="e">
        <f>CZ87*Refining!$G$3+DA87*Refining!$G$4+DB87*Refining!$G$5+DC87*Refining!$G$6+DD87*Refining!$G$7+DE87*Refining!$G$8+DF87*Refining!$G$9+DG87*Refining!$G$10+DH87*Refining!$G$11+DI87*Refining!$G$12</f>
        <v>#VALUE!</v>
      </c>
      <c r="DY87" s="189" t="e">
        <f t="shared" si="13"/>
        <v>#VALUE!</v>
      </c>
      <c r="DZ87" s="192" t="e">
        <f t="shared" si="14"/>
        <v>#VALUE!</v>
      </c>
      <c r="EA87" s="185" t="e">
        <f t="shared" si="15"/>
        <v>#VALUE!</v>
      </c>
      <c r="EB87" s="194" t="e">
        <f t="shared" ref="EB87:EC87" si="351">EA87/60</f>
        <v>#VALUE!</v>
      </c>
      <c r="EC87" s="194" t="e">
        <f t="shared" si="351"/>
        <v>#VALUE!</v>
      </c>
      <c r="ED87" s="185" t="e">
        <f t="shared" si="17"/>
        <v>#VALUE!</v>
      </c>
      <c r="EE87" s="194" t="e">
        <f t="shared" ref="EE87:EF87" si="352">ED87/1000</f>
        <v>#VALUE!</v>
      </c>
      <c r="EF87" s="196" t="e">
        <f t="shared" si="352"/>
        <v>#VALUE!</v>
      </c>
      <c r="EG87" s="130" t="e">
        <f t="shared" si="19"/>
        <v>#VALUE!</v>
      </c>
      <c r="EH87" s="132" t="e">
        <f t="shared" si="20"/>
        <v>#VALUE!</v>
      </c>
      <c r="EI87" s="133" t="s">
        <v>28</v>
      </c>
    </row>
    <row r="88" spans="1:139" ht="12.75" hidden="1" x14ac:dyDescent="0.2">
      <c r="A88" s="864"/>
      <c r="B88" s="135" t="s">
        <v>311</v>
      </c>
      <c r="C88" s="137" t="s">
        <v>155</v>
      </c>
      <c r="D88" s="137">
        <v>3</v>
      </c>
      <c r="E88" s="137">
        <v>4</v>
      </c>
      <c r="F88" s="137">
        <v>6</v>
      </c>
      <c r="G88" s="139">
        <f t="shared" si="0"/>
        <v>9</v>
      </c>
      <c r="H88" s="140">
        <v>34</v>
      </c>
      <c r="I88" s="140">
        <v>34</v>
      </c>
      <c r="J88" s="140">
        <f>H88/Main!$D$9</f>
        <v>6.8</v>
      </c>
      <c r="K88" s="140">
        <f>I88/Main!$D$10</f>
        <v>17</v>
      </c>
      <c r="L88" s="140">
        <f t="shared" si="1"/>
        <v>2.5</v>
      </c>
      <c r="M88" s="140">
        <v>1</v>
      </c>
      <c r="N88" s="143"/>
      <c r="O88" s="143"/>
      <c r="P88" s="143"/>
      <c r="Q88" s="145"/>
      <c r="R88" s="143"/>
      <c r="S88" s="145">
        <v>60</v>
      </c>
      <c r="T88" s="146"/>
      <c r="U88" s="143"/>
      <c r="V88" s="143"/>
      <c r="W88" s="146"/>
      <c r="X88" s="146"/>
      <c r="Y88" s="143"/>
      <c r="Z88" s="143"/>
      <c r="AA88" s="145" t="s">
        <v>240</v>
      </c>
      <c r="AB88" s="145" t="s">
        <v>240</v>
      </c>
      <c r="AC88" s="362"/>
      <c r="AD88" s="133">
        <v>18</v>
      </c>
      <c r="AE88" s="133">
        <v>15</v>
      </c>
      <c r="AF88" s="133">
        <v>0</v>
      </c>
      <c r="AG88" s="133">
        <v>0</v>
      </c>
      <c r="AH88" s="133">
        <v>20</v>
      </c>
      <c r="AI88" s="133">
        <v>0</v>
      </c>
      <c r="AJ88" s="133">
        <v>1</v>
      </c>
      <c r="AK88" s="167">
        <v>20</v>
      </c>
      <c r="AL88" s="133">
        <v>4</v>
      </c>
      <c r="AM88" s="133">
        <v>0</v>
      </c>
      <c r="AN88" s="133">
        <v>0</v>
      </c>
      <c r="AO88" s="133">
        <v>10</v>
      </c>
      <c r="AP88" s="133">
        <v>40</v>
      </c>
      <c r="AQ88" s="133">
        <v>0</v>
      </c>
      <c r="AR88" s="133">
        <v>0</v>
      </c>
      <c r="AS88" s="133">
        <v>0</v>
      </c>
      <c r="AT88" s="133">
        <v>0</v>
      </c>
      <c r="AU88" s="133">
        <v>0</v>
      </c>
      <c r="AV88" s="133">
        <v>0</v>
      </c>
      <c r="AW88" s="133">
        <v>0</v>
      </c>
      <c r="AX88" s="133">
        <v>0</v>
      </c>
      <c r="AY88" s="174">
        <f t="shared" ref="AY88:BS88" si="353">IF(AD88 = 0, "", AD88)</f>
        <v>18</v>
      </c>
      <c r="AZ88" s="133">
        <f t="shared" si="353"/>
        <v>15</v>
      </c>
      <c r="BA88" s="137" t="str">
        <f t="shared" si="353"/>
        <v/>
      </c>
      <c r="BB88" s="137" t="str">
        <f t="shared" si="353"/>
        <v/>
      </c>
      <c r="BC88" s="133">
        <f t="shared" si="353"/>
        <v>20</v>
      </c>
      <c r="BD88" s="137" t="str">
        <f t="shared" si="353"/>
        <v/>
      </c>
      <c r="BE88" s="133">
        <f t="shared" si="353"/>
        <v>1</v>
      </c>
      <c r="BF88" s="167">
        <f t="shared" si="353"/>
        <v>20</v>
      </c>
      <c r="BG88" s="133">
        <f t="shared" si="353"/>
        <v>4</v>
      </c>
      <c r="BH88" s="137" t="str">
        <f t="shared" si="353"/>
        <v/>
      </c>
      <c r="BI88" s="137" t="str">
        <f t="shared" si="353"/>
        <v/>
      </c>
      <c r="BJ88" s="133">
        <f t="shared" si="353"/>
        <v>10</v>
      </c>
      <c r="BK88" s="133">
        <f t="shared" si="353"/>
        <v>40</v>
      </c>
      <c r="BL88" s="137" t="str">
        <f t="shared" si="353"/>
        <v/>
      </c>
      <c r="BM88" s="137" t="str">
        <f t="shared" si="353"/>
        <v/>
      </c>
      <c r="BN88" s="137" t="str">
        <f t="shared" si="353"/>
        <v/>
      </c>
      <c r="BO88" s="137" t="str">
        <f t="shared" si="353"/>
        <v/>
      </c>
      <c r="BP88" s="137" t="str">
        <f t="shared" si="353"/>
        <v/>
      </c>
      <c r="BQ88" s="137" t="str">
        <f t="shared" si="353"/>
        <v/>
      </c>
      <c r="BR88" s="137" t="str">
        <f t="shared" si="353"/>
        <v/>
      </c>
      <c r="BS88" s="169" t="str">
        <f t="shared" si="353"/>
        <v/>
      </c>
      <c r="BT88" s="174" t="e">
        <f>$AY88*Assembly!Z$4+$AZ88*Assembly!Z$5+$BA88*Assembly!Z$6+$BB88*Assembly!Z$7+$BC88*Assembly!Z$8+$BD88*Assembly!Z$9+$BE88*Assembly!Z$10+$BF88*Assembly!Z$11+$BG88*Assembly!Z$12+$BH88*Assembly!Z$13+$BI88*Assembly!Z$14+$BJ88*Assembly!Z$15+$BK88*Assembly!Z$16+$BL88*Assembly!Z$17+$BM88*Assembly!Z$18+$BN88*Assembly!Z$19+$BO88*Assembly!Z$20+$BP88*Assembly!Z$21+$BQ88*Assembly!Z$22+$BR88*Assembly!Z$23+$BS88*Assembly!Z$24</f>
        <v>#VALUE!</v>
      </c>
      <c r="BU88" s="133" t="e">
        <f t="shared" si="3"/>
        <v>#VALUE!</v>
      </c>
      <c r="BV88" s="133"/>
      <c r="BW88" s="133" t="e">
        <f>$AY88*Assembly!AD$4+$AZ88*Assembly!AD$5+$BA88*Assembly!AD$6+$BB88*Assembly!AD$7+$BC88*Assembly!AD$8+$BD88*Assembly!AD$9+$BE88*Assembly!AD$10+$BF88*Assembly!AD$11+$BG88*Assembly!AD$12+$BH88*Assembly!AD$13+$BI88*Assembly!AD$14+$BJ88*Assembly!AD$15+$BK88*Assembly!AD$16+$BL88*Assembly!AD$17+$BM88*Assembly!AD$18+$BN88*Assembly!AD$19+$BO88*Assembly!AD$20+$BP88*Assembly!AD$21+$BQ88*Assembly!AD$22+$BR88*Assembly!AD$23+$BS88*Assembly!AD$24</f>
        <v>#VALUE!</v>
      </c>
      <c r="BX88" s="177" t="e">
        <f t="shared" si="4"/>
        <v>#VALUE!</v>
      </c>
      <c r="BY88" s="178" t="e">
        <f t="shared" si="5"/>
        <v>#VALUE!</v>
      </c>
      <c r="BZ88" s="179" t="e">
        <f t="shared" si="6"/>
        <v>#VALUE!</v>
      </c>
      <c r="CA88" s="178" t="e">
        <f t="shared" si="7"/>
        <v>#VALUE!</v>
      </c>
      <c r="CB88" s="133" t="e">
        <f>$AY88*Assembly!Y$4+$AZ88*Assembly!Y$5+$BA88*Assembly!Y$6+$BB88*Assembly!Y$7+$BC88*Assembly!Y$8+$BD88*Assembly!Y$9+$BE88*Assembly!Y$10+$BF88*Assembly!Y$11+$BG88*Assembly!Y$12+$BH88*Assembly!Y$13+$BI88*Assembly!Y$14+$BJ88*Assembly!Y$15+$BK88*Assembly!Y$16+$BL88*Assembly!Y$17+$BM88*Assembly!Y$18+$BN88*Assembly!Y$19+$BO88*Assembly!Y$20+$BP88*Assembly!Y$21+$BQ88*Assembly!Y$22+$BR88*Assembly!Y$23+$BS88*Assembly!Y$24</f>
        <v>#VALUE!</v>
      </c>
      <c r="CC88" s="133" t="e">
        <f t="shared" si="8"/>
        <v>#VALUE!</v>
      </c>
      <c r="CD88" s="130" t="e">
        <f t="shared" si="9"/>
        <v>#VALUE!</v>
      </c>
      <c r="CE88" s="183" t="e">
        <f>$AY88*Assembly!AC$4+$AZ88*Assembly!AC$5+$BA88*Assembly!AC$6+$BB88*Assembly!AC$7+$BC88*Assembly!AC$8+$BD88*Assembly!AC$9+$BE88*Assembly!AC$10+$BF88*Assembly!AC$11+$BG88*Assembly!AC$12+$BH88*Assembly!AC$13+$BI88*Assembly!AC$14+$BJ88*Assembly!AC$15+$BK88*Assembly!AC$16+$BL88*Assembly!AC$17+$BM88*Assembly!AC$18+$BN88*Assembly!AC$19+$BO88*Assembly!AC$20+$BP88*Assembly!AC$21+$BQ88*Assembly!AC$22+$BR88*Assembly!AC$23+$BS88*Assembly!AC$24</f>
        <v>#VALUE!</v>
      </c>
      <c r="CF88" s="145" t="e">
        <f>$AY88*Assembly!M$4+$AZ88*Assembly!M$5+$BA88*Assembly!M$6+$BB88*Assembly!M$7+$BC88*Assembly!M$8+$BD88*Assembly!M$9+$BE88*Assembly!M$10+$BF88*Assembly!M$11+$BG88*Assembly!M$12+$BH88*Assembly!M$13+$BI88*Assembly!M$14+$BJ88*Assembly!M$15+$BK88*Assembly!M$16+$BL88*Assembly!M$17+$BM88*Assembly!M$18+$BN88*Assembly!M$19+$BO88*Assembly!M$20+$BP88*Assembly!M$21+$BQ88*Assembly!M$22+$BR88*Assembly!M$23+$BS88*Assembly!M$24</f>
        <v>#VALUE!</v>
      </c>
      <c r="CG88" s="145" t="e">
        <f>$AY88*Assembly!N$4+$AZ88*Assembly!N$5+$BA88*Assembly!N$6+$BB88*Assembly!N$7+$BC88*Assembly!N$8+$BD88*Assembly!N$9+$BE88*Assembly!N$10+$BF88*Assembly!N$11+$BG88*Assembly!N$12+$BH88*Assembly!N$13+$BI88*Assembly!N$14+$BJ88*Assembly!N$15+$BK88*Assembly!N$16+$BL88*Assembly!N$17+$BM88*Assembly!N$18+$BN88*Assembly!N$19+$BO88*Assembly!N$20+$BP88*Assembly!N$21+$BQ88*Assembly!N$22+$BR88*Assembly!N$23+$BS88*Assembly!N$24</f>
        <v>#VALUE!</v>
      </c>
      <c r="CH88" s="145" t="e">
        <f>$AY88*Assembly!O$4+$AZ88*Assembly!O$5+$BA88*Assembly!O$6+$BB88*Assembly!O$7+$BC88*Assembly!O$8+$BD88*Assembly!O$9+$BE88*Assembly!O$10+$BF88*Assembly!O$11+$BG88*Assembly!O$12+$BH88*Assembly!O$13+$BI88*Assembly!O$14+$BJ88*Assembly!O$15+$BK88*Assembly!O$16+$BL88*Assembly!O$17+$BM88*Assembly!O$18+$BN88*Assembly!O$19+$BO88*Assembly!O$20+$BP88*Assembly!O$21+$BQ88*Assembly!O$22+$BR88*Assembly!O$23+$BS88*Assembly!O$24</f>
        <v>#VALUE!</v>
      </c>
      <c r="CI88" s="140" t="e">
        <f>$AY88*Assembly!P$4+$AZ88*Assembly!P$5+$BA88*Assembly!P$6+$BB88*Assembly!P$7+$BC88*Assembly!P$8+$BD88*Assembly!P$9+$BE88*Assembly!P$10+$BF88*Assembly!P$11+$BG88*Assembly!P$12+$BH88*Assembly!P$13+$BI88*Assembly!P$14+$BJ88*Assembly!P$15+$BK88*Assembly!P$16+$BL88*Assembly!P$17+$BM88*Assembly!P$18+$BN88*Assembly!P$19+$BO88*Assembly!P$20+$BP88*Assembly!P$21+$BQ88*Assembly!P$22+$BR88*Assembly!P$23+$BS88*Assembly!P$24</f>
        <v>#VALUE!</v>
      </c>
      <c r="CJ88" s="140" t="e">
        <f>$AY88*Assembly!Q$4+$AZ88*Assembly!Q$5+$BA88*Assembly!Q$6+$BB88*Assembly!Q$7+$BC88*Assembly!Q$8+$BD88*Assembly!Q$9+$BE88*Assembly!Q$10+$BF88*Assembly!Q$11+$BG88*Assembly!Q$12+$BH88*Assembly!Q$13+$BI88*Assembly!Q$14+$BJ88*Assembly!Q$15+$BK88*Assembly!Q$16+$BL88*Assembly!Q$17+$BM88*Assembly!Q$18+$BN88*Assembly!Q$19+$BO88*Assembly!Q$20+$BP88*Assembly!Q$21+$BQ88*Assembly!Q$22+$BR88*Assembly!Q$23+$BS88*Assembly!Q$24</f>
        <v>#VALUE!</v>
      </c>
      <c r="CK88" s="145" t="e">
        <f>$AY88*Assembly!R$4+$AZ88*Assembly!R$5+$BA88*Assembly!R$6+$BB88*Assembly!R$7+$BC88*Assembly!R$8+$BD88*Assembly!R$9+$BE88*Assembly!R$10+$BF88*Assembly!R$11+$BG88*Assembly!R$12+$BH88*Assembly!R$13+$BI88*Assembly!R$14+$BJ88*Assembly!R$15+$BK88*Assembly!R$16+$BL88*Assembly!R$17+$BM88*Assembly!R$18+$BN88*Assembly!R$19+$BO88*Assembly!R$20+$BP88*Assembly!R$21+$BQ88*Assembly!R$22+$BR88*Assembly!R$23+$BS88*Assembly!R$24</f>
        <v>#VALUE!</v>
      </c>
      <c r="CL88" s="140" t="e">
        <f>$AY88*Assembly!S$4+$AZ88*Assembly!S$5+$BA88*Assembly!S$6+$BB88*Assembly!S$7+$BC88*Assembly!S$8+$BD88*Assembly!S$9+$BE88*Assembly!S$10+$BF88*Assembly!S$11+$BG88*Assembly!S$12+$BH88*Assembly!S$13+$BI88*Assembly!S$14+$BJ88*Assembly!S$15+$BK88*Assembly!S$16+$BL88*Assembly!S$17+$BM88*Assembly!S$18+$BN88*Assembly!S$19+$BO88*Assembly!S$20+$BP88*Assembly!S$21+$BQ88*Assembly!S$22+$BR88*Assembly!S$23+$BS88*Assembly!S$24</f>
        <v>#VALUE!</v>
      </c>
      <c r="CM88" s="140" t="e">
        <f>$AY88*Assembly!T$4+$AZ88*Assembly!T$5+$BA88*Assembly!T$6+$BB88*Assembly!T$7+$BC88*Assembly!T$8+$BD88*Assembly!T$9+$BE88*Assembly!T$10+$BF88*Assembly!T$11+$BG88*Assembly!T$12+$BH88*Assembly!T$13+$BI88*Assembly!T$14+$BJ88*Assembly!T$15+$BK88*Assembly!T$16+$BL88*Assembly!T$17+$BM88*Assembly!T$18+$BN88*Assembly!T$19+$BO88*Assembly!T$20+$BP88*Assembly!T$21+$BQ88*Assembly!T$22+$BR88*Assembly!T$23+$BS88*Assembly!T$24</f>
        <v>#VALUE!</v>
      </c>
      <c r="CN88" s="140" t="e">
        <f>$AY88*Assembly!U$4+$AZ88*Assembly!U$5+$BA88*Assembly!U$6+$BB88*Assembly!U$7+$BC88*Assembly!U$8+$BD88*Assembly!U$9+$BE88*Assembly!U$10+$BF88*Assembly!U$11+$BG88*Assembly!U$12+$BH88*Assembly!U$13+$BI88*Assembly!U$14+$BJ88*Assembly!U$15+$BK88*Assembly!U$16+$BL88*Assembly!U$17+$BM88*Assembly!U$18+$BN88*Assembly!U$19+$BO88*Assembly!U$20+$BP88*Assembly!U$21+$BQ88*Assembly!U$22+$BR88*Assembly!U$23+$BS88*Assembly!U$24</f>
        <v>#VALUE!</v>
      </c>
      <c r="CO88" s="145" t="e">
        <f>$AY88*Assembly!V$4+$AZ88*Assembly!V$5+$BA88*Assembly!V$6+$BB88*Assembly!V$7+$BC88*Assembly!V$8+$BD88*Assembly!V$9+$BE88*Assembly!V$10+$BF88*Assembly!V$11+$BG88*Assembly!V$12+$BH88*Assembly!V$13+$BI88*Assembly!V$14+$BJ88*Assembly!V$15+$BK88*Assembly!V$16+$BL88*Assembly!V$17+$BM88*Assembly!V$18+$BN88*Assembly!V$19+$BO88*Assembly!V$20+$BP88*Assembly!V$21+$BQ88*Assembly!V$22+$BR88*Assembly!V$23+$BS88*Assembly!V$24</f>
        <v>#VALUE!</v>
      </c>
      <c r="CP88" s="145" t="e">
        <f>CF88*Refining!$F$3</f>
        <v>#VALUE!</v>
      </c>
      <c r="CQ88" s="145" t="e">
        <f>CG88*Refining!$F$4</f>
        <v>#VALUE!</v>
      </c>
      <c r="CR88" s="145" t="e">
        <f>CH88*Refining!$F$5</f>
        <v>#VALUE!</v>
      </c>
      <c r="CS88" s="145" t="e">
        <f>CI88*Refining!$F$6</f>
        <v>#VALUE!</v>
      </c>
      <c r="CT88" s="145" t="e">
        <f>CJ88*Refining!$F$7</f>
        <v>#VALUE!</v>
      </c>
      <c r="CU88" s="145" t="e">
        <f>CK88*Refining!$F$8</f>
        <v>#VALUE!</v>
      </c>
      <c r="CV88" s="145" t="e">
        <f>CL88*Refining!$F$9</f>
        <v>#VALUE!</v>
      </c>
      <c r="CW88" s="145" t="e">
        <f>CM88*Refining!$F$10</f>
        <v>#VALUE!</v>
      </c>
      <c r="CX88" s="145" t="e">
        <f>CN88*Refining!$F$11</f>
        <v>#VALUE!</v>
      </c>
      <c r="CY88" s="145" t="e">
        <f>CO88*Refining!$F$12</f>
        <v>#VALUE!</v>
      </c>
      <c r="CZ88" s="185" t="e">
        <f t="shared" ref="CZ88:DS88" si="354">IF(CF88 = 0, "", CF88)</f>
        <v>#VALUE!</v>
      </c>
      <c r="DA88" s="189" t="e">
        <f t="shared" si="354"/>
        <v>#VALUE!</v>
      </c>
      <c r="DB88" s="189" t="e">
        <f t="shared" si="354"/>
        <v>#VALUE!</v>
      </c>
      <c r="DC88" s="186" t="e">
        <f t="shared" si="354"/>
        <v>#VALUE!</v>
      </c>
      <c r="DD88" s="186" t="e">
        <f t="shared" si="354"/>
        <v>#VALUE!</v>
      </c>
      <c r="DE88" s="186" t="e">
        <f t="shared" si="354"/>
        <v>#VALUE!</v>
      </c>
      <c r="DF88" s="186" t="e">
        <f t="shared" si="354"/>
        <v>#VALUE!</v>
      </c>
      <c r="DG88" s="186" t="e">
        <f t="shared" si="354"/>
        <v>#VALUE!</v>
      </c>
      <c r="DH88" s="186" t="e">
        <f t="shared" si="354"/>
        <v>#VALUE!</v>
      </c>
      <c r="DI88" s="187" t="e">
        <f t="shared" si="354"/>
        <v>#VALUE!</v>
      </c>
      <c r="DJ88" s="185" t="e">
        <f t="shared" si="354"/>
        <v>#VALUE!</v>
      </c>
      <c r="DK88" s="189" t="e">
        <f t="shared" si="354"/>
        <v>#VALUE!</v>
      </c>
      <c r="DL88" s="189" t="e">
        <f t="shared" si="354"/>
        <v>#VALUE!</v>
      </c>
      <c r="DM88" s="186" t="e">
        <f t="shared" si="354"/>
        <v>#VALUE!</v>
      </c>
      <c r="DN88" s="211" t="e">
        <f t="shared" si="354"/>
        <v>#VALUE!</v>
      </c>
      <c r="DO88" s="186" t="e">
        <f t="shared" si="354"/>
        <v>#VALUE!</v>
      </c>
      <c r="DP88" s="186" t="e">
        <f t="shared" si="354"/>
        <v>#VALUE!</v>
      </c>
      <c r="DQ88" s="186" t="e">
        <f t="shared" si="354"/>
        <v>#VALUE!</v>
      </c>
      <c r="DR88" s="186" t="e">
        <f t="shared" si="354"/>
        <v>#VALUE!</v>
      </c>
      <c r="DS88" s="187" t="e">
        <f t="shared" si="354"/>
        <v>#VALUE!</v>
      </c>
      <c r="DT88" s="185" t="e">
        <f t="shared" si="11"/>
        <v>#VALUE!</v>
      </c>
      <c r="DU88" s="189" t="e">
        <f t="shared" si="12"/>
        <v>#VALUE!</v>
      </c>
      <c r="DV88" s="133" t="e">
        <f>CZ88*'Ores &amp; Ingots'!$C$3+DA88*'Ores &amp; Ingots'!$C$4+DB88*'Ores &amp; Ingots'!$C$5+DC88*'Ores &amp; Ingots'!$C$6+DD88*'Ores &amp; Ingots'!$C$7+DE88*'Ores &amp; Ingots'!$C$8+DF88*'Ores &amp; Ingots'!$C$9+DG88*'Ores &amp; Ingots'!$C$10+DH88*'Ores &amp; Ingots'!$C$11+DI88*'Ores &amp; Ingots'!$C$12</f>
        <v>#VALUE!</v>
      </c>
      <c r="DW88" s="133" t="e">
        <f>DJ88*'Ores &amp; Ingots'!$B$3+DK88*'Ores &amp; Ingots'!$B$4+DL88*'Ores &amp; Ingots'!$B$5+DM88*'Ores &amp; Ingots'!$B$6+DN88*'Ores &amp; Ingots'!$B$7+DO88*'Ores &amp; Ingots'!$B$8+DP88*'Ores &amp; Ingots'!$B$9+DQ88*'Ores &amp; Ingots'!$B$10+DR88*'Ores &amp; Ingots'!$B$11+DS88*'Ores &amp; Ingots'!$B$12</f>
        <v>#VALUE!</v>
      </c>
      <c r="DX88" s="189" t="e">
        <f>CZ88*Refining!$G$3+DA88*Refining!$G$4+DB88*Refining!$G$5+DC88*Refining!$G$6+DD88*Refining!$G$7+DE88*Refining!$G$8+DF88*Refining!$G$9+DG88*Refining!$G$10+DH88*Refining!$G$11+DI88*Refining!$G$12</f>
        <v>#VALUE!</v>
      </c>
      <c r="DY88" s="189" t="e">
        <f t="shared" si="13"/>
        <v>#VALUE!</v>
      </c>
      <c r="DZ88" s="192" t="e">
        <f t="shared" si="14"/>
        <v>#VALUE!</v>
      </c>
      <c r="EA88" s="185" t="e">
        <f t="shared" si="15"/>
        <v>#VALUE!</v>
      </c>
      <c r="EB88" s="194" t="e">
        <f t="shared" ref="EB88:EC88" si="355">EA88/60</f>
        <v>#VALUE!</v>
      </c>
      <c r="EC88" s="194" t="e">
        <f t="shared" si="355"/>
        <v>#VALUE!</v>
      </c>
      <c r="ED88" s="185" t="e">
        <f t="shared" si="17"/>
        <v>#VALUE!</v>
      </c>
      <c r="EE88" s="194" t="e">
        <f t="shared" ref="EE88:EF88" si="356">ED88/1000</f>
        <v>#VALUE!</v>
      </c>
      <c r="EF88" s="196" t="e">
        <f t="shared" si="356"/>
        <v>#VALUE!</v>
      </c>
      <c r="EG88" s="130" t="e">
        <f t="shared" si="19"/>
        <v>#VALUE!</v>
      </c>
      <c r="EH88" s="132" t="e">
        <f t="shared" si="20"/>
        <v>#VALUE!</v>
      </c>
      <c r="EI88" s="133" t="s">
        <v>28</v>
      </c>
    </row>
    <row r="89" spans="1:139" ht="12.75" x14ac:dyDescent="0.2">
      <c r="A89" s="864"/>
      <c r="B89" s="135" t="s">
        <v>312</v>
      </c>
      <c r="C89" s="137" t="s">
        <v>156</v>
      </c>
      <c r="D89" s="137">
        <v>1</v>
      </c>
      <c r="E89" s="137">
        <v>1</v>
      </c>
      <c r="F89" s="137">
        <v>1</v>
      </c>
      <c r="G89" s="139">
        <f t="shared" si="0"/>
        <v>15.625</v>
      </c>
      <c r="H89" s="140">
        <v>3</v>
      </c>
      <c r="I89" s="140">
        <v>3</v>
      </c>
      <c r="J89" s="140">
        <f>H89/Main!$D$9</f>
        <v>0.6</v>
      </c>
      <c r="K89" s="140">
        <f>I89/Main!$D$10</f>
        <v>1.5</v>
      </c>
      <c r="L89" s="140">
        <f t="shared" si="1"/>
        <v>2.5</v>
      </c>
      <c r="M89" s="140">
        <v>1</v>
      </c>
      <c r="N89" s="143"/>
      <c r="O89" s="143"/>
      <c r="P89" s="143"/>
      <c r="Q89" s="145"/>
      <c r="R89" s="143"/>
      <c r="S89" s="146"/>
      <c r="T89" s="146"/>
      <c r="U89" s="143"/>
      <c r="V89" s="143"/>
      <c r="W89" s="146"/>
      <c r="X89" s="146"/>
      <c r="Y89" s="143"/>
      <c r="Z89" s="143"/>
      <c r="AA89" s="143"/>
      <c r="AB89" s="143"/>
      <c r="AC89" s="362" t="s">
        <v>220</v>
      </c>
      <c r="AD89" s="133">
        <v>0</v>
      </c>
      <c r="AE89" s="133">
        <v>0</v>
      </c>
      <c r="AF89" s="133">
        <v>0</v>
      </c>
      <c r="AG89" s="133">
        <v>0</v>
      </c>
      <c r="AH89" s="167">
        <v>1</v>
      </c>
      <c r="AI89" s="133">
        <v>0</v>
      </c>
      <c r="AJ89" s="133">
        <v>0</v>
      </c>
      <c r="AK89" s="133">
        <v>1</v>
      </c>
      <c r="AL89" s="133">
        <v>1</v>
      </c>
      <c r="AM89" s="133">
        <v>0</v>
      </c>
      <c r="AN89" s="133">
        <v>0</v>
      </c>
      <c r="AO89" s="133">
        <v>0</v>
      </c>
      <c r="AP89" s="133">
        <v>0</v>
      </c>
      <c r="AQ89" s="133">
        <v>0</v>
      </c>
      <c r="AR89" s="133">
        <v>0</v>
      </c>
      <c r="AS89" s="133">
        <v>0</v>
      </c>
      <c r="AT89" s="133">
        <v>0</v>
      </c>
      <c r="AU89" s="133">
        <v>0</v>
      </c>
      <c r="AV89" s="133">
        <v>0</v>
      </c>
      <c r="AW89" s="133">
        <v>0</v>
      </c>
      <c r="AX89" s="133">
        <v>0</v>
      </c>
      <c r="AY89" s="161" t="str">
        <f t="shared" ref="AY89:BS89" si="357">IF(AD89 = 0, "", AD89)</f>
        <v/>
      </c>
      <c r="AZ89" s="137" t="str">
        <f t="shared" si="357"/>
        <v/>
      </c>
      <c r="BA89" s="137" t="str">
        <f t="shared" si="357"/>
        <v/>
      </c>
      <c r="BB89" s="137" t="str">
        <f t="shared" si="357"/>
        <v/>
      </c>
      <c r="BC89" s="167">
        <f t="shared" si="357"/>
        <v>1</v>
      </c>
      <c r="BD89" s="137" t="str">
        <f t="shared" si="357"/>
        <v/>
      </c>
      <c r="BE89" s="137" t="str">
        <f t="shared" si="357"/>
        <v/>
      </c>
      <c r="BF89" s="133">
        <f t="shared" si="357"/>
        <v>1</v>
      </c>
      <c r="BG89" s="133">
        <f t="shared" si="357"/>
        <v>1</v>
      </c>
      <c r="BH89" s="137" t="str">
        <f t="shared" si="357"/>
        <v/>
      </c>
      <c r="BI89" s="137" t="str">
        <f t="shared" si="357"/>
        <v/>
      </c>
      <c r="BJ89" s="137" t="str">
        <f t="shared" si="357"/>
        <v/>
      </c>
      <c r="BK89" s="137" t="str">
        <f t="shared" si="357"/>
        <v/>
      </c>
      <c r="BL89" s="137" t="str">
        <f t="shared" si="357"/>
        <v/>
      </c>
      <c r="BM89" s="137" t="str">
        <f t="shared" si="357"/>
        <v/>
      </c>
      <c r="BN89" s="137" t="str">
        <f t="shared" si="357"/>
        <v/>
      </c>
      <c r="BO89" s="137" t="str">
        <f t="shared" si="357"/>
        <v/>
      </c>
      <c r="BP89" s="137" t="str">
        <f t="shared" si="357"/>
        <v/>
      </c>
      <c r="BQ89" s="137" t="str">
        <f t="shared" si="357"/>
        <v/>
      </c>
      <c r="BR89" s="137" t="str">
        <f t="shared" si="357"/>
        <v/>
      </c>
      <c r="BS89" s="169" t="str">
        <f t="shared" si="357"/>
        <v/>
      </c>
      <c r="BT89" s="174" t="e">
        <f>$AY89*Assembly!Z$4+$AZ89*Assembly!Z$5+$BA89*Assembly!Z$6+$BB89*Assembly!Z$7+$BC89*Assembly!Z$8+$BD89*Assembly!Z$9+$BE89*Assembly!Z$10+$BF89*Assembly!Z$11+$BG89*Assembly!Z$12+$BH89*Assembly!Z$13+$BI89*Assembly!Z$14+$BJ89*Assembly!Z$15+$BK89*Assembly!Z$16+$BL89*Assembly!Z$17+$BM89*Assembly!Z$18+$BN89*Assembly!Z$19+$BO89*Assembly!Z$20+$BP89*Assembly!Z$21+$BQ89*Assembly!Z$22+$BR89*Assembly!Z$23+$BS89*Assembly!Z$24</f>
        <v>#VALUE!</v>
      </c>
      <c r="BU89" s="133" t="e">
        <f t="shared" si="3"/>
        <v>#VALUE!</v>
      </c>
      <c r="BV89" s="133"/>
      <c r="BW89" s="133" t="e">
        <f>$AY89*Assembly!AD$4+$AZ89*Assembly!AD$5+$BA89*Assembly!AD$6+$BB89*Assembly!AD$7+$BC89*Assembly!AD$8+$BD89*Assembly!AD$9+$BE89*Assembly!AD$10+$BF89*Assembly!AD$11+$BG89*Assembly!AD$12+$BH89*Assembly!AD$13+$BI89*Assembly!AD$14+$BJ89*Assembly!AD$15+$BK89*Assembly!AD$16+$BL89*Assembly!AD$17+$BM89*Assembly!AD$18+$BN89*Assembly!AD$19+$BO89*Assembly!AD$20+$BP89*Assembly!AD$21+$BQ89*Assembly!AD$22+$BR89*Assembly!AD$23+$BS89*Assembly!AD$24</f>
        <v>#VALUE!</v>
      </c>
      <c r="BX89" s="177" t="e">
        <f t="shared" si="4"/>
        <v>#VALUE!</v>
      </c>
      <c r="BY89" s="178" t="e">
        <f t="shared" si="5"/>
        <v>#VALUE!</v>
      </c>
      <c r="BZ89" s="179" t="e">
        <f t="shared" si="6"/>
        <v>#VALUE!</v>
      </c>
      <c r="CA89" s="178" t="e">
        <f t="shared" si="7"/>
        <v>#VALUE!</v>
      </c>
      <c r="CB89" s="133" t="e">
        <f>$AY89*Assembly!Y$4+$AZ89*Assembly!Y$5+$BA89*Assembly!Y$6+$BB89*Assembly!Y$7+$BC89*Assembly!Y$8+$BD89*Assembly!Y$9+$BE89*Assembly!Y$10+$BF89*Assembly!Y$11+$BG89*Assembly!Y$12+$BH89*Assembly!Y$13+$BI89*Assembly!Y$14+$BJ89*Assembly!Y$15+$BK89*Assembly!Y$16+$BL89*Assembly!Y$17+$BM89*Assembly!Y$18+$BN89*Assembly!Y$19+$BO89*Assembly!Y$20+$BP89*Assembly!Y$21+$BQ89*Assembly!Y$22+$BR89*Assembly!Y$23+$BS89*Assembly!Y$24</f>
        <v>#VALUE!</v>
      </c>
      <c r="CC89" s="133" t="e">
        <f t="shared" si="8"/>
        <v>#VALUE!</v>
      </c>
      <c r="CD89" s="130" t="e">
        <f t="shared" si="9"/>
        <v>#VALUE!</v>
      </c>
      <c r="CE89" s="183" t="e">
        <f>$AY89*Assembly!AC$4+$AZ89*Assembly!AC$5+$BA89*Assembly!AC$6+$BB89*Assembly!AC$7+$BC89*Assembly!AC$8+$BD89*Assembly!AC$9+$BE89*Assembly!AC$10+$BF89*Assembly!AC$11+$BG89*Assembly!AC$12+$BH89*Assembly!AC$13+$BI89*Assembly!AC$14+$BJ89*Assembly!AC$15+$BK89*Assembly!AC$16+$BL89*Assembly!AC$17+$BM89*Assembly!AC$18+$BN89*Assembly!AC$19+$BO89*Assembly!AC$20+$BP89*Assembly!AC$21+$BQ89*Assembly!AC$22+$BR89*Assembly!AC$23+$BS89*Assembly!AC$24</f>
        <v>#VALUE!</v>
      </c>
      <c r="CF89" s="145" t="e">
        <f>$AY89*Assembly!M$4+$AZ89*Assembly!M$5+$BA89*Assembly!M$6+$BB89*Assembly!M$7+$BC89*Assembly!M$8+$BD89*Assembly!M$9+$BE89*Assembly!M$10+$BF89*Assembly!M$11+$BG89*Assembly!M$12+$BH89*Assembly!M$13+$BI89*Assembly!M$14+$BJ89*Assembly!M$15+$BK89*Assembly!M$16+$BL89*Assembly!M$17+$BM89*Assembly!M$18+$BN89*Assembly!M$19+$BO89*Assembly!M$20+$BP89*Assembly!M$21+$BQ89*Assembly!M$22+$BR89*Assembly!M$23+$BS89*Assembly!M$24</f>
        <v>#VALUE!</v>
      </c>
      <c r="CG89" s="145" t="e">
        <f>$AY89*Assembly!N$4+$AZ89*Assembly!N$5+$BA89*Assembly!N$6+$BB89*Assembly!N$7+$BC89*Assembly!N$8+$BD89*Assembly!N$9+$BE89*Assembly!N$10+$BF89*Assembly!N$11+$BG89*Assembly!N$12+$BH89*Assembly!N$13+$BI89*Assembly!N$14+$BJ89*Assembly!N$15+$BK89*Assembly!N$16+$BL89*Assembly!N$17+$BM89*Assembly!N$18+$BN89*Assembly!N$19+$BO89*Assembly!N$20+$BP89*Assembly!N$21+$BQ89*Assembly!N$22+$BR89*Assembly!N$23+$BS89*Assembly!N$24</f>
        <v>#VALUE!</v>
      </c>
      <c r="CH89" s="145" t="e">
        <f>$AY89*Assembly!O$4+$AZ89*Assembly!O$5+$BA89*Assembly!O$6+$BB89*Assembly!O$7+$BC89*Assembly!O$8+$BD89*Assembly!O$9+$BE89*Assembly!O$10+$BF89*Assembly!O$11+$BG89*Assembly!O$12+$BH89*Assembly!O$13+$BI89*Assembly!O$14+$BJ89*Assembly!O$15+$BK89*Assembly!O$16+$BL89*Assembly!O$17+$BM89*Assembly!O$18+$BN89*Assembly!O$19+$BO89*Assembly!O$20+$BP89*Assembly!O$21+$BQ89*Assembly!O$22+$BR89*Assembly!O$23+$BS89*Assembly!O$24</f>
        <v>#VALUE!</v>
      </c>
      <c r="CI89" s="140" t="e">
        <f>$AY89*Assembly!P$4+$AZ89*Assembly!P$5+$BA89*Assembly!P$6+$BB89*Assembly!P$7+$BC89*Assembly!P$8+$BD89*Assembly!P$9+$BE89*Assembly!P$10+$BF89*Assembly!P$11+$BG89*Assembly!P$12+$BH89*Assembly!P$13+$BI89*Assembly!P$14+$BJ89*Assembly!P$15+$BK89*Assembly!P$16+$BL89*Assembly!P$17+$BM89*Assembly!P$18+$BN89*Assembly!P$19+$BO89*Assembly!P$20+$BP89*Assembly!P$21+$BQ89*Assembly!P$22+$BR89*Assembly!P$23+$BS89*Assembly!P$24</f>
        <v>#VALUE!</v>
      </c>
      <c r="CJ89" s="140" t="e">
        <f>$AY89*Assembly!Q$4+$AZ89*Assembly!Q$5+$BA89*Assembly!Q$6+$BB89*Assembly!Q$7+$BC89*Assembly!Q$8+$BD89*Assembly!Q$9+$BE89*Assembly!Q$10+$BF89*Assembly!Q$11+$BG89*Assembly!Q$12+$BH89*Assembly!Q$13+$BI89*Assembly!Q$14+$BJ89*Assembly!Q$15+$BK89*Assembly!Q$16+$BL89*Assembly!Q$17+$BM89*Assembly!Q$18+$BN89*Assembly!Q$19+$BO89*Assembly!Q$20+$BP89*Assembly!Q$21+$BQ89*Assembly!Q$22+$BR89*Assembly!Q$23+$BS89*Assembly!Q$24</f>
        <v>#VALUE!</v>
      </c>
      <c r="CK89" s="145" t="e">
        <f>$AY89*Assembly!R$4+$AZ89*Assembly!R$5+$BA89*Assembly!R$6+$BB89*Assembly!R$7+$BC89*Assembly!R$8+$BD89*Assembly!R$9+$BE89*Assembly!R$10+$BF89*Assembly!R$11+$BG89*Assembly!R$12+$BH89*Assembly!R$13+$BI89*Assembly!R$14+$BJ89*Assembly!R$15+$BK89*Assembly!R$16+$BL89*Assembly!R$17+$BM89*Assembly!R$18+$BN89*Assembly!R$19+$BO89*Assembly!R$20+$BP89*Assembly!R$21+$BQ89*Assembly!R$22+$BR89*Assembly!R$23+$BS89*Assembly!R$24</f>
        <v>#VALUE!</v>
      </c>
      <c r="CL89" s="140" t="e">
        <f>$AY89*Assembly!S$4+$AZ89*Assembly!S$5+$BA89*Assembly!S$6+$BB89*Assembly!S$7+$BC89*Assembly!S$8+$BD89*Assembly!S$9+$BE89*Assembly!S$10+$BF89*Assembly!S$11+$BG89*Assembly!S$12+$BH89*Assembly!S$13+$BI89*Assembly!S$14+$BJ89*Assembly!S$15+$BK89*Assembly!S$16+$BL89*Assembly!S$17+$BM89*Assembly!S$18+$BN89*Assembly!S$19+$BO89*Assembly!S$20+$BP89*Assembly!S$21+$BQ89*Assembly!S$22+$BR89*Assembly!S$23+$BS89*Assembly!S$24</f>
        <v>#VALUE!</v>
      </c>
      <c r="CM89" s="140" t="e">
        <f>$AY89*Assembly!T$4+$AZ89*Assembly!T$5+$BA89*Assembly!T$6+$BB89*Assembly!T$7+$BC89*Assembly!T$8+$BD89*Assembly!T$9+$BE89*Assembly!T$10+$BF89*Assembly!T$11+$BG89*Assembly!T$12+$BH89*Assembly!T$13+$BI89*Assembly!T$14+$BJ89*Assembly!T$15+$BK89*Assembly!T$16+$BL89*Assembly!T$17+$BM89*Assembly!T$18+$BN89*Assembly!T$19+$BO89*Assembly!T$20+$BP89*Assembly!T$21+$BQ89*Assembly!T$22+$BR89*Assembly!T$23+$BS89*Assembly!T$24</f>
        <v>#VALUE!</v>
      </c>
      <c r="CN89" s="140" t="e">
        <f>$AY89*Assembly!U$4+$AZ89*Assembly!U$5+$BA89*Assembly!U$6+$BB89*Assembly!U$7+$BC89*Assembly!U$8+$BD89*Assembly!U$9+$BE89*Assembly!U$10+$BF89*Assembly!U$11+$BG89*Assembly!U$12+$BH89*Assembly!U$13+$BI89*Assembly!U$14+$BJ89*Assembly!U$15+$BK89*Assembly!U$16+$BL89*Assembly!U$17+$BM89*Assembly!U$18+$BN89*Assembly!U$19+$BO89*Assembly!U$20+$BP89*Assembly!U$21+$BQ89*Assembly!U$22+$BR89*Assembly!U$23+$BS89*Assembly!U$24</f>
        <v>#VALUE!</v>
      </c>
      <c r="CO89" s="145" t="e">
        <f>$AY89*Assembly!V$4+$AZ89*Assembly!V$5+$BA89*Assembly!V$6+$BB89*Assembly!V$7+$BC89*Assembly!V$8+$BD89*Assembly!V$9+$BE89*Assembly!V$10+$BF89*Assembly!V$11+$BG89*Assembly!V$12+$BH89*Assembly!V$13+$BI89*Assembly!V$14+$BJ89*Assembly!V$15+$BK89*Assembly!V$16+$BL89*Assembly!V$17+$BM89*Assembly!V$18+$BN89*Assembly!V$19+$BO89*Assembly!V$20+$BP89*Assembly!V$21+$BQ89*Assembly!V$22+$BR89*Assembly!V$23+$BS89*Assembly!V$24</f>
        <v>#VALUE!</v>
      </c>
      <c r="CP89" s="145" t="e">
        <f>CF89*Refining!$F$3</f>
        <v>#VALUE!</v>
      </c>
      <c r="CQ89" s="145" t="e">
        <f>CG89*Refining!$F$4</f>
        <v>#VALUE!</v>
      </c>
      <c r="CR89" s="145" t="e">
        <f>CH89*Refining!$F$5</f>
        <v>#VALUE!</v>
      </c>
      <c r="CS89" s="145" t="e">
        <f>CI89*Refining!$F$6</f>
        <v>#VALUE!</v>
      </c>
      <c r="CT89" s="145" t="e">
        <f>CJ89*Refining!$F$7</f>
        <v>#VALUE!</v>
      </c>
      <c r="CU89" s="145" t="e">
        <f>CK89*Refining!$F$8</f>
        <v>#VALUE!</v>
      </c>
      <c r="CV89" s="145" t="e">
        <f>CL89*Refining!$F$9</f>
        <v>#VALUE!</v>
      </c>
      <c r="CW89" s="145" t="e">
        <f>CM89*Refining!$F$10</f>
        <v>#VALUE!</v>
      </c>
      <c r="CX89" s="145" t="e">
        <f>CN89*Refining!$F$11</f>
        <v>#VALUE!</v>
      </c>
      <c r="CY89" s="145" t="e">
        <f>CO89*Refining!$F$12</f>
        <v>#VALUE!</v>
      </c>
      <c r="CZ89" s="185" t="e">
        <f t="shared" ref="CZ89:DS89" si="358">IF(CF89 = 0, "", CF89)</f>
        <v>#VALUE!</v>
      </c>
      <c r="DA89" s="186" t="e">
        <f t="shared" si="358"/>
        <v>#VALUE!</v>
      </c>
      <c r="DB89" s="186" t="e">
        <f t="shared" si="358"/>
        <v>#VALUE!</v>
      </c>
      <c r="DC89" s="186" t="e">
        <f t="shared" si="358"/>
        <v>#VALUE!</v>
      </c>
      <c r="DD89" s="186" t="e">
        <f t="shared" si="358"/>
        <v>#VALUE!</v>
      </c>
      <c r="DE89" s="186" t="e">
        <f t="shared" si="358"/>
        <v>#VALUE!</v>
      </c>
      <c r="DF89" s="186" t="e">
        <f t="shared" si="358"/>
        <v>#VALUE!</v>
      </c>
      <c r="DG89" s="186" t="e">
        <f t="shared" si="358"/>
        <v>#VALUE!</v>
      </c>
      <c r="DH89" s="186" t="e">
        <f t="shared" si="358"/>
        <v>#VALUE!</v>
      </c>
      <c r="DI89" s="187" t="e">
        <f t="shared" si="358"/>
        <v>#VALUE!</v>
      </c>
      <c r="DJ89" s="185" t="e">
        <f t="shared" si="358"/>
        <v>#VALUE!</v>
      </c>
      <c r="DK89" s="186" t="e">
        <f t="shared" si="358"/>
        <v>#VALUE!</v>
      </c>
      <c r="DL89" s="186" t="e">
        <f t="shared" si="358"/>
        <v>#VALUE!</v>
      </c>
      <c r="DM89" s="186" t="e">
        <f t="shared" si="358"/>
        <v>#VALUE!</v>
      </c>
      <c r="DN89" s="188" t="e">
        <f t="shared" si="358"/>
        <v>#VALUE!</v>
      </c>
      <c r="DO89" s="186" t="e">
        <f t="shared" si="358"/>
        <v>#VALUE!</v>
      </c>
      <c r="DP89" s="186" t="e">
        <f t="shared" si="358"/>
        <v>#VALUE!</v>
      </c>
      <c r="DQ89" s="186" t="e">
        <f t="shared" si="358"/>
        <v>#VALUE!</v>
      </c>
      <c r="DR89" s="186" t="e">
        <f t="shared" si="358"/>
        <v>#VALUE!</v>
      </c>
      <c r="DS89" s="187" t="e">
        <f t="shared" si="358"/>
        <v>#VALUE!</v>
      </c>
      <c r="DT89" s="185" t="e">
        <f t="shared" si="11"/>
        <v>#VALUE!</v>
      </c>
      <c r="DU89" s="189" t="e">
        <f t="shared" si="12"/>
        <v>#VALUE!</v>
      </c>
      <c r="DV89" s="133" t="e">
        <f>CZ89*'Ores &amp; Ingots'!$C$3+DA89*'Ores &amp; Ingots'!$C$4+DB89*'Ores &amp; Ingots'!$C$5+DC89*'Ores &amp; Ingots'!$C$6+DD89*'Ores &amp; Ingots'!$C$7+DE89*'Ores &amp; Ingots'!$C$8+DF89*'Ores &amp; Ingots'!$C$9+DG89*'Ores &amp; Ingots'!$C$10+DH89*'Ores &amp; Ingots'!$C$11+DI89*'Ores &amp; Ingots'!$C$12</f>
        <v>#VALUE!</v>
      </c>
      <c r="DW89" s="133" t="e">
        <f>DJ89*'Ores &amp; Ingots'!$B$3+DK89*'Ores &amp; Ingots'!$B$4+DL89*'Ores &amp; Ingots'!$B$5+DM89*'Ores &amp; Ingots'!$B$6+DN89*'Ores &amp; Ingots'!$B$7+DO89*'Ores &amp; Ingots'!$B$8+DP89*'Ores &amp; Ingots'!$B$9+DQ89*'Ores &amp; Ingots'!$B$10+DR89*'Ores &amp; Ingots'!$B$11+DS89*'Ores &amp; Ingots'!$B$12</f>
        <v>#VALUE!</v>
      </c>
      <c r="DX89" s="189" t="e">
        <f>CZ89*Refining!$G$3+DA89*Refining!$G$4+DB89*Refining!$G$5+DC89*Refining!$G$6+DD89*Refining!$G$7+DE89*Refining!$G$8+DF89*Refining!$G$9+DG89*Refining!$G$10+DH89*Refining!$G$11+DI89*Refining!$G$12</f>
        <v>#VALUE!</v>
      </c>
      <c r="DY89" s="189" t="e">
        <f t="shared" si="13"/>
        <v>#VALUE!</v>
      </c>
      <c r="DZ89" s="192" t="e">
        <f t="shared" si="14"/>
        <v>#VALUE!</v>
      </c>
      <c r="EA89" s="185" t="e">
        <f t="shared" si="15"/>
        <v>#VALUE!</v>
      </c>
      <c r="EB89" s="194" t="e">
        <f t="shared" ref="EB89:EC89" si="359">EA89/60</f>
        <v>#VALUE!</v>
      </c>
      <c r="EC89" s="194" t="e">
        <f t="shared" si="359"/>
        <v>#VALUE!</v>
      </c>
      <c r="ED89" s="185" t="e">
        <f t="shared" si="17"/>
        <v>#VALUE!</v>
      </c>
      <c r="EE89" s="194" t="e">
        <f t="shared" ref="EE89:EF89" si="360">ED89/1000</f>
        <v>#VALUE!</v>
      </c>
      <c r="EF89" s="196" t="e">
        <f t="shared" si="360"/>
        <v>#VALUE!</v>
      </c>
      <c r="EG89" s="130" t="e">
        <f t="shared" si="19"/>
        <v>#VALUE!</v>
      </c>
      <c r="EH89" s="132" t="e">
        <f t="shared" si="20"/>
        <v>#VALUE!</v>
      </c>
      <c r="EI89" s="133">
        <v>284</v>
      </c>
    </row>
    <row r="90" spans="1:139" ht="12.75" hidden="1" x14ac:dyDescent="0.2">
      <c r="A90" s="865"/>
      <c r="B90" s="297" t="s">
        <v>312</v>
      </c>
      <c r="C90" s="216" t="s">
        <v>155</v>
      </c>
      <c r="D90" s="216">
        <v>1</v>
      </c>
      <c r="E90" s="216">
        <v>1</v>
      </c>
      <c r="F90" s="216">
        <v>1</v>
      </c>
      <c r="G90" s="229">
        <f t="shared" si="0"/>
        <v>0.125</v>
      </c>
      <c r="H90" s="230">
        <v>3</v>
      </c>
      <c r="I90" s="230">
        <v>3</v>
      </c>
      <c r="J90" s="230">
        <f>H90/Main!$D$9</f>
        <v>0.6</v>
      </c>
      <c r="K90" s="230">
        <f>I90/Main!$D$10</f>
        <v>1.5</v>
      </c>
      <c r="L90" s="230">
        <f t="shared" si="1"/>
        <v>2.5</v>
      </c>
      <c r="M90" s="230">
        <v>1</v>
      </c>
      <c r="N90" s="233"/>
      <c r="O90" s="233"/>
      <c r="P90" s="233"/>
      <c r="Q90" s="232"/>
      <c r="R90" s="233"/>
      <c r="S90" s="234"/>
      <c r="T90" s="234"/>
      <c r="U90" s="233"/>
      <c r="V90" s="233"/>
      <c r="W90" s="234"/>
      <c r="X90" s="234"/>
      <c r="Y90" s="233"/>
      <c r="Z90" s="233"/>
      <c r="AA90" s="233"/>
      <c r="AB90" s="233"/>
      <c r="AC90" s="366"/>
      <c r="AD90" s="226">
        <v>0</v>
      </c>
      <c r="AE90" s="226">
        <v>0</v>
      </c>
      <c r="AF90" s="226">
        <v>0</v>
      </c>
      <c r="AG90" s="226">
        <v>0</v>
      </c>
      <c r="AH90" s="227">
        <v>1</v>
      </c>
      <c r="AI90" s="226">
        <v>0</v>
      </c>
      <c r="AJ90" s="226">
        <v>0</v>
      </c>
      <c r="AK90" s="226">
        <v>1</v>
      </c>
      <c r="AL90" s="226">
        <v>1</v>
      </c>
      <c r="AM90" s="226">
        <v>0</v>
      </c>
      <c r="AN90" s="226">
        <v>0</v>
      </c>
      <c r="AO90" s="226">
        <v>0</v>
      </c>
      <c r="AP90" s="226">
        <v>0</v>
      </c>
      <c r="AQ90" s="226">
        <v>0</v>
      </c>
      <c r="AR90" s="226">
        <v>0</v>
      </c>
      <c r="AS90" s="226">
        <v>0</v>
      </c>
      <c r="AT90" s="226">
        <v>0</v>
      </c>
      <c r="AU90" s="226">
        <v>0</v>
      </c>
      <c r="AV90" s="226">
        <v>0</v>
      </c>
      <c r="AW90" s="226">
        <v>0</v>
      </c>
      <c r="AX90" s="226">
        <v>0</v>
      </c>
      <c r="AY90" s="322" t="str">
        <f t="shared" ref="AY90:BS90" si="361">IF(AD90 = 0, "", AD90)</f>
        <v/>
      </c>
      <c r="AZ90" s="216" t="str">
        <f t="shared" si="361"/>
        <v/>
      </c>
      <c r="BA90" s="216" t="str">
        <f t="shared" si="361"/>
        <v/>
      </c>
      <c r="BB90" s="216" t="str">
        <f t="shared" si="361"/>
        <v/>
      </c>
      <c r="BC90" s="227">
        <f t="shared" si="361"/>
        <v>1</v>
      </c>
      <c r="BD90" s="216" t="str">
        <f t="shared" si="361"/>
        <v/>
      </c>
      <c r="BE90" s="216" t="str">
        <f t="shared" si="361"/>
        <v/>
      </c>
      <c r="BF90" s="226">
        <f t="shared" si="361"/>
        <v>1</v>
      </c>
      <c r="BG90" s="226">
        <f t="shared" si="361"/>
        <v>1</v>
      </c>
      <c r="BH90" s="216" t="str">
        <f t="shared" si="361"/>
        <v/>
      </c>
      <c r="BI90" s="216" t="str">
        <f t="shared" si="361"/>
        <v/>
      </c>
      <c r="BJ90" s="216" t="str">
        <f t="shared" si="361"/>
        <v/>
      </c>
      <c r="BK90" s="216" t="str">
        <f t="shared" si="361"/>
        <v/>
      </c>
      <c r="BL90" s="216" t="str">
        <f t="shared" si="361"/>
        <v/>
      </c>
      <c r="BM90" s="216" t="str">
        <f t="shared" si="361"/>
        <v/>
      </c>
      <c r="BN90" s="216" t="str">
        <f t="shared" si="361"/>
        <v/>
      </c>
      <c r="BO90" s="216" t="str">
        <f t="shared" si="361"/>
        <v/>
      </c>
      <c r="BP90" s="216" t="str">
        <f t="shared" si="361"/>
        <v/>
      </c>
      <c r="BQ90" s="216" t="str">
        <f t="shared" si="361"/>
        <v/>
      </c>
      <c r="BR90" s="216" t="str">
        <f t="shared" si="361"/>
        <v/>
      </c>
      <c r="BS90" s="231" t="str">
        <f t="shared" si="361"/>
        <v/>
      </c>
      <c r="BT90" s="225" t="e">
        <f>$AY90*Assembly!Z$4+$AZ90*Assembly!Z$5+$BA90*Assembly!Z$6+$BB90*Assembly!Z$7+$BC90*Assembly!Z$8+$BD90*Assembly!Z$9+$BE90*Assembly!Z$10+$BF90*Assembly!Z$11+$BG90*Assembly!Z$12+$BH90*Assembly!Z$13+$BI90*Assembly!Z$14+$BJ90*Assembly!Z$15+$BK90*Assembly!Z$16+$BL90*Assembly!Z$17+$BM90*Assembly!Z$18+$BN90*Assembly!Z$19+$BO90*Assembly!Z$20+$BP90*Assembly!Z$21+$BQ90*Assembly!Z$22+$BR90*Assembly!Z$23+$BS90*Assembly!Z$24</f>
        <v>#VALUE!</v>
      </c>
      <c r="BU90" s="226" t="e">
        <f t="shared" si="3"/>
        <v>#VALUE!</v>
      </c>
      <c r="BV90" s="226"/>
      <c r="BW90" s="226" t="e">
        <f>$AY90*Assembly!AD$4+$AZ90*Assembly!AD$5+$BA90*Assembly!AD$6+$BB90*Assembly!AD$7+$BC90*Assembly!AD$8+$BD90*Assembly!AD$9+$BE90*Assembly!AD$10+$BF90*Assembly!AD$11+$BG90*Assembly!AD$12+$BH90*Assembly!AD$13+$BI90*Assembly!AD$14+$BJ90*Assembly!AD$15+$BK90*Assembly!AD$16+$BL90*Assembly!AD$17+$BM90*Assembly!AD$18+$BN90*Assembly!AD$19+$BO90*Assembly!AD$20+$BP90*Assembly!AD$21+$BQ90*Assembly!AD$22+$BR90*Assembly!AD$23+$BS90*Assembly!AD$24</f>
        <v>#VALUE!</v>
      </c>
      <c r="BX90" s="236" t="e">
        <f t="shared" si="4"/>
        <v>#VALUE!</v>
      </c>
      <c r="BY90" s="237" t="e">
        <f t="shared" si="5"/>
        <v>#VALUE!</v>
      </c>
      <c r="BZ90" s="238" t="e">
        <f t="shared" si="6"/>
        <v>#VALUE!</v>
      </c>
      <c r="CA90" s="237" t="e">
        <f t="shared" si="7"/>
        <v>#VALUE!</v>
      </c>
      <c r="CB90" s="226" t="e">
        <f>$AY90*Assembly!Y$4+$AZ90*Assembly!Y$5+$BA90*Assembly!Y$6+$BB90*Assembly!Y$7+$BC90*Assembly!Y$8+$BD90*Assembly!Y$9+$BE90*Assembly!Y$10+$BF90*Assembly!Y$11+$BG90*Assembly!Y$12+$BH90*Assembly!Y$13+$BI90*Assembly!Y$14+$BJ90*Assembly!Y$15+$BK90*Assembly!Y$16+$BL90*Assembly!Y$17+$BM90*Assembly!Y$18+$BN90*Assembly!Y$19+$BO90*Assembly!Y$20+$BP90*Assembly!Y$21+$BQ90*Assembly!Y$22+$BR90*Assembly!Y$23+$BS90*Assembly!Y$24</f>
        <v>#VALUE!</v>
      </c>
      <c r="CC90" s="226" t="e">
        <f t="shared" si="8"/>
        <v>#VALUE!</v>
      </c>
      <c r="CD90" s="239" t="e">
        <f t="shared" si="9"/>
        <v>#VALUE!</v>
      </c>
      <c r="CE90" s="240" t="e">
        <f>$AY90*Assembly!AC$4+$AZ90*Assembly!AC$5+$BA90*Assembly!AC$6+$BB90*Assembly!AC$7+$BC90*Assembly!AC$8+$BD90*Assembly!AC$9+$BE90*Assembly!AC$10+$BF90*Assembly!AC$11+$BG90*Assembly!AC$12+$BH90*Assembly!AC$13+$BI90*Assembly!AC$14+$BJ90*Assembly!AC$15+$BK90*Assembly!AC$16+$BL90*Assembly!AC$17+$BM90*Assembly!AC$18+$BN90*Assembly!AC$19+$BO90*Assembly!AC$20+$BP90*Assembly!AC$21+$BQ90*Assembly!AC$22+$BR90*Assembly!AC$23+$BS90*Assembly!AC$24</f>
        <v>#VALUE!</v>
      </c>
      <c r="CF90" s="232" t="e">
        <f>$AY90*Assembly!M$4+$AZ90*Assembly!M$5+$BA90*Assembly!M$6+$BB90*Assembly!M$7+$BC90*Assembly!M$8+$BD90*Assembly!M$9+$BE90*Assembly!M$10+$BF90*Assembly!M$11+$BG90*Assembly!M$12+$BH90*Assembly!M$13+$BI90*Assembly!M$14+$BJ90*Assembly!M$15+$BK90*Assembly!M$16+$BL90*Assembly!M$17+$BM90*Assembly!M$18+$BN90*Assembly!M$19+$BO90*Assembly!M$20+$BP90*Assembly!M$21+$BQ90*Assembly!M$22+$BR90*Assembly!M$23+$BS90*Assembly!M$24</f>
        <v>#VALUE!</v>
      </c>
      <c r="CG90" s="232" t="e">
        <f>$AY90*Assembly!N$4+$AZ90*Assembly!N$5+$BA90*Assembly!N$6+$BB90*Assembly!N$7+$BC90*Assembly!N$8+$BD90*Assembly!N$9+$BE90*Assembly!N$10+$BF90*Assembly!N$11+$BG90*Assembly!N$12+$BH90*Assembly!N$13+$BI90*Assembly!N$14+$BJ90*Assembly!N$15+$BK90*Assembly!N$16+$BL90*Assembly!N$17+$BM90*Assembly!N$18+$BN90*Assembly!N$19+$BO90*Assembly!N$20+$BP90*Assembly!N$21+$BQ90*Assembly!N$22+$BR90*Assembly!N$23+$BS90*Assembly!N$24</f>
        <v>#VALUE!</v>
      </c>
      <c r="CH90" s="232" t="e">
        <f>$AY90*Assembly!O$4+$AZ90*Assembly!O$5+$BA90*Assembly!O$6+$BB90*Assembly!O$7+$BC90*Assembly!O$8+$BD90*Assembly!O$9+$BE90*Assembly!O$10+$BF90*Assembly!O$11+$BG90*Assembly!O$12+$BH90*Assembly!O$13+$BI90*Assembly!O$14+$BJ90*Assembly!O$15+$BK90*Assembly!O$16+$BL90*Assembly!O$17+$BM90*Assembly!O$18+$BN90*Assembly!O$19+$BO90*Assembly!O$20+$BP90*Assembly!O$21+$BQ90*Assembly!O$22+$BR90*Assembly!O$23+$BS90*Assembly!O$24</f>
        <v>#VALUE!</v>
      </c>
      <c r="CI90" s="230" t="e">
        <f>$AY90*Assembly!P$4+$AZ90*Assembly!P$5+$BA90*Assembly!P$6+$BB90*Assembly!P$7+$BC90*Assembly!P$8+$BD90*Assembly!P$9+$BE90*Assembly!P$10+$BF90*Assembly!P$11+$BG90*Assembly!P$12+$BH90*Assembly!P$13+$BI90*Assembly!P$14+$BJ90*Assembly!P$15+$BK90*Assembly!P$16+$BL90*Assembly!P$17+$BM90*Assembly!P$18+$BN90*Assembly!P$19+$BO90*Assembly!P$20+$BP90*Assembly!P$21+$BQ90*Assembly!P$22+$BR90*Assembly!P$23+$BS90*Assembly!P$24</f>
        <v>#VALUE!</v>
      </c>
      <c r="CJ90" s="230" t="e">
        <f>$AY90*Assembly!Q$4+$AZ90*Assembly!Q$5+$BA90*Assembly!Q$6+$BB90*Assembly!Q$7+$BC90*Assembly!Q$8+$BD90*Assembly!Q$9+$BE90*Assembly!Q$10+$BF90*Assembly!Q$11+$BG90*Assembly!Q$12+$BH90*Assembly!Q$13+$BI90*Assembly!Q$14+$BJ90*Assembly!Q$15+$BK90*Assembly!Q$16+$BL90*Assembly!Q$17+$BM90*Assembly!Q$18+$BN90*Assembly!Q$19+$BO90*Assembly!Q$20+$BP90*Assembly!Q$21+$BQ90*Assembly!Q$22+$BR90*Assembly!Q$23+$BS90*Assembly!Q$24</f>
        <v>#VALUE!</v>
      </c>
      <c r="CK90" s="232" t="e">
        <f>$AY90*Assembly!R$4+$AZ90*Assembly!R$5+$BA90*Assembly!R$6+$BB90*Assembly!R$7+$BC90*Assembly!R$8+$BD90*Assembly!R$9+$BE90*Assembly!R$10+$BF90*Assembly!R$11+$BG90*Assembly!R$12+$BH90*Assembly!R$13+$BI90*Assembly!R$14+$BJ90*Assembly!R$15+$BK90*Assembly!R$16+$BL90*Assembly!R$17+$BM90*Assembly!R$18+$BN90*Assembly!R$19+$BO90*Assembly!R$20+$BP90*Assembly!R$21+$BQ90*Assembly!R$22+$BR90*Assembly!R$23+$BS90*Assembly!R$24</f>
        <v>#VALUE!</v>
      </c>
      <c r="CL90" s="230" t="e">
        <f>$AY90*Assembly!S$4+$AZ90*Assembly!S$5+$BA90*Assembly!S$6+$BB90*Assembly!S$7+$BC90*Assembly!S$8+$BD90*Assembly!S$9+$BE90*Assembly!S$10+$BF90*Assembly!S$11+$BG90*Assembly!S$12+$BH90*Assembly!S$13+$BI90*Assembly!S$14+$BJ90*Assembly!S$15+$BK90*Assembly!S$16+$BL90*Assembly!S$17+$BM90*Assembly!S$18+$BN90*Assembly!S$19+$BO90*Assembly!S$20+$BP90*Assembly!S$21+$BQ90*Assembly!S$22+$BR90*Assembly!S$23+$BS90*Assembly!S$24</f>
        <v>#VALUE!</v>
      </c>
      <c r="CM90" s="230" t="e">
        <f>$AY90*Assembly!T$4+$AZ90*Assembly!T$5+$BA90*Assembly!T$6+$BB90*Assembly!T$7+$BC90*Assembly!T$8+$BD90*Assembly!T$9+$BE90*Assembly!T$10+$BF90*Assembly!T$11+$BG90*Assembly!T$12+$BH90*Assembly!T$13+$BI90*Assembly!T$14+$BJ90*Assembly!T$15+$BK90*Assembly!T$16+$BL90*Assembly!T$17+$BM90*Assembly!T$18+$BN90*Assembly!T$19+$BO90*Assembly!T$20+$BP90*Assembly!T$21+$BQ90*Assembly!T$22+$BR90*Assembly!T$23+$BS90*Assembly!T$24</f>
        <v>#VALUE!</v>
      </c>
      <c r="CN90" s="230" t="e">
        <f>$AY90*Assembly!U$4+$AZ90*Assembly!U$5+$BA90*Assembly!U$6+$BB90*Assembly!U$7+$BC90*Assembly!U$8+$BD90*Assembly!U$9+$BE90*Assembly!U$10+$BF90*Assembly!U$11+$BG90*Assembly!U$12+$BH90*Assembly!U$13+$BI90*Assembly!U$14+$BJ90*Assembly!U$15+$BK90*Assembly!U$16+$BL90*Assembly!U$17+$BM90*Assembly!U$18+$BN90*Assembly!U$19+$BO90*Assembly!U$20+$BP90*Assembly!U$21+$BQ90*Assembly!U$22+$BR90*Assembly!U$23+$BS90*Assembly!U$24</f>
        <v>#VALUE!</v>
      </c>
      <c r="CO90" s="232" t="e">
        <f>$AY90*Assembly!V$4+$AZ90*Assembly!V$5+$BA90*Assembly!V$6+$BB90*Assembly!V$7+$BC90*Assembly!V$8+$BD90*Assembly!V$9+$BE90*Assembly!V$10+$BF90*Assembly!V$11+$BG90*Assembly!V$12+$BH90*Assembly!V$13+$BI90*Assembly!V$14+$BJ90*Assembly!V$15+$BK90*Assembly!V$16+$BL90*Assembly!V$17+$BM90*Assembly!V$18+$BN90*Assembly!V$19+$BO90*Assembly!V$20+$BP90*Assembly!V$21+$BQ90*Assembly!V$22+$BR90*Assembly!V$23+$BS90*Assembly!V$24</f>
        <v>#VALUE!</v>
      </c>
      <c r="CP90" s="232" t="e">
        <f>CF90*Refining!$F$3</f>
        <v>#VALUE!</v>
      </c>
      <c r="CQ90" s="232" t="e">
        <f>CG90*Refining!$F$4</f>
        <v>#VALUE!</v>
      </c>
      <c r="CR90" s="232" t="e">
        <f>CH90*Refining!$F$5</f>
        <v>#VALUE!</v>
      </c>
      <c r="CS90" s="232" t="e">
        <f>CI90*Refining!$F$6</f>
        <v>#VALUE!</v>
      </c>
      <c r="CT90" s="232" t="e">
        <f>CJ90*Refining!$F$7</f>
        <v>#VALUE!</v>
      </c>
      <c r="CU90" s="232" t="e">
        <f>CK90*Refining!$F$8</f>
        <v>#VALUE!</v>
      </c>
      <c r="CV90" s="232" t="e">
        <f>CL90*Refining!$F$9</f>
        <v>#VALUE!</v>
      </c>
      <c r="CW90" s="232" t="e">
        <f>CM90*Refining!$F$10</f>
        <v>#VALUE!</v>
      </c>
      <c r="CX90" s="232" t="e">
        <f>CN90*Refining!$F$11</f>
        <v>#VALUE!</v>
      </c>
      <c r="CY90" s="232" t="e">
        <f>CO90*Refining!$F$12</f>
        <v>#VALUE!</v>
      </c>
      <c r="CZ90" s="243" t="e">
        <f t="shared" ref="CZ90:DS90" si="362">IF(CF90 = 0, "", CF90)</f>
        <v>#VALUE!</v>
      </c>
      <c r="DA90" s="246" t="e">
        <f t="shared" si="362"/>
        <v>#VALUE!</v>
      </c>
      <c r="DB90" s="246" t="e">
        <f t="shared" si="362"/>
        <v>#VALUE!</v>
      </c>
      <c r="DC90" s="246" t="e">
        <f t="shared" si="362"/>
        <v>#VALUE!</v>
      </c>
      <c r="DD90" s="246" t="e">
        <f t="shared" si="362"/>
        <v>#VALUE!</v>
      </c>
      <c r="DE90" s="246" t="e">
        <f t="shared" si="362"/>
        <v>#VALUE!</v>
      </c>
      <c r="DF90" s="246" t="e">
        <f t="shared" si="362"/>
        <v>#VALUE!</v>
      </c>
      <c r="DG90" s="246" t="e">
        <f t="shared" si="362"/>
        <v>#VALUE!</v>
      </c>
      <c r="DH90" s="246" t="e">
        <f t="shared" si="362"/>
        <v>#VALUE!</v>
      </c>
      <c r="DI90" s="251" t="e">
        <f t="shared" si="362"/>
        <v>#VALUE!</v>
      </c>
      <c r="DJ90" s="243" t="e">
        <f t="shared" si="362"/>
        <v>#VALUE!</v>
      </c>
      <c r="DK90" s="246" t="e">
        <f t="shared" si="362"/>
        <v>#VALUE!</v>
      </c>
      <c r="DL90" s="246" t="e">
        <f t="shared" si="362"/>
        <v>#VALUE!</v>
      </c>
      <c r="DM90" s="246" t="e">
        <f t="shared" si="362"/>
        <v>#VALUE!</v>
      </c>
      <c r="DN90" s="326" t="e">
        <f t="shared" si="362"/>
        <v>#VALUE!</v>
      </c>
      <c r="DO90" s="246" t="e">
        <f t="shared" si="362"/>
        <v>#VALUE!</v>
      </c>
      <c r="DP90" s="246" t="e">
        <f t="shared" si="362"/>
        <v>#VALUE!</v>
      </c>
      <c r="DQ90" s="246" t="e">
        <f t="shared" si="362"/>
        <v>#VALUE!</v>
      </c>
      <c r="DR90" s="246" t="e">
        <f t="shared" si="362"/>
        <v>#VALUE!</v>
      </c>
      <c r="DS90" s="251" t="e">
        <f t="shared" si="362"/>
        <v>#VALUE!</v>
      </c>
      <c r="DT90" s="243" t="e">
        <f t="shared" si="11"/>
        <v>#VALUE!</v>
      </c>
      <c r="DU90" s="245" t="e">
        <f t="shared" si="12"/>
        <v>#VALUE!</v>
      </c>
      <c r="DV90" s="226" t="e">
        <f>CZ90*'Ores &amp; Ingots'!$C$3+DA90*'Ores &amp; Ingots'!$C$4+DB90*'Ores &amp; Ingots'!$C$5+DC90*'Ores &amp; Ingots'!$C$6+DD90*'Ores &amp; Ingots'!$C$7+DE90*'Ores &amp; Ingots'!$C$8+DF90*'Ores &amp; Ingots'!$C$9+DG90*'Ores &amp; Ingots'!$C$10+DH90*'Ores &amp; Ingots'!$C$11+DI90*'Ores &amp; Ingots'!$C$12</f>
        <v>#VALUE!</v>
      </c>
      <c r="DW90" s="226" t="e">
        <f>DJ90*'Ores &amp; Ingots'!$B$3+DK90*'Ores &amp; Ingots'!$B$4+DL90*'Ores &amp; Ingots'!$B$5+DM90*'Ores &amp; Ingots'!$B$6+DN90*'Ores &amp; Ingots'!$B$7+DO90*'Ores &amp; Ingots'!$B$8+DP90*'Ores &amp; Ingots'!$B$9+DQ90*'Ores &amp; Ingots'!$B$10+DR90*'Ores &amp; Ingots'!$B$11+DS90*'Ores &amp; Ingots'!$B$12</f>
        <v>#VALUE!</v>
      </c>
      <c r="DX90" s="245" t="e">
        <f>CZ90*Refining!$G$3+DA90*Refining!$G$4+DB90*Refining!$G$5+DC90*Refining!$G$6+DD90*Refining!$G$7+DE90*Refining!$G$8+DF90*Refining!$G$9+DG90*Refining!$G$10+DH90*Refining!$G$11+DI90*Refining!$G$12</f>
        <v>#VALUE!</v>
      </c>
      <c r="DY90" s="189" t="e">
        <f t="shared" si="13"/>
        <v>#VALUE!</v>
      </c>
      <c r="DZ90" s="260" t="e">
        <f t="shared" si="14"/>
        <v>#VALUE!</v>
      </c>
      <c r="EA90" s="243" t="e">
        <f t="shared" si="15"/>
        <v>#VALUE!</v>
      </c>
      <c r="EB90" s="262" t="e">
        <f t="shared" ref="EB90:EC90" si="363">EA90/60</f>
        <v>#VALUE!</v>
      </c>
      <c r="EC90" s="262" t="e">
        <f t="shared" si="363"/>
        <v>#VALUE!</v>
      </c>
      <c r="ED90" s="243" t="e">
        <f t="shared" si="17"/>
        <v>#VALUE!</v>
      </c>
      <c r="EE90" s="262" t="e">
        <f t="shared" ref="EE90:EF90" si="364">ED90/1000</f>
        <v>#VALUE!</v>
      </c>
      <c r="EF90" s="264" t="e">
        <f t="shared" si="364"/>
        <v>#VALUE!</v>
      </c>
      <c r="EG90" s="239" t="e">
        <f t="shared" si="19"/>
        <v>#VALUE!</v>
      </c>
      <c r="EH90" s="266" t="e">
        <f t="shared" si="20"/>
        <v>#VALUE!</v>
      </c>
      <c r="EI90" s="133" t="s">
        <v>28</v>
      </c>
    </row>
    <row r="91" spans="1:139" ht="12.75" x14ac:dyDescent="0.2">
      <c r="A91" s="892" t="s">
        <v>313</v>
      </c>
      <c r="B91" s="55" t="s">
        <v>314</v>
      </c>
      <c r="C91" s="56" t="s">
        <v>156</v>
      </c>
      <c r="D91" s="56">
        <v>1</v>
      </c>
      <c r="E91" s="56">
        <v>1</v>
      </c>
      <c r="F91" s="56">
        <v>1</v>
      </c>
      <c r="G91" s="57">
        <f t="shared" si="0"/>
        <v>15.625</v>
      </c>
      <c r="H91" s="58">
        <v>45</v>
      </c>
      <c r="I91" s="58">
        <v>45</v>
      </c>
      <c r="J91" s="58">
        <f>H91/Main!$D$9</f>
        <v>9</v>
      </c>
      <c r="K91" s="58">
        <f>I91/Main!$D$10</f>
        <v>22.5</v>
      </c>
      <c r="L91" s="58">
        <f t="shared" si="1"/>
        <v>2.5</v>
      </c>
      <c r="M91" s="58">
        <v>1</v>
      </c>
      <c r="N91" s="62">
        <v>30</v>
      </c>
      <c r="O91" s="62">
        <v>30</v>
      </c>
      <c r="P91" s="60"/>
      <c r="Q91" s="62"/>
      <c r="R91" s="60"/>
      <c r="S91" s="63"/>
      <c r="T91" s="63"/>
      <c r="U91" s="62">
        <v>33600000</v>
      </c>
      <c r="V91" s="60"/>
      <c r="W91" s="63"/>
      <c r="X91" s="63"/>
      <c r="Y91" s="60"/>
      <c r="Z91" s="60"/>
      <c r="AA91" s="60"/>
      <c r="AB91" s="60"/>
      <c r="AC91" s="367" t="s">
        <v>220</v>
      </c>
      <c r="AD91" s="81">
        <v>600</v>
      </c>
      <c r="AE91" s="81">
        <v>0</v>
      </c>
      <c r="AF91" s="81">
        <v>0</v>
      </c>
      <c r="AG91" s="81">
        <v>4</v>
      </c>
      <c r="AH91" s="81">
        <v>40</v>
      </c>
      <c r="AI91" s="81">
        <v>0</v>
      </c>
      <c r="AJ91" s="81">
        <v>4</v>
      </c>
      <c r="AK91" s="83">
        <v>5</v>
      </c>
      <c r="AL91" s="81">
        <v>0</v>
      </c>
      <c r="AM91" s="81">
        <v>0</v>
      </c>
      <c r="AN91" s="81">
        <v>0</v>
      </c>
      <c r="AO91" s="81">
        <v>50</v>
      </c>
      <c r="AP91" s="81">
        <v>0</v>
      </c>
      <c r="AQ91" s="81">
        <v>0</v>
      </c>
      <c r="AR91" s="81">
        <v>0</v>
      </c>
      <c r="AS91" s="81">
        <v>0</v>
      </c>
      <c r="AT91" s="81">
        <v>0</v>
      </c>
      <c r="AU91" s="81">
        <v>0</v>
      </c>
      <c r="AV91" s="81">
        <v>0</v>
      </c>
      <c r="AW91" s="81">
        <v>0</v>
      </c>
      <c r="AX91" s="81">
        <v>0</v>
      </c>
      <c r="AY91" s="93">
        <f t="shared" ref="AY91:BS91" si="365">IF(AD91 = 0, "", AD91)</f>
        <v>600</v>
      </c>
      <c r="AZ91" s="56" t="str">
        <f t="shared" si="365"/>
        <v/>
      </c>
      <c r="BA91" s="56" t="str">
        <f t="shared" si="365"/>
        <v/>
      </c>
      <c r="BB91" s="81">
        <f t="shared" si="365"/>
        <v>4</v>
      </c>
      <c r="BC91" s="81">
        <f t="shared" si="365"/>
        <v>40</v>
      </c>
      <c r="BD91" s="56" t="str">
        <f t="shared" si="365"/>
        <v/>
      </c>
      <c r="BE91" s="81">
        <f t="shared" si="365"/>
        <v>4</v>
      </c>
      <c r="BF91" s="83">
        <f t="shared" si="365"/>
        <v>5</v>
      </c>
      <c r="BG91" s="56" t="str">
        <f t="shared" si="365"/>
        <v/>
      </c>
      <c r="BH91" s="56" t="str">
        <f t="shared" si="365"/>
        <v/>
      </c>
      <c r="BI91" s="56" t="str">
        <f t="shared" si="365"/>
        <v/>
      </c>
      <c r="BJ91" s="81">
        <f t="shared" si="365"/>
        <v>50</v>
      </c>
      <c r="BK91" s="56" t="str">
        <f t="shared" si="365"/>
        <v/>
      </c>
      <c r="BL91" s="56" t="str">
        <f t="shared" si="365"/>
        <v/>
      </c>
      <c r="BM91" s="56" t="str">
        <f t="shared" si="365"/>
        <v/>
      </c>
      <c r="BN91" s="56" t="str">
        <f t="shared" si="365"/>
        <v/>
      </c>
      <c r="BO91" s="56" t="str">
        <f t="shared" si="365"/>
        <v/>
      </c>
      <c r="BP91" s="56" t="str">
        <f t="shared" si="365"/>
        <v/>
      </c>
      <c r="BQ91" s="56" t="str">
        <f t="shared" si="365"/>
        <v/>
      </c>
      <c r="BR91" s="56" t="str">
        <f t="shared" si="365"/>
        <v/>
      </c>
      <c r="BS91" s="85" t="str">
        <f t="shared" si="365"/>
        <v/>
      </c>
      <c r="BT91" s="93" t="e">
        <f>$AY91*Assembly!Z$4+$AZ91*Assembly!Z$5+$BA91*Assembly!Z$6+$BB91*Assembly!Z$7+$BC91*Assembly!Z$8+$BD91*Assembly!Z$9+$BE91*Assembly!Z$10+$BF91*Assembly!Z$11+$BG91*Assembly!Z$12+$BH91*Assembly!Z$13+$BI91*Assembly!Z$14+$BJ91*Assembly!Z$15+$BK91*Assembly!Z$16+$BL91*Assembly!Z$17+$BM91*Assembly!Z$18+$BN91*Assembly!Z$19+$BO91*Assembly!Z$20+$BP91*Assembly!Z$21+$BQ91*Assembly!Z$22+$BR91*Assembly!Z$23+$BS91*Assembly!Z$24</f>
        <v>#VALUE!</v>
      </c>
      <c r="BU91" s="81" t="e">
        <f t="shared" si="3"/>
        <v>#VALUE!</v>
      </c>
      <c r="BV91" s="302" t="e">
        <f t="shared" ref="BV91:BV92" si="366">IF(U91 = "?", "?", U91/BT91)</f>
        <v>#VALUE!</v>
      </c>
      <c r="BW91" s="81" t="e">
        <f>$AY91*Assembly!AD$4+$AZ91*Assembly!AD$5+$BA91*Assembly!AD$6+$BB91*Assembly!AD$7+$BC91*Assembly!AD$8+$BD91*Assembly!AD$9+$BE91*Assembly!AD$10+$BF91*Assembly!AD$11+$BG91*Assembly!AD$12+$BH91*Assembly!AD$13+$BI91*Assembly!AD$14+$BJ91*Assembly!AD$15+$BK91*Assembly!AD$16+$BL91*Assembly!AD$17+$BM91*Assembly!AD$18+$BN91*Assembly!AD$19+$BO91*Assembly!AD$20+$BP91*Assembly!AD$21+$BQ91*Assembly!AD$22+$BR91*Assembly!AD$23+$BS91*Assembly!AD$24</f>
        <v>#VALUE!</v>
      </c>
      <c r="BX91" s="98" t="e">
        <f t="shared" si="4"/>
        <v>#VALUE!</v>
      </c>
      <c r="BY91" s="99" t="e">
        <f t="shared" si="5"/>
        <v>#VALUE!</v>
      </c>
      <c r="BZ91" s="101" t="e">
        <f t="shared" si="6"/>
        <v>#VALUE!</v>
      </c>
      <c r="CA91" s="99" t="e">
        <f t="shared" si="7"/>
        <v>#VALUE!</v>
      </c>
      <c r="CB91" s="81" t="e">
        <f>$AY91*Assembly!Y$4+$AZ91*Assembly!Y$5+$BA91*Assembly!Y$6+$BB91*Assembly!Y$7+$BC91*Assembly!Y$8+$BD91*Assembly!Y$9+$BE91*Assembly!Y$10+$BF91*Assembly!Y$11+$BG91*Assembly!Y$12+$BH91*Assembly!Y$13+$BI91*Assembly!Y$14+$BJ91*Assembly!Y$15+$BK91*Assembly!Y$16+$BL91*Assembly!Y$17+$BM91*Assembly!Y$18+$BN91*Assembly!Y$19+$BO91*Assembly!Y$20+$BP91*Assembly!Y$21+$BQ91*Assembly!Y$22+$BR91*Assembly!Y$23+$BS91*Assembly!Y$24</f>
        <v>#VALUE!</v>
      </c>
      <c r="CC91" s="81" t="e">
        <f t="shared" si="8"/>
        <v>#VALUE!</v>
      </c>
      <c r="CD91" s="106" t="e">
        <f t="shared" si="9"/>
        <v>#VALUE!</v>
      </c>
      <c r="CE91" s="108" t="e">
        <f>$AY91*Assembly!AC$4+$AZ91*Assembly!AC$5+$BA91*Assembly!AC$6+$BB91*Assembly!AC$7+$BC91*Assembly!AC$8+$BD91*Assembly!AC$9+$BE91*Assembly!AC$10+$BF91*Assembly!AC$11+$BG91*Assembly!AC$12+$BH91*Assembly!AC$13+$BI91*Assembly!AC$14+$BJ91*Assembly!AC$15+$BK91*Assembly!AC$16+$BL91*Assembly!AC$17+$BM91*Assembly!AC$18+$BN91*Assembly!AC$19+$BO91*Assembly!AC$20+$BP91*Assembly!AC$21+$BQ91*Assembly!AC$22+$BR91*Assembly!AC$23+$BS91*Assembly!AC$24</f>
        <v>#VALUE!</v>
      </c>
      <c r="CF91" s="62" t="e">
        <f>$AY91*Assembly!M$4+$AZ91*Assembly!M$5+$BA91*Assembly!M$6+$BB91*Assembly!M$7+$BC91*Assembly!M$8+$BD91*Assembly!M$9+$BE91*Assembly!M$10+$BF91*Assembly!M$11+$BG91*Assembly!M$12+$BH91*Assembly!M$13+$BI91*Assembly!M$14+$BJ91*Assembly!M$15+$BK91*Assembly!M$16+$BL91*Assembly!M$17+$BM91*Assembly!M$18+$BN91*Assembly!M$19+$BO91*Assembly!M$20+$BP91*Assembly!M$21+$BQ91*Assembly!M$22+$BR91*Assembly!M$23+$BS91*Assembly!M$24</f>
        <v>#VALUE!</v>
      </c>
      <c r="CG91" s="62" t="e">
        <f>$AY91*Assembly!N$4+$AZ91*Assembly!N$5+$BA91*Assembly!N$6+$BB91*Assembly!N$7+$BC91*Assembly!N$8+$BD91*Assembly!N$9+$BE91*Assembly!N$10+$BF91*Assembly!N$11+$BG91*Assembly!N$12+$BH91*Assembly!N$13+$BI91*Assembly!N$14+$BJ91*Assembly!N$15+$BK91*Assembly!N$16+$BL91*Assembly!N$17+$BM91*Assembly!N$18+$BN91*Assembly!N$19+$BO91*Assembly!N$20+$BP91*Assembly!N$21+$BQ91*Assembly!N$22+$BR91*Assembly!N$23+$BS91*Assembly!N$24</f>
        <v>#VALUE!</v>
      </c>
      <c r="CH91" s="62" t="e">
        <f>$AY91*Assembly!O$4+$AZ91*Assembly!O$5+$BA91*Assembly!O$6+$BB91*Assembly!O$7+$BC91*Assembly!O$8+$BD91*Assembly!O$9+$BE91*Assembly!O$10+$BF91*Assembly!O$11+$BG91*Assembly!O$12+$BH91*Assembly!O$13+$BI91*Assembly!O$14+$BJ91*Assembly!O$15+$BK91*Assembly!O$16+$BL91*Assembly!O$17+$BM91*Assembly!O$18+$BN91*Assembly!O$19+$BO91*Assembly!O$20+$BP91*Assembly!O$21+$BQ91*Assembly!O$22+$BR91*Assembly!O$23+$BS91*Assembly!O$24</f>
        <v>#VALUE!</v>
      </c>
      <c r="CI91" s="58" t="e">
        <f>$AY91*Assembly!P$4+$AZ91*Assembly!P$5+$BA91*Assembly!P$6+$BB91*Assembly!P$7+$BC91*Assembly!P$8+$BD91*Assembly!P$9+$BE91*Assembly!P$10+$BF91*Assembly!P$11+$BG91*Assembly!P$12+$BH91*Assembly!P$13+$BI91*Assembly!P$14+$BJ91*Assembly!P$15+$BK91*Assembly!P$16+$BL91*Assembly!P$17+$BM91*Assembly!P$18+$BN91*Assembly!P$19+$BO91*Assembly!P$20+$BP91*Assembly!P$21+$BQ91*Assembly!P$22+$BR91*Assembly!P$23+$BS91*Assembly!P$24</f>
        <v>#VALUE!</v>
      </c>
      <c r="CJ91" s="58" t="e">
        <f>$AY91*Assembly!Q$4+$AZ91*Assembly!Q$5+$BA91*Assembly!Q$6+$BB91*Assembly!Q$7+$BC91*Assembly!Q$8+$BD91*Assembly!Q$9+$BE91*Assembly!Q$10+$BF91*Assembly!Q$11+$BG91*Assembly!Q$12+$BH91*Assembly!Q$13+$BI91*Assembly!Q$14+$BJ91*Assembly!Q$15+$BK91*Assembly!Q$16+$BL91*Assembly!Q$17+$BM91*Assembly!Q$18+$BN91*Assembly!Q$19+$BO91*Assembly!Q$20+$BP91*Assembly!Q$21+$BQ91*Assembly!Q$22+$BR91*Assembly!Q$23+$BS91*Assembly!Q$24</f>
        <v>#VALUE!</v>
      </c>
      <c r="CK91" s="62" t="e">
        <f>$AY91*Assembly!R$4+$AZ91*Assembly!R$5+$BA91*Assembly!R$6+$BB91*Assembly!R$7+$BC91*Assembly!R$8+$BD91*Assembly!R$9+$BE91*Assembly!R$10+$BF91*Assembly!R$11+$BG91*Assembly!R$12+$BH91*Assembly!R$13+$BI91*Assembly!R$14+$BJ91*Assembly!R$15+$BK91*Assembly!R$16+$BL91*Assembly!R$17+$BM91*Assembly!R$18+$BN91*Assembly!R$19+$BO91*Assembly!R$20+$BP91*Assembly!R$21+$BQ91*Assembly!R$22+$BR91*Assembly!R$23+$BS91*Assembly!R$24</f>
        <v>#VALUE!</v>
      </c>
      <c r="CL91" s="58" t="e">
        <f>$AY91*Assembly!S$4+$AZ91*Assembly!S$5+$BA91*Assembly!S$6+$BB91*Assembly!S$7+$BC91*Assembly!S$8+$BD91*Assembly!S$9+$BE91*Assembly!S$10+$BF91*Assembly!S$11+$BG91*Assembly!S$12+$BH91*Assembly!S$13+$BI91*Assembly!S$14+$BJ91*Assembly!S$15+$BK91*Assembly!S$16+$BL91*Assembly!S$17+$BM91*Assembly!S$18+$BN91*Assembly!S$19+$BO91*Assembly!S$20+$BP91*Assembly!S$21+$BQ91*Assembly!S$22+$BR91*Assembly!S$23+$BS91*Assembly!S$24</f>
        <v>#VALUE!</v>
      </c>
      <c r="CM91" s="58" t="e">
        <f>$AY91*Assembly!T$4+$AZ91*Assembly!T$5+$BA91*Assembly!T$6+$BB91*Assembly!T$7+$BC91*Assembly!T$8+$BD91*Assembly!T$9+$BE91*Assembly!T$10+$BF91*Assembly!T$11+$BG91*Assembly!T$12+$BH91*Assembly!T$13+$BI91*Assembly!T$14+$BJ91*Assembly!T$15+$BK91*Assembly!T$16+$BL91*Assembly!T$17+$BM91*Assembly!T$18+$BN91*Assembly!T$19+$BO91*Assembly!T$20+$BP91*Assembly!T$21+$BQ91*Assembly!T$22+$BR91*Assembly!T$23+$BS91*Assembly!T$24</f>
        <v>#VALUE!</v>
      </c>
      <c r="CN91" s="58" t="e">
        <f>$AY91*Assembly!U$4+$AZ91*Assembly!U$5+$BA91*Assembly!U$6+$BB91*Assembly!U$7+$BC91*Assembly!U$8+$BD91*Assembly!U$9+$BE91*Assembly!U$10+$BF91*Assembly!U$11+$BG91*Assembly!U$12+$BH91*Assembly!U$13+$BI91*Assembly!U$14+$BJ91*Assembly!U$15+$BK91*Assembly!U$16+$BL91*Assembly!U$17+$BM91*Assembly!U$18+$BN91*Assembly!U$19+$BO91*Assembly!U$20+$BP91*Assembly!U$21+$BQ91*Assembly!U$22+$BR91*Assembly!U$23+$BS91*Assembly!U$24</f>
        <v>#VALUE!</v>
      </c>
      <c r="CO91" s="62" t="e">
        <f>$AY91*Assembly!V$4+$AZ91*Assembly!V$5+$BA91*Assembly!V$6+$BB91*Assembly!V$7+$BC91*Assembly!V$8+$BD91*Assembly!V$9+$BE91*Assembly!V$10+$BF91*Assembly!V$11+$BG91*Assembly!V$12+$BH91*Assembly!V$13+$BI91*Assembly!V$14+$BJ91*Assembly!V$15+$BK91*Assembly!V$16+$BL91*Assembly!V$17+$BM91*Assembly!V$18+$BN91*Assembly!V$19+$BO91*Assembly!V$20+$BP91*Assembly!V$21+$BQ91*Assembly!V$22+$BR91*Assembly!V$23+$BS91*Assembly!V$24</f>
        <v>#VALUE!</v>
      </c>
      <c r="CP91" s="62" t="e">
        <f>CF91*Refining!$F$3</f>
        <v>#VALUE!</v>
      </c>
      <c r="CQ91" s="62" t="e">
        <f>CG91*Refining!$F$4</f>
        <v>#VALUE!</v>
      </c>
      <c r="CR91" s="62" t="e">
        <f>CH91*Refining!$F$5</f>
        <v>#VALUE!</v>
      </c>
      <c r="CS91" s="62" t="e">
        <f>CI91*Refining!$F$6</f>
        <v>#VALUE!</v>
      </c>
      <c r="CT91" s="62" t="e">
        <f>CJ91*Refining!$F$7</f>
        <v>#VALUE!</v>
      </c>
      <c r="CU91" s="62" t="e">
        <f>CK91*Refining!$F$8</f>
        <v>#VALUE!</v>
      </c>
      <c r="CV91" s="62" t="e">
        <f>CL91*Refining!$F$9</f>
        <v>#VALUE!</v>
      </c>
      <c r="CW91" s="62" t="e">
        <f>CM91*Refining!$F$10</f>
        <v>#VALUE!</v>
      </c>
      <c r="CX91" s="62" t="e">
        <f>CN91*Refining!$F$11</f>
        <v>#VALUE!</v>
      </c>
      <c r="CY91" s="62" t="e">
        <f>CO91*Refining!$F$12</f>
        <v>#VALUE!</v>
      </c>
      <c r="CZ91" s="115" t="e">
        <f t="shared" ref="CZ91:DS91" si="367">IF(CF91 = 0, "", CF91)</f>
        <v>#VALUE!</v>
      </c>
      <c r="DA91" s="119" t="e">
        <f t="shared" si="367"/>
        <v>#VALUE!</v>
      </c>
      <c r="DB91" s="119" t="e">
        <f t="shared" si="367"/>
        <v>#VALUE!</v>
      </c>
      <c r="DC91" s="116" t="e">
        <f t="shared" si="367"/>
        <v>#VALUE!</v>
      </c>
      <c r="DD91" s="116" t="e">
        <f t="shared" si="367"/>
        <v>#VALUE!</v>
      </c>
      <c r="DE91" s="116" t="e">
        <f t="shared" si="367"/>
        <v>#VALUE!</v>
      </c>
      <c r="DF91" s="116" t="e">
        <f t="shared" si="367"/>
        <v>#VALUE!</v>
      </c>
      <c r="DG91" s="116" t="e">
        <f t="shared" si="367"/>
        <v>#VALUE!</v>
      </c>
      <c r="DH91" s="116" t="e">
        <f t="shared" si="367"/>
        <v>#VALUE!</v>
      </c>
      <c r="DI91" s="117" t="e">
        <f t="shared" si="367"/>
        <v>#VALUE!</v>
      </c>
      <c r="DJ91" s="115" t="e">
        <f t="shared" si="367"/>
        <v>#VALUE!</v>
      </c>
      <c r="DK91" s="119" t="e">
        <f t="shared" si="367"/>
        <v>#VALUE!</v>
      </c>
      <c r="DL91" s="119" t="e">
        <f t="shared" si="367"/>
        <v>#VALUE!</v>
      </c>
      <c r="DM91" s="116" t="e">
        <f t="shared" si="367"/>
        <v>#VALUE!</v>
      </c>
      <c r="DN91" s="276" t="e">
        <f t="shared" si="367"/>
        <v>#VALUE!</v>
      </c>
      <c r="DO91" s="116" t="e">
        <f t="shared" si="367"/>
        <v>#VALUE!</v>
      </c>
      <c r="DP91" s="116" t="e">
        <f t="shared" si="367"/>
        <v>#VALUE!</v>
      </c>
      <c r="DQ91" s="116" t="e">
        <f t="shared" si="367"/>
        <v>#VALUE!</v>
      </c>
      <c r="DR91" s="116" t="e">
        <f t="shared" si="367"/>
        <v>#VALUE!</v>
      </c>
      <c r="DS91" s="117" t="e">
        <f t="shared" si="367"/>
        <v>#VALUE!</v>
      </c>
      <c r="DT91" s="115" t="e">
        <f t="shared" si="11"/>
        <v>#VALUE!</v>
      </c>
      <c r="DU91" s="119" t="e">
        <f t="shared" si="12"/>
        <v>#VALUE!</v>
      </c>
      <c r="DV91" s="81" t="e">
        <f>CZ91*'Ores &amp; Ingots'!$C$3+DA91*'Ores &amp; Ingots'!$C$4+DB91*'Ores &amp; Ingots'!$C$5+DC91*'Ores &amp; Ingots'!$C$6+DD91*'Ores &amp; Ingots'!$C$7+DE91*'Ores &amp; Ingots'!$C$8+DF91*'Ores &amp; Ingots'!$C$9+DG91*'Ores &amp; Ingots'!$C$10+DH91*'Ores &amp; Ingots'!$C$11+DI91*'Ores &amp; Ingots'!$C$12</f>
        <v>#VALUE!</v>
      </c>
      <c r="DW91" s="81" t="e">
        <f>DJ91*'Ores &amp; Ingots'!$B$3+DK91*'Ores &amp; Ingots'!$B$4+DL91*'Ores &amp; Ingots'!$B$5+DM91*'Ores &amp; Ingots'!$B$6+DN91*'Ores &amp; Ingots'!$B$7+DO91*'Ores &amp; Ingots'!$B$8+DP91*'Ores &amp; Ingots'!$B$9+DQ91*'Ores &amp; Ingots'!$B$10+DR91*'Ores &amp; Ingots'!$B$11+DS91*'Ores &amp; Ingots'!$B$12</f>
        <v>#VALUE!</v>
      </c>
      <c r="DX91" s="119" t="e">
        <f>CZ91*Refining!$G$3+DA91*Refining!$G$4+DB91*Refining!$G$5+DC91*Refining!$G$6+DD91*Refining!$G$7+DE91*Refining!$G$8+DF91*Refining!$G$9+DG91*Refining!$G$10+DH91*Refining!$G$11+DI91*Refining!$G$12</f>
        <v>#VALUE!</v>
      </c>
      <c r="DY91" s="119" t="e">
        <f t="shared" si="13"/>
        <v>#VALUE!</v>
      </c>
      <c r="DZ91" s="126" t="e">
        <f t="shared" si="14"/>
        <v>#VALUE!</v>
      </c>
      <c r="EA91" s="115" t="e">
        <f t="shared" si="15"/>
        <v>#VALUE!</v>
      </c>
      <c r="EB91" s="127" t="e">
        <f t="shared" ref="EB91:EC91" si="368">EA91/60</f>
        <v>#VALUE!</v>
      </c>
      <c r="EC91" s="127" t="e">
        <f t="shared" si="368"/>
        <v>#VALUE!</v>
      </c>
      <c r="ED91" s="115" t="e">
        <f t="shared" si="17"/>
        <v>#VALUE!</v>
      </c>
      <c r="EE91" s="127" t="e">
        <f t="shared" ref="EE91:EF91" si="369">ED91/1000</f>
        <v>#VALUE!</v>
      </c>
      <c r="EF91" s="128" t="e">
        <f t="shared" si="369"/>
        <v>#VALUE!</v>
      </c>
      <c r="EG91" s="106" t="e">
        <f t="shared" si="19"/>
        <v>#VALUE!</v>
      </c>
      <c r="EH91" s="281" t="e">
        <f t="shared" si="20"/>
        <v>#VALUE!</v>
      </c>
      <c r="EI91" s="133">
        <v>1048</v>
      </c>
    </row>
    <row r="92" spans="1:139" ht="12.75" hidden="1" x14ac:dyDescent="0.2">
      <c r="A92" s="864"/>
      <c r="B92" s="135" t="s">
        <v>314</v>
      </c>
      <c r="C92" s="137" t="s">
        <v>155</v>
      </c>
      <c r="D92" s="137">
        <v>1</v>
      </c>
      <c r="E92" s="137">
        <v>1</v>
      </c>
      <c r="F92" s="137">
        <v>1</v>
      </c>
      <c r="G92" s="139">
        <f t="shared" si="0"/>
        <v>0.125</v>
      </c>
      <c r="H92" s="140">
        <v>25</v>
      </c>
      <c r="I92" s="140">
        <v>25</v>
      </c>
      <c r="J92" s="140">
        <f>H92/Main!$D$9</f>
        <v>5</v>
      </c>
      <c r="K92" s="140">
        <f>I92/Main!$D$10</f>
        <v>12.5</v>
      </c>
      <c r="L92" s="140">
        <f t="shared" si="1"/>
        <v>2.5</v>
      </c>
      <c r="M92" s="140">
        <v>1</v>
      </c>
      <c r="N92" s="387">
        <v>0.6</v>
      </c>
      <c r="O92" s="387">
        <v>0.6</v>
      </c>
      <c r="P92" s="143"/>
      <c r="Q92" s="145"/>
      <c r="R92" s="143"/>
      <c r="S92" s="146"/>
      <c r="T92" s="146"/>
      <c r="U92" s="145">
        <v>448000</v>
      </c>
      <c r="V92" s="143"/>
      <c r="W92" s="146"/>
      <c r="X92" s="146"/>
      <c r="Y92" s="143"/>
      <c r="Z92" s="143"/>
      <c r="AA92" s="143"/>
      <c r="AB92" s="143"/>
      <c r="AC92" s="362"/>
      <c r="AD92" s="133">
        <v>25</v>
      </c>
      <c r="AE92" s="133">
        <v>0</v>
      </c>
      <c r="AF92" s="133">
        <v>0</v>
      </c>
      <c r="AG92" s="133">
        <v>1</v>
      </c>
      <c r="AH92" s="133">
        <v>5</v>
      </c>
      <c r="AI92" s="133">
        <v>0</v>
      </c>
      <c r="AJ92" s="133">
        <v>2</v>
      </c>
      <c r="AK92" s="167">
        <v>3</v>
      </c>
      <c r="AL92" s="133">
        <v>0</v>
      </c>
      <c r="AM92" s="133">
        <v>0</v>
      </c>
      <c r="AN92" s="133">
        <v>0</v>
      </c>
      <c r="AO92" s="133">
        <v>0</v>
      </c>
      <c r="AP92" s="133">
        <v>0</v>
      </c>
      <c r="AQ92" s="133">
        <v>0</v>
      </c>
      <c r="AR92" s="133">
        <v>0</v>
      </c>
      <c r="AS92" s="133">
        <v>0</v>
      </c>
      <c r="AT92" s="133">
        <v>0</v>
      </c>
      <c r="AU92" s="133">
        <v>0</v>
      </c>
      <c r="AV92" s="133">
        <v>0</v>
      </c>
      <c r="AW92" s="133">
        <v>0</v>
      </c>
      <c r="AX92" s="133">
        <v>0</v>
      </c>
      <c r="AY92" s="174">
        <f t="shared" ref="AY92:BS92" si="370">IF(AD92 = 0, "", AD92)</f>
        <v>25</v>
      </c>
      <c r="AZ92" s="137" t="str">
        <f t="shared" si="370"/>
        <v/>
      </c>
      <c r="BA92" s="137" t="str">
        <f t="shared" si="370"/>
        <v/>
      </c>
      <c r="BB92" s="133">
        <f t="shared" si="370"/>
        <v>1</v>
      </c>
      <c r="BC92" s="133">
        <f t="shared" si="370"/>
        <v>5</v>
      </c>
      <c r="BD92" s="137" t="str">
        <f t="shared" si="370"/>
        <v/>
      </c>
      <c r="BE92" s="133">
        <f t="shared" si="370"/>
        <v>2</v>
      </c>
      <c r="BF92" s="167">
        <f t="shared" si="370"/>
        <v>3</v>
      </c>
      <c r="BG92" s="137" t="str">
        <f t="shared" si="370"/>
        <v/>
      </c>
      <c r="BH92" s="137" t="str">
        <f t="shared" si="370"/>
        <v/>
      </c>
      <c r="BI92" s="137" t="str">
        <f t="shared" si="370"/>
        <v/>
      </c>
      <c r="BJ92" s="137" t="str">
        <f t="shared" si="370"/>
        <v/>
      </c>
      <c r="BK92" s="137" t="str">
        <f t="shared" si="370"/>
        <v/>
      </c>
      <c r="BL92" s="137" t="str">
        <f t="shared" si="370"/>
        <v/>
      </c>
      <c r="BM92" s="137" t="str">
        <f t="shared" si="370"/>
        <v/>
      </c>
      <c r="BN92" s="137" t="str">
        <f t="shared" si="370"/>
        <v/>
      </c>
      <c r="BO92" s="137" t="str">
        <f t="shared" si="370"/>
        <v/>
      </c>
      <c r="BP92" s="137" t="str">
        <f t="shared" si="370"/>
        <v/>
      </c>
      <c r="BQ92" s="137" t="str">
        <f t="shared" si="370"/>
        <v/>
      </c>
      <c r="BR92" s="137" t="str">
        <f t="shared" si="370"/>
        <v/>
      </c>
      <c r="BS92" s="169" t="str">
        <f t="shared" si="370"/>
        <v/>
      </c>
      <c r="BT92" s="174" t="e">
        <f>$AY92*Assembly!Z$4+$AZ92*Assembly!Z$5+$BA92*Assembly!Z$6+$BB92*Assembly!Z$7+$BC92*Assembly!Z$8+$BD92*Assembly!Z$9+$BE92*Assembly!Z$10+$BF92*Assembly!Z$11+$BG92*Assembly!Z$12+$BH92*Assembly!Z$13+$BI92*Assembly!Z$14+$BJ92*Assembly!Z$15+$BK92*Assembly!Z$16+$BL92*Assembly!Z$17+$BM92*Assembly!Z$18+$BN92*Assembly!Z$19+$BO92*Assembly!Z$20+$BP92*Assembly!Z$21+$BQ92*Assembly!Z$22+$BR92*Assembly!Z$23+$BS92*Assembly!Z$24</f>
        <v>#VALUE!</v>
      </c>
      <c r="BU92" s="133" t="e">
        <f t="shared" si="3"/>
        <v>#VALUE!</v>
      </c>
      <c r="BV92" s="301" t="e">
        <f t="shared" si="366"/>
        <v>#VALUE!</v>
      </c>
      <c r="BW92" s="133" t="e">
        <f>$AY92*Assembly!AD$4+$AZ92*Assembly!AD$5+$BA92*Assembly!AD$6+$BB92*Assembly!AD$7+$BC92*Assembly!AD$8+$BD92*Assembly!AD$9+$BE92*Assembly!AD$10+$BF92*Assembly!AD$11+$BG92*Assembly!AD$12+$BH92*Assembly!AD$13+$BI92*Assembly!AD$14+$BJ92*Assembly!AD$15+$BK92*Assembly!AD$16+$BL92*Assembly!AD$17+$BM92*Assembly!AD$18+$BN92*Assembly!AD$19+$BO92*Assembly!AD$20+$BP92*Assembly!AD$21+$BQ92*Assembly!AD$22+$BR92*Assembly!AD$23+$BS92*Assembly!AD$24</f>
        <v>#VALUE!</v>
      </c>
      <c r="BX92" s="177" t="e">
        <f t="shared" si="4"/>
        <v>#VALUE!</v>
      </c>
      <c r="BY92" s="178" t="e">
        <f t="shared" si="5"/>
        <v>#VALUE!</v>
      </c>
      <c r="BZ92" s="179" t="e">
        <f t="shared" si="6"/>
        <v>#VALUE!</v>
      </c>
      <c r="CA92" s="178" t="e">
        <f t="shared" si="7"/>
        <v>#VALUE!</v>
      </c>
      <c r="CB92" s="133" t="e">
        <f>$AY92*Assembly!Y$4+$AZ92*Assembly!Y$5+$BA92*Assembly!Y$6+$BB92*Assembly!Y$7+$BC92*Assembly!Y$8+$BD92*Assembly!Y$9+$BE92*Assembly!Y$10+$BF92*Assembly!Y$11+$BG92*Assembly!Y$12+$BH92*Assembly!Y$13+$BI92*Assembly!Y$14+$BJ92*Assembly!Y$15+$BK92*Assembly!Y$16+$BL92*Assembly!Y$17+$BM92*Assembly!Y$18+$BN92*Assembly!Y$19+$BO92*Assembly!Y$20+$BP92*Assembly!Y$21+$BQ92*Assembly!Y$22+$BR92*Assembly!Y$23+$BS92*Assembly!Y$24</f>
        <v>#VALUE!</v>
      </c>
      <c r="CC92" s="133" t="e">
        <f t="shared" si="8"/>
        <v>#VALUE!</v>
      </c>
      <c r="CD92" s="130" t="e">
        <f t="shared" si="9"/>
        <v>#VALUE!</v>
      </c>
      <c r="CE92" s="183" t="e">
        <f>$AY92*Assembly!AC$4+$AZ92*Assembly!AC$5+$BA92*Assembly!AC$6+$BB92*Assembly!AC$7+$BC92*Assembly!AC$8+$BD92*Assembly!AC$9+$BE92*Assembly!AC$10+$BF92*Assembly!AC$11+$BG92*Assembly!AC$12+$BH92*Assembly!AC$13+$BI92*Assembly!AC$14+$BJ92*Assembly!AC$15+$BK92*Assembly!AC$16+$BL92*Assembly!AC$17+$BM92*Assembly!AC$18+$BN92*Assembly!AC$19+$BO92*Assembly!AC$20+$BP92*Assembly!AC$21+$BQ92*Assembly!AC$22+$BR92*Assembly!AC$23+$BS92*Assembly!AC$24</f>
        <v>#VALUE!</v>
      </c>
      <c r="CF92" s="145" t="e">
        <f>$AY92*Assembly!M$4+$AZ92*Assembly!M$5+$BA92*Assembly!M$6+$BB92*Assembly!M$7+$BC92*Assembly!M$8+$BD92*Assembly!M$9+$BE92*Assembly!M$10+$BF92*Assembly!M$11+$BG92*Assembly!M$12+$BH92*Assembly!M$13+$BI92*Assembly!M$14+$BJ92*Assembly!M$15+$BK92*Assembly!M$16+$BL92*Assembly!M$17+$BM92*Assembly!M$18+$BN92*Assembly!M$19+$BO92*Assembly!M$20+$BP92*Assembly!M$21+$BQ92*Assembly!M$22+$BR92*Assembly!M$23+$BS92*Assembly!M$24</f>
        <v>#VALUE!</v>
      </c>
      <c r="CG92" s="145" t="e">
        <f>$AY92*Assembly!N$4+$AZ92*Assembly!N$5+$BA92*Assembly!N$6+$BB92*Assembly!N$7+$BC92*Assembly!N$8+$BD92*Assembly!N$9+$BE92*Assembly!N$10+$BF92*Assembly!N$11+$BG92*Assembly!N$12+$BH92*Assembly!N$13+$BI92*Assembly!N$14+$BJ92*Assembly!N$15+$BK92*Assembly!N$16+$BL92*Assembly!N$17+$BM92*Assembly!N$18+$BN92*Assembly!N$19+$BO92*Assembly!N$20+$BP92*Assembly!N$21+$BQ92*Assembly!N$22+$BR92*Assembly!N$23+$BS92*Assembly!N$24</f>
        <v>#VALUE!</v>
      </c>
      <c r="CH92" s="145" t="e">
        <f>$AY92*Assembly!O$4+$AZ92*Assembly!O$5+$BA92*Assembly!O$6+$BB92*Assembly!O$7+$BC92*Assembly!O$8+$BD92*Assembly!O$9+$BE92*Assembly!O$10+$BF92*Assembly!O$11+$BG92*Assembly!O$12+$BH92*Assembly!O$13+$BI92*Assembly!O$14+$BJ92*Assembly!O$15+$BK92*Assembly!O$16+$BL92*Assembly!O$17+$BM92*Assembly!O$18+$BN92*Assembly!O$19+$BO92*Assembly!O$20+$BP92*Assembly!O$21+$BQ92*Assembly!O$22+$BR92*Assembly!O$23+$BS92*Assembly!O$24</f>
        <v>#VALUE!</v>
      </c>
      <c r="CI92" s="140" t="e">
        <f>$AY92*Assembly!P$4+$AZ92*Assembly!P$5+$BA92*Assembly!P$6+$BB92*Assembly!P$7+$BC92*Assembly!P$8+$BD92*Assembly!P$9+$BE92*Assembly!P$10+$BF92*Assembly!P$11+$BG92*Assembly!P$12+$BH92*Assembly!P$13+$BI92*Assembly!P$14+$BJ92*Assembly!P$15+$BK92*Assembly!P$16+$BL92*Assembly!P$17+$BM92*Assembly!P$18+$BN92*Assembly!P$19+$BO92*Assembly!P$20+$BP92*Assembly!P$21+$BQ92*Assembly!P$22+$BR92*Assembly!P$23+$BS92*Assembly!P$24</f>
        <v>#VALUE!</v>
      </c>
      <c r="CJ92" s="140" t="e">
        <f>$AY92*Assembly!Q$4+$AZ92*Assembly!Q$5+$BA92*Assembly!Q$6+$BB92*Assembly!Q$7+$BC92*Assembly!Q$8+$BD92*Assembly!Q$9+$BE92*Assembly!Q$10+$BF92*Assembly!Q$11+$BG92*Assembly!Q$12+$BH92*Assembly!Q$13+$BI92*Assembly!Q$14+$BJ92*Assembly!Q$15+$BK92*Assembly!Q$16+$BL92*Assembly!Q$17+$BM92*Assembly!Q$18+$BN92*Assembly!Q$19+$BO92*Assembly!Q$20+$BP92*Assembly!Q$21+$BQ92*Assembly!Q$22+$BR92*Assembly!Q$23+$BS92*Assembly!Q$24</f>
        <v>#VALUE!</v>
      </c>
      <c r="CK92" s="145" t="e">
        <f>$AY92*Assembly!R$4+$AZ92*Assembly!R$5+$BA92*Assembly!R$6+$BB92*Assembly!R$7+$BC92*Assembly!R$8+$BD92*Assembly!R$9+$BE92*Assembly!R$10+$BF92*Assembly!R$11+$BG92*Assembly!R$12+$BH92*Assembly!R$13+$BI92*Assembly!R$14+$BJ92*Assembly!R$15+$BK92*Assembly!R$16+$BL92*Assembly!R$17+$BM92*Assembly!R$18+$BN92*Assembly!R$19+$BO92*Assembly!R$20+$BP92*Assembly!R$21+$BQ92*Assembly!R$22+$BR92*Assembly!R$23+$BS92*Assembly!R$24</f>
        <v>#VALUE!</v>
      </c>
      <c r="CL92" s="140" t="e">
        <f>$AY92*Assembly!S$4+$AZ92*Assembly!S$5+$BA92*Assembly!S$6+$BB92*Assembly!S$7+$BC92*Assembly!S$8+$BD92*Assembly!S$9+$BE92*Assembly!S$10+$BF92*Assembly!S$11+$BG92*Assembly!S$12+$BH92*Assembly!S$13+$BI92*Assembly!S$14+$BJ92*Assembly!S$15+$BK92*Assembly!S$16+$BL92*Assembly!S$17+$BM92*Assembly!S$18+$BN92*Assembly!S$19+$BO92*Assembly!S$20+$BP92*Assembly!S$21+$BQ92*Assembly!S$22+$BR92*Assembly!S$23+$BS92*Assembly!S$24</f>
        <v>#VALUE!</v>
      </c>
      <c r="CM92" s="140" t="e">
        <f>$AY92*Assembly!T$4+$AZ92*Assembly!T$5+$BA92*Assembly!T$6+$BB92*Assembly!T$7+$BC92*Assembly!T$8+$BD92*Assembly!T$9+$BE92*Assembly!T$10+$BF92*Assembly!T$11+$BG92*Assembly!T$12+$BH92*Assembly!T$13+$BI92*Assembly!T$14+$BJ92*Assembly!T$15+$BK92*Assembly!T$16+$BL92*Assembly!T$17+$BM92*Assembly!T$18+$BN92*Assembly!T$19+$BO92*Assembly!T$20+$BP92*Assembly!T$21+$BQ92*Assembly!T$22+$BR92*Assembly!T$23+$BS92*Assembly!T$24</f>
        <v>#VALUE!</v>
      </c>
      <c r="CN92" s="140" t="e">
        <f>$AY92*Assembly!U$4+$AZ92*Assembly!U$5+$BA92*Assembly!U$6+$BB92*Assembly!U$7+$BC92*Assembly!U$8+$BD92*Assembly!U$9+$BE92*Assembly!U$10+$BF92*Assembly!U$11+$BG92*Assembly!U$12+$BH92*Assembly!U$13+$BI92*Assembly!U$14+$BJ92*Assembly!U$15+$BK92*Assembly!U$16+$BL92*Assembly!U$17+$BM92*Assembly!U$18+$BN92*Assembly!U$19+$BO92*Assembly!U$20+$BP92*Assembly!U$21+$BQ92*Assembly!U$22+$BR92*Assembly!U$23+$BS92*Assembly!U$24</f>
        <v>#VALUE!</v>
      </c>
      <c r="CO92" s="145" t="e">
        <f>$AY92*Assembly!V$4+$AZ92*Assembly!V$5+$BA92*Assembly!V$6+$BB92*Assembly!V$7+$BC92*Assembly!V$8+$BD92*Assembly!V$9+$BE92*Assembly!V$10+$BF92*Assembly!V$11+$BG92*Assembly!V$12+$BH92*Assembly!V$13+$BI92*Assembly!V$14+$BJ92*Assembly!V$15+$BK92*Assembly!V$16+$BL92*Assembly!V$17+$BM92*Assembly!V$18+$BN92*Assembly!V$19+$BO92*Assembly!V$20+$BP92*Assembly!V$21+$BQ92*Assembly!V$22+$BR92*Assembly!V$23+$BS92*Assembly!V$24</f>
        <v>#VALUE!</v>
      </c>
      <c r="CP92" s="145" t="e">
        <f>CF92*Refining!$F$3</f>
        <v>#VALUE!</v>
      </c>
      <c r="CQ92" s="145" t="e">
        <f>CG92*Refining!$F$4</f>
        <v>#VALUE!</v>
      </c>
      <c r="CR92" s="145" t="e">
        <f>CH92*Refining!$F$5</f>
        <v>#VALUE!</v>
      </c>
      <c r="CS92" s="145" t="e">
        <f>CI92*Refining!$F$6</f>
        <v>#VALUE!</v>
      </c>
      <c r="CT92" s="145" t="e">
        <f>CJ92*Refining!$F$7</f>
        <v>#VALUE!</v>
      </c>
      <c r="CU92" s="145" t="e">
        <f>CK92*Refining!$F$8</f>
        <v>#VALUE!</v>
      </c>
      <c r="CV92" s="145" t="e">
        <f>CL92*Refining!$F$9</f>
        <v>#VALUE!</v>
      </c>
      <c r="CW92" s="145" t="e">
        <f>CM92*Refining!$F$10</f>
        <v>#VALUE!</v>
      </c>
      <c r="CX92" s="145" t="e">
        <f>CN92*Refining!$F$11</f>
        <v>#VALUE!</v>
      </c>
      <c r="CY92" s="145" t="e">
        <f>CO92*Refining!$F$12</f>
        <v>#VALUE!</v>
      </c>
      <c r="CZ92" s="185" t="e">
        <f t="shared" ref="CZ92:DS92" si="371">IF(CF92 = 0, "", CF92)</f>
        <v>#VALUE!</v>
      </c>
      <c r="DA92" s="189" t="e">
        <f t="shared" si="371"/>
        <v>#VALUE!</v>
      </c>
      <c r="DB92" s="186" t="e">
        <f t="shared" si="371"/>
        <v>#VALUE!</v>
      </c>
      <c r="DC92" s="186" t="e">
        <f t="shared" si="371"/>
        <v>#VALUE!</v>
      </c>
      <c r="DD92" s="186" t="e">
        <f t="shared" si="371"/>
        <v>#VALUE!</v>
      </c>
      <c r="DE92" s="186" t="e">
        <f t="shared" si="371"/>
        <v>#VALUE!</v>
      </c>
      <c r="DF92" s="186" t="e">
        <f t="shared" si="371"/>
        <v>#VALUE!</v>
      </c>
      <c r="DG92" s="186" t="e">
        <f t="shared" si="371"/>
        <v>#VALUE!</v>
      </c>
      <c r="DH92" s="186" t="e">
        <f t="shared" si="371"/>
        <v>#VALUE!</v>
      </c>
      <c r="DI92" s="187" t="e">
        <f t="shared" si="371"/>
        <v>#VALUE!</v>
      </c>
      <c r="DJ92" s="185" t="e">
        <f t="shared" si="371"/>
        <v>#VALUE!</v>
      </c>
      <c r="DK92" s="189" t="e">
        <f t="shared" si="371"/>
        <v>#VALUE!</v>
      </c>
      <c r="DL92" s="186" t="e">
        <f t="shared" si="371"/>
        <v>#VALUE!</v>
      </c>
      <c r="DM92" s="186" t="e">
        <f t="shared" si="371"/>
        <v>#VALUE!</v>
      </c>
      <c r="DN92" s="188" t="e">
        <f t="shared" si="371"/>
        <v>#VALUE!</v>
      </c>
      <c r="DO92" s="186" t="e">
        <f t="shared" si="371"/>
        <v>#VALUE!</v>
      </c>
      <c r="DP92" s="186" t="e">
        <f t="shared" si="371"/>
        <v>#VALUE!</v>
      </c>
      <c r="DQ92" s="186" t="e">
        <f t="shared" si="371"/>
        <v>#VALUE!</v>
      </c>
      <c r="DR92" s="186" t="e">
        <f t="shared" si="371"/>
        <v>#VALUE!</v>
      </c>
      <c r="DS92" s="187" t="e">
        <f t="shared" si="371"/>
        <v>#VALUE!</v>
      </c>
      <c r="DT92" s="185" t="e">
        <f t="shared" si="11"/>
        <v>#VALUE!</v>
      </c>
      <c r="DU92" s="189" t="e">
        <f t="shared" si="12"/>
        <v>#VALUE!</v>
      </c>
      <c r="DV92" s="133" t="e">
        <f>CZ92*'Ores &amp; Ingots'!$C$3+DA92*'Ores &amp; Ingots'!$C$4+DB92*'Ores &amp; Ingots'!$C$5+DC92*'Ores &amp; Ingots'!$C$6+DD92*'Ores &amp; Ingots'!$C$7+DE92*'Ores &amp; Ingots'!$C$8+DF92*'Ores &amp; Ingots'!$C$9+DG92*'Ores &amp; Ingots'!$C$10+DH92*'Ores &amp; Ingots'!$C$11+DI92*'Ores &amp; Ingots'!$C$12</f>
        <v>#VALUE!</v>
      </c>
      <c r="DW92" s="133" t="e">
        <f>DJ92*'Ores &amp; Ingots'!$B$3+DK92*'Ores &amp; Ingots'!$B$4+DL92*'Ores &amp; Ingots'!$B$5+DM92*'Ores &amp; Ingots'!$B$6+DN92*'Ores &amp; Ingots'!$B$7+DO92*'Ores &amp; Ingots'!$B$8+DP92*'Ores &amp; Ingots'!$B$9+DQ92*'Ores &amp; Ingots'!$B$10+DR92*'Ores &amp; Ingots'!$B$11+DS92*'Ores &amp; Ingots'!$B$12</f>
        <v>#VALUE!</v>
      </c>
      <c r="DX92" s="189" t="e">
        <f>CZ92*Refining!$G$3+DA92*Refining!$G$4+DB92*Refining!$G$5+DC92*Refining!$G$6+DD92*Refining!$G$7+DE92*Refining!$G$8+DF92*Refining!$G$9+DG92*Refining!$G$10+DH92*Refining!$G$11+DI92*Refining!$G$12</f>
        <v>#VALUE!</v>
      </c>
      <c r="DY92" s="189" t="e">
        <f t="shared" si="13"/>
        <v>#VALUE!</v>
      </c>
      <c r="DZ92" s="192" t="e">
        <f t="shared" si="14"/>
        <v>#VALUE!</v>
      </c>
      <c r="EA92" s="185" t="e">
        <f t="shared" si="15"/>
        <v>#VALUE!</v>
      </c>
      <c r="EB92" s="194" t="e">
        <f t="shared" ref="EB92:EC92" si="372">EA92/60</f>
        <v>#VALUE!</v>
      </c>
      <c r="EC92" s="194" t="e">
        <f t="shared" si="372"/>
        <v>#VALUE!</v>
      </c>
      <c r="ED92" s="185" t="e">
        <f t="shared" si="17"/>
        <v>#VALUE!</v>
      </c>
      <c r="EE92" s="194" t="e">
        <f t="shared" ref="EE92:EF92" si="373">ED92/1000</f>
        <v>#VALUE!</v>
      </c>
      <c r="EF92" s="196" t="e">
        <f t="shared" si="373"/>
        <v>#VALUE!</v>
      </c>
      <c r="EG92" s="130" t="e">
        <f t="shared" si="19"/>
        <v>#VALUE!</v>
      </c>
      <c r="EH92" s="132" t="e">
        <f t="shared" si="20"/>
        <v>#VALUE!</v>
      </c>
      <c r="EI92" s="133" t="s">
        <v>28</v>
      </c>
    </row>
    <row r="93" spans="1:139" ht="12.75" x14ac:dyDescent="0.2">
      <c r="A93" s="864"/>
      <c r="B93" s="135" t="s">
        <v>317</v>
      </c>
      <c r="C93" s="137" t="s">
        <v>156</v>
      </c>
      <c r="D93" s="137">
        <v>1</v>
      </c>
      <c r="E93" s="137">
        <v>2</v>
      </c>
      <c r="F93" s="137">
        <v>3</v>
      </c>
      <c r="G93" s="139">
        <f t="shared" si="0"/>
        <v>93.75</v>
      </c>
      <c r="H93" s="140">
        <v>40</v>
      </c>
      <c r="I93" s="140">
        <v>40</v>
      </c>
      <c r="J93" s="140">
        <f>H93/Main!$D$9</f>
        <v>8</v>
      </c>
      <c r="K93" s="140">
        <f>I93/Main!$D$10</f>
        <v>20</v>
      </c>
      <c r="L93" s="140">
        <f t="shared" si="1"/>
        <v>2.5</v>
      </c>
      <c r="M93" s="140">
        <v>1</v>
      </c>
      <c r="N93" s="145" t="s">
        <v>28</v>
      </c>
      <c r="O93" s="143"/>
      <c r="P93" s="143"/>
      <c r="Q93" s="145"/>
      <c r="R93" s="143"/>
      <c r="S93" s="146"/>
      <c r="T93" s="146"/>
      <c r="U93" s="143"/>
      <c r="V93" s="143"/>
      <c r="W93" s="146"/>
      <c r="X93" s="146"/>
      <c r="Y93" s="143"/>
      <c r="Z93" s="143"/>
      <c r="AA93" s="143"/>
      <c r="AB93" s="143"/>
      <c r="AC93" s="362" t="s">
        <v>220</v>
      </c>
      <c r="AD93" s="133">
        <v>150</v>
      </c>
      <c r="AE93" s="133">
        <v>0</v>
      </c>
      <c r="AF93" s="133">
        <v>0</v>
      </c>
      <c r="AG93" s="133">
        <v>4</v>
      </c>
      <c r="AH93" s="133">
        <v>10</v>
      </c>
      <c r="AI93" s="133">
        <v>0</v>
      </c>
      <c r="AJ93" s="167">
        <v>6</v>
      </c>
      <c r="AK93" s="133">
        <v>0</v>
      </c>
      <c r="AL93" s="133">
        <v>0</v>
      </c>
      <c r="AM93" s="133">
        <v>0</v>
      </c>
      <c r="AN93" s="133">
        <v>0</v>
      </c>
      <c r="AO93" s="133">
        <v>0</v>
      </c>
      <c r="AP93" s="133">
        <v>0</v>
      </c>
      <c r="AQ93" s="133">
        <v>0</v>
      </c>
      <c r="AR93" s="133">
        <v>0</v>
      </c>
      <c r="AS93" s="133">
        <v>0</v>
      </c>
      <c r="AT93" s="133">
        <v>0</v>
      </c>
      <c r="AU93" s="133">
        <v>0</v>
      </c>
      <c r="AV93" s="133">
        <v>0</v>
      </c>
      <c r="AW93" s="133">
        <v>0</v>
      </c>
      <c r="AX93" s="133">
        <v>0</v>
      </c>
      <c r="AY93" s="174">
        <f t="shared" ref="AY93:BS93" si="374">IF(AD93 = 0, "", AD93)</f>
        <v>150</v>
      </c>
      <c r="AZ93" s="137" t="str">
        <f t="shared" si="374"/>
        <v/>
      </c>
      <c r="BA93" s="137" t="str">
        <f t="shared" si="374"/>
        <v/>
      </c>
      <c r="BB93" s="133">
        <f t="shared" si="374"/>
        <v>4</v>
      </c>
      <c r="BC93" s="133">
        <f t="shared" si="374"/>
        <v>10</v>
      </c>
      <c r="BD93" s="137" t="str">
        <f t="shared" si="374"/>
        <v/>
      </c>
      <c r="BE93" s="167">
        <f t="shared" si="374"/>
        <v>6</v>
      </c>
      <c r="BF93" s="137" t="str">
        <f t="shared" si="374"/>
        <v/>
      </c>
      <c r="BG93" s="137" t="str">
        <f t="shared" si="374"/>
        <v/>
      </c>
      <c r="BH93" s="137" t="str">
        <f t="shared" si="374"/>
        <v/>
      </c>
      <c r="BI93" s="137" t="str">
        <f t="shared" si="374"/>
        <v/>
      </c>
      <c r="BJ93" s="137" t="str">
        <f t="shared" si="374"/>
        <v/>
      </c>
      <c r="BK93" s="137" t="str">
        <f t="shared" si="374"/>
        <v/>
      </c>
      <c r="BL93" s="137" t="str">
        <f t="shared" si="374"/>
        <v/>
      </c>
      <c r="BM93" s="137" t="str">
        <f t="shared" si="374"/>
        <v/>
      </c>
      <c r="BN93" s="137" t="str">
        <f t="shared" si="374"/>
        <v/>
      </c>
      <c r="BO93" s="137" t="str">
        <f t="shared" si="374"/>
        <v/>
      </c>
      <c r="BP93" s="137" t="str">
        <f t="shared" si="374"/>
        <v/>
      </c>
      <c r="BQ93" s="137" t="str">
        <f t="shared" si="374"/>
        <v/>
      </c>
      <c r="BR93" s="137" t="str">
        <f t="shared" si="374"/>
        <v/>
      </c>
      <c r="BS93" s="169" t="str">
        <f t="shared" si="374"/>
        <v/>
      </c>
      <c r="BT93" s="174" t="e">
        <f>$AY93*Assembly!Z$4+$AZ93*Assembly!Z$5+$BA93*Assembly!Z$6+$BB93*Assembly!Z$7+$BC93*Assembly!Z$8+$BD93*Assembly!Z$9+$BE93*Assembly!Z$10+$BF93*Assembly!Z$11+$BG93*Assembly!Z$12+$BH93*Assembly!Z$13+$BI93*Assembly!Z$14+$BJ93*Assembly!Z$15+$BK93*Assembly!Z$16+$BL93*Assembly!Z$17+$BM93*Assembly!Z$18+$BN93*Assembly!Z$19+$BO93*Assembly!Z$20+$BP93*Assembly!Z$21+$BQ93*Assembly!Z$22+$BR93*Assembly!Z$23+$BS93*Assembly!Z$24</f>
        <v>#VALUE!</v>
      </c>
      <c r="BU93" s="133" t="e">
        <f t="shared" si="3"/>
        <v>#VALUE!</v>
      </c>
      <c r="BV93" s="133"/>
      <c r="BW93" s="133" t="e">
        <f>$AY93*Assembly!AD$4+$AZ93*Assembly!AD$5+$BA93*Assembly!AD$6+$BB93*Assembly!AD$7+$BC93*Assembly!AD$8+$BD93*Assembly!AD$9+$BE93*Assembly!AD$10+$BF93*Assembly!AD$11+$BG93*Assembly!AD$12+$BH93*Assembly!AD$13+$BI93*Assembly!AD$14+$BJ93*Assembly!AD$15+$BK93*Assembly!AD$16+$BL93*Assembly!AD$17+$BM93*Assembly!AD$18+$BN93*Assembly!AD$19+$BO93*Assembly!AD$20+$BP93*Assembly!AD$21+$BQ93*Assembly!AD$22+$BR93*Assembly!AD$23+$BS93*Assembly!AD$24</f>
        <v>#VALUE!</v>
      </c>
      <c r="BX93" s="177" t="e">
        <f t="shared" si="4"/>
        <v>#VALUE!</v>
      </c>
      <c r="BY93" s="178" t="e">
        <f t="shared" si="5"/>
        <v>#VALUE!</v>
      </c>
      <c r="BZ93" s="179" t="e">
        <f t="shared" si="6"/>
        <v>#VALUE!</v>
      </c>
      <c r="CA93" s="178" t="e">
        <f t="shared" si="7"/>
        <v>#VALUE!</v>
      </c>
      <c r="CB93" s="133" t="e">
        <f>$AY93*Assembly!Y$4+$AZ93*Assembly!Y$5+$BA93*Assembly!Y$6+$BB93*Assembly!Y$7+$BC93*Assembly!Y$8+$BD93*Assembly!Y$9+$BE93*Assembly!Y$10+$BF93*Assembly!Y$11+$BG93*Assembly!Y$12+$BH93*Assembly!Y$13+$BI93*Assembly!Y$14+$BJ93*Assembly!Y$15+$BK93*Assembly!Y$16+$BL93*Assembly!Y$17+$BM93*Assembly!Y$18+$BN93*Assembly!Y$19+$BO93*Assembly!Y$20+$BP93*Assembly!Y$21+$BQ93*Assembly!Y$22+$BR93*Assembly!Y$23+$BS93*Assembly!Y$24</f>
        <v>#VALUE!</v>
      </c>
      <c r="CC93" s="133" t="e">
        <f t="shared" si="8"/>
        <v>#VALUE!</v>
      </c>
      <c r="CD93" s="130" t="e">
        <f t="shared" si="9"/>
        <v>#VALUE!</v>
      </c>
      <c r="CE93" s="183" t="e">
        <f>$AY93*Assembly!AC$4+$AZ93*Assembly!AC$5+$BA93*Assembly!AC$6+$BB93*Assembly!AC$7+$BC93*Assembly!AC$8+$BD93*Assembly!AC$9+$BE93*Assembly!AC$10+$BF93*Assembly!AC$11+$BG93*Assembly!AC$12+$BH93*Assembly!AC$13+$BI93*Assembly!AC$14+$BJ93*Assembly!AC$15+$BK93*Assembly!AC$16+$BL93*Assembly!AC$17+$BM93*Assembly!AC$18+$BN93*Assembly!AC$19+$BO93*Assembly!AC$20+$BP93*Assembly!AC$21+$BQ93*Assembly!AC$22+$BR93*Assembly!AC$23+$BS93*Assembly!AC$24</f>
        <v>#VALUE!</v>
      </c>
      <c r="CF93" s="145" t="e">
        <f>$AY93*Assembly!M$4+$AZ93*Assembly!M$5+$BA93*Assembly!M$6+$BB93*Assembly!M$7+$BC93*Assembly!M$8+$BD93*Assembly!M$9+$BE93*Assembly!M$10+$BF93*Assembly!M$11+$BG93*Assembly!M$12+$BH93*Assembly!M$13+$BI93*Assembly!M$14+$BJ93*Assembly!M$15+$BK93*Assembly!M$16+$BL93*Assembly!M$17+$BM93*Assembly!M$18+$BN93*Assembly!M$19+$BO93*Assembly!M$20+$BP93*Assembly!M$21+$BQ93*Assembly!M$22+$BR93*Assembly!M$23+$BS93*Assembly!M$24</f>
        <v>#VALUE!</v>
      </c>
      <c r="CG93" s="145" t="e">
        <f>$AY93*Assembly!N$4+$AZ93*Assembly!N$5+$BA93*Assembly!N$6+$BB93*Assembly!N$7+$BC93*Assembly!N$8+$BD93*Assembly!N$9+$BE93*Assembly!N$10+$BF93*Assembly!N$11+$BG93*Assembly!N$12+$BH93*Assembly!N$13+$BI93*Assembly!N$14+$BJ93*Assembly!N$15+$BK93*Assembly!N$16+$BL93*Assembly!N$17+$BM93*Assembly!N$18+$BN93*Assembly!N$19+$BO93*Assembly!N$20+$BP93*Assembly!N$21+$BQ93*Assembly!N$22+$BR93*Assembly!N$23+$BS93*Assembly!N$24</f>
        <v>#VALUE!</v>
      </c>
      <c r="CH93" s="145" t="e">
        <f>$AY93*Assembly!O$4+$AZ93*Assembly!O$5+$BA93*Assembly!O$6+$BB93*Assembly!O$7+$BC93*Assembly!O$8+$BD93*Assembly!O$9+$BE93*Assembly!O$10+$BF93*Assembly!O$11+$BG93*Assembly!O$12+$BH93*Assembly!O$13+$BI93*Assembly!O$14+$BJ93*Assembly!O$15+$BK93*Assembly!O$16+$BL93*Assembly!O$17+$BM93*Assembly!O$18+$BN93*Assembly!O$19+$BO93*Assembly!O$20+$BP93*Assembly!O$21+$BQ93*Assembly!O$22+$BR93*Assembly!O$23+$BS93*Assembly!O$24</f>
        <v>#VALUE!</v>
      </c>
      <c r="CI93" s="140" t="e">
        <f>$AY93*Assembly!P$4+$AZ93*Assembly!P$5+$BA93*Assembly!P$6+$BB93*Assembly!P$7+$BC93*Assembly!P$8+$BD93*Assembly!P$9+$BE93*Assembly!P$10+$BF93*Assembly!P$11+$BG93*Assembly!P$12+$BH93*Assembly!P$13+$BI93*Assembly!P$14+$BJ93*Assembly!P$15+$BK93*Assembly!P$16+$BL93*Assembly!P$17+$BM93*Assembly!P$18+$BN93*Assembly!P$19+$BO93*Assembly!P$20+$BP93*Assembly!P$21+$BQ93*Assembly!P$22+$BR93*Assembly!P$23+$BS93*Assembly!P$24</f>
        <v>#VALUE!</v>
      </c>
      <c r="CJ93" s="140" t="e">
        <f>$AY93*Assembly!Q$4+$AZ93*Assembly!Q$5+$BA93*Assembly!Q$6+$BB93*Assembly!Q$7+$BC93*Assembly!Q$8+$BD93*Assembly!Q$9+$BE93*Assembly!Q$10+$BF93*Assembly!Q$11+$BG93*Assembly!Q$12+$BH93*Assembly!Q$13+$BI93*Assembly!Q$14+$BJ93*Assembly!Q$15+$BK93*Assembly!Q$16+$BL93*Assembly!Q$17+$BM93*Assembly!Q$18+$BN93*Assembly!Q$19+$BO93*Assembly!Q$20+$BP93*Assembly!Q$21+$BQ93*Assembly!Q$22+$BR93*Assembly!Q$23+$BS93*Assembly!Q$24</f>
        <v>#VALUE!</v>
      </c>
      <c r="CK93" s="145" t="e">
        <f>$AY93*Assembly!R$4+$AZ93*Assembly!R$5+$BA93*Assembly!R$6+$BB93*Assembly!R$7+$BC93*Assembly!R$8+$BD93*Assembly!R$9+$BE93*Assembly!R$10+$BF93*Assembly!R$11+$BG93*Assembly!R$12+$BH93*Assembly!R$13+$BI93*Assembly!R$14+$BJ93*Assembly!R$15+$BK93*Assembly!R$16+$BL93*Assembly!R$17+$BM93*Assembly!R$18+$BN93*Assembly!R$19+$BO93*Assembly!R$20+$BP93*Assembly!R$21+$BQ93*Assembly!R$22+$BR93*Assembly!R$23+$BS93*Assembly!R$24</f>
        <v>#VALUE!</v>
      </c>
      <c r="CL93" s="140" t="e">
        <f>$AY93*Assembly!S$4+$AZ93*Assembly!S$5+$BA93*Assembly!S$6+$BB93*Assembly!S$7+$BC93*Assembly!S$8+$BD93*Assembly!S$9+$BE93*Assembly!S$10+$BF93*Assembly!S$11+$BG93*Assembly!S$12+$BH93*Assembly!S$13+$BI93*Assembly!S$14+$BJ93*Assembly!S$15+$BK93*Assembly!S$16+$BL93*Assembly!S$17+$BM93*Assembly!S$18+$BN93*Assembly!S$19+$BO93*Assembly!S$20+$BP93*Assembly!S$21+$BQ93*Assembly!S$22+$BR93*Assembly!S$23+$BS93*Assembly!S$24</f>
        <v>#VALUE!</v>
      </c>
      <c r="CM93" s="140" t="e">
        <f>$AY93*Assembly!T$4+$AZ93*Assembly!T$5+$BA93*Assembly!T$6+$BB93*Assembly!T$7+$BC93*Assembly!T$8+$BD93*Assembly!T$9+$BE93*Assembly!T$10+$BF93*Assembly!T$11+$BG93*Assembly!T$12+$BH93*Assembly!T$13+$BI93*Assembly!T$14+$BJ93*Assembly!T$15+$BK93*Assembly!T$16+$BL93*Assembly!T$17+$BM93*Assembly!T$18+$BN93*Assembly!T$19+$BO93*Assembly!T$20+$BP93*Assembly!T$21+$BQ93*Assembly!T$22+$BR93*Assembly!T$23+$BS93*Assembly!T$24</f>
        <v>#VALUE!</v>
      </c>
      <c r="CN93" s="140" t="e">
        <f>$AY93*Assembly!U$4+$AZ93*Assembly!U$5+$BA93*Assembly!U$6+$BB93*Assembly!U$7+$BC93*Assembly!U$8+$BD93*Assembly!U$9+$BE93*Assembly!U$10+$BF93*Assembly!U$11+$BG93*Assembly!U$12+$BH93*Assembly!U$13+$BI93*Assembly!U$14+$BJ93*Assembly!U$15+$BK93*Assembly!U$16+$BL93*Assembly!U$17+$BM93*Assembly!U$18+$BN93*Assembly!U$19+$BO93*Assembly!U$20+$BP93*Assembly!U$21+$BQ93*Assembly!U$22+$BR93*Assembly!U$23+$BS93*Assembly!U$24</f>
        <v>#VALUE!</v>
      </c>
      <c r="CO93" s="145" t="e">
        <f>$AY93*Assembly!V$4+$AZ93*Assembly!V$5+$BA93*Assembly!V$6+$BB93*Assembly!V$7+$BC93*Assembly!V$8+$BD93*Assembly!V$9+$BE93*Assembly!V$10+$BF93*Assembly!V$11+$BG93*Assembly!V$12+$BH93*Assembly!V$13+$BI93*Assembly!V$14+$BJ93*Assembly!V$15+$BK93*Assembly!V$16+$BL93*Assembly!V$17+$BM93*Assembly!V$18+$BN93*Assembly!V$19+$BO93*Assembly!V$20+$BP93*Assembly!V$21+$BQ93*Assembly!V$22+$BR93*Assembly!V$23+$BS93*Assembly!V$24</f>
        <v>#VALUE!</v>
      </c>
      <c r="CP93" s="145" t="e">
        <f>CF93*Refining!$F$3</f>
        <v>#VALUE!</v>
      </c>
      <c r="CQ93" s="145" t="e">
        <f>CG93*Refining!$F$4</f>
        <v>#VALUE!</v>
      </c>
      <c r="CR93" s="145" t="e">
        <f>CH93*Refining!$F$5</f>
        <v>#VALUE!</v>
      </c>
      <c r="CS93" s="145" t="e">
        <f>CI93*Refining!$F$6</f>
        <v>#VALUE!</v>
      </c>
      <c r="CT93" s="145" t="e">
        <f>CJ93*Refining!$F$7</f>
        <v>#VALUE!</v>
      </c>
      <c r="CU93" s="145" t="e">
        <f>CK93*Refining!$F$8</f>
        <v>#VALUE!</v>
      </c>
      <c r="CV93" s="145" t="e">
        <f>CL93*Refining!$F$9</f>
        <v>#VALUE!</v>
      </c>
      <c r="CW93" s="145" t="e">
        <f>CM93*Refining!$F$10</f>
        <v>#VALUE!</v>
      </c>
      <c r="CX93" s="145" t="e">
        <f>CN93*Refining!$F$11</f>
        <v>#VALUE!</v>
      </c>
      <c r="CY93" s="145" t="e">
        <f>CO93*Refining!$F$12</f>
        <v>#VALUE!</v>
      </c>
      <c r="CZ93" s="185" t="e">
        <f t="shared" ref="CZ93:DS93" si="375">IF(CF93 = 0, "", CF93)</f>
        <v>#VALUE!</v>
      </c>
      <c r="DA93" s="189" t="e">
        <f t="shared" si="375"/>
        <v>#VALUE!</v>
      </c>
      <c r="DB93" s="186" t="e">
        <f t="shared" si="375"/>
        <v>#VALUE!</v>
      </c>
      <c r="DC93" s="186" t="e">
        <f t="shared" si="375"/>
        <v>#VALUE!</v>
      </c>
      <c r="DD93" s="186" t="e">
        <f t="shared" si="375"/>
        <v>#VALUE!</v>
      </c>
      <c r="DE93" s="186" t="e">
        <f t="shared" si="375"/>
        <v>#VALUE!</v>
      </c>
      <c r="DF93" s="186" t="e">
        <f t="shared" si="375"/>
        <v>#VALUE!</v>
      </c>
      <c r="DG93" s="186" t="e">
        <f t="shared" si="375"/>
        <v>#VALUE!</v>
      </c>
      <c r="DH93" s="186" t="e">
        <f t="shared" si="375"/>
        <v>#VALUE!</v>
      </c>
      <c r="DI93" s="187" t="e">
        <f t="shared" si="375"/>
        <v>#VALUE!</v>
      </c>
      <c r="DJ93" s="185" t="e">
        <f t="shared" si="375"/>
        <v>#VALUE!</v>
      </c>
      <c r="DK93" s="189" t="e">
        <f t="shared" si="375"/>
        <v>#VALUE!</v>
      </c>
      <c r="DL93" s="186" t="e">
        <f t="shared" si="375"/>
        <v>#VALUE!</v>
      </c>
      <c r="DM93" s="186" t="e">
        <f t="shared" si="375"/>
        <v>#VALUE!</v>
      </c>
      <c r="DN93" s="211" t="e">
        <f t="shared" si="375"/>
        <v>#VALUE!</v>
      </c>
      <c r="DO93" s="186" t="e">
        <f t="shared" si="375"/>
        <v>#VALUE!</v>
      </c>
      <c r="DP93" s="186" t="e">
        <f t="shared" si="375"/>
        <v>#VALUE!</v>
      </c>
      <c r="DQ93" s="186" t="e">
        <f t="shared" si="375"/>
        <v>#VALUE!</v>
      </c>
      <c r="DR93" s="186" t="e">
        <f t="shared" si="375"/>
        <v>#VALUE!</v>
      </c>
      <c r="DS93" s="187" t="e">
        <f t="shared" si="375"/>
        <v>#VALUE!</v>
      </c>
      <c r="DT93" s="185" t="e">
        <f t="shared" si="11"/>
        <v>#VALUE!</v>
      </c>
      <c r="DU93" s="189" t="e">
        <f t="shared" si="12"/>
        <v>#VALUE!</v>
      </c>
      <c r="DV93" s="133" t="e">
        <f>CZ93*'Ores &amp; Ingots'!$C$3+DA93*'Ores &amp; Ingots'!$C$4+DB93*'Ores &amp; Ingots'!$C$5+DC93*'Ores &amp; Ingots'!$C$6+DD93*'Ores &amp; Ingots'!$C$7+DE93*'Ores &amp; Ingots'!$C$8+DF93*'Ores &amp; Ingots'!$C$9+DG93*'Ores &amp; Ingots'!$C$10+DH93*'Ores &amp; Ingots'!$C$11+DI93*'Ores &amp; Ingots'!$C$12</f>
        <v>#VALUE!</v>
      </c>
      <c r="DW93" s="133" t="e">
        <f>DJ93*'Ores &amp; Ingots'!$B$3+DK93*'Ores &amp; Ingots'!$B$4+DL93*'Ores &amp; Ingots'!$B$5+DM93*'Ores &amp; Ingots'!$B$6+DN93*'Ores &amp; Ingots'!$B$7+DO93*'Ores &amp; Ingots'!$B$8+DP93*'Ores &amp; Ingots'!$B$9+DQ93*'Ores &amp; Ingots'!$B$10+DR93*'Ores &amp; Ingots'!$B$11+DS93*'Ores &amp; Ingots'!$B$12</f>
        <v>#VALUE!</v>
      </c>
      <c r="DX93" s="189" t="e">
        <f>CZ93*Refining!$G$3+DA93*Refining!$G$4+DB93*Refining!$G$5+DC93*Refining!$G$6+DD93*Refining!$G$7+DE93*Refining!$G$8+DF93*Refining!$G$9+DG93*Refining!$G$10+DH93*Refining!$G$11+DI93*Refining!$G$12</f>
        <v>#VALUE!</v>
      </c>
      <c r="DY93" s="189" t="e">
        <f t="shared" si="13"/>
        <v>#VALUE!</v>
      </c>
      <c r="DZ93" s="192" t="e">
        <f t="shared" si="14"/>
        <v>#VALUE!</v>
      </c>
      <c r="EA93" s="185" t="e">
        <f t="shared" si="15"/>
        <v>#VALUE!</v>
      </c>
      <c r="EB93" s="194" t="e">
        <f t="shared" ref="EB93:EC93" si="376">EA93/60</f>
        <v>#VALUE!</v>
      </c>
      <c r="EC93" s="194" t="e">
        <f t="shared" si="376"/>
        <v>#VALUE!</v>
      </c>
      <c r="ED93" s="185" t="e">
        <f t="shared" si="17"/>
        <v>#VALUE!</v>
      </c>
      <c r="EE93" s="194" t="e">
        <f t="shared" ref="EE93:EF93" si="377">ED93/1000</f>
        <v>#VALUE!</v>
      </c>
      <c r="EF93" s="196" t="e">
        <f t="shared" si="377"/>
        <v>#VALUE!</v>
      </c>
      <c r="EG93" s="130" t="e">
        <f t="shared" si="19"/>
        <v>#VALUE!</v>
      </c>
      <c r="EH93" s="132" t="e">
        <f t="shared" si="20"/>
        <v>#VALUE!</v>
      </c>
      <c r="EI93" s="133">
        <v>488</v>
      </c>
    </row>
    <row r="94" spans="1:139" ht="12.75" hidden="1" x14ac:dyDescent="0.2">
      <c r="A94" s="864"/>
      <c r="B94" s="135" t="s">
        <v>317</v>
      </c>
      <c r="C94" s="137" t="s">
        <v>155</v>
      </c>
      <c r="D94" s="137">
        <v>1</v>
      </c>
      <c r="E94" s="137">
        <v>2</v>
      </c>
      <c r="F94" s="137">
        <v>3</v>
      </c>
      <c r="G94" s="139">
        <f t="shared" si="0"/>
        <v>0.75</v>
      </c>
      <c r="H94" s="140">
        <v>15</v>
      </c>
      <c r="I94" s="140">
        <v>15</v>
      </c>
      <c r="J94" s="140">
        <f>H94/Main!$D$9</f>
        <v>3</v>
      </c>
      <c r="K94" s="140">
        <f>I94/Main!$D$10</f>
        <v>7.5</v>
      </c>
      <c r="L94" s="140">
        <f t="shared" si="1"/>
        <v>2.5</v>
      </c>
      <c r="M94" s="140">
        <v>1</v>
      </c>
      <c r="N94" s="145" t="s">
        <v>28</v>
      </c>
      <c r="O94" s="143"/>
      <c r="P94" s="143"/>
      <c r="Q94" s="145"/>
      <c r="R94" s="143"/>
      <c r="S94" s="146"/>
      <c r="T94" s="146"/>
      <c r="U94" s="143"/>
      <c r="V94" s="143"/>
      <c r="W94" s="146"/>
      <c r="X94" s="146"/>
      <c r="Y94" s="143"/>
      <c r="Z94" s="143"/>
      <c r="AA94" s="143"/>
      <c r="AB94" s="143"/>
      <c r="AC94" s="362"/>
      <c r="AD94" s="133">
        <v>1</v>
      </c>
      <c r="AE94" s="133">
        <v>0</v>
      </c>
      <c r="AF94" s="133">
        <v>0</v>
      </c>
      <c r="AG94" s="133">
        <v>1</v>
      </c>
      <c r="AH94" s="133">
        <v>1</v>
      </c>
      <c r="AI94" s="133">
        <v>0</v>
      </c>
      <c r="AJ94" s="167">
        <v>1</v>
      </c>
      <c r="AK94" s="133">
        <v>0</v>
      </c>
      <c r="AL94" s="133">
        <v>0</v>
      </c>
      <c r="AM94" s="133">
        <v>0</v>
      </c>
      <c r="AN94" s="133">
        <v>0</v>
      </c>
      <c r="AO94" s="133">
        <v>0</v>
      </c>
      <c r="AP94" s="133">
        <v>0</v>
      </c>
      <c r="AQ94" s="133">
        <v>0</v>
      </c>
      <c r="AR94" s="133">
        <v>0</v>
      </c>
      <c r="AS94" s="133">
        <v>0</v>
      </c>
      <c r="AT94" s="133">
        <v>0</v>
      </c>
      <c r="AU94" s="133">
        <v>0</v>
      </c>
      <c r="AV94" s="133">
        <v>0</v>
      </c>
      <c r="AW94" s="133">
        <v>0</v>
      </c>
      <c r="AX94" s="133">
        <v>0</v>
      </c>
      <c r="AY94" s="174">
        <f t="shared" ref="AY94:BS94" si="378">IF(AD94 = 0, "", AD94)</f>
        <v>1</v>
      </c>
      <c r="AZ94" s="137" t="str">
        <f t="shared" si="378"/>
        <v/>
      </c>
      <c r="BA94" s="137" t="str">
        <f t="shared" si="378"/>
        <v/>
      </c>
      <c r="BB94" s="133">
        <f t="shared" si="378"/>
        <v>1</v>
      </c>
      <c r="BC94" s="133">
        <f t="shared" si="378"/>
        <v>1</v>
      </c>
      <c r="BD94" s="137" t="str">
        <f t="shared" si="378"/>
        <v/>
      </c>
      <c r="BE94" s="167">
        <f t="shared" si="378"/>
        <v>1</v>
      </c>
      <c r="BF94" s="137" t="str">
        <f t="shared" si="378"/>
        <v/>
      </c>
      <c r="BG94" s="137" t="str">
        <f t="shared" si="378"/>
        <v/>
      </c>
      <c r="BH94" s="137" t="str">
        <f t="shared" si="378"/>
        <v/>
      </c>
      <c r="BI94" s="137" t="str">
        <f t="shared" si="378"/>
        <v/>
      </c>
      <c r="BJ94" s="137" t="str">
        <f t="shared" si="378"/>
        <v/>
      </c>
      <c r="BK94" s="137" t="str">
        <f t="shared" si="378"/>
        <v/>
      </c>
      <c r="BL94" s="137" t="str">
        <f t="shared" si="378"/>
        <v/>
      </c>
      <c r="BM94" s="137" t="str">
        <f t="shared" si="378"/>
        <v/>
      </c>
      <c r="BN94" s="137" t="str">
        <f t="shared" si="378"/>
        <v/>
      </c>
      <c r="BO94" s="137" t="str">
        <f t="shared" si="378"/>
        <v/>
      </c>
      <c r="BP94" s="137" t="str">
        <f t="shared" si="378"/>
        <v/>
      </c>
      <c r="BQ94" s="137" t="str">
        <f t="shared" si="378"/>
        <v/>
      </c>
      <c r="BR94" s="137" t="str">
        <f t="shared" si="378"/>
        <v/>
      </c>
      <c r="BS94" s="169" t="str">
        <f t="shared" si="378"/>
        <v/>
      </c>
      <c r="BT94" s="174" t="e">
        <f>$AY94*Assembly!Z$4+$AZ94*Assembly!Z$5+$BA94*Assembly!Z$6+$BB94*Assembly!Z$7+$BC94*Assembly!Z$8+$BD94*Assembly!Z$9+$BE94*Assembly!Z$10+$BF94*Assembly!Z$11+$BG94*Assembly!Z$12+$BH94*Assembly!Z$13+$BI94*Assembly!Z$14+$BJ94*Assembly!Z$15+$BK94*Assembly!Z$16+$BL94*Assembly!Z$17+$BM94*Assembly!Z$18+$BN94*Assembly!Z$19+$BO94*Assembly!Z$20+$BP94*Assembly!Z$21+$BQ94*Assembly!Z$22+$BR94*Assembly!Z$23+$BS94*Assembly!Z$24</f>
        <v>#VALUE!</v>
      </c>
      <c r="BU94" s="133" t="e">
        <f t="shared" si="3"/>
        <v>#VALUE!</v>
      </c>
      <c r="BV94" s="133"/>
      <c r="BW94" s="133" t="e">
        <f>$AY94*Assembly!AD$4+$AZ94*Assembly!AD$5+$BA94*Assembly!AD$6+$BB94*Assembly!AD$7+$BC94*Assembly!AD$8+$BD94*Assembly!AD$9+$BE94*Assembly!AD$10+$BF94*Assembly!AD$11+$BG94*Assembly!AD$12+$BH94*Assembly!AD$13+$BI94*Assembly!AD$14+$BJ94*Assembly!AD$15+$BK94*Assembly!AD$16+$BL94*Assembly!AD$17+$BM94*Assembly!AD$18+$BN94*Assembly!AD$19+$BO94*Assembly!AD$20+$BP94*Assembly!AD$21+$BQ94*Assembly!AD$22+$BR94*Assembly!AD$23+$BS94*Assembly!AD$24</f>
        <v>#VALUE!</v>
      </c>
      <c r="BX94" s="177" t="e">
        <f t="shared" si="4"/>
        <v>#VALUE!</v>
      </c>
      <c r="BY94" s="178" t="e">
        <f t="shared" si="5"/>
        <v>#VALUE!</v>
      </c>
      <c r="BZ94" s="179" t="e">
        <f t="shared" si="6"/>
        <v>#VALUE!</v>
      </c>
      <c r="CA94" s="178" t="e">
        <f t="shared" si="7"/>
        <v>#VALUE!</v>
      </c>
      <c r="CB94" s="133" t="e">
        <f>$AY94*Assembly!Y$4+$AZ94*Assembly!Y$5+$BA94*Assembly!Y$6+$BB94*Assembly!Y$7+$BC94*Assembly!Y$8+$BD94*Assembly!Y$9+$BE94*Assembly!Y$10+$BF94*Assembly!Y$11+$BG94*Assembly!Y$12+$BH94*Assembly!Y$13+$BI94*Assembly!Y$14+$BJ94*Assembly!Y$15+$BK94*Assembly!Y$16+$BL94*Assembly!Y$17+$BM94*Assembly!Y$18+$BN94*Assembly!Y$19+$BO94*Assembly!Y$20+$BP94*Assembly!Y$21+$BQ94*Assembly!Y$22+$BR94*Assembly!Y$23+$BS94*Assembly!Y$24</f>
        <v>#VALUE!</v>
      </c>
      <c r="CC94" s="133" t="e">
        <f t="shared" si="8"/>
        <v>#VALUE!</v>
      </c>
      <c r="CD94" s="130" t="e">
        <f t="shared" si="9"/>
        <v>#VALUE!</v>
      </c>
      <c r="CE94" s="183" t="e">
        <f>$AY94*Assembly!AC$4+$AZ94*Assembly!AC$5+$BA94*Assembly!AC$6+$BB94*Assembly!AC$7+$BC94*Assembly!AC$8+$BD94*Assembly!AC$9+$BE94*Assembly!AC$10+$BF94*Assembly!AC$11+$BG94*Assembly!AC$12+$BH94*Assembly!AC$13+$BI94*Assembly!AC$14+$BJ94*Assembly!AC$15+$BK94*Assembly!AC$16+$BL94*Assembly!AC$17+$BM94*Assembly!AC$18+$BN94*Assembly!AC$19+$BO94*Assembly!AC$20+$BP94*Assembly!AC$21+$BQ94*Assembly!AC$22+$BR94*Assembly!AC$23+$BS94*Assembly!AC$24</f>
        <v>#VALUE!</v>
      </c>
      <c r="CF94" s="145" t="e">
        <f>$AY94*Assembly!M$4+$AZ94*Assembly!M$5+$BA94*Assembly!M$6+$BB94*Assembly!M$7+$BC94*Assembly!M$8+$BD94*Assembly!M$9+$BE94*Assembly!M$10+$BF94*Assembly!M$11+$BG94*Assembly!M$12+$BH94*Assembly!M$13+$BI94*Assembly!M$14+$BJ94*Assembly!M$15+$BK94*Assembly!M$16+$BL94*Assembly!M$17+$BM94*Assembly!M$18+$BN94*Assembly!M$19+$BO94*Assembly!M$20+$BP94*Assembly!M$21+$BQ94*Assembly!M$22+$BR94*Assembly!M$23+$BS94*Assembly!M$24</f>
        <v>#VALUE!</v>
      </c>
      <c r="CG94" s="145" t="e">
        <f>$AY94*Assembly!N$4+$AZ94*Assembly!N$5+$BA94*Assembly!N$6+$BB94*Assembly!N$7+$BC94*Assembly!N$8+$BD94*Assembly!N$9+$BE94*Assembly!N$10+$BF94*Assembly!N$11+$BG94*Assembly!N$12+$BH94*Assembly!N$13+$BI94*Assembly!N$14+$BJ94*Assembly!N$15+$BK94*Assembly!N$16+$BL94*Assembly!N$17+$BM94*Assembly!N$18+$BN94*Assembly!N$19+$BO94*Assembly!N$20+$BP94*Assembly!N$21+$BQ94*Assembly!N$22+$BR94*Assembly!N$23+$BS94*Assembly!N$24</f>
        <v>#VALUE!</v>
      </c>
      <c r="CH94" s="145" t="e">
        <f>$AY94*Assembly!O$4+$AZ94*Assembly!O$5+$BA94*Assembly!O$6+$BB94*Assembly!O$7+$BC94*Assembly!O$8+$BD94*Assembly!O$9+$BE94*Assembly!O$10+$BF94*Assembly!O$11+$BG94*Assembly!O$12+$BH94*Assembly!O$13+$BI94*Assembly!O$14+$BJ94*Assembly!O$15+$BK94*Assembly!O$16+$BL94*Assembly!O$17+$BM94*Assembly!O$18+$BN94*Assembly!O$19+$BO94*Assembly!O$20+$BP94*Assembly!O$21+$BQ94*Assembly!O$22+$BR94*Assembly!O$23+$BS94*Assembly!O$24</f>
        <v>#VALUE!</v>
      </c>
      <c r="CI94" s="140" t="e">
        <f>$AY94*Assembly!P$4+$AZ94*Assembly!P$5+$BA94*Assembly!P$6+$BB94*Assembly!P$7+$BC94*Assembly!P$8+$BD94*Assembly!P$9+$BE94*Assembly!P$10+$BF94*Assembly!P$11+$BG94*Assembly!P$12+$BH94*Assembly!P$13+$BI94*Assembly!P$14+$BJ94*Assembly!P$15+$BK94*Assembly!P$16+$BL94*Assembly!P$17+$BM94*Assembly!P$18+$BN94*Assembly!P$19+$BO94*Assembly!P$20+$BP94*Assembly!P$21+$BQ94*Assembly!P$22+$BR94*Assembly!P$23+$BS94*Assembly!P$24</f>
        <v>#VALUE!</v>
      </c>
      <c r="CJ94" s="140" t="e">
        <f>$AY94*Assembly!Q$4+$AZ94*Assembly!Q$5+$BA94*Assembly!Q$6+$BB94*Assembly!Q$7+$BC94*Assembly!Q$8+$BD94*Assembly!Q$9+$BE94*Assembly!Q$10+$BF94*Assembly!Q$11+$BG94*Assembly!Q$12+$BH94*Assembly!Q$13+$BI94*Assembly!Q$14+$BJ94*Assembly!Q$15+$BK94*Assembly!Q$16+$BL94*Assembly!Q$17+$BM94*Assembly!Q$18+$BN94*Assembly!Q$19+$BO94*Assembly!Q$20+$BP94*Assembly!Q$21+$BQ94*Assembly!Q$22+$BR94*Assembly!Q$23+$BS94*Assembly!Q$24</f>
        <v>#VALUE!</v>
      </c>
      <c r="CK94" s="145" t="e">
        <f>$AY94*Assembly!R$4+$AZ94*Assembly!R$5+$BA94*Assembly!R$6+$BB94*Assembly!R$7+$BC94*Assembly!R$8+$BD94*Assembly!R$9+$BE94*Assembly!R$10+$BF94*Assembly!R$11+$BG94*Assembly!R$12+$BH94*Assembly!R$13+$BI94*Assembly!R$14+$BJ94*Assembly!R$15+$BK94*Assembly!R$16+$BL94*Assembly!R$17+$BM94*Assembly!R$18+$BN94*Assembly!R$19+$BO94*Assembly!R$20+$BP94*Assembly!R$21+$BQ94*Assembly!R$22+$BR94*Assembly!R$23+$BS94*Assembly!R$24</f>
        <v>#VALUE!</v>
      </c>
      <c r="CL94" s="140" t="e">
        <f>$AY94*Assembly!S$4+$AZ94*Assembly!S$5+$BA94*Assembly!S$6+$BB94*Assembly!S$7+$BC94*Assembly!S$8+$BD94*Assembly!S$9+$BE94*Assembly!S$10+$BF94*Assembly!S$11+$BG94*Assembly!S$12+$BH94*Assembly!S$13+$BI94*Assembly!S$14+$BJ94*Assembly!S$15+$BK94*Assembly!S$16+$BL94*Assembly!S$17+$BM94*Assembly!S$18+$BN94*Assembly!S$19+$BO94*Assembly!S$20+$BP94*Assembly!S$21+$BQ94*Assembly!S$22+$BR94*Assembly!S$23+$BS94*Assembly!S$24</f>
        <v>#VALUE!</v>
      </c>
      <c r="CM94" s="140" t="e">
        <f>$AY94*Assembly!T$4+$AZ94*Assembly!T$5+$BA94*Assembly!T$6+$BB94*Assembly!T$7+$BC94*Assembly!T$8+$BD94*Assembly!T$9+$BE94*Assembly!T$10+$BF94*Assembly!T$11+$BG94*Assembly!T$12+$BH94*Assembly!T$13+$BI94*Assembly!T$14+$BJ94*Assembly!T$15+$BK94*Assembly!T$16+$BL94*Assembly!T$17+$BM94*Assembly!T$18+$BN94*Assembly!T$19+$BO94*Assembly!T$20+$BP94*Assembly!T$21+$BQ94*Assembly!T$22+$BR94*Assembly!T$23+$BS94*Assembly!T$24</f>
        <v>#VALUE!</v>
      </c>
      <c r="CN94" s="140" t="e">
        <f>$AY94*Assembly!U$4+$AZ94*Assembly!U$5+$BA94*Assembly!U$6+$BB94*Assembly!U$7+$BC94*Assembly!U$8+$BD94*Assembly!U$9+$BE94*Assembly!U$10+$BF94*Assembly!U$11+$BG94*Assembly!U$12+$BH94*Assembly!U$13+$BI94*Assembly!U$14+$BJ94*Assembly!U$15+$BK94*Assembly!U$16+$BL94*Assembly!U$17+$BM94*Assembly!U$18+$BN94*Assembly!U$19+$BO94*Assembly!U$20+$BP94*Assembly!U$21+$BQ94*Assembly!U$22+$BR94*Assembly!U$23+$BS94*Assembly!U$24</f>
        <v>#VALUE!</v>
      </c>
      <c r="CO94" s="145" t="e">
        <f>$AY94*Assembly!V$4+$AZ94*Assembly!V$5+$BA94*Assembly!V$6+$BB94*Assembly!V$7+$BC94*Assembly!V$8+$BD94*Assembly!V$9+$BE94*Assembly!V$10+$BF94*Assembly!V$11+$BG94*Assembly!V$12+$BH94*Assembly!V$13+$BI94*Assembly!V$14+$BJ94*Assembly!V$15+$BK94*Assembly!V$16+$BL94*Assembly!V$17+$BM94*Assembly!V$18+$BN94*Assembly!V$19+$BO94*Assembly!V$20+$BP94*Assembly!V$21+$BQ94*Assembly!V$22+$BR94*Assembly!V$23+$BS94*Assembly!V$24</f>
        <v>#VALUE!</v>
      </c>
      <c r="CP94" s="145" t="e">
        <f>CF94*Refining!$F$3</f>
        <v>#VALUE!</v>
      </c>
      <c r="CQ94" s="145" t="e">
        <f>CG94*Refining!$F$4</f>
        <v>#VALUE!</v>
      </c>
      <c r="CR94" s="145" t="e">
        <f>CH94*Refining!$F$5</f>
        <v>#VALUE!</v>
      </c>
      <c r="CS94" s="145" t="e">
        <f>CI94*Refining!$F$6</f>
        <v>#VALUE!</v>
      </c>
      <c r="CT94" s="145" t="e">
        <f>CJ94*Refining!$F$7</f>
        <v>#VALUE!</v>
      </c>
      <c r="CU94" s="145" t="e">
        <f>CK94*Refining!$F$8</f>
        <v>#VALUE!</v>
      </c>
      <c r="CV94" s="145" t="e">
        <f>CL94*Refining!$F$9</f>
        <v>#VALUE!</v>
      </c>
      <c r="CW94" s="145" t="e">
        <f>CM94*Refining!$F$10</f>
        <v>#VALUE!</v>
      </c>
      <c r="CX94" s="145" t="e">
        <f>CN94*Refining!$F$11</f>
        <v>#VALUE!</v>
      </c>
      <c r="CY94" s="145" t="e">
        <f>CO94*Refining!$F$12</f>
        <v>#VALUE!</v>
      </c>
      <c r="CZ94" s="185" t="e">
        <f t="shared" ref="CZ94:DS94" si="379">IF(CF94 = 0, "", CF94)</f>
        <v>#VALUE!</v>
      </c>
      <c r="DA94" s="189" t="e">
        <f t="shared" si="379"/>
        <v>#VALUE!</v>
      </c>
      <c r="DB94" s="186" t="e">
        <f t="shared" si="379"/>
        <v>#VALUE!</v>
      </c>
      <c r="DC94" s="186" t="e">
        <f t="shared" si="379"/>
        <v>#VALUE!</v>
      </c>
      <c r="DD94" s="186" t="e">
        <f t="shared" si="379"/>
        <v>#VALUE!</v>
      </c>
      <c r="DE94" s="186" t="e">
        <f t="shared" si="379"/>
        <v>#VALUE!</v>
      </c>
      <c r="DF94" s="186" t="e">
        <f t="shared" si="379"/>
        <v>#VALUE!</v>
      </c>
      <c r="DG94" s="186" t="e">
        <f t="shared" si="379"/>
        <v>#VALUE!</v>
      </c>
      <c r="DH94" s="186" t="e">
        <f t="shared" si="379"/>
        <v>#VALUE!</v>
      </c>
      <c r="DI94" s="187" t="e">
        <f t="shared" si="379"/>
        <v>#VALUE!</v>
      </c>
      <c r="DJ94" s="185" t="e">
        <f t="shared" si="379"/>
        <v>#VALUE!</v>
      </c>
      <c r="DK94" s="189" t="e">
        <f t="shared" si="379"/>
        <v>#VALUE!</v>
      </c>
      <c r="DL94" s="186" t="e">
        <f t="shared" si="379"/>
        <v>#VALUE!</v>
      </c>
      <c r="DM94" s="186" t="e">
        <f t="shared" si="379"/>
        <v>#VALUE!</v>
      </c>
      <c r="DN94" s="211" t="e">
        <f t="shared" si="379"/>
        <v>#VALUE!</v>
      </c>
      <c r="DO94" s="186" t="e">
        <f t="shared" si="379"/>
        <v>#VALUE!</v>
      </c>
      <c r="DP94" s="186" t="e">
        <f t="shared" si="379"/>
        <v>#VALUE!</v>
      </c>
      <c r="DQ94" s="186" t="e">
        <f t="shared" si="379"/>
        <v>#VALUE!</v>
      </c>
      <c r="DR94" s="186" t="e">
        <f t="shared" si="379"/>
        <v>#VALUE!</v>
      </c>
      <c r="DS94" s="187" t="e">
        <f t="shared" si="379"/>
        <v>#VALUE!</v>
      </c>
      <c r="DT94" s="185" t="e">
        <f t="shared" si="11"/>
        <v>#VALUE!</v>
      </c>
      <c r="DU94" s="189" t="e">
        <f t="shared" si="12"/>
        <v>#VALUE!</v>
      </c>
      <c r="DV94" s="133" t="e">
        <f>CZ94*'Ores &amp; Ingots'!$C$3+DA94*'Ores &amp; Ingots'!$C$4+DB94*'Ores &amp; Ingots'!$C$5+DC94*'Ores &amp; Ingots'!$C$6+DD94*'Ores &amp; Ingots'!$C$7+DE94*'Ores &amp; Ingots'!$C$8+DF94*'Ores &amp; Ingots'!$C$9+DG94*'Ores &amp; Ingots'!$C$10+DH94*'Ores &amp; Ingots'!$C$11+DI94*'Ores &amp; Ingots'!$C$12</f>
        <v>#VALUE!</v>
      </c>
      <c r="DW94" s="133" t="e">
        <f>DJ94*'Ores &amp; Ingots'!$B$3+DK94*'Ores &amp; Ingots'!$B$4+DL94*'Ores &amp; Ingots'!$B$5+DM94*'Ores &amp; Ingots'!$B$6+DN94*'Ores &amp; Ingots'!$B$7+DO94*'Ores &amp; Ingots'!$B$8+DP94*'Ores &amp; Ingots'!$B$9+DQ94*'Ores &amp; Ingots'!$B$10+DR94*'Ores &amp; Ingots'!$B$11+DS94*'Ores &amp; Ingots'!$B$12</f>
        <v>#VALUE!</v>
      </c>
      <c r="DX94" s="189" t="e">
        <f>CZ94*Refining!$G$3+DA94*Refining!$G$4+DB94*Refining!$G$5+DC94*Refining!$G$6+DD94*Refining!$G$7+DE94*Refining!$G$8+DF94*Refining!$G$9+DG94*Refining!$G$10+DH94*Refining!$G$11+DI94*Refining!$G$12</f>
        <v>#VALUE!</v>
      </c>
      <c r="DY94" s="189" t="e">
        <f t="shared" si="13"/>
        <v>#VALUE!</v>
      </c>
      <c r="DZ94" s="192" t="e">
        <f t="shared" si="14"/>
        <v>#VALUE!</v>
      </c>
      <c r="EA94" s="185" t="e">
        <f t="shared" si="15"/>
        <v>#VALUE!</v>
      </c>
      <c r="EB94" s="194" t="e">
        <f t="shared" ref="EB94:EC94" si="380">EA94/60</f>
        <v>#VALUE!</v>
      </c>
      <c r="EC94" s="194" t="e">
        <f t="shared" si="380"/>
        <v>#VALUE!</v>
      </c>
      <c r="ED94" s="185" t="e">
        <f t="shared" si="17"/>
        <v>#VALUE!</v>
      </c>
      <c r="EE94" s="194" t="e">
        <f t="shared" ref="EE94:EF94" si="381">ED94/1000</f>
        <v>#VALUE!</v>
      </c>
      <c r="EF94" s="196" t="e">
        <f t="shared" si="381"/>
        <v>#VALUE!</v>
      </c>
      <c r="EG94" s="130" t="e">
        <f t="shared" si="19"/>
        <v>#VALUE!</v>
      </c>
      <c r="EH94" s="132" t="e">
        <f t="shared" si="20"/>
        <v>#VALUE!</v>
      </c>
      <c r="EI94" s="133" t="s">
        <v>28</v>
      </c>
    </row>
    <row r="95" spans="1:139" ht="12.75" x14ac:dyDescent="0.2">
      <c r="A95" s="864"/>
      <c r="B95" s="135" t="s">
        <v>318</v>
      </c>
      <c r="C95" s="137" t="s">
        <v>156</v>
      </c>
      <c r="D95" s="137">
        <v>1</v>
      </c>
      <c r="E95" s="137">
        <v>1</v>
      </c>
      <c r="F95" s="137">
        <v>1</v>
      </c>
      <c r="G95" s="139">
        <f t="shared" si="0"/>
        <v>15.625</v>
      </c>
      <c r="H95" s="140">
        <v>10</v>
      </c>
      <c r="I95" s="140">
        <v>10</v>
      </c>
      <c r="J95" s="140">
        <f>H95/Main!$D$9</f>
        <v>2</v>
      </c>
      <c r="K95" s="140">
        <f>I95/Main!$D$10</f>
        <v>5</v>
      </c>
      <c r="L95" s="140">
        <f t="shared" si="1"/>
        <v>2.5</v>
      </c>
      <c r="M95" s="140">
        <v>1</v>
      </c>
      <c r="N95" s="143"/>
      <c r="O95" s="145">
        <v>600000</v>
      </c>
      <c r="P95" s="143"/>
      <c r="Q95" s="145"/>
      <c r="R95" s="143"/>
      <c r="S95" s="146"/>
      <c r="T95" s="146"/>
      <c r="U95" s="143"/>
      <c r="V95" s="145">
        <v>50000</v>
      </c>
      <c r="W95" s="146"/>
      <c r="X95" s="146"/>
      <c r="Y95" s="143"/>
      <c r="Z95" s="143"/>
      <c r="AA95" s="143"/>
      <c r="AB95" s="143"/>
      <c r="AC95" s="362" t="s">
        <v>220</v>
      </c>
      <c r="AD95" s="133">
        <v>90</v>
      </c>
      <c r="AE95" s="133">
        <v>0</v>
      </c>
      <c r="AF95" s="133">
        <v>0</v>
      </c>
      <c r="AG95" s="133">
        <v>0</v>
      </c>
      <c r="AH95" s="133">
        <v>30</v>
      </c>
      <c r="AI95" s="133">
        <v>0</v>
      </c>
      <c r="AJ95" s="133">
        <v>0</v>
      </c>
      <c r="AK95" s="133">
        <v>20</v>
      </c>
      <c r="AL95" s="133">
        <v>0</v>
      </c>
      <c r="AM95" s="133">
        <v>0</v>
      </c>
      <c r="AN95" s="133">
        <v>0</v>
      </c>
      <c r="AO95" s="133">
        <v>0</v>
      </c>
      <c r="AP95" s="133">
        <v>0</v>
      </c>
      <c r="AQ95" s="133">
        <v>0</v>
      </c>
      <c r="AR95" s="133">
        <v>0</v>
      </c>
      <c r="AS95" s="133">
        <v>20</v>
      </c>
      <c r="AT95" s="167">
        <v>9</v>
      </c>
      <c r="AU95" s="133">
        <v>0</v>
      </c>
      <c r="AV95" s="133">
        <v>0</v>
      </c>
      <c r="AW95" s="133">
        <v>0</v>
      </c>
      <c r="AX95" s="133">
        <v>0</v>
      </c>
      <c r="AY95" s="174">
        <f t="shared" ref="AY95:BS95" si="382">IF(AD95 = 0, "", AD95)</f>
        <v>90</v>
      </c>
      <c r="AZ95" s="137" t="str">
        <f t="shared" si="382"/>
        <v/>
      </c>
      <c r="BA95" s="137" t="str">
        <f t="shared" si="382"/>
        <v/>
      </c>
      <c r="BB95" s="137" t="str">
        <f t="shared" si="382"/>
        <v/>
      </c>
      <c r="BC95" s="133">
        <f t="shared" si="382"/>
        <v>30</v>
      </c>
      <c r="BD95" s="137" t="str">
        <f t="shared" si="382"/>
        <v/>
      </c>
      <c r="BE95" s="137" t="str">
        <f t="shared" si="382"/>
        <v/>
      </c>
      <c r="BF95" s="133">
        <f t="shared" si="382"/>
        <v>20</v>
      </c>
      <c r="BG95" s="137" t="str">
        <f t="shared" si="382"/>
        <v/>
      </c>
      <c r="BH95" s="137" t="str">
        <f t="shared" si="382"/>
        <v/>
      </c>
      <c r="BI95" s="137" t="str">
        <f t="shared" si="382"/>
        <v/>
      </c>
      <c r="BJ95" s="137" t="str">
        <f t="shared" si="382"/>
        <v/>
      </c>
      <c r="BK95" s="137" t="str">
        <f t="shared" si="382"/>
        <v/>
      </c>
      <c r="BL95" s="137" t="str">
        <f t="shared" si="382"/>
        <v/>
      </c>
      <c r="BM95" s="137" t="str">
        <f t="shared" si="382"/>
        <v/>
      </c>
      <c r="BN95" s="133">
        <f t="shared" si="382"/>
        <v>20</v>
      </c>
      <c r="BO95" s="167">
        <f t="shared" si="382"/>
        <v>9</v>
      </c>
      <c r="BP95" s="137" t="str">
        <f t="shared" si="382"/>
        <v/>
      </c>
      <c r="BQ95" s="137" t="str">
        <f t="shared" si="382"/>
        <v/>
      </c>
      <c r="BR95" s="137" t="str">
        <f t="shared" si="382"/>
        <v/>
      </c>
      <c r="BS95" s="169" t="str">
        <f t="shared" si="382"/>
        <v/>
      </c>
      <c r="BT95" s="174" t="e">
        <f>$AY95*Assembly!Z$4+$AZ95*Assembly!Z$5+$BA95*Assembly!Z$6+$BB95*Assembly!Z$7+$BC95*Assembly!Z$8+$BD95*Assembly!Z$9+$BE95*Assembly!Z$10+$BF95*Assembly!Z$11+$BG95*Assembly!Z$12+$BH95*Assembly!Z$13+$BI95*Assembly!Z$14+$BJ95*Assembly!Z$15+$BK95*Assembly!Z$16+$BL95*Assembly!Z$17+$BM95*Assembly!Z$18+$BN95*Assembly!Z$19+$BO95*Assembly!Z$20+$BP95*Assembly!Z$21+$BQ95*Assembly!Z$22+$BR95*Assembly!Z$23+$BS95*Assembly!Z$24</f>
        <v>#VALUE!</v>
      </c>
      <c r="BU95" s="133" t="e">
        <f t="shared" si="3"/>
        <v>#VALUE!</v>
      </c>
      <c r="BV95" s="133"/>
      <c r="BW95" s="133" t="e">
        <f>$AY95*Assembly!AD$4+$AZ95*Assembly!AD$5+$BA95*Assembly!AD$6+$BB95*Assembly!AD$7+$BC95*Assembly!AD$8+$BD95*Assembly!AD$9+$BE95*Assembly!AD$10+$BF95*Assembly!AD$11+$BG95*Assembly!AD$12+$BH95*Assembly!AD$13+$BI95*Assembly!AD$14+$BJ95*Assembly!AD$15+$BK95*Assembly!AD$16+$BL95*Assembly!AD$17+$BM95*Assembly!AD$18+$BN95*Assembly!AD$19+$BO95*Assembly!AD$20+$BP95*Assembly!AD$21+$BQ95*Assembly!AD$22+$BR95*Assembly!AD$23+$BS95*Assembly!AD$24</f>
        <v>#VALUE!</v>
      </c>
      <c r="BX95" s="177" t="e">
        <f t="shared" si="4"/>
        <v>#VALUE!</v>
      </c>
      <c r="BY95" s="178" t="e">
        <f t="shared" si="5"/>
        <v>#VALUE!</v>
      </c>
      <c r="BZ95" s="179" t="e">
        <f t="shared" si="6"/>
        <v>#VALUE!</v>
      </c>
      <c r="CA95" s="178" t="e">
        <f t="shared" si="7"/>
        <v>#VALUE!</v>
      </c>
      <c r="CB95" s="133" t="e">
        <f>$AY95*Assembly!Y$4+$AZ95*Assembly!Y$5+$BA95*Assembly!Y$6+$BB95*Assembly!Y$7+$BC95*Assembly!Y$8+$BD95*Assembly!Y$9+$BE95*Assembly!Y$10+$BF95*Assembly!Y$11+$BG95*Assembly!Y$12+$BH95*Assembly!Y$13+$BI95*Assembly!Y$14+$BJ95*Assembly!Y$15+$BK95*Assembly!Y$16+$BL95*Assembly!Y$17+$BM95*Assembly!Y$18+$BN95*Assembly!Y$19+$BO95*Assembly!Y$20+$BP95*Assembly!Y$21+$BQ95*Assembly!Y$22+$BR95*Assembly!Y$23+$BS95*Assembly!Y$24</f>
        <v>#VALUE!</v>
      </c>
      <c r="CC95" s="133" t="e">
        <f t="shared" si="8"/>
        <v>#VALUE!</v>
      </c>
      <c r="CD95" s="130" t="e">
        <f t="shared" si="9"/>
        <v>#VALUE!</v>
      </c>
      <c r="CE95" s="183" t="e">
        <f>$AY95*Assembly!AC$4+$AZ95*Assembly!AC$5+$BA95*Assembly!AC$6+$BB95*Assembly!AC$7+$BC95*Assembly!AC$8+$BD95*Assembly!AC$9+$BE95*Assembly!AC$10+$BF95*Assembly!AC$11+$BG95*Assembly!AC$12+$BH95*Assembly!AC$13+$BI95*Assembly!AC$14+$BJ95*Assembly!AC$15+$BK95*Assembly!AC$16+$BL95*Assembly!AC$17+$BM95*Assembly!AC$18+$BN95*Assembly!AC$19+$BO95*Assembly!AC$20+$BP95*Assembly!AC$21+$BQ95*Assembly!AC$22+$BR95*Assembly!AC$23+$BS95*Assembly!AC$24</f>
        <v>#VALUE!</v>
      </c>
      <c r="CF95" s="145" t="e">
        <f>$AY95*Assembly!M$4+$AZ95*Assembly!M$5+$BA95*Assembly!M$6+$BB95*Assembly!M$7+$BC95*Assembly!M$8+$BD95*Assembly!M$9+$BE95*Assembly!M$10+$BF95*Assembly!M$11+$BG95*Assembly!M$12+$BH95*Assembly!M$13+$BI95*Assembly!M$14+$BJ95*Assembly!M$15+$BK95*Assembly!M$16+$BL95*Assembly!M$17+$BM95*Assembly!M$18+$BN95*Assembly!M$19+$BO95*Assembly!M$20+$BP95*Assembly!M$21+$BQ95*Assembly!M$22+$BR95*Assembly!M$23+$BS95*Assembly!M$24</f>
        <v>#VALUE!</v>
      </c>
      <c r="CG95" s="145" t="e">
        <f>$AY95*Assembly!N$4+$AZ95*Assembly!N$5+$BA95*Assembly!N$6+$BB95*Assembly!N$7+$BC95*Assembly!N$8+$BD95*Assembly!N$9+$BE95*Assembly!N$10+$BF95*Assembly!N$11+$BG95*Assembly!N$12+$BH95*Assembly!N$13+$BI95*Assembly!N$14+$BJ95*Assembly!N$15+$BK95*Assembly!N$16+$BL95*Assembly!N$17+$BM95*Assembly!N$18+$BN95*Assembly!N$19+$BO95*Assembly!N$20+$BP95*Assembly!N$21+$BQ95*Assembly!N$22+$BR95*Assembly!N$23+$BS95*Assembly!N$24</f>
        <v>#VALUE!</v>
      </c>
      <c r="CH95" s="145" t="e">
        <f>$AY95*Assembly!O$4+$AZ95*Assembly!O$5+$BA95*Assembly!O$6+$BB95*Assembly!O$7+$BC95*Assembly!O$8+$BD95*Assembly!O$9+$BE95*Assembly!O$10+$BF95*Assembly!O$11+$BG95*Assembly!O$12+$BH95*Assembly!O$13+$BI95*Assembly!O$14+$BJ95*Assembly!O$15+$BK95*Assembly!O$16+$BL95*Assembly!O$17+$BM95*Assembly!O$18+$BN95*Assembly!O$19+$BO95*Assembly!O$20+$BP95*Assembly!O$21+$BQ95*Assembly!O$22+$BR95*Assembly!O$23+$BS95*Assembly!O$24</f>
        <v>#VALUE!</v>
      </c>
      <c r="CI95" s="140" t="e">
        <f>$AY95*Assembly!P$4+$AZ95*Assembly!P$5+$BA95*Assembly!P$6+$BB95*Assembly!P$7+$BC95*Assembly!P$8+$BD95*Assembly!P$9+$BE95*Assembly!P$10+$BF95*Assembly!P$11+$BG95*Assembly!P$12+$BH95*Assembly!P$13+$BI95*Assembly!P$14+$BJ95*Assembly!P$15+$BK95*Assembly!P$16+$BL95*Assembly!P$17+$BM95*Assembly!P$18+$BN95*Assembly!P$19+$BO95*Assembly!P$20+$BP95*Assembly!P$21+$BQ95*Assembly!P$22+$BR95*Assembly!P$23+$BS95*Assembly!P$24</f>
        <v>#VALUE!</v>
      </c>
      <c r="CJ95" s="140" t="e">
        <f>$AY95*Assembly!Q$4+$AZ95*Assembly!Q$5+$BA95*Assembly!Q$6+$BB95*Assembly!Q$7+$BC95*Assembly!Q$8+$BD95*Assembly!Q$9+$BE95*Assembly!Q$10+$BF95*Assembly!Q$11+$BG95*Assembly!Q$12+$BH95*Assembly!Q$13+$BI95*Assembly!Q$14+$BJ95*Assembly!Q$15+$BK95*Assembly!Q$16+$BL95*Assembly!Q$17+$BM95*Assembly!Q$18+$BN95*Assembly!Q$19+$BO95*Assembly!Q$20+$BP95*Assembly!Q$21+$BQ95*Assembly!Q$22+$BR95*Assembly!Q$23+$BS95*Assembly!Q$24</f>
        <v>#VALUE!</v>
      </c>
      <c r="CK95" s="145" t="e">
        <f>$AY95*Assembly!R$4+$AZ95*Assembly!R$5+$BA95*Assembly!R$6+$BB95*Assembly!R$7+$BC95*Assembly!R$8+$BD95*Assembly!R$9+$BE95*Assembly!R$10+$BF95*Assembly!R$11+$BG95*Assembly!R$12+$BH95*Assembly!R$13+$BI95*Assembly!R$14+$BJ95*Assembly!R$15+$BK95*Assembly!R$16+$BL95*Assembly!R$17+$BM95*Assembly!R$18+$BN95*Assembly!R$19+$BO95*Assembly!R$20+$BP95*Assembly!R$21+$BQ95*Assembly!R$22+$BR95*Assembly!R$23+$BS95*Assembly!R$24</f>
        <v>#VALUE!</v>
      </c>
      <c r="CL95" s="140" t="e">
        <f>$AY95*Assembly!S$4+$AZ95*Assembly!S$5+$BA95*Assembly!S$6+$BB95*Assembly!S$7+$BC95*Assembly!S$8+$BD95*Assembly!S$9+$BE95*Assembly!S$10+$BF95*Assembly!S$11+$BG95*Assembly!S$12+$BH95*Assembly!S$13+$BI95*Assembly!S$14+$BJ95*Assembly!S$15+$BK95*Assembly!S$16+$BL95*Assembly!S$17+$BM95*Assembly!S$18+$BN95*Assembly!S$19+$BO95*Assembly!S$20+$BP95*Assembly!S$21+$BQ95*Assembly!S$22+$BR95*Assembly!S$23+$BS95*Assembly!S$24</f>
        <v>#VALUE!</v>
      </c>
      <c r="CM95" s="140" t="e">
        <f>$AY95*Assembly!T$4+$AZ95*Assembly!T$5+$BA95*Assembly!T$6+$BB95*Assembly!T$7+$BC95*Assembly!T$8+$BD95*Assembly!T$9+$BE95*Assembly!T$10+$BF95*Assembly!T$11+$BG95*Assembly!T$12+$BH95*Assembly!T$13+$BI95*Assembly!T$14+$BJ95*Assembly!T$15+$BK95*Assembly!T$16+$BL95*Assembly!T$17+$BM95*Assembly!T$18+$BN95*Assembly!T$19+$BO95*Assembly!T$20+$BP95*Assembly!T$21+$BQ95*Assembly!T$22+$BR95*Assembly!T$23+$BS95*Assembly!T$24</f>
        <v>#VALUE!</v>
      </c>
      <c r="CN95" s="140" t="e">
        <f>$AY95*Assembly!U$4+$AZ95*Assembly!U$5+$BA95*Assembly!U$6+$BB95*Assembly!U$7+$BC95*Assembly!U$8+$BD95*Assembly!U$9+$BE95*Assembly!U$10+$BF95*Assembly!U$11+$BG95*Assembly!U$12+$BH95*Assembly!U$13+$BI95*Assembly!U$14+$BJ95*Assembly!U$15+$BK95*Assembly!U$16+$BL95*Assembly!U$17+$BM95*Assembly!U$18+$BN95*Assembly!U$19+$BO95*Assembly!U$20+$BP95*Assembly!U$21+$BQ95*Assembly!U$22+$BR95*Assembly!U$23+$BS95*Assembly!U$24</f>
        <v>#VALUE!</v>
      </c>
      <c r="CO95" s="145" t="e">
        <f>$AY95*Assembly!V$4+$AZ95*Assembly!V$5+$BA95*Assembly!V$6+$BB95*Assembly!V$7+$BC95*Assembly!V$8+$BD95*Assembly!V$9+$BE95*Assembly!V$10+$BF95*Assembly!V$11+$BG95*Assembly!V$12+$BH95*Assembly!V$13+$BI95*Assembly!V$14+$BJ95*Assembly!V$15+$BK95*Assembly!V$16+$BL95*Assembly!V$17+$BM95*Assembly!V$18+$BN95*Assembly!V$19+$BO95*Assembly!V$20+$BP95*Assembly!V$21+$BQ95*Assembly!V$22+$BR95*Assembly!V$23+$BS95*Assembly!V$24</f>
        <v>#VALUE!</v>
      </c>
      <c r="CP95" s="145" t="e">
        <f>CF95*Refining!$F$3</f>
        <v>#VALUE!</v>
      </c>
      <c r="CQ95" s="145" t="e">
        <f>CG95*Refining!$F$4</f>
        <v>#VALUE!</v>
      </c>
      <c r="CR95" s="145" t="e">
        <f>CH95*Refining!$F$5</f>
        <v>#VALUE!</v>
      </c>
      <c r="CS95" s="145" t="e">
        <f>CI95*Refining!$F$6</f>
        <v>#VALUE!</v>
      </c>
      <c r="CT95" s="145" t="e">
        <f>CJ95*Refining!$F$7</f>
        <v>#VALUE!</v>
      </c>
      <c r="CU95" s="145" t="e">
        <f>CK95*Refining!$F$8</f>
        <v>#VALUE!</v>
      </c>
      <c r="CV95" s="145" t="e">
        <f>CL95*Refining!$F$9</f>
        <v>#VALUE!</v>
      </c>
      <c r="CW95" s="145" t="e">
        <f>CM95*Refining!$F$10</f>
        <v>#VALUE!</v>
      </c>
      <c r="CX95" s="145" t="e">
        <f>CN95*Refining!$F$11</f>
        <v>#VALUE!</v>
      </c>
      <c r="CY95" s="145" t="e">
        <f>CO95*Refining!$F$12</f>
        <v>#VALUE!</v>
      </c>
      <c r="CZ95" s="185" t="e">
        <f t="shared" ref="CZ95:DS95" si="383">IF(CF95 = 0, "", CF95)</f>
        <v>#VALUE!</v>
      </c>
      <c r="DA95" s="186" t="e">
        <f t="shared" si="383"/>
        <v>#VALUE!</v>
      </c>
      <c r="DB95" s="189" t="e">
        <f t="shared" si="383"/>
        <v>#VALUE!</v>
      </c>
      <c r="DC95" s="186" t="e">
        <f t="shared" si="383"/>
        <v>#VALUE!</v>
      </c>
      <c r="DD95" s="186" t="e">
        <f t="shared" si="383"/>
        <v>#VALUE!</v>
      </c>
      <c r="DE95" s="189" t="e">
        <f t="shared" si="383"/>
        <v>#VALUE!</v>
      </c>
      <c r="DF95" s="186" t="e">
        <f t="shared" si="383"/>
        <v>#VALUE!</v>
      </c>
      <c r="DG95" s="186" t="e">
        <f t="shared" si="383"/>
        <v>#VALUE!</v>
      </c>
      <c r="DH95" s="186" t="e">
        <f t="shared" si="383"/>
        <v>#VALUE!</v>
      </c>
      <c r="DI95" s="187" t="e">
        <f t="shared" si="383"/>
        <v>#VALUE!</v>
      </c>
      <c r="DJ95" s="185" t="e">
        <f t="shared" si="383"/>
        <v>#VALUE!</v>
      </c>
      <c r="DK95" s="186" t="e">
        <f t="shared" si="383"/>
        <v>#VALUE!</v>
      </c>
      <c r="DL95" s="189" t="e">
        <f t="shared" si="383"/>
        <v>#VALUE!</v>
      </c>
      <c r="DM95" s="186" t="e">
        <f t="shared" si="383"/>
        <v>#VALUE!</v>
      </c>
      <c r="DN95" s="188" t="e">
        <f t="shared" si="383"/>
        <v>#VALUE!</v>
      </c>
      <c r="DO95" s="189" t="e">
        <f t="shared" si="383"/>
        <v>#VALUE!</v>
      </c>
      <c r="DP95" s="189" t="e">
        <f t="shared" si="383"/>
        <v>#VALUE!</v>
      </c>
      <c r="DQ95" s="186" t="e">
        <f t="shared" si="383"/>
        <v>#VALUE!</v>
      </c>
      <c r="DR95" s="186" t="e">
        <f t="shared" si="383"/>
        <v>#VALUE!</v>
      </c>
      <c r="DS95" s="187" t="e">
        <f t="shared" si="383"/>
        <v>#VALUE!</v>
      </c>
      <c r="DT95" s="185" t="e">
        <f t="shared" si="11"/>
        <v>#VALUE!</v>
      </c>
      <c r="DU95" s="189" t="e">
        <f t="shared" si="12"/>
        <v>#VALUE!</v>
      </c>
      <c r="DV95" s="133" t="e">
        <f>CZ95*'Ores &amp; Ingots'!$C$3+DA95*'Ores &amp; Ingots'!$C$4+DB95*'Ores &amp; Ingots'!$C$5+DC95*'Ores &amp; Ingots'!$C$6+DD95*'Ores &amp; Ingots'!$C$7+DE95*'Ores &amp; Ingots'!$C$8+DF95*'Ores &amp; Ingots'!$C$9+DG95*'Ores &amp; Ingots'!$C$10+DH95*'Ores &amp; Ingots'!$C$11+DI95*'Ores &amp; Ingots'!$C$12</f>
        <v>#VALUE!</v>
      </c>
      <c r="DW95" s="133" t="e">
        <f>DJ95*'Ores &amp; Ingots'!$B$3+DK95*'Ores &amp; Ingots'!$B$4+DL95*'Ores &amp; Ingots'!$B$5+DM95*'Ores &amp; Ingots'!$B$6+DN95*'Ores &amp; Ingots'!$B$7+DO95*'Ores &amp; Ingots'!$B$8+DP95*'Ores &amp; Ingots'!$B$9+DQ95*'Ores &amp; Ingots'!$B$10+DR95*'Ores &amp; Ingots'!$B$11+DS95*'Ores &amp; Ingots'!$B$12</f>
        <v>#VALUE!</v>
      </c>
      <c r="DX95" s="189" t="e">
        <f>CZ95*Refining!$G$3+DA95*Refining!$G$4+DB95*Refining!$G$5+DC95*Refining!$G$6+DD95*Refining!$G$7+DE95*Refining!$G$8+DF95*Refining!$G$9+DG95*Refining!$G$10+DH95*Refining!$G$11+DI95*Refining!$G$12</f>
        <v>#VALUE!</v>
      </c>
      <c r="DY95" s="189" t="e">
        <f t="shared" si="13"/>
        <v>#VALUE!</v>
      </c>
      <c r="DZ95" s="192" t="e">
        <f t="shared" si="14"/>
        <v>#VALUE!</v>
      </c>
      <c r="EA95" s="185" t="e">
        <f t="shared" si="15"/>
        <v>#VALUE!</v>
      </c>
      <c r="EB95" s="194" t="e">
        <f t="shared" ref="EB95:EC95" si="384">EA95/60</f>
        <v>#VALUE!</v>
      </c>
      <c r="EC95" s="194" t="e">
        <f t="shared" si="384"/>
        <v>#VALUE!</v>
      </c>
      <c r="ED95" s="185" t="e">
        <f t="shared" si="17"/>
        <v>#VALUE!</v>
      </c>
      <c r="EE95" s="194" t="e">
        <f t="shared" ref="EE95:EF95" si="385">ED95/1000</f>
        <v>#VALUE!</v>
      </c>
      <c r="EF95" s="196" t="e">
        <f t="shared" si="385"/>
        <v>#VALUE!</v>
      </c>
      <c r="EG95" s="130" t="e">
        <f t="shared" si="19"/>
        <v>#VALUE!</v>
      </c>
      <c r="EH95" s="132" t="e">
        <f t="shared" si="20"/>
        <v>#VALUE!</v>
      </c>
      <c r="EI95" s="133" t="s">
        <v>28</v>
      </c>
    </row>
    <row r="96" spans="1:139" ht="12.75" hidden="1" x14ac:dyDescent="0.2">
      <c r="A96" s="864"/>
      <c r="B96" s="135" t="s">
        <v>318</v>
      </c>
      <c r="C96" s="137" t="s">
        <v>155</v>
      </c>
      <c r="D96" s="137">
        <v>1</v>
      </c>
      <c r="E96" s="137">
        <v>1</v>
      </c>
      <c r="F96" s="137">
        <v>1</v>
      </c>
      <c r="G96" s="139">
        <f t="shared" si="0"/>
        <v>0.125</v>
      </c>
      <c r="H96" s="140">
        <v>10</v>
      </c>
      <c r="I96" s="140">
        <v>10</v>
      </c>
      <c r="J96" s="140">
        <f>H96/Main!$D$9</f>
        <v>2</v>
      </c>
      <c r="K96" s="140">
        <f>I96/Main!$D$10</f>
        <v>5</v>
      </c>
      <c r="L96" s="140">
        <f t="shared" si="1"/>
        <v>2.5</v>
      </c>
      <c r="M96" s="140">
        <v>1</v>
      </c>
      <c r="N96" s="143"/>
      <c r="O96" s="145">
        <v>25000</v>
      </c>
      <c r="P96" s="143"/>
      <c r="Q96" s="145"/>
      <c r="R96" s="143"/>
      <c r="S96" s="146"/>
      <c r="T96" s="146"/>
      <c r="U96" s="143"/>
      <c r="V96" s="145">
        <v>2000</v>
      </c>
      <c r="W96" s="146"/>
      <c r="X96" s="146"/>
      <c r="Y96" s="143"/>
      <c r="Z96" s="143"/>
      <c r="AA96" s="143"/>
      <c r="AB96" s="143"/>
      <c r="AC96" s="362"/>
      <c r="AD96" s="133">
        <v>3</v>
      </c>
      <c r="AE96" s="133">
        <v>0</v>
      </c>
      <c r="AF96" s="133">
        <v>0</v>
      </c>
      <c r="AG96" s="133">
        <v>0</v>
      </c>
      <c r="AH96" s="133">
        <v>2</v>
      </c>
      <c r="AI96" s="133">
        <v>0</v>
      </c>
      <c r="AJ96" s="133">
        <v>0</v>
      </c>
      <c r="AK96" s="133">
        <v>2</v>
      </c>
      <c r="AL96" s="133">
        <v>0</v>
      </c>
      <c r="AM96" s="133">
        <v>0</v>
      </c>
      <c r="AN96" s="133">
        <v>0</v>
      </c>
      <c r="AO96" s="133">
        <v>0</v>
      </c>
      <c r="AP96" s="133">
        <v>0</v>
      </c>
      <c r="AQ96" s="133">
        <v>0</v>
      </c>
      <c r="AR96" s="133">
        <v>0</v>
      </c>
      <c r="AS96" s="133">
        <v>2</v>
      </c>
      <c r="AT96" s="167">
        <v>1</v>
      </c>
      <c r="AU96" s="133">
        <v>0</v>
      </c>
      <c r="AV96" s="133">
        <v>0</v>
      </c>
      <c r="AW96" s="133">
        <v>0</v>
      </c>
      <c r="AX96" s="133">
        <v>0</v>
      </c>
      <c r="AY96" s="174">
        <f t="shared" ref="AY96:BS96" si="386">IF(AD96 = 0, "", AD96)</f>
        <v>3</v>
      </c>
      <c r="AZ96" s="137" t="str">
        <f t="shared" si="386"/>
        <v/>
      </c>
      <c r="BA96" s="137" t="str">
        <f t="shared" si="386"/>
        <v/>
      </c>
      <c r="BB96" s="137" t="str">
        <f t="shared" si="386"/>
        <v/>
      </c>
      <c r="BC96" s="133">
        <f t="shared" si="386"/>
        <v>2</v>
      </c>
      <c r="BD96" s="137" t="str">
        <f t="shared" si="386"/>
        <v/>
      </c>
      <c r="BE96" s="137" t="str">
        <f t="shared" si="386"/>
        <v/>
      </c>
      <c r="BF96" s="133">
        <f t="shared" si="386"/>
        <v>2</v>
      </c>
      <c r="BG96" s="137" t="str">
        <f t="shared" si="386"/>
        <v/>
      </c>
      <c r="BH96" s="137" t="str">
        <f t="shared" si="386"/>
        <v/>
      </c>
      <c r="BI96" s="137" t="str">
        <f t="shared" si="386"/>
        <v/>
      </c>
      <c r="BJ96" s="137" t="str">
        <f t="shared" si="386"/>
        <v/>
      </c>
      <c r="BK96" s="137" t="str">
        <f t="shared" si="386"/>
        <v/>
      </c>
      <c r="BL96" s="137" t="str">
        <f t="shared" si="386"/>
        <v/>
      </c>
      <c r="BM96" s="137" t="str">
        <f t="shared" si="386"/>
        <v/>
      </c>
      <c r="BN96" s="133">
        <f t="shared" si="386"/>
        <v>2</v>
      </c>
      <c r="BO96" s="167">
        <f t="shared" si="386"/>
        <v>1</v>
      </c>
      <c r="BP96" s="137" t="str">
        <f t="shared" si="386"/>
        <v/>
      </c>
      <c r="BQ96" s="137" t="str">
        <f t="shared" si="386"/>
        <v/>
      </c>
      <c r="BR96" s="137" t="str">
        <f t="shared" si="386"/>
        <v/>
      </c>
      <c r="BS96" s="169" t="str">
        <f t="shared" si="386"/>
        <v/>
      </c>
      <c r="BT96" s="174" t="e">
        <f>$AY96*Assembly!Z$4+$AZ96*Assembly!Z$5+$BA96*Assembly!Z$6+$BB96*Assembly!Z$7+$BC96*Assembly!Z$8+$BD96*Assembly!Z$9+$BE96*Assembly!Z$10+$BF96*Assembly!Z$11+$BG96*Assembly!Z$12+$BH96*Assembly!Z$13+$BI96*Assembly!Z$14+$BJ96*Assembly!Z$15+$BK96*Assembly!Z$16+$BL96*Assembly!Z$17+$BM96*Assembly!Z$18+$BN96*Assembly!Z$19+$BO96*Assembly!Z$20+$BP96*Assembly!Z$21+$BQ96*Assembly!Z$22+$BR96*Assembly!Z$23+$BS96*Assembly!Z$24</f>
        <v>#VALUE!</v>
      </c>
      <c r="BU96" s="133" t="e">
        <f t="shared" si="3"/>
        <v>#VALUE!</v>
      </c>
      <c r="BV96" s="133"/>
      <c r="BW96" s="133" t="e">
        <f>$AY96*Assembly!AD$4+$AZ96*Assembly!AD$5+$BA96*Assembly!AD$6+$BB96*Assembly!AD$7+$BC96*Assembly!AD$8+$BD96*Assembly!AD$9+$BE96*Assembly!AD$10+$BF96*Assembly!AD$11+$BG96*Assembly!AD$12+$BH96*Assembly!AD$13+$BI96*Assembly!AD$14+$BJ96*Assembly!AD$15+$BK96*Assembly!AD$16+$BL96*Assembly!AD$17+$BM96*Assembly!AD$18+$BN96*Assembly!AD$19+$BO96*Assembly!AD$20+$BP96*Assembly!AD$21+$BQ96*Assembly!AD$22+$BR96*Assembly!AD$23+$BS96*Assembly!AD$24</f>
        <v>#VALUE!</v>
      </c>
      <c r="BX96" s="177" t="e">
        <f t="shared" si="4"/>
        <v>#VALUE!</v>
      </c>
      <c r="BY96" s="178" t="e">
        <f t="shared" si="5"/>
        <v>#VALUE!</v>
      </c>
      <c r="BZ96" s="179" t="e">
        <f t="shared" si="6"/>
        <v>#VALUE!</v>
      </c>
      <c r="CA96" s="178" t="e">
        <f t="shared" si="7"/>
        <v>#VALUE!</v>
      </c>
      <c r="CB96" s="133" t="e">
        <f>$AY96*Assembly!Y$4+$AZ96*Assembly!Y$5+$BA96*Assembly!Y$6+$BB96*Assembly!Y$7+$BC96*Assembly!Y$8+$BD96*Assembly!Y$9+$BE96*Assembly!Y$10+$BF96*Assembly!Y$11+$BG96*Assembly!Y$12+$BH96*Assembly!Y$13+$BI96*Assembly!Y$14+$BJ96*Assembly!Y$15+$BK96*Assembly!Y$16+$BL96*Assembly!Y$17+$BM96*Assembly!Y$18+$BN96*Assembly!Y$19+$BO96*Assembly!Y$20+$BP96*Assembly!Y$21+$BQ96*Assembly!Y$22+$BR96*Assembly!Y$23+$BS96*Assembly!Y$24</f>
        <v>#VALUE!</v>
      </c>
      <c r="CC96" s="133" t="e">
        <f t="shared" si="8"/>
        <v>#VALUE!</v>
      </c>
      <c r="CD96" s="130" t="e">
        <f t="shared" si="9"/>
        <v>#VALUE!</v>
      </c>
      <c r="CE96" s="183" t="e">
        <f>$AY96*Assembly!AC$4+$AZ96*Assembly!AC$5+$BA96*Assembly!AC$6+$BB96*Assembly!AC$7+$BC96*Assembly!AC$8+$BD96*Assembly!AC$9+$BE96*Assembly!AC$10+$BF96*Assembly!AC$11+$BG96*Assembly!AC$12+$BH96*Assembly!AC$13+$BI96*Assembly!AC$14+$BJ96*Assembly!AC$15+$BK96*Assembly!AC$16+$BL96*Assembly!AC$17+$BM96*Assembly!AC$18+$BN96*Assembly!AC$19+$BO96*Assembly!AC$20+$BP96*Assembly!AC$21+$BQ96*Assembly!AC$22+$BR96*Assembly!AC$23+$BS96*Assembly!AC$24</f>
        <v>#VALUE!</v>
      </c>
      <c r="CF96" s="145" t="e">
        <f>$AY96*Assembly!M$4+$AZ96*Assembly!M$5+$BA96*Assembly!M$6+$BB96*Assembly!M$7+$BC96*Assembly!M$8+$BD96*Assembly!M$9+$BE96*Assembly!M$10+$BF96*Assembly!M$11+$BG96*Assembly!M$12+$BH96*Assembly!M$13+$BI96*Assembly!M$14+$BJ96*Assembly!M$15+$BK96*Assembly!M$16+$BL96*Assembly!M$17+$BM96*Assembly!M$18+$BN96*Assembly!M$19+$BO96*Assembly!M$20+$BP96*Assembly!M$21+$BQ96*Assembly!M$22+$BR96*Assembly!M$23+$BS96*Assembly!M$24</f>
        <v>#VALUE!</v>
      </c>
      <c r="CG96" s="145" t="e">
        <f>$AY96*Assembly!N$4+$AZ96*Assembly!N$5+$BA96*Assembly!N$6+$BB96*Assembly!N$7+$BC96*Assembly!N$8+$BD96*Assembly!N$9+$BE96*Assembly!N$10+$BF96*Assembly!N$11+$BG96*Assembly!N$12+$BH96*Assembly!N$13+$BI96*Assembly!N$14+$BJ96*Assembly!N$15+$BK96*Assembly!N$16+$BL96*Assembly!N$17+$BM96*Assembly!N$18+$BN96*Assembly!N$19+$BO96*Assembly!N$20+$BP96*Assembly!N$21+$BQ96*Assembly!N$22+$BR96*Assembly!N$23+$BS96*Assembly!N$24</f>
        <v>#VALUE!</v>
      </c>
      <c r="CH96" s="145" t="e">
        <f>$AY96*Assembly!O$4+$AZ96*Assembly!O$5+$BA96*Assembly!O$6+$BB96*Assembly!O$7+$BC96*Assembly!O$8+$BD96*Assembly!O$9+$BE96*Assembly!O$10+$BF96*Assembly!O$11+$BG96*Assembly!O$12+$BH96*Assembly!O$13+$BI96*Assembly!O$14+$BJ96*Assembly!O$15+$BK96*Assembly!O$16+$BL96*Assembly!O$17+$BM96*Assembly!O$18+$BN96*Assembly!O$19+$BO96*Assembly!O$20+$BP96*Assembly!O$21+$BQ96*Assembly!O$22+$BR96*Assembly!O$23+$BS96*Assembly!O$24</f>
        <v>#VALUE!</v>
      </c>
      <c r="CI96" s="140" t="e">
        <f>$AY96*Assembly!P$4+$AZ96*Assembly!P$5+$BA96*Assembly!P$6+$BB96*Assembly!P$7+$BC96*Assembly!P$8+$BD96*Assembly!P$9+$BE96*Assembly!P$10+$BF96*Assembly!P$11+$BG96*Assembly!P$12+$BH96*Assembly!P$13+$BI96*Assembly!P$14+$BJ96*Assembly!P$15+$BK96*Assembly!P$16+$BL96*Assembly!P$17+$BM96*Assembly!P$18+$BN96*Assembly!P$19+$BO96*Assembly!P$20+$BP96*Assembly!P$21+$BQ96*Assembly!P$22+$BR96*Assembly!P$23+$BS96*Assembly!P$24</f>
        <v>#VALUE!</v>
      </c>
      <c r="CJ96" s="140" t="e">
        <f>$AY96*Assembly!Q$4+$AZ96*Assembly!Q$5+$BA96*Assembly!Q$6+$BB96*Assembly!Q$7+$BC96*Assembly!Q$8+$BD96*Assembly!Q$9+$BE96*Assembly!Q$10+$BF96*Assembly!Q$11+$BG96*Assembly!Q$12+$BH96*Assembly!Q$13+$BI96*Assembly!Q$14+$BJ96*Assembly!Q$15+$BK96*Assembly!Q$16+$BL96*Assembly!Q$17+$BM96*Assembly!Q$18+$BN96*Assembly!Q$19+$BO96*Assembly!Q$20+$BP96*Assembly!Q$21+$BQ96*Assembly!Q$22+$BR96*Assembly!Q$23+$BS96*Assembly!Q$24</f>
        <v>#VALUE!</v>
      </c>
      <c r="CK96" s="145" t="e">
        <f>$AY96*Assembly!R$4+$AZ96*Assembly!R$5+$BA96*Assembly!R$6+$BB96*Assembly!R$7+$BC96*Assembly!R$8+$BD96*Assembly!R$9+$BE96*Assembly!R$10+$BF96*Assembly!R$11+$BG96*Assembly!R$12+$BH96*Assembly!R$13+$BI96*Assembly!R$14+$BJ96*Assembly!R$15+$BK96*Assembly!R$16+$BL96*Assembly!R$17+$BM96*Assembly!R$18+$BN96*Assembly!R$19+$BO96*Assembly!R$20+$BP96*Assembly!R$21+$BQ96*Assembly!R$22+$BR96*Assembly!R$23+$BS96*Assembly!R$24</f>
        <v>#VALUE!</v>
      </c>
      <c r="CL96" s="140" t="e">
        <f>$AY96*Assembly!S$4+$AZ96*Assembly!S$5+$BA96*Assembly!S$6+$BB96*Assembly!S$7+$BC96*Assembly!S$8+$BD96*Assembly!S$9+$BE96*Assembly!S$10+$BF96*Assembly!S$11+$BG96*Assembly!S$12+$BH96*Assembly!S$13+$BI96*Assembly!S$14+$BJ96*Assembly!S$15+$BK96*Assembly!S$16+$BL96*Assembly!S$17+$BM96*Assembly!S$18+$BN96*Assembly!S$19+$BO96*Assembly!S$20+$BP96*Assembly!S$21+$BQ96*Assembly!S$22+$BR96*Assembly!S$23+$BS96*Assembly!S$24</f>
        <v>#VALUE!</v>
      </c>
      <c r="CM96" s="140" t="e">
        <f>$AY96*Assembly!T$4+$AZ96*Assembly!T$5+$BA96*Assembly!T$6+$BB96*Assembly!T$7+$BC96*Assembly!T$8+$BD96*Assembly!T$9+$BE96*Assembly!T$10+$BF96*Assembly!T$11+$BG96*Assembly!T$12+$BH96*Assembly!T$13+$BI96*Assembly!T$14+$BJ96*Assembly!T$15+$BK96*Assembly!T$16+$BL96*Assembly!T$17+$BM96*Assembly!T$18+$BN96*Assembly!T$19+$BO96*Assembly!T$20+$BP96*Assembly!T$21+$BQ96*Assembly!T$22+$BR96*Assembly!T$23+$BS96*Assembly!T$24</f>
        <v>#VALUE!</v>
      </c>
      <c r="CN96" s="140" t="e">
        <f>$AY96*Assembly!U$4+$AZ96*Assembly!U$5+$BA96*Assembly!U$6+$BB96*Assembly!U$7+$BC96*Assembly!U$8+$BD96*Assembly!U$9+$BE96*Assembly!U$10+$BF96*Assembly!U$11+$BG96*Assembly!U$12+$BH96*Assembly!U$13+$BI96*Assembly!U$14+$BJ96*Assembly!U$15+$BK96*Assembly!U$16+$BL96*Assembly!U$17+$BM96*Assembly!U$18+$BN96*Assembly!U$19+$BO96*Assembly!U$20+$BP96*Assembly!U$21+$BQ96*Assembly!U$22+$BR96*Assembly!U$23+$BS96*Assembly!U$24</f>
        <v>#VALUE!</v>
      </c>
      <c r="CO96" s="145" t="e">
        <f>$AY96*Assembly!V$4+$AZ96*Assembly!V$5+$BA96*Assembly!V$6+$BB96*Assembly!V$7+$BC96*Assembly!V$8+$BD96*Assembly!V$9+$BE96*Assembly!V$10+$BF96*Assembly!V$11+$BG96*Assembly!V$12+$BH96*Assembly!V$13+$BI96*Assembly!V$14+$BJ96*Assembly!V$15+$BK96*Assembly!V$16+$BL96*Assembly!V$17+$BM96*Assembly!V$18+$BN96*Assembly!V$19+$BO96*Assembly!V$20+$BP96*Assembly!V$21+$BQ96*Assembly!V$22+$BR96*Assembly!V$23+$BS96*Assembly!V$24</f>
        <v>#VALUE!</v>
      </c>
      <c r="CP96" s="145" t="e">
        <f>CF96*Refining!$F$3</f>
        <v>#VALUE!</v>
      </c>
      <c r="CQ96" s="145" t="e">
        <f>CG96*Refining!$F$4</f>
        <v>#VALUE!</v>
      </c>
      <c r="CR96" s="145" t="e">
        <f>CH96*Refining!$F$5</f>
        <v>#VALUE!</v>
      </c>
      <c r="CS96" s="145" t="e">
        <f>CI96*Refining!$F$6</f>
        <v>#VALUE!</v>
      </c>
      <c r="CT96" s="145" t="e">
        <f>CJ96*Refining!$F$7</f>
        <v>#VALUE!</v>
      </c>
      <c r="CU96" s="145" t="e">
        <f>CK96*Refining!$F$8</f>
        <v>#VALUE!</v>
      </c>
      <c r="CV96" s="145" t="e">
        <f>CL96*Refining!$F$9</f>
        <v>#VALUE!</v>
      </c>
      <c r="CW96" s="145" t="e">
        <f>CM96*Refining!$F$10</f>
        <v>#VALUE!</v>
      </c>
      <c r="CX96" s="145" t="e">
        <f>CN96*Refining!$F$11</f>
        <v>#VALUE!</v>
      </c>
      <c r="CY96" s="145" t="e">
        <f>CO96*Refining!$F$12</f>
        <v>#VALUE!</v>
      </c>
      <c r="CZ96" s="185" t="e">
        <f t="shared" ref="CZ96:DS96" si="387">IF(CF96 = 0, "", CF96)</f>
        <v>#VALUE!</v>
      </c>
      <c r="DA96" s="186" t="e">
        <f t="shared" si="387"/>
        <v>#VALUE!</v>
      </c>
      <c r="DB96" s="189" t="e">
        <f t="shared" si="387"/>
        <v>#VALUE!</v>
      </c>
      <c r="DC96" s="186" t="e">
        <f t="shared" si="387"/>
        <v>#VALUE!</v>
      </c>
      <c r="DD96" s="186" t="e">
        <f t="shared" si="387"/>
        <v>#VALUE!</v>
      </c>
      <c r="DE96" s="189" t="e">
        <f t="shared" si="387"/>
        <v>#VALUE!</v>
      </c>
      <c r="DF96" s="186" t="e">
        <f t="shared" si="387"/>
        <v>#VALUE!</v>
      </c>
      <c r="DG96" s="186" t="e">
        <f t="shared" si="387"/>
        <v>#VALUE!</v>
      </c>
      <c r="DH96" s="186" t="e">
        <f t="shared" si="387"/>
        <v>#VALUE!</v>
      </c>
      <c r="DI96" s="187" t="e">
        <f t="shared" si="387"/>
        <v>#VALUE!</v>
      </c>
      <c r="DJ96" s="185" t="e">
        <f t="shared" si="387"/>
        <v>#VALUE!</v>
      </c>
      <c r="DK96" s="186" t="e">
        <f t="shared" si="387"/>
        <v>#VALUE!</v>
      </c>
      <c r="DL96" s="189" t="e">
        <f t="shared" si="387"/>
        <v>#VALUE!</v>
      </c>
      <c r="DM96" s="186" t="e">
        <f t="shared" si="387"/>
        <v>#VALUE!</v>
      </c>
      <c r="DN96" s="188" t="e">
        <f t="shared" si="387"/>
        <v>#VALUE!</v>
      </c>
      <c r="DO96" s="189" t="e">
        <f t="shared" si="387"/>
        <v>#VALUE!</v>
      </c>
      <c r="DP96" s="189" t="e">
        <f t="shared" si="387"/>
        <v>#VALUE!</v>
      </c>
      <c r="DQ96" s="186" t="e">
        <f t="shared" si="387"/>
        <v>#VALUE!</v>
      </c>
      <c r="DR96" s="186" t="e">
        <f t="shared" si="387"/>
        <v>#VALUE!</v>
      </c>
      <c r="DS96" s="187" t="e">
        <f t="shared" si="387"/>
        <v>#VALUE!</v>
      </c>
      <c r="DT96" s="185" t="e">
        <f t="shared" si="11"/>
        <v>#VALUE!</v>
      </c>
      <c r="DU96" s="189" t="e">
        <f t="shared" si="12"/>
        <v>#VALUE!</v>
      </c>
      <c r="DV96" s="133" t="e">
        <f>CZ96*'Ores &amp; Ingots'!$C$3+DA96*'Ores &amp; Ingots'!$C$4+DB96*'Ores &amp; Ingots'!$C$5+DC96*'Ores &amp; Ingots'!$C$6+DD96*'Ores &amp; Ingots'!$C$7+DE96*'Ores &amp; Ingots'!$C$8+DF96*'Ores &amp; Ingots'!$C$9+DG96*'Ores &amp; Ingots'!$C$10+DH96*'Ores &amp; Ingots'!$C$11+DI96*'Ores &amp; Ingots'!$C$12</f>
        <v>#VALUE!</v>
      </c>
      <c r="DW96" s="133" t="e">
        <f>DJ96*'Ores &amp; Ingots'!$B$3+DK96*'Ores &amp; Ingots'!$B$4+DL96*'Ores &amp; Ingots'!$B$5+DM96*'Ores &amp; Ingots'!$B$6+DN96*'Ores &amp; Ingots'!$B$7+DO96*'Ores &amp; Ingots'!$B$8+DP96*'Ores &amp; Ingots'!$B$9+DQ96*'Ores &amp; Ingots'!$B$10+DR96*'Ores &amp; Ingots'!$B$11+DS96*'Ores &amp; Ingots'!$B$12</f>
        <v>#VALUE!</v>
      </c>
      <c r="DX96" s="189" t="e">
        <f>CZ96*Refining!$G$3+DA96*Refining!$G$4+DB96*Refining!$G$5+DC96*Refining!$G$6+DD96*Refining!$G$7+DE96*Refining!$G$8+DF96*Refining!$G$9+DG96*Refining!$G$10+DH96*Refining!$G$11+DI96*Refining!$G$12</f>
        <v>#VALUE!</v>
      </c>
      <c r="DY96" s="189" t="e">
        <f t="shared" si="13"/>
        <v>#VALUE!</v>
      </c>
      <c r="DZ96" s="192" t="e">
        <f t="shared" si="14"/>
        <v>#VALUE!</v>
      </c>
      <c r="EA96" s="185" t="e">
        <f t="shared" si="15"/>
        <v>#VALUE!</v>
      </c>
      <c r="EB96" s="194" t="e">
        <f t="shared" ref="EB96:EC96" si="388">EA96/60</f>
        <v>#VALUE!</v>
      </c>
      <c r="EC96" s="194" t="e">
        <f t="shared" si="388"/>
        <v>#VALUE!</v>
      </c>
      <c r="ED96" s="185" t="e">
        <f t="shared" si="17"/>
        <v>#VALUE!</v>
      </c>
      <c r="EE96" s="194" t="e">
        <f t="shared" ref="EE96:EF96" si="389">ED96/1000</f>
        <v>#VALUE!</v>
      </c>
      <c r="EF96" s="196" t="e">
        <f t="shared" si="389"/>
        <v>#VALUE!</v>
      </c>
      <c r="EG96" s="130" t="e">
        <f t="shared" si="19"/>
        <v>#VALUE!</v>
      </c>
      <c r="EH96" s="132" t="e">
        <f t="shared" si="20"/>
        <v>#VALUE!</v>
      </c>
      <c r="EI96" s="133" t="s">
        <v>28</v>
      </c>
    </row>
    <row r="97" spans="1:139" ht="12.75" x14ac:dyDescent="0.2">
      <c r="A97" s="865"/>
      <c r="B97" s="297" t="s">
        <v>319</v>
      </c>
      <c r="C97" s="216" t="s">
        <v>156</v>
      </c>
      <c r="D97" s="216">
        <v>3</v>
      </c>
      <c r="E97" s="216">
        <v>3</v>
      </c>
      <c r="F97" s="216">
        <v>2</v>
      </c>
      <c r="G97" s="229">
        <f t="shared" si="0"/>
        <v>281.25</v>
      </c>
      <c r="H97" s="230">
        <v>45</v>
      </c>
      <c r="I97" s="230">
        <v>45</v>
      </c>
      <c r="J97" s="230">
        <f>H97/Main!$D$9</f>
        <v>9</v>
      </c>
      <c r="K97" s="230">
        <f>I97/Main!$D$10</f>
        <v>22.5</v>
      </c>
      <c r="L97" s="230">
        <f t="shared" si="1"/>
        <v>2.5</v>
      </c>
      <c r="M97" s="230">
        <v>1</v>
      </c>
      <c r="N97" s="232" t="s">
        <v>28</v>
      </c>
      <c r="O97" s="232" t="s">
        <v>28</v>
      </c>
      <c r="P97" s="233"/>
      <c r="Q97" s="232"/>
      <c r="R97" s="233"/>
      <c r="S97" s="234"/>
      <c r="T97" s="234"/>
      <c r="U97" s="233"/>
      <c r="V97" s="233"/>
      <c r="W97" s="232">
        <v>2000000</v>
      </c>
      <c r="X97" s="234"/>
      <c r="Y97" s="233"/>
      <c r="Z97" s="233"/>
      <c r="AA97" s="233"/>
      <c r="AB97" s="233"/>
      <c r="AC97" s="366" t="s">
        <v>28</v>
      </c>
      <c r="AD97" s="226">
        <v>40</v>
      </c>
      <c r="AE97" s="226">
        <v>0</v>
      </c>
      <c r="AF97" s="226">
        <v>0</v>
      </c>
      <c r="AG97" s="226">
        <v>40</v>
      </c>
      <c r="AH97" s="226">
        <v>40</v>
      </c>
      <c r="AI97" s="226">
        <v>0</v>
      </c>
      <c r="AJ97" s="226">
        <v>0</v>
      </c>
      <c r="AK97" s="227">
        <v>300</v>
      </c>
      <c r="AL97" s="226">
        <v>0</v>
      </c>
      <c r="AM97" s="226">
        <v>0</v>
      </c>
      <c r="AN97" s="226">
        <v>120</v>
      </c>
      <c r="AO97" s="226">
        <v>50</v>
      </c>
      <c r="AP97" s="226">
        <v>0</v>
      </c>
      <c r="AQ97" s="226">
        <v>0</v>
      </c>
      <c r="AR97" s="226">
        <v>0</v>
      </c>
      <c r="AS97" s="226">
        <v>1000</v>
      </c>
      <c r="AT97" s="226">
        <v>20</v>
      </c>
      <c r="AU97" s="226">
        <v>0</v>
      </c>
      <c r="AV97" s="226">
        <v>0</v>
      </c>
      <c r="AW97" s="226">
        <v>20</v>
      </c>
      <c r="AX97" s="226">
        <v>0</v>
      </c>
      <c r="AY97" s="225">
        <f t="shared" ref="AY97:BS97" si="390">IF(AD97 = 0, "", AD97)</f>
        <v>40</v>
      </c>
      <c r="AZ97" s="216" t="str">
        <f t="shared" si="390"/>
        <v/>
      </c>
      <c r="BA97" s="216" t="str">
        <f t="shared" si="390"/>
        <v/>
      </c>
      <c r="BB97" s="226">
        <f t="shared" si="390"/>
        <v>40</v>
      </c>
      <c r="BC97" s="226">
        <f t="shared" si="390"/>
        <v>40</v>
      </c>
      <c r="BD97" s="216" t="str">
        <f t="shared" si="390"/>
        <v/>
      </c>
      <c r="BE97" s="216" t="str">
        <f t="shared" si="390"/>
        <v/>
      </c>
      <c r="BF97" s="227">
        <f t="shared" si="390"/>
        <v>300</v>
      </c>
      <c r="BG97" s="216" t="str">
        <f t="shared" si="390"/>
        <v/>
      </c>
      <c r="BH97" s="216" t="str">
        <f t="shared" si="390"/>
        <v/>
      </c>
      <c r="BI97" s="226">
        <f t="shared" si="390"/>
        <v>120</v>
      </c>
      <c r="BJ97" s="226">
        <f t="shared" si="390"/>
        <v>50</v>
      </c>
      <c r="BK97" s="216" t="str">
        <f t="shared" si="390"/>
        <v/>
      </c>
      <c r="BL97" s="216" t="str">
        <f t="shared" si="390"/>
        <v/>
      </c>
      <c r="BM97" s="216" t="str">
        <f t="shared" si="390"/>
        <v/>
      </c>
      <c r="BN97" s="226">
        <f t="shared" si="390"/>
        <v>1000</v>
      </c>
      <c r="BO97" s="226">
        <f t="shared" si="390"/>
        <v>20</v>
      </c>
      <c r="BP97" s="216" t="str">
        <f t="shared" si="390"/>
        <v/>
      </c>
      <c r="BQ97" s="216" t="str">
        <f t="shared" si="390"/>
        <v/>
      </c>
      <c r="BR97" s="226">
        <f t="shared" si="390"/>
        <v>20</v>
      </c>
      <c r="BS97" s="231" t="str">
        <f t="shared" si="390"/>
        <v/>
      </c>
      <c r="BT97" s="225" t="e">
        <f>$AY97*Assembly!Z$4+$AZ97*Assembly!Z$5+$BA97*Assembly!Z$6+$BB97*Assembly!Z$7+$BC97*Assembly!Z$8+$BD97*Assembly!Z$9+$BE97*Assembly!Z$10+$BF97*Assembly!Z$11+$BG97*Assembly!Z$12+$BH97*Assembly!Z$13+$BI97*Assembly!Z$14+$BJ97*Assembly!Z$15+$BK97*Assembly!Z$16+$BL97*Assembly!Z$17+$BM97*Assembly!Z$18+$BN97*Assembly!Z$19+$BO97*Assembly!Z$20+$BP97*Assembly!Z$21+$BQ97*Assembly!Z$22+$BR97*Assembly!Z$23+$BS97*Assembly!Z$24</f>
        <v>#VALUE!</v>
      </c>
      <c r="BU97" s="226" t="e">
        <f t="shared" si="3"/>
        <v>#VALUE!</v>
      </c>
      <c r="BV97" s="226"/>
      <c r="BW97" s="226" t="e">
        <f>$AY97*Assembly!AD$4+$AZ97*Assembly!AD$5+$BA97*Assembly!AD$6+$BB97*Assembly!AD$7+$BC97*Assembly!AD$8+$BD97*Assembly!AD$9+$BE97*Assembly!AD$10+$BF97*Assembly!AD$11+$BG97*Assembly!AD$12+$BH97*Assembly!AD$13+$BI97*Assembly!AD$14+$BJ97*Assembly!AD$15+$BK97*Assembly!AD$16+$BL97*Assembly!AD$17+$BM97*Assembly!AD$18+$BN97*Assembly!AD$19+$BO97*Assembly!AD$20+$BP97*Assembly!AD$21+$BQ97*Assembly!AD$22+$BR97*Assembly!AD$23+$BS97*Assembly!AD$24</f>
        <v>#VALUE!</v>
      </c>
      <c r="BX97" s="236" t="e">
        <f t="shared" si="4"/>
        <v>#VALUE!</v>
      </c>
      <c r="BY97" s="237" t="e">
        <f t="shared" si="5"/>
        <v>#VALUE!</v>
      </c>
      <c r="BZ97" s="238" t="e">
        <f t="shared" si="6"/>
        <v>#VALUE!</v>
      </c>
      <c r="CA97" s="237" t="e">
        <f t="shared" si="7"/>
        <v>#VALUE!</v>
      </c>
      <c r="CB97" s="226" t="e">
        <f>$AY97*Assembly!Y$4+$AZ97*Assembly!Y$5+$BA97*Assembly!Y$6+$BB97*Assembly!Y$7+$BC97*Assembly!Y$8+$BD97*Assembly!Y$9+$BE97*Assembly!Y$10+$BF97*Assembly!Y$11+$BG97*Assembly!Y$12+$BH97*Assembly!Y$13+$BI97*Assembly!Y$14+$BJ97*Assembly!Y$15+$BK97*Assembly!Y$16+$BL97*Assembly!Y$17+$BM97*Assembly!Y$18+$BN97*Assembly!Y$19+$BO97*Assembly!Y$20+$BP97*Assembly!Y$21+$BQ97*Assembly!Y$22+$BR97*Assembly!Y$23+$BS97*Assembly!Y$24</f>
        <v>#VALUE!</v>
      </c>
      <c r="CC97" s="226" t="e">
        <f t="shared" si="8"/>
        <v>#VALUE!</v>
      </c>
      <c r="CD97" s="239" t="e">
        <f t="shared" si="9"/>
        <v>#VALUE!</v>
      </c>
      <c r="CE97" s="240" t="e">
        <f>$AY97*Assembly!AC$4+$AZ97*Assembly!AC$5+$BA97*Assembly!AC$6+$BB97*Assembly!AC$7+$BC97*Assembly!AC$8+$BD97*Assembly!AC$9+$BE97*Assembly!AC$10+$BF97*Assembly!AC$11+$BG97*Assembly!AC$12+$BH97*Assembly!AC$13+$BI97*Assembly!AC$14+$BJ97*Assembly!AC$15+$BK97*Assembly!AC$16+$BL97*Assembly!AC$17+$BM97*Assembly!AC$18+$BN97*Assembly!AC$19+$BO97*Assembly!AC$20+$BP97*Assembly!AC$21+$BQ97*Assembly!AC$22+$BR97*Assembly!AC$23+$BS97*Assembly!AC$24</f>
        <v>#VALUE!</v>
      </c>
      <c r="CF97" s="232" t="e">
        <f>$AY97*Assembly!M$4+$AZ97*Assembly!M$5+$BA97*Assembly!M$6+$BB97*Assembly!M$7+$BC97*Assembly!M$8+$BD97*Assembly!M$9+$BE97*Assembly!M$10+$BF97*Assembly!M$11+$BG97*Assembly!M$12+$BH97*Assembly!M$13+$BI97*Assembly!M$14+$BJ97*Assembly!M$15+$BK97*Assembly!M$16+$BL97*Assembly!M$17+$BM97*Assembly!M$18+$BN97*Assembly!M$19+$BO97*Assembly!M$20+$BP97*Assembly!M$21+$BQ97*Assembly!M$22+$BR97*Assembly!M$23+$BS97*Assembly!M$24</f>
        <v>#VALUE!</v>
      </c>
      <c r="CG97" s="232" t="e">
        <f>$AY97*Assembly!N$4+$AZ97*Assembly!N$5+$BA97*Assembly!N$6+$BB97*Assembly!N$7+$BC97*Assembly!N$8+$BD97*Assembly!N$9+$BE97*Assembly!N$10+$BF97*Assembly!N$11+$BG97*Assembly!N$12+$BH97*Assembly!N$13+$BI97*Assembly!N$14+$BJ97*Assembly!N$15+$BK97*Assembly!N$16+$BL97*Assembly!N$17+$BM97*Assembly!N$18+$BN97*Assembly!N$19+$BO97*Assembly!N$20+$BP97*Assembly!N$21+$BQ97*Assembly!N$22+$BR97*Assembly!N$23+$BS97*Assembly!N$24</f>
        <v>#VALUE!</v>
      </c>
      <c r="CH97" s="232" t="e">
        <f>$AY97*Assembly!O$4+$AZ97*Assembly!O$5+$BA97*Assembly!O$6+$BB97*Assembly!O$7+$BC97*Assembly!O$8+$BD97*Assembly!O$9+$BE97*Assembly!O$10+$BF97*Assembly!O$11+$BG97*Assembly!O$12+$BH97*Assembly!O$13+$BI97*Assembly!O$14+$BJ97*Assembly!O$15+$BK97*Assembly!O$16+$BL97*Assembly!O$17+$BM97*Assembly!O$18+$BN97*Assembly!O$19+$BO97*Assembly!O$20+$BP97*Assembly!O$21+$BQ97*Assembly!O$22+$BR97*Assembly!O$23+$BS97*Assembly!O$24</f>
        <v>#VALUE!</v>
      </c>
      <c r="CI97" s="230" t="e">
        <f>$AY97*Assembly!P$4+$AZ97*Assembly!P$5+$BA97*Assembly!P$6+$BB97*Assembly!P$7+$BC97*Assembly!P$8+$BD97*Assembly!P$9+$BE97*Assembly!P$10+$BF97*Assembly!P$11+$BG97*Assembly!P$12+$BH97*Assembly!P$13+$BI97*Assembly!P$14+$BJ97*Assembly!P$15+$BK97*Assembly!P$16+$BL97*Assembly!P$17+$BM97*Assembly!P$18+$BN97*Assembly!P$19+$BO97*Assembly!P$20+$BP97*Assembly!P$21+$BQ97*Assembly!P$22+$BR97*Assembly!P$23+$BS97*Assembly!P$24</f>
        <v>#VALUE!</v>
      </c>
      <c r="CJ97" s="230" t="e">
        <f>$AY97*Assembly!Q$4+$AZ97*Assembly!Q$5+$BA97*Assembly!Q$6+$BB97*Assembly!Q$7+$BC97*Assembly!Q$8+$BD97*Assembly!Q$9+$BE97*Assembly!Q$10+$BF97*Assembly!Q$11+$BG97*Assembly!Q$12+$BH97*Assembly!Q$13+$BI97*Assembly!Q$14+$BJ97*Assembly!Q$15+$BK97*Assembly!Q$16+$BL97*Assembly!Q$17+$BM97*Assembly!Q$18+$BN97*Assembly!Q$19+$BO97*Assembly!Q$20+$BP97*Assembly!Q$21+$BQ97*Assembly!Q$22+$BR97*Assembly!Q$23+$BS97*Assembly!Q$24</f>
        <v>#VALUE!</v>
      </c>
      <c r="CK97" s="232" t="e">
        <f>$AY97*Assembly!R$4+$AZ97*Assembly!R$5+$BA97*Assembly!R$6+$BB97*Assembly!R$7+$BC97*Assembly!R$8+$BD97*Assembly!R$9+$BE97*Assembly!R$10+$BF97*Assembly!R$11+$BG97*Assembly!R$12+$BH97*Assembly!R$13+$BI97*Assembly!R$14+$BJ97*Assembly!R$15+$BK97*Assembly!R$16+$BL97*Assembly!R$17+$BM97*Assembly!R$18+$BN97*Assembly!R$19+$BO97*Assembly!R$20+$BP97*Assembly!R$21+$BQ97*Assembly!R$22+$BR97*Assembly!R$23+$BS97*Assembly!R$24</f>
        <v>#VALUE!</v>
      </c>
      <c r="CL97" s="230" t="e">
        <f>$AY97*Assembly!S$4+$AZ97*Assembly!S$5+$BA97*Assembly!S$6+$BB97*Assembly!S$7+$BC97*Assembly!S$8+$BD97*Assembly!S$9+$BE97*Assembly!S$10+$BF97*Assembly!S$11+$BG97*Assembly!S$12+$BH97*Assembly!S$13+$BI97*Assembly!S$14+$BJ97*Assembly!S$15+$BK97*Assembly!S$16+$BL97*Assembly!S$17+$BM97*Assembly!S$18+$BN97*Assembly!S$19+$BO97*Assembly!S$20+$BP97*Assembly!S$21+$BQ97*Assembly!S$22+$BR97*Assembly!S$23+$BS97*Assembly!S$24</f>
        <v>#VALUE!</v>
      </c>
      <c r="CM97" s="230" t="e">
        <f>$AY97*Assembly!T$4+$AZ97*Assembly!T$5+$BA97*Assembly!T$6+$BB97*Assembly!T$7+$BC97*Assembly!T$8+$BD97*Assembly!T$9+$BE97*Assembly!T$10+$BF97*Assembly!T$11+$BG97*Assembly!T$12+$BH97*Assembly!T$13+$BI97*Assembly!T$14+$BJ97*Assembly!T$15+$BK97*Assembly!T$16+$BL97*Assembly!T$17+$BM97*Assembly!T$18+$BN97*Assembly!T$19+$BO97*Assembly!T$20+$BP97*Assembly!T$21+$BQ97*Assembly!T$22+$BR97*Assembly!T$23+$BS97*Assembly!T$24</f>
        <v>#VALUE!</v>
      </c>
      <c r="CN97" s="230" t="e">
        <f>$AY97*Assembly!U$4+$AZ97*Assembly!U$5+$BA97*Assembly!U$6+$BB97*Assembly!U$7+$BC97*Assembly!U$8+$BD97*Assembly!U$9+$BE97*Assembly!U$10+$BF97*Assembly!U$11+$BG97*Assembly!U$12+$BH97*Assembly!U$13+$BI97*Assembly!U$14+$BJ97*Assembly!U$15+$BK97*Assembly!U$16+$BL97*Assembly!U$17+$BM97*Assembly!U$18+$BN97*Assembly!U$19+$BO97*Assembly!U$20+$BP97*Assembly!U$21+$BQ97*Assembly!U$22+$BR97*Assembly!U$23+$BS97*Assembly!U$24</f>
        <v>#VALUE!</v>
      </c>
      <c r="CO97" s="232" t="e">
        <f>$AY97*Assembly!V$4+$AZ97*Assembly!V$5+$BA97*Assembly!V$6+$BB97*Assembly!V$7+$BC97*Assembly!V$8+$BD97*Assembly!V$9+$BE97*Assembly!V$10+$BF97*Assembly!V$11+$BG97*Assembly!V$12+$BH97*Assembly!V$13+$BI97*Assembly!V$14+$BJ97*Assembly!V$15+$BK97*Assembly!V$16+$BL97*Assembly!V$17+$BM97*Assembly!V$18+$BN97*Assembly!V$19+$BO97*Assembly!V$20+$BP97*Assembly!V$21+$BQ97*Assembly!V$22+$BR97*Assembly!V$23+$BS97*Assembly!V$24</f>
        <v>#VALUE!</v>
      </c>
      <c r="CP97" s="232" t="e">
        <f>CF97*Refining!$F$3</f>
        <v>#VALUE!</v>
      </c>
      <c r="CQ97" s="232" t="e">
        <f>CG97*Refining!$F$4</f>
        <v>#VALUE!</v>
      </c>
      <c r="CR97" s="232" t="e">
        <f>CH97*Refining!$F$5</f>
        <v>#VALUE!</v>
      </c>
      <c r="CS97" s="232" t="e">
        <f>CI97*Refining!$F$6</f>
        <v>#VALUE!</v>
      </c>
      <c r="CT97" s="232" t="e">
        <f>CJ97*Refining!$F$7</f>
        <v>#VALUE!</v>
      </c>
      <c r="CU97" s="232" t="e">
        <f>CK97*Refining!$F$8</f>
        <v>#VALUE!</v>
      </c>
      <c r="CV97" s="232" t="e">
        <f>CL97*Refining!$F$9</f>
        <v>#VALUE!</v>
      </c>
      <c r="CW97" s="232" t="e">
        <f>CM97*Refining!$F$10</f>
        <v>#VALUE!</v>
      </c>
      <c r="CX97" s="232" t="e">
        <f>CN97*Refining!$F$11</f>
        <v>#VALUE!</v>
      </c>
      <c r="CY97" s="232" t="e">
        <f>CO97*Refining!$F$12</f>
        <v>#VALUE!</v>
      </c>
      <c r="CZ97" s="243" t="e">
        <f t="shared" ref="CZ97:DS97" si="391">IF(CF97 = 0, "", CF97)</f>
        <v>#VALUE!</v>
      </c>
      <c r="DA97" s="245" t="e">
        <f t="shared" si="391"/>
        <v>#VALUE!</v>
      </c>
      <c r="DB97" s="245" t="e">
        <f t="shared" si="391"/>
        <v>#VALUE!</v>
      </c>
      <c r="DC97" s="246" t="e">
        <f t="shared" si="391"/>
        <v>#VALUE!</v>
      </c>
      <c r="DD97" s="246" t="e">
        <f t="shared" si="391"/>
        <v>#VALUE!</v>
      </c>
      <c r="DE97" s="245" t="e">
        <f t="shared" si="391"/>
        <v>#VALUE!</v>
      </c>
      <c r="DF97" s="246" t="e">
        <f t="shared" si="391"/>
        <v>#VALUE!</v>
      </c>
      <c r="DG97" s="246" t="e">
        <f t="shared" si="391"/>
        <v>#VALUE!</v>
      </c>
      <c r="DH97" s="246" t="e">
        <f t="shared" si="391"/>
        <v>#VALUE!</v>
      </c>
      <c r="DI97" s="251" t="e">
        <f t="shared" si="391"/>
        <v>#VALUE!</v>
      </c>
      <c r="DJ97" s="243" t="e">
        <f t="shared" si="391"/>
        <v>#VALUE!</v>
      </c>
      <c r="DK97" s="245" t="e">
        <f t="shared" si="391"/>
        <v>#VALUE!</v>
      </c>
      <c r="DL97" s="245" t="e">
        <f t="shared" si="391"/>
        <v>#VALUE!</v>
      </c>
      <c r="DM97" s="246" t="e">
        <f t="shared" si="391"/>
        <v>#VALUE!</v>
      </c>
      <c r="DN97" s="254" t="e">
        <f t="shared" si="391"/>
        <v>#VALUE!</v>
      </c>
      <c r="DO97" s="245" t="e">
        <f t="shared" si="391"/>
        <v>#VALUE!</v>
      </c>
      <c r="DP97" s="245" t="e">
        <f t="shared" si="391"/>
        <v>#VALUE!</v>
      </c>
      <c r="DQ97" s="246" t="e">
        <f t="shared" si="391"/>
        <v>#VALUE!</v>
      </c>
      <c r="DR97" s="246" t="e">
        <f t="shared" si="391"/>
        <v>#VALUE!</v>
      </c>
      <c r="DS97" s="251" t="e">
        <f t="shared" si="391"/>
        <v>#VALUE!</v>
      </c>
      <c r="DT97" s="243" t="e">
        <f t="shared" si="11"/>
        <v>#VALUE!</v>
      </c>
      <c r="DU97" s="245" t="e">
        <f t="shared" si="12"/>
        <v>#VALUE!</v>
      </c>
      <c r="DV97" s="226" t="e">
        <f>CZ97*'Ores &amp; Ingots'!$C$3+DA97*'Ores &amp; Ingots'!$C$4+DB97*'Ores &amp; Ingots'!$C$5+DC97*'Ores &amp; Ingots'!$C$6+DD97*'Ores &amp; Ingots'!$C$7+DE97*'Ores &amp; Ingots'!$C$8+DF97*'Ores &amp; Ingots'!$C$9+DG97*'Ores &amp; Ingots'!$C$10+DH97*'Ores &amp; Ingots'!$C$11+DI97*'Ores &amp; Ingots'!$C$12</f>
        <v>#VALUE!</v>
      </c>
      <c r="DW97" s="226" t="e">
        <f>DJ97*'Ores &amp; Ingots'!$B$3+DK97*'Ores &amp; Ingots'!$B$4+DL97*'Ores &amp; Ingots'!$B$5+DM97*'Ores &amp; Ingots'!$B$6+DN97*'Ores &amp; Ingots'!$B$7+DO97*'Ores &amp; Ingots'!$B$8+DP97*'Ores &amp; Ingots'!$B$9+DQ97*'Ores &amp; Ingots'!$B$10+DR97*'Ores &amp; Ingots'!$B$11+DS97*'Ores &amp; Ingots'!$B$12</f>
        <v>#VALUE!</v>
      </c>
      <c r="DX97" s="245" t="e">
        <f>CZ97*Refining!$G$3+DA97*Refining!$G$4+DB97*Refining!$G$5+DC97*Refining!$G$6+DD97*Refining!$G$7+DE97*Refining!$G$8+DF97*Refining!$G$9+DG97*Refining!$G$10+DH97*Refining!$G$11+DI97*Refining!$G$12</f>
        <v>#VALUE!</v>
      </c>
      <c r="DY97" s="189" t="e">
        <f t="shared" si="13"/>
        <v>#VALUE!</v>
      </c>
      <c r="DZ97" s="260" t="e">
        <f t="shared" si="14"/>
        <v>#VALUE!</v>
      </c>
      <c r="EA97" s="243" t="e">
        <f t="shared" si="15"/>
        <v>#VALUE!</v>
      </c>
      <c r="EB97" s="262" t="e">
        <f t="shared" ref="EB97:EC97" si="392">EA97/60</f>
        <v>#VALUE!</v>
      </c>
      <c r="EC97" s="262" t="e">
        <f t="shared" si="392"/>
        <v>#VALUE!</v>
      </c>
      <c r="ED97" s="243" t="e">
        <f t="shared" si="17"/>
        <v>#VALUE!</v>
      </c>
      <c r="EE97" s="262" t="e">
        <f t="shared" ref="EE97:EF97" si="393">ED97/1000</f>
        <v>#VALUE!</v>
      </c>
      <c r="EF97" s="264" t="e">
        <f t="shared" si="393"/>
        <v>#VALUE!</v>
      </c>
      <c r="EG97" s="239" t="e">
        <f t="shared" si="19"/>
        <v>#VALUE!</v>
      </c>
      <c r="EH97" s="266" t="e">
        <f t="shared" si="20"/>
        <v>#VALUE!</v>
      </c>
      <c r="EI97" s="133" t="s">
        <v>28</v>
      </c>
    </row>
    <row r="98" spans="1:139" ht="12.75" x14ac:dyDescent="0.2">
      <c r="A98" s="911" t="s">
        <v>320</v>
      </c>
      <c r="B98" s="55" t="s">
        <v>321</v>
      </c>
      <c r="C98" s="56" t="s">
        <v>156</v>
      </c>
      <c r="D98" s="56">
        <v>1</v>
      </c>
      <c r="E98" s="56">
        <v>1</v>
      </c>
      <c r="F98" s="56">
        <v>1</v>
      </c>
      <c r="G98" s="57">
        <f t="shared" si="0"/>
        <v>15.625</v>
      </c>
      <c r="H98" s="58">
        <v>15</v>
      </c>
      <c r="I98" s="58">
        <v>15</v>
      </c>
      <c r="J98" s="58">
        <f>H98/Main!$D$9</f>
        <v>3</v>
      </c>
      <c r="K98" s="58">
        <f>I98/Main!$D$10</f>
        <v>7.5</v>
      </c>
      <c r="L98" s="58">
        <f t="shared" si="1"/>
        <v>2.5</v>
      </c>
      <c r="M98" s="58">
        <v>1</v>
      </c>
      <c r="N98" s="62" t="s">
        <v>28</v>
      </c>
      <c r="O98" s="60"/>
      <c r="P98" s="60"/>
      <c r="Q98" s="62">
        <v>15625</v>
      </c>
      <c r="R98" s="62">
        <f>Q98*Main!$D$6</f>
        <v>156250</v>
      </c>
      <c r="S98" s="63"/>
      <c r="T98" s="63"/>
      <c r="U98" s="60"/>
      <c r="V98" s="60"/>
      <c r="W98" s="63"/>
      <c r="X98" s="63"/>
      <c r="Y98" s="60"/>
      <c r="Z98" s="60"/>
      <c r="AA98" s="60"/>
      <c r="AB98" s="60"/>
      <c r="AC98" s="367" t="s">
        <v>240</v>
      </c>
      <c r="AD98" s="81">
        <v>0</v>
      </c>
      <c r="AE98" s="81">
        <v>40</v>
      </c>
      <c r="AF98" s="81">
        <v>20</v>
      </c>
      <c r="AG98" s="81">
        <v>0</v>
      </c>
      <c r="AH98" s="81">
        <v>40</v>
      </c>
      <c r="AI98" s="81">
        <v>0</v>
      </c>
      <c r="AJ98" s="81">
        <v>4</v>
      </c>
      <c r="AK98" s="83">
        <v>2</v>
      </c>
      <c r="AL98" s="81">
        <v>1</v>
      </c>
      <c r="AM98" s="81">
        <v>0</v>
      </c>
      <c r="AN98" s="81">
        <v>0</v>
      </c>
      <c r="AO98" s="81">
        <v>4</v>
      </c>
      <c r="AP98" s="81">
        <v>0</v>
      </c>
      <c r="AQ98" s="81">
        <v>0</v>
      </c>
      <c r="AR98" s="81">
        <v>0</v>
      </c>
      <c r="AS98" s="81">
        <v>0</v>
      </c>
      <c r="AT98" s="81">
        <v>0</v>
      </c>
      <c r="AU98" s="81">
        <v>0</v>
      </c>
      <c r="AV98" s="81">
        <v>0</v>
      </c>
      <c r="AW98" s="81">
        <v>0</v>
      </c>
      <c r="AX98" s="81">
        <v>0</v>
      </c>
      <c r="AY98" s="368" t="str">
        <f t="shared" ref="AY98:BS98" si="394">IF(AD98 = 0, "", AD98)</f>
        <v/>
      </c>
      <c r="AZ98" s="81">
        <f t="shared" si="394"/>
        <v>40</v>
      </c>
      <c r="BA98" s="81">
        <f t="shared" si="394"/>
        <v>20</v>
      </c>
      <c r="BB98" s="56" t="str">
        <f t="shared" si="394"/>
        <v/>
      </c>
      <c r="BC98" s="81">
        <f t="shared" si="394"/>
        <v>40</v>
      </c>
      <c r="BD98" s="56" t="str">
        <f t="shared" si="394"/>
        <v/>
      </c>
      <c r="BE98" s="81">
        <f t="shared" si="394"/>
        <v>4</v>
      </c>
      <c r="BF98" s="83">
        <f t="shared" si="394"/>
        <v>2</v>
      </c>
      <c r="BG98" s="81">
        <f t="shared" si="394"/>
        <v>1</v>
      </c>
      <c r="BH98" s="56" t="str">
        <f t="shared" si="394"/>
        <v/>
      </c>
      <c r="BI98" s="56" t="str">
        <f t="shared" si="394"/>
        <v/>
      </c>
      <c r="BJ98" s="81">
        <f t="shared" si="394"/>
        <v>4</v>
      </c>
      <c r="BK98" s="56" t="str">
        <f t="shared" si="394"/>
        <v/>
      </c>
      <c r="BL98" s="56" t="str">
        <f t="shared" si="394"/>
        <v/>
      </c>
      <c r="BM98" s="56" t="str">
        <f t="shared" si="394"/>
        <v/>
      </c>
      <c r="BN98" s="56" t="str">
        <f t="shared" si="394"/>
        <v/>
      </c>
      <c r="BO98" s="56" t="str">
        <f t="shared" si="394"/>
        <v/>
      </c>
      <c r="BP98" s="56" t="str">
        <f t="shared" si="394"/>
        <v/>
      </c>
      <c r="BQ98" s="56" t="str">
        <f t="shared" si="394"/>
        <v/>
      </c>
      <c r="BR98" s="56" t="str">
        <f t="shared" si="394"/>
        <v/>
      </c>
      <c r="BS98" s="85" t="str">
        <f t="shared" si="394"/>
        <v/>
      </c>
      <c r="BT98" s="93" t="e">
        <f>$AY98*Assembly!Z$4+$AZ98*Assembly!Z$5+$BA98*Assembly!Z$6+$BB98*Assembly!Z$7+$BC98*Assembly!Z$8+$BD98*Assembly!Z$9+$BE98*Assembly!Z$10+$BF98*Assembly!Z$11+$BG98*Assembly!Z$12+$BH98*Assembly!Z$13+$BI98*Assembly!Z$14+$BJ98*Assembly!Z$15+$BK98*Assembly!Z$16+$BL98*Assembly!Z$17+$BM98*Assembly!Z$18+$BN98*Assembly!Z$19+$BO98*Assembly!Z$20+$BP98*Assembly!Z$21+$BQ98*Assembly!Z$22+$BR98*Assembly!Z$23+$BS98*Assembly!Z$24</f>
        <v>#VALUE!</v>
      </c>
      <c r="BU98" s="81" t="e">
        <f t="shared" si="3"/>
        <v>#VALUE!</v>
      </c>
      <c r="BV98" s="389" t="e">
        <f t="shared" ref="BV98:BV104" si="395">IF(R98 = "?", "?", R98/BT98)</f>
        <v>#VALUE!</v>
      </c>
      <c r="BW98" s="81" t="e">
        <f>$AY98*Assembly!AD$4+$AZ98*Assembly!AD$5+$BA98*Assembly!AD$6+$BB98*Assembly!AD$7+$BC98*Assembly!AD$8+$BD98*Assembly!AD$9+$BE98*Assembly!AD$10+$BF98*Assembly!AD$11+$BG98*Assembly!AD$12+$BH98*Assembly!AD$13+$BI98*Assembly!AD$14+$BJ98*Assembly!AD$15+$BK98*Assembly!AD$16+$BL98*Assembly!AD$17+$BM98*Assembly!AD$18+$BN98*Assembly!AD$19+$BO98*Assembly!AD$20+$BP98*Assembly!AD$21+$BQ98*Assembly!AD$22+$BR98*Assembly!AD$23+$BS98*Assembly!AD$24</f>
        <v>#VALUE!</v>
      </c>
      <c r="BX98" s="98" t="e">
        <f t="shared" si="4"/>
        <v>#VALUE!</v>
      </c>
      <c r="BY98" s="99" t="e">
        <f t="shared" si="5"/>
        <v>#VALUE!</v>
      </c>
      <c r="BZ98" s="101" t="e">
        <f t="shared" si="6"/>
        <v>#VALUE!</v>
      </c>
      <c r="CA98" s="99" t="e">
        <f t="shared" si="7"/>
        <v>#VALUE!</v>
      </c>
      <c r="CB98" s="81" t="e">
        <f>$AY98*Assembly!Y$4+$AZ98*Assembly!Y$5+$BA98*Assembly!Y$6+$BB98*Assembly!Y$7+$BC98*Assembly!Y$8+$BD98*Assembly!Y$9+$BE98*Assembly!Y$10+$BF98*Assembly!Y$11+$BG98*Assembly!Y$12+$BH98*Assembly!Y$13+$BI98*Assembly!Y$14+$BJ98*Assembly!Y$15+$BK98*Assembly!Y$16+$BL98*Assembly!Y$17+$BM98*Assembly!Y$18+$BN98*Assembly!Y$19+$BO98*Assembly!Y$20+$BP98*Assembly!Y$21+$BQ98*Assembly!Y$22+$BR98*Assembly!Y$23+$BS98*Assembly!Y$24</f>
        <v>#VALUE!</v>
      </c>
      <c r="CC98" s="81" t="e">
        <f t="shared" si="8"/>
        <v>#VALUE!</v>
      </c>
      <c r="CD98" s="106" t="e">
        <f t="shared" si="9"/>
        <v>#VALUE!</v>
      </c>
      <c r="CE98" s="108" t="e">
        <f>$AY98*Assembly!AC$4+$AZ98*Assembly!AC$5+$BA98*Assembly!AC$6+$BB98*Assembly!AC$7+$BC98*Assembly!AC$8+$BD98*Assembly!AC$9+$BE98*Assembly!AC$10+$BF98*Assembly!AC$11+$BG98*Assembly!AC$12+$BH98*Assembly!AC$13+$BI98*Assembly!AC$14+$BJ98*Assembly!AC$15+$BK98*Assembly!AC$16+$BL98*Assembly!AC$17+$BM98*Assembly!AC$18+$BN98*Assembly!AC$19+$BO98*Assembly!AC$20+$BP98*Assembly!AC$21+$BQ98*Assembly!AC$22+$BR98*Assembly!AC$23+$BS98*Assembly!AC$24</f>
        <v>#VALUE!</v>
      </c>
      <c r="CF98" s="62" t="e">
        <f>$AY98*Assembly!M$4+$AZ98*Assembly!M$5+$BA98*Assembly!M$6+$BB98*Assembly!M$7+$BC98*Assembly!M$8+$BD98*Assembly!M$9+$BE98*Assembly!M$10+$BF98*Assembly!M$11+$BG98*Assembly!M$12+$BH98*Assembly!M$13+$BI98*Assembly!M$14+$BJ98*Assembly!M$15+$BK98*Assembly!M$16+$BL98*Assembly!M$17+$BM98*Assembly!M$18+$BN98*Assembly!M$19+$BO98*Assembly!M$20+$BP98*Assembly!M$21+$BQ98*Assembly!M$22+$BR98*Assembly!M$23+$BS98*Assembly!M$24</f>
        <v>#VALUE!</v>
      </c>
      <c r="CG98" s="62" t="e">
        <f>$AY98*Assembly!N$4+$AZ98*Assembly!N$5+$BA98*Assembly!N$6+$BB98*Assembly!N$7+$BC98*Assembly!N$8+$BD98*Assembly!N$9+$BE98*Assembly!N$10+$BF98*Assembly!N$11+$BG98*Assembly!N$12+$BH98*Assembly!N$13+$BI98*Assembly!N$14+$BJ98*Assembly!N$15+$BK98*Assembly!N$16+$BL98*Assembly!N$17+$BM98*Assembly!N$18+$BN98*Assembly!N$19+$BO98*Assembly!N$20+$BP98*Assembly!N$21+$BQ98*Assembly!N$22+$BR98*Assembly!N$23+$BS98*Assembly!N$24</f>
        <v>#VALUE!</v>
      </c>
      <c r="CH98" s="62" t="e">
        <f>$AY98*Assembly!O$4+$AZ98*Assembly!O$5+$BA98*Assembly!O$6+$BB98*Assembly!O$7+$BC98*Assembly!O$8+$BD98*Assembly!O$9+$BE98*Assembly!O$10+$BF98*Assembly!O$11+$BG98*Assembly!O$12+$BH98*Assembly!O$13+$BI98*Assembly!O$14+$BJ98*Assembly!O$15+$BK98*Assembly!O$16+$BL98*Assembly!O$17+$BM98*Assembly!O$18+$BN98*Assembly!O$19+$BO98*Assembly!O$20+$BP98*Assembly!O$21+$BQ98*Assembly!O$22+$BR98*Assembly!O$23+$BS98*Assembly!O$24</f>
        <v>#VALUE!</v>
      </c>
      <c r="CI98" s="58" t="e">
        <f>$AY98*Assembly!P$4+$AZ98*Assembly!P$5+$BA98*Assembly!P$6+$BB98*Assembly!P$7+$BC98*Assembly!P$8+$BD98*Assembly!P$9+$BE98*Assembly!P$10+$BF98*Assembly!P$11+$BG98*Assembly!P$12+$BH98*Assembly!P$13+$BI98*Assembly!P$14+$BJ98*Assembly!P$15+$BK98*Assembly!P$16+$BL98*Assembly!P$17+$BM98*Assembly!P$18+$BN98*Assembly!P$19+$BO98*Assembly!P$20+$BP98*Assembly!P$21+$BQ98*Assembly!P$22+$BR98*Assembly!P$23+$BS98*Assembly!P$24</f>
        <v>#VALUE!</v>
      </c>
      <c r="CJ98" s="58" t="e">
        <f>$AY98*Assembly!Q$4+$AZ98*Assembly!Q$5+$BA98*Assembly!Q$6+$BB98*Assembly!Q$7+$BC98*Assembly!Q$8+$BD98*Assembly!Q$9+$BE98*Assembly!Q$10+$BF98*Assembly!Q$11+$BG98*Assembly!Q$12+$BH98*Assembly!Q$13+$BI98*Assembly!Q$14+$BJ98*Assembly!Q$15+$BK98*Assembly!Q$16+$BL98*Assembly!Q$17+$BM98*Assembly!Q$18+$BN98*Assembly!Q$19+$BO98*Assembly!Q$20+$BP98*Assembly!Q$21+$BQ98*Assembly!Q$22+$BR98*Assembly!Q$23+$BS98*Assembly!Q$24</f>
        <v>#VALUE!</v>
      </c>
      <c r="CK98" s="62" t="e">
        <f>$AY98*Assembly!R$4+$AZ98*Assembly!R$5+$BA98*Assembly!R$6+$BB98*Assembly!R$7+$BC98*Assembly!R$8+$BD98*Assembly!R$9+$BE98*Assembly!R$10+$BF98*Assembly!R$11+$BG98*Assembly!R$12+$BH98*Assembly!R$13+$BI98*Assembly!R$14+$BJ98*Assembly!R$15+$BK98*Assembly!R$16+$BL98*Assembly!R$17+$BM98*Assembly!R$18+$BN98*Assembly!R$19+$BO98*Assembly!R$20+$BP98*Assembly!R$21+$BQ98*Assembly!R$22+$BR98*Assembly!R$23+$BS98*Assembly!R$24</f>
        <v>#VALUE!</v>
      </c>
      <c r="CL98" s="58" t="e">
        <f>$AY98*Assembly!S$4+$AZ98*Assembly!S$5+$BA98*Assembly!S$6+$BB98*Assembly!S$7+$BC98*Assembly!S$8+$BD98*Assembly!S$9+$BE98*Assembly!S$10+$BF98*Assembly!S$11+$BG98*Assembly!S$12+$BH98*Assembly!S$13+$BI98*Assembly!S$14+$BJ98*Assembly!S$15+$BK98*Assembly!S$16+$BL98*Assembly!S$17+$BM98*Assembly!S$18+$BN98*Assembly!S$19+$BO98*Assembly!S$20+$BP98*Assembly!S$21+$BQ98*Assembly!S$22+$BR98*Assembly!S$23+$BS98*Assembly!S$24</f>
        <v>#VALUE!</v>
      </c>
      <c r="CM98" s="58" t="e">
        <f>$AY98*Assembly!T$4+$AZ98*Assembly!T$5+$BA98*Assembly!T$6+$BB98*Assembly!T$7+$BC98*Assembly!T$8+$BD98*Assembly!T$9+$BE98*Assembly!T$10+$BF98*Assembly!T$11+$BG98*Assembly!T$12+$BH98*Assembly!T$13+$BI98*Assembly!T$14+$BJ98*Assembly!T$15+$BK98*Assembly!T$16+$BL98*Assembly!T$17+$BM98*Assembly!T$18+$BN98*Assembly!T$19+$BO98*Assembly!T$20+$BP98*Assembly!T$21+$BQ98*Assembly!T$22+$BR98*Assembly!T$23+$BS98*Assembly!T$24</f>
        <v>#VALUE!</v>
      </c>
      <c r="CN98" s="58" t="e">
        <f>$AY98*Assembly!U$4+$AZ98*Assembly!U$5+$BA98*Assembly!U$6+$BB98*Assembly!U$7+$BC98*Assembly!U$8+$BD98*Assembly!U$9+$BE98*Assembly!U$10+$BF98*Assembly!U$11+$BG98*Assembly!U$12+$BH98*Assembly!U$13+$BI98*Assembly!U$14+$BJ98*Assembly!U$15+$BK98*Assembly!U$16+$BL98*Assembly!U$17+$BM98*Assembly!U$18+$BN98*Assembly!U$19+$BO98*Assembly!U$20+$BP98*Assembly!U$21+$BQ98*Assembly!U$22+$BR98*Assembly!U$23+$BS98*Assembly!U$24</f>
        <v>#VALUE!</v>
      </c>
      <c r="CO98" s="62" t="e">
        <f>$AY98*Assembly!V$4+$AZ98*Assembly!V$5+$BA98*Assembly!V$6+$BB98*Assembly!V$7+$BC98*Assembly!V$8+$BD98*Assembly!V$9+$BE98*Assembly!V$10+$BF98*Assembly!V$11+$BG98*Assembly!V$12+$BH98*Assembly!V$13+$BI98*Assembly!V$14+$BJ98*Assembly!V$15+$BK98*Assembly!V$16+$BL98*Assembly!V$17+$BM98*Assembly!V$18+$BN98*Assembly!V$19+$BO98*Assembly!V$20+$BP98*Assembly!V$21+$BQ98*Assembly!V$22+$BR98*Assembly!V$23+$BS98*Assembly!V$24</f>
        <v>#VALUE!</v>
      </c>
      <c r="CP98" s="62" t="e">
        <f>CF98*Refining!$F$3</f>
        <v>#VALUE!</v>
      </c>
      <c r="CQ98" s="62" t="e">
        <f>CG98*Refining!$F$4</f>
        <v>#VALUE!</v>
      </c>
      <c r="CR98" s="62" t="e">
        <f>CH98*Refining!$F$5</f>
        <v>#VALUE!</v>
      </c>
      <c r="CS98" s="62" t="e">
        <f>CI98*Refining!$F$6</f>
        <v>#VALUE!</v>
      </c>
      <c r="CT98" s="62" t="e">
        <f>CJ98*Refining!$F$7</f>
        <v>#VALUE!</v>
      </c>
      <c r="CU98" s="62" t="e">
        <f>CK98*Refining!$F$8</f>
        <v>#VALUE!</v>
      </c>
      <c r="CV98" s="62" t="e">
        <f>CL98*Refining!$F$9</f>
        <v>#VALUE!</v>
      </c>
      <c r="CW98" s="62" t="e">
        <f>CM98*Refining!$F$10</f>
        <v>#VALUE!</v>
      </c>
      <c r="CX98" s="62" t="e">
        <f>CN98*Refining!$F$11</f>
        <v>#VALUE!</v>
      </c>
      <c r="CY98" s="62" t="e">
        <f>CO98*Refining!$F$12</f>
        <v>#VALUE!</v>
      </c>
      <c r="CZ98" s="115" t="e">
        <f t="shared" ref="CZ98:DS98" si="396">IF(CF98 = 0, "", CF98)</f>
        <v>#VALUE!</v>
      </c>
      <c r="DA98" s="119" t="e">
        <f t="shared" si="396"/>
        <v>#VALUE!</v>
      </c>
      <c r="DB98" s="119" t="e">
        <f t="shared" si="396"/>
        <v>#VALUE!</v>
      </c>
      <c r="DC98" s="116" t="e">
        <f t="shared" si="396"/>
        <v>#VALUE!</v>
      </c>
      <c r="DD98" s="116" t="e">
        <f t="shared" si="396"/>
        <v>#VALUE!</v>
      </c>
      <c r="DE98" s="116" t="e">
        <f t="shared" si="396"/>
        <v>#VALUE!</v>
      </c>
      <c r="DF98" s="116" t="e">
        <f t="shared" si="396"/>
        <v>#VALUE!</v>
      </c>
      <c r="DG98" s="116" t="e">
        <f t="shared" si="396"/>
        <v>#VALUE!</v>
      </c>
      <c r="DH98" s="116" t="e">
        <f t="shared" si="396"/>
        <v>#VALUE!</v>
      </c>
      <c r="DI98" s="117" t="e">
        <f t="shared" si="396"/>
        <v>#VALUE!</v>
      </c>
      <c r="DJ98" s="115" t="e">
        <f t="shared" si="396"/>
        <v>#VALUE!</v>
      </c>
      <c r="DK98" s="119" t="e">
        <f t="shared" si="396"/>
        <v>#VALUE!</v>
      </c>
      <c r="DL98" s="119" t="e">
        <f t="shared" si="396"/>
        <v>#VALUE!</v>
      </c>
      <c r="DM98" s="116" t="e">
        <f t="shared" si="396"/>
        <v>#VALUE!</v>
      </c>
      <c r="DN98" s="118" t="e">
        <f t="shared" si="396"/>
        <v>#VALUE!</v>
      </c>
      <c r="DO98" s="116" t="e">
        <f t="shared" si="396"/>
        <v>#VALUE!</v>
      </c>
      <c r="DP98" s="116" t="e">
        <f t="shared" si="396"/>
        <v>#VALUE!</v>
      </c>
      <c r="DQ98" s="116" t="e">
        <f t="shared" si="396"/>
        <v>#VALUE!</v>
      </c>
      <c r="DR98" s="116" t="e">
        <f t="shared" si="396"/>
        <v>#VALUE!</v>
      </c>
      <c r="DS98" s="117" t="e">
        <f t="shared" si="396"/>
        <v>#VALUE!</v>
      </c>
      <c r="DT98" s="115" t="e">
        <f t="shared" si="11"/>
        <v>#VALUE!</v>
      </c>
      <c r="DU98" s="119" t="e">
        <f t="shared" si="12"/>
        <v>#VALUE!</v>
      </c>
      <c r="DV98" s="81" t="e">
        <f>CZ98*'Ores &amp; Ingots'!$C$3+DA98*'Ores &amp; Ingots'!$C$4+DB98*'Ores &amp; Ingots'!$C$5+DC98*'Ores &amp; Ingots'!$C$6+DD98*'Ores &amp; Ingots'!$C$7+DE98*'Ores &amp; Ingots'!$C$8+DF98*'Ores &amp; Ingots'!$C$9+DG98*'Ores &amp; Ingots'!$C$10+DH98*'Ores &amp; Ingots'!$C$11+DI98*'Ores &amp; Ingots'!$C$12</f>
        <v>#VALUE!</v>
      </c>
      <c r="DW98" s="81" t="e">
        <f>DJ98*'Ores &amp; Ingots'!$B$3+DK98*'Ores &amp; Ingots'!$B$4+DL98*'Ores &amp; Ingots'!$B$5+DM98*'Ores &amp; Ingots'!$B$6+DN98*'Ores &amp; Ingots'!$B$7+DO98*'Ores &amp; Ingots'!$B$8+DP98*'Ores &amp; Ingots'!$B$9+DQ98*'Ores &amp; Ingots'!$B$10+DR98*'Ores &amp; Ingots'!$B$11+DS98*'Ores &amp; Ingots'!$B$12</f>
        <v>#VALUE!</v>
      </c>
      <c r="DX98" s="119" t="e">
        <f>CZ98*Refining!$G$3+DA98*Refining!$G$4+DB98*Refining!$G$5+DC98*Refining!$G$6+DD98*Refining!$G$7+DE98*Refining!$G$8+DF98*Refining!$G$9+DG98*Refining!$G$10+DH98*Refining!$G$11+DI98*Refining!$G$12</f>
        <v>#VALUE!</v>
      </c>
      <c r="DY98" s="119" t="e">
        <f t="shared" si="13"/>
        <v>#VALUE!</v>
      </c>
      <c r="DZ98" s="126" t="e">
        <f t="shared" si="14"/>
        <v>#VALUE!</v>
      </c>
      <c r="EA98" s="115" t="e">
        <f t="shared" si="15"/>
        <v>#VALUE!</v>
      </c>
      <c r="EB98" s="127" t="e">
        <f t="shared" ref="EB98:EC98" si="397">EA98/60</f>
        <v>#VALUE!</v>
      </c>
      <c r="EC98" s="127" t="e">
        <f t="shared" si="397"/>
        <v>#VALUE!</v>
      </c>
      <c r="ED98" s="115" t="e">
        <f t="shared" si="17"/>
        <v>#VALUE!</v>
      </c>
      <c r="EE98" s="127" t="e">
        <f t="shared" ref="EE98:EF98" si="398">ED98/1000</f>
        <v>#VALUE!</v>
      </c>
      <c r="EF98" s="128" t="e">
        <f t="shared" si="398"/>
        <v>#VALUE!</v>
      </c>
      <c r="EG98" s="106" t="e">
        <f t="shared" si="19"/>
        <v>#VALUE!</v>
      </c>
      <c r="EH98" s="281" t="e">
        <f t="shared" si="20"/>
        <v>#VALUE!</v>
      </c>
      <c r="EI98" s="133">
        <v>997</v>
      </c>
    </row>
    <row r="99" spans="1:139" ht="12.75" hidden="1" x14ac:dyDescent="0.2">
      <c r="A99" s="864"/>
      <c r="B99" s="135" t="s">
        <v>321</v>
      </c>
      <c r="C99" s="137" t="s">
        <v>155</v>
      </c>
      <c r="D99" s="137">
        <v>1</v>
      </c>
      <c r="E99" s="137">
        <v>1</v>
      </c>
      <c r="F99" s="137">
        <v>1</v>
      </c>
      <c r="G99" s="139">
        <f t="shared" si="0"/>
        <v>0.125</v>
      </c>
      <c r="H99" s="140">
        <v>6</v>
      </c>
      <c r="I99" s="140">
        <v>6</v>
      </c>
      <c r="J99" s="140">
        <f>H99/Main!$D$9</f>
        <v>1.2</v>
      </c>
      <c r="K99" s="140">
        <f>I99/Main!$D$10</f>
        <v>3</v>
      </c>
      <c r="L99" s="140">
        <f t="shared" si="1"/>
        <v>2.5</v>
      </c>
      <c r="M99" s="140">
        <v>1</v>
      </c>
      <c r="N99" s="145" t="s">
        <v>28</v>
      </c>
      <c r="O99" s="143"/>
      <c r="P99" s="143"/>
      <c r="Q99" s="145">
        <v>125</v>
      </c>
      <c r="R99" s="145">
        <f>Q99*Main!$D$6</f>
        <v>1250</v>
      </c>
      <c r="S99" s="146"/>
      <c r="T99" s="146"/>
      <c r="U99" s="143"/>
      <c r="V99" s="143"/>
      <c r="W99" s="146"/>
      <c r="X99" s="146"/>
      <c r="Y99" s="143"/>
      <c r="Z99" s="143"/>
      <c r="AA99" s="143"/>
      <c r="AB99" s="143"/>
      <c r="AC99" s="362"/>
      <c r="AD99" s="133">
        <v>0</v>
      </c>
      <c r="AE99" s="133">
        <v>3</v>
      </c>
      <c r="AF99" s="133">
        <v>0</v>
      </c>
      <c r="AG99" s="133">
        <v>0</v>
      </c>
      <c r="AH99" s="133">
        <v>1</v>
      </c>
      <c r="AI99" s="133">
        <v>0</v>
      </c>
      <c r="AJ99" s="133">
        <v>1</v>
      </c>
      <c r="AK99" s="167">
        <v>1</v>
      </c>
      <c r="AL99" s="133">
        <v>1</v>
      </c>
      <c r="AM99" s="133">
        <v>0</v>
      </c>
      <c r="AN99" s="133">
        <v>0</v>
      </c>
      <c r="AO99" s="133">
        <v>0</v>
      </c>
      <c r="AP99" s="133">
        <v>0</v>
      </c>
      <c r="AQ99" s="133">
        <v>0</v>
      </c>
      <c r="AR99" s="133">
        <v>0</v>
      </c>
      <c r="AS99" s="133">
        <v>0</v>
      </c>
      <c r="AT99" s="133">
        <v>0</v>
      </c>
      <c r="AU99" s="133">
        <v>0</v>
      </c>
      <c r="AV99" s="133">
        <v>0</v>
      </c>
      <c r="AW99" s="133">
        <v>0</v>
      </c>
      <c r="AX99" s="133">
        <v>0</v>
      </c>
      <c r="AY99" s="161" t="str">
        <f t="shared" ref="AY99:BS99" si="399">IF(AD99 = 0, "", AD99)</f>
        <v/>
      </c>
      <c r="AZ99" s="133">
        <f t="shared" si="399"/>
        <v>3</v>
      </c>
      <c r="BA99" s="137" t="str">
        <f t="shared" si="399"/>
        <v/>
      </c>
      <c r="BB99" s="137" t="str">
        <f t="shared" si="399"/>
        <v/>
      </c>
      <c r="BC99" s="133">
        <f t="shared" si="399"/>
        <v>1</v>
      </c>
      <c r="BD99" s="137" t="str">
        <f t="shared" si="399"/>
        <v/>
      </c>
      <c r="BE99" s="133">
        <f t="shared" si="399"/>
        <v>1</v>
      </c>
      <c r="BF99" s="167">
        <f t="shared" si="399"/>
        <v>1</v>
      </c>
      <c r="BG99" s="133">
        <f t="shared" si="399"/>
        <v>1</v>
      </c>
      <c r="BH99" s="137" t="str">
        <f t="shared" si="399"/>
        <v/>
      </c>
      <c r="BI99" s="137" t="str">
        <f t="shared" si="399"/>
        <v/>
      </c>
      <c r="BJ99" s="137" t="str">
        <f t="shared" si="399"/>
        <v/>
      </c>
      <c r="BK99" s="137" t="str">
        <f t="shared" si="399"/>
        <v/>
      </c>
      <c r="BL99" s="137" t="str">
        <f t="shared" si="399"/>
        <v/>
      </c>
      <c r="BM99" s="137" t="str">
        <f t="shared" si="399"/>
        <v/>
      </c>
      <c r="BN99" s="137" t="str">
        <f t="shared" si="399"/>
        <v/>
      </c>
      <c r="BO99" s="137" t="str">
        <f t="shared" si="399"/>
        <v/>
      </c>
      <c r="BP99" s="137" t="str">
        <f t="shared" si="399"/>
        <v/>
      </c>
      <c r="BQ99" s="137" t="str">
        <f t="shared" si="399"/>
        <v/>
      </c>
      <c r="BR99" s="137" t="str">
        <f t="shared" si="399"/>
        <v/>
      </c>
      <c r="BS99" s="169" t="str">
        <f t="shared" si="399"/>
        <v/>
      </c>
      <c r="BT99" s="174" t="e">
        <f>$AY99*Assembly!Z$4+$AZ99*Assembly!Z$5+$BA99*Assembly!Z$6+$BB99*Assembly!Z$7+$BC99*Assembly!Z$8+$BD99*Assembly!Z$9+$BE99*Assembly!Z$10+$BF99*Assembly!Z$11+$BG99*Assembly!Z$12+$BH99*Assembly!Z$13+$BI99*Assembly!Z$14+$BJ99*Assembly!Z$15+$BK99*Assembly!Z$16+$BL99*Assembly!Z$17+$BM99*Assembly!Z$18+$BN99*Assembly!Z$19+$BO99*Assembly!Z$20+$BP99*Assembly!Z$21+$BQ99*Assembly!Z$22+$BR99*Assembly!Z$23+$BS99*Assembly!Z$24</f>
        <v>#VALUE!</v>
      </c>
      <c r="BU99" s="133" t="e">
        <f t="shared" si="3"/>
        <v>#VALUE!</v>
      </c>
      <c r="BV99" s="314" t="e">
        <f t="shared" si="395"/>
        <v>#VALUE!</v>
      </c>
      <c r="BW99" s="133" t="e">
        <f>$AY99*Assembly!AD$4+$AZ99*Assembly!AD$5+$BA99*Assembly!AD$6+$BB99*Assembly!AD$7+$BC99*Assembly!AD$8+$BD99*Assembly!AD$9+$BE99*Assembly!AD$10+$BF99*Assembly!AD$11+$BG99*Assembly!AD$12+$BH99*Assembly!AD$13+$BI99*Assembly!AD$14+$BJ99*Assembly!AD$15+$BK99*Assembly!AD$16+$BL99*Assembly!AD$17+$BM99*Assembly!AD$18+$BN99*Assembly!AD$19+$BO99*Assembly!AD$20+$BP99*Assembly!AD$21+$BQ99*Assembly!AD$22+$BR99*Assembly!AD$23+$BS99*Assembly!AD$24</f>
        <v>#VALUE!</v>
      </c>
      <c r="BX99" s="177" t="e">
        <f t="shared" si="4"/>
        <v>#VALUE!</v>
      </c>
      <c r="BY99" s="178" t="e">
        <f t="shared" si="5"/>
        <v>#VALUE!</v>
      </c>
      <c r="BZ99" s="179" t="e">
        <f t="shared" si="6"/>
        <v>#VALUE!</v>
      </c>
      <c r="CA99" s="178" t="e">
        <f t="shared" si="7"/>
        <v>#VALUE!</v>
      </c>
      <c r="CB99" s="133" t="e">
        <f>$AY99*Assembly!Y$4+$AZ99*Assembly!Y$5+$BA99*Assembly!Y$6+$BB99*Assembly!Y$7+$BC99*Assembly!Y$8+$BD99*Assembly!Y$9+$BE99*Assembly!Y$10+$BF99*Assembly!Y$11+$BG99*Assembly!Y$12+$BH99*Assembly!Y$13+$BI99*Assembly!Y$14+$BJ99*Assembly!Y$15+$BK99*Assembly!Y$16+$BL99*Assembly!Y$17+$BM99*Assembly!Y$18+$BN99*Assembly!Y$19+$BO99*Assembly!Y$20+$BP99*Assembly!Y$21+$BQ99*Assembly!Y$22+$BR99*Assembly!Y$23+$BS99*Assembly!Y$24</f>
        <v>#VALUE!</v>
      </c>
      <c r="CC99" s="133" t="e">
        <f t="shared" si="8"/>
        <v>#VALUE!</v>
      </c>
      <c r="CD99" s="130" t="e">
        <f t="shared" si="9"/>
        <v>#VALUE!</v>
      </c>
      <c r="CE99" s="183" t="e">
        <f>$AY99*Assembly!AC$4+$AZ99*Assembly!AC$5+$BA99*Assembly!AC$6+$BB99*Assembly!AC$7+$BC99*Assembly!AC$8+$BD99*Assembly!AC$9+$BE99*Assembly!AC$10+$BF99*Assembly!AC$11+$BG99*Assembly!AC$12+$BH99*Assembly!AC$13+$BI99*Assembly!AC$14+$BJ99*Assembly!AC$15+$BK99*Assembly!AC$16+$BL99*Assembly!AC$17+$BM99*Assembly!AC$18+$BN99*Assembly!AC$19+$BO99*Assembly!AC$20+$BP99*Assembly!AC$21+$BQ99*Assembly!AC$22+$BR99*Assembly!AC$23+$BS99*Assembly!AC$24</f>
        <v>#VALUE!</v>
      </c>
      <c r="CF99" s="145" t="e">
        <f>$AY99*Assembly!M$4+$AZ99*Assembly!M$5+$BA99*Assembly!M$6+$BB99*Assembly!M$7+$BC99*Assembly!M$8+$BD99*Assembly!M$9+$BE99*Assembly!M$10+$BF99*Assembly!M$11+$BG99*Assembly!M$12+$BH99*Assembly!M$13+$BI99*Assembly!M$14+$BJ99*Assembly!M$15+$BK99*Assembly!M$16+$BL99*Assembly!M$17+$BM99*Assembly!M$18+$BN99*Assembly!M$19+$BO99*Assembly!M$20+$BP99*Assembly!M$21+$BQ99*Assembly!M$22+$BR99*Assembly!M$23+$BS99*Assembly!M$24</f>
        <v>#VALUE!</v>
      </c>
      <c r="CG99" s="145" t="e">
        <f>$AY99*Assembly!N$4+$AZ99*Assembly!N$5+$BA99*Assembly!N$6+$BB99*Assembly!N$7+$BC99*Assembly!N$8+$BD99*Assembly!N$9+$BE99*Assembly!N$10+$BF99*Assembly!N$11+$BG99*Assembly!N$12+$BH99*Assembly!N$13+$BI99*Assembly!N$14+$BJ99*Assembly!N$15+$BK99*Assembly!N$16+$BL99*Assembly!N$17+$BM99*Assembly!N$18+$BN99*Assembly!N$19+$BO99*Assembly!N$20+$BP99*Assembly!N$21+$BQ99*Assembly!N$22+$BR99*Assembly!N$23+$BS99*Assembly!N$24</f>
        <v>#VALUE!</v>
      </c>
      <c r="CH99" s="145" t="e">
        <f>$AY99*Assembly!O$4+$AZ99*Assembly!O$5+$BA99*Assembly!O$6+$BB99*Assembly!O$7+$BC99*Assembly!O$8+$BD99*Assembly!O$9+$BE99*Assembly!O$10+$BF99*Assembly!O$11+$BG99*Assembly!O$12+$BH99*Assembly!O$13+$BI99*Assembly!O$14+$BJ99*Assembly!O$15+$BK99*Assembly!O$16+$BL99*Assembly!O$17+$BM99*Assembly!O$18+$BN99*Assembly!O$19+$BO99*Assembly!O$20+$BP99*Assembly!O$21+$BQ99*Assembly!O$22+$BR99*Assembly!O$23+$BS99*Assembly!O$24</f>
        <v>#VALUE!</v>
      </c>
      <c r="CI99" s="140" t="e">
        <f>$AY99*Assembly!P$4+$AZ99*Assembly!P$5+$BA99*Assembly!P$6+$BB99*Assembly!P$7+$BC99*Assembly!P$8+$BD99*Assembly!P$9+$BE99*Assembly!P$10+$BF99*Assembly!P$11+$BG99*Assembly!P$12+$BH99*Assembly!P$13+$BI99*Assembly!P$14+$BJ99*Assembly!P$15+$BK99*Assembly!P$16+$BL99*Assembly!P$17+$BM99*Assembly!P$18+$BN99*Assembly!P$19+$BO99*Assembly!P$20+$BP99*Assembly!P$21+$BQ99*Assembly!P$22+$BR99*Assembly!P$23+$BS99*Assembly!P$24</f>
        <v>#VALUE!</v>
      </c>
      <c r="CJ99" s="140" t="e">
        <f>$AY99*Assembly!Q$4+$AZ99*Assembly!Q$5+$BA99*Assembly!Q$6+$BB99*Assembly!Q$7+$BC99*Assembly!Q$8+$BD99*Assembly!Q$9+$BE99*Assembly!Q$10+$BF99*Assembly!Q$11+$BG99*Assembly!Q$12+$BH99*Assembly!Q$13+$BI99*Assembly!Q$14+$BJ99*Assembly!Q$15+$BK99*Assembly!Q$16+$BL99*Assembly!Q$17+$BM99*Assembly!Q$18+$BN99*Assembly!Q$19+$BO99*Assembly!Q$20+$BP99*Assembly!Q$21+$BQ99*Assembly!Q$22+$BR99*Assembly!Q$23+$BS99*Assembly!Q$24</f>
        <v>#VALUE!</v>
      </c>
      <c r="CK99" s="145" t="e">
        <f>$AY99*Assembly!R$4+$AZ99*Assembly!R$5+$BA99*Assembly!R$6+$BB99*Assembly!R$7+$BC99*Assembly!R$8+$BD99*Assembly!R$9+$BE99*Assembly!R$10+$BF99*Assembly!R$11+$BG99*Assembly!R$12+$BH99*Assembly!R$13+$BI99*Assembly!R$14+$BJ99*Assembly!R$15+$BK99*Assembly!R$16+$BL99*Assembly!R$17+$BM99*Assembly!R$18+$BN99*Assembly!R$19+$BO99*Assembly!R$20+$BP99*Assembly!R$21+$BQ99*Assembly!R$22+$BR99*Assembly!R$23+$BS99*Assembly!R$24</f>
        <v>#VALUE!</v>
      </c>
      <c r="CL99" s="140" t="e">
        <f>$AY99*Assembly!S$4+$AZ99*Assembly!S$5+$BA99*Assembly!S$6+$BB99*Assembly!S$7+$BC99*Assembly!S$8+$BD99*Assembly!S$9+$BE99*Assembly!S$10+$BF99*Assembly!S$11+$BG99*Assembly!S$12+$BH99*Assembly!S$13+$BI99*Assembly!S$14+$BJ99*Assembly!S$15+$BK99*Assembly!S$16+$BL99*Assembly!S$17+$BM99*Assembly!S$18+$BN99*Assembly!S$19+$BO99*Assembly!S$20+$BP99*Assembly!S$21+$BQ99*Assembly!S$22+$BR99*Assembly!S$23+$BS99*Assembly!S$24</f>
        <v>#VALUE!</v>
      </c>
      <c r="CM99" s="140" t="e">
        <f>$AY99*Assembly!T$4+$AZ99*Assembly!T$5+$BA99*Assembly!T$6+$BB99*Assembly!T$7+$BC99*Assembly!T$8+$BD99*Assembly!T$9+$BE99*Assembly!T$10+$BF99*Assembly!T$11+$BG99*Assembly!T$12+$BH99*Assembly!T$13+$BI99*Assembly!T$14+$BJ99*Assembly!T$15+$BK99*Assembly!T$16+$BL99*Assembly!T$17+$BM99*Assembly!T$18+$BN99*Assembly!T$19+$BO99*Assembly!T$20+$BP99*Assembly!T$21+$BQ99*Assembly!T$22+$BR99*Assembly!T$23+$BS99*Assembly!T$24</f>
        <v>#VALUE!</v>
      </c>
      <c r="CN99" s="140" t="e">
        <f>$AY99*Assembly!U$4+$AZ99*Assembly!U$5+$BA99*Assembly!U$6+$BB99*Assembly!U$7+$BC99*Assembly!U$8+$BD99*Assembly!U$9+$BE99*Assembly!U$10+$BF99*Assembly!U$11+$BG99*Assembly!U$12+$BH99*Assembly!U$13+$BI99*Assembly!U$14+$BJ99*Assembly!U$15+$BK99*Assembly!U$16+$BL99*Assembly!U$17+$BM99*Assembly!U$18+$BN99*Assembly!U$19+$BO99*Assembly!U$20+$BP99*Assembly!U$21+$BQ99*Assembly!U$22+$BR99*Assembly!U$23+$BS99*Assembly!U$24</f>
        <v>#VALUE!</v>
      </c>
      <c r="CO99" s="145" t="e">
        <f>$AY99*Assembly!V$4+$AZ99*Assembly!V$5+$BA99*Assembly!V$6+$BB99*Assembly!V$7+$BC99*Assembly!V$8+$BD99*Assembly!V$9+$BE99*Assembly!V$10+$BF99*Assembly!V$11+$BG99*Assembly!V$12+$BH99*Assembly!V$13+$BI99*Assembly!V$14+$BJ99*Assembly!V$15+$BK99*Assembly!V$16+$BL99*Assembly!V$17+$BM99*Assembly!V$18+$BN99*Assembly!V$19+$BO99*Assembly!V$20+$BP99*Assembly!V$21+$BQ99*Assembly!V$22+$BR99*Assembly!V$23+$BS99*Assembly!V$24</f>
        <v>#VALUE!</v>
      </c>
      <c r="CP99" s="145" t="e">
        <f>CF99*Refining!$F$3</f>
        <v>#VALUE!</v>
      </c>
      <c r="CQ99" s="145" t="e">
        <f>CG99*Refining!$F$4</f>
        <v>#VALUE!</v>
      </c>
      <c r="CR99" s="145" t="e">
        <f>CH99*Refining!$F$5</f>
        <v>#VALUE!</v>
      </c>
      <c r="CS99" s="145" t="e">
        <f>CI99*Refining!$F$6</f>
        <v>#VALUE!</v>
      </c>
      <c r="CT99" s="145" t="e">
        <f>CJ99*Refining!$F$7</f>
        <v>#VALUE!</v>
      </c>
      <c r="CU99" s="145" t="e">
        <f>CK99*Refining!$F$8</f>
        <v>#VALUE!</v>
      </c>
      <c r="CV99" s="145" t="e">
        <f>CL99*Refining!$F$9</f>
        <v>#VALUE!</v>
      </c>
      <c r="CW99" s="145" t="e">
        <f>CM99*Refining!$F$10</f>
        <v>#VALUE!</v>
      </c>
      <c r="CX99" s="145" t="e">
        <f>CN99*Refining!$F$11</f>
        <v>#VALUE!</v>
      </c>
      <c r="CY99" s="145" t="e">
        <f>CO99*Refining!$F$12</f>
        <v>#VALUE!</v>
      </c>
      <c r="CZ99" s="185" t="e">
        <f t="shared" ref="CZ99:DS99" si="400">IF(CF99 = 0, "", CF99)</f>
        <v>#VALUE!</v>
      </c>
      <c r="DA99" s="189" t="e">
        <f t="shared" si="400"/>
        <v>#VALUE!</v>
      </c>
      <c r="DB99" s="186" t="e">
        <f t="shared" si="400"/>
        <v>#VALUE!</v>
      </c>
      <c r="DC99" s="186" t="e">
        <f t="shared" si="400"/>
        <v>#VALUE!</v>
      </c>
      <c r="DD99" s="186" t="e">
        <f t="shared" si="400"/>
        <v>#VALUE!</v>
      </c>
      <c r="DE99" s="186" t="e">
        <f t="shared" si="400"/>
        <v>#VALUE!</v>
      </c>
      <c r="DF99" s="186" t="e">
        <f t="shared" si="400"/>
        <v>#VALUE!</v>
      </c>
      <c r="DG99" s="186" t="e">
        <f t="shared" si="400"/>
        <v>#VALUE!</v>
      </c>
      <c r="DH99" s="186" t="e">
        <f t="shared" si="400"/>
        <v>#VALUE!</v>
      </c>
      <c r="DI99" s="187" t="e">
        <f t="shared" si="400"/>
        <v>#VALUE!</v>
      </c>
      <c r="DJ99" s="185" t="e">
        <f t="shared" si="400"/>
        <v>#VALUE!</v>
      </c>
      <c r="DK99" s="189" t="e">
        <f t="shared" si="400"/>
        <v>#VALUE!</v>
      </c>
      <c r="DL99" s="186" t="e">
        <f t="shared" si="400"/>
        <v>#VALUE!</v>
      </c>
      <c r="DM99" s="186" t="e">
        <f t="shared" si="400"/>
        <v>#VALUE!</v>
      </c>
      <c r="DN99" s="188" t="e">
        <f t="shared" si="400"/>
        <v>#VALUE!</v>
      </c>
      <c r="DO99" s="186" t="e">
        <f t="shared" si="400"/>
        <v>#VALUE!</v>
      </c>
      <c r="DP99" s="186" t="e">
        <f t="shared" si="400"/>
        <v>#VALUE!</v>
      </c>
      <c r="DQ99" s="186" t="e">
        <f t="shared" si="400"/>
        <v>#VALUE!</v>
      </c>
      <c r="DR99" s="186" t="e">
        <f t="shared" si="400"/>
        <v>#VALUE!</v>
      </c>
      <c r="DS99" s="187" t="e">
        <f t="shared" si="400"/>
        <v>#VALUE!</v>
      </c>
      <c r="DT99" s="185" t="e">
        <f t="shared" si="11"/>
        <v>#VALUE!</v>
      </c>
      <c r="DU99" s="189" t="e">
        <f t="shared" si="12"/>
        <v>#VALUE!</v>
      </c>
      <c r="DV99" s="133" t="e">
        <f>CZ99*'Ores &amp; Ingots'!$C$3+DA99*'Ores &amp; Ingots'!$C$4+DB99*'Ores &amp; Ingots'!$C$5+DC99*'Ores &amp; Ingots'!$C$6+DD99*'Ores &amp; Ingots'!$C$7+DE99*'Ores &amp; Ingots'!$C$8+DF99*'Ores &amp; Ingots'!$C$9+DG99*'Ores &amp; Ingots'!$C$10+DH99*'Ores &amp; Ingots'!$C$11+DI99*'Ores &amp; Ingots'!$C$12</f>
        <v>#VALUE!</v>
      </c>
      <c r="DW99" s="133" t="e">
        <f>DJ99*'Ores &amp; Ingots'!$B$3+DK99*'Ores &amp; Ingots'!$B$4+DL99*'Ores &amp; Ingots'!$B$5+DM99*'Ores &amp; Ingots'!$B$6+DN99*'Ores &amp; Ingots'!$B$7+DO99*'Ores &amp; Ingots'!$B$8+DP99*'Ores &amp; Ingots'!$B$9+DQ99*'Ores &amp; Ingots'!$B$10+DR99*'Ores &amp; Ingots'!$B$11+DS99*'Ores &amp; Ingots'!$B$12</f>
        <v>#VALUE!</v>
      </c>
      <c r="DX99" s="189" t="e">
        <f>CZ99*Refining!$G$3+DA99*Refining!$G$4+DB99*Refining!$G$5+DC99*Refining!$G$6+DD99*Refining!$G$7+DE99*Refining!$G$8+DF99*Refining!$G$9+DG99*Refining!$G$10+DH99*Refining!$G$11+DI99*Refining!$G$12</f>
        <v>#VALUE!</v>
      </c>
      <c r="DY99" s="189" t="e">
        <f t="shared" si="13"/>
        <v>#VALUE!</v>
      </c>
      <c r="DZ99" s="192" t="e">
        <f t="shared" si="14"/>
        <v>#VALUE!</v>
      </c>
      <c r="EA99" s="185" t="e">
        <f t="shared" si="15"/>
        <v>#VALUE!</v>
      </c>
      <c r="EB99" s="194" t="e">
        <f t="shared" ref="EB99:EC99" si="401">EA99/60</f>
        <v>#VALUE!</v>
      </c>
      <c r="EC99" s="194" t="e">
        <f t="shared" si="401"/>
        <v>#VALUE!</v>
      </c>
      <c r="ED99" s="185" t="e">
        <f t="shared" si="17"/>
        <v>#VALUE!</v>
      </c>
      <c r="EE99" s="194" t="e">
        <f t="shared" ref="EE99:EF99" si="402">ED99/1000</f>
        <v>#VALUE!</v>
      </c>
      <c r="EF99" s="196" t="e">
        <f t="shared" si="402"/>
        <v>#VALUE!</v>
      </c>
      <c r="EG99" s="130" t="e">
        <f t="shared" si="19"/>
        <v>#VALUE!</v>
      </c>
      <c r="EH99" s="132" t="e">
        <f t="shared" si="20"/>
        <v>#VALUE!</v>
      </c>
      <c r="EI99" s="133" t="s">
        <v>28</v>
      </c>
    </row>
    <row r="100" spans="1:139" ht="12.75" hidden="1" x14ac:dyDescent="0.2">
      <c r="A100" s="864"/>
      <c r="B100" s="135" t="s">
        <v>323</v>
      </c>
      <c r="C100" s="137" t="s">
        <v>155</v>
      </c>
      <c r="D100" s="137">
        <v>3</v>
      </c>
      <c r="E100" s="137">
        <v>3</v>
      </c>
      <c r="F100" s="137">
        <v>3</v>
      </c>
      <c r="G100" s="139">
        <f t="shared" si="0"/>
        <v>3.375</v>
      </c>
      <c r="H100" s="140">
        <v>14</v>
      </c>
      <c r="I100" s="140">
        <v>14</v>
      </c>
      <c r="J100" s="140">
        <f>H100/Main!$D$9</f>
        <v>2.8</v>
      </c>
      <c r="K100" s="140">
        <f>I100/Main!$D$10</f>
        <v>7</v>
      </c>
      <c r="L100" s="140">
        <f t="shared" si="1"/>
        <v>2.5</v>
      </c>
      <c r="M100" s="140">
        <v>1</v>
      </c>
      <c r="N100" s="145" t="s">
        <v>28</v>
      </c>
      <c r="O100" s="143"/>
      <c r="P100" s="143"/>
      <c r="Q100" s="145">
        <v>3375</v>
      </c>
      <c r="R100" s="145">
        <f>Q100*Main!$D$6</f>
        <v>33750</v>
      </c>
      <c r="S100" s="146"/>
      <c r="T100" s="146"/>
      <c r="U100" s="143"/>
      <c r="V100" s="143"/>
      <c r="W100" s="146"/>
      <c r="X100" s="146"/>
      <c r="Y100" s="143"/>
      <c r="Z100" s="143"/>
      <c r="AA100" s="143"/>
      <c r="AB100" s="143"/>
      <c r="AC100" s="362"/>
      <c r="AD100" s="133">
        <v>0</v>
      </c>
      <c r="AE100" s="133">
        <v>30</v>
      </c>
      <c r="AF100" s="133">
        <v>0</v>
      </c>
      <c r="AG100" s="133">
        <v>0</v>
      </c>
      <c r="AH100" s="133">
        <v>10</v>
      </c>
      <c r="AI100" s="133">
        <v>0</v>
      </c>
      <c r="AJ100" s="133">
        <v>4</v>
      </c>
      <c r="AK100" s="167">
        <v>4</v>
      </c>
      <c r="AL100" s="133">
        <v>1</v>
      </c>
      <c r="AM100" s="133">
        <v>0</v>
      </c>
      <c r="AN100" s="133">
        <v>0</v>
      </c>
      <c r="AO100" s="133">
        <v>0</v>
      </c>
      <c r="AP100" s="133">
        <v>0</v>
      </c>
      <c r="AQ100" s="133">
        <v>0</v>
      </c>
      <c r="AR100" s="133">
        <v>0</v>
      </c>
      <c r="AS100" s="133">
        <v>0</v>
      </c>
      <c r="AT100" s="133">
        <v>0</v>
      </c>
      <c r="AU100" s="133">
        <v>0</v>
      </c>
      <c r="AV100" s="133">
        <v>0</v>
      </c>
      <c r="AW100" s="133">
        <v>0</v>
      </c>
      <c r="AX100" s="133">
        <v>0</v>
      </c>
      <c r="AY100" s="161" t="str">
        <f t="shared" ref="AY100:BS100" si="403">IF(AD100 = 0, "", AD100)</f>
        <v/>
      </c>
      <c r="AZ100" s="133">
        <f t="shared" si="403"/>
        <v>30</v>
      </c>
      <c r="BA100" s="137" t="str">
        <f t="shared" si="403"/>
        <v/>
      </c>
      <c r="BB100" s="137" t="str">
        <f t="shared" si="403"/>
        <v/>
      </c>
      <c r="BC100" s="133">
        <f t="shared" si="403"/>
        <v>10</v>
      </c>
      <c r="BD100" s="137" t="str">
        <f t="shared" si="403"/>
        <v/>
      </c>
      <c r="BE100" s="133">
        <f t="shared" si="403"/>
        <v>4</v>
      </c>
      <c r="BF100" s="167">
        <f t="shared" si="403"/>
        <v>4</v>
      </c>
      <c r="BG100" s="133">
        <f t="shared" si="403"/>
        <v>1</v>
      </c>
      <c r="BH100" s="137" t="str">
        <f t="shared" si="403"/>
        <v/>
      </c>
      <c r="BI100" s="137" t="str">
        <f t="shared" si="403"/>
        <v/>
      </c>
      <c r="BJ100" s="137" t="str">
        <f t="shared" si="403"/>
        <v/>
      </c>
      <c r="BK100" s="137" t="str">
        <f t="shared" si="403"/>
        <v/>
      </c>
      <c r="BL100" s="137" t="str">
        <f t="shared" si="403"/>
        <v/>
      </c>
      <c r="BM100" s="137" t="str">
        <f t="shared" si="403"/>
        <v/>
      </c>
      <c r="BN100" s="137" t="str">
        <f t="shared" si="403"/>
        <v/>
      </c>
      <c r="BO100" s="137" t="str">
        <f t="shared" si="403"/>
        <v/>
      </c>
      <c r="BP100" s="137" t="str">
        <f t="shared" si="403"/>
        <v/>
      </c>
      <c r="BQ100" s="137" t="str">
        <f t="shared" si="403"/>
        <v/>
      </c>
      <c r="BR100" s="137" t="str">
        <f t="shared" si="403"/>
        <v/>
      </c>
      <c r="BS100" s="169" t="str">
        <f t="shared" si="403"/>
        <v/>
      </c>
      <c r="BT100" s="174" t="e">
        <f>$AY100*Assembly!Z$4+$AZ100*Assembly!Z$5+$BA100*Assembly!Z$6+$BB100*Assembly!Z$7+$BC100*Assembly!Z$8+$BD100*Assembly!Z$9+$BE100*Assembly!Z$10+$BF100*Assembly!Z$11+$BG100*Assembly!Z$12+$BH100*Assembly!Z$13+$BI100*Assembly!Z$14+$BJ100*Assembly!Z$15+$BK100*Assembly!Z$16+$BL100*Assembly!Z$17+$BM100*Assembly!Z$18+$BN100*Assembly!Z$19+$BO100*Assembly!Z$20+$BP100*Assembly!Z$21+$BQ100*Assembly!Z$22+$BR100*Assembly!Z$23+$BS100*Assembly!Z$24</f>
        <v>#VALUE!</v>
      </c>
      <c r="BU100" s="133" t="e">
        <f t="shared" si="3"/>
        <v>#VALUE!</v>
      </c>
      <c r="BV100" s="390" t="e">
        <f t="shared" si="395"/>
        <v>#VALUE!</v>
      </c>
      <c r="BW100" s="133" t="e">
        <f>$AY100*Assembly!AD$4+$AZ100*Assembly!AD$5+$BA100*Assembly!AD$6+$BB100*Assembly!AD$7+$BC100*Assembly!AD$8+$BD100*Assembly!AD$9+$BE100*Assembly!AD$10+$BF100*Assembly!AD$11+$BG100*Assembly!AD$12+$BH100*Assembly!AD$13+$BI100*Assembly!AD$14+$BJ100*Assembly!AD$15+$BK100*Assembly!AD$16+$BL100*Assembly!AD$17+$BM100*Assembly!AD$18+$BN100*Assembly!AD$19+$BO100*Assembly!AD$20+$BP100*Assembly!AD$21+$BQ100*Assembly!AD$22+$BR100*Assembly!AD$23+$BS100*Assembly!AD$24</f>
        <v>#VALUE!</v>
      </c>
      <c r="BX100" s="177" t="e">
        <f t="shared" si="4"/>
        <v>#VALUE!</v>
      </c>
      <c r="BY100" s="178" t="e">
        <f t="shared" si="5"/>
        <v>#VALUE!</v>
      </c>
      <c r="BZ100" s="179" t="e">
        <f t="shared" si="6"/>
        <v>#VALUE!</v>
      </c>
      <c r="CA100" s="178" t="e">
        <f t="shared" si="7"/>
        <v>#VALUE!</v>
      </c>
      <c r="CB100" s="133" t="e">
        <f>$AY100*Assembly!Y$4+$AZ100*Assembly!Y$5+$BA100*Assembly!Y$6+$BB100*Assembly!Y$7+$BC100*Assembly!Y$8+$BD100*Assembly!Y$9+$BE100*Assembly!Y$10+$BF100*Assembly!Y$11+$BG100*Assembly!Y$12+$BH100*Assembly!Y$13+$BI100*Assembly!Y$14+$BJ100*Assembly!Y$15+$BK100*Assembly!Y$16+$BL100*Assembly!Y$17+$BM100*Assembly!Y$18+$BN100*Assembly!Y$19+$BO100*Assembly!Y$20+$BP100*Assembly!Y$21+$BQ100*Assembly!Y$22+$BR100*Assembly!Y$23+$BS100*Assembly!Y$24</f>
        <v>#VALUE!</v>
      </c>
      <c r="CC100" s="133" t="e">
        <f t="shared" si="8"/>
        <v>#VALUE!</v>
      </c>
      <c r="CD100" s="130" t="e">
        <f t="shared" si="9"/>
        <v>#VALUE!</v>
      </c>
      <c r="CE100" s="183" t="e">
        <f>$AY100*Assembly!AC$4+$AZ100*Assembly!AC$5+$BA100*Assembly!AC$6+$BB100*Assembly!AC$7+$BC100*Assembly!AC$8+$BD100*Assembly!AC$9+$BE100*Assembly!AC$10+$BF100*Assembly!AC$11+$BG100*Assembly!AC$12+$BH100*Assembly!AC$13+$BI100*Assembly!AC$14+$BJ100*Assembly!AC$15+$BK100*Assembly!AC$16+$BL100*Assembly!AC$17+$BM100*Assembly!AC$18+$BN100*Assembly!AC$19+$BO100*Assembly!AC$20+$BP100*Assembly!AC$21+$BQ100*Assembly!AC$22+$BR100*Assembly!AC$23+$BS100*Assembly!AC$24</f>
        <v>#VALUE!</v>
      </c>
      <c r="CF100" s="145" t="e">
        <f>$AY100*Assembly!M$4+$AZ100*Assembly!M$5+$BA100*Assembly!M$6+$BB100*Assembly!M$7+$BC100*Assembly!M$8+$BD100*Assembly!M$9+$BE100*Assembly!M$10+$BF100*Assembly!M$11+$BG100*Assembly!M$12+$BH100*Assembly!M$13+$BI100*Assembly!M$14+$BJ100*Assembly!M$15+$BK100*Assembly!M$16+$BL100*Assembly!M$17+$BM100*Assembly!M$18+$BN100*Assembly!M$19+$BO100*Assembly!M$20+$BP100*Assembly!M$21+$BQ100*Assembly!M$22+$BR100*Assembly!M$23+$BS100*Assembly!M$24</f>
        <v>#VALUE!</v>
      </c>
      <c r="CG100" s="145" t="e">
        <f>$AY100*Assembly!N$4+$AZ100*Assembly!N$5+$BA100*Assembly!N$6+$BB100*Assembly!N$7+$BC100*Assembly!N$8+$BD100*Assembly!N$9+$BE100*Assembly!N$10+$BF100*Assembly!N$11+$BG100*Assembly!N$12+$BH100*Assembly!N$13+$BI100*Assembly!N$14+$BJ100*Assembly!N$15+$BK100*Assembly!N$16+$BL100*Assembly!N$17+$BM100*Assembly!N$18+$BN100*Assembly!N$19+$BO100*Assembly!N$20+$BP100*Assembly!N$21+$BQ100*Assembly!N$22+$BR100*Assembly!N$23+$BS100*Assembly!N$24</f>
        <v>#VALUE!</v>
      </c>
      <c r="CH100" s="145" t="e">
        <f>$AY100*Assembly!O$4+$AZ100*Assembly!O$5+$BA100*Assembly!O$6+$BB100*Assembly!O$7+$BC100*Assembly!O$8+$BD100*Assembly!O$9+$BE100*Assembly!O$10+$BF100*Assembly!O$11+$BG100*Assembly!O$12+$BH100*Assembly!O$13+$BI100*Assembly!O$14+$BJ100*Assembly!O$15+$BK100*Assembly!O$16+$BL100*Assembly!O$17+$BM100*Assembly!O$18+$BN100*Assembly!O$19+$BO100*Assembly!O$20+$BP100*Assembly!O$21+$BQ100*Assembly!O$22+$BR100*Assembly!O$23+$BS100*Assembly!O$24</f>
        <v>#VALUE!</v>
      </c>
      <c r="CI100" s="140" t="e">
        <f>$AY100*Assembly!P$4+$AZ100*Assembly!P$5+$BA100*Assembly!P$6+$BB100*Assembly!P$7+$BC100*Assembly!P$8+$BD100*Assembly!P$9+$BE100*Assembly!P$10+$BF100*Assembly!P$11+$BG100*Assembly!P$12+$BH100*Assembly!P$13+$BI100*Assembly!P$14+$BJ100*Assembly!P$15+$BK100*Assembly!P$16+$BL100*Assembly!P$17+$BM100*Assembly!P$18+$BN100*Assembly!P$19+$BO100*Assembly!P$20+$BP100*Assembly!P$21+$BQ100*Assembly!P$22+$BR100*Assembly!P$23+$BS100*Assembly!P$24</f>
        <v>#VALUE!</v>
      </c>
      <c r="CJ100" s="140" t="e">
        <f>$AY100*Assembly!Q$4+$AZ100*Assembly!Q$5+$BA100*Assembly!Q$6+$BB100*Assembly!Q$7+$BC100*Assembly!Q$8+$BD100*Assembly!Q$9+$BE100*Assembly!Q$10+$BF100*Assembly!Q$11+$BG100*Assembly!Q$12+$BH100*Assembly!Q$13+$BI100*Assembly!Q$14+$BJ100*Assembly!Q$15+$BK100*Assembly!Q$16+$BL100*Assembly!Q$17+$BM100*Assembly!Q$18+$BN100*Assembly!Q$19+$BO100*Assembly!Q$20+$BP100*Assembly!Q$21+$BQ100*Assembly!Q$22+$BR100*Assembly!Q$23+$BS100*Assembly!Q$24</f>
        <v>#VALUE!</v>
      </c>
      <c r="CK100" s="145" t="e">
        <f>$AY100*Assembly!R$4+$AZ100*Assembly!R$5+$BA100*Assembly!R$6+$BB100*Assembly!R$7+$BC100*Assembly!R$8+$BD100*Assembly!R$9+$BE100*Assembly!R$10+$BF100*Assembly!R$11+$BG100*Assembly!R$12+$BH100*Assembly!R$13+$BI100*Assembly!R$14+$BJ100*Assembly!R$15+$BK100*Assembly!R$16+$BL100*Assembly!R$17+$BM100*Assembly!R$18+$BN100*Assembly!R$19+$BO100*Assembly!R$20+$BP100*Assembly!R$21+$BQ100*Assembly!R$22+$BR100*Assembly!R$23+$BS100*Assembly!R$24</f>
        <v>#VALUE!</v>
      </c>
      <c r="CL100" s="140" t="e">
        <f>$AY100*Assembly!S$4+$AZ100*Assembly!S$5+$BA100*Assembly!S$6+$BB100*Assembly!S$7+$BC100*Assembly!S$8+$BD100*Assembly!S$9+$BE100*Assembly!S$10+$BF100*Assembly!S$11+$BG100*Assembly!S$12+$BH100*Assembly!S$13+$BI100*Assembly!S$14+$BJ100*Assembly!S$15+$BK100*Assembly!S$16+$BL100*Assembly!S$17+$BM100*Assembly!S$18+$BN100*Assembly!S$19+$BO100*Assembly!S$20+$BP100*Assembly!S$21+$BQ100*Assembly!S$22+$BR100*Assembly!S$23+$BS100*Assembly!S$24</f>
        <v>#VALUE!</v>
      </c>
      <c r="CM100" s="140" t="e">
        <f>$AY100*Assembly!T$4+$AZ100*Assembly!T$5+$BA100*Assembly!T$6+$BB100*Assembly!T$7+$BC100*Assembly!T$8+$BD100*Assembly!T$9+$BE100*Assembly!T$10+$BF100*Assembly!T$11+$BG100*Assembly!T$12+$BH100*Assembly!T$13+$BI100*Assembly!T$14+$BJ100*Assembly!T$15+$BK100*Assembly!T$16+$BL100*Assembly!T$17+$BM100*Assembly!T$18+$BN100*Assembly!T$19+$BO100*Assembly!T$20+$BP100*Assembly!T$21+$BQ100*Assembly!T$22+$BR100*Assembly!T$23+$BS100*Assembly!T$24</f>
        <v>#VALUE!</v>
      </c>
      <c r="CN100" s="140" t="e">
        <f>$AY100*Assembly!U$4+$AZ100*Assembly!U$5+$BA100*Assembly!U$6+$BB100*Assembly!U$7+$BC100*Assembly!U$8+$BD100*Assembly!U$9+$BE100*Assembly!U$10+$BF100*Assembly!U$11+$BG100*Assembly!U$12+$BH100*Assembly!U$13+$BI100*Assembly!U$14+$BJ100*Assembly!U$15+$BK100*Assembly!U$16+$BL100*Assembly!U$17+$BM100*Assembly!U$18+$BN100*Assembly!U$19+$BO100*Assembly!U$20+$BP100*Assembly!U$21+$BQ100*Assembly!U$22+$BR100*Assembly!U$23+$BS100*Assembly!U$24</f>
        <v>#VALUE!</v>
      </c>
      <c r="CO100" s="145" t="e">
        <f>$AY100*Assembly!V$4+$AZ100*Assembly!V$5+$BA100*Assembly!V$6+$BB100*Assembly!V$7+$BC100*Assembly!V$8+$BD100*Assembly!V$9+$BE100*Assembly!V$10+$BF100*Assembly!V$11+$BG100*Assembly!V$12+$BH100*Assembly!V$13+$BI100*Assembly!V$14+$BJ100*Assembly!V$15+$BK100*Assembly!V$16+$BL100*Assembly!V$17+$BM100*Assembly!V$18+$BN100*Assembly!V$19+$BO100*Assembly!V$20+$BP100*Assembly!V$21+$BQ100*Assembly!V$22+$BR100*Assembly!V$23+$BS100*Assembly!V$24</f>
        <v>#VALUE!</v>
      </c>
      <c r="CP100" s="145" t="e">
        <f>CF100*Refining!$F$3</f>
        <v>#VALUE!</v>
      </c>
      <c r="CQ100" s="145" t="e">
        <f>CG100*Refining!$F$4</f>
        <v>#VALUE!</v>
      </c>
      <c r="CR100" s="145" t="e">
        <f>CH100*Refining!$F$5</f>
        <v>#VALUE!</v>
      </c>
      <c r="CS100" s="145" t="e">
        <f>CI100*Refining!$F$6</f>
        <v>#VALUE!</v>
      </c>
      <c r="CT100" s="145" t="e">
        <f>CJ100*Refining!$F$7</f>
        <v>#VALUE!</v>
      </c>
      <c r="CU100" s="145" t="e">
        <f>CK100*Refining!$F$8</f>
        <v>#VALUE!</v>
      </c>
      <c r="CV100" s="145" t="e">
        <f>CL100*Refining!$F$9</f>
        <v>#VALUE!</v>
      </c>
      <c r="CW100" s="145" t="e">
        <f>CM100*Refining!$F$10</f>
        <v>#VALUE!</v>
      </c>
      <c r="CX100" s="145" t="e">
        <f>CN100*Refining!$F$11</f>
        <v>#VALUE!</v>
      </c>
      <c r="CY100" s="145" t="e">
        <f>CO100*Refining!$F$12</f>
        <v>#VALUE!</v>
      </c>
      <c r="CZ100" s="185" t="e">
        <f t="shared" ref="CZ100:DS100" si="404">IF(CF100 = 0, "", CF100)</f>
        <v>#VALUE!</v>
      </c>
      <c r="DA100" s="189" t="e">
        <f t="shared" si="404"/>
        <v>#VALUE!</v>
      </c>
      <c r="DB100" s="186" t="e">
        <f t="shared" si="404"/>
        <v>#VALUE!</v>
      </c>
      <c r="DC100" s="186" t="e">
        <f t="shared" si="404"/>
        <v>#VALUE!</v>
      </c>
      <c r="DD100" s="186" t="e">
        <f t="shared" si="404"/>
        <v>#VALUE!</v>
      </c>
      <c r="DE100" s="186" t="e">
        <f t="shared" si="404"/>
        <v>#VALUE!</v>
      </c>
      <c r="DF100" s="186" t="e">
        <f t="shared" si="404"/>
        <v>#VALUE!</v>
      </c>
      <c r="DG100" s="186" t="e">
        <f t="shared" si="404"/>
        <v>#VALUE!</v>
      </c>
      <c r="DH100" s="186" t="e">
        <f t="shared" si="404"/>
        <v>#VALUE!</v>
      </c>
      <c r="DI100" s="187" t="e">
        <f t="shared" si="404"/>
        <v>#VALUE!</v>
      </c>
      <c r="DJ100" s="185" t="e">
        <f t="shared" si="404"/>
        <v>#VALUE!</v>
      </c>
      <c r="DK100" s="189" t="e">
        <f t="shared" si="404"/>
        <v>#VALUE!</v>
      </c>
      <c r="DL100" s="186" t="e">
        <f t="shared" si="404"/>
        <v>#VALUE!</v>
      </c>
      <c r="DM100" s="186" t="e">
        <f t="shared" si="404"/>
        <v>#VALUE!</v>
      </c>
      <c r="DN100" s="211" t="e">
        <f t="shared" si="404"/>
        <v>#VALUE!</v>
      </c>
      <c r="DO100" s="186" t="e">
        <f t="shared" si="404"/>
        <v>#VALUE!</v>
      </c>
      <c r="DP100" s="186" t="e">
        <f t="shared" si="404"/>
        <v>#VALUE!</v>
      </c>
      <c r="DQ100" s="186" t="e">
        <f t="shared" si="404"/>
        <v>#VALUE!</v>
      </c>
      <c r="DR100" s="186" t="e">
        <f t="shared" si="404"/>
        <v>#VALUE!</v>
      </c>
      <c r="DS100" s="187" t="e">
        <f t="shared" si="404"/>
        <v>#VALUE!</v>
      </c>
      <c r="DT100" s="185" t="e">
        <f t="shared" si="11"/>
        <v>#VALUE!</v>
      </c>
      <c r="DU100" s="189" t="e">
        <f t="shared" si="12"/>
        <v>#VALUE!</v>
      </c>
      <c r="DV100" s="133" t="e">
        <f>CZ100*'Ores &amp; Ingots'!$C$3+DA100*'Ores &amp; Ingots'!$C$4+DB100*'Ores &amp; Ingots'!$C$5+DC100*'Ores &amp; Ingots'!$C$6+DD100*'Ores &amp; Ingots'!$C$7+DE100*'Ores &amp; Ingots'!$C$8+DF100*'Ores &amp; Ingots'!$C$9+DG100*'Ores &amp; Ingots'!$C$10+DH100*'Ores &amp; Ingots'!$C$11+DI100*'Ores &amp; Ingots'!$C$12</f>
        <v>#VALUE!</v>
      </c>
      <c r="DW100" s="133" t="e">
        <f>DJ100*'Ores &amp; Ingots'!$B$3+DK100*'Ores &amp; Ingots'!$B$4+DL100*'Ores &amp; Ingots'!$B$5+DM100*'Ores &amp; Ingots'!$B$6+DN100*'Ores &amp; Ingots'!$B$7+DO100*'Ores &amp; Ingots'!$B$8+DP100*'Ores &amp; Ingots'!$B$9+DQ100*'Ores &amp; Ingots'!$B$10+DR100*'Ores &amp; Ingots'!$B$11+DS100*'Ores &amp; Ingots'!$B$12</f>
        <v>#VALUE!</v>
      </c>
      <c r="DX100" s="189" t="e">
        <f>CZ100*Refining!$G$3+DA100*Refining!$G$4+DB100*Refining!$G$5+DC100*Refining!$G$6+DD100*Refining!$G$7+DE100*Refining!$G$8+DF100*Refining!$G$9+DG100*Refining!$G$10+DH100*Refining!$G$11+DI100*Refining!$G$12</f>
        <v>#VALUE!</v>
      </c>
      <c r="DY100" s="189" t="e">
        <f t="shared" si="13"/>
        <v>#VALUE!</v>
      </c>
      <c r="DZ100" s="192" t="e">
        <f t="shared" si="14"/>
        <v>#VALUE!</v>
      </c>
      <c r="EA100" s="185" t="e">
        <f t="shared" si="15"/>
        <v>#VALUE!</v>
      </c>
      <c r="EB100" s="194" t="e">
        <f t="shared" ref="EB100:EC100" si="405">EA100/60</f>
        <v>#VALUE!</v>
      </c>
      <c r="EC100" s="194" t="e">
        <f t="shared" si="405"/>
        <v>#VALUE!</v>
      </c>
      <c r="ED100" s="185" t="e">
        <f t="shared" si="17"/>
        <v>#VALUE!</v>
      </c>
      <c r="EE100" s="194" t="e">
        <f t="shared" ref="EE100:EF100" si="406">ED100/1000</f>
        <v>#VALUE!</v>
      </c>
      <c r="EF100" s="196" t="e">
        <f t="shared" si="406"/>
        <v>#VALUE!</v>
      </c>
      <c r="EG100" s="130" t="e">
        <f t="shared" si="19"/>
        <v>#VALUE!</v>
      </c>
      <c r="EH100" s="132" t="e">
        <f t="shared" si="20"/>
        <v>#VALUE!</v>
      </c>
      <c r="EI100" s="133" t="s">
        <v>28</v>
      </c>
    </row>
    <row r="101" spans="1:139" ht="12.75" x14ac:dyDescent="0.2">
      <c r="A101" s="864"/>
      <c r="B101" s="135" t="s">
        <v>325</v>
      </c>
      <c r="C101" s="137" t="s">
        <v>156</v>
      </c>
      <c r="D101" s="137">
        <v>3</v>
      </c>
      <c r="E101" s="137">
        <v>3</v>
      </c>
      <c r="F101" s="137">
        <v>3</v>
      </c>
      <c r="G101" s="139">
        <f t="shared" si="0"/>
        <v>421.875</v>
      </c>
      <c r="H101" s="140">
        <v>45</v>
      </c>
      <c r="I101" s="140">
        <v>45</v>
      </c>
      <c r="J101" s="140">
        <f>H101/Main!$D$9</f>
        <v>9</v>
      </c>
      <c r="K101" s="140">
        <f>I101/Main!$D$10</f>
        <v>22.5</v>
      </c>
      <c r="L101" s="140">
        <f t="shared" si="1"/>
        <v>2.5</v>
      </c>
      <c r="M101" s="140">
        <v>1</v>
      </c>
      <c r="N101" s="145" t="s">
        <v>28</v>
      </c>
      <c r="O101" s="143"/>
      <c r="P101" s="143"/>
      <c r="Q101" s="145">
        <v>421000</v>
      </c>
      <c r="R101" s="145">
        <f>Q101*Main!$D$6</f>
        <v>4210000</v>
      </c>
      <c r="S101" s="146"/>
      <c r="T101" s="146"/>
      <c r="U101" s="143"/>
      <c r="V101" s="143"/>
      <c r="W101" s="146"/>
      <c r="X101" s="146"/>
      <c r="Y101" s="143"/>
      <c r="Z101" s="143"/>
      <c r="AA101" s="143"/>
      <c r="AB101" s="143"/>
      <c r="AC101" s="362" t="s">
        <v>34</v>
      </c>
      <c r="AD101" s="133">
        <v>0</v>
      </c>
      <c r="AE101" s="133">
        <v>360</v>
      </c>
      <c r="AF101" s="133">
        <v>60</v>
      </c>
      <c r="AG101" s="133">
        <v>0</v>
      </c>
      <c r="AH101" s="133">
        <v>80</v>
      </c>
      <c r="AI101" s="133">
        <v>0</v>
      </c>
      <c r="AJ101" s="133">
        <v>20</v>
      </c>
      <c r="AK101" s="167">
        <v>8</v>
      </c>
      <c r="AL101" s="133">
        <v>1</v>
      </c>
      <c r="AM101" s="133">
        <v>0</v>
      </c>
      <c r="AN101" s="133">
        <v>0</v>
      </c>
      <c r="AO101" s="133">
        <v>24</v>
      </c>
      <c r="AP101" s="133">
        <v>0</v>
      </c>
      <c r="AQ101" s="133">
        <v>0</v>
      </c>
      <c r="AR101" s="133">
        <v>0</v>
      </c>
      <c r="AS101" s="133">
        <v>0</v>
      </c>
      <c r="AT101" s="133">
        <v>0</v>
      </c>
      <c r="AU101" s="133">
        <v>0</v>
      </c>
      <c r="AV101" s="133">
        <v>0</v>
      </c>
      <c r="AW101" s="133">
        <v>0</v>
      </c>
      <c r="AX101" s="133">
        <v>0</v>
      </c>
      <c r="AY101" s="161" t="str">
        <f t="shared" ref="AY101:BS101" si="407">IF(AD101 = 0, "", AD101)</f>
        <v/>
      </c>
      <c r="AZ101" s="133">
        <f t="shared" si="407"/>
        <v>360</v>
      </c>
      <c r="BA101" s="133">
        <f t="shared" si="407"/>
        <v>60</v>
      </c>
      <c r="BB101" s="137" t="str">
        <f t="shared" si="407"/>
        <v/>
      </c>
      <c r="BC101" s="133">
        <f t="shared" si="407"/>
        <v>80</v>
      </c>
      <c r="BD101" s="137" t="str">
        <f t="shared" si="407"/>
        <v/>
      </c>
      <c r="BE101" s="133">
        <f t="shared" si="407"/>
        <v>20</v>
      </c>
      <c r="BF101" s="167">
        <f t="shared" si="407"/>
        <v>8</v>
      </c>
      <c r="BG101" s="133">
        <f t="shared" si="407"/>
        <v>1</v>
      </c>
      <c r="BH101" s="137" t="str">
        <f t="shared" si="407"/>
        <v/>
      </c>
      <c r="BI101" s="137" t="str">
        <f t="shared" si="407"/>
        <v/>
      </c>
      <c r="BJ101" s="133">
        <f t="shared" si="407"/>
        <v>24</v>
      </c>
      <c r="BK101" s="137" t="str">
        <f t="shared" si="407"/>
        <v/>
      </c>
      <c r="BL101" s="137" t="str">
        <f t="shared" si="407"/>
        <v/>
      </c>
      <c r="BM101" s="137" t="str">
        <f t="shared" si="407"/>
        <v/>
      </c>
      <c r="BN101" s="137" t="str">
        <f t="shared" si="407"/>
        <v/>
      </c>
      <c r="BO101" s="137" t="str">
        <f t="shared" si="407"/>
        <v/>
      </c>
      <c r="BP101" s="137" t="str">
        <f t="shared" si="407"/>
        <v/>
      </c>
      <c r="BQ101" s="137" t="str">
        <f t="shared" si="407"/>
        <v/>
      </c>
      <c r="BR101" s="137" t="str">
        <f t="shared" si="407"/>
        <v/>
      </c>
      <c r="BS101" s="169" t="str">
        <f t="shared" si="407"/>
        <v/>
      </c>
      <c r="BT101" s="174" t="e">
        <f>$AY101*Assembly!Z$4+$AZ101*Assembly!Z$5+$BA101*Assembly!Z$6+$BB101*Assembly!Z$7+$BC101*Assembly!Z$8+$BD101*Assembly!Z$9+$BE101*Assembly!Z$10+$BF101*Assembly!Z$11+$BG101*Assembly!Z$12+$BH101*Assembly!Z$13+$BI101*Assembly!Z$14+$BJ101*Assembly!Z$15+$BK101*Assembly!Z$16+$BL101*Assembly!Z$17+$BM101*Assembly!Z$18+$BN101*Assembly!Z$19+$BO101*Assembly!Z$20+$BP101*Assembly!Z$21+$BQ101*Assembly!Z$22+$BR101*Assembly!Z$23+$BS101*Assembly!Z$24</f>
        <v>#VALUE!</v>
      </c>
      <c r="BU101" s="133" t="e">
        <f t="shared" si="3"/>
        <v>#VALUE!</v>
      </c>
      <c r="BV101" s="390" t="e">
        <f t="shared" si="395"/>
        <v>#VALUE!</v>
      </c>
      <c r="BW101" s="133" t="e">
        <f>$AY101*Assembly!AD$4+$AZ101*Assembly!AD$5+$BA101*Assembly!AD$6+$BB101*Assembly!AD$7+$BC101*Assembly!AD$8+$BD101*Assembly!AD$9+$BE101*Assembly!AD$10+$BF101*Assembly!AD$11+$BG101*Assembly!AD$12+$BH101*Assembly!AD$13+$BI101*Assembly!AD$14+$BJ101*Assembly!AD$15+$BK101*Assembly!AD$16+$BL101*Assembly!AD$17+$BM101*Assembly!AD$18+$BN101*Assembly!AD$19+$BO101*Assembly!AD$20+$BP101*Assembly!AD$21+$BQ101*Assembly!AD$22+$BR101*Assembly!AD$23+$BS101*Assembly!AD$24</f>
        <v>#VALUE!</v>
      </c>
      <c r="BX101" s="177" t="e">
        <f t="shared" si="4"/>
        <v>#VALUE!</v>
      </c>
      <c r="BY101" s="178" t="e">
        <f t="shared" si="5"/>
        <v>#VALUE!</v>
      </c>
      <c r="BZ101" s="179" t="e">
        <f t="shared" si="6"/>
        <v>#VALUE!</v>
      </c>
      <c r="CA101" s="178" t="e">
        <f t="shared" si="7"/>
        <v>#VALUE!</v>
      </c>
      <c r="CB101" s="133" t="e">
        <f>$AY101*Assembly!Y$4+$AZ101*Assembly!Y$5+$BA101*Assembly!Y$6+$BB101*Assembly!Y$7+$BC101*Assembly!Y$8+$BD101*Assembly!Y$9+$BE101*Assembly!Y$10+$BF101*Assembly!Y$11+$BG101*Assembly!Y$12+$BH101*Assembly!Y$13+$BI101*Assembly!Y$14+$BJ101*Assembly!Y$15+$BK101*Assembly!Y$16+$BL101*Assembly!Y$17+$BM101*Assembly!Y$18+$BN101*Assembly!Y$19+$BO101*Assembly!Y$20+$BP101*Assembly!Y$21+$BQ101*Assembly!Y$22+$BR101*Assembly!Y$23+$BS101*Assembly!Y$24</f>
        <v>#VALUE!</v>
      </c>
      <c r="CC101" s="133" t="e">
        <f t="shared" si="8"/>
        <v>#VALUE!</v>
      </c>
      <c r="CD101" s="130" t="e">
        <f t="shared" si="9"/>
        <v>#VALUE!</v>
      </c>
      <c r="CE101" s="183" t="e">
        <f>$AY101*Assembly!AC$4+$AZ101*Assembly!AC$5+$BA101*Assembly!AC$6+$BB101*Assembly!AC$7+$BC101*Assembly!AC$8+$BD101*Assembly!AC$9+$BE101*Assembly!AC$10+$BF101*Assembly!AC$11+$BG101*Assembly!AC$12+$BH101*Assembly!AC$13+$BI101*Assembly!AC$14+$BJ101*Assembly!AC$15+$BK101*Assembly!AC$16+$BL101*Assembly!AC$17+$BM101*Assembly!AC$18+$BN101*Assembly!AC$19+$BO101*Assembly!AC$20+$BP101*Assembly!AC$21+$BQ101*Assembly!AC$22+$BR101*Assembly!AC$23+$BS101*Assembly!AC$24</f>
        <v>#VALUE!</v>
      </c>
      <c r="CF101" s="145" t="e">
        <f>$AY101*Assembly!M$4+$AZ101*Assembly!M$5+$BA101*Assembly!M$6+$BB101*Assembly!M$7+$BC101*Assembly!M$8+$BD101*Assembly!M$9+$BE101*Assembly!M$10+$BF101*Assembly!M$11+$BG101*Assembly!M$12+$BH101*Assembly!M$13+$BI101*Assembly!M$14+$BJ101*Assembly!M$15+$BK101*Assembly!M$16+$BL101*Assembly!M$17+$BM101*Assembly!M$18+$BN101*Assembly!M$19+$BO101*Assembly!M$20+$BP101*Assembly!M$21+$BQ101*Assembly!M$22+$BR101*Assembly!M$23+$BS101*Assembly!M$24</f>
        <v>#VALUE!</v>
      </c>
      <c r="CG101" s="145" t="e">
        <f>$AY101*Assembly!N$4+$AZ101*Assembly!N$5+$BA101*Assembly!N$6+$BB101*Assembly!N$7+$BC101*Assembly!N$8+$BD101*Assembly!N$9+$BE101*Assembly!N$10+$BF101*Assembly!N$11+$BG101*Assembly!N$12+$BH101*Assembly!N$13+$BI101*Assembly!N$14+$BJ101*Assembly!N$15+$BK101*Assembly!N$16+$BL101*Assembly!N$17+$BM101*Assembly!N$18+$BN101*Assembly!N$19+$BO101*Assembly!N$20+$BP101*Assembly!N$21+$BQ101*Assembly!N$22+$BR101*Assembly!N$23+$BS101*Assembly!N$24</f>
        <v>#VALUE!</v>
      </c>
      <c r="CH101" s="145" t="e">
        <f>$AY101*Assembly!O$4+$AZ101*Assembly!O$5+$BA101*Assembly!O$6+$BB101*Assembly!O$7+$BC101*Assembly!O$8+$BD101*Assembly!O$9+$BE101*Assembly!O$10+$BF101*Assembly!O$11+$BG101*Assembly!O$12+$BH101*Assembly!O$13+$BI101*Assembly!O$14+$BJ101*Assembly!O$15+$BK101*Assembly!O$16+$BL101*Assembly!O$17+$BM101*Assembly!O$18+$BN101*Assembly!O$19+$BO101*Assembly!O$20+$BP101*Assembly!O$21+$BQ101*Assembly!O$22+$BR101*Assembly!O$23+$BS101*Assembly!O$24</f>
        <v>#VALUE!</v>
      </c>
      <c r="CI101" s="140" t="e">
        <f>$AY101*Assembly!P$4+$AZ101*Assembly!P$5+$BA101*Assembly!P$6+$BB101*Assembly!P$7+$BC101*Assembly!P$8+$BD101*Assembly!P$9+$BE101*Assembly!P$10+$BF101*Assembly!P$11+$BG101*Assembly!P$12+$BH101*Assembly!P$13+$BI101*Assembly!P$14+$BJ101*Assembly!P$15+$BK101*Assembly!P$16+$BL101*Assembly!P$17+$BM101*Assembly!P$18+$BN101*Assembly!P$19+$BO101*Assembly!P$20+$BP101*Assembly!P$21+$BQ101*Assembly!P$22+$BR101*Assembly!P$23+$BS101*Assembly!P$24</f>
        <v>#VALUE!</v>
      </c>
      <c r="CJ101" s="140" t="e">
        <f>$AY101*Assembly!Q$4+$AZ101*Assembly!Q$5+$BA101*Assembly!Q$6+$BB101*Assembly!Q$7+$BC101*Assembly!Q$8+$BD101*Assembly!Q$9+$BE101*Assembly!Q$10+$BF101*Assembly!Q$11+$BG101*Assembly!Q$12+$BH101*Assembly!Q$13+$BI101*Assembly!Q$14+$BJ101*Assembly!Q$15+$BK101*Assembly!Q$16+$BL101*Assembly!Q$17+$BM101*Assembly!Q$18+$BN101*Assembly!Q$19+$BO101*Assembly!Q$20+$BP101*Assembly!Q$21+$BQ101*Assembly!Q$22+$BR101*Assembly!Q$23+$BS101*Assembly!Q$24</f>
        <v>#VALUE!</v>
      </c>
      <c r="CK101" s="145" t="e">
        <f>$AY101*Assembly!R$4+$AZ101*Assembly!R$5+$BA101*Assembly!R$6+$BB101*Assembly!R$7+$BC101*Assembly!R$8+$BD101*Assembly!R$9+$BE101*Assembly!R$10+$BF101*Assembly!R$11+$BG101*Assembly!R$12+$BH101*Assembly!R$13+$BI101*Assembly!R$14+$BJ101*Assembly!R$15+$BK101*Assembly!R$16+$BL101*Assembly!R$17+$BM101*Assembly!R$18+$BN101*Assembly!R$19+$BO101*Assembly!R$20+$BP101*Assembly!R$21+$BQ101*Assembly!R$22+$BR101*Assembly!R$23+$BS101*Assembly!R$24</f>
        <v>#VALUE!</v>
      </c>
      <c r="CL101" s="140" t="e">
        <f>$AY101*Assembly!S$4+$AZ101*Assembly!S$5+$BA101*Assembly!S$6+$BB101*Assembly!S$7+$BC101*Assembly!S$8+$BD101*Assembly!S$9+$BE101*Assembly!S$10+$BF101*Assembly!S$11+$BG101*Assembly!S$12+$BH101*Assembly!S$13+$BI101*Assembly!S$14+$BJ101*Assembly!S$15+$BK101*Assembly!S$16+$BL101*Assembly!S$17+$BM101*Assembly!S$18+$BN101*Assembly!S$19+$BO101*Assembly!S$20+$BP101*Assembly!S$21+$BQ101*Assembly!S$22+$BR101*Assembly!S$23+$BS101*Assembly!S$24</f>
        <v>#VALUE!</v>
      </c>
      <c r="CM101" s="140" t="e">
        <f>$AY101*Assembly!T$4+$AZ101*Assembly!T$5+$BA101*Assembly!T$6+$BB101*Assembly!T$7+$BC101*Assembly!T$8+$BD101*Assembly!T$9+$BE101*Assembly!T$10+$BF101*Assembly!T$11+$BG101*Assembly!T$12+$BH101*Assembly!T$13+$BI101*Assembly!T$14+$BJ101*Assembly!T$15+$BK101*Assembly!T$16+$BL101*Assembly!T$17+$BM101*Assembly!T$18+$BN101*Assembly!T$19+$BO101*Assembly!T$20+$BP101*Assembly!T$21+$BQ101*Assembly!T$22+$BR101*Assembly!T$23+$BS101*Assembly!T$24</f>
        <v>#VALUE!</v>
      </c>
      <c r="CN101" s="140" t="e">
        <f>$AY101*Assembly!U$4+$AZ101*Assembly!U$5+$BA101*Assembly!U$6+$BB101*Assembly!U$7+$BC101*Assembly!U$8+$BD101*Assembly!U$9+$BE101*Assembly!U$10+$BF101*Assembly!U$11+$BG101*Assembly!U$12+$BH101*Assembly!U$13+$BI101*Assembly!U$14+$BJ101*Assembly!U$15+$BK101*Assembly!U$16+$BL101*Assembly!U$17+$BM101*Assembly!U$18+$BN101*Assembly!U$19+$BO101*Assembly!U$20+$BP101*Assembly!U$21+$BQ101*Assembly!U$22+$BR101*Assembly!U$23+$BS101*Assembly!U$24</f>
        <v>#VALUE!</v>
      </c>
      <c r="CO101" s="145" t="e">
        <f>$AY101*Assembly!V$4+$AZ101*Assembly!V$5+$BA101*Assembly!V$6+$BB101*Assembly!V$7+$BC101*Assembly!V$8+$BD101*Assembly!V$9+$BE101*Assembly!V$10+$BF101*Assembly!V$11+$BG101*Assembly!V$12+$BH101*Assembly!V$13+$BI101*Assembly!V$14+$BJ101*Assembly!V$15+$BK101*Assembly!V$16+$BL101*Assembly!V$17+$BM101*Assembly!V$18+$BN101*Assembly!V$19+$BO101*Assembly!V$20+$BP101*Assembly!V$21+$BQ101*Assembly!V$22+$BR101*Assembly!V$23+$BS101*Assembly!V$24</f>
        <v>#VALUE!</v>
      </c>
      <c r="CP101" s="145" t="e">
        <f>CF101*Refining!$F$3</f>
        <v>#VALUE!</v>
      </c>
      <c r="CQ101" s="145" t="e">
        <f>CG101*Refining!$F$4</f>
        <v>#VALUE!</v>
      </c>
      <c r="CR101" s="145" t="e">
        <f>CH101*Refining!$F$5</f>
        <v>#VALUE!</v>
      </c>
      <c r="CS101" s="145" t="e">
        <f>CI101*Refining!$F$6</f>
        <v>#VALUE!</v>
      </c>
      <c r="CT101" s="145" t="e">
        <f>CJ101*Refining!$F$7</f>
        <v>#VALUE!</v>
      </c>
      <c r="CU101" s="145" t="e">
        <f>CK101*Refining!$F$8</f>
        <v>#VALUE!</v>
      </c>
      <c r="CV101" s="145" t="e">
        <f>CL101*Refining!$F$9</f>
        <v>#VALUE!</v>
      </c>
      <c r="CW101" s="145" t="e">
        <f>CM101*Refining!$F$10</f>
        <v>#VALUE!</v>
      </c>
      <c r="CX101" s="145" t="e">
        <f>CN101*Refining!$F$11</f>
        <v>#VALUE!</v>
      </c>
      <c r="CY101" s="145" t="e">
        <f>CO101*Refining!$F$12</f>
        <v>#VALUE!</v>
      </c>
      <c r="CZ101" s="185" t="e">
        <f t="shared" ref="CZ101:DS101" si="408">IF(CF101 = 0, "", CF101)</f>
        <v>#VALUE!</v>
      </c>
      <c r="DA101" s="189" t="e">
        <f t="shared" si="408"/>
        <v>#VALUE!</v>
      </c>
      <c r="DB101" s="189" t="e">
        <f t="shared" si="408"/>
        <v>#VALUE!</v>
      </c>
      <c r="DC101" s="186" t="e">
        <f t="shared" si="408"/>
        <v>#VALUE!</v>
      </c>
      <c r="DD101" s="186" t="e">
        <f t="shared" si="408"/>
        <v>#VALUE!</v>
      </c>
      <c r="DE101" s="186" t="e">
        <f t="shared" si="408"/>
        <v>#VALUE!</v>
      </c>
      <c r="DF101" s="186" t="e">
        <f t="shared" si="408"/>
        <v>#VALUE!</v>
      </c>
      <c r="DG101" s="186" t="e">
        <f t="shared" si="408"/>
        <v>#VALUE!</v>
      </c>
      <c r="DH101" s="186" t="e">
        <f t="shared" si="408"/>
        <v>#VALUE!</v>
      </c>
      <c r="DI101" s="187" t="e">
        <f t="shared" si="408"/>
        <v>#VALUE!</v>
      </c>
      <c r="DJ101" s="185" t="e">
        <f t="shared" si="408"/>
        <v>#VALUE!</v>
      </c>
      <c r="DK101" s="189" t="e">
        <f t="shared" si="408"/>
        <v>#VALUE!</v>
      </c>
      <c r="DL101" s="189" t="e">
        <f t="shared" si="408"/>
        <v>#VALUE!</v>
      </c>
      <c r="DM101" s="186" t="e">
        <f t="shared" si="408"/>
        <v>#VALUE!</v>
      </c>
      <c r="DN101" s="211" t="e">
        <f t="shared" si="408"/>
        <v>#VALUE!</v>
      </c>
      <c r="DO101" s="186" t="e">
        <f t="shared" si="408"/>
        <v>#VALUE!</v>
      </c>
      <c r="DP101" s="186" t="e">
        <f t="shared" si="408"/>
        <v>#VALUE!</v>
      </c>
      <c r="DQ101" s="186" t="e">
        <f t="shared" si="408"/>
        <v>#VALUE!</v>
      </c>
      <c r="DR101" s="186" t="e">
        <f t="shared" si="408"/>
        <v>#VALUE!</v>
      </c>
      <c r="DS101" s="187" t="e">
        <f t="shared" si="408"/>
        <v>#VALUE!</v>
      </c>
      <c r="DT101" s="185" t="e">
        <f t="shared" si="11"/>
        <v>#VALUE!</v>
      </c>
      <c r="DU101" s="189" t="e">
        <f t="shared" si="12"/>
        <v>#VALUE!</v>
      </c>
      <c r="DV101" s="133" t="e">
        <f>CZ101*'Ores &amp; Ingots'!$C$3+DA101*'Ores &amp; Ingots'!$C$4+DB101*'Ores &amp; Ingots'!$C$5+DC101*'Ores &amp; Ingots'!$C$6+DD101*'Ores &amp; Ingots'!$C$7+DE101*'Ores &amp; Ingots'!$C$8+DF101*'Ores &amp; Ingots'!$C$9+DG101*'Ores &amp; Ingots'!$C$10+DH101*'Ores &amp; Ingots'!$C$11+DI101*'Ores &amp; Ingots'!$C$12</f>
        <v>#VALUE!</v>
      </c>
      <c r="DW101" s="133" t="e">
        <f>DJ101*'Ores &amp; Ingots'!$B$3+DK101*'Ores &amp; Ingots'!$B$4+DL101*'Ores &amp; Ingots'!$B$5+DM101*'Ores &amp; Ingots'!$B$6+DN101*'Ores &amp; Ingots'!$B$7+DO101*'Ores &amp; Ingots'!$B$8+DP101*'Ores &amp; Ingots'!$B$9+DQ101*'Ores &amp; Ingots'!$B$10+DR101*'Ores &amp; Ingots'!$B$11+DS101*'Ores &amp; Ingots'!$B$12</f>
        <v>#VALUE!</v>
      </c>
      <c r="DX101" s="189" t="e">
        <f>CZ101*Refining!$G$3+DA101*Refining!$G$4+DB101*Refining!$G$5+DC101*Refining!$G$6+DD101*Refining!$G$7+DE101*Refining!$G$8+DF101*Refining!$G$9+DG101*Refining!$G$10+DH101*Refining!$G$11+DI101*Refining!$G$12</f>
        <v>#VALUE!</v>
      </c>
      <c r="DY101" s="189" t="e">
        <f t="shared" si="13"/>
        <v>#VALUE!</v>
      </c>
      <c r="DZ101" s="192" t="e">
        <f t="shared" si="14"/>
        <v>#VALUE!</v>
      </c>
      <c r="EA101" s="185" t="e">
        <f t="shared" si="15"/>
        <v>#VALUE!</v>
      </c>
      <c r="EB101" s="194" t="e">
        <f t="shared" ref="EB101:EC101" si="409">EA101/60</f>
        <v>#VALUE!</v>
      </c>
      <c r="EC101" s="194" t="e">
        <f t="shared" si="409"/>
        <v>#VALUE!</v>
      </c>
      <c r="ED101" s="185" t="e">
        <f t="shared" si="17"/>
        <v>#VALUE!</v>
      </c>
      <c r="EE101" s="194" t="e">
        <f t="shared" ref="EE101:EF101" si="410">ED101/1000</f>
        <v>#VALUE!</v>
      </c>
      <c r="EF101" s="196" t="e">
        <f t="shared" si="410"/>
        <v>#VALUE!</v>
      </c>
      <c r="EG101" s="130" t="e">
        <f t="shared" si="19"/>
        <v>#VALUE!</v>
      </c>
      <c r="EH101" s="132" t="e">
        <f t="shared" si="20"/>
        <v>#VALUE!</v>
      </c>
      <c r="EI101" s="133">
        <v>1422</v>
      </c>
    </row>
    <row r="102" spans="1:139" ht="12.75" hidden="1" x14ac:dyDescent="0.2">
      <c r="A102" s="865"/>
      <c r="B102" s="297" t="s">
        <v>325</v>
      </c>
      <c r="C102" s="216" t="s">
        <v>155</v>
      </c>
      <c r="D102" s="216">
        <v>5</v>
      </c>
      <c r="E102" s="216">
        <v>5</v>
      </c>
      <c r="F102" s="216">
        <v>5</v>
      </c>
      <c r="G102" s="229">
        <f t="shared" si="0"/>
        <v>15.625</v>
      </c>
      <c r="H102" s="230">
        <v>25</v>
      </c>
      <c r="I102" s="230">
        <v>25</v>
      </c>
      <c r="J102" s="230">
        <f>H102/Main!$D$9</f>
        <v>5</v>
      </c>
      <c r="K102" s="230">
        <f>I102/Main!$D$10</f>
        <v>12.5</v>
      </c>
      <c r="L102" s="230">
        <f t="shared" si="1"/>
        <v>2.5</v>
      </c>
      <c r="M102" s="230">
        <v>1</v>
      </c>
      <c r="N102" s="232" t="s">
        <v>28</v>
      </c>
      <c r="O102" s="233"/>
      <c r="P102" s="233"/>
      <c r="Q102" s="232">
        <v>15625</v>
      </c>
      <c r="R102" s="232">
        <f>Q102*Main!$D$6</f>
        <v>156250</v>
      </c>
      <c r="S102" s="234"/>
      <c r="T102" s="234"/>
      <c r="U102" s="233"/>
      <c r="V102" s="233"/>
      <c r="W102" s="234"/>
      <c r="X102" s="234"/>
      <c r="Y102" s="233"/>
      <c r="Z102" s="233"/>
      <c r="AA102" s="233"/>
      <c r="AB102" s="233"/>
      <c r="AC102" s="366"/>
      <c r="AD102" s="226">
        <v>0</v>
      </c>
      <c r="AE102" s="226">
        <v>75</v>
      </c>
      <c r="AF102" s="226">
        <v>0</v>
      </c>
      <c r="AG102" s="226">
        <v>0</v>
      </c>
      <c r="AH102" s="226">
        <v>25</v>
      </c>
      <c r="AI102" s="226">
        <v>0</v>
      </c>
      <c r="AJ102" s="226">
        <v>8</v>
      </c>
      <c r="AK102" s="227">
        <v>6</v>
      </c>
      <c r="AL102" s="226">
        <v>1</v>
      </c>
      <c r="AM102" s="226">
        <v>0</v>
      </c>
      <c r="AN102" s="226">
        <v>0</v>
      </c>
      <c r="AO102" s="226">
        <v>0</v>
      </c>
      <c r="AP102" s="226">
        <v>0</v>
      </c>
      <c r="AQ102" s="226">
        <v>0</v>
      </c>
      <c r="AR102" s="226">
        <v>0</v>
      </c>
      <c r="AS102" s="226">
        <v>0</v>
      </c>
      <c r="AT102" s="226">
        <v>0</v>
      </c>
      <c r="AU102" s="226">
        <v>0</v>
      </c>
      <c r="AV102" s="226">
        <v>0</v>
      </c>
      <c r="AW102" s="226">
        <v>0</v>
      </c>
      <c r="AX102" s="226">
        <v>0</v>
      </c>
      <c r="AY102" s="322" t="str">
        <f t="shared" ref="AY102:BS102" si="411">IF(AD102 = 0, "", AD102)</f>
        <v/>
      </c>
      <c r="AZ102" s="226">
        <f t="shared" si="411"/>
        <v>75</v>
      </c>
      <c r="BA102" s="216" t="str">
        <f t="shared" si="411"/>
        <v/>
      </c>
      <c r="BB102" s="216" t="str">
        <f t="shared" si="411"/>
        <v/>
      </c>
      <c r="BC102" s="226">
        <f t="shared" si="411"/>
        <v>25</v>
      </c>
      <c r="BD102" s="216" t="str">
        <f t="shared" si="411"/>
        <v/>
      </c>
      <c r="BE102" s="226">
        <f t="shared" si="411"/>
        <v>8</v>
      </c>
      <c r="BF102" s="227">
        <f t="shared" si="411"/>
        <v>6</v>
      </c>
      <c r="BG102" s="226">
        <f t="shared" si="411"/>
        <v>1</v>
      </c>
      <c r="BH102" s="216" t="str">
        <f t="shared" si="411"/>
        <v/>
      </c>
      <c r="BI102" s="216" t="str">
        <f t="shared" si="411"/>
        <v/>
      </c>
      <c r="BJ102" s="216" t="str">
        <f t="shared" si="411"/>
        <v/>
      </c>
      <c r="BK102" s="216" t="str">
        <f t="shared" si="411"/>
        <v/>
      </c>
      <c r="BL102" s="216" t="str">
        <f t="shared" si="411"/>
        <v/>
      </c>
      <c r="BM102" s="216" t="str">
        <f t="shared" si="411"/>
        <v/>
      </c>
      <c r="BN102" s="216" t="str">
        <f t="shared" si="411"/>
        <v/>
      </c>
      <c r="BO102" s="216" t="str">
        <f t="shared" si="411"/>
        <v/>
      </c>
      <c r="BP102" s="216" t="str">
        <f t="shared" si="411"/>
        <v/>
      </c>
      <c r="BQ102" s="216" t="str">
        <f t="shared" si="411"/>
        <v/>
      </c>
      <c r="BR102" s="216" t="str">
        <f t="shared" si="411"/>
        <v/>
      </c>
      <c r="BS102" s="231" t="str">
        <f t="shared" si="411"/>
        <v/>
      </c>
      <c r="BT102" s="225" t="e">
        <f>$AY102*Assembly!Z$4+$AZ102*Assembly!Z$5+$BA102*Assembly!Z$6+$BB102*Assembly!Z$7+$BC102*Assembly!Z$8+$BD102*Assembly!Z$9+$BE102*Assembly!Z$10+$BF102*Assembly!Z$11+$BG102*Assembly!Z$12+$BH102*Assembly!Z$13+$BI102*Assembly!Z$14+$BJ102*Assembly!Z$15+$BK102*Assembly!Z$16+$BL102*Assembly!Z$17+$BM102*Assembly!Z$18+$BN102*Assembly!Z$19+$BO102*Assembly!Z$20+$BP102*Assembly!Z$21+$BQ102*Assembly!Z$22+$BR102*Assembly!Z$23+$BS102*Assembly!Z$24</f>
        <v>#VALUE!</v>
      </c>
      <c r="BU102" s="226" t="e">
        <f t="shared" si="3"/>
        <v>#VALUE!</v>
      </c>
      <c r="BV102" s="393" t="e">
        <f t="shared" si="395"/>
        <v>#VALUE!</v>
      </c>
      <c r="BW102" s="226" t="e">
        <f>$AY102*Assembly!AD$4+$AZ102*Assembly!AD$5+$BA102*Assembly!AD$6+$BB102*Assembly!AD$7+$BC102*Assembly!AD$8+$BD102*Assembly!AD$9+$BE102*Assembly!AD$10+$BF102*Assembly!AD$11+$BG102*Assembly!AD$12+$BH102*Assembly!AD$13+$BI102*Assembly!AD$14+$BJ102*Assembly!AD$15+$BK102*Assembly!AD$16+$BL102*Assembly!AD$17+$BM102*Assembly!AD$18+$BN102*Assembly!AD$19+$BO102*Assembly!AD$20+$BP102*Assembly!AD$21+$BQ102*Assembly!AD$22+$BR102*Assembly!AD$23+$BS102*Assembly!AD$24</f>
        <v>#VALUE!</v>
      </c>
      <c r="BX102" s="236" t="e">
        <f t="shared" si="4"/>
        <v>#VALUE!</v>
      </c>
      <c r="BY102" s="237" t="e">
        <f t="shared" si="5"/>
        <v>#VALUE!</v>
      </c>
      <c r="BZ102" s="238" t="e">
        <f t="shared" si="6"/>
        <v>#VALUE!</v>
      </c>
      <c r="CA102" s="237" t="e">
        <f t="shared" si="7"/>
        <v>#VALUE!</v>
      </c>
      <c r="CB102" s="226" t="e">
        <f>$AY102*Assembly!Y$4+$AZ102*Assembly!Y$5+$BA102*Assembly!Y$6+$BB102*Assembly!Y$7+$BC102*Assembly!Y$8+$BD102*Assembly!Y$9+$BE102*Assembly!Y$10+$BF102*Assembly!Y$11+$BG102*Assembly!Y$12+$BH102*Assembly!Y$13+$BI102*Assembly!Y$14+$BJ102*Assembly!Y$15+$BK102*Assembly!Y$16+$BL102*Assembly!Y$17+$BM102*Assembly!Y$18+$BN102*Assembly!Y$19+$BO102*Assembly!Y$20+$BP102*Assembly!Y$21+$BQ102*Assembly!Y$22+$BR102*Assembly!Y$23+$BS102*Assembly!Y$24</f>
        <v>#VALUE!</v>
      </c>
      <c r="CC102" s="226" t="e">
        <f t="shared" si="8"/>
        <v>#VALUE!</v>
      </c>
      <c r="CD102" s="239" t="e">
        <f t="shared" si="9"/>
        <v>#VALUE!</v>
      </c>
      <c r="CE102" s="240" t="e">
        <f>$AY102*Assembly!AC$4+$AZ102*Assembly!AC$5+$BA102*Assembly!AC$6+$BB102*Assembly!AC$7+$BC102*Assembly!AC$8+$BD102*Assembly!AC$9+$BE102*Assembly!AC$10+$BF102*Assembly!AC$11+$BG102*Assembly!AC$12+$BH102*Assembly!AC$13+$BI102*Assembly!AC$14+$BJ102*Assembly!AC$15+$BK102*Assembly!AC$16+$BL102*Assembly!AC$17+$BM102*Assembly!AC$18+$BN102*Assembly!AC$19+$BO102*Assembly!AC$20+$BP102*Assembly!AC$21+$BQ102*Assembly!AC$22+$BR102*Assembly!AC$23+$BS102*Assembly!AC$24</f>
        <v>#VALUE!</v>
      </c>
      <c r="CF102" s="232" t="e">
        <f>$AY102*Assembly!M$4+$AZ102*Assembly!M$5+$BA102*Assembly!M$6+$BB102*Assembly!M$7+$BC102*Assembly!M$8+$BD102*Assembly!M$9+$BE102*Assembly!M$10+$BF102*Assembly!M$11+$BG102*Assembly!M$12+$BH102*Assembly!M$13+$BI102*Assembly!M$14+$BJ102*Assembly!M$15+$BK102*Assembly!M$16+$BL102*Assembly!M$17+$BM102*Assembly!M$18+$BN102*Assembly!M$19+$BO102*Assembly!M$20+$BP102*Assembly!M$21+$BQ102*Assembly!M$22+$BR102*Assembly!M$23+$BS102*Assembly!M$24</f>
        <v>#VALUE!</v>
      </c>
      <c r="CG102" s="232" t="e">
        <f>$AY102*Assembly!N$4+$AZ102*Assembly!N$5+$BA102*Assembly!N$6+$BB102*Assembly!N$7+$BC102*Assembly!N$8+$BD102*Assembly!N$9+$BE102*Assembly!N$10+$BF102*Assembly!N$11+$BG102*Assembly!N$12+$BH102*Assembly!N$13+$BI102*Assembly!N$14+$BJ102*Assembly!N$15+$BK102*Assembly!N$16+$BL102*Assembly!N$17+$BM102*Assembly!N$18+$BN102*Assembly!N$19+$BO102*Assembly!N$20+$BP102*Assembly!N$21+$BQ102*Assembly!N$22+$BR102*Assembly!N$23+$BS102*Assembly!N$24</f>
        <v>#VALUE!</v>
      </c>
      <c r="CH102" s="232" t="e">
        <f>$AY102*Assembly!O$4+$AZ102*Assembly!O$5+$BA102*Assembly!O$6+$BB102*Assembly!O$7+$BC102*Assembly!O$8+$BD102*Assembly!O$9+$BE102*Assembly!O$10+$BF102*Assembly!O$11+$BG102*Assembly!O$12+$BH102*Assembly!O$13+$BI102*Assembly!O$14+$BJ102*Assembly!O$15+$BK102*Assembly!O$16+$BL102*Assembly!O$17+$BM102*Assembly!O$18+$BN102*Assembly!O$19+$BO102*Assembly!O$20+$BP102*Assembly!O$21+$BQ102*Assembly!O$22+$BR102*Assembly!O$23+$BS102*Assembly!O$24</f>
        <v>#VALUE!</v>
      </c>
      <c r="CI102" s="230" t="e">
        <f>$AY102*Assembly!P$4+$AZ102*Assembly!P$5+$BA102*Assembly!P$6+$BB102*Assembly!P$7+$BC102*Assembly!P$8+$BD102*Assembly!P$9+$BE102*Assembly!P$10+$BF102*Assembly!P$11+$BG102*Assembly!P$12+$BH102*Assembly!P$13+$BI102*Assembly!P$14+$BJ102*Assembly!P$15+$BK102*Assembly!P$16+$BL102*Assembly!P$17+$BM102*Assembly!P$18+$BN102*Assembly!P$19+$BO102*Assembly!P$20+$BP102*Assembly!P$21+$BQ102*Assembly!P$22+$BR102*Assembly!P$23+$BS102*Assembly!P$24</f>
        <v>#VALUE!</v>
      </c>
      <c r="CJ102" s="230" t="e">
        <f>$AY102*Assembly!Q$4+$AZ102*Assembly!Q$5+$BA102*Assembly!Q$6+$BB102*Assembly!Q$7+$BC102*Assembly!Q$8+$BD102*Assembly!Q$9+$BE102*Assembly!Q$10+$BF102*Assembly!Q$11+$BG102*Assembly!Q$12+$BH102*Assembly!Q$13+$BI102*Assembly!Q$14+$BJ102*Assembly!Q$15+$BK102*Assembly!Q$16+$BL102*Assembly!Q$17+$BM102*Assembly!Q$18+$BN102*Assembly!Q$19+$BO102*Assembly!Q$20+$BP102*Assembly!Q$21+$BQ102*Assembly!Q$22+$BR102*Assembly!Q$23+$BS102*Assembly!Q$24</f>
        <v>#VALUE!</v>
      </c>
      <c r="CK102" s="232" t="e">
        <f>$AY102*Assembly!R$4+$AZ102*Assembly!R$5+$BA102*Assembly!R$6+$BB102*Assembly!R$7+$BC102*Assembly!R$8+$BD102*Assembly!R$9+$BE102*Assembly!R$10+$BF102*Assembly!R$11+$BG102*Assembly!R$12+$BH102*Assembly!R$13+$BI102*Assembly!R$14+$BJ102*Assembly!R$15+$BK102*Assembly!R$16+$BL102*Assembly!R$17+$BM102*Assembly!R$18+$BN102*Assembly!R$19+$BO102*Assembly!R$20+$BP102*Assembly!R$21+$BQ102*Assembly!R$22+$BR102*Assembly!R$23+$BS102*Assembly!R$24</f>
        <v>#VALUE!</v>
      </c>
      <c r="CL102" s="230" t="e">
        <f>$AY102*Assembly!S$4+$AZ102*Assembly!S$5+$BA102*Assembly!S$6+$BB102*Assembly!S$7+$BC102*Assembly!S$8+$BD102*Assembly!S$9+$BE102*Assembly!S$10+$BF102*Assembly!S$11+$BG102*Assembly!S$12+$BH102*Assembly!S$13+$BI102*Assembly!S$14+$BJ102*Assembly!S$15+$BK102*Assembly!S$16+$BL102*Assembly!S$17+$BM102*Assembly!S$18+$BN102*Assembly!S$19+$BO102*Assembly!S$20+$BP102*Assembly!S$21+$BQ102*Assembly!S$22+$BR102*Assembly!S$23+$BS102*Assembly!S$24</f>
        <v>#VALUE!</v>
      </c>
      <c r="CM102" s="230" t="e">
        <f>$AY102*Assembly!T$4+$AZ102*Assembly!T$5+$BA102*Assembly!T$6+$BB102*Assembly!T$7+$BC102*Assembly!T$8+$BD102*Assembly!T$9+$BE102*Assembly!T$10+$BF102*Assembly!T$11+$BG102*Assembly!T$12+$BH102*Assembly!T$13+$BI102*Assembly!T$14+$BJ102*Assembly!T$15+$BK102*Assembly!T$16+$BL102*Assembly!T$17+$BM102*Assembly!T$18+$BN102*Assembly!T$19+$BO102*Assembly!T$20+$BP102*Assembly!T$21+$BQ102*Assembly!T$22+$BR102*Assembly!T$23+$BS102*Assembly!T$24</f>
        <v>#VALUE!</v>
      </c>
      <c r="CN102" s="230" t="e">
        <f>$AY102*Assembly!U$4+$AZ102*Assembly!U$5+$BA102*Assembly!U$6+$BB102*Assembly!U$7+$BC102*Assembly!U$8+$BD102*Assembly!U$9+$BE102*Assembly!U$10+$BF102*Assembly!U$11+$BG102*Assembly!U$12+$BH102*Assembly!U$13+$BI102*Assembly!U$14+$BJ102*Assembly!U$15+$BK102*Assembly!U$16+$BL102*Assembly!U$17+$BM102*Assembly!U$18+$BN102*Assembly!U$19+$BO102*Assembly!U$20+$BP102*Assembly!U$21+$BQ102*Assembly!U$22+$BR102*Assembly!U$23+$BS102*Assembly!U$24</f>
        <v>#VALUE!</v>
      </c>
      <c r="CO102" s="232" t="e">
        <f>$AY102*Assembly!V$4+$AZ102*Assembly!V$5+$BA102*Assembly!V$6+$BB102*Assembly!V$7+$BC102*Assembly!V$8+$BD102*Assembly!V$9+$BE102*Assembly!V$10+$BF102*Assembly!V$11+$BG102*Assembly!V$12+$BH102*Assembly!V$13+$BI102*Assembly!V$14+$BJ102*Assembly!V$15+$BK102*Assembly!V$16+$BL102*Assembly!V$17+$BM102*Assembly!V$18+$BN102*Assembly!V$19+$BO102*Assembly!V$20+$BP102*Assembly!V$21+$BQ102*Assembly!V$22+$BR102*Assembly!V$23+$BS102*Assembly!V$24</f>
        <v>#VALUE!</v>
      </c>
      <c r="CP102" s="232" t="e">
        <f>CF102*Refining!$F$3</f>
        <v>#VALUE!</v>
      </c>
      <c r="CQ102" s="232" t="e">
        <f>CG102*Refining!$F$4</f>
        <v>#VALUE!</v>
      </c>
      <c r="CR102" s="232" t="e">
        <f>CH102*Refining!$F$5</f>
        <v>#VALUE!</v>
      </c>
      <c r="CS102" s="232" t="e">
        <f>CI102*Refining!$F$6</f>
        <v>#VALUE!</v>
      </c>
      <c r="CT102" s="232" t="e">
        <f>CJ102*Refining!$F$7</f>
        <v>#VALUE!</v>
      </c>
      <c r="CU102" s="232" t="e">
        <f>CK102*Refining!$F$8</f>
        <v>#VALUE!</v>
      </c>
      <c r="CV102" s="232" t="e">
        <f>CL102*Refining!$F$9</f>
        <v>#VALUE!</v>
      </c>
      <c r="CW102" s="232" t="e">
        <f>CM102*Refining!$F$10</f>
        <v>#VALUE!</v>
      </c>
      <c r="CX102" s="232" t="e">
        <f>CN102*Refining!$F$11</f>
        <v>#VALUE!</v>
      </c>
      <c r="CY102" s="232" t="e">
        <f>CO102*Refining!$F$12</f>
        <v>#VALUE!</v>
      </c>
      <c r="CZ102" s="243" t="e">
        <f t="shared" ref="CZ102:DS102" si="412">IF(CF102 = 0, "", CF102)</f>
        <v>#VALUE!</v>
      </c>
      <c r="DA102" s="245" t="e">
        <f t="shared" si="412"/>
        <v>#VALUE!</v>
      </c>
      <c r="DB102" s="246" t="e">
        <f t="shared" si="412"/>
        <v>#VALUE!</v>
      </c>
      <c r="DC102" s="246" t="e">
        <f t="shared" si="412"/>
        <v>#VALUE!</v>
      </c>
      <c r="DD102" s="246" t="e">
        <f t="shared" si="412"/>
        <v>#VALUE!</v>
      </c>
      <c r="DE102" s="246" t="e">
        <f t="shared" si="412"/>
        <v>#VALUE!</v>
      </c>
      <c r="DF102" s="246" t="e">
        <f t="shared" si="412"/>
        <v>#VALUE!</v>
      </c>
      <c r="DG102" s="246" t="e">
        <f t="shared" si="412"/>
        <v>#VALUE!</v>
      </c>
      <c r="DH102" s="246" t="e">
        <f t="shared" si="412"/>
        <v>#VALUE!</v>
      </c>
      <c r="DI102" s="251" t="e">
        <f t="shared" si="412"/>
        <v>#VALUE!</v>
      </c>
      <c r="DJ102" s="243" t="e">
        <f t="shared" si="412"/>
        <v>#VALUE!</v>
      </c>
      <c r="DK102" s="245" t="e">
        <f t="shared" si="412"/>
        <v>#VALUE!</v>
      </c>
      <c r="DL102" s="246" t="e">
        <f t="shared" si="412"/>
        <v>#VALUE!</v>
      </c>
      <c r="DM102" s="246" t="e">
        <f t="shared" si="412"/>
        <v>#VALUE!</v>
      </c>
      <c r="DN102" s="254" t="e">
        <f t="shared" si="412"/>
        <v>#VALUE!</v>
      </c>
      <c r="DO102" s="246" t="e">
        <f t="shared" si="412"/>
        <v>#VALUE!</v>
      </c>
      <c r="DP102" s="246" t="e">
        <f t="shared" si="412"/>
        <v>#VALUE!</v>
      </c>
      <c r="DQ102" s="246" t="e">
        <f t="shared" si="412"/>
        <v>#VALUE!</v>
      </c>
      <c r="DR102" s="246" t="e">
        <f t="shared" si="412"/>
        <v>#VALUE!</v>
      </c>
      <c r="DS102" s="251" t="e">
        <f t="shared" si="412"/>
        <v>#VALUE!</v>
      </c>
      <c r="DT102" s="243" t="e">
        <f t="shared" si="11"/>
        <v>#VALUE!</v>
      </c>
      <c r="DU102" s="245" t="e">
        <f t="shared" si="12"/>
        <v>#VALUE!</v>
      </c>
      <c r="DV102" s="226" t="e">
        <f>CZ102*'Ores &amp; Ingots'!$C$3+DA102*'Ores &amp; Ingots'!$C$4+DB102*'Ores &amp; Ingots'!$C$5+DC102*'Ores &amp; Ingots'!$C$6+DD102*'Ores &amp; Ingots'!$C$7+DE102*'Ores &amp; Ingots'!$C$8+DF102*'Ores &amp; Ingots'!$C$9+DG102*'Ores &amp; Ingots'!$C$10+DH102*'Ores &amp; Ingots'!$C$11+DI102*'Ores &amp; Ingots'!$C$12</f>
        <v>#VALUE!</v>
      </c>
      <c r="DW102" s="226" t="e">
        <f>DJ102*'Ores &amp; Ingots'!$B$3+DK102*'Ores &amp; Ingots'!$B$4+DL102*'Ores &amp; Ingots'!$B$5+DM102*'Ores &amp; Ingots'!$B$6+DN102*'Ores &amp; Ingots'!$B$7+DO102*'Ores &amp; Ingots'!$B$8+DP102*'Ores &amp; Ingots'!$B$9+DQ102*'Ores &amp; Ingots'!$B$10+DR102*'Ores &amp; Ingots'!$B$11+DS102*'Ores &amp; Ingots'!$B$12</f>
        <v>#VALUE!</v>
      </c>
      <c r="DX102" s="245" t="e">
        <f>CZ102*Refining!$G$3+DA102*Refining!$G$4+DB102*Refining!$G$5+DC102*Refining!$G$6+DD102*Refining!$G$7+DE102*Refining!$G$8+DF102*Refining!$G$9+DG102*Refining!$G$10+DH102*Refining!$G$11+DI102*Refining!$G$12</f>
        <v>#VALUE!</v>
      </c>
      <c r="DY102" s="189" t="e">
        <f t="shared" si="13"/>
        <v>#VALUE!</v>
      </c>
      <c r="DZ102" s="260" t="e">
        <f t="shared" si="14"/>
        <v>#VALUE!</v>
      </c>
      <c r="EA102" s="243" t="e">
        <f t="shared" si="15"/>
        <v>#VALUE!</v>
      </c>
      <c r="EB102" s="262" t="e">
        <f t="shared" ref="EB102:EC102" si="413">EA102/60</f>
        <v>#VALUE!</v>
      </c>
      <c r="EC102" s="262" t="e">
        <f t="shared" si="413"/>
        <v>#VALUE!</v>
      </c>
      <c r="ED102" s="243" t="e">
        <f t="shared" si="17"/>
        <v>#VALUE!</v>
      </c>
      <c r="EE102" s="262" t="e">
        <f t="shared" ref="EE102:EF102" si="414">ED102/1000</f>
        <v>#VALUE!</v>
      </c>
      <c r="EF102" s="264" t="e">
        <f t="shared" si="414"/>
        <v>#VALUE!</v>
      </c>
      <c r="EG102" s="239" t="e">
        <f t="shared" si="19"/>
        <v>#VALUE!</v>
      </c>
      <c r="EH102" s="266" t="e">
        <f t="shared" si="20"/>
        <v>#VALUE!</v>
      </c>
      <c r="EI102" s="133" t="s">
        <v>28</v>
      </c>
    </row>
    <row r="103" spans="1:139" ht="12.75" x14ac:dyDescent="0.2">
      <c r="A103" s="894" t="s">
        <v>327</v>
      </c>
      <c r="B103" s="55" t="s">
        <v>328</v>
      </c>
      <c r="C103" s="56" t="s">
        <v>156</v>
      </c>
      <c r="D103" s="56">
        <v>1</v>
      </c>
      <c r="E103" s="56">
        <v>2</v>
      </c>
      <c r="F103" s="56">
        <v>1</v>
      </c>
      <c r="G103" s="57">
        <f t="shared" si="0"/>
        <v>31.25</v>
      </c>
      <c r="H103" s="58">
        <v>20</v>
      </c>
      <c r="I103" s="58">
        <v>20</v>
      </c>
      <c r="J103" s="58">
        <f>H103/Main!$D$9</f>
        <v>4</v>
      </c>
      <c r="K103" s="58">
        <f>I103/Main!$D$10</f>
        <v>10</v>
      </c>
      <c r="L103" s="58">
        <f t="shared" si="1"/>
        <v>2.5</v>
      </c>
      <c r="M103" s="58">
        <v>1</v>
      </c>
      <c r="N103" s="62">
        <v>1000</v>
      </c>
      <c r="O103" s="62">
        <v>330000</v>
      </c>
      <c r="P103" s="60"/>
      <c r="Q103" s="62">
        <v>4000</v>
      </c>
      <c r="R103" s="62">
        <f>Q103*Main!$D$6</f>
        <v>40000</v>
      </c>
      <c r="S103" s="63"/>
      <c r="T103" s="63"/>
      <c r="U103" s="60"/>
      <c r="V103" s="60"/>
      <c r="W103" s="63"/>
      <c r="X103" s="63"/>
      <c r="Y103" s="60"/>
      <c r="Z103" s="60"/>
      <c r="AA103" s="60"/>
      <c r="AB103" s="60"/>
      <c r="AC103" s="367" t="s">
        <v>220</v>
      </c>
      <c r="AD103" s="81">
        <v>120</v>
      </c>
      <c r="AE103" s="81">
        <v>0</v>
      </c>
      <c r="AF103" s="81">
        <v>0</v>
      </c>
      <c r="AG103" s="81">
        <v>2</v>
      </c>
      <c r="AH103" s="81">
        <v>5</v>
      </c>
      <c r="AI103" s="81">
        <v>0</v>
      </c>
      <c r="AJ103" s="81">
        <v>4</v>
      </c>
      <c r="AK103" s="83">
        <v>5</v>
      </c>
      <c r="AL103" s="81">
        <v>0</v>
      </c>
      <c r="AM103" s="81">
        <v>0</v>
      </c>
      <c r="AN103" s="81">
        <v>0</v>
      </c>
      <c r="AO103" s="81">
        <v>0</v>
      </c>
      <c r="AP103" s="81">
        <v>0</v>
      </c>
      <c r="AQ103" s="81">
        <v>0</v>
      </c>
      <c r="AR103" s="81">
        <v>0</v>
      </c>
      <c r="AS103" s="81">
        <v>0</v>
      </c>
      <c r="AT103" s="81">
        <v>0</v>
      </c>
      <c r="AU103" s="81">
        <v>0</v>
      </c>
      <c r="AV103" s="81">
        <v>0</v>
      </c>
      <c r="AW103" s="81">
        <v>0</v>
      </c>
      <c r="AX103" s="81">
        <v>0</v>
      </c>
      <c r="AY103" s="93">
        <f t="shared" ref="AY103:BS103" si="415">IF(AD103 = 0, "", AD103)</f>
        <v>120</v>
      </c>
      <c r="AZ103" s="56" t="str">
        <f t="shared" si="415"/>
        <v/>
      </c>
      <c r="BA103" s="56" t="str">
        <f t="shared" si="415"/>
        <v/>
      </c>
      <c r="BB103" s="81">
        <f t="shared" si="415"/>
        <v>2</v>
      </c>
      <c r="BC103" s="81">
        <f t="shared" si="415"/>
        <v>5</v>
      </c>
      <c r="BD103" s="56" t="str">
        <f t="shared" si="415"/>
        <v/>
      </c>
      <c r="BE103" s="81">
        <f t="shared" si="415"/>
        <v>4</v>
      </c>
      <c r="BF103" s="83">
        <f t="shared" si="415"/>
        <v>5</v>
      </c>
      <c r="BG103" s="56" t="str">
        <f t="shared" si="415"/>
        <v/>
      </c>
      <c r="BH103" s="56" t="str">
        <f t="shared" si="415"/>
        <v/>
      </c>
      <c r="BI103" s="56" t="str">
        <f t="shared" si="415"/>
        <v/>
      </c>
      <c r="BJ103" s="56" t="str">
        <f t="shared" si="415"/>
        <v/>
      </c>
      <c r="BK103" s="56" t="str">
        <f t="shared" si="415"/>
        <v/>
      </c>
      <c r="BL103" s="56" t="str">
        <f t="shared" si="415"/>
        <v/>
      </c>
      <c r="BM103" s="56" t="str">
        <f t="shared" si="415"/>
        <v/>
      </c>
      <c r="BN103" s="56" t="str">
        <f t="shared" si="415"/>
        <v/>
      </c>
      <c r="BO103" s="56" t="str">
        <f t="shared" si="415"/>
        <v/>
      </c>
      <c r="BP103" s="56" t="str">
        <f t="shared" si="415"/>
        <v/>
      </c>
      <c r="BQ103" s="56" t="str">
        <f t="shared" si="415"/>
        <v/>
      </c>
      <c r="BR103" s="56" t="str">
        <f t="shared" si="415"/>
        <v/>
      </c>
      <c r="BS103" s="85" t="str">
        <f t="shared" si="415"/>
        <v/>
      </c>
      <c r="BT103" s="93" t="e">
        <f>$AY103*Assembly!Z$4+$AZ103*Assembly!Z$5+$BA103*Assembly!Z$6+$BB103*Assembly!Z$7+$BC103*Assembly!Z$8+$BD103*Assembly!Z$9+$BE103*Assembly!Z$10+$BF103*Assembly!Z$11+$BG103*Assembly!Z$12+$BH103*Assembly!Z$13+$BI103*Assembly!Z$14+$BJ103*Assembly!Z$15+$BK103*Assembly!Z$16+$BL103*Assembly!Z$17+$BM103*Assembly!Z$18+$BN103*Assembly!Z$19+$BO103*Assembly!Z$20+$BP103*Assembly!Z$21+$BQ103*Assembly!Z$22+$BR103*Assembly!Z$23+$BS103*Assembly!Z$24</f>
        <v>#VALUE!</v>
      </c>
      <c r="BU103" s="81" t="e">
        <f t="shared" si="3"/>
        <v>#VALUE!</v>
      </c>
      <c r="BV103" s="312" t="e">
        <f t="shared" si="395"/>
        <v>#VALUE!</v>
      </c>
      <c r="BW103" s="81" t="e">
        <f>$AY103*Assembly!AD$4+$AZ103*Assembly!AD$5+$BA103*Assembly!AD$6+$BB103*Assembly!AD$7+$BC103*Assembly!AD$8+$BD103*Assembly!AD$9+$BE103*Assembly!AD$10+$BF103*Assembly!AD$11+$BG103*Assembly!AD$12+$BH103*Assembly!AD$13+$BI103*Assembly!AD$14+$BJ103*Assembly!AD$15+$BK103*Assembly!AD$16+$BL103*Assembly!AD$17+$BM103*Assembly!AD$18+$BN103*Assembly!AD$19+$BO103*Assembly!AD$20+$BP103*Assembly!AD$21+$BQ103*Assembly!AD$22+$BR103*Assembly!AD$23+$BS103*Assembly!AD$24</f>
        <v>#VALUE!</v>
      </c>
      <c r="BX103" s="98" t="e">
        <f t="shared" si="4"/>
        <v>#VALUE!</v>
      </c>
      <c r="BY103" s="99" t="e">
        <f t="shared" si="5"/>
        <v>#VALUE!</v>
      </c>
      <c r="BZ103" s="101" t="e">
        <f t="shared" si="6"/>
        <v>#VALUE!</v>
      </c>
      <c r="CA103" s="99" t="e">
        <f t="shared" si="7"/>
        <v>#VALUE!</v>
      </c>
      <c r="CB103" s="81" t="e">
        <f>$AY103*Assembly!Y$4+$AZ103*Assembly!Y$5+$BA103*Assembly!Y$6+$BB103*Assembly!Y$7+$BC103*Assembly!Y$8+$BD103*Assembly!Y$9+$BE103*Assembly!Y$10+$BF103*Assembly!Y$11+$BG103*Assembly!Y$12+$BH103*Assembly!Y$13+$BI103*Assembly!Y$14+$BJ103*Assembly!Y$15+$BK103*Assembly!Y$16+$BL103*Assembly!Y$17+$BM103*Assembly!Y$18+$BN103*Assembly!Y$19+$BO103*Assembly!Y$20+$BP103*Assembly!Y$21+$BQ103*Assembly!Y$22+$BR103*Assembly!Y$23+$BS103*Assembly!Y$24</f>
        <v>#VALUE!</v>
      </c>
      <c r="CC103" s="81" t="e">
        <f t="shared" si="8"/>
        <v>#VALUE!</v>
      </c>
      <c r="CD103" s="106" t="e">
        <f t="shared" si="9"/>
        <v>#VALUE!</v>
      </c>
      <c r="CE103" s="108" t="e">
        <f>$AY103*Assembly!AC$4+$AZ103*Assembly!AC$5+$BA103*Assembly!AC$6+$BB103*Assembly!AC$7+$BC103*Assembly!AC$8+$BD103*Assembly!AC$9+$BE103*Assembly!AC$10+$BF103*Assembly!AC$11+$BG103*Assembly!AC$12+$BH103*Assembly!AC$13+$BI103*Assembly!AC$14+$BJ103*Assembly!AC$15+$BK103*Assembly!AC$16+$BL103*Assembly!AC$17+$BM103*Assembly!AC$18+$BN103*Assembly!AC$19+$BO103*Assembly!AC$20+$BP103*Assembly!AC$21+$BQ103*Assembly!AC$22+$BR103*Assembly!AC$23+$BS103*Assembly!AC$24</f>
        <v>#VALUE!</v>
      </c>
      <c r="CF103" s="62" t="e">
        <f>$AY103*Assembly!M$4+$AZ103*Assembly!M$5+$BA103*Assembly!M$6+$BB103*Assembly!M$7+$BC103*Assembly!M$8+$BD103*Assembly!M$9+$BE103*Assembly!M$10+$BF103*Assembly!M$11+$BG103*Assembly!M$12+$BH103*Assembly!M$13+$BI103*Assembly!M$14+$BJ103*Assembly!M$15+$BK103*Assembly!M$16+$BL103*Assembly!M$17+$BM103*Assembly!M$18+$BN103*Assembly!M$19+$BO103*Assembly!M$20+$BP103*Assembly!M$21+$BQ103*Assembly!M$22+$BR103*Assembly!M$23+$BS103*Assembly!M$24</f>
        <v>#VALUE!</v>
      </c>
      <c r="CG103" s="62" t="e">
        <f>$AY103*Assembly!N$4+$AZ103*Assembly!N$5+$BA103*Assembly!N$6+$BB103*Assembly!N$7+$BC103*Assembly!N$8+$BD103*Assembly!N$9+$BE103*Assembly!N$10+$BF103*Assembly!N$11+$BG103*Assembly!N$12+$BH103*Assembly!N$13+$BI103*Assembly!N$14+$BJ103*Assembly!N$15+$BK103*Assembly!N$16+$BL103*Assembly!N$17+$BM103*Assembly!N$18+$BN103*Assembly!N$19+$BO103*Assembly!N$20+$BP103*Assembly!N$21+$BQ103*Assembly!N$22+$BR103*Assembly!N$23+$BS103*Assembly!N$24</f>
        <v>#VALUE!</v>
      </c>
      <c r="CH103" s="62" t="e">
        <f>$AY103*Assembly!O$4+$AZ103*Assembly!O$5+$BA103*Assembly!O$6+$BB103*Assembly!O$7+$BC103*Assembly!O$8+$BD103*Assembly!O$9+$BE103*Assembly!O$10+$BF103*Assembly!O$11+$BG103*Assembly!O$12+$BH103*Assembly!O$13+$BI103*Assembly!O$14+$BJ103*Assembly!O$15+$BK103*Assembly!O$16+$BL103*Assembly!O$17+$BM103*Assembly!O$18+$BN103*Assembly!O$19+$BO103*Assembly!O$20+$BP103*Assembly!O$21+$BQ103*Assembly!O$22+$BR103*Assembly!O$23+$BS103*Assembly!O$24</f>
        <v>#VALUE!</v>
      </c>
      <c r="CI103" s="58" t="e">
        <f>$AY103*Assembly!P$4+$AZ103*Assembly!P$5+$BA103*Assembly!P$6+$BB103*Assembly!P$7+$BC103*Assembly!P$8+$BD103*Assembly!P$9+$BE103*Assembly!P$10+$BF103*Assembly!P$11+$BG103*Assembly!P$12+$BH103*Assembly!P$13+$BI103*Assembly!P$14+$BJ103*Assembly!P$15+$BK103*Assembly!P$16+$BL103*Assembly!P$17+$BM103*Assembly!P$18+$BN103*Assembly!P$19+$BO103*Assembly!P$20+$BP103*Assembly!P$21+$BQ103*Assembly!P$22+$BR103*Assembly!P$23+$BS103*Assembly!P$24</f>
        <v>#VALUE!</v>
      </c>
      <c r="CJ103" s="58" t="e">
        <f>$AY103*Assembly!Q$4+$AZ103*Assembly!Q$5+$BA103*Assembly!Q$6+$BB103*Assembly!Q$7+$BC103*Assembly!Q$8+$BD103*Assembly!Q$9+$BE103*Assembly!Q$10+$BF103*Assembly!Q$11+$BG103*Assembly!Q$12+$BH103*Assembly!Q$13+$BI103*Assembly!Q$14+$BJ103*Assembly!Q$15+$BK103*Assembly!Q$16+$BL103*Assembly!Q$17+$BM103*Assembly!Q$18+$BN103*Assembly!Q$19+$BO103*Assembly!Q$20+$BP103*Assembly!Q$21+$BQ103*Assembly!Q$22+$BR103*Assembly!Q$23+$BS103*Assembly!Q$24</f>
        <v>#VALUE!</v>
      </c>
      <c r="CK103" s="62" t="e">
        <f>$AY103*Assembly!R$4+$AZ103*Assembly!R$5+$BA103*Assembly!R$6+$BB103*Assembly!R$7+$BC103*Assembly!R$8+$BD103*Assembly!R$9+$BE103*Assembly!R$10+$BF103*Assembly!R$11+$BG103*Assembly!R$12+$BH103*Assembly!R$13+$BI103*Assembly!R$14+$BJ103*Assembly!R$15+$BK103*Assembly!R$16+$BL103*Assembly!R$17+$BM103*Assembly!R$18+$BN103*Assembly!R$19+$BO103*Assembly!R$20+$BP103*Assembly!R$21+$BQ103*Assembly!R$22+$BR103*Assembly!R$23+$BS103*Assembly!R$24</f>
        <v>#VALUE!</v>
      </c>
      <c r="CL103" s="58" t="e">
        <f>$AY103*Assembly!S$4+$AZ103*Assembly!S$5+$BA103*Assembly!S$6+$BB103*Assembly!S$7+$BC103*Assembly!S$8+$BD103*Assembly!S$9+$BE103*Assembly!S$10+$BF103*Assembly!S$11+$BG103*Assembly!S$12+$BH103*Assembly!S$13+$BI103*Assembly!S$14+$BJ103*Assembly!S$15+$BK103*Assembly!S$16+$BL103*Assembly!S$17+$BM103*Assembly!S$18+$BN103*Assembly!S$19+$BO103*Assembly!S$20+$BP103*Assembly!S$21+$BQ103*Assembly!S$22+$BR103*Assembly!S$23+$BS103*Assembly!S$24</f>
        <v>#VALUE!</v>
      </c>
      <c r="CM103" s="58" t="e">
        <f>$AY103*Assembly!T$4+$AZ103*Assembly!T$5+$BA103*Assembly!T$6+$BB103*Assembly!T$7+$BC103*Assembly!T$8+$BD103*Assembly!T$9+$BE103*Assembly!T$10+$BF103*Assembly!T$11+$BG103*Assembly!T$12+$BH103*Assembly!T$13+$BI103*Assembly!T$14+$BJ103*Assembly!T$15+$BK103*Assembly!T$16+$BL103*Assembly!T$17+$BM103*Assembly!T$18+$BN103*Assembly!T$19+$BO103*Assembly!T$20+$BP103*Assembly!T$21+$BQ103*Assembly!T$22+$BR103*Assembly!T$23+$BS103*Assembly!T$24</f>
        <v>#VALUE!</v>
      </c>
      <c r="CN103" s="58" t="e">
        <f>$AY103*Assembly!U$4+$AZ103*Assembly!U$5+$BA103*Assembly!U$6+$BB103*Assembly!U$7+$BC103*Assembly!U$8+$BD103*Assembly!U$9+$BE103*Assembly!U$10+$BF103*Assembly!U$11+$BG103*Assembly!U$12+$BH103*Assembly!U$13+$BI103*Assembly!U$14+$BJ103*Assembly!U$15+$BK103*Assembly!U$16+$BL103*Assembly!U$17+$BM103*Assembly!U$18+$BN103*Assembly!U$19+$BO103*Assembly!U$20+$BP103*Assembly!U$21+$BQ103*Assembly!U$22+$BR103*Assembly!U$23+$BS103*Assembly!U$24</f>
        <v>#VALUE!</v>
      </c>
      <c r="CO103" s="62" t="e">
        <f>$AY103*Assembly!V$4+$AZ103*Assembly!V$5+$BA103*Assembly!V$6+$BB103*Assembly!V$7+$BC103*Assembly!V$8+$BD103*Assembly!V$9+$BE103*Assembly!V$10+$BF103*Assembly!V$11+$BG103*Assembly!V$12+$BH103*Assembly!V$13+$BI103*Assembly!V$14+$BJ103*Assembly!V$15+$BK103*Assembly!V$16+$BL103*Assembly!V$17+$BM103*Assembly!V$18+$BN103*Assembly!V$19+$BO103*Assembly!V$20+$BP103*Assembly!V$21+$BQ103*Assembly!V$22+$BR103*Assembly!V$23+$BS103*Assembly!V$24</f>
        <v>#VALUE!</v>
      </c>
      <c r="CP103" s="62" t="e">
        <f>CF103*Refining!$F$3</f>
        <v>#VALUE!</v>
      </c>
      <c r="CQ103" s="62" t="e">
        <f>CG103*Refining!$F$4</f>
        <v>#VALUE!</v>
      </c>
      <c r="CR103" s="62" t="e">
        <f>CH103*Refining!$F$5</f>
        <v>#VALUE!</v>
      </c>
      <c r="CS103" s="62" t="e">
        <f>CI103*Refining!$F$6</f>
        <v>#VALUE!</v>
      </c>
      <c r="CT103" s="62" t="e">
        <f>CJ103*Refining!$F$7</f>
        <v>#VALUE!</v>
      </c>
      <c r="CU103" s="62" t="e">
        <f>CK103*Refining!$F$8</f>
        <v>#VALUE!</v>
      </c>
      <c r="CV103" s="62" t="e">
        <f>CL103*Refining!$F$9</f>
        <v>#VALUE!</v>
      </c>
      <c r="CW103" s="62" t="e">
        <f>CM103*Refining!$F$10</f>
        <v>#VALUE!</v>
      </c>
      <c r="CX103" s="62" t="e">
        <f>CN103*Refining!$F$11</f>
        <v>#VALUE!</v>
      </c>
      <c r="CY103" s="62" t="e">
        <f>CO103*Refining!$F$12</f>
        <v>#VALUE!</v>
      </c>
      <c r="CZ103" s="115" t="e">
        <f t="shared" ref="CZ103:DS103" si="416">IF(CF103 = 0, "", CF103)</f>
        <v>#VALUE!</v>
      </c>
      <c r="DA103" s="119" t="e">
        <f t="shared" si="416"/>
        <v>#VALUE!</v>
      </c>
      <c r="DB103" s="116" t="e">
        <f t="shared" si="416"/>
        <v>#VALUE!</v>
      </c>
      <c r="DC103" s="116" t="e">
        <f t="shared" si="416"/>
        <v>#VALUE!</v>
      </c>
      <c r="DD103" s="116" t="e">
        <f t="shared" si="416"/>
        <v>#VALUE!</v>
      </c>
      <c r="DE103" s="116" t="e">
        <f t="shared" si="416"/>
        <v>#VALUE!</v>
      </c>
      <c r="DF103" s="116" t="e">
        <f t="shared" si="416"/>
        <v>#VALUE!</v>
      </c>
      <c r="DG103" s="116" t="e">
        <f t="shared" si="416"/>
        <v>#VALUE!</v>
      </c>
      <c r="DH103" s="116" t="e">
        <f t="shared" si="416"/>
        <v>#VALUE!</v>
      </c>
      <c r="DI103" s="117" t="e">
        <f t="shared" si="416"/>
        <v>#VALUE!</v>
      </c>
      <c r="DJ103" s="115" t="e">
        <f t="shared" si="416"/>
        <v>#VALUE!</v>
      </c>
      <c r="DK103" s="119" t="e">
        <f t="shared" si="416"/>
        <v>#VALUE!</v>
      </c>
      <c r="DL103" s="116" t="e">
        <f t="shared" si="416"/>
        <v>#VALUE!</v>
      </c>
      <c r="DM103" s="116" t="e">
        <f t="shared" si="416"/>
        <v>#VALUE!</v>
      </c>
      <c r="DN103" s="276" t="e">
        <f t="shared" si="416"/>
        <v>#VALUE!</v>
      </c>
      <c r="DO103" s="116" t="e">
        <f t="shared" si="416"/>
        <v>#VALUE!</v>
      </c>
      <c r="DP103" s="116" t="e">
        <f t="shared" si="416"/>
        <v>#VALUE!</v>
      </c>
      <c r="DQ103" s="116" t="e">
        <f t="shared" si="416"/>
        <v>#VALUE!</v>
      </c>
      <c r="DR103" s="116" t="e">
        <f t="shared" si="416"/>
        <v>#VALUE!</v>
      </c>
      <c r="DS103" s="117" t="e">
        <f t="shared" si="416"/>
        <v>#VALUE!</v>
      </c>
      <c r="DT103" s="115" t="e">
        <f t="shared" si="11"/>
        <v>#VALUE!</v>
      </c>
      <c r="DU103" s="119" t="e">
        <f t="shared" si="12"/>
        <v>#VALUE!</v>
      </c>
      <c r="DV103" s="81" t="e">
        <f>CZ103*'Ores &amp; Ingots'!$C$3+DA103*'Ores &amp; Ingots'!$C$4+DB103*'Ores &amp; Ingots'!$C$5+DC103*'Ores &amp; Ingots'!$C$6+DD103*'Ores &amp; Ingots'!$C$7+DE103*'Ores &amp; Ingots'!$C$8+DF103*'Ores &amp; Ingots'!$C$9+DG103*'Ores &amp; Ingots'!$C$10+DH103*'Ores &amp; Ingots'!$C$11+DI103*'Ores &amp; Ingots'!$C$12</f>
        <v>#VALUE!</v>
      </c>
      <c r="DW103" s="81" t="e">
        <f>DJ103*'Ores &amp; Ingots'!$B$3+DK103*'Ores &amp; Ingots'!$B$4+DL103*'Ores &amp; Ingots'!$B$5+DM103*'Ores &amp; Ingots'!$B$6+DN103*'Ores &amp; Ingots'!$B$7+DO103*'Ores &amp; Ingots'!$B$8+DP103*'Ores &amp; Ingots'!$B$9+DQ103*'Ores &amp; Ingots'!$B$10+DR103*'Ores &amp; Ingots'!$B$11+DS103*'Ores &amp; Ingots'!$B$12</f>
        <v>#VALUE!</v>
      </c>
      <c r="DX103" s="119" t="e">
        <f>CZ103*Refining!$G$3+DA103*Refining!$G$4+DB103*Refining!$G$5+DC103*Refining!$G$6+DD103*Refining!$G$7+DE103*Refining!$G$8+DF103*Refining!$G$9+DG103*Refining!$G$10+DH103*Refining!$G$11+DI103*Refining!$G$12</f>
        <v>#VALUE!</v>
      </c>
      <c r="DY103" s="119" t="e">
        <f t="shared" si="13"/>
        <v>#VALUE!</v>
      </c>
      <c r="DZ103" s="126" t="e">
        <f t="shared" si="14"/>
        <v>#VALUE!</v>
      </c>
      <c r="EA103" s="115" t="e">
        <f t="shared" si="15"/>
        <v>#VALUE!</v>
      </c>
      <c r="EB103" s="127" t="e">
        <f t="shared" ref="EB103:EC103" si="417">EA103/60</f>
        <v>#VALUE!</v>
      </c>
      <c r="EC103" s="127" t="e">
        <f t="shared" si="417"/>
        <v>#VALUE!</v>
      </c>
      <c r="ED103" s="115" t="e">
        <f t="shared" si="17"/>
        <v>#VALUE!</v>
      </c>
      <c r="EE103" s="127" t="e">
        <f t="shared" ref="EE103:EF103" si="418">ED103/1000</f>
        <v>#VALUE!</v>
      </c>
      <c r="EF103" s="128" t="e">
        <f t="shared" si="418"/>
        <v>#VALUE!</v>
      </c>
      <c r="EG103" s="106" t="e">
        <f t="shared" si="19"/>
        <v>#VALUE!</v>
      </c>
      <c r="EH103" s="281" t="e">
        <f t="shared" si="20"/>
        <v>#VALUE!</v>
      </c>
      <c r="EI103" s="383">
        <v>1470</v>
      </c>
    </row>
    <row r="104" spans="1:139" ht="12.75" hidden="1" x14ac:dyDescent="0.2">
      <c r="A104" s="864"/>
      <c r="B104" s="135" t="s">
        <v>328</v>
      </c>
      <c r="C104" s="137" t="s">
        <v>155</v>
      </c>
      <c r="D104" s="137">
        <v>3</v>
      </c>
      <c r="E104" s="137">
        <v>3</v>
      </c>
      <c r="F104" s="137">
        <v>2</v>
      </c>
      <c r="G104" s="139">
        <f t="shared" si="0"/>
        <v>2.25</v>
      </c>
      <c r="H104" s="140">
        <v>13</v>
      </c>
      <c r="I104" s="140">
        <v>13</v>
      </c>
      <c r="J104" s="140">
        <f>H104/Main!$D$9</f>
        <v>2.6</v>
      </c>
      <c r="K104" s="140">
        <f>I104/Main!$D$10</f>
        <v>6.5</v>
      </c>
      <c r="L104" s="140">
        <f t="shared" si="1"/>
        <v>2.5</v>
      </c>
      <c r="M104" s="140">
        <v>1</v>
      </c>
      <c r="N104" s="145">
        <v>1000</v>
      </c>
      <c r="O104" s="145">
        <v>100000</v>
      </c>
      <c r="P104" s="143"/>
      <c r="Q104" s="145">
        <v>4000</v>
      </c>
      <c r="R104" s="145">
        <f>Q104*Main!$D$6</f>
        <v>40000</v>
      </c>
      <c r="S104" s="146"/>
      <c r="T104" s="146"/>
      <c r="U104" s="143"/>
      <c r="V104" s="143"/>
      <c r="W104" s="146"/>
      <c r="X104" s="146"/>
      <c r="Y104" s="143"/>
      <c r="Z104" s="143"/>
      <c r="AA104" s="143"/>
      <c r="AB104" s="143"/>
      <c r="AC104" s="362"/>
      <c r="AD104" s="133">
        <v>8</v>
      </c>
      <c r="AE104" s="133">
        <v>0</v>
      </c>
      <c r="AF104" s="133">
        <v>0</v>
      </c>
      <c r="AG104" s="133">
        <v>2</v>
      </c>
      <c r="AH104" s="133">
        <v>8</v>
      </c>
      <c r="AI104" s="133">
        <v>0</v>
      </c>
      <c r="AJ104" s="133">
        <v>1</v>
      </c>
      <c r="AK104" s="167">
        <v>3</v>
      </c>
      <c r="AL104" s="133">
        <v>0</v>
      </c>
      <c r="AM104" s="133">
        <v>0</v>
      </c>
      <c r="AN104" s="133">
        <v>0</v>
      </c>
      <c r="AO104" s="133">
        <v>0</v>
      </c>
      <c r="AP104" s="133">
        <v>0</v>
      </c>
      <c r="AQ104" s="133">
        <v>0</v>
      </c>
      <c r="AR104" s="133">
        <v>0</v>
      </c>
      <c r="AS104" s="133">
        <v>0</v>
      </c>
      <c r="AT104" s="133">
        <v>0</v>
      </c>
      <c r="AU104" s="133">
        <v>0</v>
      </c>
      <c r="AV104" s="133">
        <v>0</v>
      </c>
      <c r="AW104" s="133">
        <v>0</v>
      </c>
      <c r="AX104" s="133">
        <v>0</v>
      </c>
      <c r="AY104" s="174">
        <f t="shared" ref="AY104:BS104" si="419">IF(AD104 = 0, "", AD104)</f>
        <v>8</v>
      </c>
      <c r="AZ104" s="137" t="str">
        <f t="shared" si="419"/>
        <v/>
      </c>
      <c r="BA104" s="137" t="str">
        <f t="shared" si="419"/>
        <v/>
      </c>
      <c r="BB104" s="133">
        <f t="shared" si="419"/>
        <v>2</v>
      </c>
      <c r="BC104" s="133">
        <f t="shared" si="419"/>
        <v>8</v>
      </c>
      <c r="BD104" s="137" t="str">
        <f t="shared" si="419"/>
        <v/>
      </c>
      <c r="BE104" s="133">
        <f t="shared" si="419"/>
        <v>1</v>
      </c>
      <c r="BF104" s="167">
        <f t="shared" si="419"/>
        <v>3</v>
      </c>
      <c r="BG104" s="137" t="str">
        <f t="shared" si="419"/>
        <v/>
      </c>
      <c r="BH104" s="137" t="str">
        <f t="shared" si="419"/>
        <v/>
      </c>
      <c r="BI104" s="137" t="str">
        <f t="shared" si="419"/>
        <v/>
      </c>
      <c r="BJ104" s="137" t="str">
        <f t="shared" si="419"/>
        <v/>
      </c>
      <c r="BK104" s="137" t="str">
        <f t="shared" si="419"/>
        <v/>
      </c>
      <c r="BL104" s="137" t="str">
        <f t="shared" si="419"/>
        <v/>
      </c>
      <c r="BM104" s="137" t="str">
        <f t="shared" si="419"/>
        <v/>
      </c>
      <c r="BN104" s="137" t="str">
        <f t="shared" si="419"/>
        <v/>
      </c>
      <c r="BO104" s="137" t="str">
        <f t="shared" si="419"/>
        <v/>
      </c>
      <c r="BP104" s="137" t="str">
        <f t="shared" si="419"/>
        <v/>
      </c>
      <c r="BQ104" s="137" t="str">
        <f t="shared" si="419"/>
        <v/>
      </c>
      <c r="BR104" s="137" t="str">
        <f t="shared" si="419"/>
        <v/>
      </c>
      <c r="BS104" s="169" t="str">
        <f t="shared" si="419"/>
        <v/>
      </c>
      <c r="BT104" s="174" t="e">
        <f>$AY104*Assembly!Z$4+$AZ104*Assembly!Z$5+$BA104*Assembly!Z$6+$BB104*Assembly!Z$7+$BC104*Assembly!Z$8+$BD104*Assembly!Z$9+$BE104*Assembly!Z$10+$BF104*Assembly!Z$11+$BG104*Assembly!Z$12+$BH104*Assembly!Z$13+$BI104*Assembly!Z$14+$BJ104*Assembly!Z$15+$BK104*Assembly!Z$16+$BL104*Assembly!Z$17+$BM104*Assembly!Z$18+$BN104*Assembly!Z$19+$BO104*Assembly!Z$20+$BP104*Assembly!Z$21+$BQ104*Assembly!Z$22+$BR104*Assembly!Z$23+$BS104*Assembly!Z$24</f>
        <v>#VALUE!</v>
      </c>
      <c r="BU104" s="133" t="e">
        <f t="shared" si="3"/>
        <v>#VALUE!</v>
      </c>
      <c r="BV104" s="390" t="e">
        <f t="shared" si="395"/>
        <v>#VALUE!</v>
      </c>
      <c r="BW104" s="133" t="e">
        <f>$AY104*Assembly!AD$4+$AZ104*Assembly!AD$5+$BA104*Assembly!AD$6+$BB104*Assembly!AD$7+$BC104*Assembly!AD$8+$BD104*Assembly!AD$9+$BE104*Assembly!AD$10+$BF104*Assembly!AD$11+$BG104*Assembly!AD$12+$BH104*Assembly!AD$13+$BI104*Assembly!AD$14+$BJ104*Assembly!AD$15+$BK104*Assembly!AD$16+$BL104*Assembly!AD$17+$BM104*Assembly!AD$18+$BN104*Assembly!AD$19+$BO104*Assembly!AD$20+$BP104*Assembly!AD$21+$BQ104*Assembly!AD$22+$BR104*Assembly!AD$23+$BS104*Assembly!AD$24</f>
        <v>#VALUE!</v>
      </c>
      <c r="BX104" s="177" t="e">
        <f t="shared" si="4"/>
        <v>#VALUE!</v>
      </c>
      <c r="BY104" s="178" t="e">
        <f t="shared" si="5"/>
        <v>#VALUE!</v>
      </c>
      <c r="BZ104" s="179" t="e">
        <f t="shared" si="6"/>
        <v>#VALUE!</v>
      </c>
      <c r="CA104" s="178" t="e">
        <f t="shared" si="7"/>
        <v>#VALUE!</v>
      </c>
      <c r="CB104" s="133" t="e">
        <f>$AY104*Assembly!Y$4+$AZ104*Assembly!Y$5+$BA104*Assembly!Y$6+$BB104*Assembly!Y$7+$BC104*Assembly!Y$8+$BD104*Assembly!Y$9+$BE104*Assembly!Y$10+$BF104*Assembly!Y$11+$BG104*Assembly!Y$12+$BH104*Assembly!Y$13+$BI104*Assembly!Y$14+$BJ104*Assembly!Y$15+$BK104*Assembly!Y$16+$BL104*Assembly!Y$17+$BM104*Assembly!Y$18+$BN104*Assembly!Y$19+$BO104*Assembly!Y$20+$BP104*Assembly!Y$21+$BQ104*Assembly!Y$22+$BR104*Assembly!Y$23+$BS104*Assembly!Y$24</f>
        <v>#VALUE!</v>
      </c>
      <c r="CC104" s="133" t="e">
        <f t="shared" si="8"/>
        <v>#VALUE!</v>
      </c>
      <c r="CD104" s="130" t="e">
        <f t="shared" si="9"/>
        <v>#VALUE!</v>
      </c>
      <c r="CE104" s="183" t="e">
        <f>$AY104*Assembly!AC$4+$AZ104*Assembly!AC$5+$BA104*Assembly!AC$6+$BB104*Assembly!AC$7+$BC104*Assembly!AC$8+$BD104*Assembly!AC$9+$BE104*Assembly!AC$10+$BF104*Assembly!AC$11+$BG104*Assembly!AC$12+$BH104*Assembly!AC$13+$BI104*Assembly!AC$14+$BJ104*Assembly!AC$15+$BK104*Assembly!AC$16+$BL104*Assembly!AC$17+$BM104*Assembly!AC$18+$BN104*Assembly!AC$19+$BO104*Assembly!AC$20+$BP104*Assembly!AC$21+$BQ104*Assembly!AC$22+$BR104*Assembly!AC$23+$BS104*Assembly!AC$24</f>
        <v>#VALUE!</v>
      </c>
      <c r="CF104" s="145" t="e">
        <f>$AY104*Assembly!M$4+$AZ104*Assembly!M$5+$BA104*Assembly!M$6+$BB104*Assembly!M$7+$BC104*Assembly!M$8+$BD104*Assembly!M$9+$BE104*Assembly!M$10+$BF104*Assembly!M$11+$BG104*Assembly!M$12+$BH104*Assembly!M$13+$BI104*Assembly!M$14+$BJ104*Assembly!M$15+$BK104*Assembly!M$16+$BL104*Assembly!M$17+$BM104*Assembly!M$18+$BN104*Assembly!M$19+$BO104*Assembly!M$20+$BP104*Assembly!M$21+$BQ104*Assembly!M$22+$BR104*Assembly!M$23+$BS104*Assembly!M$24</f>
        <v>#VALUE!</v>
      </c>
      <c r="CG104" s="145" t="e">
        <f>$AY104*Assembly!N$4+$AZ104*Assembly!N$5+$BA104*Assembly!N$6+$BB104*Assembly!N$7+$BC104*Assembly!N$8+$BD104*Assembly!N$9+$BE104*Assembly!N$10+$BF104*Assembly!N$11+$BG104*Assembly!N$12+$BH104*Assembly!N$13+$BI104*Assembly!N$14+$BJ104*Assembly!N$15+$BK104*Assembly!N$16+$BL104*Assembly!N$17+$BM104*Assembly!N$18+$BN104*Assembly!N$19+$BO104*Assembly!N$20+$BP104*Assembly!N$21+$BQ104*Assembly!N$22+$BR104*Assembly!N$23+$BS104*Assembly!N$24</f>
        <v>#VALUE!</v>
      </c>
      <c r="CH104" s="145" t="e">
        <f>$AY104*Assembly!O$4+$AZ104*Assembly!O$5+$BA104*Assembly!O$6+$BB104*Assembly!O$7+$BC104*Assembly!O$8+$BD104*Assembly!O$9+$BE104*Assembly!O$10+$BF104*Assembly!O$11+$BG104*Assembly!O$12+$BH104*Assembly!O$13+$BI104*Assembly!O$14+$BJ104*Assembly!O$15+$BK104*Assembly!O$16+$BL104*Assembly!O$17+$BM104*Assembly!O$18+$BN104*Assembly!O$19+$BO104*Assembly!O$20+$BP104*Assembly!O$21+$BQ104*Assembly!O$22+$BR104*Assembly!O$23+$BS104*Assembly!O$24</f>
        <v>#VALUE!</v>
      </c>
      <c r="CI104" s="140" t="e">
        <f>$AY104*Assembly!P$4+$AZ104*Assembly!P$5+$BA104*Assembly!P$6+$BB104*Assembly!P$7+$BC104*Assembly!P$8+$BD104*Assembly!P$9+$BE104*Assembly!P$10+$BF104*Assembly!P$11+$BG104*Assembly!P$12+$BH104*Assembly!P$13+$BI104*Assembly!P$14+$BJ104*Assembly!P$15+$BK104*Assembly!P$16+$BL104*Assembly!P$17+$BM104*Assembly!P$18+$BN104*Assembly!P$19+$BO104*Assembly!P$20+$BP104*Assembly!P$21+$BQ104*Assembly!P$22+$BR104*Assembly!P$23+$BS104*Assembly!P$24</f>
        <v>#VALUE!</v>
      </c>
      <c r="CJ104" s="140" t="e">
        <f>$AY104*Assembly!Q$4+$AZ104*Assembly!Q$5+$BA104*Assembly!Q$6+$BB104*Assembly!Q$7+$BC104*Assembly!Q$8+$BD104*Assembly!Q$9+$BE104*Assembly!Q$10+$BF104*Assembly!Q$11+$BG104*Assembly!Q$12+$BH104*Assembly!Q$13+$BI104*Assembly!Q$14+$BJ104*Assembly!Q$15+$BK104*Assembly!Q$16+$BL104*Assembly!Q$17+$BM104*Assembly!Q$18+$BN104*Assembly!Q$19+$BO104*Assembly!Q$20+$BP104*Assembly!Q$21+$BQ104*Assembly!Q$22+$BR104*Assembly!Q$23+$BS104*Assembly!Q$24</f>
        <v>#VALUE!</v>
      </c>
      <c r="CK104" s="145" t="e">
        <f>$AY104*Assembly!R$4+$AZ104*Assembly!R$5+$BA104*Assembly!R$6+$BB104*Assembly!R$7+$BC104*Assembly!R$8+$BD104*Assembly!R$9+$BE104*Assembly!R$10+$BF104*Assembly!R$11+$BG104*Assembly!R$12+$BH104*Assembly!R$13+$BI104*Assembly!R$14+$BJ104*Assembly!R$15+$BK104*Assembly!R$16+$BL104*Assembly!R$17+$BM104*Assembly!R$18+$BN104*Assembly!R$19+$BO104*Assembly!R$20+$BP104*Assembly!R$21+$BQ104*Assembly!R$22+$BR104*Assembly!R$23+$BS104*Assembly!R$24</f>
        <v>#VALUE!</v>
      </c>
      <c r="CL104" s="140" t="e">
        <f>$AY104*Assembly!S$4+$AZ104*Assembly!S$5+$BA104*Assembly!S$6+$BB104*Assembly!S$7+$BC104*Assembly!S$8+$BD104*Assembly!S$9+$BE104*Assembly!S$10+$BF104*Assembly!S$11+$BG104*Assembly!S$12+$BH104*Assembly!S$13+$BI104*Assembly!S$14+$BJ104*Assembly!S$15+$BK104*Assembly!S$16+$BL104*Assembly!S$17+$BM104*Assembly!S$18+$BN104*Assembly!S$19+$BO104*Assembly!S$20+$BP104*Assembly!S$21+$BQ104*Assembly!S$22+$BR104*Assembly!S$23+$BS104*Assembly!S$24</f>
        <v>#VALUE!</v>
      </c>
      <c r="CM104" s="140" t="e">
        <f>$AY104*Assembly!T$4+$AZ104*Assembly!T$5+$BA104*Assembly!T$6+$BB104*Assembly!T$7+$BC104*Assembly!T$8+$BD104*Assembly!T$9+$BE104*Assembly!T$10+$BF104*Assembly!T$11+$BG104*Assembly!T$12+$BH104*Assembly!T$13+$BI104*Assembly!T$14+$BJ104*Assembly!T$15+$BK104*Assembly!T$16+$BL104*Assembly!T$17+$BM104*Assembly!T$18+$BN104*Assembly!T$19+$BO104*Assembly!T$20+$BP104*Assembly!T$21+$BQ104*Assembly!T$22+$BR104*Assembly!T$23+$BS104*Assembly!T$24</f>
        <v>#VALUE!</v>
      </c>
      <c r="CN104" s="140" t="e">
        <f>$AY104*Assembly!U$4+$AZ104*Assembly!U$5+$BA104*Assembly!U$6+$BB104*Assembly!U$7+$BC104*Assembly!U$8+$BD104*Assembly!U$9+$BE104*Assembly!U$10+$BF104*Assembly!U$11+$BG104*Assembly!U$12+$BH104*Assembly!U$13+$BI104*Assembly!U$14+$BJ104*Assembly!U$15+$BK104*Assembly!U$16+$BL104*Assembly!U$17+$BM104*Assembly!U$18+$BN104*Assembly!U$19+$BO104*Assembly!U$20+$BP104*Assembly!U$21+$BQ104*Assembly!U$22+$BR104*Assembly!U$23+$BS104*Assembly!U$24</f>
        <v>#VALUE!</v>
      </c>
      <c r="CO104" s="145" t="e">
        <f>$AY104*Assembly!V$4+$AZ104*Assembly!V$5+$BA104*Assembly!V$6+$BB104*Assembly!V$7+$BC104*Assembly!V$8+$BD104*Assembly!V$9+$BE104*Assembly!V$10+$BF104*Assembly!V$11+$BG104*Assembly!V$12+$BH104*Assembly!V$13+$BI104*Assembly!V$14+$BJ104*Assembly!V$15+$BK104*Assembly!V$16+$BL104*Assembly!V$17+$BM104*Assembly!V$18+$BN104*Assembly!V$19+$BO104*Assembly!V$20+$BP104*Assembly!V$21+$BQ104*Assembly!V$22+$BR104*Assembly!V$23+$BS104*Assembly!V$24</f>
        <v>#VALUE!</v>
      </c>
      <c r="CP104" s="145" t="e">
        <f>CF104*Refining!$F$3</f>
        <v>#VALUE!</v>
      </c>
      <c r="CQ104" s="145" t="e">
        <f>CG104*Refining!$F$4</f>
        <v>#VALUE!</v>
      </c>
      <c r="CR104" s="145" t="e">
        <f>CH104*Refining!$F$5</f>
        <v>#VALUE!</v>
      </c>
      <c r="CS104" s="145" t="e">
        <f>CI104*Refining!$F$6</f>
        <v>#VALUE!</v>
      </c>
      <c r="CT104" s="145" t="e">
        <f>CJ104*Refining!$F$7</f>
        <v>#VALUE!</v>
      </c>
      <c r="CU104" s="145" t="e">
        <f>CK104*Refining!$F$8</f>
        <v>#VALUE!</v>
      </c>
      <c r="CV104" s="145" t="e">
        <f>CL104*Refining!$F$9</f>
        <v>#VALUE!</v>
      </c>
      <c r="CW104" s="145" t="e">
        <f>CM104*Refining!$F$10</f>
        <v>#VALUE!</v>
      </c>
      <c r="CX104" s="145" t="e">
        <f>CN104*Refining!$F$11</f>
        <v>#VALUE!</v>
      </c>
      <c r="CY104" s="145" t="e">
        <f>CO104*Refining!$F$12</f>
        <v>#VALUE!</v>
      </c>
      <c r="CZ104" s="185" t="e">
        <f t="shared" ref="CZ104:DS104" si="420">IF(CF104 = 0, "", CF104)</f>
        <v>#VALUE!</v>
      </c>
      <c r="DA104" s="189" t="e">
        <f t="shared" si="420"/>
        <v>#VALUE!</v>
      </c>
      <c r="DB104" s="186" t="e">
        <f t="shared" si="420"/>
        <v>#VALUE!</v>
      </c>
      <c r="DC104" s="186" t="e">
        <f t="shared" si="420"/>
        <v>#VALUE!</v>
      </c>
      <c r="DD104" s="186" t="e">
        <f t="shared" si="420"/>
        <v>#VALUE!</v>
      </c>
      <c r="DE104" s="186" t="e">
        <f t="shared" si="420"/>
        <v>#VALUE!</v>
      </c>
      <c r="DF104" s="186" t="e">
        <f t="shared" si="420"/>
        <v>#VALUE!</v>
      </c>
      <c r="DG104" s="186" t="e">
        <f t="shared" si="420"/>
        <v>#VALUE!</v>
      </c>
      <c r="DH104" s="186" t="e">
        <f t="shared" si="420"/>
        <v>#VALUE!</v>
      </c>
      <c r="DI104" s="187" t="e">
        <f t="shared" si="420"/>
        <v>#VALUE!</v>
      </c>
      <c r="DJ104" s="185" t="e">
        <f t="shared" si="420"/>
        <v>#VALUE!</v>
      </c>
      <c r="DK104" s="189" t="e">
        <f t="shared" si="420"/>
        <v>#VALUE!</v>
      </c>
      <c r="DL104" s="186" t="e">
        <f t="shared" si="420"/>
        <v>#VALUE!</v>
      </c>
      <c r="DM104" s="186" t="e">
        <f t="shared" si="420"/>
        <v>#VALUE!</v>
      </c>
      <c r="DN104" s="188" t="e">
        <f t="shared" si="420"/>
        <v>#VALUE!</v>
      </c>
      <c r="DO104" s="186" t="e">
        <f t="shared" si="420"/>
        <v>#VALUE!</v>
      </c>
      <c r="DP104" s="186" t="e">
        <f t="shared" si="420"/>
        <v>#VALUE!</v>
      </c>
      <c r="DQ104" s="186" t="e">
        <f t="shared" si="420"/>
        <v>#VALUE!</v>
      </c>
      <c r="DR104" s="186" t="e">
        <f t="shared" si="420"/>
        <v>#VALUE!</v>
      </c>
      <c r="DS104" s="187" t="e">
        <f t="shared" si="420"/>
        <v>#VALUE!</v>
      </c>
      <c r="DT104" s="185" t="e">
        <f t="shared" si="11"/>
        <v>#VALUE!</v>
      </c>
      <c r="DU104" s="189" t="e">
        <f t="shared" si="12"/>
        <v>#VALUE!</v>
      </c>
      <c r="DV104" s="133" t="e">
        <f>CZ104*'Ores &amp; Ingots'!$C$3+DA104*'Ores &amp; Ingots'!$C$4+DB104*'Ores &amp; Ingots'!$C$5+DC104*'Ores &amp; Ingots'!$C$6+DD104*'Ores &amp; Ingots'!$C$7+DE104*'Ores &amp; Ingots'!$C$8+DF104*'Ores &amp; Ingots'!$C$9+DG104*'Ores &amp; Ingots'!$C$10+DH104*'Ores &amp; Ingots'!$C$11+DI104*'Ores &amp; Ingots'!$C$12</f>
        <v>#VALUE!</v>
      </c>
      <c r="DW104" s="133" t="e">
        <f>DJ104*'Ores &amp; Ingots'!$B$3+DK104*'Ores &amp; Ingots'!$B$4+DL104*'Ores &amp; Ingots'!$B$5+DM104*'Ores &amp; Ingots'!$B$6+DN104*'Ores &amp; Ingots'!$B$7+DO104*'Ores &amp; Ingots'!$B$8+DP104*'Ores &amp; Ingots'!$B$9+DQ104*'Ores &amp; Ingots'!$B$10+DR104*'Ores &amp; Ingots'!$B$11+DS104*'Ores &amp; Ingots'!$B$12</f>
        <v>#VALUE!</v>
      </c>
      <c r="DX104" s="189" t="e">
        <f>CZ104*Refining!$G$3+DA104*Refining!$G$4+DB104*Refining!$G$5+DC104*Refining!$G$6+DD104*Refining!$G$7+DE104*Refining!$G$8+DF104*Refining!$G$9+DG104*Refining!$G$10+DH104*Refining!$G$11+DI104*Refining!$G$12</f>
        <v>#VALUE!</v>
      </c>
      <c r="DY104" s="189" t="e">
        <f t="shared" si="13"/>
        <v>#VALUE!</v>
      </c>
      <c r="DZ104" s="192" t="e">
        <f t="shared" si="14"/>
        <v>#VALUE!</v>
      </c>
      <c r="EA104" s="185" t="e">
        <f t="shared" si="15"/>
        <v>#VALUE!</v>
      </c>
      <c r="EB104" s="194" t="e">
        <f t="shared" ref="EB104:EC104" si="421">EA104/60</f>
        <v>#VALUE!</v>
      </c>
      <c r="EC104" s="194" t="e">
        <f t="shared" si="421"/>
        <v>#VALUE!</v>
      </c>
      <c r="ED104" s="185" t="e">
        <f t="shared" si="17"/>
        <v>#VALUE!</v>
      </c>
      <c r="EE104" s="194" t="e">
        <f t="shared" ref="EE104:EF104" si="422">ED104/1000</f>
        <v>#VALUE!</v>
      </c>
      <c r="EF104" s="196" t="e">
        <f t="shared" si="422"/>
        <v>#VALUE!</v>
      </c>
      <c r="EG104" s="130" t="e">
        <f t="shared" si="19"/>
        <v>#VALUE!</v>
      </c>
      <c r="EH104" s="132" t="e">
        <f t="shared" si="20"/>
        <v>#VALUE!</v>
      </c>
      <c r="EI104" s="384" t="s">
        <v>28</v>
      </c>
    </row>
    <row r="105" spans="1:139" ht="12.75" x14ac:dyDescent="0.2">
      <c r="A105" s="864"/>
      <c r="B105" s="135" t="s">
        <v>329</v>
      </c>
      <c r="C105" s="137" t="s">
        <v>156</v>
      </c>
      <c r="D105" s="137">
        <v>1</v>
      </c>
      <c r="E105" s="137">
        <v>2</v>
      </c>
      <c r="F105" s="137">
        <v>1</v>
      </c>
      <c r="G105" s="139">
        <f t="shared" si="0"/>
        <v>31.25</v>
      </c>
      <c r="H105" s="140">
        <v>45</v>
      </c>
      <c r="I105" s="140">
        <v>45</v>
      </c>
      <c r="J105" s="140">
        <f>H105/Main!$D$9</f>
        <v>9</v>
      </c>
      <c r="K105" s="140">
        <f>I105/Main!$D$10</f>
        <v>22.5</v>
      </c>
      <c r="L105" s="140">
        <f t="shared" si="1"/>
        <v>2.5</v>
      </c>
      <c r="M105" s="140">
        <v>1</v>
      </c>
      <c r="N105" s="145">
        <v>1</v>
      </c>
      <c r="O105" s="145">
        <v>1000</v>
      </c>
      <c r="P105" s="143"/>
      <c r="Q105" s="145">
        <v>4000</v>
      </c>
      <c r="R105" s="145">
        <f>Q105*Main!$D$6</f>
        <v>40000</v>
      </c>
      <c r="S105" s="145">
        <v>100000</v>
      </c>
      <c r="T105" s="146"/>
      <c r="U105" s="143"/>
      <c r="V105" s="143"/>
      <c r="W105" s="146"/>
      <c r="X105" s="146"/>
      <c r="Y105" s="143"/>
      <c r="Z105" s="143"/>
      <c r="AA105" s="143"/>
      <c r="AB105" s="143"/>
      <c r="AC105" s="362" t="s">
        <v>220</v>
      </c>
      <c r="AD105" s="133">
        <v>80</v>
      </c>
      <c r="AE105" s="133">
        <v>0</v>
      </c>
      <c r="AF105" s="133">
        <v>60</v>
      </c>
      <c r="AG105" s="133">
        <v>40</v>
      </c>
      <c r="AH105" s="133">
        <v>40</v>
      </c>
      <c r="AI105" s="133">
        <v>0</v>
      </c>
      <c r="AJ105" s="133">
        <v>0</v>
      </c>
      <c r="AK105" s="167">
        <v>8</v>
      </c>
      <c r="AL105" s="133">
        <v>0</v>
      </c>
      <c r="AM105" s="133">
        <v>0</v>
      </c>
      <c r="AN105" s="133">
        <v>0</v>
      </c>
      <c r="AO105" s="133">
        <v>0</v>
      </c>
      <c r="AP105" s="133">
        <v>0</v>
      </c>
      <c r="AQ105" s="133">
        <v>0</v>
      </c>
      <c r="AR105" s="133">
        <v>0</v>
      </c>
      <c r="AS105" s="133">
        <v>0</v>
      </c>
      <c r="AT105" s="133">
        <v>0</v>
      </c>
      <c r="AU105" s="133">
        <v>0</v>
      </c>
      <c r="AV105" s="133">
        <v>0</v>
      </c>
      <c r="AW105" s="133">
        <v>0</v>
      </c>
      <c r="AX105" s="133">
        <v>0</v>
      </c>
      <c r="AY105" s="174">
        <f t="shared" ref="AY105:BS105" si="423">IF(AD105 = 0, "", AD105)</f>
        <v>80</v>
      </c>
      <c r="AZ105" s="137" t="str">
        <f t="shared" si="423"/>
        <v/>
      </c>
      <c r="BA105" s="133">
        <f t="shared" si="423"/>
        <v>60</v>
      </c>
      <c r="BB105" s="133">
        <f t="shared" si="423"/>
        <v>40</v>
      </c>
      <c r="BC105" s="133">
        <f t="shared" si="423"/>
        <v>40</v>
      </c>
      <c r="BD105" s="137" t="str">
        <f t="shared" si="423"/>
        <v/>
      </c>
      <c r="BE105" s="137" t="str">
        <f t="shared" si="423"/>
        <v/>
      </c>
      <c r="BF105" s="167">
        <f t="shared" si="423"/>
        <v>8</v>
      </c>
      <c r="BG105" s="137" t="str">
        <f t="shared" si="423"/>
        <v/>
      </c>
      <c r="BH105" s="137" t="str">
        <f t="shared" si="423"/>
        <v/>
      </c>
      <c r="BI105" s="137" t="str">
        <f t="shared" si="423"/>
        <v/>
      </c>
      <c r="BJ105" s="137" t="str">
        <f t="shared" si="423"/>
        <v/>
      </c>
      <c r="BK105" s="137" t="str">
        <f t="shared" si="423"/>
        <v/>
      </c>
      <c r="BL105" s="137" t="str">
        <f t="shared" si="423"/>
        <v/>
      </c>
      <c r="BM105" s="137" t="str">
        <f t="shared" si="423"/>
        <v/>
      </c>
      <c r="BN105" s="137" t="str">
        <f t="shared" si="423"/>
        <v/>
      </c>
      <c r="BO105" s="137" t="str">
        <f t="shared" si="423"/>
        <v/>
      </c>
      <c r="BP105" s="137" t="str">
        <f t="shared" si="423"/>
        <v/>
      </c>
      <c r="BQ105" s="137" t="str">
        <f t="shared" si="423"/>
        <v/>
      </c>
      <c r="BR105" s="137" t="str">
        <f t="shared" si="423"/>
        <v/>
      </c>
      <c r="BS105" s="169" t="str">
        <f t="shared" si="423"/>
        <v/>
      </c>
      <c r="BT105" s="174" t="e">
        <f>$AY105*Assembly!Z$4+$AZ105*Assembly!Z$5+$BA105*Assembly!Z$6+$BB105*Assembly!Z$7+$BC105*Assembly!Z$8+$BD105*Assembly!Z$9+$BE105*Assembly!Z$10+$BF105*Assembly!Z$11+$BG105*Assembly!Z$12+$BH105*Assembly!Z$13+$BI105*Assembly!Z$14+$BJ105*Assembly!Z$15+$BK105*Assembly!Z$16+$BL105*Assembly!Z$17+$BM105*Assembly!Z$18+$BN105*Assembly!Z$19+$BO105*Assembly!Z$20+$BP105*Assembly!Z$21+$BQ105*Assembly!Z$22+$BR105*Assembly!Z$23+$BS105*Assembly!Z$24</f>
        <v>#VALUE!</v>
      </c>
      <c r="BU105" s="133" t="e">
        <f t="shared" si="3"/>
        <v>#VALUE!</v>
      </c>
      <c r="BV105" s="390" t="e">
        <f t="shared" ref="BV105:BV108" si="424">IF(S105 = "?", "?", S105/BT105)</f>
        <v>#VALUE!</v>
      </c>
      <c r="BW105" s="133" t="e">
        <f>$AY105*Assembly!AD$4+$AZ105*Assembly!AD$5+$BA105*Assembly!AD$6+$BB105*Assembly!AD$7+$BC105*Assembly!AD$8+$BD105*Assembly!AD$9+$BE105*Assembly!AD$10+$BF105*Assembly!AD$11+$BG105*Assembly!AD$12+$BH105*Assembly!AD$13+$BI105*Assembly!AD$14+$BJ105*Assembly!AD$15+$BK105*Assembly!AD$16+$BL105*Assembly!AD$17+$BM105*Assembly!AD$18+$BN105*Assembly!AD$19+$BO105*Assembly!AD$20+$BP105*Assembly!AD$21+$BQ105*Assembly!AD$22+$BR105*Assembly!AD$23+$BS105*Assembly!AD$24</f>
        <v>#VALUE!</v>
      </c>
      <c r="BX105" s="177" t="e">
        <f t="shared" si="4"/>
        <v>#VALUE!</v>
      </c>
      <c r="BY105" s="178" t="e">
        <f t="shared" si="5"/>
        <v>#VALUE!</v>
      </c>
      <c r="BZ105" s="179" t="e">
        <f t="shared" si="6"/>
        <v>#VALUE!</v>
      </c>
      <c r="CA105" s="178" t="e">
        <f t="shared" si="7"/>
        <v>#VALUE!</v>
      </c>
      <c r="CB105" s="133" t="e">
        <f>$AY105*Assembly!Y$4+$AZ105*Assembly!Y$5+$BA105*Assembly!Y$6+$BB105*Assembly!Y$7+$BC105*Assembly!Y$8+$BD105*Assembly!Y$9+$BE105*Assembly!Y$10+$BF105*Assembly!Y$11+$BG105*Assembly!Y$12+$BH105*Assembly!Y$13+$BI105*Assembly!Y$14+$BJ105*Assembly!Y$15+$BK105*Assembly!Y$16+$BL105*Assembly!Y$17+$BM105*Assembly!Y$18+$BN105*Assembly!Y$19+$BO105*Assembly!Y$20+$BP105*Assembly!Y$21+$BQ105*Assembly!Y$22+$BR105*Assembly!Y$23+$BS105*Assembly!Y$24</f>
        <v>#VALUE!</v>
      </c>
      <c r="CC105" s="133" t="e">
        <f t="shared" si="8"/>
        <v>#VALUE!</v>
      </c>
      <c r="CD105" s="130" t="e">
        <f t="shared" si="9"/>
        <v>#VALUE!</v>
      </c>
      <c r="CE105" s="183" t="e">
        <f>$AY105*Assembly!AC$4+$AZ105*Assembly!AC$5+$BA105*Assembly!AC$6+$BB105*Assembly!AC$7+$BC105*Assembly!AC$8+$BD105*Assembly!AC$9+$BE105*Assembly!AC$10+$BF105*Assembly!AC$11+$BG105*Assembly!AC$12+$BH105*Assembly!AC$13+$BI105*Assembly!AC$14+$BJ105*Assembly!AC$15+$BK105*Assembly!AC$16+$BL105*Assembly!AC$17+$BM105*Assembly!AC$18+$BN105*Assembly!AC$19+$BO105*Assembly!AC$20+$BP105*Assembly!AC$21+$BQ105*Assembly!AC$22+$BR105*Assembly!AC$23+$BS105*Assembly!AC$24</f>
        <v>#VALUE!</v>
      </c>
      <c r="CF105" s="145" t="e">
        <f>$AY105*Assembly!M$4+$AZ105*Assembly!M$5+$BA105*Assembly!M$6+$BB105*Assembly!M$7+$BC105*Assembly!M$8+$BD105*Assembly!M$9+$BE105*Assembly!M$10+$BF105*Assembly!M$11+$BG105*Assembly!M$12+$BH105*Assembly!M$13+$BI105*Assembly!M$14+$BJ105*Assembly!M$15+$BK105*Assembly!M$16+$BL105*Assembly!M$17+$BM105*Assembly!M$18+$BN105*Assembly!M$19+$BO105*Assembly!M$20+$BP105*Assembly!M$21+$BQ105*Assembly!M$22+$BR105*Assembly!M$23+$BS105*Assembly!M$24</f>
        <v>#VALUE!</v>
      </c>
      <c r="CG105" s="145" t="e">
        <f>$AY105*Assembly!N$4+$AZ105*Assembly!N$5+$BA105*Assembly!N$6+$BB105*Assembly!N$7+$BC105*Assembly!N$8+$BD105*Assembly!N$9+$BE105*Assembly!N$10+$BF105*Assembly!N$11+$BG105*Assembly!N$12+$BH105*Assembly!N$13+$BI105*Assembly!N$14+$BJ105*Assembly!N$15+$BK105*Assembly!N$16+$BL105*Assembly!N$17+$BM105*Assembly!N$18+$BN105*Assembly!N$19+$BO105*Assembly!N$20+$BP105*Assembly!N$21+$BQ105*Assembly!N$22+$BR105*Assembly!N$23+$BS105*Assembly!N$24</f>
        <v>#VALUE!</v>
      </c>
      <c r="CH105" s="145" t="e">
        <f>$AY105*Assembly!O$4+$AZ105*Assembly!O$5+$BA105*Assembly!O$6+$BB105*Assembly!O$7+$BC105*Assembly!O$8+$BD105*Assembly!O$9+$BE105*Assembly!O$10+$BF105*Assembly!O$11+$BG105*Assembly!O$12+$BH105*Assembly!O$13+$BI105*Assembly!O$14+$BJ105*Assembly!O$15+$BK105*Assembly!O$16+$BL105*Assembly!O$17+$BM105*Assembly!O$18+$BN105*Assembly!O$19+$BO105*Assembly!O$20+$BP105*Assembly!O$21+$BQ105*Assembly!O$22+$BR105*Assembly!O$23+$BS105*Assembly!O$24</f>
        <v>#VALUE!</v>
      </c>
      <c r="CI105" s="140" t="e">
        <f>$AY105*Assembly!P$4+$AZ105*Assembly!P$5+$BA105*Assembly!P$6+$BB105*Assembly!P$7+$BC105*Assembly!P$8+$BD105*Assembly!P$9+$BE105*Assembly!P$10+$BF105*Assembly!P$11+$BG105*Assembly!P$12+$BH105*Assembly!P$13+$BI105*Assembly!P$14+$BJ105*Assembly!P$15+$BK105*Assembly!P$16+$BL105*Assembly!P$17+$BM105*Assembly!P$18+$BN105*Assembly!P$19+$BO105*Assembly!P$20+$BP105*Assembly!P$21+$BQ105*Assembly!P$22+$BR105*Assembly!P$23+$BS105*Assembly!P$24</f>
        <v>#VALUE!</v>
      </c>
      <c r="CJ105" s="140" t="e">
        <f>$AY105*Assembly!Q$4+$AZ105*Assembly!Q$5+$BA105*Assembly!Q$6+$BB105*Assembly!Q$7+$BC105*Assembly!Q$8+$BD105*Assembly!Q$9+$BE105*Assembly!Q$10+$BF105*Assembly!Q$11+$BG105*Assembly!Q$12+$BH105*Assembly!Q$13+$BI105*Assembly!Q$14+$BJ105*Assembly!Q$15+$BK105*Assembly!Q$16+$BL105*Assembly!Q$17+$BM105*Assembly!Q$18+$BN105*Assembly!Q$19+$BO105*Assembly!Q$20+$BP105*Assembly!Q$21+$BQ105*Assembly!Q$22+$BR105*Assembly!Q$23+$BS105*Assembly!Q$24</f>
        <v>#VALUE!</v>
      </c>
      <c r="CK105" s="145" t="e">
        <f>$AY105*Assembly!R$4+$AZ105*Assembly!R$5+$BA105*Assembly!R$6+$BB105*Assembly!R$7+$BC105*Assembly!R$8+$BD105*Assembly!R$9+$BE105*Assembly!R$10+$BF105*Assembly!R$11+$BG105*Assembly!R$12+$BH105*Assembly!R$13+$BI105*Assembly!R$14+$BJ105*Assembly!R$15+$BK105*Assembly!R$16+$BL105*Assembly!R$17+$BM105*Assembly!R$18+$BN105*Assembly!R$19+$BO105*Assembly!R$20+$BP105*Assembly!R$21+$BQ105*Assembly!R$22+$BR105*Assembly!R$23+$BS105*Assembly!R$24</f>
        <v>#VALUE!</v>
      </c>
      <c r="CL105" s="140" t="e">
        <f>$AY105*Assembly!S$4+$AZ105*Assembly!S$5+$BA105*Assembly!S$6+$BB105*Assembly!S$7+$BC105*Assembly!S$8+$BD105*Assembly!S$9+$BE105*Assembly!S$10+$BF105*Assembly!S$11+$BG105*Assembly!S$12+$BH105*Assembly!S$13+$BI105*Assembly!S$14+$BJ105*Assembly!S$15+$BK105*Assembly!S$16+$BL105*Assembly!S$17+$BM105*Assembly!S$18+$BN105*Assembly!S$19+$BO105*Assembly!S$20+$BP105*Assembly!S$21+$BQ105*Assembly!S$22+$BR105*Assembly!S$23+$BS105*Assembly!S$24</f>
        <v>#VALUE!</v>
      </c>
      <c r="CM105" s="140" t="e">
        <f>$AY105*Assembly!T$4+$AZ105*Assembly!T$5+$BA105*Assembly!T$6+$BB105*Assembly!T$7+$BC105*Assembly!T$8+$BD105*Assembly!T$9+$BE105*Assembly!T$10+$BF105*Assembly!T$11+$BG105*Assembly!T$12+$BH105*Assembly!T$13+$BI105*Assembly!T$14+$BJ105*Assembly!T$15+$BK105*Assembly!T$16+$BL105*Assembly!T$17+$BM105*Assembly!T$18+$BN105*Assembly!T$19+$BO105*Assembly!T$20+$BP105*Assembly!T$21+$BQ105*Assembly!T$22+$BR105*Assembly!T$23+$BS105*Assembly!T$24</f>
        <v>#VALUE!</v>
      </c>
      <c r="CN105" s="140" t="e">
        <f>$AY105*Assembly!U$4+$AZ105*Assembly!U$5+$BA105*Assembly!U$6+$BB105*Assembly!U$7+$BC105*Assembly!U$8+$BD105*Assembly!U$9+$BE105*Assembly!U$10+$BF105*Assembly!U$11+$BG105*Assembly!U$12+$BH105*Assembly!U$13+$BI105*Assembly!U$14+$BJ105*Assembly!U$15+$BK105*Assembly!U$16+$BL105*Assembly!U$17+$BM105*Assembly!U$18+$BN105*Assembly!U$19+$BO105*Assembly!U$20+$BP105*Assembly!U$21+$BQ105*Assembly!U$22+$BR105*Assembly!U$23+$BS105*Assembly!U$24</f>
        <v>#VALUE!</v>
      </c>
      <c r="CO105" s="145" t="e">
        <f>$AY105*Assembly!V$4+$AZ105*Assembly!V$5+$BA105*Assembly!V$6+$BB105*Assembly!V$7+$BC105*Assembly!V$8+$BD105*Assembly!V$9+$BE105*Assembly!V$10+$BF105*Assembly!V$11+$BG105*Assembly!V$12+$BH105*Assembly!V$13+$BI105*Assembly!V$14+$BJ105*Assembly!V$15+$BK105*Assembly!V$16+$BL105*Assembly!V$17+$BM105*Assembly!V$18+$BN105*Assembly!V$19+$BO105*Assembly!V$20+$BP105*Assembly!V$21+$BQ105*Assembly!V$22+$BR105*Assembly!V$23+$BS105*Assembly!V$24</f>
        <v>#VALUE!</v>
      </c>
      <c r="CP105" s="145" t="e">
        <f>CF105*Refining!$F$3</f>
        <v>#VALUE!</v>
      </c>
      <c r="CQ105" s="145" t="e">
        <f>CG105*Refining!$F$4</f>
        <v>#VALUE!</v>
      </c>
      <c r="CR105" s="145" t="e">
        <f>CH105*Refining!$F$5</f>
        <v>#VALUE!</v>
      </c>
      <c r="CS105" s="145" t="e">
        <f>CI105*Refining!$F$6</f>
        <v>#VALUE!</v>
      </c>
      <c r="CT105" s="145" t="e">
        <f>CJ105*Refining!$F$7</f>
        <v>#VALUE!</v>
      </c>
      <c r="CU105" s="145" t="e">
        <f>CK105*Refining!$F$8</f>
        <v>#VALUE!</v>
      </c>
      <c r="CV105" s="145" t="e">
        <f>CL105*Refining!$F$9</f>
        <v>#VALUE!</v>
      </c>
      <c r="CW105" s="145" t="e">
        <f>CM105*Refining!$F$10</f>
        <v>#VALUE!</v>
      </c>
      <c r="CX105" s="145" t="e">
        <f>CN105*Refining!$F$11</f>
        <v>#VALUE!</v>
      </c>
      <c r="CY105" s="145" t="e">
        <f>CO105*Refining!$F$12</f>
        <v>#VALUE!</v>
      </c>
      <c r="CZ105" s="185" t="e">
        <f t="shared" ref="CZ105:DS105" si="425">IF(CF105 = 0, "", CF105)</f>
        <v>#VALUE!</v>
      </c>
      <c r="DA105" s="186" t="e">
        <f t="shared" si="425"/>
        <v>#VALUE!</v>
      </c>
      <c r="DB105" s="186" t="e">
        <f t="shared" si="425"/>
        <v>#VALUE!</v>
      </c>
      <c r="DC105" s="186" t="e">
        <f t="shared" si="425"/>
        <v>#VALUE!</v>
      </c>
      <c r="DD105" s="186" t="e">
        <f t="shared" si="425"/>
        <v>#VALUE!</v>
      </c>
      <c r="DE105" s="186" t="e">
        <f t="shared" si="425"/>
        <v>#VALUE!</v>
      </c>
      <c r="DF105" s="186" t="e">
        <f t="shared" si="425"/>
        <v>#VALUE!</v>
      </c>
      <c r="DG105" s="186" t="e">
        <f t="shared" si="425"/>
        <v>#VALUE!</v>
      </c>
      <c r="DH105" s="186" t="e">
        <f t="shared" si="425"/>
        <v>#VALUE!</v>
      </c>
      <c r="DI105" s="187" t="e">
        <f t="shared" si="425"/>
        <v>#VALUE!</v>
      </c>
      <c r="DJ105" s="185" t="e">
        <f t="shared" si="425"/>
        <v>#VALUE!</v>
      </c>
      <c r="DK105" s="186" t="e">
        <f t="shared" si="425"/>
        <v>#VALUE!</v>
      </c>
      <c r="DL105" s="186" t="e">
        <f t="shared" si="425"/>
        <v>#VALUE!</v>
      </c>
      <c r="DM105" s="186" t="e">
        <f t="shared" si="425"/>
        <v>#VALUE!</v>
      </c>
      <c r="DN105" s="188" t="e">
        <f t="shared" si="425"/>
        <v>#VALUE!</v>
      </c>
      <c r="DO105" s="186" t="e">
        <f t="shared" si="425"/>
        <v>#VALUE!</v>
      </c>
      <c r="DP105" s="186" t="e">
        <f t="shared" si="425"/>
        <v>#VALUE!</v>
      </c>
      <c r="DQ105" s="186" t="e">
        <f t="shared" si="425"/>
        <v>#VALUE!</v>
      </c>
      <c r="DR105" s="186" t="e">
        <f t="shared" si="425"/>
        <v>#VALUE!</v>
      </c>
      <c r="DS105" s="187" t="e">
        <f t="shared" si="425"/>
        <v>#VALUE!</v>
      </c>
      <c r="DT105" s="185" t="e">
        <f t="shared" si="11"/>
        <v>#VALUE!</v>
      </c>
      <c r="DU105" s="189" t="e">
        <f t="shared" si="12"/>
        <v>#VALUE!</v>
      </c>
      <c r="DV105" s="133" t="e">
        <f>CZ105*'Ores &amp; Ingots'!$C$3+DA105*'Ores &amp; Ingots'!$C$4+DB105*'Ores &amp; Ingots'!$C$5+DC105*'Ores &amp; Ingots'!$C$6+DD105*'Ores &amp; Ingots'!$C$7+DE105*'Ores &amp; Ingots'!$C$8+DF105*'Ores &amp; Ingots'!$C$9+DG105*'Ores &amp; Ingots'!$C$10+DH105*'Ores &amp; Ingots'!$C$11+DI105*'Ores &amp; Ingots'!$C$12</f>
        <v>#VALUE!</v>
      </c>
      <c r="DW105" s="133" t="e">
        <f>DJ105*'Ores &amp; Ingots'!$B$3+DK105*'Ores &amp; Ingots'!$B$4+DL105*'Ores &amp; Ingots'!$B$5+DM105*'Ores &amp; Ingots'!$B$6+DN105*'Ores &amp; Ingots'!$B$7+DO105*'Ores &amp; Ingots'!$B$8+DP105*'Ores &amp; Ingots'!$B$9+DQ105*'Ores &amp; Ingots'!$B$10+DR105*'Ores &amp; Ingots'!$B$11+DS105*'Ores &amp; Ingots'!$B$12</f>
        <v>#VALUE!</v>
      </c>
      <c r="DX105" s="189" t="e">
        <f>CZ105*Refining!$G$3+DA105*Refining!$G$4+DB105*Refining!$G$5+DC105*Refining!$G$6+DD105*Refining!$G$7+DE105*Refining!$G$8+DF105*Refining!$G$9+DG105*Refining!$G$10+DH105*Refining!$G$11+DI105*Refining!$G$12</f>
        <v>#VALUE!</v>
      </c>
      <c r="DY105" s="189" t="e">
        <f t="shared" si="13"/>
        <v>#VALUE!</v>
      </c>
      <c r="DZ105" s="192" t="e">
        <f t="shared" si="14"/>
        <v>#VALUE!</v>
      </c>
      <c r="EA105" s="185" t="e">
        <f t="shared" si="15"/>
        <v>#VALUE!</v>
      </c>
      <c r="EB105" s="194" t="e">
        <f t="shared" ref="EB105:EC105" si="426">EA105/60</f>
        <v>#VALUE!</v>
      </c>
      <c r="EC105" s="194" t="e">
        <f t="shared" si="426"/>
        <v>#VALUE!</v>
      </c>
      <c r="ED105" s="185" t="e">
        <f t="shared" si="17"/>
        <v>#VALUE!</v>
      </c>
      <c r="EE105" s="194" t="e">
        <f t="shared" ref="EE105:EF105" si="427">ED105/1000</f>
        <v>#VALUE!</v>
      </c>
      <c r="EF105" s="196" t="e">
        <f t="shared" si="427"/>
        <v>#VALUE!</v>
      </c>
      <c r="EG105" s="130" t="e">
        <f t="shared" si="19"/>
        <v>#VALUE!</v>
      </c>
      <c r="EH105" s="132" t="e">
        <f t="shared" si="20"/>
        <v>#VALUE!</v>
      </c>
      <c r="EI105" s="384">
        <v>974</v>
      </c>
    </row>
    <row r="106" spans="1:139" ht="12.75" hidden="1" x14ac:dyDescent="0.2">
      <c r="A106" s="864"/>
      <c r="B106" s="135" t="s">
        <v>329</v>
      </c>
      <c r="C106" s="137" t="s">
        <v>155</v>
      </c>
      <c r="D106" s="137">
        <v>3</v>
      </c>
      <c r="E106" s="137">
        <v>3</v>
      </c>
      <c r="F106" s="137">
        <v>3</v>
      </c>
      <c r="G106" s="139">
        <f t="shared" si="0"/>
        <v>3.375</v>
      </c>
      <c r="H106" s="140">
        <v>13</v>
      </c>
      <c r="I106" s="140">
        <v>13</v>
      </c>
      <c r="J106" s="140">
        <f>H106/Main!$D$9</f>
        <v>2.6</v>
      </c>
      <c r="K106" s="140">
        <f>I106/Main!$D$10</f>
        <v>6.5</v>
      </c>
      <c r="L106" s="140">
        <f t="shared" si="1"/>
        <v>2.5</v>
      </c>
      <c r="M106" s="140">
        <v>1</v>
      </c>
      <c r="N106" s="145">
        <v>1</v>
      </c>
      <c r="O106" s="145">
        <v>1000</v>
      </c>
      <c r="P106" s="143"/>
      <c r="Q106" s="145">
        <v>1000</v>
      </c>
      <c r="R106" s="145">
        <f>Q106*Main!$D$6</f>
        <v>10000</v>
      </c>
      <c r="S106" s="145">
        <v>50000</v>
      </c>
      <c r="T106" s="146"/>
      <c r="U106" s="143"/>
      <c r="V106" s="143"/>
      <c r="W106" s="146"/>
      <c r="X106" s="146"/>
      <c r="Y106" s="143"/>
      <c r="Z106" s="143"/>
      <c r="AA106" s="143"/>
      <c r="AB106" s="143"/>
      <c r="AC106" s="362"/>
      <c r="AD106" s="133">
        <v>14</v>
      </c>
      <c r="AE106" s="133">
        <v>0</v>
      </c>
      <c r="AF106" s="133">
        <v>10</v>
      </c>
      <c r="AG106" s="133">
        <v>2</v>
      </c>
      <c r="AH106" s="133">
        <v>10</v>
      </c>
      <c r="AI106" s="133">
        <v>0</v>
      </c>
      <c r="AJ106" s="133">
        <v>0</v>
      </c>
      <c r="AK106" s="167">
        <v>3</v>
      </c>
      <c r="AL106" s="133">
        <v>0</v>
      </c>
      <c r="AM106" s="133">
        <v>0</v>
      </c>
      <c r="AN106" s="133">
        <v>0</v>
      </c>
      <c r="AO106" s="133">
        <v>0</v>
      </c>
      <c r="AP106" s="133">
        <v>0</v>
      </c>
      <c r="AQ106" s="133">
        <v>0</v>
      </c>
      <c r="AR106" s="133">
        <v>0</v>
      </c>
      <c r="AS106" s="133">
        <v>0</v>
      </c>
      <c r="AT106" s="133">
        <v>0</v>
      </c>
      <c r="AU106" s="133">
        <v>0</v>
      </c>
      <c r="AV106" s="133">
        <v>0</v>
      </c>
      <c r="AW106" s="133">
        <v>0</v>
      </c>
      <c r="AX106" s="133">
        <v>0</v>
      </c>
      <c r="AY106" s="174">
        <f t="shared" ref="AY106:BS106" si="428">IF(AD106 = 0, "", AD106)</f>
        <v>14</v>
      </c>
      <c r="AZ106" s="137" t="str">
        <f t="shared" si="428"/>
        <v/>
      </c>
      <c r="BA106" s="133">
        <f t="shared" si="428"/>
        <v>10</v>
      </c>
      <c r="BB106" s="133">
        <f t="shared" si="428"/>
        <v>2</v>
      </c>
      <c r="BC106" s="133">
        <f t="shared" si="428"/>
        <v>10</v>
      </c>
      <c r="BD106" s="137" t="str">
        <f t="shared" si="428"/>
        <v/>
      </c>
      <c r="BE106" s="137" t="str">
        <f t="shared" si="428"/>
        <v/>
      </c>
      <c r="BF106" s="167">
        <f t="shared" si="428"/>
        <v>3</v>
      </c>
      <c r="BG106" s="137" t="str">
        <f t="shared" si="428"/>
        <v/>
      </c>
      <c r="BH106" s="137" t="str">
        <f t="shared" si="428"/>
        <v/>
      </c>
      <c r="BI106" s="137" t="str">
        <f t="shared" si="428"/>
        <v/>
      </c>
      <c r="BJ106" s="137" t="str">
        <f t="shared" si="428"/>
        <v/>
      </c>
      <c r="BK106" s="137" t="str">
        <f t="shared" si="428"/>
        <v/>
      </c>
      <c r="BL106" s="137" t="str">
        <f t="shared" si="428"/>
        <v/>
      </c>
      <c r="BM106" s="137" t="str">
        <f t="shared" si="428"/>
        <v/>
      </c>
      <c r="BN106" s="137" t="str">
        <f t="shared" si="428"/>
        <v/>
      </c>
      <c r="BO106" s="137" t="str">
        <f t="shared" si="428"/>
        <v/>
      </c>
      <c r="BP106" s="137" t="str">
        <f t="shared" si="428"/>
        <v/>
      </c>
      <c r="BQ106" s="137" t="str">
        <f t="shared" si="428"/>
        <v/>
      </c>
      <c r="BR106" s="137" t="str">
        <f t="shared" si="428"/>
        <v/>
      </c>
      <c r="BS106" s="169" t="str">
        <f t="shared" si="428"/>
        <v/>
      </c>
      <c r="BT106" s="174" t="e">
        <f>$AY106*Assembly!Z$4+$AZ106*Assembly!Z$5+$BA106*Assembly!Z$6+$BB106*Assembly!Z$7+$BC106*Assembly!Z$8+$BD106*Assembly!Z$9+$BE106*Assembly!Z$10+$BF106*Assembly!Z$11+$BG106*Assembly!Z$12+$BH106*Assembly!Z$13+$BI106*Assembly!Z$14+$BJ106*Assembly!Z$15+$BK106*Assembly!Z$16+$BL106*Assembly!Z$17+$BM106*Assembly!Z$18+$BN106*Assembly!Z$19+$BO106*Assembly!Z$20+$BP106*Assembly!Z$21+$BQ106*Assembly!Z$22+$BR106*Assembly!Z$23+$BS106*Assembly!Z$24</f>
        <v>#VALUE!</v>
      </c>
      <c r="BU106" s="133" t="e">
        <f t="shared" si="3"/>
        <v>#VALUE!</v>
      </c>
      <c r="BV106" s="390" t="e">
        <f t="shared" si="424"/>
        <v>#VALUE!</v>
      </c>
      <c r="BW106" s="133" t="e">
        <f>$AY106*Assembly!AD$4+$AZ106*Assembly!AD$5+$BA106*Assembly!AD$6+$BB106*Assembly!AD$7+$BC106*Assembly!AD$8+$BD106*Assembly!AD$9+$BE106*Assembly!AD$10+$BF106*Assembly!AD$11+$BG106*Assembly!AD$12+$BH106*Assembly!AD$13+$BI106*Assembly!AD$14+$BJ106*Assembly!AD$15+$BK106*Assembly!AD$16+$BL106*Assembly!AD$17+$BM106*Assembly!AD$18+$BN106*Assembly!AD$19+$BO106*Assembly!AD$20+$BP106*Assembly!AD$21+$BQ106*Assembly!AD$22+$BR106*Assembly!AD$23+$BS106*Assembly!AD$24</f>
        <v>#VALUE!</v>
      </c>
      <c r="BX106" s="177" t="e">
        <f t="shared" si="4"/>
        <v>#VALUE!</v>
      </c>
      <c r="BY106" s="178" t="e">
        <f t="shared" si="5"/>
        <v>#VALUE!</v>
      </c>
      <c r="BZ106" s="179" t="e">
        <f t="shared" si="6"/>
        <v>#VALUE!</v>
      </c>
      <c r="CA106" s="178" t="e">
        <f t="shared" si="7"/>
        <v>#VALUE!</v>
      </c>
      <c r="CB106" s="133" t="e">
        <f>$AY106*Assembly!Y$4+$AZ106*Assembly!Y$5+$BA106*Assembly!Y$6+$BB106*Assembly!Y$7+$BC106*Assembly!Y$8+$BD106*Assembly!Y$9+$BE106*Assembly!Y$10+$BF106*Assembly!Y$11+$BG106*Assembly!Y$12+$BH106*Assembly!Y$13+$BI106*Assembly!Y$14+$BJ106*Assembly!Y$15+$BK106*Assembly!Y$16+$BL106*Assembly!Y$17+$BM106*Assembly!Y$18+$BN106*Assembly!Y$19+$BO106*Assembly!Y$20+$BP106*Assembly!Y$21+$BQ106*Assembly!Y$22+$BR106*Assembly!Y$23+$BS106*Assembly!Y$24</f>
        <v>#VALUE!</v>
      </c>
      <c r="CC106" s="133" t="e">
        <f t="shared" si="8"/>
        <v>#VALUE!</v>
      </c>
      <c r="CD106" s="130" t="e">
        <f t="shared" si="9"/>
        <v>#VALUE!</v>
      </c>
      <c r="CE106" s="183" t="e">
        <f>$AY106*Assembly!AC$4+$AZ106*Assembly!AC$5+$BA106*Assembly!AC$6+$BB106*Assembly!AC$7+$BC106*Assembly!AC$8+$BD106*Assembly!AC$9+$BE106*Assembly!AC$10+$BF106*Assembly!AC$11+$BG106*Assembly!AC$12+$BH106*Assembly!AC$13+$BI106*Assembly!AC$14+$BJ106*Assembly!AC$15+$BK106*Assembly!AC$16+$BL106*Assembly!AC$17+$BM106*Assembly!AC$18+$BN106*Assembly!AC$19+$BO106*Assembly!AC$20+$BP106*Assembly!AC$21+$BQ106*Assembly!AC$22+$BR106*Assembly!AC$23+$BS106*Assembly!AC$24</f>
        <v>#VALUE!</v>
      </c>
      <c r="CF106" s="145" t="e">
        <f>$AY106*Assembly!M$4+$AZ106*Assembly!M$5+$BA106*Assembly!M$6+$BB106*Assembly!M$7+$BC106*Assembly!M$8+$BD106*Assembly!M$9+$BE106*Assembly!M$10+$BF106*Assembly!M$11+$BG106*Assembly!M$12+$BH106*Assembly!M$13+$BI106*Assembly!M$14+$BJ106*Assembly!M$15+$BK106*Assembly!M$16+$BL106*Assembly!M$17+$BM106*Assembly!M$18+$BN106*Assembly!M$19+$BO106*Assembly!M$20+$BP106*Assembly!M$21+$BQ106*Assembly!M$22+$BR106*Assembly!M$23+$BS106*Assembly!M$24</f>
        <v>#VALUE!</v>
      </c>
      <c r="CG106" s="145" t="e">
        <f>$AY106*Assembly!N$4+$AZ106*Assembly!N$5+$BA106*Assembly!N$6+$BB106*Assembly!N$7+$BC106*Assembly!N$8+$BD106*Assembly!N$9+$BE106*Assembly!N$10+$BF106*Assembly!N$11+$BG106*Assembly!N$12+$BH106*Assembly!N$13+$BI106*Assembly!N$14+$BJ106*Assembly!N$15+$BK106*Assembly!N$16+$BL106*Assembly!N$17+$BM106*Assembly!N$18+$BN106*Assembly!N$19+$BO106*Assembly!N$20+$BP106*Assembly!N$21+$BQ106*Assembly!N$22+$BR106*Assembly!N$23+$BS106*Assembly!N$24</f>
        <v>#VALUE!</v>
      </c>
      <c r="CH106" s="145" t="e">
        <f>$AY106*Assembly!O$4+$AZ106*Assembly!O$5+$BA106*Assembly!O$6+$BB106*Assembly!O$7+$BC106*Assembly!O$8+$BD106*Assembly!O$9+$BE106*Assembly!O$10+$BF106*Assembly!O$11+$BG106*Assembly!O$12+$BH106*Assembly!O$13+$BI106*Assembly!O$14+$BJ106*Assembly!O$15+$BK106*Assembly!O$16+$BL106*Assembly!O$17+$BM106*Assembly!O$18+$BN106*Assembly!O$19+$BO106*Assembly!O$20+$BP106*Assembly!O$21+$BQ106*Assembly!O$22+$BR106*Assembly!O$23+$BS106*Assembly!O$24</f>
        <v>#VALUE!</v>
      </c>
      <c r="CI106" s="140" t="e">
        <f>$AY106*Assembly!P$4+$AZ106*Assembly!P$5+$BA106*Assembly!P$6+$BB106*Assembly!P$7+$BC106*Assembly!P$8+$BD106*Assembly!P$9+$BE106*Assembly!P$10+$BF106*Assembly!P$11+$BG106*Assembly!P$12+$BH106*Assembly!P$13+$BI106*Assembly!P$14+$BJ106*Assembly!P$15+$BK106*Assembly!P$16+$BL106*Assembly!P$17+$BM106*Assembly!P$18+$BN106*Assembly!P$19+$BO106*Assembly!P$20+$BP106*Assembly!P$21+$BQ106*Assembly!P$22+$BR106*Assembly!P$23+$BS106*Assembly!P$24</f>
        <v>#VALUE!</v>
      </c>
      <c r="CJ106" s="140" t="e">
        <f>$AY106*Assembly!Q$4+$AZ106*Assembly!Q$5+$BA106*Assembly!Q$6+$BB106*Assembly!Q$7+$BC106*Assembly!Q$8+$BD106*Assembly!Q$9+$BE106*Assembly!Q$10+$BF106*Assembly!Q$11+$BG106*Assembly!Q$12+$BH106*Assembly!Q$13+$BI106*Assembly!Q$14+$BJ106*Assembly!Q$15+$BK106*Assembly!Q$16+$BL106*Assembly!Q$17+$BM106*Assembly!Q$18+$BN106*Assembly!Q$19+$BO106*Assembly!Q$20+$BP106*Assembly!Q$21+$BQ106*Assembly!Q$22+$BR106*Assembly!Q$23+$BS106*Assembly!Q$24</f>
        <v>#VALUE!</v>
      </c>
      <c r="CK106" s="145" t="e">
        <f>$AY106*Assembly!R$4+$AZ106*Assembly!R$5+$BA106*Assembly!R$6+$BB106*Assembly!R$7+$BC106*Assembly!R$8+$BD106*Assembly!R$9+$BE106*Assembly!R$10+$BF106*Assembly!R$11+$BG106*Assembly!R$12+$BH106*Assembly!R$13+$BI106*Assembly!R$14+$BJ106*Assembly!R$15+$BK106*Assembly!R$16+$BL106*Assembly!R$17+$BM106*Assembly!R$18+$BN106*Assembly!R$19+$BO106*Assembly!R$20+$BP106*Assembly!R$21+$BQ106*Assembly!R$22+$BR106*Assembly!R$23+$BS106*Assembly!R$24</f>
        <v>#VALUE!</v>
      </c>
      <c r="CL106" s="140" t="e">
        <f>$AY106*Assembly!S$4+$AZ106*Assembly!S$5+$BA106*Assembly!S$6+$BB106*Assembly!S$7+$BC106*Assembly!S$8+$BD106*Assembly!S$9+$BE106*Assembly!S$10+$BF106*Assembly!S$11+$BG106*Assembly!S$12+$BH106*Assembly!S$13+$BI106*Assembly!S$14+$BJ106*Assembly!S$15+$BK106*Assembly!S$16+$BL106*Assembly!S$17+$BM106*Assembly!S$18+$BN106*Assembly!S$19+$BO106*Assembly!S$20+$BP106*Assembly!S$21+$BQ106*Assembly!S$22+$BR106*Assembly!S$23+$BS106*Assembly!S$24</f>
        <v>#VALUE!</v>
      </c>
      <c r="CM106" s="140" t="e">
        <f>$AY106*Assembly!T$4+$AZ106*Assembly!T$5+$BA106*Assembly!T$6+$BB106*Assembly!T$7+$BC106*Assembly!T$8+$BD106*Assembly!T$9+$BE106*Assembly!T$10+$BF106*Assembly!T$11+$BG106*Assembly!T$12+$BH106*Assembly!T$13+$BI106*Assembly!T$14+$BJ106*Assembly!T$15+$BK106*Assembly!T$16+$BL106*Assembly!T$17+$BM106*Assembly!T$18+$BN106*Assembly!T$19+$BO106*Assembly!T$20+$BP106*Assembly!T$21+$BQ106*Assembly!T$22+$BR106*Assembly!T$23+$BS106*Assembly!T$24</f>
        <v>#VALUE!</v>
      </c>
      <c r="CN106" s="140" t="e">
        <f>$AY106*Assembly!U$4+$AZ106*Assembly!U$5+$BA106*Assembly!U$6+$BB106*Assembly!U$7+$BC106*Assembly!U$8+$BD106*Assembly!U$9+$BE106*Assembly!U$10+$BF106*Assembly!U$11+$BG106*Assembly!U$12+$BH106*Assembly!U$13+$BI106*Assembly!U$14+$BJ106*Assembly!U$15+$BK106*Assembly!U$16+$BL106*Assembly!U$17+$BM106*Assembly!U$18+$BN106*Assembly!U$19+$BO106*Assembly!U$20+$BP106*Assembly!U$21+$BQ106*Assembly!U$22+$BR106*Assembly!U$23+$BS106*Assembly!U$24</f>
        <v>#VALUE!</v>
      </c>
      <c r="CO106" s="145" t="e">
        <f>$AY106*Assembly!V$4+$AZ106*Assembly!V$5+$BA106*Assembly!V$6+$BB106*Assembly!V$7+$BC106*Assembly!V$8+$BD106*Assembly!V$9+$BE106*Assembly!V$10+$BF106*Assembly!V$11+$BG106*Assembly!V$12+$BH106*Assembly!V$13+$BI106*Assembly!V$14+$BJ106*Assembly!V$15+$BK106*Assembly!V$16+$BL106*Assembly!V$17+$BM106*Assembly!V$18+$BN106*Assembly!V$19+$BO106*Assembly!V$20+$BP106*Assembly!V$21+$BQ106*Assembly!V$22+$BR106*Assembly!V$23+$BS106*Assembly!V$24</f>
        <v>#VALUE!</v>
      </c>
      <c r="CP106" s="145" t="e">
        <f>CF106*Refining!$F$3</f>
        <v>#VALUE!</v>
      </c>
      <c r="CQ106" s="145" t="e">
        <f>CG106*Refining!$F$4</f>
        <v>#VALUE!</v>
      </c>
      <c r="CR106" s="145" t="e">
        <f>CH106*Refining!$F$5</f>
        <v>#VALUE!</v>
      </c>
      <c r="CS106" s="145" t="e">
        <f>CI106*Refining!$F$6</f>
        <v>#VALUE!</v>
      </c>
      <c r="CT106" s="145" t="e">
        <f>CJ106*Refining!$F$7</f>
        <v>#VALUE!</v>
      </c>
      <c r="CU106" s="145" t="e">
        <f>CK106*Refining!$F$8</f>
        <v>#VALUE!</v>
      </c>
      <c r="CV106" s="145" t="e">
        <f>CL106*Refining!$F$9</f>
        <v>#VALUE!</v>
      </c>
      <c r="CW106" s="145" t="e">
        <f>CM106*Refining!$F$10</f>
        <v>#VALUE!</v>
      </c>
      <c r="CX106" s="145" t="e">
        <f>CN106*Refining!$F$11</f>
        <v>#VALUE!</v>
      </c>
      <c r="CY106" s="145" t="e">
        <f>CO106*Refining!$F$12</f>
        <v>#VALUE!</v>
      </c>
      <c r="CZ106" s="185" t="e">
        <f t="shared" ref="CZ106:DS106" si="429">IF(CF106 = 0, "", CF106)</f>
        <v>#VALUE!</v>
      </c>
      <c r="DA106" s="186" t="e">
        <f t="shared" si="429"/>
        <v>#VALUE!</v>
      </c>
      <c r="DB106" s="186" t="e">
        <f t="shared" si="429"/>
        <v>#VALUE!</v>
      </c>
      <c r="DC106" s="186" t="e">
        <f t="shared" si="429"/>
        <v>#VALUE!</v>
      </c>
      <c r="DD106" s="186" t="e">
        <f t="shared" si="429"/>
        <v>#VALUE!</v>
      </c>
      <c r="DE106" s="186" t="e">
        <f t="shared" si="429"/>
        <v>#VALUE!</v>
      </c>
      <c r="DF106" s="186" t="e">
        <f t="shared" si="429"/>
        <v>#VALUE!</v>
      </c>
      <c r="DG106" s="186" t="e">
        <f t="shared" si="429"/>
        <v>#VALUE!</v>
      </c>
      <c r="DH106" s="186" t="e">
        <f t="shared" si="429"/>
        <v>#VALUE!</v>
      </c>
      <c r="DI106" s="187" t="e">
        <f t="shared" si="429"/>
        <v>#VALUE!</v>
      </c>
      <c r="DJ106" s="185" t="e">
        <f t="shared" si="429"/>
        <v>#VALUE!</v>
      </c>
      <c r="DK106" s="186" t="e">
        <f t="shared" si="429"/>
        <v>#VALUE!</v>
      </c>
      <c r="DL106" s="186" t="e">
        <f t="shared" si="429"/>
        <v>#VALUE!</v>
      </c>
      <c r="DM106" s="186" t="e">
        <f t="shared" si="429"/>
        <v>#VALUE!</v>
      </c>
      <c r="DN106" s="188" t="e">
        <f t="shared" si="429"/>
        <v>#VALUE!</v>
      </c>
      <c r="DO106" s="186" t="e">
        <f t="shared" si="429"/>
        <v>#VALUE!</v>
      </c>
      <c r="DP106" s="186" t="e">
        <f t="shared" si="429"/>
        <v>#VALUE!</v>
      </c>
      <c r="DQ106" s="186" t="e">
        <f t="shared" si="429"/>
        <v>#VALUE!</v>
      </c>
      <c r="DR106" s="186" t="e">
        <f t="shared" si="429"/>
        <v>#VALUE!</v>
      </c>
      <c r="DS106" s="187" t="e">
        <f t="shared" si="429"/>
        <v>#VALUE!</v>
      </c>
      <c r="DT106" s="185" t="e">
        <f t="shared" si="11"/>
        <v>#VALUE!</v>
      </c>
      <c r="DU106" s="189" t="e">
        <f t="shared" si="12"/>
        <v>#VALUE!</v>
      </c>
      <c r="DV106" s="133" t="e">
        <f>CZ106*'Ores &amp; Ingots'!$C$3+DA106*'Ores &amp; Ingots'!$C$4+DB106*'Ores &amp; Ingots'!$C$5+DC106*'Ores &amp; Ingots'!$C$6+DD106*'Ores &amp; Ingots'!$C$7+DE106*'Ores &amp; Ingots'!$C$8+DF106*'Ores &amp; Ingots'!$C$9+DG106*'Ores &amp; Ingots'!$C$10+DH106*'Ores &amp; Ingots'!$C$11+DI106*'Ores &amp; Ingots'!$C$12</f>
        <v>#VALUE!</v>
      </c>
      <c r="DW106" s="133" t="e">
        <f>DJ106*'Ores &amp; Ingots'!$B$3+DK106*'Ores &amp; Ingots'!$B$4+DL106*'Ores &amp; Ingots'!$B$5+DM106*'Ores &amp; Ingots'!$B$6+DN106*'Ores &amp; Ingots'!$B$7+DO106*'Ores &amp; Ingots'!$B$8+DP106*'Ores &amp; Ingots'!$B$9+DQ106*'Ores &amp; Ingots'!$B$10+DR106*'Ores &amp; Ingots'!$B$11+DS106*'Ores &amp; Ingots'!$B$12</f>
        <v>#VALUE!</v>
      </c>
      <c r="DX106" s="189" t="e">
        <f>CZ106*Refining!$G$3+DA106*Refining!$G$4+DB106*Refining!$G$5+DC106*Refining!$G$6+DD106*Refining!$G$7+DE106*Refining!$G$8+DF106*Refining!$G$9+DG106*Refining!$G$10+DH106*Refining!$G$11+DI106*Refining!$G$12</f>
        <v>#VALUE!</v>
      </c>
      <c r="DY106" s="189" t="e">
        <f t="shared" si="13"/>
        <v>#VALUE!</v>
      </c>
      <c r="DZ106" s="192" t="e">
        <f t="shared" si="14"/>
        <v>#VALUE!</v>
      </c>
      <c r="EA106" s="185" t="e">
        <f t="shared" si="15"/>
        <v>#VALUE!</v>
      </c>
      <c r="EB106" s="194" t="e">
        <f t="shared" ref="EB106:EC106" si="430">EA106/60</f>
        <v>#VALUE!</v>
      </c>
      <c r="EC106" s="194" t="e">
        <f t="shared" si="430"/>
        <v>#VALUE!</v>
      </c>
      <c r="ED106" s="185" t="e">
        <f t="shared" si="17"/>
        <v>#VALUE!</v>
      </c>
      <c r="EE106" s="194" t="e">
        <f t="shared" ref="EE106:EF106" si="431">ED106/1000</f>
        <v>#VALUE!</v>
      </c>
      <c r="EF106" s="196" t="e">
        <f t="shared" si="431"/>
        <v>#VALUE!</v>
      </c>
      <c r="EG106" s="130" t="e">
        <f t="shared" si="19"/>
        <v>#VALUE!</v>
      </c>
      <c r="EH106" s="132" t="e">
        <f t="shared" si="20"/>
        <v>#VALUE!</v>
      </c>
      <c r="EI106" s="384" t="s">
        <v>28</v>
      </c>
    </row>
    <row r="107" spans="1:139" ht="12.75" x14ac:dyDescent="0.2">
      <c r="A107" s="864"/>
      <c r="B107" s="135" t="s">
        <v>330</v>
      </c>
      <c r="C107" s="137" t="s">
        <v>156</v>
      </c>
      <c r="D107" s="137">
        <v>3</v>
      </c>
      <c r="E107" s="137">
        <v>3</v>
      </c>
      <c r="F107" s="137">
        <v>3</v>
      </c>
      <c r="G107" s="139">
        <f t="shared" si="0"/>
        <v>421.875</v>
      </c>
      <c r="H107" s="140">
        <v>45</v>
      </c>
      <c r="I107" s="140">
        <v>45</v>
      </c>
      <c r="J107" s="140">
        <f>H107/Main!$D$9</f>
        <v>9</v>
      </c>
      <c r="K107" s="140">
        <f>I107/Main!$D$10</f>
        <v>22.5</v>
      </c>
      <c r="L107" s="140">
        <f t="shared" si="1"/>
        <v>2.5</v>
      </c>
      <c r="M107" s="140">
        <v>1</v>
      </c>
      <c r="N107" s="145">
        <v>1</v>
      </c>
      <c r="O107" s="145">
        <v>1000</v>
      </c>
      <c r="P107" s="143"/>
      <c r="Q107" s="145">
        <v>4000</v>
      </c>
      <c r="R107" s="145">
        <f>Q107*Main!$D$6</f>
        <v>40000</v>
      </c>
      <c r="S107" s="145">
        <v>2500000</v>
      </c>
      <c r="T107" s="146"/>
      <c r="U107" s="143"/>
      <c r="V107" s="143"/>
      <c r="W107" s="146"/>
      <c r="X107" s="146"/>
      <c r="Y107" s="143"/>
      <c r="Z107" s="143"/>
      <c r="AA107" s="143"/>
      <c r="AB107" s="143"/>
      <c r="AC107" s="362" t="s">
        <v>12</v>
      </c>
      <c r="AD107" s="133">
        <v>280</v>
      </c>
      <c r="AE107" s="133">
        <v>0</v>
      </c>
      <c r="AF107" s="133">
        <v>60</v>
      </c>
      <c r="AG107" s="133">
        <v>80</v>
      </c>
      <c r="AH107" s="133">
        <v>40</v>
      </c>
      <c r="AI107" s="133">
        <v>0</v>
      </c>
      <c r="AJ107" s="133">
        <v>0</v>
      </c>
      <c r="AK107" s="167">
        <v>8</v>
      </c>
      <c r="AL107" s="133">
        <v>0</v>
      </c>
      <c r="AM107" s="133">
        <v>0</v>
      </c>
      <c r="AN107" s="133">
        <v>0</v>
      </c>
      <c r="AO107" s="133">
        <v>0</v>
      </c>
      <c r="AP107" s="133">
        <v>0</v>
      </c>
      <c r="AQ107" s="133">
        <v>0</v>
      </c>
      <c r="AR107" s="133">
        <v>0</v>
      </c>
      <c r="AS107" s="133">
        <v>0</v>
      </c>
      <c r="AT107" s="133">
        <v>0</v>
      </c>
      <c r="AU107" s="133">
        <v>0</v>
      </c>
      <c r="AV107" s="133">
        <v>0</v>
      </c>
      <c r="AW107" s="133">
        <v>0</v>
      </c>
      <c r="AX107" s="133">
        <v>0</v>
      </c>
      <c r="AY107" s="174">
        <f t="shared" ref="AY107:BS107" si="432">IF(AD107 = 0, "", AD107)</f>
        <v>280</v>
      </c>
      <c r="AZ107" s="137" t="str">
        <f t="shared" si="432"/>
        <v/>
      </c>
      <c r="BA107" s="133">
        <f t="shared" si="432"/>
        <v>60</v>
      </c>
      <c r="BB107" s="133">
        <f t="shared" si="432"/>
        <v>80</v>
      </c>
      <c r="BC107" s="133">
        <f t="shared" si="432"/>
        <v>40</v>
      </c>
      <c r="BD107" s="137" t="str">
        <f t="shared" si="432"/>
        <v/>
      </c>
      <c r="BE107" s="137" t="str">
        <f t="shared" si="432"/>
        <v/>
      </c>
      <c r="BF107" s="167">
        <f t="shared" si="432"/>
        <v>8</v>
      </c>
      <c r="BG107" s="137" t="str">
        <f t="shared" si="432"/>
        <v/>
      </c>
      <c r="BH107" s="137" t="str">
        <f t="shared" si="432"/>
        <v/>
      </c>
      <c r="BI107" s="137" t="str">
        <f t="shared" si="432"/>
        <v/>
      </c>
      <c r="BJ107" s="137" t="str">
        <f t="shared" si="432"/>
        <v/>
      </c>
      <c r="BK107" s="137" t="str">
        <f t="shared" si="432"/>
        <v/>
      </c>
      <c r="BL107" s="137" t="str">
        <f t="shared" si="432"/>
        <v/>
      </c>
      <c r="BM107" s="137" t="str">
        <f t="shared" si="432"/>
        <v/>
      </c>
      <c r="BN107" s="137" t="str">
        <f t="shared" si="432"/>
        <v/>
      </c>
      <c r="BO107" s="137" t="str">
        <f t="shared" si="432"/>
        <v/>
      </c>
      <c r="BP107" s="137" t="str">
        <f t="shared" si="432"/>
        <v/>
      </c>
      <c r="BQ107" s="137" t="str">
        <f t="shared" si="432"/>
        <v/>
      </c>
      <c r="BR107" s="137" t="str">
        <f t="shared" si="432"/>
        <v/>
      </c>
      <c r="BS107" s="169" t="str">
        <f t="shared" si="432"/>
        <v/>
      </c>
      <c r="BT107" s="174" t="e">
        <f>$AY107*Assembly!Z$4+$AZ107*Assembly!Z$5+$BA107*Assembly!Z$6+$BB107*Assembly!Z$7+$BC107*Assembly!Z$8+$BD107*Assembly!Z$9+$BE107*Assembly!Z$10+$BF107*Assembly!Z$11+$BG107*Assembly!Z$12+$BH107*Assembly!Z$13+$BI107*Assembly!Z$14+$BJ107*Assembly!Z$15+$BK107*Assembly!Z$16+$BL107*Assembly!Z$17+$BM107*Assembly!Z$18+$BN107*Assembly!Z$19+$BO107*Assembly!Z$20+$BP107*Assembly!Z$21+$BQ107*Assembly!Z$22+$BR107*Assembly!Z$23+$BS107*Assembly!Z$24</f>
        <v>#VALUE!</v>
      </c>
      <c r="BU107" s="133" t="e">
        <f t="shared" si="3"/>
        <v>#VALUE!</v>
      </c>
      <c r="BV107" s="390" t="e">
        <f t="shared" si="424"/>
        <v>#VALUE!</v>
      </c>
      <c r="BW107" s="133" t="e">
        <f>$AY107*Assembly!AD$4+$AZ107*Assembly!AD$5+$BA107*Assembly!AD$6+$BB107*Assembly!AD$7+$BC107*Assembly!AD$8+$BD107*Assembly!AD$9+$BE107*Assembly!AD$10+$BF107*Assembly!AD$11+$BG107*Assembly!AD$12+$BH107*Assembly!AD$13+$BI107*Assembly!AD$14+$BJ107*Assembly!AD$15+$BK107*Assembly!AD$16+$BL107*Assembly!AD$17+$BM107*Assembly!AD$18+$BN107*Assembly!AD$19+$BO107*Assembly!AD$20+$BP107*Assembly!AD$21+$BQ107*Assembly!AD$22+$BR107*Assembly!AD$23+$BS107*Assembly!AD$24</f>
        <v>#VALUE!</v>
      </c>
      <c r="BX107" s="177" t="e">
        <f t="shared" si="4"/>
        <v>#VALUE!</v>
      </c>
      <c r="BY107" s="178" t="e">
        <f t="shared" si="5"/>
        <v>#VALUE!</v>
      </c>
      <c r="BZ107" s="179" t="e">
        <f t="shared" si="6"/>
        <v>#VALUE!</v>
      </c>
      <c r="CA107" s="178" t="e">
        <f t="shared" si="7"/>
        <v>#VALUE!</v>
      </c>
      <c r="CB107" s="133" t="e">
        <f>$AY107*Assembly!Y$4+$AZ107*Assembly!Y$5+$BA107*Assembly!Y$6+$BB107*Assembly!Y$7+$BC107*Assembly!Y$8+$BD107*Assembly!Y$9+$BE107*Assembly!Y$10+$BF107*Assembly!Y$11+$BG107*Assembly!Y$12+$BH107*Assembly!Y$13+$BI107*Assembly!Y$14+$BJ107*Assembly!Y$15+$BK107*Assembly!Y$16+$BL107*Assembly!Y$17+$BM107*Assembly!Y$18+$BN107*Assembly!Y$19+$BO107*Assembly!Y$20+$BP107*Assembly!Y$21+$BQ107*Assembly!Y$22+$BR107*Assembly!Y$23+$BS107*Assembly!Y$24</f>
        <v>#VALUE!</v>
      </c>
      <c r="CC107" s="133" t="e">
        <f t="shared" si="8"/>
        <v>#VALUE!</v>
      </c>
      <c r="CD107" s="130" t="e">
        <f t="shared" si="9"/>
        <v>#VALUE!</v>
      </c>
      <c r="CE107" s="183" t="e">
        <f>$AY107*Assembly!AC$4+$AZ107*Assembly!AC$5+$BA107*Assembly!AC$6+$BB107*Assembly!AC$7+$BC107*Assembly!AC$8+$BD107*Assembly!AC$9+$BE107*Assembly!AC$10+$BF107*Assembly!AC$11+$BG107*Assembly!AC$12+$BH107*Assembly!AC$13+$BI107*Assembly!AC$14+$BJ107*Assembly!AC$15+$BK107*Assembly!AC$16+$BL107*Assembly!AC$17+$BM107*Assembly!AC$18+$BN107*Assembly!AC$19+$BO107*Assembly!AC$20+$BP107*Assembly!AC$21+$BQ107*Assembly!AC$22+$BR107*Assembly!AC$23+$BS107*Assembly!AC$24</f>
        <v>#VALUE!</v>
      </c>
      <c r="CF107" s="145" t="e">
        <f>$AY107*Assembly!M$4+$AZ107*Assembly!M$5+$BA107*Assembly!M$6+$BB107*Assembly!M$7+$BC107*Assembly!M$8+$BD107*Assembly!M$9+$BE107*Assembly!M$10+$BF107*Assembly!M$11+$BG107*Assembly!M$12+$BH107*Assembly!M$13+$BI107*Assembly!M$14+$BJ107*Assembly!M$15+$BK107*Assembly!M$16+$BL107*Assembly!M$17+$BM107*Assembly!M$18+$BN107*Assembly!M$19+$BO107*Assembly!M$20+$BP107*Assembly!M$21+$BQ107*Assembly!M$22+$BR107*Assembly!M$23+$BS107*Assembly!M$24</f>
        <v>#VALUE!</v>
      </c>
      <c r="CG107" s="145" t="e">
        <f>$AY107*Assembly!N$4+$AZ107*Assembly!N$5+$BA107*Assembly!N$6+$BB107*Assembly!N$7+$BC107*Assembly!N$8+$BD107*Assembly!N$9+$BE107*Assembly!N$10+$BF107*Assembly!N$11+$BG107*Assembly!N$12+$BH107*Assembly!N$13+$BI107*Assembly!N$14+$BJ107*Assembly!N$15+$BK107*Assembly!N$16+$BL107*Assembly!N$17+$BM107*Assembly!N$18+$BN107*Assembly!N$19+$BO107*Assembly!N$20+$BP107*Assembly!N$21+$BQ107*Assembly!N$22+$BR107*Assembly!N$23+$BS107*Assembly!N$24</f>
        <v>#VALUE!</v>
      </c>
      <c r="CH107" s="145" t="e">
        <f>$AY107*Assembly!O$4+$AZ107*Assembly!O$5+$BA107*Assembly!O$6+$BB107*Assembly!O$7+$BC107*Assembly!O$8+$BD107*Assembly!O$9+$BE107*Assembly!O$10+$BF107*Assembly!O$11+$BG107*Assembly!O$12+$BH107*Assembly!O$13+$BI107*Assembly!O$14+$BJ107*Assembly!O$15+$BK107*Assembly!O$16+$BL107*Assembly!O$17+$BM107*Assembly!O$18+$BN107*Assembly!O$19+$BO107*Assembly!O$20+$BP107*Assembly!O$21+$BQ107*Assembly!O$22+$BR107*Assembly!O$23+$BS107*Assembly!O$24</f>
        <v>#VALUE!</v>
      </c>
      <c r="CI107" s="140" t="e">
        <f>$AY107*Assembly!P$4+$AZ107*Assembly!P$5+$BA107*Assembly!P$6+$BB107*Assembly!P$7+$BC107*Assembly!P$8+$BD107*Assembly!P$9+$BE107*Assembly!P$10+$BF107*Assembly!P$11+$BG107*Assembly!P$12+$BH107*Assembly!P$13+$BI107*Assembly!P$14+$BJ107*Assembly!P$15+$BK107*Assembly!P$16+$BL107*Assembly!P$17+$BM107*Assembly!P$18+$BN107*Assembly!P$19+$BO107*Assembly!P$20+$BP107*Assembly!P$21+$BQ107*Assembly!P$22+$BR107*Assembly!P$23+$BS107*Assembly!P$24</f>
        <v>#VALUE!</v>
      </c>
      <c r="CJ107" s="140" t="e">
        <f>$AY107*Assembly!Q$4+$AZ107*Assembly!Q$5+$BA107*Assembly!Q$6+$BB107*Assembly!Q$7+$BC107*Assembly!Q$8+$BD107*Assembly!Q$9+$BE107*Assembly!Q$10+$BF107*Assembly!Q$11+$BG107*Assembly!Q$12+$BH107*Assembly!Q$13+$BI107*Assembly!Q$14+$BJ107*Assembly!Q$15+$BK107*Assembly!Q$16+$BL107*Assembly!Q$17+$BM107*Assembly!Q$18+$BN107*Assembly!Q$19+$BO107*Assembly!Q$20+$BP107*Assembly!Q$21+$BQ107*Assembly!Q$22+$BR107*Assembly!Q$23+$BS107*Assembly!Q$24</f>
        <v>#VALUE!</v>
      </c>
      <c r="CK107" s="145" t="e">
        <f>$AY107*Assembly!R$4+$AZ107*Assembly!R$5+$BA107*Assembly!R$6+$BB107*Assembly!R$7+$BC107*Assembly!R$8+$BD107*Assembly!R$9+$BE107*Assembly!R$10+$BF107*Assembly!R$11+$BG107*Assembly!R$12+$BH107*Assembly!R$13+$BI107*Assembly!R$14+$BJ107*Assembly!R$15+$BK107*Assembly!R$16+$BL107*Assembly!R$17+$BM107*Assembly!R$18+$BN107*Assembly!R$19+$BO107*Assembly!R$20+$BP107*Assembly!R$21+$BQ107*Assembly!R$22+$BR107*Assembly!R$23+$BS107*Assembly!R$24</f>
        <v>#VALUE!</v>
      </c>
      <c r="CL107" s="140" t="e">
        <f>$AY107*Assembly!S$4+$AZ107*Assembly!S$5+$BA107*Assembly!S$6+$BB107*Assembly!S$7+$BC107*Assembly!S$8+$BD107*Assembly!S$9+$BE107*Assembly!S$10+$BF107*Assembly!S$11+$BG107*Assembly!S$12+$BH107*Assembly!S$13+$BI107*Assembly!S$14+$BJ107*Assembly!S$15+$BK107*Assembly!S$16+$BL107*Assembly!S$17+$BM107*Assembly!S$18+$BN107*Assembly!S$19+$BO107*Assembly!S$20+$BP107*Assembly!S$21+$BQ107*Assembly!S$22+$BR107*Assembly!S$23+$BS107*Assembly!S$24</f>
        <v>#VALUE!</v>
      </c>
      <c r="CM107" s="140" t="e">
        <f>$AY107*Assembly!T$4+$AZ107*Assembly!T$5+$BA107*Assembly!T$6+$BB107*Assembly!T$7+$BC107*Assembly!T$8+$BD107*Assembly!T$9+$BE107*Assembly!T$10+$BF107*Assembly!T$11+$BG107*Assembly!T$12+$BH107*Assembly!T$13+$BI107*Assembly!T$14+$BJ107*Assembly!T$15+$BK107*Assembly!T$16+$BL107*Assembly!T$17+$BM107*Assembly!T$18+$BN107*Assembly!T$19+$BO107*Assembly!T$20+$BP107*Assembly!T$21+$BQ107*Assembly!T$22+$BR107*Assembly!T$23+$BS107*Assembly!T$24</f>
        <v>#VALUE!</v>
      </c>
      <c r="CN107" s="140" t="e">
        <f>$AY107*Assembly!U$4+$AZ107*Assembly!U$5+$BA107*Assembly!U$6+$BB107*Assembly!U$7+$BC107*Assembly!U$8+$BD107*Assembly!U$9+$BE107*Assembly!U$10+$BF107*Assembly!U$11+$BG107*Assembly!U$12+$BH107*Assembly!U$13+$BI107*Assembly!U$14+$BJ107*Assembly!U$15+$BK107*Assembly!U$16+$BL107*Assembly!U$17+$BM107*Assembly!U$18+$BN107*Assembly!U$19+$BO107*Assembly!U$20+$BP107*Assembly!U$21+$BQ107*Assembly!U$22+$BR107*Assembly!U$23+$BS107*Assembly!U$24</f>
        <v>#VALUE!</v>
      </c>
      <c r="CO107" s="145" t="e">
        <f>$AY107*Assembly!V$4+$AZ107*Assembly!V$5+$BA107*Assembly!V$6+$BB107*Assembly!V$7+$BC107*Assembly!V$8+$BD107*Assembly!V$9+$BE107*Assembly!V$10+$BF107*Assembly!V$11+$BG107*Assembly!V$12+$BH107*Assembly!V$13+$BI107*Assembly!V$14+$BJ107*Assembly!V$15+$BK107*Assembly!V$16+$BL107*Assembly!V$17+$BM107*Assembly!V$18+$BN107*Assembly!V$19+$BO107*Assembly!V$20+$BP107*Assembly!V$21+$BQ107*Assembly!V$22+$BR107*Assembly!V$23+$BS107*Assembly!V$24</f>
        <v>#VALUE!</v>
      </c>
      <c r="CP107" s="145" t="e">
        <f>CF107*Refining!$F$3</f>
        <v>#VALUE!</v>
      </c>
      <c r="CQ107" s="145" t="e">
        <f>CG107*Refining!$F$4</f>
        <v>#VALUE!</v>
      </c>
      <c r="CR107" s="145" t="e">
        <f>CH107*Refining!$F$5</f>
        <v>#VALUE!</v>
      </c>
      <c r="CS107" s="145" t="e">
        <f>CI107*Refining!$F$6</f>
        <v>#VALUE!</v>
      </c>
      <c r="CT107" s="145" t="e">
        <f>CJ107*Refining!$F$7</f>
        <v>#VALUE!</v>
      </c>
      <c r="CU107" s="145" t="e">
        <f>CK107*Refining!$F$8</f>
        <v>#VALUE!</v>
      </c>
      <c r="CV107" s="145" t="e">
        <f>CL107*Refining!$F$9</f>
        <v>#VALUE!</v>
      </c>
      <c r="CW107" s="145" t="e">
        <f>CM107*Refining!$F$10</f>
        <v>#VALUE!</v>
      </c>
      <c r="CX107" s="145" t="e">
        <f>CN107*Refining!$F$11</f>
        <v>#VALUE!</v>
      </c>
      <c r="CY107" s="145" t="e">
        <f>CO107*Refining!$F$12</f>
        <v>#VALUE!</v>
      </c>
      <c r="CZ107" s="185" t="e">
        <f t="shared" ref="CZ107:DS107" si="433">IF(CF107 = 0, "", CF107)</f>
        <v>#VALUE!</v>
      </c>
      <c r="DA107" s="186" t="e">
        <f t="shared" si="433"/>
        <v>#VALUE!</v>
      </c>
      <c r="DB107" s="186" t="e">
        <f t="shared" si="433"/>
        <v>#VALUE!</v>
      </c>
      <c r="DC107" s="186" t="e">
        <f t="shared" si="433"/>
        <v>#VALUE!</v>
      </c>
      <c r="DD107" s="186" t="e">
        <f t="shared" si="433"/>
        <v>#VALUE!</v>
      </c>
      <c r="DE107" s="186" t="e">
        <f t="shared" si="433"/>
        <v>#VALUE!</v>
      </c>
      <c r="DF107" s="186" t="e">
        <f t="shared" si="433"/>
        <v>#VALUE!</v>
      </c>
      <c r="DG107" s="186" t="e">
        <f t="shared" si="433"/>
        <v>#VALUE!</v>
      </c>
      <c r="DH107" s="186" t="e">
        <f t="shared" si="433"/>
        <v>#VALUE!</v>
      </c>
      <c r="DI107" s="187" t="e">
        <f t="shared" si="433"/>
        <v>#VALUE!</v>
      </c>
      <c r="DJ107" s="185" t="e">
        <f t="shared" si="433"/>
        <v>#VALUE!</v>
      </c>
      <c r="DK107" s="186" t="e">
        <f t="shared" si="433"/>
        <v>#VALUE!</v>
      </c>
      <c r="DL107" s="186" t="e">
        <f t="shared" si="433"/>
        <v>#VALUE!</v>
      </c>
      <c r="DM107" s="186" t="e">
        <f t="shared" si="433"/>
        <v>#VALUE!</v>
      </c>
      <c r="DN107" s="188" t="e">
        <f t="shared" si="433"/>
        <v>#VALUE!</v>
      </c>
      <c r="DO107" s="186" t="e">
        <f t="shared" si="433"/>
        <v>#VALUE!</v>
      </c>
      <c r="DP107" s="186" t="e">
        <f t="shared" si="433"/>
        <v>#VALUE!</v>
      </c>
      <c r="DQ107" s="186" t="e">
        <f t="shared" si="433"/>
        <v>#VALUE!</v>
      </c>
      <c r="DR107" s="186" t="e">
        <f t="shared" si="433"/>
        <v>#VALUE!</v>
      </c>
      <c r="DS107" s="187" t="e">
        <f t="shared" si="433"/>
        <v>#VALUE!</v>
      </c>
      <c r="DT107" s="185" t="e">
        <f t="shared" si="11"/>
        <v>#VALUE!</v>
      </c>
      <c r="DU107" s="189" t="e">
        <f t="shared" si="12"/>
        <v>#VALUE!</v>
      </c>
      <c r="DV107" s="133" t="e">
        <f>CZ107*'Ores &amp; Ingots'!$C$3+DA107*'Ores &amp; Ingots'!$C$4+DB107*'Ores &amp; Ingots'!$C$5+DC107*'Ores &amp; Ingots'!$C$6+DD107*'Ores &amp; Ingots'!$C$7+DE107*'Ores &amp; Ingots'!$C$8+DF107*'Ores &amp; Ingots'!$C$9+DG107*'Ores &amp; Ingots'!$C$10+DH107*'Ores &amp; Ingots'!$C$11+DI107*'Ores &amp; Ingots'!$C$12</f>
        <v>#VALUE!</v>
      </c>
      <c r="DW107" s="133" t="e">
        <f>DJ107*'Ores &amp; Ingots'!$B$3+DK107*'Ores &amp; Ingots'!$B$4+DL107*'Ores &amp; Ingots'!$B$5+DM107*'Ores &amp; Ingots'!$B$6+DN107*'Ores &amp; Ingots'!$B$7+DO107*'Ores &amp; Ingots'!$B$8+DP107*'Ores &amp; Ingots'!$B$9+DQ107*'Ores &amp; Ingots'!$B$10+DR107*'Ores &amp; Ingots'!$B$11+DS107*'Ores &amp; Ingots'!$B$12</f>
        <v>#VALUE!</v>
      </c>
      <c r="DX107" s="189" t="e">
        <f>CZ107*Refining!$G$3+DA107*Refining!$G$4+DB107*Refining!$G$5+DC107*Refining!$G$6+DD107*Refining!$G$7+DE107*Refining!$G$8+DF107*Refining!$G$9+DG107*Refining!$G$10+DH107*Refining!$G$11+DI107*Refining!$G$12</f>
        <v>#VALUE!</v>
      </c>
      <c r="DY107" s="189" t="e">
        <f t="shared" si="13"/>
        <v>#VALUE!</v>
      </c>
      <c r="DZ107" s="192" t="e">
        <f t="shared" si="14"/>
        <v>#VALUE!</v>
      </c>
      <c r="EA107" s="185" t="e">
        <f t="shared" si="15"/>
        <v>#VALUE!</v>
      </c>
      <c r="EB107" s="194" t="e">
        <f t="shared" ref="EB107:EC107" si="434">EA107/60</f>
        <v>#VALUE!</v>
      </c>
      <c r="EC107" s="194" t="e">
        <f t="shared" si="434"/>
        <v>#VALUE!</v>
      </c>
      <c r="ED107" s="185" t="e">
        <f t="shared" si="17"/>
        <v>#VALUE!</v>
      </c>
      <c r="EE107" s="194" t="e">
        <f t="shared" ref="EE107:EF107" si="435">ED107/1000</f>
        <v>#VALUE!</v>
      </c>
      <c r="EF107" s="196" t="e">
        <f t="shared" si="435"/>
        <v>#VALUE!</v>
      </c>
      <c r="EG107" s="130" t="e">
        <f t="shared" si="19"/>
        <v>#VALUE!</v>
      </c>
      <c r="EH107" s="132" t="e">
        <f t="shared" si="20"/>
        <v>#VALUE!</v>
      </c>
      <c r="EI107" s="384"/>
    </row>
    <row r="108" spans="1:139" ht="12.75" hidden="1" x14ac:dyDescent="0.2">
      <c r="A108" s="864"/>
      <c r="B108" s="135" t="s">
        <v>330</v>
      </c>
      <c r="C108" s="137" t="s">
        <v>155</v>
      </c>
      <c r="D108" s="137">
        <v>5</v>
      </c>
      <c r="E108" s="137">
        <v>5</v>
      </c>
      <c r="F108" s="137">
        <v>5</v>
      </c>
      <c r="G108" s="139">
        <f t="shared" si="0"/>
        <v>15.625</v>
      </c>
      <c r="H108" s="140">
        <v>45</v>
      </c>
      <c r="I108" s="140">
        <v>45</v>
      </c>
      <c r="J108" s="140">
        <f>H108/Main!$D$9</f>
        <v>9</v>
      </c>
      <c r="K108" s="140">
        <f>I108/Main!$D$10</f>
        <v>22.5</v>
      </c>
      <c r="L108" s="140">
        <f t="shared" si="1"/>
        <v>2.5</v>
      </c>
      <c r="M108" s="140">
        <v>1</v>
      </c>
      <c r="N108" s="145">
        <v>1</v>
      </c>
      <c r="O108" s="145">
        <v>1000</v>
      </c>
      <c r="P108" s="143"/>
      <c r="Q108" s="145">
        <v>4000</v>
      </c>
      <c r="R108" s="145">
        <f>Q108*Main!$D$6</f>
        <v>40000</v>
      </c>
      <c r="S108" s="145">
        <v>40000</v>
      </c>
      <c r="T108" s="146"/>
      <c r="U108" s="143"/>
      <c r="V108" s="143"/>
      <c r="W108" s="146"/>
      <c r="X108" s="146"/>
      <c r="Y108" s="143"/>
      <c r="Z108" s="143"/>
      <c r="AA108" s="143"/>
      <c r="AB108" s="143"/>
      <c r="AC108" s="362"/>
      <c r="AD108" s="133">
        <v>80</v>
      </c>
      <c r="AE108" s="133">
        <v>0</v>
      </c>
      <c r="AF108" s="133">
        <v>60</v>
      </c>
      <c r="AG108" s="133">
        <v>40</v>
      </c>
      <c r="AH108" s="133">
        <v>40</v>
      </c>
      <c r="AI108" s="133">
        <v>0</v>
      </c>
      <c r="AJ108" s="133">
        <v>0</v>
      </c>
      <c r="AK108" s="167">
        <v>8</v>
      </c>
      <c r="AL108" s="133">
        <v>0</v>
      </c>
      <c r="AM108" s="133">
        <v>0</v>
      </c>
      <c r="AN108" s="133">
        <v>0</v>
      </c>
      <c r="AO108" s="133">
        <v>0</v>
      </c>
      <c r="AP108" s="133">
        <v>0</v>
      </c>
      <c r="AQ108" s="133">
        <v>0</v>
      </c>
      <c r="AR108" s="133">
        <v>0</v>
      </c>
      <c r="AS108" s="133">
        <v>0</v>
      </c>
      <c r="AT108" s="133">
        <v>0</v>
      </c>
      <c r="AU108" s="133">
        <v>0</v>
      </c>
      <c r="AV108" s="133">
        <v>0</v>
      </c>
      <c r="AW108" s="133">
        <v>0</v>
      </c>
      <c r="AX108" s="133">
        <v>0</v>
      </c>
      <c r="AY108" s="174">
        <f t="shared" ref="AY108:BS108" si="436">IF(AD108 = 0, "", AD108)</f>
        <v>80</v>
      </c>
      <c r="AZ108" s="137" t="str">
        <f t="shared" si="436"/>
        <v/>
      </c>
      <c r="BA108" s="133">
        <f t="shared" si="436"/>
        <v>60</v>
      </c>
      <c r="BB108" s="133">
        <f t="shared" si="436"/>
        <v>40</v>
      </c>
      <c r="BC108" s="133">
        <f t="shared" si="436"/>
        <v>40</v>
      </c>
      <c r="BD108" s="137" t="str">
        <f t="shared" si="436"/>
        <v/>
      </c>
      <c r="BE108" s="137" t="str">
        <f t="shared" si="436"/>
        <v/>
      </c>
      <c r="BF108" s="167">
        <f t="shared" si="436"/>
        <v>8</v>
      </c>
      <c r="BG108" s="137" t="str">
        <f t="shared" si="436"/>
        <v/>
      </c>
      <c r="BH108" s="137" t="str">
        <f t="shared" si="436"/>
        <v/>
      </c>
      <c r="BI108" s="137" t="str">
        <f t="shared" si="436"/>
        <v/>
      </c>
      <c r="BJ108" s="137" t="str">
        <f t="shared" si="436"/>
        <v/>
      </c>
      <c r="BK108" s="137" t="str">
        <f t="shared" si="436"/>
        <v/>
      </c>
      <c r="BL108" s="137" t="str">
        <f t="shared" si="436"/>
        <v/>
      </c>
      <c r="BM108" s="137" t="str">
        <f t="shared" si="436"/>
        <v/>
      </c>
      <c r="BN108" s="137" t="str">
        <f t="shared" si="436"/>
        <v/>
      </c>
      <c r="BO108" s="137" t="str">
        <f t="shared" si="436"/>
        <v/>
      </c>
      <c r="BP108" s="137" t="str">
        <f t="shared" si="436"/>
        <v/>
      </c>
      <c r="BQ108" s="137" t="str">
        <f t="shared" si="436"/>
        <v/>
      </c>
      <c r="BR108" s="137" t="str">
        <f t="shared" si="436"/>
        <v/>
      </c>
      <c r="BS108" s="169" t="str">
        <f t="shared" si="436"/>
        <v/>
      </c>
      <c r="BT108" s="174" t="e">
        <f>$AY108*Assembly!Z$4+$AZ108*Assembly!Z$5+$BA108*Assembly!Z$6+$BB108*Assembly!Z$7+$BC108*Assembly!Z$8+$BD108*Assembly!Z$9+$BE108*Assembly!Z$10+$BF108*Assembly!Z$11+$BG108*Assembly!Z$12+$BH108*Assembly!Z$13+$BI108*Assembly!Z$14+$BJ108*Assembly!Z$15+$BK108*Assembly!Z$16+$BL108*Assembly!Z$17+$BM108*Assembly!Z$18+$BN108*Assembly!Z$19+$BO108*Assembly!Z$20+$BP108*Assembly!Z$21+$BQ108*Assembly!Z$22+$BR108*Assembly!Z$23+$BS108*Assembly!Z$24</f>
        <v>#VALUE!</v>
      </c>
      <c r="BU108" s="133" t="e">
        <f t="shared" si="3"/>
        <v>#VALUE!</v>
      </c>
      <c r="BV108" s="390" t="e">
        <f t="shared" si="424"/>
        <v>#VALUE!</v>
      </c>
      <c r="BW108" s="133" t="e">
        <f>$AY108*Assembly!AD$4+$AZ108*Assembly!AD$5+$BA108*Assembly!AD$6+$BB108*Assembly!AD$7+$BC108*Assembly!AD$8+$BD108*Assembly!AD$9+$BE108*Assembly!AD$10+$BF108*Assembly!AD$11+$BG108*Assembly!AD$12+$BH108*Assembly!AD$13+$BI108*Assembly!AD$14+$BJ108*Assembly!AD$15+$BK108*Assembly!AD$16+$BL108*Assembly!AD$17+$BM108*Assembly!AD$18+$BN108*Assembly!AD$19+$BO108*Assembly!AD$20+$BP108*Assembly!AD$21+$BQ108*Assembly!AD$22+$BR108*Assembly!AD$23+$BS108*Assembly!AD$24</f>
        <v>#VALUE!</v>
      </c>
      <c r="BX108" s="177" t="e">
        <f t="shared" si="4"/>
        <v>#VALUE!</v>
      </c>
      <c r="BY108" s="178" t="e">
        <f t="shared" si="5"/>
        <v>#VALUE!</v>
      </c>
      <c r="BZ108" s="179" t="e">
        <f t="shared" si="6"/>
        <v>#VALUE!</v>
      </c>
      <c r="CA108" s="178" t="e">
        <f t="shared" si="7"/>
        <v>#VALUE!</v>
      </c>
      <c r="CB108" s="133" t="e">
        <f>$AY108*Assembly!Y$4+$AZ108*Assembly!Y$5+$BA108*Assembly!Y$6+$BB108*Assembly!Y$7+$BC108*Assembly!Y$8+$BD108*Assembly!Y$9+$BE108*Assembly!Y$10+$BF108*Assembly!Y$11+$BG108*Assembly!Y$12+$BH108*Assembly!Y$13+$BI108*Assembly!Y$14+$BJ108*Assembly!Y$15+$BK108*Assembly!Y$16+$BL108*Assembly!Y$17+$BM108*Assembly!Y$18+$BN108*Assembly!Y$19+$BO108*Assembly!Y$20+$BP108*Assembly!Y$21+$BQ108*Assembly!Y$22+$BR108*Assembly!Y$23+$BS108*Assembly!Y$24</f>
        <v>#VALUE!</v>
      </c>
      <c r="CC108" s="133" t="e">
        <f t="shared" si="8"/>
        <v>#VALUE!</v>
      </c>
      <c r="CD108" s="130" t="e">
        <f t="shared" si="9"/>
        <v>#VALUE!</v>
      </c>
      <c r="CE108" s="183" t="e">
        <f>$AY108*Assembly!AC$4+$AZ108*Assembly!AC$5+$BA108*Assembly!AC$6+$BB108*Assembly!AC$7+$BC108*Assembly!AC$8+$BD108*Assembly!AC$9+$BE108*Assembly!AC$10+$BF108*Assembly!AC$11+$BG108*Assembly!AC$12+$BH108*Assembly!AC$13+$BI108*Assembly!AC$14+$BJ108*Assembly!AC$15+$BK108*Assembly!AC$16+$BL108*Assembly!AC$17+$BM108*Assembly!AC$18+$BN108*Assembly!AC$19+$BO108*Assembly!AC$20+$BP108*Assembly!AC$21+$BQ108*Assembly!AC$22+$BR108*Assembly!AC$23+$BS108*Assembly!AC$24</f>
        <v>#VALUE!</v>
      </c>
      <c r="CF108" s="145" t="e">
        <f>$AY108*Assembly!M$4+$AZ108*Assembly!M$5+$BA108*Assembly!M$6+$BB108*Assembly!M$7+$BC108*Assembly!M$8+$BD108*Assembly!M$9+$BE108*Assembly!M$10+$BF108*Assembly!M$11+$BG108*Assembly!M$12+$BH108*Assembly!M$13+$BI108*Assembly!M$14+$BJ108*Assembly!M$15+$BK108*Assembly!M$16+$BL108*Assembly!M$17+$BM108*Assembly!M$18+$BN108*Assembly!M$19+$BO108*Assembly!M$20+$BP108*Assembly!M$21+$BQ108*Assembly!M$22+$BR108*Assembly!M$23+$BS108*Assembly!M$24</f>
        <v>#VALUE!</v>
      </c>
      <c r="CG108" s="145" t="e">
        <f>$AY108*Assembly!N$4+$AZ108*Assembly!N$5+$BA108*Assembly!N$6+$BB108*Assembly!N$7+$BC108*Assembly!N$8+$BD108*Assembly!N$9+$BE108*Assembly!N$10+$BF108*Assembly!N$11+$BG108*Assembly!N$12+$BH108*Assembly!N$13+$BI108*Assembly!N$14+$BJ108*Assembly!N$15+$BK108*Assembly!N$16+$BL108*Assembly!N$17+$BM108*Assembly!N$18+$BN108*Assembly!N$19+$BO108*Assembly!N$20+$BP108*Assembly!N$21+$BQ108*Assembly!N$22+$BR108*Assembly!N$23+$BS108*Assembly!N$24</f>
        <v>#VALUE!</v>
      </c>
      <c r="CH108" s="145" t="e">
        <f>$AY108*Assembly!O$4+$AZ108*Assembly!O$5+$BA108*Assembly!O$6+$BB108*Assembly!O$7+$BC108*Assembly!O$8+$BD108*Assembly!O$9+$BE108*Assembly!O$10+$BF108*Assembly!O$11+$BG108*Assembly!O$12+$BH108*Assembly!O$13+$BI108*Assembly!O$14+$BJ108*Assembly!O$15+$BK108*Assembly!O$16+$BL108*Assembly!O$17+$BM108*Assembly!O$18+$BN108*Assembly!O$19+$BO108*Assembly!O$20+$BP108*Assembly!O$21+$BQ108*Assembly!O$22+$BR108*Assembly!O$23+$BS108*Assembly!O$24</f>
        <v>#VALUE!</v>
      </c>
      <c r="CI108" s="140" t="e">
        <f>$AY108*Assembly!P$4+$AZ108*Assembly!P$5+$BA108*Assembly!P$6+$BB108*Assembly!P$7+$BC108*Assembly!P$8+$BD108*Assembly!P$9+$BE108*Assembly!P$10+$BF108*Assembly!P$11+$BG108*Assembly!P$12+$BH108*Assembly!P$13+$BI108*Assembly!P$14+$BJ108*Assembly!P$15+$BK108*Assembly!P$16+$BL108*Assembly!P$17+$BM108*Assembly!P$18+$BN108*Assembly!P$19+$BO108*Assembly!P$20+$BP108*Assembly!P$21+$BQ108*Assembly!P$22+$BR108*Assembly!P$23+$BS108*Assembly!P$24</f>
        <v>#VALUE!</v>
      </c>
      <c r="CJ108" s="140" t="e">
        <f>$AY108*Assembly!Q$4+$AZ108*Assembly!Q$5+$BA108*Assembly!Q$6+$BB108*Assembly!Q$7+$BC108*Assembly!Q$8+$BD108*Assembly!Q$9+$BE108*Assembly!Q$10+$BF108*Assembly!Q$11+$BG108*Assembly!Q$12+$BH108*Assembly!Q$13+$BI108*Assembly!Q$14+$BJ108*Assembly!Q$15+$BK108*Assembly!Q$16+$BL108*Assembly!Q$17+$BM108*Assembly!Q$18+$BN108*Assembly!Q$19+$BO108*Assembly!Q$20+$BP108*Assembly!Q$21+$BQ108*Assembly!Q$22+$BR108*Assembly!Q$23+$BS108*Assembly!Q$24</f>
        <v>#VALUE!</v>
      </c>
      <c r="CK108" s="145" t="e">
        <f>$AY108*Assembly!R$4+$AZ108*Assembly!R$5+$BA108*Assembly!R$6+$BB108*Assembly!R$7+$BC108*Assembly!R$8+$BD108*Assembly!R$9+$BE108*Assembly!R$10+$BF108*Assembly!R$11+$BG108*Assembly!R$12+$BH108*Assembly!R$13+$BI108*Assembly!R$14+$BJ108*Assembly!R$15+$BK108*Assembly!R$16+$BL108*Assembly!R$17+$BM108*Assembly!R$18+$BN108*Assembly!R$19+$BO108*Assembly!R$20+$BP108*Assembly!R$21+$BQ108*Assembly!R$22+$BR108*Assembly!R$23+$BS108*Assembly!R$24</f>
        <v>#VALUE!</v>
      </c>
      <c r="CL108" s="140" t="e">
        <f>$AY108*Assembly!S$4+$AZ108*Assembly!S$5+$BA108*Assembly!S$6+$BB108*Assembly!S$7+$BC108*Assembly!S$8+$BD108*Assembly!S$9+$BE108*Assembly!S$10+$BF108*Assembly!S$11+$BG108*Assembly!S$12+$BH108*Assembly!S$13+$BI108*Assembly!S$14+$BJ108*Assembly!S$15+$BK108*Assembly!S$16+$BL108*Assembly!S$17+$BM108*Assembly!S$18+$BN108*Assembly!S$19+$BO108*Assembly!S$20+$BP108*Assembly!S$21+$BQ108*Assembly!S$22+$BR108*Assembly!S$23+$BS108*Assembly!S$24</f>
        <v>#VALUE!</v>
      </c>
      <c r="CM108" s="140" t="e">
        <f>$AY108*Assembly!T$4+$AZ108*Assembly!T$5+$BA108*Assembly!T$6+$BB108*Assembly!T$7+$BC108*Assembly!T$8+$BD108*Assembly!T$9+$BE108*Assembly!T$10+$BF108*Assembly!T$11+$BG108*Assembly!T$12+$BH108*Assembly!T$13+$BI108*Assembly!T$14+$BJ108*Assembly!T$15+$BK108*Assembly!T$16+$BL108*Assembly!T$17+$BM108*Assembly!T$18+$BN108*Assembly!T$19+$BO108*Assembly!T$20+$BP108*Assembly!T$21+$BQ108*Assembly!T$22+$BR108*Assembly!T$23+$BS108*Assembly!T$24</f>
        <v>#VALUE!</v>
      </c>
      <c r="CN108" s="140" t="e">
        <f>$AY108*Assembly!U$4+$AZ108*Assembly!U$5+$BA108*Assembly!U$6+$BB108*Assembly!U$7+$BC108*Assembly!U$8+$BD108*Assembly!U$9+$BE108*Assembly!U$10+$BF108*Assembly!U$11+$BG108*Assembly!U$12+$BH108*Assembly!U$13+$BI108*Assembly!U$14+$BJ108*Assembly!U$15+$BK108*Assembly!U$16+$BL108*Assembly!U$17+$BM108*Assembly!U$18+$BN108*Assembly!U$19+$BO108*Assembly!U$20+$BP108*Assembly!U$21+$BQ108*Assembly!U$22+$BR108*Assembly!U$23+$BS108*Assembly!U$24</f>
        <v>#VALUE!</v>
      </c>
      <c r="CO108" s="145" t="e">
        <f>$AY108*Assembly!V$4+$AZ108*Assembly!V$5+$BA108*Assembly!V$6+$BB108*Assembly!V$7+$BC108*Assembly!V$8+$BD108*Assembly!V$9+$BE108*Assembly!V$10+$BF108*Assembly!V$11+$BG108*Assembly!V$12+$BH108*Assembly!V$13+$BI108*Assembly!V$14+$BJ108*Assembly!V$15+$BK108*Assembly!V$16+$BL108*Assembly!V$17+$BM108*Assembly!V$18+$BN108*Assembly!V$19+$BO108*Assembly!V$20+$BP108*Assembly!V$21+$BQ108*Assembly!V$22+$BR108*Assembly!V$23+$BS108*Assembly!V$24</f>
        <v>#VALUE!</v>
      </c>
      <c r="CP108" s="145" t="e">
        <f>CF108*Refining!$F$3</f>
        <v>#VALUE!</v>
      </c>
      <c r="CQ108" s="145" t="e">
        <f>CG108*Refining!$F$4</f>
        <v>#VALUE!</v>
      </c>
      <c r="CR108" s="145" t="e">
        <f>CH108*Refining!$F$5</f>
        <v>#VALUE!</v>
      </c>
      <c r="CS108" s="145" t="e">
        <f>CI108*Refining!$F$6</f>
        <v>#VALUE!</v>
      </c>
      <c r="CT108" s="145" t="e">
        <f>CJ108*Refining!$F$7</f>
        <v>#VALUE!</v>
      </c>
      <c r="CU108" s="145" t="e">
        <f>CK108*Refining!$F$8</f>
        <v>#VALUE!</v>
      </c>
      <c r="CV108" s="145" t="e">
        <f>CL108*Refining!$F$9</f>
        <v>#VALUE!</v>
      </c>
      <c r="CW108" s="145" t="e">
        <f>CM108*Refining!$F$10</f>
        <v>#VALUE!</v>
      </c>
      <c r="CX108" s="145" t="e">
        <f>CN108*Refining!$F$11</f>
        <v>#VALUE!</v>
      </c>
      <c r="CY108" s="145" t="e">
        <f>CO108*Refining!$F$12</f>
        <v>#VALUE!</v>
      </c>
      <c r="CZ108" s="185" t="e">
        <f t="shared" ref="CZ108:DS108" si="437">IF(CF108 = 0, "", CF108)</f>
        <v>#VALUE!</v>
      </c>
      <c r="DA108" s="186" t="e">
        <f t="shared" si="437"/>
        <v>#VALUE!</v>
      </c>
      <c r="DB108" s="186" t="e">
        <f t="shared" si="437"/>
        <v>#VALUE!</v>
      </c>
      <c r="DC108" s="186" t="e">
        <f t="shared" si="437"/>
        <v>#VALUE!</v>
      </c>
      <c r="DD108" s="186" t="e">
        <f t="shared" si="437"/>
        <v>#VALUE!</v>
      </c>
      <c r="DE108" s="186" t="e">
        <f t="shared" si="437"/>
        <v>#VALUE!</v>
      </c>
      <c r="DF108" s="186" t="e">
        <f t="shared" si="437"/>
        <v>#VALUE!</v>
      </c>
      <c r="DG108" s="186" t="e">
        <f t="shared" si="437"/>
        <v>#VALUE!</v>
      </c>
      <c r="DH108" s="186" t="e">
        <f t="shared" si="437"/>
        <v>#VALUE!</v>
      </c>
      <c r="DI108" s="187" t="e">
        <f t="shared" si="437"/>
        <v>#VALUE!</v>
      </c>
      <c r="DJ108" s="185" t="e">
        <f t="shared" si="437"/>
        <v>#VALUE!</v>
      </c>
      <c r="DK108" s="186" t="e">
        <f t="shared" si="437"/>
        <v>#VALUE!</v>
      </c>
      <c r="DL108" s="186" t="e">
        <f t="shared" si="437"/>
        <v>#VALUE!</v>
      </c>
      <c r="DM108" s="186" t="e">
        <f t="shared" si="437"/>
        <v>#VALUE!</v>
      </c>
      <c r="DN108" s="188" t="e">
        <f t="shared" si="437"/>
        <v>#VALUE!</v>
      </c>
      <c r="DO108" s="186" t="e">
        <f t="shared" si="437"/>
        <v>#VALUE!</v>
      </c>
      <c r="DP108" s="186" t="e">
        <f t="shared" si="437"/>
        <v>#VALUE!</v>
      </c>
      <c r="DQ108" s="186" t="e">
        <f t="shared" si="437"/>
        <v>#VALUE!</v>
      </c>
      <c r="DR108" s="186" t="e">
        <f t="shared" si="437"/>
        <v>#VALUE!</v>
      </c>
      <c r="DS108" s="187" t="e">
        <f t="shared" si="437"/>
        <v>#VALUE!</v>
      </c>
      <c r="DT108" s="185" t="e">
        <f t="shared" si="11"/>
        <v>#VALUE!</v>
      </c>
      <c r="DU108" s="189" t="e">
        <f t="shared" si="12"/>
        <v>#VALUE!</v>
      </c>
      <c r="DV108" s="133" t="e">
        <f>CZ108*'Ores &amp; Ingots'!$C$3+DA108*'Ores &amp; Ingots'!$C$4+DB108*'Ores &amp; Ingots'!$C$5+DC108*'Ores &amp; Ingots'!$C$6+DD108*'Ores &amp; Ingots'!$C$7+DE108*'Ores &amp; Ingots'!$C$8+DF108*'Ores &amp; Ingots'!$C$9+DG108*'Ores &amp; Ingots'!$C$10+DH108*'Ores &amp; Ingots'!$C$11+DI108*'Ores &amp; Ingots'!$C$12</f>
        <v>#VALUE!</v>
      </c>
      <c r="DW108" s="133" t="e">
        <f>DJ108*'Ores &amp; Ingots'!$B$3+DK108*'Ores &amp; Ingots'!$B$4+DL108*'Ores &amp; Ingots'!$B$5+DM108*'Ores &amp; Ingots'!$B$6+DN108*'Ores &amp; Ingots'!$B$7+DO108*'Ores &amp; Ingots'!$B$8+DP108*'Ores &amp; Ingots'!$B$9+DQ108*'Ores &amp; Ingots'!$B$10+DR108*'Ores &amp; Ingots'!$B$11+DS108*'Ores &amp; Ingots'!$B$12</f>
        <v>#VALUE!</v>
      </c>
      <c r="DX108" s="189" t="e">
        <f>CZ108*Refining!$G$3+DA108*Refining!$G$4+DB108*Refining!$G$5+DC108*Refining!$G$6+DD108*Refining!$G$7+DE108*Refining!$G$8+DF108*Refining!$G$9+DG108*Refining!$G$10+DH108*Refining!$G$11+DI108*Refining!$G$12</f>
        <v>#VALUE!</v>
      </c>
      <c r="DY108" s="189" t="e">
        <f t="shared" si="13"/>
        <v>#VALUE!</v>
      </c>
      <c r="DZ108" s="192" t="e">
        <f t="shared" si="14"/>
        <v>#VALUE!</v>
      </c>
      <c r="EA108" s="185" t="e">
        <f t="shared" si="15"/>
        <v>#VALUE!</v>
      </c>
      <c r="EB108" s="194" t="e">
        <f t="shared" ref="EB108:EC108" si="438">EA108/60</f>
        <v>#VALUE!</v>
      </c>
      <c r="EC108" s="194" t="e">
        <f t="shared" si="438"/>
        <v>#VALUE!</v>
      </c>
      <c r="ED108" s="185" t="e">
        <f t="shared" si="17"/>
        <v>#VALUE!</v>
      </c>
      <c r="EE108" s="194" t="e">
        <f t="shared" ref="EE108:EF108" si="439">ED108/1000</f>
        <v>#VALUE!</v>
      </c>
      <c r="EF108" s="196" t="e">
        <f t="shared" si="439"/>
        <v>#VALUE!</v>
      </c>
      <c r="EG108" s="130" t="e">
        <f t="shared" si="19"/>
        <v>#VALUE!</v>
      </c>
      <c r="EH108" s="132" t="e">
        <f t="shared" si="20"/>
        <v>#VALUE!</v>
      </c>
      <c r="EI108" s="384"/>
    </row>
    <row r="109" spans="1:139" ht="12.75" x14ac:dyDescent="0.2">
      <c r="A109" s="864"/>
      <c r="B109" s="135" t="s">
        <v>331</v>
      </c>
      <c r="C109" s="137" t="s">
        <v>156</v>
      </c>
      <c r="D109" s="137">
        <v>3</v>
      </c>
      <c r="E109" s="137">
        <v>1</v>
      </c>
      <c r="F109" s="137">
        <v>1</v>
      </c>
      <c r="G109" s="139">
        <f t="shared" si="0"/>
        <v>46.875</v>
      </c>
      <c r="H109" s="140">
        <v>40</v>
      </c>
      <c r="I109" s="140">
        <v>40</v>
      </c>
      <c r="J109" s="140">
        <f>H109/Main!$D$9</f>
        <v>8</v>
      </c>
      <c r="K109" s="140">
        <f>I109/Main!$D$10</f>
        <v>20</v>
      </c>
      <c r="L109" s="140">
        <f t="shared" si="1"/>
        <v>2.5</v>
      </c>
      <c r="M109" s="140">
        <v>1</v>
      </c>
      <c r="N109" s="145"/>
      <c r="O109" s="145">
        <v>1000</v>
      </c>
      <c r="P109" s="143"/>
      <c r="Q109" s="145"/>
      <c r="R109" s="143"/>
      <c r="S109" s="143"/>
      <c r="T109" s="146"/>
      <c r="U109" s="143"/>
      <c r="V109" s="143"/>
      <c r="W109" s="146"/>
      <c r="X109" s="146"/>
      <c r="Y109" s="143"/>
      <c r="Z109" s="143"/>
      <c r="AA109" s="143"/>
      <c r="AB109" s="143"/>
      <c r="AC109" s="362" t="s">
        <v>28</v>
      </c>
      <c r="AD109" s="133">
        <v>40</v>
      </c>
      <c r="AE109" s="133">
        <v>0</v>
      </c>
      <c r="AF109" s="133">
        <v>0</v>
      </c>
      <c r="AG109" s="133">
        <v>20</v>
      </c>
      <c r="AH109" s="133">
        <v>20</v>
      </c>
      <c r="AI109" s="133">
        <v>0</v>
      </c>
      <c r="AJ109" s="133">
        <v>0</v>
      </c>
      <c r="AK109" s="167">
        <v>20</v>
      </c>
      <c r="AL109" s="133">
        <v>0</v>
      </c>
      <c r="AM109" s="133">
        <v>0</v>
      </c>
      <c r="AN109" s="133">
        <v>0</v>
      </c>
      <c r="AO109" s="133">
        <v>10</v>
      </c>
      <c r="AP109" s="133">
        <v>100</v>
      </c>
      <c r="AQ109" s="133">
        <v>0</v>
      </c>
      <c r="AR109" s="133">
        <v>0</v>
      </c>
      <c r="AS109" s="133">
        <v>0</v>
      </c>
      <c r="AT109" s="133">
        <v>0</v>
      </c>
      <c r="AU109" s="133">
        <v>0</v>
      </c>
      <c r="AV109" s="133">
        <v>0</v>
      </c>
      <c r="AW109" s="133">
        <v>0</v>
      </c>
      <c r="AX109" s="133">
        <v>0</v>
      </c>
      <c r="AY109" s="174">
        <f t="shared" ref="AY109:BS109" si="440">IF(AD109 = 0, "", AD109)</f>
        <v>40</v>
      </c>
      <c r="AZ109" s="137" t="str">
        <f t="shared" si="440"/>
        <v/>
      </c>
      <c r="BA109" s="137" t="str">
        <f t="shared" si="440"/>
        <v/>
      </c>
      <c r="BB109" s="133">
        <f t="shared" si="440"/>
        <v>20</v>
      </c>
      <c r="BC109" s="133">
        <f t="shared" si="440"/>
        <v>20</v>
      </c>
      <c r="BD109" s="137" t="str">
        <f t="shared" si="440"/>
        <v/>
      </c>
      <c r="BE109" s="137" t="str">
        <f t="shared" si="440"/>
        <v/>
      </c>
      <c r="BF109" s="167">
        <f t="shared" si="440"/>
        <v>20</v>
      </c>
      <c r="BG109" s="137" t="str">
        <f t="shared" si="440"/>
        <v/>
      </c>
      <c r="BH109" s="137" t="str">
        <f t="shared" si="440"/>
        <v/>
      </c>
      <c r="BI109" s="137" t="str">
        <f t="shared" si="440"/>
        <v/>
      </c>
      <c r="BJ109" s="133">
        <f t="shared" si="440"/>
        <v>10</v>
      </c>
      <c r="BK109" s="133">
        <f t="shared" si="440"/>
        <v>100</v>
      </c>
      <c r="BL109" s="137" t="str">
        <f t="shared" si="440"/>
        <v/>
      </c>
      <c r="BM109" s="137" t="str">
        <f t="shared" si="440"/>
        <v/>
      </c>
      <c r="BN109" s="137" t="str">
        <f t="shared" si="440"/>
        <v/>
      </c>
      <c r="BO109" s="137" t="str">
        <f t="shared" si="440"/>
        <v/>
      </c>
      <c r="BP109" s="137" t="str">
        <f t="shared" si="440"/>
        <v/>
      </c>
      <c r="BQ109" s="137" t="str">
        <f t="shared" si="440"/>
        <v/>
      </c>
      <c r="BR109" s="137" t="str">
        <f t="shared" si="440"/>
        <v/>
      </c>
      <c r="BS109" s="169" t="str">
        <f t="shared" si="440"/>
        <v/>
      </c>
      <c r="BT109" s="174" t="e">
        <f>$AY109*Assembly!Z$4+$AZ109*Assembly!Z$5+$BA109*Assembly!Z$6+$BB109*Assembly!Z$7+$BC109*Assembly!Z$8+$BD109*Assembly!Z$9+$BE109*Assembly!Z$10+$BF109*Assembly!Z$11+$BG109*Assembly!Z$12+$BH109*Assembly!Z$13+$BI109*Assembly!Z$14+$BJ109*Assembly!Z$15+$BK109*Assembly!Z$16+$BL109*Assembly!Z$17+$BM109*Assembly!Z$18+$BN109*Assembly!Z$19+$BO109*Assembly!Z$20+$BP109*Assembly!Z$21+$BQ109*Assembly!Z$22+$BR109*Assembly!Z$23+$BS109*Assembly!Z$24</f>
        <v>#VALUE!</v>
      </c>
      <c r="BU109" s="133" t="e">
        <f t="shared" si="3"/>
        <v>#VALUE!</v>
      </c>
      <c r="BV109" s="390"/>
      <c r="BW109" s="133" t="e">
        <f>$AY109*Assembly!AD$4+$AZ109*Assembly!AD$5+$BA109*Assembly!AD$6+$BB109*Assembly!AD$7+$BC109*Assembly!AD$8+$BD109*Assembly!AD$9+$BE109*Assembly!AD$10+$BF109*Assembly!AD$11+$BG109*Assembly!AD$12+$BH109*Assembly!AD$13+$BI109*Assembly!AD$14+$BJ109*Assembly!AD$15+$BK109*Assembly!AD$16+$BL109*Assembly!AD$17+$BM109*Assembly!AD$18+$BN109*Assembly!AD$19+$BO109*Assembly!AD$20+$BP109*Assembly!AD$21+$BQ109*Assembly!AD$22+$BR109*Assembly!AD$23+$BS109*Assembly!AD$24</f>
        <v>#VALUE!</v>
      </c>
      <c r="BX109" s="177" t="e">
        <f t="shared" si="4"/>
        <v>#VALUE!</v>
      </c>
      <c r="BY109" s="178" t="e">
        <f t="shared" si="5"/>
        <v>#VALUE!</v>
      </c>
      <c r="BZ109" s="179" t="e">
        <f t="shared" si="6"/>
        <v>#VALUE!</v>
      </c>
      <c r="CA109" s="178" t="e">
        <f t="shared" si="7"/>
        <v>#VALUE!</v>
      </c>
      <c r="CB109" s="133" t="e">
        <f>$AY109*Assembly!Y$4+$AZ109*Assembly!Y$5+$BA109*Assembly!Y$6+$BB109*Assembly!Y$7+$BC109*Assembly!Y$8+$BD109*Assembly!Y$9+$BE109*Assembly!Y$10+$BF109*Assembly!Y$11+$BG109*Assembly!Y$12+$BH109*Assembly!Y$13+$BI109*Assembly!Y$14+$BJ109*Assembly!Y$15+$BK109*Assembly!Y$16+$BL109*Assembly!Y$17+$BM109*Assembly!Y$18+$BN109*Assembly!Y$19+$BO109*Assembly!Y$20+$BP109*Assembly!Y$21+$BQ109*Assembly!Y$22+$BR109*Assembly!Y$23+$BS109*Assembly!Y$24</f>
        <v>#VALUE!</v>
      </c>
      <c r="CC109" s="133" t="e">
        <f t="shared" si="8"/>
        <v>#VALUE!</v>
      </c>
      <c r="CD109" s="130" t="e">
        <f t="shared" si="9"/>
        <v>#VALUE!</v>
      </c>
      <c r="CE109" s="183" t="e">
        <f>$AY109*Assembly!AC$4+$AZ109*Assembly!AC$5+$BA109*Assembly!AC$6+$BB109*Assembly!AC$7+$BC109*Assembly!AC$8+$BD109*Assembly!AC$9+$BE109*Assembly!AC$10+$BF109*Assembly!AC$11+$BG109*Assembly!AC$12+$BH109*Assembly!AC$13+$BI109*Assembly!AC$14+$BJ109*Assembly!AC$15+$BK109*Assembly!AC$16+$BL109*Assembly!AC$17+$BM109*Assembly!AC$18+$BN109*Assembly!AC$19+$BO109*Assembly!AC$20+$BP109*Assembly!AC$21+$BQ109*Assembly!AC$22+$BR109*Assembly!AC$23+$BS109*Assembly!AC$24</f>
        <v>#VALUE!</v>
      </c>
      <c r="CF109" s="145" t="e">
        <f>$AY109*Assembly!M$4+$AZ109*Assembly!M$5+$BA109*Assembly!M$6+$BB109*Assembly!M$7+$BC109*Assembly!M$8+$BD109*Assembly!M$9+$BE109*Assembly!M$10+$BF109*Assembly!M$11+$BG109*Assembly!M$12+$BH109*Assembly!M$13+$BI109*Assembly!M$14+$BJ109*Assembly!M$15+$BK109*Assembly!M$16+$BL109*Assembly!M$17+$BM109*Assembly!M$18+$BN109*Assembly!M$19+$BO109*Assembly!M$20+$BP109*Assembly!M$21+$BQ109*Assembly!M$22+$BR109*Assembly!M$23+$BS109*Assembly!M$24</f>
        <v>#VALUE!</v>
      </c>
      <c r="CG109" s="145" t="e">
        <f>$AY109*Assembly!N$4+$AZ109*Assembly!N$5+$BA109*Assembly!N$6+$BB109*Assembly!N$7+$BC109*Assembly!N$8+$BD109*Assembly!N$9+$BE109*Assembly!N$10+$BF109*Assembly!N$11+$BG109*Assembly!N$12+$BH109*Assembly!N$13+$BI109*Assembly!N$14+$BJ109*Assembly!N$15+$BK109*Assembly!N$16+$BL109*Assembly!N$17+$BM109*Assembly!N$18+$BN109*Assembly!N$19+$BO109*Assembly!N$20+$BP109*Assembly!N$21+$BQ109*Assembly!N$22+$BR109*Assembly!N$23+$BS109*Assembly!N$24</f>
        <v>#VALUE!</v>
      </c>
      <c r="CH109" s="145" t="e">
        <f>$AY109*Assembly!O$4+$AZ109*Assembly!O$5+$BA109*Assembly!O$6+$BB109*Assembly!O$7+$BC109*Assembly!O$8+$BD109*Assembly!O$9+$BE109*Assembly!O$10+$BF109*Assembly!O$11+$BG109*Assembly!O$12+$BH109*Assembly!O$13+$BI109*Assembly!O$14+$BJ109*Assembly!O$15+$BK109*Assembly!O$16+$BL109*Assembly!O$17+$BM109*Assembly!O$18+$BN109*Assembly!O$19+$BO109*Assembly!O$20+$BP109*Assembly!O$21+$BQ109*Assembly!O$22+$BR109*Assembly!O$23+$BS109*Assembly!O$24</f>
        <v>#VALUE!</v>
      </c>
      <c r="CI109" s="140" t="e">
        <f>$AY109*Assembly!P$4+$AZ109*Assembly!P$5+$BA109*Assembly!P$6+$BB109*Assembly!P$7+$BC109*Assembly!P$8+$BD109*Assembly!P$9+$BE109*Assembly!P$10+$BF109*Assembly!P$11+$BG109*Assembly!P$12+$BH109*Assembly!P$13+$BI109*Assembly!P$14+$BJ109*Assembly!P$15+$BK109*Assembly!P$16+$BL109*Assembly!P$17+$BM109*Assembly!P$18+$BN109*Assembly!P$19+$BO109*Assembly!P$20+$BP109*Assembly!P$21+$BQ109*Assembly!P$22+$BR109*Assembly!P$23+$BS109*Assembly!P$24</f>
        <v>#VALUE!</v>
      </c>
      <c r="CJ109" s="140" t="e">
        <f>$AY109*Assembly!Q$4+$AZ109*Assembly!Q$5+$BA109*Assembly!Q$6+$BB109*Assembly!Q$7+$BC109*Assembly!Q$8+$BD109*Assembly!Q$9+$BE109*Assembly!Q$10+$BF109*Assembly!Q$11+$BG109*Assembly!Q$12+$BH109*Assembly!Q$13+$BI109*Assembly!Q$14+$BJ109*Assembly!Q$15+$BK109*Assembly!Q$16+$BL109*Assembly!Q$17+$BM109*Assembly!Q$18+$BN109*Assembly!Q$19+$BO109*Assembly!Q$20+$BP109*Assembly!Q$21+$BQ109*Assembly!Q$22+$BR109*Assembly!Q$23+$BS109*Assembly!Q$24</f>
        <v>#VALUE!</v>
      </c>
      <c r="CK109" s="145" t="e">
        <f>$AY109*Assembly!R$4+$AZ109*Assembly!R$5+$BA109*Assembly!R$6+$BB109*Assembly!R$7+$BC109*Assembly!R$8+$BD109*Assembly!R$9+$BE109*Assembly!R$10+$BF109*Assembly!R$11+$BG109*Assembly!R$12+$BH109*Assembly!R$13+$BI109*Assembly!R$14+$BJ109*Assembly!R$15+$BK109*Assembly!R$16+$BL109*Assembly!R$17+$BM109*Assembly!R$18+$BN109*Assembly!R$19+$BO109*Assembly!R$20+$BP109*Assembly!R$21+$BQ109*Assembly!R$22+$BR109*Assembly!R$23+$BS109*Assembly!R$24</f>
        <v>#VALUE!</v>
      </c>
      <c r="CL109" s="140" t="e">
        <f>$AY109*Assembly!S$4+$AZ109*Assembly!S$5+$BA109*Assembly!S$6+$BB109*Assembly!S$7+$BC109*Assembly!S$8+$BD109*Assembly!S$9+$BE109*Assembly!S$10+$BF109*Assembly!S$11+$BG109*Assembly!S$12+$BH109*Assembly!S$13+$BI109*Assembly!S$14+$BJ109*Assembly!S$15+$BK109*Assembly!S$16+$BL109*Assembly!S$17+$BM109*Assembly!S$18+$BN109*Assembly!S$19+$BO109*Assembly!S$20+$BP109*Assembly!S$21+$BQ109*Assembly!S$22+$BR109*Assembly!S$23+$BS109*Assembly!S$24</f>
        <v>#VALUE!</v>
      </c>
      <c r="CM109" s="140" t="e">
        <f>$AY109*Assembly!T$4+$AZ109*Assembly!T$5+$BA109*Assembly!T$6+$BB109*Assembly!T$7+$BC109*Assembly!T$8+$BD109*Assembly!T$9+$BE109*Assembly!T$10+$BF109*Assembly!T$11+$BG109*Assembly!T$12+$BH109*Assembly!T$13+$BI109*Assembly!T$14+$BJ109*Assembly!T$15+$BK109*Assembly!T$16+$BL109*Assembly!T$17+$BM109*Assembly!T$18+$BN109*Assembly!T$19+$BO109*Assembly!T$20+$BP109*Assembly!T$21+$BQ109*Assembly!T$22+$BR109*Assembly!T$23+$BS109*Assembly!T$24</f>
        <v>#VALUE!</v>
      </c>
      <c r="CN109" s="140" t="e">
        <f>$AY109*Assembly!U$4+$AZ109*Assembly!U$5+$BA109*Assembly!U$6+$BB109*Assembly!U$7+$BC109*Assembly!U$8+$BD109*Assembly!U$9+$BE109*Assembly!U$10+$BF109*Assembly!U$11+$BG109*Assembly!U$12+$BH109*Assembly!U$13+$BI109*Assembly!U$14+$BJ109*Assembly!U$15+$BK109*Assembly!U$16+$BL109*Assembly!U$17+$BM109*Assembly!U$18+$BN109*Assembly!U$19+$BO109*Assembly!U$20+$BP109*Assembly!U$21+$BQ109*Assembly!U$22+$BR109*Assembly!U$23+$BS109*Assembly!U$24</f>
        <v>#VALUE!</v>
      </c>
      <c r="CO109" s="145" t="e">
        <f>$AY109*Assembly!V$4+$AZ109*Assembly!V$5+$BA109*Assembly!V$6+$BB109*Assembly!V$7+$BC109*Assembly!V$8+$BD109*Assembly!V$9+$BE109*Assembly!V$10+$BF109*Assembly!V$11+$BG109*Assembly!V$12+$BH109*Assembly!V$13+$BI109*Assembly!V$14+$BJ109*Assembly!V$15+$BK109*Assembly!V$16+$BL109*Assembly!V$17+$BM109*Assembly!V$18+$BN109*Assembly!V$19+$BO109*Assembly!V$20+$BP109*Assembly!V$21+$BQ109*Assembly!V$22+$BR109*Assembly!V$23+$BS109*Assembly!V$24</f>
        <v>#VALUE!</v>
      </c>
      <c r="CP109" s="145" t="e">
        <f>CF109*Refining!$F$3</f>
        <v>#VALUE!</v>
      </c>
      <c r="CQ109" s="145" t="e">
        <f>CG109*Refining!$F$4</f>
        <v>#VALUE!</v>
      </c>
      <c r="CR109" s="145" t="e">
        <f>CH109*Refining!$F$5</f>
        <v>#VALUE!</v>
      </c>
      <c r="CS109" s="145" t="e">
        <f>CI109*Refining!$F$6</f>
        <v>#VALUE!</v>
      </c>
      <c r="CT109" s="145" t="e">
        <f>CJ109*Refining!$F$7</f>
        <v>#VALUE!</v>
      </c>
      <c r="CU109" s="145" t="e">
        <f>CK109*Refining!$F$8</f>
        <v>#VALUE!</v>
      </c>
      <c r="CV109" s="145" t="e">
        <f>CL109*Refining!$F$9</f>
        <v>#VALUE!</v>
      </c>
      <c r="CW109" s="145" t="e">
        <f>CM109*Refining!$F$10</f>
        <v>#VALUE!</v>
      </c>
      <c r="CX109" s="145" t="e">
        <f>CN109*Refining!$F$11</f>
        <v>#VALUE!</v>
      </c>
      <c r="CY109" s="145" t="e">
        <f>CO109*Refining!$F$12</f>
        <v>#VALUE!</v>
      </c>
      <c r="CZ109" s="185" t="e">
        <f t="shared" ref="CZ109:DS109" si="441">IF(CF109 = 0, "", CF109)</f>
        <v>#VALUE!</v>
      </c>
      <c r="DA109" s="189" t="e">
        <f t="shared" si="441"/>
        <v>#VALUE!</v>
      </c>
      <c r="DB109" s="189" t="e">
        <f t="shared" si="441"/>
        <v>#VALUE!</v>
      </c>
      <c r="DC109" s="186" t="e">
        <f t="shared" si="441"/>
        <v>#VALUE!</v>
      </c>
      <c r="DD109" s="186" t="e">
        <f t="shared" si="441"/>
        <v>#VALUE!</v>
      </c>
      <c r="DE109" s="186" t="e">
        <f t="shared" si="441"/>
        <v>#VALUE!</v>
      </c>
      <c r="DF109" s="186" t="e">
        <f t="shared" si="441"/>
        <v>#VALUE!</v>
      </c>
      <c r="DG109" s="186" t="e">
        <f t="shared" si="441"/>
        <v>#VALUE!</v>
      </c>
      <c r="DH109" s="186" t="e">
        <f t="shared" si="441"/>
        <v>#VALUE!</v>
      </c>
      <c r="DI109" s="187" t="e">
        <f t="shared" si="441"/>
        <v>#VALUE!</v>
      </c>
      <c r="DJ109" s="185" t="e">
        <f t="shared" si="441"/>
        <v>#VALUE!</v>
      </c>
      <c r="DK109" s="189" t="e">
        <f t="shared" si="441"/>
        <v>#VALUE!</v>
      </c>
      <c r="DL109" s="189" t="e">
        <f t="shared" si="441"/>
        <v>#VALUE!</v>
      </c>
      <c r="DM109" s="186" t="e">
        <f t="shared" si="441"/>
        <v>#VALUE!</v>
      </c>
      <c r="DN109" s="211" t="e">
        <f t="shared" si="441"/>
        <v>#VALUE!</v>
      </c>
      <c r="DO109" s="186" t="e">
        <f t="shared" si="441"/>
        <v>#VALUE!</v>
      </c>
      <c r="DP109" s="186" t="e">
        <f t="shared" si="441"/>
        <v>#VALUE!</v>
      </c>
      <c r="DQ109" s="186" t="e">
        <f t="shared" si="441"/>
        <v>#VALUE!</v>
      </c>
      <c r="DR109" s="186" t="e">
        <f t="shared" si="441"/>
        <v>#VALUE!</v>
      </c>
      <c r="DS109" s="187" t="e">
        <f t="shared" si="441"/>
        <v>#VALUE!</v>
      </c>
      <c r="DT109" s="185" t="e">
        <f t="shared" si="11"/>
        <v>#VALUE!</v>
      </c>
      <c r="DU109" s="189" t="e">
        <f t="shared" si="12"/>
        <v>#VALUE!</v>
      </c>
      <c r="DV109" s="133" t="e">
        <f>CZ109*'Ores &amp; Ingots'!$C$3+DA109*'Ores &amp; Ingots'!$C$4+DB109*'Ores &amp; Ingots'!$C$5+DC109*'Ores &amp; Ingots'!$C$6+DD109*'Ores &amp; Ingots'!$C$7+DE109*'Ores &amp; Ingots'!$C$8+DF109*'Ores &amp; Ingots'!$C$9+DG109*'Ores &amp; Ingots'!$C$10+DH109*'Ores &amp; Ingots'!$C$11+DI109*'Ores &amp; Ingots'!$C$12</f>
        <v>#VALUE!</v>
      </c>
      <c r="DW109" s="133" t="e">
        <f>DJ109*'Ores &amp; Ingots'!$B$3+DK109*'Ores &amp; Ingots'!$B$4+DL109*'Ores &amp; Ingots'!$B$5+DM109*'Ores &amp; Ingots'!$B$6+DN109*'Ores &amp; Ingots'!$B$7+DO109*'Ores &amp; Ingots'!$B$8+DP109*'Ores &amp; Ingots'!$B$9+DQ109*'Ores &amp; Ingots'!$B$10+DR109*'Ores &amp; Ingots'!$B$11+DS109*'Ores &amp; Ingots'!$B$12</f>
        <v>#VALUE!</v>
      </c>
      <c r="DX109" s="189" t="e">
        <f>CZ109*Refining!$G$3+DA109*Refining!$G$4+DB109*Refining!$G$5+DC109*Refining!$G$6+DD109*Refining!$G$7+DE109*Refining!$G$8+DF109*Refining!$G$9+DG109*Refining!$G$10+DH109*Refining!$G$11+DI109*Refining!$G$12</f>
        <v>#VALUE!</v>
      </c>
      <c r="DY109" s="189" t="e">
        <f t="shared" si="13"/>
        <v>#VALUE!</v>
      </c>
      <c r="DZ109" s="192" t="e">
        <f t="shared" si="14"/>
        <v>#VALUE!</v>
      </c>
      <c r="EA109" s="185" t="e">
        <f t="shared" si="15"/>
        <v>#VALUE!</v>
      </c>
      <c r="EB109" s="194" t="e">
        <f t="shared" ref="EB109:EC109" si="442">EA109/60</f>
        <v>#VALUE!</v>
      </c>
      <c r="EC109" s="194" t="e">
        <f t="shared" si="442"/>
        <v>#VALUE!</v>
      </c>
      <c r="ED109" s="185" t="e">
        <f t="shared" si="17"/>
        <v>#VALUE!</v>
      </c>
      <c r="EE109" s="194" t="e">
        <f t="shared" ref="EE109:EF109" si="443">ED109/1000</f>
        <v>#VALUE!</v>
      </c>
      <c r="EF109" s="196" t="e">
        <f t="shared" si="443"/>
        <v>#VALUE!</v>
      </c>
      <c r="EG109" s="130" t="e">
        <f t="shared" si="19"/>
        <v>#VALUE!</v>
      </c>
      <c r="EH109" s="132" t="e">
        <f t="shared" si="20"/>
        <v>#VALUE!</v>
      </c>
      <c r="EI109" s="384" t="s">
        <v>28</v>
      </c>
    </row>
    <row r="110" spans="1:139" ht="12.75" x14ac:dyDescent="0.2">
      <c r="A110" s="864"/>
      <c r="B110" s="297" t="s">
        <v>332</v>
      </c>
      <c r="C110" s="216" t="s">
        <v>156</v>
      </c>
      <c r="D110" s="216">
        <v>1</v>
      </c>
      <c r="E110" s="216">
        <v>1</v>
      </c>
      <c r="F110" s="216">
        <v>1</v>
      </c>
      <c r="G110" s="229">
        <f t="shared" si="0"/>
        <v>15.625</v>
      </c>
      <c r="H110" s="230">
        <v>50</v>
      </c>
      <c r="I110" s="230">
        <v>50</v>
      </c>
      <c r="J110" s="230">
        <f>H110/Main!$D$9</f>
        <v>10</v>
      </c>
      <c r="K110" s="230">
        <f>I110/Main!$D$10</f>
        <v>25</v>
      </c>
      <c r="L110" s="230">
        <f t="shared" si="1"/>
        <v>2.5</v>
      </c>
      <c r="M110" s="230">
        <v>1</v>
      </c>
      <c r="N110" s="232">
        <v>1000</v>
      </c>
      <c r="O110" s="232">
        <v>330000</v>
      </c>
      <c r="P110" s="233"/>
      <c r="Q110" s="232"/>
      <c r="R110" s="233"/>
      <c r="S110" s="234"/>
      <c r="T110" s="234"/>
      <c r="U110" s="233"/>
      <c r="V110" s="233"/>
      <c r="W110" s="234"/>
      <c r="X110" s="234"/>
      <c r="Y110" s="233"/>
      <c r="Z110" s="233"/>
      <c r="AA110" s="233"/>
      <c r="AB110" s="233"/>
      <c r="AC110" s="366" t="s">
        <v>240</v>
      </c>
      <c r="AD110" s="226">
        <v>80</v>
      </c>
      <c r="AE110" s="226">
        <v>0</v>
      </c>
      <c r="AF110" s="226">
        <v>0</v>
      </c>
      <c r="AG110" s="226">
        <v>0</v>
      </c>
      <c r="AH110" s="226">
        <v>30</v>
      </c>
      <c r="AI110" s="226">
        <v>0</v>
      </c>
      <c r="AJ110" s="226">
        <v>0</v>
      </c>
      <c r="AK110" s="227">
        <v>5</v>
      </c>
      <c r="AL110" s="226">
        <v>0</v>
      </c>
      <c r="AM110" s="226">
        <v>0</v>
      </c>
      <c r="AN110" s="226">
        <v>0</v>
      </c>
      <c r="AO110" s="226">
        <v>5</v>
      </c>
      <c r="AP110" s="226">
        <v>0</v>
      </c>
      <c r="AQ110" s="226">
        <v>0</v>
      </c>
      <c r="AR110" s="226">
        <v>0</v>
      </c>
      <c r="AS110" s="226">
        <v>0</v>
      </c>
      <c r="AT110" s="226">
        <v>0</v>
      </c>
      <c r="AU110" s="226">
        <v>0</v>
      </c>
      <c r="AV110" s="226">
        <v>0</v>
      </c>
      <c r="AW110" s="226">
        <v>0</v>
      </c>
      <c r="AX110" s="226">
        <v>0</v>
      </c>
      <c r="AY110" s="225">
        <f t="shared" ref="AY110:BS110" si="444">IF(AD110 = 0, "", AD110)</f>
        <v>80</v>
      </c>
      <c r="AZ110" s="216" t="str">
        <f t="shared" si="444"/>
        <v/>
      </c>
      <c r="BA110" s="216" t="str">
        <f t="shared" si="444"/>
        <v/>
      </c>
      <c r="BB110" s="216" t="str">
        <f t="shared" si="444"/>
        <v/>
      </c>
      <c r="BC110" s="226">
        <f t="shared" si="444"/>
        <v>30</v>
      </c>
      <c r="BD110" s="216" t="str">
        <f t="shared" si="444"/>
        <v/>
      </c>
      <c r="BE110" s="216" t="str">
        <f t="shared" si="444"/>
        <v/>
      </c>
      <c r="BF110" s="227">
        <f t="shared" si="444"/>
        <v>5</v>
      </c>
      <c r="BG110" s="216" t="str">
        <f t="shared" si="444"/>
        <v/>
      </c>
      <c r="BH110" s="216" t="str">
        <f t="shared" si="444"/>
        <v/>
      </c>
      <c r="BI110" s="216" t="str">
        <f t="shared" si="444"/>
        <v/>
      </c>
      <c r="BJ110" s="226">
        <f t="shared" si="444"/>
        <v>5</v>
      </c>
      <c r="BK110" s="216" t="str">
        <f t="shared" si="444"/>
        <v/>
      </c>
      <c r="BL110" s="216" t="str">
        <f t="shared" si="444"/>
        <v/>
      </c>
      <c r="BM110" s="216" t="str">
        <f t="shared" si="444"/>
        <v/>
      </c>
      <c r="BN110" s="216" t="str">
        <f t="shared" si="444"/>
        <v/>
      </c>
      <c r="BO110" s="216" t="str">
        <f t="shared" si="444"/>
        <v/>
      </c>
      <c r="BP110" s="216" t="str">
        <f t="shared" si="444"/>
        <v/>
      </c>
      <c r="BQ110" s="216" t="str">
        <f t="shared" si="444"/>
        <v/>
      </c>
      <c r="BR110" s="216" t="str">
        <f t="shared" si="444"/>
        <v/>
      </c>
      <c r="BS110" s="231" t="str">
        <f t="shared" si="444"/>
        <v/>
      </c>
      <c r="BT110" s="225" t="e">
        <f>$AY110*Assembly!Z$4+$AZ110*Assembly!Z$5+$BA110*Assembly!Z$6+$BB110*Assembly!Z$7+$BC110*Assembly!Z$8+$BD110*Assembly!Z$9+$BE110*Assembly!Z$10+$BF110*Assembly!Z$11+$BG110*Assembly!Z$12+$BH110*Assembly!Z$13+$BI110*Assembly!Z$14+$BJ110*Assembly!Z$15+$BK110*Assembly!Z$16+$BL110*Assembly!Z$17+$BM110*Assembly!Z$18+$BN110*Assembly!Z$19+$BO110*Assembly!Z$20+$BP110*Assembly!Z$21+$BQ110*Assembly!Z$22+$BR110*Assembly!Z$23+$BS110*Assembly!Z$24</f>
        <v>#VALUE!</v>
      </c>
      <c r="BU110" s="226" t="e">
        <f t="shared" si="3"/>
        <v>#VALUE!</v>
      </c>
      <c r="BV110" s="226"/>
      <c r="BW110" s="226" t="e">
        <f>$AY110*Assembly!AD$4+$AZ110*Assembly!AD$5+$BA110*Assembly!AD$6+$BB110*Assembly!AD$7+$BC110*Assembly!AD$8+$BD110*Assembly!AD$9+$BE110*Assembly!AD$10+$BF110*Assembly!AD$11+$BG110*Assembly!AD$12+$BH110*Assembly!AD$13+$BI110*Assembly!AD$14+$BJ110*Assembly!AD$15+$BK110*Assembly!AD$16+$BL110*Assembly!AD$17+$BM110*Assembly!AD$18+$BN110*Assembly!AD$19+$BO110*Assembly!AD$20+$BP110*Assembly!AD$21+$BQ110*Assembly!AD$22+$BR110*Assembly!AD$23+$BS110*Assembly!AD$24</f>
        <v>#VALUE!</v>
      </c>
      <c r="BX110" s="236" t="e">
        <f t="shared" si="4"/>
        <v>#VALUE!</v>
      </c>
      <c r="BY110" s="237" t="e">
        <f t="shared" si="5"/>
        <v>#VALUE!</v>
      </c>
      <c r="BZ110" s="238" t="e">
        <f t="shared" si="6"/>
        <v>#VALUE!</v>
      </c>
      <c r="CA110" s="237" t="e">
        <f t="shared" si="7"/>
        <v>#VALUE!</v>
      </c>
      <c r="CB110" s="226" t="e">
        <f>$AY110*Assembly!Y$4+$AZ110*Assembly!Y$5+$BA110*Assembly!Y$6+$BB110*Assembly!Y$7+$BC110*Assembly!Y$8+$BD110*Assembly!Y$9+$BE110*Assembly!Y$10+$BF110*Assembly!Y$11+$BG110*Assembly!Y$12+$BH110*Assembly!Y$13+$BI110*Assembly!Y$14+$BJ110*Assembly!Y$15+$BK110*Assembly!Y$16+$BL110*Assembly!Y$17+$BM110*Assembly!Y$18+$BN110*Assembly!Y$19+$BO110*Assembly!Y$20+$BP110*Assembly!Y$21+$BQ110*Assembly!Y$22+$BR110*Assembly!Y$23+$BS110*Assembly!Y$24</f>
        <v>#VALUE!</v>
      </c>
      <c r="CC110" s="226" t="e">
        <f t="shared" si="8"/>
        <v>#VALUE!</v>
      </c>
      <c r="CD110" s="239" t="e">
        <f t="shared" si="9"/>
        <v>#VALUE!</v>
      </c>
      <c r="CE110" s="240" t="e">
        <f>$AY110*Assembly!AC$4+$AZ110*Assembly!AC$5+$BA110*Assembly!AC$6+$BB110*Assembly!AC$7+$BC110*Assembly!AC$8+$BD110*Assembly!AC$9+$BE110*Assembly!AC$10+$BF110*Assembly!AC$11+$BG110*Assembly!AC$12+$BH110*Assembly!AC$13+$BI110*Assembly!AC$14+$BJ110*Assembly!AC$15+$BK110*Assembly!AC$16+$BL110*Assembly!AC$17+$BM110*Assembly!AC$18+$BN110*Assembly!AC$19+$BO110*Assembly!AC$20+$BP110*Assembly!AC$21+$BQ110*Assembly!AC$22+$BR110*Assembly!AC$23+$BS110*Assembly!AC$24</f>
        <v>#VALUE!</v>
      </c>
      <c r="CF110" s="232" t="e">
        <f>$AY110*Assembly!M$4+$AZ110*Assembly!M$5+$BA110*Assembly!M$6+$BB110*Assembly!M$7+$BC110*Assembly!M$8+$BD110*Assembly!M$9+$BE110*Assembly!M$10+$BF110*Assembly!M$11+$BG110*Assembly!M$12+$BH110*Assembly!M$13+$BI110*Assembly!M$14+$BJ110*Assembly!M$15+$BK110*Assembly!M$16+$BL110*Assembly!M$17+$BM110*Assembly!M$18+$BN110*Assembly!M$19+$BO110*Assembly!M$20+$BP110*Assembly!M$21+$BQ110*Assembly!M$22+$BR110*Assembly!M$23+$BS110*Assembly!M$24</f>
        <v>#VALUE!</v>
      </c>
      <c r="CG110" s="232" t="e">
        <f>$AY110*Assembly!N$4+$AZ110*Assembly!N$5+$BA110*Assembly!N$6+$BB110*Assembly!N$7+$BC110*Assembly!N$8+$BD110*Assembly!N$9+$BE110*Assembly!N$10+$BF110*Assembly!N$11+$BG110*Assembly!N$12+$BH110*Assembly!N$13+$BI110*Assembly!N$14+$BJ110*Assembly!N$15+$BK110*Assembly!N$16+$BL110*Assembly!N$17+$BM110*Assembly!N$18+$BN110*Assembly!N$19+$BO110*Assembly!N$20+$BP110*Assembly!N$21+$BQ110*Assembly!N$22+$BR110*Assembly!N$23+$BS110*Assembly!N$24</f>
        <v>#VALUE!</v>
      </c>
      <c r="CH110" s="232" t="e">
        <f>$AY110*Assembly!O$4+$AZ110*Assembly!O$5+$BA110*Assembly!O$6+$BB110*Assembly!O$7+$BC110*Assembly!O$8+$BD110*Assembly!O$9+$BE110*Assembly!O$10+$BF110*Assembly!O$11+$BG110*Assembly!O$12+$BH110*Assembly!O$13+$BI110*Assembly!O$14+$BJ110*Assembly!O$15+$BK110*Assembly!O$16+$BL110*Assembly!O$17+$BM110*Assembly!O$18+$BN110*Assembly!O$19+$BO110*Assembly!O$20+$BP110*Assembly!O$21+$BQ110*Assembly!O$22+$BR110*Assembly!O$23+$BS110*Assembly!O$24</f>
        <v>#VALUE!</v>
      </c>
      <c r="CI110" s="230" t="e">
        <f>$AY110*Assembly!P$4+$AZ110*Assembly!P$5+$BA110*Assembly!P$6+$BB110*Assembly!P$7+$BC110*Assembly!P$8+$BD110*Assembly!P$9+$BE110*Assembly!P$10+$BF110*Assembly!P$11+$BG110*Assembly!P$12+$BH110*Assembly!P$13+$BI110*Assembly!P$14+$BJ110*Assembly!P$15+$BK110*Assembly!P$16+$BL110*Assembly!P$17+$BM110*Assembly!P$18+$BN110*Assembly!P$19+$BO110*Assembly!P$20+$BP110*Assembly!P$21+$BQ110*Assembly!P$22+$BR110*Assembly!P$23+$BS110*Assembly!P$24</f>
        <v>#VALUE!</v>
      </c>
      <c r="CJ110" s="230" t="e">
        <f>$AY110*Assembly!Q$4+$AZ110*Assembly!Q$5+$BA110*Assembly!Q$6+$BB110*Assembly!Q$7+$BC110*Assembly!Q$8+$BD110*Assembly!Q$9+$BE110*Assembly!Q$10+$BF110*Assembly!Q$11+$BG110*Assembly!Q$12+$BH110*Assembly!Q$13+$BI110*Assembly!Q$14+$BJ110*Assembly!Q$15+$BK110*Assembly!Q$16+$BL110*Assembly!Q$17+$BM110*Assembly!Q$18+$BN110*Assembly!Q$19+$BO110*Assembly!Q$20+$BP110*Assembly!Q$21+$BQ110*Assembly!Q$22+$BR110*Assembly!Q$23+$BS110*Assembly!Q$24</f>
        <v>#VALUE!</v>
      </c>
      <c r="CK110" s="232" t="e">
        <f>$AY110*Assembly!R$4+$AZ110*Assembly!R$5+$BA110*Assembly!R$6+$BB110*Assembly!R$7+$BC110*Assembly!R$8+$BD110*Assembly!R$9+$BE110*Assembly!R$10+$BF110*Assembly!R$11+$BG110*Assembly!R$12+$BH110*Assembly!R$13+$BI110*Assembly!R$14+$BJ110*Assembly!R$15+$BK110*Assembly!R$16+$BL110*Assembly!R$17+$BM110*Assembly!R$18+$BN110*Assembly!R$19+$BO110*Assembly!R$20+$BP110*Assembly!R$21+$BQ110*Assembly!R$22+$BR110*Assembly!R$23+$BS110*Assembly!R$24</f>
        <v>#VALUE!</v>
      </c>
      <c r="CL110" s="230" t="e">
        <f>$AY110*Assembly!S$4+$AZ110*Assembly!S$5+$BA110*Assembly!S$6+$BB110*Assembly!S$7+$BC110*Assembly!S$8+$BD110*Assembly!S$9+$BE110*Assembly!S$10+$BF110*Assembly!S$11+$BG110*Assembly!S$12+$BH110*Assembly!S$13+$BI110*Assembly!S$14+$BJ110*Assembly!S$15+$BK110*Assembly!S$16+$BL110*Assembly!S$17+$BM110*Assembly!S$18+$BN110*Assembly!S$19+$BO110*Assembly!S$20+$BP110*Assembly!S$21+$BQ110*Assembly!S$22+$BR110*Assembly!S$23+$BS110*Assembly!S$24</f>
        <v>#VALUE!</v>
      </c>
      <c r="CM110" s="230" t="e">
        <f>$AY110*Assembly!T$4+$AZ110*Assembly!T$5+$BA110*Assembly!T$6+$BB110*Assembly!T$7+$BC110*Assembly!T$8+$BD110*Assembly!T$9+$BE110*Assembly!T$10+$BF110*Assembly!T$11+$BG110*Assembly!T$12+$BH110*Assembly!T$13+$BI110*Assembly!T$14+$BJ110*Assembly!T$15+$BK110*Assembly!T$16+$BL110*Assembly!T$17+$BM110*Assembly!T$18+$BN110*Assembly!T$19+$BO110*Assembly!T$20+$BP110*Assembly!T$21+$BQ110*Assembly!T$22+$BR110*Assembly!T$23+$BS110*Assembly!T$24</f>
        <v>#VALUE!</v>
      </c>
      <c r="CN110" s="230" t="e">
        <f>$AY110*Assembly!U$4+$AZ110*Assembly!U$5+$BA110*Assembly!U$6+$BB110*Assembly!U$7+$BC110*Assembly!U$8+$BD110*Assembly!U$9+$BE110*Assembly!U$10+$BF110*Assembly!U$11+$BG110*Assembly!U$12+$BH110*Assembly!U$13+$BI110*Assembly!U$14+$BJ110*Assembly!U$15+$BK110*Assembly!U$16+$BL110*Assembly!U$17+$BM110*Assembly!U$18+$BN110*Assembly!U$19+$BO110*Assembly!U$20+$BP110*Assembly!U$21+$BQ110*Assembly!U$22+$BR110*Assembly!U$23+$BS110*Assembly!U$24</f>
        <v>#VALUE!</v>
      </c>
      <c r="CO110" s="232" t="e">
        <f>$AY110*Assembly!V$4+$AZ110*Assembly!V$5+$BA110*Assembly!V$6+$BB110*Assembly!V$7+$BC110*Assembly!V$8+$BD110*Assembly!V$9+$BE110*Assembly!V$10+$BF110*Assembly!V$11+$BG110*Assembly!V$12+$BH110*Assembly!V$13+$BI110*Assembly!V$14+$BJ110*Assembly!V$15+$BK110*Assembly!V$16+$BL110*Assembly!V$17+$BM110*Assembly!V$18+$BN110*Assembly!V$19+$BO110*Assembly!V$20+$BP110*Assembly!V$21+$BQ110*Assembly!V$22+$BR110*Assembly!V$23+$BS110*Assembly!V$24</f>
        <v>#VALUE!</v>
      </c>
      <c r="CP110" s="232" t="e">
        <f>CF110*Refining!$F$3</f>
        <v>#VALUE!</v>
      </c>
      <c r="CQ110" s="232" t="e">
        <f>CG110*Refining!$F$4</f>
        <v>#VALUE!</v>
      </c>
      <c r="CR110" s="232" t="e">
        <f>CH110*Refining!$F$5</f>
        <v>#VALUE!</v>
      </c>
      <c r="CS110" s="232" t="e">
        <f>CI110*Refining!$F$6</f>
        <v>#VALUE!</v>
      </c>
      <c r="CT110" s="232" t="e">
        <f>CJ110*Refining!$F$7</f>
        <v>#VALUE!</v>
      </c>
      <c r="CU110" s="232" t="e">
        <f>CK110*Refining!$F$8</f>
        <v>#VALUE!</v>
      </c>
      <c r="CV110" s="232" t="e">
        <f>CL110*Refining!$F$9</f>
        <v>#VALUE!</v>
      </c>
      <c r="CW110" s="232" t="e">
        <f>CM110*Refining!$F$10</f>
        <v>#VALUE!</v>
      </c>
      <c r="CX110" s="232" t="e">
        <f>CN110*Refining!$F$11</f>
        <v>#VALUE!</v>
      </c>
      <c r="CY110" s="232" t="e">
        <f>CO110*Refining!$F$12</f>
        <v>#VALUE!</v>
      </c>
      <c r="CZ110" s="243" t="e">
        <f t="shared" ref="CZ110:DS110" si="445">IF(CF110 = 0, "", CF110)</f>
        <v>#VALUE!</v>
      </c>
      <c r="DA110" s="245" t="e">
        <f t="shared" si="445"/>
        <v>#VALUE!</v>
      </c>
      <c r="DB110" s="245" t="e">
        <f t="shared" si="445"/>
        <v>#VALUE!</v>
      </c>
      <c r="DC110" s="246" t="e">
        <f t="shared" si="445"/>
        <v>#VALUE!</v>
      </c>
      <c r="DD110" s="246" t="e">
        <f t="shared" si="445"/>
        <v>#VALUE!</v>
      </c>
      <c r="DE110" s="246" t="e">
        <f t="shared" si="445"/>
        <v>#VALUE!</v>
      </c>
      <c r="DF110" s="246" t="e">
        <f t="shared" si="445"/>
        <v>#VALUE!</v>
      </c>
      <c r="DG110" s="246" t="e">
        <f t="shared" si="445"/>
        <v>#VALUE!</v>
      </c>
      <c r="DH110" s="246" t="e">
        <f t="shared" si="445"/>
        <v>#VALUE!</v>
      </c>
      <c r="DI110" s="251" t="e">
        <f t="shared" si="445"/>
        <v>#VALUE!</v>
      </c>
      <c r="DJ110" s="243" t="e">
        <f t="shared" si="445"/>
        <v>#VALUE!</v>
      </c>
      <c r="DK110" s="245" t="e">
        <f t="shared" si="445"/>
        <v>#VALUE!</v>
      </c>
      <c r="DL110" s="245" t="e">
        <f t="shared" si="445"/>
        <v>#VALUE!</v>
      </c>
      <c r="DM110" s="246" t="e">
        <f t="shared" si="445"/>
        <v>#VALUE!</v>
      </c>
      <c r="DN110" s="326" t="e">
        <f t="shared" si="445"/>
        <v>#VALUE!</v>
      </c>
      <c r="DO110" s="246" t="e">
        <f t="shared" si="445"/>
        <v>#VALUE!</v>
      </c>
      <c r="DP110" s="246" t="e">
        <f t="shared" si="445"/>
        <v>#VALUE!</v>
      </c>
      <c r="DQ110" s="246" t="e">
        <f t="shared" si="445"/>
        <v>#VALUE!</v>
      </c>
      <c r="DR110" s="246" t="e">
        <f t="shared" si="445"/>
        <v>#VALUE!</v>
      </c>
      <c r="DS110" s="251" t="e">
        <f t="shared" si="445"/>
        <v>#VALUE!</v>
      </c>
      <c r="DT110" s="243" t="e">
        <f t="shared" si="11"/>
        <v>#VALUE!</v>
      </c>
      <c r="DU110" s="245" t="e">
        <f t="shared" si="12"/>
        <v>#VALUE!</v>
      </c>
      <c r="DV110" s="226" t="e">
        <f>CZ110*'Ores &amp; Ingots'!$C$3+DA110*'Ores &amp; Ingots'!$C$4+DB110*'Ores &amp; Ingots'!$C$5+DC110*'Ores &amp; Ingots'!$C$6+DD110*'Ores &amp; Ingots'!$C$7+DE110*'Ores &amp; Ingots'!$C$8+DF110*'Ores &amp; Ingots'!$C$9+DG110*'Ores &amp; Ingots'!$C$10+DH110*'Ores &amp; Ingots'!$C$11+DI110*'Ores &amp; Ingots'!$C$12</f>
        <v>#VALUE!</v>
      </c>
      <c r="DW110" s="226" t="e">
        <f>DJ110*'Ores &amp; Ingots'!$B$3+DK110*'Ores &amp; Ingots'!$B$4+DL110*'Ores &amp; Ingots'!$B$5+DM110*'Ores &amp; Ingots'!$B$6+DN110*'Ores &amp; Ingots'!$B$7+DO110*'Ores &amp; Ingots'!$B$8+DP110*'Ores &amp; Ingots'!$B$9+DQ110*'Ores &amp; Ingots'!$B$10+DR110*'Ores &amp; Ingots'!$B$11+DS110*'Ores &amp; Ingots'!$B$12</f>
        <v>#VALUE!</v>
      </c>
      <c r="DX110" s="245" t="e">
        <f>CZ110*Refining!$G$3+DA110*Refining!$G$4+DB110*Refining!$G$5+DC110*Refining!$G$6+DD110*Refining!$G$7+DE110*Refining!$G$8+DF110*Refining!$G$9+DG110*Refining!$G$10+DH110*Refining!$G$11+DI110*Refining!$G$12</f>
        <v>#VALUE!</v>
      </c>
      <c r="DY110" s="245" t="e">
        <f t="shared" si="13"/>
        <v>#VALUE!</v>
      </c>
      <c r="DZ110" s="260" t="e">
        <f t="shared" si="14"/>
        <v>#VALUE!</v>
      </c>
      <c r="EA110" s="243" t="e">
        <f t="shared" si="15"/>
        <v>#VALUE!</v>
      </c>
      <c r="EB110" s="262" t="e">
        <f t="shared" ref="EB110:EC110" si="446">EA110/60</f>
        <v>#VALUE!</v>
      </c>
      <c r="EC110" s="262" t="e">
        <f t="shared" si="446"/>
        <v>#VALUE!</v>
      </c>
      <c r="ED110" s="243" t="e">
        <f t="shared" si="17"/>
        <v>#VALUE!</v>
      </c>
      <c r="EE110" s="262" t="e">
        <f t="shared" ref="EE110:EF110" si="447">ED110/1000</f>
        <v>#VALUE!</v>
      </c>
      <c r="EF110" s="264" t="e">
        <f t="shared" si="447"/>
        <v>#VALUE!</v>
      </c>
      <c r="EG110" s="239" t="e">
        <f t="shared" si="19"/>
        <v>#VALUE!</v>
      </c>
      <c r="EH110" s="266" t="e">
        <f t="shared" si="20"/>
        <v>#VALUE!</v>
      </c>
      <c r="EI110" s="385">
        <v>584</v>
      </c>
    </row>
    <row r="111" spans="1:139" ht="12.75" hidden="1" x14ac:dyDescent="0.2">
      <c r="A111" s="865"/>
      <c r="B111" s="297" t="s">
        <v>332</v>
      </c>
      <c r="C111" s="216" t="s">
        <v>155</v>
      </c>
      <c r="D111" s="216">
        <v>1</v>
      </c>
      <c r="E111" s="216">
        <v>1</v>
      </c>
      <c r="F111" s="216">
        <v>1</v>
      </c>
      <c r="G111" s="229">
        <f t="shared" si="0"/>
        <v>0.125</v>
      </c>
      <c r="H111" s="230">
        <v>50</v>
      </c>
      <c r="I111" s="230">
        <v>50</v>
      </c>
      <c r="J111" s="230">
        <f>H111/Main!$D$9</f>
        <v>10</v>
      </c>
      <c r="K111" s="230">
        <f>I111/Main!$D$10</f>
        <v>25</v>
      </c>
      <c r="L111" s="230">
        <f t="shared" si="1"/>
        <v>2.5</v>
      </c>
      <c r="M111" s="230">
        <v>1</v>
      </c>
      <c r="N111" s="232">
        <v>1000</v>
      </c>
      <c r="O111" s="232">
        <v>330000</v>
      </c>
      <c r="P111" s="233"/>
      <c r="Q111" s="232"/>
      <c r="R111" s="233"/>
      <c r="S111" s="234"/>
      <c r="T111" s="234"/>
      <c r="U111" s="233"/>
      <c r="V111" s="233"/>
      <c r="W111" s="234"/>
      <c r="X111" s="234"/>
      <c r="Y111" s="233"/>
      <c r="Z111" s="233"/>
      <c r="AA111" s="233"/>
      <c r="AB111" s="233"/>
      <c r="AC111" s="366"/>
      <c r="AD111" s="226">
        <v>8</v>
      </c>
      <c r="AE111" s="226">
        <v>0</v>
      </c>
      <c r="AF111" s="226">
        <v>0</v>
      </c>
      <c r="AG111" s="226">
        <v>0</v>
      </c>
      <c r="AH111" s="226">
        <v>10</v>
      </c>
      <c r="AI111" s="226">
        <v>0</v>
      </c>
      <c r="AJ111" s="226">
        <v>0</v>
      </c>
      <c r="AK111" s="227">
        <v>5</v>
      </c>
      <c r="AL111" s="226">
        <v>0</v>
      </c>
      <c r="AM111" s="226">
        <v>0</v>
      </c>
      <c r="AN111" s="226">
        <v>0</v>
      </c>
      <c r="AO111" s="226">
        <v>2</v>
      </c>
      <c r="AP111" s="226">
        <v>0</v>
      </c>
      <c r="AQ111" s="226">
        <v>0</v>
      </c>
      <c r="AR111" s="226">
        <v>0</v>
      </c>
      <c r="AS111" s="226">
        <v>0</v>
      </c>
      <c r="AT111" s="226">
        <v>0</v>
      </c>
      <c r="AU111" s="226">
        <v>0</v>
      </c>
      <c r="AV111" s="226">
        <v>0</v>
      </c>
      <c r="AW111" s="226">
        <v>0</v>
      </c>
      <c r="AX111" s="226">
        <v>0</v>
      </c>
      <c r="AY111" s="225">
        <f t="shared" ref="AY111:BS111" si="448">IF(AD111 = 0, "", AD111)</f>
        <v>8</v>
      </c>
      <c r="AZ111" s="216" t="str">
        <f t="shared" si="448"/>
        <v/>
      </c>
      <c r="BA111" s="216" t="str">
        <f t="shared" si="448"/>
        <v/>
      </c>
      <c r="BB111" s="216" t="str">
        <f t="shared" si="448"/>
        <v/>
      </c>
      <c r="BC111" s="226">
        <f t="shared" si="448"/>
        <v>10</v>
      </c>
      <c r="BD111" s="216" t="str">
        <f t="shared" si="448"/>
        <v/>
      </c>
      <c r="BE111" s="216" t="str">
        <f t="shared" si="448"/>
        <v/>
      </c>
      <c r="BF111" s="227">
        <f t="shared" si="448"/>
        <v>5</v>
      </c>
      <c r="BG111" s="216" t="str">
        <f t="shared" si="448"/>
        <v/>
      </c>
      <c r="BH111" s="216" t="str">
        <f t="shared" si="448"/>
        <v/>
      </c>
      <c r="BI111" s="216" t="str">
        <f t="shared" si="448"/>
        <v/>
      </c>
      <c r="BJ111" s="226">
        <f t="shared" si="448"/>
        <v>2</v>
      </c>
      <c r="BK111" s="216" t="str">
        <f t="shared" si="448"/>
        <v/>
      </c>
      <c r="BL111" s="216" t="str">
        <f t="shared" si="448"/>
        <v/>
      </c>
      <c r="BM111" s="216" t="str">
        <f t="shared" si="448"/>
        <v/>
      </c>
      <c r="BN111" s="216" t="str">
        <f t="shared" si="448"/>
        <v/>
      </c>
      <c r="BO111" s="216" t="str">
        <f t="shared" si="448"/>
        <v/>
      </c>
      <c r="BP111" s="216" t="str">
        <f t="shared" si="448"/>
        <v/>
      </c>
      <c r="BQ111" s="216" t="str">
        <f t="shared" si="448"/>
        <v/>
      </c>
      <c r="BR111" s="216" t="str">
        <f t="shared" si="448"/>
        <v/>
      </c>
      <c r="BS111" s="231" t="str">
        <f t="shared" si="448"/>
        <v/>
      </c>
      <c r="BT111" s="225" t="e">
        <f>$AY111*Assembly!Z$4+$AZ111*Assembly!Z$5+$BA111*Assembly!Z$6+$BB111*Assembly!Z$7+$BC111*Assembly!Z$8+$BD111*Assembly!Z$9+$BE111*Assembly!Z$10+$BF111*Assembly!Z$11+$BG111*Assembly!Z$12+$BH111*Assembly!Z$13+$BI111*Assembly!Z$14+$BJ111*Assembly!Z$15+$BK111*Assembly!Z$16+$BL111*Assembly!Z$17+$BM111*Assembly!Z$18+$BN111*Assembly!Z$19+$BO111*Assembly!Z$20+$BP111*Assembly!Z$21+$BQ111*Assembly!Z$22+$BR111*Assembly!Z$23+$BS111*Assembly!Z$24</f>
        <v>#VALUE!</v>
      </c>
      <c r="BU111" s="226" t="e">
        <f t="shared" si="3"/>
        <v>#VALUE!</v>
      </c>
      <c r="BV111" s="226"/>
      <c r="BW111" s="226" t="e">
        <f>$AY111*Assembly!AD$4+$AZ111*Assembly!AD$5+$BA111*Assembly!AD$6+$BB111*Assembly!AD$7+$BC111*Assembly!AD$8+$BD111*Assembly!AD$9+$BE111*Assembly!AD$10+$BF111*Assembly!AD$11+$BG111*Assembly!AD$12+$BH111*Assembly!AD$13+$BI111*Assembly!AD$14+$BJ111*Assembly!AD$15+$BK111*Assembly!AD$16+$BL111*Assembly!AD$17+$BM111*Assembly!AD$18+$BN111*Assembly!AD$19+$BO111*Assembly!AD$20+$BP111*Assembly!AD$21+$BQ111*Assembly!AD$22+$BR111*Assembly!AD$23+$BS111*Assembly!AD$24</f>
        <v>#VALUE!</v>
      </c>
      <c r="BX111" s="236" t="e">
        <f t="shared" si="4"/>
        <v>#VALUE!</v>
      </c>
      <c r="BY111" s="237" t="e">
        <f t="shared" si="5"/>
        <v>#VALUE!</v>
      </c>
      <c r="BZ111" s="238" t="e">
        <f t="shared" si="6"/>
        <v>#VALUE!</v>
      </c>
      <c r="CA111" s="237" t="e">
        <f t="shared" si="7"/>
        <v>#VALUE!</v>
      </c>
      <c r="CB111" s="226" t="e">
        <f>$AY111*Assembly!Y$4+$AZ111*Assembly!Y$5+$BA111*Assembly!Y$6+$BB111*Assembly!Y$7+$BC111*Assembly!Y$8+$BD111*Assembly!Y$9+$BE111*Assembly!Y$10+$BF111*Assembly!Y$11+$BG111*Assembly!Y$12+$BH111*Assembly!Y$13+$BI111*Assembly!Y$14+$BJ111*Assembly!Y$15+$BK111*Assembly!Y$16+$BL111*Assembly!Y$17+$BM111*Assembly!Y$18+$BN111*Assembly!Y$19+$BO111*Assembly!Y$20+$BP111*Assembly!Y$21+$BQ111*Assembly!Y$22+$BR111*Assembly!Y$23+$BS111*Assembly!Y$24</f>
        <v>#VALUE!</v>
      </c>
      <c r="CC111" s="226" t="e">
        <f t="shared" si="8"/>
        <v>#VALUE!</v>
      </c>
      <c r="CD111" s="239" t="e">
        <f t="shared" si="9"/>
        <v>#VALUE!</v>
      </c>
      <c r="CE111" s="240" t="e">
        <f>$AY111*Assembly!AC$4+$AZ111*Assembly!AC$5+$BA111*Assembly!AC$6+$BB111*Assembly!AC$7+$BC111*Assembly!AC$8+$BD111*Assembly!AC$9+$BE111*Assembly!AC$10+$BF111*Assembly!AC$11+$BG111*Assembly!AC$12+$BH111*Assembly!AC$13+$BI111*Assembly!AC$14+$BJ111*Assembly!AC$15+$BK111*Assembly!AC$16+$BL111*Assembly!AC$17+$BM111*Assembly!AC$18+$BN111*Assembly!AC$19+$BO111*Assembly!AC$20+$BP111*Assembly!AC$21+$BQ111*Assembly!AC$22+$BR111*Assembly!AC$23+$BS111*Assembly!AC$24</f>
        <v>#VALUE!</v>
      </c>
      <c r="CF111" s="232" t="e">
        <f>$AY111*Assembly!M$4+$AZ111*Assembly!M$5+$BA111*Assembly!M$6+$BB111*Assembly!M$7+$BC111*Assembly!M$8+$BD111*Assembly!M$9+$BE111*Assembly!M$10+$BF111*Assembly!M$11+$BG111*Assembly!M$12+$BH111*Assembly!M$13+$BI111*Assembly!M$14+$BJ111*Assembly!M$15+$BK111*Assembly!M$16+$BL111*Assembly!M$17+$BM111*Assembly!M$18+$BN111*Assembly!M$19+$BO111*Assembly!M$20+$BP111*Assembly!M$21+$BQ111*Assembly!M$22+$BR111*Assembly!M$23+$BS111*Assembly!M$24</f>
        <v>#VALUE!</v>
      </c>
      <c r="CG111" s="232" t="e">
        <f>$AY111*Assembly!N$4+$AZ111*Assembly!N$5+$BA111*Assembly!N$6+$BB111*Assembly!N$7+$BC111*Assembly!N$8+$BD111*Assembly!N$9+$BE111*Assembly!N$10+$BF111*Assembly!N$11+$BG111*Assembly!N$12+$BH111*Assembly!N$13+$BI111*Assembly!N$14+$BJ111*Assembly!N$15+$BK111*Assembly!N$16+$BL111*Assembly!N$17+$BM111*Assembly!N$18+$BN111*Assembly!N$19+$BO111*Assembly!N$20+$BP111*Assembly!N$21+$BQ111*Assembly!N$22+$BR111*Assembly!N$23+$BS111*Assembly!N$24</f>
        <v>#VALUE!</v>
      </c>
      <c r="CH111" s="232" t="e">
        <f>$AY111*Assembly!O$4+$AZ111*Assembly!O$5+$BA111*Assembly!O$6+$BB111*Assembly!O$7+$BC111*Assembly!O$8+$BD111*Assembly!O$9+$BE111*Assembly!O$10+$BF111*Assembly!O$11+$BG111*Assembly!O$12+$BH111*Assembly!O$13+$BI111*Assembly!O$14+$BJ111*Assembly!O$15+$BK111*Assembly!O$16+$BL111*Assembly!O$17+$BM111*Assembly!O$18+$BN111*Assembly!O$19+$BO111*Assembly!O$20+$BP111*Assembly!O$21+$BQ111*Assembly!O$22+$BR111*Assembly!O$23+$BS111*Assembly!O$24</f>
        <v>#VALUE!</v>
      </c>
      <c r="CI111" s="230" t="e">
        <f>$AY111*Assembly!P$4+$AZ111*Assembly!P$5+$BA111*Assembly!P$6+$BB111*Assembly!P$7+$BC111*Assembly!P$8+$BD111*Assembly!P$9+$BE111*Assembly!P$10+$BF111*Assembly!P$11+$BG111*Assembly!P$12+$BH111*Assembly!P$13+$BI111*Assembly!P$14+$BJ111*Assembly!P$15+$BK111*Assembly!P$16+$BL111*Assembly!P$17+$BM111*Assembly!P$18+$BN111*Assembly!P$19+$BO111*Assembly!P$20+$BP111*Assembly!P$21+$BQ111*Assembly!P$22+$BR111*Assembly!P$23+$BS111*Assembly!P$24</f>
        <v>#VALUE!</v>
      </c>
      <c r="CJ111" s="230" t="e">
        <f>$AY111*Assembly!Q$4+$AZ111*Assembly!Q$5+$BA111*Assembly!Q$6+$BB111*Assembly!Q$7+$BC111*Assembly!Q$8+$BD111*Assembly!Q$9+$BE111*Assembly!Q$10+$BF111*Assembly!Q$11+$BG111*Assembly!Q$12+$BH111*Assembly!Q$13+$BI111*Assembly!Q$14+$BJ111*Assembly!Q$15+$BK111*Assembly!Q$16+$BL111*Assembly!Q$17+$BM111*Assembly!Q$18+$BN111*Assembly!Q$19+$BO111*Assembly!Q$20+$BP111*Assembly!Q$21+$BQ111*Assembly!Q$22+$BR111*Assembly!Q$23+$BS111*Assembly!Q$24</f>
        <v>#VALUE!</v>
      </c>
      <c r="CK111" s="232" t="e">
        <f>$AY111*Assembly!R$4+$AZ111*Assembly!R$5+$BA111*Assembly!R$6+$BB111*Assembly!R$7+$BC111*Assembly!R$8+$BD111*Assembly!R$9+$BE111*Assembly!R$10+$BF111*Assembly!R$11+$BG111*Assembly!R$12+$BH111*Assembly!R$13+$BI111*Assembly!R$14+$BJ111*Assembly!R$15+$BK111*Assembly!R$16+$BL111*Assembly!R$17+$BM111*Assembly!R$18+$BN111*Assembly!R$19+$BO111*Assembly!R$20+$BP111*Assembly!R$21+$BQ111*Assembly!R$22+$BR111*Assembly!R$23+$BS111*Assembly!R$24</f>
        <v>#VALUE!</v>
      </c>
      <c r="CL111" s="230" t="e">
        <f>$AY111*Assembly!S$4+$AZ111*Assembly!S$5+$BA111*Assembly!S$6+$BB111*Assembly!S$7+$BC111*Assembly!S$8+$BD111*Assembly!S$9+$BE111*Assembly!S$10+$BF111*Assembly!S$11+$BG111*Assembly!S$12+$BH111*Assembly!S$13+$BI111*Assembly!S$14+$BJ111*Assembly!S$15+$BK111*Assembly!S$16+$BL111*Assembly!S$17+$BM111*Assembly!S$18+$BN111*Assembly!S$19+$BO111*Assembly!S$20+$BP111*Assembly!S$21+$BQ111*Assembly!S$22+$BR111*Assembly!S$23+$BS111*Assembly!S$24</f>
        <v>#VALUE!</v>
      </c>
      <c r="CM111" s="230" t="e">
        <f>$AY111*Assembly!T$4+$AZ111*Assembly!T$5+$BA111*Assembly!T$6+$BB111*Assembly!T$7+$BC111*Assembly!T$8+$BD111*Assembly!T$9+$BE111*Assembly!T$10+$BF111*Assembly!T$11+$BG111*Assembly!T$12+$BH111*Assembly!T$13+$BI111*Assembly!T$14+$BJ111*Assembly!T$15+$BK111*Assembly!T$16+$BL111*Assembly!T$17+$BM111*Assembly!T$18+$BN111*Assembly!T$19+$BO111*Assembly!T$20+$BP111*Assembly!T$21+$BQ111*Assembly!T$22+$BR111*Assembly!T$23+$BS111*Assembly!T$24</f>
        <v>#VALUE!</v>
      </c>
      <c r="CN111" s="230" t="e">
        <f>$AY111*Assembly!U$4+$AZ111*Assembly!U$5+$BA111*Assembly!U$6+$BB111*Assembly!U$7+$BC111*Assembly!U$8+$BD111*Assembly!U$9+$BE111*Assembly!U$10+$BF111*Assembly!U$11+$BG111*Assembly!U$12+$BH111*Assembly!U$13+$BI111*Assembly!U$14+$BJ111*Assembly!U$15+$BK111*Assembly!U$16+$BL111*Assembly!U$17+$BM111*Assembly!U$18+$BN111*Assembly!U$19+$BO111*Assembly!U$20+$BP111*Assembly!U$21+$BQ111*Assembly!U$22+$BR111*Assembly!U$23+$BS111*Assembly!U$24</f>
        <v>#VALUE!</v>
      </c>
      <c r="CO111" s="232" t="e">
        <f>$AY111*Assembly!V$4+$AZ111*Assembly!V$5+$BA111*Assembly!V$6+$BB111*Assembly!V$7+$BC111*Assembly!V$8+$BD111*Assembly!V$9+$BE111*Assembly!V$10+$BF111*Assembly!V$11+$BG111*Assembly!V$12+$BH111*Assembly!V$13+$BI111*Assembly!V$14+$BJ111*Assembly!V$15+$BK111*Assembly!V$16+$BL111*Assembly!V$17+$BM111*Assembly!V$18+$BN111*Assembly!V$19+$BO111*Assembly!V$20+$BP111*Assembly!V$21+$BQ111*Assembly!V$22+$BR111*Assembly!V$23+$BS111*Assembly!V$24</f>
        <v>#VALUE!</v>
      </c>
      <c r="CP111" s="232" t="e">
        <f>CF111*Refining!$F$3</f>
        <v>#VALUE!</v>
      </c>
      <c r="CQ111" s="232" t="e">
        <f>CG111*Refining!$F$4</f>
        <v>#VALUE!</v>
      </c>
      <c r="CR111" s="232" t="e">
        <f>CH111*Refining!$F$5</f>
        <v>#VALUE!</v>
      </c>
      <c r="CS111" s="232" t="e">
        <f>CI111*Refining!$F$6</f>
        <v>#VALUE!</v>
      </c>
      <c r="CT111" s="232" t="e">
        <f>CJ111*Refining!$F$7</f>
        <v>#VALUE!</v>
      </c>
      <c r="CU111" s="232" t="e">
        <f>CK111*Refining!$F$8</f>
        <v>#VALUE!</v>
      </c>
      <c r="CV111" s="232" t="e">
        <f>CL111*Refining!$F$9</f>
        <v>#VALUE!</v>
      </c>
      <c r="CW111" s="232" t="e">
        <f>CM111*Refining!$F$10</f>
        <v>#VALUE!</v>
      </c>
      <c r="CX111" s="232" t="e">
        <f>CN111*Refining!$F$11</f>
        <v>#VALUE!</v>
      </c>
      <c r="CY111" s="232" t="e">
        <f>CO111*Refining!$F$12</f>
        <v>#VALUE!</v>
      </c>
      <c r="CZ111" s="243" t="e">
        <f t="shared" ref="CZ111:DS111" si="449">IF(CF111 = 0, "", CF111)</f>
        <v>#VALUE!</v>
      </c>
      <c r="DA111" s="245" t="e">
        <f t="shared" si="449"/>
        <v>#VALUE!</v>
      </c>
      <c r="DB111" s="245" t="e">
        <f t="shared" si="449"/>
        <v>#VALUE!</v>
      </c>
      <c r="DC111" s="246" t="e">
        <f t="shared" si="449"/>
        <v>#VALUE!</v>
      </c>
      <c r="DD111" s="246" t="e">
        <f t="shared" si="449"/>
        <v>#VALUE!</v>
      </c>
      <c r="DE111" s="246" t="e">
        <f t="shared" si="449"/>
        <v>#VALUE!</v>
      </c>
      <c r="DF111" s="246" t="e">
        <f t="shared" si="449"/>
        <v>#VALUE!</v>
      </c>
      <c r="DG111" s="246" t="e">
        <f t="shared" si="449"/>
        <v>#VALUE!</v>
      </c>
      <c r="DH111" s="246" t="e">
        <f t="shared" si="449"/>
        <v>#VALUE!</v>
      </c>
      <c r="DI111" s="251" t="e">
        <f t="shared" si="449"/>
        <v>#VALUE!</v>
      </c>
      <c r="DJ111" s="243" t="e">
        <f t="shared" si="449"/>
        <v>#VALUE!</v>
      </c>
      <c r="DK111" s="245" t="e">
        <f t="shared" si="449"/>
        <v>#VALUE!</v>
      </c>
      <c r="DL111" s="245" t="e">
        <f t="shared" si="449"/>
        <v>#VALUE!</v>
      </c>
      <c r="DM111" s="246" t="e">
        <f t="shared" si="449"/>
        <v>#VALUE!</v>
      </c>
      <c r="DN111" s="326" t="e">
        <f t="shared" si="449"/>
        <v>#VALUE!</v>
      </c>
      <c r="DO111" s="246" t="e">
        <f t="shared" si="449"/>
        <v>#VALUE!</v>
      </c>
      <c r="DP111" s="246" t="e">
        <f t="shared" si="449"/>
        <v>#VALUE!</v>
      </c>
      <c r="DQ111" s="246" t="e">
        <f t="shared" si="449"/>
        <v>#VALUE!</v>
      </c>
      <c r="DR111" s="246" t="e">
        <f t="shared" si="449"/>
        <v>#VALUE!</v>
      </c>
      <c r="DS111" s="251" t="e">
        <f t="shared" si="449"/>
        <v>#VALUE!</v>
      </c>
      <c r="DT111" s="243" t="e">
        <f t="shared" si="11"/>
        <v>#VALUE!</v>
      </c>
      <c r="DU111" s="245" t="e">
        <f t="shared" si="12"/>
        <v>#VALUE!</v>
      </c>
      <c r="DV111" s="226" t="e">
        <f>CZ111*'Ores &amp; Ingots'!$C$3+DA111*'Ores &amp; Ingots'!$C$4+DB111*'Ores &amp; Ingots'!$C$5+DC111*'Ores &amp; Ingots'!$C$6+DD111*'Ores &amp; Ingots'!$C$7+DE111*'Ores &amp; Ingots'!$C$8+DF111*'Ores &amp; Ingots'!$C$9+DG111*'Ores &amp; Ingots'!$C$10+DH111*'Ores &amp; Ingots'!$C$11+DI111*'Ores &amp; Ingots'!$C$12</f>
        <v>#VALUE!</v>
      </c>
      <c r="DW111" s="226" t="e">
        <f>DJ111*'Ores &amp; Ingots'!$B$3+DK111*'Ores &amp; Ingots'!$B$4+DL111*'Ores &amp; Ingots'!$B$5+DM111*'Ores &amp; Ingots'!$B$6+DN111*'Ores &amp; Ingots'!$B$7+DO111*'Ores &amp; Ingots'!$B$8+DP111*'Ores &amp; Ingots'!$B$9+DQ111*'Ores &amp; Ingots'!$B$10+DR111*'Ores &amp; Ingots'!$B$11+DS111*'Ores &amp; Ingots'!$B$12</f>
        <v>#VALUE!</v>
      </c>
      <c r="DX111" s="245" t="e">
        <f>CZ111*Refining!$G$3+DA111*Refining!$G$4+DB111*Refining!$G$5+DC111*Refining!$G$6+DD111*Refining!$G$7+DE111*Refining!$G$8+DF111*Refining!$G$9+DG111*Refining!$G$10+DH111*Refining!$G$11+DI111*Refining!$G$12</f>
        <v>#VALUE!</v>
      </c>
      <c r="DY111" s="189" t="e">
        <f t="shared" si="13"/>
        <v>#VALUE!</v>
      </c>
      <c r="DZ111" s="260" t="e">
        <f t="shared" si="14"/>
        <v>#VALUE!</v>
      </c>
      <c r="EA111" s="243" t="e">
        <f t="shared" si="15"/>
        <v>#VALUE!</v>
      </c>
      <c r="EB111" s="262" t="e">
        <f t="shared" ref="EB111:EC111" si="450">EA111/60</f>
        <v>#VALUE!</v>
      </c>
      <c r="EC111" s="262" t="e">
        <f t="shared" si="450"/>
        <v>#VALUE!</v>
      </c>
      <c r="ED111" s="243" t="e">
        <f t="shared" si="17"/>
        <v>#VALUE!</v>
      </c>
      <c r="EE111" s="262" t="e">
        <f t="shared" ref="EE111:EF111" si="451">ED111/1000</f>
        <v>#VALUE!</v>
      </c>
      <c r="EF111" s="264" t="e">
        <f t="shared" si="451"/>
        <v>#VALUE!</v>
      </c>
      <c r="EG111" s="239" t="e">
        <f t="shared" si="19"/>
        <v>#VALUE!</v>
      </c>
      <c r="EH111" s="266" t="e">
        <f t="shared" si="20"/>
        <v>#VALUE!</v>
      </c>
      <c r="EI111" s="133"/>
    </row>
    <row r="112" spans="1:139" ht="12.75" x14ac:dyDescent="0.2">
      <c r="A112" s="916" t="s">
        <v>333</v>
      </c>
      <c r="B112" s="55" t="s">
        <v>334</v>
      </c>
      <c r="C112" s="56" t="s">
        <v>156</v>
      </c>
      <c r="D112" s="56">
        <v>1</v>
      </c>
      <c r="E112" s="56">
        <v>1</v>
      </c>
      <c r="F112" s="56">
        <v>1</v>
      </c>
      <c r="G112" s="57">
        <f t="shared" si="0"/>
        <v>15.625</v>
      </c>
      <c r="H112" s="58">
        <v>20</v>
      </c>
      <c r="I112" s="58">
        <v>20</v>
      </c>
      <c r="J112" s="58">
        <f>H112/Main!$D$9</f>
        <v>4</v>
      </c>
      <c r="K112" s="58">
        <f>I112/Main!$D$10</f>
        <v>10</v>
      </c>
      <c r="L112" s="58">
        <f t="shared" si="1"/>
        <v>2.5</v>
      </c>
      <c r="M112" s="58">
        <v>1</v>
      </c>
      <c r="N112" s="62"/>
      <c r="O112" s="62">
        <v>30000</v>
      </c>
      <c r="P112" s="60"/>
      <c r="Q112" s="62"/>
      <c r="R112" s="60"/>
      <c r="S112" s="63"/>
      <c r="T112" s="63"/>
      <c r="U112" s="60"/>
      <c r="V112" s="60"/>
      <c r="W112" s="63"/>
      <c r="X112" s="63"/>
      <c r="Y112" s="60"/>
      <c r="Z112" s="60"/>
      <c r="AA112" s="60"/>
      <c r="AB112" s="60"/>
      <c r="AC112" s="367" t="s">
        <v>220</v>
      </c>
      <c r="AD112" s="81">
        <v>5</v>
      </c>
      <c r="AE112" s="81">
        <v>2</v>
      </c>
      <c r="AF112" s="81">
        <v>0</v>
      </c>
      <c r="AG112" s="81">
        <v>0</v>
      </c>
      <c r="AH112" s="81">
        <v>5</v>
      </c>
      <c r="AI112" s="81">
        <v>0</v>
      </c>
      <c r="AJ112" s="81">
        <v>0</v>
      </c>
      <c r="AK112" s="81">
        <v>6</v>
      </c>
      <c r="AL112" s="81">
        <v>0</v>
      </c>
      <c r="AM112" s="81">
        <v>0</v>
      </c>
      <c r="AN112" s="81">
        <v>0</v>
      </c>
      <c r="AO112" s="81">
        <v>0</v>
      </c>
      <c r="AP112" s="81">
        <v>0</v>
      </c>
      <c r="AQ112" s="81">
        <v>0</v>
      </c>
      <c r="AR112" s="81">
        <v>0</v>
      </c>
      <c r="AS112" s="81">
        <v>0</v>
      </c>
      <c r="AT112" s="81">
        <v>0</v>
      </c>
      <c r="AU112" s="81">
        <v>4</v>
      </c>
      <c r="AV112" s="81">
        <v>0</v>
      </c>
      <c r="AW112" s="83">
        <v>6</v>
      </c>
      <c r="AX112" s="81">
        <v>0</v>
      </c>
      <c r="AY112" s="93">
        <f t="shared" ref="AY112:BS112" si="452">IF(AD112 = 0, "", AD112)</f>
        <v>5</v>
      </c>
      <c r="AZ112" s="81">
        <f t="shared" si="452"/>
        <v>2</v>
      </c>
      <c r="BA112" s="56" t="str">
        <f t="shared" si="452"/>
        <v/>
      </c>
      <c r="BB112" s="56" t="str">
        <f t="shared" si="452"/>
        <v/>
      </c>
      <c r="BC112" s="81">
        <f t="shared" si="452"/>
        <v>5</v>
      </c>
      <c r="BD112" s="56" t="str">
        <f t="shared" si="452"/>
        <v/>
      </c>
      <c r="BE112" s="56" t="str">
        <f t="shared" si="452"/>
        <v/>
      </c>
      <c r="BF112" s="81">
        <f t="shared" si="452"/>
        <v>6</v>
      </c>
      <c r="BG112" s="56" t="str">
        <f t="shared" si="452"/>
        <v/>
      </c>
      <c r="BH112" s="56" t="str">
        <f t="shared" si="452"/>
        <v/>
      </c>
      <c r="BI112" s="56" t="str">
        <f t="shared" si="452"/>
        <v/>
      </c>
      <c r="BJ112" s="56" t="str">
        <f t="shared" si="452"/>
        <v/>
      </c>
      <c r="BK112" s="56" t="str">
        <f t="shared" si="452"/>
        <v/>
      </c>
      <c r="BL112" s="56" t="str">
        <f t="shared" si="452"/>
        <v/>
      </c>
      <c r="BM112" s="56" t="str">
        <f t="shared" si="452"/>
        <v/>
      </c>
      <c r="BN112" s="56" t="str">
        <f t="shared" si="452"/>
        <v/>
      </c>
      <c r="BO112" s="56" t="str">
        <f t="shared" si="452"/>
        <v/>
      </c>
      <c r="BP112" s="81">
        <f t="shared" si="452"/>
        <v>4</v>
      </c>
      <c r="BQ112" s="56" t="str">
        <f t="shared" si="452"/>
        <v/>
      </c>
      <c r="BR112" s="83">
        <f t="shared" si="452"/>
        <v>6</v>
      </c>
      <c r="BS112" s="85" t="str">
        <f t="shared" si="452"/>
        <v/>
      </c>
      <c r="BT112" s="93" t="e">
        <f>$AY112*Assembly!Z$4+$AZ112*Assembly!Z$5+$BA112*Assembly!Z$6+$BB112*Assembly!Z$7+$BC112*Assembly!Z$8+$BD112*Assembly!Z$9+$BE112*Assembly!Z$10+$BF112*Assembly!Z$11+$BG112*Assembly!Z$12+$BH112*Assembly!Z$13+$BI112*Assembly!Z$14+$BJ112*Assembly!Z$15+$BK112*Assembly!Z$16+$BL112*Assembly!Z$17+$BM112*Assembly!Z$18+$BN112*Assembly!Z$19+$BO112*Assembly!Z$20+$BP112*Assembly!Z$21+$BQ112*Assembly!Z$22+$BR112*Assembly!Z$23+$BS112*Assembly!Z$24</f>
        <v>#VALUE!</v>
      </c>
      <c r="BU112" s="81" t="e">
        <f t="shared" si="3"/>
        <v>#VALUE!</v>
      </c>
      <c r="BV112" s="81"/>
      <c r="BW112" s="81" t="e">
        <f>$AY112*Assembly!AD$4+$AZ112*Assembly!AD$5+$BA112*Assembly!AD$6+$BB112*Assembly!AD$7+$BC112*Assembly!AD$8+$BD112*Assembly!AD$9+$BE112*Assembly!AD$10+$BF112*Assembly!AD$11+$BG112*Assembly!AD$12+$BH112*Assembly!AD$13+$BI112*Assembly!AD$14+$BJ112*Assembly!AD$15+$BK112*Assembly!AD$16+$BL112*Assembly!AD$17+$BM112*Assembly!AD$18+$BN112*Assembly!AD$19+$BO112*Assembly!AD$20+$BP112*Assembly!AD$21+$BQ112*Assembly!AD$22+$BR112*Assembly!AD$23+$BS112*Assembly!AD$24</f>
        <v>#VALUE!</v>
      </c>
      <c r="BX112" s="98" t="e">
        <f t="shared" si="4"/>
        <v>#VALUE!</v>
      </c>
      <c r="BY112" s="99" t="e">
        <f t="shared" si="5"/>
        <v>#VALUE!</v>
      </c>
      <c r="BZ112" s="101" t="e">
        <f t="shared" si="6"/>
        <v>#VALUE!</v>
      </c>
      <c r="CA112" s="99" t="e">
        <f t="shared" si="7"/>
        <v>#VALUE!</v>
      </c>
      <c r="CB112" s="81" t="e">
        <f>$AY112*Assembly!Y$4+$AZ112*Assembly!Y$5+$BA112*Assembly!Y$6+$BB112*Assembly!Y$7+$BC112*Assembly!Y$8+$BD112*Assembly!Y$9+$BE112*Assembly!Y$10+$BF112*Assembly!Y$11+$BG112*Assembly!Y$12+$BH112*Assembly!Y$13+$BI112*Assembly!Y$14+$BJ112*Assembly!Y$15+$BK112*Assembly!Y$16+$BL112*Assembly!Y$17+$BM112*Assembly!Y$18+$BN112*Assembly!Y$19+$BO112*Assembly!Y$20+$BP112*Assembly!Y$21+$BQ112*Assembly!Y$22+$BR112*Assembly!Y$23+$BS112*Assembly!Y$24</f>
        <v>#VALUE!</v>
      </c>
      <c r="CC112" s="81" t="e">
        <f t="shared" si="8"/>
        <v>#VALUE!</v>
      </c>
      <c r="CD112" s="106" t="e">
        <f t="shared" si="9"/>
        <v>#VALUE!</v>
      </c>
      <c r="CE112" s="108" t="e">
        <f>$AY112*Assembly!AC$4+$AZ112*Assembly!AC$5+$BA112*Assembly!AC$6+$BB112*Assembly!AC$7+$BC112*Assembly!AC$8+$BD112*Assembly!AC$9+$BE112*Assembly!AC$10+$BF112*Assembly!AC$11+$BG112*Assembly!AC$12+$BH112*Assembly!AC$13+$BI112*Assembly!AC$14+$BJ112*Assembly!AC$15+$BK112*Assembly!AC$16+$BL112*Assembly!AC$17+$BM112*Assembly!AC$18+$BN112*Assembly!AC$19+$BO112*Assembly!AC$20+$BP112*Assembly!AC$21+$BQ112*Assembly!AC$22+$BR112*Assembly!AC$23+$BS112*Assembly!AC$24</f>
        <v>#VALUE!</v>
      </c>
      <c r="CF112" s="62" t="e">
        <f>$AY112*Assembly!M$4+$AZ112*Assembly!M$5+$BA112*Assembly!M$6+$BB112*Assembly!M$7+$BC112*Assembly!M$8+$BD112*Assembly!M$9+$BE112*Assembly!M$10+$BF112*Assembly!M$11+$BG112*Assembly!M$12+$BH112*Assembly!M$13+$BI112*Assembly!M$14+$BJ112*Assembly!M$15+$BK112*Assembly!M$16+$BL112*Assembly!M$17+$BM112*Assembly!M$18+$BN112*Assembly!M$19+$BO112*Assembly!M$20+$BP112*Assembly!M$21+$BQ112*Assembly!M$22+$BR112*Assembly!M$23+$BS112*Assembly!M$24</f>
        <v>#VALUE!</v>
      </c>
      <c r="CG112" s="62" t="e">
        <f>$AY112*Assembly!N$4+$AZ112*Assembly!N$5+$BA112*Assembly!N$6+$BB112*Assembly!N$7+$BC112*Assembly!N$8+$BD112*Assembly!N$9+$BE112*Assembly!N$10+$BF112*Assembly!N$11+$BG112*Assembly!N$12+$BH112*Assembly!N$13+$BI112*Assembly!N$14+$BJ112*Assembly!N$15+$BK112*Assembly!N$16+$BL112*Assembly!N$17+$BM112*Assembly!N$18+$BN112*Assembly!N$19+$BO112*Assembly!N$20+$BP112*Assembly!N$21+$BQ112*Assembly!N$22+$BR112*Assembly!N$23+$BS112*Assembly!N$24</f>
        <v>#VALUE!</v>
      </c>
      <c r="CH112" s="62" t="e">
        <f>$AY112*Assembly!O$4+$AZ112*Assembly!O$5+$BA112*Assembly!O$6+$BB112*Assembly!O$7+$BC112*Assembly!O$8+$BD112*Assembly!O$9+$BE112*Assembly!O$10+$BF112*Assembly!O$11+$BG112*Assembly!O$12+$BH112*Assembly!O$13+$BI112*Assembly!O$14+$BJ112*Assembly!O$15+$BK112*Assembly!O$16+$BL112*Assembly!O$17+$BM112*Assembly!O$18+$BN112*Assembly!O$19+$BO112*Assembly!O$20+$BP112*Assembly!O$21+$BQ112*Assembly!O$22+$BR112*Assembly!O$23+$BS112*Assembly!O$24</f>
        <v>#VALUE!</v>
      </c>
      <c r="CI112" s="58" t="e">
        <f>$AY112*Assembly!P$4+$AZ112*Assembly!P$5+$BA112*Assembly!P$6+$BB112*Assembly!P$7+$BC112*Assembly!P$8+$BD112*Assembly!P$9+$BE112*Assembly!P$10+$BF112*Assembly!P$11+$BG112*Assembly!P$12+$BH112*Assembly!P$13+$BI112*Assembly!P$14+$BJ112*Assembly!P$15+$BK112*Assembly!P$16+$BL112*Assembly!P$17+$BM112*Assembly!P$18+$BN112*Assembly!P$19+$BO112*Assembly!P$20+$BP112*Assembly!P$21+$BQ112*Assembly!P$22+$BR112*Assembly!P$23+$BS112*Assembly!P$24</f>
        <v>#VALUE!</v>
      </c>
      <c r="CJ112" s="58" t="e">
        <f>$AY112*Assembly!Q$4+$AZ112*Assembly!Q$5+$BA112*Assembly!Q$6+$BB112*Assembly!Q$7+$BC112*Assembly!Q$8+$BD112*Assembly!Q$9+$BE112*Assembly!Q$10+$BF112*Assembly!Q$11+$BG112*Assembly!Q$12+$BH112*Assembly!Q$13+$BI112*Assembly!Q$14+$BJ112*Assembly!Q$15+$BK112*Assembly!Q$16+$BL112*Assembly!Q$17+$BM112*Assembly!Q$18+$BN112*Assembly!Q$19+$BO112*Assembly!Q$20+$BP112*Assembly!Q$21+$BQ112*Assembly!Q$22+$BR112*Assembly!Q$23+$BS112*Assembly!Q$24</f>
        <v>#VALUE!</v>
      </c>
      <c r="CK112" s="62" t="e">
        <f>$AY112*Assembly!R$4+$AZ112*Assembly!R$5+$BA112*Assembly!R$6+$BB112*Assembly!R$7+$BC112*Assembly!R$8+$BD112*Assembly!R$9+$BE112*Assembly!R$10+$BF112*Assembly!R$11+$BG112*Assembly!R$12+$BH112*Assembly!R$13+$BI112*Assembly!R$14+$BJ112*Assembly!R$15+$BK112*Assembly!R$16+$BL112*Assembly!R$17+$BM112*Assembly!R$18+$BN112*Assembly!R$19+$BO112*Assembly!R$20+$BP112*Assembly!R$21+$BQ112*Assembly!R$22+$BR112*Assembly!R$23+$BS112*Assembly!R$24</f>
        <v>#VALUE!</v>
      </c>
      <c r="CL112" s="58" t="e">
        <f>$AY112*Assembly!S$4+$AZ112*Assembly!S$5+$BA112*Assembly!S$6+$BB112*Assembly!S$7+$BC112*Assembly!S$8+$BD112*Assembly!S$9+$BE112*Assembly!S$10+$BF112*Assembly!S$11+$BG112*Assembly!S$12+$BH112*Assembly!S$13+$BI112*Assembly!S$14+$BJ112*Assembly!S$15+$BK112*Assembly!S$16+$BL112*Assembly!S$17+$BM112*Assembly!S$18+$BN112*Assembly!S$19+$BO112*Assembly!S$20+$BP112*Assembly!S$21+$BQ112*Assembly!S$22+$BR112*Assembly!S$23+$BS112*Assembly!S$24</f>
        <v>#VALUE!</v>
      </c>
      <c r="CM112" s="58" t="e">
        <f>$AY112*Assembly!T$4+$AZ112*Assembly!T$5+$BA112*Assembly!T$6+$BB112*Assembly!T$7+$BC112*Assembly!T$8+$BD112*Assembly!T$9+$BE112*Assembly!T$10+$BF112*Assembly!T$11+$BG112*Assembly!T$12+$BH112*Assembly!T$13+$BI112*Assembly!T$14+$BJ112*Assembly!T$15+$BK112*Assembly!T$16+$BL112*Assembly!T$17+$BM112*Assembly!T$18+$BN112*Assembly!T$19+$BO112*Assembly!T$20+$BP112*Assembly!T$21+$BQ112*Assembly!T$22+$BR112*Assembly!T$23+$BS112*Assembly!T$24</f>
        <v>#VALUE!</v>
      </c>
      <c r="CN112" s="58" t="e">
        <f>$AY112*Assembly!U$4+$AZ112*Assembly!U$5+$BA112*Assembly!U$6+$BB112*Assembly!U$7+$BC112*Assembly!U$8+$BD112*Assembly!U$9+$BE112*Assembly!U$10+$BF112*Assembly!U$11+$BG112*Assembly!U$12+$BH112*Assembly!U$13+$BI112*Assembly!U$14+$BJ112*Assembly!U$15+$BK112*Assembly!U$16+$BL112*Assembly!U$17+$BM112*Assembly!U$18+$BN112*Assembly!U$19+$BO112*Assembly!U$20+$BP112*Assembly!U$21+$BQ112*Assembly!U$22+$BR112*Assembly!U$23+$BS112*Assembly!U$24</f>
        <v>#VALUE!</v>
      </c>
      <c r="CO112" s="62" t="e">
        <f>$AY112*Assembly!V$4+$AZ112*Assembly!V$5+$BA112*Assembly!V$6+$BB112*Assembly!V$7+$BC112*Assembly!V$8+$BD112*Assembly!V$9+$BE112*Assembly!V$10+$BF112*Assembly!V$11+$BG112*Assembly!V$12+$BH112*Assembly!V$13+$BI112*Assembly!V$14+$BJ112*Assembly!V$15+$BK112*Assembly!V$16+$BL112*Assembly!V$17+$BM112*Assembly!V$18+$BN112*Assembly!V$19+$BO112*Assembly!V$20+$BP112*Assembly!V$21+$BQ112*Assembly!V$22+$BR112*Assembly!V$23+$BS112*Assembly!V$24</f>
        <v>#VALUE!</v>
      </c>
      <c r="CP112" s="62" t="e">
        <f>CF112*Refining!$F$3</f>
        <v>#VALUE!</v>
      </c>
      <c r="CQ112" s="62" t="e">
        <f>CG112*Refining!$F$4</f>
        <v>#VALUE!</v>
      </c>
      <c r="CR112" s="62" t="e">
        <f>CH112*Refining!$F$5</f>
        <v>#VALUE!</v>
      </c>
      <c r="CS112" s="62" t="e">
        <f>CI112*Refining!$F$6</f>
        <v>#VALUE!</v>
      </c>
      <c r="CT112" s="62" t="e">
        <f>CJ112*Refining!$F$7</f>
        <v>#VALUE!</v>
      </c>
      <c r="CU112" s="62" t="e">
        <f>CK112*Refining!$F$8</f>
        <v>#VALUE!</v>
      </c>
      <c r="CV112" s="62" t="e">
        <f>CL112*Refining!$F$9</f>
        <v>#VALUE!</v>
      </c>
      <c r="CW112" s="62" t="e">
        <f>CM112*Refining!$F$10</f>
        <v>#VALUE!</v>
      </c>
      <c r="CX112" s="62" t="e">
        <f>CN112*Refining!$F$11</f>
        <v>#VALUE!</v>
      </c>
      <c r="CY112" s="62" t="e">
        <f>CO112*Refining!$F$12</f>
        <v>#VALUE!</v>
      </c>
      <c r="CZ112" s="115" t="e">
        <f t="shared" ref="CZ112:DS112" si="453">IF(CF112 = 0, "", CF112)</f>
        <v>#VALUE!</v>
      </c>
      <c r="DA112" s="119" t="e">
        <f t="shared" si="453"/>
        <v>#VALUE!</v>
      </c>
      <c r="DB112" s="116" t="e">
        <f t="shared" si="453"/>
        <v>#VALUE!</v>
      </c>
      <c r="DC112" s="116" t="e">
        <f t="shared" si="453"/>
        <v>#VALUE!</v>
      </c>
      <c r="DD112" s="116" t="e">
        <f t="shared" si="453"/>
        <v>#VALUE!</v>
      </c>
      <c r="DE112" s="116" t="e">
        <f t="shared" si="453"/>
        <v>#VALUE!</v>
      </c>
      <c r="DF112" s="116" t="e">
        <f t="shared" si="453"/>
        <v>#VALUE!</v>
      </c>
      <c r="DG112" s="116" t="e">
        <f t="shared" si="453"/>
        <v>#VALUE!</v>
      </c>
      <c r="DH112" s="116" t="e">
        <f t="shared" si="453"/>
        <v>#VALUE!</v>
      </c>
      <c r="DI112" s="117" t="e">
        <f t="shared" si="453"/>
        <v>#VALUE!</v>
      </c>
      <c r="DJ112" s="115" t="e">
        <f t="shared" si="453"/>
        <v>#VALUE!</v>
      </c>
      <c r="DK112" s="119" t="e">
        <f t="shared" si="453"/>
        <v>#VALUE!</v>
      </c>
      <c r="DL112" s="116" t="e">
        <f t="shared" si="453"/>
        <v>#VALUE!</v>
      </c>
      <c r="DM112" s="116" t="e">
        <f t="shared" si="453"/>
        <v>#VALUE!</v>
      </c>
      <c r="DN112" s="118" t="e">
        <f t="shared" si="453"/>
        <v>#VALUE!</v>
      </c>
      <c r="DO112" s="116" t="e">
        <f t="shared" si="453"/>
        <v>#VALUE!</v>
      </c>
      <c r="DP112" s="116" t="e">
        <f t="shared" si="453"/>
        <v>#VALUE!</v>
      </c>
      <c r="DQ112" s="116" t="e">
        <f t="shared" si="453"/>
        <v>#VALUE!</v>
      </c>
      <c r="DR112" s="116" t="e">
        <f t="shared" si="453"/>
        <v>#VALUE!</v>
      </c>
      <c r="DS112" s="117" t="e">
        <f t="shared" si="453"/>
        <v>#VALUE!</v>
      </c>
      <c r="DT112" s="115" t="e">
        <f t="shared" si="11"/>
        <v>#VALUE!</v>
      </c>
      <c r="DU112" s="119" t="e">
        <f t="shared" si="12"/>
        <v>#VALUE!</v>
      </c>
      <c r="DV112" s="81" t="e">
        <f>CZ112*'Ores &amp; Ingots'!$C$3+DA112*'Ores &amp; Ingots'!$C$4+DB112*'Ores &amp; Ingots'!$C$5+DC112*'Ores &amp; Ingots'!$C$6+DD112*'Ores &amp; Ingots'!$C$7+DE112*'Ores &amp; Ingots'!$C$8+DF112*'Ores &amp; Ingots'!$C$9+DG112*'Ores &amp; Ingots'!$C$10+DH112*'Ores &amp; Ingots'!$C$11+DI112*'Ores &amp; Ingots'!$C$12</f>
        <v>#VALUE!</v>
      </c>
      <c r="DW112" s="81" t="e">
        <f>DJ112*'Ores &amp; Ingots'!$B$3+DK112*'Ores &amp; Ingots'!$B$4+DL112*'Ores &amp; Ingots'!$B$5+DM112*'Ores &amp; Ingots'!$B$6+DN112*'Ores &amp; Ingots'!$B$7+DO112*'Ores &amp; Ingots'!$B$8+DP112*'Ores &amp; Ingots'!$B$9+DQ112*'Ores &amp; Ingots'!$B$10+DR112*'Ores &amp; Ingots'!$B$11+DS112*'Ores &amp; Ingots'!$B$12</f>
        <v>#VALUE!</v>
      </c>
      <c r="DX112" s="119" t="e">
        <f>CZ112*Refining!$G$3+DA112*Refining!$G$4+DB112*Refining!$G$5+DC112*Refining!$G$6+DD112*Refining!$G$7+DE112*Refining!$G$8+DF112*Refining!$G$9+DG112*Refining!$G$10+DH112*Refining!$G$11+DI112*Refining!$G$12</f>
        <v>#VALUE!</v>
      </c>
      <c r="DY112" s="119" t="e">
        <f t="shared" si="13"/>
        <v>#VALUE!</v>
      </c>
      <c r="DZ112" s="126" t="e">
        <f t="shared" si="14"/>
        <v>#VALUE!</v>
      </c>
      <c r="EA112" s="115" t="e">
        <f t="shared" si="15"/>
        <v>#VALUE!</v>
      </c>
      <c r="EB112" s="127" t="e">
        <f t="shared" ref="EB112:EC112" si="454">EA112/60</f>
        <v>#VALUE!</v>
      </c>
      <c r="EC112" s="127" t="e">
        <f t="shared" si="454"/>
        <v>#VALUE!</v>
      </c>
      <c r="ED112" s="115" t="e">
        <f t="shared" si="17"/>
        <v>#VALUE!</v>
      </c>
      <c r="EE112" s="127" t="e">
        <f t="shared" ref="EE112:EF112" si="455">ED112/1000</f>
        <v>#VALUE!</v>
      </c>
      <c r="EF112" s="128" t="e">
        <f t="shared" si="455"/>
        <v>#VALUE!</v>
      </c>
      <c r="EG112" s="106" t="e">
        <f t="shared" si="19"/>
        <v>#VALUE!</v>
      </c>
      <c r="EH112" s="281" t="e">
        <f t="shared" si="20"/>
        <v>#VALUE!</v>
      </c>
      <c r="EI112" s="133">
        <v>284</v>
      </c>
    </row>
    <row r="113" spans="1:139" ht="12.75" hidden="1" x14ac:dyDescent="0.2">
      <c r="A113" s="864"/>
      <c r="B113" s="135" t="s">
        <v>334</v>
      </c>
      <c r="C113" s="137" t="s">
        <v>155</v>
      </c>
      <c r="D113" s="137">
        <v>1</v>
      </c>
      <c r="E113" s="137">
        <v>1</v>
      </c>
      <c r="F113" s="137">
        <v>1</v>
      </c>
      <c r="G113" s="139">
        <f t="shared" si="0"/>
        <v>0.125</v>
      </c>
      <c r="H113" s="140">
        <v>20</v>
      </c>
      <c r="I113" s="140">
        <v>20</v>
      </c>
      <c r="J113" s="140">
        <f>H113/Main!$D$9</f>
        <v>4</v>
      </c>
      <c r="K113" s="140">
        <f>I113/Main!$D$10</f>
        <v>10</v>
      </c>
      <c r="L113" s="140">
        <f t="shared" si="1"/>
        <v>2.5</v>
      </c>
      <c r="M113" s="140">
        <v>1</v>
      </c>
      <c r="N113" s="145"/>
      <c r="O113" s="145">
        <v>30000</v>
      </c>
      <c r="P113" s="143"/>
      <c r="Q113" s="145"/>
      <c r="R113" s="143"/>
      <c r="S113" s="146"/>
      <c r="T113" s="146"/>
      <c r="U113" s="143"/>
      <c r="V113" s="143"/>
      <c r="W113" s="146"/>
      <c r="X113" s="146"/>
      <c r="Y113" s="143"/>
      <c r="Z113" s="143"/>
      <c r="AA113" s="143"/>
      <c r="AB113" s="143"/>
      <c r="AC113" s="362"/>
      <c r="AD113" s="133">
        <v>5</v>
      </c>
      <c r="AE113" s="133">
        <v>2</v>
      </c>
      <c r="AF113" s="133">
        <v>0</v>
      </c>
      <c r="AG113" s="133">
        <v>0</v>
      </c>
      <c r="AH113" s="133">
        <v>5</v>
      </c>
      <c r="AI113" s="133">
        <v>0</v>
      </c>
      <c r="AJ113" s="133">
        <v>0</v>
      </c>
      <c r="AK113" s="133">
        <v>6</v>
      </c>
      <c r="AL113" s="133">
        <v>0</v>
      </c>
      <c r="AM113" s="133">
        <v>0</v>
      </c>
      <c r="AN113" s="133">
        <v>0</v>
      </c>
      <c r="AO113" s="133">
        <v>0</v>
      </c>
      <c r="AP113" s="133">
        <v>0</v>
      </c>
      <c r="AQ113" s="133">
        <v>0</v>
      </c>
      <c r="AR113" s="133">
        <v>0</v>
      </c>
      <c r="AS113" s="133">
        <v>0</v>
      </c>
      <c r="AT113" s="133">
        <v>0</v>
      </c>
      <c r="AU113" s="133">
        <v>4</v>
      </c>
      <c r="AV113" s="133">
        <v>0</v>
      </c>
      <c r="AW113" s="167">
        <v>6</v>
      </c>
      <c r="AX113" s="133">
        <v>0</v>
      </c>
      <c r="AY113" s="174">
        <f t="shared" ref="AY113:BS113" si="456">IF(AD113 = 0, "", AD113)</f>
        <v>5</v>
      </c>
      <c r="AZ113" s="133">
        <f t="shared" si="456"/>
        <v>2</v>
      </c>
      <c r="BA113" s="137" t="str">
        <f t="shared" si="456"/>
        <v/>
      </c>
      <c r="BB113" s="137" t="str">
        <f t="shared" si="456"/>
        <v/>
      </c>
      <c r="BC113" s="133">
        <f t="shared" si="456"/>
        <v>5</v>
      </c>
      <c r="BD113" s="137" t="str">
        <f t="shared" si="456"/>
        <v/>
      </c>
      <c r="BE113" s="137" t="str">
        <f t="shared" si="456"/>
        <v/>
      </c>
      <c r="BF113" s="133">
        <f t="shared" si="456"/>
        <v>6</v>
      </c>
      <c r="BG113" s="137" t="str">
        <f t="shared" si="456"/>
        <v/>
      </c>
      <c r="BH113" s="137" t="str">
        <f t="shared" si="456"/>
        <v/>
      </c>
      <c r="BI113" s="137" t="str">
        <f t="shared" si="456"/>
        <v/>
      </c>
      <c r="BJ113" s="137" t="str">
        <f t="shared" si="456"/>
        <v/>
      </c>
      <c r="BK113" s="137" t="str">
        <f t="shared" si="456"/>
        <v/>
      </c>
      <c r="BL113" s="137" t="str">
        <f t="shared" si="456"/>
        <v/>
      </c>
      <c r="BM113" s="137" t="str">
        <f t="shared" si="456"/>
        <v/>
      </c>
      <c r="BN113" s="137" t="str">
        <f t="shared" si="456"/>
        <v/>
      </c>
      <c r="BO113" s="137" t="str">
        <f t="shared" si="456"/>
        <v/>
      </c>
      <c r="BP113" s="133">
        <f t="shared" si="456"/>
        <v>4</v>
      </c>
      <c r="BQ113" s="137" t="str">
        <f t="shared" si="456"/>
        <v/>
      </c>
      <c r="BR113" s="167">
        <f t="shared" si="456"/>
        <v>6</v>
      </c>
      <c r="BS113" s="169" t="str">
        <f t="shared" si="456"/>
        <v/>
      </c>
      <c r="BT113" s="174" t="e">
        <f>$AY113*Assembly!Z$4+$AZ113*Assembly!Z$5+$BA113*Assembly!Z$6+$BB113*Assembly!Z$7+$BC113*Assembly!Z$8+$BD113*Assembly!Z$9+$BE113*Assembly!Z$10+$BF113*Assembly!Z$11+$BG113*Assembly!Z$12+$BH113*Assembly!Z$13+$BI113*Assembly!Z$14+$BJ113*Assembly!Z$15+$BK113*Assembly!Z$16+$BL113*Assembly!Z$17+$BM113*Assembly!Z$18+$BN113*Assembly!Z$19+$BO113*Assembly!Z$20+$BP113*Assembly!Z$21+$BQ113*Assembly!Z$22+$BR113*Assembly!Z$23+$BS113*Assembly!Z$24</f>
        <v>#VALUE!</v>
      </c>
      <c r="BU113" s="133" t="e">
        <f t="shared" si="3"/>
        <v>#VALUE!</v>
      </c>
      <c r="BV113" s="133"/>
      <c r="BW113" s="133" t="e">
        <f>$AY113*Assembly!AD$4+$AZ113*Assembly!AD$5+$BA113*Assembly!AD$6+$BB113*Assembly!AD$7+$BC113*Assembly!AD$8+$BD113*Assembly!AD$9+$BE113*Assembly!AD$10+$BF113*Assembly!AD$11+$BG113*Assembly!AD$12+$BH113*Assembly!AD$13+$BI113*Assembly!AD$14+$BJ113*Assembly!AD$15+$BK113*Assembly!AD$16+$BL113*Assembly!AD$17+$BM113*Assembly!AD$18+$BN113*Assembly!AD$19+$BO113*Assembly!AD$20+$BP113*Assembly!AD$21+$BQ113*Assembly!AD$22+$BR113*Assembly!AD$23+$BS113*Assembly!AD$24</f>
        <v>#VALUE!</v>
      </c>
      <c r="BX113" s="177" t="e">
        <f t="shared" si="4"/>
        <v>#VALUE!</v>
      </c>
      <c r="BY113" s="178" t="e">
        <f t="shared" si="5"/>
        <v>#VALUE!</v>
      </c>
      <c r="BZ113" s="179" t="e">
        <f t="shared" si="6"/>
        <v>#VALUE!</v>
      </c>
      <c r="CA113" s="178" t="e">
        <f t="shared" si="7"/>
        <v>#VALUE!</v>
      </c>
      <c r="CB113" s="133" t="e">
        <f>$AY113*Assembly!Y$4+$AZ113*Assembly!Y$5+$BA113*Assembly!Y$6+$BB113*Assembly!Y$7+$BC113*Assembly!Y$8+$BD113*Assembly!Y$9+$BE113*Assembly!Y$10+$BF113*Assembly!Y$11+$BG113*Assembly!Y$12+$BH113*Assembly!Y$13+$BI113*Assembly!Y$14+$BJ113*Assembly!Y$15+$BK113*Assembly!Y$16+$BL113*Assembly!Y$17+$BM113*Assembly!Y$18+$BN113*Assembly!Y$19+$BO113*Assembly!Y$20+$BP113*Assembly!Y$21+$BQ113*Assembly!Y$22+$BR113*Assembly!Y$23+$BS113*Assembly!Y$24</f>
        <v>#VALUE!</v>
      </c>
      <c r="CC113" s="133" t="e">
        <f t="shared" si="8"/>
        <v>#VALUE!</v>
      </c>
      <c r="CD113" s="130" t="e">
        <f t="shared" si="9"/>
        <v>#VALUE!</v>
      </c>
      <c r="CE113" s="183" t="e">
        <f>$AY113*Assembly!AC$4+$AZ113*Assembly!AC$5+$BA113*Assembly!AC$6+$BB113*Assembly!AC$7+$BC113*Assembly!AC$8+$BD113*Assembly!AC$9+$BE113*Assembly!AC$10+$BF113*Assembly!AC$11+$BG113*Assembly!AC$12+$BH113*Assembly!AC$13+$BI113*Assembly!AC$14+$BJ113*Assembly!AC$15+$BK113*Assembly!AC$16+$BL113*Assembly!AC$17+$BM113*Assembly!AC$18+$BN113*Assembly!AC$19+$BO113*Assembly!AC$20+$BP113*Assembly!AC$21+$BQ113*Assembly!AC$22+$BR113*Assembly!AC$23+$BS113*Assembly!AC$24</f>
        <v>#VALUE!</v>
      </c>
      <c r="CF113" s="145" t="e">
        <f>$AY113*Assembly!M$4+$AZ113*Assembly!M$5+$BA113*Assembly!M$6+$BB113*Assembly!M$7+$BC113*Assembly!M$8+$BD113*Assembly!M$9+$BE113*Assembly!M$10+$BF113*Assembly!M$11+$BG113*Assembly!M$12+$BH113*Assembly!M$13+$BI113*Assembly!M$14+$BJ113*Assembly!M$15+$BK113*Assembly!M$16+$BL113*Assembly!M$17+$BM113*Assembly!M$18+$BN113*Assembly!M$19+$BO113*Assembly!M$20+$BP113*Assembly!M$21+$BQ113*Assembly!M$22+$BR113*Assembly!M$23+$BS113*Assembly!M$24</f>
        <v>#VALUE!</v>
      </c>
      <c r="CG113" s="145" t="e">
        <f>$AY113*Assembly!N$4+$AZ113*Assembly!N$5+$BA113*Assembly!N$6+$BB113*Assembly!N$7+$BC113*Assembly!N$8+$BD113*Assembly!N$9+$BE113*Assembly!N$10+$BF113*Assembly!N$11+$BG113*Assembly!N$12+$BH113*Assembly!N$13+$BI113*Assembly!N$14+$BJ113*Assembly!N$15+$BK113*Assembly!N$16+$BL113*Assembly!N$17+$BM113*Assembly!N$18+$BN113*Assembly!N$19+$BO113*Assembly!N$20+$BP113*Assembly!N$21+$BQ113*Assembly!N$22+$BR113*Assembly!N$23+$BS113*Assembly!N$24</f>
        <v>#VALUE!</v>
      </c>
      <c r="CH113" s="145" t="e">
        <f>$AY113*Assembly!O$4+$AZ113*Assembly!O$5+$BA113*Assembly!O$6+$BB113*Assembly!O$7+$BC113*Assembly!O$8+$BD113*Assembly!O$9+$BE113*Assembly!O$10+$BF113*Assembly!O$11+$BG113*Assembly!O$12+$BH113*Assembly!O$13+$BI113*Assembly!O$14+$BJ113*Assembly!O$15+$BK113*Assembly!O$16+$BL113*Assembly!O$17+$BM113*Assembly!O$18+$BN113*Assembly!O$19+$BO113*Assembly!O$20+$BP113*Assembly!O$21+$BQ113*Assembly!O$22+$BR113*Assembly!O$23+$BS113*Assembly!O$24</f>
        <v>#VALUE!</v>
      </c>
      <c r="CI113" s="140" t="e">
        <f>$AY113*Assembly!P$4+$AZ113*Assembly!P$5+$BA113*Assembly!P$6+$BB113*Assembly!P$7+$BC113*Assembly!P$8+$BD113*Assembly!P$9+$BE113*Assembly!P$10+$BF113*Assembly!P$11+$BG113*Assembly!P$12+$BH113*Assembly!P$13+$BI113*Assembly!P$14+$BJ113*Assembly!P$15+$BK113*Assembly!P$16+$BL113*Assembly!P$17+$BM113*Assembly!P$18+$BN113*Assembly!P$19+$BO113*Assembly!P$20+$BP113*Assembly!P$21+$BQ113*Assembly!P$22+$BR113*Assembly!P$23+$BS113*Assembly!P$24</f>
        <v>#VALUE!</v>
      </c>
      <c r="CJ113" s="140" t="e">
        <f>$AY113*Assembly!Q$4+$AZ113*Assembly!Q$5+$BA113*Assembly!Q$6+$BB113*Assembly!Q$7+$BC113*Assembly!Q$8+$BD113*Assembly!Q$9+$BE113*Assembly!Q$10+$BF113*Assembly!Q$11+$BG113*Assembly!Q$12+$BH113*Assembly!Q$13+$BI113*Assembly!Q$14+$BJ113*Assembly!Q$15+$BK113*Assembly!Q$16+$BL113*Assembly!Q$17+$BM113*Assembly!Q$18+$BN113*Assembly!Q$19+$BO113*Assembly!Q$20+$BP113*Assembly!Q$21+$BQ113*Assembly!Q$22+$BR113*Assembly!Q$23+$BS113*Assembly!Q$24</f>
        <v>#VALUE!</v>
      </c>
      <c r="CK113" s="145" t="e">
        <f>$AY113*Assembly!R$4+$AZ113*Assembly!R$5+$BA113*Assembly!R$6+$BB113*Assembly!R$7+$BC113*Assembly!R$8+$BD113*Assembly!R$9+$BE113*Assembly!R$10+$BF113*Assembly!R$11+$BG113*Assembly!R$12+$BH113*Assembly!R$13+$BI113*Assembly!R$14+$BJ113*Assembly!R$15+$BK113*Assembly!R$16+$BL113*Assembly!R$17+$BM113*Assembly!R$18+$BN113*Assembly!R$19+$BO113*Assembly!R$20+$BP113*Assembly!R$21+$BQ113*Assembly!R$22+$BR113*Assembly!R$23+$BS113*Assembly!R$24</f>
        <v>#VALUE!</v>
      </c>
      <c r="CL113" s="140" t="e">
        <f>$AY113*Assembly!S$4+$AZ113*Assembly!S$5+$BA113*Assembly!S$6+$BB113*Assembly!S$7+$BC113*Assembly!S$8+$BD113*Assembly!S$9+$BE113*Assembly!S$10+$BF113*Assembly!S$11+$BG113*Assembly!S$12+$BH113*Assembly!S$13+$BI113*Assembly!S$14+$BJ113*Assembly!S$15+$BK113*Assembly!S$16+$BL113*Assembly!S$17+$BM113*Assembly!S$18+$BN113*Assembly!S$19+$BO113*Assembly!S$20+$BP113*Assembly!S$21+$BQ113*Assembly!S$22+$BR113*Assembly!S$23+$BS113*Assembly!S$24</f>
        <v>#VALUE!</v>
      </c>
      <c r="CM113" s="140" t="e">
        <f>$AY113*Assembly!T$4+$AZ113*Assembly!T$5+$BA113*Assembly!T$6+$BB113*Assembly!T$7+$BC113*Assembly!T$8+$BD113*Assembly!T$9+$BE113*Assembly!T$10+$BF113*Assembly!T$11+$BG113*Assembly!T$12+$BH113*Assembly!T$13+$BI113*Assembly!T$14+$BJ113*Assembly!T$15+$BK113*Assembly!T$16+$BL113*Assembly!T$17+$BM113*Assembly!T$18+$BN113*Assembly!T$19+$BO113*Assembly!T$20+$BP113*Assembly!T$21+$BQ113*Assembly!T$22+$BR113*Assembly!T$23+$BS113*Assembly!T$24</f>
        <v>#VALUE!</v>
      </c>
      <c r="CN113" s="140" t="e">
        <f>$AY113*Assembly!U$4+$AZ113*Assembly!U$5+$BA113*Assembly!U$6+$BB113*Assembly!U$7+$BC113*Assembly!U$8+$BD113*Assembly!U$9+$BE113*Assembly!U$10+$BF113*Assembly!U$11+$BG113*Assembly!U$12+$BH113*Assembly!U$13+$BI113*Assembly!U$14+$BJ113*Assembly!U$15+$BK113*Assembly!U$16+$BL113*Assembly!U$17+$BM113*Assembly!U$18+$BN113*Assembly!U$19+$BO113*Assembly!U$20+$BP113*Assembly!U$21+$BQ113*Assembly!U$22+$BR113*Assembly!U$23+$BS113*Assembly!U$24</f>
        <v>#VALUE!</v>
      </c>
      <c r="CO113" s="145" t="e">
        <f>$AY113*Assembly!V$4+$AZ113*Assembly!V$5+$BA113*Assembly!V$6+$BB113*Assembly!V$7+$BC113*Assembly!V$8+$BD113*Assembly!V$9+$BE113*Assembly!V$10+$BF113*Assembly!V$11+$BG113*Assembly!V$12+$BH113*Assembly!V$13+$BI113*Assembly!V$14+$BJ113*Assembly!V$15+$BK113*Assembly!V$16+$BL113*Assembly!V$17+$BM113*Assembly!V$18+$BN113*Assembly!V$19+$BO113*Assembly!V$20+$BP113*Assembly!V$21+$BQ113*Assembly!V$22+$BR113*Assembly!V$23+$BS113*Assembly!V$24</f>
        <v>#VALUE!</v>
      </c>
      <c r="CP113" s="145" t="e">
        <f>CF113*Refining!$F$3</f>
        <v>#VALUE!</v>
      </c>
      <c r="CQ113" s="145" t="e">
        <f>CG113*Refining!$F$4</f>
        <v>#VALUE!</v>
      </c>
      <c r="CR113" s="145" t="e">
        <f>CH113*Refining!$F$5</f>
        <v>#VALUE!</v>
      </c>
      <c r="CS113" s="145" t="e">
        <f>CI113*Refining!$F$6</f>
        <v>#VALUE!</v>
      </c>
      <c r="CT113" s="145" t="e">
        <f>CJ113*Refining!$F$7</f>
        <v>#VALUE!</v>
      </c>
      <c r="CU113" s="145" t="e">
        <f>CK113*Refining!$F$8</f>
        <v>#VALUE!</v>
      </c>
      <c r="CV113" s="145" t="e">
        <f>CL113*Refining!$F$9</f>
        <v>#VALUE!</v>
      </c>
      <c r="CW113" s="145" t="e">
        <f>CM113*Refining!$F$10</f>
        <v>#VALUE!</v>
      </c>
      <c r="CX113" s="145" t="e">
        <f>CN113*Refining!$F$11</f>
        <v>#VALUE!</v>
      </c>
      <c r="CY113" s="145" t="e">
        <f>CO113*Refining!$F$12</f>
        <v>#VALUE!</v>
      </c>
      <c r="CZ113" s="185" t="e">
        <f t="shared" ref="CZ113:DS113" si="457">IF(CF113 = 0, "", CF113)</f>
        <v>#VALUE!</v>
      </c>
      <c r="DA113" s="189" t="e">
        <f t="shared" si="457"/>
        <v>#VALUE!</v>
      </c>
      <c r="DB113" s="186" t="e">
        <f t="shared" si="457"/>
        <v>#VALUE!</v>
      </c>
      <c r="DC113" s="186" t="e">
        <f t="shared" si="457"/>
        <v>#VALUE!</v>
      </c>
      <c r="DD113" s="186" t="e">
        <f t="shared" si="457"/>
        <v>#VALUE!</v>
      </c>
      <c r="DE113" s="186" t="e">
        <f t="shared" si="457"/>
        <v>#VALUE!</v>
      </c>
      <c r="DF113" s="186" t="e">
        <f t="shared" si="457"/>
        <v>#VALUE!</v>
      </c>
      <c r="DG113" s="186" t="e">
        <f t="shared" si="457"/>
        <v>#VALUE!</v>
      </c>
      <c r="DH113" s="186" t="e">
        <f t="shared" si="457"/>
        <v>#VALUE!</v>
      </c>
      <c r="DI113" s="187" t="e">
        <f t="shared" si="457"/>
        <v>#VALUE!</v>
      </c>
      <c r="DJ113" s="185" t="e">
        <f t="shared" si="457"/>
        <v>#VALUE!</v>
      </c>
      <c r="DK113" s="189" t="e">
        <f t="shared" si="457"/>
        <v>#VALUE!</v>
      </c>
      <c r="DL113" s="186" t="e">
        <f t="shared" si="457"/>
        <v>#VALUE!</v>
      </c>
      <c r="DM113" s="186" t="e">
        <f t="shared" si="457"/>
        <v>#VALUE!</v>
      </c>
      <c r="DN113" s="211" t="e">
        <f t="shared" si="457"/>
        <v>#VALUE!</v>
      </c>
      <c r="DO113" s="186" t="e">
        <f t="shared" si="457"/>
        <v>#VALUE!</v>
      </c>
      <c r="DP113" s="186" t="e">
        <f t="shared" si="457"/>
        <v>#VALUE!</v>
      </c>
      <c r="DQ113" s="186" t="e">
        <f t="shared" si="457"/>
        <v>#VALUE!</v>
      </c>
      <c r="DR113" s="186" t="e">
        <f t="shared" si="457"/>
        <v>#VALUE!</v>
      </c>
      <c r="DS113" s="187" t="e">
        <f t="shared" si="457"/>
        <v>#VALUE!</v>
      </c>
      <c r="DT113" s="185" t="e">
        <f t="shared" si="11"/>
        <v>#VALUE!</v>
      </c>
      <c r="DU113" s="189" t="e">
        <f t="shared" si="12"/>
        <v>#VALUE!</v>
      </c>
      <c r="DV113" s="133" t="e">
        <f>CZ113*'Ores &amp; Ingots'!$C$3+DA113*'Ores &amp; Ingots'!$C$4+DB113*'Ores &amp; Ingots'!$C$5+DC113*'Ores &amp; Ingots'!$C$6+DD113*'Ores &amp; Ingots'!$C$7+DE113*'Ores &amp; Ingots'!$C$8+DF113*'Ores &amp; Ingots'!$C$9+DG113*'Ores &amp; Ingots'!$C$10+DH113*'Ores &amp; Ingots'!$C$11+DI113*'Ores &amp; Ingots'!$C$12</f>
        <v>#VALUE!</v>
      </c>
      <c r="DW113" s="133" t="e">
        <f>DJ113*'Ores &amp; Ingots'!$B$3+DK113*'Ores &amp; Ingots'!$B$4+DL113*'Ores &amp; Ingots'!$B$5+DM113*'Ores &amp; Ingots'!$B$6+DN113*'Ores &amp; Ingots'!$B$7+DO113*'Ores &amp; Ingots'!$B$8+DP113*'Ores &amp; Ingots'!$B$9+DQ113*'Ores &amp; Ingots'!$B$10+DR113*'Ores &amp; Ingots'!$B$11+DS113*'Ores &amp; Ingots'!$B$12</f>
        <v>#VALUE!</v>
      </c>
      <c r="DX113" s="189" t="e">
        <f>CZ113*Refining!$G$3+DA113*Refining!$G$4+DB113*Refining!$G$5+DC113*Refining!$G$6+DD113*Refining!$G$7+DE113*Refining!$G$8+DF113*Refining!$G$9+DG113*Refining!$G$10+DH113*Refining!$G$11+DI113*Refining!$G$12</f>
        <v>#VALUE!</v>
      </c>
      <c r="DY113" s="189" t="e">
        <f t="shared" si="13"/>
        <v>#VALUE!</v>
      </c>
      <c r="DZ113" s="192" t="e">
        <f t="shared" si="14"/>
        <v>#VALUE!</v>
      </c>
      <c r="EA113" s="185" t="e">
        <f t="shared" si="15"/>
        <v>#VALUE!</v>
      </c>
      <c r="EB113" s="194" t="e">
        <f t="shared" ref="EB113:EC113" si="458">EA113/60</f>
        <v>#VALUE!</v>
      </c>
      <c r="EC113" s="194" t="e">
        <f t="shared" si="458"/>
        <v>#VALUE!</v>
      </c>
      <c r="ED113" s="185" t="e">
        <f t="shared" si="17"/>
        <v>#VALUE!</v>
      </c>
      <c r="EE113" s="194" t="e">
        <f t="shared" ref="EE113:EF113" si="459">ED113/1000</f>
        <v>#VALUE!</v>
      </c>
      <c r="EF113" s="196" t="e">
        <f t="shared" si="459"/>
        <v>#VALUE!</v>
      </c>
      <c r="EG113" s="130" t="e">
        <f t="shared" si="19"/>
        <v>#VALUE!</v>
      </c>
      <c r="EH113" s="132" t="e">
        <f t="shared" si="20"/>
        <v>#VALUE!</v>
      </c>
      <c r="EI113" s="133" t="s">
        <v>28</v>
      </c>
    </row>
    <row r="114" spans="1:139" ht="12.75" x14ac:dyDescent="0.2">
      <c r="A114" s="864"/>
      <c r="B114" s="135" t="s">
        <v>335</v>
      </c>
      <c r="C114" s="137" t="s">
        <v>156</v>
      </c>
      <c r="D114" s="137">
        <v>1</v>
      </c>
      <c r="E114" s="137">
        <v>1</v>
      </c>
      <c r="F114" s="137">
        <v>1</v>
      </c>
      <c r="G114" s="139">
        <f t="shared" si="0"/>
        <v>15.625</v>
      </c>
      <c r="H114" s="140">
        <v>20</v>
      </c>
      <c r="I114" s="140">
        <v>20</v>
      </c>
      <c r="J114" s="140">
        <f>H114/Main!$D$9</f>
        <v>4</v>
      </c>
      <c r="K114" s="140">
        <f>I114/Main!$D$10</f>
        <v>10</v>
      </c>
      <c r="L114" s="140">
        <f t="shared" si="1"/>
        <v>2.5</v>
      </c>
      <c r="M114" s="140">
        <v>1</v>
      </c>
      <c r="N114" s="145" t="s">
        <v>28</v>
      </c>
      <c r="O114" s="145">
        <v>200</v>
      </c>
      <c r="P114" s="143"/>
      <c r="Q114" s="145"/>
      <c r="R114" s="143"/>
      <c r="S114" s="146"/>
      <c r="T114" s="146"/>
      <c r="U114" s="143"/>
      <c r="V114" s="143"/>
      <c r="W114" s="146"/>
      <c r="X114" s="146"/>
      <c r="Y114" s="143"/>
      <c r="Z114" s="143"/>
      <c r="AA114" s="143"/>
      <c r="AB114" s="143"/>
      <c r="AC114" s="362" t="s">
        <v>220</v>
      </c>
      <c r="AD114" s="133">
        <v>0</v>
      </c>
      <c r="AE114" s="133">
        <v>15</v>
      </c>
      <c r="AF114" s="133">
        <v>0</v>
      </c>
      <c r="AG114" s="133">
        <v>0</v>
      </c>
      <c r="AH114" s="133">
        <v>10</v>
      </c>
      <c r="AI114" s="133">
        <v>0</v>
      </c>
      <c r="AJ114" s="133">
        <v>0</v>
      </c>
      <c r="AK114" s="167">
        <v>15</v>
      </c>
      <c r="AL114" s="133">
        <v>0</v>
      </c>
      <c r="AM114" s="133">
        <v>0</v>
      </c>
      <c r="AN114" s="133">
        <v>0</v>
      </c>
      <c r="AO114" s="133">
        <v>0</v>
      </c>
      <c r="AP114" s="133">
        <v>0</v>
      </c>
      <c r="AQ114" s="133">
        <v>0</v>
      </c>
      <c r="AR114" s="133">
        <v>0</v>
      </c>
      <c r="AS114" s="133">
        <v>0</v>
      </c>
      <c r="AT114" s="133">
        <v>0</v>
      </c>
      <c r="AU114" s="133">
        <v>0</v>
      </c>
      <c r="AV114" s="133">
        <v>0</v>
      </c>
      <c r="AW114" s="133">
        <v>0</v>
      </c>
      <c r="AX114" s="133">
        <v>0</v>
      </c>
      <c r="AY114" s="161" t="str">
        <f t="shared" ref="AY114:BS114" si="460">IF(AD114 = 0, "", AD114)</f>
        <v/>
      </c>
      <c r="AZ114" s="133">
        <f t="shared" si="460"/>
        <v>15</v>
      </c>
      <c r="BA114" s="137" t="str">
        <f t="shared" si="460"/>
        <v/>
      </c>
      <c r="BB114" s="137" t="str">
        <f t="shared" si="460"/>
        <v/>
      </c>
      <c r="BC114" s="133">
        <f t="shared" si="460"/>
        <v>10</v>
      </c>
      <c r="BD114" s="137" t="str">
        <f t="shared" si="460"/>
        <v/>
      </c>
      <c r="BE114" s="137" t="str">
        <f t="shared" si="460"/>
        <v/>
      </c>
      <c r="BF114" s="167">
        <f t="shared" si="460"/>
        <v>15</v>
      </c>
      <c r="BG114" s="137" t="str">
        <f t="shared" si="460"/>
        <v/>
      </c>
      <c r="BH114" s="137" t="str">
        <f t="shared" si="460"/>
        <v/>
      </c>
      <c r="BI114" s="137" t="str">
        <f t="shared" si="460"/>
        <v/>
      </c>
      <c r="BJ114" s="137" t="str">
        <f t="shared" si="460"/>
        <v/>
      </c>
      <c r="BK114" s="137" t="str">
        <f t="shared" si="460"/>
        <v/>
      </c>
      <c r="BL114" s="137" t="str">
        <f t="shared" si="460"/>
        <v/>
      </c>
      <c r="BM114" s="137" t="str">
        <f t="shared" si="460"/>
        <v/>
      </c>
      <c r="BN114" s="137" t="str">
        <f t="shared" si="460"/>
        <v/>
      </c>
      <c r="BO114" s="137" t="str">
        <f t="shared" si="460"/>
        <v/>
      </c>
      <c r="BP114" s="137" t="str">
        <f t="shared" si="460"/>
        <v/>
      </c>
      <c r="BQ114" s="137" t="str">
        <f t="shared" si="460"/>
        <v/>
      </c>
      <c r="BR114" s="137" t="str">
        <f t="shared" si="460"/>
        <v/>
      </c>
      <c r="BS114" s="169" t="str">
        <f t="shared" si="460"/>
        <v/>
      </c>
      <c r="BT114" s="174" t="e">
        <f>$AY114*Assembly!Z$4+$AZ114*Assembly!Z$5+$BA114*Assembly!Z$6+$BB114*Assembly!Z$7+$BC114*Assembly!Z$8+$BD114*Assembly!Z$9+$BE114*Assembly!Z$10+$BF114*Assembly!Z$11+$BG114*Assembly!Z$12+$BH114*Assembly!Z$13+$BI114*Assembly!Z$14+$BJ114*Assembly!Z$15+$BK114*Assembly!Z$16+$BL114*Assembly!Z$17+$BM114*Assembly!Z$18+$BN114*Assembly!Z$19+$BO114*Assembly!Z$20+$BP114*Assembly!Z$21+$BQ114*Assembly!Z$22+$BR114*Assembly!Z$23+$BS114*Assembly!Z$24</f>
        <v>#VALUE!</v>
      </c>
      <c r="BU114" s="133" t="e">
        <f t="shared" si="3"/>
        <v>#VALUE!</v>
      </c>
      <c r="BV114" s="133"/>
      <c r="BW114" s="133" t="e">
        <f>$AY114*Assembly!AD$4+$AZ114*Assembly!AD$5+$BA114*Assembly!AD$6+$BB114*Assembly!AD$7+$BC114*Assembly!AD$8+$BD114*Assembly!AD$9+$BE114*Assembly!AD$10+$BF114*Assembly!AD$11+$BG114*Assembly!AD$12+$BH114*Assembly!AD$13+$BI114*Assembly!AD$14+$BJ114*Assembly!AD$15+$BK114*Assembly!AD$16+$BL114*Assembly!AD$17+$BM114*Assembly!AD$18+$BN114*Assembly!AD$19+$BO114*Assembly!AD$20+$BP114*Assembly!AD$21+$BQ114*Assembly!AD$22+$BR114*Assembly!AD$23+$BS114*Assembly!AD$24</f>
        <v>#VALUE!</v>
      </c>
      <c r="BX114" s="177" t="e">
        <f t="shared" si="4"/>
        <v>#VALUE!</v>
      </c>
      <c r="BY114" s="178" t="e">
        <f t="shared" si="5"/>
        <v>#VALUE!</v>
      </c>
      <c r="BZ114" s="179" t="e">
        <f t="shared" si="6"/>
        <v>#VALUE!</v>
      </c>
      <c r="CA114" s="178" t="e">
        <f t="shared" si="7"/>
        <v>#VALUE!</v>
      </c>
      <c r="CB114" s="133" t="e">
        <f>$AY114*Assembly!Y$4+$AZ114*Assembly!Y$5+$BA114*Assembly!Y$6+$BB114*Assembly!Y$7+$BC114*Assembly!Y$8+$BD114*Assembly!Y$9+$BE114*Assembly!Y$10+$BF114*Assembly!Y$11+$BG114*Assembly!Y$12+$BH114*Assembly!Y$13+$BI114*Assembly!Y$14+$BJ114*Assembly!Y$15+$BK114*Assembly!Y$16+$BL114*Assembly!Y$17+$BM114*Assembly!Y$18+$BN114*Assembly!Y$19+$BO114*Assembly!Y$20+$BP114*Assembly!Y$21+$BQ114*Assembly!Y$22+$BR114*Assembly!Y$23+$BS114*Assembly!Y$24</f>
        <v>#VALUE!</v>
      </c>
      <c r="CC114" s="133" t="e">
        <f t="shared" si="8"/>
        <v>#VALUE!</v>
      </c>
      <c r="CD114" s="130" t="e">
        <f t="shared" si="9"/>
        <v>#VALUE!</v>
      </c>
      <c r="CE114" s="183" t="e">
        <f>$AY114*Assembly!AC$4+$AZ114*Assembly!AC$5+$BA114*Assembly!AC$6+$BB114*Assembly!AC$7+$BC114*Assembly!AC$8+$BD114*Assembly!AC$9+$BE114*Assembly!AC$10+$BF114*Assembly!AC$11+$BG114*Assembly!AC$12+$BH114*Assembly!AC$13+$BI114*Assembly!AC$14+$BJ114*Assembly!AC$15+$BK114*Assembly!AC$16+$BL114*Assembly!AC$17+$BM114*Assembly!AC$18+$BN114*Assembly!AC$19+$BO114*Assembly!AC$20+$BP114*Assembly!AC$21+$BQ114*Assembly!AC$22+$BR114*Assembly!AC$23+$BS114*Assembly!AC$24</f>
        <v>#VALUE!</v>
      </c>
      <c r="CF114" s="145" t="e">
        <f>$AY114*Assembly!M$4+$AZ114*Assembly!M$5+$BA114*Assembly!M$6+$BB114*Assembly!M$7+$BC114*Assembly!M$8+$BD114*Assembly!M$9+$BE114*Assembly!M$10+$BF114*Assembly!M$11+$BG114*Assembly!M$12+$BH114*Assembly!M$13+$BI114*Assembly!M$14+$BJ114*Assembly!M$15+$BK114*Assembly!M$16+$BL114*Assembly!M$17+$BM114*Assembly!M$18+$BN114*Assembly!M$19+$BO114*Assembly!M$20+$BP114*Assembly!M$21+$BQ114*Assembly!M$22+$BR114*Assembly!M$23+$BS114*Assembly!M$24</f>
        <v>#VALUE!</v>
      </c>
      <c r="CG114" s="145" t="e">
        <f>$AY114*Assembly!N$4+$AZ114*Assembly!N$5+$BA114*Assembly!N$6+$BB114*Assembly!N$7+$BC114*Assembly!N$8+$BD114*Assembly!N$9+$BE114*Assembly!N$10+$BF114*Assembly!N$11+$BG114*Assembly!N$12+$BH114*Assembly!N$13+$BI114*Assembly!N$14+$BJ114*Assembly!N$15+$BK114*Assembly!N$16+$BL114*Assembly!N$17+$BM114*Assembly!N$18+$BN114*Assembly!N$19+$BO114*Assembly!N$20+$BP114*Assembly!N$21+$BQ114*Assembly!N$22+$BR114*Assembly!N$23+$BS114*Assembly!N$24</f>
        <v>#VALUE!</v>
      </c>
      <c r="CH114" s="145" t="e">
        <f>$AY114*Assembly!O$4+$AZ114*Assembly!O$5+$BA114*Assembly!O$6+$BB114*Assembly!O$7+$BC114*Assembly!O$8+$BD114*Assembly!O$9+$BE114*Assembly!O$10+$BF114*Assembly!O$11+$BG114*Assembly!O$12+$BH114*Assembly!O$13+$BI114*Assembly!O$14+$BJ114*Assembly!O$15+$BK114*Assembly!O$16+$BL114*Assembly!O$17+$BM114*Assembly!O$18+$BN114*Assembly!O$19+$BO114*Assembly!O$20+$BP114*Assembly!O$21+$BQ114*Assembly!O$22+$BR114*Assembly!O$23+$BS114*Assembly!O$24</f>
        <v>#VALUE!</v>
      </c>
      <c r="CI114" s="140" t="e">
        <f>$AY114*Assembly!P$4+$AZ114*Assembly!P$5+$BA114*Assembly!P$6+$BB114*Assembly!P$7+$BC114*Assembly!P$8+$BD114*Assembly!P$9+$BE114*Assembly!P$10+$BF114*Assembly!P$11+$BG114*Assembly!P$12+$BH114*Assembly!P$13+$BI114*Assembly!P$14+$BJ114*Assembly!P$15+$BK114*Assembly!P$16+$BL114*Assembly!P$17+$BM114*Assembly!P$18+$BN114*Assembly!P$19+$BO114*Assembly!P$20+$BP114*Assembly!P$21+$BQ114*Assembly!P$22+$BR114*Assembly!P$23+$BS114*Assembly!P$24</f>
        <v>#VALUE!</v>
      </c>
      <c r="CJ114" s="140" t="e">
        <f>$AY114*Assembly!Q$4+$AZ114*Assembly!Q$5+$BA114*Assembly!Q$6+$BB114*Assembly!Q$7+$BC114*Assembly!Q$8+$BD114*Assembly!Q$9+$BE114*Assembly!Q$10+$BF114*Assembly!Q$11+$BG114*Assembly!Q$12+$BH114*Assembly!Q$13+$BI114*Assembly!Q$14+$BJ114*Assembly!Q$15+$BK114*Assembly!Q$16+$BL114*Assembly!Q$17+$BM114*Assembly!Q$18+$BN114*Assembly!Q$19+$BO114*Assembly!Q$20+$BP114*Assembly!Q$21+$BQ114*Assembly!Q$22+$BR114*Assembly!Q$23+$BS114*Assembly!Q$24</f>
        <v>#VALUE!</v>
      </c>
      <c r="CK114" s="145" t="e">
        <f>$AY114*Assembly!R$4+$AZ114*Assembly!R$5+$BA114*Assembly!R$6+$BB114*Assembly!R$7+$BC114*Assembly!R$8+$BD114*Assembly!R$9+$BE114*Assembly!R$10+$BF114*Assembly!R$11+$BG114*Assembly!R$12+$BH114*Assembly!R$13+$BI114*Assembly!R$14+$BJ114*Assembly!R$15+$BK114*Assembly!R$16+$BL114*Assembly!R$17+$BM114*Assembly!R$18+$BN114*Assembly!R$19+$BO114*Assembly!R$20+$BP114*Assembly!R$21+$BQ114*Assembly!R$22+$BR114*Assembly!R$23+$BS114*Assembly!R$24</f>
        <v>#VALUE!</v>
      </c>
      <c r="CL114" s="140" t="e">
        <f>$AY114*Assembly!S$4+$AZ114*Assembly!S$5+$BA114*Assembly!S$6+$BB114*Assembly!S$7+$BC114*Assembly!S$8+$BD114*Assembly!S$9+$BE114*Assembly!S$10+$BF114*Assembly!S$11+$BG114*Assembly!S$12+$BH114*Assembly!S$13+$BI114*Assembly!S$14+$BJ114*Assembly!S$15+$BK114*Assembly!S$16+$BL114*Assembly!S$17+$BM114*Assembly!S$18+$BN114*Assembly!S$19+$BO114*Assembly!S$20+$BP114*Assembly!S$21+$BQ114*Assembly!S$22+$BR114*Assembly!S$23+$BS114*Assembly!S$24</f>
        <v>#VALUE!</v>
      </c>
      <c r="CM114" s="140" t="e">
        <f>$AY114*Assembly!T$4+$AZ114*Assembly!T$5+$BA114*Assembly!T$6+$BB114*Assembly!T$7+$BC114*Assembly!T$8+$BD114*Assembly!T$9+$BE114*Assembly!T$10+$BF114*Assembly!T$11+$BG114*Assembly!T$12+$BH114*Assembly!T$13+$BI114*Assembly!T$14+$BJ114*Assembly!T$15+$BK114*Assembly!T$16+$BL114*Assembly!T$17+$BM114*Assembly!T$18+$BN114*Assembly!T$19+$BO114*Assembly!T$20+$BP114*Assembly!T$21+$BQ114*Assembly!T$22+$BR114*Assembly!T$23+$BS114*Assembly!T$24</f>
        <v>#VALUE!</v>
      </c>
      <c r="CN114" s="140" t="e">
        <f>$AY114*Assembly!U$4+$AZ114*Assembly!U$5+$BA114*Assembly!U$6+$BB114*Assembly!U$7+$BC114*Assembly!U$8+$BD114*Assembly!U$9+$BE114*Assembly!U$10+$BF114*Assembly!U$11+$BG114*Assembly!U$12+$BH114*Assembly!U$13+$BI114*Assembly!U$14+$BJ114*Assembly!U$15+$BK114*Assembly!U$16+$BL114*Assembly!U$17+$BM114*Assembly!U$18+$BN114*Assembly!U$19+$BO114*Assembly!U$20+$BP114*Assembly!U$21+$BQ114*Assembly!U$22+$BR114*Assembly!U$23+$BS114*Assembly!U$24</f>
        <v>#VALUE!</v>
      </c>
      <c r="CO114" s="145" t="e">
        <f>$AY114*Assembly!V$4+$AZ114*Assembly!V$5+$BA114*Assembly!V$6+$BB114*Assembly!V$7+$BC114*Assembly!V$8+$BD114*Assembly!V$9+$BE114*Assembly!V$10+$BF114*Assembly!V$11+$BG114*Assembly!V$12+$BH114*Assembly!V$13+$BI114*Assembly!V$14+$BJ114*Assembly!V$15+$BK114*Assembly!V$16+$BL114*Assembly!V$17+$BM114*Assembly!V$18+$BN114*Assembly!V$19+$BO114*Assembly!V$20+$BP114*Assembly!V$21+$BQ114*Assembly!V$22+$BR114*Assembly!V$23+$BS114*Assembly!V$24</f>
        <v>#VALUE!</v>
      </c>
      <c r="CP114" s="145" t="e">
        <f>CF114*Refining!$F$3</f>
        <v>#VALUE!</v>
      </c>
      <c r="CQ114" s="145" t="e">
        <f>CG114*Refining!$F$4</f>
        <v>#VALUE!</v>
      </c>
      <c r="CR114" s="145" t="e">
        <f>CH114*Refining!$F$5</f>
        <v>#VALUE!</v>
      </c>
      <c r="CS114" s="145" t="e">
        <f>CI114*Refining!$F$6</f>
        <v>#VALUE!</v>
      </c>
      <c r="CT114" s="145" t="e">
        <f>CJ114*Refining!$F$7</f>
        <v>#VALUE!</v>
      </c>
      <c r="CU114" s="145" t="e">
        <f>CK114*Refining!$F$8</f>
        <v>#VALUE!</v>
      </c>
      <c r="CV114" s="145" t="e">
        <f>CL114*Refining!$F$9</f>
        <v>#VALUE!</v>
      </c>
      <c r="CW114" s="145" t="e">
        <f>CM114*Refining!$F$10</f>
        <v>#VALUE!</v>
      </c>
      <c r="CX114" s="145" t="e">
        <f>CN114*Refining!$F$11</f>
        <v>#VALUE!</v>
      </c>
      <c r="CY114" s="145" t="e">
        <f>CO114*Refining!$F$12</f>
        <v>#VALUE!</v>
      </c>
      <c r="CZ114" s="185" t="e">
        <f t="shared" ref="CZ114:DS114" si="461">IF(CF114 = 0, "", CF114)</f>
        <v>#VALUE!</v>
      </c>
      <c r="DA114" s="186" t="e">
        <f t="shared" si="461"/>
        <v>#VALUE!</v>
      </c>
      <c r="DB114" s="186" t="e">
        <f t="shared" si="461"/>
        <v>#VALUE!</v>
      </c>
      <c r="DC114" s="186" t="e">
        <f t="shared" si="461"/>
        <v>#VALUE!</v>
      </c>
      <c r="DD114" s="186" t="e">
        <f t="shared" si="461"/>
        <v>#VALUE!</v>
      </c>
      <c r="DE114" s="186" t="e">
        <f t="shared" si="461"/>
        <v>#VALUE!</v>
      </c>
      <c r="DF114" s="186" t="e">
        <f t="shared" si="461"/>
        <v>#VALUE!</v>
      </c>
      <c r="DG114" s="186" t="e">
        <f t="shared" si="461"/>
        <v>#VALUE!</v>
      </c>
      <c r="DH114" s="186" t="e">
        <f t="shared" si="461"/>
        <v>#VALUE!</v>
      </c>
      <c r="DI114" s="187" t="e">
        <f t="shared" si="461"/>
        <v>#VALUE!</v>
      </c>
      <c r="DJ114" s="185" t="e">
        <f t="shared" si="461"/>
        <v>#VALUE!</v>
      </c>
      <c r="DK114" s="186" t="e">
        <f t="shared" si="461"/>
        <v>#VALUE!</v>
      </c>
      <c r="DL114" s="186" t="e">
        <f t="shared" si="461"/>
        <v>#VALUE!</v>
      </c>
      <c r="DM114" s="186" t="e">
        <f t="shared" si="461"/>
        <v>#VALUE!</v>
      </c>
      <c r="DN114" s="188" t="e">
        <f t="shared" si="461"/>
        <v>#VALUE!</v>
      </c>
      <c r="DO114" s="186" t="e">
        <f t="shared" si="461"/>
        <v>#VALUE!</v>
      </c>
      <c r="DP114" s="186" t="e">
        <f t="shared" si="461"/>
        <v>#VALUE!</v>
      </c>
      <c r="DQ114" s="186" t="e">
        <f t="shared" si="461"/>
        <v>#VALUE!</v>
      </c>
      <c r="DR114" s="186" t="e">
        <f t="shared" si="461"/>
        <v>#VALUE!</v>
      </c>
      <c r="DS114" s="187" t="e">
        <f t="shared" si="461"/>
        <v>#VALUE!</v>
      </c>
      <c r="DT114" s="185" t="e">
        <f t="shared" si="11"/>
        <v>#VALUE!</v>
      </c>
      <c r="DU114" s="189" t="e">
        <f t="shared" si="12"/>
        <v>#VALUE!</v>
      </c>
      <c r="DV114" s="133" t="e">
        <f>CZ114*'Ores &amp; Ingots'!$C$3+DA114*'Ores &amp; Ingots'!$C$4+DB114*'Ores &amp; Ingots'!$C$5+DC114*'Ores &amp; Ingots'!$C$6+DD114*'Ores &amp; Ingots'!$C$7+DE114*'Ores &amp; Ingots'!$C$8+DF114*'Ores &amp; Ingots'!$C$9+DG114*'Ores &amp; Ingots'!$C$10+DH114*'Ores &amp; Ingots'!$C$11+DI114*'Ores &amp; Ingots'!$C$12</f>
        <v>#VALUE!</v>
      </c>
      <c r="DW114" s="133" t="e">
        <f>DJ114*'Ores &amp; Ingots'!$B$3+DK114*'Ores &amp; Ingots'!$B$4+DL114*'Ores &amp; Ingots'!$B$5+DM114*'Ores &amp; Ingots'!$B$6+DN114*'Ores &amp; Ingots'!$B$7+DO114*'Ores &amp; Ingots'!$B$8+DP114*'Ores &amp; Ingots'!$B$9+DQ114*'Ores &amp; Ingots'!$B$10+DR114*'Ores &amp; Ingots'!$B$11+DS114*'Ores &amp; Ingots'!$B$12</f>
        <v>#VALUE!</v>
      </c>
      <c r="DX114" s="189" t="e">
        <f>CZ114*Refining!$G$3+DA114*Refining!$G$4+DB114*Refining!$G$5+DC114*Refining!$G$6+DD114*Refining!$G$7+DE114*Refining!$G$8+DF114*Refining!$G$9+DG114*Refining!$G$10+DH114*Refining!$G$11+DI114*Refining!$G$12</f>
        <v>#VALUE!</v>
      </c>
      <c r="DY114" s="189" t="e">
        <f t="shared" si="13"/>
        <v>#VALUE!</v>
      </c>
      <c r="DZ114" s="192" t="e">
        <f t="shared" si="14"/>
        <v>#VALUE!</v>
      </c>
      <c r="EA114" s="185" t="e">
        <f t="shared" si="15"/>
        <v>#VALUE!</v>
      </c>
      <c r="EB114" s="194" t="e">
        <f t="shared" ref="EB114:EC114" si="462">EA114/60</f>
        <v>#VALUE!</v>
      </c>
      <c r="EC114" s="194" t="e">
        <f t="shared" si="462"/>
        <v>#VALUE!</v>
      </c>
      <c r="ED114" s="185" t="e">
        <f t="shared" si="17"/>
        <v>#VALUE!</v>
      </c>
      <c r="EE114" s="194" t="e">
        <f t="shared" ref="EE114:EF114" si="463">ED114/1000</f>
        <v>#VALUE!</v>
      </c>
      <c r="EF114" s="196" t="e">
        <f t="shared" si="463"/>
        <v>#VALUE!</v>
      </c>
      <c r="EG114" s="130" t="e">
        <f t="shared" si="19"/>
        <v>#VALUE!</v>
      </c>
      <c r="EH114" s="132" t="e">
        <f t="shared" si="20"/>
        <v>#VALUE!</v>
      </c>
      <c r="EI114" s="133">
        <v>384</v>
      </c>
    </row>
    <row r="115" spans="1:139" ht="12.75" hidden="1" x14ac:dyDescent="0.2">
      <c r="A115" s="864"/>
      <c r="B115" s="135" t="s">
        <v>335</v>
      </c>
      <c r="C115" s="137" t="s">
        <v>155</v>
      </c>
      <c r="D115" s="137">
        <v>1</v>
      </c>
      <c r="E115" s="137">
        <v>1</v>
      </c>
      <c r="F115" s="137">
        <v>1</v>
      </c>
      <c r="G115" s="139">
        <f t="shared" si="0"/>
        <v>0.125</v>
      </c>
      <c r="H115" s="140">
        <v>20</v>
      </c>
      <c r="I115" s="140">
        <v>20</v>
      </c>
      <c r="J115" s="140">
        <f>H115/Main!$D$9</f>
        <v>4</v>
      </c>
      <c r="K115" s="140">
        <f>I115/Main!$D$10</f>
        <v>10</v>
      </c>
      <c r="L115" s="140">
        <f t="shared" si="1"/>
        <v>2.5</v>
      </c>
      <c r="M115" s="140">
        <v>1</v>
      </c>
      <c r="N115" s="145" t="s">
        <v>28</v>
      </c>
      <c r="O115" s="145">
        <v>200</v>
      </c>
      <c r="P115" s="143"/>
      <c r="Q115" s="145"/>
      <c r="R115" s="143"/>
      <c r="S115" s="146"/>
      <c r="T115" s="146"/>
      <c r="U115" s="143"/>
      <c r="V115" s="143"/>
      <c r="W115" s="146"/>
      <c r="X115" s="146"/>
      <c r="Y115" s="143"/>
      <c r="Z115" s="143"/>
      <c r="AA115" s="143"/>
      <c r="AB115" s="143"/>
      <c r="AC115" s="362"/>
      <c r="AD115" s="133">
        <v>0</v>
      </c>
      <c r="AE115" s="133">
        <v>4</v>
      </c>
      <c r="AF115" s="133">
        <v>0</v>
      </c>
      <c r="AG115" s="133">
        <v>0</v>
      </c>
      <c r="AH115" s="133">
        <v>6</v>
      </c>
      <c r="AI115" s="133">
        <v>0</v>
      </c>
      <c r="AJ115" s="133">
        <v>0</v>
      </c>
      <c r="AK115" s="167">
        <v>3</v>
      </c>
      <c r="AL115" s="133">
        <v>0</v>
      </c>
      <c r="AM115" s="133">
        <v>0</v>
      </c>
      <c r="AN115" s="133">
        <v>0</v>
      </c>
      <c r="AO115" s="133">
        <v>0</v>
      </c>
      <c r="AP115" s="133">
        <v>0</v>
      </c>
      <c r="AQ115" s="133">
        <v>0</v>
      </c>
      <c r="AR115" s="133">
        <v>0</v>
      </c>
      <c r="AS115" s="133">
        <v>0</v>
      </c>
      <c r="AT115" s="133">
        <v>0</v>
      </c>
      <c r="AU115" s="133">
        <v>0</v>
      </c>
      <c r="AV115" s="133">
        <v>0</v>
      </c>
      <c r="AW115" s="133">
        <v>0</v>
      </c>
      <c r="AX115" s="133">
        <v>0</v>
      </c>
      <c r="AY115" s="161" t="str">
        <f t="shared" ref="AY115:BS115" si="464">IF(AD115 = 0, "", AD115)</f>
        <v/>
      </c>
      <c r="AZ115" s="133">
        <f t="shared" si="464"/>
        <v>4</v>
      </c>
      <c r="BA115" s="137" t="str">
        <f t="shared" si="464"/>
        <v/>
      </c>
      <c r="BB115" s="137" t="str">
        <f t="shared" si="464"/>
        <v/>
      </c>
      <c r="BC115" s="133">
        <f t="shared" si="464"/>
        <v>6</v>
      </c>
      <c r="BD115" s="137" t="str">
        <f t="shared" si="464"/>
        <v/>
      </c>
      <c r="BE115" s="137" t="str">
        <f t="shared" si="464"/>
        <v/>
      </c>
      <c r="BF115" s="167">
        <f t="shared" si="464"/>
        <v>3</v>
      </c>
      <c r="BG115" s="137" t="str">
        <f t="shared" si="464"/>
        <v/>
      </c>
      <c r="BH115" s="137" t="str">
        <f t="shared" si="464"/>
        <v/>
      </c>
      <c r="BI115" s="137" t="str">
        <f t="shared" si="464"/>
        <v/>
      </c>
      <c r="BJ115" s="137" t="str">
        <f t="shared" si="464"/>
        <v/>
      </c>
      <c r="BK115" s="137" t="str">
        <f t="shared" si="464"/>
        <v/>
      </c>
      <c r="BL115" s="137" t="str">
        <f t="shared" si="464"/>
        <v/>
      </c>
      <c r="BM115" s="137" t="str">
        <f t="shared" si="464"/>
        <v/>
      </c>
      <c r="BN115" s="137" t="str">
        <f t="shared" si="464"/>
        <v/>
      </c>
      <c r="BO115" s="137" t="str">
        <f t="shared" si="464"/>
        <v/>
      </c>
      <c r="BP115" s="137" t="str">
        <f t="shared" si="464"/>
        <v/>
      </c>
      <c r="BQ115" s="137" t="str">
        <f t="shared" si="464"/>
        <v/>
      </c>
      <c r="BR115" s="137" t="str">
        <f t="shared" si="464"/>
        <v/>
      </c>
      <c r="BS115" s="169" t="str">
        <f t="shared" si="464"/>
        <v/>
      </c>
      <c r="BT115" s="174" t="e">
        <f>$AY115*Assembly!Z$4+$AZ115*Assembly!Z$5+$BA115*Assembly!Z$6+$BB115*Assembly!Z$7+$BC115*Assembly!Z$8+$BD115*Assembly!Z$9+$BE115*Assembly!Z$10+$BF115*Assembly!Z$11+$BG115*Assembly!Z$12+$BH115*Assembly!Z$13+$BI115*Assembly!Z$14+$BJ115*Assembly!Z$15+$BK115*Assembly!Z$16+$BL115*Assembly!Z$17+$BM115*Assembly!Z$18+$BN115*Assembly!Z$19+$BO115*Assembly!Z$20+$BP115*Assembly!Z$21+$BQ115*Assembly!Z$22+$BR115*Assembly!Z$23+$BS115*Assembly!Z$24</f>
        <v>#VALUE!</v>
      </c>
      <c r="BU115" s="133" t="e">
        <f t="shared" si="3"/>
        <v>#VALUE!</v>
      </c>
      <c r="BV115" s="133"/>
      <c r="BW115" s="133" t="e">
        <f>$AY115*Assembly!AD$4+$AZ115*Assembly!AD$5+$BA115*Assembly!AD$6+$BB115*Assembly!AD$7+$BC115*Assembly!AD$8+$BD115*Assembly!AD$9+$BE115*Assembly!AD$10+$BF115*Assembly!AD$11+$BG115*Assembly!AD$12+$BH115*Assembly!AD$13+$BI115*Assembly!AD$14+$BJ115*Assembly!AD$15+$BK115*Assembly!AD$16+$BL115*Assembly!AD$17+$BM115*Assembly!AD$18+$BN115*Assembly!AD$19+$BO115*Assembly!AD$20+$BP115*Assembly!AD$21+$BQ115*Assembly!AD$22+$BR115*Assembly!AD$23+$BS115*Assembly!AD$24</f>
        <v>#VALUE!</v>
      </c>
      <c r="BX115" s="177" t="e">
        <f t="shared" si="4"/>
        <v>#VALUE!</v>
      </c>
      <c r="BY115" s="178" t="e">
        <f t="shared" si="5"/>
        <v>#VALUE!</v>
      </c>
      <c r="BZ115" s="179" t="e">
        <f t="shared" si="6"/>
        <v>#VALUE!</v>
      </c>
      <c r="CA115" s="178" t="e">
        <f t="shared" si="7"/>
        <v>#VALUE!</v>
      </c>
      <c r="CB115" s="133" t="e">
        <f>$AY115*Assembly!Y$4+$AZ115*Assembly!Y$5+$BA115*Assembly!Y$6+$BB115*Assembly!Y$7+$BC115*Assembly!Y$8+$BD115*Assembly!Y$9+$BE115*Assembly!Y$10+$BF115*Assembly!Y$11+$BG115*Assembly!Y$12+$BH115*Assembly!Y$13+$BI115*Assembly!Y$14+$BJ115*Assembly!Y$15+$BK115*Assembly!Y$16+$BL115*Assembly!Y$17+$BM115*Assembly!Y$18+$BN115*Assembly!Y$19+$BO115*Assembly!Y$20+$BP115*Assembly!Y$21+$BQ115*Assembly!Y$22+$BR115*Assembly!Y$23+$BS115*Assembly!Y$24</f>
        <v>#VALUE!</v>
      </c>
      <c r="CC115" s="133" t="e">
        <f t="shared" si="8"/>
        <v>#VALUE!</v>
      </c>
      <c r="CD115" s="130" t="e">
        <f t="shared" si="9"/>
        <v>#VALUE!</v>
      </c>
      <c r="CE115" s="183" t="e">
        <f>$AY115*Assembly!AC$4+$AZ115*Assembly!AC$5+$BA115*Assembly!AC$6+$BB115*Assembly!AC$7+$BC115*Assembly!AC$8+$BD115*Assembly!AC$9+$BE115*Assembly!AC$10+$BF115*Assembly!AC$11+$BG115*Assembly!AC$12+$BH115*Assembly!AC$13+$BI115*Assembly!AC$14+$BJ115*Assembly!AC$15+$BK115*Assembly!AC$16+$BL115*Assembly!AC$17+$BM115*Assembly!AC$18+$BN115*Assembly!AC$19+$BO115*Assembly!AC$20+$BP115*Assembly!AC$21+$BQ115*Assembly!AC$22+$BR115*Assembly!AC$23+$BS115*Assembly!AC$24</f>
        <v>#VALUE!</v>
      </c>
      <c r="CF115" s="145" t="e">
        <f>$AY115*Assembly!M$4+$AZ115*Assembly!M$5+$BA115*Assembly!M$6+$BB115*Assembly!M$7+$BC115*Assembly!M$8+$BD115*Assembly!M$9+$BE115*Assembly!M$10+$BF115*Assembly!M$11+$BG115*Assembly!M$12+$BH115*Assembly!M$13+$BI115*Assembly!M$14+$BJ115*Assembly!M$15+$BK115*Assembly!M$16+$BL115*Assembly!M$17+$BM115*Assembly!M$18+$BN115*Assembly!M$19+$BO115*Assembly!M$20+$BP115*Assembly!M$21+$BQ115*Assembly!M$22+$BR115*Assembly!M$23+$BS115*Assembly!M$24</f>
        <v>#VALUE!</v>
      </c>
      <c r="CG115" s="145" t="e">
        <f>$AY115*Assembly!N$4+$AZ115*Assembly!N$5+$BA115*Assembly!N$6+$BB115*Assembly!N$7+$BC115*Assembly!N$8+$BD115*Assembly!N$9+$BE115*Assembly!N$10+$BF115*Assembly!N$11+$BG115*Assembly!N$12+$BH115*Assembly!N$13+$BI115*Assembly!N$14+$BJ115*Assembly!N$15+$BK115*Assembly!N$16+$BL115*Assembly!N$17+$BM115*Assembly!N$18+$BN115*Assembly!N$19+$BO115*Assembly!N$20+$BP115*Assembly!N$21+$BQ115*Assembly!N$22+$BR115*Assembly!N$23+$BS115*Assembly!N$24</f>
        <v>#VALUE!</v>
      </c>
      <c r="CH115" s="145" t="e">
        <f>$AY115*Assembly!O$4+$AZ115*Assembly!O$5+$BA115*Assembly!O$6+$BB115*Assembly!O$7+$BC115*Assembly!O$8+$BD115*Assembly!O$9+$BE115*Assembly!O$10+$BF115*Assembly!O$11+$BG115*Assembly!O$12+$BH115*Assembly!O$13+$BI115*Assembly!O$14+$BJ115*Assembly!O$15+$BK115*Assembly!O$16+$BL115*Assembly!O$17+$BM115*Assembly!O$18+$BN115*Assembly!O$19+$BO115*Assembly!O$20+$BP115*Assembly!O$21+$BQ115*Assembly!O$22+$BR115*Assembly!O$23+$BS115*Assembly!O$24</f>
        <v>#VALUE!</v>
      </c>
      <c r="CI115" s="140" t="e">
        <f>$AY115*Assembly!P$4+$AZ115*Assembly!P$5+$BA115*Assembly!P$6+$BB115*Assembly!P$7+$BC115*Assembly!P$8+$BD115*Assembly!P$9+$BE115*Assembly!P$10+$BF115*Assembly!P$11+$BG115*Assembly!P$12+$BH115*Assembly!P$13+$BI115*Assembly!P$14+$BJ115*Assembly!P$15+$BK115*Assembly!P$16+$BL115*Assembly!P$17+$BM115*Assembly!P$18+$BN115*Assembly!P$19+$BO115*Assembly!P$20+$BP115*Assembly!P$21+$BQ115*Assembly!P$22+$BR115*Assembly!P$23+$BS115*Assembly!P$24</f>
        <v>#VALUE!</v>
      </c>
      <c r="CJ115" s="140" t="e">
        <f>$AY115*Assembly!Q$4+$AZ115*Assembly!Q$5+$BA115*Assembly!Q$6+$BB115*Assembly!Q$7+$BC115*Assembly!Q$8+$BD115*Assembly!Q$9+$BE115*Assembly!Q$10+$BF115*Assembly!Q$11+$BG115*Assembly!Q$12+$BH115*Assembly!Q$13+$BI115*Assembly!Q$14+$BJ115*Assembly!Q$15+$BK115*Assembly!Q$16+$BL115*Assembly!Q$17+$BM115*Assembly!Q$18+$BN115*Assembly!Q$19+$BO115*Assembly!Q$20+$BP115*Assembly!Q$21+$BQ115*Assembly!Q$22+$BR115*Assembly!Q$23+$BS115*Assembly!Q$24</f>
        <v>#VALUE!</v>
      </c>
      <c r="CK115" s="145" t="e">
        <f>$AY115*Assembly!R$4+$AZ115*Assembly!R$5+$BA115*Assembly!R$6+$BB115*Assembly!R$7+$BC115*Assembly!R$8+$BD115*Assembly!R$9+$BE115*Assembly!R$10+$BF115*Assembly!R$11+$BG115*Assembly!R$12+$BH115*Assembly!R$13+$BI115*Assembly!R$14+$BJ115*Assembly!R$15+$BK115*Assembly!R$16+$BL115*Assembly!R$17+$BM115*Assembly!R$18+$BN115*Assembly!R$19+$BO115*Assembly!R$20+$BP115*Assembly!R$21+$BQ115*Assembly!R$22+$BR115*Assembly!R$23+$BS115*Assembly!R$24</f>
        <v>#VALUE!</v>
      </c>
      <c r="CL115" s="140" t="e">
        <f>$AY115*Assembly!S$4+$AZ115*Assembly!S$5+$BA115*Assembly!S$6+$BB115*Assembly!S$7+$BC115*Assembly!S$8+$BD115*Assembly!S$9+$BE115*Assembly!S$10+$BF115*Assembly!S$11+$BG115*Assembly!S$12+$BH115*Assembly!S$13+$BI115*Assembly!S$14+$BJ115*Assembly!S$15+$BK115*Assembly!S$16+$BL115*Assembly!S$17+$BM115*Assembly!S$18+$BN115*Assembly!S$19+$BO115*Assembly!S$20+$BP115*Assembly!S$21+$BQ115*Assembly!S$22+$BR115*Assembly!S$23+$BS115*Assembly!S$24</f>
        <v>#VALUE!</v>
      </c>
      <c r="CM115" s="140" t="e">
        <f>$AY115*Assembly!T$4+$AZ115*Assembly!T$5+$BA115*Assembly!T$6+$BB115*Assembly!T$7+$BC115*Assembly!T$8+$BD115*Assembly!T$9+$BE115*Assembly!T$10+$BF115*Assembly!T$11+$BG115*Assembly!T$12+$BH115*Assembly!T$13+$BI115*Assembly!T$14+$BJ115*Assembly!T$15+$BK115*Assembly!T$16+$BL115*Assembly!T$17+$BM115*Assembly!T$18+$BN115*Assembly!T$19+$BO115*Assembly!T$20+$BP115*Assembly!T$21+$BQ115*Assembly!T$22+$BR115*Assembly!T$23+$BS115*Assembly!T$24</f>
        <v>#VALUE!</v>
      </c>
      <c r="CN115" s="140" t="e">
        <f>$AY115*Assembly!U$4+$AZ115*Assembly!U$5+$BA115*Assembly!U$6+$BB115*Assembly!U$7+$BC115*Assembly!U$8+$BD115*Assembly!U$9+$BE115*Assembly!U$10+$BF115*Assembly!U$11+$BG115*Assembly!U$12+$BH115*Assembly!U$13+$BI115*Assembly!U$14+$BJ115*Assembly!U$15+$BK115*Assembly!U$16+$BL115*Assembly!U$17+$BM115*Assembly!U$18+$BN115*Assembly!U$19+$BO115*Assembly!U$20+$BP115*Assembly!U$21+$BQ115*Assembly!U$22+$BR115*Assembly!U$23+$BS115*Assembly!U$24</f>
        <v>#VALUE!</v>
      </c>
      <c r="CO115" s="145" t="e">
        <f>$AY115*Assembly!V$4+$AZ115*Assembly!V$5+$BA115*Assembly!V$6+$BB115*Assembly!V$7+$BC115*Assembly!V$8+$BD115*Assembly!V$9+$BE115*Assembly!V$10+$BF115*Assembly!V$11+$BG115*Assembly!V$12+$BH115*Assembly!V$13+$BI115*Assembly!V$14+$BJ115*Assembly!V$15+$BK115*Assembly!V$16+$BL115*Assembly!V$17+$BM115*Assembly!V$18+$BN115*Assembly!V$19+$BO115*Assembly!V$20+$BP115*Assembly!V$21+$BQ115*Assembly!V$22+$BR115*Assembly!V$23+$BS115*Assembly!V$24</f>
        <v>#VALUE!</v>
      </c>
      <c r="CP115" s="145" t="e">
        <f>CF115*Refining!$F$3</f>
        <v>#VALUE!</v>
      </c>
      <c r="CQ115" s="145" t="e">
        <f>CG115*Refining!$F$4</f>
        <v>#VALUE!</v>
      </c>
      <c r="CR115" s="145" t="e">
        <f>CH115*Refining!$F$5</f>
        <v>#VALUE!</v>
      </c>
      <c r="CS115" s="145" t="e">
        <f>CI115*Refining!$F$6</f>
        <v>#VALUE!</v>
      </c>
      <c r="CT115" s="145" t="e">
        <f>CJ115*Refining!$F$7</f>
        <v>#VALUE!</v>
      </c>
      <c r="CU115" s="145" t="e">
        <f>CK115*Refining!$F$8</f>
        <v>#VALUE!</v>
      </c>
      <c r="CV115" s="145" t="e">
        <f>CL115*Refining!$F$9</f>
        <v>#VALUE!</v>
      </c>
      <c r="CW115" s="145" t="e">
        <f>CM115*Refining!$F$10</f>
        <v>#VALUE!</v>
      </c>
      <c r="CX115" s="145" t="e">
        <f>CN115*Refining!$F$11</f>
        <v>#VALUE!</v>
      </c>
      <c r="CY115" s="145" t="e">
        <f>CO115*Refining!$F$12</f>
        <v>#VALUE!</v>
      </c>
      <c r="CZ115" s="185" t="e">
        <f t="shared" ref="CZ115:DS115" si="465">IF(CF115 = 0, "", CF115)</f>
        <v>#VALUE!</v>
      </c>
      <c r="DA115" s="186" t="e">
        <f t="shared" si="465"/>
        <v>#VALUE!</v>
      </c>
      <c r="DB115" s="186" t="e">
        <f t="shared" si="465"/>
        <v>#VALUE!</v>
      </c>
      <c r="DC115" s="186" t="e">
        <f t="shared" si="465"/>
        <v>#VALUE!</v>
      </c>
      <c r="DD115" s="186" t="e">
        <f t="shared" si="465"/>
        <v>#VALUE!</v>
      </c>
      <c r="DE115" s="186" t="e">
        <f t="shared" si="465"/>
        <v>#VALUE!</v>
      </c>
      <c r="DF115" s="186" t="e">
        <f t="shared" si="465"/>
        <v>#VALUE!</v>
      </c>
      <c r="DG115" s="186" t="e">
        <f t="shared" si="465"/>
        <v>#VALUE!</v>
      </c>
      <c r="DH115" s="186" t="e">
        <f t="shared" si="465"/>
        <v>#VALUE!</v>
      </c>
      <c r="DI115" s="187" t="e">
        <f t="shared" si="465"/>
        <v>#VALUE!</v>
      </c>
      <c r="DJ115" s="185" t="e">
        <f t="shared" si="465"/>
        <v>#VALUE!</v>
      </c>
      <c r="DK115" s="186" t="e">
        <f t="shared" si="465"/>
        <v>#VALUE!</v>
      </c>
      <c r="DL115" s="186" t="e">
        <f t="shared" si="465"/>
        <v>#VALUE!</v>
      </c>
      <c r="DM115" s="186" t="e">
        <f t="shared" si="465"/>
        <v>#VALUE!</v>
      </c>
      <c r="DN115" s="188" t="e">
        <f t="shared" si="465"/>
        <v>#VALUE!</v>
      </c>
      <c r="DO115" s="186" t="e">
        <f t="shared" si="465"/>
        <v>#VALUE!</v>
      </c>
      <c r="DP115" s="186" t="e">
        <f t="shared" si="465"/>
        <v>#VALUE!</v>
      </c>
      <c r="DQ115" s="186" t="e">
        <f t="shared" si="465"/>
        <v>#VALUE!</v>
      </c>
      <c r="DR115" s="186" t="e">
        <f t="shared" si="465"/>
        <v>#VALUE!</v>
      </c>
      <c r="DS115" s="187" t="e">
        <f t="shared" si="465"/>
        <v>#VALUE!</v>
      </c>
      <c r="DT115" s="185" t="e">
        <f t="shared" si="11"/>
        <v>#VALUE!</v>
      </c>
      <c r="DU115" s="189" t="e">
        <f t="shared" si="12"/>
        <v>#VALUE!</v>
      </c>
      <c r="DV115" s="133" t="e">
        <f>CZ115*'Ores &amp; Ingots'!$C$3+DA115*'Ores &amp; Ingots'!$C$4+DB115*'Ores &amp; Ingots'!$C$5+DC115*'Ores &amp; Ingots'!$C$6+DD115*'Ores &amp; Ingots'!$C$7+DE115*'Ores &amp; Ingots'!$C$8+DF115*'Ores &amp; Ingots'!$C$9+DG115*'Ores &amp; Ingots'!$C$10+DH115*'Ores &amp; Ingots'!$C$11+DI115*'Ores &amp; Ingots'!$C$12</f>
        <v>#VALUE!</v>
      </c>
      <c r="DW115" s="133" t="e">
        <f>DJ115*'Ores &amp; Ingots'!$B$3+DK115*'Ores &amp; Ingots'!$B$4+DL115*'Ores &amp; Ingots'!$B$5+DM115*'Ores &amp; Ingots'!$B$6+DN115*'Ores &amp; Ingots'!$B$7+DO115*'Ores &amp; Ingots'!$B$8+DP115*'Ores &amp; Ingots'!$B$9+DQ115*'Ores &amp; Ingots'!$B$10+DR115*'Ores &amp; Ingots'!$B$11+DS115*'Ores &amp; Ingots'!$B$12</f>
        <v>#VALUE!</v>
      </c>
      <c r="DX115" s="189" t="e">
        <f>CZ115*Refining!$G$3+DA115*Refining!$G$4+DB115*Refining!$G$5+DC115*Refining!$G$6+DD115*Refining!$G$7+DE115*Refining!$G$8+DF115*Refining!$G$9+DG115*Refining!$G$10+DH115*Refining!$G$11+DI115*Refining!$G$12</f>
        <v>#VALUE!</v>
      </c>
      <c r="DY115" s="189" t="e">
        <f t="shared" si="13"/>
        <v>#VALUE!</v>
      </c>
      <c r="DZ115" s="192" t="e">
        <f t="shared" si="14"/>
        <v>#VALUE!</v>
      </c>
      <c r="EA115" s="185" t="e">
        <f t="shared" si="15"/>
        <v>#VALUE!</v>
      </c>
      <c r="EB115" s="194" t="e">
        <f t="shared" ref="EB115:EC115" si="466">EA115/60</f>
        <v>#VALUE!</v>
      </c>
      <c r="EC115" s="194" t="e">
        <f t="shared" si="466"/>
        <v>#VALUE!</v>
      </c>
      <c r="ED115" s="185" t="e">
        <f t="shared" si="17"/>
        <v>#VALUE!</v>
      </c>
      <c r="EE115" s="194" t="e">
        <f t="shared" ref="EE115:EF115" si="467">ED115/1000</f>
        <v>#VALUE!</v>
      </c>
      <c r="EF115" s="196" t="e">
        <f t="shared" si="467"/>
        <v>#VALUE!</v>
      </c>
      <c r="EG115" s="130" t="e">
        <f t="shared" si="19"/>
        <v>#VALUE!</v>
      </c>
      <c r="EH115" s="132" t="e">
        <f t="shared" si="20"/>
        <v>#VALUE!</v>
      </c>
      <c r="EI115" s="133" t="s">
        <v>28</v>
      </c>
    </row>
    <row r="116" spans="1:139" ht="12.75" x14ac:dyDescent="0.2">
      <c r="A116" s="864"/>
      <c r="B116" s="135" t="s">
        <v>337</v>
      </c>
      <c r="C116" s="137" t="s">
        <v>156</v>
      </c>
      <c r="D116" s="137">
        <v>1</v>
      </c>
      <c r="E116" s="137">
        <v>1</v>
      </c>
      <c r="F116" s="137">
        <v>1</v>
      </c>
      <c r="G116" s="139">
        <f t="shared" si="0"/>
        <v>15.625</v>
      </c>
      <c r="H116" s="140">
        <v>10</v>
      </c>
      <c r="I116" s="140">
        <v>10</v>
      </c>
      <c r="J116" s="140">
        <f>H116/Main!$D$9</f>
        <v>2</v>
      </c>
      <c r="K116" s="140">
        <f>I116/Main!$D$10</f>
        <v>5</v>
      </c>
      <c r="L116" s="140">
        <f t="shared" si="1"/>
        <v>2.5</v>
      </c>
      <c r="M116" s="140">
        <v>1</v>
      </c>
      <c r="N116" s="145">
        <v>30</v>
      </c>
      <c r="O116" s="145">
        <v>30</v>
      </c>
      <c r="P116" s="143"/>
      <c r="Q116" s="145"/>
      <c r="R116" s="143"/>
      <c r="S116" s="146"/>
      <c r="T116" s="146"/>
      <c r="U116" s="143"/>
      <c r="V116" s="143"/>
      <c r="W116" s="146"/>
      <c r="X116" s="146"/>
      <c r="Y116" s="143"/>
      <c r="Z116" s="143"/>
      <c r="AA116" s="143"/>
      <c r="AB116" s="143"/>
      <c r="AC116" s="362" t="s">
        <v>220</v>
      </c>
      <c r="AD116" s="133">
        <v>2</v>
      </c>
      <c r="AE116" s="133">
        <v>0</v>
      </c>
      <c r="AF116" s="133">
        <v>0</v>
      </c>
      <c r="AG116" s="133">
        <v>0</v>
      </c>
      <c r="AH116" s="133">
        <v>0</v>
      </c>
      <c r="AI116" s="133">
        <v>0</v>
      </c>
      <c r="AJ116" s="133">
        <v>0</v>
      </c>
      <c r="AK116" s="167">
        <v>3</v>
      </c>
      <c r="AL116" s="133">
        <v>0</v>
      </c>
      <c r="AM116" s="133">
        <v>0</v>
      </c>
      <c r="AN116" s="133">
        <v>0</v>
      </c>
      <c r="AO116" s="133">
        <v>0</v>
      </c>
      <c r="AP116" s="133">
        <v>0</v>
      </c>
      <c r="AQ116" s="133">
        <v>0</v>
      </c>
      <c r="AR116" s="133">
        <v>0</v>
      </c>
      <c r="AS116" s="133">
        <v>0</v>
      </c>
      <c r="AT116" s="133">
        <v>0</v>
      </c>
      <c r="AU116" s="133">
        <v>0</v>
      </c>
      <c r="AV116" s="133">
        <v>0</v>
      </c>
      <c r="AW116" s="133">
        <v>0</v>
      </c>
      <c r="AX116" s="133">
        <v>0</v>
      </c>
      <c r="AY116" s="174">
        <f t="shared" ref="AY116:BS116" si="468">IF(AD116 = 0, "", AD116)</f>
        <v>2</v>
      </c>
      <c r="AZ116" s="137" t="str">
        <f t="shared" si="468"/>
        <v/>
      </c>
      <c r="BA116" s="137" t="str">
        <f t="shared" si="468"/>
        <v/>
      </c>
      <c r="BB116" s="137" t="str">
        <f t="shared" si="468"/>
        <v/>
      </c>
      <c r="BC116" s="137" t="str">
        <f t="shared" si="468"/>
        <v/>
      </c>
      <c r="BD116" s="137" t="str">
        <f t="shared" si="468"/>
        <v/>
      </c>
      <c r="BE116" s="137" t="str">
        <f t="shared" si="468"/>
        <v/>
      </c>
      <c r="BF116" s="167">
        <f t="shared" si="468"/>
        <v>3</v>
      </c>
      <c r="BG116" s="137" t="str">
        <f t="shared" si="468"/>
        <v/>
      </c>
      <c r="BH116" s="137" t="str">
        <f t="shared" si="468"/>
        <v/>
      </c>
      <c r="BI116" s="137" t="str">
        <f t="shared" si="468"/>
        <v/>
      </c>
      <c r="BJ116" s="137" t="str">
        <f t="shared" si="468"/>
        <v/>
      </c>
      <c r="BK116" s="137" t="str">
        <f t="shared" si="468"/>
        <v/>
      </c>
      <c r="BL116" s="137" t="str">
        <f t="shared" si="468"/>
        <v/>
      </c>
      <c r="BM116" s="137" t="str">
        <f t="shared" si="468"/>
        <v/>
      </c>
      <c r="BN116" s="137" t="str">
        <f t="shared" si="468"/>
        <v/>
      </c>
      <c r="BO116" s="137" t="str">
        <f t="shared" si="468"/>
        <v/>
      </c>
      <c r="BP116" s="137" t="str">
        <f t="shared" si="468"/>
        <v/>
      </c>
      <c r="BQ116" s="137" t="str">
        <f t="shared" si="468"/>
        <v/>
      </c>
      <c r="BR116" s="137" t="str">
        <f t="shared" si="468"/>
        <v/>
      </c>
      <c r="BS116" s="169" t="str">
        <f t="shared" si="468"/>
        <v/>
      </c>
      <c r="BT116" s="174" t="e">
        <f>$AY116*Assembly!Z$4+$AZ116*Assembly!Z$5+$BA116*Assembly!Z$6+$BB116*Assembly!Z$7+$BC116*Assembly!Z$8+$BD116*Assembly!Z$9+$BE116*Assembly!Z$10+$BF116*Assembly!Z$11+$BG116*Assembly!Z$12+$BH116*Assembly!Z$13+$BI116*Assembly!Z$14+$BJ116*Assembly!Z$15+$BK116*Assembly!Z$16+$BL116*Assembly!Z$17+$BM116*Assembly!Z$18+$BN116*Assembly!Z$19+$BO116*Assembly!Z$20+$BP116*Assembly!Z$21+$BQ116*Assembly!Z$22+$BR116*Assembly!Z$23+$BS116*Assembly!Z$24</f>
        <v>#VALUE!</v>
      </c>
      <c r="BU116" s="133" t="e">
        <f t="shared" si="3"/>
        <v>#VALUE!</v>
      </c>
      <c r="BV116" s="133"/>
      <c r="BW116" s="133" t="e">
        <f>$AY116*Assembly!AD$4+$AZ116*Assembly!AD$5+$BA116*Assembly!AD$6+$BB116*Assembly!AD$7+$BC116*Assembly!AD$8+$BD116*Assembly!AD$9+$BE116*Assembly!AD$10+$BF116*Assembly!AD$11+$BG116*Assembly!AD$12+$BH116*Assembly!AD$13+$BI116*Assembly!AD$14+$BJ116*Assembly!AD$15+$BK116*Assembly!AD$16+$BL116*Assembly!AD$17+$BM116*Assembly!AD$18+$BN116*Assembly!AD$19+$BO116*Assembly!AD$20+$BP116*Assembly!AD$21+$BQ116*Assembly!AD$22+$BR116*Assembly!AD$23+$BS116*Assembly!AD$24</f>
        <v>#VALUE!</v>
      </c>
      <c r="BX116" s="177" t="e">
        <f t="shared" si="4"/>
        <v>#VALUE!</v>
      </c>
      <c r="BY116" s="178" t="e">
        <f t="shared" si="5"/>
        <v>#VALUE!</v>
      </c>
      <c r="BZ116" s="179" t="e">
        <f t="shared" si="6"/>
        <v>#VALUE!</v>
      </c>
      <c r="CA116" s="178" t="e">
        <f t="shared" si="7"/>
        <v>#VALUE!</v>
      </c>
      <c r="CB116" s="133" t="e">
        <f>$AY116*Assembly!Y$4+$AZ116*Assembly!Y$5+$BA116*Assembly!Y$6+$BB116*Assembly!Y$7+$BC116*Assembly!Y$8+$BD116*Assembly!Y$9+$BE116*Assembly!Y$10+$BF116*Assembly!Y$11+$BG116*Assembly!Y$12+$BH116*Assembly!Y$13+$BI116*Assembly!Y$14+$BJ116*Assembly!Y$15+$BK116*Assembly!Y$16+$BL116*Assembly!Y$17+$BM116*Assembly!Y$18+$BN116*Assembly!Y$19+$BO116*Assembly!Y$20+$BP116*Assembly!Y$21+$BQ116*Assembly!Y$22+$BR116*Assembly!Y$23+$BS116*Assembly!Y$24</f>
        <v>#VALUE!</v>
      </c>
      <c r="CC116" s="133" t="e">
        <f t="shared" si="8"/>
        <v>#VALUE!</v>
      </c>
      <c r="CD116" s="130" t="e">
        <f t="shared" si="9"/>
        <v>#VALUE!</v>
      </c>
      <c r="CE116" s="183" t="e">
        <f>$AY116*Assembly!AC$4+$AZ116*Assembly!AC$5+$BA116*Assembly!AC$6+$BB116*Assembly!AC$7+$BC116*Assembly!AC$8+$BD116*Assembly!AC$9+$BE116*Assembly!AC$10+$BF116*Assembly!AC$11+$BG116*Assembly!AC$12+$BH116*Assembly!AC$13+$BI116*Assembly!AC$14+$BJ116*Assembly!AC$15+$BK116*Assembly!AC$16+$BL116*Assembly!AC$17+$BM116*Assembly!AC$18+$BN116*Assembly!AC$19+$BO116*Assembly!AC$20+$BP116*Assembly!AC$21+$BQ116*Assembly!AC$22+$BR116*Assembly!AC$23+$BS116*Assembly!AC$24</f>
        <v>#VALUE!</v>
      </c>
      <c r="CF116" s="145" t="e">
        <f>$AY116*Assembly!M$4+$AZ116*Assembly!M$5+$BA116*Assembly!M$6+$BB116*Assembly!M$7+$BC116*Assembly!M$8+$BD116*Assembly!M$9+$BE116*Assembly!M$10+$BF116*Assembly!M$11+$BG116*Assembly!M$12+$BH116*Assembly!M$13+$BI116*Assembly!M$14+$BJ116*Assembly!M$15+$BK116*Assembly!M$16+$BL116*Assembly!M$17+$BM116*Assembly!M$18+$BN116*Assembly!M$19+$BO116*Assembly!M$20+$BP116*Assembly!M$21+$BQ116*Assembly!M$22+$BR116*Assembly!M$23+$BS116*Assembly!M$24</f>
        <v>#VALUE!</v>
      </c>
      <c r="CG116" s="145" t="e">
        <f>$AY116*Assembly!N$4+$AZ116*Assembly!N$5+$BA116*Assembly!N$6+$BB116*Assembly!N$7+$BC116*Assembly!N$8+$BD116*Assembly!N$9+$BE116*Assembly!N$10+$BF116*Assembly!N$11+$BG116*Assembly!N$12+$BH116*Assembly!N$13+$BI116*Assembly!N$14+$BJ116*Assembly!N$15+$BK116*Assembly!N$16+$BL116*Assembly!N$17+$BM116*Assembly!N$18+$BN116*Assembly!N$19+$BO116*Assembly!N$20+$BP116*Assembly!N$21+$BQ116*Assembly!N$22+$BR116*Assembly!N$23+$BS116*Assembly!N$24</f>
        <v>#VALUE!</v>
      </c>
      <c r="CH116" s="145" t="e">
        <f>$AY116*Assembly!O$4+$AZ116*Assembly!O$5+$BA116*Assembly!O$6+$BB116*Assembly!O$7+$BC116*Assembly!O$8+$BD116*Assembly!O$9+$BE116*Assembly!O$10+$BF116*Assembly!O$11+$BG116*Assembly!O$12+$BH116*Assembly!O$13+$BI116*Assembly!O$14+$BJ116*Assembly!O$15+$BK116*Assembly!O$16+$BL116*Assembly!O$17+$BM116*Assembly!O$18+$BN116*Assembly!O$19+$BO116*Assembly!O$20+$BP116*Assembly!O$21+$BQ116*Assembly!O$22+$BR116*Assembly!O$23+$BS116*Assembly!O$24</f>
        <v>#VALUE!</v>
      </c>
      <c r="CI116" s="140" t="e">
        <f>$AY116*Assembly!P$4+$AZ116*Assembly!P$5+$BA116*Assembly!P$6+$BB116*Assembly!P$7+$BC116*Assembly!P$8+$BD116*Assembly!P$9+$BE116*Assembly!P$10+$BF116*Assembly!P$11+$BG116*Assembly!P$12+$BH116*Assembly!P$13+$BI116*Assembly!P$14+$BJ116*Assembly!P$15+$BK116*Assembly!P$16+$BL116*Assembly!P$17+$BM116*Assembly!P$18+$BN116*Assembly!P$19+$BO116*Assembly!P$20+$BP116*Assembly!P$21+$BQ116*Assembly!P$22+$BR116*Assembly!P$23+$BS116*Assembly!P$24</f>
        <v>#VALUE!</v>
      </c>
      <c r="CJ116" s="140" t="e">
        <f>$AY116*Assembly!Q$4+$AZ116*Assembly!Q$5+$BA116*Assembly!Q$6+$BB116*Assembly!Q$7+$BC116*Assembly!Q$8+$BD116*Assembly!Q$9+$BE116*Assembly!Q$10+$BF116*Assembly!Q$11+$BG116*Assembly!Q$12+$BH116*Assembly!Q$13+$BI116*Assembly!Q$14+$BJ116*Assembly!Q$15+$BK116*Assembly!Q$16+$BL116*Assembly!Q$17+$BM116*Assembly!Q$18+$BN116*Assembly!Q$19+$BO116*Assembly!Q$20+$BP116*Assembly!Q$21+$BQ116*Assembly!Q$22+$BR116*Assembly!Q$23+$BS116*Assembly!Q$24</f>
        <v>#VALUE!</v>
      </c>
      <c r="CK116" s="145" t="e">
        <f>$AY116*Assembly!R$4+$AZ116*Assembly!R$5+$BA116*Assembly!R$6+$BB116*Assembly!R$7+$BC116*Assembly!R$8+$BD116*Assembly!R$9+$BE116*Assembly!R$10+$BF116*Assembly!R$11+$BG116*Assembly!R$12+$BH116*Assembly!R$13+$BI116*Assembly!R$14+$BJ116*Assembly!R$15+$BK116*Assembly!R$16+$BL116*Assembly!R$17+$BM116*Assembly!R$18+$BN116*Assembly!R$19+$BO116*Assembly!R$20+$BP116*Assembly!R$21+$BQ116*Assembly!R$22+$BR116*Assembly!R$23+$BS116*Assembly!R$24</f>
        <v>#VALUE!</v>
      </c>
      <c r="CL116" s="140" t="e">
        <f>$AY116*Assembly!S$4+$AZ116*Assembly!S$5+$BA116*Assembly!S$6+$BB116*Assembly!S$7+$BC116*Assembly!S$8+$BD116*Assembly!S$9+$BE116*Assembly!S$10+$BF116*Assembly!S$11+$BG116*Assembly!S$12+$BH116*Assembly!S$13+$BI116*Assembly!S$14+$BJ116*Assembly!S$15+$BK116*Assembly!S$16+$BL116*Assembly!S$17+$BM116*Assembly!S$18+$BN116*Assembly!S$19+$BO116*Assembly!S$20+$BP116*Assembly!S$21+$BQ116*Assembly!S$22+$BR116*Assembly!S$23+$BS116*Assembly!S$24</f>
        <v>#VALUE!</v>
      </c>
      <c r="CM116" s="140" t="e">
        <f>$AY116*Assembly!T$4+$AZ116*Assembly!T$5+$BA116*Assembly!T$6+$BB116*Assembly!T$7+$BC116*Assembly!T$8+$BD116*Assembly!T$9+$BE116*Assembly!T$10+$BF116*Assembly!T$11+$BG116*Assembly!T$12+$BH116*Assembly!T$13+$BI116*Assembly!T$14+$BJ116*Assembly!T$15+$BK116*Assembly!T$16+$BL116*Assembly!T$17+$BM116*Assembly!T$18+$BN116*Assembly!T$19+$BO116*Assembly!T$20+$BP116*Assembly!T$21+$BQ116*Assembly!T$22+$BR116*Assembly!T$23+$BS116*Assembly!T$24</f>
        <v>#VALUE!</v>
      </c>
      <c r="CN116" s="140" t="e">
        <f>$AY116*Assembly!U$4+$AZ116*Assembly!U$5+$BA116*Assembly!U$6+$BB116*Assembly!U$7+$BC116*Assembly!U$8+$BD116*Assembly!U$9+$BE116*Assembly!U$10+$BF116*Assembly!U$11+$BG116*Assembly!U$12+$BH116*Assembly!U$13+$BI116*Assembly!U$14+$BJ116*Assembly!U$15+$BK116*Assembly!U$16+$BL116*Assembly!U$17+$BM116*Assembly!U$18+$BN116*Assembly!U$19+$BO116*Assembly!U$20+$BP116*Assembly!U$21+$BQ116*Assembly!U$22+$BR116*Assembly!U$23+$BS116*Assembly!U$24</f>
        <v>#VALUE!</v>
      </c>
      <c r="CO116" s="145" t="e">
        <f>$AY116*Assembly!V$4+$AZ116*Assembly!V$5+$BA116*Assembly!V$6+$BB116*Assembly!V$7+$BC116*Assembly!V$8+$BD116*Assembly!V$9+$BE116*Assembly!V$10+$BF116*Assembly!V$11+$BG116*Assembly!V$12+$BH116*Assembly!V$13+$BI116*Assembly!V$14+$BJ116*Assembly!V$15+$BK116*Assembly!V$16+$BL116*Assembly!V$17+$BM116*Assembly!V$18+$BN116*Assembly!V$19+$BO116*Assembly!V$20+$BP116*Assembly!V$21+$BQ116*Assembly!V$22+$BR116*Assembly!V$23+$BS116*Assembly!V$24</f>
        <v>#VALUE!</v>
      </c>
      <c r="CP116" s="145" t="e">
        <f>CF116*Refining!$F$3</f>
        <v>#VALUE!</v>
      </c>
      <c r="CQ116" s="145" t="e">
        <f>CG116*Refining!$F$4</f>
        <v>#VALUE!</v>
      </c>
      <c r="CR116" s="145" t="e">
        <f>CH116*Refining!$F$5</f>
        <v>#VALUE!</v>
      </c>
      <c r="CS116" s="145" t="e">
        <f>CI116*Refining!$F$6</f>
        <v>#VALUE!</v>
      </c>
      <c r="CT116" s="145" t="e">
        <f>CJ116*Refining!$F$7</f>
        <v>#VALUE!</v>
      </c>
      <c r="CU116" s="145" t="e">
        <f>CK116*Refining!$F$8</f>
        <v>#VALUE!</v>
      </c>
      <c r="CV116" s="145" t="e">
        <f>CL116*Refining!$F$9</f>
        <v>#VALUE!</v>
      </c>
      <c r="CW116" s="145" t="e">
        <f>CM116*Refining!$F$10</f>
        <v>#VALUE!</v>
      </c>
      <c r="CX116" s="145" t="e">
        <f>CN116*Refining!$F$11</f>
        <v>#VALUE!</v>
      </c>
      <c r="CY116" s="145" t="e">
        <f>CO116*Refining!$F$12</f>
        <v>#VALUE!</v>
      </c>
      <c r="CZ116" s="185" t="e">
        <f t="shared" ref="CZ116:DS116" si="469">IF(CF116 = 0, "", CF116)</f>
        <v>#VALUE!</v>
      </c>
      <c r="DA116" s="186" t="e">
        <f t="shared" si="469"/>
        <v>#VALUE!</v>
      </c>
      <c r="DB116" s="186" t="e">
        <f t="shared" si="469"/>
        <v>#VALUE!</v>
      </c>
      <c r="DC116" s="186" t="e">
        <f t="shared" si="469"/>
        <v>#VALUE!</v>
      </c>
      <c r="DD116" s="186" t="e">
        <f t="shared" si="469"/>
        <v>#VALUE!</v>
      </c>
      <c r="DE116" s="186" t="e">
        <f t="shared" si="469"/>
        <v>#VALUE!</v>
      </c>
      <c r="DF116" s="186" t="e">
        <f t="shared" si="469"/>
        <v>#VALUE!</v>
      </c>
      <c r="DG116" s="186" t="e">
        <f t="shared" si="469"/>
        <v>#VALUE!</v>
      </c>
      <c r="DH116" s="186" t="e">
        <f t="shared" si="469"/>
        <v>#VALUE!</v>
      </c>
      <c r="DI116" s="187" t="e">
        <f t="shared" si="469"/>
        <v>#VALUE!</v>
      </c>
      <c r="DJ116" s="185" t="e">
        <f t="shared" si="469"/>
        <v>#VALUE!</v>
      </c>
      <c r="DK116" s="186" t="e">
        <f t="shared" si="469"/>
        <v>#VALUE!</v>
      </c>
      <c r="DL116" s="186" t="e">
        <f t="shared" si="469"/>
        <v>#VALUE!</v>
      </c>
      <c r="DM116" s="186" t="e">
        <f t="shared" si="469"/>
        <v>#VALUE!</v>
      </c>
      <c r="DN116" s="188" t="e">
        <f t="shared" si="469"/>
        <v>#VALUE!</v>
      </c>
      <c r="DO116" s="186" t="e">
        <f t="shared" si="469"/>
        <v>#VALUE!</v>
      </c>
      <c r="DP116" s="186" t="e">
        <f t="shared" si="469"/>
        <v>#VALUE!</v>
      </c>
      <c r="DQ116" s="186" t="e">
        <f t="shared" si="469"/>
        <v>#VALUE!</v>
      </c>
      <c r="DR116" s="186" t="e">
        <f t="shared" si="469"/>
        <v>#VALUE!</v>
      </c>
      <c r="DS116" s="187" t="e">
        <f t="shared" si="469"/>
        <v>#VALUE!</v>
      </c>
      <c r="DT116" s="185" t="e">
        <f t="shared" si="11"/>
        <v>#VALUE!</v>
      </c>
      <c r="DU116" s="189" t="e">
        <f t="shared" si="12"/>
        <v>#VALUE!</v>
      </c>
      <c r="DV116" s="133" t="e">
        <f>CZ116*'Ores &amp; Ingots'!$C$3+DA116*'Ores &amp; Ingots'!$C$4+DB116*'Ores &amp; Ingots'!$C$5+DC116*'Ores &amp; Ingots'!$C$6+DD116*'Ores &amp; Ingots'!$C$7+DE116*'Ores &amp; Ingots'!$C$8+DF116*'Ores &amp; Ingots'!$C$9+DG116*'Ores &amp; Ingots'!$C$10+DH116*'Ores &amp; Ingots'!$C$11+DI116*'Ores &amp; Ingots'!$C$12</f>
        <v>#VALUE!</v>
      </c>
      <c r="DW116" s="133" t="e">
        <f>DJ116*'Ores &amp; Ingots'!$B$3+DK116*'Ores &amp; Ingots'!$B$4+DL116*'Ores &amp; Ingots'!$B$5+DM116*'Ores &amp; Ingots'!$B$6+DN116*'Ores &amp; Ingots'!$B$7+DO116*'Ores &amp; Ingots'!$B$8+DP116*'Ores &amp; Ingots'!$B$9+DQ116*'Ores &amp; Ingots'!$B$10+DR116*'Ores &amp; Ingots'!$B$11+DS116*'Ores &amp; Ingots'!$B$12</f>
        <v>#VALUE!</v>
      </c>
      <c r="DX116" s="189" t="e">
        <f>CZ116*Refining!$G$3+DA116*Refining!$G$4+DB116*Refining!$G$5+DC116*Refining!$G$6+DD116*Refining!$G$7+DE116*Refining!$G$8+DF116*Refining!$G$9+DG116*Refining!$G$10+DH116*Refining!$G$11+DI116*Refining!$G$12</f>
        <v>#VALUE!</v>
      </c>
      <c r="DY116" s="189" t="e">
        <f t="shared" si="13"/>
        <v>#VALUE!</v>
      </c>
      <c r="DZ116" s="192" t="e">
        <f t="shared" si="14"/>
        <v>#VALUE!</v>
      </c>
      <c r="EA116" s="185" t="e">
        <f t="shared" si="15"/>
        <v>#VALUE!</v>
      </c>
      <c r="EB116" s="194" t="e">
        <f t="shared" ref="EB116:EC116" si="470">EA116/60</f>
        <v>#VALUE!</v>
      </c>
      <c r="EC116" s="194" t="e">
        <f t="shared" si="470"/>
        <v>#VALUE!</v>
      </c>
      <c r="ED116" s="185" t="e">
        <f t="shared" si="17"/>
        <v>#VALUE!</v>
      </c>
      <c r="EE116" s="194" t="e">
        <f t="shared" ref="EE116:EF116" si="471">ED116/1000</f>
        <v>#VALUE!</v>
      </c>
      <c r="EF116" s="196" t="e">
        <f t="shared" si="471"/>
        <v>#VALUE!</v>
      </c>
      <c r="EG116" s="130" t="e">
        <f t="shared" si="19"/>
        <v>#VALUE!</v>
      </c>
      <c r="EH116" s="132" t="e">
        <f t="shared" si="20"/>
        <v>#VALUE!</v>
      </c>
      <c r="EI116" s="133">
        <v>342</v>
      </c>
    </row>
    <row r="117" spans="1:139" ht="12.75" hidden="1" x14ac:dyDescent="0.2">
      <c r="A117" s="864"/>
      <c r="B117" s="135" t="s">
        <v>337</v>
      </c>
      <c r="C117" s="137" t="s">
        <v>155</v>
      </c>
      <c r="D117" s="137">
        <v>1</v>
      </c>
      <c r="E117" s="137">
        <v>1</v>
      </c>
      <c r="F117" s="137">
        <v>1</v>
      </c>
      <c r="G117" s="139">
        <f t="shared" si="0"/>
        <v>0.125</v>
      </c>
      <c r="H117" s="140">
        <v>10</v>
      </c>
      <c r="I117" s="140">
        <v>10</v>
      </c>
      <c r="J117" s="140">
        <f>H117/Main!$D$9</f>
        <v>2</v>
      </c>
      <c r="K117" s="140">
        <f>I117/Main!$D$10</f>
        <v>5</v>
      </c>
      <c r="L117" s="140">
        <f t="shared" si="1"/>
        <v>2.5</v>
      </c>
      <c r="M117" s="140">
        <v>1</v>
      </c>
      <c r="N117" s="145">
        <v>30</v>
      </c>
      <c r="O117" s="145">
        <v>30</v>
      </c>
      <c r="P117" s="143"/>
      <c r="Q117" s="145"/>
      <c r="R117" s="143"/>
      <c r="S117" s="146"/>
      <c r="T117" s="146"/>
      <c r="U117" s="143"/>
      <c r="V117" s="143"/>
      <c r="W117" s="146"/>
      <c r="X117" s="146"/>
      <c r="Y117" s="143"/>
      <c r="Z117" s="143"/>
      <c r="AA117" s="143"/>
      <c r="AB117" s="143"/>
      <c r="AC117" s="362"/>
      <c r="AD117" s="133">
        <v>2</v>
      </c>
      <c r="AE117" s="133">
        <v>0</v>
      </c>
      <c r="AF117" s="133">
        <v>0</v>
      </c>
      <c r="AG117" s="133">
        <v>0</v>
      </c>
      <c r="AH117" s="133">
        <v>0</v>
      </c>
      <c r="AI117" s="133">
        <v>0</v>
      </c>
      <c r="AJ117" s="133">
        <v>0</v>
      </c>
      <c r="AK117" s="167">
        <v>3</v>
      </c>
      <c r="AL117" s="133">
        <v>0</v>
      </c>
      <c r="AM117" s="133">
        <v>0</v>
      </c>
      <c r="AN117" s="133">
        <v>0</v>
      </c>
      <c r="AO117" s="133">
        <v>0</v>
      </c>
      <c r="AP117" s="133">
        <v>0</v>
      </c>
      <c r="AQ117" s="133">
        <v>0</v>
      </c>
      <c r="AR117" s="133">
        <v>0</v>
      </c>
      <c r="AS117" s="133">
        <v>0</v>
      </c>
      <c r="AT117" s="133">
        <v>0</v>
      </c>
      <c r="AU117" s="133">
        <v>0</v>
      </c>
      <c r="AV117" s="133">
        <v>0</v>
      </c>
      <c r="AW117" s="133">
        <v>0</v>
      </c>
      <c r="AX117" s="133">
        <v>0</v>
      </c>
      <c r="AY117" s="174">
        <f t="shared" ref="AY117:BS117" si="472">IF(AD117 = 0, "", AD117)</f>
        <v>2</v>
      </c>
      <c r="AZ117" s="137" t="str">
        <f t="shared" si="472"/>
        <v/>
      </c>
      <c r="BA117" s="137" t="str">
        <f t="shared" si="472"/>
        <v/>
      </c>
      <c r="BB117" s="137" t="str">
        <f t="shared" si="472"/>
        <v/>
      </c>
      <c r="BC117" s="137" t="str">
        <f t="shared" si="472"/>
        <v/>
      </c>
      <c r="BD117" s="137" t="str">
        <f t="shared" si="472"/>
        <v/>
      </c>
      <c r="BE117" s="137" t="str">
        <f t="shared" si="472"/>
        <v/>
      </c>
      <c r="BF117" s="167">
        <f t="shared" si="472"/>
        <v>3</v>
      </c>
      <c r="BG117" s="137" t="str">
        <f t="shared" si="472"/>
        <v/>
      </c>
      <c r="BH117" s="137" t="str">
        <f t="shared" si="472"/>
        <v/>
      </c>
      <c r="BI117" s="137" t="str">
        <f t="shared" si="472"/>
        <v/>
      </c>
      <c r="BJ117" s="137" t="str">
        <f t="shared" si="472"/>
        <v/>
      </c>
      <c r="BK117" s="137" t="str">
        <f t="shared" si="472"/>
        <v/>
      </c>
      <c r="BL117" s="137" t="str">
        <f t="shared" si="472"/>
        <v/>
      </c>
      <c r="BM117" s="137" t="str">
        <f t="shared" si="472"/>
        <v/>
      </c>
      <c r="BN117" s="137" t="str">
        <f t="shared" si="472"/>
        <v/>
      </c>
      <c r="BO117" s="137" t="str">
        <f t="shared" si="472"/>
        <v/>
      </c>
      <c r="BP117" s="137" t="str">
        <f t="shared" si="472"/>
        <v/>
      </c>
      <c r="BQ117" s="137" t="str">
        <f t="shared" si="472"/>
        <v/>
      </c>
      <c r="BR117" s="137" t="str">
        <f t="shared" si="472"/>
        <v/>
      </c>
      <c r="BS117" s="169" t="str">
        <f t="shared" si="472"/>
        <v/>
      </c>
      <c r="BT117" s="174" t="e">
        <f>$AY117*Assembly!Z$4+$AZ117*Assembly!Z$5+$BA117*Assembly!Z$6+$BB117*Assembly!Z$7+$BC117*Assembly!Z$8+$BD117*Assembly!Z$9+$BE117*Assembly!Z$10+$BF117*Assembly!Z$11+$BG117*Assembly!Z$12+$BH117*Assembly!Z$13+$BI117*Assembly!Z$14+$BJ117*Assembly!Z$15+$BK117*Assembly!Z$16+$BL117*Assembly!Z$17+$BM117*Assembly!Z$18+$BN117*Assembly!Z$19+$BO117*Assembly!Z$20+$BP117*Assembly!Z$21+$BQ117*Assembly!Z$22+$BR117*Assembly!Z$23+$BS117*Assembly!Z$24</f>
        <v>#VALUE!</v>
      </c>
      <c r="BU117" s="133" t="e">
        <f t="shared" si="3"/>
        <v>#VALUE!</v>
      </c>
      <c r="BV117" s="133"/>
      <c r="BW117" s="133" t="e">
        <f>$AY117*Assembly!AD$4+$AZ117*Assembly!AD$5+$BA117*Assembly!AD$6+$BB117*Assembly!AD$7+$BC117*Assembly!AD$8+$BD117*Assembly!AD$9+$BE117*Assembly!AD$10+$BF117*Assembly!AD$11+$BG117*Assembly!AD$12+$BH117*Assembly!AD$13+$BI117*Assembly!AD$14+$BJ117*Assembly!AD$15+$BK117*Assembly!AD$16+$BL117*Assembly!AD$17+$BM117*Assembly!AD$18+$BN117*Assembly!AD$19+$BO117*Assembly!AD$20+$BP117*Assembly!AD$21+$BQ117*Assembly!AD$22+$BR117*Assembly!AD$23+$BS117*Assembly!AD$24</f>
        <v>#VALUE!</v>
      </c>
      <c r="BX117" s="177" t="e">
        <f t="shared" si="4"/>
        <v>#VALUE!</v>
      </c>
      <c r="BY117" s="178" t="e">
        <f t="shared" si="5"/>
        <v>#VALUE!</v>
      </c>
      <c r="BZ117" s="179" t="e">
        <f t="shared" si="6"/>
        <v>#VALUE!</v>
      </c>
      <c r="CA117" s="178" t="e">
        <f t="shared" si="7"/>
        <v>#VALUE!</v>
      </c>
      <c r="CB117" s="133" t="e">
        <f>$AY117*Assembly!Y$4+$AZ117*Assembly!Y$5+$BA117*Assembly!Y$6+$BB117*Assembly!Y$7+$BC117*Assembly!Y$8+$BD117*Assembly!Y$9+$BE117*Assembly!Y$10+$BF117*Assembly!Y$11+$BG117*Assembly!Y$12+$BH117*Assembly!Y$13+$BI117*Assembly!Y$14+$BJ117*Assembly!Y$15+$BK117*Assembly!Y$16+$BL117*Assembly!Y$17+$BM117*Assembly!Y$18+$BN117*Assembly!Y$19+$BO117*Assembly!Y$20+$BP117*Assembly!Y$21+$BQ117*Assembly!Y$22+$BR117*Assembly!Y$23+$BS117*Assembly!Y$24</f>
        <v>#VALUE!</v>
      </c>
      <c r="CC117" s="133" t="e">
        <f t="shared" si="8"/>
        <v>#VALUE!</v>
      </c>
      <c r="CD117" s="130" t="e">
        <f t="shared" si="9"/>
        <v>#VALUE!</v>
      </c>
      <c r="CE117" s="183" t="e">
        <f>$AY117*Assembly!AC$4+$AZ117*Assembly!AC$5+$BA117*Assembly!AC$6+$BB117*Assembly!AC$7+$BC117*Assembly!AC$8+$BD117*Assembly!AC$9+$BE117*Assembly!AC$10+$BF117*Assembly!AC$11+$BG117*Assembly!AC$12+$BH117*Assembly!AC$13+$BI117*Assembly!AC$14+$BJ117*Assembly!AC$15+$BK117*Assembly!AC$16+$BL117*Assembly!AC$17+$BM117*Assembly!AC$18+$BN117*Assembly!AC$19+$BO117*Assembly!AC$20+$BP117*Assembly!AC$21+$BQ117*Assembly!AC$22+$BR117*Assembly!AC$23+$BS117*Assembly!AC$24</f>
        <v>#VALUE!</v>
      </c>
      <c r="CF117" s="145" t="e">
        <f>$AY117*Assembly!M$4+$AZ117*Assembly!M$5+$BA117*Assembly!M$6+$BB117*Assembly!M$7+$BC117*Assembly!M$8+$BD117*Assembly!M$9+$BE117*Assembly!M$10+$BF117*Assembly!M$11+$BG117*Assembly!M$12+$BH117*Assembly!M$13+$BI117*Assembly!M$14+$BJ117*Assembly!M$15+$BK117*Assembly!M$16+$BL117*Assembly!M$17+$BM117*Assembly!M$18+$BN117*Assembly!M$19+$BO117*Assembly!M$20+$BP117*Assembly!M$21+$BQ117*Assembly!M$22+$BR117*Assembly!M$23+$BS117*Assembly!M$24</f>
        <v>#VALUE!</v>
      </c>
      <c r="CG117" s="145" t="e">
        <f>$AY117*Assembly!N$4+$AZ117*Assembly!N$5+$BA117*Assembly!N$6+$BB117*Assembly!N$7+$BC117*Assembly!N$8+$BD117*Assembly!N$9+$BE117*Assembly!N$10+$BF117*Assembly!N$11+$BG117*Assembly!N$12+$BH117*Assembly!N$13+$BI117*Assembly!N$14+$BJ117*Assembly!N$15+$BK117*Assembly!N$16+$BL117*Assembly!N$17+$BM117*Assembly!N$18+$BN117*Assembly!N$19+$BO117*Assembly!N$20+$BP117*Assembly!N$21+$BQ117*Assembly!N$22+$BR117*Assembly!N$23+$BS117*Assembly!N$24</f>
        <v>#VALUE!</v>
      </c>
      <c r="CH117" s="145" t="e">
        <f>$AY117*Assembly!O$4+$AZ117*Assembly!O$5+$BA117*Assembly!O$6+$BB117*Assembly!O$7+$BC117*Assembly!O$8+$BD117*Assembly!O$9+$BE117*Assembly!O$10+$BF117*Assembly!O$11+$BG117*Assembly!O$12+$BH117*Assembly!O$13+$BI117*Assembly!O$14+$BJ117*Assembly!O$15+$BK117*Assembly!O$16+$BL117*Assembly!O$17+$BM117*Assembly!O$18+$BN117*Assembly!O$19+$BO117*Assembly!O$20+$BP117*Assembly!O$21+$BQ117*Assembly!O$22+$BR117*Assembly!O$23+$BS117*Assembly!O$24</f>
        <v>#VALUE!</v>
      </c>
      <c r="CI117" s="140" t="e">
        <f>$AY117*Assembly!P$4+$AZ117*Assembly!P$5+$BA117*Assembly!P$6+$BB117*Assembly!P$7+$BC117*Assembly!P$8+$BD117*Assembly!P$9+$BE117*Assembly!P$10+$BF117*Assembly!P$11+$BG117*Assembly!P$12+$BH117*Assembly!P$13+$BI117*Assembly!P$14+$BJ117*Assembly!P$15+$BK117*Assembly!P$16+$BL117*Assembly!P$17+$BM117*Assembly!P$18+$BN117*Assembly!P$19+$BO117*Assembly!P$20+$BP117*Assembly!P$21+$BQ117*Assembly!P$22+$BR117*Assembly!P$23+$BS117*Assembly!P$24</f>
        <v>#VALUE!</v>
      </c>
      <c r="CJ117" s="140" t="e">
        <f>$AY117*Assembly!Q$4+$AZ117*Assembly!Q$5+$BA117*Assembly!Q$6+$BB117*Assembly!Q$7+$BC117*Assembly!Q$8+$BD117*Assembly!Q$9+$BE117*Assembly!Q$10+$BF117*Assembly!Q$11+$BG117*Assembly!Q$12+$BH117*Assembly!Q$13+$BI117*Assembly!Q$14+$BJ117*Assembly!Q$15+$BK117*Assembly!Q$16+$BL117*Assembly!Q$17+$BM117*Assembly!Q$18+$BN117*Assembly!Q$19+$BO117*Assembly!Q$20+$BP117*Assembly!Q$21+$BQ117*Assembly!Q$22+$BR117*Assembly!Q$23+$BS117*Assembly!Q$24</f>
        <v>#VALUE!</v>
      </c>
      <c r="CK117" s="145" t="e">
        <f>$AY117*Assembly!R$4+$AZ117*Assembly!R$5+$BA117*Assembly!R$6+$BB117*Assembly!R$7+$BC117*Assembly!R$8+$BD117*Assembly!R$9+$BE117*Assembly!R$10+$BF117*Assembly!R$11+$BG117*Assembly!R$12+$BH117*Assembly!R$13+$BI117*Assembly!R$14+$BJ117*Assembly!R$15+$BK117*Assembly!R$16+$BL117*Assembly!R$17+$BM117*Assembly!R$18+$BN117*Assembly!R$19+$BO117*Assembly!R$20+$BP117*Assembly!R$21+$BQ117*Assembly!R$22+$BR117*Assembly!R$23+$BS117*Assembly!R$24</f>
        <v>#VALUE!</v>
      </c>
      <c r="CL117" s="140" t="e">
        <f>$AY117*Assembly!S$4+$AZ117*Assembly!S$5+$BA117*Assembly!S$6+$BB117*Assembly!S$7+$BC117*Assembly!S$8+$BD117*Assembly!S$9+$BE117*Assembly!S$10+$BF117*Assembly!S$11+$BG117*Assembly!S$12+$BH117*Assembly!S$13+$BI117*Assembly!S$14+$BJ117*Assembly!S$15+$BK117*Assembly!S$16+$BL117*Assembly!S$17+$BM117*Assembly!S$18+$BN117*Assembly!S$19+$BO117*Assembly!S$20+$BP117*Assembly!S$21+$BQ117*Assembly!S$22+$BR117*Assembly!S$23+$BS117*Assembly!S$24</f>
        <v>#VALUE!</v>
      </c>
      <c r="CM117" s="140" t="e">
        <f>$AY117*Assembly!T$4+$AZ117*Assembly!T$5+$BA117*Assembly!T$6+$BB117*Assembly!T$7+$BC117*Assembly!T$8+$BD117*Assembly!T$9+$BE117*Assembly!T$10+$BF117*Assembly!T$11+$BG117*Assembly!T$12+$BH117*Assembly!T$13+$BI117*Assembly!T$14+$BJ117*Assembly!T$15+$BK117*Assembly!T$16+$BL117*Assembly!T$17+$BM117*Assembly!T$18+$BN117*Assembly!T$19+$BO117*Assembly!T$20+$BP117*Assembly!T$21+$BQ117*Assembly!T$22+$BR117*Assembly!T$23+$BS117*Assembly!T$24</f>
        <v>#VALUE!</v>
      </c>
      <c r="CN117" s="140" t="e">
        <f>$AY117*Assembly!U$4+$AZ117*Assembly!U$5+$BA117*Assembly!U$6+$BB117*Assembly!U$7+$BC117*Assembly!U$8+$BD117*Assembly!U$9+$BE117*Assembly!U$10+$BF117*Assembly!U$11+$BG117*Assembly!U$12+$BH117*Assembly!U$13+$BI117*Assembly!U$14+$BJ117*Assembly!U$15+$BK117*Assembly!U$16+$BL117*Assembly!U$17+$BM117*Assembly!U$18+$BN117*Assembly!U$19+$BO117*Assembly!U$20+$BP117*Assembly!U$21+$BQ117*Assembly!U$22+$BR117*Assembly!U$23+$BS117*Assembly!U$24</f>
        <v>#VALUE!</v>
      </c>
      <c r="CO117" s="145" t="e">
        <f>$AY117*Assembly!V$4+$AZ117*Assembly!V$5+$BA117*Assembly!V$6+$BB117*Assembly!V$7+$BC117*Assembly!V$8+$BD117*Assembly!V$9+$BE117*Assembly!V$10+$BF117*Assembly!V$11+$BG117*Assembly!V$12+$BH117*Assembly!V$13+$BI117*Assembly!V$14+$BJ117*Assembly!V$15+$BK117*Assembly!V$16+$BL117*Assembly!V$17+$BM117*Assembly!V$18+$BN117*Assembly!V$19+$BO117*Assembly!V$20+$BP117*Assembly!V$21+$BQ117*Assembly!V$22+$BR117*Assembly!V$23+$BS117*Assembly!V$24</f>
        <v>#VALUE!</v>
      </c>
      <c r="CP117" s="145" t="e">
        <f>CF117*Refining!$F$3</f>
        <v>#VALUE!</v>
      </c>
      <c r="CQ117" s="145" t="e">
        <f>CG117*Refining!$F$4</f>
        <v>#VALUE!</v>
      </c>
      <c r="CR117" s="145" t="e">
        <f>CH117*Refining!$F$5</f>
        <v>#VALUE!</v>
      </c>
      <c r="CS117" s="145" t="e">
        <f>CI117*Refining!$F$6</f>
        <v>#VALUE!</v>
      </c>
      <c r="CT117" s="145" t="e">
        <f>CJ117*Refining!$F$7</f>
        <v>#VALUE!</v>
      </c>
      <c r="CU117" s="145" t="e">
        <f>CK117*Refining!$F$8</f>
        <v>#VALUE!</v>
      </c>
      <c r="CV117" s="145" t="e">
        <f>CL117*Refining!$F$9</f>
        <v>#VALUE!</v>
      </c>
      <c r="CW117" s="145" t="e">
        <f>CM117*Refining!$F$10</f>
        <v>#VALUE!</v>
      </c>
      <c r="CX117" s="145" t="e">
        <f>CN117*Refining!$F$11</f>
        <v>#VALUE!</v>
      </c>
      <c r="CY117" s="145" t="e">
        <f>CO117*Refining!$F$12</f>
        <v>#VALUE!</v>
      </c>
      <c r="CZ117" s="185" t="e">
        <f t="shared" ref="CZ117:DS117" si="473">IF(CF117 = 0, "", CF117)</f>
        <v>#VALUE!</v>
      </c>
      <c r="DA117" s="186" t="e">
        <f t="shared" si="473"/>
        <v>#VALUE!</v>
      </c>
      <c r="DB117" s="186" t="e">
        <f t="shared" si="473"/>
        <v>#VALUE!</v>
      </c>
      <c r="DC117" s="186" t="e">
        <f t="shared" si="473"/>
        <v>#VALUE!</v>
      </c>
      <c r="DD117" s="186" t="e">
        <f t="shared" si="473"/>
        <v>#VALUE!</v>
      </c>
      <c r="DE117" s="186" t="e">
        <f t="shared" si="473"/>
        <v>#VALUE!</v>
      </c>
      <c r="DF117" s="186" t="e">
        <f t="shared" si="473"/>
        <v>#VALUE!</v>
      </c>
      <c r="DG117" s="186" t="e">
        <f t="shared" si="473"/>
        <v>#VALUE!</v>
      </c>
      <c r="DH117" s="186" t="e">
        <f t="shared" si="473"/>
        <v>#VALUE!</v>
      </c>
      <c r="DI117" s="187" t="e">
        <f t="shared" si="473"/>
        <v>#VALUE!</v>
      </c>
      <c r="DJ117" s="185" t="e">
        <f t="shared" si="473"/>
        <v>#VALUE!</v>
      </c>
      <c r="DK117" s="186" t="e">
        <f t="shared" si="473"/>
        <v>#VALUE!</v>
      </c>
      <c r="DL117" s="186" t="e">
        <f t="shared" si="473"/>
        <v>#VALUE!</v>
      </c>
      <c r="DM117" s="186" t="e">
        <f t="shared" si="473"/>
        <v>#VALUE!</v>
      </c>
      <c r="DN117" s="188" t="e">
        <f t="shared" si="473"/>
        <v>#VALUE!</v>
      </c>
      <c r="DO117" s="186" t="e">
        <f t="shared" si="473"/>
        <v>#VALUE!</v>
      </c>
      <c r="DP117" s="186" t="e">
        <f t="shared" si="473"/>
        <v>#VALUE!</v>
      </c>
      <c r="DQ117" s="186" t="e">
        <f t="shared" si="473"/>
        <v>#VALUE!</v>
      </c>
      <c r="DR117" s="186" t="e">
        <f t="shared" si="473"/>
        <v>#VALUE!</v>
      </c>
      <c r="DS117" s="187" t="e">
        <f t="shared" si="473"/>
        <v>#VALUE!</v>
      </c>
      <c r="DT117" s="185" t="e">
        <f t="shared" si="11"/>
        <v>#VALUE!</v>
      </c>
      <c r="DU117" s="189" t="e">
        <f t="shared" si="12"/>
        <v>#VALUE!</v>
      </c>
      <c r="DV117" s="133" t="e">
        <f>CZ117*'Ores &amp; Ingots'!$C$3+DA117*'Ores &amp; Ingots'!$C$4+DB117*'Ores &amp; Ingots'!$C$5+DC117*'Ores &amp; Ingots'!$C$6+DD117*'Ores &amp; Ingots'!$C$7+DE117*'Ores &amp; Ingots'!$C$8+DF117*'Ores &amp; Ingots'!$C$9+DG117*'Ores &amp; Ingots'!$C$10+DH117*'Ores &amp; Ingots'!$C$11+DI117*'Ores &amp; Ingots'!$C$12</f>
        <v>#VALUE!</v>
      </c>
      <c r="DW117" s="133" t="e">
        <f>DJ117*'Ores &amp; Ingots'!$B$3+DK117*'Ores &amp; Ingots'!$B$4+DL117*'Ores &amp; Ingots'!$B$5+DM117*'Ores &amp; Ingots'!$B$6+DN117*'Ores &amp; Ingots'!$B$7+DO117*'Ores &amp; Ingots'!$B$8+DP117*'Ores &amp; Ingots'!$B$9+DQ117*'Ores &amp; Ingots'!$B$10+DR117*'Ores &amp; Ingots'!$B$11+DS117*'Ores &amp; Ingots'!$B$12</f>
        <v>#VALUE!</v>
      </c>
      <c r="DX117" s="189" t="e">
        <f>CZ117*Refining!$G$3+DA117*Refining!$G$4+DB117*Refining!$G$5+DC117*Refining!$G$6+DD117*Refining!$G$7+DE117*Refining!$G$8+DF117*Refining!$G$9+DG117*Refining!$G$10+DH117*Refining!$G$11+DI117*Refining!$G$12</f>
        <v>#VALUE!</v>
      </c>
      <c r="DY117" s="189" t="e">
        <f t="shared" si="13"/>
        <v>#VALUE!</v>
      </c>
      <c r="DZ117" s="192" t="e">
        <f t="shared" si="14"/>
        <v>#VALUE!</v>
      </c>
      <c r="EA117" s="185" t="e">
        <f t="shared" si="15"/>
        <v>#VALUE!</v>
      </c>
      <c r="EB117" s="194" t="e">
        <f t="shared" ref="EB117:EC117" si="474">EA117/60</f>
        <v>#VALUE!</v>
      </c>
      <c r="EC117" s="194" t="e">
        <f t="shared" si="474"/>
        <v>#VALUE!</v>
      </c>
      <c r="ED117" s="185" t="e">
        <f t="shared" si="17"/>
        <v>#VALUE!</v>
      </c>
      <c r="EE117" s="194" t="e">
        <f t="shared" ref="EE117:EF117" si="475">ED117/1000</f>
        <v>#VALUE!</v>
      </c>
      <c r="EF117" s="196" t="e">
        <f t="shared" si="475"/>
        <v>#VALUE!</v>
      </c>
      <c r="EG117" s="130" t="e">
        <f t="shared" si="19"/>
        <v>#VALUE!</v>
      </c>
      <c r="EH117" s="132" t="e">
        <f t="shared" si="20"/>
        <v>#VALUE!</v>
      </c>
      <c r="EI117" s="133" t="s">
        <v>28</v>
      </c>
    </row>
    <row r="118" spans="1:139" ht="12.75" x14ac:dyDescent="0.2">
      <c r="A118" s="864"/>
      <c r="B118" s="135" t="s">
        <v>338</v>
      </c>
      <c r="C118" s="137" t="s">
        <v>156</v>
      </c>
      <c r="D118" s="137">
        <v>1</v>
      </c>
      <c r="E118" s="137">
        <v>1</v>
      </c>
      <c r="F118" s="137">
        <v>1</v>
      </c>
      <c r="G118" s="139">
        <f t="shared" si="0"/>
        <v>15.625</v>
      </c>
      <c r="H118" s="140">
        <v>10</v>
      </c>
      <c r="I118" s="140">
        <v>10</v>
      </c>
      <c r="J118" s="140">
        <f>H118/Main!$D$9</f>
        <v>2</v>
      </c>
      <c r="K118" s="140">
        <f>I118/Main!$D$10</f>
        <v>5</v>
      </c>
      <c r="L118" s="140">
        <f t="shared" si="1"/>
        <v>2.5</v>
      </c>
      <c r="M118" s="140">
        <v>1</v>
      </c>
      <c r="N118" s="145">
        <v>100</v>
      </c>
      <c r="O118" s="145">
        <v>100</v>
      </c>
      <c r="P118" s="143"/>
      <c r="Q118" s="145"/>
      <c r="R118" s="143"/>
      <c r="S118" s="146"/>
      <c r="T118" s="146"/>
      <c r="U118" s="143"/>
      <c r="V118" s="143"/>
      <c r="W118" s="146"/>
      <c r="X118" s="146"/>
      <c r="Y118" s="143"/>
      <c r="Z118" s="143"/>
      <c r="AA118" s="143"/>
      <c r="AB118" s="143"/>
      <c r="AC118" s="362" t="s">
        <v>220</v>
      </c>
      <c r="AD118" s="133">
        <v>0</v>
      </c>
      <c r="AE118" s="133">
        <v>10</v>
      </c>
      <c r="AF118" s="133">
        <v>0</v>
      </c>
      <c r="AG118" s="133">
        <v>0</v>
      </c>
      <c r="AH118" s="133">
        <v>20</v>
      </c>
      <c r="AI118" s="133">
        <v>0</v>
      </c>
      <c r="AJ118" s="133">
        <v>0</v>
      </c>
      <c r="AK118" s="167">
        <v>20</v>
      </c>
      <c r="AL118" s="133">
        <v>0</v>
      </c>
      <c r="AM118" s="133">
        <v>0</v>
      </c>
      <c r="AN118" s="133">
        <v>0</v>
      </c>
      <c r="AO118" s="133">
        <v>0</v>
      </c>
      <c r="AP118" s="133">
        <v>0</v>
      </c>
      <c r="AQ118" s="133">
        <v>0</v>
      </c>
      <c r="AR118" s="133">
        <v>0</v>
      </c>
      <c r="AS118" s="133">
        <v>0</v>
      </c>
      <c r="AT118" s="133">
        <v>0</v>
      </c>
      <c r="AU118" s="133">
        <v>0</v>
      </c>
      <c r="AV118" s="133">
        <v>0</v>
      </c>
      <c r="AW118" s="133">
        <v>0</v>
      </c>
      <c r="AX118" s="133">
        <v>0</v>
      </c>
      <c r="AY118" s="161" t="str">
        <f t="shared" ref="AY118:BS118" si="476">IF(AD118 = 0, "", AD118)</f>
        <v/>
      </c>
      <c r="AZ118" s="133">
        <f t="shared" si="476"/>
        <v>10</v>
      </c>
      <c r="BA118" s="137" t="str">
        <f t="shared" si="476"/>
        <v/>
      </c>
      <c r="BB118" s="137" t="str">
        <f t="shared" si="476"/>
        <v/>
      </c>
      <c r="BC118" s="133">
        <f t="shared" si="476"/>
        <v>20</v>
      </c>
      <c r="BD118" s="137" t="str">
        <f t="shared" si="476"/>
        <v/>
      </c>
      <c r="BE118" s="137" t="str">
        <f t="shared" si="476"/>
        <v/>
      </c>
      <c r="BF118" s="167">
        <f t="shared" si="476"/>
        <v>20</v>
      </c>
      <c r="BG118" s="137" t="str">
        <f t="shared" si="476"/>
        <v/>
      </c>
      <c r="BH118" s="137" t="str">
        <f t="shared" si="476"/>
        <v/>
      </c>
      <c r="BI118" s="137" t="str">
        <f t="shared" si="476"/>
        <v/>
      </c>
      <c r="BJ118" s="137" t="str">
        <f t="shared" si="476"/>
        <v/>
      </c>
      <c r="BK118" s="137" t="str">
        <f t="shared" si="476"/>
        <v/>
      </c>
      <c r="BL118" s="137" t="str">
        <f t="shared" si="476"/>
        <v/>
      </c>
      <c r="BM118" s="137" t="str">
        <f t="shared" si="476"/>
        <v/>
      </c>
      <c r="BN118" s="137" t="str">
        <f t="shared" si="476"/>
        <v/>
      </c>
      <c r="BO118" s="137" t="str">
        <f t="shared" si="476"/>
        <v/>
      </c>
      <c r="BP118" s="137" t="str">
        <f t="shared" si="476"/>
        <v/>
      </c>
      <c r="BQ118" s="137" t="str">
        <f t="shared" si="476"/>
        <v/>
      </c>
      <c r="BR118" s="137" t="str">
        <f t="shared" si="476"/>
        <v/>
      </c>
      <c r="BS118" s="169" t="str">
        <f t="shared" si="476"/>
        <v/>
      </c>
      <c r="BT118" s="174" t="e">
        <f>$AY118*Assembly!Z$4+$AZ118*Assembly!Z$5+$BA118*Assembly!Z$6+$BB118*Assembly!Z$7+$BC118*Assembly!Z$8+$BD118*Assembly!Z$9+$BE118*Assembly!Z$10+$BF118*Assembly!Z$11+$BG118*Assembly!Z$12+$BH118*Assembly!Z$13+$BI118*Assembly!Z$14+$BJ118*Assembly!Z$15+$BK118*Assembly!Z$16+$BL118*Assembly!Z$17+$BM118*Assembly!Z$18+$BN118*Assembly!Z$19+$BO118*Assembly!Z$20+$BP118*Assembly!Z$21+$BQ118*Assembly!Z$22+$BR118*Assembly!Z$23+$BS118*Assembly!Z$24</f>
        <v>#VALUE!</v>
      </c>
      <c r="BU118" s="133" t="e">
        <f t="shared" si="3"/>
        <v>#VALUE!</v>
      </c>
      <c r="BV118" s="133"/>
      <c r="BW118" s="133" t="e">
        <f>$AY118*Assembly!AD$4+$AZ118*Assembly!AD$5+$BA118*Assembly!AD$6+$BB118*Assembly!AD$7+$BC118*Assembly!AD$8+$BD118*Assembly!AD$9+$BE118*Assembly!AD$10+$BF118*Assembly!AD$11+$BG118*Assembly!AD$12+$BH118*Assembly!AD$13+$BI118*Assembly!AD$14+$BJ118*Assembly!AD$15+$BK118*Assembly!AD$16+$BL118*Assembly!AD$17+$BM118*Assembly!AD$18+$BN118*Assembly!AD$19+$BO118*Assembly!AD$20+$BP118*Assembly!AD$21+$BQ118*Assembly!AD$22+$BR118*Assembly!AD$23+$BS118*Assembly!AD$24</f>
        <v>#VALUE!</v>
      </c>
      <c r="BX118" s="177" t="e">
        <f t="shared" si="4"/>
        <v>#VALUE!</v>
      </c>
      <c r="BY118" s="178" t="e">
        <f t="shared" si="5"/>
        <v>#VALUE!</v>
      </c>
      <c r="BZ118" s="179" t="e">
        <f t="shared" si="6"/>
        <v>#VALUE!</v>
      </c>
      <c r="CA118" s="178" t="e">
        <f t="shared" si="7"/>
        <v>#VALUE!</v>
      </c>
      <c r="CB118" s="133" t="e">
        <f>$AY118*Assembly!Y$4+$AZ118*Assembly!Y$5+$BA118*Assembly!Y$6+$BB118*Assembly!Y$7+$BC118*Assembly!Y$8+$BD118*Assembly!Y$9+$BE118*Assembly!Y$10+$BF118*Assembly!Y$11+$BG118*Assembly!Y$12+$BH118*Assembly!Y$13+$BI118*Assembly!Y$14+$BJ118*Assembly!Y$15+$BK118*Assembly!Y$16+$BL118*Assembly!Y$17+$BM118*Assembly!Y$18+$BN118*Assembly!Y$19+$BO118*Assembly!Y$20+$BP118*Assembly!Y$21+$BQ118*Assembly!Y$22+$BR118*Assembly!Y$23+$BS118*Assembly!Y$24</f>
        <v>#VALUE!</v>
      </c>
      <c r="CC118" s="133" t="e">
        <f t="shared" si="8"/>
        <v>#VALUE!</v>
      </c>
      <c r="CD118" s="130" t="e">
        <f t="shared" si="9"/>
        <v>#VALUE!</v>
      </c>
      <c r="CE118" s="183" t="e">
        <f>$AY118*Assembly!AC$4+$AZ118*Assembly!AC$5+$BA118*Assembly!AC$6+$BB118*Assembly!AC$7+$BC118*Assembly!AC$8+$BD118*Assembly!AC$9+$BE118*Assembly!AC$10+$BF118*Assembly!AC$11+$BG118*Assembly!AC$12+$BH118*Assembly!AC$13+$BI118*Assembly!AC$14+$BJ118*Assembly!AC$15+$BK118*Assembly!AC$16+$BL118*Assembly!AC$17+$BM118*Assembly!AC$18+$BN118*Assembly!AC$19+$BO118*Assembly!AC$20+$BP118*Assembly!AC$21+$BQ118*Assembly!AC$22+$BR118*Assembly!AC$23+$BS118*Assembly!AC$24</f>
        <v>#VALUE!</v>
      </c>
      <c r="CF118" s="145" t="e">
        <f>$AY118*Assembly!M$4+$AZ118*Assembly!M$5+$BA118*Assembly!M$6+$BB118*Assembly!M$7+$BC118*Assembly!M$8+$BD118*Assembly!M$9+$BE118*Assembly!M$10+$BF118*Assembly!M$11+$BG118*Assembly!M$12+$BH118*Assembly!M$13+$BI118*Assembly!M$14+$BJ118*Assembly!M$15+$BK118*Assembly!M$16+$BL118*Assembly!M$17+$BM118*Assembly!M$18+$BN118*Assembly!M$19+$BO118*Assembly!M$20+$BP118*Assembly!M$21+$BQ118*Assembly!M$22+$BR118*Assembly!M$23+$BS118*Assembly!M$24</f>
        <v>#VALUE!</v>
      </c>
      <c r="CG118" s="145" t="e">
        <f>$AY118*Assembly!N$4+$AZ118*Assembly!N$5+$BA118*Assembly!N$6+$BB118*Assembly!N$7+$BC118*Assembly!N$8+$BD118*Assembly!N$9+$BE118*Assembly!N$10+$BF118*Assembly!N$11+$BG118*Assembly!N$12+$BH118*Assembly!N$13+$BI118*Assembly!N$14+$BJ118*Assembly!N$15+$BK118*Assembly!N$16+$BL118*Assembly!N$17+$BM118*Assembly!N$18+$BN118*Assembly!N$19+$BO118*Assembly!N$20+$BP118*Assembly!N$21+$BQ118*Assembly!N$22+$BR118*Assembly!N$23+$BS118*Assembly!N$24</f>
        <v>#VALUE!</v>
      </c>
      <c r="CH118" s="145" t="e">
        <f>$AY118*Assembly!O$4+$AZ118*Assembly!O$5+$BA118*Assembly!O$6+$BB118*Assembly!O$7+$BC118*Assembly!O$8+$BD118*Assembly!O$9+$BE118*Assembly!O$10+$BF118*Assembly!O$11+$BG118*Assembly!O$12+$BH118*Assembly!O$13+$BI118*Assembly!O$14+$BJ118*Assembly!O$15+$BK118*Assembly!O$16+$BL118*Assembly!O$17+$BM118*Assembly!O$18+$BN118*Assembly!O$19+$BO118*Assembly!O$20+$BP118*Assembly!O$21+$BQ118*Assembly!O$22+$BR118*Assembly!O$23+$BS118*Assembly!O$24</f>
        <v>#VALUE!</v>
      </c>
      <c r="CI118" s="140" t="e">
        <f>$AY118*Assembly!P$4+$AZ118*Assembly!P$5+$BA118*Assembly!P$6+$BB118*Assembly!P$7+$BC118*Assembly!P$8+$BD118*Assembly!P$9+$BE118*Assembly!P$10+$BF118*Assembly!P$11+$BG118*Assembly!P$12+$BH118*Assembly!P$13+$BI118*Assembly!P$14+$BJ118*Assembly!P$15+$BK118*Assembly!P$16+$BL118*Assembly!P$17+$BM118*Assembly!P$18+$BN118*Assembly!P$19+$BO118*Assembly!P$20+$BP118*Assembly!P$21+$BQ118*Assembly!P$22+$BR118*Assembly!P$23+$BS118*Assembly!P$24</f>
        <v>#VALUE!</v>
      </c>
      <c r="CJ118" s="140" t="e">
        <f>$AY118*Assembly!Q$4+$AZ118*Assembly!Q$5+$BA118*Assembly!Q$6+$BB118*Assembly!Q$7+$BC118*Assembly!Q$8+$BD118*Assembly!Q$9+$BE118*Assembly!Q$10+$BF118*Assembly!Q$11+$BG118*Assembly!Q$12+$BH118*Assembly!Q$13+$BI118*Assembly!Q$14+$BJ118*Assembly!Q$15+$BK118*Assembly!Q$16+$BL118*Assembly!Q$17+$BM118*Assembly!Q$18+$BN118*Assembly!Q$19+$BO118*Assembly!Q$20+$BP118*Assembly!Q$21+$BQ118*Assembly!Q$22+$BR118*Assembly!Q$23+$BS118*Assembly!Q$24</f>
        <v>#VALUE!</v>
      </c>
      <c r="CK118" s="145" t="e">
        <f>$AY118*Assembly!R$4+$AZ118*Assembly!R$5+$BA118*Assembly!R$6+$BB118*Assembly!R$7+$BC118*Assembly!R$8+$BD118*Assembly!R$9+$BE118*Assembly!R$10+$BF118*Assembly!R$11+$BG118*Assembly!R$12+$BH118*Assembly!R$13+$BI118*Assembly!R$14+$BJ118*Assembly!R$15+$BK118*Assembly!R$16+$BL118*Assembly!R$17+$BM118*Assembly!R$18+$BN118*Assembly!R$19+$BO118*Assembly!R$20+$BP118*Assembly!R$21+$BQ118*Assembly!R$22+$BR118*Assembly!R$23+$BS118*Assembly!R$24</f>
        <v>#VALUE!</v>
      </c>
      <c r="CL118" s="140" t="e">
        <f>$AY118*Assembly!S$4+$AZ118*Assembly!S$5+$BA118*Assembly!S$6+$BB118*Assembly!S$7+$BC118*Assembly!S$8+$BD118*Assembly!S$9+$BE118*Assembly!S$10+$BF118*Assembly!S$11+$BG118*Assembly!S$12+$BH118*Assembly!S$13+$BI118*Assembly!S$14+$BJ118*Assembly!S$15+$BK118*Assembly!S$16+$BL118*Assembly!S$17+$BM118*Assembly!S$18+$BN118*Assembly!S$19+$BO118*Assembly!S$20+$BP118*Assembly!S$21+$BQ118*Assembly!S$22+$BR118*Assembly!S$23+$BS118*Assembly!S$24</f>
        <v>#VALUE!</v>
      </c>
      <c r="CM118" s="140" t="e">
        <f>$AY118*Assembly!T$4+$AZ118*Assembly!T$5+$BA118*Assembly!T$6+$BB118*Assembly!T$7+$BC118*Assembly!T$8+$BD118*Assembly!T$9+$BE118*Assembly!T$10+$BF118*Assembly!T$11+$BG118*Assembly!T$12+$BH118*Assembly!T$13+$BI118*Assembly!T$14+$BJ118*Assembly!T$15+$BK118*Assembly!T$16+$BL118*Assembly!T$17+$BM118*Assembly!T$18+$BN118*Assembly!T$19+$BO118*Assembly!T$20+$BP118*Assembly!T$21+$BQ118*Assembly!T$22+$BR118*Assembly!T$23+$BS118*Assembly!T$24</f>
        <v>#VALUE!</v>
      </c>
      <c r="CN118" s="140" t="e">
        <f>$AY118*Assembly!U$4+$AZ118*Assembly!U$5+$BA118*Assembly!U$6+$BB118*Assembly!U$7+$BC118*Assembly!U$8+$BD118*Assembly!U$9+$BE118*Assembly!U$10+$BF118*Assembly!U$11+$BG118*Assembly!U$12+$BH118*Assembly!U$13+$BI118*Assembly!U$14+$BJ118*Assembly!U$15+$BK118*Assembly!U$16+$BL118*Assembly!U$17+$BM118*Assembly!U$18+$BN118*Assembly!U$19+$BO118*Assembly!U$20+$BP118*Assembly!U$21+$BQ118*Assembly!U$22+$BR118*Assembly!U$23+$BS118*Assembly!U$24</f>
        <v>#VALUE!</v>
      </c>
      <c r="CO118" s="145" t="e">
        <f>$AY118*Assembly!V$4+$AZ118*Assembly!V$5+$BA118*Assembly!V$6+$BB118*Assembly!V$7+$BC118*Assembly!V$8+$BD118*Assembly!V$9+$BE118*Assembly!V$10+$BF118*Assembly!V$11+$BG118*Assembly!V$12+$BH118*Assembly!V$13+$BI118*Assembly!V$14+$BJ118*Assembly!V$15+$BK118*Assembly!V$16+$BL118*Assembly!V$17+$BM118*Assembly!V$18+$BN118*Assembly!V$19+$BO118*Assembly!V$20+$BP118*Assembly!V$21+$BQ118*Assembly!V$22+$BR118*Assembly!V$23+$BS118*Assembly!V$24</f>
        <v>#VALUE!</v>
      </c>
      <c r="CP118" s="145" t="e">
        <f>CF118*Refining!$F$3</f>
        <v>#VALUE!</v>
      </c>
      <c r="CQ118" s="145" t="e">
        <f>CG118*Refining!$F$4</f>
        <v>#VALUE!</v>
      </c>
      <c r="CR118" s="145" t="e">
        <f>CH118*Refining!$F$5</f>
        <v>#VALUE!</v>
      </c>
      <c r="CS118" s="145" t="e">
        <f>CI118*Refining!$F$6</f>
        <v>#VALUE!</v>
      </c>
      <c r="CT118" s="145" t="e">
        <f>CJ118*Refining!$F$7</f>
        <v>#VALUE!</v>
      </c>
      <c r="CU118" s="145" t="e">
        <f>CK118*Refining!$F$8</f>
        <v>#VALUE!</v>
      </c>
      <c r="CV118" s="145" t="e">
        <f>CL118*Refining!$F$9</f>
        <v>#VALUE!</v>
      </c>
      <c r="CW118" s="145" t="e">
        <f>CM118*Refining!$F$10</f>
        <v>#VALUE!</v>
      </c>
      <c r="CX118" s="145" t="e">
        <f>CN118*Refining!$F$11</f>
        <v>#VALUE!</v>
      </c>
      <c r="CY118" s="145" t="e">
        <f>CO118*Refining!$F$12</f>
        <v>#VALUE!</v>
      </c>
      <c r="CZ118" s="185" t="e">
        <f t="shared" ref="CZ118:DS118" si="477">IF(CF118 = 0, "", CF118)</f>
        <v>#VALUE!</v>
      </c>
      <c r="DA118" s="186" t="e">
        <f t="shared" si="477"/>
        <v>#VALUE!</v>
      </c>
      <c r="DB118" s="186" t="e">
        <f t="shared" si="477"/>
        <v>#VALUE!</v>
      </c>
      <c r="DC118" s="186" t="e">
        <f t="shared" si="477"/>
        <v>#VALUE!</v>
      </c>
      <c r="DD118" s="186" t="e">
        <f t="shared" si="477"/>
        <v>#VALUE!</v>
      </c>
      <c r="DE118" s="186" t="e">
        <f t="shared" si="477"/>
        <v>#VALUE!</v>
      </c>
      <c r="DF118" s="186" t="e">
        <f t="shared" si="477"/>
        <v>#VALUE!</v>
      </c>
      <c r="DG118" s="186" t="e">
        <f t="shared" si="477"/>
        <v>#VALUE!</v>
      </c>
      <c r="DH118" s="186" t="e">
        <f t="shared" si="477"/>
        <v>#VALUE!</v>
      </c>
      <c r="DI118" s="187" t="e">
        <f t="shared" si="477"/>
        <v>#VALUE!</v>
      </c>
      <c r="DJ118" s="185" t="e">
        <f t="shared" si="477"/>
        <v>#VALUE!</v>
      </c>
      <c r="DK118" s="186" t="e">
        <f t="shared" si="477"/>
        <v>#VALUE!</v>
      </c>
      <c r="DL118" s="186" t="e">
        <f t="shared" si="477"/>
        <v>#VALUE!</v>
      </c>
      <c r="DM118" s="186" t="e">
        <f t="shared" si="477"/>
        <v>#VALUE!</v>
      </c>
      <c r="DN118" s="188" t="e">
        <f t="shared" si="477"/>
        <v>#VALUE!</v>
      </c>
      <c r="DO118" s="186" t="e">
        <f t="shared" si="477"/>
        <v>#VALUE!</v>
      </c>
      <c r="DP118" s="186" t="e">
        <f t="shared" si="477"/>
        <v>#VALUE!</v>
      </c>
      <c r="DQ118" s="186" t="e">
        <f t="shared" si="477"/>
        <v>#VALUE!</v>
      </c>
      <c r="DR118" s="186" t="e">
        <f t="shared" si="477"/>
        <v>#VALUE!</v>
      </c>
      <c r="DS118" s="187" t="e">
        <f t="shared" si="477"/>
        <v>#VALUE!</v>
      </c>
      <c r="DT118" s="185" t="e">
        <f t="shared" si="11"/>
        <v>#VALUE!</v>
      </c>
      <c r="DU118" s="189" t="e">
        <f t="shared" si="12"/>
        <v>#VALUE!</v>
      </c>
      <c r="DV118" s="133" t="e">
        <f>CZ118*'Ores &amp; Ingots'!$C$3+DA118*'Ores &amp; Ingots'!$C$4+DB118*'Ores &amp; Ingots'!$C$5+DC118*'Ores &amp; Ingots'!$C$6+DD118*'Ores &amp; Ingots'!$C$7+DE118*'Ores &amp; Ingots'!$C$8+DF118*'Ores &amp; Ingots'!$C$9+DG118*'Ores &amp; Ingots'!$C$10+DH118*'Ores &amp; Ingots'!$C$11+DI118*'Ores &amp; Ingots'!$C$12</f>
        <v>#VALUE!</v>
      </c>
      <c r="DW118" s="133" t="e">
        <f>DJ118*'Ores &amp; Ingots'!$B$3+DK118*'Ores &amp; Ingots'!$B$4+DL118*'Ores &amp; Ingots'!$B$5+DM118*'Ores &amp; Ingots'!$B$6+DN118*'Ores &amp; Ingots'!$B$7+DO118*'Ores &amp; Ingots'!$B$8+DP118*'Ores &amp; Ingots'!$B$9+DQ118*'Ores &amp; Ingots'!$B$10+DR118*'Ores &amp; Ingots'!$B$11+DS118*'Ores &amp; Ingots'!$B$12</f>
        <v>#VALUE!</v>
      </c>
      <c r="DX118" s="189" t="e">
        <f>CZ118*Refining!$G$3+DA118*Refining!$G$4+DB118*Refining!$G$5+DC118*Refining!$G$6+DD118*Refining!$G$7+DE118*Refining!$G$8+DF118*Refining!$G$9+DG118*Refining!$G$10+DH118*Refining!$G$11+DI118*Refining!$G$12</f>
        <v>#VALUE!</v>
      </c>
      <c r="DY118" s="189" t="e">
        <f t="shared" si="13"/>
        <v>#VALUE!</v>
      </c>
      <c r="DZ118" s="192" t="e">
        <f t="shared" si="14"/>
        <v>#VALUE!</v>
      </c>
      <c r="EA118" s="185" t="e">
        <f t="shared" si="15"/>
        <v>#VALUE!</v>
      </c>
      <c r="EB118" s="194" t="e">
        <f t="shared" ref="EB118:EC118" si="478">EA118/60</f>
        <v>#VALUE!</v>
      </c>
      <c r="EC118" s="194" t="e">
        <f t="shared" si="478"/>
        <v>#VALUE!</v>
      </c>
      <c r="ED118" s="185" t="e">
        <f t="shared" si="17"/>
        <v>#VALUE!</v>
      </c>
      <c r="EE118" s="194" t="e">
        <f t="shared" ref="EE118:EF118" si="479">ED118/1000</f>
        <v>#VALUE!</v>
      </c>
      <c r="EF118" s="196" t="e">
        <f t="shared" si="479"/>
        <v>#VALUE!</v>
      </c>
      <c r="EG118" s="130" t="e">
        <f t="shared" si="19"/>
        <v>#VALUE!</v>
      </c>
      <c r="EH118" s="132" t="e">
        <f t="shared" si="20"/>
        <v>#VALUE!</v>
      </c>
      <c r="EI118" s="133">
        <v>162</v>
      </c>
    </row>
    <row r="119" spans="1:139" ht="12.75" hidden="1" x14ac:dyDescent="0.2">
      <c r="A119" s="864"/>
      <c r="B119" s="135" t="s">
        <v>338</v>
      </c>
      <c r="C119" s="137" t="s">
        <v>155</v>
      </c>
      <c r="D119" s="137">
        <v>1</v>
      </c>
      <c r="E119" s="137">
        <v>1</v>
      </c>
      <c r="F119" s="137">
        <v>1</v>
      </c>
      <c r="G119" s="139">
        <f t="shared" si="0"/>
        <v>0.125</v>
      </c>
      <c r="H119" s="140">
        <v>10</v>
      </c>
      <c r="I119" s="140">
        <v>10</v>
      </c>
      <c r="J119" s="140">
        <f>H119/Main!$D$9</f>
        <v>2</v>
      </c>
      <c r="K119" s="140">
        <f>I119/Main!$D$10</f>
        <v>5</v>
      </c>
      <c r="L119" s="140">
        <f t="shared" si="1"/>
        <v>2.5</v>
      </c>
      <c r="M119" s="140">
        <v>1</v>
      </c>
      <c r="N119" s="145">
        <v>100</v>
      </c>
      <c r="O119" s="145">
        <v>100</v>
      </c>
      <c r="P119" s="143"/>
      <c r="Q119" s="145"/>
      <c r="R119" s="143"/>
      <c r="S119" s="146"/>
      <c r="T119" s="146"/>
      <c r="U119" s="143"/>
      <c r="V119" s="143"/>
      <c r="W119" s="146"/>
      <c r="X119" s="146"/>
      <c r="Y119" s="143"/>
      <c r="Z119" s="143"/>
      <c r="AA119" s="143"/>
      <c r="AB119" s="143"/>
      <c r="AC119" s="362"/>
      <c r="AD119" s="133">
        <v>2</v>
      </c>
      <c r="AE119" s="133">
        <v>1</v>
      </c>
      <c r="AF119" s="133">
        <v>0</v>
      </c>
      <c r="AG119" s="133">
        <v>0</v>
      </c>
      <c r="AH119" s="133"/>
      <c r="AI119" s="133">
        <v>0</v>
      </c>
      <c r="AJ119" s="133">
        <v>0</v>
      </c>
      <c r="AK119" s="167">
        <v>1</v>
      </c>
      <c r="AL119" s="133">
        <v>0</v>
      </c>
      <c r="AM119" s="133">
        <v>0</v>
      </c>
      <c r="AN119" s="133">
        <v>0</v>
      </c>
      <c r="AO119" s="133">
        <v>0</v>
      </c>
      <c r="AP119" s="133">
        <v>0</v>
      </c>
      <c r="AQ119" s="133">
        <v>0</v>
      </c>
      <c r="AR119" s="133">
        <v>0</v>
      </c>
      <c r="AS119" s="133">
        <v>0</v>
      </c>
      <c r="AT119" s="133">
        <v>0</v>
      </c>
      <c r="AU119" s="133">
        <v>0</v>
      </c>
      <c r="AV119" s="133">
        <v>0</v>
      </c>
      <c r="AW119" s="133">
        <v>0</v>
      </c>
      <c r="AX119" s="133">
        <v>0</v>
      </c>
      <c r="AY119" s="174">
        <f t="shared" ref="AY119:BS119" si="480">IF(AD119 = 0, "", AD119)</f>
        <v>2</v>
      </c>
      <c r="AZ119" s="133">
        <f t="shared" si="480"/>
        <v>1</v>
      </c>
      <c r="BA119" s="137" t="str">
        <f t="shared" si="480"/>
        <v/>
      </c>
      <c r="BB119" s="137" t="str">
        <f t="shared" si="480"/>
        <v/>
      </c>
      <c r="BC119" s="137" t="str">
        <f t="shared" si="480"/>
        <v/>
      </c>
      <c r="BD119" s="137" t="str">
        <f t="shared" si="480"/>
        <v/>
      </c>
      <c r="BE119" s="137" t="str">
        <f t="shared" si="480"/>
        <v/>
      </c>
      <c r="BF119" s="167">
        <f t="shared" si="480"/>
        <v>1</v>
      </c>
      <c r="BG119" s="137" t="str">
        <f t="shared" si="480"/>
        <v/>
      </c>
      <c r="BH119" s="137" t="str">
        <f t="shared" si="480"/>
        <v/>
      </c>
      <c r="BI119" s="137" t="str">
        <f t="shared" si="480"/>
        <v/>
      </c>
      <c r="BJ119" s="137" t="str">
        <f t="shared" si="480"/>
        <v/>
      </c>
      <c r="BK119" s="137" t="str">
        <f t="shared" si="480"/>
        <v/>
      </c>
      <c r="BL119" s="137" t="str">
        <f t="shared" si="480"/>
        <v/>
      </c>
      <c r="BM119" s="137" t="str">
        <f t="shared" si="480"/>
        <v/>
      </c>
      <c r="BN119" s="137" t="str">
        <f t="shared" si="480"/>
        <v/>
      </c>
      <c r="BO119" s="137" t="str">
        <f t="shared" si="480"/>
        <v/>
      </c>
      <c r="BP119" s="137" t="str">
        <f t="shared" si="480"/>
        <v/>
      </c>
      <c r="BQ119" s="137" t="str">
        <f t="shared" si="480"/>
        <v/>
      </c>
      <c r="BR119" s="137" t="str">
        <f t="shared" si="480"/>
        <v/>
      </c>
      <c r="BS119" s="169" t="str">
        <f t="shared" si="480"/>
        <v/>
      </c>
      <c r="BT119" s="174" t="e">
        <f>$AY119*Assembly!Z$4+$AZ119*Assembly!Z$5+$BA119*Assembly!Z$6+$BB119*Assembly!Z$7+$BC119*Assembly!Z$8+$BD119*Assembly!Z$9+$BE119*Assembly!Z$10+$BF119*Assembly!Z$11+$BG119*Assembly!Z$12+$BH119*Assembly!Z$13+$BI119*Assembly!Z$14+$BJ119*Assembly!Z$15+$BK119*Assembly!Z$16+$BL119*Assembly!Z$17+$BM119*Assembly!Z$18+$BN119*Assembly!Z$19+$BO119*Assembly!Z$20+$BP119*Assembly!Z$21+$BQ119*Assembly!Z$22+$BR119*Assembly!Z$23+$BS119*Assembly!Z$24</f>
        <v>#VALUE!</v>
      </c>
      <c r="BU119" s="133" t="e">
        <f t="shared" si="3"/>
        <v>#VALUE!</v>
      </c>
      <c r="BV119" s="133"/>
      <c r="BW119" s="133" t="e">
        <f>$AY119*Assembly!AD$4+$AZ119*Assembly!AD$5+$BA119*Assembly!AD$6+$BB119*Assembly!AD$7+$BC119*Assembly!AD$8+$BD119*Assembly!AD$9+$BE119*Assembly!AD$10+$BF119*Assembly!AD$11+$BG119*Assembly!AD$12+$BH119*Assembly!AD$13+$BI119*Assembly!AD$14+$BJ119*Assembly!AD$15+$BK119*Assembly!AD$16+$BL119*Assembly!AD$17+$BM119*Assembly!AD$18+$BN119*Assembly!AD$19+$BO119*Assembly!AD$20+$BP119*Assembly!AD$21+$BQ119*Assembly!AD$22+$BR119*Assembly!AD$23+$BS119*Assembly!AD$24</f>
        <v>#VALUE!</v>
      </c>
      <c r="BX119" s="177" t="e">
        <f t="shared" si="4"/>
        <v>#VALUE!</v>
      </c>
      <c r="BY119" s="178" t="e">
        <f t="shared" si="5"/>
        <v>#VALUE!</v>
      </c>
      <c r="BZ119" s="179" t="e">
        <f t="shared" si="6"/>
        <v>#VALUE!</v>
      </c>
      <c r="CA119" s="178" t="e">
        <f t="shared" si="7"/>
        <v>#VALUE!</v>
      </c>
      <c r="CB119" s="133" t="e">
        <f>$AY119*Assembly!Y$4+$AZ119*Assembly!Y$5+$BA119*Assembly!Y$6+$BB119*Assembly!Y$7+$BC119*Assembly!Y$8+$BD119*Assembly!Y$9+$BE119*Assembly!Y$10+$BF119*Assembly!Y$11+$BG119*Assembly!Y$12+$BH119*Assembly!Y$13+$BI119*Assembly!Y$14+$BJ119*Assembly!Y$15+$BK119*Assembly!Y$16+$BL119*Assembly!Y$17+$BM119*Assembly!Y$18+$BN119*Assembly!Y$19+$BO119*Assembly!Y$20+$BP119*Assembly!Y$21+$BQ119*Assembly!Y$22+$BR119*Assembly!Y$23+$BS119*Assembly!Y$24</f>
        <v>#VALUE!</v>
      </c>
      <c r="CC119" s="133" t="e">
        <f t="shared" si="8"/>
        <v>#VALUE!</v>
      </c>
      <c r="CD119" s="130" t="e">
        <f t="shared" si="9"/>
        <v>#VALUE!</v>
      </c>
      <c r="CE119" s="183" t="e">
        <f>$AY119*Assembly!AC$4+$AZ119*Assembly!AC$5+$BA119*Assembly!AC$6+$BB119*Assembly!AC$7+$BC119*Assembly!AC$8+$BD119*Assembly!AC$9+$BE119*Assembly!AC$10+$BF119*Assembly!AC$11+$BG119*Assembly!AC$12+$BH119*Assembly!AC$13+$BI119*Assembly!AC$14+$BJ119*Assembly!AC$15+$BK119*Assembly!AC$16+$BL119*Assembly!AC$17+$BM119*Assembly!AC$18+$BN119*Assembly!AC$19+$BO119*Assembly!AC$20+$BP119*Assembly!AC$21+$BQ119*Assembly!AC$22+$BR119*Assembly!AC$23+$BS119*Assembly!AC$24</f>
        <v>#VALUE!</v>
      </c>
      <c r="CF119" s="145" t="e">
        <f>$AY119*Assembly!M$4+$AZ119*Assembly!M$5+$BA119*Assembly!M$6+$BB119*Assembly!M$7+$BC119*Assembly!M$8+$BD119*Assembly!M$9+$BE119*Assembly!M$10+$BF119*Assembly!M$11+$BG119*Assembly!M$12+$BH119*Assembly!M$13+$BI119*Assembly!M$14+$BJ119*Assembly!M$15+$BK119*Assembly!M$16+$BL119*Assembly!M$17+$BM119*Assembly!M$18+$BN119*Assembly!M$19+$BO119*Assembly!M$20+$BP119*Assembly!M$21+$BQ119*Assembly!M$22+$BR119*Assembly!M$23+$BS119*Assembly!M$24</f>
        <v>#VALUE!</v>
      </c>
      <c r="CG119" s="145" t="e">
        <f>$AY119*Assembly!N$4+$AZ119*Assembly!N$5+$BA119*Assembly!N$6+$BB119*Assembly!N$7+$BC119*Assembly!N$8+$BD119*Assembly!N$9+$BE119*Assembly!N$10+$BF119*Assembly!N$11+$BG119*Assembly!N$12+$BH119*Assembly!N$13+$BI119*Assembly!N$14+$BJ119*Assembly!N$15+$BK119*Assembly!N$16+$BL119*Assembly!N$17+$BM119*Assembly!N$18+$BN119*Assembly!N$19+$BO119*Assembly!N$20+$BP119*Assembly!N$21+$BQ119*Assembly!N$22+$BR119*Assembly!N$23+$BS119*Assembly!N$24</f>
        <v>#VALUE!</v>
      </c>
      <c r="CH119" s="145" t="e">
        <f>$AY119*Assembly!O$4+$AZ119*Assembly!O$5+$BA119*Assembly!O$6+$BB119*Assembly!O$7+$BC119*Assembly!O$8+$BD119*Assembly!O$9+$BE119*Assembly!O$10+$BF119*Assembly!O$11+$BG119*Assembly!O$12+$BH119*Assembly!O$13+$BI119*Assembly!O$14+$BJ119*Assembly!O$15+$BK119*Assembly!O$16+$BL119*Assembly!O$17+$BM119*Assembly!O$18+$BN119*Assembly!O$19+$BO119*Assembly!O$20+$BP119*Assembly!O$21+$BQ119*Assembly!O$22+$BR119*Assembly!O$23+$BS119*Assembly!O$24</f>
        <v>#VALUE!</v>
      </c>
      <c r="CI119" s="140" t="e">
        <f>$AY119*Assembly!P$4+$AZ119*Assembly!P$5+$BA119*Assembly!P$6+$BB119*Assembly!P$7+$BC119*Assembly!P$8+$BD119*Assembly!P$9+$BE119*Assembly!P$10+$BF119*Assembly!P$11+$BG119*Assembly!P$12+$BH119*Assembly!P$13+$BI119*Assembly!P$14+$BJ119*Assembly!P$15+$BK119*Assembly!P$16+$BL119*Assembly!P$17+$BM119*Assembly!P$18+$BN119*Assembly!P$19+$BO119*Assembly!P$20+$BP119*Assembly!P$21+$BQ119*Assembly!P$22+$BR119*Assembly!P$23+$BS119*Assembly!P$24</f>
        <v>#VALUE!</v>
      </c>
      <c r="CJ119" s="140" t="e">
        <f>$AY119*Assembly!Q$4+$AZ119*Assembly!Q$5+$BA119*Assembly!Q$6+$BB119*Assembly!Q$7+$BC119*Assembly!Q$8+$BD119*Assembly!Q$9+$BE119*Assembly!Q$10+$BF119*Assembly!Q$11+$BG119*Assembly!Q$12+$BH119*Assembly!Q$13+$BI119*Assembly!Q$14+$BJ119*Assembly!Q$15+$BK119*Assembly!Q$16+$BL119*Assembly!Q$17+$BM119*Assembly!Q$18+$BN119*Assembly!Q$19+$BO119*Assembly!Q$20+$BP119*Assembly!Q$21+$BQ119*Assembly!Q$22+$BR119*Assembly!Q$23+$BS119*Assembly!Q$24</f>
        <v>#VALUE!</v>
      </c>
      <c r="CK119" s="145" t="e">
        <f>$AY119*Assembly!R$4+$AZ119*Assembly!R$5+$BA119*Assembly!R$6+$BB119*Assembly!R$7+$BC119*Assembly!R$8+$BD119*Assembly!R$9+$BE119*Assembly!R$10+$BF119*Assembly!R$11+$BG119*Assembly!R$12+$BH119*Assembly!R$13+$BI119*Assembly!R$14+$BJ119*Assembly!R$15+$BK119*Assembly!R$16+$BL119*Assembly!R$17+$BM119*Assembly!R$18+$BN119*Assembly!R$19+$BO119*Assembly!R$20+$BP119*Assembly!R$21+$BQ119*Assembly!R$22+$BR119*Assembly!R$23+$BS119*Assembly!R$24</f>
        <v>#VALUE!</v>
      </c>
      <c r="CL119" s="140" t="e">
        <f>$AY119*Assembly!S$4+$AZ119*Assembly!S$5+$BA119*Assembly!S$6+$BB119*Assembly!S$7+$BC119*Assembly!S$8+$BD119*Assembly!S$9+$BE119*Assembly!S$10+$BF119*Assembly!S$11+$BG119*Assembly!S$12+$BH119*Assembly!S$13+$BI119*Assembly!S$14+$BJ119*Assembly!S$15+$BK119*Assembly!S$16+$BL119*Assembly!S$17+$BM119*Assembly!S$18+$BN119*Assembly!S$19+$BO119*Assembly!S$20+$BP119*Assembly!S$21+$BQ119*Assembly!S$22+$BR119*Assembly!S$23+$BS119*Assembly!S$24</f>
        <v>#VALUE!</v>
      </c>
      <c r="CM119" s="140" t="e">
        <f>$AY119*Assembly!T$4+$AZ119*Assembly!T$5+$BA119*Assembly!T$6+$BB119*Assembly!T$7+$BC119*Assembly!T$8+$BD119*Assembly!T$9+$BE119*Assembly!T$10+$BF119*Assembly!T$11+$BG119*Assembly!T$12+$BH119*Assembly!T$13+$BI119*Assembly!T$14+$BJ119*Assembly!T$15+$BK119*Assembly!T$16+$BL119*Assembly!T$17+$BM119*Assembly!T$18+$BN119*Assembly!T$19+$BO119*Assembly!T$20+$BP119*Assembly!T$21+$BQ119*Assembly!T$22+$BR119*Assembly!T$23+$BS119*Assembly!T$24</f>
        <v>#VALUE!</v>
      </c>
      <c r="CN119" s="140" t="e">
        <f>$AY119*Assembly!U$4+$AZ119*Assembly!U$5+$BA119*Assembly!U$6+$BB119*Assembly!U$7+$BC119*Assembly!U$8+$BD119*Assembly!U$9+$BE119*Assembly!U$10+$BF119*Assembly!U$11+$BG119*Assembly!U$12+$BH119*Assembly!U$13+$BI119*Assembly!U$14+$BJ119*Assembly!U$15+$BK119*Assembly!U$16+$BL119*Assembly!U$17+$BM119*Assembly!U$18+$BN119*Assembly!U$19+$BO119*Assembly!U$20+$BP119*Assembly!U$21+$BQ119*Assembly!U$22+$BR119*Assembly!U$23+$BS119*Assembly!U$24</f>
        <v>#VALUE!</v>
      </c>
      <c r="CO119" s="145" t="e">
        <f>$AY119*Assembly!V$4+$AZ119*Assembly!V$5+$BA119*Assembly!V$6+$BB119*Assembly!V$7+$BC119*Assembly!V$8+$BD119*Assembly!V$9+$BE119*Assembly!V$10+$BF119*Assembly!V$11+$BG119*Assembly!V$12+$BH119*Assembly!V$13+$BI119*Assembly!V$14+$BJ119*Assembly!V$15+$BK119*Assembly!V$16+$BL119*Assembly!V$17+$BM119*Assembly!V$18+$BN119*Assembly!V$19+$BO119*Assembly!V$20+$BP119*Assembly!V$21+$BQ119*Assembly!V$22+$BR119*Assembly!V$23+$BS119*Assembly!V$24</f>
        <v>#VALUE!</v>
      </c>
      <c r="CP119" s="145" t="e">
        <f>CF119*Refining!$F$3</f>
        <v>#VALUE!</v>
      </c>
      <c r="CQ119" s="145" t="e">
        <f>CG119*Refining!$F$4</f>
        <v>#VALUE!</v>
      </c>
      <c r="CR119" s="145" t="e">
        <f>CH119*Refining!$F$5</f>
        <v>#VALUE!</v>
      </c>
      <c r="CS119" s="145" t="e">
        <f>CI119*Refining!$F$6</f>
        <v>#VALUE!</v>
      </c>
      <c r="CT119" s="145" t="e">
        <f>CJ119*Refining!$F$7</f>
        <v>#VALUE!</v>
      </c>
      <c r="CU119" s="145" t="e">
        <f>CK119*Refining!$F$8</f>
        <v>#VALUE!</v>
      </c>
      <c r="CV119" s="145" t="e">
        <f>CL119*Refining!$F$9</f>
        <v>#VALUE!</v>
      </c>
      <c r="CW119" s="145" t="e">
        <f>CM119*Refining!$F$10</f>
        <v>#VALUE!</v>
      </c>
      <c r="CX119" s="145" t="e">
        <f>CN119*Refining!$F$11</f>
        <v>#VALUE!</v>
      </c>
      <c r="CY119" s="145" t="e">
        <f>CO119*Refining!$F$12</f>
        <v>#VALUE!</v>
      </c>
      <c r="CZ119" s="185" t="e">
        <f t="shared" ref="CZ119:DS119" si="481">IF(CF119 = 0, "", CF119)</f>
        <v>#VALUE!</v>
      </c>
      <c r="DA119" s="186" t="e">
        <f t="shared" si="481"/>
        <v>#VALUE!</v>
      </c>
      <c r="DB119" s="186" t="e">
        <f t="shared" si="481"/>
        <v>#VALUE!</v>
      </c>
      <c r="DC119" s="186" t="e">
        <f t="shared" si="481"/>
        <v>#VALUE!</v>
      </c>
      <c r="DD119" s="186" t="e">
        <f t="shared" si="481"/>
        <v>#VALUE!</v>
      </c>
      <c r="DE119" s="186" t="e">
        <f t="shared" si="481"/>
        <v>#VALUE!</v>
      </c>
      <c r="DF119" s="186" t="e">
        <f t="shared" si="481"/>
        <v>#VALUE!</v>
      </c>
      <c r="DG119" s="186" t="e">
        <f t="shared" si="481"/>
        <v>#VALUE!</v>
      </c>
      <c r="DH119" s="186" t="e">
        <f t="shared" si="481"/>
        <v>#VALUE!</v>
      </c>
      <c r="DI119" s="187" t="e">
        <f t="shared" si="481"/>
        <v>#VALUE!</v>
      </c>
      <c r="DJ119" s="185" t="e">
        <f t="shared" si="481"/>
        <v>#VALUE!</v>
      </c>
      <c r="DK119" s="186" t="e">
        <f t="shared" si="481"/>
        <v>#VALUE!</v>
      </c>
      <c r="DL119" s="186" t="e">
        <f t="shared" si="481"/>
        <v>#VALUE!</v>
      </c>
      <c r="DM119" s="186" t="e">
        <f t="shared" si="481"/>
        <v>#VALUE!</v>
      </c>
      <c r="DN119" s="188" t="e">
        <f t="shared" si="481"/>
        <v>#VALUE!</v>
      </c>
      <c r="DO119" s="186" t="e">
        <f t="shared" si="481"/>
        <v>#VALUE!</v>
      </c>
      <c r="DP119" s="186" t="e">
        <f t="shared" si="481"/>
        <v>#VALUE!</v>
      </c>
      <c r="DQ119" s="186" t="e">
        <f t="shared" si="481"/>
        <v>#VALUE!</v>
      </c>
      <c r="DR119" s="186" t="e">
        <f t="shared" si="481"/>
        <v>#VALUE!</v>
      </c>
      <c r="DS119" s="187" t="e">
        <f t="shared" si="481"/>
        <v>#VALUE!</v>
      </c>
      <c r="DT119" s="185" t="e">
        <f t="shared" si="11"/>
        <v>#VALUE!</v>
      </c>
      <c r="DU119" s="189" t="e">
        <f t="shared" si="12"/>
        <v>#VALUE!</v>
      </c>
      <c r="DV119" s="133" t="e">
        <f>CZ119*'Ores &amp; Ingots'!$C$3+DA119*'Ores &amp; Ingots'!$C$4+DB119*'Ores &amp; Ingots'!$C$5+DC119*'Ores &amp; Ingots'!$C$6+DD119*'Ores &amp; Ingots'!$C$7+DE119*'Ores &amp; Ingots'!$C$8+DF119*'Ores &amp; Ingots'!$C$9+DG119*'Ores &amp; Ingots'!$C$10+DH119*'Ores &amp; Ingots'!$C$11+DI119*'Ores &amp; Ingots'!$C$12</f>
        <v>#VALUE!</v>
      </c>
      <c r="DW119" s="133" t="e">
        <f>DJ119*'Ores &amp; Ingots'!$B$3+DK119*'Ores &amp; Ingots'!$B$4+DL119*'Ores &amp; Ingots'!$B$5+DM119*'Ores &amp; Ingots'!$B$6+DN119*'Ores &amp; Ingots'!$B$7+DO119*'Ores &amp; Ingots'!$B$8+DP119*'Ores &amp; Ingots'!$B$9+DQ119*'Ores &amp; Ingots'!$B$10+DR119*'Ores &amp; Ingots'!$B$11+DS119*'Ores &amp; Ingots'!$B$12</f>
        <v>#VALUE!</v>
      </c>
      <c r="DX119" s="189" t="e">
        <f>CZ119*Refining!$G$3+DA119*Refining!$G$4+DB119*Refining!$G$5+DC119*Refining!$G$6+DD119*Refining!$G$7+DE119*Refining!$G$8+DF119*Refining!$G$9+DG119*Refining!$G$10+DH119*Refining!$G$11+DI119*Refining!$G$12</f>
        <v>#VALUE!</v>
      </c>
      <c r="DY119" s="189" t="e">
        <f t="shared" si="13"/>
        <v>#VALUE!</v>
      </c>
      <c r="DZ119" s="192" t="e">
        <f t="shared" si="14"/>
        <v>#VALUE!</v>
      </c>
      <c r="EA119" s="185" t="e">
        <f t="shared" si="15"/>
        <v>#VALUE!</v>
      </c>
      <c r="EB119" s="194" t="e">
        <f t="shared" ref="EB119:EC119" si="482">EA119/60</f>
        <v>#VALUE!</v>
      </c>
      <c r="EC119" s="194" t="e">
        <f t="shared" si="482"/>
        <v>#VALUE!</v>
      </c>
      <c r="ED119" s="185" t="e">
        <f t="shared" si="17"/>
        <v>#VALUE!</v>
      </c>
      <c r="EE119" s="194" t="e">
        <f t="shared" ref="EE119:EF119" si="483">ED119/1000</f>
        <v>#VALUE!</v>
      </c>
      <c r="EF119" s="196" t="e">
        <f t="shared" si="483"/>
        <v>#VALUE!</v>
      </c>
      <c r="EG119" s="130" t="e">
        <f t="shared" si="19"/>
        <v>#VALUE!</v>
      </c>
      <c r="EH119" s="132" t="e">
        <f t="shared" si="20"/>
        <v>#VALUE!</v>
      </c>
      <c r="EI119" s="133" t="s">
        <v>28</v>
      </c>
    </row>
    <row r="120" spans="1:139" ht="12.75" x14ac:dyDescent="0.2">
      <c r="A120" s="864"/>
      <c r="B120" s="135" t="s">
        <v>339</v>
      </c>
      <c r="C120" s="137" t="s">
        <v>156</v>
      </c>
      <c r="D120" s="137">
        <v>1</v>
      </c>
      <c r="E120" s="137">
        <v>1</v>
      </c>
      <c r="F120" s="137">
        <v>1</v>
      </c>
      <c r="G120" s="139">
        <f t="shared" si="0"/>
        <v>15.625</v>
      </c>
      <c r="H120" s="140">
        <v>10</v>
      </c>
      <c r="I120" s="140">
        <v>10</v>
      </c>
      <c r="J120" s="140">
        <f>H120/Main!$D$9</f>
        <v>2</v>
      </c>
      <c r="K120" s="140">
        <f>I120/Main!$D$10</f>
        <v>5</v>
      </c>
      <c r="L120" s="140">
        <f t="shared" si="1"/>
        <v>2.5</v>
      </c>
      <c r="M120" s="140">
        <v>1</v>
      </c>
      <c r="N120" s="145" t="s">
        <v>28</v>
      </c>
      <c r="O120" s="145" t="s">
        <v>28</v>
      </c>
      <c r="P120" s="143"/>
      <c r="Q120" s="145"/>
      <c r="R120" s="143"/>
      <c r="S120" s="146"/>
      <c r="T120" s="146"/>
      <c r="U120" s="143"/>
      <c r="V120" s="143"/>
      <c r="W120" s="146"/>
      <c r="X120" s="146"/>
      <c r="Y120" s="143"/>
      <c r="Z120" s="143"/>
      <c r="AA120" s="143"/>
      <c r="AB120" s="143"/>
      <c r="AC120" s="362" t="s">
        <v>220</v>
      </c>
      <c r="AD120" s="133">
        <v>0</v>
      </c>
      <c r="AE120" s="133">
        <v>6</v>
      </c>
      <c r="AF120" s="133">
        <v>0</v>
      </c>
      <c r="AG120" s="133">
        <v>0</v>
      </c>
      <c r="AH120" s="133">
        <v>30</v>
      </c>
      <c r="AI120" s="133">
        <v>0</v>
      </c>
      <c r="AJ120" s="133">
        <v>0</v>
      </c>
      <c r="AK120" s="167">
        <v>5</v>
      </c>
      <c r="AL120" s="133">
        <v>0</v>
      </c>
      <c r="AM120" s="133">
        <v>0</v>
      </c>
      <c r="AN120" s="133">
        <v>0</v>
      </c>
      <c r="AO120" s="133">
        <v>0</v>
      </c>
      <c r="AP120" s="133">
        <v>0</v>
      </c>
      <c r="AQ120" s="133">
        <v>0</v>
      </c>
      <c r="AR120" s="133">
        <v>0</v>
      </c>
      <c r="AS120" s="133">
        <v>0</v>
      </c>
      <c r="AT120" s="133">
        <v>0</v>
      </c>
      <c r="AU120" s="133">
        <v>0</v>
      </c>
      <c r="AV120" s="133">
        <v>0</v>
      </c>
      <c r="AW120" s="133">
        <v>0</v>
      </c>
      <c r="AX120" s="133">
        <v>0</v>
      </c>
      <c r="AY120" s="161" t="str">
        <f t="shared" ref="AY120:BS120" si="484">IF(AD120 = 0, "", AD120)</f>
        <v/>
      </c>
      <c r="AZ120" s="133">
        <f t="shared" si="484"/>
        <v>6</v>
      </c>
      <c r="BA120" s="137" t="str">
        <f t="shared" si="484"/>
        <v/>
      </c>
      <c r="BB120" s="137" t="str">
        <f t="shared" si="484"/>
        <v/>
      </c>
      <c r="BC120" s="133">
        <f t="shared" si="484"/>
        <v>30</v>
      </c>
      <c r="BD120" s="137" t="str">
        <f t="shared" si="484"/>
        <v/>
      </c>
      <c r="BE120" s="137" t="str">
        <f t="shared" si="484"/>
        <v/>
      </c>
      <c r="BF120" s="167">
        <f t="shared" si="484"/>
        <v>5</v>
      </c>
      <c r="BG120" s="137" t="str">
        <f t="shared" si="484"/>
        <v/>
      </c>
      <c r="BH120" s="137" t="str">
        <f t="shared" si="484"/>
        <v/>
      </c>
      <c r="BI120" s="137" t="str">
        <f t="shared" si="484"/>
        <v/>
      </c>
      <c r="BJ120" s="137" t="str">
        <f t="shared" si="484"/>
        <v/>
      </c>
      <c r="BK120" s="137" t="str">
        <f t="shared" si="484"/>
        <v/>
      </c>
      <c r="BL120" s="137" t="str">
        <f t="shared" si="484"/>
        <v/>
      </c>
      <c r="BM120" s="137" t="str">
        <f t="shared" si="484"/>
        <v/>
      </c>
      <c r="BN120" s="137" t="str">
        <f t="shared" si="484"/>
        <v/>
      </c>
      <c r="BO120" s="137" t="str">
        <f t="shared" si="484"/>
        <v/>
      </c>
      <c r="BP120" s="137" t="str">
        <f t="shared" si="484"/>
        <v/>
      </c>
      <c r="BQ120" s="137" t="str">
        <f t="shared" si="484"/>
        <v/>
      </c>
      <c r="BR120" s="137" t="str">
        <f t="shared" si="484"/>
        <v/>
      </c>
      <c r="BS120" s="169" t="str">
        <f t="shared" si="484"/>
        <v/>
      </c>
      <c r="BT120" s="174" t="e">
        <f>$AY120*Assembly!Z$4+$AZ120*Assembly!Z$5+$BA120*Assembly!Z$6+$BB120*Assembly!Z$7+$BC120*Assembly!Z$8+$BD120*Assembly!Z$9+$BE120*Assembly!Z$10+$BF120*Assembly!Z$11+$BG120*Assembly!Z$12+$BH120*Assembly!Z$13+$BI120*Assembly!Z$14+$BJ120*Assembly!Z$15+$BK120*Assembly!Z$16+$BL120*Assembly!Z$17+$BM120*Assembly!Z$18+$BN120*Assembly!Z$19+$BO120*Assembly!Z$20+$BP120*Assembly!Z$21+$BQ120*Assembly!Z$22+$BR120*Assembly!Z$23+$BS120*Assembly!Z$24</f>
        <v>#VALUE!</v>
      </c>
      <c r="BU120" s="133" t="e">
        <f t="shared" si="3"/>
        <v>#VALUE!</v>
      </c>
      <c r="BV120" s="133"/>
      <c r="BW120" s="133" t="e">
        <f>$AY120*Assembly!AD$4+$AZ120*Assembly!AD$5+$BA120*Assembly!AD$6+$BB120*Assembly!AD$7+$BC120*Assembly!AD$8+$BD120*Assembly!AD$9+$BE120*Assembly!AD$10+$BF120*Assembly!AD$11+$BG120*Assembly!AD$12+$BH120*Assembly!AD$13+$BI120*Assembly!AD$14+$BJ120*Assembly!AD$15+$BK120*Assembly!AD$16+$BL120*Assembly!AD$17+$BM120*Assembly!AD$18+$BN120*Assembly!AD$19+$BO120*Assembly!AD$20+$BP120*Assembly!AD$21+$BQ120*Assembly!AD$22+$BR120*Assembly!AD$23+$BS120*Assembly!AD$24</f>
        <v>#VALUE!</v>
      </c>
      <c r="BX120" s="177" t="e">
        <f t="shared" si="4"/>
        <v>#VALUE!</v>
      </c>
      <c r="BY120" s="178" t="e">
        <f t="shared" si="5"/>
        <v>#VALUE!</v>
      </c>
      <c r="BZ120" s="179" t="e">
        <f t="shared" si="6"/>
        <v>#VALUE!</v>
      </c>
      <c r="CA120" s="178" t="e">
        <f t="shared" si="7"/>
        <v>#VALUE!</v>
      </c>
      <c r="CB120" s="133" t="e">
        <f>$AY120*Assembly!Y$4+$AZ120*Assembly!Y$5+$BA120*Assembly!Y$6+$BB120*Assembly!Y$7+$BC120*Assembly!Y$8+$BD120*Assembly!Y$9+$BE120*Assembly!Y$10+$BF120*Assembly!Y$11+$BG120*Assembly!Y$12+$BH120*Assembly!Y$13+$BI120*Assembly!Y$14+$BJ120*Assembly!Y$15+$BK120*Assembly!Y$16+$BL120*Assembly!Y$17+$BM120*Assembly!Y$18+$BN120*Assembly!Y$19+$BO120*Assembly!Y$20+$BP120*Assembly!Y$21+$BQ120*Assembly!Y$22+$BR120*Assembly!Y$23+$BS120*Assembly!Y$24</f>
        <v>#VALUE!</v>
      </c>
      <c r="CC120" s="133" t="e">
        <f t="shared" si="8"/>
        <v>#VALUE!</v>
      </c>
      <c r="CD120" s="130" t="e">
        <f t="shared" si="9"/>
        <v>#VALUE!</v>
      </c>
      <c r="CE120" s="183" t="e">
        <f>$AY120*Assembly!AC$4+$AZ120*Assembly!AC$5+$BA120*Assembly!AC$6+$BB120*Assembly!AC$7+$BC120*Assembly!AC$8+$BD120*Assembly!AC$9+$BE120*Assembly!AC$10+$BF120*Assembly!AC$11+$BG120*Assembly!AC$12+$BH120*Assembly!AC$13+$BI120*Assembly!AC$14+$BJ120*Assembly!AC$15+$BK120*Assembly!AC$16+$BL120*Assembly!AC$17+$BM120*Assembly!AC$18+$BN120*Assembly!AC$19+$BO120*Assembly!AC$20+$BP120*Assembly!AC$21+$BQ120*Assembly!AC$22+$BR120*Assembly!AC$23+$BS120*Assembly!AC$24</f>
        <v>#VALUE!</v>
      </c>
      <c r="CF120" s="145" t="e">
        <f>$AY120*Assembly!M$4+$AZ120*Assembly!M$5+$BA120*Assembly!M$6+$BB120*Assembly!M$7+$BC120*Assembly!M$8+$BD120*Assembly!M$9+$BE120*Assembly!M$10+$BF120*Assembly!M$11+$BG120*Assembly!M$12+$BH120*Assembly!M$13+$BI120*Assembly!M$14+$BJ120*Assembly!M$15+$BK120*Assembly!M$16+$BL120*Assembly!M$17+$BM120*Assembly!M$18+$BN120*Assembly!M$19+$BO120*Assembly!M$20+$BP120*Assembly!M$21+$BQ120*Assembly!M$22+$BR120*Assembly!M$23+$BS120*Assembly!M$24</f>
        <v>#VALUE!</v>
      </c>
      <c r="CG120" s="145" t="e">
        <f>$AY120*Assembly!N$4+$AZ120*Assembly!N$5+$BA120*Assembly!N$6+$BB120*Assembly!N$7+$BC120*Assembly!N$8+$BD120*Assembly!N$9+$BE120*Assembly!N$10+$BF120*Assembly!N$11+$BG120*Assembly!N$12+$BH120*Assembly!N$13+$BI120*Assembly!N$14+$BJ120*Assembly!N$15+$BK120*Assembly!N$16+$BL120*Assembly!N$17+$BM120*Assembly!N$18+$BN120*Assembly!N$19+$BO120*Assembly!N$20+$BP120*Assembly!N$21+$BQ120*Assembly!N$22+$BR120*Assembly!N$23+$BS120*Assembly!N$24</f>
        <v>#VALUE!</v>
      </c>
      <c r="CH120" s="145" t="e">
        <f>$AY120*Assembly!O$4+$AZ120*Assembly!O$5+$BA120*Assembly!O$6+$BB120*Assembly!O$7+$BC120*Assembly!O$8+$BD120*Assembly!O$9+$BE120*Assembly!O$10+$BF120*Assembly!O$11+$BG120*Assembly!O$12+$BH120*Assembly!O$13+$BI120*Assembly!O$14+$BJ120*Assembly!O$15+$BK120*Assembly!O$16+$BL120*Assembly!O$17+$BM120*Assembly!O$18+$BN120*Assembly!O$19+$BO120*Assembly!O$20+$BP120*Assembly!O$21+$BQ120*Assembly!O$22+$BR120*Assembly!O$23+$BS120*Assembly!O$24</f>
        <v>#VALUE!</v>
      </c>
      <c r="CI120" s="140" t="e">
        <f>$AY120*Assembly!P$4+$AZ120*Assembly!P$5+$BA120*Assembly!P$6+$BB120*Assembly!P$7+$BC120*Assembly!P$8+$BD120*Assembly!P$9+$BE120*Assembly!P$10+$BF120*Assembly!P$11+$BG120*Assembly!P$12+$BH120*Assembly!P$13+$BI120*Assembly!P$14+$BJ120*Assembly!P$15+$BK120*Assembly!P$16+$BL120*Assembly!P$17+$BM120*Assembly!P$18+$BN120*Assembly!P$19+$BO120*Assembly!P$20+$BP120*Assembly!P$21+$BQ120*Assembly!P$22+$BR120*Assembly!P$23+$BS120*Assembly!P$24</f>
        <v>#VALUE!</v>
      </c>
      <c r="CJ120" s="140" t="e">
        <f>$AY120*Assembly!Q$4+$AZ120*Assembly!Q$5+$BA120*Assembly!Q$6+$BB120*Assembly!Q$7+$BC120*Assembly!Q$8+$BD120*Assembly!Q$9+$BE120*Assembly!Q$10+$BF120*Assembly!Q$11+$BG120*Assembly!Q$12+$BH120*Assembly!Q$13+$BI120*Assembly!Q$14+$BJ120*Assembly!Q$15+$BK120*Assembly!Q$16+$BL120*Assembly!Q$17+$BM120*Assembly!Q$18+$BN120*Assembly!Q$19+$BO120*Assembly!Q$20+$BP120*Assembly!Q$21+$BQ120*Assembly!Q$22+$BR120*Assembly!Q$23+$BS120*Assembly!Q$24</f>
        <v>#VALUE!</v>
      </c>
      <c r="CK120" s="145" t="e">
        <f>$AY120*Assembly!R$4+$AZ120*Assembly!R$5+$BA120*Assembly!R$6+$BB120*Assembly!R$7+$BC120*Assembly!R$8+$BD120*Assembly!R$9+$BE120*Assembly!R$10+$BF120*Assembly!R$11+$BG120*Assembly!R$12+$BH120*Assembly!R$13+$BI120*Assembly!R$14+$BJ120*Assembly!R$15+$BK120*Assembly!R$16+$BL120*Assembly!R$17+$BM120*Assembly!R$18+$BN120*Assembly!R$19+$BO120*Assembly!R$20+$BP120*Assembly!R$21+$BQ120*Assembly!R$22+$BR120*Assembly!R$23+$BS120*Assembly!R$24</f>
        <v>#VALUE!</v>
      </c>
      <c r="CL120" s="140" t="e">
        <f>$AY120*Assembly!S$4+$AZ120*Assembly!S$5+$BA120*Assembly!S$6+$BB120*Assembly!S$7+$BC120*Assembly!S$8+$BD120*Assembly!S$9+$BE120*Assembly!S$10+$BF120*Assembly!S$11+$BG120*Assembly!S$12+$BH120*Assembly!S$13+$BI120*Assembly!S$14+$BJ120*Assembly!S$15+$BK120*Assembly!S$16+$BL120*Assembly!S$17+$BM120*Assembly!S$18+$BN120*Assembly!S$19+$BO120*Assembly!S$20+$BP120*Assembly!S$21+$BQ120*Assembly!S$22+$BR120*Assembly!S$23+$BS120*Assembly!S$24</f>
        <v>#VALUE!</v>
      </c>
      <c r="CM120" s="140" t="e">
        <f>$AY120*Assembly!T$4+$AZ120*Assembly!T$5+$BA120*Assembly!T$6+$BB120*Assembly!T$7+$BC120*Assembly!T$8+$BD120*Assembly!T$9+$BE120*Assembly!T$10+$BF120*Assembly!T$11+$BG120*Assembly!T$12+$BH120*Assembly!T$13+$BI120*Assembly!T$14+$BJ120*Assembly!T$15+$BK120*Assembly!T$16+$BL120*Assembly!T$17+$BM120*Assembly!T$18+$BN120*Assembly!T$19+$BO120*Assembly!T$20+$BP120*Assembly!T$21+$BQ120*Assembly!T$22+$BR120*Assembly!T$23+$BS120*Assembly!T$24</f>
        <v>#VALUE!</v>
      </c>
      <c r="CN120" s="140" t="e">
        <f>$AY120*Assembly!U$4+$AZ120*Assembly!U$5+$BA120*Assembly!U$6+$BB120*Assembly!U$7+$BC120*Assembly!U$8+$BD120*Assembly!U$9+$BE120*Assembly!U$10+$BF120*Assembly!U$11+$BG120*Assembly!U$12+$BH120*Assembly!U$13+$BI120*Assembly!U$14+$BJ120*Assembly!U$15+$BK120*Assembly!U$16+$BL120*Assembly!U$17+$BM120*Assembly!U$18+$BN120*Assembly!U$19+$BO120*Assembly!U$20+$BP120*Assembly!U$21+$BQ120*Assembly!U$22+$BR120*Assembly!U$23+$BS120*Assembly!U$24</f>
        <v>#VALUE!</v>
      </c>
      <c r="CO120" s="145" t="e">
        <f>$AY120*Assembly!V$4+$AZ120*Assembly!V$5+$BA120*Assembly!V$6+$BB120*Assembly!V$7+$BC120*Assembly!V$8+$BD120*Assembly!V$9+$BE120*Assembly!V$10+$BF120*Assembly!V$11+$BG120*Assembly!V$12+$BH120*Assembly!V$13+$BI120*Assembly!V$14+$BJ120*Assembly!V$15+$BK120*Assembly!V$16+$BL120*Assembly!V$17+$BM120*Assembly!V$18+$BN120*Assembly!V$19+$BO120*Assembly!V$20+$BP120*Assembly!V$21+$BQ120*Assembly!V$22+$BR120*Assembly!V$23+$BS120*Assembly!V$24</f>
        <v>#VALUE!</v>
      </c>
      <c r="CP120" s="145" t="e">
        <f>CF120*Refining!$F$3</f>
        <v>#VALUE!</v>
      </c>
      <c r="CQ120" s="145" t="e">
        <f>CG120*Refining!$F$4</f>
        <v>#VALUE!</v>
      </c>
      <c r="CR120" s="145" t="e">
        <f>CH120*Refining!$F$5</f>
        <v>#VALUE!</v>
      </c>
      <c r="CS120" s="145" t="e">
        <f>CI120*Refining!$F$6</f>
        <v>#VALUE!</v>
      </c>
      <c r="CT120" s="145" t="e">
        <f>CJ120*Refining!$F$7</f>
        <v>#VALUE!</v>
      </c>
      <c r="CU120" s="145" t="e">
        <f>CK120*Refining!$F$8</f>
        <v>#VALUE!</v>
      </c>
      <c r="CV120" s="145" t="e">
        <f>CL120*Refining!$F$9</f>
        <v>#VALUE!</v>
      </c>
      <c r="CW120" s="145" t="e">
        <f>CM120*Refining!$F$10</f>
        <v>#VALUE!</v>
      </c>
      <c r="CX120" s="145" t="e">
        <f>CN120*Refining!$F$11</f>
        <v>#VALUE!</v>
      </c>
      <c r="CY120" s="145" t="e">
        <f>CO120*Refining!$F$12</f>
        <v>#VALUE!</v>
      </c>
      <c r="CZ120" s="185" t="e">
        <f t="shared" ref="CZ120:DS120" si="485">IF(CF120 = 0, "", CF120)</f>
        <v>#VALUE!</v>
      </c>
      <c r="DA120" s="186" t="e">
        <f t="shared" si="485"/>
        <v>#VALUE!</v>
      </c>
      <c r="DB120" s="186" t="e">
        <f t="shared" si="485"/>
        <v>#VALUE!</v>
      </c>
      <c r="DC120" s="186" t="e">
        <f t="shared" si="485"/>
        <v>#VALUE!</v>
      </c>
      <c r="DD120" s="186" t="e">
        <f t="shared" si="485"/>
        <v>#VALUE!</v>
      </c>
      <c r="DE120" s="186" t="e">
        <f t="shared" si="485"/>
        <v>#VALUE!</v>
      </c>
      <c r="DF120" s="186" t="e">
        <f t="shared" si="485"/>
        <v>#VALUE!</v>
      </c>
      <c r="DG120" s="186" t="e">
        <f t="shared" si="485"/>
        <v>#VALUE!</v>
      </c>
      <c r="DH120" s="186" t="e">
        <f t="shared" si="485"/>
        <v>#VALUE!</v>
      </c>
      <c r="DI120" s="187" t="e">
        <f t="shared" si="485"/>
        <v>#VALUE!</v>
      </c>
      <c r="DJ120" s="185" t="e">
        <f t="shared" si="485"/>
        <v>#VALUE!</v>
      </c>
      <c r="DK120" s="186" t="e">
        <f t="shared" si="485"/>
        <v>#VALUE!</v>
      </c>
      <c r="DL120" s="186" t="e">
        <f t="shared" si="485"/>
        <v>#VALUE!</v>
      </c>
      <c r="DM120" s="186" t="e">
        <f t="shared" si="485"/>
        <v>#VALUE!</v>
      </c>
      <c r="DN120" s="188" t="e">
        <f t="shared" si="485"/>
        <v>#VALUE!</v>
      </c>
      <c r="DO120" s="186" t="e">
        <f t="shared" si="485"/>
        <v>#VALUE!</v>
      </c>
      <c r="DP120" s="186" t="e">
        <f t="shared" si="485"/>
        <v>#VALUE!</v>
      </c>
      <c r="DQ120" s="186" t="e">
        <f t="shared" si="485"/>
        <v>#VALUE!</v>
      </c>
      <c r="DR120" s="186" t="e">
        <f t="shared" si="485"/>
        <v>#VALUE!</v>
      </c>
      <c r="DS120" s="187" t="e">
        <f t="shared" si="485"/>
        <v>#VALUE!</v>
      </c>
      <c r="DT120" s="185" t="e">
        <f t="shared" si="11"/>
        <v>#VALUE!</v>
      </c>
      <c r="DU120" s="189" t="e">
        <f t="shared" si="12"/>
        <v>#VALUE!</v>
      </c>
      <c r="DV120" s="133" t="e">
        <f>CZ120*'Ores &amp; Ingots'!$C$3+DA120*'Ores &amp; Ingots'!$C$4+DB120*'Ores &amp; Ingots'!$C$5+DC120*'Ores &amp; Ingots'!$C$6+DD120*'Ores &amp; Ingots'!$C$7+DE120*'Ores &amp; Ingots'!$C$8+DF120*'Ores &amp; Ingots'!$C$9+DG120*'Ores &amp; Ingots'!$C$10+DH120*'Ores &amp; Ingots'!$C$11+DI120*'Ores &amp; Ingots'!$C$12</f>
        <v>#VALUE!</v>
      </c>
      <c r="DW120" s="133" t="e">
        <f>DJ120*'Ores &amp; Ingots'!$B$3+DK120*'Ores &amp; Ingots'!$B$4+DL120*'Ores &amp; Ingots'!$B$5+DM120*'Ores &amp; Ingots'!$B$6+DN120*'Ores &amp; Ingots'!$B$7+DO120*'Ores &amp; Ingots'!$B$8+DP120*'Ores &amp; Ingots'!$B$9+DQ120*'Ores &amp; Ingots'!$B$10+DR120*'Ores &amp; Ingots'!$B$11+DS120*'Ores &amp; Ingots'!$B$12</f>
        <v>#VALUE!</v>
      </c>
      <c r="DX120" s="189" t="e">
        <f>CZ120*Refining!$G$3+DA120*Refining!$G$4+DB120*Refining!$G$5+DC120*Refining!$G$6+DD120*Refining!$G$7+DE120*Refining!$G$8+DF120*Refining!$G$9+DG120*Refining!$G$10+DH120*Refining!$G$11+DI120*Refining!$G$12</f>
        <v>#VALUE!</v>
      </c>
      <c r="DY120" s="189" t="e">
        <f t="shared" si="13"/>
        <v>#VALUE!</v>
      </c>
      <c r="DZ120" s="192" t="e">
        <f t="shared" si="14"/>
        <v>#VALUE!</v>
      </c>
      <c r="EA120" s="185" t="e">
        <f t="shared" si="15"/>
        <v>#VALUE!</v>
      </c>
      <c r="EB120" s="194" t="e">
        <f t="shared" ref="EB120:EC120" si="486">EA120/60</f>
        <v>#VALUE!</v>
      </c>
      <c r="EC120" s="194" t="e">
        <f t="shared" si="486"/>
        <v>#VALUE!</v>
      </c>
      <c r="ED120" s="185" t="e">
        <f t="shared" si="17"/>
        <v>#VALUE!</v>
      </c>
      <c r="EE120" s="194" t="e">
        <f t="shared" ref="EE120:EF120" si="487">ED120/1000</f>
        <v>#VALUE!</v>
      </c>
      <c r="EF120" s="196" t="e">
        <f t="shared" si="487"/>
        <v>#VALUE!</v>
      </c>
      <c r="EG120" s="130" t="e">
        <f t="shared" si="19"/>
        <v>#VALUE!</v>
      </c>
      <c r="EH120" s="132" t="e">
        <f t="shared" si="20"/>
        <v>#VALUE!</v>
      </c>
      <c r="EI120" s="133">
        <v>1454</v>
      </c>
    </row>
    <row r="121" spans="1:139" ht="12.75" hidden="1" x14ac:dyDescent="0.2">
      <c r="A121" s="864"/>
      <c r="B121" s="135" t="s">
        <v>339</v>
      </c>
      <c r="C121" s="137" t="s">
        <v>155</v>
      </c>
      <c r="D121" s="137">
        <v>1</v>
      </c>
      <c r="E121" s="137">
        <v>1</v>
      </c>
      <c r="F121" s="137">
        <v>1</v>
      </c>
      <c r="G121" s="139">
        <f t="shared" si="0"/>
        <v>0.125</v>
      </c>
      <c r="H121" s="140">
        <v>2</v>
      </c>
      <c r="I121" s="140">
        <v>2</v>
      </c>
      <c r="J121" s="140">
        <f>H121/Main!$D$9</f>
        <v>0.4</v>
      </c>
      <c r="K121" s="140">
        <f>I121/Main!$D$10</f>
        <v>1</v>
      </c>
      <c r="L121" s="140">
        <f t="shared" si="1"/>
        <v>2.5</v>
      </c>
      <c r="M121" s="140">
        <v>1</v>
      </c>
      <c r="N121" s="145" t="s">
        <v>28</v>
      </c>
      <c r="O121" s="145" t="s">
        <v>28</v>
      </c>
      <c r="P121" s="143"/>
      <c r="Q121" s="145"/>
      <c r="R121" s="143"/>
      <c r="S121" s="146"/>
      <c r="T121" s="146"/>
      <c r="U121" s="143"/>
      <c r="V121" s="143"/>
      <c r="W121" s="146"/>
      <c r="X121" s="146"/>
      <c r="Y121" s="143"/>
      <c r="Z121" s="143"/>
      <c r="AA121" s="143"/>
      <c r="AB121" s="143"/>
      <c r="AC121" s="362"/>
      <c r="AD121" s="133">
        <v>0</v>
      </c>
      <c r="AE121" s="133">
        <v>2</v>
      </c>
      <c r="AF121" s="133">
        <v>0</v>
      </c>
      <c r="AG121" s="133">
        <v>0</v>
      </c>
      <c r="AH121" s="133">
        <v>3</v>
      </c>
      <c r="AI121" s="133">
        <v>0</v>
      </c>
      <c r="AJ121" s="133">
        <v>0</v>
      </c>
      <c r="AK121" s="167">
        <v>1</v>
      </c>
      <c r="AL121" s="133">
        <v>0</v>
      </c>
      <c r="AM121" s="133">
        <v>0</v>
      </c>
      <c r="AN121" s="133">
        <v>0</v>
      </c>
      <c r="AO121" s="133">
        <v>0</v>
      </c>
      <c r="AP121" s="133">
        <v>0</v>
      </c>
      <c r="AQ121" s="133">
        <v>0</v>
      </c>
      <c r="AR121" s="133">
        <v>0</v>
      </c>
      <c r="AS121" s="133">
        <v>0</v>
      </c>
      <c r="AT121" s="133">
        <v>0</v>
      </c>
      <c r="AU121" s="133">
        <v>0</v>
      </c>
      <c r="AV121" s="133">
        <v>0</v>
      </c>
      <c r="AW121" s="133">
        <v>0</v>
      </c>
      <c r="AX121" s="133">
        <v>0</v>
      </c>
      <c r="AY121" s="161" t="str">
        <f t="shared" ref="AY121:BS121" si="488">IF(AD121 = 0, "", AD121)</f>
        <v/>
      </c>
      <c r="AZ121" s="133">
        <f t="shared" si="488"/>
        <v>2</v>
      </c>
      <c r="BA121" s="137" t="str">
        <f t="shared" si="488"/>
        <v/>
      </c>
      <c r="BB121" s="137" t="str">
        <f t="shared" si="488"/>
        <v/>
      </c>
      <c r="BC121" s="133">
        <f t="shared" si="488"/>
        <v>3</v>
      </c>
      <c r="BD121" s="137" t="str">
        <f t="shared" si="488"/>
        <v/>
      </c>
      <c r="BE121" s="137" t="str">
        <f t="shared" si="488"/>
        <v/>
      </c>
      <c r="BF121" s="167">
        <f t="shared" si="488"/>
        <v>1</v>
      </c>
      <c r="BG121" s="137" t="str">
        <f t="shared" si="488"/>
        <v/>
      </c>
      <c r="BH121" s="137" t="str">
        <f t="shared" si="488"/>
        <v/>
      </c>
      <c r="BI121" s="137" t="str">
        <f t="shared" si="488"/>
        <v/>
      </c>
      <c r="BJ121" s="137" t="str">
        <f t="shared" si="488"/>
        <v/>
      </c>
      <c r="BK121" s="137" t="str">
        <f t="shared" si="488"/>
        <v/>
      </c>
      <c r="BL121" s="137" t="str">
        <f t="shared" si="488"/>
        <v/>
      </c>
      <c r="BM121" s="137" t="str">
        <f t="shared" si="488"/>
        <v/>
      </c>
      <c r="BN121" s="137" t="str">
        <f t="shared" si="488"/>
        <v/>
      </c>
      <c r="BO121" s="137" t="str">
        <f t="shared" si="488"/>
        <v/>
      </c>
      <c r="BP121" s="137" t="str">
        <f t="shared" si="488"/>
        <v/>
      </c>
      <c r="BQ121" s="137" t="str">
        <f t="shared" si="488"/>
        <v/>
      </c>
      <c r="BR121" s="137" t="str">
        <f t="shared" si="488"/>
        <v/>
      </c>
      <c r="BS121" s="169" t="str">
        <f t="shared" si="488"/>
        <v/>
      </c>
      <c r="BT121" s="174" t="e">
        <f>$AY121*Assembly!Z$4+$AZ121*Assembly!Z$5+$BA121*Assembly!Z$6+$BB121*Assembly!Z$7+$BC121*Assembly!Z$8+$BD121*Assembly!Z$9+$BE121*Assembly!Z$10+$BF121*Assembly!Z$11+$BG121*Assembly!Z$12+$BH121*Assembly!Z$13+$BI121*Assembly!Z$14+$BJ121*Assembly!Z$15+$BK121*Assembly!Z$16+$BL121*Assembly!Z$17+$BM121*Assembly!Z$18+$BN121*Assembly!Z$19+$BO121*Assembly!Z$20+$BP121*Assembly!Z$21+$BQ121*Assembly!Z$22+$BR121*Assembly!Z$23+$BS121*Assembly!Z$24</f>
        <v>#VALUE!</v>
      </c>
      <c r="BU121" s="133" t="e">
        <f t="shared" si="3"/>
        <v>#VALUE!</v>
      </c>
      <c r="BV121" s="133"/>
      <c r="BW121" s="133" t="e">
        <f>$AY121*Assembly!AD$4+$AZ121*Assembly!AD$5+$BA121*Assembly!AD$6+$BB121*Assembly!AD$7+$BC121*Assembly!AD$8+$BD121*Assembly!AD$9+$BE121*Assembly!AD$10+$BF121*Assembly!AD$11+$BG121*Assembly!AD$12+$BH121*Assembly!AD$13+$BI121*Assembly!AD$14+$BJ121*Assembly!AD$15+$BK121*Assembly!AD$16+$BL121*Assembly!AD$17+$BM121*Assembly!AD$18+$BN121*Assembly!AD$19+$BO121*Assembly!AD$20+$BP121*Assembly!AD$21+$BQ121*Assembly!AD$22+$BR121*Assembly!AD$23+$BS121*Assembly!AD$24</f>
        <v>#VALUE!</v>
      </c>
      <c r="BX121" s="177" t="e">
        <f t="shared" si="4"/>
        <v>#VALUE!</v>
      </c>
      <c r="BY121" s="178" t="e">
        <f t="shared" si="5"/>
        <v>#VALUE!</v>
      </c>
      <c r="BZ121" s="179" t="e">
        <f t="shared" si="6"/>
        <v>#VALUE!</v>
      </c>
      <c r="CA121" s="178" t="e">
        <f t="shared" si="7"/>
        <v>#VALUE!</v>
      </c>
      <c r="CB121" s="133" t="e">
        <f>$AY121*Assembly!Y$4+$AZ121*Assembly!Y$5+$BA121*Assembly!Y$6+$BB121*Assembly!Y$7+$BC121*Assembly!Y$8+$BD121*Assembly!Y$9+$BE121*Assembly!Y$10+$BF121*Assembly!Y$11+$BG121*Assembly!Y$12+$BH121*Assembly!Y$13+$BI121*Assembly!Y$14+$BJ121*Assembly!Y$15+$BK121*Assembly!Y$16+$BL121*Assembly!Y$17+$BM121*Assembly!Y$18+$BN121*Assembly!Y$19+$BO121*Assembly!Y$20+$BP121*Assembly!Y$21+$BQ121*Assembly!Y$22+$BR121*Assembly!Y$23+$BS121*Assembly!Y$24</f>
        <v>#VALUE!</v>
      </c>
      <c r="CC121" s="133" t="e">
        <f t="shared" si="8"/>
        <v>#VALUE!</v>
      </c>
      <c r="CD121" s="130" t="e">
        <f t="shared" si="9"/>
        <v>#VALUE!</v>
      </c>
      <c r="CE121" s="183" t="e">
        <f>$AY121*Assembly!AC$4+$AZ121*Assembly!AC$5+$BA121*Assembly!AC$6+$BB121*Assembly!AC$7+$BC121*Assembly!AC$8+$BD121*Assembly!AC$9+$BE121*Assembly!AC$10+$BF121*Assembly!AC$11+$BG121*Assembly!AC$12+$BH121*Assembly!AC$13+$BI121*Assembly!AC$14+$BJ121*Assembly!AC$15+$BK121*Assembly!AC$16+$BL121*Assembly!AC$17+$BM121*Assembly!AC$18+$BN121*Assembly!AC$19+$BO121*Assembly!AC$20+$BP121*Assembly!AC$21+$BQ121*Assembly!AC$22+$BR121*Assembly!AC$23+$BS121*Assembly!AC$24</f>
        <v>#VALUE!</v>
      </c>
      <c r="CF121" s="145" t="e">
        <f>$AY121*Assembly!M$4+$AZ121*Assembly!M$5+$BA121*Assembly!M$6+$BB121*Assembly!M$7+$BC121*Assembly!M$8+$BD121*Assembly!M$9+$BE121*Assembly!M$10+$BF121*Assembly!M$11+$BG121*Assembly!M$12+$BH121*Assembly!M$13+$BI121*Assembly!M$14+$BJ121*Assembly!M$15+$BK121*Assembly!M$16+$BL121*Assembly!M$17+$BM121*Assembly!M$18+$BN121*Assembly!M$19+$BO121*Assembly!M$20+$BP121*Assembly!M$21+$BQ121*Assembly!M$22+$BR121*Assembly!M$23+$BS121*Assembly!M$24</f>
        <v>#VALUE!</v>
      </c>
      <c r="CG121" s="145" t="e">
        <f>$AY121*Assembly!N$4+$AZ121*Assembly!N$5+$BA121*Assembly!N$6+$BB121*Assembly!N$7+$BC121*Assembly!N$8+$BD121*Assembly!N$9+$BE121*Assembly!N$10+$BF121*Assembly!N$11+$BG121*Assembly!N$12+$BH121*Assembly!N$13+$BI121*Assembly!N$14+$BJ121*Assembly!N$15+$BK121*Assembly!N$16+$BL121*Assembly!N$17+$BM121*Assembly!N$18+$BN121*Assembly!N$19+$BO121*Assembly!N$20+$BP121*Assembly!N$21+$BQ121*Assembly!N$22+$BR121*Assembly!N$23+$BS121*Assembly!N$24</f>
        <v>#VALUE!</v>
      </c>
      <c r="CH121" s="145" t="e">
        <f>$AY121*Assembly!O$4+$AZ121*Assembly!O$5+$BA121*Assembly!O$6+$BB121*Assembly!O$7+$BC121*Assembly!O$8+$BD121*Assembly!O$9+$BE121*Assembly!O$10+$BF121*Assembly!O$11+$BG121*Assembly!O$12+$BH121*Assembly!O$13+$BI121*Assembly!O$14+$BJ121*Assembly!O$15+$BK121*Assembly!O$16+$BL121*Assembly!O$17+$BM121*Assembly!O$18+$BN121*Assembly!O$19+$BO121*Assembly!O$20+$BP121*Assembly!O$21+$BQ121*Assembly!O$22+$BR121*Assembly!O$23+$BS121*Assembly!O$24</f>
        <v>#VALUE!</v>
      </c>
      <c r="CI121" s="140" t="e">
        <f>$AY121*Assembly!P$4+$AZ121*Assembly!P$5+$BA121*Assembly!P$6+$BB121*Assembly!P$7+$BC121*Assembly!P$8+$BD121*Assembly!P$9+$BE121*Assembly!P$10+$BF121*Assembly!P$11+$BG121*Assembly!P$12+$BH121*Assembly!P$13+$BI121*Assembly!P$14+$BJ121*Assembly!P$15+$BK121*Assembly!P$16+$BL121*Assembly!P$17+$BM121*Assembly!P$18+$BN121*Assembly!P$19+$BO121*Assembly!P$20+$BP121*Assembly!P$21+$BQ121*Assembly!P$22+$BR121*Assembly!P$23+$BS121*Assembly!P$24</f>
        <v>#VALUE!</v>
      </c>
      <c r="CJ121" s="140" t="e">
        <f>$AY121*Assembly!Q$4+$AZ121*Assembly!Q$5+$BA121*Assembly!Q$6+$BB121*Assembly!Q$7+$BC121*Assembly!Q$8+$BD121*Assembly!Q$9+$BE121*Assembly!Q$10+$BF121*Assembly!Q$11+$BG121*Assembly!Q$12+$BH121*Assembly!Q$13+$BI121*Assembly!Q$14+$BJ121*Assembly!Q$15+$BK121*Assembly!Q$16+$BL121*Assembly!Q$17+$BM121*Assembly!Q$18+$BN121*Assembly!Q$19+$BO121*Assembly!Q$20+$BP121*Assembly!Q$21+$BQ121*Assembly!Q$22+$BR121*Assembly!Q$23+$BS121*Assembly!Q$24</f>
        <v>#VALUE!</v>
      </c>
      <c r="CK121" s="145" t="e">
        <f>$AY121*Assembly!R$4+$AZ121*Assembly!R$5+$BA121*Assembly!R$6+$BB121*Assembly!R$7+$BC121*Assembly!R$8+$BD121*Assembly!R$9+$BE121*Assembly!R$10+$BF121*Assembly!R$11+$BG121*Assembly!R$12+$BH121*Assembly!R$13+$BI121*Assembly!R$14+$BJ121*Assembly!R$15+$BK121*Assembly!R$16+$BL121*Assembly!R$17+$BM121*Assembly!R$18+$BN121*Assembly!R$19+$BO121*Assembly!R$20+$BP121*Assembly!R$21+$BQ121*Assembly!R$22+$BR121*Assembly!R$23+$BS121*Assembly!R$24</f>
        <v>#VALUE!</v>
      </c>
      <c r="CL121" s="140" t="e">
        <f>$AY121*Assembly!S$4+$AZ121*Assembly!S$5+$BA121*Assembly!S$6+$BB121*Assembly!S$7+$BC121*Assembly!S$8+$BD121*Assembly!S$9+$BE121*Assembly!S$10+$BF121*Assembly!S$11+$BG121*Assembly!S$12+$BH121*Assembly!S$13+$BI121*Assembly!S$14+$BJ121*Assembly!S$15+$BK121*Assembly!S$16+$BL121*Assembly!S$17+$BM121*Assembly!S$18+$BN121*Assembly!S$19+$BO121*Assembly!S$20+$BP121*Assembly!S$21+$BQ121*Assembly!S$22+$BR121*Assembly!S$23+$BS121*Assembly!S$24</f>
        <v>#VALUE!</v>
      </c>
      <c r="CM121" s="140" t="e">
        <f>$AY121*Assembly!T$4+$AZ121*Assembly!T$5+$BA121*Assembly!T$6+$BB121*Assembly!T$7+$BC121*Assembly!T$8+$BD121*Assembly!T$9+$BE121*Assembly!T$10+$BF121*Assembly!T$11+$BG121*Assembly!T$12+$BH121*Assembly!T$13+$BI121*Assembly!T$14+$BJ121*Assembly!T$15+$BK121*Assembly!T$16+$BL121*Assembly!T$17+$BM121*Assembly!T$18+$BN121*Assembly!T$19+$BO121*Assembly!T$20+$BP121*Assembly!T$21+$BQ121*Assembly!T$22+$BR121*Assembly!T$23+$BS121*Assembly!T$24</f>
        <v>#VALUE!</v>
      </c>
      <c r="CN121" s="140" t="e">
        <f>$AY121*Assembly!U$4+$AZ121*Assembly!U$5+$BA121*Assembly!U$6+$BB121*Assembly!U$7+$BC121*Assembly!U$8+$BD121*Assembly!U$9+$BE121*Assembly!U$10+$BF121*Assembly!U$11+$BG121*Assembly!U$12+$BH121*Assembly!U$13+$BI121*Assembly!U$14+$BJ121*Assembly!U$15+$BK121*Assembly!U$16+$BL121*Assembly!U$17+$BM121*Assembly!U$18+$BN121*Assembly!U$19+$BO121*Assembly!U$20+$BP121*Assembly!U$21+$BQ121*Assembly!U$22+$BR121*Assembly!U$23+$BS121*Assembly!U$24</f>
        <v>#VALUE!</v>
      </c>
      <c r="CO121" s="145" t="e">
        <f>$AY121*Assembly!V$4+$AZ121*Assembly!V$5+$BA121*Assembly!V$6+$BB121*Assembly!V$7+$BC121*Assembly!V$8+$BD121*Assembly!V$9+$BE121*Assembly!V$10+$BF121*Assembly!V$11+$BG121*Assembly!V$12+$BH121*Assembly!V$13+$BI121*Assembly!V$14+$BJ121*Assembly!V$15+$BK121*Assembly!V$16+$BL121*Assembly!V$17+$BM121*Assembly!V$18+$BN121*Assembly!V$19+$BO121*Assembly!V$20+$BP121*Assembly!V$21+$BQ121*Assembly!V$22+$BR121*Assembly!V$23+$BS121*Assembly!V$24</f>
        <v>#VALUE!</v>
      </c>
      <c r="CP121" s="145" t="e">
        <f>CF121*Refining!$F$3</f>
        <v>#VALUE!</v>
      </c>
      <c r="CQ121" s="145" t="e">
        <f>CG121*Refining!$F$4</f>
        <v>#VALUE!</v>
      </c>
      <c r="CR121" s="145" t="e">
        <f>CH121*Refining!$F$5</f>
        <v>#VALUE!</v>
      </c>
      <c r="CS121" s="145" t="e">
        <f>CI121*Refining!$F$6</f>
        <v>#VALUE!</v>
      </c>
      <c r="CT121" s="145" t="e">
        <f>CJ121*Refining!$F$7</f>
        <v>#VALUE!</v>
      </c>
      <c r="CU121" s="145" t="e">
        <f>CK121*Refining!$F$8</f>
        <v>#VALUE!</v>
      </c>
      <c r="CV121" s="145" t="e">
        <f>CL121*Refining!$F$9</f>
        <v>#VALUE!</v>
      </c>
      <c r="CW121" s="145" t="e">
        <f>CM121*Refining!$F$10</f>
        <v>#VALUE!</v>
      </c>
      <c r="CX121" s="145" t="e">
        <f>CN121*Refining!$F$11</f>
        <v>#VALUE!</v>
      </c>
      <c r="CY121" s="145" t="e">
        <f>CO121*Refining!$F$12</f>
        <v>#VALUE!</v>
      </c>
      <c r="CZ121" s="185" t="e">
        <f t="shared" ref="CZ121:DS121" si="489">IF(CF121 = 0, "", CF121)</f>
        <v>#VALUE!</v>
      </c>
      <c r="DA121" s="186" t="e">
        <f t="shared" si="489"/>
        <v>#VALUE!</v>
      </c>
      <c r="DB121" s="186" t="e">
        <f t="shared" si="489"/>
        <v>#VALUE!</v>
      </c>
      <c r="DC121" s="186" t="e">
        <f t="shared" si="489"/>
        <v>#VALUE!</v>
      </c>
      <c r="DD121" s="186" t="e">
        <f t="shared" si="489"/>
        <v>#VALUE!</v>
      </c>
      <c r="DE121" s="186" t="e">
        <f t="shared" si="489"/>
        <v>#VALUE!</v>
      </c>
      <c r="DF121" s="186" t="e">
        <f t="shared" si="489"/>
        <v>#VALUE!</v>
      </c>
      <c r="DG121" s="186" t="e">
        <f t="shared" si="489"/>
        <v>#VALUE!</v>
      </c>
      <c r="DH121" s="186" t="e">
        <f t="shared" si="489"/>
        <v>#VALUE!</v>
      </c>
      <c r="DI121" s="187" t="e">
        <f t="shared" si="489"/>
        <v>#VALUE!</v>
      </c>
      <c r="DJ121" s="185" t="e">
        <f t="shared" si="489"/>
        <v>#VALUE!</v>
      </c>
      <c r="DK121" s="186" t="e">
        <f t="shared" si="489"/>
        <v>#VALUE!</v>
      </c>
      <c r="DL121" s="186" t="e">
        <f t="shared" si="489"/>
        <v>#VALUE!</v>
      </c>
      <c r="DM121" s="186" t="e">
        <f t="shared" si="489"/>
        <v>#VALUE!</v>
      </c>
      <c r="DN121" s="188" t="e">
        <f t="shared" si="489"/>
        <v>#VALUE!</v>
      </c>
      <c r="DO121" s="186" t="e">
        <f t="shared" si="489"/>
        <v>#VALUE!</v>
      </c>
      <c r="DP121" s="186" t="e">
        <f t="shared" si="489"/>
        <v>#VALUE!</v>
      </c>
      <c r="DQ121" s="186" t="e">
        <f t="shared" si="489"/>
        <v>#VALUE!</v>
      </c>
      <c r="DR121" s="186" t="e">
        <f t="shared" si="489"/>
        <v>#VALUE!</v>
      </c>
      <c r="DS121" s="187" t="e">
        <f t="shared" si="489"/>
        <v>#VALUE!</v>
      </c>
      <c r="DT121" s="185" t="e">
        <f t="shared" si="11"/>
        <v>#VALUE!</v>
      </c>
      <c r="DU121" s="189" t="e">
        <f t="shared" si="12"/>
        <v>#VALUE!</v>
      </c>
      <c r="DV121" s="133" t="e">
        <f>CZ121*'Ores &amp; Ingots'!$C$3+DA121*'Ores &amp; Ingots'!$C$4+DB121*'Ores &amp; Ingots'!$C$5+DC121*'Ores &amp; Ingots'!$C$6+DD121*'Ores &amp; Ingots'!$C$7+DE121*'Ores &amp; Ingots'!$C$8+DF121*'Ores &amp; Ingots'!$C$9+DG121*'Ores &amp; Ingots'!$C$10+DH121*'Ores &amp; Ingots'!$C$11+DI121*'Ores &amp; Ingots'!$C$12</f>
        <v>#VALUE!</v>
      </c>
      <c r="DW121" s="133" t="e">
        <f>DJ121*'Ores &amp; Ingots'!$B$3+DK121*'Ores &amp; Ingots'!$B$4+DL121*'Ores &amp; Ingots'!$B$5+DM121*'Ores &amp; Ingots'!$B$6+DN121*'Ores &amp; Ingots'!$B$7+DO121*'Ores &amp; Ingots'!$B$8+DP121*'Ores &amp; Ingots'!$B$9+DQ121*'Ores &amp; Ingots'!$B$10+DR121*'Ores &amp; Ingots'!$B$11+DS121*'Ores &amp; Ingots'!$B$12</f>
        <v>#VALUE!</v>
      </c>
      <c r="DX121" s="189" t="e">
        <f>CZ121*Refining!$G$3+DA121*Refining!$G$4+DB121*Refining!$G$5+DC121*Refining!$G$6+DD121*Refining!$G$7+DE121*Refining!$G$8+DF121*Refining!$G$9+DG121*Refining!$G$10+DH121*Refining!$G$11+DI121*Refining!$G$12</f>
        <v>#VALUE!</v>
      </c>
      <c r="DY121" s="189" t="e">
        <f t="shared" si="13"/>
        <v>#VALUE!</v>
      </c>
      <c r="DZ121" s="192" t="e">
        <f t="shared" si="14"/>
        <v>#VALUE!</v>
      </c>
      <c r="EA121" s="185" t="e">
        <f t="shared" si="15"/>
        <v>#VALUE!</v>
      </c>
      <c r="EB121" s="194" t="e">
        <f t="shared" ref="EB121:EC121" si="490">EA121/60</f>
        <v>#VALUE!</v>
      </c>
      <c r="EC121" s="194" t="e">
        <f t="shared" si="490"/>
        <v>#VALUE!</v>
      </c>
      <c r="ED121" s="185" t="e">
        <f t="shared" si="17"/>
        <v>#VALUE!</v>
      </c>
      <c r="EE121" s="194" t="e">
        <f t="shared" ref="EE121:EF121" si="491">ED121/1000</f>
        <v>#VALUE!</v>
      </c>
      <c r="EF121" s="196" t="e">
        <f t="shared" si="491"/>
        <v>#VALUE!</v>
      </c>
      <c r="EG121" s="130" t="e">
        <f t="shared" si="19"/>
        <v>#VALUE!</v>
      </c>
      <c r="EH121" s="132" t="e">
        <f t="shared" si="20"/>
        <v>#VALUE!</v>
      </c>
      <c r="EI121" s="133" t="s">
        <v>28</v>
      </c>
    </row>
    <row r="122" spans="1:139" ht="12.75" x14ac:dyDescent="0.2">
      <c r="A122" s="864"/>
      <c r="B122" s="135" t="s">
        <v>343</v>
      </c>
      <c r="C122" s="137" t="s">
        <v>156</v>
      </c>
      <c r="D122" s="137">
        <v>1</v>
      </c>
      <c r="E122" s="137">
        <v>1</v>
      </c>
      <c r="F122" s="137">
        <v>1</v>
      </c>
      <c r="G122" s="139">
        <f t="shared" si="0"/>
        <v>15.625</v>
      </c>
      <c r="H122" s="140">
        <v>50</v>
      </c>
      <c r="I122" s="140">
        <v>50</v>
      </c>
      <c r="J122" s="140">
        <f>H122/Main!$D$9</f>
        <v>10</v>
      </c>
      <c r="K122" s="140">
        <f>I122/Main!$D$10</f>
        <v>25</v>
      </c>
      <c r="L122" s="140">
        <f t="shared" si="1"/>
        <v>2.5</v>
      </c>
      <c r="M122" s="140">
        <v>1</v>
      </c>
      <c r="N122" s="145">
        <v>300</v>
      </c>
      <c r="O122" s="145">
        <v>300</v>
      </c>
      <c r="P122" s="143"/>
      <c r="Q122" s="145"/>
      <c r="R122" s="143"/>
      <c r="S122" s="146"/>
      <c r="T122" s="146"/>
      <c r="U122" s="143"/>
      <c r="V122" s="143"/>
      <c r="W122" s="146"/>
      <c r="X122" s="146"/>
      <c r="Y122" s="143"/>
      <c r="Z122" s="143"/>
      <c r="AA122" s="143"/>
      <c r="AB122" s="143"/>
      <c r="AC122" s="362" t="s">
        <v>34</v>
      </c>
      <c r="AD122" s="133">
        <v>0</v>
      </c>
      <c r="AE122" s="133">
        <v>10</v>
      </c>
      <c r="AF122" s="133">
        <v>0</v>
      </c>
      <c r="AG122" s="133">
        <v>0</v>
      </c>
      <c r="AH122" s="133">
        <v>10</v>
      </c>
      <c r="AI122" s="133">
        <v>0</v>
      </c>
      <c r="AJ122" s="133">
        <v>1</v>
      </c>
      <c r="AK122" s="167">
        <v>15</v>
      </c>
      <c r="AL122" s="133">
        <v>0</v>
      </c>
      <c r="AM122" s="133">
        <v>0</v>
      </c>
      <c r="AN122" s="133">
        <v>0</v>
      </c>
      <c r="AO122" s="133">
        <v>0</v>
      </c>
      <c r="AP122" s="133">
        <v>0</v>
      </c>
      <c r="AQ122" s="133">
        <v>0</v>
      </c>
      <c r="AR122" s="133">
        <v>0</v>
      </c>
      <c r="AS122" s="133">
        <v>0</v>
      </c>
      <c r="AT122" s="133">
        <v>0</v>
      </c>
      <c r="AU122" s="133">
        <v>0</v>
      </c>
      <c r="AV122" s="133">
        <v>0</v>
      </c>
      <c r="AW122" s="133">
        <v>0</v>
      </c>
      <c r="AX122" s="133">
        <v>0</v>
      </c>
      <c r="AY122" s="161" t="str">
        <f t="shared" ref="AY122:BS122" si="492">IF(AD122 = 0, "", AD122)</f>
        <v/>
      </c>
      <c r="AZ122" s="133">
        <f t="shared" si="492"/>
        <v>10</v>
      </c>
      <c r="BA122" s="137" t="str">
        <f t="shared" si="492"/>
        <v/>
      </c>
      <c r="BB122" s="137" t="str">
        <f t="shared" si="492"/>
        <v/>
      </c>
      <c r="BC122" s="133">
        <f t="shared" si="492"/>
        <v>10</v>
      </c>
      <c r="BD122" s="137" t="str">
        <f t="shared" si="492"/>
        <v/>
      </c>
      <c r="BE122" s="133">
        <f t="shared" si="492"/>
        <v>1</v>
      </c>
      <c r="BF122" s="167">
        <f t="shared" si="492"/>
        <v>15</v>
      </c>
      <c r="BG122" s="137" t="str">
        <f t="shared" si="492"/>
        <v/>
      </c>
      <c r="BH122" s="137" t="str">
        <f t="shared" si="492"/>
        <v/>
      </c>
      <c r="BI122" s="137" t="str">
        <f t="shared" si="492"/>
        <v/>
      </c>
      <c r="BJ122" s="137" t="str">
        <f t="shared" si="492"/>
        <v/>
      </c>
      <c r="BK122" s="137" t="str">
        <f t="shared" si="492"/>
        <v/>
      </c>
      <c r="BL122" s="137" t="str">
        <f t="shared" si="492"/>
        <v/>
      </c>
      <c r="BM122" s="137" t="str">
        <f t="shared" si="492"/>
        <v/>
      </c>
      <c r="BN122" s="137" t="str">
        <f t="shared" si="492"/>
        <v/>
      </c>
      <c r="BO122" s="137" t="str">
        <f t="shared" si="492"/>
        <v/>
      </c>
      <c r="BP122" s="137" t="str">
        <f t="shared" si="492"/>
        <v/>
      </c>
      <c r="BQ122" s="137" t="str">
        <f t="shared" si="492"/>
        <v/>
      </c>
      <c r="BR122" s="137" t="str">
        <f t="shared" si="492"/>
        <v/>
      </c>
      <c r="BS122" s="169" t="str">
        <f t="shared" si="492"/>
        <v/>
      </c>
      <c r="BT122" s="174" t="e">
        <f>$AY122*Assembly!Z$4+$AZ122*Assembly!Z$5+$BA122*Assembly!Z$6+$BB122*Assembly!Z$7+$BC122*Assembly!Z$8+$BD122*Assembly!Z$9+$BE122*Assembly!Z$10+$BF122*Assembly!Z$11+$BG122*Assembly!Z$12+$BH122*Assembly!Z$13+$BI122*Assembly!Z$14+$BJ122*Assembly!Z$15+$BK122*Assembly!Z$16+$BL122*Assembly!Z$17+$BM122*Assembly!Z$18+$BN122*Assembly!Z$19+$BO122*Assembly!Z$20+$BP122*Assembly!Z$21+$BQ122*Assembly!Z$22+$BR122*Assembly!Z$23+$BS122*Assembly!Z$24</f>
        <v>#VALUE!</v>
      </c>
      <c r="BU122" s="133" t="e">
        <f t="shared" si="3"/>
        <v>#VALUE!</v>
      </c>
      <c r="BV122" s="133"/>
      <c r="BW122" s="133" t="e">
        <f>$AY122*Assembly!AD$4+$AZ122*Assembly!AD$5+$BA122*Assembly!AD$6+$BB122*Assembly!AD$7+$BC122*Assembly!AD$8+$BD122*Assembly!AD$9+$BE122*Assembly!AD$10+$BF122*Assembly!AD$11+$BG122*Assembly!AD$12+$BH122*Assembly!AD$13+$BI122*Assembly!AD$14+$BJ122*Assembly!AD$15+$BK122*Assembly!AD$16+$BL122*Assembly!AD$17+$BM122*Assembly!AD$18+$BN122*Assembly!AD$19+$BO122*Assembly!AD$20+$BP122*Assembly!AD$21+$BQ122*Assembly!AD$22+$BR122*Assembly!AD$23+$BS122*Assembly!AD$24</f>
        <v>#VALUE!</v>
      </c>
      <c r="BX122" s="177" t="e">
        <f t="shared" si="4"/>
        <v>#VALUE!</v>
      </c>
      <c r="BY122" s="178" t="e">
        <f t="shared" si="5"/>
        <v>#VALUE!</v>
      </c>
      <c r="BZ122" s="179" t="e">
        <f t="shared" si="6"/>
        <v>#VALUE!</v>
      </c>
      <c r="CA122" s="178" t="e">
        <f t="shared" si="7"/>
        <v>#VALUE!</v>
      </c>
      <c r="CB122" s="133" t="e">
        <f>$AY122*Assembly!Y$4+$AZ122*Assembly!Y$5+$BA122*Assembly!Y$6+$BB122*Assembly!Y$7+$BC122*Assembly!Y$8+$BD122*Assembly!Y$9+$BE122*Assembly!Y$10+$BF122*Assembly!Y$11+$BG122*Assembly!Y$12+$BH122*Assembly!Y$13+$BI122*Assembly!Y$14+$BJ122*Assembly!Y$15+$BK122*Assembly!Y$16+$BL122*Assembly!Y$17+$BM122*Assembly!Y$18+$BN122*Assembly!Y$19+$BO122*Assembly!Y$20+$BP122*Assembly!Y$21+$BQ122*Assembly!Y$22+$BR122*Assembly!Y$23+$BS122*Assembly!Y$24</f>
        <v>#VALUE!</v>
      </c>
      <c r="CC122" s="133" t="e">
        <f t="shared" si="8"/>
        <v>#VALUE!</v>
      </c>
      <c r="CD122" s="130" t="e">
        <f t="shared" si="9"/>
        <v>#VALUE!</v>
      </c>
      <c r="CE122" s="183" t="e">
        <f>$AY122*Assembly!AC$4+$AZ122*Assembly!AC$5+$BA122*Assembly!AC$6+$BB122*Assembly!AC$7+$BC122*Assembly!AC$8+$BD122*Assembly!AC$9+$BE122*Assembly!AC$10+$BF122*Assembly!AC$11+$BG122*Assembly!AC$12+$BH122*Assembly!AC$13+$BI122*Assembly!AC$14+$BJ122*Assembly!AC$15+$BK122*Assembly!AC$16+$BL122*Assembly!AC$17+$BM122*Assembly!AC$18+$BN122*Assembly!AC$19+$BO122*Assembly!AC$20+$BP122*Assembly!AC$21+$BQ122*Assembly!AC$22+$BR122*Assembly!AC$23+$BS122*Assembly!AC$24</f>
        <v>#VALUE!</v>
      </c>
      <c r="CF122" s="145" t="e">
        <f>$AY122*Assembly!M$4+$AZ122*Assembly!M$5+$BA122*Assembly!M$6+$BB122*Assembly!M$7+$BC122*Assembly!M$8+$BD122*Assembly!M$9+$BE122*Assembly!M$10+$BF122*Assembly!M$11+$BG122*Assembly!M$12+$BH122*Assembly!M$13+$BI122*Assembly!M$14+$BJ122*Assembly!M$15+$BK122*Assembly!M$16+$BL122*Assembly!M$17+$BM122*Assembly!M$18+$BN122*Assembly!M$19+$BO122*Assembly!M$20+$BP122*Assembly!M$21+$BQ122*Assembly!M$22+$BR122*Assembly!M$23+$BS122*Assembly!M$24</f>
        <v>#VALUE!</v>
      </c>
      <c r="CG122" s="145" t="e">
        <f>$AY122*Assembly!N$4+$AZ122*Assembly!N$5+$BA122*Assembly!N$6+$BB122*Assembly!N$7+$BC122*Assembly!N$8+$BD122*Assembly!N$9+$BE122*Assembly!N$10+$BF122*Assembly!N$11+$BG122*Assembly!N$12+$BH122*Assembly!N$13+$BI122*Assembly!N$14+$BJ122*Assembly!N$15+$BK122*Assembly!N$16+$BL122*Assembly!N$17+$BM122*Assembly!N$18+$BN122*Assembly!N$19+$BO122*Assembly!N$20+$BP122*Assembly!N$21+$BQ122*Assembly!N$22+$BR122*Assembly!N$23+$BS122*Assembly!N$24</f>
        <v>#VALUE!</v>
      </c>
      <c r="CH122" s="145" t="e">
        <f>$AY122*Assembly!O$4+$AZ122*Assembly!O$5+$BA122*Assembly!O$6+$BB122*Assembly!O$7+$BC122*Assembly!O$8+$BD122*Assembly!O$9+$BE122*Assembly!O$10+$BF122*Assembly!O$11+$BG122*Assembly!O$12+$BH122*Assembly!O$13+$BI122*Assembly!O$14+$BJ122*Assembly!O$15+$BK122*Assembly!O$16+$BL122*Assembly!O$17+$BM122*Assembly!O$18+$BN122*Assembly!O$19+$BO122*Assembly!O$20+$BP122*Assembly!O$21+$BQ122*Assembly!O$22+$BR122*Assembly!O$23+$BS122*Assembly!O$24</f>
        <v>#VALUE!</v>
      </c>
      <c r="CI122" s="140" t="e">
        <f>$AY122*Assembly!P$4+$AZ122*Assembly!P$5+$BA122*Assembly!P$6+$BB122*Assembly!P$7+$BC122*Assembly!P$8+$BD122*Assembly!P$9+$BE122*Assembly!P$10+$BF122*Assembly!P$11+$BG122*Assembly!P$12+$BH122*Assembly!P$13+$BI122*Assembly!P$14+$BJ122*Assembly!P$15+$BK122*Assembly!P$16+$BL122*Assembly!P$17+$BM122*Assembly!P$18+$BN122*Assembly!P$19+$BO122*Assembly!P$20+$BP122*Assembly!P$21+$BQ122*Assembly!P$22+$BR122*Assembly!P$23+$BS122*Assembly!P$24</f>
        <v>#VALUE!</v>
      </c>
      <c r="CJ122" s="140" t="e">
        <f>$AY122*Assembly!Q$4+$AZ122*Assembly!Q$5+$BA122*Assembly!Q$6+$BB122*Assembly!Q$7+$BC122*Assembly!Q$8+$BD122*Assembly!Q$9+$BE122*Assembly!Q$10+$BF122*Assembly!Q$11+$BG122*Assembly!Q$12+$BH122*Assembly!Q$13+$BI122*Assembly!Q$14+$BJ122*Assembly!Q$15+$BK122*Assembly!Q$16+$BL122*Assembly!Q$17+$BM122*Assembly!Q$18+$BN122*Assembly!Q$19+$BO122*Assembly!Q$20+$BP122*Assembly!Q$21+$BQ122*Assembly!Q$22+$BR122*Assembly!Q$23+$BS122*Assembly!Q$24</f>
        <v>#VALUE!</v>
      </c>
      <c r="CK122" s="145" t="e">
        <f>$AY122*Assembly!R$4+$AZ122*Assembly!R$5+$BA122*Assembly!R$6+$BB122*Assembly!R$7+$BC122*Assembly!R$8+$BD122*Assembly!R$9+$BE122*Assembly!R$10+$BF122*Assembly!R$11+$BG122*Assembly!R$12+$BH122*Assembly!R$13+$BI122*Assembly!R$14+$BJ122*Assembly!R$15+$BK122*Assembly!R$16+$BL122*Assembly!R$17+$BM122*Assembly!R$18+$BN122*Assembly!R$19+$BO122*Assembly!R$20+$BP122*Assembly!R$21+$BQ122*Assembly!R$22+$BR122*Assembly!R$23+$BS122*Assembly!R$24</f>
        <v>#VALUE!</v>
      </c>
      <c r="CL122" s="140" t="e">
        <f>$AY122*Assembly!S$4+$AZ122*Assembly!S$5+$BA122*Assembly!S$6+$BB122*Assembly!S$7+$BC122*Assembly!S$8+$BD122*Assembly!S$9+$BE122*Assembly!S$10+$BF122*Assembly!S$11+$BG122*Assembly!S$12+$BH122*Assembly!S$13+$BI122*Assembly!S$14+$BJ122*Assembly!S$15+$BK122*Assembly!S$16+$BL122*Assembly!S$17+$BM122*Assembly!S$18+$BN122*Assembly!S$19+$BO122*Assembly!S$20+$BP122*Assembly!S$21+$BQ122*Assembly!S$22+$BR122*Assembly!S$23+$BS122*Assembly!S$24</f>
        <v>#VALUE!</v>
      </c>
      <c r="CM122" s="140" t="e">
        <f>$AY122*Assembly!T$4+$AZ122*Assembly!T$5+$BA122*Assembly!T$6+$BB122*Assembly!T$7+$BC122*Assembly!T$8+$BD122*Assembly!T$9+$BE122*Assembly!T$10+$BF122*Assembly!T$11+$BG122*Assembly!T$12+$BH122*Assembly!T$13+$BI122*Assembly!T$14+$BJ122*Assembly!T$15+$BK122*Assembly!T$16+$BL122*Assembly!T$17+$BM122*Assembly!T$18+$BN122*Assembly!T$19+$BO122*Assembly!T$20+$BP122*Assembly!T$21+$BQ122*Assembly!T$22+$BR122*Assembly!T$23+$BS122*Assembly!T$24</f>
        <v>#VALUE!</v>
      </c>
      <c r="CN122" s="140" t="e">
        <f>$AY122*Assembly!U$4+$AZ122*Assembly!U$5+$BA122*Assembly!U$6+$BB122*Assembly!U$7+$BC122*Assembly!U$8+$BD122*Assembly!U$9+$BE122*Assembly!U$10+$BF122*Assembly!U$11+$BG122*Assembly!U$12+$BH122*Assembly!U$13+$BI122*Assembly!U$14+$BJ122*Assembly!U$15+$BK122*Assembly!U$16+$BL122*Assembly!U$17+$BM122*Assembly!U$18+$BN122*Assembly!U$19+$BO122*Assembly!U$20+$BP122*Assembly!U$21+$BQ122*Assembly!U$22+$BR122*Assembly!U$23+$BS122*Assembly!U$24</f>
        <v>#VALUE!</v>
      </c>
      <c r="CO122" s="145" t="e">
        <f>$AY122*Assembly!V$4+$AZ122*Assembly!V$5+$BA122*Assembly!V$6+$BB122*Assembly!V$7+$BC122*Assembly!V$8+$BD122*Assembly!V$9+$BE122*Assembly!V$10+$BF122*Assembly!V$11+$BG122*Assembly!V$12+$BH122*Assembly!V$13+$BI122*Assembly!V$14+$BJ122*Assembly!V$15+$BK122*Assembly!V$16+$BL122*Assembly!V$17+$BM122*Assembly!V$18+$BN122*Assembly!V$19+$BO122*Assembly!V$20+$BP122*Assembly!V$21+$BQ122*Assembly!V$22+$BR122*Assembly!V$23+$BS122*Assembly!V$24</f>
        <v>#VALUE!</v>
      </c>
      <c r="CP122" s="145" t="e">
        <f>CF122*Refining!$F$3</f>
        <v>#VALUE!</v>
      </c>
      <c r="CQ122" s="145" t="e">
        <f>CG122*Refining!$F$4</f>
        <v>#VALUE!</v>
      </c>
      <c r="CR122" s="145" t="e">
        <f>CH122*Refining!$F$5</f>
        <v>#VALUE!</v>
      </c>
      <c r="CS122" s="145" t="e">
        <f>CI122*Refining!$F$6</f>
        <v>#VALUE!</v>
      </c>
      <c r="CT122" s="145" t="e">
        <f>CJ122*Refining!$F$7</f>
        <v>#VALUE!</v>
      </c>
      <c r="CU122" s="145" t="e">
        <f>CK122*Refining!$F$8</f>
        <v>#VALUE!</v>
      </c>
      <c r="CV122" s="145" t="e">
        <f>CL122*Refining!$F$9</f>
        <v>#VALUE!</v>
      </c>
      <c r="CW122" s="145" t="e">
        <f>CM122*Refining!$F$10</f>
        <v>#VALUE!</v>
      </c>
      <c r="CX122" s="145" t="e">
        <f>CN122*Refining!$F$11</f>
        <v>#VALUE!</v>
      </c>
      <c r="CY122" s="145" t="e">
        <f>CO122*Refining!$F$12</f>
        <v>#VALUE!</v>
      </c>
      <c r="CZ122" s="185" t="e">
        <f t="shared" ref="CZ122:DS122" si="493">IF(CF122 = 0, "", CF122)</f>
        <v>#VALUE!</v>
      </c>
      <c r="DA122" s="189" t="e">
        <f t="shared" si="493"/>
        <v>#VALUE!</v>
      </c>
      <c r="DB122" s="186" t="e">
        <f t="shared" si="493"/>
        <v>#VALUE!</v>
      </c>
      <c r="DC122" s="186" t="e">
        <f t="shared" si="493"/>
        <v>#VALUE!</v>
      </c>
      <c r="DD122" s="186" t="e">
        <f t="shared" si="493"/>
        <v>#VALUE!</v>
      </c>
      <c r="DE122" s="186" t="e">
        <f t="shared" si="493"/>
        <v>#VALUE!</v>
      </c>
      <c r="DF122" s="186" t="e">
        <f t="shared" si="493"/>
        <v>#VALUE!</v>
      </c>
      <c r="DG122" s="186" t="e">
        <f t="shared" si="493"/>
        <v>#VALUE!</v>
      </c>
      <c r="DH122" s="186" t="e">
        <f t="shared" si="493"/>
        <v>#VALUE!</v>
      </c>
      <c r="DI122" s="187" t="e">
        <f t="shared" si="493"/>
        <v>#VALUE!</v>
      </c>
      <c r="DJ122" s="185" t="e">
        <f t="shared" si="493"/>
        <v>#VALUE!</v>
      </c>
      <c r="DK122" s="189" t="e">
        <f t="shared" si="493"/>
        <v>#VALUE!</v>
      </c>
      <c r="DL122" s="186" t="e">
        <f t="shared" si="493"/>
        <v>#VALUE!</v>
      </c>
      <c r="DM122" s="186" t="e">
        <f t="shared" si="493"/>
        <v>#VALUE!</v>
      </c>
      <c r="DN122" s="188" t="e">
        <f t="shared" si="493"/>
        <v>#VALUE!</v>
      </c>
      <c r="DO122" s="186" t="e">
        <f t="shared" si="493"/>
        <v>#VALUE!</v>
      </c>
      <c r="DP122" s="186" t="e">
        <f t="shared" si="493"/>
        <v>#VALUE!</v>
      </c>
      <c r="DQ122" s="186" t="e">
        <f t="shared" si="493"/>
        <v>#VALUE!</v>
      </c>
      <c r="DR122" s="186" t="e">
        <f t="shared" si="493"/>
        <v>#VALUE!</v>
      </c>
      <c r="DS122" s="187" t="e">
        <f t="shared" si="493"/>
        <v>#VALUE!</v>
      </c>
      <c r="DT122" s="185" t="e">
        <f t="shared" si="11"/>
        <v>#VALUE!</v>
      </c>
      <c r="DU122" s="189" t="e">
        <f t="shared" si="12"/>
        <v>#VALUE!</v>
      </c>
      <c r="DV122" s="133" t="e">
        <f>CZ122*'Ores &amp; Ingots'!$C$3+DA122*'Ores &amp; Ingots'!$C$4+DB122*'Ores &amp; Ingots'!$C$5+DC122*'Ores &amp; Ingots'!$C$6+DD122*'Ores &amp; Ingots'!$C$7+DE122*'Ores &amp; Ingots'!$C$8+DF122*'Ores &amp; Ingots'!$C$9+DG122*'Ores &amp; Ingots'!$C$10+DH122*'Ores &amp; Ingots'!$C$11+DI122*'Ores &amp; Ingots'!$C$12</f>
        <v>#VALUE!</v>
      </c>
      <c r="DW122" s="133" t="e">
        <f>DJ122*'Ores &amp; Ingots'!$B$3+DK122*'Ores &amp; Ingots'!$B$4+DL122*'Ores &amp; Ingots'!$B$5+DM122*'Ores &amp; Ingots'!$B$6+DN122*'Ores &amp; Ingots'!$B$7+DO122*'Ores &amp; Ingots'!$B$8+DP122*'Ores &amp; Ingots'!$B$9+DQ122*'Ores &amp; Ingots'!$B$10+DR122*'Ores &amp; Ingots'!$B$11+DS122*'Ores &amp; Ingots'!$B$12</f>
        <v>#VALUE!</v>
      </c>
      <c r="DX122" s="189" t="e">
        <f>CZ122*Refining!$G$3+DA122*Refining!$G$4+DB122*Refining!$G$5+DC122*Refining!$G$6+DD122*Refining!$G$7+DE122*Refining!$G$8+DF122*Refining!$G$9+DG122*Refining!$G$10+DH122*Refining!$G$11+DI122*Refining!$G$12</f>
        <v>#VALUE!</v>
      </c>
      <c r="DY122" s="189" t="e">
        <f t="shared" si="13"/>
        <v>#VALUE!</v>
      </c>
      <c r="DZ122" s="192" t="e">
        <f t="shared" si="14"/>
        <v>#VALUE!</v>
      </c>
      <c r="EA122" s="185" t="e">
        <f t="shared" si="15"/>
        <v>#VALUE!</v>
      </c>
      <c r="EB122" s="194" t="e">
        <f t="shared" ref="EB122:EC122" si="494">EA122/60</f>
        <v>#VALUE!</v>
      </c>
      <c r="EC122" s="194" t="e">
        <f t="shared" si="494"/>
        <v>#VALUE!</v>
      </c>
      <c r="ED122" s="185" t="e">
        <f t="shared" si="17"/>
        <v>#VALUE!</v>
      </c>
      <c r="EE122" s="194" t="e">
        <f t="shared" ref="EE122:EF122" si="495">ED122/1000</f>
        <v>#VALUE!</v>
      </c>
      <c r="EF122" s="196" t="e">
        <f t="shared" si="495"/>
        <v>#VALUE!</v>
      </c>
      <c r="EG122" s="130" t="e">
        <f t="shared" si="19"/>
        <v>#VALUE!</v>
      </c>
      <c r="EH122" s="132" t="e">
        <f t="shared" si="20"/>
        <v>#VALUE!</v>
      </c>
      <c r="EI122" s="133">
        <v>404</v>
      </c>
    </row>
    <row r="123" spans="1:139" ht="12.75" hidden="1" x14ac:dyDescent="0.2">
      <c r="A123" s="864"/>
      <c r="B123" s="135" t="s">
        <v>343</v>
      </c>
      <c r="C123" s="137" t="s">
        <v>155</v>
      </c>
      <c r="D123" s="137">
        <v>1</v>
      </c>
      <c r="E123" s="137">
        <v>1</v>
      </c>
      <c r="F123" s="137">
        <v>1</v>
      </c>
      <c r="G123" s="139">
        <f t="shared" si="0"/>
        <v>0.125</v>
      </c>
      <c r="H123" s="140">
        <v>20</v>
      </c>
      <c r="I123" s="140">
        <v>20</v>
      </c>
      <c r="J123" s="140">
        <f>H123/Main!$D$9</f>
        <v>4</v>
      </c>
      <c r="K123" s="140">
        <f>I123/Main!$D$10</f>
        <v>10</v>
      </c>
      <c r="L123" s="140">
        <f t="shared" si="1"/>
        <v>2.5</v>
      </c>
      <c r="M123" s="140">
        <v>1</v>
      </c>
      <c r="N123" s="145">
        <v>300</v>
      </c>
      <c r="O123" s="145">
        <v>300</v>
      </c>
      <c r="P123" s="143"/>
      <c r="Q123" s="145"/>
      <c r="R123" s="143"/>
      <c r="S123" s="146"/>
      <c r="T123" s="146"/>
      <c r="U123" s="143"/>
      <c r="V123" s="143"/>
      <c r="W123" s="146"/>
      <c r="X123" s="146"/>
      <c r="Y123" s="143"/>
      <c r="Z123" s="143"/>
      <c r="AA123" s="143"/>
      <c r="AB123" s="143"/>
      <c r="AC123" s="362"/>
      <c r="AD123" s="133">
        <v>0</v>
      </c>
      <c r="AE123" s="133">
        <v>2</v>
      </c>
      <c r="AF123" s="133">
        <v>0</v>
      </c>
      <c r="AG123" s="133">
        <v>0</v>
      </c>
      <c r="AH123" s="133">
        <v>1</v>
      </c>
      <c r="AI123" s="133">
        <v>0</v>
      </c>
      <c r="AJ123" s="133">
        <v>1</v>
      </c>
      <c r="AK123" s="167">
        <v>1</v>
      </c>
      <c r="AL123" s="133">
        <v>0</v>
      </c>
      <c r="AM123" s="133">
        <v>0</v>
      </c>
      <c r="AN123" s="133">
        <v>0</v>
      </c>
      <c r="AO123" s="133">
        <v>0</v>
      </c>
      <c r="AP123" s="133">
        <v>0</v>
      </c>
      <c r="AQ123" s="133">
        <v>0</v>
      </c>
      <c r="AR123" s="133">
        <v>0</v>
      </c>
      <c r="AS123" s="133">
        <v>0</v>
      </c>
      <c r="AT123" s="133">
        <v>0</v>
      </c>
      <c r="AU123" s="133">
        <v>0</v>
      </c>
      <c r="AV123" s="133">
        <v>0</v>
      </c>
      <c r="AW123" s="133">
        <v>0</v>
      </c>
      <c r="AX123" s="133">
        <v>0</v>
      </c>
      <c r="AY123" s="161" t="str">
        <f t="shared" ref="AY123:BS123" si="496">IF(AD123 = 0, "", AD123)</f>
        <v/>
      </c>
      <c r="AZ123" s="133">
        <f t="shared" si="496"/>
        <v>2</v>
      </c>
      <c r="BA123" s="137" t="str">
        <f t="shared" si="496"/>
        <v/>
      </c>
      <c r="BB123" s="137" t="str">
        <f t="shared" si="496"/>
        <v/>
      </c>
      <c r="BC123" s="133">
        <f t="shared" si="496"/>
        <v>1</v>
      </c>
      <c r="BD123" s="137" t="str">
        <f t="shared" si="496"/>
        <v/>
      </c>
      <c r="BE123" s="133">
        <f t="shared" si="496"/>
        <v>1</v>
      </c>
      <c r="BF123" s="167">
        <f t="shared" si="496"/>
        <v>1</v>
      </c>
      <c r="BG123" s="137" t="str">
        <f t="shared" si="496"/>
        <v/>
      </c>
      <c r="BH123" s="137" t="str">
        <f t="shared" si="496"/>
        <v/>
      </c>
      <c r="BI123" s="137" t="str">
        <f t="shared" si="496"/>
        <v/>
      </c>
      <c r="BJ123" s="137" t="str">
        <f t="shared" si="496"/>
        <v/>
      </c>
      <c r="BK123" s="137" t="str">
        <f t="shared" si="496"/>
        <v/>
      </c>
      <c r="BL123" s="137" t="str">
        <f t="shared" si="496"/>
        <v/>
      </c>
      <c r="BM123" s="137" t="str">
        <f t="shared" si="496"/>
        <v/>
      </c>
      <c r="BN123" s="137" t="str">
        <f t="shared" si="496"/>
        <v/>
      </c>
      <c r="BO123" s="137" t="str">
        <f t="shared" si="496"/>
        <v/>
      </c>
      <c r="BP123" s="137" t="str">
        <f t="shared" si="496"/>
        <v/>
      </c>
      <c r="BQ123" s="137" t="str">
        <f t="shared" si="496"/>
        <v/>
      </c>
      <c r="BR123" s="137" t="str">
        <f t="shared" si="496"/>
        <v/>
      </c>
      <c r="BS123" s="169" t="str">
        <f t="shared" si="496"/>
        <v/>
      </c>
      <c r="BT123" s="174" t="e">
        <f>$AY123*Assembly!Z$4+$AZ123*Assembly!Z$5+$BA123*Assembly!Z$6+$BB123*Assembly!Z$7+$BC123*Assembly!Z$8+$BD123*Assembly!Z$9+$BE123*Assembly!Z$10+$BF123*Assembly!Z$11+$BG123*Assembly!Z$12+$BH123*Assembly!Z$13+$BI123*Assembly!Z$14+$BJ123*Assembly!Z$15+$BK123*Assembly!Z$16+$BL123*Assembly!Z$17+$BM123*Assembly!Z$18+$BN123*Assembly!Z$19+$BO123*Assembly!Z$20+$BP123*Assembly!Z$21+$BQ123*Assembly!Z$22+$BR123*Assembly!Z$23+$BS123*Assembly!Z$24</f>
        <v>#VALUE!</v>
      </c>
      <c r="BU123" s="133" t="e">
        <f t="shared" si="3"/>
        <v>#VALUE!</v>
      </c>
      <c r="BV123" s="133"/>
      <c r="BW123" s="133" t="e">
        <f>$AY123*Assembly!AD$4+$AZ123*Assembly!AD$5+$BA123*Assembly!AD$6+$BB123*Assembly!AD$7+$BC123*Assembly!AD$8+$BD123*Assembly!AD$9+$BE123*Assembly!AD$10+$BF123*Assembly!AD$11+$BG123*Assembly!AD$12+$BH123*Assembly!AD$13+$BI123*Assembly!AD$14+$BJ123*Assembly!AD$15+$BK123*Assembly!AD$16+$BL123*Assembly!AD$17+$BM123*Assembly!AD$18+$BN123*Assembly!AD$19+$BO123*Assembly!AD$20+$BP123*Assembly!AD$21+$BQ123*Assembly!AD$22+$BR123*Assembly!AD$23+$BS123*Assembly!AD$24</f>
        <v>#VALUE!</v>
      </c>
      <c r="BX123" s="177" t="e">
        <f t="shared" si="4"/>
        <v>#VALUE!</v>
      </c>
      <c r="BY123" s="178" t="e">
        <f t="shared" si="5"/>
        <v>#VALUE!</v>
      </c>
      <c r="BZ123" s="179" t="e">
        <f t="shared" si="6"/>
        <v>#VALUE!</v>
      </c>
      <c r="CA123" s="178" t="e">
        <f t="shared" si="7"/>
        <v>#VALUE!</v>
      </c>
      <c r="CB123" s="133" t="e">
        <f>$AY123*Assembly!Y$4+$AZ123*Assembly!Y$5+$BA123*Assembly!Y$6+$BB123*Assembly!Y$7+$BC123*Assembly!Y$8+$BD123*Assembly!Y$9+$BE123*Assembly!Y$10+$BF123*Assembly!Y$11+$BG123*Assembly!Y$12+$BH123*Assembly!Y$13+$BI123*Assembly!Y$14+$BJ123*Assembly!Y$15+$BK123*Assembly!Y$16+$BL123*Assembly!Y$17+$BM123*Assembly!Y$18+$BN123*Assembly!Y$19+$BO123*Assembly!Y$20+$BP123*Assembly!Y$21+$BQ123*Assembly!Y$22+$BR123*Assembly!Y$23+$BS123*Assembly!Y$24</f>
        <v>#VALUE!</v>
      </c>
      <c r="CC123" s="133" t="e">
        <f t="shared" si="8"/>
        <v>#VALUE!</v>
      </c>
      <c r="CD123" s="130" t="e">
        <f t="shared" si="9"/>
        <v>#VALUE!</v>
      </c>
      <c r="CE123" s="183" t="e">
        <f>$AY123*Assembly!AC$4+$AZ123*Assembly!AC$5+$BA123*Assembly!AC$6+$BB123*Assembly!AC$7+$BC123*Assembly!AC$8+$BD123*Assembly!AC$9+$BE123*Assembly!AC$10+$BF123*Assembly!AC$11+$BG123*Assembly!AC$12+$BH123*Assembly!AC$13+$BI123*Assembly!AC$14+$BJ123*Assembly!AC$15+$BK123*Assembly!AC$16+$BL123*Assembly!AC$17+$BM123*Assembly!AC$18+$BN123*Assembly!AC$19+$BO123*Assembly!AC$20+$BP123*Assembly!AC$21+$BQ123*Assembly!AC$22+$BR123*Assembly!AC$23+$BS123*Assembly!AC$24</f>
        <v>#VALUE!</v>
      </c>
      <c r="CF123" s="145" t="e">
        <f>$AY123*Assembly!M$4+$AZ123*Assembly!M$5+$BA123*Assembly!M$6+$BB123*Assembly!M$7+$BC123*Assembly!M$8+$BD123*Assembly!M$9+$BE123*Assembly!M$10+$BF123*Assembly!M$11+$BG123*Assembly!M$12+$BH123*Assembly!M$13+$BI123*Assembly!M$14+$BJ123*Assembly!M$15+$BK123*Assembly!M$16+$BL123*Assembly!M$17+$BM123*Assembly!M$18+$BN123*Assembly!M$19+$BO123*Assembly!M$20+$BP123*Assembly!M$21+$BQ123*Assembly!M$22+$BR123*Assembly!M$23+$BS123*Assembly!M$24</f>
        <v>#VALUE!</v>
      </c>
      <c r="CG123" s="145" t="e">
        <f>$AY123*Assembly!N$4+$AZ123*Assembly!N$5+$BA123*Assembly!N$6+$BB123*Assembly!N$7+$BC123*Assembly!N$8+$BD123*Assembly!N$9+$BE123*Assembly!N$10+$BF123*Assembly!N$11+$BG123*Assembly!N$12+$BH123*Assembly!N$13+$BI123*Assembly!N$14+$BJ123*Assembly!N$15+$BK123*Assembly!N$16+$BL123*Assembly!N$17+$BM123*Assembly!N$18+$BN123*Assembly!N$19+$BO123*Assembly!N$20+$BP123*Assembly!N$21+$BQ123*Assembly!N$22+$BR123*Assembly!N$23+$BS123*Assembly!N$24</f>
        <v>#VALUE!</v>
      </c>
      <c r="CH123" s="145" t="e">
        <f>$AY123*Assembly!O$4+$AZ123*Assembly!O$5+$BA123*Assembly!O$6+$BB123*Assembly!O$7+$BC123*Assembly!O$8+$BD123*Assembly!O$9+$BE123*Assembly!O$10+$BF123*Assembly!O$11+$BG123*Assembly!O$12+$BH123*Assembly!O$13+$BI123*Assembly!O$14+$BJ123*Assembly!O$15+$BK123*Assembly!O$16+$BL123*Assembly!O$17+$BM123*Assembly!O$18+$BN123*Assembly!O$19+$BO123*Assembly!O$20+$BP123*Assembly!O$21+$BQ123*Assembly!O$22+$BR123*Assembly!O$23+$BS123*Assembly!O$24</f>
        <v>#VALUE!</v>
      </c>
      <c r="CI123" s="140" t="e">
        <f>$AY123*Assembly!P$4+$AZ123*Assembly!P$5+$BA123*Assembly!P$6+$BB123*Assembly!P$7+$BC123*Assembly!P$8+$BD123*Assembly!P$9+$BE123*Assembly!P$10+$BF123*Assembly!P$11+$BG123*Assembly!P$12+$BH123*Assembly!P$13+$BI123*Assembly!P$14+$BJ123*Assembly!P$15+$BK123*Assembly!P$16+$BL123*Assembly!P$17+$BM123*Assembly!P$18+$BN123*Assembly!P$19+$BO123*Assembly!P$20+$BP123*Assembly!P$21+$BQ123*Assembly!P$22+$BR123*Assembly!P$23+$BS123*Assembly!P$24</f>
        <v>#VALUE!</v>
      </c>
      <c r="CJ123" s="140" t="e">
        <f>$AY123*Assembly!Q$4+$AZ123*Assembly!Q$5+$BA123*Assembly!Q$6+$BB123*Assembly!Q$7+$BC123*Assembly!Q$8+$BD123*Assembly!Q$9+$BE123*Assembly!Q$10+$BF123*Assembly!Q$11+$BG123*Assembly!Q$12+$BH123*Assembly!Q$13+$BI123*Assembly!Q$14+$BJ123*Assembly!Q$15+$BK123*Assembly!Q$16+$BL123*Assembly!Q$17+$BM123*Assembly!Q$18+$BN123*Assembly!Q$19+$BO123*Assembly!Q$20+$BP123*Assembly!Q$21+$BQ123*Assembly!Q$22+$BR123*Assembly!Q$23+$BS123*Assembly!Q$24</f>
        <v>#VALUE!</v>
      </c>
      <c r="CK123" s="145" t="e">
        <f>$AY123*Assembly!R$4+$AZ123*Assembly!R$5+$BA123*Assembly!R$6+$BB123*Assembly!R$7+$BC123*Assembly!R$8+$BD123*Assembly!R$9+$BE123*Assembly!R$10+$BF123*Assembly!R$11+$BG123*Assembly!R$12+$BH123*Assembly!R$13+$BI123*Assembly!R$14+$BJ123*Assembly!R$15+$BK123*Assembly!R$16+$BL123*Assembly!R$17+$BM123*Assembly!R$18+$BN123*Assembly!R$19+$BO123*Assembly!R$20+$BP123*Assembly!R$21+$BQ123*Assembly!R$22+$BR123*Assembly!R$23+$BS123*Assembly!R$24</f>
        <v>#VALUE!</v>
      </c>
      <c r="CL123" s="140" t="e">
        <f>$AY123*Assembly!S$4+$AZ123*Assembly!S$5+$BA123*Assembly!S$6+$BB123*Assembly!S$7+$BC123*Assembly!S$8+$BD123*Assembly!S$9+$BE123*Assembly!S$10+$BF123*Assembly!S$11+$BG123*Assembly!S$12+$BH123*Assembly!S$13+$BI123*Assembly!S$14+$BJ123*Assembly!S$15+$BK123*Assembly!S$16+$BL123*Assembly!S$17+$BM123*Assembly!S$18+$BN123*Assembly!S$19+$BO123*Assembly!S$20+$BP123*Assembly!S$21+$BQ123*Assembly!S$22+$BR123*Assembly!S$23+$BS123*Assembly!S$24</f>
        <v>#VALUE!</v>
      </c>
      <c r="CM123" s="140" t="e">
        <f>$AY123*Assembly!T$4+$AZ123*Assembly!T$5+$BA123*Assembly!T$6+$BB123*Assembly!T$7+$BC123*Assembly!T$8+$BD123*Assembly!T$9+$BE123*Assembly!T$10+$BF123*Assembly!T$11+$BG123*Assembly!T$12+$BH123*Assembly!T$13+$BI123*Assembly!T$14+$BJ123*Assembly!T$15+$BK123*Assembly!T$16+$BL123*Assembly!T$17+$BM123*Assembly!T$18+$BN123*Assembly!T$19+$BO123*Assembly!T$20+$BP123*Assembly!T$21+$BQ123*Assembly!T$22+$BR123*Assembly!T$23+$BS123*Assembly!T$24</f>
        <v>#VALUE!</v>
      </c>
      <c r="CN123" s="140" t="e">
        <f>$AY123*Assembly!U$4+$AZ123*Assembly!U$5+$BA123*Assembly!U$6+$BB123*Assembly!U$7+$BC123*Assembly!U$8+$BD123*Assembly!U$9+$BE123*Assembly!U$10+$BF123*Assembly!U$11+$BG123*Assembly!U$12+$BH123*Assembly!U$13+$BI123*Assembly!U$14+$BJ123*Assembly!U$15+$BK123*Assembly!U$16+$BL123*Assembly!U$17+$BM123*Assembly!U$18+$BN123*Assembly!U$19+$BO123*Assembly!U$20+$BP123*Assembly!U$21+$BQ123*Assembly!U$22+$BR123*Assembly!U$23+$BS123*Assembly!U$24</f>
        <v>#VALUE!</v>
      </c>
      <c r="CO123" s="145" t="e">
        <f>$AY123*Assembly!V$4+$AZ123*Assembly!V$5+$BA123*Assembly!V$6+$BB123*Assembly!V$7+$BC123*Assembly!V$8+$BD123*Assembly!V$9+$BE123*Assembly!V$10+$BF123*Assembly!V$11+$BG123*Assembly!V$12+$BH123*Assembly!V$13+$BI123*Assembly!V$14+$BJ123*Assembly!V$15+$BK123*Assembly!V$16+$BL123*Assembly!V$17+$BM123*Assembly!V$18+$BN123*Assembly!V$19+$BO123*Assembly!V$20+$BP123*Assembly!V$21+$BQ123*Assembly!V$22+$BR123*Assembly!V$23+$BS123*Assembly!V$24</f>
        <v>#VALUE!</v>
      </c>
      <c r="CP123" s="145" t="e">
        <f>CF123*Refining!$F$3</f>
        <v>#VALUE!</v>
      </c>
      <c r="CQ123" s="145" t="e">
        <f>CG123*Refining!$F$4</f>
        <v>#VALUE!</v>
      </c>
      <c r="CR123" s="145" t="e">
        <f>CH123*Refining!$F$5</f>
        <v>#VALUE!</v>
      </c>
      <c r="CS123" s="145" t="e">
        <f>CI123*Refining!$F$6</f>
        <v>#VALUE!</v>
      </c>
      <c r="CT123" s="145" t="e">
        <f>CJ123*Refining!$F$7</f>
        <v>#VALUE!</v>
      </c>
      <c r="CU123" s="145" t="e">
        <f>CK123*Refining!$F$8</f>
        <v>#VALUE!</v>
      </c>
      <c r="CV123" s="145" t="e">
        <f>CL123*Refining!$F$9</f>
        <v>#VALUE!</v>
      </c>
      <c r="CW123" s="145" t="e">
        <f>CM123*Refining!$F$10</f>
        <v>#VALUE!</v>
      </c>
      <c r="CX123" s="145" t="e">
        <f>CN123*Refining!$F$11</f>
        <v>#VALUE!</v>
      </c>
      <c r="CY123" s="145" t="e">
        <f>CO123*Refining!$F$12</f>
        <v>#VALUE!</v>
      </c>
      <c r="CZ123" s="185" t="e">
        <f t="shared" ref="CZ123:DS123" si="497">IF(CF123 = 0, "", CF123)</f>
        <v>#VALUE!</v>
      </c>
      <c r="DA123" s="189" t="e">
        <f t="shared" si="497"/>
        <v>#VALUE!</v>
      </c>
      <c r="DB123" s="186" t="e">
        <f t="shared" si="497"/>
        <v>#VALUE!</v>
      </c>
      <c r="DC123" s="186" t="e">
        <f t="shared" si="497"/>
        <v>#VALUE!</v>
      </c>
      <c r="DD123" s="186" t="e">
        <f t="shared" si="497"/>
        <v>#VALUE!</v>
      </c>
      <c r="DE123" s="186" t="e">
        <f t="shared" si="497"/>
        <v>#VALUE!</v>
      </c>
      <c r="DF123" s="186" t="e">
        <f t="shared" si="497"/>
        <v>#VALUE!</v>
      </c>
      <c r="DG123" s="186" t="e">
        <f t="shared" si="497"/>
        <v>#VALUE!</v>
      </c>
      <c r="DH123" s="186" t="e">
        <f t="shared" si="497"/>
        <v>#VALUE!</v>
      </c>
      <c r="DI123" s="187" t="e">
        <f t="shared" si="497"/>
        <v>#VALUE!</v>
      </c>
      <c r="DJ123" s="185" t="e">
        <f t="shared" si="497"/>
        <v>#VALUE!</v>
      </c>
      <c r="DK123" s="189" t="e">
        <f t="shared" si="497"/>
        <v>#VALUE!</v>
      </c>
      <c r="DL123" s="186" t="e">
        <f t="shared" si="497"/>
        <v>#VALUE!</v>
      </c>
      <c r="DM123" s="186" t="e">
        <f t="shared" si="497"/>
        <v>#VALUE!</v>
      </c>
      <c r="DN123" s="188" t="e">
        <f t="shared" si="497"/>
        <v>#VALUE!</v>
      </c>
      <c r="DO123" s="186" t="e">
        <f t="shared" si="497"/>
        <v>#VALUE!</v>
      </c>
      <c r="DP123" s="186" t="e">
        <f t="shared" si="497"/>
        <v>#VALUE!</v>
      </c>
      <c r="DQ123" s="186" t="e">
        <f t="shared" si="497"/>
        <v>#VALUE!</v>
      </c>
      <c r="DR123" s="186" t="e">
        <f t="shared" si="497"/>
        <v>#VALUE!</v>
      </c>
      <c r="DS123" s="187" t="e">
        <f t="shared" si="497"/>
        <v>#VALUE!</v>
      </c>
      <c r="DT123" s="185" t="e">
        <f t="shared" si="11"/>
        <v>#VALUE!</v>
      </c>
      <c r="DU123" s="189" t="e">
        <f t="shared" si="12"/>
        <v>#VALUE!</v>
      </c>
      <c r="DV123" s="133" t="e">
        <f>CZ123*'Ores &amp; Ingots'!$C$3+DA123*'Ores &amp; Ingots'!$C$4+DB123*'Ores &amp; Ingots'!$C$5+DC123*'Ores &amp; Ingots'!$C$6+DD123*'Ores &amp; Ingots'!$C$7+DE123*'Ores &amp; Ingots'!$C$8+DF123*'Ores &amp; Ingots'!$C$9+DG123*'Ores &amp; Ingots'!$C$10+DH123*'Ores &amp; Ingots'!$C$11+DI123*'Ores &amp; Ingots'!$C$12</f>
        <v>#VALUE!</v>
      </c>
      <c r="DW123" s="133" t="e">
        <f>DJ123*'Ores &amp; Ingots'!$B$3+DK123*'Ores &amp; Ingots'!$B$4+DL123*'Ores &amp; Ingots'!$B$5+DM123*'Ores &amp; Ingots'!$B$6+DN123*'Ores &amp; Ingots'!$B$7+DO123*'Ores &amp; Ingots'!$B$8+DP123*'Ores &amp; Ingots'!$B$9+DQ123*'Ores &amp; Ingots'!$B$10+DR123*'Ores &amp; Ingots'!$B$11+DS123*'Ores &amp; Ingots'!$B$12</f>
        <v>#VALUE!</v>
      </c>
      <c r="DX123" s="189" t="e">
        <f>CZ123*Refining!$G$3+DA123*Refining!$G$4+DB123*Refining!$G$5+DC123*Refining!$G$6+DD123*Refining!$G$7+DE123*Refining!$G$8+DF123*Refining!$G$9+DG123*Refining!$G$10+DH123*Refining!$G$11+DI123*Refining!$G$12</f>
        <v>#VALUE!</v>
      </c>
      <c r="DY123" s="189" t="e">
        <f t="shared" si="13"/>
        <v>#VALUE!</v>
      </c>
      <c r="DZ123" s="192" t="e">
        <f t="shared" si="14"/>
        <v>#VALUE!</v>
      </c>
      <c r="EA123" s="185" t="e">
        <f t="shared" si="15"/>
        <v>#VALUE!</v>
      </c>
      <c r="EB123" s="194" t="e">
        <f t="shared" ref="EB123:EC123" si="498">EA123/60</f>
        <v>#VALUE!</v>
      </c>
      <c r="EC123" s="194" t="e">
        <f t="shared" si="498"/>
        <v>#VALUE!</v>
      </c>
      <c r="ED123" s="185" t="e">
        <f t="shared" si="17"/>
        <v>#VALUE!</v>
      </c>
      <c r="EE123" s="194" t="e">
        <f t="shared" ref="EE123:EF123" si="499">ED123/1000</f>
        <v>#VALUE!</v>
      </c>
      <c r="EF123" s="196" t="e">
        <f t="shared" si="499"/>
        <v>#VALUE!</v>
      </c>
      <c r="EG123" s="130" t="e">
        <f t="shared" si="19"/>
        <v>#VALUE!</v>
      </c>
      <c r="EH123" s="132" t="e">
        <f t="shared" si="20"/>
        <v>#VALUE!</v>
      </c>
      <c r="EI123" s="133" t="s">
        <v>28</v>
      </c>
    </row>
    <row r="124" spans="1:139" ht="12.75" x14ac:dyDescent="0.2">
      <c r="A124" s="864"/>
      <c r="B124" s="135" t="s">
        <v>344</v>
      </c>
      <c r="C124" s="137" t="s">
        <v>156</v>
      </c>
      <c r="D124" s="137">
        <v>1</v>
      </c>
      <c r="E124" s="137">
        <v>1</v>
      </c>
      <c r="F124" s="137">
        <v>1</v>
      </c>
      <c r="G124" s="139">
        <f t="shared" si="0"/>
        <v>15.625</v>
      </c>
      <c r="H124" s="140">
        <v>20</v>
      </c>
      <c r="I124" s="140">
        <v>20</v>
      </c>
      <c r="J124" s="140">
        <f>H124/Main!$D$9</f>
        <v>4</v>
      </c>
      <c r="K124" s="140">
        <f>I124/Main!$D$10</f>
        <v>10</v>
      </c>
      <c r="L124" s="140">
        <f t="shared" si="1"/>
        <v>2.5</v>
      </c>
      <c r="M124" s="140">
        <v>1</v>
      </c>
      <c r="N124" s="145">
        <v>500</v>
      </c>
      <c r="O124" s="145">
        <v>500</v>
      </c>
      <c r="P124" s="143"/>
      <c r="Q124" s="145"/>
      <c r="R124" s="143"/>
      <c r="S124" s="146"/>
      <c r="T124" s="146"/>
      <c r="U124" s="143"/>
      <c r="V124" s="143"/>
      <c r="W124" s="146"/>
      <c r="X124" s="146"/>
      <c r="Y124" s="143"/>
      <c r="Z124" s="143"/>
      <c r="AA124" s="143"/>
      <c r="AB124" s="143"/>
      <c r="AC124" s="362" t="s">
        <v>220</v>
      </c>
      <c r="AD124" s="133">
        <v>21</v>
      </c>
      <c r="AE124" s="133">
        <v>0</v>
      </c>
      <c r="AF124" s="133">
        <v>0</v>
      </c>
      <c r="AG124" s="133">
        <v>2</v>
      </c>
      <c r="AH124" s="133">
        <v>4</v>
      </c>
      <c r="AI124" s="133">
        <v>0</v>
      </c>
      <c r="AJ124" s="133">
        <v>1</v>
      </c>
      <c r="AK124" s="167">
        <v>2</v>
      </c>
      <c r="AL124" s="133">
        <v>1</v>
      </c>
      <c r="AM124" s="133">
        <v>0</v>
      </c>
      <c r="AN124" s="133">
        <v>0</v>
      </c>
      <c r="AO124" s="133">
        <v>0</v>
      </c>
      <c r="AP124" s="133">
        <v>0</v>
      </c>
      <c r="AQ124" s="133">
        <v>0</v>
      </c>
      <c r="AR124" s="133">
        <v>0</v>
      </c>
      <c r="AS124" s="133">
        <v>0</v>
      </c>
      <c r="AT124" s="133">
        <v>0</v>
      </c>
      <c r="AU124" s="133">
        <v>0</v>
      </c>
      <c r="AV124" s="133">
        <v>0</v>
      </c>
      <c r="AW124" s="133">
        <v>0</v>
      </c>
      <c r="AX124" s="133">
        <v>0</v>
      </c>
      <c r="AY124" s="174">
        <f t="shared" ref="AY124:BS124" si="500">IF(AD124 = 0, "", AD124)</f>
        <v>21</v>
      </c>
      <c r="AZ124" s="137" t="str">
        <f t="shared" si="500"/>
        <v/>
      </c>
      <c r="BA124" s="137" t="str">
        <f t="shared" si="500"/>
        <v/>
      </c>
      <c r="BB124" s="133">
        <f t="shared" si="500"/>
        <v>2</v>
      </c>
      <c r="BC124" s="133">
        <f t="shared" si="500"/>
        <v>4</v>
      </c>
      <c r="BD124" s="137" t="str">
        <f t="shared" si="500"/>
        <v/>
      </c>
      <c r="BE124" s="133">
        <f t="shared" si="500"/>
        <v>1</v>
      </c>
      <c r="BF124" s="167">
        <f t="shared" si="500"/>
        <v>2</v>
      </c>
      <c r="BG124" s="133">
        <f t="shared" si="500"/>
        <v>1</v>
      </c>
      <c r="BH124" s="137" t="str">
        <f t="shared" si="500"/>
        <v/>
      </c>
      <c r="BI124" s="137" t="str">
        <f t="shared" si="500"/>
        <v/>
      </c>
      <c r="BJ124" s="137" t="str">
        <f t="shared" si="500"/>
        <v/>
      </c>
      <c r="BK124" s="137" t="str">
        <f t="shared" si="500"/>
        <v/>
      </c>
      <c r="BL124" s="137" t="str">
        <f t="shared" si="500"/>
        <v/>
      </c>
      <c r="BM124" s="137" t="str">
        <f t="shared" si="500"/>
        <v/>
      </c>
      <c r="BN124" s="137" t="str">
        <f t="shared" si="500"/>
        <v/>
      </c>
      <c r="BO124" s="137" t="str">
        <f t="shared" si="500"/>
        <v/>
      </c>
      <c r="BP124" s="137" t="str">
        <f t="shared" si="500"/>
        <v/>
      </c>
      <c r="BQ124" s="137" t="str">
        <f t="shared" si="500"/>
        <v/>
      </c>
      <c r="BR124" s="137" t="str">
        <f t="shared" si="500"/>
        <v/>
      </c>
      <c r="BS124" s="169" t="str">
        <f t="shared" si="500"/>
        <v/>
      </c>
      <c r="BT124" s="174" t="e">
        <f>$AY124*Assembly!Z$4+$AZ124*Assembly!Z$5+$BA124*Assembly!Z$6+$BB124*Assembly!Z$7+$BC124*Assembly!Z$8+$BD124*Assembly!Z$9+$BE124*Assembly!Z$10+$BF124*Assembly!Z$11+$BG124*Assembly!Z$12+$BH124*Assembly!Z$13+$BI124*Assembly!Z$14+$BJ124*Assembly!Z$15+$BK124*Assembly!Z$16+$BL124*Assembly!Z$17+$BM124*Assembly!Z$18+$BN124*Assembly!Z$19+$BO124*Assembly!Z$20+$BP124*Assembly!Z$21+$BQ124*Assembly!Z$22+$BR124*Assembly!Z$23+$BS124*Assembly!Z$24</f>
        <v>#VALUE!</v>
      </c>
      <c r="BU124" s="133" t="e">
        <f t="shared" si="3"/>
        <v>#VALUE!</v>
      </c>
      <c r="BV124" s="133"/>
      <c r="BW124" s="133" t="e">
        <f>$AY124*Assembly!AD$4+$AZ124*Assembly!AD$5+$BA124*Assembly!AD$6+$BB124*Assembly!AD$7+$BC124*Assembly!AD$8+$BD124*Assembly!AD$9+$BE124*Assembly!AD$10+$BF124*Assembly!AD$11+$BG124*Assembly!AD$12+$BH124*Assembly!AD$13+$BI124*Assembly!AD$14+$BJ124*Assembly!AD$15+$BK124*Assembly!AD$16+$BL124*Assembly!AD$17+$BM124*Assembly!AD$18+$BN124*Assembly!AD$19+$BO124*Assembly!AD$20+$BP124*Assembly!AD$21+$BQ124*Assembly!AD$22+$BR124*Assembly!AD$23+$BS124*Assembly!AD$24</f>
        <v>#VALUE!</v>
      </c>
      <c r="BX124" s="177" t="e">
        <f t="shared" si="4"/>
        <v>#VALUE!</v>
      </c>
      <c r="BY124" s="178" t="e">
        <f t="shared" si="5"/>
        <v>#VALUE!</v>
      </c>
      <c r="BZ124" s="179" t="e">
        <f t="shared" si="6"/>
        <v>#VALUE!</v>
      </c>
      <c r="CA124" s="178" t="e">
        <f t="shared" si="7"/>
        <v>#VALUE!</v>
      </c>
      <c r="CB124" s="133" t="e">
        <f>$AY124*Assembly!Y$4+$AZ124*Assembly!Y$5+$BA124*Assembly!Y$6+$BB124*Assembly!Y$7+$BC124*Assembly!Y$8+$BD124*Assembly!Y$9+$BE124*Assembly!Y$10+$BF124*Assembly!Y$11+$BG124*Assembly!Y$12+$BH124*Assembly!Y$13+$BI124*Assembly!Y$14+$BJ124*Assembly!Y$15+$BK124*Assembly!Y$16+$BL124*Assembly!Y$17+$BM124*Assembly!Y$18+$BN124*Assembly!Y$19+$BO124*Assembly!Y$20+$BP124*Assembly!Y$21+$BQ124*Assembly!Y$22+$BR124*Assembly!Y$23+$BS124*Assembly!Y$24</f>
        <v>#VALUE!</v>
      </c>
      <c r="CC124" s="133" t="e">
        <f t="shared" si="8"/>
        <v>#VALUE!</v>
      </c>
      <c r="CD124" s="130" t="e">
        <f t="shared" si="9"/>
        <v>#VALUE!</v>
      </c>
      <c r="CE124" s="183" t="e">
        <f>$AY124*Assembly!AC$4+$AZ124*Assembly!AC$5+$BA124*Assembly!AC$6+$BB124*Assembly!AC$7+$BC124*Assembly!AC$8+$BD124*Assembly!AC$9+$BE124*Assembly!AC$10+$BF124*Assembly!AC$11+$BG124*Assembly!AC$12+$BH124*Assembly!AC$13+$BI124*Assembly!AC$14+$BJ124*Assembly!AC$15+$BK124*Assembly!AC$16+$BL124*Assembly!AC$17+$BM124*Assembly!AC$18+$BN124*Assembly!AC$19+$BO124*Assembly!AC$20+$BP124*Assembly!AC$21+$BQ124*Assembly!AC$22+$BR124*Assembly!AC$23+$BS124*Assembly!AC$24</f>
        <v>#VALUE!</v>
      </c>
      <c r="CF124" s="145" t="e">
        <f>$AY124*Assembly!M$4+$AZ124*Assembly!M$5+$BA124*Assembly!M$6+$BB124*Assembly!M$7+$BC124*Assembly!M$8+$BD124*Assembly!M$9+$BE124*Assembly!M$10+$BF124*Assembly!M$11+$BG124*Assembly!M$12+$BH124*Assembly!M$13+$BI124*Assembly!M$14+$BJ124*Assembly!M$15+$BK124*Assembly!M$16+$BL124*Assembly!M$17+$BM124*Assembly!M$18+$BN124*Assembly!M$19+$BO124*Assembly!M$20+$BP124*Assembly!M$21+$BQ124*Assembly!M$22+$BR124*Assembly!M$23+$BS124*Assembly!M$24</f>
        <v>#VALUE!</v>
      </c>
      <c r="CG124" s="145" t="e">
        <f>$AY124*Assembly!N$4+$AZ124*Assembly!N$5+$BA124*Assembly!N$6+$BB124*Assembly!N$7+$BC124*Assembly!N$8+$BD124*Assembly!N$9+$BE124*Assembly!N$10+$BF124*Assembly!N$11+$BG124*Assembly!N$12+$BH124*Assembly!N$13+$BI124*Assembly!N$14+$BJ124*Assembly!N$15+$BK124*Assembly!N$16+$BL124*Assembly!N$17+$BM124*Assembly!N$18+$BN124*Assembly!N$19+$BO124*Assembly!N$20+$BP124*Assembly!N$21+$BQ124*Assembly!N$22+$BR124*Assembly!N$23+$BS124*Assembly!N$24</f>
        <v>#VALUE!</v>
      </c>
      <c r="CH124" s="145" t="e">
        <f>$AY124*Assembly!O$4+$AZ124*Assembly!O$5+$BA124*Assembly!O$6+$BB124*Assembly!O$7+$BC124*Assembly!O$8+$BD124*Assembly!O$9+$BE124*Assembly!O$10+$BF124*Assembly!O$11+$BG124*Assembly!O$12+$BH124*Assembly!O$13+$BI124*Assembly!O$14+$BJ124*Assembly!O$15+$BK124*Assembly!O$16+$BL124*Assembly!O$17+$BM124*Assembly!O$18+$BN124*Assembly!O$19+$BO124*Assembly!O$20+$BP124*Assembly!O$21+$BQ124*Assembly!O$22+$BR124*Assembly!O$23+$BS124*Assembly!O$24</f>
        <v>#VALUE!</v>
      </c>
      <c r="CI124" s="140" t="e">
        <f>$AY124*Assembly!P$4+$AZ124*Assembly!P$5+$BA124*Assembly!P$6+$BB124*Assembly!P$7+$BC124*Assembly!P$8+$BD124*Assembly!P$9+$BE124*Assembly!P$10+$BF124*Assembly!P$11+$BG124*Assembly!P$12+$BH124*Assembly!P$13+$BI124*Assembly!P$14+$BJ124*Assembly!P$15+$BK124*Assembly!P$16+$BL124*Assembly!P$17+$BM124*Assembly!P$18+$BN124*Assembly!P$19+$BO124*Assembly!P$20+$BP124*Assembly!P$21+$BQ124*Assembly!P$22+$BR124*Assembly!P$23+$BS124*Assembly!P$24</f>
        <v>#VALUE!</v>
      </c>
      <c r="CJ124" s="140" t="e">
        <f>$AY124*Assembly!Q$4+$AZ124*Assembly!Q$5+$BA124*Assembly!Q$6+$BB124*Assembly!Q$7+$BC124*Assembly!Q$8+$BD124*Assembly!Q$9+$BE124*Assembly!Q$10+$BF124*Assembly!Q$11+$BG124*Assembly!Q$12+$BH124*Assembly!Q$13+$BI124*Assembly!Q$14+$BJ124*Assembly!Q$15+$BK124*Assembly!Q$16+$BL124*Assembly!Q$17+$BM124*Assembly!Q$18+$BN124*Assembly!Q$19+$BO124*Assembly!Q$20+$BP124*Assembly!Q$21+$BQ124*Assembly!Q$22+$BR124*Assembly!Q$23+$BS124*Assembly!Q$24</f>
        <v>#VALUE!</v>
      </c>
      <c r="CK124" s="145" t="e">
        <f>$AY124*Assembly!R$4+$AZ124*Assembly!R$5+$BA124*Assembly!R$6+$BB124*Assembly!R$7+$BC124*Assembly!R$8+$BD124*Assembly!R$9+$BE124*Assembly!R$10+$BF124*Assembly!R$11+$BG124*Assembly!R$12+$BH124*Assembly!R$13+$BI124*Assembly!R$14+$BJ124*Assembly!R$15+$BK124*Assembly!R$16+$BL124*Assembly!R$17+$BM124*Assembly!R$18+$BN124*Assembly!R$19+$BO124*Assembly!R$20+$BP124*Assembly!R$21+$BQ124*Assembly!R$22+$BR124*Assembly!R$23+$BS124*Assembly!R$24</f>
        <v>#VALUE!</v>
      </c>
      <c r="CL124" s="140" t="e">
        <f>$AY124*Assembly!S$4+$AZ124*Assembly!S$5+$BA124*Assembly!S$6+$BB124*Assembly!S$7+$BC124*Assembly!S$8+$BD124*Assembly!S$9+$BE124*Assembly!S$10+$BF124*Assembly!S$11+$BG124*Assembly!S$12+$BH124*Assembly!S$13+$BI124*Assembly!S$14+$BJ124*Assembly!S$15+$BK124*Assembly!S$16+$BL124*Assembly!S$17+$BM124*Assembly!S$18+$BN124*Assembly!S$19+$BO124*Assembly!S$20+$BP124*Assembly!S$21+$BQ124*Assembly!S$22+$BR124*Assembly!S$23+$BS124*Assembly!S$24</f>
        <v>#VALUE!</v>
      </c>
      <c r="CM124" s="140" t="e">
        <f>$AY124*Assembly!T$4+$AZ124*Assembly!T$5+$BA124*Assembly!T$6+$BB124*Assembly!T$7+$BC124*Assembly!T$8+$BD124*Assembly!T$9+$BE124*Assembly!T$10+$BF124*Assembly!T$11+$BG124*Assembly!T$12+$BH124*Assembly!T$13+$BI124*Assembly!T$14+$BJ124*Assembly!T$15+$BK124*Assembly!T$16+$BL124*Assembly!T$17+$BM124*Assembly!T$18+$BN124*Assembly!T$19+$BO124*Assembly!T$20+$BP124*Assembly!T$21+$BQ124*Assembly!T$22+$BR124*Assembly!T$23+$BS124*Assembly!T$24</f>
        <v>#VALUE!</v>
      </c>
      <c r="CN124" s="140" t="e">
        <f>$AY124*Assembly!U$4+$AZ124*Assembly!U$5+$BA124*Assembly!U$6+$BB124*Assembly!U$7+$BC124*Assembly!U$8+$BD124*Assembly!U$9+$BE124*Assembly!U$10+$BF124*Assembly!U$11+$BG124*Assembly!U$12+$BH124*Assembly!U$13+$BI124*Assembly!U$14+$BJ124*Assembly!U$15+$BK124*Assembly!U$16+$BL124*Assembly!U$17+$BM124*Assembly!U$18+$BN124*Assembly!U$19+$BO124*Assembly!U$20+$BP124*Assembly!U$21+$BQ124*Assembly!U$22+$BR124*Assembly!U$23+$BS124*Assembly!U$24</f>
        <v>#VALUE!</v>
      </c>
      <c r="CO124" s="145" t="e">
        <f>$AY124*Assembly!V$4+$AZ124*Assembly!V$5+$BA124*Assembly!V$6+$BB124*Assembly!V$7+$BC124*Assembly!V$8+$BD124*Assembly!V$9+$BE124*Assembly!V$10+$BF124*Assembly!V$11+$BG124*Assembly!V$12+$BH124*Assembly!V$13+$BI124*Assembly!V$14+$BJ124*Assembly!V$15+$BK124*Assembly!V$16+$BL124*Assembly!V$17+$BM124*Assembly!V$18+$BN124*Assembly!V$19+$BO124*Assembly!V$20+$BP124*Assembly!V$21+$BQ124*Assembly!V$22+$BR124*Assembly!V$23+$BS124*Assembly!V$24</f>
        <v>#VALUE!</v>
      </c>
      <c r="CP124" s="145" t="e">
        <f>CF124*Refining!$F$3</f>
        <v>#VALUE!</v>
      </c>
      <c r="CQ124" s="145" t="e">
        <f>CG124*Refining!$F$4</f>
        <v>#VALUE!</v>
      </c>
      <c r="CR124" s="145" t="e">
        <f>CH124*Refining!$F$5</f>
        <v>#VALUE!</v>
      </c>
      <c r="CS124" s="145" t="e">
        <f>CI124*Refining!$F$6</f>
        <v>#VALUE!</v>
      </c>
      <c r="CT124" s="145" t="e">
        <f>CJ124*Refining!$F$7</f>
        <v>#VALUE!</v>
      </c>
      <c r="CU124" s="145" t="e">
        <f>CK124*Refining!$F$8</f>
        <v>#VALUE!</v>
      </c>
      <c r="CV124" s="145" t="e">
        <f>CL124*Refining!$F$9</f>
        <v>#VALUE!</v>
      </c>
      <c r="CW124" s="145" t="e">
        <f>CM124*Refining!$F$10</f>
        <v>#VALUE!</v>
      </c>
      <c r="CX124" s="145" t="e">
        <f>CN124*Refining!$F$11</f>
        <v>#VALUE!</v>
      </c>
      <c r="CY124" s="145" t="e">
        <f>CO124*Refining!$F$12</f>
        <v>#VALUE!</v>
      </c>
      <c r="CZ124" s="185" t="e">
        <f t="shared" ref="CZ124:DS124" si="501">IF(CF124 = 0, "", CF124)</f>
        <v>#VALUE!</v>
      </c>
      <c r="DA124" s="189" t="e">
        <f t="shared" si="501"/>
        <v>#VALUE!</v>
      </c>
      <c r="DB124" s="186" t="e">
        <f t="shared" si="501"/>
        <v>#VALUE!</v>
      </c>
      <c r="DC124" s="186" t="e">
        <f t="shared" si="501"/>
        <v>#VALUE!</v>
      </c>
      <c r="DD124" s="186" t="e">
        <f t="shared" si="501"/>
        <v>#VALUE!</v>
      </c>
      <c r="DE124" s="186" t="e">
        <f t="shared" si="501"/>
        <v>#VALUE!</v>
      </c>
      <c r="DF124" s="186" t="e">
        <f t="shared" si="501"/>
        <v>#VALUE!</v>
      </c>
      <c r="DG124" s="186" t="e">
        <f t="shared" si="501"/>
        <v>#VALUE!</v>
      </c>
      <c r="DH124" s="186" t="e">
        <f t="shared" si="501"/>
        <v>#VALUE!</v>
      </c>
      <c r="DI124" s="187" t="e">
        <f t="shared" si="501"/>
        <v>#VALUE!</v>
      </c>
      <c r="DJ124" s="185" t="e">
        <f t="shared" si="501"/>
        <v>#VALUE!</v>
      </c>
      <c r="DK124" s="189" t="e">
        <f t="shared" si="501"/>
        <v>#VALUE!</v>
      </c>
      <c r="DL124" s="186" t="e">
        <f t="shared" si="501"/>
        <v>#VALUE!</v>
      </c>
      <c r="DM124" s="186" t="e">
        <f t="shared" si="501"/>
        <v>#VALUE!</v>
      </c>
      <c r="DN124" s="211" t="e">
        <f t="shared" si="501"/>
        <v>#VALUE!</v>
      </c>
      <c r="DO124" s="186" t="e">
        <f t="shared" si="501"/>
        <v>#VALUE!</v>
      </c>
      <c r="DP124" s="186" t="e">
        <f t="shared" si="501"/>
        <v>#VALUE!</v>
      </c>
      <c r="DQ124" s="186" t="e">
        <f t="shared" si="501"/>
        <v>#VALUE!</v>
      </c>
      <c r="DR124" s="186" t="e">
        <f t="shared" si="501"/>
        <v>#VALUE!</v>
      </c>
      <c r="DS124" s="187" t="e">
        <f t="shared" si="501"/>
        <v>#VALUE!</v>
      </c>
      <c r="DT124" s="185" t="e">
        <f t="shared" si="11"/>
        <v>#VALUE!</v>
      </c>
      <c r="DU124" s="189" t="e">
        <f t="shared" si="12"/>
        <v>#VALUE!</v>
      </c>
      <c r="DV124" s="133" t="e">
        <f>CZ124*'Ores &amp; Ingots'!$C$3+DA124*'Ores &amp; Ingots'!$C$4+DB124*'Ores &amp; Ingots'!$C$5+DC124*'Ores &amp; Ingots'!$C$6+DD124*'Ores &amp; Ingots'!$C$7+DE124*'Ores &amp; Ingots'!$C$8+DF124*'Ores &amp; Ingots'!$C$9+DG124*'Ores &amp; Ingots'!$C$10+DH124*'Ores &amp; Ingots'!$C$11+DI124*'Ores &amp; Ingots'!$C$12</f>
        <v>#VALUE!</v>
      </c>
      <c r="DW124" s="133" t="e">
        <f>DJ124*'Ores &amp; Ingots'!$B$3+DK124*'Ores &amp; Ingots'!$B$4+DL124*'Ores &amp; Ingots'!$B$5+DM124*'Ores &amp; Ingots'!$B$6+DN124*'Ores &amp; Ingots'!$B$7+DO124*'Ores &amp; Ingots'!$B$8+DP124*'Ores &amp; Ingots'!$B$9+DQ124*'Ores &amp; Ingots'!$B$10+DR124*'Ores &amp; Ingots'!$B$11+DS124*'Ores &amp; Ingots'!$B$12</f>
        <v>#VALUE!</v>
      </c>
      <c r="DX124" s="189" t="e">
        <f>CZ124*Refining!$G$3+DA124*Refining!$G$4+DB124*Refining!$G$5+DC124*Refining!$G$6+DD124*Refining!$G$7+DE124*Refining!$G$8+DF124*Refining!$G$9+DG124*Refining!$G$10+DH124*Refining!$G$11+DI124*Refining!$G$12</f>
        <v>#VALUE!</v>
      </c>
      <c r="DY124" s="189" t="e">
        <f t="shared" si="13"/>
        <v>#VALUE!</v>
      </c>
      <c r="DZ124" s="192" t="e">
        <f t="shared" si="14"/>
        <v>#VALUE!</v>
      </c>
      <c r="EA124" s="185" t="e">
        <f t="shared" si="15"/>
        <v>#VALUE!</v>
      </c>
      <c r="EB124" s="194" t="e">
        <f t="shared" ref="EB124:EC124" si="502">EA124/60</f>
        <v>#VALUE!</v>
      </c>
      <c r="EC124" s="194" t="e">
        <f t="shared" si="502"/>
        <v>#VALUE!</v>
      </c>
      <c r="ED124" s="185" t="e">
        <f t="shared" si="17"/>
        <v>#VALUE!</v>
      </c>
      <c r="EE124" s="194" t="e">
        <f t="shared" ref="EE124:EF124" si="503">ED124/1000</f>
        <v>#VALUE!</v>
      </c>
      <c r="EF124" s="196" t="e">
        <f t="shared" si="503"/>
        <v>#VALUE!</v>
      </c>
      <c r="EG124" s="130" t="e">
        <f t="shared" si="19"/>
        <v>#VALUE!</v>
      </c>
      <c r="EH124" s="132" t="e">
        <f t="shared" si="20"/>
        <v>#VALUE!</v>
      </c>
      <c r="EI124" s="133">
        <v>1180</v>
      </c>
    </row>
    <row r="125" spans="1:139" ht="12.75" hidden="1" x14ac:dyDescent="0.2">
      <c r="A125" s="865"/>
      <c r="B125" s="297" t="s">
        <v>344</v>
      </c>
      <c r="C125" s="216" t="s">
        <v>155</v>
      </c>
      <c r="D125" s="216">
        <v>1</v>
      </c>
      <c r="E125" s="216">
        <v>1</v>
      </c>
      <c r="F125" s="216">
        <v>1</v>
      </c>
      <c r="G125" s="229">
        <f t="shared" si="0"/>
        <v>0.125</v>
      </c>
      <c r="H125" s="230">
        <v>20</v>
      </c>
      <c r="I125" s="230">
        <v>20</v>
      </c>
      <c r="J125" s="230">
        <f>H125/Main!$D$9</f>
        <v>4</v>
      </c>
      <c r="K125" s="230">
        <f>I125/Main!$D$10</f>
        <v>10</v>
      </c>
      <c r="L125" s="230">
        <f t="shared" si="1"/>
        <v>2.5</v>
      </c>
      <c r="M125" s="230">
        <v>1</v>
      </c>
      <c r="N125" s="232">
        <v>500</v>
      </c>
      <c r="O125" s="232">
        <v>500</v>
      </c>
      <c r="P125" s="233"/>
      <c r="Q125" s="232"/>
      <c r="R125" s="233"/>
      <c r="S125" s="234"/>
      <c r="T125" s="234"/>
      <c r="U125" s="233"/>
      <c r="V125" s="233"/>
      <c r="W125" s="234"/>
      <c r="X125" s="234"/>
      <c r="Y125" s="233"/>
      <c r="Z125" s="233"/>
      <c r="AA125" s="233"/>
      <c r="AB125" s="233"/>
      <c r="AC125" s="366"/>
      <c r="AD125" s="226">
        <v>2</v>
      </c>
      <c r="AE125" s="226">
        <v>0</v>
      </c>
      <c r="AF125" s="226">
        <v>0</v>
      </c>
      <c r="AG125" s="226">
        <v>2</v>
      </c>
      <c r="AH125" s="226">
        <v>1</v>
      </c>
      <c r="AI125" s="226">
        <v>0</v>
      </c>
      <c r="AJ125" s="226">
        <v>1</v>
      </c>
      <c r="AK125" s="227">
        <v>2</v>
      </c>
      <c r="AL125" s="226">
        <v>1</v>
      </c>
      <c r="AM125" s="226">
        <v>0</v>
      </c>
      <c r="AN125" s="226">
        <v>0</v>
      </c>
      <c r="AO125" s="226">
        <v>0</v>
      </c>
      <c r="AP125" s="226">
        <v>0</v>
      </c>
      <c r="AQ125" s="226">
        <v>0</v>
      </c>
      <c r="AR125" s="226">
        <v>0</v>
      </c>
      <c r="AS125" s="226">
        <v>0</v>
      </c>
      <c r="AT125" s="226">
        <v>0</v>
      </c>
      <c r="AU125" s="226">
        <v>0</v>
      </c>
      <c r="AV125" s="226">
        <v>0</v>
      </c>
      <c r="AW125" s="226">
        <v>0</v>
      </c>
      <c r="AX125" s="226">
        <v>0</v>
      </c>
      <c r="AY125" s="225">
        <f t="shared" ref="AY125:BS125" si="504">IF(AD125 = 0, "", AD125)</f>
        <v>2</v>
      </c>
      <c r="AZ125" s="216" t="str">
        <f t="shared" si="504"/>
        <v/>
      </c>
      <c r="BA125" s="216" t="str">
        <f t="shared" si="504"/>
        <v/>
      </c>
      <c r="BB125" s="226">
        <f t="shared" si="504"/>
        <v>2</v>
      </c>
      <c r="BC125" s="226">
        <f t="shared" si="504"/>
        <v>1</v>
      </c>
      <c r="BD125" s="216" t="str">
        <f t="shared" si="504"/>
        <v/>
      </c>
      <c r="BE125" s="226">
        <f t="shared" si="504"/>
        <v>1</v>
      </c>
      <c r="BF125" s="227">
        <f t="shared" si="504"/>
        <v>2</v>
      </c>
      <c r="BG125" s="226">
        <f t="shared" si="504"/>
        <v>1</v>
      </c>
      <c r="BH125" s="216" t="str">
        <f t="shared" si="504"/>
        <v/>
      </c>
      <c r="BI125" s="216" t="str">
        <f t="shared" si="504"/>
        <v/>
      </c>
      <c r="BJ125" s="216" t="str">
        <f t="shared" si="504"/>
        <v/>
      </c>
      <c r="BK125" s="216" t="str">
        <f t="shared" si="504"/>
        <v/>
      </c>
      <c r="BL125" s="216" t="str">
        <f t="shared" si="504"/>
        <v/>
      </c>
      <c r="BM125" s="216" t="str">
        <f t="shared" si="504"/>
        <v/>
      </c>
      <c r="BN125" s="216" t="str">
        <f t="shared" si="504"/>
        <v/>
      </c>
      <c r="BO125" s="216" t="str">
        <f t="shared" si="504"/>
        <v/>
      </c>
      <c r="BP125" s="216" t="str">
        <f t="shared" si="504"/>
        <v/>
      </c>
      <c r="BQ125" s="216" t="str">
        <f t="shared" si="504"/>
        <v/>
      </c>
      <c r="BR125" s="216" t="str">
        <f t="shared" si="504"/>
        <v/>
      </c>
      <c r="BS125" s="231" t="str">
        <f t="shared" si="504"/>
        <v/>
      </c>
      <c r="BT125" s="225" t="e">
        <f>$AY125*Assembly!Z$4+$AZ125*Assembly!Z$5+$BA125*Assembly!Z$6+$BB125*Assembly!Z$7+$BC125*Assembly!Z$8+$BD125*Assembly!Z$9+$BE125*Assembly!Z$10+$BF125*Assembly!Z$11+$BG125*Assembly!Z$12+$BH125*Assembly!Z$13+$BI125*Assembly!Z$14+$BJ125*Assembly!Z$15+$BK125*Assembly!Z$16+$BL125*Assembly!Z$17+$BM125*Assembly!Z$18+$BN125*Assembly!Z$19+$BO125*Assembly!Z$20+$BP125*Assembly!Z$21+$BQ125*Assembly!Z$22+$BR125*Assembly!Z$23+$BS125*Assembly!Z$24</f>
        <v>#VALUE!</v>
      </c>
      <c r="BU125" s="226" t="e">
        <f t="shared" si="3"/>
        <v>#VALUE!</v>
      </c>
      <c r="BV125" s="226"/>
      <c r="BW125" s="226" t="e">
        <f>$AY125*Assembly!AD$4+$AZ125*Assembly!AD$5+$BA125*Assembly!AD$6+$BB125*Assembly!AD$7+$BC125*Assembly!AD$8+$BD125*Assembly!AD$9+$BE125*Assembly!AD$10+$BF125*Assembly!AD$11+$BG125*Assembly!AD$12+$BH125*Assembly!AD$13+$BI125*Assembly!AD$14+$BJ125*Assembly!AD$15+$BK125*Assembly!AD$16+$BL125*Assembly!AD$17+$BM125*Assembly!AD$18+$BN125*Assembly!AD$19+$BO125*Assembly!AD$20+$BP125*Assembly!AD$21+$BQ125*Assembly!AD$22+$BR125*Assembly!AD$23+$BS125*Assembly!AD$24</f>
        <v>#VALUE!</v>
      </c>
      <c r="BX125" s="236" t="e">
        <f t="shared" si="4"/>
        <v>#VALUE!</v>
      </c>
      <c r="BY125" s="237" t="e">
        <f t="shared" si="5"/>
        <v>#VALUE!</v>
      </c>
      <c r="BZ125" s="238" t="e">
        <f t="shared" si="6"/>
        <v>#VALUE!</v>
      </c>
      <c r="CA125" s="237" t="e">
        <f t="shared" si="7"/>
        <v>#VALUE!</v>
      </c>
      <c r="CB125" s="226" t="e">
        <f>$AY125*Assembly!Y$4+$AZ125*Assembly!Y$5+$BA125*Assembly!Y$6+$BB125*Assembly!Y$7+$BC125*Assembly!Y$8+$BD125*Assembly!Y$9+$BE125*Assembly!Y$10+$BF125*Assembly!Y$11+$BG125*Assembly!Y$12+$BH125*Assembly!Y$13+$BI125*Assembly!Y$14+$BJ125*Assembly!Y$15+$BK125*Assembly!Y$16+$BL125*Assembly!Y$17+$BM125*Assembly!Y$18+$BN125*Assembly!Y$19+$BO125*Assembly!Y$20+$BP125*Assembly!Y$21+$BQ125*Assembly!Y$22+$BR125*Assembly!Y$23+$BS125*Assembly!Y$24</f>
        <v>#VALUE!</v>
      </c>
      <c r="CC125" s="226" t="e">
        <f t="shared" si="8"/>
        <v>#VALUE!</v>
      </c>
      <c r="CD125" s="239" t="e">
        <f t="shared" si="9"/>
        <v>#VALUE!</v>
      </c>
      <c r="CE125" s="240" t="e">
        <f>$AY125*Assembly!AC$4+$AZ125*Assembly!AC$5+$BA125*Assembly!AC$6+$BB125*Assembly!AC$7+$BC125*Assembly!AC$8+$BD125*Assembly!AC$9+$BE125*Assembly!AC$10+$BF125*Assembly!AC$11+$BG125*Assembly!AC$12+$BH125*Assembly!AC$13+$BI125*Assembly!AC$14+$BJ125*Assembly!AC$15+$BK125*Assembly!AC$16+$BL125*Assembly!AC$17+$BM125*Assembly!AC$18+$BN125*Assembly!AC$19+$BO125*Assembly!AC$20+$BP125*Assembly!AC$21+$BQ125*Assembly!AC$22+$BR125*Assembly!AC$23+$BS125*Assembly!AC$24</f>
        <v>#VALUE!</v>
      </c>
      <c r="CF125" s="232" t="e">
        <f>$AY125*Assembly!M$4+$AZ125*Assembly!M$5+$BA125*Assembly!M$6+$BB125*Assembly!M$7+$BC125*Assembly!M$8+$BD125*Assembly!M$9+$BE125*Assembly!M$10+$BF125*Assembly!M$11+$BG125*Assembly!M$12+$BH125*Assembly!M$13+$BI125*Assembly!M$14+$BJ125*Assembly!M$15+$BK125*Assembly!M$16+$BL125*Assembly!M$17+$BM125*Assembly!M$18+$BN125*Assembly!M$19+$BO125*Assembly!M$20+$BP125*Assembly!M$21+$BQ125*Assembly!M$22+$BR125*Assembly!M$23+$BS125*Assembly!M$24</f>
        <v>#VALUE!</v>
      </c>
      <c r="CG125" s="232" t="e">
        <f>$AY125*Assembly!N$4+$AZ125*Assembly!N$5+$BA125*Assembly!N$6+$BB125*Assembly!N$7+$BC125*Assembly!N$8+$BD125*Assembly!N$9+$BE125*Assembly!N$10+$BF125*Assembly!N$11+$BG125*Assembly!N$12+$BH125*Assembly!N$13+$BI125*Assembly!N$14+$BJ125*Assembly!N$15+$BK125*Assembly!N$16+$BL125*Assembly!N$17+$BM125*Assembly!N$18+$BN125*Assembly!N$19+$BO125*Assembly!N$20+$BP125*Assembly!N$21+$BQ125*Assembly!N$22+$BR125*Assembly!N$23+$BS125*Assembly!N$24</f>
        <v>#VALUE!</v>
      </c>
      <c r="CH125" s="232" t="e">
        <f>$AY125*Assembly!O$4+$AZ125*Assembly!O$5+$BA125*Assembly!O$6+$BB125*Assembly!O$7+$BC125*Assembly!O$8+$BD125*Assembly!O$9+$BE125*Assembly!O$10+$BF125*Assembly!O$11+$BG125*Assembly!O$12+$BH125*Assembly!O$13+$BI125*Assembly!O$14+$BJ125*Assembly!O$15+$BK125*Assembly!O$16+$BL125*Assembly!O$17+$BM125*Assembly!O$18+$BN125*Assembly!O$19+$BO125*Assembly!O$20+$BP125*Assembly!O$21+$BQ125*Assembly!O$22+$BR125*Assembly!O$23+$BS125*Assembly!O$24</f>
        <v>#VALUE!</v>
      </c>
      <c r="CI125" s="230" t="e">
        <f>$AY125*Assembly!P$4+$AZ125*Assembly!P$5+$BA125*Assembly!P$6+$BB125*Assembly!P$7+$BC125*Assembly!P$8+$BD125*Assembly!P$9+$BE125*Assembly!P$10+$BF125*Assembly!P$11+$BG125*Assembly!P$12+$BH125*Assembly!P$13+$BI125*Assembly!P$14+$BJ125*Assembly!P$15+$BK125*Assembly!P$16+$BL125*Assembly!P$17+$BM125*Assembly!P$18+$BN125*Assembly!P$19+$BO125*Assembly!P$20+$BP125*Assembly!P$21+$BQ125*Assembly!P$22+$BR125*Assembly!P$23+$BS125*Assembly!P$24</f>
        <v>#VALUE!</v>
      </c>
      <c r="CJ125" s="230" t="e">
        <f>$AY125*Assembly!Q$4+$AZ125*Assembly!Q$5+$BA125*Assembly!Q$6+$BB125*Assembly!Q$7+$BC125*Assembly!Q$8+$BD125*Assembly!Q$9+$BE125*Assembly!Q$10+$BF125*Assembly!Q$11+$BG125*Assembly!Q$12+$BH125*Assembly!Q$13+$BI125*Assembly!Q$14+$BJ125*Assembly!Q$15+$BK125*Assembly!Q$16+$BL125*Assembly!Q$17+$BM125*Assembly!Q$18+$BN125*Assembly!Q$19+$BO125*Assembly!Q$20+$BP125*Assembly!Q$21+$BQ125*Assembly!Q$22+$BR125*Assembly!Q$23+$BS125*Assembly!Q$24</f>
        <v>#VALUE!</v>
      </c>
      <c r="CK125" s="232" t="e">
        <f>$AY125*Assembly!R$4+$AZ125*Assembly!R$5+$BA125*Assembly!R$6+$BB125*Assembly!R$7+$BC125*Assembly!R$8+$BD125*Assembly!R$9+$BE125*Assembly!R$10+$BF125*Assembly!R$11+$BG125*Assembly!R$12+$BH125*Assembly!R$13+$BI125*Assembly!R$14+$BJ125*Assembly!R$15+$BK125*Assembly!R$16+$BL125*Assembly!R$17+$BM125*Assembly!R$18+$BN125*Assembly!R$19+$BO125*Assembly!R$20+$BP125*Assembly!R$21+$BQ125*Assembly!R$22+$BR125*Assembly!R$23+$BS125*Assembly!R$24</f>
        <v>#VALUE!</v>
      </c>
      <c r="CL125" s="230" t="e">
        <f>$AY125*Assembly!S$4+$AZ125*Assembly!S$5+$BA125*Assembly!S$6+$BB125*Assembly!S$7+$BC125*Assembly!S$8+$BD125*Assembly!S$9+$BE125*Assembly!S$10+$BF125*Assembly!S$11+$BG125*Assembly!S$12+$BH125*Assembly!S$13+$BI125*Assembly!S$14+$BJ125*Assembly!S$15+$BK125*Assembly!S$16+$BL125*Assembly!S$17+$BM125*Assembly!S$18+$BN125*Assembly!S$19+$BO125*Assembly!S$20+$BP125*Assembly!S$21+$BQ125*Assembly!S$22+$BR125*Assembly!S$23+$BS125*Assembly!S$24</f>
        <v>#VALUE!</v>
      </c>
      <c r="CM125" s="230" t="e">
        <f>$AY125*Assembly!T$4+$AZ125*Assembly!T$5+$BA125*Assembly!T$6+$BB125*Assembly!T$7+$BC125*Assembly!T$8+$BD125*Assembly!T$9+$BE125*Assembly!T$10+$BF125*Assembly!T$11+$BG125*Assembly!T$12+$BH125*Assembly!T$13+$BI125*Assembly!T$14+$BJ125*Assembly!T$15+$BK125*Assembly!T$16+$BL125*Assembly!T$17+$BM125*Assembly!T$18+$BN125*Assembly!T$19+$BO125*Assembly!T$20+$BP125*Assembly!T$21+$BQ125*Assembly!T$22+$BR125*Assembly!T$23+$BS125*Assembly!T$24</f>
        <v>#VALUE!</v>
      </c>
      <c r="CN125" s="230" t="e">
        <f>$AY125*Assembly!U$4+$AZ125*Assembly!U$5+$BA125*Assembly!U$6+$BB125*Assembly!U$7+$BC125*Assembly!U$8+$BD125*Assembly!U$9+$BE125*Assembly!U$10+$BF125*Assembly!U$11+$BG125*Assembly!U$12+$BH125*Assembly!U$13+$BI125*Assembly!U$14+$BJ125*Assembly!U$15+$BK125*Assembly!U$16+$BL125*Assembly!U$17+$BM125*Assembly!U$18+$BN125*Assembly!U$19+$BO125*Assembly!U$20+$BP125*Assembly!U$21+$BQ125*Assembly!U$22+$BR125*Assembly!U$23+$BS125*Assembly!U$24</f>
        <v>#VALUE!</v>
      </c>
      <c r="CO125" s="232" t="e">
        <f>$AY125*Assembly!V$4+$AZ125*Assembly!V$5+$BA125*Assembly!V$6+$BB125*Assembly!V$7+$BC125*Assembly!V$8+$BD125*Assembly!V$9+$BE125*Assembly!V$10+$BF125*Assembly!V$11+$BG125*Assembly!V$12+$BH125*Assembly!V$13+$BI125*Assembly!V$14+$BJ125*Assembly!V$15+$BK125*Assembly!V$16+$BL125*Assembly!V$17+$BM125*Assembly!V$18+$BN125*Assembly!V$19+$BO125*Assembly!V$20+$BP125*Assembly!V$21+$BQ125*Assembly!V$22+$BR125*Assembly!V$23+$BS125*Assembly!V$24</f>
        <v>#VALUE!</v>
      </c>
      <c r="CP125" s="232" t="e">
        <f>CF125*Refining!$F$3</f>
        <v>#VALUE!</v>
      </c>
      <c r="CQ125" s="232" t="e">
        <f>CG125*Refining!$F$4</f>
        <v>#VALUE!</v>
      </c>
      <c r="CR125" s="232" t="e">
        <f>CH125*Refining!$F$5</f>
        <v>#VALUE!</v>
      </c>
      <c r="CS125" s="232" t="e">
        <f>CI125*Refining!$F$6</f>
        <v>#VALUE!</v>
      </c>
      <c r="CT125" s="232" t="e">
        <f>CJ125*Refining!$F$7</f>
        <v>#VALUE!</v>
      </c>
      <c r="CU125" s="232" t="e">
        <f>CK125*Refining!$F$8</f>
        <v>#VALUE!</v>
      </c>
      <c r="CV125" s="232" t="e">
        <f>CL125*Refining!$F$9</f>
        <v>#VALUE!</v>
      </c>
      <c r="CW125" s="232" t="e">
        <f>CM125*Refining!$F$10</f>
        <v>#VALUE!</v>
      </c>
      <c r="CX125" s="232" t="e">
        <f>CN125*Refining!$F$11</f>
        <v>#VALUE!</v>
      </c>
      <c r="CY125" s="232" t="e">
        <f>CO125*Refining!$F$12</f>
        <v>#VALUE!</v>
      </c>
      <c r="CZ125" s="243" t="e">
        <f t="shared" ref="CZ125:DS125" si="505">IF(CF125 = 0, "", CF125)</f>
        <v>#VALUE!</v>
      </c>
      <c r="DA125" s="245" t="e">
        <f t="shared" si="505"/>
        <v>#VALUE!</v>
      </c>
      <c r="DB125" s="246" t="e">
        <f t="shared" si="505"/>
        <v>#VALUE!</v>
      </c>
      <c r="DC125" s="246" t="e">
        <f t="shared" si="505"/>
        <v>#VALUE!</v>
      </c>
      <c r="DD125" s="246" t="e">
        <f t="shared" si="505"/>
        <v>#VALUE!</v>
      </c>
      <c r="DE125" s="246" t="e">
        <f t="shared" si="505"/>
        <v>#VALUE!</v>
      </c>
      <c r="DF125" s="246" t="e">
        <f t="shared" si="505"/>
        <v>#VALUE!</v>
      </c>
      <c r="DG125" s="246" t="e">
        <f t="shared" si="505"/>
        <v>#VALUE!</v>
      </c>
      <c r="DH125" s="246" t="e">
        <f t="shared" si="505"/>
        <v>#VALUE!</v>
      </c>
      <c r="DI125" s="251" t="e">
        <f t="shared" si="505"/>
        <v>#VALUE!</v>
      </c>
      <c r="DJ125" s="243" t="e">
        <f t="shared" si="505"/>
        <v>#VALUE!</v>
      </c>
      <c r="DK125" s="245" t="e">
        <f t="shared" si="505"/>
        <v>#VALUE!</v>
      </c>
      <c r="DL125" s="246" t="e">
        <f t="shared" si="505"/>
        <v>#VALUE!</v>
      </c>
      <c r="DM125" s="246" t="e">
        <f t="shared" si="505"/>
        <v>#VALUE!</v>
      </c>
      <c r="DN125" s="254" t="e">
        <f t="shared" si="505"/>
        <v>#VALUE!</v>
      </c>
      <c r="DO125" s="246" t="e">
        <f t="shared" si="505"/>
        <v>#VALUE!</v>
      </c>
      <c r="DP125" s="246" t="e">
        <f t="shared" si="505"/>
        <v>#VALUE!</v>
      </c>
      <c r="DQ125" s="246" t="e">
        <f t="shared" si="505"/>
        <v>#VALUE!</v>
      </c>
      <c r="DR125" s="246" t="e">
        <f t="shared" si="505"/>
        <v>#VALUE!</v>
      </c>
      <c r="DS125" s="251" t="e">
        <f t="shared" si="505"/>
        <v>#VALUE!</v>
      </c>
      <c r="DT125" s="243" t="e">
        <f t="shared" si="11"/>
        <v>#VALUE!</v>
      </c>
      <c r="DU125" s="245" t="e">
        <f t="shared" si="12"/>
        <v>#VALUE!</v>
      </c>
      <c r="DV125" s="226" t="e">
        <f>CZ125*'Ores &amp; Ingots'!$C$3+DA125*'Ores &amp; Ingots'!$C$4+DB125*'Ores &amp; Ingots'!$C$5+DC125*'Ores &amp; Ingots'!$C$6+DD125*'Ores &amp; Ingots'!$C$7+DE125*'Ores &amp; Ingots'!$C$8+DF125*'Ores &amp; Ingots'!$C$9+DG125*'Ores &amp; Ingots'!$C$10+DH125*'Ores &amp; Ingots'!$C$11+DI125*'Ores &amp; Ingots'!$C$12</f>
        <v>#VALUE!</v>
      </c>
      <c r="DW125" s="226" t="e">
        <f>DJ125*'Ores &amp; Ingots'!$B$3+DK125*'Ores &amp; Ingots'!$B$4+DL125*'Ores &amp; Ingots'!$B$5+DM125*'Ores &amp; Ingots'!$B$6+DN125*'Ores &amp; Ingots'!$B$7+DO125*'Ores &amp; Ingots'!$B$8+DP125*'Ores &amp; Ingots'!$B$9+DQ125*'Ores &amp; Ingots'!$B$10+DR125*'Ores &amp; Ingots'!$B$11+DS125*'Ores &amp; Ingots'!$B$12</f>
        <v>#VALUE!</v>
      </c>
      <c r="DX125" s="245" t="e">
        <f>CZ125*Refining!$G$3+DA125*Refining!$G$4+DB125*Refining!$G$5+DC125*Refining!$G$6+DD125*Refining!$G$7+DE125*Refining!$G$8+DF125*Refining!$G$9+DG125*Refining!$G$10+DH125*Refining!$G$11+DI125*Refining!$G$12</f>
        <v>#VALUE!</v>
      </c>
      <c r="DY125" s="189" t="e">
        <f t="shared" si="13"/>
        <v>#VALUE!</v>
      </c>
      <c r="DZ125" s="260" t="e">
        <f t="shared" si="14"/>
        <v>#VALUE!</v>
      </c>
      <c r="EA125" s="243" t="e">
        <f t="shared" si="15"/>
        <v>#VALUE!</v>
      </c>
      <c r="EB125" s="262" t="e">
        <f t="shared" ref="EB125:EC125" si="506">EA125/60</f>
        <v>#VALUE!</v>
      </c>
      <c r="EC125" s="262" t="e">
        <f t="shared" si="506"/>
        <v>#VALUE!</v>
      </c>
      <c r="ED125" s="243" t="e">
        <f t="shared" si="17"/>
        <v>#VALUE!</v>
      </c>
      <c r="EE125" s="262" t="e">
        <f t="shared" ref="EE125:EF125" si="507">ED125/1000</f>
        <v>#VALUE!</v>
      </c>
      <c r="EF125" s="264" t="e">
        <f t="shared" si="507"/>
        <v>#VALUE!</v>
      </c>
      <c r="EG125" s="239" t="e">
        <f t="shared" si="19"/>
        <v>#VALUE!</v>
      </c>
      <c r="EH125" s="266" t="e">
        <f t="shared" si="20"/>
        <v>#VALUE!</v>
      </c>
      <c r="EI125" s="133" t="s">
        <v>28</v>
      </c>
    </row>
    <row r="126" spans="1:139" ht="12.75" x14ac:dyDescent="0.2">
      <c r="A126" s="895" t="s">
        <v>345</v>
      </c>
      <c r="B126" s="55" t="s">
        <v>346</v>
      </c>
      <c r="C126" s="56" t="s">
        <v>156</v>
      </c>
      <c r="D126" s="56">
        <v>1</v>
      </c>
      <c r="E126" s="56">
        <v>1</v>
      </c>
      <c r="F126" s="56">
        <v>1</v>
      </c>
      <c r="G126" s="57">
        <f t="shared" si="0"/>
        <v>15.625</v>
      </c>
      <c r="H126" s="58">
        <v>24</v>
      </c>
      <c r="I126" s="58">
        <v>24</v>
      </c>
      <c r="J126" s="58">
        <f>H126/Main!$D$9</f>
        <v>4.8</v>
      </c>
      <c r="K126" s="58">
        <f>I126/Main!$D$10</f>
        <v>12</v>
      </c>
      <c r="L126" s="58">
        <f t="shared" si="1"/>
        <v>2.5</v>
      </c>
      <c r="M126" s="58">
        <v>1</v>
      </c>
      <c r="N126" s="62" t="s">
        <v>28</v>
      </c>
      <c r="O126" s="60"/>
      <c r="P126" s="60"/>
      <c r="Q126" s="62"/>
      <c r="R126" s="60"/>
      <c r="S126" s="63"/>
      <c r="T126" s="63"/>
      <c r="U126" s="60"/>
      <c r="V126" s="60"/>
      <c r="W126" s="63"/>
      <c r="X126" s="63"/>
      <c r="Y126" s="60"/>
      <c r="Z126" s="60"/>
      <c r="AA126" s="60"/>
      <c r="AB126" s="60"/>
      <c r="AC126" s="367" t="s">
        <v>240</v>
      </c>
      <c r="AD126" s="81">
        <v>0</v>
      </c>
      <c r="AE126" s="81">
        <v>20</v>
      </c>
      <c r="AF126" s="81">
        <v>20</v>
      </c>
      <c r="AG126" s="81">
        <v>0</v>
      </c>
      <c r="AH126" s="81">
        <v>30</v>
      </c>
      <c r="AI126" s="81">
        <v>0</v>
      </c>
      <c r="AJ126" s="83">
        <v>6</v>
      </c>
      <c r="AK126" s="81">
        <v>0</v>
      </c>
      <c r="AL126" s="81">
        <v>0</v>
      </c>
      <c r="AM126" s="81">
        <v>0</v>
      </c>
      <c r="AN126" s="81">
        <v>0</v>
      </c>
      <c r="AO126" s="81">
        <v>0</v>
      </c>
      <c r="AP126" s="81">
        <v>0</v>
      </c>
      <c r="AQ126" s="81">
        <v>0</v>
      </c>
      <c r="AR126" s="81">
        <v>0</v>
      </c>
      <c r="AS126" s="81">
        <v>0</v>
      </c>
      <c r="AT126" s="81">
        <v>0</v>
      </c>
      <c r="AU126" s="81">
        <v>0</v>
      </c>
      <c r="AV126" s="81">
        <v>0</v>
      </c>
      <c r="AW126" s="81">
        <v>0</v>
      </c>
      <c r="AX126" s="81">
        <v>0</v>
      </c>
      <c r="AY126" s="368" t="str">
        <f t="shared" ref="AY126:BS126" si="508">IF(AD126 = 0, "", AD126)</f>
        <v/>
      </c>
      <c r="AZ126" s="81">
        <f t="shared" si="508"/>
        <v>20</v>
      </c>
      <c r="BA126" s="81">
        <f t="shared" si="508"/>
        <v>20</v>
      </c>
      <c r="BB126" s="56" t="str">
        <f t="shared" si="508"/>
        <v/>
      </c>
      <c r="BC126" s="81">
        <f t="shared" si="508"/>
        <v>30</v>
      </c>
      <c r="BD126" s="56" t="str">
        <f t="shared" si="508"/>
        <v/>
      </c>
      <c r="BE126" s="83">
        <f t="shared" si="508"/>
        <v>6</v>
      </c>
      <c r="BF126" s="56" t="str">
        <f t="shared" si="508"/>
        <v/>
      </c>
      <c r="BG126" s="56" t="str">
        <f t="shared" si="508"/>
        <v/>
      </c>
      <c r="BH126" s="56" t="str">
        <f t="shared" si="508"/>
        <v/>
      </c>
      <c r="BI126" s="56" t="str">
        <f t="shared" si="508"/>
        <v/>
      </c>
      <c r="BJ126" s="56" t="str">
        <f t="shared" si="508"/>
        <v/>
      </c>
      <c r="BK126" s="56" t="str">
        <f t="shared" si="508"/>
        <v/>
      </c>
      <c r="BL126" s="56" t="str">
        <f t="shared" si="508"/>
        <v/>
      </c>
      <c r="BM126" s="56" t="str">
        <f t="shared" si="508"/>
        <v/>
      </c>
      <c r="BN126" s="56" t="str">
        <f t="shared" si="508"/>
        <v/>
      </c>
      <c r="BO126" s="56" t="str">
        <f t="shared" si="508"/>
        <v/>
      </c>
      <c r="BP126" s="56" t="str">
        <f t="shared" si="508"/>
        <v/>
      </c>
      <c r="BQ126" s="56" t="str">
        <f t="shared" si="508"/>
        <v/>
      </c>
      <c r="BR126" s="56" t="str">
        <f t="shared" si="508"/>
        <v/>
      </c>
      <c r="BS126" s="85" t="str">
        <f t="shared" si="508"/>
        <v/>
      </c>
      <c r="BT126" s="93" t="e">
        <f>$AY126*Assembly!Z$4+$AZ126*Assembly!Z$5+$BA126*Assembly!Z$6+$BB126*Assembly!Z$7+$BC126*Assembly!Z$8+$BD126*Assembly!Z$9+$BE126*Assembly!Z$10+$BF126*Assembly!Z$11+$BG126*Assembly!Z$12+$BH126*Assembly!Z$13+$BI126*Assembly!Z$14+$BJ126*Assembly!Z$15+$BK126*Assembly!Z$16+$BL126*Assembly!Z$17+$BM126*Assembly!Z$18+$BN126*Assembly!Z$19+$BO126*Assembly!Z$20+$BP126*Assembly!Z$21+$BQ126*Assembly!Z$22+$BR126*Assembly!Z$23+$BS126*Assembly!Z$24</f>
        <v>#VALUE!</v>
      </c>
      <c r="BU126" s="81" t="e">
        <f t="shared" si="3"/>
        <v>#VALUE!</v>
      </c>
      <c r="BV126" s="81"/>
      <c r="BW126" s="81" t="e">
        <f>$AY126*Assembly!AD$4+$AZ126*Assembly!AD$5+$BA126*Assembly!AD$6+$BB126*Assembly!AD$7+$BC126*Assembly!AD$8+$BD126*Assembly!AD$9+$BE126*Assembly!AD$10+$BF126*Assembly!AD$11+$BG126*Assembly!AD$12+$BH126*Assembly!AD$13+$BI126*Assembly!AD$14+$BJ126*Assembly!AD$15+$BK126*Assembly!AD$16+$BL126*Assembly!AD$17+$BM126*Assembly!AD$18+$BN126*Assembly!AD$19+$BO126*Assembly!AD$20+$BP126*Assembly!AD$21+$BQ126*Assembly!AD$22+$BR126*Assembly!AD$23+$BS126*Assembly!AD$24</f>
        <v>#VALUE!</v>
      </c>
      <c r="BX126" s="98" t="e">
        <f t="shared" si="4"/>
        <v>#VALUE!</v>
      </c>
      <c r="BY126" s="99" t="e">
        <f t="shared" si="5"/>
        <v>#VALUE!</v>
      </c>
      <c r="BZ126" s="101" t="e">
        <f t="shared" si="6"/>
        <v>#VALUE!</v>
      </c>
      <c r="CA126" s="99" t="e">
        <f t="shared" si="7"/>
        <v>#VALUE!</v>
      </c>
      <c r="CB126" s="81" t="e">
        <f>$AY126*Assembly!Y$4+$AZ126*Assembly!Y$5+$BA126*Assembly!Y$6+$BB126*Assembly!Y$7+$BC126*Assembly!Y$8+$BD126*Assembly!Y$9+$BE126*Assembly!Y$10+$BF126*Assembly!Y$11+$BG126*Assembly!Y$12+$BH126*Assembly!Y$13+$BI126*Assembly!Y$14+$BJ126*Assembly!Y$15+$BK126*Assembly!Y$16+$BL126*Assembly!Y$17+$BM126*Assembly!Y$18+$BN126*Assembly!Y$19+$BO126*Assembly!Y$20+$BP126*Assembly!Y$21+$BQ126*Assembly!Y$22+$BR126*Assembly!Y$23+$BS126*Assembly!Y$24</f>
        <v>#VALUE!</v>
      </c>
      <c r="CC126" s="81" t="e">
        <f t="shared" si="8"/>
        <v>#VALUE!</v>
      </c>
      <c r="CD126" s="106" t="e">
        <f t="shared" si="9"/>
        <v>#VALUE!</v>
      </c>
      <c r="CE126" s="108" t="e">
        <f>$AY126*Assembly!AC$4+$AZ126*Assembly!AC$5+$BA126*Assembly!AC$6+$BB126*Assembly!AC$7+$BC126*Assembly!AC$8+$BD126*Assembly!AC$9+$BE126*Assembly!AC$10+$BF126*Assembly!AC$11+$BG126*Assembly!AC$12+$BH126*Assembly!AC$13+$BI126*Assembly!AC$14+$BJ126*Assembly!AC$15+$BK126*Assembly!AC$16+$BL126*Assembly!AC$17+$BM126*Assembly!AC$18+$BN126*Assembly!AC$19+$BO126*Assembly!AC$20+$BP126*Assembly!AC$21+$BQ126*Assembly!AC$22+$BR126*Assembly!AC$23+$BS126*Assembly!AC$24</f>
        <v>#VALUE!</v>
      </c>
      <c r="CF126" s="62" t="e">
        <f>$AY126*Assembly!M$4+$AZ126*Assembly!M$5+$BA126*Assembly!M$6+$BB126*Assembly!M$7+$BC126*Assembly!M$8+$BD126*Assembly!M$9+$BE126*Assembly!M$10+$BF126*Assembly!M$11+$BG126*Assembly!M$12+$BH126*Assembly!M$13+$BI126*Assembly!M$14+$BJ126*Assembly!M$15+$BK126*Assembly!M$16+$BL126*Assembly!M$17+$BM126*Assembly!M$18+$BN126*Assembly!M$19+$BO126*Assembly!M$20+$BP126*Assembly!M$21+$BQ126*Assembly!M$22+$BR126*Assembly!M$23+$BS126*Assembly!M$24</f>
        <v>#VALUE!</v>
      </c>
      <c r="CG126" s="62" t="e">
        <f>$AY126*Assembly!N$4+$AZ126*Assembly!N$5+$BA126*Assembly!N$6+$BB126*Assembly!N$7+$BC126*Assembly!N$8+$BD126*Assembly!N$9+$BE126*Assembly!N$10+$BF126*Assembly!N$11+$BG126*Assembly!N$12+$BH126*Assembly!N$13+$BI126*Assembly!N$14+$BJ126*Assembly!N$15+$BK126*Assembly!N$16+$BL126*Assembly!N$17+$BM126*Assembly!N$18+$BN126*Assembly!N$19+$BO126*Assembly!N$20+$BP126*Assembly!N$21+$BQ126*Assembly!N$22+$BR126*Assembly!N$23+$BS126*Assembly!N$24</f>
        <v>#VALUE!</v>
      </c>
      <c r="CH126" s="62" t="e">
        <f>$AY126*Assembly!O$4+$AZ126*Assembly!O$5+$BA126*Assembly!O$6+$BB126*Assembly!O$7+$BC126*Assembly!O$8+$BD126*Assembly!O$9+$BE126*Assembly!O$10+$BF126*Assembly!O$11+$BG126*Assembly!O$12+$BH126*Assembly!O$13+$BI126*Assembly!O$14+$BJ126*Assembly!O$15+$BK126*Assembly!O$16+$BL126*Assembly!O$17+$BM126*Assembly!O$18+$BN126*Assembly!O$19+$BO126*Assembly!O$20+$BP126*Assembly!O$21+$BQ126*Assembly!O$22+$BR126*Assembly!O$23+$BS126*Assembly!O$24</f>
        <v>#VALUE!</v>
      </c>
      <c r="CI126" s="58" t="e">
        <f>$AY126*Assembly!P$4+$AZ126*Assembly!P$5+$BA126*Assembly!P$6+$BB126*Assembly!P$7+$BC126*Assembly!P$8+$BD126*Assembly!P$9+$BE126*Assembly!P$10+$BF126*Assembly!P$11+$BG126*Assembly!P$12+$BH126*Assembly!P$13+$BI126*Assembly!P$14+$BJ126*Assembly!P$15+$BK126*Assembly!P$16+$BL126*Assembly!P$17+$BM126*Assembly!P$18+$BN126*Assembly!P$19+$BO126*Assembly!P$20+$BP126*Assembly!P$21+$BQ126*Assembly!P$22+$BR126*Assembly!P$23+$BS126*Assembly!P$24</f>
        <v>#VALUE!</v>
      </c>
      <c r="CJ126" s="58" t="e">
        <f>$AY126*Assembly!Q$4+$AZ126*Assembly!Q$5+$BA126*Assembly!Q$6+$BB126*Assembly!Q$7+$BC126*Assembly!Q$8+$BD126*Assembly!Q$9+$BE126*Assembly!Q$10+$BF126*Assembly!Q$11+$BG126*Assembly!Q$12+$BH126*Assembly!Q$13+$BI126*Assembly!Q$14+$BJ126*Assembly!Q$15+$BK126*Assembly!Q$16+$BL126*Assembly!Q$17+$BM126*Assembly!Q$18+$BN126*Assembly!Q$19+$BO126*Assembly!Q$20+$BP126*Assembly!Q$21+$BQ126*Assembly!Q$22+$BR126*Assembly!Q$23+$BS126*Assembly!Q$24</f>
        <v>#VALUE!</v>
      </c>
      <c r="CK126" s="62" t="e">
        <f>$AY126*Assembly!R$4+$AZ126*Assembly!R$5+$BA126*Assembly!R$6+$BB126*Assembly!R$7+$BC126*Assembly!R$8+$BD126*Assembly!R$9+$BE126*Assembly!R$10+$BF126*Assembly!R$11+$BG126*Assembly!R$12+$BH126*Assembly!R$13+$BI126*Assembly!R$14+$BJ126*Assembly!R$15+$BK126*Assembly!R$16+$BL126*Assembly!R$17+$BM126*Assembly!R$18+$BN126*Assembly!R$19+$BO126*Assembly!R$20+$BP126*Assembly!R$21+$BQ126*Assembly!R$22+$BR126*Assembly!R$23+$BS126*Assembly!R$24</f>
        <v>#VALUE!</v>
      </c>
      <c r="CL126" s="58" t="e">
        <f>$AY126*Assembly!S$4+$AZ126*Assembly!S$5+$BA126*Assembly!S$6+$BB126*Assembly!S$7+$BC126*Assembly!S$8+$BD126*Assembly!S$9+$BE126*Assembly!S$10+$BF126*Assembly!S$11+$BG126*Assembly!S$12+$BH126*Assembly!S$13+$BI126*Assembly!S$14+$BJ126*Assembly!S$15+$BK126*Assembly!S$16+$BL126*Assembly!S$17+$BM126*Assembly!S$18+$BN126*Assembly!S$19+$BO126*Assembly!S$20+$BP126*Assembly!S$21+$BQ126*Assembly!S$22+$BR126*Assembly!S$23+$BS126*Assembly!S$24</f>
        <v>#VALUE!</v>
      </c>
      <c r="CM126" s="58" t="e">
        <f>$AY126*Assembly!T$4+$AZ126*Assembly!T$5+$BA126*Assembly!T$6+$BB126*Assembly!T$7+$BC126*Assembly!T$8+$BD126*Assembly!T$9+$BE126*Assembly!T$10+$BF126*Assembly!T$11+$BG126*Assembly!T$12+$BH126*Assembly!T$13+$BI126*Assembly!T$14+$BJ126*Assembly!T$15+$BK126*Assembly!T$16+$BL126*Assembly!T$17+$BM126*Assembly!T$18+$BN126*Assembly!T$19+$BO126*Assembly!T$20+$BP126*Assembly!T$21+$BQ126*Assembly!T$22+$BR126*Assembly!T$23+$BS126*Assembly!T$24</f>
        <v>#VALUE!</v>
      </c>
      <c r="CN126" s="58" t="e">
        <f>$AY126*Assembly!U$4+$AZ126*Assembly!U$5+$BA126*Assembly!U$6+$BB126*Assembly!U$7+$BC126*Assembly!U$8+$BD126*Assembly!U$9+$BE126*Assembly!U$10+$BF126*Assembly!U$11+$BG126*Assembly!U$12+$BH126*Assembly!U$13+$BI126*Assembly!U$14+$BJ126*Assembly!U$15+$BK126*Assembly!U$16+$BL126*Assembly!U$17+$BM126*Assembly!U$18+$BN126*Assembly!U$19+$BO126*Assembly!U$20+$BP126*Assembly!U$21+$BQ126*Assembly!U$22+$BR126*Assembly!U$23+$BS126*Assembly!U$24</f>
        <v>#VALUE!</v>
      </c>
      <c r="CO126" s="62" t="e">
        <f>$AY126*Assembly!V$4+$AZ126*Assembly!V$5+$BA126*Assembly!V$6+$BB126*Assembly!V$7+$BC126*Assembly!V$8+$BD126*Assembly!V$9+$BE126*Assembly!V$10+$BF126*Assembly!V$11+$BG126*Assembly!V$12+$BH126*Assembly!V$13+$BI126*Assembly!V$14+$BJ126*Assembly!V$15+$BK126*Assembly!V$16+$BL126*Assembly!V$17+$BM126*Assembly!V$18+$BN126*Assembly!V$19+$BO126*Assembly!V$20+$BP126*Assembly!V$21+$BQ126*Assembly!V$22+$BR126*Assembly!V$23+$BS126*Assembly!V$24</f>
        <v>#VALUE!</v>
      </c>
      <c r="CP126" s="62" t="e">
        <f>CF126*Refining!$F$3</f>
        <v>#VALUE!</v>
      </c>
      <c r="CQ126" s="62" t="e">
        <f>CG126*Refining!$F$4</f>
        <v>#VALUE!</v>
      </c>
      <c r="CR126" s="62" t="e">
        <f>CH126*Refining!$F$5</f>
        <v>#VALUE!</v>
      </c>
      <c r="CS126" s="62" t="e">
        <f>CI126*Refining!$F$6</f>
        <v>#VALUE!</v>
      </c>
      <c r="CT126" s="62" t="e">
        <f>CJ126*Refining!$F$7</f>
        <v>#VALUE!</v>
      </c>
      <c r="CU126" s="62" t="e">
        <f>CK126*Refining!$F$8</f>
        <v>#VALUE!</v>
      </c>
      <c r="CV126" s="62" t="e">
        <f>CL126*Refining!$F$9</f>
        <v>#VALUE!</v>
      </c>
      <c r="CW126" s="62" t="e">
        <f>CM126*Refining!$F$10</f>
        <v>#VALUE!</v>
      </c>
      <c r="CX126" s="62" t="e">
        <f>CN126*Refining!$F$11</f>
        <v>#VALUE!</v>
      </c>
      <c r="CY126" s="62" t="e">
        <f>CO126*Refining!$F$12</f>
        <v>#VALUE!</v>
      </c>
      <c r="CZ126" s="115" t="e">
        <f t="shared" ref="CZ126:DS126" si="509">IF(CF126 = 0, "", CF126)</f>
        <v>#VALUE!</v>
      </c>
      <c r="DA126" s="119" t="e">
        <f t="shared" si="509"/>
        <v>#VALUE!</v>
      </c>
      <c r="DB126" s="116" t="e">
        <f t="shared" si="509"/>
        <v>#VALUE!</v>
      </c>
      <c r="DC126" s="116" t="e">
        <f t="shared" si="509"/>
        <v>#VALUE!</v>
      </c>
      <c r="DD126" s="116" t="e">
        <f t="shared" si="509"/>
        <v>#VALUE!</v>
      </c>
      <c r="DE126" s="116" t="e">
        <f t="shared" si="509"/>
        <v>#VALUE!</v>
      </c>
      <c r="DF126" s="116" t="e">
        <f t="shared" si="509"/>
        <v>#VALUE!</v>
      </c>
      <c r="DG126" s="116" t="e">
        <f t="shared" si="509"/>
        <v>#VALUE!</v>
      </c>
      <c r="DH126" s="116" t="e">
        <f t="shared" si="509"/>
        <v>#VALUE!</v>
      </c>
      <c r="DI126" s="117" t="e">
        <f t="shared" si="509"/>
        <v>#VALUE!</v>
      </c>
      <c r="DJ126" s="115" t="e">
        <f t="shared" si="509"/>
        <v>#VALUE!</v>
      </c>
      <c r="DK126" s="119" t="e">
        <f t="shared" si="509"/>
        <v>#VALUE!</v>
      </c>
      <c r="DL126" s="116" t="e">
        <f t="shared" si="509"/>
        <v>#VALUE!</v>
      </c>
      <c r="DM126" s="116" t="e">
        <f t="shared" si="509"/>
        <v>#VALUE!</v>
      </c>
      <c r="DN126" s="118" t="e">
        <f t="shared" si="509"/>
        <v>#VALUE!</v>
      </c>
      <c r="DO126" s="116" t="e">
        <f t="shared" si="509"/>
        <v>#VALUE!</v>
      </c>
      <c r="DP126" s="116" t="e">
        <f t="shared" si="509"/>
        <v>#VALUE!</v>
      </c>
      <c r="DQ126" s="116" t="e">
        <f t="shared" si="509"/>
        <v>#VALUE!</v>
      </c>
      <c r="DR126" s="116" t="e">
        <f t="shared" si="509"/>
        <v>#VALUE!</v>
      </c>
      <c r="DS126" s="117" t="e">
        <f t="shared" si="509"/>
        <v>#VALUE!</v>
      </c>
      <c r="DT126" s="115" t="e">
        <f t="shared" si="11"/>
        <v>#VALUE!</v>
      </c>
      <c r="DU126" s="119" t="e">
        <f t="shared" si="12"/>
        <v>#VALUE!</v>
      </c>
      <c r="DV126" s="81" t="e">
        <f>CZ126*'Ores &amp; Ingots'!$C$3+DA126*'Ores &amp; Ingots'!$C$4+DB126*'Ores &amp; Ingots'!$C$5+DC126*'Ores &amp; Ingots'!$C$6+DD126*'Ores &amp; Ingots'!$C$7+DE126*'Ores &amp; Ingots'!$C$8+DF126*'Ores &amp; Ingots'!$C$9+DG126*'Ores &amp; Ingots'!$C$10+DH126*'Ores &amp; Ingots'!$C$11+DI126*'Ores &amp; Ingots'!$C$12</f>
        <v>#VALUE!</v>
      </c>
      <c r="DW126" s="81" t="e">
        <f>DJ126*'Ores &amp; Ingots'!$B$3+DK126*'Ores &amp; Ingots'!$B$4+DL126*'Ores &amp; Ingots'!$B$5+DM126*'Ores &amp; Ingots'!$B$6+DN126*'Ores &amp; Ingots'!$B$7+DO126*'Ores &amp; Ingots'!$B$8+DP126*'Ores &amp; Ingots'!$B$9+DQ126*'Ores &amp; Ingots'!$B$10+DR126*'Ores &amp; Ingots'!$B$11+DS126*'Ores &amp; Ingots'!$B$12</f>
        <v>#VALUE!</v>
      </c>
      <c r="DX126" s="119" t="e">
        <f>CZ126*Refining!$G$3+DA126*Refining!$G$4+DB126*Refining!$G$5+DC126*Refining!$G$6+DD126*Refining!$G$7+DE126*Refining!$G$8+DF126*Refining!$G$9+DG126*Refining!$G$10+DH126*Refining!$G$11+DI126*Refining!$G$12</f>
        <v>#VALUE!</v>
      </c>
      <c r="DY126" s="119" t="e">
        <f t="shared" si="13"/>
        <v>#VALUE!</v>
      </c>
      <c r="DZ126" s="126" t="e">
        <f t="shared" si="14"/>
        <v>#VALUE!</v>
      </c>
      <c r="EA126" s="115" t="e">
        <f t="shared" si="15"/>
        <v>#VALUE!</v>
      </c>
      <c r="EB126" s="127" t="e">
        <f t="shared" ref="EB126:EC126" si="510">EA126/60</f>
        <v>#VALUE!</v>
      </c>
      <c r="EC126" s="127" t="e">
        <f t="shared" si="510"/>
        <v>#VALUE!</v>
      </c>
      <c r="ED126" s="115" t="e">
        <f t="shared" si="17"/>
        <v>#VALUE!</v>
      </c>
      <c r="EE126" s="127" t="e">
        <f t="shared" ref="EE126:EF126" si="511">ED126/1000</f>
        <v>#VALUE!</v>
      </c>
      <c r="EF126" s="128" t="e">
        <f t="shared" si="511"/>
        <v>#VALUE!</v>
      </c>
      <c r="EG126" s="106" t="e">
        <f t="shared" si="19"/>
        <v>#VALUE!</v>
      </c>
      <c r="EH126" s="281" t="e">
        <f t="shared" si="20"/>
        <v>#VALUE!</v>
      </c>
      <c r="EI126" s="133">
        <v>686</v>
      </c>
    </row>
    <row r="127" spans="1:139" ht="12.75" hidden="1" x14ac:dyDescent="0.2">
      <c r="A127" s="864"/>
      <c r="B127" s="135" t="s">
        <v>346</v>
      </c>
      <c r="C127" s="137" t="s">
        <v>155</v>
      </c>
      <c r="D127" s="137">
        <v>3</v>
      </c>
      <c r="E127" s="137">
        <v>3</v>
      </c>
      <c r="F127" s="137">
        <v>3</v>
      </c>
      <c r="G127" s="139">
        <f t="shared" si="0"/>
        <v>3.375</v>
      </c>
      <c r="H127" s="140">
        <v>25</v>
      </c>
      <c r="I127" s="140">
        <v>25</v>
      </c>
      <c r="J127" s="140">
        <f>H127/Main!$D$9</f>
        <v>5</v>
      </c>
      <c r="K127" s="140">
        <f>I127/Main!$D$10</f>
        <v>12.5</v>
      </c>
      <c r="L127" s="140">
        <f t="shared" si="1"/>
        <v>2.5</v>
      </c>
      <c r="M127" s="140">
        <v>1</v>
      </c>
      <c r="N127" s="145" t="s">
        <v>28</v>
      </c>
      <c r="O127" s="143"/>
      <c r="P127" s="143"/>
      <c r="Q127" s="145"/>
      <c r="R127" s="143"/>
      <c r="S127" s="146"/>
      <c r="T127" s="146"/>
      <c r="U127" s="143"/>
      <c r="V127" s="143"/>
      <c r="W127" s="146"/>
      <c r="X127" s="146"/>
      <c r="Y127" s="143"/>
      <c r="Z127" s="143"/>
      <c r="AA127" s="143"/>
      <c r="AB127" s="143"/>
      <c r="AC127" s="362"/>
      <c r="AD127" s="133">
        <v>0</v>
      </c>
      <c r="AE127" s="133">
        <v>25</v>
      </c>
      <c r="AF127" s="133">
        <v>25</v>
      </c>
      <c r="AG127" s="133">
        <v>0</v>
      </c>
      <c r="AH127" s="133">
        <v>70</v>
      </c>
      <c r="AI127" s="133">
        <v>0</v>
      </c>
      <c r="AJ127" s="167">
        <v>2</v>
      </c>
      <c r="AK127" s="133">
        <v>0</v>
      </c>
      <c r="AL127" s="133">
        <v>0</v>
      </c>
      <c r="AM127" s="133">
        <v>0</v>
      </c>
      <c r="AN127" s="133">
        <v>0</v>
      </c>
      <c r="AO127" s="133">
        <v>0</v>
      </c>
      <c r="AP127" s="133">
        <v>0</v>
      </c>
      <c r="AQ127" s="133">
        <v>0</v>
      </c>
      <c r="AR127" s="133">
        <v>0</v>
      </c>
      <c r="AS127" s="133">
        <v>0</v>
      </c>
      <c r="AT127" s="133">
        <v>0</v>
      </c>
      <c r="AU127" s="133">
        <v>0</v>
      </c>
      <c r="AV127" s="133">
        <v>0</v>
      </c>
      <c r="AW127" s="133">
        <v>0</v>
      </c>
      <c r="AX127" s="133">
        <v>0</v>
      </c>
      <c r="AY127" s="161" t="str">
        <f t="shared" ref="AY127:BS127" si="512">IF(AD127 = 0, "", AD127)</f>
        <v/>
      </c>
      <c r="AZ127" s="133">
        <f t="shared" si="512"/>
        <v>25</v>
      </c>
      <c r="BA127" s="133">
        <f t="shared" si="512"/>
        <v>25</v>
      </c>
      <c r="BB127" s="137" t="str">
        <f t="shared" si="512"/>
        <v/>
      </c>
      <c r="BC127" s="133">
        <f t="shared" si="512"/>
        <v>70</v>
      </c>
      <c r="BD127" s="137" t="str">
        <f t="shared" si="512"/>
        <v/>
      </c>
      <c r="BE127" s="167">
        <f t="shared" si="512"/>
        <v>2</v>
      </c>
      <c r="BF127" s="137" t="str">
        <f t="shared" si="512"/>
        <v/>
      </c>
      <c r="BG127" s="137" t="str">
        <f t="shared" si="512"/>
        <v/>
      </c>
      <c r="BH127" s="137" t="str">
        <f t="shared" si="512"/>
        <v/>
      </c>
      <c r="BI127" s="137" t="str">
        <f t="shared" si="512"/>
        <v/>
      </c>
      <c r="BJ127" s="137" t="str">
        <f t="shared" si="512"/>
        <v/>
      </c>
      <c r="BK127" s="137" t="str">
        <f t="shared" si="512"/>
        <v/>
      </c>
      <c r="BL127" s="137" t="str">
        <f t="shared" si="512"/>
        <v/>
      </c>
      <c r="BM127" s="137" t="str">
        <f t="shared" si="512"/>
        <v/>
      </c>
      <c r="BN127" s="137" t="str">
        <f t="shared" si="512"/>
        <v/>
      </c>
      <c r="BO127" s="137" t="str">
        <f t="shared" si="512"/>
        <v/>
      </c>
      <c r="BP127" s="137" t="str">
        <f t="shared" si="512"/>
        <v/>
      </c>
      <c r="BQ127" s="137" t="str">
        <f t="shared" si="512"/>
        <v/>
      </c>
      <c r="BR127" s="137" t="str">
        <f t="shared" si="512"/>
        <v/>
      </c>
      <c r="BS127" s="169" t="str">
        <f t="shared" si="512"/>
        <v/>
      </c>
      <c r="BT127" s="174" t="e">
        <f>$AY127*Assembly!Z$4+$AZ127*Assembly!Z$5+$BA127*Assembly!Z$6+$BB127*Assembly!Z$7+$BC127*Assembly!Z$8+$BD127*Assembly!Z$9+$BE127*Assembly!Z$10+$BF127*Assembly!Z$11+$BG127*Assembly!Z$12+$BH127*Assembly!Z$13+$BI127*Assembly!Z$14+$BJ127*Assembly!Z$15+$BK127*Assembly!Z$16+$BL127*Assembly!Z$17+$BM127*Assembly!Z$18+$BN127*Assembly!Z$19+$BO127*Assembly!Z$20+$BP127*Assembly!Z$21+$BQ127*Assembly!Z$22+$BR127*Assembly!Z$23+$BS127*Assembly!Z$24</f>
        <v>#VALUE!</v>
      </c>
      <c r="BU127" s="133" t="e">
        <f t="shared" si="3"/>
        <v>#VALUE!</v>
      </c>
      <c r="BV127" s="133"/>
      <c r="BW127" s="133" t="e">
        <f>$AY127*Assembly!AD$4+$AZ127*Assembly!AD$5+$BA127*Assembly!AD$6+$BB127*Assembly!AD$7+$BC127*Assembly!AD$8+$BD127*Assembly!AD$9+$BE127*Assembly!AD$10+$BF127*Assembly!AD$11+$BG127*Assembly!AD$12+$BH127*Assembly!AD$13+$BI127*Assembly!AD$14+$BJ127*Assembly!AD$15+$BK127*Assembly!AD$16+$BL127*Assembly!AD$17+$BM127*Assembly!AD$18+$BN127*Assembly!AD$19+$BO127*Assembly!AD$20+$BP127*Assembly!AD$21+$BQ127*Assembly!AD$22+$BR127*Assembly!AD$23+$BS127*Assembly!AD$24</f>
        <v>#VALUE!</v>
      </c>
      <c r="BX127" s="177" t="e">
        <f t="shared" si="4"/>
        <v>#VALUE!</v>
      </c>
      <c r="BY127" s="178" t="e">
        <f t="shared" si="5"/>
        <v>#VALUE!</v>
      </c>
      <c r="BZ127" s="179" t="e">
        <f t="shared" si="6"/>
        <v>#VALUE!</v>
      </c>
      <c r="CA127" s="178" t="e">
        <f t="shared" si="7"/>
        <v>#VALUE!</v>
      </c>
      <c r="CB127" s="133" t="e">
        <f>$AY127*Assembly!Y$4+$AZ127*Assembly!Y$5+$BA127*Assembly!Y$6+$BB127*Assembly!Y$7+$BC127*Assembly!Y$8+$BD127*Assembly!Y$9+$BE127*Assembly!Y$10+$BF127*Assembly!Y$11+$BG127*Assembly!Y$12+$BH127*Assembly!Y$13+$BI127*Assembly!Y$14+$BJ127*Assembly!Y$15+$BK127*Assembly!Y$16+$BL127*Assembly!Y$17+$BM127*Assembly!Y$18+$BN127*Assembly!Y$19+$BO127*Assembly!Y$20+$BP127*Assembly!Y$21+$BQ127*Assembly!Y$22+$BR127*Assembly!Y$23+$BS127*Assembly!Y$24</f>
        <v>#VALUE!</v>
      </c>
      <c r="CC127" s="133" t="e">
        <f t="shared" si="8"/>
        <v>#VALUE!</v>
      </c>
      <c r="CD127" s="130" t="e">
        <f t="shared" si="9"/>
        <v>#VALUE!</v>
      </c>
      <c r="CE127" s="183" t="e">
        <f>$AY127*Assembly!AC$4+$AZ127*Assembly!AC$5+$BA127*Assembly!AC$6+$BB127*Assembly!AC$7+$BC127*Assembly!AC$8+$BD127*Assembly!AC$9+$BE127*Assembly!AC$10+$BF127*Assembly!AC$11+$BG127*Assembly!AC$12+$BH127*Assembly!AC$13+$BI127*Assembly!AC$14+$BJ127*Assembly!AC$15+$BK127*Assembly!AC$16+$BL127*Assembly!AC$17+$BM127*Assembly!AC$18+$BN127*Assembly!AC$19+$BO127*Assembly!AC$20+$BP127*Assembly!AC$21+$BQ127*Assembly!AC$22+$BR127*Assembly!AC$23+$BS127*Assembly!AC$24</f>
        <v>#VALUE!</v>
      </c>
      <c r="CF127" s="145" t="e">
        <f>$AY127*Assembly!M$4+$AZ127*Assembly!M$5+$BA127*Assembly!M$6+$BB127*Assembly!M$7+$BC127*Assembly!M$8+$BD127*Assembly!M$9+$BE127*Assembly!M$10+$BF127*Assembly!M$11+$BG127*Assembly!M$12+$BH127*Assembly!M$13+$BI127*Assembly!M$14+$BJ127*Assembly!M$15+$BK127*Assembly!M$16+$BL127*Assembly!M$17+$BM127*Assembly!M$18+$BN127*Assembly!M$19+$BO127*Assembly!M$20+$BP127*Assembly!M$21+$BQ127*Assembly!M$22+$BR127*Assembly!M$23+$BS127*Assembly!M$24</f>
        <v>#VALUE!</v>
      </c>
      <c r="CG127" s="145" t="e">
        <f>$AY127*Assembly!N$4+$AZ127*Assembly!N$5+$BA127*Assembly!N$6+$BB127*Assembly!N$7+$BC127*Assembly!N$8+$BD127*Assembly!N$9+$BE127*Assembly!N$10+$BF127*Assembly!N$11+$BG127*Assembly!N$12+$BH127*Assembly!N$13+$BI127*Assembly!N$14+$BJ127*Assembly!N$15+$BK127*Assembly!N$16+$BL127*Assembly!N$17+$BM127*Assembly!N$18+$BN127*Assembly!N$19+$BO127*Assembly!N$20+$BP127*Assembly!N$21+$BQ127*Assembly!N$22+$BR127*Assembly!N$23+$BS127*Assembly!N$24</f>
        <v>#VALUE!</v>
      </c>
      <c r="CH127" s="145" t="e">
        <f>$AY127*Assembly!O$4+$AZ127*Assembly!O$5+$BA127*Assembly!O$6+$BB127*Assembly!O$7+$BC127*Assembly!O$8+$BD127*Assembly!O$9+$BE127*Assembly!O$10+$BF127*Assembly!O$11+$BG127*Assembly!O$12+$BH127*Assembly!O$13+$BI127*Assembly!O$14+$BJ127*Assembly!O$15+$BK127*Assembly!O$16+$BL127*Assembly!O$17+$BM127*Assembly!O$18+$BN127*Assembly!O$19+$BO127*Assembly!O$20+$BP127*Assembly!O$21+$BQ127*Assembly!O$22+$BR127*Assembly!O$23+$BS127*Assembly!O$24</f>
        <v>#VALUE!</v>
      </c>
      <c r="CI127" s="140" t="e">
        <f>$AY127*Assembly!P$4+$AZ127*Assembly!P$5+$BA127*Assembly!P$6+$BB127*Assembly!P$7+$BC127*Assembly!P$8+$BD127*Assembly!P$9+$BE127*Assembly!P$10+$BF127*Assembly!P$11+$BG127*Assembly!P$12+$BH127*Assembly!P$13+$BI127*Assembly!P$14+$BJ127*Assembly!P$15+$BK127*Assembly!P$16+$BL127*Assembly!P$17+$BM127*Assembly!P$18+$BN127*Assembly!P$19+$BO127*Assembly!P$20+$BP127*Assembly!P$21+$BQ127*Assembly!P$22+$BR127*Assembly!P$23+$BS127*Assembly!P$24</f>
        <v>#VALUE!</v>
      </c>
      <c r="CJ127" s="140" t="e">
        <f>$AY127*Assembly!Q$4+$AZ127*Assembly!Q$5+$BA127*Assembly!Q$6+$BB127*Assembly!Q$7+$BC127*Assembly!Q$8+$BD127*Assembly!Q$9+$BE127*Assembly!Q$10+$BF127*Assembly!Q$11+$BG127*Assembly!Q$12+$BH127*Assembly!Q$13+$BI127*Assembly!Q$14+$BJ127*Assembly!Q$15+$BK127*Assembly!Q$16+$BL127*Assembly!Q$17+$BM127*Assembly!Q$18+$BN127*Assembly!Q$19+$BO127*Assembly!Q$20+$BP127*Assembly!Q$21+$BQ127*Assembly!Q$22+$BR127*Assembly!Q$23+$BS127*Assembly!Q$24</f>
        <v>#VALUE!</v>
      </c>
      <c r="CK127" s="145" t="e">
        <f>$AY127*Assembly!R$4+$AZ127*Assembly!R$5+$BA127*Assembly!R$6+$BB127*Assembly!R$7+$BC127*Assembly!R$8+$BD127*Assembly!R$9+$BE127*Assembly!R$10+$BF127*Assembly!R$11+$BG127*Assembly!R$12+$BH127*Assembly!R$13+$BI127*Assembly!R$14+$BJ127*Assembly!R$15+$BK127*Assembly!R$16+$BL127*Assembly!R$17+$BM127*Assembly!R$18+$BN127*Assembly!R$19+$BO127*Assembly!R$20+$BP127*Assembly!R$21+$BQ127*Assembly!R$22+$BR127*Assembly!R$23+$BS127*Assembly!R$24</f>
        <v>#VALUE!</v>
      </c>
      <c r="CL127" s="140" t="e">
        <f>$AY127*Assembly!S$4+$AZ127*Assembly!S$5+$BA127*Assembly!S$6+$BB127*Assembly!S$7+$BC127*Assembly!S$8+$BD127*Assembly!S$9+$BE127*Assembly!S$10+$BF127*Assembly!S$11+$BG127*Assembly!S$12+$BH127*Assembly!S$13+$BI127*Assembly!S$14+$BJ127*Assembly!S$15+$BK127*Assembly!S$16+$BL127*Assembly!S$17+$BM127*Assembly!S$18+$BN127*Assembly!S$19+$BO127*Assembly!S$20+$BP127*Assembly!S$21+$BQ127*Assembly!S$22+$BR127*Assembly!S$23+$BS127*Assembly!S$24</f>
        <v>#VALUE!</v>
      </c>
      <c r="CM127" s="140" t="e">
        <f>$AY127*Assembly!T$4+$AZ127*Assembly!T$5+$BA127*Assembly!T$6+$BB127*Assembly!T$7+$BC127*Assembly!T$8+$BD127*Assembly!T$9+$BE127*Assembly!T$10+$BF127*Assembly!T$11+$BG127*Assembly!T$12+$BH127*Assembly!T$13+$BI127*Assembly!T$14+$BJ127*Assembly!T$15+$BK127*Assembly!T$16+$BL127*Assembly!T$17+$BM127*Assembly!T$18+$BN127*Assembly!T$19+$BO127*Assembly!T$20+$BP127*Assembly!T$21+$BQ127*Assembly!T$22+$BR127*Assembly!T$23+$BS127*Assembly!T$24</f>
        <v>#VALUE!</v>
      </c>
      <c r="CN127" s="140" t="e">
        <f>$AY127*Assembly!U$4+$AZ127*Assembly!U$5+$BA127*Assembly!U$6+$BB127*Assembly!U$7+$BC127*Assembly!U$8+$BD127*Assembly!U$9+$BE127*Assembly!U$10+$BF127*Assembly!U$11+$BG127*Assembly!U$12+$BH127*Assembly!U$13+$BI127*Assembly!U$14+$BJ127*Assembly!U$15+$BK127*Assembly!U$16+$BL127*Assembly!U$17+$BM127*Assembly!U$18+$BN127*Assembly!U$19+$BO127*Assembly!U$20+$BP127*Assembly!U$21+$BQ127*Assembly!U$22+$BR127*Assembly!U$23+$BS127*Assembly!U$24</f>
        <v>#VALUE!</v>
      </c>
      <c r="CO127" s="145" t="e">
        <f>$AY127*Assembly!V$4+$AZ127*Assembly!V$5+$BA127*Assembly!V$6+$BB127*Assembly!V$7+$BC127*Assembly!V$8+$BD127*Assembly!V$9+$BE127*Assembly!V$10+$BF127*Assembly!V$11+$BG127*Assembly!V$12+$BH127*Assembly!V$13+$BI127*Assembly!V$14+$BJ127*Assembly!V$15+$BK127*Assembly!V$16+$BL127*Assembly!V$17+$BM127*Assembly!V$18+$BN127*Assembly!V$19+$BO127*Assembly!V$20+$BP127*Assembly!V$21+$BQ127*Assembly!V$22+$BR127*Assembly!V$23+$BS127*Assembly!V$24</f>
        <v>#VALUE!</v>
      </c>
      <c r="CP127" s="145" t="e">
        <f>CF127*Refining!$F$3</f>
        <v>#VALUE!</v>
      </c>
      <c r="CQ127" s="145" t="e">
        <f>CG127*Refining!$F$4</f>
        <v>#VALUE!</v>
      </c>
      <c r="CR127" s="145" t="e">
        <f>CH127*Refining!$F$5</f>
        <v>#VALUE!</v>
      </c>
      <c r="CS127" s="145" t="e">
        <f>CI127*Refining!$F$6</f>
        <v>#VALUE!</v>
      </c>
      <c r="CT127" s="145" t="e">
        <f>CJ127*Refining!$F$7</f>
        <v>#VALUE!</v>
      </c>
      <c r="CU127" s="145" t="e">
        <f>CK127*Refining!$F$8</f>
        <v>#VALUE!</v>
      </c>
      <c r="CV127" s="145" t="e">
        <f>CL127*Refining!$F$9</f>
        <v>#VALUE!</v>
      </c>
      <c r="CW127" s="145" t="e">
        <f>CM127*Refining!$F$10</f>
        <v>#VALUE!</v>
      </c>
      <c r="CX127" s="145" t="e">
        <f>CN127*Refining!$F$11</f>
        <v>#VALUE!</v>
      </c>
      <c r="CY127" s="145" t="e">
        <f>CO127*Refining!$F$12</f>
        <v>#VALUE!</v>
      </c>
      <c r="CZ127" s="185" t="e">
        <f t="shared" ref="CZ127:DS127" si="513">IF(CF127 = 0, "", CF127)</f>
        <v>#VALUE!</v>
      </c>
      <c r="DA127" s="189" t="e">
        <f t="shared" si="513"/>
        <v>#VALUE!</v>
      </c>
      <c r="DB127" s="186" t="e">
        <f t="shared" si="513"/>
        <v>#VALUE!</v>
      </c>
      <c r="DC127" s="186" t="e">
        <f t="shared" si="513"/>
        <v>#VALUE!</v>
      </c>
      <c r="DD127" s="186" t="e">
        <f t="shared" si="513"/>
        <v>#VALUE!</v>
      </c>
      <c r="DE127" s="186" t="e">
        <f t="shared" si="513"/>
        <v>#VALUE!</v>
      </c>
      <c r="DF127" s="186" t="e">
        <f t="shared" si="513"/>
        <v>#VALUE!</v>
      </c>
      <c r="DG127" s="186" t="e">
        <f t="shared" si="513"/>
        <v>#VALUE!</v>
      </c>
      <c r="DH127" s="186" t="e">
        <f t="shared" si="513"/>
        <v>#VALUE!</v>
      </c>
      <c r="DI127" s="187" t="e">
        <f t="shared" si="513"/>
        <v>#VALUE!</v>
      </c>
      <c r="DJ127" s="185" t="e">
        <f t="shared" si="513"/>
        <v>#VALUE!</v>
      </c>
      <c r="DK127" s="189" t="e">
        <f t="shared" si="513"/>
        <v>#VALUE!</v>
      </c>
      <c r="DL127" s="186" t="e">
        <f t="shared" si="513"/>
        <v>#VALUE!</v>
      </c>
      <c r="DM127" s="186" t="e">
        <f t="shared" si="513"/>
        <v>#VALUE!</v>
      </c>
      <c r="DN127" s="211" t="e">
        <f t="shared" si="513"/>
        <v>#VALUE!</v>
      </c>
      <c r="DO127" s="186" t="e">
        <f t="shared" si="513"/>
        <v>#VALUE!</v>
      </c>
      <c r="DP127" s="186" t="e">
        <f t="shared" si="513"/>
        <v>#VALUE!</v>
      </c>
      <c r="DQ127" s="186" t="e">
        <f t="shared" si="513"/>
        <v>#VALUE!</v>
      </c>
      <c r="DR127" s="186" t="e">
        <f t="shared" si="513"/>
        <v>#VALUE!</v>
      </c>
      <c r="DS127" s="187" t="e">
        <f t="shared" si="513"/>
        <v>#VALUE!</v>
      </c>
      <c r="DT127" s="185" t="e">
        <f t="shared" si="11"/>
        <v>#VALUE!</v>
      </c>
      <c r="DU127" s="189" t="e">
        <f t="shared" si="12"/>
        <v>#VALUE!</v>
      </c>
      <c r="DV127" s="133" t="e">
        <f>CZ127*'Ores &amp; Ingots'!$C$3+DA127*'Ores &amp; Ingots'!$C$4+DB127*'Ores &amp; Ingots'!$C$5+DC127*'Ores &amp; Ingots'!$C$6+DD127*'Ores &amp; Ingots'!$C$7+DE127*'Ores &amp; Ingots'!$C$8+DF127*'Ores &amp; Ingots'!$C$9+DG127*'Ores &amp; Ingots'!$C$10+DH127*'Ores &amp; Ingots'!$C$11+DI127*'Ores &amp; Ingots'!$C$12</f>
        <v>#VALUE!</v>
      </c>
      <c r="DW127" s="133" t="e">
        <f>DJ127*'Ores &amp; Ingots'!$B$3+DK127*'Ores &amp; Ingots'!$B$4+DL127*'Ores &amp; Ingots'!$B$5+DM127*'Ores &amp; Ingots'!$B$6+DN127*'Ores &amp; Ingots'!$B$7+DO127*'Ores &amp; Ingots'!$B$8+DP127*'Ores &amp; Ingots'!$B$9+DQ127*'Ores &amp; Ingots'!$B$10+DR127*'Ores &amp; Ingots'!$B$11+DS127*'Ores &amp; Ingots'!$B$12</f>
        <v>#VALUE!</v>
      </c>
      <c r="DX127" s="189" t="e">
        <f>CZ127*Refining!$G$3+DA127*Refining!$G$4+DB127*Refining!$G$5+DC127*Refining!$G$6+DD127*Refining!$G$7+DE127*Refining!$G$8+DF127*Refining!$G$9+DG127*Refining!$G$10+DH127*Refining!$G$11+DI127*Refining!$G$12</f>
        <v>#VALUE!</v>
      </c>
      <c r="DY127" s="189" t="e">
        <f t="shared" si="13"/>
        <v>#VALUE!</v>
      </c>
      <c r="DZ127" s="192" t="e">
        <f t="shared" si="14"/>
        <v>#VALUE!</v>
      </c>
      <c r="EA127" s="185" t="e">
        <f t="shared" si="15"/>
        <v>#VALUE!</v>
      </c>
      <c r="EB127" s="194" t="e">
        <f t="shared" ref="EB127:EC127" si="514">EA127/60</f>
        <v>#VALUE!</v>
      </c>
      <c r="EC127" s="194" t="e">
        <f t="shared" si="514"/>
        <v>#VALUE!</v>
      </c>
      <c r="ED127" s="185" t="e">
        <f t="shared" si="17"/>
        <v>#VALUE!</v>
      </c>
      <c r="EE127" s="194" t="e">
        <f t="shared" ref="EE127:EF127" si="515">ED127/1000</f>
        <v>#VALUE!</v>
      </c>
      <c r="EF127" s="196" t="e">
        <f t="shared" si="515"/>
        <v>#VALUE!</v>
      </c>
      <c r="EG127" s="130" t="e">
        <f t="shared" si="19"/>
        <v>#VALUE!</v>
      </c>
      <c r="EH127" s="132" t="e">
        <f t="shared" si="20"/>
        <v>#VALUE!</v>
      </c>
      <c r="EI127" s="133" t="s">
        <v>28</v>
      </c>
    </row>
    <row r="128" spans="1:139" ht="12.75" hidden="1" x14ac:dyDescent="0.2">
      <c r="A128" s="864"/>
      <c r="B128" s="135" t="s">
        <v>346</v>
      </c>
      <c r="C128" s="137" t="s">
        <v>155</v>
      </c>
      <c r="D128" s="137">
        <v>1</v>
      </c>
      <c r="E128" s="137">
        <v>1</v>
      </c>
      <c r="F128" s="137">
        <v>1</v>
      </c>
      <c r="G128" s="139">
        <f t="shared" si="0"/>
        <v>0.125</v>
      </c>
      <c r="H128" s="140">
        <v>10</v>
      </c>
      <c r="I128" s="140">
        <v>10</v>
      </c>
      <c r="J128" s="140">
        <f>H128/Main!$D$9</f>
        <v>2</v>
      </c>
      <c r="K128" s="140">
        <f>I128/Main!$D$10</f>
        <v>5</v>
      </c>
      <c r="L128" s="140">
        <f t="shared" si="1"/>
        <v>2.5</v>
      </c>
      <c r="M128" s="140">
        <v>1</v>
      </c>
      <c r="N128" s="145" t="s">
        <v>28</v>
      </c>
      <c r="O128" s="143"/>
      <c r="P128" s="143"/>
      <c r="Q128" s="145"/>
      <c r="R128" s="143"/>
      <c r="S128" s="146"/>
      <c r="T128" s="146"/>
      <c r="U128" s="143"/>
      <c r="V128" s="143"/>
      <c r="W128" s="146"/>
      <c r="X128" s="146"/>
      <c r="Y128" s="143"/>
      <c r="Z128" s="143"/>
      <c r="AA128" s="143"/>
      <c r="AB128" s="143"/>
      <c r="AC128" s="362"/>
      <c r="AD128" s="133">
        <v>0</v>
      </c>
      <c r="AE128" s="133">
        <v>4</v>
      </c>
      <c r="AF128" s="133">
        <v>0</v>
      </c>
      <c r="AG128" s="133">
        <v>0</v>
      </c>
      <c r="AH128" s="133">
        <v>4</v>
      </c>
      <c r="AI128" s="133">
        <v>0</v>
      </c>
      <c r="AJ128" s="167">
        <v>1</v>
      </c>
      <c r="AK128" s="133">
        <v>0</v>
      </c>
      <c r="AL128" s="133">
        <v>0</v>
      </c>
      <c r="AM128" s="133">
        <v>0</v>
      </c>
      <c r="AN128" s="133">
        <v>0</v>
      </c>
      <c r="AO128" s="133">
        <v>0</v>
      </c>
      <c r="AP128" s="133">
        <v>0</v>
      </c>
      <c r="AQ128" s="133">
        <v>0</v>
      </c>
      <c r="AR128" s="133">
        <v>0</v>
      </c>
      <c r="AS128" s="133">
        <v>0</v>
      </c>
      <c r="AT128" s="133">
        <v>0</v>
      </c>
      <c r="AU128" s="133">
        <v>0</v>
      </c>
      <c r="AV128" s="133">
        <v>0</v>
      </c>
      <c r="AW128" s="133">
        <v>0</v>
      </c>
      <c r="AX128" s="133">
        <v>0</v>
      </c>
      <c r="AY128" s="161" t="str">
        <f t="shared" ref="AY128:BS128" si="516">IF(AD128 = 0, "", AD128)</f>
        <v/>
      </c>
      <c r="AZ128" s="133">
        <f t="shared" si="516"/>
        <v>4</v>
      </c>
      <c r="BA128" s="137" t="str">
        <f t="shared" si="516"/>
        <v/>
      </c>
      <c r="BB128" s="137" t="str">
        <f t="shared" si="516"/>
        <v/>
      </c>
      <c r="BC128" s="133">
        <f t="shared" si="516"/>
        <v>4</v>
      </c>
      <c r="BD128" s="137" t="str">
        <f t="shared" si="516"/>
        <v/>
      </c>
      <c r="BE128" s="167">
        <f t="shared" si="516"/>
        <v>1</v>
      </c>
      <c r="BF128" s="137" t="str">
        <f t="shared" si="516"/>
        <v/>
      </c>
      <c r="BG128" s="137" t="str">
        <f t="shared" si="516"/>
        <v/>
      </c>
      <c r="BH128" s="137" t="str">
        <f t="shared" si="516"/>
        <v/>
      </c>
      <c r="BI128" s="137" t="str">
        <f t="shared" si="516"/>
        <v/>
      </c>
      <c r="BJ128" s="137" t="str">
        <f t="shared" si="516"/>
        <v/>
      </c>
      <c r="BK128" s="137" t="str">
        <f t="shared" si="516"/>
        <v/>
      </c>
      <c r="BL128" s="137" t="str">
        <f t="shared" si="516"/>
        <v/>
      </c>
      <c r="BM128" s="137" t="str">
        <f t="shared" si="516"/>
        <v/>
      </c>
      <c r="BN128" s="137" t="str">
        <f t="shared" si="516"/>
        <v/>
      </c>
      <c r="BO128" s="137" t="str">
        <f t="shared" si="516"/>
        <v/>
      </c>
      <c r="BP128" s="137" t="str">
        <f t="shared" si="516"/>
        <v/>
      </c>
      <c r="BQ128" s="137" t="str">
        <f t="shared" si="516"/>
        <v/>
      </c>
      <c r="BR128" s="137" t="str">
        <f t="shared" si="516"/>
        <v/>
      </c>
      <c r="BS128" s="169" t="str">
        <f t="shared" si="516"/>
        <v/>
      </c>
      <c r="BT128" s="174" t="e">
        <f>$AY128*Assembly!Z$4+$AZ128*Assembly!Z$5+$BA128*Assembly!Z$6+$BB128*Assembly!Z$7+$BC128*Assembly!Z$8+$BD128*Assembly!Z$9+$BE128*Assembly!Z$10+$BF128*Assembly!Z$11+$BG128*Assembly!Z$12+$BH128*Assembly!Z$13+$BI128*Assembly!Z$14+$BJ128*Assembly!Z$15+$BK128*Assembly!Z$16+$BL128*Assembly!Z$17+$BM128*Assembly!Z$18+$BN128*Assembly!Z$19+$BO128*Assembly!Z$20+$BP128*Assembly!Z$21+$BQ128*Assembly!Z$22+$BR128*Assembly!Z$23+$BS128*Assembly!Z$24</f>
        <v>#VALUE!</v>
      </c>
      <c r="BU128" s="133" t="e">
        <f t="shared" si="3"/>
        <v>#VALUE!</v>
      </c>
      <c r="BV128" s="133"/>
      <c r="BW128" s="133" t="e">
        <f>$AY128*Assembly!AD$4+$AZ128*Assembly!AD$5+$BA128*Assembly!AD$6+$BB128*Assembly!AD$7+$BC128*Assembly!AD$8+$BD128*Assembly!AD$9+$BE128*Assembly!AD$10+$BF128*Assembly!AD$11+$BG128*Assembly!AD$12+$BH128*Assembly!AD$13+$BI128*Assembly!AD$14+$BJ128*Assembly!AD$15+$BK128*Assembly!AD$16+$BL128*Assembly!AD$17+$BM128*Assembly!AD$18+$BN128*Assembly!AD$19+$BO128*Assembly!AD$20+$BP128*Assembly!AD$21+$BQ128*Assembly!AD$22+$BR128*Assembly!AD$23+$BS128*Assembly!AD$24</f>
        <v>#VALUE!</v>
      </c>
      <c r="BX128" s="177" t="e">
        <f t="shared" si="4"/>
        <v>#VALUE!</v>
      </c>
      <c r="BY128" s="178" t="e">
        <f t="shared" si="5"/>
        <v>#VALUE!</v>
      </c>
      <c r="BZ128" s="179" t="e">
        <f t="shared" si="6"/>
        <v>#VALUE!</v>
      </c>
      <c r="CA128" s="178" t="e">
        <f t="shared" si="7"/>
        <v>#VALUE!</v>
      </c>
      <c r="CB128" s="133" t="e">
        <f>$AY128*Assembly!Y$4+$AZ128*Assembly!Y$5+$BA128*Assembly!Y$6+$BB128*Assembly!Y$7+$BC128*Assembly!Y$8+$BD128*Assembly!Y$9+$BE128*Assembly!Y$10+$BF128*Assembly!Y$11+$BG128*Assembly!Y$12+$BH128*Assembly!Y$13+$BI128*Assembly!Y$14+$BJ128*Assembly!Y$15+$BK128*Assembly!Y$16+$BL128*Assembly!Y$17+$BM128*Assembly!Y$18+$BN128*Assembly!Y$19+$BO128*Assembly!Y$20+$BP128*Assembly!Y$21+$BQ128*Assembly!Y$22+$BR128*Assembly!Y$23+$BS128*Assembly!Y$24</f>
        <v>#VALUE!</v>
      </c>
      <c r="CC128" s="133" t="e">
        <f t="shared" si="8"/>
        <v>#VALUE!</v>
      </c>
      <c r="CD128" s="130" t="e">
        <f t="shared" si="9"/>
        <v>#VALUE!</v>
      </c>
      <c r="CE128" s="183" t="e">
        <f>$AY128*Assembly!AC$4+$AZ128*Assembly!AC$5+$BA128*Assembly!AC$6+$BB128*Assembly!AC$7+$BC128*Assembly!AC$8+$BD128*Assembly!AC$9+$BE128*Assembly!AC$10+$BF128*Assembly!AC$11+$BG128*Assembly!AC$12+$BH128*Assembly!AC$13+$BI128*Assembly!AC$14+$BJ128*Assembly!AC$15+$BK128*Assembly!AC$16+$BL128*Assembly!AC$17+$BM128*Assembly!AC$18+$BN128*Assembly!AC$19+$BO128*Assembly!AC$20+$BP128*Assembly!AC$21+$BQ128*Assembly!AC$22+$BR128*Assembly!AC$23+$BS128*Assembly!AC$24</f>
        <v>#VALUE!</v>
      </c>
      <c r="CF128" s="145" t="e">
        <f>$AY128*Assembly!M$4+$AZ128*Assembly!M$5+$BA128*Assembly!M$6+$BB128*Assembly!M$7+$BC128*Assembly!M$8+$BD128*Assembly!M$9+$BE128*Assembly!M$10+$BF128*Assembly!M$11+$BG128*Assembly!M$12+$BH128*Assembly!M$13+$BI128*Assembly!M$14+$BJ128*Assembly!M$15+$BK128*Assembly!M$16+$BL128*Assembly!M$17+$BM128*Assembly!M$18+$BN128*Assembly!M$19+$BO128*Assembly!M$20+$BP128*Assembly!M$21+$BQ128*Assembly!M$22+$BR128*Assembly!M$23+$BS128*Assembly!M$24</f>
        <v>#VALUE!</v>
      </c>
      <c r="CG128" s="145" t="e">
        <f>$AY128*Assembly!N$4+$AZ128*Assembly!N$5+$BA128*Assembly!N$6+$BB128*Assembly!N$7+$BC128*Assembly!N$8+$BD128*Assembly!N$9+$BE128*Assembly!N$10+$BF128*Assembly!N$11+$BG128*Assembly!N$12+$BH128*Assembly!N$13+$BI128*Assembly!N$14+$BJ128*Assembly!N$15+$BK128*Assembly!N$16+$BL128*Assembly!N$17+$BM128*Assembly!N$18+$BN128*Assembly!N$19+$BO128*Assembly!N$20+$BP128*Assembly!N$21+$BQ128*Assembly!N$22+$BR128*Assembly!N$23+$BS128*Assembly!N$24</f>
        <v>#VALUE!</v>
      </c>
      <c r="CH128" s="145" t="e">
        <f>$AY128*Assembly!O$4+$AZ128*Assembly!O$5+$BA128*Assembly!O$6+$BB128*Assembly!O$7+$BC128*Assembly!O$8+$BD128*Assembly!O$9+$BE128*Assembly!O$10+$BF128*Assembly!O$11+$BG128*Assembly!O$12+$BH128*Assembly!O$13+$BI128*Assembly!O$14+$BJ128*Assembly!O$15+$BK128*Assembly!O$16+$BL128*Assembly!O$17+$BM128*Assembly!O$18+$BN128*Assembly!O$19+$BO128*Assembly!O$20+$BP128*Assembly!O$21+$BQ128*Assembly!O$22+$BR128*Assembly!O$23+$BS128*Assembly!O$24</f>
        <v>#VALUE!</v>
      </c>
      <c r="CI128" s="140" t="e">
        <f>$AY128*Assembly!P$4+$AZ128*Assembly!P$5+$BA128*Assembly!P$6+$BB128*Assembly!P$7+$BC128*Assembly!P$8+$BD128*Assembly!P$9+$BE128*Assembly!P$10+$BF128*Assembly!P$11+$BG128*Assembly!P$12+$BH128*Assembly!P$13+$BI128*Assembly!P$14+$BJ128*Assembly!P$15+$BK128*Assembly!P$16+$BL128*Assembly!P$17+$BM128*Assembly!P$18+$BN128*Assembly!P$19+$BO128*Assembly!P$20+$BP128*Assembly!P$21+$BQ128*Assembly!P$22+$BR128*Assembly!P$23+$BS128*Assembly!P$24</f>
        <v>#VALUE!</v>
      </c>
      <c r="CJ128" s="140" t="e">
        <f>$AY128*Assembly!Q$4+$AZ128*Assembly!Q$5+$BA128*Assembly!Q$6+$BB128*Assembly!Q$7+$BC128*Assembly!Q$8+$BD128*Assembly!Q$9+$BE128*Assembly!Q$10+$BF128*Assembly!Q$11+$BG128*Assembly!Q$12+$BH128*Assembly!Q$13+$BI128*Assembly!Q$14+$BJ128*Assembly!Q$15+$BK128*Assembly!Q$16+$BL128*Assembly!Q$17+$BM128*Assembly!Q$18+$BN128*Assembly!Q$19+$BO128*Assembly!Q$20+$BP128*Assembly!Q$21+$BQ128*Assembly!Q$22+$BR128*Assembly!Q$23+$BS128*Assembly!Q$24</f>
        <v>#VALUE!</v>
      </c>
      <c r="CK128" s="145" t="e">
        <f>$AY128*Assembly!R$4+$AZ128*Assembly!R$5+$BA128*Assembly!R$6+$BB128*Assembly!R$7+$BC128*Assembly!R$8+$BD128*Assembly!R$9+$BE128*Assembly!R$10+$BF128*Assembly!R$11+$BG128*Assembly!R$12+$BH128*Assembly!R$13+$BI128*Assembly!R$14+$BJ128*Assembly!R$15+$BK128*Assembly!R$16+$BL128*Assembly!R$17+$BM128*Assembly!R$18+$BN128*Assembly!R$19+$BO128*Assembly!R$20+$BP128*Assembly!R$21+$BQ128*Assembly!R$22+$BR128*Assembly!R$23+$BS128*Assembly!R$24</f>
        <v>#VALUE!</v>
      </c>
      <c r="CL128" s="140" t="e">
        <f>$AY128*Assembly!S$4+$AZ128*Assembly!S$5+$BA128*Assembly!S$6+$BB128*Assembly!S$7+$BC128*Assembly!S$8+$BD128*Assembly!S$9+$BE128*Assembly!S$10+$BF128*Assembly!S$11+$BG128*Assembly!S$12+$BH128*Assembly!S$13+$BI128*Assembly!S$14+$BJ128*Assembly!S$15+$BK128*Assembly!S$16+$BL128*Assembly!S$17+$BM128*Assembly!S$18+$BN128*Assembly!S$19+$BO128*Assembly!S$20+$BP128*Assembly!S$21+$BQ128*Assembly!S$22+$BR128*Assembly!S$23+$BS128*Assembly!S$24</f>
        <v>#VALUE!</v>
      </c>
      <c r="CM128" s="140" t="e">
        <f>$AY128*Assembly!T$4+$AZ128*Assembly!T$5+$BA128*Assembly!T$6+$BB128*Assembly!T$7+$BC128*Assembly!T$8+$BD128*Assembly!T$9+$BE128*Assembly!T$10+$BF128*Assembly!T$11+$BG128*Assembly!T$12+$BH128*Assembly!T$13+$BI128*Assembly!T$14+$BJ128*Assembly!T$15+$BK128*Assembly!T$16+$BL128*Assembly!T$17+$BM128*Assembly!T$18+$BN128*Assembly!T$19+$BO128*Assembly!T$20+$BP128*Assembly!T$21+$BQ128*Assembly!T$22+$BR128*Assembly!T$23+$BS128*Assembly!T$24</f>
        <v>#VALUE!</v>
      </c>
      <c r="CN128" s="140" t="e">
        <f>$AY128*Assembly!U$4+$AZ128*Assembly!U$5+$BA128*Assembly!U$6+$BB128*Assembly!U$7+$BC128*Assembly!U$8+$BD128*Assembly!U$9+$BE128*Assembly!U$10+$BF128*Assembly!U$11+$BG128*Assembly!U$12+$BH128*Assembly!U$13+$BI128*Assembly!U$14+$BJ128*Assembly!U$15+$BK128*Assembly!U$16+$BL128*Assembly!U$17+$BM128*Assembly!U$18+$BN128*Assembly!U$19+$BO128*Assembly!U$20+$BP128*Assembly!U$21+$BQ128*Assembly!U$22+$BR128*Assembly!U$23+$BS128*Assembly!U$24</f>
        <v>#VALUE!</v>
      </c>
      <c r="CO128" s="145" t="e">
        <f>$AY128*Assembly!V$4+$AZ128*Assembly!V$5+$BA128*Assembly!V$6+$BB128*Assembly!V$7+$BC128*Assembly!V$8+$BD128*Assembly!V$9+$BE128*Assembly!V$10+$BF128*Assembly!V$11+$BG128*Assembly!V$12+$BH128*Assembly!V$13+$BI128*Assembly!V$14+$BJ128*Assembly!V$15+$BK128*Assembly!V$16+$BL128*Assembly!V$17+$BM128*Assembly!V$18+$BN128*Assembly!V$19+$BO128*Assembly!V$20+$BP128*Assembly!V$21+$BQ128*Assembly!V$22+$BR128*Assembly!V$23+$BS128*Assembly!V$24</f>
        <v>#VALUE!</v>
      </c>
      <c r="CP128" s="145" t="e">
        <f>CF128*Refining!$F$3</f>
        <v>#VALUE!</v>
      </c>
      <c r="CQ128" s="145" t="e">
        <f>CG128*Refining!$F$4</f>
        <v>#VALUE!</v>
      </c>
      <c r="CR128" s="145" t="e">
        <f>CH128*Refining!$F$5</f>
        <v>#VALUE!</v>
      </c>
      <c r="CS128" s="145" t="e">
        <f>CI128*Refining!$F$6</f>
        <v>#VALUE!</v>
      </c>
      <c r="CT128" s="145" t="e">
        <f>CJ128*Refining!$F$7</f>
        <v>#VALUE!</v>
      </c>
      <c r="CU128" s="145" t="e">
        <f>CK128*Refining!$F$8</f>
        <v>#VALUE!</v>
      </c>
      <c r="CV128" s="145" t="e">
        <f>CL128*Refining!$F$9</f>
        <v>#VALUE!</v>
      </c>
      <c r="CW128" s="145" t="e">
        <f>CM128*Refining!$F$10</f>
        <v>#VALUE!</v>
      </c>
      <c r="CX128" s="145" t="e">
        <f>CN128*Refining!$F$11</f>
        <v>#VALUE!</v>
      </c>
      <c r="CY128" s="145" t="e">
        <f>CO128*Refining!$F$12</f>
        <v>#VALUE!</v>
      </c>
      <c r="CZ128" s="185" t="e">
        <f t="shared" ref="CZ128:DS128" si="517">IF(CF128 = 0, "", CF128)</f>
        <v>#VALUE!</v>
      </c>
      <c r="DA128" s="189" t="e">
        <f t="shared" si="517"/>
        <v>#VALUE!</v>
      </c>
      <c r="DB128" s="186" t="e">
        <f t="shared" si="517"/>
        <v>#VALUE!</v>
      </c>
      <c r="DC128" s="186" t="e">
        <f t="shared" si="517"/>
        <v>#VALUE!</v>
      </c>
      <c r="DD128" s="186" t="e">
        <f t="shared" si="517"/>
        <v>#VALUE!</v>
      </c>
      <c r="DE128" s="186" t="e">
        <f t="shared" si="517"/>
        <v>#VALUE!</v>
      </c>
      <c r="DF128" s="186" t="e">
        <f t="shared" si="517"/>
        <v>#VALUE!</v>
      </c>
      <c r="DG128" s="186" t="e">
        <f t="shared" si="517"/>
        <v>#VALUE!</v>
      </c>
      <c r="DH128" s="186" t="e">
        <f t="shared" si="517"/>
        <v>#VALUE!</v>
      </c>
      <c r="DI128" s="187" t="e">
        <f t="shared" si="517"/>
        <v>#VALUE!</v>
      </c>
      <c r="DJ128" s="185" t="e">
        <f t="shared" si="517"/>
        <v>#VALUE!</v>
      </c>
      <c r="DK128" s="189" t="e">
        <f t="shared" si="517"/>
        <v>#VALUE!</v>
      </c>
      <c r="DL128" s="186" t="e">
        <f t="shared" si="517"/>
        <v>#VALUE!</v>
      </c>
      <c r="DM128" s="186" t="e">
        <f t="shared" si="517"/>
        <v>#VALUE!</v>
      </c>
      <c r="DN128" s="211" t="e">
        <f t="shared" si="517"/>
        <v>#VALUE!</v>
      </c>
      <c r="DO128" s="186" t="e">
        <f t="shared" si="517"/>
        <v>#VALUE!</v>
      </c>
      <c r="DP128" s="186" t="e">
        <f t="shared" si="517"/>
        <v>#VALUE!</v>
      </c>
      <c r="DQ128" s="186" t="e">
        <f t="shared" si="517"/>
        <v>#VALUE!</v>
      </c>
      <c r="DR128" s="186" t="e">
        <f t="shared" si="517"/>
        <v>#VALUE!</v>
      </c>
      <c r="DS128" s="187" t="e">
        <f t="shared" si="517"/>
        <v>#VALUE!</v>
      </c>
      <c r="DT128" s="185" t="e">
        <f t="shared" si="11"/>
        <v>#VALUE!</v>
      </c>
      <c r="DU128" s="189" t="e">
        <f t="shared" si="12"/>
        <v>#VALUE!</v>
      </c>
      <c r="DV128" s="133" t="e">
        <f>CZ128*'Ores &amp; Ingots'!$C$3+DA128*'Ores &amp; Ingots'!$C$4+DB128*'Ores &amp; Ingots'!$C$5+DC128*'Ores &amp; Ingots'!$C$6+DD128*'Ores &amp; Ingots'!$C$7+DE128*'Ores &amp; Ingots'!$C$8+DF128*'Ores &amp; Ingots'!$C$9+DG128*'Ores &amp; Ingots'!$C$10+DH128*'Ores &amp; Ingots'!$C$11+DI128*'Ores &amp; Ingots'!$C$12</f>
        <v>#VALUE!</v>
      </c>
      <c r="DW128" s="133" t="e">
        <f>DJ128*'Ores &amp; Ingots'!$B$3+DK128*'Ores &amp; Ingots'!$B$4+DL128*'Ores &amp; Ingots'!$B$5+DM128*'Ores &amp; Ingots'!$B$6+DN128*'Ores &amp; Ingots'!$B$7+DO128*'Ores &amp; Ingots'!$B$8+DP128*'Ores &amp; Ingots'!$B$9+DQ128*'Ores &amp; Ingots'!$B$10+DR128*'Ores &amp; Ingots'!$B$11+DS128*'Ores &amp; Ingots'!$B$12</f>
        <v>#VALUE!</v>
      </c>
      <c r="DX128" s="189" t="e">
        <f>CZ128*Refining!$G$3+DA128*Refining!$G$4+DB128*Refining!$G$5+DC128*Refining!$G$6+DD128*Refining!$G$7+DE128*Refining!$G$8+DF128*Refining!$G$9+DG128*Refining!$G$10+DH128*Refining!$G$11+DI128*Refining!$G$12</f>
        <v>#VALUE!</v>
      </c>
      <c r="DY128" s="189" t="e">
        <f t="shared" si="13"/>
        <v>#VALUE!</v>
      </c>
      <c r="DZ128" s="192" t="e">
        <f t="shared" si="14"/>
        <v>#VALUE!</v>
      </c>
      <c r="EA128" s="185" t="e">
        <f t="shared" si="15"/>
        <v>#VALUE!</v>
      </c>
      <c r="EB128" s="194" t="e">
        <f t="shared" ref="EB128:EC128" si="518">EA128/60</f>
        <v>#VALUE!</v>
      </c>
      <c r="EC128" s="194" t="e">
        <f t="shared" si="518"/>
        <v>#VALUE!</v>
      </c>
      <c r="ED128" s="185" t="e">
        <f t="shared" si="17"/>
        <v>#VALUE!</v>
      </c>
      <c r="EE128" s="194" t="e">
        <f t="shared" ref="EE128:EF128" si="519">ED128/1000</f>
        <v>#VALUE!</v>
      </c>
      <c r="EF128" s="196" t="e">
        <f t="shared" si="519"/>
        <v>#VALUE!</v>
      </c>
      <c r="EG128" s="130" t="e">
        <f t="shared" si="19"/>
        <v>#VALUE!</v>
      </c>
      <c r="EH128" s="132" t="e">
        <f t="shared" si="20"/>
        <v>#VALUE!</v>
      </c>
      <c r="EI128" s="133" t="s">
        <v>28</v>
      </c>
    </row>
    <row r="129" spans="1:139" ht="12.75" x14ac:dyDescent="0.2">
      <c r="A129" s="864"/>
      <c r="B129" s="135" t="s">
        <v>347</v>
      </c>
      <c r="C129" s="137" t="s">
        <v>156</v>
      </c>
      <c r="D129" s="137">
        <v>1</v>
      </c>
      <c r="E129" s="137">
        <v>1</v>
      </c>
      <c r="F129" s="137">
        <v>1</v>
      </c>
      <c r="G129" s="139">
        <f t="shared" si="0"/>
        <v>15.625</v>
      </c>
      <c r="H129" s="140">
        <v>7</v>
      </c>
      <c r="I129" s="140">
        <v>7</v>
      </c>
      <c r="J129" s="140">
        <f>H129/Main!$D$9</f>
        <v>1.4</v>
      </c>
      <c r="K129" s="140">
        <f>I129/Main!$D$10</f>
        <v>3.5</v>
      </c>
      <c r="L129" s="140">
        <f t="shared" si="1"/>
        <v>2.5</v>
      </c>
      <c r="M129" s="140">
        <v>1</v>
      </c>
      <c r="N129" s="145" t="s">
        <v>28</v>
      </c>
      <c r="O129" s="143"/>
      <c r="P129" s="143"/>
      <c r="Q129" s="145"/>
      <c r="R129" s="143"/>
      <c r="S129" s="146"/>
      <c r="T129" s="146"/>
      <c r="U129" s="143"/>
      <c r="V129" s="143"/>
      <c r="W129" s="146"/>
      <c r="X129" s="146"/>
      <c r="Y129" s="143"/>
      <c r="Z129" s="143"/>
      <c r="AA129" s="143"/>
      <c r="AB129" s="143"/>
      <c r="AC129" s="362" t="s">
        <v>220</v>
      </c>
      <c r="AD129" s="133">
        <v>14</v>
      </c>
      <c r="AE129" s="133">
        <v>0</v>
      </c>
      <c r="AF129" s="133">
        <v>12</v>
      </c>
      <c r="AG129" s="133">
        <v>0</v>
      </c>
      <c r="AH129" s="133">
        <v>40</v>
      </c>
      <c r="AI129" s="133">
        <v>0</v>
      </c>
      <c r="AJ129" s="167">
        <v>6</v>
      </c>
      <c r="AK129" s="133">
        <v>0</v>
      </c>
      <c r="AL129" s="133">
        <v>0</v>
      </c>
      <c r="AM129" s="133">
        <v>0</v>
      </c>
      <c r="AN129" s="133">
        <v>0</v>
      </c>
      <c r="AO129" s="133">
        <v>0</v>
      </c>
      <c r="AP129" s="133">
        <v>0</v>
      </c>
      <c r="AQ129" s="133">
        <v>0</v>
      </c>
      <c r="AR129" s="133">
        <v>0</v>
      </c>
      <c r="AS129" s="133">
        <v>0</v>
      </c>
      <c r="AT129" s="133">
        <v>0</v>
      </c>
      <c r="AU129" s="133">
        <v>0</v>
      </c>
      <c r="AV129" s="133">
        <v>0</v>
      </c>
      <c r="AW129" s="133">
        <v>0</v>
      </c>
      <c r="AX129" s="133">
        <v>0</v>
      </c>
      <c r="AY129" s="174">
        <f t="shared" ref="AY129:BS129" si="520">IF(AD129 = 0, "", AD129)</f>
        <v>14</v>
      </c>
      <c r="AZ129" s="137" t="str">
        <f t="shared" si="520"/>
        <v/>
      </c>
      <c r="BA129" s="133">
        <f t="shared" si="520"/>
        <v>12</v>
      </c>
      <c r="BB129" s="137" t="str">
        <f t="shared" si="520"/>
        <v/>
      </c>
      <c r="BC129" s="133">
        <f t="shared" si="520"/>
        <v>40</v>
      </c>
      <c r="BD129" s="137" t="str">
        <f t="shared" si="520"/>
        <v/>
      </c>
      <c r="BE129" s="167">
        <f t="shared" si="520"/>
        <v>6</v>
      </c>
      <c r="BF129" s="137" t="str">
        <f t="shared" si="520"/>
        <v/>
      </c>
      <c r="BG129" s="137" t="str">
        <f t="shared" si="520"/>
        <v/>
      </c>
      <c r="BH129" s="137" t="str">
        <f t="shared" si="520"/>
        <v/>
      </c>
      <c r="BI129" s="137" t="str">
        <f t="shared" si="520"/>
        <v/>
      </c>
      <c r="BJ129" s="137" t="str">
        <f t="shared" si="520"/>
        <v/>
      </c>
      <c r="BK129" s="137" t="str">
        <f t="shared" si="520"/>
        <v/>
      </c>
      <c r="BL129" s="137" t="str">
        <f t="shared" si="520"/>
        <v/>
      </c>
      <c r="BM129" s="137" t="str">
        <f t="shared" si="520"/>
        <v/>
      </c>
      <c r="BN129" s="137" t="str">
        <f t="shared" si="520"/>
        <v/>
      </c>
      <c r="BO129" s="137" t="str">
        <f t="shared" si="520"/>
        <v/>
      </c>
      <c r="BP129" s="137" t="str">
        <f t="shared" si="520"/>
        <v/>
      </c>
      <c r="BQ129" s="137" t="str">
        <f t="shared" si="520"/>
        <v/>
      </c>
      <c r="BR129" s="137" t="str">
        <f t="shared" si="520"/>
        <v/>
      </c>
      <c r="BS129" s="169" t="str">
        <f t="shared" si="520"/>
        <v/>
      </c>
      <c r="BT129" s="174" t="e">
        <f>$AY129*Assembly!Z$4+$AZ129*Assembly!Z$5+$BA129*Assembly!Z$6+$BB129*Assembly!Z$7+$BC129*Assembly!Z$8+$BD129*Assembly!Z$9+$BE129*Assembly!Z$10+$BF129*Assembly!Z$11+$BG129*Assembly!Z$12+$BH129*Assembly!Z$13+$BI129*Assembly!Z$14+$BJ129*Assembly!Z$15+$BK129*Assembly!Z$16+$BL129*Assembly!Z$17+$BM129*Assembly!Z$18+$BN129*Assembly!Z$19+$BO129*Assembly!Z$20+$BP129*Assembly!Z$21+$BQ129*Assembly!Z$22+$BR129*Assembly!Z$23+$BS129*Assembly!Z$24</f>
        <v>#VALUE!</v>
      </c>
      <c r="BU129" s="133" t="e">
        <f t="shared" si="3"/>
        <v>#VALUE!</v>
      </c>
      <c r="BV129" s="133"/>
      <c r="BW129" s="133" t="e">
        <f>$AY129*Assembly!AD$4+$AZ129*Assembly!AD$5+$BA129*Assembly!AD$6+$BB129*Assembly!AD$7+$BC129*Assembly!AD$8+$BD129*Assembly!AD$9+$BE129*Assembly!AD$10+$BF129*Assembly!AD$11+$BG129*Assembly!AD$12+$BH129*Assembly!AD$13+$BI129*Assembly!AD$14+$BJ129*Assembly!AD$15+$BK129*Assembly!AD$16+$BL129*Assembly!AD$17+$BM129*Assembly!AD$18+$BN129*Assembly!AD$19+$BO129*Assembly!AD$20+$BP129*Assembly!AD$21+$BQ129*Assembly!AD$22+$BR129*Assembly!AD$23+$BS129*Assembly!AD$24</f>
        <v>#VALUE!</v>
      </c>
      <c r="BX129" s="177" t="e">
        <f t="shared" si="4"/>
        <v>#VALUE!</v>
      </c>
      <c r="BY129" s="178" t="e">
        <f t="shared" si="5"/>
        <v>#VALUE!</v>
      </c>
      <c r="BZ129" s="179" t="e">
        <f t="shared" si="6"/>
        <v>#VALUE!</v>
      </c>
      <c r="CA129" s="178" t="e">
        <f t="shared" si="7"/>
        <v>#VALUE!</v>
      </c>
      <c r="CB129" s="133" t="e">
        <f>$AY129*Assembly!Y$4+$AZ129*Assembly!Y$5+$BA129*Assembly!Y$6+$BB129*Assembly!Y$7+$BC129*Assembly!Y$8+$BD129*Assembly!Y$9+$BE129*Assembly!Y$10+$BF129*Assembly!Y$11+$BG129*Assembly!Y$12+$BH129*Assembly!Y$13+$BI129*Assembly!Y$14+$BJ129*Assembly!Y$15+$BK129*Assembly!Y$16+$BL129*Assembly!Y$17+$BM129*Assembly!Y$18+$BN129*Assembly!Y$19+$BO129*Assembly!Y$20+$BP129*Assembly!Y$21+$BQ129*Assembly!Y$22+$BR129*Assembly!Y$23+$BS129*Assembly!Y$24</f>
        <v>#VALUE!</v>
      </c>
      <c r="CC129" s="133" t="e">
        <f t="shared" si="8"/>
        <v>#VALUE!</v>
      </c>
      <c r="CD129" s="130" t="e">
        <f t="shared" si="9"/>
        <v>#VALUE!</v>
      </c>
      <c r="CE129" s="183" t="e">
        <f>$AY129*Assembly!AC$4+$AZ129*Assembly!AC$5+$BA129*Assembly!AC$6+$BB129*Assembly!AC$7+$BC129*Assembly!AC$8+$BD129*Assembly!AC$9+$BE129*Assembly!AC$10+$BF129*Assembly!AC$11+$BG129*Assembly!AC$12+$BH129*Assembly!AC$13+$BI129*Assembly!AC$14+$BJ129*Assembly!AC$15+$BK129*Assembly!AC$16+$BL129*Assembly!AC$17+$BM129*Assembly!AC$18+$BN129*Assembly!AC$19+$BO129*Assembly!AC$20+$BP129*Assembly!AC$21+$BQ129*Assembly!AC$22+$BR129*Assembly!AC$23+$BS129*Assembly!AC$24</f>
        <v>#VALUE!</v>
      </c>
      <c r="CF129" s="145" t="e">
        <f>$AY129*Assembly!M$4+$AZ129*Assembly!M$5+$BA129*Assembly!M$6+$BB129*Assembly!M$7+$BC129*Assembly!M$8+$BD129*Assembly!M$9+$BE129*Assembly!M$10+$BF129*Assembly!M$11+$BG129*Assembly!M$12+$BH129*Assembly!M$13+$BI129*Assembly!M$14+$BJ129*Assembly!M$15+$BK129*Assembly!M$16+$BL129*Assembly!M$17+$BM129*Assembly!M$18+$BN129*Assembly!M$19+$BO129*Assembly!M$20+$BP129*Assembly!M$21+$BQ129*Assembly!M$22+$BR129*Assembly!M$23+$BS129*Assembly!M$24</f>
        <v>#VALUE!</v>
      </c>
      <c r="CG129" s="145" t="e">
        <f>$AY129*Assembly!N$4+$AZ129*Assembly!N$5+$BA129*Assembly!N$6+$BB129*Assembly!N$7+$BC129*Assembly!N$8+$BD129*Assembly!N$9+$BE129*Assembly!N$10+$BF129*Assembly!N$11+$BG129*Assembly!N$12+$BH129*Assembly!N$13+$BI129*Assembly!N$14+$BJ129*Assembly!N$15+$BK129*Assembly!N$16+$BL129*Assembly!N$17+$BM129*Assembly!N$18+$BN129*Assembly!N$19+$BO129*Assembly!N$20+$BP129*Assembly!N$21+$BQ129*Assembly!N$22+$BR129*Assembly!N$23+$BS129*Assembly!N$24</f>
        <v>#VALUE!</v>
      </c>
      <c r="CH129" s="145" t="e">
        <f>$AY129*Assembly!O$4+$AZ129*Assembly!O$5+$BA129*Assembly!O$6+$BB129*Assembly!O$7+$BC129*Assembly!O$8+$BD129*Assembly!O$9+$BE129*Assembly!O$10+$BF129*Assembly!O$11+$BG129*Assembly!O$12+$BH129*Assembly!O$13+$BI129*Assembly!O$14+$BJ129*Assembly!O$15+$BK129*Assembly!O$16+$BL129*Assembly!O$17+$BM129*Assembly!O$18+$BN129*Assembly!O$19+$BO129*Assembly!O$20+$BP129*Assembly!O$21+$BQ129*Assembly!O$22+$BR129*Assembly!O$23+$BS129*Assembly!O$24</f>
        <v>#VALUE!</v>
      </c>
      <c r="CI129" s="140" t="e">
        <f>$AY129*Assembly!P$4+$AZ129*Assembly!P$5+$BA129*Assembly!P$6+$BB129*Assembly!P$7+$BC129*Assembly!P$8+$BD129*Assembly!P$9+$BE129*Assembly!P$10+$BF129*Assembly!P$11+$BG129*Assembly!P$12+$BH129*Assembly!P$13+$BI129*Assembly!P$14+$BJ129*Assembly!P$15+$BK129*Assembly!P$16+$BL129*Assembly!P$17+$BM129*Assembly!P$18+$BN129*Assembly!P$19+$BO129*Assembly!P$20+$BP129*Assembly!P$21+$BQ129*Assembly!P$22+$BR129*Assembly!P$23+$BS129*Assembly!P$24</f>
        <v>#VALUE!</v>
      </c>
      <c r="CJ129" s="140" t="e">
        <f>$AY129*Assembly!Q$4+$AZ129*Assembly!Q$5+$BA129*Assembly!Q$6+$BB129*Assembly!Q$7+$BC129*Assembly!Q$8+$BD129*Assembly!Q$9+$BE129*Assembly!Q$10+$BF129*Assembly!Q$11+$BG129*Assembly!Q$12+$BH129*Assembly!Q$13+$BI129*Assembly!Q$14+$BJ129*Assembly!Q$15+$BK129*Assembly!Q$16+$BL129*Assembly!Q$17+$BM129*Assembly!Q$18+$BN129*Assembly!Q$19+$BO129*Assembly!Q$20+$BP129*Assembly!Q$21+$BQ129*Assembly!Q$22+$BR129*Assembly!Q$23+$BS129*Assembly!Q$24</f>
        <v>#VALUE!</v>
      </c>
      <c r="CK129" s="145" t="e">
        <f>$AY129*Assembly!R$4+$AZ129*Assembly!R$5+$BA129*Assembly!R$6+$BB129*Assembly!R$7+$BC129*Assembly!R$8+$BD129*Assembly!R$9+$BE129*Assembly!R$10+$BF129*Assembly!R$11+$BG129*Assembly!R$12+$BH129*Assembly!R$13+$BI129*Assembly!R$14+$BJ129*Assembly!R$15+$BK129*Assembly!R$16+$BL129*Assembly!R$17+$BM129*Assembly!R$18+$BN129*Assembly!R$19+$BO129*Assembly!R$20+$BP129*Assembly!R$21+$BQ129*Assembly!R$22+$BR129*Assembly!R$23+$BS129*Assembly!R$24</f>
        <v>#VALUE!</v>
      </c>
      <c r="CL129" s="140" t="e">
        <f>$AY129*Assembly!S$4+$AZ129*Assembly!S$5+$BA129*Assembly!S$6+$BB129*Assembly!S$7+$BC129*Assembly!S$8+$BD129*Assembly!S$9+$BE129*Assembly!S$10+$BF129*Assembly!S$11+$BG129*Assembly!S$12+$BH129*Assembly!S$13+$BI129*Assembly!S$14+$BJ129*Assembly!S$15+$BK129*Assembly!S$16+$BL129*Assembly!S$17+$BM129*Assembly!S$18+$BN129*Assembly!S$19+$BO129*Assembly!S$20+$BP129*Assembly!S$21+$BQ129*Assembly!S$22+$BR129*Assembly!S$23+$BS129*Assembly!S$24</f>
        <v>#VALUE!</v>
      </c>
      <c r="CM129" s="140" t="e">
        <f>$AY129*Assembly!T$4+$AZ129*Assembly!T$5+$BA129*Assembly!T$6+$BB129*Assembly!T$7+$BC129*Assembly!T$8+$BD129*Assembly!T$9+$BE129*Assembly!T$10+$BF129*Assembly!T$11+$BG129*Assembly!T$12+$BH129*Assembly!T$13+$BI129*Assembly!T$14+$BJ129*Assembly!T$15+$BK129*Assembly!T$16+$BL129*Assembly!T$17+$BM129*Assembly!T$18+$BN129*Assembly!T$19+$BO129*Assembly!T$20+$BP129*Assembly!T$21+$BQ129*Assembly!T$22+$BR129*Assembly!T$23+$BS129*Assembly!T$24</f>
        <v>#VALUE!</v>
      </c>
      <c r="CN129" s="140" t="e">
        <f>$AY129*Assembly!U$4+$AZ129*Assembly!U$5+$BA129*Assembly!U$6+$BB129*Assembly!U$7+$BC129*Assembly!U$8+$BD129*Assembly!U$9+$BE129*Assembly!U$10+$BF129*Assembly!U$11+$BG129*Assembly!U$12+$BH129*Assembly!U$13+$BI129*Assembly!U$14+$BJ129*Assembly!U$15+$BK129*Assembly!U$16+$BL129*Assembly!U$17+$BM129*Assembly!U$18+$BN129*Assembly!U$19+$BO129*Assembly!U$20+$BP129*Assembly!U$21+$BQ129*Assembly!U$22+$BR129*Assembly!U$23+$BS129*Assembly!U$24</f>
        <v>#VALUE!</v>
      </c>
      <c r="CO129" s="145" t="e">
        <f>$AY129*Assembly!V$4+$AZ129*Assembly!V$5+$BA129*Assembly!V$6+$BB129*Assembly!V$7+$BC129*Assembly!V$8+$BD129*Assembly!V$9+$BE129*Assembly!V$10+$BF129*Assembly!V$11+$BG129*Assembly!V$12+$BH129*Assembly!V$13+$BI129*Assembly!V$14+$BJ129*Assembly!V$15+$BK129*Assembly!V$16+$BL129*Assembly!V$17+$BM129*Assembly!V$18+$BN129*Assembly!V$19+$BO129*Assembly!V$20+$BP129*Assembly!V$21+$BQ129*Assembly!V$22+$BR129*Assembly!V$23+$BS129*Assembly!V$24</f>
        <v>#VALUE!</v>
      </c>
      <c r="CP129" s="145" t="e">
        <f>CF129*Refining!$F$3</f>
        <v>#VALUE!</v>
      </c>
      <c r="CQ129" s="145" t="e">
        <f>CG129*Refining!$F$4</f>
        <v>#VALUE!</v>
      </c>
      <c r="CR129" s="145" t="e">
        <f>CH129*Refining!$F$5</f>
        <v>#VALUE!</v>
      </c>
      <c r="CS129" s="145" t="e">
        <f>CI129*Refining!$F$6</f>
        <v>#VALUE!</v>
      </c>
      <c r="CT129" s="145" t="e">
        <f>CJ129*Refining!$F$7</f>
        <v>#VALUE!</v>
      </c>
      <c r="CU129" s="145" t="e">
        <f>CK129*Refining!$F$8</f>
        <v>#VALUE!</v>
      </c>
      <c r="CV129" s="145" t="e">
        <f>CL129*Refining!$F$9</f>
        <v>#VALUE!</v>
      </c>
      <c r="CW129" s="145" t="e">
        <f>CM129*Refining!$F$10</f>
        <v>#VALUE!</v>
      </c>
      <c r="CX129" s="145" t="e">
        <f>CN129*Refining!$F$11</f>
        <v>#VALUE!</v>
      </c>
      <c r="CY129" s="145" t="e">
        <f>CO129*Refining!$F$12</f>
        <v>#VALUE!</v>
      </c>
      <c r="CZ129" s="185" t="e">
        <f t="shared" ref="CZ129:DS129" si="521">IF(CF129 = 0, "", CF129)</f>
        <v>#VALUE!</v>
      </c>
      <c r="DA129" s="189" t="e">
        <f t="shared" si="521"/>
        <v>#VALUE!</v>
      </c>
      <c r="DB129" s="186" t="e">
        <f t="shared" si="521"/>
        <v>#VALUE!</v>
      </c>
      <c r="DC129" s="186" t="e">
        <f t="shared" si="521"/>
        <v>#VALUE!</v>
      </c>
      <c r="DD129" s="186" t="e">
        <f t="shared" si="521"/>
        <v>#VALUE!</v>
      </c>
      <c r="DE129" s="186" t="e">
        <f t="shared" si="521"/>
        <v>#VALUE!</v>
      </c>
      <c r="DF129" s="186" t="e">
        <f t="shared" si="521"/>
        <v>#VALUE!</v>
      </c>
      <c r="DG129" s="186" t="e">
        <f t="shared" si="521"/>
        <v>#VALUE!</v>
      </c>
      <c r="DH129" s="186" t="e">
        <f t="shared" si="521"/>
        <v>#VALUE!</v>
      </c>
      <c r="DI129" s="187" t="e">
        <f t="shared" si="521"/>
        <v>#VALUE!</v>
      </c>
      <c r="DJ129" s="185" t="e">
        <f t="shared" si="521"/>
        <v>#VALUE!</v>
      </c>
      <c r="DK129" s="189" t="e">
        <f t="shared" si="521"/>
        <v>#VALUE!</v>
      </c>
      <c r="DL129" s="186" t="e">
        <f t="shared" si="521"/>
        <v>#VALUE!</v>
      </c>
      <c r="DM129" s="186" t="e">
        <f t="shared" si="521"/>
        <v>#VALUE!</v>
      </c>
      <c r="DN129" s="211" t="e">
        <f t="shared" si="521"/>
        <v>#VALUE!</v>
      </c>
      <c r="DO129" s="186" t="e">
        <f t="shared" si="521"/>
        <v>#VALUE!</v>
      </c>
      <c r="DP129" s="186" t="e">
        <f t="shared" si="521"/>
        <v>#VALUE!</v>
      </c>
      <c r="DQ129" s="186" t="e">
        <f t="shared" si="521"/>
        <v>#VALUE!</v>
      </c>
      <c r="DR129" s="186" t="e">
        <f t="shared" si="521"/>
        <v>#VALUE!</v>
      </c>
      <c r="DS129" s="187" t="e">
        <f t="shared" si="521"/>
        <v>#VALUE!</v>
      </c>
      <c r="DT129" s="185" t="e">
        <f t="shared" si="11"/>
        <v>#VALUE!</v>
      </c>
      <c r="DU129" s="189" t="e">
        <f t="shared" si="12"/>
        <v>#VALUE!</v>
      </c>
      <c r="DV129" s="133" t="e">
        <f>CZ129*'Ores &amp; Ingots'!$C$3+DA129*'Ores &amp; Ingots'!$C$4+DB129*'Ores &amp; Ingots'!$C$5+DC129*'Ores &amp; Ingots'!$C$6+DD129*'Ores &amp; Ingots'!$C$7+DE129*'Ores &amp; Ingots'!$C$8+DF129*'Ores &amp; Ingots'!$C$9+DG129*'Ores &amp; Ingots'!$C$10+DH129*'Ores &amp; Ingots'!$C$11+DI129*'Ores &amp; Ingots'!$C$12</f>
        <v>#VALUE!</v>
      </c>
      <c r="DW129" s="133" t="e">
        <f>DJ129*'Ores &amp; Ingots'!$B$3+DK129*'Ores &amp; Ingots'!$B$4+DL129*'Ores &amp; Ingots'!$B$5+DM129*'Ores &amp; Ingots'!$B$6+DN129*'Ores &amp; Ingots'!$B$7+DO129*'Ores &amp; Ingots'!$B$8+DP129*'Ores &amp; Ingots'!$B$9+DQ129*'Ores &amp; Ingots'!$B$10+DR129*'Ores &amp; Ingots'!$B$11+DS129*'Ores &amp; Ingots'!$B$12</f>
        <v>#VALUE!</v>
      </c>
      <c r="DX129" s="189" t="e">
        <f>CZ129*Refining!$G$3+DA129*Refining!$G$4+DB129*Refining!$G$5+DC129*Refining!$G$6+DD129*Refining!$G$7+DE129*Refining!$G$8+DF129*Refining!$G$9+DG129*Refining!$G$10+DH129*Refining!$G$11+DI129*Refining!$G$12</f>
        <v>#VALUE!</v>
      </c>
      <c r="DY129" s="189" t="e">
        <f t="shared" si="13"/>
        <v>#VALUE!</v>
      </c>
      <c r="DZ129" s="192" t="e">
        <f t="shared" si="14"/>
        <v>#VALUE!</v>
      </c>
      <c r="EA129" s="185" t="e">
        <f t="shared" si="15"/>
        <v>#VALUE!</v>
      </c>
      <c r="EB129" s="194" t="e">
        <f t="shared" ref="EB129:EC129" si="522">EA129/60</f>
        <v>#VALUE!</v>
      </c>
      <c r="EC129" s="194" t="e">
        <f t="shared" si="522"/>
        <v>#VALUE!</v>
      </c>
      <c r="ED129" s="185" t="e">
        <f t="shared" si="17"/>
        <v>#VALUE!</v>
      </c>
      <c r="EE129" s="194" t="e">
        <f t="shared" ref="EE129:EF129" si="523">ED129/1000</f>
        <v>#VALUE!</v>
      </c>
      <c r="EF129" s="196" t="e">
        <f t="shared" si="523"/>
        <v>#VALUE!</v>
      </c>
      <c r="EG129" s="130" t="e">
        <f t="shared" si="19"/>
        <v>#VALUE!</v>
      </c>
      <c r="EH129" s="132" t="e">
        <f t="shared" si="20"/>
        <v>#VALUE!</v>
      </c>
      <c r="EI129" s="133" t="s">
        <v>348</v>
      </c>
    </row>
    <row r="130" spans="1:139" ht="12.75" hidden="1" x14ac:dyDescent="0.2">
      <c r="A130" s="864"/>
      <c r="B130" s="135" t="s">
        <v>349</v>
      </c>
      <c r="C130" s="137" t="s">
        <v>155</v>
      </c>
      <c r="D130" s="137">
        <v>3</v>
      </c>
      <c r="E130" s="137">
        <v>3</v>
      </c>
      <c r="F130" s="137">
        <v>3</v>
      </c>
      <c r="G130" s="139">
        <f t="shared" si="0"/>
        <v>3.375</v>
      </c>
      <c r="H130" s="140">
        <v>7</v>
      </c>
      <c r="I130" s="140">
        <v>7</v>
      </c>
      <c r="J130" s="140">
        <f>H130/Main!$D$9</f>
        <v>1.4</v>
      </c>
      <c r="K130" s="140">
        <f>I130/Main!$D$10</f>
        <v>3.5</v>
      </c>
      <c r="L130" s="140">
        <f t="shared" si="1"/>
        <v>2.5</v>
      </c>
      <c r="M130" s="140">
        <v>1</v>
      </c>
      <c r="N130" s="145" t="s">
        <v>28</v>
      </c>
      <c r="O130" s="143"/>
      <c r="P130" s="143"/>
      <c r="Q130" s="145"/>
      <c r="R130" s="143"/>
      <c r="S130" s="146"/>
      <c r="T130" s="146"/>
      <c r="U130" s="143"/>
      <c r="V130" s="143"/>
      <c r="W130" s="146"/>
      <c r="X130" s="146"/>
      <c r="Y130" s="143"/>
      <c r="Z130" s="143"/>
      <c r="AA130" s="143"/>
      <c r="AB130" s="143"/>
      <c r="AC130" s="362"/>
      <c r="AD130" s="133">
        <v>8</v>
      </c>
      <c r="AE130" s="133">
        <v>0</v>
      </c>
      <c r="AF130" s="167">
        <v>10</v>
      </c>
      <c r="AG130" s="133">
        <v>0</v>
      </c>
      <c r="AH130" s="133">
        <v>30</v>
      </c>
      <c r="AI130" s="133">
        <v>0</v>
      </c>
      <c r="AJ130" s="133">
        <v>6</v>
      </c>
      <c r="AK130" s="133">
        <v>0</v>
      </c>
      <c r="AL130" s="133">
        <v>0</v>
      </c>
      <c r="AM130" s="133">
        <v>0</v>
      </c>
      <c r="AN130" s="133">
        <v>0</v>
      </c>
      <c r="AO130" s="133">
        <v>0</v>
      </c>
      <c r="AP130" s="133">
        <v>0</v>
      </c>
      <c r="AQ130" s="133">
        <v>0</v>
      </c>
      <c r="AR130" s="133">
        <v>0</v>
      </c>
      <c r="AS130" s="133">
        <v>0</v>
      </c>
      <c r="AT130" s="133">
        <v>0</v>
      </c>
      <c r="AU130" s="133">
        <v>0</v>
      </c>
      <c r="AV130" s="133">
        <v>0</v>
      </c>
      <c r="AW130" s="133">
        <v>0</v>
      </c>
      <c r="AX130" s="133">
        <v>0</v>
      </c>
      <c r="AY130" s="174">
        <f t="shared" ref="AY130:BS130" si="524">IF(AD130 = 0, "", AD130)</f>
        <v>8</v>
      </c>
      <c r="AZ130" s="137" t="str">
        <f t="shared" si="524"/>
        <v/>
      </c>
      <c r="BA130" s="167">
        <f t="shared" si="524"/>
        <v>10</v>
      </c>
      <c r="BB130" s="137" t="str">
        <f t="shared" si="524"/>
        <v/>
      </c>
      <c r="BC130" s="133">
        <f t="shared" si="524"/>
        <v>30</v>
      </c>
      <c r="BD130" s="137" t="str">
        <f t="shared" si="524"/>
        <v/>
      </c>
      <c r="BE130" s="133">
        <f t="shared" si="524"/>
        <v>6</v>
      </c>
      <c r="BF130" s="137" t="str">
        <f t="shared" si="524"/>
        <v/>
      </c>
      <c r="BG130" s="137" t="str">
        <f t="shared" si="524"/>
        <v/>
      </c>
      <c r="BH130" s="137" t="str">
        <f t="shared" si="524"/>
        <v/>
      </c>
      <c r="BI130" s="137" t="str">
        <f t="shared" si="524"/>
        <v/>
      </c>
      <c r="BJ130" s="137" t="str">
        <f t="shared" si="524"/>
        <v/>
      </c>
      <c r="BK130" s="137" t="str">
        <f t="shared" si="524"/>
        <v/>
      </c>
      <c r="BL130" s="137" t="str">
        <f t="shared" si="524"/>
        <v/>
      </c>
      <c r="BM130" s="137" t="str">
        <f t="shared" si="524"/>
        <v/>
      </c>
      <c r="BN130" s="137" t="str">
        <f t="shared" si="524"/>
        <v/>
      </c>
      <c r="BO130" s="137" t="str">
        <f t="shared" si="524"/>
        <v/>
      </c>
      <c r="BP130" s="137" t="str">
        <f t="shared" si="524"/>
        <v/>
      </c>
      <c r="BQ130" s="137" t="str">
        <f t="shared" si="524"/>
        <v/>
      </c>
      <c r="BR130" s="137" t="str">
        <f t="shared" si="524"/>
        <v/>
      </c>
      <c r="BS130" s="169" t="str">
        <f t="shared" si="524"/>
        <v/>
      </c>
      <c r="BT130" s="174" t="e">
        <f>$AY130*Assembly!Z$4+$AZ130*Assembly!Z$5+$BA130*Assembly!Z$6+$BB130*Assembly!Z$7+$BC130*Assembly!Z$8+$BD130*Assembly!Z$9+$BE130*Assembly!Z$10+$BF130*Assembly!Z$11+$BG130*Assembly!Z$12+$BH130*Assembly!Z$13+$BI130*Assembly!Z$14+$BJ130*Assembly!Z$15+$BK130*Assembly!Z$16+$BL130*Assembly!Z$17+$BM130*Assembly!Z$18+$BN130*Assembly!Z$19+$BO130*Assembly!Z$20+$BP130*Assembly!Z$21+$BQ130*Assembly!Z$22+$BR130*Assembly!Z$23+$BS130*Assembly!Z$24</f>
        <v>#VALUE!</v>
      </c>
      <c r="BU130" s="133" t="e">
        <f t="shared" si="3"/>
        <v>#VALUE!</v>
      </c>
      <c r="BV130" s="133"/>
      <c r="BW130" s="133" t="e">
        <f>$AY130*Assembly!AD$4+$AZ130*Assembly!AD$5+$BA130*Assembly!AD$6+$BB130*Assembly!AD$7+$BC130*Assembly!AD$8+$BD130*Assembly!AD$9+$BE130*Assembly!AD$10+$BF130*Assembly!AD$11+$BG130*Assembly!AD$12+$BH130*Assembly!AD$13+$BI130*Assembly!AD$14+$BJ130*Assembly!AD$15+$BK130*Assembly!AD$16+$BL130*Assembly!AD$17+$BM130*Assembly!AD$18+$BN130*Assembly!AD$19+$BO130*Assembly!AD$20+$BP130*Assembly!AD$21+$BQ130*Assembly!AD$22+$BR130*Assembly!AD$23+$BS130*Assembly!AD$24</f>
        <v>#VALUE!</v>
      </c>
      <c r="BX130" s="177" t="e">
        <f t="shared" si="4"/>
        <v>#VALUE!</v>
      </c>
      <c r="BY130" s="178" t="e">
        <f t="shared" si="5"/>
        <v>#VALUE!</v>
      </c>
      <c r="BZ130" s="179" t="e">
        <f t="shared" si="6"/>
        <v>#VALUE!</v>
      </c>
      <c r="CA130" s="178" t="e">
        <f t="shared" si="7"/>
        <v>#VALUE!</v>
      </c>
      <c r="CB130" s="133" t="e">
        <f>$AY130*Assembly!Y$4+$AZ130*Assembly!Y$5+$BA130*Assembly!Y$6+$BB130*Assembly!Y$7+$BC130*Assembly!Y$8+$BD130*Assembly!Y$9+$BE130*Assembly!Y$10+$BF130*Assembly!Y$11+$BG130*Assembly!Y$12+$BH130*Assembly!Y$13+$BI130*Assembly!Y$14+$BJ130*Assembly!Y$15+$BK130*Assembly!Y$16+$BL130*Assembly!Y$17+$BM130*Assembly!Y$18+$BN130*Assembly!Y$19+$BO130*Assembly!Y$20+$BP130*Assembly!Y$21+$BQ130*Assembly!Y$22+$BR130*Assembly!Y$23+$BS130*Assembly!Y$24</f>
        <v>#VALUE!</v>
      </c>
      <c r="CC130" s="133" t="e">
        <f t="shared" si="8"/>
        <v>#VALUE!</v>
      </c>
      <c r="CD130" s="130" t="e">
        <f t="shared" si="9"/>
        <v>#VALUE!</v>
      </c>
      <c r="CE130" s="183" t="e">
        <f>$AY130*Assembly!AC$4+$AZ130*Assembly!AC$5+$BA130*Assembly!AC$6+$BB130*Assembly!AC$7+$BC130*Assembly!AC$8+$BD130*Assembly!AC$9+$BE130*Assembly!AC$10+$BF130*Assembly!AC$11+$BG130*Assembly!AC$12+$BH130*Assembly!AC$13+$BI130*Assembly!AC$14+$BJ130*Assembly!AC$15+$BK130*Assembly!AC$16+$BL130*Assembly!AC$17+$BM130*Assembly!AC$18+$BN130*Assembly!AC$19+$BO130*Assembly!AC$20+$BP130*Assembly!AC$21+$BQ130*Assembly!AC$22+$BR130*Assembly!AC$23+$BS130*Assembly!AC$24</f>
        <v>#VALUE!</v>
      </c>
      <c r="CF130" s="145" t="e">
        <f>$AY130*Assembly!M$4+$AZ130*Assembly!M$5+$BA130*Assembly!M$6+$BB130*Assembly!M$7+$BC130*Assembly!M$8+$BD130*Assembly!M$9+$BE130*Assembly!M$10+$BF130*Assembly!M$11+$BG130*Assembly!M$12+$BH130*Assembly!M$13+$BI130*Assembly!M$14+$BJ130*Assembly!M$15+$BK130*Assembly!M$16+$BL130*Assembly!M$17+$BM130*Assembly!M$18+$BN130*Assembly!M$19+$BO130*Assembly!M$20+$BP130*Assembly!M$21+$BQ130*Assembly!M$22+$BR130*Assembly!M$23+$BS130*Assembly!M$24</f>
        <v>#VALUE!</v>
      </c>
      <c r="CG130" s="145" t="e">
        <f>$AY130*Assembly!N$4+$AZ130*Assembly!N$5+$BA130*Assembly!N$6+$BB130*Assembly!N$7+$BC130*Assembly!N$8+$BD130*Assembly!N$9+$BE130*Assembly!N$10+$BF130*Assembly!N$11+$BG130*Assembly!N$12+$BH130*Assembly!N$13+$BI130*Assembly!N$14+$BJ130*Assembly!N$15+$BK130*Assembly!N$16+$BL130*Assembly!N$17+$BM130*Assembly!N$18+$BN130*Assembly!N$19+$BO130*Assembly!N$20+$BP130*Assembly!N$21+$BQ130*Assembly!N$22+$BR130*Assembly!N$23+$BS130*Assembly!N$24</f>
        <v>#VALUE!</v>
      </c>
      <c r="CH130" s="145" t="e">
        <f>$AY130*Assembly!O$4+$AZ130*Assembly!O$5+$BA130*Assembly!O$6+$BB130*Assembly!O$7+$BC130*Assembly!O$8+$BD130*Assembly!O$9+$BE130*Assembly!O$10+$BF130*Assembly!O$11+$BG130*Assembly!O$12+$BH130*Assembly!O$13+$BI130*Assembly!O$14+$BJ130*Assembly!O$15+$BK130*Assembly!O$16+$BL130*Assembly!O$17+$BM130*Assembly!O$18+$BN130*Assembly!O$19+$BO130*Assembly!O$20+$BP130*Assembly!O$21+$BQ130*Assembly!O$22+$BR130*Assembly!O$23+$BS130*Assembly!O$24</f>
        <v>#VALUE!</v>
      </c>
      <c r="CI130" s="140" t="e">
        <f>$AY130*Assembly!P$4+$AZ130*Assembly!P$5+$BA130*Assembly!P$6+$BB130*Assembly!P$7+$BC130*Assembly!P$8+$BD130*Assembly!P$9+$BE130*Assembly!P$10+$BF130*Assembly!P$11+$BG130*Assembly!P$12+$BH130*Assembly!P$13+$BI130*Assembly!P$14+$BJ130*Assembly!P$15+$BK130*Assembly!P$16+$BL130*Assembly!P$17+$BM130*Assembly!P$18+$BN130*Assembly!P$19+$BO130*Assembly!P$20+$BP130*Assembly!P$21+$BQ130*Assembly!P$22+$BR130*Assembly!P$23+$BS130*Assembly!P$24</f>
        <v>#VALUE!</v>
      </c>
      <c r="CJ130" s="140" t="e">
        <f>$AY130*Assembly!Q$4+$AZ130*Assembly!Q$5+$BA130*Assembly!Q$6+$BB130*Assembly!Q$7+$BC130*Assembly!Q$8+$BD130*Assembly!Q$9+$BE130*Assembly!Q$10+$BF130*Assembly!Q$11+$BG130*Assembly!Q$12+$BH130*Assembly!Q$13+$BI130*Assembly!Q$14+$BJ130*Assembly!Q$15+$BK130*Assembly!Q$16+$BL130*Assembly!Q$17+$BM130*Assembly!Q$18+$BN130*Assembly!Q$19+$BO130*Assembly!Q$20+$BP130*Assembly!Q$21+$BQ130*Assembly!Q$22+$BR130*Assembly!Q$23+$BS130*Assembly!Q$24</f>
        <v>#VALUE!</v>
      </c>
      <c r="CK130" s="145" t="e">
        <f>$AY130*Assembly!R$4+$AZ130*Assembly!R$5+$BA130*Assembly!R$6+$BB130*Assembly!R$7+$BC130*Assembly!R$8+$BD130*Assembly!R$9+$BE130*Assembly!R$10+$BF130*Assembly!R$11+$BG130*Assembly!R$12+$BH130*Assembly!R$13+$BI130*Assembly!R$14+$BJ130*Assembly!R$15+$BK130*Assembly!R$16+$BL130*Assembly!R$17+$BM130*Assembly!R$18+$BN130*Assembly!R$19+$BO130*Assembly!R$20+$BP130*Assembly!R$21+$BQ130*Assembly!R$22+$BR130*Assembly!R$23+$BS130*Assembly!R$24</f>
        <v>#VALUE!</v>
      </c>
      <c r="CL130" s="140" t="e">
        <f>$AY130*Assembly!S$4+$AZ130*Assembly!S$5+$BA130*Assembly!S$6+$BB130*Assembly!S$7+$BC130*Assembly!S$8+$BD130*Assembly!S$9+$BE130*Assembly!S$10+$BF130*Assembly!S$11+$BG130*Assembly!S$12+$BH130*Assembly!S$13+$BI130*Assembly!S$14+$BJ130*Assembly!S$15+$BK130*Assembly!S$16+$BL130*Assembly!S$17+$BM130*Assembly!S$18+$BN130*Assembly!S$19+$BO130*Assembly!S$20+$BP130*Assembly!S$21+$BQ130*Assembly!S$22+$BR130*Assembly!S$23+$BS130*Assembly!S$24</f>
        <v>#VALUE!</v>
      </c>
      <c r="CM130" s="140" t="e">
        <f>$AY130*Assembly!T$4+$AZ130*Assembly!T$5+$BA130*Assembly!T$6+$BB130*Assembly!T$7+$BC130*Assembly!T$8+$BD130*Assembly!T$9+$BE130*Assembly!T$10+$BF130*Assembly!T$11+$BG130*Assembly!T$12+$BH130*Assembly!T$13+$BI130*Assembly!T$14+$BJ130*Assembly!T$15+$BK130*Assembly!T$16+$BL130*Assembly!T$17+$BM130*Assembly!T$18+$BN130*Assembly!T$19+$BO130*Assembly!T$20+$BP130*Assembly!T$21+$BQ130*Assembly!T$22+$BR130*Assembly!T$23+$BS130*Assembly!T$24</f>
        <v>#VALUE!</v>
      </c>
      <c r="CN130" s="140" t="e">
        <f>$AY130*Assembly!U$4+$AZ130*Assembly!U$5+$BA130*Assembly!U$6+$BB130*Assembly!U$7+$BC130*Assembly!U$8+$BD130*Assembly!U$9+$BE130*Assembly!U$10+$BF130*Assembly!U$11+$BG130*Assembly!U$12+$BH130*Assembly!U$13+$BI130*Assembly!U$14+$BJ130*Assembly!U$15+$BK130*Assembly!U$16+$BL130*Assembly!U$17+$BM130*Assembly!U$18+$BN130*Assembly!U$19+$BO130*Assembly!U$20+$BP130*Assembly!U$21+$BQ130*Assembly!U$22+$BR130*Assembly!U$23+$BS130*Assembly!U$24</f>
        <v>#VALUE!</v>
      </c>
      <c r="CO130" s="145" t="e">
        <f>$AY130*Assembly!V$4+$AZ130*Assembly!V$5+$BA130*Assembly!V$6+$BB130*Assembly!V$7+$BC130*Assembly!V$8+$BD130*Assembly!V$9+$BE130*Assembly!V$10+$BF130*Assembly!V$11+$BG130*Assembly!V$12+$BH130*Assembly!V$13+$BI130*Assembly!V$14+$BJ130*Assembly!V$15+$BK130*Assembly!V$16+$BL130*Assembly!V$17+$BM130*Assembly!V$18+$BN130*Assembly!V$19+$BO130*Assembly!V$20+$BP130*Assembly!V$21+$BQ130*Assembly!V$22+$BR130*Assembly!V$23+$BS130*Assembly!V$24</f>
        <v>#VALUE!</v>
      </c>
      <c r="CP130" s="145" t="e">
        <f>CF130*Refining!$F$3</f>
        <v>#VALUE!</v>
      </c>
      <c r="CQ130" s="145" t="e">
        <f>CG130*Refining!$F$4</f>
        <v>#VALUE!</v>
      </c>
      <c r="CR130" s="145" t="e">
        <f>CH130*Refining!$F$5</f>
        <v>#VALUE!</v>
      </c>
      <c r="CS130" s="145" t="e">
        <f>CI130*Refining!$F$6</f>
        <v>#VALUE!</v>
      </c>
      <c r="CT130" s="145" t="e">
        <f>CJ130*Refining!$F$7</f>
        <v>#VALUE!</v>
      </c>
      <c r="CU130" s="145" t="e">
        <f>CK130*Refining!$F$8</f>
        <v>#VALUE!</v>
      </c>
      <c r="CV130" s="145" t="e">
        <f>CL130*Refining!$F$9</f>
        <v>#VALUE!</v>
      </c>
      <c r="CW130" s="145" t="e">
        <f>CM130*Refining!$F$10</f>
        <v>#VALUE!</v>
      </c>
      <c r="CX130" s="145" t="e">
        <f>CN130*Refining!$F$11</f>
        <v>#VALUE!</v>
      </c>
      <c r="CY130" s="145" t="e">
        <f>CO130*Refining!$F$12</f>
        <v>#VALUE!</v>
      </c>
      <c r="CZ130" s="185" t="e">
        <f t="shared" ref="CZ130:DS130" si="525">IF(CF130 = 0, "", CF130)</f>
        <v>#VALUE!</v>
      </c>
      <c r="DA130" s="189" t="e">
        <f t="shared" si="525"/>
        <v>#VALUE!</v>
      </c>
      <c r="DB130" s="186" t="e">
        <f t="shared" si="525"/>
        <v>#VALUE!</v>
      </c>
      <c r="DC130" s="186" t="e">
        <f t="shared" si="525"/>
        <v>#VALUE!</v>
      </c>
      <c r="DD130" s="186" t="e">
        <f t="shared" si="525"/>
        <v>#VALUE!</v>
      </c>
      <c r="DE130" s="186" t="e">
        <f t="shared" si="525"/>
        <v>#VALUE!</v>
      </c>
      <c r="DF130" s="186" t="e">
        <f t="shared" si="525"/>
        <v>#VALUE!</v>
      </c>
      <c r="DG130" s="186" t="e">
        <f t="shared" si="525"/>
        <v>#VALUE!</v>
      </c>
      <c r="DH130" s="186" t="e">
        <f t="shared" si="525"/>
        <v>#VALUE!</v>
      </c>
      <c r="DI130" s="187" t="e">
        <f t="shared" si="525"/>
        <v>#VALUE!</v>
      </c>
      <c r="DJ130" s="185" t="e">
        <f t="shared" si="525"/>
        <v>#VALUE!</v>
      </c>
      <c r="DK130" s="189" t="e">
        <f t="shared" si="525"/>
        <v>#VALUE!</v>
      </c>
      <c r="DL130" s="186" t="e">
        <f t="shared" si="525"/>
        <v>#VALUE!</v>
      </c>
      <c r="DM130" s="186" t="e">
        <f t="shared" si="525"/>
        <v>#VALUE!</v>
      </c>
      <c r="DN130" s="211" t="e">
        <f t="shared" si="525"/>
        <v>#VALUE!</v>
      </c>
      <c r="DO130" s="186" t="e">
        <f t="shared" si="525"/>
        <v>#VALUE!</v>
      </c>
      <c r="DP130" s="186" t="e">
        <f t="shared" si="525"/>
        <v>#VALUE!</v>
      </c>
      <c r="DQ130" s="186" t="e">
        <f t="shared" si="525"/>
        <v>#VALUE!</v>
      </c>
      <c r="DR130" s="186" t="e">
        <f t="shared" si="525"/>
        <v>#VALUE!</v>
      </c>
      <c r="DS130" s="187" t="e">
        <f t="shared" si="525"/>
        <v>#VALUE!</v>
      </c>
      <c r="DT130" s="185" t="e">
        <f t="shared" si="11"/>
        <v>#VALUE!</v>
      </c>
      <c r="DU130" s="189" t="e">
        <f t="shared" si="12"/>
        <v>#VALUE!</v>
      </c>
      <c r="DV130" s="133" t="e">
        <f>CZ130*'Ores &amp; Ingots'!$C$3+DA130*'Ores &amp; Ingots'!$C$4+DB130*'Ores &amp; Ingots'!$C$5+DC130*'Ores &amp; Ingots'!$C$6+DD130*'Ores &amp; Ingots'!$C$7+DE130*'Ores &amp; Ingots'!$C$8+DF130*'Ores &amp; Ingots'!$C$9+DG130*'Ores &amp; Ingots'!$C$10+DH130*'Ores &amp; Ingots'!$C$11+DI130*'Ores &amp; Ingots'!$C$12</f>
        <v>#VALUE!</v>
      </c>
      <c r="DW130" s="133" t="e">
        <f>DJ130*'Ores &amp; Ingots'!$B$3+DK130*'Ores &amp; Ingots'!$B$4+DL130*'Ores &amp; Ingots'!$B$5+DM130*'Ores &amp; Ingots'!$B$6+DN130*'Ores &amp; Ingots'!$B$7+DO130*'Ores &amp; Ingots'!$B$8+DP130*'Ores &amp; Ingots'!$B$9+DQ130*'Ores &amp; Ingots'!$B$10+DR130*'Ores &amp; Ingots'!$B$11+DS130*'Ores &amp; Ingots'!$B$12</f>
        <v>#VALUE!</v>
      </c>
      <c r="DX130" s="189" t="e">
        <f>CZ130*Refining!$G$3+DA130*Refining!$G$4+DB130*Refining!$G$5+DC130*Refining!$G$6+DD130*Refining!$G$7+DE130*Refining!$G$8+DF130*Refining!$G$9+DG130*Refining!$G$10+DH130*Refining!$G$11+DI130*Refining!$G$12</f>
        <v>#VALUE!</v>
      </c>
      <c r="DY130" s="189" t="e">
        <f t="shared" si="13"/>
        <v>#VALUE!</v>
      </c>
      <c r="DZ130" s="192" t="e">
        <f t="shared" si="14"/>
        <v>#VALUE!</v>
      </c>
      <c r="EA130" s="185" t="e">
        <f t="shared" si="15"/>
        <v>#VALUE!</v>
      </c>
      <c r="EB130" s="194" t="e">
        <f t="shared" ref="EB130:EC130" si="526">EA130/60</f>
        <v>#VALUE!</v>
      </c>
      <c r="EC130" s="194" t="e">
        <f t="shared" si="526"/>
        <v>#VALUE!</v>
      </c>
      <c r="ED130" s="185" t="e">
        <f t="shared" si="17"/>
        <v>#VALUE!</v>
      </c>
      <c r="EE130" s="194" t="e">
        <f t="shared" ref="EE130:EF130" si="527">ED130/1000</f>
        <v>#VALUE!</v>
      </c>
      <c r="EF130" s="196" t="e">
        <f t="shared" si="527"/>
        <v>#VALUE!</v>
      </c>
      <c r="EG130" s="130" t="e">
        <f t="shared" si="19"/>
        <v>#VALUE!</v>
      </c>
      <c r="EH130" s="132" t="e">
        <f t="shared" si="20"/>
        <v>#VALUE!</v>
      </c>
      <c r="EI130" s="133" t="s">
        <v>28</v>
      </c>
    </row>
    <row r="131" spans="1:139" ht="12.75" hidden="1" x14ac:dyDescent="0.2">
      <c r="A131" s="864"/>
      <c r="B131" s="135" t="s">
        <v>350</v>
      </c>
      <c r="C131" s="137" t="s">
        <v>155</v>
      </c>
      <c r="D131" s="137">
        <v>3</v>
      </c>
      <c r="E131" s="137">
        <v>3</v>
      </c>
      <c r="F131" s="137">
        <v>3</v>
      </c>
      <c r="G131" s="139">
        <f t="shared" si="0"/>
        <v>3.375</v>
      </c>
      <c r="H131" s="140">
        <v>7</v>
      </c>
      <c r="I131" s="140">
        <v>7</v>
      </c>
      <c r="J131" s="140">
        <f>H131/Main!$D$9</f>
        <v>1.4</v>
      </c>
      <c r="K131" s="140">
        <f>I131/Main!$D$10</f>
        <v>3.5</v>
      </c>
      <c r="L131" s="140">
        <f t="shared" si="1"/>
        <v>2.5</v>
      </c>
      <c r="M131" s="140">
        <v>1</v>
      </c>
      <c r="N131" s="145" t="s">
        <v>28</v>
      </c>
      <c r="O131" s="143"/>
      <c r="P131" s="143"/>
      <c r="Q131" s="145"/>
      <c r="R131" s="143"/>
      <c r="S131" s="146"/>
      <c r="T131" s="146"/>
      <c r="U131" s="143"/>
      <c r="V131" s="143"/>
      <c r="W131" s="146"/>
      <c r="X131" s="146"/>
      <c r="Y131" s="143"/>
      <c r="Z131" s="143"/>
      <c r="AA131" s="143"/>
      <c r="AB131" s="143"/>
      <c r="AC131" s="362"/>
      <c r="AD131" s="133">
        <v>7</v>
      </c>
      <c r="AE131" s="133">
        <v>0</v>
      </c>
      <c r="AF131" s="167">
        <v>10</v>
      </c>
      <c r="AG131" s="133">
        <v>0</v>
      </c>
      <c r="AH131" s="133">
        <v>30</v>
      </c>
      <c r="AI131" s="133">
        <v>0</v>
      </c>
      <c r="AJ131" s="133">
        <v>6</v>
      </c>
      <c r="AK131" s="133">
        <v>0</v>
      </c>
      <c r="AL131" s="133">
        <v>0</v>
      </c>
      <c r="AM131" s="133">
        <v>0</v>
      </c>
      <c r="AN131" s="133">
        <v>0</v>
      </c>
      <c r="AO131" s="133">
        <v>0</v>
      </c>
      <c r="AP131" s="133">
        <v>0</v>
      </c>
      <c r="AQ131" s="133">
        <v>0</v>
      </c>
      <c r="AR131" s="133">
        <v>0</v>
      </c>
      <c r="AS131" s="133">
        <v>0</v>
      </c>
      <c r="AT131" s="133">
        <v>0</v>
      </c>
      <c r="AU131" s="133">
        <v>0</v>
      </c>
      <c r="AV131" s="133">
        <v>0</v>
      </c>
      <c r="AW131" s="133">
        <v>0</v>
      </c>
      <c r="AX131" s="133">
        <v>0</v>
      </c>
      <c r="AY131" s="174">
        <f t="shared" ref="AY131:BS131" si="528">IF(AD131 = 0, "", AD131)</f>
        <v>7</v>
      </c>
      <c r="AZ131" s="137" t="str">
        <f t="shared" si="528"/>
        <v/>
      </c>
      <c r="BA131" s="167">
        <f t="shared" si="528"/>
        <v>10</v>
      </c>
      <c r="BB131" s="137" t="str">
        <f t="shared" si="528"/>
        <v/>
      </c>
      <c r="BC131" s="133">
        <f t="shared" si="528"/>
        <v>30</v>
      </c>
      <c r="BD131" s="137" t="str">
        <f t="shared" si="528"/>
        <v/>
      </c>
      <c r="BE131" s="133">
        <f t="shared" si="528"/>
        <v>6</v>
      </c>
      <c r="BF131" s="137" t="str">
        <f t="shared" si="528"/>
        <v/>
      </c>
      <c r="BG131" s="137" t="str">
        <f t="shared" si="528"/>
        <v/>
      </c>
      <c r="BH131" s="137" t="str">
        <f t="shared" si="528"/>
        <v/>
      </c>
      <c r="BI131" s="137" t="str">
        <f t="shared" si="528"/>
        <v/>
      </c>
      <c r="BJ131" s="137" t="str">
        <f t="shared" si="528"/>
        <v/>
      </c>
      <c r="BK131" s="137" t="str">
        <f t="shared" si="528"/>
        <v/>
      </c>
      <c r="BL131" s="137" t="str">
        <f t="shared" si="528"/>
        <v/>
      </c>
      <c r="BM131" s="137" t="str">
        <f t="shared" si="528"/>
        <v/>
      </c>
      <c r="BN131" s="137" t="str">
        <f t="shared" si="528"/>
        <v/>
      </c>
      <c r="BO131" s="137" t="str">
        <f t="shared" si="528"/>
        <v/>
      </c>
      <c r="BP131" s="137" t="str">
        <f t="shared" si="528"/>
        <v/>
      </c>
      <c r="BQ131" s="137" t="str">
        <f t="shared" si="528"/>
        <v/>
      </c>
      <c r="BR131" s="137" t="str">
        <f t="shared" si="528"/>
        <v/>
      </c>
      <c r="BS131" s="169" t="str">
        <f t="shared" si="528"/>
        <v/>
      </c>
      <c r="BT131" s="174" t="e">
        <f>$AY131*Assembly!Z$4+$AZ131*Assembly!Z$5+$BA131*Assembly!Z$6+$BB131*Assembly!Z$7+$BC131*Assembly!Z$8+$BD131*Assembly!Z$9+$BE131*Assembly!Z$10+$BF131*Assembly!Z$11+$BG131*Assembly!Z$12+$BH131*Assembly!Z$13+$BI131*Assembly!Z$14+$BJ131*Assembly!Z$15+$BK131*Assembly!Z$16+$BL131*Assembly!Z$17+$BM131*Assembly!Z$18+$BN131*Assembly!Z$19+$BO131*Assembly!Z$20+$BP131*Assembly!Z$21+$BQ131*Assembly!Z$22+$BR131*Assembly!Z$23+$BS131*Assembly!Z$24</f>
        <v>#VALUE!</v>
      </c>
      <c r="BU131" s="133" t="e">
        <f t="shared" si="3"/>
        <v>#VALUE!</v>
      </c>
      <c r="BV131" s="133"/>
      <c r="BW131" s="133" t="e">
        <f>$AY131*Assembly!AD$4+$AZ131*Assembly!AD$5+$BA131*Assembly!AD$6+$BB131*Assembly!AD$7+$BC131*Assembly!AD$8+$BD131*Assembly!AD$9+$BE131*Assembly!AD$10+$BF131*Assembly!AD$11+$BG131*Assembly!AD$12+$BH131*Assembly!AD$13+$BI131*Assembly!AD$14+$BJ131*Assembly!AD$15+$BK131*Assembly!AD$16+$BL131*Assembly!AD$17+$BM131*Assembly!AD$18+$BN131*Assembly!AD$19+$BO131*Assembly!AD$20+$BP131*Assembly!AD$21+$BQ131*Assembly!AD$22+$BR131*Assembly!AD$23+$BS131*Assembly!AD$24</f>
        <v>#VALUE!</v>
      </c>
      <c r="BX131" s="177" t="e">
        <f t="shared" si="4"/>
        <v>#VALUE!</v>
      </c>
      <c r="BY131" s="178" t="e">
        <f t="shared" si="5"/>
        <v>#VALUE!</v>
      </c>
      <c r="BZ131" s="179" t="e">
        <f t="shared" si="6"/>
        <v>#VALUE!</v>
      </c>
      <c r="CA131" s="178" t="e">
        <f t="shared" si="7"/>
        <v>#VALUE!</v>
      </c>
      <c r="CB131" s="133" t="e">
        <f>$AY131*Assembly!Y$4+$AZ131*Assembly!Y$5+$BA131*Assembly!Y$6+$BB131*Assembly!Y$7+$BC131*Assembly!Y$8+$BD131*Assembly!Y$9+$BE131*Assembly!Y$10+$BF131*Assembly!Y$11+$BG131*Assembly!Y$12+$BH131*Assembly!Y$13+$BI131*Assembly!Y$14+$BJ131*Assembly!Y$15+$BK131*Assembly!Y$16+$BL131*Assembly!Y$17+$BM131*Assembly!Y$18+$BN131*Assembly!Y$19+$BO131*Assembly!Y$20+$BP131*Assembly!Y$21+$BQ131*Assembly!Y$22+$BR131*Assembly!Y$23+$BS131*Assembly!Y$24</f>
        <v>#VALUE!</v>
      </c>
      <c r="CC131" s="133" t="e">
        <f t="shared" si="8"/>
        <v>#VALUE!</v>
      </c>
      <c r="CD131" s="130" t="e">
        <f t="shared" si="9"/>
        <v>#VALUE!</v>
      </c>
      <c r="CE131" s="183" t="e">
        <f>$AY131*Assembly!AC$4+$AZ131*Assembly!AC$5+$BA131*Assembly!AC$6+$BB131*Assembly!AC$7+$BC131*Assembly!AC$8+$BD131*Assembly!AC$9+$BE131*Assembly!AC$10+$BF131*Assembly!AC$11+$BG131*Assembly!AC$12+$BH131*Assembly!AC$13+$BI131*Assembly!AC$14+$BJ131*Assembly!AC$15+$BK131*Assembly!AC$16+$BL131*Assembly!AC$17+$BM131*Assembly!AC$18+$BN131*Assembly!AC$19+$BO131*Assembly!AC$20+$BP131*Assembly!AC$21+$BQ131*Assembly!AC$22+$BR131*Assembly!AC$23+$BS131*Assembly!AC$24</f>
        <v>#VALUE!</v>
      </c>
      <c r="CF131" s="145" t="e">
        <f>$AY131*Assembly!M$4+$AZ131*Assembly!M$5+$BA131*Assembly!M$6+$BB131*Assembly!M$7+$BC131*Assembly!M$8+$BD131*Assembly!M$9+$BE131*Assembly!M$10+$BF131*Assembly!M$11+$BG131*Assembly!M$12+$BH131*Assembly!M$13+$BI131*Assembly!M$14+$BJ131*Assembly!M$15+$BK131*Assembly!M$16+$BL131*Assembly!M$17+$BM131*Assembly!M$18+$BN131*Assembly!M$19+$BO131*Assembly!M$20+$BP131*Assembly!M$21+$BQ131*Assembly!M$22+$BR131*Assembly!M$23+$BS131*Assembly!M$24</f>
        <v>#VALUE!</v>
      </c>
      <c r="CG131" s="145" t="e">
        <f>$AY131*Assembly!N$4+$AZ131*Assembly!N$5+$BA131*Assembly!N$6+$BB131*Assembly!N$7+$BC131*Assembly!N$8+$BD131*Assembly!N$9+$BE131*Assembly!N$10+$BF131*Assembly!N$11+$BG131*Assembly!N$12+$BH131*Assembly!N$13+$BI131*Assembly!N$14+$BJ131*Assembly!N$15+$BK131*Assembly!N$16+$BL131*Assembly!N$17+$BM131*Assembly!N$18+$BN131*Assembly!N$19+$BO131*Assembly!N$20+$BP131*Assembly!N$21+$BQ131*Assembly!N$22+$BR131*Assembly!N$23+$BS131*Assembly!N$24</f>
        <v>#VALUE!</v>
      </c>
      <c r="CH131" s="145" t="e">
        <f>$AY131*Assembly!O$4+$AZ131*Assembly!O$5+$BA131*Assembly!O$6+$BB131*Assembly!O$7+$BC131*Assembly!O$8+$BD131*Assembly!O$9+$BE131*Assembly!O$10+$BF131*Assembly!O$11+$BG131*Assembly!O$12+$BH131*Assembly!O$13+$BI131*Assembly!O$14+$BJ131*Assembly!O$15+$BK131*Assembly!O$16+$BL131*Assembly!O$17+$BM131*Assembly!O$18+$BN131*Assembly!O$19+$BO131*Assembly!O$20+$BP131*Assembly!O$21+$BQ131*Assembly!O$22+$BR131*Assembly!O$23+$BS131*Assembly!O$24</f>
        <v>#VALUE!</v>
      </c>
      <c r="CI131" s="140" t="e">
        <f>$AY131*Assembly!P$4+$AZ131*Assembly!P$5+$BA131*Assembly!P$6+$BB131*Assembly!P$7+$BC131*Assembly!P$8+$BD131*Assembly!P$9+$BE131*Assembly!P$10+$BF131*Assembly!P$11+$BG131*Assembly!P$12+$BH131*Assembly!P$13+$BI131*Assembly!P$14+$BJ131*Assembly!P$15+$BK131*Assembly!P$16+$BL131*Assembly!P$17+$BM131*Assembly!P$18+$BN131*Assembly!P$19+$BO131*Assembly!P$20+$BP131*Assembly!P$21+$BQ131*Assembly!P$22+$BR131*Assembly!P$23+$BS131*Assembly!P$24</f>
        <v>#VALUE!</v>
      </c>
      <c r="CJ131" s="140" t="e">
        <f>$AY131*Assembly!Q$4+$AZ131*Assembly!Q$5+$BA131*Assembly!Q$6+$BB131*Assembly!Q$7+$BC131*Assembly!Q$8+$BD131*Assembly!Q$9+$BE131*Assembly!Q$10+$BF131*Assembly!Q$11+$BG131*Assembly!Q$12+$BH131*Assembly!Q$13+$BI131*Assembly!Q$14+$BJ131*Assembly!Q$15+$BK131*Assembly!Q$16+$BL131*Assembly!Q$17+$BM131*Assembly!Q$18+$BN131*Assembly!Q$19+$BO131*Assembly!Q$20+$BP131*Assembly!Q$21+$BQ131*Assembly!Q$22+$BR131*Assembly!Q$23+$BS131*Assembly!Q$24</f>
        <v>#VALUE!</v>
      </c>
      <c r="CK131" s="145" t="e">
        <f>$AY131*Assembly!R$4+$AZ131*Assembly!R$5+$BA131*Assembly!R$6+$BB131*Assembly!R$7+$BC131*Assembly!R$8+$BD131*Assembly!R$9+$BE131*Assembly!R$10+$BF131*Assembly!R$11+$BG131*Assembly!R$12+$BH131*Assembly!R$13+$BI131*Assembly!R$14+$BJ131*Assembly!R$15+$BK131*Assembly!R$16+$BL131*Assembly!R$17+$BM131*Assembly!R$18+$BN131*Assembly!R$19+$BO131*Assembly!R$20+$BP131*Assembly!R$21+$BQ131*Assembly!R$22+$BR131*Assembly!R$23+$BS131*Assembly!R$24</f>
        <v>#VALUE!</v>
      </c>
      <c r="CL131" s="140" t="e">
        <f>$AY131*Assembly!S$4+$AZ131*Assembly!S$5+$BA131*Assembly!S$6+$BB131*Assembly!S$7+$BC131*Assembly!S$8+$BD131*Assembly!S$9+$BE131*Assembly!S$10+$BF131*Assembly!S$11+$BG131*Assembly!S$12+$BH131*Assembly!S$13+$BI131*Assembly!S$14+$BJ131*Assembly!S$15+$BK131*Assembly!S$16+$BL131*Assembly!S$17+$BM131*Assembly!S$18+$BN131*Assembly!S$19+$BO131*Assembly!S$20+$BP131*Assembly!S$21+$BQ131*Assembly!S$22+$BR131*Assembly!S$23+$BS131*Assembly!S$24</f>
        <v>#VALUE!</v>
      </c>
      <c r="CM131" s="140" t="e">
        <f>$AY131*Assembly!T$4+$AZ131*Assembly!T$5+$BA131*Assembly!T$6+$BB131*Assembly!T$7+$BC131*Assembly!T$8+$BD131*Assembly!T$9+$BE131*Assembly!T$10+$BF131*Assembly!T$11+$BG131*Assembly!T$12+$BH131*Assembly!T$13+$BI131*Assembly!T$14+$BJ131*Assembly!T$15+$BK131*Assembly!T$16+$BL131*Assembly!T$17+$BM131*Assembly!T$18+$BN131*Assembly!T$19+$BO131*Assembly!T$20+$BP131*Assembly!T$21+$BQ131*Assembly!T$22+$BR131*Assembly!T$23+$BS131*Assembly!T$24</f>
        <v>#VALUE!</v>
      </c>
      <c r="CN131" s="140" t="e">
        <f>$AY131*Assembly!U$4+$AZ131*Assembly!U$5+$BA131*Assembly!U$6+$BB131*Assembly!U$7+$BC131*Assembly!U$8+$BD131*Assembly!U$9+$BE131*Assembly!U$10+$BF131*Assembly!U$11+$BG131*Assembly!U$12+$BH131*Assembly!U$13+$BI131*Assembly!U$14+$BJ131*Assembly!U$15+$BK131*Assembly!U$16+$BL131*Assembly!U$17+$BM131*Assembly!U$18+$BN131*Assembly!U$19+$BO131*Assembly!U$20+$BP131*Assembly!U$21+$BQ131*Assembly!U$22+$BR131*Assembly!U$23+$BS131*Assembly!U$24</f>
        <v>#VALUE!</v>
      </c>
      <c r="CO131" s="145" t="e">
        <f>$AY131*Assembly!V$4+$AZ131*Assembly!V$5+$BA131*Assembly!V$6+$BB131*Assembly!V$7+$BC131*Assembly!V$8+$BD131*Assembly!V$9+$BE131*Assembly!V$10+$BF131*Assembly!V$11+$BG131*Assembly!V$12+$BH131*Assembly!V$13+$BI131*Assembly!V$14+$BJ131*Assembly!V$15+$BK131*Assembly!V$16+$BL131*Assembly!V$17+$BM131*Assembly!V$18+$BN131*Assembly!V$19+$BO131*Assembly!V$20+$BP131*Assembly!V$21+$BQ131*Assembly!V$22+$BR131*Assembly!V$23+$BS131*Assembly!V$24</f>
        <v>#VALUE!</v>
      </c>
      <c r="CP131" s="145" t="e">
        <f>CF131*Refining!$F$3</f>
        <v>#VALUE!</v>
      </c>
      <c r="CQ131" s="145" t="e">
        <f>CG131*Refining!$F$4</f>
        <v>#VALUE!</v>
      </c>
      <c r="CR131" s="145" t="e">
        <f>CH131*Refining!$F$5</f>
        <v>#VALUE!</v>
      </c>
      <c r="CS131" s="145" t="e">
        <f>CI131*Refining!$F$6</f>
        <v>#VALUE!</v>
      </c>
      <c r="CT131" s="145" t="e">
        <f>CJ131*Refining!$F$7</f>
        <v>#VALUE!</v>
      </c>
      <c r="CU131" s="145" t="e">
        <f>CK131*Refining!$F$8</f>
        <v>#VALUE!</v>
      </c>
      <c r="CV131" s="145" t="e">
        <f>CL131*Refining!$F$9</f>
        <v>#VALUE!</v>
      </c>
      <c r="CW131" s="145" t="e">
        <f>CM131*Refining!$F$10</f>
        <v>#VALUE!</v>
      </c>
      <c r="CX131" s="145" t="e">
        <f>CN131*Refining!$F$11</f>
        <v>#VALUE!</v>
      </c>
      <c r="CY131" s="145" t="e">
        <f>CO131*Refining!$F$12</f>
        <v>#VALUE!</v>
      </c>
      <c r="CZ131" s="185" t="e">
        <f t="shared" ref="CZ131:DS131" si="529">IF(CF131 = 0, "", CF131)</f>
        <v>#VALUE!</v>
      </c>
      <c r="DA131" s="189" t="e">
        <f t="shared" si="529"/>
        <v>#VALUE!</v>
      </c>
      <c r="DB131" s="186" t="e">
        <f t="shared" si="529"/>
        <v>#VALUE!</v>
      </c>
      <c r="DC131" s="186" t="e">
        <f t="shared" si="529"/>
        <v>#VALUE!</v>
      </c>
      <c r="DD131" s="186" t="e">
        <f t="shared" si="529"/>
        <v>#VALUE!</v>
      </c>
      <c r="DE131" s="186" t="e">
        <f t="shared" si="529"/>
        <v>#VALUE!</v>
      </c>
      <c r="DF131" s="186" t="e">
        <f t="shared" si="529"/>
        <v>#VALUE!</v>
      </c>
      <c r="DG131" s="186" t="e">
        <f t="shared" si="529"/>
        <v>#VALUE!</v>
      </c>
      <c r="DH131" s="186" t="e">
        <f t="shared" si="529"/>
        <v>#VALUE!</v>
      </c>
      <c r="DI131" s="187" t="e">
        <f t="shared" si="529"/>
        <v>#VALUE!</v>
      </c>
      <c r="DJ131" s="185" t="e">
        <f t="shared" si="529"/>
        <v>#VALUE!</v>
      </c>
      <c r="DK131" s="189" t="e">
        <f t="shared" si="529"/>
        <v>#VALUE!</v>
      </c>
      <c r="DL131" s="186" t="e">
        <f t="shared" si="529"/>
        <v>#VALUE!</v>
      </c>
      <c r="DM131" s="186" t="e">
        <f t="shared" si="529"/>
        <v>#VALUE!</v>
      </c>
      <c r="DN131" s="211" t="e">
        <f t="shared" si="529"/>
        <v>#VALUE!</v>
      </c>
      <c r="DO131" s="186" t="e">
        <f t="shared" si="529"/>
        <v>#VALUE!</v>
      </c>
      <c r="DP131" s="186" t="e">
        <f t="shared" si="529"/>
        <v>#VALUE!</v>
      </c>
      <c r="DQ131" s="186" t="e">
        <f t="shared" si="529"/>
        <v>#VALUE!</v>
      </c>
      <c r="DR131" s="186" t="e">
        <f t="shared" si="529"/>
        <v>#VALUE!</v>
      </c>
      <c r="DS131" s="187" t="e">
        <f t="shared" si="529"/>
        <v>#VALUE!</v>
      </c>
      <c r="DT131" s="185" t="e">
        <f t="shared" si="11"/>
        <v>#VALUE!</v>
      </c>
      <c r="DU131" s="189" t="e">
        <f t="shared" si="12"/>
        <v>#VALUE!</v>
      </c>
      <c r="DV131" s="133" t="e">
        <f>CZ131*'Ores &amp; Ingots'!$C$3+DA131*'Ores &amp; Ingots'!$C$4+DB131*'Ores &amp; Ingots'!$C$5+DC131*'Ores &amp; Ingots'!$C$6+DD131*'Ores &amp; Ingots'!$C$7+DE131*'Ores &amp; Ingots'!$C$8+DF131*'Ores &amp; Ingots'!$C$9+DG131*'Ores &amp; Ingots'!$C$10+DH131*'Ores &amp; Ingots'!$C$11+DI131*'Ores &amp; Ingots'!$C$12</f>
        <v>#VALUE!</v>
      </c>
      <c r="DW131" s="133" t="e">
        <f>DJ131*'Ores &amp; Ingots'!$B$3+DK131*'Ores &amp; Ingots'!$B$4+DL131*'Ores &amp; Ingots'!$B$5+DM131*'Ores &amp; Ingots'!$B$6+DN131*'Ores &amp; Ingots'!$B$7+DO131*'Ores &amp; Ingots'!$B$8+DP131*'Ores &amp; Ingots'!$B$9+DQ131*'Ores &amp; Ingots'!$B$10+DR131*'Ores &amp; Ingots'!$B$11+DS131*'Ores &amp; Ingots'!$B$12</f>
        <v>#VALUE!</v>
      </c>
      <c r="DX131" s="189" t="e">
        <f>CZ131*Refining!$G$3+DA131*Refining!$G$4+DB131*Refining!$G$5+DC131*Refining!$G$6+DD131*Refining!$G$7+DE131*Refining!$G$8+DF131*Refining!$G$9+DG131*Refining!$G$10+DH131*Refining!$G$11+DI131*Refining!$G$12</f>
        <v>#VALUE!</v>
      </c>
      <c r="DY131" s="189" t="e">
        <f t="shared" si="13"/>
        <v>#VALUE!</v>
      </c>
      <c r="DZ131" s="192" t="e">
        <f t="shared" si="14"/>
        <v>#VALUE!</v>
      </c>
      <c r="EA131" s="185" t="e">
        <f t="shared" si="15"/>
        <v>#VALUE!</v>
      </c>
      <c r="EB131" s="194" t="e">
        <f t="shared" ref="EB131:EC131" si="530">EA131/60</f>
        <v>#VALUE!</v>
      </c>
      <c r="EC131" s="194" t="e">
        <f t="shared" si="530"/>
        <v>#VALUE!</v>
      </c>
      <c r="ED131" s="185" t="e">
        <f t="shared" si="17"/>
        <v>#VALUE!</v>
      </c>
      <c r="EE131" s="194" t="e">
        <f t="shared" ref="EE131:EF131" si="531">ED131/1000</f>
        <v>#VALUE!</v>
      </c>
      <c r="EF131" s="196" t="e">
        <f t="shared" si="531"/>
        <v>#VALUE!</v>
      </c>
      <c r="EG131" s="130" t="e">
        <f t="shared" si="19"/>
        <v>#VALUE!</v>
      </c>
      <c r="EH131" s="132" t="e">
        <f t="shared" si="20"/>
        <v>#VALUE!</v>
      </c>
      <c r="EI131" s="133" t="s">
        <v>28</v>
      </c>
    </row>
    <row r="132" spans="1:139" ht="12.75" hidden="1" x14ac:dyDescent="0.2">
      <c r="A132" s="864"/>
      <c r="B132" s="135" t="s">
        <v>347</v>
      </c>
      <c r="C132" s="137" t="s">
        <v>155</v>
      </c>
      <c r="D132" s="137">
        <v>1</v>
      </c>
      <c r="E132" s="137">
        <v>1</v>
      </c>
      <c r="F132" s="137">
        <v>1</v>
      </c>
      <c r="G132" s="139">
        <f t="shared" si="0"/>
        <v>0.125</v>
      </c>
      <c r="H132" s="140">
        <v>3</v>
      </c>
      <c r="I132" s="140">
        <v>3</v>
      </c>
      <c r="J132" s="140">
        <f>H132/Main!$D$9</f>
        <v>0.6</v>
      </c>
      <c r="K132" s="140">
        <f>I132/Main!$D$10</f>
        <v>1.5</v>
      </c>
      <c r="L132" s="140">
        <f t="shared" si="1"/>
        <v>2.5</v>
      </c>
      <c r="M132" s="140">
        <v>1</v>
      </c>
      <c r="N132" s="145" t="s">
        <v>28</v>
      </c>
      <c r="O132" s="143"/>
      <c r="P132" s="143"/>
      <c r="Q132" s="145"/>
      <c r="R132" s="143"/>
      <c r="S132" s="146"/>
      <c r="T132" s="146"/>
      <c r="U132" s="143"/>
      <c r="V132" s="143"/>
      <c r="W132" s="146"/>
      <c r="X132" s="146"/>
      <c r="Y132" s="143"/>
      <c r="Z132" s="143"/>
      <c r="AA132" s="143"/>
      <c r="AB132" s="143"/>
      <c r="AC132" s="362"/>
      <c r="AD132" s="133">
        <v>0</v>
      </c>
      <c r="AE132" s="133">
        <v>1</v>
      </c>
      <c r="AF132" s="133">
        <v>0</v>
      </c>
      <c r="AG132" s="133">
        <v>0</v>
      </c>
      <c r="AH132" s="167">
        <v>1</v>
      </c>
      <c r="AI132" s="133">
        <v>0</v>
      </c>
      <c r="AJ132" s="133">
        <v>1</v>
      </c>
      <c r="AK132" s="133">
        <v>0</v>
      </c>
      <c r="AL132" s="133">
        <v>0</v>
      </c>
      <c r="AM132" s="133">
        <v>0</v>
      </c>
      <c r="AN132" s="133">
        <v>0</v>
      </c>
      <c r="AO132" s="133">
        <v>0</v>
      </c>
      <c r="AP132" s="133">
        <v>0</v>
      </c>
      <c r="AQ132" s="133">
        <v>0</v>
      </c>
      <c r="AR132" s="133">
        <v>0</v>
      </c>
      <c r="AS132" s="133">
        <v>0</v>
      </c>
      <c r="AT132" s="133">
        <v>0</v>
      </c>
      <c r="AU132" s="133">
        <v>0</v>
      </c>
      <c r="AV132" s="133">
        <v>0</v>
      </c>
      <c r="AW132" s="133">
        <v>0</v>
      </c>
      <c r="AX132" s="133">
        <v>0</v>
      </c>
      <c r="AY132" s="161" t="str">
        <f t="shared" ref="AY132:BS132" si="532">IF(AD132 = 0, "", AD132)</f>
        <v/>
      </c>
      <c r="AZ132" s="133">
        <f t="shared" si="532"/>
        <v>1</v>
      </c>
      <c r="BA132" s="137" t="str">
        <f t="shared" si="532"/>
        <v/>
      </c>
      <c r="BB132" s="137" t="str">
        <f t="shared" si="532"/>
        <v/>
      </c>
      <c r="BC132" s="167">
        <f t="shared" si="532"/>
        <v>1</v>
      </c>
      <c r="BD132" s="137" t="str">
        <f t="shared" si="532"/>
        <v/>
      </c>
      <c r="BE132" s="133">
        <f t="shared" si="532"/>
        <v>1</v>
      </c>
      <c r="BF132" s="137" t="str">
        <f t="shared" si="532"/>
        <v/>
      </c>
      <c r="BG132" s="137" t="str">
        <f t="shared" si="532"/>
        <v/>
      </c>
      <c r="BH132" s="137" t="str">
        <f t="shared" si="532"/>
        <v/>
      </c>
      <c r="BI132" s="137" t="str">
        <f t="shared" si="532"/>
        <v/>
      </c>
      <c r="BJ132" s="137" t="str">
        <f t="shared" si="532"/>
        <v/>
      </c>
      <c r="BK132" s="137" t="str">
        <f t="shared" si="532"/>
        <v/>
      </c>
      <c r="BL132" s="137" t="str">
        <f t="shared" si="532"/>
        <v/>
      </c>
      <c r="BM132" s="137" t="str">
        <f t="shared" si="532"/>
        <v/>
      </c>
      <c r="BN132" s="137" t="str">
        <f t="shared" si="532"/>
        <v/>
      </c>
      <c r="BO132" s="137" t="str">
        <f t="shared" si="532"/>
        <v/>
      </c>
      <c r="BP132" s="137" t="str">
        <f t="shared" si="532"/>
        <v/>
      </c>
      <c r="BQ132" s="137" t="str">
        <f t="shared" si="532"/>
        <v/>
      </c>
      <c r="BR132" s="137" t="str">
        <f t="shared" si="532"/>
        <v/>
      </c>
      <c r="BS132" s="169" t="str">
        <f t="shared" si="532"/>
        <v/>
      </c>
      <c r="BT132" s="174" t="e">
        <f>$AY132*Assembly!Z$4+$AZ132*Assembly!Z$5+$BA132*Assembly!Z$6+$BB132*Assembly!Z$7+$BC132*Assembly!Z$8+$BD132*Assembly!Z$9+$BE132*Assembly!Z$10+$BF132*Assembly!Z$11+$BG132*Assembly!Z$12+$BH132*Assembly!Z$13+$BI132*Assembly!Z$14+$BJ132*Assembly!Z$15+$BK132*Assembly!Z$16+$BL132*Assembly!Z$17+$BM132*Assembly!Z$18+$BN132*Assembly!Z$19+$BO132*Assembly!Z$20+$BP132*Assembly!Z$21+$BQ132*Assembly!Z$22+$BR132*Assembly!Z$23+$BS132*Assembly!Z$24</f>
        <v>#VALUE!</v>
      </c>
      <c r="BU132" s="133" t="e">
        <f t="shared" si="3"/>
        <v>#VALUE!</v>
      </c>
      <c r="BV132" s="133"/>
      <c r="BW132" s="133" t="e">
        <f>$AY132*Assembly!AD$4+$AZ132*Assembly!AD$5+$BA132*Assembly!AD$6+$BB132*Assembly!AD$7+$BC132*Assembly!AD$8+$BD132*Assembly!AD$9+$BE132*Assembly!AD$10+$BF132*Assembly!AD$11+$BG132*Assembly!AD$12+$BH132*Assembly!AD$13+$BI132*Assembly!AD$14+$BJ132*Assembly!AD$15+$BK132*Assembly!AD$16+$BL132*Assembly!AD$17+$BM132*Assembly!AD$18+$BN132*Assembly!AD$19+$BO132*Assembly!AD$20+$BP132*Assembly!AD$21+$BQ132*Assembly!AD$22+$BR132*Assembly!AD$23+$BS132*Assembly!AD$24</f>
        <v>#VALUE!</v>
      </c>
      <c r="BX132" s="177" t="e">
        <f t="shared" si="4"/>
        <v>#VALUE!</v>
      </c>
      <c r="BY132" s="178" t="e">
        <f t="shared" si="5"/>
        <v>#VALUE!</v>
      </c>
      <c r="BZ132" s="179" t="e">
        <f t="shared" si="6"/>
        <v>#VALUE!</v>
      </c>
      <c r="CA132" s="178" t="e">
        <f t="shared" si="7"/>
        <v>#VALUE!</v>
      </c>
      <c r="CB132" s="133" t="e">
        <f>$AY132*Assembly!Y$4+$AZ132*Assembly!Y$5+$BA132*Assembly!Y$6+$BB132*Assembly!Y$7+$BC132*Assembly!Y$8+$BD132*Assembly!Y$9+$BE132*Assembly!Y$10+$BF132*Assembly!Y$11+$BG132*Assembly!Y$12+$BH132*Assembly!Y$13+$BI132*Assembly!Y$14+$BJ132*Assembly!Y$15+$BK132*Assembly!Y$16+$BL132*Assembly!Y$17+$BM132*Assembly!Y$18+$BN132*Assembly!Y$19+$BO132*Assembly!Y$20+$BP132*Assembly!Y$21+$BQ132*Assembly!Y$22+$BR132*Assembly!Y$23+$BS132*Assembly!Y$24</f>
        <v>#VALUE!</v>
      </c>
      <c r="CC132" s="133" t="e">
        <f t="shared" si="8"/>
        <v>#VALUE!</v>
      </c>
      <c r="CD132" s="130" t="e">
        <f t="shared" si="9"/>
        <v>#VALUE!</v>
      </c>
      <c r="CE132" s="183" t="e">
        <f>$AY132*Assembly!AC$4+$AZ132*Assembly!AC$5+$BA132*Assembly!AC$6+$BB132*Assembly!AC$7+$BC132*Assembly!AC$8+$BD132*Assembly!AC$9+$BE132*Assembly!AC$10+$BF132*Assembly!AC$11+$BG132*Assembly!AC$12+$BH132*Assembly!AC$13+$BI132*Assembly!AC$14+$BJ132*Assembly!AC$15+$BK132*Assembly!AC$16+$BL132*Assembly!AC$17+$BM132*Assembly!AC$18+$BN132*Assembly!AC$19+$BO132*Assembly!AC$20+$BP132*Assembly!AC$21+$BQ132*Assembly!AC$22+$BR132*Assembly!AC$23+$BS132*Assembly!AC$24</f>
        <v>#VALUE!</v>
      </c>
      <c r="CF132" s="145" t="e">
        <f>$AY132*Assembly!M$4+$AZ132*Assembly!M$5+$BA132*Assembly!M$6+$BB132*Assembly!M$7+$BC132*Assembly!M$8+$BD132*Assembly!M$9+$BE132*Assembly!M$10+$BF132*Assembly!M$11+$BG132*Assembly!M$12+$BH132*Assembly!M$13+$BI132*Assembly!M$14+$BJ132*Assembly!M$15+$BK132*Assembly!M$16+$BL132*Assembly!M$17+$BM132*Assembly!M$18+$BN132*Assembly!M$19+$BO132*Assembly!M$20+$BP132*Assembly!M$21+$BQ132*Assembly!M$22+$BR132*Assembly!M$23+$BS132*Assembly!M$24</f>
        <v>#VALUE!</v>
      </c>
      <c r="CG132" s="145" t="e">
        <f>$AY132*Assembly!N$4+$AZ132*Assembly!N$5+$BA132*Assembly!N$6+$BB132*Assembly!N$7+$BC132*Assembly!N$8+$BD132*Assembly!N$9+$BE132*Assembly!N$10+$BF132*Assembly!N$11+$BG132*Assembly!N$12+$BH132*Assembly!N$13+$BI132*Assembly!N$14+$BJ132*Assembly!N$15+$BK132*Assembly!N$16+$BL132*Assembly!N$17+$BM132*Assembly!N$18+$BN132*Assembly!N$19+$BO132*Assembly!N$20+$BP132*Assembly!N$21+$BQ132*Assembly!N$22+$BR132*Assembly!N$23+$BS132*Assembly!N$24</f>
        <v>#VALUE!</v>
      </c>
      <c r="CH132" s="145" t="e">
        <f>$AY132*Assembly!O$4+$AZ132*Assembly!O$5+$BA132*Assembly!O$6+$BB132*Assembly!O$7+$BC132*Assembly!O$8+$BD132*Assembly!O$9+$BE132*Assembly!O$10+$BF132*Assembly!O$11+$BG132*Assembly!O$12+$BH132*Assembly!O$13+$BI132*Assembly!O$14+$BJ132*Assembly!O$15+$BK132*Assembly!O$16+$BL132*Assembly!O$17+$BM132*Assembly!O$18+$BN132*Assembly!O$19+$BO132*Assembly!O$20+$BP132*Assembly!O$21+$BQ132*Assembly!O$22+$BR132*Assembly!O$23+$BS132*Assembly!O$24</f>
        <v>#VALUE!</v>
      </c>
      <c r="CI132" s="140" t="e">
        <f>$AY132*Assembly!P$4+$AZ132*Assembly!P$5+$BA132*Assembly!P$6+$BB132*Assembly!P$7+$BC132*Assembly!P$8+$BD132*Assembly!P$9+$BE132*Assembly!P$10+$BF132*Assembly!P$11+$BG132*Assembly!P$12+$BH132*Assembly!P$13+$BI132*Assembly!P$14+$BJ132*Assembly!P$15+$BK132*Assembly!P$16+$BL132*Assembly!P$17+$BM132*Assembly!P$18+$BN132*Assembly!P$19+$BO132*Assembly!P$20+$BP132*Assembly!P$21+$BQ132*Assembly!P$22+$BR132*Assembly!P$23+$BS132*Assembly!P$24</f>
        <v>#VALUE!</v>
      </c>
      <c r="CJ132" s="140" t="e">
        <f>$AY132*Assembly!Q$4+$AZ132*Assembly!Q$5+$BA132*Assembly!Q$6+$BB132*Assembly!Q$7+$BC132*Assembly!Q$8+$BD132*Assembly!Q$9+$BE132*Assembly!Q$10+$BF132*Assembly!Q$11+$BG132*Assembly!Q$12+$BH132*Assembly!Q$13+$BI132*Assembly!Q$14+$BJ132*Assembly!Q$15+$BK132*Assembly!Q$16+$BL132*Assembly!Q$17+$BM132*Assembly!Q$18+$BN132*Assembly!Q$19+$BO132*Assembly!Q$20+$BP132*Assembly!Q$21+$BQ132*Assembly!Q$22+$BR132*Assembly!Q$23+$BS132*Assembly!Q$24</f>
        <v>#VALUE!</v>
      </c>
      <c r="CK132" s="145" t="e">
        <f>$AY132*Assembly!R$4+$AZ132*Assembly!R$5+$BA132*Assembly!R$6+$BB132*Assembly!R$7+$BC132*Assembly!R$8+$BD132*Assembly!R$9+$BE132*Assembly!R$10+$BF132*Assembly!R$11+$BG132*Assembly!R$12+$BH132*Assembly!R$13+$BI132*Assembly!R$14+$BJ132*Assembly!R$15+$BK132*Assembly!R$16+$BL132*Assembly!R$17+$BM132*Assembly!R$18+$BN132*Assembly!R$19+$BO132*Assembly!R$20+$BP132*Assembly!R$21+$BQ132*Assembly!R$22+$BR132*Assembly!R$23+$BS132*Assembly!R$24</f>
        <v>#VALUE!</v>
      </c>
      <c r="CL132" s="140" t="e">
        <f>$AY132*Assembly!S$4+$AZ132*Assembly!S$5+$BA132*Assembly!S$6+$BB132*Assembly!S$7+$BC132*Assembly!S$8+$BD132*Assembly!S$9+$BE132*Assembly!S$10+$BF132*Assembly!S$11+$BG132*Assembly!S$12+$BH132*Assembly!S$13+$BI132*Assembly!S$14+$BJ132*Assembly!S$15+$BK132*Assembly!S$16+$BL132*Assembly!S$17+$BM132*Assembly!S$18+$BN132*Assembly!S$19+$BO132*Assembly!S$20+$BP132*Assembly!S$21+$BQ132*Assembly!S$22+$BR132*Assembly!S$23+$BS132*Assembly!S$24</f>
        <v>#VALUE!</v>
      </c>
      <c r="CM132" s="140" t="e">
        <f>$AY132*Assembly!T$4+$AZ132*Assembly!T$5+$BA132*Assembly!T$6+$BB132*Assembly!T$7+$BC132*Assembly!T$8+$BD132*Assembly!T$9+$BE132*Assembly!T$10+$BF132*Assembly!T$11+$BG132*Assembly!T$12+$BH132*Assembly!T$13+$BI132*Assembly!T$14+$BJ132*Assembly!T$15+$BK132*Assembly!T$16+$BL132*Assembly!T$17+$BM132*Assembly!T$18+$BN132*Assembly!T$19+$BO132*Assembly!T$20+$BP132*Assembly!T$21+$BQ132*Assembly!T$22+$BR132*Assembly!T$23+$BS132*Assembly!T$24</f>
        <v>#VALUE!</v>
      </c>
      <c r="CN132" s="140" t="e">
        <f>$AY132*Assembly!U$4+$AZ132*Assembly!U$5+$BA132*Assembly!U$6+$BB132*Assembly!U$7+$BC132*Assembly!U$8+$BD132*Assembly!U$9+$BE132*Assembly!U$10+$BF132*Assembly!U$11+$BG132*Assembly!U$12+$BH132*Assembly!U$13+$BI132*Assembly!U$14+$BJ132*Assembly!U$15+$BK132*Assembly!U$16+$BL132*Assembly!U$17+$BM132*Assembly!U$18+$BN132*Assembly!U$19+$BO132*Assembly!U$20+$BP132*Assembly!U$21+$BQ132*Assembly!U$22+$BR132*Assembly!U$23+$BS132*Assembly!U$24</f>
        <v>#VALUE!</v>
      </c>
      <c r="CO132" s="145" t="e">
        <f>$AY132*Assembly!V$4+$AZ132*Assembly!V$5+$BA132*Assembly!V$6+$BB132*Assembly!V$7+$BC132*Assembly!V$8+$BD132*Assembly!V$9+$BE132*Assembly!V$10+$BF132*Assembly!V$11+$BG132*Assembly!V$12+$BH132*Assembly!V$13+$BI132*Assembly!V$14+$BJ132*Assembly!V$15+$BK132*Assembly!V$16+$BL132*Assembly!V$17+$BM132*Assembly!V$18+$BN132*Assembly!V$19+$BO132*Assembly!V$20+$BP132*Assembly!V$21+$BQ132*Assembly!V$22+$BR132*Assembly!V$23+$BS132*Assembly!V$24</f>
        <v>#VALUE!</v>
      </c>
      <c r="CP132" s="145" t="e">
        <f>CF132*Refining!$F$3</f>
        <v>#VALUE!</v>
      </c>
      <c r="CQ132" s="145" t="e">
        <f>CG132*Refining!$F$4</f>
        <v>#VALUE!</v>
      </c>
      <c r="CR132" s="145" t="e">
        <f>CH132*Refining!$F$5</f>
        <v>#VALUE!</v>
      </c>
      <c r="CS132" s="145" t="e">
        <f>CI132*Refining!$F$6</f>
        <v>#VALUE!</v>
      </c>
      <c r="CT132" s="145" t="e">
        <f>CJ132*Refining!$F$7</f>
        <v>#VALUE!</v>
      </c>
      <c r="CU132" s="145" t="e">
        <f>CK132*Refining!$F$8</f>
        <v>#VALUE!</v>
      </c>
      <c r="CV132" s="145" t="e">
        <f>CL132*Refining!$F$9</f>
        <v>#VALUE!</v>
      </c>
      <c r="CW132" s="145" t="e">
        <f>CM132*Refining!$F$10</f>
        <v>#VALUE!</v>
      </c>
      <c r="CX132" s="145" t="e">
        <f>CN132*Refining!$F$11</f>
        <v>#VALUE!</v>
      </c>
      <c r="CY132" s="145" t="e">
        <f>CO132*Refining!$F$12</f>
        <v>#VALUE!</v>
      </c>
      <c r="CZ132" s="185" t="e">
        <f t="shared" ref="CZ132:DS132" si="533">IF(CF132 = 0, "", CF132)</f>
        <v>#VALUE!</v>
      </c>
      <c r="DA132" s="189" t="e">
        <f t="shared" si="533"/>
        <v>#VALUE!</v>
      </c>
      <c r="DB132" s="186" t="e">
        <f t="shared" si="533"/>
        <v>#VALUE!</v>
      </c>
      <c r="DC132" s="186" t="e">
        <f t="shared" si="533"/>
        <v>#VALUE!</v>
      </c>
      <c r="DD132" s="186" t="e">
        <f t="shared" si="533"/>
        <v>#VALUE!</v>
      </c>
      <c r="DE132" s="186" t="e">
        <f t="shared" si="533"/>
        <v>#VALUE!</v>
      </c>
      <c r="DF132" s="186" t="e">
        <f t="shared" si="533"/>
        <v>#VALUE!</v>
      </c>
      <c r="DG132" s="186" t="e">
        <f t="shared" si="533"/>
        <v>#VALUE!</v>
      </c>
      <c r="DH132" s="186" t="e">
        <f t="shared" si="533"/>
        <v>#VALUE!</v>
      </c>
      <c r="DI132" s="187" t="e">
        <f t="shared" si="533"/>
        <v>#VALUE!</v>
      </c>
      <c r="DJ132" s="185" t="e">
        <f t="shared" si="533"/>
        <v>#VALUE!</v>
      </c>
      <c r="DK132" s="189" t="e">
        <f t="shared" si="533"/>
        <v>#VALUE!</v>
      </c>
      <c r="DL132" s="186" t="e">
        <f t="shared" si="533"/>
        <v>#VALUE!</v>
      </c>
      <c r="DM132" s="186" t="e">
        <f t="shared" si="533"/>
        <v>#VALUE!</v>
      </c>
      <c r="DN132" s="211" t="e">
        <f t="shared" si="533"/>
        <v>#VALUE!</v>
      </c>
      <c r="DO132" s="186" t="e">
        <f t="shared" si="533"/>
        <v>#VALUE!</v>
      </c>
      <c r="DP132" s="186" t="e">
        <f t="shared" si="533"/>
        <v>#VALUE!</v>
      </c>
      <c r="DQ132" s="186" t="e">
        <f t="shared" si="533"/>
        <v>#VALUE!</v>
      </c>
      <c r="DR132" s="186" t="e">
        <f t="shared" si="533"/>
        <v>#VALUE!</v>
      </c>
      <c r="DS132" s="187" t="e">
        <f t="shared" si="533"/>
        <v>#VALUE!</v>
      </c>
      <c r="DT132" s="185" t="e">
        <f t="shared" si="11"/>
        <v>#VALUE!</v>
      </c>
      <c r="DU132" s="189" t="e">
        <f t="shared" si="12"/>
        <v>#VALUE!</v>
      </c>
      <c r="DV132" s="133" t="e">
        <f>CZ132*'Ores &amp; Ingots'!$C$3+DA132*'Ores &amp; Ingots'!$C$4+DB132*'Ores &amp; Ingots'!$C$5+DC132*'Ores &amp; Ingots'!$C$6+DD132*'Ores &amp; Ingots'!$C$7+DE132*'Ores &amp; Ingots'!$C$8+DF132*'Ores &amp; Ingots'!$C$9+DG132*'Ores &amp; Ingots'!$C$10+DH132*'Ores &amp; Ingots'!$C$11+DI132*'Ores &amp; Ingots'!$C$12</f>
        <v>#VALUE!</v>
      </c>
      <c r="DW132" s="133" t="e">
        <f>DJ132*'Ores &amp; Ingots'!$B$3+DK132*'Ores &amp; Ingots'!$B$4+DL132*'Ores &amp; Ingots'!$B$5+DM132*'Ores &amp; Ingots'!$B$6+DN132*'Ores &amp; Ingots'!$B$7+DO132*'Ores &amp; Ingots'!$B$8+DP132*'Ores &amp; Ingots'!$B$9+DQ132*'Ores &amp; Ingots'!$B$10+DR132*'Ores &amp; Ingots'!$B$11+DS132*'Ores &amp; Ingots'!$B$12</f>
        <v>#VALUE!</v>
      </c>
      <c r="DX132" s="189" t="e">
        <f>CZ132*Refining!$G$3+DA132*Refining!$G$4+DB132*Refining!$G$5+DC132*Refining!$G$6+DD132*Refining!$G$7+DE132*Refining!$G$8+DF132*Refining!$G$9+DG132*Refining!$G$10+DH132*Refining!$G$11+DI132*Refining!$G$12</f>
        <v>#VALUE!</v>
      </c>
      <c r="DY132" s="189" t="e">
        <f t="shared" si="13"/>
        <v>#VALUE!</v>
      </c>
      <c r="DZ132" s="192" t="e">
        <f t="shared" si="14"/>
        <v>#VALUE!</v>
      </c>
      <c r="EA132" s="185" t="e">
        <f t="shared" si="15"/>
        <v>#VALUE!</v>
      </c>
      <c r="EB132" s="194" t="e">
        <f t="shared" ref="EB132:EC132" si="534">EA132/60</f>
        <v>#VALUE!</v>
      </c>
      <c r="EC132" s="194" t="e">
        <f t="shared" si="534"/>
        <v>#VALUE!</v>
      </c>
      <c r="ED132" s="185" t="e">
        <f t="shared" si="17"/>
        <v>#VALUE!</v>
      </c>
      <c r="EE132" s="194" t="e">
        <f t="shared" ref="EE132:EF132" si="535">ED132/1000</f>
        <v>#VALUE!</v>
      </c>
      <c r="EF132" s="196" t="e">
        <f t="shared" si="535"/>
        <v>#VALUE!</v>
      </c>
      <c r="EG132" s="130" t="e">
        <f t="shared" si="19"/>
        <v>#VALUE!</v>
      </c>
      <c r="EH132" s="132" t="e">
        <f t="shared" si="20"/>
        <v>#VALUE!</v>
      </c>
      <c r="EI132" s="133" t="s">
        <v>28</v>
      </c>
    </row>
    <row r="133" spans="1:139" ht="12.75" x14ac:dyDescent="0.2">
      <c r="A133" s="864"/>
      <c r="B133" s="365" t="s">
        <v>351</v>
      </c>
      <c r="C133" s="137" t="s">
        <v>156</v>
      </c>
      <c r="D133" s="137">
        <v>1</v>
      </c>
      <c r="E133" s="137">
        <v>1</v>
      </c>
      <c r="F133" s="137">
        <v>1</v>
      </c>
      <c r="G133" s="139">
        <f t="shared" si="0"/>
        <v>15.625</v>
      </c>
      <c r="H133" s="140">
        <v>25</v>
      </c>
      <c r="I133" s="140">
        <v>25</v>
      </c>
      <c r="J133" s="140">
        <f>H133/Main!$D$9</f>
        <v>5</v>
      </c>
      <c r="K133" s="140">
        <f>I133/Main!$D$10</f>
        <v>12.5</v>
      </c>
      <c r="L133" s="140">
        <f t="shared" si="1"/>
        <v>2.5</v>
      </c>
      <c r="M133" s="140">
        <v>1</v>
      </c>
      <c r="N133" s="145">
        <v>2000</v>
      </c>
      <c r="O133" s="145">
        <v>2000</v>
      </c>
      <c r="P133" s="143"/>
      <c r="Q133" s="145">
        <v>6250</v>
      </c>
      <c r="R133" s="145">
        <f>Q133*Main!$D$6</f>
        <v>62500</v>
      </c>
      <c r="S133" s="146"/>
      <c r="T133" s="146"/>
      <c r="U133" s="143"/>
      <c r="V133" s="143"/>
      <c r="W133" s="146"/>
      <c r="X133" s="146"/>
      <c r="Y133" s="143"/>
      <c r="Z133" s="143"/>
      <c r="AA133" s="143"/>
      <c r="AB133" s="143"/>
      <c r="AC133" s="362" t="s">
        <v>240</v>
      </c>
      <c r="AD133" s="133">
        <v>45</v>
      </c>
      <c r="AE133" s="133">
        <v>0</v>
      </c>
      <c r="AF133" s="133">
        <v>12</v>
      </c>
      <c r="AG133" s="133">
        <v>0</v>
      </c>
      <c r="AH133" s="133">
        <v>50</v>
      </c>
      <c r="AI133" s="133">
        <v>0</v>
      </c>
      <c r="AJ133" s="133">
        <v>8</v>
      </c>
      <c r="AK133" s="167">
        <v>10</v>
      </c>
      <c r="AL133" s="133">
        <v>4</v>
      </c>
      <c r="AM133" s="133">
        <v>0</v>
      </c>
      <c r="AN133" s="133">
        <v>0</v>
      </c>
      <c r="AO133" s="133">
        <v>0</v>
      </c>
      <c r="AP133" s="133">
        <v>0</v>
      </c>
      <c r="AQ133" s="133">
        <v>0</v>
      </c>
      <c r="AR133" s="133">
        <v>0</v>
      </c>
      <c r="AS133" s="133">
        <v>0</v>
      </c>
      <c r="AT133" s="133">
        <v>0</v>
      </c>
      <c r="AU133" s="133">
        <v>0</v>
      </c>
      <c r="AV133" s="133">
        <v>0</v>
      </c>
      <c r="AW133" s="133">
        <v>0</v>
      </c>
      <c r="AX133" s="133">
        <v>0</v>
      </c>
      <c r="AY133" s="174">
        <f t="shared" ref="AY133:BS133" si="536">IF(AD133 = 0, "", AD133)</f>
        <v>45</v>
      </c>
      <c r="AZ133" s="137" t="str">
        <f t="shared" si="536"/>
        <v/>
      </c>
      <c r="BA133" s="133">
        <f t="shared" si="536"/>
        <v>12</v>
      </c>
      <c r="BB133" s="137" t="str">
        <f t="shared" si="536"/>
        <v/>
      </c>
      <c r="BC133" s="133">
        <f t="shared" si="536"/>
        <v>50</v>
      </c>
      <c r="BD133" s="137" t="str">
        <f t="shared" si="536"/>
        <v/>
      </c>
      <c r="BE133" s="133">
        <f t="shared" si="536"/>
        <v>8</v>
      </c>
      <c r="BF133" s="167">
        <f t="shared" si="536"/>
        <v>10</v>
      </c>
      <c r="BG133" s="133">
        <f t="shared" si="536"/>
        <v>4</v>
      </c>
      <c r="BH133" s="137" t="str">
        <f t="shared" si="536"/>
        <v/>
      </c>
      <c r="BI133" s="137" t="str">
        <f t="shared" si="536"/>
        <v/>
      </c>
      <c r="BJ133" s="137" t="str">
        <f t="shared" si="536"/>
        <v/>
      </c>
      <c r="BK133" s="137" t="str">
        <f t="shared" si="536"/>
        <v/>
      </c>
      <c r="BL133" s="137" t="str">
        <f t="shared" si="536"/>
        <v/>
      </c>
      <c r="BM133" s="137" t="str">
        <f t="shared" si="536"/>
        <v/>
      </c>
      <c r="BN133" s="137" t="str">
        <f t="shared" si="536"/>
        <v/>
      </c>
      <c r="BO133" s="137" t="str">
        <f t="shared" si="536"/>
        <v/>
      </c>
      <c r="BP133" s="137" t="str">
        <f t="shared" si="536"/>
        <v/>
      </c>
      <c r="BQ133" s="137" t="str">
        <f t="shared" si="536"/>
        <v/>
      </c>
      <c r="BR133" s="137" t="str">
        <f t="shared" si="536"/>
        <v/>
      </c>
      <c r="BS133" s="169" t="str">
        <f t="shared" si="536"/>
        <v/>
      </c>
      <c r="BT133" s="174" t="e">
        <f>$AY133*Assembly!Z$4+$AZ133*Assembly!Z$5+$BA133*Assembly!Z$6+$BB133*Assembly!Z$7+$BC133*Assembly!Z$8+$BD133*Assembly!Z$9+$BE133*Assembly!Z$10+$BF133*Assembly!Z$11+$BG133*Assembly!Z$12+$BH133*Assembly!Z$13+$BI133*Assembly!Z$14+$BJ133*Assembly!Z$15+$BK133*Assembly!Z$16+$BL133*Assembly!Z$17+$BM133*Assembly!Z$18+$BN133*Assembly!Z$19+$BO133*Assembly!Z$20+$BP133*Assembly!Z$21+$BQ133*Assembly!Z$22+$BR133*Assembly!Z$23+$BS133*Assembly!Z$24</f>
        <v>#VALUE!</v>
      </c>
      <c r="BU133" s="133" t="e">
        <f t="shared" si="3"/>
        <v>#VALUE!</v>
      </c>
      <c r="BV133" s="314" t="e">
        <f t="shared" ref="BV133:BV137" si="537">IF(R133 = "?", "?", R133/BT133)</f>
        <v>#VALUE!</v>
      </c>
      <c r="BW133" s="133" t="e">
        <f>$AY133*Assembly!AD$4+$AZ133*Assembly!AD$5+$BA133*Assembly!AD$6+$BB133*Assembly!AD$7+$BC133*Assembly!AD$8+$BD133*Assembly!AD$9+$BE133*Assembly!AD$10+$BF133*Assembly!AD$11+$BG133*Assembly!AD$12+$BH133*Assembly!AD$13+$BI133*Assembly!AD$14+$BJ133*Assembly!AD$15+$BK133*Assembly!AD$16+$BL133*Assembly!AD$17+$BM133*Assembly!AD$18+$BN133*Assembly!AD$19+$BO133*Assembly!AD$20+$BP133*Assembly!AD$21+$BQ133*Assembly!AD$22+$BR133*Assembly!AD$23+$BS133*Assembly!AD$24</f>
        <v>#VALUE!</v>
      </c>
      <c r="BX133" s="177" t="e">
        <f t="shared" si="4"/>
        <v>#VALUE!</v>
      </c>
      <c r="BY133" s="178" t="e">
        <f t="shared" si="5"/>
        <v>#VALUE!</v>
      </c>
      <c r="BZ133" s="179" t="e">
        <f t="shared" si="6"/>
        <v>#VALUE!</v>
      </c>
      <c r="CA133" s="178" t="e">
        <f t="shared" si="7"/>
        <v>#VALUE!</v>
      </c>
      <c r="CB133" s="133" t="e">
        <f>$AY133*Assembly!Y$4+$AZ133*Assembly!Y$5+$BA133*Assembly!Y$6+$BB133*Assembly!Y$7+$BC133*Assembly!Y$8+$BD133*Assembly!Y$9+$BE133*Assembly!Y$10+$BF133*Assembly!Y$11+$BG133*Assembly!Y$12+$BH133*Assembly!Y$13+$BI133*Assembly!Y$14+$BJ133*Assembly!Y$15+$BK133*Assembly!Y$16+$BL133*Assembly!Y$17+$BM133*Assembly!Y$18+$BN133*Assembly!Y$19+$BO133*Assembly!Y$20+$BP133*Assembly!Y$21+$BQ133*Assembly!Y$22+$BR133*Assembly!Y$23+$BS133*Assembly!Y$24</f>
        <v>#VALUE!</v>
      </c>
      <c r="CC133" s="133" t="e">
        <f t="shared" si="8"/>
        <v>#VALUE!</v>
      </c>
      <c r="CD133" s="130" t="e">
        <f t="shared" si="9"/>
        <v>#VALUE!</v>
      </c>
      <c r="CE133" s="183" t="e">
        <f>$AY133*Assembly!AC$4+$AZ133*Assembly!AC$5+$BA133*Assembly!AC$6+$BB133*Assembly!AC$7+$BC133*Assembly!AC$8+$BD133*Assembly!AC$9+$BE133*Assembly!AC$10+$BF133*Assembly!AC$11+$BG133*Assembly!AC$12+$BH133*Assembly!AC$13+$BI133*Assembly!AC$14+$BJ133*Assembly!AC$15+$BK133*Assembly!AC$16+$BL133*Assembly!AC$17+$BM133*Assembly!AC$18+$BN133*Assembly!AC$19+$BO133*Assembly!AC$20+$BP133*Assembly!AC$21+$BQ133*Assembly!AC$22+$BR133*Assembly!AC$23+$BS133*Assembly!AC$24</f>
        <v>#VALUE!</v>
      </c>
      <c r="CF133" s="145" t="e">
        <f>$AY133*Assembly!M$4+$AZ133*Assembly!M$5+$BA133*Assembly!M$6+$BB133*Assembly!M$7+$BC133*Assembly!M$8+$BD133*Assembly!M$9+$BE133*Assembly!M$10+$BF133*Assembly!M$11+$BG133*Assembly!M$12+$BH133*Assembly!M$13+$BI133*Assembly!M$14+$BJ133*Assembly!M$15+$BK133*Assembly!M$16+$BL133*Assembly!M$17+$BM133*Assembly!M$18+$BN133*Assembly!M$19+$BO133*Assembly!M$20+$BP133*Assembly!M$21+$BQ133*Assembly!M$22+$BR133*Assembly!M$23+$BS133*Assembly!M$24</f>
        <v>#VALUE!</v>
      </c>
      <c r="CG133" s="145" t="e">
        <f>$AY133*Assembly!N$4+$AZ133*Assembly!N$5+$BA133*Assembly!N$6+$BB133*Assembly!N$7+$BC133*Assembly!N$8+$BD133*Assembly!N$9+$BE133*Assembly!N$10+$BF133*Assembly!N$11+$BG133*Assembly!N$12+$BH133*Assembly!N$13+$BI133*Assembly!N$14+$BJ133*Assembly!N$15+$BK133*Assembly!N$16+$BL133*Assembly!N$17+$BM133*Assembly!N$18+$BN133*Assembly!N$19+$BO133*Assembly!N$20+$BP133*Assembly!N$21+$BQ133*Assembly!N$22+$BR133*Assembly!N$23+$BS133*Assembly!N$24</f>
        <v>#VALUE!</v>
      </c>
      <c r="CH133" s="145" t="e">
        <f>$AY133*Assembly!O$4+$AZ133*Assembly!O$5+$BA133*Assembly!O$6+$BB133*Assembly!O$7+$BC133*Assembly!O$8+$BD133*Assembly!O$9+$BE133*Assembly!O$10+$BF133*Assembly!O$11+$BG133*Assembly!O$12+$BH133*Assembly!O$13+$BI133*Assembly!O$14+$BJ133*Assembly!O$15+$BK133*Assembly!O$16+$BL133*Assembly!O$17+$BM133*Assembly!O$18+$BN133*Assembly!O$19+$BO133*Assembly!O$20+$BP133*Assembly!O$21+$BQ133*Assembly!O$22+$BR133*Assembly!O$23+$BS133*Assembly!O$24</f>
        <v>#VALUE!</v>
      </c>
      <c r="CI133" s="140" t="e">
        <f>$AY133*Assembly!P$4+$AZ133*Assembly!P$5+$BA133*Assembly!P$6+$BB133*Assembly!P$7+$BC133*Assembly!P$8+$BD133*Assembly!P$9+$BE133*Assembly!P$10+$BF133*Assembly!P$11+$BG133*Assembly!P$12+$BH133*Assembly!P$13+$BI133*Assembly!P$14+$BJ133*Assembly!P$15+$BK133*Assembly!P$16+$BL133*Assembly!P$17+$BM133*Assembly!P$18+$BN133*Assembly!P$19+$BO133*Assembly!P$20+$BP133*Assembly!P$21+$BQ133*Assembly!P$22+$BR133*Assembly!P$23+$BS133*Assembly!P$24</f>
        <v>#VALUE!</v>
      </c>
      <c r="CJ133" s="140" t="e">
        <f>$AY133*Assembly!Q$4+$AZ133*Assembly!Q$5+$BA133*Assembly!Q$6+$BB133*Assembly!Q$7+$BC133*Assembly!Q$8+$BD133*Assembly!Q$9+$BE133*Assembly!Q$10+$BF133*Assembly!Q$11+$BG133*Assembly!Q$12+$BH133*Assembly!Q$13+$BI133*Assembly!Q$14+$BJ133*Assembly!Q$15+$BK133*Assembly!Q$16+$BL133*Assembly!Q$17+$BM133*Assembly!Q$18+$BN133*Assembly!Q$19+$BO133*Assembly!Q$20+$BP133*Assembly!Q$21+$BQ133*Assembly!Q$22+$BR133*Assembly!Q$23+$BS133*Assembly!Q$24</f>
        <v>#VALUE!</v>
      </c>
      <c r="CK133" s="145" t="e">
        <f>$AY133*Assembly!R$4+$AZ133*Assembly!R$5+$BA133*Assembly!R$6+$BB133*Assembly!R$7+$BC133*Assembly!R$8+$BD133*Assembly!R$9+$BE133*Assembly!R$10+$BF133*Assembly!R$11+$BG133*Assembly!R$12+$BH133*Assembly!R$13+$BI133*Assembly!R$14+$BJ133*Assembly!R$15+$BK133*Assembly!R$16+$BL133*Assembly!R$17+$BM133*Assembly!R$18+$BN133*Assembly!R$19+$BO133*Assembly!R$20+$BP133*Assembly!R$21+$BQ133*Assembly!R$22+$BR133*Assembly!R$23+$BS133*Assembly!R$24</f>
        <v>#VALUE!</v>
      </c>
      <c r="CL133" s="140" t="e">
        <f>$AY133*Assembly!S$4+$AZ133*Assembly!S$5+$BA133*Assembly!S$6+$BB133*Assembly!S$7+$BC133*Assembly!S$8+$BD133*Assembly!S$9+$BE133*Assembly!S$10+$BF133*Assembly!S$11+$BG133*Assembly!S$12+$BH133*Assembly!S$13+$BI133*Assembly!S$14+$BJ133*Assembly!S$15+$BK133*Assembly!S$16+$BL133*Assembly!S$17+$BM133*Assembly!S$18+$BN133*Assembly!S$19+$BO133*Assembly!S$20+$BP133*Assembly!S$21+$BQ133*Assembly!S$22+$BR133*Assembly!S$23+$BS133*Assembly!S$24</f>
        <v>#VALUE!</v>
      </c>
      <c r="CM133" s="140" t="e">
        <f>$AY133*Assembly!T$4+$AZ133*Assembly!T$5+$BA133*Assembly!T$6+$BB133*Assembly!T$7+$BC133*Assembly!T$8+$BD133*Assembly!T$9+$BE133*Assembly!T$10+$BF133*Assembly!T$11+$BG133*Assembly!T$12+$BH133*Assembly!T$13+$BI133*Assembly!T$14+$BJ133*Assembly!T$15+$BK133*Assembly!T$16+$BL133*Assembly!T$17+$BM133*Assembly!T$18+$BN133*Assembly!T$19+$BO133*Assembly!T$20+$BP133*Assembly!T$21+$BQ133*Assembly!T$22+$BR133*Assembly!T$23+$BS133*Assembly!T$24</f>
        <v>#VALUE!</v>
      </c>
      <c r="CN133" s="140" t="e">
        <f>$AY133*Assembly!U$4+$AZ133*Assembly!U$5+$BA133*Assembly!U$6+$BB133*Assembly!U$7+$BC133*Assembly!U$8+$BD133*Assembly!U$9+$BE133*Assembly!U$10+$BF133*Assembly!U$11+$BG133*Assembly!U$12+$BH133*Assembly!U$13+$BI133*Assembly!U$14+$BJ133*Assembly!U$15+$BK133*Assembly!U$16+$BL133*Assembly!U$17+$BM133*Assembly!U$18+$BN133*Assembly!U$19+$BO133*Assembly!U$20+$BP133*Assembly!U$21+$BQ133*Assembly!U$22+$BR133*Assembly!U$23+$BS133*Assembly!U$24</f>
        <v>#VALUE!</v>
      </c>
      <c r="CO133" s="145" t="e">
        <f>$AY133*Assembly!V$4+$AZ133*Assembly!V$5+$BA133*Assembly!V$6+$BB133*Assembly!V$7+$BC133*Assembly!V$8+$BD133*Assembly!V$9+$BE133*Assembly!V$10+$BF133*Assembly!V$11+$BG133*Assembly!V$12+$BH133*Assembly!V$13+$BI133*Assembly!V$14+$BJ133*Assembly!V$15+$BK133*Assembly!V$16+$BL133*Assembly!V$17+$BM133*Assembly!V$18+$BN133*Assembly!V$19+$BO133*Assembly!V$20+$BP133*Assembly!V$21+$BQ133*Assembly!V$22+$BR133*Assembly!V$23+$BS133*Assembly!V$24</f>
        <v>#VALUE!</v>
      </c>
      <c r="CP133" s="145" t="e">
        <f>CF133*Refining!$F$3</f>
        <v>#VALUE!</v>
      </c>
      <c r="CQ133" s="145" t="e">
        <f>CG133*Refining!$F$4</f>
        <v>#VALUE!</v>
      </c>
      <c r="CR133" s="145" t="e">
        <f>CH133*Refining!$F$5</f>
        <v>#VALUE!</v>
      </c>
      <c r="CS133" s="145" t="e">
        <f>CI133*Refining!$F$6</f>
        <v>#VALUE!</v>
      </c>
      <c r="CT133" s="145" t="e">
        <f>CJ133*Refining!$F$7</f>
        <v>#VALUE!</v>
      </c>
      <c r="CU133" s="145" t="e">
        <f>CK133*Refining!$F$8</f>
        <v>#VALUE!</v>
      </c>
      <c r="CV133" s="145" t="e">
        <f>CL133*Refining!$F$9</f>
        <v>#VALUE!</v>
      </c>
      <c r="CW133" s="145" t="e">
        <f>CM133*Refining!$F$10</f>
        <v>#VALUE!</v>
      </c>
      <c r="CX133" s="145" t="e">
        <f>CN133*Refining!$F$11</f>
        <v>#VALUE!</v>
      </c>
      <c r="CY133" s="145" t="e">
        <f>CO133*Refining!$F$12</f>
        <v>#VALUE!</v>
      </c>
      <c r="CZ133" s="185" t="e">
        <f t="shared" ref="CZ133:DS133" si="538">IF(CF133 = 0, "", CF133)</f>
        <v>#VALUE!</v>
      </c>
      <c r="DA133" s="189" t="e">
        <f t="shared" si="538"/>
        <v>#VALUE!</v>
      </c>
      <c r="DB133" s="186" t="e">
        <f t="shared" si="538"/>
        <v>#VALUE!</v>
      </c>
      <c r="DC133" s="186" t="e">
        <f t="shared" si="538"/>
        <v>#VALUE!</v>
      </c>
      <c r="DD133" s="186" t="e">
        <f t="shared" si="538"/>
        <v>#VALUE!</v>
      </c>
      <c r="DE133" s="186" t="e">
        <f t="shared" si="538"/>
        <v>#VALUE!</v>
      </c>
      <c r="DF133" s="186" t="e">
        <f t="shared" si="538"/>
        <v>#VALUE!</v>
      </c>
      <c r="DG133" s="186" t="e">
        <f t="shared" si="538"/>
        <v>#VALUE!</v>
      </c>
      <c r="DH133" s="186" t="e">
        <f t="shared" si="538"/>
        <v>#VALUE!</v>
      </c>
      <c r="DI133" s="187" t="e">
        <f t="shared" si="538"/>
        <v>#VALUE!</v>
      </c>
      <c r="DJ133" s="185" t="e">
        <f t="shared" si="538"/>
        <v>#VALUE!</v>
      </c>
      <c r="DK133" s="189" t="e">
        <f t="shared" si="538"/>
        <v>#VALUE!</v>
      </c>
      <c r="DL133" s="186" t="e">
        <f t="shared" si="538"/>
        <v>#VALUE!</v>
      </c>
      <c r="DM133" s="186" t="e">
        <f t="shared" si="538"/>
        <v>#VALUE!</v>
      </c>
      <c r="DN133" s="211" t="e">
        <f t="shared" si="538"/>
        <v>#VALUE!</v>
      </c>
      <c r="DO133" s="186" t="e">
        <f t="shared" si="538"/>
        <v>#VALUE!</v>
      </c>
      <c r="DP133" s="186" t="e">
        <f t="shared" si="538"/>
        <v>#VALUE!</v>
      </c>
      <c r="DQ133" s="186" t="e">
        <f t="shared" si="538"/>
        <v>#VALUE!</v>
      </c>
      <c r="DR133" s="186" t="e">
        <f t="shared" si="538"/>
        <v>#VALUE!</v>
      </c>
      <c r="DS133" s="187" t="e">
        <f t="shared" si="538"/>
        <v>#VALUE!</v>
      </c>
      <c r="DT133" s="185" t="e">
        <f t="shared" si="11"/>
        <v>#VALUE!</v>
      </c>
      <c r="DU133" s="189" t="e">
        <f t="shared" si="12"/>
        <v>#VALUE!</v>
      </c>
      <c r="DV133" s="133" t="e">
        <f>CZ133*'Ores &amp; Ingots'!$C$3+DA133*'Ores &amp; Ingots'!$C$4+DB133*'Ores &amp; Ingots'!$C$5+DC133*'Ores &amp; Ingots'!$C$6+DD133*'Ores &amp; Ingots'!$C$7+DE133*'Ores &amp; Ingots'!$C$8+DF133*'Ores &amp; Ingots'!$C$9+DG133*'Ores &amp; Ingots'!$C$10+DH133*'Ores &amp; Ingots'!$C$11+DI133*'Ores &amp; Ingots'!$C$12</f>
        <v>#VALUE!</v>
      </c>
      <c r="DW133" s="133" t="e">
        <f>DJ133*'Ores &amp; Ingots'!$B$3+DK133*'Ores &amp; Ingots'!$B$4+DL133*'Ores &amp; Ingots'!$B$5+DM133*'Ores &amp; Ingots'!$B$6+DN133*'Ores &amp; Ingots'!$B$7+DO133*'Ores &amp; Ingots'!$B$8+DP133*'Ores &amp; Ingots'!$B$9+DQ133*'Ores &amp; Ingots'!$B$10+DR133*'Ores &amp; Ingots'!$B$11+DS133*'Ores &amp; Ingots'!$B$12</f>
        <v>#VALUE!</v>
      </c>
      <c r="DX133" s="189" t="e">
        <f>CZ133*Refining!$G$3+DA133*Refining!$G$4+DB133*Refining!$G$5+DC133*Refining!$G$6+DD133*Refining!$G$7+DE133*Refining!$G$8+DF133*Refining!$G$9+DG133*Refining!$G$10+DH133*Refining!$G$11+DI133*Refining!$G$12</f>
        <v>#VALUE!</v>
      </c>
      <c r="DY133" s="189" t="e">
        <f t="shared" si="13"/>
        <v>#VALUE!</v>
      </c>
      <c r="DZ133" s="192" t="e">
        <f t="shared" si="14"/>
        <v>#VALUE!</v>
      </c>
      <c r="EA133" s="185" t="e">
        <f t="shared" si="15"/>
        <v>#VALUE!</v>
      </c>
      <c r="EB133" s="194" t="e">
        <f t="shared" ref="EB133:EC133" si="539">EA133/60</f>
        <v>#VALUE!</v>
      </c>
      <c r="EC133" s="194" t="e">
        <f t="shared" si="539"/>
        <v>#VALUE!</v>
      </c>
      <c r="ED133" s="185" t="e">
        <f t="shared" si="17"/>
        <v>#VALUE!</v>
      </c>
      <c r="EE133" s="194" t="e">
        <f t="shared" ref="EE133:EF133" si="540">ED133/1000</f>
        <v>#VALUE!</v>
      </c>
      <c r="EF133" s="196" t="e">
        <f t="shared" si="540"/>
        <v>#VALUE!</v>
      </c>
      <c r="EG133" s="130" t="e">
        <f t="shared" si="19"/>
        <v>#VALUE!</v>
      </c>
      <c r="EH133" s="132" t="e">
        <f t="shared" si="20"/>
        <v>#VALUE!</v>
      </c>
      <c r="EI133" s="133">
        <v>202</v>
      </c>
    </row>
    <row r="134" spans="1:139" ht="12.75" hidden="1" x14ac:dyDescent="0.2">
      <c r="A134" s="864"/>
      <c r="B134" s="135" t="s">
        <v>351</v>
      </c>
      <c r="C134" s="137" t="s">
        <v>155</v>
      </c>
      <c r="D134" s="137">
        <v>3</v>
      </c>
      <c r="E134" s="137">
        <v>3</v>
      </c>
      <c r="F134" s="137">
        <v>3</v>
      </c>
      <c r="G134" s="139">
        <f t="shared" si="0"/>
        <v>3.375</v>
      </c>
      <c r="H134" s="140">
        <v>15</v>
      </c>
      <c r="I134" s="140">
        <v>15</v>
      </c>
      <c r="J134" s="140">
        <f>H134/Main!$D$9</f>
        <v>3</v>
      </c>
      <c r="K134" s="140">
        <f>I134/Main!$D$10</f>
        <v>7.5</v>
      </c>
      <c r="L134" s="140">
        <f t="shared" si="1"/>
        <v>2.5</v>
      </c>
      <c r="M134" s="140">
        <v>1</v>
      </c>
      <c r="N134" s="145">
        <v>2000</v>
      </c>
      <c r="O134" s="145">
        <v>2000</v>
      </c>
      <c r="P134" s="143"/>
      <c r="Q134" s="145">
        <v>1575</v>
      </c>
      <c r="R134" s="145">
        <f>Q134*Main!$D$6</f>
        <v>15750</v>
      </c>
      <c r="S134" s="146"/>
      <c r="T134" s="146"/>
      <c r="U134" s="143"/>
      <c r="V134" s="143"/>
      <c r="W134" s="146"/>
      <c r="X134" s="146"/>
      <c r="Y134" s="143"/>
      <c r="Z134" s="143"/>
      <c r="AA134" s="143"/>
      <c r="AB134" s="143"/>
      <c r="AC134" s="362"/>
      <c r="AD134" s="133">
        <v>35</v>
      </c>
      <c r="AE134" s="133">
        <v>0</v>
      </c>
      <c r="AF134" s="133">
        <v>12</v>
      </c>
      <c r="AG134" s="133">
        <v>0</v>
      </c>
      <c r="AH134" s="133">
        <v>35</v>
      </c>
      <c r="AI134" s="133">
        <v>0</v>
      </c>
      <c r="AJ134" s="133">
        <v>8</v>
      </c>
      <c r="AK134" s="167">
        <v>8</v>
      </c>
      <c r="AL134" s="133">
        <v>2</v>
      </c>
      <c r="AM134" s="133">
        <v>0</v>
      </c>
      <c r="AN134" s="133">
        <v>0</v>
      </c>
      <c r="AO134" s="133">
        <v>0</v>
      </c>
      <c r="AP134" s="133">
        <v>0</v>
      </c>
      <c r="AQ134" s="133">
        <v>0</v>
      </c>
      <c r="AR134" s="133">
        <v>0</v>
      </c>
      <c r="AS134" s="133">
        <v>0</v>
      </c>
      <c r="AT134" s="133">
        <v>0</v>
      </c>
      <c r="AU134" s="133">
        <v>0</v>
      </c>
      <c r="AV134" s="133">
        <v>0</v>
      </c>
      <c r="AW134" s="133">
        <v>0</v>
      </c>
      <c r="AX134" s="133">
        <v>0</v>
      </c>
      <c r="AY134" s="174">
        <f t="shared" ref="AY134:BS134" si="541">IF(AD134 = 0, "", AD134)</f>
        <v>35</v>
      </c>
      <c r="AZ134" s="137" t="str">
        <f t="shared" si="541"/>
        <v/>
      </c>
      <c r="BA134" s="133">
        <f t="shared" si="541"/>
        <v>12</v>
      </c>
      <c r="BB134" s="137" t="str">
        <f t="shared" si="541"/>
        <v/>
      </c>
      <c r="BC134" s="133">
        <f t="shared" si="541"/>
        <v>35</v>
      </c>
      <c r="BD134" s="137" t="str">
        <f t="shared" si="541"/>
        <v/>
      </c>
      <c r="BE134" s="133">
        <f t="shared" si="541"/>
        <v>8</v>
      </c>
      <c r="BF134" s="167">
        <f t="shared" si="541"/>
        <v>8</v>
      </c>
      <c r="BG134" s="133">
        <f t="shared" si="541"/>
        <v>2</v>
      </c>
      <c r="BH134" s="137" t="str">
        <f t="shared" si="541"/>
        <v/>
      </c>
      <c r="BI134" s="137" t="str">
        <f t="shared" si="541"/>
        <v/>
      </c>
      <c r="BJ134" s="137" t="str">
        <f t="shared" si="541"/>
        <v/>
      </c>
      <c r="BK134" s="137" t="str">
        <f t="shared" si="541"/>
        <v/>
      </c>
      <c r="BL134" s="137" t="str">
        <f t="shared" si="541"/>
        <v/>
      </c>
      <c r="BM134" s="137" t="str">
        <f t="shared" si="541"/>
        <v/>
      </c>
      <c r="BN134" s="137" t="str">
        <f t="shared" si="541"/>
        <v/>
      </c>
      <c r="BO134" s="137" t="str">
        <f t="shared" si="541"/>
        <v/>
      </c>
      <c r="BP134" s="137" t="str">
        <f t="shared" si="541"/>
        <v/>
      </c>
      <c r="BQ134" s="137" t="str">
        <f t="shared" si="541"/>
        <v/>
      </c>
      <c r="BR134" s="137" t="str">
        <f t="shared" si="541"/>
        <v/>
      </c>
      <c r="BS134" s="169" t="str">
        <f t="shared" si="541"/>
        <v/>
      </c>
      <c r="BT134" s="174" t="e">
        <f>$AY134*Assembly!Z$4+$AZ134*Assembly!Z$5+$BA134*Assembly!Z$6+$BB134*Assembly!Z$7+$BC134*Assembly!Z$8+$BD134*Assembly!Z$9+$BE134*Assembly!Z$10+$BF134*Assembly!Z$11+$BG134*Assembly!Z$12+$BH134*Assembly!Z$13+$BI134*Assembly!Z$14+$BJ134*Assembly!Z$15+$BK134*Assembly!Z$16+$BL134*Assembly!Z$17+$BM134*Assembly!Z$18+$BN134*Assembly!Z$19+$BO134*Assembly!Z$20+$BP134*Assembly!Z$21+$BQ134*Assembly!Z$22+$BR134*Assembly!Z$23+$BS134*Assembly!Z$24</f>
        <v>#VALUE!</v>
      </c>
      <c r="BU134" s="133" t="e">
        <f t="shared" si="3"/>
        <v>#VALUE!</v>
      </c>
      <c r="BV134" s="314" t="e">
        <f t="shared" si="537"/>
        <v>#VALUE!</v>
      </c>
      <c r="BW134" s="133" t="e">
        <f>$AY134*Assembly!AD$4+$AZ134*Assembly!AD$5+$BA134*Assembly!AD$6+$BB134*Assembly!AD$7+$BC134*Assembly!AD$8+$BD134*Assembly!AD$9+$BE134*Assembly!AD$10+$BF134*Assembly!AD$11+$BG134*Assembly!AD$12+$BH134*Assembly!AD$13+$BI134*Assembly!AD$14+$BJ134*Assembly!AD$15+$BK134*Assembly!AD$16+$BL134*Assembly!AD$17+$BM134*Assembly!AD$18+$BN134*Assembly!AD$19+$BO134*Assembly!AD$20+$BP134*Assembly!AD$21+$BQ134*Assembly!AD$22+$BR134*Assembly!AD$23+$BS134*Assembly!AD$24</f>
        <v>#VALUE!</v>
      </c>
      <c r="BX134" s="177" t="e">
        <f t="shared" si="4"/>
        <v>#VALUE!</v>
      </c>
      <c r="BY134" s="178" t="e">
        <f t="shared" si="5"/>
        <v>#VALUE!</v>
      </c>
      <c r="BZ134" s="179" t="e">
        <f t="shared" si="6"/>
        <v>#VALUE!</v>
      </c>
      <c r="CA134" s="178" t="e">
        <f t="shared" si="7"/>
        <v>#VALUE!</v>
      </c>
      <c r="CB134" s="133" t="e">
        <f>$AY134*Assembly!Y$4+$AZ134*Assembly!Y$5+$BA134*Assembly!Y$6+$BB134*Assembly!Y$7+$BC134*Assembly!Y$8+$BD134*Assembly!Y$9+$BE134*Assembly!Y$10+$BF134*Assembly!Y$11+$BG134*Assembly!Y$12+$BH134*Assembly!Y$13+$BI134*Assembly!Y$14+$BJ134*Assembly!Y$15+$BK134*Assembly!Y$16+$BL134*Assembly!Y$17+$BM134*Assembly!Y$18+$BN134*Assembly!Y$19+$BO134*Assembly!Y$20+$BP134*Assembly!Y$21+$BQ134*Assembly!Y$22+$BR134*Assembly!Y$23+$BS134*Assembly!Y$24</f>
        <v>#VALUE!</v>
      </c>
      <c r="CC134" s="133" t="e">
        <f t="shared" si="8"/>
        <v>#VALUE!</v>
      </c>
      <c r="CD134" s="130" t="e">
        <f t="shared" si="9"/>
        <v>#VALUE!</v>
      </c>
      <c r="CE134" s="183" t="e">
        <f>$AY134*Assembly!AC$4+$AZ134*Assembly!AC$5+$BA134*Assembly!AC$6+$BB134*Assembly!AC$7+$BC134*Assembly!AC$8+$BD134*Assembly!AC$9+$BE134*Assembly!AC$10+$BF134*Assembly!AC$11+$BG134*Assembly!AC$12+$BH134*Assembly!AC$13+$BI134*Assembly!AC$14+$BJ134*Assembly!AC$15+$BK134*Assembly!AC$16+$BL134*Assembly!AC$17+$BM134*Assembly!AC$18+$BN134*Assembly!AC$19+$BO134*Assembly!AC$20+$BP134*Assembly!AC$21+$BQ134*Assembly!AC$22+$BR134*Assembly!AC$23+$BS134*Assembly!AC$24</f>
        <v>#VALUE!</v>
      </c>
      <c r="CF134" s="145" t="e">
        <f>$AY134*Assembly!M$4+$AZ134*Assembly!M$5+$BA134*Assembly!M$6+$BB134*Assembly!M$7+$BC134*Assembly!M$8+$BD134*Assembly!M$9+$BE134*Assembly!M$10+$BF134*Assembly!M$11+$BG134*Assembly!M$12+$BH134*Assembly!M$13+$BI134*Assembly!M$14+$BJ134*Assembly!M$15+$BK134*Assembly!M$16+$BL134*Assembly!M$17+$BM134*Assembly!M$18+$BN134*Assembly!M$19+$BO134*Assembly!M$20+$BP134*Assembly!M$21+$BQ134*Assembly!M$22+$BR134*Assembly!M$23+$BS134*Assembly!M$24</f>
        <v>#VALUE!</v>
      </c>
      <c r="CG134" s="145" t="e">
        <f>$AY134*Assembly!N$4+$AZ134*Assembly!N$5+$BA134*Assembly!N$6+$BB134*Assembly!N$7+$BC134*Assembly!N$8+$BD134*Assembly!N$9+$BE134*Assembly!N$10+$BF134*Assembly!N$11+$BG134*Assembly!N$12+$BH134*Assembly!N$13+$BI134*Assembly!N$14+$BJ134*Assembly!N$15+$BK134*Assembly!N$16+$BL134*Assembly!N$17+$BM134*Assembly!N$18+$BN134*Assembly!N$19+$BO134*Assembly!N$20+$BP134*Assembly!N$21+$BQ134*Assembly!N$22+$BR134*Assembly!N$23+$BS134*Assembly!N$24</f>
        <v>#VALUE!</v>
      </c>
      <c r="CH134" s="145" t="e">
        <f>$AY134*Assembly!O$4+$AZ134*Assembly!O$5+$BA134*Assembly!O$6+$BB134*Assembly!O$7+$BC134*Assembly!O$8+$BD134*Assembly!O$9+$BE134*Assembly!O$10+$BF134*Assembly!O$11+$BG134*Assembly!O$12+$BH134*Assembly!O$13+$BI134*Assembly!O$14+$BJ134*Assembly!O$15+$BK134*Assembly!O$16+$BL134*Assembly!O$17+$BM134*Assembly!O$18+$BN134*Assembly!O$19+$BO134*Assembly!O$20+$BP134*Assembly!O$21+$BQ134*Assembly!O$22+$BR134*Assembly!O$23+$BS134*Assembly!O$24</f>
        <v>#VALUE!</v>
      </c>
      <c r="CI134" s="140" t="e">
        <f>$AY134*Assembly!P$4+$AZ134*Assembly!P$5+$BA134*Assembly!P$6+$BB134*Assembly!P$7+$BC134*Assembly!P$8+$BD134*Assembly!P$9+$BE134*Assembly!P$10+$BF134*Assembly!P$11+$BG134*Assembly!P$12+$BH134*Assembly!P$13+$BI134*Assembly!P$14+$BJ134*Assembly!P$15+$BK134*Assembly!P$16+$BL134*Assembly!P$17+$BM134*Assembly!P$18+$BN134*Assembly!P$19+$BO134*Assembly!P$20+$BP134*Assembly!P$21+$BQ134*Assembly!P$22+$BR134*Assembly!P$23+$BS134*Assembly!P$24</f>
        <v>#VALUE!</v>
      </c>
      <c r="CJ134" s="140" t="e">
        <f>$AY134*Assembly!Q$4+$AZ134*Assembly!Q$5+$BA134*Assembly!Q$6+$BB134*Assembly!Q$7+$BC134*Assembly!Q$8+$BD134*Assembly!Q$9+$BE134*Assembly!Q$10+$BF134*Assembly!Q$11+$BG134*Assembly!Q$12+$BH134*Assembly!Q$13+$BI134*Assembly!Q$14+$BJ134*Assembly!Q$15+$BK134*Assembly!Q$16+$BL134*Assembly!Q$17+$BM134*Assembly!Q$18+$BN134*Assembly!Q$19+$BO134*Assembly!Q$20+$BP134*Assembly!Q$21+$BQ134*Assembly!Q$22+$BR134*Assembly!Q$23+$BS134*Assembly!Q$24</f>
        <v>#VALUE!</v>
      </c>
      <c r="CK134" s="145" t="e">
        <f>$AY134*Assembly!R$4+$AZ134*Assembly!R$5+$BA134*Assembly!R$6+$BB134*Assembly!R$7+$BC134*Assembly!R$8+$BD134*Assembly!R$9+$BE134*Assembly!R$10+$BF134*Assembly!R$11+$BG134*Assembly!R$12+$BH134*Assembly!R$13+$BI134*Assembly!R$14+$BJ134*Assembly!R$15+$BK134*Assembly!R$16+$BL134*Assembly!R$17+$BM134*Assembly!R$18+$BN134*Assembly!R$19+$BO134*Assembly!R$20+$BP134*Assembly!R$21+$BQ134*Assembly!R$22+$BR134*Assembly!R$23+$BS134*Assembly!R$24</f>
        <v>#VALUE!</v>
      </c>
      <c r="CL134" s="140" t="e">
        <f>$AY134*Assembly!S$4+$AZ134*Assembly!S$5+$BA134*Assembly!S$6+$BB134*Assembly!S$7+$BC134*Assembly!S$8+$BD134*Assembly!S$9+$BE134*Assembly!S$10+$BF134*Assembly!S$11+$BG134*Assembly!S$12+$BH134*Assembly!S$13+$BI134*Assembly!S$14+$BJ134*Assembly!S$15+$BK134*Assembly!S$16+$BL134*Assembly!S$17+$BM134*Assembly!S$18+$BN134*Assembly!S$19+$BO134*Assembly!S$20+$BP134*Assembly!S$21+$BQ134*Assembly!S$22+$BR134*Assembly!S$23+$BS134*Assembly!S$24</f>
        <v>#VALUE!</v>
      </c>
      <c r="CM134" s="140" t="e">
        <f>$AY134*Assembly!T$4+$AZ134*Assembly!T$5+$BA134*Assembly!T$6+$BB134*Assembly!T$7+$BC134*Assembly!T$8+$BD134*Assembly!T$9+$BE134*Assembly!T$10+$BF134*Assembly!T$11+$BG134*Assembly!T$12+$BH134*Assembly!T$13+$BI134*Assembly!T$14+$BJ134*Assembly!T$15+$BK134*Assembly!T$16+$BL134*Assembly!T$17+$BM134*Assembly!T$18+$BN134*Assembly!T$19+$BO134*Assembly!T$20+$BP134*Assembly!T$21+$BQ134*Assembly!T$22+$BR134*Assembly!T$23+$BS134*Assembly!T$24</f>
        <v>#VALUE!</v>
      </c>
      <c r="CN134" s="140" t="e">
        <f>$AY134*Assembly!U$4+$AZ134*Assembly!U$5+$BA134*Assembly!U$6+$BB134*Assembly!U$7+$BC134*Assembly!U$8+$BD134*Assembly!U$9+$BE134*Assembly!U$10+$BF134*Assembly!U$11+$BG134*Assembly!U$12+$BH134*Assembly!U$13+$BI134*Assembly!U$14+$BJ134*Assembly!U$15+$BK134*Assembly!U$16+$BL134*Assembly!U$17+$BM134*Assembly!U$18+$BN134*Assembly!U$19+$BO134*Assembly!U$20+$BP134*Assembly!U$21+$BQ134*Assembly!U$22+$BR134*Assembly!U$23+$BS134*Assembly!U$24</f>
        <v>#VALUE!</v>
      </c>
      <c r="CO134" s="145" t="e">
        <f>$AY134*Assembly!V$4+$AZ134*Assembly!V$5+$BA134*Assembly!V$6+$BB134*Assembly!V$7+$BC134*Assembly!V$8+$BD134*Assembly!V$9+$BE134*Assembly!V$10+$BF134*Assembly!V$11+$BG134*Assembly!V$12+$BH134*Assembly!V$13+$BI134*Assembly!V$14+$BJ134*Assembly!V$15+$BK134*Assembly!V$16+$BL134*Assembly!V$17+$BM134*Assembly!V$18+$BN134*Assembly!V$19+$BO134*Assembly!V$20+$BP134*Assembly!V$21+$BQ134*Assembly!V$22+$BR134*Assembly!V$23+$BS134*Assembly!V$24</f>
        <v>#VALUE!</v>
      </c>
      <c r="CP134" s="145" t="e">
        <f>CF134*Refining!$F$3</f>
        <v>#VALUE!</v>
      </c>
      <c r="CQ134" s="145" t="e">
        <f>CG134*Refining!$F$4</f>
        <v>#VALUE!</v>
      </c>
      <c r="CR134" s="145" t="e">
        <f>CH134*Refining!$F$5</f>
        <v>#VALUE!</v>
      </c>
      <c r="CS134" s="145" t="e">
        <f>CI134*Refining!$F$6</f>
        <v>#VALUE!</v>
      </c>
      <c r="CT134" s="145" t="e">
        <f>CJ134*Refining!$F$7</f>
        <v>#VALUE!</v>
      </c>
      <c r="CU134" s="145" t="e">
        <f>CK134*Refining!$F$8</f>
        <v>#VALUE!</v>
      </c>
      <c r="CV134" s="145" t="e">
        <f>CL134*Refining!$F$9</f>
        <v>#VALUE!</v>
      </c>
      <c r="CW134" s="145" t="e">
        <f>CM134*Refining!$F$10</f>
        <v>#VALUE!</v>
      </c>
      <c r="CX134" s="145" t="e">
        <f>CN134*Refining!$F$11</f>
        <v>#VALUE!</v>
      </c>
      <c r="CY134" s="145" t="e">
        <f>CO134*Refining!$F$12</f>
        <v>#VALUE!</v>
      </c>
      <c r="CZ134" s="185" t="e">
        <f t="shared" ref="CZ134:DS134" si="542">IF(CF134 = 0, "", CF134)</f>
        <v>#VALUE!</v>
      </c>
      <c r="DA134" s="189" t="e">
        <f t="shared" si="542"/>
        <v>#VALUE!</v>
      </c>
      <c r="DB134" s="186" t="e">
        <f t="shared" si="542"/>
        <v>#VALUE!</v>
      </c>
      <c r="DC134" s="186" t="e">
        <f t="shared" si="542"/>
        <v>#VALUE!</v>
      </c>
      <c r="DD134" s="186" t="e">
        <f t="shared" si="542"/>
        <v>#VALUE!</v>
      </c>
      <c r="DE134" s="186" t="e">
        <f t="shared" si="542"/>
        <v>#VALUE!</v>
      </c>
      <c r="DF134" s="186" t="e">
        <f t="shared" si="542"/>
        <v>#VALUE!</v>
      </c>
      <c r="DG134" s="186" t="e">
        <f t="shared" si="542"/>
        <v>#VALUE!</v>
      </c>
      <c r="DH134" s="186" t="e">
        <f t="shared" si="542"/>
        <v>#VALUE!</v>
      </c>
      <c r="DI134" s="187" t="e">
        <f t="shared" si="542"/>
        <v>#VALUE!</v>
      </c>
      <c r="DJ134" s="185" t="e">
        <f t="shared" si="542"/>
        <v>#VALUE!</v>
      </c>
      <c r="DK134" s="189" t="e">
        <f t="shared" si="542"/>
        <v>#VALUE!</v>
      </c>
      <c r="DL134" s="186" t="e">
        <f t="shared" si="542"/>
        <v>#VALUE!</v>
      </c>
      <c r="DM134" s="186" t="e">
        <f t="shared" si="542"/>
        <v>#VALUE!</v>
      </c>
      <c r="DN134" s="211" t="e">
        <f t="shared" si="542"/>
        <v>#VALUE!</v>
      </c>
      <c r="DO134" s="186" t="e">
        <f t="shared" si="542"/>
        <v>#VALUE!</v>
      </c>
      <c r="DP134" s="186" t="e">
        <f t="shared" si="542"/>
        <v>#VALUE!</v>
      </c>
      <c r="DQ134" s="186" t="e">
        <f t="shared" si="542"/>
        <v>#VALUE!</v>
      </c>
      <c r="DR134" s="186" t="e">
        <f t="shared" si="542"/>
        <v>#VALUE!</v>
      </c>
      <c r="DS134" s="187" t="e">
        <f t="shared" si="542"/>
        <v>#VALUE!</v>
      </c>
      <c r="DT134" s="185" t="e">
        <f t="shared" si="11"/>
        <v>#VALUE!</v>
      </c>
      <c r="DU134" s="189" t="e">
        <f t="shared" si="12"/>
        <v>#VALUE!</v>
      </c>
      <c r="DV134" s="133" t="e">
        <f>CZ134*'Ores &amp; Ingots'!$C$3+DA134*'Ores &amp; Ingots'!$C$4+DB134*'Ores &amp; Ingots'!$C$5+DC134*'Ores &amp; Ingots'!$C$6+DD134*'Ores &amp; Ingots'!$C$7+DE134*'Ores &amp; Ingots'!$C$8+DF134*'Ores &amp; Ingots'!$C$9+DG134*'Ores &amp; Ingots'!$C$10+DH134*'Ores &amp; Ingots'!$C$11+DI134*'Ores &amp; Ingots'!$C$12</f>
        <v>#VALUE!</v>
      </c>
      <c r="DW134" s="133" t="e">
        <f>DJ134*'Ores &amp; Ingots'!$B$3+DK134*'Ores &amp; Ingots'!$B$4+DL134*'Ores &amp; Ingots'!$B$5+DM134*'Ores &amp; Ingots'!$B$6+DN134*'Ores &amp; Ingots'!$B$7+DO134*'Ores &amp; Ingots'!$B$8+DP134*'Ores &amp; Ingots'!$B$9+DQ134*'Ores &amp; Ingots'!$B$10+DR134*'Ores &amp; Ingots'!$B$11+DS134*'Ores &amp; Ingots'!$B$12</f>
        <v>#VALUE!</v>
      </c>
      <c r="DX134" s="189" t="e">
        <f>CZ134*Refining!$G$3+DA134*Refining!$G$4+DB134*Refining!$G$5+DC134*Refining!$G$6+DD134*Refining!$G$7+DE134*Refining!$G$8+DF134*Refining!$G$9+DG134*Refining!$G$10+DH134*Refining!$G$11+DI134*Refining!$G$12</f>
        <v>#VALUE!</v>
      </c>
      <c r="DY134" s="189" t="e">
        <f t="shared" si="13"/>
        <v>#VALUE!</v>
      </c>
      <c r="DZ134" s="192" t="e">
        <f t="shared" si="14"/>
        <v>#VALUE!</v>
      </c>
      <c r="EA134" s="185" t="e">
        <f t="shared" si="15"/>
        <v>#VALUE!</v>
      </c>
      <c r="EB134" s="194" t="e">
        <f t="shared" ref="EB134:EC134" si="543">EA134/60</f>
        <v>#VALUE!</v>
      </c>
      <c r="EC134" s="194" t="e">
        <f t="shared" si="543"/>
        <v>#VALUE!</v>
      </c>
      <c r="ED134" s="185" t="e">
        <f t="shared" si="17"/>
        <v>#VALUE!</v>
      </c>
      <c r="EE134" s="194" t="e">
        <f t="shared" ref="EE134:EF134" si="544">ED134/1000</f>
        <v>#VALUE!</v>
      </c>
      <c r="EF134" s="196" t="e">
        <f t="shared" si="544"/>
        <v>#VALUE!</v>
      </c>
      <c r="EG134" s="130" t="e">
        <f t="shared" si="19"/>
        <v>#VALUE!</v>
      </c>
      <c r="EH134" s="132" t="e">
        <f t="shared" si="20"/>
        <v>#VALUE!</v>
      </c>
      <c r="EI134" s="133" t="s">
        <v>28</v>
      </c>
    </row>
    <row r="135" spans="1:139" ht="12.75" x14ac:dyDescent="0.2">
      <c r="A135" s="864"/>
      <c r="B135" s="135" t="s">
        <v>352</v>
      </c>
      <c r="C135" s="137" t="s">
        <v>156</v>
      </c>
      <c r="D135" s="137">
        <v>1</v>
      </c>
      <c r="E135" s="137">
        <v>1</v>
      </c>
      <c r="F135" s="137">
        <v>1</v>
      </c>
      <c r="G135" s="139">
        <f t="shared" si="0"/>
        <v>15.625</v>
      </c>
      <c r="H135" s="140">
        <v>35</v>
      </c>
      <c r="I135" s="140">
        <v>35</v>
      </c>
      <c r="J135" s="140">
        <f>H135/Main!$D$9</f>
        <v>7</v>
      </c>
      <c r="K135" s="140">
        <f>I135/Main!$D$10</f>
        <v>17.5</v>
      </c>
      <c r="L135" s="140">
        <f t="shared" si="1"/>
        <v>2.5</v>
      </c>
      <c r="M135" s="140">
        <v>1</v>
      </c>
      <c r="N135" s="145">
        <v>5000</v>
      </c>
      <c r="O135" s="145">
        <v>5000</v>
      </c>
      <c r="P135" s="143"/>
      <c r="Q135" s="145">
        <v>8000</v>
      </c>
      <c r="R135" s="145">
        <f>Q135*Main!$D$6</f>
        <v>80000</v>
      </c>
      <c r="S135" s="146"/>
      <c r="T135" s="146"/>
      <c r="U135" s="143"/>
      <c r="V135" s="143"/>
      <c r="W135" s="146"/>
      <c r="X135" s="146"/>
      <c r="Y135" s="143"/>
      <c r="Z135" s="143"/>
      <c r="AA135" s="143"/>
      <c r="AB135" s="143"/>
      <c r="AC135" s="362" t="s">
        <v>220</v>
      </c>
      <c r="AD135" s="133">
        <v>150</v>
      </c>
      <c r="AE135" s="133">
        <v>0</v>
      </c>
      <c r="AF135" s="133">
        <v>12</v>
      </c>
      <c r="AG135" s="133">
        <v>0</v>
      </c>
      <c r="AH135" s="133">
        <v>40</v>
      </c>
      <c r="AI135" s="133">
        <v>0</v>
      </c>
      <c r="AJ135" s="133">
        <v>8</v>
      </c>
      <c r="AK135" s="167">
        <v>20</v>
      </c>
      <c r="AL135" s="133">
        <v>0</v>
      </c>
      <c r="AM135" s="133">
        <v>0</v>
      </c>
      <c r="AN135" s="133">
        <v>0</v>
      </c>
      <c r="AO135" s="133">
        <v>0</v>
      </c>
      <c r="AP135" s="133">
        <v>0</v>
      </c>
      <c r="AQ135" s="133">
        <v>0</v>
      </c>
      <c r="AR135" s="133">
        <v>0</v>
      </c>
      <c r="AS135" s="133">
        <v>0</v>
      </c>
      <c r="AT135" s="133">
        <v>0</v>
      </c>
      <c r="AU135" s="133">
        <v>0</v>
      </c>
      <c r="AV135" s="133">
        <v>0</v>
      </c>
      <c r="AW135" s="133">
        <v>0</v>
      </c>
      <c r="AX135" s="133">
        <v>0</v>
      </c>
      <c r="AY135" s="174">
        <f t="shared" ref="AY135:BS135" si="545">IF(AD135 = 0, "", AD135)</f>
        <v>150</v>
      </c>
      <c r="AZ135" s="137" t="str">
        <f t="shared" si="545"/>
        <v/>
      </c>
      <c r="BA135" s="133">
        <f t="shared" si="545"/>
        <v>12</v>
      </c>
      <c r="BB135" s="137" t="str">
        <f t="shared" si="545"/>
        <v/>
      </c>
      <c r="BC135" s="133">
        <f t="shared" si="545"/>
        <v>40</v>
      </c>
      <c r="BD135" s="137" t="str">
        <f t="shared" si="545"/>
        <v/>
      </c>
      <c r="BE135" s="133">
        <f t="shared" si="545"/>
        <v>8</v>
      </c>
      <c r="BF135" s="167">
        <f t="shared" si="545"/>
        <v>20</v>
      </c>
      <c r="BG135" s="137" t="str">
        <f t="shared" si="545"/>
        <v/>
      </c>
      <c r="BH135" s="137" t="str">
        <f t="shared" si="545"/>
        <v/>
      </c>
      <c r="BI135" s="137" t="str">
        <f t="shared" si="545"/>
        <v/>
      </c>
      <c r="BJ135" s="137" t="str">
        <f t="shared" si="545"/>
        <v/>
      </c>
      <c r="BK135" s="137" t="str">
        <f t="shared" si="545"/>
        <v/>
      </c>
      <c r="BL135" s="137" t="str">
        <f t="shared" si="545"/>
        <v/>
      </c>
      <c r="BM135" s="137" t="str">
        <f t="shared" si="545"/>
        <v/>
      </c>
      <c r="BN135" s="137" t="str">
        <f t="shared" si="545"/>
        <v/>
      </c>
      <c r="BO135" s="137" t="str">
        <f t="shared" si="545"/>
        <v/>
      </c>
      <c r="BP135" s="137" t="str">
        <f t="shared" si="545"/>
        <v/>
      </c>
      <c r="BQ135" s="137" t="str">
        <f t="shared" si="545"/>
        <v/>
      </c>
      <c r="BR135" s="137" t="str">
        <f t="shared" si="545"/>
        <v/>
      </c>
      <c r="BS135" s="169" t="str">
        <f t="shared" si="545"/>
        <v/>
      </c>
      <c r="BT135" s="174" t="e">
        <f>$AY135*Assembly!Z$4+$AZ135*Assembly!Z$5+$BA135*Assembly!Z$6+$BB135*Assembly!Z$7+$BC135*Assembly!Z$8+$BD135*Assembly!Z$9+$BE135*Assembly!Z$10+$BF135*Assembly!Z$11+$BG135*Assembly!Z$12+$BH135*Assembly!Z$13+$BI135*Assembly!Z$14+$BJ135*Assembly!Z$15+$BK135*Assembly!Z$16+$BL135*Assembly!Z$17+$BM135*Assembly!Z$18+$BN135*Assembly!Z$19+$BO135*Assembly!Z$20+$BP135*Assembly!Z$21+$BQ135*Assembly!Z$22+$BR135*Assembly!Z$23+$BS135*Assembly!Z$24</f>
        <v>#VALUE!</v>
      </c>
      <c r="BU135" s="133" t="e">
        <f t="shared" si="3"/>
        <v>#VALUE!</v>
      </c>
      <c r="BV135" s="314" t="e">
        <f t="shared" si="537"/>
        <v>#VALUE!</v>
      </c>
      <c r="BW135" s="133" t="e">
        <f>$AY135*Assembly!AD$4+$AZ135*Assembly!AD$5+$BA135*Assembly!AD$6+$BB135*Assembly!AD$7+$BC135*Assembly!AD$8+$BD135*Assembly!AD$9+$BE135*Assembly!AD$10+$BF135*Assembly!AD$11+$BG135*Assembly!AD$12+$BH135*Assembly!AD$13+$BI135*Assembly!AD$14+$BJ135*Assembly!AD$15+$BK135*Assembly!AD$16+$BL135*Assembly!AD$17+$BM135*Assembly!AD$18+$BN135*Assembly!AD$19+$BO135*Assembly!AD$20+$BP135*Assembly!AD$21+$BQ135*Assembly!AD$22+$BR135*Assembly!AD$23+$BS135*Assembly!AD$24</f>
        <v>#VALUE!</v>
      </c>
      <c r="BX135" s="177" t="e">
        <f t="shared" si="4"/>
        <v>#VALUE!</v>
      </c>
      <c r="BY135" s="178" t="e">
        <f t="shared" si="5"/>
        <v>#VALUE!</v>
      </c>
      <c r="BZ135" s="179" t="e">
        <f t="shared" si="6"/>
        <v>#VALUE!</v>
      </c>
      <c r="CA135" s="178" t="e">
        <f t="shared" si="7"/>
        <v>#VALUE!</v>
      </c>
      <c r="CB135" s="133" t="e">
        <f>$AY135*Assembly!Y$4+$AZ135*Assembly!Y$5+$BA135*Assembly!Y$6+$BB135*Assembly!Y$7+$BC135*Assembly!Y$8+$BD135*Assembly!Y$9+$BE135*Assembly!Y$10+$BF135*Assembly!Y$11+$BG135*Assembly!Y$12+$BH135*Assembly!Y$13+$BI135*Assembly!Y$14+$BJ135*Assembly!Y$15+$BK135*Assembly!Y$16+$BL135*Assembly!Y$17+$BM135*Assembly!Y$18+$BN135*Assembly!Y$19+$BO135*Assembly!Y$20+$BP135*Assembly!Y$21+$BQ135*Assembly!Y$22+$BR135*Assembly!Y$23+$BS135*Assembly!Y$24</f>
        <v>#VALUE!</v>
      </c>
      <c r="CC135" s="133" t="e">
        <f t="shared" si="8"/>
        <v>#VALUE!</v>
      </c>
      <c r="CD135" s="130" t="e">
        <f t="shared" si="9"/>
        <v>#VALUE!</v>
      </c>
      <c r="CE135" s="183" t="e">
        <f>$AY135*Assembly!AC$4+$AZ135*Assembly!AC$5+$BA135*Assembly!AC$6+$BB135*Assembly!AC$7+$BC135*Assembly!AC$8+$BD135*Assembly!AC$9+$BE135*Assembly!AC$10+$BF135*Assembly!AC$11+$BG135*Assembly!AC$12+$BH135*Assembly!AC$13+$BI135*Assembly!AC$14+$BJ135*Assembly!AC$15+$BK135*Assembly!AC$16+$BL135*Assembly!AC$17+$BM135*Assembly!AC$18+$BN135*Assembly!AC$19+$BO135*Assembly!AC$20+$BP135*Assembly!AC$21+$BQ135*Assembly!AC$22+$BR135*Assembly!AC$23+$BS135*Assembly!AC$24</f>
        <v>#VALUE!</v>
      </c>
      <c r="CF135" s="145" t="e">
        <f>$AY135*Assembly!M$4+$AZ135*Assembly!M$5+$BA135*Assembly!M$6+$BB135*Assembly!M$7+$BC135*Assembly!M$8+$BD135*Assembly!M$9+$BE135*Assembly!M$10+$BF135*Assembly!M$11+$BG135*Assembly!M$12+$BH135*Assembly!M$13+$BI135*Assembly!M$14+$BJ135*Assembly!M$15+$BK135*Assembly!M$16+$BL135*Assembly!M$17+$BM135*Assembly!M$18+$BN135*Assembly!M$19+$BO135*Assembly!M$20+$BP135*Assembly!M$21+$BQ135*Assembly!M$22+$BR135*Assembly!M$23+$BS135*Assembly!M$24</f>
        <v>#VALUE!</v>
      </c>
      <c r="CG135" s="145" t="e">
        <f>$AY135*Assembly!N$4+$AZ135*Assembly!N$5+$BA135*Assembly!N$6+$BB135*Assembly!N$7+$BC135*Assembly!N$8+$BD135*Assembly!N$9+$BE135*Assembly!N$10+$BF135*Assembly!N$11+$BG135*Assembly!N$12+$BH135*Assembly!N$13+$BI135*Assembly!N$14+$BJ135*Assembly!N$15+$BK135*Assembly!N$16+$BL135*Assembly!N$17+$BM135*Assembly!N$18+$BN135*Assembly!N$19+$BO135*Assembly!N$20+$BP135*Assembly!N$21+$BQ135*Assembly!N$22+$BR135*Assembly!N$23+$BS135*Assembly!N$24</f>
        <v>#VALUE!</v>
      </c>
      <c r="CH135" s="145" t="e">
        <f>$AY135*Assembly!O$4+$AZ135*Assembly!O$5+$BA135*Assembly!O$6+$BB135*Assembly!O$7+$BC135*Assembly!O$8+$BD135*Assembly!O$9+$BE135*Assembly!O$10+$BF135*Assembly!O$11+$BG135*Assembly!O$12+$BH135*Assembly!O$13+$BI135*Assembly!O$14+$BJ135*Assembly!O$15+$BK135*Assembly!O$16+$BL135*Assembly!O$17+$BM135*Assembly!O$18+$BN135*Assembly!O$19+$BO135*Assembly!O$20+$BP135*Assembly!O$21+$BQ135*Assembly!O$22+$BR135*Assembly!O$23+$BS135*Assembly!O$24</f>
        <v>#VALUE!</v>
      </c>
      <c r="CI135" s="140" t="e">
        <f>$AY135*Assembly!P$4+$AZ135*Assembly!P$5+$BA135*Assembly!P$6+$BB135*Assembly!P$7+$BC135*Assembly!P$8+$BD135*Assembly!P$9+$BE135*Assembly!P$10+$BF135*Assembly!P$11+$BG135*Assembly!P$12+$BH135*Assembly!P$13+$BI135*Assembly!P$14+$BJ135*Assembly!P$15+$BK135*Assembly!P$16+$BL135*Assembly!P$17+$BM135*Assembly!P$18+$BN135*Assembly!P$19+$BO135*Assembly!P$20+$BP135*Assembly!P$21+$BQ135*Assembly!P$22+$BR135*Assembly!P$23+$BS135*Assembly!P$24</f>
        <v>#VALUE!</v>
      </c>
      <c r="CJ135" s="140" t="e">
        <f>$AY135*Assembly!Q$4+$AZ135*Assembly!Q$5+$BA135*Assembly!Q$6+$BB135*Assembly!Q$7+$BC135*Assembly!Q$8+$BD135*Assembly!Q$9+$BE135*Assembly!Q$10+$BF135*Assembly!Q$11+$BG135*Assembly!Q$12+$BH135*Assembly!Q$13+$BI135*Assembly!Q$14+$BJ135*Assembly!Q$15+$BK135*Assembly!Q$16+$BL135*Assembly!Q$17+$BM135*Assembly!Q$18+$BN135*Assembly!Q$19+$BO135*Assembly!Q$20+$BP135*Assembly!Q$21+$BQ135*Assembly!Q$22+$BR135*Assembly!Q$23+$BS135*Assembly!Q$24</f>
        <v>#VALUE!</v>
      </c>
      <c r="CK135" s="145" t="e">
        <f>$AY135*Assembly!R$4+$AZ135*Assembly!R$5+$BA135*Assembly!R$6+$BB135*Assembly!R$7+$BC135*Assembly!R$8+$BD135*Assembly!R$9+$BE135*Assembly!R$10+$BF135*Assembly!R$11+$BG135*Assembly!R$12+$BH135*Assembly!R$13+$BI135*Assembly!R$14+$BJ135*Assembly!R$15+$BK135*Assembly!R$16+$BL135*Assembly!R$17+$BM135*Assembly!R$18+$BN135*Assembly!R$19+$BO135*Assembly!R$20+$BP135*Assembly!R$21+$BQ135*Assembly!R$22+$BR135*Assembly!R$23+$BS135*Assembly!R$24</f>
        <v>#VALUE!</v>
      </c>
      <c r="CL135" s="140" t="e">
        <f>$AY135*Assembly!S$4+$AZ135*Assembly!S$5+$BA135*Assembly!S$6+$BB135*Assembly!S$7+$BC135*Assembly!S$8+$BD135*Assembly!S$9+$BE135*Assembly!S$10+$BF135*Assembly!S$11+$BG135*Assembly!S$12+$BH135*Assembly!S$13+$BI135*Assembly!S$14+$BJ135*Assembly!S$15+$BK135*Assembly!S$16+$BL135*Assembly!S$17+$BM135*Assembly!S$18+$BN135*Assembly!S$19+$BO135*Assembly!S$20+$BP135*Assembly!S$21+$BQ135*Assembly!S$22+$BR135*Assembly!S$23+$BS135*Assembly!S$24</f>
        <v>#VALUE!</v>
      </c>
      <c r="CM135" s="140" t="e">
        <f>$AY135*Assembly!T$4+$AZ135*Assembly!T$5+$BA135*Assembly!T$6+$BB135*Assembly!T$7+$BC135*Assembly!T$8+$BD135*Assembly!T$9+$BE135*Assembly!T$10+$BF135*Assembly!T$11+$BG135*Assembly!T$12+$BH135*Assembly!T$13+$BI135*Assembly!T$14+$BJ135*Assembly!T$15+$BK135*Assembly!T$16+$BL135*Assembly!T$17+$BM135*Assembly!T$18+$BN135*Assembly!T$19+$BO135*Assembly!T$20+$BP135*Assembly!T$21+$BQ135*Assembly!T$22+$BR135*Assembly!T$23+$BS135*Assembly!T$24</f>
        <v>#VALUE!</v>
      </c>
      <c r="CN135" s="140" t="e">
        <f>$AY135*Assembly!U$4+$AZ135*Assembly!U$5+$BA135*Assembly!U$6+$BB135*Assembly!U$7+$BC135*Assembly!U$8+$BD135*Assembly!U$9+$BE135*Assembly!U$10+$BF135*Assembly!U$11+$BG135*Assembly!U$12+$BH135*Assembly!U$13+$BI135*Assembly!U$14+$BJ135*Assembly!U$15+$BK135*Assembly!U$16+$BL135*Assembly!U$17+$BM135*Assembly!U$18+$BN135*Assembly!U$19+$BO135*Assembly!U$20+$BP135*Assembly!U$21+$BQ135*Assembly!U$22+$BR135*Assembly!U$23+$BS135*Assembly!U$24</f>
        <v>#VALUE!</v>
      </c>
      <c r="CO135" s="145" t="e">
        <f>$AY135*Assembly!V$4+$AZ135*Assembly!V$5+$BA135*Assembly!V$6+$BB135*Assembly!V$7+$BC135*Assembly!V$8+$BD135*Assembly!V$9+$BE135*Assembly!V$10+$BF135*Assembly!V$11+$BG135*Assembly!V$12+$BH135*Assembly!V$13+$BI135*Assembly!V$14+$BJ135*Assembly!V$15+$BK135*Assembly!V$16+$BL135*Assembly!V$17+$BM135*Assembly!V$18+$BN135*Assembly!V$19+$BO135*Assembly!V$20+$BP135*Assembly!V$21+$BQ135*Assembly!V$22+$BR135*Assembly!V$23+$BS135*Assembly!V$24</f>
        <v>#VALUE!</v>
      </c>
      <c r="CP135" s="145" t="e">
        <f>CF135*Refining!$F$3</f>
        <v>#VALUE!</v>
      </c>
      <c r="CQ135" s="145" t="e">
        <f>CG135*Refining!$F$4</f>
        <v>#VALUE!</v>
      </c>
      <c r="CR135" s="145" t="e">
        <f>CH135*Refining!$F$5</f>
        <v>#VALUE!</v>
      </c>
      <c r="CS135" s="145" t="e">
        <f>CI135*Refining!$F$6</f>
        <v>#VALUE!</v>
      </c>
      <c r="CT135" s="145" t="e">
        <f>CJ135*Refining!$F$7</f>
        <v>#VALUE!</v>
      </c>
      <c r="CU135" s="145" t="e">
        <f>CK135*Refining!$F$8</f>
        <v>#VALUE!</v>
      </c>
      <c r="CV135" s="145" t="e">
        <f>CL135*Refining!$F$9</f>
        <v>#VALUE!</v>
      </c>
      <c r="CW135" s="145" t="e">
        <f>CM135*Refining!$F$10</f>
        <v>#VALUE!</v>
      </c>
      <c r="CX135" s="145" t="e">
        <f>CN135*Refining!$F$11</f>
        <v>#VALUE!</v>
      </c>
      <c r="CY135" s="145" t="e">
        <f>CO135*Refining!$F$12</f>
        <v>#VALUE!</v>
      </c>
      <c r="CZ135" s="185" t="e">
        <f t="shared" ref="CZ135:DS135" si="546">IF(CF135 = 0, "", CF135)</f>
        <v>#VALUE!</v>
      </c>
      <c r="DA135" s="189" t="e">
        <f t="shared" si="546"/>
        <v>#VALUE!</v>
      </c>
      <c r="DB135" s="186" t="e">
        <f t="shared" si="546"/>
        <v>#VALUE!</v>
      </c>
      <c r="DC135" s="186" t="e">
        <f t="shared" si="546"/>
        <v>#VALUE!</v>
      </c>
      <c r="DD135" s="186" t="e">
        <f t="shared" si="546"/>
        <v>#VALUE!</v>
      </c>
      <c r="DE135" s="186" t="e">
        <f t="shared" si="546"/>
        <v>#VALUE!</v>
      </c>
      <c r="DF135" s="186" t="e">
        <f t="shared" si="546"/>
        <v>#VALUE!</v>
      </c>
      <c r="DG135" s="186" t="e">
        <f t="shared" si="546"/>
        <v>#VALUE!</v>
      </c>
      <c r="DH135" s="186" t="e">
        <f t="shared" si="546"/>
        <v>#VALUE!</v>
      </c>
      <c r="DI135" s="187" t="e">
        <f t="shared" si="546"/>
        <v>#VALUE!</v>
      </c>
      <c r="DJ135" s="185" t="e">
        <f t="shared" si="546"/>
        <v>#VALUE!</v>
      </c>
      <c r="DK135" s="189" t="e">
        <f t="shared" si="546"/>
        <v>#VALUE!</v>
      </c>
      <c r="DL135" s="186" t="e">
        <f t="shared" si="546"/>
        <v>#VALUE!</v>
      </c>
      <c r="DM135" s="186" t="e">
        <f t="shared" si="546"/>
        <v>#VALUE!</v>
      </c>
      <c r="DN135" s="188" t="e">
        <f t="shared" si="546"/>
        <v>#VALUE!</v>
      </c>
      <c r="DO135" s="186" t="e">
        <f t="shared" si="546"/>
        <v>#VALUE!</v>
      </c>
      <c r="DP135" s="186" t="e">
        <f t="shared" si="546"/>
        <v>#VALUE!</v>
      </c>
      <c r="DQ135" s="186" t="e">
        <f t="shared" si="546"/>
        <v>#VALUE!</v>
      </c>
      <c r="DR135" s="186" t="e">
        <f t="shared" si="546"/>
        <v>#VALUE!</v>
      </c>
      <c r="DS135" s="187" t="e">
        <f t="shared" si="546"/>
        <v>#VALUE!</v>
      </c>
      <c r="DT135" s="185" t="e">
        <f t="shared" si="11"/>
        <v>#VALUE!</v>
      </c>
      <c r="DU135" s="189" t="e">
        <f t="shared" si="12"/>
        <v>#VALUE!</v>
      </c>
      <c r="DV135" s="133" t="e">
        <f>CZ135*'Ores &amp; Ingots'!$C$3+DA135*'Ores &amp; Ingots'!$C$4+DB135*'Ores &amp; Ingots'!$C$5+DC135*'Ores &amp; Ingots'!$C$6+DD135*'Ores &amp; Ingots'!$C$7+DE135*'Ores &amp; Ingots'!$C$8+DF135*'Ores &amp; Ingots'!$C$9+DG135*'Ores &amp; Ingots'!$C$10+DH135*'Ores &amp; Ingots'!$C$11+DI135*'Ores &amp; Ingots'!$C$12</f>
        <v>#VALUE!</v>
      </c>
      <c r="DW135" s="133" t="e">
        <f>DJ135*'Ores &amp; Ingots'!$B$3+DK135*'Ores &amp; Ingots'!$B$4+DL135*'Ores &amp; Ingots'!$B$5+DM135*'Ores &amp; Ingots'!$B$6+DN135*'Ores &amp; Ingots'!$B$7+DO135*'Ores &amp; Ingots'!$B$8+DP135*'Ores &amp; Ingots'!$B$9+DQ135*'Ores &amp; Ingots'!$B$10+DR135*'Ores &amp; Ingots'!$B$11+DS135*'Ores &amp; Ingots'!$B$12</f>
        <v>#VALUE!</v>
      </c>
      <c r="DX135" s="189" t="e">
        <f>CZ135*Refining!$G$3+DA135*Refining!$G$4+DB135*Refining!$G$5+DC135*Refining!$G$6+DD135*Refining!$G$7+DE135*Refining!$G$8+DF135*Refining!$G$9+DG135*Refining!$G$10+DH135*Refining!$G$11+DI135*Refining!$G$12</f>
        <v>#VALUE!</v>
      </c>
      <c r="DY135" s="189" t="e">
        <f t="shared" si="13"/>
        <v>#VALUE!</v>
      </c>
      <c r="DZ135" s="192" t="e">
        <f t="shared" si="14"/>
        <v>#VALUE!</v>
      </c>
      <c r="EA135" s="185" t="e">
        <f t="shared" si="15"/>
        <v>#VALUE!</v>
      </c>
      <c r="EB135" s="194" t="e">
        <f t="shared" ref="EB135:EC135" si="547">EA135/60</f>
        <v>#VALUE!</v>
      </c>
      <c r="EC135" s="194" t="e">
        <f t="shared" si="547"/>
        <v>#VALUE!</v>
      </c>
      <c r="ED135" s="185" t="e">
        <f t="shared" si="17"/>
        <v>#VALUE!</v>
      </c>
      <c r="EE135" s="194" t="e">
        <f t="shared" ref="EE135:EF135" si="548">ED135/1000</f>
        <v>#VALUE!</v>
      </c>
      <c r="EF135" s="196" t="e">
        <f t="shared" si="548"/>
        <v>#VALUE!</v>
      </c>
      <c r="EG135" s="130" t="e">
        <f t="shared" si="19"/>
        <v>#VALUE!</v>
      </c>
      <c r="EH135" s="132" t="e">
        <f t="shared" si="20"/>
        <v>#VALUE!</v>
      </c>
      <c r="EI135" s="133">
        <v>829</v>
      </c>
    </row>
    <row r="136" spans="1:139" ht="12.75" hidden="1" x14ac:dyDescent="0.2">
      <c r="A136" s="864"/>
      <c r="B136" s="135" t="s">
        <v>352</v>
      </c>
      <c r="C136" s="137" t="s">
        <v>155</v>
      </c>
      <c r="D136" s="137">
        <v>3</v>
      </c>
      <c r="E136" s="137">
        <v>3</v>
      </c>
      <c r="F136" s="137">
        <v>3</v>
      </c>
      <c r="G136" s="139">
        <f t="shared" si="0"/>
        <v>3.375</v>
      </c>
      <c r="H136" s="140">
        <v>25</v>
      </c>
      <c r="I136" s="140">
        <v>25</v>
      </c>
      <c r="J136" s="140">
        <f>H136/Main!$D$9</f>
        <v>5</v>
      </c>
      <c r="K136" s="140">
        <f>I136/Main!$D$10</f>
        <v>12.5</v>
      </c>
      <c r="L136" s="140">
        <f t="shared" si="1"/>
        <v>2.5</v>
      </c>
      <c r="M136" s="140">
        <v>1</v>
      </c>
      <c r="N136" s="145">
        <v>50</v>
      </c>
      <c r="O136" s="145">
        <v>50</v>
      </c>
      <c r="P136" s="143"/>
      <c r="Q136" s="145">
        <v>1152</v>
      </c>
      <c r="R136" s="145">
        <f>Q136*Main!$D$6</f>
        <v>11520</v>
      </c>
      <c r="S136" s="146"/>
      <c r="T136" s="146"/>
      <c r="U136" s="143"/>
      <c r="V136" s="143"/>
      <c r="W136" s="146"/>
      <c r="X136" s="146"/>
      <c r="Y136" s="143"/>
      <c r="Z136" s="143"/>
      <c r="AA136" s="143"/>
      <c r="AB136" s="143"/>
      <c r="AC136" s="362"/>
      <c r="AD136" s="133">
        <v>21</v>
      </c>
      <c r="AE136" s="133">
        <v>0</v>
      </c>
      <c r="AF136" s="133">
        <v>6</v>
      </c>
      <c r="AG136" s="133">
        <v>0</v>
      </c>
      <c r="AH136" s="133">
        <v>12</v>
      </c>
      <c r="AI136" s="133">
        <v>0</v>
      </c>
      <c r="AJ136" s="133">
        <v>6</v>
      </c>
      <c r="AK136" s="167">
        <v>6</v>
      </c>
      <c r="AL136" s="133">
        <v>0</v>
      </c>
      <c r="AM136" s="133">
        <v>0</v>
      </c>
      <c r="AN136" s="133">
        <v>0</v>
      </c>
      <c r="AO136" s="133">
        <v>0</v>
      </c>
      <c r="AP136" s="133">
        <v>0</v>
      </c>
      <c r="AQ136" s="133">
        <v>0</v>
      </c>
      <c r="AR136" s="133">
        <v>0</v>
      </c>
      <c r="AS136" s="133">
        <v>0</v>
      </c>
      <c r="AT136" s="133">
        <v>0</v>
      </c>
      <c r="AU136" s="133">
        <v>0</v>
      </c>
      <c r="AV136" s="133">
        <v>0</v>
      </c>
      <c r="AW136" s="133">
        <v>0</v>
      </c>
      <c r="AX136" s="133">
        <v>0</v>
      </c>
      <c r="AY136" s="174">
        <f t="shared" ref="AY136:BS136" si="549">IF(AD136 = 0, "", AD136)</f>
        <v>21</v>
      </c>
      <c r="AZ136" s="137" t="str">
        <f t="shared" si="549"/>
        <v/>
      </c>
      <c r="BA136" s="133">
        <f t="shared" si="549"/>
        <v>6</v>
      </c>
      <c r="BB136" s="137" t="str">
        <f t="shared" si="549"/>
        <v/>
      </c>
      <c r="BC136" s="133">
        <f t="shared" si="549"/>
        <v>12</v>
      </c>
      <c r="BD136" s="137" t="str">
        <f t="shared" si="549"/>
        <v/>
      </c>
      <c r="BE136" s="133">
        <f t="shared" si="549"/>
        <v>6</v>
      </c>
      <c r="BF136" s="167">
        <f t="shared" si="549"/>
        <v>6</v>
      </c>
      <c r="BG136" s="137" t="str">
        <f t="shared" si="549"/>
        <v/>
      </c>
      <c r="BH136" s="137" t="str">
        <f t="shared" si="549"/>
        <v/>
      </c>
      <c r="BI136" s="137" t="str">
        <f t="shared" si="549"/>
        <v/>
      </c>
      <c r="BJ136" s="137" t="str">
        <f t="shared" si="549"/>
        <v/>
      </c>
      <c r="BK136" s="137" t="str">
        <f t="shared" si="549"/>
        <v/>
      </c>
      <c r="BL136" s="137" t="str">
        <f t="shared" si="549"/>
        <v/>
      </c>
      <c r="BM136" s="137" t="str">
        <f t="shared" si="549"/>
        <v/>
      </c>
      <c r="BN136" s="137" t="str">
        <f t="shared" si="549"/>
        <v/>
      </c>
      <c r="BO136" s="137" t="str">
        <f t="shared" si="549"/>
        <v/>
      </c>
      <c r="BP136" s="137" t="str">
        <f t="shared" si="549"/>
        <v/>
      </c>
      <c r="BQ136" s="137" t="str">
        <f t="shared" si="549"/>
        <v/>
      </c>
      <c r="BR136" s="137" t="str">
        <f t="shared" si="549"/>
        <v/>
      </c>
      <c r="BS136" s="169" t="str">
        <f t="shared" si="549"/>
        <v/>
      </c>
      <c r="BT136" s="174" t="e">
        <f>$AY136*Assembly!Z$4+$AZ136*Assembly!Z$5+$BA136*Assembly!Z$6+$BB136*Assembly!Z$7+$BC136*Assembly!Z$8+$BD136*Assembly!Z$9+$BE136*Assembly!Z$10+$BF136*Assembly!Z$11+$BG136*Assembly!Z$12+$BH136*Assembly!Z$13+$BI136*Assembly!Z$14+$BJ136*Assembly!Z$15+$BK136*Assembly!Z$16+$BL136*Assembly!Z$17+$BM136*Assembly!Z$18+$BN136*Assembly!Z$19+$BO136*Assembly!Z$20+$BP136*Assembly!Z$21+$BQ136*Assembly!Z$22+$BR136*Assembly!Z$23+$BS136*Assembly!Z$24</f>
        <v>#VALUE!</v>
      </c>
      <c r="BU136" s="133" t="e">
        <f t="shared" si="3"/>
        <v>#VALUE!</v>
      </c>
      <c r="BV136" s="314" t="e">
        <f t="shared" si="537"/>
        <v>#VALUE!</v>
      </c>
      <c r="BW136" s="133" t="e">
        <f>$AY136*Assembly!AD$4+$AZ136*Assembly!AD$5+$BA136*Assembly!AD$6+$BB136*Assembly!AD$7+$BC136*Assembly!AD$8+$BD136*Assembly!AD$9+$BE136*Assembly!AD$10+$BF136*Assembly!AD$11+$BG136*Assembly!AD$12+$BH136*Assembly!AD$13+$BI136*Assembly!AD$14+$BJ136*Assembly!AD$15+$BK136*Assembly!AD$16+$BL136*Assembly!AD$17+$BM136*Assembly!AD$18+$BN136*Assembly!AD$19+$BO136*Assembly!AD$20+$BP136*Assembly!AD$21+$BQ136*Assembly!AD$22+$BR136*Assembly!AD$23+$BS136*Assembly!AD$24</f>
        <v>#VALUE!</v>
      </c>
      <c r="BX136" s="177" t="e">
        <f t="shared" si="4"/>
        <v>#VALUE!</v>
      </c>
      <c r="BY136" s="178" t="e">
        <f t="shared" si="5"/>
        <v>#VALUE!</v>
      </c>
      <c r="BZ136" s="179" t="e">
        <f t="shared" si="6"/>
        <v>#VALUE!</v>
      </c>
      <c r="CA136" s="178" t="e">
        <f t="shared" si="7"/>
        <v>#VALUE!</v>
      </c>
      <c r="CB136" s="133" t="e">
        <f>$AY136*Assembly!Y$4+$AZ136*Assembly!Y$5+$BA136*Assembly!Y$6+$BB136*Assembly!Y$7+$BC136*Assembly!Y$8+$BD136*Assembly!Y$9+$BE136*Assembly!Y$10+$BF136*Assembly!Y$11+$BG136*Assembly!Y$12+$BH136*Assembly!Y$13+$BI136*Assembly!Y$14+$BJ136*Assembly!Y$15+$BK136*Assembly!Y$16+$BL136*Assembly!Y$17+$BM136*Assembly!Y$18+$BN136*Assembly!Y$19+$BO136*Assembly!Y$20+$BP136*Assembly!Y$21+$BQ136*Assembly!Y$22+$BR136*Assembly!Y$23+$BS136*Assembly!Y$24</f>
        <v>#VALUE!</v>
      </c>
      <c r="CC136" s="133" t="e">
        <f t="shared" si="8"/>
        <v>#VALUE!</v>
      </c>
      <c r="CD136" s="130" t="e">
        <f t="shared" si="9"/>
        <v>#VALUE!</v>
      </c>
      <c r="CE136" s="183" t="e">
        <f>$AY136*Assembly!AC$4+$AZ136*Assembly!AC$5+$BA136*Assembly!AC$6+$BB136*Assembly!AC$7+$BC136*Assembly!AC$8+$BD136*Assembly!AC$9+$BE136*Assembly!AC$10+$BF136*Assembly!AC$11+$BG136*Assembly!AC$12+$BH136*Assembly!AC$13+$BI136*Assembly!AC$14+$BJ136*Assembly!AC$15+$BK136*Assembly!AC$16+$BL136*Assembly!AC$17+$BM136*Assembly!AC$18+$BN136*Assembly!AC$19+$BO136*Assembly!AC$20+$BP136*Assembly!AC$21+$BQ136*Assembly!AC$22+$BR136*Assembly!AC$23+$BS136*Assembly!AC$24</f>
        <v>#VALUE!</v>
      </c>
      <c r="CF136" s="145" t="e">
        <f>$AY136*Assembly!M$4+$AZ136*Assembly!M$5+$BA136*Assembly!M$6+$BB136*Assembly!M$7+$BC136*Assembly!M$8+$BD136*Assembly!M$9+$BE136*Assembly!M$10+$BF136*Assembly!M$11+$BG136*Assembly!M$12+$BH136*Assembly!M$13+$BI136*Assembly!M$14+$BJ136*Assembly!M$15+$BK136*Assembly!M$16+$BL136*Assembly!M$17+$BM136*Assembly!M$18+$BN136*Assembly!M$19+$BO136*Assembly!M$20+$BP136*Assembly!M$21+$BQ136*Assembly!M$22+$BR136*Assembly!M$23+$BS136*Assembly!M$24</f>
        <v>#VALUE!</v>
      </c>
      <c r="CG136" s="145" t="e">
        <f>$AY136*Assembly!N$4+$AZ136*Assembly!N$5+$BA136*Assembly!N$6+$BB136*Assembly!N$7+$BC136*Assembly!N$8+$BD136*Assembly!N$9+$BE136*Assembly!N$10+$BF136*Assembly!N$11+$BG136*Assembly!N$12+$BH136*Assembly!N$13+$BI136*Assembly!N$14+$BJ136*Assembly!N$15+$BK136*Assembly!N$16+$BL136*Assembly!N$17+$BM136*Assembly!N$18+$BN136*Assembly!N$19+$BO136*Assembly!N$20+$BP136*Assembly!N$21+$BQ136*Assembly!N$22+$BR136*Assembly!N$23+$BS136*Assembly!N$24</f>
        <v>#VALUE!</v>
      </c>
      <c r="CH136" s="145" t="e">
        <f>$AY136*Assembly!O$4+$AZ136*Assembly!O$5+$BA136*Assembly!O$6+$BB136*Assembly!O$7+$BC136*Assembly!O$8+$BD136*Assembly!O$9+$BE136*Assembly!O$10+$BF136*Assembly!O$11+$BG136*Assembly!O$12+$BH136*Assembly!O$13+$BI136*Assembly!O$14+$BJ136*Assembly!O$15+$BK136*Assembly!O$16+$BL136*Assembly!O$17+$BM136*Assembly!O$18+$BN136*Assembly!O$19+$BO136*Assembly!O$20+$BP136*Assembly!O$21+$BQ136*Assembly!O$22+$BR136*Assembly!O$23+$BS136*Assembly!O$24</f>
        <v>#VALUE!</v>
      </c>
      <c r="CI136" s="140" t="e">
        <f>$AY136*Assembly!P$4+$AZ136*Assembly!P$5+$BA136*Assembly!P$6+$BB136*Assembly!P$7+$BC136*Assembly!P$8+$BD136*Assembly!P$9+$BE136*Assembly!P$10+$BF136*Assembly!P$11+$BG136*Assembly!P$12+$BH136*Assembly!P$13+$BI136*Assembly!P$14+$BJ136*Assembly!P$15+$BK136*Assembly!P$16+$BL136*Assembly!P$17+$BM136*Assembly!P$18+$BN136*Assembly!P$19+$BO136*Assembly!P$20+$BP136*Assembly!P$21+$BQ136*Assembly!P$22+$BR136*Assembly!P$23+$BS136*Assembly!P$24</f>
        <v>#VALUE!</v>
      </c>
      <c r="CJ136" s="140" t="e">
        <f>$AY136*Assembly!Q$4+$AZ136*Assembly!Q$5+$BA136*Assembly!Q$6+$BB136*Assembly!Q$7+$BC136*Assembly!Q$8+$BD136*Assembly!Q$9+$BE136*Assembly!Q$10+$BF136*Assembly!Q$11+$BG136*Assembly!Q$12+$BH136*Assembly!Q$13+$BI136*Assembly!Q$14+$BJ136*Assembly!Q$15+$BK136*Assembly!Q$16+$BL136*Assembly!Q$17+$BM136*Assembly!Q$18+$BN136*Assembly!Q$19+$BO136*Assembly!Q$20+$BP136*Assembly!Q$21+$BQ136*Assembly!Q$22+$BR136*Assembly!Q$23+$BS136*Assembly!Q$24</f>
        <v>#VALUE!</v>
      </c>
      <c r="CK136" s="145" t="e">
        <f>$AY136*Assembly!R$4+$AZ136*Assembly!R$5+$BA136*Assembly!R$6+$BB136*Assembly!R$7+$BC136*Assembly!R$8+$BD136*Assembly!R$9+$BE136*Assembly!R$10+$BF136*Assembly!R$11+$BG136*Assembly!R$12+$BH136*Assembly!R$13+$BI136*Assembly!R$14+$BJ136*Assembly!R$15+$BK136*Assembly!R$16+$BL136*Assembly!R$17+$BM136*Assembly!R$18+$BN136*Assembly!R$19+$BO136*Assembly!R$20+$BP136*Assembly!R$21+$BQ136*Assembly!R$22+$BR136*Assembly!R$23+$BS136*Assembly!R$24</f>
        <v>#VALUE!</v>
      </c>
      <c r="CL136" s="140" t="e">
        <f>$AY136*Assembly!S$4+$AZ136*Assembly!S$5+$BA136*Assembly!S$6+$BB136*Assembly!S$7+$BC136*Assembly!S$8+$BD136*Assembly!S$9+$BE136*Assembly!S$10+$BF136*Assembly!S$11+$BG136*Assembly!S$12+$BH136*Assembly!S$13+$BI136*Assembly!S$14+$BJ136*Assembly!S$15+$BK136*Assembly!S$16+$BL136*Assembly!S$17+$BM136*Assembly!S$18+$BN136*Assembly!S$19+$BO136*Assembly!S$20+$BP136*Assembly!S$21+$BQ136*Assembly!S$22+$BR136*Assembly!S$23+$BS136*Assembly!S$24</f>
        <v>#VALUE!</v>
      </c>
      <c r="CM136" s="140" t="e">
        <f>$AY136*Assembly!T$4+$AZ136*Assembly!T$5+$BA136*Assembly!T$6+$BB136*Assembly!T$7+$BC136*Assembly!T$8+$BD136*Assembly!T$9+$BE136*Assembly!T$10+$BF136*Assembly!T$11+$BG136*Assembly!T$12+$BH136*Assembly!T$13+$BI136*Assembly!T$14+$BJ136*Assembly!T$15+$BK136*Assembly!T$16+$BL136*Assembly!T$17+$BM136*Assembly!T$18+$BN136*Assembly!T$19+$BO136*Assembly!T$20+$BP136*Assembly!T$21+$BQ136*Assembly!T$22+$BR136*Assembly!T$23+$BS136*Assembly!T$24</f>
        <v>#VALUE!</v>
      </c>
      <c r="CN136" s="140" t="e">
        <f>$AY136*Assembly!U$4+$AZ136*Assembly!U$5+$BA136*Assembly!U$6+$BB136*Assembly!U$7+$BC136*Assembly!U$8+$BD136*Assembly!U$9+$BE136*Assembly!U$10+$BF136*Assembly!U$11+$BG136*Assembly!U$12+$BH136*Assembly!U$13+$BI136*Assembly!U$14+$BJ136*Assembly!U$15+$BK136*Assembly!U$16+$BL136*Assembly!U$17+$BM136*Assembly!U$18+$BN136*Assembly!U$19+$BO136*Assembly!U$20+$BP136*Assembly!U$21+$BQ136*Assembly!U$22+$BR136*Assembly!U$23+$BS136*Assembly!U$24</f>
        <v>#VALUE!</v>
      </c>
      <c r="CO136" s="145" t="e">
        <f>$AY136*Assembly!V$4+$AZ136*Assembly!V$5+$BA136*Assembly!V$6+$BB136*Assembly!V$7+$BC136*Assembly!V$8+$BD136*Assembly!V$9+$BE136*Assembly!V$10+$BF136*Assembly!V$11+$BG136*Assembly!V$12+$BH136*Assembly!V$13+$BI136*Assembly!V$14+$BJ136*Assembly!V$15+$BK136*Assembly!V$16+$BL136*Assembly!V$17+$BM136*Assembly!V$18+$BN136*Assembly!V$19+$BO136*Assembly!V$20+$BP136*Assembly!V$21+$BQ136*Assembly!V$22+$BR136*Assembly!V$23+$BS136*Assembly!V$24</f>
        <v>#VALUE!</v>
      </c>
      <c r="CP136" s="145" t="e">
        <f>CF136*Refining!$F$3</f>
        <v>#VALUE!</v>
      </c>
      <c r="CQ136" s="145" t="e">
        <f>CG136*Refining!$F$4</f>
        <v>#VALUE!</v>
      </c>
      <c r="CR136" s="145" t="e">
        <f>CH136*Refining!$F$5</f>
        <v>#VALUE!</v>
      </c>
      <c r="CS136" s="145" t="e">
        <f>CI136*Refining!$F$6</f>
        <v>#VALUE!</v>
      </c>
      <c r="CT136" s="145" t="e">
        <f>CJ136*Refining!$F$7</f>
        <v>#VALUE!</v>
      </c>
      <c r="CU136" s="145" t="e">
        <f>CK136*Refining!$F$8</f>
        <v>#VALUE!</v>
      </c>
      <c r="CV136" s="145" t="e">
        <f>CL136*Refining!$F$9</f>
        <v>#VALUE!</v>
      </c>
      <c r="CW136" s="145" t="e">
        <f>CM136*Refining!$F$10</f>
        <v>#VALUE!</v>
      </c>
      <c r="CX136" s="145" t="e">
        <f>CN136*Refining!$F$11</f>
        <v>#VALUE!</v>
      </c>
      <c r="CY136" s="145" t="e">
        <f>CO136*Refining!$F$12</f>
        <v>#VALUE!</v>
      </c>
      <c r="CZ136" s="185" t="e">
        <f t="shared" ref="CZ136:DS136" si="550">IF(CF136 = 0, "", CF136)</f>
        <v>#VALUE!</v>
      </c>
      <c r="DA136" s="189" t="e">
        <f t="shared" si="550"/>
        <v>#VALUE!</v>
      </c>
      <c r="DB136" s="186" t="e">
        <f t="shared" si="550"/>
        <v>#VALUE!</v>
      </c>
      <c r="DC136" s="186" t="e">
        <f t="shared" si="550"/>
        <v>#VALUE!</v>
      </c>
      <c r="DD136" s="186" t="e">
        <f t="shared" si="550"/>
        <v>#VALUE!</v>
      </c>
      <c r="DE136" s="186" t="e">
        <f t="shared" si="550"/>
        <v>#VALUE!</v>
      </c>
      <c r="DF136" s="186" t="e">
        <f t="shared" si="550"/>
        <v>#VALUE!</v>
      </c>
      <c r="DG136" s="186" t="e">
        <f t="shared" si="550"/>
        <v>#VALUE!</v>
      </c>
      <c r="DH136" s="186" t="e">
        <f t="shared" si="550"/>
        <v>#VALUE!</v>
      </c>
      <c r="DI136" s="187" t="e">
        <f t="shared" si="550"/>
        <v>#VALUE!</v>
      </c>
      <c r="DJ136" s="185" t="e">
        <f t="shared" si="550"/>
        <v>#VALUE!</v>
      </c>
      <c r="DK136" s="189" t="e">
        <f t="shared" si="550"/>
        <v>#VALUE!</v>
      </c>
      <c r="DL136" s="186" t="e">
        <f t="shared" si="550"/>
        <v>#VALUE!</v>
      </c>
      <c r="DM136" s="186" t="e">
        <f t="shared" si="550"/>
        <v>#VALUE!</v>
      </c>
      <c r="DN136" s="188" t="e">
        <f t="shared" si="550"/>
        <v>#VALUE!</v>
      </c>
      <c r="DO136" s="186" t="e">
        <f t="shared" si="550"/>
        <v>#VALUE!</v>
      </c>
      <c r="DP136" s="186" t="e">
        <f t="shared" si="550"/>
        <v>#VALUE!</v>
      </c>
      <c r="DQ136" s="186" t="e">
        <f t="shared" si="550"/>
        <v>#VALUE!</v>
      </c>
      <c r="DR136" s="186" t="e">
        <f t="shared" si="550"/>
        <v>#VALUE!</v>
      </c>
      <c r="DS136" s="187" t="e">
        <f t="shared" si="550"/>
        <v>#VALUE!</v>
      </c>
      <c r="DT136" s="185" t="e">
        <f t="shared" si="11"/>
        <v>#VALUE!</v>
      </c>
      <c r="DU136" s="189" t="e">
        <f t="shared" si="12"/>
        <v>#VALUE!</v>
      </c>
      <c r="DV136" s="133" t="e">
        <f>CZ136*'Ores &amp; Ingots'!$C$3+DA136*'Ores &amp; Ingots'!$C$4+DB136*'Ores &amp; Ingots'!$C$5+DC136*'Ores &amp; Ingots'!$C$6+DD136*'Ores &amp; Ingots'!$C$7+DE136*'Ores &amp; Ingots'!$C$8+DF136*'Ores &amp; Ingots'!$C$9+DG136*'Ores &amp; Ingots'!$C$10+DH136*'Ores &amp; Ingots'!$C$11+DI136*'Ores &amp; Ingots'!$C$12</f>
        <v>#VALUE!</v>
      </c>
      <c r="DW136" s="133" t="e">
        <f>DJ136*'Ores &amp; Ingots'!$B$3+DK136*'Ores &amp; Ingots'!$B$4+DL136*'Ores &amp; Ingots'!$B$5+DM136*'Ores &amp; Ingots'!$B$6+DN136*'Ores &amp; Ingots'!$B$7+DO136*'Ores &amp; Ingots'!$B$8+DP136*'Ores &amp; Ingots'!$B$9+DQ136*'Ores &amp; Ingots'!$B$10+DR136*'Ores &amp; Ingots'!$B$11+DS136*'Ores &amp; Ingots'!$B$12</f>
        <v>#VALUE!</v>
      </c>
      <c r="DX136" s="189" t="e">
        <f>CZ136*Refining!$G$3+DA136*Refining!$G$4+DB136*Refining!$G$5+DC136*Refining!$G$6+DD136*Refining!$G$7+DE136*Refining!$G$8+DF136*Refining!$G$9+DG136*Refining!$G$10+DH136*Refining!$G$11+DI136*Refining!$G$12</f>
        <v>#VALUE!</v>
      </c>
      <c r="DY136" s="189" t="e">
        <f t="shared" si="13"/>
        <v>#VALUE!</v>
      </c>
      <c r="DZ136" s="192" t="e">
        <f t="shared" si="14"/>
        <v>#VALUE!</v>
      </c>
      <c r="EA136" s="185" t="e">
        <f t="shared" si="15"/>
        <v>#VALUE!</v>
      </c>
      <c r="EB136" s="194" t="e">
        <f t="shared" ref="EB136:EC136" si="551">EA136/60</f>
        <v>#VALUE!</v>
      </c>
      <c r="EC136" s="194" t="e">
        <f t="shared" si="551"/>
        <v>#VALUE!</v>
      </c>
      <c r="ED136" s="185" t="e">
        <f t="shared" si="17"/>
        <v>#VALUE!</v>
      </c>
      <c r="EE136" s="194" t="e">
        <f t="shared" ref="EE136:EF136" si="552">ED136/1000</f>
        <v>#VALUE!</v>
      </c>
      <c r="EF136" s="196" t="e">
        <f t="shared" si="552"/>
        <v>#VALUE!</v>
      </c>
      <c r="EG136" s="130" t="e">
        <f t="shared" si="19"/>
        <v>#VALUE!</v>
      </c>
      <c r="EH136" s="132" t="e">
        <f t="shared" si="20"/>
        <v>#VALUE!</v>
      </c>
      <c r="EI136" s="133" t="s">
        <v>28</v>
      </c>
    </row>
    <row r="137" spans="1:139" ht="12.75" hidden="1" x14ac:dyDescent="0.2">
      <c r="A137" s="864"/>
      <c r="B137" s="135" t="s">
        <v>353</v>
      </c>
      <c r="C137" s="137" t="s">
        <v>155</v>
      </c>
      <c r="D137" s="137">
        <v>1</v>
      </c>
      <c r="E137" s="137">
        <v>1</v>
      </c>
      <c r="F137" s="137">
        <v>1</v>
      </c>
      <c r="G137" s="139">
        <f t="shared" si="0"/>
        <v>0.125</v>
      </c>
      <c r="H137" s="140">
        <v>15</v>
      </c>
      <c r="I137" s="140">
        <v>15</v>
      </c>
      <c r="J137" s="140">
        <f>H137/Main!$D$9</f>
        <v>3</v>
      </c>
      <c r="K137" s="140">
        <f>I137/Main!$D$10</f>
        <v>7.5</v>
      </c>
      <c r="L137" s="140">
        <f t="shared" si="1"/>
        <v>2.5</v>
      </c>
      <c r="M137" s="140">
        <v>1</v>
      </c>
      <c r="N137" s="145" t="s">
        <v>28</v>
      </c>
      <c r="O137" s="145" t="s">
        <v>28</v>
      </c>
      <c r="P137" s="143"/>
      <c r="Q137" s="145">
        <v>64</v>
      </c>
      <c r="R137" s="145">
        <f>Q137*Main!$D$6</f>
        <v>640</v>
      </c>
      <c r="S137" s="146"/>
      <c r="T137" s="146"/>
      <c r="U137" s="143"/>
      <c r="V137" s="143"/>
      <c r="W137" s="146"/>
      <c r="X137" s="146"/>
      <c r="Y137" s="143"/>
      <c r="Z137" s="143"/>
      <c r="AA137" s="143"/>
      <c r="AB137" s="143"/>
      <c r="AC137" s="362"/>
      <c r="AD137" s="133">
        <v>7</v>
      </c>
      <c r="AE137" s="133">
        <v>0</v>
      </c>
      <c r="AF137" s="133">
        <v>2</v>
      </c>
      <c r="AG137" s="133">
        <v>0</v>
      </c>
      <c r="AH137" s="133">
        <v>4</v>
      </c>
      <c r="AI137" s="133">
        <v>0</v>
      </c>
      <c r="AJ137" s="133">
        <v>1</v>
      </c>
      <c r="AK137" s="167">
        <v>4</v>
      </c>
      <c r="AL137" s="133">
        <v>0</v>
      </c>
      <c r="AM137" s="133">
        <v>0</v>
      </c>
      <c r="AN137" s="133">
        <v>0</v>
      </c>
      <c r="AO137" s="133">
        <v>0</v>
      </c>
      <c r="AP137" s="133">
        <v>0</v>
      </c>
      <c r="AQ137" s="133">
        <v>0</v>
      </c>
      <c r="AR137" s="133">
        <v>0</v>
      </c>
      <c r="AS137" s="133">
        <v>0</v>
      </c>
      <c r="AT137" s="133">
        <v>0</v>
      </c>
      <c r="AU137" s="133">
        <v>0</v>
      </c>
      <c r="AV137" s="133">
        <v>0</v>
      </c>
      <c r="AW137" s="133">
        <v>0</v>
      </c>
      <c r="AX137" s="133">
        <v>0</v>
      </c>
      <c r="AY137" s="174">
        <f t="shared" ref="AY137:BS137" si="553">IF(AD137 = 0, "", AD137)</f>
        <v>7</v>
      </c>
      <c r="AZ137" s="137" t="str">
        <f t="shared" si="553"/>
        <v/>
      </c>
      <c r="BA137" s="133">
        <f t="shared" si="553"/>
        <v>2</v>
      </c>
      <c r="BB137" s="137" t="str">
        <f t="shared" si="553"/>
        <v/>
      </c>
      <c r="BC137" s="133">
        <f t="shared" si="553"/>
        <v>4</v>
      </c>
      <c r="BD137" s="137" t="str">
        <f t="shared" si="553"/>
        <v/>
      </c>
      <c r="BE137" s="133">
        <f t="shared" si="553"/>
        <v>1</v>
      </c>
      <c r="BF137" s="167">
        <f t="shared" si="553"/>
        <v>4</v>
      </c>
      <c r="BG137" s="137" t="str">
        <f t="shared" si="553"/>
        <v/>
      </c>
      <c r="BH137" s="137" t="str">
        <f t="shared" si="553"/>
        <v/>
      </c>
      <c r="BI137" s="137" t="str">
        <f t="shared" si="553"/>
        <v/>
      </c>
      <c r="BJ137" s="137" t="str">
        <f t="shared" si="553"/>
        <v/>
      </c>
      <c r="BK137" s="137" t="str">
        <f t="shared" si="553"/>
        <v/>
      </c>
      <c r="BL137" s="137" t="str">
        <f t="shared" si="553"/>
        <v/>
      </c>
      <c r="BM137" s="137" t="str">
        <f t="shared" si="553"/>
        <v/>
      </c>
      <c r="BN137" s="137" t="str">
        <f t="shared" si="553"/>
        <v/>
      </c>
      <c r="BO137" s="137" t="str">
        <f t="shared" si="553"/>
        <v/>
      </c>
      <c r="BP137" s="137" t="str">
        <f t="shared" si="553"/>
        <v/>
      </c>
      <c r="BQ137" s="137" t="str">
        <f t="shared" si="553"/>
        <v/>
      </c>
      <c r="BR137" s="137" t="str">
        <f t="shared" si="553"/>
        <v/>
      </c>
      <c r="BS137" s="169" t="str">
        <f t="shared" si="553"/>
        <v/>
      </c>
      <c r="BT137" s="174" t="e">
        <f>$AY137*Assembly!Z$4+$AZ137*Assembly!Z$5+$BA137*Assembly!Z$6+$BB137*Assembly!Z$7+$BC137*Assembly!Z$8+$BD137*Assembly!Z$9+$BE137*Assembly!Z$10+$BF137*Assembly!Z$11+$BG137*Assembly!Z$12+$BH137*Assembly!Z$13+$BI137*Assembly!Z$14+$BJ137*Assembly!Z$15+$BK137*Assembly!Z$16+$BL137*Assembly!Z$17+$BM137*Assembly!Z$18+$BN137*Assembly!Z$19+$BO137*Assembly!Z$20+$BP137*Assembly!Z$21+$BQ137*Assembly!Z$22+$BR137*Assembly!Z$23+$BS137*Assembly!Z$24</f>
        <v>#VALUE!</v>
      </c>
      <c r="BU137" s="133" t="e">
        <f t="shared" si="3"/>
        <v>#VALUE!</v>
      </c>
      <c r="BV137" s="314" t="e">
        <f t="shared" si="537"/>
        <v>#VALUE!</v>
      </c>
      <c r="BW137" s="133" t="e">
        <f>$AY137*Assembly!AD$4+$AZ137*Assembly!AD$5+$BA137*Assembly!AD$6+$BB137*Assembly!AD$7+$BC137*Assembly!AD$8+$BD137*Assembly!AD$9+$BE137*Assembly!AD$10+$BF137*Assembly!AD$11+$BG137*Assembly!AD$12+$BH137*Assembly!AD$13+$BI137*Assembly!AD$14+$BJ137*Assembly!AD$15+$BK137*Assembly!AD$16+$BL137*Assembly!AD$17+$BM137*Assembly!AD$18+$BN137*Assembly!AD$19+$BO137*Assembly!AD$20+$BP137*Assembly!AD$21+$BQ137*Assembly!AD$22+$BR137*Assembly!AD$23+$BS137*Assembly!AD$24</f>
        <v>#VALUE!</v>
      </c>
      <c r="BX137" s="177" t="e">
        <f t="shared" si="4"/>
        <v>#VALUE!</v>
      </c>
      <c r="BY137" s="178" t="e">
        <f t="shared" si="5"/>
        <v>#VALUE!</v>
      </c>
      <c r="BZ137" s="179" t="e">
        <f t="shared" si="6"/>
        <v>#VALUE!</v>
      </c>
      <c r="CA137" s="178" t="e">
        <f t="shared" si="7"/>
        <v>#VALUE!</v>
      </c>
      <c r="CB137" s="133" t="e">
        <f>$AY137*Assembly!Y$4+$AZ137*Assembly!Y$5+$BA137*Assembly!Y$6+$BB137*Assembly!Y$7+$BC137*Assembly!Y$8+$BD137*Assembly!Y$9+$BE137*Assembly!Y$10+$BF137*Assembly!Y$11+$BG137*Assembly!Y$12+$BH137*Assembly!Y$13+$BI137*Assembly!Y$14+$BJ137*Assembly!Y$15+$BK137*Assembly!Y$16+$BL137*Assembly!Y$17+$BM137*Assembly!Y$18+$BN137*Assembly!Y$19+$BO137*Assembly!Y$20+$BP137*Assembly!Y$21+$BQ137*Assembly!Y$22+$BR137*Assembly!Y$23+$BS137*Assembly!Y$24</f>
        <v>#VALUE!</v>
      </c>
      <c r="CC137" s="133" t="e">
        <f t="shared" si="8"/>
        <v>#VALUE!</v>
      </c>
      <c r="CD137" s="130" t="e">
        <f t="shared" si="9"/>
        <v>#VALUE!</v>
      </c>
      <c r="CE137" s="183" t="e">
        <f>$AY137*Assembly!AC$4+$AZ137*Assembly!AC$5+$BA137*Assembly!AC$6+$BB137*Assembly!AC$7+$BC137*Assembly!AC$8+$BD137*Assembly!AC$9+$BE137*Assembly!AC$10+$BF137*Assembly!AC$11+$BG137*Assembly!AC$12+$BH137*Assembly!AC$13+$BI137*Assembly!AC$14+$BJ137*Assembly!AC$15+$BK137*Assembly!AC$16+$BL137*Assembly!AC$17+$BM137*Assembly!AC$18+$BN137*Assembly!AC$19+$BO137*Assembly!AC$20+$BP137*Assembly!AC$21+$BQ137*Assembly!AC$22+$BR137*Assembly!AC$23+$BS137*Assembly!AC$24</f>
        <v>#VALUE!</v>
      </c>
      <c r="CF137" s="145" t="e">
        <f>$AY137*Assembly!M$4+$AZ137*Assembly!M$5+$BA137*Assembly!M$6+$BB137*Assembly!M$7+$BC137*Assembly!M$8+$BD137*Assembly!M$9+$BE137*Assembly!M$10+$BF137*Assembly!M$11+$BG137*Assembly!M$12+$BH137*Assembly!M$13+$BI137*Assembly!M$14+$BJ137*Assembly!M$15+$BK137*Assembly!M$16+$BL137*Assembly!M$17+$BM137*Assembly!M$18+$BN137*Assembly!M$19+$BO137*Assembly!M$20+$BP137*Assembly!M$21+$BQ137*Assembly!M$22+$BR137*Assembly!M$23+$BS137*Assembly!M$24</f>
        <v>#VALUE!</v>
      </c>
      <c r="CG137" s="145" t="e">
        <f>$AY137*Assembly!N$4+$AZ137*Assembly!N$5+$BA137*Assembly!N$6+$BB137*Assembly!N$7+$BC137*Assembly!N$8+$BD137*Assembly!N$9+$BE137*Assembly!N$10+$BF137*Assembly!N$11+$BG137*Assembly!N$12+$BH137*Assembly!N$13+$BI137*Assembly!N$14+$BJ137*Assembly!N$15+$BK137*Assembly!N$16+$BL137*Assembly!N$17+$BM137*Assembly!N$18+$BN137*Assembly!N$19+$BO137*Assembly!N$20+$BP137*Assembly!N$21+$BQ137*Assembly!N$22+$BR137*Assembly!N$23+$BS137*Assembly!N$24</f>
        <v>#VALUE!</v>
      </c>
      <c r="CH137" s="145" t="e">
        <f>$AY137*Assembly!O$4+$AZ137*Assembly!O$5+$BA137*Assembly!O$6+$BB137*Assembly!O$7+$BC137*Assembly!O$8+$BD137*Assembly!O$9+$BE137*Assembly!O$10+$BF137*Assembly!O$11+$BG137*Assembly!O$12+$BH137*Assembly!O$13+$BI137*Assembly!O$14+$BJ137*Assembly!O$15+$BK137*Assembly!O$16+$BL137*Assembly!O$17+$BM137*Assembly!O$18+$BN137*Assembly!O$19+$BO137*Assembly!O$20+$BP137*Assembly!O$21+$BQ137*Assembly!O$22+$BR137*Assembly!O$23+$BS137*Assembly!O$24</f>
        <v>#VALUE!</v>
      </c>
      <c r="CI137" s="140" t="e">
        <f>$AY137*Assembly!P$4+$AZ137*Assembly!P$5+$BA137*Assembly!P$6+$BB137*Assembly!P$7+$BC137*Assembly!P$8+$BD137*Assembly!P$9+$BE137*Assembly!P$10+$BF137*Assembly!P$11+$BG137*Assembly!P$12+$BH137*Assembly!P$13+$BI137*Assembly!P$14+$BJ137*Assembly!P$15+$BK137*Assembly!P$16+$BL137*Assembly!P$17+$BM137*Assembly!P$18+$BN137*Assembly!P$19+$BO137*Assembly!P$20+$BP137*Assembly!P$21+$BQ137*Assembly!P$22+$BR137*Assembly!P$23+$BS137*Assembly!P$24</f>
        <v>#VALUE!</v>
      </c>
      <c r="CJ137" s="140" t="e">
        <f>$AY137*Assembly!Q$4+$AZ137*Assembly!Q$5+$BA137*Assembly!Q$6+$BB137*Assembly!Q$7+$BC137*Assembly!Q$8+$BD137*Assembly!Q$9+$BE137*Assembly!Q$10+$BF137*Assembly!Q$11+$BG137*Assembly!Q$12+$BH137*Assembly!Q$13+$BI137*Assembly!Q$14+$BJ137*Assembly!Q$15+$BK137*Assembly!Q$16+$BL137*Assembly!Q$17+$BM137*Assembly!Q$18+$BN137*Assembly!Q$19+$BO137*Assembly!Q$20+$BP137*Assembly!Q$21+$BQ137*Assembly!Q$22+$BR137*Assembly!Q$23+$BS137*Assembly!Q$24</f>
        <v>#VALUE!</v>
      </c>
      <c r="CK137" s="145" t="e">
        <f>$AY137*Assembly!R$4+$AZ137*Assembly!R$5+$BA137*Assembly!R$6+$BB137*Assembly!R$7+$BC137*Assembly!R$8+$BD137*Assembly!R$9+$BE137*Assembly!R$10+$BF137*Assembly!R$11+$BG137*Assembly!R$12+$BH137*Assembly!R$13+$BI137*Assembly!R$14+$BJ137*Assembly!R$15+$BK137*Assembly!R$16+$BL137*Assembly!R$17+$BM137*Assembly!R$18+$BN137*Assembly!R$19+$BO137*Assembly!R$20+$BP137*Assembly!R$21+$BQ137*Assembly!R$22+$BR137*Assembly!R$23+$BS137*Assembly!R$24</f>
        <v>#VALUE!</v>
      </c>
      <c r="CL137" s="140" t="e">
        <f>$AY137*Assembly!S$4+$AZ137*Assembly!S$5+$BA137*Assembly!S$6+$BB137*Assembly!S$7+$BC137*Assembly!S$8+$BD137*Assembly!S$9+$BE137*Assembly!S$10+$BF137*Assembly!S$11+$BG137*Assembly!S$12+$BH137*Assembly!S$13+$BI137*Assembly!S$14+$BJ137*Assembly!S$15+$BK137*Assembly!S$16+$BL137*Assembly!S$17+$BM137*Assembly!S$18+$BN137*Assembly!S$19+$BO137*Assembly!S$20+$BP137*Assembly!S$21+$BQ137*Assembly!S$22+$BR137*Assembly!S$23+$BS137*Assembly!S$24</f>
        <v>#VALUE!</v>
      </c>
      <c r="CM137" s="140" t="e">
        <f>$AY137*Assembly!T$4+$AZ137*Assembly!T$5+$BA137*Assembly!T$6+$BB137*Assembly!T$7+$BC137*Assembly!T$8+$BD137*Assembly!T$9+$BE137*Assembly!T$10+$BF137*Assembly!T$11+$BG137*Assembly!T$12+$BH137*Assembly!T$13+$BI137*Assembly!T$14+$BJ137*Assembly!T$15+$BK137*Assembly!T$16+$BL137*Assembly!T$17+$BM137*Assembly!T$18+$BN137*Assembly!T$19+$BO137*Assembly!T$20+$BP137*Assembly!T$21+$BQ137*Assembly!T$22+$BR137*Assembly!T$23+$BS137*Assembly!T$24</f>
        <v>#VALUE!</v>
      </c>
      <c r="CN137" s="140" t="e">
        <f>$AY137*Assembly!U$4+$AZ137*Assembly!U$5+$BA137*Assembly!U$6+$BB137*Assembly!U$7+$BC137*Assembly!U$8+$BD137*Assembly!U$9+$BE137*Assembly!U$10+$BF137*Assembly!U$11+$BG137*Assembly!U$12+$BH137*Assembly!U$13+$BI137*Assembly!U$14+$BJ137*Assembly!U$15+$BK137*Assembly!U$16+$BL137*Assembly!U$17+$BM137*Assembly!U$18+$BN137*Assembly!U$19+$BO137*Assembly!U$20+$BP137*Assembly!U$21+$BQ137*Assembly!U$22+$BR137*Assembly!U$23+$BS137*Assembly!U$24</f>
        <v>#VALUE!</v>
      </c>
      <c r="CO137" s="145" t="e">
        <f>$AY137*Assembly!V$4+$AZ137*Assembly!V$5+$BA137*Assembly!V$6+$BB137*Assembly!V$7+$BC137*Assembly!V$8+$BD137*Assembly!V$9+$BE137*Assembly!V$10+$BF137*Assembly!V$11+$BG137*Assembly!V$12+$BH137*Assembly!V$13+$BI137*Assembly!V$14+$BJ137*Assembly!V$15+$BK137*Assembly!V$16+$BL137*Assembly!V$17+$BM137*Assembly!V$18+$BN137*Assembly!V$19+$BO137*Assembly!V$20+$BP137*Assembly!V$21+$BQ137*Assembly!V$22+$BR137*Assembly!V$23+$BS137*Assembly!V$24</f>
        <v>#VALUE!</v>
      </c>
      <c r="CP137" s="145" t="e">
        <f>CF137*Refining!$F$3</f>
        <v>#VALUE!</v>
      </c>
      <c r="CQ137" s="145" t="e">
        <f>CG137*Refining!$F$4</f>
        <v>#VALUE!</v>
      </c>
      <c r="CR137" s="145" t="e">
        <f>CH137*Refining!$F$5</f>
        <v>#VALUE!</v>
      </c>
      <c r="CS137" s="145" t="e">
        <f>CI137*Refining!$F$6</f>
        <v>#VALUE!</v>
      </c>
      <c r="CT137" s="145" t="e">
        <f>CJ137*Refining!$F$7</f>
        <v>#VALUE!</v>
      </c>
      <c r="CU137" s="145" t="e">
        <f>CK137*Refining!$F$8</f>
        <v>#VALUE!</v>
      </c>
      <c r="CV137" s="145" t="e">
        <f>CL137*Refining!$F$9</f>
        <v>#VALUE!</v>
      </c>
      <c r="CW137" s="145" t="e">
        <f>CM137*Refining!$F$10</f>
        <v>#VALUE!</v>
      </c>
      <c r="CX137" s="145" t="e">
        <f>CN137*Refining!$F$11</f>
        <v>#VALUE!</v>
      </c>
      <c r="CY137" s="145" t="e">
        <f>CO137*Refining!$F$12</f>
        <v>#VALUE!</v>
      </c>
      <c r="CZ137" s="185" t="e">
        <f t="shared" ref="CZ137:DS137" si="554">IF(CF137 = 0, "", CF137)</f>
        <v>#VALUE!</v>
      </c>
      <c r="DA137" s="189" t="e">
        <f t="shared" si="554"/>
        <v>#VALUE!</v>
      </c>
      <c r="DB137" s="186" t="e">
        <f t="shared" si="554"/>
        <v>#VALUE!</v>
      </c>
      <c r="DC137" s="186" t="e">
        <f t="shared" si="554"/>
        <v>#VALUE!</v>
      </c>
      <c r="DD137" s="186" t="e">
        <f t="shared" si="554"/>
        <v>#VALUE!</v>
      </c>
      <c r="DE137" s="186" t="e">
        <f t="shared" si="554"/>
        <v>#VALUE!</v>
      </c>
      <c r="DF137" s="186" t="e">
        <f t="shared" si="554"/>
        <v>#VALUE!</v>
      </c>
      <c r="DG137" s="186" t="e">
        <f t="shared" si="554"/>
        <v>#VALUE!</v>
      </c>
      <c r="DH137" s="186" t="e">
        <f t="shared" si="554"/>
        <v>#VALUE!</v>
      </c>
      <c r="DI137" s="187" t="e">
        <f t="shared" si="554"/>
        <v>#VALUE!</v>
      </c>
      <c r="DJ137" s="185" t="e">
        <f t="shared" si="554"/>
        <v>#VALUE!</v>
      </c>
      <c r="DK137" s="189" t="e">
        <f t="shared" si="554"/>
        <v>#VALUE!</v>
      </c>
      <c r="DL137" s="186" t="e">
        <f t="shared" si="554"/>
        <v>#VALUE!</v>
      </c>
      <c r="DM137" s="186" t="e">
        <f t="shared" si="554"/>
        <v>#VALUE!</v>
      </c>
      <c r="DN137" s="188" t="e">
        <f t="shared" si="554"/>
        <v>#VALUE!</v>
      </c>
      <c r="DO137" s="186" t="e">
        <f t="shared" si="554"/>
        <v>#VALUE!</v>
      </c>
      <c r="DP137" s="186" t="e">
        <f t="shared" si="554"/>
        <v>#VALUE!</v>
      </c>
      <c r="DQ137" s="186" t="e">
        <f t="shared" si="554"/>
        <v>#VALUE!</v>
      </c>
      <c r="DR137" s="186" t="e">
        <f t="shared" si="554"/>
        <v>#VALUE!</v>
      </c>
      <c r="DS137" s="187" t="e">
        <f t="shared" si="554"/>
        <v>#VALUE!</v>
      </c>
      <c r="DT137" s="185" t="e">
        <f t="shared" si="11"/>
        <v>#VALUE!</v>
      </c>
      <c r="DU137" s="189" t="e">
        <f t="shared" si="12"/>
        <v>#VALUE!</v>
      </c>
      <c r="DV137" s="133" t="e">
        <f>CZ137*'Ores &amp; Ingots'!$C$3+DA137*'Ores &amp; Ingots'!$C$4+DB137*'Ores &amp; Ingots'!$C$5+DC137*'Ores &amp; Ingots'!$C$6+DD137*'Ores &amp; Ingots'!$C$7+DE137*'Ores &amp; Ingots'!$C$8+DF137*'Ores &amp; Ingots'!$C$9+DG137*'Ores &amp; Ingots'!$C$10+DH137*'Ores &amp; Ingots'!$C$11+DI137*'Ores &amp; Ingots'!$C$12</f>
        <v>#VALUE!</v>
      </c>
      <c r="DW137" s="133" t="e">
        <f>DJ137*'Ores &amp; Ingots'!$B$3+DK137*'Ores &amp; Ingots'!$B$4+DL137*'Ores &amp; Ingots'!$B$5+DM137*'Ores &amp; Ingots'!$B$6+DN137*'Ores &amp; Ingots'!$B$7+DO137*'Ores &amp; Ingots'!$B$8+DP137*'Ores &amp; Ingots'!$B$9+DQ137*'Ores &amp; Ingots'!$B$10+DR137*'Ores &amp; Ingots'!$B$11+DS137*'Ores &amp; Ingots'!$B$12</f>
        <v>#VALUE!</v>
      </c>
      <c r="DX137" s="189" t="e">
        <f>CZ137*Refining!$G$3+DA137*Refining!$G$4+DB137*Refining!$G$5+DC137*Refining!$G$6+DD137*Refining!$G$7+DE137*Refining!$G$8+DF137*Refining!$G$9+DG137*Refining!$G$10+DH137*Refining!$G$11+DI137*Refining!$G$12</f>
        <v>#VALUE!</v>
      </c>
      <c r="DY137" s="189" t="e">
        <f t="shared" si="13"/>
        <v>#VALUE!</v>
      </c>
      <c r="DZ137" s="192" t="e">
        <f t="shared" si="14"/>
        <v>#VALUE!</v>
      </c>
      <c r="EA137" s="185" t="e">
        <f t="shared" si="15"/>
        <v>#VALUE!</v>
      </c>
      <c r="EB137" s="194" t="e">
        <f t="shared" ref="EB137:EC137" si="555">EA137/60</f>
        <v>#VALUE!</v>
      </c>
      <c r="EC137" s="194" t="e">
        <f t="shared" si="555"/>
        <v>#VALUE!</v>
      </c>
      <c r="ED137" s="185" t="e">
        <f t="shared" si="17"/>
        <v>#VALUE!</v>
      </c>
      <c r="EE137" s="194" t="e">
        <f t="shared" ref="EE137:EF137" si="556">ED137/1000</f>
        <v>#VALUE!</v>
      </c>
      <c r="EF137" s="196" t="e">
        <f t="shared" si="556"/>
        <v>#VALUE!</v>
      </c>
      <c r="EG137" s="130" t="e">
        <f t="shared" si="19"/>
        <v>#VALUE!</v>
      </c>
      <c r="EH137" s="132" t="e">
        <f t="shared" si="20"/>
        <v>#VALUE!</v>
      </c>
      <c r="EI137" s="133" t="s">
        <v>28</v>
      </c>
    </row>
    <row r="138" spans="1:139" ht="12.75" hidden="1" x14ac:dyDescent="0.2">
      <c r="A138" s="864"/>
      <c r="B138" s="135" t="s">
        <v>354</v>
      </c>
      <c r="C138" s="137" t="s">
        <v>155</v>
      </c>
      <c r="D138" s="137">
        <v>1</v>
      </c>
      <c r="E138" s="137">
        <v>3</v>
      </c>
      <c r="F138" s="137">
        <v>3</v>
      </c>
      <c r="G138" s="139">
        <f t="shared" si="0"/>
        <v>1.125</v>
      </c>
      <c r="H138" s="140">
        <v>3</v>
      </c>
      <c r="I138" s="140">
        <v>3</v>
      </c>
      <c r="J138" s="140">
        <f>H138/Main!$D$9</f>
        <v>0.6</v>
      </c>
      <c r="K138" s="140">
        <f>I138/Main!$D$10</f>
        <v>1.5</v>
      </c>
      <c r="L138" s="140">
        <f t="shared" si="1"/>
        <v>2.5</v>
      </c>
      <c r="M138" s="140">
        <v>1</v>
      </c>
      <c r="N138" s="143"/>
      <c r="O138" s="143"/>
      <c r="P138" s="143"/>
      <c r="Q138" s="145"/>
      <c r="R138" s="143"/>
      <c r="S138" s="146"/>
      <c r="T138" s="146"/>
      <c r="U138" s="143"/>
      <c r="V138" s="143"/>
      <c r="W138" s="146"/>
      <c r="X138" s="146"/>
      <c r="Y138" s="143"/>
      <c r="Z138" s="143"/>
      <c r="AA138" s="143"/>
      <c r="AB138" s="143"/>
      <c r="AC138" s="362"/>
      <c r="AD138" s="133">
        <v>4</v>
      </c>
      <c r="AE138" s="133">
        <v>0</v>
      </c>
      <c r="AF138" s="133">
        <v>5</v>
      </c>
      <c r="AG138" s="133">
        <v>0</v>
      </c>
      <c r="AH138" s="133">
        <v>12</v>
      </c>
      <c r="AI138" s="133">
        <v>0</v>
      </c>
      <c r="AJ138" s="167">
        <v>2</v>
      </c>
      <c r="AK138" s="133">
        <v>0</v>
      </c>
      <c r="AL138" s="133">
        <v>0</v>
      </c>
      <c r="AM138" s="133">
        <v>0</v>
      </c>
      <c r="AN138" s="133">
        <v>0</v>
      </c>
      <c r="AO138" s="133">
        <v>0</v>
      </c>
      <c r="AP138" s="133">
        <v>0</v>
      </c>
      <c r="AQ138" s="133">
        <v>0</v>
      </c>
      <c r="AR138" s="133">
        <v>0</v>
      </c>
      <c r="AS138" s="133">
        <v>0</v>
      </c>
      <c r="AT138" s="133">
        <v>0</v>
      </c>
      <c r="AU138" s="133">
        <v>0</v>
      </c>
      <c r="AV138" s="133">
        <v>0</v>
      </c>
      <c r="AW138" s="133">
        <v>0</v>
      </c>
      <c r="AX138" s="133">
        <v>0</v>
      </c>
      <c r="AY138" s="174">
        <f t="shared" ref="AY138:BS138" si="557">IF(AD138 = 0, "", AD138)</f>
        <v>4</v>
      </c>
      <c r="AZ138" s="137" t="str">
        <f t="shared" si="557"/>
        <v/>
      </c>
      <c r="BA138" s="133">
        <f t="shared" si="557"/>
        <v>5</v>
      </c>
      <c r="BB138" s="137" t="str">
        <f t="shared" si="557"/>
        <v/>
      </c>
      <c r="BC138" s="133">
        <f t="shared" si="557"/>
        <v>12</v>
      </c>
      <c r="BD138" s="137" t="str">
        <f t="shared" si="557"/>
        <v/>
      </c>
      <c r="BE138" s="167">
        <f t="shared" si="557"/>
        <v>2</v>
      </c>
      <c r="BF138" s="137" t="str">
        <f t="shared" si="557"/>
        <v/>
      </c>
      <c r="BG138" s="137" t="str">
        <f t="shared" si="557"/>
        <v/>
      </c>
      <c r="BH138" s="137" t="str">
        <f t="shared" si="557"/>
        <v/>
      </c>
      <c r="BI138" s="137" t="str">
        <f t="shared" si="557"/>
        <v/>
      </c>
      <c r="BJ138" s="137" t="str">
        <f t="shared" si="557"/>
        <v/>
      </c>
      <c r="BK138" s="137" t="str">
        <f t="shared" si="557"/>
        <v/>
      </c>
      <c r="BL138" s="137" t="str">
        <f t="shared" si="557"/>
        <v/>
      </c>
      <c r="BM138" s="137" t="str">
        <f t="shared" si="557"/>
        <v/>
      </c>
      <c r="BN138" s="137" t="str">
        <f t="shared" si="557"/>
        <v/>
      </c>
      <c r="BO138" s="137" t="str">
        <f t="shared" si="557"/>
        <v/>
      </c>
      <c r="BP138" s="137" t="str">
        <f t="shared" si="557"/>
        <v/>
      </c>
      <c r="BQ138" s="137" t="str">
        <f t="shared" si="557"/>
        <v/>
      </c>
      <c r="BR138" s="137" t="str">
        <f t="shared" si="557"/>
        <v/>
      </c>
      <c r="BS138" s="169" t="str">
        <f t="shared" si="557"/>
        <v/>
      </c>
      <c r="BT138" s="174" t="e">
        <f>$AY138*Assembly!Z$4+$AZ138*Assembly!Z$5+$BA138*Assembly!Z$6+$BB138*Assembly!Z$7+$BC138*Assembly!Z$8+$BD138*Assembly!Z$9+$BE138*Assembly!Z$10+$BF138*Assembly!Z$11+$BG138*Assembly!Z$12+$BH138*Assembly!Z$13+$BI138*Assembly!Z$14+$BJ138*Assembly!Z$15+$BK138*Assembly!Z$16+$BL138*Assembly!Z$17+$BM138*Assembly!Z$18+$BN138*Assembly!Z$19+$BO138*Assembly!Z$20+$BP138*Assembly!Z$21+$BQ138*Assembly!Z$22+$BR138*Assembly!Z$23+$BS138*Assembly!Z$24</f>
        <v>#VALUE!</v>
      </c>
      <c r="BU138" s="133" t="e">
        <f t="shared" si="3"/>
        <v>#VALUE!</v>
      </c>
      <c r="BV138" s="394"/>
      <c r="BW138" s="133" t="e">
        <f>$AY138*Assembly!AD$4+$AZ138*Assembly!AD$5+$BA138*Assembly!AD$6+$BB138*Assembly!AD$7+$BC138*Assembly!AD$8+$BD138*Assembly!AD$9+$BE138*Assembly!AD$10+$BF138*Assembly!AD$11+$BG138*Assembly!AD$12+$BH138*Assembly!AD$13+$BI138*Assembly!AD$14+$BJ138*Assembly!AD$15+$BK138*Assembly!AD$16+$BL138*Assembly!AD$17+$BM138*Assembly!AD$18+$BN138*Assembly!AD$19+$BO138*Assembly!AD$20+$BP138*Assembly!AD$21+$BQ138*Assembly!AD$22+$BR138*Assembly!AD$23+$BS138*Assembly!AD$24</f>
        <v>#VALUE!</v>
      </c>
      <c r="BX138" s="177" t="e">
        <f t="shared" si="4"/>
        <v>#VALUE!</v>
      </c>
      <c r="BY138" s="178" t="e">
        <f t="shared" si="5"/>
        <v>#VALUE!</v>
      </c>
      <c r="BZ138" s="179" t="e">
        <f t="shared" si="6"/>
        <v>#VALUE!</v>
      </c>
      <c r="CA138" s="178" t="e">
        <f t="shared" si="7"/>
        <v>#VALUE!</v>
      </c>
      <c r="CB138" s="133" t="e">
        <f>$AY138*Assembly!Y$4+$AZ138*Assembly!Y$5+$BA138*Assembly!Y$6+$BB138*Assembly!Y$7+$BC138*Assembly!Y$8+$BD138*Assembly!Y$9+$BE138*Assembly!Y$10+$BF138*Assembly!Y$11+$BG138*Assembly!Y$12+$BH138*Assembly!Y$13+$BI138*Assembly!Y$14+$BJ138*Assembly!Y$15+$BK138*Assembly!Y$16+$BL138*Assembly!Y$17+$BM138*Assembly!Y$18+$BN138*Assembly!Y$19+$BO138*Assembly!Y$20+$BP138*Assembly!Y$21+$BQ138*Assembly!Y$22+$BR138*Assembly!Y$23+$BS138*Assembly!Y$24</f>
        <v>#VALUE!</v>
      </c>
      <c r="CC138" s="133" t="e">
        <f t="shared" si="8"/>
        <v>#VALUE!</v>
      </c>
      <c r="CD138" s="130" t="e">
        <f t="shared" si="9"/>
        <v>#VALUE!</v>
      </c>
      <c r="CE138" s="183" t="e">
        <f>$AY138*Assembly!AC$4+$AZ138*Assembly!AC$5+$BA138*Assembly!AC$6+$BB138*Assembly!AC$7+$BC138*Assembly!AC$8+$BD138*Assembly!AC$9+$BE138*Assembly!AC$10+$BF138*Assembly!AC$11+$BG138*Assembly!AC$12+$BH138*Assembly!AC$13+$BI138*Assembly!AC$14+$BJ138*Assembly!AC$15+$BK138*Assembly!AC$16+$BL138*Assembly!AC$17+$BM138*Assembly!AC$18+$BN138*Assembly!AC$19+$BO138*Assembly!AC$20+$BP138*Assembly!AC$21+$BQ138*Assembly!AC$22+$BR138*Assembly!AC$23+$BS138*Assembly!AC$24</f>
        <v>#VALUE!</v>
      </c>
      <c r="CF138" s="145" t="e">
        <f>$AY138*Assembly!M$4+$AZ138*Assembly!M$5+$BA138*Assembly!M$6+$BB138*Assembly!M$7+$BC138*Assembly!M$8+$BD138*Assembly!M$9+$BE138*Assembly!M$10+$BF138*Assembly!M$11+$BG138*Assembly!M$12+$BH138*Assembly!M$13+$BI138*Assembly!M$14+$BJ138*Assembly!M$15+$BK138*Assembly!M$16+$BL138*Assembly!M$17+$BM138*Assembly!M$18+$BN138*Assembly!M$19+$BO138*Assembly!M$20+$BP138*Assembly!M$21+$BQ138*Assembly!M$22+$BR138*Assembly!M$23+$BS138*Assembly!M$24</f>
        <v>#VALUE!</v>
      </c>
      <c r="CG138" s="145" t="e">
        <f>$AY138*Assembly!N$4+$AZ138*Assembly!N$5+$BA138*Assembly!N$6+$BB138*Assembly!N$7+$BC138*Assembly!N$8+$BD138*Assembly!N$9+$BE138*Assembly!N$10+$BF138*Assembly!N$11+$BG138*Assembly!N$12+$BH138*Assembly!N$13+$BI138*Assembly!N$14+$BJ138*Assembly!N$15+$BK138*Assembly!N$16+$BL138*Assembly!N$17+$BM138*Assembly!N$18+$BN138*Assembly!N$19+$BO138*Assembly!N$20+$BP138*Assembly!N$21+$BQ138*Assembly!N$22+$BR138*Assembly!N$23+$BS138*Assembly!N$24</f>
        <v>#VALUE!</v>
      </c>
      <c r="CH138" s="145" t="e">
        <f>$AY138*Assembly!O$4+$AZ138*Assembly!O$5+$BA138*Assembly!O$6+$BB138*Assembly!O$7+$BC138*Assembly!O$8+$BD138*Assembly!O$9+$BE138*Assembly!O$10+$BF138*Assembly!O$11+$BG138*Assembly!O$12+$BH138*Assembly!O$13+$BI138*Assembly!O$14+$BJ138*Assembly!O$15+$BK138*Assembly!O$16+$BL138*Assembly!O$17+$BM138*Assembly!O$18+$BN138*Assembly!O$19+$BO138*Assembly!O$20+$BP138*Assembly!O$21+$BQ138*Assembly!O$22+$BR138*Assembly!O$23+$BS138*Assembly!O$24</f>
        <v>#VALUE!</v>
      </c>
      <c r="CI138" s="140" t="e">
        <f>$AY138*Assembly!P$4+$AZ138*Assembly!P$5+$BA138*Assembly!P$6+$BB138*Assembly!P$7+$BC138*Assembly!P$8+$BD138*Assembly!P$9+$BE138*Assembly!P$10+$BF138*Assembly!P$11+$BG138*Assembly!P$12+$BH138*Assembly!P$13+$BI138*Assembly!P$14+$BJ138*Assembly!P$15+$BK138*Assembly!P$16+$BL138*Assembly!P$17+$BM138*Assembly!P$18+$BN138*Assembly!P$19+$BO138*Assembly!P$20+$BP138*Assembly!P$21+$BQ138*Assembly!P$22+$BR138*Assembly!P$23+$BS138*Assembly!P$24</f>
        <v>#VALUE!</v>
      </c>
      <c r="CJ138" s="140" t="e">
        <f>$AY138*Assembly!Q$4+$AZ138*Assembly!Q$5+$BA138*Assembly!Q$6+$BB138*Assembly!Q$7+$BC138*Assembly!Q$8+$BD138*Assembly!Q$9+$BE138*Assembly!Q$10+$BF138*Assembly!Q$11+$BG138*Assembly!Q$12+$BH138*Assembly!Q$13+$BI138*Assembly!Q$14+$BJ138*Assembly!Q$15+$BK138*Assembly!Q$16+$BL138*Assembly!Q$17+$BM138*Assembly!Q$18+$BN138*Assembly!Q$19+$BO138*Assembly!Q$20+$BP138*Assembly!Q$21+$BQ138*Assembly!Q$22+$BR138*Assembly!Q$23+$BS138*Assembly!Q$24</f>
        <v>#VALUE!</v>
      </c>
      <c r="CK138" s="145" t="e">
        <f>$AY138*Assembly!R$4+$AZ138*Assembly!R$5+$BA138*Assembly!R$6+$BB138*Assembly!R$7+$BC138*Assembly!R$8+$BD138*Assembly!R$9+$BE138*Assembly!R$10+$BF138*Assembly!R$11+$BG138*Assembly!R$12+$BH138*Assembly!R$13+$BI138*Assembly!R$14+$BJ138*Assembly!R$15+$BK138*Assembly!R$16+$BL138*Assembly!R$17+$BM138*Assembly!R$18+$BN138*Assembly!R$19+$BO138*Assembly!R$20+$BP138*Assembly!R$21+$BQ138*Assembly!R$22+$BR138*Assembly!R$23+$BS138*Assembly!R$24</f>
        <v>#VALUE!</v>
      </c>
      <c r="CL138" s="140" t="e">
        <f>$AY138*Assembly!S$4+$AZ138*Assembly!S$5+$BA138*Assembly!S$6+$BB138*Assembly!S$7+$BC138*Assembly!S$8+$BD138*Assembly!S$9+$BE138*Assembly!S$10+$BF138*Assembly!S$11+$BG138*Assembly!S$12+$BH138*Assembly!S$13+$BI138*Assembly!S$14+$BJ138*Assembly!S$15+$BK138*Assembly!S$16+$BL138*Assembly!S$17+$BM138*Assembly!S$18+$BN138*Assembly!S$19+$BO138*Assembly!S$20+$BP138*Assembly!S$21+$BQ138*Assembly!S$22+$BR138*Assembly!S$23+$BS138*Assembly!S$24</f>
        <v>#VALUE!</v>
      </c>
      <c r="CM138" s="140" t="e">
        <f>$AY138*Assembly!T$4+$AZ138*Assembly!T$5+$BA138*Assembly!T$6+$BB138*Assembly!T$7+$BC138*Assembly!T$8+$BD138*Assembly!T$9+$BE138*Assembly!T$10+$BF138*Assembly!T$11+$BG138*Assembly!T$12+$BH138*Assembly!T$13+$BI138*Assembly!T$14+$BJ138*Assembly!T$15+$BK138*Assembly!T$16+$BL138*Assembly!T$17+$BM138*Assembly!T$18+$BN138*Assembly!T$19+$BO138*Assembly!T$20+$BP138*Assembly!T$21+$BQ138*Assembly!T$22+$BR138*Assembly!T$23+$BS138*Assembly!T$24</f>
        <v>#VALUE!</v>
      </c>
      <c r="CN138" s="140" t="e">
        <f>$AY138*Assembly!U$4+$AZ138*Assembly!U$5+$BA138*Assembly!U$6+$BB138*Assembly!U$7+$BC138*Assembly!U$8+$BD138*Assembly!U$9+$BE138*Assembly!U$10+$BF138*Assembly!U$11+$BG138*Assembly!U$12+$BH138*Assembly!U$13+$BI138*Assembly!U$14+$BJ138*Assembly!U$15+$BK138*Assembly!U$16+$BL138*Assembly!U$17+$BM138*Assembly!U$18+$BN138*Assembly!U$19+$BO138*Assembly!U$20+$BP138*Assembly!U$21+$BQ138*Assembly!U$22+$BR138*Assembly!U$23+$BS138*Assembly!U$24</f>
        <v>#VALUE!</v>
      </c>
      <c r="CO138" s="145" t="e">
        <f>$AY138*Assembly!V$4+$AZ138*Assembly!V$5+$BA138*Assembly!V$6+$BB138*Assembly!V$7+$BC138*Assembly!V$8+$BD138*Assembly!V$9+$BE138*Assembly!V$10+$BF138*Assembly!V$11+$BG138*Assembly!V$12+$BH138*Assembly!V$13+$BI138*Assembly!V$14+$BJ138*Assembly!V$15+$BK138*Assembly!V$16+$BL138*Assembly!V$17+$BM138*Assembly!V$18+$BN138*Assembly!V$19+$BO138*Assembly!V$20+$BP138*Assembly!V$21+$BQ138*Assembly!V$22+$BR138*Assembly!V$23+$BS138*Assembly!V$24</f>
        <v>#VALUE!</v>
      </c>
      <c r="CP138" s="145" t="e">
        <f>CF138*Refining!$F$3</f>
        <v>#VALUE!</v>
      </c>
      <c r="CQ138" s="145" t="e">
        <f>CG138*Refining!$F$4</f>
        <v>#VALUE!</v>
      </c>
      <c r="CR138" s="145" t="e">
        <f>CH138*Refining!$F$5</f>
        <v>#VALUE!</v>
      </c>
      <c r="CS138" s="145" t="e">
        <f>CI138*Refining!$F$6</f>
        <v>#VALUE!</v>
      </c>
      <c r="CT138" s="145" t="e">
        <f>CJ138*Refining!$F$7</f>
        <v>#VALUE!</v>
      </c>
      <c r="CU138" s="145" t="e">
        <f>CK138*Refining!$F$8</f>
        <v>#VALUE!</v>
      </c>
      <c r="CV138" s="145" t="e">
        <f>CL138*Refining!$F$9</f>
        <v>#VALUE!</v>
      </c>
      <c r="CW138" s="145" t="e">
        <f>CM138*Refining!$F$10</f>
        <v>#VALUE!</v>
      </c>
      <c r="CX138" s="145" t="e">
        <f>CN138*Refining!$F$11</f>
        <v>#VALUE!</v>
      </c>
      <c r="CY138" s="145" t="e">
        <f>CO138*Refining!$F$12</f>
        <v>#VALUE!</v>
      </c>
      <c r="CZ138" s="185" t="e">
        <f t="shared" ref="CZ138:DS138" si="558">IF(CF138 = 0, "", CF138)</f>
        <v>#VALUE!</v>
      </c>
      <c r="DA138" s="189" t="e">
        <f t="shared" si="558"/>
        <v>#VALUE!</v>
      </c>
      <c r="DB138" s="186" t="e">
        <f t="shared" si="558"/>
        <v>#VALUE!</v>
      </c>
      <c r="DC138" s="186" t="e">
        <f t="shared" si="558"/>
        <v>#VALUE!</v>
      </c>
      <c r="DD138" s="186" t="e">
        <f t="shared" si="558"/>
        <v>#VALUE!</v>
      </c>
      <c r="DE138" s="186" t="e">
        <f t="shared" si="558"/>
        <v>#VALUE!</v>
      </c>
      <c r="DF138" s="186" t="e">
        <f t="shared" si="558"/>
        <v>#VALUE!</v>
      </c>
      <c r="DG138" s="186" t="e">
        <f t="shared" si="558"/>
        <v>#VALUE!</v>
      </c>
      <c r="DH138" s="186" t="e">
        <f t="shared" si="558"/>
        <v>#VALUE!</v>
      </c>
      <c r="DI138" s="187" t="e">
        <f t="shared" si="558"/>
        <v>#VALUE!</v>
      </c>
      <c r="DJ138" s="185" t="e">
        <f t="shared" si="558"/>
        <v>#VALUE!</v>
      </c>
      <c r="DK138" s="189" t="e">
        <f t="shared" si="558"/>
        <v>#VALUE!</v>
      </c>
      <c r="DL138" s="186" t="e">
        <f t="shared" si="558"/>
        <v>#VALUE!</v>
      </c>
      <c r="DM138" s="186" t="e">
        <f t="shared" si="558"/>
        <v>#VALUE!</v>
      </c>
      <c r="DN138" s="188" t="e">
        <f t="shared" si="558"/>
        <v>#VALUE!</v>
      </c>
      <c r="DO138" s="186" t="e">
        <f t="shared" si="558"/>
        <v>#VALUE!</v>
      </c>
      <c r="DP138" s="186" t="e">
        <f t="shared" si="558"/>
        <v>#VALUE!</v>
      </c>
      <c r="DQ138" s="186" t="e">
        <f t="shared" si="558"/>
        <v>#VALUE!</v>
      </c>
      <c r="DR138" s="186" t="e">
        <f t="shared" si="558"/>
        <v>#VALUE!</v>
      </c>
      <c r="DS138" s="187" t="e">
        <f t="shared" si="558"/>
        <v>#VALUE!</v>
      </c>
      <c r="DT138" s="185" t="e">
        <f t="shared" si="11"/>
        <v>#VALUE!</v>
      </c>
      <c r="DU138" s="189" t="e">
        <f t="shared" si="12"/>
        <v>#VALUE!</v>
      </c>
      <c r="DV138" s="133" t="e">
        <f>CZ138*'Ores &amp; Ingots'!$C$3+DA138*'Ores &amp; Ingots'!$C$4+DB138*'Ores &amp; Ingots'!$C$5+DC138*'Ores &amp; Ingots'!$C$6+DD138*'Ores &amp; Ingots'!$C$7+DE138*'Ores &amp; Ingots'!$C$8+DF138*'Ores &amp; Ingots'!$C$9+DG138*'Ores &amp; Ingots'!$C$10+DH138*'Ores &amp; Ingots'!$C$11+DI138*'Ores &amp; Ingots'!$C$12</f>
        <v>#VALUE!</v>
      </c>
      <c r="DW138" s="133" t="e">
        <f>DJ138*'Ores &amp; Ingots'!$B$3+DK138*'Ores &amp; Ingots'!$B$4+DL138*'Ores &amp; Ingots'!$B$5+DM138*'Ores &amp; Ingots'!$B$6+DN138*'Ores &amp; Ingots'!$B$7+DO138*'Ores &amp; Ingots'!$B$8+DP138*'Ores &amp; Ingots'!$B$9+DQ138*'Ores &amp; Ingots'!$B$10+DR138*'Ores &amp; Ingots'!$B$11+DS138*'Ores &amp; Ingots'!$B$12</f>
        <v>#VALUE!</v>
      </c>
      <c r="DX138" s="189" t="e">
        <f>CZ138*Refining!$G$3+DA138*Refining!$G$4+DB138*Refining!$G$5+DC138*Refining!$G$6+DD138*Refining!$G$7+DE138*Refining!$G$8+DF138*Refining!$G$9+DG138*Refining!$G$10+DH138*Refining!$G$11+DI138*Refining!$G$12</f>
        <v>#VALUE!</v>
      </c>
      <c r="DY138" s="189" t="e">
        <f t="shared" si="13"/>
        <v>#VALUE!</v>
      </c>
      <c r="DZ138" s="192" t="e">
        <f t="shared" si="14"/>
        <v>#VALUE!</v>
      </c>
      <c r="EA138" s="185" t="e">
        <f t="shared" si="15"/>
        <v>#VALUE!</v>
      </c>
      <c r="EB138" s="194" t="e">
        <f t="shared" ref="EB138:EC138" si="559">EA138/60</f>
        <v>#VALUE!</v>
      </c>
      <c r="EC138" s="194" t="e">
        <f t="shared" si="559"/>
        <v>#VALUE!</v>
      </c>
      <c r="ED138" s="185" t="e">
        <f t="shared" si="17"/>
        <v>#VALUE!</v>
      </c>
      <c r="EE138" s="194" t="e">
        <f t="shared" ref="EE138:EF138" si="560">ED138/1000</f>
        <v>#VALUE!</v>
      </c>
      <c r="EF138" s="196" t="e">
        <f t="shared" si="560"/>
        <v>#VALUE!</v>
      </c>
      <c r="EG138" s="130" t="e">
        <f t="shared" si="19"/>
        <v>#VALUE!</v>
      </c>
      <c r="EH138" s="132" t="e">
        <f t="shared" si="20"/>
        <v>#VALUE!</v>
      </c>
      <c r="EI138" s="133" t="s">
        <v>28</v>
      </c>
    </row>
    <row r="139" spans="1:139" ht="12.75" x14ac:dyDescent="0.2">
      <c r="A139" s="864"/>
      <c r="B139" s="135" t="s">
        <v>355</v>
      </c>
      <c r="C139" s="137" t="s">
        <v>156</v>
      </c>
      <c r="D139" s="137">
        <v>1</v>
      </c>
      <c r="E139" s="137">
        <v>1</v>
      </c>
      <c r="F139" s="137">
        <v>1</v>
      </c>
      <c r="G139" s="139">
        <f t="shared" si="0"/>
        <v>15.625</v>
      </c>
      <c r="H139" s="140">
        <v>24</v>
      </c>
      <c r="I139" s="140">
        <v>24</v>
      </c>
      <c r="J139" s="140">
        <f>H139/Main!$D$9</f>
        <v>4.8</v>
      </c>
      <c r="K139" s="140">
        <f>I139/Main!$D$10</f>
        <v>12</v>
      </c>
      <c r="L139" s="140">
        <f t="shared" si="1"/>
        <v>2.5</v>
      </c>
      <c r="M139" s="140">
        <v>1</v>
      </c>
      <c r="N139" s="145">
        <f>1000000*0.00025</f>
        <v>250</v>
      </c>
      <c r="O139" s="145">
        <v>250</v>
      </c>
      <c r="P139" s="143"/>
      <c r="Q139" s="145"/>
      <c r="R139" s="143"/>
      <c r="S139" s="146"/>
      <c r="T139" s="146"/>
      <c r="U139" s="143"/>
      <c r="V139" s="143"/>
      <c r="W139" s="146"/>
      <c r="X139" s="146"/>
      <c r="Y139" s="143"/>
      <c r="Z139" s="143"/>
      <c r="AA139" s="143"/>
      <c r="AB139" s="143"/>
      <c r="AC139" s="362" t="s">
        <v>220</v>
      </c>
      <c r="AD139" s="133">
        <v>0</v>
      </c>
      <c r="AE139" s="133">
        <v>50</v>
      </c>
      <c r="AF139" s="133">
        <v>50</v>
      </c>
      <c r="AG139" s="133">
        <v>0</v>
      </c>
      <c r="AH139" s="133">
        <v>120</v>
      </c>
      <c r="AI139" s="133">
        <v>0</v>
      </c>
      <c r="AJ139" s="167">
        <v>2</v>
      </c>
      <c r="AK139" s="133">
        <v>20</v>
      </c>
      <c r="AL139" s="133">
        <v>0</v>
      </c>
      <c r="AM139" s="133">
        <v>0</v>
      </c>
      <c r="AN139" s="133">
        <v>0</v>
      </c>
      <c r="AO139" s="133">
        <v>0</v>
      </c>
      <c r="AP139" s="133">
        <v>0</v>
      </c>
      <c r="AQ139" s="133">
        <v>0</v>
      </c>
      <c r="AR139" s="133">
        <v>0</v>
      </c>
      <c r="AS139" s="133">
        <v>0</v>
      </c>
      <c r="AT139" s="133">
        <v>0</v>
      </c>
      <c r="AU139" s="133">
        <v>0</v>
      </c>
      <c r="AV139" s="133">
        <v>0</v>
      </c>
      <c r="AW139" s="133">
        <v>0</v>
      </c>
      <c r="AX139" s="133">
        <v>0</v>
      </c>
      <c r="AY139" s="161" t="str">
        <f t="shared" ref="AY139:BS139" si="561">IF(AD139 = 0, "", AD139)</f>
        <v/>
      </c>
      <c r="AZ139" s="133">
        <f t="shared" si="561"/>
        <v>50</v>
      </c>
      <c r="BA139" s="133">
        <f t="shared" si="561"/>
        <v>50</v>
      </c>
      <c r="BB139" s="137" t="str">
        <f t="shared" si="561"/>
        <v/>
      </c>
      <c r="BC139" s="133">
        <f t="shared" si="561"/>
        <v>120</v>
      </c>
      <c r="BD139" s="137" t="str">
        <f t="shared" si="561"/>
        <v/>
      </c>
      <c r="BE139" s="167">
        <f t="shared" si="561"/>
        <v>2</v>
      </c>
      <c r="BF139" s="133">
        <f t="shared" si="561"/>
        <v>20</v>
      </c>
      <c r="BG139" s="137" t="str">
        <f t="shared" si="561"/>
        <v/>
      </c>
      <c r="BH139" s="137" t="str">
        <f t="shared" si="561"/>
        <v/>
      </c>
      <c r="BI139" s="137" t="str">
        <f t="shared" si="561"/>
        <v/>
      </c>
      <c r="BJ139" s="137" t="str">
        <f t="shared" si="561"/>
        <v/>
      </c>
      <c r="BK139" s="137" t="str">
        <f t="shared" si="561"/>
        <v/>
      </c>
      <c r="BL139" s="137" t="str">
        <f t="shared" si="561"/>
        <v/>
      </c>
      <c r="BM139" s="137" t="str">
        <f t="shared" si="561"/>
        <v/>
      </c>
      <c r="BN139" s="137" t="str">
        <f t="shared" si="561"/>
        <v/>
      </c>
      <c r="BO139" s="137" t="str">
        <f t="shared" si="561"/>
        <v/>
      </c>
      <c r="BP139" s="137" t="str">
        <f t="shared" si="561"/>
        <v/>
      </c>
      <c r="BQ139" s="137" t="str">
        <f t="shared" si="561"/>
        <v/>
      </c>
      <c r="BR139" s="137" t="str">
        <f t="shared" si="561"/>
        <v/>
      </c>
      <c r="BS139" s="169" t="str">
        <f t="shared" si="561"/>
        <v/>
      </c>
      <c r="BT139" s="174" t="e">
        <f>$AY139*Assembly!Z$4+$AZ139*Assembly!Z$5+$BA139*Assembly!Z$6+$BB139*Assembly!Z$7+$BC139*Assembly!Z$8+$BD139*Assembly!Z$9+$BE139*Assembly!Z$10+$BF139*Assembly!Z$11+$BG139*Assembly!Z$12+$BH139*Assembly!Z$13+$BI139*Assembly!Z$14+$BJ139*Assembly!Z$15+$BK139*Assembly!Z$16+$BL139*Assembly!Z$17+$BM139*Assembly!Z$18+$BN139*Assembly!Z$19+$BO139*Assembly!Z$20+$BP139*Assembly!Z$21+$BQ139*Assembly!Z$22+$BR139*Assembly!Z$23+$BS139*Assembly!Z$24</f>
        <v>#VALUE!</v>
      </c>
      <c r="BU139" s="133" t="e">
        <f t="shared" si="3"/>
        <v>#VALUE!</v>
      </c>
      <c r="BV139" s="133"/>
      <c r="BW139" s="133" t="e">
        <f>$AY139*Assembly!AD$4+$AZ139*Assembly!AD$5+$BA139*Assembly!AD$6+$BB139*Assembly!AD$7+$BC139*Assembly!AD$8+$BD139*Assembly!AD$9+$BE139*Assembly!AD$10+$BF139*Assembly!AD$11+$BG139*Assembly!AD$12+$BH139*Assembly!AD$13+$BI139*Assembly!AD$14+$BJ139*Assembly!AD$15+$BK139*Assembly!AD$16+$BL139*Assembly!AD$17+$BM139*Assembly!AD$18+$BN139*Assembly!AD$19+$BO139*Assembly!AD$20+$BP139*Assembly!AD$21+$BQ139*Assembly!AD$22+$BR139*Assembly!AD$23+$BS139*Assembly!AD$24</f>
        <v>#VALUE!</v>
      </c>
      <c r="BX139" s="177" t="e">
        <f t="shared" si="4"/>
        <v>#VALUE!</v>
      </c>
      <c r="BY139" s="178" t="e">
        <f t="shared" si="5"/>
        <v>#VALUE!</v>
      </c>
      <c r="BZ139" s="179" t="e">
        <f t="shared" si="6"/>
        <v>#VALUE!</v>
      </c>
      <c r="CA139" s="178" t="e">
        <f t="shared" si="7"/>
        <v>#VALUE!</v>
      </c>
      <c r="CB139" s="133" t="e">
        <f>$AY139*Assembly!Y$4+$AZ139*Assembly!Y$5+$BA139*Assembly!Y$6+$BB139*Assembly!Y$7+$BC139*Assembly!Y$8+$BD139*Assembly!Y$9+$BE139*Assembly!Y$10+$BF139*Assembly!Y$11+$BG139*Assembly!Y$12+$BH139*Assembly!Y$13+$BI139*Assembly!Y$14+$BJ139*Assembly!Y$15+$BK139*Assembly!Y$16+$BL139*Assembly!Y$17+$BM139*Assembly!Y$18+$BN139*Assembly!Y$19+$BO139*Assembly!Y$20+$BP139*Assembly!Y$21+$BQ139*Assembly!Y$22+$BR139*Assembly!Y$23+$BS139*Assembly!Y$24</f>
        <v>#VALUE!</v>
      </c>
      <c r="CC139" s="133" t="e">
        <f t="shared" si="8"/>
        <v>#VALUE!</v>
      </c>
      <c r="CD139" s="130" t="e">
        <f t="shared" si="9"/>
        <v>#VALUE!</v>
      </c>
      <c r="CE139" s="183" t="e">
        <f>$AY139*Assembly!AC$4+$AZ139*Assembly!AC$5+$BA139*Assembly!AC$6+$BB139*Assembly!AC$7+$BC139*Assembly!AC$8+$BD139*Assembly!AC$9+$BE139*Assembly!AC$10+$BF139*Assembly!AC$11+$BG139*Assembly!AC$12+$BH139*Assembly!AC$13+$BI139*Assembly!AC$14+$BJ139*Assembly!AC$15+$BK139*Assembly!AC$16+$BL139*Assembly!AC$17+$BM139*Assembly!AC$18+$BN139*Assembly!AC$19+$BO139*Assembly!AC$20+$BP139*Assembly!AC$21+$BQ139*Assembly!AC$22+$BR139*Assembly!AC$23+$BS139*Assembly!AC$24</f>
        <v>#VALUE!</v>
      </c>
      <c r="CF139" s="145" t="e">
        <f>$AY139*Assembly!M$4+$AZ139*Assembly!M$5+$BA139*Assembly!M$6+$BB139*Assembly!M$7+$BC139*Assembly!M$8+$BD139*Assembly!M$9+$BE139*Assembly!M$10+$BF139*Assembly!M$11+$BG139*Assembly!M$12+$BH139*Assembly!M$13+$BI139*Assembly!M$14+$BJ139*Assembly!M$15+$BK139*Assembly!M$16+$BL139*Assembly!M$17+$BM139*Assembly!M$18+$BN139*Assembly!M$19+$BO139*Assembly!M$20+$BP139*Assembly!M$21+$BQ139*Assembly!M$22+$BR139*Assembly!M$23+$BS139*Assembly!M$24</f>
        <v>#VALUE!</v>
      </c>
      <c r="CG139" s="145" t="e">
        <f>$AY139*Assembly!N$4+$AZ139*Assembly!N$5+$BA139*Assembly!N$6+$BB139*Assembly!N$7+$BC139*Assembly!N$8+$BD139*Assembly!N$9+$BE139*Assembly!N$10+$BF139*Assembly!N$11+$BG139*Assembly!N$12+$BH139*Assembly!N$13+$BI139*Assembly!N$14+$BJ139*Assembly!N$15+$BK139*Assembly!N$16+$BL139*Assembly!N$17+$BM139*Assembly!N$18+$BN139*Assembly!N$19+$BO139*Assembly!N$20+$BP139*Assembly!N$21+$BQ139*Assembly!N$22+$BR139*Assembly!N$23+$BS139*Assembly!N$24</f>
        <v>#VALUE!</v>
      </c>
      <c r="CH139" s="145" t="e">
        <f>$AY139*Assembly!O$4+$AZ139*Assembly!O$5+$BA139*Assembly!O$6+$BB139*Assembly!O$7+$BC139*Assembly!O$8+$BD139*Assembly!O$9+$BE139*Assembly!O$10+$BF139*Assembly!O$11+$BG139*Assembly!O$12+$BH139*Assembly!O$13+$BI139*Assembly!O$14+$BJ139*Assembly!O$15+$BK139*Assembly!O$16+$BL139*Assembly!O$17+$BM139*Assembly!O$18+$BN139*Assembly!O$19+$BO139*Assembly!O$20+$BP139*Assembly!O$21+$BQ139*Assembly!O$22+$BR139*Assembly!O$23+$BS139*Assembly!O$24</f>
        <v>#VALUE!</v>
      </c>
      <c r="CI139" s="140" t="e">
        <f>$AY139*Assembly!P$4+$AZ139*Assembly!P$5+$BA139*Assembly!P$6+$BB139*Assembly!P$7+$BC139*Assembly!P$8+$BD139*Assembly!P$9+$BE139*Assembly!P$10+$BF139*Assembly!P$11+$BG139*Assembly!P$12+$BH139*Assembly!P$13+$BI139*Assembly!P$14+$BJ139*Assembly!P$15+$BK139*Assembly!P$16+$BL139*Assembly!P$17+$BM139*Assembly!P$18+$BN139*Assembly!P$19+$BO139*Assembly!P$20+$BP139*Assembly!P$21+$BQ139*Assembly!P$22+$BR139*Assembly!P$23+$BS139*Assembly!P$24</f>
        <v>#VALUE!</v>
      </c>
      <c r="CJ139" s="140" t="e">
        <f>$AY139*Assembly!Q$4+$AZ139*Assembly!Q$5+$BA139*Assembly!Q$6+$BB139*Assembly!Q$7+$BC139*Assembly!Q$8+$BD139*Assembly!Q$9+$BE139*Assembly!Q$10+$BF139*Assembly!Q$11+$BG139*Assembly!Q$12+$BH139*Assembly!Q$13+$BI139*Assembly!Q$14+$BJ139*Assembly!Q$15+$BK139*Assembly!Q$16+$BL139*Assembly!Q$17+$BM139*Assembly!Q$18+$BN139*Assembly!Q$19+$BO139*Assembly!Q$20+$BP139*Assembly!Q$21+$BQ139*Assembly!Q$22+$BR139*Assembly!Q$23+$BS139*Assembly!Q$24</f>
        <v>#VALUE!</v>
      </c>
      <c r="CK139" s="145" t="e">
        <f>$AY139*Assembly!R$4+$AZ139*Assembly!R$5+$BA139*Assembly!R$6+$BB139*Assembly!R$7+$BC139*Assembly!R$8+$BD139*Assembly!R$9+$BE139*Assembly!R$10+$BF139*Assembly!R$11+$BG139*Assembly!R$12+$BH139*Assembly!R$13+$BI139*Assembly!R$14+$BJ139*Assembly!R$15+$BK139*Assembly!R$16+$BL139*Assembly!R$17+$BM139*Assembly!R$18+$BN139*Assembly!R$19+$BO139*Assembly!R$20+$BP139*Assembly!R$21+$BQ139*Assembly!R$22+$BR139*Assembly!R$23+$BS139*Assembly!R$24</f>
        <v>#VALUE!</v>
      </c>
      <c r="CL139" s="140" t="e">
        <f>$AY139*Assembly!S$4+$AZ139*Assembly!S$5+$BA139*Assembly!S$6+$BB139*Assembly!S$7+$BC139*Assembly!S$8+$BD139*Assembly!S$9+$BE139*Assembly!S$10+$BF139*Assembly!S$11+$BG139*Assembly!S$12+$BH139*Assembly!S$13+$BI139*Assembly!S$14+$BJ139*Assembly!S$15+$BK139*Assembly!S$16+$BL139*Assembly!S$17+$BM139*Assembly!S$18+$BN139*Assembly!S$19+$BO139*Assembly!S$20+$BP139*Assembly!S$21+$BQ139*Assembly!S$22+$BR139*Assembly!S$23+$BS139*Assembly!S$24</f>
        <v>#VALUE!</v>
      </c>
      <c r="CM139" s="140" t="e">
        <f>$AY139*Assembly!T$4+$AZ139*Assembly!T$5+$BA139*Assembly!T$6+$BB139*Assembly!T$7+$BC139*Assembly!T$8+$BD139*Assembly!T$9+$BE139*Assembly!T$10+$BF139*Assembly!T$11+$BG139*Assembly!T$12+$BH139*Assembly!T$13+$BI139*Assembly!T$14+$BJ139*Assembly!T$15+$BK139*Assembly!T$16+$BL139*Assembly!T$17+$BM139*Assembly!T$18+$BN139*Assembly!T$19+$BO139*Assembly!T$20+$BP139*Assembly!T$21+$BQ139*Assembly!T$22+$BR139*Assembly!T$23+$BS139*Assembly!T$24</f>
        <v>#VALUE!</v>
      </c>
      <c r="CN139" s="140" t="e">
        <f>$AY139*Assembly!U$4+$AZ139*Assembly!U$5+$BA139*Assembly!U$6+$BB139*Assembly!U$7+$BC139*Assembly!U$8+$BD139*Assembly!U$9+$BE139*Assembly!U$10+$BF139*Assembly!U$11+$BG139*Assembly!U$12+$BH139*Assembly!U$13+$BI139*Assembly!U$14+$BJ139*Assembly!U$15+$BK139*Assembly!U$16+$BL139*Assembly!U$17+$BM139*Assembly!U$18+$BN139*Assembly!U$19+$BO139*Assembly!U$20+$BP139*Assembly!U$21+$BQ139*Assembly!U$22+$BR139*Assembly!U$23+$BS139*Assembly!U$24</f>
        <v>#VALUE!</v>
      </c>
      <c r="CO139" s="145" t="e">
        <f>$AY139*Assembly!V$4+$AZ139*Assembly!V$5+$BA139*Assembly!V$6+$BB139*Assembly!V$7+$BC139*Assembly!V$8+$BD139*Assembly!V$9+$BE139*Assembly!V$10+$BF139*Assembly!V$11+$BG139*Assembly!V$12+$BH139*Assembly!V$13+$BI139*Assembly!V$14+$BJ139*Assembly!V$15+$BK139*Assembly!V$16+$BL139*Assembly!V$17+$BM139*Assembly!V$18+$BN139*Assembly!V$19+$BO139*Assembly!V$20+$BP139*Assembly!V$21+$BQ139*Assembly!V$22+$BR139*Assembly!V$23+$BS139*Assembly!V$24</f>
        <v>#VALUE!</v>
      </c>
      <c r="CP139" s="145" t="e">
        <f>CF139*Refining!$F$3</f>
        <v>#VALUE!</v>
      </c>
      <c r="CQ139" s="145" t="e">
        <f>CG139*Refining!$F$4</f>
        <v>#VALUE!</v>
      </c>
      <c r="CR139" s="145" t="e">
        <f>CH139*Refining!$F$5</f>
        <v>#VALUE!</v>
      </c>
      <c r="CS139" s="145" t="e">
        <f>CI139*Refining!$F$6</f>
        <v>#VALUE!</v>
      </c>
      <c r="CT139" s="145" t="e">
        <f>CJ139*Refining!$F$7</f>
        <v>#VALUE!</v>
      </c>
      <c r="CU139" s="145" t="e">
        <f>CK139*Refining!$F$8</f>
        <v>#VALUE!</v>
      </c>
      <c r="CV139" s="145" t="e">
        <f>CL139*Refining!$F$9</f>
        <v>#VALUE!</v>
      </c>
      <c r="CW139" s="145" t="e">
        <f>CM139*Refining!$F$10</f>
        <v>#VALUE!</v>
      </c>
      <c r="CX139" s="145" t="e">
        <f>CN139*Refining!$F$11</f>
        <v>#VALUE!</v>
      </c>
      <c r="CY139" s="145" t="e">
        <f>CO139*Refining!$F$12</f>
        <v>#VALUE!</v>
      </c>
      <c r="CZ139" s="185" t="e">
        <f t="shared" ref="CZ139:DS139" si="562">IF(CF139 = 0, "", CF139)</f>
        <v>#VALUE!</v>
      </c>
      <c r="DA139" s="189" t="e">
        <f t="shared" si="562"/>
        <v>#VALUE!</v>
      </c>
      <c r="DB139" s="186" t="e">
        <f t="shared" si="562"/>
        <v>#VALUE!</v>
      </c>
      <c r="DC139" s="186" t="e">
        <f t="shared" si="562"/>
        <v>#VALUE!</v>
      </c>
      <c r="DD139" s="186" t="e">
        <f t="shared" si="562"/>
        <v>#VALUE!</v>
      </c>
      <c r="DE139" s="186" t="e">
        <f t="shared" si="562"/>
        <v>#VALUE!</v>
      </c>
      <c r="DF139" s="186" t="e">
        <f t="shared" si="562"/>
        <v>#VALUE!</v>
      </c>
      <c r="DG139" s="186" t="e">
        <f t="shared" si="562"/>
        <v>#VALUE!</v>
      </c>
      <c r="DH139" s="186" t="e">
        <f t="shared" si="562"/>
        <v>#VALUE!</v>
      </c>
      <c r="DI139" s="187" t="e">
        <f t="shared" si="562"/>
        <v>#VALUE!</v>
      </c>
      <c r="DJ139" s="185" t="e">
        <f t="shared" si="562"/>
        <v>#VALUE!</v>
      </c>
      <c r="DK139" s="189" t="e">
        <f t="shared" si="562"/>
        <v>#VALUE!</v>
      </c>
      <c r="DL139" s="186" t="e">
        <f t="shared" si="562"/>
        <v>#VALUE!</v>
      </c>
      <c r="DM139" s="186" t="e">
        <f t="shared" si="562"/>
        <v>#VALUE!</v>
      </c>
      <c r="DN139" s="188" t="e">
        <f t="shared" si="562"/>
        <v>#VALUE!</v>
      </c>
      <c r="DO139" s="186" t="e">
        <f t="shared" si="562"/>
        <v>#VALUE!</v>
      </c>
      <c r="DP139" s="186" t="e">
        <f t="shared" si="562"/>
        <v>#VALUE!</v>
      </c>
      <c r="DQ139" s="186" t="e">
        <f t="shared" si="562"/>
        <v>#VALUE!</v>
      </c>
      <c r="DR139" s="186" t="e">
        <f t="shared" si="562"/>
        <v>#VALUE!</v>
      </c>
      <c r="DS139" s="187" t="e">
        <f t="shared" si="562"/>
        <v>#VALUE!</v>
      </c>
      <c r="DT139" s="185" t="e">
        <f t="shared" si="11"/>
        <v>#VALUE!</v>
      </c>
      <c r="DU139" s="189" t="e">
        <f t="shared" si="12"/>
        <v>#VALUE!</v>
      </c>
      <c r="DV139" s="133" t="e">
        <f>CZ139*'Ores &amp; Ingots'!$C$3+DA139*'Ores &amp; Ingots'!$C$4+DB139*'Ores &amp; Ingots'!$C$5+DC139*'Ores &amp; Ingots'!$C$6+DD139*'Ores &amp; Ingots'!$C$7+DE139*'Ores &amp; Ingots'!$C$8+DF139*'Ores &amp; Ingots'!$C$9+DG139*'Ores &amp; Ingots'!$C$10+DH139*'Ores &amp; Ingots'!$C$11+DI139*'Ores &amp; Ingots'!$C$12</f>
        <v>#VALUE!</v>
      </c>
      <c r="DW139" s="133" t="e">
        <f>DJ139*'Ores &amp; Ingots'!$B$3+DK139*'Ores &amp; Ingots'!$B$4+DL139*'Ores &amp; Ingots'!$B$5+DM139*'Ores &amp; Ingots'!$B$6+DN139*'Ores &amp; Ingots'!$B$7+DO139*'Ores &amp; Ingots'!$B$8+DP139*'Ores &amp; Ingots'!$B$9+DQ139*'Ores &amp; Ingots'!$B$10+DR139*'Ores &amp; Ingots'!$B$11+DS139*'Ores &amp; Ingots'!$B$12</f>
        <v>#VALUE!</v>
      </c>
      <c r="DX139" s="189" t="e">
        <f>CZ139*Refining!$G$3+DA139*Refining!$G$4+DB139*Refining!$G$5+DC139*Refining!$G$6+DD139*Refining!$G$7+DE139*Refining!$G$8+DF139*Refining!$G$9+DG139*Refining!$G$10+DH139*Refining!$G$11+DI139*Refining!$G$12</f>
        <v>#VALUE!</v>
      </c>
      <c r="DY139" s="189" t="e">
        <f t="shared" si="13"/>
        <v>#VALUE!</v>
      </c>
      <c r="DZ139" s="192" t="e">
        <f t="shared" si="14"/>
        <v>#VALUE!</v>
      </c>
      <c r="EA139" s="185" t="e">
        <f t="shared" si="15"/>
        <v>#VALUE!</v>
      </c>
      <c r="EB139" s="194" t="e">
        <f t="shared" ref="EB139:EC139" si="563">EA139/60</f>
        <v>#VALUE!</v>
      </c>
      <c r="EC139" s="194" t="e">
        <f t="shared" si="563"/>
        <v>#VALUE!</v>
      </c>
      <c r="ED139" s="185" t="e">
        <f t="shared" si="17"/>
        <v>#VALUE!</v>
      </c>
      <c r="EE139" s="194" t="e">
        <f t="shared" ref="EE139:EF139" si="564">ED139/1000</f>
        <v>#VALUE!</v>
      </c>
      <c r="EF139" s="196" t="e">
        <f t="shared" si="564"/>
        <v>#VALUE!</v>
      </c>
      <c r="EG139" s="130" t="e">
        <f t="shared" si="19"/>
        <v>#VALUE!</v>
      </c>
      <c r="EH139" s="132" t="e">
        <f t="shared" si="20"/>
        <v>#VALUE!</v>
      </c>
      <c r="EI139" s="133">
        <v>534</v>
      </c>
    </row>
    <row r="140" spans="1:139" ht="12.75" hidden="1" x14ac:dyDescent="0.2">
      <c r="A140" s="864"/>
      <c r="B140" s="135" t="s">
        <v>355</v>
      </c>
      <c r="C140" s="137" t="s">
        <v>155</v>
      </c>
      <c r="D140" s="137">
        <v>3</v>
      </c>
      <c r="E140" s="137">
        <v>3</v>
      </c>
      <c r="F140" s="137">
        <v>1</v>
      </c>
      <c r="G140" s="139">
        <f t="shared" si="0"/>
        <v>1.125</v>
      </c>
      <c r="H140" s="140">
        <v>24</v>
      </c>
      <c r="I140" s="140">
        <v>24</v>
      </c>
      <c r="J140" s="140">
        <f>H140/Main!$D$9</f>
        <v>4.8</v>
      </c>
      <c r="K140" s="140">
        <f>I140/Main!$D$10</f>
        <v>12</v>
      </c>
      <c r="L140" s="140">
        <f t="shared" si="1"/>
        <v>2.5</v>
      </c>
      <c r="M140" s="140">
        <v>1</v>
      </c>
      <c r="N140" s="145">
        <f t="shared" ref="N140:N141" si="565">1000000*0.0001</f>
        <v>100</v>
      </c>
      <c r="O140" s="145">
        <v>100</v>
      </c>
      <c r="P140" s="143"/>
      <c r="Q140" s="145"/>
      <c r="R140" s="143"/>
      <c r="S140" s="146"/>
      <c r="T140" s="146"/>
      <c r="U140" s="143"/>
      <c r="V140" s="143"/>
      <c r="W140" s="146"/>
      <c r="X140" s="146"/>
      <c r="Y140" s="143"/>
      <c r="Z140" s="143"/>
      <c r="AA140" s="143"/>
      <c r="AB140" s="143"/>
      <c r="AC140" s="362"/>
      <c r="AD140" s="133">
        <v>0</v>
      </c>
      <c r="AE140" s="133">
        <v>5</v>
      </c>
      <c r="AF140" s="133">
        <v>5</v>
      </c>
      <c r="AG140" s="133">
        <v>0</v>
      </c>
      <c r="AH140" s="133">
        <v>12</v>
      </c>
      <c r="AI140" s="133">
        <v>0</v>
      </c>
      <c r="AJ140" s="167">
        <v>2</v>
      </c>
      <c r="AK140" s="133">
        <v>5</v>
      </c>
      <c r="AL140" s="133">
        <v>0</v>
      </c>
      <c r="AM140" s="133">
        <v>0</v>
      </c>
      <c r="AN140" s="133">
        <v>0</v>
      </c>
      <c r="AO140" s="133">
        <v>0</v>
      </c>
      <c r="AP140" s="133">
        <v>0</v>
      </c>
      <c r="AQ140" s="133">
        <v>0</v>
      </c>
      <c r="AR140" s="133">
        <v>0</v>
      </c>
      <c r="AS140" s="133">
        <v>0</v>
      </c>
      <c r="AT140" s="133">
        <v>0</v>
      </c>
      <c r="AU140" s="133">
        <v>0</v>
      </c>
      <c r="AV140" s="133">
        <v>0</v>
      </c>
      <c r="AW140" s="133">
        <v>0</v>
      </c>
      <c r="AX140" s="133">
        <v>0</v>
      </c>
      <c r="AY140" s="161" t="str">
        <f t="shared" ref="AY140:BS140" si="566">IF(AD140 = 0, "", AD140)</f>
        <v/>
      </c>
      <c r="AZ140" s="133">
        <f t="shared" si="566"/>
        <v>5</v>
      </c>
      <c r="BA140" s="133">
        <f t="shared" si="566"/>
        <v>5</v>
      </c>
      <c r="BB140" s="137" t="str">
        <f t="shared" si="566"/>
        <v/>
      </c>
      <c r="BC140" s="133">
        <f t="shared" si="566"/>
        <v>12</v>
      </c>
      <c r="BD140" s="137" t="str">
        <f t="shared" si="566"/>
        <v/>
      </c>
      <c r="BE140" s="167">
        <f t="shared" si="566"/>
        <v>2</v>
      </c>
      <c r="BF140" s="133">
        <f t="shared" si="566"/>
        <v>5</v>
      </c>
      <c r="BG140" s="137" t="str">
        <f t="shared" si="566"/>
        <v/>
      </c>
      <c r="BH140" s="137" t="str">
        <f t="shared" si="566"/>
        <v/>
      </c>
      <c r="BI140" s="137" t="str">
        <f t="shared" si="566"/>
        <v/>
      </c>
      <c r="BJ140" s="137" t="str">
        <f t="shared" si="566"/>
        <v/>
      </c>
      <c r="BK140" s="137" t="str">
        <f t="shared" si="566"/>
        <v/>
      </c>
      <c r="BL140" s="137" t="str">
        <f t="shared" si="566"/>
        <v/>
      </c>
      <c r="BM140" s="137" t="str">
        <f t="shared" si="566"/>
        <v/>
      </c>
      <c r="BN140" s="137" t="str">
        <f t="shared" si="566"/>
        <v/>
      </c>
      <c r="BO140" s="137" t="str">
        <f t="shared" si="566"/>
        <v/>
      </c>
      <c r="BP140" s="137" t="str">
        <f t="shared" si="566"/>
        <v/>
      </c>
      <c r="BQ140" s="137" t="str">
        <f t="shared" si="566"/>
        <v/>
      </c>
      <c r="BR140" s="137" t="str">
        <f t="shared" si="566"/>
        <v/>
      </c>
      <c r="BS140" s="169" t="str">
        <f t="shared" si="566"/>
        <v/>
      </c>
      <c r="BT140" s="174" t="e">
        <f>$AY140*Assembly!Z$4+$AZ140*Assembly!Z$5+$BA140*Assembly!Z$6+$BB140*Assembly!Z$7+$BC140*Assembly!Z$8+$BD140*Assembly!Z$9+$BE140*Assembly!Z$10+$BF140*Assembly!Z$11+$BG140*Assembly!Z$12+$BH140*Assembly!Z$13+$BI140*Assembly!Z$14+$BJ140*Assembly!Z$15+$BK140*Assembly!Z$16+$BL140*Assembly!Z$17+$BM140*Assembly!Z$18+$BN140*Assembly!Z$19+$BO140*Assembly!Z$20+$BP140*Assembly!Z$21+$BQ140*Assembly!Z$22+$BR140*Assembly!Z$23+$BS140*Assembly!Z$24</f>
        <v>#VALUE!</v>
      </c>
      <c r="BU140" s="133" t="e">
        <f t="shared" si="3"/>
        <v>#VALUE!</v>
      </c>
      <c r="BV140" s="133"/>
      <c r="BW140" s="133" t="e">
        <f>$AY140*Assembly!AD$4+$AZ140*Assembly!AD$5+$BA140*Assembly!AD$6+$BB140*Assembly!AD$7+$BC140*Assembly!AD$8+$BD140*Assembly!AD$9+$BE140*Assembly!AD$10+$BF140*Assembly!AD$11+$BG140*Assembly!AD$12+$BH140*Assembly!AD$13+$BI140*Assembly!AD$14+$BJ140*Assembly!AD$15+$BK140*Assembly!AD$16+$BL140*Assembly!AD$17+$BM140*Assembly!AD$18+$BN140*Assembly!AD$19+$BO140*Assembly!AD$20+$BP140*Assembly!AD$21+$BQ140*Assembly!AD$22+$BR140*Assembly!AD$23+$BS140*Assembly!AD$24</f>
        <v>#VALUE!</v>
      </c>
      <c r="BX140" s="177" t="e">
        <f t="shared" si="4"/>
        <v>#VALUE!</v>
      </c>
      <c r="BY140" s="178" t="e">
        <f t="shared" si="5"/>
        <v>#VALUE!</v>
      </c>
      <c r="BZ140" s="179" t="e">
        <f t="shared" si="6"/>
        <v>#VALUE!</v>
      </c>
      <c r="CA140" s="178" t="e">
        <f t="shared" si="7"/>
        <v>#VALUE!</v>
      </c>
      <c r="CB140" s="133" t="e">
        <f>$AY140*Assembly!Y$4+$AZ140*Assembly!Y$5+$BA140*Assembly!Y$6+$BB140*Assembly!Y$7+$BC140*Assembly!Y$8+$BD140*Assembly!Y$9+$BE140*Assembly!Y$10+$BF140*Assembly!Y$11+$BG140*Assembly!Y$12+$BH140*Assembly!Y$13+$BI140*Assembly!Y$14+$BJ140*Assembly!Y$15+$BK140*Assembly!Y$16+$BL140*Assembly!Y$17+$BM140*Assembly!Y$18+$BN140*Assembly!Y$19+$BO140*Assembly!Y$20+$BP140*Assembly!Y$21+$BQ140*Assembly!Y$22+$BR140*Assembly!Y$23+$BS140*Assembly!Y$24</f>
        <v>#VALUE!</v>
      </c>
      <c r="CC140" s="133" t="e">
        <f t="shared" si="8"/>
        <v>#VALUE!</v>
      </c>
      <c r="CD140" s="130" t="e">
        <f t="shared" si="9"/>
        <v>#VALUE!</v>
      </c>
      <c r="CE140" s="183" t="e">
        <f>$AY140*Assembly!AC$4+$AZ140*Assembly!AC$5+$BA140*Assembly!AC$6+$BB140*Assembly!AC$7+$BC140*Assembly!AC$8+$BD140*Assembly!AC$9+$BE140*Assembly!AC$10+$BF140*Assembly!AC$11+$BG140*Assembly!AC$12+$BH140*Assembly!AC$13+$BI140*Assembly!AC$14+$BJ140*Assembly!AC$15+$BK140*Assembly!AC$16+$BL140*Assembly!AC$17+$BM140*Assembly!AC$18+$BN140*Assembly!AC$19+$BO140*Assembly!AC$20+$BP140*Assembly!AC$21+$BQ140*Assembly!AC$22+$BR140*Assembly!AC$23+$BS140*Assembly!AC$24</f>
        <v>#VALUE!</v>
      </c>
      <c r="CF140" s="145" t="e">
        <f>$AY140*Assembly!M$4+$AZ140*Assembly!M$5+$BA140*Assembly!M$6+$BB140*Assembly!M$7+$BC140*Assembly!M$8+$BD140*Assembly!M$9+$BE140*Assembly!M$10+$BF140*Assembly!M$11+$BG140*Assembly!M$12+$BH140*Assembly!M$13+$BI140*Assembly!M$14+$BJ140*Assembly!M$15+$BK140*Assembly!M$16+$BL140*Assembly!M$17+$BM140*Assembly!M$18+$BN140*Assembly!M$19+$BO140*Assembly!M$20+$BP140*Assembly!M$21+$BQ140*Assembly!M$22+$BR140*Assembly!M$23+$BS140*Assembly!M$24</f>
        <v>#VALUE!</v>
      </c>
      <c r="CG140" s="145" t="e">
        <f>$AY140*Assembly!N$4+$AZ140*Assembly!N$5+$BA140*Assembly!N$6+$BB140*Assembly!N$7+$BC140*Assembly!N$8+$BD140*Assembly!N$9+$BE140*Assembly!N$10+$BF140*Assembly!N$11+$BG140*Assembly!N$12+$BH140*Assembly!N$13+$BI140*Assembly!N$14+$BJ140*Assembly!N$15+$BK140*Assembly!N$16+$BL140*Assembly!N$17+$BM140*Assembly!N$18+$BN140*Assembly!N$19+$BO140*Assembly!N$20+$BP140*Assembly!N$21+$BQ140*Assembly!N$22+$BR140*Assembly!N$23+$BS140*Assembly!N$24</f>
        <v>#VALUE!</v>
      </c>
      <c r="CH140" s="145" t="e">
        <f>$AY140*Assembly!O$4+$AZ140*Assembly!O$5+$BA140*Assembly!O$6+$BB140*Assembly!O$7+$BC140*Assembly!O$8+$BD140*Assembly!O$9+$BE140*Assembly!O$10+$BF140*Assembly!O$11+$BG140*Assembly!O$12+$BH140*Assembly!O$13+$BI140*Assembly!O$14+$BJ140*Assembly!O$15+$BK140*Assembly!O$16+$BL140*Assembly!O$17+$BM140*Assembly!O$18+$BN140*Assembly!O$19+$BO140*Assembly!O$20+$BP140*Assembly!O$21+$BQ140*Assembly!O$22+$BR140*Assembly!O$23+$BS140*Assembly!O$24</f>
        <v>#VALUE!</v>
      </c>
      <c r="CI140" s="140" t="e">
        <f>$AY140*Assembly!P$4+$AZ140*Assembly!P$5+$BA140*Assembly!P$6+$BB140*Assembly!P$7+$BC140*Assembly!P$8+$BD140*Assembly!P$9+$BE140*Assembly!P$10+$BF140*Assembly!P$11+$BG140*Assembly!P$12+$BH140*Assembly!P$13+$BI140*Assembly!P$14+$BJ140*Assembly!P$15+$BK140*Assembly!P$16+$BL140*Assembly!P$17+$BM140*Assembly!P$18+$BN140*Assembly!P$19+$BO140*Assembly!P$20+$BP140*Assembly!P$21+$BQ140*Assembly!P$22+$BR140*Assembly!P$23+$BS140*Assembly!P$24</f>
        <v>#VALUE!</v>
      </c>
      <c r="CJ140" s="140" t="e">
        <f>$AY140*Assembly!Q$4+$AZ140*Assembly!Q$5+$BA140*Assembly!Q$6+$BB140*Assembly!Q$7+$BC140*Assembly!Q$8+$BD140*Assembly!Q$9+$BE140*Assembly!Q$10+$BF140*Assembly!Q$11+$BG140*Assembly!Q$12+$BH140*Assembly!Q$13+$BI140*Assembly!Q$14+$BJ140*Assembly!Q$15+$BK140*Assembly!Q$16+$BL140*Assembly!Q$17+$BM140*Assembly!Q$18+$BN140*Assembly!Q$19+$BO140*Assembly!Q$20+$BP140*Assembly!Q$21+$BQ140*Assembly!Q$22+$BR140*Assembly!Q$23+$BS140*Assembly!Q$24</f>
        <v>#VALUE!</v>
      </c>
      <c r="CK140" s="145" t="e">
        <f>$AY140*Assembly!R$4+$AZ140*Assembly!R$5+$BA140*Assembly!R$6+$BB140*Assembly!R$7+$BC140*Assembly!R$8+$BD140*Assembly!R$9+$BE140*Assembly!R$10+$BF140*Assembly!R$11+$BG140*Assembly!R$12+$BH140*Assembly!R$13+$BI140*Assembly!R$14+$BJ140*Assembly!R$15+$BK140*Assembly!R$16+$BL140*Assembly!R$17+$BM140*Assembly!R$18+$BN140*Assembly!R$19+$BO140*Assembly!R$20+$BP140*Assembly!R$21+$BQ140*Assembly!R$22+$BR140*Assembly!R$23+$BS140*Assembly!R$24</f>
        <v>#VALUE!</v>
      </c>
      <c r="CL140" s="140" t="e">
        <f>$AY140*Assembly!S$4+$AZ140*Assembly!S$5+$BA140*Assembly!S$6+$BB140*Assembly!S$7+$BC140*Assembly!S$8+$BD140*Assembly!S$9+$BE140*Assembly!S$10+$BF140*Assembly!S$11+$BG140*Assembly!S$12+$BH140*Assembly!S$13+$BI140*Assembly!S$14+$BJ140*Assembly!S$15+$BK140*Assembly!S$16+$BL140*Assembly!S$17+$BM140*Assembly!S$18+$BN140*Assembly!S$19+$BO140*Assembly!S$20+$BP140*Assembly!S$21+$BQ140*Assembly!S$22+$BR140*Assembly!S$23+$BS140*Assembly!S$24</f>
        <v>#VALUE!</v>
      </c>
      <c r="CM140" s="140" t="e">
        <f>$AY140*Assembly!T$4+$AZ140*Assembly!T$5+$BA140*Assembly!T$6+$BB140*Assembly!T$7+$BC140*Assembly!T$8+$BD140*Assembly!T$9+$BE140*Assembly!T$10+$BF140*Assembly!T$11+$BG140*Assembly!T$12+$BH140*Assembly!T$13+$BI140*Assembly!T$14+$BJ140*Assembly!T$15+$BK140*Assembly!T$16+$BL140*Assembly!T$17+$BM140*Assembly!T$18+$BN140*Assembly!T$19+$BO140*Assembly!T$20+$BP140*Assembly!T$21+$BQ140*Assembly!T$22+$BR140*Assembly!T$23+$BS140*Assembly!T$24</f>
        <v>#VALUE!</v>
      </c>
      <c r="CN140" s="140" t="e">
        <f>$AY140*Assembly!U$4+$AZ140*Assembly!U$5+$BA140*Assembly!U$6+$BB140*Assembly!U$7+$BC140*Assembly!U$8+$BD140*Assembly!U$9+$BE140*Assembly!U$10+$BF140*Assembly!U$11+$BG140*Assembly!U$12+$BH140*Assembly!U$13+$BI140*Assembly!U$14+$BJ140*Assembly!U$15+$BK140*Assembly!U$16+$BL140*Assembly!U$17+$BM140*Assembly!U$18+$BN140*Assembly!U$19+$BO140*Assembly!U$20+$BP140*Assembly!U$21+$BQ140*Assembly!U$22+$BR140*Assembly!U$23+$BS140*Assembly!U$24</f>
        <v>#VALUE!</v>
      </c>
      <c r="CO140" s="145" t="e">
        <f>$AY140*Assembly!V$4+$AZ140*Assembly!V$5+$BA140*Assembly!V$6+$BB140*Assembly!V$7+$BC140*Assembly!V$8+$BD140*Assembly!V$9+$BE140*Assembly!V$10+$BF140*Assembly!V$11+$BG140*Assembly!V$12+$BH140*Assembly!V$13+$BI140*Assembly!V$14+$BJ140*Assembly!V$15+$BK140*Assembly!V$16+$BL140*Assembly!V$17+$BM140*Assembly!V$18+$BN140*Assembly!V$19+$BO140*Assembly!V$20+$BP140*Assembly!V$21+$BQ140*Assembly!V$22+$BR140*Assembly!V$23+$BS140*Assembly!V$24</f>
        <v>#VALUE!</v>
      </c>
      <c r="CP140" s="145" t="e">
        <f>CF140*Refining!$F$3</f>
        <v>#VALUE!</v>
      </c>
      <c r="CQ140" s="145" t="e">
        <f>CG140*Refining!$F$4</f>
        <v>#VALUE!</v>
      </c>
      <c r="CR140" s="145" t="e">
        <f>CH140*Refining!$F$5</f>
        <v>#VALUE!</v>
      </c>
      <c r="CS140" s="145" t="e">
        <f>CI140*Refining!$F$6</f>
        <v>#VALUE!</v>
      </c>
      <c r="CT140" s="145" t="e">
        <f>CJ140*Refining!$F$7</f>
        <v>#VALUE!</v>
      </c>
      <c r="CU140" s="145" t="e">
        <f>CK140*Refining!$F$8</f>
        <v>#VALUE!</v>
      </c>
      <c r="CV140" s="145" t="e">
        <f>CL140*Refining!$F$9</f>
        <v>#VALUE!</v>
      </c>
      <c r="CW140" s="145" t="e">
        <f>CM140*Refining!$F$10</f>
        <v>#VALUE!</v>
      </c>
      <c r="CX140" s="145" t="e">
        <f>CN140*Refining!$F$11</f>
        <v>#VALUE!</v>
      </c>
      <c r="CY140" s="145" t="e">
        <f>CO140*Refining!$F$12</f>
        <v>#VALUE!</v>
      </c>
      <c r="CZ140" s="185" t="e">
        <f t="shared" ref="CZ140:DS140" si="567">IF(CF140 = 0, "", CF140)</f>
        <v>#VALUE!</v>
      </c>
      <c r="DA140" s="189" t="e">
        <f t="shared" si="567"/>
        <v>#VALUE!</v>
      </c>
      <c r="DB140" s="186" t="e">
        <f t="shared" si="567"/>
        <v>#VALUE!</v>
      </c>
      <c r="DC140" s="186" t="e">
        <f t="shared" si="567"/>
        <v>#VALUE!</v>
      </c>
      <c r="DD140" s="186" t="e">
        <f t="shared" si="567"/>
        <v>#VALUE!</v>
      </c>
      <c r="DE140" s="186" t="e">
        <f t="shared" si="567"/>
        <v>#VALUE!</v>
      </c>
      <c r="DF140" s="186" t="e">
        <f t="shared" si="567"/>
        <v>#VALUE!</v>
      </c>
      <c r="DG140" s="186" t="e">
        <f t="shared" si="567"/>
        <v>#VALUE!</v>
      </c>
      <c r="DH140" s="186" t="e">
        <f t="shared" si="567"/>
        <v>#VALUE!</v>
      </c>
      <c r="DI140" s="187" t="e">
        <f t="shared" si="567"/>
        <v>#VALUE!</v>
      </c>
      <c r="DJ140" s="185" t="e">
        <f t="shared" si="567"/>
        <v>#VALUE!</v>
      </c>
      <c r="DK140" s="189" t="e">
        <f t="shared" si="567"/>
        <v>#VALUE!</v>
      </c>
      <c r="DL140" s="186" t="e">
        <f t="shared" si="567"/>
        <v>#VALUE!</v>
      </c>
      <c r="DM140" s="186" t="e">
        <f t="shared" si="567"/>
        <v>#VALUE!</v>
      </c>
      <c r="DN140" s="188" t="e">
        <f t="shared" si="567"/>
        <v>#VALUE!</v>
      </c>
      <c r="DO140" s="186" t="e">
        <f t="shared" si="567"/>
        <v>#VALUE!</v>
      </c>
      <c r="DP140" s="186" t="e">
        <f t="shared" si="567"/>
        <v>#VALUE!</v>
      </c>
      <c r="DQ140" s="186" t="e">
        <f t="shared" si="567"/>
        <v>#VALUE!</v>
      </c>
      <c r="DR140" s="186" t="e">
        <f t="shared" si="567"/>
        <v>#VALUE!</v>
      </c>
      <c r="DS140" s="187" t="e">
        <f t="shared" si="567"/>
        <v>#VALUE!</v>
      </c>
      <c r="DT140" s="185" t="e">
        <f t="shared" si="11"/>
        <v>#VALUE!</v>
      </c>
      <c r="DU140" s="189" t="e">
        <f t="shared" si="12"/>
        <v>#VALUE!</v>
      </c>
      <c r="DV140" s="133" t="e">
        <f>CZ140*'Ores &amp; Ingots'!$C$3+DA140*'Ores &amp; Ingots'!$C$4+DB140*'Ores &amp; Ingots'!$C$5+DC140*'Ores &amp; Ingots'!$C$6+DD140*'Ores &amp; Ingots'!$C$7+DE140*'Ores &amp; Ingots'!$C$8+DF140*'Ores &amp; Ingots'!$C$9+DG140*'Ores &amp; Ingots'!$C$10+DH140*'Ores &amp; Ingots'!$C$11+DI140*'Ores &amp; Ingots'!$C$12</f>
        <v>#VALUE!</v>
      </c>
      <c r="DW140" s="133" t="e">
        <f>DJ140*'Ores &amp; Ingots'!$B$3+DK140*'Ores &amp; Ingots'!$B$4+DL140*'Ores &amp; Ingots'!$B$5+DM140*'Ores &amp; Ingots'!$B$6+DN140*'Ores &amp; Ingots'!$B$7+DO140*'Ores &amp; Ingots'!$B$8+DP140*'Ores &amp; Ingots'!$B$9+DQ140*'Ores &amp; Ingots'!$B$10+DR140*'Ores &amp; Ingots'!$B$11+DS140*'Ores &amp; Ingots'!$B$12</f>
        <v>#VALUE!</v>
      </c>
      <c r="DX140" s="189" t="e">
        <f>CZ140*Refining!$G$3+DA140*Refining!$G$4+DB140*Refining!$G$5+DC140*Refining!$G$6+DD140*Refining!$G$7+DE140*Refining!$G$8+DF140*Refining!$G$9+DG140*Refining!$G$10+DH140*Refining!$G$11+DI140*Refining!$G$12</f>
        <v>#VALUE!</v>
      </c>
      <c r="DY140" s="189" t="e">
        <f t="shared" si="13"/>
        <v>#VALUE!</v>
      </c>
      <c r="DZ140" s="192" t="e">
        <f t="shared" si="14"/>
        <v>#VALUE!</v>
      </c>
      <c r="EA140" s="185" t="e">
        <f t="shared" si="15"/>
        <v>#VALUE!</v>
      </c>
      <c r="EB140" s="194" t="e">
        <f t="shared" ref="EB140:EC140" si="568">EA140/60</f>
        <v>#VALUE!</v>
      </c>
      <c r="EC140" s="194" t="e">
        <f t="shared" si="568"/>
        <v>#VALUE!</v>
      </c>
      <c r="ED140" s="185" t="e">
        <f t="shared" si="17"/>
        <v>#VALUE!</v>
      </c>
      <c r="EE140" s="194" t="e">
        <f t="shared" ref="EE140:EF140" si="569">ED140/1000</f>
        <v>#VALUE!</v>
      </c>
      <c r="EF140" s="196" t="e">
        <f t="shared" si="569"/>
        <v>#VALUE!</v>
      </c>
      <c r="EG140" s="130" t="e">
        <f t="shared" si="19"/>
        <v>#VALUE!</v>
      </c>
      <c r="EH140" s="132" t="e">
        <f t="shared" si="20"/>
        <v>#VALUE!</v>
      </c>
      <c r="EI140" s="133" t="s">
        <v>28</v>
      </c>
    </row>
    <row r="141" spans="1:139" ht="12.75" hidden="1" x14ac:dyDescent="0.2">
      <c r="A141" s="865"/>
      <c r="B141" s="297" t="s">
        <v>355</v>
      </c>
      <c r="C141" s="216" t="s">
        <v>155</v>
      </c>
      <c r="D141" s="216">
        <v>1</v>
      </c>
      <c r="E141" s="216">
        <v>1</v>
      </c>
      <c r="F141" s="216">
        <v>1</v>
      </c>
      <c r="G141" s="229">
        <f t="shared" si="0"/>
        <v>0.125</v>
      </c>
      <c r="H141" s="230">
        <v>24</v>
      </c>
      <c r="I141" s="230">
        <v>24</v>
      </c>
      <c r="J141" s="230">
        <f>H141/Main!$D$9</f>
        <v>4.8</v>
      </c>
      <c r="K141" s="230">
        <f>I141/Main!$D$10</f>
        <v>12</v>
      </c>
      <c r="L141" s="230">
        <f t="shared" si="1"/>
        <v>2.5</v>
      </c>
      <c r="M141" s="230">
        <v>1</v>
      </c>
      <c r="N141" s="232">
        <f t="shared" si="565"/>
        <v>100</v>
      </c>
      <c r="O141" s="232">
        <v>100</v>
      </c>
      <c r="P141" s="233"/>
      <c r="Q141" s="232"/>
      <c r="R141" s="233"/>
      <c r="S141" s="234"/>
      <c r="T141" s="234"/>
      <c r="U141" s="233"/>
      <c r="V141" s="233"/>
      <c r="W141" s="234"/>
      <c r="X141" s="234"/>
      <c r="Y141" s="233"/>
      <c r="Z141" s="233"/>
      <c r="AA141" s="233"/>
      <c r="AB141" s="233"/>
      <c r="AC141" s="366"/>
      <c r="AD141" s="226">
        <v>0</v>
      </c>
      <c r="AE141" s="226">
        <v>5</v>
      </c>
      <c r="AF141" s="226">
        <v>5</v>
      </c>
      <c r="AG141" s="226">
        <v>0</v>
      </c>
      <c r="AH141" s="226">
        <v>12</v>
      </c>
      <c r="AI141" s="226">
        <v>0</v>
      </c>
      <c r="AJ141" s="227">
        <v>2</v>
      </c>
      <c r="AK141" s="226">
        <v>5</v>
      </c>
      <c r="AL141" s="226">
        <v>0</v>
      </c>
      <c r="AM141" s="226">
        <v>0</v>
      </c>
      <c r="AN141" s="226">
        <v>0</v>
      </c>
      <c r="AO141" s="226">
        <v>0</v>
      </c>
      <c r="AP141" s="226">
        <v>0</v>
      </c>
      <c r="AQ141" s="226">
        <v>0</v>
      </c>
      <c r="AR141" s="226">
        <v>0</v>
      </c>
      <c r="AS141" s="226">
        <v>0</v>
      </c>
      <c r="AT141" s="226">
        <v>0</v>
      </c>
      <c r="AU141" s="226">
        <v>0</v>
      </c>
      <c r="AV141" s="226">
        <v>0</v>
      </c>
      <c r="AW141" s="226">
        <v>0</v>
      </c>
      <c r="AX141" s="226">
        <v>0</v>
      </c>
      <c r="AY141" s="322" t="str">
        <f t="shared" ref="AY141:BS141" si="570">IF(AD141 = 0, "", AD141)</f>
        <v/>
      </c>
      <c r="AZ141" s="226">
        <f t="shared" si="570"/>
        <v>5</v>
      </c>
      <c r="BA141" s="226">
        <f t="shared" si="570"/>
        <v>5</v>
      </c>
      <c r="BB141" s="216" t="str">
        <f t="shared" si="570"/>
        <v/>
      </c>
      <c r="BC141" s="226">
        <f t="shared" si="570"/>
        <v>12</v>
      </c>
      <c r="BD141" s="216" t="str">
        <f t="shared" si="570"/>
        <v/>
      </c>
      <c r="BE141" s="227">
        <f t="shared" si="570"/>
        <v>2</v>
      </c>
      <c r="BF141" s="226">
        <f t="shared" si="570"/>
        <v>5</v>
      </c>
      <c r="BG141" s="216" t="str">
        <f t="shared" si="570"/>
        <v/>
      </c>
      <c r="BH141" s="216" t="str">
        <f t="shared" si="570"/>
        <v/>
      </c>
      <c r="BI141" s="216" t="str">
        <f t="shared" si="570"/>
        <v/>
      </c>
      <c r="BJ141" s="216" t="str">
        <f t="shared" si="570"/>
        <v/>
      </c>
      <c r="BK141" s="216" t="str">
        <f t="shared" si="570"/>
        <v/>
      </c>
      <c r="BL141" s="216" t="str">
        <f t="shared" si="570"/>
        <v/>
      </c>
      <c r="BM141" s="216" t="str">
        <f t="shared" si="570"/>
        <v/>
      </c>
      <c r="BN141" s="216" t="str">
        <f t="shared" si="570"/>
        <v/>
      </c>
      <c r="BO141" s="216" t="str">
        <f t="shared" si="570"/>
        <v/>
      </c>
      <c r="BP141" s="216" t="str">
        <f t="shared" si="570"/>
        <v/>
      </c>
      <c r="BQ141" s="216" t="str">
        <f t="shared" si="570"/>
        <v/>
      </c>
      <c r="BR141" s="216" t="str">
        <f t="shared" si="570"/>
        <v/>
      </c>
      <c r="BS141" s="231" t="str">
        <f t="shared" si="570"/>
        <v/>
      </c>
      <c r="BT141" s="225" t="e">
        <f>$AY141*Assembly!Z$4+$AZ141*Assembly!Z$5+$BA141*Assembly!Z$6+$BB141*Assembly!Z$7+$BC141*Assembly!Z$8+$BD141*Assembly!Z$9+$BE141*Assembly!Z$10+$BF141*Assembly!Z$11+$BG141*Assembly!Z$12+$BH141*Assembly!Z$13+$BI141*Assembly!Z$14+$BJ141*Assembly!Z$15+$BK141*Assembly!Z$16+$BL141*Assembly!Z$17+$BM141*Assembly!Z$18+$BN141*Assembly!Z$19+$BO141*Assembly!Z$20+$BP141*Assembly!Z$21+$BQ141*Assembly!Z$22+$BR141*Assembly!Z$23+$BS141*Assembly!Z$24</f>
        <v>#VALUE!</v>
      </c>
      <c r="BU141" s="226" t="e">
        <f t="shared" si="3"/>
        <v>#VALUE!</v>
      </c>
      <c r="BV141" s="226"/>
      <c r="BW141" s="226" t="e">
        <f>$AY141*Assembly!AD$4+$AZ141*Assembly!AD$5+$BA141*Assembly!AD$6+$BB141*Assembly!AD$7+$BC141*Assembly!AD$8+$BD141*Assembly!AD$9+$BE141*Assembly!AD$10+$BF141*Assembly!AD$11+$BG141*Assembly!AD$12+$BH141*Assembly!AD$13+$BI141*Assembly!AD$14+$BJ141*Assembly!AD$15+$BK141*Assembly!AD$16+$BL141*Assembly!AD$17+$BM141*Assembly!AD$18+$BN141*Assembly!AD$19+$BO141*Assembly!AD$20+$BP141*Assembly!AD$21+$BQ141*Assembly!AD$22+$BR141*Assembly!AD$23+$BS141*Assembly!AD$24</f>
        <v>#VALUE!</v>
      </c>
      <c r="BX141" s="236" t="e">
        <f t="shared" si="4"/>
        <v>#VALUE!</v>
      </c>
      <c r="BY141" s="237" t="e">
        <f t="shared" si="5"/>
        <v>#VALUE!</v>
      </c>
      <c r="BZ141" s="238" t="e">
        <f t="shared" si="6"/>
        <v>#VALUE!</v>
      </c>
      <c r="CA141" s="237" t="e">
        <f t="shared" si="7"/>
        <v>#VALUE!</v>
      </c>
      <c r="CB141" s="226" t="e">
        <f>$AY141*Assembly!Y$4+$AZ141*Assembly!Y$5+$BA141*Assembly!Y$6+$BB141*Assembly!Y$7+$BC141*Assembly!Y$8+$BD141*Assembly!Y$9+$BE141*Assembly!Y$10+$BF141*Assembly!Y$11+$BG141*Assembly!Y$12+$BH141*Assembly!Y$13+$BI141*Assembly!Y$14+$BJ141*Assembly!Y$15+$BK141*Assembly!Y$16+$BL141*Assembly!Y$17+$BM141*Assembly!Y$18+$BN141*Assembly!Y$19+$BO141*Assembly!Y$20+$BP141*Assembly!Y$21+$BQ141*Assembly!Y$22+$BR141*Assembly!Y$23+$BS141*Assembly!Y$24</f>
        <v>#VALUE!</v>
      </c>
      <c r="CC141" s="226" t="e">
        <f t="shared" si="8"/>
        <v>#VALUE!</v>
      </c>
      <c r="CD141" s="239" t="e">
        <f t="shared" si="9"/>
        <v>#VALUE!</v>
      </c>
      <c r="CE141" s="240" t="e">
        <f>$AY141*Assembly!AC$4+$AZ141*Assembly!AC$5+$BA141*Assembly!AC$6+$BB141*Assembly!AC$7+$BC141*Assembly!AC$8+$BD141*Assembly!AC$9+$BE141*Assembly!AC$10+$BF141*Assembly!AC$11+$BG141*Assembly!AC$12+$BH141*Assembly!AC$13+$BI141*Assembly!AC$14+$BJ141*Assembly!AC$15+$BK141*Assembly!AC$16+$BL141*Assembly!AC$17+$BM141*Assembly!AC$18+$BN141*Assembly!AC$19+$BO141*Assembly!AC$20+$BP141*Assembly!AC$21+$BQ141*Assembly!AC$22+$BR141*Assembly!AC$23+$BS141*Assembly!AC$24</f>
        <v>#VALUE!</v>
      </c>
      <c r="CF141" s="232" t="e">
        <f>$AY141*Assembly!M$4+$AZ141*Assembly!M$5+$BA141*Assembly!M$6+$BB141*Assembly!M$7+$BC141*Assembly!M$8+$BD141*Assembly!M$9+$BE141*Assembly!M$10+$BF141*Assembly!M$11+$BG141*Assembly!M$12+$BH141*Assembly!M$13+$BI141*Assembly!M$14+$BJ141*Assembly!M$15+$BK141*Assembly!M$16+$BL141*Assembly!M$17+$BM141*Assembly!M$18+$BN141*Assembly!M$19+$BO141*Assembly!M$20+$BP141*Assembly!M$21+$BQ141*Assembly!M$22+$BR141*Assembly!M$23+$BS141*Assembly!M$24</f>
        <v>#VALUE!</v>
      </c>
      <c r="CG141" s="232" t="e">
        <f>$AY141*Assembly!N$4+$AZ141*Assembly!N$5+$BA141*Assembly!N$6+$BB141*Assembly!N$7+$BC141*Assembly!N$8+$BD141*Assembly!N$9+$BE141*Assembly!N$10+$BF141*Assembly!N$11+$BG141*Assembly!N$12+$BH141*Assembly!N$13+$BI141*Assembly!N$14+$BJ141*Assembly!N$15+$BK141*Assembly!N$16+$BL141*Assembly!N$17+$BM141*Assembly!N$18+$BN141*Assembly!N$19+$BO141*Assembly!N$20+$BP141*Assembly!N$21+$BQ141*Assembly!N$22+$BR141*Assembly!N$23+$BS141*Assembly!N$24</f>
        <v>#VALUE!</v>
      </c>
      <c r="CH141" s="232" t="e">
        <f>$AY141*Assembly!O$4+$AZ141*Assembly!O$5+$BA141*Assembly!O$6+$BB141*Assembly!O$7+$BC141*Assembly!O$8+$BD141*Assembly!O$9+$BE141*Assembly!O$10+$BF141*Assembly!O$11+$BG141*Assembly!O$12+$BH141*Assembly!O$13+$BI141*Assembly!O$14+$BJ141*Assembly!O$15+$BK141*Assembly!O$16+$BL141*Assembly!O$17+$BM141*Assembly!O$18+$BN141*Assembly!O$19+$BO141*Assembly!O$20+$BP141*Assembly!O$21+$BQ141*Assembly!O$22+$BR141*Assembly!O$23+$BS141*Assembly!O$24</f>
        <v>#VALUE!</v>
      </c>
      <c r="CI141" s="230" t="e">
        <f>$AY141*Assembly!P$4+$AZ141*Assembly!P$5+$BA141*Assembly!P$6+$BB141*Assembly!P$7+$BC141*Assembly!P$8+$BD141*Assembly!P$9+$BE141*Assembly!P$10+$BF141*Assembly!P$11+$BG141*Assembly!P$12+$BH141*Assembly!P$13+$BI141*Assembly!P$14+$BJ141*Assembly!P$15+$BK141*Assembly!P$16+$BL141*Assembly!P$17+$BM141*Assembly!P$18+$BN141*Assembly!P$19+$BO141*Assembly!P$20+$BP141*Assembly!P$21+$BQ141*Assembly!P$22+$BR141*Assembly!P$23+$BS141*Assembly!P$24</f>
        <v>#VALUE!</v>
      </c>
      <c r="CJ141" s="230" t="e">
        <f>$AY141*Assembly!Q$4+$AZ141*Assembly!Q$5+$BA141*Assembly!Q$6+$BB141*Assembly!Q$7+$BC141*Assembly!Q$8+$BD141*Assembly!Q$9+$BE141*Assembly!Q$10+$BF141*Assembly!Q$11+$BG141*Assembly!Q$12+$BH141*Assembly!Q$13+$BI141*Assembly!Q$14+$BJ141*Assembly!Q$15+$BK141*Assembly!Q$16+$BL141*Assembly!Q$17+$BM141*Assembly!Q$18+$BN141*Assembly!Q$19+$BO141*Assembly!Q$20+$BP141*Assembly!Q$21+$BQ141*Assembly!Q$22+$BR141*Assembly!Q$23+$BS141*Assembly!Q$24</f>
        <v>#VALUE!</v>
      </c>
      <c r="CK141" s="232" t="e">
        <f>$AY141*Assembly!R$4+$AZ141*Assembly!R$5+$BA141*Assembly!R$6+$BB141*Assembly!R$7+$BC141*Assembly!R$8+$BD141*Assembly!R$9+$BE141*Assembly!R$10+$BF141*Assembly!R$11+$BG141*Assembly!R$12+$BH141*Assembly!R$13+$BI141*Assembly!R$14+$BJ141*Assembly!R$15+$BK141*Assembly!R$16+$BL141*Assembly!R$17+$BM141*Assembly!R$18+$BN141*Assembly!R$19+$BO141*Assembly!R$20+$BP141*Assembly!R$21+$BQ141*Assembly!R$22+$BR141*Assembly!R$23+$BS141*Assembly!R$24</f>
        <v>#VALUE!</v>
      </c>
      <c r="CL141" s="230" t="e">
        <f>$AY141*Assembly!S$4+$AZ141*Assembly!S$5+$BA141*Assembly!S$6+$BB141*Assembly!S$7+$BC141*Assembly!S$8+$BD141*Assembly!S$9+$BE141*Assembly!S$10+$BF141*Assembly!S$11+$BG141*Assembly!S$12+$BH141*Assembly!S$13+$BI141*Assembly!S$14+$BJ141*Assembly!S$15+$BK141*Assembly!S$16+$BL141*Assembly!S$17+$BM141*Assembly!S$18+$BN141*Assembly!S$19+$BO141*Assembly!S$20+$BP141*Assembly!S$21+$BQ141*Assembly!S$22+$BR141*Assembly!S$23+$BS141*Assembly!S$24</f>
        <v>#VALUE!</v>
      </c>
      <c r="CM141" s="230" t="e">
        <f>$AY141*Assembly!T$4+$AZ141*Assembly!T$5+$BA141*Assembly!T$6+$BB141*Assembly!T$7+$BC141*Assembly!T$8+$BD141*Assembly!T$9+$BE141*Assembly!T$10+$BF141*Assembly!T$11+$BG141*Assembly!T$12+$BH141*Assembly!T$13+$BI141*Assembly!T$14+$BJ141*Assembly!T$15+$BK141*Assembly!T$16+$BL141*Assembly!T$17+$BM141*Assembly!T$18+$BN141*Assembly!T$19+$BO141*Assembly!T$20+$BP141*Assembly!T$21+$BQ141*Assembly!T$22+$BR141*Assembly!T$23+$BS141*Assembly!T$24</f>
        <v>#VALUE!</v>
      </c>
      <c r="CN141" s="230" t="e">
        <f>$AY141*Assembly!U$4+$AZ141*Assembly!U$5+$BA141*Assembly!U$6+$BB141*Assembly!U$7+$BC141*Assembly!U$8+$BD141*Assembly!U$9+$BE141*Assembly!U$10+$BF141*Assembly!U$11+$BG141*Assembly!U$12+$BH141*Assembly!U$13+$BI141*Assembly!U$14+$BJ141*Assembly!U$15+$BK141*Assembly!U$16+$BL141*Assembly!U$17+$BM141*Assembly!U$18+$BN141*Assembly!U$19+$BO141*Assembly!U$20+$BP141*Assembly!U$21+$BQ141*Assembly!U$22+$BR141*Assembly!U$23+$BS141*Assembly!U$24</f>
        <v>#VALUE!</v>
      </c>
      <c r="CO141" s="232" t="e">
        <f>$AY141*Assembly!V$4+$AZ141*Assembly!V$5+$BA141*Assembly!V$6+$BB141*Assembly!V$7+$BC141*Assembly!V$8+$BD141*Assembly!V$9+$BE141*Assembly!V$10+$BF141*Assembly!V$11+$BG141*Assembly!V$12+$BH141*Assembly!V$13+$BI141*Assembly!V$14+$BJ141*Assembly!V$15+$BK141*Assembly!V$16+$BL141*Assembly!V$17+$BM141*Assembly!V$18+$BN141*Assembly!V$19+$BO141*Assembly!V$20+$BP141*Assembly!V$21+$BQ141*Assembly!V$22+$BR141*Assembly!V$23+$BS141*Assembly!V$24</f>
        <v>#VALUE!</v>
      </c>
      <c r="CP141" s="232" t="e">
        <f>CF141*Refining!$F$3</f>
        <v>#VALUE!</v>
      </c>
      <c r="CQ141" s="232" t="e">
        <f>CG141*Refining!$F$4</f>
        <v>#VALUE!</v>
      </c>
      <c r="CR141" s="232" t="e">
        <f>CH141*Refining!$F$5</f>
        <v>#VALUE!</v>
      </c>
      <c r="CS141" s="232" t="e">
        <f>CI141*Refining!$F$6</f>
        <v>#VALUE!</v>
      </c>
      <c r="CT141" s="232" t="e">
        <f>CJ141*Refining!$F$7</f>
        <v>#VALUE!</v>
      </c>
      <c r="CU141" s="232" t="e">
        <f>CK141*Refining!$F$8</f>
        <v>#VALUE!</v>
      </c>
      <c r="CV141" s="232" t="e">
        <f>CL141*Refining!$F$9</f>
        <v>#VALUE!</v>
      </c>
      <c r="CW141" s="232" t="e">
        <f>CM141*Refining!$F$10</f>
        <v>#VALUE!</v>
      </c>
      <c r="CX141" s="232" t="e">
        <f>CN141*Refining!$F$11</f>
        <v>#VALUE!</v>
      </c>
      <c r="CY141" s="232" t="e">
        <f>CO141*Refining!$F$12</f>
        <v>#VALUE!</v>
      </c>
      <c r="CZ141" s="243" t="e">
        <f t="shared" ref="CZ141:DS141" si="571">IF(CF141 = 0, "", CF141)</f>
        <v>#VALUE!</v>
      </c>
      <c r="DA141" s="245" t="e">
        <f t="shared" si="571"/>
        <v>#VALUE!</v>
      </c>
      <c r="DB141" s="246" t="e">
        <f t="shared" si="571"/>
        <v>#VALUE!</v>
      </c>
      <c r="DC141" s="246" t="e">
        <f t="shared" si="571"/>
        <v>#VALUE!</v>
      </c>
      <c r="DD141" s="246" t="e">
        <f t="shared" si="571"/>
        <v>#VALUE!</v>
      </c>
      <c r="DE141" s="246" t="e">
        <f t="shared" si="571"/>
        <v>#VALUE!</v>
      </c>
      <c r="DF141" s="246" t="e">
        <f t="shared" si="571"/>
        <v>#VALUE!</v>
      </c>
      <c r="DG141" s="246" t="e">
        <f t="shared" si="571"/>
        <v>#VALUE!</v>
      </c>
      <c r="DH141" s="246" t="e">
        <f t="shared" si="571"/>
        <v>#VALUE!</v>
      </c>
      <c r="DI141" s="251" t="e">
        <f t="shared" si="571"/>
        <v>#VALUE!</v>
      </c>
      <c r="DJ141" s="243" t="e">
        <f t="shared" si="571"/>
        <v>#VALUE!</v>
      </c>
      <c r="DK141" s="245" t="e">
        <f t="shared" si="571"/>
        <v>#VALUE!</v>
      </c>
      <c r="DL141" s="246" t="e">
        <f t="shared" si="571"/>
        <v>#VALUE!</v>
      </c>
      <c r="DM141" s="246" t="e">
        <f t="shared" si="571"/>
        <v>#VALUE!</v>
      </c>
      <c r="DN141" s="326" t="e">
        <f t="shared" si="571"/>
        <v>#VALUE!</v>
      </c>
      <c r="DO141" s="246" t="e">
        <f t="shared" si="571"/>
        <v>#VALUE!</v>
      </c>
      <c r="DP141" s="246" t="e">
        <f t="shared" si="571"/>
        <v>#VALUE!</v>
      </c>
      <c r="DQ141" s="246" t="e">
        <f t="shared" si="571"/>
        <v>#VALUE!</v>
      </c>
      <c r="DR141" s="246" t="e">
        <f t="shared" si="571"/>
        <v>#VALUE!</v>
      </c>
      <c r="DS141" s="251" t="e">
        <f t="shared" si="571"/>
        <v>#VALUE!</v>
      </c>
      <c r="DT141" s="243" t="e">
        <f t="shared" si="11"/>
        <v>#VALUE!</v>
      </c>
      <c r="DU141" s="245" t="e">
        <f t="shared" si="12"/>
        <v>#VALUE!</v>
      </c>
      <c r="DV141" s="226" t="e">
        <f>CZ141*'Ores &amp; Ingots'!$C$3+DA141*'Ores &amp; Ingots'!$C$4+DB141*'Ores &amp; Ingots'!$C$5+DC141*'Ores &amp; Ingots'!$C$6+DD141*'Ores &amp; Ingots'!$C$7+DE141*'Ores &amp; Ingots'!$C$8+DF141*'Ores &amp; Ingots'!$C$9+DG141*'Ores &amp; Ingots'!$C$10+DH141*'Ores &amp; Ingots'!$C$11+DI141*'Ores &amp; Ingots'!$C$12</f>
        <v>#VALUE!</v>
      </c>
      <c r="DW141" s="226" t="e">
        <f>DJ141*'Ores &amp; Ingots'!$B$3+DK141*'Ores &amp; Ingots'!$B$4+DL141*'Ores &amp; Ingots'!$B$5+DM141*'Ores &amp; Ingots'!$B$6+DN141*'Ores &amp; Ingots'!$B$7+DO141*'Ores &amp; Ingots'!$B$8+DP141*'Ores &amp; Ingots'!$B$9+DQ141*'Ores &amp; Ingots'!$B$10+DR141*'Ores &amp; Ingots'!$B$11+DS141*'Ores &amp; Ingots'!$B$12</f>
        <v>#VALUE!</v>
      </c>
      <c r="DX141" s="245" t="e">
        <f>CZ141*Refining!$G$3+DA141*Refining!$G$4+DB141*Refining!$G$5+DC141*Refining!$G$6+DD141*Refining!$G$7+DE141*Refining!$G$8+DF141*Refining!$G$9+DG141*Refining!$G$10+DH141*Refining!$G$11+DI141*Refining!$G$12</f>
        <v>#VALUE!</v>
      </c>
      <c r="DY141" s="189" t="e">
        <f t="shared" si="13"/>
        <v>#VALUE!</v>
      </c>
      <c r="DZ141" s="260" t="e">
        <f t="shared" si="14"/>
        <v>#VALUE!</v>
      </c>
      <c r="EA141" s="243" t="e">
        <f t="shared" si="15"/>
        <v>#VALUE!</v>
      </c>
      <c r="EB141" s="262" t="e">
        <f t="shared" ref="EB141:EC141" si="572">EA141/60</f>
        <v>#VALUE!</v>
      </c>
      <c r="EC141" s="262" t="e">
        <f t="shared" si="572"/>
        <v>#VALUE!</v>
      </c>
      <c r="ED141" s="243" t="e">
        <f t="shared" si="17"/>
        <v>#VALUE!</v>
      </c>
      <c r="EE141" s="262" t="e">
        <f t="shared" ref="EE141:EF141" si="573">ED141/1000</f>
        <v>#VALUE!</v>
      </c>
      <c r="EF141" s="264" t="e">
        <f t="shared" si="573"/>
        <v>#VALUE!</v>
      </c>
      <c r="EG141" s="239" t="e">
        <f t="shared" si="19"/>
        <v>#VALUE!</v>
      </c>
      <c r="EH141" s="266" t="e">
        <f t="shared" si="20"/>
        <v>#VALUE!</v>
      </c>
      <c r="EI141" s="133" t="s">
        <v>28</v>
      </c>
    </row>
    <row r="142" spans="1:139" ht="12.75" x14ac:dyDescent="0.2">
      <c r="A142" s="894" t="s">
        <v>114</v>
      </c>
      <c r="B142" s="55" t="s">
        <v>356</v>
      </c>
      <c r="C142" s="56" t="s">
        <v>156</v>
      </c>
      <c r="D142" s="56">
        <v>1</v>
      </c>
      <c r="E142" s="56">
        <v>1</v>
      </c>
      <c r="F142" s="56">
        <v>1</v>
      </c>
      <c r="G142" s="57">
        <f t="shared" si="0"/>
        <v>15.625</v>
      </c>
      <c r="H142" s="58">
        <v>20</v>
      </c>
      <c r="I142" s="58">
        <v>20</v>
      </c>
      <c r="J142" s="58">
        <f>H142/Main!$D$9</f>
        <v>4</v>
      </c>
      <c r="K142" s="58">
        <f>I142/Main!$D$10</f>
        <v>10</v>
      </c>
      <c r="L142" s="58">
        <f t="shared" si="1"/>
        <v>2.5</v>
      </c>
      <c r="M142" s="58">
        <v>1</v>
      </c>
      <c r="N142" s="62" t="s">
        <v>28</v>
      </c>
      <c r="O142" s="62" t="s">
        <v>28</v>
      </c>
      <c r="P142" s="60"/>
      <c r="Q142" s="62"/>
      <c r="R142" s="60"/>
      <c r="S142" s="63"/>
      <c r="T142" s="63"/>
      <c r="U142" s="60"/>
      <c r="V142" s="60"/>
      <c r="W142" s="63"/>
      <c r="X142" s="63"/>
      <c r="Y142" s="60"/>
      <c r="Z142" s="60"/>
      <c r="AA142" s="60"/>
      <c r="AB142" s="60"/>
      <c r="AC142" s="367" t="s">
        <v>220</v>
      </c>
      <c r="AD142" s="81">
        <v>13</v>
      </c>
      <c r="AE142" s="81">
        <v>0</v>
      </c>
      <c r="AF142" s="81">
        <v>6</v>
      </c>
      <c r="AG142" s="81">
        <v>1</v>
      </c>
      <c r="AH142" s="81">
        <v>17</v>
      </c>
      <c r="AI142" s="81">
        <v>0</v>
      </c>
      <c r="AJ142" s="81">
        <v>2</v>
      </c>
      <c r="AK142" s="83">
        <v>2</v>
      </c>
      <c r="AL142" s="81">
        <v>0</v>
      </c>
      <c r="AM142" s="81">
        <v>0</v>
      </c>
      <c r="AN142" s="81">
        <v>0</v>
      </c>
      <c r="AO142" s="81">
        <v>0</v>
      </c>
      <c r="AP142" s="81">
        <v>0</v>
      </c>
      <c r="AQ142" s="81">
        <v>0</v>
      </c>
      <c r="AR142" s="81">
        <v>0</v>
      </c>
      <c r="AS142" s="81">
        <v>0</v>
      </c>
      <c r="AT142" s="81">
        <v>0</v>
      </c>
      <c r="AU142" s="81">
        <v>0</v>
      </c>
      <c r="AV142" s="81">
        <v>0</v>
      </c>
      <c r="AW142" s="81">
        <v>0</v>
      </c>
      <c r="AX142" s="81">
        <v>0</v>
      </c>
      <c r="AY142" s="93">
        <f t="shared" ref="AY142:BS142" si="574">IF(AD142 = 0, "", AD142)</f>
        <v>13</v>
      </c>
      <c r="AZ142" s="56" t="str">
        <f t="shared" si="574"/>
        <v/>
      </c>
      <c r="BA142" s="81">
        <f t="shared" si="574"/>
        <v>6</v>
      </c>
      <c r="BB142" s="81">
        <f t="shared" si="574"/>
        <v>1</v>
      </c>
      <c r="BC142" s="81">
        <f t="shared" si="574"/>
        <v>17</v>
      </c>
      <c r="BD142" s="56" t="str">
        <f t="shared" si="574"/>
        <v/>
      </c>
      <c r="BE142" s="81">
        <f t="shared" si="574"/>
        <v>2</v>
      </c>
      <c r="BF142" s="83">
        <f t="shared" si="574"/>
        <v>2</v>
      </c>
      <c r="BG142" s="56" t="str">
        <f t="shared" si="574"/>
        <v/>
      </c>
      <c r="BH142" s="56" t="str">
        <f t="shared" si="574"/>
        <v/>
      </c>
      <c r="BI142" s="56" t="str">
        <f t="shared" si="574"/>
        <v/>
      </c>
      <c r="BJ142" s="56" t="str">
        <f t="shared" si="574"/>
        <v/>
      </c>
      <c r="BK142" s="56" t="str">
        <f t="shared" si="574"/>
        <v/>
      </c>
      <c r="BL142" s="56" t="str">
        <f t="shared" si="574"/>
        <v/>
      </c>
      <c r="BM142" s="56" t="str">
        <f t="shared" si="574"/>
        <v/>
      </c>
      <c r="BN142" s="56" t="str">
        <f t="shared" si="574"/>
        <v/>
      </c>
      <c r="BO142" s="56" t="str">
        <f t="shared" si="574"/>
        <v/>
      </c>
      <c r="BP142" s="56" t="str">
        <f t="shared" si="574"/>
        <v/>
      </c>
      <c r="BQ142" s="56" t="str">
        <f t="shared" si="574"/>
        <v/>
      </c>
      <c r="BR142" s="56" t="str">
        <f t="shared" si="574"/>
        <v/>
      </c>
      <c r="BS142" s="85" t="str">
        <f t="shared" si="574"/>
        <v/>
      </c>
      <c r="BT142" s="93" t="e">
        <f>$AY142*Assembly!Z$4+$AZ142*Assembly!Z$5+$BA142*Assembly!Z$6+$BB142*Assembly!Z$7+$BC142*Assembly!Z$8+$BD142*Assembly!Z$9+$BE142*Assembly!Z$10+$BF142*Assembly!Z$11+$BG142*Assembly!Z$12+$BH142*Assembly!Z$13+$BI142*Assembly!Z$14+$BJ142*Assembly!Z$15+$BK142*Assembly!Z$16+$BL142*Assembly!Z$17+$BM142*Assembly!Z$18+$BN142*Assembly!Z$19+$BO142*Assembly!Z$20+$BP142*Assembly!Z$21+$BQ142*Assembly!Z$22+$BR142*Assembly!Z$23+$BS142*Assembly!Z$24</f>
        <v>#VALUE!</v>
      </c>
      <c r="BU142" s="81" t="e">
        <f t="shared" si="3"/>
        <v>#VALUE!</v>
      </c>
      <c r="BV142" s="81"/>
      <c r="BW142" s="81" t="e">
        <f>$AY142*Assembly!AD$4+$AZ142*Assembly!AD$5+$BA142*Assembly!AD$6+$BB142*Assembly!AD$7+$BC142*Assembly!AD$8+$BD142*Assembly!AD$9+$BE142*Assembly!AD$10+$BF142*Assembly!AD$11+$BG142*Assembly!AD$12+$BH142*Assembly!AD$13+$BI142*Assembly!AD$14+$BJ142*Assembly!AD$15+$BK142*Assembly!AD$16+$BL142*Assembly!AD$17+$BM142*Assembly!AD$18+$BN142*Assembly!AD$19+$BO142*Assembly!AD$20+$BP142*Assembly!AD$21+$BQ142*Assembly!AD$22+$BR142*Assembly!AD$23+$BS142*Assembly!AD$24</f>
        <v>#VALUE!</v>
      </c>
      <c r="BX142" s="98" t="e">
        <f t="shared" si="4"/>
        <v>#VALUE!</v>
      </c>
      <c r="BY142" s="99" t="e">
        <f t="shared" si="5"/>
        <v>#VALUE!</v>
      </c>
      <c r="BZ142" s="101" t="e">
        <f t="shared" si="6"/>
        <v>#VALUE!</v>
      </c>
      <c r="CA142" s="99" t="e">
        <f t="shared" si="7"/>
        <v>#VALUE!</v>
      </c>
      <c r="CB142" s="81" t="e">
        <f>$AY142*Assembly!Y$4+$AZ142*Assembly!Y$5+$BA142*Assembly!Y$6+$BB142*Assembly!Y$7+$BC142*Assembly!Y$8+$BD142*Assembly!Y$9+$BE142*Assembly!Y$10+$BF142*Assembly!Y$11+$BG142*Assembly!Y$12+$BH142*Assembly!Y$13+$BI142*Assembly!Y$14+$BJ142*Assembly!Y$15+$BK142*Assembly!Y$16+$BL142*Assembly!Y$17+$BM142*Assembly!Y$18+$BN142*Assembly!Y$19+$BO142*Assembly!Y$20+$BP142*Assembly!Y$21+$BQ142*Assembly!Y$22+$BR142*Assembly!Y$23+$BS142*Assembly!Y$24</f>
        <v>#VALUE!</v>
      </c>
      <c r="CC142" s="81" t="e">
        <f t="shared" si="8"/>
        <v>#VALUE!</v>
      </c>
      <c r="CD142" s="106" t="e">
        <f t="shared" si="9"/>
        <v>#VALUE!</v>
      </c>
      <c r="CE142" s="108" t="e">
        <f>$AY142*Assembly!AC$4+$AZ142*Assembly!AC$5+$BA142*Assembly!AC$6+$BB142*Assembly!AC$7+$BC142*Assembly!AC$8+$BD142*Assembly!AC$9+$BE142*Assembly!AC$10+$BF142*Assembly!AC$11+$BG142*Assembly!AC$12+$BH142*Assembly!AC$13+$BI142*Assembly!AC$14+$BJ142*Assembly!AC$15+$BK142*Assembly!AC$16+$BL142*Assembly!AC$17+$BM142*Assembly!AC$18+$BN142*Assembly!AC$19+$BO142*Assembly!AC$20+$BP142*Assembly!AC$21+$BQ142*Assembly!AC$22+$BR142*Assembly!AC$23+$BS142*Assembly!AC$24</f>
        <v>#VALUE!</v>
      </c>
      <c r="CF142" s="62" t="e">
        <f>$AY142*Assembly!M$4+$AZ142*Assembly!M$5+$BA142*Assembly!M$6+$BB142*Assembly!M$7+$BC142*Assembly!M$8+$BD142*Assembly!M$9+$BE142*Assembly!M$10+$BF142*Assembly!M$11+$BG142*Assembly!M$12+$BH142*Assembly!M$13+$BI142*Assembly!M$14+$BJ142*Assembly!M$15+$BK142*Assembly!M$16+$BL142*Assembly!M$17+$BM142*Assembly!M$18+$BN142*Assembly!M$19+$BO142*Assembly!M$20+$BP142*Assembly!M$21+$BQ142*Assembly!M$22+$BR142*Assembly!M$23+$BS142*Assembly!M$24</f>
        <v>#VALUE!</v>
      </c>
      <c r="CG142" s="62" t="e">
        <f>$AY142*Assembly!N$4+$AZ142*Assembly!N$5+$BA142*Assembly!N$6+$BB142*Assembly!N$7+$BC142*Assembly!N$8+$BD142*Assembly!N$9+$BE142*Assembly!N$10+$BF142*Assembly!N$11+$BG142*Assembly!N$12+$BH142*Assembly!N$13+$BI142*Assembly!N$14+$BJ142*Assembly!N$15+$BK142*Assembly!N$16+$BL142*Assembly!N$17+$BM142*Assembly!N$18+$BN142*Assembly!N$19+$BO142*Assembly!N$20+$BP142*Assembly!N$21+$BQ142*Assembly!N$22+$BR142*Assembly!N$23+$BS142*Assembly!N$24</f>
        <v>#VALUE!</v>
      </c>
      <c r="CH142" s="62" t="e">
        <f>$AY142*Assembly!O$4+$AZ142*Assembly!O$5+$BA142*Assembly!O$6+$BB142*Assembly!O$7+$BC142*Assembly!O$8+$BD142*Assembly!O$9+$BE142*Assembly!O$10+$BF142*Assembly!O$11+$BG142*Assembly!O$12+$BH142*Assembly!O$13+$BI142*Assembly!O$14+$BJ142*Assembly!O$15+$BK142*Assembly!O$16+$BL142*Assembly!O$17+$BM142*Assembly!O$18+$BN142*Assembly!O$19+$BO142*Assembly!O$20+$BP142*Assembly!O$21+$BQ142*Assembly!O$22+$BR142*Assembly!O$23+$BS142*Assembly!O$24</f>
        <v>#VALUE!</v>
      </c>
      <c r="CI142" s="58" t="e">
        <f>$AY142*Assembly!P$4+$AZ142*Assembly!P$5+$BA142*Assembly!P$6+$BB142*Assembly!P$7+$BC142*Assembly!P$8+$BD142*Assembly!P$9+$BE142*Assembly!P$10+$BF142*Assembly!P$11+$BG142*Assembly!P$12+$BH142*Assembly!P$13+$BI142*Assembly!P$14+$BJ142*Assembly!P$15+$BK142*Assembly!P$16+$BL142*Assembly!P$17+$BM142*Assembly!P$18+$BN142*Assembly!P$19+$BO142*Assembly!P$20+$BP142*Assembly!P$21+$BQ142*Assembly!P$22+$BR142*Assembly!P$23+$BS142*Assembly!P$24</f>
        <v>#VALUE!</v>
      </c>
      <c r="CJ142" s="58" t="e">
        <f>$AY142*Assembly!Q$4+$AZ142*Assembly!Q$5+$BA142*Assembly!Q$6+$BB142*Assembly!Q$7+$BC142*Assembly!Q$8+$BD142*Assembly!Q$9+$BE142*Assembly!Q$10+$BF142*Assembly!Q$11+$BG142*Assembly!Q$12+$BH142*Assembly!Q$13+$BI142*Assembly!Q$14+$BJ142*Assembly!Q$15+$BK142*Assembly!Q$16+$BL142*Assembly!Q$17+$BM142*Assembly!Q$18+$BN142*Assembly!Q$19+$BO142*Assembly!Q$20+$BP142*Assembly!Q$21+$BQ142*Assembly!Q$22+$BR142*Assembly!Q$23+$BS142*Assembly!Q$24</f>
        <v>#VALUE!</v>
      </c>
      <c r="CK142" s="62" t="e">
        <f>$AY142*Assembly!R$4+$AZ142*Assembly!R$5+$BA142*Assembly!R$6+$BB142*Assembly!R$7+$BC142*Assembly!R$8+$BD142*Assembly!R$9+$BE142*Assembly!R$10+$BF142*Assembly!R$11+$BG142*Assembly!R$12+$BH142*Assembly!R$13+$BI142*Assembly!R$14+$BJ142*Assembly!R$15+$BK142*Assembly!R$16+$BL142*Assembly!R$17+$BM142*Assembly!R$18+$BN142*Assembly!R$19+$BO142*Assembly!R$20+$BP142*Assembly!R$21+$BQ142*Assembly!R$22+$BR142*Assembly!R$23+$BS142*Assembly!R$24</f>
        <v>#VALUE!</v>
      </c>
      <c r="CL142" s="58" t="e">
        <f>$AY142*Assembly!S$4+$AZ142*Assembly!S$5+$BA142*Assembly!S$6+$BB142*Assembly!S$7+$BC142*Assembly!S$8+$BD142*Assembly!S$9+$BE142*Assembly!S$10+$BF142*Assembly!S$11+$BG142*Assembly!S$12+$BH142*Assembly!S$13+$BI142*Assembly!S$14+$BJ142*Assembly!S$15+$BK142*Assembly!S$16+$BL142*Assembly!S$17+$BM142*Assembly!S$18+$BN142*Assembly!S$19+$BO142*Assembly!S$20+$BP142*Assembly!S$21+$BQ142*Assembly!S$22+$BR142*Assembly!S$23+$BS142*Assembly!S$24</f>
        <v>#VALUE!</v>
      </c>
      <c r="CM142" s="58" t="e">
        <f>$AY142*Assembly!T$4+$AZ142*Assembly!T$5+$BA142*Assembly!T$6+$BB142*Assembly!T$7+$BC142*Assembly!T$8+$BD142*Assembly!T$9+$BE142*Assembly!T$10+$BF142*Assembly!T$11+$BG142*Assembly!T$12+$BH142*Assembly!T$13+$BI142*Assembly!T$14+$BJ142*Assembly!T$15+$BK142*Assembly!T$16+$BL142*Assembly!T$17+$BM142*Assembly!T$18+$BN142*Assembly!T$19+$BO142*Assembly!T$20+$BP142*Assembly!T$21+$BQ142*Assembly!T$22+$BR142*Assembly!T$23+$BS142*Assembly!T$24</f>
        <v>#VALUE!</v>
      </c>
      <c r="CN142" s="58" t="e">
        <f>$AY142*Assembly!U$4+$AZ142*Assembly!U$5+$BA142*Assembly!U$6+$BB142*Assembly!U$7+$BC142*Assembly!U$8+$BD142*Assembly!U$9+$BE142*Assembly!U$10+$BF142*Assembly!U$11+$BG142*Assembly!U$12+$BH142*Assembly!U$13+$BI142*Assembly!U$14+$BJ142*Assembly!U$15+$BK142*Assembly!U$16+$BL142*Assembly!U$17+$BM142*Assembly!U$18+$BN142*Assembly!U$19+$BO142*Assembly!U$20+$BP142*Assembly!U$21+$BQ142*Assembly!U$22+$BR142*Assembly!U$23+$BS142*Assembly!U$24</f>
        <v>#VALUE!</v>
      </c>
      <c r="CO142" s="62" t="e">
        <f>$AY142*Assembly!V$4+$AZ142*Assembly!V$5+$BA142*Assembly!V$6+$BB142*Assembly!V$7+$BC142*Assembly!V$8+$BD142*Assembly!V$9+$BE142*Assembly!V$10+$BF142*Assembly!V$11+$BG142*Assembly!V$12+$BH142*Assembly!V$13+$BI142*Assembly!V$14+$BJ142*Assembly!V$15+$BK142*Assembly!V$16+$BL142*Assembly!V$17+$BM142*Assembly!V$18+$BN142*Assembly!V$19+$BO142*Assembly!V$20+$BP142*Assembly!V$21+$BQ142*Assembly!V$22+$BR142*Assembly!V$23+$BS142*Assembly!V$24</f>
        <v>#VALUE!</v>
      </c>
      <c r="CP142" s="62" t="e">
        <f>CF142*Refining!$F$3</f>
        <v>#VALUE!</v>
      </c>
      <c r="CQ142" s="62" t="e">
        <f>CG142*Refining!$F$4</f>
        <v>#VALUE!</v>
      </c>
      <c r="CR142" s="62" t="e">
        <f>CH142*Refining!$F$5</f>
        <v>#VALUE!</v>
      </c>
      <c r="CS142" s="62" t="e">
        <f>CI142*Refining!$F$6</f>
        <v>#VALUE!</v>
      </c>
      <c r="CT142" s="62" t="e">
        <f>CJ142*Refining!$F$7</f>
        <v>#VALUE!</v>
      </c>
      <c r="CU142" s="62" t="e">
        <f>CK142*Refining!$F$8</f>
        <v>#VALUE!</v>
      </c>
      <c r="CV142" s="62" t="e">
        <f>CL142*Refining!$F$9</f>
        <v>#VALUE!</v>
      </c>
      <c r="CW142" s="62" t="e">
        <f>CM142*Refining!$F$10</f>
        <v>#VALUE!</v>
      </c>
      <c r="CX142" s="62" t="e">
        <f>CN142*Refining!$F$11</f>
        <v>#VALUE!</v>
      </c>
      <c r="CY142" s="62" t="e">
        <f>CO142*Refining!$F$12</f>
        <v>#VALUE!</v>
      </c>
      <c r="CZ142" s="115" t="e">
        <f t="shared" ref="CZ142:DS142" si="575">IF(CF142 = 0, "", CF142)</f>
        <v>#VALUE!</v>
      </c>
      <c r="DA142" s="119" t="e">
        <f t="shared" si="575"/>
        <v>#VALUE!</v>
      </c>
      <c r="DB142" s="116" t="e">
        <f t="shared" si="575"/>
        <v>#VALUE!</v>
      </c>
      <c r="DC142" s="116" t="e">
        <f t="shared" si="575"/>
        <v>#VALUE!</v>
      </c>
      <c r="DD142" s="116" t="e">
        <f t="shared" si="575"/>
        <v>#VALUE!</v>
      </c>
      <c r="DE142" s="116" t="e">
        <f t="shared" si="575"/>
        <v>#VALUE!</v>
      </c>
      <c r="DF142" s="116" t="e">
        <f t="shared" si="575"/>
        <v>#VALUE!</v>
      </c>
      <c r="DG142" s="116" t="e">
        <f t="shared" si="575"/>
        <v>#VALUE!</v>
      </c>
      <c r="DH142" s="116" t="e">
        <f t="shared" si="575"/>
        <v>#VALUE!</v>
      </c>
      <c r="DI142" s="117" t="e">
        <f t="shared" si="575"/>
        <v>#VALUE!</v>
      </c>
      <c r="DJ142" s="115" t="e">
        <f t="shared" si="575"/>
        <v>#VALUE!</v>
      </c>
      <c r="DK142" s="119" t="e">
        <f t="shared" si="575"/>
        <v>#VALUE!</v>
      </c>
      <c r="DL142" s="116" t="e">
        <f t="shared" si="575"/>
        <v>#VALUE!</v>
      </c>
      <c r="DM142" s="116" t="e">
        <f t="shared" si="575"/>
        <v>#VALUE!</v>
      </c>
      <c r="DN142" s="276" t="e">
        <f t="shared" si="575"/>
        <v>#VALUE!</v>
      </c>
      <c r="DO142" s="116" t="e">
        <f t="shared" si="575"/>
        <v>#VALUE!</v>
      </c>
      <c r="DP142" s="116" t="e">
        <f t="shared" si="575"/>
        <v>#VALUE!</v>
      </c>
      <c r="DQ142" s="116" t="e">
        <f t="shared" si="575"/>
        <v>#VALUE!</v>
      </c>
      <c r="DR142" s="116" t="e">
        <f t="shared" si="575"/>
        <v>#VALUE!</v>
      </c>
      <c r="DS142" s="117" t="e">
        <f t="shared" si="575"/>
        <v>#VALUE!</v>
      </c>
      <c r="DT142" s="115" t="e">
        <f t="shared" si="11"/>
        <v>#VALUE!</v>
      </c>
      <c r="DU142" s="119" t="e">
        <f t="shared" si="12"/>
        <v>#VALUE!</v>
      </c>
      <c r="DV142" s="81" t="e">
        <f>CZ142*'Ores &amp; Ingots'!$C$3+DA142*'Ores &amp; Ingots'!$C$4+DB142*'Ores &amp; Ingots'!$C$5+DC142*'Ores &amp; Ingots'!$C$6+DD142*'Ores &amp; Ingots'!$C$7+DE142*'Ores &amp; Ingots'!$C$8+DF142*'Ores &amp; Ingots'!$C$9+DG142*'Ores &amp; Ingots'!$C$10+DH142*'Ores &amp; Ingots'!$C$11+DI142*'Ores &amp; Ingots'!$C$12</f>
        <v>#VALUE!</v>
      </c>
      <c r="DW142" s="81" t="e">
        <f>DJ142*'Ores &amp; Ingots'!$B$3+DK142*'Ores &amp; Ingots'!$B$4+DL142*'Ores &amp; Ingots'!$B$5+DM142*'Ores &amp; Ingots'!$B$6+DN142*'Ores &amp; Ingots'!$B$7+DO142*'Ores &amp; Ingots'!$B$8+DP142*'Ores &amp; Ingots'!$B$9+DQ142*'Ores &amp; Ingots'!$B$10+DR142*'Ores &amp; Ingots'!$B$11+DS142*'Ores &amp; Ingots'!$B$12</f>
        <v>#VALUE!</v>
      </c>
      <c r="DX142" s="119" t="e">
        <f>CZ142*Refining!$G$3+DA142*Refining!$G$4+DB142*Refining!$G$5+DC142*Refining!$G$6+DD142*Refining!$G$7+DE142*Refining!$G$8+DF142*Refining!$G$9+DG142*Refining!$G$10+DH142*Refining!$G$11+DI142*Refining!$G$12</f>
        <v>#VALUE!</v>
      </c>
      <c r="DY142" s="119" t="e">
        <f t="shared" si="13"/>
        <v>#VALUE!</v>
      </c>
      <c r="DZ142" s="126" t="e">
        <f t="shared" si="14"/>
        <v>#VALUE!</v>
      </c>
      <c r="EA142" s="115" t="e">
        <f t="shared" si="15"/>
        <v>#VALUE!</v>
      </c>
      <c r="EB142" s="127" t="e">
        <f t="shared" ref="EB142:EC142" si="576">EA142/60</f>
        <v>#VALUE!</v>
      </c>
      <c r="EC142" s="127" t="e">
        <f t="shared" si="576"/>
        <v>#VALUE!</v>
      </c>
      <c r="ED142" s="115" t="e">
        <f t="shared" si="17"/>
        <v>#VALUE!</v>
      </c>
      <c r="EE142" s="127" t="e">
        <f t="shared" ref="EE142:EF142" si="577">ED142/1000</f>
        <v>#VALUE!</v>
      </c>
      <c r="EF142" s="128" t="e">
        <f t="shared" si="577"/>
        <v>#VALUE!</v>
      </c>
      <c r="EG142" s="106" t="e">
        <f t="shared" si="19"/>
        <v>#VALUE!</v>
      </c>
      <c r="EH142" s="281" t="e">
        <f t="shared" si="20"/>
        <v>#VALUE!</v>
      </c>
      <c r="EI142" s="133">
        <v>230</v>
      </c>
    </row>
    <row r="143" spans="1:139" ht="12.75" hidden="1" x14ac:dyDescent="0.2">
      <c r="A143" s="864"/>
      <c r="B143" s="135" t="s">
        <v>356</v>
      </c>
      <c r="C143" s="137" t="s">
        <v>155</v>
      </c>
      <c r="D143" s="137">
        <v>1</v>
      </c>
      <c r="E143" s="137">
        <v>3</v>
      </c>
      <c r="F143" s="137">
        <v>3</v>
      </c>
      <c r="G143" s="139">
        <f t="shared" si="0"/>
        <v>1.125</v>
      </c>
      <c r="H143" s="140">
        <v>12</v>
      </c>
      <c r="I143" s="140">
        <v>12</v>
      </c>
      <c r="J143" s="140">
        <f>H143/Main!$D$9</f>
        <v>2.4</v>
      </c>
      <c r="K143" s="140">
        <f>I143/Main!$D$10</f>
        <v>6</v>
      </c>
      <c r="L143" s="140">
        <f t="shared" si="1"/>
        <v>2.5</v>
      </c>
      <c r="M143" s="140">
        <v>1</v>
      </c>
      <c r="N143" s="145" t="s">
        <v>28</v>
      </c>
      <c r="O143" s="145" t="s">
        <v>28</v>
      </c>
      <c r="P143" s="143"/>
      <c r="Q143" s="145"/>
      <c r="R143" s="143"/>
      <c r="S143" s="146"/>
      <c r="T143" s="146"/>
      <c r="U143" s="143"/>
      <c r="V143" s="143"/>
      <c r="W143" s="146"/>
      <c r="X143" s="146"/>
      <c r="Y143" s="143"/>
      <c r="Z143" s="143"/>
      <c r="AA143" s="143"/>
      <c r="AB143" s="143"/>
      <c r="AC143" s="362"/>
      <c r="AD143" s="133">
        <v>4</v>
      </c>
      <c r="AE143" s="133">
        <v>0</v>
      </c>
      <c r="AF143" s="133">
        <v>2</v>
      </c>
      <c r="AG143" s="133">
        <v>0</v>
      </c>
      <c r="AH143" s="133">
        <v>5</v>
      </c>
      <c r="AI143" s="133">
        <v>0</v>
      </c>
      <c r="AJ143" s="133">
        <v>1</v>
      </c>
      <c r="AK143" s="167">
        <v>1</v>
      </c>
      <c r="AL143" s="133">
        <v>0</v>
      </c>
      <c r="AM143" s="133">
        <v>0</v>
      </c>
      <c r="AN143" s="133">
        <v>0</v>
      </c>
      <c r="AO143" s="133">
        <v>0</v>
      </c>
      <c r="AP143" s="133">
        <v>0</v>
      </c>
      <c r="AQ143" s="133">
        <v>0</v>
      </c>
      <c r="AR143" s="133">
        <v>0</v>
      </c>
      <c r="AS143" s="133">
        <v>0</v>
      </c>
      <c r="AT143" s="133">
        <v>0</v>
      </c>
      <c r="AU143" s="133">
        <v>0</v>
      </c>
      <c r="AV143" s="133">
        <v>0</v>
      </c>
      <c r="AW143" s="133">
        <v>0</v>
      </c>
      <c r="AX143" s="133">
        <v>0</v>
      </c>
      <c r="AY143" s="174">
        <f t="shared" ref="AY143:BS143" si="578">IF(AD143 = 0, "", AD143)</f>
        <v>4</v>
      </c>
      <c r="AZ143" s="137" t="str">
        <f t="shared" si="578"/>
        <v/>
      </c>
      <c r="BA143" s="133">
        <f t="shared" si="578"/>
        <v>2</v>
      </c>
      <c r="BB143" s="137" t="str">
        <f t="shared" si="578"/>
        <v/>
      </c>
      <c r="BC143" s="133">
        <f t="shared" si="578"/>
        <v>5</v>
      </c>
      <c r="BD143" s="137" t="str">
        <f t="shared" si="578"/>
        <v/>
      </c>
      <c r="BE143" s="133">
        <f t="shared" si="578"/>
        <v>1</v>
      </c>
      <c r="BF143" s="167">
        <f t="shared" si="578"/>
        <v>1</v>
      </c>
      <c r="BG143" s="137" t="str">
        <f t="shared" si="578"/>
        <v/>
      </c>
      <c r="BH143" s="137" t="str">
        <f t="shared" si="578"/>
        <v/>
      </c>
      <c r="BI143" s="137" t="str">
        <f t="shared" si="578"/>
        <v/>
      </c>
      <c r="BJ143" s="137" t="str">
        <f t="shared" si="578"/>
        <v/>
      </c>
      <c r="BK143" s="137" t="str">
        <f t="shared" si="578"/>
        <v/>
      </c>
      <c r="BL143" s="137" t="str">
        <f t="shared" si="578"/>
        <v/>
      </c>
      <c r="BM143" s="137" t="str">
        <f t="shared" si="578"/>
        <v/>
      </c>
      <c r="BN143" s="137" t="str">
        <f t="shared" si="578"/>
        <v/>
      </c>
      <c r="BO143" s="137" t="str">
        <f t="shared" si="578"/>
        <v/>
      </c>
      <c r="BP143" s="137" t="str">
        <f t="shared" si="578"/>
        <v/>
      </c>
      <c r="BQ143" s="137" t="str">
        <f t="shared" si="578"/>
        <v/>
      </c>
      <c r="BR143" s="137" t="str">
        <f t="shared" si="578"/>
        <v/>
      </c>
      <c r="BS143" s="169" t="str">
        <f t="shared" si="578"/>
        <v/>
      </c>
      <c r="BT143" s="174" t="e">
        <f>$AY143*Assembly!Z$4+$AZ143*Assembly!Z$5+$BA143*Assembly!Z$6+$BB143*Assembly!Z$7+$BC143*Assembly!Z$8+$BD143*Assembly!Z$9+$BE143*Assembly!Z$10+$BF143*Assembly!Z$11+$BG143*Assembly!Z$12+$BH143*Assembly!Z$13+$BI143*Assembly!Z$14+$BJ143*Assembly!Z$15+$BK143*Assembly!Z$16+$BL143*Assembly!Z$17+$BM143*Assembly!Z$18+$BN143*Assembly!Z$19+$BO143*Assembly!Z$20+$BP143*Assembly!Z$21+$BQ143*Assembly!Z$22+$BR143*Assembly!Z$23+$BS143*Assembly!Z$24</f>
        <v>#VALUE!</v>
      </c>
      <c r="BU143" s="133" t="e">
        <f t="shared" si="3"/>
        <v>#VALUE!</v>
      </c>
      <c r="BV143" s="133"/>
      <c r="BW143" s="133" t="e">
        <f>$AY143*Assembly!AD$4+$AZ143*Assembly!AD$5+$BA143*Assembly!AD$6+$BB143*Assembly!AD$7+$BC143*Assembly!AD$8+$BD143*Assembly!AD$9+$BE143*Assembly!AD$10+$BF143*Assembly!AD$11+$BG143*Assembly!AD$12+$BH143*Assembly!AD$13+$BI143*Assembly!AD$14+$BJ143*Assembly!AD$15+$BK143*Assembly!AD$16+$BL143*Assembly!AD$17+$BM143*Assembly!AD$18+$BN143*Assembly!AD$19+$BO143*Assembly!AD$20+$BP143*Assembly!AD$21+$BQ143*Assembly!AD$22+$BR143*Assembly!AD$23+$BS143*Assembly!AD$24</f>
        <v>#VALUE!</v>
      </c>
      <c r="BX143" s="177" t="e">
        <f t="shared" si="4"/>
        <v>#VALUE!</v>
      </c>
      <c r="BY143" s="178" t="e">
        <f t="shared" si="5"/>
        <v>#VALUE!</v>
      </c>
      <c r="BZ143" s="179" t="e">
        <f t="shared" si="6"/>
        <v>#VALUE!</v>
      </c>
      <c r="CA143" s="178" t="e">
        <f t="shared" si="7"/>
        <v>#VALUE!</v>
      </c>
      <c r="CB143" s="133" t="e">
        <f>$AY143*Assembly!Y$4+$AZ143*Assembly!Y$5+$BA143*Assembly!Y$6+$BB143*Assembly!Y$7+$BC143*Assembly!Y$8+$BD143*Assembly!Y$9+$BE143*Assembly!Y$10+$BF143*Assembly!Y$11+$BG143*Assembly!Y$12+$BH143*Assembly!Y$13+$BI143*Assembly!Y$14+$BJ143*Assembly!Y$15+$BK143*Assembly!Y$16+$BL143*Assembly!Y$17+$BM143*Assembly!Y$18+$BN143*Assembly!Y$19+$BO143*Assembly!Y$20+$BP143*Assembly!Y$21+$BQ143*Assembly!Y$22+$BR143*Assembly!Y$23+$BS143*Assembly!Y$24</f>
        <v>#VALUE!</v>
      </c>
      <c r="CC143" s="133" t="e">
        <f t="shared" si="8"/>
        <v>#VALUE!</v>
      </c>
      <c r="CD143" s="130" t="e">
        <f t="shared" si="9"/>
        <v>#VALUE!</v>
      </c>
      <c r="CE143" s="183" t="e">
        <f>$AY143*Assembly!AC$4+$AZ143*Assembly!AC$5+$BA143*Assembly!AC$6+$BB143*Assembly!AC$7+$BC143*Assembly!AC$8+$BD143*Assembly!AC$9+$BE143*Assembly!AC$10+$BF143*Assembly!AC$11+$BG143*Assembly!AC$12+$BH143*Assembly!AC$13+$BI143*Assembly!AC$14+$BJ143*Assembly!AC$15+$BK143*Assembly!AC$16+$BL143*Assembly!AC$17+$BM143*Assembly!AC$18+$BN143*Assembly!AC$19+$BO143*Assembly!AC$20+$BP143*Assembly!AC$21+$BQ143*Assembly!AC$22+$BR143*Assembly!AC$23+$BS143*Assembly!AC$24</f>
        <v>#VALUE!</v>
      </c>
      <c r="CF143" s="145" t="e">
        <f>$AY143*Assembly!M$4+$AZ143*Assembly!M$5+$BA143*Assembly!M$6+$BB143*Assembly!M$7+$BC143*Assembly!M$8+$BD143*Assembly!M$9+$BE143*Assembly!M$10+$BF143*Assembly!M$11+$BG143*Assembly!M$12+$BH143*Assembly!M$13+$BI143*Assembly!M$14+$BJ143*Assembly!M$15+$BK143*Assembly!M$16+$BL143*Assembly!M$17+$BM143*Assembly!M$18+$BN143*Assembly!M$19+$BO143*Assembly!M$20+$BP143*Assembly!M$21+$BQ143*Assembly!M$22+$BR143*Assembly!M$23+$BS143*Assembly!M$24</f>
        <v>#VALUE!</v>
      </c>
      <c r="CG143" s="145" t="e">
        <f>$AY143*Assembly!N$4+$AZ143*Assembly!N$5+$BA143*Assembly!N$6+$BB143*Assembly!N$7+$BC143*Assembly!N$8+$BD143*Assembly!N$9+$BE143*Assembly!N$10+$BF143*Assembly!N$11+$BG143*Assembly!N$12+$BH143*Assembly!N$13+$BI143*Assembly!N$14+$BJ143*Assembly!N$15+$BK143*Assembly!N$16+$BL143*Assembly!N$17+$BM143*Assembly!N$18+$BN143*Assembly!N$19+$BO143*Assembly!N$20+$BP143*Assembly!N$21+$BQ143*Assembly!N$22+$BR143*Assembly!N$23+$BS143*Assembly!N$24</f>
        <v>#VALUE!</v>
      </c>
      <c r="CH143" s="145" t="e">
        <f>$AY143*Assembly!O$4+$AZ143*Assembly!O$5+$BA143*Assembly!O$6+$BB143*Assembly!O$7+$BC143*Assembly!O$8+$BD143*Assembly!O$9+$BE143*Assembly!O$10+$BF143*Assembly!O$11+$BG143*Assembly!O$12+$BH143*Assembly!O$13+$BI143*Assembly!O$14+$BJ143*Assembly!O$15+$BK143*Assembly!O$16+$BL143*Assembly!O$17+$BM143*Assembly!O$18+$BN143*Assembly!O$19+$BO143*Assembly!O$20+$BP143*Assembly!O$21+$BQ143*Assembly!O$22+$BR143*Assembly!O$23+$BS143*Assembly!O$24</f>
        <v>#VALUE!</v>
      </c>
      <c r="CI143" s="140" t="e">
        <f>$AY143*Assembly!P$4+$AZ143*Assembly!P$5+$BA143*Assembly!P$6+$BB143*Assembly!P$7+$BC143*Assembly!P$8+$BD143*Assembly!P$9+$BE143*Assembly!P$10+$BF143*Assembly!P$11+$BG143*Assembly!P$12+$BH143*Assembly!P$13+$BI143*Assembly!P$14+$BJ143*Assembly!P$15+$BK143*Assembly!P$16+$BL143*Assembly!P$17+$BM143*Assembly!P$18+$BN143*Assembly!P$19+$BO143*Assembly!P$20+$BP143*Assembly!P$21+$BQ143*Assembly!P$22+$BR143*Assembly!P$23+$BS143*Assembly!P$24</f>
        <v>#VALUE!</v>
      </c>
      <c r="CJ143" s="140" t="e">
        <f>$AY143*Assembly!Q$4+$AZ143*Assembly!Q$5+$BA143*Assembly!Q$6+$BB143*Assembly!Q$7+$BC143*Assembly!Q$8+$BD143*Assembly!Q$9+$BE143*Assembly!Q$10+$BF143*Assembly!Q$11+$BG143*Assembly!Q$12+$BH143*Assembly!Q$13+$BI143*Assembly!Q$14+$BJ143*Assembly!Q$15+$BK143*Assembly!Q$16+$BL143*Assembly!Q$17+$BM143*Assembly!Q$18+$BN143*Assembly!Q$19+$BO143*Assembly!Q$20+$BP143*Assembly!Q$21+$BQ143*Assembly!Q$22+$BR143*Assembly!Q$23+$BS143*Assembly!Q$24</f>
        <v>#VALUE!</v>
      </c>
      <c r="CK143" s="145" t="e">
        <f>$AY143*Assembly!R$4+$AZ143*Assembly!R$5+$BA143*Assembly!R$6+$BB143*Assembly!R$7+$BC143*Assembly!R$8+$BD143*Assembly!R$9+$BE143*Assembly!R$10+$BF143*Assembly!R$11+$BG143*Assembly!R$12+$BH143*Assembly!R$13+$BI143*Assembly!R$14+$BJ143*Assembly!R$15+$BK143*Assembly!R$16+$BL143*Assembly!R$17+$BM143*Assembly!R$18+$BN143*Assembly!R$19+$BO143*Assembly!R$20+$BP143*Assembly!R$21+$BQ143*Assembly!R$22+$BR143*Assembly!R$23+$BS143*Assembly!R$24</f>
        <v>#VALUE!</v>
      </c>
      <c r="CL143" s="140" t="e">
        <f>$AY143*Assembly!S$4+$AZ143*Assembly!S$5+$BA143*Assembly!S$6+$BB143*Assembly!S$7+$BC143*Assembly!S$8+$BD143*Assembly!S$9+$BE143*Assembly!S$10+$BF143*Assembly!S$11+$BG143*Assembly!S$12+$BH143*Assembly!S$13+$BI143*Assembly!S$14+$BJ143*Assembly!S$15+$BK143*Assembly!S$16+$BL143*Assembly!S$17+$BM143*Assembly!S$18+$BN143*Assembly!S$19+$BO143*Assembly!S$20+$BP143*Assembly!S$21+$BQ143*Assembly!S$22+$BR143*Assembly!S$23+$BS143*Assembly!S$24</f>
        <v>#VALUE!</v>
      </c>
      <c r="CM143" s="140" t="e">
        <f>$AY143*Assembly!T$4+$AZ143*Assembly!T$5+$BA143*Assembly!T$6+$BB143*Assembly!T$7+$BC143*Assembly!T$8+$BD143*Assembly!T$9+$BE143*Assembly!T$10+$BF143*Assembly!T$11+$BG143*Assembly!T$12+$BH143*Assembly!T$13+$BI143*Assembly!T$14+$BJ143*Assembly!T$15+$BK143*Assembly!T$16+$BL143*Assembly!T$17+$BM143*Assembly!T$18+$BN143*Assembly!T$19+$BO143*Assembly!T$20+$BP143*Assembly!T$21+$BQ143*Assembly!T$22+$BR143*Assembly!T$23+$BS143*Assembly!T$24</f>
        <v>#VALUE!</v>
      </c>
      <c r="CN143" s="140" t="e">
        <f>$AY143*Assembly!U$4+$AZ143*Assembly!U$5+$BA143*Assembly!U$6+$BB143*Assembly!U$7+$BC143*Assembly!U$8+$BD143*Assembly!U$9+$BE143*Assembly!U$10+$BF143*Assembly!U$11+$BG143*Assembly!U$12+$BH143*Assembly!U$13+$BI143*Assembly!U$14+$BJ143*Assembly!U$15+$BK143*Assembly!U$16+$BL143*Assembly!U$17+$BM143*Assembly!U$18+$BN143*Assembly!U$19+$BO143*Assembly!U$20+$BP143*Assembly!U$21+$BQ143*Assembly!U$22+$BR143*Assembly!U$23+$BS143*Assembly!U$24</f>
        <v>#VALUE!</v>
      </c>
      <c r="CO143" s="145" t="e">
        <f>$AY143*Assembly!V$4+$AZ143*Assembly!V$5+$BA143*Assembly!V$6+$BB143*Assembly!V$7+$BC143*Assembly!V$8+$BD143*Assembly!V$9+$BE143*Assembly!V$10+$BF143*Assembly!V$11+$BG143*Assembly!V$12+$BH143*Assembly!V$13+$BI143*Assembly!V$14+$BJ143*Assembly!V$15+$BK143*Assembly!V$16+$BL143*Assembly!V$17+$BM143*Assembly!V$18+$BN143*Assembly!V$19+$BO143*Assembly!V$20+$BP143*Assembly!V$21+$BQ143*Assembly!V$22+$BR143*Assembly!V$23+$BS143*Assembly!V$24</f>
        <v>#VALUE!</v>
      </c>
      <c r="CP143" s="145" t="e">
        <f>CF143*Refining!$F$3</f>
        <v>#VALUE!</v>
      </c>
      <c r="CQ143" s="145" t="e">
        <f>CG143*Refining!$F$4</f>
        <v>#VALUE!</v>
      </c>
      <c r="CR143" s="145" t="e">
        <f>CH143*Refining!$F$5</f>
        <v>#VALUE!</v>
      </c>
      <c r="CS143" s="145" t="e">
        <f>CI143*Refining!$F$6</f>
        <v>#VALUE!</v>
      </c>
      <c r="CT143" s="145" t="e">
        <f>CJ143*Refining!$F$7</f>
        <v>#VALUE!</v>
      </c>
      <c r="CU143" s="145" t="e">
        <f>CK143*Refining!$F$8</f>
        <v>#VALUE!</v>
      </c>
      <c r="CV143" s="145" t="e">
        <f>CL143*Refining!$F$9</f>
        <v>#VALUE!</v>
      </c>
      <c r="CW143" s="145" t="e">
        <f>CM143*Refining!$F$10</f>
        <v>#VALUE!</v>
      </c>
      <c r="CX143" s="145" t="e">
        <f>CN143*Refining!$F$11</f>
        <v>#VALUE!</v>
      </c>
      <c r="CY143" s="145" t="e">
        <f>CO143*Refining!$F$12</f>
        <v>#VALUE!</v>
      </c>
      <c r="CZ143" s="185" t="e">
        <f t="shared" ref="CZ143:DS143" si="579">IF(CF143 = 0, "", CF143)</f>
        <v>#VALUE!</v>
      </c>
      <c r="DA143" s="189" t="e">
        <f t="shared" si="579"/>
        <v>#VALUE!</v>
      </c>
      <c r="DB143" s="186" t="e">
        <f t="shared" si="579"/>
        <v>#VALUE!</v>
      </c>
      <c r="DC143" s="186" t="e">
        <f t="shared" si="579"/>
        <v>#VALUE!</v>
      </c>
      <c r="DD143" s="186" t="e">
        <f t="shared" si="579"/>
        <v>#VALUE!</v>
      </c>
      <c r="DE143" s="186" t="e">
        <f t="shared" si="579"/>
        <v>#VALUE!</v>
      </c>
      <c r="DF143" s="186" t="e">
        <f t="shared" si="579"/>
        <v>#VALUE!</v>
      </c>
      <c r="DG143" s="186" t="e">
        <f t="shared" si="579"/>
        <v>#VALUE!</v>
      </c>
      <c r="DH143" s="186" t="e">
        <f t="shared" si="579"/>
        <v>#VALUE!</v>
      </c>
      <c r="DI143" s="187" t="e">
        <f t="shared" si="579"/>
        <v>#VALUE!</v>
      </c>
      <c r="DJ143" s="185" t="e">
        <f t="shared" si="579"/>
        <v>#VALUE!</v>
      </c>
      <c r="DK143" s="189" t="e">
        <f t="shared" si="579"/>
        <v>#VALUE!</v>
      </c>
      <c r="DL143" s="186" t="e">
        <f t="shared" si="579"/>
        <v>#VALUE!</v>
      </c>
      <c r="DM143" s="186" t="e">
        <f t="shared" si="579"/>
        <v>#VALUE!</v>
      </c>
      <c r="DN143" s="188" t="e">
        <f t="shared" si="579"/>
        <v>#VALUE!</v>
      </c>
      <c r="DO143" s="186" t="e">
        <f t="shared" si="579"/>
        <v>#VALUE!</v>
      </c>
      <c r="DP143" s="186" t="e">
        <f t="shared" si="579"/>
        <v>#VALUE!</v>
      </c>
      <c r="DQ143" s="186" t="e">
        <f t="shared" si="579"/>
        <v>#VALUE!</v>
      </c>
      <c r="DR143" s="186" t="e">
        <f t="shared" si="579"/>
        <v>#VALUE!</v>
      </c>
      <c r="DS143" s="187" t="e">
        <f t="shared" si="579"/>
        <v>#VALUE!</v>
      </c>
      <c r="DT143" s="185" t="e">
        <f t="shared" si="11"/>
        <v>#VALUE!</v>
      </c>
      <c r="DU143" s="189" t="e">
        <f t="shared" si="12"/>
        <v>#VALUE!</v>
      </c>
      <c r="DV143" s="133" t="e">
        <f>CZ143*'Ores &amp; Ingots'!$C$3+DA143*'Ores &amp; Ingots'!$C$4+DB143*'Ores &amp; Ingots'!$C$5+DC143*'Ores &amp; Ingots'!$C$6+DD143*'Ores &amp; Ingots'!$C$7+DE143*'Ores &amp; Ingots'!$C$8+DF143*'Ores &amp; Ingots'!$C$9+DG143*'Ores &amp; Ingots'!$C$10+DH143*'Ores &amp; Ingots'!$C$11+DI143*'Ores &amp; Ingots'!$C$12</f>
        <v>#VALUE!</v>
      </c>
      <c r="DW143" s="133" t="e">
        <f>DJ143*'Ores &amp; Ingots'!$B$3+DK143*'Ores &amp; Ingots'!$B$4+DL143*'Ores &amp; Ingots'!$B$5+DM143*'Ores &amp; Ingots'!$B$6+DN143*'Ores &amp; Ingots'!$B$7+DO143*'Ores &amp; Ingots'!$B$8+DP143*'Ores &amp; Ingots'!$B$9+DQ143*'Ores &amp; Ingots'!$B$10+DR143*'Ores &amp; Ingots'!$B$11+DS143*'Ores &amp; Ingots'!$B$12</f>
        <v>#VALUE!</v>
      </c>
      <c r="DX143" s="189" t="e">
        <f>CZ143*Refining!$G$3+DA143*Refining!$G$4+DB143*Refining!$G$5+DC143*Refining!$G$6+DD143*Refining!$G$7+DE143*Refining!$G$8+DF143*Refining!$G$9+DG143*Refining!$G$10+DH143*Refining!$G$11+DI143*Refining!$G$12</f>
        <v>#VALUE!</v>
      </c>
      <c r="DY143" s="189" t="e">
        <f t="shared" si="13"/>
        <v>#VALUE!</v>
      </c>
      <c r="DZ143" s="192" t="e">
        <f t="shared" si="14"/>
        <v>#VALUE!</v>
      </c>
      <c r="EA143" s="185" t="e">
        <f t="shared" si="15"/>
        <v>#VALUE!</v>
      </c>
      <c r="EB143" s="194" t="e">
        <f t="shared" ref="EB143:EC143" si="580">EA143/60</f>
        <v>#VALUE!</v>
      </c>
      <c r="EC143" s="194" t="e">
        <f t="shared" si="580"/>
        <v>#VALUE!</v>
      </c>
      <c r="ED143" s="185" t="e">
        <f t="shared" si="17"/>
        <v>#VALUE!</v>
      </c>
      <c r="EE143" s="194" t="e">
        <f t="shared" ref="EE143:EF143" si="581">ED143/1000</f>
        <v>#VALUE!</v>
      </c>
      <c r="EF143" s="196" t="e">
        <f t="shared" si="581"/>
        <v>#VALUE!</v>
      </c>
      <c r="EG143" s="130" t="e">
        <f t="shared" si="19"/>
        <v>#VALUE!</v>
      </c>
      <c r="EH143" s="132" t="e">
        <f t="shared" si="20"/>
        <v>#VALUE!</v>
      </c>
      <c r="EI143" s="133" t="s">
        <v>28</v>
      </c>
    </row>
    <row r="144" spans="1:139" ht="12.75" x14ac:dyDescent="0.2">
      <c r="A144" s="864"/>
      <c r="B144" s="135" t="s">
        <v>357</v>
      </c>
      <c r="C144" s="137" t="s">
        <v>156</v>
      </c>
      <c r="D144" s="137">
        <v>1</v>
      </c>
      <c r="E144" s="137">
        <v>3</v>
      </c>
      <c r="F144" s="137">
        <v>1</v>
      </c>
      <c r="G144" s="139">
        <f t="shared" si="0"/>
        <v>46.875</v>
      </c>
      <c r="H144" s="140">
        <v>24</v>
      </c>
      <c r="I144" s="140">
        <v>24</v>
      </c>
      <c r="J144" s="140">
        <f>H144/Main!$D$9</f>
        <v>4.8</v>
      </c>
      <c r="K144" s="140">
        <f>I144/Main!$D$10</f>
        <v>12</v>
      </c>
      <c r="L144" s="140">
        <f t="shared" si="1"/>
        <v>2.5</v>
      </c>
      <c r="M144" s="140">
        <v>1</v>
      </c>
      <c r="N144" s="145">
        <v>10</v>
      </c>
      <c r="O144" s="145">
        <v>1000</v>
      </c>
      <c r="P144" s="143"/>
      <c r="Q144" s="145"/>
      <c r="R144" s="143"/>
      <c r="S144" s="146"/>
      <c r="T144" s="146"/>
      <c r="U144" s="143"/>
      <c r="V144" s="143"/>
      <c r="W144" s="146"/>
      <c r="X144" s="146"/>
      <c r="Y144" s="143"/>
      <c r="Z144" s="143"/>
      <c r="AA144" s="143"/>
      <c r="AB144" s="143"/>
      <c r="AC144" s="362" t="s">
        <v>240</v>
      </c>
      <c r="AD144" s="133">
        <v>350</v>
      </c>
      <c r="AE144" s="133">
        <v>0</v>
      </c>
      <c r="AF144" s="133">
        <v>40</v>
      </c>
      <c r="AG144" s="133">
        <v>0</v>
      </c>
      <c r="AH144" s="133">
        <v>40</v>
      </c>
      <c r="AI144" s="133">
        <v>0</v>
      </c>
      <c r="AJ144" s="133">
        <v>16</v>
      </c>
      <c r="AK144" s="167">
        <v>2</v>
      </c>
      <c r="AL144" s="133">
        <v>0</v>
      </c>
      <c r="AM144" s="133">
        <v>0</v>
      </c>
      <c r="AN144" s="133">
        <v>0</v>
      </c>
      <c r="AO144" s="133">
        <v>0</v>
      </c>
      <c r="AP144" s="133">
        <v>0</v>
      </c>
      <c r="AQ144" s="133">
        <v>0</v>
      </c>
      <c r="AR144" s="133">
        <v>0</v>
      </c>
      <c r="AS144" s="133">
        <v>0</v>
      </c>
      <c r="AT144" s="133">
        <v>0</v>
      </c>
      <c r="AU144" s="133">
        <v>0</v>
      </c>
      <c r="AV144" s="133">
        <v>0</v>
      </c>
      <c r="AW144" s="133">
        <v>0</v>
      </c>
      <c r="AX144" s="133">
        <v>0</v>
      </c>
      <c r="AY144" s="174">
        <f t="shared" ref="AY144:BS144" si="582">IF(AD144 = 0, "", AD144)</f>
        <v>350</v>
      </c>
      <c r="AZ144" s="137" t="str">
        <f t="shared" si="582"/>
        <v/>
      </c>
      <c r="BA144" s="133">
        <f t="shared" si="582"/>
        <v>40</v>
      </c>
      <c r="BB144" s="137" t="str">
        <f t="shared" si="582"/>
        <v/>
      </c>
      <c r="BC144" s="133">
        <f t="shared" si="582"/>
        <v>40</v>
      </c>
      <c r="BD144" s="137" t="str">
        <f t="shared" si="582"/>
        <v/>
      </c>
      <c r="BE144" s="133">
        <f t="shared" si="582"/>
        <v>16</v>
      </c>
      <c r="BF144" s="167">
        <f t="shared" si="582"/>
        <v>2</v>
      </c>
      <c r="BG144" s="137" t="str">
        <f t="shared" si="582"/>
        <v/>
      </c>
      <c r="BH144" s="137" t="str">
        <f t="shared" si="582"/>
        <v/>
      </c>
      <c r="BI144" s="137" t="str">
        <f t="shared" si="582"/>
        <v/>
      </c>
      <c r="BJ144" s="137" t="str">
        <f t="shared" si="582"/>
        <v/>
      </c>
      <c r="BK144" s="137" t="str">
        <f t="shared" si="582"/>
        <v/>
      </c>
      <c r="BL144" s="137" t="str">
        <f t="shared" si="582"/>
        <v/>
      </c>
      <c r="BM144" s="137" t="str">
        <f t="shared" si="582"/>
        <v/>
      </c>
      <c r="BN144" s="137" t="str">
        <f t="shared" si="582"/>
        <v/>
      </c>
      <c r="BO144" s="137" t="str">
        <f t="shared" si="582"/>
        <v/>
      </c>
      <c r="BP144" s="137" t="str">
        <f t="shared" si="582"/>
        <v/>
      </c>
      <c r="BQ144" s="137" t="str">
        <f t="shared" si="582"/>
        <v/>
      </c>
      <c r="BR144" s="137" t="str">
        <f t="shared" si="582"/>
        <v/>
      </c>
      <c r="BS144" s="169" t="str">
        <f t="shared" si="582"/>
        <v/>
      </c>
      <c r="BT144" s="174" t="e">
        <f>$AY144*Assembly!Z$4+$AZ144*Assembly!Z$5+$BA144*Assembly!Z$6+$BB144*Assembly!Z$7+$BC144*Assembly!Z$8+$BD144*Assembly!Z$9+$BE144*Assembly!Z$10+$BF144*Assembly!Z$11+$BG144*Assembly!Z$12+$BH144*Assembly!Z$13+$BI144*Assembly!Z$14+$BJ144*Assembly!Z$15+$BK144*Assembly!Z$16+$BL144*Assembly!Z$17+$BM144*Assembly!Z$18+$BN144*Assembly!Z$19+$BO144*Assembly!Z$20+$BP144*Assembly!Z$21+$BQ144*Assembly!Z$22+$BR144*Assembly!Z$23+$BS144*Assembly!Z$24</f>
        <v>#VALUE!</v>
      </c>
      <c r="BU144" s="133" t="e">
        <f t="shared" si="3"/>
        <v>#VALUE!</v>
      </c>
      <c r="BV144" s="133"/>
      <c r="BW144" s="133" t="e">
        <f>$AY144*Assembly!AD$4+$AZ144*Assembly!AD$5+$BA144*Assembly!AD$6+$BB144*Assembly!AD$7+$BC144*Assembly!AD$8+$BD144*Assembly!AD$9+$BE144*Assembly!AD$10+$BF144*Assembly!AD$11+$BG144*Assembly!AD$12+$BH144*Assembly!AD$13+$BI144*Assembly!AD$14+$BJ144*Assembly!AD$15+$BK144*Assembly!AD$16+$BL144*Assembly!AD$17+$BM144*Assembly!AD$18+$BN144*Assembly!AD$19+$BO144*Assembly!AD$20+$BP144*Assembly!AD$21+$BQ144*Assembly!AD$22+$BR144*Assembly!AD$23+$BS144*Assembly!AD$24</f>
        <v>#VALUE!</v>
      </c>
      <c r="BX144" s="177" t="e">
        <f t="shared" si="4"/>
        <v>#VALUE!</v>
      </c>
      <c r="BY144" s="178" t="e">
        <f t="shared" si="5"/>
        <v>#VALUE!</v>
      </c>
      <c r="BZ144" s="179" t="e">
        <f t="shared" si="6"/>
        <v>#VALUE!</v>
      </c>
      <c r="CA144" s="178" t="e">
        <f t="shared" si="7"/>
        <v>#VALUE!</v>
      </c>
      <c r="CB144" s="133" t="e">
        <f>$AY144*Assembly!Y$4+$AZ144*Assembly!Y$5+$BA144*Assembly!Y$6+$BB144*Assembly!Y$7+$BC144*Assembly!Y$8+$BD144*Assembly!Y$9+$BE144*Assembly!Y$10+$BF144*Assembly!Y$11+$BG144*Assembly!Y$12+$BH144*Assembly!Y$13+$BI144*Assembly!Y$14+$BJ144*Assembly!Y$15+$BK144*Assembly!Y$16+$BL144*Assembly!Y$17+$BM144*Assembly!Y$18+$BN144*Assembly!Y$19+$BO144*Assembly!Y$20+$BP144*Assembly!Y$21+$BQ144*Assembly!Y$22+$BR144*Assembly!Y$23+$BS144*Assembly!Y$24</f>
        <v>#VALUE!</v>
      </c>
      <c r="CC144" s="133" t="e">
        <f t="shared" si="8"/>
        <v>#VALUE!</v>
      </c>
      <c r="CD144" s="130" t="e">
        <f t="shared" si="9"/>
        <v>#VALUE!</v>
      </c>
      <c r="CE144" s="183" t="e">
        <f>$AY144*Assembly!AC$4+$AZ144*Assembly!AC$5+$BA144*Assembly!AC$6+$BB144*Assembly!AC$7+$BC144*Assembly!AC$8+$BD144*Assembly!AC$9+$BE144*Assembly!AC$10+$BF144*Assembly!AC$11+$BG144*Assembly!AC$12+$BH144*Assembly!AC$13+$BI144*Assembly!AC$14+$BJ144*Assembly!AC$15+$BK144*Assembly!AC$16+$BL144*Assembly!AC$17+$BM144*Assembly!AC$18+$BN144*Assembly!AC$19+$BO144*Assembly!AC$20+$BP144*Assembly!AC$21+$BQ144*Assembly!AC$22+$BR144*Assembly!AC$23+$BS144*Assembly!AC$24</f>
        <v>#VALUE!</v>
      </c>
      <c r="CF144" s="145" t="e">
        <f>$AY144*Assembly!M$4+$AZ144*Assembly!M$5+$BA144*Assembly!M$6+$BB144*Assembly!M$7+$BC144*Assembly!M$8+$BD144*Assembly!M$9+$BE144*Assembly!M$10+$BF144*Assembly!M$11+$BG144*Assembly!M$12+$BH144*Assembly!M$13+$BI144*Assembly!M$14+$BJ144*Assembly!M$15+$BK144*Assembly!M$16+$BL144*Assembly!M$17+$BM144*Assembly!M$18+$BN144*Assembly!M$19+$BO144*Assembly!M$20+$BP144*Assembly!M$21+$BQ144*Assembly!M$22+$BR144*Assembly!M$23+$BS144*Assembly!M$24</f>
        <v>#VALUE!</v>
      </c>
      <c r="CG144" s="145" t="e">
        <f>$AY144*Assembly!N$4+$AZ144*Assembly!N$5+$BA144*Assembly!N$6+$BB144*Assembly!N$7+$BC144*Assembly!N$8+$BD144*Assembly!N$9+$BE144*Assembly!N$10+$BF144*Assembly!N$11+$BG144*Assembly!N$12+$BH144*Assembly!N$13+$BI144*Assembly!N$14+$BJ144*Assembly!N$15+$BK144*Assembly!N$16+$BL144*Assembly!N$17+$BM144*Assembly!N$18+$BN144*Assembly!N$19+$BO144*Assembly!N$20+$BP144*Assembly!N$21+$BQ144*Assembly!N$22+$BR144*Assembly!N$23+$BS144*Assembly!N$24</f>
        <v>#VALUE!</v>
      </c>
      <c r="CH144" s="145" t="e">
        <f>$AY144*Assembly!O$4+$AZ144*Assembly!O$5+$BA144*Assembly!O$6+$BB144*Assembly!O$7+$BC144*Assembly!O$8+$BD144*Assembly!O$9+$BE144*Assembly!O$10+$BF144*Assembly!O$11+$BG144*Assembly!O$12+$BH144*Assembly!O$13+$BI144*Assembly!O$14+$BJ144*Assembly!O$15+$BK144*Assembly!O$16+$BL144*Assembly!O$17+$BM144*Assembly!O$18+$BN144*Assembly!O$19+$BO144*Assembly!O$20+$BP144*Assembly!O$21+$BQ144*Assembly!O$22+$BR144*Assembly!O$23+$BS144*Assembly!O$24</f>
        <v>#VALUE!</v>
      </c>
      <c r="CI144" s="140" t="e">
        <f>$AY144*Assembly!P$4+$AZ144*Assembly!P$5+$BA144*Assembly!P$6+$BB144*Assembly!P$7+$BC144*Assembly!P$8+$BD144*Assembly!P$9+$BE144*Assembly!P$10+$BF144*Assembly!P$11+$BG144*Assembly!P$12+$BH144*Assembly!P$13+$BI144*Assembly!P$14+$BJ144*Assembly!P$15+$BK144*Assembly!P$16+$BL144*Assembly!P$17+$BM144*Assembly!P$18+$BN144*Assembly!P$19+$BO144*Assembly!P$20+$BP144*Assembly!P$21+$BQ144*Assembly!P$22+$BR144*Assembly!P$23+$BS144*Assembly!P$24</f>
        <v>#VALUE!</v>
      </c>
      <c r="CJ144" s="140" t="e">
        <f>$AY144*Assembly!Q$4+$AZ144*Assembly!Q$5+$BA144*Assembly!Q$6+$BB144*Assembly!Q$7+$BC144*Assembly!Q$8+$BD144*Assembly!Q$9+$BE144*Assembly!Q$10+$BF144*Assembly!Q$11+$BG144*Assembly!Q$12+$BH144*Assembly!Q$13+$BI144*Assembly!Q$14+$BJ144*Assembly!Q$15+$BK144*Assembly!Q$16+$BL144*Assembly!Q$17+$BM144*Assembly!Q$18+$BN144*Assembly!Q$19+$BO144*Assembly!Q$20+$BP144*Assembly!Q$21+$BQ144*Assembly!Q$22+$BR144*Assembly!Q$23+$BS144*Assembly!Q$24</f>
        <v>#VALUE!</v>
      </c>
      <c r="CK144" s="145" t="e">
        <f>$AY144*Assembly!R$4+$AZ144*Assembly!R$5+$BA144*Assembly!R$6+$BB144*Assembly!R$7+$BC144*Assembly!R$8+$BD144*Assembly!R$9+$BE144*Assembly!R$10+$BF144*Assembly!R$11+$BG144*Assembly!R$12+$BH144*Assembly!R$13+$BI144*Assembly!R$14+$BJ144*Assembly!R$15+$BK144*Assembly!R$16+$BL144*Assembly!R$17+$BM144*Assembly!R$18+$BN144*Assembly!R$19+$BO144*Assembly!R$20+$BP144*Assembly!R$21+$BQ144*Assembly!R$22+$BR144*Assembly!R$23+$BS144*Assembly!R$24</f>
        <v>#VALUE!</v>
      </c>
      <c r="CL144" s="140" t="e">
        <f>$AY144*Assembly!S$4+$AZ144*Assembly!S$5+$BA144*Assembly!S$6+$BB144*Assembly!S$7+$BC144*Assembly!S$8+$BD144*Assembly!S$9+$BE144*Assembly!S$10+$BF144*Assembly!S$11+$BG144*Assembly!S$12+$BH144*Assembly!S$13+$BI144*Assembly!S$14+$BJ144*Assembly!S$15+$BK144*Assembly!S$16+$BL144*Assembly!S$17+$BM144*Assembly!S$18+$BN144*Assembly!S$19+$BO144*Assembly!S$20+$BP144*Assembly!S$21+$BQ144*Assembly!S$22+$BR144*Assembly!S$23+$BS144*Assembly!S$24</f>
        <v>#VALUE!</v>
      </c>
      <c r="CM144" s="140" t="e">
        <f>$AY144*Assembly!T$4+$AZ144*Assembly!T$5+$BA144*Assembly!T$6+$BB144*Assembly!T$7+$BC144*Assembly!T$8+$BD144*Assembly!T$9+$BE144*Assembly!T$10+$BF144*Assembly!T$11+$BG144*Assembly!T$12+$BH144*Assembly!T$13+$BI144*Assembly!T$14+$BJ144*Assembly!T$15+$BK144*Assembly!T$16+$BL144*Assembly!T$17+$BM144*Assembly!T$18+$BN144*Assembly!T$19+$BO144*Assembly!T$20+$BP144*Assembly!T$21+$BQ144*Assembly!T$22+$BR144*Assembly!T$23+$BS144*Assembly!T$24</f>
        <v>#VALUE!</v>
      </c>
      <c r="CN144" s="140" t="e">
        <f>$AY144*Assembly!U$4+$AZ144*Assembly!U$5+$BA144*Assembly!U$6+$BB144*Assembly!U$7+$BC144*Assembly!U$8+$BD144*Assembly!U$9+$BE144*Assembly!U$10+$BF144*Assembly!U$11+$BG144*Assembly!U$12+$BH144*Assembly!U$13+$BI144*Assembly!U$14+$BJ144*Assembly!U$15+$BK144*Assembly!U$16+$BL144*Assembly!U$17+$BM144*Assembly!U$18+$BN144*Assembly!U$19+$BO144*Assembly!U$20+$BP144*Assembly!U$21+$BQ144*Assembly!U$22+$BR144*Assembly!U$23+$BS144*Assembly!U$24</f>
        <v>#VALUE!</v>
      </c>
      <c r="CO144" s="145" t="e">
        <f>$AY144*Assembly!V$4+$AZ144*Assembly!V$5+$BA144*Assembly!V$6+$BB144*Assembly!V$7+$BC144*Assembly!V$8+$BD144*Assembly!V$9+$BE144*Assembly!V$10+$BF144*Assembly!V$11+$BG144*Assembly!V$12+$BH144*Assembly!V$13+$BI144*Assembly!V$14+$BJ144*Assembly!V$15+$BK144*Assembly!V$16+$BL144*Assembly!V$17+$BM144*Assembly!V$18+$BN144*Assembly!V$19+$BO144*Assembly!V$20+$BP144*Assembly!V$21+$BQ144*Assembly!V$22+$BR144*Assembly!V$23+$BS144*Assembly!V$24</f>
        <v>#VALUE!</v>
      </c>
      <c r="CP144" s="145" t="e">
        <f>CF144*Refining!$F$3</f>
        <v>#VALUE!</v>
      </c>
      <c r="CQ144" s="145" t="e">
        <f>CG144*Refining!$F$4</f>
        <v>#VALUE!</v>
      </c>
      <c r="CR144" s="145" t="e">
        <f>CH144*Refining!$F$5</f>
        <v>#VALUE!</v>
      </c>
      <c r="CS144" s="145" t="e">
        <f>CI144*Refining!$F$6</f>
        <v>#VALUE!</v>
      </c>
      <c r="CT144" s="145" t="e">
        <f>CJ144*Refining!$F$7</f>
        <v>#VALUE!</v>
      </c>
      <c r="CU144" s="145" t="e">
        <f>CK144*Refining!$F$8</f>
        <v>#VALUE!</v>
      </c>
      <c r="CV144" s="145" t="e">
        <f>CL144*Refining!$F$9</f>
        <v>#VALUE!</v>
      </c>
      <c r="CW144" s="145" t="e">
        <f>CM144*Refining!$F$10</f>
        <v>#VALUE!</v>
      </c>
      <c r="CX144" s="145" t="e">
        <f>CN144*Refining!$F$11</f>
        <v>#VALUE!</v>
      </c>
      <c r="CY144" s="145" t="e">
        <f>CO144*Refining!$F$12</f>
        <v>#VALUE!</v>
      </c>
      <c r="CZ144" s="185" t="e">
        <f t="shared" ref="CZ144:DS144" si="583">IF(CF144 = 0, "", CF144)</f>
        <v>#VALUE!</v>
      </c>
      <c r="DA144" s="189" t="e">
        <f t="shared" si="583"/>
        <v>#VALUE!</v>
      </c>
      <c r="DB144" s="186" t="e">
        <f t="shared" si="583"/>
        <v>#VALUE!</v>
      </c>
      <c r="DC144" s="186" t="e">
        <f t="shared" si="583"/>
        <v>#VALUE!</v>
      </c>
      <c r="DD144" s="186" t="e">
        <f t="shared" si="583"/>
        <v>#VALUE!</v>
      </c>
      <c r="DE144" s="186" t="e">
        <f t="shared" si="583"/>
        <v>#VALUE!</v>
      </c>
      <c r="DF144" s="186" t="e">
        <f t="shared" si="583"/>
        <v>#VALUE!</v>
      </c>
      <c r="DG144" s="186" t="e">
        <f t="shared" si="583"/>
        <v>#VALUE!</v>
      </c>
      <c r="DH144" s="186" t="e">
        <f t="shared" si="583"/>
        <v>#VALUE!</v>
      </c>
      <c r="DI144" s="187" t="e">
        <f t="shared" si="583"/>
        <v>#VALUE!</v>
      </c>
      <c r="DJ144" s="185" t="e">
        <f t="shared" si="583"/>
        <v>#VALUE!</v>
      </c>
      <c r="DK144" s="189" t="e">
        <f t="shared" si="583"/>
        <v>#VALUE!</v>
      </c>
      <c r="DL144" s="186" t="e">
        <f t="shared" si="583"/>
        <v>#VALUE!</v>
      </c>
      <c r="DM144" s="186" t="e">
        <f t="shared" si="583"/>
        <v>#VALUE!</v>
      </c>
      <c r="DN144" s="188" t="e">
        <f t="shared" si="583"/>
        <v>#VALUE!</v>
      </c>
      <c r="DO144" s="186" t="e">
        <f t="shared" si="583"/>
        <v>#VALUE!</v>
      </c>
      <c r="DP144" s="186" t="e">
        <f t="shared" si="583"/>
        <v>#VALUE!</v>
      </c>
      <c r="DQ144" s="186" t="e">
        <f t="shared" si="583"/>
        <v>#VALUE!</v>
      </c>
      <c r="DR144" s="186" t="e">
        <f t="shared" si="583"/>
        <v>#VALUE!</v>
      </c>
      <c r="DS144" s="187" t="e">
        <f t="shared" si="583"/>
        <v>#VALUE!</v>
      </c>
      <c r="DT144" s="185" t="e">
        <f t="shared" si="11"/>
        <v>#VALUE!</v>
      </c>
      <c r="DU144" s="189" t="e">
        <f t="shared" si="12"/>
        <v>#VALUE!</v>
      </c>
      <c r="DV144" s="133" t="e">
        <f>CZ144*'Ores &amp; Ingots'!$C$3+DA144*'Ores &amp; Ingots'!$C$4+DB144*'Ores &amp; Ingots'!$C$5+DC144*'Ores &amp; Ingots'!$C$6+DD144*'Ores &amp; Ingots'!$C$7+DE144*'Ores &amp; Ingots'!$C$8+DF144*'Ores &amp; Ingots'!$C$9+DG144*'Ores &amp; Ingots'!$C$10+DH144*'Ores &amp; Ingots'!$C$11+DI144*'Ores &amp; Ingots'!$C$12</f>
        <v>#VALUE!</v>
      </c>
      <c r="DW144" s="133" t="e">
        <f>DJ144*'Ores &amp; Ingots'!$B$3+DK144*'Ores &amp; Ingots'!$B$4+DL144*'Ores &amp; Ingots'!$B$5+DM144*'Ores &amp; Ingots'!$B$6+DN144*'Ores &amp; Ingots'!$B$7+DO144*'Ores &amp; Ingots'!$B$8+DP144*'Ores &amp; Ingots'!$B$9+DQ144*'Ores &amp; Ingots'!$B$10+DR144*'Ores &amp; Ingots'!$B$11+DS144*'Ores &amp; Ingots'!$B$12</f>
        <v>#VALUE!</v>
      </c>
      <c r="DX144" s="189" t="e">
        <f>CZ144*Refining!$G$3+DA144*Refining!$G$4+DB144*Refining!$G$5+DC144*Refining!$G$6+DD144*Refining!$G$7+DE144*Refining!$G$8+DF144*Refining!$G$9+DG144*Refining!$G$10+DH144*Refining!$G$11+DI144*Refining!$G$12</f>
        <v>#VALUE!</v>
      </c>
      <c r="DY144" s="189" t="e">
        <f t="shared" si="13"/>
        <v>#VALUE!</v>
      </c>
      <c r="DZ144" s="192" t="e">
        <f t="shared" si="14"/>
        <v>#VALUE!</v>
      </c>
      <c r="EA144" s="185" t="e">
        <f t="shared" si="15"/>
        <v>#VALUE!</v>
      </c>
      <c r="EB144" s="194" t="e">
        <f t="shared" ref="EB144:EC144" si="584">EA144/60</f>
        <v>#VALUE!</v>
      </c>
      <c r="EC144" s="194" t="e">
        <f t="shared" si="584"/>
        <v>#VALUE!</v>
      </c>
      <c r="ED144" s="185" t="e">
        <f t="shared" si="17"/>
        <v>#VALUE!</v>
      </c>
      <c r="EE144" s="194" t="e">
        <f t="shared" ref="EE144:EF144" si="585">ED144/1000</f>
        <v>#VALUE!</v>
      </c>
      <c r="EF144" s="196" t="e">
        <f t="shared" si="585"/>
        <v>#VALUE!</v>
      </c>
      <c r="EG144" s="130" t="e">
        <f t="shared" si="19"/>
        <v>#VALUE!</v>
      </c>
      <c r="EH144" s="132" t="e">
        <f t="shared" si="20"/>
        <v>#VALUE!</v>
      </c>
      <c r="EI144" s="133">
        <v>562</v>
      </c>
    </row>
    <row r="145" spans="1:139" ht="12.75" x14ac:dyDescent="0.2">
      <c r="A145" s="864"/>
      <c r="B145" s="135" t="s">
        <v>358</v>
      </c>
      <c r="C145" s="137" t="s">
        <v>156</v>
      </c>
      <c r="D145" s="137">
        <v>2</v>
      </c>
      <c r="E145" s="137">
        <v>1</v>
      </c>
      <c r="F145" s="137">
        <v>2</v>
      </c>
      <c r="G145" s="139">
        <f t="shared" si="0"/>
        <v>62.5</v>
      </c>
      <c r="H145" s="140">
        <v>50</v>
      </c>
      <c r="I145" s="140">
        <v>50</v>
      </c>
      <c r="J145" s="140">
        <f>H145/Main!$D$9</f>
        <v>10</v>
      </c>
      <c r="K145" s="140">
        <f>I145/Main!$D$10</f>
        <v>25</v>
      </c>
      <c r="L145" s="140">
        <f t="shared" si="1"/>
        <v>2.5</v>
      </c>
      <c r="M145" s="140">
        <v>1</v>
      </c>
      <c r="N145" s="145"/>
      <c r="O145" s="145">
        <v>2000</v>
      </c>
      <c r="P145" s="143"/>
      <c r="Q145" s="145"/>
      <c r="R145" s="143"/>
      <c r="S145" s="146"/>
      <c r="T145" s="146"/>
      <c r="U145" s="143"/>
      <c r="V145" s="143"/>
      <c r="W145" s="146"/>
      <c r="X145" s="146"/>
      <c r="Y145" s="143"/>
      <c r="Z145" s="143"/>
      <c r="AA145" s="143"/>
      <c r="AB145" s="143"/>
      <c r="AC145" s="362" t="s">
        <v>220</v>
      </c>
      <c r="AD145" s="133">
        <v>0</v>
      </c>
      <c r="AE145" s="133">
        <v>240</v>
      </c>
      <c r="AF145" s="133">
        <v>20</v>
      </c>
      <c r="AG145" s="133">
        <v>5</v>
      </c>
      <c r="AH145" s="133">
        <v>80</v>
      </c>
      <c r="AI145" s="133">
        <v>0</v>
      </c>
      <c r="AJ145" s="133">
        <v>0</v>
      </c>
      <c r="AK145" s="133">
        <v>10</v>
      </c>
      <c r="AL145" s="133">
        <v>10</v>
      </c>
      <c r="AM145" s="133">
        <v>0</v>
      </c>
      <c r="AN145" s="133">
        <v>0</v>
      </c>
      <c r="AO145" s="133">
        <v>60</v>
      </c>
      <c r="AP145" s="133">
        <v>0</v>
      </c>
      <c r="AQ145" s="133">
        <v>0</v>
      </c>
      <c r="AR145" s="133">
        <v>0</v>
      </c>
      <c r="AS145" s="133">
        <v>0</v>
      </c>
      <c r="AT145" s="133">
        <v>0</v>
      </c>
      <c r="AU145" s="133">
        <v>0</v>
      </c>
      <c r="AV145" s="167">
        <v>15</v>
      </c>
      <c r="AW145" s="133">
        <v>0</v>
      </c>
      <c r="AX145" s="133">
        <v>0</v>
      </c>
      <c r="AY145" s="161" t="str">
        <f t="shared" ref="AY145:BS145" si="586">IF(AD145 = 0, "", AD145)</f>
        <v/>
      </c>
      <c r="AZ145" s="133">
        <f t="shared" si="586"/>
        <v>240</v>
      </c>
      <c r="BA145" s="133">
        <f t="shared" si="586"/>
        <v>20</v>
      </c>
      <c r="BB145" s="133">
        <f t="shared" si="586"/>
        <v>5</v>
      </c>
      <c r="BC145" s="133">
        <f t="shared" si="586"/>
        <v>80</v>
      </c>
      <c r="BD145" s="137" t="str">
        <f t="shared" si="586"/>
        <v/>
      </c>
      <c r="BE145" s="137" t="str">
        <f t="shared" si="586"/>
        <v/>
      </c>
      <c r="BF145" s="133">
        <f t="shared" si="586"/>
        <v>10</v>
      </c>
      <c r="BG145" s="133">
        <f t="shared" si="586"/>
        <v>10</v>
      </c>
      <c r="BH145" s="137" t="str">
        <f t="shared" si="586"/>
        <v/>
      </c>
      <c r="BI145" s="137" t="str">
        <f t="shared" si="586"/>
        <v/>
      </c>
      <c r="BJ145" s="133">
        <f t="shared" si="586"/>
        <v>60</v>
      </c>
      <c r="BK145" s="137" t="str">
        <f t="shared" si="586"/>
        <v/>
      </c>
      <c r="BL145" s="137" t="str">
        <f t="shared" si="586"/>
        <v/>
      </c>
      <c r="BM145" s="137" t="str">
        <f t="shared" si="586"/>
        <v/>
      </c>
      <c r="BN145" s="137" t="str">
        <f t="shared" si="586"/>
        <v/>
      </c>
      <c r="BO145" s="137" t="str">
        <f t="shared" si="586"/>
        <v/>
      </c>
      <c r="BP145" s="137" t="str">
        <f t="shared" si="586"/>
        <v/>
      </c>
      <c r="BQ145" s="167">
        <f t="shared" si="586"/>
        <v>15</v>
      </c>
      <c r="BR145" s="137" t="str">
        <f t="shared" si="586"/>
        <v/>
      </c>
      <c r="BS145" s="169" t="str">
        <f t="shared" si="586"/>
        <v/>
      </c>
      <c r="BT145" s="174" t="e">
        <f>$AY145*Assembly!Z$4+$AZ145*Assembly!Z$5+$BA145*Assembly!Z$6+$BB145*Assembly!Z$7+$BC145*Assembly!Z$8+$BD145*Assembly!Z$9+$BE145*Assembly!Z$10+$BF145*Assembly!Z$11+$BG145*Assembly!Z$12+$BH145*Assembly!Z$13+$BI145*Assembly!Z$14+$BJ145*Assembly!Z$15+$BK145*Assembly!Z$16+$BL145*Assembly!Z$17+$BM145*Assembly!Z$18+$BN145*Assembly!Z$19+$BO145*Assembly!Z$20+$BP145*Assembly!Z$21+$BQ145*Assembly!Z$22+$BR145*Assembly!Z$23+$BS145*Assembly!Z$24</f>
        <v>#VALUE!</v>
      </c>
      <c r="BU145" s="133" t="e">
        <f t="shared" si="3"/>
        <v>#VALUE!</v>
      </c>
      <c r="BV145" s="133"/>
      <c r="BW145" s="133" t="e">
        <f>$AY145*Assembly!AD$4+$AZ145*Assembly!AD$5+$BA145*Assembly!AD$6+$BB145*Assembly!AD$7+$BC145*Assembly!AD$8+$BD145*Assembly!AD$9+$BE145*Assembly!AD$10+$BF145*Assembly!AD$11+$BG145*Assembly!AD$12+$BH145*Assembly!AD$13+$BI145*Assembly!AD$14+$BJ145*Assembly!AD$15+$BK145*Assembly!AD$16+$BL145*Assembly!AD$17+$BM145*Assembly!AD$18+$BN145*Assembly!AD$19+$BO145*Assembly!AD$20+$BP145*Assembly!AD$21+$BQ145*Assembly!AD$22+$BR145*Assembly!AD$23+$BS145*Assembly!AD$24</f>
        <v>#VALUE!</v>
      </c>
      <c r="BX145" s="177" t="e">
        <f t="shared" si="4"/>
        <v>#VALUE!</v>
      </c>
      <c r="BY145" s="178" t="e">
        <f t="shared" si="5"/>
        <v>#VALUE!</v>
      </c>
      <c r="BZ145" s="179" t="e">
        <f t="shared" si="6"/>
        <v>#VALUE!</v>
      </c>
      <c r="CA145" s="178" t="e">
        <f t="shared" si="7"/>
        <v>#VALUE!</v>
      </c>
      <c r="CB145" s="133" t="e">
        <f>$AY145*Assembly!Y$4+$AZ145*Assembly!Y$5+$BA145*Assembly!Y$6+$BB145*Assembly!Y$7+$BC145*Assembly!Y$8+$BD145*Assembly!Y$9+$BE145*Assembly!Y$10+$BF145*Assembly!Y$11+$BG145*Assembly!Y$12+$BH145*Assembly!Y$13+$BI145*Assembly!Y$14+$BJ145*Assembly!Y$15+$BK145*Assembly!Y$16+$BL145*Assembly!Y$17+$BM145*Assembly!Y$18+$BN145*Assembly!Y$19+$BO145*Assembly!Y$20+$BP145*Assembly!Y$21+$BQ145*Assembly!Y$22+$BR145*Assembly!Y$23+$BS145*Assembly!Y$24</f>
        <v>#VALUE!</v>
      </c>
      <c r="CC145" s="133" t="e">
        <f t="shared" si="8"/>
        <v>#VALUE!</v>
      </c>
      <c r="CD145" s="130" t="e">
        <f t="shared" si="9"/>
        <v>#VALUE!</v>
      </c>
      <c r="CE145" s="183" t="e">
        <f>$AY145*Assembly!AC$4+$AZ145*Assembly!AC$5+$BA145*Assembly!AC$6+$BB145*Assembly!AC$7+$BC145*Assembly!AC$8+$BD145*Assembly!AC$9+$BE145*Assembly!AC$10+$BF145*Assembly!AC$11+$BG145*Assembly!AC$12+$BH145*Assembly!AC$13+$BI145*Assembly!AC$14+$BJ145*Assembly!AC$15+$BK145*Assembly!AC$16+$BL145*Assembly!AC$17+$BM145*Assembly!AC$18+$BN145*Assembly!AC$19+$BO145*Assembly!AC$20+$BP145*Assembly!AC$21+$BQ145*Assembly!AC$22+$BR145*Assembly!AC$23+$BS145*Assembly!AC$24</f>
        <v>#VALUE!</v>
      </c>
      <c r="CF145" s="145" t="e">
        <f>$AY145*Assembly!M$4+$AZ145*Assembly!M$5+$BA145*Assembly!M$6+$BB145*Assembly!M$7+$BC145*Assembly!M$8+$BD145*Assembly!M$9+$BE145*Assembly!M$10+$BF145*Assembly!M$11+$BG145*Assembly!M$12+$BH145*Assembly!M$13+$BI145*Assembly!M$14+$BJ145*Assembly!M$15+$BK145*Assembly!M$16+$BL145*Assembly!M$17+$BM145*Assembly!M$18+$BN145*Assembly!M$19+$BO145*Assembly!M$20+$BP145*Assembly!M$21+$BQ145*Assembly!M$22+$BR145*Assembly!M$23+$BS145*Assembly!M$24</f>
        <v>#VALUE!</v>
      </c>
      <c r="CG145" s="145" t="e">
        <f>$AY145*Assembly!N$4+$AZ145*Assembly!N$5+$BA145*Assembly!N$6+$BB145*Assembly!N$7+$BC145*Assembly!N$8+$BD145*Assembly!N$9+$BE145*Assembly!N$10+$BF145*Assembly!N$11+$BG145*Assembly!N$12+$BH145*Assembly!N$13+$BI145*Assembly!N$14+$BJ145*Assembly!N$15+$BK145*Assembly!N$16+$BL145*Assembly!N$17+$BM145*Assembly!N$18+$BN145*Assembly!N$19+$BO145*Assembly!N$20+$BP145*Assembly!N$21+$BQ145*Assembly!N$22+$BR145*Assembly!N$23+$BS145*Assembly!N$24</f>
        <v>#VALUE!</v>
      </c>
      <c r="CH145" s="145" t="e">
        <f>$AY145*Assembly!O$4+$AZ145*Assembly!O$5+$BA145*Assembly!O$6+$BB145*Assembly!O$7+$BC145*Assembly!O$8+$BD145*Assembly!O$9+$BE145*Assembly!O$10+$BF145*Assembly!O$11+$BG145*Assembly!O$12+$BH145*Assembly!O$13+$BI145*Assembly!O$14+$BJ145*Assembly!O$15+$BK145*Assembly!O$16+$BL145*Assembly!O$17+$BM145*Assembly!O$18+$BN145*Assembly!O$19+$BO145*Assembly!O$20+$BP145*Assembly!O$21+$BQ145*Assembly!O$22+$BR145*Assembly!O$23+$BS145*Assembly!O$24</f>
        <v>#VALUE!</v>
      </c>
      <c r="CI145" s="140" t="e">
        <f>$AY145*Assembly!P$4+$AZ145*Assembly!P$5+$BA145*Assembly!P$6+$BB145*Assembly!P$7+$BC145*Assembly!P$8+$BD145*Assembly!P$9+$BE145*Assembly!P$10+$BF145*Assembly!P$11+$BG145*Assembly!P$12+$BH145*Assembly!P$13+$BI145*Assembly!P$14+$BJ145*Assembly!P$15+$BK145*Assembly!P$16+$BL145*Assembly!P$17+$BM145*Assembly!P$18+$BN145*Assembly!P$19+$BO145*Assembly!P$20+$BP145*Assembly!P$21+$BQ145*Assembly!P$22+$BR145*Assembly!P$23+$BS145*Assembly!P$24</f>
        <v>#VALUE!</v>
      </c>
      <c r="CJ145" s="140" t="e">
        <f>$AY145*Assembly!Q$4+$AZ145*Assembly!Q$5+$BA145*Assembly!Q$6+$BB145*Assembly!Q$7+$BC145*Assembly!Q$8+$BD145*Assembly!Q$9+$BE145*Assembly!Q$10+$BF145*Assembly!Q$11+$BG145*Assembly!Q$12+$BH145*Assembly!Q$13+$BI145*Assembly!Q$14+$BJ145*Assembly!Q$15+$BK145*Assembly!Q$16+$BL145*Assembly!Q$17+$BM145*Assembly!Q$18+$BN145*Assembly!Q$19+$BO145*Assembly!Q$20+$BP145*Assembly!Q$21+$BQ145*Assembly!Q$22+$BR145*Assembly!Q$23+$BS145*Assembly!Q$24</f>
        <v>#VALUE!</v>
      </c>
      <c r="CK145" s="145" t="e">
        <f>$AY145*Assembly!R$4+$AZ145*Assembly!R$5+$BA145*Assembly!R$6+$BB145*Assembly!R$7+$BC145*Assembly!R$8+$BD145*Assembly!R$9+$BE145*Assembly!R$10+$BF145*Assembly!R$11+$BG145*Assembly!R$12+$BH145*Assembly!R$13+$BI145*Assembly!R$14+$BJ145*Assembly!R$15+$BK145*Assembly!R$16+$BL145*Assembly!R$17+$BM145*Assembly!R$18+$BN145*Assembly!R$19+$BO145*Assembly!R$20+$BP145*Assembly!R$21+$BQ145*Assembly!R$22+$BR145*Assembly!R$23+$BS145*Assembly!R$24</f>
        <v>#VALUE!</v>
      </c>
      <c r="CL145" s="140" t="e">
        <f>$AY145*Assembly!S$4+$AZ145*Assembly!S$5+$BA145*Assembly!S$6+$BB145*Assembly!S$7+$BC145*Assembly!S$8+$BD145*Assembly!S$9+$BE145*Assembly!S$10+$BF145*Assembly!S$11+$BG145*Assembly!S$12+$BH145*Assembly!S$13+$BI145*Assembly!S$14+$BJ145*Assembly!S$15+$BK145*Assembly!S$16+$BL145*Assembly!S$17+$BM145*Assembly!S$18+$BN145*Assembly!S$19+$BO145*Assembly!S$20+$BP145*Assembly!S$21+$BQ145*Assembly!S$22+$BR145*Assembly!S$23+$BS145*Assembly!S$24</f>
        <v>#VALUE!</v>
      </c>
      <c r="CM145" s="140" t="e">
        <f>$AY145*Assembly!T$4+$AZ145*Assembly!T$5+$BA145*Assembly!T$6+$BB145*Assembly!T$7+$BC145*Assembly!T$8+$BD145*Assembly!T$9+$BE145*Assembly!T$10+$BF145*Assembly!T$11+$BG145*Assembly!T$12+$BH145*Assembly!T$13+$BI145*Assembly!T$14+$BJ145*Assembly!T$15+$BK145*Assembly!T$16+$BL145*Assembly!T$17+$BM145*Assembly!T$18+$BN145*Assembly!T$19+$BO145*Assembly!T$20+$BP145*Assembly!T$21+$BQ145*Assembly!T$22+$BR145*Assembly!T$23+$BS145*Assembly!T$24</f>
        <v>#VALUE!</v>
      </c>
      <c r="CN145" s="140" t="e">
        <f>$AY145*Assembly!U$4+$AZ145*Assembly!U$5+$BA145*Assembly!U$6+$BB145*Assembly!U$7+$BC145*Assembly!U$8+$BD145*Assembly!U$9+$BE145*Assembly!U$10+$BF145*Assembly!U$11+$BG145*Assembly!U$12+$BH145*Assembly!U$13+$BI145*Assembly!U$14+$BJ145*Assembly!U$15+$BK145*Assembly!U$16+$BL145*Assembly!U$17+$BM145*Assembly!U$18+$BN145*Assembly!U$19+$BO145*Assembly!U$20+$BP145*Assembly!U$21+$BQ145*Assembly!U$22+$BR145*Assembly!U$23+$BS145*Assembly!U$24</f>
        <v>#VALUE!</v>
      </c>
      <c r="CO145" s="145" t="e">
        <f>$AY145*Assembly!V$4+$AZ145*Assembly!V$5+$BA145*Assembly!V$6+$BB145*Assembly!V$7+$BC145*Assembly!V$8+$BD145*Assembly!V$9+$BE145*Assembly!V$10+$BF145*Assembly!V$11+$BG145*Assembly!V$12+$BH145*Assembly!V$13+$BI145*Assembly!V$14+$BJ145*Assembly!V$15+$BK145*Assembly!V$16+$BL145*Assembly!V$17+$BM145*Assembly!V$18+$BN145*Assembly!V$19+$BO145*Assembly!V$20+$BP145*Assembly!V$21+$BQ145*Assembly!V$22+$BR145*Assembly!V$23+$BS145*Assembly!V$24</f>
        <v>#VALUE!</v>
      </c>
      <c r="CP145" s="145" t="e">
        <f>CF145*Refining!$F$3</f>
        <v>#VALUE!</v>
      </c>
      <c r="CQ145" s="145" t="e">
        <f>CG145*Refining!$F$4</f>
        <v>#VALUE!</v>
      </c>
      <c r="CR145" s="145" t="e">
        <f>CH145*Refining!$F$5</f>
        <v>#VALUE!</v>
      </c>
      <c r="CS145" s="145" t="e">
        <f>CI145*Refining!$F$6</f>
        <v>#VALUE!</v>
      </c>
      <c r="CT145" s="145" t="e">
        <f>CJ145*Refining!$F$7</f>
        <v>#VALUE!</v>
      </c>
      <c r="CU145" s="145" t="e">
        <f>CK145*Refining!$F$8</f>
        <v>#VALUE!</v>
      </c>
      <c r="CV145" s="145" t="e">
        <f>CL145*Refining!$F$9</f>
        <v>#VALUE!</v>
      </c>
      <c r="CW145" s="145" t="e">
        <f>CM145*Refining!$F$10</f>
        <v>#VALUE!</v>
      </c>
      <c r="CX145" s="145" t="e">
        <f>CN145*Refining!$F$11</f>
        <v>#VALUE!</v>
      </c>
      <c r="CY145" s="145" t="e">
        <f>CO145*Refining!$F$12</f>
        <v>#VALUE!</v>
      </c>
      <c r="CZ145" s="185" t="e">
        <f t="shared" ref="CZ145:DS145" si="587">IF(CF145 = 0, "", CF145)</f>
        <v>#VALUE!</v>
      </c>
      <c r="DA145" s="189" t="e">
        <f t="shared" si="587"/>
        <v>#VALUE!</v>
      </c>
      <c r="DB145" s="189" t="e">
        <f t="shared" si="587"/>
        <v>#VALUE!</v>
      </c>
      <c r="DC145" s="186" t="e">
        <f t="shared" si="587"/>
        <v>#VALUE!</v>
      </c>
      <c r="DD145" s="186" t="e">
        <f t="shared" si="587"/>
        <v>#VALUE!</v>
      </c>
      <c r="DE145" s="189" t="e">
        <f t="shared" si="587"/>
        <v>#VALUE!</v>
      </c>
      <c r="DF145" s="186" t="e">
        <f t="shared" si="587"/>
        <v>#VALUE!</v>
      </c>
      <c r="DG145" s="186" t="e">
        <f t="shared" si="587"/>
        <v>#VALUE!</v>
      </c>
      <c r="DH145" s="186" t="e">
        <f t="shared" si="587"/>
        <v>#VALUE!</v>
      </c>
      <c r="DI145" s="187" t="e">
        <f t="shared" si="587"/>
        <v>#VALUE!</v>
      </c>
      <c r="DJ145" s="185" t="e">
        <f t="shared" si="587"/>
        <v>#VALUE!</v>
      </c>
      <c r="DK145" s="189" t="e">
        <f t="shared" si="587"/>
        <v>#VALUE!</v>
      </c>
      <c r="DL145" s="189" t="e">
        <f t="shared" si="587"/>
        <v>#VALUE!</v>
      </c>
      <c r="DM145" s="186" t="e">
        <f t="shared" si="587"/>
        <v>#VALUE!</v>
      </c>
      <c r="DN145" s="211" t="e">
        <f t="shared" si="587"/>
        <v>#VALUE!</v>
      </c>
      <c r="DO145" s="189" t="e">
        <f t="shared" si="587"/>
        <v>#VALUE!</v>
      </c>
      <c r="DP145" s="186" t="e">
        <f t="shared" si="587"/>
        <v>#VALUE!</v>
      </c>
      <c r="DQ145" s="186" t="e">
        <f t="shared" si="587"/>
        <v>#VALUE!</v>
      </c>
      <c r="DR145" s="186" t="e">
        <f t="shared" si="587"/>
        <v>#VALUE!</v>
      </c>
      <c r="DS145" s="187" t="e">
        <f t="shared" si="587"/>
        <v>#VALUE!</v>
      </c>
      <c r="DT145" s="185" t="e">
        <f t="shared" si="11"/>
        <v>#VALUE!</v>
      </c>
      <c r="DU145" s="189" t="e">
        <f t="shared" si="12"/>
        <v>#VALUE!</v>
      </c>
      <c r="DV145" s="133" t="e">
        <f>CZ145*'Ores &amp; Ingots'!$C$3+DA145*'Ores &amp; Ingots'!$C$4+DB145*'Ores &amp; Ingots'!$C$5+DC145*'Ores &amp; Ingots'!$C$6+DD145*'Ores &amp; Ingots'!$C$7+DE145*'Ores &amp; Ingots'!$C$8+DF145*'Ores &amp; Ingots'!$C$9+DG145*'Ores &amp; Ingots'!$C$10+DH145*'Ores &amp; Ingots'!$C$11+DI145*'Ores &amp; Ingots'!$C$12</f>
        <v>#VALUE!</v>
      </c>
      <c r="DW145" s="133" t="e">
        <f>DJ145*'Ores &amp; Ingots'!$B$3+DK145*'Ores &amp; Ingots'!$B$4+DL145*'Ores &amp; Ingots'!$B$5+DM145*'Ores &amp; Ingots'!$B$6+DN145*'Ores &amp; Ingots'!$B$7+DO145*'Ores &amp; Ingots'!$B$8+DP145*'Ores &amp; Ingots'!$B$9+DQ145*'Ores &amp; Ingots'!$B$10+DR145*'Ores &amp; Ingots'!$B$11+DS145*'Ores &amp; Ingots'!$B$12</f>
        <v>#VALUE!</v>
      </c>
      <c r="DX145" s="189" t="e">
        <f>CZ145*Refining!$G$3+DA145*Refining!$G$4+DB145*Refining!$G$5+DC145*Refining!$G$6+DD145*Refining!$G$7+DE145*Refining!$G$8+DF145*Refining!$G$9+DG145*Refining!$G$10+DH145*Refining!$G$11+DI145*Refining!$G$12</f>
        <v>#VALUE!</v>
      </c>
      <c r="DY145" s="189" t="e">
        <f t="shared" si="13"/>
        <v>#VALUE!</v>
      </c>
      <c r="DZ145" s="192" t="e">
        <f t="shared" si="14"/>
        <v>#VALUE!</v>
      </c>
      <c r="EA145" s="185" t="e">
        <f t="shared" si="15"/>
        <v>#VALUE!</v>
      </c>
      <c r="EB145" s="194" t="e">
        <f t="shared" ref="EB145:EC145" si="588">EA145/60</f>
        <v>#VALUE!</v>
      </c>
      <c r="EC145" s="194" t="e">
        <f t="shared" si="588"/>
        <v>#VALUE!</v>
      </c>
      <c r="ED145" s="185" t="e">
        <f t="shared" si="17"/>
        <v>#VALUE!</v>
      </c>
      <c r="EE145" s="194" t="e">
        <f t="shared" ref="EE145:EF145" si="589">ED145/1000</f>
        <v>#VALUE!</v>
      </c>
      <c r="EF145" s="196" t="e">
        <f t="shared" si="589"/>
        <v>#VALUE!</v>
      </c>
      <c r="EG145" s="130" t="e">
        <f t="shared" si="19"/>
        <v>#VALUE!</v>
      </c>
      <c r="EH145" s="132" t="e">
        <f t="shared" si="20"/>
        <v>#VALUE!</v>
      </c>
      <c r="EI145" s="133">
        <v>2174</v>
      </c>
    </row>
    <row r="146" spans="1:139" ht="12.75" x14ac:dyDescent="0.2">
      <c r="A146" s="864"/>
      <c r="B146" s="135" t="s">
        <v>359</v>
      </c>
      <c r="C146" s="137" t="s">
        <v>156</v>
      </c>
      <c r="D146" s="137">
        <v>1</v>
      </c>
      <c r="E146" s="137">
        <v>1</v>
      </c>
      <c r="F146" s="137">
        <v>1</v>
      </c>
      <c r="G146" s="139">
        <f t="shared" si="0"/>
        <v>15.625</v>
      </c>
      <c r="H146" s="140">
        <v>50</v>
      </c>
      <c r="I146" s="140">
        <v>50</v>
      </c>
      <c r="J146" s="140">
        <f>H146/Main!$D$9</f>
        <v>10</v>
      </c>
      <c r="K146" s="140">
        <f>I146/Main!$D$10</f>
        <v>25</v>
      </c>
      <c r="L146" s="140">
        <f t="shared" si="1"/>
        <v>2.5</v>
      </c>
      <c r="M146" s="140">
        <v>1</v>
      </c>
      <c r="N146" s="143"/>
      <c r="O146" s="145">
        <v>567130</v>
      </c>
      <c r="P146" s="143"/>
      <c r="Q146" s="145"/>
      <c r="R146" s="143"/>
      <c r="S146" s="146"/>
      <c r="T146" s="146"/>
      <c r="U146" s="143"/>
      <c r="V146" s="143"/>
      <c r="W146" s="140">
        <v>150</v>
      </c>
      <c r="X146" s="146"/>
      <c r="Y146" s="143"/>
      <c r="Z146" s="143"/>
      <c r="AA146" s="143"/>
      <c r="AB146" s="143"/>
      <c r="AC146" s="362" t="s">
        <v>220</v>
      </c>
      <c r="AD146" s="133">
        <v>150</v>
      </c>
      <c r="AE146" s="133">
        <v>0</v>
      </c>
      <c r="AF146" s="133">
        <v>0</v>
      </c>
      <c r="AG146" s="133">
        <v>4</v>
      </c>
      <c r="AH146" s="133">
        <v>60</v>
      </c>
      <c r="AI146" s="133">
        <v>0</v>
      </c>
      <c r="AJ146" s="133">
        <v>6</v>
      </c>
      <c r="AK146" s="167">
        <v>40</v>
      </c>
      <c r="AL146" s="133">
        <v>0</v>
      </c>
      <c r="AM146" s="133">
        <v>0</v>
      </c>
      <c r="AN146" s="133">
        <v>0</v>
      </c>
      <c r="AO146" s="133">
        <v>0</v>
      </c>
      <c r="AP146" s="133">
        <v>0</v>
      </c>
      <c r="AQ146" s="133">
        <v>0</v>
      </c>
      <c r="AR146" s="133">
        <v>0</v>
      </c>
      <c r="AS146" s="133">
        <v>0</v>
      </c>
      <c r="AT146" s="133">
        <v>6</v>
      </c>
      <c r="AU146" s="133">
        <v>0</v>
      </c>
      <c r="AV146" s="133">
        <v>0</v>
      </c>
      <c r="AW146" s="133">
        <v>0</v>
      </c>
      <c r="AX146" s="133">
        <v>0</v>
      </c>
      <c r="AY146" s="174">
        <f t="shared" ref="AY146:BS146" si="590">IF(AD146 = 0, "", AD146)</f>
        <v>150</v>
      </c>
      <c r="AZ146" s="137" t="str">
        <f t="shared" si="590"/>
        <v/>
      </c>
      <c r="BA146" s="137" t="str">
        <f t="shared" si="590"/>
        <v/>
      </c>
      <c r="BB146" s="133">
        <f t="shared" si="590"/>
        <v>4</v>
      </c>
      <c r="BC146" s="133">
        <f t="shared" si="590"/>
        <v>60</v>
      </c>
      <c r="BD146" s="137" t="str">
        <f t="shared" si="590"/>
        <v/>
      </c>
      <c r="BE146" s="133">
        <f t="shared" si="590"/>
        <v>6</v>
      </c>
      <c r="BF146" s="167">
        <f t="shared" si="590"/>
        <v>40</v>
      </c>
      <c r="BG146" s="137" t="str">
        <f t="shared" si="590"/>
        <v/>
      </c>
      <c r="BH146" s="137" t="str">
        <f t="shared" si="590"/>
        <v/>
      </c>
      <c r="BI146" s="137" t="str">
        <f t="shared" si="590"/>
        <v/>
      </c>
      <c r="BJ146" s="137" t="str">
        <f t="shared" si="590"/>
        <v/>
      </c>
      <c r="BK146" s="137" t="str">
        <f t="shared" si="590"/>
        <v/>
      </c>
      <c r="BL146" s="137" t="str">
        <f t="shared" si="590"/>
        <v/>
      </c>
      <c r="BM146" s="137" t="str">
        <f t="shared" si="590"/>
        <v/>
      </c>
      <c r="BN146" s="137" t="str">
        <f t="shared" si="590"/>
        <v/>
      </c>
      <c r="BO146" s="133">
        <f t="shared" si="590"/>
        <v>6</v>
      </c>
      <c r="BP146" s="137" t="str">
        <f t="shared" si="590"/>
        <v/>
      </c>
      <c r="BQ146" s="137" t="str">
        <f t="shared" si="590"/>
        <v/>
      </c>
      <c r="BR146" s="137" t="str">
        <f t="shared" si="590"/>
        <v/>
      </c>
      <c r="BS146" s="169" t="str">
        <f t="shared" si="590"/>
        <v/>
      </c>
      <c r="BT146" s="174" t="e">
        <f>$AY146*Assembly!Z$4+$AZ146*Assembly!Z$5+$BA146*Assembly!Z$6+$BB146*Assembly!Z$7+$BC146*Assembly!Z$8+$BD146*Assembly!Z$9+$BE146*Assembly!Z$10+$BF146*Assembly!Z$11+$BG146*Assembly!Z$12+$BH146*Assembly!Z$13+$BI146*Assembly!Z$14+$BJ146*Assembly!Z$15+$BK146*Assembly!Z$16+$BL146*Assembly!Z$17+$BM146*Assembly!Z$18+$BN146*Assembly!Z$19+$BO146*Assembly!Z$20+$BP146*Assembly!Z$21+$BQ146*Assembly!Z$22+$BR146*Assembly!Z$23+$BS146*Assembly!Z$24</f>
        <v>#VALUE!</v>
      </c>
      <c r="BU146" s="133" t="e">
        <f t="shared" si="3"/>
        <v>#VALUE!</v>
      </c>
      <c r="BV146" s="133"/>
      <c r="BW146" s="133" t="e">
        <f>$AY146*Assembly!AD$4+$AZ146*Assembly!AD$5+$BA146*Assembly!AD$6+$BB146*Assembly!AD$7+$BC146*Assembly!AD$8+$BD146*Assembly!AD$9+$BE146*Assembly!AD$10+$BF146*Assembly!AD$11+$BG146*Assembly!AD$12+$BH146*Assembly!AD$13+$BI146*Assembly!AD$14+$BJ146*Assembly!AD$15+$BK146*Assembly!AD$16+$BL146*Assembly!AD$17+$BM146*Assembly!AD$18+$BN146*Assembly!AD$19+$BO146*Assembly!AD$20+$BP146*Assembly!AD$21+$BQ146*Assembly!AD$22+$BR146*Assembly!AD$23+$BS146*Assembly!AD$24</f>
        <v>#VALUE!</v>
      </c>
      <c r="BX146" s="177" t="e">
        <f t="shared" si="4"/>
        <v>#VALUE!</v>
      </c>
      <c r="BY146" s="178" t="e">
        <f t="shared" si="5"/>
        <v>#VALUE!</v>
      </c>
      <c r="BZ146" s="179" t="e">
        <f t="shared" si="6"/>
        <v>#VALUE!</v>
      </c>
      <c r="CA146" s="178" t="e">
        <f t="shared" si="7"/>
        <v>#VALUE!</v>
      </c>
      <c r="CB146" s="133" t="e">
        <f>$AY146*Assembly!Y$4+$AZ146*Assembly!Y$5+$BA146*Assembly!Y$6+$BB146*Assembly!Y$7+$BC146*Assembly!Y$8+$BD146*Assembly!Y$9+$BE146*Assembly!Y$10+$BF146*Assembly!Y$11+$BG146*Assembly!Y$12+$BH146*Assembly!Y$13+$BI146*Assembly!Y$14+$BJ146*Assembly!Y$15+$BK146*Assembly!Y$16+$BL146*Assembly!Y$17+$BM146*Assembly!Y$18+$BN146*Assembly!Y$19+$BO146*Assembly!Y$20+$BP146*Assembly!Y$21+$BQ146*Assembly!Y$22+$BR146*Assembly!Y$23+$BS146*Assembly!Y$24</f>
        <v>#VALUE!</v>
      </c>
      <c r="CC146" s="133" t="e">
        <f t="shared" si="8"/>
        <v>#VALUE!</v>
      </c>
      <c r="CD146" s="130" t="e">
        <f t="shared" si="9"/>
        <v>#VALUE!</v>
      </c>
      <c r="CE146" s="183" t="e">
        <f>$AY146*Assembly!AC$4+$AZ146*Assembly!AC$5+$BA146*Assembly!AC$6+$BB146*Assembly!AC$7+$BC146*Assembly!AC$8+$BD146*Assembly!AC$9+$BE146*Assembly!AC$10+$BF146*Assembly!AC$11+$BG146*Assembly!AC$12+$BH146*Assembly!AC$13+$BI146*Assembly!AC$14+$BJ146*Assembly!AC$15+$BK146*Assembly!AC$16+$BL146*Assembly!AC$17+$BM146*Assembly!AC$18+$BN146*Assembly!AC$19+$BO146*Assembly!AC$20+$BP146*Assembly!AC$21+$BQ146*Assembly!AC$22+$BR146*Assembly!AC$23+$BS146*Assembly!AC$24</f>
        <v>#VALUE!</v>
      </c>
      <c r="CF146" s="145" t="e">
        <f>$AY146*Assembly!M$4+$AZ146*Assembly!M$5+$BA146*Assembly!M$6+$BB146*Assembly!M$7+$BC146*Assembly!M$8+$BD146*Assembly!M$9+$BE146*Assembly!M$10+$BF146*Assembly!M$11+$BG146*Assembly!M$12+$BH146*Assembly!M$13+$BI146*Assembly!M$14+$BJ146*Assembly!M$15+$BK146*Assembly!M$16+$BL146*Assembly!M$17+$BM146*Assembly!M$18+$BN146*Assembly!M$19+$BO146*Assembly!M$20+$BP146*Assembly!M$21+$BQ146*Assembly!M$22+$BR146*Assembly!M$23+$BS146*Assembly!M$24</f>
        <v>#VALUE!</v>
      </c>
      <c r="CG146" s="145" t="e">
        <f>$AY146*Assembly!N$4+$AZ146*Assembly!N$5+$BA146*Assembly!N$6+$BB146*Assembly!N$7+$BC146*Assembly!N$8+$BD146*Assembly!N$9+$BE146*Assembly!N$10+$BF146*Assembly!N$11+$BG146*Assembly!N$12+$BH146*Assembly!N$13+$BI146*Assembly!N$14+$BJ146*Assembly!N$15+$BK146*Assembly!N$16+$BL146*Assembly!N$17+$BM146*Assembly!N$18+$BN146*Assembly!N$19+$BO146*Assembly!N$20+$BP146*Assembly!N$21+$BQ146*Assembly!N$22+$BR146*Assembly!N$23+$BS146*Assembly!N$24</f>
        <v>#VALUE!</v>
      </c>
      <c r="CH146" s="145" t="e">
        <f>$AY146*Assembly!O$4+$AZ146*Assembly!O$5+$BA146*Assembly!O$6+$BB146*Assembly!O$7+$BC146*Assembly!O$8+$BD146*Assembly!O$9+$BE146*Assembly!O$10+$BF146*Assembly!O$11+$BG146*Assembly!O$12+$BH146*Assembly!O$13+$BI146*Assembly!O$14+$BJ146*Assembly!O$15+$BK146*Assembly!O$16+$BL146*Assembly!O$17+$BM146*Assembly!O$18+$BN146*Assembly!O$19+$BO146*Assembly!O$20+$BP146*Assembly!O$21+$BQ146*Assembly!O$22+$BR146*Assembly!O$23+$BS146*Assembly!O$24</f>
        <v>#VALUE!</v>
      </c>
      <c r="CI146" s="140" t="e">
        <f>$AY146*Assembly!P$4+$AZ146*Assembly!P$5+$BA146*Assembly!P$6+$BB146*Assembly!P$7+$BC146*Assembly!P$8+$BD146*Assembly!P$9+$BE146*Assembly!P$10+$BF146*Assembly!P$11+$BG146*Assembly!P$12+$BH146*Assembly!P$13+$BI146*Assembly!P$14+$BJ146*Assembly!P$15+$BK146*Assembly!P$16+$BL146*Assembly!P$17+$BM146*Assembly!P$18+$BN146*Assembly!P$19+$BO146*Assembly!P$20+$BP146*Assembly!P$21+$BQ146*Assembly!P$22+$BR146*Assembly!P$23+$BS146*Assembly!P$24</f>
        <v>#VALUE!</v>
      </c>
      <c r="CJ146" s="140" t="e">
        <f>$AY146*Assembly!Q$4+$AZ146*Assembly!Q$5+$BA146*Assembly!Q$6+$BB146*Assembly!Q$7+$BC146*Assembly!Q$8+$BD146*Assembly!Q$9+$BE146*Assembly!Q$10+$BF146*Assembly!Q$11+$BG146*Assembly!Q$12+$BH146*Assembly!Q$13+$BI146*Assembly!Q$14+$BJ146*Assembly!Q$15+$BK146*Assembly!Q$16+$BL146*Assembly!Q$17+$BM146*Assembly!Q$18+$BN146*Assembly!Q$19+$BO146*Assembly!Q$20+$BP146*Assembly!Q$21+$BQ146*Assembly!Q$22+$BR146*Assembly!Q$23+$BS146*Assembly!Q$24</f>
        <v>#VALUE!</v>
      </c>
      <c r="CK146" s="145" t="e">
        <f>$AY146*Assembly!R$4+$AZ146*Assembly!R$5+$BA146*Assembly!R$6+$BB146*Assembly!R$7+$BC146*Assembly!R$8+$BD146*Assembly!R$9+$BE146*Assembly!R$10+$BF146*Assembly!R$11+$BG146*Assembly!R$12+$BH146*Assembly!R$13+$BI146*Assembly!R$14+$BJ146*Assembly!R$15+$BK146*Assembly!R$16+$BL146*Assembly!R$17+$BM146*Assembly!R$18+$BN146*Assembly!R$19+$BO146*Assembly!R$20+$BP146*Assembly!R$21+$BQ146*Assembly!R$22+$BR146*Assembly!R$23+$BS146*Assembly!R$24</f>
        <v>#VALUE!</v>
      </c>
      <c r="CL146" s="140" t="e">
        <f>$AY146*Assembly!S$4+$AZ146*Assembly!S$5+$BA146*Assembly!S$6+$BB146*Assembly!S$7+$BC146*Assembly!S$8+$BD146*Assembly!S$9+$BE146*Assembly!S$10+$BF146*Assembly!S$11+$BG146*Assembly!S$12+$BH146*Assembly!S$13+$BI146*Assembly!S$14+$BJ146*Assembly!S$15+$BK146*Assembly!S$16+$BL146*Assembly!S$17+$BM146*Assembly!S$18+$BN146*Assembly!S$19+$BO146*Assembly!S$20+$BP146*Assembly!S$21+$BQ146*Assembly!S$22+$BR146*Assembly!S$23+$BS146*Assembly!S$24</f>
        <v>#VALUE!</v>
      </c>
      <c r="CM146" s="140" t="e">
        <f>$AY146*Assembly!T$4+$AZ146*Assembly!T$5+$BA146*Assembly!T$6+$BB146*Assembly!T$7+$BC146*Assembly!T$8+$BD146*Assembly!T$9+$BE146*Assembly!T$10+$BF146*Assembly!T$11+$BG146*Assembly!T$12+$BH146*Assembly!T$13+$BI146*Assembly!T$14+$BJ146*Assembly!T$15+$BK146*Assembly!T$16+$BL146*Assembly!T$17+$BM146*Assembly!T$18+$BN146*Assembly!T$19+$BO146*Assembly!T$20+$BP146*Assembly!T$21+$BQ146*Assembly!T$22+$BR146*Assembly!T$23+$BS146*Assembly!T$24</f>
        <v>#VALUE!</v>
      </c>
      <c r="CN146" s="140" t="e">
        <f>$AY146*Assembly!U$4+$AZ146*Assembly!U$5+$BA146*Assembly!U$6+$BB146*Assembly!U$7+$BC146*Assembly!U$8+$BD146*Assembly!U$9+$BE146*Assembly!U$10+$BF146*Assembly!U$11+$BG146*Assembly!U$12+$BH146*Assembly!U$13+$BI146*Assembly!U$14+$BJ146*Assembly!U$15+$BK146*Assembly!U$16+$BL146*Assembly!U$17+$BM146*Assembly!U$18+$BN146*Assembly!U$19+$BO146*Assembly!U$20+$BP146*Assembly!U$21+$BQ146*Assembly!U$22+$BR146*Assembly!U$23+$BS146*Assembly!U$24</f>
        <v>#VALUE!</v>
      </c>
      <c r="CO146" s="145" t="e">
        <f>$AY146*Assembly!V$4+$AZ146*Assembly!V$5+$BA146*Assembly!V$6+$BB146*Assembly!V$7+$BC146*Assembly!V$8+$BD146*Assembly!V$9+$BE146*Assembly!V$10+$BF146*Assembly!V$11+$BG146*Assembly!V$12+$BH146*Assembly!V$13+$BI146*Assembly!V$14+$BJ146*Assembly!V$15+$BK146*Assembly!V$16+$BL146*Assembly!V$17+$BM146*Assembly!V$18+$BN146*Assembly!V$19+$BO146*Assembly!V$20+$BP146*Assembly!V$21+$BQ146*Assembly!V$22+$BR146*Assembly!V$23+$BS146*Assembly!V$24</f>
        <v>#VALUE!</v>
      </c>
      <c r="CP146" s="145" t="e">
        <f>CF146*Refining!$F$3</f>
        <v>#VALUE!</v>
      </c>
      <c r="CQ146" s="145" t="e">
        <f>CG146*Refining!$F$4</f>
        <v>#VALUE!</v>
      </c>
      <c r="CR146" s="145" t="e">
        <f>CH146*Refining!$F$5</f>
        <v>#VALUE!</v>
      </c>
      <c r="CS146" s="145" t="e">
        <f>CI146*Refining!$F$6</f>
        <v>#VALUE!</v>
      </c>
      <c r="CT146" s="145" t="e">
        <f>CJ146*Refining!$F$7</f>
        <v>#VALUE!</v>
      </c>
      <c r="CU146" s="145" t="e">
        <f>CK146*Refining!$F$8</f>
        <v>#VALUE!</v>
      </c>
      <c r="CV146" s="145" t="e">
        <f>CL146*Refining!$F$9</f>
        <v>#VALUE!</v>
      </c>
      <c r="CW146" s="145" t="e">
        <f>CM146*Refining!$F$10</f>
        <v>#VALUE!</v>
      </c>
      <c r="CX146" s="145" t="e">
        <f>CN146*Refining!$F$11</f>
        <v>#VALUE!</v>
      </c>
      <c r="CY146" s="145" t="e">
        <f>CO146*Refining!$F$12</f>
        <v>#VALUE!</v>
      </c>
      <c r="CZ146" s="185" t="e">
        <f t="shared" ref="CZ146:DS146" si="591">IF(CF146 = 0, "", CF146)</f>
        <v>#VALUE!</v>
      </c>
      <c r="DA146" s="189" t="e">
        <f t="shared" si="591"/>
        <v>#VALUE!</v>
      </c>
      <c r="DB146" s="189" t="e">
        <f t="shared" si="591"/>
        <v>#VALUE!</v>
      </c>
      <c r="DC146" s="186" t="e">
        <f t="shared" si="591"/>
        <v>#VALUE!</v>
      </c>
      <c r="DD146" s="186" t="e">
        <f t="shared" si="591"/>
        <v>#VALUE!</v>
      </c>
      <c r="DE146" s="189" t="e">
        <f t="shared" si="591"/>
        <v>#VALUE!</v>
      </c>
      <c r="DF146" s="186" t="e">
        <f t="shared" si="591"/>
        <v>#VALUE!</v>
      </c>
      <c r="DG146" s="186" t="e">
        <f t="shared" si="591"/>
        <v>#VALUE!</v>
      </c>
      <c r="DH146" s="186" t="e">
        <f t="shared" si="591"/>
        <v>#VALUE!</v>
      </c>
      <c r="DI146" s="187" t="e">
        <f t="shared" si="591"/>
        <v>#VALUE!</v>
      </c>
      <c r="DJ146" s="185" t="e">
        <f t="shared" si="591"/>
        <v>#VALUE!</v>
      </c>
      <c r="DK146" s="189" t="e">
        <f t="shared" si="591"/>
        <v>#VALUE!</v>
      </c>
      <c r="DL146" s="189" t="e">
        <f t="shared" si="591"/>
        <v>#VALUE!</v>
      </c>
      <c r="DM146" s="186" t="e">
        <f t="shared" si="591"/>
        <v>#VALUE!</v>
      </c>
      <c r="DN146" s="211" t="e">
        <f t="shared" si="591"/>
        <v>#VALUE!</v>
      </c>
      <c r="DO146" s="189" t="e">
        <f t="shared" si="591"/>
        <v>#VALUE!</v>
      </c>
      <c r="DP146" s="189" t="e">
        <f t="shared" si="591"/>
        <v>#VALUE!</v>
      </c>
      <c r="DQ146" s="186" t="e">
        <f t="shared" si="591"/>
        <v>#VALUE!</v>
      </c>
      <c r="DR146" s="186" t="e">
        <f t="shared" si="591"/>
        <v>#VALUE!</v>
      </c>
      <c r="DS146" s="187" t="e">
        <f t="shared" si="591"/>
        <v>#VALUE!</v>
      </c>
      <c r="DT146" s="185" t="e">
        <f t="shared" si="11"/>
        <v>#VALUE!</v>
      </c>
      <c r="DU146" s="189" t="e">
        <f t="shared" si="12"/>
        <v>#VALUE!</v>
      </c>
      <c r="DV146" s="133" t="e">
        <f>CZ146*'Ores &amp; Ingots'!$C$3+DA146*'Ores &amp; Ingots'!$C$4+DB146*'Ores &amp; Ingots'!$C$5+DC146*'Ores &amp; Ingots'!$C$6+DD146*'Ores &amp; Ingots'!$C$7+DE146*'Ores &amp; Ingots'!$C$8+DF146*'Ores &amp; Ingots'!$C$9+DG146*'Ores &amp; Ingots'!$C$10+DH146*'Ores &amp; Ingots'!$C$11+DI146*'Ores &amp; Ingots'!$C$12</f>
        <v>#VALUE!</v>
      </c>
      <c r="DW146" s="133" t="e">
        <f>DJ146*'Ores &amp; Ingots'!$B$3+DK146*'Ores &amp; Ingots'!$B$4+DL146*'Ores &amp; Ingots'!$B$5+DM146*'Ores &amp; Ingots'!$B$6+DN146*'Ores &amp; Ingots'!$B$7+DO146*'Ores &amp; Ingots'!$B$8+DP146*'Ores &amp; Ingots'!$B$9+DQ146*'Ores &amp; Ingots'!$B$10+DR146*'Ores &amp; Ingots'!$B$11+DS146*'Ores &amp; Ingots'!$B$12</f>
        <v>#VALUE!</v>
      </c>
      <c r="DX146" s="189" t="e">
        <f>CZ146*Refining!$G$3+DA146*Refining!$G$4+DB146*Refining!$G$5+DC146*Refining!$G$6+DD146*Refining!$G$7+DE146*Refining!$G$8+DF146*Refining!$G$9+DG146*Refining!$G$10+DH146*Refining!$G$11+DI146*Refining!$G$12</f>
        <v>#VALUE!</v>
      </c>
      <c r="DY146" s="189" t="e">
        <f t="shared" si="13"/>
        <v>#VALUE!</v>
      </c>
      <c r="DZ146" s="192" t="e">
        <f t="shared" si="14"/>
        <v>#VALUE!</v>
      </c>
      <c r="EA146" s="185" t="e">
        <f t="shared" si="15"/>
        <v>#VALUE!</v>
      </c>
      <c r="EB146" s="194" t="e">
        <f t="shared" ref="EB146:EC146" si="592">EA146/60</f>
        <v>#VALUE!</v>
      </c>
      <c r="EC146" s="194" t="e">
        <f t="shared" si="592"/>
        <v>#VALUE!</v>
      </c>
      <c r="ED146" s="185" t="e">
        <f t="shared" si="17"/>
        <v>#VALUE!</v>
      </c>
      <c r="EE146" s="194" t="e">
        <f t="shared" ref="EE146:EF146" si="593">ED146/1000</f>
        <v>#VALUE!</v>
      </c>
      <c r="EF146" s="196" t="e">
        <f t="shared" si="593"/>
        <v>#VALUE!</v>
      </c>
      <c r="EG146" s="130" t="e">
        <f t="shared" si="19"/>
        <v>#VALUE!</v>
      </c>
      <c r="EH146" s="132" t="e">
        <f t="shared" si="20"/>
        <v>#VALUE!</v>
      </c>
      <c r="EI146" s="133">
        <v>2532</v>
      </c>
    </row>
    <row r="147" spans="1:139" ht="12.75" x14ac:dyDescent="0.2">
      <c r="A147" s="864"/>
      <c r="B147" s="135" t="s">
        <v>360</v>
      </c>
      <c r="C147" s="137" t="s">
        <v>156</v>
      </c>
      <c r="D147" s="137">
        <v>1</v>
      </c>
      <c r="E147" s="137">
        <v>1</v>
      </c>
      <c r="F147" s="137">
        <v>1</v>
      </c>
      <c r="G147" s="139">
        <f t="shared" si="0"/>
        <v>15.625</v>
      </c>
      <c r="H147" s="140">
        <v>50</v>
      </c>
      <c r="I147" s="140">
        <v>50</v>
      </c>
      <c r="J147" s="140">
        <f>H147/Main!$D$9</f>
        <v>10</v>
      </c>
      <c r="K147" s="140">
        <f>I147/Main!$D$10</f>
        <v>25</v>
      </c>
      <c r="L147" s="140">
        <f t="shared" si="1"/>
        <v>2.5</v>
      </c>
      <c r="M147" s="140">
        <v>1</v>
      </c>
      <c r="N147" s="143"/>
      <c r="O147" s="145">
        <v>44800000</v>
      </c>
      <c r="P147" s="143"/>
      <c r="Q147" s="145"/>
      <c r="R147" s="143"/>
      <c r="S147" s="146"/>
      <c r="T147" s="146"/>
      <c r="U147" s="143"/>
      <c r="V147" s="143"/>
      <c r="W147" s="140">
        <v>400</v>
      </c>
      <c r="X147" s="146"/>
      <c r="Y147" s="143"/>
      <c r="Z147" s="143"/>
      <c r="AA147" s="143"/>
      <c r="AB147" s="143"/>
      <c r="AC147" s="362" t="s">
        <v>220</v>
      </c>
      <c r="AD147" s="133">
        <v>150</v>
      </c>
      <c r="AE147" s="133">
        <v>0</v>
      </c>
      <c r="AF147" s="133">
        <v>0</v>
      </c>
      <c r="AG147" s="133">
        <v>4</v>
      </c>
      <c r="AH147" s="133">
        <v>60</v>
      </c>
      <c r="AI147" s="133">
        <v>0</v>
      </c>
      <c r="AJ147" s="133">
        <v>6</v>
      </c>
      <c r="AK147" s="167">
        <v>40</v>
      </c>
      <c r="AL147" s="133">
        <v>0</v>
      </c>
      <c r="AM147" s="133">
        <v>0</v>
      </c>
      <c r="AN147" s="133">
        <v>0</v>
      </c>
      <c r="AO147" s="133">
        <v>0</v>
      </c>
      <c r="AP147" s="133">
        <v>0</v>
      </c>
      <c r="AQ147" s="133">
        <v>0</v>
      </c>
      <c r="AR147" s="133">
        <v>0</v>
      </c>
      <c r="AS147" s="133">
        <v>0</v>
      </c>
      <c r="AT147" s="133">
        <v>6</v>
      </c>
      <c r="AU147" s="133">
        <v>0</v>
      </c>
      <c r="AV147" s="133">
        <v>0</v>
      </c>
      <c r="AW147" s="133">
        <v>0</v>
      </c>
      <c r="AX147" s="133">
        <v>0</v>
      </c>
      <c r="AY147" s="174">
        <f t="shared" ref="AY147:BS147" si="594">IF(AD147 = 0, "", AD147)</f>
        <v>150</v>
      </c>
      <c r="AZ147" s="137" t="str">
        <f t="shared" si="594"/>
        <v/>
      </c>
      <c r="BA147" s="137" t="str">
        <f t="shared" si="594"/>
        <v/>
      </c>
      <c r="BB147" s="133">
        <f t="shared" si="594"/>
        <v>4</v>
      </c>
      <c r="BC147" s="133">
        <f t="shared" si="594"/>
        <v>60</v>
      </c>
      <c r="BD147" s="137" t="str">
        <f t="shared" si="594"/>
        <v/>
      </c>
      <c r="BE147" s="133">
        <f t="shared" si="594"/>
        <v>6</v>
      </c>
      <c r="BF147" s="167">
        <f t="shared" si="594"/>
        <v>40</v>
      </c>
      <c r="BG147" s="137" t="str">
        <f t="shared" si="594"/>
        <v/>
      </c>
      <c r="BH147" s="137" t="str">
        <f t="shared" si="594"/>
        <v/>
      </c>
      <c r="BI147" s="137" t="str">
        <f t="shared" si="594"/>
        <v/>
      </c>
      <c r="BJ147" s="137" t="str">
        <f t="shared" si="594"/>
        <v/>
      </c>
      <c r="BK147" s="137" t="str">
        <f t="shared" si="594"/>
        <v/>
      </c>
      <c r="BL147" s="137" t="str">
        <f t="shared" si="594"/>
        <v/>
      </c>
      <c r="BM147" s="137" t="str">
        <f t="shared" si="594"/>
        <v/>
      </c>
      <c r="BN147" s="137" t="str">
        <f t="shared" si="594"/>
        <v/>
      </c>
      <c r="BO147" s="133">
        <f t="shared" si="594"/>
        <v>6</v>
      </c>
      <c r="BP147" s="137" t="str">
        <f t="shared" si="594"/>
        <v/>
      </c>
      <c r="BQ147" s="137" t="str">
        <f t="shared" si="594"/>
        <v/>
      </c>
      <c r="BR147" s="137" t="str">
        <f t="shared" si="594"/>
        <v/>
      </c>
      <c r="BS147" s="169" t="str">
        <f t="shared" si="594"/>
        <v/>
      </c>
      <c r="BT147" s="174" t="e">
        <f>$AY147*Assembly!Z$4+$AZ147*Assembly!Z$5+$BA147*Assembly!Z$6+$BB147*Assembly!Z$7+$BC147*Assembly!Z$8+$BD147*Assembly!Z$9+$BE147*Assembly!Z$10+$BF147*Assembly!Z$11+$BG147*Assembly!Z$12+$BH147*Assembly!Z$13+$BI147*Assembly!Z$14+$BJ147*Assembly!Z$15+$BK147*Assembly!Z$16+$BL147*Assembly!Z$17+$BM147*Assembly!Z$18+$BN147*Assembly!Z$19+$BO147*Assembly!Z$20+$BP147*Assembly!Z$21+$BQ147*Assembly!Z$22+$BR147*Assembly!Z$23+$BS147*Assembly!Z$24</f>
        <v>#VALUE!</v>
      </c>
      <c r="BU147" s="133" t="e">
        <f t="shared" si="3"/>
        <v>#VALUE!</v>
      </c>
      <c r="BV147" s="133"/>
      <c r="BW147" s="133" t="e">
        <f>$AY147*Assembly!AD$4+$AZ147*Assembly!AD$5+$BA147*Assembly!AD$6+$BB147*Assembly!AD$7+$BC147*Assembly!AD$8+$BD147*Assembly!AD$9+$BE147*Assembly!AD$10+$BF147*Assembly!AD$11+$BG147*Assembly!AD$12+$BH147*Assembly!AD$13+$BI147*Assembly!AD$14+$BJ147*Assembly!AD$15+$BK147*Assembly!AD$16+$BL147*Assembly!AD$17+$BM147*Assembly!AD$18+$BN147*Assembly!AD$19+$BO147*Assembly!AD$20+$BP147*Assembly!AD$21+$BQ147*Assembly!AD$22+$BR147*Assembly!AD$23+$BS147*Assembly!AD$24</f>
        <v>#VALUE!</v>
      </c>
      <c r="BX147" s="177" t="e">
        <f t="shared" si="4"/>
        <v>#VALUE!</v>
      </c>
      <c r="BY147" s="178" t="e">
        <f t="shared" si="5"/>
        <v>#VALUE!</v>
      </c>
      <c r="BZ147" s="179" t="e">
        <f t="shared" si="6"/>
        <v>#VALUE!</v>
      </c>
      <c r="CA147" s="178" t="e">
        <f t="shared" si="7"/>
        <v>#VALUE!</v>
      </c>
      <c r="CB147" s="133" t="e">
        <f>$AY147*Assembly!Y$4+$AZ147*Assembly!Y$5+$BA147*Assembly!Y$6+$BB147*Assembly!Y$7+$BC147*Assembly!Y$8+$BD147*Assembly!Y$9+$BE147*Assembly!Y$10+$BF147*Assembly!Y$11+$BG147*Assembly!Y$12+$BH147*Assembly!Y$13+$BI147*Assembly!Y$14+$BJ147*Assembly!Y$15+$BK147*Assembly!Y$16+$BL147*Assembly!Y$17+$BM147*Assembly!Y$18+$BN147*Assembly!Y$19+$BO147*Assembly!Y$20+$BP147*Assembly!Y$21+$BQ147*Assembly!Y$22+$BR147*Assembly!Y$23+$BS147*Assembly!Y$24</f>
        <v>#VALUE!</v>
      </c>
      <c r="CC147" s="133" t="e">
        <f t="shared" si="8"/>
        <v>#VALUE!</v>
      </c>
      <c r="CD147" s="130" t="e">
        <f t="shared" si="9"/>
        <v>#VALUE!</v>
      </c>
      <c r="CE147" s="183" t="e">
        <f>$AY147*Assembly!AC$4+$AZ147*Assembly!AC$5+$BA147*Assembly!AC$6+$BB147*Assembly!AC$7+$BC147*Assembly!AC$8+$BD147*Assembly!AC$9+$BE147*Assembly!AC$10+$BF147*Assembly!AC$11+$BG147*Assembly!AC$12+$BH147*Assembly!AC$13+$BI147*Assembly!AC$14+$BJ147*Assembly!AC$15+$BK147*Assembly!AC$16+$BL147*Assembly!AC$17+$BM147*Assembly!AC$18+$BN147*Assembly!AC$19+$BO147*Assembly!AC$20+$BP147*Assembly!AC$21+$BQ147*Assembly!AC$22+$BR147*Assembly!AC$23+$BS147*Assembly!AC$24</f>
        <v>#VALUE!</v>
      </c>
      <c r="CF147" s="145" t="e">
        <f>$AY147*Assembly!M$4+$AZ147*Assembly!M$5+$BA147*Assembly!M$6+$BB147*Assembly!M$7+$BC147*Assembly!M$8+$BD147*Assembly!M$9+$BE147*Assembly!M$10+$BF147*Assembly!M$11+$BG147*Assembly!M$12+$BH147*Assembly!M$13+$BI147*Assembly!M$14+$BJ147*Assembly!M$15+$BK147*Assembly!M$16+$BL147*Assembly!M$17+$BM147*Assembly!M$18+$BN147*Assembly!M$19+$BO147*Assembly!M$20+$BP147*Assembly!M$21+$BQ147*Assembly!M$22+$BR147*Assembly!M$23+$BS147*Assembly!M$24</f>
        <v>#VALUE!</v>
      </c>
      <c r="CG147" s="145" t="e">
        <f>$AY147*Assembly!N$4+$AZ147*Assembly!N$5+$BA147*Assembly!N$6+$BB147*Assembly!N$7+$BC147*Assembly!N$8+$BD147*Assembly!N$9+$BE147*Assembly!N$10+$BF147*Assembly!N$11+$BG147*Assembly!N$12+$BH147*Assembly!N$13+$BI147*Assembly!N$14+$BJ147*Assembly!N$15+$BK147*Assembly!N$16+$BL147*Assembly!N$17+$BM147*Assembly!N$18+$BN147*Assembly!N$19+$BO147*Assembly!N$20+$BP147*Assembly!N$21+$BQ147*Assembly!N$22+$BR147*Assembly!N$23+$BS147*Assembly!N$24</f>
        <v>#VALUE!</v>
      </c>
      <c r="CH147" s="145" t="e">
        <f>$AY147*Assembly!O$4+$AZ147*Assembly!O$5+$BA147*Assembly!O$6+$BB147*Assembly!O$7+$BC147*Assembly!O$8+$BD147*Assembly!O$9+$BE147*Assembly!O$10+$BF147*Assembly!O$11+$BG147*Assembly!O$12+$BH147*Assembly!O$13+$BI147*Assembly!O$14+$BJ147*Assembly!O$15+$BK147*Assembly!O$16+$BL147*Assembly!O$17+$BM147*Assembly!O$18+$BN147*Assembly!O$19+$BO147*Assembly!O$20+$BP147*Assembly!O$21+$BQ147*Assembly!O$22+$BR147*Assembly!O$23+$BS147*Assembly!O$24</f>
        <v>#VALUE!</v>
      </c>
      <c r="CI147" s="140" t="e">
        <f>$AY147*Assembly!P$4+$AZ147*Assembly!P$5+$BA147*Assembly!P$6+$BB147*Assembly!P$7+$BC147*Assembly!P$8+$BD147*Assembly!P$9+$BE147*Assembly!P$10+$BF147*Assembly!P$11+$BG147*Assembly!P$12+$BH147*Assembly!P$13+$BI147*Assembly!P$14+$BJ147*Assembly!P$15+$BK147*Assembly!P$16+$BL147*Assembly!P$17+$BM147*Assembly!P$18+$BN147*Assembly!P$19+$BO147*Assembly!P$20+$BP147*Assembly!P$21+$BQ147*Assembly!P$22+$BR147*Assembly!P$23+$BS147*Assembly!P$24</f>
        <v>#VALUE!</v>
      </c>
      <c r="CJ147" s="140" t="e">
        <f>$AY147*Assembly!Q$4+$AZ147*Assembly!Q$5+$BA147*Assembly!Q$6+$BB147*Assembly!Q$7+$BC147*Assembly!Q$8+$BD147*Assembly!Q$9+$BE147*Assembly!Q$10+$BF147*Assembly!Q$11+$BG147*Assembly!Q$12+$BH147*Assembly!Q$13+$BI147*Assembly!Q$14+$BJ147*Assembly!Q$15+$BK147*Assembly!Q$16+$BL147*Assembly!Q$17+$BM147*Assembly!Q$18+$BN147*Assembly!Q$19+$BO147*Assembly!Q$20+$BP147*Assembly!Q$21+$BQ147*Assembly!Q$22+$BR147*Assembly!Q$23+$BS147*Assembly!Q$24</f>
        <v>#VALUE!</v>
      </c>
      <c r="CK147" s="145" t="e">
        <f>$AY147*Assembly!R$4+$AZ147*Assembly!R$5+$BA147*Assembly!R$6+$BB147*Assembly!R$7+$BC147*Assembly!R$8+$BD147*Assembly!R$9+$BE147*Assembly!R$10+$BF147*Assembly!R$11+$BG147*Assembly!R$12+$BH147*Assembly!R$13+$BI147*Assembly!R$14+$BJ147*Assembly!R$15+$BK147*Assembly!R$16+$BL147*Assembly!R$17+$BM147*Assembly!R$18+$BN147*Assembly!R$19+$BO147*Assembly!R$20+$BP147*Assembly!R$21+$BQ147*Assembly!R$22+$BR147*Assembly!R$23+$BS147*Assembly!R$24</f>
        <v>#VALUE!</v>
      </c>
      <c r="CL147" s="140" t="e">
        <f>$AY147*Assembly!S$4+$AZ147*Assembly!S$5+$BA147*Assembly!S$6+$BB147*Assembly!S$7+$BC147*Assembly!S$8+$BD147*Assembly!S$9+$BE147*Assembly!S$10+$BF147*Assembly!S$11+$BG147*Assembly!S$12+$BH147*Assembly!S$13+$BI147*Assembly!S$14+$BJ147*Assembly!S$15+$BK147*Assembly!S$16+$BL147*Assembly!S$17+$BM147*Assembly!S$18+$BN147*Assembly!S$19+$BO147*Assembly!S$20+$BP147*Assembly!S$21+$BQ147*Assembly!S$22+$BR147*Assembly!S$23+$BS147*Assembly!S$24</f>
        <v>#VALUE!</v>
      </c>
      <c r="CM147" s="140" t="e">
        <f>$AY147*Assembly!T$4+$AZ147*Assembly!T$5+$BA147*Assembly!T$6+$BB147*Assembly!T$7+$BC147*Assembly!T$8+$BD147*Assembly!T$9+$BE147*Assembly!T$10+$BF147*Assembly!T$11+$BG147*Assembly!T$12+$BH147*Assembly!T$13+$BI147*Assembly!T$14+$BJ147*Assembly!T$15+$BK147*Assembly!T$16+$BL147*Assembly!T$17+$BM147*Assembly!T$18+$BN147*Assembly!T$19+$BO147*Assembly!T$20+$BP147*Assembly!T$21+$BQ147*Assembly!T$22+$BR147*Assembly!T$23+$BS147*Assembly!T$24</f>
        <v>#VALUE!</v>
      </c>
      <c r="CN147" s="140" t="e">
        <f>$AY147*Assembly!U$4+$AZ147*Assembly!U$5+$BA147*Assembly!U$6+$BB147*Assembly!U$7+$BC147*Assembly!U$8+$BD147*Assembly!U$9+$BE147*Assembly!U$10+$BF147*Assembly!U$11+$BG147*Assembly!U$12+$BH147*Assembly!U$13+$BI147*Assembly!U$14+$BJ147*Assembly!U$15+$BK147*Assembly!U$16+$BL147*Assembly!U$17+$BM147*Assembly!U$18+$BN147*Assembly!U$19+$BO147*Assembly!U$20+$BP147*Assembly!U$21+$BQ147*Assembly!U$22+$BR147*Assembly!U$23+$BS147*Assembly!U$24</f>
        <v>#VALUE!</v>
      </c>
      <c r="CO147" s="145" t="e">
        <f>$AY147*Assembly!V$4+$AZ147*Assembly!V$5+$BA147*Assembly!V$6+$BB147*Assembly!V$7+$BC147*Assembly!V$8+$BD147*Assembly!V$9+$BE147*Assembly!V$10+$BF147*Assembly!V$11+$BG147*Assembly!V$12+$BH147*Assembly!V$13+$BI147*Assembly!V$14+$BJ147*Assembly!V$15+$BK147*Assembly!V$16+$BL147*Assembly!V$17+$BM147*Assembly!V$18+$BN147*Assembly!V$19+$BO147*Assembly!V$20+$BP147*Assembly!V$21+$BQ147*Assembly!V$22+$BR147*Assembly!V$23+$BS147*Assembly!V$24</f>
        <v>#VALUE!</v>
      </c>
      <c r="CP147" s="145" t="e">
        <f>CF147*Refining!$F$3</f>
        <v>#VALUE!</v>
      </c>
      <c r="CQ147" s="145" t="e">
        <f>CG147*Refining!$F$4</f>
        <v>#VALUE!</v>
      </c>
      <c r="CR147" s="145" t="e">
        <f>CH147*Refining!$F$5</f>
        <v>#VALUE!</v>
      </c>
      <c r="CS147" s="145" t="e">
        <f>CI147*Refining!$F$6</f>
        <v>#VALUE!</v>
      </c>
      <c r="CT147" s="145" t="e">
        <f>CJ147*Refining!$F$7</f>
        <v>#VALUE!</v>
      </c>
      <c r="CU147" s="145" t="e">
        <f>CK147*Refining!$F$8</f>
        <v>#VALUE!</v>
      </c>
      <c r="CV147" s="145" t="e">
        <f>CL147*Refining!$F$9</f>
        <v>#VALUE!</v>
      </c>
      <c r="CW147" s="145" t="e">
        <f>CM147*Refining!$F$10</f>
        <v>#VALUE!</v>
      </c>
      <c r="CX147" s="145" t="e">
        <f>CN147*Refining!$F$11</f>
        <v>#VALUE!</v>
      </c>
      <c r="CY147" s="145" t="e">
        <f>CO147*Refining!$F$12</f>
        <v>#VALUE!</v>
      </c>
      <c r="CZ147" s="185" t="e">
        <f t="shared" ref="CZ147:DS147" si="595">IF(CF147 = 0, "", CF147)</f>
        <v>#VALUE!</v>
      </c>
      <c r="DA147" s="189" t="e">
        <f t="shared" si="595"/>
        <v>#VALUE!</v>
      </c>
      <c r="DB147" s="189" t="e">
        <f t="shared" si="595"/>
        <v>#VALUE!</v>
      </c>
      <c r="DC147" s="186" t="e">
        <f t="shared" si="595"/>
        <v>#VALUE!</v>
      </c>
      <c r="DD147" s="186" t="e">
        <f t="shared" si="595"/>
        <v>#VALUE!</v>
      </c>
      <c r="DE147" s="189" t="e">
        <f t="shared" si="595"/>
        <v>#VALUE!</v>
      </c>
      <c r="DF147" s="186" t="e">
        <f t="shared" si="595"/>
        <v>#VALUE!</v>
      </c>
      <c r="DG147" s="186" t="e">
        <f t="shared" si="595"/>
        <v>#VALUE!</v>
      </c>
      <c r="DH147" s="186" t="e">
        <f t="shared" si="595"/>
        <v>#VALUE!</v>
      </c>
      <c r="DI147" s="187" t="e">
        <f t="shared" si="595"/>
        <v>#VALUE!</v>
      </c>
      <c r="DJ147" s="185" t="e">
        <f t="shared" si="595"/>
        <v>#VALUE!</v>
      </c>
      <c r="DK147" s="189" t="e">
        <f t="shared" si="595"/>
        <v>#VALUE!</v>
      </c>
      <c r="DL147" s="189" t="e">
        <f t="shared" si="595"/>
        <v>#VALUE!</v>
      </c>
      <c r="DM147" s="186" t="e">
        <f t="shared" si="595"/>
        <v>#VALUE!</v>
      </c>
      <c r="DN147" s="211" t="e">
        <f t="shared" si="595"/>
        <v>#VALUE!</v>
      </c>
      <c r="DO147" s="189" t="e">
        <f t="shared" si="595"/>
        <v>#VALUE!</v>
      </c>
      <c r="DP147" s="189" t="e">
        <f t="shared" si="595"/>
        <v>#VALUE!</v>
      </c>
      <c r="DQ147" s="186" t="e">
        <f t="shared" si="595"/>
        <v>#VALUE!</v>
      </c>
      <c r="DR147" s="186" t="e">
        <f t="shared" si="595"/>
        <v>#VALUE!</v>
      </c>
      <c r="DS147" s="187" t="e">
        <f t="shared" si="595"/>
        <v>#VALUE!</v>
      </c>
      <c r="DT147" s="185" t="e">
        <f t="shared" si="11"/>
        <v>#VALUE!</v>
      </c>
      <c r="DU147" s="189" t="e">
        <f t="shared" si="12"/>
        <v>#VALUE!</v>
      </c>
      <c r="DV147" s="133" t="e">
        <f>CZ147*'Ores &amp; Ingots'!$C$3+DA147*'Ores &amp; Ingots'!$C$4+DB147*'Ores &amp; Ingots'!$C$5+DC147*'Ores &amp; Ingots'!$C$6+DD147*'Ores &amp; Ingots'!$C$7+DE147*'Ores &amp; Ingots'!$C$8+DF147*'Ores &amp; Ingots'!$C$9+DG147*'Ores &amp; Ingots'!$C$10+DH147*'Ores &amp; Ingots'!$C$11+DI147*'Ores &amp; Ingots'!$C$12</f>
        <v>#VALUE!</v>
      </c>
      <c r="DW147" s="133" t="e">
        <f>DJ147*'Ores &amp; Ingots'!$B$3+DK147*'Ores &amp; Ingots'!$B$4+DL147*'Ores &amp; Ingots'!$B$5+DM147*'Ores &amp; Ingots'!$B$6+DN147*'Ores &amp; Ingots'!$B$7+DO147*'Ores &amp; Ingots'!$B$8+DP147*'Ores &amp; Ingots'!$B$9+DQ147*'Ores &amp; Ingots'!$B$10+DR147*'Ores &amp; Ingots'!$B$11+DS147*'Ores &amp; Ingots'!$B$12</f>
        <v>#VALUE!</v>
      </c>
      <c r="DX147" s="189" t="e">
        <f>CZ147*Refining!$G$3+DA147*Refining!$G$4+DB147*Refining!$G$5+DC147*Refining!$G$6+DD147*Refining!$G$7+DE147*Refining!$G$8+DF147*Refining!$G$9+DG147*Refining!$G$10+DH147*Refining!$G$11+DI147*Refining!$G$12</f>
        <v>#VALUE!</v>
      </c>
      <c r="DY147" s="189" t="e">
        <f t="shared" si="13"/>
        <v>#VALUE!</v>
      </c>
      <c r="DZ147" s="192" t="e">
        <f t="shared" si="14"/>
        <v>#VALUE!</v>
      </c>
      <c r="EA147" s="185" t="e">
        <f t="shared" si="15"/>
        <v>#VALUE!</v>
      </c>
      <c r="EB147" s="194" t="e">
        <f t="shared" ref="EB147:EC147" si="596">EA147/60</f>
        <v>#VALUE!</v>
      </c>
      <c r="EC147" s="194" t="e">
        <f t="shared" si="596"/>
        <v>#VALUE!</v>
      </c>
      <c r="ED147" s="185" t="e">
        <f t="shared" si="17"/>
        <v>#VALUE!</v>
      </c>
      <c r="EE147" s="194" t="e">
        <f t="shared" ref="EE147:EF147" si="597">ED147/1000</f>
        <v>#VALUE!</v>
      </c>
      <c r="EF147" s="196" t="e">
        <f t="shared" si="597"/>
        <v>#VALUE!</v>
      </c>
      <c r="EG147" s="130" t="e">
        <f t="shared" si="19"/>
        <v>#VALUE!</v>
      </c>
      <c r="EH147" s="132" t="e">
        <f t="shared" si="20"/>
        <v>#VALUE!</v>
      </c>
      <c r="EI147" s="133">
        <v>2508</v>
      </c>
    </row>
    <row r="148" spans="1:139" ht="12.75" x14ac:dyDescent="0.2">
      <c r="A148" s="864"/>
      <c r="B148" s="135" t="s">
        <v>361</v>
      </c>
      <c r="C148" s="137" t="s">
        <v>156</v>
      </c>
      <c r="D148" s="137">
        <v>1</v>
      </c>
      <c r="E148" s="137">
        <v>1</v>
      </c>
      <c r="F148" s="137">
        <v>1</v>
      </c>
      <c r="G148" s="139">
        <f t="shared" si="0"/>
        <v>15.625</v>
      </c>
      <c r="H148" s="140">
        <v>15</v>
      </c>
      <c r="I148" s="140">
        <v>15</v>
      </c>
      <c r="J148" s="140">
        <f>H148/Main!$D$9</f>
        <v>3</v>
      </c>
      <c r="K148" s="140">
        <f>I148/Main!$D$10</f>
        <v>7.5</v>
      </c>
      <c r="L148" s="140">
        <f t="shared" si="1"/>
        <v>2.5</v>
      </c>
      <c r="M148" s="140">
        <v>1</v>
      </c>
      <c r="N148" s="143"/>
      <c r="O148" s="143"/>
      <c r="P148" s="143"/>
      <c r="Q148" s="145"/>
      <c r="R148" s="143"/>
      <c r="S148" s="146"/>
      <c r="T148" s="146"/>
      <c r="U148" s="143"/>
      <c r="V148" s="143"/>
      <c r="W148" s="146"/>
      <c r="X148" s="146"/>
      <c r="Y148" s="143"/>
      <c r="Z148" s="143"/>
      <c r="AA148" s="145" t="s">
        <v>240</v>
      </c>
      <c r="AB148" s="145" t="s">
        <v>220</v>
      </c>
      <c r="AC148" s="362" t="s">
        <v>220</v>
      </c>
      <c r="AD148" s="133">
        <v>0</v>
      </c>
      <c r="AE148" s="133">
        <v>20</v>
      </c>
      <c r="AF148" s="133">
        <v>0</v>
      </c>
      <c r="AG148" s="133">
        <v>0</v>
      </c>
      <c r="AH148" s="167">
        <v>20</v>
      </c>
      <c r="AI148" s="133">
        <v>0</v>
      </c>
      <c r="AJ148" s="133">
        <v>0</v>
      </c>
      <c r="AK148" s="133">
        <v>0</v>
      </c>
      <c r="AL148" s="133">
        <v>0</v>
      </c>
      <c r="AM148" s="133">
        <v>0</v>
      </c>
      <c r="AN148" s="133">
        <v>0</v>
      </c>
      <c r="AO148" s="133">
        <v>0</v>
      </c>
      <c r="AP148" s="133">
        <v>0</v>
      </c>
      <c r="AQ148" s="133">
        <v>0</v>
      </c>
      <c r="AR148" s="133">
        <v>0</v>
      </c>
      <c r="AS148" s="133">
        <v>0</v>
      </c>
      <c r="AT148" s="133">
        <v>0</v>
      </c>
      <c r="AU148" s="133">
        <v>0</v>
      </c>
      <c r="AV148" s="133">
        <v>0</v>
      </c>
      <c r="AW148" s="133">
        <v>0</v>
      </c>
      <c r="AX148" s="133">
        <v>0</v>
      </c>
      <c r="AY148" s="161" t="str">
        <f t="shared" ref="AY148:BS148" si="598">IF(AD148 = 0, "", AD148)</f>
        <v/>
      </c>
      <c r="AZ148" s="133">
        <f t="shared" si="598"/>
        <v>20</v>
      </c>
      <c r="BA148" s="137" t="str">
        <f t="shared" si="598"/>
        <v/>
      </c>
      <c r="BB148" s="137" t="str">
        <f t="shared" si="598"/>
        <v/>
      </c>
      <c r="BC148" s="167">
        <f t="shared" si="598"/>
        <v>20</v>
      </c>
      <c r="BD148" s="137" t="str">
        <f t="shared" si="598"/>
        <v/>
      </c>
      <c r="BE148" s="137" t="str">
        <f t="shared" si="598"/>
        <v/>
      </c>
      <c r="BF148" s="137" t="str">
        <f t="shared" si="598"/>
        <v/>
      </c>
      <c r="BG148" s="137" t="str">
        <f t="shared" si="598"/>
        <v/>
      </c>
      <c r="BH148" s="137" t="str">
        <f t="shared" si="598"/>
        <v/>
      </c>
      <c r="BI148" s="137" t="str">
        <f t="shared" si="598"/>
        <v/>
      </c>
      <c r="BJ148" s="137" t="str">
        <f t="shared" si="598"/>
        <v/>
      </c>
      <c r="BK148" s="137" t="str">
        <f t="shared" si="598"/>
        <v/>
      </c>
      <c r="BL148" s="137" t="str">
        <f t="shared" si="598"/>
        <v/>
      </c>
      <c r="BM148" s="137" t="str">
        <f t="shared" si="598"/>
        <v/>
      </c>
      <c r="BN148" s="137" t="str">
        <f t="shared" si="598"/>
        <v/>
      </c>
      <c r="BO148" s="137" t="str">
        <f t="shared" si="598"/>
        <v/>
      </c>
      <c r="BP148" s="137" t="str">
        <f t="shared" si="598"/>
        <v/>
      </c>
      <c r="BQ148" s="137" t="str">
        <f t="shared" si="598"/>
        <v/>
      </c>
      <c r="BR148" s="137" t="str">
        <f t="shared" si="598"/>
        <v/>
      </c>
      <c r="BS148" s="169" t="str">
        <f t="shared" si="598"/>
        <v/>
      </c>
      <c r="BT148" s="174" t="e">
        <f>$AY148*Assembly!Z$4+$AZ148*Assembly!Z$5+$BA148*Assembly!Z$6+$BB148*Assembly!Z$7+$BC148*Assembly!Z$8+$BD148*Assembly!Z$9+$BE148*Assembly!Z$10+$BF148*Assembly!Z$11+$BG148*Assembly!Z$12+$BH148*Assembly!Z$13+$BI148*Assembly!Z$14+$BJ148*Assembly!Z$15+$BK148*Assembly!Z$16+$BL148*Assembly!Z$17+$BM148*Assembly!Z$18+$BN148*Assembly!Z$19+$BO148*Assembly!Z$20+$BP148*Assembly!Z$21+$BQ148*Assembly!Z$22+$BR148*Assembly!Z$23+$BS148*Assembly!Z$24</f>
        <v>#VALUE!</v>
      </c>
      <c r="BU148" s="133" t="e">
        <f t="shared" si="3"/>
        <v>#VALUE!</v>
      </c>
      <c r="BV148" s="133"/>
      <c r="BW148" s="133" t="e">
        <f>$AY148*Assembly!AD$4+$AZ148*Assembly!AD$5+$BA148*Assembly!AD$6+$BB148*Assembly!AD$7+$BC148*Assembly!AD$8+$BD148*Assembly!AD$9+$BE148*Assembly!AD$10+$BF148*Assembly!AD$11+$BG148*Assembly!AD$12+$BH148*Assembly!AD$13+$BI148*Assembly!AD$14+$BJ148*Assembly!AD$15+$BK148*Assembly!AD$16+$BL148*Assembly!AD$17+$BM148*Assembly!AD$18+$BN148*Assembly!AD$19+$BO148*Assembly!AD$20+$BP148*Assembly!AD$21+$BQ148*Assembly!AD$22+$BR148*Assembly!AD$23+$BS148*Assembly!AD$24</f>
        <v>#VALUE!</v>
      </c>
      <c r="BX148" s="177" t="e">
        <f t="shared" si="4"/>
        <v>#VALUE!</v>
      </c>
      <c r="BY148" s="178" t="e">
        <f t="shared" si="5"/>
        <v>#VALUE!</v>
      </c>
      <c r="BZ148" s="179" t="e">
        <f t="shared" si="6"/>
        <v>#VALUE!</v>
      </c>
      <c r="CA148" s="178" t="e">
        <f t="shared" si="7"/>
        <v>#VALUE!</v>
      </c>
      <c r="CB148" s="133" t="e">
        <f>$AY148*Assembly!Y$4+$AZ148*Assembly!Y$5+$BA148*Assembly!Y$6+$BB148*Assembly!Y$7+$BC148*Assembly!Y$8+$BD148*Assembly!Y$9+$BE148*Assembly!Y$10+$BF148*Assembly!Y$11+$BG148*Assembly!Y$12+$BH148*Assembly!Y$13+$BI148*Assembly!Y$14+$BJ148*Assembly!Y$15+$BK148*Assembly!Y$16+$BL148*Assembly!Y$17+$BM148*Assembly!Y$18+$BN148*Assembly!Y$19+$BO148*Assembly!Y$20+$BP148*Assembly!Y$21+$BQ148*Assembly!Y$22+$BR148*Assembly!Y$23+$BS148*Assembly!Y$24</f>
        <v>#VALUE!</v>
      </c>
      <c r="CC148" s="133" t="e">
        <f t="shared" si="8"/>
        <v>#VALUE!</v>
      </c>
      <c r="CD148" s="130" t="e">
        <f t="shared" si="9"/>
        <v>#VALUE!</v>
      </c>
      <c r="CE148" s="183" t="e">
        <f>$AY148*Assembly!AC$4+$AZ148*Assembly!AC$5+$BA148*Assembly!AC$6+$BB148*Assembly!AC$7+$BC148*Assembly!AC$8+$BD148*Assembly!AC$9+$BE148*Assembly!AC$10+$BF148*Assembly!AC$11+$BG148*Assembly!AC$12+$BH148*Assembly!AC$13+$BI148*Assembly!AC$14+$BJ148*Assembly!AC$15+$BK148*Assembly!AC$16+$BL148*Assembly!AC$17+$BM148*Assembly!AC$18+$BN148*Assembly!AC$19+$BO148*Assembly!AC$20+$BP148*Assembly!AC$21+$BQ148*Assembly!AC$22+$BR148*Assembly!AC$23+$BS148*Assembly!AC$24</f>
        <v>#VALUE!</v>
      </c>
      <c r="CF148" s="145" t="e">
        <f>$AY148*Assembly!M$4+$AZ148*Assembly!M$5+$BA148*Assembly!M$6+$BB148*Assembly!M$7+$BC148*Assembly!M$8+$BD148*Assembly!M$9+$BE148*Assembly!M$10+$BF148*Assembly!M$11+$BG148*Assembly!M$12+$BH148*Assembly!M$13+$BI148*Assembly!M$14+$BJ148*Assembly!M$15+$BK148*Assembly!M$16+$BL148*Assembly!M$17+$BM148*Assembly!M$18+$BN148*Assembly!M$19+$BO148*Assembly!M$20+$BP148*Assembly!M$21+$BQ148*Assembly!M$22+$BR148*Assembly!M$23+$BS148*Assembly!M$24</f>
        <v>#VALUE!</v>
      </c>
      <c r="CG148" s="145" t="e">
        <f>$AY148*Assembly!N$4+$AZ148*Assembly!N$5+$BA148*Assembly!N$6+$BB148*Assembly!N$7+$BC148*Assembly!N$8+$BD148*Assembly!N$9+$BE148*Assembly!N$10+$BF148*Assembly!N$11+$BG148*Assembly!N$12+$BH148*Assembly!N$13+$BI148*Assembly!N$14+$BJ148*Assembly!N$15+$BK148*Assembly!N$16+$BL148*Assembly!N$17+$BM148*Assembly!N$18+$BN148*Assembly!N$19+$BO148*Assembly!N$20+$BP148*Assembly!N$21+$BQ148*Assembly!N$22+$BR148*Assembly!N$23+$BS148*Assembly!N$24</f>
        <v>#VALUE!</v>
      </c>
      <c r="CH148" s="145" t="e">
        <f>$AY148*Assembly!O$4+$AZ148*Assembly!O$5+$BA148*Assembly!O$6+$BB148*Assembly!O$7+$BC148*Assembly!O$8+$BD148*Assembly!O$9+$BE148*Assembly!O$10+$BF148*Assembly!O$11+$BG148*Assembly!O$12+$BH148*Assembly!O$13+$BI148*Assembly!O$14+$BJ148*Assembly!O$15+$BK148*Assembly!O$16+$BL148*Assembly!O$17+$BM148*Assembly!O$18+$BN148*Assembly!O$19+$BO148*Assembly!O$20+$BP148*Assembly!O$21+$BQ148*Assembly!O$22+$BR148*Assembly!O$23+$BS148*Assembly!O$24</f>
        <v>#VALUE!</v>
      </c>
      <c r="CI148" s="140" t="e">
        <f>$AY148*Assembly!P$4+$AZ148*Assembly!P$5+$BA148*Assembly!P$6+$BB148*Assembly!P$7+$BC148*Assembly!P$8+$BD148*Assembly!P$9+$BE148*Assembly!P$10+$BF148*Assembly!P$11+$BG148*Assembly!P$12+$BH148*Assembly!P$13+$BI148*Assembly!P$14+$BJ148*Assembly!P$15+$BK148*Assembly!P$16+$BL148*Assembly!P$17+$BM148*Assembly!P$18+$BN148*Assembly!P$19+$BO148*Assembly!P$20+$BP148*Assembly!P$21+$BQ148*Assembly!P$22+$BR148*Assembly!P$23+$BS148*Assembly!P$24</f>
        <v>#VALUE!</v>
      </c>
      <c r="CJ148" s="140" t="e">
        <f>$AY148*Assembly!Q$4+$AZ148*Assembly!Q$5+$BA148*Assembly!Q$6+$BB148*Assembly!Q$7+$BC148*Assembly!Q$8+$BD148*Assembly!Q$9+$BE148*Assembly!Q$10+$BF148*Assembly!Q$11+$BG148*Assembly!Q$12+$BH148*Assembly!Q$13+$BI148*Assembly!Q$14+$BJ148*Assembly!Q$15+$BK148*Assembly!Q$16+$BL148*Assembly!Q$17+$BM148*Assembly!Q$18+$BN148*Assembly!Q$19+$BO148*Assembly!Q$20+$BP148*Assembly!Q$21+$BQ148*Assembly!Q$22+$BR148*Assembly!Q$23+$BS148*Assembly!Q$24</f>
        <v>#VALUE!</v>
      </c>
      <c r="CK148" s="145" t="e">
        <f>$AY148*Assembly!R$4+$AZ148*Assembly!R$5+$BA148*Assembly!R$6+$BB148*Assembly!R$7+$BC148*Assembly!R$8+$BD148*Assembly!R$9+$BE148*Assembly!R$10+$BF148*Assembly!R$11+$BG148*Assembly!R$12+$BH148*Assembly!R$13+$BI148*Assembly!R$14+$BJ148*Assembly!R$15+$BK148*Assembly!R$16+$BL148*Assembly!R$17+$BM148*Assembly!R$18+$BN148*Assembly!R$19+$BO148*Assembly!R$20+$BP148*Assembly!R$21+$BQ148*Assembly!R$22+$BR148*Assembly!R$23+$BS148*Assembly!R$24</f>
        <v>#VALUE!</v>
      </c>
      <c r="CL148" s="140" t="e">
        <f>$AY148*Assembly!S$4+$AZ148*Assembly!S$5+$BA148*Assembly!S$6+$BB148*Assembly!S$7+$BC148*Assembly!S$8+$BD148*Assembly!S$9+$BE148*Assembly!S$10+$BF148*Assembly!S$11+$BG148*Assembly!S$12+$BH148*Assembly!S$13+$BI148*Assembly!S$14+$BJ148*Assembly!S$15+$BK148*Assembly!S$16+$BL148*Assembly!S$17+$BM148*Assembly!S$18+$BN148*Assembly!S$19+$BO148*Assembly!S$20+$BP148*Assembly!S$21+$BQ148*Assembly!S$22+$BR148*Assembly!S$23+$BS148*Assembly!S$24</f>
        <v>#VALUE!</v>
      </c>
      <c r="CM148" s="140" t="e">
        <f>$AY148*Assembly!T$4+$AZ148*Assembly!T$5+$BA148*Assembly!T$6+$BB148*Assembly!T$7+$BC148*Assembly!T$8+$BD148*Assembly!T$9+$BE148*Assembly!T$10+$BF148*Assembly!T$11+$BG148*Assembly!T$12+$BH148*Assembly!T$13+$BI148*Assembly!T$14+$BJ148*Assembly!T$15+$BK148*Assembly!T$16+$BL148*Assembly!T$17+$BM148*Assembly!T$18+$BN148*Assembly!T$19+$BO148*Assembly!T$20+$BP148*Assembly!T$21+$BQ148*Assembly!T$22+$BR148*Assembly!T$23+$BS148*Assembly!T$24</f>
        <v>#VALUE!</v>
      </c>
      <c r="CN148" s="140" t="e">
        <f>$AY148*Assembly!U$4+$AZ148*Assembly!U$5+$BA148*Assembly!U$6+$BB148*Assembly!U$7+$BC148*Assembly!U$8+$BD148*Assembly!U$9+$BE148*Assembly!U$10+$BF148*Assembly!U$11+$BG148*Assembly!U$12+$BH148*Assembly!U$13+$BI148*Assembly!U$14+$BJ148*Assembly!U$15+$BK148*Assembly!U$16+$BL148*Assembly!U$17+$BM148*Assembly!U$18+$BN148*Assembly!U$19+$BO148*Assembly!U$20+$BP148*Assembly!U$21+$BQ148*Assembly!U$22+$BR148*Assembly!U$23+$BS148*Assembly!U$24</f>
        <v>#VALUE!</v>
      </c>
      <c r="CO148" s="145" t="e">
        <f>$AY148*Assembly!V$4+$AZ148*Assembly!V$5+$BA148*Assembly!V$6+$BB148*Assembly!V$7+$BC148*Assembly!V$8+$BD148*Assembly!V$9+$BE148*Assembly!V$10+$BF148*Assembly!V$11+$BG148*Assembly!V$12+$BH148*Assembly!V$13+$BI148*Assembly!V$14+$BJ148*Assembly!V$15+$BK148*Assembly!V$16+$BL148*Assembly!V$17+$BM148*Assembly!V$18+$BN148*Assembly!V$19+$BO148*Assembly!V$20+$BP148*Assembly!V$21+$BQ148*Assembly!V$22+$BR148*Assembly!V$23+$BS148*Assembly!V$24</f>
        <v>#VALUE!</v>
      </c>
      <c r="CP148" s="145" t="e">
        <f>CF148*Refining!$F$3</f>
        <v>#VALUE!</v>
      </c>
      <c r="CQ148" s="145" t="e">
        <f>CG148*Refining!$F$4</f>
        <v>#VALUE!</v>
      </c>
      <c r="CR148" s="145" t="e">
        <f>CH148*Refining!$F$5</f>
        <v>#VALUE!</v>
      </c>
      <c r="CS148" s="145" t="e">
        <f>CI148*Refining!$F$6</f>
        <v>#VALUE!</v>
      </c>
      <c r="CT148" s="145" t="e">
        <f>CJ148*Refining!$F$7</f>
        <v>#VALUE!</v>
      </c>
      <c r="CU148" s="145" t="e">
        <f>CK148*Refining!$F$8</f>
        <v>#VALUE!</v>
      </c>
      <c r="CV148" s="145" t="e">
        <f>CL148*Refining!$F$9</f>
        <v>#VALUE!</v>
      </c>
      <c r="CW148" s="145" t="e">
        <f>CM148*Refining!$F$10</f>
        <v>#VALUE!</v>
      </c>
      <c r="CX148" s="145" t="e">
        <f>CN148*Refining!$F$11</f>
        <v>#VALUE!</v>
      </c>
      <c r="CY148" s="145" t="e">
        <f>CO148*Refining!$F$12</f>
        <v>#VALUE!</v>
      </c>
      <c r="CZ148" s="185" t="e">
        <f t="shared" ref="CZ148:DS148" si="599">IF(CF148 = 0, "", CF148)</f>
        <v>#VALUE!</v>
      </c>
      <c r="DA148" s="186" t="e">
        <f t="shared" si="599"/>
        <v>#VALUE!</v>
      </c>
      <c r="DB148" s="186" t="e">
        <f t="shared" si="599"/>
        <v>#VALUE!</v>
      </c>
      <c r="DC148" s="186" t="e">
        <f t="shared" si="599"/>
        <v>#VALUE!</v>
      </c>
      <c r="DD148" s="186" t="e">
        <f t="shared" si="599"/>
        <v>#VALUE!</v>
      </c>
      <c r="DE148" s="186" t="e">
        <f t="shared" si="599"/>
        <v>#VALUE!</v>
      </c>
      <c r="DF148" s="186" t="e">
        <f t="shared" si="599"/>
        <v>#VALUE!</v>
      </c>
      <c r="DG148" s="186" t="e">
        <f t="shared" si="599"/>
        <v>#VALUE!</v>
      </c>
      <c r="DH148" s="186" t="e">
        <f t="shared" si="599"/>
        <v>#VALUE!</v>
      </c>
      <c r="DI148" s="187" t="e">
        <f t="shared" si="599"/>
        <v>#VALUE!</v>
      </c>
      <c r="DJ148" s="185" t="e">
        <f t="shared" si="599"/>
        <v>#VALUE!</v>
      </c>
      <c r="DK148" s="186" t="e">
        <f t="shared" si="599"/>
        <v>#VALUE!</v>
      </c>
      <c r="DL148" s="186" t="e">
        <f t="shared" si="599"/>
        <v>#VALUE!</v>
      </c>
      <c r="DM148" s="186" t="e">
        <f t="shared" si="599"/>
        <v>#VALUE!</v>
      </c>
      <c r="DN148" s="211" t="e">
        <f t="shared" si="599"/>
        <v>#VALUE!</v>
      </c>
      <c r="DO148" s="186" t="e">
        <f t="shared" si="599"/>
        <v>#VALUE!</v>
      </c>
      <c r="DP148" s="186" t="e">
        <f t="shared" si="599"/>
        <v>#VALUE!</v>
      </c>
      <c r="DQ148" s="186" t="e">
        <f t="shared" si="599"/>
        <v>#VALUE!</v>
      </c>
      <c r="DR148" s="186" t="e">
        <f t="shared" si="599"/>
        <v>#VALUE!</v>
      </c>
      <c r="DS148" s="187" t="e">
        <f t="shared" si="599"/>
        <v>#VALUE!</v>
      </c>
      <c r="DT148" s="185" t="e">
        <f t="shared" si="11"/>
        <v>#VALUE!</v>
      </c>
      <c r="DU148" s="189" t="e">
        <f t="shared" si="12"/>
        <v>#VALUE!</v>
      </c>
      <c r="DV148" s="133" t="e">
        <f>CZ148*'Ores &amp; Ingots'!$C$3+DA148*'Ores &amp; Ingots'!$C$4+DB148*'Ores &amp; Ingots'!$C$5+DC148*'Ores &amp; Ingots'!$C$6+DD148*'Ores &amp; Ingots'!$C$7+DE148*'Ores &amp; Ingots'!$C$8+DF148*'Ores &amp; Ingots'!$C$9+DG148*'Ores &amp; Ingots'!$C$10+DH148*'Ores &amp; Ingots'!$C$11+DI148*'Ores &amp; Ingots'!$C$12</f>
        <v>#VALUE!</v>
      </c>
      <c r="DW148" s="133" t="e">
        <f>DJ148*'Ores &amp; Ingots'!$B$3+DK148*'Ores &amp; Ingots'!$B$4+DL148*'Ores &amp; Ingots'!$B$5+DM148*'Ores &amp; Ingots'!$B$6+DN148*'Ores &amp; Ingots'!$B$7+DO148*'Ores &amp; Ingots'!$B$8+DP148*'Ores &amp; Ingots'!$B$9+DQ148*'Ores &amp; Ingots'!$B$10+DR148*'Ores &amp; Ingots'!$B$11+DS148*'Ores &amp; Ingots'!$B$12</f>
        <v>#VALUE!</v>
      </c>
      <c r="DX148" s="189" t="e">
        <f>CZ148*Refining!$G$3+DA148*Refining!$G$4+DB148*Refining!$G$5+DC148*Refining!$G$6+DD148*Refining!$G$7+DE148*Refining!$G$8+DF148*Refining!$G$9+DG148*Refining!$G$10+DH148*Refining!$G$11+DI148*Refining!$G$12</f>
        <v>#VALUE!</v>
      </c>
      <c r="DY148" s="189" t="e">
        <f t="shared" si="13"/>
        <v>#VALUE!</v>
      </c>
      <c r="DZ148" s="192" t="e">
        <f t="shared" si="14"/>
        <v>#VALUE!</v>
      </c>
      <c r="EA148" s="185" t="e">
        <f t="shared" si="15"/>
        <v>#VALUE!</v>
      </c>
      <c r="EB148" s="194" t="e">
        <f t="shared" ref="EB148:EC148" si="600">EA148/60</f>
        <v>#VALUE!</v>
      </c>
      <c r="EC148" s="194" t="e">
        <f t="shared" si="600"/>
        <v>#VALUE!</v>
      </c>
      <c r="ED148" s="185" t="e">
        <f t="shared" si="17"/>
        <v>#VALUE!</v>
      </c>
      <c r="EE148" s="194" t="e">
        <f t="shared" ref="EE148:EF148" si="601">ED148/1000</f>
        <v>#VALUE!</v>
      </c>
      <c r="EF148" s="196" t="e">
        <f t="shared" si="601"/>
        <v>#VALUE!</v>
      </c>
      <c r="EG148" s="130" t="e">
        <f t="shared" si="19"/>
        <v>#VALUE!</v>
      </c>
      <c r="EH148" s="132" t="e">
        <f t="shared" si="20"/>
        <v>#VALUE!</v>
      </c>
      <c r="EI148" s="133">
        <v>504</v>
      </c>
    </row>
    <row r="149" spans="1:139" ht="12.75" hidden="1" x14ac:dyDescent="0.2">
      <c r="A149" s="864"/>
      <c r="B149" s="135" t="s">
        <v>361</v>
      </c>
      <c r="C149" s="137" t="s">
        <v>155</v>
      </c>
      <c r="D149" s="137">
        <v>3</v>
      </c>
      <c r="E149" s="137">
        <v>3</v>
      </c>
      <c r="F149" s="137">
        <v>3</v>
      </c>
      <c r="G149" s="139">
        <f t="shared" si="0"/>
        <v>3.375</v>
      </c>
      <c r="H149" s="140">
        <v>15</v>
      </c>
      <c r="I149" s="140">
        <v>15</v>
      </c>
      <c r="J149" s="140">
        <f>H149/Main!$D$9</f>
        <v>3</v>
      </c>
      <c r="K149" s="140">
        <f>I149/Main!$D$10</f>
        <v>7.5</v>
      </c>
      <c r="L149" s="140">
        <f t="shared" si="1"/>
        <v>2.5</v>
      </c>
      <c r="M149" s="140">
        <v>1</v>
      </c>
      <c r="N149" s="143"/>
      <c r="O149" s="143"/>
      <c r="P149" s="143"/>
      <c r="Q149" s="145"/>
      <c r="R149" s="143"/>
      <c r="S149" s="146"/>
      <c r="T149" s="146"/>
      <c r="U149" s="143"/>
      <c r="V149" s="143"/>
      <c r="W149" s="146"/>
      <c r="X149" s="146"/>
      <c r="Y149" s="143"/>
      <c r="Z149" s="143"/>
      <c r="AA149" s="145" t="s">
        <v>240</v>
      </c>
      <c r="AB149" s="145" t="s">
        <v>220</v>
      </c>
      <c r="AC149" s="362"/>
      <c r="AD149" s="133">
        <v>0</v>
      </c>
      <c r="AE149" s="133">
        <v>20</v>
      </c>
      <c r="AF149" s="133">
        <v>0</v>
      </c>
      <c r="AG149" s="133">
        <v>0</v>
      </c>
      <c r="AH149" s="167">
        <v>20</v>
      </c>
      <c r="AI149" s="133">
        <v>0</v>
      </c>
      <c r="AJ149" s="133">
        <v>0</v>
      </c>
      <c r="AK149" s="133">
        <v>0</v>
      </c>
      <c r="AL149" s="133">
        <v>0</v>
      </c>
      <c r="AM149" s="133">
        <v>0</v>
      </c>
      <c r="AN149" s="133">
        <v>0</v>
      </c>
      <c r="AO149" s="133">
        <v>0</v>
      </c>
      <c r="AP149" s="133">
        <v>0</v>
      </c>
      <c r="AQ149" s="133">
        <v>0</v>
      </c>
      <c r="AR149" s="133">
        <v>0</v>
      </c>
      <c r="AS149" s="133">
        <v>0</v>
      </c>
      <c r="AT149" s="133">
        <v>0</v>
      </c>
      <c r="AU149" s="133">
        <v>0</v>
      </c>
      <c r="AV149" s="133">
        <v>0</v>
      </c>
      <c r="AW149" s="133">
        <v>0</v>
      </c>
      <c r="AX149" s="133">
        <v>0</v>
      </c>
      <c r="AY149" s="161" t="str">
        <f t="shared" ref="AY149:BS149" si="602">IF(AD149 = 0, "", AD149)</f>
        <v/>
      </c>
      <c r="AZ149" s="133">
        <f t="shared" si="602"/>
        <v>20</v>
      </c>
      <c r="BA149" s="137" t="str">
        <f t="shared" si="602"/>
        <v/>
      </c>
      <c r="BB149" s="137" t="str">
        <f t="shared" si="602"/>
        <v/>
      </c>
      <c r="BC149" s="167">
        <f t="shared" si="602"/>
        <v>20</v>
      </c>
      <c r="BD149" s="137" t="str">
        <f t="shared" si="602"/>
        <v/>
      </c>
      <c r="BE149" s="137" t="str">
        <f t="shared" si="602"/>
        <v/>
      </c>
      <c r="BF149" s="137" t="str">
        <f t="shared" si="602"/>
        <v/>
      </c>
      <c r="BG149" s="137" t="str">
        <f t="shared" si="602"/>
        <v/>
      </c>
      <c r="BH149" s="137" t="str">
        <f t="shared" si="602"/>
        <v/>
      </c>
      <c r="BI149" s="137" t="str">
        <f t="shared" si="602"/>
        <v/>
      </c>
      <c r="BJ149" s="137" t="str">
        <f t="shared" si="602"/>
        <v/>
      </c>
      <c r="BK149" s="137" t="str">
        <f t="shared" si="602"/>
        <v/>
      </c>
      <c r="BL149" s="137" t="str">
        <f t="shared" si="602"/>
        <v/>
      </c>
      <c r="BM149" s="137" t="str">
        <f t="shared" si="602"/>
        <v/>
      </c>
      <c r="BN149" s="137" t="str">
        <f t="shared" si="602"/>
        <v/>
      </c>
      <c r="BO149" s="137" t="str">
        <f t="shared" si="602"/>
        <v/>
      </c>
      <c r="BP149" s="137" t="str">
        <f t="shared" si="602"/>
        <v/>
      </c>
      <c r="BQ149" s="137" t="str">
        <f t="shared" si="602"/>
        <v/>
      </c>
      <c r="BR149" s="137" t="str">
        <f t="shared" si="602"/>
        <v/>
      </c>
      <c r="BS149" s="169" t="str">
        <f t="shared" si="602"/>
        <v/>
      </c>
      <c r="BT149" s="174" t="e">
        <f>$AY149*Assembly!Z$4+$AZ149*Assembly!Z$5+$BA149*Assembly!Z$6+$BB149*Assembly!Z$7+$BC149*Assembly!Z$8+$BD149*Assembly!Z$9+$BE149*Assembly!Z$10+$BF149*Assembly!Z$11+$BG149*Assembly!Z$12+$BH149*Assembly!Z$13+$BI149*Assembly!Z$14+$BJ149*Assembly!Z$15+$BK149*Assembly!Z$16+$BL149*Assembly!Z$17+$BM149*Assembly!Z$18+$BN149*Assembly!Z$19+$BO149*Assembly!Z$20+$BP149*Assembly!Z$21+$BQ149*Assembly!Z$22+$BR149*Assembly!Z$23+$BS149*Assembly!Z$24</f>
        <v>#VALUE!</v>
      </c>
      <c r="BU149" s="133" t="e">
        <f t="shared" si="3"/>
        <v>#VALUE!</v>
      </c>
      <c r="BV149" s="133"/>
      <c r="BW149" s="133" t="e">
        <f>$AY149*Assembly!AD$4+$AZ149*Assembly!AD$5+$BA149*Assembly!AD$6+$BB149*Assembly!AD$7+$BC149*Assembly!AD$8+$BD149*Assembly!AD$9+$BE149*Assembly!AD$10+$BF149*Assembly!AD$11+$BG149*Assembly!AD$12+$BH149*Assembly!AD$13+$BI149*Assembly!AD$14+$BJ149*Assembly!AD$15+$BK149*Assembly!AD$16+$BL149*Assembly!AD$17+$BM149*Assembly!AD$18+$BN149*Assembly!AD$19+$BO149*Assembly!AD$20+$BP149*Assembly!AD$21+$BQ149*Assembly!AD$22+$BR149*Assembly!AD$23+$BS149*Assembly!AD$24</f>
        <v>#VALUE!</v>
      </c>
      <c r="BX149" s="177" t="e">
        <f t="shared" si="4"/>
        <v>#VALUE!</v>
      </c>
      <c r="BY149" s="178" t="e">
        <f t="shared" si="5"/>
        <v>#VALUE!</v>
      </c>
      <c r="BZ149" s="179" t="e">
        <f t="shared" si="6"/>
        <v>#VALUE!</v>
      </c>
      <c r="CA149" s="178" t="e">
        <f t="shared" si="7"/>
        <v>#VALUE!</v>
      </c>
      <c r="CB149" s="133" t="e">
        <f>$AY149*Assembly!Y$4+$AZ149*Assembly!Y$5+$BA149*Assembly!Y$6+$BB149*Assembly!Y$7+$BC149*Assembly!Y$8+$BD149*Assembly!Y$9+$BE149*Assembly!Y$10+$BF149*Assembly!Y$11+$BG149*Assembly!Y$12+$BH149*Assembly!Y$13+$BI149*Assembly!Y$14+$BJ149*Assembly!Y$15+$BK149*Assembly!Y$16+$BL149*Assembly!Y$17+$BM149*Assembly!Y$18+$BN149*Assembly!Y$19+$BO149*Assembly!Y$20+$BP149*Assembly!Y$21+$BQ149*Assembly!Y$22+$BR149*Assembly!Y$23+$BS149*Assembly!Y$24</f>
        <v>#VALUE!</v>
      </c>
      <c r="CC149" s="133" t="e">
        <f t="shared" si="8"/>
        <v>#VALUE!</v>
      </c>
      <c r="CD149" s="130" t="e">
        <f t="shared" si="9"/>
        <v>#VALUE!</v>
      </c>
      <c r="CE149" s="183" t="e">
        <f>$AY149*Assembly!AC$4+$AZ149*Assembly!AC$5+$BA149*Assembly!AC$6+$BB149*Assembly!AC$7+$BC149*Assembly!AC$8+$BD149*Assembly!AC$9+$BE149*Assembly!AC$10+$BF149*Assembly!AC$11+$BG149*Assembly!AC$12+$BH149*Assembly!AC$13+$BI149*Assembly!AC$14+$BJ149*Assembly!AC$15+$BK149*Assembly!AC$16+$BL149*Assembly!AC$17+$BM149*Assembly!AC$18+$BN149*Assembly!AC$19+$BO149*Assembly!AC$20+$BP149*Assembly!AC$21+$BQ149*Assembly!AC$22+$BR149*Assembly!AC$23+$BS149*Assembly!AC$24</f>
        <v>#VALUE!</v>
      </c>
      <c r="CF149" s="145" t="e">
        <f>$AY149*Assembly!M$4+$AZ149*Assembly!M$5+$BA149*Assembly!M$6+$BB149*Assembly!M$7+$BC149*Assembly!M$8+$BD149*Assembly!M$9+$BE149*Assembly!M$10+$BF149*Assembly!M$11+$BG149*Assembly!M$12+$BH149*Assembly!M$13+$BI149*Assembly!M$14+$BJ149*Assembly!M$15+$BK149*Assembly!M$16+$BL149*Assembly!M$17+$BM149*Assembly!M$18+$BN149*Assembly!M$19+$BO149*Assembly!M$20+$BP149*Assembly!M$21+$BQ149*Assembly!M$22+$BR149*Assembly!M$23+$BS149*Assembly!M$24</f>
        <v>#VALUE!</v>
      </c>
      <c r="CG149" s="145" t="e">
        <f>$AY149*Assembly!N$4+$AZ149*Assembly!N$5+$BA149*Assembly!N$6+$BB149*Assembly!N$7+$BC149*Assembly!N$8+$BD149*Assembly!N$9+$BE149*Assembly!N$10+$BF149*Assembly!N$11+$BG149*Assembly!N$12+$BH149*Assembly!N$13+$BI149*Assembly!N$14+$BJ149*Assembly!N$15+$BK149*Assembly!N$16+$BL149*Assembly!N$17+$BM149*Assembly!N$18+$BN149*Assembly!N$19+$BO149*Assembly!N$20+$BP149*Assembly!N$21+$BQ149*Assembly!N$22+$BR149*Assembly!N$23+$BS149*Assembly!N$24</f>
        <v>#VALUE!</v>
      </c>
      <c r="CH149" s="145" t="e">
        <f>$AY149*Assembly!O$4+$AZ149*Assembly!O$5+$BA149*Assembly!O$6+$BB149*Assembly!O$7+$BC149*Assembly!O$8+$BD149*Assembly!O$9+$BE149*Assembly!O$10+$BF149*Assembly!O$11+$BG149*Assembly!O$12+$BH149*Assembly!O$13+$BI149*Assembly!O$14+$BJ149*Assembly!O$15+$BK149*Assembly!O$16+$BL149*Assembly!O$17+$BM149*Assembly!O$18+$BN149*Assembly!O$19+$BO149*Assembly!O$20+$BP149*Assembly!O$21+$BQ149*Assembly!O$22+$BR149*Assembly!O$23+$BS149*Assembly!O$24</f>
        <v>#VALUE!</v>
      </c>
      <c r="CI149" s="140" t="e">
        <f>$AY149*Assembly!P$4+$AZ149*Assembly!P$5+$BA149*Assembly!P$6+$BB149*Assembly!P$7+$BC149*Assembly!P$8+$BD149*Assembly!P$9+$BE149*Assembly!P$10+$BF149*Assembly!P$11+$BG149*Assembly!P$12+$BH149*Assembly!P$13+$BI149*Assembly!P$14+$BJ149*Assembly!P$15+$BK149*Assembly!P$16+$BL149*Assembly!P$17+$BM149*Assembly!P$18+$BN149*Assembly!P$19+$BO149*Assembly!P$20+$BP149*Assembly!P$21+$BQ149*Assembly!P$22+$BR149*Assembly!P$23+$BS149*Assembly!P$24</f>
        <v>#VALUE!</v>
      </c>
      <c r="CJ149" s="140" t="e">
        <f>$AY149*Assembly!Q$4+$AZ149*Assembly!Q$5+$BA149*Assembly!Q$6+$BB149*Assembly!Q$7+$BC149*Assembly!Q$8+$BD149*Assembly!Q$9+$BE149*Assembly!Q$10+$BF149*Assembly!Q$11+$BG149*Assembly!Q$12+$BH149*Assembly!Q$13+$BI149*Assembly!Q$14+$BJ149*Assembly!Q$15+$BK149*Assembly!Q$16+$BL149*Assembly!Q$17+$BM149*Assembly!Q$18+$BN149*Assembly!Q$19+$BO149*Assembly!Q$20+$BP149*Assembly!Q$21+$BQ149*Assembly!Q$22+$BR149*Assembly!Q$23+$BS149*Assembly!Q$24</f>
        <v>#VALUE!</v>
      </c>
      <c r="CK149" s="145" t="e">
        <f>$AY149*Assembly!R$4+$AZ149*Assembly!R$5+$BA149*Assembly!R$6+$BB149*Assembly!R$7+$BC149*Assembly!R$8+$BD149*Assembly!R$9+$BE149*Assembly!R$10+$BF149*Assembly!R$11+$BG149*Assembly!R$12+$BH149*Assembly!R$13+$BI149*Assembly!R$14+$BJ149*Assembly!R$15+$BK149*Assembly!R$16+$BL149*Assembly!R$17+$BM149*Assembly!R$18+$BN149*Assembly!R$19+$BO149*Assembly!R$20+$BP149*Assembly!R$21+$BQ149*Assembly!R$22+$BR149*Assembly!R$23+$BS149*Assembly!R$24</f>
        <v>#VALUE!</v>
      </c>
      <c r="CL149" s="140" t="e">
        <f>$AY149*Assembly!S$4+$AZ149*Assembly!S$5+$BA149*Assembly!S$6+$BB149*Assembly!S$7+$BC149*Assembly!S$8+$BD149*Assembly!S$9+$BE149*Assembly!S$10+$BF149*Assembly!S$11+$BG149*Assembly!S$12+$BH149*Assembly!S$13+$BI149*Assembly!S$14+$BJ149*Assembly!S$15+$BK149*Assembly!S$16+$BL149*Assembly!S$17+$BM149*Assembly!S$18+$BN149*Assembly!S$19+$BO149*Assembly!S$20+$BP149*Assembly!S$21+$BQ149*Assembly!S$22+$BR149*Assembly!S$23+$BS149*Assembly!S$24</f>
        <v>#VALUE!</v>
      </c>
      <c r="CM149" s="140" t="e">
        <f>$AY149*Assembly!T$4+$AZ149*Assembly!T$5+$BA149*Assembly!T$6+$BB149*Assembly!T$7+$BC149*Assembly!T$8+$BD149*Assembly!T$9+$BE149*Assembly!T$10+$BF149*Assembly!T$11+$BG149*Assembly!T$12+$BH149*Assembly!T$13+$BI149*Assembly!T$14+$BJ149*Assembly!T$15+$BK149*Assembly!T$16+$BL149*Assembly!T$17+$BM149*Assembly!T$18+$BN149*Assembly!T$19+$BO149*Assembly!T$20+$BP149*Assembly!T$21+$BQ149*Assembly!T$22+$BR149*Assembly!T$23+$BS149*Assembly!T$24</f>
        <v>#VALUE!</v>
      </c>
      <c r="CN149" s="140" t="e">
        <f>$AY149*Assembly!U$4+$AZ149*Assembly!U$5+$BA149*Assembly!U$6+$BB149*Assembly!U$7+$BC149*Assembly!U$8+$BD149*Assembly!U$9+$BE149*Assembly!U$10+$BF149*Assembly!U$11+$BG149*Assembly!U$12+$BH149*Assembly!U$13+$BI149*Assembly!U$14+$BJ149*Assembly!U$15+$BK149*Assembly!U$16+$BL149*Assembly!U$17+$BM149*Assembly!U$18+$BN149*Assembly!U$19+$BO149*Assembly!U$20+$BP149*Assembly!U$21+$BQ149*Assembly!U$22+$BR149*Assembly!U$23+$BS149*Assembly!U$24</f>
        <v>#VALUE!</v>
      </c>
      <c r="CO149" s="145" t="e">
        <f>$AY149*Assembly!V$4+$AZ149*Assembly!V$5+$BA149*Assembly!V$6+$BB149*Assembly!V$7+$BC149*Assembly!V$8+$BD149*Assembly!V$9+$BE149*Assembly!V$10+$BF149*Assembly!V$11+$BG149*Assembly!V$12+$BH149*Assembly!V$13+$BI149*Assembly!V$14+$BJ149*Assembly!V$15+$BK149*Assembly!V$16+$BL149*Assembly!V$17+$BM149*Assembly!V$18+$BN149*Assembly!V$19+$BO149*Assembly!V$20+$BP149*Assembly!V$21+$BQ149*Assembly!V$22+$BR149*Assembly!V$23+$BS149*Assembly!V$24</f>
        <v>#VALUE!</v>
      </c>
      <c r="CP149" s="145" t="e">
        <f>CF149*Refining!$F$3</f>
        <v>#VALUE!</v>
      </c>
      <c r="CQ149" s="145" t="e">
        <f>CG149*Refining!$F$4</f>
        <v>#VALUE!</v>
      </c>
      <c r="CR149" s="145" t="e">
        <f>CH149*Refining!$F$5</f>
        <v>#VALUE!</v>
      </c>
      <c r="CS149" s="145" t="e">
        <f>CI149*Refining!$F$6</f>
        <v>#VALUE!</v>
      </c>
      <c r="CT149" s="145" t="e">
        <f>CJ149*Refining!$F$7</f>
        <v>#VALUE!</v>
      </c>
      <c r="CU149" s="145" t="e">
        <f>CK149*Refining!$F$8</f>
        <v>#VALUE!</v>
      </c>
      <c r="CV149" s="145" t="e">
        <f>CL149*Refining!$F$9</f>
        <v>#VALUE!</v>
      </c>
      <c r="CW149" s="145" t="e">
        <f>CM149*Refining!$F$10</f>
        <v>#VALUE!</v>
      </c>
      <c r="CX149" s="145" t="e">
        <f>CN149*Refining!$F$11</f>
        <v>#VALUE!</v>
      </c>
      <c r="CY149" s="145" t="e">
        <f>CO149*Refining!$F$12</f>
        <v>#VALUE!</v>
      </c>
      <c r="CZ149" s="185" t="e">
        <f t="shared" ref="CZ149:DS149" si="603">IF(CF149 = 0, "", CF149)</f>
        <v>#VALUE!</v>
      </c>
      <c r="DA149" s="186" t="e">
        <f t="shared" si="603"/>
        <v>#VALUE!</v>
      </c>
      <c r="DB149" s="186" t="e">
        <f t="shared" si="603"/>
        <v>#VALUE!</v>
      </c>
      <c r="DC149" s="186" t="e">
        <f t="shared" si="603"/>
        <v>#VALUE!</v>
      </c>
      <c r="DD149" s="186" t="e">
        <f t="shared" si="603"/>
        <v>#VALUE!</v>
      </c>
      <c r="DE149" s="186" t="e">
        <f t="shared" si="603"/>
        <v>#VALUE!</v>
      </c>
      <c r="DF149" s="186" t="e">
        <f t="shared" si="603"/>
        <v>#VALUE!</v>
      </c>
      <c r="DG149" s="186" t="e">
        <f t="shared" si="603"/>
        <v>#VALUE!</v>
      </c>
      <c r="DH149" s="186" t="e">
        <f t="shared" si="603"/>
        <v>#VALUE!</v>
      </c>
      <c r="DI149" s="187" t="e">
        <f t="shared" si="603"/>
        <v>#VALUE!</v>
      </c>
      <c r="DJ149" s="185" t="e">
        <f t="shared" si="603"/>
        <v>#VALUE!</v>
      </c>
      <c r="DK149" s="186" t="e">
        <f t="shared" si="603"/>
        <v>#VALUE!</v>
      </c>
      <c r="DL149" s="186" t="e">
        <f t="shared" si="603"/>
        <v>#VALUE!</v>
      </c>
      <c r="DM149" s="186" t="e">
        <f t="shared" si="603"/>
        <v>#VALUE!</v>
      </c>
      <c r="DN149" s="211" t="e">
        <f t="shared" si="603"/>
        <v>#VALUE!</v>
      </c>
      <c r="DO149" s="186" t="e">
        <f t="shared" si="603"/>
        <v>#VALUE!</v>
      </c>
      <c r="DP149" s="186" t="e">
        <f t="shared" si="603"/>
        <v>#VALUE!</v>
      </c>
      <c r="DQ149" s="186" t="e">
        <f t="shared" si="603"/>
        <v>#VALUE!</v>
      </c>
      <c r="DR149" s="186" t="e">
        <f t="shared" si="603"/>
        <v>#VALUE!</v>
      </c>
      <c r="DS149" s="187" t="e">
        <f t="shared" si="603"/>
        <v>#VALUE!</v>
      </c>
      <c r="DT149" s="185" t="e">
        <f t="shared" si="11"/>
        <v>#VALUE!</v>
      </c>
      <c r="DU149" s="189" t="e">
        <f t="shared" si="12"/>
        <v>#VALUE!</v>
      </c>
      <c r="DV149" s="133" t="e">
        <f>CZ149*'Ores &amp; Ingots'!$C$3+DA149*'Ores &amp; Ingots'!$C$4+DB149*'Ores &amp; Ingots'!$C$5+DC149*'Ores &amp; Ingots'!$C$6+DD149*'Ores &amp; Ingots'!$C$7+DE149*'Ores &amp; Ingots'!$C$8+DF149*'Ores &amp; Ingots'!$C$9+DG149*'Ores &amp; Ingots'!$C$10+DH149*'Ores &amp; Ingots'!$C$11+DI149*'Ores &amp; Ingots'!$C$12</f>
        <v>#VALUE!</v>
      </c>
      <c r="DW149" s="133" t="e">
        <f>DJ149*'Ores &amp; Ingots'!$B$3+DK149*'Ores &amp; Ingots'!$B$4+DL149*'Ores &amp; Ingots'!$B$5+DM149*'Ores &amp; Ingots'!$B$6+DN149*'Ores &amp; Ingots'!$B$7+DO149*'Ores &amp; Ingots'!$B$8+DP149*'Ores &amp; Ingots'!$B$9+DQ149*'Ores &amp; Ingots'!$B$10+DR149*'Ores &amp; Ingots'!$B$11+DS149*'Ores &amp; Ingots'!$B$12</f>
        <v>#VALUE!</v>
      </c>
      <c r="DX149" s="189" t="e">
        <f>CZ149*Refining!$G$3+DA149*Refining!$G$4+DB149*Refining!$G$5+DC149*Refining!$G$6+DD149*Refining!$G$7+DE149*Refining!$G$8+DF149*Refining!$G$9+DG149*Refining!$G$10+DH149*Refining!$G$11+DI149*Refining!$G$12</f>
        <v>#VALUE!</v>
      </c>
      <c r="DY149" s="189" t="e">
        <f t="shared" si="13"/>
        <v>#VALUE!</v>
      </c>
      <c r="DZ149" s="192" t="e">
        <f t="shared" si="14"/>
        <v>#VALUE!</v>
      </c>
      <c r="EA149" s="185" t="e">
        <f t="shared" si="15"/>
        <v>#VALUE!</v>
      </c>
      <c r="EB149" s="194" t="e">
        <f t="shared" ref="EB149:EC149" si="604">EA149/60</f>
        <v>#VALUE!</v>
      </c>
      <c r="EC149" s="194" t="e">
        <f t="shared" si="604"/>
        <v>#VALUE!</v>
      </c>
      <c r="ED149" s="185" t="e">
        <f t="shared" si="17"/>
        <v>#VALUE!</v>
      </c>
      <c r="EE149" s="194" t="e">
        <f t="shared" ref="EE149:EF149" si="605">ED149/1000</f>
        <v>#VALUE!</v>
      </c>
      <c r="EF149" s="196" t="e">
        <f t="shared" si="605"/>
        <v>#VALUE!</v>
      </c>
      <c r="EG149" s="130" t="e">
        <f t="shared" si="19"/>
        <v>#VALUE!</v>
      </c>
      <c r="EH149" s="132" t="e">
        <f t="shared" si="20"/>
        <v>#VALUE!</v>
      </c>
      <c r="EI149" s="133" t="s">
        <v>28</v>
      </c>
    </row>
    <row r="150" spans="1:139" ht="12.75" x14ac:dyDescent="0.2">
      <c r="A150" s="864"/>
      <c r="B150" s="135" t="s">
        <v>362</v>
      </c>
      <c r="C150" s="137" t="s">
        <v>156</v>
      </c>
      <c r="D150" s="137">
        <v>1</v>
      </c>
      <c r="E150" s="137">
        <v>1</v>
      </c>
      <c r="F150" s="137">
        <v>1</v>
      </c>
      <c r="G150" s="139">
        <f t="shared" si="0"/>
        <v>15.625</v>
      </c>
      <c r="H150" s="140">
        <v>15</v>
      </c>
      <c r="I150" s="140">
        <v>15</v>
      </c>
      <c r="J150" s="140">
        <f>H150/Main!$D$9</f>
        <v>3</v>
      </c>
      <c r="K150" s="140">
        <f>I150/Main!$D$10</f>
        <v>7.5</v>
      </c>
      <c r="L150" s="140">
        <f t="shared" si="1"/>
        <v>2.5</v>
      </c>
      <c r="M150" s="140">
        <v>1</v>
      </c>
      <c r="N150" s="145">
        <v>30</v>
      </c>
      <c r="O150" s="145">
        <v>30</v>
      </c>
      <c r="P150" s="143"/>
      <c r="Q150" s="145"/>
      <c r="R150" s="143"/>
      <c r="S150" s="146"/>
      <c r="T150" s="146"/>
      <c r="U150" s="143"/>
      <c r="V150" s="143"/>
      <c r="W150" s="146"/>
      <c r="X150" s="146"/>
      <c r="Y150" s="143"/>
      <c r="Z150" s="143"/>
      <c r="AA150" s="145" t="s">
        <v>240</v>
      </c>
      <c r="AB150" s="145" t="s">
        <v>220</v>
      </c>
      <c r="AC150" s="362" t="s">
        <v>220</v>
      </c>
      <c r="AD150" s="133">
        <v>0</v>
      </c>
      <c r="AE150" s="133">
        <v>40</v>
      </c>
      <c r="AF150" s="133">
        <v>0</v>
      </c>
      <c r="AG150" s="133">
        <v>0</v>
      </c>
      <c r="AH150" s="133">
        <v>20</v>
      </c>
      <c r="AI150" s="133">
        <v>0</v>
      </c>
      <c r="AJ150" s="133">
        <v>8</v>
      </c>
      <c r="AK150" s="167">
        <v>30</v>
      </c>
      <c r="AL150" s="133">
        <v>8</v>
      </c>
      <c r="AM150" s="133">
        <v>0</v>
      </c>
      <c r="AN150" s="133">
        <v>0</v>
      </c>
      <c r="AO150" s="133">
        <v>0</v>
      </c>
      <c r="AP150" s="133">
        <v>10</v>
      </c>
      <c r="AQ150" s="133">
        <v>0</v>
      </c>
      <c r="AR150" s="133">
        <v>0</v>
      </c>
      <c r="AS150" s="133">
        <v>0</v>
      </c>
      <c r="AT150" s="133">
        <v>0</v>
      </c>
      <c r="AU150" s="133">
        <v>0</v>
      </c>
      <c r="AV150" s="133">
        <v>0</v>
      </c>
      <c r="AW150" s="133">
        <v>0</v>
      </c>
      <c r="AX150" s="133">
        <v>0</v>
      </c>
      <c r="AY150" s="161" t="str">
        <f t="shared" ref="AY150:BS150" si="606">IF(AD150 = 0, "", AD150)</f>
        <v/>
      </c>
      <c r="AZ150" s="133">
        <f t="shared" si="606"/>
        <v>40</v>
      </c>
      <c r="BA150" s="137" t="str">
        <f t="shared" si="606"/>
        <v/>
      </c>
      <c r="BB150" s="137" t="str">
        <f t="shared" si="606"/>
        <v/>
      </c>
      <c r="BC150" s="133">
        <f t="shared" si="606"/>
        <v>20</v>
      </c>
      <c r="BD150" s="137" t="str">
        <f t="shared" si="606"/>
        <v/>
      </c>
      <c r="BE150" s="133">
        <f t="shared" si="606"/>
        <v>8</v>
      </c>
      <c r="BF150" s="167">
        <f t="shared" si="606"/>
        <v>30</v>
      </c>
      <c r="BG150" s="133">
        <f t="shared" si="606"/>
        <v>8</v>
      </c>
      <c r="BH150" s="137" t="str">
        <f t="shared" si="606"/>
        <v/>
      </c>
      <c r="BI150" s="137" t="str">
        <f t="shared" si="606"/>
        <v/>
      </c>
      <c r="BJ150" s="137" t="str">
        <f t="shared" si="606"/>
        <v/>
      </c>
      <c r="BK150" s="133">
        <f t="shared" si="606"/>
        <v>10</v>
      </c>
      <c r="BL150" s="137" t="str">
        <f t="shared" si="606"/>
        <v/>
      </c>
      <c r="BM150" s="137" t="str">
        <f t="shared" si="606"/>
        <v/>
      </c>
      <c r="BN150" s="137" t="str">
        <f t="shared" si="606"/>
        <v/>
      </c>
      <c r="BO150" s="137" t="str">
        <f t="shared" si="606"/>
        <v/>
      </c>
      <c r="BP150" s="137" t="str">
        <f t="shared" si="606"/>
        <v/>
      </c>
      <c r="BQ150" s="137" t="str">
        <f t="shared" si="606"/>
        <v/>
      </c>
      <c r="BR150" s="137" t="str">
        <f t="shared" si="606"/>
        <v/>
      </c>
      <c r="BS150" s="169" t="str">
        <f t="shared" si="606"/>
        <v/>
      </c>
      <c r="BT150" s="174" t="e">
        <f>$AY150*Assembly!Z$4+$AZ150*Assembly!Z$5+$BA150*Assembly!Z$6+$BB150*Assembly!Z$7+$BC150*Assembly!Z$8+$BD150*Assembly!Z$9+$BE150*Assembly!Z$10+$BF150*Assembly!Z$11+$BG150*Assembly!Z$12+$BH150*Assembly!Z$13+$BI150*Assembly!Z$14+$BJ150*Assembly!Z$15+$BK150*Assembly!Z$16+$BL150*Assembly!Z$17+$BM150*Assembly!Z$18+$BN150*Assembly!Z$19+$BO150*Assembly!Z$20+$BP150*Assembly!Z$21+$BQ150*Assembly!Z$22+$BR150*Assembly!Z$23+$BS150*Assembly!Z$24</f>
        <v>#VALUE!</v>
      </c>
      <c r="BU150" s="133" t="e">
        <f t="shared" si="3"/>
        <v>#VALUE!</v>
      </c>
      <c r="BV150" s="133"/>
      <c r="BW150" s="133" t="e">
        <f>$AY150*Assembly!AD$4+$AZ150*Assembly!AD$5+$BA150*Assembly!AD$6+$BB150*Assembly!AD$7+$BC150*Assembly!AD$8+$BD150*Assembly!AD$9+$BE150*Assembly!AD$10+$BF150*Assembly!AD$11+$BG150*Assembly!AD$12+$BH150*Assembly!AD$13+$BI150*Assembly!AD$14+$BJ150*Assembly!AD$15+$BK150*Assembly!AD$16+$BL150*Assembly!AD$17+$BM150*Assembly!AD$18+$BN150*Assembly!AD$19+$BO150*Assembly!AD$20+$BP150*Assembly!AD$21+$BQ150*Assembly!AD$22+$BR150*Assembly!AD$23+$BS150*Assembly!AD$24</f>
        <v>#VALUE!</v>
      </c>
      <c r="BX150" s="177" t="e">
        <f t="shared" si="4"/>
        <v>#VALUE!</v>
      </c>
      <c r="BY150" s="178" t="e">
        <f t="shared" si="5"/>
        <v>#VALUE!</v>
      </c>
      <c r="BZ150" s="179" t="e">
        <f t="shared" si="6"/>
        <v>#VALUE!</v>
      </c>
      <c r="CA150" s="178" t="e">
        <f t="shared" si="7"/>
        <v>#VALUE!</v>
      </c>
      <c r="CB150" s="133" t="e">
        <f>$AY150*Assembly!Y$4+$AZ150*Assembly!Y$5+$BA150*Assembly!Y$6+$BB150*Assembly!Y$7+$BC150*Assembly!Y$8+$BD150*Assembly!Y$9+$BE150*Assembly!Y$10+$BF150*Assembly!Y$11+$BG150*Assembly!Y$12+$BH150*Assembly!Y$13+$BI150*Assembly!Y$14+$BJ150*Assembly!Y$15+$BK150*Assembly!Y$16+$BL150*Assembly!Y$17+$BM150*Assembly!Y$18+$BN150*Assembly!Y$19+$BO150*Assembly!Y$20+$BP150*Assembly!Y$21+$BQ150*Assembly!Y$22+$BR150*Assembly!Y$23+$BS150*Assembly!Y$24</f>
        <v>#VALUE!</v>
      </c>
      <c r="CC150" s="133" t="e">
        <f t="shared" si="8"/>
        <v>#VALUE!</v>
      </c>
      <c r="CD150" s="130" t="e">
        <f t="shared" si="9"/>
        <v>#VALUE!</v>
      </c>
      <c r="CE150" s="183" t="e">
        <f>$AY150*Assembly!AC$4+$AZ150*Assembly!AC$5+$BA150*Assembly!AC$6+$BB150*Assembly!AC$7+$BC150*Assembly!AC$8+$BD150*Assembly!AC$9+$BE150*Assembly!AC$10+$BF150*Assembly!AC$11+$BG150*Assembly!AC$12+$BH150*Assembly!AC$13+$BI150*Assembly!AC$14+$BJ150*Assembly!AC$15+$BK150*Assembly!AC$16+$BL150*Assembly!AC$17+$BM150*Assembly!AC$18+$BN150*Assembly!AC$19+$BO150*Assembly!AC$20+$BP150*Assembly!AC$21+$BQ150*Assembly!AC$22+$BR150*Assembly!AC$23+$BS150*Assembly!AC$24</f>
        <v>#VALUE!</v>
      </c>
      <c r="CF150" s="145" t="e">
        <f>$AY150*Assembly!M$4+$AZ150*Assembly!M$5+$BA150*Assembly!M$6+$BB150*Assembly!M$7+$BC150*Assembly!M$8+$BD150*Assembly!M$9+$BE150*Assembly!M$10+$BF150*Assembly!M$11+$BG150*Assembly!M$12+$BH150*Assembly!M$13+$BI150*Assembly!M$14+$BJ150*Assembly!M$15+$BK150*Assembly!M$16+$BL150*Assembly!M$17+$BM150*Assembly!M$18+$BN150*Assembly!M$19+$BO150*Assembly!M$20+$BP150*Assembly!M$21+$BQ150*Assembly!M$22+$BR150*Assembly!M$23+$BS150*Assembly!M$24</f>
        <v>#VALUE!</v>
      </c>
      <c r="CG150" s="145" t="e">
        <f>$AY150*Assembly!N$4+$AZ150*Assembly!N$5+$BA150*Assembly!N$6+$BB150*Assembly!N$7+$BC150*Assembly!N$8+$BD150*Assembly!N$9+$BE150*Assembly!N$10+$BF150*Assembly!N$11+$BG150*Assembly!N$12+$BH150*Assembly!N$13+$BI150*Assembly!N$14+$BJ150*Assembly!N$15+$BK150*Assembly!N$16+$BL150*Assembly!N$17+$BM150*Assembly!N$18+$BN150*Assembly!N$19+$BO150*Assembly!N$20+$BP150*Assembly!N$21+$BQ150*Assembly!N$22+$BR150*Assembly!N$23+$BS150*Assembly!N$24</f>
        <v>#VALUE!</v>
      </c>
      <c r="CH150" s="145" t="e">
        <f>$AY150*Assembly!O$4+$AZ150*Assembly!O$5+$BA150*Assembly!O$6+$BB150*Assembly!O$7+$BC150*Assembly!O$8+$BD150*Assembly!O$9+$BE150*Assembly!O$10+$BF150*Assembly!O$11+$BG150*Assembly!O$12+$BH150*Assembly!O$13+$BI150*Assembly!O$14+$BJ150*Assembly!O$15+$BK150*Assembly!O$16+$BL150*Assembly!O$17+$BM150*Assembly!O$18+$BN150*Assembly!O$19+$BO150*Assembly!O$20+$BP150*Assembly!O$21+$BQ150*Assembly!O$22+$BR150*Assembly!O$23+$BS150*Assembly!O$24</f>
        <v>#VALUE!</v>
      </c>
      <c r="CI150" s="140" t="e">
        <f>$AY150*Assembly!P$4+$AZ150*Assembly!P$5+$BA150*Assembly!P$6+$BB150*Assembly!P$7+$BC150*Assembly!P$8+$BD150*Assembly!P$9+$BE150*Assembly!P$10+$BF150*Assembly!P$11+$BG150*Assembly!P$12+$BH150*Assembly!P$13+$BI150*Assembly!P$14+$BJ150*Assembly!P$15+$BK150*Assembly!P$16+$BL150*Assembly!P$17+$BM150*Assembly!P$18+$BN150*Assembly!P$19+$BO150*Assembly!P$20+$BP150*Assembly!P$21+$BQ150*Assembly!P$22+$BR150*Assembly!P$23+$BS150*Assembly!P$24</f>
        <v>#VALUE!</v>
      </c>
      <c r="CJ150" s="140" t="e">
        <f>$AY150*Assembly!Q$4+$AZ150*Assembly!Q$5+$BA150*Assembly!Q$6+$BB150*Assembly!Q$7+$BC150*Assembly!Q$8+$BD150*Assembly!Q$9+$BE150*Assembly!Q$10+$BF150*Assembly!Q$11+$BG150*Assembly!Q$12+$BH150*Assembly!Q$13+$BI150*Assembly!Q$14+$BJ150*Assembly!Q$15+$BK150*Assembly!Q$16+$BL150*Assembly!Q$17+$BM150*Assembly!Q$18+$BN150*Assembly!Q$19+$BO150*Assembly!Q$20+$BP150*Assembly!Q$21+$BQ150*Assembly!Q$22+$BR150*Assembly!Q$23+$BS150*Assembly!Q$24</f>
        <v>#VALUE!</v>
      </c>
      <c r="CK150" s="145" t="e">
        <f>$AY150*Assembly!R$4+$AZ150*Assembly!R$5+$BA150*Assembly!R$6+$BB150*Assembly!R$7+$BC150*Assembly!R$8+$BD150*Assembly!R$9+$BE150*Assembly!R$10+$BF150*Assembly!R$11+$BG150*Assembly!R$12+$BH150*Assembly!R$13+$BI150*Assembly!R$14+$BJ150*Assembly!R$15+$BK150*Assembly!R$16+$BL150*Assembly!R$17+$BM150*Assembly!R$18+$BN150*Assembly!R$19+$BO150*Assembly!R$20+$BP150*Assembly!R$21+$BQ150*Assembly!R$22+$BR150*Assembly!R$23+$BS150*Assembly!R$24</f>
        <v>#VALUE!</v>
      </c>
      <c r="CL150" s="140" t="e">
        <f>$AY150*Assembly!S$4+$AZ150*Assembly!S$5+$BA150*Assembly!S$6+$BB150*Assembly!S$7+$BC150*Assembly!S$8+$BD150*Assembly!S$9+$BE150*Assembly!S$10+$BF150*Assembly!S$11+$BG150*Assembly!S$12+$BH150*Assembly!S$13+$BI150*Assembly!S$14+$BJ150*Assembly!S$15+$BK150*Assembly!S$16+$BL150*Assembly!S$17+$BM150*Assembly!S$18+$BN150*Assembly!S$19+$BO150*Assembly!S$20+$BP150*Assembly!S$21+$BQ150*Assembly!S$22+$BR150*Assembly!S$23+$BS150*Assembly!S$24</f>
        <v>#VALUE!</v>
      </c>
      <c r="CM150" s="140" t="e">
        <f>$AY150*Assembly!T$4+$AZ150*Assembly!T$5+$BA150*Assembly!T$6+$BB150*Assembly!T$7+$BC150*Assembly!T$8+$BD150*Assembly!T$9+$BE150*Assembly!T$10+$BF150*Assembly!T$11+$BG150*Assembly!T$12+$BH150*Assembly!T$13+$BI150*Assembly!T$14+$BJ150*Assembly!T$15+$BK150*Assembly!T$16+$BL150*Assembly!T$17+$BM150*Assembly!T$18+$BN150*Assembly!T$19+$BO150*Assembly!T$20+$BP150*Assembly!T$21+$BQ150*Assembly!T$22+$BR150*Assembly!T$23+$BS150*Assembly!T$24</f>
        <v>#VALUE!</v>
      </c>
      <c r="CN150" s="140" t="e">
        <f>$AY150*Assembly!U$4+$AZ150*Assembly!U$5+$BA150*Assembly!U$6+$BB150*Assembly!U$7+$BC150*Assembly!U$8+$BD150*Assembly!U$9+$BE150*Assembly!U$10+$BF150*Assembly!U$11+$BG150*Assembly!U$12+$BH150*Assembly!U$13+$BI150*Assembly!U$14+$BJ150*Assembly!U$15+$BK150*Assembly!U$16+$BL150*Assembly!U$17+$BM150*Assembly!U$18+$BN150*Assembly!U$19+$BO150*Assembly!U$20+$BP150*Assembly!U$21+$BQ150*Assembly!U$22+$BR150*Assembly!U$23+$BS150*Assembly!U$24</f>
        <v>#VALUE!</v>
      </c>
      <c r="CO150" s="145" t="e">
        <f>$AY150*Assembly!V$4+$AZ150*Assembly!V$5+$BA150*Assembly!V$6+$BB150*Assembly!V$7+$BC150*Assembly!V$8+$BD150*Assembly!V$9+$BE150*Assembly!V$10+$BF150*Assembly!V$11+$BG150*Assembly!V$12+$BH150*Assembly!V$13+$BI150*Assembly!V$14+$BJ150*Assembly!V$15+$BK150*Assembly!V$16+$BL150*Assembly!V$17+$BM150*Assembly!V$18+$BN150*Assembly!V$19+$BO150*Assembly!V$20+$BP150*Assembly!V$21+$BQ150*Assembly!V$22+$BR150*Assembly!V$23+$BS150*Assembly!V$24</f>
        <v>#VALUE!</v>
      </c>
      <c r="CP150" s="145" t="e">
        <f>CF150*Refining!$F$3</f>
        <v>#VALUE!</v>
      </c>
      <c r="CQ150" s="145" t="e">
        <f>CG150*Refining!$F$4</f>
        <v>#VALUE!</v>
      </c>
      <c r="CR150" s="145" t="e">
        <f>CH150*Refining!$F$5</f>
        <v>#VALUE!</v>
      </c>
      <c r="CS150" s="145" t="e">
        <f>CI150*Refining!$F$6</f>
        <v>#VALUE!</v>
      </c>
      <c r="CT150" s="145" t="e">
        <f>CJ150*Refining!$F$7</f>
        <v>#VALUE!</v>
      </c>
      <c r="CU150" s="145" t="e">
        <f>CK150*Refining!$F$8</f>
        <v>#VALUE!</v>
      </c>
      <c r="CV150" s="145" t="e">
        <f>CL150*Refining!$F$9</f>
        <v>#VALUE!</v>
      </c>
      <c r="CW150" s="145" t="e">
        <f>CM150*Refining!$F$10</f>
        <v>#VALUE!</v>
      </c>
      <c r="CX150" s="145" t="e">
        <f>CN150*Refining!$F$11</f>
        <v>#VALUE!</v>
      </c>
      <c r="CY150" s="145" t="e">
        <f>CO150*Refining!$F$12</f>
        <v>#VALUE!</v>
      </c>
      <c r="CZ150" s="185" t="e">
        <f t="shared" ref="CZ150:DS150" si="607">IF(CF150 = 0, "", CF150)</f>
        <v>#VALUE!</v>
      </c>
      <c r="DA150" s="189" t="e">
        <f t="shared" si="607"/>
        <v>#VALUE!</v>
      </c>
      <c r="DB150" s="186" t="e">
        <f t="shared" si="607"/>
        <v>#VALUE!</v>
      </c>
      <c r="DC150" s="186" t="e">
        <f t="shared" si="607"/>
        <v>#VALUE!</v>
      </c>
      <c r="DD150" s="186" t="e">
        <f t="shared" si="607"/>
        <v>#VALUE!</v>
      </c>
      <c r="DE150" s="186" t="e">
        <f t="shared" si="607"/>
        <v>#VALUE!</v>
      </c>
      <c r="DF150" s="186" t="e">
        <f t="shared" si="607"/>
        <v>#VALUE!</v>
      </c>
      <c r="DG150" s="186" t="e">
        <f t="shared" si="607"/>
        <v>#VALUE!</v>
      </c>
      <c r="DH150" s="186" t="e">
        <f t="shared" si="607"/>
        <v>#VALUE!</v>
      </c>
      <c r="DI150" s="187" t="e">
        <f t="shared" si="607"/>
        <v>#VALUE!</v>
      </c>
      <c r="DJ150" s="185" t="e">
        <f t="shared" si="607"/>
        <v>#VALUE!</v>
      </c>
      <c r="DK150" s="189" t="e">
        <f t="shared" si="607"/>
        <v>#VALUE!</v>
      </c>
      <c r="DL150" s="186" t="e">
        <f t="shared" si="607"/>
        <v>#VALUE!</v>
      </c>
      <c r="DM150" s="186" t="e">
        <f t="shared" si="607"/>
        <v>#VALUE!</v>
      </c>
      <c r="DN150" s="211" t="e">
        <f t="shared" si="607"/>
        <v>#VALUE!</v>
      </c>
      <c r="DO150" s="186" t="e">
        <f t="shared" si="607"/>
        <v>#VALUE!</v>
      </c>
      <c r="DP150" s="186" t="e">
        <f t="shared" si="607"/>
        <v>#VALUE!</v>
      </c>
      <c r="DQ150" s="186" t="e">
        <f t="shared" si="607"/>
        <v>#VALUE!</v>
      </c>
      <c r="DR150" s="186" t="e">
        <f t="shared" si="607"/>
        <v>#VALUE!</v>
      </c>
      <c r="DS150" s="187" t="e">
        <f t="shared" si="607"/>
        <v>#VALUE!</v>
      </c>
      <c r="DT150" s="185" t="e">
        <f t="shared" si="11"/>
        <v>#VALUE!</v>
      </c>
      <c r="DU150" s="189" t="e">
        <f t="shared" si="12"/>
        <v>#VALUE!</v>
      </c>
      <c r="DV150" s="133" t="e">
        <f>CZ150*'Ores &amp; Ingots'!$C$3+DA150*'Ores &amp; Ingots'!$C$4+DB150*'Ores &amp; Ingots'!$C$5+DC150*'Ores &amp; Ingots'!$C$6+DD150*'Ores &amp; Ingots'!$C$7+DE150*'Ores &amp; Ingots'!$C$8+DF150*'Ores &amp; Ingots'!$C$9+DG150*'Ores &amp; Ingots'!$C$10+DH150*'Ores &amp; Ingots'!$C$11+DI150*'Ores &amp; Ingots'!$C$12</f>
        <v>#VALUE!</v>
      </c>
      <c r="DW150" s="133" t="e">
        <f>DJ150*'Ores &amp; Ingots'!$B$3+DK150*'Ores &amp; Ingots'!$B$4+DL150*'Ores &amp; Ingots'!$B$5+DM150*'Ores &amp; Ingots'!$B$6+DN150*'Ores &amp; Ingots'!$B$7+DO150*'Ores &amp; Ingots'!$B$8+DP150*'Ores &amp; Ingots'!$B$9+DQ150*'Ores &amp; Ingots'!$B$10+DR150*'Ores &amp; Ingots'!$B$11+DS150*'Ores &amp; Ingots'!$B$12</f>
        <v>#VALUE!</v>
      </c>
      <c r="DX150" s="189" t="e">
        <f>CZ150*Refining!$G$3+DA150*Refining!$G$4+DB150*Refining!$G$5+DC150*Refining!$G$6+DD150*Refining!$G$7+DE150*Refining!$G$8+DF150*Refining!$G$9+DG150*Refining!$G$10+DH150*Refining!$G$11+DI150*Refining!$G$12</f>
        <v>#VALUE!</v>
      </c>
      <c r="DY150" s="189" t="e">
        <f t="shared" si="13"/>
        <v>#VALUE!</v>
      </c>
      <c r="DZ150" s="192" t="e">
        <f t="shared" si="14"/>
        <v>#VALUE!</v>
      </c>
      <c r="EA150" s="185" t="e">
        <f t="shared" si="15"/>
        <v>#VALUE!</v>
      </c>
      <c r="EB150" s="194" t="e">
        <f t="shared" ref="EB150:EC150" si="608">EA150/60</f>
        <v>#VALUE!</v>
      </c>
      <c r="EC150" s="194" t="e">
        <f t="shared" si="608"/>
        <v>#VALUE!</v>
      </c>
      <c r="ED150" s="185" t="e">
        <f t="shared" si="17"/>
        <v>#VALUE!</v>
      </c>
      <c r="EE150" s="194" t="e">
        <f t="shared" ref="EE150:EF150" si="609">ED150/1000</f>
        <v>#VALUE!</v>
      </c>
      <c r="EF150" s="196" t="e">
        <f t="shared" si="609"/>
        <v>#VALUE!</v>
      </c>
      <c r="EG150" s="130" t="e">
        <f t="shared" si="19"/>
        <v>#VALUE!</v>
      </c>
      <c r="EH150" s="132" t="e">
        <f t="shared" si="20"/>
        <v>#VALUE!</v>
      </c>
      <c r="EI150" s="133" t="s">
        <v>28</v>
      </c>
    </row>
    <row r="151" spans="1:139" ht="12.75" x14ac:dyDescent="0.2">
      <c r="A151" s="864"/>
      <c r="B151" s="135" t="s">
        <v>363</v>
      </c>
      <c r="C151" s="137" t="s">
        <v>156</v>
      </c>
      <c r="D151" s="137">
        <v>1</v>
      </c>
      <c r="E151" s="137">
        <v>1</v>
      </c>
      <c r="F151" s="137">
        <v>1</v>
      </c>
      <c r="G151" s="139">
        <f t="shared" si="0"/>
        <v>15.625</v>
      </c>
      <c r="H151" s="140">
        <v>10</v>
      </c>
      <c r="I151" s="140">
        <v>10</v>
      </c>
      <c r="J151" s="140">
        <f>H151/Main!$D$9</f>
        <v>2</v>
      </c>
      <c r="K151" s="140">
        <f>I151/Main!$D$10</f>
        <v>5</v>
      </c>
      <c r="L151" s="140">
        <f t="shared" si="1"/>
        <v>2.5</v>
      </c>
      <c r="M151" s="140">
        <v>1</v>
      </c>
      <c r="N151" s="143"/>
      <c r="O151" s="143"/>
      <c r="P151" s="143"/>
      <c r="Q151" s="145"/>
      <c r="R151" s="143"/>
      <c r="S151" s="146"/>
      <c r="T151" s="146"/>
      <c r="U151" s="143"/>
      <c r="V151" s="145">
        <v>20000</v>
      </c>
      <c r="W151" s="146"/>
      <c r="X151" s="146"/>
      <c r="Y151" s="143"/>
      <c r="Z151" s="143"/>
      <c r="AA151" s="143"/>
      <c r="AB151" s="143"/>
      <c r="AC151" s="362" t="s">
        <v>28</v>
      </c>
      <c r="AD151" s="133">
        <v>225</v>
      </c>
      <c r="AE151" s="133">
        <v>0</v>
      </c>
      <c r="AF151" s="133">
        <v>0</v>
      </c>
      <c r="AG151" s="133">
        <v>0</v>
      </c>
      <c r="AH151" s="133">
        <v>30</v>
      </c>
      <c r="AI151" s="133">
        <v>0</v>
      </c>
      <c r="AJ151" s="133">
        <v>0</v>
      </c>
      <c r="AK151" s="133">
        <v>20</v>
      </c>
      <c r="AL151" s="133">
        <v>0</v>
      </c>
      <c r="AM151" s="133">
        <v>0</v>
      </c>
      <c r="AN151" s="133">
        <v>0</v>
      </c>
      <c r="AO151" s="133">
        <v>0</v>
      </c>
      <c r="AP151" s="133">
        <v>0</v>
      </c>
      <c r="AQ151" s="133">
        <v>0</v>
      </c>
      <c r="AR151" s="133">
        <v>0</v>
      </c>
      <c r="AS151" s="133">
        <v>0</v>
      </c>
      <c r="AT151" s="167">
        <v>3</v>
      </c>
      <c r="AU151" s="133">
        <v>0</v>
      </c>
      <c r="AV151" s="133">
        <v>0</v>
      </c>
      <c r="AW151" s="133">
        <v>0</v>
      </c>
      <c r="AX151" s="133">
        <v>0</v>
      </c>
      <c r="AY151" s="174">
        <f t="shared" ref="AY151:BS151" si="610">IF(AD151 = 0, "", AD151)</f>
        <v>225</v>
      </c>
      <c r="AZ151" s="137" t="str">
        <f t="shared" si="610"/>
        <v/>
      </c>
      <c r="BA151" s="137" t="str">
        <f t="shared" si="610"/>
        <v/>
      </c>
      <c r="BB151" s="137" t="str">
        <f t="shared" si="610"/>
        <v/>
      </c>
      <c r="BC151" s="133">
        <f t="shared" si="610"/>
        <v>30</v>
      </c>
      <c r="BD151" s="137" t="str">
        <f t="shared" si="610"/>
        <v/>
      </c>
      <c r="BE151" s="137" t="str">
        <f t="shared" si="610"/>
        <v/>
      </c>
      <c r="BF151" s="133">
        <f t="shared" si="610"/>
        <v>20</v>
      </c>
      <c r="BG151" s="137" t="str">
        <f t="shared" si="610"/>
        <v/>
      </c>
      <c r="BH151" s="137" t="str">
        <f t="shared" si="610"/>
        <v/>
      </c>
      <c r="BI151" s="137" t="str">
        <f t="shared" si="610"/>
        <v/>
      </c>
      <c r="BJ151" s="137" t="str">
        <f t="shared" si="610"/>
        <v/>
      </c>
      <c r="BK151" s="137" t="str">
        <f t="shared" si="610"/>
        <v/>
      </c>
      <c r="BL151" s="137" t="str">
        <f t="shared" si="610"/>
        <v/>
      </c>
      <c r="BM151" s="137" t="str">
        <f t="shared" si="610"/>
        <v/>
      </c>
      <c r="BN151" s="137" t="str">
        <f t="shared" si="610"/>
        <v/>
      </c>
      <c r="BO151" s="167">
        <f t="shared" si="610"/>
        <v>3</v>
      </c>
      <c r="BP151" s="137" t="str">
        <f t="shared" si="610"/>
        <v/>
      </c>
      <c r="BQ151" s="137" t="str">
        <f t="shared" si="610"/>
        <v/>
      </c>
      <c r="BR151" s="137" t="str">
        <f t="shared" si="610"/>
        <v/>
      </c>
      <c r="BS151" s="169" t="str">
        <f t="shared" si="610"/>
        <v/>
      </c>
      <c r="BT151" s="174" t="e">
        <f>$AY151*Assembly!Z$4+$AZ151*Assembly!Z$5+$BA151*Assembly!Z$6+$BB151*Assembly!Z$7+$BC151*Assembly!Z$8+$BD151*Assembly!Z$9+$BE151*Assembly!Z$10+$BF151*Assembly!Z$11+$BG151*Assembly!Z$12+$BH151*Assembly!Z$13+$BI151*Assembly!Z$14+$BJ151*Assembly!Z$15+$BK151*Assembly!Z$16+$BL151*Assembly!Z$17+$BM151*Assembly!Z$18+$BN151*Assembly!Z$19+$BO151*Assembly!Z$20+$BP151*Assembly!Z$21+$BQ151*Assembly!Z$22+$BR151*Assembly!Z$23+$BS151*Assembly!Z$24</f>
        <v>#VALUE!</v>
      </c>
      <c r="BU151" s="133" t="e">
        <f t="shared" si="3"/>
        <v>#VALUE!</v>
      </c>
      <c r="BV151" s="133"/>
      <c r="BW151" s="133" t="e">
        <f>$AY151*Assembly!AD$4+$AZ151*Assembly!AD$5+$BA151*Assembly!AD$6+$BB151*Assembly!AD$7+$BC151*Assembly!AD$8+$BD151*Assembly!AD$9+$BE151*Assembly!AD$10+$BF151*Assembly!AD$11+$BG151*Assembly!AD$12+$BH151*Assembly!AD$13+$BI151*Assembly!AD$14+$BJ151*Assembly!AD$15+$BK151*Assembly!AD$16+$BL151*Assembly!AD$17+$BM151*Assembly!AD$18+$BN151*Assembly!AD$19+$BO151*Assembly!AD$20+$BP151*Assembly!AD$21+$BQ151*Assembly!AD$22+$BR151*Assembly!AD$23+$BS151*Assembly!AD$24</f>
        <v>#VALUE!</v>
      </c>
      <c r="BX151" s="177" t="e">
        <f t="shared" si="4"/>
        <v>#VALUE!</v>
      </c>
      <c r="BY151" s="178" t="e">
        <f t="shared" si="5"/>
        <v>#VALUE!</v>
      </c>
      <c r="BZ151" s="179" t="e">
        <f t="shared" si="6"/>
        <v>#VALUE!</v>
      </c>
      <c r="CA151" s="178" t="e">
        <f t="shared" si="7"/>
        <v>#VALUE!</v>
      </c>
      <c r="CB151" s="133" t="e">
        <f>$AY151*Assembly!Y$4+$AZ151*Assembly!Y$5+$BA151*Assembly!Y$6+$BB151*Assembly!Y$7+$BC151*Assembly!Y$8+$BD151*Assembly!Y$9+$BE151*Assembly!Y$10+$BF151*Assembly!Y$11+$BG151*Assembly!Y$12+$BH151*Assembly!Y$13+$BI151*Assembly!Y$14+$BJ151*Assembly!Y$15+$BK151*Assembly!Y$16+$BL151*Assembly!Y$17+$BM151*Assembly!Y$18+$BN151*Assembly!Y$19+$BO151*Assembly!Y$20+$BP151*Assembly!Y$21+$BQ151*Assembly!Y$22+$BR151*Assembly!Y$23+$BS151*Assembly!Y$24</f>
        <v>#VALUE!</v>
      </c>
      <c r="CC151" s="133" t="e">
        <f t="shared" si="8"/>
        <v>#VALUE!</v>
      </c>
      <c r="CD151" s="130" t="e">
        <f t="shared" si="9"/>
        <v>#VALUE!</v>
      </c>
      <c r="CE151" s="183" t="e">
        <f>$AY151*Assembly!AC$4+$AZ151*Assembly!AC$5+$BA151*Assembly!AC$6+$BB151*Assembly!AC$7+$BC151*Assembly!AC$8+$BD151*Assembly!AC$9+$BE151*Assembly!AC$10+$BF151*Assembly!AC$11+$BG151*Assembly!AC$12+$BH151*Assembly!AC$13+$BI151*Assembly!AC$14+$BJ151*Assembly!AC$15+$BK151*Assembly!AC$16+$BL151*Assembly!AC$17+$BM151*Assembly!AC$18+$BN151*Assembly!AC$19+$BO151*Assembly!AC$20+$BP151*Assembly!AC$21+$BQ151*Assembly!AC$22+$BR151*Assembly!AC$23+$BS151*Assembly!AC$24</f>
        <v>#VALUE!</v>
      </c>
      <c r="CF151" s="145" t="e">
        <f>$AY151*Assembly!M$4+$AZ151*Assembly!M$5+$BA151*Assembly!M$6+$BB151*Assembly!M$7+$BC151*Assembly!M$8+$BD151*Assembly!M$9+$BE151*Assembly!M$10+$BF151*Assembly!M$11+$BG151*Assembly!M$12+$BH151*Assembly!M$13+$BI151*Assembly!M$14+$BJ151*Assembly!M$15+$BK151*Assembly!M$16+$BL151*Assembly!M$17+$BM151*Assembly!M$18+$BN151*Assembly!M$19+$BO151*Assembly!M$20+$BP151*Assembly!M$21+$BQ151*Assembly!M$22+$BR151*Assembly!M$23+$BS151*Assembly!M$24</f>
        <v>#VALUE!</v>
      </c>
      <c r="CG151" s="145" t="e">
        <f>$AY151*Assembly!N$4+$AZ151*Assembly!N$5+$BA151*Assembly!N$6+$BB151*Assembly!N$7+$BC151*Assembly!N$8+$BD151*Assembly!N$9+$BE151*Assembly!N$10+$BF151*Assembly!N$11+$BG151*Assembly!N$12+$BH151*Assembly!N$13+$BI151*Assembly!N$14+$BJ151*Assembly!N$15+$BK151*Assembly!N$16+$BL151*Assembly!N$17+$BM151*Assembly!N$18+$BN151*Assembly!N$19+$BO151*Assembly!N$20+$BP151*Assembly!N$21+$BQ151*Assembly!N$22+$BR151*Assembly!N$23+$BS151*Assembly!N$24</f>
        <v>#VALUE!</v>
      </c>
      <c r="CH151" s="145" t="e">
        <f>$AY151*Assembly!O$4+$AZ151*Assembly!O$5+$BA151*Assembly!O$6+$BB151*Assembly!O$7+$BC151*Assembly!O$8+$BD151*Assembly!O$9+$BE151*Assembly!O$10+$BF151*Assembly!O$11+$BG151*Assembly!O$12+$BH151*Assembly!O$13+$BI151*Assembly!O$14+$BJ151*Assembly!O$15+$BK151*Assembly!O$16+$BL151*Assembly!O$17+$BM151*Assembly!O$18+$BN151*Assembly!O$19+$BO151*Assembly!O$20+$BP151*Assembly!O$21+$BQ151*Assembly!O$22+$BR151*Assembly!O$23+$BS151*Assembly!O$24</f>
        <v>#VALUE!</v>
      </c>
      <c r="CI151" s="140" t="e">
        <f>$AY151*Assembly!P$4+$AZ151*Assembly!P$5+$BA151*Assembly!P$6+$BB151*Assembly!P$7+$BC151*Assembly!P$8+$BD151*Assembly!P$9+$BE151*Assembly!P$10+$BF151*Assembly!P$11+$BG151*Assembly!P$12+$BH151*Assembly!P$13+$BI151*Assembly!P$14+$BJ151*Assembly!P$15+$BK151*Assembly!P$16+$BL151*Assembly!P$17+$BM151*Assembly!P$18+$BN151*Assembly!P$19+$BO151*Assembly!P$20+$BP151*Assembly!P$21+$BQ151*Assembly!P$22+$BR151*Assembly!P$23+$BS151*Assembly!P$24</f>
        <v>#VALUE!</v>
      </c>
      <c r="CJ151" s="140" t="e">
        <f>$AY151*Assembly!Q$4+$AZ151*Assembly!Q$5+$BA151*Assembly!Q$6+$BB151*Assembly!Q$7+$BC151*Assembly!Q$8+$BD151*Assembly!Q$9+$BE151*Assembly!Q$10+$BF151*Assembly!Q$11+$BG151*Assembly!Q$12+$BH151*Assembly!Q$13+$BI151*Assembly!Q$14+$BJ151*Assembly!Q$15+$BK151*Assembly!Q$16+$BL151*Assembly!Q$17+$BM151*Assembly!Q$18+$BN151*Assembly!Q$19+$BO151*Assembly!Q$20+$BP151*Assembly!Q$21+$BQ151*Assembly!Q$22+$BR151*Assembly!Q$23+$BS151*Assembly!Q$24</f>
        <v>#VALUE!</v>
      </c>
      <c r="CK151" s="145" t="e">
        <f>$AY151*Assembly!R$4+$AZ151*Assembly!R$5+$BA151*Assembly!R$6+$BB151*Assembly!R$7+$BC151*Assembly!R$8+$BD151*Assembly!R$9+$BE151*Assembly!R$10+$BF151*Assembly!R$11+$BG151*Assembly!R$12+$BH151*Assembly!R$13+$BI151*Assembly!R$14+$BJ151*Assembly!R$15+$BK151*Assembly!R$16+$BL151*Assembly!R$17+$BM151*Assembly!R$18+$BN151*Assembly!R$19+$BO151*Assembly!R$20+$BP151*Assembly!R$21+$BQ151*Assembly!R$22+$BR151*Assembly!R$23+$BS151*Assembly!R$24</f>
        <v>#VALUE!</v>
      </c>
      <c r="CL151" s="140" t="e">
        <f>$AY151*Assembly!S$4+$AZ151*Assembly!S$5+$BA151*Assembly!S$6+$BB151*Assembly!S$7+$BC151*Assembly!S$8+$BD151*Assembly!S$9+$BE151*Assembly!S$10+$BF151*Assembly!S$11+$BG151*Assembly!S$12+$BH151*Assembly!S$13+$BI151*Assembly!S$14+$BJ151*Assembly!S$15+$BK151*Assembly!S$16+$BL151*Assembly!S$17+$BM151*Assembly!S$18+$BN151*Assembly!S$19+$BO151*Assembly!S$20+$BP151*Assembly!S$21+$BQ151*Assembly!S$22+$BR151*Assembly!S$23+$BS151*Assembly!S$24</f>
        <v>#VALUE!</v>
      </c>
      <c r="CM151" s="140" t="e">
        <f>$AY151*Assembly!T$4+$AZ151*Assembly!T$5+$BA151*Assembly!T$6+$BB151*Assembly!T$7+$BC151*Assembly!T$8+$BD151*Assembly!T$9+$BE151*Assembly!T$10+$BF151*Assembly!T$11+$BG151*Assembly!T$12+$BH151*Assembly!T$13+$BI151*Assembly!T$14+$BJ151*Assembly!T$15+$BK151*Assembly!T$16+$BL151*Assembly!T$17+$BM151*Assembly!T$18+$BN151*Assembly!T$19+$BO151*Assembly!T$20+$BP151*Assembly!T$21+$BQ151*Assembly!T$22+$BR151*Assembly!T$23+$BS151*Assembly!T$24</f>
        <v>#VALUE!</v>
      </c>
      <c r="CN151" s="140" t="e">
        <f>$AY151*Assembly!U$4+$AZ151*Assembly!U$5+$BA151*Assembly!U$6+$BB151*Assembly!U$7+$BC151*Assembly!U$8+$BD151*Assembly!U$9+$BE151*Assembly!U$10+$BF151*Assembly!U$11+$BG151*Assembly!U$12+$BH151*Assembly!U$13+$BI151*Assembly!U$14+$BJ151*Assembly!U$15+$BK151*Assembly!U$16+$BL151*Assembly!U$17+$BM151*Assembly!U$18+$BN151*Assembly!U$19+$BO151*Assembly!U$20+$BP151*Assembly!U$21+$BQ151*Assembly!U$22+$BR151*Assembly!U$23+$BS151*Assembly!U$24</f>
        <v>#VALUE!</v>
      </c>
      <c r="CO151" s="145" t="e">
        <f>$AY151*Assembly!V$4+$AZ151*Assembly!V$5+$BA151*Assembly!V$6+$BB151*Assembly!V$7+$BC151*Assembly!V$8+$BD151*Assembly!V$9+$BE151*Assembly!V$10+$BF151*Assembly!V$11+$BG151*Assembly!V$12+$BH151*Assembly!V$13+$BI151*Assembly!V$14+$BJ151*Assembly!V$15+$BK151*Assembly!V$16+$BL151*Assembly!V$17+$BM151*Assembly!V$18+$BN151*Assembly!V$19+$BO151*Assembly!V$20+$BP151*Assembly!V$21+$BQ151*Assembly!V$22+$BR151*Assembly!V$23+$BS151*Assembly!V$24</f>
        <v>#VALUE!</v>
      </c>
      <c r="CP151" s="145" t="e">
        <f>CF151*Refining!$F$3</f>
        <v>#VALUE!</v>
      </c>
      <c r="CQ151" s="145" t="e">
        <f>CG151*Refining!$F$4</f>
        <v>#VALUE!</v>
      </c>
      <c r="CR151" s="145" t="e">
        <f>CH151*Refining!$F$5</f>
        <v>#VALUE!</v>
      </c>
      <c r="CS151" s="145" t="e">
        <f>CI151*Refining!$F$6</f>
        <v>#VALUE!</v>
      </c>
      <c r="CT151" s="145" t="e">
        <f>CJ151*Refining!$F$7</f>
        <v>#VALUE!</v>
      </c>
      <c r="CU151" s="145" t="e">
        <f>CK151*Refining!$F$8</f>
        <v>#VALUE!</v>
      </c>
      <c r="CV151" s="145" t="e">
        <f>CL151*Refining!$F$9</f>
        <v>#VALUE!</v>
      </c>
      <c r="CW151" s="145" t="e">
        <f>CM151*Refining!$F$10</f>
        <v>#VALUE!</v>
      </c>
      <c r="CX151" s="145" t="e">
        <f>CN151*Refining!$F$11</f>
        <v>#VALUE!</v>
      </c>
      <c r="CY151" s="145" t="e">
        <f>CO151*Refining!$F$12</f>
        <v>#VALUE!</v>
      </c>
      <c r="CZ151" s="185" t="e">
        <f t="shared" ref="CZ151:DS151" si="611">IF(CF151 = 0, "", CF151)</f>
        <v>#VALUE!</v>
      </c>
      <c r="DA151" s="186" t="e">
        <f t="shared" si="611"/>
        <v>#VALUE!</v>
      </c>
      <c r="DB151" s="189" t="e">
        <f t="shared" si="611"/>
        <v>#VALUE!</v>
      </c>
      <c r="DC151" s="186" t="e">
        <f t="shared" si="611"/>
        <v>#VALUE!</v>
      </c>
      <c r="DD151" s="186" t="e">
        <f t="shared" si="611"/>
        <v>#VALUE!</v>
      </c>
      <c r="DE151" s="189" t="e">
        <f t="shared" si="611"/>
        <v>#VALUE!</v>
      </c>
      <c r="DF151" s="186" t="e">
        <f t="shared" si="611"/>
        <v>#VALUE!</v>
      </c>
      <c r="DG151" s="186" t="e">
        <f t="shared" si="611"/>
        <v>#VALUE!</v>
      </c>
      <c r="DH151" s="186" t="e">
        <f t="shared" si="611"/>
        <v>#VALUE!</v>
      </c>
      <c r="DI151" s="187" t="e">
        <f t="shared" si="611"/>
        <v>#VALUE!</v>
      </c>
      <c r="DJ151" s="185" t="e">
        <f t="shared" si="611"/>
        <v>#VALUE!</v>
      </c>
      <c r="DK151" s="186" t="e">
        <f t="shared" si="611"/>
        <v>#VALUE!</v>
      </c>
      <c r="DL151" s="189" t="e">
        <f t="shared" si="611"/>
        <v>#VALUE!</v>
      </c>
      <c r="DM151" s="186" t="e">
        <f t="shared" si="611"/>
        <v>#VALUE!</v>
      </c>
      <c r="DN151" s="188" t="e">
        <f t="shared" si="611"/>
        <v>#VALUE!</v>
      </c>
      <c r="DO151" s="189" t="e">
        <f t="shared" si="611"/>
        <v>#VALUE!</v>
      </c>
      <c r="DP151" s="189" t="e">
        <f t="shared" si="611"/>
        <v>#VALUE!</v>
      </c>
      <c r="DQ151" s="186" t="e">
        <f t="shared" si="611"/>
        <v>#VALUE!</v>
      </c>
      <c r="DR151" s="186" t="e">
        <f t="shared" si="611"/>
        <v>#VALUE!</v>
      </c>
      <c r="DS151" s="187" t="e">
        <f t="shared" si="611"/>
        <v>#VALUE!</v>
      </c>
      <c r="DT151" s="185" t="e">
        <f t="shared" si="11"/>
        <v>#VALUE!</v>
      </c>
      <c r="DU151" s="189" t="e">
        <f t="shared" si="12"/>
        <v>#VALUE!</v>
      </c>
      <c r="DV151" s="133" t="e">
        <f>CZ151*'Ores &amp; Ingots'!$C$3+DA151*'Ores &amp; Ingots'!$C$4+DB151*'Ores &amp; Ingots'!$C$5+DC151*'Ores &amp; Ingots'!$C$6+DD151*'Ores &amp; Ingots'!$C$7+DE151*'Ores &amp; Ingots'!$C$8+DF151*'Ores &amp; Ingots'!$C$9+DG151*'Ores &amp; Ingots'!$C$10+DH151*'Ores &amp; Ingots'!$C$11+DI151*'Ores &amp; Ingots'!$C$12</f>
        <v>#VALUE!</v>
      </c>
      <c r="DW151" s="133" t="e">
        <f>DJ151*'Ores &amp; Ingots'!$B$3+DK151*'Ores &amp; Ingots'!$B$4+DL151*'Ores &amp; Ingots'!$B$5+DM151*'Ores &amp; Ingots'!$B$6+DN151*'Ores &amp; Ingots'!$B$7+DO151*'Ores &amp; Ingots'!$B$8+DP151*'Ores &amp; Ingots'!$B$9+DQ151*'Ores &amp; Ingots'!$B$10+DR151*'Ores &amp; Ingots'!$B$11+DS151*'Ores &amp; Ingots'!$B$12</f>
        <v>#VALUE!</v>
      </c>
      <c r="DX151" s="189" t="e">
        <f>CZ151*Refining!$G$3+DA151*Refining!$G$4+DB151*Refining!$G$5+DC151*Refining!$G$6+DD151*Refining!$G$7+DE151*Refining!$G$8+DF151*Refining!$G$9+DG151*Refining!$G$10+DH151*Refining!$G$11+DI151*Refining!$G$12</f>
        <v>#VALUE!</v>
      </c>
      <c r="DY151" s="189" t="e">
        <f t="shared" si="13"/>
        <v>#VALUE!</v>
      </c>
      <c r="DZ151" s="192" t="e">
        <f t="shared" si="14"/>
        <v>#VALUE!</v>
      </c>
      <c r="EA151" s="185" t="e">
        <f t="shared" si="15"/>
        <v>#VALUE!</v>
      </c>
      <c r="EB151" s="194" t="e">
        <f t="shared" ref="EB151:EC151" si="612">EA151/60</f>
        <v>#VALUE!</v>
      </c>
      <c r="EC151" s="194" t="e">
        <f t="shared" si="612"/>
        <v>#VALUE!</v>
      </c>
      <c r="ED151" s="185" t="e">
        <f t="shared" si="17"/>
        <v>#VALUE!</v>
      </c>
      <c r="EE151" s="194" t="e">
        <f t="shared" ref="EE151:EF151" si="613">ED151/1000</f>
        <v>#VALUE!</v>
      </c>
      <c r="EF151" s="196" t="e">
        <f t="shared" si="613"/>
        <v>#VALUE!</v>
      </c>
      <c r="EG151" s="130" t="e">
        <f t="shared" si="19"/>
        <v>#VALUE!</v>
      </c>
      <c r="EH151" s="132" t="e">
        <f t="shared" si="20"/>
        <v>#VALUE!</v>
      </c>
      <c r="EI151" s="133" t="s">
        <v>28</v>
      </c>
    </row>
    <row r="152" spans="1:139" ht="12.75" hidden="1" x14ac:dyDescent="0.2">
      <c r="A152" s="865"/>
      <c r="B152" s="297" t="s">
        <v>363</v>
      </c>
      <c r="C152" s="216" t="s">
        <v>155</v>
      </c>
      <c r="D152" s="216">
        <v>1</v>
      </c>
      <c r="E152" s="216">
        <v>1</v>
      </c>
      <c r="F152" s="216">
        <v>1</v>
      </c>
      <c r="G152" s="229">
        <f t="shared" si="0"/>
        <v>0.125</v>
      </c>
      <c r="H152" s="230">
        <v>3</v>
      </c>
      <c r="I152" s="230">
        <v>3</v>
      </c>
      <c r="J152" s="230">
        <f>H152/Main!$D$9</f>
        <v>0.6</v>
      </c>
      <c r="K152" s="230">
        <f>I152/Main!$D$10</f>
        <v>1.5</v>
      </c>
      <c r="L152" s="230">
        <f t="shared" si="1"/>
        <v>2.5</v>
      </c>
      <c r="M152" s="230">
        <v>1</v>
      </c>
      <c r="N152" s="233"/>
      <c r="O152" s="233"/>
      <c r="P152" s="233"/>
      <c r="Q152" s="232"/>
      <c r="R152" s="233"/>
      <c r="S152" s="234"/>
      <c r="T152" s="234"/>
      <c r="U152" s="233"/>
      <c r="V152" s="232">
        <v>5000</v>
      </c>
      <c r="W152" s="234"/>
      <c r="X152" s="234"/>
      <c r="Y152" s="233"/>
      <c r="Z152" s="233"/>
      <c r="AA152" s="233"/>
      <c r="AB152" s="233"/>
      <c r="AC152" s="366"/>
      <c r="AD152" s="226">
        <v>70</v>
      </c>
      <c r="AE152" s="226">
        <v>0</v>
      </c>
      <c r="AF152" s="226">
        <v>0</v>
      </c>
      <c r="AG152" s="226">
        <v>0</v>
      </c>
      <c r="AH152" s="226">
        <v>10</v>
      </c>
      <c r="AI152" s="226">
        <v>0</v>
      </c>
      <c r="AJ152" s="226">
        <v>0</v>
      </c>
      <c r="AK152" s="226">
        <v>7</v>
      </c>
      <c r="AL152" s="226">
        <v>0</v>
      </c>
      <c r="AM152" s="226">
        <v>0</v>
      </c>
      <c r="AN152" s="226">
        <v>0</v>
      </c>
      <c r="AO152" s="226">
        <v>0</v>
      </c>
      <c r="AP152" s="226">
        <v>0</v>
      </c>
      <c r="AQ152" s="226">
        <v>0</v>
      </c>
      <c r="AR152" s="226">
        <v>0</v>
      </c>
      <c r="AS152" s="226">
        <v>0</v>
      </c>
      <c r="AT152" s="227">
        <v>1</v>
      </c>
      <c r="AU152" s="226">
        <v>0</v>
      </c>
      <c r="AV152" s="226">
        <v>0</v>
      </c>
      <c r="AW152" s="226">
        <v>0</v>
      </c>
      <c r="AX152" s="226">
        <v>0</v>
      </c>
      <c r="AY152" s="225">
        <f t="shared" ref="AY152:BS152" si="614">IF(AD152 = 0, "", AD152)</f>
        <v>70</v>
      </c>
      <c r="AZ152" s="216" t="str">
        <f t="shared" si="614"/>
        <v/>
      </c>
      <c r="BA152" s="216" t="str">
        <f t="shared" si="614"/>
        <v/>
      </c>
      <c r="BB152" s="216" t="str">
        <f t="shared" si="614"/>
        <v/>
      </c>
      <c r="BC152" s="226">
        <f t="shared" si="614"/>
        <v>10</v>
      </c>
      <c r="BD152" s="216" t="str">
        <f t="shared" si="614"/>
        <v/>
      </c>
      <c r="BE152" s="216" t="str">
        <f t="shared" si="614"/>
        <v/>
      </c>
      <c r="BF152" s="226">
        <f t="shared" si="614"/>
        <v>7</v>
      </c>
      <c r="BG152" s="216" t="str">
        <f t="shared" si="614"/>
        <v/>
      </c>
      <c r="BH152" s="216" t="str">
        <f t="shared" si="614"/>
        <v/>
      </c>
      <c r="BI152" s="216" t="str">
        <f t="shared" si="614"/>
        <v/>
      </c>
      <c r="BJ152" s="216" t="str">
        <f t="shared" si="614"/>
        <v/>
      </c>
      <c r="BK152" s="216" t="str">
        <f t="shared" si="614"/>
        <v/>
      </c>
      <c r="BL152" s="216" t="str">
        <f t="shared" si="614"/>
        <v/>
      </c>
      <c r="BM152" s="216" t="str">
        <f t="shared" si="614"/>
        <v/>
      </c>
      <c r="BN152" s="216" t="str">
        <f t="shared" si="614"/>
        <v/>
      </c>
      <c r="BO152" s="227">
        <f t="shared" si="614"/>
        <v>1</v>
      </c>
      <c r="BP152" s="216" t="str">
        <f t="shared" si="614"/>
        <v/>
      </c>
      <c r="BQ152" s="216" t="str">
        <f t="shared" si="614"/>
        <v/>
      </c>
      <c r="BR152" s="216" t="str">
        <f t="shared" si="614"/>
        <v/>
      </c>
      <c r="BS152" s="231" t="str">
        <f t="shared" si="614"/>
        <v/>
      </c>
      <c r="BT152" s="225" t="e">
        <f>$AY152*Assembly!Z$4+$AZ152*Assembly!Z$5+$BA152*Assembly!Z$6+$BB152*Assembly!Z$7+$BC152*Assembly!Z$8+$BD152*Assembly!Z$9+$BE152*Assembly!Z$10+$BF152*Assembly!Z$11+$BG152*Assembly!Z$12+$BH152*Assembly!Z$13+$BI152*Assembly!Z$14+$BJ152*Assembly!Z$15+$BK152*Assembly!Z$16+$BL152*Assembly!Z$17+$BM152*Assembly!Z$18+$BN152*Assembly!Z$19+$BO152*Assembly!Z$20+$BP152*Assembly!Z$21+$BQ152*Assembly!Z$22+$BR152*Assembly!Z$23+$BS152*Assembly!Z$24</f>
        <v>#VALUE!</v>
      </c>
      <c r="BU152" s="226" t="e">
        <f t="shared" si="3"/>
        <v>#VALUE!</v>
      </c>
      <c r="BV152" s="226"/>
      <c r="BW152" s="226" t="e">
        <f>$AY152*Assembly!AD$4+$AZ152*Assembly!AD$5+$BA152*Assembly!AD$6+$BB152*Assembly!AD$7+$BC152*Assembly!AD$8+$BD152*Assembly!AD$9+$BE152*Assembly!AD$10+$BF152*Assembly!AD$11+$BG152*Assembly!AD$12+$BH152*Assembly!AD$13+$BI152*Assembly!AD$14+$BJ152*Assembly!AD$15+$BK152*Assembly!AD$16+$BL152*Assembly!AD$17+$BM152*Assembly!AD$18+$BN152*Assembly!AD$19+$BO152*Assembly!AD$20+$BP152*Assembly!AD$21+$BQ152*Assembly!AD$22+$BR152*Assembly!AD$23+$BS152*Assembly!AD$24</f>
        <v>#VALUE!</v>
      </c>
      <c r="BX152" s="236" t="e">
        <f t="shared" si="4"/>
        <v>#VALUE!</v>
      </c>
      <c r="BY152" s="237" t="e">
        <f t="shared" si="5"/>
        <v>#VALUE!</v>
      </c>
      <c r="BZ152" s="238" t="e">
        <f t="shared" si="6"/>
        <v>#VALUE!</v>
      </c>
      <c r="CA152" s="237" t="e">
        <f t="shared" si="7"/>
        <v>#VALUE!</v>
      </c>
      <c r="CB152" s="226" t="e">
        <f>$AY152*Assembly!Y$4+$AZ152*Assembly!Y$5+$BA152*Assembly!Y$6+$BB152*Assembly!Y$7+$BC152*Assembly!Y$8+$BD152*Assembly!Y$9+$BE152*Assembly!Y$10+$BF152*Assembly!Y$11+$BG152*Assembly!Y$12+$BH152*Assembly!Y$13+$BI152*Assembly!Y$14+$BJ152*Assembly!Y$15+$BK152*Assembly!Y$16+$BL152*Assembly!Y$17+$BM152*Assembly!Y$18+$BN152*Assembly!Y$19+$BO152*Assembly!Y$20+$BP152*Assembly!Y$21+$BQ152*Assembly!Y$22+$BR152*Assembly!Y$23+$BS152*Assembly!Y$24</f>
        <v>#VALUE!</v>
      </c>
      <c r="CC152" s="226" t="e">
        <f t="shared" si="8"/>
        <v>#VALUE!</v>
      </c>
      <c r="CD152" s="239" t="e">
        <f t="shared" si="9"/>
        <v>#VALUE!</v>
      </c>
      <c r="CE152" s="240" t="e">
        <f>$AY152*Assembly!AC$4+$AZ152*Assembly!AC$5+$BA152*Assembly!AC$6+$BB152*Assembly!AC$7+$BC152*Assembly!AC$8+$BD152*Assembly!AC$9+$BE152*Assembly!AC$10+$BF152*Assembly!AC$11+$BG152*Assembly!AC$12+$BH152*Assembly!AC$13+$BI152*Assembly!AC$14+$BJ152*Assembly!AC$15+$BK152*Assembly!AC$16+$BL152*Assembly!AC$17+$BM152*Assembly!AC$18+$BN152*Assembly!AC$19+$BO152*Assembly!AC$20+$BP152*Assembly!AC$21+$BQ152*Assembly!AC$22+$BR152*Assembly!AC$23+$BS152*Assembly!AC$24</f>
        <v>#VALUE!</v>
      </c>
      <c r="CF152" s="232" t="e">
        <f>$AY152*Assembly!M$4+$AZ152*Assembly!M$5+$BA152*Assembly!M$6+$BB152*Assembly!M$7+$BC152*Assembly!M$8+$BD152*Assembly!M$9+$BE152*Assembly!M$10+$BF152*Assembly!M$11+$BG152*Assembly!M$12+$BH152*Assembly!M$13+$BI152*Assembly!M$14+$BJ152*Assembly!M$15+$BK152*Assembly!M$16+$BL152*Assembly!M$17+$BM152*Assembly!M$18+$BN152*Assembly!M$19+$BO152*Assembly!M$20+$BP152*Assembly!M$21+$BQ152*Assembly!M$22+$BR152*Assembly!M$23+$BS152*Assembly!M$24</f>
        <v>#VALUE!</v>
      </c>
      <c r="CG152" s="232" t="e">
        <f>$AY152*Assembly!N$4+$AZ152*Assembly!N$5+$BA152*Assembly!N$6+$BB152*Assembly!N$7+$BC152*Assembly!N$8+$BD152*Assembly!N$9+$BE152*Assembly!N$10+$BF152*Assembly!N$11+$BG152*Assembly!N$12+$BH152*Assembly!N$13+$BI152*Assembly!N$14+$BJ152*Assembly!N$15+$BK152*Assembly!N$16+$BL152*Assembly!N$17+$BM152*Assembly!N$18+$BN152*Assembly!N$19+$BO152*Assembly!N$20+$BP152*Assembly!N$21+$BQ152*Assembly!N$22+$BR152*Assembly!N$23+$BS152*Assembly!N$24</f>
        <v>#VALUE!</v>
      </c>
      <c r="CH152" s="232" t="e">
        <f>$AY152*Assembly!O$4+$AZ152*Assembly!O$5+$BA152*Assembly!O$6+$BB152*Assembly!O$7+$BC152*Assembly!O$8+$BD152*Assembly!O$9+$BE152*Assembly!O$10+$BF152*Assembly!O$11+$BG152*Assembly!O$12+$BH152*Assembly!O$13+$BI152*Assembly!O$14+$BJ152*Assembly!O$15+$BK152*Assembly!O$16+$BL152*Assembly!O$17+$BM152*Assembly!O$18+$BN152*Assembly!O$19+$BO152*Assembly!O$20+$BP152*Assembly!O$21+$BQ152*Assembly!O$22+$BR152*Assembly!O$23+$BS152*Assembly!O$24</f>
        <v>#VALUE!</v>
      </c>
      <c r="CI152" s="230" t="e">
        <f>$AY152*Assembly!P$4+$AZ152*Assembly!P$5+$BA152*Assembly!P$6+$BB152*Assembly!P$7+$BC152*Assembly!P$8+$BD152*Assembly!P$9+$BE152*Assembly!P$10+$BF152*Assembly!P$11+$BG152*Assembly!P$12+$BH152*Assembly!P$13+$BI152*Assembly!P$14+$BJ152*Assembly!P$15+$BK152*Assembly!P$16+$BL152*Assembly!P$17+$BM152*Assembly!P$18+$BN152*Assembly!P$19+$BO152*Assembly!P$20+$BP152*Assembly!P$21+$BQ152*Assembly!P$22+$BR152*Assembly!P$23+$BS152*Assembly!P$24</f>
        <v>#VALUE!</v>
      </c>
      <c r="CJ152" s="230" t="e">
        <f>$AY152*Assembly!Q$4+$AZ152*Assembly!Q$5+$BA152*Assembly!Q$6+$BB152*Assembly!Q$7+$BC152*Assembly!Q$8+$BD152*Assembly!Q$9+$BE152*Assembly!Q$10+$BF152*Assembly!Q$11+$BG152*Assembly!Q$12+$BH152*Assembly!Q$13+$BI152*Assembly!Q$14+$BJ152*Assembly!Q$15+$BK152*Assembly!Q$16+$BL152*Assembly!Q$17+$BM152*Assembly!Q$18+$BN152*Assembly!Q$19+$BO152*Assembly!Q$20+$BP152*Assembly!Q$21+$BQ152*Assembly!Q$22+$BR152*Assembly!Q$23+$BS152*Assembly!Q$24</f>
        <v>#VALUE!</v>
      </c>
      <c r="CK152" s="232" t="e">
        <f>$AY152*Assembly!R$4+$AZ152*Assembly!R$5+$BA152*Assembly!R$6+$BB152*Assembly!R$7+$BC152*Assembly!R$8+$BD152*Assembly!R$9+$BE152*Assembly!R$10+$BF152*Assembly!R$11+$BG152*Assembly!R$12+$BH152*Assembly!R$13+$BI152*Assembly!R$14+$BJ152*Assembly!R$15+$BK152*Assembly!R$16+$BL152*Assembly!R$17+$BM152*Assembly!R$18+$BN152*Assembly!R$19+$BO152*Assembly!R$20+$BP152*Assembly!R$21+$BQ152*Assembly!R$22+$BR152*Assembly!R$23+$BS152*Assembly!R$24</f>
        <v>#VALUE!</v>
      </c>
      <c r="CL152" s="230" t="e">
        <f>$AY152*Assembly!S$4+$AZ152*Assembly!S$5+$BA152*Assembly!S$6+$BB152*Assembly!S$7+$BC152*Assembly!S$8+$BD152*Assembly!S$9+$BE152*Assembly!S$10+$BF152*Assembly!S$11+$BG152*Assembly!S$12+$BH152*Assembly!S$13+$BI152*Assembly!S$14+$BJ152*Assembly!S$15+$BK152*Assembly!S$16+$BL152*Assembly!S$17+$BM152*Assembly!S$18+$BN152*Assembly!S$19+$BO152*Assembly!S$20+$BP152*Assembly!S$21+$BQ152*Assembly!S$22+$BR152*Assembly!S$23+$BS152*Assembly!S$24</f>
        <v>#VALUE!</v>
      </c>
      <c r="CM152" s="230" t="e">
        <f>$AY152*Assembly!T$4+$AZ152*Assembly!T$5+$BA152*Assembly!T$6+$BB152*Assembly!T$7+$BC152*Assembly!T$8+$BD152*Assembly!T$9+$BE152*Assembly!T$10+$BF152*Assembly!T$11+$BG152*Assembly!T$12+$BH152*Assembly!T$13+$BI152*Assembly!T$14+$BJ152*Assembly!T$15+$BK152*Assembly!T$16+$BL152*Assembly!T$17+$BM152*Assembly!T$18+$BN152*Assembly!T$19+$BO152*Assembly!T$20+$BP152*Assembly!T$21+$BQ152*Assembly!T$22+$BR152*Assembly!T$23+$BS152*Assembly!T$24</f>
        <v>#VALUE!</v>
      </c>
      <c r="CN152" s="230" t="e">
        <f>$AY152*Assembly!U$4+$AZ152*Assembly!U$5+$BA152*Assembly!U$6+$BB152*Assembly!U$7+$BC152*Assembly!U$8+$BD152*Assembly!U$9+$BE152*Assembly!U$10+$BF152*Assembly!U$11+$BG152*Assembly!U$12+$BH152*Assembly!U$13+$BI152*Assembly!U$14+$BJ152*Assembly!U$15+$BK152*Assembly!U$16+$BL152*Assembly!U$17+$BM152*Assembly!U$18+$BN152*Assembly!U$19+$BO152*Assembly!U$20+$BP152*Assembly!U$21+$BQ152*Assembly!U$22+$BR152*Assembly!U$23+$BS152*Assembly!U$24</f>
        <v>#VALUE!</v>
      </c>
      <c r="CO152" s="232" t="e">
        <f>$AY152*Assembly!V$4+$AZ152*Assembly!V$5+$BA152*Assembly!V$6+$BB152*Assembly!V$7+$BC152*Assembly!V$8+$BD152*Assembly!V$9+$BE152*Assembly!V$10+$BF152*Assembly!V$11+$BG152*Assembly!V$12+$BH152*Assembly!V$13+$BI152*Assembly!V$14+$BJ152*Assembly!V$15+$BK152*Assembly!V$16+$BL152*Assembly!V$17+$BM152*Assembly!V$18+$BN152*Assembly!V$19+$BO152*Assembly!V$20+$BP152*Assembly!V$21+$BQ152*Assembly!V$22+$BR152*Assembly!V$23+$BS152*Assembly!V$24</f>
        <v>#VALUE!</v>
      </c>
      <c r="CP152" s="232" t="e">
        <f>CF152*Refining!$F$3</f>
        <v>#VALUE!</v>
      </c>
      <c r="CQ152" s="232" t="e">
        <f>CG152*Refining!$F$4</f>
        <v>#VALUE!</v>
      </c>
      <c r="CR152" s="232" t="e">
        <f>CH152*Refining!$F$5</f>
        <v>#VALUE!</v>
      </c>
      <c r="CS152" s="232" t="e">
        <f>CI152*Refining!$F$6</f>
        <v>#VALUE!</v>
      </c>
      <c r="CT152" s="232" t="e">
        <f>CJ152*Refining!$F$7</f>
        <v>#VALUE!</v>
      </c>
      <c r="CU152" s="232" t="e">
        <f>CK152*Refining!$F$8</f>
        <v>#VALUE!</v>
      </c>
      <c r="CV152" s="232" t="e">
        <f>CL152*Refining!$F$9</f>
        <v>#VALUE!</v>
      </c>
      <c r="CW152" s="232" t="e">
        <f>CM152*Refining!$F$10</f>
        <v>#VALUE!</v>
      </c>
      <c r="CX152" s="232" t="e">
        <f>CN152*Refining!$F$11</f>
        <v>#VALUE!</v>
      </c>
      <c r="CY152" s="232" t="e">
        <f>CO152*Refining!$F$12</f>
        <v>#VALUE!</v>
      </c>
      <c r="CZ152" s="243" t="e">
        <f t="shared" ref="CZ152:DS152" si="615">IF(CF152 = 0, "", CF152)</f>
        <v>#VALUE!</v>
      </c>
      <c r="DA152" s="246" t="e">
        <f t="shared" si="615"/>
        <v>#VALUE!</v>
      </c>
      <c r="DB152" s="245" t="e">
        <f t="shared" si="615"/>
        <v>#VALUE!</v>
      </c>
      <c r="DC152" s="246" t="e">
        <f t="shared" si="615"/>
        <v>#VALUE!</v>
      </c>
      <c r="DD152" s="246" t="e">
        <f t="shared" si="615"/>
        <v>#VALUE!</v>
      </c>
      <c r="DE152" s="245" t="e">
        <f t="shared" si="615"/>
        <v>#VALUE!</v>
      </c>
      <c r="DF152" s="246" t="e">
        <f t="shared" si="615"/>
        <v>#VALUE!</v>
      </c>
      <c r="DG152" s="246" t="e">
        <f t="shared" si="615"/>
        <v>#VALUE!</v>
      </c>
      <c r="DH152" s="246" t="e">
        <f t="shared" si="615"/>
        <v>#VALUE!</v>
      </c>
      <c r="DI152" s="251" t="e">
        <f t="shared" si="615"/>
        <v>#VALUE!</v>
      </c>
      <c r="DJ152" s="243" t="e">
        <f t="shared" si="615"/>
        <v>#VALUE!</v>
      </c>
      <c r="DK152" s="246" t="e">
        <f t="shared" si="615"/>
        <v>#VALUE!</v>
      </c>
      <c r="DL152" s="245" t="e">
        <f t="shared" si="615"/>
        <v>#VALUE!</v>
      </c>
      <c r="DM152" s="246" t="e">
        <f t="shared" si="615"/>
        <v>#VALUE!</v>
      </c>
      <c r="DN152" s="326" t="e">
        <f t="shared" si="615"/>
        <v>#VALUE!</v>
      </c>
      <c r="DO152" s="245" t="e">
        <f t="shared" si="615"/>
        <v>#VALUE!</v>
      </c>
      <c r="DP152" s="245" t="e">
        <f t="shared" si="615"/>
        <v>#VALUE!</v>
      </c>
      <c r="DQ152" s="246" t="e">
        <f t="shared" si="615"/>
        <v>#VALUE!</v>
      </c>
      <c r="DR152" s="246" t="e">
        <f t="shared" si="615"/>
        <v>#VALUE!</v>
      </c>
      <c r="DS152" s="251" t="e">
        <f t="shared" si="615"/>
        <v>#VALUE!</v>
      </c>
      <c r="DT152" s="243" t="e">
        <f t="shared" si="11"/>
        <v>#VALUE!</v>
      </c>
      <c r="DU152" s="245" t="e">
        <f t="shared" si="12"/>
        <v>#VALUE!</v>
      </c>
      <c r="DV152" s="226" t="e">
        <f>CZ152*'Ores &amp; Ingots'!$C$3+DA152*'Ores &amp; Ingots'!$C$4+DB152*'Ores &amp; Ingots'!$C$5+DC152*'Ores &amp; Ingots'!$C$6+DD152*'Ores &amp; Ingots'!$C$7+DE152*'Ores &amp; Ingots'!$C$8+DF152*'Ores &amp; Ingots'!$C$9+DG152*'Ores &amp; Ingots'!$C$10+DH152*'Ores &amp; Ingots'!$C$11+DI152*'Ores &amp; Ingots'!$C$12</f>
        <v>#VALUE!</v>
      </c>
      <c r="DW152" s="226" t="e">
        <f>DJ152*'Ores &amp; Ingots'!$B$3+DK152*'Ores &amp; Ingots'!$B$4+DL152*'Ores &amp; Ingots'!$B$5+DM152*'Ores &amp; Ingots'!$B$6+DN152*'Ores &amp; Ingots'!$B$7+DO152*'Ores &amp; Ingots'!$B$8+DP152*'Ores &amp; Ingots'!$B$9+DQ152*'Ores &amp; Ingots'!$B$10+DR152*'Ores &amp; Ingots'!$B$11+DS152*'Ores &amp; Ingots'!$B$12</f>
        <v>#VALUE!</v>
      </c>
      <c r="DX152" s="245" t="e">
        <f>CZ152*Refining!$G$3+DA152*Refining!$G$4+DB152*Refining!$G$5+DC152*Refining!$G$6+DD152*Refining!$G$7+DE152*Refining!$G$8+DF152*Refining!$G$9+DG152*Refining!$G$10+DH152*Refining!$G$11+DI152*Refining!$G$12</f>
        <v>#VALUE!</v>
      </c>
      <c r="DY152" s="189" t="e">
        <f t="shared" si="13"/>
        <v>#VALUE!</v>
      </c>
      <c r="DZ152" s="260" t="e">
        <f t="shared" si="14"/>
        <v>#VALUE!</v>
      </c>
      <c r="EA152" s="243" t="e">
        <f t="shared" si="15"/>
        <v>#VALUE!</v>
      </c>
      <c r="EB152" s="262" t="e">
        <f t="shared" ref="EB152:EC152" si="616">EA152/60</f>
        <v>#VALUE!</v>
      </c>
      <c r="EC152" s="262" t="e">
        <f t="shared" si="616"/>
        <v>#VALUE!</v>
      </c>
      <c r="ED152" s="243" t="e">
        <f t="shared" si="17"/>
        <v>#VALUE!</v>
      </c>
      <c r="EE152" s="262" t="e">
        <f t="shared" ref="EE152:EF152" si="617">ED152/1000</f>
        <v>#VALUE!</v>
      </c>
      <c r="EF152" s="264" t="e">
        <f t="shared" si="617"/>
        <v>#VALUE!</v>
      </c>
      <c r="EG152" s="239" t="e">
        <f t="shared" si="19"/>
        <v>#VALUE!</v>
      </c>
      <c r="EH152" s="266" t="e">
        <f t="shared" si="20"/>
        <v>#VALUE!</v>
      </c>
      <c r="EI152" s="133">
        <v>440</v>
      </c>
    </row>
    <row r="153" spans="1:139" ht="12.75" x14ac:dyDescent="0.2">
      <c r="A153" s="911" t="s">
        <v>365</v>
      </c>
      <c r="B153" s="55" t="s">
        <v>366</v>
      </c>
      <c r="C153" s="56" t="s">
        <v>156</v>
      </c>
      <c r="D153" s="56">
        <v>1</v>
      </c>
      <c r="E153" s="56">
        <v>2</v>
      </c>
      <c r="F153" s="56">
        <v>1</v>
      </c>
      <c r="G153" s="57">
        <f t="shared" si="0"/>
        <v>31.25</v>
      </c>
      <c r="H153" s="58">
        <v>20</v>
      </c>
      <c r="I153" s="58">
        <v>20</v>
      </c>
      <c r="J153" s="58">
        <f>H153/Main!$D$9</f>
        <v>4</v>
      </c>
      <c r="K153" s="58">
        <f>I153/Main!$D$10</f>
        <v>10</v>
      </c>
      <c r="L153" s="58">
        <f t="shared" si="1"/>
        <v>2.5</v>
      </c>
      <c r="M153" s="58">
        <v>1</v>
      </c>
      <c r="N153" s="62" t="s">
        <v>28</v>
      </c>
      <c r="O153" s="62">
        <v>2000</v>
      </c>
      <c r="P153" s="60"/>
      <c r="Q153" s="62"/>
      <c r="R153" s="60"/>
      <c r="S153" s="63"/>
      <c r="T153" s="63"/>
      <c r="U153" s="62">
        <v>700</v>
      </c>
      <c r="V153" s="60"/>
      <c r="W153" s="63"/>
      <c r="X153" s="63"/>
      <c r="Y153" s="60"/>
      <c r="Z153" s="60"/>
      <c r="AA153" s="60"/>
      <c r="AB153" s="60"/>
      <c r="AC153" s="367" t="s">
        <v>220</v>
      </c>
      <c r="AD153" s="81">
        <v>25</v>
      </c>
      <c r="AE153" s="81">
        <v>0</v>
      </c>
      <c r="AF153" s="81">
        <v>12</v>
      </c>
      <c r="AG153" s="81">
        <v>6</v>
      </c>
      <c r="AH153" s="81">
        <v>15</v>
      </c>
      <c r="AI153" s="81">
        <v>0</v>
      </c>
      <c r="AJ153" s="83">
        <v>6</v>
      </c>
      <c r="AK153" s="81">
        <v>0</v>
      </c>
      <c r="AL153" s="81">
        <v>0</v>
      </c>
      <c r="AM153" s="81">
        <v>0</v>
      </c>
      <c r="AN153" s="81">
        <v>0</v>
      </c>
      <c r="AO153" s="81">
        <v>0</v>
      </c>
      <c r="AP153" s="81">
        <v>0</v>
      </c>
      <c r="AQ153" s="81">
        <v>0</v>
      </c>
      <c r="AR153" s="81">
        <v>0</v>
      </c>
      <c r="AS153" s="81">
        <v>0</v>
      </c>
      <c r="AT153" s="81">
        <v>0</v>
      </c>
      <c r="AU153" s="81">
        <v>0</v>
      </c>
      <c r="AV153" s="81">
        <v>0</v>
      </c>
      <c r="AW153" s="81">
        <v>0</v>
      </c>
      <c r="AX153" s="81">
        <v>0</v>
      </c>
      <c r="AY153" s="93">
        <f t="shared" ref="AY153:BS153" si="618">IF(AD153 = 0, "", AD153)</f>
        <v>25</v>
      </c>
      <c r="AZ153" s="56" t="str">
        <f t="shared" si="618"/>
        <v/>
      </c>
      <c r="BA153" s="81">
        <f t="shared" si="618"/>
        <v>12</v>
      </c>
      <c r="BB153" s="81">
        <f t="shared" si="618"/>
        <v>6</v>
      </c>
      <c r="BC153" s="81">
        <f t="shared" si="618"/>
        <v>15</v>
      </c>
      <c r="BD153" s="56" t="str">
        <f t="shared" si="618"/>
        <v/>
      </c>
      <c r="BE153" s="83">
        <f t="shared" si="618"/>
        <v>6</v>
      </c>
      <c r="BF153" s="56" t="str">
        <f t="shared" si="618"/>
        <v/>
      </c>
      <c r="BG153" s="56" t="str">
        <f t="shared" si="618"/>
        <v/>
      </c>
      <c r="BH153" s="56" t="str">
        <f t="shared" si="618"/>
        <v/>
      </c>
      <c r="BI153" s="56" t="str">
        <f t="shared" si="618"/>
        <v/>
      </c>
      <c r="BJ153" s="56" t="str">
        <f t="shared" si="618"/>
        <v/>
      </c>
      <c r="BK153" s="56" t="str">
        <f t="shared" si="618"/>
        <v/>
      </c>
      <c r="BL153" s="56" t="str">
        <f t="shared" si="618"/>
        <v/>
      </c>
      <c r="BM153" s="56" t="str">
        <f t="shared" si="618"/>
        <v/>
      </c>
      <c r="BN153" s="56" t="str">
        <f t="shared" si="618"/>
        <v/>
      </c>
      <c r="BO153" s="56" t="str">
        <f t="shared" si="618"/>
        <v/>
      </c>
      <c r="BP153" s="56" t="str">
        <f t="shared" si="618"/>
        <v/>
      </c>
      <c r="BQ153" s="56" t="str">
        <f t="shared" si="618"/>
        <v/>
      </c>
      <c r="BR153" s="56" t="str">
        <f t="shared" si="618"/>
        <v/>
      </c>
      <c r="BS153" s="85" t="str">
        <f t="shared" si="618"/>
        <v/>
      </c>
      <c r="BT153" s="93" t="e">
        <f>$AY153*Assembly!Z$4+$AZ153*Assembly!Z$5+$BA153*Assembly!Z$6+$BB153*Assembly!Z$7+$BC153*Assembly!Z$8+$BD153*Assembly!Z$9+$BE153*Assembly!Z$10+$BF153*Assembly!Z$11+$BG153*Assembly!Z$12+$BH153*Assembly!Z$13+$BI153*Assembly!Z$14+$BJ153*Assembly!Z$15+$BK153*Assembly!Z$16+$BL153*Assembly!Z$17+$BM153*Assembly!Z$18+$BN153*Assembly!Z$19+$BO153*Assembly!Z$20+$BP153*Assembly!Z$21+$BQ153*Assembly!Z$22+$BR153*Assembly!Z$23+$BS153*Assembly!Z$24</f>
        <v>#VALUE!</v>
      </c>
      <c r="BU153" s="81" t="e">
        <f t="shared" si="3"/>
        <v>#VALUE!</v>
      </c>
      <c r="BV153" s="397" t="e">
        <f t="shared" ref="BV153:BV164" si="619">IF(U153 = "?", "?", U153/BT153)</f>
        <v>#VALUE!</v>
      </c>
      <c r="BW153" s="81" t="e">
        <f>$AY153*Assembly!AD$4+$AZ153*Assembly!AD$5+$BA153*Assembly!AD$6+$BB153*Assembly!AD$7+$BC153*Assembly!AD$8+$BD153*Assembly!AD$9+$BE153*Assembly!AD$10+$BF153*Assembly!AD$11+$BG153*Assembly!AD$12+$BH153*Assembly!AD$13+$BI153*Assembly!AD$14+$BJ153*Assembly!AD$15+$BK153*Assembly!AD$16+$BL153*Assembly!AD$17+$BM153*Assembly!AD$18+$BN153*Assembly!AD$19+$BO153*Assembly!AD$20+$BP153*Assembly!AD$21+$BQ153*Assembly!AD$22+$BR153*Assembly!AD$23+$BS153*Assembly!AD$24</f>
        <v>#VALUE!</v>
      </c>
      <c r="BX153" s="98" t="e">
        <f t="shared" si="4"/>
        <v>#VALUE!</v>
      </c>
      <c r="BY153" s="99" t="e">
        <f t="shared" si="5"/>
        <v>#VALUE!</v>
      </c>
      <c r="BZ153" s="101" t="e">
        <f t="shared" si="6"/>
        <v>#VALUE!</v>
      </c>
      <c r="CA153" s="99" t="e">
        <f t="shared" si="7"/>
        <v>#VALUE!</v>
      </c>
      <c r="CB153" s="81" t="e">
        <f>$AY153*Assembly!Y$4+$AZ153*Assembly!Y$5+$BA153*Assembly!Y$6+$BB153*Assembly!Y$7+$BC153*Assembly!Y$8+$BD153*Assembly!Y$9+$BE153*Assembly!Y$10+$BF153*Assembly!Y$11+$BG153*Assembly!Y$12+$BH153*Assembly!Y$13+$BI153*Assembly!Y$14+$BJ153*Assembly!Y$15+$BK153*Assembly!Y$16+$BL153*Assembly!Y$17+$BM153*Assembly!Y$18+$BN153*Assembly!Y$19+$BO153*Assembly!Y$20+$BP153*Assembly!Y$21+$BQ153*Assembly!Y$22+$BR153*Assembly!Y$23+$BS153*Assembly!Y$24</f>
        <v>#VALUE!</v>
      </c>
      <c r="CC153" s="81" t="e">
        <f t="shared" si="8"/>
        <v>#VALUE!</v>
      </c>
      <c r="CD153" s="106" t="e">
        <f t="shared" si="9"/>
        <v>#VALUE!</v>
      </c>
      <c r="CE153" s="108" t="e">
        <f>$AY153*Assembly!AC$4+$AZ153*Assembly!AC$5+$BA153*Assembly!AC$6+$BB153*Assembly!AC$7+$BC153*Assembly!AC$8+$BD153*Assembly!AC$9+$BE153*Assembly!AC$10+$BF153*Assembly!AC$11+$BG153*Assembly!AC$12+$BH153*Assembly!AC$13+$BI153*Assembly!AC$14+$BJ153*Assembly!AC$15+$BK153*Assembly!AC$16+$BL153*Assembly!AC$17+$BM153*Assembly!AC$18+$BN153*Assembly!AC$19+$BO153*Assembly!AC$20+$BP153*Assembly!AC$21+$BQ153*Assembly!AC$22+$BR153*Assembly!AC$23+$BS153*Assembly!AC$24</f>
        <v>#VALUE!</v>
      </c>
      <c r="CF153" s="62" t="e">
        <f>$AY153*Assembly!M$4+$AZ153*Assembly!M$5+$BA153*Assembly!M$6+$BB153*Assembly!M$7+$BC153*Assembly!M$8+$BD153*Assembly!M$9+$BE153*Assembly!M$10+$BF153*Assembly!M$11+$BG153*Assembly!M$12+$BH153*Assembly!M$13+$BI153*Assembly!M$14+$BJ153*Assembly!M$15+$BK153*Assembly!M$16+$BL153*Assembly!M$17+$BM153*Assembly!M$18+$BN153*Assembly!M$19+$BO153*Assembly!M$20+$BP153*Assembly!M$21+$BQ153*Assembly!M$22+$BR153*Assembly!M$23+$BS153*Assembly!M$24</f>
        <v>#VALUE!</v>
      </c>
      <c r="CG153" s="62" t="e">
        <f>$AY153*Assembly!N$4+$AZ153*Assembly!N$5+$BA153*Assembly!N$6+$BB153*Assembly!N$7+$BC153*Assembly!N$8+$BD153*Assembly!N$9+$BE153*Assembly!N$10+$BF153*Assembly!N$11+$BG153*Assembly!N$12+$BH153*Assembly!N$13+$BI153*Assembly!N$14+$BJ153*Assembly!N$15+$BK153*Assembly!N$16+$BL153*Assembly!N$17+$BM153*Assembly!N$18+$BN153*Assembly!N$19+$BO153*Assembly!N$20+$BP153*Assembly!N$21+$BQ153*Assembly!N$22+$BR153*Assembly!N$23+$BS153*Assembly!N$24</f>
        <v>#VALUE!</v>
      </c>
      <c r="CH153" s="62" t="e">
        <f>$AY153*Assembly!O$4+$AZ153*Assembly!O$5+$BA153*Assembly!O$6+$BB153*Assembly!O$7+$BC153*Assembly!O$8+$BD153*Assembly!O$9+$BE153*Assembly!O$10+$BF153*Assembly!O$11+$BG153*Assembly!O$12+$BH153*Assembly!O$13+$BI153*Assembly!O$14+$BJ153*Assembly!O$15+$BK153*Assembly!O$16+$BL153*Assembly!O$17+$BM153*Assembly!O$18+$BN153*Assembly!O$19+$BO153*Assembly!O$20+$BP153*Assembly!O$21+$BQ153*Assembly!O$22+$BR153*Assembly!O$23+$BS153*Assembly!O$24</f>
        <v>#VALUE!</v>
      </c>
      <c r="CI153" s="58" t="e">
        <f>$AY153*Assembly!P$4+$AZ153*Assembly!P$5+$BA153*Assembly!P$6+$BB153*Assembly!P$7+$BC153*Assembly!P$8+$BD153*Assembly!P$9+$BE153*Assembly!P$10+$BF153*Assembly!P$11+$BG153*Assembly!P$12+$BH153*Assembly!P$13+$BI153*Assembly!P$14+$BJ153*Assembly!P$15+$BK153*Assembly!P$16+$BL153*Assembly!P$17+$BM153*Assembly!P$18+$BN153*Assembly!P$19+$BO153*Assembly!P$20+$BP153*Assembly!P$21+$BQ153*Assembly!P$22+$BR153*Assembly!P$23+$BS153*Assembly!P$24</f>
        <v>#VALUE!</v>
      </c>
      <c r="CJ153" s="58" t="e">
        <f>$AY153*Assembly!Q$4+$AZ153*Assembly!Q$5+$BA153*Assembly!Q$6+$BB153*Assembly!Q$7+$BC153*Assembly!Q$8+$BD153*Assembly!Q$9+$BE153*Assembly!Q$10+$BF153*Assembly!Q$11+$BG153*Assembly!Q$12+$BH153*Assembly!Q$13+$BI153*Assembly!Q$14+$BJ153*Assembly!Q$15+$BK153*Assembly!Q$16+$BL153*Assembly!Q$17+$BM153*Assembly!Q$18+$BN153*Assembly!Q$19+$BO153*Assembly!Q$20+$BP153*Assembly!Q$21+$BQ153*Assembly!Q$22+$BR153*Assembly!Q$23+$BS153*Assembly!Q$24</f>
        <v>#VALUE!</v>
      </c>
      <c r="CK153" s="62" t="e">
        <f>$AY153*Assembly!R$4+$AZ153*Assembly!R$5+$BA153*Assembly!R$6+$BB153*Assembly!R$7+$BC153*Assembly!R$8+$BD153*Assembly!R$9+$BE153*Assembly!R$10+$BF153*Assembly!R$11+$BG153*Assembly!R$12+$BH153*Assembly!R$13+$BI153*Assembly!R$14+$BJ153*Assembly!R$15+$BK153*Assembly!R$16+$BL153*Assembly!R$17+$BM153*Assembly!R$18+$BN153*Assembly!R$19+$BO153*Assembly!R$20+$BP153*Assembly!R$21+$BQ153*Assembly!R$22+$BR153*Assembly!R$23+$BS153*Assembly!R$24</f>
        <v>#VALUE!</v>
      </c>
      <c r="CL153" s="58" t="e">
        <f>$AY153*Assembly!S$4+$AZ153*Assembly!S$5+$BA153*Assembly!S$6+$BB153*Assembly!S$7+$BC153*Assembly!S$8+$BD153*Assembly!S$9+$BE153*Assembly!S$10+$BF153*Assembly!S$11+$BG153*Assembly!S$12+$BH153*Assembly!S$13+$BI153*Assembly!S$14+$BJ153*Assembly!S$15+$BK153*Assembly!S$16+$BL153*Assembly!S$17+$BM153*Assembly!S$18+$BN153*Assembly!S$19+$BO153*Assembly!S$20+$BP153*Assembly!S$21+$BQ153*Assembly!S$22+$BR153*Assembly!S$23+$BS153*Assembly!S$24</f>
        <v>#VALUE!</v>
      </c>
      <c r="CM153" s="58" t="e">
        <f>$AY153*Assembly!T$4+$AZ153*Assembly!T$5+$BA153*Assembly!T$6+$BB153*Assembly!T$7+$BC153*Assembly!T$8+$BD153*Assembly!T$9+$BE153*Assembly!T$10+$BF153*Assembly!T$11+$BG153*Assembly!T$12+$BH153*Assembly!T$13+$BI153*Assembly!T$14+$BJ153*Assembly!T$15+$BK153*Assembly!T$16+$BL153*Assembly!T$17+$BM153*Assembly!T$18+$BN153*Assembly!T$19+$BO153*Assembly!T$20+$BP153*Assembly!T$21+$BQ153*Assembly!T$22+$BR153*Assembly!T$23+$BS153*Assembly!T$24</f>
        <v>#VALUE!</v>
      </c>
      <c r="CN153" s="58" t="e">
        <f>$AY153*Assembly!U$4+$AZ153*Assembly!U$5+$BA153*Assembly!U$6+$BB153*Assembly!U$7+$BC153*Assembly!U$8+$BD153*Assembly!U$9+$BE153*Assembly!U$10+$BF153*Assembly!U$11+$BG153*Assembly!U$12+$BH153*Assembly!U$13+$BI153*Assembly!U$14+$BJ153*Assembly!U$15+$BK153*Assembly!U$16+$BL153*Assembly!U$17+$BM153*Assembly!U$18+$BN153*Assembly!U$19+$BO153*Assembly!U$20+$BP153*Assembly!U$21+$BQ153*Assembly!U$22+$BR153*Assembly!U$23+$BS153*Assembly!U$24</f>
        <v>#VALUE!</v>
      </c>
      <c r="CO153" s="62" t="e">
        <f>$AY153*Assembly!V$4+$AZ153*Assembly!V$5+$BA153*Assembly!V$6+$BB153*Assembly!V$7+$BC153*Assembly!V$8+$BD153*Assembly!V$9+$BE153*Assembly!V$10+$BF153*Assembly!V$11+$BG153*Assembly!V$12+$BH153*Assembly!V$13+$BI153*Assembly!V$14+$BJ153*Assembly!V$15+$BK153*Assembly!V$16+$BL153*Assembly!V$17+$BM153*Assembly!V$18+$BN153*Assembly!V$19+$BO153*Assembly!V$20+$BP153*Assembly!V$21+$BQ153*Assembly!V$22+$BR153*Assembly!V$23+$BS153*Assembly!V$24</f>
        <v>#VALUE!</v>
      </c>
      <c r="CP153" s="62" t="e">
        <f>CF153*Refining!$F$3</f>
        <v>#VALUE!</v>
      </c>
      <c r="CQ153" s="62" t="e">
        <f>CG153*Refining!$F$4</f>
        <v>#VALUE!</v>
      </c>
      <c r="CR153" s="62" t="e">
        <f>CH153*Refining!$F$5</f>
        <v>#VALUE!</v>
      </c>
      <c r="CS153" s="62" t="e">
        <f>CI153*Refining!$F$6</f>
        <v>#VALUE!</v>
      </c>
      <c r="CT153" s="62" t="e">
        <f>CJ153*Refining!$F$7</f>
        <v>#VALUE!</v>
      </c>
      <c r="CU153" s="62" t="e">
        <f>CK153*Refining!$F$8</f>
        <v>#VALUE!</v>
      </c>
      <c r="CV153" s="62" t="e">
        <f>CL153*Refining!$F$9</f>
        <v>#VALUE!</v>
      </c>
      <c r="CW153" s="62" t="e">
        <f>CM153*Refining!$F$10</f>
        <v>#VALUE!</v>
      </c>
      <c r="CX153" s="62" t="e">
        <f>CN153*Refining!$F$11</f>
        <v>#VALUE!</v>
      </c>
      <c r="CY153" s="62" t="e">
        <f>CO153*Refining!$F$12</f>
        <v>#VALUE!</v>
      </c>
      <c r="CZ153" s="115" t="e">
        <f t="shared" ref="CZ153:DS153" si="620">IF(CF153 = 0, "", CF153)</f>
        <v>#VALUE!</v>
      </c>
      <c r="DA153" s="119" t="e">
        <f t="shared" si="620"/>
        <v>#VALUE!</v>
      </c>
      <c r="DB153" s="116" t="e">
        <f t="shared" si="620"/>
        <v>#VALUE!</v>
      </c>
      <c r="DC153" s="116" t="e">
        <f t="shared" si="620"/>
        <v>#VALUE!</v>
      </c>
      <c r="DD153" s="116" t="e">
        <f t="shared" si="620"/>
        <v>#VALUE!</v>
      </c>
      <c r="DE153" s="116" t="e">
        <f t="shared" si="620"/>
        <v>#VALUE!</v>
      </c>
      <c r="DF153" s="116" t="e">
        <f t="shared" si="620"/>
        <v>#VALUE!</v>
      </c>
      <c r="DG153" s="116" t="e">
        <f t="shared" si="620"/>
        <v>#VALUE!</v>
      </c>
      <c r="DH153" s="116" t="e">
        <f t="shared" si="620"/>
        <v>#VALUE!</v>
      </c>
      <c r="DI153" s="117" t="e">
        <f t="shared" si="620"/>
        <v>#VALUE!</v>
      </c>
      <c r="DJ153" s="115" t="e">
        <f t="shared" si="620"/>
        <v>#VALUE!</v>
      </c>
      <c r="DK153" s="119" t="e">
        <f t="shared" si="620"/>
        <v>#VALUE!</v>
      </c>
      <c r="DL153" s="116" t="e">
        <f t="shared" si="620"/>
        <v>#VALUE!</v>
      </c>
      <c r="DM153" s="116" t="e">
        <f t="shared" si="620"/>
        <v>#VALUE!</v>
      </c>
      <c r="DN153" s="118" t="e">
        <f t="shared" si="620"/>
        <v>#VALUE!</v>
      </c>
      <c r="DO153" s="116" t="e">
        <f t="shared" si="620"/>
        <v>#VALUE!</v>
      </c>
      <c r="DP153" s="116" t="e">
        <f t="shared" si="620"/>
        <v>#VALUE!</v>
      </c>
      <c r="DQ153" s="116" t="e">
        <f t="shared" si="620"/>
        <v>#VALUE!</v>
      </c>
      <c r="DR153" s="116" t="e">
        <f t="shared" si="620"/>
        <v>#VALUE!</v>
      </c>
      <c r="DS153" s="117" t="e">
        <f t="shared" si="620"/>
        <v>#VALUE!</v>
      </c>
      <c r="DT153" s="115" t="e">
        <f t="shared" si="11"/>
        <v>#VALUE!</v>
      </c>
      <c r="DU153" s="119" t="e">
        <f t="shared" si="12"/>
        <v>#VALUE!</v>
      </c>
      <c r="DV153" s="81" t="e">
        <f>CZ153*'Ores &amp; Ingots'!$C$3+DA153*'Ores &amp; Ingots'!$C$4+DB153*'Ores &amp; Ingots'!$C$5+DC153*'Ores &amp; Ingots'!$C$6+DD153*'Ores &amp; Ingots'!$C$7+DE153*'Ores &amp; Ingots'!$C$8+DF153*'Ores &amp; Ingots'!$C$9+DG153*'Ores &amp; Ingots'!$C$10+DH153*'Ores &amp; Ingots'!$C$11+DI153*'Ores &amp; Ingots'!$C$12</f>
        <v>#VALUE!</v>
      </c>
      <c r="DW153" s="81" t="e">
        <f>DJ153*'Ores &amp; Ingots'!$B$3+DK153*'Ores &amp; Ingots'!$B$4+DL153*'Ores &amp; Ingots'!$B$5+DM153*'Ores &amp; Ingots'!$B$6+DN153*'Ores &amp; Ingots'!$B$7+DO153*'Ores &amp; Ingots'!$B$8+DP153*'Ores &amp; Ingots'!$B$9+DQ153*'Ores &amp; Ingots'!$B$10+DR153*'Ores &amp; Ingots'!$B$11+DS153*'Ores &amp; Ingots'!$B$12</f>
        <v>#VALUE!</v>
      </c>
      <c r="DX153" s="119" t="e">
        <f>CZ153*Refining!$G$3+DA153*Refining!$G$4+DB153*Refining!$G$5+DC153*Refining!$G$6+DD153*Refining!$G$7+DE153*Refining!$G$8+DF153*Refining!$G$9+DG153*Refining!$G$10+DH153*Refining!$G$11+DI153*Refining!$G$12</f>
        <v>#VALUE!</v>
      </c>
      <c r="DY153" s="119" t="e">
        <f t="shared" si="13"/>
        <v>#VALUE!</v>
      </c>
      <c r="DZ153" s="126" t="e">
        <f t="shared" si="14"/>
        <v>#VALUE!</v>
      </c>
      <c r="EA153" s="115" t="e">
        <f t="shared" si="15"/>
        <v>#VALUE!</v>
      </c>
      <c r="EB153" s="127" t="e">
        <f t="shared" ref="EB153:EC153" si="621">EA153/60</f>
        <v>#VALUE!</v>
      </c>
      <c r="EC153" s="127" t="e">
        <f t="shared" si="621"/>
        <v>#VALUE!</v>
      </c>
      <c r="ED153" s="115" t="e">
        <f t="shared" si="17"/>
        <v>#VALUE!</v>
      </c>
      <c r="EE153" s="127" t="e">
        <f t="shared" ref="EE153:EF153" si="622">ED153/1000</f>
        <v>#VALUE!</v>
      </c>
      <c r="EF153" s="128" t="e">
        <f t="shared" si="622"/>
        <v>#VALUE!</v>
      </c>
      <c r="EG153" s="106" t="e">
        <f t="shared" si="19"/>
        <v>#VALUE!</v>
      </c>
      <c r="EH153" s="281" t="e">
        <f t="shared" si="20"/>
        <v>#VALUE!</v>
      </c>
      <c r="EI153" s="383" t="s">
        <v>28</v>
      </c>
    </row>
    <row r="154" spans="1:139" ht="12.75" hidden="1" x14ac:dyDescent="0.2">
      <c r="A154" s="864"/>
      <c r="B154" s="135" t="s">
        <v>366</v>
      </c>
      <c r="C154" s="137" t="s">
        <v>155</v>
      </c>
      <c r="D154" s="137">
        <v>1</v>
      </c>
      <c r="E154" s="137">
        <v>2</v>
      </c>
      <c r="F154" s="137">
        <v>1</v>
      </c>
      <c r="G154" s="139">
        <f t="shared" si="0"/>
        <v>0.25</v>
      </c>
      <c r="H154" s="140">
        <v>10</v>
      </c>
      <c r="I154" s="140">
        <v>10</v>
      </c>
      <c r="J154" s="140">
        <f>H154/Main!$D$9</f>
        <v>2</v>
      </c>
      <c r="K154" s="140">
        <f>I154/Main!$D$10</f>
        <v>5</v>
      </c>
      <c r="L154" s="140">
        <f t="shared" si="1"/>
        <v>2.5</v>
      </c>
      <c r="M154" s="140">
        <v>1</v>
      </c>
      <c r="N154" s="145" t="s">
        <v>28</v>
      </c>
      <c r="O154" s="145">
        <v>2000</v>
      </c>
      <c r="P154" s="143"/>
      <c r="Q154" s="145"/>
      <c r="R154" s="143"/>
      <c r="S154" s="146"/>
      <c r="T154" s="146"/>
      <c r="U154" s="145">
        <v>60</v>
      </c>
      <c r="V154" s="143"/>
      <c r="W154" s="146"/>
      <c r="X154" s="146"/>
      <c r="Y154" s="143"/>
      <c r="Z154" s="143"/>
      <c r="AA154" s="143"/>
      <c r="AB154" s="143"/>
      <c r="AC154" s="362"/>
      <c r="AD154" s="133">
        <v>8</v>
      </c>
      <c r="AE154" s="133">
        <v>0</v>
      </c>
      <c r="AF154" s="133">
        <v>2</v>
      </c>
      <c r="AG154" s="133">
        <v>0</v>
      </c>
      <c r="AH154" s="133">
        <v>7</v>
      </c>
      <c r="AI154" s="133">
        <v>0</v>
      </c>
      <c r="AJ154" s="167">
        <v>1</v>
      </c>
      <c r="AK154" s="133">
        <v>0</v>
      </c>
      <c r="AL154" s="133">
        <v>0</v>
      </c>
      <c r="AM154" s="133">
        <v>0</v>
      </c>
      <c r="AN154" s="133">
        <v>0</v>
      </c>
      <c r="AO154" s="133">
        <v>0</v>
      </c>
      <c r="AP154" s="133">
        <v>0</v>
      </c>
      <c r="AQ154" s="133">
        <v>0</v>
      </c>
      <c r="AR154" s="133">
        <v>0</v>
      </c>
      <c r="AS154" s="133">
        <v>0</v>
      </c>
      <c r="AT154" s="133">
        <v>0</v>
      </c>
      <c r="AU154" s="133">
        <v>0</v>
      </c>
      <c r="AV154" s="133">
        <v>0</v>
      </c>
      <c r="AW154" s="133">
        <v>0</v>
      </c>
      <c r="AX154" s="133">
        <v>0</v>
      </c>
      <c r="AY154" s="174">
        <f t="shared" ref="AY154:BS154" si="623">IF(AD154 = 0, "", AD154)</f>
        <v>8</v>
      </c>
      <c r="AZ154" s="137" t="str">
        <f t="shared" si="623"/>
        <v/>
      </c>
      <c r="BA154" s="133">
        <f t="shared" si="623"/>
        <v>2</v>
      </c>
      <c r="BB154" s="137" t="str">
        <f t="shared" si="623"/>
        <v/>
      </c>
      <c r="BC154" s="133">
        <f t="shared" si="623"/>
        <v>7</v>
      </c>
      <c r="BD154" s="137" t="str">
        <f t="shared" si="623"/>
        <v/>
      </c>
      <c r="BE154" s="167">
        <f t="shared" si="623"/>
        <v>1</v>
      </c>
      <c r="BF154" s="137" t="str">
        <f t="shared" si="623"/>
        <v/>
      </c>
      <c r="BG154" s="137" t="str">
        <f t="shared" si="623"/>
        <v/>
      </c>
      <c r="BH154" s="137" t="str">
        <f t="shared" si="623"/>
        <v/>
      </c>
      <c r="BI154" s="137" t="str">
        <f t="shared" si="623"/>
        <v/>
      </c>
      <c r="BJ154" s="137" t="str">
        <f t="shared" si="623"/>
        <v/>
      </c>
      <c r="BK154" s="137" t="str">
        <f t="shared" si="623"/>
        <v/>
      </c>
      <c r="BL154" s="137" t="str">
        <f t="shared" si="623"/>
        <v/>
      </c>
      <c r="BM154" s="137" t="str">
        <f t="shared" si="623"/>
        <v/>
      </c>
      <c r="BN154" s="137" t="str">
        <f t="shared" si="623"/>
        <v/>
      </c>
      <c r="BO154" s="137" t="str">
        <f t="shared" si="623"/>
        <v/>
      </c>
      <c r="BP154" s="137" t="str">
        <f t="shared" si="623"/>
        <v/>
      </c>
      <c r="BQ154" s="137" t="str">
        <f t="shared" si="623"/>
        <v/>
      </c>
      <c r="BR154" s="137" t="str">
        <f t="shared" si="623"/>
        <v/>
      </c>
      <c r="BS154" s="169" t="str">
        <f t="shared" si="623"/>
        <v/>
      </c>
      <c r="BT154" s="174" t="e">
        <f>$AY154*Assembly!Z$4+$AZ154*Assembly!Z$5+$BA154*Assembly!Z$6+$BB154*Assembly!Z$7+$BC154*Assembly!Z$8+$BD154*Assembly!Z$9+$BE154*Assembly!Z$10+$BF154*Assembly!Z$11+$BG154*Assembly!Z$12+$BH154*Assembly!Z$13+$BI154*Assembly!Z$14+$BJ154*Assembly!Z$15+$BK154*Assembly!Z$16+$BL154*Assembly!Z$17+$BM154*Assembly!Z$18+$BN154*Assembly!Z$19+$BO154*Assembly!Z$20+$BP154*Assembly!Z$21+$BQ154*Assembly!Z$22+$BR154*Assembly!Z$23+$BS154*Assembly!Z$24</f>
        <v>#VALUE!</v>
      </c>
      <c r="BU154" s="133" t="e">
        <f t="shared" si="3"/>
        <v>#VALUE!</v>
      </c>
      <c r="BV154" s="398" t="e">
        <f t="shared" si="619"/>
        <v>#VALUE!</v>
      </c>
      <c r="BW154" s="133" t="e">
        <f>$AY154*Assembly!AD$4+$AZ154*Assembly!AD$5+$BA154*Assembly!AD$6+$BB154*Assembly!AD$7+$BC154*Assembly!AD$8+$BD154*Assembly!AD$9+$BE154*Assembly!AD$10+$BF154*Assembly!AD$11+$BG154*Assembly!AD$12+$BH154*Assembly!AD$13+$BI154*Assembly!AD$14+$BJ154*Assembly!AD$15+$BK154*Assembly!AD$16+$BL154*Assembly!AD$17+$BM154*Assembly!AD$18+$BN154*Assembly!AD$19+$BO154*Assembly!AD$20+$BP154*Assembly!AD$21+$BQ154*Assembly!AD$22+$BR154*Assembly!AD$23+$BS154*Assembly!AD$24</f>
        <v>#VALUE!</v>
      </c>
      <c r="BX154" s="177" t="e">
        <f t="shared" si="4"/>
        <v>#VALUE!</v>
      </c>
      <c r="BY154" s="178" t="e">
        <f t="shared" si="5"/>
        <v>#VALUE!</v>
      </c>
      <c r="BZ154" s="179" t="e">
        <f t="shared" si="6"/>
        <v>#VALUE!</v>
      </c>
      <c r="CA154" s="178" t="e">
        <f t="shared" si="7"/>
        <v>#VALUE!</v>
      </c>
      <c r="CB154" s="133" t="e">
        <f>$AY154*Assembly!Y$4+$AZ154*Assembly!Y$5+$BA154*Assembly!Y$6+$BB154*Assembly!Y$7+$BC154*Assembly!Y$8+$BD154*Assembly!Y$9+$BE154*Assembly!Y$10+$BF154*Assembly!Y$11+$BG154*Assembly!Y$12+$BH154*Assembly!Y$13+$BI154*Assembly!Y$14+$BJ154*Assembly!Y$15+$BK154*Assembly!Y$16+$BL154*Assembly!Y$17+$BM154*Assembly!Y$18+$BN154*Assembly!Y$19+$BO154*Assembly!Y$20+$BP154*Assembly!Y$21+$BQ154*Assembly!Y$22+$BR154*Assembly!Y$23+$BS154*Assembly!Y$24</f>
        <v>#VALUE!</v>
      </c>
      <c r="CC154" s="133" t="e">
        <f t="shared" si="8"/>
        <v>#VALUE!</v>
      </c>
      <c r="CD154" s="130" t="e">
        <f t="shared" si="9"/>
        <v>#VALUE!</v>
      </c>
      <c r="CE154" s="183" t="e">
        <f>$AY154*Assembly!AC$4+$AZ154*Assembly!AC$5+$BA154*Assembly!AC$6+$BB154*Assembly!AC$7+$BC154*Assembly!AC$8+$BD154*Assembly!AC$9+$BE154*Assembly!AC$10+$BF154*Assembly!AC$11+$BG154*Assembly!AC$12+$BH154*Assembly!AC$13+$BI154*Assembly!AC$14+$BJ154*Assembly!AC$15+$BK154*Assembly!AC$16+$BL154*Assembly!AC$17+$BM154*Assembly!AC$18+$BN154*Assembly!AC$19+$BO154*Assembly!AC$20+$BP154*Assembly!AC$21+$BQ154*Assembly!AC$22+$BR154*Assembly!AC$23+$BS154*Assembly!AC$24</f>
        <v>#VALUE!</v>
      </c>
      <c r="CF154" s="145" t="e">
        <f>$AY154*Assembly!M$4+$AZ154*Assembly!M$5+$BA154*Assembly!M$6+$BB154*Assembly!M$7+$BC154*Assembly!M$8+$BD154*Assembly!M$9+$BE154*Assembly!M$10+$BF154*Assembly!M$11+$BG154*Assembly!M$12+$BH154*Assembly!M$13+$BI154*Assembly!M$14+$BJ154*Assembly!M$15+$BK154*Assembly!M$16+$BL154*Assembly!M$17+$BM154*Assembly!M$18+$BN154*Assembly!M$19+$BO154*Assembly!M$20+$BP154*Assembly!M$21+$BQ154*Assembly!M$22+$BR154*Assembly!M$23+$BS154*Assembly!M$24</f>
        <v>#VALUE!</v>
      </c>
      <c r="CG154" s="145" t="e">
        <f>$AY154*Assembly!N$4+$AZ154*Assembly!N$5+$BA154*Assembly!N$6+$BB154*Assembly!N$7+$BC154*Assembly!N$8+$BD154*Assembly!N$9+$BE154*Assembly!N$10+$BF154*Assembly!N$11+$BG154*Assembly!N$12+$BH154*Assembly!N$13+$BI154*Assembly!N$14+$BJ154*Assembly!N$15+$BK154*Assembly!N$16+$BL154*Assembly!N$17+$BM154*Assembly!N$18+$BN154*Assembly!N$19+$BO154*Assembly!N$20+$BP154*Assembly!N$21+$BQ154*Assembly!N$22+$BR154*Assembly!N$23+$BS154*Assembly!N$24</f>
        <v>#VALUE!</v>
      </c>
      <c r="CH154" s="145" t="e">
        <f>$AY154*Assembly!O$4+$AZ154*Assembly!O$5+$BA154*Assembly!O$6+$BB154*Assembly!O$7+$BC154*Assembly!O$8+$BD154*Assembly!O$9+$BE154*Assembly!O$10+$BF154*Assembly!O$11+$BG154*Assembly!O$12+$BH154*Assembly!O$13+$BI154*Assembly!O$14+$BJ154*Assembly!O$15+$BK154*Assembly!O$16+$BL154*Assembly!O$17+$BM154*Assembly!O$18+$BN154*Assembly!O$19+$BO154*Assembly!O$20+$BP154*Assembly!O$21+$BQ154*Assembly!O$22+$BR154*Assembly!O$23+$BS154*Assembly!O$24</f>
        <v>#VALUE!</v>
      </c>
      <c r="CI154" s="140" t="e">
        <f>$AY154*Assembly!P$4+$AZ154*Assembly!P$5+$BA154*Assembly!P$6+$BB154*Assembly!P$7+$BC154*Assembly!P$8+$BD154*Assembly!P$9+$BE154*Assembly!P$10+$BF154*Assembly!P$11+$BG154*Assembly!P$12+$BH154*Assembly!P$13+$BI154*Assembly!P$14+$BJ154*Assembly!P$15+$BK154*Assembly!P$16+$BL154*Assembly!P$17+$BM154*Assembly!P$18+$BN154*Assembly!P$19+$BO154*Assembly!P$20+$BP154*Assembly!P$21+$BQ154*Assembly!P$22+$BR154*Assembly!P$23+$BS154*Assembly!P$24</f>
        <v>#VALUE!</v>
      </c>
      <c r="CJ154" s="140" t="e">
        <f>$AY154*Assembly!Q$4+$AZ154*Assembly!Q$5+$BA154*Assembly!Q$6+$BB154*Assembly!Q$7+$BC154*Assembly!Q$8+$BD154*Assembly!Q$9+$BE154*Assembly!Q$10+$BF154*Assembly!Q$11+$BG154*Assembly!Q$12+$BH154*Assembly!Q$13+$BI154*Assembly!Q$14+$BJ154*Assembly!Q$15+$BK154*Assembly!Q$16+$BL154*Assembly!Q$17+$BM154*Assembly!Q$18+$BN154*Assembly!Q$19+$BO154*Assembly!Q$20+$BP154*Assembly!Q$21+$BQ154*Assembly!Q$22+$BR154*Assembly!Q$23+$BS154*Assembly!Q$24</f>
        <v>#VALUE!</v>
      </c>
      <c r="CK154" s="145" t="e">
        <f>$AY154*Assembly!R$4+$AZ154*Assembly!R$5+$BA154*Assembly!R$6+$BB154*Assembly!R$7+$BC154*Assembly!R$8+$BD154*Assembly!R$9+$BE154*Assembly!R$10+$BF154*Assembly!R$11+$BG154*Assembly!R$12+$BH154*Assembly!R$13+$BI154*Assembly!R$14+$BJ154*Assembly!R$15+$BK154*Assembly!R$16+$BL154*Assembly!R$17+$BM154*Assembly!R$18+$BN154*Assembly!R$19+$BO154*Assembly!R$20+$BP154*Assembly!R$21+$BQ154*Assembly!R$22+$BR154*Assembly!R$23+$BS154*Assembly!R$24</f>
        <v>#VALUE!</v>
      </c>
      <c r="CL154" s="140" t="e">
        <f>$AY154*Assembly!S$4+$AZ154*Assembly!S$5+$BA154*Assembly!S$6+$BB154*Assembly!S$7+$BC154*Assembly!S$8+$BD154*Assembly!S$9+$BE154*Assembly!S$10+$BF154*Assembly!S$11+$BG154*Assembly!S$12+$BH154*Assembly!S$13+$BI154*Assembly!S$14+$BJ154*Assembly!S$15+$BK154*Assembly!S$16+$BL154*Assembly!S$17+$BM154*Assembly!S$18+$BN154*Assembly!S$19+$BO154*Assembly!S$20+$BP154*Assembly!S$21+$BQ154*Assembly!S$22+$BR154*Assembly!S$23+$BS154*Assembly!S$24</f>
        <v>#VALUE!</v>
      </c>
      <c r="CM154" s="140" t="e">
        <f>$AY154*Assembly!T$4+$AZ154*Assembly!T$5+$BA154*Assembly!T$6+$BB154*Assembly!T$7+$BC154*Assembly!T$8+$BD154*Assembly!T$9+$BE154*Assembly!T$10+$BF154*Assembly!T$11+$BG154*Assembly!T$12+$BH154*Assembly!T$13+$BI154*Assembly!T$14+$BJ154*Assembly!T$15+$BK154*Assembly!T$16+$BL154*Assembly!T$17+$BM154*Assembly!T$18+$BN154*Assembly!T$19+$BO154*Assembly!T$20+$BP154*Assembly!T$21+$BQ154*Assembly!T$22+$BR154*Assembly!T$23+$BS154*Assembly!T$24</f>
        <v>#VALUE!</v>
      </c>
      <c r="CN154" s="140" t="e">
        <f>$AY154*Assembly!U$4+$AZ154*Assembly!U$5+$BA154*Assembly!U$6+$BB154*Assembly!U$7+$BC154*Assembly!U$8+$BD154*Assembly!U$9+$BE154*Assembly!U$10+$BF154*Assembly!U$11+$BG154*Assembly!U$12+$BH154*Assembly!U$13+$BI154*Assembly!U$14+$BJ154*Assembly!U$15+$BK154*Assembly!U$16+$BL154*Assembly!U$17+$BM154*Assembly!U$18+$BN154*Assembly!U$19+$BO154*Assembly!U$20+$BP154*Assembly!U$21+$BQ154*Assembly!U$22+$BR154*Assembly!U$23+$BS154*Assembly!U$24</f>
        <v>#VALUE!</v>
      </c>
      <c r="CO154" s="145" t="e">
        <f>$AY154*Assembly!V$4+$AZ154*Assembly!V$5+$BA154*Assembly!V$6+$BB154*Assembly!V$7+$BC154*Assembly!V$8+$BD154*Assembly!V$9+$BE154*Assembly!V$10+$BF154*Assembly!V$11+$BG154*Assembly!V$12+$BH154*Assembly!V$13+$BI154*Assembly!V$14+$BJ154*Assembly!V$15+$BK154*Assembly!V$16+$BL154*Assembly!V$17+$BM154*Assembly!V$18+$BN154*Assembly!V$19+$BO154*Assembly!V$20+$BP154*Assembly!V$21+$BQ154*Assembly!V$22+$BR154*Assembly!V$23+$BS154*Assembly!V$24</f>
        <v>#VALUE!</v>
      </c>
      <c r="CP154" s="145" t="e">
        <f>CF154*Refining!$F$3</f>
        <v>#VALUE!</v>
      </c>
      <c r="CQ154" s="145" t="e">
        <f>CG154*Refining!$F$4</f>
        <v>#VALUE!</v>
      </c>
      <c r="CR154" s="145" t="e">
        <f>CH154*Refining!$F$5</f>
        <v>#VALUE!</v>
      </c>
      <c r="CS154" s="145" t="e">
        <f>CI154*Refining!$F$6</f>
        <v>#VALUE!</v>
      </c>
      <c r="CT154" s="145" t="e">
        <f>CJ154*Refining!$F$7</f>
        <v>#VALUE!</v>
      </c>
      <c r="CU154" s="145" t="e">
        <f>CK154*Refining!$F$8</f>
        <v>#VALUE!</v>
      </c>
      <c r="CV154" s="145" t="e">
        <f>CL154*Refining!$F$9</f>
        <v>#VALUE!</v>
      </c>
      <c r="CW154" s="145" t="e">
        <f>CM154*Refining!$F$10</f>
        <v>#VALUE!</v>
      </c>
      <c r="CX154" s="145" t="e">
        <f>CN154*Refining!$F$11</f>
        <v>#VALUE!</v>
      </c>
      <c r="CY154" s="145" t="e">
        <f>CO154*Refining!$F$12</f>
        <v>#VALUE!</v>
      </c>
      <c r="CZ154" s="185" t="e">
        <f t="shared" ref="CZ154:DS154" si="624">IF(CF154 = 0, "", CF154)</f>
        <v>#VALUE!</v>
      </c>
      <c r="DA154" s="189" t="e">
        <f t="shared" si="624"/>
        <v>#VALUE!</v>
      </c>
      <c r="DB154" s="186" t="e">
        <f t="shared" si="624"/>
        <v>#VALUE!</v>
      </c>
      <c r="DC154" s="186" t="e">
        <f t="shared" si="624"/>
        <v>#VALUE!</v>
      </c>
      <c r="DD154" s="186" t="e">
        <f t="shared" si="624"/>
        <v>#VALUE!</v>
      </c>
      <c r="DE154" s="186" t="e">
        <f t="shared" si="624"/>
        <v>#VALUE!</v>
      </c>
      <c r="DF154" s="186" t="e">
        <f t="shared" si="624"/>
        <v>#VALUE!</v>
      </c>
      <c r="DG154" s="186" t="e">
        <f t="shared" si="624"/>
        <v>#VALUE!</v>
      </c>
      <c r="DH154" s="186" t="e">
        <f t="shared" si="624"/>
        <v>#VALUE!</v>
      </c>
      <c r="DI154" s="187" t="e">
        <f t="shared" si="624"/>
        <v>#VALUE!</v>
      </c>
      <c r="DJ154" s="185" t="e">
        <f t="shared" si="624"/>
        <v>#VALUE!</v>
      </c>
      <c r="DK154" s="189" t="e">
        <f t="shared" si="624"/>
        <v>#VALUE!</v>
      </c>
      <c r="DL154" s="186" t="e">
        <f t="shared" si="624"/>
        <v>#VALUE!</v>
      </c>
      <c r="DM154" s="186" t="e">
        <f t="shared" si="624"/>
        <v>#VALUE!</v>
      </c>
      <c r="DN154" s="211" t="e">
        <f t="shared" si="624"/>
        <v>#VALUE!</v>
      </c>
      <c r="DO154" s="186" t="e">
        <f t="shared" si="624"/>
        <v>#VALUE!</v>
      </c>
      <c r="DP154" s="186" t="e">
        <f t="shared" si="624"/>
        <v>#VALUE!</v>
      </c>
      <c r="DQ154" s="186" t="e">
        <f t="shared" si="624"/>
        <v>#VALUE!</v>
      </c>
      <c r="DR154" s="186" t="e">
        <f t="shared" si="624"/>
        <v>#VALUE!</v>
      </c>
      <c r="DS154" s="187" t="e">
        <f t="shared" si="624"/>
        <v>#VALUE!</v>
      </c>
      <c r="DT154" s="185" t="e">
        <f t="shared" si="11"/>
        <v>#VALUE!</v>
      </c>
      <c r="DU154" s="189" t="e">
        <f t="shared" si="12"/>
        <v>#VALUE!</v>
      </c>
      <c r="DV154" s="133" t="e">
        <f>CZ154*'Ores &amp; Ingots'!$C$3+DA154*'Ores &amp; Ingots'!$C$4+DB154*'Ores &amp; Ingots'!$C$5+DC154*'Ores &amp; Ingots'!$C$6+DD154*'Ores &amp; Ingots'!$C$7+DE154*'Ores &amp; Ingots'!$C$8+DF154*'Ores &amp; Ingots'!$C$9+DG154*'Ores &amp; Ingots'!$C$10+DH154*'Ores &amp; Ingots'!$C$11+DI154*'Ores &amp; Ingots'!$C$12</f>
        <v>#VALUE!</v>
      </c>
      <c r="DW154" s="133" t="e">
        <f>DJ154*'Ores &amp; Ingots'!$B$3+DK154*'Ores &amp; Ingots'!$B$4+DL154*'Ores &amp; Ingots'!$B$5+DM154*'Ores &amp; Ingots'!$B$6+DN154*'Ores &amp; Ingots'!$B$7+DO154*'Ores &amp; Ingots'!$B$8+DP154*'Ores &amp; Ingots'!$B$9+DQ154*'Ores &amp; Ingots'!$B$10+DR154*'Ores &amp; Ingots'!$B$11+DS154*'Ores &amp; Ingots'!$B$12</f>
        <v>#VALUE!</v>
      </c>
      <c r="DX154" s="189" t="e">
        <f>CZ154*Refining!$G$3+DA154*Refining!$G$4+DB154*Refining!$G$5+DC154*Refining!$G$6+DD154*Refining!$G$7+DE154*Refining!$G$8+DF154*Refining!$G$9+DG154*Refining!$G$10+DH154*Refining!$G$11+DI154*Refining!$G$12</f>
        <v>#VALUE!</v>
      </c>
      <c r="DY154" s="189" t="e">
        <f t="shared" si="13"/>
        <v>#VALUE!</v>
      </c>
      <c r="DZ154" s="192" t="e">
        <f t="shared" si="14"/>
        <v>#VALUE!</v>
      </c>
      <c r="EA154" s="185" t="e">
        <f t="shared" si="15"/>
        <v>#VALUE!</v>
      </c>
      <c r="EB154" s="194" t="e">
        <f t="shared" ref="EB154:EC154" si="625">EA154/60</f>
        <v>#VALUE!</v>
      </c>
      <c r="EC154" s="194" t="e">
        <f t="shared" si="625"/>
        <v>#VALUE!</v>
      </c>
      <c r="ED154" s="185" t="e">
        <f t="shared" si="17"/>
        <v>#VALUE!</v>
      </c>
      <c r="EE154" s="194" t="e">
        <f t="shared" ref="EE154:EF154" si="626">ED154/1000</f>
        <v>#VALUE!</v>
      </c>
      <c r="EF154" s="196" t="e">
        <f t="shared" si="626"/>
        <v>#VALUE!</v>
      </c>
      <c r="EG154" s="130" t="e">
        <f t="shared" si="19"/>
        <v>#VALUE!</v>
      </c>
      <c r="EH154" s="132" t="e">
        <f t="shared" si="20"/>
        <v>#VALUE!</v>
      </c>
      <c r="EI154" s="384">
        <v>440</v>
      </c>
    </row>
    <row r="155" spans="1:139" ht="12.75" x14ac:dyDescent="0.2">
      <c r="A155" s="864"/>
      <c r="B155" s="135" t="s">
        <v>367</v>
      </c>
      <c r="C155" s="137" t="s">
        <v>156</v>
      </c>
      <c r="D155" s="137">
        <v>1</v>
      </c>
      <c r="E155" s="137">
        <v>2</v>
      </c>
      <c r="F155" s="137">
        <v>1</v>
      </c>
      <c r="G155" s="139">
        <f t="shared" si="0"/>
        <v>31.25</v>
      </c>
      <c r="H155" s="140">
        <v>20</v>
      </c>
      <c r="I155" s="140">
        <v>20</v>
      </c>
      <c r="J155" s="140">
        <f>H155/Main!$D$9</f>
        <v>4</v>
      </c>
      <c r="K155" s="140">
        <f>I155/Main!$D$10</f>
        <v>10</v>
      </c>
      <c r="L155" s="140">
        <f t="shared" si="1"/>
        <v>2.5</v>
      </c>
      <c r="M155" s="140">
        <v>1</v>
      </c>
      <c r="N155" s="145" t="s">
        <v>28</v>
      </c>
      <c r="O155" s="145">
        <v>2000</v>
      </c>
      <c r="P155" s="143"/>
      <c r="Q155" s="145"/>
      <c r="R155" s="143"/>
      <c r="S155" s="146"/>
      <c r="T155" s="146"/>
      <c r="U155" s="145" t="s">
        <v>28</v>
      </c>
      <c r="V155" s="143"/>
      <c r="W155" s="146"/>
      <c r="X155" s="146"/>
      <c r="Y155" s="143"/>
      <c r="Z155" s="143"/>
      <c r="AA155" s="143"/>
      <c r="AB155" s="143"/>
      <c r="AC155" s="362" t="s">
        <v>220</v>
      </c>
      <c r="AD155" s="133">
        <v>25</v>
      </c>
      <c r="AE155" s="133">
        <v>0</v>
      </c>
      <c r="AF155" s="133">
        <v>12</v>
      </c>
      <c r="AG155" s="133">
        <v>6</v>
      </c>
      <c r="AH155" s="133">
        <v>15</v>
      </c>
      <c r="AI155" s="133">
        <v>0</v>
      </c>
      <c r="AJ155" s="167">
        <v>6</v>
      </c>
      <c r="AK155" s="133">
        <v>0</v>
      </c>
      <c r="AL155" s="133">
        <v>0</v>
      </c>
      <c r="AM155" s="133">
        <v>0</v>
      </c>
      <c r="AN155" s="133">
        <v>0</v>
      </c>
      <c r="AO155" s="133">
        <v>0</v>
      </c>
      <c r="AP155" s="133">
        <v>0</v>
      </c>
      <c r="AQ155" s="133">
        <v>0</v>
      </c>
      <c r="AR155" s="133">
        <v>0</v>
      </c>
      <c r="AS155" s="133">
        <v>0</v>
      </c>
      <c r="AT155" s="133">
        <v>0</v>
      </c>
      <c r="AU155" s="133">
        <v>0</v>
      </c>
      <c r="AV155" s="133">
        <v>0</v>
      </c>
      <c r="AW155" s="133">
        <v>0</v>
      </c>
      <c r="AX155" s="133">
        <v>0</v>
      </c>
      <c r="AY155" s="174">
        <f t="shared" ref="AY155:BS155" si="627">IF(AD155 = 0, "", AD155)</f>
        <v>25</v>
      </c>
      <c r="AZ155" s="137" t="str">
        <f t="shared" si="627"/>
        <v/>
      </c>
      <c r="BA155" s="133">
        <f t="shared" si="627"/>
        <v>12</v>
      </c>
      <c r="BB155" s="133">
        <f t="shared" si="627"/>
        <v>6</v>
      </c>
      <c r="BC155" s="133">
        <f t="shared" si="627"/>
        <v>15</v>
      </c>
      <c r="BD155" s="137" t="str">
        <f t="shared" si="627"/>
        <v/>
      </c>
      <c r="BE155" s="167">
        <f t="shared" si="627"/>
        <v>6</v>
      </c>
      <c r="BF155" s="137" t="str">
        <f t="shared" si="627"/>
        <v/>
      </c>
      <c r="BG155" s="137" t="str">
        <f t="shared" si="627"/>
        <v/>
      </c>
      <c r="BH155" s="137" t="str">
        <f t="shared" si="627"/>
        <v/>
      </c>
      <c r="BI155" s="137" t="str">
        <f t="shared" si="627"/>
        <v/>
      </c>
      <c r="BJ155" s="137" t="str">
        <f t="shared" si="627"/>
        <v/>
      </c>
      <c r="BK155" s="137" t="str">
        <f t="shared" si="627"/>
        <v/>
      </c>
      <c r="BL155" s="137" t="str">
        <f t="shared" si="627"/>
        <v/>
      </c>
      <c r="BM155" s="137" t="str">
        <f t="shared" si="627"/>
        <v/>
      </c>
      <c r="BN155" s="137" t="str">
        <f t="shared" si="627"/>
        <v/>
      </c>
      <c r="BO155" s="137" t="str">
        <f t="shared" si="627"/>
        <v/>
      </c>
      <c r="BP155" s="137" t="str">
        <f t="shared" si="627"/>
        <v/>
      </c>
      <c r="BQ155" s="137" t="str">
        <f t="shared" si="627"/>
        <v/>
      </c>
      <c r="BR155" s="137" t="str">
        <f t="shared" si="627"/>
        <v/>
      </c>
      <c r="BS155" s="169" t="str">
        <f t="shared" si="627"/>
        <v/>
      </c>
      <c r="BT155" s="174" t="e">
        <f>$AY155*Assembly!Z$4+$AZ155*Assembly!Z$5+$BA155*Assembly!Z$6+$BB155*Assembly!Z$7+$BC155*Assembly!Z$8+$BD155*Assembly!Z$9+$BE155*Assembly!Z$10+$BF155*Assembly!Z$11+$BG155*Assembly!Z$12+$BH155*Assembly!Z$13+$BI155*Assembly!Z$14+$BJ155*Assembly!Z$15+$BK155*Assembly!Z$16+$BL155*Assembly!Z$17+$BM155*Assembly!Z$18+$BN155*Assembly!Z$19+$BO155*Assembly!Z$20+$BP155*Assembly!Z$21+$BQ155*Assembly!Z$22+$BR155*Assembly!Z$23+$BS155*Assembly!Z$24</f>
        <v>#VALUE!</v>
      </c>
      <c r="BU155" s="133" t="e">
        <f t="shared" si="3"/>
        <v>#VALUE!</v>
      </c>
      <c r="BV155" s="398" t="str">
        <f t="shared" si="619"/>
        <v>?</v>
      </c>
      <c r="BW155" s="133" t="e">
        <f>$AY155*Assembly!AD$4+$AZ155*Assembly!AD$5+$BA155*Assembly!AD$6+$BB155*Assembly!AD$7+$BC155*Assembly!AD$8+$BD155*Assembly!AD$9+$BE155*Assembly!AD$10+$BF155*Assembly!AD$11+$BG155*Assembly!AD$12+$BH155*Assembly!AD$13+$BI155*Assembly!AD$14+$BJ155*Assembly!AD$15+$BK155*Assembly!AD$16+$BL155*Assembly!AD$17+$BM155*Assembly!AD$18+$BN155*Assembly!AD$19+$BO155*Assembly!AD$20+$BP155*Assembly!AD$21+$BQ155*Assembly!AD$22+$BR155*Assembly!AD$23+$BS155*Assembly!AD$24</f>
        <v>#VALUE!</v>
      </c>
      <c r="BX155" s="177" t="e">
        <f t="shared" si="4"/>
        <v>#VALUE!</v>
      </c>
      <c r="BY155" s="178" t="e">
        <f t="shared" si="5"/>
        <v>#VALUE!</v>
      </c>
      <c r="BZ155" s="179" t="e">
        <f t="shared" si="6"/>
        <v>#VALUE!</v>
      </c>
      <c r="CA155" s="178" t="e">
        <f t="shared" si="7"/>
        <v>#VALUE!</v>
      </c>
      <c r="CB155" s="133" t="e">
        <f>$AY155*Assembly!Y$4+$AZ155*Assembly!Y$5+$BA155*Assembly!Y$6+$BB155*Assembly!Y$7+$BC155*Assembly!Y$8+$BD155*Assembly!Y$9+$BE155*Assembly!Y$10+$BF155*Assembly!Y$11+$BG155*Assembly!Y$12+$BH155*Assembly!Y$13+$BI155*Assembly!Y$14+$BJ155*Assembly!Y$15+$BK155*Assembly!Y$16+$BL155*Assembly!Y$17+$BM155*Assembly!Y$18+$BN155*Assembly!Y$19+$BO155*Assembly!Y$20+$BP155*Assembly!Y$21+$BQ155*Assembly!Y$22+$BR155*Assembly!Y$23+$BS155*Assembly!Y$24</f>
        <v>#VALUE!</v>
      </c>
      <c r="CC155" s="133" t="e">
        <f t="shared" si="8"/>
        <v>#VALUE!</v>
      </c>
      <c r="CD155" s="130" t="e">
        <f t="shared" si="9"/>
        <v>#VALUE!</v>
      </c>
      <c r="CE155" s="183" t="e">
        <f>$AY155*Assembly!AC$4+$AZ155*Assembly!AC$5+$BA155*Assembly!AC$6+$BB155*Assembly!AC$7+$BC155*Assembly!AC$8+$BD155*Assembly!AC$9+$BE155*Assembly!AC$10+$BF155*Assembly!AC$11+$BG155*Assembly!AC$12+$BH155*Assembly!AC$13+$BI155*Assembly!AC$14+$BJ155*Assembly!AC$15+$BK155*Assembly!AC$16+$BL155*Assembly!AC$17+$BM155*Assembly!AC$18+$BN155*Assembly!AC$19+$BO155*Assembly!AC$20+$BP155*Assembly!AC$21+$BQ155*Assembly!AC$22+$BR155*Assembly!AC$23+$BS155*Assembly!AC$24</f>
        <v>#VALUE!</v>
      </c>
      <c r="CF155" s="145" t="e">
        <f>$AY155*Assembly!M$4+$AZ155*Assembly!M$5+$BA155*Assembly!M$6+$BB155*Assembly!M$7+$BC155*Assembly!M$8+$BD155*Assembly!M$9+$BE155*Assembly!M$10+$BF155*Assembly!M$11+$BG155*Assembly!M$12+$BH155*Assembly!M$13+$BI155*Assembly!M$14+$BJ155*Assembly!M$15+$BK155*Assembly!M$16+$BL155*Assembly!M$17+$BM155*Assembly!M$18+$BN155*Assembly!M$19+$BO155*Assembly!M$20+$BP155*Assembly!M$21+$BQ155*Assembly!M$22+$BR155*Assembly!M$23+$BS155*Assembly!M$24</f>
        <v>#VALUE!</v>
      </c>
      <c r="CG155" s="145" t="e">
        <f>$AY155*Assembly!N$4+$AZ155*Assembly!N$5+$BA155*Assembly!N$6+$BB155*Assembly!N$7+$BC155*Assembly!N$8+$BD155*Assembly!N$9+$BE155*Assembly!N$10+$BF155*Assembly!N$11+$BG155*Assembly!N$12+$BH155*Assembly!N$13+$BI155*Assembly!N$14+$BJ155*Assembly!N$15+$BK155*Assembly!N$16+$BL155*Assembly!N$17+$BM155*Assembly!N$18+$BN155*Assembly!N$19+$BO155*Assembly!N$20+$BP155*Assembly!N$21+$BQ155*Assembly!N$22+$BR155*Assembly!N$23+$BS155*Assembly!N$24</f>
        <v>#VALUE!</v>
      </c>
      <c r="CH155" s="145" t="e">
        <f>$AY155*Assembly!O$4+$AZ155*Assembly!O$5+$BA155*Assembly!O$6+$BB155*Assembly!O$7+$BC155*Assembly!O$8+$BD155*Assembly!O$9+$BE155*Assembly!O$10+$BF155*Assembly!O$11+$BG155*Assembly!O$12+$BH155*Assembly!O$13+$BI155*Assembly!O$14+$BJ155*Assembly!O$15+$BK155*Assembly!O$16+$BL155*Assembly!O$17+$BM155*Assembly!O$18+$BN155*Assembly!O$19+$BO155*Assembly!O$20+$BP155*Assembly!O$21+$BQ155*Assembly!O$22+$BR155*Assembly!O$23+$BS155*Assembly!O$24</f>
        <v>#VALUE!</v>
      </c>
      <c r="CI155" s="140" t="e">
        <f>$AY155*Assembly!P$4+$AZ155*Assembly!P$5+$BA155*Assembly!P$6+$BB155*Assembly!P$7+$BC155*Assembly!P$8+$BD155*Assembly!P$9+$BE155*Assembly!P$10+$BF155*Assembly!P$11+$BG155*Assembly!P$12+$BH155*Assembly!P$13+$BI155*Assembly!P$14+$BJ155*Assembly!P$15+$BK155*Assembly!P$16+$BL155*Assembly!P$17+$BM155*Assembly!P$18+$BN155*Assembly!P$19+$BO155*Assembly!P$20+$BP155*Assembly!P$21+$BQ155*Assembly!P$22+$BR155*Assembly!P$23+$BS155*Assembly!P$24</f>
        <v>#VALUE!</v>
      </c>
      <c r="CJ155" s="140" t="e">
        <f>$AY155*Assembly!Q$4+$AZ155*Assembly!Q$5+$BA155*Assembly!Q$6+$BB155*Assembly!Q$7+$BC155*Assembly!Q$8+$BD155*Assembly!Q$9+$BE155*Assembly!Q$10+$BF155*Assembly!Q$11+$BG155*Assembly!Q$12+$BH155*Assembly!Q$13+$BI155*Assembly!Q$14+$BJ155*Assembly!Q$15+$BK155*Assembly!Q$16+$BL155*Assembly!Q$17+$BM155*Assembly!Q$18+$BN155*Assembly!Q$19+$BO155*Assembly!Q$20+$BP155*Assembly!Q$21+$BQ155*Assembly!Q$22+$BR155*Assembly!Q$23+$BS155*Assembly!Q$24</f>
        <v>#VALUE!</v>
      </c>
      <c r="CK155" s="145" t="e">
        <f>$AY155*Assembly!R$4+$AZ155*Assembly!R$5+$BA155*Assembly!R$6+$BB155*Assembly!R$7+$BC155*Assembly!R$8+$BD155*Assembly!R$9+$BE155*Assembly!R$10+$BF155*Assembly!R$11+$BG155*Assembly!R$12+$BH155*Assembly!R$13+$BI155*Assembly!R$14+$BJ155*Assembly!R$15+$BK155*Assembly!R$16+$BL155*Assembly!R$17+$BM155*Assembly!R$18+$BN155*Assembly!R$19+$BO155*Assembly!R$20+$BP155*Assembly!R$21+$BQ155*Assembly!R$22+$BR155*Assembly!R$23+$BS155*Assembly!R$24</f>
        <v>#VALUE!</v>
      </c>
      <c r="CL155" s="140" t="e">
        <f>$AY155*Assembly!S$4+$AZ155*Assembly!S$5+$BA155*Assembly!S$6+$BB155*Assembly!S$7+$BC155*Assembly!S$8+$BD155*Assembly!S$9+$BE155*Assembly!S$10+$BF155*Assembly!S$11+$BG155*Assembly!S$12+$BH155*Assembly!S$13+$BI155*Assembly!S$14+$BJ155*Assembly!S$15+$BK155*Assembly!S$16+$BL155*Assembly!S$17+$BM155*Assembly!S$18+$BN155*Assembly!S$19+$BO155*Assembly!S$20+$BP155*Assembly!S$21+$BQ155*Assembly!S$22+$BR155*Assembly!S$23+$BS155*Assembly!S$24</f>
        <v>#VALUE!</v>
      </c>
      <c r="CM155" s="140" t="e">
        <f>$AY155*Assembly!T$4+$AZ155*Assembly!T$5+$BA155*Assembly!T$6+$BB155*Assembly!T$7+$BC155*Assembly!T$8+$BD155*Assembly!T$9+$BE155*Assembly!T$10+$BF155*Assembly!T$11+$BG155*Assembly!T$12+$BH155*Assembly!T$13+$BI155*Assembly!T$14+$BJ155*Assembly!T$15+$BK155*Assembly!T$16+$BL155*Assembly!T$17+$BM155*Assembly!T$18+$BN155*Assembly!T$19+$BO155*Assembly!T$20+$BP155*Assembly!T$21+$BQ155*Assembly!T$22+$BR155*Assembly!T$23+$BS155*Assembly!T$24</f>
        <v>#VALUE!</v>
      </c>
      <c r="CN155" s="140" t="e">
        <f>$AY155*Assembly!U$4+$AZ155*Assembly!U$5+$BA155*Assembly!U$6+$BB155*Assembly!U$7+$BC155*Assembly!U$8+$BD155*Assembly!U$9+$BE155*Assembly!U$10+$BF155*Assembly!U$11+$BG155*Assembly!U$12+$BH155*Assembly!U$13+$BI155*Assembly!U$14+$BJ155*Assembly!U$15+$BK155*Assembly!U$16+$BL155*Assembly!U$17+$BM155*Assembly!U$18+$BN155*Assembly!U$19+$BO155*Assembly!U$20+$BP155*Assembly!U$21+$BQ155*Assembly!U$22+$BR155*Assembly!U$23+$BS155*Assembly!U$24</f>
        <v>#VALUE!</v>
      </c>
      <c r="CO155" s="145" t="e">
        <f>$AY155*Assembly!V$4+$AZ155*Assembly!V$5+$BA155*Assembly!V$6+$BB155*Assembly!V$7+$BC155*Assembly!V$8+$BD155*Assembly!V$9+$BE155*Assembly!V$10+$BF155*Assembly!V$11+$BG155*Assembly!V$12+$BH155*Assembly!V$13+$BI155*Assembly!V$14+$BJ155*Assembly!V$15+$BK155*Assembly!V$16+$BL155*Assembly!V$17+$BM155*Assembly!V$18+$BN155*Assembly!V$19+$BO155*Assembly!V$20+$BP155*Assembly!V$21+$BQ155*Assembly!V$22+$BR155*Assembly!V$23+$BS155*Assembly!V$24</f>
        <v>#VALUE!</v>
      </c>
      <c r="CP155" s="145" t="e">
        <f>CF155*Refining!$F$3</f>
        <v>#VALUE!</v>
      </c>
      <c r="CQ155" s="145" t="e">
        <f>CG155*Refining!$F$4</f>
        <v>#VALUE!</v>
      </c>
      <c r="CR155" s="145" t="e">
        <f>CH155*Refining!$F$5</f>
        <v>#VALUE!</v>
      </c>
      <c r="CS155" s="145" t="e">
        <f>CI155*Refining!$F$6</f>
        <v>#VALUE!</v>
      </c>
      <c r="CT155" s="145" t="e">
        <f>CJ155*Refining!$F$7</f>
        <v>#VALUE!</v>
      </c>
      <c r="CU155" s="145" t="e">
        <f>CK155*Refining!$F$8</f>
        <v>#VALUE!</v>
      </c>
      <c r="CV155" s="145" t="e">
        <f>CL155*Refining!$F$9</f>
        <v>#VALUE!</v>
      </c>
      <c r="CW155" s="145" t="e">
        <f>CM155*Refining!$F$10</f>
        <v>#VALUE!</v>
      </c>
      <c r="CX155" s="145" t="e">
        <f>CN155*Refining!$F$11</f>
        <v>#VALUE!</v>
      </c>
      <c r="CY155" s="145" t="e">
        <f>CO155*Refining!$F$12</f>
        <v>#VALUE!</v>
      </c>
      <c r="CZ155" s="185" t="e">
        <f t="shared" ref="CZ155:DS155" si="628">IF(CF155 = 0, "", CF155)</f>
        <v>#VALUE!</v>
      </c>
      <c r="DA155" s="189" t="e">
        <f t="shared" si="628"/>
        <v>#VALUE!</v>
      </c>
      <c r="DB155" s="186" t="e">
        <f t="shared" si="628"/>
        <v>#VALUE!</v>
      </c>
      <c r="DC155" s="186" t="e">
        <f t="shared" si="628"/>
        <v>#VALUE!</v>
      </c>
      <c r="DD155" s="186" t="e">
        <f t="shared" si="628"/>
        <v>#VALUE!</v>
      </c>
      <c r="DE155" s="186" t="e">
        <f t="shared" si="628"/>
        <v>#VALUE!</v>
      </c>
      <c r="DF155" s="186" t="e">
        <f t="shared" si="628"/>
        <v>#VALUE!</v>
      </c>
      <c r="DG155" s="186" t="e">
        <f t="shared" si="628"/>
        <v>#VALUE!</v>
      </c>
      <c r="DH155" s="186" t="e">
        <f t="shared" si="628"/>
        <v>#VALUE!</v>
      </c>
      <c r="DI155" s="187" t="e">
        <f t="shared" si="628"/>
        <v>#VALUE!</v>
      </c>
      <c r="DJ155" s="185" t="e">
        <f t="shared" si="628"/>
        <v>#VALUE!</v>
      </c>
      <c r="DK155" s="189" t="e">
        <f t="shared" si="628"/>
        <v>#VALUE!</v>
      </c>
      <c r="DL155" s="186" t="e">
        <f t="shared" si="628"/>
        <v>#VALUE!</v>
      </c>
      <c r="DM155" s="186" t="e">
        <f t="shared" si="628"/>
        <v>#VALUE!</v>
      </c>
      <c r="DN155" s="211" t="e">
        <f t="shared" si="628"/>
        <v>#VALUE!</v>
      </c>
      <c r="DO155" s="186" t="e">
        <f t="shared" si="628"/>
        <v>#VALUE!</v>
      </c>
      <c r="DP155" s="186" t="e">
        <f t="shared" si="628"/>
        <v>#VALUE!</v>
      </c>
      <c r="DQ155" s="186" t="e">
        <f t="shared" si="628"/>
        <v>#VALUE!</v>
      </c>
      <c r="DR155" s="186" t="e">
        <f t="shared" si="628"/>
        <v>#VALUE!</v>
      </c>
      <c r="DS155" s="187" t="e">
        <f t="shared" si="628"/>
        <v>#VALUE!</v>
      </c>
      <c r="DT155" s="185" t="e">
        <f t="shared" si="11"/>
        <v>#VALUE!</v>
      </c>
      <c r="DU155" s="189" t="e">
        <f t="shared" si="12"/>
        <v>#VALUE!</v>
      </c>
      <c r="DV155" s="133" t="e">
        <f>CZ155*'Ores &amp; Ingots'!$C$3+DA155*'Ores &amp; Ingots'!$C$4+DB155*'Ores &amp; Ingots'!$C$5+DC155*'Ores &amp; Ingots'!$C$6+DD155*'Ores &amp; Ingots'!$C$7+DE155*'Ores &amp; Ingots'!$C$8+DF155*'Ores &amp; Ingots'!$C$9+DG155*'Ores &amp; Ingots'!$C$10+DH155*'Ores &amp; Ingots'!$C$11+DI155*'Ores &amp; Ingots'!$C$12</f>
        <v>#VALUE!</v>
      </c>
      <c r="DW155" s="133" t="e">
        <f>DJ155*'Ores &amp; Ingots'!$B$3+DK155*'Ores &amp; Ingots'!$B$4+DL155*'Ores &amp; Ingots'!$B$5+DM155*'Ores &amp; Ingots'!$B$6+DN155*'Ores &amp; Ingots'!$B$7+DO155*'Ores &amp; Ingots'!$B$8+DP155*'Ores &amp; Ingots'!$B$9+DQ155*'Ores &amp; Ingots'!$B$10+DR155*'Ores &amp; Ingots'!$B$11+DS155*'Ores &amp; Ingots'!$B$12</f>
        <v>#VALUE!</v>
      </c>
      <c r="DX155" s="189" t="e">
        <f>CZ155*Refining!$G$3+DA155*Refining!$G$4+DB155*Refining!$G$5+DC155*Refining!$G$6+DD155*Refining!$G$7+DE155*Refining!$G$8+DF155*Refining!$G$9+DG155*Refining!$G$10+DH155*Refining!$G$11+DI155*Refining!$G$12</f>
        <v>#VALUE!</v>
      </c>
      <c r="DY155" s="189" t="e">
        <f t="shared" si="13"/>
        <v>#VALUE!</v>
      </c>
      <c r="DZ155" s="192" t="e">
        <f t="shared" si="14"/>
        <v>#VALUE!</v>
      </c>
      <c r="EA155" s="185" t="e">
        <f t="shared" si="15"/>
        <v>#VALUE!</v>
      </c>
      <c r="EB155" s="194" t="e">
        <f t="shared" ref="EB155:EC155" si="629">EA155/60</f>
        <v>#VALUE!</v>
      </c>
      <c r="EC155" s="194" t="e">
        <f t="shared" si="629"/>
        <v>#VALUE!</v>
      </c>
      <c r="ED155" s="185" t="e">
        <f t="shared" si="17"/>
        <v>#VALUE!</v>
      </c>
      <c r="EE155" s="194" t="e">
        <f t="shared" ref="EE155:EF155" si="630">ED155/1000</f>
        <v>#VALUE!</v>
      </c>
      <c r="EF155" s="196" t="e">
        <f t="shared" si="630"/>
        <v>#VALUE!</v>
      </c>
      <c r="EG155" s="130" t="e">
        <f t="shared" si="19"/>
        <v>#VALUE!</v>
      </c>
      <c r="EH155" s="132" t="e">
        <f t="shared" si="20"/>
        <v>#VALUE!</v>
      </c>
      <c r="EI155" s="384" t="s">
        <v>28</v>
      </c>
    </row>
    <row r="156" spans="1:139" ht="12.75" hidden="1" x14ac:dyDescent="0.2">
      <c r="A156" s="864"/>
      <c r="B156" s="135" t="s">
        <v>367</v>
      </c>
      <c r="C156" s="137" t="s">
        <v>155</v>
      </c>
      <c r="D156" s="137">
        <v>1</v>
      </c>
      <c r="E156" s="137">
        <v>2</v>
      </c>
      <c r="F156" s="137">
        <v>1</v>
      </c>
      <c r="G156" s="139">
        <f t="shared" si="0"/>
        <v>0.25</v>
      </c>
      <c r="H156" s="140">
        <v>10</v>
      </c>
      <c r="I156" s="140">
        <v>10</v>
      </c>
      <c r="J156" s="140">
        <f>H156/Main!$D$9</f>
        <v>2</v>
      </c>
      <c r="K156" s="140">
        <f>I156/Main!$D$10</f>
        <v>5</v>
      </c>
      <c r="L156" s="140">
        <f t="shared" si="1"/>
        <v>2.5</v>
      </c>
      <c r="M156" s="140">
        <v>1</v>
      </c>
      <c r="N156" s="145" t="s">
        <v>28</v>
      </c>
      <c r="O156" s="145">
        <v>2000</v>
      </c>
      <c r="P156" s="143"/>
      <c r="Q156" s="145"/>
      <c r="R156" s="143"/>
      <c r="S156" s="146"/>
      <c r="T156" s="146"/>
      <c r="U156" s="145">
        <v>960</v>
      </c>
      <c r="V156" s="143"/>
      <c r="W156" s="146"/>
      <c r="X156" s="146"/>
      <c r="Y156" s="143"/>
      <c r="Z156" s="143"/>
      <c r="AA156" s="143"/>
      <c r="AB156" s="143"/>
      <c r="AC156" s="362"/>
      <c r="AD156" s="133">
        <v>8</v>
      </c>
      <c r="AE156" s="133">
        <v>0</v>
      </c>
      <c r="AF156" s="133">
        <v>2</v>
      </c>
      <c r="AG156" s="133">
        <v>0</v>
      </c>
      <c r="AH156" s="133">
        <v>7</v>
      </c>
      <c r="AI156" s="133">
        <v>0</v>
      </c>
      <c r="AJ156" s="167">
        <v>1</v>
      </c>
      <c r="AK156" s="133">
        <v>0</v>
      </c>
      <c r="AL156" s="133">
        <v>0</v>
      </c>
      <c r="AM156" s="133">
        <v>0</v>
      </c>
      <c r="AN156" s="133">
        <v>0</v>
      </c>
      <c r="AO156" s="133">
        <v>0</v>
      </c>
      <c r="AP156" s="133">
        <v>0</v>
      </c>
      <c r="AQ156" s="133">
        <v>0</v>
      </c>
      <c r="AR156" s="133">
        <v>0</v>
      </c>
      <c r="AS156" s="133">
        <v>0</v>
      </c>
      <c r="AT156" s="133">
        <v>0</v>
      </c>
      <c r="AU156" s="133">
        <v>0</v>
      </c>
      <c r="AV156" s="133">
        <v>0</v>
      </c>
      <c r="AW156" s="133">
        <v>0</v>
      </c>
      <c r="AX156" s="133">
        <v>0</v>
      </c>
      <c r="AY156" s="174">
        <f t="shared" ref="AY156:BS156" si="631">IF(AD156 = 0, "", AD156)</f>
        <v>8</v>
      </c>
      <c r="AZ156" s="137" t="str">
        <f t="shared" si="631"/>
        <v/>
      </c>
      <c r="BA156" s="133">
        <f t="shared" si="631"/>
        <v>2</v>
      </c>
      <c r="BB156" s="137" t="str">
        <f t="shared" si="631"/>
        <v/>
      </c>
      <c r="BC156" s="133">
        <f t="shared" si="631"/>
        <v>7</v>
      </c>
      <c r="BD156" s="137" t="str">
        <f t="shared" si="631"/>
        <v/>
      </c>
      <c r="BE156" s="167">
        <f t="shared" si="631"/>
        <v>1</v>
      </c>
      <c r="BF156" s="137" t="str">
        <f t="shared" si="631"/>
        <v/>
      </c>
      <c r="BG156" s="137" t="str">
        <f t="shared" si="631"/>
        <v/>
      </c>
      <c r="BH156" s="137" t="str">
        <f t="shared" si="631"/>
        <v/>
      </c>
      <c r="BI156" s="137" t="str">
        <f t="shared" si="631"/>
        <v/>
      </c>
      <c r="BJ156" s="137" t="str">
        <f t="shared" si="631"/>
        <v/>
      </c>
      <c r="BK156" s="137" t="str">
        <f t="shared" si="631"/>
        <v/>
      </c>
      <c r="BL156" s="137" t="str">
        <f t="shared" si="631"/>
        <v/>
      </c>
      <c r="BM156" s="137" t="str">
        <f t="shared" si="631"/>
        <v/>
      </c>
      <c r="BN156" s="137" t="str">
        <f t="shared" si="631"/>
        <v/>
      </c>
      <c r="BO156" s="137" t="str">
        <f t="shared" si="631"/>
        <v/>
      </c>
      <c r="BP156" s="137" t="str">
        <f t="shared" si="631"/>
        <v/>
      </c>
      <c r="BQ156" s="137" t="str">
        <f t="shared" si="631"/>
        <v/>
      </c>
      <c r="BR156" s="137" t="str">
        <f t="shared" si="631"/>
        <v/>
      </c>
      <c r="BS156" s="169" t="str">
        <f t="shared" si="631"/>
        <v/>
      </c>
      <c r="BT156" s="174" t="e">
        <f>$AY156*Assembly!Z$4+$AZ156*Assembly!Z$5+$BA156*Assembly!Z$6+$BB156*Assembly!Z$7+$BC156*Assembly!Z$8+$BD156*Assembly!Z$9+$BE156*Assembly!Z$10+$BF156*Assembly!Z$11+$BG156*Assembly!Z$12+$BH156*Assembly!Z$13+$BI156*Assembly!Z$14+$BJ156*Assembly!Z$15+$BK156*Assembly!Z$16+$BL156*Assembly!Z$17+$BM156*Assembly!Z$18+$BN156*Assembly!Z$19+$BO156*Assembly!Z$20+$BP156*Assembly!Z$21+$BQ156*Assembly!Z$22+$BR156*Assembly!Z$23+$BS156*Assembly!Z$24</f>
        <v>#VALUE!</v>
      </c>
      <c r="BU156" s="133" t="e">
        <f t="shared" si="3"/>
        <v>#VALUE!</v>
      </c>
      <c r="BV156" s="398" t="e">
        <f t="shared" si="619"/>
        <v>#VALUE!</v>
      </c>
      <c r="BW156" s="133" t="e">
        <f>$AY156*Assembly!AD$4+$AZ156*Assembly!AD$5+$BA156*Assembly!AD$6+$BB156*Assembly!AD$7+$BC156*Assembly!AD$8+$BD156*Assembly!AD$9+$BE156*Assembly!AD$10+$BF156*Assembly!AD$11+$BG156*Assembly!AD$12+$BH156*Assembly!AD$13+$BI156*Assembly!AD$14+$BJ156*Assembly!AD$15+$BK156*Assembly!AD$16+$BL156*Assembly!AD$17+$BM156*Assembly!AD$18+$BN156*Assembly!AD$19+$BO156*Assembly!AD$20+$BP156*Assembly!AD$21+$BQ156*Assembly!AD$22+$BR156*Assembly!AD$23+$BS156*Assembly!AD$24</f>
        <v>#VALUE!</v>
      </c>
      <c r="BX156" s="177" t="e">
        <f t="shared" si="4"/>
        <v>#VALUE!</v>
      </c>
      <c r="BY156" s="178" t="e">
        <f t="shared" si="5"/>
        <v>#VALUE!</v>
      </c>
      <c r="BZ156" s="179" t="e">
        <f t="shared" si="6"/>
        <v>#VALUE!</v>
      </c>
      <c r="CA156" s="178" t="e">
        <f t="shared" si="7"/>
        <v>#VALUE!</v>
      </c>
      <c r="CB156" s="133" t="e">
        <f>$AY156*Assembly!Y$4+$AZ156*Assembly!Y$5+$BA156*Assembly!Y$6+$BB156*Assembly!Y$7+$BC156*Assembly!Y$8+$BD156*Assembly!Y$9+$BE156*Assembly!Y$10+$BF156*Assembly!Y$11+$BG156*Assembly!Y$12+$BH156*Assembly!Y$13+$BI156*Assembly!Y$14+$BJ156*Assembly!Y$15+$BK156*Assembly!Y$16+$BL156*Assembly!Y$17+$BM156*Assembly!Y$18+$BN156*Assembly!Y$19+$BO156*Assembly!Y$20+$BP156*Assembly!Y$21+$BQ156*Assembly!Y$22+$BR156*Assembly!Y$23+$BS156*Assembly!Y$24</f>
        <v>#VALUE!</v>
      </c>
      <c r="CC156" s="133" t="e">
        <f t="shared" si="8"/>
        <v>#VALUE!</v>
      </c>
      <c r="CD156" s="130" t="e">
        <f t="shared" si="9"/>
        <v>#VALUE!</v>
      </c>
      <c r="CE156" s="183" t="e">
        <f>$AY156*Assembly!AC$4+$AZ156*Assembly!AC$5+$BA156*Assembly!AC$6+$BB156*Assembly!AC$7+$BC156*Assembly!AC$8+$BD156*Assembly!AC$9+$BE156*Assembly!AC$10+$BF156*Assembly!AC$11+$BG156*Assembly!AC$12+$BH156*Assembly!AC$13+$BI156*Assembly!AC$14+$BJ156*Assembly!AC$15+$BK156*Assembly!AC$16+$BL156*Assembly!AC$17+$BM156*Assembly!AC$18+$BN156*Assembly!AC$19+$BO156*Assembly!AC$20+$BP156*Assembly!AC$21+$BQ156*Assembly!AC$22+$BR156*Assembly!AC$23+$BS156*Assembly!AC$24</f>
        <v>#VALUE!</v>
      </c>
      <c r="CF156" s="145" t="e">
        <f>$AY156*Assembly!M$4+$AZ156*Assembly!M$5+$BA156*Assembly!M$6+$BB156*Assembly!M$7+$BC156*Assembly!M$8+$BD156*Assembly!M$9+$BE156*Assembly!M$10+$BF156*Assembly!M$11+$BG156*Assembly!M$12+$BH156*Assembly!M$13+$BI156*Assembly!M$14+$BJ156*Assembly!M$15+$BK156*Assembly!M$16+$BL156*Assembly!M$17+$BM156*Assembly!M$18+$BN156*Assembly!M$19+$BO156*Assembly!M$20+$BP156*Assembly!M$21+$BQ156*Assembly!M$22+$BR156*Assembly!M$23+$BS156*Assembly!M$24</f>
        <v>#VALUE!</v>
      </c>
      <c r="CG156" s="145" t="e">
        <f>$AY156*Assembly!N$4+$AZ156*Assembly!N$5+$BA156*Assembly!N$6+$BB156*Assembly!N$7+$BC156*Assembly!N$8+$BD156*Assembly!N$9+$BE156*Assembly!N$10+$BF156*Assembly!N$11+$BG156*Assembly!N$12+$BH156*Assembly!N$13+$BI156*Assembly!N$14+$BJ156*Assembly!N$15+$BK156*Assembly!N$16+$BL156*Assembly!N$17+$BM156*Assembly!N$18+$BN156*Assembly!N$19+$BO156*Assembly!N$20+$BP156*Assembly!N$21+$BQ156*Assembly!N$22+$BR156*Assembly!N$23+$BS156*Assembly!N$24</f>
        <v>#VALUE!</v>
      </c>
      <c r="CH156" s="145" t="e">
        <f>$AY156*Assembly!O$4+$AZ156*Assembly!O$5+$BA156*Assembly!O$6+$BB156*Assembly!O$7+$BC156*Assembly!O$8+$BD156*Assembly!O$9+$BE156*Assembly!O$10+$BF156*Assembly!O$11+$BG156*Assembly!O$12+$BH156*Assembly!O$13+$BI156*Assembly!O$14+$BJ156*Assembly!O$15+$BK156*Assembly!O$16+$BL156*Assembly!O$17+$BM156*Assembly!O$18+$BN156*Assembly!O$19+$BO156*Assembly!O$20+$BP156*Assembly!O$21+$BQ156*Assembly!O$22+$BR156*Assembly!O$23+$BS156*Assembly!O$24</f>
        <v>#VALUE!</v>
      </c>
      <c r="CI156" s="140" t="e">
        <f>$AY156*Assembly!P$4+$AZ156*Assembly!P$5+$BA156*Assembly!P$6+$BB156*Assembly!P$7+$BC156*Assembly!P$8+$BD156*Assembly!P$9+$BE156*Assembly!P$10+$BF156*Assembly!P$11+$BG156*Assembly!P$12+$BH156*Assembly!P$13+$BI156*Assembly!P$14+$BJ156*Assembly!P$15+$BK156*Assembly!P$16+$BL156*Assembly!P$17+$BM156*Assembly!P$18+$BN156*Assembly!P$19+$BO156*Assembly!P$20+$BP156*Assembly!P$21+$BQ156*Assembly!P$22+$BR156*Assembly!P$23+$BS156*Assembly!P$24</f>
        <v>#VALUE!</v>
      </c>
      <c r="CJ156" s="140" t="e">
        <f>$AY156*Assembly!Q$4+$AZ156*Assembly!Q$5+$BA156*Assembly!Q$6+$BB156*Assembly!Q$7+$BC156*Assembly!Q$8+$BD156*Assembly!Q$9+$BE156*Assembly!Q$10+$BF156*Assembly!Q$11+$BG156*Assembly!Q$12+$BH156*Assembly!Q$13+$BI156*Assembly!Q$14+$BJ156*Assembly!Q$15+$BK156*Assembly!Q$16+$BL156*Assembly!Q$17+$BM156*Assembly!Q$18+$BN156*Assembly!Q$19+$BO156*Assembly!Q$20+$BP156*Assembly!Q$21+$BQ156*Assembly!Q$22+$BR156*Assembly!Q$23+$BS156*Assembly!Q$24</f>
        <v>#VALUE!</v>
      </c>
      <c r="CK156" s="145" t="e">
        <f>$AY156*Assembly!R$4+$AZ156*Assembly!R$5+$BA156*Assembly!R$6+$BB156*Assembly!R$7+$BC156*Assembly!R$8+$BD156*Assembly!R$9+$BE156*Assembly!R$10+$BF156*Assembly!R$11+$BG156*Assembly!R$12+$BH156*Assembly!R$13+$BI156*Assembly!R$14+$BJ156*Assembly!R$15+$BK156*Assembly!R$16+$BL156*Assembly!R$17+$BM156*Assembly!R$18+$BN156*Assembly!R$19+$BO156*Assembly!R$20+$BP156*Assembly!R$21+$BQ156*Assembly!R$22+$BR156*Assembly!R$23+$BS156*Assembly!R$24</f>
        <v>#VALUE!</v>
      </c>
      <c r="CL156" s="140" t="e">
        <f>$AY156*Assembly!S$4+$AZ156*Assembly!S$5+$BA156*Assembly!S$6+$BB156*Assembly!S$7+$BC156*Assembly!S$8+$BD156*Assembly!S$9+$BE156*Assembly!S$10+$BF156*Assembly!S$11+$BG156*Assembly!S$12+$BH156*Assembly!S$13+$BI156*Assembly!S$14+$BJ156*Assembly!S$15+$BK156*Assembly!S$16+$BL156*Assembly!S$17+$BM156*Assembly!S$18+$BN156*Assembly!S$19+$BO156*Assembly!S$20+$BP156*Assembly!S$21+$BQ156*Assembly!S$22+$BR156*Assembly!S$23+$BS156*Assembly!S$24</f>
        <v>#VALUE!</v>
      </c>
      <c r="CM156" s="140" t="e">
        <f>$AY156*Assembly!T$4+$AZ156*Assembly!T$5+$BA156*Assembly!T$6+$BB156*Assembly!T$7+$BC156*Assembly!T$8+$BD156*Assembly!T$9+$BE156*Assembly!T$10+$BF156*Assembly!T$11+$BG156*Assembly!T$12+$BH156*Assembly!T$13+$BI156*Assembly!T$14+$BJ156*Assembly!T$15+$BK156*Assembly!T$16+$BL156*Assembly!T$17+$BM156*Assembly!T$18+$BN156*Assembly!T$19+$BO156*Assembly!T$20+$BP156*Assembly!T$21+$BQ156*Assembly!T$22+$BR156*Assembly!T$23+$BS156*Assembly!T$24</f>
        <v>#VALUE!</v>
      </c>
      <c r="CN156" s="140" t="e">
        <f>$AY156*Assembly!U$4+$AZ156*Assembly!U$5+$BA156*Assembly!U$6+$BB156*Assembly!U$7+$BC156*Assembly!U$8+$BD156*Assembly!U$9+$BE156*Assembly!U$10+$BF156*Assembly!U$11+$BG156*Assembly!U$12+$BH156*Assembly!U$13+$BI156*Assembly!U$14+$BJ156*Assembly!U$15+$BK156*Assembly!U$16+$BL156*Assembly!U$17+$BM156*Assembly!U$18+$BN156*Assembly!U$19+$BO156*Assembly!U$20+$BP156*Assembly!U$21+$BQ156*Assembly!U$22+$BR156*Assembly!U$23+$BS156*Assembly!U$24</f>
        <v>#VALUE!</v>
      </c>
      <c r="CO156" s="145" t="e">
        <f>$AY156*Assembly!V$4+$AZ156*Assembly!V$5+$BA156*Assembly!V$6+$BB156*Assembly!V$7+$BC156*Assembly!V$8+$BD156*Assembly!V$9+$BE156*Assembly!V$10+$BF156*Assembly!V$11+$BG156*Assembly!V$12+$BH156*Assembly!V$13+$BI156*Assembly!V$14+$BJ156*Assembly!V$15+$BK156*Assembly!V$16+$BL156*Assembly!V$17+$BM156*Assembly!V$18+$BN156*Assembly!V$19+$BO156*Assembly!V$20+$BP156*Assembly!V$21+$BQ156*Assembly!V$22+$BR156*Assembly!V$23+$BS156*Assembly!V$24</f>
        <v>#VALUE!</v>
      </c>
      <c r="CP156" s="145" t="e">
        <f>CF156*Refining!$F$3</f>
        <v>#VALUE!</v>
      </c>
      <c r="CQ156" s="145" t="e">
        <f>CG156*Refining!$F$4</f>
        <v>#VALUE!</v>
      </c>
      <c r="CR156" s="145" t="e">
        <f>CH156*Refining!$F$5</f>
        <v>#VALUE!</v>
      </c>
      <c r="CS156" s="145" t="e">
        <f>CI156*Refining!$F$6</f>
        <v>#VALUE!</v>
      </c>
      <c r="CT156" s="145" t="e">
        <f>CJ156*Refining!$F$7</f>
        <v>#VALUE!</v>
      </c>
      <c r="CU156" s="145" t="e">
        <f>CK156*Refining!$F$8</f>
        <v>#VALUE!</v>
      </c>
      <c r="CV156" s="145" t="e">
        <f>CL156*Refining!$F$9</f>
        <v>#VALUE!</v>
      </c>
      <c r="CW156" s="145" t="e">
        <f>CM156*Refining!$F$10</f>
        <v>#VALUE!</v>
      </c>
      <c r="CX156" s="145" t="e">
        <f>CN156*Refining!$F$11</f>
        <v>#VALUE!</v>
      </c>
      <c r="CY156" s="145" t="e">
        <f>CO156*Refining!$F$12</f>
        <v>#VALUE!</v>
      </c>
      <c r="CZ156" s="185" t="e">
        <f t="shared" ref="CZ156:DS156" si="632">IF(CF156 = 0, "", CF156)</f>
        <v>#VALUE!</v>
      </c>
      <c r="DA156" s="189" t="e">
        <f t="shared" si="632"/>
        <v>#VALUE!</v>
      </c>
      <c r="DB156" s="186" t="e">
        <f t="shared" si="632"/>
        <v>#VALUE!</v>
      </c>
      <c r="DC156" s="186" t="e">
        <f t="shared" si="632"/>
        <v>#VALUE!</v>
      </c>
      <c r="DD156" s="186" t="e">
        <f t="shared" si="632"/>
        <v>#VALUE!</v>
      </c>
      <c r="DE156" s="186" t="e">
        <f t="shared" si="632"/>
        <v>#VALUE!</v>
      </c>
      <c r="DF156" s="186" t="e">
        <f t="shared" si="632"/>
        <v>#VALUE!</v>
      </c>
      <c r="DG156" s="186" t="e">
        <f t="shared" si="632"/>
        <v>#VALUE!</v>
      </c>
      <c r="DH156" s="186" t="e">
        <f t="shared" si="632"/>
        <v>#VALUE!</v>
      </c>
      <c r="DI156" s="187" t="e">
        <f t="shared" si="632"/>
        <v>#VALUE!</v>
      </c>
      <c r="DJ156" s="185" t="e">
        <f t="shared" si="632"/>
        <v>#VALUE!</v>
      </c>
      <c r="DK156" s="189" t="e">
        <f t="shared" si="632"/>
        <v>#VALUE!</v>
      </c>
      <c r="DL156" s="186" t="e">
        <f t="shared" si="632"/>
        <v>#VALUE!</v>
      </c>
      <c r="DM156" s="186" t="e">
        <f t="shared" si="632"/>
        <v>#VALUE!</v>
      </c>
      <c r="DN156" s="211" t="e">
        <f t="shared" si="632"/>
        <v>#VALUE!</v>
      </c>
      <c r="DO156" s="186" t="e">
        <f t="shared" si="632"/>
        <v>#VALUE!</v>
      </c>
      <c r="DP156" s="186" t="e">
        <f t="shared" si="632"/>
        <v>#VALUE!</v>
      </c>
      <c r="DQ156" s="186" t="e">
        <f t="shared" si="632"/>
        <v>#VALUE!</v>
      </c>
      <c r="DR156" s="186" t="e">
        <f t="shared" si="632"/>
        <v>#VALUE!</v>
      </c>
      <c r="DS156" s="187" t="e">
        <f t="shared" si="632"/>
        <v>#VALUE!</v>
      </c>
      <c r="DT156" s="185" t="e">
        <f t="shared" si="11"/>
        <v>#VALUE!</v>
      </c>
      <c r="DU156" s="189" t="e">
        <f t="shared" si="12"/>
        <v>#VALUE!</v>
      </c>
      <c r="DV156" s="133" t="e">
        <f>CZ156*'Ores &amp; Ingots'!$C$3+DA156*'Ores &amp; Ingots'!$C$4+DB156*'Ores &amp; Ingots'!$C$5+DC156*'Ores &amp; Ingots'!$C$6+DD156*'Ores &amp; Ingots'!$C$7+DE156*'Ores &amp; Ingots'!$C$8+DF156*'Ores &amp; Ingots'!$C$9+DG156*'Ores &amp; Ingots'!$C$10+DH156*'Ores &amp; Ingots'!$C$11+DI156*'Ores &amp; Ingots'!$C$12</f>
        <v>#VALUE!</v>
      </c>
      <c r="DW156" s="133" t="e">
        <f>DJ156*'Ores &amp; Ingots'!$B$3+DK156*'Ores &amp; Ingots'!$B$4+DL156*'Ores &amp; Ingots'!$B$5+DM156*'Ores &amp; Ingots'!$B$6+DN156*'Ores &amp; Ingots'!$B$7+DO156*'Ores &amp; Ingots'!$B$8+DP156*'Ores &amp; Ingots'!$B$9+DQ156*'Ores &amp; Ingots'!$B$10+DR156*'Ores &amp; Ingots'!$B$11+DS156*'Ores &amp; Ingots'!$B$12</f>
        <v>#VALUE!</v>
      </c>
      <c r="DX156" s="189" t="e">
        <f>CZ156*Refining!$G$3+DA156*Refining!$G$4+DB156*Refining!$G$5+DC156*Refining!$G$6+DD156*Refining!$G$7+DE156*Refining!$G$8+DF156*Refining!$G$9+DG156*Refining!$G$10+DH156*Refining!$G$11+DI156*Refining!$G$12</f>
        <v>#VALUE!</v>
      </c>
      <c r="DY156" s="189" t="e">
        <f t="shared" si="13"/>
        <v>#VALUE!</v>
      </c>
      <c r="DZ156" s="192" t="e">
        <f t="shared" si="14"/>
        <v>#VALUE!</v>
      </c>
      <c r="EA156" s="185" t="e">
        <f t="shared" si="15"/>
        <v>#VALUE!</v>
      </c>
      <c r="EB156" s="194" t="e">
        <f t="shared" ref="EB156:EC156" si="633">EA156/60</f>
        <v>#VALUE!</v>
      </c>
      <c r="EC156" s="194" t="e">
        <f t="shared" si="633"/>
        <v>#VALUE!</v>
      </c>
      <c r="ED156" s="185" t="e">
        <f t="shared" si="17"/>
        <v>#VALUE!</v>
      </c>
      <c r="EE156" s="194" t="e">
        <f t="shared" ref="EE156:EF156" si="634">ED156/1000</f>
        <v>#VALUE!</v>
      </c>
      <c r="EF156" s="196" t="e">
        <f t="shared" si="634"/>
        <v>#VALUE!</v>
      </c>
      <c r="EG156" s="130" t="e">
        <f t="shared" si="19"/>
        <v>#VALUE!</v>
      </c>
      <c r="EH156" s="132" t="e">
        <f t="shared" si="20"/>
        <v>#VALUE!</v>
      </c>
      <c r="EI156" s="384">
        <v>454</v>
      </c>
    </row>
    <row r="157" spans="1:139" ht="12.75" x14ac:dyDescent="0.2">
      <c r="A157" s="864"/>
      <c r="B157" s="135" t="s">
        <v>368</v>
      </c>
      <c r="C157" s="137" t="s">
        <v>156</v>
      </c>
      <c r="D157" s="137">
        <v>2</v>
      </c>
      <c r="E157" s="137">
        <v>3</v>
      </c>
      <c r="F157" s="137">
        <v>2</v>
      </c>
      <c r="G157" s="139">
        <f t="shared" si="0"/>
        <v>187.5</v>
      </c>
      <c r="H157" s="140">
        <v>30</v>
      </c>
      <c r="I157" s="140">
        <v>30</v>
      </c>
      <c r="J157" s="140">
        <f>H157/Main!$D$9</f>
        <v>6</v>
      </c>
      <c r="K157" s="140">
        <f>I157/Main!$D$10</f>
        <v>15</v>
      </c>
      <c r="L157" s="140">
        <f t="shared" si="1"/>
        <v>2.5</v>
      </c>
      <c r="M157" s="140">
        <v>1</v>
      </c>
      <c r="N157" s="145" t="s">
        <v>28</v>
      </c>
      <c r="O157" s="145">
        <v>2000</v>
      </c>
      <c r="P157" s="143"/>
      <c r="Q157" s="145"/>
      <c r="R157" s="143"/>
      <c r="S157" s="146"/>
      <c r="T157" s="146"/>
      <c r="U157" s="145" t="s">
        <v>28</v>
      </c>
      <c r="V157" s="143"/>
      <c r="W157" s="146"/>
      <c r="X157" s="146"/>
      <c r="Y157" s="143"/>
      <c r="Z157" s="143"/>
      <c r="AA157" s="143"/>
      <c r="AB157" s="143"/>
      <c r="AC157" s="362" t="s">
        <v>220</v>
      </c>
      <c r="AD157" s="133">
        <v>70</v>
      </c>
      <c r="AE157" s="133">
        <v>0</v>
      </c>
      <c r="AF157" s="133">
        <v>30</v>
      </c>
      <c r="AG157" s="133">
        <v>20</v>
      </c>
      <c r="AH157" s="133">
        <v>40</v>
      </c>
      <c r="AI157" s="133">
        <v>0</v>
      </c>
      <c r="AJ157" s="167">
        <v>20</v>
      </c>
      <c r="AK157" s="133">
        <v>0</v>
      </c>
      <c r="AL157" s="133">
        <v>0</v>
      </c>
      <c r="AM157" s="133">
        <v>0</v>
      </c>
      <c r="AN157" s="133">
        <v>0</v>
      </c>
      <c r="AO157" s="133">
        <v>0</v>
      </c>
      <c r="AP157" s="133">
        <v>0</v>
      </c>
      <c r="AQ157" s="133">
        <v>0</v>
      </c>
      <c r="AR157" s="133">
        <v>0</v>
      </c>
      <c r="AS157" s="133">
        <v>0</v>
      </c>
      <c r="AT157" s="133">
        <v>0</v>
      </c>
      <c r="AU157" s="133">
        <v>0</v>
      </c>
      <c r="AV157" s="133">
        <v>0</v>
      </c>
      <c r="AW157" s="133">
        <v>0</v>
      </c>
      <c r="AX157" s="133">
        <v>0</v>
      </c>
      <c r="AY157" s="174">
        <f t="shared" ref="AY157:BS157" si="635">IF(AD157 = 0, "", AD157)</f>
        <v>70</v>
      </c>
      <c r="AZ157" s="137" t="str">
        <f t="shared" si="635"/>
        <v/>
      </c>
      <c r="BA157" s="133">
        <f t="shared" si="635"/>
        <v>30</v>
      </c>
      <c r="BB157" s="133">
        <f t="shared" si="635"/>
        <v>20</v>
      </c>
      <c r="BC157" s="133">
        <f t="shared" si="635"/>
        <v>40</v>
      </c>
      <c r="BD157" s="137" t="str">
        <f t="shared" si="635"/>
        <v/>
      </c>
      <c r="BE157" s="167">
        <f t="shared" si="635"/>
        <v>20</v>
      </c>
      <c r="BF157" s="137" t="str">
        <f t="shared" si="635"/>
        <v/>
      </c>
      <c r="BG157" s="137" t="str">
        <f t="shared" si="635"/>
        <v/>
      </c>
      <c r="BH157" s="137" t="str">
        <f t="shared" si="635"/>
        <v/>
      </c>
      <c r="BI157" s="137" t="str">
        <f t="shared" si="635"/>
        <v/>
      </c>
      <c r="BJ157" s="137" t="str">
        <f t="shared" si="635"/>
        <v/>
      </c>
      <c r="BK157" s="137" t="str">
        <f t="shared" si="635"/>
        <v/>
      </c>
      <c r="BL157" s="137" t="str">
        <f t="shared" si="635"/>
        <v/>
      </c>
      <c r="BM157" s="137" t="str">
        <f t="shared" si="635"/>
        <v/>
      </c>
      <c r="BN157" s="137" t="str">
        <f t="shared" si="635"/>
        <v/>
      </c>
      <c r="BO157" s="137" t="str">
        <f t="shared" si="635"/>
        <v/>
      </c>
      <c r="BP157" s="137" t="str">
        <f t="shared" si="635"/>
        <v/>
      </c>
      <c r="BQ157" s="137" t="str">
        <f t="shared" si="635"/>
        <v/>
      </c>
      <c r="BR157" s="137" t="str">
        <f t="shared" si="635"/>
        <v/>
      </c>
      <c r="BS157" s="169" t="str">
        <f t="shared" si="635"/>
        <v/>
      </c>
      <c r="BT157" s="174" t="e">
        <f>$AY157*Assembly!Z$4+$AZ157*Assembly!Z$5+$BA157*Assembly!Z$6+$BB157*Assembly!Z$7+$BC157*Assembly!Z$8+$BD157*Assembly!Z$9+$BE157*Assembly!Z$10+$BF157*Assembly!Z$11+$BG157*Assembly!Z$12+$BH157*Assembly!Z$13+$BI157*Assembly!Z$14+$BJ157*Assembly!Z$15+$BK157*Assembly!Z$16+$BL157*Assembly!Z$17+$BM157*Assembly!Z$18+$BN157*Assembly!Z$19+$BO157*Assembly!Z$20+$BP157*Assembly!Z$21+$BQ157*Assembly!Z$22+$BR157*Assembly!Z$23+$BS157*Assembly!Z$24</f>
        <v>#VALUE!</v>
      </c>
      <c r="BU157" s="133" t="e">
        <f t="shared" si="3"/>
        <v>#VALUE!</v>
      </c>
      <c r="BV157" s="398" t="str">
        <f t="shared" si="619"/>
        <v>?</v>
      </c>
      <c r="BW157" s="133" t="e">
        <f>$AY157*Assembly!AD$4+$AZ157*Assembly!AD$5+$BA157*Assembly!AD$6+$BB157*Assembly!AD$7+$BC157*Assembly!AD$8+$BD157*Assembly!AD$9+$BE157*Assembly!AD$10+$BF157*Assembly!AD$11+$BG157*Assembly!AD$12+$BH157*Assembly!AD$13+$BI157*Assembly!AD$14+$BJ157*Assembly!AD$15+$BK157*Assembly!AD$16+$BL157*Assembly!AD$17+$BM157*Assembly!AD$18+$BN157*Assembly!AD$19+$BO157*Assembly!AD$20+$BP157*Assembly!AD$21+$BQ157*Assembly!AD$22+$BR157*Assembly!AD$23+$BS157*Assembly!AD$24</f>
        <v>#VALUE!</v>
      </c>
      <c r="BX157" s="177" t="e">
        <f t="shared" si="4"/>
        <v>#VALUE!</v>
      </c>
      <c r="BY157" s="178" t="e">
        <f t="shared" si="5"/>
        <v>#VALUE!</v>
      </c>
      <c r="BZ157" s="179" t="e">
        <f t="shared" si="6"/>
        <v>#VALUE!</v>
      </c>
      <c r="CA157" s="178" t="e">
        <f t="shared" si="7"/>
        <v>#VALUE!</v>
      </c>
      <c r="CB157" s="133" t="e">
        <f>$AY157*Assembly!Y$4+$AZ157*Assembly!Y$5+$BA157*Assembly!Y$6+$BB157*Assembly!Y$7+$BC157*Assembly!Y$8+$BD157*Assembly!Y$9+$BE157*Assembly!Y$10+$BF157*Assembly!Y$11+$BG157*Assembly!Y$12+$BH157*Assembly!Y$13+$BI157*Assembly!Y$14+$BJ157*Assembly!Y$15+$BK157*Assembly!Y$16+$BL157*Assembly!Y$17+$BM157*Assembly!Y$18+$BN157*Assembly!Y$19+$BO157*Assembly!Y$20+$BP157*Assembly!Y$21+$BQ157*Assembly!Y$22+$BR157*Assembly!Y$23+$BS157*Assembly!Y$24</f>
        <v>#VALUE!</v>
      </c>
      <c r="CC157" s="133" t="e">
        <f t="shared" si="8"/>
        <v>#VALUE!</v>
      </c>
      <c r="CD157" s="130" t="e">
        <f t="shared" si="9"/>
        <v>#VALUE!</v>
      </c>
      <c r="CE157" s="183" t="e">
        <f>$AY157*Assembly!AC$4+$AZ157*Assembly!AC$5+$BA157*Assembly!AC$6+$BB157*Assembly!AC$7+$BC157*Assembly!AC$8+$BD157*Assembly!AC$9+$BE157*Assembly!AC$10+$BF157*Assembly!AC$11+$BG157*Assembly!AC$12+$BH157*Assembly!AC$13+$BI157*Assembly!AC$14+$BJ157*Assembly!AC$15+$BK157*Assembly!AC$16+$BL157*Assembly!AC$17+$BM157*Assembly!AC$18+$BN157*Assembly!AC$19+$BO157*Assembly!AC$20+$BP157*Assembly!AC$21+$BQ157*Assembly!AC$22+$BR157*Assembly!AC$23+$BS157*Assembly!AC$24</f>
        <v>#VALUE!</v>
      </c>
      <c r="CF157" s="145" t="e">
        <f>$AY157*Assembly!M$4+$AZ157*Assembly!M$5+$BA157*Assembly!M$6+$BB157*Assembly!M$7+$BC157*Assembly!M$8+$BD157*Assembly!M$9+$BE157*Assembly!M$10+$BF157*Assembly!M$11+$BG157*Assembly!M$12+$BH157*Assembly!M$13+$BI157*Assembly!M$14+$BJ157*Assembly!M$15+$BK157*Assembly!M$16+$BL157*Assembly!M$17+$BM157*Assembly!M$18+$BN157*Assembly!M$19+$BO157*Assembly!M$20+$BP157*Assembly!M$21+$BQ157*Assembly!M$22+$BR157*Assembly!M$23+$BS157*Assembly!M$24</f>
        <v>#VALUE!</v>
      </c>
      <c r="CG157" s="145" t="e">
        <f>$AY157*Assembly!N$4+$AZ157*Assembly!N$5+$BA157*Assembly!N$6+$BB157*Assembly!N$7+$BC157*Assembly!N$8+$BD157*Assembly!N$9+$BE157*Assembly!N$10+$BF157*Assembly!N$11+$BG157*Assembly!N$12+$BH157*Assembly!N$13+$BI157*Assembly!N$14+$BJ157*Assembly!N$15+$BK157*Assembly!N$16+$BL157*Assembly!N$17+$BM157*Assembly!N$18+$BN157*Assembly!N$19+$BO157*Assembly!N$20+$BP157*Assembly!N$21+$BQ157*Assembly!N$22+$BR157*Assembly!N$23+$BS157*Assembly!N$24</f>
        <v>#VALUE!</v>
      </c>
      <c r="CH157" s="145" t="e">
        <f>$AY157*Assembly!O$4+$AZ157*Assembly!O$5+$BA157*Assembly!O$6+$BB157*Assembly!O$7+$BC157*Assembly!O$8+$BD157*Assembly!O$9+$BE157*Assembly!O$10+$BF157*Assembly!O$11+$BG157*Assembly!O$12+$BH157*Assembly!O$13+$BI157*Assembly!O$14+$BJ157*Assembly!O$15+$BK157*Assembly!O$16+$BL157*Assembly!O$17+$BM157*Assembly!O$18+$BN157*Assembly!O$19+$BO157*Assembly!O$20+$BP157*Assembly!O$21+$BQ157*Assembly!O$22+$BR157*Assembly!O$23+$BS157*Assembly!O$24</f>
        <v>#VALUE!</v>
      </c>
      <c r="CI157" s="140" t="e">
        <f>$AY157*Assembly!P$4+$AZ157*Assembly!P$5+$BA157*Assembly!P$6+$BB157*Assembly!P$7+$BC157*Assembly!P$8+$BD157*Assembly!P$9+$BE157*Assembly!P$10+$BF157*Assembly!P$11+$BG157*Assembly!P$12+$BH157*Assembly!P$13+$BI157*Assembly!P$14+$BJ157*Assembly!P$15+$BK157*Assembly!P$16+$BL157*Assembly!P$17+$BM157*Assembly!P$18+$BN157*Assembly!P$19+$BO157*Assembly!P$20+$BP157*Assembly!P$21+$BQ157*Assembly!P$22+$BR157*Assembly!P$23+$BS157*Assembly!P$24</f>
        <v>#VALUE!</v>
      </c>
      <c r="CJ157" s="140" t="e">
        <f>$AY157*Assembly!Q$4+$AZ157*Assembly!Q$5+$BA157*Assembly!Q$6+$BB157*Assembly!Q$7+$BC157*Assembly!Q$8+$BD157*Assembly!Q$9+$BE157*Assembly!Q$10+$BF157*Assembly!Q$11+$BG157*Assembly!Q$12+$BH157*Assembly!Q$13+$BI157*Assembly!Q$14+$BJ157*Assembly!Q$15+$BK157*Assembly!Q$16+$BL157*Assembly!Q$17+$BM157*Assembly!Q$18+$BN157*Assembly!Q$19+$BO157*Assembly!Q$20+$BP157*Assembly!Q$21+$BQ157*Assembly!Q$22+$BR157*Assembly!Q$23+$BS157*Assembly!Q$24</f>
        <v>#VALUE!</v>
      </c>
      <c r="CK157" s="145" t="e">
        <f>$AY157*Assembly!R$4+$AZ157*Assembly!R$5+$BA157*Assembly!R$6+$BB157*Assembly!R$7+$BC157*Assembly!R$8+$BD157*Assembly!R$9+$BE157*Assembly!R$10+$BF157*Assembly!R$11+$BG157*Assembly!R$12+$BH157*Assembly!R$13+$BI157*Assembly!R$14+$BJ157*Assembly!R$15+$BK157*Assembly!R$16+$BL157*Assembly!R$17+$BM157*Assembly!R$18+$BN157*Assembly!R$19+$BO157*Assembly!R$20+$BP157*Assembly!R$21+$BQ157*Assembly!R$22+$BR157*Assembly!R$23+$BS157*Assembly!R$24</f>
        <v>#VALUE!</v>
      </c>
      <c r="CL157" s="140" t="e">
        <f>$AY157*Assembly!S$4+$AZ157*Assembly!S$5+$BA157*Assembly!S$6+$BB157*Assembly!S$7+$BC157*Assembly!S$8+$BD157*Assembly!S$9+$BE157*Assembly!S$10+$BF157*Assembly!S$11+$BG157*Assembly!S$12+$BH157*Assembly!S$13+$BI157*Assembly!S$14+$BJ157*Assembly!S$15+$BK157*Assembly!S$16+$BL157*Assembly!S$17+$BM157*Assembly!S$18+$BN157*Assembly!S$19+$BO157*Assembly!S$20+$BP157*Assembly!S$21+$BQ157*Assembly!S$22+$BR157*Assembly!S$23+$BS157*Assembly!S$24</f>
        <v>#VALUE!</v>
      </c>
      <c r="CM157" s="140" t="e">
        <f>$AY157*Assembly!T$4+$AZ157*Assembly!T$5+$BA157*Assembly!T$6+$BB157*Assembly!T$7+$BC157*Assembly!T$8+$BD157*Assembly!T$9+$BE157*Assembly!T$10+$BF157*Assembly!T$11+$BG157*Assembly!T$12+$BH157*Assembly!T$13+$BI157*Assembly!T$14+$BJ157*Assembly!T$15+$BK157*Assembly!T$16+$BL157*Assembly!T$17+$BM157*Assembly!T$18+$BN157*Assembly!T$19+$BO157*Assembly!T$20+$BP157*Assembly!T$21+$BQ157*Assembly!T$22+$BR157*Assembly!T$23+$BS157*Assembly!T$24</f>
        <v>#VALUE!</v>
      </c>
      <c r="CN157" s="140" t="e">
        <f>$AY157*Assembly!U$4+$AZ157*Assembly!U$5+$BA157*Assembly!U$6+$BB157*Assembly!U$7+$BC157*Assembly!U$8+$BD157*Assembly!U$9+$BE157*Assembly!U$10+$BF157*Assembly!U$11+$BG157*Assembly!U$12+$BH157*Assembly!U$13+$BI157*Assembly!U$14+$BJ157*Assembly!U$15+$BK157*Assembly!U$16+$BL157*Assembly!U$17+$BM157*Assembly!U$18+$BN157*Assembly!U$19+$BO157*Assembly!U$20+$BP157*Assembly!U$21+$BQ157*Assembly!U$22+$BR157*Assembly!U$23+$BS157*Assembly!U$24</f>
        <v>#VALUE!</v>
      </c>
      <c r="CO157" s="145" t="e">
        <f>$AY157*Assembly!V$4+$AZ157*Assembly!V$5+$BA157*Assembly!V$6+$BB157*Assembly!V$7+$BC157*Assembly!V$8+$BD157*Assembly!V$9+$BE157*Assembly!V$10+$BF157*Assembly!V$11+$BG157*Assembly!V$12+$BH157*Assembly!V$13+$BI157*Assembly!V$14+$BJ157*Assembly!V$15+$BK157*Assembly!V$16+$BL157*Assembly!V$17+$BM157*Assembly!V$18+$BN157*Assembly!V$19+$BO157*Assembly!V$20+$BP157*Assembly!V$21+$BQ157*Assembly!V$22+$BR157*Assembly!V$23+$BS157*Assembly!V$24</f>
        <v>#VALUE!</v>
      </c>
      <c r="CP157" s="145" t="e">
        <f>CF157*Refining!$F$3</f>
        <v>#VALUE!</v>
      </c>
      <c r="CQ157" s="145" t="e">
        <f>CG157*Refining!$F$4</f>
        <v>#VALUE!</v>
      </c>
      <c r="CR157" s="145" t="e">
        <f>CH157*Refining!$F$5</f>
        <v>#VALUE!</v>
      </c>
      <c r="CS157" s="145" t="e">
        <f>CI157*Refining!$F$6</f>
        <v>#VALUE!</v>
      </c>
      <c r="CT157" s="145" t="e">
        <f>CJ157*Refining!$F$7</f>
        <v>#VALUE!</v>
      </c>
      <c r="CU157" s="145" t="e">
        <f>CK157*Refining!$F$8</f>
        <v>#VALUE!</v>
      </c>
      <c r="CV157" s="145" t="e">
        <f>CL157*Refining!$F$9</f>
        <v>#VALUE!</v>
      </c>
      <c r="CW157" s="145" t="e">
        <f>CM157*Refining!$F$10</f>
        <v>#VALUE!</v>
      </c>
      <c r="CX157" s="145" t="e">
        <f>CN157*Refining!$F$11</f>
        <v>#VALUE!</v>
      </c>
      <c r="CY157" s="145" t="e">
        <f>CO157*Refining!$F$12</f>
        <v>#VALUE!</v>
      </c>
      <c r="CZ157" s="185" t="e">
        <f t="shared" ref="CZ157:DS157" si="636">IF(CF157 = 0, "", CF157)</f>
        <v>#VALUE!</v>
      </c>
      <c r="DA157" s="189" t="e">
        <f t="shared" si="636"/>
        <v>#VALUE!</v>
      </c>
      <c r="DB157" s="186" t="e">
        <f t="shared" si="636"/>
        <v>#VALUE!</v>
      </c>
      <c r="DC157" s="186" t="e">
        <f t="shared" si="636"/>
        <v>#VALUE!</v>
      </c>
      <c r="DD157" s="186" t="e">
        <f t="shared" si="636"/>
        <v>#VALUE!</v>
      </c>
      <c r="DE157" s="186" t="e">
        <f t="shared" si="636"/>
        <v>#VALUE!</v>
      </c>
      <c r="DF157" s="186" t="e">
        <f t="shared" si="636"/>
        <v>#VALUE!</v>
      </c>
      <c r="DG157" s="186" t="e">
        <f t="shared" si="636"/>
        <v>#VALUE!</v>
      </c>
      <c r="DH157" s="186" t="e">
        <f t="shared" si="636"/>
        <v>#VALUE!</v>
      </c>
      <c r="DI157" s="187" t="e">
        <f t="shared" si="636"/>
        <v>#VALUE!</v>
      </c>
      <c r="DJ157" s="185" t="e">
        <f t="shared" si="636"/>
        <v>#VALUE!</v>
      </c>
      <c r="DK157" s="189" t="e">
        <f t="shared" si="636"/>
        <v>#VALUE!</v>
      </c>
      <c r="DL157" s="186" t="e">
        <f t="shared" si="636"/>
        <v>#VALUE!</v>
      </c>
      <c r="DM157" s="186" t="e">
        <f t="shared" si="636"/>
        <v>#VALUE!</v>
      </c>
      <c r="DN157" s="211" t="e">
        <f t="shared" si="636"/>
        <v>#VALUE!</v>
      </c>
      <c r="DO157" s="186" t="e">
        <f t="shared" si="636"/>
        <v>#VALUE!</v>
      </c>
      <c r="DP157" s="186" t="e">
        <f t="shared" si="636"/>
        <v>#VALUE!</v>
      </c>
      <c r="DQ157" s="186" t="e">
        <f t="shared" si="636"/>
        <v>#VALUE!</v>
      </c>
      <c r="DR157" s="186" t="e">
        <f t="shared" si="636"/>
        <v>#VALUE!</v>
      </c>
      <c r="DS157" s="187" t="e">
        <f t="shared" si="636"/>
        <v>#VALUE!</v>
      </c>
      <c r="DT157" s="185" t="e">
        <f t="shared" si="11"/>
        <v>#VALUE!</v>
      </c>
      <c r="DU157" s="189" t="e">
        <f t="shared" si="12"/>
        <v>#VALUE!</v>
      </c>
      <c r="DV157" s="133" t="e">
        <f>CZ157*'Ores &amp; Ingots'!$C$3+DA157*'Ores &amp; Ingots'!$C$4+DB157*'Ores &amp; Ingots'!$C$5+DC157*'Ores &amp; Ingots'!$C$6+DD157*'Ores &amp; Ingots'!$C$7+DE157*'Ores &amp; Ingots'!$C$8+DF157*'Ores &amp; Ingots'!$C$9+DG157*'Ores &amp; Ingots'!$C$10+DH157*'Ores &amp; Ingots'!$C$11+DI157*'Ores &amp; Ingots'!$C$12</f>
        <v>#VALUE!</v>
      </c>
      <c r="DW157" s="133" t="e">
        <f>DJ157*'Ores &amp; Ingots'!$B$3+DK157*'Ores &amp; Ingots'!$B$4+DL157*'Ores &amp; Ingots'!$B$5+DM157*'Ores &amp; Ingots'!$B$6+DN157*'Ores &amp; Ingots'!$B$7+DO157*'Ores &amp; Ingots'!$B$8+DP157*'Ores &amp; Ingots'!$B$9+DQ157*'Ores &amp; Ingots'!$B$10+DR157*'Ores &amp; Ingots'!$B$11+DS157*'Ores &amp; Ingots'!$B$12</f>
        <v>#VALUE!</v>
      </c>
      <c r="DX157" s="189" t="e">
        <f>CZ157*Refining!$G$3+DA157*Refining!$G$4+DB157*Refining!$G$5+DC157*Refining!$G$6+DD157*Refining!$G$7+DE157*Refining!$G$8+DF157*Refining!$G$9+DG157*Refining!$G$10+DH157*Refining!$G$11+DI157*Refining!$G$12</f>
        <v>#VALUE!</v>
      </c>
      <c r="DY157" s="189" t="e">
        <f t="shared" si="13"/>
        <v>#VALUE!</v>
      </c>
      <c r="DZ157" s="192" t="e">
        <f t="shared" si="14"/>
        <v>#VALUE!</v>
      </c>
      <c r="EA157" s="185" t="e">
        <f t="shared" si="15"/>
        <v>#VALUE!</v>
      </c>
      <c r="EB157" s="194" t="e">
        <f t="shared" ref="EB157:EC157" si="637">EA157/60</f>
        <v>#VALUE!</v>
      </c>
      <c r="EC157" s="194" t="e">
        <f t="shared" si="637"/>
        <v>#VALUE!</v>
      </c>
      <c r="ED157" s="185" t="e">
        <f t="shared" si="17"/>
        <v>#VALUE!</v>
      </c>
      <c r="EE157" s="194" t="e">
        <f t="shared" ref="EE157:EF157" si="638">ED157/1000</f>
        <v>#VALUE!</v>
      </c>
      <c r="EF157" s="196" t="e">
        <f t="shared" si="638"/>
        <v>#VALUE!</v>
      </c>
      <c r="EG157" s="130" t="e">
        <f t="shared" si="19"/>
        <v>#VALUE!</v>
      </c>
      <c r="EH157" s="132" t="e">
        <f t="shared" si="20"/>
        <v>#VALUE!</v>
      </c>
      <c r="EI157" s="384" t="s">
        <v>28</v>
      </c>
    </row>
    <row r="158" spans="1:139" ht="12.75" hidden="1" x14ac:dyDescent="0.2">
      <c r="A158" s="864"/>
      <c r="B158" s="135" t="s">
        <v>368</v>
      </c>
      <c r="C158" s="137" t="s">
        <v>155</v>
      </c>
      <c r="D158" s="137">
        <v>2</v>
      </c>
      <c r="E158" s="137">
        <v>3</v>
      </c>
      <c r="F158" s="137">
        <v>2</v>
      </c>
      <c r="G158" s="139">
        <f t="shared" si="0"/>
        <v>1.5</v>
      </c>
      <c r="H158" s="140">
        <v>15</v>
      </c>
      <c r="I158" s="140">
        <v>15</v>
      </c>
      <c r="J158" s="140">
        <f>H158/Main!$D$9</f>
        <v>3</v>
      </c>
      <c r="K158" s="140">
        <f>I158/Main!$D$10</f>
        <v>7.5</v>
      </c>
      <c r="L158" s="140">
        <f t="shared" si="1"/>
        <v>2.5</v>
      </c>
      <c r="M158" s="140">
        <v>1</v>
      </c>
      <c r="N158" s="145" t="s">
        <v>28</v>
      </c>
      <c r="O158" s="145">
        <v>2000</v>
      </c>
      <c r="P158" s="143"/>
      <c r="Q158" s="145"/>
      <c r="R158" s="143"/>
      <c r="S158" s="146"/>
      <c r="T158" s="146"/>
      <c r="U158" s="145">
        <v>2400</v>
      </c>
      <c r="V158" s="143"/>
      <c r="W158" s="146"/>
      <c r="X158" s="146"/>
      <c r="Y158" s="143"/>
      <c r="Z158" s="143"/>
      <c r="AA158" s="143"/>
      <c r="AB158" s="143"/>
      <c r="AC158" s="362"/>
      <c r="AD158" s="133">
        <v>16</v>
      </c>
      <c r="AE158" s="133">
        <v>0</v>
      </c>
      <c r="AF158" s="133">
        <v>4</v>
      </c>
      <c r="AG158" s="133">
        <v>0</v>
      </c>
      <c r="AH158" s="133">
        <v>12</v>
      </c>
      <c r="AI158" s="133">
        <v>0</v>
      </c>
      <c r="AJ158" s="167">
        <v>2</v>
      </c>
      <c r="AK158" s="133">
        <v>0</v>
      </c>
      <c r="AL158" s="133">
        <v>0</v>
      </c>
      <c r="AM158" s="133">
        <v>0</v>
      </c>
      <c r="AN158" s="133">
        <v>0</v>
      </c>
      <c r="AO158" s="133">
        <v>0</v>
      </c>
      <c r="AP158" s="133">
        <v>0</v>
      </c>
      <c r="AQ158" s="133">
        <v>0</v>
      </c>
      <c r="AR158" s="133">
        <v>0</v>
      </c>
      <c r="AS158" s="133">
        <v>0</v>
      </c>
      <c r="AT158" s="133">
        <v>0</v>
      </c>
      <c r="AU158" s="133">
        <v>0</v>
      </c>
      <c r="AV158" s="133">
        <v>0</v>
      </c>
      <c r="AW158" s="133">
        <v>0</v>
      </c>
      <c r="AX158" s="133">
        <v>0</v>
      </c>
      <c r="AY158" s="174">
        <f t="shared" ref="AY158:BS158" si="639">IF(AD158 = 0, "", AD158)</f>
        <v>16</v>
      </c>
      <c r="AZ158" s="137" t="str">
        <f t="shared" si="639"/>
        <v/>
      </c>
      <c r="BA158" s="133">
        <f t="shared" si="639"/>
        <v>4</v>
      </c>
      <c r="BB158" s="137" t="str">
        <f t="shared" si="639"/>
        <v/>
      </c>
      <c r="BC158" s="133">
        <f t="shared" si="639"/>
        <v>12</v>
      </c>
      <c r="BD158" s="137" t="str">
        <f t="shared" si="639"/>
        <v/>
      </c>
      <c r="BE158" s="167">
        <f t="shared" si="639"/>
        <v>2</v>
      </c>
      <c r="BF158" s="137" t="str">
        <f t="shared" si="639"/>
        <v/>
      </c>
      <c r="BG158" s="137" t="str">
        <f t="shared" si="639"/>
        <v/>
      </c>
      <c r="BH158" s="137" t="str">
        <f t="shared" si="639"/>
        <v/>
      </c>
      <c r="BI158" s="137" t="str">
        <f t="shared" si="639"/>
        <v/>
      </c>
      <c r="BJ158" s="137" t="str">
        <f t="shared" si="639"/>
        <v/>
      </c>
      <c r="BK158" s="137" t="str">
        <f t="shared" si="639"/>
        <v/>
      </c>
      <c r="BL158" s="137" t="str">
        <f t="shared" si="639"/>
        <v/>
      </c>
      <c r="BM158" s="137" t="str">
        <f t="shared" si="639"/>
        <v/>
      </c>
      <c r="BN158" s="137" t="str">
        <f t="shared" si="639"/>
        <v/>
      </c>
      <c r="BO158" s="137" t="str">
        <f t="shared" si="639"/>
        <v/>
      </c>
      <c r="BP158" s="137" t="str">
        <f t="shared" si="639"/>
        <v/>
      </c>
      <c r="BQ158" s="137" t="str">
        <f t="shared" si="639"/>
        <v/>
      </c>
      <c r="BR158" s="137" t="str">
        <f t="shared" si="639"/>
        <v/>
      </c>
      <c r="BS158" s="169" t="str">
        <f t="shared" si="639"/>
        <v/>
      </c>
      <c r="BT158" s="174" t="e">
        <f>$AY158*Assembly!Z$4+$AZ158*Assembly!Z$5+$BA158*Assembly!Z$6+$BB158*Assembly!Z$7+$BC158*Assembly!Z$8+$BD158*Assembly!Z$9+$BE158*Assembly!Z$10+$BF158*Assembly!Z$11+$BG158*Assembly!Z$12+$BH158*Assembly!Z$13+$BI158*Assembly!Z$14+$BJ158*Assembly!Z$15+$BK158*Assembly!Z$16+$BL158*Assembly!Z$17+$BM158*Assembly!Z$18+$BN158*Assembly!Z$19+$BO158*Assembly!Z$20+$BP158*Assembly!Z$21+$BQ158*Assembly!Z$22+$BR158*Assembly!Z$23+$BS158*Assembly!Z$24</f>
        <v>#VALUE!</v>
      </c>
      <c r="BU158" s="133" t="e">
        <f t="shared" si="3"/>
        <v>#VALUE!</v>
      </c>
      <c r="BV158" s="398" t="e">
        <f t="shared" si="619"/>
        <v>#VALUE!</v>
      </c>
      <c r="BW158" s="133" t="e">
        <f>$AY158*Assembly!AD$4+$AZ158*Assembly!AD$5+$BA158*Assembly!AD$6+$BB158*Assembly!AD$7+$BC158*Assembly!AD$8+$BD158*Assembly!AD$9+$BE158*Assembly!AD$10+$BF158*Assembly!AD$11+$BG158*Assembly!AD$12+$BH158*Assembly!AD$13+$BI158*Assembly!AD$14+$BJ158*Assembly!AD$15+$BK158*Assembly!AD$16+$BL158*Assembly!AD$17+$BM158*Assembly!AD$18+$BN158*Assembly!AD$19+$BO158*Assembly!AD$20+$BP158*Assembly!AD$21+$BQ158*Assembly!AD$22+$BR158*Assembly!AD$23+$BS158*Assembly!AD$24</f>
        <v>#VALUE!</v>
      </c>
      <c r="BX158" s="177" t="e">
        <f t="shared" si="4"/>
        <v>#VALUE!</v>
      </c>
      <c r="BY158" s="178" t="e">
        <f t="shared" si="5"/>
        <v>#VALUE!</v>
      </c>
      <c r="BZ158" s="179" t="e">
        <f t="shared" si="6"/>
        <v>#VALUE!</v>
      </c>
      <c r="CA158" s="178" t="e">
        <f t="shared" si="7"/>
        <v>#VALUE!</v>
      </c>
      <c r="CB158" s="133" t="e">
        <f>$AY158*Assembly!Y$4+$AZ158*Assembly!Y$5+$BA158*Assembly!Y$6+$BB158*Assembly!Y$7+$BC158*Assembly!Y$8+$BD158*Assembly!Y$9+$BE158*Assembly!Y$10+$BF158*Assembly!Y$11+$BG158*Assembly!Y$12+$BH158*Assembly!Y$13+$BI158*Assembly!Y$14+$BJ158*Assembly!Y$15+$BK158*Assembly!Y$16+$BL158*Assembly!Y$17+$BM158*Assembly!Y$18+$BN158*Assembly!Y$19+$BO158*Assembly!Y$20+$BP158*Assembly!Y$21+$BQ158*Assembly!Y$22+$BR158*Assembly!Y$23+$BS158*Assembly!Y$24</f>
        <v>#VALUE!</v>
      </c>
      <c r="CC158" s="133" t="e">
        <f t="shared" si="8"/>
        <v>#VALUE!</v>
      </c>
      <c r="CD158" s="130" t="e">
        <f t="shared" si="9"/>
        <v>#VALUE!</v>
      </c>
      <c r="CE158" s="183" t="e">
        <f>$AY158*Assembly!AC$4+$AZ158*Assembly!AC$5+$BA158*Assembly!AC$6+$BB158*Assembly!AC$7+$BC158*Assembly!AC$8+$BD158*Assembly!AC$9+$BE158*Assembly!AC$10+$BF158*Assembly!AC$11+$BG158*Assembly!AC$12+$BH158*Assembly!AC$13+$BI158*Assembly!AC$14+$BJ158*Assembly!AC$15+$BK158*Assembly!AC$16+$BL158*Assembly!AC$17+$BM158*Assembly!AC$18+$BN158*Assembly!AC$19+$BO158*Assembly!AC$20+$BP158*Assembly!AC$21+$BQ158*Assembly!AC$22+$BR158*Assembly!AC$23+$BS158*Assembly!AC$24</f>
        <v>#VALUE!</v>
      </c>
      <c r="CF158" s="145" t="e">
        <f>$AY158*Assembly!M$4+$AZ158*Assembly!M$5+$BA158*Assembly!M$6+$BB158*Assembly!M$7+$BC158*Assembly!M$8+$BD158*Assembly!M$9+$BE158*Assembly!M$10+$BF158*Assembly!M$11+$BG158*Assembly!M$12+$BH158*Assembly!M$13+$BI158*Assembly!M$14+$BJ158*Assembly!M$15+$BK158*Assembly!M$16+$BL158*Assembly!M$17+$BM158*Assembly!M$18+$BN158*Assembly!M$19+$BO158*Assembly!M$20+$BP158*Assembly!M$21+$BQ158*Assembly!M$22+$BR158*Assembly!M$23+$BS158*Assembly!M$24</f>
        <v>#VALUE!</v>
      </c>
      <c r="CG158" s="145" t="e">
        <f>$AY158*Assembly!N$4+$AZ158*Assembly!N$5+$BA158*Assembly!N$6+$BB158*Assembly!N$7+$BC158*Assembly!N$8+$BD158*Assembly!N$9+$BE158*Assembly!N$10+$BF158*Assembly!N$11+$BG158*Assembly!N$12+$BH158*Assembly!N$13+$BI158*Assembly!N$14+$BJ158*Assembly!N$15+$BK158*Assembly!N$16+$BL158*Assembly!N$17+$BM158*Assembly!N$18+$BN158*Assembly!N$19+$BO158*Assembly!N$20+$BP158*Assembly!N$21+$BQ158*Assembly!N$22+$BR158*Assembly!N$23+$BS158*Assembly!N$24</f>
        <v>#VALUE!</v>
      </c>
      <c r="CH158" s="145" t="e">
        <f>$AY158*Assembly!O$4+$AZ158*Assembly!O$5+$BA158*Assembly!O$6+$BB158*Assembly!O$7+$BC158*Assembly!O$8+$BD158*Assembly!O$9+$BE158*Assembly!O$10+$BF158*Assembly!O$11+$BG158*Assembly!O$12+$BH158*Assembly!O$13+$BI158*Assembly!O$14+$BJ158*Assembly!O$15+$BK158*Assembly!O$16+$BL158*Assembly!O$17+$BM158*Assembly!O$18+$BN158*Assembly!O$19+$BO158*Assembly!O$20+$BP158*Assembly!O$21+$BQ158*Assembly!O$22+$BR158*Assembly!O$23+$BS158*Assembly!O$24</f>
        <v>#VALUE!</v>
      </c>
      <c r="CI158" s="140" t="e">
        <f>$AY158*Assembly!P$4+$AZ158*Assembly!P$5+$BA158*Assembly!P$6+$BB158*Assembly!P$7+$BC158*Assembly!P$8+$BD158*Assembly!P$9+$BE158*Assembly!P$10+$BF158*Assembly!P$11+$BG158*Assembly!P$12+$BH158*Assembly!P$13+$BI158*Assembly!P$14+$BJ158*Assembly!P$15+$BK158*Assembly!P$16+$BL158*Assembly!P$17+$BM158*Assembly!P$18+$BN158*Assembly!P$19+$BO158*Assembly!P$20+$BP158*Assembly!P$21+$BQ158*Assembly!P$22+$BR158*Assembly!P$23+$BS158*Assembly!P$24</f>
        <v>#VALUE!</v>
      </c>
      <c r="CJ158" s="140" t="e">
        <f>$AY158*Assembly!Q$4+$AZ158*Assembly!Q$5+$BA158*Assembly!Q$6+$BB158*Assembly!Q$7+$BC158*Assembly!Q$8+$BD158*Assembly!Q$9+$BE158*Assembly!Q$10+$BF158*Assembly!Q$11+$BG158*Assembly!Q$12+$BH158*Assembly!Q$13+$BI158*Assembly!Q$14+$BJ158*Assembly!Q$15+$BK158*Assembly!Q$16+$BL158*Assembly!Q$17+$BM158*Assembly!Q$18+$BN158*Assembly!Q$19+$BO158*Assembly!Q$20+$BP158*Assembly!Q$21+$BQ158*Assembly!Q$22+$BR158*Assembly!Q$23+$BS158*Assembly!Q$24</f>
        <v>#VALUE!</v>
      </c>
      <c r="CK158" s="145" t="e">
        <f>$AY158*Assembly!R$4+$AZ158*Assembly!R$5+$BA158*Assembly!R$6+$BB158*Assembly!R$7+$BC158*Assembly!R$8+$BD158*Assembly!R$9+$BE158*Assembly!R$10+$BF158*Assembly!R$11+$BG158*Assembly!R$12+$BH158*Assembly!R$13+$BI158*Assembly!R$14+$BJ158*Assembly!R$15+$BK158*Assembly!R$16+$BL158*Assembly!R$17+$BM158*Assembly!R$18+$BN158*Assembly!R$19+$BO158*Assembly!R$20+$BP158*Assembly!R$21+$BQ158*Assembly!R$22+$BR158*Assembly!R$23+$BS158*Assembly!R$24</f>
        <v>#VALUE!</v>
      </c>
      <c r="CL158" s="140" t="e">
        <f>$AY158*Assembly!S$4+$AZ158*Assembly!S$5+$BA158*Assembly!S$6+$BB158*Assembly!S$7+$BC158*Assembly!S$8+$BD158*Assembly!S$9+$BE158*Assembly!S$10+$BF158*Assembly!S$11+$BG158*Assembly!S$12+$BH158*Assembly!S$13+$BI158*Assembly!S$14+$BJ158*Assembly!S$15+$BK158*Assembly!S$16+$BL158*Assembly!S$17+$BM158*Assembly!S$18+$BN158*Assembly!S$19+$BO158*Assembly!S$20+$BP158*Assembly!S$21+$BQ158*Assembly!S$22+$BR158*Assembly!S$23+$BS158*Assembly!S$24</f>
        <v>#VALUE!</v>
      </c>
      <c r="CM158" s="140" t="e">
        <f>$AY158*Assembly!T$4+$AZ158*Assembly!T$5+$BA158*Assembly!T$6+$BB158*Assembly!T$7+$BC158*Assembly!T$8+$BD158*Assembly!T$9+$BE158*Assembly!T$10+$BF158*Assembly!T$11+$BG158*Assembly!T$12+$BH158*Assembly!T$13+$BI158*Assembly!T$14+$BJ158*Assembly!T$15+$BK158*Assembly!T$16+$BL158*Assembly!T$17+$BM158*Assembly!T$18+$BN158*Assembly!T$19+$BO158*Assembly!T$20+$BP158*Assembly!T$21+$BQ158*Assembly!T$22+$BR158*Assembly!T$23+$BS158*Assembly!T$24</f>
        <v>#VALUE!</v>
      </c>
      <c r="CN158" s="140" t="e">
        <f>$AY158*Assembly!U$4+$AZ158*Assembly!U$5+$BA158*Assembly!U$6+$BB158*Assembly!U$7+$BC158*Assembly!U$8+$BD158*Assembly!U$9+$BE158*Assembly!U$10+$BF158*Assembly!U$11+$BG158*Assembly!U$12+$BH158*Assembly!U$13+$BI158*Assembly!U$14+$BJ158*Assembly!U$15+$BK158*Assembly!U$16+$BL158*Assembly!U$17+$BM158*Assembly!U$18+$BN158*Assembly!U$19+$BO158*Assembly!U$20+$BP158*Assembly!U$21+$BQ158*Assembly!U$22+$BR158*Assembly!U$23+$BS158*Assembly!U$24</f>
        <v>#VALUE!</v>
      </c>
      <c r="CO158" s="145" t="e">
        <f>$AY158*Assembly!V$4+$AZ158*Assembly!V$5+$BA158*Assembly!V$6+$BB158*Assembly!V$7+$BC158*Assembly!V$8+$BD158*Assembly!V$9+$BE158*Assembly!V$10+$BF158*Assembly!V$11+$BG158*Assembly!V$12+$BH158*Assembly!V$13+$BI158*Assembly!V$14+$BJ158*Assembly!V$15+$BK158*Assembly!V$16+$BL158*Assembly!V$17+$BM158*Assembly!V$18+$BN158*Assembly!V$19+$BO158*Assembly!V$20+$BP158*Assembly!V$21+$BQ158*Assembly!V$22+$BR158*Assembly!V$23+$BS158*Assembly!V$24</f>
        <v>#VALUE!</v>
      </c>
      <c r="CP158" s="145" t="e">
        <f>CF158*Refining!$F$3</f>
        <v>#VALUE!</v>
      </c>
      <c r="CQ158" s="145" t="e">
        <f>CG158*Refining!$F$4</f>
        <v>#VALUE!</v>
      </c>
      <c r="CR158" s="145" t="e">
        <f>CH158*Refining!$F$5</f>
        <v>#VALUE!</v>
      </c>
      <c r="CS158" s="145" t="e">
        <f>CI158*Refining!$F$6</f>
        <v>#VALUE!</v>
      </c>
      <c r="CT158" s="145" t="e">
        <f>CJ158*Refining!$F$7</f>
        <v>#VALUE!</v>
      </c>
      <c r="CU158" s="145" t="e">
        <f>CK158*Refining!$F$8</f>
        <v>#VALUE!</v>
      </c>
      <c r="CV158" s="145" t="e">
        <f>CL158*Refining!$F$9</f>
        <v>#VALUE!</v>
      </c>
      <c r="CW158" s="145" t="e">
        <f>CM158*Refining!$F$10</f>
        <v>#VALUE!</v>
      </c>
      <c r="CX158" s="145" t="e">
        <f>CN158*Refining!$F$11</f>
        <v>#VALUE!</v>
      </c>
      <c r="CY158" s="145" t="e">
        <f>CO158*Refining!$F$12</f>
        <v>#VALUE!</v>
      </c>
      <c r="CZ158" s="185" t="e">
        <f t="shared" ref="CZ158:DS158" si="640">IF(CF158 = 0, "", CF158)</f>
        <v>#VALUE!</v>
      </c>
      <c r="DA158" s="189" t="e">
        <f t="shared" si="640"/>
        <v>#VALUE!</v>
      </c>
      <c r="DB158" s="186" t="e">
        <f t="shared" si="640"/>
        <v>#VALUE!</v>
      </c>
      <c r="DC158" s="186" t="e">
        <f t="shared" si="640"/>
        <v>#VALUE!</v>
      </c>
      <c r="DD158" s="186" t="e">
        <f t="shared" si="640"/>
        <v>#VALUE!</v>
      </c>
      <c r="DE158" s="186" t="e">
        <f t="shared" si="640"/>
        <v>#VALUE!</v>
      </c>
      <c r="DF158" s="186" t="e">
        <f t="shared" si="640"/>
        <v>#VALUE!</v>
      </c>
      <c r="DG158" s="186" t="e">
        <f t="shared" si="640"/>
        <v>#VALUE!</v>
      </c>
      <c r="DH158" s="186" t="e">
        <f t="shared" si="640"/>
        <v>#VALUE!</v>
      </c>
      <c r="DI158" s="187" t="e">
        <f t="shared" si="640"/>
        <v>#VALUE!</v>
      </c>
      <c r="DJ158" s="185" t="e">
        <f t="shared" si="640"/>
        <v>#VALUE!</v>
      </c>
      <c r="DK158" s="189" t="e">
        <f t="shared" si="640"/>
        <v>#VALUE!</v>
      </c>
      <c r="DL158" s="186" t="e">
        <f t="shared" si="640"/>
        <v>#VALUE!</v>
      </c>
      <c r="DM158" s="186" t="e">
        <f t="shared" si="640"/>
        <v>#VALUE!</v>
      </c>
      <c r="DN158" s="211" t="e">
        <f t="shared" si="640"/>
        <v>#VALUE!</v>
      </c>
      <c r="DO158" s="186" t="e">
        <f t="shared" si="640"/>
        <v>#VALUE!</v>
      </c>
      <c r="DP158" s="186" t="e">
        <f t="shared" si="640"/>
        <v>#VALUE!</v>
      </c>
      <c r="DQ158" s="186" t="e">
        <f t="shared" si="640"/>
        <v>#VALUE!</v>
      </c>
      <c r="DR158" s="186" t="e">
        <f t="shared" si="640"/>
        <v>#VALUE!</v>
      </c>
      <c r="DS158" s="187" t="e">
        <f t="shared" si="640"/>
        <v>#VALUE!</v>
      </c>
      <c r="DT158" s="185" t="e">
        <f t="shared" si="11"/>
        <v>#VALUE!</v>
      </c>
      <c r="DU158" s="189" t="e">
        <f t="shared" si="12"/>
        <v>#VALUE!</v>
      </c>
      <c r="DV158" s="133" t="e">
        <f>CZ158*'Ores &amp; Ingots'!$C$3+DA158*'Ores &amp; Ingots'!$C$4+DB158*'Ores &amp; Ingots'!$C$5+DC158*'Ores &amp; Ingots'!$C$6+DD158*'Ores &amp; Ingots'!$C$7+DE158*'Ores &amp; Ingots'!$C$8+DF158*'Ores &amp; Ingots'!$C$9+DG158*'Ores &amp; Ingots'!$C$10+DH158*'Ores &amp; Ingots'!$C$11+DI158*'Ores &amp; Ingots'!$C$12</f>
        <v>#VALUE!</v>
      </c>
      <c r="DW158" s="133" t="e">
        <f>DJ158*'Ores &amp; Ingots'!$B$3+DK158*'Ores &amp; Ingots'!$B$4+DL158*'Ores &amp; Ingots'!$B$5+DM158*'Ores &amp; Ingots'!$B$6+DN158*'Ores &amp; Ingots'!$B$7+DO158*'Ores &amp; Ingots'!$B$8+DP158*'Ores &amp; Ingots'!$B$9+DQ158*'Ores &amp; Ingots'!$B$10+DR158*'Ores &amp; Ingots'!$B$11+DS158*'Ores &amp; Ingots'!$B$12</f>
        <v>#VALUE!</v>
      </c>
      <c r="DX158" s="189" t="e">
        <f>CZ158*Refining!$G$3+DA158*Refining!$G$4+DB158*Refining!$G$5+DC158*Refining!$G$6+DD158*Refining!$G$7+DE158*Refining!$G$8+DF158*Refining!$G$9+DG158*Refining!$G$10+DH158*Refining!$G$11+DI158*Refining!$G$12</f>
        <v>#VALUE!</v>
      </c>
      <c r="DY158" s="189" t="e">
        <f t="shared" si="13"/>
        <v>#VALUE!</v>
      </c>
      <c r="DZ158" s="192" t="e">
        <f t="shared" si="14"/>
        <v>#VALUE!</v>
      </c>
      <c r="EA158" s="185" t="e">
        <f t="shared" si="15"/>
        <v>#VALUE!</v>
      </c>
      <c r="EB158" s="194" t="e">
        <f t="shared" ref="EB158:EC158" si="641">EA158/60</f>
        <v>#VALUE!</v>
      </c>
      <c r="EC158" s="194" t="e">
        <f t="shared" si="641"/>
        <v>#VALUE!</v>
      </c>
      <c r="ED158" s="185" t="e">
        <f t="shared" si="17"/>
        <v>#VALUE!</v>
      </c>
      <c r="EE158" s="194" t="e">
        <f t="shared" ref="EE158:EF158" si="642">ED158/1000</f>
        <v>#VALUE!</v>
      </c>
      <c r="EF158" s="196" t="e">
        <f t="shared" si="642"/>
        <v>#VALUE!</v>
      </c>
      <c r="EG158" s="130" t="e">
        <f t="shared" si="19"/>
        <v>#VALUE!</v>
      </c>
      <c r="EH158" s="132" t="e">
        <f t="shared" si="20"/>
        <v>#VALUE!</v>
      </c>
      <c r="EI158" s="384" t="s">
        <v>28</v>
      </c>
    </row>
    <row r="159" spans="1:139" ht="12.75" x14ac:dyDescent="0.2">
      <c r="A159" s="864"/>
      <c r="B159" s="135" t="s">
        <v>369</v>
      </c>
      <c r="C159" s="137" t="s">
        <v>156</v>
      </c>
      <c r="D159" s="137">
        <v>1</v>
      </c>
      <c r="E159" s="137">
        <v>1</v>
      </c>
      <c r="F159" s="137">
        <v>1</v>
      </c>
      <c r="G159" s="139">
        <f t="shared" si="0"/>
        <v>15.625</v>
      </c>
      <c r="H159" s="140">
        <v>15</v>
      </c>
      <c r="I159" s="140">
        <v>15</v>
      </c>
      <c r="J159" s="140">
        <f>H159/Main!$D$9</f>
        <v>3</v>
      </c>
      <c r="K159" s="140">
        <f>I159/Main!$D$10</f>
        <v>7.5</v>
      </c>
      <c r="L159" s="140">
        <f t="shared" si="1"/>
        <v>2.5</v>
      </c>
      <c r="M159" s="140">
        <v>0.3</v>
      </c>
      <c r="N159" s="143"/>
      <c r="O159" s="143"/>
      <c r="P159" s="143"/>
      <c r="Q159" s="145"/>
      <c r="R159" s="143"/>
      <c r="S159" s="146"/>
      <c r="T159" s="146"/>
      <c r="U159" s="145">
        <v>10000</v>
      </c>
      <c r="V159" s="143"/>
      <c r="W159" s="146"/>
      <c r="X159" s="146"/>
      <c r="Y159" s="143"/>
      <c r="Z159" s="143"/>
      <c r="AA159" s="143"/>
      <c r="AB159" s="143"/>
      <c r="AC159" s="362" t="s">
        <v>220</v>
      </c>
      <c r="AD159" s="133">
        <v>8</v>
      </c>
      <c r="AE159" s="133">
        <v>0</v>
      </c>
      <c r="AF159" s="133">
        <v>0</v>
      </c>
      <c r="AG159" s="167">
        <v>4</v>
      </c>
      <c r="AH159" s="133">
        <v>20</v>
      </c>
      <c r="AI159" s="133">
        <v>0</v>
      </c>
      <c r="AJ159" s="133">
        <v>0</v>
      </c>
      <c r="AK159" s="133">
        <v>0</v>
      </c>
      <c r="AL159" s="133">
        <v>0</v>
      </c>
      <c r="AM159" s="133">
        <v>0</v>
      </c>
      <c r="AN159" s="133">
        <v>0</v>
      </c>
      <c r="AO159" s="133">
        <v>0</v>
      </c>
      <c r="AP159" s="133">
        <v>0</v>
      </c>
      <c r="AQ159" s="133">
        <v>0</v>
      </c>
      <c r="AR159" s="133">
        <v>0</v>
      </c>
      <c r="AS159" s="133">
        <v>0</v>
      </c>
      <c r="AT159" s="133">
        <v>0</v>
      </c>
      <c r="AU159" s="133">
        <v>0</v>
      </c>
      <c r="AV159" s="133">
        <v>0</v>
      </c>
      <c r="AW159" s="133">
        <v>0</v>
      </c>
      <c r="AX159" s="133">
        <v>0</v>
      </c>
      <c r="AY159" s="174">
        <f t="shared" ref="AY159:BS159" si="643">IF(AD159 = 0, "", AD159)</f>
        <v>8</v>
      </c>
      <c r="AZ159" s="137" t="str">
        <f t="shared" si="643"/>
        <v/>
      </c>
      <c r="BA159" s="137" t="str">
        <f t="shared" si="643"/>
        <v/>
      </c>
      <c r="BB159" s="167">
        <f t="shared" si="643"/>
        <v>4</v>
      </c>
      <c r="BC159" s="133">
        <f t="shared" si="643"/>
        <v>20</v>
      </c>
      <c r="BD159" s="137" t="str">
        <f t="shared" si="643"/>
        <v/>
      </c>
      <c r="BE159" s="137" t="str">
        <f t="shared" si="643"/>
        <v/>
      </c>
      <c r="BF159" s="137" t="str">
        <f t="shared" si="643"/>
        <v/>
      </c>
      <c r="BG159" s="137" t="str">
        <f t="shared" si="643"/>
        <v/>
      </c>
      <c r="BH159" s="137" t="str">
        <f t="shared" si="643"/>
        <v/>
      </c>
      <c r="BI159" s="137" t="str">
        <f t="shared" si="643"/>
        <v/>
      </c>
      <c r="BJ159" s="137" t="str">
        <f t="shared" si="643"/>
        <v/>
      </c>
      <c r="BK159" s="137" t="str">
        <f t="shared" si="643"/>
        <v/>
      </c>
      <c r="BL159" s="137" t="str">
        <f t="shared" si="643"/>
        <v/>
      </c>
      <c r="BM159" s="137" t="str">
        <f t="shared" si="643"/>
        <v/>
      </c>
      <c r="BN159" s="137" t="str">
        <f t="shared" si="643"/>
        <v/>
      </c>
      <c r="BO159" s="137" t="str">
        <f t="shared" si="643"/>
        <v/>
      </c>
      <c r="BP159" s="137" t="str">
        <f t="shared" si="643"/>
        <v/>
      </c>
      <c r="BQ159" s="137" t="str">
        <f t="shared" si="643"/>
        <v/>
      </c>
      <c r="BR159" s="137" t="str">
        <f t="shared" si="643"/>
        <v/>
      </c>
      <c r="BS159" s="169" t="str">
        <f t="shared" si="643"/>
        <v/>
      </c>
      <c r="BT159" s="174" t="e">
        <f>$AY159*Assembly!Z$4+$AZ159*Assembly!Z$5+$BA159*Assembly!Z$6+$BB159*Assembly!Z$7+$BC159*Assembly!Z$8+$BD159*Assembly!Z$9+$BE159*Assembly!Z$10+$BF159*Assembly!Z$11+$BG159*Assembly!Z$12+$BH159*Assembly!Z$13+$BI159*Assembly!Z$14+$BJ159*Assembly!Z$15+$BK159*Assembly!Z$16+$BL159*Assembly!Z$17+$BM159*Assembly!Z$18+$BN159*Assembly!Z$19+$BO159*Assembly!Z$20+$BP159*Assembly!Z$21+$BQ159*Assembly!Z$22+$BR159*Assembly!Z$23+$BS159*Assembly!Z$24</f>
        <v>#VALUE!</v>
      </c>
      <c r="BU159" s="133" t="e">
        <f t="shared" si="3"/>
        <v>#VALUE!</v>
      </c>
      <c r="BV159" s="398" t="e">
        <f t="shared" si="619"/>
        <v>#VALUE!</v>
      </c>
      <c r="BW159" s="133" t="e">
        <f>$AY159*Assembly!AD$4+$AZ159*Assembly!AD$5+$BA159*Assembly!AD$6+$BB159*Assembly!AD$7+$BC159*Assembly!AD$8+$BD159*Assembly!AD$9+$BE159*Assembly!AD$10+$BF159*Assembly!AD$11+$BG159*Assembly!AD$12+$BH159*Assembly!AD$13+$BI159*Assembly!AD$14+$BJ159*Assembly!AD$15+$BK159*Assembly!AD$16+$BL159*Assembly!AD$17+$BM159*Assembly!AD$18+$BN159*Assembly!AD$19+$BO159*Assembly!AD$20+$BP159*Assembly!AD$21+$BQ159*Assembly!AD$22+$BR159*Assembly!AD$23+$BS159*Assembly!AD$24</f>
        <v>#VALUE!</v>
      </c>
      <c r="BX159" s="177" t="e">
        <f t="shared" si="4"/>
        <v>#VALUE!</v>
      </c>
      <c r="BY159" s="178" t="e">
        <f t="shared" si="5"/>
        <v>#VALUE!</v>
      </c>
      <c r="BZ159" s="179" t="e">
        <f t="shared" si="6"/>
        <v>#VALUE!</v>
      </c>
      <c r="CA159" s="178" t="e">
        <f t="shared" si="7"/>
        <v>#VALUE!</v>
      </c>
      <c r="CB159" s="133" t="e">
        <f>$AY159*Assembly!Y$4+$AZ159*Assembly!Y$5+$BA159*Assembly!Y$6+$BB159*Assembly!Y$7+$BC159*Assembly!Y$8+$BD159*Assembly!Y$9+$BE159*Assembly!Y$10+$BF159*Assembly!Y$11+$BG159*Assembly!Y$12+$BH159*Assembly!Y$13+$BI159*Assembly!Y$14+$BJ159*Assembly!Y$15+$BK159*Assembly!Y$16+$BL159*Assembly!Y$17+$BM159*Assembly!Y$18+$BN159*Assembly!Y$19+$BO159*Assembly!Y$20+$BP159*Assembly!Y$21+$BQ159*Assembly!Y$22+$BR159*Assembly!Y$23+$BS159*Assembly!Y$24</f>
        <v>#VALUE!</v>
      </c>
      <c r="CC159" s="133" t="e">
        <f t="shared" si="8"/>
        <v>#VALUE!</v>
      </c>
      <c r="CD159" s="130" t="e">
        <f t="shared" si="9"/>
        <v>#VALUE!</v>
      </c>
      <c r="CE159" s="183" t="e">
        <f>$AY159*Assembly!AC$4+$AZ159*Assembly!AC$5+$BA159*Assembly!AC$6+$BB159*Assembly!AC$7+$BC159*Assembly!AC$8+$BD159*Assembly!AC$9+$BE159*Assembly!AC$10+$BF159*Assembly!AC$11+$BG159*Assembly!AC$12+$BH159*Assembly!AC$13+$BI159*Assembly!AC$14+$BJ159*Assembly!AC$15+$BK159*Assembly!AC$16+$BL159*Assembly!AC$17+$BM159*Assembly!AC$18+$BN159*Assembly!AC$19+$BO159*Assembly!AC$20+$BP159*Assembly!AC$21+$BQ159*Assembly!AC$22+$BR159*Assembly!AC$23+$BS159*Assembly!AC$24</f>
        <v>#VALUE!</v>
      </c>
      <c r="CF159" s="145" t="e">
        <f>$AY159*Assembly!M$4+$AZ159*Assembly!M$5+$BA159*Assembly!M$6+$BB159*Assembly!M$7+$BC159*Assembly!M$8+$BD159*Assembly!M$9+$BE159*Assembly!M$10+$BF159*Assembly!M$11+$BG159*Assembly!M$12+$BH159*Assembly!M$13+$BI159*Assembly!M$14+$BJ159*Assembly!M$15+$BK159*Assembly!M$16+$BL159*Assembly!M$17+$BM159*Assembly!M$18+$BN159*Assembly!M$19+$BO159*Assembly!M$20+$BP159*Assembly!M$21+$BQ159*Assembly!M$22+$BR159*Assembly!M$23+$BS159*Assembly!M$24</f>
        <v>#VALUE!</v>
      </c>
      <c r="CG159" s="145" t="e">
        <f>$AY159*Assembly!N$4+$AZ159*Assembly!N$5+$BA159*Assembly!N$6+$BB159*Assembly!N$7+$BC159*Assembly!N$8+$BD159*Assembly!N$9+$BE159*Assembly!N$10+$BF159*Assembly!N$11+$BG159*Assembly!N$12+$BH159*Assembly!N$13+$BI159*Assembly!N$14+$BJ159*Assembly!N$15+$BK159*Assembly!N$16+$BL159*Assembly!N$17+$BM159*Assembly!N$18+$BN159*Assembly!N$19+$BO159*Assembly!N$20+$BP159*Assembly!N$21+$BQ159*Assembly!N$22+$BR159*Assembly!N$23+$BS159*Assembly!N$24</f>
        <v>#VALUE!</v>
      </c>
      <c r="CH159" s="145" t="e">
        <f>$AY159*Assembly!O$4+$AZ159*Assembly!O$5+$BA159*Assembly!O$6+$BB159*Assembly!O$7+$BC159*Assembly!O$8+$BD159*Assembly!O$9+$BE159*Assembly!O$10+$BF159*Assembly!O$11+$BG159*Assembly!O$12+$BH159*Assembly!O$13+$BI159*Assembly!O$14+$BJ159*Assembly!O$15+$BK159*Assembly!O$16+$BL159*Assembly!O$17+$BM159*Assembly!O$18+$BN159*Assembly!O$19+$BO159*Assembly!O$20+$BP159*Assembly!O$21+$BQ159*Assembly!O$22+$BR159*Assembly!O$23+$BS159*Assembly!O$24</f>
        <v>#VALUE!</v>
      </c>
      <c r="CI159" s="140" t="e">
        <f>$AY159*Assembly!P$4+$AZ159*Assembly!P$5+$BA159*Assembly!P$6+$BB159*Assembly!P$7+$BC159*Assembly!P$8+$BD159*Assembly!P$9+$BE159*Assembly!P$10+$BF159*Assembly!P$11+$BG159*Assembly!P$12+$BH159*Assembly!P$13+$BI159*Assembly!P$14+$BJ159*Assembly!P$15+$BK159*Assembly!P$16+$BL159*Assembly!P$17+$BM159*Assembly!P$18+$BN159*Assembly!P$19+$BO159*Assembly!P$20+$BP159*Assembly!P$21+$BQ159*Assembly!P$22+$BR159*Assembly!P$23+$BS159*Assembly!P$24</f>
        <v>#VALUE!</v>
      </c>
      <c r="CJ159" s="140" t="e">
        <f>$AY159*Assembly!Q$4+$AZ159*Assembly!Q$5+$BA159*Assembly!Q$6+$BB159*Assembly!Q$7+$BC159*Assembly!Q$8+$BD159*Assembly!Q$9+$BE159*Assembly!Q$10+$BF159*Assembly!Q$11+$BG159*Assembly!Q$12+$BH159*Assembly!Q$13+$BI159*Assembly!Q$14+$BJ159*Assembly!Q$15+$BK159*Assembly!Q$16+$BL159*Assembly!Q$17+$BM159*Assembly!Q$18+$BN159*Assembly!Q$19+$BO159*Assembly!Q$20+$BP159*Assembly!Q$21+$BQ159*Assembly!Q$22+$BR159*Assembly!Q$23+$BS159*Assembly!Q$24</f>
        <v>#VALUE!</v>
      </c>
      <c r="CK159" s="145" t="e">
        <f>$AY159*Assembly!R$4+$AZ159*Assembly!R$5+$BA159*Assembly!R$6+$BB159*Assembly!R$7+$BC159*Assembly!R$8+$BD159*Assembly!R$9+$BE159*Assembly!R$10+$BF159*Assembly!R$11+$BG159*Assembly!R$12+$BH159*Assembly!R$13+$BI159*Assembly!R$14+$BJ159*Assembly!R$15+$BK159*Assembly!R$16+$BL159*Assembly!R$17+$BM159*Assembly!R$18+$BN159*Assembly!R$19+$BO159*Assembly!R$20+$BP159*Assembly!R$21+$BQ159*Assembly!R$22+$BR159*Assembly!R$23+$BS159*Assembly!R$24</f>
        <v>#VALUE!</v>
      </c>
      <c r="CL159" s="140" t="e">
        <f>$AY159*Assembly!S$4+$AZ159*Assembly!S$5+$BA159*Assembly!S$6+$BB159*Assembly!S$7+$BC159*Assembly!S$8+$BD159*Assembly!S$9+$BE159*Assembly!S$10+$BF159*Assembly!S$11+$BG159*Assembly!S$12+$BH159*Assembly!S$13+$BI159*Assembly!S$14+$BJ159*Assembly!S$15+$BK159*Assembly!S$16+$BL159*Assembly!S$17+$BM159*Assembly!S$18+$BN159*Assembly!S$19+$BO159*Assembly!S$20+$BP159*Assembly!S$21+$BQ159*Assembly!S$22+$BR159*Assembly!S$23+$BS159*Assembly!S$24</f>
        <v>#VALUE!</v>
      </c>
      <c r="CM159" s="140" t="e">
        <f>$AY159*Assembly!T$4+$AZ159*Assembly!T$5+$BA159*Assembly!T$6+$BB159*Assembly!T$7+$BC159*Assembly!T$8+$BD159*Assembly!T$9+$BE159*Assembly!T$10+$BF159*Assembly!T$11+$BG159*Assembly!T$12+$BH159*Assembly!T$13+$BI159*Assembly!T$14+$BJ159*Assembly!T$15+$BK159*Assembly!T$16+$BL159*Assembly!T$17+$BM159*Assembly!T$18+$BN159*Assembly!T$19+$BO159*Assembly!T$20+$BP159*Assembly!T$21+$BQ159*Assembly!T$22+$BR159*Assembly!T$23+$BS159*Assembly!T$24</f>
        <v>#VALUE!</v>
      </c>
      <c r="CN159" s="140" t="e">
        <f>$AY159*Assembly!U$4+$AZ159*Assembly!U$5+$BA159*Assembly!U$6+$BB159*Assembly!U$7+$BC159*Assembly!U$8+$BD159*Assembly!U$9+$BE159*Assembly!U$10+$BF159*Assembly!U$11+$BG159*Assembly!U$12+$BH159*Assembly!U$13+$BI159*Assembly!U$14+$BJ159*Assembly!U$15+$BK159*Assembly!U$16+$BL159*Assembly!U$17+$BM159*Assembly!U$18+$BN159*Assembly!U$19+$BO159*Assembly!U$20+$BP159*Assembly!U$21+$BQ159*Assembly!U$22+$BR159*Assembly!U$23+$BS159*Assembly!U$24</f>
        <v>#VALUE!</v>
      </c>
      <c r="CO159" s="145" t="e">
        <f>$AY159*Assembly!V$4+$AZ159*Assembly!V$5+$BA159*Assembly!V$6+$BB159*Assembly!V$7+$BC159*Assembly!V$8+$BD159*Assembly!V$9+$BE159*Assembly!V$10+$BF159*Assembly!V$11+$BG159*Assembly!V$12+$BH159*Assembly!V$13+$BI159*Assembly!V$14+$BJ159*Assembly!V$15+$BK159*Assembly!V$16+$BL159*Assembly!V$17+$BM159*Assembly!V$18+$BN159*Assembly!V$19+$BO159*Assembly!V$20+$BP159*Assembly!V$21+$BQ159*Assembly!V$22+$BR159*Assembly!V$23+$BS159*Assembly!V$24</f>
        <v>#VALUE!</v>
      </c>
      <c r="CP159" s="145" t="e">
        <f>CF159*Refining!$F$3</f>
        <v>#VALUE!</v>
      </c>
      <c r="CQ159" s="145" t="e">
        <f>CG159*Refining!$F$4</f>
        <v>#VALUE!</v>
      </c>
      <c r="CR159" s="145" t="e">
        <f>CH159*Refining!$F$5</f>
        <v>#VALUE!</v>
      </c>
      <c r="CS159" s="145" t="e">
        <f>CI159*Refining!$F$6</f>
        <v>#VALUE!</v>
      </c>
      <c r="CT159" s="145" t="e">
        <f>CJ159*Refining!$F$7</f>
        <v>#VALUE!</v>
      </c>
      <c r="CU159" s="145" t="e">
        <f>CK159*Refining!$F$8</f>
        <v>#VALUE!</v>
      </c>
      <c r="CV159" s="145" t="e">
        <f>CL159*Refining!$F$9</f>
        <v>#VALUE!</v>
      </c>
      <c r="CW159" s="145" t="e">
        <f>CM159*Refining!$F$10</f>
        <v>#VALUE!</v>
      </c>
      <c r="CX159" s="145" t="e">
        <f>CN159*Refining!$F$11</f>
        <v>#VALUE!</v>
      </c>
      <c r="CY159" s="145" t="e">
        <f>CO159*Refining!$F$12</f>
        <v>#VALUE!</v>
      </c>
      <c r="CZ159" s="185" t="e">
        <f t="shared" ref="CZ159:DS159" si="644">IF(CF159 = 0, "", CF159)</f>
        <v>#VALUE!</v>
      </c>
      <c r="DA159" s="186" t="e">
        <f t="shared" si="644"/>
        <v>#VALUE!</v>
      </c>
      <c r="DB159" s="186" t="e">
        <f t="shared" si="644"/>
        <v>#VALUE!</v>
      </c>
      <c r="DC159" s="186" t="e">
        <f t="shared" si="644"/>
        <v>#VALUE!</v>
      </c>
      <c r="DD159" s="186" t="e">
        <f t="shared" si="644"/>
        <v>#VALUE!</v>
      </c>
      <c r="DE159" s="186" t="e">
        <f t="shared" si="644"/>
        <v>#VALUE!</v>
      </c>
      <c r="DF159" s="186" t="e">
        <f t="shared" si="644"/>
        <v>#VALUE!</v>
      </c>
      <c r="DG159" s="186" t="e">
        <f t="shared" si="644"/>
        <v>#VALUE!</v>
      </c>
      <c r="DH159" s="186" t="e">
        <f t="shared" si="644"/>
        <v>#VALUE!</v>
      </c>
      <c r="DI159" s="187" t="e">
        <f t="shared" si="644"/>
        <v>#VALUE!</v>
      </c>
      <c r="DJ159" s="185" t="e">
        <f t="shared" si="644"/>
        <v>#VALUE!</v>
      </c>
      <c r="DK159" s="186" t="e">
        <f t="shared" si="644"/>
        <v>#VALUE!</v>
      </c>
      <c r="DL159" s="186" t="e">
        <f t="shared" si="644"/>
        <v>#VALUE!</v>
      </c>
      <c r="DM159" s="186" t="e">
        <f t="shared" si="644"/>
        <v>#VALUE!</v>
      </c>
      <c r="DN159" s="211" t="e">
        <f t="shared" si="644"/>
        <v>#VALUE!</v>
      </c>
      <c r="DO159" s="186" t="e">
        <f t="shared" si="644"/>
        <v>#VALUE!</v>
      </c>
      <c r="DP159" s="186" t="e">
        <f t="shared" si="644"/>
        <v>#VALUE!</v>
      </c>
      <c r="DQ159" s="186" t="e">
        <f t="shared" si="644"/>
        <v>#VALUE!</v>
      </c>
      <c r="DR159" s="186" t="e">
        <f t="shared" si="644"/>
        <v>#VALUE!</v>
      </c>
      <c r="DS159" s="187" t="e">
        <f t="shared" si="644"/>
        <v>#VALUE!</v>
      </c>
      <c r="DT159" s="185" t="e">
        <f t="shared" si="11"/>
        <v>#VALUE!</v>
      </c>
      <c r="DU159" s="189" t="e">
        <f t="shared" si="12"/>
        <v>#VALUE!</v>
      </c>
      <c r="DV159" s="133" t="e">
        <f>CZ159*'Ores &amp; Ingots'!$C$3+DA159*'Ores &amp; Ingots'!$C$4+DB159*'Ores &amp; Ingots'!$C$5+DC159*'Ores &amp; Ingots'!$C$6+DD159*'Ores &amp; Ingots'!$C$7+DE159*'Ores &amp; Ingots'!$C$8+DF159*'Ores &amp; Ingots'!$C$9+DG159*'Ores &amp; Ingots'!$C$10+DH159*'Ores &amp; Ingots'!$C$11+DI159*'Ores &amp; Ingots'!$C$12</f>
        <v>#VALUE!</v>
      </c>
      <c r="DW159" s="133" t="e">
        <f>DJ159*'Ores &amp; Ingots'!$B$3+DK159*'Ores &amp; Ingots'!$B$4+DL159*'Ores &amp; Ingots'!$B$5+DM159*'Ores &amp; Ingots'!$B$6+DN159*'Ores &amp; Ingots'!$B$7+DO159*'Ores &amp; Ingots'!$B$8+DP159*'Ores &amp; Ingots'!$B$9+DQ159*'Ores &amp; Ingots'!$B$10+DR159*'Ores &amp; Ingots'!$B$11+DS159*'Ores &amp; Ingots'!$B$12</f>
        <v>#VALUE!</v>
      </c>
      <c r="DX159" s="189" t="e">
        <f>CZ159*Refining!$G$3+DA159*Refining!$G$4+DB159*Refining!$G$5+DC159*Refining!$G$6+DD159*Refining!$G$7+DE159*Refining!$G$8+DF159*Refining!$G$9+DG159*Refining!$G$10+DH159*Refining!$G$11+DI159*Refining!$G$12</f>
        <v>#VALUE!</v>
      </c>
      <c r="DY159" s="189" t="e">
        <f t="shared" si="13"/>
        <v>#VALUE!</v>
      </c>
      <c r="DZ159" s="192" t="e">
        <f t="shared" si="14"/>
        <v>#VALUE!</v>
      </c>
      <c r="EA159" s="185" t="e">
        <f t="shared" si="15"/>
        <v>#VALUE!</v>
      </c>
      <c r="EB159" s="194" t="e">
        <f t="shared" ref="EB159:EC159" si="645">EA159/60</f>
        <v>#VALUE!</v>
      </c>
      <c r="EC159" s="194" t="e">
        <f t="shared" si="645"/>
        <v>#VALUE!</v>
      </c>
      <c r="ED159" s="185" t="e">
        <f t="shared" si="17"/>
        <v>#VALUE!</v>
      </c>
      <c r="EE159" s="194" t="e">
        <f t="shared" ref="EE159:EF159" si="646">ED159/1000</f>
        <v>#VALUE!</v>
      </c>
      <c r="EF159" s="196" t="e">
        <f t="shared" si="646"/>
        <v>#VALUE!</v>
      </c>
      <c r="EG159" s="130" t="e">
        <f t="shared" si="19"/>
        <v>#VALUE!</v>
      </c>
      <c r="EH159" s="132" t="e">
        <f t="shared" si="20"/>
        <v>#VALUE!</v>
      </c>
      <c r="EI159" s="384" t="s">
        <v>28</v>
      </c>
    </row>
    <row r="160" spans="1:139" ht="12.75" hidden="1" x14ac:dyDescent="0.2">
      <c r="A160" s="864"/>
      <c r="B160" s="135" t="s">
        <v>369</v>
      </c>
      <c r="C160" s="137" t="s">
        <v>155</v>
      </c>
      <c r="D160" s="137">
        <v>1</v>
      </c>
      <c r="E160" s="137">
        <v>1</v>
      </c>
      <c r="F160" s="137">
        <v>1</v>
      </c>
      <c r="G160" s="139">
        <f t="shared" si="0"/>
        <v>0.125</v>
      </c>
      <c r="H160" s="140">
        <v>10</v>
      </c>
      <c r="I160" s="140">
        <v>10</v>
      </c>
      <c r="J160" s="140">
        <f>H160/Main!$D$9</f>
        <v>2</v>
      </c>
      <c r="K160" s="140">
        <f>I160/Main!$D$10</f>
        <v>5</v>
      </c>
      <c r="L160" s="140">
        <f t="shared" si="1"/>
        <v>2.5</v>
      </c>
      <c r="M160" s="140">
        <v>0.3</v>
      </c>
      <c r="N160" s="143"/>
      <c r="O160" s="143"/>
      <c r="P160" s="143"/>
      <c r="Q160" s="145"/>
      <c r="R160" s="143"/>
      <c r="S160" s="146"/>
      <c r="T160" s="146"/>
      <c r="U160" s="145" t="s">
        <v>28</v>
      </c>
      <c r="V160" s="143"/>
      <c r="W160" s="146"/>
      <c r="X160" s="146"/>
      <c r="Y160" s="143"/>
      <c r="Z160" s="143"/>
      <c r="AA160" s="143"/>
      <c r="AB160" s="143"/>
      <c r="AC160" s="362"/>
      <c r="AD160" s="133">
        <v>2</v>
      </c>
      <c r="AE160" s="133">
        <v>0</v>
      </c>
      <c r="AF160" s="133">
        <v>0</v>
      </c>
      <c r="AG160" s="167">
        <v>1</v>
      </c>
      <c r="AH160" s="133">
        <v>5</v>
      </c>
      <c r="AI160" s="133">
        <v>0</v>
      </c>
      <c r="AJ160" s="133">
        <v>0</v>
      </c>
      <c r="AK160" s="133">
        <v>0</v>
      </c>
      <c r="AL160" s="133">
        <v>0</v>
      </c>
      <c r="AM160" s="133">
        <v>0</v>
      </c>
      <c r="AN160" s="133">
        <v>0</v>
      </c>
      <c r="AO160" s="133">
        <v>0</v>
      </c>
      <c r="AP160" s="133">
        <v>0</v>
      </c>
      <c r="AQ160" s="133">
        <v>0</v>
      </c>
      <c r="AR160" s="133">
        <v>0</v>
      </c>
      <c r="AS160" s="133">
        <v>0</v>
      </c>
      <c r="AT160" s="133">
        <v>0</v>
      </c>
      <c r="AU160" s="133">
        <v>0</v>
      </c>
      <c r="AV160" s="133">
        <v>0</v>
      </c>
      <c r="AW160" s="133">
        <v>0</v>
      </c>
      <c r="AX160" s="133">
        <v>0</v>
      </c>
      <c r="AY160" s="174">
        <f t="shared" ref="AY160:BS160" si="647">IF(AD160 = 0, "", AD160)</f>
        <v>2</v>
      </c>
      <c r="AZ160" s="137" t="str">
        <f t="shared" si="647"/>
        <v/>
      </c>
      <c r="BA160" s="137" t="str">
        <f t="shared" si="647"/>
        <v/>
      </c>
      <c r="BB160" s="167">
        <f t="shared" si="647"/>
        <v>1</v>
      </c>
      <c r="BC160" s="133">
        <f t="shared" si="647"/>
        <v>5</v>
      </c>
      <c r="BD160" s="137" t="str">
        <f t="shared" si="647"/>
        <v/>
      </c>
      <c r="BE160" s="137" t="str">
        <f t="shared" si="647"/>
        <v/>
      </c>
      <c r="BF160" s="137" t="str">
        <f t="shared" si="647"/>
        <v/>
      </c>
      <c r="BG160" s="137" t="str">
        <f t="shared" si="647"/>
        <v/>
      </c>
      <c r="BH160" s="137" t="str">
        <f t="shared" si="647"/>
        <v/>
      </c>
      <c r="BI160" s="137" t="str">
        <f t="shared" si="647"/>
        <v/>
      </c>
      <c r="BJ160" s="137" t="str">
        <f t="shared" si="647"/>
        <v/>
      </c>
      <c r="BK160" s="137" t="str">
        <f t="shared" si="647"/>
        <v/>
      </c>
      <c r="BL160" s="137" t="str">
        <f t="shared" si="647"/>
        <v/>
      </c>
      <c r="BM160" s="137" t="str">
        <f t="shared" si="647"/>
        <v/>
      </c>
      <c r="BN160" s="137" t="str">
        <f t="shared" si="647"/>
        <v/>
      </c>
      <c r="BO160" s="137" t="str">
        <f t="shared" si="647"/>
        <v/>
      </c>
      <c r="BP160" s="137" t="str">
        <f t="shared" si="647"/>
        <v/>
      </c>
      <c r="BQ160" s="137" t="str">
        <f t="shared" si="647"/>
        <v/>
      </c>
      <c r="BR160" s="137" t="str">
        <f t="shared" si="647"/>
        <v/>
      </c>
      <c r="BS160" s="169" t="str">
        <f t="shared" si="647"/>
        <v/>
      </c>
      <c r="BT160" s="174" t="e">
        <f>$AY160*Assembly!Z$4+$AZ160*Assembly!Z$5+$BA160*Assembly!Z$6+$BB160*Assembly!Z$7+$BC160*Assembly!Z$8+$BD160*Assembly!Z$9+$BE160*Assembly!Z$10+$BF160*Assembly!Z$11+$BG160*Assembly!Z$12+$BH160*Assembly!Z$13+$BI160*Assembly!Z$14+$BJ160*Assembly!Z$15+$BK160*Assembly!Z$16+$BL160*Assembly!Z$17+$BM160*Assembly!Z$18+$BN160*Assembly!Z$19+$BO160*Assembly!Z$20+$BP160*Assembly!Z$21+$BQ160*Assembly!Z$22+$BR160*Assembly!Z$23+$BS160*Assembly!Z$24</f>
        <v>#VALUE!</v>
      </c>
      <c r="BU160" s="133" t="e">
        <f t="shared" si="3"/>
        <v>#VALUE!</v>
      </c>
      <c r="BV160" s="398" t="str">
        <f t="shared" si="619"/>
        <v>?</v>
      </c>
      <c r="BW160" s="133" t="e">
        <f>$AY160*Assembly!AD$4+$AZ160*Assembly!AD$5+$BA160*Assembly!AD$6+$BB160*Assembly!AD$7+$BC160*Assembly!AD$8+$BD160*Assembly!AD$9+$BE160*Assembly!AD$10+$BF160*Assembly!AD$11+$BG160*Assembly!AD$12+$BH160*Assembly!AD$13+$BI160*Assembly!AD$14+$BJ160*Assembly!AD$15+$BK160*Assembly!AD$16+$BL160*Assembly!AD$17+$BM160*Assembly!AD$18+$BN160*Assembly!AD$19+$BO160*Assembly!AD$20+$BP160*Assembly!AD$21+$BQ160*Assembly!AD$22+$BR160*Assembly!AD$23+$BS160*Assembly!AD$24</f>
        <v>#VALUE!</v>
      </c>
      <c r="BX160" s="177" t="e">
        <f t="shared" si="4"/>
        <v>#VALUE!</v>
      </c>
      <c r="BY160" s="178" t="e">
        <f t="shared" si="5"/>
        <v>#VALUE!</v>
      </c>
      <c r="BZ160" s="179" t="e">
        <f t="shared" si="6"/>
        <v>#VALUE!</v>
      </c>
      <c r="CA160" s="178" t="e">
        <f t="shared" si="7"/>
        <v>#VALUE!</v>
      </c>
      <c r="CB160" s="133" t="e">
        <f>$AY160*Assembly!Y$4+$AZ160*Assembly!Y$5+$BA160*Assembly!Y$6+$BB160*Assembly!Y$7+$BC160*Assembly!Y$8+$BD160*Assembly!Y$9+$BE160*Assembly!Y$10+$BF160*Assembly!Y$11+$BG160*Assembly!Y$12+$BH160*Assembly!Y$13+$BI160*Assembly!Y$14+$BJ160*Assembly!Y$15+$BK160*Assembly!Y$16+$BL160*Assembly!Y$17+$BM160*Assembly!Y$18+$BN160*Assembly!Y$19+$BO160*Assembly!Y$20+$BP160*Assembly!Y$21+$BQ160*Assembly!Y$22+$BR160*Assembly!Y$23+$BS160*Assembly!Y$24</f>
        <v>#VALUE!</v>
      </c>
      <c r="CC160" s="133" t="e">
        <f t="shared" si="8"/>
        <v>#VALUE!</v>
      </c>
      <c r="CD160" s="130" t="e">
        <f t="shared" si="9"/>
        <v>#VALUE!</v>
      </c>
      <c r="CE160" s="183" t="e">
        <f>$AY160*Assembly!AC$4+$AZ160*Assembly!AC$5+$BA160*Assembly!AC$6+$BB160*Assembly!AC$7+$BC160*Assembly!AC$8+$BD160*Assembly!AC$9+$BE160*Assembly!AC$10+$BF160*Assembly!AC$11+$BG160*Assembly!AC$12+$BH160*Assembly!AC$13+$BI160*Assembly!AC$14+$BJ160*Assembly!AC$15+$BK160*Assembly!AC$16+$BL160*Assembly!AC$17+$BM160*Assembly!AC$18+$BN160*Assembly!AC$19+$BO160*Assembly!AC$20+$BP160*Assembly!AC$21+$BQ160*Assembly!AC$22+$BR160*Assembly!AC$23+$BS160*Assembly!AC$24</f>
        <v>#VALUE!</v>
      </c>
      <c r="CF160" s="145" t="e">
        <f>$AY160*Assembly!M$4+$AZ160*Assembly!M$5+$BA160*Assembly!M$6+$BB160*Assembly!M$7+$BC160*Assembly!M$8+$BD160*Assembly!M$9+$BE160*Assembly!M$10+$BF160*Assembly!M$11+$BG160*Assembly!M$12+$BH160*Assembly!M$13+$BI160*Assembly!M$14+$BJ160*Assembly!M$15+$BK160*Assembly!M$16+$BL160*Assembly!M$17+$BM160*Assembly!M$18+$BN160*Assembly!M$19+$BO160*Assembly!M$20+$BP160*Assembly!M$21+$BQ160*Assembly!M$22+$BR160*Assembly!M$23+$BS160*Assembly!M$24</f>
        <v>#VALUE!</v>
      </c>
      <c r="CG160" s="145" t="e">
        <f>$AY160*Assembly!N$4+$AZ160*Assembly!N$5+$BA160*Assembly!N$6+$BB160*Assembly!N$7+$BC160*Assembly!N$8+$BD160*Assembly!N$9+$BE160*Assembly!N$10+$BF160*Assembly!N$11+$BG160*Assembly!N$12+$BH160*Assembly!N$13+$BI160*Assembly!N$14+$BJ160*Assembly!N$15+$BK160*Assembly!N$16+$BL160*Assembly!N$17+$BM160*Assembly!N$18+$BN160*Assembly!N$19+$BO160*Assembly!N$20+$BP160*Assembly!N$21+$BQ160*Assembly!N$22+$BR160*Assembly!N$23+$BS160*Assembly!N$24</f>
        <v>#VALUE!</v>
      </c>
      <c r="CH160" s="145" t="e">
        <f>$AY160*Assembly!O$4+$AZ160*Assembly!O$5+$BA160*Assembly!O$6+$BB160*Assembly!O$7+$BC160*Assembly!O$8+$BD160*Assembly!O$9+$BE160*Assembly!O$10+$BF160*Assembly!O$11+$BG160*Assembly!O$12+$BH160*Assembly!O$13+$BI160*Assembly!O$14+$BJ160*Assembly!O$15+$BK160*Assembly!O$16+$BL160*Assembly!O$17+$BM160*Assembly!O$18+$BN160*Assembly!O$19+$BO160*Assembly!O$20+$BP160*Assembly!O$21+$BQ160*Assembly!O$22+$BR160*Assembly!O$23+$BS160*Assembly!O$24</f>
        <v>#VALUE!</v>
      </c>
      <c r="CI160" s="140" t="e">
        <f>$AY160*Assembly!P$4+$AZ160*Assembly!P$5+$BA160*Assembly!P$6+$BB160*Assembly!P$7+$BC160*Assembly!P$8+$BD160*Assembly!P$9+$BE160*Assembly!P$10+$BF160*Assembly!P$11+$BG160*Assembly!P$12+$BH160*Assembly!P$13+$BI160*Assembly!P$14+$BJ160*Assembly!P$15+$BK160*Assembly!P$16+$BL160*Assembly!P$17+$BM160*Assembly!P$18+$BN160*Assembly!P$19+$BO160*Assembly!P$20+$BP160*Assembly!P$21+$BQ160*Assembly!P$22+$BR160*Assembly!P$23+$BS160*Assembly!P$24</f>
        <v>#VALUE!</v>
      </c>
      <c r="CJ160" s="140" t="e">
        <f>$AY160*Assembly!Q$4+$AZ160*Assembly!Q$5+$BA160*Assembly!Q$6+$BB160*Assembly!Q$7+$BC160*Assembly!Q$8+$BD160*Assembly!Q$9+$BE160*Assembly!Q$10+$BF160*Assembly!Q$11+$BG160*Assembly!Q$12+$BH160*Assembly!Q$13+$BI160*Assembly!Q$14+$BJ160*Assembly!Q$15+$BK160*Assembly!Q$16+$BL160*Assembly!Q$17+$BM160*Assembly!Q$18+$BN160*Assembly!Q$19+$BO160*Assembly!Q$20+$BP160*Assembly!Q$21+$BQ160*Assembly!Q$22+$BR160*Assembly!Q$23+$BS160*Assembly!Q$24</f>
        <v>#VALUE!</v>
      </c>
      <c r="CK160" s="145" t="e">
        <f>$AY160*Assembly!R$4+$AZ160*Assembly!R$5+$BA160*Assembly!R$6+$BB160*Assembly!R$7+$BC160*Assembly!R$8+$BD160*Assembly!R$9+$BE160*Assembly!R$10+$BF160*Assembly!R$11+$BG160*Assembly!R$12+$BH160*Assembly!R$13+$BI160*Assembly!R$14+$BJ160*Assembly!R$15+$BK160*Assembly!R$16+$BL160*Assembly!R$17+$BM160*Assembly!R$18+$BN160*Assembly!R$19+$BO160*Assembly!R$20+$BP160*Assembly!R$21+$BQ160*Assembly!R$22+$BR160*Assembly!R$23+$BS160*Assembly!R$24</f>
        <v>#VALUE!</v>
      </c>
      <c r="CL160" s="140" t="e">
        <f>$AY160*Assembly!S$4+$AZ160*Assembly!S$5+$BA160*Assembly!S$6+$BB160*Assembly!S$7+$BC160*Assembly!S$8+$BD160*Assembly!S$9+$BE160*Assembly!S$10+$BF160*Assembly!S$11+$BG160*Assembly!S$12+$BH160*Assembly!S$13+$BI160*Assembly!S$14+$BJ160*Assembly!S$15+$BK160*Assembly!S$16+$BL160*Assembly!S$17+$BM160*Assembly!S$18+$BN160*Assembly!S$19+$BO160*Assembly!S$20+$BP160*Assembly!S$21+$BQ160*Assembly!S$22+$BR160*Assembly!S$23+$BS160*Assembly!S$24</f>
        <v>#VALUE!</v>
      </c>
      <c r="CM160" s="140" t="e">
        <f>$AY160*Assembly!T$4+$AZ160*Assembly!T$5+$BA160*Assembly!T$6+$BB160*Assembly!T$7+$BC160*Assembly!T$8+$BD160*Assembly!T$9+$BE160*Assembly!T$10+$BF160*Assembly!T$11+$BG160*Assembly!T$12+$BH160*Assembly!T$13+$BI160*Assembly!T$14+$BJ160*Assembly!T$15+$BK160*Assembly!T$16+$BL160*Assembly!T$17+$BM160*Assembly!T$18+$BN160*Assembly!T$19+$BO160*Assembly!T$20+$BP160*Assembly!T$21+$BQ160*Assembly!T$22+$BR160*Assembly!T$23+$BS160*Assembly!T$24</f>
        <v>#VALUE!</v>
      </c>
      <c r="CN160" s="140" t="e">
        <f>$AY160*Assembly!U$4+$AZ160*Assembly!U$5+$BA160*Assembly!U$6+$BB160*Assembly!U$7+$BC160*Assembly!U$8+$BD160*Assembly!U$9+$BE160*Assembly!U$10+$BF160*Assembly!U$11+$BG160*Assembly!U$12+$BH160*Assembly!U$13+$BI160*Assembly!U$14+$BJ160*Assembly!U$15+$BK160*Assembly!U$16+$BL160*Assembly!U$17+$BM160*Assembly!U$18+$BN160*Assembly!U$19+$BO160*Assembly!U$20+$BP160*Assembly!U$21+$BQ160*Assembly!U$22+$BR160*Assembly!U$23+$BS160*Assembly!U$24</f>
        <v>#VALUE!</v>
      </c>
      <c r="CO160" s="145" t="e">
        <f>$AY160*Assembly!V$4+$AZ160*Assembly!V$5+$BA160*Assembly!V$6+$BB160*Assembly!V$7+$BC160*Assembly!V$8+$BD160*Assembly!V$9+$BE160*Assembly!V$10+$BF160*Assembly!V$11+$BG160*Assembly!V$12+$BH160*Assembly!V$13+$BI160*Assembly!V$14+$BJ160*Assembly!V$15+$BK160*Assembly!V$16+$BL160*Assembly!V$17+$BM160*Assembly!V$18+$BN160*Assembly!V$19+$BO160*Assembly!V$20+$BP160*Assembly!V$21+$BQ160*Assembly!V$22+$BR160*Assembly!V$23+$BS160*Assembly!V$24</f>
        <v>#VALUE!</v>
      </c>
      <c r="CP160" s="145" t="e">
        <f>CF160*Refining!$F$3</f>
        <v>#VALUE!</v>
      </c>
      <c r="CQ160" s="145" t="e">
        <f>CG160*Refining!$F$4</f>
        <v>#VALUE!</v>
      </c>
      <c r="CR160" s="145" t="e">
        <f>CH160*Refining!$F$5</f>
        <v>#VALUE!</v>
      </c>
      <c r="CS160" s="145" t="e">
        <f>CI160*Refining!$F$6</f>
        <v>#VALUE!</v>
      </c>
      <c r="CT160" s="145" t="e">
        <f>CJ160*Refining!$F$7</f>
        <v>#VALUE!</v>
      </c>
      <c r="CU160" s="145" t="e">
        <f>CK160*Refining!$F$8</f>
        <v>#VALUE!</v>
      </c>
      <c r="CV160" s="145" t="e">
        <f>CL160*Refining!$F$9</f>
        <v>#VALUE!</v>
      </c>
      <c r="CW160" s="145" t="e">
        <f>CM160*Refining!$F$10</f>
        <v>#VALUE!</v>
      </c>
      <c r="CX160" s="145" t="e">
        <f>CN160*Refining!$F$11</f>
        <v>#VALUE!</v>
      </c>
      <c r="CY160" s="145" t="e">
        <f>CO160*Refining!$F$12</f>
        <v>#VALUE!</v>
      </c>
      <c r="CZ160" s="185" t="e">
        <f t="shared" ref="CZ160:DS160" si="648">IF(CF160 = 0, "", CF160)</f>
        <v>#VALUE!</v>
      </c>
      <c r="DA160" s="186" t="e">
        <f t="shared" si="648"/>
        <v>#VALUE!</v>
      </c>
      <c r="DB160" s="186" t="e">
        <f t="shared" si="648"/>
        <v>#VALUE!</v>
      </c>
      <c r="DC160" s="186" t="e">
        <f t="shared" si="648"/>
        <v>#VALUE!</v>
      </c>
      <c r="DD160" s="186" t="e">
        <f t="shared" si="648"/>
        <v>#VALUE!</v>
      </c>
      <c r="DE160" s="186" t="e">
        <f t="shared" si="648"/>
        <v>#VALUE!</v>
      </c>
      <c r="DF160" s="186" t="e">
        <f t="shared" si="648"/>
        <v>#VALUE!</v>
      </c>
      <c r="DG160" s="186" t="e">
        <f t="shared" si="648"/>
        <v>#VALUE!</v>
      </c>
      <c r="DH160" s="186" t="e">
        <f t="shared" si="648"/>
        <v>#VALUE!</v>
      </c>
      <c r="DI160" s="187" t="e">
        <f t="shared" si="648"/>
        <v>#VALUE!</v>
      </c>
      <c r="DJ160" s="185" t="e">
        <f t="shared" si="648"/>
        <v>#VALUE!</v>
      </c>
      <c r="DK160" s="186" t="e">
        <f t="shared" si="648"/>
        <v>#VALUE!</v>
      </c>
      <c r="DL160" s="186" t="e">
        <f t="shared" si="648"/>
        <v>#VALUE!</v>
      </c>
      <c r="DM160" s="186" t="e">
        <f t="shared" si="648"/>
        <v>#VALUE!</v>
      </c>
      <c r="DN160" s="211" t="e">
        <f t="shared" si="648"/>
        <v>#VALUE!</v>
      </c>
      <c r="DO160" s="186" t="e">
        <f t="shared" si="648"/>
        <v>#VALUE!</v>
      </c>
      <c r="DP160" s="186" t="e">
        <f t="shared" si="648"/>
        <v>#VALUE!</v>
      </c>
      <c r="DQ160" s="186" t="e">
        <f t="shared" si="648"/>
        <v>#VALUE!</v>
      </c>
      <c r="DR160" s="186" t="e">
        <f t="shared" si="648"/>
        <v>#VALUE!</v>
      </c>
      <c r="DS160" s="187" t="e">
        <f t="shared" si="648"/>
        <v>#VALUE!</v>
      </c>
      <c r="DT160" s="185" t="e">
        <f t="shared" si="11"/>
        <v>#VALUE!</v>
      </c>
      <c r="DU160" s="189" t="e">
        <f t="shared" si="12"/>
        <v>#VALUE!</v>
      </c>
      <c r="DV160" s="133" t="e">
        <f>CZ160*'Ores &amp; Ingots'!$C$3+DA160*'Ores &amp; Ingots'!$C$4+DB160*'Ores &amp; Ingots'!$C$5+DC160*'Ores &amp; Ingots'!$C$6+DD160*'Ores &amp; Ingots'!$C$7+DE160*'Ores &amp; Ingots'!$C$8+DF160*'Ores &amp; Ingots'!$C$9+DG160*'Ores &amp; Ingots'!$C$10+DH160*'Ores &amp; Ingots'!$C$11+DI160*'Ores &amp; Ingots'!$C$12</f>
        <v>#VALUE!</v>
      </c>
      <c r="DW160" s="133" t="e">
        <f>DJ160*'Ores &amp; Ingots'!$B$3+DK160*'Ores &amp; Ingots'!$B$4+DL160*'Ores &amp; Ingots'!$B$5+DM160*'Ores &amp; Ingots'!$B$6+DN160*'Ores &amp; Ingots'!$B$7+DO160*'Ores &amp; Ingots'!$B$8+DP160*'Ores &amp; Ingots'!$B$9+DQ160*'Ores &amp; Ingots'!$B$10+DR160*'Ores &amp; Ingots'!$B$11+DS160*'Ores &amp; Ingots'!$B$12</f>
        <v>#VALUE!</v>
      </c>
      <c r="DX160" s="189" t="e">
        <f>CZ160*Refining!$G$3+DA160*Refining!$G$4+DB160*Refining!$G$5+DC160*Refining!$G$6+DD160*Refining!$G$7+DE160*Refining!$G$8+DF160*Refining!$G$9+DG160*Refining!$G$10+DH160*Refining!$G$11+DI160*Refining!$G$12</f>
        <v>#VALUE!</v>
      </c>
      <c r="DY160" s="189" t="e">
        <f t="shared" si="13"/>
        <v>#VALUE!</v>
      </c>
      <c r="DZ160" s="192" t="e">
        <f t="shared" si="14"/>
        <v>#VALUE!</v>
      </c>
      <c r="EA160" s="185" t="e">
        <f t="shared" si="15"/>
        <v>#VALUE!</v>
      </c>
      <c r="EB160" s="194" t="e">
        <f t="shared" ref="EB160:EC160" si="649">EA160/60</f>
        <v>#VALUE!</v>
      </c>
      <c r="EC160" s="194" t="e">
        <f t="shared" si="649"/>
        <v>#VALUE!</v>
      </c>
      <c r="ED160" s="185" t="e">
        <f t="shared" si="17"/>
        <v>#VALUE!</v>
      </c>
      <c r="EE160" s="194" t="e">
        <f t="shared" ref="EE160:EF160" si="650">ED160/1000</f>
        <v>#VALUE!</v>
      </c>
      <c r="EF160" s="196" t="e">
        <f t="shared" si="650"/>
        <v>#VALUE!</v>
      </c>
      <c r="EG160" s="130" t="e">
        <f t="shared" si="19"/>
        <v>#VALUE!</v>
      </c>
      <c r="EH160" s="132" t="e">
        <f t="shared" si="20"/>
        <v>#VALUE!</v>
      </c>
      <c r="EI160" s="384" t="s">
        <v>28</v>
      </c>
    </row>
    <row r="161" spans="1:139" ht="12.75" x14ac:dyDescent="0.2">
      <c r="A161" s="864"/>
      <c r="B161" s="135" t="s">
        <v>370</v>
      </c>
      <c r="C161" s="137" t="s">
        <v>156</v>
      </c>
      <c r="D161" s="137">
        <v>3</v>
      </c>
      <c r="E161" s="137">
        <v>2</v>
      </c>
      <c r="F161" s="137">
        <v>3</v>
      </c>
      <c r="G161" s="139">
        <f t="shared" si="0"/>
        <v>281.25</v>
      </c>
      <c r="H161" s="140">
        <v>20</v>
      </c>
      <c r="I161" s="140">
        <v>20</v>
      </c>
      <c r="J161" s="140">
        <f>H161/Main!$D$9</f>
        <v>4</v>
      </c>
      <c r="K161" s="140">
        <f>I161/Main!$D$10</f>
        <v>10</v>
      </c>
      <c r="L161" s="140">
        <f t="shared" si="1"/>
        <v>2.5</v>
      </c>
      <c r="M161" s="140">
        <v>0.3</v>
      </c>
      <c r="N161" s="143"/>
      <c r="O161" s="143"/>
      <c r="P161" s="143"/>
      <c r="Q161" s="145"/>
      <c r="R161" s="143"/>
      <c r="S161" s="146"/>
      <c r="T161" s="146"/>
      <c r="U161" s="145">
        <v>30000</v>
      </c>
      <c r="V161" s="143"/>
      <c r="W161" s="146"/>
      <c r="X161" s="146"/>
      <c r="Y161" s="143"/>
      <c r="Z161" s="143"/>
      <c r="AA161" s="143"/>
      <c r="AB161" s="143"/>
      <c r="AC161" s="362" t="s">
        <v>220</v>
      </c>
      <c r="AD161" s="133">
        <v>12</v>
      </c>
      <c r="AE161" s="133">
        <v>0</v>
      </c>
      <c r="AF161" s="133">
        <v>0</v>
      </c>
      <c r="AG161" s="167">
        <v>6</v>
      </c>
      <c r="AH161" s="133">
        <v>25</v>
      </c>
      <c r="AI161" s="133">
        <v>0</v>
      </c>
      <c r="AJ161" s="133">
        <v>0</v>
      </c>
      <c r="AK161" s="133">
        <v>0</v>
      </c>
      <c r="AL161" s="133">
        <v>0</v>
      </c>
      <c r="AM161" s="133">
        <v>0</v>
      </c>
      <c r="AN161" s="133">
        <v>0</v>
      </c>
      <c r="AO161" s="133">
        <v>0</v>
      </c>
      <c r="AP161" s="133">
        <v>0</v>
      </c>
      <c r="AQ161" s="133">
        <v>0</v>
      </c>
      <c r="AR161" s="133">
        <v>0</v>
      </c>
      <c r="AS161" s="133">
        <v>0</v>
      </c>
      <c r="AT161" s="133">
        <v>0</v>
      </c>
      <c r="AU161" s="133">
        <v>0</v>
      </c>
      <c r="AV161" s="133">
        <v>0</v>
      </c>
      <c r="AW161" s="133">
        <v>0</v>
      </c>
      <c r="AX161" s="133">
        <v>0</v>
      </c>
      <c r="AY161" s="174">
        <f t="shared" ref="AY161:BS161" si="651">IF(AD161 = 0, "", AD161)</f>
        <v>12</v>
      </c>
      <c r="AZ161" s="137" t="str">
        <f t="shared" si="651"/>
        <v/>
      </c>
      <c r="BA161" s="137" t="str">
        <f t="shared" si="651"/>
        <v/>
      </c>
      <c r="BB161" s="167">
        <f t="shared" si="651"/>
        <v>6</v>
      </c>
      <c r="BC161" s="133">
        <f t="shared" si="651"/>
        <v>25</v>
      </c>
      <c r="BD161" s="137" t="str">
        <f t="shared" si="651"/>
        <v/>
      </c>
      <c r="BE161" s="137" t="str">
        <f t="shared" si="651"/>
        <v/>
      </c>
      <c r="BF161" s="137" t="str">
        <f t="shared" si="651"/>
        <v/>
      </c>
      <c r="BG161" s="137" t="str">
        <f t="shared" si="651"/>
        <v/>
      </c>
      <c r="BH161" s="137" t="str">
        <f t="shared" si="651"/>
        <v/>
      </c>
      <c r="BI161" s="137" t="str">
        <f t="shared" si="651"/>
        <v/>
      </c>
      <c r="BJ161" s="137" t="str">
        <f t="shared" si="651"/>
        <v/>
      </c>
      <c r="BK161" s="137" t="str">
        <f t="shared" si="651"/>
        <v/>
      </c>
      <c r="BL161" s="137" t="str">
        <f t="shared" si="651"/>
        <v/>
      </c>
      <c r="BM161" s="137" t="str">
        <f t="shared" si="651"/>
        <v/>
      </c>
      <c r="BN161" s="137" t="str">
        <f t="shared" si="651"/>
        <v/>
      </c>
      <c r="BO161" s="137" t="str">
        <f t="shared" si="651"/>
        <v/>
      </c>
      <c r="BP161" s="137" t="str">
        <f t="shared" si="651"/>
        <v/>
      </c>
      <c r="BQ161" s="137" t="str">
        <f t="shared" si="651"/>
        <v/>
      </c>
      <c r="BR161" s="137" t="str">
        <f t="shared" si="651"/>
        <v/>
      </c>
      <c r="BS161" s="169" t="str">
        <f t="shared" si="651"/>
        <v/>
      </c>
      <c r="BT161" s="174" t="e">
        <f>$AY161*Assembly!Z$4+$AZ161*Assembly!Z$5+$BA161*Assembly!Z$6+$BB161*Assembly!Z$7+$BC161*Assembly!Z$8+$BD161*Assembly!Z$9+$BE161*Assembly!Z$10+$BF161*Assembly!Z$11+$BG161*Assembly!Z$12+$BH161*Assembly!Z$13+$BI161*Assembly!Z$14+$BJ161*Assembly!Z$15+$BK161*Assembly!Z$16+$BL161*Assembly!Z$17+$BM161*Assembly!Z$18+$BN161*Assembly!Z$19+$BO161*Assembly!Z$20+$BP161*Assembly!Z$21+$BQ161*Assembly!Z$22+$BR161*Assembly!Z$23+$BS161*Assembly!Z$24</f>
        <v>#VALUE!</v>
      </c>
      <c r="BU161" s="133" t="e">
        <f t="shared" si="3"/>
        <v>#VALUE!</v>
      </c>
      <c r="BV161" s="398" t="e">
        <f t="shared" si="619"/>
        <v>#VALUE!</v>
      </c>
      <c r="BW161" s="133" t="e">
        <f>$AY161*Assembly!AD$4+$AZ161*Assembly!AD$5+$BA161*Assembly!AD$6+$BB161*Assembly!AD$7+$BC161*Assembly!AD$8+$BD161*Assembly!AD$9+$BE161*Assembly!AD$10+$BF161*Assembly!AD$11+$BG161*Assembly!AD$12+$BH161*Assembly!AD$13+$BI161*Assembly!AD$14+$BJ161*Assembly!AD$15+$BK161*Assembly!AD$16+$BL161*Assembly!AD$17+$BM161*Assembly!AD$18+$BN161*Assembly!AD$19+$BO161*Assembly!AD$20+$BP161*Assembly!AD$21+$BQ161*Assembly!AD$22+$BR161*Assembly!AD$23+$BS161*Assembly!AD$24</f>
        <v>#VALUE!</v>
      </c>
      <c r="BX161" s="177" t="e">
        <f t="shared" si="4"/>
        <v>#VALUE!</v>
      </c>
      <c r="BY161" s="178" t="e">
        <f t="shared" si="5"/>
        <v>#VALUE!</v>
      </c>
      <c r="BZ161" s="179" t="e">
        <f t="shared" si="6"/>
        <v>#VALUE!</v>
      </c>
      <c r="CA161" s="178" t="e">
        <f t="shared" si="7"/>
        <v>#VALUE!</v>
      </c>
      <c r="CB161" s="133" t="e">
        <f>$AY161*Assembly!Y$4+$AZ161*Assembly!Y$5+$BA161*Assembly!Y$6+$BB161*Assembly!Y$7+$BC161*Assembly!Y$8+$BD161*Assembly!Y$9+$BE161*Assembly!Y$10+$BF161*Assembly!Y$11+$BG161*Assembly!Y$12+$BH161*Assembly!Y$13+$BI161*Assembly!Y$14+$BJ161*Assembly!Y$15+$BK161*Assembly!Y$16+$BL161*Assembly!Y$17+$BM161*Assembly!Y$18+$BN161*Assembly!Y$19+$BO161*Assembly!Y$20+$BP161*Assembly!Y$21+$BQ161*Assembly!Y$22+$BR161*Assembly!Y$23+$BS161*Assembly!Y$24</f>
        <v>#VALUE!</v>
      </c>
      <c r="CC161" s="133" t="e">
        <f t="shared" si="8"/>
        <v>#VALUE!</v>
      </c>
      <c r="CD161" s="130" t="e">
        <f t="shared" si="9"/>
        <v>#VALUE!</v>
      </c>
      <c r="CE161" s="183" t="e">
        <f>$AY161*Assembly!AC$4+$AZ161*Assembly!AC$5+$BA161*Assembly!AC$6+$BB161*Assembly!AC$7+$BC161*Assembly!AC$8+$BD161*Assembly!AC$9+$BE161*Assembly!AC$10+$BF161*Assembly!AC$11+$BG161*Assembly!AC$12+$BH161*Assembly!AC$13+$BI161*Assembly!AC$14+$BJ161*Assembly!AC$15+$BK161*Assembly!AC$16+$BL161*Assembly!AC$17+$BM161*Assembly!AC$18+$BN161*Assembly!AC$19+$BO161*Assembly!AC$20+$BP161*Assembly!AC$21+$BQ161*Assembly!AC$22+$BR161*Assembly!AC$23+$BS161*Assembly!AC$24</f>
        <v>#VALUE!</v>
      </c>
      <c r="CF161" s="145" t="e">
        <f>$AY161*Assembly!M$4+$AZ161*Assembly!M$5+$BA161*Assembly!M$6+$BB161*Assembly!M$7+$BC161*Assembly!M$8+$BD161*Assembly!M$9+$BE161*Assembly!M$10+$BF161*Assembly!M$11+$BG161*Assembly!M$12+$BH161*Assembly!M$13+$BI161*Assembly!M$14+$BJ161*Assembly!M$15+$BK161*Assembly!M$16+$BL161*Assembly!M$17+$BM161*Assembly!M$18+$BN161*Assembly!M$19+$BO161*Assembly!M$20+$BP161*Assembly!M$21+$BQ161*Assembly!M$22+$BR161*Assembly!M$23+$BS161*Assembly!M$24</f>
        <v>#VALUE!</v>
      </c>
      <c r="CG161" s="145" t="e">
        <f>$AY161*Assembly!N$4+$AZ161*Assembly!N$5+$BA161*Assembly!N$6+$BB161*Assembly!N$7+$BC161*Assembly!N$8+$BD161*Assembly!N$9+$BE161*Assembly!N$10+$BF161*Assembly!N$11+$BG161*Assembly!N$12+$BH161*Assembly!N$13+$BI161*Assembly!N$14+$BJ161*Assembly!N$15+$BK161*Assembly!N$16+$BL161*Assembly!N$17+$BM161*Assembly!N$18+$BN161*Assembly!N$19+$BO161*Assembly!N$20+$BP161*Assembly!N$21+$BQ161*Assembly!N$22+$BR161*Assembly!N$23+$BS161*Assembly!N$24</f>
        <v>#VALUE!</v>
      </c>
      <c r="CH161" s="145" t="e">
        <f>$AY161*Assembly!O$4+$AZ161*Assembly!O$5+$BA161*Assembly!O$6+$BB161*Assembly!O$7+$BC161*Assembly!O$8+$BD161*Assembly!O$9+$BE161*Assembly!O$10+$BF161*Assembly!O$11+$BG161*Assembly!O$12+$BH161*Assembly!O$13+$BI161*Assembly!O$14+$BJ161*Assembly!O$15+$BK161*Assembly!O$16+$BL161*Assembly!O$17+$BM161*Assembly!O$18+$BN161*Assembly!O$19+$BO161*Assembly!O$20+$BP161*Assembly!O$21+$BQ161*Assembly!O$22+$BR161*Assembly!O$23+$BS161*Assembly!O$24</f>
        <v>#VALUE!</v>
      </c>
      <c r="CI161" s="140" t="e">
        <f>$AY161*Assembly!P$4+$AZ161*Assembly!P$5+$BA161*Assembly!P$6+$BB161*Assembly!P$7+$BC161*Assembly!P$8+$BD161*Assembly!P$9+$BE161*Assembly!P$10+$BF161*Assembly!P$11+$BG161*Assembly!P$12+$BH161*Assembly!P$13+$BI161*Assembly!P$14+$BJ161*Assembly!P$15+$BK161*Assembly!P$16+$BL161*Assembly!P$17+$BM161*Assembly!P$18+$BN161*Assembly!P$19+$BO161*Assembly!P$20+$BP161*Assembly!P$21+$BQ161*Assembly!P$22+$BR161*Assembly!P$23+$BS161*Assembly!P$24</f>
        <v>#VALUE!</v>
      </c>
      <c r="CJ161" s="140" t="e">
        <f>$AY161*Assembly!Q$4+$AZ161*Assembly!Q$5+$BA161*Assembly!Q$6+$BB161*Assembly!Q$7+$BC161*Assembly!Q$8+$BD161*Assembly!Q$9+$BE161*Assembly!Q$10+$BF161*Assembly!Q$11+$BG161*Assembly!Q$12+$BH161*Assembly!Q$13+$BI161*Assembly!Q$14+$BJ161*Assembly!Q$15+$BK161*Assembly!Q$16+$BL161*Assembly!Q$17+$BM161*Assembly!Q$18+$BN161*Assembly!Q$19+$BO161*Assembly!Q$20+$BP161*Assembly!Q$21+$BQ161*Assembly!Q$22+$BR161*Assembly!Q$23+$BS161*Assembly!Q$24</f>
        <v>#VALUE!</v>
      </c>
      <c r="CK161" s="145" t="e">
        <f>$AY161*Assembly!R$4+$AZ161*Assembly!R$5+$BA161*Assembly!R$6+$BB161*Assembly!R$7+$BC161*Assembly!R$8+$BD161*Assembly!R$9+$BE161*Assembly!R$10+$BF161*Assembly!R$11+$BG161*Assembly!R$12+$BH161*Assembly!R$13+$BI161*Assembly!R$14+$BJ161*Assembly!R$15+$BK161*Assembly!R$16+$BL161*Assembly!R$17+$BM161*Assembly!R$18+$BN161*Assembly!R$19+$BO161*Assembly!R$20+$BP161*Assembly!R$21+$BQ161*Assembly!R$22+$BR161*Assembly!R$23+$BS161*Assembly!R$24</f>
        <v>#VALUE!</v>
      </c>
      <c r="CL161" s="140" t="e">
        <f>$AY161*Assembly!S$4+$AZ161*Assembly!S$5+$BA161*Assembly!S$6+$BB161*Assembly!S$7+$BC161*Assembly!S$8+$BD161*Assembly!S$9+$BE161*Assembly!S$10+$BF161*Assembly!S$11+$BG161*Assembly!S$12+$BH161*Assembly!S$13+$BI161*Assembly!S$14+$BJ161*Assembly!S$15+$BK161*Assembly!S$16+$BL161*Assembly!S$17+$BM161*Assembly!S$18+$BN161*Assembly!S$19+$BO161*Assembly!S$20+$BP161*Assembly!S$21+$BQ161*Assembly!S$22+$BR161*Assembly!S$23+$BS161*Assembly!S$24</f>
        <v>#VALUE!</v>
      </c>
      <c r="CM161" s="140" t="e">
        <f>$AY161*Assembly!T$4+$AZ161*Assembly!T$5+$BA161*Assembly!T$6+$BB161*Assembly!T$7+$BC161*Assembly!T$8+$BD161*Assembly!T$9+$BE161*Assembly!T$10+$BF161*Assembly!T$11+$BG161*Assembly!T$12+$BH161*Assembly!T$13+$BI161*Assembly!T$14+$BJ161*Assembly!T$15+$BK161*Assembly!T$16+$BL161*Assembly!T$17+$BM161*Assembly!T$18+$BN161*Assembly!T$19+$BO161*Assembly!T$20+$BP161*Assembly!T$21+$BQ161*Assembly!T$22+$BR161*Assembly!T$23+$BS161*Assembly!T$24</f>
        <v>#VALUE!</v>
      </c>
      <c r="CN161" s="140" t="e">
        <f>$AY161*Assembly!U$4+$AZ161*Assembly!U$5+$BA161*Assembly!U$6+$BB161*Assembly!U$7+$BC161*Assembly!U$8+$BD161*Assembly!U$9+$BE161*Assembly!U$10+$BF161*Assembly!U$11+$BG161*Assembly!U$12+$BH161*Assembly!U$13+$BI161*Assembly!U$14+$BJ161*Assembly!U$15+$BK161*Assembly!U$16+$BL161*Assembly!U$17+$BM161*Assembly!U$18+$BN161*Assembly!U$19+$BO161*Assembly!U$20+$BP161*Assembly!U$21+$BQ161*Assembly!U$22+$BR161*Assembly!U$23+$BS161*Assembly!U$24</f>
        <v>#VALUE!</v>
      </c>
      <c r="CO161" s="145" t="e">
        <f>$AY161*Assembly!V$4+$AZ161*Assembly!V$5+$BA161*Assembly!V$6+$BB161*Assembly!V$7+$BC161*Assembly!V$8+$BD161*Assembly!V$9+$BE161*Assembly!V$10+$BF161*Assembly!V$11+$BG161*Assembly!V$12+$BH161*Assembly!V$13+$BI161*Assembly!V$14+$BJ161*Assembly!V$15+$BK161*Assembly!V$16+$BL161*Assembly!V$17+$BM161*Assembly!V$18+$BN161*Assembly!V$19+$BO161*Assembly!V$20+$BP161*Assembly!V$21+$BQ161*Assembly!V$22+$BR161*Assembly!V$23+$BS161*Assembly!V$24</f>
        <v>#VALUE!</v>
      </c>
      <c r="CP161" s="145" t="e">
        <f>CF161*Refining!$F$3</f>
        <v>#VALUE!</v>
      </c>
      <c r="CQ161" s="145" t="e">
        <f>CG161*Refining!$F$4</f>
        <v>#VALUE!</v>
      </c>
      <c r="CR161" s="145" t="e">
        <f>CH161*Refining!$F$5</f>
        <v>#VALUE!</v>
      </c>
      <c r="CS161" s="145" t="e">
        <f>CI161*Refining!$F$6</f>
        <v>#VALUE!</v>
      </c>
      <c r="CT161" s="145" t="e">
        <f>CJ161*Refining!$F$7</f>
        <v>#VALUE!</v>
      </c>
      <c r="CU161" s="145" t="e">
        <f>CK161*Refining!$F$8</f>
        <v>#VALUE!</v>
      </c>
      <c r="CV161" s="145" t="e">
        <f>CL161*Refining!$F$9</f>
        <v>#VALUE!</v>
      </c>
      <c r="CW161" s="145" t="e">
        <f>CM161*Refining!$F$10</f>
        <v>#VALUE!</v>
      </c>
      <c r="CX161" s="145" t="e">
        <f>CN161*Refining!$F$11</f>
        <v>#VALUE!</v>
      </c>
      <c r="CY161" s="145" t="e">
        <f>CO161*Refining!$F$12</f>
        <v>#VALUE!</v>
      </c>
      <c r="CZ161" s="185" t="e">
        <f t="shared" ref="CZ161:DS161" si="652">IF(CF161 = 0, "", CF161)</f>
        <v>#VALUE!</v>
      </c>
      <c r="DA161" s="186" t="e">
        <f t="shared" si="652"/>
        <v>#VALUE!</v>
      </c>
      <c r="DB161" s="186" t="e">
        <f t="shared" si="652"/>
        <v>#VALUE!</v>
      </c>
      <c r="DC161" s="186" t="e">
        <f t="shared" si="652"/>
        <v>#VALUE!</v>
      </c>
      <c r="DD161" s="186" t="e">
        <f t="shared" si="652"/>
        <v>#VALUE!</v>
      </c>
      <c r="DE161" s="186" t="e">
        <f t="shared" si="652"/>
        <v>#VALUE!</v>
      </c>
      <c r="DF161" s="186" t="e">
        <f t="shared" si="652"/>
        <v>#VALUE!</v>
      </c>
      <c r="DG161" s="186" t="e">
        <f t="shared" si="652"/>
        <v>#VALUE!</v>
      </c>
      <c r="DH161" s="186" t="e">
        <f t="shared" si="652"/>
        <v>#VALUE!</v>
      </c>
      <c r="DI161" s="187" t="e">
        <f t="shared" si="652"/>
        <v>#VALUE!</v>
      </c>
      <c r="DJ161" s="185" t="e">
        <f t="shared" si="652"/>
        <v>#VALUE!</v>
      </c>
      <c r="DK161" s="186" t="e">
        <f t="shared" si="652"/>
        <v>#VALUE!</v>
      </c>
      <c r="DL161" s="186" t="e">
        <f t="shared" si="652"/>
        <v>#VALUE!</v>
      </c>
      <c r="DM161" s="186" t="e">
        <f t="shared" si="652"/>
        <v>#VALUE!</v>
      </c>
      <c r="DN161" s="211" t="e">
        <f t="shared" si="652"/>
        <v>#VALUE!</v>
      </c>
      <c r="DO161" s="186" t="e">
        <f t="shared" si="652"/>
        <v>#VALUE!</v>
      </c>
      <c r="DP161" s="186" t="e">
        <f t="shared" si="652"/>
        <v>#VALUE!</v>
      </c>
      <c r="DQ161" s="186" t="e">
        <f t="shared" si="652"/>
        <v>#VALUE!</v>
      </c>
      <c r="DR161" s="186" t="e">
        <f t="shared" si="652"/>
        <v>#VALUE!</v>
      </c>
      <c r="DS161" s="187" t="e">
        <f t="shared" si="652"/>
        <v>#VALUE!</v>
      </c>
      <c r="DT161" s="185" t="e">
        <f t="shared" si="11"/>
        <v>#VALUE!</v>
      </c>
      <c r="DU161" s="189" t="e">
        <f t="shared" si="12"/>
        <v>#VALUE!</v>
      </c>
      <c r="DV161" s="133" t="e">
        <f>CZ161*'Ores &amp; Ingots'!$C$3+DA161*'Ores &amp; Ingots'!$C$4+DB161*'Ores &amp; Ingots'!$C$5+DC161*'Ores &amp; Ingots'!$C$6+DD161*'Ores &amp; Ingots'!$C$7+DE161*'Ores &amp; Ingots'!$C$8+DF161*'Ores &amp; Ingots'!$C$9+DG161*'Ores &amp; Ingots'!$C$10+DH161*'Ores &amp; Ingots'!$C$11+DI161*'Ores &amp; Ingots'!$C$12</f>
        <v>#VALUE!</v>
      </c>
      <c r="DW161" s="133" t="e">
        <f>DJ161*'Ores &amp; Ingots'!$B$3+DK161*'Ores &amp; Ingots'!$B$4+DL161*'Ores &amp; Ingots'!$B$5+DM161*'Ores &amp; Ingots'!$B$6+DN161*'Ores &amp; Ingots'!$B$7+DO161*'Ores &amp; Ingots'!$B$8+DP161*'Ores &amp; Ingots'!$B$9+DQ161*'Ores &amp; Ingots'!$B$10+DR161*'Ores &amp; Ingots'!$B$11+DS161*'Ores &amp; Ingots'!$B$12</f>
        <v>#VALUE!</v>
      </c>
      <c r="DX161" s="189" t="e">
        <f>CZ161*Refining!$G$3+DA161*Refining!$G$4+DB161*Refining!$G$5+DC161*Refining!$G$6+DD161*Refining!$G$7+DE161*Refining!$G$8+DF161*Refining!$G$9+DG161*Refining!$G$10+DH161*Refining!$G$11+DI161*Refining!$G$12</f>
        <v>#VALUE!</v>
      </c>
      <c r="DY161" s="189" t="e">
        <f t="shared" si="13"/>
        <v>#VALUE!</v>
      </c>
      <c r="DZ161" s="192" t="e">
        <f t="shared" si="14"/>
        <v>#VALUE!</v>
      </c>
      <c r="EA161" s="185" t="e">
        <f t="shared" si="15"/>
        <v>#VALUE!</v>
      </c>
      <c r="EB161" s="194" t="e">
        <f t="shared" ref="EB161:EC161" si="653">EA161/60</f>
        <v>#VALUE!</v>
      </c>
      <c r="EC161" s="194" t="e">
        <f t="shared" si="653"/>
        <v>#VALUE!</v>
      </c>
      <c r="ED161" s="185" t="e">
        <f t="shared" si="17"/>
        <v>#VALUE!</v>
      </c>
      <c r="EE161" s="194" t="e">
        <f t="shared" ref="EE161:EF161" si="654">ED161/1000</f>
        <v>#VALUE!</v>
      </c>
      <c r="EF161" s="196" t="e">
        <f t="shared" si="654"/>
        <v>#VALUE!</v>
      </c>
      <c r="EG161" s="130" t="e">
        <f t="shared" si="19"/>
        <v>#VALUE!</v>
      </c>
      <c r="EH161" s="132" t="e">
        <f t="shared" si="20"/>
        <v>#VALUE!</v>
      </c>
      <c r="EI161" s="384" t="s">
        <v>28</v>
      </c>
    </row>
    <row r="162" spans="1:139" ht="12.75" hidden="1" x14ac:dyDescent="0.2">
      <c r="A162" s="864"/>
      <c r="B162" s="135" t="s">
        <v>370</v>
      </c>
      <c r="C162" s="137" t="s">
        <v>155</v>
      </c>
      <c r="D162" s="137">
        <v>3</v>
      </c>
      <c r="E162" s="137">
        <v>2</v>
      </c>
      <c r="F162" s="137">
        <v>3</v>
      </c>
      <c r="G162" s="139">
        <f t="shared" si="0"/>
        <v>2.25</v>
      </c>
      <c r="H162" s="140">
        <v>15</v>
      </c>
      <c r="I162" s="140">
        <v>15</v>
      </c>
      <c r="J162" s="140">
        <f>H162/Main!$D$9</f>
        <v>3</v>
      </c>
      <c r="K162" s="140">
        <f>I162/Main!$D$10</f>
        <v>7.5</v>
      </c>
      <c r="L162" s="140">
        <f t="shared" si="1"/>
        <v>2.5</v>
      </c>
      <c r="M162" s="140">
        <v>0.3</v>
      </c>
      <c r="N162" s="143"/>
      <c r="O162" s="143"/>
      <c r="P162" s="143"/>
      <c r="Q162" s="145"/>
      <c r="R162" s="143"/>
      <c r="S162" s="146"/>
      <c r="T162" s="146"/>
      <c r="U162" s="145" t="s">
        <v>28</v>
      </c>
      <c r="V162" s="143"/>
      <c r="W162" s="146"/>
      <c r="X162" s="146"/>
      <c r="Y162" s="143"/>
      <c r="Z162" s="143"/>
      <c r="AA162" s="143"/>
      <c r="AB162" s="143"/>
      <c r="AC162" s="362"/>
      <c r="AD162" s="133">
        <v>5</v>
      </c>
      <c r="AE162" s="133">
        <v>0</v>
      </c>
      <c r="AF162" s="133">
        <v>0</v>
      </c>
      <c r="AG162" s="167">
        <v>1</v>
      </c>
      <c r="AH162" s="133">
        <v>10</v>
      </c>
      <c r="AI162" s="133">
        <v>0</v>
      </c>
      <c r="AJ162" s="133">
        <v>0</v>
      </c>
      <c r="AK162" s="133">
        <v>0</v>
      </c>
      <c r="AL162" s="133">
        <v>0</v>
      </c>
      <c r="AM162" s="133">
        <v>0</v>
      </c>
      <c r="AN162" s="133">
        <v>0</v>
      </c>
      <c r="AO162" s="133">
        <v>0</v>
      </c>
      <c r="AP162" s="133">
        <v>0</v>
      </c>
      <c r="AQ162" s="133">
        <v>0</v>
      </c>
      <c r="AR162" s="133">
        <v>0</v>
      </c>
      <c r="AS162" s="133">
        <v>0</v>
      </c>
      <c r="AT162" s="133">
        <v>0</v>
      </c>
      <c r="AU162" s="133">
        <v>0</v>
      </c>
      <c r="AV162" s="133">
        <v>0</v>
      </c>
      <c r="AW162" s="133">
        <v>0</v>
      </c>
      <c r="AX162" s="133">
        <v>0</v>
      </c>
      <c r="AY162" s="174">
        <f t="shared" ref="AY162:BS162" si="655">IF(AD162 = 0, "", AD162)</f>
        <v>5</v>
      </c>
      <c r="AZ162" s="137" t="str">
        <f t="shared" si="655"/>
        <v/>
      </c>
      <c r="BA162" s="137" t="str">
        <f t="shared" si="655"/>
        <v/>
      </c>
      <c r="BB162" s="167">
        <f t="shared" si="655"/>
        <v>1</v>
      </c>
      <c r="BC162" s="133">
        <f t="shared" si="655"/>
        <v>10</v>
      </c>
      <c r="BD162" s="137" t="str">
        <f t="shared" si="655"/>
        <v/>
      </c>
      <c r="BE162" s="137" t="str">
        <f t="shared" si="655"/>
        <v/>
      </c>
      <c r="BF162" s="137" t="str">
        <f t="shared" si="655"/>
        <v/>
      </c>
      <c r="BG162" s="137" t="str">
        <f t="shared" si="655"/>
        <v/>
      </c>
      <c r="BH162" s="137" t="str">
        <f t="shared" si="655"/>
        <v/>
      </c>
      <c r="BI162" s="137" t="str">
        <f t="shared" si="655"/>
        <v/>
      </c>
      <c r="BJ162" s="137" t="str">
        <f t="shared" si="655"/>
        <v/>
      </c>
      <c r="BK162" s="137" t="str">
        <f t="shared" si="655"/>
        <v/>
      </c>
      <c r="BL162" s="137" t="str">
        <f t="shared" si="655"/>
        <v/>
      </c>
      <c r="BM162" s="137" t="str">
        <f t="shared" si="655"/>
        <v/>
      </c>
      <c r="BN162" s="137" t="str">
        <f t="shared" si="655"/>
        <v/>
      </c>
      <c r="BO162" s="137" t="str">
        <f t="shared" si="655"/>
        <v/>
      </c>
      <c r="BP162" s="137" t="str">
        <f t="shared" si="655"/>
        <v/>
      </c>
      <c r="BQ162" s="137" t="str">
        <f t="shared" si="655"/>
        <v/>
      </c>
      <c r="BR162" s="137" t="str">
        <f t="shared" si="655"/>
        <v/>
      </c>
      <c r="BS162" s="169" t="str">
        <f t="shared" si="655"/>
        <v/>
      </c>
      <c r="BT162" s="174" t="e">
        <f>$AY162*Assembly!Z$4+$AZ162*Assembly!Z$5+$BA162*Assembly!Z$6+$BB162*Assembly!Z$7+$BC162*Assembly!Z$8+$BD162*Assembly!Z$9+$BE162*Assembly!Z$10+$BF162*Assembly!Z$11+$BG162*Assembly!Z$12+$BH162*Assembly!Z$13+$BI162*Assembly!Z$14+$BJ162*Assembly!Z$15+$BK162*Assembly!Z$16+$BL162*Assembly!Z$17+$BM162*Assembly!Z$18+$BN162*Assembly!Z$19+$BO162*Assembly!Z$20+$BP162*Assembly!Z$21+$BQ162*Assembly!Z$22+$BR162*Assembly!Z$23+$BS162*Assembly!Z$24</f>
        <v>#VALUE!</v>
      </c>
      <c r="BU162" s="133" t="e">
        <f t="shared" si="3"/>
        <v>#VALUE!</v>
      </c>
      <c r="BV162" s="398" t="str">
        <f t="shared" si="619"/>
        <v>?</v>
      </c>
      <c r="BW162" s="133" t="e">
        <f>$AY162*Assembly!AD$4+$AZ162*Assembly!AD$5+$BA162*Assembly!AD$6+$BB162*Assembly!AD$7+$BC162*Assembly!AD$8+$BD162*Assembly!AD$9+$BE162*Assembly!AD$10+$BF162*Assembly!AD$11+$BG162*Assembly!AD$12+$BH162*Assembly!AD$13+$BI162*Assembly!AD$14+$BJ162*Assembly!AD$15+$BK162*Assembly!AD$16+$BL162*Assembly!AD$17+$BM162*Assembly!AD$18+$BN162*Assembly!AD$19+$BO162*Assembly!AD$20+$BP162*Assembly!AD$21+$BQ162*Assembly!AD$22+$BR162*Assembly!AD$23+$BS162*Assembly!AD$24</f>
        <v>#VALUE!</v>
      </c>
      <c r="BX162" s="177" t="e">
        <f t="shared" si="4"/>
        <v>#VALUE!</v>
      </c>
      <c r="BY162" s="178" t="e">
        <f t="shared" si="5"/>
        <v>#VALUE!</v>
      </c>
      <c r="BZ162" s="179" t="e">
        <f t="shared" si="6"/>
        <v>#VALUE!</v>
      </c>
      <c r="CA162" s="178" t="e">
        <f t="shared" si="7"/>
        <v>#VALUE!</v>
      </c>
      <c r="CB162" s="133" t="e">
        <f>$AY162*Assembly!Y$4+$AZ162*Assembly!Y$5+$BA162*Assembly!Y$6+$BB162*Assembly!Y$7+$BC162*Assembly!Y$8+$BD162*Assembly!Y$9+$BE162*Assembly!Y$10+$BF162*Assembly!Y$11+$BG162*Assembly!Y$12+$BH162*Assembly!Y$13+$BI162*Assembly!Y$14+$BJ162*Assembly!Y$15+$BK162*Assembly!Y$16+$BL162*Assembly!Y$17+$BM162*Assembly!Y$18+$BN162*Assembly!Y$19+$BO162*Assembly!Y$20+$BP162*Assembly!Y$21+$BQ162*Assembly!Y$22+$BR162*Assembly!Y$23+$BS162*Assembly!Y$24</f>
        <v>#VALUE!</v>
      </c>
      <c r="CC162" s="133" t="e">
        <f t="shared" si="8"/>
        <v>#VALUE!</v>
      </c>
      <c r="CD162" s="130" t="e">
        <f t="shared" si="9"/>
        <v>#VALUE!</v>
      </c>
      <c r="CE162" s="183" t="e">
        <f>$AY162*Assembly!AC$4+$AZ162*Assembly!AC$5+$BA162*Assembly!AC$6+$BB162*Assembly!AC$7+$BC162*Assembly!AC$8+$BD162*Assembly!AC$9+$BE162*Assembly!AC$10+$BF162*Assembly!AC$11+$BG162*Assembly!AC$12+$BH162*Assembly!AC$13+$BI162*Assembly!AC$14+$BJ162*Assembly!AC$15+$BK162*Assembly!AC$16+$BL162*Assembly!AC$17+$BM162*Assembly!AC$18+$BN162*Assembly!AC$19+$BO162*Assembly!AC$20+$BP162*Assembly!AC$21+$BQ162*Assembly!AC$22+$BR162*Assembly!AC$23+$BS162*Assembly!AC$24</f>
        <v>#VALUE!</v>
      </c>
      <c r="CF162" s="145" t="e">
        <f>$AY162*Assembly!M$4+$AZ162*Assembly!M$5+$BA162*Assembly!M$6+$BB162*Assembly!M$7+$BC162*Assembly!M$8+$BD162*Assembly!M$9+$BE162*Assembly!M$10+$BF162*Assembly!M$11+$BG162*Assembly!M$12+$BH162*Assembly!M$13+$BI162*Assembly!M$14+$BJ162*Assembly!M$15+$BK162*Assembly!M$16+$BL162*Assembly!M$17+$BM162*Assembly!M$18+$BN162*Assembly!M$19+$BO162*Assembly!M$20+$BP162*Assembly!M$21+$BQ162*Assembly!M$22+$BR162*Assembly!M$23+$BS162*Assembly!M$24</f>
        <v>#VALUE!</v>
      </c>
      <c r="CG162" s="145" t="e">
        <f>$AY162*Assembly!N$4+$AZ162*Assembly!N$5+$BA162*Assembly!N$6+$BB162*Assembly!N$7+$BC162*Assembly!N$8+$BD162*Assembly!N$9+$BE162*Assembly!N$10+$BF162*Assembly!N$11+$BG162*Assembly!N$12+$BH162*Assembly!N$13+$BI162*Assembly!N$14+$BJ162*Assembly!N$15+$BK162*Assembly!N$16+$BL162*Assembly!N$17+$BM162*Assembly!N$18+$BN162*Assembly!N$19+$BO162*Assembly!N$20+$BP162*Assembly!N$21+$BQ162*Assembly!N$22+$BR162*Assembly!N$23+$BS162*Assembly!N$24</f>
        <v>#VALUE!</v>
      </c>
      <c r="CH162" s="145" t="e">
        <f>$AY162*Assembly!O$4+$AZ162*Assembly!O$5+$BA162*Assembly!O$6+$BB162*Assembly!O$7+$BC162*Assembly!O$8+$BD162*Assembly!O$9+$BE162*Assembly!O$10+$BF162*Assembly!O$11+$BG162*Assembly!O$12+$BH162*Assembly!O$13+$BI162*Assembly!O$14+$BJ162*Assembly!O$15+$BK162*Assembly!O$16+$BL162*Assembly!O$17+$BM162*Assembly!O$18+$BN162*Assembly!O$19+$BO162*Assembly!O$20+$BP162*Assembly!O$21+$BQ162*Assembly!O$22+$BR162*Assembly!O$23+$BS162*Assembly!O$24</f>
        <v>#VALUE!</v>
      </c>
      <c r="CI162" s="140" t="e">
        <f>$AY162*Assembly!P$4+$AZ162*Assembly!P$5+$BA162*Assembly!P$6+$BB162*Assembly!P$7+$BC162*Assembly!P$8+$BD162*Assembly!P$9+$BE162*Assembly!P$10+$BF162*Assembly!P$11+$BG162*Assembly!P$12+$BH162*Assembly!P$13+$BI162*Assembly!P$14+$BJ162*Assembly!P$15+$BK162*Assembly!P$16+$BL162*Assembly!P$17+$BM162*Assembly!P$18+$BN162*Assembly!P$19+$BO162*Assembly!P$20+$BP162*Assembly!P$21+$BQ162*Assembly!P$22+$BR162*Assembly!P$23+$BS162*Assembly!P$24</f>
        <v>#VALUE!</v>
      </c>
      <c r="CJ162" s="140" t="e">
        <f>$AY162*Assembly!Q$4+$AZ162*Assembly!Q$5+$BA162*Assembly!Q$6+$BB162*Assembly!Q$7+$BC162*Assembly!Q$8+$BD162*Assembly!Q$9+$BE162*Assembly!Q$10+$BF162*Assembly!Q$11+$BG162*Assembly!Q$12+$BH162*Assembly!Q$13+$BI162*Assembly!Q$14+$BJ162*Assembly!Q$15+$BK162*Assembly!Q$16+$BL162*Assembly!Q$17+$BM162*Assembly!Q$18+$BN162*Assembly!Q$19+$BO162*Assembly!Q$20+$BP162*Assembly!Q$21+$BQ162*Assembly!Q$22+$BR162*Assembly!Q$23+$BS162*Assembly!Q$24</f>
        <v>#VALUE!</v>
      </c>
      <c r="CK162" s="145" t="e">
        <f>$AY162*Assembly!R$4+$AZ162*Assembly!R$5+$BA162*Assembly!R$6+$BB162*Assembly!R$7+$BC162*Assembly!R$8+$BD162*Assembly!R$9+$BE162*Assembly!R$10+$BF162*Assembly!R$11+$BG162*Assembly!R$12+$BH162*Assembly!R$13+$BI162*Assembly!R$14+$BJ162*Assembly!R$15+$BK162*Assembly!R$16+$BL162*Assembly!R$17+$BM162*Assembly!R$18+$BN162*Assembly!R$19+$BO162*Assembly!R$20+$BP162*Assembly!R$21+$BQ162*Assembly!R$22+$BR162*Assembly!R$23+$BS162*Assembly!R$24</f>
        <v>#VALUE!</v>
      </c>
      <c r="CL162" s="140" t="e">
        <f>$AY162*Assembly!S$4+$AZ162*Assembly!S$5+$BA162*Assembly!S$6+$BB162*Assembly!S$7+$BC162*Assembly!S$8+$BD162*Assembly!S$9+$BE162*Assembly!S$10+$BF162*Assembly!S$11+$BG162*Assembly!S$12+$BH162*Assembly!S$13+$BI162*Assembly!S$14+$BJ162*Assembly!S$15+$BK162*Assembly!S$16+$BL162*Assembly!S$17+$BM162*Assembly!S$18+$BN162*Assembly!S$19+$BO162*Assembly!S$20+$BP162*Assembly!S$21+$BQ162*Assembly!S$22+$BR162*Assembly!S$23+$BS162*Assembly!S$24</f>
        <v>#VALUE!</v>
      </c>
      <c r="CM162" s="140" t="e">
        <f>$AY162*Assembly!T$4+$AZ162*Assembly!T$5+$BA162*Assembly!T$6+$BB162*Assembly!T$7+$BC162*Assembly!T$8+$BD162*Assembly!T$9+$BE162*Assembly!T$10+$BF162*Assembly!T$11+$BG162*Assembly!T$12+$BH162*Assembly!T$13+$BI162*Assembly!T$14+$BJ162*Assembly!T$15+$BK162*Assembly!T$16+$BL162*Assembly!T$17+$BM162*Assembly!T$18+$BN162*Assembly!T$19+$BO162*Assembly!T$20+$BP162*Assembly!T$21+$BQ162*Assembly!T$22+$BR162*Assembly!T$23+$BS162*Assembly!T$24</f>
        <v>#VALUE!</v>
      </c>
      <c r="CN162" s="140" t="e">
        <f>$AY162*Assembly!U$4+$AZ162*Assembly!U$5+$BA162*Assembly!U$6+$BB162*Assembly!U$7+$BC162*Assembly!U$8+$BD162*Assembly!U$9+$BE162*Assembly!U$10+$BF162*Assembly!U$11+$BG162*Assembly!U$12+$BH162*Assembly!U$13+$BI162*Assembly!U$14+$BJ162*Assembly!U$15+$BK162*Assembly!U$16+$BL162*Assembly!U$17+$BM162*Assembly!U$18+$BN162*Assembly!U$19+$BO162*Assembly!U$20+$BP162*Assembly!U$21+$BQ162*Assembly!U$22+$BR162*Assembly!U$23+$BS162*Assembly!U$24</f>
        <v>#VALUE!</v>
      </c>
      <c r="CO162" s="145" t="e">
        <f>$AY162*Assembly!V$4+$AZ162*Assembly!V$5+$BA162*Assembly!V$6+$BB162*Assembly!V$7+$BC162*Assembly!V$8+$BD162*Assembly!V$9+$BE162*Assembly!V$10+$BF162*Assembly!V$11+$BG162*Assembly!V$12+$BH162*Assembly!V$13+$BI162*Assembly!V$14+$BJ162*Assembly!V$15+$BK162*Assembly!V$16+$BL162*Assembly!V$17+$BM162*Assembly!V$18+$BN162*Assembly!V$19+$BO162*Assembly!V$20+$BP162*Assembly!V$21+$BQ162*Assembly!V$22+$BR162*Assembly!V$23+$BS162*Assembly!V$24</f>
        <v>#VALUE!</v>
      </c>
      <c r="CP162" s="145" t="e">
        <f>CF162*Refining!$F$3</f>
        <v>#VALUE!</v>
      </c>
      <c r="CQ162" s="145" t="e">
        <f>CG162*Refining!$F$4</f>
        <v>#VALUE!</v>
      </c>
      <c r="CR162" s="145" t="e">
        <f>CH162*Refining!$F$5</f>
        <v>#VALUE!</v>
      </c>
      <c r="CS162" s="145" t="e">
        <f>CI162*Refining!$F$6</f>
        <v>#VALUE!</v>
      </c>
      <c r="CT162" s="145" t="e">
        <f>CJ162*Refining!$F$7</f>
        <v>#VALUE!</v>
      </c>
      <c r="CU162" s="145" t="e">
        <f>CK162*Refining!$F$8</f>
        <v>#VALUE!</v>
      </c>
      <c r="CV162" s="145" t="e">
        <f>CL162*Refining!$F$9</f>
        <v>#VALUE!</v>
      </c>
      <c r="CW162" s="145" t="e">
        <f>CM162*Refining!$F$10</f>
        <v>#VALUE!</v>
      </c>
      <c r="CX162" s="145" t="e">
        <f>CN162*Refining!$F$11</f>
        <v>#VALUE!</v>
      </c>
      <c r="CY162" s="145" t="e">
        <f>CO162*Refining!$F$12</f>
        <v>#VALUE!</v>
      </c>
      <c r="CZ162" s="185" t="e">
        <f t="shared" ref="CZ162:DS162" si="656">IF(CF162 = 0, "", CF162)</f>
        <v>#VALUE!</v>
      </c>
      <c r="DA162" s="186" t="e">
        <f t="shared" si="656"/>
        <v>#VALUE!</v>
      </c>
      <c r="DB162" s="186" t="e">
        <f t="shared" si="656"/>
        <v>#VALUE!</v>
      </c>
      <c r="DC162" s="186" t="e">
        <f t="shared" si="656"/>
        <v>#VALUE!</v>
      </c>
      <c r="DD162" s="186" t="e">
        <f t="shared" si="656"/>
        <v>#VALUE!</v>
      </c>
      <c r="DE162" s="186" t="e">
        <f t="shared" si="656"/>
        <v>#VALUE!</v>
      </c>
      <c r="DF162" s="186" t="e">
        <f t="shared" si="656"/>
        <v>#VALUE!</v>
      </c>
      <c r="DG162" s="186" t="e">
        <f t="shared" si="656"/>
        <v>#VALUE!</v>
      </c>
      <c r="DH162" s="186" t="e">
        <f t="shared" si="656"/>
        <v>#VALUE!</v>
      </c>
      <c r="DI162" s="187" t="e">
        <f t="shared" si="656"/>
        <v>#VALUE!</v>
      </c>
      <c r="DJ162" s="185" t="e">
        <f t="shared" si="656"/>
        <v>#VALUE!</v>
      </c>
      <c r="DK162" s="186" t="e">
        <f t="shared" si="656"/>
        <v>#VALUE!</v>
      </c>
      <c r="DL162" s="186" t="e">
        <f t="shared" si="656"/>
        <v>#VALUE!</v>
      </c>
      <c r="DM162" s="186" t="e">
        <f t="shared" si="656"/>
        <v>#VALUE!</v>
      </c>
      <c r="DN162" s="211" t="e">
        <f t="shared" si="656"/>
        <v>#VALUE!</v>
      </c>
      <c r="DO162" s="186" t="e">
        <f t="shared" si="656"/>
        <v>#VALUE!</v>
      </c>
      <c r="DP162" s="186" t="e">
        <f t="shared" si="656"/>
        <v>#VALUE!</v>
      </c>
      <c r="DQ162" s="186" t="e">
        <f t="shared" si="656"/>
        <v>#VALUE!</v>
      </c>
      <c r="DR162" s="186" t="e">
        <f t="shared" si="656"/>
        <v>#VALUE!</v>
      </c>
      <c r="DS162" s="187" t="e">
        <f t="shared" si="656"/>
        <v>#VALUE!</v>
      </c>
      <c r="DT162" s="185" t="e">
        <f t="shared" si="11"/>
        <v>#VALUE!</v>
      </c>
      <c r="DU162" s="189" t="e">
        <f t="shared" si="12"/>
        <v>#VALUE!</v>
      </c>
      <c r="DV162" s="133" t="e">
        <f>CZ162*'Ores &amp; Ingots'!$C$3+DA162*'Ores &amp; Ingots'!$C$4+DB162*'Ores &amp; Ingots'!$C$5+DC162*'Ores &amp; Ingots'!$C$6+DD162*'Ores &amp; Ingots'!$C$7+DE162*'Ores &amp; Ingots'!$C$8+DF162*'Ores &amp; Ingots'!$C$9+DG162*'Ores &amp; Ingots'!$C$10+DH162*'Ores &amp; Ingots'!$C$11+DI162*'Ores &amp; Ingots'!$C$12</f>
        <v>#VALUE!</v>
      </c>
      <c r="DW162" s="133" t="e">
        <f>DJ162*'Ores &amp; Ingots'!$B$3+DK162*'Ores &amp; Ingots'!$B$4+DL162*'Ores &amp; Ingots'!$B$5+DM162*'Ores &amp; Ingots'!$B$6+DN162*'Ores &amp; Ingots'!$B$7+DO162*'Ores &amp; Ingots'!$B$8+DP162*'Ores &amp; Ingots'!$B$9+DQ162*'Ores &amp; Ingots'!$B$10+DR162*'Ores &amp; Ingots'!$B$11+DS162*'Ores &amp; Ingots'!$B$12</f>
        <v>#VALUE!</v>
      </c>
      <c r="DX162" s="189" t="e">
        <f>CZ162*Refining!$G$3+DA162*Refining!$G$4+DB162*Refining!$G$5+DC162*Refining!$G$6+DD162*Refining!$G$7+DE162*Refining!$G$8+DF162*Refining!$G$9+DG162*Refining!$G$10+DH162*Refining!$G$11+DI162*Refining!$G$12</f>
        <v>#VALUE!</v>
      </c>
      <c r="DY162" s="189" t="e">
        <f t="shared" si="13"/>
        <v>#VALUE!</v>
      </c>
      <c r="DZ162" s="192" t="e">
        <f t="shared" si="14"/>
        <v>#VALUE!</v>
      </c>
      <c r="EA162" s="185" t="e">
        <f t="shared" si="15"/>
        <v>#VALUE!</v>
      </c>
      <c r="EB162" s="194" t="e">
        <f t="shared" ref="EB162:EC162" si="657">EA162/60</f>
        <v>#VALUE!</v>
      </c>
      <c r="EC162" s="194" t="e">
        <f t="shared" si="657"/>
        <v>#VALUE!</v>
      </c>
      <c r="ED162" s="185" t="e">
        <f t="shared" si="17"/>
        <v>#VALUE!</v>
      </c>
      <c r="EE162" s="194" t="e">
        <f t="shared" ref="EE162:EF162" si="658">ED162/1000</f>
        <v>#VALUE!</v>
      </c>
      <c r="EF162" s="196" t="e">
        <f t="shared" si="658"/>
        <v>#VALUE!</v>
      </c>
      <c r="EG162" s="130" t="e">
        <f t="shared" si="19"/>
        <v>#VALUE!</v>
      </c>
      <c r="EH162" s="132" t="e">
        <f t="shared" si="20"/>
        <v>#VALUE!</v>
      </c>
      <c r="EI162" s="384" t="s">
        <v>28</v>
      </c>
    </row>
    <row r="163" spans="1:139" ht="12.75" x14ac:dyDescent="0.2">
      <c r="A163" s="864"/>
      <c r="B163" s="135" t="s">
        <v>372</v>
      </c>
      <c r="C163" s="137" t="s">
        <v>156</v>
      </c>
      <c r="D163" s="137">
        <v>5</v>
      </c>
      <c r="E163" s="137">
        <v>3</v>
      </c>
      <c r="F163" s="137">
        <v>5</v>
      </c>
      <c r="G163" s="139">
        <f t="shared" si="0"/>
        <v>1171.875</v>
      </c>
      <c r="H163" s="140">
        <v>30</v>
      </c>
      <c r="I163" s="140">
        <v>30</v>
      </c>
      <c r="J163" s="140">
        <f>H163/Main!$D$9</f>
        <v>6</v>
      </c>
      <c r="K163" s="140">
        <f>I163/Main!$D$10</f>
        <v>15</v>
      </c>
      <c r="L163" s="140">
        <f t="shared" si="1"/>
        <v>2.5</v>
      </c>
      <c r="M163" s="140">
        <v>0.3</v>
      </c>
      <c r="N163" s="143"/>
      <c r="O163" s="143"/>
      <c r="P163" s="143"/>
      <c r="Q163" s="145"/>
      <c r="R163" s="143"/>
      <c r="S163" s="146"/>
      <c r="T163" s="146"/>
      <c r="U163" s="145">
        <v>50000</v>
      </c>
      <c r="V163" s="143"/>
      <c r="W163" s="146"/>
      <c r="X163" s="146"/>
      <c r="Y163" s="143"/>
      <c r="Z163" s="143"/>
      <c r="AA163" s="143"/>
      <c r="AB163" s="143"/>
      <c r="AC163" s="362" t="s">
        <v>220</v>
      </c>
      <c r="AD163" s="133">
        <v>120</v>
      </c>
      <c r="AE163" s="133">
        <v>0</v>
      </c>
      <c r="AF163" s="133">
        <v>0</v>
      </c>
      <c r="AG163" s="167">
        <v>60</v>
      </c>
      <c r="AH163" s="133">
        <v>400</v>
      </c>
      <c r="AI163" s="133">
        <v>0</v>
      </c>
      <c r="AJ163" s="133">
        <v>0</v>
      </c>
      <c r="AK163" s="133">
        <v>0</v>
      </c>
      <c r="AL163" s="133">
        <v>0</v>
      </c>
      <c r="AM163" s="133">
        <v>0</v>
      </c>
      <c r="AN163" s="133">
        <v>0</v>
      </c>
      <c r="AO163" s="133">
        <v>0</v>
      </c>
      <c r="AP163" s="133">
        <v>0</v>
      </c>
      <c r="AQ163" s="133">
        <v>0</v>
      </c>
      <c r="AR163" s="133">
        <v>0</v>
      </c>
      <c r="AS163" s="133">
        <v>0</v>
      </c>
      <c r="AT163" s="133">
        <v>0</v>
      </c>
      <c r="AU163" s="133">
        <v>0</v>
      </c>
      <c r="AV163" s="133">
        <v>0</v>
      </c>
      <c r="AW163" s="133">
        <v>0</v>
      </c>
      <c r="AX163" s="133">
        <v>0</v>
      </c>
      <c r="AY163" s="174">
        <f t="shared" ref="AY163:BS163" si="659">IF(AD163 = 0, "", AD163)</f>
        <v>120</v>
      </c>
      <c r="AZ163" s="137" t="str">
        <f t="shared" si="659"/>
        <v/>
      </c>
      <c r="BA163" s="137" t="str">
        <f t="shared" si="659"/>
        <v/>
      </c>
      <c r="BB163" s="167">
        <f t="shared" si="659"/>
        <v>60</v>
      </c>
      <c r="BC163" s="133">
        <f t="shared" si="659"/>
        <v>400</v>
      </c>
      <c r="BD163" s="137" t="str">
        <f t="shared" si="659"/>
        <v/>
      </c>
      <c r="BE163" s="137" t="str">
        <f t="shared" si="659"/>
        <v/>
      </c>
      <c r="BF163" s="137" t="str">
        <f t="shared" si="659"/>
        <v/>
      </c>
      <c r="BG163" s="137" t="str">
        <f t="shared" si="659"/>
        <v/>
      </c>
      <c r="BH163" s="137" t="str">
        <f t="shared" si="659"/>
        <v/>
      </c>
      <c r="BI163" s="137" t="str">
        <f t="shared" si="659"/>
        <v/>
      </c>
      <c r="BJ163" s="137" t="str">
        <f t="shared" si="659"/>
        <v/>
      </c>
      <c r="BK163" s="137" t="str">
        <f t="shared" si="659"/>
        <v/>
      </c>
      <c r="BL163" s="137" t="str">
        <f t="shared" si="659"/>
        <v/>
      </c>
      <c r="BM163" s="137" t="str">
        <f t="shared" si="659"/>
        <v/>
      </c>
      <c r="BN163" s="137" t="str">
        <f t="shared" si="659"/>
        <v/>
      </c>
      <c r="BO163" s="137" t="str">
        <f t="shared" si="659"/>
        <v/>
      </c>
      <c r="BP163" s="137" t="str">
        <f t="shared" si="659"/>
        <v/>
      </c>
      <c r="BQ163" s="137" t="str">
        <f t="shared" si="659"/>
        <v/>
      </c>
      <c r="BR163" s="137" t="str">
        <f t="shared" si="659"/>
        <v/>
      </c>
      <c r="BS163" s="169" t="str">
        <f t="shared" si="659"/>
        <v/>
      </c>
      <c r="BT163" s="174" t="e">
        <f>$AY163*Assembly!Z$4+$AZ163*Assembly!Z$5+$BA163*Assembly!Z$6+$BB163*Assembly!Z$7+$BC163*Assembly!Z$8+$BD163*Assembly!Z$9+$BE163*Assembly!Z$10+$BF163*Assembly!Z$11+$BG163*Assembly!Z$12+$BH163*Assembly!Z$13+$BI163*Assembly!Z$14+$BJ163*Assembly!Z$15+$BK163*Assembly!Z$16+$BL163*Assembly!Z$17+$BM163*Assembly!Z$18+$BN163*Assembly!Z$19+$BO163*Assembly!Z$20+$BP163*Assembly!Z$21+$BQ163*Assembly!Z$22+$BR163*Assembly!Z$23+$BS163*Assembly!Z$24</f>
        <v>#VALUE!</v>
      </c>
      <c r="BU163" s="133" t="e">
        <f t="shared" si="3"/>
        <v>#VALUE!</v>
      </c>
      <c r="BV163" s="398" t="e">
        <f t="shared" si="619"/>
        <v>#VALUE!</v>
      </c>
      <c r="BW163" s="133" t="e">
        <f>$AY163*Assembly!AD$4+$AZ163*Assembly!AD$5+$BA163*Assembly!AD$6+$BB163*Assembly!AD$7+$BC163*Assembly!AD$8+$BD163*Assembly!AD$9+$BE163*Assembly!AD$10+$BF163*Assembly!AD$11+$BG163*Assembly!AD$12+$BH163*Assembly!AD$13+$BI163*Assembly!AD$14+$BJ163*Assembly!AD$15+$BK163*Assembly!AD$16+$BL163*Assembly!AD$17+$BM163*Assembly!AD$18+$BN163*Assembly!AD$19+$BO163*Assembly!AD$20+$BP163*Assembly!AD$21+$BQ163*Assembly!AD$22+$BR163*Assembly!AD$23+$BS163*Assembly!AD$24</f>
        <v>#VALUE!</v>
      </c>
      <c r="BX163" s="177" t="e">
        <f t="shared" si="4"/>
        <v>#VALUE!</v>
      </c>
      <c r="BY163" s="178" t="e">
        <f t="shared" si="5"/>
        <v>#VALUE!</v>
      </c>
      <c r="BZ163" s="179" t="e">
        <f t="shared" si="6"/>
        <v>#VALUE!</v>
      </c>
      <c r="CA163" s="178" t="e">
        <f t="shared" si="7"/>
        <v>#VALUE!</v>
      </c>
      <c r="CB163" s="133" t="e">
        <f>$AY163*Assembly!Y$4+$AZ163*Assembly!Y$5+$BA163*Assembly!Y$6+$BB163*Assembly!Y$7+$BC163*Assembly!Y$8+$BD163*Assembly!Y$9+$BE163*Assembly!Y$10+$BF163*Assembly!Y$11+$BG163*Assembly!Y$12+$BH163*Assembly!Y$13+$BI163*Assembly!Y$14+$BJ163*Assembly!Y$15+$BK163*Assembly!Y$16+$BL163*Assembly!Y$17+$BM163*Assembly!Y$18+$BN163*Assembly!Y$19+$BO163*Assembly!Y$20+$BP163*Assembly!Y$21+$BQ163*Assembly!Y$22+$BR163*Assembly!Y$23+$BS163*Assembly!Y$24</f>
        <v>#VALUE!</v>
      </c>
      <c r="CC163" s="133" t="e">
        <f t="shared" si="8"/>
        <v>#VALUE!</v>
      </c>
      <c r="CD163" s="130" t="e">
        <f t="shared" si="9"/>
        <v>#VALUE!</v>
      </c>
      <c r="CE163" s="183" t="e">
        <f>$AY163*Assembly!AC$4+$AZ163*Assembly!AC$5+$BA163*Assembly!AC$6+$BB163*Assembly!AC$7+$BC163*Assembly!AC$8+$BD163*Assembly!AC$9+$BE163*Assembly!AC$10+$BF163*Assembly!AC$11+$BG163*Assembly!AC$12+$BH163*Assembly!AC$13+$BI163*Assembly!AC$14+$BJ163*Assembly!AC$15+$BK163*Assembly!AC$16+$BL163*Assembly!AC$17+$BM163*Assembly!AC$18+$BN163*Assembly!AC$19+$BO163*Assembly!AC$20+$BP163*Assembly!AC$21+$BQ163*Assembly!AC$22+$BR163*Assembly!AC$23+$BS163*Assembly!AC$24</f>
        <v>#VALUE!</v>
      </c>
      <c r="CF163" s="145" t="e">
        <f>$AY163*Assembly!M$4+$AZ163*Assembly!M$5+$BA163*Assembly!M$6+$BB163*Assembly!M$7+$BC163*Assembly!M$8+$BD163*Assembly!M$9+$BE163*Assembly!M$10+$BF163*Assembly!M$11+$BG163*Assembly!M$12+$BH163*Assembly!M$13+$BI163*Assembly!M$14+$BJ163*Assembly!M$15+$BK163*Assembly!M$16+$BL163*Assembly!M$17+$BM163*Assembly!M$18+$BN163*Assembly!M$19+$BO163*Assembly!M$20+$BP163*Assembly!M$21+$BQ163*Assembly!M$22+$BR163*Assembly!M$23+$BS163*Assembly!M$24</f>
        <v>#VALUE!</v>
      </c>
      <c r="CG163" s="145" t="e">
        <f>$AY163*Assembly!N$4+$AZ163*Assembly!N$5+$BA163*Assembly!N$6+$BB163*Assembly!N$7+$BC163*Assembly!N$8+$BD163*Assembly!N$9+$BE163*Assembly!N$10+$BF163*Assembly!N$11+$BG163*Assembly!N$12+$BH163*Assembly!N$13+$BI163*Assembly!N$14+$BJ163*Assembly!N$15+$BK163*Assembly!N$16+$BL163*Assembly!N$17+$BM163*Assembly!N$18+$BN163*Assembly!N$19+$BO163*Assembly!N$20+$BP163*Assembly!N$21+$BQ163*Assembly!N$22+$BR163*Assembly!N$23+$BS163*Assembly!N$24</f>
        <v>#VALUE!</v>
      </c>
      <c r="CH163" s="145" t="e">
        <f>$AY163*Assembly!O$4+$AZ163*Assembly!O$5+$BA163*Assembly!O$6+$BB163*Assembly!O$7+$BC163*Assembly!O$8+$BD163*Assembly!O$9+$BE163*Assembly!O$10+$BF163*Assembly!O$11+$BG163*Assembly!O$12+$BH163*Assembly!O$13+$BI163*Assembly!O$14+$BJ163*Assembly!O$15+$BK163*Assembly!O$16+$BL163*Assembly!O$17+$BM163*Assembly!O$18+$BN163*Assembly!O$19+$BO163*Assembly!O$20+$BP163*Assembly!O$21+$BQ163*Assembly!O$22+$BR163*Assembly!O$23+$BS163*Assembly!O$24</f>
        <v>#VALUE!</v>
      </c>
      <c r="CI163" s="140" t="e">
        <f>$AY163*Assembly!P$4+$AZ163*Assembly!P$5+$BA163*Assembly!P$6+$BB163*Assembly!P$7+$BC163*Assembly!P$8+$BD163*Assembly!P$9+$BE163*Assembly!P$10+$BF163*Assembly!P$11+$BG163*Assembly!P$12+$BH163*Assembly!P$13+$BI163*Assembly!P$14+$BJ163*Assembly!P$15+$BK163*Assembly!P$16+$BL163*Assembly!P$17+$BM163*Assembly!P$18+$BN163*Assembly!P$19+$BO163*Assembly!P$20+$BP163*Assembly!P$21+$BQ163*Assembly!P$22+$BR163*Assembly!P$23+$BS163*Assembly!P$24</f>
        <v>#VALUE!</v>
      </c>
      <c r="CJ163" s="140" t="e">
        <f>$AY163*Assembly!Q$4+$AZ163*Assembly!Q$5+$BA163*Assembly!Q$6+$BB163*Assembly!Q$7+$BC163*Assembly!Q$8+$BD163*Assembly!Q$9+$BE163*Assembly!Q$10+$BF163*Assembly!Q$11+$BG163*Assembly!Q$12+$BH163*Assembly!Q$13+$BI163*Assembly!Q$14+$BJ163*Assembly!Q$15+$BK163*Assembly!Q$16+$BL163*Assembly!Q$17+$BM163*Assembly!Q$18+$BN163*Assembly!Q$19+$BO163*Assembly!Q$20+$BP163*Assembly!Q$21+$BQ163*Assembly!Q$22+$BR163*Assembly!Q$23+$BS163*Assembly!Q$24</f>
        <v>#VALUE!</v>
      </c>
      <c r="CK163" s="145" t="e">
        <f>$AY163*Assembly!R$4+$AZ163*Assembly!R$5+$BA163*Assembly!R$6+$BB163*Assembly!R$7+$BC163*Assembly!R$8+$BD163*Assembly!R$9+$BE163*Assembly!R$10+$BF163*Assembly!R$11+$BG163*Assembly!R$12+$BH163*Assembly!R$13+$BI163*Assembly!R$14+$BJ163*Assembly!R$15+$BK163*Assembly!R$16+$BL163*Assembly!R$17+$BM163*Assembly!R$18+$BN163*Assembly!R$19+$BO163*Assembly!R$20+$BP163*Assembly!R$21+$BQ163*Assembly!R$22+$BR163*Assembly!R$23+$BS163*Assembly!R$24</f>
        <v>#VALUE!</v>
      </c>
      <c r="CL163" s="140" t="e">
        <f>$AY163*Assembly!S$4+$AZ163*Assembly!S$5+$BA163*Assembly!S$6+$BB163*Assembly!S$7+$BC163*Assembly!S$8+$BD163*Assembly!S$9+$BE163*Assembly!S$10+$BF163*Assembly!S$11+$BG163*Assembly!S$12+$BH163*Assembly!S$13+$BI163*Assembly!S$14+$BJ163*Assembly!S$15+$BK163*Assembly!S$16+$BL163*Assembly!S$17+$BM163*Assembly!S$18+$BN163*Assembly!S$19+$BO163*Assembly!S$20+$BP163*Assembly!S$21+$BQ163*Assembly!S$22+$BR163*Assembly!S$23+$BS163*Assembly!S$24</f>
        <v>#VALUE!</v>
      </c>
      <c r="CM163" s="140" t="e">
        <f>$AY163*Assembly!T$4+$AZ163*Assembly!T$5+$BA163*Assembly!T$6+$BB163*Assembly!T$7+$BC163*Assembly!T$8+$BD163*Assembly!T$9+$BE163*Assembly!T$10+$BF163*Assembly!T$11+$BG163*Assembly!T$12+$BH163*Assembly!T$13+$BI163*Assembly!T$14+$BJ163*Assembly!T$15+$BK163*Assembly!T$16+$BL163*Assembly!T$17+$BM163*Assembly!T$18+$BN163*Assembly!T$19+$BO163*Assembly!T$20+$BP163*Assembly!T$21+$BQ163*Assembly!T$22+$BR163*Assembly!T$23+$BS163*Assembly!T$24</f>
        <v>#VALUE!</v>
      </c>
      <c r="CN163" s="140" t="e">
        <f>$AY163*Assembly!U$4+$AZ163*Assembly!U$5+$BA163*Assembly!U$6+$BB163*Assembly!U$7+$BC163*Assembly!U$8+$BD163*Assembly!U$9+$BE163*Assembly!U$10+$BF163*Assembly!U$11+$BG163*Assembly!U$12+$BH163*Assembly!U$13+$BI163*Assembly!U$14+$BJ163*Assembly!U$15+$BK163*Assembly!U$16+$BL163*Assembly!U$17+$BM163*Assembly!U$18+$BN163*Assembly!U$19+$BO163*Assembly!U$20+$BP163*Assembly!U$21+$BQ163*Assembly!U$22+$BR163*Assembly!U$23+$BS163*Assembly!U$24</f>
        <v>#VALUE!</v>
      </c>
      <c r="CO163" s="145" t="e">
        <f>$AY163*Assembly!V$4+$AZ163*Assembly!V$5+$BA163*Assembly!V$6+$BB163*Assembly!V$7+$BC163*Assembly!V$8+$BD163*Assembly!V$9+$BE163*Assembly!V$10+$BF163*Assembly!V$11+$BG163*Assembly!V$12+$BH163*Assembly!V$13+$BI163*Assembly!V$14+$BJ163*Assembly!V$15+$BK163*Assembly!V$16+$BL163*Assembly!V$17+$BM163*Assembly!V$18+$BN163*Assembly!V$19+$BO163*Assembly!V$20+$BP163*Assembly!V$21+$BQ163*Assembly!V$22+$BR163*Assembly!V$23+$BS163*Assembly!V$24</f>
        <v>#VALUE!</v>
      </c>
      <c r="CP163" s="145" t="e">
        <f>CF163*Refining!$F$3</f>
        <v>#VALUE!</v>
      </c>
      <c r="CQ163" s="145" t="e">
        <f>CG163*Refining!$F$4</f>
        <v>#VALUE!</v>
      </c>
      <c r="CR163" s="145" t="e">
        <f>CH163*Refining!$F$5</f>
        <v>#VALUE!</v>
      </c>
      <c r="CS163" s="145" t="e">
        <f>CI163*Refining!$F$6</f>
        <v>#VALUE!</v>
      </c>
      <c r="CT163" s="145" t="e">
        <f>CJ163*Refining!$F$7</f>
        <v>#VALUE!</v>
      </c>
      <c r="CU163" s="145" t="e">
        <f>CK163*Refining!$F$8</f>
        <v>#VALUE!</v>
      </c>
      <c r="CV163" s="145" t="e">
        <f>CL163*Refining!$F$9</f>
        <v>#VALUE!</v>
      </c>
      <c r="CW163" s="145" t="e">
        <f>CM163*Refining!$F$10</f>
        <v>#VALUE!</v>
      </c>
      <c r="CX163" s="145" t="e">
        <f>CN163*Refining!$F$11</f>
        <v>#VALUE!</v>
      </c>
      <c r="CY163" s="145" t="e">
        <f>CO163*Refining!$F$12</f>
        <v>#VALUE!</v>
      </c>
      <c r="CZ163" s="185" t="e">
        <f t="shared" ref="CZ163:DS163" si="660">IF(CF163 = 0, "", CF163)</f>
        <v>#VALUE!</v>
      </c>
      <c r="DA163" s="186" t="e">
        <f t="shared" si="660"/>
        <v>#VALUE!</v>
      </c>
      <c r="DB163" s="186" t="e">
        <f t="shared" si="660"/>
        <v>#VALUE!</v>
      </c>
      <c r="DC163" s="186" t="e">
        <f t="shared" si="660"/>
        <v>#VALUE!</v>
      </c>
      <c r="DD163" s="186" t="e">
        <f t="shared" si="660"/>
        <v>#VALUE!</v>
      </c>
      <c r="DE163" s="186" t="e">
        <f t="shared" si="660"/>
        <v>#VALUE!</v>
      </c>
      <c r="DF163" s="186" t="e">
        <f t="shared" si="660"/>
        <v>#VALUE!</v>
      </c>
      <c r="DG163" s="186" t="e">
        <f t="shared" si="660"/>
        <v>#VALUE!</v>
      </c>
      <c r="DH163" s="186" t="e">
        <f t="shared" si="660"/>
        <v>#VALUE!</v>
      </c>
      <c r="DI163" s="187" t="e">
        <f t="shared" si="660"/>
        <v>#VALUE!</v>
      </c>
      <c r="DJ163" s="185" t="e">
        <f t="shared" si="660"/>
        <v>#VALUE!</v>
      </c>
      <c r="DK163" s="186" t="e">
        <f t="shared" si="660"/>
        <v>#VALUE!</v>
      </c>
      <c r="DL163" s="186" t="e">
        <f t="shared" si="660"/>
        <v>#VALUE!</v>
      </c>
      <c r="DM163" s="186" t="e">
        <f t="shared" si="660"/>
        <v>#VALUE!</v>
      </c>
      <c r="DN163" s="211" t="e">
        <f t="shared" si="660"/>
        <v>#VALUE!</v>
      </c>
      <c r="DO163" s="186" t="e">
        <f t="shared" si="660"/>
        <v>#VALUE!</v>
      </c>
      <c r="DP163" s="186" t="e">
        <f t="shared" si="660"/>
        <v>#VALUE!</v>
      </c>
      <c r="DQ163" s="186" t="e">
        <f t="shared" si="660"/>
        <v>#VALUE!</v>
      </c>
      <c r="DR163" s="186" t="e">
        <f t="shared" si="660"/>
        <v>#VALUE!</v>
      </c>
      <c r="DS163" s="187" t="e">
        <f t="shared" si="660"/>
        <v>#VALUE!</v>
      </c>
      <c r="DT163" s="185" t="e">
        <f t="shared" si="11"/>
        <v>#VALUE!</v>
      </c>
      <c r="DU163" s="189" t="e">
        <f t="shared" si="12"/>
        <v>#VALUE!</v>
      </c>
      <c r="DV163" s="133" t="e">
        <f>CZ163*'Ores &amp; Ingots'!$C$3+DA163*'Ores &amp; Ingots'!$C$4+DB163*'Ores &amp; Ingots'!$C$5+DC163*'Ores &amp; Ingots'!$C$6+DD163*'Ores &amp; Ingots'!$C$7+DE163*'Ores &amp; Ingots'!$C$8+DF163*'Ores &amp; Ingots'!$C$9+DG163*'Ores &amp; Ingots'!$C$10+DH163*'Ores &amp; Ingots'!$C$11+DI163*'Ores &amp; Ingots'!$C$12</f>
        <v>#VALUE!</v>
      </c>
      <c r="DW163" s="133" t="e">
        <f>DJ163*'Ores &amp; Ingots'!$B$3+DK163*'Ores &amp; Ingots'!$B$4+DL163*'Ores &amp; Ingots'!$B$5+DM163*'Ores &amp; Ingots'!$B$6+DN163*'Ores &amp; Ingots'!$B$7+DO163*'Ores &amp; Ingots'!$B$8+DP163*'Ores &amp; Ingots'!$B$9+DQ163*'Ores &amp; Ingots'!$B$10+DR163*'Ores &amp; Ingots'!$B$11+DS163*'Ores &amp; Ingots'!$B$12</f>
        <v>#VALUE!</v>
      </c>
      <c r="DX163" s="189" t="e">
        <f>CZ163*Refining!$G$3+DA163*Refining!$G$4+DB163*Refining!$G$5+DC163*Refining!$G$6+DD163*Refining!$G$7+DE163*Refining!$G$8+DF163*Refining!$G$9+DG163*Refining!$G$10+DH163*Refining!$G$11+DI163*Refining!$G$12</f>
        <v>#VALUE!</v>
      </c>
      <c r="DY163" s="189" t="e">
        <f t="shared" si="13"/>
        <v>#VALUE!</v>
      </c>
      <c r="DZ163" s="192" t="e">
        <f t="shared" si="14"/>
        <v>#VALUE!</v>
      </c>
      <c r="EA163" s="185" t="e">
        <f t="shared" si="15"/>
        <v>#VALUE!</v>
      </c>
      <c r="EB163" s="194" t="e">
        <f t="shared" ref="EB163:EC163" si="661">EA163/60</f>
        <v>#VALUE!</v>
      </c>
      <c r="EC163" s="194" t="e">
        <f t="shared" si="661"/>
        <v>#VALUE!</v>
      </c>
      <c r="ED163" s="185" t="e">
        <f t="shared" si="17"/>
        <v>#VALUE!</v>
      </c>
      <c r="EE163" s="194" t="e">
        <f t="shared" ref="EE163:EF163" si="662">ED163/1000</f>
        <v>#VALUE!</v>
      </c>
      <c r="EF163" s="196" t="e">
        <f t="shared" si="662"/>
        <v>#VALUE!</v>
      </c>
      <c r="EG163" s="130" t="e">
        <f t="shared" si="19"/>
        <v>#VALUE!</v>
      </c>
      <c r="EH163" s="132" t="e">
        <f t="shared" si="20"/>
        <v>#VALUE!</v>
      </c>
      <c r="EI163" s="384" t="s">
        <v>28</v>
      </c>
    </row>
    <row r="164" spans="1:139" ht="12.75" hidden="1" x14ac:dyDescent="0.2">
      <c r="A164" s="864"/>
      <c r="B164" s="135" t="s">
        <v>372</v>
      </c>
      <c r="C164" s="137" t="s">
        <v>155</v>
      </c>
      <c r="D164" s="137">
        <v>5</v>
      </c>
      <c r="E164" s="137">
        <v>3</v>
      </c>
      <c r="F164" s="137">
        <v>5</v>
      </c>
      <c r="G164" s="139">
        <f t="shared" si="0"/>
        <v>9.375</v>
      </c>
      <c r="H164" s="140">
        <v>20</v>
      </c>
      <c r="I164" s="140">
        <v>20</v>
      </c>
      <c r="J164" s="140">
        <f>H164/Main!$D$9</f>
        <v>4</v>
      </c>
      <c r="K164" s="140">
        <f>I164/Main!$D$10</f>
        <v>10</v>
      </c>
      <c r="L164" s="140">
        <f t="shared" si="1"/>
        <v>2.5</v>
      </c>
      <c r="M164" s="140">
        <v>0.3</v>
      </c>
      <c r="N164" s="143"/>
      <c r="O164" s="143"/>
      <c r="P164" s="143"/>
      <c r="Q164" s="145"/>
      <c r="R164" s="143"/>
      <c r="S164" s="146"/>
      <c r="T164" s="146"/>
      <c r="U164" s="145" t="s">
        <v>28</v>
      </c>
      <c r="V164" s="143"/>
      <c r="W164" s="146"/>
      <c r="X164" s="146"/>
      <c r="Y164" s="143"/>
      <c r="Z164" s="143"/>
      <c r="AA164" s="143"/>
      <c r="AB164" s="143"/>
      <c r="AC164" s="362"/>
      <c r="AD164" s="133">
        <v>7</v>
      </c>
      <c r="AE164" s="133">
        <v>0</v>
      </c>
      <c r="AF164" s="133">
        <v>0</v>
      </c>
      <c r="AG164" s="167">
        <v>2</v>
      </c>
      <c r="AH164" s="133">
        <v>15</v>
      </c>
      <c r="AI164" s="133">
        <v>0</v>
      </c>
      <c r="AJ164" s="133">
        <v>0</v>
      </c>
      <c r="AK164" s="133">
        <v>0</v>
      </c>
      <c r="AL164" s="133">
        <v>0</v>
      </c>
      <c r="AM164" s="133">
        <v>0</v>
      </c>
      <c r="AN164" s="133">
        <v>0</v>
      </c>
      <c r="AO164" s="133">
        <v>0</v>
      </c>
      <c r="AP164" s="133">
        <v>0</v>
      </c>
      <c r="AQ164" s="133">
        <v>0</v>
      </c>
      <c r="AR164" s="133">
        <v>0</v>
      </c>
      <c r="AS164" s="133">
        <v>0</v>
      </c>
      <c r="AT164" s="133">
        <v>0</v>
      </c>
      <c r="AU164" s="133">
        <v>0</v>
      </c>
      <c r="AV164" s="133">
        <v>0</v>
      </c>
      <c r="AW164" s="133">
        <v>0</v>
      </c>
      <c r="AX164" s="133">
        <v>0</v>
      </c>
      <c r="AY164" s="174">
        <f t="shared" ref="AY164:BS164" si="663">IF(AD164 = 0, "", AD164)</f>
        <v>7</v>
      </c>
      <c r="AZ164" s="137" t="str">
        <f t="shared" si="663"/>
        <v/>
      </c>
      <c r="BA164" s="137" t="str">
        <f t="shared" si="663"/>
        <v/>
      </c>
      <c r="BB164" s="167">
        <f t="shared" si="663"/>
        <v>2</v>
      </c>
      <c r="BC164" s="133">
        <f t="shared" si="663"/>
        <v>15</v>
      </c>
      <c r="BD164" s="137" t="str">
        <f t="shared" si="663"/>
        <v/>
      </c>
      <c r="BE164" s="137" t="str">
        <f t="shared" si="663"/>
        <v/>
      </c>
      <c r="BF164" s="137" t="str">
        <f t="shared" si="663"/>
        <v/>
      </c>
      <c r="BG164" s="137" t="str">
        <f t="shared" si="663"/>
        <v/>
      </c>
      <c r="BH164" s="137" t="str">
        <f t="shared" si="663"/>
        <v/>
      </c>
      <c r="BI164" s="137" t="str">
        <f t="shared" si="663"/>
        <v/>
      </c>
      <c r="BJ164" s="137" t="str">
        <f t="shared" si="663"/>
        <v/>
      </c>
      <c r="BK164" s="137" t="str">
        <f t="shared" si="663"/>
        <v/>
      </c>
      <c r="BL164" s="137" t="str">
        <f t="shared" si="663"/>
        <v/>
      </c>
      <c r="BM164" s="137" t="str">
        <f t="shared" si="663"/>
        <v/>
      </c>
      <c r="BN164" s="137" t="str">
        <f t="shared" si="663"/>
        <v/>
      </c>
      <c r="BO164" s="137" t="str">
        <f t="shared" si="663"/>
        <v/>
      </c>
      <c r="BP164" s="137" t="str">
        <f t="shared" si="663"/>
        <v/>
      </c>
      <c r="BQ164" s="137" t="str">
        <f t="shared" si="663"/>
        <v/>
      </c>
      <c r="BR164" s="137" t="str">
        <f t="shared" si="663"/>
        <v/>
      </c>
      <c r="BS164" s="169" t="str">
        <f t="shared" si="663"/>
        <v/>
      </c>
      <c r="BT164" s="174" t="e">
        <f>$AY164*Assembly!Z$4+$AZ164*Assembly!Z$5+$BA164*Assembly!Z$6+$BB164*Assembly!Z$7+$BC164*Assembly!Z$8+$BD164*Assembly!Z$9+$BE164*Assembly!Z$10+$BF164*Assembly!Z$11+$BG164*Assembly!Z$12+$BH164*Assembly!Z$13+$BI164*Assembly!Z$14+$BJ164*Assembly!Z$15+$BK164*Assembly!Z$16+$BL164*Assembly!Z$17+$BM164*Assembly!Z$18+$BN164*Assembly!Z$19+$BO164*Assembly!Z$20+$BP164*Assembly!Z$21+$BQ164*Assembly!Z$22+$BR164*Assembly!Z$23+$BS164*Assembly!Z$24</f>
        <v>#VALUE!</v>
      </c>
      <c r="BU164" s="133" t="e">
        <f t="shared" si="3"/>
        <v>#VALUE!</v>
      </c>
      <c r="BV164" s="398" t="str">
        <f t="shared" si="619"/>
        <v>?</v>
      </c>
      <c r="BW164" s="133" t="e">
        <f>$AY164*Assembly!AD$4+$AZ164*Assembly!AD$5+$BA164*Assembly!AD$6+$BB164*Assembly!AD$7+$BC164*Assembly!AD$8+$BD164*Assembly!AD$9+$BE164*Assembly!AD$10+$BF164*Assembly!AD$11+$BG164*Assembly!AD$12+$BH164*Assembly!AD$13+$BI164*Assembly!AD$14+$BJ164*Assembly!AD$15+$BK164*Assembly!AD$16+$BL164*Assembly!AD$17+$BM164*Assembly!AD$18+$BN164*Assembly!AD$19+$BO164*Assembly!AD$20+$BP164*Assembly!AD$21+$BQ164*Assembly!AD$22+$BR164*Assembly!AD$23+$BS164*Assembly!AD$24</f>
        <v>#VALUE!</v>
      </c>
      <c r="BX164" s="177" t="e">
        <f t="shared" si="4"/>
        <v>#VALUE!</v>
      </c>
      <c r="BY164" s="178" t="e">
        <f t="shared" si="5"/>
        <v>#VALUE!</v>
      </c>
      <c r="BZ164" s="179" t="e">
        <f t="shared" si="6"/>
        <v>#VALUE!</v>
      </c>
      <c r="CA164" s="178" t="e">
        <f t="shared" si="7"/>
        <v>#VALUE!</v>
      </c>
      <c r="CB164" s="133" t="e">
        <f>$AY164*Assembly!Y$4+$AZ164*Assembly!Y$5+$BA164*Assembly!Y$6+$BB164*Assembly!Y$7+$BC164*Assembly!Y$8+$BD164*Assembly!Y$9+$BE164*Assembly!Y$10+$BF164*Assembly!Y$11+$BG164*Assembly!Y$12+$BH164*Assembly!Y$13+$BI164*Assembly!Y$14+$BJ164*Assembly!Y$15+$BK164*Assembly!Y$16+$BL164*Assembly!Y$17+$BM164*Assembly!Y$18+$BN164*Assembly!Y$19+$BO164*Assembly!Y$20+$BP164*Assembly!Y$21+$BQ164*Assembly!Y$22+$BR164*Assembly!Y$23+$BS164*Assembly!Y$24</f>
        <v>#VALUE!</v>
      </c>
      <c r="CC164" s="133" t="e">
        <f t="shared" si="8"/>
        <v>#VALUE!</v>
      </c>
      <c r="CD164" s="130" t="e">
        <f t="shared" si="9"/>
        <v>#VALUE!</v>
      </c>
      <c r="CE164" s="183" t="e">
        <f>$AY164*Assembly!AC$4+$AZ164*Assembly!AC$5+$BA164*Assembly!AC$6+$BB164*Assembly!AC$7+$BC164*Assembly!AC$8+$BD164*Assembly!AC$9+$BE164*Assembly!AC$10+$BF164*Assembly!AC$11+$BG164*Assembly!AC$12+$BH164*Assembly!AC$13+$BI164*Assembly!AC$14+$BJ164*Assembly!AC$15+$BK164*Assembly!AC$16+$BL164*Assembly!AC$17+$BM164*Assembly!AC$18+$BN164*Assembly!AC$19+$BO164*Assembly!AC$20+$BP164*Assembly!AC$21+$BQ164*Assembly!AC$22+$BR164*Assembly!AC$23+$BS164*Assembly!AC$24</f>
        <v>#VALUE!</v>
      </c>
      <c r="CF164" s="145" t="e">
        <f>$AY164*Assembly!M$4+$AZ164*Assembly!M$5+$BA164*Assembly!M$6+$BB164*Assembly!M$7+$BC164*Assembly!M$8+$BD164*Assembly!M$9+$BE164*Assembly!M$10+$BF164*Assembly!M$11+$BG164*Assembly!M$12+$BH164*Assembly!M$13+$BI164*Assembly!M$14+$BJ164*Assembly!M$15+$BK164*Assembly!M$16+$BL164*Assembly!M$17+$BM164*Assembly!M$18+$BN164*Assembly!M$19+$BO164*Assembly!M$20+$BP164*Assembly!M$21+$BQ164*Assembly!M$22+$BR164*Assembly!M$23+$BS164*Assembly!M$24</f>
        <v>#VALUE!</v>
      </c>
      <c r="CG164" s="145" t="e">
        <f>$AY164*Assembly!N$4+$AZ164*Assembly!N$5+$BA164*Assembly!N$6+$BB164*Assembly!N$7+$BC164*Assembly!N$8+$BD164*Assembly!N$9+$BE164*Assembly!N$10+$BF164*Assembly!N$11+$BG164*Assembly!N$12+$BH164*Assembly!N$13+$BI164*Assembly!N$14+$BJ164*Assembly!N$15+$BK164*Assembly!N$16+$BL164*Assembly!N$17+$BM164*Assembly!N$18+$BN164*Assembly!N$19+$BO164*Assembly!N$20+$BP164*Assembly!N$21+$BQ164*Assembly!N$22+$BR164*Assembly!N$23+$BS164*Assembly!N$24</f>
        <v>#VALUE!</v>
      </c>
      <c r="CH164" s="145" t="e">
        <f>$AY164*Assembly!O$4+$AZ164*Assembly!O$5+$BA164*Assembly!O$6+$BB164*Assembly!O$7+$BC164*Assembly!O$8+$BD164*Assembly!O$9+$BE164*Assembly!O$10+$BF164*Assembly!O$11+$BG164*Assembly!O$12+$BH164*Assembly!O$13+$BI164*Assembly!O$14+$BJ164*Assembly!O$15+$BK164*Assembly!O$16+$BL164*Assembly!O$17+$BM164*Assembly!O$18+$BN164*Assembly!O$19+$BO164*Assembly!O$20+$BP164*Assembly!O$21+$BQ164*Assembly!O$22+$BR164*Assembly!O$23+$BS164*Assembly!O$24</f>
        <v>#VALUE!</v>
      </c>
      <c r="CI164" s="140" t="e">
        <f>$AY164*Assembly!P$4+$AZ164*Assembly!P$5+$BA164*Assembly!P$6+$BB164*Assembly!P$7+$BC164*Assembly!P$8+$BD164*Assembly!P$9+$BE164*Assembly!P$10+$BF164*Assembly!P$11+$BG164*Assembly!P$12+$BH164*Assembly!P$13+$BI164*Assembly!P$14+$BJ164*Assembly!P$15+$BK164*Assembly!P$16+$BL164*Assembly!P$17+$BM164*Assembly!P$18+$BN164*Assembly!P$19+$BO164*Assembly!P$20+$BP164*Assembly!P$21+$BQ164*Assembly!P$22+$BR164*Assembly!P$23+$BS164*Assembly!P$24</f>
        <v>#VALUE!</v>
      </c>
      <c r="CJ164" s="140" t="e">
        <f>$AY164*Assembly!Q$4+$AZ164*Assembly!Q$5+$BA164*Assembly!Q$6+$BB164*Assembly!Q$7+$BC164*Assembly!Q$8+$BD164*Assembly!Q$9+$BE164*Assembly!Q$10+$BF164*Assembly!Q$11+$BG164*Assembly!Q$12+$BH164*Assembly!Q$13+$BI164*Assembly!Q$14+$BJ164*Assembly!Q$15+$BK164*Assembly!Q$16+$BL164*Assembly!Q$17+$BM164*Assembly!Q$18+$BN164*Assembly!Q$19+$BO164*Assembly!Q$20+$BP164*Assembly!Q$21+$BQ164*Assembly!Q$22+$BR164*Assembly!Q$23+$BS164*Assembly!Q$24</f>
        <v>#VALUE!</v>
      </c>
      <c r="CK164" s="145" t="e">
        <f>$AY164*Assembly!R$4+$AZ164*Assembly!R$5+$BA164*Assembly!R$6+$BB164*Assembly!R$7+$BC164*Assembly!R$8+$BD164*Assembly!R$9+$BE164*Assembly!R$10+$BF164*Assembly!R$11+$BG164*Assembly!R$12+$BH164*Assembly!R$13+$BI164*Assembly!R$14+$BJ164*Assembly!R$15+$BK164*Assembly!R$16+$BL164*Assembly!R$17+$BM164*Assembly!R$18+$BN164*Assembly!R$19+$BO164*Assembly!R$20+$BP164*Assembly!R$21+$BQ164*Assembly!R$22+$BR164*Assembly!R$23+$BS164*Assembly!R$24</f>
        <v>#VALUE!</v>
      </c>
      <c r="CL164" s="140" t="e">
        <f>$AY164*Assembly!S$4+$AZ164*Assembly!S$5+$BA164*Assembly!S$6+$BB164*Assembly!S$7+$BC164*Assembly!S$8+$BD164*Assembly!S$9+$BE164*Assembly!S$10+$BF164*Assembly!S$11+$BG164*Assembly!S$12+$BH164*Assembly!S$13+$BI164*Assembly!S$14+$BJ164*Assembly!S$15+$BK164*Assembly!S$16+$BL164*Assembly!S$17+$BM164*Assembly!S$18+$BN164*Assembly!S$19+$BO164*Assembly!S$20+$BP164*Assembly!S$21+$BQ164*Assembly!S$22+$BR164*Assembly!S$23+$BS164*Assembly!S$24</f>
        <v>#VALUE!</v>
      </c>
      <c r="CM164" s="140" t="e">
        <f>$AY164*Assembly!T$4+$AZ164*Assembly!T$5+$BA164*Assembly!T$6+$BB164*Assembly!T$7+$BC164*Assembly!T$8+$BD164*Assembly!T$9+$BE164*Assembly!T$10+$BF164*Assembly!T$11+$BG164*Assembly!T$12+$BH164*Assembly!T$13+$BI164*Assembly!T$14+$BJ164*Assembly!T$15+$BK164*Assembly!T$16+$BL164*Assembly!T$17+$BM164*Assembly!T$18+$BN164*Assembly!T$19+$BO164*Assembly!T$20+$BP164*Assembly!T$21+$BQ164*Assembly!T$22+$BR164*Assembly!T$23+$BS164*Assembly!T$24</f>
        <v>#VALUE!</v>
      </c>
      <c r="CN164" s="140" t="e">
        <f>$AY164*Assembly!U$4+$AZ164*Assembly!U$5+$BA164*Assembly!U$6+$BB164*Assembly!U$7+$BC164*Assembly!U$8+$BD164*Assembly!U$9+$BE164*Assembly!U$10+$BF164*Assembly!U$11+$BG164*Assembly!U$12+$BH164*Assembly!U$13+$BI164*Assembly!U$14+$BJ164*Assembly!U$15+$BK164*Assembly!U$16+$BL164*Assembly!U$17+$BM164*Assembly!U$18+$BN164*Assembly!U$19+$BO164*Assembly!U$20+$BP164*Assembly!U$21+$BQ164*Assembly!U$22+$BR164*Assembly!U$23+$BS164*Assembly!U$24</f>
        <v>#VALUE!</v>
      </c>
      <c r="CO164" s="145" t="e">
        <f>$AY164*Assembly!V$4+$AZ164*Assembly!V$5+$BA164*Assembly!V$6+$BB164*Assembly!V$7+$BC164*Assembly!V$8+$BD164*Assembly!V$9+$BE164*Assembly!V$10+$BF164*Assembly!V$11+$BG164*Assembly!V$12+$BH164*Assembly!V$13+$BI164*Assembly!V$14+$BJ164*Assembly!V$15+$BK164*Assembly!V$16+$BL164*Assembly!V$17+$BM164*Assembly!V$18+$BN164*Assembly!V$19+$BO164*Assembly!V$20+$BP164*Assembly!V$21+$BQ164*Assembly!V$22+$BR164*Assembly!V$23+$BS164*Assembly!V$24</f>
        <v>#VALUE!</v>
      </c>
      <c r="CP164" s="145" t="e">
        <f>CF164*Refining!$F$3</f>
        <v>#VALUE!</v>
      </c>
      <c r="CQ164" s="145" t="e">
        <f>CG164*Refining!$F$4</f>
        <v>#VALUE!</v>
      </c>
      <c r="CR164" s="145" t="e">
        <f>CH164*Refining!$F$5</f>
        <v>#VALUE!</v>
      </c>
      <c r="CS164" s="145" t="e">
        <f>CI164*Refining!$F$6</f>
        <v>#VALUE!</v>
      </c>
      <c r="CT164" s="145" t="e">
        <f>CJ164*Refining!$F$7</f>
        <v>#VALUE!</v>
      </c>
      <c r="CU164" s="145" t="e">
        <f>CK164*Refining!$F$8</f>
        <v>#VALUE!</v>
      </c>
      <c r="CV164" s="145" t="e">
        <f>CL164*Refining!$F$9</f>
        <v>#VALUE!</v>
      </c>
      <c r="CW164" s="145" t="e">
        <f>CM164*Refining!$F$10</f>
        <v>#VALUE!</v>
      </c>
      <c r="CX164" s="145" t="e">
        <f>CN164*Refining!$F$11</f>
        <v>#VALUE!</v>
      </c>
      <c r="CY164" s="145" t="e">
        <f>CO164*Refining!$F$12</f>
        <v>#VALUE!</v>
      </c>
      <c r="CZ164" s="185" t="e">
        <f t="shared" ref="CZ164:DS164" si="664">IF(CF164 = 0, "", CF164)</f>
        <v>#VALUE!</v>
      </c>
      <c r="DA164" s="186" t="e">
        <f t="shared" si="664"/>
        <v>#VALUE!</v>
      </c>
      <c r="DB164" s="186" t="e">
        <f t="shared" si="664"/>
        <v>#VALUE!</v>
      </c>
      <c r="DC164" s="186" t="e">
        <f t="shared" si="664"/>
        <v>#VALUE!</v>
      </c>
      <c r="DD164" s="186" t="e">
        <f t="shared" si="664"/>
        <v>#VALUE!</v>
      </c>
      <c r="DE164" s="186" t="e">
        <f t="shared" si="664"/>
        <v>#VALUE!</v>
      </c>
      <c r="DF164" s="186" t="e">
        <f t="shared" si="664"/>
        <v>#VALUE!</v>
      </c>
      <c r="DG164" s="186" t="e">
        <f t="shared" si="664"/>
        <v>#VALUE!</v>
      </c>
      <c r="DH164" s="186" t="e">
        <f t="shared" si="664"/>
        <v>#VALUE!</v>
      </c>
      <c r="DI164" s="187" t="e">
        <f t="shared" si="664"/>
        <v>#VALUE!</v>
      </c>
      <c r="DJ164" s="185" t="e">
        <f t="shared" si="664"/>
        <v>#VALUE!</v>
      </c>
      <c r="DK164" s="186" t="e">
        <f t="shared" si="664"/>
        <v>#VALUE!</v>
      </c>
      <c r="DL164" s="186" t="e">
        <f t="shared" si="664"/>
        <v>#VALUE!</v>
      </c>
      <c r="DM164" s="186" t="e">
        <f t="shared" si="664"/>
        <v>#VALUE!</v>
      </c>
      <c r="DN164" s="211" t="e">
        <f t="shared" si="664"/>
        <v>#VALUE!</v>
      </c>
      <c r="DO164" s="186" t="e">
        <f t="shared" si="664"/>
        <v>#VALUE!</v>
      </c>
      <c r="DP164" s="186" t="e">
        <f t="shared" si="664"/>
        <v>#VALUE!</v>
      </c>
      <c r="DQ164" s="186" t="e">
        <f t="shared" si="664"/>
        <v>#VALUE!</v>
      </c>
      <c r="DR164" s="186" t="e">
        <f t="shared" si="664"/>
        <v>#VALUE!</v>
      </c>
      <c r="DS164" s="187" t="e">
        <f t="shared" si="664"/>
        <v>#VALUE!</v>
      </c>
      <c r="DT164" s="185" t="e">
        <f t="shared" si="11"/>
        <v>#VALUE!</v>
      </c>
      <c r="DU164" s="189" t="e">
        <f t="shared" si="12"/>
        <v>#VALUE!</v>
      </c>
      <c r="DV164" s="133" t="e">
        <f>CZ164*'Ores &amp; Ingots'!$C$3+DA164*'Ores &amp; Ingots'!$C$4+DB164*'Ores &amp; Ingots'!$C$5+DC164*'Ores &amp; Ingots'!$C$6+DD164*'Ores &amp; Ingots'!$C$7+DE164*'Ores &amp; Ingots'!$C$8+DF164*'Ores &amp; Ingots'!$C$9+DG164*'Ores &amp; Ingots'!$C$10+DH164*'Ores &amp; Ingots'!$C$11+DI164*'Ores &amp; Ingots'!$C$12</f>
        <v>#VALUE!</v>
      </c>
      <c r="DW164" s="133" t="e">
        <f>DJ164*'Ores &amp; Ingots'!$B$3+DK164*'Ores &amp; Ingots'!$B$4+DL164*'Ores &amp; Ingots'!$B$5+DM164*'Ores &amp; Ingots'!$B$6+DN164*'Ores &amp; Ingots'!$B$7+DO164*'Ores &amp; Ingots'!$B$8+DP164*'Ores &amp; Ingots'!$B$9+DQ164*'Ores &amp; Ingots'!$B$10+DR164*'Ores &amp; Ingots'!$B$11+DS164*'Ores &amp; Ingots'!$B$12</f>
        <v>#VALUE!</v>
      </c>
      <c r="DX164" s="189" t="e">
        <f>CZ164*Refining!$G$3+DA164*Refining!$G$4+DB164*Refining!$G$5+DC164*Refining!$G$6+DD164*Refining!$G$7+DE164*Refining!$G$8+DF164*Refining!$G$9+DG164*Refining!$G$10+DH164*Refining!$G$11+DI164*Refining!$G$12</f>
        <v>#VALUE!</v>
      </c>
      <c r="DY164" s="189" t="e">
        <f t="shared" si="13"/>
        <v>#VALUE!</v>
      </c>
      <c r="DZ164" s="192" t="e">
        <f t="shared" si="14"/>
        <v>#VALUE!</v>
      </c>
      <c r="EA164" s="185" t="e">
        <f t="shared" si="15"/>
        <v>#VALUE!</v>
      </c>
      <c r="EB164" s="194" t="e">
        <f t="shared" ref="EB164:EC164" si="665">EA164/60</f>
        <v>#VALUE!</v>
      </c>
      <c r="EC164" s="194" t="e">
        <f t="shared" si="665"/>
        <v>#VALUE!</v>
      </c>
      <c r="ED164" s="185" t="e">
        <f t="shared" si="17"/>
        <v>#VALUE!</v>
      </c>
      <c r="EE164" s="194" t="e">
        <f t="shared" ref="EE164:EF164" si="666">ED164/1000</f>
        <v>#VALUE!</v>
      </c>
      <c r="EF164" s="196" t="e">
        <f t="shared" si="666"/>
        <v>#VALUE!</v>
      </c>
      <c r="EG164" s="130" t="e">
        <f t="shared" si="19"/>
        <v>#VALUE!</v>
      </c>
      <c r="EH164" s="132" t="e">
        <f t="shared" si="20"/>
        <v>#VALUE!</v>
      </c>
      <c r="EI164" s="384" t="s">
        <v>28</v>
      </c>
    </row>
    <row r="165" spans="1:139" ht="12.75" x14ac:dyDescent="0.2">
      <c r="A165" s="864"/>
      <c r="B165" s="135" t="s">
        <v>371</v>
      </c>
      <c r="C165" s="137" t="s">
        <v>156</v>
      </c>
      <c r="D165" s="137">
        <v>1</v>
      </c>
      <c r="E165" s="137">
        <v>1</v>
      </c>
      <c r="F165" s="137">
        <v>1</v>
      </c>
      <c r="G165" s="139">
        <f t="shared" si="0"/>
        <v>15.625</v>
      </c>
      <c r="H165" s="140">
        <v>15</v>
      </c>
      <c r="I165" s="140">
        <v>15</v>
      </c>
      <c r="J165" s="140">
        <f>H165/Main!$D$9</f>
        <v>3</v>
      </c>
      <c r="K165" s="140">
        <f>I165/Main!$D$10</f>
        <v>7.5</v>
      </c>
      <c r="L165" s="140">
        <f t="shared" si="1"/>
        <v>2.5</v>
      </c>
      <c r="M165" s="140">
        <v>0.3</v>
      </c>
      <c r="N165" s="143"/>
      <c r="O165" s="143"/>
      <c r="P165" s="143"/>
      <c r="Q165" s="145"/>
      <c r="R165" s="143"/>
      <c r="S165" s="146"/>
      <c r="T165" s="146"/>
      <c r="U165" s="143"/>
      <c r="V165" s="143"/>
      <c r="W165" s="146"/>
      <c r="X165" s="146"/>
      <c r="Y165" s="143"/>
      <c r="Z165" s="143"/>
      <c r="AA165" s="143"/>
      <c r="AB165" s="143"/>
      <c r="AC165" s="362" t="s">
        <v>220</v>
      </c>
      <c r="AD165" s="133">
        <v>8</v>
      </c>
      <c r="AE165" s="133">
        <v>0</v>
      </c>
      <c r="AF165" s="133">
        <v>0</v>
      </c>
      <c r="AG165" s="167">
        <v>4</v>
      </c>
      <c r="AH165" s="133">
        <v>40</v>
      </c>
      <c r="AI165" s="133">
        <v>0</v>
      </c>
      <c r="AJ165" s="133">
        <v>0</v>
      </c>
      <c r="AK165" s="133">
        <v>0</v>
      </c>
      <c r="AL165" s="133">
        <v>0</v>
      </c>
      <c r="AM165" s="133">
        <v>0</v>
      </c>
      <c r="AN165" s="133">
        <v>0</v>
      </c>
      <c r="AO165" s="133">
        <v>8</v>
      </c>
      <c r="AP165" s="133">
        <v>0</v>
      </c>
      <c r="AQ165" s="133">
        <v>0</v>
      </c>
      <c r="AR165" s="133">
        <v>0</v>
      </c>
      <c r="AS165" s="133">
        <v>0</v>
      </c>
      <c r="AT165" s="133">
        <v>0</v>
      </c>
      <c r="AU165" s="133">
        <v>0</v>
      </c>
      <c r="AV165" s="133">
        <v>0</v>
      </c>
      <c r="AW165" s="133">
        <v>0</v>
      </c>
      <c r="AX165" s="133">
        <v>0</v>
      </c>
      <c r="AY165" s="174">
        <f t="shared" ref="AY165:BS165" si="667">IF(AD165 = 0, "", AD165)</f>
        <v>8</v>
      </c>
      <c r="AZ165" s="137" t="str">
        <f t="shared" si="667"/>
        <v/>
      </c>
      <c r="BA165" s="137" t="str">
        <f t="shared" si="667"/>
        <v/>
      </c>
      <c r="BB165" s="167">
        <f t="shared" si="667"/>
        <v>4</v>
      </c>
      <c r="BC165" s="133">
        <f t="shared" si="667"/>
        <v>40</v>
      </c>
      <c r="BD165" s="137" t="str">
        <f t="shared" si="667"/>
        <v/>
      </c>
      <c r="BE165" s="137" t="str">
        <f t="shared" si="667"/>
        <v/>
      </c>
      <c r="BF165" s="137" t="str">
        <f t="shared" si="667"/>
        <v/>
      </c>
      <c r="BG165" s="137" t="str">
        <f t="shared" si="667"/>
        <v/>
      </c>
      <c r="BH165" s="137" t="str">
        <f t="shared" si="667"/>
        <v/>
      </c>
      <c r="BI165" s="137" t="str">
        <f t="shared" si="667"/>
        <v/>
      </c>
      <c r="BJ165" s="133">
        <f t="shared" si="667"/>
        <v>8</v>
      </c>
      <c r="BK165" s="137" t="str">
        <f t="shared" si="667"/>
        <v/>
      </c>
      <c r="BL165" s="137" t="str">
        <f t="shared" si="667"/>
        <v/>
      </c>
      <c r="BM165" s="137" t="str">
        <f t="shared" si="667"/>
        <v/>
      </c>
      <c r="BN165" s="137" t="str">
        <f t="shared" si="667"/>
        <v/>
      </c>
      <c r="BO165" s="137" t="str">
        <f t="shared" si="667"/>
        <v/>
      </c>
      <c r="BP165" s="137" t="str">
        <f t="shared" si="667"/>
        <v/>
      </c>
      <c r="BQ165" s="137" t="str">
        <f t="shared" si="667"/>
        <v/>
      </c>
      <c r="BR165" s="137" t="str">
        <f t="shared" si="667"/>
        <v/>
      </c>
      <c r="BS165" s="169" t="str">
        <f t="shared" si="667"/>
        <v/>
      </c>
      <c r="BT165" s="174" t="e">
        <f>$AY165*Assembly!Z$4+$AZ165*Assembly!Z$5+$BA165*Assembly!Z$6+$BB165*Assembly!Z$7+$BC165*Assembly!Z$8+$BD165*Assembly!Z$9+$BE165*Assembly!Z$10+$BF165*Assembly!Z$11+$BG165*Assembly!Z$12+$BH165*Assembly!Z$13+$BI165*Assembly!Z$14+$BJ165*Assembly!Z$15+$BK165*Assembly!Z$16+$BL165*Assembly!Z$17+$BM165*Assembly!Z$18+$BN165*Assembly!Z$19+$BO165*Assembly!Z$20+$BP165*Assembly!Z$21+$BQ165*Assembly!Z$22+$BR165*Assembly!Z$23+$BS165*Assembly!Z$24</f>
        <v>#VALUE!</v>
      </c>
      <c r="BU165" s="133" t="e">
        <f t="shared" si="3"/>
        <v>#VALUE!</v>
      </c>
      <c r="BV165" s="398"/>
      <c r="BW165" s="133" t="e">
        <f>$AY165*Assembly!AD$4+$AZ165*Assembly!AD$5+$BA165*Assembly!AD$6+$BB165*Assembly!AD$7+$BC165*Assembly!AD$8+$BD165*Assembly!AD$9+$BE165*Assembly!AD$10+$BF165*Assembly!AD$11+$BG165*Assembly!AD$12+$BH165*Assembly!AD$13+$BI165*Assembly!AD$14+$BJ165*Assembly!AD$15+$BK165*Assembly!AD$16+$BL165*Assembly!AD$17+$BM165*Assembly!AD$18+$BN165*Assembly!AD$19+$BO165*Assembly!AD$20+$BP165*Assembly!AD$21+$BQ165*Assembly!AD$22+$BR165*Assembly!AD$23+$BS165*Assembly!AD$24</f>
        <v>#VALUE!</v>
      </c>
      <c r="BX165" s="177" t="e">
        <f t="shared" si="4"/>
        <v>#VALUE!</v>
      </c>
      <c r="BY165" s="178" t="e">
        <f t="shared" si="5"/>
        <v>#VALUE!</v>
      </c>
      <c r="BZ165" s="179" t="e">
        <f t="shared" si="6"/>
        <v>#VALUE!</v>
      </c>
      <c r="CA165" s="178" t="e">
        <f t="shared" si="7"/>
        <v>#VALUE!</v>
      </c>
      <c r="CB165" s="133" t="e">
        <f>$AY165*Assembly!Y$4+$AZ165*Assembly!Y$5+$BA165*Assembly!Y$6+$BB165*Assembly!Y$7+$BC165*Assembly!Y$8+$BD165*Assembly!Y$9+$BE165*Assembly!Y$10+$BF165*Assembly!Y$11+$BG165*Assembly!Y$12+$BH165*Assembly!Y$13+$BI165*Assembly!Y$14+$BJ165*Assembly!Y$15+$BK165*Assembly!Y$16+$BL165*Assembly!Y$17+$BM165*Assembly!Y$18+$BN165*Assembly!Y$19+$BO165*Assembly!Y$20+$BP165*Assembly!Y$21+$BQ165*Assembly!Y$22+$BR165*Assembly!Y$23+$BS165*Assembly!Y$24</f>
        <v>#VALUE!</v>
      </c>
      <c r="CC165" s="133" t="e">
        <f t="shared" si="8"/>
        <v>#VALUE!</v>
      </c>
      <c r="CD165" s="130" t="e">
        <f t="shared" si="9"/>
        <v>#VALUE!</v>
      </c>
      <c r="CE165" s="183" t="e">
        <f>$AY165*Assembly!AC$4+$AZ165*Assembly!AC$5+$BA165*Assembly!AC$6+$BB165*Assembly!AC$7+$BC165*Assembly!AC$8+$BD165*Assembly!AC$9+$BE165*Assembly!AC$10+$BF165*Assembly!AC$11+$BG165*Assembly!AC$12+$BH165*Assembly!AC$13+$BI165*Assembly!AC$14+$BJ165*Assembly!AC$15+$BK165*Assembly!AC$16+$BL165*Assembly!AC$17+$BM165*Assembly!AC$18+$BN165*Assembly!AC$19+$BO165*Assembly!AC$20+$BP165*Assembly!AC$21+$BQ165*Assembly!AC$22+$BR165*Assembly!AC$23+$BS165*Assembly!AC$24</f>
        <v>#VALUE!</v>
      </c>
      <c r="CF165" s="145" t="e">
        <f>$AY165*Assembly!M$4+$AZ165*Assembly!M$5+$BA165*Assembly!M$6+$BB165*Assembly!M$7+$BC165*Assembly!M$8+$BD165*Assembly!M$9+$BE165*Assembly!M$10+$BF165*Assembly!M$11+$BG165*Assembly!M$12+$BH165*Assembly!M$13+$BI165*Assembly!M$14+$BJ165*Assembly!M$15+$BK165*Assembly!M$16+$BL165*Assembly!M$17+$BM165*Assembly!M$18+$BN165*Assembly!M$19+$BO165*Assembly!M$20+$BP165*Assembly!M$21+$BQ165*Assembly!M$22+$BR165*Assembly!M$23+$BS165*Assembly!M$24</f>
        <v>#VALUE!</v>
      </c>
      <c r="CG165" s="145" t="e">
        <f>$AY165*Assembly!N$4+$AZ165*Assembly!N$5+$BA165*Assembly!N$6+$BB165*Assembly!N$7+$BC165*Assembly!N$8+$BD165*Assembly!N$9+$BE165*Assembly!N$10+$BF165*Assembly!N$11+$BG165*Assembly!N$12+$BH165*Assembly!N$13+$BI165*Assembly!N$14+$BJ165*Assembly!N$15+$BK165*Assembly!N$16+$BL165*Assembly!N$17+$BM165*Assembly!N$18+$BN165*Assembly!N$19+$BO165*Assembly!N$20+$BP165*Assembly!N$21+$BQ165*Assembly!N$22+$BR165*Assembly!N$23+$BS165*Assembly!N$24</f>
        <v>#VALUE!</v>
      </c>
      <c r="CH165" s="145" t="e">
        <f>$AY165*Assembly!O$4+$AZ165*Assembly!O$5+$BA165*Assembly!O$6+$BB165*Assembly!O$7+$BC165*Assembly!O$8+$BD165*Assembly!O$9+$BE165*Assembly!O$10+$BF165*Assembly!O$11+$BG165*Assembly!O$12+$BH165*Assembly!O$13+$BI165*Assembly!O$14+$BJ165*Assembly!O$15+$BK165*Assembly!O$16+$BL165*Assembly!O$17+$BM165*Assembly!O$18+$BN165*Assembly!O$19+$BO165*Assembly!O$20+$BP165*Assembly!O$21+$BQ165*Assembly!O$22+$BR165*Assembly!O$23+$BS165*Assembly!O$24</f>
        <v>#VALUE!</v>
      </c>
      <c r="CI165" s="140" t="e">
        <f>$AY165*Assembly!P$4+$AZ165*Assembly!P$5+$BA165*Assembly!P$6+$BB165*Assembly!P$7+$BC165*Assembly!P$8+$BD165*Assembly!P$9+$BE165*Assembly!P$10+$BF165*Assembly!P$11+$BG165*Assembly!P$12+$BH165*Assembly!P$13+$BI165*Assembly!P$14+$BJ165*Assembly!P$15+$BK165*Assembly!P$16+$BL165*Assembly!P$17+$BM165*Assembly!P$18+$BN165*Assembly!P$19+$BO165*Assembly!P$20+$BP165*Assembly!P$21+$BQ165*Assembly!P$22+$BR165*Assembly!P$23+$BS165*Assembly!P$24</f>
        <v>#VALUE!</v>
      </c>
      <c r="CJ165" s="140" t="e">
        <f>$AY165*Assembly!Q$4+$AZ165*Assembly!Q$5+$BA165*Assembly!Q$6+$BB165*Assembly!Q$7+$BC165*Assembly!Q$8+$BD165*Assembly!Q$9+$BE165*Assembly!Q$10+$BF165*Assembly!Q$11+$BG165*Assembly!Q$12+$BH165*Assembly!Q$13+$BI165*Assembly!Q$14+$BJ165*Assembly!Q$15+$BK165*Assembly!Q$16+$BL165*Assembly!Q$17+$BM165*Assembly!Q$18+$BN165*Assembly!Q$19+$BO165*Assembly!Q$20+$BP165*Assembly!Q$21+$BQ165*Assembly!Q$22+$BR165*Assembly!Q$23+$BS165*Assembly!Q$24</f>
        <v>#VALUE!</v>
      </c>
      <c r="CK165" s="145" t="e">
        <f>$AY165*Assembly!R$4+$AZ165*Assembly!R$5+$BA165*Assembly!R$6+$BB165*Assembly!R$7+$BC165*Assembly!R$8+$BD165*Assembly!R$9+$BE165*Assembly!R$10+$BF165*Assembly!R$11+$BG165*Assembly!R$12+$BH165*Assembly!R$13+$BI165*Assembly!R$14+$BJ165*Assembly!R$15+$BK165*Assembly!R$16+$BL165*Assembly!R$17+$BM165*Assembly!R$18+$BN165*Assembly!R$19+$BO165*Assembly!R$20+$BP165*Assembly!R$21+$BQ165*Assembly!R$22+$BR165*Assembly!R$23+$BS165*Assembly!R$24</f>
        <v>#VALUE!</v>
      </c>
      <c r="CL165" s="140" t="e">
        <f>$AY165*Assembly!S$4+$AZ165*Assembly!S$5+$BA165*Assembly!S$6+$BB165*Assembly!S$7+$BC165*Assembly!S$8+$BD165*Assembly!S$9+$BE165*Assembly!S$10+$BF165*Assembly!S$11+$BG165*Assembly!S$12+$BH165*Assembly!S$13+$BI165*Assembly!S$14+$BJ165*Assembly!S$15+$BK165*Assembly!S$16+$BL165*Assembly!S$17+$BM165*Assembly!S$18+$BN165*Assembly!S$19+$BO165*Assembly!S$20+$BP165*Assembly!S$21+$BQ165*Assembly!S$22+$BR165*Assembly!S$23+$BS165*Assembly!S$24</f>
        <v>#VALUE!</v>
      </c>
      <c r="CM165" s="140" t="e">
        <f>$AY165*Assembly!T$4+$AZ165*Assembly!T$5+$BA165*Assembly!T$6+$BB165*Assembly!T$7+$BC165*Assembly!T$8+$BD165*Assembly!T$9+$BE165*Assembly!T$10+$BF165*Assembly!T$11+$BG165*Assembly!T$12+$BH165*Assembly!T$13+$BI165*Assembly!T$14+$BJ165*Assembly!T$15+$BK165*Assembly!T$16+$BL165*Assembly!T$17+$BM165*Assembly!T$18+$BN165*Assembly!T$19+$BO165*Assembly!T$20+$BP165*Assembly!T$21+$BQ165*Assembly!T$22+$BR165*Assembly!T$23+$BS165*Assembly!T$24</f>
        <v>#VALUE!</v>
      </c>
      <c r="CN165" s="140" t="e">
        <f>$AY165*Assembly!U$4+$AZ165*Assembly!U$5+$BA165*Assembly!U$6+$BB165*Assembly!U$7+$BC165*Assembly!U$8+$BD165*Assembly!U$9+$BE165*Assembly!U$10+$BF165*Assembly!U$11+$BG165*Assembly!U$12+$BH165*Assembly!U$13+$BI165*Assembly!U$14+$BJ165*Assembly!U$15+$BK165*Assembly!U$16+$BL165*Assembly!U$17+$BM165*Assembly!U$18+$BN165*Assembly!U$19+$BO165*Assembly!U$20+$BP165*Assembly!U$21+$BQ165*Assembly!U$22+$BR165*Assembly!U$23+$BS165*Assembly!U$24</f>
        <v>#VALUE!</v>
      </c>
      <c r="CO165" s="145" t="e">
        <f>$AY165*Assembly!V$4+$AZ165*Assembly!V$5+$BA165*Assembly!V$6+$BB165*Assembly!V$7+$BC165*Assembly!V$8+$BD165*Assembly!V$9+$BE165*Assembly!V$10+$BF165*Assembly!V$11+$BG165*Assembly!V$12+$BH165*Assembly!V$13+$BI165*Assembly!V$14+$BJ165*Assembly!V$15+$BK165*Assembly!V$16+$BL165*Assembly!V$17+$BM165*Assembly!V$18+$BN165*Assembly!V$19+$BO165*Assembly!V$20+$BP165*Assembly!V$21+$BQ165*Assembly!V$22+$BR165*Assembly!V$23+$BS165*Assembly!V$24</f>
        <v>#VALUE!</v>
      </c>
      <c r="CP165" s="145" t="e">
        <f>CF165*Refining!$F$3</f>
        <v>#VALUE!</v>
      </c>
      <c r="CQ165" s="145" t="e">
        <f>CG165*Refining!$F$4</f>
        <v>#VALUE!</v>
      </c>
      <c r="CR165" s="145" t="e">
        <f>CH165*Refining!$F$5</f>
        <v>#VALUE!</v>
      </c>
      <c r="CS165" s="145" t="e">
        <f>CI165*Refining!$F$6</f>
        <v>#VALUE!</v>
      </c>
      <c r="CT165" s="145" t="e">
        <f>CJ165*Refining!$F$7</f>
        <v>#VALUE!</v>
      </c>
      <c r="CU165" s="145" t="e">
        <f>CK165*Refining!$F$8</f>
        <v>#VALUE!</v>
      </c>
      <c r="CV165" s="145" t="e">
        <f>CL165*Refining!$F$9</f>
        <v>#VALUE!</v>
      </c>
      <c r="CW165" s="145" t="e">
        <f>CM165*Refining!$F$10</f>
        <v>#VALUE!</v>
      </c>
      <c r="CX165" s="145" t="e">
        <f>CN165*Refining!$F$11</f>
        <v>#VALUE!</v>
      </c>
      <c r="CY165" s="145" t="e">
        <f>CO165*Refining!$F$12</f>
        <v>#VALUE!</v>
      </c>
      <c r="CZ165" s="185" t="e">
        <f t="shared" ref="CZ165:DS165" si="668">IF(CF165 = 0, "", CF165)</f>
        <v>#VALUE!</v>
      </c>
      <c r="DA165" s="189" t="e">
        <f t="shared" si="668"/>
        <v>#VALUE!</v>
      </c>
      <c r="DB165" s="189" t="e">
        <f t="shared" si="668"/>
        <v>#VALUE!</v>
      </c>
      <c r="DC165" s="186" t="e">
        <f t="shared" si="668"/>
        <v>#VALUE!</v>
      </c>
      <c r="DD165" s="186" t="e">
        <f t="shared" si="668"/>
        <v>#VALUE!</v>
      </c>
      <c r="DE165" s="186" t="e">
        <f t="shared" si="668"/>
        <v>#VALUE!</v>
      </c>
      <c r="DF165" s="186" t="e">
        <f t="shared" si="668"/>
        <v>#VALUE!</v>
      </c>
      <c r="DG165" s="186" t="e">
        <f t="shared" si="668"/>
        <v>#VALUE!</v>
      </c>
      <c r="DH165" s="186" t="e">
        <f t="shared" si="668"/>
        <v>#VALUE!</v>
      </c>
      <c r="DI165" s="187" t="e">
        <f t="shared" si="668"/>
        <v>#VALUE!</v>
      </c>
      <c r="DJ165" s="185" t="e">
        <f t="shared" si="668"/>
        <v>#VALUE!</v>
      </c>
      <c r="DK165" s="189" t="e">
        <f t="shared" si="668"/>
        <v>#VALUE!</v>
      </c>
      <c r="DL165" s="189" t="e">
        <f t="shared" si="668"/>
        <v>#VALUE!</v>
      </c>
      <c r="DM165" s="186" t="e">
        <f t="shared" si="668"/>
        <v>#VALUE!</v>
      </c>
      <c r="DN165" s="211" t="e">
        <f t="shared" si="668"/>
        <v>#VALUE!</v>
      </c>
      <c r="DO165" s="186" t="e">
        <f t="shared" si="668"/>
        <v>#VALUE!</v>
      </c>
      <c r="DP165" s="186" t="e">
        <f t="shared" si="668"/>
        <v>#VALUE!</v>
      </c>
      <c r="DQ165" s="186" t="e">
        <f t="shared" si="668"/>
        <v>#VALUE!</v>
      </c>
      <c r="DR165" s="186" t="e">
        <f t="shared" si="668"/>
        <v>#VALUE!</v>
      </c>
      <c r="DS165" s="187" t="e">
        <f t="shared" si="668"/>
        <v>#VALUE!</v>
      </c>
      <c r="DT165" s="185" t="e">
        <f t="shared" si="11"/>
        <v>#VALUE!</v>
      </c>
      <c r="DU165" s="189" t="e">
        <f t="shared" si="12"/>
        <v>#VALUE!</v>
      </c>
      <c r="DV165" s="133" t="e">
        <f>CZ165*'Ores &amp; Ingots'!$C$3+DA165*'Ores &amp; Ingots'!$C$4+DB165*'Ores &amp; Ingots'!$C$5+DC165*'Ores &amp; Ingots'!$C$6+DD165*'Ores &amp; Ingots'!$C$7+DE165*'Ores &amp; Ingots'!$C$8+DF165*'Ores &amp; Ingots'!$C$9+DG165*'Ores &amp; Ingots'!$C$10+DH165*'Ores &amp; Ingots'!$C$11+DI165*'Ores &amp; Ingots'!$C$12</f>
        <v>#VALUE!</v>
      </c>
      <c r="DW165" s="133" t="e">
        <f>DJ165*'Ores &amp; Ingots'!$B$3+DK165*'Ores &amp; Ingots'!$B$4+DL165*'Ores &amp; Ingots'!$B$5+DM165*'Ores &amp; Ingots'!$B$6+DN165*'Ores &amp; Ingots'!$B$7+DO165*'Ores &amp; Ingots'!$B$8+DP165*'Ores &amp; Ingots'!$B$9+DQ165*'Ores &amp; Ingots'!$B$10+DR165*'Ores &amp; Ingots'!$B$11+DS165*'Ores &amp; Ingots'!$B$12</f>
        <v>#VALUE!</v>
      </c>
      <c r="DX165" s="189" t="e">
        <f>CZ165*Refining!$G$3+DA165*Refining!$G$4+DB165*Refining!$G$5+DC165*Refining!$G$6+DD165*Refining!$G$7+DE165*Refining!$G$8+DF165*Refining!$G$9+DG165*Refining!$G$10+DH165*Refining!$G$11+DI165*Refining!$G$12</f>
        <v>#VALUE!</v>
      </c>
      <c r="DY165" s="189" t="e">
        <f t="shared" si="13"/>
        <v>#VALUE!</v>
      </c>
      <c r="DZ165" s="192" t="e">
        <f t="shared" si="14"/>
        <v>#VALUE!</v>
      </c>
      <c r="EA165" s="185" t="e">
        <f t="shared" si="15"/>
        <v>#VALUE!</v>
      </c>
      <c r="EB165" s="194" t="e">
        <f t="shared" ref="EB165:EC165" si="669">EA165/60</f>
        <v>#VALUE!</v>
      </c>
      <c r="EC165" s="194" t="e">
        <f t="shared" si="669"/>
        <v>#VALUE!</v>
      </c>
      <c r="ED165" s="185" t="e">
        <f t="shared" si="17"/>
        <v>#VALUE!</v>
      </c>
      <c r="EE165" s="194" t="e">
        <f t="shared" ref="EE165:EF165" si="670">ED165/1000</f>
        <v>#VALUE!</v>
      </c>
      <c r="EF165" s="196" t="e">
        <f t="shared" si="670"/>
        <v>#VALUE!</v>
      </c>
      <c r="EG165" s="130" t="e">
        <f t="shared" si="19"/>
        <v>#VALUE!</v>
      </c>
      <c r="EH165" s="132" t="e">
        <f t="shared" si="20"/>
        <v>#VALUE!</v>
      </c>
      <c r="EI165" s="384">
        <v>1088</v>
      </c>
    </row>
    <row r="166" spans="1:139" ht="12.75" hidden="1" x14ac:dyDescent="0.2">
      <c r="A166" s="864"/>
      <c r="B166" s="135" t="s">
        <v>371</v>
      </c>
      <c r="C166" s="137" t="s">
        <v>155</v>
      </c>
      <c r="D166" s="137">
        <v>1</v>
      </c>
      <c r="E166" s="137">
        <v>1</v>
      </c>
      <c r="F166" s="137">
        <v>1</v>
      </c>
      <c r="G166" s="139">
        <f t="shared" si="0"/>
        <v>0.125</v>
      </c>
      <c r="H166" s="140">
        <v>10</v>
      </c>
      <c r="I166" s="140">
        <v>10</v>
      </c>
      <c r="J166" s="140">
        <f>H166/Main!$D$9</f>
        <v>2</v>
      </c>
      <c r="K166" s="140">
        <f>I166/Main!$D$10</f>
        <v>5</v>
      </c>
      <c r="L166" s="140">
        <f t="shared" si="1"/>
        <v>2.5</v>
      </c>
      <c r="M166" s="140">
        <v>0.3</v>
      </c>
      <c r="N166" s="143"/>
      <c r="O166" s="143"/>
      <c r="P166" s="143"/>
      <c r="Q166" s="145"/>
      <c r="R166" s="143"/>
      <c r="S166" s="146"/>
      <c r="T166" s="146"/>
      <c r="U166" s="143"/>
      <c r="V166" s="143"/>
      <c r="W166" s="146"/>
      <c r="X166" s="146"/>
      <c r="Y166" s="143"/>
      <c r="Z166" s="143"/>
      <c r="AA166" s="143"/>
      <c r="AB166" s="143"/>
      <c r="AC166" s="362"/>
      <c r="AD166" s="133">
        <v>2</v>
      </c>
      <c r="AE166" s="133">
        <v>0</v>
      </c>
      <c r="AF166" s="133">
        <v>0</v>
      </c>
      <c r="AG166" s="167">
        <v>1</v>
      </c>
      <c r="AH166" s="133">
        <v>5</v>
      </c>
      <c r="AI166" s="133">
        <v>0</v>
      </c>
      <c r="AJ166" s="133">
        <v>0</v>
      </c>
      <c r="AK166" s="133">
        <v>0</v>
      </c>
      <c r="AL166" s="133">
        <v>0</v>
      </c>
      <c r="AM166" s="133">
        <v>0</v>
      </c>
      <c r="AN166" s="133">
        <v>0</v>
      </c>
      <c r="AO166" s="133">
        <v>2</v>
      </c>
      <c r="AP166" s="133">
        <v>0</v>
      </c>
      <c r="AQ166" s="133">
        <v>0</v>
      </c>
      <c r="AR166" s="133">
        <v>0</v>
      </c>
      <c r="AS166" s="133">
        <v>0</v>
      </c>
      <c r="AT166" s="133">
        <v>0</v>
      </c>
      <c r="AU166" s="133">
        <v>0</v>
      </c>
      <c r="AV166" s="133">
        <v>0</v>
      </c>
      <c r="AW166" s="133">
        <v>0</v>
      </c>
      <c r="AX166" s="133">
        <v>0</v>
      </c>
      <c r="AY166" s="174">
        <f t="shared" ref="AY166:BS166" si="671">IF(AD166 = 0, "", AD166)</f>
        <v>2</v>
      </c>
      <c r="AZ166" s="137" t="str">
        <f t="shared" si="671"/>
        <v/>
      </c>
      <c r="BA166" s="137" t="str">
        <f t="shared" si="671"/>
        <v/>
      </c>
      <c r="BB166" s="167">
        <f t="shared" si="671"/>
        <v>1</v>
      </c>
      <c r="BC166" s="133">
        <f t="shared" si="671"/>
        <v>5</v>
      </c>
      <c r="BD166" s="137" t="str">
        <f t="shared" si="671"/>
        <v/>
      </c>
      <c r="BE166" s="137" t="str">
        <f t="shared" si="671"/>
        <v/>
      </c>
      <c r="BF166" s="137" t="str">
        <f t="shared" si="671"/>
        <v/>
      </c>
      <c r="BG166" s="137" t="str">
        <f t="shared" si="671"/>
        <v/>
      </c>
      <c r="BH166" s="137" t="str">
        <f t="shared" si="671"/>
        <v/>
      </c>
      <c r="BI166" s="137" t="str">
        <f t="shared" si="671"/>
        <v/>
      </c>
      <c r="BJ166" s="133">
        <f t="shared" si="671"/>
        <v>2</v>
      </c>
      <c r="BK166" s="137" t="str">
        <f t="shared" si="671"/>
        <v/>
      </c>
      <c r="BL166" s="137" t="str">
        <f t="shared" si="671"/>
        <v/>
      </c>
      <c r="BM166" s="137" t="str">
        <f t="shared" si="671"/>
        <v/>
      </c>
      <c r="BN166" s="137" t="str">
        <f t="shared" si="671"/>
        <v/>
      </c>
      <c r="BO166" s="137" t="str">
        <f t="shared" si="671"/>
        <v/>
      </c>
      <c r="BP166" s="137" t="str">
        <f t="shared" si="671"/>
        <v/>
      </c>
      <c r="BQ166" s="137" t="str">
        <f t="shared" si="671"/>
        <v/>
      </c>
      <c r="BR166" s="137" t="str">
        <f t="shared" si="671"/>
        <v/>
      </c>
      <c r="BS166" s="169" t="str">
        <f t="shared" si="671"/>
        <v/>
      </c>
      <c r="BT166" s="174" t="e">
        <f>$AY166*Assembly!Z$4+$AZ166*Assembly!Z$5+$BA166*Assembly!Z$6+$BB166*Assembly!Z$7+$BC166*Assembly!Z$8+$BD166*Assembly!Z$9+$BE166*Assembly!Z$10+$BF166*Assembly!Z$11+$BG166*Assembly!Z$12+$BH166*Assembly!Z$13+$BI166*Assembly!Z$14+$BJ166*Assembly!Z$15+$BK166*Assembly!Z$16+$BL166*Assembly!Z$17+$BM166*Assembly!Z$18+$BN166*Assembly!Z$19+$BO166*Assembly!Z$20+$BP166*Assembly!Z$21+$BQ166*Assembly!Z$22+$BR166*Assembly!Z$23+$BS166*Assembly!Z$24</f>
        <v>#VALUE!</v>
      </c>
      <c r="BU166" s="133" t="e">
        <f t="shared" si="3"/>
        <v>#VALUE!</v>
      </c>
      <c r="BV166" s="398"/>
      <c r="BW166" s="133" t="e">
        <f>$AY166*Assembly!AD$4+$AZ166*Assembly!AD$5+$BA166*Assembly!AD$6+$BB166*Assembly!AD$7+$BC166*Assembly!AD$8+$BD166*Assembly!AD$9+$BE166*Assembly!AD$10+$BF166*Assembly!AD$11+$BG166*Assembly!AD$12+$BH166*Assembly!AD$13+$BI166*Assembly!AD$14+$BJ166*Assembly!AD$15+$BK166*Assembly!AD$16+$BL166*Assembly!AD$17+$BM166*Assembly!AD$18+$BN166*Assembly!AD$19+$BO166*Assembly!AD$20+$BP166*Assembly!AD$21+$BQ166*Assembly!AD$22+$BR166*Assembly!AD$23+$BS166*Assembly!AD$24</f>
        <v>#VALUE!</v>
      </c>
      <c r="BX166" s="177" t="e">
        <f t="shared" si="4"/>
        <v>#VALUE!</v>
      </c>
      <c r="BY166" s="178" t="e">
        <f t="shared" si="5"/>
        <v>#VALUE!</v>
      </c>
      <c r="BZ166" s="179" t="e">
        <f t="shared" si="6"/>
        <v>#VALUE!</v>
      </c>
      <c r="CA166" s="178" t="e">
        <f t="shared" si="7"/>
        <v>#VALUE!</v>
      </c>
      <c r="CB166" s="133" t="e">
        <f>$AY166*Assembly!Y$4+$AZ166*Assembly!Y$5+$BA166*Assembly!Y$6+$BB166*Assembly!Y$7+$BC166*Assembly!Y$8+$BD166*Assembly!Y$9+$BE166*Assembly!Y$10+$BF166*Assembly!Y$11+$BG166*Assembly!Y$12+$BH166*Assembly!Y$13+$BI166*Assembly!Y$14+$BJ166*Assembly!Y$15+$BK166*Assembly!Y$16+$BL166*Assembly!Y$17+$BM166*Assembly!Y$18+$BN166*Assembly!Y$19+$BO166*Assembly!Y$20+$BP166*Assembly!Y$21+$BQ166*Assembly!Y$22+$BR166*Assembly!Y$23+$BS166*Assembly!Y$24</f>
        <v>#VALUE!</v>
      </c>
      <c r="CC166" s="133" t="e">
        <f t="shared" si="8"/>
        <v>#VALUE!</v>
      </c>
      <c r="CD166" s="130" t="e">
        <f t="shared" si="9"/>
        <v>#VALUE!</v>
      </c>
      <c r="CE166" s="183" t="e">
        <f>$AY166*Assembly!AC$4+$AZ166*Assembly!AC$5+$BA166*Assembly!AC$6+$BB166*Assembly!AC$7+$BC166*Assembly!AC$8+$BD166*Assembly!AC$9+$BE166*Assembly!AC$10+$BF166*Assembly!AC$11+$BG166*Assembly!AC$12+$BH166*Assembly!AC$13+$BI166*Assembly!AC$14+$BJ166*Assembly!AC$15+$BK166*Assembly!AC$16+$BL166*Assembly!AC$17+$BM166*Assembly!AC$18+$BN166*Assembly!AC$19+$BO166*Assembly!AC$20+$BP166*Assembly!AC$21+$BQ166*Assembly!AC$22+$BR166*Assembly!AC$23+$BS166*Assembly!AC$24</f>
        <v>#VALUE!</v>
      </c>
      <c r="CF166" s="145" t="e">
        <f>$AY166*Assembly!M$4+$AZ166*Assembly!M$5+$BA166*Assembly!M$6+$BB166*Assembly!M$7+$BC166*Assembly!M$8+$BD166*Assembly!M$9+$BE166*Assembly!M$10+$BF166*Assembly!M$11+$BG166*Assembly!M$12+$BH166*Assembly!M$13+$BI166*Assembly!M$14+$BJ166*Assembly!M$15+$BK166*Assembly!M$16+$BL166*Assembly!M$17+$BM166*Assembly!M$18+$BN166*Assembly!M$19+$BO166*Assembly!M$20+$BP166*Assembly!M$21+$BQ166*Assembly!M$22+$BR166*Assembly!M$23+$BS166*Assembly!M$24</f>
        <v>#VALUE!</v>
      </c>
      <c r="CG166" s="145" t="e">
        <f>$AY166*Assembly!N$4+$AZ166*Assembly!N$5+$BA166*Assembly!N$6+$BB166*Assembly!N$7+$BC166*Assembly!N$8+$BD166*Assembly!N$9+$BE166*Assembly!N$10+$BF166*Assembly!N$11+$BG166*Assembly!N$12+$BH166*Assembly!N$13+$BI166*Assembly!N$14+$BJ166*Assembly!N$15+$BK166*Assembly!N$16+$BL166*Assembly!N$17+$BM166*Assembly!N$18+$BN166*Assembly!N$19+$BO166*Assembly!N$20+$BP166*Assembly!N$21+$BQ166*Assembly!N$22+$BR166*Assembly!N$23+$BS166*Assembly!N$24</f>
        <v>#VALUE!</v>
      </c>
      <c r="CH166" s="145" t="e">
        <f>$AY166*Assembly!O$4+$AZ166*Assembly!O$5+$BA166*Assembly!O$6+$BB166*Assembly!O$7+$BC166*Assembly!O$8+$BD166*Assembly!O$9+$BE166*Assembly!O$10+$BF166*Assembly!O$11+$BG166*Assembly!O$12+$BH166*Assembly!O$13+$BI166*Assembly!O$14+$BJ166*Assembly!O$15+$BK166*Assembly!O$16+$BL166*Assembly!O$17+$BM166*Assembly!O$18+$BN166*Assembly!O$19+$BO166*Assembly!O$20+$BP166*Assembly!O$21+$BQ166*Assembly!O$22+$BR166*Assembly!O$23+$BS166*Assembly!O$24</f>
        <v>#VALUE!</v>
      </c>
      <c r="CI166" s="140" t="e">
        <f>$AY166*Assembly!P$4+$AZ166*Assembly!P$5+$BA166*Assembly!P$6+$BB166*Assembly!P$7+$BC166*Assembly!P$8+$BD166*Assembly!P$9+$BE166*Assembly!P$10+$BF166*Assembly!P$11+$BG166*Assembly!P$12+$BH166*Assembly!P$13+$BI166*Assembly!P$14+$BJ166*Assembly!P$15+$BK166*Assembly!P$16+$BL166*Assembly!P$17+$BM166*Assembly!P$18+$BN166*Assembly!P$19+$BO166*Assembly!P$20+$BP166*Assembly!P$21+$BQ166*Assembly!P$22+$BR166*Assembly!P$23+$BS166*Assembly!P$24</f>
        <v>#VALUE!</v>
      </c>
      <c r="CJ166" s="140" t="e">
        <f>$AY166*Assembly!Q$4+$AZ166*Assembly!Q$5+$BA166*Assembly!Q$6+$BB166*Assembly!Q$7+$BC166*Assembly!Q$8+$BD166*Assembly!Q$9+$BE166*Assembly!Q$10+$BF166*Assembly!Q$11+$BG166*Assembly!Q$12+$BH166*Assembly!Q$13+$BI166*Assembly!Q$14+$BJ166*Assembly!Q$15+$BK166*Assembly!Q$16+$BL166*Assembly!Q$17+$BM166*Assembly!Q$18+$BN166*Assembly!Q$19+$BO166*Assembly!Q$20+$BP166*Assembly!Q$21+$BQ166*Assembly!Q$22+$BR166*Assembly!Q$23+$BS166*Assembly!Q$24</f>
        <v>#VALUE!</v>
      </c>
      <c r="CK166" s="145" t="e">
        <f>$AY166*Assembly!R$4+$AZ166*Assembly!R$5+$BA166*Assembly!R$6+$BB166*Assembly!R$7+$BC166*Assembly!R$8+$BD166*Assembly!R$9+$BE166*Assembly!R$10+$BF166*Assembly!R$11+$BG166*Assembly!R$12+$BH166*Assembly!R$13+$BI166*Assembly!R$14+$BJ166*Assembly!R$15+$BK166*Assembly!R$16+$BL166*Assembly!R$17+$BM166*Assembly!R$18+$BN166*Assembly!R$19+$BO166*Assembly!R$20+$BP166*Assembly!R$21+$BQ166*Assembly!R$22+$BR166*Assembly!R$23+$BS166*Assembly!R$24</f>
        <v>#VALUE!</v>
      </c>
      <c r="CL166" s="140" t="e">
        <f>$AY166*Assembly!S$4+$AZ166*Assembly!S$5+$BA166*Assembly!S$6+$BB166*Assembly!S$7+$BC166*Assembly!S$8+$BD166*Assembly!S$9+$BE166*Assembly!S$10+$BF166*Assembly!S$11+$BG166*Assembly!S$12+$BH166*Assembly!S$13+$BI166*Assembly!S$14+$BJ166*Assembly!S$15+$BK166*Assembly!S$16+$BL166*Assembly!S$17+$BM166*Assembly!S$18+$BN166*Assembly!S$19+$BO166*Assembly!S$20+$BP166*Assembly!S$21+$BQ166*Assembly!S$22+$BR166*Assembly!S$23+$BS166*Assembly!S$24</f>
        <v>#VALUE!</v>
      </c>
      <c r="CM166" s="140" t="e">
        <f>$AY166*Assembly!T$4+$AZ166*Assembly!T$5+$BA166*Assembly!T$6+$BB166*Assembly!T$7+$BC166*Assembly!T$8+$BD166*Assembly!T$9+$BE166*Assembly!T$10+$BF166*Assembly!T$11+$BG166*Assembly!T$12+$BH166*Assembly!T$13+$BI166*Assembly!T$14+$BJ166*Assembly!T$15+$BK166*Assembly!T$16+$BL166*Assembly!T$17+$BM166*Assembly!T$18+$BN166*Assembly!T$19+$BO166*Assembly!T$20+$BP166*Assembly!T$21+$BQ166*Assembly!T$22+$BR166*Assembly!T$23+$BS166*Assembly!T$24</f>
        <v>#VALUE!</v>
      </c>
      <c r="CN166" s="140" t="e">
        <f>$AY166*Assembly!U$4+$AZ166*Assembly!U$5+$BA166*Assembly!U$6+$BB166*Assembly!U$7+$BC166*Assembly!U$8+$BD166*Assembly!U$9+$BE166*Assembly!U$10+$BF166*Assembly!U$11+$BG166*Assembly!U$12+$BH166*Assembly!U$13+$BI166*Assembly!U$14+$BJ166*Assembly!U$15+$BK166*Assembly!U$16+$BL166*Assembly!U$17+$BM166*Assembly!U$18+$BN166*Assembly!U$19+$BO166*Assembly!U$20+$BP166*Assembly!U$21+$BQ166*Assembly!U$22+$BR166*Assembly!U$23+$BS166*Assembly!U$24</f>
        <v>#VALUE!</v>
      </c>
      <c r="CO166" s="145" t="e">
        <f>$AY166*Assembly!V$4+$AZ166*Assembly!V$5+$BA166*Assembly!V$6+$BB166*Assembly!V$7+$BC166*Assembly!V$8+$BD166*Assembly!V$9+$BE166*Assembly!V$10+$BF166*Assembly!V$11+$BG166*Assembly!V$12+$BH166*Assembly!V$13+$BI166*Assembly!V$14+$BJ166*Assembly!V$15+$BK166*Assembly!V$16+$BL166*Assembly!V$17+$BM166*Assembly!V$18+$BN166*Assembly!V$19+$BO166*Assembly!V$20+$BP166*Assembly!V$21+$BQ166*Assembly!V$22+$BR166*Assembly!V$23+$BS166*Assembly!V$24</f>
        <v>#VALUE!</v>
      </c>
      <c r="CP166" s="145" t="e">
        <f>CF166*Refining!$F$3</f>
        <v>#VALUE!</v>
      </c>
      <c r="CQ166" s="145" t="e">
        <f>CG166*Refining!$F$4</f>
        <v>#VALUE!</v>
      </c>
      <c r="CR166" s="145" t="e">
        <f>CH166*Refining!$F$5</f>
        <v>#VALUE!</v>
      </c>
      <c r="CS166" s="145" t="e">
        <f>CI166*Refining!$F$6</f>
        <v>#VALUE!</v>
      </c>
      <c r="CT166" s="145" t="e">
        <f>CJ166*Refining!$F$7</f>
        <v>#VALUE!</v>
      </c>
      <c r="CU166" s="145" t="e">
        <f>CK166*Refining!$F$8</f>
        <v>#VALUE!</v>
      </c>
      <c r="CV166" s="145" t="e">
        <f>CL166*Refining!$F$9</f>
        <v>#VALUE!</v>
      </c>
      <c r="CW166" s="145" t="e">
        <f>CM166*Refining!$F$10</f>
        <v>#VALUE!</v>
      </c>
      <c r="CX166" s="145" t="e">
        <f>CN166*Refining!$F$11</f>
        <v>#VALUE!</v>
      </c>
      <c r="CY166" s="145" t="e">
        <f>CO166*Refining!$F$12</f>
        <v>#VALUE!</v>
      </c>
      <c r="CZ166" s="185" t="e">
        <f t="shared" ref="CZ166:DS166" si="672">IF(CF166 = 0, "", CF166)</f>
        <v>#VALUE!</v>
      </c>
      <c r="DA166" s="189" t="e">
        <f t="shared" si="672"/>
        <v>#VALUE!</v>
      </c>
      <c r="DB166" s="189" t="e">
        <f t="shared" si="672"/>
        <v>#VALUE!</v>
      </c>
      <c r="DC166" s="186" t="e">
        <f t="shared" si="672"/>
        <v>#VALUE!</v>
      </c>
      <c r="DD166" s="186" t="e">
        <f t="shared" si="672"/>
        <v>#VALUE!</v>
      </c>
      <c r="DE166" s="186" t="e">
        <f t="shared" si="672"/>
        <v>#VALUE!</v>
      </c>
      <c r="DF166" s="186" t="e">
        <f t="shared" si="672"/>
        <v>#VALUE!</v>
      </c>
      <c r="DG166" s="186" t="e">
        <f t="shared" si="672"/>
        <v>#VALUE!</v>
      </c>
      <c r="DH166" s="186" t="e">
        <f t="shared" si="672"/>
        <v>#VALUE!</v>
      </c>
      <c r="DI166" s="187" t="e">
        <f t="shared" si="672"/>
        <v>#VALUE!</v>
      </c>
      <c r="DJ166" s="185" t="e">
        <f t="shared" si="672"/>
        <v>#VALUE!</v>
      </c>
      <c r="DK166" s="189" t="e">
        <f t="shared" si="672"/>
        <v>#VALUE!</v>
      </c>
      <c r="DL166" s="189" t="e">
        <f t="shared" si="672"/>
        <v>#VALUE!</v>
      </c>
      <c r="DM166" s="186" t="e">
        <f t="shared" si="672"/>
        <v>#VALUE!</v>
      </c>
      <c r="DN166" s="211" t="e">
        <f t="shared" si="672"/>
        <v>#VALUE!</v>
      </c>
      <c r="DO166" s="186" t="e">
        <f t="shared" si="672"/>
        <v>#VALUE!</v>
      </c>
      <c r="DP166" s="186" t="e">
        <f t="shared" si="672"/>
        <v>#VALUE!</v>
      </c>
      <c r="DQ166" s="186" t="e">
        <f t="shared" si="672"/>
        <v>#VALUE!</v>
      </c>
      <c r="DR166" s="186" t="e">
        <f t="shared" si="672"/>
        <v>#VALUE!</v>
      </c>
      <c r="DS166" s="187" t="e">
        <f t="shared" si="672"/>
        <v>#VALUE!</v>
      </c>
      <c r="DT166" s="185" t="e">
        <f t="shared" si="11"/>
        <v>#VALUE!</v>
      </c>
      <c r="DU166" s="189" t="e">
        <f t="shared" si="12"/>
        <v>#VALUE!</v>
      </c>
      <c r="DV166" s="133" t="e">
        <f>CZ166*'Ores &amp; Ingots'!$C$3+DA166*'Ores &amp; Ingots'!$C$4+DB166*'Ores &amp; Ingots'!$C$5+DC166*'Ores &amp; Ingots'!$C$6+DD166*'Ores &amp; Ingots'!$C$7+DE166*'Ores &amp; Ingots'!$C$8+DF166*'Ores &amp; Ingots'!$C$9+DG166*'Ores &amp; Ingots'!$C$10+DH166*'Ores &amp; Ingots'!$C$11+DI166*'Ores &amp; Ingots'!$C$12</f>
        <v>#VALUE!</v>
      </c>
      <c r="DW166" s="133" t="e">
        <f>DJ166*'Ores &amp; Ingots'!$B$3+DK166*'Ores &amp; Ingots'!$B$4+DL166*'Ores &amp; Ingots'!$B$5+DM166*'Ores &amp; Ingots'!$B$6+DN166*'Ores &amp; Ingots'!$B$7+DO166*'Ores &amp; Ingots'!$B$8+DP166*'Ores &amp; Ingots'!$B$9+DQ166*'Ores &amp; Ingots'!$B$10+DR166*'Ores &amp; Ingots'!$B$11+DS166*'Ores &amp; Ingots'!$B$12</f>
        <v>#VALUE!</v>
      </c>
      <c r="DX166" s="189" t="e">
        <f>CZ166*Refining!$G$3+DA166*Refining!$G$4+DB166*Refining!$G$5+DC166*Refining!$G$6+DD166*Refining!$G$7+DE166*Refining!$G$8+DF166*Refining!$G$9+DG166*Refining!$G$10+DH166*Refining!$G$11+DI166*Refining!$G$12</f>
        <v>#VALUE!</v>
      </c>
      <c r="DY166" s="189" t="e">
        <f t="shared" si="13"/>
        <v>#VALUE!</v>
      </c>
      <c r="DZ166" s="192" t="e">
        <f t="shared" si="14"/>
        <v>#VALUE!</v>
      </c>
      <c r="EA166" s="185" t="e">
        <f t="shared" si="15"/>
        <v>#VALUE!</v>
      </c>
      <c r="EB166" s="194" t="e">
        <f t="shared" ref="EB166:EC166" si="673">EA166/60</f>
        <v>#VALUE!</v>
      </c>
      <c r="EC166" s="194" t="e">
        <f t="shared" si="673"/>
        <v>#VALUE!</v>
      </c>
      <c r="ED166" s="185" t="e">
        <f t="shared" si="17"/>
        <v>#VALUE!</v>
      </c>
      <c r="EE166" s="194" t="e">
        <f t="shared" ref="EE166:EF166" si="674">ED166/1000</f>
        <v>#VALUE!</v>
      </c>
      <c r="EF166" s="196" t="e">
        <f t="shared" si="674"/>
        <v>#VALUE!</v>
      </c>
      <c r="EG166" s="130" t="e">
        <f t="shared" si="19"/>
        <v>#VALUE!</v>
      </c>
      <c r="EH166" s="132" t="e">
        <f t="shared" si="20"/>
        <v>#VALUE!</v>
      </c>
      <c r="EI166" s="384" t="s">
        <v>28</v>
      </c>
    </row>
    <row r="167" spans="1:139" ht="12.75" x14ac:dyDescent="0.2">
      <c r="A167" s="864"/>
      <c r="B167" s="135" t="s">
        <v>373</v>
      </c>
      <c r="C167" s="137" t="s">
        <v>156</v>
      </c>
      <c r="D167" s="137">
        <v>3</v>
      </c>
      <c r="E167" s="137">
        <v>1</v>
      </c>
      <c r="F167" s="137">
        <v>3</v>
      </c>
      <c r="G167" s="139">
        <f t="shared" si="0"/>
        <v>140.625</v>
      </c>
      <c r="H167" s="140">
        <v>20</v>
      </c>
      <c r="I167" s="140">
        <v>20</v>
      </c>
      <c r="J167" s="140">
        <f>H167/Main!$D$9</f>
        <v>4</v>
      </c>
      <c r="K167" s="140">
        <f>I167/Main!$D$10</f>
        <v>10</v>
      </c>
      <c r="L167" s="140">
        <f t="shared" si="1"/>
        <v>2.5</v>
      </c>
      <c r="M167" s="140">
        <v>0.3</v>
      </c>
      <c r="N167" s="143"/>
      <c r="O167" s="143"/>
      <c r="P167" s="143"/>
      <c r="Q167" s="145"/>
      <c r="R167" s="143"/>
      <c r="S167" s="146"/>
      <c r="T167" s="146"/>
      <c r="U167" s="143"/>
      <c r="V167" s="143"/>
      <c r="W167" s="146"/>
      <c r="X167" s="146"/>
      <c r="Y167" s="143"/>
      <c r="Z167" s="143"/>
      <c r="AA167" s="143"/>
      <c r="AB167" s="143"/>
      <c r="AC167" s="362" t="s">
        <v>220</v>
      </c>
      <c r="AD167" s="133">
        <v>20</v>
      </c>
      <c r="AE167" s="133">
        <v>0</v>
      </c>
      <c r="AF167" s="133">
        <v>0</v>
      </c>
      <c r="AG167" s="167">
        <v>10</v>
      </c>
      <c r="AH167" s="133">
        <v>80</v>
      </c>
      <c r="AI167" s="133">
        <v>0</v>
      </c>
      <c r="AJ167" s="133">
        <v>0</v>
      </c>
      <c r="AK167" s="133">
        <v>0</v>
      </c>
      <c r="AL167" s="133">
        <v>0</v>
      </c>
      <c r="AM167" s="133">
        <v>0</v>
      </c>
      <c r="AN167" s="133">
        <v>0</v>
      </c>
      <c r="AO167" s="133">
        <v>20</v>
      </c>
      <c r="AP167" s="133">
        <v>0</v>
      </c>
      <c r="AQ167" s="133">
        <v>0</v>
      </c>
      <c r="AR167" s="133">
        <v>0</v>
      </c>
      <c r="AS167" s="133">
        <v>0</v>
      </c>
      <c r="AT167" s="133">
        <v>0</v>
      </c>
      <c r="AU167" s="133">
        <v>0</v>
      </c>
      <c r="AV167" s="133">
        <v>0</v>
      </c>
      <c r="AW167" s="133">
        <v>0</v>
      </c>
      <c r="AX167" s="133">
        <v>0</v>
      </c>
      <c r="AY167" s="174">
        <f t="shared" ref="AY167:BS167" si="675">IF(AD167 = 0, "", AD167)</f>
        <v>20</v>
      </c>
      <c r="AZ167" s="137" t="str">
        <f t="shared" si="675"/>
        <v/>
      </c>
      <c r="BA167" s="137" t="str">
        <f t="shared" si="675"/>
        <v/>
      </c>
      <c r="BB167" s="167">
        <f t="shared" si="675"/>
        <v>10</v>
      </c>
      <c r="BC167" s="133">
        <f t="shared" si="675"/>
        <v>80</v>
      </c>
      <c r="BD167" s="137" t="str">
        <f t="shared" si="675"/>
        <v/>
      </c>
      <c r="BE167" s="137" t="str">
        <f t="shared" si="675"/>
        <v/>
      </c>
      <c r="BF167" s="137" t="str">
        <f t="shared" si="675"/>
        <v/>
      </c>
      <c r="BG167" s="137" t="str">
        <f t="shared" si="675"/>
        <v/>
      </c>
      <c r="BH167" s="137" t="str">
        <f t="shared" si="675"/>
        <v/>
      </c>
      <c r="BI167" s="137" t="str">
        <f t="shared" si="675"/>
        <v/>
      </c>
      <c r="BJ167" s="133">
        <f t="shared" si="675"/>
        <v>20</v>
      </c>
      <c r="BK167" s="137" t="str">
        <f t="shared" si="675"/>
        <v/>
      </c>
      <c r="BL167" s="137" t="str">
        <f t="shared" si="675"/>
        <v/>
      </c>
      <c r="BM167" s="137" t="str">
        <f t="shared" si="675"/>
        <v/>
      </c>
      <c r="BN167" s="137" t="str">
        <f t="shared" si="675"/>
        <v/>
      </c>
      <c r="BO167" s="137" t="str">
        <f t="shared" si="675"/>
        <v/>
      </c>
      <c r="BP167" s="137" t="str">
        <f t="shared" si="675"/>
        <v/>
      </c>
      <c r="BQ167" s="137" t="str">
        <f t="shared" si="675"/>
        <v/>
      </c>
      <c r="BR167" s="137" t="str">
        <f t="shared" si="675"/>
        <v/>
      </c>
      <c r="BS167" s="169" t="str">
        <f t="shared" si="675"/>
        <v/>
      </c>
      <c r="BT167" s="174" t="e">
        <f>$AY167*Assembly!Z$4+$AZ167*Assembly!Z$5+$BA167*Assembly!Z$6+$BB167*Assembly!Z$7+$BC167*Assembly!Z$8+$BD167*Assembly!Z$9+$BE167*Assembly!Z$10+$BF167*Assembly!Z$11+$BG167*Assembly!Z$12+$BH167*Assembly!Z$13+$BI167*Assembly!Z$14+$BJ167*Assembly!Z$15+$BK167*Assembly!Z$16+$BL167*Assembly!Z$17+$BM167*Assembly!Z$18+$BN167*Assembly!Z$19+$BO167*Assembly!Z$20+$BP167*Assembly!Z$21+$BQ167*Assembly!Z$22+$BR167*Assembly!Z$23+$BS167*Assembly!Z$24</f>
        <v>#VALUE!</v>
      </c>
      <c r="BU167" s="133" t="e">
        <f t="shared" si="3"/>
        <v>#VALUE!</v>
      </c>
      <c r="BV167" s="398"/>
      <c r="BW167" s="133" t="e">
        <f>$AY167*Assembly!AD$4+$AZ167*Assembly!AD$5+$BA167*Assembly!AD$6+$BB167*Assembly!AD$7+$BC167*Assembly!AD$8+$BD167*Assembly!AD$9+$BE167*Assembly!AD$10+$BF167*Assembly!AD$11+$BG167*Assembly!AD$12+$BH167*Assembly!AD$13+$BI167*Assembly!AD$14+$BJ167*Assembly!AD$15+$BK167*Assembly!AD$16+$BL167*Assembly!AD$17+$BM167*Assembly!AD$18+$BN167*Assembly!AD$19+$BO167*Assembly!AD$20+$BP167*Assembly!AD$21+$BQ167*Assembly!AD$22+$BR167*Assembly!AD$23+$BS167*Assembly!AD$24</f>
        <v>#VALUE!</v>
      </c>
      <c r="BX167" s="177" t="e">
        <f t="shared" si="4"/>
        <v>#VALUE!</v>
      </c>
      <c r="BY167" s="178" t="e">
        <f t="shared" si="5"/>
        <v>#VALUE!</v>
      </c>
      <c r="BZ167" s="179" t="e">
        <f t="shared" si="6"/>
        <v>#VALUE!</v>
      </c>
      <c r="CA167" s="178" t="e">
        <f t="shared" si="7"/>
        <v>#VALUE!</v>
      </c>
      <c r="CB167" s="133" t="e">
        <f>$AY167*Assembly!Y$4+$AZ167*Assembly!Y$5+$BA167*Assembly!Y$6+$BB167*Assembly!Y$7+$BC167*Assembly!Y$8+$BD167*Assembly!Y$9+$BE167*Assembly!Y$10+$BF167*Assembly!Y$11+$BG167*Assembly!Y$12+$BH167*Assembly!Y$13+$BI167*Assembly!Y$14+$BJ167*Assembly!Y$15+$BK167*Assembly!Y$16+$BL167*Assembly!Y$17+$BM167*Assembly!Y$18+$BN167*Assembly!Y$19+$BO167*Assembly!Y$20+$BP167*Assembly!Y$21+$BQ167*Assembly!Y$22+$BR167*Assembly!Y$23+$BS167*Assembly!Y$24</f>
        <v>#VALUE!</v>
      </c>
      <c r="CC167" s="133" t="e">
        <f t="shared" si="8"/>
        <v>#VALUE!</v>
      </c>
      <c r="CD167" s="130" t="e">
        <f t="shared" si="9"/>
        <v>#VALUE!</v>
      </c>
      <c r="CE167" s="183" t="e">
        <f>$AY167*Assembly!AC$4+$AZ167*Assembly!AC$5+$BA167*Assembly!AC$6+$BB167*Assembly!AC$7+$BC167*Assembly!AC$8+$BD167*Assembly!AC$9+$BE167*Assembly!AC$10+$BF167*Assembly!AC$11+$BG167*Assembly!AC$12+$BH167*Assembly!AC$13+$BI167*Assembly!AC$14+$BJ167*Assembly!AC$15+$BK167*Assembly!AC$16+$BL167*Assembly!AC$17+$BM167*Assembly!AC$18+$BN167*Assembly!AC$19+$BO167*Assembly!AC$20+$BP167*Assembly!AC$21+$BQ167*Assembly!AC$22+$BR167*Assembly!AC$23+$BS167*Assembly!AC$24</f>
        <v>#VALUE!</v>
      </c>
      <c r="CF167" s="145" t="e">
        <f>$AY167*Assembly!M$4+$AZ167*Assembly!M$5+$BA167*Assembly!M$6+$BB167*Assembly!M$7+$BC167*Assembly!M$8+$BD167*Assembly!M$9+$BE167*Assembly!M$10+$BF167*Assembly!M$11+$BG167*Assembly!M$12+$BH167*Assembly!M$13+$BI167*Assembly!M$14+$BJ167*Assembly!M$15+$BK167*Assembly!M$16+$BL167*Assembly!M$17+$BM167*Assembly!M$18+$BN167*Assembly!M$19+$BO167*Assembly!M$20+$BP167*Assembly!M$21+$BQ167*Assembly!M$22+$BR167*Assembly!M$23+$BS167*Assembly!M$24</f>
        <v>#VALUE!</v>
      </c>
      <c r="CG167" s="145" t="e">
        <f>$AY167*Assembly!N$4+$AZ167*Assembly!N$5+$BA167*Assembly!N$6+$BB167*Assembly!N$7+$BC167*Assembly!N$8+$BD167*Assembly!N$9+$BE167*Assembly!N$10+$BF167*Assembly!N$11+$BG167*Assembly!N$12+$BH167*Assembly!N$13+$BI167*Assembly!N$14+$BJ167*Assembly!N$15+$BK167*Assembly!N$16+$BL167*Assembly!N$17+$BM167*Assembly!N$18+$BN167*Assembly!N$19+$BO167*Assembly!N$20+$BP167*Assembly!N$21+$BQ167*Assembly!N$22+$BR167*Assembly!N$23+$BS167*Assembly!N$24</f>
        <v>#VALUE!</v>
      </c>
      <c r="CH167" s="145" t="e">
        <f>$AY167*Assembly!O$4+$AZ167*Assembly!O$5+$BA167*Assembly!O$6+$BB167*Assembly!O$7+$BC167*Assembly!O$8+$BD167*Assembly!O$9+$BE167*Assembly!O$10+$BF167*Assembly!O$11+$BG167*Assembly!O$12+$BH167*Assembly!O$13+$BI167*Assembly!O$14+$BJ167*Assembly!O$15+$BK167*Assembly!O$16+$BL167*Assembly!O$17+$BM167*Assembly!O$18+$BN167*Assembly!O$19+$BO167*Assembly!O$20+$BP167*Assembly!O$21+$BQ167*Assembly!O$22+$BR167*Assembly!O$23+$BS167*Assembly!O$24</f>
        <v>#VALUE!</v>
      </c>
      <c r="CI167" s="140" t="e">
        <f>$AY167*Assembly!P$4+$AZ167*Assembly!P$5+$BA167*Assembly!P$6+$BB167*Assembly!P$7+$BC167*Assembly!P$8+$BD167*Assembly!P$9+$BE167*Assembly!P$10+$BF167*Assembly!P$11+$BG167*Assembly!P$12+$BH167*Assembly!P$13+$BI167*Assembly!P$14+$BJ167*Assembly!P$15+$BK167*Assembly!P$16+$BL167*Assembly!P$17+$BM167*Assembly!P$18+$BN167*Assembly!P$19+$BO167*Assembly!P$20+$BP167*Assembly!P$21+$BQ167*Assembly!P$22+$BR167*Assembly!P$23+$BS167*Assembly!P$24</f>
        <v>#VALUE!</v>
      </c>
      <c r="CJ167" s="140" t="e">
        <f>$AY167*Assembly!Q$4+$AZ167*Assembly!Q$5+$BA167*Assembly!Q$6+$BB167*Assembly!Q$7+$BC167*Assembly!Q$8+$BD167*Assembly!Q$9+$BE167*Assembly!Q$10+$BF167*Assembly!Q$11+$BG167*Assembly!Q$12+$BH167*Assembly!Q$13+$BI167*Assembly!Q$14+$BJ167*Assembly!Q$15+$BK167*Assembly!Q$16+$BL167*Assembly!Q$17+$BM167*Assembly!Q$18+$BN167*Assembly!Q$19+$BO167*Assembly!Q$20+$BP167*Assembly!Q$21+$BQ167*Assembly!Q$22+$BR167*Assembly!Q$23+$BS167*Assembly!Q$24</f>
        <v>#VALUE!</v>
      </c>
      <c r="CK167" s="145" t="e">
        <f>$AY167*Assembly!R$4+$AZ167*Assembly!R$5+$BA167*Assembly!R$6+$BB167*Assembly!R$7+$BC167*Assembly!R$8+$BD167*Assembly!R$9+$BE167*Assembly!R$10+$BF167*Assembly!R$11+$BG167*Assembly!R$12+$BH167*Assembly!R$13+$BI167*Assembly!R$14+$BJ167*Assembly!R$15+$BK167*Assembly!R$16+$BL167*Assembly!R$17+$BM167*Assembly!R$18+$BN167*Assembly!R$19+$BO167*Assembly!R$20+$BP167*Assembly!R$21+$BQ167*Assembly!R$22+$BR167*Assembly!R$23+$BS167*Assembly!R$24</f>
        <v>#VALUE!</v>
      </c>
      <c r="CL167" s="140" t="e">
        <f>$AY167*Assembly!S$4+$AZ167*Assembly!S$5+$BA167*Assembly!S$6+$BB167*Assembly!S$7+$BC167*Assembly!S$8+$BD167*Assembly!S$9+$BE167*Assembly!S$10+$BF167*Assembly!S$11+$BG167*Assembly!S$12+$BH167*Assembly!S$13+$BI167*Assembly!S$14+$BJ167*Assembly!S$15+$BK167*Assembly!S$16+$BL167*Assembly!S$17+$BM167*Assembly!S$18+$BN167*Assembly!S$19+$BO167*Assembly!S$20+$BP167*Assembly!S$21+$BQ167*Assembly!S$22+$BR167*Assembly!S$23+$BS167*Assembly!S$24</f>
        <v>#VALUE!</v>
      </c>
      <c r="CM167" s="140" t="e">
        <f>$AY167*Assembly!T$4+$AZ167*Assembly!T$5+$BA167*Assembly!T$6+$BB167*Assembly!T$7+$BC167*Assembly!T$8+$BD167*Assembly!T$9+$BE167*Assembly!T$10+$BF167*Assembly!T$11+$BG167*Assembly!T$12+$BH167*Assembly!T$13+$BI167*Assembly!T$14+$BJ167*Assembly!T$15+$BK167*Assembly!T$16+$BL167*Assembly!T$17+$BM167*Assembly!T$18+$BN167*Assembly!T$19+$BO167*Assembly!T$20+$BP167*Assembly!T$21+$BQ167*Assembly!T$22+$BR167*Assembly!T$23+$BS167*Assembly!T$24</f>
        <v>#VALUE!</v>
      </c>
      <c r="CN167" s="140" t="e">
        <f>$AY167*Assembly!U$4+$AZ167*Assembly!U$5+$BA167*Assembly!U$6+$BB167*Assembly!U$7+$BC167*Assembly!U$8+$BD167*Assembly!U$9+$BE167*Assembly!U$10+$BF167*Assembly!U$11+$BG167*Assembly!U$12+$BH167*Assembly!U$13+$BI167*Assembly!U$14+$BJ167*Assembly!U$15+$BK167*Assembly!U$16+$BL167*Assembly!U$17+$BM167*Assembly!U$18+$BN167*Assembly!U$19+$BO167*Assembly!U$20+$BP167*Assembly!U$21+$BQ167*Assembly!U$22+$BR167*Assembly!U$23+$BS167*Assembly!U$24</f>
        <v>#VALUE!</v>
      </c>
      <c r="CO167" s="145" t="e">
        <f>$AY167*Assembly!V$4+$AZ167*Assembly!V$5+$BA167*Assembly!V$6+$BB167*Assembly!V$7+$BC167*Assembly!V$8+$BD167*Assembly!V$9+$BE167*Assembly!V$10+$BF167*Assembly!V$11+$BG167*Assembly!V$12+$BH167*Assembly!V$13+$BI167*Assembly!V$14+$BJ167*Assembly!V$15+$BK167*Assembly!V$16+$BL167*Assembly!V$17+$BM167*Assembly!V$18+$BN167*Assembly!V$19+$BO167*Assembly!V$20+$BP167*Assembly!V$21+$BQ167*Assembly!V$22+$BR167*Assembly!V$23+$BS167*Assembly!V$24</f>
        <v>#VALUE!</v>
      </c>
      <c r="CP167" s="145" t="e">
        <f>CF167*Refining!$F$3</f>
        <v>#VALUE!</v>
      </c>
      <c r="CQ167" s="145" t="e">
        <f>CG167*Refining!$F$4</f>
        <v>#VALUE!</v>
      </c>
      <c r="CR167" s="145" t="e">
        <f>CH167*Refining!$F$5</f>
        <v>#VALUE!</v>
      </c>
      <c r="CS167" s="145" t="e">
        <f>CI167*Refining!$F$6</f>
        <v>#VALUE!</v>
      </c>
      <c r="CT167" s="145" t="e">
        <f>CJ167*Refining!$F$7</f>
        <v>#VALUE!</v>
      </c>
      <c r="CU167" s="145" t="e">
        <f>CK167*Refining!$F$8</f>
        <v>#VALUE!</v>
      </c>
      <c r="CV167" s="145" t="e">
        <f>CL167*Refining!$F$9</f>
        <v>#VALUE!</v>
      </c>
      <c r="CW167" s="145" t="e">
        <f>CM167*Refining!$F$10</f>
        <v>#VALUE!</v>
      </c>
      <c r="CX167" s="145" t="e">
        <f>CN167*Refining!$F$11</f>
        <v>#VALUE!</v>
      </c>
      <c r="CY167" s="145" t="e">
        <f>CO167*Refining!$F$12</f>
        <v>#VALUE!</v>
      </c>
      <c r="CZ167" s="185" t="e">
        <f t="shared" ref="CZ167:DS167" si="676">IF(CF167 = 0, "", CF167)</f>
        <v>#VALUE!</v>
      </c>
      <c r="DA167" s="189" t="e">
        <f t="shared" si="676"/>
        <v>#VALUE!</v>
      </c>
      <c r="DB167" s="189" t="e">
        <f t="shared" si="676"/>
        <v>#VALUE!</v>
      </c>
      <c r="DC167" s="186" t="e">
        <f t="shared" si="676"/>
        <v>#VALUE!</v>
      </c>
      <c r="DD167" s="186" t="e">
        <f t="shared" si="676"/>
        <v>#VALUE!</v>
      </c>
      <c r="DE167" s="186" t="e">
        <f t="shared" si="676"/>
        <v>#VALUE!</v>
      </c>
      <c r="DF167" s="186" t="e">
        <f t="shared" si="676"/>
        <v>#VALUE!</v>
      </c>
      <c r="DG167" s="186" t="e">
        <f t="shared" si="676"/>
        <v>#VALUE!</v>
      </c>
      <c r="DH167" s="186" t="e">
        <f t="shared" si="676"/>
        <v>#VALUE!</v>
      </c>
      <c r="DI167" s="187" t="e">
        <f t="shared" si="676"/>
        <v>#VALUE!</v>
      </c>
      <c r="DJ167" s="185" t="e">
        <f t="shared" si="676"/>
        <v>#VALUE!</v>
      </c>
      <c r="DK167" s="189" t="e">
        <f t="shared" si="676"/>
        <v>#VALUE!</v>
      </c>
      <c r="DL167" s="189" t="e">
        <f t="shared" si="676"/>
        <v>#VALUE!</v>
      </c>
      <c r="DM167" s="186" t="e">
        <f t="shared" si="676"/>
        <v>#VALUE!</v>
      </c>
      <c r="DN167" s="211" t="e">
        <f t="shared" si="676"/>
        <v>#VALUE!</v>
      </c>
      <c r="DO167" s="186" t="e">
        <f t="shared" si="676"/>
        <v>#VALUE!</v>
      </c>
      <c r="DP167" s="186" t="e">
        <f t="shared" si="676"/>
        <v>#VALUE!</v>
      </c>
      <c r="DQ167" s="186" t="e">
        <f t="shared" si="676"/>
        <v>#VALUE!</v>
      </c>
      <c r="DR167" s="186" t="e">
        <f t="shared" si="676"/>
        <v>#VALUE!</v>
      </c>
      <c r="DS167" s="187" t="e">
        <f t="shared" si="676"/>
        <v>#VALUE!</v>
      </c>
      <c r="DT167" s="185" t="e">
        <f t="shared" si="11"/>
        <v>#VALUE!</v>
      </c>
      <c r="DU167" s="189" t="e">
        <f t="shared" si="12"/>
        <v>#VALUE!</v>
      </c>
      <c r="DV167" s="133" t="e">
        <f>CZ167*'Ores &amp; Ingots'!$C$3+DA167*'Ores &amp; Ingots'!$C$4+DB167*'Ores &amp; Ingots'!$C$5+DC167*'Ores &amp; Ingots'!$C$6+DD167*'Ores &amp; Ingots'!$C$7+DE167*'Ores &amp; Ingots'!$C$8+DF167*'Ores &amp; Ingots'!$C$9+DG167*'Ores &amp; Ingots'!$C$10+DH167*'Ores &amp; Ingots'!$C$11+DI167*'Ores &amp; Ingots'!$C$12</f>
        <v>#VALUE!</v>
      </c>
      <c r="DW167" s="133" t="e">
        <f>DJ167*'Ores &amp; Ingots'!$B$3+DK167*'Ores &amp; Ingots'!$B$4+DL167*'Ores &amp; Ingots'!$B$5+DM167*'Ores &amp; Ingots'!$B$6+DN167*'Ores &amp; Ingots'!$B$7+DO167*'Ores &amp; Ingots'!$B$8+DP167*'Ores &amp; Ingots'!$B$9+DQ167*'Ores &amp; Ingots'!$B$10+DR167*'Ores &amp; Ingots'!$B$11+DS167*'Ores &amp; Ingots'!$B$12</f>
        <v>#VALUE!</v>
      </c>
      <c r="DX167" s="189" t="e">
        <f>CZ167*Refining!$G$3+DA167*Refining!$G$4+DB167*Refining!$G$5+DC167*Refining!$G$6+DD167*Refining!$G$7+DE167*Refining!$G$8+DF167*Refining!$G$9+DG167*Refining!$G$10+DH167*Refining!$G$11+DI167*Refining!$G$12</f>
        <v>#VALUE!</v>
      </c>
      <c r="DY167" s="189" t="e">
        <f t="shared" si="13"/>
        <v>#VALUE!</v>
      </c>
      <c r="DZ167" s="192" t="e">
        <f t="shared" si="14"/>
        <v>#VALUE!</v>
      </c>
      <c r="EA167" s="185" t="e">
        <f t="shared" si="15"/>
        <v>#VALUE!</v>
      </c>
      <c r="EB167" s="194" t="e">
        <f t="shared" ref="EB167:EC167" si="677">EA167/60</f>
        <v>#VALUE!</v>
      </c>
      <c r="EC167" s="194" t="e">
        <f t="shared" si="677"/>
        <v>#VALUE!</v>
      </c>
      <c r="ED167" s="185" t="e">
        <f t="shared" si="17"/>
        <v>#VALUE!</v>
      </c>
      <c r="EE167" s="194" t="e">
        <f t="shared" ref="EE167:EF167" si="678">ED167/1000</f>
        <v>#VALUE!</v>
      </c>
      <c r="EF167" s="196" t="e">
        <f t="shared" si="678"/>
        <v>#VALUE!</v>
      </c>
      <c r="EG167" s="130" t="e">
        <f t="shared" si="19"/>
        <v>#VALUE!</v>
      </c>
      <c r="EH167" s="132" t="e">
        <f t="shared" si="20"/>
        <v>#VALUE!</v>
      </c>
      <c r="EI167" s="384">
        <v>1728</v>
      </c>
    </row>
    <row r="168" spans="1:139" ht="12.75" hidden="1" x14ac:dyDescent="0.2">
      <c r="A168" s="864"/>
      <c r="B168" s="135" t="s">
        <v>373</v>
      </c>
      <c r="C168" s="137" t="s">
        <v>155</v>
      </c>
      <c r="D168" s="137">
        <v>3</v>
      </c>
      <c r="E168" s="137">
        <v>1</v>
      </c>
      <c r="F168" s="137">
        <v>3</v>
      </c>
      <c r="G168" s="139">
        <f t="shared" si="0"/>
        <v>1.125</v>
      </c>
      <c r="H168" s="140">
        <v>15</v>
      </c>
      <c r="I168" s="140">
        <v>15</v>
      </c>
      <c r="J168" s="140">
        <f>H168/Main!$D$9</f>
        <v>3</v>
      </c>
      <c r="K168" s="140">
        <f>I168/Main!$D$10</f>
        <v>7.5</v>
      </c>
      <c r="L168" s="140">
        <f t="shared" si="1"/>
        <v>2.5</v>
      </c>
      <c r="M168" s="140">
        <v>0.3</v>
      </c>
      <c r="N168" s="143"/>
      <c r="O168" s="143"/>
      <c r="P168" s="143"/>
      <c r="Q168" s="145"/>
      <c r="R168" s="143"/>
      <c r="S168" s="146"/>
      <c r="T168" s="146"/>
      <c r="U168" s="143"/>
      <c r="V168" s="143"/>
      <c r="W168" s="146"/>
      <c r="X168" s="146"/>
      <c r="Y168" s="143"/>
      <c r="Z168" s="143"/>
      <c r="AA168" s="143"/>
      <c r="AB168" s="143"/>
      <c r="AC168" s="362"/>
      <c r="AD168" s="133">
        <v>4</v>
      </c>
      <c r="AE168" s="133">
        <v>0</v>
      </c>
      <c r="AF168" s="133">
        <v>0</v>
      </c>
      <c r="AG168" s="167">
        <v>2</v>
      </c>
      <c r="AH168" s="133">
        <v>15</v>
      </c>
      <c r="AI168" s="133">
        <v>0</v>
      </c>
      <c r="AJ168" s="133">
        <v>0</v>
      </c>
      <c r="AK168" s="133">
        <v>0</v>
      </c>
      <c r="AL168" s="133">
        <v>0</v>
      </c>
      <c r="AM168" s="133">
        <v>0</v>
      </c>
      <c r="AN168" s="133">
        <v>0</v>
      </c>
      <c r="AO168" s="133">
        <v>3</v>
      </c>
      <c r="AP168" s="133">
        <v>0</v>
      </c>
      <c r="AQ168" s="133">
        <v>0</v>
      </c>
      <c r="AR168" s="133">
        <v>0</v>
      </c>
      <c r="AS168" s="133">
        <v>0</v>
      </c>
      <c r="AT168" s="133">
        <v>0</v>
      </c>
      <c r="AU168" s="133">
        <v>0</v>
      </c>
      <c r="AV168" s="133">
        <v>0</v>
      </c>
      <c r="AW168" s="133">
        <v>0</v>
      </c>
      <c r="AX168" s="133">
        <v>0</v>
      </c>
      <c r="AY168" s="174">
        <f t="shared" ref="AY168:BS168" si="679">IF(AD168 = 0, "", AD168)</f>
        <v>4</v>
      </c>
      <c r="AZ168" s="137" t="str">
        <f t="shared" si="679"/>
        <v/>
      </c>
      <c r="BA168" s="137" t="str">
        <f t="shared" si="679"/>
        <v/>
      </c>
      <c r="BB168" s="167">
        <f t="shared" si="679"/>
        <v>2</v>
      </c>
      <c r="BC168" s="133">
        <f t="shared" si="679"/>
        <v>15</v>
      </c>
      <c r="BD168" s="137" t="str">
        <f t="shared" si="679"/>
        <v/>
      </c>
      <c r="BE168" s="137" t="str">
        <f t="shared" si="679"/>
        <v/>
      </c>
      <c r="BF168" s="137" t="str">
        <f t="shared" si="679"/>
        <v/>
      </c>
      <c r="BG168" s="137" t="str">
        <f t="shared" si="679"/>
        <v/>
      </c>
      <c r="BH168" s="137" t="str">
        <f t="shared" si="679"/>
        <v/>
      </c>
      <c r="BI168" s="137" t="str">
        <f t="shared" si="679"/>
        <v/>
      </c>
      <c r="BJ168" s="133">
        <f t="shared" si="679"/>
        <v>3</v>
      </c>
      <c r="BK168" s="137" t="str">
        <f t="shared" si="679"/>
        <v/>
      </c>
      <c r="BL168" s="137" t="str">
        <f t="shared" si="679"/>
        <v/>
      </c>
      <c r="BM168" s="137" t="str">
        <f t="shared" si="679"/>
        <v/>
      </c>
      <c r="BN168" s="137" t="str">
        <f t="shared" si="679"/>
        <v/>
      </c>
      <c r="BO168" s="137" t="str">
        <f t="shared" si="679"/>
        <v/>
      </c>
      <c r="BP168" s="137" t="str">
        <f t="shared" si="679"/>
        <v/>
      </c>
      <c r="BQ168" s="137" t="str">
        <f t="shared" si="679"/>
        <v/>
      </c>
      <c r="BR168" s="137" t="str">
        <f t="shared" si="679"/>
        <v/>
      </c>
      <c r="BS168" s="169" t="str">
        <f t="shared" si="679"/>
        <v/>
      </c>
      <c r="BT168" s="174" t="e">
        <f>$AY168*Assembly!Z$4+$AZ168*Assembly!Z$5+$BA168*Assembly!Z$6+$BB168*Assembly!Z$7+$BC168*Assembly!Z$8+$BD168*Assembly!Z$9+$BE168*Assembly!Z$10+$BF168*Assembly!Z$11+$BG168*Assembly!Z$12+$BH168*Assembly!Z$13+$BI168*Assembly!Z$14+$BJ168*Assembly!Z$15+$BK168*Assembly!Z$16+$BL168*Assembly!Z$17+$BM168*Assembly!Z$18+$BN168*Assembly!Z$19+$BO168*Assembly!Z$20+$BP168*Assembly!Z$21+$BQ168*Assembly!Z$22+$BR168*Assembly!Z$23+$BS168*Assembly!Z$24</f>
        <v>#VALUE!</v>
      </c>
      <c r="BU168" s="133" t="e">
        <f t="shared" si="3"/>
        <v>#VALUE!</v>
      </c>
      <c r="BV168" s="133"/>
      <c r="BW168" s="133" t="e">
        <f>$AY168*Assembly!AD$4+$AZ168*Assembly!AD$5+$BA168*Assembly!AD$6+$BB168*Assembly!AD$7+$BC168*Assembly!AD$8+$BD168*Assembly!AD$9+$BE168*Assembly!AD$10+$BF168*Assembly!AD$11+$BG168*Assembly!AD$12+$BH168*Assembly!AD$13+$BI168*Assembly!AD$14+$BJ168*Assembly!AD$15+$BK168*Assembly!AD$16+$BL168*Assembly!AD$17+$BM168*Assembly!AD$18+$BN168*Assembly!AD$19+$BO168*Assembly!AD$20+$BP168*Assembly!AD$21+$BQ168*Assembly!AD$22+$BR168*Assembly!AD$23+$BS168*Assembly!AD$24</f>
        <v>#VALUE!</v>
      </c>
      <c r="BX168" s="177" t="e">
        <f t="shared" si="4"/>
        <v>#VALUE!</v>
      </c>
      <c r="BY168" s="178" t="e">
        <f t="shared" si="5"/>
        <v>#VALUE!</v>
      </c>
      <c r="BZ168" s="179" t="e">
        <f t="shared" si="6"/>
        <v>#VALUE!</v>
      </c>
      <c r="CA168" s="178" t="e">
        <f t="shared" si="7"/>
        <v>#VALUE!</v>
      </c>
      <c r="CB168" s="133" t="e">
        <f>$AY168*Assembly!Y$4+$AZ168*Assembly!Y$5+$BA168*Assembly!Y$6+$BB168*Assembly!Y$7+$BC168*Assembly!Y$8+$BD168*Assembly!Y$9+$BE168*Assembly!Y$10+$BF168*Assembly!Y$11+$BG168*Assembly!Y$12+$BH168*Assembly!Y$13+$BI168*Assembly!Y$14+$BJ168*Assembly!Y$15+$BK168*Assembly!Y$16+$BL168*Assembly!Y$17+$BM168*Assembly!Y$18+$BN168*Assembly!Y$19+$BO168*Assembly!Y$20+$BP168*Assembly!Y$21+$BQ168*Assembly!Y$22+$BR168*Assembly!Y$23+$BS168*Assembly!Y$24</f>
        <v>#VALUE!</v>
      </c>
      <c r="CC168" s="133" t="e">
        <f t="shared" si="8"/>
        <v>#VALUE!</v>
      </c>
      <c r="CD168" s="130" t="e">
        <f t="shared" si="9"/>
        <v>#VALUE!</v>
      </c>
      <c r="CE168" s="183" t="e">
        <f>$AY168*Assembly!AC$4+$AZ168*Assembly!AC$5+$BA168*Assembly!AC$6+$BB168*Assembly!AC$7+$BC168*Assembly!AC$8+$BD168*Assembly!AC$9+$BE168*Assembly!AC$10+$BF168*Assembly!AC$11+$BG168*Assembly!AC$12+$BH168*Assembly!AC$13+$BI168*Assembly!AC$14+$BJ168*Assembly!AC$15+$BK168*Assembly!AC$16+$BL168*Assembly!AC$17+$BM168*Assembly!AC$18+$BN168*Assembly!AC$19+$BO168*Assembly!AC$20+$BP168*Assembly!AC$21+$BQ168*Assembly!AC$22+$BR168*Assembly!AC$23+$BS168*Assembly!AC$24</f>
        <v>#VALUE!</v>
      </c>
      <c r="CF168" s="145" t="e">
        <f>$AY168*Assembly!M$4+$AZ168*Assembly!M$5+$BA168*Assembly!M$6+$BB168*Assembly!M$7+$BC168*Assembly!M$8+$BD168*Assembly!M$9+$BE168*Assembly!M$10+$BF168*Assembly!M$11+$BG168*Assembly!M$12+$BH168*Assembly!M$13+$BI168*Assembly!M$14+$BJ168*Assembly!M$15+$BK168*Assembly!M$16+$BL168*Assembly!M$17+$BM168*Assembly!M$18+$BN168*Assembly!M$19+$BO168*Assembly!M$20+$BP168*Assembly!M$21+$BQ168*Assembly!M$22+$BR168*Assembly!M$23+$BS168*Assembly!M$24</f>
        <v>#VALUE!</v>
      </c>
      <c r="CG168" s="145" t="e">
        <f>$AY168*Assembly!N$4+$AZ168*Assembly!N$5+$BA168*Assembly!N$6+$BB168*Assembly!N$7+$BC168*Assembly!N$8+$BD168*Assembly!N$9+$BE168*Assembly!N$10+$BF168*Assembly!N$11+$BG168*Assembly!N$12+$BH168*Assembly!N$13+$BI168*Assembly!N$14+$BJ168*Assembly!N$15+$BK168*Assembly!N$16+$BL168*Assembly!N$17+$BM168*Assembly!N$18+$BN168*Assembly!N$19+$BO168*Assembly!N$20+$BP168*Assembly!N$21+$BQ168*Assembly!N$22+$BR168*Assembly!N$23+$BS168*Assembly!N$24</f>
        <v>#VALUE!</v>
      </c>
      <c r="CH168" s="145" t="e">
        <f>$AY168*Assembly!O$4+$AZ168*Assembly!O$5+$BA168*Assembly!O$6+$BB168*Assembly!O$7+$BC168*Assembly!O$8+$BD168*Assembly!O$9+$BE168*Assembly!O$10+$BF168*Assembly!O$11+$BG168*Assembly!O$12+$BH168*Assembly!O$13+$BI168*Assembly!O$14+$BJ168*Assembly!O$15+$BK168*Assembly!O$16+$BL168*Assembly!O$17+$BM168*Assembly!O$18+$BN168*Assembly!O$19+$BO168*Assembly!O$20+$BP168*Assembly!O$21+$BQ168*Assembly!O$22+$BR168*Assembly!O$23+$BS168*Assembly!O$24</f>
        <v>#VALUE!</v>
      </c>
      <c r="CI168" s="140" t="e">
        <f>$AY168*Assembly!P$4+$AZ168*Assembly!P$5+$BA168*Assembly!P$6+$BB168*Assembly!P$7+$BC168*Assembly!P$8+$BD168*Assembly!P$9+$BE168*Assembly!P$10+$BF168*Assembly!P$11+$BG168*Assembly!P$12+$BH168*Assembly!P$13+$BI168*Assembly!P$14+$BJ168*Assembly!P$15+$BK168*Assembly!P$16+$BL168*Assembly!P$17+$BM168*Assembly!P$18+$BN168*Assembly!P$19+$BO168*Assembly!P$20+$BP168*Assembly!P$21+$BQ168*Assembly!P$22+$BR168*Assembly!P$23+$BS168*Assembly!P$24</f>
        <v>#VALUE!</v>
      </c>
      <c r="CJ168" s="140" t="e">
        <f>$AY168*Assembly!Q$4+$AZ168*Assembly!Q$5+$BA168*Assembly!Q$6+$BB168*Assembly!Q$7+$BC168*Assembly!Q$8+$BD168*Assembly!Q$9+$BE168*Assembly!Q$10+$BF168*Assembly!Q$11+$BG168*Assembly!Q$12+$BH168*Assembly!Q$13+$BI168*Assembly!Q$14+$BJ168*Assembly!Q$15+$BK168*Assembly!Q$16+$BL168*Assembly!Q$17+$BM168*Assembly!Q$18+$BN168*Assembly!Q$19+$BO168*Assembly!Q$20+$BP168*Assembly!Q$21+$BQ168*Assembly!Q$22+$BR168*Assembly!Q$23+$BS168*Assembly!Q$24</f>
        <v>#VALUE!</v>
      </c>
      <c r="CK168" s="145" t="e">
        <f>$AY168*Assembly!R$4+$AZ168*Assembly!R$5+$BA168*Assembly!R$6+$BB168*Assembly!R$7+$BC168*Assembly!R$8+$BD168*Assembly!R$9+$BE168*Assembly!R$10+$BF168*Assembly!R$11+$BG168*Assembly!R$12+$BH168*Assembly!R$13+$BI168*Assembly!R$14+$BJ168*Assembly!R$15+$BK168*Assembly!R$16+$BL168*Assembly!R$17+$BM168*Assembly!R$18+$BN168*Assembly!R$19+$BO168*Assembly!R$20+$BP168*Assembly!R$21+$BQ168*Assembly!R$22+$BR168*Assembly!R$23+$BS168*Assembly!R$24</f>
        <v>#VALUE!</v>
      </c>
      <c r="CL168" s="140" t="e">
        <f>$AY168*Assembly!S$4+$AZ168*Assembly!S$5+$BA168*Assembly!S$6+$BB168*Assembly!S$7+$BC168*Assembly!S$8+$BD168*Assembly!S$9+$BE168*Assembly!S$10+$BF168*Assembly!S$11+$BG168*Assembly!S$12+$BH168*Assembly!S$13+$BI168*Assembly!S$14+$BJ168*Assembly!S$15+$BK168*Assembly!S$16+$BL168*Assembly!S$17+$BM168*Assembly!S$18+$BN168*Assembly!S$19+$BO168*Assembly!S$20+$BP168*Assembly!S$21+$BQ168*Assembly!S$22+$BR168*Assembly!S$23+$BS168*Assembly!S$24</f>
        <v>#VALUE!</v>
      </c>
      <c r="CM168" s="140" t="e">
        <f>$AY168*Assembly!T$4+$AZ168*Assembly!T$5+$BA168*Assembly!T$6+$BB168*Assembly!T$7+$BC168*Assembly!T$8+$BD168*Assembly!T$9+$BE168*Assembly!T$10+$BF168*Assembly!T$11+$BG168*Assembly!T$12+$BH168*Assembly!T$13+$BI168*Assembly!T$14+$BJ168*Assembly!T$15+$BK168*Assembly!T$16+$BL168*Assembly!T$17+$BM168*Assembly!T$18+$BN168*Assembly!T$19+$BO168*Assembly!T$20+$BP168*Assembly!T$21+$BQ168*Assembly!T$22+$BR168*Assembly!T$23+$BS168*Assembly!T$24</f>
        <v>#VALUE!</v>
      </c>
      <c r="CN168" s="140" t="e">
        <f>$AY168*Assembly!U$4+$AZ168*Assembly!U$5+$BA168*Assembly!U$6+$BB168*Assembly!U$7+$BC168*Assembly!U$8+$BD168*Assembly!U$9+$BE168*Assembly!U$10+$BF168*Assembly!U$11+$BG168*Assembly!U$12+$BH168*Assembly!U$13+$BI168*Assembly!U$14+$BJ168*Assembly!U$15+$BK168*Assembly!U$16+$BL168*Assembly!U$17+$BM168*Assembly!U$18+$BN168*Assembly!U$19+$BO168*Assembly!U$20+$BP168*Assembly!U$21+$BQ168*Assembly!U$22+$BR168*Assembly!U$23+$BS168*Assembly!U$24</f>
        <v>#VALUE!</v>
      </c>
      <c r="CO168" s="145" t="e">
        <f>$AY168*Assembly!V$4+$AZ168*Assembly!V$5+$BA168*Assembly!V$6+$BB168*Assembly!V$7+$BC168*Assembly!V$8+$BD168*Assembly!V$9+$BE168*Assembly!V$10+$BF168*Assembly!V$11+$BG168*Assembly!V$12+$BH168*Assembly!V$13+$BI168*Assembly!V$14+$BJ168*Assembly!V$15+$BK168*Assembly!V$16+$BL168*Assembly!V$17+$BM168*Assembly!V$18+$BN168*Assembly!V$19+$BO168*Assembly!V$20+$BP168*Assembly!V$21+$BQ168*Assembly!V$22+$BR168*Assembly!V$23+$BS168*Assembly!V$24</f>
        <v>#VALUE!</v>
      </c>
      <c r="CP168" s="145" t="e">
        <f>CF168*Refining!$F$3</f>
        <v>#VALUE!</v>
      </c>
      <c r="CQ168" s="145" t="e">
        <f>CG168*Refining!$F$4</f>
        <v>#VALUE!</v>
      </c>
      <c r="CR168" s="145" t="e">
        <f>CH168*Refining!$F$5</f>
        <v>#VALUE!</v>
      </c>
      <c r="CS168" s="145" t="e">
        <f>CI168*Refining!$F$6</f>
        <v>#VALUE!</v>
      </c>
      <c r="CT168" s="145" t="e">
        <f>CJ168*Refining!$F$7</f>
        <v>#VALUE!</v>
      </c>
      <c r="CU168" s="145" t="e">
        <f>CK168*Refining!$F$8</f>
        <v>#VALUE!</v>
      </c>
      <c r="CV168" s="145" t="e">
        <f>CL168*Refining!$F$9</f>
        <v>#VALUE!</v>
      </c>
      <c r="CW168" s="145" t="e">
        <f>CM168*Refining!$F$10</f>
        <v>#VALUE!</v>
      </c>
      <c r="CX168" s="145" t="e">
        <f>CN168*Refining!$F$11</f>
        <v>#VALUE!</v>
      </c>
      <c r="CY168" s="145" t="e">
        <f>CO168*Refining!$F$12</f>
        <v>#VALUE!</v>
      </c>
      <c r="CZ168" s="185" t="e">
        <f t="shared" ref="CZ168:DS168" si="680">IF(CF168 = 0, "", CF168)</f>
        <v>#VALUE!</v>
      </c>
      <c r="DA168" s="189" t="e">
        <f t="shared" si="680"/>
        <v>#VALUE!</v>
      </c>
      <c r="DB168" s="189" t="e">
        <f t="shared" si="680"/>
        <v>#VALUE!</v>
      </c>
      <c r="DC168" s="186" t="e">
        <f t="shared" si="680"/>
        <v>#VALUE!</v>
      </c>
      <c r="DD168" s="186" t="e">
        <f t="shared" si="680"/>
        <v>#VALUE!</v>
      </c>
      <c r="DE168" s="186" t="e">
        <f t="shared" si="680"/>
        <v>#VALUE!</v>
      </c>
      <c r="DF168" s="186" t="e">
        <f t="shared" si="680"/>
        <v>#VALUE!</v>
      </c>
      <c r="DG168" s="186" t="e">
        <f t="shared" si="680"/>
        <v>#VALUE!</v>
      </c>
      <c r="DH168" s="186" t="e">
        <f t="shared" si="680"/>
        <v>#VALUE!</v>
      </c>
      <c r="DI168" s="187" t="e">
        <f t="shared" si="680"/>
        <v>#VALUE!</v>
      </c>
      <c r="DJ168" s="185" t="e">
        <f t="shared" si="680"/>
        <v>#VALUE!</v>
      </c>
      <c r="DK168" s="189" t="e">
        <f t="shared" si="680"/>
        <v>#VALUE!</v>
      </c>
      <c r="DL168" s="189" t="e">
        <f t="shared" si="680"/>
        <v>#VALUE!</v>
      </c>
      <c r="DM168" s="186" t="e">
        <f t="shared" si="680"/>
        <v>#VALUE!</v>
      </c>
      <c r="DN168" s="211" t="e">
        <f t="shared" si="680"/>
        <v>#VALUE!</v>
      </c>
      <c r="DO168" s="186" t="e">
        <f t="shared" si="680"/>
        <v>#VALUE!</v>
      </c>
      <c r="DP168" s="186" t="e">
        <f t="shared" si="680"/>
        <v>#VALUE!</v>
      </c>
      <c r="DQ168" s="186" t="e">
        <f t="shared" si="680"/>
        <v>#VALUE!</v>
      </c>
      <c r="DR168" s="186" t="e">
        <f t="shared" si="680"/>
        <v>#VALUE!</v>
      </c>
      <c r="DS168" s="187" t="e">
        <f t="shared" si="680"/>
        <v>#VALUE!</v>
      </c>
      <c r="DT168" s="185" t="e">
        <f t="shared" si="11"/>
        <v>#VALUE!</v>
      </c>
      <c r="DU168" s="189" t="e">
        <f t="shared" si="12"/>
        <v>#VALUE!</v>
      </c>
      <c r="DV168" s="133" t="e">
        <f>CZ168*'Ores &amp; Ingots'!$C$3+DA168*'Ores &amp; Ingots'!$C$4+DB168*'Ores &amp; Ingots'!$C$5+DC168*'Ores &amp; Ingots'!$C$6+DD168*'Ores &amp; Ingots'!$C$7+DE168*'Ores &amp; Ingots'!$C$8+DF168*'Ores &amp; Ingots'!$C$9+DG168*'Ores &amp; Ingots'!$C$10+DH168*'Ores &amp; Ingots'!$C$11+DI168*'Ores &amp; Ingots'!$C$12</f>
        <v>#VALUE!</v>
      </c>
      <c r="DW168" s="133" t="e">
        <f>DJ168*'Ores &amp; Ingots'!$B$3+DK168*'Ores &amp; Ingots'!$B$4+DL168*'Ores &amp; Ingots'!$B$5+DM168*'Ores &amp; Ingots'!$B$6+DN168*'Ores &amp; Ingots'!$B$7+DO168*'Ores &amp; Ingots'!$B$8+DP168*'Ores &amp; Ingots'!$B$9+DQ168*'Ores &amp; Ingots'!$B$10+DR168*'Ores &amp; Ingots'!$B$11+DS168*'Ores &amp; Ingots'!$B$12</f>
        <v>#VALUE!</v>
      </c>
      <c r="DX168" s="189" t="e">
        <f>CZ168*Refining!$G$3+DA168*Refining!$G$4+DB168*Refining!$G$5+DC168*Refining!$G$6+DD168*Refining!$G$7+DE168*Refining!$G$8+DF168*Refining!$G$9+DG168*Refining!$G$10+DH168*Refining!$G$11+DI168*Refining!$G$12</f>
        <v>#VALUE!</v>
      </c>
      <c r="DY168" s="189" t="e">
        <f t="shared" si="13"/>
        <v>#VALUE!</v>
      </c>
      <c r="DZ168" s="192" t="e">
        <f t="shared" si="14"/>
        <v>#VALUE!</v>
      </c>
      <c r="EA168" s="185" t="e">
        <f t="shared" si="15"/>
        <v>#VALUE!</v>
      </c>
      <c r="EB168" s="194" t="e">
        <f t="shared" ref="EB168:EC168" si="681">EA168/60</f>
        <v>#VALUE!</v>
      </c>
      <c r="EC168" s="194" t="e">
        <f t="shared" si="681"/>
        <v>#VALUE!</v>
      </c>
      <c r="ED168" s="185" t="e">
        <f t="shared" si="17"/>
        <v>#VALUE!</v>
      </c>
      <c r="EE168" s="194" t="e">
        <f t="shared" ref="EE168:EF168" si="682">ED168/1000</f>
        <v>#VALUE!</v>
      </c>
      <c r="EF168" s="196" t="e">
        <f t="shared" si="682"/>
        <v>#VALUE!</v>
      </c>
      <c r="EG168" s="130" t="e">
        <f t="shared" si="19"/>
        <v>#VALUE!</v>
      </c>
      <c r="EH168" s="132" t="e">
        <f t="shared" si="20"/>
        <v>#VALUE!</v>
      </c>
      <c r="EI168" s="384" t="s">
        <v>28</v>
      </c>
    </row>
    <row r="169" spans="1:139" ht="12.75" x14ac:dyDescent="0.2">
      <c r="A169" s="864"/>
      <c r="B169" s="297" t="s">
        <v>374</v>
      </c>
      <c r="C169" s="216" t="s">
        <v>156</v>
      </c>
      <c r="D169" s="216">
        <v>5</v>
      </c>
      <c r="E169" s="216">
        <v>2</v>
      </c>
      <c r="F169" s="216">
        <v>5</v>
      </c>
      <c r="G169" s="229">
        <f t="shared" si="0"/>
        <v>781.25</v>
      </c>
      <c r="H169" s="230">
        <v>30</v>
      </c>
      <c r="I169" s="230">
        <v>30</v>
      </c>
      <c r="J169" s="230">
        <f>H169/Main!$D$9</f>
        <v>6</v>
      </c>
      <c r="K169" s="230">
        <f>I169/Main!$D$10</f>
        <v>15</v>
      </c>
      <c r="L169" s="230">
        <f t="shared" si="1"/>
        <v>2.5</v>
      </c>
      <c r="M169" s="230">
        <v>0.3</v>
      </c>
      <c r="N169" s="233"/>
      <c r="O169" s="233"/>
      <c r="P169" s="233"/>
      <c r="Q169" s="232"/>
      <c r="R169" s="233"/>
      <c r="S169" s="234"/>
      <c r="T169" s="234"/>
      <c r="U169" s="233"/>
      <c r="V169" s="233"/>
      <c r="W169" s="234"/>
      <c r="X169" s="234"/>
      <c r="Y169" s="233"/>
      <c r="Z169" s="233"/>
      <c r="AA169" s="233"/>
      <c r="AB169" s="233"/>
      <c r="AC169" s="366" t="s">
        <v>220</v>
      </c>
      <c r="AD169" s="226">
        <v>80</v>
      </c>
      <c r="AE169" s="226">
        <v>0</v>
      </c>
      <c r="AF169" s="226">
        <v>0</v>
      </c>
      <c r="AG169" s="227">
        <v>40</v>
      </c>
      <c r="AH169" s="226">
        <v>280</v>
      </c>
      <c r="AI169" s="226">
        <v>0</v>
      </c>
      <c r="AJ169" s="226">
        <v>0</v>
      </c>
      <c r="AK169" s="226">
        <v>0</v>
      </c>
      <c r="AL169" s="226">
        <v>0</v>
      </c>
      <c r="AM169" s="226">
        <v>0</v>
      </c>
      <c r="AN169" s="226">
        <v>0</v>
      </c>
      <c r="AO169" s="226">
        <v>80</v>
      </c>
      <c r="AP169" s="226">
        <v>0</v>
      </c>
      <c r="AQ169" s="226">
        <v>0</v>
      </c>
      <c r="AR169" s="226">
        <v>0</v>
      </c>
      <c r="AS169" s="226">
        <v>0</v>
      </c>
      <c r="AT169" s="226">
        <v>0</v>
      </c>
      <c r="AU169" s="226">
        <v>0</v>
      </c>
      <c r="AV169" s="226">
        <v>0</v>
      </c>
      <c r="AW169" s="226">
        <v>0</v>
      </c>
      <c r="AX169" s="226">
        <v>0</v>
      </c>
      <c r="AY169" s="225">
        <f t="shared" ref="AY169:BS169" si="683">IF(AD169 = 0, "", AD169)</f>
        <v>80</v>
      </c>
      <c r="AZ169" s="216" t="str">
        <f t="shared" si="683"/>
        <v/>
      </c>
      <c r="BA169" s="216" t="str">
        <f t="shared" si="683"/>
        <v/>
      </c>
      <c r="BB169" s="227">
        <f t="shared" si="683"/>
        <v>40</v>
      </c>
      <c r="BC169" s="226">
        <f t="shared" si="683"/>
        <v>280</v>
      </c>
      <c r="BD169" s="216" t="str">
        <f t="shared" si="683"/>
        <v/>
      </c>
      <c r="BE169" s="216" t="str">
        <f t="shared" si="683"/>
        <v/>
      </c>
      <c r="BF169" s="216" t="str">
        <f t="shared" si="683"/>
        <v/>
      </c>
      <c r="BG169" s="216" t="str">
        <f t="shared" si="683"/>
        <v/>
      </c>
      <c r="BH169" s="216" t="str">
        <f t="shared" si="683"/>
        <v/>
      </c>
      <c r="BI169" s="216" t="str">
        <f t="shared" si="683"/>
        <v/>
      </c>
      <c r="BJ169" s="226">
        <f t="shared" si="683"/>
        <v>80</v>
      </c>
      <c r="BK169" s="216" t="str">
        <f t="shared" si="683"/>
        <v/>
      </c>
      <c r="BL169" s="216" t="str">
        <f t="shared" si="683"/>
        <v/>
      </c>
      <c r="BM169" s="216" t="str">
        <f t="shared" si="683"/>
        <v/>
      </c>
      <c r="BN169" s="216" t="str">
        <f t="shared" si="683"/>
        <v/>
      </c>
      <c r="BO169" s="216" t="str">
        <f t="shared" si="683"/>
        <v/>
      </c>
      <c r="BP169" s="216" t="str">
        <f t="shared" si="683"/>
        <v/>
      </c>
      <c r="BQ169" s="216" t="str">
        <f t="shared" si="683"/>
        <v/>
      </c>
      <c r="BR169" s="216" t="str">
        <f t="shared" si="683"/>
        <v/>
      </c>
      <c r="BS169" s="231" t="str">
        <f t="shared" si="683"/>
        <v/>
      </c>
      <c r="BT169" s="225" t="e">
        <f>$AY169*Assembly!Z$4+$AZ169*Assembly!Z$5+$BA169*Assembly!Z$6+$BB169*Assembly!Z$7+$BC169*Assembly!Z$8+$BD169*Assembly!Z$9+$BE169*Assembly!Z$10+$BF169*Assembly!Z$11+$BG169*Assembly!Z$12+$BH169*Assembly!Z$13+$BI169*Assembly!Z$14+$BJ169*Assembly!Z$15+$BK169*Assembly!Z$16+$BL169*Assembly!Z$17+$BM169*Assembly!Z$18+$BN169*Assembly!Z$19+$BO169*Assembly!Z$20+$BP169*Assembly!Z$21+$BQ169*Assembly!Z$22+$BR169*Assembly!Z$23+$BS169*Assembly!Z$24</f>
        <v>#VALUE!</v>
      </c>
      <c r="BU169" s="226" t="e">
        <f t="shared" si="3"/>
        <v>#VALUE!</v>
      </c>
      <c r="BV169" s="226"/>
      <c r="BW169" s="226" t="e">
        <f>$AY169*Assembly!AD$4+$AZ169*Assembly!AD$5+$BA169*Assembly!AD$6+$BB169*Assembly!AD$7+$BC169*Assembly!AD$8+$BD169*Assembly!AD$9+$BE169*Assembly!AD$10+$BF169*Assembly!AD$11+$BG169*Assembly!AD$12+$BH169*Assembly!AD$13+$BI169*Assembly!AD$14+$BJ169*Assembly!AD$15+$BK169*Assembly!AD$16+$BL169*Assembly!AD$17+$BM169*Assembly!AD$18+$BN169*Assembly!AD$19+$BO169*Assembly!AD$20+$BP169*Assembly!AD$21+$BQ169*Assembly!AD$22+$BR169*Assembly!AD$23+$BS169*Assembly!AD$24</f>
        <v>#VALUE!</v>
      </c>
      <c r="BX169" s="236" t="e">
        <f t="shared" si="4"/>
        <v>#VALUE!</v>
      </c>
      <c r="BY169" s="237" t="e">
        <f t="shared" si="5"/>
        <v>#VALUE!</v>
      </c>
      <c r="BZ169" s="238" t="e">
        <f t="shared" si="6"/>
        <v>#VALUE!</v>
      </c>
      <c r="CA169" s="237" t="e">
        <f t="shared" si="7"/>
        <v>#VALUE!</v>
      </c>
      <c r="CB169" s="226" t="e">
        <f>$AY169*Assembly!Y$4+$AZ169*Assembly!Y$5+$BA169*Assembly!Y$6+$BB169*Assembly!Y$7+$BC169*Assembly!Y$8+$BD169*Assembly!Y$9+$BE169*Assembly!Y$10+$BF169*Assembly!Y$11+$BG169*Assembly!Y$12+$BH169*Assembly!Y$13+$BI169*Assembly!Y$14+$BJ169*Assembly!Y$15+$BK169*Assembly!Y$16+$BL169*Assembly!Y$17+$BM169*Assembly!Y$18+$BN169*Assembly!Y$19+$BO169*Assembly!Y$20+$BP169*Assembly!Y$21+$BQ169*Assembly!Y$22+$BR169*Assembly!Y$23+$BS169*Assembly!Y$24</f>
        <v>#VALUE!</v>
      </c>
      <c r="CC169" s="226" t="e">
        <f t="shared" si="8"/>
        <v>#VALUE!</v>
      </c>
      <c r="CD169" s="239" t="e">
        <f t="shared" si="9"/>
        <v>#VALUE!</v>
      </c>
      <c r="CE169" s="240" t="e">
        <f>$AY169*Assembly!AC$4+$AZ169*Assembly!AC$5+$BA169*Assembly!AC$6+$BB169*Assembly!AC$7+$BC169*Assembly!AC$8+$BD169*Assembly!AC$9+$BE169*Assembly!AC$10+$BF169*Assembly!AC$11+$BG169*Assembly!AC$12+$BH169*Assembly!AC$13+$BI169*Assembly!AC$14+$BJ169*Assembly!AC$15+$BK169*Assembly!AC$16+$BL169*Assembly!AC$17+$BM169*Assembly!AC$18+$BN169*Assembly!AC$19+$BO169*Assembly!AC$20+$BP169*Assembly!AC$21+$BQ169*Assembly!AC$22+$BR169*Assembly!AC$23+$BS169*Assembly!AC$24</f>
        <v>#VALUE!</v>
      </c>
      <c r="CF169" s="232" t="e">
        <f>$AY169*Assembly!M$4+$AZ169*Assembly!M$5+$BA169*Assembly!M$6+$BB169*Assembly!M$7+$BC169*Assembly!M$8+$BD169*Assembly!M$9+$BE169*Assembly!M$10+$BF169*Assembly!M$11+$BG169*Assembly!M$12+$BH169*Assembly!M$13+$BI169*Assembly!M$14+$BJ169*Assembly!M$15+$BK169*Assembly!M$16+$BL169*Assembly!M$17+$BM169*Assembly!M$18+$BN169*Assembly!M$19+$BO169*Assembly!M$20+$BP169*Assembly!M$21+$BQ169*Assembly!M$22+$BR169*Assembly!M$23+$BS169*Assembly!M$24</f>
        <v>#VALUE!</v>
      </c>
      <c r="CG169" s="232" t="e">
        <f>$AY169*Assembly!N$4+$AZ169*Assembly!N$5+$BA169*Assembly!N$6+$BB169*Assembly!N$7+$BC169*Assembly!N$8+$BD169*Assembly!N$9+$BE169*Assembly!N$10+$BF169*Assembly!N$11+$BG169*Assembly!N$12+$BH169*Assembly!N$13+$BI169*Assembly!N$14+$BJ169*Assembly!N$15+$BK169*Assembly!N$16+$BL169*Assembly!N$17+$BM169*Assembly!N$18+$BN169*Assembly!N$19+$BO169*Assembly!N$20+$BP169*Assembly!N$21+$BQ169*Assembly!N$22+$BR169*Assembly!N$23+$BS169*Assembly!N$24</f>
        <v>#VALUE!</v>
      </c>
      <c r="CH169" s="232" t="e">
        <f>$AY169*Assembly!O$4+$AZ169*Assembly!O$5+$BA169*Assembly!O$6+$BB169*Assembly!O$7+$BC169*Assembly!O$8+$BD169*Assembly!O$9+$BE169*Assembly!O$10+$BF169*Assembly!O$11+$BG169*Assembly!O$12+$BH169*Assembly!O$13+$BI169*Assembly!O$14+$BJ169*Assembly!O$15+$BK169*Assembly!O$16+$BL169*Assembly!O$17+$BM169*Assembly!O$18+$BN169*Assembly!O$19+$BO169*Assembly!O$20+$BP169*Assembly!O$21+$BQ169*Assembly!O$22+$BR169*Assembly!O$23+$BS169*Assembly!O$24</f>
        <v>#VALUE!</v>
      </c>
      <c r="CI169" s="230" t="e">
        <f>$AY169*Assembly!P$4+$AZ169*Assembly!P$5+$BA169*Assembly!P$6+$BB169*Assembly!P$7+$BC169*Assembly!P$8+$BD169*Assembly!P$9+$BE169*Assembly!P$10+$BF169*Assembly!P$11+$BG169*Assembly!P$12+$BH169*Assembly!P$13+$BI169*Assembly!P$14+$BJ169*Assembly!P$15+$BK169*Assembly!P$16+$BL169*Assembly!P$17+$BM169*Assembly!P$18+$BN169*Assembly!P$19+$BO169*Assembly!P$20+$BP169*Assembly!P$21+$BQ169*Assembly!P$22+$BR169*Assembly!P$23+$BS169*Assembly!P$24</f>
        <v>#VALUE!</v>
      </c>
      <c r="CJ169" s="230" t="e">
        <f>$AY169*Assembly!Q$4+$AZ169*Assembly!Q$5+$BA169*Assembly!Q$6+$BB169*Assembly!Q$7+$BC169*Assembly!Q$8+$BD169*Assembly!Q$9+$BE169*Assembly!Q$10+$BF169*Assembly!Q$11+$BG169*Assembly!Q$12+$BH169*Assembly!Q$13+$BI169*Assembly!Q$14+$BJ169*Assembly!Q$15+$BK169*Assembly!Q$16+$BL169*Assembly!Q$17+$BM169*Assembly!Q$18+$BN169*Assembly!Q$19+$BO169*Assembly!Q$20+$BP169*Assembly!Q$21+$BQ169*Assembly!Q$22+$BR169*Assembly!Q$23+$BS169*Assembly!Q$24</f>
        <v>#VALUE!</v>
      </c>
      <c r="CK169" s="232" t="e">
        <f>$AY169*Assembly!R$4+$AZ169*Assembly!R$5+$BA169*Assembly!R$6+$BB169*Assembly!R$7+$BC169*Assembly!R$8+$BD169*Assembly!R$9+$BE169*Assembly!R$10+$BF169*Assembly!R$11+$BG169*Assembly!R$12+$BH169*Assembly!R$13+$BI169*Assembly!R$14+$BJ169*Assembly!R$15+$BK169*Assembly!R$16+$BL169*Assembly!R$17+$BM169*Assembly!R$18+$BN169*Assembly!R$19+$BO169*Assembly!R$20+$BP169*Assembly!R$21+$BQ169*Assembly!R$22+$BR169*Assembly!R$23+$BS169*Assembly!R$24</f>
        <v>#VALUE!</v>
      </c>
      <c r="CL169" s="230" t="e">
        <f>$AY169*Assembly!S$4+$AZ169*Assembly!S$5+$BA169*Assembly!S$6+$BB169*Assembly!S$7+$BC169*Assembly!S$8+$BD169*Assembly!S$9+$BE169*Assembly!S$10+$BF169*Assembly!S$11+$BG169*Assembly!S$12+$BH169*Assembly!S$13+$BI169*Assembly!S$14+$BJ169*Assembly!S$15+$BK169*Assembly!S$16+$BL169*Assembly!S$17+$BM169*Assembly!S$18+$BN169*Assembly!S$19+$BO169*Assembly!S$20+$BP169*Assembly!S$21+$BQ169*Assembly!S$22+$BR169*Assembly!S$23+$BS169*Assembly!S$24</f>
        <v>#VALUE!</v>
      </c>
      <c r="CM169" s="230" t="e">
        <f>$AY169*Assembly!T$4+$AZ169*Assembly!T$5+$BA169*Assembly!T$6+$BB169*Assembly!T$7+$BC169*Assembly!T$8+$BD169*Assembly!T$9+$BE169*Assembly!T$10+$BF169*Assembly!T$11+$BG169*Assembly!T$12+$BH169*Assembly!T$13+$BI169*Assembly!T$14+$BJ169*Assembly!T$15+$BK169*Assembly!T$16+$BL169*Assembly!T$17+$BM169*Assembly!T$18+$BN169*Assembly!T$19+$BO169*Assembly!T$20+$BP169*Assembly!T$21+$BQ169*Assembly!T$22+$BR169*Assembly!T$23+$BS169*Assembly!T$24</f>
        <v>#VALUE!</v>
      </c>
      <c r="CN169" s="230" t="e">
        <f>$AY169*Assembly!U$4+$AZ169*Assembly!U$5+$BA169*Assembly!U$6+$BB169*Assembly!U$7+$BC169*Assembly!U$8+$BD169*Assembly!U$9+$BE169*Assembly!U$10+$BF169*Assembly!U$11+$BG169*Assembly!U$12+$BH169*Assembly!U$13+$BI169*Assembly!U$14+$BJ169*Assembly!U$15+$BK169*Assembly!U$16+$BL169*Assembly!U$17+$BM169*Assembly!U$18+$BN169*Assembly!U$19+$BO169*Assembly!U$20+$BP169*Assembly!U$21+$BQ169*Assembly!U$22+$BR169*Assembly!U$23+$BS169*Assembly!U$24</f>
        <v>#VALUE!</v>
      </c>
      <c r="CO169" s="232" t="e">
        <f>$AY169*Assembly!V$4+$AZ169*Assembly!V$5+$BA169*Assembly!V$6+$BB169*Assembly!V$7+$BC169*Assembly!V$8+$BD169*Assembly!V$9+$BE169*Assembly!V$10+$BF169*Assembly!V$11+$BG169*Assembly!V$12+$BH169*Assembly!V$13+$BI169*Assembly!V$14+$BJ169*Assembly!V$15+$BK169*Assembly!V$16+$BL169*Assembly!V$17+$BM169*Assembly!V$18+$BN169*Assembly!V$19+$BO169*Assembly!V$20+$BP169*Assembly!V$21+$BQ169*Assembly!V$22+$BR169*Assembly!V$23+$BS169*Assembly!V$24</f>
        <v>#VALUE!</v>
      </c>
      <c r="CP169" s="232" t="e">
        <f>CF169*Refining!$F$3</f>
        <v>#VALUE!</v>
      </c>
      <c r="CQ169" s="232" t="e">
        <f>CG169*Refining!$F$4</f>
        <v>#VALUE!</v>
      </c>
      <c r="CR169" s="232" t="e">
        <f>CH169*Refining!$F$5</f>
        <v>#VALUE!</v>
      </c>
      <c r="CS169" s="232" t="e">
        <f>CI169*Refining!$F$6</f>
        <v>#VALUE!</v>
      </c>
      <c r="CT169" s="232" t="e">
        <f>CJ169*Refining!$F$7</f>
        <v>#VALUE!</v>
      </c>
      <c r="CU169" s="232" t="e">
        <f>CK169*Refining!$F$8</f>
        <v>#VALUE!</v>
      </c>
      <c r="CV169" s="232" t="e">
        <f>CL169*Refining!$F$9</f>
        <v>#VALUE!</v>
      </c>
      <c r="CW169" s="232" t="e">
        <f>CM169*Refining!$F$10</f>
        <v>#VALUE!</v>
      </c>
      <c r="CX169" s="232" t="e">
        <f>CN169*Refining!$F$11</f>
        <v>#VALUE!</v>
      </c>
      <c r="CY169" s="232" t="e">
        <f>CO169*Refining!$F$12</f>
        <v>#VALUE!</v>
      </c>
      <c r="CZ169" s="243" t="e">
        <f t="shared" ref="CZ169:DS169" si="684">IF(CF169 = 0, "", CF169)</f>
        <v>#VALUE!</v>
      </c>
      <c r="DA169" s="245" t="e">
        <f t="shared" si="684"/>
        <v>#VALUE!</v>
      </c>
      <c r="DB169" s="245" t="e">
        <f t="shared" si="684"/>
        <v>#VALUE!</v>
      </c>
      <c r="DC169" s="246" t="e">
        <f t="shared" si="684"/>
        <v>#VALUE!</v>
      </c>
      <c r="DD169" s="246" t="e">
        <f t="shared" si="684"/>
        <v>#VALUE!</v>
      </c>
      <c r="DE169" s="246" t="e">
        <f t="shared" si="684"/>
        <v>#VALUE!</v>
      </c>
      <c r="DF169" s="246" t="e">
        <f t="shared" si="684"/>
        <v>#VALUE!</v>
      </c>
      <c r="DG169" s="246" t="e">
        <f t="shared" si="684"/>
        <v>#VALUE!</v>
      </c>
      <c r="DH169" s="246" t="e">
        <f t="shared" si="684"/>
        <v>#VALUE!</v>
      </c>
      <c r="DI169" s="251" t="e">
        <f t="shared" si="684"/>
        <v>#VALUE!</v>
      </c>
      <c r="DJ169" s="243" t="e">
        <f t="shared" si="684"/>
        <v>#VALUE!</v>
      </c>
      <c r="DK169" s="245" t="e">
        <f t="shared" si="684"/>
        <v>#VALUE!</v>
      </c>
      <c r="DL169" s="245" t="e">
        <f t="shared" si="684"/>
        <v>#VALUE!</v>
      </c>
      <c r="DM169" s="246" t="e">
        <f t="shared" si="684"/>
        <v>#VALUE!</v>
      </c>
      <c r="DN169" s="254" t="e">
        <f t="shared" si="684"/>
        <v>#VALUE!</v>
      </c>
      <c r="DO169" s="246" t="e">
        <f t="shared" si="684"/>
        <v>#VALUE!</v>
      </c>
      <c r="DP169" s="246" t="e">
        <f t="shared" si="684"/>
        <v>#VALUE!</v>
      </c>
      <c r="DQ169" s="246" t="e">
        <f t="shared" si="684"/>
        <v>#VALUE!</v>
      </c>
      <c r="DR169" s="246" t="e">
        <f t="shared" si="684"/>
        <v>#VALUE!</v>
      </c>
      <c r="DS169" s="251" t="e">
        <f t="shared" si="684"/>
        <v>#VALUE!</v>
      </c>
      <c r="DT169" s="243" t="e">
        <f t="shared" si="11"/>
        <v>#VALUE!</v>
      </c>
      <c r="DU169" s="245" t="e">
        <f t="shared" si="12"/>
        <v>#VALUE!</v>
      </c>
      <c r="DV169" s="226" t="e">
        <f>CZ169*'Ores &amp; Ingots'!$C$3+DA169*'Ores &amp; Ingots'!$C$4+DB169*'Ores &amp; Ingots'!$C$5+DC169*'Ores &amp; Ingots'!$C$6+DD169*'Ores &amp; Ingots'!$C$7+DE169*'Ores &amp; Ingots'!$C$8+DF169*'Ores &amp; Ingots'!$C$9+DG169*'Ores &amp; Ingots'!$C$10+DH169*'Ores &amp; Ingots'!$C$11+DI169*'Ores &amp; Ingots'!$C$12</f>
        <v>#VALUE!</v>
      </c>
      <c r="DW169" s="226" t="e">
        <f>DJ169*'Ores &amp; Ingots'!$B$3+DK169*'Ores &amp; Ingots'!$B$4+DL169*'Ores &amp; Ingots'!$B$5+DM169*'Ores &amp; Ingots'!$B$6+DN169*'Ores &amp; Ingots'!$B$7+DO169*'Ores &amp; Ingots'!$B$8+DP169*'Ores &amp; Ingots'!$B$9+DQ169*'Ores &amp; Ingots'!$B$10+DR169*'Ores &amp; Ingots'!$B$11+DS169*'Ores &amp; Ingots'!$B$12</f>
        <v>#VALUE!</v>
      </c>
      <c r="DX169" s="245" t="e">
        <f>CZ169*Refining!$G$3+DA169*Refining!$G$4+DB169*Refining!$G$5+DC169*Refining!$G$6+DD169*Refining!$G$7+DE169*Refining!$G$8+DF169*Refining!$G$9+DG169*Refining!$G$10+DH169*Refining!$G$11+DI169*Refining!$G$12</f>
        <v>#VALUE!</v>
      </c>
      <c r="DY169" s="245" t="e">
        <f t="shared" si="13"/>
        <v>#VALUE!</v>
      </c>
      <c r="DZ169" s="260" t="e">
        <f t="shared" si="14"/>
        <v>#VALUE!</v>
      </c>
      <c r="EA169" s="243" t="e">
        <f t="shared" si="15"/>
        <v>#VALUE!</v>
      </c>
      <c r="EB169" s="262" t="e">
        <f t="shared" ref="EB169:EC169" si="685">EA169/60</f>
        <v>#VALUE!</v>
      </c>
      <c r="EC169" s="262" t="e">
        <f t="shared" si="685"/>
        <v>#VALUE!</v>
      </c>
      <c r="ED169" s="243" t="e">
        <f t="shared" si="17"/>
        <v>#VALUE!</v>
      </c>
      <c r="EE169" s="262" t="e">
        <f t="shared" ref="EE169:EF169" si="686">ED169/1000</f>
        <v>#VALUE!</v>
      </c>
      <c r="EF169" s="264" t="e">
        <f t="shared" si="686"/>
        <v>#VALUE!</v>
      </c>
      <c r="EG169" s="239" t="e">
        <f t="shared" si="19"/>
        <v>#VALUE!</v>
      </c>
      <c r="EH169" s="266" t="e">
        <f t="shared" si="20"/>
        <v>#VALUE!</v>
      </c>
      <c r="EI169" s="385">
        <v>1728</v>
      </c>
    </row>
    <row r="170" spans="1:139" ht="12.75" hidden="1" x14ac:dyDescent="0.2">
      <c r="A170" s="865"/>
      <c r="B170" s="297" t="s">
        <v>374</v>
      </c>
      <c r="C170" s="216" t="s">
        <v>155</v>
      </c>
      <c r="D170" s="216">
        <v>5</v>
      </c>
      <c r="E170" s="216">
        <v>2</v>
      </c>
      <c r="F170" s="216">
        <v>5</v>
      </c>
      <c r="G170" s="229">
        <f t="shared" si="0"/>
        <v>6.25</v>
      </c>
      <c r="H170" s="230">
        <v>20</v>
      </c>
      <c r="I170" s="230">
        <v>20</v>
      </c>
      <c r="J170" s="230">
        <f>H170/Main!$D$9</f>
        <v>4</v>
      </c>
      <c r="K170" s="230">
        <f>I170/Main!$D$10</f>
        <v>10</v>
      </c>
      <c r="L170" s="230">
        <f t="shared" si="1"/>
        <v>2.5</v>
      </c>
      <c r="M170" s="230">
        <v>0.3</v>
      </c>
      <c r="N170" s="233"/>
      <c r="O170" s="233"/>
      <c r="P170" s="233"/>
      <c r="Q170" s="232"/>
      <c r="R170" s="233"/>
      <c r="S170" s="234"/>
      <c r="T170" s="234"/>
      <c r="U170" s="233"/>
      <c r="V170" s="233"/>
      <c r="W170" s="234"/>
      <c r="X170" s="234"/>
      <c r="Y170" s="233"/>
      <c r="Z170" s="233"/>
      <c r="AA170" s="233"/>
      <c r="AB170" s="233"/>
      <c r="AC170" s="366"/>
      <c r="AD170" s="226">
        <v>6</v>
      </c>
      <c r="AE170" s="226">
        <v>0</v>
      </c>
      <c r="AF170" s="226">
        <v>0</v>
      </c>
      <c r="AG170" s="227">
        <v>3</v>
      </c>
      <c r="AH170" s="226">
        <v>30</v>
      </c>
      <c r="AI170" s="226">
        <v>0</v>
      </c>
      <c r="AJ170" s="226">
        <v>0</v>
      </c>
      <c r="AK170" s="226">
        <v>0</v>
      </c>
      <c r="AL170" s="226">
        <v>0</v>
      </c>
      <c r="AM170" s="226">
        <v>0</v>
      </c>
      <c r="AN170" s="226">
        <v>0</v>
      </c>
      <c r="AO170" s="226">
        <v>6</v>
      </c>
      <c r="AP170" s="226">
        <v>0</v>
      </c>
      <c r="AQ170" s="226">
        <v>0</v>
      </c>
      <c r="AR170" s="226">
        <v>0</v>
      </c>
      <c r="AS170" s="226">
        <v>0</v>
      </c>
      <c r="AT170" s="226">
        <v>0</v>
      </c>
      <c r="AU170" s="226">
        <v>0</v>
      </c>
      <c r="AV170" s="226">
        <v>0</v>
      </c>
      <c r="AW170" s="226">
        <v>0</v>
      </c>
      <c r="AX170" s="226">
        <v>0</v>
      </c>
      <c r="AY170" s="225">
        <f t="shared" ref="AY170:BS170" si="687">IF(AD170 = 0, "", AD170)</f>
        <v>6</v>
      </c>
      <c r="AZ170" s="216" t="str">
        <f t="shared" si="687"/>
        <v/>
      </c>
      <c r="BA170" s="216" t="str">
        <f t="shared" si="687"/>
        <v/>
      </c>
      <c r="BB170" s="227">
        <f t="shared" si="687"/>
        <v>3</v>
      </c>
      <c r="BC170" s="226">
        <f t="shared" si="687"/>
        <v>30</v>
      </c>
      <c r="BD170" s="216" t="str">
        <f t="shared" si="687"/>
        <v/>
      </c>
      <c r="BE170" s="216" t="str">
        <f t="shared" si="687"/>
        <v/>
      </c>
      <c r="BF170" s="216" t="str">
        <f t="shared" si="687"/>
        <v/>
      </c>
      <c r="BG170" s="216" t="str">
        <f t="shared" si="687"/>
        <v/>
      </c>
      <c r="BH170" s="216" t="str">
        <f t="shared" si="687"/>
        <v/>
      </c>
      <c r="BI170" s="216" t="str">
        <f t="shared" si="687"/>
        <v/>
      </c>
      <c r="BJ170" s="226">
        <f t="shared" si="687"/>
        <v>6</v>
      </c>
      <c r="BK170" s="216" t="str">
        <f t="shared" si="687"/>
        <v/>
      </c>
      <c r="BL170" s="216" t="str">
        <f t="shared" si="687"/>
        <v/>
      </c>
      <c r="BM170" s="216" t="str">
        <f t="shared" si="687"/>
        <v/>
      </c>
      <c r="BN170" s="216" t="str">
        <f t="shared" si="687"/>
        <v/>
      </c>
      <c r="BO170" s="216" t="str">
        <f t="shared" si="687"/>
        <v/>
      </c>
      <c r="BP170" s="216" t="str">
        <f t="shared" si="687"/>
        <v/>
      </c>
      <c r="BQ170" s="216" t="str">
        <f t="shared" si="687"/>
        <v/>
      </c>
      <c r="BR170" s="216" t="str">
        <f t="shared" si="687"/>
        <v/>
      </c>
      <c r="BS170" s="231" t="str">
        <f t="shared" si="687"/>
        <v/>
      </c>
      <c r="BT170" s="225" t="e">
        <f>$AY170*Assembly!Z$4+$AZ170*Assembly!Z$5+$BA170*Assembly!Z$6+$BB170*Assembly!Z$7+$BC170*Assembly!Z$8+$BD170*Assembly!Z$9+$BE170*Assembly!Z$10+$BF170*Assembly!Z$11+$BG170*Assembly!Z$12+$BH170*Assembly!Z$13+$BI170*Assembly!Z$14+$BJ170*Assembly!Z$15+$BK170*Assembly!Z$16+$BL170*Assembly!Z$17+$BM170*Assembly!Z$18+$BN170*Assembly!Z$19+$BO170*Assembly!Z$20+$BP170*Assembly!Z$21+$BQ170*Assembly!Z$22+$BR170*Assembly!Z$23+$BS170*Assembly!Z$24</f>
        <v>#VALUE!</v>
      </c>
      <c r="BU170" s="226" t="e">
        <f t="shared" si="3"/>
        <v>#VALUE!</v>
      </c>
      <c r="BV170" s="226"/>
      <c r="BW170" s="226" t="e">
        <f>$AY170*Assembly!AD$4+$AZ170*Assembly!AD$5+$BA170*Assembly!AD$6+$BB170*Assembly!AD$7+$BC170*Assembly!AD$8+$BD170*Assembly!AD$9+$BE170*Assembly!AD$10+$BF170*Assembly!AD$11+$BG170*Assembly!AD$12+$BH170*Assembly!AD$13+$BI170*Assembly!AD$14+$BJ170*Assembly!AD$15+$BK170*Assembly!AD$16+$BL170*Assembly!AD$17+$BM170*Assembly!AD$18+$BN170*Assembly!AD$19+$BO170*Assembly!AD$20+$BP170*Assembly!AD$21+$BQ170*Assembly!AD$22+$BR170*Assembly!AD$23+$BS170*Assembly!AD$24</f>
        <v>#VALUE!</v>
      </c>
      <c r="BX170" s="236" t="e">
        <f t="shared" si="4"/>
        <v>#VALUE!</v>
      </c>
      <c r="BY170" s="237" t="e">
        <f t="shared" si="5"/>
        <v>#VALUE!</v>
      </c>
      <c r="BZ170" s="238" t="e">
        <f t="shared" si="6"/>
        <v>#VALUE!</v>
      </c>
      <c r="CA170" s="237" t="e">
        <f t="shared" si="7"/>
        <v>#VALUE!</v>
      </c>
      <c r="CB170" s="226" t="e">
        <f>$AY170*Assembly!Y$4+$AZ170*Assembly!Y$5+$BA170*Assembly!Y$6+$BB170*Assembly!Y$7+$BC170*Assembly!Y$8+$BD170*Assembly!Y$9+$BE170*Assembly!Y$10+$BF170*Assembly!Y$11+$BG170*Assembly!Y$12+$BH170*Assembly!Y$13+$BI170*Assembly!Y$14+$BJ170*Assembly!Y$15+$BK170*Assembly!Y$16+$BL170*Assembly!Y$17+$BM170*Assembly!Y$18+$BN170*Assembly!Y$19+$BO170*Assembly!Y$20+$BP170*Assembly!Y$21+$BQ170*Assembly!Y$22+$BR170*Assembly!Y$23+$BS170*Assembly!Y$24</f>
        <v>#VALUE!</v>
      </c>
      <c r="CC170" s="226" t="e">
        <f t="shared" si="8"/>
        <v>#VALUE!</v>
      </c>
      <c r="CD170" s="239" t="e">
        <f t="shared" si="9"/>
        <v>#VALUE!</v>
      </c>
      <c r="CE170" s="240" t="e">
        <f>$AY170*Assembly!AC$4+$AZ170*Assembly!AC$5+$BA170*Assembly!AC$6+$BB170*Assembly!AC$7+$BC170*Assembly!AC$8+$BD170*Assembly!AC$9+$BE170*Assembly!AC$10+$BF170*Assembly!AC$11+$BG170*Assembly!AC$12+$BH170*Assembly!AC$13+$BI170*Assembly!AC$14+$BJ170*Assembly!AC$15+$BK170*Assembly!AC$16+$BL170*Assembly!AC$17+$BM170*Assembly!AC$18+$BN170*Assembly!AC$19+$BO170*Assembly!AC$20+$BP170*Assembly!AC$21+$BQ170*Assembly!AC$22+$BR170*Assembly!AC$23+$BS170*Assembly!AC$24</f>
        <v>#VALUE!</v>
      </c>
      <c r="CF170" s="232" t="e">
        <f>$AY170*Assembly!M$4+$AZ170*Assembly!M$5+$BA170*Assembly!M$6+$BB170*Assembly!M$7+$BC170*Assembly!M$8+$BD170*Assembly!M$9+$BE170*Assembly!M$10+$BF170*Assembly!M$11+$BG170*Assembly!M$12+$BH170*Assembly!M$13+$BI170*Assembly!M$14+$BJ170*Assembly!M$15+$BK170*Assembly!M$16+$BL170*Assembly!M$17+$BM170*Assembly!M$18+$BN170*Assembly!M$19+$BO170*Assembly!M$20+$BP170*Assembly!M$21+$BQ170*Assembly!M$22+$BR170*Assembly!M$23+$BS170*Assembly!M$24</f>
        <v>#VALUE!</v>
      </c>
      <c r="CG170" s="232" t="e">
        <f>$AY170*Assembly!N$4+$AZ170*Assembly!N$5+$BA170*Assembly!N$6+$BB170*Assembly!N$7+$BC170*Assembly!N$8+$BD170*Assembly!N$9+$BE170*Assembly!N$10+$BF170*Assembly!N$11+$BG170*Assembly!N$12+$BH170*Assembly!N$13+$BI170*Assembly!N$14+$BJ170*Assembly!N$15+$BK170*Assembly!N$16+$BL170*Assembly!N$17+$BM170*Assembly!N$18+$BN170*Assembly!N$19+$BO170*Assembly!N$20+$BP170*Assembly!N$21+$BQ170*Assembly!N$22+$BR170*Assembly!N$23+$BS170*Assembly!N$24</f>
        <v>#VALUE!</v>
      </c>
      <c r="CH170" s="232" t="e">
        <f>$AY170*Assembly!O$4+$AZ170*Assembly!O$5+$BA170*Assembly!O$6+$BB170*Assembly!O$7+$BC170*Assembly!O$8+$BD170*Assembly!O$9+$BE170*Assembly!O$10+$BF170*Assembly!O$11+$BG170*Assembly!O$12+$BH170*Assembly!O$13+$BI170*Assembly!O$14+$BJ170*Assembly!O$15+$BK170*Assembly!O$16+$BL170*Assembly!O$17+$BM170*Assembly!O$18+$BN170*Assembly!O$19+$BO170*Assembly!O$20+$BP170*Assembly!O$21+$BQ170*Assembly!O$22+$BR170*Assembly!O$23+$BS170*Assembly!O$24</f>
        <v>#VALUE!</v>
      </c>
      <c r="CI170" s="230" t="e">
        <f>$AY170*Assembly!P$4+$AZ170*Assembly!P$5+$BA170*Assembly!P$6+$BB170*Assembly!P$7+$BC170*Assembly!P$8+$BD170*Assembly!P$9+$BE170*Assembly!P$10+$BF170*Assembly!P$11+$BG170*Assembly!P$12+$BH170*Assembly!P$13+$BI170*Assembly!P$14+$BJ170*Assembly!P$15+$BK170*Assembly!P$16+$BL170*Assembly!P$17+$BM170*Assembly!P$18+$BN170*Assembly!P$19+$BO170*Assembly!P$20+$BP170*Assembly!P$21+$BQ170*Assembly!P$22+$BR170*Assembly!P$23+$BS170*Assembly!P$24</f>
        <v>#VALUE!</v>
      </c>
      <c r="CJ170" s="230" t="e">
        <f>$AY170*Assembly!Q$4+$AZ170*Assembly!Q$5+$BA170*Assembly!Q$6+$BB170*Assembly!Q$7+$BC170*Assembly!Q$8+$BD170*Assembly!Q$9+$BE170*Assembly!Q$10+$BF170*Assembly!Q$11+$BG170*Assembly!Q$12+$BH170*Assembly!Q$13+$BI170*Assembly!Q$14+$BJ170*Assembly!Q$15+$BK170*Assembly!Q$16+$BL170*Assembly!Q$17+$BM170*Assembly!Q$18+$BN170*Assembly!Q$19+$BO170*Assembly!Q$20+$BP170*Assembly!Q$21+$BQ170*Assembly!Q$22+$BR170*Assembly!Q$23+$BS170*Assembly!Q$24</f>
        <v>#VALUE!</v>
      </c>
      <c r="CK170" s="232" t="e">
        <f>$AY170*Assembly!R$4+$AZ170*Assembly!R$5+$BA170*Assembly!R$6+$BB170*Assembly!R$7+$BC170*Assembly!R$8+$BD170*Assembly!R$9+$BE170*Assembly!R$10+$BF170*Assembly!R$11+$BG170*Assembly!R$12+$BH170*Assembly!R$13+$BI170*Assembly!R$14+$BJ170*Assembly!R$15+$BK170*Assembly!R$16+$BL170*Assembly!R$17+$BM170*Assembly!R$18+$BN170*Assembly!R$19+$BO170*Assembly!R$20+$BP170*Assembly!R$21+$BQ170*Assembly!R$22+$BR170*Assembly!R$23+$BS170*Assembly!R$24</f>
        <v>#VALUE!</v>
      </c>
      <c r="CL170" s="230" t="e">
        <f>$AY170*Assembly!S$4+$AZ170*Assembly!S$5+$BA170*Assembly!S$6+$BB170*Assembly!S$7+$BC170*Assembly!S$8+$BD170*Assembly!S$9+$BE170*Assembly!S$10+$BF170*Assembly!S$11+$BG170*Assembly!S$12+$BH170*Assembly!S$13+$BI170*Assembly!S$14+$BJ170*Assembly!S$15+$BK170*Assembly!S$16+$BL170*Assembly!S$17+$BM170*Assembly!S$18+$BN170*Assembly!S$19+$BO170*Assembly!S$20+$BP170*Assembly!S$21+$BQ170*Assembly!S$22+$BR170*Assembly!S$23+$BS170*Assembly!S$24</f>
        <v>#VALUE!</v>
      </c>
      <c r="CM170" s="230" t="e">
        <f>$AY170*Assembly!T$4+$AZ170*Assembly!T$5+$BA170*Assembly!T$6+$BB170*Assembly!T$7+$BC170*Assembly!T$8+$BD170*Assembly!T$9+$BE170*Assembly!T$10+$BF170*Assembly!T$11+$BG170*Assembly!T$12+$BH170*Assembly!T$13+$BI170*Assembly!T$14+$BJ170*Assembly!T$15+$BK170*Assembly!T$16+$BL170*Assembly!T$17+$BM170*Assembly!T$18+$BN170*Assembly!T$19+$BO170*Assembly!T$20+$BP170*Assembly!T$21+$BQ170*Assembly!T$22+$BR170*Assembly!T$23+$BS170*Assembly!T$24</f>
        <v>#VALUE!</v>
      </c>
      <c r="CN170" s="230" t="e">
        <f>$AY170*Assembly!U$4+$AZ170*Assembly!U$5+$BA170*Assembly!U$6+$BB170*Assembly!U$7+$BC170*Assembly!U$8+$BD170*Assembly!U$9+$BE170*Assembly!U$10+$BF170*Assembly!U$11+$BG170*Assembly!U$12+$BH170*Assembly!U$13+$BI170*Assembly!U$14+$BJ170*Assembly!U$15+$BK170*Assembly!U$16+$BL170*Assembly!U$17+$BM170*Assembly!U$18+$BN170*Assembly!U$19+$BO170*Assembly!U$20+$BP170*Assembly!U$21+$BQ170*Assembly!U$22+$BR170*Assembly!U$23+$BS170*Assembly!U$24</f>
        <v>#VALUE!</v>
      </c>
      <c r="CO170" s="232" t="e">
        <f>$AY170*Assembly!V$4+$AZ170*Assembly!V$5+$BA170*Assembly!V$6+$BB170*Assembly!V$7+$BC170*Assembly!V$8+$BD170*Assembly!V$9+$BE170*Assembly!V$10+$BF170*Assembly!V$11+$BG170*Assembly!V$12+$BH170*Assembly!V$13+$BI170*Assembly!V$14+$BJ170*Assembly!V$15+$BK170*Assembly!V$16+$BL170*Assembly!V$17+$BM170*Assembly!V$18+$BN170*Assembly!V$19+$BO170*Assembly!V$20+$BP170*Assembly!V$21+$BQ170*Assembly!V$22+$BR170*Assembly!V$23+$BS170*Assembly!V$24</f>
        <v>#VALUE!</v>
      </c>
      <c r="CP170" s="232" t="e">
        <f>CF170*Refining!$F$3</f>
        <v>#VALUE!</v>
      </c>
      <c r="CQ170" s="232" t="e">
        <f>CG170*Refining!$F$4</f>
        <v>#VALUE!</v>
      </c>
      <c r="CR170" s="232" t="e">
        <f>CH170*Refining!$F$5</f>
        <v>#VALUE!</v>
      </c>
      <c r="CS170" s="232" t="e">
        <f>CI170*Refining!$F$6</f>
        <v>#VALUE!</v>
      </c>
      <c r="CT170" s="232" t="e">
        <f>CJ170*Refining!$F$7</f>
        <v>#VALUE!</v>
      </c>
      <c r="CU170" s="232" t="e">
        <f>CK170*Refining!$F$8</f>
        <v>#VALUE!</v>
      </c>
      <c r="CV170" s="232" t="e">
        <f>CL170*Refining!$F$9</f>
        <v>#VALUE!</v>
      </c>
      <c r="CW170" s="232" t="e">
        <f>CM170*Refining!$F$10</f>
        <v>#VALUE!</v>
      </c>
      <c r="CX170" s="232" t="e">
        <f>CN170*Refining!$F$11</f>
        <v>#VALUE!</v>
      </c>
      <c r="CY170" s="232" t="e">
        <f>CO170*Refining!$F$12</f>
        <v>#VALUE!</v>
      </c>
      <c r="CZ170" s="243" t="e">
        <f t="shared" ref="CZ170:DS170" si="688">IF(CF170 = 0, "", CF170)</f>
        <v>#VALUE!</v>
      </c>
      <c r="DA170" s="245" t="e">
        <f t="shared" si="688"/>
        <v>#VALUE!</v>
      </c>
      <c r="DB170" s="245" t="e">
        <f t="shared" si="688"/>
        <v>#VALUE!</v>
      </c>
      <c r="DC170" s="246" t="e">
        <f t="shared" si="688"/>
        <v>#VALUE!</v>
      </c>
      <c r="DD170" s="246" t="e">
        <f t="shared" si="688"/>
        <v>#VALUE!</v>
      </c>
      <c r="DE170" s="246" t="e">
        <f t="shared" si="688"/>
        <v>#VALUE!</v>
      </c>
      <c r="DF170" s="246" t="e">
        <f t="shared" si="688"/>
        <v>#VALUE!</v>
      </c>
      <c r="DG170" s="246" t="e">
        <f t="shared" si="688"/>
        <v>#VALUE!</v>
      </c>
      <c r="DH170" s="246" t="e">
        <f t="shared" si="688"/>
        <v>#VALUE!</v>
      </c>
      <c r="DI170" s="251" t="e">
        <f t="shared" si="688"/>
        <v>#VALUE!</v>
      </c>
      <c r="DJ170" s="243" t="e">
        <f t="shared" si="688"/>
        <v>#VALUE!</v>
      </c>
      <c r="DK170" s="245" t="e">
        <f t="shared" si="688"/>
        <v>#VALUE!</v>
      </c>
      <c r="DL170" s="245" t="e">
        <f t="shared" si="688"/>
        <v>#VALUE!</v>
      </c>
      <c r="DM170" s="246" t="e">
        <f t="shared" si="688"/>
        <v>#VALUE!</v>
      </c>
      <c r="DN170" s="254" t="e">
        <f t="shared" si="688"/>
        <v>#VALUE!</v>
      </c>
      <c r="DO170" s="246" t="e">
        <f t="shared" si="688"/>
        <v>#VALUE!</v>
      </c>
      <c r="DP170" s="246" t="e">
        <f t="shared" si="688"/>
        <v>#VALUE!</v>
      </c>
      <c r="DQ170" s="246" t="e">
        <f t="shared" si="688"/>
        <v>#VALUE!</v>
      </c>
      <c r="DR170" s="246" t="e">
        <f t="shared" si="688"/>
        <v>#VALUE!</v>
      </c>
      <c r="DS170" s="251" t="e">
        <f t="shared" si="688"/>
        <v>#VALUE!</v>
      </c>
      <c r="DT170" s="243" t="e">
        <f t="shared" si="11"/>
        <v>#VALUE!</v>
      </c>
      <c r="DU170" s="245" t="e">
        <f t="shared" si="12"/>
        <v>#VALUE!</v>
      </c>
      <c r="DV170" s="226" t="e">
        <f>CZ170*'Ores &amp; Ingots'!$C$3+DA170*'Ores &amp; Ingots'!$C$4+DB170*'Ores &amp; Ingots'!$C$5+DC170*'Ores &amp; Ingots'!$C$6+DD170*'Ores &amp; Ingots'!$C$7+DE170*'Ores &amp; Ingots'!$C$8+DF170*'Ores &amp; Ingots'!$C$9+DG170*'Ores &amp; Ingots'!$C$10+DH170*'Ores &amp; Ingots'!$C$11+DI170*'Ores &amp; Ingots'!$C$12</f>
        <v>#VALUE!</v>
      </c>
      <c r="DW170" s="226" t="e">
        <f>DJ170*'Ores &amp; Ingots'!$B$3+DK170*'Ores &amp; Ingots'!$B$4+DL170*'Ores &amp; Ingots'!$B$5+DM170*'Ores &amp; Ingots'!$B$6+DN170*'Ores &amp; Ingots'!$B$7+DO170*'Ores &amp; Ingots'!$B$8+DP170*'Ores &amp; Ingots'!$B$9+DQ170*'Ores &amp; Ingots'!$B$10+DR170*'Ores &amp; Ingots'!$B$11+DS170*'Ores &amp; Ingots'!$B$12</f>
        <v>#VALUE!</v>
      </c>
      <c r="DX170" s="245" t="e">
        <f>CZ170*Refining!$G$3+DA170*Refining!$G$4+DB170*Refining!$G$5+DC170*Refining!$G$6+DD170*Refining!$G$7+DE170*Refining!$G$8+DF170*Refining!$G$9+DG170*Refining!$G$10+DH170*Refining!$G$11+DI170*Refining!$G$12</f>
        <v>#VALUE!</v>
      </c>
      <c r="DY170" s="189" t="e">
        <f t="shared" si="13"/>
        <v>#VALUE!</v>
      </c>
      <c r="DZ170" s="260" t="e">
        <f t="shared" si="14"/>
        <v>#VALUE!</v>
      </c>
      <c r="EA170" s="243" t="e">
        <f t="shared" si="15"/>
        <v>#VALUE!</v>
      </c>
      <c r="EB170" s="262" t="e">
        <f t="shared" ref="EB170:EC170" si="689">EA170/60</f>
        <v>#VALUE!</v>
      </c>
      <c r="EC170" s="262" t="e">
        <f t="shared" si="689"/>
        <v>#VALUE!</v>
      </c>
      <c r="ED170" s="243" t="e">
        <f t="shared" si="17"/>
        <v>#VALUE!</v>
      </c>
      <c r="EE170" s="262" t="e">
        <f t="shared" ref="EE170:EF170" si="690">ED170/1000</f>
        <v>#VALUE!</v>
      </c>
      <c r="EF170" s="264" t="e">
        <f t="shared" si="690"/>
        <v>#VALUE!</v>
      </c>
      <c r="EG170" s="239" t="e">
        <f t="shared" si="19"/>
        <v>#VALUE!</v>
      </c>
      <c r="EH170" s="266" t="e">
        <f t="shared" si="20"/>
        <v>#VALUE!</v>
      </c>
      <c r="EI170" s="133" t="s">
        <v>28</v>
      </c>
    </row>
    <row r="171" spans="1:139" ht="12.75" x14ac:dyDescent="0.2">
      <c r="A171" s="914" t="s">
        <v>375</v>
      </c>
      <c r="B171" s="55" t="s">
        <v>376</v>
      </c>
      <c r="C171" s="56" t="s">
        <v>156</v>
      </c>
      <c r="D171" s="56">
        <v>1</v>
      </c>
      <c r="E171" s="56">
        <v>1</v>
      </c>
      <c r="F171" s="56">
        <v>1</v>
      </c>
      <c r="G171" s="57">
        <f t="shared" si="0"/>
        <v>15.625</v>
      </c>
      <c r="H171" s="58">
        <v>6</v>
      </c>
      <c r="I171" s="58">
        <v>6</v>
      </c>
      <c r="J171" s="58">
        <f>H171/Main!$D$9</f>
        <v>1.2</v>
      </c>
      <c r="K171" s="58">
        <f>I171/Main!$D$10</f>
        <v>3</v>
      </c>
      <c r="L171" s="58">
        <f t="shared" si="1"/>
        <v>2.5</v>
      </c>
      <c r="M171" s="58">
        <v>1</v>
      </c>
      <c r="N171" s="60"/>
      <c r="O171" s="60"/>
      <c r="P171" s="60"/>
      <c r="Q171" s="62"/>
      <c r="R171" s="60"/>
      <c r="S171" s="63"/>
      <c r="T171" s="63"/>
      <c r="U171" s="60"/>
      <c r="V171" s="60"/>
      <c r="W171" s="63"/>
      <c r="X171" s="63"/>
      <c r="Y171" s="60"/>
      <c r="Z171" s="60"/>
      <c r="AA171" s="60"/>
      <c r="AB171" s="60"/>
      <c r="AC171" s="367" t="s">
        <v>34</v>
      </c>
      <c r="AD171" s="81">
        <v>0</v>
      </c>
      <c r="AE171" s="81">
        <v>0</v>
      </c>
      <c r="AF171" s="81">
        <v>0</v>
      </c>
      <c r="AG171" s="81">
        <v>0</v>
      </c>
      <c r="AH171" s="81">
        <v>0</v>
      </c>
      <c r="AI171" s="81">
        <v>12</v>
      </c>
      <c r="AJ171" s="81">
        <v>0</v>
      </c>
      <c r="AK171" s="81">
        <v>0</v>
      </c>
      <c r="AL171" s="81">
        <v>0</v>
      </c>
      <c r="AM171" s="81">
        <v>0</v>
      </c>
      <c r="AN171" s="81">
        <v>0</v>
      </c>
      <c r="AO171" s="81">
        <v>0</v>
      </c>
      <c r="AP171" s="83">
        <v>35</v>
      </c>
      <c r="AQ171" s="81">
        <v>0</v>
      </c>
      <c r="AR171" s="81">
        <v>0</v>
      </c>
      <c r="AS171" s="81">
        <v>0</v>
      </c>
      <c r="AT171" s="81">
        <v>0</v>
      </c>
      <c r="AU171" s="81">
        <v>0</v>
      </c>
      <c r="AV171" s="81">
        <v>0</v>
      </c>
      <c r="AW171" s="81">
        <v>0</v>
      </c>
      <c r="AX171" s="81">
        <v>0</v>
      </c>
      <c r="AY171" s="368" t="str">
        <f t="shared" ref="AY171:BS171" si="691">IF(AD171 = 0, "", AD171)</f>
        <v/>
      </c>
      <c r="AZ171" s="56" t="str">
        <f t="shared" si="691"/>
        <v/>
      </c>
      <c r="BA171" s="56" t="str">
        <f t="shared" si="691"/>
        <v/>
      </c>
      <c r="BB171" s="56" t="str">
        <f t="shared" si="691"/>
        <v/>
      </c>
      <c r="BC171" s="56" t="str">
        <f t="shared" si="691"/>
        <v/>
      </c>
      <c r="BD171" s="81">
        <f t="shared" si="691"/>
        <v>12</v>
      </c>
      <c r="BE171" s="56" t="str">
        <f t="shared" si="691"/>
        <v/>
      </c>
      <c r="BF171" s="56" t="str">
        <f t="shared" si="691"/>
        <v/>
      </c>
      <c r="BG171" s="56" t="str">
        <f t="shared" si="691"/>
        <v/>
      </c>
      <c r="BH171" s="56" t="str">
        <f t="shared" si="691"/>
        <v/>
      </c>
      <c r="BI171" s="56" t="str">
        <f t="shared" si="691"/>
        <v/>
      </c>
      <c r="BJ171" s="56" t="str">
        <f t="shared" si="691"/>
        <v/>
      </c>
      <c r="BK171" s="83">
        <f t="shared" si="691"/>
        <v>35</v>
      </c>
      <c r="BL171" s="56" t="str">
        <f t="shared" si="691"/>
        <v/>
      </c>
      <c r="BM171" s="56" t="str">
        <f t="shared" si="691"/>
        <v/>
      </c>
      <c r="BN171" s="56" t="str">
        <f t="shared" si="691"/>
        <v/>
      </c>
      <c r="BO171" s="56" t="str">
        <f t="shared" si="691"/>
        <v/>
      </c>
      <c r="BP171" s="56" t="str">
        <f t="shared" si="691"/>
        <v/>
      </c>
      <c r="BQ171" s="56" t="str">
        <f t="shared" si="691"/>
        <v/>
      </c>
      <c r="BR171" s="56" t="str">
        <f t="shared" si="691"/>
        <v/>
      </c>
      <c r="BS171" s="85" t="str">
        <f t="shared" si="691"/>
        <v/>
      </c>
      <c r="BT171" s="93" t="e">
        <f>$AY171*Assembly!Z$4+$AZ171*Assembly!Z$5+$BA171*Assembly!Z$6+$BB171*Assembly!Z$7+$BC171*Assembly!Z$8+$BD171*Assembly!Z$9+$BE171*Assembly!Z$10+$BF171*Assembly!Z$11+$BG171*Assembly!Z$12+$BH171*Assembly!Z$13+$BI171*Assembly!Z$14+$BJ171*Assembly!Z$15+$BK171*Assembly!Z$16+$BL171*Assembly!Z$17+$BM171*Assembly!Z$18+$BN171*Assembly!Z$19+$BO171*Assembly!Z$20+$BP171*Assembly!Z$21+$BQ171*Assembly!Z$22+$BR171*Assembly!Z$23+$BS171*Assembly!Z$24</f>
        <v>#VALUE!</v>
      </c>
      <c r="BU171" s="81" t="e">
        <f t="shared" si="3"/>
        <v>#VALUE!</v>
      </c>
      <c r="BV171" s="81"/>
      <c r="BW171" s="81" t="e">
        <f>$AY171*Assembly!AD$4+$AZ171*Assembly!AD$5+$BA171*Assembly!AD$6+$BB171*Assembly!AD$7+$BC171*Assembly!AD$8+$BD171*Assembly!AD$9+$BE171*Assembly!AD$10+$BF171*Assembly!AD$11+$BG171*Assembly!AD$12+$BH171*Assembly!AD$13+$BI171*Assembly!AD$14+$BJ171*Assembly!AD$15+$BK171*Assembly!AD$16+$BL171*Assembly!AD$17+$BM171*Assembly!AD$18+$BN171*Assembly!AD$19+$BO171*Assembly!AD$20+$BP171*Assembly!AD$21+$BQ171*Assembly!AD$22+$BR171*Assembly!AD$23+$BS171*Assembly!AD$24</f>
        <v>#VALUE!</v>
      </c>
      <c r="BX171" s="98" t="e">
        <f t="shared" si="4"/>
        <v>#VALUE!</v>
      </c>
      <c r="BY171" s="99" t="e">
        <f t="shared" si="5"/>
        <v>#VALUE!</v>
      </c>
      <c r="BZ171" s="101" t="e">
        <f t="shared" si="6"/>
        <v>#VALUE!</v>
      </c>
      <c r="CA171" s="99" t="e">
        <f t="shared" si="7"/>
        <v>#VALUE!</v>
      </c>
      <c r="CB171" s="81" t="e">
        <f>$AY171*Assembly!Y$4+$AZ171*Assembly!Y$5+$BA171*Assembly!Y$6+$BB171*Assembly!Y$7+$BC171*Assembly!Y$8+$BD171*Assembly!Y$9+$BE171*Assembly!Y$10+$BF171*Assembly!Y$11+$BG171*Assembly!Y$12+$BH171*Assembly!Y$13+$BI171*Assembly!Y$14+$BJ171*Assembly!Y$15+$BK171*Assembly!Y$16+$BL171*Assembly!Y$17+$BM171*Assembly!Y$18+$BN171*Assembly!Y$19+$BO171*Assembly!Y$20+$BP171*Assembly!Y$21+$BQ171*Assembly!Y$22+$BR171*Assembly!Y$23+$BS171*Assembly!Y$24</f>
        <v>#VALUE!</v>
      </c>
      <c r="CC171" s="81" t="e">
        <f t="shared" si="8"/>
        <v>#VALUE!</v>
      </c>
      <c r="CD171" s="106" t="e">
        <f t="shared" si="9"/>
        <v>#VALUE!</v>
      </c>
      <c r="CE171" s="108" t="e">
        <f>$AY171*Assembly!AC$4+$AZ171*Assembly!AC$5+$BA171*Assembly!AC$6+$BB171*Assembly!AC$7+$BC171*Assembly!AC$8+$BD171*Assembly!AC$9+$BE171*Assembly!AC$10+$BF171*Assembly!AC$11+$BG171*Assembly!AC$12+$BH171*Assembly!AC$13+$BI171*Assembly!AC$14+$BJ171*Assembly!AC$15+$BK171*Assembly!AC$16+$BL171*Assembly!AC$17+$BM171*Assembly!AC$18+$BN171*Assembly!AC$19+$BO171*Assembly!AC$20+$BP171*Assembly!AC$21+$BQ171*Assembly!AC$22+$BR171*Assembly!AC$23+$BS171*Assembly!AC$24</f>
        <v>#VALUE!</v>
      </c>
      <c r="CF171" s="62" t="e">
        <f>$AY171*Assembly!M$4+$AZ171*Assembly!M$5+$BA171*Assembly!M$6+$BB171*Assembly!M$7+$BC171*Assembly!M$8+$BD171*Assembly!M$9+$BE171*Assembly!M$10+$BF171*Assembly!M$11+$BG171*Assembly!M$12+$BH171*Assembly!M$13+$BI171*Assembly!M$14+$BJ171*Assembly!M$15+$BK171*Assembly!M$16+$BL171*Assembly!M$17+$BM171*Assembly!M$18+$BN171*Assembly!M$19+$BO171*Assembly!M$20+$BP171*Assembly!M$21+$BQ171*Assembly!M$22+$BR171*Assembly!M$23+$BS171*Assembly!M$24</f>
        <v>#VALUE!</v>
      </c>
      <c r="CG171" s="62" t="e">
        <f>$AY171*Assembly!N$4+$AZ171*Assembly!N$5+$BA171*Assembly!N$6+$BB171*Assembly!N$7+$BC171*Assembly!N$8+$BD171*Assembly!N$9+$BE171*Assembly!N$10+$BF171*Assembly!N$11+$BG171*Assembly!N$12+$BH171*Assembly!N$13+$BI171*Assembly!N$14+$BJ171*Assembly!N$15+$BK171*Assembly!N$16+$BL171*Assembly!N$17+$BM171*Assembly!N$18+$BN171*Assembly!N$19+$BO171*Assembly!N$20+$BP171*Assembly!N$21+$BQ171*Assembly!N$22+$BR171*Assembly!N$23+$BS171*Assembly!N$24</f>
        <v>#VALUE!</v>
      </c>
      <c r="CH171" s="62" t="e">
        <f>$AY171*Assembly!O$4+$AZ171*Assembly!O$5+$BA171*Assembly!O$6+$BB171*Assembly!O$7+$BC171*Assembly!O$8+$BD171*Assembly!O$9+$BE171*Assembly!O$10+$BF171*Assembly!O$11+$BG171*Assembly!O$12+$BH171*Assembly!O$13+$BI171*Assembly!O$14+$BJ171*Assembly!O$15+$BK171*Assembly!O$16+$BL171*Assembly!O$17+$BM171*Assembly!O$18+$BN171*Assembly!O$19+$BO171*Assembly!O$20+$BP171*Assembly!O$21+$BQ171*Assembly!O$22+$BR171*Assembly!O$23+$BS171*Assembly!O$24</f>
        <v>#VALUE!</v>
      </c>
      <c r="CI171" s="58" t="e">
        <f>$AY171*Assembly!P$4+$AZ171*Assembly!P$5+$BA171*Assembly!P$6+$BB171*Assembly!P$7+$BC171*Assembly!P$8+$BD171*Assembly!P$9+$BE171*Assembly!P$10+$BF171*Assembly!P$11+$BG171*Assembly!P$12+$BH171*Assembly!P$13+$BI171*Assembly!P$14+$BJ171*Assembly!P$15+$BK171*Assembly!P$16+$BL171*Assembly!P$17+$BM171*Assembly!P$18+$BN171*Assembly!P$19+$BO171*Assembly!P$20+$BP171*Assembly!P$21+$BQ171*Assembly!P$22+$BR171*Assembly!P$23+$BS171*Assembly!P$24</f>
        <v>#VALUE!</v>
      </c>
      <c r="CJ171" s="58" t="e">
        <f>$AY171*Assembly!Q$4+$AZ171*Assembly!Q$5+$BA171*Assembly!Q$6+$BB171*Assembly!Q$7+$BC171*Assembly!Q$8+$BD171*Assembly!Q$9+$BE171*Assembly!Q$10+$BF171*Assembly!Q$11+$BG171*Assembly!Q$12+$BH171*Assembly!Q$13+$BI171*Assembly!Q$14+$BJ171*Assembly!Q$15+$BK171*Assembly!Q$16+$BL171*Assembly!Q$17+$BM171*Assembly!Q$18+$BN171*Assembly!Q$19+$BO171*Assembly!Q$20+$BP171*Assembly!Q$21+$BQ171*Assembly!Q$22+$BR171*Assembly!Q$23+$BS171*Assembly!Q$24</f>
        <v>#VALUE!</v>
      </c>
      <c r="CK171" s="62" t="e">
        <f>$AY171*Assembly!R$4+$AZ171*Assembly!R$5+$BA171*Assembly!R$6+$BB171*Assembly!R$7+$BC171*Assembly!R$8+$BD171*Assembly!R$9+$BE171*Assembly!R$10+$BF171*Assembly!R$11+$BG171*Assembly!R$12+$BH171*Assembly!R$13+$BI171*Assembly!R$14+$BJ171*Assembly!R$15+$BK171*Assembly!R$16+$BL171*Assembly!R$17+$BM171*Assembly!R$18+$BN171*Assembly!R$19+$BO171*Assembly!R$20+$BP171*Assembly!R$21+$BQ171*Assembly!R$22+$BR171*Assembly!R$23+$BS171*Assembly!R$24</f>
        <v>#VALUE!</v>
      </c>
      <c r="CL171" s="58" t="e">
        <f>$AY171*Assembly!S$4+$AZ171*Assembly!S$5+$BA171*Assembly!S$6+$BB171*Assembly!S$7+$BC171*Assembly!S$8+$BD171*Assembly!S$9+$BE171*Assembly!S$10+$BF171*Assembly!S$11+$BG171*Assembly!S$12+$BH171*Assembly!S$13+$BI171*Assembly!S$14+$BJ171*Assembly!S$15+$BK171*Assembly!S$16+$BL171*Assembly!S$17+$BM171*Assembly!S$18+$BN171*Assembly!S$19+$BO171*Assembly!S$20+$BP171*Assembly!S$21+$BQ171*Assembly!S$22+$BR171*Assembly!S$23+$BS171*Assembly!S$24</f>
        <v>#VALUE!</v>
      </c>
      <c r="CM171" s="58" t="e">
        <f>$AY171*Assembly!T$4+$AZ171*Assembly!T$5+$BA171*Assembly!T$6+$BB171*Assembly!T$7+$BC171*Assembly!T$8+$BD171*Assembly!T$9+$BE171*Assembly!T$10+$BF171*Assembly!T$11+$BG171*Assembly!T$12+$BH171*Assembly!T$13+$BI171*Assembly!T$14+$BJ171*Assembly!T$15+$BK171*Assembly!T$16+$BL171*Assembly!T$17+$BM171*Assembly!T$18+$BN171*Assembly!T$19+$BO171*Assembly!T$20+$BP171*Assembly!T$21+$BQ171*Assembly!T$22+$BR171*Assembly!T$23+$BS171*Assembly!T$24</f>
        <v>#VALUE!</v>
      </c>
      <c r="CN171" s="58" t="e">
        <f>$AY171*Assembly!U$4+$AZ171*Assembly!U$5+$BA171*Assembly!U$6+$BB171*Assembly!U$7+$BC171*Assembly!U$8+$BD171*Assembly!U$9+$BE171*Assembly!U$10+$BF171*Assembly!U$11+$BG171*Assembly!U$12+$BH171*Assembly!U$13+$BI171*Assembly!U$14+$BJ171*Assembly!U$15+$BK171*Assembly!U$16+$BL171*Assembly!U$17+$BM171*Assembly!U$18+$BN171*Assembly!U$19+$BO171*Assembly!U$20+$BP171*Assembly!U$21+$BQ171*Assembly!U$22+$BR171*Assembly!U$23+$BS171*Assembly!U$24</f>
        <v>#VALUE!</v>
      </c>
      <c r="CO171" s="62" t="e">
        <f>$AY171*Assembly!V$4+$AZ171*Assembly!V$5+$BA171*Assembly!V$6+$BB171*Assembly!V$7+$BC171*Assembly!V$8+$BD171*Assembly!V$9+$BE171*Assembly!V$10+$BF171*Assembly!V$11+$BG171*Assembly!V$12+$BH171*Assembly!V$13+$BI171*Assembly!V$14+$BJ171*Assembly!V$15+$BK171*Assembly!V$16+$BL171*Assembly!V$17+$BM171*Assembly!V$18+$BN171*Assembly!V$19+$BO171*Assembly!V$20+$BP171*Assembly!V$21+$BQ171*Assembly!V$22+$BR171*Assembly!V$23+$BS171*Assembly!V$24</f>
        <v>#VALUE!</v>
      </c>
      <c r="CP171" s="62" t="e">
        <f>CF171*Refining!$F$3</f>
        <v>#VALUE!</v>
      </c>
      <c r="CQ171" s="62" t="e">
        <f>CG171*Refining!$F$4</f>
        <v>#VALUE!</v>
      </c>
      <c r="CR171" s="62" t="e">
        <f>CH171*Refining!$F$5</f>
        <v>#VALUE!</v>
      </c>
      <c r="CS171" s="62" t="e">
        <f>CI171*Refining!$F$6</f>
        <v>#VALUE!</v>
      </c>
      <c r="CT171" s="62" t="e">
        <f>CJ171*Refining!$F$7</f>
        <v>#VALUE!</v>
      </c>
      <c r="CU171" s="62" t="e">
        <f>CK171*Refining!$F$8</f>
        <v>#VALUE!</v>
      </c>
      <c r="CV171" s="62" t="e">
        <f>CL171*Refining!$F$9</f>
        <v>#VALUE!</v>
      </c>
      <c r="CW171" s="62" t="e">
        <f>CM171*Refining!$F$10</f>
        <v>#VALUE!</v>
      </c>
      <c r="CX171" s="62" t="e">
        <f>CN171*Refining!$F$11</f>
        <v>#VALUE!</v>
      </c>
      <c r="CY171" s="62" t="e">
        <f>CO171*Refining!$F$12</f>
        <v>#VALUE!</v>
      </c>
      <c r="CZ171" s="115" t="e">
        <f t="shared" ref="CZ171:DS171" si="692">IF(CF171 = 0, "", CF171)</f>
        <v>#VALUE!</v>
      </c>
      <c r="DA171" s="116" t="e">
        <f t="shared" si="692"/>
        <v>#VALUE!</v>
      </c>
      <c r="DB171" s="116" t="e">
        <f t="shared" si="692"/>
        <v>#VALUE!</v>
      </c>
      <c r="DC171" s="116" t="e">
        <f t="shared" si="692"/>
        <v>#VALUE!</v>
      </c>
      <c r="DD171" s="116" t="e">
        <f t="shared" si="692"/>
        <v>#VALUE!</v>
      </c>
      <c r="DE171" s="116" t="e">
        <f t="shared" si="692"/>
        <v>#VALUE!</v>
      </c>
      <c r="DF171" s="116" t="e">
        <f t="shared" si="692"/>
        <v>#VALUE!</v>
      </c>
      <c r="DG171" s="116" t="e">
        <f t="shared" si="692"/>
        <v>#VALUE!</v>
      </c>
      <c r="DH171" s="116" t="e">
        <f t="shared" si="692"/>
        <v>#VALUE!</v>
      </c>
      <c r="DI171" s="117" t="e">
        <f t="shared" si="692"/>
        <v>#VALUE!</v>
      </c>
      <c r="DJ171" s="115" t="e">
        <f t="shared" si="692"/>
        <v>#VALUE!</v>
      </c>
      <c r="DK171" s="116" t="e">
        <f t="shared" si="692"/>
        <v>#VALUE!</v>
      </c>
      <c r="DL171" s="116" t="e">
        <f t="shared" si="692"/>
        <v>#VALUE!</v>
      </c>
      <c r="DM171" s="116" t="e">
        <f t="shared" si="692"/>
        <v>#VALUE!</v>
      </c>
      <c r="DN171" s="118" t="e">
        <f t="shared" si="692"/>
        <v>#VALUE!</v>
      </c>
      <c r="DO171" s="116" t="e">
        <f t="shared" si="692"/>
        <v>#VALUE!</v>
      </c>
      <c r="DP171" s="116" t="e">
        <f t="shared" si="692"/>
        <v>#VALUE!</v>
      </c>
      <c r="DQ171" s="116" t="e">
        <f t="shared" si="692"/>
        <v>#VALUE!</v>
      </c>
      <c r="DR171" s="116" t="e">
        <f t="shared" si="692"/>
        <v>#VALUE!</v>
      </c>
      <c r="DS171" s="117" t="e">
        <f t="shared" si="692"/>
        <v>#VALUE!</v>
      </c>
      <c r="DT171" s="115" t="e">
        <f t="shared" si="11"/>
        <v>#VALUE!</v>
      </c>
      <c r="DU171" s="119" t="e">
        <f t="shared" si="12"/>
        <v>#VALUE!</v>
      </c>
      <c r="DV171" s="81" t="e">
        <f>CZ171*'Ores &amp; Ingots'!$C$3+DA171*'Ores &amp; Ingots'!$C$4+DB171*'Ores &amp; Ingots'!$C$5+DC171*'Ores &amp; Ingots'!$C$6+DD171*'Ores &amp; Ingots'!$C$7+DE171*'Ores &amp; Ingots'!$C$8+DF171*'Ores &amp; Ingots'!$C$9+DG171*'Ores &amp; Ingots'!$C$10+DH171*'Ores &amp; Ingots'!$C$11+DI171*'Ores &amp; Ingots'!$C$12</f>
        <v>#VALUE!</v>
      </c>
      <c r="DW171" s="81" t="e">
        <f>DJ171*'Ores &amp; Ingots'!$B$3+DK171*'Ores &amp; Ingots'!$B$4+DL171*'Ores &amp; Ingots'!$B$5+DM171*'Ores &amp; Ingots'!$B$6+DN171*'Ores &amp; Ingots'!$B$7+DO171*'Ores &amp; Ingots'!$B$8+DP171*'Ores &amp; Ingots'!$B$9+DQ171*'Ores &amp; Ingots'!$B$10+DR171*'Ores &amp; Ingots'!$B$11+DS171*'Ores &amp; Ingots'!$B$12</f>
        <v>#VALUE!</v>
      </c>
      <c r="DX171" s="119" t="e">
        <f>CZ171*Refining!$G$3+DA171*Refining!$G$4+DB171*Refining!$G$5+DC171*Refining!$G$6+DD171*Refining!$G$7+DE171*Refining!$G$8+DF171*Refining!$G$9+DG171*Refining!$G$10+DH171*Refining!$G$11+DI171*Refining!$G$12</f>
        <v>#VALUE!</v>
      </c>
      <c r="DY171" s="119" t="e">
        <f t="shared" si="13"/>
        <v>#VALUE!</v>
      </c>
      <c r="DZ171" s="126" t="e">
        <f t="shared" si="14"/>
        <v>#VALUE!</v>
      </c>
      <c r="EA171" s="115" t="e">
        <f t="shared" si="15"/>
        <v>#VALUE!</v>
      </c>
      <c r="EB171" s="127" t="e">
        <f t="shared" ref="EB171:EC171" si="693">EA171/60</f>
        <v>#VALUE!</v>
      </c>
      <c r="EC171" s="127" t="e">
        <f t="shared" si="693"/>
        <v>#VALUE!</v>
      </c>
      <c r="ED171" s="115" t="e">
        <f t="shared" si="17"/>
        <v>#VALUE!</v>
      </c>
      <c r="EE171" s="127" t="e">
        <f t="shared" ref="EE171:EF171" si="694">ED171/1000</f>
        <v>#VALUE!</v>
      </c>
      <c r="EF171" s="128" t="e">
        <f t="shared" si="694"/>
        <v>#VALUE!</v>
      </c>
      <c r="EG171" s="106" t="e">
        <f t="shared" si="19"/>
        <v>#VALUE!</v>
      </c>
      <c r="EH171" s="281" t="e">
        <f t="shared" si="20"/>
        <v>#VALUE!</v>
      </c>
      <c r="EI171" s="133">
        <v>120</v>
      </c>
    </row>
    <row r="172" spans="1:139" ht="12.75" x14ac:dyDescent="0.2">
      <c r="A172" s="864"/>
      <c r="B172" s="135" t="s">
        <v>376</v>
      </c>
      <c r="C172" s="137" t="s">
        <v>156</v>
      </c>
      <c r="D172" s="137">
        <v>1</v>
      </c>
      <c r="E172" s="137">
        <v>1</v>
      </c>
      <c r="F172" s="137">
        <v>2</v>
      </c>
      <c r="G172" s="139">
        <f t="shared" si="0"/>
        <v>31.25</v>
      </c>
      <c r="H172" s="140">
        <v>8</v>
      </c>
      <c r="I172" s="140">
        <v>8</v>
      </c>
      <c r="J172" s="140">
        <f>H172/Main!$D$9</f>
        <v>1.6</v>
      </c>
      <c r="K172" s="140">
        <f>I172/Main!$D$10</f>
        <v>4</v>
      </c>
      <c r="L172" s="140">
        <f t="shared" si="1"/>
        <v>2.5</v>
      </c>
      <c r="M172" s="140">
        <v>1</v>
      </c>
      <c r="N172" s="143"/>
      <c r="O172" s="143"/>
      <c r="P172" s="143"/>
      <c r="Q172" s="145"/>
      <c r="R172" s="143"/>
      <c r="S172" s="146"/>
      <c r="T172" s="146"/>
      <c r="U172" s="143"/>
      <c r="V172" s="143"/>
      <c r="W172" s="146"/>
      <c r="X172" s="146"/>
      <c r="Y172" s="143"/>
      <c r="Z172" s="143"/>
      <c r="AA172" s="143"/>
      <c r="AB172" s="143"/>
      <c r="AC172" s="362" t="s">
        <v>34</v>
      </c>
      <c r="AD172" s="133">
        <v>0</v>
      </c>
      <c r="AE172" s="133">
        <v>0</v>
      </c>
      <c r="AF172" s="133">
        <v>0</v>
      </c>
      <c r="AG172" s="133">
        <v>0</v>
      </c>
      <c r="AH172" s="133">
        <v>0</v>
      </c>
      <c r="AI172" s="133">
        <v>16</v>
      </c>
      <c r="AJ172" s="133">
        <v>0</v>
      </c>
      <c r="AK172" s="133">
        <v>0</v>
      </c>
      <c r="AL172" s="133">
        <v>0</v>
      </c>
      <c r="AM172" s="133">
        <v>0</v>
      </c>
      <c r="AN172" s="133">
        <v>0</v>
      </c>
      <c r="AO172" s="133">
        <v>0</v>
      </c>
      <c r="AP172" s="167">
        <v>55</v>
      </c>
      <c r="AQ172" s="133">
        <v>0</v>
      </c>
      <c r="AR172" s="133">
        <v>0</v>
      </c>
      <c r="AS172" s="133">
        <v>0</v>
      </c>
      <c r="AT172" s="133">
        <v>0</v>
      </c>
      <c r="AU172" s="133">
        <v>0</v>
      </c>
      <c r="AV172" s="133">
        <v>0</v>
      </c>
      <c r="AW172" s="133">
        <v>0</v>
      </c>
      <c r="AX172" s="133">
        <v>0</v>
      </c>
      <c r="AY172" s="161" t="str">
        <f t="shared" ref="AY172:BS172" si="695">IF(AD172 = 0, "", AD172)</f>
        <v/>
      </c>
      <c r="AZ172" s="137" t="str">
        <f t="shared" si="695"/>
        <v/>
      </c>
      <c r="BA172" s="137" t="str">
        <f t="shared" si="695"/>
        <v/>
      </c>
      <c r="BB172" s="137" t="str">
        <f t="shared" si="695"/>
        <v/>
      </c>
      <c r="BC172" s="137" t="str">
        <f t="shared" si="695"/>
        <v/>
      </c>
      <c r="BD172" s="133">
        <f t="shared" si="695"/>
        <v>16</v>
      </c>
      <c r="BE172" s="137" t="str">
        <f t="shared" si="695"/>
        <v/>
      </c>
      <c r="BF172" s="137" t="str">
        <f t="shared" si="695"/>
        <v/>
      </c>
      <c r="BG172" s="137" t="str">
        <f t="shared" si="695"/>
        <v/>
      </c>
      <c r="BH172" s="137" t="str">
        <f t="shared" si="695"/>
        <v/>
      </c>
      <c r="BI172" s="137" t="str">
        <f t="shared" si="695"/>
        <v/>
      </c>
      <c r="BJ172" s="137" t="str">
        <f t="shared" si="695"/>
        <v/>
      </c>
      <c r="BK172" s="167">
        <f t="shared" si="695"/>
        <v>55</v>
      </c>
      <c r="BL172" s="137" t="str">
        <f t="shared" si="695"/>
        <v/>
      </c>
      <c r="BM172" s="137" t="str">
        <f t="shared" si="695"/>
        <v/>
      </c>
      <c r="BN172" s="137" t="str">
        <f t="shared" si="695"/>
        <v/>
      </c>
      <c r="BO172" s="137" t="str">
        <f t="shared" si="695"/>
        <v/>
      </c>
      <c r="BP172" s="137" t="str">
        <f t="shared" si="695"/>
        <v/>
      </c>
      <c r="BQ172" s="137" t="str">
        <f t="shared" si="695"/>
        <v/>
      </c>
      <c r="BR172" s="137" t="str">
        <f t="shared" si="695"/>
        <v/>
      </c>
      <c r="BS172" s="169" t="str">
        <f t="shared" si="695"/>
        <v/>
      </c>
      <c r="BT172" s="174" t="e">
        <f>$AY172*Assembly!Z$4+$AZ172*Assembly!Z$5+$BA172*Assembly!Z$6+$BB172*Assembly!Z$7+$BC172*Assembly!Z$8+$BD172*Assembly!Z$9+$BE172*Assembly!Z$10+$BF172*Assembly!Z$11+$BG172*Assembly!Z$12+$BH172*Assembly!Z$13+$BI172*Assembly!Z$14+$BJ172*Assembly!Z$15+$BK172*Assembly!Z$16+$BL172*Assembly!Z$17+$BM172*Assembly!Z$18+$BN172*Assembly!Z$19+$BO172*Assembly!Z$20+$BP172*Assembly!Z$21+$BQ172*Assembly!Z$22+$BR172*Assembly!Z$23+$BS172*Assembly!Z$24</f>
        <v>#VALUE!</v>
      </c>
      <c r="BU172" s="133" t="e">
        <f t="shared" si="3"/>
        <v>#VALUE!</v>
      </c>
      <c r="BV172" s="133"/>
      <c r="BW172" s="133" t="e">
        <f>$AY172*Assembly!AD$4+$AZ172*Assembly!AD$5+$BA172*Assembly!AD$6+$BB172*Assembly!AD$7+$BC172*Assembly!AD$8+$BD172*Assembly!AD$9+$BE172*Assembly!AD$10+$BF172*Assembly!AD$11+$BG172*Assembly!AD$12+$BH172*Assembly!AD$13+$BI172*Assembly!AD$14+$BJ172*Assembly!AD$15+$BK172*Assembly!AD$16+$BL172*Assembly!AD$17+$BM172*Assembly!AD$18+$BN172*Assembly!AD$19+$BO172*Assembly!AD$20+$BP172*Assembly!AD$21+$BQ172*Assembly!AD$22+$BR172*Assembly!AD$23+$BS172*Assembly!AD$24</f>
        <v>#VALUE!</v>
      </c>
      <c r="BX172" s="177" t="e">
        <f t="shared" si="4"/>
        <v>#VALUE!</v>
      </c>
      <c r="BY172" s="178" t="e">
        <f t="shared" si="5"/>
        <v>#VALUE!</v>
      </c>
      <c r="BZ172" s="179" t="e">
        <f t="shared" si="6"/>
        <v>#VALUE!</v>
      </c>
      <c r="CA172" s="178" t="e">
        <f t="shared" si="7"/>
        <v>#VALUE!</v>
      </c>
      <c r="CB172" s="133" t="e">
        <f>$AY172*Assembly!Y$4+$AZ172*Assembly!Y$5+$BA172*Assembly!Y$6+$BB172*Assembly!Y$7+$BC172*Assembly!Y$8+$BD172*Assembly!Y$9+$BE172*Assembly!Y$10+$BF172*Assembly!Y$11+$BG172*Assembly!Y$12+$BH172*Assembly!Y$13+$BI172*Assembly!Y$14+$BJ172*Assembly!Y$15+$BK172*Assembly!Y$16+$BL172*Assembly!Y$17+$BM172*Assembly!Y$18+$BN172*Assembly!Y$19+$BO172*Assembly!Y$20+$BP172*Assembly!Y$21+$BQ172*Assembly!Y$22+$BR172*Assembly!Y$23+$BS172*Assembly!Y$24</f>
        <v>#VALUE!</v>
      </c>
      <c r="CC172" s="133" t="e">
        <f t="shared" si="8"/>
        <v>#VALUE!</v>
      </c>
      <c r="CD172" s="130" t="e">
        <f t="shared" si="9"/>
        <v>#VALUE!</v>
      </c>
      <c r="CE172" s="183" t="e">
        <f>$AY172*Assembly!AC$4+$AZ172*Assembly!AC$5+$BA172*Assembly!AC$6+$BB172*Assembly!AC$7+$BC172*Assembly!AC$8+$BD172*Assembly!AC$9+$BE172*Assembly!AC$10+$BF172*Assembly!AC$11+$BG172*Assembly!AC$12+$BH172*Assembly!AC$13+$BI172*Assembly!AC$14+$BJ172*Assembly!AC$15+$BK172*Assembly!AC$16+$BL172*Assembly!AC$17+$BM172*Assembly!AC$18+$BN172*Assembly!AC$19+$BO172*Assembly!AC$20+$BP172*Assembly!AC$21+$BQ172*Assembly!AC$22+$BR172*Assembly!AC$23+$BS172*Assembly!AC$24</f>
        <v>#VALUE!</v>
      </c>
      <c r="CF172" s="145" t="e">
        <f>$AY172*Assembly!M$4+$AZ172*Assembly!M$5+$BA172*Assembly!M$6+$BB172*Assembly!M$7+$BC172*Assembly!M$8+$BD172*Assembly!M$9+$BE172*Assembly!M$10+$BF172*Assembly!M$11+$BG172*Assembly!M$12+$BH172*Assembly!M$13+$BI172*Assembly!M$14+$BJ172*Assembly!M$15+$BK172*Assembly!M$16+$BL172*Assembly!M$17+$BM172*Assembly!M$18+$BN172*Assembly!M$19+$BO172*Assembly!M$20+$BP172*Assembly!M$21+$BQ172*Assembly!M$22+$BR172*Assembly!M$23+$BS172*Assembly!M$24</f>
        <v>#VALUE!</v>
      </c>
      <c r="CG172" s="145" t="e">
        <f>$AY172*Assembly!N$4+$AZ172*Assembly!N$5+$BA172*Assembly!N$6+$BB172*Assembly!N$7+$BC172*Assembly!N$8+$BD172*Assembly!N$9+$BE172*Assembly!N$10+$BF172*Assembly!N$11+$BG172*Assembly!N$12+$BH172*Assembly!N$13+$BI172*Assembly!N$14+$BJ172*Assembly!N$15+$BK172*Assembly!N$16+$BL172*Assembly!N$17+$BM172*Assembly!N$18+$BN172*Assembly!N$19+$BO172*Assembly!N$20+$BP172*Assembly!N$21+$BQ172*Assembly!N$22+$BR172*Assembly!N$23+$BS172*Assembly!N$24</f>
        <v>#VALUE!</v>
      </c>
      <c r="CH172" s="145" t="e">
        <f>$AY172*Assembly!O$4+$AZ172*Assembly!O$5+$BA172*Assembly!O$6+$BB172*Assembly!O$7+$BC172*Assembly!O$8+$BD172*Assembly!O$9+$BE172*Assembly!O$10+$BF172*Assembly!O$11+$BG172*Assembly!O$12+$BH172*Assembly!O$13+$BI172*Assembly!O$14+$BJ172*Assembly!O$15+$BK172*Assembly!O$16+$BL172*Assembly!O$17+$BM172*Assembly!O$18+$BN172*Assembly!O$19+$BO172*Assembly!O$20+$BP172*Assembly!O$21+$BQ172*Assembly!O$22+$BR172*Assembly!O$23+$BS172*Assembly!O$24</f>
        <v>#VALUE!</v>
      </c>
      <c r="CI172" s="140" t="e">
        <f>$AY172*Assembly!P$4+$AZ172*Assembly!P$5+$BA172*Assembly!P$6+$BB172*Assembly!P$7+$BC172*Assembly!P$8+$BD172*Assembly!P$9+$BE172*Assembly!P$10+$BF172*Assembly!P$11+$BG172*Assembly!P$12+$BH172*Assembly!P$13+$BI172*Assembly!P$14+$BJ172*Assembly!P$15+$BK172*Assembly!P$16+$BL172*Assembly!P$17+$BM172*Assembly!P$18+$BN172*Assembly!P$19+$BO172*Assembly!P$20+$BP172*Assembly!P$21+$BQ172*Assembly!P$22+$BR172*Assembly!P$23+$BS172*Assembly!P$24</f>
        <v>#VALUE!</v>
      </c>
      <c r="CJ172" s="140" t="e">
        <f>$AY172*Assembly!Q$4+$AZ172*Assembly!Q$5+$BA172*Assembly!Q$6+$BB172*Assembly!Q$7+$BC172*Assembly!Q$8+$BD172*Assembly!Q$9+$BE172*Assembly!Q$10+$BF172*Assembly!Q$11+$BG172*Assembly!Q$12+$BH172*Assembly!Q$13+$BI172*Assembly!Q$14+$BJ172*Assembly!Q$15+$BK172*Assembly!Q$16+$BL172*Assembly!Q$17+$BM172*Assembly!Q$18+$BN172*Assembly!Q$19+$BO172*Assembly!Q$20+$BP172*Assembly!Q$21+$BQ172*Assembly!Q$22+$BR172*Assembly!Q$23+$BS172*Assembly!Q$24</f>
        <v>#VALUE!</v>
      </c>
      <c r="CK172" s="145" t="e">
        <f>$AY172*Assembly!R$4+$AZ172*Assembly!R$5+$BA172*Assembly!R$6+$BB172*Assembly!R$7+$BC172*Assembly!R$8+$BD172*Assembly!R$9+$BE172*Assembly!R$10+$BF172*Assembly!R$11+$BG172*Assembly!R$12+$BH172*Assembly!R$13+$BI172*Assembly!R$14+$BJ172*Assembly!R$15+$BK172*Assembly!R$16+$BL172*Assembly!R$17+$BM172*Assembly!R$18+$BN172*Assembly!R$19+$BO172*Assembly!R$20+$BP172*Assembly!R$21+$BQ172*Assembly!R$22+$BR172*Assembly!R$23+$BS172*Assembly!R$24</f>
        <v>#VALUE!</v>
      </c>
      <c r="CL172" s="140" t="e">
        <f>$AY172*Assembly!S$4+$AZ172*Assembly!S$5+$BA172*Assembly!S$6+$BB172*Assembly!S$7+$BC172*Assembly!S$8+$BD172*Assembly!S$9+$BE172*Assembly!S$10+$BF172*Assembly!S$11+$BG172*Assembly!S$12+$BH172*Assembly!S$13+$BI172*Assembly!S$14+$BJ172*Assembly!S$15+$BK172*Assembly!S$16+$BL172*Assembly!S$17+$BM172*Assembly!S$18+$BN172*Assembly!S$19+$BO172*Assembly!S$20+$BP172*Assembly!S$21+$BQ172*Assembly!S$22+$BR172*Assembly!S$23+$BS172*Assembly!S$24</f>
        <v>#VALUE!</v>
      </c>
      <c r="CM172" s="140" t="e">
        <f>$AY172*Assembly!T$4+$AZ172*Assembly!T$5+$BA172*Assembly!T$6+$BB172*Assembly!T$7+$BC172*Assembly!T$8+$BD172*Assembly!T$9+$BE172*Assembly!T$10+$BF172*Assembly!T$11+$BG172*Assembly!T$12+$BH172*Assembly!T$13+$BI172*Assembly!T$14+$BJ172*Assembly!T$15+$BK172*Assembly!T$16+$BL172*Assembly!T$17+$BM172*Assembly!T$18+$BN172*Assembly!T$19+$BO172*Assembly!T$20+$BP172*Assembly!T$21+$BQ172*Assembly!T$22+$BR172*Assembly!T$23+$BS172*Assembly!T$24</f>
        <v>#VALUE!</v>
      </c>
      <c r="CN172" s="140" t="e">
        <f>$AY172*Assembly!U$4+$AZ172*Assembly!U$5+$BA172*Assembly!U$6+$BB172*Assembly!U$7+$BC172*Assembly!U$8+$BD172*Assembly!U$9+$BE172*Assembly!U$10+$BF172*Assembly!U$11+$BG172*Assembly!U$12+$BH172*Assembly!U$13+$BI172*Assembly!U$14+$BJ172*Assembly!U$15+$BK172*Assembly!U$16+$BL172*Assembly!U$17+$BM172*Assembly!U$18+$BN172*Assembly!U$19+$BO172*Assembly!U$20+$BP172*Assembly!U$21+$BQ172*Assembly!U$22+$BR172*Assembly!U$23+$BS172*Assembly!U$24</f>
        <v>#VALUE!</v>
      </c>
      <c r="CO172" s="145" t="e">
        <f>$AY172*Assembly!V$4+$AZ172*Assembly!V$5+$BA172*Assembly!V$6+$BB172*Assembly!V$7+$BC172*Assembly!V$8+$BD172*Assembly!V$9+$BE172*Assembly!V$10+$BF172*Assembly!V$11+$BG172*Assembly!V$12+$BH172*Assembly!V$13+$BI172*Assembly!V$14+$BJ172*Assembly!V$15+$BK172*Assembly!V$16+$BL172*Assembly!V$17+$BM172*Assembly!V$18+$BN172*Assembly!V$19+$BO172*Assembly!V$20+$BP172*Assembly!V$21+$BQ172*Assembly!V$22+$BR172*Assembly!V$23+$BS172*Assembly!V$24</f>
        <v>#VALUE!</v>
      </c>
      <c r="CP172" s="145" t="e">
        <f>CF172*Refining!$F$3</f>
        <v>#VALUE!</v>
      </c>
      <c r="CQ172" s="145" t="e">
        <f>CG172*Refining!$F$4</f>
        <v>#VALUE!</v>
      </c>
      <c r="CR172" s="145" t="e">
        <f>CH172*Refining!$F$5</f>
        <v>#VALUE!</v>
      </c>
      <c r="CS172" s="145" t="e">
        <f>CI172*Refining!$F$6</f>
        <v>#VALUE!</v>
      </c>
      <c r="CT172" s="145" t="e">
        <f>CJ172*Refining!$F$7</f>
        <v>#VALUE!</v>
      </c>
      <c r="CU172" s="145" t="e">
        <f>CK172*Refining!$F$8</f>
        <v>#VALUE!</v>
      </c>
      <c r="CV172" s="145" t="e">
        <f>CL172*Refining!$F$9</f>
        <v>#VALUE!</v>
      </c>
      <c r="CW172" s="145" t="e">
        <f>CM172*Refining!$F$10</f>
        <v>#VALUE!</v>
      </c>
      <c r="CX172" s="145" t="e">
        <f>CN172*Refining!$F$11</f>
        <v>#VALUE!</v>
      </c>
      <c r="CY172" s="145" t="e">
        <f>CO172*Refining!$F$12</f>
        <v>#VALUE!</v>
      </c>
      <c r="CZ172" s="185" t="e">
        <f t="shared" ref="CZ172:DS172" si="696">IF(CF172 = 0, "", CF172)</f>
        <v>#VALUE!</v>
      </c>
      <c r="DA172" s="186" t="e">
        <f t="shared" si="696"/>
        <v>#VALUE!</v>
      </c>
      <c r="DB172" s="186" t="e">
        <f t="shared" si="696"/>
        <v>#VALUE!</v>
      </c>
      <c r="DC172" s="186" t="e">
        <f t="shared" si="696"/>
        <v>#VALUE!</v>
      </c>
      <c r="DD172" s="186" t="e">
        <f t="shared" si="696"/>
        <v>#VALUE!</v>
      </c>
      <c r="DE172" s="186" t="e">
        <f t="shared" si="696"/>
        <v>#VALUE!</v>
      </c>
      <c r="DF172" s="186" t="e">
        <f t="shared" si="696"/>
        <v>#VALUE!</v>
      </c>
      <c r="DG172" s="186" t="e">
        <f t="shared" si="696"/>
        <v>#VALUE!</v>
      </c>
      <c r="DH172" s="186" t="e">
        <f t="shared" si="696"/>
        <v>#VALUE!</v>
      </c>
      <c r="DI172" s="187" t="e">
        <f t="shared" si="696"/>
        <v>#VALUE!</v>
      </c>
      <c r="DJ172" s="185" t="e">
        <f t="shared" si="696"/>
        <v>#VALUE!</v>
      </c>
      <c r="DK172" s="186" t="e">
        <f t="shared" si="696"/>
        <v>#VALUE!</v>
      </c>
      <c r="DL172" s="186" t="e">
        <f t="shared" si="696"/>
        <v>#VALUE!</v>
      </c>
      <c r="DM172" s="186" t="e">
        <f t="shared" si="696"/>
        <v>#VALUE!</v>
      </c>
      <c r="DN172" s="211" t="e">
        <f t="shared" si="696"/>
        <v>#VALUE!</v>
      </c>
      <c r="DO172" s="186" t="e">
        <f t="shared" si="696"/>
        <v>#VALUE!</v>
      </c>
      <c r="DP172" s="186" t="e">
        <f t="shared" si="696"/>
        <v>#VALUE!</v>
      </c>
      <c r="DQ172" s="186" t="e">
        <f t="shared" si="696"/>
        <v>#VALUE!</v>
      </c>
      <c r="DR172" s="186" t="e">
        <f t="shared" si="696"/>
        <v>#VALUE!</v>
      </c>
      <c r="DS172" s="187" t="e">
        <f t="shared" si="696"/>
        <v>#VALUE!</v>
      </c>
      <c r="DT172" s="185" t="e">
        <f t="shared" si="11"/>
        <v>#VALUE!</v>
      </c>
      <c r="DU172" s="189" t="e">
        <f t="shared" si="12"/>
        <v>#VALUE!</v>
      </c>
      <c r="DV172" s="133" t="e">
        <f>CZ172*'Ores &amp; Ingots'!$C$3+DA172*'Ores &amp; Ingots'!$C$4+DB172*'Ores &amp; Ingots'!$C$5+DC172*'Ores &amp; Ingots'!$C$6+DD172*'Ores &amp; Ingots'!$C$7+DE172*'Ores &amp; Ingots'!$C$8+DF172*'Ores &amp; Ingots'!$C$9+DG172*'Ores &amp; Ingots'!$C$10+DH172*'Ores &amp; Ingots'!$C$11+DI172*'Ores &amp; Ingots'!$C$12</f>
        <v>#VALUE!</v>
      </c>
      <c r="DW172" s="133" t="e">
        <f>DJ172*'Ores &amp; Ingots'!$B$3+DK172*'Ores &amp; Ingots'!$B$4+DL172*'Ores &amp; Ingots'!$B$5+DM172*'Ores &amp; Ingots'!$B$6+DN172*'Ores &amp; Ingots'!$B$7+DO172*'Ores &amp; Ingots'!$B$8+DP172*'Ores &amp; Ingots'!$B$9+DQ172*'Ores &amp; Ingots'!$B$10+DR172*'Ores &amp; Ingots'!$B$11+DS172*'Ores &amp; Ingots'!$B$12</f>
        <v>#VALUE!</v>
      </c>
      <c r="DX172" s="189" t="e">
        <f>CZ172*Refining!$G$3+DA172*Refining!$G$4+DB172*Refining!$G$5+DC172*Refining!$G$6+DD172*Refining!$G$7+DE172*Refining!$G$8+DF172*Refining!$G$9+DG172*Refining!$G$10+DH172*Refining!$G$11+DI172*Refining!$G$12</f>
        <v>#VALUE!</v>
      </c>
      <c r="DY172" s="189" t="e">
        <f t="shared" si="13"/>
        <v>#VALUE!</v>
      </c>
      <c r="DZ172" s="192" t="e">
        <f t="shared" si="14"/>
        <v>#VALUE!</v>
      </c>
      <c r="EA172" s="185" t="e">
        <f t="shared" si="15"/>
        <v>#VALUE!</v>
      </c>
      <c r="EB172" s="194" t="e">
        <f t="shared" ref="EB172:EC172" si="697">EA172/60</f>
        <v>#VALUE!</v>
      </c>
      <c r="EC172" s="194" t="e">
        <f t="shared" si="697"/>
        <v>#VALUE!</v>
      </c>
      <c r="ED172" s="185" t="e">
        <f t="shared" si="17"/>
        <v>#VALUE!</v>
      </c>
      <c r="EE172" s="194" t="e">
        <f t="shared" ref="EE172:EF172" si="698">ED172/1000</f>
        <v>#VALUE!</v>
      </c>
      <c r="EF172" s="196" t="e">
        <f t="shared" si="698"/>
        <v>#VALUE!</v>
      </c>
      <c r="EG172" s="130" t="e">
        <f t="shared" si="19"/>
        <v>#VALUE!</v>
      </c>
      <c r="EH172" s="132" t="e">
        <f t="shared" si="20"/>
        <v>#VALUE!</v>
      </c>
      <c r="EI172" s="133">
        <v>78</v>
      </c>
    </row>
    <row r="173" spans="1:139" ht="12.75" x14ac:dyDescent="0.2">
      <c r="A173" s="864"/>
      <c r="B173" s="135" t="s">
        <v>377</v>
      </c>
      <c r="C173" s="137" t="s">
        <v>156</v>
      </c>
      <c r="D173" s="137">
        <v>1</v>
      </c>
      <c r="E173" s="137">
        <v>1</v>
      </c>
      <c r="F173" s="137">
        <v>1</v>
      </c>
      <c r="G173" s="139">
        <f t="shared" si="0"/>
        <v>15.625</v>
      </c>
      <c r="H173" s="140">
        <v>6</v>
      </c>
      <c r="I173" s="140">
        <v>6</v>
      </c>
      <c r="J173" s="140">
        <f>H173/Main!$D$9</f>
        <v>1.2</v>
      </c>
      <c r="K173" s="140">
        <f>I173/Main!$D$10</f>
        <v>3</v>
      </c>
      <c r="L173" s="140">
        <f t="shared" si="1"/>
        <v>2.5</v>
      </c>
      <c r="M173" s="140">
        <v>1</v>
      </c>
      <c r="N173" s="143"/>
      <c r="O173" s="143"/>
      <c r="P173" s="143"/>
      <c r="Q173" s="145"/>
      <c r="R173" s="143"/>
      <c r="S173" s="146"/>
      <c r="T173" s="146"/>
      <c r="U173" s="143"/>
      <c r="V173" s="143"/>
      <c r="W173" s="146"/>
      <c r="X173" s="146"/>
      <c r="Y173" s="143"/>
      <c r="Z173" s="143"/>
      <c r="AA173" s="143"/>
      <c r="AB173" s="143"/>
      <c r="AC173" s="362" t="s">
        <v>34</v>
      </c>
      <c r="AD173" s="133">
        <v>0</v>
      </c>
      <c r="AE173" s="133">
        <v>0</v>
      </c>
      <c r="AF173" s="133">
        <v>0</v>
      </c>
      <c r="AG173" s="133">
        <v>0</v>
      </c>
      <c r="AH173" s="133">
        <v>0</v>
      </c>
      <c r="AI173" s="133">
        <v>11</v>
      </c>
      <c r="AJ173" s="133">
        <v>0</v>
      </c>
      <c r="AK173" s="133">
        <v>0</v>
      </c>
      <c r="AL173" s="133">
        <v>0</v>
      </c>
      <c r="AM173" s="133">
        <v>0</v>
      </c>
      <c r="AN173" s="133">
        <v>0</v>
      </c>
      <c r="AO173" s="133">
        <v>0</v>
      </c>
      <c r="AP173" s="167">
        <v>24</v>
      </c>
      <c r="AQ173" s="133">
        <v>0</v>
      </c>
      <c r="AR173" s="133">
        <v>0</v>
      </c>
      <c r="AS173" s="133">
        <v>0</v>
      </c>
      <c r="AT173" s="133">
        <v>0</v>
      </c>
      <c r="AU173" s="133">
        <v>0</v>
      </c>
      <c r="AV173" s="133">
        <v>0</v>
      </c>
      <c r="AW173" s="133">
        <v>0</v>
      </c>
      <c r="AX173" s="133">
        <v>0</v>
      </c>
      <c r="AY173" s="161" t="str">
        <f t="shared" ref="AY173:BS173" si="699">IF(AD173 = 0, "", AD173)</f>
        <v/>
      </c>
      <c r="AZ173" s="137" t="str">
        <f t="shared" si="699"/>
        <v/>
      </c>
      <c r="BA173" s="137" t="str">
        <f t="shared" si="699"/>
        <v/>
      </c>
      <c r="BB173" s="137" t="str">
        <f t="shared" si="699"/>
        <v/>
      </c>
      <c r="BC173" s="137" t="str">
        <f t="shared" si="699"/>
        <v/>
      </c>
      <c r="BD173" s="133">
        <f t="shared" si="699"/>
        <v>11</v>
      </c>
      <c r="BE173" s="137" t="str">
        <f t="shared" si="699"/>
        <v/>
      </c>
      <c r="BF173" s="137" t="str">
        <f t="shared" si="699"/>
        <v/>
      </c>
      <c r="BG173" s="137" t="str">
        <f t="shared" si="699"/>
        <v/>
      </c>
      <c r="BH173" s="137" t="str">
        <f t="shared" si="699"/>
        <v/>
      </c>
      <c r="BI173" s="137" t="str">
        <f t="shared" si="699"/>
        <v/>
      </c>
      <c r="BJ173" s="137" t="str">
        <f t="shared" si="699"/>
        <v/>
      </c>
      <c r="BK173" s="167">
        <f t="shared" si="699"/>
        <v>24</v>
      </c>
      <c r="BL173" s="137" t="str">
        <f t="shared" si="699"/>
        <v/>
      </c>
      <c r="BM173" s="137" t="str">
        <f t="shared" si="699"/>
        <v/>
      </c>
      <c r="BN173" s="137" t="str">
        <f t="shared" si="699"/>
        <v/>
      </c>
      <c r="BO173" s="137" t="str">
        <f t="shared" si="699"/>
        <v/>
      </c>
      <c r="BP173" s="137" t="str">
        <f t="shared" si="699"/>
        <v/>
      </c>
      <c r="BQ173" s="137" t="str">
        <f t="shared" si="699"/>
        <v/>
      </c>
      <c r="BR173" s="137" t="str">
        <f t="shared" si="699"/>
        <v/>
      </c>
      <c r="BS173" s="169" t="str">
        <f t="shared" si="699"/>
        <v/>
      </c>
      <c r="BT173" s="174" t="e">
        <f>$AY173*Assembly!Z$4+$AZ173*Assembly!Z$5+$BA173*Assembly!Z$6+$BB173*Assembly!Z$7+$BC173*Assembly!Z$8+$BD173*Assembly!Z$9+$BE173*Assembly!Z$10+$BF173*Assembly!Z$11+$BG173*Assembly!Z$12+$BH173*Assembly!Z$13+$BI173*Assembly!Z$14+$BJ173*Assembly!Z$15+$BK173*Assembly!Z$16+$BL173*Assembly!Z$17+$BM173*Assembly!Z$18+$BN173*Assembly!Z$19+$BO173*Assembly!Z$20+$BP173*Assembly!Z$21+$BQ173*Assembly!Z$22+$BR173*Assembly!Z$23+$BS173*Assembly!Z$24</f>
        <v>#VALUE!</v>
      </c>
      <c r="BU173" s="133" t="e">
        <f t="shared" si="3"/>
        <v>#VALUE!</v>
      </c>
      <c r="BV173" s="133"/>
      <c r="BW173" s="133" t="e">
        <f>$AY173*Assembly!AD$4+$AZ173*Assembly!AD$5+$BA173*Assembly!AD$6+$BB173*Assembly!AD$7+$BC173*Assembly!AD$8+$BD173*Assembly!AD$9+$BE173*Assembly!AD$10+$BF173*Assembly!AD$11+$BG173*Assembly!AD$12+$BH173*Assembly!AD$13+$BI173*Assembly!AD$14+$BJ173*Assembly!AD$15+$BK173*Assembly!AD$16+$BL173*Assembly!AD$17+$BM173*Assembly!AD$18+$BN173*Assembly!AD$19+$BO173*Assembly!AD$20+$BP173*Assembly!AD$21+$BQ173*Assembly!AD$22+$BR173*Assembly!AD$23+$BS173*Assembly!AD$24</f>
        <v>#VALUE!</v>
      </c>
      <c r="BX173" s="177" t="e">
        <f t="shared" si="4"/>
        <v>#VALUE!</v>
      </c>
      <c r="BY173" s="178" t="e">
        <f t="shared" si="5"/>
        <v>#VALUE!</v>
      </c>
      <c r="BZ173" s="179" t="e">
        <f t="shared" si="6"/>
        <v>#VALUE!</v>
      </c>
      <c r="CA173" s="178" t="e">
        <f t="shared" si="7"/>
        <v>#VALUE!</v>
      </c>
      <c r="CB173" s="133" t="e">
        <f>$AY173*Assembly!Y$4+$AZ173*Assembly!Y$5+$BA173*Assembly!Y$6+$BB173*Assembly!Y$7+$BC173*Assembly!Y$8+$BD173*Assembly!Y$9+$BE173*Assembly!Y$10+$BF173*Assembly!Y$11+$BG173*Assembly!Y$12+$BH173*Assembly!Y$13+$BI173*Assembly!Y$14+$BJ173*Assembly!Y$15+$BK173*Assembly!Y$16+$BL173*Assembly!Y$17+$BM173*Assembly!Y$18+$BN173*Assembly!Y$19+$BO173*Assembly!Y$20+$BP173*Assembly!Y$21+$BQ173*Assembly!Y$22+$BR173*Assembly!Y$23+$BS173*Assembly!Y$24</f>
        <v>#VALUE!</v>
      </c>
      <c r="CC173" s="133" t="e">
        <f t="shared" si="8"/>
        <v>#VALUE!</v>
      </c>
      <c r="CD173" s="130" t="e">
        <f t="shared" si="9"/>
        <v>#VALUE!</v>
      </c>
      <c r="CE173" s="183" t="e">
        <f>$AY173*Assembly!AC$4+$AZ173*Assembly!AC$5+$BA173*Assembly!AC$6+$BB173*Assembly!AC$7+$BC173*Assembly!AC$8+$BD173*Assembly!AC$9+$BE173*Assembly!AC$10+$BF173*Assembly!AC$11+$BG173*Assembly!AC$12+$BH173*Assembly!AC$13+$BI173*Assembly!AC$14+$BJ173*Assembly!AC$15+$BK173*Assembly!AC$16+$BL173*Assembly!AC$17+$BM173*Assembly!AC$18+$BN173*Assembly!AC$19+$BO173*Assembly!AC$20+$BP173*Assembly!AC$21+$BQ173*Assembly!AC$22+$BR173*Assembly!AC$23+$BS173*Assembly!AC$24</f>
        <v>#VALUE!</v>
      </c>
      <c r="CF173" s="145" t="e">
        <f>$AY173*Assembly!M$4+$AZ173*Assembly!M$5+$BA173*Assembly!M$6+$BB173*Assembly!M$7+$BC173*Assembly!M$8+$BD173*Assembly!M$9+$BE173*Assembly!M$10+$BF173*Assembly!M$11+$BG173*Assembly!M$12+$BH173*Assembly!M$13+$BI173*Assembly!M$14+$BJ173*Assembly!M$15+$BK173*Assembly!M$16+$BL173*Assembly!M$17+$BM173*Assembly!M$18+$BN173*Assembly!M$19+$BO173*Assembly!M$20+$BP173*Assembly!M$21+$BQ173*Assembly!M$22+$BR173*Assembly!M$23+$BS173*Assembly!M$24</f>
        <v>#VALUE!</v>
      </c>
      <c r="CG173" s="145" t="e">
        <f>$AY173*Assembly!N$4+$AZ173*Assembly!N$5+$BA173*Assembly!N$6+$BB173*Assembly!N$7+$BC173*Assembly!N$8+$BD173*Assembly!N$9+$BE173*Assembly!N$10+$BF173*Assembly!N$11+$BG173*Assembly!N$12+$BH173*Assembly!N$13+$BI173*Assembly!N$14+$BJ173*Assembly!N$15+$BK173*Assembly!N$16+$BL173*Assembly!N$17+$BM173*Assembly!N$18+$BN173*Assembly!N$19+$BO173*Assembly!N$20+$BP173*Assembly!N$21+$BQ173*Assembly!N$22+$BR173*Assembly!N$23+$BS173*Assembly!N$24</f>
        <v>#VALUE!</v>
      </c>
      <c r="CH173" s="145" t="e">
        <f>$AY173*Assembly!O$4+$AZ173*Assembly!O$5+$BA173*Assembly!O$6+$BB173*Assembly!O$7+$BC173*Assembly!O$8+$BD173*Assembly!O$9+$BE173*Assembly!O$10+$BF173*Assembly!O$11+$BG173*Assembly!O$12+$BH173*Assembly!O$13+$BI173*Assembly!O$14+$BJ173*Assembly!O$15+$BK173*Assembly!O$16+$BL173*Assembly!O$17+$BM173*Assembly!O$18+$BN173*Assembly!O$19+$BO173*Assembly!O$20+$BP173*Assembly!O$21+$BQ173*Assembly!O$22+$BR173*Assembly!O$23+$BS173*Assembly!O$24</f>
        <v>#VALUE!</v>
      </c>
      <c r="CI173" s="140" t="e">
        <f>$AY173*Assembly!P$4+$AZ173*Assembly!P$5+$BA173*Assembly!P$6+$BB173*Assembly!P$7+$BC173*Assembly!P$8+$BD173*Assembly!P$9+$BE173*Assembly!P$10+$BF173*Assembly!P$11+$BG173*Assembly!P$12+$BH173*Assembly!P$13+$BI173*Assembly!P$14+$BJ173*Assembly!P$15+$BK173*Assembly!P$16+$BL173*Assembly!P$17+$BM173*Assembly!P$18+$BN173*Assembly!P$19+$BO173*Assembly!P$20+$BP173*Assembly!P$21+$BQ173*Assembly!P$22+$BR173*Assembly!P$23+$BS173*Assembly!P$24</f>
        <v>#VALUE!</v>
      </c>
      <c r="CJ173" s="140" t="e">
        <f>$AY173*Assembly!Q$4+$AZ173*Assembly!Q$5+$BA173*Assembly!Q$6+$BB173*Assembly!Q$7+$BC173*Assembly!Q$8+$BD173*Assembly!Q$9+$BE173*Assembly!Q$10+$BF173*Assembly!Q$11+$BG173*Assembly!Q$12+$BH173*Assembly!Q$13+$BI173*Assembly!Q$14+$BJ173*Assembly!Q$15+$BK173*Assembly!Q$16+$BL173*Assembly!Q$17+$BM173*Assembly!Q$18+$BN173*Assembly!Q$19+$BO173*Assembly!Q$20+$BP173*Assembly!Q$21+$BQ173*Assembly!Q$22+$BR173*Assembly!Q$23+$BS173*Assembly!Q$24</f>
        <v>#VALUE!</v>
      </c>
      <c r="CK173" s="145" t="e">
        <f>$AY173*Assembly!R$4+$AZ173*Assembly!R$5+$BA173*Assembly!R$6+$BB173*Assembly!R$7+$BC173*Assembly!R$8+$BD173*Assembly!R$9+$BE173*Assembly!R$10+$BF173*Assembly!R$11+$BG173*Assembly!R$12+$BH173*Assembly!R$13+$BI173*Assembly!R$14+$BJ173*Assembly!R$15+$BK173*Assembly!R$16+$BL173*Assembly!R$17+$BM173*Assembly!R$18+$BN173*Assembly!R$19+$BO173*Assembly!R$20+$BP173*Assembly!R$21+$BQ173*Assembly!R$22+$BR173*Assembly!R$23+$BS173*Assembly!R$24</f>
        <v>#VALUE!</v>
      </c>
      <c r="CL173" s="140" t="e">
        <f>$AY173*Assembly!S$4+$AZ173*Assembly!S$5+$BA173*Assembly!S$6+$BB173*Assembly!S$7+$BC173*Assembly!S$8+$BD173*Assembly!S$9+$BE173*Assembly!S$10+$BF173*Assembly!S$11+$BG173*Assembly!S$12+$BH173*Assembly!S$13+$BI173*Assembly!S$14+$BJ173*Assembly!S$15+$BK173*Assembly!S$16+$BL173*Assembly!S$17+$BM173*Assembly!S$18+$BN173*Assembly!S$19+$BO173*Assembly!S$20+$BP173*Assembly!S$21+$BQ173*Assembly!S$22+$BR173*Assembly!S$23+$BS173*Assembly!S$24</f>
        <v>#VALUE!</v>
      </c>
      <c r="CM173" s="140" t="e">
        <f>$AY173*Assembly!T$4+$AZ173*Assembly!T$5+$BA173*Assembly!T$6+$BB173*Assembly!T$7+$BC173*Assembly!T$8+$BD173*Assembly!T$9+$BE173*Assembly!T$10+$BF173*Assembly!T$11+$BG173*Assembly!T$12+$BH173*Assembly!T$13+$BI173*Assembly!T$14+$BJ173*Assembly!T$15+$BK173*Assembly!T$16+$BL173*Assembly!T$17+$BM173*Assembly!T$18+$BN173*Assembly!T$19+$BO173*Assembly!T$20+$BP173*Assembly!T$21+$BQ173*Assembly!T$22+$BR173*Assembly!T$23+$BS173*Assembly!T$24</f>
        <v>#VALUE!</v>
      </c>
      <c r="CN173" s="140" t="e">
        <f>$AY173*Assembly!U$4+$AZ173*Assembly!U$5+$BA173*Assembly!U$6+$BB173*Assembly!U$7+$BC173*Assembly!U$8+$BD173*Assembly!U$9+$BE173*Assembly!U$10+$BF173*Assembly!U$11+$BG173*Assembly!U$12+$BH173*Assembly!U$13+$BI173*Assembly!U$14+$BJ173*Assembly!U$15+$BK173*Assembly!U$16+$BL173*Assembly!U$17+$BM173*Assembly!U$18+$BN173*Assembly!U$19+$BO173*Assembly!U$20+$BP173*Assembly!U$21+$BQ173*Assembly!U$22+$BR173*Assembly!U$23+$BS173*Assembly!U$24</f>
        <v>#VALUE!</v>
      </c>
      <c r="CO173" s="145" t="e">
        <f>$AY173*Assembly!V$4+$AZ173*Assembly!V$5+$BA173*Assembly!V$6+$BB173*Assembly!V$7+$BC173*Assembly!V$8+$BD173*Assembly!V$9+$BE173*Assembly!V$10+$BF173*Assembly!V$11+$BG173*Assembly!V$12+$BH173*Assembly!V$13+$BI173*Assembly!V$14+$BJ173*Assembly!V$15+$BK173*Assembly!V$16+$BL173*Assembly!V$17+$BM173*Assembly!V$18+$BN173*Assembly!V$19+$BO173*Assembly!V$20+$BP173*Assembly!V$21+$BQ173*Assembly!V$22+$BR173*Assembly!V$23+$BS173*Assembly!V$24</f>
        <v>#VALUE!</v>
      </c>
      <c r="CP173" s="145" t="e">
        <f>CF173*Refining!$F$3</f>
        <v>#VALUE!</v>
      </c>
      <c r="CQ173" s="145" t="e">
        <f>CG173*Refining!$F$4</f>
        <v>#VALUE!</v>
      </c>
      <c r="CR173" s="145" t="e">
        <f>CH173*Refining!$F$5</f>
        <v>#VALUE!</v>
      </c>
      <c r="CS173" s="145" t="e">
        <f>CI173*Refining!$F$6</f>
        <v>#VALUE!</v>
      </c>
      <c r="CT173" s="145" t="e">
        <f>CJ173*Refining!$F$7</f>
        <v>#VALUE!</v>
      </c>
      <c r="CU173" s="145" t="e">
        <f>CK173*Refining!$F$8</f>
        <v>#VALUE!</v>
      </c>
      <c r="CV173" s="145" t="e">
        <f>CL173*Refining!$F$9</f>
        <v>#VALUE!</v>
      </c>
      <c r="CW173" s="145" t="e">
        <f>CM173*Refining!$F$10</f>
        <v>#VALUE!</v>
      </c>
      <c r="CX173" s="145" t="e">
        <f>CN173*Refining!$F$11</f>
        <v>#VALUE!</v>
      </c>
      <c r="CY173" s="145" t="e">
        <f>CO173*Refining!$F$12</f>
        <v>#VALUE!</v>
      </c>
      <c r="CZ173" s="185" t="e">
        <f t="shared" ref="CZ173:DS173" si="700">IF(CF173 = 0, "", CF173)</f>
        <v>#VALUE!</v>
      </c>
      <c r="DA173" s="186" t="e">
        <f t="shared" si="700"/>
        <v>#VALUE!</v>
      </c>
      <c r="DB173" s="186" t="e">
        <f t="shared" si="700"/>
        <v>#VALUE!</v>
      </c>
      <c r="DC173" s="186" t="e">
        <f t="shared" si="700"/>
        <v>#VALUE!</v>
      </c>
      <c r="DD173" s="186" t="e">
        <f t="shared" si="700"/>
        <v>#VALUE!</v>
      </c>
      <c r="DE173" s="186" t="e">
        <f t="shared" si="700"/>
        <v>#VALUE!</v>
      </c>
      <c r="DF173" s="186" t="e">
        <f t="shared" si="700"/>
        <v>#VALUE!</v>
      </c>
      <c r="DG173" s="186" t="e">
        <f t="shared" si="700"/>
        <v>#VALUE!</v>
      </c>
      <c r="DH173" s="186" t="e">
        <f t="shared" si="700"/>
        <v>#VALUE!</v>
      </c>
      <c r="DI173" s="187" t="e">
        <f t="shared" si="700"/>
        <v>#VALUE!</v>
      </c>
      <c r="DJ173" s="185" t="e">
        <f t="shared" si="700"/>
        <v>#VALUE!</v>
      </c>
      <c r="DK173" s="186" t="e">
        <f t="shared" si="700"/>
        <v>#VALUE!</v>
      </c>
      <c r="DL173" s="186" t="e">
        <f t="shared" si="700"/>
        <v>#VALUE!</v>
      </c>
      <c r="DM173" s="186" t="e">
        <f t="shared" si="700"/>
        <v>#VALUE!</v>
      </c>
      <c r="DN173" s="211" t="e">
        <f t="shared" si="700"/>
        <v>#VALUE!</v>
      </c>
      <c r="DO173" s="186" t="e">
        <f t="shared" si="700"/>
        <v>#VALUE!</v>
      </c>
      <c r="DP173" s="186" t="e">
        <f t="shared" si="700"/>
        <v>#VALUE!</v>
      </c>
      <c r="DQ173" s="186" t="e">
        <f t="shared" si="700"/>
        <v>#VALUE!</v>
      </c>
      <c r="DR173" s="186" t="e">
        <f t="shared" si="700"/>
        <v>#VALUE!</v>
      </c>
      <c r="DS173" s="187" t="e">
        <f t="shared" si="700"/>
        <v>#VALUE!</v>
      </c>
      <c r="DT173" s="185" t="e">
        <f t="shared" si="11"/>
        <v>#VALUE!</v>
      </c>
      <c r="DU173" s="189" t="e">
        <f t="shared" si="12"/>
        <v>#VALUE!</v>
      </c>
      <c r="DV173" s="133" t="e">
        <f>CZ173*'Ores &amp; Ingots'!$C$3+DA173*'Ores &amp; Ingots'!$C$4+DB173*'Ores &amp; Ingots'!$C$5+DC173*'Ores &amp; Ingots'!$C$6+DD173*'Ores &amp; Ingots'!$C$7+DE173*'Ores &amp; Ingots'!$C$8+DF173*'Ores &amp; Ingots'!$C$9+DG173*'Ores &amp; Ingots'!$C$10+DH173*'Ores &amp; Ingots'!$C$11+DI173*'Ores &amp; Ingots'!$C$12</f>
        <v>#VALUE!</v>
      </c>
      <c r="DW173" s="133" t="e">
        <f>DJ173*'Ores &amp; Ingots'!$B$3+DK173*'Ores &amp; Ingots'!$B$4+DL173*'Ores &amp; Ingots'!$B$5+DM173*'Ores &amp; Ingots'!$B$6+DN173*'Ores &amp; Ingots'!$B$7+DO173*'Ores &amp; Ingots'!$B$8+DP173*'Ores &amp; Ingots'!$B$9+DQ173*'Ores &amp; Ingots'!$B$10+DR173*'Ores &amp; Ingots'!$B$11+DS173*'Ores &amp; Ingots'!$B$12</f>
        <v>#VALUE!</v>
      </c>
      <c r="DX173" s="189" t="e">
        <f>CZ173*Refining!$G$3+DA173*Refining!$G$4+DB173*Refining!$G$5+DC173*Refining!$G$6+DD173*Refining!$G$7+DE173*Refining!$G$8+DF173*Refining!$G$9+DG173*Refining!$G$10+DH173*Refining!$G$11+DI173*Refining!$G$12</f>
        <v>#VALUE!</v>
      </c>
      <c r="DY173" s="189" t="e">
        <f t="shared" si="13"/>
        <v>#VALUE!</v>
      </c>
      <c r="DZ173" s="192" t="e">
        <f t="shared" si="14"/>
        <v>#VALUE!</v>
      </c>
      <c r="EA173" s="185" t="e">
        <f t="shared" si="15"/>
        <v>#VALUE!</v>
      </c>
      <c r="EB173" s="194" t="e">
        <f t="shared" ref="EB173:EC173" si="701">EA173/60</f>
        <v>#VALUE!</v>
      </c>
      <c r="EC173" s="194" t="e">
        <f t="shared" si="701"/>
        <v>#VALUE!</v>
      </c>
      <c r="ED173" s="185" t="e">
        <f t="shared" si="17"/>
        <v>#VALUE!</v>
      </c>
      <c r="EE173" s="194" t="e">
        <f t="shared" ref="EE173:EF173" si="702">ED173/1000</f>
        <v>#VALUE!</v>
      </c>
      <c r="EF173" s="196" t="e">
        <f t="shared" si="702"/>
        <v>#VALUE!</v>
      </c>
      <c r="EG173" s="130" t="e">
        <f t="shared" si="19"/>
        <v>#VALUE!</v>
      </c>
      <c r="EH173" s="132" t="e">
        <f t="shared" si="20"/>
        <v>#VALUE!</v>
      </c>
      <c r="EI173" s="133">
        <v>61</v>
      </c>
    </row>
    <row r="174" spans="1:139" ht="12.75" x14ac:dyDescent="0.2">
      <c r="A174" s="864"/>
      <c r="B174" s="135" t="s">
        <v>377</v>
      </c>
      <c r="C174" s="137" t="s">
        <v>156</v>
      </c>
      <c r="D174" s="137">
        <v>1</v>
      </c>
      <c r="E174" s="137">
        <v>1</v>
      </c>
      <c r="F174" s="137">
        <v>2</v>
      </c>
      <c r="G174" s="139">
        <f t="shared" si="0"/>
        <v>31.25</v>
      </c>
      <c r="H174" s="140">
        <v>8</v>
      </c>
      <c r="I174" s="140">
        <v>8</v>
      </c>
      <c r="J174" s="140">
        <f>H174/Main!$D$9</f>
        <v>1.6</v>
      </c>
      <c r="K174" s="140">
        <f>I174/Main!$D$10</f>
        <v>4</v>
      </c>
      <c r="L174" s="140">
        <f t="shared" si="1"/>
        <v>2.5</v>
      </c>
      <c r="M174" s="140">
        <v>1</v>
      </c>
      <c r="N174" s="143"/>
      <c r="O174" s="143"/>
      <c r="P174" s="143"/>
      <c r="Q174" s="145"/>
      <c r="R174" s="143"/>
      <c r="S174" s="146"/>
      <c r="T174" s="146"/>
      <c r="U174" s="143"/>
      <c r="V174" s="143"/>
      <c r="W174" s="146"/>
      <c r="X174" s="146"/>
      <c r="Y174" s="143"/>
      <c r="Z174" s="143"/>
      <c r="AA174" s="143"/>
      <c r="AB174" s="143"/>
      <c r="AC174" s="362" t="s">
        <v>34</v>
      </c>
      <c r="AD174" s="133">
        <v>0</v>
      </c>
      <c r="AE174" s="133">
        <v>0</v>
      </c>
      <c r="AF174" s="133">
        <v>0</v>
      </c>
      <c r="AG174" s="133">
        <v>0</v>
      </c>
      <c r="AH174" s="133">
        <v>0</v>
      </c>
      <c r="AI174" s="133">
        <v>15</v>
      </c>
      <c r="AJ174" s="133">
        <v>0</v>
      </c>
      <c r="AK174" s="133">
        <v>0</v>
      </c>
      <c r="AL174" s="133">
        <v>0</v>
      </c>
      <c r="AM174" s="133">
        <v>0</v>
      </c>
      <c r="AN174" s="133">
        <v>0</v>
      </c>
      <c r="AO174" s="133">
        <v>0</v>
      </c>
      <c r="AP174" s="167">
        <v>40</v>
      </c>
      <c r="AQ174" s="133">
        <v>0</v>
      </c>
      <c r="AR174" s="133">
        <v>0</v>
      </c>
      <c r="AS174" s="133">
        <v>0</v>
      </c>
      <c r="AT174" s="133">
        <v>0</v>
      </c>
      <c r="AU174" s="133">
        <v>0</v>
      </c>
      <c r="AV174" s="133">
        <v>0</v>
      </c>
      <c r="AW174" s="133">
        <v>0</v>
      </c>
      <c r="AX174" s="133">
        <v>0</v>
      </c>
      <c r="AY174" s="161" t="str">
        <f t="shared" ref="AY174:BS174" si="703">IF(AD174 = 0, "", AD174)</f>
        <v/>
      </c>
      <c r="AZ174" s="137" t="str">
        <f t="shared" si="703"/>
        <v/>
      </c>
      <c r="BA174" s="137" t="str">
        <f t="shared" si="703"/>
        <v/>
      </c>
      <c r="BB174" s="137" t="str">
        <f t="shared" si="703"/>
        <v/>
      </c>
      <c r="BC174" s="137" t="str">
        <f t="shared" si="703"/>
        <v/>
      </c>
      <c r="BD174" s="133">
        <f t="shared" si="703"/>
        <v>15</v>
      </c>
      <c r="BE174" s="137" t="str">
        <f t="shared" si="703"/>
        <v/>
      </c>
      <c r="BF174" s="137" t="str">
        <f t="shared" si="703"/>
        <v/>
      </c>
      <c r="BG174" s="137" t="str">
        <f t="shared" si="703"/>
        <v/>
      </c>
      <c r="BH174" s="137" t="str">
        <f t="shared" si="703"/>
        <v/>
      </c>
      <c r="BI174" s="137" t="str">
        <f t="shared" si="703"/>
        <v/>
      </c>
      <c r="BJ174" s="137" t="str">
        <f t="shared" si="703"/>
        <v/>
      </c>
      <c r="BK174" s="167">
        <f t="shared" si="703"/>
        <v>40</v>
      </c>
      <c r="BL174" s="137" t="str">
        <f t="shared" si="703"/>
        <v/>
      </c>
      <c r="BM174" s="137" t="str">
        <f t="shared" si="703"/>
        <v/>
      </c>
      <c r="BN174" s="137" t="str">
        <f t="shared" si="703"/>
        <v/>
      </c>
      <c r="BO174" s="137" t="str">
        <f t="shared" si="703"/>
        <v/>
      </c>
      <c r="BP174" s="137" t="str">
        <f t="shared" si="703"/>
        <v/>
      </c>
      <c r="BQ174" s="137" t="str">
        <f t="shared" si="703"/>
        <v/>
      </c>
      <c r="BR174" s="137" t="str">
        <f t="shared" si="703"/>
        <v/>
      </c>
      <c r="BS174" s="169" t="str">
        <f t="shared" si="703"/>
        <v/>
      </c>
      <c r="BT174" s="174" t="e">
        <f>$AY174*Assembly!Z$4+$AZ174*Assembly!Z$5+$BA174*Assembly!Z$6+$BB174*Assembly!Z$7+$BC174*Assembly!Z$8+$BD174*Assembly!Z$9+$BE174*Assembly!Z$10+$BF174*Assembly!Z$11+$BG174*Assembly!Z$12+$BH174*Assembly!Z$13+$BI174*Assembly!Z$14+$BJ174*Assembly!Z$15+$BK174*Assembly!Z$16+$BL174*Assembly!Z$17+$BM174*Assembly!Z$18+$BN174*Assembly!Z$19+$BO174*Assembly!Z$20+$BP174*Assembly!Z$21+$BQ174*Assembly!Z$22+$BR174*Assembly!Z$23+$BS174*Assembly!Z$24</f>
        <v>#VALUE!</v>
      </c>
      <c r="BU174" s="133" t="e">
        <f t="shared" si="3"/>
        <v>#VALUE!</v>
      </c>
      <c r="BV174" s="133"/>
      <c r="BW174" s="133" t="e">
        <f>$AY174*Assembly!AD$4+$AZ174*Assembly!AD$5+$BA174*Assembly!AD$6+$BB174*Assembly!AD$7+$BC174*Assembly!AD$8+$BD174*Assembly!AD$9+$BE174*Assembly!AD$10+$BF174*Assembly!AD$11+$BG174*Assembly!AD$12+$BH174*Assembly!AD$13+$BI174*Assembly!AD$14+$BJ174*Assembly!AD$15+$BK174*Assembly!AD$16+$BL174*Assembly!AD$17+$BM174*Assembly!AD$18+$BN174*Assembly!AD$19+$BO174*Assembly!AD$20+$BP174*Assembly!AD$21+$BQ174*Assembly!AD$22+$BR174*Assembly!AD$23+$BS174*Assembly!AD$24</f>
        <v>#VALUE!</v>
      </c>
      <c r="BX174" s="177" t="e">
        <f t="shared" si="4"/>
        <v>#VALUE!</v>
      </c>
      <c r="BY174" s="178" t="e">
        <f t="shared" si="5"/>
        <v>#VALUE!</v>
      </c>
      <c r="BZ174" s="179" t="e">
        <f t="shared" si="6"/>
        <v>#VALUE!</v>
      </c>
      <c r="CA174" s="178" t="e">
        <f t="shared" si="7"/>
        <v>#VALUE!</v>
      </c>
      <c r="CB174" s="133" t="e">
        <f>$AY174*Assembly!Y$4+$AZ174*Assembly!Y$5+$BA174*Assembly!Y$6+$BB174*Assembly!Y$7+$BC174*Assembly!Y$8+$BD174*Assembly!Y$9+$BE174*Assembly!Y$10+$BF174*Assembly!Y$11+$BG174*Assembly!Y$12+$BH174*Assembly!Y$13+$BI174*Assembly!Y$14+$BJ174*Assembly!Y$15+$BK174*Assembly!Y$16+$BL174*Assembly!Y$17+$BM174*Assembly!Y$18+$BN174*Assembly!Y$19+$BO174*Assembly!Y$20+$BP174*Assembly!Y$21+$BQ174*Assembly!Y$22+$BR174*Assembly!Y$23+$BS174*Assembly!Y$24</f>
        <v>#VALUE!</v>
      </c>
      <c r="CC174" s="133" t="e">
        <f t="shared" si="8"/>
        <v>#VALUE!</v>
      </c>
      <c r="CD174" s="130" t="e">
        <f t="shared" si="9"/>
        <v>#VALUE!</v>
      </c>
      <c r="CE174" s="183" t="e">
        <f>$AY174*Assembly!AC$4+$AZ174*Assembly!AC$5+$BA174*Assembly!AC$6+$BB174*Assembly!AC$7+$BC174*Assembly!AC$8+$BD174*Assembly!AC$9+$BE174*Assembly!AC$10+$BF174*Assembly!AC$11+$BG174*Assembly!AC$12+$BH174*Assembly!AC$13+$BI174*Assembly!AC$14+$BJ174*Assembly!AC$15+$BK174*Assembly!AC$16+$BL174*Assembly!AC$17+$BM174*Assembly!AC$18+$BN174*Assembly!AC$19+$BO174*Assembly!AC$20+$BP174*Assembly!AC$21+$BQ174*Assembly!AC$22+$BR174*Assembly!AC$23+$BS174*Assembly!AC$24</f>
        <v>#VALUE!</v>
      </c>
      <c r="CF174" s="145" t="e">
        <f>$AY174*Assembly!M$4+$AZ174*Assembly!M$5+$BA174*Assembly!M$6+$BB174*Assembly!M$7+$BC174*Assembly!M$8+$BD174*Assembly!M$9+$BE174*Assembly!M$10+$BF174*Assembly!M$11+$BG174*Assembly!M$12+$BH174*Assembly!M$13+$BI174*Assembly!M$14+$BJ174*Assembly!M$15+$BK174*Assembly!M$16+$BL174*Assembly!M$17+$BM174*Assembly!M$18+$BN174*Assembly!M$19+$BO174*Assembly!M$20+$BP174*Assembly!M$21+$BQ174*Assembly!M$22+$BR174*Assembly!M$23+$BS174*Assembly!M$24</f>
        <v>#VALUE!</v>
      </c>
      <c r="CG174" s="145" t="e">
        <f>$AY174*Assembly!N$4+$AZ174*Assembly!N$5+$BA174*Assembly!N$6+$BB174*Assembly!N$7+$BC174*Assembly!N$8+$BD174*Assembly!N$9+$BE174*Assembly!N$10+$BF174*Assembly!N$11+$BG174*Assembly!N$12+$BH174*Assembly!N$13+$BI174*Assembly!N$14+$BJ174*Assembly!N$15+$BK174*Assembly!N$16+$BL174*Assembly!N$17+$BM174*Assembly!N$18+$BN174*Assembly!N$19+$BO174*Assembly!N$20+$BP174*Assembly!N$21+$BQ174*Assembly!N$22+$BR174*Assembly!N$23+$BS174*Assembly!N$24</f>
        <v>#VALUE!</v>
      </c>
      <c r="CH174" s="145" t="e">
        <f>$AY174*Assembly!O$4+$AZ174*Assembly!O$5+$BA174*Assembly!O$6+$BB174*Assembly!O$7+$BC174*Assembly!O$8+$BD174*Assembly!O$9+$BE174*Assembly!O$10+$BF174*Assembly!O$11+$BG174*Assembly!O$12+$BH174*Assembly!O$13+$BI174*Assembly!O$14+$BJ174*Assembly!O$15+$BK174*Assembly!O$16+$BL174*Assembly!O$17+$BM174*Assembly!O$18+$BN174*Assembly!O$19+$BO174*Assembly!O$20+$BP174*Assembly!O$21+$BQ174*Assembly!O$22+$BR174*Assembly!O$23+$BS174*Assembly!O$24</f>
        <v>#VALUE!</v>
      </c>
      <c r="CI174" s="140" t="e">
        <f>$AY174*Assembly!P$4+$AZ174*Assembly!P$5+$BA174*Assembly!P$6+$BB174*Assembly!P$7+$BC174*Assembly!P$8+$BD174*Assembly!P$9+$BE174*Assembly!P$10+$BF174*Assembly!P$11+$BG174*Assembly!P$12+$BH174*Assembly!P$13+$BI174*Assembly!P$14+$BJ174*Assembly!P$15+$BK174*Assembly!P$16+$BL174*Assembly!P$17+$BM174*Assembly!P$18+$BN174*Assembly!P$19+$BO174*Assembly!P$20+$BP174*Assembly!P$21+$BQ174*Assembly!P$22+$BR174*Assembly!P$23+$BS174*Assembly!P$24</f>
        <v>#VALUE!</v>
      </c>
      <c r="CJ174" s="140" t="e">
        <f>$AY174*Assembly!Q$4+$AZ174*Assembly!Q$5+$BA174*Assembly!Q$6+$BB174*Assembly!Q$7+$BC174*Assembly!Q$8+$BD174*Assembly!Q$9+$BE174*Assembly!Q$10+$BF174*Assembly!Q$11+$BG174*Assembly!Q$12+$BH174*Assembly!Q$13+$BI174*Assembly!Q$14+$BJ174*Assembly!Q$15+$BK174*Assembly!Q$16+$BL174*Assembly!Q$17+$BM174*Assembly!Q$18+$BN174*Assembly!Q$19+$BO174*Assembly!Q$20+$BP174*Assembly!Q$21+$BQ174*Assembly!Q$22+$BR174*Assembly!Q$23+$BS174*Assembly!Q$24</f>
        <v>#VALUE!</v>
      </c>
      <c r="CK174" s="145" t="e">
        <f>$AY174*Assembly!R$4+$AZ174*Assembly!R$5+$BA174*Assembly!R$6+$BB174*Assembly!R$7+$BC174*Assembly!R$8+$BD174*Assembly!R$9+$BE174*Assembly!R$10+$BF174*Assembly!R$11+$BG174*Assembly!R$12+$BH174*Assembly!R$13+$BI174*Assembly!R$14+$BJ174*Assembly!R$15+$BK174*Assembly!R$16+$BL174*Assembly!R$17+$BM174*Assembly!R$18+$BN174*Assembly!R$19+$BO174*Assembly!R$20+$BP174*Assembly!R$21+$BQ174*Assembly!R$22+$BR174*Assembly!R$23+$BS174*Assembly!R$24</f>
        <v>#VALUE!</v>
      </c>
      <c r="CL174" s="140" t="e">
        <f>$AY174*Assembly!S$4+$AZ174*Assembly!S$5+$BA174*Assembly!S$6+$BB174*Assembly!S$7+$BC174*Assembly!S$8+$BD174*Assembly!S$9+$BE174*Assembly!S$10+$BF174*Assembly!S$11+$BG174*Assembly!S$12+$BH174*Assembly!S$13+$BI174*Assembly!S$14+$BJ174*Assembly!S$15+$BK174*Assembly!S$16+$BL174*Assembly!S$17+$BM174*Assembly!S$18+$BN174*Assembly!S$19+$BO174*Assembly!S$20+$BP174*Assembly!S$21+$BQ174*Assembly!S$22+$BR174*Assembly!S$23+$BS174*Assembly!S$24</f>
        <v>#VALUE!</v>
      </c>
      <c r="CM174" s="140" t="e">
        <f>$AY174*Assembly!T$4+$AZ174*Assembly!T$5+$BA174*Assembly!T$6+$BB174*Assembly!T$7+$BC174*Assembly!T$8+$BD174*Assembly!T$9+$BE174*Assembly!T$10+$BF174*Assembly!T$11+$BG174*Assembly!T$12+$BH174*Assembly!T$13+$BI174*Assembly!T$14+$BJ174*Assembly!T$15+$BK174*Assembly!T$16+$BL174*Assembly!T$17+$BM174*Assembly!T$18+$BN174*Assembly!T$19+$BO174*Assembly!T$20+$BP174*Assembly!T$21+$BQ174*Assembly!T$22+$BR174*Assembly!T$23+$BS174*Assembly!T$24</f>
        <v>#VALUE!</v>
      </c>
      <c r="CN174" s="140" t="e">
        <f>$AY174*Assembly!U$4+$AZ174*Assembly!U$5+$BA174*Assembly!U$6+$BB174*Assembly!U$7+$BC174*Assembly!U$8+$BD174*Assembly!U$9+$BE174*Assembly!U$10+$BF174*Assembly!U$11+$BG174*Assembly!U$12+$BH174*Assembly!U$13+$BI174*Assembly!U$14+$BJ174*Assembly!U$15+$BK174*Assembly!U$16+$BL174*Assembly!U$17+$BM174*Assembly!U$18+$BN174*Assembly!U$19+$BO174*Assembly!U$20+$BP174*Assembly!U$21+$BQ174*Assembly!U$22+$BR174*Assembly!U$23+$BS174*Assembly!U$24</f>
        <v>#VALUE!</v>
      </c>
      <c r="CO174" s="145" t="e">
        <f>$AY174*Assembly!V$4+$AZ174*Assembly!V$5+$BA174*Assembly!V$6+$BB174*Assembly!V$7+$BC174*Assembly!V$8+$BD174*Assembly!V$9+$BE174*Assembly!V$10+$BF174*Assembly!V$11+$BG174*Assembly!V$12+$BH174*Assembly!V$13+$BI174*Assembly!V$14+$BJ174*Assembly!V$15+$BK174*Assembly!V$16+$BL174*Assembly!V$17+$BM174*Assembly!V$18+$BN174*Assembly!V$19+$BO174*Assembly!V$20+$BP174*Assembly!V$21+$BQ174*Assembly!V$22+$BR174*Assembly!V$23+$BS174*Assembly!V$24</f>
        <v>#VALUE!</v>
      </c>
      <c r="CP174" s="145" t="e">
        <f>CF174*Refining!$F$3</f>
        <v>#VALUE!</v>
      </c>
      <c r="CQ174" s="145" t="e">
        <f>CG174*Refining!$F$4</f>
        <v>#VALUE!</v>
      </c>
      <c r="CR174" s="145" t="e">
        <f>CH174*Refining!$F$5</f>
        <v>#VALUE!</v>
      </c>
      <c r="CS174" s="145" t="e">
        <f>CI174*Refining!$F$6</f>
        <v>#VALUE!</v>
      </c>
      <c r="CT174" s="145" t="e">
        <f>CJ174*Refining!$F$7</f>
        <v>#VALUE!</v>
      </c>
      <c r="CU174" s="145" t="e">
        <f>CK174*Refining!$F$8</f>
        <v>#VALUE!</v>
      </c>
      <c r="CV174" s="145" t="e">
        <f>CL174*Refining!$F$9</f>
        <v>#VALUE!</v>
      </c>
      <c r="CW174" s="145" t="e">
        <f>CM174*Refining!$F$10</f>
        <v>#VALUE!</v>
      </c>
      <c r="CX174" s="145" t="e">
        <f>CN174*Refining!$F$11</f>
        <v>#VALUE!</v>
      </c>
      <c r="CY174" s="145" t="e">
        <f>CO174*Refining!$F$12</f>
        <v>#VALUE!</v>
      </c>
      <c r="CZ174" s="185" t="e">
        <f t="shared" ref="CZ174:DS174" si="704">IF(CF174 = 0, "", CF174)</f>
        <v>#VALUE!</v>
      </c>
      <c r="DA174" s="186" t="e">
        <f t="shared" si="704"/>
        <v>#VALUE!</v>
      </c>
      <c r="DB174" s="186" t="e">
        <f t="shared" si="704"/>
        <v>#VALUE!</v>
      </c>
      <c r="DC174" s="186" t="e">
        <f t="shared" si="704"/>
        <v>#VALUE!</v>
      </c>
      <c r="DD174" s="186" t="e">
        <f t="shared" si="704"/>
        <v>#VALUE!</v>
      </c>
      <c r="DE174" s="186" t="e">
        <f t="shared" si="704"/>
        <v>#VALUE!</v>
      </c>
      <c r="DF174" s="186" t="e">
        <f t="shared" si="704"/>
        <v>#VALUE!</v>
      </c>
      <c r="DG174" s="186" t="e">
        <f t="shared" si="704"/>
        <v>#VALUE!</v>
      </c>
      <c r="DH174" s="186" t="e">
        <f t="shared" si="704"/>
        <v>#VALUE!</v>
      </c>
      <c r="DI174" s="187" t="e">
        <f t="shared" si="704"/>
        <v>#VALUE!</v>
      </c>
      <c r="DJ174" s="185" t="e">
        <f t="shared" si="704"/>
        <v>#VALUE!</v>
      </c>
      <c r="DK174" s="186" t="e">
        <f t="shared" si="704"/>
        <v>#VALUE!</v>
      </c>
      <c r="DL174" s="186" t="e">
        <f t="shared" si="704"/>
        <v>#VALUE!</v>
      </c>
      <c r="DM174" s="186" t="e">
        <f t="shared" si="704"/>
        <v>#VALUE!</v>
      </c>
      <c r="DN174" s="211" t="e">
        <f t="shared" si="704"/>
        <v>#VALUE!</v>
      </c>
      <c r="DO174" s="186" t="e">
        <f t="shared" si="704"/>
        <v>#VALUE!</v>
      </c>
      <c r="DP174" s="186" t="e">
        <f t="shared" si="704"/>
        <v>#VALUE!</v>
      </c>
      <c r="DQ174" s="186" t="e">
        <f t="shared" si="704"/>
        <v>#VALUE!</v>
      </c>
      <c r="DR174" s="186" t="e">
        <f t="shared" si="704"/>
        <v>#VALUE!</v>
      </c>
      <c r="DS174" s="187" t="e">
        <f t="shared" si="704"/>
        <v>#VALUE!</v>
      </c>
      <c r="DT174" s="185" t="e">
        <f t="shared" si="11"/>
        <v>#VALUE!</v>
      </c>
      <c r="DU174" s="189" t="e">
        <f t="shared" si="12"/>
        <v>#VALUE!</v>
      </c>
      <c r="DV174" s="133" t="e">
        <f>CZ174*'Ores &amp; Ingots'!$C$3+DA174*'Ores &amp; Ingots'!$C$4+DB174*'Ores &amp; Ingots'!$C$5+DC174*'Ores &amp; Ingots'!$C$6+DD174*'Ores &amp; Ingots'!$C$7+DE174*'Ores &amp; Ingots'!$C$8+DF174*'Ores &amp; Ingots'!$C$9+DG174*'Ores &amp; Ingots'!$C$10+DH174*'Ores &amp; Ingots'!$C$11+DI174*'Ores &amp; Ingots'!$C$12</f>
        <v>#VALUE!</v>
      </c>
      <c r="DW174" s="133" t="e">
        <f>DJ174*'Ores &amp; Ingots'!$B$3+DK174*'Ores &amp; Ingots'!$B$4+DL174*'Ores &amp; Ingots'!$B$5+DM174*'Ores &amp; Ingots'!$B$6+DN174*'Ores &amp; Ingots'!$B$7+DO174*'Ores &amp; Ingots'!$B$8+DP174*'Ores &amp; Ingots'!$B$9+DQ174*'Ores &amp; Ingots'!$B$10+DR174*'Ores &amp; Ingots'!$B$11+DS174*'Ores &amp; Ingots'!$B$12</f>
        <v>#VALUE!</v>
      </c>
      <c r="DX174" s="189" t="e">
        <f>CZ174*Refining!$G$3+DA174*Refining!$G$4+DB174*Refining!$G$5+DC174*Refining!$G$6+DD174*Refining!$G$7+DE174*Refining!$G$8+DF174*Refining!$G$9+DG174*Refining!$G$10+DH174*Refining!$G$11+DI174*Refining!$G$12</f>
        <v>#VALUE!</v>
      </c>
      <c r="DY174" s="189" t="e">
        <f t="shared" si="13"/>
        <v>#VALUE!</v>
      </c>
      <c r="DZ174" s="192" t="e">
        <f t="shared" si="14"/>
        <v>#VALUE!</v>
      </c>
      <c r="EA174" s="185" t="e">
        <f t="shared" si="15"/>
        <v>#VALUE!</v>
      </c>
      <c r="EB174" s="194" t="e">
        <f t="shared" ref="EB174:EC174" si="705">EA174/60</f>
        <v>#VALUE!</v>
      </c>
      <c r="EC174" s="194" t="e">
        <f t="shared" si="705"/>
        <v>#VALUE!</v>
      </c>
      <c r="ED174" s="185" t="e">
        <f t="shared" si="17"/>
        <v>#VALUE!</v>
      </c>
      <c r="EE174" s="194" t="e">
        <f t="shared" ref="EE174:EF174" si="706">ED174/1000</f>
        <v>#VALUE!</v>
      </c>
      <c r="EF174" s="196" t="e">
        <f t="shared" si="706"/>
        <v>#VALUE!</v>
      </c>
      <c r="EG174" s="130" t="e">
        <f t="shared" si="19"/>
        <v>#VALUE!</v>
      </c>
      <c r="EH174" s="132" t="e">
        <f t="shared" si="20"/>
        <v>#VALUE!</v>
      </c>
      <c r="EI174" s="133">
        <v>55</v>
      </c>
    </row>
    <row r="175" spans="1:139" ht="12.75" x14ac:dyDescent="0.2">
      <c r="A175" s="864"/>
      <c r="B175" s="135" t="s">
        <v>378</v>
      </c>
      <c r="C175" s="137" t="s">
        <v>156</v>
      </c>
      <c r="D175" s="137">
        <v>1</v>
      </c>
      <c r="E175" s="137">
        <v>1</v>
      </c>
      <c r="F175" s="137">
        <v>1</v>
      </c>
      <c r="G175" s="139">
        <f t="shared" si="0"/>
        <v>15.625</v>
      </c>
      <c r="H175" s="140">
        <v>5</v>
      </c>
      <c r="I175" s="140">
        <v>5</v>
      </c>
      <c r="J175" s="140">
        <f>H175/Main!$D$9</f>
        <v>1</v>
      </c>
      <c r="K175" s="140">
        <f>I175/Main!$D$10</f>
        <v>2.5</v>
      </c>
      <c r="L175" s="140">
        <f t="shared" si="1"/>
        <v>2.5</v>
      </c>
      <c r="M175" s="140">
        <v>1</v>
      </c>
      <c r="N175" s="143"/>
      <c r="O175" s="143"/>
      <c r="P175" s="143"/>
      <c r="Q175" s="145"/>
      <c r="R175" s="143"/>
      <c r="S175" s="146"/>
      <c r="T175" s="146"/>
      <c r="U175" s="143"/>
      <c r="V175" s="143"/>
      <c r="W175" s="146"/>
      <c r="X175" s="146"/>
      <c r="Y175" s="143"/>
      <c r="Z175" s="143"/>
      <c r="AA175" s="143"/>
      <c r="AB175" s="143"/>
      <c r="AC175" s="362" t="s">
        <v>34</v>
      </c>
      <c r="AD175" s="133">
        <v>0</v>
      </c>
      <c r="AE175" s="133">
        <v>0</v>
      </c>
      <c r="AF175" s="133">
        <v>0</v>
      </c>
      <c r="AG175" s="133">
        <v>0</v>
      </c>
      <c r="AH175" s="133">
        <v>0</v>
      </c>
      <c r="AI175" s="133">
        <v>11</v>
      </c>
      <c r="AJ175" s="133">
        <v>0</v>
      </c>
      <c r="AK175" s="133">
        <v>0</v>
      </c>
      <c r="AL175" s="133">
        <v>0</v>
      </c>
      <c r="AM175" s="133">
        <v>0</v>
      </c>
      <c r="AN175" s="133">
        <v>0</v>
      </c>
      <c r="AO175" s="133">
        <v>0</v>
      </c>
      <c r="AP175" s="167">
        <v>24</v>
      </c>
      <c r="AQ175" s="133">
        <v>0</v>
      </c>
      <c r="AR175" s="133">
        <v>0</v>
      </c>
      <c r="AS175" s="133">
        <v>0</v>
      </c>
      <c r="AT175" s="133">
        <v>0</v>
      </c>
      <c r="AU175" s="133">
        <v>0</v>
      </c>
      <c r="AV175" s="133">
        <v>0</v>
      </c>
      <c r="AW175" s="133">
        <v>0</v>
      </c>
      <c r="AX175" s="133">
        <v>0</v>
      </c>
      <c r="AY175" s="161" t="str">
        <f t="shared" ref="AY175:BS175" si="707">IF(AD175 = 0, "", AD175)</f>
        <v/>
      </c>
      <c r="AZ175" s="137" t="str">
        <f t="shared" si="707"/>
        <v/>
      </c>
      <c r="BA175" s="137" t="str">
        <f t="shared" si="707"/>
        <v/>
      </c>
      <c r="BB175" s="137" t="str">
        <f t="shared" si="707"/>
        <v/>
      </c>
      <c r="BC175" s="137" t="str">
        <f t="shared" si="707"/>
        <v/>
      </c>
      <c r="BD175" s="133">
        <f t="shared" si="707"/>
        <v>11</v>
      </c>
      <c r="BE175" s="137" t="str">
        <f t="shared" si="707"/>
        <v/>
      </c>
      <c r="BF175" s="137" t="str">
        <f t="shared" si="707"/>
        <v/>
      </c>
      <c r="BG175" s="137" t="str">
        <f t="shared" si="707"/>
        <v/>
      </c>
      <c r="BH175" s="137" t="str">
        <f t="shared" si="707"/>
        <v/>
      </c>
      <c r="BI175" s="137" t="str">
        <f t="shared" si="707"/>
        <v/>
      </c>
      <c r="BJ175" s="137" t="str">
        <f t="shared" si="707"/>
        <v/>
      </c>
      <c r="BK175" s="167">
        <f t="shared" si="707"/>
        <v>24</v>
      </c>
      <c r="BL175" s="137" t="str">
        <f t="shared" si="707"/>
        <v/>
      </c>
      <c r="BM175" s="137" t="str">
        <f t="shared" si="707"/>
        <v/>
      </c>
      <c r="BN175" s="137" t="str">
        <f t="shared" si="707"/>
        <v/>
      </c>
      <c r="BO175" s="137" t="str">
        <f t="shared" si="707"/>
        <v/>
      </c>
      <c r="BP175" s="137" t="str">
        <f t="shared" si="707"/>
        <v/>
      </c>
      <c r="BQ175" s="137" t="str">
        <f t="shared" si="707"/>
        <v/>
      </c>
      <c r="BR175" s="137" t="str">
        <f t="shared" si="707"/>
        <v/>
      </c>
      <c r="BS175" s="169" t="str">
        <f t="shared" si="707"/>
        <v/>
      </c>
      <c r="BT175" s="174" t="e">
        <f>$AY175*Assembly!Z$4+$AZ175*Assembly!Z$5+$BA175*Assembly!Z$6+$BB175*Assembly!Z$7+$BC175*Assembly!Z$8+$BD175*Assembly!Z$9+$BE175*Assembly!Z$10+$BF175*Assembly!Z$11+$BG175*Assembly!Z$12+$BH175*Assembly!Z$13+$BI175*Assembly!Z$14+$BJ175*Assembly!Z$15+$BK175*Assembly!Z$16+$BL175*Assembly!Z$17+$BM175*Assembly!Z$18+$BN175*Assembly!Z$19+$BO175*Assembly!Z$20+$BP175*Assembly!Z$21+$BQ175*Assembly!Z$22+$BR175*Assembly!Z$23+$BS175*Assembly!Z$24</f>
        <v>#VALUE!</v>
      </c>
      <c r="BU175" s="133" t="e">
        <f t="shared" si="3"/>
        <v>#VALUE!</v>
      </c>
      <c r="BV175" s="133"/>
      <c r="BW175" s="133" t="e">
        <f>$AY175*Assembly!AD$4+$AZ175*Assembly!AD$5+$BA175*Assembly!AD$6+$BB175*Assembly!AD$7+$BC175*Assembly!AD$8+$BD175*Assembly!AD$9+$BE175*Assembly!AD$10+$BF175*Assembly!AD$11+$BG175*Assembly!AD$12+$BH175*Assembly!AD$13+$BI175*Assembly!AD$14+$BJ175*Assembly!AD$15+$BK175*Assembly!AD$16+$BL175*Assembly!AD$17+$BM175*Assembly!AD$18+$BN175*Assembly!AD$19+$BO175*Assembly!AD$20+$BP175*Assembly!AD$21+$BQ175*Assembly!AD$22+$BR175*Assembly!AD$23+$BS175*Assembly!AD$24</f>
        <v>#VALUE!</v>
      </c>
      <c r="BX175" s="177" t="e">
        <f t="shared" si="4"/>
        <v>#VALUE!</v>
      </c>
      <c r="BY175" s="178" t="e">
        <f t="shared" si="5"/>
        <v>#VALUE!</v>
      </c>
      <c r="BZ175" s="179" t="e">
        <f t="shared" si="6"/>
        <v>#VALUE!</v>
      </c>
      <c r="CA175" s="178" t="e">
        <f t="shared" si="7"/>
        <v>#VALUE!</v>
      </c>
      <c r="CB175" s="133" t="e">
        <f>$AY175*Assembly!Y$4+$AZ175*Assembly!Y$5+$BA175*Assembly!Y$6+$BB175*Assembly!Y$7+$BC175*Assembly!Y$8+$BD175*Assembly!Y$9+$BE175*Assembly!Y$10+$BF175*Assembly!Y$11+$BG175*Assembly!Y$12+$BH175*Assembly!Y$13+$BI175*Assembly!Y$14+$BJ175*Assembly!Y$15+$BK175*Assembly!Y$16+$BL175*Assembly!Y$17+$BM175*Assembly!Y$18+$BN175*Assembly!Y$19+$BO175*Assembly!Y$20+$BP175*Assembly!Y$21+$BQ175*Assembly!Y$22+$BR175*Assembly!Y$23+$BS175*Assembly!Y$24</f>
        <v>#VALUE!</v>
      </c>
      <c r="CC175" s="133" t="e">
        <f t="shared" si="8"/>
        <v>#VALUE!</v>
      </c>
      <c r="CD175" s="130" t="e">
        <f t="shared" si="9"/>
        <v>#VALUE!</v>
      </c>
      <c r="CE175" s="183" t="e">
        <f>$AY175*Assembly!AC$4+$AZ175*Assembly!AC$5+$BA175*Assembly!AC$6+$BB175*Assembly!AC$7+$BC175*Assembly!AC$8+$BD175*Assembly!AC$9+$BE175*Assembly!AC$10+$BF175*Assembly!AC$11+$BG175*Assembly!AC$12+$BH175*Assembly!AC$13+$BI175*Assembly!AC$14+$BJ175*Assembly!AC$15+$BK175*Assembly!AC$16+$BL175*Assembly!AC$17+$BM175*Assembly!AC$18+$BN175*Assembly!AC$19+$BO175*Assembly!AC$20+$BP175*Assembly!AC$21+$BQ175*Assembly!AC$22+$BR175*Assembly!AC$23+$BS175*Assembly!AC$24</f>
        <v>#VALUE!</v>
      </c>
      <c r="CF175" s="145" t="e">
        <f>$AY175*Assembly!M$4+$AZ175*Assembly!M$5+$BA175*Assembly!M$6+$BB175*Assembly!M$7+$BC175*Assembly!M$8+$BD175*Assembly!M$9+$BE175*Assembly!M$10+$BF175*Assembly!M$11+$BG175*Assembly!M$12+$BH175*Assembly!M$13+$BI175*Assembly!M$14+$BJ175*Assembly!M$15+$BK175*Assembly!M$16+$BL175*Assembly!M$17+$BM175*Assembly!M$18+$BN175*Assembly!M$19+$BO175*Assembly!M$20+$BP175*Assembly!M$21+$BQ175*Assembly!M$22+$BR175*Assembly!M$23+$BS175*Assembly!M$24</f>
        <v>#VALUE!</v>
      </c>
      <c r="CG175" s="145" t="e">
        <f>$AY175*Assembly!N$4+$AZ175*Assembly!N$5+$BA175*Assembly!N$6+$BB175*Assembly!N$7+$BC175*Assembly!N$8+$BD175*Assembly!N$9+$BE175*Assembly!N$10+$BF175*Assembly!N$11+$BG175*Assembly!N$12+$BH175*Assembly!N$13+$BI175*Assembly!N$14+$BJ175*Assembly!N$15+$BK175*Assembly!N$16+$BL175*Assembly!N$17+$BM175*Assembly!N$18+$BN175*Assembly!N$19+$BO175*Assembly!N$20+$BP175*Assembly!N$21+$BQ175*Assembly!N$22+$BR175*Assembly!N$23+$BS175*Assembly!N$24</f>
        <v>#VALUE!</v>
      </c>
      <c r="CH175" s="145" t="e">
        <f>$AY175*Assembly!O$4+$AZ175*Assembly!O$5+$BA175*Assembly!O$6+$BB175*Assembly!O$7+$BC175*Assembly!O$8+$BD175*Assembly!O$9+$BE175*Assembly!O$10+$BF175*Assembly!O$11+$BG175*Assembly!O$12+$BH175*Assembly!O$13+$BI175*Assembly!O$14+$BJ175*Assembly!O$15+$BK175*Assembly!O$16+$BL175*Assembly!O$17+$BM175*Assembly!O$18+$BN175*Assembly!O$19+$BO175*Assembly!O$20+$BP175*Assembly!O$21+$BQ175*Assembly!O$22+$BR175*Assembly!O$23+$BS175*Assembly!O$24</f>
        <v>#VALUE!</v>
      </c>
      <c r="CI175" s="140" t="e">
        <f>$AY175*Assembly!P$4+$AZ175*Assembly!P$5+$BA175*Assembly!P$6+$BB175*Assembly!P$7+$BC175*Assembly!P$8+$BD175*Assembly!P$9+$BE175*Assembly!P$10+$BF175*Assembly!P$11+$BG175*Assembly!P$12+$BH175*Assembly!P$13+$BI175*Assembly!P$14+$BJ175*Assembly!P$15+$BK175*Assembly!P$16+$BL175*Assembly!P$17+$BM175*Assembly!P$18+$BN175*Assembly!P$19+$BO175*Assembly!P$20+$BP175*Assembly!P$21+$BQ175*Assembly!P$22+$BR175*Assembly!P$23+$BS175*Assembly!P$24</f>
        <v>#VALUE!</v>
      </c>
      <c r="CJ175" s="140" t="e">
        <f>$AY175*Assembly!Q$4+$AZ175*Assembly!Q$5+$BA175*Assembly!Q$6+$BB175*Assembly!Q$7+$BC175*Assembly!Q$8+$BD175*Assembly!Q$9+$BE175*Assembly!Q$10+$BF175*Assembly!Q$11+$BG175*Assembly!Q$12+$BH175*Assembly!Q$13+$BI175*Assembly!Q$14+$BJ175*Assembly!Q$15+$BK175*Assembly!Q$16+$BL175*Assembly!Q$17+$BM175*Assembly!Q$18+$BN175*Assembly!Q$19+$BO175*Assembly!Q$20+$BP175*Assembly!Q$21+$BQ175*Assembly!Q$22+$BR175*Assembly!Q$23+$BS175*Assembly!Q$24</f>
        <v>#VALUE!</v>
      </c>
      <c r="CK175" s="145" t="e">
        <f>$AY175*Assembly!R$4+$AZ175*Assembly!R$5+$BA175*Assembly!R$6+$BB175*Assembly!R$7+$BC175*Assembly!R$8+$BD175*Assembly!R$9+$BE175*Assembly!R$10+$BF175*Assembly!R$11+$BG175*Assembly!R$12+$BH175*Assembly!R$13+$BI175*Assembly!R$14+$BJ175*Assembly!R$15+$BK175*Assembly!R$16+$BL175*Assembly!R$17+$BM175*Assembly!R$18+$BN175*Assembly!R$19+$BO175*Assembly!R$20+$BP175*Assembly!R$21+$BQ175*Assembly!R$22+$BR175*Assembly!R$23+$BS175*Assembly!R$24</f>
        <v>#VALUE!</v>
      </c>
      <c r="CL175" s="140" t="e">
        <f>$AY175*Assembly!S$4+$AZ175*Assembly!S$5+$BA175*Assembly!S$6+$BB175*Assembly!S$7+$BC175*Assembly!S$8+$BD175*Assembly!S$9+$BE175*Assembly!S$10+$BF175*Assembly!S$11+$BG175*Assembly!S$12+$BH175*Assembly!S$13+$BI175*Assembly!S$14+$BJ175*Assembly!S$15+$BK175*Assembly!S$16+$BL175*Assembly!S$17+$BM175*Assembly!S$18+$BN175*Assembly!S$19+$BO175*Assembly!S$20+$BP175*Assembly!S$21+$BQ175*Assembly!S$22+$BR175*Assembly!S$23+$BS175*Assembly!S$24</f>
        <v>#VALUE!</v>
      </c>
      <c r="CM175" s="140" t="e">
        <f>$AY175*Assembly!T$4+$AZ175*Assembly!T$5+$BA175*Assembly!T$6+$BB175*Assembly!T$7+$BC175*Assembly!T$8+$BD175*Assembly!T$9+$BE175*Assembly!T$10+$BF175*Assembly!T$11+$BG175*Assembly!T$12+$BH175*Assembly!T$13+$BI175*Assembly!T$14+$BJ175*Assembly!T$15+$BK175*Assembly!T$16+$BL175*Assembly!T$17+$BM175*Assembly!T$18+$BN175*Assembly!T$19+$BO175*Assembly!T$20+$BP175*Assembly!T$21+$BQ175*Assembly!T$22+$BR175*Assembly!T$23+$BS175*Assembly!T$24</f>
        <v>#VALUE!</v>
      </c>
      <c r="CN175" s="140" t="e">
        <f>$AY175*Assembly!U$4+$AZ175*Assembly!U$5+$BA175*Assembly!U$6+$BB175*Assembly!U$7+$BC175*Assembly!U$8+$BD175*Assembly!U$9+$BE175*Assembly!U$10+$BF175*Assembly!U$11+$BG175*Assembly!U$12+$BH175*Assembly!U$13+$BI175*Assembly!U$14+$BJ175*Assembly!U$15+$BK175*Assembly!U$16+$BL175*Assembly!U$17+$BM175*Assembly!U$18+$BN175*Assembly!U$19+$BO175*Assembly!U$20+$BP175*Assembly!U$21+$BQ175*Assembly!U$22+$BR175*Assembly!U$23+$BS175*Assembly!U$24</f>
        <v>#VALUE!</v>
      </c>
      <c r="CO175" s="145" t="e">
        <f>$AY175*Assembly!V$4+$AZ175*Assembly!V$5+$BA175*Assembly!V$6+$BB175*Assembly!V$7+$BC175*Assembly!V$8+$BD175*Assembly!V$9+$BE175*Assembly!V$10+$BF175*Assembly!V$11+$BG175*Assembly!V$12+$BH175*Assembly!V$13+$BI175*Assembly!V$14+$BJ175*Assembly!V$15+$BK175*Assembly!V$16+$BL175*Assembly!V$17+$BM175*Assembly!V$18+$BN175*Assembly!V$19+$BO175*Assembly!V$20+$BP175*Assembly!V$21+$BQ175*Assembly!V$22+$BR175*Assembly!V$23+$BS175*Assembly!V$24</f>
        <v>#VALUE!</v>
      </c>
      <c r="CP175" s="145" t="e">
        <f>CF175*Refining!$F$3</f>
        <v>#VALUE!</v>
      </c>
      <c r="CQ175" s="145" t="e">
        <f>CG175*Refining!$F$4</f>
        <v>#VALUE!</v>
      </c>
      <c r="CR175" s="145" t="e">
        <f>CH175*Refining!$F$5</f>
        <v>#VALUE!</v>
      </c>
      <c r="CS175" s="145" t="e">
        <f>CI175*Refining!$F$6</f>
        <v>#VALUE!</v>
      </c>
      <c r="CT175" s="145" t="e">
        <f>CJ175*Refining!$F$7</f>
        <v>#VALUE!</v>
      </c>
      <c r="CU175" s="145" t="e">
        <f>CK175*Refining!$F$8</f>
        <v>#VALUE!</v>
      </c>
      <c r="CV175" s="145" t="e">
        <f>CL175*Refining!$F$9</f>
        <v>#VALUE!</v>
      </c>
      <c r="CW175" s="145" t="e">
        <f>CM175*Refining!$F$10</f>
        <v>#VALUE!</v>
      </c>
      <c r="CX175" s="145" t="e">
        <f>CN175*Refining!$F$11</f>
        <v>#VALUE!</v>
      </c>
      <c r="CY175" s="145" t="e">
        <f>CO175*Refining!$F$12</f>
        <v>#VALUE!</v>
      </c>
      <c r="CZ175" s="185" t="e">
        <f t="shared" ref="CZ175:DS175" si="708">IF(CF175 = 0, "", CF175)</f>
        <v>#VALUE!</v>
      </c>
      <c r="DA175" s="186" t="e">
        <f t="shared" si="708"/>
        <v>#VALUE!</v>
      </c>
      <c r="DB175" s="186" t="e">
        <f t="shared" si="708"/>
        <v>#VALUE!</v>
      </c>
      <c r="DC175" s="186" t="e">
        <f t="shared" si="708"/>
        <v>#VALUE!</v>
      </c>
      <c r="DD175" s="186" t="e">
        <f t="shared" si="708"/>
        <v>#VALUE!</v>
      </c>
      <c r="DE175" s="186" t="e">
        <f t="shared" si="708"/>
        <v>#VALUE!</v>
      </c>
      <c r="DF175" s="186" t="e">
        <f t="shared" si="708"/>
        <v>#VALUE!</v>
      </c>
      <c r="DG175" s="186" t="e">
        <f t="shared" si="708"/>
        <v>#VALUE!</v>
      </c>
      <c r="DH175" s="186" t="e">
        <f t="shared" si="708"/>
        <v>#VALUE!</v>
      </c>
      <c r="DI175" s="187" t="e">
        <f t="shared" si="708"/>
        <v>#VALUE!</v>
      </c>
      <c r="DJ175" s="185" t="e">
        <f t="shared" si="708"/>
        <v>#VALUE!</v>
      </c>
      <c r="DK175" s="186" t="e">
        <f t="shared" si="708"/>
        <v>#VALUE!</v>
      </c>
      <c r="DL175" s="186" t="e">
        <f t="shared" si="708"/>
        <v>#VALUE!</v>
      </c>
      <c r="DM175" s="186" t="e">
        <f t="shared" si="708"/>
        <v>#VALUE!</v>
      </c>
      <c r="DN175" s="211" t="e">
        <f t="shared" si="708"/>
        <v>#VALUE!</v>
      </c>
      <c r="DO175" s="186" t="e">
        <f t="shared" si="708"/>
        <v>#VALUE!</v>
      </c>
      <c r="DP175" s="186" t="e">
        <f t="shared" si="708"/>
        <v>#VALUE!</v>
      </c>
      <c r="DQ175" s="186" t="e">
        <f t="shared" si="708"/>
        <v>#VALUE!</v>
      </c>
      <c r="DR175" s="186" t="e">
        <f t="shared" si="708"/>
        <v>#VALUE!</v>
      </c>
      <c r="DS175" s="187" t="e">
        <f t="shared" si="708"/>
        <v>#VALUE!</v>
      </c>
      <c r="DT175" s="185" t="e">
        <f t="shared" si="11"/>
        <v>#VALUE!</v>
      </c>
      <c r="DU175" s="189" t="e">
        <f t="shared" si="12"/>
        <v>#VALUE!</v>
      </c>
      <c r="DV175" s="133" t="e">
        <f>CZ175*'Ores &amp; Ingots'!$C$3+DA175*'Ores &amp; Ingots'!$C$4+DB175*'Ores &amp; Ingots'!$C$5+DC175*'Ores &amp; Ingots'!$C$6+DD175*'Ores &amp; Ingots'!$C$7+DE175*'Ores &amp; Ingots'!$C$8+DF175*'Ores &amp; Ingots'!$C$9+DG175*'Ores &amp; Ingots'!$C$10+DH175*'Ores &amp; Ingots'!$C$11+DI175*'Ores &amp; Ingots'!$C$12</f>
        <v>#VALUE!</v>
      </c>
      <c r="DW175" s="133" t="e">
        <f>DJ175*'Ores &amp; Ingots'!$B$3+DK175*'Ores &amp; Ingots'!$B$4+DL175*'Ores &amp; Ingots'!$B$5+DM175*'Ores &amp; Ingots'!$B$6+DN175*'Ores &amp; Ingots'!$B$7+DO175*'Ores &amp; Ingots'!$B$8+DP175*'Ores &amp; Ingots'!$B$9+DQ175*'Ores &amp; Ingots'!$B$10+DR175*'Ores &amp; Ingots'!$B$11+DS175*'Ores &amp; Ingots'!$B$12</f>
        <v>#VALUE!</v>
      </c>
      <c r="DX175" s="189" t="e">
        <f>CZ175*Refining!$G$3+DA175*Refining!$G$4+DB175*Refining!$G$5+DC175*Refining!$G$6+DD175*Refining!$G$7+DE175*Refining!$G$8+DF175*Refining!$G$9+DG175*Refining!$G$10+DH175*Refining!$G$11+DI175*Refining!$G$12</f>
        <v>#VALUE!</v>
      </c>
      <c r="DY175" s="189" t="e">
        <f t="shared" si="13"/>
        <v>#VALUE!</v>
      </c>
      <c r="DZ175" s="192" t="e">
        <f t="shared" si="14"/>
        <v>#VALUE!</v>
      </c>
      <c r="EA175" s="185" t="e">
        <f t="shared" si="15"/>
        <v>#VALUE!</v>
      </c>
      <c r="EB175" s="194" t="e">
        <f t="shared" ref="EB175:EC175" si="709">EA175/60</f>
        <v>#VALUE!</v>
      </c>
      <c r="EC175" s="194" t="e">
        <f t="shared" si="709"/>
        <v>#VALUE!</v>
      </c>
      <c r="ED175" s="185" t="e">
        <f t="shared" si="17"/>
        <v>#VALUE!</v>
      </c>
      <c r="EE175" s="194" t="e">
        <f t="shared" ref="EE175:EF175" si="710">ED175/1000</f>
        <v>#VALUE!</v>
      </c>
      <c r="EF175" s="196" t="e">
        <f t="shared" si="710"/>
        <v>#VALUE!</v>
      </c>
      <c r="EG175" s="130" t="e">
        <f t="shared" si="19"/>
        <v>#VALUE!</v>
      </c>
      <c r="EH175" s="132" t="e">
        <f t="shared" si="20"/>
        <v>#VALUE!</v>
      </c>
      <c r="EI175" s="133">
        <v>61</v>
      </c>
    </row>
    <row r="176" spans="1:139" ht="12.75" x14ac:dyDescent="0.2">
      <c r="A176" s="864"/>
      <c r="B176" s="135" t="s">
        <v>378</v>
      </c>
      <c r="C176" s="137" t="s">
        <v>156</v>
      </c>
      <c r="D176" s="137">
        <v>1</v>
      </c>
      <c r="E176" s="137">
        <v>1</v>
      </c>
      <c r="F176" s="137">
        <v>2</v>
      </c>
      <c r="G176" s="139">
        <f t="shared" si="0"/>
        <v>31.25</v>
      </c>
      <c r="H176" s="140">
        <v>6</v>
      </c>
      <c r="I176" s="140">
        <v>6</v>
      </c>
      <c r="J176" s="140">
        <f>H176/Main!$D$9</f>
        <v>1.2</v>
      </c>
      <c r="K176" s="140">
        <f>I176/Main!$D$10</f>
        <v>3</v>
      </c>
      <c r="L176" s="140">
        <f t="shared" si="1"/>
        <v>2.5</v>
      </c>
      <c r="M176" s="140">
        <v>1</v>
      </c>
      <c r="N176" s="143"/>
      <c r="O176" s="143"/>
      <c r="P176" s="143"/>
      <c r="Q176" s="145"/>
      <c r="R176" s="143"/>
      <c r="S176" s="146"/>
      <c r="T176" s="146"/>
      <c r="U176" s="143"/>
      <c r="V176" s="143"/>
      <c r="W176" s="146"/>
      <c r="X176" s="146"/>
      <c r="Y176" s="143"/>
      <c r="Z176" s="143"/>
      <c r="AA176" s="143"/>
      <c r="AB176" s="143"/>
      <c r="AC176" s="362" t="s">
        <v>34</v>
      </c>
      <c r="AD176" s="133">
        <v>0</v>
      </c>
      <c r="AE176" s="133">
        <v>0</v>
      </c>
      <c r="AF176" s="133">
        <v>0</v>
      </c>
      <c r="AG176" s="133">
        <v>0</v>
      </c>
      <c r="AH176" s="133">
        <v>0</v>
      </c>
      <c r="AI176" s="133">
        <v>15</v>
      </c>
      <c r="AJ176" s="133">
        <v>0</v>
      </c>
      <c r="AK176" s="133">
        <v>0</v>
      </c>
      <c r="AL176" s="133">
        <v>0</v>
      </c>
      <c r="AM176" s="133">
        <v>0</v>
      </c>
      <c r="AN176" s="133">
        <v>0</v>
      </c>
      <c r="AO176" s="133">
        <v>0</v>
      </c>
      <c r="AP176" s="167">
        <v>40</v>
      </c>
      <c r="AQ176" s="133">
        <v>0</v>
      </c>
      <c r="AR176" s="133">
        <v>0</v>
      </c>
      <c r="AS176" s="133">
        <v>0</v>
      </c>
      <c r="AT176" s="133">
        <v>0</v>
      </c>
      <c r="AU176" s="133">
        <v>0</v>
      </c>
      <c r="AV176" s="133">
        <v>0</v>
      </c>
      <c r="AW176" s="133">
        <v>0</v>
      </c>
      <c r="AX176" s="133">
        <v>0</v>
      </c>
      <c r="AY176" s="161" t="str">
        <f t="shared" ref="AY176:BS176" si="711">IF(AD176 = 0, "", AD176)</f>
        <v/>
      </c>
      <c r="AZ176" s="137" t="str">
        <f t="shared" si="711"/>
        <v/>
      </c>
      <c r="BA176" s="137" t="str">
        <f t="shared" si="711"/>
        <v/>
      </c>
      <c r="BB176" s="137" t="str">
        <f t="shared" si="711"/>
        <v/>
      </c>
      <c r="BC176" s="137" t="str">
        <f t="shared" si="711"/>
        <v/>
      </c>
      <c r="BD176" s="133">
        <f t="shared" si="711"/>
        <v>15</v>
      </c>
      <c r="BE176" s="137" t="str">
        <f t="shared" si="711"/>
        <v/>
      </c>
      <c r="BF176" s="137" t="str">
        <f t="shared" si="711"/>
        <v/>
      </c>
      <c r="BG176" s="137" t="str">
        <f t="shared" si="711"/>
        <v/>
      </c>
      <c r="BH176" s="137" t="str">
        <f t="shared" si="711"/>
        <v/>
      </c>
      <c r="BI176" s="137" t="str">
        <f t="shared" si="711"/>
        <v/>
      </c>
      <c r="BJ176" s="137" t="str">
        <f t="shared" si="711"/>
        <v/>
      </c>
      <c r="BK176" s="167">
        <f t="shared" si="711"/>
        <v>40</v>
      </c>
      <c r="BL176" s="137" t="str">
        <f t="shared" si="711"/>
        <v/>
      </c>
      <c r="BM176" s="137" t="str">
        <f t="shared" si="711"/>
        <v/>
      </c>
      <c r="BN176" s="137" t="str">
        <f t="shared" si="711"/>
        <v/>
      </c>
      <c r="BO176" s="137" t="str">
        <f t="shared" si="711"/>
        <v/>
      </c>
      <c r="BP176" s="137" t="str">
        <f t="shared" si="711"/>
        <v/>
      </c>
      <c r="BQ176" s="137" t="str">
        <f t="shared" si="711"/>
        <v/>
      </c>
      <c r="BR176" s="137" t="str">
        <f t="shared" si="711"/>
        <v/>
      </c>
      <c r="BS176" s="169" t="str">
        <f t="shared" si="711"/>
        <v/>
      </c>
      <c r="BT176" s="174" t="e">
        <f>$AY176*Assembly!Z$4+$AZ176*Assembly!Z$5+$BA176*Assembly!Z$6+$BB176*Assembly!Z$7+$BC176*Assembly!Z$8+$BD176*Assembly!Z$9+$BE176*Assembly!Z$10+$BF176*Assembly!Z$11+$BG176*Assembly!Z$12+$BH176*Assembly!Z$13+$BI176*Assembly!Z$14+$BJ176*Assembly!Z$15+$BK176*Assembly!Z$16+$BL176*Assembly!Z$17+$BM176*Assembly!Z$18+$BN176*Assembly!Z$19+$BO176*Assembly!Z$20+$BP176*Assembly!Z$21+$BQ176*Assembly!Z$22+$BR176*Assembly!Z$23+$BS176*Assembly!Z$24</f>
        <v>#VALUE!</v>
      </c>
      <c r="BU176" s="133" t="e">
        <f t="shared" si="3"/>
        <v>#VALUE!</v>
      </c>
      <c r="BV176" s="133"/>
      <c r="BW176" s="133" t="e">
        <f>$AY176*Assembly!AD$4+$AZ176*Assembly!AD$5+$BA176*Assembly!AD$6+$BB176*Assembly!AD$7+$BC176*Assembly!AD$8+$BD176*Assembly!AD$9+$BE176*Assembly!AD$10+$BF176*Assembly!AD$11+$BG176*Assembly!AD$12+$BH176*Assembly!AD$13+$BI176*Assembly!AD$14+$BJ176*Assembly!AD$15+$BK176*Assembly!AD$16+$BL176*Assembly!AD$17+$BM176*Assembly!AD$18+$BN176*Assembly!AD$19+$BO176*Assembly!AD$20+$BP176*Assembly!AD$21+$BQ176*Assembly!AD$22+$BR176*Assembly!AD$23+$BS176*Assembly!AD$24</f>
        <v>#VALUE!</v>
      </c>
      <c r="BX176" s="177" t="e">
        <f t="shared" si="4"/>
        <v>#VALUE!</v>
      </c>
      <c r="BY176" s="178" t="e">
        <f t="shared" si="5"/>
        <v>#VALUE!</v>
      </c>
      <c r="BZ176" s="179" t="e">
        <f t="shared" si="6"/>
        <v>#VALUE!</v>
      </c>
      <c r="CA176" s="178" t="e">
        <f t="shared" si="7"/>
        <v>#VALUE!</v>
      </c>
      <c r="CB176" s="133" t="e">
        <f>$AY176*Assembly!Y$4+$AZ176*Assembly!Y$5+$BA176*Assembly!Y$6+$BB176*Assembly!Y$7+$BC176*Assembly!Y$8+$BD176*Assembly!Y$9+$BE176*Assembly!Y$10+$BF176*Assembly!Y$11+$BG176*Assembly!Y$12+$BH176*Assembly!Y$13+$BI176*Assembly!Y$14+$BJ176*Assembly!Y$15+$BK176*Assembly!Y$16+$BL176*Assembly!Y$17+$BM176*Assembly!Y$18+$BN176*Assembly!Y$19+$BO176*Assembly!Y$20+$BP176*Assembly!Y$21+$BQ176*Assembly!Y$22+$BR176*Assembly!Y$23+$BS176*Assembly!Y$24</f>
        <v>#VALUE!</v>
      </c>
      <c r="CC176" s="133" t="e">
        <f t="shared" si="8"/>
        <v>#VALUE!</v>
      </c>
      <c r="CD176" s="130" t="e">
        <f t="shared" si="9"/>
        <v>#VALUE!</v>
      </c>
      <c r="CE176" s="183" t="e">
        <f>$AY176*Assembly!AC$4+$AZ176*Assembly!AC$5+$BA176*Assembly!AC$6+$BB176*Assembly!AC$7+$BC176*Assembly!AC$8+$BD176*Assembly!AC$9+$BE176*Assembly!AC$10+$BF176*Assembly!AC$11+$BG176*Assembly!AC$12+$BH176*Assembly!AC$13+$BI176*Assembly!AC$14+$BJ176*Assembly!AC$15+$BK176*Assembly!AC$16+$BL176*Assembly!AC$17+$BM176*Assembly!AC$18+$BN176*Assembly!AC$19+$BO176*Assembly!AC$20+$BP176*Assembly!AC$21+$BQ176*Assembly!AC$22+$BR176*Assembly!AC$23+$BS176*Assembly!AC$24</f>
        <v>#VALUE!</v>
      </c>
      <c r="CF176" s="145" t="e">
        <f>$AY176*Assembly!M$4+$AZ176*Assembly!M$5+$BA176*Assembly!M$6+$BB176*Assembly!M$7+$BC176*Assembly!M$8+$BD176*Assembly!M$9+$BE176*Assembly!M$10+$BF176*Assembly!M$11+$BG176*Assembly!M$12+$BH176*Assembly!M$13+$BI176*Assembly!M$14+$BJ176*Assembly!M$15+$BK176*Assembly!M$16+$BL176*Assembly!M$17+$BM176*Assembly!M$18+$BN176*Assembly!M$19+$BO176*Assembly!M$20+$BP176*Assembly!M$21+$BQ176*Assembly!M$22+$BR176*Assembly!M$23+$BS176*Assembly!M$24</f>
        <v>#VALUE!</v>
      </c>
      <c r="CG176" s="145" t="e">
        <f>$AY176*Assembly!N$4+$AZ176*Assembly!N$5+$BA176*Assembly!N$6+$BB176*Assembly!N$7+$BC176*Assembly!N$8+$BD176*Assembly!N$9+$BE176*Assembly!N$10+$BF176*Assembly!N$11+$BG176*Assembly!N$12+$BH176*Assembly!N$13+$BI176*Assembly!N$14+$BJ176*Assembly!N$15+$BK176*Assembly!N$16+$BL176*Assembly!N$17+$BM176*Assembly!N$18+$BN176*Assembly!N$19+$BO176*Assembly!N$20+$BP176*Assembly!N$21+$BQ176*Assembly!N$22+$BR176*Assembly!N$23+$BS176*Assembly!N$24</f>
        <v>#VALUE!</v>
      </c>
      <c r="CH176" s="145" t="e">
        <f>$AY176*Assembly!O$4+$AZ176*Assembly!O$5+$BA176*Assembly!O$6+$BB176*Assembly!O$7+$BC176*Assembly!O$8+$BD176*Assembly!O$9+$BE176*Assembly!O$10+$BF176*Assembly!O$11+$BG176*Assembly!O$12+$BH176*Assembly!O$13+$BI176*Assembly!O$14+$BJ176*Assembly!O$15+$BK176*Assembly!O$16+$BL176*Assembly!O$17+$BM176*Assembly!O$18+$BN176*Assembly!O$19+$BO176*Assembly!O$20+$BP176*Assembly!O$21+$BQ176*Assembly!O$22+$BR176*Assembly!O$23+$BS176*Assembly!O$24</f>
        <v>#VALUE!</v>
      </c>
      <c r="CI176" s="140" t="e">
        <f>$AY176*Assembly!P$4+$AZ176*Assembly!P$5+$BA176*Assembly!P$6+$BB176*Assembly!P$7+$BC176*Assembly!P$8+$BD176*Assembly!P$9+$BE176*Assembly!P$10+$BF176*Assembly!P$11+$BG176*Assembly!P$12+$BH176*Assembly!P$13+$BI176*Assembly!P$14+$BJ176*Assembly!P$15+$BK176*Assembly!P$16+$BL176*Assembly!P$17+$BM176*Assembly!P$18+$BN176*Assembly!P$19+$BO176*Assembly!P$20+$BP176*Assembly!P$21+$BQ176*Assembly!P$22+$BR176*Assembly!P$23+$BS176*Assembly!P$24</f>
        <v>#VALUE!</v>
      </c>
      <c r="CJ176" s="140" t="e">
        <f>$AY176*Assembly!Q$4+$AZ176*Assembly!Q$5+$BA176*Assembly!Q$6+$BB176*Assembly!Q$7+$BC176*Assembly!Q$8+$BD176*Assembly!Q$9+$BE176*Assembly!Q$10+$BF176*Assembly!Q$11+$BG176*Assembly!Q$12+$BH176*Assembly!Q$13+$BI176*Assembly!Q$14+$BJ176*Assembly!Q$15+$BK176*Assembly!Q$16+$BL176*Assembly!Q$17+$BM176*Assembly!Q$18+$BN176*Assembly!Q$19+$BO176*Assembly!Q$20+$BP176*Assembly!Q$21+$BQ176*Assembly!Q$22+$BR176*Assembly!Q$23+$BS176*Assembly!Q$24</f>
        <v>#VALUE!</v>
      </c>
      <c r="CK176" s="145" t="e">
        <f>$AY176*Assembly!R$4+$AZ176*Assembly!R$5+$BA176*Assembly!R$6+$BB176*Assembly!R$7+$BC176*Assembly!R$8+$BD176*Assembly!R$9+$BE176*Assembly!R$10+$BF176*Assembly!R$11+$BG176*Assembly!R$12+$BH176*Assembly!R$13+$BI176*Assembly!R$14+$BJ176*Assembly!R$15+$BK176*Assembly!R$16+$BL176*Assembly!R$17+$BM176*Assembly!R$18+$BN176*Assembly!R$19+$BO176*Assembly!R$20+$BP176*Assembly!R$21+$BQ176*Assembly!R$22+$BR176*Assembly!R$23+$BS176*Assembly!R$24</f>
        <v>#VALUE!</v>
      </c>
      <c r="CL176" s="140" t="e">
        <f>$AY176*Assembly!S$4+$AZ176*Assembly!S$5+$BA176*Assembly!S$6+$BB176*Assembly!S$7+$BC176*Assembly!S$8+$BD176*Assembly!S$9+$BE176*Assembly!S$10+$BF176*Assembly!S$11+$BG176*Assembly!S$12+$BH176*Assembly!S$13+$BI176*Assembly!S$14+$BJ176*Assembly!S$15+$BK176*Assembly!S$16+$BL176*Assembly!S$17+$BM176*Assembly!S$18+$BN176*Assembly!S$19+$BO176*Assembly!S$20+$BP176*Assembly!S$21+$BQ176*Assembly!S$22+$BR176*Assembly!S$23+$BS176*Assembly!S$24</f>
        <v>#VALUE!</v>
      </c>
      <c r="CM176" s="140" t="e">
        <f>$AY176*Assembly!T$4+$AZ176*Assembly!T$5+$BA176*Assembly!T$6+$BB176*Assembly!T$7+$BC176*Assembly!T$8+$BD176*Assembly!T$9+$BE176*Assembly!T$10+$BF176*Assembly!T$11+$BG176*Assembly!T$12+$BH176*Assembly!T$13+$BI176*Assembly!T$14+$BJ176*Assembly!T$15+$BK176*Assembly!T$16+$BL176*Assembly!T$17+$BM176*Assembly!T$18+$BN176*Assembly!T$19+$BO176*Assembly!T$20+$BP176*Assembly!T$21+$BQ176*Assembly!T$22+$BR176*Assembly!T$23+$BS176*Assembly!T$24</f>
        <v>#VALUE!</v>
      </c>
      <c r="CN176" s="140" t="e">
        <f>$AY176*Assembly!U$4+$AZ176*Assembly!U$5+$BA176*Assembly!U$6+$BB176*Assembly!U$7+$BC176*Assembly!U$8+$BD176*Assembly!U$9+$BE176*Assembly!U$10+$BF176*Assembly!U$11+$BG176*Assembly!U$12+$BH176*Assembly!U$13+$BI176*Assembly!U$14+$BJ176*Assembly!U$15+$BK176*Assembly!U$16+$BL176*Assembly!U$17+$BM176*Assembly!U$18+$BN176*Assembly!U$19+$BO176*Assembly!U$20+$BP176*Assembly!U$21+$BQ176*Assembly!U$22+$BR176*Assembly!U$23+$BS176*Assembly!U$24</f>
        <v>#VALUE!</v>
      </c>
      <c r="CO176" s="145" t="e">
        <f>$AY176*Assembly!V$4+$AZ176*Assembly!V$5+$BA176*Assembly!V$6+$BB176*Assembly!V$7+$BC176*Assembly!V$8+$BD176*Assembly!V$9+$BE176*Assembly!V$10+$BF176*Assembly!V$11+$BG176*Assembly!V$12+$BH176*Assembly!V$13+$BI176*Assembly!V$14+$BJ176*Assembly!V$15+$BK176*Assembly!V$16+$BL176*Assembly!V$17+$BM176*Assembly!V$18+$BN176*Assembly!V$19+$BO176*Assembly!V$20+$BP176*Assembly!V$21+$BQ176*Assembly!V$22+$BR176*Assembly!V$23+$BS176*Assembly!V$24</f>
        <v>#VALUE!</v>
      </c>
      <c r="CP176" s="145" t="e">
        <f>CF176*Refining!$F$3</f>
        <v>#VALUE!</v>
      </c>
      <c r="CQ176" s="145" t="e">
        <f>CG176*Refining!$F$4</f>
        <v>#VALUE!</v>
      </c>
      <c r="CR176" s="145" t="e">
        <f>CH176*Refining!$F$5</f>
        <v>#VALUE!</v>
      </c>
      <c r="CS176" s="145" t="e">
        <f>CI176*Refining!$F$6</f>
        <v>#VALUE!</v>
      </c>
      <c r="CT176" s="145" t="e">
        <f>CJ176*Refining!$F$7</f>
        <v>#VALUE!</v>
      </c>
      <c r="CU176" s="145" t="e">
        <f>CK176*Refining!$F$8</f>
        <v>#VALUE!</v>
      </c>
      <c r="CV176" s="145" t="e">
        <f>CL176*Refining!$F$9</f>
        <v>#VALUE!</v>
      </c>
      <c r="CW176" s="145" t="e">
        <f>CM176*Refining!$F$10</f>
        <v>#VALUE!</v>
      </c>
      <c r="CX176" s="145" t="e">
        <f>CN176*Refining!$F$11</f>
        <v>#VALUE!</v>
      </c>
      <c r="CY176" s="145" t="e">
        <f>CO176*Refining!$F$12</f>
        <v>#VALUE!</v>
      </c>
      <c r="CZ176" s="185" t="e">
        <f t="shared" ref="CZ176:DS176" si="712">IF(CF176 = 0, "", CF176)</f>
        <v>#VALUE!</v>
      </c>
      <c r="DA176" s="186" t="e">
        <f t="shared" si="712"/>
        <v>#VALUE!</v>
      </c>
      <c r="DB176" s="186" t="e">
        <f t="shared" si="712"/>
        <v>#VALUE!</v>
      </c>
      <c r="DC176" s="186" t="e">
        <f t="shared" si="712"/>
        <v>#VALUE!</v>
      </c>
      <c r="DD176" s="186" t="e">
        <f t="shared" si="712"/>
        <v>#VALUE!</v>
      </c>
      <c r="DE176" s="186" t="e">
        <f t="shared" si="712"/>
        <v>#VALUE!</v>
      </c>
      <c r="DF176" s="186" t="e">
        <f t="shared" si="712"/>
        <v>#VALUE!</v>
      </c>
      <c r="DG176" s="186" t="e">
        <f t="shared" si="712"/>
        <v>#VALUE!</v>
      </c>
      <c r="DH176" s="186" t="e">
        <f t="shared" si="712"/>
        <v>#VALUE!</v>
      </c>
      <c r="DI176" s="187" t="e">
        <f t="shared" si="712"/>
        <v>#VALUE!</v>
      </c>
      <c r="DJ176" s="185" t="e">
        <f t="shared" si="712"/>
        <v>#VALUE!</v>
      </c>
      <c r="DK176" s="186" t="e">
        <f t="shared" si="712"/>
        <v>#VALUE!</v>
      </c>
      <c r="DL176" s="186" t="e">
        <f t="shared" si="712"/>
        <v>#VALUE!</v>
      </c>
      <c r="DM176" s="186" t="e">
        <f t="shared" si="712"/>
        <v>#VALUE!</v>
      </c>
      <c r="DN176" s="211" t="e">
        <f t="shared" si="712"/>
        <v>#VALUE!</v>
      </c>
      <c r="DO176" s="186" t="e">
        <f t="shared" si="712"/>
        <v>#VALUE!</v>
      </c>
      <c r="DP176" s="186" t="e">
        <f t="shared" si="712"/>
        <v>#VALUE!</v>
      </c>
      <c r="DQ176" s="186" t="e">
        <f t="shared" si="712"/>
        <v>#VALUE!</v>
      </c>
      <c r="DR176" s="186" t="e">
        <f t="shared" si="712"/>
        <v>#VALUE!</v>
      </c>
      <c r="DS176" s="187" t="e">
        <f t="shared" si="712"/>
        <v>#VALUE!</v>
      </c>
      <c r="DT176" s="185" t="e">
        <f t="shared" si="11"/>
        <v>#VALUE!</v>
      </c>
      <c r="DU176" s="189" t="e">
        <f t="shared" si="12"/>
        <v>#VALUE!</v>
      </c>
      <c r="DV176" s="133" t="e">
        <f>CZ176*'Ores &amp; Ingots'!$C$3+DA176*'Ores &amp; Ingots'!$C$4+DB176*'Ores &amp; Ingots'!$C$5+DC176*'Ores &amp; Ingots'!$C$6+DD176*'Ores &amp; Ingots'!$C$7+DE176*'Ores &amp; Ingots'!$C$8+DF176*'Ores &amp; Ingots'!$C$9+DG176*'Ores &amp; Ingots'!$C$10+DH176*'Ores &amp; Ingots'!$C$11+DI176*'Ores &amp; Ingots'!$C$12</f>
        <v>#VALUE!</v>
      </c>
      <c r="DW176" s="133" t="e">
        <f>DJ176*'Ores &amp; Ingots'!$B$3+DK176*'Ores &amp; Ingots'!$B$4+DL176*'Ores &amp; Ingots'!$B$5+DM176*'Ores &amp; Ingots'!$B$6+DN176*'Ores &amp; Ingots'!$B$7+DO176*'Ores &amp; Ingots'!$B$8+DP176*'Ores &amp; Ingots'!$B$9+DQ176*'Ores &amp; Ingots'!$B$10+DR176*'Ores &amp; Ingots'!$B$11+DS176*'Ores &amp; Ingots'!$B$12</f>
        <v>#VALUE!</v>
      </c>
      <c r="DX176" s="189" t="e">
        <f>CZ176*Refining!$G$3+DA176*Refining!$G$4+DB176*Refining!$G$5+DC176*Refining!$G$6+DD176*Refining!$G$7+DE176*Refining!$G$8+DF176*Refining!$G$9+DG176*Refining!$G$10+DH176*Refining!$G$11+DI176*Refining!$G$12</f>
        <v>#VALUE!</v>
      </c>
      <c r="DY176" s="189" t="e">
        <f t="shared" si="13"/>
        <v>#VALUE!</v>
      </c>
      <c r="DZ176" s="192" t="e">
        <f t="shared" si="14"/>
        <v>#VALUE!</v>
      </c>
      <c r="EA176" s="185" t="e">
        <f t="shared" si="15"/>
        <v>#VALUE!</v>
      </c>
      <c r="EB176" s="194" t="e">
        <f t="shared" ref="EB176:EC176" si="713">EA176/60</f>
        <v>#VALUE!</v>
      </c>
      <c r="EC176" s="194" t="e">
        <f t="shared" si="713"/>
        <v>#VALUE!</v>
      </c>
      <c r="ED176" s="185" t="e">
        <f t="shared" si="17"/>
        <v>#VALUE!</v>
      </c>
      <c r="EE176" s="194" t="e">
        <f t="shared" ref="EE176:EF176" si="714">ED176/1000</f>
        <v>#VALUE!</v>
      </c>
      <c r="EF176" s="196" t="e">
        <f t="shared" si="714"/>
        <v>#VALUE!</v>
      </c>
      <c r="EG176" s="130" t="e">
        <f t="shared" si="19"/>
        <v>#VALUE!</v>
      </c>
      <c r="EH176" s="132" t="e">
        <f t="shared" si="20"/>
        <v>#VALUE!</v>
      </c>
      <c r="EI176" s="133">
        <v>55</v>
      </c>
    </row>
    <row r="177" spans="1:139" ht="12.75" x14ac:dyDescent="0.2">
      <c r="A177" s="864"/>
      <c r="B177" s="135" t="s">
        <v>379</v>
      </c>
      <c r="C177" s="137" t="s">
        <v>156</v>
      </c>
      <c r="D177" s="137">
        <v>1</v>
      </c>
      <c r="E177" s="137">
        <v>1</v>
      </c>
      <c r="F177" s="137">
        <v>1</v>
      </c>
      <c r="G177" s="139">
        <f t="shared" si="0"/>
        <v>15.625</v>
      </c>
      <c r="H177" s="140">
        <v>6</v>
      </c>
      <c r="I177" s="140">
        <v>6</v>
      </c>
      <c r="J177" s="140">
        <f>H177/Main!$D$9</f>
        <v>1.2</v>
      </c>
      <c r="K177" s="140">
        <f>I177/Main!$D$10</f>
        <v>3</v>
      </c>
      <c r="L177" s="140">
        <f t="shared" si="1"/>
        <v>2.5</v>
      </c>
      <c r="M177" s="140">
        <v>1</v>
      </c>
      <c r="N177" s="143"/>
      <c r="O177" s="143"/>
      <c r="P177" s="143"/>
      <c r="Q177" s="145"/>
      <c r="R177" s="143"/>
      <c r="S177" s="146"/>
      <c r="T177" s="146"/>
      <c r="U177" s="143"/>
      <c r="V177" s="143"/>
      <c r="W177" s="146"/>
      <c r="X177" s="146"/>
      <c r="Y177" s="143"/>
      <c r="Z177" s="143"/>
      <c r="AA177" s="143"/>
      <c r="AB177" s="143"/>
      <c r="AC177" s="362" t="s">
        <v>34</v>
      </c>
      <c r="AD177" s="133">
        <v>0</v>
      </c>
      <c r="AE177" s="133">
        <v>0</v>
      </c>
      <c r="AF177" s="133">
        <v>0</v>
      </c>
      <c r="AG177" s="133">
        <v>0</v>
      </c>
      <c r="AH177" s="133">
        <v>0</v>
      </c>
      <c r="AI177" s="133">
        <v>9</v>
      </c>
      <c r="AJ177" s="133">
        <v>0</v>
      </c>
      <c r="AK177" s="133">
        <v>0</v>
      </c>
      <c r="AL177" s="133">
        <v>0</v>
      </c>
      <c r="AM177" s="133">
        <v>0</v>
      </c>
      <c r="AN177" s="133">
        <v>0</v>
      </c>
      <c r="AO177" s="133">
        <v>0</v>
      </c>
      <c r="AP177" s="167">
        <v>17</v>
      </c>
      <c r="AQ177" s="133">
        <v>0</v>
      </c>
      <c r="AR177" s="133">
        <v>0</v>
      </c>
      <c r="AS177" s="133">
        <v>0</v>
      </c>
      <c r="AT177" s="133">
        <v>0</v>
      </c>
      <c r="AU177" s="133">
        <v>0</v>
      </c>
      <c r="AV177" s="133">
        <v>0</v>
      </c>
      <c r="AW177" s="133">
        <v>0</v>
      </c>
      <c r="AX177" s="133">
        <v>0</v>
      </c>
      <c r="AY177" s="161" t="str">
        <f t="shared" ref="AY177:BS177" si="715">IF(AD177 = 0, "", AD177)</f>
        <v/>
      </c>
      <c r="AZ177" s="137" t="str">
        <f t="shared" si="715"/>
        <v/>
      </c>
      <c r="BA177" s="137" t="str">
        <f t="shared" si="715"/>
        <v/>
      </c>
      <c r="BB177" s="137" t="str">
        <f t="shared" si="715"/>
        <v/>
      </c>
      <c r="BC177" s="137" t="str">
        <f t="shared" si="715"/>
        <v/>
      </c>
      <c r="BD177" s="133">
        <f t="shared" si="715"/>
        <v>9</v>
      </c>
      <c r="BE177" s="137" t="str">
        <f t="shared" si="715"/>
        <v/>
      </c>
      <c r="BF177" s="137" t="str">
        <f t="shared" si="715"/>
        <v/>
      </c>
      <c r="BG177" s="137" t="str">
        <f t="shared" si="715"/>
        <v/>
      </c>
      <c r="BH177" s="137" t="str">
        <f t="shared" si="715"/>
        <v/>
      </c>
      <c r="BI177" s="137" t="str">
        <f t="shared" si="715"/>
        <v/>
      </c>
      <c r="BJ177" s="137" t="str">
        <f t="shared" si="715"/>
        <v/>
      </c>
      <c r="BK177" s="167">
        <f t="shared" si="715"/>
        <v>17</v>
      </c>
      <c r="BL177" s="137" t="str">
        <f t="shared" si="715"/>
        <v/>
      </c>
      <c r="BM177" s="137" t="str">
        <f t="shared" si="715"/>
        <v/>
      </c>
      <c r="BN177" s="137" t="str">
        <f t="shared" si="715"/>
        <v/>
      </c>
      <c r="BO177" s="137" t="str">
        <f t="shared" si="715"/>
        <v/>
      </c>
      <c r="BP177" s="137" t="str">
        <f t="shared" si="715"/>
        <v/>
      </c>
      <c r="BQ177" s="137" t="str">
        <f t="shared" si="715"/>
        <v/>
      </c>
      <c r="BR177" s="137" t="str">
        <f t="shared" si="715"/>
        <v/>
      </c>
      <c r="BS177" s="169" t="str">
        <f t="shared" si="715"/>
        <v/>
      </c>
      <c r="BT177" s="174" t="e">
        <f>$AY177*Assembly!Z$4+$AZ177*Assembly!Z$5+$BA177*Assembly!Z$6+$BB177*Assembly!Z$7+$BC177*Assembly!Z$8+$BD177*Assembly!Z$9+$BE177*Assembly!Z$10+$BF177*Assembly!Z$11+$BG177*Assembly!Z$12+$BH177*Assembly!Z$13+$BI177*Assembly!Z$14+$BJ177*Assembly!Z$15+$BK177*Assembly!Z$16+$BL177*Assembly!Z$17+$BM177*Assembly!Z$18+$BN177*Assembly!Z$19+$BO177*Assembly!Z$20+$BP177*Assembly!Z$21+$BQ177*Assembly!Z$22+$BR177*Assembly!Z$23+$BS177*Assembly!Z$24</f>
        <v>#VALUE!</v>
      </c>
      <c r="BU177" s="133" t="e">
        <f t="shared" si="3"/>
        <v>#VALUE!</v>
      </c>
      <c r="BV177" s="133"/>
      <c r="BW177" s="133" t="e">
        <f>$AY177*Assembly!AD$4+$AZ177*Assembly!AD$5+$BA177*Assembly!AD$6+$BB177*Assembly!AD$7+$BC177*Assembly!AD$8+$BD177*Assembly!AD$9+$BE177*Assembly!AD$10+$BF177*Assembly!AD$11+$BG177*Assembly!AD$12+$BH177*Assembly!AD$13+$BI177*Assembly!AD$14+$BJ177*Assembly!AD$15+$BK177*Assembly!AD$16+$BL177*Assembly!AD$17+$BM177*Assembly!AD$18+$BN177*Assembly!AD$19+$BO177*Assembly!AD$20+$BP177*Assembly!AD$21+$BQ177*Assembly!AD$22+$BR177*Assembly!AD$23+$BS177*Assembly!AD$24</f>
        <v>#VALUE!</v>
      </c>
      <c r="BX177" s="177" t="e">
        <f t="shared" si="4"/>
        <v>#VALUE!</v>
      </c>
      <c r="BY177" s="178" t="e">
        <f t="shared" si="5"/>
        <v>#VALUE!</v>
      </c>
      <c r="BZ177" s="179" t="e">
        <f t="shared" si="6"/>
        <v>#VALUE!</v>
      </c>
      <c r="CA177" s="178" t="e">
        <f t="shared" si="7"/>
        <v>#VALUE!</v>
      </c>
      <c r="CB177" s="133" t="e">
        <f>$AY177*Assembly!Y$4+$AZ177*Assembly!Y$5+$BA177*Assembly!Y$6+$BB177*Assembly!Y$7+$BC177*Assembly!Y$8+$BD177*Assembly!Y$9+$BE177*Assembly!Y$10+$BF177*Assembly!Y$11+$BG177*Assembly!Y$12+$BH177*Assembly!Y$13+$BI177*Assembly!Y$14+$BJ177*Assembly!Y$15+$BK177*Assembly!Y$16+$BL177*Assembly!Y$17+$BM177*Assembly!Y$18+$BN177*Assembly!Y$19+$BO177*Assembly!Y$20+$BP177*Assembly!Y$21+$BQ177*Assembly!Y$22+$BR177*Assembly!Y$23+$BS177*Assembly!Y$24</f>
        <v>#VALUE!</v>
      </c>
      <c r="CC177" s="133" t="e">
        <f t="shared" si="8"/>
        <v>#VALUE!</v>
      </c>
      <c r="CD177" s="130" t="e">
        <f t="shared" si="9"/>
        <v>#VALUE!</v>
      </c>
      <c r="CE177" s="183" t="e">
        <f>$AY177*Assembly!AC$4+$AZ177*Assembly!AC$5+$BA177*Assembly!AC$6+$BB177*Assembly!AC$7+$BC177*Assembly!AC$8+$BD177*Assembly!AC$9+$BE177*Assembly!AC$10+$BF177*Assembly!AC$11+$BG177*Assembly!AC$12+$BH177*Assembly!AC$13+$BI177*Assembly!AC$14+$BJ177*Assembly!AC$15+$BK177*Assembly!AC$16+$BL177*Assembly!AC$17+$BM177*Assembly!AC$18+$BN177*Assembly!AC$19+$BO177*Assembly!AC$20+$BP177*Assembly!AC$21+$BQ177*Assembly!AC$22+$BR177*Assembly!AC$23+$BS177*Assembly!AC$24</f>
        <v>#VALUE!</v>
      </c>
      <c r="CF177" s="145" t="e">
        <f>$AY177*Assembly!M$4+$AZ177*Assembly!M$5+$BA177*Assembly!M$6+$BB177*Assembly!M$7+$BC177*Assembly!M$8+$BD177*Assembly!M$9+$BE177*Assembly!M$10+$BF177*Assembly!M$11+$BG177*Assembly!M$12+$BH177*Assembly!M$13+$BI177*Assembly!M$14+$BJ177*Assembly!M$15+$BK177*Assembly!M$16+$BL177*Assembly!M$17+$BM177*Assembly!M$18+$BN177*Assembly!M$19+$BO177*Assembly!M$20+$BP177*Assembly!M$21+$BQ177*Assembly!M$22+$BR177*Assembly!M$23+$BS177*Assembly!M$24</f>
        <v>#VALUE!</v>
      </c>
      <c r="CG177" s="145" t="e">
        <f>$AY177*Assembly!N$4+$AZ177*Assembly!N$5+$BA177*Assembly!N$6+$BB177*Assembly!N$7+$BC177*Assembly!N$8+$BD177*Assembly!N$9+$BE177*Assembly!N$10+$BF177*Assembly!N$11+$BG177*Assembly!N$12+$BH177*Assembly!N$13+$BI177*Assembly!N$14+$BJ177*Assembly!N$15+$BK177*Assembly!N$16+$BL177*Assembly!N$17+$BM177*Assembly!N$18+$BN177*Assembly!N$19+$BO177*Assembly!N$20+$BP177*Assembly!N$21+$BQ177*Assembly!N$22+$BR177*Assembly!N$23+$BS177*Assembly!N$24</f>
        <v>#VALUE!</v>
      </c>
      <c r="CH177" s="145" t="e">
        <f>$AY177*Assembly!O$4+$AZ177*Assembly!O$5+$BA177*Assembly!O$6+$BB177*Assembly!O$7+$BC177*Assembly!O$8+$BD177*Assembly!O$9+$BE177*Assembly!O$10+$BF177*Assembly!O$11+$BG177*Assembly!O$12+$BH177*Assembly!O$13+$BI177*Assembly!O$14+$BJ177*Assembly!O$15+$BK177*Assembly!O$16+$BL177*Assembly!O$17+$BM177*Assembly!O$18+$BN177*Assembly!O$19+$BO177*Assembly!O$20+$BP177*Assembly!O$21+$BQ177*Assembly!O$22+$BR177*Assembly!O$23+$BS177*Assembly!O$24</f>
        <v>#VALUE!</v>
      </c>
      <c r="CI177" s="140" t="e">
        <f>$AY177*Assembly!P$4+$AZ177*Assembly!P$5+$BA177*Assembly!P$6+$BB177*Assembly!P$7+$BC177*Assembly!P$8+$BD177*Assembly!P$9+$BE177*Assembly!P$10+$BF177*Assembly!P$11+$BG177*Assembly!P$12+$BH177*Assembly!P$13+$BI177*Assembly!P$14+$BJ177*Assembly!P$15+$BK177*Assembly!P$16+$BL177*Assembly!P$17+$BM177*Assembly!P$18+$BN177*Assembly!P$19+$BO177*Assembly!P$20+$BP177*Assembly!P$21+$BQ177*Assembly!P$22+$BR177*Assembly!P$23+$BS177*Assembly!P$24</f>
        <v>#VALUE!</v>
      </c>
      <c r="CJ177" s="140" t="e">
        <f>$AY177*Assembly!Q$4+$AZ177*Assembly!Q$5+$BA177*Assembly!Q$6+$BB177*Assembly!Q$7+$BC177*Assembly!Q$8+$BD177*Assembly!Q$9+$BE177*Assembly!Q$10+$BF177*Assembly!Q$11+$BG177*Assembly!Q$12+$BH177*Assembly!Q$13+$BI177*Assembly!Q$14+$BJ177*Assembly!Q$15+$BK177*Assembly!Q$16+$BL177*Assembly!Q$17+$BM177*Assembly!Q$18+$BN177*Assembly!Q$19+$BO177*Assembly!Q$20+$BP177*Assembly!Q$21+$BQ177*Assembly!Q$22+$BR177*Assembly!Q$23+$BS177*Assembly!Q$24</f>
        <v>#VALUE!</v>
      </c>
      <c r="CK177" s="145" t="e">
        <f>$AY177*Assembly!R$4+$AZ177*Assembly!R$5+$BA177*Assembly!R$6+$BB177*Assembly!R$7+$BC177*Assembly!R$8+$BD177*Assembly!R$9+$BE177*Assembly!R$10+$BF177*Assembly!R$11+$BG177*Assembly!R$12+$BH177*Assembly!R$13+$BI177*Assembly!R$14+$BJ177*Assembly!R$15+$BK177*Assembly!R$16+$BL177*Assembly!R$17+$BM177*Assembly!R$18+$BN177*Assembly!R$19+$BO177*Assembly!R$20+$BP177*Assembly!R$21+$BQ177*Assembly!R$22+$BR177*Assembly!R$23+$BS177*Assembly!R$24</f>
        <v>#VALUE!</v>
      </c>
      <c r="CL177" s="140" t="e">
        <f>$AY177*Assembly!S$4+$AZ177*Assembly!S$5+$BA177*Assembly!S$6+$BB177*Assembly!S$7+$BC177*Assembly!S$8+$BD177*Assembly!S$9+$BE177*Assembly!S$10+$BF177*Assembly!S$11+$BG177*Assembly!S$12+$BH177*Assembly!S$13+$BI177*Assembly!S$14+$BJ177*Assembly!S$15+$BK177*Assembly!S$16+$BL177*Assembly!S$17+$BM177*Assembly!S$18+$BN177*Assembly!S$19+$BO177*Assembly!S$20+$BP177*Assembly!S$21+$BQ177*Assembly!S$22+$BR177*Assembly!S$23+$BS177*Assembly!S$24</f>
        <v>#VALUE!</v>
      </c>
      <c r="CM177" s="140" t="e">
        <f>$AY177*Assembly!T$4+$AZ177*Assembly!T$5+$BA177*Assembly!T$6+$BB177*Assembly!T$7+$BC177*Assembly!T$8+$BD177*Assembly!T$9+$BE177*Assembly!T$10+$BF177*Assembly!T$11+$BG177*Assembly!T$12+$BH177*Assembly!T$13+$BI177*Assembly!T$14+$BJ177*Assembly!T$15+$BK177*Assembly!T$16+$BL177*Assembly!T$17+$BM177*Assembly!T$18+$BN177*Assembly!T$19+$BO177*Assembly!T$20+$BP177*Assembly!T$21+$BQ177*Assembly!T$22+$BR177*Assembly!T$23+$BS177*Assembly!T$24</f>
        <v>#VALUE!</v>
      </c>
      <c r="CN177" s="140" t="e">
        <f>$AY177*Assembly!U$4+$AZ177*Assembly!U$5+$BA177*Assembly!U$6+$BB177*Assembly!U$7+$BC177*Assembly!U$8+$BD177*Assembly!U$9+$BE177*Assembly!U$10+$BF177*Assembly!U$11+$BG177*Assembly!U$12+$BH177*Assembly!U$13+$BI177*Assembly!U$14+$BJ177*Assembly!U$15+$BK177*Assembly!U$16+$BL177*Assembly!U$17+$BM177*Assembly!U$18+$BN177*Assembly!U$19+$BO177*Assembly!U$20+$BP177*Assembly!U$21+$BQ177*Assembly!U$22+$BR177*Assembly!U$23+$BS177*Assembly!U$24</f>
        <v>#VALUE!</v>
      </c>
      <c r="CO177" s="145" t="e">
        <f>$AY177*Assembly!V$4+$AZ177*Assembly!V$5+$BA177*Assembly!V$6+$BB177*Assembly!V$7+$BC177*Assembly!V$8+$BD177*Assembly!V$9+$BE177*Assembly!V$10+$BF177*Assembly!V$11+$BG177*Assembly!V$12+$BH177*Assembly!V$13+$BI177*Assembly!V$14+$BJ177*Assembly!V$15+$BK177*Assembly!V$16+$BL177*Assembly!V$17+$BM177*Assembly!V$18+$BN177*Assembly!V$19+$BO177*Assembly!V$20+$BP177*Assembly!V$21+$BQ177*Assembly!V$22+$BR177*Assembly!V$23+$BS177*Assembly!V$24</f>
        <v>#VALUE!</v>
      </c>
      <c r="CP177" s="145" t="e">
        <f>CF177*Refining!$F$3</f>
        <v>#VALUE!</v>
      </c>
      <c r="CQ177" s="145" t="e">
        <f>CG177*Refining!$F$4</f>
        <v>#VALUE!</v>
      </c>
      <c r="CR177" s="145" t="e">
        <f>CH177*Refining!$F$5</f>
        <v>#VALUE!</v>
      </c>
      <c r="CS177" s="145" t="e">
        <f>CI177*Refining!$F$6</f>
        <v>#VALUE!</v>
      </c>
      <c r="CT177" s="145" t="e">
        <f>CJ177*Refining!$F$7</f>
        <v>#VALUE!</v>
      </c>
      <c r="CU177" s="145" t="e">
        <f>CK177*Refining!$F$8</f>
        <v>#VALUE!</v>
      </c>
      <c r="CV177" s="145" t="e">
        <f>CL177*Refining!$F$9</f>
        <v>#VALUE!</v>
      </c>
      <c r="CW177" s="145" t="e">
        <f>CM177*Refining!$F$10</f>
        <v>#VALUE!</v>
      </c>
      <c r="CX177" s="145" t="e">
        <f>CN177*Refining!$F$11</f>
        <v>#VALUE!</v>
      </c>
      <c r="CY177" s="145" t="e">
        <f>CO177*Refining!$F$12</f>
        <v>#VALUE!</v>
      </c>
      <c r="CZ177" s="185" t="e">
        <f t="shared" ref="CZ177:DS177" si="716">IF(CF177 = 0, "", CF177)</f>
        <v>#VALUE!</v>
      </c>
      <c r="DA177" s="186" t="e">
        <f t="shared" si="716"/>
        <v>#VALUE!</v>
      </c>
      <c r="DB177" s="186" t="e">
        <f t="shared" si="716"/>
        <v>#VALUE!</v>
      </c>
      <c r="DC177" s="186" t="e">
        <f t="shared" si="716"/>
        <v>#VALUE!</v>
      </c>
      <c r="DD177" s="186" t="e">
        <f t="shared" si="716"/>
        <v>#VALUE!</v>
      </c>
      <c r="DE177" s="186" t="e">
        <f t="shared" si="716"/>
        <v>#VALUE!</v>
      </c>
      <c r="DF177" s="186" t="e">
        <f t="shared" si="716"/>
        <v>#VALUE!</v>
      </c>
      <c r="DG177" s="186" t="e">
        <f t="shared" si="716"/>
        <v>#VALUE!</v>
      </c>
      <c r="DH177" s="186" t="e">
        <f t="shared" si="716"/>
        <v>#VALUE!</v>
      </c>
      <c r="DI177" s="187" t="e">
        <f t="shared" si="716"/>
        <v>#VALUE!</v>
      </c>
      <c r="DJ177" s="185" t="e">
        <f t="shared" si="716"/>
        <v>#VALUE!</v>
      </c>
      <c r="DK177" s="186" t="e">
        <f t="shared" si="716"/>
        <v>#VALUE!</v>
      </c>
      <c r="DL177" s="186" t="e">
        <f t="shared" si="716"/>
        <v>#VALUE!</v>
      </c>
      <c r="DM177" s="186" t="e">
        <f t="shared" si="716"/>
        <v>#VALUE!</v>
      </c>
      <c r="DN177" s="211" t="e">
        <f t="shared" si="716"/>
        <v>#VALUE!</v>
      </c>
      <c r="DO177" s="186" t="e">
        <f t="shared" si="716"/>
        <v>#VALUE!</v>
      </c>
      <c r="DP177" s="186" t="e">
        <f t="shared" si="716"/>
        <v>#VALUE!</v>
      </c>
      <c r="DQ177" s="186" t="e">
        <f t="shared" si="716"/>
        <v>#VALUE!</v>
      </c>
      <c r="DR177" s="186" t="e">
        <f t="shared" si="716"/>
        <v>#VALUE!</v>
      </c>
      <c r="DS177" s="187" t="e">
        <f t="shared" si="716"/>
        <v>#VALUE!</v>
      </c>
      <c r="DT177" s="185" t="e">
        <f t="shared" si="11"/>
        <v>#VALUE!</v>
      </c>
      <c r="DU177" s="189" t="e">
        <f t="shared" si="12"/>
        <v>#VALUE!</v>
      </c>
      <c r="DV177" s="133" t="e">
        <f>CZ177*'Ores &amp; Ingots'!$C$3+DA177*'Ores &amp; Ingots'!$C$4+DB177*'Ores &amp; Ingots'!$C$5+DC177*'Ores &amp; Ingots'!$C$6+DD177*'Ores &amp; Ingots'!$C$7+DE177*'Ores &amp; Ingots'!$C$8+DF177*'Ores &amp; Ingots'!$C$9+DG177*'Ores &amp; Ingots'!$C$10+DH177*'Ores &amp; Ingots'!$C$11+DI177*'Ores &amp; Ingots'!$C$12</f>
        <v>#VALUE!</v>
      </c>
      <c r="DW177" s="133" t="e">
        <f>DJ177*'Ores &amp; Ingots'!$B$3+DK177*'Ores &amp; Ingots'!$B$4+DL177*'Ores &amp; Ingots'!$B$5+DM177*'Ores &amp; Ingots'!$B$6+DN177*'Ores &amp; Ingots'!$B$7+DO177*'Ores &amp; Ingots'!$B$8+DP177*'Ores &amp; Ingots'!$B$9+DQ177*'Ores &amp; Ingots'!$B$10+DR177*'Ores &amp; Ingots'!$B$11+DS177*'Ores &amp; Ingots'!$B$12</f>
        <v>#VALUE!</v>
      </c>
      <c r="DX177" s="189" t="e">
        <f>CZ177*Refining!$G$3+DA177*Refining!$G$4+DB177*Refining!$G$5+DC177*Refining!$G$6+DD177*Refining!$G$7+DE177*Refining!$G$8+DF177*Refining!$G$9+DG177*Refining!$G$10+DH177*Refining!$G$11+DI177*Refining!$G$12</f>
        <v>#VALUE!</v>
      </c>
      <c r="DY177" s="189" t="e">
        <f t="shared" si="13"/>
        <v>#VALUE!</v>
      </c>
      <c r="DZ177" s="192" t="e">
        <f t="shared" si="14"/>
        <v>#VALUE!</v>
      </c>
      <c r="EA177" s="185" t="e">
        <f t="shared" si="15"/>
        <v>#VALUE!</v>
      </c>
      <c r="EB177" s="194" t="e">
        <f t="shared" ref="EB177:EC177" si="717">EA177/60</f>
        <v>#VALUE!</v>
      </c>
      <c r="EC177" s="194" t="e">
        <f t="shared" si="717"/>
        <v>#VALUE!</v>
      </c>
      <c r="ED177" s="185" t="e">
        <f t="shared" si="17"/>
        <v>#VALUE!</v>
      </c>
      <c r="EE177" s="194" t="e">
        <f t="shared" ref="EE177:EF177" si="718">ED177/1000</f>
        <v>#VALUE!</v>
      </c>
      <c r="EF177" s="196" t="e">
        <f t="shared" si="718"/>
        <v>#VALUE!</v>
      </c>
      <c r="EG177" s="130" t="e">
        <f t="shared" si="19"/>
        <v>#VALUE!</v>
      </c>
      <c r="EH177" s="132" t="e">
        <f t="shared" si="20"/>
        <v>#VALUE!</v>
      </c>
      <c r="EI177" s="133">
        <v>55</v>
      </c>
    </row>
    <row r="178" spans="1:139" ht="12.75" x14ac:dyDescent="0.2">
      <c r="A178" s="864"/>
      <c r="B178" s="135" t="s">
        <v>380</v>
      </c>
      <c r="C178" s="137" t="s">
        <v>156</v>
      </c>
      <c r="D178" s="137">
        <v>1</v>
      </c>
      <c r="E178" s="137">
        <v>1</v>
      </c>
      <c r="F178" s="137">
        <v>2</v>
      </c>
      <c r="G178" s="139">
        <f t="shared" si="0"/>
        <v>31.25</v>
      </c>
      <c r="H178" s="140">
        <v>8</v>
      </c>
      <c r="I178" s="140">
        <v>8</v>
      </c>
      <c r="J178" s="140">
        <f>H178/Main!$D$9</f>
        <v>1.6</v>
      </c>
      <c r="K178" s="140">
        <f>I178/Main!$D$10</f>
        <v>4</v>
      </c>
      <c r="L178" s="140">
        <f t="shared" si="1"/>
        <v>2.5</v>
      </c>
      <c r="M178" s="140">
        <v>1</v>
      </c>
      <c r="N178" s="143"/>
      <c r="O178" s="143"/>
      <c r="P178" s="143"/>
      <c r="Q178" s="145"/>
      <c r="R178" s="143"/>
      <c r="S178" s="146"/>
      <c r="T178" s="146"/>
      <c r="U178" s="143"/>
      <c r="V178" s="143"/>
      <c r="W178" s="146"/>
      <c r="X178" s="146"/>
      <c r="Y178" s="143"/>
      <c r="Z178" s="143"/>
      <c r="AA178" s="143"/>
      <c r="AB178" s="143"/>
      <c r="AC178" s="362" t="s">
        <v>34</v>
      </c>
      <c r="AD178" s="133">
        <v>0</v>
      </c>
      <c r="AE178" s="133">
        <v>0</v>
      </c>
      <c r="AF178" s="133">
        <v>0</v>
      </c>
      <c r="AG178" s="133">
        <v>0</v>
      </c>
      <c r="AH178" s="133">
        <v>0</v>
      </c>
      <c r="AI178" s="133">
        <v>13</v>
      </c>
      <c r="AJ178" s="133">
        <v>0</v>
      </c>
      <c r="AK178" s="133">
        <v>0</v>
      </c>
      <c r="AL178" s="133">
        <v>0</v>
      </c>
      <c r="AM178" s="133">
        <v>0</v>
      </c>
      <c r="AN178" s="133">
        <v>0</v>
      </c>
      <c r="AO178" s="133">
        <v>0</v>
      </c>
      <c r="AP178" s="167">
        <v>26</v>
      </c>
      <c r="AQ178" s="133">
        <v>0</v>
      </c>
      <c r="AR178" s="133">
        <v>0</v>
      </c>
      <c r="AS178" s="133">
        <v>0</v>
      </c>
      <c r="AT178" s="133">
        <v>0</v>
      </c>
      <c r="AU178" s="133">
        <v>0</v>
      </c>
      <c r="AV178" s="133">
        <v>0</v>
      </c>
      <c r="AW178" s="133">
        <v>0</v>
      </c>
      <c r="AX178" s="133">
        <v>0</v>
      </c>
      <c r="AY178" s="161" t="str">
        <f t="shared" ref="AY178:BS178" si="719">IF(AD178 = 0, "", AD178)</f>
        <v/>
      </c>
      <c r="AZ178" s="137" t="str">
        <f t="shared" si="719"/>
        <v/>
      </c>
      <c r="BA178" s="137" t="str">
        <f t="shared" si="719"/>
        <v/>
      </c>
      <c r="BB178" s="137" t="str">
        <f t="shared" si="719"/>
        <v/>
      </c>
      <c r="BC178" s="137" t="str">
        <f t="shared" si="719"/>
        <v/>
      </c>
      <c r="BD178" s="133">
        <f t="shared" si="719"/>
        <v>13</v>
      </c>
      <c r="BE178" s="137" t="str">
        <f t="shared" si="719"/>
        <v/>
      </c>
      <c r="BF178" s="137" t="str">
        <f t="shared" si="719"/>
        <v/>
      </c>
      <c r="BG178" s="137" t="str">
        <f t="shared" si="719"/>
        <v/>
      </c>
      <c r="BH178" s="137" t="str">
        <f t="shared" si="719"/>
        <v/>
      </c>
      <c r="BI178" s="137" t="str">
        <f t="shared" si="719"/>
        <v/>
      </c>
      <c r="BJ178" s="137" t="str">
        <f t="shared" si="719"/>
        <v/>
      </c>
      <c r="BK178" s="167">
        <f t="shared" si="719"/>
        <v>26</v>
      </c>
      <c r="BL178" s="137" t="str">
        <f t="shared" si="719"/>
        <v/>
      </c>
      <c r="BM178" s="137" t="str">
        <f t="shared" si="719"/>
        <v/>
      </c>
      <c r="BN178" s="137" t="str">
        <f t="shared" si="719"/>
        <v/>
      </c>
      <c r="BO178" s="137" t="str">
        <f t="shared" si="719"/>
        <v/>
      </c>
      <c r="BP178" s="137" t="str">
        <f t="shared" si="719"/>
        <v/>
      </c>
      <c r="BQ178" s="137" t="str">
        <f t="shared" si="719"/>
        <v/>
      </c>
      <c r="BR178" s="137" t="str">
        <f t="shared" si="719"/>
        <v/>
      </c>
      <c r="BS178" s="169" t="str">
        <f t="shared" si="719"/>
        <v/>
      </c>
      <c r="BT178" s="174" t="e">
        <f>$AY178*Assembly!Z$4+$AZ178*Assembly!Z$5+$BA178*Assembly!Z$6+$BB178*Assembly!Z$7+$BC178*Assembly!Z$8+$BD178*Assembly!Z$9+$BE178*Assembly!Z$10+$BF178*Assembly!Z$11+$BG178*Assembly!Z$12+$BH178*Assembly!Z$13+$BI178*Assembly!Z$14+$BJ178*Assembly!Z$15+$BK178*Assembly!Z$16+$BL178*Assembly!Z$17+$BM178*Assembly!Z$18+$BN178*Assembly!Z$19+$BO178*Assembly!Z$20+$BP178*Assembly!Z$21+$BQ178*Assembly!Z$22+$BR178*Assembly!Z$23+$BS178*Assembly!Z$24</f>
        <v>#VALUE!</v>
      </c>
      <c r="BU178" s="133" t="e">
        <f t="shared" si="3"/>
        <v>#VALUE!</v>
      </c>
      <c r="BV178" s="133"/>
      <c r="BW178" s="133" t="e">
        <f>$AY178*Assembly!AD$4+$AZ178*Assembly!AD$5+$BA178*Assembly!AD$6+$BB178*Assembly!AD$7+$BC178*Assembly!AD$8+$BD178*Assembly!AD$9+$BE178*Assembly!AD$10+$BF178*Assembly!AD$11+$BG178*Assembly!AD$12+$BH178*Assembly!AD$13+$BI178*Assembly!AD$14+$BJ178*Assembly!AD$15+$BK178*Assembly!AD$16+$BL178*Assembly!AD$17+$BM178*Assembly!AD$18+$BN178*Assembly!AD$19+$BO178*Assembly!AD$20+$BP178*Assembly!AD$21+$BQ178*Assembly!AD$22+$BR178*Assembly!AD$23+$BS178*Assembly!AD$24</f>
        <v>#VALUE!</v>
      </c>
      <c r="BX178" s="177" t="e">
        <f t="shared" si="4"/>
        <v>#VALUE!</v>
      </c>
      <c r="BY178" s="178" t="e">
        <f t="shared" si="5"/>
        <v>#VALUE!</v>
      </c>
      <c r="BZ178" s="179" t="e">
        <f t="shared" si="6"/>
        <v>#VALUE!</v>
      </c>
      <c r="CA178" s="178" t="e">
        <f t="shared" si="7"/>
        <v>#VALUE!</v>
      </c>
      <c r="CB178" s="133" t="e">
        <f>$AY178*Assembly!Y$4+$AZ178*Assembly!Y$5+$BA178*Assembly!Y$6+$BB178*Assembly!Y$7+$BC178*Assembly!Y$8+$BD178*Assembly!Y$9+$BE178*Assembly!Y$10+$BF178*Assembly!Y$11+$BG178*Assembly!Y$12+$BH178*Assembly!Y$13+$BI178*Assembly!Y$14+$BJ178*Assembly!Y$15+$BK178*Assembly!Y$16+$BL178*Assembly!Y$17+$BM178*Assembly!Y$18+$BN178*Assembly!Y$19+$BO178*Assembly!Y$20+$BP178*Assembly!Y$21+$BQ178*Assembly!Y$22+$BR178*Assembly!Y$23+$BS178*Assembly!Y$24</f>
        <v>#VALUE!</v>
      </c>
      <c r="CC178" s="133" t="e">
        <f t="shared" si="8"/>
        <v>#VALUE!</v>
      </c>
      <c r="CD178" s="130" t="e">
        <f t="shared" si="9"/>
        <v>#VALUE!</v>
      </c>
      <c r="CE178" s="183" t="e">
        <f>$AY178*Assembly!AC$4+$AZ178*Assembly!AC$5+$BA178*Assembly!AC$6+$BB178*Assembly!AC$7+$BC178*Assembly!AC$8+$BD178*Assembly!AC$9+$BE178*Assembly!AC$10+$BF178*Assembly!AC$11+$BG178*Assembly!AC$12+$BH178*Assembly!AC$13+$BI178*Assembly!AC$14+$BJ178*Assembly!AC$15+$BK178*Assembly!AC$16+$BL178*Assembly!AC$17+$BM178*Assembly!AC$18+$BN178*Assembly!AC$19+$BO178*Assembly!AC$20+$BP178*Assembly!AC$21+$BQ178*Assembly!AC$22+$BR178*Assembly!AC$23+$BS178*Assembly!AC$24</f>
        <v>#VALUE!</v>
      </c>
      <c r="CF178" s="145" t="e">
        <f>$AY178*Assembly!M$4+$AZ178*Assembly!M$5+$BA178*Assembly!M$6+$BB178*Assembly!M$7+$BC178*Assembly!M$8+$BD178*Assembly!M$9+$BE178*Assembly!M$10+$BF178*Assembly!M$11+$BG178*Assembly!M$12+$BH178*Assembly!M$13+$BI178*Assembly!M$14+$BJ178*Assembly!M$15+$BK178*Assembly!M$16+$BL178*Assembly!M$17+$BM178*Assembly!M$18+$BN178*Assembly!M$19+$BO178*Assembly!M$20+$BP178*Assembly!M$21+$BQ178*Assembly!M$22+$BR178*Assembly!M$23+$BS178*Assembly!M$24</f>
        <v>#VALUE!</v>
      </c>
      <c r="CG178" s="145" t="e">
        <f>$AY178*Assembly!N$4+$AZ178*Assembly!N$5+$BA178*Assembly!N$6+$BB178*Assembly!N$7+$BC178*Assembly!N$8+$BD178*Assembly!N$9+$BE178*Assembly!N$10+$BF178*Assembly!N$11+$BG178*Assembly!N$12+$BH178*Assembly!N$13+$BI178*Assembly!N$14+$BJ178*Assembly!N$15+$BK178*Assembly!N$16+$BL178*Assembly!N$17+$BM178*Assembly!N$18+$BN178*Assembly!N$19+$BO178*Assembly!N$20+$BP178*Assembly!N$21+$BQ178*Assembly!N$22+$BR178*Assembly!N$23+$BS178*Assembly!N$24</f>
        <v>#VALUE!</v>
      </c>
      <c r="CH178" s="145" t="e">
        <f>$AY178*Assembly!O$4+$AZ178*Assembly!O$5+$BA178*Assembly!O$6+$BB178*Assembly!O$7+$BC178*Assembly!O$8+$BD178*Assembly!O$9+$BE178*Assembly!O$10+$BF178*Assembly!O$11+$BG178*Assembly!O$12+$BH178*Assembly!O$13+$BI178*Assembly!O$14+$BJ178*Assembly!O$15+$BK178*Assembly!O$16+$BL178*Assembly!O$17+$BM178*Assembly!O$18+$BN178*Assembly!O$19+$BO178*Assembly!O$20+$BP178*Assembly!O$21+$BQ178*Assembly!O$22+$BR178*Assembly!O$23+$BS178*Assembly!O$24</f>
        <v>#VALUE!</v>
      </c>
      <c r="CI178" s="140" t="e">
        <f>$AY178*Assembly!P$4+$AZ178*Assembly!P$5+$BA178*Assembly!P$6+$BB178*Assembly!P$7+$BC178*Assembly!P$8+$BD178*Assembly!P$9+$BE178*Assembly!P$10+$BF178*Assembly!P$11+$BG178*Assembly!P$12+$BH178*Assembly!P$13+$BI178*Assembly!P$14+$BJ178*Assembly!P$15+$BK178*Assembly!P$16+$BL178*Assembly!P$17+$BM178*Assembly!P$18+$BN178*Assembly!P$19+$BO178*Assembly!P$20+$BP178*Assembly!P$21+$BQ178*Assembly!P$22+$BR178*Assembly!P$23+$BS178*Assembly!P$24</f>
        <v>#VALUE!</v>
      </c>
      <c r="CJ178" s="140" t="e">
        <f>$AY178*Assembly!Q$4+$AZ178*Assembly!Q$5+$BA178*Assembly!Q$6+$BB178*Assembly!Q$7+$BC178*Assembly!Q$8+$BD178*Assembly!Q$9+$BE178*Assembly!Q$10+$BF178*Assembly!Q$11+$BG178*Assembly!Q$12+$BH178*Assembly!Q$13+$BI178*Assembly!Q$14+$BJ178*Assembly!Q$15+$BK178*Assembly!Q$16+$BL178*Assembly!Q$17+$BM178*Assembly!Q$18+$BN178*Assembly!Q$19+$BO178*Assembly!Q$20+$BP178*Assembly!Q$21+$BQ178*Assembly!Q$22+$BR178*Assembly!Q$23+$BS178*Assembly!Q$24</f>
        <v>#VALUE!</v>
      </c>
      <c r="CK178" s="145" t="e">
        <f>$AY178*Assembly!R$4+$AZ178*Assembly!R$5+$BA178*Assembly!R$6+$BB178*Assembly!R$7+$BC178*Assembly!R$8+$BD178*Assembly!R$9+$BE178*Assembly!R$10+$BF178*Assembly!R$11+$BG178*Assembly!R$12+$BH178*Assembly!R$13+$BI178*Assembly!R$14+$BJ178*Assembly!R$15+$BK178*Assembly!R$16+$BL178*Assembly!R$17+$BM178*Assembly!R$18+$BN178*Assembly!R$19+$BO178*Assembly!R$20+$BP178*Assembly!R$21+$BQ178*Assembly!R$22+$BR178*Assembly!R$23+$BS178*Assembly!R$24</f>
        <v>#VALUE!</v>
      </c>
      <c r="CL178" s="140" t="e">
        <f>$AY178*Assembly!S$4+$AZ178*Assembly!S$5+$BA178*Assembly!S$6+$BB178*Assembly!S$7+$BC178*Assembly!S$8+$BD178*Assembly!S$9+$BE178*Assembly!S$10+$BF178*Assembly!S$11+$BG178*Assembly!S$12+$BH178*Assembly!S$13+$BI178*Assembly!S$14+$BJ178*Assembly!S$15+$BK178*Assembly!S$16+$BL178*Assembly!S$17+$BM178*Assembly!S$18+$BN178*Assembly!S$19+$BO178*Assembly!S$20+$BP178*Assembly!S$21+$BQ178*Assembly!S$22+$BR178*Assembly!S$23+$BS178*Assembly!S$24</f>
        <v>#VALUE!</v>
      </c>
      <c r="CM178" s="140" t="e">
        <f>$AY178*Assembly!T$4+$AZ178*Assembly!T$5+$BA178*Assembly!T$6+$BB178*Assembly!T$7+$BC178*Assembly!T$8+$BD178*Assembly!T$9+$BE178*Assembly!T$10+$BF178*Assembly!T$11+$BG178*Assembly!T$12+$BH178*Assembly!T$13+$BI178*Assembly!T$14+$BJ178*Assembly!T$15+$BK178*Assembly!T$16+$BL178*Assembly!T$17+$BM178*Assembly!T$18+$BN178*Assembly!T$19+$BO178*Assembly!T$20+$BP178*Assembly!T$21+$BQ178*Assembly!T$22+$BR178*Assembly!T$23+$BS178*Assembly!T$24</f>
        <v>#VALUE!</v>
      </c>
      <c r="CN178" s="140" t="e">
        <f>$AY178*Assembly!U$4+$AZ178*Assembly!U$5+$BA178*Assembly!U$6+$BB178*Assembly!U$7+$BC178*Assembly!U$8+$BD178*Assembly!U$9+$BE178*Assembly!U$10+$BF178*Assembly!U$11+$BG178*Assembly!U$12+$BH178*Assembly!U$13+$BI178*Assembly!U$14+$BJ178*Assembly!U$15+$BK178*Assembly!U$16+$BL178*Assembly!U$17+$BM178*Assembly!U$18+$BN178*Assembly!U$19+$BO178*Assembly!U$20+$BP178*Assembly!U$21+$BQ178*Assembly!U$22+$BR178*Assembly!U$23+$BS178*Assembly!U$24</f>
        <v>#VALUE!</v>
      </c>
      <c r="CO178" s="145" t="e">
        <f>$AY178*Assembly!V$4+$AZ178*Assembly!V$5+$BA178*Assembly!V$6+$BB178*Assembly!V$7+$BC178*Assembly!V$8+$BD178*Assembly!V$9+$BE178*Assembly!V$10+$BF178*Assembly!V$11+$BG178*Assembly!V$12+$BH178*Assembly!V$13+$BI178*Assembly!V$14+$BJ178*Assembly!V$15+$BK178*Assembly!V$16+$BL178*Assembly!V$17+$BM178*Assembly!V$18+$BN178*Assembly!V$19+$BO178*Assembly!V$20+$BP178*Assembly!V$21+$BQ178*Assembly!V$22+$BR178*Assembly!V$23+$BS178*Assembly!V$24</f>
        <v>#VALUE!</v>
      </c>
      <c r="CP178" s="145" t="e">
        <f>CF178*Refining!$F$3</f>
        <v>#VALUE!</v>
      </c>
      <c r="CQ178" s="145" t="e">
        <f>CG178*Refining!$F$4</f>
        <v>#VALUE!</v>
      </c>
      <c r="CR178" s="145" t="e">
        <f>CH178*Refining!$F$5</f>
        <v>#VALUE!</v>
      </c>
      <c r="CS178" s="145" t="e">
        <f>CI178*Refining!$F$6</f>
        <v>#VALUE!</v>
      </c>
      <c r="CT178" s="145" t="e">
        <f>CJ178*Refining!$F$7</f>
        <v>#VALUE!</v>
      </c>
      <c r="CU178" s="145" t="e">
        <f>CK178*Refining!$F$8</f>
        <v>#VALUE!</v>
      </c>
      <c r="CV178" s="145" t="e">
        <f>CL178*Refining!$F$9</f>
        <v>#VALUE!</v>
      </c>
      <c r="CW178" s="145" t="e">
        <f>CM178*Refining!$F$10</f>
        <v>#VALUE!</v>
      </c>
      <c r="CX178" s="145" t="e">
        <f>CN178*Refining!$F$11</f>
        <v>#VALUE!</v>
      </c>
      <c r="CY178" s="145" t="e">
        <f>CO178*Refining!$F$12</f>
        <v>#VALUE!</v>
      </c>
      <c r="CZ178" s="185" t="e">
        <f t="shared" ref="CZ178:DS178" si="720">IF(CF178 = 0, "", CF178)</f>
        <v>#VALUE!</v>
      </c>
      <c r="DA178" s="186" t="e">
        <f t="shared" si="720"/>
        <v>#VALUE!</v>
      </c>
      <c r="DB178" s="186" t="e">
        <f t="shared" si="720"/>
        <v>#VALUE!</v>
      </c>
      <c r="DC178" s="186" t="e">
        <f t="shared" si="720"/>
        <v>#VALUE!</v>
      </c>
      <c r="DD178" s="186" t="e">
        <f t="shared" si="720"/>
        <v>#VALUE!</v>
      </c>
      <c r="DE178" s="186" t="e">
        <f t="shared" si="720"/>
        <v>#VALUE!</v>
      </c>
      <c r="DF178" s="186" t="e">
        <f t="shared" si="720"/>
        <v>#VALUE!</v>
      </c>
      <c r="DG178" s="186" t="e">
        <f t="shared" si="720"/>
        <v>#VALUE!</v>
      </c>
      <c r="DH178" s="186" t="e">
        <f t="shared" si="720"/>
        <v>#VALUE!</v>
      </c>
      <c r="DI178" s="187" t="e">
        <f t="shared" si="720"/>
        <v>#VALUE!</v>
      </c>
      <c r="DJ178" s="185" t="e">
        <f t="shared" si="720"/>
        <v>#VALUE!</v>
      </c>
      <c r="DK178" s="186" t="e">
        <f t="shared" si="720"/>
        <v>#VALUE!</v>
      </c>
      <c r="DL178" s="186" t="e">
        <f t="shared" si="720"/>
        <v>#VALUE!</v>
      </c>
      <c r="DM178" s="186" t="e">
        <f t="shared" si="720"/>
        <v>#VALUE!</v>
      </c>
      <c r="DN178" s="211" t="e">
        <f t="shared" si="720"/>
        <v>#VALUE!</v>
      </c>
      <c r="DO178" s="186" t="e">
        <f t="shared" si="720"/>
        <v>#VALUE!</v>
      </c>
      <c r="DP178" s="186" t="e">
        <f t="shared" si="720"/>
        <v>#VALUE!</v>
      </c>
      <c r="DQ178" s="186" t="e">
        <f t="shared" si="720"/>
        <v>#VALUE!</v>
      </c>
      <c r="DR178" s="186" t="e">
        <f t="shared" si="720"/>
        <v>#VALUE!</v>
      </c>
      <c r="DS178" s="187" t="e">
        <f t="shared" si="720"/>
        <v>#VALUE!</v>
      </c>
      <c r="DT178" s="185" t="e">
        <f t="shared" si="11"/>
        <v>#VALUE!</v>
      </c>
      <c r="DU178" s="189" t="e">
        <f t="shared" si="12"/>
        <v>#VALUE!</v>
      </c>
      <c r="DV178" s="133" t="e">
        <f>CZ178*'Ores &amp; Ingots'!$C$3+DA178*'Ores &amp; Ingots'!$C$4+DB178*'Ores &amp; Ingots'!$C$5+DC178*'Ores &amp; Ingots'!$C$6+DD178*'Ores &amp; Ingots'!$C$7+DE178*'Ores &amp; Ingots'!$C$8+DF178*'Ores &amp; Ingots'!$C$9+DG178*'Ores &amp; Ingots'!$C$10+DH178*'Ores &amp; Ingots'!$C$11+DI178*'Ores &amp; Ingots'!$C$12</f>
        <v>#VALUE!</v>
      </c>
      <c r="DW178" s="133" t="e">
        <f>DJ178*'Ores &amp; Ingots'!$B$3+DK178*'Ores &amp; Ingots'!$B$4+DL178*'Ores &amp; Ingots'!$B$5+DM178*'Ores &amp; Ingots'!$B$6+DN178*'Ores &amp; Ingots'!$B$7+DO178*'Ores &amp; Ingots'!$B$8+DP178*'Ores &amp; Ingots'!$B$9+DQ178*'Ores &amp; Ingots'!$B$10+DR178*'Ores &amp; Ingots'!$B$11+DS178*'Ores &amp; Ingots'!$B$12</f>
        <v>#VALUE!</v>
      </c>
      <c r="DX178" s="189" t="e">
        <f>CZ178*Refining!$G$3+DA178*Refining!$G$4+DB178*Refining!$G$5+DC178*Refining!$G$6+DD178*Refining!$G$7+DE178*Refining!$G$8+DF178*Refining!$G$9+DG178*Refining!$G$10+DH178*Refining!$G$11+DI178*Refining!$G$12</f>
        <v>#VALUE!</v>
      </c>
      <c r="DY178" s="189" t="e">
        <f t="shared" si="13"/>
        <v>#VALUE!</v>
      </c>
      <c r="DZ178" s="192" t="e">
        <f t="shared" si="14"/>
        <v>#VALUE!</v>
      </c>
      <c r="EA178" s="185" t="e">
        <f t="shared" si="15"/>
        <v>#VALUE!</v>
      </c>
      <c r="EB178" s="194" t="e">
        <f t="shared" ref="EB178:EC178" si="721">EA178/60</f>
        <v>#VALUE!</v>
      </c>
      <c r="EC178" s="194" t="e">
        <f t="shared" si="721"/>
        <v>#VALUE!</v>
      </c>
      <c r="ED178" s="185" t="e">
        <f t="shared" si="17"/>
        <v>#VALUE!</v>
      </c>
      <c r="EE178" s="194" t="e">
        <f t="shared" ref="EE178:EF178" si="722">ED178/1000</f>
        <v>#VALUE!</v>
      </c>
      <c r="EF178" s="196" t="e">
        <f t="shared" si="722"/>
        <v>#VALUE!</v>
      </c>
      <c r="EG178" s="130" t="e">
        <f t="shared" si="19"/>
        <v>#VALUE!</v>
      </c>
      <c r="EH178" s="132" t="e">
        <f t="shared" si="20"/>
        <v>#VALUE!</v>
      </c>
      <c r="EI178" s="133">
        <v>55</v>
      </c>
    </row>
    <row r="179" spans="1:139" ht="12.75" x14ac:dyDescent="0.2">
      <c r="A179" s="864"/>
      <c r="B179" s="135" t="s">
        <v>381</v>
      </c>
      <c r="C179" s="137" t="s">
        <v>156</v>
      </c>
      <c r="D179" s="137">
        <v>1</v>
      </c>
      <c r="E179" s="137">
        <v>1</v>
      </c>
      <c r="F179" s="137">
        <v>2</v>
      </c>
      <c r="G179" s="139">
        <f t="shared" si="0"/>
        <v>31.25</v>
      </c>
      <c r="H179" s="140">
        <v>8</v>
      </c>
      <c r="I179" s="140">
        <v>8</v>
      </c>
      <c r="J179" s="140">
        <f>H179/Main!$D$9</f>
        <v>1.6</v>
      </c>
      <c r="K179" s="140">
        <f>I179/Main!$D$10</f>
        <v>4</v>
      </c>
      <c r="L179" s="140">
        <f t="shared" si="1"/>
        <v>2.5</v>
      </c>
      <c r="M179" s="140">
        <v>1</v>
      </c>
      <c r="N179" s="143"/>
      <c r="O179" s="143"/>
      <c r="P179" s="143"/>
      <c r="Q179" s="145"/>
      <c r="R179" s="143"/>
      <c r="S179" s="146"/>
      <c r="T179" s="146"/>
      <c r="U179" s="143"/>
      <c r="V179" s="143"/>
      <c r="W179" s="146"/>
      <c r="X179" s="146"/>
      <c r="Y179" s="143"/>
      <c r="Z179" s="143"/>
      <c r="AA179" s="143"/>
      <c r="AB179" s="143"/>
      <c r="AC179" s="362" t="s">
        <v>34</v>
      </c>
      <c r="AD179" s="133">
        <v>0</v>
      </c>
      <c r="AE179" s="133">
        <v>0</v>
      </c>
      <c r="AF179" s="133">
        <v>0</v>
      </c>
      <c r="AG179" s="133">
        <v>0</v>
      </c>
      <c r="AH179" s="133">
        <v>0</v>
      </c>
      <c r="AI179" s="133">
        <v>13</v>
      </c>
      <c r="AJ179" s="133">
        <v>0</v>
      </c>
      <c r="AK179" s="133">
        <v>0</v>
      </c>
      <c r="AL179" s="133">
        <v>0</v>
      </c>
      <c r="AM179" s="133">
        <v>0</v>
      </c>
      <c r="AN179" s="133">
        <v>0</v>
      </c>
      <c r="AO179" s="133">
        <v>0</v>
      </c>
      <c r="AP179" s="167">
        <v>26</v>
      </c>
      <c r="AQ179" s="133">
        <v>0</v>
      </c>
      <c r="AR179" s="133">
        <v>0</v>
      </c>
      <c r="AS179" s="133">
        <v>0</v>
      </c>
      <c r="AT179" s="133">
        <v>0</v>
      </c>
      <c r="AU179" s="133">
        <v>0</v>
      </c>
      <c r="AV179" s="133">
        <v>0</v>
      </c>
      <c r="AW179" s="133">
        <v>0</v>
      </c>
      <c r="AX179" s="133">
        <v>0</v>
      </c>
      <c r="AY179" s="161" t="str">
        <f t="shared" ref="AY179:BS179" si="723">IF(AD179 = 0, "", AD179)</f>
        <v/>
      </c>
      <c r="AZ179" s="137" t="str">
        <f t="shared" si="723"/>
        <v/>
      </c>
      <c r="BA179" s="137" t="str">
        <f t="shared" si="723"/>
        <v/>
      </c>
      <c r="BB179" s="137" t="str">
        <f t="shared" si="723"/>
        <v/>
      </c>
      <c r="BC179" s="137" t="str">
        <f t="shared" si="723"/>
        <v/>
      </c>
      <c r="BD179" s="133">
        <f t="shared" si="723"/>
        <v>13</v>
      </c>
      <c r="BE179" s="137" t="str">
        <f t="shared" si="723"/>
        <v/>
      </c>
      <c r="BF179" s="137" t="str">
        <f t="shared" si="723"/>
        <v/>
      </c>
      <c r="BG179" s="137" t="str">
        <f t="shared" si="723"/>
        <v/>
      </c>
      <c r="BH179" s="137" t="str">
        <f t="shared" si="723"/>
        <v/>
      </c>
      <c r="BI179" s="137" t="str">
        <f t="shared" si="723"/>
        <v/>
      </c>
      <c r="BJ179" s="137" t="str">
        <f t="shared" si="723"/>
        <v/>
      </c>
      <c r="BK179" s="167">
        <f t="shared" si="723"/>
        <v>26</v>
      </c>
      <c r="BL179" s="137" t="str">
        <f t="shared" si="723"/>
        <v/>
      </c>
      <c r="BM179" s="137" t="str">
        <f t="shared" si="723"/>
        <v/>
      </c>
      <c r="BN179" s="137" t="str">
        <f t="shared" si="723"/>
        <v/>
      </c>
      <c r="BO179" s="137" t="str">
        <f t="shared" si="723"/>
        <v/>
      </c>
      <c r="BP179" s="137" t="str">
        <f t="shared" si="723"/>
        <v/>
      </c>
      <c r="BQ179" s="137" t="str">
        <f t="shared" si="723"/>
        <v/>
      </c>
      <c r="BR179" s="137" t="str">
        <f t="shared" si="723"/>
        <v/>
      </c>
      <c r="BS179" s="169" t="str">
        <f t="shared" si="723"/>
        <v/>
      </c>
      <c r="BT179" s="174" t="e">
        <f>$AY179*Assembly!Z$4+$AZ179*Assembly!Z$5+$BA179*Assembly!Z$6+$BB179*Assembly!Z$7+$BC179*Assembly!Z$8+$BD179*Assembly!Z$9+$BE179*Assembly!Z$10+$BF179*Assembly!Z$11+$BG179*Assembly!Z$12+$BH179*Assembly!Z$13+$BI179*Assembly!Z$14+$BJ179*Assembly!Z$15+$BK179*Assembly!Z$16+$BL179*Assembly!Z$17+$BM179*Assembly!Z$18+$BN179*Assembly!Z$19+$BO179*Assembly!Z$20+$BP179*Assembly!Z$21+$BQ179*Assembly!Z$22+$BR179*Assembly!Z$23+$BS179*Assembly!Z$24</f>
        <v>#VALUE!</v>
      </c>
      <c r="BU179" s="133" t="e">
        <f t="shared" si="3"/>
        <v>#VALUE!</v>
      </c>
      <c r="BV179" s="133"/>
      <c r="BW179" s="133" t="e">
        <f>$AY179*Assembly!AD$4+$AZ179*Assembly!AD$5+$BA179*Assembly!AD$6+$BB179*Assembly!AD$7+$BC179*Assembly!AD$8+$BD179*Assembly!AD$9+$BE179*Assembly!AD$10+$BF179*Assembly!AD$11+$BG179*Assembly!AD$12+$BH179*Assembly!AD$13+$BI179*Assembly!AD$14+$BJ179*Assembly!AD$15+$BK179*Assembly!AD$16+$BL179*Assembly!AD$17+$BM179*Assembly!AD$18+$BN179*Assembly!AD$19+$BO179*Assembly!AD$20+$BP179*Assembly!AD$21+$BQ179*Assembly!AD$22+$BR179*Assembly!AD$23+$BS179*Assembly!AD$24</f>
        <v>#VALUE!</v>
      </c>
      <c r="BX179" s="177" t="e">
        <f t="shared" si="4"/>
        <v>#VALUE!</v>
      </c>
      <c r="BY179" s="178" t="e">
        <f t="shared" si="5"/>
        <v>#VALUE!</v>
      </c>
      <c r="BZ179" s="179" t="e">
        <f t="shared" si="6"/>
        <v>#VALUE!</v>
      </c>
      <c r="CA179" s="178" t="e">
        <f t="shared" si="7"/>
        <v>#VALUE!</v>
      </c>
      <c r="CB179" s="133" t="e">
        <f>$AY179*Assembly!Y$4+$AZ179*Assembly!Y$5+$BA179*Assembly!Y$6+$BB179*Assembly!Y$7+$BC179*Assembly!Y$8+$BD179*Assembly!Y$9+$BE179*Assembly!Y$10+$BF179*Assembly!Y$11+$BG179*Assembly!Y$12+$BH179*Assembly!Y$13+$BI179*Assembly!Y$14+$BJ179*Assembly!Y$15+$BK179*Assembly!Y$16+$BL179*Assembly!Y$17+$BM179*Assembly!Y$18+$BN179*Assembly!Y$19+$BO179*Assembly!Y$20+$BP179*Assembly!Y$21+$BQ179*Assembly!Y$22+$BR179*Assembly!Y$23+$BS179*Assembly!Y$24</f>
        <v>#VALUE!</v>
      </c>
      <c r="CC179" s="133" t="e">
        <f t="shared" si="8"/>
        <v>#VALUE!</v>
      </c>
      <c r="CD179" s="130" t="e">
        <f t="shared" si="9"/>
        <v>#VALUE!</v>
      </c>
      <c r="CE179" s="183" t="e">
        <f>$AY179*Assembly!AC$4+$AZ179*Assembly!AC$5+$BA179*Assembly!AC$6+$BB179*Assembly!AC$7+$BC179*Assembly!AC$8+$BD179*Assembly!AC$9+$BE179*Assembly!AC$10+$BF179*Assembly!AC$11+$BG179*Assembly!AC$12+$BH179*Assembly!AC$13+$BI179*Assembly!AC$14+$BJ179*Assembly!AC$15+$BK179*Assembly!AC$16+$BL179*Assembly!AC$17+$BM179*Assembly!AC$18+$BN179*Assembly!AC$19+$BO179*Assembly!AC$20+$BP179*Assembly!AC$21+$BQ179*Assembly!AC$22+$BR179*Assembly!AC$23+$BS179*Assembly!AC$24</f>
        <v>#VALUE!</v>
      </c>
      <c r="CF179" s="145" t="e">
        <f>$AY179*Assembly!M$4+$AZ179*Assembly!M$5+$BA179*Assembly!M$6+$BB179*Assembly!M$7+$BC179*Assembly!M$8+$BD179*Assembly!M$9+$BE179*Assembly!M$10+$BF179*Assembly!M$11+$BG179*Assembly!M$12+$BH179*Assembly!M$13+$BI179*Assembly!M$14+$BJ179*Assembly!M$15+$BK179*Assembly!M$16+$BL179*Assembly!M$17+$BM179*Assembly!M$18+$BN179*Assembly!M$19+$BO179*Assembly!M$20+$BP179*Assembly!M$21+$BQ179*Assembly!M$22+$BR179*Assembly!M$23+$BS179*Assembly!M$24</f>
        <v>#VALUE!</v>
      </c>
      <c r="CG179" s="145" t="e">
        <f>$AY179*Assembly!N$4+$AZ179*Assembly!N$5+$BA179*Assembly!N$6+$BB179*Assembly!N$7+$BC179*Assembly!N$8+$BD179*Assembly!N$9+$BE179*Assembly!N$10+$BF179*Assembly!N$11+$BG179*Assembly!N$12+$BH179*Assembly!N$13+$BI179*Assembly!N$14+$BJ179*Assembly!N$15+$BK179*Assembly!N$16+$BL179*Assembly!N$17+$BM179*Assembly!N$18+$BN179*Assembly!N$19+$BO179*Assembly!N$20+$BP179*Assembly!N$21+$BQ179*Assembly!N$22+$BR179*Assembly!N$23+$BS179*Assembly!N$24</f>
        <v>#VALUE!</v>
      </c>
      <c r="CH179" s="145" t="e">
        <f>$AY179*Assembly!O$4+$AZ179*Assembly!O$5+$BA179*Assembly!O$6+$BB179*Assembly!O$7+$BC179*Assembly!O$8+$BD179*Assembly!O$9+$BE179*Assembly!O$10+$BF179*Assembly!O$11+$BG179*Assembly!O$12+$BH179*Assembly!O$13+$BI179*Assembly!O$14+$BJ179*Assembly!O$15+$BK179*Assembly!O$16+$BL179*Assembly!O$17+$BM179*Assembly!O$18+$BN179*Assembly!O$19+$BO179*Assembly!O$20+$BP179*Assembly!O$21+$BQ179*Assembly!O$22+$BR179*Assembly!O$23+$BS179*Assembly!O$24</f>
        <v>#VALUE!</v>
      </c>
      <c r="CI179" s="140" t="e">
        <f>$AY179*Assembly!P$4+$AZ179*Assembly!P$5+$BA179*Assembly!P$6+$BB179*Assembly!P$7+$BC179*Assembly!P$8+$BD179*Assembly!P$9+$BE179*Assembly!P$10+$BF179*Assembly!P$11+$BG179*Assembly!P$12+$BH179*Assembly!P$13+$BI179*Assembly!P$14+$BJ179*Assembly!P$15+$BK179*Assembly!P$16+$BL179*Assembly!P$17+$BM179*Assembly!P$18+$BN179*Assembly!P$19+$BO179*Assembly!P$20+$BP179*Assembly!P$21+$BQ179*Assembly!P$22+$BR179*Assembly!P$23+$BS179*Assembly!P$24</f>
        <v>#VALUE!</v>
      </c>
      <c r="CJ179" s="140" t="e">
        <f>$AY179*Assembly!Q$4+$AZ179*Assembly!Q$5+$BA179*Assembly!Q$6+$BB179*Assembly!Q$7+$BC179*Assembly!Q$8+$BD179*Assembly!Q$9+$BE179*Assembly!Q$10+$BF179*Assembly!Q$11+$BG179*Assembly!Q$12+$BH179*Assembly!Q$13+$BI179*Assembly!Q$14+$BJ179*Assembly!Q$15+$BK179*Assembly!Q$16+$BL179*Assembly!Q$17+$BM179*Assembly!Q$18+$BN179*Assembly!Q$19+$BO179*Assembly!Q$20+$BP179*Assembly!Q$21+$BQ179*Assembly!Q$22+$BR179*Assembly!Q$23+$BS179*Assembly!Q$24</f>
        <v>#VALUE!</v>
      </c>
      <c r="CK179" s="145" t="e">
        <f>$AY179*Assembly!R$4+$AZ179*Assembly!R$5+$BA179*Assembly!R$6+$BB179*Assembly!R$7+$BC179*Assembly!R$8+$BD179*Assembly!R$9+$BE179*Assembly!R$10+$BF179*Assembly!R$11+$BG179*Assembly!R$12+$BH179*Assembly!R$13+$BI179*Assembly!R$14+$BJ179*Assembly!R$15+$BK179*Assembly!R$16+$BL179*Assembly!R$17+$BM179*Assembly!R$18+$BN179*Assembly!R$19+$BO179*Assembly!R$20+$BP179*Assembly!R$21+$BQ179*Assembly!R$22+$BR179*Assembly!R$23+$BS179*Assembly!R$24</f>
        <v>#VALUE!</v>
      </c>
      <c r="CL179" s="140" t="e">
        <f>$AY179*Assembly!S$4+$AZ179*Assembly!S$5+$BA179*Assembly!S$6+$BB179*Assembly!S$7+$BC179*Assembly!S$8+$BD179*Assembly!S$9+$BE179*Assembly!S$10+$BF179*Assembly!S$11+$BG179*Assembly!S$12+$BH179*Assembly!S$13+$BI179*Assembly!S$14+$BJ179*Assembly!S$15+$BK179*Assembly!S$16+$BL179*Assembly!S$17+$BM179*Assembly!S$18+$BN179*Assembly!S$19+$BO179*Assembly!S$20+$BP179*Assembly!S$21+$BQ179*Assembly!S$22+$BR179*Assembly!S$23+$BS179*Assembly!S$24</f>
        <v>#VALUE!</v>
      </c>
      <c r="CM179" s="140" t="e">
        <f>$AY179*Assembly!T$4+$AZ179*Assembly!T$5+$BA179*Assembly!T$6+$BB179*Assembly!T$7+$BC179*Assembly!T$8+$BD179*Assembly!T$9+$BE179*Assembly!T$10+$BF179*Assembly!T$11+$BG179*Assembly!T$12+$BH179*Assembly!T$13+$BI179*Assembly!T$14+$BJ179*Assembly!T$15+$BK179*Assembly!T$16+$BL179*Assembly!T$17+$BM179*Assembly!T$18+$BN179*Assembly!T$19+$BO179*Assembly!T$20+$BP179*Assembly!T$21+$BQ179*Assembly!T$22+$BR179*Assembly!T$23+$BS179*Assembly!T$24</f>
        <v>#VALUE!</v>
      </c>
      <c r="CN179" s="140" t="e">
        <f>$AY179*Assembly!U$4+$AZ179*Assembly!U$5+$BA179*Assembly!U$6+$BB179*Assembly!U$7+$BC179*Assembly!U$8+$BD179*Assembly!U$9+$BE179*Assembly!U$10+$BF179*Assembly!U$11+$BG179*Assembly!U$12+$BH179*Assembly!U$13+$BI179*Assembly!U$14+$BJ179*Assembly!U$15+$BK179*Assembly!U$16+$BL179*Assembly!U$17+$BM179*Assembly!U$18+$BN179*Assembly!U$19+$BO179*Assembly!U$20+$BP179*Assembly!U$21+$BQ179*Assembly!U$22+$BR179*Assembly!U$23+$BS179*Assembly!U$24</f>
        <v>#VALUE!</v>
      </c>
      <c r="CO179" s="145" t="e">
        <f>$AY179*Assembly!V$4+$AZ179*Assembly!V$5+$BA179*Assembly!V$6+$BB179*Assembly!V$7+$BC179*Assembly!V$8+$BD179*Assembly!V$9+$BE179*Assembly!V$10+$BF179*Assembly!V$11+$BG179*Assembly!V$12+$BH179*Assembly!V$13+$BI179*Assembly!V$14+$BJ179*Assembly!V$15+$BK179*Assembly!V$16+$BL179*Assembly!V$17+$BM179*Assembly!V$18+$BN179*Assembly!V$19+$BO179*Assembly!V$20+$BP179*Assembly!V$21+$BQ179*Assembly!V$22+$BR179*Assembly!V$23+$BS179*Assembly!V$24</f>
        <v>#VALUE!</v>
      </c>
      <c r="CP179" s="145" t="e">
        <f>CF179*Refining!$F$3</f>
        <v>#VALUE!</v>
      </c>
      <c r="CQ179" s="145" t="e">
        <f>CG179*Refining!$F$4</f>
        <v>#VALUE!</v>
      </c>
      <c r="CR179" s="145" t="e">
        <f>CH179*Refining!$F$5</f>
        <v>#VALUE!</v>
      </c>
      <c r="CS179" s="145" t="e">
        <f>CI179*Refining!$F$6</f>
        <v>#VALUE!</v>
      </c>
      <c r="CT179" s="145" t="e">
        <f>CJ179*Refining!$F$7</f>
        <v>#VALUE!</v>
      </c>
      <c r="CU179" s="145" t="e">
        <f>CK179*Refining!$F$8</f>
        <v>#VALUE!</v>
      </c>
      <c r="CV179" s="145" t="e">
        <f>CL179*Refining!$F$9</f>
        <v>#VALUE!</v>
      </c>
      <c r="CW179" s="145" t="e">
        <f>CM179*Refining!$F$10</f>
        <v>#VALUE!</v>
      </c>
      <c r="CX179" s="145" t="e">
        <f>CN179*Refining!$F$11</f>
        <v>#VALUE!</v>
      </c>
      <c r="CY179" s="145" t="e">
        <f>CO179*Refining!$F$12</f>
        <v>#VALUE!</v>
      </c>
      <c r="CZ179" s="185" t="e">
        <f t="shared" ref="CZ179:DS179" si="724">IF(CF179 = 0, "", CF179)</f>
        <v>#VALUE!</v>
      </c>
      <c r="DA179" s="186" t="e">
        <f t="shared" si="724"/>
        <v>#VALUE!</v>
      </c>
      <c r="DB179" s="186" t="e">
        <f t="shared" si="724"/>
        <v>#VALUE!</v>
      </c>
      <c r="DC179" s="186" t="e">
        <f t="shared" si="724"/>
        <v>#VALUE!</v>
      </c>
      <c r="DD179" s="186" t="e">
        <f t="shared" si="724"/>
        <v>#VALUE!</v>
      </c>
      <c r="DE179" s="186" t="e">
        <f t="shared" si="724"/>
        <v>#VALUE!</v>
      </c>
      <c r="DF179" s="186" t="e">
        <f t="shared" si="724"/>
        <v>#VALUE!</v>
      </c>
      <c r="DG179" s="186" t="e">
        <f t="shared" si="724"/>
        <v>#VALUE!</v>
      </c>
      <c r="DH179" s="186" t="e">
        <f t="shared" si="724"/>
        <v>#VALUE!</v>
      </c>
      <c r="DI179" s="187" t="e">
        <f t="shared" si="724"/>
        <v>#VALUE!</v>
      </c>
      <c r="DJ179" s="185" t="e">
        <f t="shared" si="724"/>
        <v>#VALUE!</v>
      </c>
      <c r="DK179" s="186" t="e">
        <f t="shared" si="724"/>
        <v>#VALUE!</v>
      </c>
      <c r="DL179" s="186" t="e">
        <f t="shared" si="724"/>
        <v>#VALUE!</v>
      </c>
      <c r="DM179" s="186" t="e">
        <f t="shared" si="724"/>
        <v>#VALUE!</v>
      </c>
      <c r="DN179" s="211" t="e">
        <f t="shared" si="724"/>
        <v>#VALUE!</v>
      </c>
      <c r="DO179" s="186" t="e">
        <f t="shared" si="724"/>
        <v>#VALUE!</v>
      </c>
      <c r="DP179" s="186" t="e">
        <f t="shared" si="724"/>
        <v>#VALUE!</v>
      </c>
      <c r="DQ179" s="186" t="e">
        <f t="shared" si="724"/>
        <v>#VALUE!</v>
      </c>
      <c r="DR179" s="186" t="e">
        <f t="shared" si="724"/>
        <v>#VALUE!</v>
      </c>
      <c r="DS179" s="187" t="e">
        <f t="shared" si="724"/>
        <v>#VALUE!</v>
      </c>
      <c r="DT179" s="185" t="e">
        <f t="shared" si="11"/>
        <v>#VALUE!</v>
      </c>
      <c r="DU179" s="189" t="e">
        <f t="shared" si="12"/>
        <v>#VALUE!</v>
      </c>
      <c r="DV179" s="133" t="e">
        <f>CZ179*'Ores &amp; Ingots'!$C$3+DA179*'Ores &amp; Ingots'!$C$4+DB179*'Ores &amp; Ingots'!$C$5+DC179*'Ores &amp; Ingots'!$C$6+DD179*'Ores &amp; Ingots'!$C$7+DE179*'Ores &amp; Ingots'!$C$8+DF179*'Ores &amp; Ingots'!$C$9+DG179*'Ores &amp; Ingots'!$C$10+DH179*'Ores &amp; Ingots'!$C$11+DI179*'Ores &amp; Ingots'!$C$12</f>
        <v>#VALUE!</v>
      </c>
      <c r="DW179" s="133" t="e">
        <f>DJ179*'Ores &amp; Ingots'!$B$3+DK179*'Ores &amp; Ingots'!$B$4+DL179*'Ores &amp; Ingots'!$B$5+DM179*'Ores &amp; Ingots'!$B$6+DN179*'Ores &amp; Ingots'!$B$7+DO179*'Ores &amp; Ingots'!$B$8+DP179*'Ores &amp; Ingots'!$B$9+DQ179*'Ores &amp; Ingots'!$B$10+DR179*'Ores &amp; Ingots'!$B$11+DS179*'Ores &amp; Ingots'!$B$12</f>
        <v>#VALUE!</v>
      </c>
      <c r="DX179" s="189" t="e">
        <f>CZ179*Refining!$G$3+DA179*Refining!$G$4+DB179*Refining!$G$5+DC179*Refining!$G$6+DD179*Refining!$G$7+DE179*Refining!$G$8+DF179*Refining!$G$9+DG179*Refining!$G$10+DH179*Refining!$G$11+DI179*Refining!$G$12</f>
        <v>#VALUE!</v>
      </c>
      <c r="DY179" s="189" t="e">
        <f t="shared" si="13"/>
        <v>#VALUE!</v>
      </c>
      <c r="DZ179" s="192" t="e">
        <f t="shared" si="14"/>
        <v>#VALUE!</v>
      </c>
      <c r="EA179" s="185" t="e">
        <f t="shared" si="15"/>
        <v>#VALUE!</v>
      </c>
      <c r="EB179" s="194" t="e">
        <f t="shared" ref="EB179:EC179" si="725">EA179/60</f>
        <v>#VALUE!</v>
      </c>
      <c r="EC179" s="194" t="e">
        <f t="shared" si="725"/>
        <v>#VALUE!</v>
      </c>
      <c r="ED179" s="185" t="e">
        <f t="shared" si="17"/>
        <v>#VALUE!</v>
      </c>
      <c r="EE179" s="194" t="e">
        <f t="shared" ref="EE179:EF179" si="726">ED179/1000</f>
        <v>#VALUE!</v>
      </c>
      <c r="EF179" s="196" t="e">
        <f t="shared" si="726"/>
        <v>#VALUE!</v>
      </c>
      <c r="EG179" s="130" t="e">
        <f t="shared" si="19"/>
        <v>#VALUE!</v>
      </c>
      <c r="EH179" s="132" t="e">
        <f t="shared" si="20"/>
        <v>#VALUE!</v>
      </c>
      <c r="EI179" s="133">
        <v>55</v>
      </c>
    </row>
    <row r="180" spans="1:139" ht="12.75" x14ac:dyDescent="0.2">
      <c r="A180" s="864"/>
      <c r="B180" s="135" t="s">
        <v>382</v>
      </c>
      <c r="C180" s="137" t="s">
        <v>156</v>
      </c>
      <c r="D180" s="137">
        <v>1</v>
      </c>
      <c r="E180" s="137">
        <v>1</v>
      </c>
      <c r="F180" s="137">
        <v>1</v>
      </c>
      <c r="G180" s="139">
        <f t="shared" si="0"/>
        <v>15.625</v>
      </c>
      <c r="H180" s="140">
        <v>6</v>
      </c>
      <c r="I180" s="140">
        <v>6</v>
      </c>
      <c r="J180" s="140">
        <f>H180/Main!$D$9</f>
        <v>1.2</v>
      </c>
      <c r="K180" s="140">
        <f>I180/Main!$D$10</f>
        <v>3</v>
      </c>
      <c r="L180" s="140">
        <f t="shared" si="1"/>
        <v>2.5</v>
      </c>
      <c r="M180" s="140">
        <v>1</v>
      </c>
      <c r="N180" s="143"/>
      <c r="O180" s="143"/>
      <c r="P180" s="143"/>
      <c r="Q180" s="145"/>
      <c r="R180" s="143"/>
      <c r="S180" s="146"/>
      <c r="T180" s="146"/>
      <c r="U180" s="143"/>
      <c r="V180" s="143"/>
      <c r="W180" s="146"/>
      <c r="X180" s="146"/>
      <c r="Y180" s="143"/>
      <c r="Z180" s="143"/>
      <c r="AA180" s="143"/>
      <c r="AB180" s="143"/>
      <c r="AC180" s="362" t="s">
        <v>34</v>
      </c>
      <c r="AD180" s="133">
        <v>0</v>
      </c>
      <c r="AE180" s="133">
        <v>0</v>
      </c>
      <c r="AF180" s="133">
        <v>0</v>
      </c>
      <c r="AG180" s="133">
        <v>0</v>
      </c>
      <c r="AH180" s="133">
        <v>0</v>
      </c>
      <c r="AI180" s="133">
        <v>10</v>
      </c>
      <c r="AJ180" s="133">
        <v>0</v>
      </c>
      <c r="AK180" s="133">
        <v>0</v>
      </c>
      <c r="AL180" s="133">
        <v>0</v>
      </c>
      <c r="AM180" s="133">
        <v>0</v>
      </c>
      <c r="AN180" s="133">
        <v>0</v>
      </c>
      <c r="AO180" s="133">
        <v>0</v>
      </c>
      <c r="AP180" s="167">
        <v>25</v>
      </c>
      <c r="AQ180" s="133">
        <v>0</v>
      </c>
      <c r="AR180" s="133">
        <v>0</v>
      </c>
      <c r="AS180" s="133">
        <v>0</v>
      </c>
      <c r="AT180" s="133">
        <v>0</v>
      </c>
      <c r="AU180" s="133">
        <v>0</v>
      </c>
      <c r="AV180" s="133">
        <v>0</v>
      </c>
      <c r="AW180" s="133">
        <v>0</v>
      </c>
      <c r="AX180" s="133">
        <v>0</v>
      </c>
      <c r="AY180" s="161" t="str">
        <f t="shared" ref="AY180:BS180" si="727">IF(AD180 = 0, "", AD180)</f>
        <v/>
      </c>
      <c r="AZ180" s="137" t="str">
        <f t="shared" si="727"/>
        <v/>
      </c>
      <c r="BA180" s="137" t="str">
        <f t="shared" si="727"/>
        <v/>
      </c>
      <c r="BB180" s="137" t="str">
        <f t="shared" si="727"/>
        <v/>
      </c>
      <c r="BC180" s="137" t="str">
        <f t="shared" si="727"/>
        <v/>
      </c>
      <c r="BD180" s="133">
        <f t="shared" si="727"/>
        <v>10</v>
      </c>
      <c r="BE180" s="137" t="str">
        <f t="shared" si="727"/>
        <v/>
      </c>
      <c r="BF180" s="137" t="str">
        <f t="shared" si="727"/>
        <v/>
      </c>
      <c r="BG180" s="137" t="str">
        <f t="shared" si="727"/>
        <v/>
      </c>
      <c r="BH180" s="137" t="str">
        <f t="shared" si="727"/>
        <v/>
      </c>
      <c r="BI180" s="137" t="str">
        <f t="shared" si="727"/>
        <v/>
      </c>
      <c r="BJ180" s="137" t="str">
        <f t="shared" si="727"/>
        <v/>
      </c>
      <c r="BK180" s="167">
        <f t="shared" si="727"/>
        <v>25</v>
      </c>
      <c r="BL180" s="137" t="str">
        <f t="shared" si="727"/>
        <v/>
      </c>
      <c r="BM180" s="137" t="str">
        <f t="shared" si="727"/>
        <v/>
      </c>
      <c r="BN180" s="137" t="str">
        <f t="shared" si="727"/>
        <v/>
      </c>
      <c r="BO180" s="137" t="str">
        <f t="shared" si="727"/>
        <v/>
      </c>
      <c r="BP180" s="137" t="str">
        <f t="shared" si="727"/>
        <v/>
      </c>
      <c r="BQ180" s="137" t="str">
        <f t="shared" si="727"/>
        <v/>
      </c>
      <c r="BR180" s="137" t="str">
        <f t="shared" si="727"/>
        <v/>
      </c>
      <c r="BS180" s="169" t="str">
        <f t="shared" si="727"/>
        <v/>
      </c>
      <c r="BT180" s="174" t="e">
        <f>$AY180*Assembly!Z$4+$AZ180*Assembly!Z$5+$BA180*Assembly!Z$6+$BB180*Assembly!Z$7+$BC180*Assembly!Z$8+$BD180*Assembly!Z$9+$BE180*Assembly!Z$10+$BF180*Assembly!Z$11+$BG180*Assembly!Z$12+$BH180*Assembly!Z$13+$BI180*Assembly!Z$14+$BJ180*Assembly!Z$15+$BK180*Assembly!Z$16+$BL180*Assembly!Z$17+$BM180*Assembly!Z$18+$BN180*Assembly!Z$19+$BO180*Assembly!Z$20+$BP180*Assembly!Z$21+$BQ180*Assembly!Z$22+$BR180*Assembly!Z$23+$BS180*Assembly!Z$24</f>
        <v>#VALUE!</v>
      </c>
      <c r="BU180" s="133" t="e">
        <f t="shared" si="3"/>
        <v>#VALUE!</v>
      </c>
      <c r="BV180" s="133"/>
      <c r="BW180" s="133" t="e">
        <f>$AY180*Assembly!AD$4+$AZ180*Assembly!AD$5+$BA180*Assembly!AD$6+$BB180*Assembly!AD$7+$BC180*Assembly!AD$8+$BD180*Assembly!AD$9+$BE180*Assembly!AD$10+$BF180*Assembly!AD$11+$BG180*Assembly!AD$12+$BH180*Assembly!AD$13+$BI180*Assembly!AD$14+$BJ180*Assembly!AD$15+$BK180*Assembly!AD$16+$BL180*Assembly!AD$17+$BM180*Assembly!AD$18+$BN180*Assembly!AD$19+$BO180*Assembly!AD$20+$BP180*Assembly!AD$21+$BQ180*Assembly!AD$22+$BR180*Assembly!AD$23+$BS180*Assembly!AD$24</f>
        <v>#VALUE!</v>
      </c>
      <c r="BX180" s="177" t="e">
        <f t="shared" si="4"/>
        <v>#VALUE!</v>
      </c>
      <c r="BY180" s="178" t="e">
        <f t="shared" si="5"/>
        <v>#VALUE!</v>
      </c>
      <c r="BZ180" s="179" t="e">
        <f t="shared" si="6"/>
        <v>#VALUE!</v>
      </c>
      <c r="CA180" s="178" t="e">
        <f t="shared" si="7"/>
        <v>#VALUE!</v>
      </c>
      <c r="CB180" s="133" t="e">
        <f>$AY180*Assembly!Y$4+$AZ180*Assembly!Y$5+$BA180*Assembly!Y$6+$BB180*Assembly!Y$7+$BC180*Assembly!Y$8+$BD180*Assembly!Y$9+$BE180*Assembly!Y$10+$BF180*Assembly!Y$11+$BG180*Assembly!Y$12+$BH180*Assembly!Y$13+$BI180*Assembly!Y$14+$BJ180*Assembly!Y$15+$BK180*Assembly!Y$16+$BL180*Assembly!Y$17+$BM180*Assembly!Y$18+$BN180*Assembly!Y$19+$BO180*Assembly!Y$20+$BP180*Assembly!Y$21+$BQ180*Assembly!Y$22+$BR180*Assembly!Y$23+$BS180*Assembly!Y$24</f>
        <v>#VALUE!</v>
      </c>
      <c r="CC180" s="133" t="e">
        <f t="shared" si="8"/>
        <v>#VALUE!</v>
      </c>
      <c r="CD180" s="130" t="e">
        <f t="shared" si="9"/>
        <v>#VALUE!</v>
      </c>
      <c r="CE180" s="183" t="e">
        <f>$AY180*Assembly!AC$4+$AZ180*Assembly!AC$5+$BA180*Assembly!AC$6+$BB180*Assembly!AC$7+$BC180*Assembly!AC$8+$BD180*Assembly!AC$9+$BE180*Assembly!AC$10+$BF180*Assembly!AC$11+$BG180*Assembly!AC$12+$BH180*Assembly!AC$13+$BI180*Assembly!AC$14+$BJ180*Assembly!AC$15+$BK180*Assembly!AC$16+$BL180*Assembly!AC$17+$BM180*Assembly!AC$18+$BN180*Assembly!AC$19+$BO180*Assembly!AC$20+$BP180*Assembly!AC$21+$BQ180*Assembly!AC$22+$BR180*Assembly!AC$23+$BS180*Assembly!AC$24</f>
        <v>#VALUE!</v>
      </c>
      <c r="CF180" s="145" t="e">
        <f>$AY180*Assembly!M$4+$AZ180*Assembly!M$5+$BA180*Assembly!M$6+$BB180*Assembly!M$7+$BC180*Assembly!M$8+$BD180*Assembly!M$9+$BE180*Assembly!M$10+$BF180*Assembly!M$11+$BG180*Assembly!M$12+$BH180*Assembly!M$13+$BI180*Assembly!M$14+$BJ180*Assembly!M$15+$BK180*Assembly!M$16+$BL180*Assembly!M$17+$BM180*Assembly!M$18+$BN180*Assembly!M$19+$BO180*Assembly!M$20+$BP180*Assembly!M$21+$BQ180*Assembly!M$22+$BR180*Assembly!M$23+$BS180*Assembly!M$24</f>
        <v>#VALUE!</v>
      </c>
      <c r="CG180" s="145" t="e">
        <f>$AY180*Assembly!N$4+$AZ180*Assembly!N$5+$BA180*Assembly!N$6+$BB180*Assembly!N$7+$BC180*Assembly!N$8+$BD180*Assembly!N$9+$BE180*Assembly!N$10+$BF180*Assembly!N$11+$BG180*Assembly!N$12+$BH180*Assembly!N$13+$BI180*Assembly!N$14+$BJ180*Assembly!N$15+$BK180*Assembly!N$16+$BL180*Assembly!N$17+$BM180*Assembly!N$18+$BN180*Assembly!N$19+$BO180*Assembly!N$20+$BP180*Assembly!N$21+$BQ180*Assembly!N$22+$BR180*Assembly!N$23+$BS180*Assembly!N$24</f>
        <v>#VALUE!</v>
      </c>
      <c r="CH180" s="145" t="e">
        <f>$AY180*Assembly!O$4+$AZ180*Assembly!O$5+$BA180*Assembly!O$6+$BB180*Assembly!O$7+$BC180*Assembly!O$8+$BD180*Assembly!O$9+$BE180*Assembly!O$10+$BF180*Assembly!O$11+$BG180*Assembly!O$12+$BH180*Assembly!O$13+$BI180*Assembly!O$14+$BJ180*Assembly!O$15+$BK180*Assembly!O$16+$BL180*Assembly!O$17+$BM180*Assembly!O$18+$BN180*Assembly!O$19+$BO180*Assembly!O$20+$BP180*Assembly!O$21+$BQ180*Assembly!O$22+$BR180*Assembly!O$23+$BS180*Assembly!O$24</f>
        <v>#VALUE!</v>
      </c>
      <c r="CI180" s="140" t="e">
        <f>$AY180*Assembly!P$4+$AZ180*Assembly!P$5+$BA180*Assembly!P$6+$BB180*Assembly!P$7+$BC180*Assembly!P$8+$BD180*Assembly!P$9+$BE180*Assembly!P$10+$BF180*Assembly!P$11+$BG180*Assembly!P$12+$BH180*Assembly!P$13+$BI180*Assembly!P$14+$BJ180*Assembly!P$15+$BK180*Assembly!P$16+$BL180*Assembly!P$17+$BM180*Assembly!P$18+$BN180*Assembly!P$19+$BO180*Assembly!P$20+$BP180*Assembly!P$21+$BQ180*Assembly!P$22+$BR180*Assembly!P$23+$BS180*Assembly!P$24</f>
        <v>#VALUE!</v>
      </c>
      <c r="CJ180" s="140" t="e">
        <f>$AY180*Assembly!Q$4+$AZ180*Assembly!Q$5+$BA180*Assembly!Q$6+$BB180*Assembly!Q$7+$BC180*Assembly!Q$8+$BD180*Assembly!Q$9+$BE180*Assembly!Q$10+$BF180*Assembly!Q$11+$BG180*Assembly!Q$12+$BH180*Assembly!Q$13+$BI180*Assembly!Q$14+$BJ180*Assembly!Q$15+$BK180*Assembly!Q$16+$BL180*Assembly!Q$17+$BM180*Assembly!Q$18+$BN180*Assembly!Q$19+$BO180*Assembly!Q$20+$BP180*Assembly!Q$21+$BQ180*Assembly!Q$22+$BR180*Assembly!Q$23+$BS180*Assembly!Q$24</f>
        <v>#VALUE!</v>
      </c>
      <c r="CK180" s="145" t="e">
        <f>$AY180*Assembly!R$4+$AZ180*Assembly!R$5+$BA180*Assembly!R$6+$BB180*Assembly!R$7+$BC180*Assembly!R$8+$BD180*Assembly!R$9+$BE180*Assembly!R$10+$BF180*Assembly!R$11+$BG180*Assembly!R$12+$BH180*Assembly!R$13+$BI180*Assembly!R$14+$BJ180*Assembly!R$15+$BK180*Assembly!R$16+$BL180*Assembly!R$17+$BM180*Assembly!R$18+$BN180*Assembly!R$19+$BO180*Assembly!R$20+$BP180*Assembly!R$21+$BQ180*Assembly!R$22+$BR180*Assembly!R$23+$BS180*Assembly!R$24</f>
        <v>#VALUE!</v>
      </c>
      <c r="CL180" s="140" t="e">
        <f>$AY180*Assembly!S$4+$AZ180*Assembly!S$5+$BA180*Assembly!S$6+$BB180*Assembly!S$7+$BC180*Assembly!S$8+$BD180*Assembly!S$9+$BE180*Assembly!S$10+$BF180*Assembly!S$11+$BG180*Assembly!S$12+$BH180*Assembly!S$13+$BI180*Assembly!S$14+$BJ180*Assembly!S$15+$BK180*Assembly!S$16+$BL180*Assembly!S$17+$BM180*Assembly!S$18+$BN180*Assembly!S$19+$BO180*Assembly!S$20+$BP180*Assembly!S$21+$BQ180*Assembly!S$22+$BR180*Assembly!S$23+$BS180*Assembly!S$24</f>
        <v>#VALUE!</v>
      </c>
      <c r="CM180" s="140" t="e">
        <f>$AY180*Assembly!T$4+$AZ180*Assembly!T$5+$BA180*Assembly!T$6+$BB180*Assembly!T$7+$BC180*Assembly!T$8+$BD180*Assembly!T$9+$BE180*Assembly!T$10+$BF180*Assembly!T$11+$BG180*Assembly!T$12+$BH180*Assembly!T$13+$BI180*Assembly!T$14+$BJ180*Assembly!T$15+$BK180*Assembly!T$16+$BL180*Assembly!T$17+$BM180*Assembly!T$18+$BN180*Assembly!T$19+$BO180*Assembly!T$20+$BP180*Assembly!T$21+$BQ180*Assembly!T$22+$BR180*Assembly!T$23+$BS180*Assembly!T$24</f>
        <v>#VALUE!</v>
      </c>
      <c r="CN180" s="140" t="e">
        <f>$AY180*Assembly!U$4+$AZ180*Assembly!U$5+$BA180*Assembly!U$6+$BB180*Assembly!U$7+$BC180*Assembly!U$8+$BD180*Assembly!U$9+$BE180*Assembly!U$10+$BF180*Assembly!U$11+$BG180*Assembly!U$12+$BH180*Assembly!U$13+$BI180*Assembly!U$14+$BJ180*Assembly!U$15+$BK180*Assembly!U$16+$BL180*Assembly!U$17+$BM180*Assembly!U$18+$BN180*Assembly!U$19+$BO180*Assembly!U$20+$BP180*Assembly!U$21+$BQ180*Assembly!U$22+$BR180*Assembly!U$23+$BS180*Assembly!U$24</f>
        <v>#VALUE!</v>
      </c>
      <c r="CO180" s="145" t="e">
        <f>$AY180*Assembly!V$4+$AZ180*Assembly!V$5+$BA180*Assembly!V$6+$BB180*Assembly!V$7+$BC180*Assembly!V$8+$BD180*Assembly!V$9+$BE180*Assembly!V$10+$BF180*Assembly!V$11+$BG180*Assembly!V$12+$BH180*Assembly!V$13+$BI180*Assembly!V$14+$BJ180*Assembly!V$15+$BK180*Assembly!V$16+$BL180*Assembly!V$17+$BM180*Assembly!V$18+$BN180*Assembly!V$19+$BO180*Assembly!V$20+$BP180*Assembly!V$21+$BQ180*Assembly!V$22+$BR180*Assembly!V$23+$BS180*Assembly!V$24</f>
        <v>#VALUE!</v>
      </c>
      <c r="CP180" s="145" t="e">
        <f>CF180*Refining!$F$3</f>
        <v>#VALUE!</v>
      </c>
      <c r="CQ180" s="145" t="e">
        <f>CG180*Refining!$F$4</f>
        <v>#VALUE!</v>
      </c>
      <c r="CR180" s="145" t="e">
        <f>CH180*Refining!$F$5</f>
        <v>#VALUE!</v>
      </c>
      <c r="CS180" s="145" t="e">
        <f>CI180*Refining!$F$6</f>
        <v>#VALUE!</v>
      </c>
      <c r="CT180" s="145" t="e">
        <f>CJ180*Refining!$F$7</f>
        <v>#VALUE!</v>
      </c>
      <c r="CU180" s="145" t="e">
        <f>CK180*Refining!$F$8</f>
        <v>#VALUE!</v>
      </c>
      <c r="CV180" s="145" t="e">
        <f>CL180*Refining!$F$9</f>
        <v>#VALUE!</v>
      </c>
      <c r="CW180" s="145" t="e">
        <f>CM180*Refining!$F$10</f>
        <v>#VALUE!</v>
      </c>
      <c r="CX180" s="145" t="e">
        <f>CN180*Refining!$F$11</f>
        <v>#VALUE!</v>
      </c>
      <c r="CY180" s="145" t="e">
        <f>CO180*Refining!$F$12</f>
        <v>#VALUE!</v>
      </c>
      <c r="CZ180" s="185" t="e">
        <f t="shared" ref="CZ180:DS180" si="728">IF(CF180 = 0, "", CF180)</f>
        <v>#VALUE!</v>
      </c>
      <c r="DA180" s="186" t="e">
        <f t="shared" si="728"/>
        <v>#VALUE!</v>
      </c>
      <c r="DB180" s="186" t="e">
        <f t="shared" si="728"/>
        <v>#VALUE!</v>
      </c>
      <c r="DC180" s="186" t="e">
        <f t="shared" si="728"/>
        <v>#VALUE!</v>
      </c>
      <c r="DD180" s="186" t="e">
        <f t="shared" si="728"/>
        <v>#VALUE!</v>
      </c>
      <c r="DE180" s="186" t="e">
        <f t="shared" si="728"/>
        <v>#VALUE!</v>
      </c>
      <c r="DF180" s="186" t="e">
        <f t="shared" si="728"/>
        <v>#VALUE!</v>
      </c>
      <c r="DG180" s="186" t="e">
        <f t="shared" si="728"/>
        <v>#VALUE!</v>
      </c>
      <c r="DH180" s="186" t="e">
        <f t="shared" si="728"/>
        <v>#VALUE!</v>
      </c>
      <c r="DI180" s="187" t="e">
        <f t="shared" si="728"/>
        <v>#VALUE!</v>
      </c>
      <c r="DJ180" s="185" t="e">
        <f t="shared" si="728"/>
        <v>#VALUE!</v>
      </c>
      <c r="DK180" s="186" t="e">
        <f t="shared" si="728"/>
        <v>#VALUE!</v>
      </c>
      <c r="DL180" s="186" t="e">
        <f t="shared" si="728"/>
        <v>#VALUE!</v>
      </c>
      <c r="DM180" s="186" t="e">
        <f t="shared" si="728"/>
        <v>#VALUE!</v>
      </c>
      <c r="DN180" s="211" t="e">
        <f t="shared" si="728"/>
        <v>#VALUE!</v>
      </c>
      <c r="DO180" s="186" t="e">
        <f t="shared" si="728"/>
        <v>#VALUE!</v>
      </c>
      <c r="DP180" s="186" t="e">
        <f t="shared" si="728"/>
        <v>#VALUE!</v>
      </c>
      <c r="DQ180" s="186" t="e">
        <f t="shared" si="728"/>
        <v>#VALUE!</v>
      </c>
      <c r="DR180" s="186" t="e">
        <f t="shared" si="728"/>
        <v>#VALUE!</v>
      </c>
      <c r="DS180" s="187" t="e">
        <f t="shared" si="728"/>
        <v>#VALUE!</v>
      </c>
      <c r="DT180" s="185" t="e">
        <f t="shared" si="11"/>
        <v>#VALUE!</v>
      </c>
      <c r="DU180" s="189" t="e">
        <f t="shared" si="12"/>
        <v>#VALUE!</v>
      </c>
      <c r="DV180" s="133" t="e">
        <f>CZ180*'Ores &amp; Ingots'!$C$3+DA180*'Ores &amp; Ingots'!$C$4+DB180*'Ores &amp; Ingots'!$C$5+DC180*'Ores &amp; Ingots'!$C$6+DD180*'Ores &amp; Ingots'!$C$7+DE180*'Ores &amp; Ingots'!$C$8+DF180*'Ores &amp; Ingots'!$C$9+DG180*'Ores &amp; Ingots'!$C$10+DH180*'Ores &amp; Ingots'!$C$11+DI180*'Ores &amp; Ingots'!$C$12</f>
        <v>#VALUE!</v>
      </c>
      <c r="DW180" s="133" t="e">
        <f>DJ180*'Ores &amp; Ingots'!$B$3+DK180*'Ores &amp; Ingots'!$B$4+DL180*'Ores &amp; Ingots'!$B$5+DM180*'Ores &amp; Ingots'!$B$6+DN180*'Ores &amp; Ingots'!$B$7+DO180*'Ores &amp; Ingots'!$B$8+DP180*'Ores &amp; Ingots'!$B$9+DQ180*'Ores &amp; Ingots'!$B$10+DR180*'Ores &amp; Ingots'!$B$11+DS180*'Ores &amp; Ingots'!$B$12</f>
        <v>#VALUE!</v>
      </c>
      <c r="DX180" s="189" t="e">
        <f>CZ180*Refining!$G$3+DA180*Refining!$G$4+DB180*Refining!$G$5+DC180*Refining!$G$6+DD180*Refining!$G$7+DE180*Refining!$G$8+DF180*Refining!$G$9+DG180*Refining!$G$10+DH180*Refining!$G$11+DI180*Refining!$G$12</f>
        <v>#VALUE!</v>
      </c>
      <c r="DY180" s="189" t="e">
        <f t="shared" si="13"/>
        <v>#VALUE!</v>
      </c>
      <c r="DZ180" s="192" t="e">
        <f t="shared" si="14"/>
        <v>#VALUE!</v>
      </c>
      <c r="EA180" s="185" t="e">
        <f t="shared" si="15"/>
        <v>#VALUE!</v>
      </c>
      <c r="EB180" s="194" t="e">
        <f t="shared" ref="EB180:EC180" si="729">EA180/60</f>
        <v>#VALUE!</v>
      </c>
      <c r="EC180" s="194" t="e">
        <f t="shared" si="729"/>
        <v>#VALUE!</v>
      </c>
      <c r="ED180" s="185" t="e">
        <f t="shared" si="17"/>
        <v>#VALUE!</v>
      </c>
      <c r="EE180" s="194" t="e">
        <f t="shared" ref="EE180:EF180" si="730">ED180/1000</f>
        <v>#VALUE!</v>
      </c>
      <c r="EF180" s="196" t="e">
        <f t="shared" si="730"/>
        <v>#VALUE!</v>
      </c>
      <c r="EG180" s="130" t="e">
        <f t="shared" si="19"/>
        <v>#VALUE!</v>
      </c>
      <c r="EH180" s="132" t="e">
        <f t="shared" si="20"/>
        <v>#VALUE!</v>
      </c>
      <c r="EI180" s="133">
        <v>90</v>
      </c>
    </row>
    <row r="181" spans="1:139" ht="12.75" x14ac:dyDescent="0.2">
      <c r="A181" s="864"/>
      <c r="B181" s="135" t="s">
        <v>382</v>
      </c>
      <c r="C181" s="137" t="s">
        <v>156</v>
      </c>
      <c r="D181" s="137">
        <v>1</v>
      </c>
      <c r="E181" s="137">
        <v>1</v>
      </c>
      <c r="F181" s="137">
        <v>2</v>
      </c>
      <c r="G181" s="139">
        <f t="shared" si="0"/>
        <v>31.25</v>
      </c>
      <c r="H181" s="140">
        <v>8</v>
      </c>
      <c r="I181" s="140">
        <v>8</v>
      </c>
      <c r="J181" s="140">
        <f>H181/Main!$D$9</f>
        <v>1.6</v>
      </c>
      <c r="K181" s="140">
        <f>I181/Main!$D$10</f>
        <v>4</v>
      </c>
      <c r="L181" s="140">
        <f t="shared" si="1"/>
        <v>2.5</v>
      </c>
      <c r="M181" s="140">
        <v>1</v>
      </c>
      <c r="N181" s="143"/>
      <c r="O181" s="143"/>
      <c r="P181" s="143"/>
      <c r="Q181" s="145"/>
      <c r="R181" s="143"/>
      <c r="S181" s="146"/>
      <c r="T181" s="146"/>
      <c r="U181" s="143"/>
      <c r="V181" s="143"/>
      <c r="W181" s="146"/>
      <c r="X181" s="146"/>
      <c r="Y181" s="143"/>
      <c r="Z181" s="143"/>
      <c r="AA181" s="143"/>
      <c r="AB181" s="143"/>
      <c r="AC181" s="362" t="s">
        <v>34</v>
      </c>
      <c r="AD181" s="133">
        <v>0</v>
      </c>
      <c r="AE181" s="133">
        <v>0</v>
      </c>
      <c r="AF181" s="133">
        <v>0</v>
      </c>
      <c r="AG181" s="133">
        <v>0</v>
      </c>
      <c r="AH181" s="133">
        <v>0</v>
      </c>
      <c r="AI181" s="133">
        <v>15</v>
      </c>
      <c r="AJ181" s="133">
        <v>0</v>
      </c>
      <c r="AK181" s="133">
        <v>0</v>
      </c>
      <c r="AL181" s="133">
        <v>0</v>
      </c>
      <c r="AM181" s="133">
        <v>0</v>
      </c>
      <c r="AN181" s="133">
        <v>0</v>
      </c>
      <c r="AO181" s="133">
        <v>0</v>
      </c>
      <c r="AP181" s="167">
        <v>50</v>
      </c>
      <c r="AQ181" s="133">
        <v>0</v>
      </c>
      <c r="AR181" s="133">
        <v>0</v>
      </c>
      <c r="AS181" s="133">
        <v>0</v>
      </c>
      <c r="AT181" s="133">
        <v>0</v>
      </c>
      <c r="AU181" s="133">
        <v>0</v>
      </c>
      <c r="AV181" s="133">
        <v>0</v>
      </c>
      <c r="AW181" s="133">
        <v>0</v>
      </c>
      <c r="AX181" s="133">
        <v>0</v>
      </c>
      <c r="AY181" s="161" t="str">
        <f t="shared" ref="AY181:BS181" si="731">IF(AD181 = 0, "", AD181)</f>
        <v/>
      </c>
      <c r="AZ181" s="137" t="str">
        <f t="shared" si="731"/>
        <v/>
      </c>
      <c r="BA181" s="137" t="str">
        <f t="shared" si="731"/>
        <v/>
      </c>
      <c r="BB181" s="137" t="str">
        <f t="shared" si="731"/>
        <v/>
      </c>
      <c r="BC181" s="137" t="str">
        <f t="shared" si="731"/>
        <v/>
      </c>
      <c r="BD181" s="133">
        <f t="shared" si="731"/>
        <v>15</v>
      </c>
      <c r="BE181" s="137" t="str">
        <f t="shared" si="731"/>
        <v/>
      </c>
      <c r="BF181" s="137" t="str">
        <f t="shared" si="731"/>
        <v/>
      </c>
      <c r="BG181" s="137" t="str">
        <f t="shared" si="731"/>
        <v/>
      </c>
      <c r="BH181" s="137" t="str">
        <f t="shared" si="731"/>
        <v/>
      </c>
      <c r="BI181" s="137" t="str">
        <f t="shared" si="731"/>
        <v/>
      </c>
      <c r="BJ181" s="137" t="str">
        <f t="shared" si="731"/>
        <v/>
      </c>
      <c r="BK181" s="167">
        <f t="shared" si="731"/>
        <v>50</v>
      </c>
      <c r="BL181" s="137" t="str">
        <f t="shared" si="731"/>
        <v/>
      </c>
      <c r="BM181" s="137" t="str">
        <f t="shared" si="731"/>
        <v/>
      </c>
      <c r="BN181" s="137" t="str">
        <f t="shared" si="731"/>
        <v/>
      </c>
      <c r="BO181" s="137" t="str">
        <f t="shared" si="731"/>
        <v/>
      </c>
      <c r="BP181" s="137" t="str">
        <f t="shared" si="731"/>
        <v/>
      </c>
      <c r="BQ181" s="137" t="str">
        <f t="shared" si="731"/>
        <v/>
      </c>
      <c r="BR181" s="137" t="str">
        <f t="shared" si="731"/>
        <v/>
      </c>
      <c r="BS181" s="169" t="str">
        <f t="shared" si="731"/>
        <v/>
      </c>
      <c r="BT181" s="174" t="e">
        <f>$AY181*Assembly!Z$4+$AZ181*Assembly!Z$5+$BA181*Assembly!Z$6+$BB181*Assembly!Z$7+$BC181*Assembly!Z$8+$BD181*Assembly!Z$9+$BE181*Assembly!Z$10+$BF181*Assembly!Z$11+$BG181*Assembly!Z$12+$BH181*Assembly!Z$13+$BI181*Assembly!Z$14+$BJ181*Assembly!Z$15+$BK181*Assembly!Z$16+$BL181*Assembly!Z$17+$BM181*Assembly!Z$18+$BN181*Assembly!Z$19+$BO181*Assembly!Z$20+$BP181*Assembly!Z$21+$BQ181*Assembly!Z$22+$BR181*Assembly!Z$23+$BS181*Assembly!Z$24</f>
        <v>#VALUE!</v>
      </c>
      <c r="BU181" s="133" t="e">
        <f t="shared" si="3"/>
        <v>#VALUE!</v>
      </c>
      <c r="BV181" s="133"/>
      <c r="BW181" s="133" t="e">
        <f>$AY181*Assembly!AD$4+$AZ181*Assembly!AD$5+$BA181*Assembly!AD$6+$BB181*Assembly!AD$7+$BC181*Assembly!AD$8+$BD181*Assembly!AD$9+$BE181*Assembly!AD$10+$BF181*Assembly!AD$11+$BG181*Assembly!AD$12+$BH181*Assembly!AD$13+$BI181*Assembly!AD$14+$BJ181*Assembly!AD$15+$BK181*Assembly!AD$16+$BL181*Assembly!AD$17+$BM181*Assembly!AD$18+$BN181*Assembly!AD$19+$BO181*Assembly!AD$20+$BP181*Assembly!AD$21+$BQ181*Assembly!AD$22+$BR181*Assembly!AD$23+$BS181*Assembly!AD$24</f>
        <v>#VALUE!</v>
      </c>
      <c r="BX181" s="177" t="e">
        <f t="shared" si="4"/>
        <v>#VALUE!</v>
      </c>
      <c r="BY181" s="178" t="e">
        <f t="shared" si="5"/>
        <v>#VALUE!</v>
      </c>
      <c r="BZ181" s="179" t="e">
        <f t="shared" si="6"/>
        <v>#VALUE!</v>
      </c>
      <c r="CA181" s="178" t="e">
        <f t="shared" si="7"/>
        <v>#VALUE!</v>
      </c>
      <c r="CB181" s="133" t="e">
        <f>$AY181*Assembly!Y$4+$AZ181*Assembly!Y$5+$BA181*Assembly!Y$6+$BB181*Assembly!Y$7+$BC181*Assembly!Y$8+$BD181*Assembly!Y$9+$BE181*Assembly!Y$10+$BF181*Assembly!Y$11+$BG181*Assembly!Y$12+$BH181*Assembly!Y$13+$BI181*Assembly!Y$14+$BJ181*Assembly!Y$15+$BK181*Assembly!Y$16+$BL181*Assembly!Y$17+$BM181*Assembly!Y$18+$BN181*Assembly!Y$19+$BO181*Assembly!Y$20+$BP181*Assembly!Y$21+$BQ181*Assembly!Y$22+$BR181*Assembly!Y$23+$BS181*Assembly!Y$24</f>
        <v>#VALUE!</v>
      </c>
      <c r="CC181" s="133" t="e">
        <f t="shared" si="8"/>
        <v>#VALUE!</v>
      </c>
      <c r="CD181" s="130" t="e">
        <f t="shared" si="9"/>
        <v>#VALUE!</v>
      </c>
      <c r="CE181" s="183" t="e">
        <f>$AY181*Assembly!AC$4+$AZ181*Assembly!AC$5+$BA181*Assembly!AC$6+$BB181*Assembly!AC$7+$BC181*Assembly!AC$8+$BD181*Assembly!AC$9+$BE181*Assembly!AC$10+$BF181*Assembly!AC$11+$BG181*Assembly!AC$12+$BH181*Assembly!AC$13+$BI181*Assembly!AC$14+$BJ181*Assembly!AC$15+$BK181*Assembly!AC$16+$BL181*Assembly!AC$17+$BM181*Assembly!AC$18+$BN181*Assembly!AC$19+$BO181*Assembly!AC$20+$BP181*Assembly!AC$21+$BQ181*Assembly!AC$22+$BR181*Assembly!AC$23+$BS181*Assembly!AC$24</f>
        <v>#VALUE!</v>
      </c>
      <c r="CF181" s="145" t="e">
        <f>$AY181*Assembly!M$4+$AZ181*Assembly!M$5+$BA181*Assembly!M$6+$BB181*Assembly!M$7+$BC181*Assembly!M$8+$BD181*Assembly!M$9+$BE181*Assembly!M$10+$BF181*Assembly!M$11+$BG181*Assembly!M$12+$BH181*Assembly!M$13+$BI181*Assembly!M$14+$BJ181*Assembly!M$15+$BK181*Assembly!M$16+$BL181*Assembly!M$17+$BM181*Assembly!M$18+$BN181*Assembly!M$19+$BO181*Assembly!M$20+$BP181*Assembly!M$21+$BQ181*Assembly!M$22+$BR181*Assembly!M$23+$BS181*Assembly!M$24</f>
        <v>#VALUE!</v>
      </c>
      <c r="CG181" s="145" t="e">
        <f>$AY181*Assembly!N$4+$AZ181*Assembly!N$5+$BA181*Assembly!N$6+$BB181*Assembly!N$7+$BC181*Assembly!N$8+$BD181*Assembly!N$9+$BE181*Assembly!N$10+$BF181*Assembly!N$11+$BG181*Assembly!N$12+$BH181*Assembly!N$13+$BI181*Assembly!N$14+$BJ181*Assembly!N$15+$BK181*Assembly!N$16+$BL181*Assembly!N$17+$BM181*Assembly!N$18+$BN181*Assembly!N$19+$BO181*Assembly!N$20+$BP181*Assembly!N$21+$BQ181*Assembly!N$22+$BR181*Assembly!N$23+$BS181*Assembly!N$24</f>
        <v>#VALUE!</v>
      </c>
      <c r="CH181" s="145" t="e">
        <f>$AY181*Assembly!O$4+$AZ181*Assembly!O$5+$BA181*Assembly!O$6+$BB181*Assembly!O$7+$BC181*Assembly!O$8+$BD181*Assembly!O$9+$BE181*Assembly!O$10+$BF181*Assembly!O$11+$BG181*Assembly!O$12+$BH181*Assembly!O$13+$BI181*Assembly!O$14+$BJ181*Assembly!O$15+$BK181*Assembly!O$16+$BL181*Assembly!O$17+$BM181*Assembly!O$18+$BN181*Assembly!O$19+$BO181*Assembly!O$20+$BP181*Assembly!O$21+$BQ181*Assembly!O$22+$BR181*Assembly!O$23+$BS181*Assembly!O$24</f>
        <v>#VALUE!</v>
      </c>
      <c r="CI181" s="140" t="e">
        <f>$AY181*Assembly!P$4+$AZ181*Assembly!P$5+$BA181*Assembly!P$6+$BB181*Assembly!P$7+$BC181*Assembly!P$8+$BD181*Assembly!P$9+$BE181*Assembly!P$10+$BF181*Assembly!P$11+$BG181*Assembly!P$12+$BH181*Assembly!P$13+$BI181*Assembly!P$14+$BJ181*Assembly!P$15+$BK181*Assembly!P$16+$BL181*Assembly!P$17+$BM181*Assembly!P$18+$BN181*Assembly!P$19+$BO181*Assembly!P$20+$BP181*Assembly!P$21+$BQ181*Assembly!P$22+$BR181*Assembly!P$23+$BS181*Assembly!P$24</f>
        <v>#VALUE!</v>
      </c>
      <c r="CJ181" s="140" t="e">
        <f>$AY181*Assembly!Q$4+$AZ181*Assembly!Q$5+$BA181*Assembly!Q$6+$BB181*Assembly!Q$7+$BC181*Assembly!Q$8+$BD181*Assembly!Q$9+$BE181*Assembly!Q$10+$BF181*Assembly!Q$11+$BG181*Assembly!Q$12+$BH181*Assembly!Q$13+$BI181*Assembly!Q$14+$BJ181*Assembly!Q$15+$BK181*Assembly!Q$16+$BL181*Assembly!Q$17+$BM181*Assembly!Q$18+$BN181*Assembly!Q$19+$BO181*Assembly!Q$20+$BP181*Assembly!Q$21+$BQ181*Assembly!Q$22+$BR181*Assembly!Q$23+$BS181*Assembly!Q$24</f>
        <v>#VALUE!</v>
      </c>
      <c r="CK181" s="145" t="e">
        <f>$AY181*Assembly!R$4+$AZ181*Assembly!R$5+$BA181*Assembly!R$6+$BB181*Assembly!R$7+$BC181*Assembly!R$8+$BD181*Assembly!R$9+$BE181*Assembly!R$10+$BF181*Assembly!R$11+$BG181*Assembly!R$12+$BH181*Assembly!R$13+$BI181*Assembly!R$14+$BJ181*Assembly!R$15+$BK181*Assembly!R$16+$BL181*Assembly!R$17+$BM181*Assembly!R$18+$BN181*Assembly!R$19+$BO181*Assembly!R$20+$BP181*Assembly!R$21+$BQ181*Assembly!R$22+$BR181*Assembly!R$23+$BS181*Assembly!R$24</f>
        <v>#VALUE!</v>
      </c>
      <c r="CL181" s="140" t="e">
        <f>$AY181*Assembly!S$4+$AZ181*Assembly!S$5+$BA181*Assembly!S$6+$BB181*Assembly!S$7+$BC181*Assembly!S$8+$BD181*Assembly!S$9+$BE181*Assembly!S$10+$BF181*Assembly!S$11+$BG181*Assembly!S$12+$BH181*Assembly!S$13+$BI181*Assembly!S$14+$BJ181*Assembly!S$15+$BK181*Assembly!S$16+$BL181*Assembly!S$17+$BM181*Assembly!S$18+$BN181*Assembly!S$19+$BO181*Assembly!S$20+$BP181*Assembly!S$21+$BQ181*Assembly!S$22+$BR181*Assembly!S$23+$BS181*Assembly!S$24</f>
        <v>#VALUE!</v>
      </c>
      <c r="CM181" s="140" t="e">
        <f>$AY181*Assembly!T$4+$AZ181*Assembly!T$5+$BA181*Assembly!T$6+$BB181*Assembly!T$7+$BC181*Assembly!T$8+$BD181*Assembly!T$9+$BE181*Assembly!T$10+$BF181*Assembly!T$11+$BG181*Assembly!T$12+$BH181*Assembly!T$13+$BI181*Assembly!T$14+$BJ181*Assembly!T$15+$BK181*Assembly!T$16+$BL181*Assembly!T$17+$BM181*Assembly!T$18+$BN181*Assembly!T$19+$BO181*Assembly!T$20+$BP181*Assembly!T$21+$BQ181*Assembly!T$22+$BR181*Assembly!T$23+$BS181*Assembly!T$24</f>
        <v>#VALUE!</v>
      </c>
      <c r="CN181" s="140" t="e">
        <f>$AY181*Assembly!U$4+$AZ181*Assembly!U$5+$BA181*Assembly!U$6+$BB181*Assembly!U$7+$BC181*Assembly!U$8+$BD181*Assembly!U$9+$BE181*Assembly!U$10+$BF181*Assembly!U$11+$BG181*Assembly!U$12+$BH181*Assembly!U$13+$BI181*Assembly!U$14+$BJ181*Assembly!U$15+$BK181*Assembly!U$16+$BL181*Assembly!U$17+$BM181*Assembly!U$18+$BN181*Assembly!U$19+$BO181*Assembly!U$20+$BP181*Assembly!U$21+$BQ181*Assembly!U$22+$BR181*Assembly!U$23+$BS181*Assembly!U$24</f>
        <v>#VALUE!</v>
      </c>
      <c r="CO181" s="145" t="e">
        <f>$AY181*Assembly!V$4+$AZ181*Assembly!V$5+$BA181*Assembly!V$6+$BB181*Assembly!V$7+$BC181*Assembly!V$8+$BD181*Assembly!V$9+$BE181*Assembly!V$10+$BF181*Assembly!V$11+$BG181*Assembly!V$12+$BH181*Assembly!V$13+$BI181*Assembly!V$14+$BJ181*Assembly!V$15+$BK181*Assembly!V$16+$BL181*Assembly!V$17+$BM181*Assembly!V$18+$BN181*Assembly!V$19+$BO181*Assembly!V$20+$BP181*Assembly!V$21+$BQ181*Assembly!V$22+$BR181*Assembly!V$23+$BS181*Assembly!V$24</f>
        <v>#VALUE!</v>
      </c>
      <c r="CP181" s="145" t="e">
        <f>CF181*Refining!$F$3</f>
        <v>#VALUE!</v>
      </c>
      <c r="CQ181" s="145" t="e">
        <f>CG181*Refining!$F$4</f>
        <v>#VALUE!</v>
      </c>
      <c r="CR181" s="145" t="e">
        <f>CH181*Refining!$F$5</f>
        <v>#VALUE!</v>
      </c>
      <c r="CS181" s="145" t="e">
        <f>CI181*Refining!$F$6</f>
        <v>#VALUE!</v>
      </c>
      <c r="CT181" s="145" t="e">
        <f>CJ181*Refining!$F$7</f>
        <v>#VALUE!</v>
      </c>
      <c r="CU181" s="145" t="e">
        <f>CK181*Refining!$F$8</f>
        <v>#VALUE!</v>
      </c>
      <c r="CV181" s="145" t="e">
        <f>CL181*Refining!$F$9</f>
        <v>#VALUE!</v>
      </c>
      <c r="CW181" s="145" t="e">
        <f>CM181*Refining!$F$10</f>
        <v>#VALUE!</v>
      </c>
      <c r="CX181" s="145" t="e">
        <f>CN181*Refining!$F$11</f>
        <v>#VALUE!</v>
      </c>
      <c r="CY181" s="145" t="e">
        <f>CO181*Refining!$F$12</f>
        <v>#VALUE!</v>
      </c>
      <c r="CZ181" s="185" t="e">
        <f t="shared" ref="CZ181:DS181" si="732">IF(CF181 = 0, "", CF181)</f>
        <v>#VALUE!</v>
      </c>
      <c r="DA181" s="186" t="e">
        <f t="shared" si="732"/>
        <v>#VALUE!</v>
      </c>
      <c r="DB181" s="186" t="e">
        <f t="shared" si="732"/>
        <v>#VALUE!</v>
      </c>
      <c r="DC181" s="186" t="e">
        <f t="shared" si="732"/>
        <v>#VALUE!</v>
      </c>
      <c r="DD181" s="186" t="e">
        <f t="shared" si="732"/>
        <v>#VALUE!</v>
      </c>
      <c r="DE181" s="186" t="e">
        <f t="shared" si="732"/>
        <v>#VALUE!</v>
      </c>
      <c r="DF181" s="186" t="e">
        <f t="shared" si="732"/>
        <v>#VALUE!</v>
      </c>
      <c r="DG181" s="186" t="e">
        <f t="shared" si="732"/>
        <v>#VALUE!</v>
      </c>
      <c r="DH181" s="186" t="e">
        <f t="shared" si="732"/>
        <v>#VALUE!</v>
      </c>
      <c r="DI181" s="187" t="e">
        <f t="shared" si="732"/>
        <v>#VALUE!</v>
      </c>
      <c r="DJ181" s="185" t="e">
        <f t="shared" si="732"/>
        <v>#VALUE!</v>
      </c>
      <c r="DK181" s="186" t="e">
        <f t="shared" si="732"/>
        <v>#VALUE!</v>
      </c>
      <c r="DL181" s="186" t="e">
        <f t="shared" si="732"/>
        <v>#VALUE!</v>
      </c>
      <c r="DM181" s="186" t="e">
        <f t="shared" si="732"/>
        <v>#VALUE!</v>
      </c>
      <c r="DN181" s="211" t="e">
        <f t="shared" si="732"/>
        <v>#VALUE!</v>
      </c>
      <c r="DO181" s="186" t="e">
        <f t="shared" si="732"/>
        <v>#VALUE!</v>
      </c>
      <c r="DP181" s="186" t="e">
        <f t="shared" si="732"/>
        <v>#VALUE!</v>
      </c>
      <c r="DQ181" s="186" t="e">
        <f t="shared" si="732"/>
        <v>#VALUE!</v>
      </c>
      <c r="DR181" s="186" t="e">
        <f t="shared" si="732"/>
        <v>#VALUE!</v>
      </c>
      <c r="DS181" s="187" t="e">
        <f t="shared" si="732"/>
        <v>#VALUE!</v>
      </c>
      <c r="DT181" s="185" t="e">
        <f t="shared" si="11"/>
        <v>#VALUE!</v>
      </c>
      <c r="DU181" s="189" t="e">
        <f t="shared" si="12"/>
        <v>#VALUE!</v>
      </c>
      <c r="DV181" s="133" t="e">
        <f>CZ181*'Ores &amp; Ingots'!$C$3+DA181*'Ores &amp; Ingots'!$C$4+DB181*'Ores &amp; Ingots'!$C$5+DC181*'Ores &amp; Ingots'!$C$6+DD181*'Ores &amp; Ingots'!$C$7+DE181*'Ores &amp; Ingots'!$C$8+DF181*'Ores &amp; Ingots'!$C$9+DG181*'Ores &amp; Ingots'!$C$10+DH181*'Ores &amp; Ingots'!$C$11+DI181*'Ores &amp; Ingots'!$C$12</f>
        <v>#VALUE!</v>
      </c>
      <c r="DW181" s="133" t="e">
        <f>DJ181*'Ores &amp; Ingots'!$B$3+DK181*'Ores &amp; Ingots'!$B$4+DL181*'Ores &amp; Ingots'!$B$5+DM181*'Ores &amp; Ingots'!$B$6+DN181*'Ores &amp; Ingots'!$B$7+DO181*'Ores &amp; Ingots'!$B$8+DP181*'Ores &amp; Ingots'!$B$9+DQ181*'Ores &amp; Ingots'!$B$10+DR181*'Ores &amp; Ingots'!$B$11+DS181*'Ores &amp; Ingots'!$B$12</f>
        <v>#VALUE!</v>
      </c>
      <c r="DX181" s="189" t="e">
        <f>CZ181*Refining!$G$3+DA181*Refining!$G$4+DB181*Refining!$G$5+DC181*Refining!$G$6+DD181*Refining!$G$7+DE181*Refining!$G$8+DF181*Refining!$G$9+DG181*Refining!$G$10+DH181*Refining!$G$11+DI181*Refining!$G$12</f>
        <v>#VALUE!</v>
      </c>
      <c r="DY181" s="189" t="e">
        <f t="shared" si="13"/>
        <v>#VALUE!</v>
      </c>
      <c r="DZ181" s="192" t="e">
        <f t="shared" si="14"/>
        <v>#VALUE!</v>
      </c>
      <c r="EA181" s="185" t="e">
        <f t="shared" si="15"/>
        <v>#VALUE!</v>
      </c>
      <c r="EB181" s="194" t="e">
        <f t="shared" ref="EB181:EC181" si="733">EA181/60</f>
        <v>#VALUE!</v>
      </c>
      <c r="EC181" s="194" t="e">
        <f t="shared" si="733"/>
        <v>#VALUE!</v>
      </c>
      <c r="ED181" s="185" t="e">
        <f t="shared" si="17"/>
        <v>#VALUE!</v>
      </c>
      <c r="EE181" s="194" t="e">
        <f t="shared" ref="EE181:EF181" si="734">ED181/1000</f>
        <v>#VALUE!</v>
      </c>
      <c r="EF181" s="196" t="e">
        <f t="shared" si="734"/>
        <v>#VALUE!</v>
      </c>
      <c r="EG181" s="130" t="e">
        <f t="shared" si="19"/>
        <v>#VALUE!</v>
      </c>
      <c r="EH181" s="132" t="e">
        <f t="shared" si="20"/>
        <v>#VALUE!</v>
      </c>
      <c r="EI181" s="133">
        <v>74</v>
      </c>
    </row>
    <row r="182" spans="1:139" ht="12.75" x14ac:dyDescent="0.2">
      <c r="A182" s="864"/>
      <c r="B182" s="135" t="s">
        <v>382</v>
      </c>
      <c r="C182" s="137" t="s">
        <v>156</v>
      </c>
      <c r="D182" s="137">
        <v>1</v>
      </c>
      <c r="E182" s="137">
        <v>2</v>
      </c>
      <c r="F182" s="137">
        <v>3</v>
      </c>
      <c r="G182" s="139">
        <f t="shared" si="0"/>
        <v>93.75</v>
      </c>
      <c r="H182" s="140">
        <v>20</v>
      </c>
      <c r="I182" s="140">
        <v>20</v>
      </c>
      <c r="J182" s="140">
        <f>H182/Main!$D$9</f>
        <v>4</v>
      </c>
      <c r="K182" s="140">
        <f>I182/Main!$D$10</f>
        <v>10</v>
      </c>
      <c r="L182" s="140">
        <f t="shared" si="1"/>
        <v>2.5</v>
      </c>
      <c r="M182" s="140">
        <v>1</v>
      </c>
      <c r="N182" s="143"/>
      <c r="O182" s="143"/>
      <c r="P182" s="143"/>
      <c r="Q182" s="145"/>
      <c r="R182" s="143"/>
      <c r="S182" s="146"/>
      <c r="T182" s="146"/>
      <c r="U182" s="143"/>
      <c r="V182" s="143"/>
      <c r="W182" s="146"/>
      <c r="X182" s="146"/>
      <c r="Y182" s="143"/>
      <c r="Z182" s="143"/>
      <c r="AA182" s="143"/>
      <c r="AB182" s="143"/>
      <c r="AC182" s="362" t="s">
        <v>34</v>
      </c>
      <c r="AD182" s="133">
        <v>0</v>
      </c>
      <c r="AE182" s="133">
        <v>0</v>
      </c>
      <c r="AF182" s="133">
        <v>0</v>
      </c>
      <c r="AG182" s="133">
        <v>0</v>
      </c>
      <c r="AH182" s="133">
        <v>0</v>
      </c>
      <c r="AI182" s="133">
        <v>25</v>
      </c>
      <c r="AJ182" s="133">
        <v>0</v>
      </c>
      <c r="AK182" s="133">
        <v>0</v>
      </c>
      <c r="AL182" s="133">
        <v>0</v>
      </c>
      <c r="AM182" s="133">
        <v>0</v>
      </c>
      <c r="AN182" s="133">
        <v>0</v>
      </c>
      <c r="AO182" s="133">
        <v>0</v>
      </c>
      <c r="AP182" s="167">
        <v>140</v>
      </c>
      <c r="AQ182" s="133">
        <v>0</v>
      </c>
      <c r="AR182" s="133">
        <v>0</v>
      </c>
      <c r="AS182" s="133">
        <v>0</v>
      </c>
      <c r="AT182" s="133">
        <v>0</v>
      </c>
      <c r="AU182" s="133">
        <v>0</v>
      </c>
      <c r="AV182" s="133">
        <v>0</v>
      </c>
      <c r="AW182" s="133">
        <v>0</v>
      </c>
      <c r="AX182" s="133">
        <v>0</v>
      </c>
      <c r="AY182" s="161" t="str">
        <f t="shared" ref="AY182:BS182" si="735">IF(AD182 = 0, "", AD182)</f>
        <v/>
      </c>
      <c r="AZ182" s="137" t="str">
        <f t="shared" si="735"/>
        <v/>
      </c>
      <c r="BA182" s="137" t="str">
        <f t="shared" si="735"/>
        <v/>
      </c>
      <c r="BB182" s="137" t="str">
        <f t="shared" si="735"/>
        <v/>
      </c>
      <c r="BC182" s="137" t="str">
        <f t="shared" si="735"/>
        <v/>
      </c>
      <c r="BD182" s="133">
        <f t="shared" si="735"/>
        <v>25</v>
      </c>
      <c r="BE182" s="137" t="str">
        <f t="shared" si="735"/>
        <v/>
      </c>
      <c r="BF182" s="137" t="str">
        <f t="shared" si="735"/>
        <v/>
      </c>
      <c r="BG182" s="137" t="str">
        <f t="shared" si="735"/>
        <v/>
      </c>
      <c r="BH182" s="137" t="str">
        <f t="shared" si="735"/>
        <v/>
      </c>
      <c r="BI182" s="137" t="str">
        <f t="shared" si="735"/>
        <v/>
      </c>
      <c r="BJ182" s="137" t="str">
        <f t="shared" si="735"/>
        <v/>
      </c>
      <c r="BK182" s="167">
        <f t="shared" si="735"/>
        <v>140</v>
      </c>
      <c r="BL182" s="137" t="str">
        <f t="shared" si="735"/>
        <v/>
      </c>
      <c r="BM182" s="137" t="str">
        <f t="shared" si="735"/>
        <v/>
      </c>
      <c r="BN182" s="137" t="str">
        <f t="shared" si="735"/>
        <v/>
      </c>
      <c r="BO182" s="137" t="str">
        <f t="shared" si="735"/>
        <v/>
      </c>
      <c r="BP182" s="137" t="str">
        <f t="shared" si="735"/>
        <v/>
      </c>
      <c r="BQ182" s="137" t="str">
        <f t="shared" si="735"/>
        <v/>
      </c>
      <c r="BR182" s="137" t="str">
        <f t="shared" si="735"/>
        <v/>
      </c>
      <c r="BS182" s="169" t="str">
        <f t="shared" si="735"/>
        <v/>
      </c>
      <c r="BT182" s="174" t="e">
        <f>$AY182*Assembly!Z$4+$AZ182*Assembly!Z$5+$BA182*Assembly!Z$6+$BB182*Assembly!Z$7+$BC182*Assembly!Z$8+$BD182*Assembly!Z$9+$BE182*Assembly!Z$10+$BF182*Assembly!Z$11+$BG182*Assembly!Z$12+$BH182*Assembly!Z$13+$BI182*Assembly!Z$14+$BJ182*Assembly!Z$15+$BK182*Assembly!Z$16+$BL182*Assembly!Z$17+$BM182*Assembly!Z$18+$BN182*Assembly!Z$19+$BO182*Assembly!Z$20+$BP182*Assembly!Z$21+$BQ182*Assembly!Z$22+$BR182*Assembly!Z$23+$BS182*Assembly!Z$24</f>
        <v>#VALUE!</v>
      </c>
      <c r="BU182" s="133" t="e">
        <f t="shared" si="3"/>
        <v>#VALUE!</v>
      </c>
      <c r="BV182" s="133"/>
      <c r="BW182" s="133" t="e">
        <f>$AY182*Assembly!AD$4+$AZ182*Assembly!AD$5+$BA182*Assembly!AD$6+$BB182*Assembly!AD$7+$BC182*Assembly!AD$8+$BD182*Assembly!AD$9+$BE182*Assembly!AD$10+$BF182*Assembly!AD$11+$BG182*Assembly!AD$12+$BH182*Assembly!AD$13+$BI182*Assembly!AD$14+$BJ182*Assembly!AD$15+$BK182*Assembly!AD$16+$BL182*Assembly!AD$17+$BM182*Assembly!AD$18+$BN182*Assembly!AD$19+$BO182*Assembly!AD$20+$BP182*Assembly!AD$21+$BQ182*Assembly!AD$22+$BR182*Assembly!AD$23+$BS182*Assembly!AD$24</f>
        <v>#VALUE!</v>
      </c>
      <c r="BX182" s="177" t="e">
        <f t="shared" si="4"/>
        <v>#VALUE!</v>
      </c>
      <c r="BY182" s="178" t="e">
        <f t="shared" si="5"/>
        <v>#VALUE!</v>
      </c>
      <c r="BZ182" s="179" t="e">
        <f t="shared" si="6"/>
        <v>#VALUE!</v>
      </c>
      <c r="CA182" s="178" t="e">
        <f t="shared" si="7"/>
        <v>#VALUE!</v>
      </c>
      <c r="CB182" s="133" t="e">
        <f>$AY182*Assembly!Y$4+$AZ182*Assembly!Y$5+$BA182*Assembly!Y$6+$BB182*Assembly!Y$7+$BC182*Assembly!Y$8+$BD182*Assembly!Y$9+$BE182*Assembly!Y$10+$BF182*Assembly!Y$11+$BG182*Assembly!Y$12+$BH182*Assembly!Y$13+$BI182*Assembly!Y$14+$BJ182*Assembly!Y$15+$BK182*Assembly!Y$16+$BL182*Assembly!Y$17+$BM182*Assembly!Y$18+$BN182*Assembly!Y$19+$BO182*Assembly!Y$20+$BP182*Assembly!Y$21+$BQ182*Assembly!Y$22+$BR182*Assembly!Y$23+$BS182*Assembly!Y$24</f>
        <v>#VALUE!</v>
      </c>
      <c r="CC182" s="133" t="e">
        <f t="shared" si="8"/>
        <v>#VALUE!</v>
      </c>
      <c r="CD182" s="130" t="e">
        <f t="shared" si="9"/>
        <v>#VALUE!</v>
      </c>
      <c r="CE182" s="183" t="e">
        <f>$AY182*Assembly!AC$4+$AZ182*Assembly!AC$5+$BA182*Assembly!AC$6+$BB182*Assembly!AC$7+$BC182*Assembly!AC$8+$BD182*Assembly!AC$9+$BE182*Assembly!AC$10+$BF182*Assembly!AC$11+$BG182*Assembly!AC$12+$BH182*Assembly!AC$13+$BI182*Assembly!AC$14+$BJ182*Assembly!AC$15+$BK182*Assembly!AC$16+$BL182*Assembly!AC$17+$BM182*Assembly!AC$18+$BN182*Assembly!AC$19+$BO182*Assembly!AC$20+$BP182*Assembly!AC$21+$BQ182*Assembly!AC$22+$BR182*Assembly!AC$23+$BS182*Assembly!AC$24</f>
        <v>#VALUE!</v>
      </c>
      <c r="CF182" s="145" t="e">
        <f>$AY182*Assembly!M$4+$AZ182*Assembly!M$5+$BA182*Assembly!M$6+$BB182*Assembly!M$7+$BC182*Assembly!M$8+$BD182*Assembly!M$9+$BE182*Assembly!M$10+$BF182*Assembly!M$11+$BG182*Assembly!M$12+$BH182*Assembly!M$13+$BI182*Assembly!M$14+$BJ182*Assembly!M$15+$BK182*Assembly!M$16+$BL182*Assembly!M$17+$BM182*Assembly!M$18+$BN182*Assembly!M$19+$BO182*Assembly!M$20+$BP182*Assembly!M$21+$BQ182*Assembly!M$22+$BR182*Assembly!M$23+$BS182*Assembly!M$24</f>
        <v>#VALUE!</v>
      </c>
      <c r="CG182" s="145" t="e">
        <f>$AY182*Assembly!N$4+$AZ182*Assembly!N$5+$BA182*Assembly!N$6+$BB182*Assembly!N$7+$BC182*Assembly!N$8+$BD182*Assembly!N$9+$BE182*Assembly!N$10+$BF182*Assembly!N$11+$BG182*Assembly!N$12+$BH182*Assembly!N$13+$BI182*Assembly!N$14+$BJ182*Assembly!N$15+$BK182*Assembly!N$16+$BL182*Assembly!N$17+$BM182*Assembly!N$18+$BN182*Assembly!N$19+$BO182*Assembly!N$20+$BP182*Assembly!N$21+$BQ182*Assembly!N$22+$BR182*Assembly!N$23+$BS182*Assembly!N$24</f>
        <v>#VALUE!</v>
      </c>
      <c r="CH182" s="145" t="e">
        <f>$AY182*Assembly!O$4+$AZ182*Assembly!O$5+$BA182*Assembly!O$6+$BB182*Assembly!O$7+$BC182*Assembly!O$8+$BD182*Assembly!O$9+$BE182*Assembly!O$10+$BF182*Assembly!O$11+$BG182*Assembly!O$12+$BH182*Assembly!O$13+$BI182*Assembly!O$14+$BJ182*Assembly!O$15+$BK182*Assembly!O$16+$BL182*Assembly!O$17+$BM182*Assembly!O$18+$BN182*Assembly!O$19+$BO182*Assembly!O$20+$BP182*Assembly!O$21+$BQ182*Assembly!O$22+$BR182*Assembly!O$23+$BS182*Assembly!O$24</f>
        <v>#VALUE!</v>
      </c>
      <c r="CI182" s="140" t="e">
        <f>$AY182*Assembly!P$4+$AZ182*Assembly!P$5+$BA182*Assembly!P$6+$BB182*Assembly!P$7+$BC182*Assembly!P$8+$BD182*Assembly!P$9+$BE182*Assembly!P$10+$BF182*Assembly!P$11+$BG182*Assembly!P$12+$BH182*Assembly!P$13+$BI182*Assembly!P$14+$BJ182*Assembly!P$15+$BK182*Assembly!P$16+$BL182*Assembly!P$17+$BM182*Assembly!P$18+$BN182*Assembly!P$19+$BO182*Assembly!P$20+$BP182*Assembly!P$21+$BQ182*Assembly!P$22+$BR182*Assembly!P$23+$BS182*Assembly!P$24</f>
        <v>#VALUE!</v>
      </c>
      <c r="CJ182" s="140" t="e">
        <f>$AY182*Assembly!Q$4+$AZ182*Assembly!Q$5+$BA182*Assembly!Q$6+$BB182*Assembly!Q$7+$BC182*Assembly!Q$8+$BD182*Assembly!Q$9+$BE182*Assembly!Q$10+$BF182*Assembly!Q$11+$BG182*Assembly!Q$12+$BH182*Assembly!Q$13+$BI182*Assembly!Q$14+$BJ182*Assembly!Q$15+$BK182*Assembly!Q$16+$BL182*Assembly!Q$17+$BM182*Assembly!Q$18+$BN182*Assembly!Q$19+$BO182*Assembly!Q$20+$BP182*Assembly!Q$21+$BQ182*Assembly!Q$22+$BR182*Assembly!Q$23+$BS182*Assembly!Q$24</f>
        <v>#VALUE!</v>
      </c>
      <c r="CK182" s="145" t="e">
        <f>$AY182*Assembly!R$4+$AZ182*Assembly!R$5+$BA182*Assembly!R$6+$BB182*Assembly!R$7+$BC182*Assembly!R$8+$BD182*Assembly!R$9+$BE182*Assembly!R$10+$BF182*Assembly!R$11+$BG182*Assembly!R$12+$BH182*Assembly!R$13+$BI182*Assembly!R$14+$BJ182*Assembly!R$15+$BK182*Assembly!R$16+$BL182*Assembly!R$17+$BM182*Assembly!R$18+$BN182*Assembly!R$19+$BO182*Assembly!R$20+$BP182*Assembly!R$21+$BQ182*Assembly!R$22+$BR182*Assembly!R$23+$BS182*Assembly!R$24</f>
        <v>#VALUE!</v>
      </c>
      <c r="CL182" s="140" t="e">
        <f>$AY182*Assembly!S$4+$AZ182*Assembly!S$5+$BA182*Assembly!S$6+$BB182*Assembly!S$7+$BC182*Assembly!S$8+$BD182*Assembly!S$9+$BE182*Assembly!S$10+$BF182*Assembly!S$11+$BG182*Assembly!S$12+$BH182*Assembly!S$13+$BI182*Assembly!S$14+$BJ182*Assembly!S$15+$BK182*Assembly!S$16+$BL182*Assembly!S$17+$BM182*Assembly!S$18+$BN182*Assembly!S$19+$BO182*Assembly!S$20+$BP182*Assembly!S$21+$BQ182*Assembly!S$22+$BR182*Assembly!S$23+$BS182*Assembly!S$24</f>
        <v>#VALUE!</v>
      </c>
      <c r="CM182" s="140" t="e">
        <f>$AY182*Assembly!T$4+$AZ182*Assembly!T$5+$BA182*Assembly!T$6+$BB182*Assembly!T$7+$BC182*Assembly!T$8+$BD182*Assembly!T$9+$BE182*Assembly!T$10+$BF182*Assembly!T$11+$BG182*Assembly!T$12+$BH182*Assembly!T$13+$BI182*Assembly!T$14+$BJ182*Assembly!T$15+$BK182*Assembly!T$16+$BL182*Assembly!T$17+$BM182*Assembly!T$18+$BN182*Assembly!T$19+$BO182*Assembly!T$20+$BP182*Assembly!T$21+$BQ182*Assembly!T$22+$BR182*Assembly!T$23+$BS182*Assembly!T$24</f>
        <v>#VALUE!</v>
      </c>
      <c r="CN182" s="140" t="e">
        <f>$AY182*Assembly!U$4+$AZ182*Assembly!U$5+$BA182*Assembly!U$6+$BB182*Assembly!U$7+$BC182*Assembly!U$8+$BD182*Assembly!U$9+$BE182*Assembly!U$10+$BF182*Assembly!U$11+$BG182*Assembly!U$12+$BH182*Assembly!U$13+$BI182*Assembly!U$14+$BJ182*Assembly!U$15+$BK182*Assembly!U$16+$BL182*Assembly!U$17+$BM182*Assembly!U$18+$BN182*Assembly!U$19+$BO182*Assembly!U$20+$BP182*Assembly!U$21+$BQ182*Assembly!U$22+$BR182*Assembly!U$23+$BS182*Assembly!U$24</f>
        <v>#VALUE!</v>
      </c>
      <c r="CO182" s="145" t="e">
        <f>$AY182*Assembly!V$4+$AZ182*Assembly!V$5+$BA182*Assembly!V$6+$BB182*Assembly!V$7+$BC182*Assembly!V$8+$BD182*Assembly!V$9+$BE182*Assembly!V$10+$BF182*Assembly!V$11+$BG182*Assembly!V$12+$BH182*Assembly!V$13+$BI182*Assembly!V$14+$BJ182*Assembly!V$15+$BK182*Assembly!V$16+$BL182*Assembly!V$17+$BM182*Assembly!V$18+$BN182*Assembly!V$19+$BO182*Assembly!V$20+$BP182*Assembly!V$21+$BQ182*Assembly!V$22+$BR182*Assembly!V$23+$BS182*Assembly!V$24</f>
        <v>#VALUE!</v>
      </c>
      <c r="CP182" s="145" t="e">
        <f>CF182*Refining!$F$3</f>
        <v>#VALUE!</v>
      </c>
      <c r="CQ182" s="145" t="e">
        <f>CG182*Refining!$F$4</f>
        <v>#VALUE!</v>
      </c>
      <c r="CR182" s="145" t="e">
        <f>CH182*Refining!$F$5</f>
        <v>#VALUE!</v>
      </c>
      <c r="CS182" s="145" t="e">
        <f>CI182*Refining!$F$6</f>
        <v>#VALUE!</v>
      </c>
      <c r="CT182" s="145" t="e">
        <f>CJ182*Refining!$F$7</f>
        <v>#VALUE!</v>
      </c>
      <c r="CU182" s="145" t="e">
        <f>CK182*Refining!$F$8</f>
        <v>#VALUE!</v>
      </c>
      <c r="CV182" s="145" t="e">
        <f>CL182*Refining!$F$9</f>
        <v>#VALUE!</v>
      </c>
      <c r="CW182" s="145" t="e">
        <f>CM182*Refining!$F$10</f>
        <v>#VALUE!</v>
      </c>
      <c r="CX182" s="145" t="e">
        <f>CN182*Refining!$F$11</f>
        <v>#VALUE!</v>
      </c>
      <c r="CY182" s="145" t="e">
        <f>CO182*Refining!$F$12</f>
        <v>#VALUE!</v>
      </c>
      <c r="CZ182" s="185" t="e">
        <f t="shared" ref="CZ182:DS182" si="736">IF(CF182 = 0, "", CF182)</f>
        <v>#VALUE!</v>
      </c>
      <c r="DA182" s="186" t="e">
        <f t="shared" si="736"/>
        <v>#VALUE!</v>
      </c>
      <c r="DB182" s="186" t="e">
        <f t="shared" si="736"/>
        <v>#VALUE!</v>
      </c>
      <c r="DC182" s="186" t="e">
        <f t="shared" si="736"/>
        <v>#VALUE!</v>
      </c>
      <c r="DD182" s="186" t="e">
        <f t="shared" si="736"/>
        <v>#VALUE!</v>
      </c>
      <c r="DE182" s="186" t="e">
        <f t="shared" si="736"/>
        <v>#VALUE!</v>
      </c>
      <c r="DF182" s="186" t="e">
        <f t="shared" si="736"/>
        <v>#VALUE!</v>
      </c>
      <c r="DG182" s="186" t="e">
        <f t="shared" si="736"/>
        <v>#VALUE!</v>
      </c>
      <c r="DH182" s="186" t="e">
        <f t="shared" si="736"/>
        <v>#VALUE!</v>
      </c>
      <c r="DI182" s="187" t="e">
        <f t="shared" si="736"/>
        <v>#VALUE!</v>
      </c>
      <c r="DJ182" s="185" t="e">
        <f t="shared" si="736"/>
        <v>#VALUE!</v>
      </c>
      <c r="DK182" s="186" t="e">
        <f t="shared" si="736"/>
        <v>#VALUE!</v>
      </c>
      <c r="DL182" s="186" t="e">
        <f t="shared" si="736"/>
        <v>#VALUE!</v>
      </c>
      <c r="DM182" s="186" t="e">
        <f t="shared" si="736"/>
        <v>#VALUE!</v>
      </c>
      <c r="DN182" s="211" t="e">
        <f t="shared" si="736"/>
        <v>#VALUE!</v>
      </c>
      <c r="DO182" s="186" t="e">
        <f t="shared" si="736"/>
        <v>#VALUE!</v>
      </c>
      <c r="DP182" s="186" t="e">
        <f t="shared" si="736"/>
        <v>#VALUE!</v>
      </c>
      <c r="DQ182" s="186" t="e">
        <f t="shared" si="736"/>
        <v>#VALUE!</v>
      </c>
      <c r="DR182" s="186" t="e">
        <f t="shared" si="736"/>
        <v>#VALUE!</v>
      </c>
      <c r="DS182" s="187" t="e">
        <f t="shared" si="736"/>
        <v>#VALUE!</v>
      </c>
      <c r="DT182" s="185" t="e">
        <f t="shared" si="11"/>
        <v>#VALUE!</v>
      </c>
      <c r="DU182" s="189" t="e">
        <f t="shared" si="12"/>
        <v>#VALUE!</v>
      </c>
      <c r="DV182" s="133" t="e">
        <f>CZ182*'Ores &amp; Ingots'!$C$3+DA182*'Ores &amp; Ingots'!$C$4+DB182*'Ores &amp; Ingots'!$C$5+DC182*'Ores &amp; Ingots'!$C$6+DD182*'Ores &amp; Ingots'!$C$7+DE182*'Ores &amp; Ingots'!$C$8+DF182*'Ores &amp; Ingots'!$C$9+DG182*'Ores &amp; Ingots'!$C$10+DH182*'Ores &amp; Ingots'!$C$11+DI182*'Ores &amp; Ingots'!$C$12</f>
        <v>#VALUE!</v>
      </c>
      <c r="DW182" s="133" t="e">
        <f>DJ182*'Ores &amp; Ingots'!$B$3+DK182*'Ores &amp; Ingots'!$B$4+DL182*'Ores &amp; Ingots'!$B$5+DM182*'Ores &amp; Ingots'!$B$6+DN182*'Ores &amp; Ingots'!$B$7+DO182*'Ores &amp; Ingots'!$B$8+DP182*'Ores &amp; Ingots'!$B$9+DQ182*'Ores &amp; Ingots'!$B$10+DR182*'Ores &amp; Ingots'!$B$11+DS182*'Ores &amp; Ingots'!$B$12</f>
        <v>#VALUE!</v>
      </c>
      <c r="DX182" s="189" t="e">
        <f>CZ182*Refining!$G$3+DA182*Refining!$G$4+DB182*Refining!$G$5+DC182*Refining!$G$6+DD182*Refining!$G$7+DE182*Refining!$G$8+DF182*Refining!$G$9+DG182*Refining!$G$10+DH182*Refining!$G$11+DI182*Refining!$G$12</f>
        <v>#VALUE!</v>
      </c>
      <c r="DY182" s="189" t="e">
        <f t="shared" si="13"/>
        <v>#VALUE!</v>
      </c>
      <c r="DZ182" s="192" t="e">
        <f t="shared" si="14"/>
        <v>#VALUE!</v>
      </c>
      <c r="EA182" s="185" t="e">
        <f t="shared" si="15"/>
        <v>#VALUE!</v>
      </c>
      <c r="EB182" s="194" t="e">
        <f t="shared" ref="EB182:EC182" si="737">EA182/60</f>
        <v>#VALUE!</v>
      </c>
      <c r="EC182" s="194" t="e">
        <f t="shared" si="737"/>
        <v>#VALUE!</v>
      </c>
      <c r="ED182" s="185" t="e">
        <f t="shared" si="17"/>
        <v>#VALUE!</v>
      </c>
      <c r="EE182" s="194" t="e">
        <f t="shared" ref="EE182:EF182" si="738">ED182/1000</f>
        <v>#VALUE!</v>
      </c>
      <c r="EF182" s="196" t="e">
        <f t="shared" si="738"/>
        <v>#VALUE!</v>
      </c>
      <c r="EG182" s="130" t="e">
        <f t="shared" si="19"/>
        <v>#VALUE!</v>
      </c>
      <c r="EH182" s="132" t="e">
        <f t="shared" si="20"/>
        <v>#VALUE!</v>
      </c>
      <c r="EI182" s="133">
        <v>74</v>
      </c>
    </row>
    <row r="183" spans="1:139" ht="12.75" x14ac:dyDescent="0.2">
      <c r="A183" s="864"/>
      <c r="B183" s="135" t="s">
        <v>382</v>
      </c>
      <c r="C183" s="137" t="s">
        <v>156</v>
      </c>
      <c r="D183" s="137">
        <v>1</v>
      </c>
      <c r="E183" s="137">
        <v>3</v>
      </c>
      <c r="F183" s="137">
        <v>3</v>
      </c>
      <c r="G183" s="139">
        <f t="shared" si="0"/>
        <v>140.625</v>
      </c>
      <c r="H183" s="140">
        <v>25</v>
      </c>
      <c r="I183" s="140">
        <v>25</v>
      </c>
      <c r="J183" s="140">
        <f>H183/Main!$D$9</f>
        <v>5</v>
      </c>
      <c r="K183" s="140">
        <f>I183/Main!$D$10</f>
        <v>12.5</v>
      </c>
      <c r="L183" s="140">
        <f t="shared" si="1"/>
        <v>2.5</v>
      </c>
      <c r="M183" s="140">
        <v>1</v>
      </c>
      <c r="N183" s="143"/>
      <c r="O183" s="143"/>
      <c r="P183" s="143"/>
      <c r="Q183" s="145"/>
      <c r="R183" s="143"/>
      <c r="S183" s="146"/>
      <c r="T183" s="146"/>
      <c r="U183" s="143"/>
      <c r="V183" s="143"/>
      <c r="W183" s="146"/>
      <c r="X183" s="146"/>
      <c r="Y183" s="143"/>
      <c r="Z183" s="143"/>
      <c r="AA183" s="143"/>
      <c r="AB183" s="143"/>
      <c r="AC183" s="362" t="s">
        <v>34</v>
      </c>
      <c r="AD183" s="133">
        <v>0</v>
      </c>
      <c r="AE183" s="133">
        <v>0</v>
      </c>
      <c r="AF183" s="133">
        <v>0</v>
      </c>
      <c r="AG183" s="133">
        <v>0</v>
      </c>
      <c r="AH183" s="133">
        <v>0</v>
      </c>
      <c r="AI183" s="133">
        <v>40</v>
      </c>
      <c r="AJ183" s="133">
        <v>0</v>
      </c>
      <c r="AK183" s="133">
        <v>0</v>
      </c>
      <c r="AL183" s="133">
        <v>0</v>
      </c>
      <c r="AM183" s="133">
        <v>0</v>
      </c>
      <c r="AN183" s="133">
        <v>0</v>
      </c>
      <c r="AO183" s="133">
        <v>0</v>
      </c>
      <c r="AP183" s="167">
        <v>196</v>
      </c>
      <c r="AQ183" s="133">
        <v>0</v>
      </c>
      <c r="AR183" s="133">
        <v>0</v>
      </c>
      <c r="AS183" s="133">
        <v>0</v>
      </c>
      <c r="AT183" s="133">
        <v>0</v>
      </c>
      <c r="AU183" s="133">
        <v>0</v>
      </c>
      <c r="AV183" s="133">
        <v>0</v>
      </c>
      <c r="AW183" s="133">
        <v>0</v>
      </c>
      <c r="AX183" s="133">
        <v>0</v>
      </c>
      <c r="AY183" s="161" t="str">
        <f t="shared" ref="AY183:BS183" si="739">IF(AD183 = 0, "", AD183)</f>
        <v/>
      </c>
      <c r="AZ183" s="137" t="str">
        <f t="shared" si="739"/>
        <v/>
      </c>
      <c r="BA183" s="137" t="str">
        <f t="shared" si="739"/>
        <v/>
      </c>
      <c r="BB183" s="137" t="str">
        <f t="shared" si="739"/>
        <v/>
      </c>
      <c r="BC183" s="137" t="str">
        <f t="shared" si="739"/>
        <v/>
      </c>
      <c r="BD183" s="133">
        <f t="shared" si="739"/>
        <v>40</v>
      </c>
      <c r="BE183" s="137" t="str">
        <f t="shared" si="739"/>
        <v/>
      </c>
      <c r="BF183" s="137" t="str">
        <f t="shared" si="739"/>
        <v/>
      </c>
      <c r="BG183" s="137" t="str">
        <f t="shared" si="739"/>
        <v/>
      </c>
      <c r="BH183" s="137" t="str">
        <f t="shared" si="739"/>
        <v/>
      </c>
      <c r="BI183" s="137" t="str">
        <f t="shared" si="739"/>
        <v/>
      </c>
      <c r="BJ183" s="137" t="str">
        <f t="shared" si="739"/>
        <v/>
      </c>
      <c r="BK183" s="167">
        <f t="shared" si="739"/>
        <v>196</v>
      </c>
      <c r="BL183" s="137" t="str">
        <f t="shared" si="739"/>
        <v/>
      </c>
      <c r="BM183" s="137" t="str">
        <f t="shared" si="739"/>
        <v/>
      </c>
      <c r="BN183" s="137" t="str">
        <f t="shared" si="739"/>
        <v/>
      </c>
      <c r="BO183" s="137" t="str">
        <f t="shared" si="739"/>
        <v/>
      </c>
      <c r="BP183" s="137" t="str">
        <f t="shared" si="739"/>
        <v/>
      </c>
      <c r="BQ183" s="137" t="str">
        <f t="shared" si="739"/>
        <v/>
      </c>
      <c r="BR183" s="137" t="str">
        <f t="shared" si="739"/>
        <v/>
      </c>
      <c r="BS183" s="169" t="str">
        <f t="shared" si="739"/>
        <v/>
      </c>
      <c r="BT183" s="174" t="e">
        <f>$AY183*Assembly!Z$4+$AZ183*Assembly!Z$5+$BA183*Assembly!Z$6+$BB183*Assembly!Z$7+$BC183*Assembly!Z$8+$BD183*Assembly!Z$9+$BE183*Assembly!Z$10+$BF183*Assembly!Z$11+$BG183*Assembly!Z$12+$BH183*Assembly!Z$13+$BI183*Assembly!Z$14+$BJ183*Assembly!Z$15+$BK183*Assembly!Z$16+$BL183*Assembly!Z$17+$BM183*Assembly!Z$18+$BN183*Assembly!Z$19+$BO183*Assembly!Z$20+$BP183*Assembly!Z$21+$BQ183*Assembly!Z$22+$BR183*Assembly!Z$23+$BS183*Assembly!Z$24</f>
        <v>#VALUE!</v>
      </c>
      <c r="BU183" s="133" t="e">
        <f t="shared" si="3"/>
        <v>#VALUE!</v>
      </c>
      <c r="BV183" s="133"/>
      <c r="BW183" s="133" t="e">
        <f>$AY183*Assembly!AD$4+$AZ183*Assembly!AD$5+$BA183*Assembly!AD$6+$BB183*Assembly!AD$7+$BC183*Assembly!AD$8+$BD183*Assembly!AD$9+$BE183*Assembly!AD$10+$BF183*Assembly!AD$11+$BG183*Assembly!AD$12+$BH183*Assembly!AD$13+$BI183*Assembly!AD$14+$BJ183*Assembly!AD$15+$BK183*Assembly!AD$16+$BL183*Assembly!AD$17+$BM183*Assembly!AD$18+$BN183*Assembly!AD$19+$BO183*Assembly!AD$20+$BP183*Assembly!AD$21+$BQ183*Assembly!AD$22+$BR183*Assembly!AD$23+$BS183*Assembly!AD$24</f>
        <v>#VALUE!</v>
      </c>
      <c r="BX183" s="177" t="e">
        <f t="shared" si="4"/>
        <v>#VALUE!</v>
      </c>
      <c r="BY183" s="178" t="e">
        <f t="shared" si="5"/>
        <v>#VALUE!</v>
      </c>
      <c r="BZ183" s="179" t="e">
        <f t="shared" si="6"/>
        <v>#VALUE!</v>
      </c>
      <c r="CA183" s="178" t="e">
        <f t="shared" si="7"/>
        <v>#VALUE!</v>
      </c>
      <c r="CB183" s="133" t="e">
        <f>$AY183*Assembly!Y$4+$AZ183*Assembly!Y$5+$BA183*Assembly!Y$6+$BB183*Assembly!Y$7+$BC183*Assembly!Y$8+$BD183*Assembly!Y$9+$BE183*Assembly!Y$10+$BF183*Assembly!Y$11+$BG183*Assembly!Y$12+$BH183*Assembly!Y$13+$BI183*Assembly!Y$14+$BJ183*Assembly!Y$15+$BK183*Assembly!Y$16+$BL183*Assembly!Y$17+$BM183*Assembly!Y$18+$BN183*Assembly!Y$19+$BO183*Assembly!Y$20+$BP183*Assembly!Y$21+$BQ183*Assembly!Y$22+$BR183*Assembly!Y$23+$BS183*Assembly!Y$24</f>
        <v>#VALUE!</v>
      </c>
      <c r="CC183" s="133" t="e">
        <f t="shared" si="8"/>
        <v>#VALUE!</v>
      </c>
      <c r="CD183" s="130" t="e">
        <f t="shared" si="9"/>
        <v>#VALUE!</v>
      </c>
      <c r="CE183" s="183" t="e">
        <f>$AY183*Assembly!AC$4+$AZ183*Assembly!AC$5+$BA183*Assembly!AC$6+$BB183*Assembly!AC$7+$BC183*Assembly!AC$8+$BD183*Assembly!AC$9+$BE183*Assembly!AC$10+$BF183*Assembly!AC$11+$BG183*Assembly!AC$12+$BH183*Assembly!AC$13+$BI183*Assembly!AC$14+$BJ183*Assembly!AC$15+$BK183*Assembly!AC$16+$BL183*Assembly!AC$17+$BM183*Assembly!AC$18+$BN183*Assembly!AC$19+$BO183*Assembly!AC$20+$BP183*Assembly!AC$21+$BQ183*Assembly!AC$22+$BR183*Assembly!AC$23+$BS183*Assembly!AC$24</f>
        <v>#VALUE!</v>
      </c>
      <c r="CF183" s="145" t="e">
        <f>$AY183*Assembly!M$4+$AZ183*Assembly!M$5+$BA183*Assembly!M$6+$BB183*Assembly!M$7+$BC183*Assembly!M$8+$BD183*Assembly!M$9+$BE183*Assembly!M$10+$BF183*Assembly!M$11+$BG183*Assembly!M$12+$BH183*Assembly!M$13+$BI183*Assembly!M$14+$BJ183*Assembly!M$15+$BK183*Assembly!M$16+$BL183*Assembly!M$17+$BM183*Assembly!M$18+$BN183*Assembly!M$19+$BO183*Assembly!M$20+$BP183*Assembly!M$21+$BQ183*Assembly!M$22+$BR183*Assembly!M$23+$BS183*Assembly!M$24</f>
        <v>#VALUE!</v>
      </c>
      <c r="CG183" s="145" t="e">
        <f>$AY183*Assembly!N$4+$AZ183*Assembly!N$5+$BA183*Assembly!N$6+$BB183*Assembly!N$7+$BC183*Assembly!N$8+$BD183*Assembly!N$9+$BE183*Assembly!N$10+$BF183*Assembly!N$11+$BG183*Assembly!N$12+$BH183*Assembly!N$13+$BI183*Assembly!N$14+$BJ183*Assembly!N$15+$BK183*Assembly!N$16+$BL183*Assembly!N$17+$BM183*Assembly!N$18+$BN183*Assembly!N$19+$BO183*Assembly!N$20+$BP183*Assembly!N$21+$BQ183*Assembly!N$22+$BR183*Assembly!N$23+$BS183*Assembly!N$24</f>
        <v>#VALUE!</v>
      </c>
      <c r="CH183" s="145" t="e">
        <f>$AY183*Assembly!O$4+$AZ183*Assembly!O$5+$BA183*Assembly!O$6+$BB183*Assembly!O$7+$BC183*Assembly!O$8+$BD183*Assembly!O$9+$BE183*Assembly!O$10+$BF183*Assembly!O$11+$BG183*Assembly!O$12+$BH183*Assembly!O$13+$BI183*Assembly!O$14+$BJ183*Assembly!O$15+$BK183*Assembly!O$16+$BL183*Assembly!O$17+$BM183*Assembly!O$18+$BN183*Assembly!O$19+$BO183*Assembly!O$20+$BP183*Assembly!O$21+$BQ183*Assembly!O$22+$BR183*Assembly!O$23+$BS183*Assembly!O$24</f>
        <v>#VALUE!</v>
      </c>
      <c r="CI183" s="140" t="e">
        <f>$AY183*Assembly!P$4+$AZ183*Assembly!P$5+$BA183*Assembly!P$6+$BB183*Assembly!P$7+$BC183*Assembly!P$8+$BD183*Assembly!P$9+$BE183*Assembly!P$10+$BF183*Assembly!P$11+$BG183*Assembly!P$12+$BH183*Assembly!P$13+$BI183*Assembly!P$14+$BJ183*Assembly!P$15+$BK183*Assembly!P$16+$BL183*Assembly!P$17+$BM183*Assembly!P$18+$BN183*Assembly!P$19+$BO183*Assembly!P$20+$BP183*Assembly!P$21+$BQ183*Assembly!P$22+$BR183*Assembly!P$23+$BS183*Assembly!P$24</f>
        <v>#VALUE!</v>
      </c>
      <c r="CJ183" s="140" t="e">
        <f>$AY183*Assembly!Q$4+$AZ183*Assembly!Q$5+$BA183*Assembly!Q$6+$BB183*Assembly!Q$7+$BC183*Assembly!Q$8+$BD183*Assembly!Q$9+$BE183*Assembly!Q$10+$BF183*Assembly!Q$11+$BG183*Assembly!Q$12+$BH183*Assembly!Q$13+$BI183*Assembly!Q$14+$BJ183*Assembly!Q$15+$BK183*Assembly!Q$16+$BL183*Assembly!Q$17+$BM183*Assembly!Q$18+$BN183*Assembly!Q$19+$BO183*Assembly!Q$20+$BP183*Assembly!Q$21+$BQ183*Assembly!Q$22+$BR183*Assembly!Q$23+$BS183*Assembly!Q$24</f>
        <v>#VALUE!</v>
      </c>
      <c r="CK183" s="145" t="e">
        <f>$AY183*Assembly!R$4+$AZ183*Assembly!R$5+$BA183*Assembly!R$6+$BB183*Assembly!R$7+$BC183*Assembly!R$8+$BD183*Assembly!R$9+$BE183*Assembly!R$10+$BF183*Assembly!R$11+$BG183*Assembly!R$12+$BH183*Assembly!R$13+$BI183*Assembly!R$14+$BJ183*Assembly!R$15+$BK183*Assembly!R$16+$BL183*Assembly!R$17+$BM183*Assembly!R$18+$BN183*Assembly!R$19+$BO183*Assembly!R$20+$BP183*Assembly!R$21+$BQ183*Assembly!R$22+$BR183*Assembly!R$23+$BS183*Assembly!R$24</f>
        <v>#VALUE!</v>
      </c>
      <c r="CL183" s="140" t="e">
        <f>$AY183*Assembly!S$4+$AZ183*Assembly!S$5+$BA183*Assembly!S$6+$BB183*Assembly!S$7+$BC183*Assembly!S$8+$BD183*Assembly!S$9+$BE183*Assembly!S$10+$BF183*Assembly!S$11+$BG183*Assembly!S$12+$BH183*Assembly!S$13+$BI183*Assembly!S$14+$BJ183*Assembly!S$15+$BK183*Assembly!S$16+$BL183*Assembly!S$17+$BM183*Assembly!S$18+$BN183*Assembly!S$19+$BO183*Assembly!S$20+$BP183*Assembly!S$21+$BQ183*Assembly!S$22+$BR183*Assembly!S$23+$BS183*Assembly!S$24</f>
        <v>#VALUE!</v>
      </c>
      <c r="CM183" s="140" t="e">
        <f>$AY183*Assembly!T$4+$AZ183*Assembly!T$5+$BA183*Assembly!T$6+$BB183*Assembly!T$7+$BC183*Assembly!T$8+$BD183*Assembly!T$9+$BE183*Assembly!T$10+$BF183*Assembly!T$11+$BG183*Assembly!T$12+$BH183*Assembly!T$13+$BI183*Assembly!T$14+$BJ183*Assembly!T$15+$BK183*Assembly!T$16+$BL183*Assembly!T$17+$BM183*Assembly!T$18+$BN183*Assembly!T$19+$BO183*Assembly!T$20+$BP183*Assembly!T$21+$BQ183*Assembly!T$22+$BR183*Assembly!T$23+$BS183*Assembly!T$24</f>
        <v>#VALUE!</v>
      </c>
      <c r="CN183" s="140" t="e">
        <f>$AY183*Assembly!U$4+$AZ183*Assembly!U$5+$BA183*Assembly!U$6+$BB183*Assembly!U$7+$BC183*Assembly!U$8+$BD183*Assembly!U$9+$BE183*Assembly!U$10+$BF183*Assembly!U$11+$BG183*Assembly!U$12+$BH183*Assembly!U$13+$BI183*Assembly!U$14+$BJ183*Assembly!U$15+$BK183*Assembly!U$16+$BL183*Assembly!U$17+$BM183*Assembly!U$18+$BN183*Assembly!U$19+$BO183*Assembly!U$20+$BP183*Assembly!U$21+$BQ183*Assembly!U$22+$BR183*Assembly!U$23+$BS183*Assembly!U$24</f>
        <v>#VALUE!</v>
      </c>
      <c r="CO183" s="145" t="e">
        <f>$AY183*Assembly!V$4+$AZ183*Assembly!V$5+$BA183*Assembly!V$6+$BB183*Assembly!V$7+$BC183*Assembly!V$8+$BD183*Assembly!V$9+$BE183*Assembly!V$10+$BF183*Assembly!V$11+$BG183*Assembly!V$12+$BH183*Assembly!V$13+$BI183*Assembly!V$14+$BJ183*Assembly!V$15+$BK183*Assembly!V$16+$BL183*Assembly!V$17+$BM183*Assembly!V$18+$BN183*Assembly!V$19+$BO183*Assembly!V$20+$BP183*Assembly!V$21+$BQ183*Assembly!V$22+$BR183*Assembly!V$23+$BS183*Assembly!V$24</f>
        <v>#VALUE!</v>
      </c>
      <c r="CP183" s="145" t="e">
        <f>CF183*Refining!$F$3</f>
        <v>#VALUE!</v>
      </c>
      <c r="CQ183" s="145" t="e">
        <f>CG183*Refining!$F$4</f>
        <v>#VALUE!</v>
      </c>
      <c r="CR183" s="145" t="e">
        <f>CH183*Refining!$F$5</f>
        <v>#VALUE!</v>
      </c>
      <c r="CS183" s="145" t="e">
        <f>CI183*Refining!$F$6</f>
        <v>#VALUE!</v>
      </c>
      <c r="CT183" s="145" t="e">
        <f>CJ183*Refining!$F$7</f>
        <v>#VALUE!</v>
      </c>
      <c r="CU183" s="145" t="e">
        <f>CK183*Refining!$F$8</f>
        <v>#VALUE!</v>
      </c>
      <c r="CV183" s="145" t="e">
        <f>CL183*Refining!$F$9</f>
        <v>#VALUE!</v>
      </c>
      <c r="CW183" s="145" t="e">
        <f>CM183*Refining!$F$10</f>
        <v>#VALUE!</v>
      </c>
      <c r="CX183" s="145" t="e">
        <f>CN183*Refining!$F$11</f>
        <v>#VALUE!</v>
      </c>
      <c r="CY183" s="145" t="e">
        <f>CO183*Refining!$F$12</f>
        <v>#VALUE!</v>
      </c>
      <c r="CZ183" s="185" t="e">
        <f t="shared" ref="CZ183:DS183" si="740">IF(CF183 = 0, "", CF183)</f>
        <v>#VALUE!</v>
      </c>
      <c r="DA183" s="186" t="e">
        <f t="shared" si="740"/>
        <v>#VALUE!</v>
      </c>
      <c r="DB183" s="186" t="e">
        <f t="shared" si="740"/>
        <v>#VALUE!</v>
      </c>
      <c r="DC183" s="186" t="e">
        <f t="shared" si="740"/>
        <v>#VALUE!</v>
      </c>
      <c r="DD183" s="186" t="e">
        <f t="shared" si="740"/>
        <v>#VALUE!</v>
      </c>
      <c r="DE183" s="186" t="e">
        <f t="shared" si="740"/>
        <v>#VALUE!</v>
      </c>
      <c r="DF183" s="186" t="e">
        <f t="shared" si="740"/>
        <v>#VALUE!</v>
      </c>
      <c r="DG183" s="186" t="e">
        <f t="shared" si="740"/>
        <v>#VALUE!</v>
      </c>
      <c r="DH183" s="186" t="e">
        <f t="shared" si="740"/>
        <v>#VALUE!</v>
      </c>
      <c r="DI183" s="187" t="e">
        <f t="shared" si="740"/>
        <v>#VALUE!</v>
      </c>
      <c r="DJ183" s="185" t="e">
        <f t="shared" si="740"/>
        <v>#VALUE!</v>
      </c>
      <c r="DK183" s="186" t="e">
        <f t="shared" si="740"/>
        <v>#VALUE!</v>
      </c>
      <c r="DL183" s="186" t="e">
        <f t="shared" si="740"/>
        <v>#VALUE!</v>
      </c>
      <c r="DM183" s="186" t="e">
        <f t="shared" si="740"/>
        <v>#VALUE!</v>
      </c>
      <c r="DN183" s="211" t="e">
        <f t="shared" si="740"/>
        <v>#VALUE!</v>
      </c>
      <c r="DO183" s="186" t="e">
        <f t="shared" si="740"/>
        <v>#VALUE!</v>
      </c>
      <c r="DP183" s="186" t="e">
        <f t="shared" si="740"/>
        <v>#VALUE!</v>
      </c>
      <c r="DQ183" s="186" t="e">
        <f t="shared" si="740"/>
        <v>#VALUE!</v>
      </c>
      <c r="DR183" s="186" t="e">
        <f t="shared" si="740"/>
        <v>#VALUE!</v>
      </c>
      <c r="DS183" s="187" t="e">
        <f t="shared" si="740"/>
        <v>#VALUE!</v>
      </c>
      <c r="DT183" s="185" t="e">
        <f t="shared" si="11"/>
        <v>#VALUE!</v>
      </c>
      <c r="DU183" s="189" t="e">
        <f t="shared" si="12"/>
        <v>#VALUE!</v>
      </c>
      <c r="DV183" s="133" t="e">
        <f>CZ183*'Ores &amp; Ingots'!$C$3+DA183*'Ores &amp; Ingots'!$C$4+DB183*'Ores &amp; Ingots'!$C$5+DC183*'Ores &amp; Ingots'!$C$6+DD183*'Ores &amp; Ingots'!$C$7+DE183*'Ores &amp; Ingots'!$C$8+DF183*'Ores &amp; Ingots'!$C$9+DG183*'Ores &amp; Ingots'!$C$10+DH183*'Ores &amp; Ingots'!$C$11+DI183*'Ores &amp; Ingots'!$C$12</f>
        <v>#VALUE!</v>
      </c>
      <c r="DW183" s="133" t="e">
        <f>DJ183*'Ores &amp; Ingots'!$B$3+DK183*'Ores &amp; Ingots'!$B$4+DL183*'Ores &amp; Ingots'!$B$5+DM183*'Ores &amp; Ingots'!$B$6+DN183*'Ores &amp; Ingots'!$B$7+DO183*'Ores &amp; Ingots'!$B$8+DP183*'Ores &amp; Ingots'!$B$9+DQ183*'Ores &amp; Ingots'!$B$10+DR183*'Ores &amp; Ingots'!$B$11+DS183*'Ores &amp; Ingots'!$B$12</f>
        <v>#VALUE!</v>
      </c>
      <c r="DX183" s="189" t="e">
        <f>CZ183*Refining!$G$3+DA183*Refining!$G$4+DB183*Refining!$G$5+DC183*Refining!$G$6+DD183*Refining!$G$7+DE183*Refining!$G$8+DF183*Refining!$G$9+DG183*Refining!$G$10+DH183*Refining!$G$11+DI183*Refining!$G$12</f>
        <v>#VALUE!</v>
      </c>
      <c r="DY183" s="189" t="e">
        <f t="shared" si="13"/>
        <v>#VALUE!</v>
      </c>
      <c r="DZ183" s="192" t="e">
        <f t="shared" si="14"/>
        <v>#VALUE!</v>
      </c>
      <c r="EA183" s="185" t="e">
        <f t="shared" si="15"/>
        <v>#VALUE!</v>
      </c>
      <c r="EB183" s="194" t="e">
        <f t="shared" ref="EB183:EC183" si="741">EA183/60</f>
        <v>#VALUE!</v>
      </c>
      <c r="EC183" s="194" t="e">
        <f t="shared" si="741"/>
        <v>#VALUE!</v>
      </c>
      <c r="ED183" s="185" t="e">
        <f t="shared" si="17"/>
        <v>#VALUE!</v>
      </c>
      <c r="EE183" s="194" t="e">
        <f t="shared" ref="EE183:EF183" si="742">ED183/1000</f>
        <v>#VALUE!</v>
      </c>
      <c r="EF183" s="196" t="e">
        <f t="shared" si="742"/>
        <v>#VALUE!</v>
      </c>
      <c r="EG183" s="130" t="e">
        <f t="shared" si="19"/>
        <v>#VALUE!</v>
      </c>
      <c r="EH183" s="132" t="e">
        <f t="shared" si="20"/>
        <v>#VALUE!</v>
      </c>
      <c r="EI183" s="133">
        <v>74</v>
      </c>
    </row>
    <row r="184" spans="1:139" ht="12.75" x14ac:dyDescent="0.2">
      <c r="A184" s="864"/>
      <c r="B184" s="135" t="s">
        <v>383</v>
      </c>
      <c r="C184" s="137" t="s">
        <v>156</v>
      </c>
      <c r="D184" s="137">
        <v>1</v>
      </c>
      <c r="E184" s="137">
        <v>1</v>
      </c>
      <c r="F184" s="137">
        <v>1</v>
      </c>
      <c r="G184" s="139">
        <f t="shared" si="0"/>
        <v>15.625</v>
      </c>
      <c r="H184" s="140">
        <v>6</v>
      </c>
      <c r="I184" s="140">
        <v>6</v>
      </c>
      <c r="J184" s="140">
        <f>H184/Main!$D$9</f>
        <v>1.2</v>
      </c>
      <c r="K184" s="140">
        <f>I184/Main!$D$10</f>
        <v>3</v>
      </c>
      <c r="L184" s="140">
        <f t="shared" si="1"/>
        <v>2.5</v>
      </c>
      <c r="M184" s="140">
        <v>1</v>
      </c>
      <c r="N184" s="143"/>
      <c r="O184" s="143"/>
      <c r="P184" s="143"/>
      <c r="Q184" s="145"/>
      <c r="R184" s="143"/>
      <c r="S184" s="146"/>
      <c r="T184" s="146"/>
      <c r="U184" s="143"/>
      <c r="V184" s="143"/>
      <c r="W184" s="146"/>
      <c r="X184" s="146"/>
      <c r="Y184" s="143"/>
      <c r="Z184" s="143"/>
      <c r="AA184" s="143"/>
      <c r="AB184" s="143"/>
      <c r="AC184" s="362" t="s">
        <v>34</v>
      </c>
      <c r="AD184" s="133">
        <v>0</v>
      </c>
      <c r="AE184" s="133">
        <v>0</v>
      </c>
      <c r="AF184" s="133">
        <v>0</v>
      </c>
      <c r="AG184" s="133">
        <v>0</v>
      </c>
      <c r="AH184" s="133">
        <v>0</v>
      </c>
      <c r="AI184" s="133">
        <v>10</v>
      </c>
      <c r="AJ184" s="133">
        <v>0</v>
      </c>
      <c r="AK184" s="133">
        <v>0</v>
      </c>
      <c r="AL184" s="133">
        <v>0</v>
      </c>
      <c r="AM184" s="133">
        <v>0</v>
      </c>
      <c r="AN184" s="133">
        <v>0</v>
      </c>
      <c r="AO184" s="133">
        <v>0</v>
      </c>
      <c r="AP184" s="167">
        <v>25</v>
      </c>
      <c r="AQ184" s="133">
        <v>0</v>
      </c>
      <c r="AR184" s="133">
        <v>0</v>
      </c>
      <c r="AS184" s="133">
        <v>0</v>
      </c>
      <c r="AT184" s="133">
        <v>0</v>
      </c>
      <c r="AU184" s="133">
        <v>0</v>
      </c>
      <c r="AV184" s="133">
        <v>0</v>
      </c>
      <c r="AW184" s="133">
        <v>0</v>
      </c>
      <c r="AX184" s="133">
        <v>0</v>
      </c>
      <c r="AY184" s="161" t="str">
        <f t="shared" ref="AY184:BS184" si="743">IF(AD184 = 0, "", AD184)</f>
        <v/>
      </c>
      <c r="AZ184" s="137" t="str">
        <f t="shared" si="743"/>
        <v/>
      </c>
      <c r="BA184" s="137" t="str">
        <f t="shared" si="743"/>
        <v/>
      </c>
      <c r="BB184" s="137" t="str">
        <f t="shared" si="743"/>
        <v/>
      </c>
      <c r="BC184" s="137" t="str">
        <f t="shared" si="743"/>
        <v/>
      </c>
      <c r="BD184" s="133">
        <f t="shared" si="743"/>
        <v>10</v>
      </c>
      <c r="BE184" s="137" t="str">
        <f t="shared" si="743"/>
        <v/>
      </c>
      <c r="BF184" s="137" t="str">
        <f t="shared" si="743"/>
        <v/>
      </c>
      <c r="BG184" s="137" t="str">
        <f t="shared" si="743"/>
        <v/>
      </c>
      <c r="BH184" s="137" t="str">
        <f t="shared" si="743"/>
        <v/>
      </c>
      <c r="BI184" s="137" t="str">
        <f t="shared" si="743"/>
        <v/>
      </c>
      <c r="BJ184" s="137" t="str">
        <f t="shared" si="743"/>
        <v/>
      </c>
      <c r="BK184" s="167">
        <f t="shared" si="743"/>
        <v>25</v>
      </c>
      <c r="BL184" s="137" t="str">
        <f t="shared" si="743"/>
        <v/>
      </c>
      <c r="BM184" s="137" t="str">
        <f t="shared" si="743"/>
        <v/>
      </c>
      <c r="BN184" s="137" t="str">
        <f t="shared" si="743"/>
        <v/>
      </c>
      <c r="BO184" s="137" t="str">
        <f t="shared" si="743"/>
        <v/>
      </c>
      <c r="BP184" s="137" t="str">
        <f t="shared" si="743"/>
        <v/>
      </c>
      <c r="BQ184" s="137" t="str">
        <f t="shared" si="743"/>
        <v/>
      </c>
      <c r="BR184" s="137" t="str">
        <f t="shared" si="743"/>
        <v/>
      </c>
      <c r="BS184" s="169" t="str">
        <f t="shared" si="743"/>
        <v/>
      </c>
      <c r="BT184" s="174" t="e">
        <f>$AY184*Assembly!Z$4+$AZ184*Assembly!Z$5+$BA184*Assembly!Z$6+$BB184*Assembly!Z$7+$BC184*Assembly!Z$8+$BD184*Assembly!Z$9+$BE184*Assembly!Z$10+$BF184*Assembly!Z$11+$BG184*Assembly!Z$12+$BH184*Assembly!Z$13+$BI184*Assembly!Z$14+$BJ184*Assembly!Z$15+$BK184*Assembly!Z$16+$BL184*Assembly!Z$17+$BM184*Assembly!Z$18+$BN184*Assembly!Z$19+$BO184*Assembly!Z$20+$BP184*Assembly!Z$21+$BQ184*Assembly!Z$22+$BR184*Assembly!Z$23+$BS184*Assembly!Z$24</f>
        <v>#VALUE!</v>
      </c>
      <c r="BU184" s="133" t="e">
        <f t="shared" si="3"/>
        <v>#VALUE!</v>
      </c>
      <c r="BV184" s="133"/>
      <c r="BW184" s="133" t="e">
        <f>$AY184*Assembly!AD$4+$AZ184*Assembly!AD$5+$BA184*Assembly!AD$6+$BB184*Assembly!AD$7+$BC184*Assembly!AD$8+$BD184*Assembly!AD$9+$BE184*Assembly!AD$10+$BF184*Assembly!AD$11+$BG184*Assembly!AD$12+$BH184*Assembly!AD$13+$BI184*Assembly!AD$14+$BJ184*Assembly!AD$15+$BK184*Assembly!AD$16+$BL184*Assembly!AD$17+$BM184*Assembly!AD$18+$BN184*Assembly!AD$19+$BO184*Assembly!AD$20+$BP184*Assembly!AD$21+$BQ184*Assembly!AD$22+$BR184*Assembly!AD$23+$BS184*Assembly!AD$24</f>
        <v>#VALUE!</v>
      </c>
      <c r="BX184" s="177" t="e">
        <f t="shared" si="4"/>
        <v>#VALUE!</v>
      </c>
      <c r="BY184" s="178" t="e">
        <f t="shared" si="5"/>
        <v>#VALUE!</v>
      </c>
      <c r="BZ184" s="179" t="e">
        <f t="shared" si="6"/>
        <v>#VALUE!</v>
      </c>
      <c r="CA184" s="178" t="e">
        <f t="shared" si="7"/>
        <v>#VALUE!</v>
      </c>
      <c r="CB184" s="133" t="e">
        <f>$AY184*Assembly!Y$4+$AZ184*Assembly!Y$5+$BA184*Assembly!Y$6+$BB184*Assembly!Y$7+$BC184*Assembly!Y$8+$BD184*Assembly!Y$9+$BE184*Assembly!Y$10+$BF184*Assembly!Y$11+$BG184*Assembly!Y$12+$BH184*Assembly!Y$13+$BI184*Assembly!Y$14+$BJ184*Assembly!Y$15+$BK184*Assembly!Y$16+$BL184*Assembly!Y$17+$BM184*Assembly!Y$18+$BN184*Assembly!Y$19+$BO184*Assembly!Y$20+$BP184*Assembly!Y$21+$BQ184*Assembly!Y$22+$BR184*Assembly!Y$23+$BS184*Assembly!Y$24</f>
        <v>#VALUE!</v>
      </c>
      <c r="CC184" s="133" t="e">
        <f t="shared" si="8"/>
        <v>#VALUE!</v>
      </c>
      <c r="CD184" s="130" t="e">
        <f t="shared" si="9"/>
        <v>#VALUE!</v>
      </c>
      <c r="CE184" s="183" t="e">
        <f>$AY184*Assembly!AC$4+$AZ184*Assembly!AC$5+$BA184*Assembly!AC$6+$BB184*Assembly!AC$7+$BC184*Assembly!AC$8+$BD184*Assembly!AC$9+$BE184*Assembly!AC$10+$BF184*Assembly!AC$11+$BG184*Assembly!AC$12+$BH184*Assembly!AC$13+$BI184*Assembly!AC$14+$BJ184*Assembly!AC$15+$BK184*Assembly!AC$16+$BL184*Assembly!AC$17+$BM184*Assembly!AC$18+$BN184*Assembly!AC$19+$BO184*Assembly!AC$20+$BP184*Assembly!AC$21+$BQ184*Assembly!AC$22+$BR184*Assembly!AC$23+$BS184*Assembly!AC$24</f>
        <v>#VALUE!</v>
      </c>
      <c r="CF184" s="145" t="e">
        <f>$AY184*Assembly!M$4+$AZ184*Assembly!M$5+$BA184*Assembly!M$6+$BB184*Assembly!M$7+$BC184*Assembly!M$8+$BD184*Assembly!M$9+$BE184*Assembly!M$10+$BF184*Assembly!M$11+$BG184*Assembly!M$12+$BH184*Assembly!M$13+$BI184*Assembly!M$14+$BJ184*Assembly!M$15+$BK184*Assembly!M$16+$BL184*Assembly!M$17+$BM184*Assembly!M$18+$BN184*Assembly!M$19+$BO184*Assembly!M$20+$BP184*Assembly!M$21+$BQ184*Assembly!M$22+$BR184*Assembly!M$23+$BS184*Assembly!M$24</f>
        <v>#VALUE!</v>
      </c>
      <c r="CG184" s="145" t="e">
        <f>$AY184*Assembly!N$4+$AZ184*Assembly!N$5+$BA184*Assembly!N$6+$BB184*Assembly!N$7+$BC184*Assembly!N$8+$BD184*Assembly!N$9+$BE184*Assembly!N$10+$BF184*Assembly!N$11+$BG184*Assembly!N$12+$BH184*Assembly!N$13+$BI184*Assembly!N$14+$BJ184*Assembly!N$15+$BK184*Assembly!N$16+$BL184*Assembly!N$17+$BM184*Assembly!N$18+$BN184*Assembly!N$19+$BO184*Assembly!N$20+$BP184*Assembly!N$21+$BQ184*Assembly!N$22+$BR184*Assembly!N$23+$BS184*Assembly!N$24</f>
        <v>#VALUE!</v>
      </c>
      <c r="CH184" s="145" t="e">
        <f>$AY184*Assembly!O$4+$AZ184*Assembly!O$5+$BA184*Assembly!O$6+$BB184*Assembly!O$7+$BC184*Assembly!O$8+$BD184*Assembly!O$9+$BE184*Assembly!O$10+$BF184*Assembly!O$11+$BG184*Assembly!O$12+$BH184*Assembly!O$13+$BI184*Assembly!O$14+$BJ184*Assembly!O$15+$BK184*Assembly!O$16+$BL184*Assembly!O$17+$BM184*Assembly!O$18+$BN184*Assembly!O$19+$BO184*Assembly!O$20+$BP184*Assembly!O$21+$BQ184*Assembly!O$22+$BR184*Assembly!O$23+$BS184*Assembly!O$24</f>
        <v>#VALUE!</v>
      </c>
      <c r="CI184" s="140" t="e">
        <f>$AY184*Assembly!P$4+$AZ184*Assembly!P$5+$BA184*Assembly!P$6+$BB184*Assembly!P$7+$BC184*Assembly!P$8+$BD184*Assembly!P$9+$BE184*Assembly!P$10+$BF184*Assembly!P$11+$BG184*Assembly!P$12+$BH184*Assembly!P$13+$BI184*Assembly!P$14+$BJ184*Assembly!P$15+$BK184*Assembly!P$16+$BL184*Assembly!P$17+$BM184*Assembly!P$18+$BN184*Assembly!P$19+$BO184*Assembly!P$20+$BP184*Assembly!P$21+$BQ184*Assembly!P$22+$BR184*Assembly!P$23+$BS184*Assembly!P$24</f>
        <v>#VALUE!</v>
      </c>
      <c r="CJ184" s="140" t="e">
        <f>$AY184*Assembly!Q$4+$AZ184*Assembly!Q$5+$BA184*Assembly!Q$6+$BB184*Assembly!Q$7+$BC184*Assembly!Q$8+$BD184*Assembly!Q$9+$BE184*Assembly!Q$10+$BF184*Assembly!Q$11+$BG184*Assembly!Q$12+$BH184*Assembly!Q$13+$BI184*Assembly!Q$14+$BJ184*Assembly!Q$15+$BK184*Assembly!Q$16+$BL184*Assembly!Q$17+$BM184*Assembly!Q$18+$BN184*Assembly!Q$19+$BO184*Assembly!Q$20+$BP184*Assembly!Q$21+$BQ184*Assembly!Q$22+$BR184*Assembly!Q$23+$BS184*Assembly!Q$24</f>
        <v>#VALUE!</v>
      </c>
      <c r="CK184" s="145" t="e">
        <f>$AY184*Assembly!R$4+$AZ184*Assembly!R$5+$BA184*Assembly!R$6+$BB184*Assembly!R$7+$BC184*Assembly!R$8+$BD184*Assembly!R$9+$BE184*Assembly!R$10+$BF184*Assembly!R$11+$BG184*Assembly!R$12+$BH184*Assembly!R$13+$BI184*Assembly!R$14+$BJ184*Assembly!R$15+$BK184*Assembly!R$16+$BL184*Assembly!R$17+$BM184*Assembly!R$18+$BN184*Assembly!R$19+$BO184*Assembly!R$20+$BP184*Assembly!R$21+$BQ184*Assembly!R$22+$BR184*Assembly!R$23+$BS184*Assembly!R$24</f>
        <v>#VALUE!</v>
      </c>
      <c r="CL184" s="140" t="e">
        <f>$AY184*Assembly!S$4+$AZ184*Assembly!S$5+$BA184*Assembly!S$6+$BB184*Assembly!S$7+$BC184*Assembly!S$8+$BD184*Assembly!S$9+$BE184*Assembly!S$10+$BF184*Assembly!S$11+$BG184*Assembly!S$12+$BH184*Assembly!S$13+$BI184*Assembly!S$14+$BJ184*Assembly!S$15+$BK184*Assembly!S$16+$BL184*Assembly!S$17+$BM184*Assembly!S$18+$BN184*Assembly!S$19+$BO184*Assembly!S$20+$BP184*Assembly!S$21+$BQ184*Assembly!S$22+$BR184*Assembly!S$23+$BS184*Assembly!S$24</f>
        <v>#VALUE!</v>
      </c>
      <c r="CM184" s="140" t="e">
        <f>$AY184*Assembly!T$4+$AZ184*Assembly!T$5+$BA184*Assembly!T$6+$BB184*Assembly!T$7+$BC184*Assembly!T$8+$BD184*Assembly!T$9+$BE184*Assembly!T$10+$BF184*Assembly!T$11+$BG184*Assembly!T$12+$BH184*Assembly!T$13+$BI184*Assembly!T$14+$BJ184*Assembly!T$15+$BK184*Assembly!T$16+$BL184*Assembly!T$17+$BM184*Assembly!T$18+$BN184*Assembly!T$19+$BO184*Assembly!T$20+$BP184*Assembly!T$21+$BQ184*Assembly!T$22+$BR184*Assembly!T$23+$BS184*Assembly!T$24</f>
        <v>#VALUE!</v>
      </c>
      <c r="CN184" s="140" t="e">
        <f>$AY184*Assembly!U$4+$AZ184*Assembly!U$5+$BA184*Assembly!U$6+$BB184*Assembly!U$7+$BC184*Assembly!U$8+$BD184*Assembly!U$9+$BE184*Assembly!U$10+$BF184*Assembly!U$11+$BG184*Assembly!U$12+$BH184*Assembly!U$13+$BI184*Assembly!U$14+$BJ184*Assembly!U$15+$BK184*Assembly!U$16+$BL184*Assembly!U$17+$BM184*Assembly!U$18+$BN184*Assembly!U$19+$BO184*Assembly!U$20+$BP184*Assembly!U$21+$BQ184*Assembly!U$22+$BR184*Assembly!U$23+$BS184*Assembly!U$24</f>
        <v>#VALUE!</v>
      </c>
      <c r="CO184" s="145" t="e">
        <f>$AY184*Assembly!V$4+$AZ184*Assembly!V$5+$BA184*Assembly!V$6+$BB184*Assembly!V$7+$BC184*Assembly!V$8+$BD184*Assembly!V$9+$BE184*Assembly!V$10+$BF184*Assembly!V$11+$BG184*Assembly!V$12+$BH184*Assembly!V$13+$BI184*Assembly!V$14+$BJ184*Assembly!V$15+$BK184*Assembly!V$16+$BL184*Assembly!V$17+$BM184*Assembly!V$18+$BN184*Assembly!V$19+$BO184*Assembly!V$20+$BP184*Assembly!V$21+$BQ184*Assembly!V$22+$BR184*Assembly!V$23+$BS184*Assembly!V$24</f>
        <v>#VALUE!</v>
      </c>
      <c r="CP184" s="145" t="e">
        <f>CF184*Refining!$F$3</f>
        <v>#VALUE!</v>
      </c>
      <c r="CQ184" s="145" t="e">
        <f>CG184*Refining!$F$4</f>
        <v>#VALUE!</v>
      </c>
      <c r="CR184" s="145" t="e">
        <f>CH184*Refining!$F$5</f>
        <v>#VALUE!</v>
      </c>
      <c r="CS184" s="145" t="e">
        <f>CI184*Refining!$F$6</f>
        <v>#VALUE!</v>
      </c>
      <c r="CT184" s="145" t="e">
        <f>CJ184*Refining!$F$7</f>
        <v>#VALUE!</v>
      </c>
      <c r="CU184" s="145" t="e">
        <f>CK184*Refining!$F$8</f>
        <v>#VALUE!</v>
      </c>
      <c r="CV184" s="145" t="e">
        <f>CL184*Refining!$F$9</f>
        <v>#VALUE!</v>
      </c>
      <c r="CW184" s="145" t="e">
        <f>CM184*Refining!$F$10</f>
        <v>#VALUE!</v>
      </c>
      <c r="CX184" s="145" t="e">
        <f>CN184*Refining!$F$11</f>
        <v>#VALUE!</v>
      </c>
      <c r="CY184" s="145" t="e">
        <f>CO184*Refining!$F$12</f>
        <v>#VALUE!</v>
      </c>
      <c r="CZ184" s="185" t="e">
        <f t="shared" ref="CZ184:DS184" si="744">IF(CF184 = 0, "", CF184)</f>
        <v>#VALUE!</v>
      </c>
      <c r="DA184" s="186" t="e">
        <f t="shared" si="744"/>
        <v>#VALUE!</v>
      </c>
      <c r="DB184" s="186" t="e">
        <f t="shared" si="744"/>
        <v>#VALUE!</v>
      </c>
      <c r="DC184" s="186" t="e">
        <f t="shared" si="744"/>
        <v>#VALUE!</v>
      </c>
      <c r="DD184" s="186" t="e">
        <f t="shared" si="744"/>
        <v>#VALUE!</v>
      </c>
      <c r="DE184" s="186" t="e">
        <f t="shared" si="744"/>
        <v>#VALUE!</v>
      </c>
      <c r="DF184" s="186" t="e">
        <f t="shared" si="744"/>
        <v>#VALUE!</v>
      </c>
      <c r="DG184" s="186" t="e">
        <f t="shared" si="744"/>
        <v>#VALUE!</v>
      </c>
      <c r="DH184" s="186" t="e">
        <f t="shared" si="744"/>
        <v>#VALUE!</v>
      </c>
      <c r="DI184" s="187" t="e">
        <f t="shared" si="744"/>
        <v>#VALUE!</v>
      </c>
      <c r="DJ184" s="185" t="e">
        <f t="shared" si="744"/>
        <v>#VALUE!</v>
      </c>
      <c r="DK184" s="186" t="e">
        <f t="shared" si="744"/>
        <v>#VALUE!</v>
      </c>
      <c r="DL184" s="186" t="e">
        <f t="shared" si="744"/>
        <v>#VALUE!</v>
      </c>
      <c r="DM184" s="186" t="e">
        <f t="shared" si="744"/>
        <v>#VALUE!</v>
      </c>
      <c r="DN184" s="211" t="e">
        <f t="shared" si="744"/>
        <v>#VALUE!</v>
      </c>
      <c r="DO184" s="186" t="e">
        <f t="shared" si="744"/>
        <v>#VALUE!</v>
      </c>
      <c r="DP184" s="186" t="e">
        <f t="shared" si="744"/>
        <v>#VALUE!</v>
      </c>
      <c r="DQ184" s="186" t="e">
        <f t="shared" si="744"/>
        <v>#VALUE!</v>
      </c>
      <c r="DR184" s="186" t="e">
        <f t="shared" si="744"/>
        <v>#VALUE!</v>
      </c>
      <c r="DS184" s="187" t="e">
        <f t="shared" si="744"/>
        <v>#VALUE!</v>
      </c>
      <c r="DT184" s="185" t="e">
        <f t="shared" si="11"/>
        <v>#VALUE!</v>
      </c>
      <c r="DU184" s="189" t="e">
        <f t="shared" si="12"/>
        <v>#VALUE!</v>
      </c>
      <c r="DV184" s="133" t="e">
        <f>CZ184*'Ores &amp; Ingots'!$C$3+DA184*'Ores &amp; Ingots'!$C$4+DB184*'Ores &amp; Ingots'!$C$5+DC184*'Ores &amp; Ingots'!$C$6+DD184*'Ores &amp; Ingots'!$C$7+DE184*'Ores &amp; Ingots'!$C$8+DF184*'Ores &amp; Ingots'!$C$9+DG184*'Ores &amp; Ingots'!$C$10+DH184*'Ores &amp; Ingots'!$C$11+DI184*'Ores &amp; Ingots'!$C$12</f>
        <v>#VALUE!</v>
      </c>
      <c r="DW184" s="133" t="e">
        <f>DJ184*'Ores &amp; Ingots'!$B$3+DK184*'Ores &amp; Ingots'!$B$4+DL184*'Ores &amp; Ingots'!$B$5+DM184*'Ores &amp; Ingots'!$B$6+DN184*'Ores &amp; Ingots'!$B$7+DO184*'Ores &amp; Ingots'!$B$8+DP184*'Ores &amp; Ingots'!$B$9+DQ184*'Ores &amp; Ingots'!$B$10+DR184*'Ores &amp; Ingots'!$B$11+DS184*'Ores &amp; Ingots'!$B$12</f>
        <v>#VALUE!</v>
      </c>
      <c r="DX184" s="189" t="e">
        <f>CZ184*Refining!$G$3+DA184*Refining!$G$4+DB184*Refining!$G$5+DC184*Refining!$G$6+DD184*Refining!$G$7+DE184*Refining!$G$8+DF184*Refining!$G$9+DG184*Refining!$G$10+DH184*Refining!$G$11+DI184*Refining!$G$12</f>
        <v>#VALUE!</v>
      </c>
      <c r="DY184" s="189" t="e">
        <f t="shared" si="13"/>
        <v>#VALUE!</v>
      </c>
      <c r="DZ184" s="192" t="e">
        <f t="shared" si="14"/>
        <v>#VALUE!</v>
      </c>
      <c r="EA184" s="185" t="e">
        <f t="shared" si="15"/>
        <v>#VALUE!</v>
      </c>
      <c r="EB184" s="194" t="e">
        <f t="shared" ref="EB184:EC184" si="745">EA184/60</f>
        <v>#VALUE!</v>
      </c>
      <c r="EC184" s="194" t="e">
        <f t="shared" si="745"/>
        <v>#VALUE!</v>
      </c>
      <c r="ED184" s="185" t="e">
        <f t="shared" si="17"/>
        <v>#VALUE!</v>
      </c>
      <c r="EE184" s="194" t="e">
        <f t="shared" ref="EE184:EF184" si="746">ED184/1000</f>
        <v>#VALUE!</v>
      </c>
      <c r="EF184" s="196" t="e">
        <f t="shared" si="746"/>
        <v>#VALUE!</v>
      </c>
      <c r="EG184" s="130" t="e">
        <f t="shared" si="19"/>
        <v>#VALUE!</v>
      </c>
      <c r="EH184" s="132" t="e">
        <f t="shared" si="20"/>
        <v>#VALUE!</v>
      </c>
      <c r="EI184" s="133" t="s">
        <v>28</v>
      </c>
    </row>
    <row r="185" spans="1:139" ht="12.75" x14ac:dyDescent="0.2">
      <c r="A185" s="864"/>
      <c r="B185" s="135" t="s">
        <v>383</v>
      </c>
      <c r="C185" s="137" t="s">
        <v>156</v>
      </c>
      <c r="D185" s="137">
        <v>1</v>
      </c>
      <c r="E185" s="137">
        <v>1</v>
      </c>
      <c r="F185" s="137">
        <v>2</v>
      </c>
      <c r="G185" s="139">
        <f t="shared" si="0"/>
        <v>31.25</v>
      </c>
      <c r="H185" s="140">
        <v>8</v>
      </c>
      <c r="I185" s="140">
        <v>8</v>
      </c>
      <c r="J185" s="140">
        <f>H185/Main!$D$9</f>
        <v>1.6</v>
      </c>
      <c r="K185" s="140">
        <f>I185/Main!$D$10</f>
        <v>4</v>
      </c>
      <c r="L185" s="140">
        <f t="shared" si="1"/>
        <v>2.5</v>
      </c>
      <c r="M185" s="140">
        <v>1</v>
      </c>
      <c r="N185" s="143"/>
      <c r="O185" s="143"/>
      <c r="P185" s="143"/>
      <c r="Q185" s="145"/>
      <c r="R185" s="143"/>
      <c r="S185" s="146"/>
      <c r="T185" s="146"/>
      <c r="U185" s="143"/>
      <c r="V185" s="143"/>
      <c r="W185" s="146"/>
      <c r="X185" s="146"/>
      <c r="Y185" s="143"/>
      <c r="Z185" s="143"/>
      <c r="AA185" s="143"/>
      <c r="AB185" s="143"/>
      <c r="AC185" s="362" t="s">
        <v>34</v>
      </c>
      <c r="AD185" s="133">
        <v>0</v>
      </c>
      <c r="AE185" s="133">
        <v>0</v>
      </c>
      <c r="AF185" s="133">
        <v>0</v>
      </c>
      <c r="AG185" s="133">
        <v>0</v>
      </c>
      <c r="AH185" s="133">
        <v>0</v>
      </c>
      <c r="AI185" s="133">
        <v>15</v>
      </c>
      <c r="AJ185" s="133">
        <v>0</v>
      </c>
      <c r="AK185" s="133">
        <v>0</v>
      </c>
      <c r="AL185" s="133">
        <v>0</v>
      </c>
      <c r="AM185" s="133">
        <v>0</v>
      </c>
      <c r="AN185" s="133">
        <v>0</v>
      </c>
      <c r="AO185" s="133">
        <v>0</v>
      </c>
      <c r="AP185" s="167">
        <v>40</v>
      </c>
      <c r="AQ185" s="133">
        <v>0</v>
      </c>
      <c r="AR185" s="133">
        <v>0</v>
      </c>
      <c r="AS185" s="133">
        <v>0</v>
      </c>
      <c r="AT185" s="133">
        <v>0</v>
      </c>
      <c r="AU185" s="133">
        <v>0</v>
      </c>
      <c r="AV185" s="133">
        <v>0</v>
      </c>
      <c r="AW185" s="133">
        <v>0</v>
      </c>
      <c r="AX185" s="133">
        <v>0</v>
      </c>
      <c r="AY185" s="161" t="str">
        <f t="shared" ref="AY185:BS185" si="747">IF(AD185 = 0, "", AD185)</f>
        <v/>
      </c>
      <c r="AZ185" s="137" t="str">
        <f t="shared" si="747"/>
        <v/>
      </c>
      <c r="BA185" s="137" t="str">
        <f t="shared" si="747"/>
        <v/>
      </c>
      <c r="BB185" s="137" t="str">
        <f t="shared" si="747"/>
        <v/>
      </c>
      <c r="BC185" s="137" t="str">
        <f t="shared" si="747"/>
        <v/>
      </c>
      <c r="BD185" s="133">
        <f t="shared" si="747"/>
        <v>15</v>
      </c>
      <c r="BE185" s="137" t="str">
        <f t="shared" si="747"/>
        <v/>
      </c>
      <c r="BF185" s="137" t="str">
        <f t="shared" si="747"/>
        <v/>
      </c>
      <c r="BG185" s="137" t="str">
        <f t="shared" si="747"/>
        <v/>
      </c>
      <c r="BH185" s="137" t="str">
        <f t="shared" si="747"/>
        <v/>
      </c>
      <c r="BI185" s="137" t="str">
        <f t="shared" si="747"/>
        <v/>
      </c>
      <c r="BJ185" s="137" t="str">
        <f t="shared" si="747"/>
        <v/>
      </c>
      <c r="BK185" s="167">
        <f t="shared" si="747"/>
        <v>40</v>
      </c>
      <c r="BL185" s="137" t="str">
        <f t="shared" si="747"/>
        <v/>
      </c>
      <c r="BM185" s="137" t="str">
        <f t="shared" si="747"/>
        <v/>
      </c>
      <c r="BN185" s="137" t="str">
        <f t="shared" si="747"/>
        <v/>
      </c>
      <c r="BO185" s="137" t="str">
        <f t="shared" si="747"/>
        <v/>
      </c>
      <c r="BP185" s="137" t="str">
        <f t="shared" si="747"/>
        <v/>
      </c>
      <c r="BQ185" s="137" t="str">
        <f t="shared" si="747"/>
        <v/>
      </c>
      <c r="BR185" s="137" t="str">
        <f t="shared" si="747"/>
        <v/>
      </c>
      <c r="BS185" s="169" t="str">
        <f t="shared" si="747"/>
        <v/>
      </c>
      <c r="BT185" s="174" t="e">
        <f>$AY185*Assembly!Z$4+$AZ185*Assembly!Z$5+$BA185*Assembly!Z$6+$BB185*Assembly!Z$7+$BC185*Assembly!Z$8+$BD185*Assembly!Z$9+$BE185*Assembly!Z$10+$BF185*Assembly!Z$11+$BG185*Assembly!Z$12+$BH185*Assembly!Z$13+$BI185*Assembly!Z$14+$BJ185*Assembly!Z$15+$BK185*Assembly!Z$16+$BL185*Assembly!Z$17+$BM185*Assembly!Z$18+$BN185*Assembly!Z$19+$BO185*Assembly!Z$20+$BP185*Assembly!Z$21+$BQ185*Assembly!Z$22+$BR185*Assembly!Z$23+$BS185*Assembly!Z$24</f>
        <v>#VALUE!</v>
      </c>
      <c r="BU185" s="133" t="e">
        <f t="shared" si="3"/>
        <v>#VALUE!</v>
      </c>
      <c r="BV185" s="133"/>
      <c r="BW185" s="133" t="e">
        <f>$AY185*Assembly!AD$4+$AZ185*Assembly!AD$5+$BA185*Assembly!AD$6+$BB185*Assembly!AD$7+$BC185*Assembly!AD$8+$BD185*Assembly!AD$9+$BE185*Assembly!AD$10+$BF185*Assembly!AD$11+$BG185*Assembly!AD$12+$BH185*Assembly!AD$13+$BI185*Assembly!AD$14+$BJ185*Assembly!AD$15+$BK185*Assembly!AD$16+$BL185*Assembly!AD$17+$BM185*Assembly!AD$18+$BN185*Assembly!AD$19+$BO185*Assembly!AD$20+$BP185*Assembly!AD$21+$BQ185*Assembly!AD$22+$BR185*Assembly!AD$23+$BS185*Assembly!AD$24</f>
        <v>#VALUE!</v>
      </c>
      <c r="BX185" s="177" t="e">
        <f t="shared" si="4"/>
        <v>#VALUE!</v>
      </c>
      <c r="BY185" s="178" t="e">
        <f t="shared" si="5"/>
        <v>#VALUE!</v>
      </c>
      <c r="BZ185" s="179" t="e">
        <f t="shared" si="6"/>
        <v>#VALUE!</v>
      </c>
      <c r="CA185" s="178" t="e">
        <f t="shared" si="7"/>
        <v>#VALUE!</v>
      </c>
      <c r="CB185" s="133" t="e">
        <f>$AY185*Assembly!Y$4+$AZ185*Assembly!Y$5+$BA185*Assembly!Y$6+$BB185*Assembly!Y$7+$BC185*Assembly!Y$8+$BD185*Assembly!Y$9+$BE185*Assembly!Y$10+$BF185*Assembly!Y$11+$BG185*Assembly!Y$12+$BH185*Assembly!Y$13+$BI185*Assembly!Y$14+$BJ185*Assembly!Y$15+$BK185*Assembly!Y$16+$BL185*Assembly!Y$17+$BM185*Assembly!Y$18+$BN185*Assembly!Y$19+$BO185*Assembly!Y$20+$BP185*Assembly!Y$21+$BQ185*Assembly!Y$22+$BR185*Assembly!Y$23+$BS185*Assembly!Y$24</f>
        <v>#VALUE!</v>
      </c>
      <c r="CC185" s="133" t="e">
        <f t="shared" si="8"/>
        <v>#VALUE!</v>
      </c>
      <c r="CD185" s="130" t="e">
        <f t="shared" si="9"/>
        <v>#VALUE!</v>
      </c>
      <c r="CE185" s="183" t="e">
        <f>$AY185*Assembly!AC$4+$AZ185*Assembly!AC$5+$BA185*Assembly!AC$6+$BB185*Assembly!AC$7+$BC185*Assembly!AC$8+$BD185*Assembly!AC$9+$BE185*Assembly!AC$10+$BF185*Assembly!AC$11+$BG185*Assembly!AC$12+$BH185*Assembly!AC$13+$BI185*Assembly!AC$14+$BJ185*Assembly!AC$15+$BK185*Assembly!AC$16+$BL185*Assembly!AC$17+$BM185*Assembly!AC$18+$BN185*Assembly!AC$19+$BO185*Assembly!AC$20+$BP185*Assembly!AC$21+$BQ185*Assembly!AC$22+$BR185*Assembly!AC$23+$BS185*Assembly!AC$24</f>
        <v>#VALUE!</v>
      </c>
      <c r="CF185" s="145" t="e">
        <f>$AY185*Assembly!M$4+$AZ185*Assembly!M$5+$BA185*Assembly!M$6+$BB185*Assembly!M$7+$BC185*Assembly!M$8+$BD185*Assembly!M$9+$BE185*Assembly!M$10+$BF185*Assembly!M$11+$BG185*Assembly!M$12+$BH185*Assembly!M$13+$BI185*Assembly!M$14+$BJ185*Assembly!M$15+$BK185*Assembly!M$16+$BL185*Assembly!M$17+$BM185*Assembly!M$18+$BN185*Assembly!M$19+$BO185*Assembly!M$20+$BP185*Assembly!M$21+$BQ185*Assembly!M$22+$BR185*Assembly!M$23+$BS185*Assembly!M$24</f>
        <v>#VALUE!</v>
      </c>
      <c r="CG185" s="145" t="e">
        <f>$AY185*Assembly!N$4+$AZ185*Assembly!N$5+$BA185*Assembly!N$6+$BB185*Assembly!N$7+$BC185*Assembly!N$8+$BD185*Assembly!N$9+$BE185*Assembly!N$10+$BF185*Assembly!N$11+$BG185*Assembly!N$12+$BH185*Assembly!N$13+$BI185*Assembly!N$14+$BJ185*Assembly!N$15+$BK185*Assembly!N$16+$BL185*Assembly!N$17+$BM185*Assembly!N$18+$BN185*Assembly!N$19+$BO185*Assembly!N$20+$BP185*Assembly!N$21+$BQ185*Assembly!N$22+$BR185*Assembly!N$23+$BS185*Assembly!N$24</f>
        <v>#VALUE!</v>
      </c>
      <c r="CH185" s="145" t="e">
        <f>$AY185*Assembly!O$4+$AZ185*Assembly!O$5+$BA185*Assembly!O$6+$BB185*Assembly!O$7+$BC185*Assembly!O$8+$BD185*Assembly!O$9+$BE185*Assembly!O$10+$BF185*Assembly!O$11+$BG185*Assembly!O$12+$BH185*Assembly!O$13+$BI185*Assembly!O$14+$BJ185*Assembly!O$15+$BK185*Assembly!O$16+$BL185*Assembly!O$17+$BM185*Assembly!O$18+$BN185*Assembly!O$19+$BO185*Assembly!O$20+$BP185*Assembly!O$21+$BQ185*Assembly!O$22+$BR185*Assembly!O$23+$BS185*Assembly!O$24</f>
        <v>#VALUE!</v>
      </c>
      <c r="CI185" s="140" t="e">
        <f>$AY185*Assembly!P$4+$AZ185*Assembly!P$5+$BA185*Assembly!P$6+$BB185*Assembly!P$7+$BC185*Assembly!P$8+$BD185*Assembly!P$9+$BE185*Assembly!P$10+$BF185*Assembly!P$11+$BG185*Assembly!P$12+$BH185*Assembly!P$13+$BI185*Assembly!P$14+$BJ185*Assembly!P$15+$BK185*Assembly!P$16+$BL185*Assembly!P$17+$BM185*Assembly!P$18+$BN185*Assembly!P$19+$BO185*Assembly!P$20+$BP185*Assembly!P$21+$BQ185*Assembly!P$22+$BR185*Assembly!P$23+$BS185*Assembly!P$24</f>
        <v>#VALUE!</v>
      </c>
      <c r="CJ185" s="140" t="e">
        <f>$AY185*Assembly!Q$4+$AZ185*Assembly!Q$5+$BA185*Assembly!Q$6+$BB185*Assembly!Q$7+$BC185*Assembly!Q$8+$BD185*Assembly!Q$9+$BE185*Assembly!Q$10+$BF185*Assembly!Q$11+$BG185*Assembly!Q$12+$BH185*Assembly!Q$13+$BI185*Assembly!Q$14+$BJ185*Assembly!Q$15+$BK185*Assembly!Q$16+$BL185*Assembly!Q$17+$BM185*Assembly!Q$18+$BN185*Assembly!Q$19+$BO185*Assembly!Q$20+$BP185*Assembly!Q$21+$BQ185*Assembly!Q$22+$BR185*Assembly!Q$23+$BS185*Assembly!Q$24</f>
        <v>#VALUE!</v>
      </c>
      <c r="CK185" s="145" t="e">
        <f>$AY185*Assembly!R$4+$AZ185*Assembly!R$5+$BA185*Assembly!R$6+$BB185*Assembly!R$7+$BC185*Assembly!R$8+$BD185*Assembly!R$9+$BE185*Assembly!R$10+$BF185*Assembly!R$11+$BG185*Assembly!R$12+$BH185*Assembly!R$13+$BI185*Assembly!R$14+$BJ185*Assembly!R$15+$BK185*Assembly!R$16+$BL185*Assembly!R$17+$BM185*Assembly!R$18+$BN185*Assembly!R$19+$BO185*Assembly!R$20+$BP185*Assembly!R$21+$BQ185*Assembly!R$22+$BR185*Assembly!R$23+$BS185*Assembly!R$24</f>
        <v>#VALUE!</v>
      </c>
      <c r="CL185" s="140" t="e">
        <f>$AY185*Assembly!S$4+$AZ185*Assembly!S$5+$BA185*Assembly!S$6+$BB185*Assembly!S$7+$BC185*Assembly!S$8+$BD185*Assembly!S$9+$BE185*Assembly!S$10+$BF185*Assembly!S$11+$BG185*Assembly!S$12+$BH185*Assembly!S$13+$BI185*Assembly!S$14+$BJ185*Assembly!S$15+$BK185*Assembly!S$16+$BL185*Assembly!S$17+$BM185*Assembly!S$18+$BN185*Assembly!S$19+$BO185*Assembly!S$20+$BP185*Assembly!S$21+$BQ185*Assembly!S$22+$BR185*Assembly!S$23+$BS185*Assembly!S$24</f>
        <v>#VALUE!</v>
      </c>
      <c r="CM185" s="140" t="e">
        <f>$AY185*Assembly!T$4+$AZ185*Assembly!T$5+$BA185*Assembly!T$6+$BB185*Assembly!T$7+$BC185*Assembly!T$8+$BD185*Assembly!T$9+$BE185*Assembly!T$10+$BF185*Assembly!T$11+$BG185*Assembly!T$12+$BH185*Assembly!T$13+$BI185*Assembly!T$14+$BJ185*Assembly!T$15+$BK185*Assembly!T$16+$BL185*Assembly!T$17+$BM185*Assembly!T$18+$BN185*Assembly!T$19+$BO185*Assembly!T$20+$BP185*Assembly!T$21+$BQ185*Assembly!T$22+$BR185*Assembly!T$23+$BS185*Assembly!T$24</f>
        <v>#VALUE!</v>
      </c>
      <c r="CN185" s="140" t="e">
        <f>$AY185*Assembly!U$4+$AZ185*Assembly!U$5+$BA185*Assembly!U$6+$BB185*Assembly!U$7+$BC185*Assembly!U$8+$BD185*Assembly!U$9+$BE185*Assembly!U$10+$BF185*Assembly!U$11+$BG185*Assembly!U$12+$BH185*Assembly!U$13+$BI185*Assembly!U$14+$BJ185*Assembly!U$15+$BK185*Assembly!U$16+$BL185*Assembly!U$17+$BM185*Assembly!U$18+$BN185*Assembly!U$19+$BO185*Assembly!U$20+$BP185*Assembly!U$21+$BQ185*Assembly!U$22+$BR185*Assembly!U$23+$BS185*Assembly!U$24</f>
        <v>#VALUE!</v>
      </c>
      <c r="CO185" s="145" t="e">
        <f>$AY185*Assembly!V$4+$AZ185*Assembly!V$5+$BA185*Assembly!V$6+$BB185*Assembly!V$7+$BC185*Assembly!V$8+$BD185*Assembly!V$9+$BE185*Assembly!V$10+$BF185*Assembly!V$11+$BG185*Assembly!V$12+$BH185*Assembly!V$13+$BI185*Assembly!V$14+$BJ185*Assembly!V$15+$BK185*Assembly!V$16+$BL185*Assembly!V$17+$BM185*Assembly!V$18+$BN185*Assembly!V$19+$BO185*Assembly!V$20+$BP185*Assembly!V$21+$BQ185*Assembly!V$22+$BR185*Assembly!V$23+$BS185*Assembly!V$24</f>
        <v>#VALUE!</v>
      </c>
      <c r="CP185" s="145" t="e">
        <f>CF185*Refining!$F$3</f>
        <v>#VALUE!</v>
      </c>
      <c r="CQ185" s="145" t="e">
        <f>CG185*Refining!$F$4</f>
        <v>#VALUE!</v>
      </c>
      <c r="CR185" s="145" t="e">
        <f>CH185*Refining!$F$5</f>
        <v>#VALUE!</v>
      </c>
      <c r="CS185" s="145" t="e">
        <f>CI185*Refining!$F$6</f>
        <v>#VALUE!</v>
      </c>
      <c r="CT185" s="145" t="e">
        <f>CJ185*Refining!$F$7</f>
        <v>#VALUE!</v>
      </c>
      <c r="CU185" s="145" t="e">
        <f>CK185*Refining!$F$8</f>
        <v>#VALUE!</v>
      </c>
      <c r="CV185" s="145" t="e">
        <f>CL185*Refining!$F$9</f>
        <v>#VALUE!</v>
      </c>
      <c r="CW185" s="145" t="e">
        <f>CM185*Refining!$F$10</f>
        <v>#VALUE!</v>
      </c>
      <c r="CX185" s="145" t="e">
        <f>CN185*Refining!$F$11</f>
        <v>#VALUE!</v>
      </c>
      <c r="CY185" s="145" t="e">
        <f>CO185*Refining!$F$12</f>
        <v>#VALUE!</v>
      </c>
      <c r="CZ185" s="185" t="e">
        <f t="shared" ref="CZ185:DS185" si="748">IF(CF185 = 0, "", CF185)</f>
        <v>#VALUE!</v>
      </c>
      <c r="DA185" s="186" t="e">
        <f t="shared" si="748"/>
        <v>#VALUE!</v>
      </c>
      <c r="DB185" s="186" t="e">
        <f t="shared" si="748"/>
        <v>#VALUE!</v>
      </c>
      <c r="DC185" s="186" t="e">
        <f t="shared" si="748"/>
        <v>#VALUE!</v>
      </c>
      <c r="DD185" s="186" t="e">
        <f t="shared" si="748"/>
        <v>#VALUE!</v>
      </c>
      <c r="DE185" s="186" t="e">
        <f t="shared" si="748"/>
        <v>#VALUE!</v>
      </c>
      <c r="DF185" s="186" t="e">
        <f t="shared" si="748"/>
        <v>#VALUE!</v>
      </c>
      <c r="DG185" s="186" t="e">
        <f t="shared" si="748"/>
        <v>#VALUE!</v>
      </c>
      <c r="DH185" s="186" t="e">
        <f t="shared" si="748"/>
        <v>#VALUE!</v>
      </c>
      <c r="DI185" s="187" t="e">
        <f t="shared" si="748"/>
        <v>#VALUE!</v>
      </c>
      <c r="DJ185" s="185" t="e">
        <f t="shared" si="748"/>
        <v>#VALUE!</v>
      </c>
      <c r="DK185" s="186" t="e">
        <f t="shared" si="748"/>
        <v>#VALUE!</v>
      </c>
      <c r="DL185" s="186" t="e">
        <f t="shared" si="748"/>
        <v>#VALUE!</v>
      </c>
      <c r="DM185" s="186" t="e">
        <f t="shared" si="748"/>
        <v>#VALUE!</v>
      </c>
      <c r="DN185" s="211" t="e">
        <f t="shared" si="748"/>
        <v>#VALUE!</v>
      </c>
      <c r="DO185" s="186" t="e">
        <f t="shared" si="748"/>
        <v>#VALUE!</v>
      </c>
      <c r="DP185" s="186" t="e">
        <f t="shared" si="748"/>
        <v>#VALUE!</v>
      </c>
      <c r="DQ185" s="186" t="e">
        <f t="shared" si="748"/>
        <v>#VALUE!</v>
      </c>
      <c r="DR185" s="186" t="e">
        <f t="shared" si="748"/>
        <v>#VALUE!</v>
      </c>
      <c r="DS185" s="187" t="e">
        <f t="shared" si="748"/>
        <v>#VALUE!</v>
      </c>
      <c r="DT185" s="185" t="e">
        <f t="shared" si="11"/>
        <v>#VALUE!</v>
      </c>
      <c r="DU185" s="189" t="e">
        <f t="shared" si="12"/>
        <v>#VALUE!</v>
      </c>
      <c r="DV185" s="133" t="e">
        <f>CZ185*'Ores &amp; Ingots'!$C$3+DA185*'Ores &amp; Ingots'!$C$4+DB185*'Ores &amp; Ingots'!$C$5+DC185*'Ores &amp; Ingots'!$C$6+DD185*'Ores &amp; Ingots'!$C$7+DE185*'Ores &amp; Ingots'!$C$8+DF185*'Ores &amp; Ingots'!$C$9+DG185*'Ores &amp; Ingots'!$C$10+DH185*'Ores &amp; Ingots'!$C$11+DI185*'Ores &amp; Ingots'!$C$12</f>
        <v>#VALUE!</v>
      </c>
      <c r="DW185" s="133" t="e">
        <f>DJ185*'Ores &amp; Ingots'!$B$3+DK185*'Ores &amp; Ingots'!$B$4+DL185*'Ores &amp; Ingots'!$B$5+DM185*'Ores &amp; Ingots'!$B$6+DN185*'Ores &amp; Ingots'!$B$7+DO185*'Ores &amp; Ingots'!$B$8+DP185*'Ores &amp; Ingots'!$B$9+DQ185*'Ores &amp; Ingots'!$B$10+DR185*'Ores &amp; Ingots'!$B$11+DS185*'Ores &amp; Ingots'!$B$12</f>
        <v>#VALUE!</v>
      </c>
      <c r="DX185" s="189" t="e">
        <f>CZ185*Refining!$G$3+DA185*Refining!$G$4+DB185*Refining!$G$5+DC185*Refining!$G$6+DD185*Refining!$G$7+DE185*Refining!$G$8+DF185*Refining!$G$9+DG185*Refining!$G$10+DH185*Refining!$G$11+DI185*Refining!$G$12</f>
        <v>#VALUE!</v>
      </c>
      <c r="DY185" s="189" t="e">
        <f t="shared" si="13"/>
        <v>#VALUE!</v>
      </c>
      <c r="DZ185" s="192" t="e">
        <f t="shared" si="14"/>
        <v>#VALUE!</v>
      </c>
      <c r="EA185" s="185" t="e">
        <f t="shared" si="15"/>
        <v>#VALUE!</v>
      </c>
      <c r="EB185" s="194" t="e">
        <f t="shared" ref="EB185:EC185" si="749">EA185/60</f>
        <v>#VALUE!</v>
      </c>
      <c r="EC185" s="194" t="e">
        <f t="shared" si="749"/>
        <v>#VALUE!</v>
      </c>
      <c r="ED185" s="185" t="e">
        <f t="shared" si="17"/>
        <v>#VALUE!</v>
      </c>
      <c r="EE185" s="194" t="e">
        <f t="shared" ref="EE185:EF185" si="750">ED185/1000</f>
        <v>#VALUE!</v>
      </c>
      <c r="EF185" s="196" t="e">
        <f t="shared" si="750"/>
        <v>#VALUE!</v>
      </c>
      <c r="EG185" s="130" t="e">
        <f t="shared" si="19"/>
        <v>#VALUE!</v>
      </c>
      <c r="EH185" s="132" t="e">
        <f t="shared" si="20"/>
        <v>#VALUE!</v>
      </c>
      <c r="EI185" s="133" t="s">
        <v>28</v>
      </c>
    </row>
    <row r="186" spans="1:139" ht="12.75" x14ac:dyDescent="0.2">
      <c r="A186" s="864"/>
      <c r="B186" s="135" t="s">
        <v>383</v>
      </c>
      <c r="C186" s="137" t="s">
        <v>156</v>
      </c>
      <c r="D186" s="137">
        <v>1</v>
      </c>
      <c r="E186" s="137">
        <v>2</v>
      </c>
      <c r="F186" s="137">
        <v>3</v>
      </c>
      <c r="G186" s="139">
        <f t="shared" si="0"/>
        <v>93.75</v>
      </c>
      <c r="H186" s="140">
        <v>20</v>
      </c>
      <c r="I186" s="140">
        <v>20</v>
      </c>
      <c r="J186" s="140">
        <f>H186/Main!$D$9</f>
        <v>4</v>
      </c>
      <c r="K186" s="140">
        <f>I186/Main!$D$10</f>
        <v>10</v>
      </c>
      <c r="L186" s="140">
        <f t="shared" si="1"/>
        <v>2.5</v>
      </c>
      <c r="M186" s="140">
        <v>1</v>
      </c>
      <c r="N186" s="143"/>
      <c r="O186" s="143"/>
      <c r="P186" s="143"/>
      <c r="Q186" s="145"/>
      <c r="R186" s="143"/>
      <c r="S186" s="146"/>
      <c r="T186" s="146"/>
      <c r="U186" s="143"/>
      <c r="V186" s="143"/>
      <c r="W186" s="146"/>
      <c r="X186" s="146"/>
      <c r="Y186" s="143"/>
      <c r="Z186" s="143"/>
      <c r="AA186" s="143"/>
      <c r="AB186" s="143"/>
      <c r="AC186" s="362" t="s">
        <v>34</v>
      </c>
      <c r="AD186" s="133">
        <v>0</v>
      </c>
      <c r="AE186" s="133">
        <v>0</v>
      </c>
      <c r="AF186" s="133">
        <v>0</v>
      </c>
      <c r="AG186" s="133">
        <v>0</v>
      </c>
      <c r="AH186" s="133">
        <v>0</v>
      </c>
      <c r="AI186" s="133">
        <v>25</v>
      </c>
      <c r="AJ186" s="133">
        <v>0</v>
      </c>
      <c r="AK186" s="133">
        <v>0</v>
      </c>
      <c r="AL186" s="133">
        <v>0</v>
      </c>
      <c r="AM186" s="133">
        <v>0</v>
      </c>
      <c r="AN186" s="133">
        <v>0</v>
      </c>
      <c r="AO186" s="133">
        <v>0</v>
      </c>
      <c r="AP186" s="167">
        <v>140</v>
      </c>
      <c r="AQ186" s="133">
        <v>0</v>
      </c>
      <c r="AR186" s="133">
        <v>0</v>
      </c>
      <c r="AS186" s="133">
        <v>0</v>
      </c>
      <c r="AT186" s="133">
        <v>0</v>
      </c>
      <c r="AU186" s="133">
        <v>0</v>
      </c>
      <c r="AV186" s="133">
        <v>0</v>
      </c>
      <c r="AW186" s="133">
        <v>0</v>
      </c>
      <c r="AX186" s="133">
        <v>0</v>
      </c>
      <c r="AY186" s="161" t="str">
        <f t="shared" ref="AY186:BS186" si="751">IF(AD186 = 0, "", AD186)</f>
        <v/>
      </c>
      <c r="AZ186" s="137" t="str">
        <f t="shared" si="751"/>
        <v/>
      </c>
      <c r="BA186" s="137" t="str">
        <f t="shared" si="751"/>
        <v/>
      </c>
      <c r="BB186" s="137" t="str">
        <f t="shared" si="751"/>
        <v/>
      </c>
      <c r="BC186" s="137" t="str">
        <f t="shared" si="751"/>
        <v/>
      </c>
      <c r="BD186" s="133">
        <f t="shared" si="751"/>
        <v>25</v>
      </c>
      <c r="BE186" s="137" t="str">
        <f t="shared" si="751"/>
        <v/>
      </c>
      <c r="BF186" s="137" t="str">
        <f t="shared" si="751"/>
        <v/>
      </c>
      <c r="BG186" s="137" t="str">
        <f t="shared" si="751"/>
        <v/>
      </c>
      <c r="BH186" s="137" t="str">
        <f t="shared" si="751"/>
        <v/>
      </c>
      <c r="BI186" s="137" t="str">
        <f t="shared" si="751"/>
        <v/>
      </c>
      <c r="BJ186" s="137" t="str">
        <f t="shared" si="751"/>
        <v/>
      </c>
      <c r="BK186" s="167">
        <f t="shared" si="751"/>
        <v>140</v>
      </c>
      <c r="BL186" s="137" t="str">
        <f t="shared" si="751"/>
        <v/>
      </c>
      <c r="BM186" s="137" t="str">
        <f t="shared" si="751"/>
        <v/>
      </c>
      <c r="BN186" s="137" t="str">
        <f t="shared" si="751"/>
        <v/>
      </c>
      <c r="BO186" s="137" t="str">
        <f t="shared" si="751"/>
        <v/>
      </c>
      <c r="BP186" s="137" t="str">
        <f t="shared" si="751"/>
        <v/>
      </c>
      <c r="BQ186" s="137" t="str">
        <f t="shared" si="751"/>
        <v/>
      </c>
      <c r="BR186" s="137" t="str">
        <f t="shared" si="751"/>
        <v/>
      </c>
      <c r="BS186" s="169" t="str">
        <f t="shared" si="751"/>
        <v/>
      </c>
      <c r="BT186" s="174" t="e">
        <f>$AY186*Assembly!Z$4+$AZ186*Assembly!Z$5+$BA186*Assembly!Z$6+$BB186*Assembly!Z$7+$BC186*Assembly!Z$8+$BD186*Assembly!Z$9+$BE186*Assembly!Z$10+$BF186*Assembly!Z$11+$BG186*Assembly!Z$12+$BH186*Assembly!Z$13+$BI186*Assembly!Z$14+$BJ186*Assembly!Z$15+$BK186*Assembly!Z$16+$BL186*Assembly!Z$17+$BM186*Assembly!Z$18+$BN186*Assembly!Z$19+$BO186*Assembly!Z$20+$BP186*Assembly!Z$21+$BQ186*Assembly!Z$22+$BR186*Assembly!Z$23+$BS186*Assembly!Z$24</f>
        <v>#VALUE!</v>
      </c>
      <c r="BU186" s="133" t="e">
        <f t="shared" si="3"/>
        <v>#VALUE!</v>
      </c>
      <c r="BV186" s="133"/>
      <c r="BW186" s="133" t="e">
        <f>$AY186*Assembly!AD$4+$AZ186*Assembly!AD$5+$BA186*Assembly!AD$6+$BB186*Assembly!AD$7+$BC186*Assembly!AD$8+$BD186*Assembly!AD$9+$BE186*Assembly!AD$10+$BF186*Assembly!AD$11+$BG186*Assembly!AD$12+$BH186*Assembly!AD$13+$BI186*Assembly!AD$14+$BJ186*Assembly!AD$15+$BK186*Assembly!AD$16+$BL186*Assembly!AD$17+$BM186*Assembly!AD$18+$BN186*Assembly!AD$19+$BO186*Assembly!AD$20+$BP186*Assembly!AD$21+$BQ186*Assembly!AD$22+$BR186*Assembly!AD$23+$BS186*Assembly!AD$24</f>
        <v>#VALUE!</v>
      </c>
      <c r="BX186" s="177" t="e">
        <f t="shared" si="4"/>
        <v>#VALUE!</v>
      </c>
      <c r="BY186" s="178" t="e">
        <f t="shared" si="5"/>
        <v>#VALUE!</v>
      </c>
      <c r="BZ186" s="179" t="e">
        <f t="shared" si="6"/>
        <v>#VALUE!</v>
      </c>
      <c r="CA186" s="178" t="e">
        <f t="shared" si="7"/>
        <v>#VALUE!</v>
      </c>
      <c r="CB186" s="133" t="e">
        <f>$AY186*Assembly!Y$4+$AZ186*Assembly!Y$5+$BA186*Assembly!Y$6+$BB186*Assembly!Y$7+$BC186*Assembly!Y$8+$BD186*Assembly!Y$9+$BE186*Assembly!Y$10+$BF186*Assembly!Y$11+$BG186*Assembly!Y$12+$BH186*Assembly!Y$13+$BI186*Assembly!Y$14+$BJ186*Assembly!Y$15+$BK186*Assembly!Y$16+$BL186*Assembly!Y$17+$BM186*Assembly!Y$18+$BN186*Assembly!Y$19+$BO186*Assembly!Y$20+$BP186*Assembly!Y$21+$BQ186*Assembly!Y$22+$BR186*Assembly!Y$23+$BS186*Assembly!Y$24</f>
        <v>#VALUE!</v>
      </c>
      <c r="CC186" s="133" t="e">
        <f t="shared" si="8"/>
        <v>#VALUE!</v>
      </c>
      <c r="CD186" s="130" t="e">
        <f t="shared" si="9"/>
        <v>#VALUE!</v>
      </c>
      <c r="CE186" s="183" t="e">
        <f>$AY186*Assembly!AC$4+$AZ186*Assembly!AC$5+$BA186*Assembly!AC$6+$BB186*Assembly!AC$7+$BC186*Assembly!AC$8+$BD186*Assembly!AC$9+$BE186*Assembly!AC$10+$BF186*Assembly!AC$11+$BG186*Assembly!AC$12+$BH186*Assembly!AC$13+$BI186*Assembly!AC$14+$BJ186*Assembly!AC$15+$BK186*Assembly!AC$16+$BL186*Assembly!AC$17+$BM186*Assembly!AC$18+$BN186*Assembly!AC$19+$BO186*Assembly!AC$20+$BP186*Assembly!AC$21+$BQ186*Assembly!AC$22+$BR186*Assembly!AC$23+$BS186*Assembly!AC$24</f>
        <v>#VALUE!</v>
      </c>
      <c r="CF186" s="145" t="e">
        <f>$AY186*Assembly!M$4+$AZ186*Assembly!M$5+$BA186*Assembly!M$6+$BB186*Assembly!M$7+$BC186*Assembly!M$8+$BD186*Assembly!M$9+$BE186*Assembly!M$10+$BF186*Assembly!M$11+$BG186*Assembly!M$12+$BH186*Assembly!M$13+$BI186*Assembly!M$14+$BJ186*Assembly!M$15+$BK186*Assembly!M$16+$BL186*Assembly!M$17+$BM186*Assembly!M$18+$BN186*Assembly!M$19+$BO186*Assembly!M$20+$BP186*Assembly!M$21+$BQ186*Assembly!M$22+$BR186*Assembly!M$23+$BS186*Assembly!M$24</f>
        <v>#VALUE!</v>
      </c>
      <c r="CG186" s="145" t="e">
        <f>$AY186*Assembly!N$4+$AZ186*Assembly!N$5+$BA186*Assembly!N$6+$BB186*Assembly!N$7+$BC186*Assembly!N$8+$BD186*Assembly!N$9+$BE186*Assembly!N$10+$BF186*Assembly!N$11+$BG186*Assembly!N$12+$BH186*Assembly!N$13+$BI186*Assembly!N$14+$BJ186*Assembly!N$15+$BK186*Assembly!N$16+$BL186*Assembly!N$17+$BM186*Assembly!N$18+$BN186*Assembly!N$19+$BO186*Assembly!N$20+$BP186*Assembly!N$21+$BQ186*Assembly!N$22+$BR186*Assembly!N$23+$BS186*Assembly!N$24</f>
        <v>#VALUE!</v>
      </c>
      <c r="CH186" s="145" t="e">
        <f>$AY186*Assembly!O$4+$AZ186*Assembly!O$5+$BA186*Assembly!O$6+$BB186*Assembly!O$7+$BC186*Assembly!O$8+$BD186*Assembly!O$9+$BE186*Assembly!O$10+$BF186*Assembly!O$11+$BG186*Assembly!O$12+$BH186*Assembly!O$13+$BI186*Assembly!O$14+$BJ186*Assembly!O$15+$BK186*Assembly!O$16+$BL186*Assembly!O$17+$BM186*Assembly!O$18+$BN186*Assembly!O$19+$BO186*Assembly!O$20+$BP186*Assembly!O$21+$BQ186*Assembly!O$22+$BR186*Assembly!O$23+$BS186*Assembly!O$24</f>
        <v>#VALUE!</v>
      </c>
      <c r="CI186" s="140" t="e">
        <f>$AY186*Assembly!P$4+$AZ186*Assembly!P$5+$BA186*Assembly!P$6+$BB186*Assembly!P$7+$BC186*Assembly!P$8+$BD186*Assembly!P$9+$BE186*Assembly!P$10+$BF186*Assembly!P$11+$BG186*Assembly!P$12+$BH186*Assembly!P$13+$BI186*Assembly!P$14+$BJ186*Assembly!P$15+$BK186*Assembly!P$16+$BL186*Assembly!P$17+$BM186*Assembly!P$18+$BN186*Assembly!P$19+$BO186*Assembly!P$20+$BP186*Assembly!P$21+$BQ186*Assembly!P$22+$BR186*Assembly!P$23+$BS186*Assembly!P$24</f>
        <v>#VALUE!</v>
      </c>
      <c r="CJ186" s="140" t="e">
        <f>$AY186*Assembly!Q$4+$AZ186*Assembly!Q$5+$BA186*Assembly!Q$6+$BB186*Assembly!Q$7+$BC186*Assembly!Q$8+$BD186*Assembly!Q$9+$BE186*Assembly!Q$10+$BF186*Assembly!Q$11+$BG186*Assembly!Q$12+$BH186*Assembly!Q$13+$BI186*Assembly!Q$14+$BJ186*Assembly!Q$15+$BK186*Assembly!Q$16+$BL186*Assembly!Q$17+$BM186*Assembly!Q$18+$BN186*Assembly!Q$19+$BO186*Assembly!Q$20+$BP186*Assembly!Q$21+$BQ186*Assembly!Q$22+$BR186*Assembly!Q$23+$BS186*Assembly!Q$24</f>
        <v>#VALUE!</v>
      </c>
      <c r="CK186" s="145" t="e">
        <f>$AY186*Assembly!R$4+$AZ186*Assembly!R$5+$BA186*Assembly!R$6+$BB186*Assembly!R$7+$BC186*Assembly!R$8+$BD186*Assembly!R$9+$BE186*Assembly!R$10+$BF186*Assembly!R$11+$BG186*Assembly!R$12+$BH186*Assembly!R$13+$BI186*Assembly!R$14+$BJ186*Assembly!R$15+$BK186*Assembly!R$16+$BL186*Assembly!R$17+$BM186*Assembly!R$18+$BN186*Assembly!R$19+$BO186*Assembly!R$20+$BP186*Assembly!R$21+$BQ186*Assembly!R$22+$BR186*Assembly!R$23+$BS186*Assembly!R$24</f>
        <v>#VALUE!</v>
      </c>
      <c r="CL186" s="140" t="e">
        <f>$AY186*Assembly!S$4+$AZ186*Assembly!S$5+$BA186*Assembly!S$6+$BB186*Assembly!S$7+$BC186*Assembly!S$8+$BD186*Assembly!S$9+$BE186*Assembly!S$10+$BF186*Assembly!S$11+$BG186*Assembly!S$12+$BH186*Assembly!S$13+$BI186*Assembly!S$14+$BJ186*Assembly!S$15+$BK186*Assembly!S$16+$BL186*Assembly!S$17+$BM186*Assembly!S$18+$BN186*Assembly!S$19+$BO186*Assembly!S$20+$BP186*Assembly!S$21+$BQ186*Assembly!S$22+$BR186*Assembly!S$23+$BS186*Assembly!S$24</f>
        <v>#VALUE!</v>
      </c>
      <c r="CM186" s="140" t="e">
        <f>$AY186*Assembly!T$4+$AZ186*Assembly!T$5+$BA186*Assembly!T$6+$BB186*Assembly!T$7+$BC186*Assembly!T$8+$BD186*Assembly!T$9+$BE186*Assembly!T$10+$BF186*Assembly!T$11+$BG186*Assembly!T$12+$BH186*Assembly!T$13+$BI186*Assembly!T$14+$BJ186*Assembly!T$15+$BK186*Assembly!T$16+$BL186*Assembly!T$17+$BM186*Assembly!T$18+$BN186*Assembly!T$19+$BO186*Assembly!T$20+$BP186*Assembly!T$21+$BQ186*Assembly!T$22+$BR186*Assembly!T$23+$BS186*Assembly!T$24</f>
        <v>#VALUE!</v>
      </c>
      <c r="CN186" s="140" t="e">
        <f>$AY186*Assembly!U$4+$AZ186*Assembly!U$5+$BA186*Assembly!U$6+$BB186*Assembly!U$7+$BC186*Assembly!U$8+$BD186*Assembly!U$9+$BE186*Assembly!U$10+$BF186*Assembly!U$11+$BG186*Assembly!U$12+$BH186*Assembly!U$13+$BI186*Assembly!U$14+$BJ186*Assembly!U$15+$BK186*Assembly!U$16+$BL186*Assembly!U$17+$BM186*Assembly!U$18+$BN186*Assembly!U$19+$BO186*Assembly!U$20+$BP186*Assembly!U$21+$BQ186*Assembly!U$22+$BR186*Assembly!U$23+$BS186*Assembly!U$24</f>
        <v>#VALUE!</v>
      </c>
      <c r="CO186" s="145" t="e">
        <f>$AY186*Assembly!V$4+$AZ186*Assembly!V$5+$BA186*Assembly!V$6+$BB186*Assembly!V$7+$BC186*Assembly!V$8+$BD186*Assembly!V$9+$BE186*Assembly!V$10+$BF186*Assembly!V$11+$BG186*Assembly!V$12+$BH186*Assembly!V$13+$BI186*Assembly!V$14+$BJ186*Assembly!V$15+$BK186*Assembly!V$16+$BL186*Assembly!V$17+$BM186*Assembly!V$18+$BN186*Assembly!V$19+$BO186*Assembly!V$20+$BP186*Assembly!V$21+$BQ186*Assembly!V$22+$BR186*Assembly!V$23+$BS186*Assembly!V$24</f>
        <v>#VALUE!</v>
      </c>
      <c r="CP186" s="145" t="e">
        <f>CF186*Refining!$F$3</f>
        <v>#VALUE!</v>
      </c>
      <c r="CQ186" s="145" t="e">
        <f>CG186*Refining!$F$4</f>
        <v>#VALUE!</v>
      </c>
      <c r="CR186" s="145" t="e">
        <f>CH186*Refining!$F$5</f>
        <v>#VALUE!</v>
      </c>
      <c r="CS186" s="145" t="e">
        <f>CI186*Refining!$F$6</f>
        <v>#VALUE!</v>
      </c>
      <c r="CT186" s="145" t="e">
        <f>CJ186*Refining!$F$7</f>
        <v>#VALUE!</v>
      </c>
      <c r="CU186" s="145" t="e">
        <f>CK186*Refining!$F$8</f>
        <v>#VALUE!</v>
      </c>
      <c r="CV186" s="145" t="e">
        <f>CL186*Refining!$F$9</f>
        <v>#VALUE!</v>
      </c>
      <c r="CW186" s="145" t="e">
        <f>CM186*Refining!$F$10</f>
        <v>#VALUE!</v>
      </c>
      <c r="CX186" s="145" t="e">
        <f>CN186*Refining!$F$11</f>
        <v>#VALUE!</v>
      </c>
      <c r="CY186" s="145" t="e">
        <f>CO186*Refining!$F$12</f>
        <v>#VALUE!</v>
      </c>
      <c r="CZ186" s="185" t="e">
        <f t="shared" ref="CZ186:DS186" si="752">IF(CF186 = 0, "", CF186)</f>
        <v>#VALUE!</v>
      </c>
      <c r="DA186" s="186" t="e">
        <f t="shared" si="752"/>
        <v>#VALUE!</v>
      </c>
      <c r="DB186" s="186" t="e">
        <f t="shared" si="752"/>
        <v>#VALUE!</v>
      </c>
      <c r="DC186" s="186" t="e">
        <f t="shared" si="752"/>
        <v>#VALUE!</v>
      </c>
      <c r="DD186" s="186" t="e">
        <f t="shared" si="752"/>
        <v>#VALUE!</v>
      </c>
      <c r="DE186" s="186" t="e">
        <f t="shared" si="752"/>
        <v>#VALUE!</v>
      </c>
      <c r="DF186" s="186" t="e">
        <f t="shared" si="752"/>
        <v>#VALUE!</v>
      </c>
      <c r="DG186" s="186" t="e">
        <f t="shared" si="752"/>
        <v>#VALUE!</v>
      </c>
      <c r="DH186" s="186" t="e">
        <f t="shared" si="752"/>
        <v>#VALUE!</v>
      </c>
      <c r="DI186" s="187" t="e">
        <f t="shared" si="752"/>
        <v>#VALUE!</v>
      </c>
      <c r="DJ186" s="185" t="e">
        <f t="shared" si="752"/>
        <v>#VALUE!</v>
      </c>
      <c r="DK186" s="186" t="e">
        <f t="shared" si="752"/>
        <v>#VALUE!</v>
      </c>
      <c r="DL186" s="186" t="e">
        <f t="shared" si="752"/>
        <v>#VALUE!</v>
      </c>
      <c r="DM186" s="186" t="e">
        <f t="shared" si="752"/>
        <v>#VALUE!</v>
      </c>
      <c r="DN186" s="211" t="e">
        <f t="shared" si="752"/>
        <v>#VALUE!</v>
      </c>
      <c r="DO186" s="186" t="e">
        <f t="shared" si="752"/>
        <v>#VALUE!</v>
      </c>
      <c r="DP186" s="186" t="e">
        <f t="shared" si="752"/>
        <v>#VALUE!</v>
      </c>
      <c r="DQ186" s="186" t="e">
        <f t="shared" si="752"/>
        <v>#VALUE!</v>
      </c>
      <c r="DR186" s="186" t="e">
        <f t="shared" si="752"/>
        <v>#VALUE!</v>
      </c>
      <c r="DS186" s="187" t="e">
        <f t="shared" si="752"/>
        <v>#VALUE!</v>
      </c>
      <c r="DT186" s="185" t="e">
        <f t="shared" si="11"/>
        <v>#VALUE!</v>
      </c>
      <c r="DU186" s="189" t="e">
        <f t="shared" si="12"/>
        <v>#VALUE!</v>
      </c>
      <c r="DV186" s="133" t="e">
        <f>CZ186*'Ores &amp; Ingots'!$C$3+DA186*'Ores &amp; Ingots'!$C$4+DB186*'Ores &amp; Ingots'!$C$5+DC186*'Ores &amp; Ingots'!$C$6+DD186*'Ores &amp; Ingots'!$C$7+DE186*'Ores &amp; Ingots'!$C$8+DF186*'Ores &amp; Ingots'!$C$9+DG186*'Ores &amp; Ingots'!$C$10+DH186*'Ores &amp; Ingots'!$C$11+DI186*'Ores &amp; Ingots'!$C$12</f>
        <v>#VALUE!</v>
      </c>
      <c r="DW186" s="133" t="e">
        <f>DJ186*'Ores &amp; Ingots'!$B$3+DK186*'Ores &amp; Ingots'!$B$4+DL186*'Ores &amp; Ingots'!$B$5+DM186*'Ores &amp; Ingots'!$B$6+DN186*'Ores &amp; Ingots'!$B$7+DO186*'Ores &amp; Ingots'!$B$8+DP186*'Ores &amp; Ingots'!$B$9+DQ186*'Ores &amp; Ingots'!$B$10+DR186*'Ores &amp; Ingots'!$B$11+DS186*'Ores &amp; Ingots'!$B$12</f>
        <v>#VALUE!</v>
      </c>
      <c r="DX186" s="189" t="e">
        <f>CZ186*Refining!$G$3+DA186*Refining!$G$4+DB186*Refining!$G$5+DC186*Refining!$G$6+DD186*Refining!$G$7+DE186*Refining!$G$8+DF186*Refining!$G$9+DG186*Refining!$G$10+DH186*Refining!$G$11+DI186*Refining!$G$12</f>
        <v>#VALUE!</v>
      </c>
      <c r="DY186" s="189" t="e">
        <f t="shared" si="13"/>
        <v>#VALUE!</v>
      </c>
      <c r="DZ186" s="192" t="e">
        <f t="shared" si="14"/>
        <v>#VALUE!</v>
      </c>
      <c r="EA186" s="185" t="e">
        <f t="shared" si="15"/>
        <v>#VALUE!</v>
      </c>
      <c r="EB186" s="194" t="e">
        <f t="shared" ref="EB186:EC186" si="753">EA186/60</f>
        <v>#VALUE!</v>
      </c>
      <c r="EC186" s="194" t="e">
        <f t="shared" si="753"/>
        <v>#VALUE!</v>
      </c>
      <c r="ED186" s="185" t="e">
        <f t="shared" si="17"/>
        <v>#VALUE!</v>
      </c>
      <c r="EE186" s="194" t="e">
        <f t="shared" ref="EE186:EF186" si="754">ED186/1000</f>
        <v>#VALUE!</v>
      </c>
      <c r="EF186" s="196" t="e">
        <f t="shared" si="754"/>
        <v>#VALUE!</v>
      </c>
      <c r="EG186" s="130" t="e">
        <f t="shared" si="19"/>
        <v>#VALUE!</v>
      </c>
      <c r="EH186" s="132" t="e">
        <f t="shared" si="20"/>
        <v>#VALUE!</v>
      </c>
      <c r="EI186" s="133" t="s">
        <v>28</v>
      </c>
    </row>
    <row r="187" spans="1:139" ht="12.75" x14ac:dyDescent="0.2">
      <c r="A187" s="865"/>
      <c r="B187" s="297" t="s">
        <v>383</v>
      </c>
      <c r="C187" s="216" t="s">
        <v>156</v>
      </c>
      <c r="D187" s="216">
        <v>1</v>
      </c>
      <c r="E187" s="216">
        <v>3</v>
      </c>
      <c r="F187" s="216">
        <v>3</v>
      </c>
      <c r="G187" s="229">
        <f t="shared" si="0"/>
        <v>140.625</v>
      </c>
      <c r="H187" s="230">
        <v>25</v>
      </c>
      <c r="I187" s="230">
        <v>25</v>
      </c>
      <c r="J187" s="230">
        <f>H187/Main!$D$9</f>
        <v>5</v>
      </c>
      <c r="K187" s="230">
        <f>I187/Main!$D$10</f>
        <v>12.5</v>
      </c>
      <c r="L187" s="230">
        <f t="shared" si="1"/>
        <v>2.5</v>
      </c>
      <c r="M187" s="230">
        <v>1</v>
      </c>
      <c r="N187" s="233"/>
      <c r="O187" s="233"/>
      <c r="P187" s="233"/>
      <c r="Q187" s="232"/>
      <c r="R187" s="233"/>
      <c r="S187" s="234"/>
      <c r="T187" s="234"/>
      <c r="U187" s="233"/>
      <c r="V187" s="233"/>
      <c r="W187" s="234"/>
      <c r="X187" s="234"/>
      <c r="Y187" s="233"/>
      <c r="Z187" s="233"/>
      <c r="AA187" s="233"/>
      <c r="AB187" s="233"/>
      <c r="AC187" s="366" t="s">
        <v>34</v>
      </c>
      <c r="AD187" s="226">
        <v>0</v>
      </c>
      <c r="AE187" s="226">
        <v>0</v>
      </c>
      <c r="AF187" s="226">
        <v>0</v>
      </c>
      <c r="AG187" s="226">
        <v>0</v>
      </c>
      <c r="AH187" s="226">
        <v>0</v>
      </c>
      <c r="AI187" s="226">
        <v>40</v>
      </c>
      <c r="AJ187" s="226">
        <v>0</v>
      </c>
      <c r="AK187" s="226">
        <v>0</v>
      </c>
      <c r="AL187" s="226">
        <v>0</v>
      </c>
      <c r="AM187" s="226">
        <v>0</v>
      </c>
      <c r="AN187" s="226">
        <v>0</v>
      </c>
      <c r="AO187" s="226">
        <v>0</v>
      </c>
      <c r="AP187" s="227">
        <v>196</v>
      </c>
      <c r="AQ187" s="226">
        <v>0</v>
      </c>
      <c r="AR187" s="226">
        <v>0</v>
      </c>
      <c r="AS187" s="226">
        <v>0</v>
      </c>
      <c r="AT187" s="226">
        <v>0</v>
      </c>
      <c r="AU187" s="226">
        <v>0</v>
      </c>
      <c r="AV187" s="226">
        <v>0</v>
      </c>
      <c r="AW187" s="226">
        <v>0</v>
      </c>
      <c r="AX187" s="226">
        <v>0</v>
      </c>
      <c r="AY187" s="322" t="str">
        <f t="shared" ref="AY187:BS187" si="755">IF(AD187 = 0, "", AD187)</f>
        <v/>
      </c>
      <c r="AZ187" s="216" t="str">
        <f t="shared" si="755"/>
        <v/>
      </c>
      <c r="BA187" s="216" t="str">
        <f t="shared" si="755"/>
        <v/>
      </c>
      <c r="BB187" s="216" t="str">
        <f t="shared" si="755"/>
        <v/>
      </c>
      <c r="BC187" s="216" t="str">
        <f t="shared" si="755"/>
        <v/>
      </c>
      <c r="BD187" s="226">
        <f t="shared" si="755"/>
        <v>40</v>
      </c>
      <c r="BE187" s="216" t="str">
        <f t="shared" si="755"/>
        <v/>
      </c>
      <c r="BF187" s="216" t="str">
        <f t="shared" si="755"/>
        <v/>
      </c>
      <c r="BG187" s="216" t="str">
        <f t="shared" si="755"/>
        <v/>
      </c>
      <c r="BH187" s="216" t="str">
        <f t="shared" si="755"/>
        <v/>
      </c>
      <c r="BI187" s="216" t="str">
        <f t="shared" si="755"/>
        <v/>
      </c>
      <c r="BJ187" s="216" t="str">
        <f t="shared" si="755"/>
        <v/>
      </c>
      <c r="BK187" s="227">
        <f t="shared" si="755"/>
        <v>196</v>
      </c>
      <c r="BL187" s="216" t="str">
        <f t="shared" si="755"/>
        <v/>
      </c>
      <c r="BM187" s="216" t="str">
        <f t="shared" si="755"/>
        <v/>
      </c>
      <c r="BN187" s="216" t="str">
        <f t="shared" si="755"/>
        <v/>
      </c>
      <c r="BO187" s="216" t="str">
        <f t="shared" si="755"/>
        <v/>
      </c>
      <c r="BP187" s="216" t="str">
        <f t="shared" si="755"/>
        <v/>
      </c>
      <c r="BQ187" s="216" t="str">
        <f t="shared" si="755"/>
        <v/>
      </c>
      <c r="BR187" s="216" t="str">
        <f t="shared" si="755"/>
        <v/>
      </c>
      <c r="BS187" s="231" t="str">
        <f t="shared" si="755"/>
        <v/>
      </c>
      <c r="BT187" s="225" t="e">
        <f>$AY187*Assembly!Z$4+$AZ187*Assembly!Z$5+$BA187*Assembly!Z$6+$BB187*Assembly!Z$7+$BC187*Assembly!Z$8+$BD187*Assembly!Z$9+$BE187*Assembly!Z$10+$BF187*Assembly!Z$11+$BG187*Assembly!Z$12+$BH187*Assembly!Z$13+$BI187*Assembly!Z$14+$BJ187*Assembly!Z$15+$BK187*Assembly!Z$16+$BL187*Assembly!Z$17+$BM187*Assembly!Z$18+$BN187*Assembly!Z$19+$BO187*Assembly!Z$20+$BP187*Assembly!Z$21+$BQ187*Assembly!Z$22+$BR187*Assembly!Z$23+$BS187*Assembly!Z$24</f>
        <v>#VALUE!</v>
      </c>
      <c r="BU187" s="226" t="e">
        <f t="shared" si="3"/>
        <v>#VALUE!</v>
      </c>
      <c r="BV187" s="226"/>
      <c r="BW187" s="226" t="e">
        <f>$AY187*Assembly!AD$4+$AZ187*Assembly!AD$5+$BA187*Assembly!AD$6+$BB187*Assembly!AD$7+$BC187*Assembly!AD$8+$BD187*Assembly!AD$9+$BE187*Assembly!AD$10+$BF187*Assembly!AD$11+$BG187*Assembly!AD$12+$BH187*Assembly!AD$13+$BI187*Assembly!AD$14+$BJ187*Assembly!AD$15+$BK187*Assembly!AD$16+$BL187*Assembly!AD$17+$BM187*Assembly!AD$18+$BN187*Assembly!AD$19+$BO187*Assembly!AD$20+$BP187*Assembly!AD$21+$BQ187*Assembly!AD$22+$BR187*Assembly!AD$23+$BS187*Assembly!AD$24</f>
        <v>#VALUE!</v>
      </c>
      <c r="BX187" s="236" t="e">
        <f t="shared" si="4"/>
        <v>#VALUE!</v>
      </c>
      <c r="BY187" s="237" t="e">
        <f t="shared" si="5"/>
        <v>#VALUE!</v>
      </c>
      <c r="BZ187" s="238" t="e">
        <f t="shared" si="6"/>
        <v>#VALUE!</v>
      </c>
      <c r="CA187" s="237" t="e">
        <f t="shared" si="7"/>
        <v>#VALUE!</v>
      </c>
      <c r="CB187" s="226" t="e">
        <f>$AY187*Assembly!Y$4+$AZ187*Assembly!Y$5+$BA187*Assembly!Y$6+$BB187*Assembly!Y$7+$BC187*Assembly!Y$8+$BD187*Assembly!Y$9+$BE187*Assembly!Y$10+$BF187*Assembly!Y$11+$BG187*Assembly!Y$12+$BH187*Assembly!Y$13+$BI187*Assembly!Y$14+$BJ187*Assembly!Y$15+$BK187*Assembly!Y$16+$BL187*Assembly!Y$17+$BM187*Assembly!Y$18+$BN187*Assembly!Y$19+$BO187*Assembly!Y$20+$BP187*Assembly!Y$21+$BQ187*Assembly!Y$22+$BR187*Assembly!Y$23+$BS187*Assembly!Y$24</f>
        <v>#VALUE!</v>
      </c>
      <c r="CC187" s="226" t="e">
        <f t="shared" si="8"/>
        <v>#VALUE!</v>
      </c>
      <c r="CD187" s="239" t="e">
        <f t="shared" si="9"/>
        <v>#VALUE!</v>
      </c>
      <c r="CE187" s="240" t="e">
        <f>$AY187*Assembly!AC$4+$AZ187*Assembly!AC$5+$BA187*Assembly!AC$6+$BB187*Assembly!AC$7+$BC187*Assembly!AC$8+$BD187*Assembly!AC$9+$BE187*Assembly!AC$10+$BF187*Assembly!AC$11+$BG187*Assembly!AC$12+$BH187*Assembly!AC$13+$BI187*Assembly!AC$14+$BJ187*Assembly!AC$15+$BK187*Assembly!AC$16+$BL187*Assembly!AC$17+$BM187*Assembly!AC$18+$BN187*Assembly!AC$19+$BO187*Assembly!AC$20+$BP187*Assembly!AC$21+$BQ187*Assembly!AC$22+$BR187*Assembly!AC$23+$BS187*Assembly!AC$24</f>
        <v>#VALUE!</v>
      </c>
      <c r="CF187" s="232" t="e">
        <f>$AY187*Assembly!M$4+$AZ187*Assembly!M$5+$BA187*Assembly!M$6+$BB187*Assembly!M$7+$BC187*Assembly!M$8+$BD187*Assembly!M$9+$BE187*Assembly!M$10+$BF187*Assembly!M$11+$BG187*Assembly!M$12+$BH187*Assembly!M$13+$BI187*Assembly!M$14+$BJ187*Assembly!M$15+$BK187*Assembly!M$16+$BL187*Assembly!M$17+$BM187*Assembly!M$18+$BN187*Assembly!M$19+$BO187*Assembly!M$20+$BP187*Assembly!M$21+$BQ187*Assembly!M$22+$BR187*Assembly!M$23+$BS187*Assembly!M$24</f>
        <v>#VALUE!</v>
      </c>
      <c r="CG187" s="232" t="e">
        <f>$AY187*Assembly!N$4+$AZ187*Assembly!N$5+$BA187*Assembly!N$6+$BB187*Assembly!N$7+$BC187*Assembly!N$8+$BD187*Assembly!N$9+$BE187*Assembly!N$10+$BF187*Assembly!N$11+$BG187*Assembly!N$12+$BH187*Assembly!N$13+$BI187*Assembly!N$14+$BJ187*Assembly!N$15+$BK187*Assembly!N$16+$BL187*Assembly!N$17+$BM187*Assembly!N$18+$BN187*Assembly!N$19+$BO187*Assembly!N$20+$BP187*Assembly!N$21+$BQ187*Assembly!N$22+$BR187*Assembly!N$23+$BS187*Assembly!N$24</f>
        <v>#VALUE!</v>
      </c>
      <c r="CH187" s="232" t="e">
        <f>$AY187*Assembly!O$4+$AZ187*Assembly!O$5+$BA187*Assembly!O$6+$BB187*Assembly!O$7+$BC187*Assembly!O$8+$BD187*Assembly!O$9+$BE187*Assembly!O$10+$BF187*Assembly!O$11+$BG187*Assembly!O$12+$BH187*Assembly!O$13+$BI187*Assembly!O$14+$BJ187*Assembly!O$15+$BK187*Assembly!O$16+$BL187*Assembly!O$17+$BM187*Assembly!O$18+$BN187*Assembly!O$19+$BO187*Assembly!O$20+$BP187*Assembly!O$21+$BQ187*Assembly!O$22+$BR187*Assembly!O$23+$BS187*Assembly!O$24</f>
        <v>#VALUE!</v>
      </c>
      <c r="CI187" s="230" t="e">
        <f>$AY187*Assembly!P$4+$AZ187*Assembly!P$5+$BA187*Assembly!P$6+$BB187*Assembly!P$7+$BC187*Assembly!P$8+$BD187*Assembly!P$9+$BE187*Assembly!P$10+$BF187*Assembly!P$11+$BG187*Assembly!P$12+$BH187*Assembly!P$13+$BI187*Assembly!P$14+$BJ187*Assembly!P$15+$BK187*Assembly!P$16+$BL187*Assembly!P$17+$BM187*Assembly!P$18+$BN187*Assembly!P$19+$BO187*Assembly!P$20+$BP187*Assembly!P$21+$BQ187*Assembly!P$22+$BR187*Assembly!P$23+$BS187*Assembly!P$24</f>
        <v>#VALUE!</v>
      </c>
      <c r="CJ187" s="230" t="e">
        <f>$AY187*Assembly!Q$4+$AZ187*Assembly!Q$5+$BA187*Assembly!Q$6+$BB187*Assembly!Q$7+$BC187*Assembly!Q$8+$BD187*Assembly!Q$9+$BE187*Assembly!Q$10+$BF187*Assembly!Q$11+$BG187*Assembly!Q$12+$BH187*Assembly!Q$13+$BI187*Assembly!Q$14+$BJ187*Assembly!Q$15+$BK187*Assembly!Q$16+$BL187*Assembly!Q$17+$BM187*Assembly!Q$18+$BN187*Assembly!Q$19+$BO187*Assembly!Q$20+$BP187*Assembly!Q$21+$BQ187*Assembly!Q$22+$BR187*Assembly!Q$23+$BS187*Assembly!Q$24</f>
        <v>#VALUE!</v>
      </c>
      <c r="CK187" s="232" t="e">
        <f>$AY187*Assembly!R$4+$AZ187*Assembly!R$5+$BA187*Assembly!R$6+$BB187*Assembly!R$7+$BC187*Assembly!R$8+$BD187*Assembly!R$9+$BE187*Assembly!R$10+$BF187*Assembly!R$11+$BG187*Assembly!R$12+$BH187*Assembly!R$13+$BI187*Assembly!R$14+$BJ187*Assembly!R$15+$BK187*Assembly!R$16+$BL187*Assembly!R$17+$BM187*Assembly!R$18+$BN187*Assembly!R$19+$BO187*Assembly!R$20+$BP187*Assembly!R$21+$BQ187*Assembly!R$22+$BR187*Assembly!R$23+$BS187*Assembly!R$24</f>
        <v>#VALUE!</v>
      </c>
      <c r="CL187" s="230" t="e">
        <f>$AY187*Assembly!S$4+$AZ187*Assembly!S$5+$BA187*Assembly!S$6+$BB187*Assembly!S$7+$BC187*Assembly!S$8+$BD187*Assembly!S$9+$BE187*Assembly!S$10+$BF187*Assembly!S$11+$BG187*Assembly!S$12+$BH187*Assembly!S$13+$BI187*Assembly!S$14+$BJ187*Assembly!S$15+$BK187*Assembly!S$16+$BL187*Assembly!S$17+$BM187*Assembly!S$18+$BN187*Assembly!S$19+$BO187*Assembly!S$20+$BP187*Assembly!S$21+$BQ187*Assembly!S$22+$BR187*Assembly!S$23+$BS187*Assembly!S$24</f>
        <v>#VALUE!</v>
      </c>
      <c r="CM187" s="230" t="e">
        <f>$AY187*Assembly!T$4+$AZ187*Assembly!T$5+$BA187*Assembly!T$6+$BB187*Assembly!T$7+$BC187*Assembly!T$8+$BD187*Assembly!T$9+$BE187*Assembly!T$10+$BF187*Assembly!T$11+$BG187*Assembly!T$12+$BH187*Assembly!T$13+$BI187*Assembly!T$14+$BJ187*Assembly!T$15+$BK187*Assembly!T$16+$BL187*Assembly!T$17+$BM187*Assembly!T$18+$BN187*Assembly!T$19+$BO187*Assembly!T$20+$BP187*Assembly!T$21+$BQ187*Assembly!T$22+$BR187*Assembly!T$23+$BS187*Assembly!T$24</f>
        <v>#VALUE!</v>
      </c>
      <c r="CN187" s="230" t="e">
        <f>$AY187*Assembly!U$4+$AZ187*Assembly!U$5+$BA187*Assembly!U$6+$BB187*Assembly!U$7+$BC187*Assembly!U$8+$BD187*Assembly!U$9+$BE187*Assembly!U$10+$BF187*Assembly!U$11+$BG187*Assembly!U$12+$BH187*Assembly!U$13+$BI187*Assembly!U$14+$BJ187*Assembly!U$15+$BK187*Assembly!U$16+$BL187*Assembly!U$17+$BM187*Assembly!U$18+$BN187*Assembly!U$19+$BO187*Assembly!U$20+$BP187*Assembly!U$21+$BQ187*Assembly!U$22+$BR187*Assembly!U$23+$BS187*Assembly!U$24</f>
        <v>#VALUE!</v>
      </c>
      <c r="CO187" s="232" t="e">
        <f>$AY187*Assembly!V$4+$AZ187*Assembly!V$5+$BA187*Assembly!V$6+$BB187*Assembly!V$7+$BC187*Assembly!V$8+$BD187*Assembly!V$9+$BE187*Assembly!V$10+$BF187*Assembly!V$11+$BG187*Assembly!V$12+$BH187*Assembly!V$13+$BI187*Assembly!V$14+$BJ187*Assembly!V$15+$BK187*Assembly!V$16+$BL187*Assembly!V$17+$BM187*Assembly!V$18+$BN187*Assembly!V$19+$BO187*Assembly!V$20+$BP187*Assembly!V$21+$BQ187*Assembly!V$22+$BR187*Assembly!V$23+$BS187*Assembly!V$24</f>
        <v>#VALUE!</v>
      </c>
      <c r="CP187" s="232" t="e">
        <f>CF187*Refining!$F$3</f>
        <v>#VALUE!</v>
      </c>
      <c r="CQ187" s="232" t="e">
        <f>CG187*Refining!$F$4</f>
        <v>#VALUE!</v>
      </c>
      <c r="CR187" s="232" t="e">
        <f>CH187*Refining!$F$5</f>
        <v>#VALUE!</v>
      </c>
      <c r="CS187" s="232" t="e">
        <f>CI187*Refining!$F$6</f>
        <v>#VALUE!</v>
      </c>
      <c r="CT187" s="232" t="e">
        <f>CJ187*Refining!$F$7</f>
        <v>#VALUE!</v>
      </c>
      <c r="CU187" s="232" t="e">
        <f>CK187*Refining!$F$8</f>
        <v>#VALUE!</v>
      </c>
      <c r="CV187" s="232" t="e">
        <f>CL187*Refining!$F$9</f>
        <v>#VALUE!</v>
      </c>
      <c r="CW187" s="232" t="e">
        <f>CM187*Refining!$F$10</f>
        <v>#VALUE!</v>
      </c>
      <c r="CX187" s="232" t="e">
        <f>CN187*Refining!$F$11</f>
        <v>#VALUE!</v>
      </c>
      <c r="CY187" s="232" t="e">
        <f>CO187*Refining!$F$12</f>
        <v>#VALUE!</v>
      </c>
      <c r="CZ187" s="243" t="e">
        <f t="shared" ref="CZ187:DS187" si="756">IF(CF187 = 0, "", CF187)</f>
        <v>#VALUE!</v>
      </c>
      <c r="DA187" s="246" t="e">
        <f t="shared" si="756"/>
        <v>#VALUE!</v>
      </c>
      <c r="DB187" s="246" t="e">
        <f t="shared" si="756"/>
        <v>#VALUE!</v>
      </c>
      <c r="DC187" s="246" t="e">
        <f t="shared" si="756"/>
        <v>#VALUE!</v>
      </c>
      <c r="DD187" s="246" t="e">
        <f t="shared" si="756"/>
        <v>#VALUE!</v>
      </c>
      <c r="DE187" s="246" t="e">
        <f t="shared" si="756"/>
        <v>#VALUE!</v>
      </c>
      <c r="DF187" s="246" t="e">
        <f t="shared" si="756"/>
        <v>#VALUE!</v>
      </c>
      <c r="DG187" s="246" t="e">
        <f t="shared" si="756"/>
        <v>#VALUE!</v>
      </c>
      <c r="DH187" s="246" t="e">
        <f t="shared" si="756"/>
        <v>#VALUE!</v>
      </c>
      <c r="DI187" s="251" t="e">
        <f t="shared" si="756"/>
        <v>#VALUE!</v>
      </c>
      <c r="DJ187" s="243" t="e">
        <f t="shared" si="756"/>
        <v>#VALUE!</v>
      </c>
      <c r="DK187" s="246" t="e">
        <f t="shared" si="756"/>
        <v>#VALUE!</v>
      </c>
      <c r="DL187" s="246" t="e">
        <f t="shared" si="756"/>
        <v>#VALUE!</v>
      </c>
      <c r="DM187" s="246" t="e">
        <f t="shared" si="756"/>
        <v>#VALUE!</v>
      </c>
      <c r="DN187" s="254" t="e">
        <f t="shared" si="756"/>
        <v>#VALUE!</v>
      </c>
      <c r="DO187" s="246" t="e">
        <f t="shared" si="756"/>
        <v>#VALUE!</v>
      </c>
      <c r="DP187" s="246" t="e">
        <f t="shared" si="756"/>
        <v>#VALUE!</v>
      </c>
      <c r="DQ187" s="246" t="e">
        <f t="shared" si="756"/>
        <v>#VALUE!</v>
      </c>
      <c r="DR187" s="246" t="e">
        <f t="shared" si="756"/>
        <v>#VALUE!</v>
      </c>
      <c r="DS187" s="251" t="e">
        <f t="shared" si="756"/>
        <v>#VALUE!</v>
      </c>
      <c r="DT187" s="243" t="e">
        <f t="shared" si="11"/>
        <v>#VALUE!</v>
      </c>
      <c r="DU187" s="245" t="e">
        <f t="shared" si="12"/>
        <v>#VALUE!</v>
      </c>
      <c r="DV187" s="226" t="e">
        <f>CZ187*'Ores &amp; Ingots'!$C$3+DA187*'Ores &amp; Ingots'!$C$4+DB187*'Ores &amp; Ingots'!$C$5+DC187*'Ores &amp; Ingots'!$C$6+DD187*'Ores &amp; Ingots'!$C$7+DE187*'Ores &amp; Ingots'!$C$8+DF187*'Ores &amp; Ingots'!$C$9+DG187*'Ores &amp; Ingots'!$C$10+DH187*'Ores &amp; Ingots'!$C$11+DI187*'Ores &amp; Ingots'!$C$12</f>
        <v>#VALUE!</v>
      </c>
      <c r="DW187" s="226" t="e">
        <f>DJ187*'Ores &amp; Ingots'!$B$3+DK187*'Ores &amp; Ingots'!$B$4+DL187*'Ores &amp; Ingots'!$B$5+DM187*'Ores &amp; Ingots'!$B$6+DN187*'Ores &amp; Ingots'!$B$7+DO187*'Ores &amp; Ingots'!$B$8+DP187*'Ores &amp; Ingots'!$B$9+DQ187*'Ores &amp; Ingots'!$B$10+DR187*'Ores &amp; Ingots'!$B$11+DS187*'Ores &amp; Ingots'!$B$12</f>
        <v>#VALUE!</v>
      </c>
      <c r="DX187" s="245" t="e">
        <f>CZ187*Refining!$G$3+DA187*Refining!$G$4+DB187*Refining!$G$5+DC187*Refining!$G$6+DD187*Refining!$G$7+DE187*Refining!$G$8+DF187*Refining!$G$9+DG187*Refining!$G$10+DH187*Refining!$G$11+DI187*Refining!$G$12</f>
        <v>#VALUE!</v>
      </c>
      <c r="DY187" s="189" t="e">
        <f t="shared" si="13"/>
        <v>#VALUE!</v>
      </c>
      <c r="DZ187" s="260" t="e">
        <f t="shared" si="14"/>
        <v>#VALUE!</v>
      </c>
      <c r="EA187" s="243" t="e">
        <f t="shared" si="15"/>
        <v>#VALUE!</v>
      </c>
      <c r="EB187" s="262" t="e">
        <f t="shared" ref="EB187:EC187" si="757">EA187/60</f>
        <v>#VALUE!</v>
      </c>
      <c r="EC187" s="262" t="e">
        <f t="shared" si="757"/>
        <v>#VALUE!</v>
      </c>
      <c r="ED187" s="243" t="e">
        <f t="shared" si="17"/>
        <v>#VALUE!</v>
      </c>
      <c r="EE187" s="262" t="e">
        <f t="shared" ref="EE187:EF187" si="758">ED187/1000</f>
        <v>#VALUE!</v>
      </c>
      <c r="EF187" s="264" t="e">
        <f t="shared" si="758"/>
        <v>#VALUE!</v>
      </c>
      <c r="EG187" s="239" t="e">
        <f t="shared" si="19"/>
        <v>#VALUE!</v>
      </c>
      <c r="EH187" s="266" t="e">
        <f t="shared" si="20"/>
        <v>#VALUE!</v>
      </c>
      <c r="EI187" s="133" t="s">
        <v>28</v>
      </c>
    </row>
    <row r="188" spans="1:139" ht="12.75" x14ac:dyDescent="0.2">
      <c r="A188" s="917" t="s">
        <v>384</v>
      </c>
      <c r="B188" s="55" t="s">
        <v>385</v>
      </c>
      <c r="C188" s="56" t="s">
        <v>156</v>
      </c>
      <c r="D188" s="56">
        <v>1</v>
      </c>
      <c r="E188" s="56">
        <v>1</v>
      </c>
      <c r="F188" s="56">
        <v>1</v>
      </c>
      <c r="G188" s="57">
        <f t="shared" si="0"/>
        <v>15.625</v>
      </c>
      <c r="H188" s="58">
        <v>24</v>
      </c>
      <c r="I188" s="58">
        <v>72</v>
      </c>
      <c r="J188" s="58">
        <f>H188/Main!$D$9</f>
        <v>4.8</v>
      </c>
      <c r="K188" s="58">
        <f>I188/Main!$D$10</f>
        <v>36</v>
      </c>
      <c r="L188" s="58">
        <f t="shared" si="1"/>
        <v>7.5</v>
      </c>
      <c r="M188" s="58">
        <v>0.2</v>
      </c>
      <c r="N188" s="60"/>
      <c r="O188" s="60"/>
      <c r="P188" s="60"/>
      <c r="Q188" s="62"/>
      <c r="R188" s="60"/>
      <c r="S188" s="63"/>
      <c r="T188" s="63"/>
      <c r="U188" s="60"/>
      <c r="V188" s="60"/>
      <c r="W188" s="63"/>
      <c r="X188" s="63"/>
      <c r="Y188" s="60"/>
      <c r="Z188" s="60"/>
      <c r="AA188" s="60"/>
      <c r="AB188" s="60"/>
      <c r="AC188" s="367" t="s">
        <v>220</v>
      </c>
      <c r="AD188" s="83">
        <v>140</v>
      </c>
      <c r="AE188" s="81">
        <v>0</v>
      </c>
      <c r="AF188" s="81">
        <v>0</v>
      </c>
      <c r="AG188" s="81">
        <v>0</v>
      </c>
      <c r="AH188" s="81">
        <v>0</v>
      </c>
      <c r="AI188" s="81">
        <v>0</v>
      </c>
      <c r="AJ188" s="81">
        <v>0</v>
      </c>
      <c r="AK188" s="81">
        <v>0</v>
      </c>
      <c r="AL188" s="81">
        <v>0</v>
      </c>
      <c r="AM188" s="81">
        <v>0</v>
      </c>
      <c r="AN188" s="81">
        <v>0</v>
      </c>
      <c r="AO188" s="81">
        <v>0</v>
      </c>
      <c r="AP188" s="81">
        <v>0</v>
      </c>
      <c r="AQ188" s="81">
        <v>0</v>
      </c>
      <c r="AR188" s="81">
        <v>0</v>
      </c>
      <c r="AS188" s="81">
        <v>0</v>
      </c>
      <c r="AT188" s="81">
        <v>0</v>
      </c>
      <c r="AU188" s="81">
        <v>0</v>
      </c>
      <c r="AV188" s="81">
        <v>0</v>
      </c>
      <c r="AW188" s="81">
        <v>0</v>
      </c>
      <c r="AX188" s="81">
        <v>0</v>
      </c>
      <c r="AY188" s="405">
        <f t="shared" ref="AY188:BS188" si="759">IF(AD188 = 0, "", AD188)</f>
        <v>140</v>
      </c>
      <c r="AZ188" s="56" t="str">
        <f t="shared" si="759"/>
        <v/>
      </c>
      <c r="BA188" s="56" t="str">
        <f t="shared" si="759"/>
        <v/>
      </c>
      <c r="BB188" s="56" t="str">
        <f t="shared" si="759"/>
        <v/>
      </c>
      <c r="BC188" s="56" t="str">
        <f t="shared" si="759"/>
        <v/>
      </c>
      <c r="BD188" s="56" t="str">
        <f t="shared" si="759"/>
        <v/>
      </c>
      <c r="BE188" s="56" t="str">
        <f t="shared" si="759"/>
        <v/>
      </c>
      <c r="BF188" s="56" t="str">
        <f t="shared" si="759"/>
        <v/>
      </c>
      <c r="BG188" s="56" t="str">
        <f t="shared" si="759"/>
        <v/>
      </c>
      <c r="BH188" s="56" t="str">
        <f t="shared" si="759"/>
        <v/>
      </c>
      <c r="BI188" s="56" t="str">
        <f t="shared" si="759"/>
        <v/>
      </c>
      <c r="BJ188" s="56" t="str">
        <f t="shared" si="759"/>
        <v/>
      </c>
      <c r="BK188" s="56" t="str">
        <f t="shared" si="759"/>
        <v/>
      </c>
      <c r="BL188" s="56" t="str">
        <f t="shared" si="759"/>
        <v/>
      </c>
      <c r="BM188" s="56" t="str">
        <f t="shared" si="759"/>
        <v/>
      </c>
      <c r="BN188" s="56" t="str">
        <f t="shared" si="759"/>
        <v/>
      </c>
      <c r="BO188" s="56" t="str">
        <f t="shared" si="759"/>
        <v/>
      </c>
      <c r="BP188" s="56" t="str">
        <f t="shared" si="759"/>
        <v/>
      </c>
      <c r="BQ188" s="56" t="str">
        <f t="shared" si="759"/>
        <v/>
      </c>
      <c r="BR188" s="56" t="str">
        <f t="shared" si="759"/>
        <v/>
      </c>
      <c r="BS188" s="85" t="str">
        <f t="shared" si="759"/>
        <v/>
      </c>
      <c r="BT188" s="93" t="e">
        <f>$AY188*Assembly!Z$4+$AZ188*Assembly!Z$5+$BA188*Assembly!Z$6+$BB188*Assembly!Z$7+$BC188*Assembly!Z$8+$BD188*Assembly!Z$9+$BE188*Assembly!Z$10+$BF188*Assembly!Z$11+$BG188*Assembly!Z$12+$BH188*Assembly!Z$13+$BI188*Assembly!Z$14+$BJ188*Assembly!Z$15+$BK188*Assembly!Z$16+$BL188*Assembly!Z$17+$BM188*Assembly!Z$18+$BN188*Assembly!Z$19+$BO188*Assembly!Z$20+$BP188*Assembly!Z$21+$BQ188*Assembly!Z$22+$BR188*Assembly!Z$23+$BS188*Assembly!Z$24</f>
        <v>#VALUE!</v>
      </c>
      <c r="BU188" s="81" t="e">
        <f t="shared" si="3"/>
        <v>#VALUE!</v>
      </c>
      <c r="BV188" s="81"/>
      <c r="BW188" s="81" t="e">
        <f>$AY188*Assembly!AD$4+$AZ188*Assembly!AD$5+$BA188*Assembly!AD$6+$BB188*Assembly!AD$7+$BC188*Assembly!AD$8+$BD188*Assembly!AD$9+$BE188*Assembly!AD$10+$BF188*Assembly!AD$11+$BG188*Assembly!AD$12+$BH188*Assembly!AD$13+$BI188*Assembly!AD$14+$BJ188*Assembly!AD$15+$BK188*Assembly!AD$16+$BL188*Assembly!AD$17+$BM188*Assembly!AD$18+$BN188*Assembly!AD$19+$BO188*Assembly!AD$20+$BP188*Assembly!AD$21+$BQ188*Assembly!AD$22+$BR188*Assembly!AD$23+$BS188*Assembly!AD$24</f>
        <v>#VALUE!</v>
      </c>
      <c r="BX188" s="98" t="e">
        <f t="shared" si="4"/>
        <v>#VALUE!</v>
      </c>
      <c r="BY188" s="99" t="e">
        <f t="shared" si="5"/>
        <v>#VALUE!</v>
      </c>
      <c r="BZ188" s="101" t="e">
        <f t="shared" si="6"/>
        <v>#VALUE!</v>
      </c>
      <c r="CA188" s="99" t="e">
        <f t="shared" si="7"/>
        <v>#VALUE!</v>
      </c>
      <c r="CB188" s="81" t="e">
        <f>$AY188*Assembly!Y$4+$AZ188*Assembly!Y$5+$BA188*Assembly!Y$6+$BB188*Assembly!Y$7+$BC188*Assembly!Y$8+$BD188*Assembly!Y$9+$BE188*Assembly!Y$10+$BF188*Assembly!Y$11+$BG188*Assembly!Y$12+$BH188*Assembly!Y$13+$BI188*Assembly!Y$14+$BJ188*Assembly!Y$15+$BK188*Assembly!Y$16+$BL188*Assembly!Y$17+$BM188*Assembly!Y$18+$BN188*Assembly!Y$19+$BO188*Assembly!Y$20+$BP188*Assembly!Y$21+$BQ188*Assembly!Y$22+$BR188*Assembly!Y$23+$BS188*Assembly!Y$24</f>
        <v>#VALUE!</v>
      </c>
      <c r="CC188" s="81" t="e">
        <f t="shared" si="8"/>
        <v>#VALUE!</v>
      </c>
      <c r="CD188" s="106" t="e">
        <f t="shared" si="9"/>
        <v>#VALUE!</v>
      </c>
      <c r="CE188" s="108" t="e">
        <f>$AY188*Assembly!AC$4+$AZ188*Assembly!AC$5+$BA188*Assembly!AC$6+$BB188*Assembly!AC$7+$BC188*Assembly!AC$8+$BD188*Assembly!AC$9+$BE188*Assembly!AC$10+$BF188*Assembly!AC$11+$BG188*Assembly!AC$12+$BH188*Assembly!AC$13+$BI188*Assembly!AC$14+$BJ188*Assembly!AC$15+$BK188*Assembly!AC$16+$BL188*Assembly!AC$17+$BM188*Assembly!AC$18+$BN188*Assembly!AC$19+$BO188*Assembly!AC$20+$BP188*Assembly!AC$21+$BQ188*Assembly!AC$22+$BR188*Assembly!AC$23+$BS188*Assembly!AC$24</f>
        <v>#VALUE!</v>
      </c>
      <c r="CF188" s="62" t="e">
        <f>$AY188*Assembly!M$4+$AZ188*Assembly!M$5+$BA188*Assembly!M$6+$BB188*Assembly!M$7+$BC188*Assembly!M$8+$BD188*Assembly!M$9+$BE188*Assembly!M$10+$BF188*Assembly!M$11+$BG188*Assembly!M$12+$BH188*Assembly!M$13+$BI188*Assembly!M$14+$BJ188*Assembly!M$15+$BK188*Assembly!M$16+$BL188*Assembly!M$17+$BM188*Assembly!M$18+$BN188*Assembly!M$19+$BO188*Assembly!M$20+$BP188*Assembly!M$21+$BQ188*Assembly!M$22+$BR188*Assembly!M$23+$BS188*Assembly!M$24</f>
        <v>#VALUE!</v>
      </c>
      <c r="CG188" s="62" t="e">
        <f>$AY188*Assembly!N$4+$AZ188*Assembly!N$5+$BA188*Assembly!N$6+$BB188*Assembly!N$7+$BC188*Assembly!N$8+$BD188*Assembly!N$9+$BE188*Assembly!N$10+$BF188*Assembly!N$11+$BG188*Assembly!N$12+$BH188*Assembly!N$13+$BI188*Assembly!N$14+$BJ188*Assembly!N$15+$BK188*Assembly!N$16+$BL188*Assembly!N$17+$BM188*Assembly!N$18+$BN188*Assembly!N$19+$BO188*Assembly!N$20+$BP188*Assembly!N$21+$BQ188*Assembly!N$22+$BR188*Assembly!N$23+$BS188*Assembly!N$24</f>
        <v>#VALUE!</v>
      </c>
      <c r="CH188" s="62" t="e">
        <f>$AY188*Assembly!O$4+$AZ188*Assembly!O$5+$BA188*Assembly!O$6+$BB188*Assembly!O$7+$BC188*Assembly!O$8+$BD188*Assembly!O$9+$BE188*Assembly!O$10+$BF188*Assembly!O$11+$BG188*Assembly!O$12+$BH188*Assembly!O$13+$BI188*Assembly!O$14+$BJ188*Assembly!O$15+$BK188*Assembly!O$16+$BL188*Assembly!O$17+$BM188*Assembly!O$18+$BN188*Assembly!O$19+$BO188*Assembly!O$20+$BP188*Assembly!O$21+$BQ188*Assembly!O$22+$BR188*Assembly!O$23+$BS188*Assembly!O$24</f>
        <v>#VALUE!</v>
      </c>
      <c r="CI188" s="58" t="e">
        <f>$AY188*Assembly!P$4+$AZ188*Assembly!P$5+$BA188*Assembly!P$6+$BB188*Assembly!P$7+$BC188*Assembly!P$8+$BD188*Assembly!P$9+$BE188*Assembly!P$10+$BF188*Assembly!P$11+$BG188*Assembly!P$12+$BH188*Assembly!P$13+$BI188*Assembly!P$14+$BJ188*Assembly!P$15+$BK188*Assembly!P$16+$BL188*Assembly!P$17+$BM188*Assembly!P$18+$BN188*Assembly!P$19+$BO188*Assembly!P$20+$BP188*Assembly!P$21+$BQ188*Assembly!P$22+$BR188*Assembly!P$23+$BS188*Assembly!P$24</f>
        <v>#VALUE!</v>
      </c>
      <c r="CJ188" s="58" t="e">
        <f>$AY188*Assembly!Q$4+$AZ188*Assembly!Q$5+$BA188*Assembly!Q$6+$BB188*Assembly!Q$7+$BC188*Assembly!Q$8+$BD188*Assembly!Q$9+$BE188*Assembly!Q$10+$BF188*Assembly!Q$11+$BG188*Assembly!Q$12+$BH188*Assembly!Q$13+$BI188*Assembly!Q$14+$BJ188*Assembly!Q$15+$BK188*Assembly!Q$16+$BL188*Assembly!Q$17+$BM188*Assembly!Q$18+$BN188*Assembly!Q$19+$BO188*Assembly!Q$20+$BP188*Assembly!Q$21+$BQ188*Assembly!Q$22+$BR188*Assembly!Q$23+$BS188*Assembly!Q$24</f>
        <v>#VALUE!</v>
      </c>
      <c r="CK188" s="62" t="e">
        <f>$AY188*Assembly!R$4+$AZ188*Assembly!R$5+$BA188*Assembly!R$6+$BB188*Assembly!R$7+$BC188*Assembly!R$8+$BD188*Assembly!R$9+$BE188*Assembly!R$10+$BF188*Assembly!R$11+$BG188*Assembly!R$12+$BH188*Assembly!R$13+$BI188*Assembly!R$14+$BJ188*Assembly!R$15+$BK188*Assembly!R$16+$BL188*Assembly!R$17+$BM188*Assembly!R$18+$BN188*Assembly!R$19+$BO188*Assembly!R$20+$BP188*Assembly!R$21+$BQ188*Assembly!R$22+$BR188*Assembly!R$23+$BS188*Assembly!R$24</f>
        <v>#VALUE!</v>
      </c>
      <c r="CL188" s="58" t="e">
        <f>$AY188*Assembly!S$4+$AZ188*Assembly!S$5+$BA188*Assembly!S$6+$BB188*Assembly!S$7+$BC188*Assembly!S$8+$BD188*Assembly!S$9+$BE188*Assembly!S$10+$BF188*Assembly!S$11+$BG188*Assembly!S$12+$BH188*Assembly!S$13+$BI188*Assembly!S$14+$BJ188*Assembly!S$15+$BK188*Assembly!S$16+$BL188*Assembly!S$17+$BM188*Assembly!S$18+$BN188*Assembly!S$19+$BO188*Assembly!S$20+$BP188*Assembly!S$21+$BQ188*Assembly!S$22+$BR188*Assembly!S$23+$BS188*Assembly!S$24</f>
        <v>#VALUE!</v>
      </c>
      <c r="CM188" s="58" t="e">
        <f>$AY188*Assembly!T$4+$AZ188*Assembly!T$5+$BA188*Assembly!T$6+$BB188*Assembly!T$7+$BC188*Assembly!T$8+$BD188*Assembly!T$9+$BE188*Assembly!T$10+$BF188*Assembly!T$11+$BG188*Assembly!T$12+$BH188*Assembly!T$13+$BI188*Assembly!T$14+$BJ188*Assembly!T$15+$BK188*Assembly!T$16+$BL188*Assembly!T$17+$BM188*Assembly!T$18+$BN188*Assembly!T$19+$BO188*Assembly!T$20+$BP188*Assembly!T$21+$BQ188*Assembly!T$22+$BR188*Assembly!T$23+$BS188*Assembly!T$24</f>
        <v>#VALUE!</v>
      </c>
      <c r="CN188" s="58" t="e">
        <f>$AY188*Assembly!U$4+$AZ188*Assembly!U$5+$BA188*Assembly!U$6+$BB188*Assembly!U$7+$BC188*Assembly!U$8+$BD188*Assembly!U$9+$BE188*Assembly!U$10+$BF188*Assembly!U$11+$BG188*Assembly!U$12+$BH188*Assembly!U$13+$BI188*Assembly!U$14+$BJ188*Assembly!U$15+$BK188*Assembly!U$16+$BL188*Assembly!U$17+$BM188*Assembly!U$18+$BN188*Assembly!U$19+$BO188*Assembly!U$20+$BP188*Assembly!U$21+$BQ188*Assembly!U$22+$BR188*Assembly!U$23+$BS188*Assembly!U$24</f>
        <v>#VALUE!</v>
      </c>
      <c r="CO188" s="62" t="e">
        <f>$AY188*Assembly!V$4+$AZ188*Assembly!V$5+$BA188*Assembly!V$6+$BB188*Assembly!V$7+$BC188*Assembly!V$8+$BD188*Assembly!V$9+$BE188*Assembly!V$10+$BF188*Assembly!V$11+$BG188*Assembly!V$12+$BH188*Assembly!V$13+$BI188*Assembly!V$14+$BJ188*Assembly!V$15+$BK188*Assembly!V$16+$BL188*Assembly!V$17+$BM188*Assembly!V$18+$BN188*Assembly!V$19+$BO188*Assembly!V$20+$BP188*Assembly!V$21+$BQ188*Assembly!V$22+$BR188*Assembly!V$23+$BS188*Assembly!V$24</f>
        <v>#VALUE!</v>
      </c>
      <c r="CP188" s="62" t="e">
        <f>CF188*Refining!$F$3</f>
        <v>#VALUE!</v>
      </c>
      <c r="CQ188" s="62" t="e">
        <f>CG188*Refining!$F$4</f>
        <v>#VALUE!</v>
      </c>
      <c r="CR188" s="62" t="e">
        <f>CH188*Refining!$F$5</f>
        <v>#VALUE!</v>
      </c>
      <c r="CS188" s="62" t="e">
        <f>CI188*Refining!$F$6</f>
        <v>#VALUE!</v>
      </c>
      <c r="CT188" s="62" t="e">
        <f>CJ188*Refining!$F$7</f>
        <v>#VALUE!</v>
      </c>
      <c r="CU188" s="62" t="e">
        <f>CK188*Refining!$F$8</f>
        <v>#VALUE!</v>
      </c>
      <c r="CV188" s="62" t="e">
        <f>CL188*Refining!$F$9</f>
        <v>#VALUE!</v>
      </c>
      <c r="CW188" s="62" t="e">
        <f>CM188*Refining!$F$10</f>
        <v>#VALUE!</v>
      </c>
      <c r="CX188" s="62" t="e">
        <f>CN188*Refining!$F$11</f>
        <v>#VALUE!</v>
      </c>
      <c r="CY188" s="62" t="e">
        <f>CO188*Refining!$F$12</f>
        <v>#VALUE!</v>
      </c>
      <c r="CZ188" s="115" t="e">
        <f t="shared" ref="CZ188:DS188" si="760">IF(CF188 = 0, "", CF188)</f>
        <v>#VALUE!</v>
      </c>
      <c r="DA188" s="116" t="e">
        <f t="shared" si="760"/>
        <v>#VALUE!</v>
      </c>
      <c r="DB188" s="116" t="e">
        <f t="shared" si="760"/>
        <v>#VALUE!</v>
      </c>
      <c r="DC188" s="116" t="e">
        <f t="shared" si="760"/>
        <v>#VALUE!</v>
      </c>
      <c r="DD188" s="116" t="e">
        <f t="shared" si="760"/>
        <v>#VALUE!</v>
      </c>
      <c r="DE188" s="116" t="e">
        <f t="shared" si="760"/>
        <v>#VALUE!</v>
      </c>
      <c r="DF188" s="116" t="e">
        <f t="shared" si="760"/>
        <v>#VALUE!</v>
      </c>
      <c r="DG188" s="116" t="e">
        <f t="shared" si="760"/>
        <v>#VALUE!</v>
      </c>
      <c r="DH188" s="116" t="e">
        <f t="shared" si="760"/>
        <v>#VALUE!</v>
      </c>
      <c r="DI188" s="117" t="e">
        <f t="shared" si="760"/>
        <v>#VALUE!</v>
      </c>
      <c r="DJ188" s="115" t="e">
        <f t="shared" si="760"/>
        <v>#VALUE!</v>
      </c>
      <c r="DK188" s="116" t="e">
        <f t="shared" si="760"/>
        <v>#VALUE!</v>
      </c>
      <c r="DL188" s="116" t="e">
        <f t="shared" si="760"/>
        <v>#VALUE!</v>
      </c>
      <c r="DM188" s="116" t="e">
        <f t="shared" si="760"/>
        <v>#VALUE!</v>
      </c>
      <c r="DN188" s="118" t="e">
        <f t="shared" si="760"/>
        <v>#VALUE!</v>
      </c>
      <c r="DO188" s="116" t="e">
        <f t="shared" si="760"/>
        <v>#VALUE!</v>
      </c>
      <c r="DP188" s="116" t="e">
        <f t="shared" si="760"/>
        <v>#VALUE!</v>
      </c>
      <c r="DQ188" s="116" t="e">
        <f t="shared" si="760"/>
        <v>#VALUE!</v>
      </c>
      <c r="DR188" s="116" t="e">
        <f t="shared" si="760"/>
        <v>#VALUE!</v>
      </c>
      <c r="DS188" s="117" t="e">
        <f t="shared" si="760"/>
        <v>#VALUE!</v>
      </c>
      <c r="DT188" s="115" t="e">
        <f t="shared" si="11"/>
        <v>#VALUE!</v>
      </c>
      <c r="DU188" s="119" t="e">
        <f t="shared" si="12"/>
        <v>#VALUE!</v>
      </c>
      <c r="DV188" s="81" t="e">
        <f>CZ188*'Ores &amp; Ingots'!$C$3+DA188*'Ores &amp; Ingots'!$C$4+DB188*'Ores &amp; Ingots'!$C$5+DC188*'Ores &amp; Ingots'!$C$6+DD188*'Ores &amp; Ingots'!$C$7+DE188*'Ores &amp; Ingots'!$C$8+DF188*'Ores &amp; Ingots'!$C$9+DG188*'Ores &amp; Ingots'!$C$10+DH188*'Ores &amp; Ingots'!$C$11+DI188*'Ores &amp; Ingots'!$C$12</f>
        <v>#VALUE!</v>
      </c>
      <c r="DW188" s="81" t="e">
        <f>DJ188*'Ores &amp; Ingots'!$B$3+DK188*'Ores &amp; Ingots'!$B$4+DL188*'Ores &amp; Ingots'!$B$5+DM188*'Ores &amp; Ingots'!$B$6+DN188*'Ores &amp; Ingots'!$B$7+DO188*'Ores &amp; Ingots'!$B$8+DP188*'Ores &amp; Ingots'!$B$9+DQ188*'Ores &amp; Ingots'!$B$10+DR188*'Ores &amp; Ingots'!$B$11+DS188*'Ores &amp; Ingots'!$B$12</f>
        <v>#VALUE!</v>
      </c>
      <c r="DX188" s="119" t="e">
        <f>CZ188*Refining!$G$3+DA188*Refining!$G$4+DB188*Refining!$G$5+DC188*Refining!$G$6+DD188*Refining!$G$7+DE188*Refining!$G$8+DF188*Refining!$G$9+DG188*Refining!$G$10+DH188*Refining!$G$11+DI188*Refining!$G$12</f>
        <v>#VALUE!</v>
      </c>
      <c r="DY188" s="119" t="e">
        <f t="shared" si="13"/>
        <v>#VALUE!</v>
      </c>
      <c r="DZ188" s="126" t="e">
        <f t="shared" si="14"/>
        <v>#VALUE!</v>
      </c>
      <c r="EA188" s="115" t="e">
        <f t="shared" si="15"/>
        <v>#VALUE!</v>
      </c>
      <c r="EB188" s="127" t="e">
        <f t="shared" ref="EB188:EC188" si="761">EA188/60</f>
        <v>#VALUE!</v>
      </c>
      <c r="EC188" s="127" t="e">
        <f t="shared" si="761"/>
        <v>#VALUE!</v>
      </c>
      <c r="ED188" s="115" t="e">
        <f t="shared" si="17"/>
        <v>#VALUE!</v>
      </c>
      <c r="EE188" s="127" t="e">
        <f t="shared" ref="EE188:EF188" si="762">ED188/1000</f>
        <v>#VALUE!</v>
      </c>
      <c r="EF188" s="128" t="e">
        <f t="shared" si="762"/>
        <v>#VALUE!</v>
      </c>
      <c r="EG188" s="106" t="e">
        <f t="shared" si="19"/>
        <v>#VALUE!</v>
      </c>
      <c r="EH188" s="281" t="e">
        <f t="shared" si="20"/>
        <v>#VALUE!</v>
      </c>
      <c r="EI188" s="133">
        <v>12</v>
      </c>
    </row>
    <row r="189" spans="1:139" ht="12.75" x14ac:dyDescent="0.2">
      <c r="A189" s="864"/>
      <c r="B189" s="135" t="s">
        <v>386</v>
      </c>
      <c r="C189" s="137" t="s">
        <v>156</v>
      </c>
      <c r="D189" s="137">
        <v>1</v>
      </c>
      <c r="E189" s="137">
        <v>1</v>
      </c>
      <c r="F189" s="137">
        <v>1</v>
      </c>
      <c r="G189" s="139">
        <f t="shared" si="0"/>
        <v>15.625</v>
      </c>
      <c r="H189" s="140">
        <v>24</v>
      </c>
      <c r="I189" s="140">
        <v>72</v>
      </c>
      <c r="J189" s="140">
        <f>H189/Main!$D$9</f>
        <v>4.8</v>
      </c>
      <c r="K189" s="140">
        <f>I189/Main!$D$10</f>
        <v>36</v>
      </c>
      <c r="L189" s="140">
        <f t="shared" si="1"/>
        <v>7.5</v>
      </c>
      <c r="M189" s="140">
        <v>0.2</v>
      </c>
      <c r="N189" s="143"/>
      <c r="O189" s="143"/>
      <c r="P189" s="143"/>
      <c r="Q189" s="145"/>
      <c r="R189" s="143"/>
      <c r="S189" s="146"/>
      <c r="T189" s="146"/>
      <c r="U189" s="143"/>
      <c r="V189" s="143"/>
      <c r="W189" s="146"/>
      <c r="X189" s="146"/>
      <c r="Y189" s="143"/>
      <c r="Z189" s="143"/>
      <c r="AA189" s="143"/>
      <c r="AB189" s="143"/>
      <c r="AC189" s="362" t="s">
        <v>220</v>
      </c>
      <c r="AD189" s="167">
        <v>130</v>
      </c>
      <c r="AE189" s="133">
        <v>0</v>
      </c>
      <c r="AF189" s="133">
        <v>0</v>
      </c>
      <c r="AG189" s="133">
        <v>0</v>
      </c>
      <c r="AH189" s="133">
        <v>0</v>
      </c>
      <c r="AI189" s="133">
        <v>0</v>
      </c>
      <c r="AJ189" s="133">
        <v>0</v>
      </c>
      <c r="AK189" s="133">
        <v>0</v>
      </c>
      <c r="AL189" s="133">
        <v>0</v>
      </c>
      <c r="AM189" s="133">
        <v>0</v>
      </c>
      <c r="AN189" s="133">
        <v>0</v>
      </c>
      <c r="AO189" s="133">
        <v>0</v>
      </c>
      <c r="AP189" s="133">
        <v>0</v>
      </c>
      <c r="AQ189" s="133">
        <v>0</v>
      </c>
      <c r="AR189" s="133">
        <v>0</v>
      </c>
      <c r="AS189" s="133">
        <v>0</v>
      </c>
      <c r="AT189" s="133">
        <v>0</v>
      </c>
      <c r="AU189" s="133">
        <v>0</v>
      </c>
      <c r="AV189" s="133">
        <v>0</v>
      </c>
      <c r="AW189" s="133">
        <v>0</v>
      </c>
      <c r="AX189" s="133">
        <v>0</v>
      </c>
      <c r="AY189" s="406">
        <f t="shared" ref="AY189:BS189" si="763">IF(AD189 = 0, "", AD189)</f>
        <v>130</v>
      </c>
      <c r="AZ189" s="137" t="str">
        <f t="shared" si="763"/>
        <v/>
      </c>
      <c r="BA189" s="137" t="str">
        <f t="shared" si="763"/>
        <v/>
      </c>
      <c r="BB189" s="137" t="str">
        <f t="shared" si="763"/>
        <v/>
      </c>
      <c r="BC189" s="137" t="str">
        <f t="shared" si="763"/>
        <v/>
      </c>
      <c r="BD189" s="137" t="str">
        <f t="shared" si="763"/>
        <v/>
      </c>
      <c r="BE189" s="137" t="str">
        <f t="shared" si="763"/>
        <v/>
      </c>
      <c r="BF189" s="137" t="str">
        <f t="shared" si="763"/>
        <v/>
      </c>
      <c r="BG189" s="137" t="str">
        <f t="shared" si="763"/>
        <v/>
      </c>
      <c r="BH189" s="137" t="str">
        <f t="shared" si="763"/>
        <v/>
      </c>
      <c r="BI189" s="137" t="str">
        <f t="shared" si="763"/>
        <v/>
      </c>
      <c r="BJ189" s="137" t="str">
        <f t="shared" si="763"/>
        <v/>
      </c>
      <c r="BK189" s="137" t="str">
        <f t="shared" si="763"/>
        <v/>
      </c>
      <c r="BL189" s="137" t="str">
        <f t="shared" si="763"/>
        <v/>
      </c>
      <c r="BM189" s="137" t="str">
        <f t="shared" si="763"/>
        <v/>
      </c>
      <c r="BN189" s="137" t="str">
        <f t="shared" si="763"/>
        <v/>
      </c>
      <c r="BO189" s="137" t="str">
        <f t="shared" si="763"/>
        <v/>
      </c>
      <c r="BP189" s="137" t="str">
        <f t="shared" si="763"/>
        <v/>
      </c>
      <c r="BQ189" s="137" t="str">
        <f t="shared" si="763"/>
        <v/>
      </c>
      <c r="BR189" s="137" t="str">
        <f t="shared" si="763"/>
        <v/>
      </c>
      <c r="BS189" s="169" t="str">
        <f t="shared" si="763"/>
        <v/>
      </c>
      <c r="BT189" s="174" t="e">
        <f>$AY189*Assembly!Z$4+$AZ189*Assembly!Z$5+$BA189*Assembly!Z$6+$BB189*Assembly!Z$7+$BC189*Assembly!Z$8+$BD189*Assembly!Z$9+$BE189*Assembly!Z$10+$BF189*Assembly!Z$11+$BG189*Assembly!Z$12+$BH189*Assembly!Z$13+$BI189*Assembly!Z$14+$BJ189*Assembly!Z$15+$BK189*Assembly!Z$16+$BL189*Assembly!Z$17+$BM189*Assembly!Z$18+$BN189*Assembly!Z$19+$BO189*Assembly!Z$20+$BP189*Assembly!Z$21+$BQ189*Assembly!Z$22+$BR189*Assembly!Z$23+$BS189*Assembly!Z$24</f>
        <v>#VALUE!</v>
      </c>
      <c r="BU189" s="133" t="e">
        <f t="shared" si="3"/>
        <v>#VALUE!</v>
      </c>
      <c r="BV189" s="133"/>
      <c r="BW189" s="133" t="e">
        <f>$AY189*Assembly!AD$4+$AZ189*Assembly!AD$5+$BA189*Assembly!AD$6+$BB189*Assembly!AD$7+$BC189*Assembly!AD$8+$BD189*Assembly!AD$9+$BE189*Assembly!AD$10+$BF189*Assembly!AD$11+$BG189*Assembly!AD$12+$BH189*Assembly!AD$13+$BI189*Assembly!AD$14+$BJ189*Assembly!AD$15+$BK189*Assembly!AD$16+$BL189*Assembly!AD$17+$BM189*Assembly!AD$18+$BN189*Assembly!AD$19+$BO189*Assembly!AD$20+$BP189*Assembly!AD$21+$BQ189*Assembly!AD$22+$BR189*Assembly!AD$23+$BS189*Assembly!AD$24</f>
        <v>#VALUE!</v>
      </c>
      <c r="BX189" s="177" t="e">
        <f t="shared" si="4"/>
        <v>#VALUE!</v>
      </c>
      <c r="BY189" s="178" t="e">
        <f t="shared" si="5"/>
        <v>#VALUE!</v>
      </c>
      <c r="BZ189" s="179" t="e">
        <f t="shared" si="6"/>
        <v>#VALUE!</v>
      </c>
      <c r="CA189" s="178" t="e">
        <f t="shared" si="7"/>
        <v>#VALUE!</v>
      </c>
      <c r="CB189" s="133" t="e">
        <f>$AY189*Assembly!Y$4+$AZ189*Assembly!Y$5+$BA189*Assembly!Y$6+$BB189*Assembly!Y$7+$BC189*Assembly!Y$8+$BD189*Assembly!Y$9+$BE189*Assembly!Y$10+$BF189*Assembly!Y$11+$BG189*Assembly!Y$12+$BH189*Assembly!Y$13+$BI189*Assembly!Y$14+$BJ189*Assembly!Y$15+$BK189*Assembly!Y$16+$BL189*Assembly!Y$17+$BM189*Assembly!Y$18+$BN189*Assembly!Y$19+$BO189*Assembly!Y$20+$BP189*Assembly!Y$21+$BQ189*Assembly!Y$22+$BR189*Assembly!Y$23+$BS189*Assembly!Y$24</f>
        <v>#VALUE!</v>
      </c>
      <c r="CC189" s="133" t="e">
        <f t="shared" si="8"/>
        <v>#VALUE!</v>
      </c>
      <c r="CD189" s="130" t="e">
        <f t="shared" si="9"/>
        <v>#VALUE!</v>
      </c>
      <c r="CE189" s="183" t="e">
        <f>$AY189*Assembly!AC$4+$AZ189*Assembly!AC$5+$BA189*Assembly!AC$6+$BB189*Assembly!AC$7+$BC189*Assembly!AC$8+$BD189*Assembly!AC$9+$BE189*Assembly!AC$10+$BF189*Assembly!AC$11+$BG189*Assembly!AC$12+$BH189*Assembly!AC$13+$BI189*Assembly!AC$14+$BJ189*Assembly!AC$15+$BK189*Assembly!AC$16+$BL189*Assembly!AC$17+$BM189*Assembly!AC$18+$BN189*Assembly!AC$19+$BO189*Assembly!AC$20+$BP189*Assembly!AC$21+$BQ189*Assembly!AC$22+$BR189*Assembly!AC$23+$BS189*Assembly!AC$24</f>
        <v>#VALUE!</v>
      </c>
      <c r="CF189" s="145" t="e">
        <f>$AY189*Assembly!M$4+$AZ189*Assembly!M$5+$BA189*Assembly!M$6+$BB189*Assembly!M$7+$BC189*Assembly!M$8+$BD189*Assembly!M$9+$BE189*Assembly!M$10+$BF189*Assembly!M$11+$BG189*Assembly!M$12+$BH189*Assembly!M$13+$BI189*Assembly!M$14+$BJ189*Assembly!M$15+$BK189*Assembly!M$16+$BL189*Assembly!M$17+$BM189*Assembly!M$18+$BN189*Assembly!M$19+$BO189*Assembly!M$20+$BP189*Assembly!M$21+$BQ189*Assembly!M$22+$BR189*Assembly!M$23+$BS189*Assembly!M$24</f>
        <v>#VALUE!</v>
      </c>
      <c r="CG189" s="145" t="e">
        <f>$AY189*Assembly!N$4+$AZ189*Assembly!N$5+$BA189*Assembly!N$6+$BB189*Assembly!N$7+$BC189*Assembly!N$8+$BD189*Assembly!N$9+$BE189*Assembly!N$10+$BF189*Assembly!N$11+$BG189*Assembly!N$12+$BH189*Assembly!N$13+$BI189*Assembly!N$14+$BJ189*Assembly!N$15+$BK189*Assembly!N$16+$BL189*Assembly!N$17+$BM189*Assembly!N$18+$BN189*Assembly!N$19+$BO189*Assembly!N$20+$BP189*Assembly!N$21+$BQ189*Assembly!N$22+$BR189*Assembly!N$23+$BS189*Assembly!N$24</f>
        <v>#VALUE!</v>
      </c>
      <c r="CH189" s="145" t="e">
        <f>$AY189*Assembly!O$4+$AZ189*Assembly!O$5+$BA189*Assembly!O$6+$BB189*Assembly!O$7+$BC189*Assembly!O$8+$BD189*Assembly!O$9+$BE189*Assembly!O$10+$BF189*Assembly!O$11+$BG189*Assembly!O$12+$BH189*Assembly!O$13+$BI189*Assembly!O$14+$BJ189*Assembly!O$15+$BK189*Assembly!O$16+$BL189*Assembly!O$17+$BM189*Assembly!O$18+$BN189*Assembly!O$19+$BO189*Assembly!O$20+$BP189*Assembly!O$21+$BQ189*Assembly!O$22+$BR189*Assembly!O$23+$BS189*Assembly!O$24</f>
        <v>#VALUE!</v>
      </c>
      <c r="CI189" s="140" t="e">
        <f>$AY189*Assembly!P$4+$AZ189*Assembly!P$5+$BA189*Assembly!P$6+$BB189*Assembly!P$7+$BC189*Assembly!P$8+$BD189*Assembly!P$9+$BE189*Assembly!P$10+$BF189*Assembly!P$11+$BG189*Assembly!P$12+$BH189*Assembly!P$13+$BI189*Assembly!P$14+$BJ189*Assembly!P$15+$BK189*Assembly!P$16+$BL189*Assembly!P$17+$BM189*Assembly!P$18+$BN189*Assembly!P$19+$BO189*Assembly!P$20+$BP189*Assembly!P$21+$BQ189*Assembly!P$22+$BR189*Assembly!P$23+$BS189*Assembly!P$24</f>
        <v>#VALUE!</v>
      </c>
      <c r="CJ189" s="140" t="e">
        <f>$AY189*Assembly!Q$4+$AZ189*Assembly!Q$5+$BA189*Assembly!Q$6+$BB189*Assembly!Q$7+$BC189*Assembly!Q$8+$BD189*Assembly!Q$9+$BE189*Assembly!Q$10+$BF189*Assembly!Q$11+$BG189*Assembly!Q$12+$BH189*Assembly!Q$13+$BI189*Assembly!Q$14+$BJ189*Assembly!Q$15+$BK189*Assembly!Q$16+$BL189*Assembly!Q$17+$BM189*Assembly!Q$18+$BN189*Assembly!Q$19+$BO189*Assembly!Q$20+$BP189*Assembly!Q$21+$BQ189*Assembly!Q$22+$BR189*Assembly!Q$23+$BS189*Assembly!Q$24</f>
        <v>#VALUE!</v>
      </c>
      <c r="CK189" s="145" t="e">
        <f>$AY189*Assembly!R$4+$AZ189*Assembly!R$5+$BA189*Assembly!R$6+$BB189*Assembly!R$7+$BC189*Assembly!R$8+$BD189*Assembly!R$9+$BE189*Assembly!R$10+$BF189*Assembly!R$11+$BG189*Assembly!R$12+$BH189*Assembly!R$13+$BI189*Assembly!R$14+$BJ189*Assembly!R$15+$BK189*Assembly!R$16+$BL189*Assembly!R$17+$BM189*Assembly!R$18+$BN189*Assembly!R$19+$BO189*Assembly!R$20+$BP189*Assembly!R$21+$BQ189*Assembly!R$22+$BR189*Assembly!R$23+$BS189*Assembly!R$24</f>
        <v>#VALUE!</v>
      </c>
      <c r="CL189" s="140" t="e">
        <f>$AY189*Assembly!S$4+$AZ189*Assembly!S$5+$BA189*Assembly!S$6+$BB189*Assembly!S$7+$BC189*Assembly!S$8+$BD189*Assembly!S$9+$BE189*Assembly!S$10+$BF189*Assembly!S$11+$BG189*Assembly!S$12+$BH189*Assembly!S$13+$BI189*Assembly!S$14+$BJ189*Assembly!S$15+$BK189*Assembly!S$16+$BL189*Assembly!S$17+$BM189*Assembly!S$18+$BN189*Assembly!S$19+$BO189*Assembly!S$20+$BP189*Assembly!S$21+$BQ189*Assembly!S$22+$BR189*Assembly!S$23+$BS189*Assembly!S$24</f>
        <v>#VALUE!</v>
      </c>
      <c r="CM189" s="140" t="e">
        <f>$AY189*Assembly!T$4+$AZ189*Assembly!T$5+$BA189*Assembly!T$6+$BB189*Assembly!T$7+$BC189*Assembly!T$8+$BD189*Assembly!T$9+$BE189*Assembly!T$10+$BF189*Assembly!T$11+$BG189*Assembly!T$12+$BH189*Assembly!T$13+$BI189*Assembly!T$14+$BJ189*Assembly!T$15+$BK189*Assembly!T$16+$BL189*Assembly!T$17+$BM189*Assembly!T$18+$BN189*Assembly!T$19+$BO189*Assembly!T$20+$BP189*Assembly!T$21+$BQ189*Assembly!T$22+$BR189*Assembly!T$23+$BS189*Assembly!T$24</f>
        <v>#VALUE!</v>
      </c>
      <c r="CN189" s="140" t="e">
        <f>$AY189*Assembly!U$4+$AZ189*Assembly!U$5+$BA189*Assembly!U$6+$BB189*Assembly!U$7+$BC189*Assembly!U$8+$BD189*Assembly!U$9+$BE189*Assembly!U$10+$BF189*Assembly!U$11+$BG189*Assembly!U$12+$BH189*Assembly!U$13+$BI189*Assembly!U$14+$BJ189*Assembly!U$15+$BK189*Assembly!U$16+$BL189*Assembly!U$17+$BM189*Assembly!U$18+$BN189*Assembly!U$19+$BO189*Assembly!U$20+$BP189*Assembly!U$21+$BQ189*Assembly!U$22+$BR189*Assembly!U$23+$BS189*Assembly!U$24</f>
        <v>#VALUE!</v>
      </c>
      <c r="CO189" s="145" t="e">
        <f>$AY189*Assembly!V$4+$AZ189*Assembly!V$5+$BA189*Assembly!V$6+$BB189*Assembly!V$7+$BC189*Assembly!V$8+$BD189*Assembly!V$9+$BE189*Assembly!V$10+$BF189*Assembly!V$11+$BG189*Assembly!V$12+$BH189*Assembly!V$13+$BI189*Assembly!V$14+$BJ189*Assembly!V$15+$BK189*Assembly!V$16+$BL189*Assembly!V$17+$BM189*Assembly!V$18+$BN189*Assembly!V$19+$BO189*Assembly!V$20+$BP189*Assembly!V$21+$BQ189*Assembly!V$22+$BR189*Assembly!V$23+$BS189*Assembly!V$24</f>
        <v>#VALUE!</v>
      </c>
      <c r="CP189" s="145" t="e">
        <f>CF189*Refining!$F$3</f>
        <v>#VALUE!</v>
      </c>
      <c r="CQ189" s="145" t="e">
        <f>CG189*Refining!$F$4</f>
        <v>#VALUE!</v>
      </c>
      <c r="CR189" s="145" t="e">
        <f>CH189*Refining!$F$5</f>
        <v>#VALUE!</v>
      </c>
      <c r="CS189" s="145" t="e">
        <f>CI189*Refining!$F$6</f>
        <v>#VALUE!</v>
      </c>
      <c r="CT189" s="145" t="e">
        <f>CJ189*Refining!$F$7</f>
        <v>#VALUE!</v>
      </c>
      <c r="CU189" s="145" t="e">
        <f>CK189*Refining!$F$8</f>
        <v>#VALUE!</v>
      </c>
      <c r="CV189" s="145" t="e">
        <f>CL189*Refining!$F$9</f>
        <v>#VALUE!</v>
      </c>
      <c r="CW189" s="145" t="e">
        <f>CM189*Refining!$F$10</f>
        <v>#VALUE!</v>
      </c>
      <c r="CX189" s="145" t="e">
        <f>CN189*Refining!$F$11</f>
        <v>#VALUE!</v>
      </c>
      <c r="CY189" s="145" t="e">
        <f>CO189*Refining!$F$12</f>
        <v>#VALUE!</v>
      </c>
      <c r="CZ189" s="185" t="e">
        <f t="shared" ref="CZ189:DS189" si="764">IF(CF189 = 0, "", CF189)</f>
        <v>#VALUE!</v>
      </c>
      <c r="DA189" s="186" t="e">
        <f t="shared" si="764"/>
        <v>#VALUE!</v>
      </c>
      <c r="DB189" s="186" t="e">
        <f t="shared" si="764"/>
        <v>#VALUE!</v>
      </c>
      <c r="DC189" s="186" t="e">
        <f t="shared" si="764"/>
        <v>#VALUE!</v>
      </c>
      <c r="DD189" s="186" t="e">
        <f t="shared" si="764"/>
        <v>#VALUE!</v>
      </c>
      <c r="DE189" s="186" t="e">
        <f t="shared" si="764"/>
        <v>#VALUE!</v>
      </c>
      <c r="DF189" s="186" t="e">
        <f t="shared" si="764"/>
        <v>#VALUE!</v>
      </c>
      <c r="DG189" s="186" t="e">
        <f t="shared" si="764"/>
        <v>#VALUE!</v>
      </c>
      <c r="DH189" s="186" t="e">
        <f t="shared" si="764"/>
        <v>#VALUE!</v>
      </c>
      <c r="DI189" s="187" t="e">
        <f t="shared" si="764"/>
        <v>#VALUE!</v>
      </c>
      <c r="DJ189" s="185" t="e">
        <f t="shared" si="764"/>
        <v>#VALUE!</v>
      </c>
      <c r="DK189" s="186" t="e">
        <f t="shared" si="764"/>
        <v>#VALUE!</v>
      </c>
      <c r="DL189" s="186" t="e">
        <f t="shared" si="764"/>
        <v>#VALUE!</v>
      </c>
      <c r="DM189" s="186" t="e">
        <f t="shared" si="764"/>
        <v>#VALUE!</v>
      </c>
      <c r="DN189" s="211" t="e">
        <f t="shared" si="764"/>
        <v>#VALUE!</v>
      </c>
      <c r="DO189" s="186" t="e">
        <f t="shared" si="764"/>
        <v>#VALUE!</v>
      </c>
      <c r="DP189" s="186" t="e">
        <f t="shared" si="764"/>
        <v>#VALUE!</v>
      </c>
      <c r="DQ189" s="186" t="e">
        <f t="shared" si="764"/>
        <v>#VALUE!</v>
      </c>
      <c r="DR189" s="186" t="e">
        <f t="shared" si="764"/>
        <v>#VALUE!</v>
      </c>
      <c r="DS189" s="187" t="e">
        <f t="shared" si="764"/>
        <v>#VALUE!</v>
      </c>
      <c r="DT189" s="185" t="e">
        <f t="shared" si="11"/>
        <v>#VALUE!</v>
      </c>
      <c r="DU189" s="189" t="e">
        <f t="shared" si="12"/>
        <v>#VALUE!</v>
      </c>
      <c r="DV189" s="133" t="e">
        <f>CZ189*'Ores &amp; Ingots'!$C$3+DA189*'Ores &amp; Ingots'!$C$4+DB189*'Ores &amp; Ingots'!$C$5+DC189*'Ores &amp; Ingots'!$C$6+DD189*'Ores &amp; Ingots'!$C$7+DE189*'Ores &amp; Ingots'!$C$8+DF189*'Ores &amp; Ingots'!$C$9+DG189*'Ores &amp; Ingots'!$C$10+DH189*'Ores &amp; Ingots'!$C$11+DI189*'Ores &amp; Ingots'!$C$12</f>
        <v>#VALUE!</v>
      </c>
      <c r="DW189" s="133" t="e">
        <f>DJ189*'Ores &amp; Ingots'!$B$3+DK189*'Ores &amp; Ingots'!$B$4+DL189*'Ores &amp; Ingots'!$B$5+DM189*'Ores &amp; Ingots'!$B$6+DN189*'Ores &amp; Ingots'!$B$7+DO189*'Ores &amp; Ingots'!$B$8+DP189*'Ores &amp; Ingots'!$B$9+DQ189*'Ores &amp; Ingots'!$B$10+DR189*'Ores &amp; Ingots'!$B$11+DS189*'Ores &amp; Ingots'!$B$12</f>
        <v>#VALUE!</v>
      </c>
      <c r="DX189" s="189" t="e">
        <f>CZ189*Refining!$G$3+DA189*Refining!$G$4+DB189*Refining!$G$5+DC189*Refining!$G$6+DD189*Refining!$G$7+DE189*Refining!$G$8+DF189*Refining!$G$9+DG189*Refining!$G$10+DH189*Refining!$G$11+DI189*Refining!$G$12</f>
        <v>#VALUE!</v>
      </c>
      <c r="DY189" s="189" t="e">
        <f t="shared" si="13"/>
        <v>#VALUE!</v>
      </c>
      <c r="DZ189" s="192" t="e">
        <f t="shared" si="14"/>
        <v>#VALUE!</v>
      </c>
      <c r="EA189" s="185" t="e">
        <f t="shared" si="15"/>
        <v>#VALUE!</v>
      </c>
      <c r="EB189" s="194" t="e">
        <f t="shared" ref="EB189:EC189" si="765">EA189/60</f>
        <v>#VALUE!</v>
      </c>
      <c r="EC189" s="194" t="e">
        <f t="shared" si="765"/>
        <v>#VALUE!</v>
      </c>
      <c r="ED189" s="185" t="e">
        <f t="shared" si="17"/>
        <v>#VALUE!</v>
      </c>
      <c r="EE189" s="194" t="e">
        <f t="shared" ref="EE189:EF189" si="766">ED189/1000</f>
        <v>#VALUE!</v>
      </c>
      <c r="EF189" s="196" t="e">
        <f t="shared" si="766"/>
        <v>#VALUE!</v>
      </c>
      <c r="EG189" s="130" t="e">
        <f t="shared" si="19"/>
        <v>#VALUE!</v>
      </c>
      <c r="EH189" s="132" t="e">
        <f t="shared" si="20"/>
        <v>#VALUE!</v>
      </c>
      <c r="EI189" s="133">
        <v>20</v>
      </c>
    </row>
    <row r="190" spans="1:139" ht="12.75" x14ac:dyDescent="0.2">
      <c r="A190" s="864"/>
      <c r="B190" s="135" t="s">
        <v>387</v>
      </c>
      <c r="C190" s="137" t="s">
        <v>156</v>
      </c>
      <c r="D190" s="137">
        <v>1</v>
      </c>
      <c r="E190" s="137">
        <v>1</v>
      </c>
      <c r="F190" s="137">
        <v>1</v>
      </c>
      <c r="G190" s="139">
        <f t="shared" si="0"/>
        <v>15.625</v>
      </c>
      <c r="H190" s="140">
        <v>24</v>
      </c>
      <c r="I190" s="140">
        <v>72</v>
      </c>
      <c r="J190" s="140">
        <f>H190/Main!$D$9</f>
        <v>4.8</v>
      </c>
      <c r="K190" s="140">
        <f>I190/Main!$D$10</f>
        <v>36</v>
      </c>
      <c r="L190" s="140">
        <f t="shared" si="1"/>
        <v>7.5</v>
      </c>
      <c r="M190" s="140">
        <v>0.2</v>
      </c>
      <c r="N190" s="143"/>
      <c r="O190" s="143"/>
      <c r="P190" s="143"/>
      <c r="Q190" s="145"/>
      <c r="R190" s="143"/>
      <c r="S190" s="146"/>
      <c r="T190" s="146"/>
      <c r="U190" s="143"/>
      <c r="V190" s="143"/>
      <c r="W190" s="146"/>
      <c r="X190" s="146"/>
      <c r="Y190" s="143"/>
      <c r="Z190" s="143"/>
      <c r="AA190" s="143"/>
      <c r="AB190" s="143"/>
      <c r="AC190" s="362" t="s">
        <v>220</v>
      </c>
      <c r="AD190" s="167">
        <v>120</v>
      </c>
      <c r="AE190" s="133">
        <v>0</v>
      </c>
      <c r="AF190" s="133">
        <v>0</v>
      </c>
      <c r="AG190" s="133">
        <v>0</v>
      </c>
      <c r="AH190" s="133">
        <v>0</v>
      </c>
      <c r="AI190" s="133">
        <v>0</v>
      </c>
      <c r="AJ190" s="133">
        <v>0</v>
      </c>
      <c r="AK190" s="133">
        <v>0</v>
      </c>
      <c r="AL190" s="133">
        <v>0</v>
      </c>
      <c r="AM190" s="133">
        <v>0</v>
      </c>
      <c r="AN190" s="133">
        <v>0</v>
      </c>
      <c r="AO190" s="133">
        <v>0</v>
      </c>
      <c r="AP190" s="133">
        <v>0</v>
      </c>
      <c r="AQ190" s="133">
        <v>0</v>
      </c>
      <c r="AR190" s="133">
        <v>0</v>
      </c>
      <c r="AS190" s="133">
        <v>0</v>
      </c>
      <c r="AT190" s="133">
        <v>0</v>
      </c>
      <c r="AU190" s="133">
        <v>0</v>
      </c>
      <c r="AV190" s="133">
        <v>0</v>
      </c>
      <c r="AW190" s="133">
        <v>0</v>
      </c>
      <c r="AX190" s="133">
        <v>0</v>
      </c>
      <c r="AY190" s="406">
        <f t="shared" ref="AY190:BS190" si="767">IF(AD190 = 0, "", AD190)</f>
        <v>120</v>
      </c>
      <c r="AZ190" s="137" t="str">
        <f t="shared" si="767"/>
        <v/>
      </c>
      <c r="BA190" s="137" t="str">
        <f t="shared" si="767"/>
        <v/>
      </c>
      <c r="BB190" s="137" t="str">
        <f t="shared" si="767"/>
        <v/>
      </c>
      <c r="BC190" s="137" t="str">
        <f t="shared" si="767"/>
        <v/>
      </c>
      <c r="BD190" s="137" t="str">
        <f t="shared" si="767"/>
        <v/>
      </c>
      <c r="BE190" s="137" t="str">
        <f t="shared" si="767"/>
        <v/>
      </c>
      <c r="BF190" s="137" t="str">
        <f t="shared" si="767"/>
        <v/>
      </c>
      <c r="BG190" s="137" t="str">
        <f t="shared" si="767"/>
        <v/>
      </c>
      <c r="BH190" s="137" t="str">
        <f t="shared" si="767"/>
        <v/>
      </c>
      <c r="BI190" s="137" t="str">
        <f t="shared" si="767"/>
        <v/>
      </c>
      <c r="BJ190" s="137" t="str">
        <f t="shared" si="767"/>
        <v/>
      </c>
      <c r="BK190" s="137" t="str">
        <f t="shared" si="767"/>
        <v/>
      </c>
      <c r="BL190" s="137" t="str">
        <f t="shared" si="767"/>
        <v/>
      </c>
      <c r="BM190" s="137" t="str">
        <f t="shared" si="767"/>
        <v/>
      </c>
      <c r="BN190" s="137" t="str">
        <f t="shared" si="767"/>
        <v/>
      </c>
      <c r="BO190" s="137" t="str">
        <f t="shared" si="767"/>
        <v/>
      </c>
      <c r="BP190" s="137" t="str">
        <f t="shared" si="767"/>
        <v/>
      </c>
      <c r="BQ190" s="137" t="str">
        <f t="shared" si="767"/>
        <v/>
      </c>
      <c r="BR190" s="137" t="str">
        <f t="shared" si="767"/>
        <v/>
      </c>
      <c r="BS190" s="169" t="str">
        <f t="shared" si="767"/>
        <v/>
      </c>
      <c r="BT190" s="174" t="e">
        <f>$AY190*Assembly!Z$4+$AZ190*Assembly!Z$5+$BA190*Assembly!Z$6+$BB190*Assembly!Z$7+$BC190*Assembly!Z$8+$BD190*Assembly!Z$9+$BE190*Assembly!Z$10+$BF190*Assembly!Z$11+$BG190*Assembly!Z$12+$BH190*Assembly!Z$13+$BI190*Assembly!Z$14+$BJ190*Assembly!Z$15+$BK190*Assembly!Z$16+$BL190*Assembly!Z$17+$BM190*Assembly!Z$18+$BN190*Assembly!Z$19+$BO190*Assembly!Z$20+$BP190*Assembly!Z$21+$BQ190*Assembly!Z$22+$BR190*Assembly!Z$23+$BS190*Assembly!Z$24</f>
        <v>#VALUE!</v>
      </c>
      <c r="BU190" s="133" t="e">
        <f t="shared" si="3"/>
        <v>#VALUE!</v>
      </c>
      <c r="BV190" s="133"/>
      <c r="BW190" s="133" t="e">
        <f>$AY190*Assembly!AD$4+$AZ190*Assembly!AD$5+$BA190*Assembly!AD$6+$BB190*Assembly!AD$7+$BC190*Assembly!AD$8+$BD190*Assembly!AD$9+$BE190*Assembly!AD$10+$BF190*Assembly!AD$11+$BG190*Assembly!AD$12+$BH190*Assembly!AD$13+$BI190*Assembly!AD$14+$BJ190*Assembly!AD$15+$BK190*Assembly!AD$16+$BL190*Assembly!AD$17+$BM190*Assembly!AD$18+$BN190*Assembly!AD$19+$BO190*Assembly!AD$20+$BP190*Assembly!AD$21+$BQ190*Assembly!AD$22+$BR190*Assembly!AD$23+$BS190*Assembly!AD$24</f>
        <v>#VALUE!</v>
      </c>
      <c r="BX190" s="177" t="e">
        <f t="shared" si="4"/>
        <v>#VALUE!</v>
      </c>
      <c r="BY190" s="178" t="e">
        <f t="shared" si="5"/>
        <v>#VALUE!</v>
      </c>
      <c r="BZ190" s="179" t="e">
        <f t="shared" si="6"/>
        <v>#VALUE!</v>
      </c>
      <c r="CA190" s="178" t="e">
        <f t="shared" si="7"/>
        <v>#VALUE!</v>
      </c>
      <c r="CB190" s="133" t="e">
        <f>$AY190*Assembly!Y$4+$AZ190*Assembly!Y$5+$BA190*Assembly!Y$6+$BB190*Assembly!Y$7+$BC190*Assembly!Y$8+$BD190*Assembly!Y$9+$BE190*Assembly!Y$10+$BF190*Assembly!Y$11+$BG190*Assembly!Y$12+$BH190*Assembly!Y$13+$BI190*Assembly!Y$14+$BJ190*Assembly!Y$15+$BK190*Assembly!Y$16+$BL190*Assembly!Y$17+$BM190*Assembly!Y$18+$BN190*Assembly!Y$19+$BO190*Assembly!Y$20+$BP190*Assembly!Y$21+$BQ190*Assembly!Y$22+$BR190*Assembly!Y$23+$BS190*Assembly!Y$24</f>
        <v>#VALUE!</v>
      </c>
      <c r="CC190" s="133" t="e">
        <f t="shared" si="8"/>
        <v>#VALUE!</v>
      </c>
      <c r="CD190" s="130" t="e">
        <f t="shared" si="9"/>
        <v>#VALUE!</v>
      </c>
      <c r="CE190" s="183" t="e">
        <f>$AY190*Assembly!AC$4+$AZ190*Assembly!AC$5+$BA190*Assembly!AC$6+$BB190*Assembly!AC$7+$BC190*Assembly!AC$8+$BD190*Assembly!AC$9+$BE190*Assembly!AC$10+$BF190*Assembly!AC$11+$BG190*Assembly!AC$12+$BH190*Assembly!AC$13+$BI190*Assembly!AC$14+$BJ190*Assembly!AC$15+$BK190*Assembly!AC$16+$BL190*Assembly!AC$17+$BM190*Assembly!AC$18+$BN190*Assembly!AC$19+$BO190*Assembly!AC$20+$BP190*Assembly!AC$21+$BQ190*Assembly!AC$22+$BR190*Assembly!AC$23+$BS190*Assembly!AC$24</f>
        <v>#VALUE!</v>
      </c>
      <c r="CF190" s="145" t="e">
        <f>$AY190*Assembly!M$4+$AZ190*Assembly!M$5+$BA190*Assembly!M$6+$BB190*Assembly!M$7+$BC190*Assembly!M$8+$BD190*Assembly!M$9+$BE190*Assembly!M$10+$BF190*Assembly!M$11+$BG190*Assembly!M$12+$BH190*Assembly!M$13+$BI190*Assembly!M$14+$BJ190*Assembly!M$15+$BK190*Assembly!M$16+$BL190*Assembly!M$17+$BM190*Assembly!M$18+$BN190*Assembly!M$19+$BO190*Assembly!M$20+$BP190*Assembly!M$21+$BQ190*Assembly!M$22+$BR190*Assembly!M$23+$BS190*Assembly!M$24</f>
        <v>#VALUE!</v>
      </c>
      <c r="CG190" s="145" t="e">
        <f>$AY190*Assembly!N$4+$AZ190*Assembly!N$5+$BA190*Assembly!N$6+$BB190*Assembly!N$7+$BC190*Assembly!N$8+$BD190*Assembly!N$9+$BE190*Assembly!N$10+$BF190*Assembly!N$11+$BG190*Assembly!N$12+$BH190*Assembly!N$13+$BI190*Assembly!N$14+$BJ190*Assembly!N$15+$BK190*Assembly!N$16+$BL190*Assembly!N$17+$BM190*Assembly!N$18+$BN190*Assembly!N$19+$BO190*Assembly!N$20+$BP190*Assembly!N$21+$BQ190*Assembly!N$22+$BR190*Assembly!N$23+$BS190*Assembly!N$24</f>
        <v>#VALUE!</v>
      </c>
      <c r="CH190" s="145" t="e">
        <f>$AY190*Assembly!O$4+$AZ190*Assembly!O$5+$BA190*Assembly!O$6+$BB190*Assembly!O$7+$BC190*Assembly!O$8+$BD190*Assembly!O$9+$BE190*Assembly!O$10+$BF190*Assembly!O$11+$BG190*Assembly!O$12+$BH190*Assembly!O$13+$BI190*Assembly!O$14+$BJ190*Assembly!O$15+$BK190*Assembly!O$16+$BL190*Assembly!O$17+$BM190*Assembly!O$18+$BN190*Assembly!O$19+$BO190*Assembly!O$20+$BP190*Assembly!O$21+$BQ190*Assembly!O$22+$BR190*Assembly!O$23+$BS190*Assembly!O$24</f>
        <v>#VALUE!</v>
      </c>
      <c r="CI190" s="140" t="e">
        <f>$AY190*Assembly!P$4+$AZ190*Assembly!P$5+$BA190*Assembly!P$6+$BB190*Assembly!P$7+$BC190*Assembly!P$8+$BD190*Assembly!P$9+$BE190*Assembly!P$10+$BF190*Assembly!P$11+$BG190*Assembly!P$12+$BH190*Assembly!P$13+$BI190*Assembly!P$14+$BJ190*Assembly!P$15+$BK190*Assembly!P$16+$BL190*Assembly!P$17+$BM190*Assembly!P$18+$BN190*Assembly!P$19+$BO190*Assembly!P$20+$BP190*Assembly!P$21+$BQ190*Assembly!P$22+$BR190*Assembly!P$23+$BS190*Assembly!P$24</f>
        <v>#VALUE!</v>
      </c>
      <c r="CJ190" s="140" t="e">
        <f>$AY190*Assembly!Q$4+$AZ190*Assembly!Q$5+$BA190*Assembly!Q$6+$BB190*Assembly!Q$7+$BC190*Assembly!Q$8+$BD190*Assembly!Q$9+$BE190*Assembly!Q$10+$BF190*Assembly!Q$11+$BG190*Assembly!Q$12+$BH190*Assembly!Q$13+$BI190*Assembly!Q$14+$BJ190*Assembly!Q$15+$BK190*Assembly!Q$16+$BL190*Assembly!Q$17+$BM190*Assembly!Q$18+$BN190*Assembly!Q$19+$BO190*Assembly!Q$20+$BP190*Assembly!Q$21+$BQ190*Assembly!Q$22+$BR190*Assembly!Q$23+$BS190*Assembly!Q$24</f>
        <v>#VALUE!</v>
      </c>
      <c r="CK190" s="145" t="e">
        <f>$AY190*Assembly!R$4+$AZ190*Assembly!R$5+$BA190*Assembly!R$6+$BB190*Assembly!R$7+$BC190*Assembly!R$8+$BD190*Assembly!R$9+$BE190*Assembly!R$10+$BF190*Assembly!R$11+$BG190*Assembly!R$12+$BH190*Assembly!R$13+$BI190*Assembly!R$14+$BJ190*Assembly!R$15+$BK190*Assembly!R$16+$BL190*Assembly!R$17+$BM190*Assembly!R$18+$BN190*Assembly!R$19+$BO190*Assembly!R$20+$BP190*Assembly!R$21+$BQ190*Assembly!R$22+$BR190*Assembly!R$23+$BS190*Assembly!R$24</f>
        <v>#VALUE!</v>
      </c>
      <c r="CL190" s="140" t="e">
        <f>$AY190*Assembly!S$4+$AZ190*Assembly!S$5+$BA190*Assembly!S$6+$BB190*Assembly!S$7+$BC190*Assembly!S$8+$BD190*Assembly!S$9+$BE190*Assembly!S$10+$BF190*Assembly!S$11+$BG190*Assembly!S$12+$BH190*Assembly!S$13+$BI190*Assembly!S$14+$BJ190*Assembly!S$15+$BK190*Assembly!S$16+$BL190*Assembly!S$17+$BM190*Assembly!S$18+$BN190*Assembly!S$19+$BO190*Assembly!S$20+$BP190*Assembly!S$21+$BQ190*Assembly!S$22+$BR190*Assembly!S$23+$BS190*Assembly!S$24</f>
        <v>#VALUE!</v>
      </c>
      <c r="CM190" s="140" t="e">
        <f>$AY190*Assembly!T$4+$AZ190*Assembly!T$5+$BA190*Assembly!T$6+$BB190*Assembly!T$7+$BC190*Assembly!T$8+$BD190*Assembly!T$9+$BE190*Assembly!T$10+$BF190*Assembly!T$11+$BG190*Assembly!T$12+$BH190*Assembly!T$13+$BI190*Assembly!T$14+$BJ190*Assembly!T$15+$BK190*Assembly!T$16+$BL190*Assembly!T$17+$BM190*Assembly!T$18+$BN190*Assembly!T$19+$BO190*Assembly!T$20+$BP190*Assembly!T$21+$BQ190*Assembly!T$22+$BR190*Assembly!T$23+$BS190*Assembly!T$24</f>
        <v>#VALUE!</v>
      </c>
      <c r="CN190" s="140" t="e">
        <f>$AY190*Assembly!U$4+$AZ190*Assembly!U$5+$BA190*Assembly!U$6+$BB190*Assembly!U$7+$BC190*Assembly!U$8+$BD190*Assembly!U$9+$BE190*Assembly!U$10+$BF190*Assembly!U$11+$BG190*Assembly!U$12+$BH190*Assembly!U$13+$BI190*Assembly!U$14+$BJ190*Assembly!U$15+$BK190*Assembly!U$16+$BL190*Assembly!U$17+$BM190*Assembly!U$18+$BN190*Assembly!U$19+$BO190*Assembly!U$20+$BP190*Assembly!U$21+$BQ190*Assembly!U$22+$BR190*Assembly!U$23+$BS190*Assembly!U$24</f>
        <v>#VALUE!</v>
      </c>
      <c r="CO190" s="145" t="e">
        <f>$AY190*Assembly!V$4+$AZ190*Assembly!V$5+$BA190*Assembly!V$6+$BB190*Assembly!V$7+$BC190*Assembly!V$8+$BD190*Assembly!V$9+$BE190*Assembly!V$10+$BF190*Assembly!V$11+$BG190*Assembly!V$12+$BH190*Assembly!V$13+$BI190*Assembly!V$14+$BJ190*Assembly!V$15+$BK190*Assembly!V$16+$BL190*Assembly!V$17+$BM190*Assembly!V$18+$BN190*Assembly!V$19+$BO190*Assembly!V$20+$BP190*Assembly!V$21+$BQ190*Assembly!V$22+$BR190*Assembly!V$23+$BS190*Assembly!V$24</f>
        <v>#VALUE!</v>
      </c>
      <c r="CP190" s="145" t="e">
        <f>CF190*Refining!$F$3</f>
        <v>#VALUE!</v>
      </c>
      <c r="CQ190" s="145" t="e">
        <f>CG190*Refining!$F$4</f>
        <v>#VALUE!</v>
      </c>
      <c r="CR190" s="145" t="e">
        <f>CH190*Refining!$F$5</f>
        <v>#VALUE!</v>
      </c>
      <c r="CS190" s="145" t="e">
        <f>CI190*Refining!$F$6</f>
        <v>#VALUE!</v>
      </c>
      <c r="CT190" s="145" t="e">
        <f>CJ190*Refining!$F$7</f>
        <v>#VALUE!</v>
      </c>
      <c r="CU190" s="145" t="e">
        <f>CK190*Refining!$F$8</f>
        <v>#VALUE!</v>
      </c>
      <c r="CV190" s="145" t="e">
        <f>CL190*Refining!$F$9</f>
        <v>#VALUE!</v>
      </c>
      <c r="CW190" s="145" t="e">
        <f>CM190*Refining!$F$10</f>
        <v>#VALUE!</v>
      </c>
      <c r="CX190" s="145" t="e">
        <f>CN190*Refining!$F$11</f>
        <v>#VALUE!</v>
      </c>
      <c r="CY190" s="145" t="e">
        <f>CO190*Refining!$F$12</f>
        <v>#VALUE!</v>
      </c>
      <c r="CZ190" s="185" t="e">
        <f t="shared" ref="CZ190:DS190" si="768">IF(CF190 = 0, "", CF190)</f>
        <v>#VALUE!</v>
      </c>
      <c r="DA190" s="186" t="e">
        <f t="shared" si="768"/>
        <v>#VALUE!</v>
      </c>
      <c r="DB190" s="186" t="e">
        <f t="shared" si="768"/>
        <v>#VALUE!</v>
      </c>
      <c r="DC190" s="186" t="e">
        <f t="shared" si="768"/>
        <v>#VALUE!</v>
      </c>
      <c r="DD190" s="186" t="e">
        <f t="shared" si="768"/>
        <v>#VALUE!</v>
      </c>
      <c r="DE190" s="186" t="e">
        <f t="shared" si="768"/>
        <v>#VALUE!</v>
      </c>
      <c r="DF190" s="186" t="e">
        <f t="shared" si="768"/>
        <v>#VALUE!</v>
      </c>
      <c r="DG190" s="186" t="e">
        <f t="shared" si="768"/>
        <v>#VALUE!</v>
      </c>
      <c r="DH190" s="186" t="e">
        <f t="shared" si="768"/>
        <v>#VALUE!</v>
      </c>
      <c r="DI190" s="187" t="e">
        <f t="shared" si="768"/>
        <v>#VALUE!</v>
      </c>
      <c r="DJ190" s="185" t="e">
        <f t="shared" si="768"/>
        <v>#VALUE!</v>
      </c>
      <c r="DK190" s="186" t="e">
        <f t="shared" si="768"/>
        <v>#VALUE!</v>
      </c>
      <c r="DL190" s="186" t="e">
        <f t="shared" si="768"/>
        <v>#VALUE!</v>
      </c>
      <c r="DM190" s="186" t="e">
        <f t="shared" si="768"/>
        <v>#VALUE!</v>
      </c>
      <c r="DN190" s="211" t="e">
        <f t="shared" si="768"/>
        <v>#VALUE!</v>
      </c>
      <c r="DO190" s="186" t="e">
        <f t="shared" si="768"/>
        <v>#VALUE!</v>
      </c>
      <c r="DP190" s="186" t="e">
        <f t="shared" si="768"/>
        <v>#VALUE!</v>
      </c>
      <c r="DQ190" s="186" t="e">
        <f t="shared" si="768"/>
        <v>#VALUE!</v>
      </c>
      <c r="DR190" s="186" t="e">
        <f t="shared" si="768"/>
        <v>#VALUE!</v>
      </c>
      <c r="DS190" s="187" t="e">
        <f t="shared" si="768"/>
        <v>#VALUE!</v>
      </c>
      <c r="DT190" s="185" t="e">
        <f t="shared" si="11"/>
        <v>#VALUE!</v>
      </c>
      <c r="DU190" s="189" t="e">
        <f t="shared" si="12"/>
        <v>#VALUE!</v>
      </c>
      <c r="DV190" s="133" t="e">
        <f>CZ190*'Ores &amp; Ingots'!$C$3+DA190*'Ores &amp; Ingots'!$C$4+DB190*'Ores &amp; Ingots'!$C$5+DC190*'Ores &amp; Ingots'!$C$6+DD190*'Ores &amp; Ingots'!$C$7+DE190*'Ores &amp; Ingots'!$C$8+DF190*'Ores &amp; Ingots'!$C$9+DG190*'Ores &amp; Ingots'!$C$10+DH190*'Ores &amp; Ingots'!$C$11+DI190*'Ores &amp; Ingots'!$C$12</f>
        <v>#VALUE!</v>
      </c>
      <c r="DW190" s="133" t="e">
        <f>DJ190*'Ores &amp; Ingots'!$B$3+DK190*'Ores &amp; Ingots'!$B$4+DL190*'Ores &amp; Ingots'!$B$5+DM190*'Ores &amp; Ingots'!$B$6+DN190*'Ores &amp; Ingots'!$B$7+DO190*'Ores &amp; Ingots'!$B$8+DP190*'Ores &amp; Ingots'!$B$9+DQ190*'Ores &amp; Ingots'!$B$10+DR190*'Ores &amp; Ingots'!$B$11+DS190*'Ores &amp; Ingots'!$B$12</f>
        <v>#VALUE!</v>
      </c>
      <c r="DX190" s="189" t="e">
        <f>CZ190*Refining!$G$3+DA190*Refining!$G$4+DB190*Refining!$G$5+DC190*Refining!$G$6+DD190*Refining!$G$7+DE190*Refining!$G$8+DF190*Refining!$G$9+DG190*Refining!$G$10+DH190*Refining!$G$11+DI190*Refining!$G$12</f>
        <v>#VALUE!</v>
      </c>
      <c r="DY190" s="189" t="e">
        <f t="shared" si="13"/>
        <v>#VALUE!</v>
      </c>
      <c r="DZ190" s="192" t="e">
        <f t="shared" si="14"/>
        <v>#VALUE!</v>
      </c>
      <c r="EA190" s="185" t="e">
        <f t="shared" si="15"/>
        <v>#VALUE!</v>
      </c>
      <c r="EB190" s="194" t="e">
        <f t="shared" ref="EB190:EC190" si="769">EA190/60</f>
        <v>#VALUE!</v>
      </c>
      <c r="EC190" s="194" t="e">
        <f t="shared" si="769"/>
        <v>#VALUE!</v>
      </c>
      <c r="ED190" s="185" t="e">
        <f t="shared" si="17"/>
        <v>#VALUE!</v>
      </c>
      <c r="EE190" s="194" t="e">
        <f t="shared" ref="EE190:EF190" si="770">ED190/1000</f>
        <v>#VALUE!</v>
      </c>
      <c r="EF190" s="196" t="e">
        <f t="shared" si="770"/>
        <v>#VALUE!</v>
      </c>
      <c r="EG190" s="130" t="e">
        <f t="shared" si="19"/>
        <v>#VALUE!</v>
      </c>
      <c r="EH190" s="132" t="e">
        <f t="shared" si="20"/>
        <v>#VALUE!</v>
      </c>
      <c r="EI190" s="133">
        <v>24</v>
      </c>
    </row>
    <row r="191" spans="1:139" ht="12.75" x14ac:dyDescent="0.2">
      <c r="A191" s="865"/>
      <c r="B191" s="297" t="s">
        <v>388</v>
      </c>
      <c r="C191" s="216" t="s">
        <v>156</v>
      </c>
      <c r="D191" s="216">
        <v>1</v>
      </c>
      <c r="E191" s="216">
        <v>1</v>
      </c>
      <c r="F191" s="216">
        <v>1</v>
      </c>
      <c r="G191" s="229">
        <f t="shared" si="0"/>
        <v>15.625</v>
      </c>
      <c r="H191" s="230">
        <v>24</v>
      </c>
      <c r="I191" s="230">
        <v>72</v>
      </c>
      <c r="J191" s="230">
        <f>H191/Main!$D$9</f>
        <v>4.8</v>
      </c>
      <c r="K191" s="230">
        <f>I191/Main!$D$10</f>
        <v>36</v>
      </c>
      <c r="L191" s="230">
        <f t="shared" si="1"/>
        <v>7.5</v>
      </c>
      <c r="M191" s="230">
        <v>0.2</v>
      </c>
      <c r="N191" s="233"/>
      <c r="O191" s="233"/>
      <c r="P191" s="233"/>
      <c r="Q191" s="232"/>
      <c r="R191" s="233"/>
      <c r="S191" s="234"/>
      <c r="T191" s="234"/>
      <c r="U191" s="233"/>
      <c r="V191" s="233"/>
      <c r="W191" s="234"/>
      <c r="X191" s="234"/>
      <c r="Y191" s="233"/>
      <c r="Z191" s="233"/>
      <c r="AA191" s="233"/>
      <c r="AB191" s="233"/>
      <c r="AC191" s="366" t="s">
        <v>220</v>
      </c>
      <c r="AD191" s="227">
        <v>135</v>
      </c>
      <c r="AE191" s="226">
        <v>0</v>
      </c>
      <c r="AF191" s="226">
        <v>0</v>
      </c>
      <c r="AG191" s="226">
        <v>0</v>
      </c>
      <c r="AH191" s="226">
        <v>0</v>
      </c>
      <c r="AI191" s="226">
        <v>0</v>
      </c>
      <c r="AJ191" s="226">
        <v>0</v>
      </c>
      <c r="AK191" s="226">
        <v>0</v>
      </c>
      <c r="AL191" s="226">
        <v>0</v>
      </c>
      <c r="AM191" s="226">
        <v>0</v>
      </c>
      <c r="AN191" s="226">
        <v>0</v>
      </c>
      <c r="AO191" s="226">
        <v>0</v>
      </c>
      <c r="AP191" s="226">
        <v>0</v>
      </c>
      <c r="AQ191" s="226">
        <v>0</v>
      </c>
      <c r="AR191" s="226">
        <v>0</v>
      </c>
      <c r="AS191" s="226">
        <v>0</v>
      </c>
      <c r="AT191" s="226">
        <v>0</v>
      </c>
      <c r="AU191" s="226">
        <v>0</v>
      </c>
      <c r="AV191" s="226">
        <v>0</v>
      </c>
      <c r="AW191" s="226">
        <v>0</v>
      </c>
      <c r="AX191" s="226">
        <v>0</v>
      </c>
      <c r="AY191" s="407">
        <f t="shared" ref="AY191:BS191" si="771">IF(AD191 = 0, "", AD191)</f>
        <v>135</v>
      </c>
      <c r="AZ191" s="216" t="str">
        <f t="shared" si="771"/>
        <v/>
      </c>
      <c r="BA191" s="216" t="str">
        <f t="shared" si="771"/>
        <v/>
      </c>
      <c r="BB191" s="216" t="str">
        <f t="shared" si="771"/>
        <v/>
      </c>
      <c r="BC191" s="216" t="str">
        <f t="shared" si="771"/>
        <v/>
      </c>
      <c r="BD191" s="216" t="str">
        <f t="shared" si="771"/>
        <v/>
      </c>
      <c r="BE191" s="216" t="str">
        <f t="shared" si="771"/>
        <v/>
      </c>
      <c r="BF191" s="216" t="str">
        <f t="shared" si="771"/>
        <v/>
      </c>
      <c r="BG191" s="216" t="str">
        <f t="shared" si="771"/>
        <v/>
      </c>
      <c r="BH191" s="216" t="str">
        <f t="shared" si="771"/>
        <v/>
      </c>
      <c r="BI191" s="216" t="str">
        <f t="shared" si="771"/>
        <v/>
      </c>
      <c r="BJ191" s="216" t="str">
        <f t="shared" si="771"/>
        <v/>
      </c>
      <c r="BK191" s="216" t="str">
        <f t="shared" si="771"/>
        <v/>
      </c>
      <c r="BL191" s="216" t="str">
        <f t="shared" si="771"/>
        <v/>
      </c>
      <c r="BM191" s="216" t="str">
        <f t="shared" si="771"/>
        <v/>
      </c>
      <c r="BN191" s="216" t="str">
        <f t="shared" si="771"/>
        <v/>
      </c>
      <c r="BO191" s="216" t="str">
        <f t="shared" si="771"/>
        <v/>
      </c>
      <c r="BP191" s="216" t="str">
        <f t="shared" si="771"/>
        <v/>
      </c>
      <c r="BQ191" s="216" t="str">
        <f t="shared" si="771"/>
        <v/>
      </c>
      <c r="BR191" s="216" t="str">
        <f t="shared" si="771"/>
        <v/>
      </c>
      <c r="BS191" s="231" t="str">
        <f t="shared" si="771"/>
        <v/>
      </c>
      <c r="BT191" s="225" t="e">
        <f>$AY191*Assembly!Z$4+$AZ191*Assembly!Z$5+$BA191*Assembly!Z$6+$BB191*Assembly!Z$7+$BC191*Assembly!Z$8+$BD191*Assembly!Z$9+$BE191*Assembly!Z$10+$BF191*Assembly!Z$11+$BG191*Assembly!Z$12+$BH191*Assembly!Z$13+$BI191*Assembly!Z$14+$BJ191*Assembly!Z$15+$BK191*Assembly!Z$16+$BL191*Assembly!Z$17+$BM191*Assembly!Z$18+$BN191*Assembly!Z$19+$BO191*Assembly!Z$20+$BP191*Assembly!Z$21+$BQ191*Assembly!Z$22+$BR191*Assembly!Z$23+$BS191*Assembly!Z$24</f>
        <v>#VALUE!</v>
      </c>
      <c r="BU191" s="226" t="e">
        <f t="shared" si="3"/>
        <v>#VALUE!</v>
      </c>
      <c r="BV191" s="226"/>
      <c r="BW191" s="226" t="e">
        <f>$AY191*Assembly!AD$4+$AZ191*Assembly!AD$5+$BA191*Assembly!AD$6+$BB191*Assembly!AD$7+$BC191*Assembly!AD$8+$BD191*Assembly!AD$9+$BE191*Assembly!AD$10+$BF191*Assembly!AD$11+$BG191*Assembly!AD$12+$BH191*Assembly!AD$13+$BI191*Assembly!AD$14+$BJ191*Assembly!AD$15+$BK191*Assembly!AD$16+$BL191*Assembly!AD$17+$BM191*Assembly!AD$18+$BN191*Assembly!AD$19+$BO191*Assembly!AD$20+$BP191*Assembly!AD$21+$BQ191*Assembly!AD$22+$BR191*Assembly!AD$23+$BS191*Assembly!AD$24</f>
        <v>#VALUE!</v>
      </c>
      <c r="BX191" s="236" t="e">
        <f t="shared" si="4"/>
        <v>#VALUE!</v>
      </c>
      <c r="BY191" s="237" t="e">
        <f t="shared" si="5"/>
        <v>#VALUE!</v>
      </c>
      <c r="BZ191" s="238" t="e">
        <f t="shared" si="6"/>
        <v>#VALUE!</v>
      </c>
      <c r="CA191" s="237" t="e">
        <f t="shared" si="7"/>
        <v>#VALUE!</v>
      </c>
      <c r="CB191" s="226" t="e">
        <f>$AY191*Assembly!Y$4+$AZ191*Assembly!Y$5+$BA191*Assembly!Y$6+$BB191*Assembly!Y$7+$BC191*Assembly!Y$8+$BD191*Assembly!Y$9+$BE191*Assembly!Y$10+$BF191*Assembly!Y$11+$BG191*Assembly!Y$12+$BH191*Assembly!Y$13+$BI191*Assembly!Y$14+$BJ191*Assembly!Y$15+$BK191*Assembly!Y$16+$BL191*Assembly!Y$17+$BM191*Assembly!Y$18+$BN191*Assembly!Y$19+$BO191*Assembly!Y$20+$BP191*Assembly!Y$21+$BQ191*Assembly!Y$22+$BR191*Assembly!Y$23+$BS191*Assembly!Y$24</f>
        <v>#VALUE!</v>
      </c>
      <c r="CC191" s="226" t="e">
        <f t="shared" si="8"/>
        <v>#VALUE!</v>
      </c>
      <c r="CD191" s="239" t="e">
        <f t="shared" si="9"/>
        <v>#VALUE!</v>
      </c>
      <c r="CE191" s="240" t="e">
        <f>$AY191*Assembly!AC$4+$AZ191*Assembly!AC$5+$BA191*Assembly!AC$6+$BB191*Assembly!AC$7+$BC191*Assembly!AC$8+$BD191*Assembly!AC$9+$BE191*Assembly!AC$10+$BF191*Assembly!AC$11+$BG191*Assembly!AC$12+$BH191*Assembly!AC$13+$BI191*Assembly!AC$14+$BJ191*Assembly!AC$15+$BK191*Assembly!AC$16+$BL191*Assembly!AC$17+$BM191*Assembly!AC$18+$BN191*Assembly!AC$19+$BO191*Assembly!AC$20+$BP191*Assembly!AC$21+$BQ191*Assembly!AC$22+$BR191*Assembly!AC$23+$BS191*Assembly!AC$24</f>
        <v>#VALUE!</v>
      </c>
      <c r="CF191" s="232" t="e">
        <f>$AY191*Assembly!M$4+$AZ191*Assembly!M$5+$BA191*Assembly!M$6+$BB191*Assembly!M$7+$BC191*Assembly!M$8+$BD191*Assembly!M$9+$BE191*Assembly!M$10+$BF191*Assembly!M$11+$BG191*Assembly!M$12+$BH191*Assembly!M$13+$BI191*Assembly!M$14+$BJ191*Assembly!M$15+$BK191*Assembly!M$16+$BL191*Assembly!M$17+$BM191*Assembly!M$18+$BN191*Assembly!M$19+$BO191*Assembly!M$20+$BP191*Assembly!M$21+$BQ191*Assembly!M$22+$BR191*Assembly!M$23+$BS191*Assembly!M$24</f>
        <v>#VALUE!</v>
      </c>
      <c r="CG191" s="232" t="e">
        <f>$AY191*Assembly!N$4+$AZ191*Assembly!N$5+$BA191*Assembly!N$6+$BB191*Assembly!N$7+$BC191*Assembly!N$8+$BD191*Assembly!N$9+$BE191*Assembly!N$10+$BF191*Assembly!N$11+$BG191*Assembly!N$12+$BH191*Assembly!N$13+$BI191*Assembly!N$14+$BJ191*Assembly!N$15+$BK191*Assembly!N$16+$BL191*Assembly!N$17+$BM191*Assembly!N$18+$BN191*Assembly!N$19+$BO191*Assembly!N$20+$BP191*Assembly!N$21+$BQ191*Assembly!N$22+$BR191*Assembly!N$23+$BS191*Assembly!N$24</f>
        <v>#VALUE!</v>
      </c>
      <c r="CH191" s="232" t="e">
        <f>$AY191*Assembly!O$4+$AZ191*Assembly!O$5+$BA191*Assembly!O$6+$BB191*Assembly!O$7+$BC191*Assembly!O$8+$BD191*Assembly!O$9+$BE191*Assembly!O$10+$BF191*Assembly!O$11+$BG191*Assembly!O$12+$BH191*Assembly!O$13+$BI191*Assembly!O$14+$BJ191*Assembly!O$15+$BK191*Assembly!O$16+$BL191*Assembly!O$17+$BM191*Assembly!O$18+$BN191*Assembly!O$19+$BO191*Assembly!O$20+$BP191*Assembly!O$21+$BQ191*Assembly!O$22+$BR191*Assembly!O$23+$BS191*Assembly!O$24</f>
        <v>#VALUE!</v>
      </c>
      <c r="CI191" s="230" t="e">
        <f>$AY191*Assembly!P$4+$AZ191*Assembly!P$5+$BA191*Assembly!P$6+$BB191*Assembly!P$7+$BC191*Assembly!P$8+$BD191*Assembly!P$9+$BE191*Assembly!P$10+$BF191*Assembly!P$11+$BG191*Assembly!P$12+$BH191*Assembly!P$13+$BI191*Assembly!P$14+$BJ191*Assembly!P$15+$BK191*Assembly!P$16+$BL191*Assembly!P$17+$BM191*Assembly!P$18+$BN191*Assembly!P$19+$BO191*Assembly!P$20+$BP191*Assembly!P$21+$BQ191*Assembly!P$22+$BR191*Assembly!P$23+$BS191*Assembly!P$24</f>
        <v>#VALUE!</v>
      </c>
      <c r="CJ191" s="230" t="e">
        <f>$AY191*Assembly!Q$4+$AZ191*Assembly!Q$5+$BA191*Assembly!Q$6+$BB191*Assembly!Q$7+$BC191*Assembly!Q$8+$BD191*Assembly!Q$9+$BE191*Assembly!Q$10+$BF191*Assembly!Q$11+$BG191*Assembly!Q$12+$BH191*Assembly!Q$13+$BI191*Assembly!Q$14+$BJ191*Assembly!Q$15+$BK191*Assembly!Q$16+$BL191*Assembly!Q$17+$BM191*Assembly!Q$18+$BN191*Assembly!Q$19+$BO191*Assembly!Q$20+$BP191*Assembly!Q$21+$BQ191*Assembly!Q$22+$BR191*Assembly!Q$23+$BS191*Assembly!Q$24</f>
        <v>#VALUE!</v>
      </c>
      <c r="CK191" s="232" t="e">
        <f>$AY191*Assembly!R$4+$AZ191*Assembly!R$5+$BA191*Assembly!R$6+$BB191*Assembly!R$7+$BC191*Assembly!R$8+$BD191*Assembly!R$9+$BE191*Assembly!R$10+$BF191*Assembly!R$11+$BG191*Assembly!R$12+$BH191*Assembly!R$13+$BI191*Assembly!R$14+$BJ191*Assembly!R$15+$BK191*Assembly!R$16+$BL191*Assembly!R$17+$BM191*Assembly!R$18+$BN191*Assembly!R$19+$BO191*Assembly!R$20+$BP191*Assembly!R$21+$BQ191*Assembly!R$22+$BR191*Assembly!R$23+$BS191*Assembly!R$24</f>
        <v>#VALUE!</v>
      </c>
      <c r="CL191" s="230" t="e">
        <f>$AY191*Assembly!S$4+$AZ191*Assembly!S$5+$BA191*Assembly!S$6+$BB191*Assembly!S$7+$BC191*Assembly!S$8+$BD191*Assembly!S$9+$BE191*Assembly!S$10+$BF191*Assembly!S$11+$BG191*Assembly!S$12+$BH191*Assembly!S$13+$BI191*Assembly!S$14+$BJ191*Assembly!S$15+$BK191*Assembly!S$16+$BL191*Assembly!S$17+$BM191*Assembly!S$18+$BN191*Assembly!S$19+$BO191*Assembly!S$20+$BP191*Assembly!S$21+$BQ191*Assembly!S$22+$BR191*Assembly!S$23+$BS191*Assembly!S$24</f>
        <v>#VALUE!</v>
      </c>
      <c r="CM191" s="230" t="e">
        <f>$AY191*Assembly!T$4+$AZ191*Assembly!T$5+$BA191*Assembly!T$6+$BB191*Assembly!T$7+$BC191*Assembly!T$8+$BD191*Assembly!T$9+$BE191*Assembly!T$10+$BF191*Assembly!T$11+$BG191*Assembly!T$12+$BH191*Assembly!T$13+$BI191*Assembly!T$14+$BJ191*Assembly!T$15+$BK191*Assembly!T$16+$BL191*Assembly!T$17+$BM191*Assembly!T$18+$BN191*Assembly!T$19+$BO191*Assembly!T$20+$BP191*Assembly!T$21+$BQ191*Assembly!T$22+$BR191*Assembly!T$23+$BS191*Assembly!T$24</f>
        <v>#VALUE!</v>
      </c>
      <c r="CN191" s="230" t="e">
        <f>$AY191*Assembly!U$4+$AZ191*Assembly!U$5+$BA191*Assembly!U$6+$BB191*Assembly!U$7+$BC191*Assembly!U$8+$BD191*Assembly!U$9+$BE191*Assembly!U$10+$BF191*Assembly!U$11+$BG191*Assembly!U$12+$BH191*Assembly!U$13+$BI191*Assembly!U$14+$BJ191*Assembly!U$15+$BK191*Assembly!U$16+$BL191*Assembly!U$17+$BM191*Assembly!U$18+$BN191*Assembly!U$19+$BO191*Assembly!U$20+$BP191*Assembly!U$21+$BQ191*Assembly!U$22+$BR191*Assembly!U$23+$BS191*Assembly!U$24</f>
        <v>#VALUE!</v>
      </c>
      <c r="CO191" s="232" t="e">
        <f>$AY191*Assembly!V$4+$AZ191*Assembly!V$5+$BA191*Assembly!V$6+$BB191*Assembly!V$7+$BC191*Assembly!V$8+$BD191*Assembly!V$9+$BE191*Assembly!V$10+$BF191*Assembly!V$11+$BG191*Assembly!V$12+$BH191*Assembly!V$13+$BI191*Assembly!V$14+$BJ191*Assembly!V$15+$BK191*Assembly!V$16+$BL191*Assembly!V$17+$BM191*Assembly!V$18+$BN191*Assembly!V$19+$BO191*Assembly!V$20+$BP191*Assembly!V$21+$BQ191*Assembly!V$22+$BR191*Assembly!V$23+$BS191*Assembly!V$24</f>
        <v>#VALUE!</v>
      </c>
      <c r="CP191" s="232" t="e">
        <f>CF191*Refining!$F$3</f>
        <v>#VALUE!</v>
      </c>
      <c r="CQ191" s="232" t="e">
        <f>CG191*Refining!$F$4</f>
        <v>#VALUE!</v>
      </c>
      <c r="CR191" s="232" t="e">
        <f>CH191*Refining!$F$5</f>
        <v>#VALUE!</v>
      </c>
      <c r="CS191" s="232" t="e">
        <f>CI191*Refining!$F$6</f>
        <v>#VALUE!</v>
      </c>
      <c r="CT191" s="232" t="e">
        <f>CJ191*Refining!$F$7</f>
        <v>#VALUE!</v>
      </c>
      <c r="CU191" s="232" t="e">
        <f>CK191*Refining!$F$8</f>
        <v>#VALUE!</v>
      </c>
      <c r="CV191" s="232" t="e">
        <f>CL191*Refining!$F$9</f>
        <v>#VALUE!</v>
      </c>
      <c r="CW191" s="232" t="e">
        <f>CM191*Refining!$F$10</f>
        <v>#VALUE!</v>
      </c>
      <c r="CX191" s="232" t="e">
        <f>CN191*Refining!$F$11</f>
        <v>#VALUE!</v>
      </c>
      <c r="CY191" s="232" t="e">
        <f>CO191*Refining!$F$12</f>
        <v>#VALUE!</v>
      </c>
      <c r="CZ191" s="243" t="e">
        <f t="shared" ref="CZ191:DS191" si="772">IF(CF191 = 0, "", CF191)</f>
        <v>#VALUE!</v>
      </c>
      <c r="DA191" s="246" t="e">
        <f t="shared" si="772"/>
        <v>#VALUE!</v>
      </c>
      <c r="DB191" s="246" t="e">
        <f t="shared" si="772"/>
        <v>#VALUE!</v>
      </c>
      <c r="DC191" s="246" t="e">
        <f t="shared" si="772"/>
        <v>#VALUE!</v>
      </c>
      <c r="DD191" s="246" t="e">
        <f t="shared" si="772"/>
        <v>#VALUE!</v>
      </c>
      <c r="DE191" s="246" t="e">
        <f t="shared" si="772"/>
        <v>#VALUE!</v>
      </c>
      <c r="DF191" s="246" t="e">
        <f t="shared" si="772"/>
        <v>#VALUE!</v>
      </c>
      <c r="DG191" s="246" t="e">
        <f t="shared" si="772"/>
        <v>#VALUE!</v>
      </c>
      <c r="DH191" s="246" t="e">
        <f t="shared" si="772"/>
        <v>#VALUE!</v>
      </c>
      <c r="DI191" s="251" t="e">
        <f t="shared" si="772"/>
        <v>#VALUE!</v>
      </c>
      <c r="DJ191" s="243" t="e">
        <f t="shared" si="772"/>
        <v>#VALUE!</v>
      </c>
      <c r="DK191" s="246" t="e">
        <f t="shared" si="772"/>
        <v>#VALUE!</v>
      </c>
      <c r="DL191" s="246" t="e">
        <f t="shared" si="772"/>
        <v>#VALUE!</v>
      </c>
      <c r="DM191" s="246" t="e">
        <f t="shared" si="772"/>
        <v>#VALUE!</v>
      </c>
      <c r="DN191" s="254" t="e">
        <f t="shared" si="772"/>
        <v>#VALUE!</v>
      </c>
      <c r="DO191" s="246" t="e">
        <f t="shared" si="772"/>
        <v>#VALUE!</v>
      </c>
      <c r="DP191" s="246" t="e">
        <f t="shared" si="772"/>
        <v>#VALUE!</v>
      </c>
      <c r="DQ191" s="246" t="e">
        <f t="shared" si="772"/>
        <v>#VALUE!</v>
      </c>
      <c r="DR191" s="246" t="e">
        <f t="shared" si="772"/>
        <v>#VALUE!</v>
      </c>
      <c r="DS191" s="251" t="e">
        <f t="shared" si="772"/>
        <v>#VALUE!</v>
      </c>
      <c r="DT191" s="243" t="e">
        <f t="shared" si="11"/>
        <v>#VALUE!</v>
      </c>
      <c r="DU191" s="245" t="e">
        <f t="shared" si="12"/>
        <v>#VALUE!</v>
      </c>
      <c r="DV191" s="226" t="e">
        <f>CZ191*'Ores &amp; Ingots'!$C$3+DA191*'Ores &amp; Ingots'!$C$4+DB191*'Ores &amp; Ingots'!$C$5+DC191*'Ores &amp; Ingots'!$C$6+DD191*'Ores &amp; Ingots'!$C$7+DE191*'Ores &amp; Ingots'!$C$8+DF191*'Ores &amp; Ingots'!$C$9+DG191*'Ores &amp; Ingots'!$C$10+DH191*'Ores &amp; Ingots'!$C$11+DI191*'Ores &amp; Ingots'!$C$12</f>
        <v>#VALUE!</v>
      </c>
      <c r="DW191" s="226" t="e">
        <f>DJ191*'Ores &amp; Ingots'!$B$3+DK191*'Ores &amp; Ingots'!$B$4+DL191*'Ores &amp; Ingots'!$B$5+DM191*'Ores &amp; Ingots'!$B$6+DN191*'Ores &amp; Ingots'!$B$7+DO191*'Ores &amp; Ingots'!$B$8+DP191*'Ores &amp; Ingots'!$B$9+DQ191*'Ores &amp; Ingots'!$B$10+DR191*'Ores &amp; Ingots'!$B$11+DS191*'Ores &amp; Ingots'!$B$12</f>
        <v>#VALUE!</v>
      </c>
      <c r="DX191" s="245" t="e">
        <f>CZ191*Refining!$G$3+DA191*Refining!$G$4+DB191*Refining!$G$5+DC191*Refining!$G$6+DD191*Refining!$G$7+DE191*Refining!$G$8+DF191*Refining!$G$9+DG191*Refining!$G$10+DH191*Refining!$G$11+DI191*Refining!$G$12</f>
        <v>#VALUE!</v>
      </c>
      <c r="DY191" s="189" t="e">
        <f t="shared" si="13"/>
        <v>#VALUE!</v>
      </c>
      <c r="DZ191" s="260" t="e">
        <f t="shared" si="14"/>
        <v>#VALUE!</v>
      </c>
      <c r="EA191" s="243" t="e">
        <f t="shared" si="15"/>
        <v>#VALUE!</v>
      </c>
      <c r="EB191" s="262" t="e">
        <f t="shared" ref="EB191:EC191" si="773">EA191/60</f>
        <v>#VALUE!</v>
      </c>
      <c r="EC191" s="262" t="e">
        <f t="shared" si="773"/>
        <v>#VALUE!</v>
      </c>
      <c r="ED191" s="243" t="e">
        <f t="shared" si="17"/>
        <v>#VALUE!</v>
      </c>
      <c r="EE191" s="262" t="e">
        <f t="shared" ref="EE191:EF191" si="774">ED191/1000</f>
        <v>#VALUE!</v>
      </c>
      <c r="EF191" s="264" t="e">
        <f t="shared" si="774"/>
        <v>#VALUE!</v>
      </c>
      <c r="EG191" s="239" t="e">
        <f t="shared" si="19"/>
        <v>#VALUE!</v>
      </c>
      <c r="EH191" s="266" t="e">
        <f t="shared" si="20"/>
        <v>#VALUE!</v>
      </c>
      <c r="EI191" s="133">
        <v>24</v>
      </c>
    </row>
    <row r="192" spans="1:139" ht="12.75" x14ac:dyDescent="0.2">
      <c r="A192" s="893" t="s">
        <v>389</v>
      </c>
      <c r="B192" s="55" t="s">
        <v>390</v>
      </c>
      <c r="C192" s="56" t="s">
        <v>156</v>
      </c>
      <c r="D192" s="56">
        <v>1</v>
      </c>
      <c r="E192" s="56">
        <v>1</v>
      </c>
      <c r="F192" s="56">
        <v>1</v>
      </c>
      <c r="G192" s="57">
        <f t="shared" si="0"/>
        <v>15.625</v>
      </c>
      <c r="H192" s="58">
        <v>8</v>
      </c>
      <c r="I192" s="58">
        <v>20</v>
      </c>
      <c r="J192" s="58">
        <f>H192/Main!$D$9</f>
        <v>1.6</v>
      </c>
      <c r="K192" s="58">
        <f>I192/Main!$D$10</f>
        <v>10</v>
      </c>
      <c r="L192" s="58">
        <f t="shared" si="1"/>
        <v>6.25</v>
      </c>
      <c r="M192" s="58">
        <v>1</v>
      </c>
      <c r="N192" s="60"/>
      <c r="O192" s="60"/>
      <c r="P192" s="60"/>
      <c r="Q192" s="62"/>
      <c r="R192" s="60"/>
      <c r="S192" s="63"/>
      <c r="T192" s="63"/>
      <c r="U192" s="60"/>
      <c r="V192" s="60"/>
      <c r="W192" s="63"/>
      <c r="X192" s="63"/>
      <c r="Y192" s="60"/>
      <c r="Z192" s="60"/>
      <c r="AA192" s="60"/>
      <c r="AB192" s="60"/>
      <c r="AC192" s="367" t="s">
        <v>240</v>
      </c>
      <c r="AD192" s="83">
        <v>25</v>
      </c>
      <c r="AE192" s="81">
        <v>0</v>
      </c>
      <c r="AF192" s="81">
        <v>0</v>
      </c>
      <c r="AG192" s="81">
        <v>0</v>
      </c>
      <c r="AH192" s="81">
        <v>0</v>
      </c>
      <c r="AI192" s="81">
        <v>0</v>
      </c>
      <c r="AJ192" s="81">
        <v>0</v>
      </c>
      <c r="AK192" s="81">
        <v>0</v>
      </c>
      <c r="AL192" s="81">
        <v>0</v>
      </c>
      <c r="AM192" s="81">
        <v>0</v>
      </c>
      <c r="AN192" s="81">
        <v>0</v>
      </c>
      <c r="AO192" s="81">
        <v>0</v>
      </c>
      <c r="AP192" s="81">
        <v>0</v>
      </c>
      <c r="AQ192" s="81">
        <v>0</v>
      </c>
      <c r="AR192" s="81">
        <v>0</v>
      </c>
      <c r="AS192" s="81">
        <v>0</v>
      </c>
      <c r="AT192" s="81">
        <v>0</v>
      </c>
      <c r="AU192" s="81">
        <v>0</v>
      </c>
      <c r="AV192" s="81">
        <v>0</v>
      </c>
      <c r="AW192" s="81">
        <v>0</v>
      </c>
      <c r="AX192" s="81">
        <v>0</v>
      </c>
      <c r="AY192" s="405">
        <f t="shared" ref="AY192:BS192" si="775">IF(AD192 = 0, "", AD192)</f>
        <v>25</v>
      </c>
      <c r="AZ192" s="56" t="str">
        <f t="shared" si="775"/>
        <v/>
      </c>
      <c r="BA192" s="56" t="str">
        <f t="shared" si="775"/>
        <v/>
      </c>
      <c r="BB192" s="56" t="str">
        <f t="shared" si="775"/>
        <v/>
      </c>
      <c r="BC192" s="56" t="str">
        <f t="shared" si="775"/>
        <v/>
      </c>
      <c r="BD192" s="56" t="str">
        <f t="shared" si="775"/>
        <v/>
      </c>
      <c r="BE192" s="56" t="str">
        <f t="shared" si="775"/>
        <v/>
      </c>
      <c r="BF192" s="56" t="str">
        <f t="shared" si="775"/>
        <v/>
      </c>
      <c r="BG192" s="56" t="str">
        <f t="shared" si="775"/>
        <v/>
      </c>
      <c r="BH192" s="56" t="str">
        <f t="shared" si="775"/>
        <v/>
      </c>
      <c r="BI192" s="56" t="str">
        <f t="shared" si="775"/>
        <v/>
      </c>
      <c r="BJ192" s="56" t="str">
        <f t="shared" si="775"/>
        <v/>
      </c>
      <c r="BK192" s="56" t="str">
        <f t="shared" si="775"/>
        <v/>
      </c>
      <c r="BL192" s="56" t="str">
        <f t="shared" si="775"/>
        <v/>
      </c>
      <c r="BM192" s="56" t="str">
        <f t="shared" si="775"/>
        <v/>
      </c>
      <c r="BN192" s="56" t="str">
        <f t="shared" si="775"/>
        <v/>
      </c>
      <c r="BO192" s="56" t="str">
        <f t="shared" si="775"/>
        <v/>
      </c>
      <c r="BP192" s="56" t="str">
        <f t="shared" si="775"/>
        <v/>
      </c>
      <c r="BQ192" s="56" t="str">
        <f t="shared" si="775"/>
        <v/>
      </c>
      <c r="BR192" s="56" t="str">
        <f t="shared" si="775"/>
        <v/>
      </c>
      <c r="BS192" s="85" t="str">
        <f t="shared" si="775"/>
        <v/>
      </c>
      <c r="BT192" s="93" t="e">
        <f>$AY192*Assembly!Z$4+$AZ192*Assembly!Z$5+$BA192*Assembly!Z$6+$BB192*Assembly!Z$7+$BC192*Assembly!Z$8+$BD192*Assembly!Z$9+$BE192*Assembly!Z$10+$BF192*Assembly!Z$11+$BG192*Assembly!Z$12+$BH192*Assembly!Z$13+$BI192*Assembly!Z$14+$BJ192*Assembly!Z$15+$BK192*Assembly!Z$16+$BL192*Assembly!Z$17+$BM192*Assembly!Z$18+$BN192*Assembly!Z$19+$BO192*Assembly!Z$20+$BP192*Assembly!Z$21+$BQ192*Assembly!Z$22+$BR192*Assembly!Z$23+$BS192*Assembly!Z$24</f>
        <v>#VALUE!</v>
      </c>
      <c r="BU192" s="81" t="e">
        <f t="shared" si="3"/>
        <v>#VALUE!</v>
      </c>
      <c r="BV192" s="81"/>
      <c r="BW192" s="81" t="e">
        <f>$AY192*Assembly!AD$4+$AZ192*Assembly!AD$5+$BA192*Assembly!AD$6+$BB192*Assembly!AD$7+$BC192*Assembly!AD$8+$BD192*Assembly!AD$9+$BE192*Assembly!AD$10+$BF192*Assembly!AD$11+$BG192*Assembly!AD$12+$BH192*Assembly!AD$13+$BI192*Assembly!AD$14+$BJ192*Assembly!AD$15+$BK192*Assembly!AD$16+$BL192*Assembly!AD$17+$BM192*Assembly!AD$18+$BN192*Assembly!AD$19+$BO192*Assembly!AD$20+$BP192*Assembly!AD$21+$BQ192*Assembly!AD$22+$BR192*Assembly!AD$23+$BS192*Assembly!AD$24</f>
        <v>#VALUE!</v>
      </c>
      <c r="BX192" s="98" t="e">
        <f t="shared" si="4"/>
        <v>#VALUE!</v>
      </c>
      <c r="BY192" s="99" t="e">
        <f t="shared" si="5"/>
        <v>#VALUE!</v>
      </c>
      <c r="BZ192" s="101" t="e">
        <f t="shared" si="6"/>
        <v>#VALUE!</v>
      </c>
      <c r="CA192" s="99" t="e">
        <f t="shared" si="7"/>
        <v>#VALUE!</v>
      </c>
      <c r="CB192" s="81" t="e">
        <f>$AY192*Assembly!Y$4+$AZ192*Assembly!Y$5+$BA192*Assembly!Y$6+$BB192*Assembly!Y$7+$BC192*Assembly!Y$8+$BD192*Assembly!Y$9+$BE192*Assembly!Y$10+$BF192*Assembly!Y$11+$BG192*Assembly!Y$12+$BH192*Assembly!Y$13+$BI192*Assembly!Y$14+$BJ192*Assembly!Y$15+$BK192*Assembly!Y$16+$BL192*Assembly!Y$17+$BM192*Assembly!Y$18+$BN192*Assembly!Y$19+$BO192*Assembly!Y$20+$BP192*Assembly!Y$21+$BQ192*Assembly!Y$22+$BR192*Assembly!Y$23+$BS192*Assembly!Y$24</f>
        <v>#VALUE!</v>
      </c>
      <c r="CC192" s="81" t="e">
        <f t="shared" si="8"/>
        <v>#VALUE!</v>
      </c>
      <c r="CD192" s="106" t="e">
        <f t="shared" si="9"/>
        <v>#VALUE!</v>
      </c>
      <c r="CE192" s="108" t="e">
        <f>$AY192*Assembly!AC$4+$AZ192*Assembly!AC$5+$BA192*Assembly!AC$6+$BB192*Assembly!AC$7+$BC192*Assembly!AC$8+$BD192*Assembly!AC$9+$BE192*Assembly!AC$10+$BF192*Assembly!AC$11+$BG192*Assembly!AC$12+$BH192*Assembly!AC$13+$BI192*Assembly!AC$14+$BJ192*Assembly!AC$15+$BK192*Assembly!AC$16+$BL192*Assembly!AC$17+$BM192*Assembly!AC$18+$BN192*Assembly!AC$19+$BO192*Assembly!AC$20+$BP192*Assembly!AC$21+$BQ192*Assembly!AC$22+$BR192*Assembly!AC$23+$BS192*Assembly!AC$24</f>
        <v>#VALUE!</v>
      </c>
      <c r="CF192" s="62" t="e">
        <f>$AY192*Assembly!M$4+$AZ192*Assembly!M$5+$BA192*Assembly!M$6+$BB192*Assembly!M$7+$BC192*Assembly!M$8+$BD192*Assembly!M$9+$BE192*Assembly!M$10+$BF192*Assembly!M$11+$BG192*Assembly!M$12+$BH192*Assembly!M$13+$BI192*Assembly!M$14+$BJ192*Assembly!M$15+$BK192*Assembly!M$16+$BL192*Assembly!M$17+$BM192*Assembly!M$18+$BN192*Assembly!M$19+$BO192*Assembly!M$20+$BP192*Assembly!M$21+$BQ192*Assembly!M$22+$BR192*Assembly!M$23+$BS192*Assembly!M$24</f>
        <v>#VALUE!</v>
      </c>
      <c r="CG192" s="62" t="e">
        <f>$AY192*Assembly!N$4+$AZ192*Assembly!N$5+$BA192*Assembly!N$6+$BB192*Assembly!N$7+$BC192*Assembly!N$8+$BD192*Assembly!N$9+$BE192*Assembly!N$10+$BF192*Assembly!N$11+$BG192*Assembly!N$12+$BH192*Assembly!N$13+$BI192*Assembly!N$14+$BJ192*Assembly!N$15+$BK192*Assembly!N$16+$BL192*Assembly!N$17+$BM192*Assembly!N$18+$BN192*Assembly!N$19+$BO192*Assembly!N$20+$BP192*Assembly!N$21+$BQ192*Assembly!N$22+$BR192*Assembly!N$23+$BS192*Assembly!N$24</f>
        <v>#VALUE!</v>
      </c>
      <c r="CH192" s="62" t="e">
        <f>$AY192*Assembly!O$4+$AZ192*Assembly!O$5+$BA192*Assembly!O$6+$BB192*Assembly!O$7+$BC192*Assembly!O$8+$BD192*Assembly!O$9+$BE192*Assembly!O$10+$BF192*Assembly!O$11+$BG192*Assembly!O$12+$BH192*Assembly!O$13+$BI192*Assembly!O$14+$BJ192*Assembly!O$15+$BK192*Assembly!O$16+$BL192*Assembly!O$17+$BM192*Assembly!O$18+$BN192*Assembly!O$19+$BO192*Assembly!O$20+$BP192*Assembly!O$21+$BQ192*Assembly!O$22+$BR192*Assembly!O$23+$BS192*Assembly!O$24</f>
        <v>#VALUE!</v>
      </c>
      <c r="CI192" s="58" t="e">
        <f>$AY192*Assembly!P$4+$AZ192*Assembly!P$5+$BA192*Assembly!P$6+$BB192*Assembly!P$7+$BC192*Assembly!P$8+$BD192*Assembly!P$9+$BE192*Assembly!P$10+$BF192*Assembly!P$11+$BG192*Assembly!P$12+$BH192*Assembly!P$13+$BI192*Assembly!P$14+$BJ192*Assembly!P$15+$BK192*Assembly!P$16+$BL192*Assembly!P$17+$BM192*Assembly!P$18+$BN192*Assembly!P$19+$BO192*Assembly!P$20+$BP192*Assembly!P$21+$BQ192*Assembly!P$22+$BR192*Assembly!P$23+$BS192*Assembly!P$24</f>
        <v>#VALUE!</v>
      </c>
      <c r="CJ192" s="58" t="e">
        <f>$AY192*Assembly!Q$4+$AZ192*Assembly!Q$5+$BA192*Assembly!Q$6+$BB192*Assembly!Q$7+$BC192*Assembly!Q$8+$BD192*Assembly!Q$9+$BE192*Assembly!Q$10+$BF192*Assembly!Q$11+$BG192*Assembly!Q$12+$BH192*Assembly!Q$13+$BI192*Assembly!Q$14+$BJ192*Assembly!Q$15+$BK192*Assembly!Q$16+$BL192*Assembly!Q$17+$BM192*Assembly!Q$18+$BN192*Assembly!Q$19+$BO192*Assembly!Q$20+$BP192*Assembly!Q$21+$BQ192*Assembly!Q$22+$BR192*Assembly!Q$23+$BS192*Assembly!Q$24</f>
        <v>#VALUE!</v>
      </c>
      <c r="CK192" s="62" t="e">
        <f>$AY192*Assembly!R$4+$AZ192*Assembly!R$5+$BA192*Assembly!R$6+$BB192*Assembly!R$7+$BC192*Assembly!R$8+$BD192*Assembly!R$9+$BE192*Assembly!R$10+$BF192*Assembly!R$11+$BG192*Assembly!R$12+$BH192*Assembly!R$13+$BI192*Assembly!R$14+$BJ192*Assembly!R$15+$BK192*Assembly!R$16+$BL192*Assembly!R$17+$BM192*Assembly!R$18+$BN192*Assembly!R$19+$BO192*Assembly!R$20+$BP192*Assembly!R$21+$BQ192*Assembly!R$22+$BR192*Assembly!R$23+$BS192*Assembly!R$24</f>
        <v>#VALUE!</v>
      </c>
      <c r="CL192" s="58" t="e">
        <f>$AY192*Assembly!S$4+$AZ192*Assembly!S$5+$BA192*Assembly!S$6+$BB192*Assembly!S$7+$BC192*Assembly!S$8+$BD192*Assembly!S$9+$BE192*Assembly!S$10+$BF192*Assembly!S$11+$BG192*Assembly!S$12+$BH192*Assembly!S$13+$BI192*Assembly!S$14+$BJ192*Assembly!S$15+$BK192*Assembly!S$16+$BL192*Assembly!S$17+$BM192*Assembly!S$18+$BN192*Assembly!S$19+$BO192*Assembly!S$20+$BP192*Assembly!S$21+$BQ192*Assembly!S$22+$BR192*Assembly!S$23+$BS192*Assembly!S$24</f>
        <v>#VALUE!</v>
      </c>
      <c r="CM192" s="58" t="e">
        <f>$AY192*Assembly!T$4+$AZ192*Assembly!T$5+$BA192*Assembly!T$6+$BB192*Assembly!T$7+$BC192*Assembly!T$8+$BD192*Assembly!T$9+$BE192*Assembly!T$10+$BF192*Assembly!T$11+$BG192*Assembly!T$12+$BH192*Assembly!T$13+$BI192*Assembly!T$14+$BJ192*Assembly!T$15+$BK192*Assembly!T$16+$BL192*Assembly!T$17+$BM192*Assembly!T$18+$BN192*Assembly!T$19+$BO192*Assembly!T$20+$BP192*Assembly!T$21+$BQ192*Assembly!T$22+$BR192*Assembly!T$23+$BS192*Assembly!T$24</f>
        <v>#VALUE!</v>
      </c>
      <c r="CN192" s="58" t="e">
        <f>$AY192*Assembly!U$4+$AZ192*Assembly!U$5+$BA192*Assembly!U$6+$BB192*Assembly!U$7+$BC192*Assembly!U$8+$BD192*Assembly!U$9+$BE192*Assembly!U$10+$BF192*Assembly!U$11+$BG192*Assembly!U$12+$BH192*Assembly!U$13+$BI192*Assembly!U$14+$BJ192*Assembly!U$15+$BK192*Assembly!U$16+$BL192*Assembly!U$17+$BM192*Assembly!U$18+$BN192*Assembly!U$19+$BO192*Assembly!U$20+$BP192*Assembly!U$21+$BQ192*Assembly!U$22+$BR192*Assembly!U$23+$BS192*Assembly!U$24</f>
        <v>#VALUE!</v>
      </c>
      <c r="CO192" s="62" t="e">
        <f>$AY192*Assembly!V$4+$AZ192*Assembly!V$5+$BA192*Assembly!V$6+$BB192*Assembly!V$7+$BC192*Assembly!V$8+$BD192*Assembly!V$9+$BE192*Assembly!V$10+$BF192*Assembly!V$11+$BG192*Assembly!V$12+$BH192*Assembly!V$13+$BI192*Assembly!V$14+$BJ192*Assembly!V$15+$BK192*Assembly!V$16+$BL192*Assembly!V$17+$BM192*Assembly!V$18+$BN192*Assembly!V$19+$BO192*Assembly!V$20+$BP192*Assembly!V$21+$BQ192*Assembly!V$22+$BR192*Assembly!V$23+$BS192*Assembly!V$24</f>
        <v>#VALUE!</v>
      </c>
      <c r="CP192" s="62" t="e">
        <f>CF192*Refining!$F$3</f>
        <v>#VALUE!</v>
      </c>
      <c r="CQ192" s="62" t="e">
        <f>CG192*Refining!$F$4</f>
        <v>#VALUE!</v>
      </c>
      <c r="CR192" s="62" t="e">
        <f>CH192*Refining!$F$5</f>
        <v>#VALUE!</v>
      </c>
      <c r="CS192" s="62" t="e">
        <f>CI192*Refining!$F$6</f>
        <v>#VALUE!</v>
      </c>
      <c r="CT192" s="62" t="e">
        <f>CJ192*Refining!$F$7</f>
        <v>#VALUE!</v>
      </c>
      <c r="CU192" s="62" t="e">
        <f>CK192*Refining!$F$8</f>
        <v>#VALUE!</v>
      </c>
      <c r="CV192" s="62" t="e">
        <f>CL192*Refining!$F$9</f>
        <v>#VALUE!</v>
      </c>
      <c r="CW192" s="62" t="e">
        <f>CM192*Refining!$F$10</f>
        <v>#VALUE!</v>
      </c>
      <c r="CX192" s="62" t="e">
        <f>CN192*Refining!$F$11</f>
        <v>#VALUE!</v>
      </c>
      <c r="CY192" s="62" t="e">
        <f>CO192*Refining!$F$12</f>
        <v>#VALUE!</v>
      </c>
      <c r="CZ192" s="115" t="e">
        <f t="shared" ref="CZ192:DS192" si="776">IF(CF192 = 0, "", CF192)</f>
        <v>#VALUE!</v>
      </c>
      <c r="DA192" s="116" t="e">
        <f t="shared" si="776"/>
        <v>#VALUE!</v>
      </c>
      <c r="DB192" s="116" t="e">
        <f t="shared" si="776"/>
        <v>#VALUE!</v>
      </c>
      <c r="DC192" s="116" t="e">
        <f t="shared" si="776"/>
        <v>#VALUE!</v>
      </c>
      <c r="DD192" s="116" t="e">
        <f t="shared" si="776"/>
        <v>#VALUE!</v>
      </c>
      <c r="DE192" s="116" t="e">
        <f t="shared" si="776"/>
        <v>#VALUE!</v>
      </c>
      <c r="DF192" s="116" t="e">
        <f t="shared" si="776"/>
        <v>#VALUE!</v>
      </c>
      <c r="DG192" s="116" t="e">
        <f t="shared" si="776"/>
        <v>#VALUE!</v>
      </c>
      <c r="DH192" s="116" t="e">
        <f t="shared" si="776"/>
        <v>#VALUE!</v>
      </c>
      <c r="DI192" s="117" t="e">
        <f t="shared" si="776"/>
        <v>#VALUE!</v>
      </c>
      <c r="DJ192" s="115" t="e">
        <f t="shared" si="776"/>
        <v>#VALUE!</v>
      </c>
      <c r="DK192" s="116" t="e">
        <f t="shared" si="776"/>
        <v>#VALUE!</v>
      </c>
      <c r="DL192" s="116" t="e">
        <f t="shared" si="776"/>
        <v>#VALUE!</v>
      </c>
      <c r="DM192" s="116" t="e">
        <f t="shared" si="776"/>
        <v>#VALUE!</v>
      </c>
      <c r="DN192" s="118" t="e">
        <f t="shared" si="776"/>
        <v>#VALUE!</v>
      </c>
      <c r="DO192" s="116" t="e">
        <f t="shared" si="776"/>
        <v>#VALUE!</v>
      </c>
      <c r="DP192" s="116" t="e">
        <f t="shared" si="776"/>
        <v>#VALUE!</v>
      </c>
      <c r="DQ192" s="116" t="e">
        <f t="shared" si="776"/>
        <v>#VALUE!</v>
      </c>
      <c r="DR192" s="116" t="e">
        <f t="shared" si="776"/>
        <v>#VALUE!</v>
      </c>
      <c r="DS192" s="117" t="e">
        <f t="shared" si="776"/>
        <v>#VALUE!</v>
      </c>
      <c r="DT192" s="115" t="e">
        <f t="shared" si="11"/>
        <v>#VALUE!</v>
      </c>
      <c r="DU192" s="119" t="e">
        <f t="shared" si="12"/>
        <v>#VALUE!</v>
      </c>
      <c r="DV192" s="81" t="e">
        <f>CZ192*'Ores &amp; Ingots'!$C$3+DA192*'Ores &amp; Ingots'!$C$4+DB192*'Ores &amp; Ingots'!$C$5+DC192*'Ores &amp; Ingots'!$C$6+DD192*'Ores &amp; Ingots'!$C$7+DE192*'Ores &amp; Ingots'!$C$8+DF192*'Ores &amp; Ingots'!$C$9+DG192*'Ores &amp; Ingots'!$C$10+DH192*'Ores &amp; Ingots'!$C$11+DI192*'Ores &amp; Ingots'!$C$12</f>
        <v>#VALUE!</v>
      </c>
      <c r="DW192" s="81" t="e">
        <f>DJ192*'Ores &amp; Ingots'!$B$3+DK192*'Ores &amp; Ingots'!$B$4+DL192*'Ores &amp; Ingots'!$B$5+DM192*'Ores &amp; Ingots'!$B$6+DN192*'Ores &amp; Ingots'!$B$7+DO192*'Ores &amp; Ingots'!$B$8+DP192*'Ores &amp; Ingots'!$B$9+DQ192*'Ores &amp; Ingots'!$B$10+DR192*'Ores &amp; Ingots'!$B$11+DS192*'Ores &amp; Ingots'!$B$12</f>
        <v>#VALUE!</v>
      </c>
      <c r="DX192" s="119" t="e">
        <f>CZ192*Refining!$G$3+DA192*Refining!$G$4+DB192*Refining!$G$5+DC192*Refining!$G$6+DD192*Refining!$G$7+DE192*Refining!$G$8+DF192*Refining!$G$9+DG192*Refining!$G$10+DH192*Refining!$G$11+DI192*Refining!$G$12</f>
        <v>#VALUE!</v>
      </c>
      <c r="DY192" s="119" t="e">
        <f t="shared" si="13"/>
        <v>#VALUE!</v>
      </c>
      <c r="DZ192" s="126" t="e">
        <f t="shared" si="14"/>
        <v>#VALUE!</v>
      </c>
      <c r="EA192" s="115" t="e">
        <f t="shared" si="15"/>
        <v>#VALUE!</v>
      </c>
      <c r="EB192" s="127" t="e">
        <f t="shared" ref="EB192:EC192" si="777">EA192/60</f>
        <v>#VALUE!</v>
      </c>
      <c r="EC192" s="127" t="e">
        <f t="shared" si="777"/>
        <v>#VALUE!</v>
      </c>
      <c r="ED192" s="115" t="e">
        <f t="shared" si="17"/>
        <v>#VALUE!</v>
      </c>
      <c r="EE192" s="127" t="e">
        <f t="shared" ref="EE192:EF192" si="778">ED192/1000</f>
        <v>#VALUE!</v>
      </c>
      <c r="EF192" s="128" t="e">
        <f t="shared" si="778"/>
        <v>#VALUE!</v>
      </c>
      <c r="EG192" s="106" t="e">
        <f t="shared" si="19"/>
        <v>#VALUE!</v>
      </c>
      <c r="EH192" s="281" t="e">
        <f t="shared" si="20"/>
        <v>#VALUE!</v>
      </c>
      <c r="EI192" s="133">
        <v>48</v>
      </c>
    </row>
    <row r="193" spans="1:139" ht="12.75" x14ac:dyDescent="0.2">
      <c r="A193" s="864"/>
      <c r="B193" s="135" t="s">
        <v>391</v>
      </c>
      <c r="C193" s="137" t="s">
        <v>156</v>
      </c>
      <c r="D193" s="137">
        <v>1</v>
      </c>
      <c r="E193" s="137">
        <v>1</v>
      </c>
      <c r="F193" s="137">
        <v>1</v>
      </c>
      <c r="G193" s="139">
        <f t="shared" si="0"/>
        <v>15.625</v>
      </c>
      <c r="H193" s="140">
        <v>5</v>
      </c>
      <c r="I193" s="140">
        <v>12.5</v>
      </c>
      <c r="J193" s="140">
        <f>H193/Main!$D$9</f>
        <v>1</v>
      </c>
      <c r="K193" s="140">
        <f>I193/Main!$D$10</f>
        <v>6.25</v>
      </c>
      <c r="L193" s="140">
        <f t="shared" si="1"/>
        <v>6.25</v>
      </c>
      <c r="M193" s="140">
        <v>1</v>
      </c>
      <c r="N193" s="143"/>
      <c r="O193" s="143"/>
      <c r="P193" s="143"/>
      <c r="Q193" s="145"/>
      <c r="R193" s="143"/>
      <c r="S193" s="146"/>
      <c r="T193" s="146"/>
      <c r="U193" s="143"/>
      <c r="V193" s="143"/>
      <c r="W193" s="146"/>
      <c r="X193" s="146"/>
      <c r="Y193" s="143"/>
      <c r="Z193" s="143"/>
      <c r="AA193" s="143"/>
      <c r="AB193" s="143"/>
      <c r="AC193" s="362" t="s">
        <v>34</v>
      </c>
      <c r="AD193" s="167">
        <v>13</v>
      </c>
      <c r="AE193" s="133">
        <v>0</v>
      </c>
      <c r="AF193" s="133">
        <v>0</v>
      </c>
      <c r="AG193" s="133">
        <v>0</v>
      </c>
      <c r="AH193" s="133">
        <v>0</v>
      </c>
      <c r="AI193" s="133">
        <v>0</v>
      </c>
      <c r="AJ193" s="133">
        <v>0</v>
      </c>
      <c r="AK193" s="133">
        <v>0</v>
      </c>
      <c r="AL193" s="133">
        <v>0</v>
      </c>
      <c r="AM193" s="133">
        <v>0</v>
      </c>
      <c r="AN193" s="133">
        <v>0</v>
      </c>
      <c r="AO193" s="133">
        <v>0</v>
      </c>
      <c r="AP193" s="133">
        <v>0</v>
      </c>
      <c r="AQ193" s="133">
        <v>0</v>
      </c>
      <c r="AR193" s="133">
        <v>0</v>
      </c>
      <c r="AS193" s="133">
        <v>0</v>
      </c>
      <c r="AT193" s="133">
        <v>0</v>
      </c>
      <c r="AU193" s="133">
        <v>0</v>
      </c>
      <c r="AV193" s="133">
        <v>0</v>
      </c>
      <c r="AW193" s="133">
        <v>0</v>
      </c>
      <c r="AX193" s="133">
        <v>0</v>
      </c>
      <c r="AY193" s="406">
        <f t="shared" ref="AY193:BS193" si="779">IF(AD193 = 0, "", AD193)</f>
        <v>13</v>
      </c>
      <c r="AZ193" s="137" t="str">
        <f t="shared" si="779"/>
        <v/>
      </c>
      <c r="BA193" s="137" t="str">
        <f t="shared" si="779"/>
        <v/>
      </c>
      <c r="BB193" s="137" t="str">
        <f t="shared" si="779"/>
        <v/>
      </c>
      <c r="BC193" s="137" t="str">
        <f t="shared" si="779"/>
        <v/>
      </c>
      <c r="BD193" s="137" t="str">
        <f t="shared" si="779"/>
        <v/>
      </c>
      <c r="BE193" s="137" t="str">
        <f t="shared" si="779"/>
        <v/>
      </c>
      <c r="BF193" s="137" t="str">
        <f t="shared" si="779"/>
        <v/>
      </c>
      <c r="BG193" s="137" t="str">
        <f t="shared" si="779"/>
        <v/>
      </c>
      <c r="BH193" s="137" t="str">
        <f t="shared" si="779"/>
        <v/>
      </c>
      <c r="BI193" s="137" t="str">
        <f t="shared" si="779"/>
        <v/>
      </c>
      <c r="BJ193" s="137" t="str">
        <f t="shared" si="779"/>
        <v/>
      </c>
      <c r="BK193" s="137" t="str">
        <f t="shared" si="779"/>
        <v/>
      </c>
      <c r="BL193" s="137" t="str">
        <f t="shared" si="779"/>
        <v/>
      </c>
      <c r="BM193" s="137" t="str">
        <f t="shared" si="779"/>
        <v/>
      </c>
      <c r="BN193" s="137" t="str">
        <f t="shared" si="779"/>
        <v/>
      </c>
      <c r="BO193" s="137" t="str">
        <f t="shared" si="779"/>
        <v/>
      </c>
      <c r="BP193" s="137" t="str">
        <f t="shared" si="779"/>
        <v/>
      </c>
      <c r="BQ193" s="137" t="str">
        <f t="shared" si="779"/>
        <v/>
      </c>
      <c r="BR193" s="137" t="str">
        <f t="shared" si="779"/>
        <v/>
      </c>
      <c r="BS193" s="169" t="str">
        <f t="shared" si="779"/>
        <v/>
      </c>
      <c r="BT193" s="174" t="e">
        <f>$AY193*Assembly!Z$4+$AZ193*Assembly!Z$5+$BA193*Assembly!Z$6+$BB193*Assembly!Z$7+$BC193*Assembly!Z$8+$BD193*Assembly!Z$9+$BE193*Assembly!Z$10+$BF193*Assembly!Z$11+$BG193*Assembly!Z$12+$BH193*Assembly!Z$13+$BI193*Assembly!Z$14+$BJ193*Assembly!Z$15+$BK193*Assembly!Z$16+$BL193*Assembly!Z$17+$BM193*Assembly!Z$18+$BN193*Assembly!Z$19+$BO193*Assembly!Z$20+$BP193*Assembly!Z$21+$BQ193*Assembly!Z$22+$BR193*Assembly!Z$23+$BS193*Assembly!Z$24</f>
        <v>#VALUE!</v>
      </c>
      <c r="BU193" s="133" t="e">
        <f t="shared" si="3"/>
        <v>#VALUE!</v>
      </c>
      <c r="BV193" s="133"/>
      <c r="BW193" s="133" t="e">
        <f>$AY193*Assembly!AD$4+$AZ193*Assembly!AD$5+$BA193*Assembly!AD$6+$BB193*Assembly!AD$7+$BC193*Assembly!AD$8+$BD193*Assembly!AD$9+$BE193*Assembly!AD$10+$BF193*Assembly!AD$11+$BG193*Assembly!AD$12+$BH193*Assembly!AD$13+$BI193*Assembly!AD$14+$BJ193*Assembly!AD$15+$BK193*Assembly!AD$16+$BL193*Assembly!AD$17+$BM193*Assembly!AD$18+$BN193*Assembly!AD$19+$BO193*Assembly!AD$20+$BP193*Assembly!AD$21+$BQ193*Assembly!AD$22+$BR193*Assembly!AD$23+$BS193*Assembly!AD$24</f>
        <v>#VALUE!</v>
      </c>
      <c r="BX193" s="177" t="e">
        <f t="shared" si="4"/>
        <v>#VALUE!</v>
      </c>
      <c r="BY193" s="178" t="e">
        <f t="shared" si="5"/>
        <v>#VALUE!</v>
      </c>
      <c r="BZ193" s="179" t="e">
        <f t="shared" si="6"/>
        <v>#VALUE!</v>
      </c>
      <c r="CA193" s="178" t="e">
        <f t="shared" si="7"/>
        <v>#VALUE!</v>
      </c>
      <c r="CB193" s="133" t="e">
        <f>$AY193*Assembly!Y$4+$AZ193*Assembly!Y$5+$BA193*Assembly!Y$6+$BB193*Assembly!Y$7+$BC193*Assembly!Y$8+$BD193*Assembly!Y$9+$BE193*Assembly!Y$10+$BF193*Assembly!Y$11+$BG193*Assembly!Y$12+$BH193*Assembly!Y$13+$BI193*Assembly!Y$14+$BJ193*Assembly!Y$15+$BK193*Assembly!Y$16+$BL193*Assembly!Y$17+$BM193*Assembly!Y$18+$BN193*Assembly!Y$19+$BO193*Assembly!Y$20+$BP193*Assembly!Y$21+$BQ193*Assembly!Y$22+$BR193*Assembly!Y$23+$BS193*Assembly!Y$24</f>
        <v>#VALUE!</v>
      </c>
      <c r="CC193" s="133" t="e">
        <f t="shared" si="8"/>
        <v>#VALUE!</v>
      </c>
      <c r="CD193" s="130" t="e">
        <f t="shared" si="9"/>
        <v>#VALUE!</v>
      </c>
      <c r="CE193" s="183" t="e">
        <f>$AY193*Assembly!AC$4+$AZ193*Assembly!AC$5+$BA193*Assembly!AC$6+$BB193*Assembly!AC$7+$BC193*Assembly!AC$8+$BD193*Assembly!AC$9+$BE193*Assembly!AC$10+$BF193*Assembly!AC$11+$BG193*Assembly!AC$12+$BH193*Assembly!AC$13+$BI193*Assembly!AC$14+$BJ193*Assembly!AC$15+$BK193*Assembly!AC$16+$BL193*Assembly!AC$17+$BM193*Assembly!AC$18+$BN193*Assembly!AC$19+$BO193*Assembly!AC$20+$BP193*Assembly!AC$21+$BQ193*Assembly!AC$22+$BR193*Assembly!AC$23+$BS193*Assembly!AC$24</f>
        <v>#VALUE!</v>
      </c>
      <c r="CF193" s="145" t="e">
        <f>$AY193*Assembly!M$4+$AZ193*Assembly!M$5+$BA193*Assembly!M$6+$BB193*Assembly!M$7+$BC193*Assembly!M$8+$BD193*Assembly!M$9+$BE193*Assembly!M$10+$BF193*Assembly!M$11+$BG193*Assembly!M$12+$BH193*Assembly!M$13+$BI193*Assembly!M$14+$BJ193*Assembly!M$15+$BK193*Assembly!M$16+$BL193*Assembly!M$17+$BM193*Assembly!M$18+$BN193*Assembly!M$19+$BO193*Assembly!M$20+$BP193*Assembly!M$21+$BQ193*Assembly!M$22+$BR193*Assembly!M$23+$BS193*Assembly!M$24</f>
        <v>#VALUE!</v>
      </c>
      <c r="CG193" s="145" t="e">
        <f>$AY193*Assembly!N$4+$AZ193*Assembly!N$5+$BA193*Assembly!N$6+$BB193*Assembly!N$7+$BC193*Assembly!N$8+$BD193*Assembly!N$9+$BE193*Assembly!N$10+$BF193*Assembly!N$11+$BG193*Assembly!N$12+$BH193*Assembly!N$13+$BI193*Assembly!N$14+$BJ193*Assembly!N$15+$BK193*Assembly!N$16+$BL193*Assembly!N$17+$BM193*Assembly!N$18+$BN193*Assembly!N$19+$BO193*Assembly!N$20+$BP193*Assembly!N$21+$BQ193*Assembly!N$22+$BR193*Assembly!N$23+$BS193*Assembly!N$24</f>
        <v>#VALUE!</v>
      </c>
      <c r="CH193" s="145" t="e">
        <f>$AY193*Assembly!O$4+$AZ193*Assembly!O$5+$BA193*Assembly!O$6+$BB193*Assembly!O$7+$BC193*Assembly!O$8+$BD193*Assembly!O$9+$BE193*Assembly!O$10+$BF193*Assembly!O$11+$BG193*Assembly!O$12+$BH193*Assembly!O$13+$BI193*Assembly!O$14+$BJ193*Assembly!O$15+$BK193*Assembly!O$16+$BL193*Assembly!O$17+$BM193*Assembly!O$18+$BN193*Assembly!O$19+$BO193*Assembly!O$20+$BP193*Assembly!O$21+$BQ193*Assembly!O$22+$BR193*Assembly!O$23+$BS193*Assembly!O$24</f>
        <v>#VALUE!</v>
      </c>
      <c r="CI193" s="140" t="e">
        <f>$AY193*Assembly!P$4+$AZ193*Assembly!P$5+$BA193*Assembly!P$6+$BB193*Assembly!P$7+$BC193*Assembly!P$8+$BD193*Assembly!P$9+$BE193*Assembly!P$10+$BF193*Assembly!P$11+$BG193*Assembly!P$12+$BH193*Assembly!P$13+$BI193*Assembly!P$14+$BJ193*Assembly!P$15+$BK193*Assembly!P$16+$BL193*Assembly!P$17+$BM193*Assembly!P$18+$BN193*Assembly!P$19+$BO193*Assembly!P$20+$BP193*Assembly!P$21+$BQ193*Assembly!P$22+$BR193*Assembly!P$23+$BS193*Assembly!P$24</f>
        <v>#VALUE!</v>
      </c>
      <c r="CJ193" s="140" t="e">
        <f>$AY193*Assembly!Q$4+$AZ193*Assembly!Q$5+$BA193*Assembly!Q$6+$BB193*Assembly!Q$7+$BC193*Assembly!Q$8+$BD193*Assembly!Q$9+$BE193*Assembly!Q$10+$BF193*Assembly!Q$11+$BG193*Assembly!Q$12+$BH193*Assembly!Q$13+$BI193*Assembly!Q$14+$BJ193*Assembly!Q$15+$BK193*Assembly!Q$16+$BL193*Assembly!Q$17+$BM193*Assembly!Q$18+$BN193*Assembly!Q$19+$BO193*Assembly!Q$20+$BP193*Assembly!Q$21+$BQ193*Assembly!Q$22+$BR193*Assembly!Q$23+$BS193*Assembly!Q$24</f>
        <v>#VALUE!</v>
      </c>
      <c r="CK193" s="145" t="e">
        <f>$AY193*Assembly!R$4+$AZ193*Assembly!R$5+$BA193*Assembly!R$6+$BB193*Assembly!R$7+$BC193*Assembly!R$8+$BD193*Assembly!R$9+$BE193*Assembly!R$10+$BF193*Assembly!R$11+$BG193*Assembly!R$12+$BH193*Assembly!R$13+$BI193*Assembly!R$14+$BJ193*Assembly!R$15+$BK193*Assembly!R$16+$BL193*Assembly!R$17+$BM193*Assembly!R$18+$BN193*Assembly!R$19+$BO193*Assembly!R$20+$BP193*Assembly!R$21+$BQ193*Assembly!R$22+$BR193*Assembly!R$23+$BS193*Assembly!R$24</f>
        <v>#VALUE!</v>
      </c>
      <c r="CL193" s="140" t="e">
        <f>$AY193*Assembly!S$4+$AZ193*Assembly!S$5+$BA193*Assembly!S$6+$BB193*Assembly!S$7+$BC193*Assembly!S$8+$BD193*Assembly!S$9+$BE193*Assembly!S$10+$BF193*Assembly!S$11+$BG193*Assembly!S$12+$BH193*Assembly!S$13+$BI193*Assembly!S$14+$BJ193*Assembly!S$15+$BK193*Assembly!S$16+$BL193*Assembly!S$17+$BM193*Assembly!S$18+$BN193*Assembly!S$19+$BO193*Assembly!S$20+$BP193*Assembly!S$21+$BQ193*Assembly!S$22+$BR193*Assembly!S$23+$BS193*Assembly!S$24</f>
        <v>#VALUE!</v>
      </c>
      <c r="CM193" s="140" t="e">
        <f>$AY193*Assembly!T$4+$AZ193*Assembly!T$5+$BA193*Assembly!T$6+$BB193*Assembly!T$7+$BC193*Assembly!T$8+$BD193*Assembly!T$9+$BE193*Assembly!T$10+$BF193*Assembly!T$11+$BG193*Assembly!T$12+$BH193*Assembly!T$13+$BI193*Assembly!T$14+$BJ193*Assembly!T$15+$BK193*Assembly!T$16+$BL193*Assembly!T$17+$BM193*Assembly!T$18+$BN193*Assembly!T$19+$BO193*Assembly!T$20+$BP193*Assembly!T$21+$BQ193*Assembly!T$22+$BR193*Assembly!T$23+$BS193*Assembly!T$24</f>
        <v>#VALUE!</v>
      </c>
      <c r="CN193" s="140" t="e">
        <f>$AY193*Assembly!U$4+$AZ193*Assembly!U$5+$BA193*Assembly!U$6+$BB193*Assembly!U$7+$BC193*Assembly!U$8+$BD193*Assembly!U$9+$BE193*Assembly!U$10+$BF193*Assembly!U$11+$BG193*Assembly!U$12+$BH193*Assembly!U$13+$BI193*Assembly!U$14+$BJ193*Assembly!U$15+$BK193*Assembly!U$16+$BL193*Assembly!U$17+$BM193*Assembly!U$18+$BN193*Assembly!U$19+$BO193*Assembly!U$20+$BP193*Assembly!U$21+$BQ193*Assembly!U$22+$BR193*Assembly!U$23+$BS193*Assembly!U$24</f>
        <v>#VALUE!</v>
      </c>
      <c r="CO193" s="145" t="e">
        <f>$AY193*Assembly!V$4+$AZ193*Assembly!V$5+$BA193*Assembly!V$6+$BB193*Assembly!V$7+$BC193*Assembly!V$8+$BD193*Assembly!V$9+$BE193*Assembly!V$10+$BF193*Assembly!V$11+$BG193*Assembly!V$12+$BH193*Assembly!V$13+$BI193*Assembly!V$14+$BJ193*Assembly!V$15+$BK193*Assembly!V$16+$BL193*Assembly!V$17+$BM193*Assembly!V$18+$BN193*Assembly!V$19+$BO193*Assembly!V$20+$BP193*Assembly!V$21+$BQ193*Assembly!V$22+$BR193*Assembly!V$23+$BS193*Assembly!V$24</f>
        <v>#VALUE!</v>
      </c>
      <c r="CP193" s="145" t="e">
        <f>CF193*Refining!$F$3</f>
        <v>#VALUE!</v>
      </c>
      <c r="CQ193" s="145" t="e">
        <f>CG193*Refining!$F$4</f>
        <v>#VALUE!</v>
      </c>
      <c r="CR193" s="145" t="e">
        <f>CH193*Refining!$F$5</f>
        <v>#VALUE!</v>
      </c>
      <c r="CS193" s="145" t="e">
        <f>CI193*Refining!$F$6</f>
        <v>#VALUE!</v>
      </c>
      <c r="CT193" s="145" t="e">
        <f>CJ193*Refining!$F$7</f>
        <v>#VALUE!</v>
      </c>
      <c r="CU193" s="145" t="e">
        <f>CK193*Refining!$F$8</f>
        <v>#VALUE!</v>
      </c>
      <c r="CV193" s="145" t="e">
        <f>CL193*Refining!$F$9</f>
        <v>#VALUE!</v>
      </c>
      <c r="CW193" s="145" t="e">
        <f>CM193*Refining!$F$10</f>
        <v>#VALUE!</v>
      </c>
      <c r="CX193" s="145" t="e">
        <f>CN193*Refining!$F$11</f>
        <v>#VALUE!</v>
      </c>
      <c r="CY193" s="145" t="e">
        <f>CO193*Refining!$F$12</f>
        <v>#VALUE!</v>
      </c>
      <c r="CZ193" s="185" t="e">
        <f t="shared" ref="CZ193:DS193" si="780">IF(CF193 = 0, "", CF193)</f>
        <v>#VALUE!</v>
      </c>
      <c r="DA193" s="186" t="e">
        <f t="shared" si="780"/>
        <v>#VALUE!</v>
      </c>
      <c r="DB193" s="186" t="e">
        <f t="shared" si="780"/>
        <v>#VALUE!</v>
      </c>
      <c r="DC193" s="186" t="e">
        <f t="shared" si="780"/>
        <v>#VALUE!</v>
      </c>
      <c r="DD193" s="186" t="e">
        <f t="shared" si="780"/>
        <v>#VALUE!</v>
      </c>
      <c r="DE193" s="186" t="e">
        <f t="shared" si="780"/>
        <v>#VALUE!</v>
      </c>
      <c r="DF193" s="186" t="e">
        <f t="shared" si="780"/>
        <v>#VALUE!</v>
      </c>
      <c r="DG193" s="186" t="e">
        <f t="shared" si="780"/>
        <v>#VALUE!</v>
      </c>
      <c r="DH193" s="186" t="e">
        <f t="shared" si="780"/>
        <v>#VALUE!</v>
      </c>
      <c r="DI193" s="187" t="e">
        <f t="shared" si="780"/>
        <v>#VALUE!</v>
      </c>
      <c r="DJ193" s="185" t="e">
        <f t="shared" si="780"/>
        <v>#VALUE!</v>
      </c>
      <c r="DK193" s="186" t="e">
        <f t="shared" si="780"/>
        <v>#VALUE!</v>
      </c>
      <c r="DL193" s="186" t="e">
        <f t="shared" si="780"/>
        <v>#VALUE!</v>
      </c>
      <c r="DM193" s="186" t="e">
        <f t="shared" si="780"/>
        <v>#VALUE!</v>
      </c>
      <c r="DN193" s="211" t="e">
        <f t="shared" si="780"/>
        <v>#VALUE!</v>
      </c>
      <c r="DO193" s="186" t="e">
        <f t="shared" si="780"/>
        <v>#VALUE!</v>
      </c>
      <c r="DP193" s="186" t="e">
        <f t="shared" si="780"/>
        <v>#VALUE!</v>
      </c>
      <c r="DQ193" s="186" t="e">
        <f t="shared" si="780"/>
        <v>#VALUE!</v>
      </c>
      <c r="DR193" s="186" t="e">
        <f t="shared" si="780"/>
        <v>#VALUE!</v>
      </c>
      <c r="DS193" s="187" t="e">
        <f t="shared" si="780"/>
        <v>#VALUE!</v>
      </c>
      <c r="DT193" s="185" t="e">
        <f t="shared" si="11"/>
        <v>#VALUE!</v>
      </c>
      <c r="DU193" s="189" t="e">
        <f t="shared" si="12"/>
        <v>#VALUE!</v>
      </c>
      <c r="DV193" s="133" t="e">
        <f>CZ193*'Ores &amp; Ingots'!$C$3+DA193*'Ores &amp; Ingots'!$C$4+DB193*'Ores &amp; Ingots'!$C$5+DC193*'Ores &amp; Ingots'!$C$6+DD193*'Ores &amp; Ingots'!$C$7+DE193*'Ores &amp; Ingots'!$C$8+DF193*'Ores &amp; Ingots'!$C$9+DG193*'Ores &amp; Ingots'!$C$10+DH193*'Ores &amp; Ingots'!$C$11+DI193*'Ores &amp; Ingots'!$C$12</f>
        <v>#VALUE!</v>
      </c>
      <c r="DW193" s="133" t="e">
        <f>DJ193*'Ores &amp; Ingots'!$B$3+DK193*'Ores &amp; Ingots'!$B$4+DL193*'Ores &amp; Ingots'!$B$5+DM193*'Ores &amp; Ingots'!$B$6+DN193*'Ores &amp; Ingots'!$B$7+DO193*'Ores &amp; Ingots'!$B$8+DP193*'Ores &amp; Ingots'!$B$9+DQ193*'Ores &amp; Ingots'!$B$10+DR193*'Ores &amp; Ingots'!$B$11+DS193*'Ores &amp; Ingots'!$B$12</f>
        <v>#VALUE!</v>
      </c>
      <c r="DX193" s="189" t="e">
        <f>CZ193*Refining!$G$3+DA193*Refining!$G$4+DB193*Refining!$G$5+DC193*Refining!$G$6+DD193*Refining!$G$7+DE193*Refining!$G$8+DF193*Refining!$G$9+DG193*Refining!$G$10+DH193*Refining!$G$11+DI193*Refining!$G$12</f>
        <v>#VALUE!</v>
      </c>
      <c r="DY193" s="189" t="e">
        <f t="shared" si="13"/>
        <v>#VALUE!</v>
      </c>
      <c r="DZ193" s="192" t="e">
        <f t="shared" si="14"/>
        <v>#VALUE!</v>
      </c>
      <c r="EA193" s="185" t="e">
        <f t="shared" si="15"/>
        <v>#VALUE!</v>
      </c>
      <c r="EB193" s="194" t="e">
        <f t="shared" ref="EB193:EC193" si="781">EA193/60</f>
        <v>#VALUE!</v>
      </c>
      <c r="EC193" s="194" t="e">
        <f t="shared" si="781"/>
        <v>#VALUE!</v>
      </c>
      <c r="ED193" s="185" t="e">
        <f t="shared" si="17"/>
        <v>#VALUE!</v>
      </c>
      <c r="EE193" s="194" t="e">
        <f t="shared" ref="EE193:EF193" si="782">ED193/1000</f>
        <v>#VALUE!</v>
      </c>
      <c r="EF193" s="196" t="e">
        <f t="shared" si="782"/>
        <v>#VALUE!</v>
      </c>
      <c r="EG193" s="130" t="e">
        <f t="shared" si="19"/>
        <v>#VALUE!</v>
      </c>
      <c r="EH193" s="132" t="e">
        <f t="shared" si="20"/>
        <v>#VALUE!</v>
      </c>
      <c r="EI193" s="133">
        <v>32</v>
      </c>
    </row>
    <row r="194" spans="1:139" ht="12.75" x14ac:dyDescent="0.2">
      <c r="A194" s="864"/>
      <c r="B194" s="135" t="s">
        <v>392</v>
      </c>
      <c r="C194" s="137" t="s">
        <v>156</v>
      </c>
      <c r="D194" s="137">
        <v>1</v>
      </c>
      <c r="E194" s="137">
        <v>1</v>
      </c>
      <c r="F194" s="137">
        <v>1</v>
      </c>
      <c r="G194" s="139">
        <f t="shared" si="0"/>
        <v>15.625</v>
      </c>
      <c r="H194" s="140">
        <v>8</v>
      </c>
      <c r="I194" s="140">
        <v>20</v>
      </c>
      <c r="J194" s="140">
        <f>H194/Main!$D$9</f>
        <v>1.6</v>
      </c>
      <c r="K194" s="140">
        <f>I194/Main!$D$10</f>
        <v>10</v>
      </c>
      <c r="L194" s="140">
        <f t="shared" si="1"/>
        <v>6.25</v>
      </c>
      <c r="M194" s="140">
        <v>1</v>
      </c>
      <c r="N194" s="143"/>
      <c r="O194" s="143"/>
      <c r="P194" s="143"/>
      <c r="Q194" s="145"/>
      <c r="R194" s="143"/>
      <c r="S194" s="146"/>
      <c r="T194" s="146"/>
      <c r="U194" s="143"/>
      <c r="V194" s="143"/>
      <c r="W194" s="146"/>
      <c r="X194" s="146"/>
      <c r="Y194" s="143"/>
      <c r="Z194" s="143"/>
      <c r="AA194" s="143"/>
      <c r="AB194" s="143"/>
      <c r="AC194" s="362" t="s">
        <v>34</v>
      </c>
      <c r="AD194" s="167">
        <v>25</v>
      </c>
      <c r="AE194" s="133">
        <v>0</v>
      </c>
      <c r="AF194" s="133">
        <v>0</v>
      </c>
      <c r="AG194" s="133">
        <v>0</v>
      </c>
      <c r="AH194" s="133">
        <v>0</v>
      </c>
      <c r="AI194" s="133">
        <v>0</v>
      </c>
      <c r="AJ194" s="133">
        <v>0</v>
      </c>
      <c r="AK194" s="133">
        <v>0</v>
      </c>
      <c r="AL194" s="133">
        <v>0</v>
      </c>
      <c r="AM194" s="133">
        <v>0</v>
      </c>
      <c r="AN194" s="133">
        <v>0</v>
      </c>
      <c r="AO194" s="133">
        <v>0</v>
      </c>
      <c r="AP194" s="133">
        <v>0</v>
      </c>
      <c r="AQ194" s="133">
        <v>0</v>
      </c>
      <c r="AR194" s="133">
        <v>0</v>
      </c>
      <c r="AS194" s="133">
        <v>0</v>
      </c>
      <c r="AT194" s="133">
        <v>0</v>
      </c>
      <c r="AU194" s="133">
        <v>0</v>
      </c>
      <c r="AV194" s="133">
        <v>0</v>
      </c>
      <c r="AW194" s="133">
        <v>0</v>
      </c>
      <c r="AX194" s="133">
        <v>0</v>
      </c>
      <c r="AY194" s="406">
        <f t="shared" ref="AY194:BS194" si="783">IF(AD194 = 0, "", AD194)</f>
        <v>25</v>
      </c>
      <c r="AZ194" s="137" t="str">
        <f t="shared" si="783"/>
        <v/>
      </c>
      <c r="BA194" s="137" t="str">
        <f t="shared" si="783"/>
        <v/>
      </c>
      <c r="BB194" s="137" t="str">
        <f t="shared" si="783"/>
        <v/>
      </c>
      <c r="BC194" s="137" t="str">
        <f t="shared" si="783"/>
        <v/>
      </c>
      <c r="BD194" s="137" t="str">
        <f t="shared" si="783"/>
        <v/>
      </c>
      <c r="BE194" s="137" t="str">
        <f t="shared" si="783"/>
        <v/>
      </c>
      <c r="BF194" s="137" t="str">
        <f t="shared" si="783"/>
        <v/>
      </c>
      <c r="BG194" s="137" t="str">
        <f t="shared" si="783"/>
        <v/>
      </c>
      <c r="BH194" s="137" t="str">
        <f t="shared" si="783"/>
        <v/>
      </c>
      <c r="BI194" s="137" t="str">
        <f t="shared" si="783"/>
        <v/>
      </c>
      <c r="BJ194" s="137" t="str">
        <f t="shared" si="783"/>
        <v/>
      </c>
      <c r="BK194" s="137" t="str">
        <f t="shared" si="783"/>
        <v/>
      </c>
      <c r="BL194" s="137" t="str">
        <f t="shared" si="783"/>
        <v/>
      </c>
      <c r="BM194" s="137" t="str">
        <f t="shared" si="783"/>
        <v/>
      </c>
      <c r="BN194" s="137" t="str">
        <f t="shared" si="783"/>
        <v/>
      </c>
      <c r="BO194" s="137" t="str">
        <f t="shared" si="783"/>
        <v/>
      </c>
      <c r="BP194" s="137" t="str">
        <f t="shared" si="783"/>
        <v/>
      </c>
      <c r="BQ194" s="137" t="str">
        <f t="shared" si="783"/>
        <v/>
      </c>
      <c r="BR194" s="137" t="str">
        <f t="shared" si="783"/>
        <v/>
      </c>
      <c r="BS194" s="169" t="str">
        <f t="shared" si="783"/>
        <v/>
      </c>
      <c r="BT194" s="174" t="e">
        <f>$AY194*Assembly!Z$4+$AZ194*Assembly!Z$5+$BA194*Assembly!Z$6+$BB194*Assembly!Z$7+$BC194*Assembly!Z$8+$BD194*Assembly!Z$9+$BE194*Assembly!Z$10+$BF194*Assembly!Z$11+$BG194*Assembly!Z$12+$BH194*Assembly!Z$13+$BI194*Assembly!Z$14+$BJ194*Assembly!Z$15+$BK194*Assembly!Z$16+$BL194*Assembly!Z$17+$BM194*Assembly!Z$18+$BN194*Assembly!Z$19+$BO194*Assembly!Z$20+$BP194*Assembly!Z$21+$BQ194*Assembly!Z$22+$BR194*Assembly!Z$23+$BS194*Assembly!Z$24</f>
        <v>#VALUE!</v>
      </c>
      <c r="BU194" s="133" t="e">
        <f t="shared" si="3"/>
        <v>#VALUE!</v>
      </c>
      <c r="BV194" s="133"/>
      <c r="BW194" s="133" t="e">
        <f>$AY194*Assembly!AD$4+$AZ194*Assembly!AD$5+$BA194*Assembly!AD$6+$BB194*Assembly!AD$7+$BC194*Assembly!AD$8+$BD194*Assembly!AD$9+$BE194*Assembly!AD$10+$BF194*Assembly!AD$11+$BG194*Assembly!AD$12+$BH194*Assembly!AD$13+$BI194*Assembly!AD$14+$BJ194*Assembly!AD$15+$BK194*Assembly!AD$16+$BL194*Assembly!AD$17+$BM194*Assembly!AD$18+$BN194*Assembly!AD$19+$BO194*Assembly!AD$20+$BP194*Assembly!AD$21+$BQ194*Assembly!AD$22+$BR194*Assembly!AD$23+$BS194*Assembly!AD$24</f>
        <v>#VALUE!</v>
      </c>
      <c r="BX194" s="177" t="e">
        <f t="shared" si="4"/>
        <v>#VALUE!</v>
      </c>
      <c r="BY194" s="178" t="e">
        <f t="shared" si="5"/>
        <v>#VALUE!</v>
      </c>
      <c r="BZ194" s="179" t="e">
        <f t="shared" si="6"/>
        <v>#VALUE!</v>
      </c>
      <c r="CA194" s="178" t="e">
        <f t="shared" si="7"/>
        <v>#VALUE!</v>
      </c>
      <c r="CB194" s="133" t="e">
        <f>$AY194*Assembly!Y$4+$AZ194*Assembly!Y$5+$BA194*Assembly!Y$6+$BB194*Assembly!Y$7+$BC194*Assembly!Y$8+$BD194*Assembly!Y$9+$BE194*Assembly!Y$10+$BF194*Assembly!Y$11+$BG194*Assembly!Y$12+$BH194*Assembly!Y$13+$BI194*Assembly!Y$14+$BJ194*Assembly!Y$15+$BK194*Assembly!Y$16+$BL194*Assembly!Y$17+$BM194*Assembly!Y$18+$BN194*Assembly!Y$19+$BO194*Assembly!Y$20+$BP194*Assembly!Y$21+$BQ194*Assembly!Y$22+$BR194*Assembly!Y$23+$BS194*Assembly!Y$24</f>
        <v>#VALUE!</v>
      </c>
      <c r="CC194" s="133" t="e">
        <f t="shared" si="8"/>
        <v>#VALUE!</v>
      </c>
      <c r="CD194" s="130" t="e">
        <f t="shared" si="9"/>
        <v>#VALUE!</v>
      </c>
      <c r="CE194" s="183" t="e">
        <f>$AY194*Assembly!AC$4+$AZ194*Assembly!AC$5+$BA194*Assembly!AC$6+$BB194*Assembly!AC$7+$BC194*Assembly!AC$8+$BD194*Assembly!AC$9+$BE194*Assembly!AC$10+$BF194*Assembly!AC$11+$BG194*Assembly!AC$12+$BH194*Assembly!AC$13+$BI194*Assembly!AC$14+$BJ194*Assembly!AC$15+$BK194*Assembly!AC$16+$BL194*Assembly!AC$17+$BM194*Assembly!AC$18+$BN194*Assembly!AC$19+$BO194*Assembly!AC$20+$BP194*Assembly!AC$21+$BQ194*Assembly!AC$22+$BR194*Assembly!AC$23+$BS194*Assembly!AC$24</f>
        <v>#VALUE!</v>
      </c>
      <c r="CF194" s="145" t="e">
        <f>$AY194*Assembly!M$4+$AZ194*Assembly!M$5+$BA194*Assembly!M$6+$BB194*Assembly!M$7+$BC194*Assembly!M$8+$BD194*Assembly!M$9+$BE194*Assembly!M$10+$BF194*Assembly!M$11+$BG194*Assembly!M$12+$BH194*Assembly!M$13+$BI194*Assembly!M$14+$BJ194*Assembly!M$15+$BK194*Assembly!M$16+$BL194*Assembly!M$17+$BM194*Assembly!M$18+$BN194*Assembly!M$19+$BO194*Assembly!M$20+$BP194*Assembly!M$21+$BQ194*Assembly!M$22+$BR194*Assembly!M$23+$BS194*Assembly!M$24</f>
        <v>#VALUE!</v>
      </c>
      <c r="CG194" s="145" t="e">
        <f>$AY194*Assembly!N$4+$AZ194*Assembly!N$5+$BA194*Assembly!N$6+$BB194*Assembly!N$7+$BC194*Assembly!N$8+$BD194*Assembly!N$9+$BE194*Assembly!N$10+$BF194*Assembly!N$11+$BG194*Assembly!N$12+$BH194*Assembly!N$13+$BI194*Assembly!N$14+$BJ194*Assembly!N$15+$BK194*Assembly!N$16+$BL194*Assembly!N$17+$BM194*Assembly!N$18+$BN194*Assembly!N$19+$BO194*Assembly!N$20+$BP194*Assembly!N$21+$BQ194*Assembly!N$22+$BR194*Assembly!N$23+$BS194*Assembly!N$24</f>
        <v>#VALUE!</v>
      </c>
      <c r="CH194" s="145" t="e">
        <f>$AY194*Assembly!O$4+$AZ194*Assembly!O$5+$BA194*Assembly!O$6+$BB194*Assembly!O$7+$BC194*Assembly!O$8+$BD194*Assembly!O$9+$BE194*Assembly!O$10+$BF194*Assembly!O$11+$BG194*Assembly!O$12+$BH194*Assembly!O$13+$BI194*Assembly!O$14+$BJ194*Assembly!O$15+$BK194*Assembly!O$16+$BL194*Assembly!O$17+$BM194*Assembly!O$18+$BN194*Assembly!O$19+$BO194*Assembly!O$20+$BP194*Assembly!O$21+$BQ194*Assembly!O$22+$BR194*Assembly!O$23+$BS194*Assembly!O$24</f>
        <v>#VALUE!</v>
      </c>
      <c r="CI194" s="140" t="e">
        <f>$AY194*Assembly!P$4+$AZ194*Assembly!P$5+$BA194*Assembly!P$6+$BB194*Assembly!P$7+$BC194*Assembly!P$8+$BD194*Assembly!P$9+$BE194*Assembly!P$10+$BF194*Assembly!P$11+$BG194*Assembly!P$12+$BH194*Assembly!P$13+$BI194*Assembly!P$14+$BJ194*Assembly!P$15+$BK194*Assembly!P$16+$BL194*Assembly!P$17+$BM194*Assembly!P$18+$BN194*Assembly!P$19+$BO194*Assembly!P$20+$BP194*Assembly!P$21+$BQ194*Assembly!P$22+$BR194*Assembly!P$23+$BS194*Assembly!P$24</f>
        <v>#VALUE!</v>
      </c>
      <c r="CJ194" s="140" t="e">
        <f>$AY194*Assembly!Q$4+$AZ194*Assembly!Q$5+$BA194*Assembly!Q$6+$BB194*Assembly!Q$7+$BC194*Assembly!Q$8+$BD194*Assembly!Q$9+$BE194*Assembly!Q$10+$BF194*Assembly!Q$11+$BG194*Assembly!Q$12+$BH194*Assembly!Q$13+$BI194*Assembly!Q$14+$BJ194*Assembly!Q$15+$BK194*Assembly!Q$16+$BL194*Assembly!Q$17+$BM194*Assembly!Q$18+$BN194*Assembly!Q$19+$BO194*Assembly!Q$20+$BP194*Assembly!Q$21+$BQ194*Assembly!Q$22+$BR194*Assembly!Q$23+$BS194*Assembly!Q$24</f>
        <v>#VALUE!</v>
      </c>
      <c r="CK194" s="145" t="e">
        <f>$AY194*Assembly!R$4+$AZ194*Assembly!R$5+$BA194*Assembly!R$6+$BB194*Assembly!R$7+$BC194*Assembly!R$8+$BD194*Assembly!R$9+$BE194*Assembly!R$10+$BF194*Assembly!R$11+$BG194*Assembly!R$12+$BH194*Assembly!R$13+$BI194*Assembly!R$14+$BJ194*Assembly!R$15+$BK194*Assembly!R$16+$BL194*Assembly!R$17+$BM194*Assembly!R$18+$BN194*Assembly!R$19+$BO194*Assembly!R$20+$BP194*Assembly!R$21+$BQ194*Assembly!R$22+$BR194*Assembly!R$23+$BS194*Assembly!R$24</f>
        <v>#VALUE!</v>
      </c>
      <c r="CL194" s="140" t="e">
        <f>$AY194*Assembly!S$4+$AZ194*Assembly!S$5+$BA194*Assembly!S$6+$BB194*Assembly!S$7+$BC194*Assembly!S$8+$BD194*Assembly!S$9+$BE194*Assembly!S$10+$BF194*Assembly!S$11+$BG194*Assembly!S$12+$BH194*Assembly!S$13+$BI194*Assembly!S$14+$BJ194*Assembly!S$15+$BK194*Assembly!S$16+$BL194*Assembly!S$17+$BM194*Assembly!S$18+$BN194*Assembly!S$19+$BO194*Assembly!S$20+$BP194*Assembly!S$21+$BQ194*Assembly!S$22+$BR194*Assembly!S$23+$BS194*Assembly!S$24</f>
        <v>#VALUE!</v>
      </c>
      <c r="CM194" s="140" t="e">
        <f>$AY194*Assembly!T$4+$AZ194*Assembly!T$5+$BA194*Assembly!T$6+$BB194*Assembly!T$7+$BC194*Assembly!T$8+$BD194*Assembly!T$9+$BE194*Assembly!T$10+$BF194*Assembly!T$11+$BG194*Assembly!T$12+$BH194*Assembly!T$13+$BI194*Assembly!T$14+$BJ194*Assembly!T$15+$BK194*Assembly!T$16+$BL194*Assembly!T$17+$BM194*Assembly!T$18+$BN194*Assembly!T$19+$BO194*Assembly!T$20+$BP194*Assembly!T$21+$BQ194*Assembly!T$22+$BR194*Assembly!T$23+$BS194*Assembly!T$24</f>
        <v>#VALUE!</v>
      </c>
      <c r="CN194" s="140" t="e">
        <f>$AY194*Assembly!U$4+$AZ194*Assembly!U$5+$BA194*Assembly!U$6+$BB194*Assembly!U$7+$BC194*Assembly!U$8+$BD194*Assembly!U$9+$BE194*Assembly!U$10+$BF194*Assembly!U$11+$BG194*Assembly!U$12+$BH194*Assembly!U$13+$BI194*Assembly!U$14+$BJ194*Assembly!U$15+$BK194*Assembly!U$16+$BL194*Assembly!U$17+$BM194*Assembly!U$18+$BN194*Assembly!U$19+$BO194*Assembly!U$20+$BP194*Assembly!U$21+$BQ194*Assembly!U$22+$BR194*Assembly!U$23+$BS194*Assembly!U$24</f>
        <v>#VALUE!</v>
      </c>
      <c r="CO194" s="145" t="e">
        <f>$AY194*Assembly!V$4+$AZ194*Assembly!V$5+$BA194*Assembly!V$6+$BB194*Assembly!V$7+$BC194*Assembly!V$8+$BD194*Assembly!V$9+$BE194*Assembly!V$10+$BF194*Assembly!V$11+$BG194*Assembly!V$12+$BH194*Assembly!V$13+$BI194*Assembly!V$14+$BJ194*Assembly!V$15+$BK194*Assembly!V$16+$BL194*Assembly!V$17+$BM194*Assembly!V$18+$BN194*Assembly!V$19+$BO194*Assembly!V$20+$BP194*Assembly!V$21+$BQ194*Assembly!V$22+$BR194*Assembly!V$23+$BS194*Assembly!V$24</f>
        <v>#VALUE!</v>
      </c>
      <c r="CP194" s="145" t="e">
        <f>CF194*Refining!$F$3</f>
        <v>#VALUE!</v>
      </c>
      <c r="CQ194" s="145" t="e">
        <f>CG194*Refining!$F$4</f>
        <v>#VALUE!</v>
      </c>
      <c r="CR194" s="145" t="e">
        <f>CH194*Refining!$F$5</f>
        <v>#VALUE!</v>
      </c>
      <c r="CS194" s="145" t="e">
        <f>CI194*Refining!$F$6</f>
        <v>#VALUE!</v>
      </c>
      <c r="CT194" s="145" t="e">
        <f>CJ194*Refining!$F$7</f>
        <v>#VALUE!</v>
      </c>
      <c r="CU194" s="145" t="e">
        <f>CK194*Refining!$F$8</f>
        <v>#VALUE!</v>
      </c>
      <c r="CV194" s="145" t="e">
        <f>CL194*Refining!$F$9</f>
        <v>#VALUE!</v>
      </c>
      <c r="CW194" s="145" t="e">
        <f>CM194*Refining!$F$10</f>
        <v>#VALUE!</v>
      </c>
      <c r="CX194" s="145" t="e">
        <f>CN194*Refining!$F$11</f>
        <v>#VALUE!</v>
      </c>
      <c r="CY194" s="145" t="e">
        <f>CO194*Refining!$F$12</f>
        <v>#VALUE!</v>
      </c>
      <c r="CZ194" s="185" t="e">
        <f t="shared" ref="CZ194:DS194" si="784">IF(CF194 = 0, "", CF194)</f>
        <v>#VALUE!</v>
      </c>
      <c r="DA194" s="186" t="e">
        <f t="shared" si="784"/>
        <v>#VALUE!</v>
      </c>
      <c r="DB194" s="186" t="e">
        <f t="shared" si="784"/>
        <v>#VALUE!</v>
      </c>
      <c r="DC194" s="186" t="e">
        <f t="shared" si="784"/>
        <v>#VALUE!</v>
      </c>
      <c r="DD194" s="186" t="e">
        <f t="shared" si="784"/>
        <v>#VALUE!</v>
      </c>
      <c r="DE194" s="186" t="e">
        <f t="shared" si="784"/>
        <v>#VALUE!</v>
      </c>
      <c r="DF194" s="186" t="e">
        <f t="shared" si="784"/>
        <v>#VALUE!</v>
      </c>
      <c r="DG194" s="186" t="e">
        <f t="shared" si="784"/>
        <v>#VALUE!</v>
      </c>
      <c r="DH194" s="186" t="e">
        <f t="shared" si="784"/>
        <v>#VALUE!</v>
      </c>
      <c r="DI194" s="187" t="e">
        <f t="shared" si="784"/>
        <v>#VALUE!</v>
      </c>
      <c r="DJ194" s="185" t="e">
        <f t="shared" si="784"/>
        <v>#VALUE!</v>
      </c>
      <c r="DK194" s="186" t="e">
        <f t="shared" si="784"/>
        <v>#VALUE!</v>
      </c>
      <c r="DL194" s="186" t="e">
        <f t="shared" si="784"/>
        <v>#VALUE!</v>
      </c>
      <c r="DM194" s="186" t="e">
        <f t="shared" si="784"/>
        <v>#VALUE!</v>
      </c>
      <c r="DN194" s="211" t="e">
        <f t="shared" si="784"/>
        <v>#VALUE!</v>
      </c>
      <c r="DO194" s="186" t="e">
        <f t="shared" si="784"/>
        <v>#VALUE!</v>
      </c>
      <c r="DP194" s="186" t="e">
        <f t="shared" si="784"/>
        <v>#VALUE!</v>
      </c>
      <c r="DQ194" s="186" t="e">
        <f t="shared" si="784"/>
        <v>#VALUE!</v>
      </c>
      <c r="DR194" s="186" t="e">
        <f t="shared" si="784"/>
        <v>#VALUE!</v>
      </c>
      <c r="DS194" s="187" t="e">
        <f t="shared" si="784"/>
        <v>#VALUE!</v>
      </c>
      <c r="DT194" s="185" t="e">
        <f t="shared" si="11"/>
        <v>#VALUE!</v>
      </c>
      <c r="DU194" s="189" t="e">
        <f t="shared" si="12"/>
        <v>#VALUE!</v>
      </c>
      <c r="DV194" s="133" t="e">
        <f>CZ194*'Ores &amp; Ingots'!$C$3+DA194*'Ores &amp; Ingots'!$C$4+DB194*'Ores &amp; Ingots'!$C$5+DC194*'Ores &amp; Ingots'!$C$6+DD194*'Ores &amp; Ingots'!$C$7+DE194*'Ores &amp; Ingots'!$C$8+DF194*'Ores &amp; Ingots'!$C$9+DG194*'Ores &amp; Ingots'!$C$10+DH194*'Ores &amp; Ingots'!$C$11+DI194*'Ores &amp; Ingots'!$C$12</f>
        <v>#VALUE!</v>
      </c>
      <c r="DW194" s="133" t="e">
        <f>DJ194*'Ores &amp; Ingots'!$B$3+DK194*'Ores &amp; Ingots'!$B$4+DL194*'Ores &amp; Ingots'!$B$5+DM194*'Ores &amp; Ingots'!$B$6+DN194*'Ores &amp; Ingots'!$B$7+DO194*'Ores &amp; Ingots'!$B$8+DP194*'Ores &amp; Ingots'!$B$9+DQ194*'Ores &amp; Ingots'!$B$10+DR194*'Ores &amp; Ingots'!$B$11+DS194*'Ores &amp; Ingots'!$B$12</f>
        <v>#VALUE!</v>
      </c>
      <c r="DX194" s="189" t="e">
        <f>CZ194*Refining!$G$3+DA194*Refining!$G$4+DB194*Refining!$G$5+DC194*Refining!$G$6+DD194*Refining!$G$7+DE194*Refining!$G$8+DF194*Refining!$G$9+DG194*Refining!$G$10+DH194*Refining!$G$11+DI194*Refining!$G$12</f>
        <v>#VALUE!</v>
      </c>
      <c r="DY194" s="189" t="e">
        <f t="shared" si="13"/>
        <v>#VALUE!</v>
      </c>
      <c r="DZ194" s="192" t="e">
        <f t="shared" si="14"/>
        <v>#VALUE!</v>
      </c>
      <c r="EA194" s="185" t="e">
        <f t="shared" si="15"/>
        <v>#VALUE!</v>
      </c>
      <c r="EB194" s="194" t="e">
        <f t="shared" ref="EB194:EC194" si="785">EA194/60</f>
        <v>#VALUE!</v>
      </c>
      <c r="EC194" s="194" t="e">
        <f t="shared" si="785"/>
        <v>#VALUE!</v>
      </c>
      <c r="ED194" s="185" t="e">
        <f t="shared" si="17"/>
        <v>#VALUE!</v>
      </c>
      <c r="EE194" s="194" t="e">
        <f t="shared" ref="EE194:EF194" si="786">ED194/1000</f>
        <v>#VALUE!</v>
      </c>
      <c r="EF194" s="196" t="e">
        <f t="shared" si="786"/>
        <v>#VALUE!</v>
      </c>
      <c r="EG194" s="130" t="e">
        <f t="shared" si="19"/>
        <v>#VALUE!</v>
      </c>
      <c r="EH194" s="132" t="e">
        <f t="shared" si="20"/>
        <v>#VALUE!</v>
      </c>
      <c r="EI194" s="133">
        <v>48</v>
      </c>
    </row>
    <row r="195" spans="1:139" ht="12.75" x14ac:dyDescent="0.2">
      <c r="A195" s="864"/>
      <c r="B195" s="135" t="s">
        <v>393</v>
      </c>
      <c r="C195" s="137" t="s">
        <v>156</v>
      </c>
      <c r="D195" s="137">
        <v>1</v>
      </c>
      <c r="E195" s="137">
        <v>1</v>
      </c>
      <c r="F195" s="137">
        <v>1</v>
      </c>
      <c r="G195" s="139">
        <f t="shared" si="0"/>
        <v>15.625</v>
      </c>
      <c r="H195" s="140">
        <v>5</v>
      </c>
      <c r="I195" s="140">
        <v>12.5</v>
      </c>
      <c r="J195" s="140">
        <f>H195/Main!$D$9</f>
        <v>1</v>
      </c>
      <c r="K195" s="140">
        <f>I195/Main!$D$10</f>
        <v>6.25</v>
      </c>
      <c r="L195" s="140">
        <f t="shared" si="1"/>
        <v>6.25</v>
      </c>
      <c r="M195" s="140">
        <v>1</v>
      </c>
      <c r="N195" s="143"/>
      <c r="O195" s="143"/>
      <c r="P195" s="143"/>
      <c r="Q195" s="145"/>
      <c r="R195" s="143"/>
      <c r="S195" s="146"/>
      <c r="T195" s="146"/>
      <c r="U195" s="143"/>
      <c r="V195" s="143"/>
      <c r="W195" s="146"/>
      <c r="X195" s="146"/>
      <c r="Y195" s="143"/>
      <c r="Z195" s="143"/>
      <c r="AA195" s="143"/>
      <c r="AB195" s="143"/>
      <c r="AC195" s="362" t="s">
        <v>34</v>
      </c>
      <c r="AD195" s="167">
        <v>13</v>
      </c>
      <c r="AE195" s="133">
        <v>0</v>
      </c>
      <c r="AF195" s="133">
        <v>0</v>
      </c>
      <c r="AG195" s="133">
        <v>0</v>
      </c>
      <c r="AH195" s="133">
        <v>0</v>
      </c>
      <c r="AI195" s="133">
        <v>0</v>
      </c>
      <c r="AJ195" s="133">
        <v>0</v>
      </c>
      <c r="AK195" s="133">
        <v>0</v>
      </c>
      <c r="AL195" s="133">
        <v>0</v>
      </c>
      <c r="AM195" s="133">
        <v>0</v>
      </c>
      <c r="AN195" s="133">
        <v>0</v>
      </c>
      <c r="AO195" s="133">
        <v>0</v>
      </c>
      <c r="AP195" s="133">
        <v>0</v>
      </c>
      <c r="AQ195" s="133">
        <v>0</v>
      </c>
      <c r="AR195" s="133">
        <v>0</v>
      </c>
      <c r="AS195" s="133">
        <v>0</v>
      </c>
      <c r="AT195" s="133">
        <v>0</v>
      </c>
      <c r="AU195" s="133">
        <v>0</v>
      </c>
      <c r="AV195" s="133">
        <v>0</v>
      </c>
      <c r="AW195" s="133">
        <v>0</v>
      </c>
      <c r="AX195" s="133">
        <v>0</v>
      </c>
      <c r="AY195" s="406">
        <f t="shared" ref="AY195:BS195" si="787">IF(AD195 = 0, "", AD195)</f>
        <v>13</v>
      </c>
      <c r="AZ195" s="137" t="str">
        <f t="shared" si="787"/>
        <v/>
      </c>
      <c r="BA195" s="137" t="str">
        <f t="shared" si="787"/>
        <v/>
      </c>
      <c r="BB195" s="137" t="str">
        <f t="shared" si="787"/>
        <v/>
      </c>
      <c r="BC195" s="137" t="str">
        <f t="shared" si="787"/>
        <v/>
      </c>
      <c r="BD195" s="137" t="str">
        <f t="shared" si="787"/>
        <v/>
      </c>
      <c r="BE195" s="137" t="str">
        <f t="shared" si="787"/>
        <v/>
      </c>
      <c r="BF195" s="137" t="str">
        <f t="shared" si="787"/>
        <v/>
      </c>
      <c r="BG195" s="137" t="str">
        <f t="shared" si="787"/>
        <v/>
      </c>
      <c r="BH195" s="137" t="str">
        <f t="shared" si="787"/>
        <v/>
      </c>
      <c r="BI195" s="137" t="str">
        <f t="shared" si="787"/>
        <v/>
      </c>
      <c r="BJ195" s="137" t="str">
        <f t="shared" si="787"/>
        <v/>
      </c>
      <c r="BK195" s="137" t="str">
        <f t="shared" si="787"/>
        <v/>
      </c>
      <c r="BL195" s="137" t="str">
        <f t="shared" si="787"/>
        <v/>
      </c>
      <c r="BM195" s="137" t="str">
        <f t="shared" si="787"/>
        <v/>
      </c>
      <c r="BN195" s="137" t="str">
        <f t="shared" si="787"/>
        <v/>
      </c>
      <c r="BO195" s="137" t="str">
        <f t="shared" si="787"/>
        <v/>
      </c>
      <c r="BP195" s="137" t="str">
        <f t="shared" si="787"/>
        <v/>
      </c>
      <c r="BQ195" s="137" t="str">
        <f t="shared" si="787"/>
        <v/>
      </c>
      <c r="BR195" s="137" t="str">
        <f t="shared" si="787"/>
        <v/>
      </c>
      <c r="BS195" s="169" t="str">
        <f t="shared" si="787"/>
        <v/>
      </c>
      <c r="BT195" s="174" t="e">
        <f>$AY195*Assembly!Z$4+$AZ195*Assembly!Z$5+$BA195*Assembly!Z$6+$BB195*Assembly!Z$7+$BC195*Assembly!Z$8+$BD195*Assembly!Z$9+$BE195*Assembly!Z$10+$BF195*Assembly!Z$11+$BG195*Assembly!Z$12+$BH195*Assembly!Z$13+$BI195*Assembly!Z$14+$BJ195*Assembly!Z$15+$BK195*Assembly!Z$16+$BL195*Assembly!Z$17+$BM195*Assembly!Z$18+$BN195*Assembly!Z$19+$BO195*Assembly!Z$20+$BP195*Assembly!Z$21+$BQ195*Assembly!Z$22+$BR195*Assembly!Z$23+$BS195*Assembly!Z$24</f>
        <v>#VALUE!</v>
      </c>
      <c r="BU195" s="133" t="e">
        <f t="shared" si="3"/>
        <v>#VALUE!</v>
      </c>
      <c r="BV195" s="133"/>
      <c r="BW195" s="133" t="e">
        <f>$AY195*Assembly!AD$4+$AZ195*Assembly!AD$5+$BA195*Assembly!AD$6+$BB195*Assembly!AD$7+$BC195*Assembly!AD$8+$BD195*Assembly!AD$9+$BE195*Assembly!AD$10+$BF195*Assembly!AD$11+$BG195*Assembly!AD$12+$BH195*Assembly!AD$13+$BI195*Assembly!AD$14+$BJ195*Assembly!AD$15+$BK195*Assembly!AD$16+$BL195*Assembly!AD$17+$BM195*Assembly!AD$18+$BN195*Assembly!AD$19+$BO195*Assembly!AD$20+$BP195*Assembly!AD$21+$BQ195*Assembly!AD$22+$BR195*Assembly!AD$23+$BS195*Assembly!AD$24</f>
        <v>#VALUE!</v>
      </c>
      <c r="BX195" s="177" t="e">
        <f t="shared" si="4"/>
        <v>#VALUE!</v>
      </c>
      <c r="BY195" s="178" t="e">
        <f t="shared" si="5"/>
        <v>#VALUE!</v>
      </c>
      <c r="BZ195" s="179" t="e">
        <f t="shared" si="6"/>
        <v>#VALUE!</v>
      </c>
      <c r="CA195" s="178" t="e">
        <f t="shared" si="7"/>
        <v>#VALUE!</v>
      </c>
      <c r="CB195" s="133" t="e">
        <f>$AY195*Assembly!Y$4+$AZ195*Assembly!Y$5+$BA195*Assembly!Y$6+$BB195*Assembly!Y$7+$BC195*Assembly!Y$8+$BD195*Assembly!Y$9+$BE195*Assembly!Y$10+$BF195*Assembly!Y$11+$BG195*Assembly!Y$12+$BH195*Assembly!Y$13+$BI195*Assembly!Y$14+$BJ195*Assembly!Y$15+$BK195*Assembly!Y$16+$BL195*Assembly!Y$17+$BM195*Assembly!Y$18+$BN195*Assembly!Y$19+$BO195*Assembly!Y$20+$BP195*Assembly!Y$21+$BQ195*Assembly!Y$22+$BR195*Assembly!Y$23+$BS195*Assembly!Y$24</f>
        <v>#VALUE!</v>
      </c>
      <c r="CC195" s="133" t="e">
        <f t="shared" si="8"/>
        <v>#VALUE!</v>
      </c>
      <c r="CD195" s="130" t="e">
        <f t="shared" si="9"/>
        <v>#VALUE!</v>
      </c>
      <c r="CE195" s="183" t="e">
        <f>$AY195*Assembly!AC$4+$AZ195*Assembly!AC$5+$BA195*Assembly!AC$6+$BB195*Assembly!AC$7+$BC195*Assembly!AC$8+$BD195*Assembly!AC$9+$BE195*Assembly!AC$10+$BF195*Assembly!AC$11+$BG195*Assembly!AC$12+$BH195*Assembly!AC$13+$BI195*Assembly!AC$14+$BJ195*Assembly!AC$15+$BK195*Assembly!AC$16+$BL195*Assembly!AC$17+$BM195*Assembly!AC$18+$BN195*Assembly!AC$19+$BO195*Assembly!AC$20+$BP195*Assembly!AC$21+$BQ195*Assembly!AC$22+$BR195*Assembly!AC$23+$BS195*Assembly!AC$24</f>
        <v>#VALUE!</v>
      </c>
      <c r="CF195" s="145" t="e">
        <f>$AY195*Assembly!M$4+$AZ195*Assembly!M$5+$BA195*Assembly!M$6+$BB195*Assembly!M$7+$BC195*Assembly!M$8+$BD195*Assembly!M$9+$BE195*Assembly!M$10+$BF195*Assembly!M$11+$BG195*Assembly!M$12+$BH195*Assembly!M$13+$BI195*Assembly!M$14+$BJ195*Assembly!M$15+$BK195*Assembly!M$16+$BL195*Assembly!M$17+$BM195*Assembly!M$18+$BN195*Assembly!M$19+$BO195*Assembly!M$20+$BP195*Assembly!M$21+$BQ195*Assembly!M$22+$BR195*Assembly!M$23+$BS195*Assembly!M$24</f>
        <v>#VALUE!</v>
      </c>
      <c r="CG195" s="145" t="e">
        <f>$AY195*Assembly!N$4+$AZ195*Assembly!N$5+$BA195*Assembly!N$6+$BB195*Assembly!N$7+$BC195*Assembly!N$8+$BD195*Assembly!N$9+$BE195*Assembly!N$10+$BF195*Assembly!N$11+$BG195*Assembly!N$12+$BH195*Assembly!N$13+$BI195*Assembly!N$14+$BJ195*Assembly!N$15+$BK195*Assembly!N$16+$BL195*Assembly!N$17+$BM195*Assembly!N$18+$BN195*Assembly!N$19+$BO195*Assembly!N$20+$BP195*Assembly!N$21+$BQ195*Assembly!N$22+$BR195*Assembly!N$23+$BS195*Assembly!N$24</f>
        <v>#VALUE!</v>
      </c>
      <c r="CH195" s="145" t="e">
        <f>$AY195*Assembly!O$4+$AZ195*Assembly!O$5+$BA195*Assembly!O$6+$BB195*Assembly!O$7+$BC195*Assembly!O$8+$BD195*Assembly!O$9+$BE195*Assembly!O$10+$BF195*Assembly!O$11+$BG195*Assembly!O$12+$BH195*Assembly!O$13+$BI195*Assembly!O$14+$BJ195*Assembly!O$15+$BK195*Assembly!O$16+$BL195*Assembly!O$17+$BM195*Assembly!O$18+$BN195*Assembly!O$19+$BO195*Assembly!O$20+$BP195*Assembly!O$21+$BQ195*Assembly!O$22+$BR195*Assembly!O$23+$BS195*Assembly!O$24</f>
        <v>#VALUE!</v>
      </c>
      <c r="CI195" s="140" t="e">
        <f>$AY195*Assembly!P$4+$AZ195*Assembly!P$5+$BA195*Assembly!P$6+$BB195*Assembly!P$7+$BC195*Assembly!P$8+$BD195*Assembly!P$9+$BE195*Assembly!P$10+$BF195*Assembly!P$11+$BG195*Assembly!P$12+$BH195*Assembly!P$13+$BI195*Assembly!P$14+$BJ195*Assembly!P$15+$BK195*Assembly!P$16+$BL195*Assembly!P$17+$BM195*Assembly!P$18+$BN195*Assembly!P$19+$BO195*Assembly!P$20+$BP195*Assembly!P$21+$BQ195*Assembly!P$22+$BR195*Assembly!P$23+$BS195*Assembly!P$24</f>
        <v>#VALUE!</v>
      </c>
      <c r="CJ195" s="140" t="e">
        <f>$AY195*Assembly!Q$4+$AZ195*Assembly!Q$5+$BA195*Assembly!Q$6+$BB195*Assembly!Q$7+$BC195*Assembly!Q$8+$BD195*Assembly!Q$9+$BE195*Assembly!Q$10+$BF195*Assembly!Q$11+$BG195*Assembly!Q$12+$BH195*Assembly!Q$13+$BI195*Assembly!Q$14+$BJ195*Assembly!Q$15+$BK195*Assembly!Q$16+$BL195*Assembly!Q$17+$BM195*Assembly!Q$18+$BN195*Assembly!Q$19+$BO195*Assembly!Q$20+$BP195*Assembly!Q$21+$BQ195*Assembly!Q$22+$BR195*Assembly!Q$23+$BS195*Assembly!Q$24</f>
        <v>#VALUE!</v>
      </c>
      <c r="CK195" s="145" t="e">
        <f>$AY195*Assembly!R$4+$AZ195*Assembly!R$5+$BA195*Assembly!R$6+$BB195*Assembly!R$7+$BC195*Assembly!R$8+$BD195*Assembly!R$9+$BE195*Assembly!R$10+$BF195*Assembly!R$11+$BG195*Assembly!R$12+$BH195*Assembly!R$13+$BI195*Assembly!R$14+$BJ195*Assembly!R$15+$BK195*Assembly!R$16+$BL195*Assembly!R$17+$BM195*Assembly!R$18+$BN195*Assembly!R$19+$BO195*Assembly!R$20+$BP195*Assembly!R$21+$BQ195*Assembly!R$22+$BR195*Assembly!R$23+$BS195*Assembly!R$24</f>
        <v>#VALUE!</v>
      </c>
      <c r="CL195" s="140" t="e">
        <f>$AY195*Assembly!S$4+$AZ195*Assembly!S$5+$BA195*Assembly!S$6+$BB195*Assembly!S$7+$BC195*Assembly!S$8+$BD195*Assembly!S$9+$BE195*Assembly!S$10+$BF195*Assembly!S$11+$BG195*Assembly!S$12+$BH195*Assembly!S$13+$BI195*Assembly!S$14+$BJ195*Assembly!S$15+$BK195*Assembly!S$16+$BL195*Assembly!S$17+$BM195*Assembly!S$18+$BN195*Assembly!S$19+$BO195*Assembly!S$20+$BP195*Assembly!S$21+$BQ195*Assembly!S$22+$BR195*Assembly!S$23+$BS195*Assembly!S$24</f>
        <v>#VALUE!</v>
      </c>
      <c r="CM195" s="140" t="e">
        <f>$AY195*Assembly!T$4+$AZ195*Assembly!T$5+$BA195*Assembly!T$6+$BB195*Assembly!T$7+$BC195*Assembly!T$8+$BD195*Assembly!T$9+$BE195*Assembly!T$10+$BF195*Assembly!T$11+$BG195*Assembly!T$12+$BH195*Assembly!T$13+$BI195*Assembly!T$14+$BJ195*Assembly!T$15+$BK195*Assembly!T$16+$BL195*Assembly!T$17+$BM195*Assembly!T$18+$BN195*Assembly!T$19+$BO195*Assembly!T$20+$BP195*Assembly!T$21+$BQ195*Assembly!T$22+$BR195*Assembly!T$23+$BS195*Assembly!T$24</f>
        <v>#VALUE!</v>
      </c>
      <c r="CN195" s="140" t="e">
        <f>$AY195*Assembly!U$4+$AZ195*Assembly!U$5+$BA195*Assembly!U$6+$BB195*Assembly!U$7+$BC195*Assembly!U$8+$BD195*Assembly!U$9+$BE195*Assembly!U$10+$BF195*Assembly!U$11+$BG195*Assembly!U$12+$BH195*Assembly!U$13+$BI195*Assembly!U$14+$BJ195*Assembly!U$15+$BK195*Assembly!U$16+$BL195*Assembly!U$17+$BM195*Assembly!U$18+$BN195*Assembly!U$19+$BO195*Assembly!U$20+$BP195*Assembly!U$21+$BQ195*Assembly!U$22+$BR195*Assembly!U$23+$BS195*Assembly!U$24</f>
        <v>#VALUE!</v>
      </c>
      <c r="CO195" s="145" t="e">
        <f>$AY195*Assembly!V$4+$AZ195*Assembly!V$5+$BA195*Assembly!V$6+$BB195*Assembly!V$7+$BC195*Assembly!V$8+$BD195*Assembly!V$9+$BE195*Assembly!V$10+$BF195*Assembly!V$11+$BG195*Assembly!V$12+$BH195*Assembly!V$13+$BI195*Assembly!V$14+$BJ195*Assembly!V$15+$BK195*Assembly!V$16+$BL195*Assembly!V$17+$BM195*Assembly!V$18+$BN195*Assembly!V$19+$BO195*Assembly!V$20+$BP195*Assembly!V$21+$BQ195*Assembly!V$22+$BR195*Assembly!V$23+$BS195*Assembly!V$24</f>
        <v>#VALUE!</v>
      </c>
      <c r="CP195" s="145" t="e">
        <f>CF195*Refining!$F$3</f>
        <v>#VALUE!</v>
      </c>
      <c r="CQ195" s="145" t="e">
        <f>CG195*Refining!$F$4</f>
        <v>#VALUE!</v>
      </c>
      <c r="CR195" s="145" t="e">
        <f>CH195*Refining!$F$5</f>
        <v>#VALUE!</v>
      </c>
      <c r="CS195" s="145" t="e">
        <f>CI195*Refining!$F$6</f>
        <v>#VALUE!</v>
      </c>
      <c r="CT195" s="145" t="e">
        <f>CJ195*Refining!$F$7</f>
        <v>#VALUE!</v>
      </c>
      <c r="CU195" s="145" t="e">
        <f>CK195*Refining!$F$8</f>
        <v>#VALUE!</v>
      </c>
      <c r="CV195" s="145" t="e">
        <f>CL195*Refining!$F$9</f>
        <v>#VALUE!</v>
      </c>
      <c r="CW195" s="145" t="e">
        <f>CM195*Refining!$F$10</f>
        <v>#VALUE!</v>
      </c>
      <c r="CX195" s="145" t="e">
        <f>CN195*Refining!$F$11</f>
        <v>#VALUE!</v>
      </c>
      <c r="CY195" s="145" t="e">
        <f>CO195*Refining!$F$12</f>
        <v>#VALUE!</v>
      </c>
      <c r="CZ195" s="185" t="e">
        <f t="shared" ref="CZ195:DS195" si="788">IF(CF195 = 0, "", CF195)</f>
        <v>#VALUE!</v>
      </c>
      <c r="DA195" s="186" t="e">
        <f t="shared" si="788"/>
        <v>#VALUE!</v>
      </c>
      <c r="DB195" s="186" t="e">
        <f t="shared" si="788"/>
        <v>#VALUE!</v>
      </c>
      <c r="DC195" s="186" t="e">
        <f t="shared" si="788"/>
        <v>#VALUE!</v>
      </c>
      <c r="DD195" s="186" t="e">
        <f t="shared" si="788"/>
        <v>#VALUE!</v>
      </c>
      <c r="DE195" s="186" t="e">
        <f t="shared" si="788"/>
        <v>#VALUE!</v>
      </c>
      <c r="DF195" s="186" t="e">
        <f t="shared" si="788"/>
        <v>#VALUE!</v>
      </c>
      <c r="DG195" s="186" t="e">
        <f t="shared" si="788"/>
        <v>#VALUE!</v>
      </c>
      <c r="DH195" s="186" t="e">
        <f t="shared" si="788"/>
        <v>#VALUE!</v>
      </c>
      <c r="DI195" s="187" t="e">
        <f t="shared" si="788"/>
        <v>#VALUE!</v>
      </c>
      <c r="DJ195" s="185" t="e">
        <f t="shared" si="788"/>
        <v>#VALUE!</v>
      </c>
      <c r="DK195" s="186" t="e">
        <f t="shared" si="788"/>
        <v>#VALUE!</v>
      </c>
      <c r="DL195" s="186" t="e">
        <f t="shared" si="788"/>
        <v>#VALUE!</v>
      </c>
      <c r="DM195" s="186" t="e">
        <f t="shared" si="788"/>
        <v>#VALUE!</v>
      </c>
      <c r="DN195" s="211" t="e">
        <f t="shared" si="788"/>
        <v>#VALUE!</v>
      </c>
      <c r="DO195" s="186" t="e">
        <f t="shared" si="788"/>
        <v>#VALUE!</v>
      </c>
      <c r="DP195" s="186" t="e">
        <f t="shared" si="788"/>
        <v>#VALUE!</v>
      </c>
      <c r="DQ195" s="186" t="e">
        <f t="shared" si="788"/>
        <v>#VALUE!</v>
      </c>
      <c r="DR195" s="186" t="e">
        <f t="shared" si="788"/>
        <v>#VALUE!</v>
      </c>
      <c r="DS195" s="187" t="e">
        <f t="shared" si="788"/>
        <v>#VALUE!</v>
      </c>
      <c r="DT195" s="185" t="e">
        <f t="shared" si="11"/>
        <v>#VALUE!</v>
      </c>
      <c r="DU195" s="189" t="e">
        <f t="shared" si="12"/>
        <v>#VALUE!</v>
      </c>
      <c r="DV195" s="133" t="e">
        <f>CZ195*'Ores &amp; Ingots'!$C$3+DA195*'Ores &amp; Ingots'!$C$4+DB195*'Ores &amp; Ingots'!$C$5+DC195*'Ores &amp; Ingots'!$C$6+DD195*'Ores &amp; Ingots'!$C$7+DE195*'Ores &amp; Ingots'!$C$8+DF195*'Ores &amp; Ingots'!$C$9+DG195*'Ores &amp; Ingots'!$C$10+DH195*'Ores &amp; Ingots'!$C$11+DI195*'Ores &amp; Ingots'!$C$12</f>
        <v>#VALUE!</v>
      </c>
      <c r="DW195" s="133" t="e">
        <f>DJ195*'Ores &amp; Ingots'!$B$3+DK195*'Ores &amp; Ingots'!$B$4+DL195*'Ores &amp; Ingots'!$B$5+DM195*'Ores &amp; Ingots'!$B$6+DN195*'Ores &amp; Ingots'!$B$7+DO195*'Ores &amp; Ingots'!$B$8+DP195*'Ores &amp; Ingots'!$B$9+DQ195*'Ores &amp; Ingots'!$B$10+DR195*'Ores &amp; Ingots'!$B$11+DS195*'Ores &amp; Ingots'!$B$12</f>
        <v>#VALUE!</v>
      </c>
      <c r="DX195" s="189" t="e">
        <f>CZ195*Refining!$G$3+DA195*Refining!$G$4+DB195*Refining!$G$5+DC195*Refining!$G$6+DD195*Refining!$G$7+DE195*Refining!$G$8+DF195*Refining!$G$9+DG195*Refining!$G$10+DH195*Refining!$G$11+DI195*Refining!$G$12</f>
        <v>#VALUE!</v>
      </c>
      <c r="DY195" s="189" t="e">
        <f t="shared" si="13"/>
        <v>#VALUE!</v>
      </c>
      <c r="DZ195" s="192" t="e">
        <f t="shared" si="14"/>
        <v>#VALUE!</v>
      </c>
      <c r="EA195" s="185" t="e">
        <f t="shared" si="15"/>
        <v>#VALUE!</v>
      </c>
      <c r="EB195" s="194" t="e">
        <f t="shared" ref="EB195:EC195" si="789">EA195/60</f>
        <v>#VALUE!</v>
      </c>
      <c r="EC195" s="194" t="e">
        <f t="shared" si="789"/>
        <v>#VALUE!</v>
      </c>
      <c r="ED195" s="185" t="e">
        <f t="shared" si="17"/>
        <v>#VALUE!</v>
      </c>
      <c r="EE195" s="194" t="e">
        <f t="shared" ref="EE195:EF195" si="790">ED195/1000</f>
        <v>#VALUE!</v>
      </c>
      <c r="EF195" s="196" t="e">
        <f t="shared" si="790"/>
        <v>#VALUE!</v>
      </c>
      <c r="EG195" s="130" t="e">
        <f t="shared" si="19"/>
        <v>#VALUE!</v>
      </c>
      <c r="EH195" s="132" t="e">
        <f t="shared" si="20"/>
        <v>#VALUE!</v>
      </c>
      <c r="EI195" s="133" t="s">
        <v>28</v>
      </c>
    </row>
    <row r="196" spans="1:139" ht="12.75" x14ac:dyDescent="0.2">
      <c r="A196" s="864"/>
      <c r="B196" s="365" t="s">
        <v>394</v>
      </c>
      <c r="C196" s="137" t="s">
        <v>156</v>
      </c>
      <c r="D196" s="137">
        <v>1</v>
      </c>
      <c r="E196" s="137">
        <v>1</v>
      </c>
      <c r="F196" s="137">
        <v>1</v>
      </c>
      <c r="G196" s="139">
        <f t="shared" si="0"/>
        <v>15.625</v>
      </c>
      <c r="H196" s="140">
        <v>8</v>
      </c>
      <c r="I196" s="140">
        <v>20</v>
      </c>
      <c r="J196" s="140">
        <f>H196/Main!$D$9</f>
        <v>1.6</v>
      </c>
      <c r="K196" s="140">
        <f>I196/Main!$D$10</f>
        <v>10</v>
      </c>
      <c r="L196" s="140">
        <f t="shared" si="1"/>
        <v>6.25</v>
      </c>
      <c r="M196" s="140">
        <v>1</v>
      </c>
      <c r="N196" s="143"/>
      <c r="O196" s="143"/>
      <c r="P196" s="143"/>
      <c r="Q196" s="145"/>
      <c r="R196" s="143"/>
      <c r="S196" s="146"/>
      <c r="T196" s="146"/>
      <c r="U196" s="143"/>
      <c r="V196" s="143"/>
      <c r="W196" s="146"/>
      <c r="X196" s="146"/>
      <c r="Y196" s="143"/>
      <c r="Z196" s="143"/>
      <c r="AA196" s="143"/>
      <c r="AB196" s="143"/>
      <c r="AC196" s="362" t="s">
        <v>28</v>
      </c>
      <c r="AD196" s="167">
        <v>19</v>
      </c>
      <c r="AE196" s="133">
        <v>0</v>
      </c>
      <c r="AF196" s="133">
        <v>0</v>
      </c>
      <c r="AG196" s="133">
        <v>0</v>
      </c>
      <c r="AH196" s="133">
        <v>0</v>
      </c>
      <c r="AI196" s="133">
        <v>0</v>
      </c>
      <c r="AJ196" s="133">
        <v>0</v>
      </c>
      <c r="AK196" s="133">
        <v>0</v>
      </c>
      <c r="AL196" s="133">
        <v>0</v>
      </c>
      <c r="AM196" s="133">
        <v>0</v>
      </c>
      <c r="AN196" s="133">
        <v>0</v>
      </c>
      <c r="AO196" s="133">
        <v>0</v>
      </c>
      <c r="AP196" s="133">
        <v>0</v>
      </c>
      <c r="AQ196" s="133">
        <v>0</v>
      </c>
      <c r="AR196" s="133">
        <v>0</v>
      </c>
      <c r="AS196" s="133">
        <v>0</v>
      </c>
      <c r="AT196" s="133">
        <v>0</v>
      </c>
      <c r="AU196" s="133">
        <v>0</v>
      </c>
      <c r="AV196" s="133">
        <v>0</v>
      </c>
      <c r="AW196" s="133">
        <v>0</v>
      </c>
      <c r="AX196" s="133">
        <v>0</v>
      </c>
      <c r="AY196" s="406">
        <f t="shared" ref="AY196:BS196" si="791">IF(AD196 = 0, "", AD196)</f>
        <v>19</v>
      </c>
      <c r="AZ196" s="137" t="str">
        <f t="shared" si="791"/>
        <v/>
      </c>
      <c r="BA196" s="137" t="str">
        <f t="shared" si="791"/>
        <v/>
      </c>
      <c r="BB196" s="137" t="str">
        <f t="shared" si="791"/>
        <v/>
      </c>
      <c r="BC196" s="137" t="str">
        <f t="shared" si="791"/>
        <v/>
      </c>
      <c r="BD196" s="137" t="str">
        <f t="shared" si="791"/>
        <v/>
      </c>
      <c r="BE196" s="137" t="str">
        <f t="shared" si="791"/>
        <v/>
      </c>
      <c r="BF196" s="137" t="str">
        <f t="shared" si="791"/>
        <v/>
      </c>
      <c r="BG196" s="137" t="str">
        <f t="shared" si="791"/>
        <v/>
      </c>
      <c r="BH196" s="137" t="str">
        <f t="shared" si="791"/>
        <v/>
      </c>
      <c r="BI196" s="137" t="str">
        <f t="shared" si="791"/>
        <v/>
      </c>
      <c r="BJ196" s="137" t="str">
        <f t="shared" si="791"/>
        <v/>
      </c>
      <c r="BK196" s="137" t="str">
        <f t="shared" si="791"/>
        <v/>
      </c>
      <c r="BL196" s="137" t="str">
        <f t="shared" si="791"/>
        <v/>
      </c>
      <c r="BM196" s="137" t="str">
        <f t="shared" si="791"/>
        <v/>
      </c>
      <c r="BN196" s="137" t="str">
        <f t="shared" si="791"/>
        <v/>
      </c>
      <c r="BO196" s="137" t="str">
        <f t="shared" si="791"/>
        <v/>
      </c>
      <c r="BP196" s="137" t="str">
        <f t="shared" si="791"/>
        <v/>
      </c>
      <c r="BQ196" s="137" t="str">
        <f t="shared" si="791"/>
        <v/>
      </c>
      <c r="BR196" s="137" t="str">
        <f t="shared" si="791"/>
        <v/>
      </c>
      <c r="BS196" s="169" t="str">
        <f t="shared" si="791"/>
        <v/>
      </c>
      <c r="BT196" s="174" t="e">
        <f>$AY196*Assembly!Z$4+$AZ196*Assembly!Z$5+$BA196*Assembly!Z$6+$BB196*Assembly!Z$7+$BC196*Assembly!Z$8+$BD196*Assembly!Z$9+$BE196*Assembly!Z$10+$BF196*Assembly!Z$11+$BG196*Assembly!Z$12+$BH196*Assembly!Z$13+$BI196*Assembly!Z$14+$BJ196*Assembly!Z$15+$BK196*Assembly!Z$16+$BL196*Assembly!Z$17+$BM196*Assembly!Z$18+$BN196*Assembly!Z$19+$BO196*Assembly!Z$20+$BP196*Assembly!Z$21+$BQ196*Assembly!Z$22+$BR196*Assembly!Z$23+$BS196*Assembly!Z$24</f>
        <v>#VALUE!</v>
      </c>
      <c r="BU196" s="133" t="e">
        <f t="shared" si="3"/>
        <v>#VALUE!</v>
      </c>
      <c r="BV196" s="133"/>
      <c r="BW196" s="133" t="e">
        <f>$AY196*Assembly!AD$4+$AZ196*Assembly!AD$5+$BA196*Assembly!AD$6+$BB196*Assembly!AD$7+$BC196*Assembly!AD$8+$BD196*Assembly!AD$9+$BE196*Assembly!AD$10+$BF196*Assembly!AD$11+$BG196*Assembly!AD$12+$BH196*Assembly!AD$13+$BI196*Assembly!AD$14+$BJ196*Assembly!AD$15+$BK196*Assembly!AD$16+$BL196*Assembly!AD$17+$BM196*Assembly!AD$18+$BN196*Assembly!AD$19+$BO196*Assembly!AD$20+$BP196*Assembly!AD$21+$BQ196*Assembly!AD$22+$BR196*Assembly!AD$23+$BS196*Assembly!AD$24</f>
        <v>#VALUE!</v>
      </c>
      <c r="BX196" s="177" t="e">
        <f t="shared" si="4"/>
        <v>#VALUE!</v>
      </c>
      <c r="BY196" s="178" t="e">
        <f t="shared" si="5"/>
        <v>#VALUE!</v>
      </c>
      <c r="BZ196" s="179" t="e">
        <f t="shared" si="6"/>
        <v>#VALUE!</v>
      </c>
      <c r="CA196" s="178" t="e">
        <f t="shared" si="7"/>
        <v>#VALUE!</v>
      </c>
      <c r="CB196" s="133" t="e">
        <f>$AY196*Assembly!Y$4+$AZ196*Assembly!Y$5+$BA196*Assembly!Y$6+$BB196*Assembly!Y$7+$BC196*Assembly!Y$8+$BD196*Assembly!Y$9+$BE196*Assembly!Y$10+$BF196*Assembly!Y$11+$BG196*Assembly!Y$12+$BH196*Assembly!Y$13+$BI196*Assembly!Y$14+$BJ196*Assembly!Y$15+$BK196*Assembly!Y$16+$BL196*Assembly!Y$17+$BM196*Assembly!Y$18+$BN196*Assembly!Y$19+$BO196*Assembly!Y$20+$BP196*Assembly!Y$21+$BQ196*Assembly!Y$22+$BR196*Assembly!Y$23+$BS196*Assembly!Y$24</f>
        <v>#VALUE!</v>
      </c>
      <c r="CC196" s="133" t="e">
        <f t="shared" si="8"/>
        <v>#VALUE!</v>
      </c>
      <c r="CD196" s="130" t="e">
        <f t="shared" si="9"/>
        <v>#VALUE!</v>
      </c>
      <c r="CE196" s="183" t="e">
        <f>$AY196*Assembly!AC$4+$AZ196*Assembly!AC$5+$BA196*Assembly!AC$6+$BB196*Assembly!AC$7+$BC196*Assembly!AC$8+$BD196*Assembly!AC$9+$BE196*Assembly!AC$10+$BF196*Assembly!AC$11+$BG196*Assembly!AC$12+$BH196*Assembly!AC$13+$BI196*Assembly!AC$14+$BJ196*Assembly!AC$15+$BK196*Assembly!AC$16+$BL196*Assembly!AC$17+$BM196*Assembly!AC$18+$BN196*Assembly!AC$19+$BO196*Assembly!AC$20+$BP196*Assembly!AC$21+$BQ196*Assembly!AC$22+$BR196*Assembly!AC$23+$BS196*Assembly!AC$24</f>
        <v>#VALUE!</v>
      </c>
      <c r="CF196" s="145" t="e">
        <f>$AY196*Assembly!M$4+$AZ196*Assembly!M$5+$BA196*Assembly!M$6+$BB196*Assembly!M$7+$BC196*Assembly!M$8+$BD196*Assembly!M$9+$BE196*Assembly!M$10+$BF196*Assembly!M$11+$BG196*Assembly!M$12+$BH196*Assembly!M$13+$BI196*Assembly!M$14+$BJ196*Assembly!M$15+$BK196*Assembly!M$16+$BL196*Assembly!M$17+$BM196*Assembly!M$18+$BN196*Assembly!M$19+$BO196*Assembly!M$20+$BP196*Assembly!M$21+$BQ196*Assembly!M$22+$BR196*Assembly!M$23+$BS196*Assembly!M$24</f>
        <v>#VALUE!</v>
      </c>
      <c r="CG196" s="145" t="e">
        <f>$AY196*Assembly!N$4+$AZ196*Assembly!N$5+$BA196*Assembly!N$6+$BB196*Assembly!N$7+$BC196*Assembly!N$8+$BD196*Assembly!N$9+$BE196*Assembly!N$10+$BF196*Assembly!N$11+$BG196*Assembly!N$12+$BH196*Assembly!N$13+$BI196*Assembly!N$14+$BJ196*Assembly!N$15+$BK196*Assembly!N$16+$BL196*Assembly!N$17+$BM196*Assembly!N$18+$BN196*Assembly!N$19+$BO196*Assembly!N$20+$BP196*Assembly!N$21+$BQ196*Assembly!N$22+$BR196*Assembly!N$23+$BS196*Assembly!N$24</f>
        <v>#VALUE!</v>
      </c>
      <c r="CH196" s="145" t="e">
        <f>$AY196*Assembly!O$4+$AZ196*Assembly!O$5+$BA196*Assembly!O$6+$BB196*Assembly!O$7+$BC196*Assembly!O$8+$BD196*Assembly!O$9+$BE196*Assembly!O$10+$BF196*Assembly!O$11+$BG196*Assembly!O$12+$BH196*Assembly!O$13+$BI196*Assembly!O$14+$BJ196*Assembly!O$15+$BK196*Assembly!O$16+$BL196*Assembly!O$17+$BM196*Assembly!O$18+$BN196*Assembly!O$19+$BO196*Assembly!O$20+$BP196*Assembly!O$21+$BQ196*Assembly!O$22+$BR196*Assembly!O$23+$BS196*Assembly!O$24</f>
        <v>#VALUE!</v>
      </c>
      <c r="CI196" s="140" t="e">
        <f>$AY196*Assembly!P$4+$AZ196*Assembly!P$5+$BA196*Assembly!P$6+$BB196*Assembly!P$7+$BC196*Assembly!P$8+$BD196*Assembly!P$9+$BE196*Assembly!P$10+$BF196*Assembly!P$11+$BG196*Assembly!P$12+$BH196*Assembly!P$13+$BI196*Assembly!P$14+$BJ196*Assembly!P$15+$BK196*Assembly!P$16+$BL196*Assembly!P$17+$BM196*Assembly!P$18+$BN196*Assembly!P$19+$BO196*Assembly!P$20+$BP196*Assembly!P$21+$BQ196*Assembly!P$22+$BR196*Assembly!P$23+$BS196*Assembly!P$24</f>
        <v>#VALUE!</v>
      </c>
      <c r="CJ196" s="140" t="e">
        <f>$AY196*Assembly!Q$4+$AZ196*Assembly!Q$5+$BA196*Assembly!Q$6+$BB196*Assembly!Q$7+$BC196*Assembly!Q$8+$BD196*Assembly!Q$9+$BE196*Assembly!Q$10+$BF196*Assembly!Q$11+$BG196*Assembly!Q$12+$BH196*Assembly!Q$13+$BI196*Assembly!Q$14+$BJ196*Assembly!Q$15+$BK196*Assembly!Q$16+$BL196*Assembly!Q$17+$BM196*Assembly!Q$18+$BN196*Assembly!Q$19+$BO196*Assembly!Q$20+$BP196*Assembly!Q$21+$BQ196*Assembly!Q$22+$BR196*Assembly!Q$23+$BS196*Assembly!Q$24</f>
        <v>#VALUE!</v>
      </c>
      <c r="CK196" s="145" t="e">
        <f>$AY196*Assembly!R$4+$AZ196*Assembly!R$5+$BA196*Assembly!R$6+$BB196*Assembly!R$7+$BC196*Assembly!R$8+$BD196*Assembly!R$9+$BE196*Assembly!R$10+$BF196*Assembly!R$11+$BG196*Assembly!R$12+$BH196*Assembly!R$13+$BI196*Assembly!R$14+$BJ196*Assembly!R$15+$BK196*Assembly!R$16+$BL196*Assembly!R$17+$BM196*Assembly!R$18+$BN196*Assembly!R$19+$BO196*Assembly!R$20+$BP196*Assembly!R$21+$BQ196*Assembly!R$22+$BR196*Assembly!R$23+$BS196*Assembly!R$24</f>
        <v>#VALUE!</v>
      </c>
      <c r="CL196" s="140" t="e">
        <f>$AY196*Assembly!S$4+$AZ196*Assembly!S$5+$BA196*Assembly!S$6+$BB196*Assembly!S$7+$BC196*Assembly!S$8+$BD196*Assembly!S$9+$BE196*Assembly!S$10+$BF196*Assembly!S$11+$BG196*Assembly!S$12+$BH196*Assembly!S$13+$BI196*Assembly!S$14+$BJ196*Assembly!S$15+$BK196*Assembly!S$16+$BL196*Assembly!S$17+$BM196*Assembly!S$18+$BN196*Assembly!S$19+$BO196*Assembly!S$20+$BP196*Assembly!S$21+$BQ196*Assembly!S$22+$BR196*Assembly!S$23+$BS196*Assembly!S$24</f>
        <v>#VALUE!</v>
      </c>
      <c r="CM196" s="140" t="e">
        <f>$AY196*Assembly!T$4+$AZ196*Assembly!T$5+$BA196*Assembly!T$6+$BB196*Assembly!T$7+$BC196*Assembly!T$8+$BD196*Assembly!T$9+$BE196*Assembly!T$10+$BF196*Assembly!T$11+$BG196*Assembly!T$12+$BH196*Assembly!T$13+$BI196*Assembly!T$14+$BJ196*Assembly!T$15+$BK196*Assembly!T$16+$BL196*Assembly!T$17+$BM196*Assembly!T$18+$BN196*Assembly!T$19+$BO196*Assembly!T$20+$BP196*Assembly!T$21+$BQ196*Assembly!T$22+$BR196*Assembly!T$23+$BS196*Assembly!T$24</f>
        <v>#VALUE!</v>
      </c>
      <c r="CN196" s="140" t="e">
        <f>$AY196*Assembly!U$4+$AZ196*Assembly!U$5+$BA196*Assembly!U$6+$BB196*Assembly!U$7+$BC196*Assembly!U$8+$BD196*Assembly!U$9+$BE196*Assembly!U$10+$BF196*Assembly!U$11+$BG196*Assembly!U$12+$BH196*Assembly!U$13+$BI196*Assembly!U$14+$BJ196*Assembly!U$15+$BK196*Assembly!U$16+$BL196*Assembly!U$17+$BM196*Assembly!U$18+$BN196*Assembly!U$19+$BO196*Assembly!U$20+$BP196*Assembly!U$21+$BQ196*Assembly!U$22+$BR196*Assembly!U$23+$BS196*Assembly!U$24</f>
        <v>#VALUE!</v>
      </c>
      <c r="CO196" s="145" t="e">
        <f>$AY196*Assembly!V$4+$AZ196*Assembly!V$5+$BA196*Assembly!V$6+$BB196*Assembly!V$7+$BC196*Assembly!V$8+$BD196*Assembly!V$9+$BE196*Assembly!V$10+$BF196*Assembly!V$11+$BG196*Assembly!V$12+$BH196*Assembly!V$13+$BI196*Assembly!V$14+$BJ196*Assembly!V$15+$BK196*Assembly!V$16+$BL196*Assembly!V$17+$BM196*Assembly!V$18+$BN196*Assembly!V$19+$BO196*Assembly!V$20+$BP196*Assembly!V$21+$BQ196*Assembly!V$22+$BR196*Assembly!V$23+$BS196*Assembly!V$24</f>
        <v>#VALUE!</v>
      </c>
      <c r="CP196" s="145" t="e">
        <f>CF196*Refining!$F$3</f>
        <v>#VALUE!</v>
      </c>
      <c r="CQ196" s="145" t="e">
        <f>CG196*Refining!$F$4</f>
        <v>#VALUE!</v>
      </c>
      <c r="CR196" s="145" t="e">
        <f>CH196*Refining!$F$5</f>
        <v>#VALUE!</v>
      </c>
      <c r="CS196" s="145" t="e">
        <f>CI196*Refining!$F$6</f>
        <v>#VALUE!</v>
      </c>
      <c r="CT196" s="145" t="e">
        <f>CJ196*Refining!$F$7</f>
        <v>#VALUE!</v>
      </c>
      <c r="CU196" s="145" t="e">
        <f>CK196*Refining!$F$8</f>
        <v>#VALUE!</v>
      </c>
      <c r="CV196" s="145" t="e">
        <f>CL196*Refining!$F$9</f>
        <v>#VALUE!</v>
      </c>
      <c r="CW196" s="145" t="e">
        <f>CM196*Refining!$F$10</f>
        <v>#VALUE!</v>
      </c>
      <c r="CX196" s="145" t="e">
        <f>CN196*Refining!$F$11</f>
        <v>#VALUE!</v>
      </c>
      <c r="CY196" s="145" t="e">
        <f>CO196*Refining!$F$12</f>
        <v>#VALUE!</v>
      </c>
      <c r="CZ196" s="185" t="e">
        <f t="shared" ref="CZ196:DS196" si="792">IF(CF196 = 0, "", CF196)</f>
        <v>#VALUE!</v>
      </c>
      <c r="DA196" s="186" t="e">
        <f t="shared" si="792"/>
        <v>#VALUE!</v>
      </c>
      <c r="DB196" s="186" t="e">
        <f t="shared" si="792"/>
        <v>#VALUE!</v>
      </c>
      <c r="DC196" s="186" t="e">
        <f t="shared" si="792"/>
        <v>#VALUE!</v>
      </c>
      <c r="DD196" s="186" t="e">
        <f t="shared" si="792"/>
        <v>#VALUE!</v>
      </c>
      <c r="DE196" s="186" t="e">
        <f t="shared" si="792"/>
        <v>#VALUE!</v>
      </c>
      <c r="DF196" s="186" t="e">
        <f t="shared" si="792"/>
        <v>#VALUE!</v>
      </c>
      <c r="DG196" s="186" t="e">
        <f t="shared" si="792"/>
        <v>#VALUE!</v>
      </c>
      <c r="DH196" s="186" t="e">
        <f t="shared" si="792"/>
        <v>#VALUE!</v>
      </c>
      <c r="DI196" s="187" t="e">
        <f t="shared" si="792"/>
        <v>#VALUE!</v>
      </c>
      <c r="DJ196" s="185" t="e">
        <f t="shared" si="792"/>
        <v>#VALUE!</v>
      </c>
      <c r="DK196" s="186" t="e">
        <f t="shared" si="792"/>
        <v>#VALUE!</v>
      </c>
      <c r="DL196" s="186" t="e">
        <f t="shared" si="792"/>
        <v>#VALUE!</v>
      </c>
      <c r="DM196" s="186" t="e">
        <f t="shared" si="792"/>
        <v>#VALUE!</v>
      </c>
      <c r="DN196" s="211" t="e">
        <f t="shared" si="792"/>
        <v>#VALUE!</v>
      </c>
      <c r="DO196" s="186" t="e">
        <f t="shared" si="792"/>
        <v>#VALUE!</v>
      </c>
      <c r="DP196" s="186" t="e">
        <f t="shared" si="792"/>
        <v>#VALUE!</v>
      </c>
      <c r="DQ196" s="186" t="e">
        <f t="shared" si="792"/>
        <v>#VALUE!</v>
      </c>
      <c r="DR196" s="186" t="e">
        <f t="shared" si="792"/>
        <v>#VALUE!</v>
      </c>
      <c r="DS196" s="187" t="e">
        <f t="shared" si="792"/>
        <v>#VALUE!</v>
      </c>
      <c r="DT196" s="185" t="e">
        <f t="shared" si="11"/>
        <v>#VALUE!</v>
      </c>
      <c r="DU196" s="189" t="e">
        <f t="shared" si="12"/>
        <v>#VALUE!</v>
      </c>
      <c r="DV196" s="133" t="e">
        <f>CZ196*'Ores &amp; Ingots'!$C$3+DA196*'Ores &amp; Ingots'!$C$4+DB196*'Ores &amp; Ingots'!$C$5+DC196*'Ores &amp; Ingots'!$C$6+DD196*'Ores &amp; Ingots'!$C$7+DE196*'Ores &amp; Ingots'!$C$8+DF196*'Ores &amp; Ingots'!$C$9+DG196*'Ores &amp; Ingots'!$C$10+DH196*'Ores &amp; Ingots'!$C$11+DI196*'Ores &amp; Ingots'!$C$12</f>
        <v>#VALUE!</v>
      </c>
      <c r="DW196" s="133" t="e">
        <f>DJ196*'Ores &amp; Ingots'!$B$3+DK196*'Ores &amp; Ingots'!$B$4+DL196*'Ores &amp; Ingots'!$B$5+DM196*'Ores &amp; Ingots'!$B$6+DN196*'Ores &amp; Ingots'!$B$7+DO196*'Ores &amp; Ingots'!$B$8+DP196*'Ores &amp; Ingots'!$B$9+DQ196*'Ores &amp; Ingots'!$B$10+DR196*'Ores &amp; Ingots'!$B$11+DS196*'Ores &amp; Ingots'!$B$12</f>
        <v>#VALUE!</v>
      </c>
      <c r="DX196" s="189" t="e">
        <f>CZ196*Refining!$G$3+DA196*Refining!$G$4+DB196*Refining!$G$5+DC196*Refining!$G$6+DD196*Refining!$G$7+DE196*Refining!$G$8+DF196*Refining!$G$9+DG196*Refining!$G$10+DH196*Refining!$G$11+DI196*Refining!$G$12</f>
        <v>#VALUE!</v>
      </c>
      <c r="DY196" s="189" t="e">
        <f t="shared" si="13"/>
        <v>#VALUE!</v>
      </c>
      <c r="DZ196" s="192" t="e">
        <f t="shared" si="14"/>
        <v>#VALUE!</v>
      </c>
      <c r="EA196" s="185" t="e">
        <f t="shared" si="15"/>
        <v>#VALUE!</v>
      </c>
      <c r="EB196" s="194" t="e">
        <f t="shared" ref="EB196:EC196" si="793">EA196/60</f>
        <v>#VALUE!</v>
      </c>
      <c r="EC196" s="194" t="e">
        <f t="shared" si="793"/>
        <v>#VALUE!</v>
      </c>
      <c r="ED196" s="185" t="e">
        <f t="shared" si="17"/>
        <v>#VALUE!</v>
      </c>
      <c r="EE196" s="194" t="e">
        <f t="shared" ref="EE196:EF196" si="794">ED196/1000</f>
        <v>#VALUE!</v>
      </c>
      <c r="EF196" s="196" t="e">
        <f t="shared" si="794"/>
        <v>#VALUE!</v>
      </c>
      <c r="EG196" s="130" t="e">
        <f t="shared" si="19"/>
        <v>#VALUE!</v>
      </c>
      <c r="EH196" s="132" t="e">
        <f t="shared" si="20"/>
        <v>#VALUE!</v>
      </c>
      <c r="EI196" s="133" t="s">
        <v>28</v>
      </c>
    </row>
    <row r="197" spans="1:139" ht="12.75" x14ac:dyDescent="0.2">
      <c r="A197" s="864"/>
      <c r="B197" s="365" t="s">
        <v>395</v>
      </c>
      <c r="C197" s="137" t="s">
        <v>156</v>
      </c>
      <c r="D197" s="137">
        <v>1</v>
      </c>
      <c r="E197" s="137">
        <v>1</v>
      </c>
      <c r="F197" s="137">
        <v>1</v>
      </c>
      <c r="G197" s="139">
        <f t="shared" si="0"/>
        <v>15.625</v>
      </c>
      <c r="H197" s="140">
        <v>5</v>
      </c>
      <c r="I197" s="140">
        <v>12.5</v>
      </c>
      <c r="J197" s="140">
        <f>H197/Main!$D$9</f>
        <v>1</v>
      </c>
      <c r="K197" s="140">
        <f>I197/Main!$D$10</f>
        <v>6.25</v>
      </c>
      <c r="L197" s="140">
        <f t="shared" si="1"/>
        <v>6.25</v>
      </c>
      <c r="M197" s="140">
        <v>1</v>
      </c>
      <c r="N197" s="143"/>
      <c r="O197" s="143"/>
      <c r="P197" s="143"/>
      <c r="Q197" s="145"/>
      <c r="R197" s="143"/>
      <c r="S197" s="146"/>
      <c r="T197" s="146"/>
      <c r="U197" s="143"/>
      <c r="V197" s="143"/>
      <c r="W197" s="146"/>
      <c r="X197" s="146"/>
      <c r="Y197" s="143"/>
      <c r="Z197" s="143"/>
      <c r="AA197" s="143"/>
      <c r="AB197" s="143"/>
      <c r="AC197" s="362" t="s">
        <v>28</v>
      </c>
      <c r="AD197" s="167">
        <v>7</v>
      </c>
      <c r="AE197" s="133">
        <v>0</v>
      </c>
      <c r="AF197" s="133">
        <v>0</v>
      </c>
      <c r="AG197" s="133">
        <v>0</v>
      </c>
      <c r="AH197" s="133">
        <v>0</v>
      </c>
      <c r="AI197" s="133">
        <v>0</v>
      </c>
      <c r="AJ197" s="133">
        <v>0</v>
      </c>
      <c r="AK197" s="133">
        <v>0</v>
      </c>
      <c r="AL197" s="133">
        <v>0</v>
      </c>
      <c r="AM197" s="133">
        <v>0</v>
      </c>
      <c r="AN197" s="133">
        <v>0</v>
      </c>
      <c r="AO197" s="133">
        <v>0</v>
      </c>
      <c r="AP197" s="133">
        <v>0</v>
      </c>
      <c r="AQ197" s="133">
        <v>0</v>
      </c>
      <c r="AR197" s="133">
        <v>0</v>
      </c>
      <c r="AS197" s="133">
        <v>0</v>
      </c>
      <c r="AT197" s="133">
        <v>0</v>
      </c>
      <c r="AU197" s="133">
        <v>0</v>
      </c>
      <c r="AV197" s="133">
        <v>0</v>
      </c>
      <c r="AW197" s="133">
        <v>0</v>
      </c>
      <c r="AX197" s="133">
        <v>0</v>
      </c>
      <c r="AY197" s="406">
        <f t="shared" ref="AY197:BS197" si="795">IF(AD197 = 0, "", AD197)</f>
        <v>7</v>
      </c>
      <c r="AZ197" s="137" t="str">
        <f t="shared" si="795"/>
        <v/>
      </c>
      <c r="BA197" s="137" t="str">
        <f t="shared" si="795"/>
        <v/>
      </c>
      <c r="BB197" s="137" t="str">
        <f t="shared" si="795"/>
        <v/>
      </c>
      <c r="BC197" s="137" t="str">
        <f t="shared" si="795"/>
        <v/>
      </c>
      <c r="BD197" s="137" t="str">
        <f t="shared" si="795"/>
        <v/>
      </c>
      <c r="BE197" s="137" t="str">
        <f t="shared" si="795"/>
        <v/>
      </c>
      <c r="BF197" s="137" t="str">
        <f t="shared" si="795"/>
        <v/>
      </c>
      <c r="BG197" s="137" t="str">
        <f t="shared" si="795"/>
        <v/>
      </c>
      <c r="BH197" s="137" t="str">
        <f t="shared" si="795"/>
        <v/>
      </c>
      <c r="BI197" s="137" t="str">
        <f t="shared" si="795"/>
        <v/>
      </c>
      <c r="BJ197" s="137" t="str">
        <f t="shared" si="795"/>
        <v/>
      </c>
      <c r="BK197" s="137" t="str">
        <f t="shared" si="795"/>
        <v/>
      </c>
      <c r="BL197" s="137" t="str">
        <f t="shared" si="795"/>
        <v/>
      </c>
      <c r="BM197" s="137" t="str">
        <f t="shared" si="795"/>
        <v/>
      </c>
      <c r="BN197" s="137" t="str">
        <f t="shared" si="795"/>
        <v/>
      </c>
      <c r="BO197" s="137" t="str">
        <f t="shared" si="795"/>
        <v/>
      </c>
      <c r="BP197" s="137" t="str">
        <f t="shared" si="795"/>
        <v/>
      </c>
      <c r="BQ197" s="137" t="str">
        <f t="shared" si="795"/>
        <v/>
      </c>
      <c r="BR197" s="137" t="str">
        <f t="shared" si="795"/>
        <v/>
      </c>
      <c r="BS197" s="169" t="str">
        <f t="shared" si="795"/>
        <v/>
      </c>
      <c r="BT197" s="174" t="e">
        <f>$AY197*Assembly!Z$4+$AZ197*Assembly!Z$5+$BA197*Assembly!Z$6+$BB197*Assembly!Z$7+$BC197*Assembly!Z$8+$BD197*Assembly!Z$9+$BE197*Assembly!Z$10+$BF197*Assembly!Z$11+$BG197*Assembly!Z$12+$BH197*Assembly!Z$13+$BI197*Assembly!Z$14+$BJ197*Assembly!Z$15+$BK197*Assembly!Z$16+$BL197*Assembly!Z$17+$BM197*Assembly!Z$18+$BN197*Assembly!Z$19+$BO197*Assembly!Z$20+$BP197*Assembly!Z$21+$BQ197*Assembly!Z$22+$BR197*Assembly!Z$23+$BS197*Assembly!Z$24</f>
        <v>#VALUE!</v>
      </c>
      <c r="BU197" s="133" t="e">
        <f t="shared" si="3"/>
        <v>#VALUE!</v>
      </c>
      <c r="BV197" s="133"/>
      <c r="BW197" s="133" t="e">
        <f>$AY197*Assembly!AD$4+$AZ197*Assembly!AD$5+$BA197*Assembly!AD$6+$BB197*Assembly!AD$7+$BC197*Assembly!AD$8+$BD197*Assembly!AD$9+$BE197*Assembly!AD$10+$BF197*Assembly!AD$11+$BG197*Assembly!AD$12+$BH197*Assembly!AD$13+$BI197*Assembly!AD$14+$BJ197*Assembly!AD$15+$BK197*Assembly!AD$16+$BL197*Assembly!AD$17+$BM197*Assembly!AD$18+$BN197*Assembly!AD$19+$BO197*Assembly!AD$20+$BP197*Assembly!AD$21+$BQ197*Assembly!AD$22+$BR197*Assembly!AD$23+$BS197*Assembly!AD$24</f>
        <v>#VALUE!</v>
      </c>
      <c r="BX197" s="177" t="e">
        <f t="shared" si="4"/>
        <v>#VALUE!</v>
      </c>
      <c r="BY197" s="178" t="e">
        <f t="shared" si="5"/>
        <v>#VALUE!</v>
      </c>
      <c r="BZ197" s="179" t="e">
        <f t="shared" si="6"/>
        <v>#VALUE!</v>
      </c>
      <c r="CA197" s="178" t="e">
        <f t="shared" si="7"/>
        <v>#VALUE!</v>
      </c>
      <c r="CB197" s="133" t="e">
        <f>$AY197*Assembly!Y$4+$AZ197*Assembly!Y$5+$BA197*Assembly!Y$6+$BB197*Assembly!Y$7+$BC197*Assembly!Y$8+$BD197*Assembly!Y$9+$BE197*Assembly!Y$10+$BF197*Assembly!Y$11+$BG197*Assembly!Y$12+$BH197*Assembly!Y$13+$BI197*Assembly!Y$14+$BJ197*Assembly!Y$15+$BK197*Assembly!Y$16+$BL197*Assembly!Y$17+$BM197*Assembly!Y$18+$BN197*Assembly!Y$19+$BO197*Assembly!Y$20+$BP197*Assembly!Y$21+$BQ197*Assembly!Y$22+$BR197*Assembly!Y$23+$BS197*Assembly!Y$24</f>
        <v>#VALUE!</v>
      </c>
      <c r="CC197" s="133" t="e">
        <f t="shared" si="8"/>
        <v>#VALUE!</v>
      </c>
      <c r="CD197" s="130" t="e">
        <f t="shared" si="9"/>
        <v>#VALUE!</v>
      </c>
      <c r="CE197" s="183" t="e">
        <f>$AY197*Assembly!AC$4+$AZ197*Assembly!AC$5+$BA197*Assembly!AC$6+$BB197*Assembly!AC$7+$BC197*Assembly!AC$8+$BD197*Assembly!AC$9+$BE197*Assembly!AC$10+$BF197*Assembly!AC$11+$BG197*Assembly!AC$12+$BH197*Assembly!AC$13+$BI197*Assembly!AC$14+$BJ197*Assembly!AC$15+$BK197*Assembly!AC$16+$BL197*Assembly!AC$17+$BM197*Assembly!AC$18+$BN197*Assembly!AC$19+$BO197*Assembly!AC$20+$BP197*Assembly!AC$21+$BQ197*Assembly!AC$22+$BR197*Assembly!AC$23+$BS197*Assembly!AC$24</f>
        <v>#VALUE!</v>
      </c>
      <c r="CF197" s="145" t="e">
        <f>$AY197*Assembly!M$4+$AZ197*Assembly!M$5+$BA197*Assembly!M$6+$BB197*Assembly!M$7+$BC197*Assembly!M$8+$BD197*Assembly!M$9+$BE197*Assembly!M$10+$BF197*Assembly!M$11+$BG197*Assembly!M$12+$BH197*Assembly!M$13+$BI197*Assembly!M$14+$BJ197*Assembly!M$15+$BK197*Assembly!M$16+$BL197*Assembly!M$17+$BM197*Assembly!M$18+$BN197*Assembly!M$19+$BO197*Assembly!M$20+$BP197*Assembly!M$21+$BQ197*Assembly!M$22+$BR197*Assembly!M$23+$BS197*Assembly!M$24</f>
        <v>#VALUE!</v>
      </c>
      <c r="CG197" s="145" t="e">
        <f>$AY197*Assembly!N$4+$AZ197*Assembly!N$5+$BA197*Assembly!N$6+$BB197*Assembly!N$7+$BC197*Assembly!N$8+$BD197*Assembly!N$9+$BE197*Assembly!N$10+$BF197*Assembly!N$11+$BG197*Assembly!N$12+$BH197*Assembly!N$13+$BI197*Assembly!N$14+$BJ197*Assembly!N$15+$BK197*Assembly!N$16+$BL197*Assembly!N$17+$BM197*Assembly!N$18+$BN197*Assembly!N$19+$BO197*Assembly!N$20+$BP197*Assembly!N$21+$BQ197*Assembly!N$22+$BR197*Assembly!N$23+$BS197*Assembly!N$24</f>
        <v>#VALUE!</v>
      </c>
      <c r="CH197" s="145" t="e">
        <f>$AY197*Assembly!O$4+$AZ197*Assembly!O$5+$BA197*Assembly!O$6+$BB197*Assembly!O$7+$BC197*Assembly!O$8+$BD197*Assembly!O$9+$BE197*Assembly!O$10+$BF197*Assembly!O$11+$BG197*Assembly!O$12+$BH197*Assembly!O$13+$BI197*Assembly!O$14+$BJ197*Assembly!O$15+$BK197*Assembly!O$16+$BL197*Assembly!O$17+$BM197*Assembly!O$18+$BN197*Assembly!O$19+$BO197*Assembly!O$20+$BP197*Assembly!O$21+$BQ197*Assembly!O$22+$BR197*Assembly!O$23+$BS197*Assembly!O$24</f>
        <v>#VALUE!</v>
      </c>
      <c r="CI197" s="140" t="e">
        <f>$AY197*Assembly!P$4+$AZ197*Assembly!P$5+$BA197*Assembly!P$6+$BB197*Assembly!P$7+$BC197*Assembly!P$8+$BD197*Assembly!P$9+$BE197*Assembly!P$10+$BF197*Assembly!P$11+$BG197*Assembly!P$12+$BH197*Assembly!P$13+$BI197*Assembly!P$14+$BJ197*Assembly!P$15+$BK197*Assembly!P$16+$BL197*Assembly!P$17+$BM197*Assembly!P$18+$BN197*Assembly!P$19+$BO197*Assembly!P$20+$BP197*Assembly!P$21+$BQ197*Assembly!P$22+$BR197*Assembly!P$23+$BS197*Assembly!P$24</f>
        <v>#VALUE!</v>
      </c>
      <c r="CJ197" s="140" t="e">
        <f>$AY197*Assembly!Q$4+$AZ197*Assembly!Q$5+$BA197*Assembly!Q$6+$BB197*Assembly!Q$7+$BC197*Assembly!Q$8+$BD197*Assembly!Q$9+$BE197*Assembly!Q$10+$BF197*Assembly!Q$11+$BG197*Assembly!Q$12+$BH197*Assembly!Q$13+$BI197*Assembly!Q$14+$BJ197*Assembly!Q$15+$BK197*Assembly!Q$16+$BL197*Assembly!Q$17+$BM197*Assembly!Q$18+$BN197*Assembly!Q$19+$BO197*Assembly!Q$20+$BP197*Assembly!Q$21+$BQ197*Assembly!Q$22+$BR197*Assembly!Q$23+$BS197*Assembly!Q$24</f>
        <v>#VALUE!</v>
      </c>
      <c r="CK197" s="145" t="e">
        <f>$AY197*Assembly!R$4+$AZ197*Assembly!R$5+$BA197*Assembly!R$6+$BB197*Assembly!R$7+$BC197*Assembly!R$8+$BD197*Assembly!R$9+$BE197*Assembly!R$10+$BF197*Assembly!R$11+$BG197*Assembly!R$12+$BH197*Assembly!R$13+$BI197*Assembly!R$14+$BJ197*Assembly!R$15+$BK197*Assembly!R$16+$BL197*Assembly!R$17+$BM197*Assembly!R$18+$BN197*Assembly!R$19+$BO197*Assembly!R$20+$BP197*Assembly!R$21+$BQ197*Assembly!R$22+$BR197*Assembly!R$23+$BS197*Assembly!R$24</f>
        <v>#VALUE!</v>
      </c>
      <c r="CL197" s="140" t="e">
        <f>$AY197*Assembly!S$4+$AZ197*Assembly!S$5+$BA197*Assembly!S$6+$BB197*Assembly!S$7+$BC197*Assembly!S$8+$BD197*Assembly!S$9+$BE197*Assembly!S$10+$BF197*Assembly!S$11+$BG197*Assembly!S$12+$BH197*Assembly!S$13+$BI197*Assembly!S$14+$BJ197*Assembly!S$15+$BK197*Assembly!S$16+$BL197*Assembly!S$17+$BM197*Assembly!S$18+$BN197*Assembly!S$19+$BO197*Assembly!S$20+$BP197*Assembly!S$21+$BQ197*Assembly!S$22+$BR197*Assembly!S$23+$BS197*Assembly!S$24</f>
        <v>#VALUE!</v>
      </c>
      <c r="CM197" s="140" t="e">
        <f>$AY197*Assembly!T$4+$AZ197*Assembly!T$5+$BA197*Assembly!T$6+$BB197*Assembly!T$7+$BC197*Assembly!T$8+$BD197*Assembly!T$9+$BE197*Assembly!T$10+$BF197*Assembly!T$11+$BG197*Assembly!T$12+$BH197*Assembly!T$13+$BI197*Assembly!T$14+$BJ197*Assembly!T$15+$BK197*Assembly!T$16+$BL197*Assembly!T$17+$BM197*Assembly!T$18+$BN197*Assembly!T$19+$BO197*Assembly!T$20+$BP197*Assembly!T$21+$BQ197*Assembly!T$22+$BR197*Assembly!T$23+$BS197*Assembly!T$24</f>
        <v>#VALUE!</v>
      </c>
      <c r="CN197" s="140" t="e">
        <f>$AY197*Assembly!U$4+$AZ197*Assembly!U$5+$BA197*Assembly!U$6+$BB197*Assembly!U$7+$BC197*Assembly!U$8+$BD197*Assembly!U$9+$BE197*Assembly!U$10+$BF197*Assembly!U$11+$BG197*Assembly!U$12+$BH197*Assembly!U$13+$BI197*Assembly!U$14+$BJ197*Assembly!U$15+$BK197*Assembly!U$16+$BL197*Assembly!U$17+$BM197*Assembly!U$18+$BN197*Assembly!U$19+$BO197*Assembly!U$20+$BP197*Assembly!U$21+$BQ197*Assembly!U$22+$BR197*Assembly!U$23+$BS197*Assembly!U$24</f>
        <v>#VALUE!</v>
      </c>
      <c r="CO197" s="145" t="e">
        <f>$AY197*Assembly!V$4+$AZ197*Assembly!V$5+$BA197*Assembly!V$6+$BB197*Assembly!V$7+$BC197*Assembly!V$8+$BD197*Assembly!V$9+$BE197*Assembly!V$10+$BF197*Assembly!V$11+$BG197*Assembly!V$12+$BH197*Assembly!V$13+$BI197*Assembly!V$14+$BJ197*Assembly!V$15+$BK197*Assembly!V$16+$BL197*Assembly!V$17+$BM197*Assembly!V$18+$BN197*Assembly!V$19+$BO197*Assembly!V$20+$BP197*Assembly!V$21+$BQ197*Assembly!V$22+$BR197*Assembly!V$23+$BS197*Assembly!V$24</f>
        <v>#VALUE!</v>
      </c>
      <c r="CP197" s="145" t="e">
        <f>CF197*Refining!$F$3</f>
        <v>#VALUE!</v>
      </c>
      <c r="CQ197" s="145" t="e">
        <f>CG197*Refining!$F$4</f>
        <v>#VALUE!</v>
      </c>
      <c r="CR197" s="145" t="e">
        <f>CH197*Refining!$F$5</f>
        <v>#VALUE!</v>
      </c>
      <c r="CS197" s="145" t="e">
        <f>CI197*Refining!$F$6</f>
        <v>#VALUE!</v>
      </c>
      <c r="CT197" s="145" t="e">
        <f>CJ197*Refining!$F$7</f>
        <v>#VALUE!</v>
      </c>
      <c r="CU197" s="145" t="e">
        <f>CK197*Refining!$F$8</f>
        <v>#VALUE!</v>
      </c>
      <c r="CV197" s="145" t="e">
        <f>CL197*Refining!$F$9</f>
        <v>#VALUE!</v>
      </c>
      <c r="CW197" s="145" t="e">
        <f>CM197*Refining!$F$10</f>
        <v>#VALUE!</v>
      </c>
      <c r="CX197" s="145" t="e">
        <f>CN197*Refining!$F$11</f>
        <v>#VALUE!</v>
      </c>
      <c r="CY197" s="145" t="e">
        <f>CO197*Refining!$F$12</f>
        <v>#VALUE!</v>
      </c>
      <c r="CZ197" s="185" t="e">
        <f t="shared" ref="CZ197:DS197" si="796">IF(CF197 = 0, "", CF197)</f>
        <v>#VALUE!</v>
      </c>
      <c r="DA197" s="186" t="e">
        <f t="shared" si="796"/>
        <v>#VALUE!</v>
      </c>
      <c r="DB197" s="186" t="e">
        <f t="shared" si="796"/>
        <v>#VALUE!</v>
      </c>
      <c r="DC197" s="186" t="e">
        <f t="shared" si="796"/>
        <v>#VALUE!</v>
      </c>
      <c r="DD197" s="186" t="e">
        <f t="shared" si="796"/>
        <v>#VALUE!</v>
      </c>
      <c r="DE197" s="186" t="e">
        <f t="shared" si="796"/>
        <v>#VALUE!</v>
      </c>
      <c r="DF197" s="186" t="e">
        <f t="shared" si="796"/>
        <v>#VALUE!</v>
      </c>
      <c r="DG197" s="186" t="e">
        <f t="shared" si="796"/>
        <v>#VALUE!</v>
      </c>
      <c r="DH197" s="186" t="e">
        <f t="shared" si="796"/>
        <v>#VALUE!</v>
      </c>
      <c r="DI197" s="187" t="e">
        <f t="shared" si="796"/>
        <v>#VALUE!</v>
      </c>
      <c r="DJ197" s="185" t="e">
        <f t="shared" si="796"/>
        <v>#VALUE!</v>
      </c>
      <c r="DK197" s="186" t="e">
        <f t="shared" si="796"/>
        <v>#VALUE!</v>
      </c>
      <c r="DL197" s="186" t="e">
        <f t="shared" si="796"/>
        <v>#VALUE!</v>
      </c>
      <c r="DM197" s="186" t="e">
        <f t="shared" si="796"/>
        <v>#VALUE!</v>
      </c>
      <c r="DN197" s="211" t="e">
        <f t="shared" si="796"/>
        <v>#VALUE!</v>
      </c>
      <c r="DO197" s="186" t="e">
        <f t="shared" si="796"/>
        <v>#VALUE!</v>
      </c>
      <c r="DP197" s="186" t="e">
        <f t="shared" si="796"/>
        <v>#VALUE!</v>
      </c>
      <c r="DQ197" s="186" t="e">
        <f t="shared" si="796"/>
        <v>#VALUE!</v>
      </c>
      <c r="DR197" s="186" t="e">
        <f t="shared" si="796"/>
        <v>#VALUE!</v>
      </c>
      <c r="DS197" s="187" t="e">
        <f t="shared" si="796"/>
        <v>#VALUE!</v>
      </c>
      <c r="DT197" s="185" t="e">
        <f t="shared" si="11"/>
        <v>#VALUE!</v>
      </c>
      <c r="DU197" s="189" t="e">
        <f t="shared" si="12"/>
        <v>#VALUE!</v>
      </c>
      <c r="DV197" s="133" t="e">
        <f>CZ197*'Ores &amp; Ingots'!$C$3+DA197*'Ores &amp; Ingots'!$C$4+DB197*'Ores &amp; Ingots'!$C$5+DC197*'Ores &amp; Ingots'!$C$6+DD197*'Ores &amp; Ingots'!$C$7+DE197*'Ores &amp; Ingots'!$C$8+DF197*'Ores &amp; Ingots'!$C$9+DG197*'Ores &amp; Ingots'!$C$10+DH197*'Ores &amp; Ingots'!$C$11+DI197*'Ores &amp; Ingots'!$C$12</f>
        <v>#VALUE!</v>
      </c>
      <c r="DW197" s="133" t="e">
        <f>DJ197*'Ores &amp; Ingots'!$B$3+DK197*'Ores &amp; Ingots'!$B$4+DL197*'Ores &amp; Ingots'!$B$5+DM197*'Ores &amp; Ingots'!$B$6+DN197*'Ores &amp; Ingots'!$B$7+DO197*'Ores &amp; Ingots'!$B$8+DP197*'Ores &amp; Ingots'!$B$9+DQ197*'Ores &amp; Ingots'!$B$10+DR197*'Ores &amp; Ingots'!$B$11+DS197*'Ores &amp; Ingots'!$B$12</f>
        <v>#VALUE!</v>
      </c>
      <c r="DX197" s="189" t="e">
        <f>CZ197*Refining!$G$3+DA197*Refining!$G$4+DB197*Refining!$G$5+DC197*Refining!$G$6+DD197*Refining!$G$7+DE197*Refining!$G$8+DF197*Refining!$G$9+DG197*Refining!$G$10+DH197*Refining!$G$11+DI197*Refining!$G$12</f>
        <v>#VALUE!</v>
      </c>
      <c r="DY197" s="189" t="e">
        <f t="shared" si="13"/>
        <v>#VALUE!</v>
      </c>
      <c r="DZ197" s="192" t="e">
        <f t="shared" si="14"/>
        <v>#VALUE!</v>
      </c>
      <c r="EA197" s="185" t="e">
        <f t="shared" si="15"/>
        <v>#VALUE!</v>
      </c>
      <c r="EB197" s="194" t="e">
        <f t="shared" ref="EB197:EC197" si="797">EA197/60</f>
        <v>#VALUE!</v>
      </c>
      <c r="EC197" s="194" t="e">
        <f t="shared" si="797"/>
        <v>#VALUE!</v>
      </c>
      <c r="ED197" s="185" t="e">
        <f t="shared" si="17"/>
        <v>#VALUE!</v>
      </c>
      <c r="EE197" s="194" t="e">
        <f t="shared" ref="EE197:EF197" si="798">ED197/1000</f>
        <v>#VALUE!</v>
      </c>
      <c r="EF197" s="196" t="e">
        <f t="shared" si="798"/>
        <v>#VALUE!</v>
      </c>
      <c r="EG197" s="130" t="e">
        <f t="shared" si="19"/>
        <v>#VALUE!</v>
      </c>
      <c r="EH197" s="132" t="e">
        <f t="shared" si="20"/>
        <v>#VALUE!</v>
      </c>
      <c r="EI197" s="133" t="s">
        <v>28</v>
      </c>
    </row>
    <row r="198" spans="1:139" ht="12.75" x14ac:dyDescent="0.2">
      <c r="A198" s="864"/>
      <c r="B198" s="365" t="s">
        <v>396</v>
      </c>
      <c r="C198" s="137" t="s">
        <v>156</v>
      </c>
      <c r="D198" s="137">
        <v>1</v>
      </c>
      <c r="E198" s="137">
        <v>1</v>
      </c>
      <c r="F198" s="137">
        <v>1</v>
      </c>
      <c r="G198" s="139">
        <f t="shared" si="0"/>
        <v>15.625</v>
      </c>
      <c r="H198" s="345">
        <v>7</v>
      </c>
      <c r="I198" s="345">
        <v>17.5</v>
      </c>
      <c r="J198" s="140">
        <f>H198/Main!$D$9</f>
        <v>1.4</v>
      </c>
      <c r="K198" s="140">
        <f>I198/Main!$D$10</f>
        <v>8.75</v>
      </c>
      <c r="L198" s="140">
        <f t="shared" si="1"/>
        <v>6.25</v>
      </c>
      <c r="M198" s="140">
        <v>1</v>
      </c>
      <c r="N198" s="143"/>
      <c r="O198" s="143"/>
      <c r="P198" s="143"/>
      <c r="Q198" s="145"/>
      <c r="R198" s="143"/>
      <c r="S198" s="146"/>
      <c r="T198" s="146"/>
      <c r="U198" s="143"/>
      <c r="V198" s="143"/>
      <c r="W198" s="146"/>
      <c r="X198" s="146"/>
      <c r="Y198" s="143"/>
      <c r="Z198" s="143"/>
      <c r="AA198" s="143"/>
      <c r="AB198" s="143"/>
      <c r="AC198" s="362" t="s">
        <v>28</v>
      </c>
      <c r="AD198" s="167">
        <v>19</v>
      </c>
      <c r="AE198" s="133">
        <v>0</v>
      </c>
      <c r="AF198" s="133">
        <v>0</v>
      </c>
      <c r="AG198" s="133">
        <v>0</v>
      </c>
      <c r="AH198" s="133">
        <v>0</v>
      </c>
      <c r="AI198" s="133">
        <v>0</v>
      </c>
      <c r="AJ198" s="133">
        <v>0</v>
      </c>
      <c r="AK198" s="133">
        <v>0</v>
      </c>
      <c r="AL198" s="133">
        <v>0</v>
      </c>
      <c r="AM198" s="133">
        <v>0</v>
      </c>
      <c r="AN198" s="133">
        <v>0</v>
      </c>
      <c r="AO198" s="133">
        <v>0</v>
      </c>
      <c r="AP198" s="133">
        <v>0</v>
      </c>
      <c r="AQ198" s="133">
        <v>0</v>
      </c>
      <c r="AR198" s="133">
        <v>0</v>
      </c>
      <c r="AS198" s="133">
        <v>0</v>
      </c>
      <c r="AT198" s="133">
        <v>0</v>
      </c>
      <c r="AU198" s="133">
        <v>0</v>
      </c>
      <c r="AV198" s="133">
        <v>0</v>
      </c>
      <c r="AW198" s="133">
        <v>0</v>
      </c>
      <c r="AX198" s="133">
        <v>0</v>
      </c>
      <c r="AY198" s="406">
        <f t="shared" ref="AY198:BS198" si="799">IF(AD198 = 0, "", AD198)</f>
        <v>19</v>
      </c>
      <c r="AZ198" s="137" t="str">
        <f t="shared" si="799"/>
        <v/>
      </c>
      <c r="BA198" s="137" t="str">
        <f t="shared" si="799"/>
        <v/>
      </c>
      <c r="BB198" s="137" t="str">
        <f t="shared" si="799"/>
        <v/>
      </c>
      <c r="BC198" s="137" t="str">
        <f t="shared" si="799"/>
        <v/>
      </c>
      <c r="BD198" s="137" t="str">
        <f t="shared" si="799"/>
        <v/>
      </c>
      <c r="BE198" s="137" t="str">
        <f t="shared" si="799"/>
        <v/>
      </c>
      <c r="BF198" s="137" t="str">
        <f t="shared" si="799"/>
        <v/>
      </c>
      <c r="BG198" s="137" t="str">
        <f t="shared" si="799"/>
        <v/>
      </c>
      <c r="BH198" s="137" t="str">
        <f t="shared" si="799"/>
        <v/>
      </c>
      <c r="BI198" s="137" t="str">
        <f t="shared" si="799"/>
        <v/>
      </c>
      <c r="BJ198" s="137" t="str">
        <f t="shared" si="799"/>
        <v/>
      </c>
      <c r="BK198" s="137" t="str">
        <f t="shared" si="799"/>
        <v/>
      </c>
      <c r="BL198" s="137" t="str">
        <f t="shared" si="799"/>
        <v/>
      </c>
      <c r="BM198" s="137" t="str">
        <f t="shared" si="799"/>
        <v/>
      </c>
      <c r="BN198" s="137" t="str">
        <f t="shared" si="799"/>
        <v/>
      </c>
      <c r="BO198" s="137" t="str">
        <f t="shared" si="799"/>
        <v/>
      </c>
      <c r="BP198" s="137" t="str">
        <f t="shared" si="799"/>
        <v/>
      </c>
      <c r="BQ198" s="137" t="str">
        <f t="shared" si="799"/>
        <v/>
      </c>
      <c r="BR198" s="137" t="str">
        <f t="shared" si="799"/>
        <v/>
      </c>
      <c r="BS198" s="169" t="str">
        <f t="shared" si="799"/>
        <v/>
      </c>
      <c r="BT198" s="174" t="e">
        <f>$AY198*Assembly!Z$4+$AZ198*Assembly!Z$5+$BA198*Assembly!Z$6+$BB198*Assembly!Z$7+$BC198*Assembly!Z$8+$BD198*Assembly!Z$9+$BE198*Assembly!Z$10+$BF198*Assembly!Z$11+$BG198*Assembly!Z$12+$BH198*Assembly!Z$13+$BI198*Assembly!Z$14+$BJ198*Assembly!Z$15+$BK198*Assembly!Z$16+$BL198*Assembly!Z$17+$BM198*Assembly!Z$18+$BN198*Assembly!Z$19+$BO198*Assembly!Z$20+$BP198*Assembly!Z$21+$BQ198*Assembly!Z$22+$BR198*Assembly!Z$23+$BS198*Assembly!Z$24</f>
        <v>#VALUE!</v>
      </c>
      <c r="BU198" s="133" t="e">
        <f t="shared" si="3"/>
        <v>#VALUE!</v>
      </c>
      <c r="BV198" s="133"/>
      <c r="BW198" s="133" t="e">
        <f>$AY198*Assembly!AD$4+$AZ198*Assembly!AD$5+$BA198*Assembly!AD$6+$BB198*Assembly!AD$7+$BC198*Assembly!AD$8+$BD198*Assembly!AD$9+$BE198*Assembly!AD$10+$BF198*Assembly!AD$11+$BG198*Assembly!AD$12+$BH198*Assembly!AD$13+$BI198*Assembly!AD$14+$BJ198*Assembly!AD$15+$BK198*Assembly!AD$16+$BL198*Assembly!AD$17+$BM198*Assembly!AD$18+$BN198*Assembly!AD$19+$BO198*Assembly!AD$20+$BP198*Assembly!AD$21+$BQ198*Assembly!AD$22+$BR198*Assembly!AD$23+$BS198*Assembly!AD$24</f>
        <v>#VALUE!</v>
      </c>
      <c r="BX198" s="177" t="e">
        <f t="shared" si="4"/>
        <v>#VALUE!</v>
      </c>
      <c r="BY198" s="178" t="e">
        <f t="shared" si="5"/>
        <v>#VALUE!</v>
      </c>
      <c r="BZ198" s="179" t="e">
        <f t="shared" si="6"/>
        <v>#VALUE!</v>
      </c>
      <c r="CA198" s="178" t="e">
        <f t="shared" si="7"/>
        <v>#VALUE!</v>
      </c>
      <c r="CB198" s="133" t="e">
        <f>$AY198*Assembly!Y$4+$AZ198*Assembly!Y$5+$BA198*Assembly!Y$6+$BB198*Assembly!Y$7+$BC198*Assembly!Y$8+$BD198*Assembly!Y$9+$BE198*Assembly!Y$10+$BF198*Assembly!Y$11+$BG198*Assembly!Y$12+$BH198*Assembly!Y$13+$BI198*Assembly!Y$14+$BJ198*Assembly!Y$15+$BK198*Assembly!Y$16+$BL198*Assembly!Y$17+$BM198*Assembly!Y$18+$BN198*Assembly!Y$19+$BO198*Assembly!Y$20+$BP198*Assembly!Y$21+$BQ198*Assembly!Y$22+$BR198*Assembly!Y$23+$BS198*Assembly!Y$24</f>
        <v>#VALUE!</v>
      </c>
      <c r="CC198" s="133" t="e">
        <f t="shared" si="8"/>
        <v>#VALUE!</v>
      </c>
      <c r="CD198" s="130" t="e">
        <f t="shared" si="9"/>
        <v>#VALUE!</v>
      </c>
      <c r="CE198" s="183" t="e">
        <f>$AY198*Assembly!AC$4+$AZ198*Assembly!AC$5+$BA198*Assembly!AC$6+$BB198*Assembly!AC$7+$BC198*Assembly!AC$8+$BD198*Assembly!AC$9+$BE198*Assembly!AC$10+$BF198*Assembly!AC$11+$BG198*Assembly!AC$12+$BH198*Assembly!AC$13+$BI198*Assembly!AC$14+$BJ198*Assembly!AC$15+$BK198*Assembly!AC$16+$BL198*Assembly!AC$17+$BM198*Assembly!AC$18+$BN198*Assembly!AC$19+$BO198*Assembly!AC$20+$BP198*Assembly!AC$21+$BQ198*Assembly!AC$22+$BR198*Assembly!AC$23+$BS198*Assembly!AC$24</f>
        <v>#VALUE!</v>
      </c>
      <c r="CF198" s="145" t="e">
        <f>$AY198*Assembly!M$4+$AZ198*Assembly!M$5+$BA198*Assembly!M$6+$BB198*Assembly!M$7+$BC198*Assembly!M$8+$BD198*Assembly!M$9+$BE198*Assembly!M$10+$BF198*Assembly!M$11+$BG198*Assembly!M$12+$BH198*Assembly!M$13+$BI198*Assembly!M$14+$BJ198*Assembly!M$15+$BK198*Assembly!M$16+$BL198*Assembly!M$17+$BM198*Assembly!M$18+$BN198*Assembly!M$19+$BO198*Assembly!M$20+$BP198*Assembly!M$21+$BQ198*Assembly!M$22+$BR198*Assembly!M$23+$BS198*Assembly!M$24</f>
        <v>#VALUE!</v>
      </c>
      <c r="CG198" s="145" t="e">
        <f>$AY198*Assembly!N$4+$AZ198*Assembly!N$5+$BA198*Assembly!N$6+$BB198*Assembly!N$7+$BC198*Assembly!N$8+$BD198*Assembly!N$9+$BE198*Assembly!N$10+$BF198*Assembly!N$11+$BG198*Assembly!N$12+$BH198*Assembly!N$13+$BI198*Assembly!N$14+$BJ198*Assembly!N$15+$BK198*Assembly!N$16+$BL198*Assembly!N$17+$BM198*Assembly!N$18+$BN198*Assembly!N$19+$BO198*Assembly!N$20+$BP198*Assembly!N$21+$BQ198*Assembly!N$22+$BR198*Assembly!N$23+$BS198*Assembly!N$24</f>
        <v>#VALUE!</v>
      </c>
      <c r="CH198" s="145" t="e">
        <f>$AY198*Assembly!O$4+$AZ198*Assembly!O$5+$BA198*Assembly!O$6+$BB198*Assembly!O$7+$BC198*Assembly!O$8+$BD198*Assembly!O$9+$BE198*Assembly!O$10+$BF198*Assembly!O$11+$BG198*Assembly!O$12+$BH198*Assembly!O$13+$BI198*Assembly!O$14+$BJ198*Assembly!O$15+$BK198*Assembly!O$16+$BL198*Assembly!O$17+$BM198*Assembly!O$18+$BN198*Assembly!O$19+$BO198*Assembly!O$20+$BP198*Assembly!O$21+$BQ198*Assembly!O$22+$BR198*Assembly!O$23+$BS198*Assembly!O$24</f>
        <v>#VALUE!</v>
      </c>
      <c r="CI198" s="140" t="e">
        <f>$AY198*Assembly!P$4+$AZ198*Assembly!P$5+$BA198*Assembly!P$6+$BB198*Assembly!P$7+$BC198*Assembly!P$8+$BD198*Assembly!P$9+$BE198*Assembly!P$10+$BF198*Assembly!P$11+$BG198*Assembly!P$12+$BH198*Assembly!P$13+$BI198*Assembly!P$14+$BJ198*Assembly!P$15+$BK198*Assembly!P$16+$BL198*Assembly!P$17+$BM198*Assembly!P$18+$BN198*Assembly!P$19+$BO198*Assembly!P$20+$BP198*Assembly!P$21+$BQ198*Assembly!P$22+$BR198*Assembly!P$23+$BS198*Assembly!P$24</f>
        <v>#VALUE!</v>
      </c>
      <c r="CJ198" s="140" t="e">
        <f>$AY198*Assembly!Q$4+$AZ198*Assembly!Q$5+$BA198*Assembly!Q$6+$BB198*Assembly!Q$7+$BC198*Assembly!Q$8+$BD198*Assembly!Q$9+$BE198*Assembly!Q$10+$BF198*Assembly!Q$11+$BG198*Assembly!Q$12+$BH198*Assembly!Q$13+$BI198*Assembly!Q$14+$BJ198*Assembly!Q$15+$BK198*Assembly!Q$16+$BL198*Assembly!Q$17+$BM198*Assembly!Q$18+$BN198*Assembly!Q$19+$BO198*Assembly!Q$20+$BP198*Assembly!Q$21+$BQ198*Assembly!Q$22+$BR198*Assembly!Q$23+$BS198*Assembly!Q$24</f>
        <v>#VALUE!</v>
      </c>
      <c r="CK198" s="145" t="e">
        <f>$AY198*Assembly!R$4+$AZ198*Assembly!R$5+$BA198*Assembly!R$6+$BB198*Assembly!R$7+$BC198*Assembly!R$8+$BD198*Assembly!R$9+$BE198*Assembly!R$10+$BF198*Assembly!R$11+$BG198*Assembly!R$12+$BH198*Assembly!R$13+$BI198*Assembly!R$14+$BJ198*Assembly!R$15+$BK198*Assembly!R$16+$BL198*Assembly!R$17+$BM198*Assembly!R$18+$BN198*Assembly!R$19+$BO198*Assembly!R$20+$BP198*Assembly!R$21+$BQ198*Assembly!R$22+$BR198*Assembly!R$23+$BS198*Assembly!R$24</f>
        <v>#VALUE!</v>
      </c>
      <c r="CL198" s="140" t="e">
        <f>$AY198*Assembly!S$4+$AZ198*Assembly!S$5+$BA198*Assembly!S$6+$BB198*Assembly!S$7+$BC198*Assembly!S$8+$BD198*Assembly!S$9+$BE198*Assembly!S$10+$BF198*Assembly!S$11+$BG198*Assembly!S$12+$BH198*Assembly!S$13+$BI198*Assembly!S$14+$BJ198*Assembly!S$15+$BK198*Assembly!S$16+$BL198*Assembly!S$17+$BM198*Assembly!S$18+$BN198*Assembly!S$19+$BO198*Assembly!S$20+$BP198*Assembly!S$21+$BQ198*Assembly!S$22+$BR198*Assembly!S$23+$BS198*Assembly!S$24</f>
        <v>#VALUE!</v>
      </c>
      <c r="CM198" s="140" t="e">
        <f>$AY198*Assembly!T$4+$AZ198*Assembly!T$5+$BA198*Assembly!T$6+$BB198*Assembly!T$7+$BC198*Assembly!T$8+$BD198*Assembly!T$9+$BE198*Assembly!T$10+$BF198*Assembly!T$11+$BG198*Assembly!T$12+$BH198*Assembly!T$13+$BI198*Assembly!T$14+$BJ198*Assembly!T$15+$BK198*Assembly!T$16+$BL198*Assembly!T$17+$BM198*Assembly!T$18+$BN198*Assembly!T$19+$BO198*Assembly!T$20+$BP198*Assembly!T$21+$BQ198*Assembly!T$22+$BR198*Assembly!T$23+$BS198*Assembly!T$24</f>
        <v>#VALUE!</v>
      </c>
      <c r="CN198" s="140" t="e">
        <f>$AY198*Assembly!U$4+$AZ198*Assembly!U$5+$BA198*Assembly!U$6+$BB198*Assembly!U$7+$BC198*Assembly!U$8+$BD198*Assembly!U$9+$BE198*Assembly!U$10+$BF198*Assembly!U$11+$BG198*Assembly!U$12+$BH198*Assembly!U$13+$BI198*Assembly!U$14+$BJ198*Assembly!U$15+$BK198*Assembly!U$16+$BL198*Assembly!U$17+$BM198*Assembly!U$18+$BN198*Assembly!U$19+$BO198*Assembly!U$20+$BP198*Assembly!U$21+$BQ198*Assembly!U$22+$BR198*Assembly!U$23+$BS198*Assembly!U$24</f>
        <v>#VALUE!</v>
      </c>
      <c r="CO198" s="145" t="e">
        <f>$AY198*Assembly!V$4+$AZ198*Assembly!V$5+$BA198*Assembly!V$6+$BB198*Assembly!V$7+$BC198*Assembly!V$8+$BD198*Assembly!V$9+$BE198*Assembly!V$10+$BF198*Assembly!V$11+$BG198*Assembly!V$12+$BH198*Assembly!V$13+$BI198*Assembly!V$14+$BJ198*Assembly!V$15+$BK198*Assembly!V$16+$BL198*Assembly!V$17+$BM198*Assembly!V$18+$BN198*Assembly!V$19+$BO198*Assembly!V$20+$BP198*Assembly!V$21+$BQ198*Assembly!V$22+$BR198*Assembly!V$23+$BS198*Assembly!V$24</f>
        <v>#VALUE!</v>
      </c>
      <c r="CP198" s="145" t="e">
        <f>CF198*Refining!$F$3</f>
        <v>#VALUE!</v>
      </c>
      <c r="CQ198" s="145" t="e">
        <f>CG198*Refining!$F$4</f>
        <v>#VALUE!</v>
      </c>
      <c r="CR198" s="145" t="e">
        <f>CH198*Refining!$F$5</f>
        <v>#VALUE!</v>
      </c>
      <c r="CS198" s="145" t="e">
        <f>CI198*Refining!$F$6</f>
        <v>#VALUE!</v>
      </c>
      <c r="CT198" s="145" t="e">
        <f>CJ198*Refining!$F$7</f>
        <v>#VALUE!</v>
      </c>
      <c r="CU198" s="145" t="e">
        <f>CK198*Refining!$F$8</f>
        <v>#VALUE!</v>
      </c>
      <c r="CV198" s="145" t="e">
        <f>CL198*Refining!$F$9</f>
        <v>#VALUE!</v>
      </c>
      <c r="CW198" s="145" t="e">
        <f>CM198*Refining!$F$10</f>
        <v>#VALUE!</v>
      </c>
      <c r="CX198" s="145" t="e">
        <f>CN198*Refining!$F$11</f>
        <v>#VALUE!</v>
      </c>
      <c r="CY198" s="145" t="e">
        <f>CO198*Refining!$F$12</f>
        <v>#VALUE!</v>
      </c>
      <c r="CZ198" s="185" t="e">
        <f t="shared" ref="CZ198:DS198" si="800">IF(CF198 = 0, "", CF198)</f>
        <v>#VALUE!</v>
      </c>
      <c r="DA198" s="186" t="e">
        <f t="shared" si="800"/>
        <v>#VALUE!</v>
      </c>
      <c r="DB198" s="186" t="e">
        <f t="shared" si="800"/>
        <v>#VALUE!</v>
      </c>
      <c r="DC198" s="186" t="e">
        <f t="shared" si="800"/>
        <v>#VALUE!</v>
      </c>
      <c r="DD198" s="186" t="e">
        <f t="shared" si="800"/>
        <v>#VALUE!</v>
      </c>
      <c r="DE198" s="186" t="e">
        <f t="shared" si="800"/>
        <v>#VALUE!</v>
      </c>
      <c r="DF198" s="186" t="e">
        <f t="shared" si="800"/>
        <v>#VALUE!</v>
      </c>
      <c r="DG198" s="186" t="e">
        <f t="shared" si="800"/>
        <v>#VALUE!</v>
      </c>
      <c r="DH198" s="186" t="e">
        <f t="shared" si="800"/>
        <v>#VALUE!</v>
      </c>
      <c r="DI198" s="187" t="e">
        <f t="shared" si="800"/>
        <v>#VALUE!</v>
      </c>
      <c r="DJ198" s="185" t="e">
        <f t="shared" si="800"/>
        <v>#VALUE!</v>
      </c>
      <c r="DK198" s="186" t="e">
        <f t="shared" si="800"/>
        <v>#VALUE!</v>
      </c>
      <c r="DL198" s="186" t="e">
        <f t="shared" si="800"/>
        <v>#VALUE!</v>
      </c>
      <c r="DM198" s="186" t="e">
        <f t="shared" si="800"/>
        <v>#VALUE!</v>
      </c>
      <c r="DN198" s="211" t="e">
        <f t="shared" si="800"/>
        <v>#VALUE!</v>
      </c>
      <c r="DO198" s="186" t="e">
        <f t="shared" si="800"/>
        <v>#VALUE!</v>
      </c>
      <c r="DP198" s="186" t="e">
        <f t="shared" si="800"/>
        <v>#VALUE!</v>
      </c>
      <c r="DQ198" s="186" t="e">
        <f t="shared" si="800"/>
        <v>#VALUE!</v>
      </c>
      <c r="DR198" s="186" t="e">
        <f t="shared" si="800"/>
        <v>#VALUE!</v>
      </c>
      <c r="DS198" s="187" t="e">
        <f t="shared" si="800"/>
        <v>#VALUE!</v>
      </c>
      <c r="DT198" s="185" t="e">
        <f t="shared" si="11"/>
        <v>#VALUE!</v>
      </c>
      <c r="DU198" s="189" t="e">
        <f t="shared" si="12"/>
        <v>#VALUE!</v>
      </c>
      <c r="DV198" s="133" t="e">
        <f>CZ198*'Ores &amp; Ingots'!$C$3+DA198*'Ores &amp; Ingots'!$C$4+DB198*'Ores &amp; Ingots'!$C$5+DC198*'Ores &amp; Ingots'!$C$6+DD198*'Ores &amp; Ingots'!$C$7+DE198*'Ores &amp; Ingots'!$C$8+DF198*'Ores &amp; Ingots'!$C$9+DG198*'Ores &amp; Ingots'!$C$10+DH198*'Ores &amp; Ingots'!$C$11+DI198*'Ores &amp; Ingots'!$C$12</f>
        <v>#VALUE!</v>
      </c>
      <c r="DW198" s="133" t="e">
        <f>DJ198*'Ores &amp; Ingots'!$B$3+DK198*'Ores &amp; Ingots'!$B$4+DL198*'Ores &amp; Ingots'!$B$5+DM198*'Ores &amp; Ingots'!$B$6+DN198*'Ores &amp; Ingots'!$B$7+DO198*'Ores &amp; Ingots'!$B$8+DP198*'Ores &amp; Ingots'!$B$9+DQ198*'Ores &amp; Ingots'!$B$10+DR198*'Ores &amp; Ingots'!$B$11+DS198*'Ores &amp; Ingots'!$B$12</f>
        <v>#VALUE!</v>
      </c>
      <c r="DX198" s="189" t="e">
        <f>CZ198*Refining!$G$3+DA198*Refining!$G$4+DB198*Refining!$G$5+DC198*Refining!$G$6+DD198*Refining!$G$7+DE198*Refining!$G$8+DF198*Refining!$G$9+DG198*Refining!$G$10+DH198*Refining!$G$11+DI198*Refining!$G$12</f>
        <v>#VALUE!</v>
      </c>
      <c r="DY198" s="189" t="e">
        <f t="shared" si="13"/>
        <v>#VALUE!</v>
      </c>
      <c r="DZ198" s="192" t="e">
        <f t="shared" si="14"/>
        <v>#VALUE!</v>
      </c>
      <c r="EA198" s="185" t="e">
        <f t="shared" si="15"/>
        <v>#VALUE!</v>
      </c>
      <c r="EB198" s="194" t="e">
        <f t="shared" ref="EB198:EC198" si="801">EA198/60</f>
        <v>#VALUE!</v>
      </c>
      <c r="EC198" s="194" t="e">
        <f t="shared" si="801"/>
        <v>#VALUE!</v>
      </c>
      <c r="ED198" s="185" t="e">
        <f t="shared" si="17"/>
        <v>#VALUE!</v>
      </c>
      <c r="EE198" s="194" t="e">
        <f t="shared" ref="EE198:EF198" si="802">ED198/1000</f>
        <v>#VALUE!</v>
      </c>
      <c r="EF198" s="196" t="e">
        <f t="shared" si="802"/>
        <v>#VALUE!</v>
      </c>
      <c r="EG198" s="130" t="e">
        <f t="shared" si="19"/>
        <v>#VALUE!</v>
      </c>
      <c r="EH198" s="132" t="e">
        <f t="shared" si="20"/>
        <v>#VALUE!</v>
      </c>
      <c r="EI198" s="133" t="s">
        <v>28</v>
      </c>
    </row>
    <row r="199" spans="1:139" ht="12.75" x14ac:dyDescent="0.2">
      <c r="A199" s="864"/>
      <c r="B199" s="365" t="s">
        <v>397</v>
      </c>
      <c r="C199" s="137" t="s">
        <v>156</v>
      </c>
      <c r="D199" s="137">
        <v>1</v>
      </c>
      <c r="E199" s="137">
        <v>1</v>
      </c>
      <c r="F199" s="137">
        <v>1</v>
      </c>
      <c r="G199" s="139">
        <f t="shared" si="0"/>
        <v>15.625</v>
      </c>
      <c r="H199" s="140">
        <v>5</v>
      </c>
      <c r="I199" s="140">
        <v>12.5</v>
      </c>
      <c r="J199" s="140">
        <f>H199/Main!$D$9</f>
        <v>1</v>
      </c>
      <c r="K199" s="140">
        <f>I199/Main!$D$10</f>
        <v>6.25</v>
      </c>
      <c r="L199" s="140">
        <f t="shared" si="1"/>
        <v>6.25</v>
      </c>
      <c r="M199" s="140">
        <v>1</v>
      </c>
      <c r="N199" s="143"/>
      <c r="O199" s="143"/>
      <c r="P199" s="143"/>
      <c r="Q199" s="145"/>
      <c r="R199" s="143"/>
      <c r="S199" s="146"/>
      <c r="T199" s="146"/>
      <c r="U199" s="143"/>
      <c r="V199" s="143"/>
      <c r="W199" s="146"/>
      <c r="X199" s="146"/>
      <c r="Y199" s="143"/>
      <c r="Z199" s="143"/>
      <c r="AA199" s="143"/>
      <c r="AB199" s="143"/>
      <c r="AC199" s="362" t="s">
        <v>28</v>
      </c>
      <c r="AD199" s="167">
        <v>7</v>
      </c>
      <c r="AE199" s="133">
        <v>0</v>
      </c>
      <c r="AF199" s="133">
        <v>0</v>
      </c>
      <c r="AG199" s="133">
        <v>0</v>
      </c>
      <c r="AH199" s="133">
        <v>0</v>
      </c>
      <c r="AI199" s="133">
        <v>0</v>
      </c>
      <c r="AJ199" s="133">
        <v>0</v>
      </c>
      <c r="AK199" s="133">
        <v>0</v>
      </c>
      <c r="AL199" s="133">
        <v>0</v>
      </c>
      <c r="AM199" s="133">
        <v>0</v>
      </c>
      <c r="AN199" s="133">
        <v>0</v>
      </c>
      <c r="AO199" s="133">
        <v>0</v>
      </c>
      <c r="AP199" s="133">
        <v>0</v>
      </c>
      <c r="AQ199" s="133">
        <v>0</v>
      </c>
      <c r="AR199" s="133">
        <v>0</v>
      </c>
      <c r="AS199" s="133">
        <v>0</v>
      </c>
      <c r="AT199" s="133">
        <v>0</v>
      </c>
      <c r="AU199" s="133">
        <v>0</v>
      </c>
      <c r="AV199" s="133">
        <v>0</v>
      </c>
      <c r="AW199" s="133">
        <v>0</v>
      </c>
      <c r="AX199" s="133">
        <v>0</v>
      </c>
      <c r="AY199" s="406">
        <f t="shared" ref="AY199:BS199" si="803">IF(AD199 = 0, "", AD199)</f>
        <v>7</v>
      </c>
      <c r="AZ199" s="137" t="str">
        <f t="shared" si="803"/>
        <v/>
      </c>
      <c r="BA199" s="137" t="str">
        <f t="shared" si="803"/>
        <v/>
      </c>
      <c r="BB199" s="137" t="str">
        <f t="shared" si="803"/>
        <v/>
      </c>
      <c r="BC199" s="137" t="str">
        <f t="shared" si="803"/>
        <v/>
      </c>
      <c r="BD199" s="137" t="str">
        <f t="shared" si="803"/>
        <v/>
      </c>
      <c r="BE199" s="137" t="str">
        <f t="shared" si="803"/>
        <v/>
      </c>
      <c r="BF199" s="137" t="str">
        <f t="shared" si="803"/>
        <v/>
      </c>
      <c r="BG199" s="137" t="str">
        <f t="shared" si="803"/>
        <v/>
      </c>
      <c r="BH199" s="137" t="str">
        <f t="shared" si="803"/>
        <v/>
      </c>
      <c r="BI199" s="137" t="str">
        <f t="shared" si="803"/>
        <v/>
      </c>
      <c r="BJ199" s="137" t="str">
        <f t="shared" si="803"/>
        <v/>
      </c>
      <c r="BK199" s="137" t="str">
        <f t="shared" si="803"/>
        <v/>
      </c>
      <c r="BL199" s="137" t="str">
        <f t="shared" si="803"/>
        <v/>
      </c>
      <c r="BM199" s="137" t="str">
        <f t="shared" si="803"/>
        <v/>
      </c>
      <c r="BN199" s="137" t="str">
        <f t="shared" si="803"/>
        <v/>
      </c>
      <c r="BO199" s="137" t="str">
        <f t="shared" si="803"/>
        <v/>
      </c>
      <c r="BP199" s="137" t="str">
        <f t="shared" si="803"/>
        <v/>
      </c>
      <c r="BQ199" s="137" t="str">
        <f t="shared" si="803"/>
        <v/>
      </c>
      <c r="BR199" s="137" t="str">
        <f t="shared" si="803"/>
        <v/>
      </c>
      <c r="BS199" s="169" t="str">
        <f t="shared" si="803"/>
        <v/>
      </c>
      <c r="BT199" s="174" t="e">
        <f>$AY199*Assembly!Z$4+$AZ199*Assembly!Z$5+$BA199*Assembly!Z$6+$BB199*Assembly!Z$7+$BC199*Assembly!Z$8+$BD199*Assembly!Z$9+$BE199*Assembly!Z$10+$BF199*Assembly!Z$11+$BG199*Assembly!Z$12+$BH199*Assembly!Z$13+$BI199*Assembly!Z$14+$BJ199*Assembly!Z$15+$BK199*Assembly!Z$16+$BL199*Assembly!Z$17+$BM199*Assembly!Z$18+$BN199*Assembly!Z$19+$BO199*Assembly!Z$20+$BP199*Assembly!Z$21+$BQ199*Assembly!Z$22+$BR199*Assembly!Z$23+$BS199*Assembly!Z$24</f>
        <v>#VALUE!</v>
      </c>
      <c r="BU199" s="133" t="e">
        <f t="shared" si="3"/>
        <v>#VALUE!</v>
      </c>
      <c r="BV199" s="133"/>
      <c r="BW199" s="133" t="e">
        <f>$AY199*Assembly!AD$4+$AZ199*Assembly!AD$5+$BA199*Assembly!AD$6+$BB199*Assembly!AD$7+$BC199*Assembly!AD$8+$BD199*Assembly!AD$9+$BE199*Assembly!AD$10+$BF199*Assembly!AD$11+$BG199*Assembly!AD$12+$BH199*Assembly!AD$13+$BI199*Assembly!AD$14+$BJ199*Assembly!AD$15+$BK199*Assembly!AD$16+$BL199*Assembly!AD$17+$BM199*Assembly!AD$18+$BN199*Assembly!AD$19+$BO199*Assembly!AD$20+$BP199*Assembly!AD$21+$BQ199*Assembly!AD$22+$BR199*Assembly!AD$23+$BS199*Assembly!AD$24</f>
        <v>#VALUE!</v>
      </c>
      <c r="BX199" s="177" t="e">
        <f t="shared" si="4"/>
        <v>#VALUE!</v>
      </c>
      <c r="BY199" s="178" t="e">
        <f t="shared" si="5"/>
        <v>#VALUE!</v>
      </c>
      <c r="BZ199" s="179" t="e">
        <f t="shared" si="6"/>
        <v>#VALUE!</v>
      </c>
      <c r="CA199" s="178" t="e">
        <f t="shared" si="7"/>
        <v>#VALUE!</v>
      </c>
      <c r="CB199" s="133" t="e">
        <f>$AY199*Assembly!Y$4+$AZ199*Assembly!Y$5+$BA199*Assembly!Y$6+$BB199*Assembly!Y$7+$BC199*Assembly!Y$8+$BD199*Assembly!Y$9+$BE199*Assembly!Y$10+$BF199*Assembly!Y$11+$BG199*Assembly!Y$12+$BH199*Assembly!Y$13+$BI199*Assembly!Y$14+$BJ199*Assembly!Y$15+$BK199*Assembly!Y$16+$BL199*Assembly!Y$17+$BM199*Assembly!Y$18+$BN199*Assembly!Y$19+$BO199*Assembly!Y$20+$BP199*Assembly!Y$21+$BQ199*Assembly!Y$22+$BR199*Assembly!Y$23+$BS199*Assembly!Y$24</f>
        <v>#VALUE!</v>
      </c>
      <c r="CC199" s="133" t="e">
        <f t="shared" si="8"/>
        <v>#VALUE!</v>
      </c>
      <c r="CD199" s="130" t="e">
        <f t="shared" si="9"/>
        <v>#VALUE!</v>
      </c>
      <c r="CE199" s="183" t="e">
        <f>$AY199*Assembly!AC$4+$AZ199*Assembly!AC$5+$BA199*Assembly!AC$6+$BB199*Assembly!AC$7+$BC199*Assembly!AC$8+$BD199*Assembly!AC$9+$BE199*Assembly!AC$10+$BF199*Assembly!AC$11+$BG199*Assembly!AC$12+$BH199*Assembly!AC$13+$BI199*Assembly!AC$14+$BJ199*Assembly!AC$15+$BK199*Assembly!AC$16+$BL199*Assembly!AC$17+$BM199*Assembly!AC$18+$BN199*Assembly!AC$19+$BO199*Assembly!AC$20+$BP199*Assembly!AC$21+$BQ199*Assembly!AC$22+$BR199*Assembly!AC$23+$BS199*Assembly!AC$24</f>
        <v>#VALUE!</v>
      </c>
      <c r="CF199" s="145" t="e">
        <f>$AY199*Assembly!M$4+$AZ199*Assembly!M$5+$BA199*Assembly!M$6+$BB199*Assembly!M$7+$BC199*Assembly!M$8+$BD199*Assembly!M$9+$BE199*Assembly!M$10+$BF199*Assembly!M$11+$BG199*Assembly!M$12+$BH199*Assembly!M$13+$BI199*Assembly!M$14+$BJ199*Assembly!M$15+$BK199*Assembly!M$16+$BL199*Assembly!M$17+$BM199*Assembly!M$18+$BN199*Assembly!M$19+$BO199*Assembly!M$20+$BP199*Assembly!M$21+$BQ199*Assembly!M$22+$BR199*Assembly!M$23+$BS199*Assembly!M$24</f>
        <v>#VALUE!</v>
      </c>
      <c r="CG199" s="145" t="e">
        <f>$AY199*Assembly!N$4+$AZ199*Assembly!N$5+$BA199*Assembly!N$6+$BB199*Assembly!N$7+$BC199*Assembly!N$8+$BD199*Assembly!N$9+$BE199*Assembly!N$10+$BF199*Assembly!N$11+$BG199*Assembly!N$12+$BH199*Assembly!N$13+$BI199*Assembly!N$14+$BJ199*Assembly!N$15+$BK199*Assembly!N$16+$BL199*Assembly!N$17+$BM199*Assembly!N$18+$BN199*Assembly!N$19+$BO199*Assembly!N$20+$BP199*Assembly!N$21+$BQ199*Assembly!N$22+$BR199*Assembly!N$23+$BS199*Assembly!N$24</f>
        <v>#VALUE!</v>
      </c>
      <c r="CH199" s="145" t="e">
        <f>$AY199*Assembly!O$4+$AZ199*Assembly!O$5+$BA199*Assembly!O$6+$BB199*Assembly!O$7+$BC199*Assembly!O$8+$BD199*Assembly!O$9+$BE199*Assembly!O$10+$BF199*Assembly!O$11+$BG199*Assembly!O$12+$BH199*Assembly!O$13+$BI199*Assembly!O$14+$BJ199*Assembly!O$15+$BK199*Assembly!O$16+$BL199*Assembly!O$17+$BM199*Assembly!O$18+$BN199*Assembly!O$19+$BO199*Assembly!O$20+$BP199*Assembly!O$21+$BQ199*Assembly!O$22+$BR199*Assembly!O$23+$BS199*Assembly!O$24</f>
        <v>#VALUE!</v>
      </c>
      <c r="CI199" s="140" t="e">
        <f>$AY199*Assembly!P$4+$AZ199*Assembly!P$5+$BA199*Assembly!P$6+$BB199*Assembly!P$7+$BC199*Assembly!P$8+$BD199*Assembly!P$9+$BE199*Assembly!P$10+$BF199*Assembly!P$11+$BG199*Assembly!P$12+$BH199*Assembly!P$13+$BI199*Assembly!P$14+$BJ199*Assembly!P$15+$BK199*Assembly!P$16+$BL199*Assembly!P$17+$BM199*Assembly!P$18+$BN199*Assembly!P$19+$BO199*Assembly!P$20+$BP199*Assembly!P$21+$BQ199*Assembly!P$22+$BR199*Assembly!P$23+$BS199*Assembly!P$24</f>
        <v>#VALUE!</v>
      </c>
      <c r="CJ199" s="140" t="e">
        <f>$AY199*Assembly!Q$4+$AZ199*Assembly!Q$5+$BA199*Assembly!Q$6+$BB199*Assembly!Q$7+$BC199*Assembly!Q$8+$BD199*Assembly!Q$9+$BE199*Assembly!Q$10+$BF199*Assembly!Q$11+$BG199*Assembly!Q$12+$BH199*Assembly!Q$13+$BI199*Assembly!Q$14+$BJ199*Assembly!Q$15+$BK199*Assembly!Q$16+$BL199*Assembly!Q$17+$BM199*Assembly!Q$18+$BN199*Assembly!Q$19+$BO199*Assembly!Q$20+$BP199*Assembly!Q$21+$BQ199*Assembly!Q$22+$BR199*Assembly!Q$23+$BS199*Assembly!Q$24</f>
        <v>#VALUE!</v>
      </c>
      <c r="CK199" s="145" t="e">
        <f>$AY199*Assembly!R$4+$AZ199*Assembly!R$5+$BA199*Assembly!R$6+$BB199*Assembly!R$7+$BC199*Assembly!R$8+$BD199*Assembly!R$9+$BE199*Assembly!R$10+$BF199*Assembly!R$11+$BG199*Assembly!R$12+$BH199*Assembly!R$13+$BI199*Assembly!R$14+$BJ199*Assembly!R$15+$BK199*Assembly!R$16+$BL199*Assembly!R$17+$BM199*Assembly!R$18+$BN199*Assembly!R$19+$BO199*Assembly!R$20+$BP199*Assembly!R$21+$BQ199*Assembly!R$22+$BR199*Assembly!R$23+$BS199*Assembly!R$24</f>
        <v>#VALUE!</v>
      </c>
      <c r="CL199" s="140" t="e">
        <f>$AY199*Assembly!S$4+$AZ199*Assembly!S$5+$BA199*Assembly!S$6+$BB199*Assembly!S$7+$BC199*Assembly!S$8+$BD199*Assembly!S$9+$BE199*Assembly!S$10+$BF199*Assembly!S$11+$BG199*Assembly!S$12+$BH199*Assembly!S$13+$BI199*Assembly!S$14+$BJ199*Assembly!S$15+$BK199*Assembly!S$16+$BL199*Assembly!S$17+$BM199*Assembly!S$18+$BN199*Assembly!S$19+$BO199*Assembly!S$20+$BP199*Assembly!S$21+$BQ199*Assembly!S$22+$BR199*Assembly!S$23+$BS199*Assembly!S$24</f>
        <v>#VALUE!</v>
      </c>
      <c r="CM199" s="140" t="e">
        <f>$AY199*Assembly!T$4+$AZ199*Assembly!T$5+$BA199*Assembly!T$6+$BB199*Assembly!T$7+$BC199*Assembly!T$8+$BD199*Assembly!T$9+$BE199*Assembly!T$10+$BF199*Assembly!T$11+$BG199*Assembly!T$12+$BH199*Assembly!T$13+$BI199*Assembly!T$14+$BJ199*Assembly!T$15+$BK199*Assembly!T$16+$BL199*Assembly!T$17+$BM199*Assembly!T$18+$BN199*Assembly!T$19+$BO199*Assembly!T$20+$BP199*Assembly!T$21+$BQ199*Assembly!T$22+$BR199*Assembly!T$23+$BS199*Assembly!T$24</f>
        <v>#VALUE!</v>
      </c>
      <c r="CN199" s="140" t="e">
        <f>$AY199*Assembly!U$4+$AZ199*Assembly!U$5+$BA199*Assembly!U$6+$BB199*Assembly!U$7+$BC199*Assembly!U$8+$BD199*Assembly!U$9+$BE199*Assembly!U$10+$BF199*Assembly!U$11+$BG199*Assembly!U$12+$BH199*Assembly!U$13+$BI199*Assembly!U$14+$BJ199*Assembly!U$15+$BK199*Assembly!U$16+$BL199*Assembly!U$17+$BM199*Assembly!U$18+$BN199*Assembly!U$19+$BO199*Assembly!U$20+$BP199*Assembly!U$21+$BQ199*Assembly!U$22+$BR199*Assembly!U$23+$BS199*Assembly!U$24</f>
        <v>#VALUE!</v>
      </c>
      <c r="CO199" s="145" t="e">
        <f>$AY199*Assembly!V$4+$AZ199*Assembly!V$5+$BA199*Assembly!V$6+$BB199*Assembly!V$7+$BC199*Assembly!V$8+$BD199*Assembly!V$9+$BE199*Assembly!V$10+$BF199*Assembly!V$11+$BG199*Assembly!V$12+$BH199*Assembly!V$13+$BI199*Assembly!V$14+$BJ199*Assembly!V$15+$BK199*Assembly!V$16+$BL199*Assembly!V$17+$BM199*Assembly!V$18+$BN199*Assembly!V$19+$BO199*Assembly!V$20+$BP199*Assembly!V$21+$BQ199*Assembly!V$22+$BR199*Assembly!V$23+$BS199*Assembly!V$24</f>
        <v>#VALUE!</v>
      </c>
      <c r="CP199" s="145" t="e">
        <f>CF199*Refining!$F$3</f>
        <v>#VALUE!</v>
      </c>
      <c r="CQ199" s="145" t="e">
        <f>CG199*Refining!$F$4</f>
        <v>#VALUE!</v>
      </c>
      <c r="CR199" s="145" t="e">
        <f>CH199*Refining!$F$5</f>
        <v>#VALUE!</v>
      </c>
      <c r="CS199" s="145" t="e">
        <f>CI199*Refining!$F$6</f>
        <v>#VALUE!</v>
      </c>
      <c r="CT199" s="145" t="e">
        <f>CJ199*Refining!$F$7</f>
        <v>#VALUE!</v>
      </c>
      <c r="CU199" s="145" t="e">
        <f>CK199*Refining!$F$8</f>
        <v>#VALUE!</v>
      </c>
      <c r="CV199" s="145" t="e">
        <f>CL199*Refining!$F$9</f>
        <v>#VALUE!</v>
      </c>
      <c r="CW199" s="145" t="e">
        <f>CM199*Refining!$F$10</f>
        <v>#VALUE!</v>
      </c>
      <c r="CX199" s="145" t="e">
        <f>CN199*Refining!$F$11</f>
        <v>#VALUE!</v>
      </c>
      <c r="CY199" s="145" t="e">
        <f>CO199*Refining!$F$12</f>
        <v>#VALUE!</v>
      </c>
      <c r="CZ199" s="185" t="e">
        <f t="shared" ref="CZ199:DS199" si="804">IF(CF199 = 0, "", CF199)</f>
        <v>#VALUE!</v>
      </c>
      <c r="DA199" s="186" t="e">
        <f t="shared" si="804"/>
        <v>#VALUE!</v>
      </c>
      <c r="DB199" s="186" t="e">
        <f t="shared" si="804"/>
        <v>#VALUE!</v>
      </c>
      <c r="DC199" s="186" t="e">
        <f t="shared" si="804"/>
        <v>#VALUE!</v>
      </c>
      <c r="DD199" s="186" t="e">
        <f t="shared" si="804"/>
        <v>#VALUE!</v>
      </c>
      <c r="DE199" s="186" t="e">
        <f t="shared" si="804"/>
        <v>#VALUE!</v>
      </c>
      <c r="DF199" s="186" t="e">
        <f t="shared" si="804"/>
        <v>#VALUE!</v>
      </c>
      <c r="DG199" s="186" t="e">
        <f t="shared" si="804"/>
        <v>#VALUE!</v>
      </c>
      <c r="DH199" s="186" t="e">
        <f t="shared" si="804"/>
        <v>#VALUE!</v>
      </c>
      <c r="DI199" s="187" t="e">
        <f t="shared" si="804"/>
        <v>#VALUE!</v>
      </c>
      <c r="DJ199" s="185" t="e">
        <f t="shared" si="804"/>
        <v>#VALUE!</v>
      </c>
      <c r="DK199" s="186" t="e">
        <f t="shared" si="804"/>
        <v>#VALUE!</v>
      </c>
      <c r="DL199" s="186" t="e">
        <f t="shared" si="804"/>
        <v>#VALUE!</v>
      </c>
      <c r="DM199" s="186" t="e">
        <f t="shared" si="804"/>
        <v>#VALUE!</v>
      </c>
      <c r="DN199" s="211" t="e">
        <f t="shared" si="804"/>
        <v>#VALUE!</v>
      </c>
      <c r="DO199" s="186" t="e">
        <f t="shared" si="804"/>
        <v>#VALUE!</v>
      </c>
      <c r="DP199" s="186" t="e">
        <f t="shared" si="804"/>
        <v>#VALUE!</v>
      </c>
      <c r="DQ199" s="186" t="e">
        <f t="shared" si="804"/>
        <v>#VALUE!</v>
      </c>
      <c r="DR199" s="186" t="e">
        <f t="shared" si="804"/>
        <v>#VALUE!</v>
      </c>
      <c r="DS199" s="187" t="e">
        <f t="shared" si="804"/>
        <v>#VALUE!</v>
      </c>
      <c r="DT199" s="185" t="e">
        <f t="shared" si="11"/>
        <v>#VALUE!</v>
      </c>
      <c r="DU199" s="189" t="e">
        <f t="shared" si="12"/>
        <v>#VALUE!</v>
      </c>
      <c r="DV199" s="133" t="e">
        <f>CZ199*'Ores &amp; Ingots'!$C$3+DA199*'Ores &amp; Ingots'!$C$4+DB199*'Ores &amp; Ingots'!$C$5+DC199*'Ores &amp; Ingots'!$C$6+DD199*'Ores &amp; Ingots'!$C$7+DE199*'Ores &amp; Ingots'!$C$8+DF199*'Ores &amp; Ingots'!$C$9+DG199*'Ores &amp; Ingots'!$C$10+DH199*'Ores &amp; Ingots'!$C$11+DI199*'Ores &amp; Ingots'!$C$12</f>
        <v>#VALUE!</v>
      </c>
      <c r="DW199" s="133" t="e">
        <f>DJ199*'Ores &amp; Ingots'!$B$3+DK199*'Ores &amp; Ingots'!$B$4+DL199*'Ores &amp; Ingots'!$B$5+DM199*'Ores &amp; Ingots'!$B$6+DN199*'Ores &amp; Ingots'!$B$7+DO199*'Ores &amp; Ingots'!$B$8+DP199*'Ores &amp; Ingots'!$B$9+DQ199*'Ores &amp; Ingots'!$B$10+DR199*'Ores &amp; Ingots'!$B$11+DS199*'Ores &amp; Ingots'!$B$12</f>
        <v>#VALUE!</v>
      </c>
      <c r="DX199" s="189" t="e">
        <f>CZ199*Refining!$G$3+DA199*Refining!$G$4+DB199*Refining!$G$5+DC199*Refining!$G$6+DD199*Refining!$G$7+DE199*Refining!$G$8+DF199*Refining!$G$9+DG199*Refining!$G$10+DH199*Refining!$G$11+DI199*Refining!$G$12</f>
        <v>#VALUE!</v>
      </c>
      <c r="DY199" s="189" t="e">
        <f t="shared" si="13"/>
        <v>#VALUE!</v>
      </c>
      <c r="DZ199" s="192" t="e">
        <f t="shared" si="14"/>
        <v>#VALUE!</v>
      </c>
      <c r="EA199" s="185" t="e">
        <f t="shared" si="15"/>
        <v>#VALUE!</v>
      </c>
      <c r="EB199" s="194" t="e">
        <f t="shared" ref="EB199:EC199" si="805">EA199/60</f>
        <v>#VALUE!</v>
      </c>
      <c r="EC199" s="194" t="e">
        <f t="shared" si="805"/>
        <v>#VALUE!</v>
      </c>
      <c r="ED199" s="185" t="e">
        <f t="shared" si="17"/>
        <v>#VALUE!</v>
      </c>
      <c r="EE199" s="194" t="e">
        <f t="shared" ref="EE199:EF199" si="806">ED199/1000</f>
        <v>#VALUE!</v>
      </c>
      <c r="EF199" s="196" t="e">
        <f t="shared" si="806"/>
        <v>#VALUE!</v>
      </c>
      <c r="EG199" s="130" t="e">
        <f t="shared" si="19"/>
        <v>#VALUE!</v>
      </c>
      <c r="EH199" s="132" t="e">
        <f t="shared" si="20"/>
        <v>#VALUE!</v>
      </c>
      <c r="EI199" s="133" t="s">
        <v>28</v>
      </c>
    </row>
    <row r="200" spans="1:139" ht="12.75" x14ac:dyDescent="0.2">
      <c r="A200" s="864"/>
      <c r="B200" s="135" t="s">
        <v>398</v>
      </c>
      <c r="C200" s="137" t="s">
        <v>156</v>
      </c>
      <c r="D200" s="137">
        <v>1</v>
      </c>
      <c r="E200" s="137">
        <v>1</v>
      </c>
      <c r="F200" s="137">
        <v>1</v>
      </c>
      <c r="G200" s="139">
        <f t="shared" si="0"/>
        <v>15.625</v>
      </c>
      <c r="H200" s="140">
        <v>3</v>
      </c>
      <c r="I200" s="140">
        <v>7.5</v>
      </c>
      <c r="J200" s="140">
        <f>H200/Main!$D$9</f>
        <v>0.6</v>
      </c>
      <c r="K200" s="140">
        <f>I200/Main!$D$10</f>
        <v>3.75</v>
      </c>
      <c r="L200" s="140">
        <f t="shared" si="1"/>
        <v>6.25</v>
      </c>
      <c r="M200" s="140">
        <v>1</v>
      </c>
      <c r="N200" s="143"/>
      <c r="O200" s="143"/>
      <c r="P200" s="143"/>
      <c r="Q200" s="145"/>
      <c r="R200" s="143"/>
      <c r="S200" s="146"/>
      <c r="T200" s="146"/>
      <c r="U200" s="143"/>
      <c r="V200" s="143"/>
      <c r="W200" s="146"/>
      <c r="X200" s="146"/>
      <c r="Y200" s="143"/>
      <c r="Z200" s="143"/>
      <c r="AA200" s="143"/>
      <c r="AB200" s="143"/>
      <c r="AC200" s="414" t="s">
        <v>34</v>
      </c>
      <c r="AD200" s="167">
        <v>4</v>
      </c>
      <c r="AE200" s="133">
        <v>0</v>
      </c>
      <c r="AF200" s="133">
        <v>0</v>
      </c>
      <c r="AG200" s="133">
        <v>0</v>
      </c>
      <c r="AH200" s="133">
        <v>0</v>
      </c>
      <c r="AI200" s="133">
        <v>0</v>
      </c>
      <c r="AJ200" s="133">
        <v>0</v>
      </c>
      <c r="AK200" s="133">
        <v>0</v>
      </c>
      <c r="AL200" s="133">
        <v>0</v>
      </c>
      <c r="AM200" s="133">
        <v>0</v>
      </c>
      <c r="AN200" s="133">
        <v>0</v>
      </c>
      <c r="AO200" s="133">
        <v>0</v>
      </c>
      <c r="AP200" s="133">
        <v>0</v>
      </c>
      <c r="AQ200" s="133">
        <v>0</v>
      </c>
      <c r="AR200" s="133">
        <v>0</v>
      </c>
      <c r="AS200" s="133">
        <v>0</v>
      </c>
      <c r="AT200" s="133">
        <v>0</v>
      </c>
      <c r="AU200" s="133">
        <v>0</v>
      </c>
      <c r="AV200" s="133">
        <v>0</v>
      </c>
      <c r="AW200" s="133">
        <v>0</v>
      </c>
      <c r="AX200" s="133">
        <v>0</v>
      </c>
      <c r="AY200" s="406">
        <f t="shared" ref="AY200:BS200" si="807">IF(AD200 = 0, "", AD200)</f>
        <v>4</v>
      </c>
      <c r="AZ200" s="137" t="str">
        <f t="shared" si="807"/>
        <v/>
      </c>
      <c r="BA200" s="137" t="str">
        <f t="shared" si="807"/>
        <v/>
      </c>
      <c r="BB200" s="137" t="str">
        <f t="shared" si="807"/>
        <v/>
      </c>
      <c r="BC200" s="137" t="str">
        <f t="shared" si="807"/>
        <v/>
      </c>
      <c r="BD200" s="137" t="str">
        <f t="shared" si="807"/>
        <v/>
      </c>
      <c r="BE200" s="137" t="str">
        <f t="shared" si="807"/>
        <v/>
      </c>
      <c r="BF200" s="137" t="str">
        <f t="shared" si="807"/>
        <v/>
      </c>
      <c r="BG200" s="137" t="str">
        <f t="shared" si="807"/>
        <v/>
      </c>
      <c r="BH200" s="137" t="str">
        <f t="shared" si="807"/>
        <v/>
      </c>
      <c r="BI200" s="137" t="str">
        <f t="shared" si="807"/>
        <v/>
      </c>
      <c r="BJ200" s="137" t="str">
        <f t="shared" si="807"/>
        <v/>
      </c>
      <c r="BK200" s="137" t="str">
        <f t="shared" si="807"/>
        <v/>
      </c>
      <c r="BL200" s="137" t="str">
        <f t="shared" si="807"/>
        <v/>
      </c>
      <c r="BM200" s="137" t="str">
        <f t="shared" si="807"/>
        <v/>
      </c>
      <c r="BN200" s="137" t="str">
        <f t="shared" si="807"/>
        <v/>
      </c>
      <c r="BO200" s="137" t="str">
        <f t="shared" si="807"/>
        <v/>
      </c>
      <c r="BP200" s="137" t="str">
        <f t="shared" si="807"/>
        <v/>
      </c>
      <c r="BQ200" s="137" t="str">
        <f t="shared" si="807"/>
        <v/>
      </c>
      <c r="BR200" s="137" t="str">
        <f t="shared" si="807"/>
        <v/>
      </c>
      <c r="BS200" s="169" t="str">
        <f t="shared" si="807"/>
        <v/>
      </c>
      <c r="BT200" s="174" t="e">
        <f>$AY200*Assembly!Z$4+$AZ200*Assembly!Z$5+$BA200*Assembly!Z$6+$BB200*Assembly!Z$7+$BC200*Assembly!Z$8+$BD200*Assembly!Z$9+$BE200*Assembly!Z$10+$BF200*Assembly!Z$11+$BG200*Assembly!Z$12+$BH200*Assembly!Z$13+$BI200*Assembly!Z$14+$BJ200*Assembly!Z$15+$BK200*Assembly!Z$16+$BL200*Assembly!Z$17+$BM200*Assembly!Z$18+$BN200*Assembly!Z$19+$BO200*Assembly!Z$20+$BP200*Assembly!Z$21+$BQ200*Assembly!Z$22+$BR200*Assembly!Z$23+$BS200*Assembly!Z$24</f>
        <v>#VALUE!</v>
      </c>
      <c r="BU200" s="133" t="e">
        <f t="shared" si="3"/>
        <v>#VALUE!</v>
      </c>
      <c r="BV200" s="133"/>
      <c r="BW200" s="133" t="e">
        <f>$AY200*Assembly!AD$4+$AZ200*Assembly!AD$5+$BA200*Assembly!AD$6+$BB200*Assembly!AD$7+$BC200*Assembly!AD$8+$BD200*Assembly!AD$9+$BE200*Assembly!AD$10+$BF200*Assembly!AD$11+$BG200*Assembly!AD$12+$BH200*Assembly!AD$13+$BI200*Assembly!AD$14+$BJ200*Assembly!AD$15+$BK200*Assembly!AD$16+$BL200*Assembly!AD$17+$BM200*Assembly!AD$18+$BN200*Assembly!AD$19+$BO200*Assembly!AD$20+$BP200*Assembly!AD$21+$BQ200*Assembly!AD$22+$BR200*Assembly!AD$23+$BS200*Assembly!AD$24</f>
        <v>#VALUE!</v>
      </c>
      <c r="BX200" s="177" t="e">
        <f t="shared" si="4"/>
        <v>#VALUE!</v>
      </c>
      <c r="BY200" s="178" t="e">
        <f t="shared" si="5"/>
        <v>#VALUE!</v>
      </c>
      <c r="BZ200" s="179" t="e">
        <f t="shared" si="6"/>
        <v>#VALUE!</v>
      </c>
      <c r="CA200" s="178" t="e">
        <f t="shared" si="7"/>
        <v>#VALUE!</v>
      </c>
      <c r="CB200" s="133" t="e">
        <f>$AY200*Assembly!Y$4+$AZ200*Assembly!Y$5+$BA200*Assembly!Y$6+$BB200*Assembly!Y$7+$BC200*Assembly!Y$8+$BD200*Assembly!Y$9+$BE200*Assembly!Y$10+$BF200*Assembly!Y$11+$BG200*Assembly!Y$12+$BH200*Assembly!Y$13+$BI200*Assembly!Y$14+$BJ200*Assembly!Y$15+$BK200*Assembly!Y$16+$BL200*Assembly!Y$17+$BM200*Assembly!Y$18+$BN200*Assembly!Y$19+$BO200*Assembly!Y$20+$BP200*Assembly!Y$21+$BQ200*Assembly!Y$22+$BR200*Assembly!Y$23+$BS200*Assembly!Y$24</f>
        <v>#VALUE!</v>
      </c>
      <c r="CC200" s="133" t="e">
        <f t="shared" si="8"/>
        <v>#VALUE!</v>
      </c>
      <c r="CD200" s="130" t="e">
        <f t="shared" si="9"/>
        <v>#VALUE!</v>
      </c>
      <c r="CE200" s="183" t="e">
        <f>$AY200*Assembly!AC$4+$AZ200*Assembly!AC$5+$BA200*Assembly!AC$6+$BB200*Assembly!AC$7+$BC200*Assembly!AC$8+$BD200*Assembly!AC$9+$BE200*Assembly!AC$10+$BF200*Assembly!AC$11+$BG200*Assembly!AC$12+$BH200*Assembly!AC$13+$BI200*Assembly!AC$14+$BJ200*Assembly!AC$15+$BK200*Assembly!AC$16+$BL200*Assembly!AC$17+$BM200*Assembly!AC$18+$BN200*Assembly!AC$19+$BO200*Assembly!AC$20+$BP200*Assembly!AC$21+$BQ200*Assembly!AC$22+$BR200*Assembly!AC$23+$BS200*Assembly!AC$24</f>
        <v>#VALUE!</v>
      </c>
      <c r="CF200" s="145" t="e">
        <f>$AY200*Assembly!M$4+$AZ200*Assembly!M$5+$BA200*Assembly!M$6+$BB200*Assembly!M$7+$BC200*Assembly!M$8+$BD200*Assembly!M$9+$BE200*Assembly!M$10+$BF200*Assembly!M$11+$BG200*Assembly!M$12+$BH200*Assembly!M$13+$BI200*Assembly!M$14+$BJ200*Assembly!M$15+$BK200*Assembly!M$16+$BL200*Assembly!M$17+$BM200*Assembly!M$18+$BN200*Assembly!M$19+$BO200*Assembly!M$20+$BP200*Assembly!M$21+$BQ200*Assembly!M$22+$BR200*Assembly!M$23+$BS200*Assembly!M$24</f>
        <v>#VALUE!</v>
      </c>
      <c r="CG200" s="145" t="e">
        <f>$AY200*Assembly!N$4+$AZ200*Assembly!N$5+$BA200*Assembly!N$6+$BB200*Assembly!N$7+$BC200*Assembly!N$8+$BD200*Assembly!N$9+$BE200*Assembly!N$10+$BF200*Assembly!N$11+$BG200*Assembly!N$12+$BH200*Assembly!N$13+$BI200*Assembly!N$14+$BJ200*Assembly!N$15+$BK200*Assembly!N$16+$BL200*Assembly!N$17+$BM200*Assembly!N$18+$BN200*Assembly!N$19+$BO200*Assembly!N$20+$BP200*Assembly!N$21+$BQ200*Assembly!N$22+$BR200*Assembly!N$23+$BS200*Assembly!N$24</f>
        <v>#VALUE!</v>
      </c>
      <c r="CH200" s="145" t="e">
        <f>$AY200*Assembly!O$4+$AZ200*Assembly!O$5+$BA200*Assembly!O$6+$BB200*Assembly!O$7+$BC200*Assembly!O$8+$BD200*Assembly!O$9+$BE200*Assembly!O$10+$BF200*Assembly!O$11+$BG200*Assembly!O$12+$BH200*Assembly!O$13+$BI200*Assembly!O$14+$BJ200*Assembly!O$15+$BK200*Assembly!O$16+$BL200*Assembly!O$17+$BM200*Assembly!O$18+$BN200*Assembly!O$19+$BO200*Assembly!O$20+$BP200*Assembly!O$21+$BQ200*Assembly!O$22+$BR200*Assembly!O$23+$BS200*Assembly!O$24</f>
        <v>#VALUE!</v>
      </c>
      <c r="CI200" s="140" t="e">
        <f>$AY200*Assembly!P$4+$AZ200*Assembly!P$5+$BA200*Assembly!P$6+$BB200*Assembly!P$7+$BC200*Assembly!P$8+$BD200*Assembly!P$9+$BE200*Assembly!P$10+$BF200*Assembly!P$11+$BG200*Assembly!P$12+$BH200*Assembly!P$13+$BI200*Assembly!P$14+$BJ200*Assembly!P$15+$BK200*Assembly!P$16+$BL200*Assembly!P$17+$BM200*Assembly!P$18+$BN200*Assembly!P$19+$BO200*Assembly!P$20+$BP200*Assembly!P$21+$BQ200*Assembly!P$22+$BR200*Assembly!P$23+$BS200*Assembly!P$24</f>
        <v>#VALUE!</v>
      </c>
      <c r="CJ200" s="140" t="e">
        <f>$AY200*Assembly!Q$4+$AZ200*Assembly!Q$5+$BA200*Assembly!Q$6+$BB200*Assembly!Q$7+$BC200*Assembly!Q$8+$BD200*Assembly!Q$9+$BE200*Assembly!Q$10+$BF200*Assembly!Q$11+$BG200*Assembly!Q$12+$BH200*Assembly!Q$13+$BI200*Assembly!Q$14+$BJ200*Assembly!Q$15+$BK200*Assembly!Q$16+$BL200*Assembly!Q$17+$BM200*Assembly!Q$18+$BN200*Assembly!Q$19+$BO200*Assembly!Q$20+$BP200*Assembly!Q$21+$BQ200*Assembly!Q$22+$BR200*Assembly!Q$23+$BS200*Assembly!Q$24</f>
        <v>#VALUE!</v>
      </c>
      <c r="CK200" s="145" t="e">
        <f>$AY200*Assembly!R$4+$AZ200*Assembly!R$5+$BA200*Assembly!R$6+$BB200*Assembly!R$7+$BC200*Assembly!R$8+$BD200*Assembly!R$9+$BE200*Assembly!R$10+$BF200*Assembly!R$11+$BG200*Assembly!R$12+$BH200*Assembly!R$13+$BI200*Assembly!R$14+$BJ200*Assembly!R$15+$BK200*Assembly!R$16+$BL200*Assembly!R$17+$BM200*Assembly!R$18+$BN200*Assembly!R$19+$BO200*Assembly!R$20+$BP200*Assembly!R$21+$BQ200*Assembly!R$22+$BR200*Assembly!R$23+$BS200*Assembly!R$24</f>
        <v>#VALUE!</v>
      </c>
      <c r="CL200" s="140" t="e">
        <f>$AY200*Assembly!S$4+$AZ200*Assembly!S$5+$BA200*Assembly!S$6+$BB200*Assembly!S$7+$BC200*Assembly!S$8+$BD200*Assembly!S$9+$BE200*Assembly!S$10+$BF200*Assembly!S$11+$BG200*Assembly!S$12+$BH200*Assembly!S$13+$BI200*Assembly!S$14+$BJ200*Assembly!S$15+$BK200*Assembly!S$16+$BL200*Assembly!S$17+$BM200*Assembly!S$18+$BN200*Assembly!S$19+$BO200*Assembly!S$20+$BP200*Assembly!S$21+$BQ200*Assembly!S$22+$BR200*Assembly!S$23+$BS200*Assembly!S$24</f>
        <v>#VALUE!</v>
      </c>
      <c r="CM200" s="140" t="e">
        <f>$AY200*Assembly!T$4+$AZ200*Assembly!T$5+$BA200*Assembly!T$6+$BB200*Assembly!T$7+$BC200*Assembly!T$8+$BD200*Assembly!T$9+$BE200*Assembly!T$10+$BF200*Assembly!T$11+$BG200*Assembly!T$12+$BH200*Assembly!T$13+$BI200*Assembly!T$14+$BJ200*Assembly!T$15+$BK200*Assembly!T$16+$BL200*Assembly!T$17+$BM200*Assembly!T$18+$BN200*Assembly!T$19+$BO200*Assembly!T$20+$BP200*Assembly!T$21+$BQ200*Assembly!T$22+$BR200*Assembly!T$23+$BS200*Assembly!T$24</f>
        <v>#VALUE!</v>
      </c>
      <c r="CN200" s="140" t="e">
        <f>$AY200*Assembly!U$4+$AZ200*Assembly!U$5+$BA200*Assembly!U$6+$BB200*Assembly!U$7+$BC200*Assembly!U$8+$BD200*Assembly!U$9+$BE200*Assembly!U$10+$BF200*Assembly!U$11+$BG200*Assembly!U$12+$BH200*Assembly!U$13+$BI200*Assembly!U$14+$BJ200*Assembly!U$15+$BK200*Assembly!U$16+$BL200*Assembly!U$17+$BM200*Assembly!U$18+$BN200*Assembly!U$19+$BO200*Assembly!U$20+$BP200*Assembly!U$21+$BQ200*Assembly!U$22+$BR200*Assembly!U$23+$BS200*Assembly!U$24</f>
        <v>#VALUE!</v>
      </c>
      <c r="CO200" s="145" t="e">
        <f>$AY200*Assembly!V$4+$AZ200*Assembly!V$5+$BA200*Assembly!V$6+$BB200*Assembly!V$7+$BC200*Assembly!V$8+$BD200*Assembly!V$9+$BE200*Assembly!V$10+$BF200*Assembly!V$11+$BG200*Assembly!V$12+$BH200*Assembly!V$13+$BI200*Assembly!V$14+$BJ200*Assembly!V$15+$BK200*Assembly!V$16+$BL200*Assembly!V$17+$BM200*Assembly!V$18+$BN200*Assembly!V$19+$BO200*Assembly!V$20+$BP200*Assembly!V$21+$BQ200*Assembly!V$22+$BR200*Assembly!V$23+$BS200*Assembly!V$24</f>
        <v>#VALUE!</v>
      </c>
      <c r="CP200" s="145" t="e">
        <f>CF200*Refining!$F$3</f>
        <v>#VALUE!</v>
      </c>
      <c r="CQ200" s="145" t="e">
        <f>CG200*Refining!$F$4</f>
        <v>#VALUE!</v>
      </c>
      <c r="CR200" s="145" t="e">
        <f>CH200*Refining!$F$5</f>
        <v>#VALUE!</v>
      </c>
      <c r="CS200" s="145" t="e">
        <f>CI200*Refining!$F$6</f>
        <v>#VALUE!</v>
      </c>
      <c r="CT200" s="145" t="e">
        <f>CJ200*Refining!$F$7</f>
        <v>#VALUE!</v>
      </c>
      <c r="CU200" s="145" t="e">
        <f>CK200*Refining!$F$8</f>
        <v>#VALUE!</v>
      </c>
      <c r="CV200" s="145" t="e">
        <f>CL200*Refining!$F$9</f>
        <v>#VALUE!</v>
      </c>
      <c r="CW200" s="145" t="e">
        <f>CM200*Refining!$F$10</f>
        <v>#VALUE!</v>
      </c>
      <c r="CX200" s="145" t="e">
        <f>CN200*Refining!$F$11</f>
        <v>#VALUE!</v>
      </c>
      <c r="CY200" s="145" t="e">
        <f>CO200*Refining!$F$12</f>
        <v>#VALUE!</v>
      </c>
      <c r="CZ200" s="185" t="e">
        <f t="shared" ref="CZ200:DS200" si="808">IF(CF200 = 0, "", CF200)</f>
        <v>#VALUE!</v>
      </c>
      <c r="DA200" s="186" t="e">
        <f t="shared" si="808"/>
        <v>#VALUE!</v>
      </c>
      <c r="DB200" s="186" t="e">
        <f t="shared" si="808"/>
        <v>#VALUE!</v>
      </c>
      <c r="DC200" s="186" t="e">
        <f t="shared" si="808"/>
        <v>#VALUE!</v>
      </c>
      <c r="DD200" s="186" t="e">
        <f t="shared" si="808"/>
        <v>#VALUE!</v>
      </c>
      <c r="DE200" s="186" t="e">
        <f t="shared" si="808"/>
        <v>#VALUE!</v>
      </c>
      <c r="DF200" s="186" t="e">
        <f t="shared" si="808"/>
        <v>#VALUE!</v>
      </c>
      <c r="DG200" s="186" t="e">
        <f t="shared" si="808"/>
        <v>#VALUE!</v>
      </c>
      <c r="DH200" s="186" t="e">
        <f t="shared" si="808"/>
        <v>#VALUE!</v>
      </c>
      <c r="DI200" s="187" t="e">
        <f t="shared" si="808"/>
        <v>#VALUE!</v>
      </c>
      <c r="DJ200" s="185" t="e">
        <f t="shared" si="808"/>
        <v>#VALUE!</v>
      </c>
      <c r="DK200" s="186" t="e">
        <f t="shared" si="808"/>
        <v>#VALUE!</v>
      </c>
      <c r="DL200" s="186" t="e">
        <f t="shared" si="808"/>
        <v>#VALUE!</v>
      </c>
      <c r="DM200" s="186" t="e">
        <f t="shared" si="808"/>
        <v>#VALUE!</v>
      </c>
      <c r="DN200" s="211" t="e">
        <f t="shared" si="808"/>
        <v>#VALUE!</v>
      </c>
      <c r="DO200" s="186" t="e">
        <f t="shared" si="808"/>
        <v>#VALUE!</v>
      </c>
      <c r="DP200" s="186" t="e">
        <f t="shared" si="808"/>
        <v>#VALUE!</v>
      </c>
      <c r="DQ200" s="186" t="e">
        <f t="shared" si="808"/>
        <v>#VALUE!</v>
      </c>
      <c r="DR200" s="186" t="e">
        <f t="shared" si="808"/>
        <v>#VALUE!</v>
      </c>
      <c r="DS200" s="187" t="e">
        <f t="shared" si="808"/>
        <v>#VALUE!</v>
      </c>
      <c r="DT200" s="185" t="e">
        <f t="shared" si="11"/>
        <v>#VALUE!</v>
      </c>
      <c r="DU200" s="189" t="e">
        <f t="shared" si="12"/>
        <v>#VALUE!</v>
      </c>
      <c r="DV200" s="133" t="e">
        <f>CZ200*'Ores &amp; Ingots'!$C$3+DA200*'Ores &amp; Ingots'!$C$4+DB200*'Ores &amp; Ingots'!$C$5+DC200*'Ores &amp; Ingots'!$C$6+DD200*'Ores &amp; Ingots'!$C$7+DE200*'Ores &amp; Ingots'!$C$8+DF200*'Ores &amp; Ingots'!$C$9+DG200*'Ores &amp; Ingots'!$C$10+DH200*'Ores &amp; Ingots'!$C$11+DI200*'Ores &amp; Ingots'!$C$12</f>
        <v>#VALUE!</v>
      </c>
      <c r="DW200" s="133" t="e">
        <f>DJ200*'Ores &amp; Ingots'!$B$3+DK200*'Ores &amp; Ingots'!$B$4+DL200*'Ores &amp; Ingots'!$B$5+DM200*'Ores &amp; Ingots'!$B$6+DN200*'Ores &amp; Ingots'!$B$7+DO200*'Ores &amp; Ingots'!$B$8+DP200*'Ores &amp; Ingots'!$B$9+DQ200*'Ores &amp; Ingots'!$B$10+DR200*'Ores &amp; Ingots'!$B$11+DS200*'Ores &amp; Ingots'!$B$12</f>
        <v>#VALUE!</v>
      </c>
      <c r="DX200" s="189" t="e">
        <f>CZ200*Refining!$G$3+DA200*Refining!$G$4+DB200*Refining!$G$5+DC200*Refining!$G$6+DD200*Refining!$G$7+DE200*Refining!$G$8+DF200*Refining!$G$9+DG200*Refining!$G$10+DH200*Refining!$G$11+DI200*Refining!$G$12</f>
        <v>#VALUE!</v>
      </c>
      <c r="DY200" s="189" t="e">
        <f t="shared" si="13"/>
        <v>#VALUE!</v>
      </c>
      <c r="DZ200" s="192" t="e">
        <f t="shared" si="14"/>
        <v>#VALUE!</v>
      </c>
      <c r="EA200" s="185" t="e">
        <f t="shared" si="15"/>
        <v>#VALUE!</v>
      </c>
      <c r="EB200" s="194" t="e">
        <f t="shared" ref="EB200:EC200" si="809">EA200/60</f>
        <v>#VALUE!</v>
      </c>
      <c r="EC200" s="194" t="e">
        <f t="shared" si="809"/>
        <v>#VALUE!</v>
      </c>
      <c r="ED200" s="185" t="e">
        <f t="shared" si="17"/>
        <v>#VALUE!</v>
      </c>
      <c r="EE200" s="194" t="e">
        <f t="shared" ref="EE200:EF200" si="810">ED200/1000</f>
        <v>#VALUE!</v>
      </c>
      <c r="EF200" s="196" t="e">
        <f t="shared" si="810"/>
        <v>#VALUE!</v>
      </c>
      <c r="EG200" s="130" t="e">
        <f t="shared" si="19"/>
        <v>#VALUE!</v>
      </c>
      <c r="EH200" s="132" t="e">
        <f t="shared" si="20"/>
        <v>#VALUE!</v>
      </c>
      <c r="EI200" s="133">
        <v>16</v>
      </c>
    </row>
    <row r="201" spans="1:139" ht="12.75" x14ac:dyDescent="0.2">
      <c r="A201" s="864"/>
      <c r="B201" s="135" t="s">
        <v>399</v>
      </c>
      <c r="C201" s="137" t="s">
        <v>156</v>
      </c>
      <c r="D201" s="137">
        <v>1</v>
      </c>
      <c r="E201" s="137">
        <v>1</v>
      </c>
      <c r="F201" s="137">
        <v>1</v>
      </c>
      <c r="G201" s="139">
        <f t="shared" si="0"/>
        <v>15.625</v>
      </c>
      <c r="H201" s="140">
        <v>8</v>
      </c>
      <c r="I201" s="140">
        <v>20</v>
      </c>
      <c r="J201" s="140">
        <f>H201/Main!$D$9</f>
        <v>1.6</v>
      </c>
      <c r="K201" s="140">
        <f>I201/Main!$D$10</f>
        <v>10</v>
      </c>
      <c r="L201" s="140">
        <f t="shared" si="1"/>
        <v>6.25</v>
      </c>
      <c r="M201" s="140">
        <v>1</v>
      </c>
      <c r="N201" s="143"/>
      <c r="O201" s="143"/>
      <c r="P201" s="143"/>
      <c r="Q201" s="145"/>
      <c r="R201" s="143"/>
      <c r="S201" s="146"/>
      <c r="T201" s="146"/>
      <c r="U201" s="143"/>
      <c r="V201" s="143"/>
      <c r="W201" s="146"/>
      <c r="X201" s="146"/>
      <c r="Y201" s="143"/>
      <c r="Z201" s="143"/>
      <c r="AA201" s="143"/>
      <c r="AB201" s="143"/>
      <c r="AC201" s="362" t="s">
        <v>34</v>
      </c>
      <c r="AD201" s="167">
        <v>25</v>
      </c>
      <c r="AE201" s="133">
        <v>0</v>
      </c>
      <c r="AF201" s="133">
        <v>0</v>
      </c>
      <c r="AG201" s="133">
        <v>0</v>
      </c>
      <c r="AH201" s="133">
        <v>0</v>
      </c>
      <c r="AI201" s="133">
        <v>0</v>
      </c>
      <c r="AJ201" s="133">
        <v>0</v>
      </c>
      <c r="AK201" s="133">
        <v>0</v>
      </c>
      <c r="AL201" s="133">
        <v>0</v>
      </c>
      <c r="AM201" s="133">
        <v>0</v>
      </c>
      <c r="AN201" s="133">
        <v>0</v>
      </c>
      <c r="AO201" s="133">
        <v>0</v>
      </c>
      <c r="AP201" s="133">
        <v>0</v>
      </c>
      <c r="AQ201" s="133">
        <v>0</v>
      </c>
      <c r="AR201" s="133">
        <v>0</v>
      </c>
      <c r="AS201" s="133">
        <v>0</v>
      </c>
      <c r="AT201" s="133">
        <v>0</v>
      </c>
      <c r="AU201" s="133">
        <v>0</v>
      </c>
      <c r="AV201" s="133">
        <v>0</v>
      </c>
      <c r="AW201" s="133">
        <v>0</v>
      </c>
      <c r="AX201" s="133">
        <v>0</v>
      </c>
      <c r="AY201" s="406">
        <f t="shared" ref="AY201:BS201" si="811">IF(AD201 = 0, "", AD201)</f>
        <v>25</v>
      </c>
      <c r="AZ201" s="137" t="str">
        <f t="shared" si="811"/>
        <v/>
      </c>
      <c r="BA201" s="137" t="str">
        <f t="shared" si="811"/>
        <v/>
      </c>
      <c r="BB201" s="137" t="str">
        <f t="shared" si="811"/>
        <v/>
      </c>
      <c r="BC201" s="137" t="str">
        <f t="shared" si="811"/>
        <v/>
      </c>
      <c r="BD201" s="137" t="str">
        <f t="shared" si="811"/>
        <v/>
      </c>
      <c r="BE201" s="137" t="str">
        <f t="shared" si="811"/>
        <v/>
      </c>
      <c r="BF201" s="137" t="str">
        <f t="shared" si="811"/>
        <v/>
      </c>
      <c r="BG201" s="137" t="str">
        <f t="shared" si="811"/>
        <v/>
      </c>
      <c r="BH201" s="137" t="str">
        <f t="shared" si="811"/>
        <v/>
      </c>
      <c r="BI201" s="137" t="str">
        <f t="shared" si="811"/>
        <v/>
      </c>
      <c r="BJ201" s="137" t="str">
        <f t="shared" si="811"/>
        <v/>
      </c>
      <c r="BK201" s="137" t="str">
        <f t="shared" si="811"/>
        <v/>
      </c>
      <c r="BL201" s="137" t="str">
        <f t="shared" si="811"/>
        <v/>
      </c>
      <c r="BM201" s="137" t="str">
        <f t="shared" si="811"/>
        <v/>
      </c>
      <c r="BN201" s="137" t="str">
        <f t="shared" si="811"/>
        <v/>
      </c>
      <c r="BO201" s="137" t="str">
        <f t="shared" si="811"/>
        <v/>
      </c>
      <c r="BP201" s="137" t="str">
        <f t="shared" si="811"/>
        <v/>
      </c>
      <c r="BQ201" s="137" t="str">
        <f t="shared" si="811"/>
        <v/>
      </c>
      <c r="BR201" s="137" t="str">
        <f t="shared" si="811"/>
        <v/>
      </c>
      <c r="BS201" s="169" t="str">
        <f t="shared" si="811"/>
        <v/>
      </c>
      <c r="BT201" s="174" t="e">
        <f>$AY201*Assembly!Z$4+$AZ201*Assembly!Z$5+$BA201*Assembly!Z$6+$BB201*Assembly!Z$7+$BC201*Assembly!Z$8+$BD201*Assembly!Z$9+$BE201*Assembly!Z$10+$BF201*Assembly!Z$11+$BG201*Assembly!Z$12+$BH201*Assembly!Z$13+$BI201*Assembly!Z$14+$BJ201*Assembly!Z$15+$BK201*Assembly!Z$16+$BL201*Assembly!Z$17+$BM201*Assembly!Z$18+$BN201*Assembly!Z$19+$BO201*Assembly!Z$20+$BP201*Assembly!Z$21+$BQ201*Assembly!Z$22+$BR201*Assembly!Z$23+$BS201*Assembly!Z$24</f>
        <v>#VALUE!</v>
      </c>
      <c r="BU201" s="133" t="e">
        <f t="shared" si="3"/>
        <v>#VALUE!</v>
      </c>
      <c r="BV201" s="133"/>
      <c r="BW201" s="133" t="e">
        <f>$AY201*Assembly!AD$4+$AZ201*Assembly!AD$5+$BA201*Assembly!AD$6+$BB201*Assembly!AD$7+$BC201*Assembly!AD$8+$BD201*Assembly!AD$9+$BE201*Assembly!AD$10+$BF201*Assembly!AD$11+$BG201*Assembly!AD$12+$BH201*Assembly!AD$13+$BI201*Assembly!AD$14+$BJ201*Assembly!AD$15+$BK201*Assembly!AD$16+$BL201*Assembly!AD$17+$BM201*Assembly!AD$18+$BN201*Assembly!AD$19+$BO201*Assembly!AD$20+$BP201*Assembly!AD$21+$BQ201*Assembly!AD$22+$BR201*Assembly!AD$23+$BS201*Assembly!AD$24</f>
        <v>#VALUE!</v>
      </c>
      <c r="BX201" s="177" t="e">
        <f t="shared" si="4"/>
        <v>#VALUE!</v>
      </c>
      <c r="BY201" s="178" t="e">
        <f t="shared" si="5"/>
        <v>#VALUE!</v>
      </c>
      <c r="BZ201" s="179" t="e">
        <f t="shared" si="6"/>
        <v>#VALUE!</v>
      </c>
      <c r="CA201" s="178" t="e">
        <f t="shared" si="7"/>
        <v>#VALUE!</v>
      </c>
      <c r="CB201" s="133" t="e">
        <f>$AY201*Assembly!Y$4+$AZ201*Assembly!Y$5+$BA201*Assembly!Y$6+$BB201*Assembly!Y$7+$BC201*Assembly!Y$8+$BD201*Assembly!Y$9+$BE201*Assembly!Y$10+$BF201*Assembly!Y$11+$BG201*Assembly!Y$12+$BH201*Assembly!Y$13+$BI201*Assembly!Y$14+$BJ201*Assembly!Y$15+$BK201*Assembly!Y$16+$BL201*Assembly!Y$17+$BM201*Assembly!Y$18+$BN201*Assembly!Y$19+$BO201*Assembly!Y$20+$BP201*Assembly!Y$21+$BQ201*Assembly!Y$22+$BR201*Assembly!Y$23+$BS201*Assembly!Y$24</f>
        <v>#VALUE!</v>
      </c>
      <c r="CC201" s="133" t="e">
        <f t="shared" si="8"/>
        <v>#VALUE!</v>
      </c>
      <c r="CD201" s="130" t="e">
        <f t="shared" si="9"/>
        <v>#VALUE!</v>
      </c>
      <c r="CE201" s="183" t="e">
        <f>$AY201*Assembly!AC$4+$AZ201*Assembly!AC$5+$BA201*Assembly!AC$6+$BB201*Assembly!AC$7+$BC201*Assembly!AC$8+$BD201*Assembly!AC$9+$BE201*Assembly!AC$10+$BF201*Assembly!AC$11+$BG201*Assembly!AC$12+$BH201*Assembly!AC$13+$BI201*Assembly!AC$14+$BJ201*Assembly!AC$15+$BK201*Assembly!AC$16+$BL201*Assembly!AC$17+$BM201*Assembly!AC$18+$BN201*Assembly!AC$19+$BO201*Assembly!AC$20+$BP201*Assembly!AC$21+$BQ201*Assembly!AC$22+$BR201*Assembly!AC$23+$BS201*Assembly!AC$24</f>
        <v>#VALUE!</v>
      </c>
      <c r="CF201" s="145" t="e">
        <f>$AY201*Assembly!M$4+$AZ201*Assembly!M$5+$BA201*Assembly!M$6+$BB201*Assembly!M$7+$BC201*Assembly!M$8+$BD201*Assembly!M$9+$BE201*Assembly!M$10+$BF201*Assembly!M$11+$BG201*Assembly!M$12+$BH201*Assembly!M$13+$BI201*Assembly!M$14+$BJ201*Assembly!M$15+$BK201*Assembly!M$16+$BL201*Assembly!M$17+$BM201*Assembly!M$18+$BN201*Assembly!M$19+$BO201*Assembly!M$20+$BP201*Assembly!M$21+$BQ201*Assembly!M$22+$BR201*Assembly!M$23+$BS201*Assembly!M$24</f>
        <v>#VALUE!</v>
      </c>
      <c r="CG201" s="145" t="e">
        <f>$AY201*Assembly!N$4+$AZ201*Assembly!N$5+$BA201*Assembly!N$6+$BB201*Assembly!N$7+$BC201*Assembly!N$8+$BD201*Assembly!N$9+$BE201*Assembly!N$10+$BF201*Assembly!N$11+$BG201*Assembly!N$12+$BH201*Assembly!N$13+$BI201*Assembly!N$14+$BJ201*Assembly!N$15+$BK201*Assembly!N$16+$BL201*Assembly!N$17+$BM201*Assembly!N$18+$BN201*Assembly!N$19+$BO201*Assembly!N$20+$BP201*Assembly!N$21+$BQ201*Assembly!N$22+$BR201*Assembly!N$23+$BS201*Assembly!N$24</f>
        <v>#VALUE!</v>
      </c>
      <c r="CH201" s="145" t="e">
        <f>$AY201*Assembly!O$4+$AZ201*Assembly!O$5+$BA201*Assembly!O$6+$BB201*Assembly!O$7+$BC201*Assembly!O$8+$BD201*Assembly!O$9+$BE201*Assembly!O$10+$BF201*Assembly!O$11+$BG201*Assembly!O$12+$BH201*Assembly!O$13+$BI201*Assembly!O$14+$BJ201*Assembly!O$15+$BK201*Assembly!O$16+$BL201*Assembly!O$17+$BM201*Assembly!O$18+$BN201*Assembly!O$19+$BO201*Assembly!O$20+$BP201*Assembly!O$21+$BQ201*Assembly!O$22+$BR201*Assembly!O$23+$BS201*Assembly!O$24</f>
        <v>#VALUE!</v>
      </c>
      <c r="CI201" s="140" t="e">
        <f>$AY201*Assembly!P$4+$AZ201*Assembly!P$5+$BA201*Assembly!P$6+$BB201*Assembly!P$7+$BC201*Assembly!P$8+$BD201*Assembly!P$9+$BE201*Assembly!P$10+$BF201*Assembly!P$11+$BG201*Assembly!P$12+$BH201*Assembly!P$13+$BI201*Assembly!P$14+$BJ201*Assembly!P$15+$BK201*Assembly!P$16+$BL201*Assembly!P$17+$BM201*Assembly!P$18+$BN201*Assembly!P$19+$BO201*Assembly!P$20+$BP201*Assembly!P$21+$BQ201*Assembly!P$22+$BR201*Assembly!P$23+$BS201*Assembly!P$24</f>
        <v>#VALUE!</v>
      </c>
      <c r="CJ201" s="140" t="e">
        <f>$AY201*Assembly!Q$4+$AZ201*Assembly!Q$5+$BA201*Assembly!Q$6+$BB201*Assembly!Q$7+$BC201*Assembly!Q$8+$BD201*Assembly!Q$9+$BE201*Assembly!Q$10+$BF201*Assembly!Q$11+$BG201*Assembly!Q$12+$BH201*Assembly!Q$13+$BI201*Assembly!Q$14+$BJ201*Assembly!Q$15+$BK201*Assembly!Q$16+$BL201*Assembly!Q$17+$BM201*Assembly!Q$18+$BN201*Assembly!Q$19+$BO201*Assembly!Q$20+$BP201*Assembly!Q$21+$BQ201*Assembly!Q$22+$BR201*Assembly!Q$23+$BS201*Assembly!Q$24</f>
        <v>#VALUE!</v>
      </c>
      <c r="CK201" s="145" t="e">
        <f>$AY201*Assembly!R$4+$AZ201*Assembly!R$5+$BA201*Assembly!R$6+$BB201*Assembly!R$7+$BC201*Assembly!R$8+$BD201*Assembly!R$9+$BE201*Assembly!R$10+$BF201*Assembly!R$11+$BG201*Assembly!R$12+$BH201*Assembly!R$13+$BI201*Assembly!R$14+$BJ201*Assembly!R$15+$BK201*Assembly!R$16+$BL201*Assembly!R$17+$BM201*Assembly!R$18+$BN201*Assembly!R$19+$BO201*Assembly!R$20+$BP201*Assembly!R$21+$BQ201*Assembly!R$22+$BR201*Assembly!R$23+$BS201*Assembly!R$24</f>
        <v>#VALUE!</v>
      </c>
      <c r="CL201" s="140" t="e">
        <f>$AY201*Assembly!S$4+$AZ201*Assembly!S$5+$BA201*Assembly!S$6+$BB201*Assembly!S$7+$BC201*Assembly!S$8+$BD201*Assembly!S$9+$BE201*Assembly!S$10+$BF201*Assembly!S$11+$BG201*Assembly!S$12+$BH201*Assembly!S$13+$BI201*Assembly!S$14+$BJ201*Assembly!S$15+$BK201*Assembly!S$16+$BL201*Assembly!S$17+$BM201*Assembly!S$18+$BN201*Assembly!S$19+$BO201*Assembly!S$20+$BP201*Assembly!S$21+$BQ201*Assembly!S$22+$BR201*Assembly!S$23+$BS201*Assembly!S$24</f>
        <v>#VALUE!</v>
      </c>
      <c r="CM201" s="140" t="e">
        <f>$AY201*Assembly!T$4+$AZ201*Assembly!T$5+$BA201*Assembly!T$6+$BB201*Assembly!T$7+$BC201*Assembly!T$8+$BD201*Assembly!T$9+$BE201*Assembly!T$10+$BF201*Assembly!T$11+$BG201*Assembly!T$12+$BH201*Assembly!T$13+$BI201*Assembly!T$14+$BJ201*Assembly!T$15+$BK201*Assembly!T$16+$BL201*Assembly!T$17+$BM201*Assembly!T$18+$BN201*Assembly!T$19+$BO201*Assembly!T$20+$BP201*Assembly!T$21+$BQ201*Assembly!T$22+$BR201*Assembly!T$23+$BS201*Assembly!T$24</f>
        <v>#VALUE!</v>
      </c>
      <c r="CN201" s="140" t="e">
        <f>$AY201*Assembly!U$4+$AZ201*Assembly!U$5+$BA201*Assembly!U$6+$BB201*Assembly!U$7+$BC201*Assembly!U$8+$BD201*Assembly!U$9+$BE201*Assembly!U$10+$BF201*Assembly!U$11+$BG201*Assembly!U$12+$BH201*Assembly!U$13+$BI201*Assembly!U$14+$BJ201*Assembly!U$15+$BK201*Assembly!U$16+$BL201*Assembly!U$17+$BM201*Assembly!U$18+$BN201*Assembly!U$19+$BO201*Assembly!U$20+$BP201*Assembly!U$21+$BQ201*Assembly!U$22+$BR201*Assembly!U$23+$BS201*Assembly!U$24</f>
        <v>#VALUE!</v>
      </c>
      <c r="CO201" s="145" t="e">
        <f>$AY201*Assembly!V$4+$AZ201*Assembly!V$5+$BA201*Assembly!V$6+$BB201*Assembly!V$7+$BC201*Assembly!V$8+$BD201*Assembly!V$9+$BE201*Assembly!V$10+$BF201*Assembly!V$11+$BG201*Assembly!V$12+$BH201*Assembly!V$13+$BI201*Assembly!V$14+$BJ201*Assembly!V$15+$BK201*Assembly!V$16+$BL201*Assembly!V$17+$BM201*Assembly!V$18+$BN201*Assembly!V$19+$BO201*Assembly!V$20+$BP201*Assembly!V$21+$BQ201*Assembly!V$22+$BR201*Assembly!V$23+$BS201*Assembly!V$24</f>
        <v>#VALUE!</v>
      </c>
      <c r="CP201" s="145" t="e">
        <f>CF201*Refining!$F$3</f>
        <v>#VALUE!</v>
      </c>
      <c r="CQ201" s="145" t="e">
        <f>CG201*Refining!$F$4</f>
        <v>#VALUE!</v>
      </c>
      <c r="CR201" s="145" t="e">
        <f>CH201*Refining!$F$5</f>
        <v>#VALUE!</v>
      </c>
      <c r="CS201" s="145" t="e">
        <f>CI201*Refining!$F$6</f>
        <v>#VALUE!</v>
      </c>
      <c r="CT201" s="145" t="e">
        <f>CJ201*Refining!$F$7</f>
        <v>#VALUE!</v>
      </c>
      <c r="CU201" s="145" t="e">
        <f>CK201*Refining!$F$8</f>
        <v>#VALUE!</v>
      </c>
      <c r="CV201" s="145" t="e">
        <f>CL201*Refining!$F$9</f>
        <v>#VALUE!</v>
      </c>
      <c r="CW201" s="145" t="e">
        <f>CM201*Refining!$F$10</f>
        <v>#VALUE!</v>
      </c>
      <c r="CX201" s="145" t="e">
        <f>CN201*Refining!$F$11</f>
        <v>#VALUE!</v>
      </c>
      <c r="CY201" s="145" t="e">
        <f>CO201*Refining!$F$12</f>
        <v>#VALUE!</v>
      </c>
      <c r="CZ201" s="185" t="e">
        <f t="shared" ref="CZ201:DS201" si="812">IF(CF201 = 0, "", CF201)</f>
        <v>#VALUE!</v>
      </c>
      <c r="DA201" s="186" t="e">
        <f t="shared" si="812"/>
        <v>#VALUE!</v>
      </c>
      <c r="DB201" s="186" t="e">
        <f t="shared" si="812"/>
        <v>#VALUE!</v>
      </c>
      <c r="DC201" s="186" t="e">
        <f t="shared" si="812"/>
        <v>#VALUE!</v>
      </c>
      <c r="DD201" s="186" t="e">
        <f t="shared" si="812"/>
        <v>#VALUE!</v>
      </c>
      <c r="DE201" s="186" t="e">
        <f t="shared" si="812"/>
        <v>#VALUE!</v>
      </c>
      <c r="DF201" s="186" t="e">
        <f t="shared" si="812"/>
        <v>#VALUE!</v>
      </c>
      <c r="DG201" s="186" t="e">
        <f t="shared" si="812"/>
        <v>#VALUE!</v>
      </c>
      <c r="DH201" s="186" t="e">
        <f t="shared" si="812"/>
        <v>#VALUE!</v>
      </c>
      <c r="DI201" s="187" t="e">
        <f t="shared" si="812"/>
        <v>#VALUE!</v>
      </c>
      <c r="DJ201" s="185" t="e">
        <f t="shared" si="812"/>
        <v>#VALUE!</v>
      </c>
      <c r="DK201" s="186" t="e">
        <f t="shared" si="812"/>
        <v>#VALUE!</v>
      </c>
      <c r="DL201" s="186" t="e">
        <f t="shared" si="812"/>
        <v>#VALUE!</v>
      </c>
      <c r="DM201" s="186" t="e">
        <f t="shared" si="812"/>
        <v>#VALUE!</v>
      </c>
      <c r="DN201" s="211" t="e">
        <f t="shared" si="812"/>
        <v>#VALUE!</v>
      </c>
      <c r="DO201" s="186" t="e">
        <f t="shared" si="812"/>
        <v>#VALUE!</v>
      </c>
      <c r="DP201" s="186" t="e">
        <f t="shared" si="812"/>
        <v>#VALUE!</v>
      </c>
      <c r="DQ201" s="186" t="e">
        <f t="shared" si="812"/>
        <v>#VALUE!</v>
      </c>
      <c r="DR201" s="186" t="e">
        <f t="shared" si="812"/>
        <v>#VALUE!</v>
      </c>
      <c r="DS201" s="187" t="e">
        <f t="shared" si="812"/>
        <v>#VALUE!</v>
      </c>
      <c r="DT201" s="185" t="e">
        <f t="shared" si="11"/>
        <v>#VALUE!</v>
      </c>
      <c r="DU201" s="189" t="e">
        <f t="shared" si="12"/>
        <v>#VALUE!</v>
      </c>
      <c r="DV201" s="133" t="e">
        <f>CZ201*'Ores &amp; Ingots'!$C$3+DA201*'Ores &amp; Ingots'!$C$4+DB201*'Ores &amp; Ingots'!$C$5+DC201*'Ores &amp; Ingots'!$C$6+DD201*'Ores &amp; Ingots'!$C$7+DE201*'Ores &amp; Ingots'!$C$8+DF201*'Ores &amp; Ingots'!$C$9+DG201*'Ores &amp; Ingots'!$C$10+DH201*'Ores &amp; Ingots'!$C$11+DI201*'Ores &amp; Ingots'!$C$12</f>
        <v>#VALUE!</v>
      </c>
      <c r="DW201" s="133" t="e">
        <f>DJ201*'Ores &amp; Ingots'!$B$3+DK201*'Ores &amp; Ingots'!$B$4+DL201*'Ores &amp; Ingots'!$B$5+DM201*'Ores &amp; Ingots'!$B$6+DN201*'Ores &amp; Ingots'!$B$7+DO201*'Ores &amp; Ingots'!$B$8+DP201*'Ores &amp; Ingots'!$B$9+DQ201*'Ores &amp; Ingots'!$B$10+DR201*'Ores &amp; Ingots'!$B$11+DS201*'Ores &amp; Ingots'!$B$12</f>
        <v>#VALUE!</v>
      </c>
      <c r="DX201" s="189" t="e">
        <f>CZ201*Refining!$G$3+DA201*Refining!$G$4+DB201*Refining!$G$5+DC201*Refining!$G$6+DD201*Refining!$G$7+DE201*Refining!$G$8+DF201*Refining!$G$9+DG201*Refining!$G$10+DH201*Refining!$G$11+DI201*Refining!$G$12</f>
        <v>#VALUE!</v>
      </c>
      <c r="DY201" s="189" t="e">
        <f t="shared" si="13"/>
        <v>#VALUE!</v>
      </c>
      <c r="DZ201" s="192" t="e">
        <f t="shared" si="14"/>
        <v>#VALUE!</v>
      </c>
      <c r="EA201" s="185" t="e">
        <f t="shared" si="15"/>
        <v>#VALUE!</v>
      </c>
      <c r="EB201" s="194" t="e">
        <f t="shared" ref="EB201:EC201" si="813">EA201/60</f>
        <v>#VALUE!</v>
      </c>
      <c r="EC201" s="194" t="e">
        <f t="shared" si="813"/>
        <v>#VALUE!</v>
      </c>
      <c r="ED201" s="185" t="e">
        <f t="shared" si="17"/>
        <v>#VALUE!</v>
      </c>
      <c r="EE201" s="194" t="e">
        <f t="shared" ref="EE201:EF201" si="814">ED201/1000</f>
        <v>#VALUE!</v>
      </c>
      <c r="EF201" s="196" t="e">
        <f t="shared" si="814"/>
        <v>#VALUE!</v>
      </c>
      <c r="EG201" s="130" t="e">
        <f t="shared" si="19"/>
        <v>#VALUE!</v>
      </c>
      <c r="EH201" s="132" t="e">
        <f t="shared" si="20"/>
        <v>#VALUE!</v>
      </c>
      <c r="EI201" s="133">
        <v>16</v>
      </c>
    </row>
    <row r="202" spans="1:139" ht="12.75" x14ac:dyDescent="0.2">
      <c r="A202" s="864"/>
      <c r="B202" s="135" t="s">
        <v>400</v>
      </c>
      <c r="C202" s="137" t="s">
        <v>156</v>
      </c>
      <c r="D202" s="137">
        <v>1</v>
      </c>
      <c r="E202" s="137">
        <v>1</v>
      </c>
      <c r="F202" s="137">
        <v>1</v>
      </c>
      <c r="G202" s="139">
        <f t="shared" si="0"/>
        <v>15.625</v>
      </c>
      <c r="H202" s="140">
        <v>3</v>
      </c>
      <c r="I202" s="140">
        <v>7.5</v>
      </c>
      <c r="J202" s="140">
        <f>H202/Main!$D$9</f>
        <v>0.6</v>
      </c>
      <c r="K202" s="140">
        <f>I202/Main!$D$10</f>
        <v>3.75</v>
      </c>
      <c r="L202" s="140">
        <f t="shared" si="1"/>
        <v>6.25</v>
      </c>
      <c r="M202" s="140">
        <v>1</v>
      </c>
      <c r="N202" s="143"/>
      <c r="O202" s="143"/>
      <c r="P202" s="143"/>
      <c r="Q202" s="145"/>
      <c r="R202" s="143"/>
      <c r="S202" s="146"/>
      <c r="T202" s="146"/>
      <c r="U202" s="143"/>
      <c r="V202" s="143"/>
      <c r="W202" s="146"/>
      <c r="X202" s="146"/>
      <c r="Y202" s="143"/>
      <c r="Z202" s="143"/>
      <c r="AA202" s="143"/>
      <c r="AB202" s="143"/>
      <c r="AC202" s="362" t="s">
        <v>28</v>
      </c>
      <c r="AD202" s="167">
        <v>4</v>
      </c>
      <c r="AE202" s="133">
        <v>0</v>
      </c>
      <c r="AF202" s="133">
        <v>0</v>
      </c>
      <c r="AG202" s="133">
        <v>0</v>
      </c>
      <c r="AH202" s="133">
        <v>0</v>
      </c>
      <c r="AI202" s="133">
        <v>0</v>
      </c>
      <c r="AJ202" s="133">
        <v>0</v>
      </c>
      <c r="AK202" s="133">
        <v>0</v>
      </c>
      <c r="AL202" s="133">
        <v>0</v>
      </c>
      <c r="AM202" s="133">
        <v>0</v>
      </c>
      <c r="AN202" s="133">
        <v>0</v>
      </c>
      <c r="AO202" s="133">
        <v>0</v>
      </c>
      <c r="AP202" s="133">
        <v>0</v>
      </c>
      <c r="AQ202" s="133">
        <v>0</v>
      </c>
      <c r="AR202" s="133">
        <v>0</v>
      </c>
      <c r="AS202" s="133">
        <v>0</v>
      </c>
      <c r="AT202" s="133">
        <v>0</v>
      </c>
      <c r="AU202" s="133">
        <v>0</v>
      </c>
      <c r="AV202" s="133">
        <v>0</v>
      </c>
      <c r="AW202" s="133">
        <v>0</v>
      </c>
      <c r="AX202" s="133">
        <v>0</v>
      </c>
      <c r="AY202" s="406">
        <f t="shared" ref="AY202:BS202" si="815">IF(AD202 = 0, "", AD202)</f>
        <v>4</v>
      </c>
      <c r="AZ202" s="137" t="str">
        <f t="shared" si="815"/>
        <v/>
      </c>
      <c r="BA202" s="137" t="str">
        <f t="shared" si="815"/>
        <v/>
      </c>
      <c r="BB202" s="137" t="str">
        <f t="shared" si="815"/>
        <v/>
      </c>
      <c r="BC202" s="137" t="str">
        <f t="shared" si="815"/>
        <v/>
      </c>
      <c r="BD202" s="137" t="str">
        <f t="shared" si="815"/>
        <v/>
      </c>
      <c r="BE202" s="137" t="str">
        <f t="shared" si="815"/>
        <v/>
      </c>
      <c r="BF202" s="137" t="str">
        <f t="shared" si="815"/>
        <v/>
      </c>
      <c r="BG202" s="137" t="str">
        <f t="shared" si="815"/>
        <v/>
      </c>
      <c r="BH202" s="137" t="str">
        <f t="shared" si="815"/>
        <v/>
      </c>
      <c r="BI202" s="137" t="str">
        <f t="shared" si="815"/>
        <v/>
      </c>
      <c r="BJ202" s="137" t="str">
        <f t="shared" si="815"/>
        <v/>
      </c>
      <c r="BK202" s="137" t="str">
        <f t="shared" si="815"/>
        <v/>
      </c>
      <c r="BL202" s="137" t="str">
        <f t="shared" si="815"/>
        <v/>
      </c>
      <c r="BM202" s="137" t="str">
        <f t="shared" si="815"/>
        <v/>
      </c>
      <c r="BN202" s="137" t="str">
        <f t="shared" si="815"/>
        <v/>
      </c>
      <c r="BO202" s="137" t="str">
        <f t="shared" si="815"/>
        <v/>
      </c>
      <c r="BP202" s="137" t="str">
        <f t="shared" si="815"/>
        <v/>
      </c>
      <c r="BQ202" s="137" t="str">
        <f t="shared" si="815"/>
        <v/>
      </c>
      <c r="BR202" s="137" t="str">
        <f t="shared" si="815"/>
        <v/>
      </c>
      <c r="BS202" s="169" t="str">
        <f t="shared" si="815"/>
        <v/>
      </c>
      <c r="BT202" s="174" t="e">
        <f>$AY202*Assembly!Z$4+$AZ202*Assembly!Z$5+$BA202*Assembly!Z$6+$BB202*Assembly!Z$7+$BC202*Assembly!Z$8+$BD202*Assembly!Z$9+$BE202*Assembly!Z$10+$BF202*Assembly!Z$11+$BG202*Assembly!Z$12+$BH202*Assembly!Z$13+$BI202*Assembly!Z$14+$BJ202*Assembly!Z$15+$BK202*Assembly!Z$16+$BL202*Assembly!Z$17+$BM202*Assembly!Z$18+$BN202*Assembly!Z$19+$BO202*Assembly!Z$20+$BP202*Assembly!Z$21+$BQ202*Assembly!Z$22+$BR202*Assembly!Z$23+$BS202*Assembly!Z$24</f>
        <v>#VALUE!</v>
      </c>
      <c r="BU202" s="133" t="e">
        <f t="shared" si="3"/>
        <v>#VALUE!</v>
      </c>
      <c r="BV202" s="133"/>
      <c r="BW202" s="133" t="e">
        <f>$AY202*Assembly!AD$4+$AZ202*Assembly!AD$5+$BA202*Assembly!AD$6+$BB202*Assembly!AD$7+$BC202*Assembly!AD$8+$BD202*Assembly!AD$9+$BE202*Assembly!AD$10+$BF202*Assembly!AD$11+$BG202*Assembly!AD$12+$BH202*Assembly!AD$13+$BI202*Assembly!AD$14+$BJ202*Assembly!AD$15+$BK202*Assembly!AD$16+$BL202*Assembly!AD$17+$BM202*Assembly!AD$18+$BN202*Assembly!AD$19+$BO202*Assembly!AD$20+$BP202*Assembly!AD$21+$BQ202*Assembly!AD$22+$BR202*Assembly!AD$23+$BS202*Assembly!AD$24</f>
        <v>#VALUE!</v>
      </c>
      <c r="BX202" s="177" t="e">
        <f t="shared" si="4"/>
        <v>#VALUE!</v>
      </c>
      <c r="BY202" s="178" t="e">
        <f t="shared" si="5"/>
        <v>#VALUE!</v>
      </c>
      <c r="BZ202" s="179" t="e">
        <f t="shared" si="6"/>
        <v>#VALUE!</v>
      </c>
      <c r="CA202" s="178" t="e">
        <f t="shared" si="7"/>
        <v>#VALUE!</v>
      </c>
      <c r="CB202" s="133" t="e">
        <f>$AY202*Assembly!Y$4+$AZ202*Assembly!Y$5+$BA202*Assembly!Y$6+$BB202*Assembly!Y$7+$BC202*Assembly!Y$8+$BD202*Assembly!Y$9+$BE202*Assembly!Y$10+$BF202*Assembly!Y$11+$BG202*Assembly!Y$12+$BH202*Assembly!Y$13+$BI202*Assembly!Y$14+$BJ202*Assembly!Y$15+$BK202*Assembly!Y$16+$BL202*Assembly!Y$17+$BM202*Assembly!Y$18+$BN202*Assembly!Y$19+$BO202*Assembly!Y$20+$BP202*Assembly!Y$21+$BQ202*Assembly!Y$22+$BR202*Assembly!Y$23+$BS202*Assembly!Y$24</f>
        <v>#VALUE!</v>
      </c>
      <c r="CC202" s="133" t="e">
        <f t="shared" si="8"/>
        <v>#VALUE!</v>
      </c>
      <c r="CD202" s="130" t="e">
        <f t="shared" si="9"/>
        <v>#VALUE!</v>
      </c>
      <c r="CE202" s="183" t="e">
        <f>$AY202*Assembly!AC$4+$AZ202*Assembly!AC$5+$BA202*Assembly!AC$6+$BB202*Assembly!AC$7+$BC202*Assembly!AC$8+$BD202*Assembly!AC$9+$BE202*Assembly!AC$10+$BF202*Assembly!AC$11+$BG202*Assembly!AC$12+$BH202*Assembly!AC$13+$BI202*Assembly!AC$14+$BJ202*Assembly!AC$15+$BK202*Assembly!AC$16+$BL202*Assembly!AC$17+$BM202*Assembly!AC$18+$BN202*Assembly!AC$19+$BO202*Assembly!AC$20+$BP202*Assembly!AC$21+$BQ202*Assembly!AC$22+$BR202*Assembly!AC$23+$BS202*Assembly!AC$24</f>
        <v>#VALUE!</v>
      </c>
      <c r="CF202" s="145" t="e">
        <f>$AY202*Assembly!M$4+$AZ202*Assembly!M$5+$BA202*Assembly!M$6+$BB202*Assembly!M$7+$BC202*Assembly!M$8+$BD202*Assembly!M$9+$BE202*Assembly!M$10+$BF202*Assembly!M$11+$BG202*Assembly!M$12+$BH202*Assembly!M$13+$BI202*Assembly!M$14+$BJ202*Assembly!M$15+$BK202*Assembly!M$16+$BL202*Assembly!M$17+$BM202*Assembly!M$18+$BN202*Assembly!M$19+$BO202*Assembly!M$20+$BP202*Assembly!M$21+$BQ202*Assembly!M$22+$BR202*Assembly!M$23+$BS202*Assembly!M$24</f>
        <v>#VALUE!</v>
      </c>
      <c r="CG202" s="145" t="e">
        <f>$AY202*Assembly!N$4+$AZ202*Assembly!N$5+$BA202*Assembly!N$6+$BB202*Assembly!N$7+$BC202*Assembly!N$8+$BD202*Assembly!N$9+$BE202*Assembly!N$10+$BF202*Assembly!N$11+$BG202*Assembly!N$12+$BH202*Assembly!N$13+$BI202*Assembly!N$14+$BJ202*Assembly!N$15+$BK202*Assembly!N$16+$BL202*Assembly!N$17+$BM202*Assembly!N$18+$BN202*Assembly!N$19+$BO202*Assembly!N$20+$BP202*Assembly!N$21+$BQ202*Assembly!N$22+$BR202*Assembly!N$23+$BS202*Assembly!N$24</f>
        <v>#VALUE!</v>
      </c>
      <c r="CH202" s="145" t="e">
        <f>$AY202*Assembly!O$4+$AZ202*Assembly!O$5+$BA202*Assembly!O$6+$BB202*Assembly!O$7+$BC202*Assembly!O$8+$BD202*Assembly!O$9+$BE202*Assembly!O$10+$BF202*Assembly!O$11+$BG202*Assembly!O$12+$BH202*Assembly!O$13+$BI202*Assembly!O$14+$BJ202*Assembly!O$15+$BK202*Assembly!O$16+$BL202*Assembly!O$17+$BM202*Assembly!O$18+$BN202*Assembly!O$19+$BO202*Assembly!O$20+$BP202*Assembly!O$21+$BQ202*Assembly!O$22+$BR202*Assembly!O$23+$BS202*Assembly!O$24</f>
        <v>#VALUE!</v>
      </c>
      <c r="CI202" s="140" t="e">
        <f>$AY202*Assembly!P$4+$AZ202*Assembly!P$5+$BA202*Assembly!P$6+$BB202*Assembly!P$7+$BC202*Assembly!P$8+$BD202*Assembly!P$9+$BE202*Assembly!P$10+$BF202*Assembly!P$11+$BG202*Assembly!P$12+$BH202*Assembly!P$13+$BI202*Assembly!P$14+$BJ202*Assembly!P$15+$BK202*Assembly!P$16+$BL202*Assembly!P$17+$BM202*Assembly!P$18+$BN202*Assembly!P$19+$BO202*Assembly!P$20+$BP202*Assembly!P$21+$BQ202*Assembly!P$22+$BR202*Assembly!P$23+$BS202*Assembly!P$24</f>
        <v>#VALUE!</v>
      </c>
      <c r="CJ202" s="140" t="e">
        <f>$AY202*Assembly!Q$4+$AZ202*Assembly!Q$5+$BA202*Assembly!Q$6+$BB202*Assembly!Q$7+$BC202*Assembly!Q$8+$BD202*Assembly!Q$9+$BE202*Assembly!Q$10+$BF202*Assembly!Q$11+$BG202*Assembly!Q$12+$BH202*Assembly!Q$13+$BI202*Assembly!Q$14+$BJ202*Assembly!Q$15+$BK202*Assembly!Q$16+$BL202*Assembly!Q$17+$BM202*Assembly!Q$18+$BN202*Assembly!Q$19+$BO202*Assembly!Q$20+$BP202*Assembly!Q$21+$BQ202*Assembly!Q$22+$BR202*Assembly!Q$23+$BS202*Assembly!Q$24</f>
        <v>#VALUE!</v>
      </c>
      <c r="CK202" s="145" t="e">
        <f>$AY202*Assembly!R$4+$AZ202*Assembly!R$5+$BA202*Assembly!R$6+$BB202*Assembly!R$7+$BC202*Assembly!R$8+$BD202*Assembly!R$9+$BE202*Assembly!R$10+$BF202*Assembly!R$11+$BG202*Assembly!R$12+$BH202*Assembly!R$13+$BI202*Assembly!R$14+$BJ202*Assembly!R$15+$BK202*Assembly!R$16+$BL202*Assembly!R$17+$BM202*Assembly!R$18+$BN202*Assembly!R$19+$BO202*Assembly!R$20+$BP202*Assembly!R$21+$BQ202*Assembly!R$22+$BR202*Assembly!R$23+$BS202*Assembly!R$24</f>
        <v>#VALUE!</v>
      </c>
      <c r="CL202" s="140" t="e">
        <f>$AY202*Assembly!S$4+$AZ202*Assembly!S$5+$BA202*Assembly!S$6+$BB202*Assembly!S$7+$BC202*Assembly!S$8+$BD202*Assembly!S$9+$BE202*Assembly!S$10+$BF202*Assembly!S$11+$BG202*Assembly!S$12+$BH202*Assembly!S$13+$BI202*Assembly!S$14+$BJ202*Assembly!S$15+$BK202*Assembly!S$16+$BL202*Assembly!S$17+$BM202*Assembly!S$18+$BN202*Assembly!S$19+$BO202*Assembly!S$20+$BP202*Assembly!S$21+$BQ202*Assembly!S$22+$BR202*Assembly!S$23+$BS202*Assembly!S$24</f>
        <v>#VALUE!</v>
      </c>
      <c r="CM202" s="140" t="e">
        <f>$AY202*Assembly!T$4+$AZ202*Assembly!T$5+$BA202*Assembly!T$6+$BB202*Assembly!T$7+$BC202*Assembly!T$8+$BD202*Assembly!T$9+$BE202*Assembly!T$10+$BF202*Assembly!T$11+$BG202*Assembly!T$12+$BH202*Assembly!T$13+$BI202*Assembly!T$14+$BJ202*Assembly!T$15+$BK202*Assembly!T$16+$BL202*Assembly!T$17+$BM202*Assembly!T$18+$BN202*Assembly!T$19+$BO202*Assembly!T$20+$BP202*Assembly!T$21+$BQ202*Assembly!T$22+$BR202*Assembly!T$23+$BS202*Assembly!T$24</f>
        <v>#VALUE!</v>
      </c>
      <c r="CN202" s="140" t="e">
        <f>$AY202*Assembly!U$4+$AZ202*Assembly!U$5+$BA202*Assembly!U$6+$BB202*Assembly!U$7+$BC202*Assembly!U$8+$BD202*Assembly!U$9+$BE202*Assembly!U$10+$BF202*Assembly!U$11+$BG202*Assembly!U$12+$BH202*Assembly!U$13+$BI202*Assembly!U$14+$BJ202*Assembly!U$15+$BK202*Assembly!U$16+$BL202*Assembly!U$17+$BM202*Assembly!U$18+$BN202*Assembly!U$19+$BO202*Assembly!U$20+$BP202*Assembly!U$21+$BQ202*Assembly!U$22+$BR202*Assembly!U$23+$BS202*Assembly!U$24</f>
        <v>#VALUE!</v>
      </c>
      <c r="CO202" s="145" t="e">
        <f>$AY202*Assembly!V$4+$AZ202*Assembly!V$5+$BA202*Assembly!V$6+$BB202*Assembly!V$7+$BC202*Assembly!V$8+$BD202*Assembly!V$9+$BE202*Assembly!V$10+$BF202*Assembly!V$11+$BG202*Assembly!V$12+$BH202*Assembly!V$13+$BI202*Assembly!V$14+$BJ202*Assembly!V$15+$BK202*Assembly!V$16+$BL202*Assembly!V$17+$BM202*Assembly!V$18+$BN202*Assembly!V$19+$BO202*Assembly!V$20+$BP202*Assembly!V$21+$BQ202*Assembly!V$22+$BR202*Assembly!V$23+$BS202*Assembly!V$24</f>
        <v>#VALUE!</v>
      </c>
      <c r="CP202" s="145" t="e">
        <f>CF202*Refining!$F$3</f>
        <v>#VALUE!</v>
      </c>
      <c r="CQ202" s="145" t="e">
        <f>CG202*Refining!$F$4</f>
        <v>#VALUE!</v>
      </c>
      <c r="CR202" s="145" t="e">
        <f>CH202*Refining!$F$5</f>
        <v>#VALUE!</v>
      </c>
      <c r="CS202" s="145" t="e">
        <f>CI202*Refining!$F$6</f>
        <v>#VALUE!</v>
      </c>
      <c r="CT202" s="145" t="e">
        <f>CJ202*Refining!$F$7</f>
        <v>#VALUE!</v>
      </c>
      <c r="CU202" s="145" t="e">
        <f>CK202*Refining!$F$8</f>
        <v>#VALUE!</v>
      </c>
      <c r="CV202" s="145" t="e">
        <f>CL202*Refining!$F$9</f>
        <v>#VALUE!</v>
      </c>
      <c r="CW202" s="145" t="e">
        <f>CM202*Refining!$F$10</f>
        <v>#VALUE!</v>
      </c>
      <c r="CX202" s="145" t="e">
        <f>CN202*Refining!$F$11</f>
        <v>#VALUE!</v>
      </c>
      <c r="CY202" s="145" t="e">
        <f>CO202*Refining!$F$12</f>
        <v>#VALUE!</v>
      </c>
      <c r="CZ202" s="185" t="e">
        <f t="shared" ref="CZ202:DS202" si="816">IF(CF202 = 0, "", CF202)</f>
        <v>#VALUE!</v>
      </c>
      <c r="DA202" s="186" t="e">
        <f t="shared" si="816"/>
        <v>#VALUE!</v>
      </c>
      <c r="DB202" s="186" t="e">
        <f t="shared" si="816"/>
        <v>#VALUE!</v>
      </c>
      <c r="DC202" s="186" t="e">
        <f t="shared" si="816"/>
        <v>#VALUE!</v>
      </c>
      <c r="DD202" s="186" t="e">
        <f t="shared" si="816"/>
        <v>#VALUE!</v>
      </c>
      <c r="DE202" s="186" t="e">
        <f t="shared" si="816"/>
        <v>#VALUE!</v>
      </c>
      <c r="DF202" s="186" t="e">
        <f t="shared" si="816"/>
        <v>#VALUE!</v>
      </c>
      <c r="DG202" s="186" t="e">
        <f t="shared" si="816"/>
        <v>#VALUE!</v>
      </c>
      <c r="DH202" s="186" t="e">
        <f t="shared" si="816"/>
        <v>#VALUE!</v>
      </c>
      <c r="DI202" s="187" t="e">
        <f t="shared" si="816"/>
        <v>#VALUE!</v>
      </c>
      <c r="DJ202" s="185" t="e">
        <f t="shared" si="816"/>
        <v>#VALUE!</v>
      </c>
      <c r="DK202" s="186" t="e">
        <f t="shared" si="816"/>
        <v>#VALUE!</v>
      </c>
      <c r="DL202" s="186" t="e">
        <f t="shared" si="816"/>
        <v>#VALUE!</v>
      </c>
      <c r="DM202" s="186" t="e">
        <f t="shared" si="816"/>
        <v>#VALUE!</v>
      </c>
      <c r="DN202" s="211" t="e">
        <f t="shared" si="816"/>
        <v>#VALUE!</v>
      </c>
      <c r="DO202" s="186" t="e">
        <f t="shared" si="816"/>
        <v>#VALUE!</v>
      </c>
      <c r="DP202" s="186" t="e">
        <f t="shared" si="816"/>
        <v>#VALUE!</v>
      </c>
      <c r="DQ202" s="186" t="e">
        <f t="shared" si="816"/>
        <v>#VALUE!</v>
      </c>
      <c r="DR202" s="186" t="e">
        <f t="shared" si="816"/>
        <v>#VALUE!</v>
      </c>
      <c r="DS202" s="187" t="e">
        <f t="shared" si="816"/>
        <v>#VALUE!</v>
      </c>
      <c r="DT202" s="185" t="e">
        <f t="shared" si="11"/>
        <v>#VALUE!</v>
      </c>
      <c r="DU202" s="189" t="e">
        <f t="shared" si="12"/>
        <v>#VALUE!</v>
      </c>
      <c r="DV202" s="133" t="e">
        <f>CZ202*'Ores &amp; Ingots'!$C$3+DA202*'Ores &amp; Ingots'!$C$4+DB202*'Ores &amp; Ingots'!$C$5+DC202*'Ores &amp; Ingots'!$C$6+DD202*'Ores &amp; Ingots'!$C$7+DE202*'Ores &amp; Ingots'!$C$8+DF202*'Ores &amp; Ingots'!$C$9+DG202*'Ores &amp; Ingots'!$C$10+DH202*'Ores &amp; Ingots'!$C$11+DI202*'Ores &amp; Ingots'!$C$12</f>
        <v>#VALUE!</v>
      </c>
      <c r="DW202" s="133" t="e">
        <f>DJ202*'Ores &amp; Ingots'!$B$3+DK202*'Ores &amp; Ingots'!$B$4+DL202*'Ores &amp; Ingots'!$B$5+DM202*'Ores &amp; Ingots'!$B$6+DN202*'Ores &amp; Ingots'!$B$7+DO202*'Ores &amp; Ingots'!$B$8+DP202*'Ores &amp; Ingots'!$B$9+DQ202*'Ores &amp; Ingots'!$B$10+DR202*'Ores &amp; Ingots'!$B$11+DS202*'Ores &amp; Ingots'!$B$12</f>
        <v>#VALUE!</v>
      </c>
      <c r="DX202" s="189" t="e">
        <f>CZ202*Refining!$G$3+DA202*Refining!$G$4+DB202*Refining!$G$5+DC202*Refining!$G$6+DD202*Refining!$G$7+DE202*Refining!$G$8+DF202*Refining!$G$9+DG202*Refining!$G$10+DH202*Refining!$G$11+DI202*Refining!$G$12</f>
        <v>#VALUE!</v>
      </c>
      <c r="DY202" s="189" t="e">
        <f t="shared" si="13"/>
        <v>#VALUE!</v>
      </c>
      <c r="DZ202" s="192" t="e">
        <f t="shared" si="14"/>
        <v>#VALUE!</v>
      </c>
      <c r="EA202" s="185" t="e">
        <f t="shared" si="15"/>
        <v>#VALUE!</v>
      </c>
      <c r="EB202" s="194" t="e">
        <f t="shared" ref="EB202:EC202" si="817">EA202/60</f>
        <v>#VALUE!</v>
      </c>
      <c r="EC202" s="194" t="e">
        <f t="shared" si="817"/>
        <v>#VALUE!</v>
      </c>
      <c r="ED202" s="185" t="e">
        <f t="shared" si="17"/>
        <v>#VALUE!</v>
      </c>
      <c r="EE202" s="194" t="e">
        <f t="shared" ref="EE202:EF202" si="818">ED202/1000</f>
        <v>#VALUE!</v>
      </c>
      <c r="EF202" s="196" t="e">
        <f t="shared" si="818"/>
        <v>#VALUE!</v>
      </c>
      <c r="EG202" s="130" t="e">
        <f t="shared" si="19"/>
        <v>#VALUE!</v>
      </c>
      <c r="EH202" s="132" t="e">
        <f t="shared" si="20"/>
        <v>#VALUE!</v>
      </c>
      <c r="EI202" s="133" t="s">
        <v>28</v>
      </c>
    </row>
    <row r="203" spans="1:139" ht="12.75" x14ac:dyDescent="0.2">
      <c r="A203" s="864"/>
      <c r="B203" s="365" t="s">
        <v>401</v>
      </c>
      <c r="C203" s="137" t="s">
        <v>156</v>
      </c>
      <c r="D203" s="137">
        <v>1</v>
      </c>
      <c r="E203" s="137">
        <v>1</v>
      </c>
      <c r="F203" s="137">
        <v>1</v>
      </c>
      <c r="G203" s="139">
        <f t="shared" si="0"/>
        <v>15.625</v>
      </c>
      <c r="H203" s="140">
        <v>5</v>
      </c>
      <c r="I203" s="140">
        <v>12.5</v>
      </c>
      <c r="J203" s="140">
        <f>H203/Main!$D$9</f>
        <v>1</v>
      </c>
      <c r="K203" s="140">
        <f>I203/Main!$D$10</f>
        <v>6.25</v>
      </c>
      <c r="L203" s="140">
        <f t="shared" si="1"/>
        <v>6.25</v>
      </c>
      <c r="M203" s="140">
        <v>1</v>
      </c>
      <c r="N203" s="143"/>
      <c r="O203" s="143"/>
      <c r="P203" s="143"/>
      <c r="Q203" s="145"/>
      <c r="R203" s="143"/>
      <c r="S203" s="146"/>
      <c r="T203" s="146"/>
      <c r="U203" s="143"/>
      <c r="V203" s="143"/>
      <c r="W203" s="146"/>
      <c r="X203" s="146"/>
      <c r="Y203" s="143"/>
      <c r="Z203" s="143"/>
      <c r="AA203" s="143"/>
      <c r="AB203" s="143"/>
      <c r="AC203" s="362" t="s">
        <v>28</v>
      </c>
      <c r="AD203" s="167">
        <v>10</v>
      </c>
      <c r="AE203" s="133">
        <v>0</v>
      </c>
      <c r="AF203" s="133">
        <v>0</v>
      </c>
      <c r="AG203" s="133">
        <v>0</v>
      </c>
      <c r="AH203" s="133">
        <v>0</v>
      </c>
      <c r="AI203" s="133">
        <v>0</v>
      </c>
      <c r="AJ203" s="133">
        <v>0</v>
      </c>
      <c r="AK203" s="133">
        <v>0</v>
      </c>
      <c r="AL203" s="133">
        <v>0</v>
      </c>
      <c r="AM203" s="133">
        <v>0</v>
      </c>
      <c r="AN203" s="133">
        <v>0</v>
      </c>
      <c r="AO203" s="133">
        <v>0</v>
      </c>
      <c r="AP203" s="133">
        <v>0</v>
      </c>
      <c r="AQ203" s="133">
        <v>0</v>
      </c>
      <c r="AR203" s="133">
        <v>0</v>
      </c>
      <c r="AS203" s="133">
        <v>0</v>
      </c>
      <c r="AT203" s="133">
        <v>0</v>
      </c>
      <c r="AU203" s="133">
        <v>0</v>
      </c>
      <c r="AV203" s="133">
        <v>0</v>
      </c>
      <c r="AW203" s="133">
        <v>0</v>
      </c>
      <c r="AX203" s="133">
        <v>0</v>
      </c>
      <c r="AY203" s="406">
        <f t="shared" ref="AY203:BS203" si="819">IF(AD203 = 0, "", AD203)</f>
        <v>10</v>
      </c>
      <c r="AZ203" s="137" t="str">
        <f t="shared" si="819"/>
        <v/>
      </c>
      <c r="BA203" s="137" t="str">
        <f t="shared" si="819"/>
        <v/>
      </c>
      <c r="BB203" s="137" t="str">
        <f t="shared" si="819"/>
        <v/>
      </c>
      <c r="BC203" s="137" t="str">
        <f t="shared" si="819"/>
        <v/>
      </c>
      <c r="BD203" s="137" t="str">
        <f t="shared" si="819"/>
        <v/>
      </c>
      <c r="BE203" s="137" t="str">
        <f t="shared" si="819"/>
        <v/>
      </c>
      <c r="BF203" s="137" t="str">
        <f t="shared" si="819"/>
        <v/>
      </c>
      <c r="BG203" s="137" t="str">
        <f t="shared" si="819"/>
        <v/>
      </c>
      <c r="BH203" s="137" t="str">
        <f t="shared" si="819"/>
        <v/>
      </c>
      <c r="BI203" s="137" t="str">
        <f t="shared" si="819"/>
        <v/>
      </c>
      <c r="BJ203" s="137" t="str">
        <f t="shared" si="819"/>
        <v/>
      </c>
      <c r="BK203" s="137" t="str">
        <f t="shared" si="819"/>
        <v/>
      </c>
      <c r="BL203" s="137" t="str">
        <f t="shared" si="819"/>
        <v/>
      </c>
      <c r="BM203" s="137" t="str">
        <f t="shared" si="819"/>
        <v/>
      </c>
      <c r="BN203" s="137" t="str">
        <f t="shared" si="819"/>
        <v/>
      </c>
      <c r="BO203" s="137" t="str">
        <f t="shared" si="819"/>
        <v/>
      </c>
      <c r="BP203" s="137" t="str">
        <f t="shared" si="819"/>
        <v/>
      </c>
      <c r="BQ203" s="137" t="str">
        <f t="shared" si="819"/>
        <v/>
      </c>
      <c r="BR203" s="137" t="str">
        <f t="shared" si="819"/>
        <v/>
      </c>
      <c r="BS203" s="169" t="str">
        <f t="shared" si="819"/>
        <v/>
      </c>
      <c r="BT203" s="174" t="e">
        <f>$AY203*Assembly!Z$4+$AZ203*Assembly!Z$5+$BA203*Assembly!Z$6+$BB203*Assembly!Z$7+$BC203*Assembly!Z$8+$BD203*Assembly!Z$9+$BE203*Assembly!Z$10+$BF203*Assembly!Z$11+$BG203*Assembly!Z$12+$BH203*Assembly!Z$13+$BI203*Assembly!Z$14+$BJ203*Assembly!Z$15+$BK203*Assembly!Z$16+$BL203*Assembly!Z$17+$BM203*Assembly!Z$18+$BN203*Assembly!Z$19+$BO203*Assembly!Z$20+$BP203*Assembly!Z$21+$BQ203*Assembly!Z$22+$BR203*Assembly!Z$23+$BS203*Assembly!Z$24</f>
        <v>#VALUE!</v>
      </c>
      <c r="BU203" s="133" t="e">
        <f t="shared" si="3"/>
        <v>#VALUE!</v>
      </c>
      <c r="BV203" s="133"/>
      <c r="BW203" s="133" t="e">
        <f>$AY203*Assembly!AD$4+$AZ203*Assembly!AD$5+$BA203*Assembly!AD$6+$BB203*Assembly!AD$7+$BC203*Assembly!AD$8+$BD203*Assembly!AD$9+$BE203*Assembly!AD$10+$BF203*Assembly!AD$11+$BG203*Assembly!AD$12+$BH203*Assembly!AD$13+$BI203*Assembly!AD$14+$BJ203*Assembly!AD$15+$BK203*Assembly!AD$16+$BL203*Assembly!AD$17+$BM203*Assembly!AD$18+$BN203*Assembly!AD$19+$BO203*Assembly!AD$20+$BP203*Assembly!AD$21+$BQ203*Assembly!AD$22+$BR203*Assembly!AD$23+$BS203*Assembly!AD$24</f>
        <v>#VALUE!</v>
      </c>
      <c r="BX203" s="177" t="e">
        <f t="shared" si="4"/>
        <v>#VALUE!</v>
      </c>
      <c r="BY203" s="178" t="e">
        <f t="shared" si="5"/>
        <v>#VALUE!</v>
      </c>
      <c r="BZ203" s="179" t="e">
        <f t="shared" si="6"/>
        <v>#VALUE!</v>
      </c>
      <c r="CA203" s="178" t="e">
        <f t="shared" si="7"/>
        <v>#VALUE!</v>
      </c>
      <c r="CB203" s="133" t="e">
        <f>$AY203*Assembly!Y$4+$AZ203*Assembly!Y$5+$BA203*Assembly!Y$6+$BB203*Assembly!Y$7+$BC203*Assembly!Y$8+$BD203*Assembly!Y$9+$BE203*Assembly!Y$10+$BF203*Assembly!Y$11+$BG203*Assembly!Y$12+$BH203*Assembly!Y$13+$BI203*Assembly!Y$14+$BJ203*Assembly!Y$15+$BK203*Assembly!Y$16+$BL203*Assembly!Y$17+$BM203*Assembly!Y$18+$BN203*Assembly!Y$19+$BO203*Assembly!Y$20+$BP203*Assembly!Y$21+$BQ203*Assembly!Y$22+$BR203*Assembly!Y$23+$BS203*Assembly!Y$24</f>
        <v>#VALUE!</v>
      </c>
      <c r="CC203" s="133" t="e">
        <f t="shared" si="8"/>
        <v>#VALUE!</v>
      </c>
      <c r="CD203" s="130" t="e">
        <f t="shared" si="9"/>
        <v>#VALUE!</v>
      </c>
      <c r="CE203" s="183" t="e">
        <f>$AY203*Assembly!AC$4+$AZ203*Assembly!AC$5+$BA203*Assembly!AC$6+$BB203*Assembly!AC$7+$BC203*Assembly!AC$8+$BD203*Assembly!AC$9+$BE203*Assembly!AC$10+$BF203*Assembly!AC$11+$BG203*Assembly!AC$12+$BH203*Assembly!AC$13+$BI203*Assembly!AC$14+$BJ203*Assembly!AC$15+$BK203*Assembly!AC$16+$BL203*Assembly!AC$17+$BM203*Assembly!AC$18+$BN203*Assembly!AC$19+$BO203*Assembly!AC$20+$BP203*Assembly!AC$21+$BQ203*Assembly!AC$22+$BR203*Assembly!AC$23+$BS203*Assembly!AC$24</f>
        <v>#VALUE!</v>
      </c>
      <c r="CF203" s="145" t="e">
        <f>$AY203*Assembly!M$4+$AZ203*Assembly!M$5+$BA203*Assembly!M$6+$BB203*Assembly!M$7+$BC203*Assembly!M$8+$BD203*Assembly!M$9+$BE203*Assembly!M$10+$BF203*Assembly!M$11+$BG203*Assembly!M$12+$BH203*Assembly!M$13+$BI203*Assembly!M$14+$BJ203*Assembly!M$15+$BK203*Assembly!M$16+$BL203*Assembly!M$17+$BM203*Assembly!M$18+$BN203*Assembly!M$19+$BO203*Assembly!M$20+$BP203*Assembly!M$21+$BQ203*Assembly!M$22+$BR203*Assembly!M$23+$BS203*Assembly!M$24</f>
        <v>#VALUE!</v>
      </c>
      <c r="CG203" s="145" t="e">
        <f>$AY203*Assembly!N$4+$AZ203*Assembly!N$5+$BA203*Assembly!N$6+$BB203*Assembly!N$7+$BC203*Assembly!N$8+$BD203*Assembly!N$9+$BE203*Assembly!N$10+$BF203*Assembly!N$11+$BG203*Assembly!N$12+$BH203*Assembly!N$13+$BI203*Assembly!N$14+$BJ203*Assembly!N$15+$BK203*Assembly!N$16+$BL203*Assembly!N$17+$BM203*Assembly!N$18+$BN203*Assembly!N$19+$BO203*Assembly!N$20+$BP203*Assembly!N$21+$BQ203*Assembly!N$22+$BR203*Assembly!N$23+$BS203*Assembly!N$24</f>
        <v>#VALUE!</v>
      </c>
      <c r="CH203" s="145" t="e">
        <f>$AY203*Assembly!O$4+$AZ203*Assembly!O$5+$BA203*Assembly!O$6+$BB203*Assembly!O$7+$BC203*Assembly!O$8+$BD203*Assembly!O$9+$BE203*Assembly!O$10+$BF203*Assembly!O$11+$BG203*Assembly!O$12+$BH203*Assembly!O$13+$BI203*Assembly!O$14+$BJ203*Assembly!O$15+$BK203*Assembly!O$16+$BL203*Assembly!O$17+$BM203*Assembly!O$18+$BN203*Assembly!O$19+$BO203*Assembly!O$20+$BP203*Assembly!O$21+$BQ203*Assembly!O$22+$BR203*Assembly!O$23+$BS203*Assembly!O$24</f>
        <v>#VALUE!</v>
      </c>
      <c r="CI203" s="140" t="e">
        <f>$AY203*Assembly!P$4+$AZ203*Assembly!P$5+$BA203*Assembly!P$6+$BB203*Assembly!P$7+$BC203*Assembly!P$8+$BD203*Assembly!P$9+$BE203*Assembly!P$10+$BF203*Assembly!P$11+$BG203*Assembly!P$12+$BH203*Assembly!P$13+$BI203*Assembly!P$14+$BJ203*Assembly!P$15+$BK203*Assembly!P$16+$BL203*Assembly!P$17+$BM203*Assembly!P$18+$BN203*Assembly!P$19+$BO203*Assembly!P$20+$BP203*Assembly!P$21+$BQ203*Assembly!P$22+$BR203*Assembly!P$23+$BS203*Assembly!P$24</f>
        <v>#VALUE!</v>
      </c>
      <c r="CJ203" s="140" t="e">
        <f>$AY203*Assembly!Q$4+$AZ203*Assembly!Q$5+$BA203*Assembly!Q$6+$BB203*Assembly!Q$7+$BC203*Assembly!Q$8+$BD203*Assembly!Q$9+$BE203*Assembly!Q$10+$BF203*Assembly!Q$11+$BG203*Assembly!Q$12+$BH203*Assembly!Q$13+$BI203*Assembly!Q$14+$BJ203*Assembly!Q$15+$BK203*Assembly!Q$16+$BL203*Assembly!Q$17+$BM203*Assembly!Q$18+$BN203*Assembly!Q$19+$BO203*Assembly!Q$20+$BP203*Assembly!Q$21+$BQ203*Assembly!Q$22+$BR203*Assembly!Q$23+$BS203*Assembly!Q$24</f>
        <v>#VALUE!</v>
      </c>
      <c r="CK203" s="145" t="e">
        <f>$AY203*Assembly!R$4+$AZ203*Assembly!R$5+$BA203*Assembly!R$6+$BB203*Assembly!R$7+$BC203*Assembly!R$8+$BD203*Assembly!R$9+$BE203*Assembly!R$10+$BF203*Assembly!R$11+$BG203*Assembly!R$12+$BH203*Assembly!R$13+$BI203*Assembly!R$14+$BJ203*Assembly!R$15+$BK203*Assembly!R$16+$BL203*Assembly!R$17+$BM203*Assembly!R$18+$BN203*Assembly!R$19+$BO203*Assembly!R$20+$BP203*Assembly!R$21+$BQ203*Assembly!R$22+$BR203*Assembly!R$23+$BS203*Assembly!R$24</f>
        <v>#VALUE!</v>
      </c>
      <c r="CL203" s="140" t="e">
        <f>$AY203*Assembly!S$4+$AZ203*Assembly!S$5+$BA203*Assembly!S$6+$BB203*Assembly!S$7+$BC203*Assembly!S$8+$BD203*Assembly!S$9+$BE203*Assembly!S$10+$BF203*Assembly!S$11+$BG203*Assembly!S$12+$BH203*Assembly!S$13+$BI203*Assembly!S$14+$BJ203*Assembly!S$15+$BK203*Assembly!S$16+$BL203*Assembly!S$17+$BM203*Assembly!S$18+$BN203*Assembly!S$19+$BO203*Assembly!S$20+$BP203*Assembly!S$21+$BQ203*Assembly!S$22+$BR203*Assembly!S$23+$BS203*Assembly!S$24</f>
        <v>#VALUE!</v>
      </c>
      <c r="CM203" s="140" t="e">
        <f>$AY203*Assembly!T$4+$AZ203*Assembly!T$5+$BA203*Assembly!T$6+$BB203*Assembly!T$7+$BC203*Assembly!T$8+$BD203*Assembly!T$9+$BE203*Assembly!T$10+$BF203*Assembly!T$11+$BG203*Assembly!T$12+$BH203*Assembly!T$13+$BI203*Assembly!T$14+$BJ203*Assembly!T$15+$BK203*Assembly!T$16+$BL203*Assembly!T$17+$BM203*Assembly!T$18+$BN203*Assembly!T$19+$BO203*Assembly!T$20+$BP203*Assembly!T$21+$BQ203*Assembly!T$22+$BR203*Assembly!T$23+$BS203*Assembly!T$24</f>
        <v>#VALUE!</v>
      </c>
      <c r="CN203" s="140" t="e">
        <f>$AY203*Assembly!U$4+$AZ203*Assembly!U$5+$BA203*Assembly!U$6+$BB203*Assembly!U$7+$BC203*Assembly!U$8+$BD203*Assembly!U$9+$BE203*Assembly!U$10+$BF203*Assembly!U$11+$BG203*Assembly!U$12+$BH203*Assembly!U$13+$BI203*Assembly!U$14+$BJ203*Assembly!U$15+$BK203*Assembly!U$16+$BL203*Assembly!U$17+$BM203*Assembly!U$18+$BN203*Assembly!U$19+$BO203*Assembly!U$20+$BP203*Assembly!U$21+$BQ203*Assembly!U$22+$BR203*Assembly!U$23+$BS203*Assembly!U$24</f>
        <v>#VALUE!</v>
      </c>
      <c r="CO203" s="145" t="e">
        <f>$AY203*Assembly!V$4+$AZ203*Assembly!V$5+$BA203*Assembly!V$6+$BB203*Assembly!V$7+$BC203*Assembly!V$8+$BD203*Assembly!V$9+$BE203*Assembly!V$10+$BF203*Assembly!V$11+$BG203*Assembly!V$12+$BH203*Assembly!V$13+$BI203*Assembly!V$14+$BJ203*Assembly!V$15+$BK203*Assembly!V$16+$BL203*Assembly!V$17+$BM203*Assembly!V$18+$BN203*Assembly!V$19+$BO203*Assembly!V$20+$BP203*Assembly!V$21+$BQ203*Assembly!V$22+$BR203*Assembly!V$23+$BS203*Assembly!V$24</f>
        <v>#VALUE!</v>
      </c>
      <c r="CP203" s="145" t="e">
        <f>CF203*Refining!$F$3</f>
        <v>#VALUE!</v>
      </c>
      <c r="CQ203" s="145" t="e">
        <f>CG203*Refining!$F$4</f>
        <v>#VALUE!</v>
      </c>
      <c r="CR203" s="145" t="e">
        <f>CH203*Refining!$F$5</f>
        <v>#VALUE!</v>
      </c>
      <c r="CS203" s="145" t="e">
        <f>CI203*Refining!$F$6</f>
        <v>#VALUE!</v>
      </c>
      <c r="CT203" s="145" t="e">
        <f>CJ203*Refining!$F$7</f>
        <v>#VALUE!</v>
      </c>
      <c r="CU203" s="145" t="e">
        <f>CK203*Refining!$F$8</f>
        <v>#VALUE!</v>
      </c>
      <c r="CV203" s="145" t="e">
        <f>CL203*Refining!$F$9</f>
        <v>#VALUE!</v>
      </c>
      <c r="CW203" s="145" t="e">
        <f>CM203*Refining!$F$10</f>
        <v>#VALUE!</v>
      </c>
      <c r="CX203" s="145" t="e">
        <f>CN203*Refining!$F$11</f>
        <v>#VALUE!</v>
      </c>
      <c r="CY203" s="145" t="e">
        <f>CO203*Refining!$F$12</f>
        <v>#VALUE!</v>
      </c>
      <c r="CZ203" s="185" t="e">
        <f t="shared" ref="CZ203:DS203" si="820">IF(CF203 = 0, "", CF203)</f>
        <v>#VALUE!</v>
      </c>
      <c r="DA203" s="186" t="e">
        <f t="shared" si="820"/>
        <v>#VALUE!</v>
      </c>
      <c r="DB203" s="186" t="e">
        <f t="shared" si="820"/>
        <v>#VALUE!</v>
      </c>
      <c r="DC203" s="186" t="e">
        <f t="shared" si="820"/>
        <v>#VALUE!</v>
      </c>
      <c r="DD203" s="186" t="e">
        <f t="shared" si="820"/>
        <v>#VALUE!</v>
      </c>
      <c r="DE203" s="186" t="e">
        <f t="shared" si="820"/>
        <v>#VALUE!</v>
      </c>
      <c r="DF203" s="186" t="e">
        <f t="shared" si="820"/>
        <v>#VALUE!</v>
      </c>
      <c r="DG203" s="186" t="e">
        <f t="shared" si="820"/>
        <v>#VALUE!</v>
      </c>
      <c r="DH203" s="186" t="e">
        <f t="shared" si="820"/>
        <v>#VALUE!</v>
      </c>
      <c r="DI203" s="187" t="e">
        <f t="shared" si="820"/>
        <v>#VALUE!</v>
      </c>
      <c r="DJ203" s="185" t="e">
        <f t="shared" si="820"/>
        <v>#VALUE!</v>
      </c>
      <c r="DK203" s="186" t="e">
        <f t="shared" si="820"/>
        <v>#VALUE!</v>
      </c>
      <c r="DL203" s="186" t="e">
        <f t="shared" si="820"/>
        <v>#VALUE!</v>
      </c>
      <c r="DM203" s="186" t="e">
        <f t="shared" si="820"/>
        <v>#VALUE!</v>
      </c>
      <c r="DN203" s="211" t="e">
        <f t="shared" si="820"/>
        <v>#VALUE!</v>
      </c>
      <c r="DO203" s="186" t="e">
        <f t="shared" si="820"/>
        <v>#VALUE!</v>
      </c>
      <c r="DP203" s="186" t="e">
        <f t="shared" si="820"/>
        <v>#VALUE!</v>
      </c>
      <c r="DQ203" s="186" t="e">
        <f t="shared" si="820"/>
        <v>#VALUE!</v>
      </c>
      <c r="DR203" s="186" t="e">
        <f t="shared" si="820"/>
        <v>#VALUE!</v>
      </c>
      <c r="DS203" s="187" t="e">
        <f t="shared" si="820"/>
        <v>#VALUE!</v>
      </c>
      <c r="DT203" s="185" t="e">
        <f t="shared" si="11"/>
        <v>#VALUE!</v>
      </c>
      <c r="DU203" s="189" t="e">
        <f t="shared" si="12"/>
        <v>#VALUE!</v>
      </c>
      <c r="DV203" s="133" t="e">
        <f>CZ203*'Ores &amp; Ingots'!$C$3+DA203*'Ores &amp; Ingots'!$C$4+DB203*'Ores &amp; Ingots'!$C$5+DC203*'Ores &amp; Ingots'!$C$6+DD203*'Ores &amp; Ingots'!$C$7+DE203*'Ores &amp; Ingots'!$C$8+DF203*'Ores &amp; Ingots'!$C$9+DG203*'Ores &amp; Ingots'!$C$10+DH203*'Ores &amp; Ingots'!$C$11+DI203*'Ores &amp; Ingots'!$C$12</f>
        <v>#VALUE!</v>
      </c>
      <c r="DW203" s="133" t="e">
        <f>DJ203*'Ores &amp; Ingots'!$B$3+DK203*'Ores &amp; Ingots'!$B$4+DL203*'Ores &amp; Ingots'!$B$5+DM203*'Ores &amp; Ingots'!$B$6+DN203*'Ores &amp; Ingots'!$B$7+DO203*'Ores &amp; Ingots'!$B$8+DP203*'Ores &amp; Ingots'!$B$9+DQ203*'Ores &amp; Ingots'!$B$10+DR203*'Ores &amp; Ingots'!$B$11+DS203*'Ores &amp; Ingots'!$B$12</f>
        <v>#VALUE!</v>
      </c>
      <c r="DX203" s="189" t="e">
        <f>CZ203*Refining!$G$3+DA203*Refining!$G$4+DB203*Refining!$G$5+DC203*Refining!$G$6+DD203*Refining!$G$7+DE203*Refining!$G$8+DF203*Refining!$G$9+DG203*Refining!$G$10+DH203*Refining!$G$11+DI203*Refining!$G$12</f>
        <v>#VALUE!</v>
      </c>
      <c r="DY203" s="189" t="e">
        <f t="shared" si="13"/>
        <v>#VALUE!</v>
      </c>
      <c r="DZ203" s="192" t="e">
        <f t="shared" si="14"/>
        <v>#VALUE!</v>
      </c>
      <c r="EA203" s="185" t="e">
        <f t="shared" si="15"/>
        <v>#VALUE!</v>
      </c>
      <c r="EB203" s="194" t="e">
        <f t="shared" ref="EB203:EC203" si="821">EA203/60</f>
        <v>#VALUE!</v>
      </c>
      <c r="EC203" s="194" t="e">
        <f t="shared" si="821"/>
        <v>#VALUE!</v>
      </c>
      <c r="ED203" s="185" t="e">
        <f t="shared" si="17"/>
        <v>#VALUE!</v>
      </c>
      <c r="EE203" s="194" t="e">
        <f t="shared" ref="EE203:EF203" si="822">ED203/1000</f>
        <v>#VALUE!</v>
      </c>
      <c r="EF203" s="196" t="e">
        <f t="shared" si="822"/>
        <v>#VALUE!</v>
      </c>
      <c r="EG203" s="130" t="e">
        <f t="shared" si="19"/>
        <v>#VALUE!</v>
      </c>
      <c r="EH203" s="132" t="e">
        <f t="shared" si="20"/>
        <v>#VALUE!</v>
      </c>
      <c r="EI203" s="133" t="s">
        <v>28</v>
      </c>
    </row>
    <row r="204" spans="1:139" ht="12.75" x14ac:dyDescent="0.2">
      <c r="A204" s="864"/>
      <c r="B204" s="365" t="s">
        <v>402</v>
      </c>
      <c r="C204" s="137" t="s">
        <v>156</v>
      </c>
      <c r="D204" s="137">
        <v>1</v>
      </c>
      <c r="E204" s="137">
        <v>1</v>
      </c>
      <c r="F204" s="137">
        <v>1</v>
      </c>
      <c r="G204" s="139">
        <f t="shared" si="0"/>
        <v>15.625</v>
      </c>
      <c r="H204" s="140">
        <v>3</v>
      </c>
      <c r="I204" s="140">
        <v>7.5</v>
      </c>
      <c r="J204" s="140">
        <f>H204/Main!$D$9</f>
        <v>0.6</v>
      </c>
      <c r="K204" s="140">
        <f>I204/Main!$D$10</f>
        <v>3.75</v>
      </c>
      <c r="L204" s="140">
        <f t="shared" si="1"/>
        <v>6.25</v>
      </c>
      <c r="M204" s="140">
        <v>1</v>
      </c>
      <c r="N204" s="143"/>
      <c r="O204" s="143"/>
      <c r="P204" s="143"/>
      <c r="Q204" s="145"/>
      <c r="R204" s="143"/>
      <c r="S204" s="146"/>
      <c r="T204" s="146"/>
      <c r="U204" s="143"/>
      <c r="V204" s="143"/>
      <c r="W204" s="146"/>
      <c r="X204" s="146"/>
      <c r="Y204" s="143"/>
      <c r="Z204" s="143"/>
      <c r="AA204" s="143"/>
      <c r="AB204" s="143"/>
      <c r="AC204" s="362" t="s">
        <v>28</v>
      </c>
      <c r="AD204" s="167">
        <v>4</v>
      </c>
      <c r="AE204" s="133">
        <v>0</v>
      </c>
      <c r="AF204" s="133">
        <v>0</v>
      </c>
      <c r="AG204" s="133">
        <v>0</v>
      </c>
      <c r="AH204" s="133">
        <v>0</v>
      </c>
      <c r="AI204" s="133">
        <v>0</v>
      </c>
      <c r="AJ204" s="133">
        <v>0</v>
      </c>
      <c r="AK204" s="133">
        <v>0</v>
      </c>
      <c r="AL204" s="133">
        <v>0</v>
      </c>
      <c r="AM204" s="133">
        <v>0</v>
      </c>
      <c r="AN204" s="133">
        <v>0</v>
      </c>
      <c r="AO204" s="133">
        <v>0</v>
      </c>
      <c r="AP204" s="133">
        <v>0</v>
      </c>
      <c r="AQ204" s="133">
        <v>0</v>
      </c>
      <c r="AR204" s="133">
        <v>0</v>
      </c>
      <c r="AS204" s="133">
        <v>0</v>
      </c>
      <c r="AT204" s="133">
        <v>0</v>
      </c>
      <c r="AU204" s="133">
        <v>0</v>
      </c>
      <c r="AV204" s="133">
        <v>0</v>
      </c>
      <c r="AW204" s="133">
        <v>0</v>
      </c>
      <c r="AX204" s="133">
        <v>0</v>
      </c>
      <c r="AY204" s="406">
        <f t="shared" ref="AY204:BS204" si="823">IF(AD204 = 0, "", AD204)</f>
        <v>4</v>
      </c>
      <c r="AZ204" s="137" t="str">
        <f t="shared" si="823"/>
        <v/>
      </c>
      <c r="BA204" s="137" t="str">
        <f t="shared" si="823"/>
        <v/>
      </c>
      <c r="BB204" s="137" t="str">
        <f t="shared" si="823"/>
        <v/>
      </c>
      <c r="BC204" s="137" t="str">
        <f t="shared" si="823"/>
        <v/>
      </c>
      <c r="BD204" s="137" t="str">
        <f t="shared" si="823"/>
        <v/>
      </c>
      <c r="BE204" s="137" t="str">
        <f t="shared" si="823"/>
        <v/>
      </c>
      <c r="BF204" s="137" t="str">
        <f t="shared" si="823"/>
        <v/>
      </c>
      <c r="BG204" s="137" t="str">
        <f t="shared" si="823"/>
        <v/>
      </c>
      <c r="BH204" s="137" t="str">
        <f t="shared" si="823"/>
        <v/>
      </c>
      <c r="BI204" s="137" t="str">
        <f t="shared" si="823"/>
        <v/>
      </c>
      <c r="BJ204" s="137" t="str">
        <f t="shared" si="823"/>
        <v/>
      </c>
      <c r="BK204" s="137" t="str">
        <f t="shared" si="823"/>
        <v/>
      </c>
      <c r="BL204" s="137" t="str">
        <f t="shared" si="823"/>
        <v/>
      </c>
      <c r="BM204" s="137" t="str">
        <f t="shared" si="823"/>
        <v/>
      </c>
      <c r="BN204" s="137" t="str">
        <f t="shared" si="823"/>
        <v/>
      </c>
      <c r="BO204" s="137" t="str">
        <f t="shared" si="823"/>
        <v/>
      </c>
      <c r="BP204" s="137" t="str">
        <f t="shared" si="823"/>
        <v/>
      </c>
      <c r="BQ204" s="137" t="str">
        <f t="shared" si="823"/>
        <v/>
      </c>
      <c r="BR204" s="137" t="str">
        <f t="shared" si="823"/>
        <v/>
      </c>
      <c r="BS204" s="169" t="str">
        <f t="shared" si="823"/>
        <v/>
      </c>
      <c r="BT204" s="174" t="e">
        <f>$AY204*Assembly!Z$4+$AZ204*Assembly!Z$5+$BA204*Assembly!Z$6+$BB204*Assembly!Z$7+$BC204*Assembly!Z$8+$BD204*Assembly!Z$9+$BE204*Assembly!Z$10+$BF204*Assembly!Z$11+$BG204*Assembly!Z$12+$BH204*Assembly!Z$13+$BI204*Assembly!Z$14+$BJ204*Assembly!Z$15+$BK204*Assembly!Z$16+$BL204*Assembly!Z$17+$BM204*Assembly!Z$18+$BN204*Assembly!Z$19+$BO204*Assembly!Z$20+$BP204*Assembly!Z$21+$BQ204*Assembly!Z$22+$BR204*Assembly!Z$23+$BS204*Assembly!Z$24</f>
        <v>#VALUE!</v>
      </c>
      <c r="BU204" s="133" t="e">
        <f t="shared" si="3"/>
        <v>#VALUE!</v>
      </c>
      <c r="BV204" s="133"/>
      <c r="BW204" s="133" t="e">
        <f>$AY204*Assembly!AD$4+$AZ204*Assembly!AD$5+$BA204*Assembly!AD$6+$BB204*Assembly!AD$7+$BC204*Assembly!AD$8+$BD204*Assembly!AD$9+$BE204*Assembly!AD$10+$BF204*Assembly!AD$11+$BG204*Assembly!AD$12+$BH204*Assembly!AD$13+$BI204*Assembly!AD$14+$BJ204*Assembly!AD$15+$BK204*Assembly!AD$16+$BL204*Assembly!AD$17+$BM204*Assembly!AD$18+$BN204*Assembly!AD$19+$BO204*Assembly!AD$20+$BP204*Assembly!AD$21+$BQ204*Assembly!AD$22+$BR204*Assembly!AD$23+$BS204*Assembly!AD$24</f>
        <v>#VALUE!</v>
      </c>
      <c r="BX204" s="177" t="e">
        <f t="shared" si="4"/>
        <v>#VALUE!</v>
      </c>
      <c r="BY204" s="178" t="e">
        <f t="shared" si="5"/>
        <v>#VALUE!</v>
      </c>
      <c r="BZ204" s="179" t="e">
        <f t="shared" si="6"/>
        <v>#VALUE!</v>
      </c>
      <c r="CA204" s="178" t="e">
        <f t="shared" si="7"/>
        <v>#VALUE!</v>
      </c>
      <c r="CB204" s="133" t="e">
        <f>$AY204*Assembly!Y$4+$AZ204*Assembly!Y$5+$BA204*Assembly!Y$6+$BB204*Assembly!Y$7+$BC204*Assembly!Y$8+$BD204*Assembly!Y$9+$BE204*Assembly!Y$10+$BF204*Assembly!Y$11+$BG204*Assembly!Y$12+$BH204*Assembly!Y$13+$BI204*Assembly!Y$14+$BJ204*Assembly!Y$15+$BK204*Assembly!Y$16+$BL204*Assembly!Y$17+$BM204*Assembly!Y$18+$BN204*Assembly!Y$19+$BO204*Assembly!Y$20+$BP204*Assembly!Y$21+$BQ204*Assembly!Y$22+$BR204*Assembly!Y$23+$BS204*Assembly!Y$24</f>
        <v>#VALUE!</v>
      </c>
      <c r="CC204" s="133" t="e">
        <f t="shared" si="8"/>
        <v>#VALUE!</v>
      </c>
      <c r="CD204" s="130" t="e">
        <f t="shared" si="9"/>
        <v>#VALUE!</v>
      </c>
      <c r="CE204" s="183" t="e">
        <f>$AY204*Assembly!AC$4+$AZ204*Assembly!AC$5+$BA204*Assembly!AC$6+$BB204*Assembly!AC$7+$BC204*Assembly!AC$8+$BD204*Assembly!AC$9+$BE204*Assembly!AC$10+$BF204*Assembly!AC$11+$BG204*Assembly!AC$12+$BH204*Assembly!AC$13+$BI204*Assembly!AC$14+$BJ204*Assembly!AC$15+$BK204*Assembly!AC$16+$BL204*Assembly!AC$17+$BM204*Assembly!AC$18+$BN204*Assembly!AC$19+$BO204*Assembly!AC$20+$BP204*Assembly!AC$21+$BQ204*Assembly!AC$22+$BR204*Assembly!AC$23+$BS204*Assembly!AC$24</f>
        <v>#VALUE!</v>
      </c>
      <c r="CF204" s="145" t="e">
        <f>$AY204*Assembly!M$4+$AZ204*Assembly!M$5+$BA204*Assembly!M$6+$BB204*Assembly!M$7+$BC204*Assembly!M$8+$BD204*Assembly!M$9+$BE204*Assembly!M$10+$BF204*Assembly!M$11+$BG204*Assembly!M$12+$BH204*Assembly!M$13+$BI204*Assembly!M$14+$BJ204*Assembly!M$15+$BK204*Assembly!M$16+$BL204*Assembly!M$17+$BM204*Assembly!M$18+$BN204*Assembly!M$19+$BO204*Assembly!M$20+$BP204*Assembly!M$21+$BQ204*Assembly!M$22+$BR204*Assembly!M$23+$BS204*Assembly!M$24</f>
        <v>#VALUE!</v>
      </c>
      <c r="CG204" s="145" t="e">
        <f>$AY204*Assembly!N$4+$AZ204*Assembly!N$5+$BA204*Assembly!N$6+$BB204*Assembly!N$7+$BC204*Assembly!N$8+$BD204*Assembly!N$9+$BE204*Assembly!N$10+$BF204*Assembly!N$11+$BG204*Assembly!N$12+$BH204*Assembly!N$13+$BI204*Assembly!N$14+$BJ204*Assembly!N$15+$BK204*Assembly!N$16+$BL204*Assembly!N$17+$BM204*Assembly!N$18+$BN204*Assembly!N$19+$BO204*Assembly!N$20+$BP204*Assembly!N$21+$BQ204*Assembly!N$22+$BR204*Assembly!N$23+$BS204*Assembly!N$24</f>
        <v>#VALUE!</v>
      </c>
      <c r="CH204" s="145" t="e">
        <f>$AY204*Assembly!O$4+$AZ204*Assembly!O$5+$BA204*Assembly!O$6+$BB204*Assembly!O$7+$BC204*Assembly!O$8+$BD204*Assembly!O$9+$BE204*Assembly!O$10+$BF204*Assembly!O$11+$BG204*Assembly!O$12+$BH204*Assembly!O$13+$BI204*Assembly!O$14+$BJ204*Assembly!O$15+$BK204*Assembly!O$16+$BL204*Assembly!O$17+$BM204*Assembly!O$18+$BN204*Assembly!O$19+$BO204*Assembly!O$20+$BP204*Assembly!O$21+$BQ204*Assembly!O$22+$BR204*Assembly!O$23+$BS204*Assembly!O$24</f>
        <v>#VALUE!</v>
      </c>
      <c r="CI204" s="140" t="e">
        <f>$AY204*Assembly!P$4+$AZ204*Assembly!P$5+$BA204*Assembly!P$6+$BB204*Assembly!P$7+$BC204*Assembly!P$8+$BD204*Assembly!P$9+$BE204*Assembly!P$10+$BF204*Assembly!P$11+$BG204*Assembly!P$12+$BH204*Assembly!P$13+$BI204*Assembly!P$14+$BJ204*Assembly!P$15+$BK204*Assembly!P$16+$BL204*Assembly!P$17+$BM204*Assembly!P$18+$BN204*Assembly!P$19+$BO204*Assembly!P$20+$BP204*Assembly!P$21+$BQ204*Assembly!P$22+$BR204*Assembly!P$23+$BS204*Assembly!P$24</f>
        <v>#VALUE!</v>
      </c>
      <c r="CJ204" s="140" t="e">
        <f>$AY204*Assembly!Q$4+$AZ204*Assembly!Q$5+$BA204*Assembly!Q$6+$BB204*Assembly!Q$7+$BC204*Assembly!Q$8+$BD204*Assembly!Q$9+$BE204*Assembly!Q$10+$BF204*Assembly!Q$11+$BG204*Assembly!Q$12+$BH204*Assembly!Q$13+$BI204*Assembly!Q$14+$BJ204*Assembly!Q$15+$BK204*Assembly!Q$16+$BL204*Assembly!Q$17+$BM204*Assembly!Q$18+$BN204*Assembly!Q$19+$BO204*Assembly!Q$20+$BP204*Assembly!Q$21+$BQ204*Assembly!Q$22+$BR204*Assembly!Q$23+$BS204*Assembly!Q$24</f>
        <v>#VALUE!</v>
      </c>
      <c r="CK204" s="145" t="e">
        <f>$AY204*Assembly!R$4+$AZ204*Assembly!R$5+$BA204*Assembly!R$6+$BB204*Assembly!R$7+$BC204*Assembly!R$8+$BD204*Assembly!R$9+$BE204*Assembly!R$10+$BF204*Assembly!R$11+$BG204*Assembly!R$12+$BH204*Assembly!R$13+$BI204*Assembly!R$14+$BJ204*Assembly!R$15+$BK204*Assembly!R$16+$BL204*Assembly!R$17+$BM204*Assembly!R$18+$BN204*Assembly!R$19+$BO204*Assembly!R$20+$BP204*Assembly!R$21+$BQ204*Assembly!R$22+$BR204*Assembly!R$23+$BS204*Assembly!R$24</f>
        <v>#VALUE!</v>
      </c>
      <c r="CL204" s="140" t="e">
        <f>$AY204*Assembly!S$4+$AZ204*Assembly!S$5+$BA204*Assembly!S$6+$BB204*Assembly!S$7+$BC204*Assembly!S$8+$BD204*Assembly!S$9+$BE204*Assembly!S$10+$BF204*Assembly!S$11+$BG204*Assembly!S$12+$BH204*Assembly!S$13+$BI204*Assembly!S$14+$BJ204*Assembly!S$15+$BK204*Assembly!S$16+$BL204*Assembly!S$17+$BM204*Assembly!S$18+$BN204*Assembly!S$19+$BO204*Assembly!S$20+$BP204*Assembly!S$21+$BQ204*Assembly!S$22+$BR204*Assembly!S$23+$BS204*Assembly!S$24</f>
        <v>#VALUE!</v>
      </c>
      <c r="CM204" s="140" t="e">
        <f>$AY204*Assembly!T$4+$AZ204*Assembly!T$5+$BA204*Assembly!T$6+$BB204*Assembly!T$7+$BC204*Assembly!T$8+$BD204*Assembly!T$9+$BE204*Assembly!T$10+$BF204*Assembly!T$11+$BG204*Assembly!T$12+$BH204*Assembly!T$13+$BI204*Assembly!T$14+$BJ204*Assembly!T$15+$BK204*Assembly!T$16+$BL204*Assembly!T$17+$BM204*Assembly!T$18+$BN204*Assembly!T$19+$BO204*Assembly!T$20+$BP204*Assembly!T$21+$BQ204*Assembly!T$22+$BR204*Assembly!T$23+$BS204*Assembly!T$24</f>
        <v>#VALUE!</v>
      </c>
      <c r="CN204" s="140" t="e">
        <f>$AY204*Assembly!U$4+$AZ204*Assembly!U$5+$BA204*Assembly!U$6+$BB204*Assembly!U$7+$BC204*Assembly!U$8+$BD204*Assembly!U$9+$BE204*Assembly!U$10+$BF204*Assembly!U$11+$BG204*Assembly!U$12+$BH204*Assembly!U$13+$BI204*Assembly!U$14+$BJ204*Assembly!U$15+$BK204*Assembly!U$16+$BL204*Assembly!U$17+$BM204*Assembly!U$18+$BN204*Assembly!U$19+$BO204*Assembly!U$20+$BP204*Assembly!U$21+$BQ204*Assembly!U$22+$BR204*Assembly!U$23+$BS204*Assembly!U$24</f>
        <v>#VALUE!</v>
      </c>
      <c r="CO204" s="145" t="e">
        <f>$AY204*Assembly!V$4+$AZ204*Assembly!V$5+$BA204*Assembly!V$6+$BB204*Assembly!V$7+$BC204*Assembly!V$8+$BD204*Assembly!V$9+$BE204*Assembly!V$10+$BF204*Assembly!V$11+$BG204*Assembly!V$12+$BH204*Assembly!V$13+$BI204*Assembly!V$14+$BJ204*Assembly!V$15+$BK204*Assembly!V$16+$BL204*Assembly!V$17+$BM204*Assembly!V$18+$BN204*Assembly!V$19+$BO204*Assembly!V$20+$BP204*Assembly!V$21+$BQ204*Assembly!V$22+$BR204*Assembly!V$23+$BS204*Assembly!V$24</f>
        <v>#VALUE!</v>
      </c>
      <c r="CP204" s="145" t="e">
        <f>CF204*Refining!$F$3</f>
        <v>#VALUE!</v>
      </c>
      <c r="CQ204" s="145" t="e">
        <f>CG204*Refining!$F$4</f>
        <v>#VALUE!</v>
      </c>
      <c r="CR204" s="145" t="e">
        <f>CH204*Refining!$F$5</f>
        <v>#VALUE!</v>
      </c>
      <c r="CS204" s="145" t="e">
        <f>CI204*Refining!$F$6</f>
        <v>#VALUE!</v>
      </c>
      <c r="CT204" s="145" t="e">
        <f>CJ204*Refining!$F$7</f>
        <v>#VALUE!</v>
      </c>
      <c r="CU204" s="145" t="e">
        <f>CK204*Refining!$F$8</f>
        <v>#VALUE!</v>
      </c>
      <c r="CV204" s="145" t="e">
        <f>CL204*Refining!$F$9</f>
        <v>#VALUE!</v>
      </c>
      <c r="CW204" s="145" t="e">
        <f>CM204*Refining!$F$10</f>
        <v>#VALUE!</v>
      </c>
      <c r="CX204" s="145" t="e">
        <f>CN204*Refining!$F$11</f>
        <v>#VALUE!</v>
      </c>
      <c r="CY204" s="145" t="e">
        <f>CO204*Refining!$F$12</f>
        <v>#VALUE!</v>
      </c>
      <c r="CZ204" s="185" t="e">
        <f t="shared" ref="CZ204:DS204" si="824">IF(CF204 = 0, "", CF204)</f>
        <v>#VALUE!</v>
      </c>
      <c r="DA204" s="186" t="e">
        <f t="shared" si="824"/>
        <v>#VALUE!</v>
      </c>
      <c r="DB204" s="186" t="e">
        <f t="shared" si="824"/>
        <v>#VALUE!</v>
      </c>
      <c r="DC204" s="186" t="e">
        <f t="shared" si="824"/>
        <v>#VALUE!</v>
      </c>
      <c r="DD204" s="186" t="e">
        <f t="shared" si="824"/>
        <v>#VALUE!</v>
      </c>
      <c r="DE204" s="186" t="e">
        <f t="shared" si="824"/>
        <v>#VALUE!</v>
      </c>
      <c r="DF204" s="186" t="e">
        <f t="shared" si="824"/>
        <v>#VALUE!</v>
      </c>
      <c r="DG204" s="186" t="e">
        <f t="shared" si="824"/>
        <v>#VALUE!</v>
      </c>
      <c r="DH204" s="186" t="e">
        <f t="shared" si="824"/>
        <v>#VALUE!</v>
      </c>
      <c r="DI204" s="187" t="e">
        <f t="shared" si="824"/>
        <v>#VALUE!</v>
      </c>
      <c r="DJ204" s="185" t="e">
        <f t="shared" si="824"/>
        <v>#VALUE!</v>
      </c>
      <c r="DK204" s="186" t="e">
        <f t="shared" si="824"/>
        <v>#VALUE!</v>
      </c>
      <c r="DL204" s="186" t="e">
        <f t="shared" si="824"/>
        <v>#VALUE!</v>
      </c>
      <c r="DM204" s="186" t="e">
        <f t="shared" si="824"/>
        <v>#VALUE!</v>
      </c>
      <c r="DN204" s="211" t="e">
        <f t="shared" si="824"/>
        <v>#VALUE!</v>
      </c>
      <c r="DO204" s="186" t="e">
        <f t="shared" si="824"/>
        <v>#VALUE!</v>
      </c>
      <c r="DP204" s="186" t="e">
        <f t="shared" si="824"/>
        <v>#VALUE!</v>
      </c>
      <c r="DQ204" s="186" t="e">
        <f t="shared" si="824"/>
        <v>#VALUE!</v>
      </c>
      <c r="DR204" s="186" t="e">
        <f t="shared" si="824"/>
        <v>#VALUE!</v>
      </c>
      <c r="DS204" s="187" t="e">
        <f t="shared" si="824"/>
        <v>#VALUE!</v>
      </c>
      <c r="DT204" s="185" t="e">
        <f t="shared" si="11"/>
        <v>#VALUE!</v>
      </c>
      <c r="DU204" s="189" t="e">
        <f t="shared" si="12"/>
        <v>#VALUE!</v>
      </c>
      <c r="DV204" s="133" t="e">
        <f>CZ204*'Ores &amp; Ingots'!$C$3+DA204*'Ores &amp; Ingots'!$C$4+DB204*'Ores &amp; Ingots'!$C$5+DC204*'Ores &amp; Ingots'!$C$6+DD204*'Ores &amp; Ingots'!$C$7+DE204*'Ores &amp; Ingots'!$C$8+DF204*'Ores &amp; Ingots'!$C$9+DG204*'Ores &amp; Ingots'!$C$10+DH204*'Ores &amp; Ingots'!$C$11+DI204*'Ores &amp; Ingots'!$C$12</f>
        <v>#VALUE!</v>
      </c>
      <c r="DW204" s="133" t="e">
        <f>DJ204*'Ores &amp; Ingots'!$B$3+DK204*'Ores &amp; Ingots'!$B$4+DL204*'Ores &amp; Ingots'!$B$5+DM204*'Ores &amp; Ingots'!$B$6+DN204*'Ores &amp; Ingots'!$B$7+DO204*'Ores &amp; Ingots'!$B$8+DP204*'Ores &amp; Ingots'!$B$9+DQ204*'Ores &amp; Ingots'!$B$10+DR204*'Ores &amp; Ingots'!$B$11+DS204*'Ores &amp; Ingots'!$B$12</f>
        <v>#VALUE!</v>
      </c>
      <c r="DX204" s="189" t="e">
        <f>CZ204*Refining!$G$3+DA204*Refining!$G$4+DB204*Refining!$G$5+DC204*Refining!$G$6+DD204*Refining!$G$7+DE204*Refining!$G$8+DF204*Refining!$G$9+DG204*Refining!$G$10+DH204*Refining!$G$11+DI204*Refining!$G$12</f>
        <v>#VALUE!</v>
      </c>
      <c r="DY204" s="189" t="e">
        <f t="shared" si="13"/>
        <v>#VALUE!</v>
      </c>
      <c r="DZ204" s="192" t="e">
        <f t="shared" si="14"/>
        <v>#VALUE!</v>
      </c>
      <c r="EA204" s="185" t="e">
        <f t="shared" si="15"/>
        <v>#VALUE!</v>
      </c>
      <c r="EB204" s="194" t="e">
        <f t="shared" ref="EB204:EC204" si="825">EA204/60</f>
        <v>#VALUE!</v>
      </c>
      <c r="EC204" s="194" t="e">
        <f t="shared" si="825"/>
        <v>#VALUE!</v>
      </c>
      <c r="ED204" s="185" t="e">
        <f t="shared" si="17"/>
        <v>#VALUE!</v>
      </c>
      <c r="EE204" s="194" t="e">
        <f t="shared" ref="EE204:EF204" si="826">ED204/1000</f>
        <v>#VALUE!</v>
      </c>
      <c r="EF204" s="196" t="e">
        <f t="shared" si="826"/>
        <v>#VALUE!</v>
      </c>
      <c r="EG204" s="130" t="e">
        <f t="shared" si="19"/>
        <v>#VALUE!</v>
      </c>
      <c r="EH204" s="132" t="e">
        <f t="shared" si="20"/>
        <v>#VALUE!</v>
      </c>
      <c r="EI204" s="133" t="s">
        <v>28</v>
      </c>
    </row>
    <row r="205" spans="1:139" ht="12.75" x14ac:dyDescent="0.2">
      <c r="A205" s="864"/>
      <c r="B205" s="365" t="s">
        <v>403</v>
      </c>
      <c r="C205" s="137" t="s">
        <v>156</v>
      </c>
      <c r="D205" s="137">
        <v>1</v>
      </c>
      <c r="E205" s="137">
        <v>1</v>
      </c>
      <c r="F205" s="137">
        <v>1</v>
      </c>
      <c r="G205" s="139">
        <f t="shared" si="0"/>
        <v>15.625</v>
      </c>
      <c r="H205" s="140">
        <v>5</v>
      </c>
      <c r="I205" s="140">
        <v>12.5</v>
      </c>
      <c r="J205" s="140">
        <f>H205/Main!$D$9</f>
        <v>1</v>
      </c>
      <c r="K205" s="140">
        <f>I205/Main!$D$10</f>
        <v>6.25</v>
      </c>
      <c r="L205" s="140">
        <f t="shared" si="1"/>
        <v>6.25</v>
      </c>
      <c r="M205" s="140">
        <v>1</v>
      </c>
      <c r="N205" s="143"/>
      <c r="O205" s="143"/>
      <c r="P205" s="143"/>
      <c r="Q205" s="145"/>
      <c r="R205" s="143"/>
      <c r="S205" s="146"/>
      <c r="T205" s="146"/>
      <c r="U205" s="143"/>
      <c r="V205" s="143"/>
      <c r="W205" s="146"/>
      <c r="X205" s="146"/>
      <c r="Y205" s="143"/>
      <c r="Z205" s="143"/>
      <c r="AA205" s="143"/>
      <c r="AB205" s="143"/>
      <c r="AC205" s="362" t="s">
        <v>28</v>
      </c>
      <c r="AD205" s="167">
        <v>10</v>
      </c>
      <c r="AE205" s="133">
        <v>0</v>
      </c>
      <c r="AF205" s="133">
        <v>0</v>
      </c>
      <c r="AG205" s="133">
        <v>0</v>
      </c>
      <c r="AH205" s="133">
        <v>0</v>
      </c>
      <c r="AI205" s="133">
        <v>0</v>
      </c>
      <c r="AJ205" s="133">
        <v>0</v>
      </c>
      <c r="AK205" s="133">
        <v>0</v>
      </c>
      <c r="AL205" s="133">
        <v>0</v>
      </c>
      <c r="AM205" s="133">
        <v>0</v>
      </c>
      <c r="AN205" s="133">
        <v>0</v>
      </c>
      <c r="AO205" s="133">
        <v>0</v>
      </c>
      <c r="AP205" s="133">
        <v>0</v>
      </c>
      <c r="AQ205" s="133">
        <v>0</v>
      </c>
      <c r="AR205" s="133">
        <v>0</v>
      </c>
      <c r="AS205" s="133">
        <v>0</v>
      </c>
      <c r="AT205" s="133">
        <v>0</v>
      </c>
      <c r="AU205" s="133">
        <v>0</v>
      </c>
      <c r="AV205" s="133">
        <v>0</v>
      </c>
      <c r="AW205" s="133">
        <v>0</v>
      </c>
      <c r="AX205" s="133">
        <v>0</v>
      </c>
      <c r="AY205" s="406">
        <f t="shared" ref="AY205:BS205" si="827">IF(AD205 = 0, "", AD205)</f>
        <v>10</v>
      </c>
      <c r="AZ205" s="137" t="str">
        <f t="shared" si="827"/>
        <v/>
      </c>
      <c r="BA205" s="137" t="str">
        <f t="shared" si="827"/>
        <v/>
      </c>
      <c r="BB205" s="137" t="str">
        <f t="shared" si="827"/>
        <v/>
      </c>
      <c r="BC205" s="137" t="str">
        <f t="shared" si="827"/>
        <v/>
      </c>
      <c r="BD205" s="137" t="str">
        <f t="shared" si="827"/>
        <v/>
      </c>
      <c r="BE205" s="137" t="str">
        <f t="shared" si="827"/>
        <v/>
      </c>
      <c r="BF205" s="137" t="str">
        <f t="shared" si="827"/>
        <v/>
      </c>
      <c r="BG205" s="137" t="str">
        <f t="shared" si="827"/>
        <v/>
      </c>
      <c r="BH205" s="137" t="str">
        <f t="shared" si="827"/>
        <v/>
      </c>
      <c r="BI205" s="137" t="str">
        <f t="shared" si="827"/>
        <v/>
      </c>
      <c r="BJ205" s="137" t="str">
        <f t="shared" si="827"/>
        <v/>
      </c>
      <c r="BK205" s="137" t="str">
        <f t="shared" si="827"/>
        <v/>
      </c>
      <c r="BL205" s="137" t="str">
        <f t="shared" si="827"/>
        <v/>
      </c>
      <c r="BM205" s="137" t="str">
        <f t="shared" si="827"/>
        <v/>
      </c>
      <c r="BN205" s="137" t="str">
        <f t="shared" si="827"/>
        <v/>
      </c>
      <c r="BO205" s="137" t="str">
        <f t="shared" si="827"/>
        <v/>
      </c>
      <c r="BP205" s="137" t="str">
        <f t="shared" si="827"/>
        <v/>
      </c>
      <c r="BQ205" s="137" t="str">
        <f t="shared" si="827"/>
        <v/>
      </c>
      <c r="BR205" s="137" t="str">
        <f t="shared" si="827"/>
        <v/>
      </c>
      <c r="BS205" s="169" t="str">
        <f t="shared" si="827"/>
        <v/>
      </c>
      <c r="BT205" s="174" t="e">
        <f>$AY205*Assembly!Z$4+$AZ205*Assembly!Z$5+$BA205*Assembly!Z$6+$BB205*Assembly!Z$7+$BC205*Assembly!Z$8+$BD205*Assembly!Z$9+$BE205*Assembly!Z$10+$BF205*Assembly!Z$11+$BG205*Assembly!Z$12+$BH205*Assembly!Z$13+$BI205*Assembly!Z$14+$BJ205*Assembly!Z$15+$BK205*Assembly!Z$16+$BL205*Assembly!Z$17+$BM205*Assembly!Z$18+$BN205*Assembly!Z$19+$BO205*Assembly!Z$20+$BP205*Assembly!Z$21+$BQ205*Assembly!Z$22+$BR205*Assembly!Z$23+$BS205*Assembly!Z$24</f>
        <v>#VALUE!</v>
      </c>
      <c r="BU205" s="133" t="e">
        <f t="shared" si="3"/>
        <v>#VALUE!</v>
      </c>
      <c r="BV205" s="133"/>
      <c r="BW205" s="133" t="e">
        <f>$AY205*Assembly!AD$4+$AZ205*Assembly!AD$5+$BA205*Assembly!AD$6+$BB205*Assembly!AD$7+$BC205*Assembly!AD$8+$BD205*Assembly!AD$9+$BE205*Assembly!AD$10+$BF205*Assembly!AD$11+$BG205*Assembly!AD$12+$BH205*Assembly!AD$13+$BI205*Assembly!AD$14+$BJ205*Assembly!AD$15+$BK205*Assembly!AD$16+$BL205*Assembly!AD$17+$BM205*Assembly!AD$18+$BN205*Assembly!AD$19+$BO205*Assembly!AD$20+$BP205*Assembly!AD$21+$BQ205*Assembly!AD$22+$BR205*Assembly!AD$23+$BS205*Assembly!AD$24</f>
        <v>#VALUE!</v>
      </c>
      <c r="BX205" s="177" t="e">
        <f t="shared" si="4"/>
        <v>#VALUE!</v>
      </c>
      <c r="BY205" s="178" t="e">
        <f t="shared" si="5"/>
        <v>#VALUE!</v>
      </c>
      <c r="BZ205" s="179" t="e">
        <f t="shared" si="6"/>
        <v>#VALUE!</v>
      </c>
      <c r="CA205" s="178" t="e">
        <f t="shared" si="7"/>
        <v>#VALUE!</v>
      </c>
      <c r="CB205" s="133" t="e">
        <f>$AY205*Assembly!Y$4+$AZ205*Assembly!Y$5+$BA205*Assembly!Y$6+$BB205*Assembly!Y$7+$BC205*Assembly!Y$8+$BD205*Assembly!Y$9+$BE205*Assembly!Y$10+$BF205*Assembly!Y$11+$BG205*Assembly!Y$12+$BH205*Assembly!Y$13+$BI205*Assembly!Y$14+$BJ205*Assembly!Y$15+$BK205*Assembly!Y$16+$BL205*Assembly!Y$17+$BM205*Assembly!Y$18+$BN205*Assembly!Y$19+$BO205*Assembly!Y$20+$BP205*Assembly!Y$21+$BQ205*Assembly!Y$22+$BR205*Assembly!Y$23+$BS205*Assembly!Y$24</f>
        <v>#VALUE!</v>
      </c>
      <c r="CC205" s="133" t="e">
        <f t="shared" si="8"/>
        <v>#VALUE!</v>
      </c>
      <c r="CD205" s="130" t="e">
        <f t="shared" si="9"/>
        <v>#VALUE!</v>
      </c>
      <c r="CE205" s="183" t="e">
        <f>$AY205*Assembly!AC$4+$AZ205*Assembly!AC$5+$BA205*Assembly!AC$6+$BB205*Assembly!AC$7+$BC205*Assembly!AC$8+$BD205*Assembly!AC$9+$BE205*Assembly!AC$10+$BF205*Assembly!AC$11+$BG205*Assembly!AC$12+$BH205*Assembly!AC$13+$BI205*Assembly!AC$14+$BJ205*Assembly!AC$15+$BK205*Assembly!AC$16+$BL205*Assembly!AC$17+$BM205*Assembly!AC$18+$BN205*Assembly!AC$19+$BO205*Assembly!AC$20+$BP205*Assembly!AC$21+$BQ205*Assembly!AC$22+$BR205*Assembly!AC$23+$BS205*Assembly!AC$24</f>
        <v>#VALUE!</v>
      </c>
      <c r="CF205" s="145" t="e">
        <f>$AY205*Assembly!M$4+$AZ205*Assembly!M$5+$BA205*Assembly!M$6+$BB205*Assembly!M$7+$BC205*Assembly!M$8+$BD205*Assembly!M$9+$BE205*Assembly!M$10+$BF205*Assembly!M$11+$BG205*Assembly!M$12+$BH205*Assembly!M$13+$BI205*Assembly!M$14+$BJ205*Assembly!M$15+$BK205*Assembly!M$16+$BL205*Assembly!M$17+$BM205*Assembly!M$18+$BN205*Assembly!M$19+$BO205*Assembly!M$20+$BP205*Assembly!M$21+$BQ205*Assembly!M$22+$BR205*Assembly!M$23+$BS205*Assembly!M$24</f>
        <v>#VALUE!</v>
      </c>
      <c r="CG205" s="145" t="e">
        <f>$AY205*Assembly!N$4+$AZ205*Assembly!N$5+$BA205*Assembly!N$6+$BB205*Assembly!N$7+$BC205*Assembly!N$8+$BD205*Assembly!N$9+$BE205*Assembly!N$10+$BF205*Assembly!N$11+$BG205*Assembly!N$12+$BH205*Assembly!N$13+$BI205*Assembly!N$14+$BJ205*Assembly!N$15+$BK205*Assembly!N$16+$BL205*Assembly!N$17+$BM205*Assembly!N$18+$BN205*Assembly!N$19+$BO205*Assembly!N$20+$BP205*Assembly!N$21+$BQ205*Assembly!N$22+$BR205*Assembly!N$23+$BS205*Assembly!N$24</f>
        <v>#VALUE!</v>
      </c>
      <c r="CH205" s="145" t="e">
        <f>$AY205*Assembly!O$4+$AZ205*Assembly!O$5+$BA205*Assembly!O$6+$BB205*Assembly!O$7+$BC205*Assembly!O$8+$BD205*Assembly!O$9+$BE205*Assembly!O$10+$BF205*Assembly!O$11+$BG205*Assembly!O$12+$BH205*Assembly!O$13+$BI205*Assembly!O$14+$BJ205*Assembly!O$15+$BK205*Assembly!O$16+$BL205*Assembly!O$17+$BM205*Assembly!O$18+$BN205*Assembly!O$19+$BO205*Assembly!O$20+$BP205*Assembly!O$21+$BQ205*Assembly!O$22+$BR205*Assembly!O$23+$BS205*Assembly!O$24</f>
        <v>#VALUE!</v>
      </c>
      <c r="CI205" s="140" t="e">
        <f>$AY205*Assembly!P$4+$AZ205*Assembly!P$5+$BA205*Assembly!P$6+$BB205*Assembly!P$7+$BC205*Assembly!P$8+$BD205*Assembly!P$9+$BE205*Assembly!P$10+$BF205*Assembly!P$11+$BG205*Assembly!P$12+$BH205*Assembly!P$13+$BI205*Assembly!P$14+$BJ205*Assembly!P$15+$BK205*Assembly!P$16+$BL205*Assembly!P$17+$BM205*Assembly!P$18+$BN205*Assembly!P$19+$BO205*Assembly!P$20+$BP205*Assembly!P$21+$BQ205*Assembly!P$22+$BR205*Assembly!P$23+$BS205*Assembly!P$24</f>
        <v>#VALUE!</v>
      </c>
      <c r="CJ205" s="140" t="e">
        <f>$AY205*Assembly!Q$4+$AZ205*Assembly!Q$5+$BA205*Assembly!Q$6+$BB205*Assembly!Q$7+$BC205*Assembly!Q$8+$BD205*Assembly!Q$9+$BE205*Assembly!Q$10+$BF205*Assembly!Q$11+$BG205*Assembly!Q$12+$BH205*Assembly!Q$13+$BI205*Assembly!Q$14+$BJ205*Assembly!Q$15+$BK205*Assembly!Q$16+$BL205*Assembly!Q$17+$BM205*Assembly!Q$18+$BN205*Assembly!Q$19+$BO205*Assembly!Q$20+$BP205*Assembly!Q$21+$BQ205*Assembly!Q$22+$BR205*Assembly!Q$23+$BS205*Assembly!Q$24</f>
        <v>#VALUE!</v>
      </c>
      <c r="CK205" s="145" t="e">
        <f>$AY205*Assembly!R$4+$AZ205*Assembly!R$5+$BA205*Assembly!R$6+$BB205*Assembly!R$7+$BC205*Assembly!R$8+$BD205*Assembly!R$9+$BE205*Assembly!R$10+$BF205*Assembly!R$11+$BG205*Assembly!R$12+$BH205*Assembly!R$13+$BI205*Assembly!R$14+$BJ205*Assembly!R$15+$BK205*Assembly!R$16+$BL205*Assembly!R$17+$BM205*Assembly!R$18+$BN205*Assembly!R$19+$BO205*Assembly!R$20+$BP205*Assembly!R$21+$BQ205*Assembly!R$22+$BR205*Assembly!R$23+$BS205*Assembly!R$24</f>
        <v>#VALUE!</v>
      </c>
      <c r="CL205" s="140" t="e">
        <f>$AY205*Assembly!S$4+$AZ205*Assembly!S$5+$BA205*Assembly!S$6+$BB205*Assembly!S$7+$BC205*Assembly!S$8+$BD205*Assembly!S$9+$BE205*Assembly!S$10+$BF205*Assembly!S$11+$BG205*Assembly!S$12+$BH205*Assembly!S$13+$BI205*Assembly!S$14+$BJ205*Assembly!S$15+$BK205*Assembly!S$16+$BL205*Assembly!S$17+$BM205*Assembly!S$18+$BN205*Assembly!S$19+$BO205*Assembly!S$20+$BP205*Assembly!S$21+$BQ205*Assembly!S$22+$BR205*Assembly!S$23+$BS205*Assembly!S$24</f>
        <v>#VALUE!</v>
      </c>
      <c r="CM205" s="140" t="e">
        <f>$AY205*Assembly!T$4+$AZ205*Assembly!T$5+$BA205*Assembly!T$6+$BB205*Assembly!T$7+$BC205*Assembly!T$8+$BD205*Assembly!T$9+$BE205*Assembly!T$10+$BF205*Assembly!T$11+$BG205*Assembly!T$12+$BH205*Assembly!T$13+$BI205*Assembly!T$14+$BJ205*Assembly!T$15+$BK205*Assembly!T$16+$BL205*Assembly!T$17+$BM205*Assembly!T$18+$BN205*Assembly!T$19+$BO205*Assembly!T$20+$BP205*Assembly!T$21+$BQ205*Assembly!T$22+$BR205*Assembly!T$23+$BS205*Assembly!T$24</f>
        <v>#VALUE!</v>
      </c>
      <c r="CN205" s="140" t="e">
        <f>$AY205*Assembly!U$4+$AZ205*Assembly!U$5+$BA205*Assembly!U$6+$BB205*Assembly!U$7+$BC205*Assembly!U$8+$BD205*Assembly!U$9+$BE205*Assembly!U$10+$BF205*Assembly!U$11+$BG205*Assembly!U$12+$BH205*Assembly!U$13+$BI205*Assembly!U$14+$BJ205*Assembly!U$15+$BK205*Assembly!U$16+$BL205*Assembly!U$17+$BM205*Assembly!U$18+$BN205*Assembly!U$19+$BO205*Assembly!U$20+$BP205*Assembly!U$21+$BQ205*Assembly!U$22+$BR205*Assembly!U$23+$BS205*Assembly!U$24</f>
        <v>#VALUE!</v>
      </c>
      <c r="CO205" s="145" t="e">
        <f>$AY205*Assembly!V$4+$AZ205*Assembly!V$5+$BA205*Assembly!V$6+$BB205*Assembly!V$7+$BC205*Assembly!V$8+$BD205*Assembly!V$9+$BE205*Assembly!V$10+$BF205*Assembly!V$11+$BG205*Assembly!V$12+$BH205*Assembly!V$13+$BI205*Assembly!V$14+$BJ205*Assembly!V$15+$BK205*Assembly!V$16+$BL205*Assembly!V$17+$BM205*Assembly!V$18+$BN205*Assembly!V$19+$BO205*Assembly!V$20+$BP205*Assembly!V$21+$BQ205*Assembly!V$22+$BR205*Assembly!V$23+$BS205*Assembly!V$24</f>
        <v>#VALUE!</v>
      </c>
      <c r="CP205" s="145" t="e">
        <f>CF205*Refining!$F$3</f>
        <v>#VALUE!</v>
      </c>
      <c r="CQ205" s="145" t="e">
        <f>CG205*Refining!$F$4</f>
        <v>#VALUE!</v>
      </c>
      <c r="CR205" s="145" t="e">
        <f>CH205*Refining!$F$5</f>
        <v>#VALUE!</v>
      </c>
      <c r="CS205" s="145" t="e">
        <f>CI205*Refining!$F$6</f>
        <v>#VALUE!</v>
      </c>
      <c r="CT205" s="145" t="e">
        <f>CJ205*Refining!$F$7</f>
        <v>#VALUE!</v>
      </c>
      <c r="CU205" s="145" t="e">
        <f>CK205*Refining!$F$8</f>
        <v>#VALUE!</v>
      </c>
      <c r="CV205" s="145" t="e">
        <f>CL205*Refining!$F$9</f>
        <v>#VALUE!</v>
      </c>
      <c r="CW205" s="145" t="e">
        <f>CM205*Refining!$F$10</f>
        <v>#VALUE!</v>
      </c>
      <c r="CX205" s="145" t="e">
        <f>CN205*Refining!$F$11</f>
        <v>#VALUE!</v>
      </c>
      <c r="CY205" s="145" t="e">
        <f>CO205*Refining!$F$12</f>
        <v>#VALUE!</v>
      </c>
      <c r="CZ205" s="185" t="e">
        <f t="shared" ref="CZ205:DS205" si="828">IF(CF205 = 0, "", CF205)</f>
        <v>#VALUE!</v>
      </c>
      <c r="DA205" s="186" t="e">
        <f t="shared" si="828"/>
        <v>#VALUE!</v>
      </c>
      <c r="DB205" s="186" t="e">
        <f t="shared" si="828"/>
        <v>#VALUE!</v>
      </c>
      <c r="DC205" s="186" t="e">
        <f t="shared" si="828"/>
        <v>#VALUE!</v>
      </c>
      <c r="DD205" s="186" t="e">
        <f t="shared" si="828"/>
        <v>#VALUE!</v>
      </c>
      <c r="DE205" s="186" t="e">
        <f t="shared" si="828"/>
        <v>#VALUE!</v>
      </c>
      <c r="DF205" s="186" t="e">
        <f t="shared" si="828"/>
        <v>#VALUE!</v>
      </c>
      <c r="DG205" s="186" t="e">
        <f t="shared" si="828"/>
        <v>#VALUE!</v>
      </c>
      <c r="DH205" s="186" t="e">
        <f t="shared" si="828"/>
        <v>#VALUE!</v>
      </c>
      <c r="DI205" s="187" t="e">
        <f t="shared" si="828"/>
        <v>#VALUE!</v>
      </c>
      <c r="DJ205" s="185" t="e">
        <f t="shared" si="828"/>
        <v>#VALUE!</v>
      </c>
      <c r="DK205" s="186" t="e">
        <f t="shared" si="828"/>
        <v>#VALUE!</v>
      </c>
      <c r="DL205" s="186" t="e">
        <f t="shared" si="828"/>
        <v>#VALUE!</v>
      </c>
      <c r="DM205" s="186" t="e">
        <f t="shared" si="828"/>
        <v>#VALUE!</v>
      </c>
      <c r="DN205" s="211" t="e">
        <f t="shared" si="828"/>
        <v>#VALUE!</v>
      </c>
      <c r="DO205" s="186" t="e">
        <f t="shared" si="828"/>
        <v>#VALUE!</v>
      </c>
      <c r="DP205" s="186" t="e">
        <f t="shared" si="828"/>
        <v>#VALUE!</v>
      </c>
      <c r="DQ205" s="186" t="e">
        <f t="shared" si="828"/>
        <v>#VALUE!</v>
      </c>
      <c r="DR205" s="186" t="e">
        <f t="shared" si="828"/>
        <v>#VALUE!</v>
      </c>
      <c r="DS205" s="187" t="e">
        <f t="shared" si="828"/>
        <v>#VALUE!</v>
      </c>
      <c r="DT205" s="185" t="e">
        <f t="shared" si="11"/>
        <v>#VALUE!</v>
      </c>
      <c r="DU205" s="189" t="e">
        <f t="shared" si="12"/>
        <v>#VALUE!</v>
      </c>
      <c r="DV205" s="133" t="e">
        <f>CZ205*'Ores &amp; Ingots'!$C$3+DA205*'Ores &amp; Ingots'!$C$4+DB205*'Ores &amp; Ingots'!$C$5+DC205*'Ores &amp; Ingots'!$C$6+DD205*'Ores &amp; Ingots'!$C$7+DE205*'Ores &amp; Ingots'!$C$8+DF205*'Ores &amp; Ingots'!$C$9+DG205*'Ores &amp; Ingots'!$C$10+DH205*'Ores &amp; Ingots'!$C$11+DI205*'Ores &amp; Ingots'!$C$12</f>
        <v>#VALUE!</v>
      </c>
      <c r="DW205" s="133" t="e">
        <f>DJ205*'Ores &amp; Ingots'!$B$3+DK205*'Ores &amp; Ingots'!$B$4+DL205*'Ores &amp; Ingots'!$B$5+DM205*'Ores &amp; Ingots'!$B$6+DN205*'Ores &amp; Ingots'!$B$7+DO205*'Ores &amp; Ingots'!$B$8+DP205*'Ores &amp; Ingots'!$B$9+DQ205*'Ores &amp; Ingots'!$B$10+DR205*'Ores &amp; Ingots'!$B$11+DS205*'Ores &amp; Ingots'!$B$12</f>
        <v>#VALUE!</v>
      </c>
      <c r="DX205" s="189" t="e">
        <f>CZ205*Refining!$G$3+DA205*Refining!$G$4+DB205*Refining!$G$5+DC205*Refining!$G$6+DD205*Refining!$G$7+DE205*Refining!$G$8+DF205*Refining!$G$9+DG205*Refining!$G$10+DH205*Refining!$G$11+DI205*Refining!$G$12</f>
        <v>#VALUE!</v>
      </c>
      <c r="DY205" s="189" t="e">
        <f t="shared" si="13"/>
        <v>#VALUE!</v>
      </c>
      <c r="DZ205" s="192" t="e">
        <f t="shared" si="14"/>
        <v>#VALUE!</v>
      </c>
      <c r="EA205" s="185" t="e">
        <f t="shared" si="15"/>
        <v>#VALUE!</v>
      </c>
      <c r="EB205" s="194" t="e">
        <f t="shared" ref="EB205:EC205" si="829">EA205/60</f>
        <v>#VALUE!</v>
      </c>
      <c r="EC205" s="194" t="e">
        <f t="shared" si="829"/>
        <v>#VALUE!</v>
      </c>
      <c r="ED205" s="185" t="e">
        <f t="shared" si="17"/>
        <v>#VALUE!</v>
      </c>
      <c r="EE205" s="194" t="e">
        <f t="shared" ref="EE205:EF205" si="830">ED205/1000</f>
        <v>#VALUE!</v>
      </c>
      <c r="EF205" s="196" t="e">
        <f t="shared" si="830"/>
        <v>#VALUE!</v>
      </c>
      <c r="EG205" s="130" t="e">
        <f t="shared" si="19"/>
        <v>#VALUE!</v>
      </c>
      <c r="EH205" s="132" t="e">
        <f t="shared" si="20"/>
        <v>#VALUE!</v>
      </c>
      <c r="EI205" s="133" t="s">
        <v>28</v>
      </c>
    </row>
    <row r="206" spans="1:139" ht="12.75" x14ac:dyDescent="0.2">
      <c r="A206" s="864"/>
      <c r="B206" s="365" t="s">
        <v>404</v>
      </c>
      <c r="C206" s="137" t="s">
        <v>156</v>
      </c>
      <c r="D206" s="137">
        <v>1</v>
      </c>
      <c r="E206" s="137">
        <v>1</v>
      </c>
      <c r="F206" s="137">
        <v>1</v>
      </c>
      <c r="G206" s="139">
        <f t="shared" si="0"/>
        <v>15.625</v>
      </c>
      <c r="H206" s="140">
        <v>3</v>
      </c>
      <c r="I206" s="140">
        <v>7.5</v>
      </c>
      <c r="J206" s="140">
        <f>H206/Main!$D$9</f>
        <v>0.6</v>
      </c>
      <c r="K206" s="140">
        <f>I206/Main!$D$10</f>
        <v>3.75</v>
      </c>
      <c r="L206" s="140">
        <f t="shared" si="1"/>
        <v>6.25</v>
      </c>
      <c r="M206" s="140">
        <v>1</v>
      </c>
      <c r="N206" s="143"/>
      <c r="O206" s="143"/>
      <c r="P206" s="143"/>
      <c r="Q206" s="145"/>
      <c r="R206" s="143"/>
      <c r="S206" s="146"/>
      <c r="T206" s="146"/>
      <c r="U206" s="143"/>
      <c r="V206" s="143"/>
      <c r="W206" s="146"/>
      <c r="X206" s="146"/>
      <c r="Y206" s="143"/>
      <c r="Z206" s="143"/>
      <c r="AA206" s="143"/>
      <c r="AB206" s="143"/>
      <c r="AC206" s="362" t="s">
        <v>28</v>
      </c>
      <c r="AD206" s="167">
        <v>4</v>
      </c>
      <c r="AE206" s="133">
        <v>0</v>
      </c>
      <c r="AF206" s="133">
        <v>0</v>
      </c>
      <c r="AG206" s="133">
        <v>0</v>
      </c>
      <c r="AH206" s="133">
        <v>0</v>
      </c>
      <c r="AI206" s="133">
        <v>0</v>
      </c>
      <c r="AJ206" s="133">
        <v>0</v>
      </c>
      <c r="AK206" s="133">
        <v>0</v>
      </c>
      <c r="AL206" s="133">
        <v>0</v>
      </c>
      <c r="AM206" s="133">
        <v>0</v>
      </c>
      <c r="AN206" s="133">
        <v>0</v>
      </c>
      <c r="AO206" s="133">
        <v>0</v>
      </c>
      <c r="AP206" s="133">
        <v>0</v>
      </c>
      <c r="AQ206" s="133">
        <v>0</v>
      </c>
      <c r="AR206" s="133">
        <v>0</v>
      </c>
      <c r="AS206" s="133">
        <v>0</v>
      </c>
      <c r="AT206" s="133">
        <v>0</v>
      </c>
      <c r="AU206" s="133">
        <v>0</v>
      </c>
      <c r="AV206" s="133">
        <v>0</v>
      </c>
      <c r="AW206" s="133">
        <v>0</v>
      </c>
      <c r="AX206" s="133">
        <v>0</v>
      </c>
      <c r="AY206" s="406">
        <f t="shared" ref="AY206:BS206" si="831">IF(AD206 = 0, "", AD206)</f>
        <v>4</v>
      </c>
      <c r="AZ206" s="137" t="str">
        <f t="shared" si="831"/>
        <v/>
      </c>
      <c r="BA206" s="137" t="str">
        <f t="shared" si="831"/>
        <v/>
      </c>
      <c r="BB206" s="137" t="str">
        <f t="shared" si="831"/>
        <v/>
      </c>
      <c r="BC206" s="137" t="str">
        <f t="shared" si="831"/>
        <v/>
      </c>
      <c r="BD206" s="137" t="str">
        <f t="shared" si="831"/>
        <v/>
      </c>
      <c r="BE206" s="137" t="str">
        <f t="shared" si="831"/>
        <v/>
      </c>
      <c r="BF206" s="137" t="str">
        <f t="shared" si="831"/>
        <v/>
      </c>
      <c r="BG206" s="137" t="str">
        <f t="shared" si="831"/>
        <v/>
      </c>
      <c r="BH206" s="137" t="str">
        <f t="shared" si="831"/>
        <v/>
      </c>
      <c r="BI206" s="137" t="str">
        <f t="shared" si="831"/>
        <v/>
      </c>
      <c r="BJ206" s="137" t="str">
        <f t="shared" si="831"/>
        <v/>
      </c>
      <c r="BK206" s="137" t="str">
        <f t="shared" si="831"/>
        <v/>
      </c>
      <c r="BL206" s="137" t="str">
        <f t="shared" si="831"/>
        <v/>
      </c>
      <c r="BM206" s="137" t="str">
        <f t="shared" si="831"/>
        <v/>
      </c>
      <c r="BN206" s="137" t="str">
        <f t="shared" si="831"/>
        <v/>
      </c>
      <c r="BO206" s="137" t="str">
        <f t="shared" si="831"/>
        <v/>
      </c>
      <c r="BP206" s="137" t="str">
        <f t="shared" si="831"/>
        <v/>
      </c>
      <c r="BQ206" s="137" t="str">
        <f t="shared" si="831"/>
        <v/>
      </c>
      <c r="BR206" s="137" t="str">
        <f t="shared" si="831"/>
        <v/>
      </c>
      <c r="BS206" s="169" t="str">
        <f t="shared" si="831"/>
        <v/>
      </c>
      <c r="BT206" s="174" t="e">
        <f>$AY206*Assembly!Z$4+$AZ206*Assembly!Z$5+$BA206*Assembly!Z$6+$BB206*Assembly!Z$7+$BC206*Assembly!Z$8+$BD206*Assembly!Z$9+$BE206*Assembly!Z$10+$BF206*Assembly!Z$11+$BG206*Assembly!Z$12+$BH206*Assembly!Z$13+$BI206*Assembly!Z$14+$BJ206*Assembly!Z$15+$BK206*Assembly!Z$16+$BL206*Assembly!Z$17+$BM206*Assembly!Z$18+$BN206*Assembly!Z$19+$BO206*Assembly!Z$20+$BP206*Assembly!Z$21+$BQ206*Assembly!Z$22+$BR206*Assembly!Z$23+$BS206*Assembly!Z$24</f>
        <v>#VALUE!</v>
      </c>
      <c r="BU206" s="133" t="e">
        <f t="shared" si="3"/>
        <v>#VALUE!</v>
      </c>
      <c r="BV206" s="133"/>
      <c r="BW206" s="133" t="e">
        <f>$AY206*Assembly!AD$4+$AZ206*Assembly!AD$5+$BA206*Assembly!AD$6+$BB206*Assembly!AD$7+$BC206*Assembly!AD$8+$BD206*Assembly!AD$9+$BE206*Assembly!AD$10+$BF206*Assembly!AD$11+$BG206*Assembly!AD$12+$BH206*Assembly!AD$13+$BI206*Assembly!AD$14+$BJ206*Assembly!AD$15+$BK206*Assembly!AD$16+$BL206*Assembly!AD$17+$BM206*Assembly!AD$18+$BN206*Assembly!AD$19+$BO206*Assembly!AD$20+$BP206*Assembly!AD$21+$BQ206*Assembly!AD$22+$BR206*Assembly!AD$23+$BS206*Assembly!AD$24</f>
        <v>#VALUE!</v>
      </c>
      <c r="BX206" s="177" t="e">
        <f t="shared" si="4"/>
        <v>#VALUE!</v>
      </c>
      <c r="BY206" s="178" t="e">
        <f t="shared" si="5"/>
        <v>#VALUE!</v>
      </c>
      <c r="BZ206" s="179" t="e">
        <f t="shared" si="6"/>
        <v>#VALUE!</v>
      </c>
      <c r="CA206" s="178" t="e">
        <f t="shared" si="7"/>
        <v>#VALUE!</v>
      </c>
      <c r="CB206" s="133" t="e">
        <f>$AY206*Assembly!Y$4+$AZ206*Assembly!Y$5+$BA206*Assembly!Y$6+$BB206*Assembly!Y$7+$BC206*Assembly!Y$8+$BD206*Assembly!Y$9+$BE206*Assembly!Y$10+$BF206*Assembly!Y$11+$BG206*Assembly!Y$12+$BH206*Assembly!Y$13+$BI206*Assembly!Y$14+$BJ206*Assembly!Y$15+$BK206*Assembly!Y$16+$BL206*Assembly!Y$17+$BM206*Assembly!Y$18+$BN206*Assembly!Y$19+$BO206*Assembly!Y$20+$BP206*Assembly!Y$21+$BQ206*Assembly!Y$22+$BR206*Assembly!Y$23+$BS206*Assembly!Y$24</f>
        <v>#VALUE!</v>
      </c>
      <c r="CC206" s="133" t="e">
        <f t="shared" si="8"/>
        <v>#VALUE!</v>
      </c>
      <c r="CD206" s="130" t="e">
        <f t="shared" si="9"/>
        <v>#VALUE!</v>
      </c>
      <c r="CE206" s="183" t="e">
        <f>$AY206*Assembly!AC$4+$AZ206*Assembly!AC$5+$BA206*Assembly!AC$6+$BB206*Assembly!AC$7+$BC206*Assembly!AC$8+$BD206*Assembly!AC$9+$BE206*Assembly!AC$10+$BF206*Assembly!AC$11+$BG206*Assembly!AC$12+$BH206*Assembly!AC$13+$BI206*Assembly!AC$14+$BJ206*Assembly!AC$15+$BK206*Assembly!AC$16+$BL206*Assembly!AC$17+$BM206*Assembly!AC$18+$BN206*Assembly!AC$19+$BO206*Assembly!AC$20+$BP206*Assembly!AC$21+$BQ206*Assembly!AC$22+$BR206*Assembly!AC$23+$BS206*Assembly!AC$24</f>
        <v>#VALUE!</v>
      </c>
      <c r="CF206" s="145" t="e">
        <f>$AY206*Assembly!M$4+$AZ206*Assembly!M$5+$BA206*Assembly!M$6+$BB206*Assembly!M$7+$BC206*Assembly!M$8+$BD206*Assembly!M$9+$BE206*Assembly!M$10+$BF206*Assembly!M$11+$BG206*Assembly!M$12+$BH206*Assembly!M$13+$BI206*Assembly!M$14+$BJ206*Assembly!M$15+$BK206*Assembly!M$16+$BL206*Assembly!M$17+$BM206*Assembly!M$18+$BN206*Assembly!M$19+$BO206*Assembly!M$20+$BP206*Assembly!M$21+$BQ206*Assembly!M$22+$BR206*Assembly!M$23+$BS206*Assembly!M$24</f>
        <v>#VALUE!</v>
      </c>
      <c r="CG206" s="145" t="e">
        <f>$AY206*Assembly!N$4+$AZ206*Assembly!N$5+$BA206*Assembly!N$6+$BB206*Assembly!N$7+$BC206*Assembly!N$8+$BD206*Assembly!N$9+$BE206*Assembly!N$10+$BF206*Assembly!N$11+$BG206*Assembly!N$12+$BH206*Assembly!N$13+$BI206*Assembly!N$14+$BJ206*Assembly!N$15+$BK206*Assembly!N$16+$BL206*Assembly!N$17+$BM206*Assembly!N$18+$BN206*Assembly!N$19+$BO206*Assembly!N$20+$BP206*Assembly!N$21+$BQ206*Assembly!N$22+$BR206*Assembly!N$23+$BS206*Assembly!N$24</f>
        <v>#VALUE!</v>
      </c>
      <c r="CH206" s="145" t="e">
        <f>$AY206*Assembly!O$4+$AZ206*Assembly!O$5+$BA206*Assembly!O$6+$BB206*Assembly!O$7+$BC206*Assembly!O$8+$BD206*Assembly!O$9+$BE206*Assembly!O$10+$BF206*Assembly!O$11+$BG206*Assembly!O$12+$BH206*Assembly!O$13+$BI206*Assembly!O$14+$BJ206*Assembly!O$15+$BK206*Assembly!O$16+$BL206*Assembly!O$17+$BM206*Assembly!O$18+$BN206*Assembly!O$19+$BO206*Assembly!O$20+$BP206*Assembly!O$21+$BQ206*Assembly!O$22+$BR206*Assembly!O$23+$BS206*Assembly!O$24</f>
        <v>#VALUE!</v>
      </c>
      <c r="CI206" s="140" t="e">
        <f>$AY206*Assembly!P$4+$AZ206*Assembly!P$5+$BA206*Assembly!P$6+$BB206*Assembly!P$7+$BC206*Assembly!P$8+$BD206*Assembly!P$9+$BE206*Assembly!P$10+$BF206*Assembly!P$11+$BG206*Assembly!P$12+$BH206*Assembly!P$13+$BI206*Assembly!P$14+$BJ206*Assembly!P$15+$BK206*Assembly!P$16+$BL206*Assembly!P$17+$BM206*Assembly!P$18+$BN206*Assembly!P$19+$BO206*Assembly!P$20+$BP206*Assembly!P$21+$BQ206*Assembly!P$22+$BR206*Assembly!P$23+$BS206*Assembly!P$24</f>
        <v>#VALUE!</v>
      </c>
      <c r="CJ206" s="140" t="e">
        <f>$AY206*Assembly!Q$4+$AZ206*Assembly!Q$5+$BA206*Assembly!Q$6+$BB206*Assembly!Q$7+$BC206*Assembly!Q$8+$BD206*Assembly!Q$9+$BE206*Assembly!Q$10+$BF206*Assembly!Q$11+$BG206*Assembly!Q$12+$BH206*Assembly!Q$13+$BI206*Assembly!Q$14+$BJ206*Assembly!Q$15+$BK206*Assembly!Q$16+$BL206*Assembly!Q$17+$BM206*Assembly!Q$18+$BN206*Assembly!Q$19+$BO206*Assembly!Q$20+$BP206*Assembly!Q$21+$BQ206*Assembly!Q$22+$BR206*Assembly!Q$23+$BS206*Assembly!Q$24</f>
        <v>#VALUE!</v>
      </c>
      <c r="CK206" s="145" t="e">
        <f>$AY206*Assembly!R$4+$AZ206*Assembly!R$5+$BA206*Assembly!R$6+$BB206*Assembly!R$7+$BC206*Assembly!R$8+$BD206*Assembly!R$9+$BE206*Assembly!R$10+$BF206*Assembly!R$11+$BG206*Assembly!R$12+$BH206*Assembly!R$13+$BI206*Assembly!R$14+$BJ206*Assembly!R$15+$BK206*Assembly!R$16+$BL206*Assembly!R$17+$BM206*Assembly!R$18+$BN206*Assembly!R$19+$BO206*Assembly!R$20+$BP206*Assembly!R$21+$BQ206*Assembly!R$22+$BR206*Assembly!R$23+$BS206*Assembly!R$24</f>
        <v>#VALUE!</v>
      </c>
      <c r="CL206" s="140" t="e">
        <f>$AY206*Assembly!S$4+$AZ206*Assembly!S$5+$BA206*Assembly!S$6+$BB206*Assembly!S$7+$BC206*Assembly!S$8+$BD206*Assembly!S$9+$BE206*Assembly!S$10+$BF206*Assembly!S$11+$BG206*Assembly!S$12+$BH206*Assembly!S$13+$BI206*Assembly!S$14+$BJ206*Assembly!S$15+$BK206*Assembly!S$16+$BL206*Assembly!S$17+$BM206*Assembly!S$18+$BN206*Assembly!S$19+$BO206*Assembly!S$20+$BP206*Assembly!S$21+$BQ206*Assembly!S$22+$BR206*Assembly!S$23+$BS206*Assembly!S$24</f>
        <v>#VALUE!</v>
      </c>
      <c r="CM206" s="140" t="e">
        <f>$AY206*Assembly!T$4+$AZ206*Assembly!T$5+$BA206*Assembly!T$6+$BB206*Assembly!T$7+$BC206*Assembly!T$8+$BD206*Assembly!T$9+$BE206*Assembly!T$10+$BF206*Assembly!T$11+$BG206*Assembly!T$12+$BH206*Assembly!T$13+$BI206*Assembly!T$14+$BJ206*Assembly!T$15+$BK206*Assembly!T$16+$BL206*Assembly!T$17+$BM206*Assembly!T$18+$BN206*Assembly!T$19+$BO206*Assembly!T$20+$BP206*Assembly!T$21+$BQ206*Assembly!T$22+$BR206*Assembly!T$23+$BS206*Assembly!T$24</f>
        <v>#VALUE!</v>
      </c>
      <c r="CN206" s="140" t="e">
        <f>$AY206*Assembly!U$4+$AZ206*Assembly!U$5+$BA206*Assembly!U$6+$BB206*Assembly!U$7+$BC206*Assembly!U$8+$BD206*Assembly!U$9+$BE206*Assembly!U$10+$BF206*Assembly!U$11+$BG206*Assembly!U$12+$BH206*Assembly!U$13+$BI206*Assembly!U$14+$BJ206*Assembly!U$15+$BK206*Assembly!U$16+$BL206*Assembly!U$17+$BM206*Assembly!U$18+$BN206*Assembly!U$19+$BO206*Assembly!U$20+$BP206*Assembly!U$21+$BQ206*Assembly!U$22+$BR206*Assembly!U$23+$BS206*Assembly!U$24</f>
        <v>#VALUE!</v>
      </c>
      <c r="CO206" s="145" t="e">
        <f>$AY206*Assembly!V$4+$AZ206*Assembly!V$5+$BA206*Assembly!V$6+$BB206*Assembly!V$7+$BC206*Assembly!V$8+$BD206*Assembly!V$9+$BE206*Assembly!V$10+$BF206*Assembly!V$11+$BG206*Assembly!V$12+$BH206*Assembly!V$13+$BI206*Assembly!V$14+$BJ206*Assembly!V$15+$BK206*Assembly!V$16+$BL206*Assembly!V$17+$BM206*Assembly!V$18+$BN206*Assembly!V$19+$BO206*Assembly!V$20+$BP206*Assembly!V$21+$BQ206*Assembly!V$22+$BR206*Assembly!V$23+$BS206*Assembly!V$24</f>
        <v>#VALUE!</v>
      </c>
      <c r="CP206" s="145" t="e">
        <f>CF206*Refining!$F$3</f>
        <v>#VALUE!</v>
      </c>
      <c r="CQ206" s="145" t="e">
        <f>CG206*Refining!$F$4</f>
        <v>#VALUE!</v>
      </c>
      <c r="CR206" s="145" t="e">
        <f>CH206*Refining!$F$5</f>
        <v>#VALUE!</v>
      </c>
      <c r="CS206" s="145" t="e">
        <f>CI206*Refining!$F$6</f>
        <v>#VALUE!</v>
      </c>
      <c r="CT206" s="145" t="e">
        <f>CJ206*Refining!$F$7</f>
        <v>#VALUE!</v>
      </c>
      <c r="CU206" s="145" t="e">
        <f>CK206*Refining!$F$8</f>
        <v>#VALUE!</v>
      </c>
      <c r="CV206" s="145" t="e">
        <f>CL206*Refining!$F$9</f>
        <v>#VALUE!</v>
      </c>
      <c r="CW206" s="145" t="e">
        <f>CM206*Refining!$F$10</f>
        <v>#VALUE!</v>
      </c>
      <c r="CX206" s="145" t="e">
        <f>CN206*Refining!$F$11</f>
        <v>#VALUE!</v>
      </c>
      <c r="CY206" s="145" t="e">
        <f>CO206*Refining!$F$12</f>
        <v>#VALUE!</v>
      </c>
      <c r="CZ206" s="185" t="e">
        <f t="shared" ref="CZ206:DS206" si="832">IF(CF206 = 0, "", CF206)</f>
        <v>#VALUE!</v>
      </c>
      <c r="DA206" s="186" t="e">
        <f t="shared" si="832"/>
        <v>#VALUE!</v>
      </c>
      <c r="DB206" s="186" t="e">
        <f t="shared" si="832"/>
        <v>#VALUE!</v>
      </c>
      <c r="DC206" s="186" t="e">
        <f t="shared" si="832"/>
        <v>#VALUE!</v>
      </c>
      <c r="DD206" s="186" t="e">
        <f t="shared" si="832"/>
        <v>#VALUE!</v>
      </c>
      <c r="DE206" s="186" t="e">
        <f t="shared" si="832"/>
        <v>#VALUE!</v>
      </c>
      <c r="DF206" s="186" t="e">
        <f t="shared" si="832"/>
        <v>#VALUE!</v>
      </c>
      <c r="DG206" s="186" t="e">
        <f t="shared" si="832"/>
        <v>#VALUE!</v>
      </c>
      <c r="DH206" s="186" t="e">
        <f t="shared" si="832"/>
        <v>#VALUE!</v>
      </c>
      <c r="DI206" s="187" t="e">
        <f t="shared" si="832"/>
        <v>#VALUE!</v>
      </c>
      <c r="DJ206" s="185" t="e">
        <f t="shared" si="832"/>
        <v>#VALUE!</v>
      </c>
      <c r="DK206" s="186" t="e">
        <f t="shared" si="832"/>
        <v>#VALUE!</v>
      </c>
      <c r="DL206" s="186" t="e">
        <f t="shared" si="832"/>
        <v>#VALUE!</v>
      </c>
      <c r="DM206" s="186" t="e">
        <f t="shared" si="832"/>
        <v>#VALUE!</v>
      </c>
      <c r="DN206" s="211" t="e">
        <f t="shared" si="832"/>
        <v>#VALUE!</v>
      </c>
      <c r="DO206" s="186" t="e">
        <f t="shared" si="832"/>
        <v>#VALUE!</v>
      </c>
      <c r="DP206" s="186" t="e">
        <f t="shared" si="832"/>
        <v>#VALUE!</v>
      </c>
      <c r="DQ206" s="186" t="e">
        <f t="shared" si="832"/>
        <v>#VALUE!</v>
      </c>
      <c r="DR206" s="186" t="e">
        <f t="shared" si="832"/>
        <v>#VALUE!</v>
      </c>
      <c r="DS206" s="187" t="e">
        <f t="shared" si="832"/>
        <v>#VALUE!</v>
      </c>
      <c r="DT206" s="185" t="e">
        <f t="shared" si="11"/>
        <v>#VALUE!</v>
      </c>
      <c r="DU206" s="189" t="e">
        <f t="shared" si="12"/>
        <v>#VALUE!</v>
      </c>
      <c r="DV206" s="133" t="e">
        <f>CZ206*'Ores &amp; Ingots'!$C$3+DA206*'Ores &amp; Ingots'!$C$4+DB206*'Ores &amp; Ingots'!$C$5+DC206*'Ores &amp; Ingots'!$C$6+DD206*'Ores &amp; Ingots'!$C$7+DE206*'Ores &amp; Ingots'!$C$8+DF206*'Ores &amp; Ingots'!$C$9+DG206*'Ores &amp; Ingots'!$C$10+DH206*'Ores &amp; Ingots'!$C$11+DI206*'Ores &amp; Ingots'!$C$12</f>
        <v>#VALUE!</v>
      </c>
      <c r="DW206" s="133" t="e">
        <f>DJ206*'Ores &amp; Ingots'!$B$3+DK206*'Ores &amp; Ingots'!$B$4+DL206*'Ores &amp; Ingots'!$B$5+DM206*'Ores &amp; Ingots'!$B$6+DN206*'Ores &amp; Ingots'!$B$7+DO206*'Ores &amp; Ingots'!$B$8+DP206*'Ores &amp; Ingots'!$B$9+DQ206*'Ores &amp; Ingots'!$B$10+DR206*'Ores &amp; Ingots'!$B$11+DS206*'Ores &amp; Ingots'!$B$12</f>
        <v>#VALUE!</v>
      </c>
      <c r="DX206" s="189" t="e">
        <f>CZ206*Refining!$G$3+DA206*Refining!$G$4+DB206*Refining!$G$5+DC206*Refining!$G$6+DD206*Refining!$G$7+DE206*Refining!$G$8+DF206*Refining!$G$9+DG206*Refining!$G$10+DH206*Refining!$G$11+DI206*Refining!$G$12</f>
        <v>#VALUE!</v>
      </c>
      <c r="DY206" s="189" t="e">
        <f t="shared" si="13"/>
        <v>#VALUE!</v>
      </c>
      <c r="DZ206" s="192" t="e">
        <f t="shared" si="14"/>
        <v>#VALUE!</v>
      </c>
      <c r="EA206" s="185" t="e">
        <f t="shared" si="15"/>
        <v>#VALUE!</v>
      </c>
      <c r="EB206" s="194" t="e">
        <f t="shared" ref="EB206:EC206" si="833">EA206/60</f>
        <v>#VALUE!</v>
      </c>
      <c r="EC206" s="194" t="e">
        <f t="shared" si="833"/>
        <v>#VALUE!</v>
      </c>
      <c r="ED206" s="185" t="e">
        <f t="shared" si="17"/>
        <v>#VALUE!</v>
      </c>
      <c r="EE206" s="194" t="e">
        <f t="shared" ref="EE206:EF206" si="834">ED206/1000</f>
        <v>#VALUE!</v>
      </c>
      <c r="EF206" s="196" t="e">
        <f t="shared" si="834"/>
        <v>#VALUE!</v>
      </c>
      <c r="EG206" s="130" t="e">
        <f t="shared" si="19"/>
        <v>#VALUE!</v>
      </c>
      <c r="EH206" s="132" t="e">
        <f t="shared" si="20"/>
        <v>#VALUE!</v>
      </c>
      <c r="EI206" s="133" t="s">
        <v>28</v>
      </c>
    </row>
    <row r="207" spans="1:139" ht="12.75" x14ac:dyDescent="0.2">
      <c r="A207" s="864"/>
      <c r="B207" s="135" t="s">
        <v>405</v>
      </c>
      <c r="C207" s="137" t="s">
        <v>156</v>
      </c>
      <c r="D207" s="137">
        <v>1</v>
      </c>
      <c r="E207" s="137">
        <v>1</v>
      </c>
      <c r="F207" s="137">
        <v>1</v>
      </c>
      <c r="G207" s="139">
        <f t="shared" si="0"/>
        <v>15.625</v>
      </c>
      <c r="H207" s="140">
        <v>7</v>
      </c>
      <c r="I207" s="140">
        <v>17.5</v>
      </c>
      <c r="J207" s="140">
        <f>H207/Main!$D$9</f>
        <v>1.4</v>
      </c>
      <c r="K207" s="140">
        <f>I207/Main!$D$10</f>
        <v>8.75</v>
      </c>
      <c r="L207" s="140">
        <f t="shared" si="1"/>
        <v>6.25</v>
      </c>
      <c r="M207" s="140">
        <v>1</v>
      </c>
      <c r="N207" s="143"/>
      <c r="O207" s="143"/>
      <c r="P207" s="143"/>
      <c r="Q207" s="145"/>
      <c r="R207" s="143"/>
      <c r="S207" s="146"/>
      <c r="T207" s="146"/>
      <c r="U207" s="143"/>
      <c r="V207" s="143"/>
      <c r="W207" s="146"/>
      <c r="X207" s="146"/>
      <c r="Y207" s="143"/>
      <c r="Z207" s="143"/>
      <c r="AA207" s="143"/>
      <c r="AB207" s="143"/>
      <c r="AC207" s="362" t="s">
        <v>34</v>
      </c>
      <c r="AD207" s="167">
        <v>21</v>
      </c>
      <c r="AE207" s="133">
        <v>0</v>
      </c>
      <c r="AF207" s="133">
        <v>0</v>
      </c>
      <c r="AG207" s="133">
        <v>0</v>
      </c>
      <c r="AH207" s="133">
        <v>0</v>
      </c>
      <c r="AI207" s="133">
        <v>0</v>
      </c>
      <c r="AJ207" s="133">
        <v>0</v>
      </c>
      <c r="AK207" s="133">
        <v>0</v>
      </c>
      <c r="AL207" s="133">
        <v>0</v>
      </c>
      <c r="AM207" s="133">
        <v>0</v>
      </c>
      <c r="AN207" s="133">
        <v>0</v>
      </c>
      <c r="AO207" s="133">
        <v>0</v>
      </c>
      <c r="AP207" s="133">
        <v>0</v>
      </c>
      <c r="AQ207" s="133">
        <v>0</v>
      </c>
      <c r="AR207" s="133">
        <v>0</v>
      </c>
      <c r="AS207" s="133">
        <v>0</v>
      </c>
      <c r="AT207" s="133">
        <v>0</v>
      </c>
      <c r="AU207" s="133">
        <v>0</v>
      </c>
      <c r="AV207" s="133">
        <v>0</v>
      </c>
      <c r="AW207" s="133">
        <v>0</v>
      </c>
      <c r="AX207" s="133">
        <v>0</v>
      </c>
      <c r="AY207" s="406">
        <f t="shared" ref="AY207:BS207" si="835">IF(AD207 = 0, "", AD207)</f>
        <v>21</v>
      </c>
      <c r="AZ207" s="137" t="str">
        <f t="shared" si="835"/>
        <v/>
      </c>
      <c r="BA207" s="137" t="str">
        <f t="shared" si="835"/>
        <v/>
      </c>
      <c r="BB207" s="137" t="str">
        <f t="shared" si="835"/>
        <v/>
      </c>
      <c r="BC207" s="137" t="str">
        <f t="shared" si="835"/>
        <v/>
      </c>
      <c r="BD207" s="137" t="str">
        <f t="shared" si="835"/>
        <v/>
      </c>
      <c r="BE207" s="137" t="str">
        <f t="shared" si="835"/>
        <v/>
      </c>
      <c r="BF207" s="137" t="str">
        <f t="shared" si="835"/>
        <v/>
      </c>
      <c r="BG207" s="137" t="str">
        <f t="shared" si="835"/>
        <v/>
      </c>
      <c r="BH207" s="137" t="str">
        <f t="shared" si="835"/>
        <v/>
      </c>
      <c r="BI207" s="137" t="str">
        <f t="shared" si="835"/>
        <v/>
      </c>
      <c r="BJ207" s="137" t="str">
        <f t="shared" si="835"/>
        <v/>
      </c>
      <c r="BK207" s="137" t="str">
        <f t="shared" si="835"/>
        <v/>
      </c>
      <c r="BL207" s="137" t="str">
        <f t="shared" si="835"/>
        <v/>
      </c>
      <c r="BM207" s="137" t="str">
        <f t="shared" si="835"/>
        <v/>
      </c>
      <c r="BN207" s="137" t="str">
        <f t="shared" si="835"/>
        <v/>
      </c>
      <c r="BO207" s="137" t="str">
        <f t="shared" si="835"/>
        <v/>
      </c>
      <c r="BP207" s="137" t="str">
        <f t="shared" si="835"/>
        <v/>
      </c>
      <c r="BQ207" s="137" t="str">
        <f t="shared" si="835"/>
        <v/>
      </c>
      <c r="BR207" s="137" t="str">
        <f t="shared" si="835"/>
        <v/>
      </c>
      <c r="BS207" s="169" t="str">
        <f t="shared" si="835"/>
        <v/>
      </c>
      <c r="BT207" s="174" t="e">
        <f>$AY207*Assembly!Z$4+$AZ207*Assembly!Z$5+$BA207*Assembly!Z$6+$BB207*Assembly!Z$7+$BC207*Assembly!Z$8+$BD207*Assembly!Z$9+$BE207*Assembly!Z$10+$BF207*Assembly!Z$11+$BG207*Assembly!Z$12+$BH207*Assembly!Z$13+$BI207*Assembly!Z$14+$BJ207*Assembly!Z$15+$BK207*Assembly!Z$16+$BL207*Assembly!Z$17+$BM207*Assembly!Z$18+$BN207*Assembly!Z$19+$BO207*Assembly!Z$20+$BP207*Assembly!Z$21+$BQ207*Assembly!Z$22+$BR207*Assembly!Z$23+$BS207*Assembly!Z$24</f>
        <v>#VALUE!</v>
      </c>
      <c r="BU207" s="133" t="e">
        <f t="shared" si="3"/>
        <v>#VALUE!</v>
      </c>
      <c r="BV207" s="133"/>
      <c r="BW207" s="133" t="e">
        <f>$AY207*Assembly!AD$4+$AZ207*Assembly!AD$5+$BA207*Assembly!AD$6+$BB207*Assembly!AD$7+$BC207*Assembly!AD$8+$BD207*Assembly!AD$9+$BE207*Assembly!AD$10+$BF207*Assembly!AD$11+$BG207*Assembly!AD$12+$BH207*Assembly!AD$13+$BI207*Assembly!AD$14+$BJ207*Assembly!AD$15+$BK207*Assembly!AD$16+$BL207*Assembly!AD$17+$BM207*Assembly!AD$18+$BN207*Assembly!AD$19+$BO207*Assembly!AD$20+$BP207*Assembly!AD$21+$BQ207*Assembly!AD$22+$BR207*Assembly!AD$23+$BS207*Assembly!AD$24</f>
        <v>#VALUE!</v>
      </c>
      <c r="BX207" s="177" t="e">
        <f t="shared" si="4"/>
        <v>#VALUE!</v>
      </c>
      <c r="BY207" s="178" t="e">
        <f t="shared" si="5"/>
        <v>#VALUE!</v>
      </c>
      <c r="BZ207" s="179" t="e">
        <f t="shared" si="6"/>
        <v>#VALUE!</v>
      </c>
      <c r="CA207" s="178" t="e">
        <f t="shared" si="7"/>
        <v>#VALUE!</v>
      </c>
      <c r="CB207" s="133" t="e">
        <f>$AY207*Assembly!Y$4+$AZ207*Assembly!Y$5+$BA207*Assembly!Y$6+$BB207*Assembly!Y$7+$BC207*Assembly!Y$8+$BD207*Assembly!Y$9+$BE207*Assembly!Y$10+$BF207*Assembly!Y$11+$BG207*Assembly!Y$12+$BH207*Assembly!Y$13+$BI207*Assembly!Y$14+$BJ207*Assembly!Y$15+$BK207*Assembly!Y$16+$BL207*Assembly!Y$17+$BM207*Assembly!Y$18+$BN207*Assembly!Y$19+$BO207*Assembly!Y$20+$BP207*Assembly!Y$21+$BQ207*Assembly!Y$22+$BR207*Assembly!Y$23+$BS207*Assembly!Y$24</f>
        <v>#VALUE!</v>
      </c>
      <c r="CC207" s="133" t="e">
        <f t="shared" si="8"/>
        <v>#VALUE!</v>
      </c>
      <c r="CD207" s="130" t="e">
        <f t="shared" si="9"/>
        <v>#VALUE!</v>
      </c>
      <c r="CE207" s="183" t="e">
        <f>$AY207*Assembly!AC$4+$AZ207*Assembly!AC$5+$BA207*Assembly!AC$6+$BB207*Assembly!AC$7+$BC207*Assembly!AC$8+$BD207*Assembly!AC$9+$BE207*Assembly!AC$10+$BF207*Assembly!AC$11+$BG207*Assembly!AC$12+$BH207*Assembly!AC$13+$BI207*Assembly!AC$14+$BJ207*Assembly!AC$15+$BK207*Assembly!AC$16+$BL207*Assembly!AC$17+$BM207*Assembly!AC$18+$BN207*Assembly!AC$19+$BO207*Assembly!AC$20+$BP207*Assembly!AC$21+$BQ207*Assembly!AC$22+$BR207*Assembly!AC$23+$BS207*Assembly!AC$24</f>
        <v>#VALUE!</v>
      </c>
      <c r="CF207" s="145" t="e">
        <f>$AY207*Assembly!M$4+$AZ207*Assembly!M$5+$BA207*Assembly!M$6+$BB207*Assembly!M$7+$BC207*Assembly!M$8+$BD207*Assembly!M$9+$BE207*Assembly!M$10+$BF207*Assembly!M$11+$BG207*Assembly!M$12+$BH207*Assembly!M$13+$BI207*Assembly!M$14+$BJ207*Assembly!M$15+$BK207*Assembly!M$16+$BL207*Assembly!M$17+$BM207*Assembly!M$18+$BN207*Assembly!M$19+$BO207*Assembly!M$20+$BP207*Assembly!M$21+$BQ207*Assembly!M$22+$BR207*Assembly!M$23+$BS207*Assembly!M$24</f>
        <v>#VALUE!</v>
      </c>
      <c r="CG207" s="145" t="e">
        <f>$AY207*Assembly!N$4+$AZ207*Assembly!N$5+$BA207*Assembly!N$6+$BB207*Assembly!N$7+$BC207*Assembly!N$8+$BD207*Assembly!N$9+$BE207*Assembly!N$10+$BF207*Assembly!N$11+$BG207*Assembly!N$12+$BH207*Assembly!N$13+$BI207*Assembly!N$14+$BJ207*Assembly!N$15+$BK207*Assembly!N$16+$BL207*Assembly!N$17+$BM207*Assembly!N$18+$BN207*Assembly!N$19+$BO207*Assembly!N$20+$BP207*Assembly!N$21+$BQ207*Assembly!N$22+$BR207*Assembly!N$23+$BS207*Assembly!N$24</f>
        <v>#VALUE!</v>
      </c>
      <c r="CH207" s="145" t="e">
        <f>$AY207*Assembly!O$4+$AZ207*Assembly!O$5+$BA207*Assembly!O$6+$BB207*Assembly!O$7+$BC207*Assembly!O$8+$BD207*Assembly!O$9+$BE207*Assembly!O$10+$BF207*Assembly!O$11+$BG207*Assembly!O$12+$BH207*Assembly!O$13+$BI207*Assembly!O$14+$BJ207*Assembly!O$15+$BK207*Assembly!O$16+$BL207*Assembly!O$17+$BM207*Assembly!O$18+$BN207*Assembly!O$19+$BO207*Assembly!O$20+$BP207*Assembly!O$21+$BQ207*Assembly!O$22+$BR207*Assembly!O$23+$BS207*Assembly!O$24</f>
        <v>#VALUE!</v>
      </c>
      <c r="CI207" s="140" t="e">
        <f>$AY207*Assembly!P$4+$AZ207*Assembly!P$5+$BA207*Assembly!P$6+$BB207*Assembly!P$7+$BC207*Assembly!P$8+$BD207*Assembly!P$9+$BE207*Assembly!P$10+$BF207*Assembly!P$11+$BG207*Assembly!P$12+$BH207*Assembly!P$13+$BI207*Assembly!P$14+$BJ207*Assembly!P$15+$BK207*Assembly!P$16+$BL207*Assembly!P$17+$BM207*Assembly!P$18+$BN207*Assembly!P$19+$BO207*Assembly!P$20+$BP207*Assembly!P$21+$BQ207*Assembly!P$22+$BR207*Assembly!P$23+$BS207*Assembly!P$24</f>
        <v>#VALUE!</v>
      </c>
      <c r="CJ207" s="140" t="e">
        <f>$AY207*Assembly!Q$4+$AZ207*Assembly!Q$5+$BA207*Assembly!Q$6+$BB207*Assembly!Q$7+$BC207*Assembly!Q$8+$BD207*Assembly!Q$9+$BE207*Assembly!Q$10+$BF207*Assembly!Q$11+$BG207*Assembly!Q$12+$BH207*Assembly!Q$13+$BI207*Assembly!Q$14+$BJ207*Assembly!Q$15+$BK207*Assembly!Q$16+$BL207*Assembly!Q$17+$BM207*Assembly!Q$18+$BN207*Assembly!Q$19+$BO207*Assembly!Q$20+$BP207*Assembly!Q$21+$BQ207*Assembly!Q$22+$BR207*Assembly!Q$23+$BS207*Assembly!Q$24</f>
        <v>#VALUE!</v>
      </c>
      <c r="CK207" s="145" t="e">
        <f>$AY207*Assembly!R$4+$AZ207*Assembly!R$5+$BA207*Assembly!R$6+$BB207*Assembly!R$7+$BC207*Assembly!R$8+$BD207*Assembly!R$9+$BE207*Assembly!R$10+$BF207*Assembly!R$11+$BG207*Assembly!R$12+$BH207*Assembly!R$13+$BI207*Assembly!R$14+$BJ207*Assembly!R$15+$BK207*Assembly!R$16+$BL207*Assembly!R$17+$BM207*Assembly!R$18+$BN207*Assembly!R$19+$BO207*Assembly!R$20+$BP207*Assembly!R$21+$BQ207*Assembly!R$22+$BR207*Assembly!R$23+$BS207*Assembly!R$24</f>
        <v>#VALUE!</v>
      </c>
      <c r="CL207" s="140" t="e">
        <f>$AY207*Assembly!S$4+$AZ207*Assembly!S$5+$BA207*Assembly!S$6+$BB207*Assembly!S$7+$BC207*Assembly!S$8+$BD207*Assembly!S$9+$BE207*Assembly!S$10+$BF207*Assembly!S$11+$BG207*Assembly!S$12+$BH207*Assembly!S$13+$BI207*Assembly!S$14+$BJ207*Assembly!S$15+$BK207*Assembly!S$16+$BL207*Assembly!S$17+$BM207*Assembly!S$18+$BN207*Assembly!S$19+$BO207*Assembly!S$20+$BP207*Assembly!S$21+$BQ207*Assembly!S$22+$BR207*Assembly!S$23+$BS207*Assembly!S$24</f>
        <v>#VALUE!</v>
      </c>
      <c r="CM207" s="140" t="e">
        <f>$AY207*Assembly!T$4+$AZ207*Assembly!T$5+$BA207*Assembly!T$6+$BB207*Assembly!T$7+$BC207*Assembly!T$8+$BD207*Assembly!T$9+$BE207*Assembly!T$10+$BF207*Assembly!T$11+$BG207*Assembly!T$12+$BH207*Assembly!T$13+$BI207*Assembly!T$14+$BJ207*Assembly!T$15+$BK207*Assembly!T$16+$BL207*Assembly!T$17+$BM207*Assembly!T$18+$BN207*Assembly!T$19+$BO207*Assembly!T$20+$BP207*Assembly!T$21+$BQ207*Assembly!T$22+$BR207*Assembly!T$23+$BS207*Assembly!T$24</f>
        <v>#VALUE!</v>
      </c>
      <c r="CN207" s="140" t="e">
        <f>$AY207*Assembly!U$4+$AZ207*Assembly!U$5+$BA207*Assembly!U$6+$BB207*Assembly!U$7+$BC207*Assembly!U$8+$BD207*Assembly!U$9+$BE207*Assembly!U$10+$BF207*Assembly!U$11+$BG207*Assembly!U$12+$BH207*Assembly!U$13+$BI207*Assembly!U$14+$BJ207*Assembly!U$15+$BK207*Assembly!U$16+$BL207*Assembly!U$17+$BM207*Assembly!U$18+$BN207*Assembly!U$19+$BO207*Assembly!U$20+$BP207*Assembly!U$21+$BQ207*Assembly!U$22+$BR207*Assembly!U$23+$BS207*Assembly!U$24</f>
        <v>#VALUE!</v>
      </c>
      <c r="CO207" s="145" t="e">
        <f>$AY207*Assembly!V$4+$AZ207*Assembly!V$5+$BA207*Assembly!V$6+$BB207*Assembly!V$7+$BC207*Assembly!V$8+$BD207*Assembly!V$9+$BE207*Assembly!V$10+$BF207*Assembly!V$11+$BG207*Assembly!V$12+$BH207*Assembly!V$13+$BI207*Assembly!V$14+$BJ207*Assembly!V$15+$BK207*Assembly!V$16+$BL207*Assembly!V$17+$BM207*Assembly!V$18+$BN207*Assembly!V$19+$BO207*Assembly!V$20+$BP207*Assembly!V$21+$BQ207*Assembly!V$22+$BR207*Assembly!V$23+$BS207*Assembly!V$24</f>
        <v>#VALUE!</v>
      </c>
      <c r="CP207" s="145" t="e">
        <f>CF207*Refining!$F$3</f>
        <v>#VALUE!</v>
      </c>
      <c r="CQ207" s="145" t="e">
        <f>CG207*Refining!$F$4</f>
        <v>#VALUE!</v>
      </c>
      <c r="CR207" s="145" t="e">
        <f>CH207*Refining!$F$5</f>
        <v>#VALUE!</v>
      </c>
      <c r="CS207" s="145" t="e">
        <f>CI207*Refining!$F$6</f>
        <v>#VALUE!</v>
      </c>
      <c r="CT207" s="145" t="e">
        <f>CJ207*Refining!$F$7</f>
        <v>#VALUE!</v>
      </c>
      <c r="CU207" s="145" t="e">
        <f>CK207*Refining!$F$8</f>
        <v>#VALUE!</v>
      </c>
      <c r="CV207" s="145" t="e">
        <f>CL207*Refining!$F$9</f>
        <v>#VALUE!</v>
      </c>
      <c r="CW207" s="145" t="e">
        <f>CM207*Refining!$F$10</f>
        <v>#VALUE!</v>
      </c>
      <c r="CX207" s="145" t="e">
        <f>CN207*Refining!$F$11</f>
        <v>#VALUE!</v>
      </c>
      <c r="CY207" s="145" t="e">
        <f>CO207*Refining!$F$12</f>
        <v>#VALUE!</v>
      </c>
      <c r="CZ207" s="185" t="e">
        <f t="shared" ref="CZ207:DS207" si="836">IF(CF207 = 0, "", CF207)</f>
        <v>#VALUE!</v>
      </c>
      <c r="DA207" s="186" t="e">
        <f t="shared" si="836"/>
        <v>#VALUE!</v>
      </c>
      <c r="DB207" s="186" t="e">
        <f t="shared" si="836"/>
        <v>#VALUE!</v>
      </c>
      <c r="DC207" s="186" t="e">
        <f t="shared" si="836"/>
        <v>#VALUE!</v>
      </c>
      <c r="DD207" s="186" t="e">
        <f t="shared" si="836"/>
        <v>#VALUE!</v>
      </c>
      <c r="DE207" s="186" t="e">
        <f t="shared" si="836"/>
        <v>#VALUE!</v>
      </c>
      <c r="DF207" s="186" t="e">
        <f t="shared" si="836"/>
        <v>#VALUE!</v>
      </c>
      <c r="DG207" s="186" t="e">
        <f t="shared" si="836"/>
        <v>#VALUE!</v>
      </c>
      <c r="DH207" s="186" t="e">
        <f t="shared" si="836"/>
        <v>#VALUE!</v>
      </c>
      <c r="DI207" s="187" t="e">
        <f t="shared" si="836"/>
        <v>#VALUE!</v>
      </c>
      <c r="DJ207" s="185" t="e">
        <f t="shared" si="836"/>
        <v>#VALUE!</v>
      </c>
      <c r="DK207" s="186" t="e">
        <f t="shared" si="836"/>
        <v>#VALUE!</v>
      </c>
      <c r="DL207" s="186" t="e">
        <f t="shared" si="836"/>
        <v>#VALUE!</v>
      </c>
      <c r="DM207" s="186" t="e">
        <f t="shared" si="836"/>
        <v>#VALUE!</v>
      </c>
      <c r="DN207" s="211" t="e">
        <f t="shared" si="836"/>
        <v>#VALUE!</v>
      </c>
      <c r="DO207" s="186" t="e">
        <f t="shared" si="836"/>
        <v>#VALUE!</v>
      </c>
      <c r="DP207" s="186" t="e">
        <f t="shared" si="836"/>
        <v>#VALUE!</v>
      </c>
      <c r="DQ207" s="186" t="e">
        <f t="shared" si="836"/>
        <v>#VALUE!</v>
      </c>
      <c r="DR207" s="186" t="e">
        <f t="shared" si="836"/>
        <v>#VALUE!</v>
      </c>
      <c r="DS207" s="187" t="e">
        <f t="shared" si="836"/>
        <v>#VALUE!</v>
      </c>
      <c r="DT207" s="185" t="e">
        <f t="shared" si="11"/>
        <v>#VALUE!</v>
      </c>
      <c r="DU207" s="189" t="e">
        <f t="shared" si="12"/>
        <v>#VALUE!</v>
      </c>
      <c r="DV207" s="133" t="e">
        <f>CZ207*'Ores &amp; Ingots'!$C$3+DA207*'Ores &amp; Ingots'!$C$4+DB207*'Ores &amp; Ingots'!$C$5+DC207*'Ores &amp; Ingots'!$C$6+DD207*'Ores &amp; Ingots'!$C$7+DE207*'Ores &amp; Ingots'!$C$8+DF207*'Ores &amp; Ingots'!$C$9+DG207*'Ores &amp; Ingots'!$C$10+DH207*'Ores &amp; Ingots'!$C$11+DI207*'Ores &amp; Ingots'!$C$12</f>
        <v>#VALUE!</v>
      </c>
      <c r="DW207" s="133" t="e">
        <f>DJ207*'Ores &amp; Ingots'!$B$3+DK207*'Ores &amp; Ingots'!$B$4+DL207*'Ores &amp; Ingots'!$B$5+DM207*'Ores &amp; Ingots'!$B$6+DN207*'Ores &amp; Ingots'!$B$7+DO207*'Ores &amp; Ingots'!$B$8+DP207*'Ores &amp; Ingots'!$B$9+DQ207*'Ores &amp; Ingots'!$B$10+DR207*'Ores &amp; Ingots'!$B$11+DS207*'Ores &amp; Ingots'!$B$12</f>
        <v>#VALUE!</v>
      </c>
      <c r="DX207" s="189" t="e">
        <f>CZ207*Refining!$G$3+DA207*Refining!$G$4+DB207*Refining!$G$5+DC207*Refining!$G$6+DD207*Refining!$G$7+DE207*Refining!$G$8+DF207*Refining!$G$9+DG207*Refining!$G$10+DH207*Refining!$G$11+DI207*Refining!$G$12</f>
        <v>#VALUE!</v>
      </c>
      <c r="DY207" s="189" t="e">
        <f t="shared" si="13"/>
        <v>#VALUE!</v>
      </c>
      <c r="DZ207" s="192" t="e">
        <f t="shared" si="14"/>
        <v>#VALUE!</v>
      </c>
      <c r="EA207" s="185" t="e">
        <f t="shared" si="15"/>
        <v>#VALUE!</v>
      </c>
      <c r="EB207" s="194" t="e">
        <f t="shared" ref="EB207:EC207" si="837">EA207/60</f>
        <v>#VALUE!</v>
      </c>
      <c r="EC207" s="194" t="e">
        <f t="shared" si="837"/>
        <v>#VALUE!</v>
      </c>
      <c r="ED207" s="185" t="e">
        <f t="shared" si="17"/>
        <v>#VALUE!</v>
      </c>
      <c r="EE207" s="194" t="e">
        <f t="shared" ref="EE207:EF207" si="838">ED207/1000</f>
        <v>#VALUE!</v>
      </c>
      <c r="EF207" s="196" t="e">
        <f t="shared" si="838"/>
        <v>#VALUE!</v>
      </c>
      <c r="EG207" s="130" t="e">
        <f t="shared" si="19"/>
        <v>#VALUE!</v>
      </c>
      <c r="EH207" s="132" t="e">
        <f t="shared" si="20"/>
        <v>#VALUE!</v>
      </c>
      <c r="EI207" s="133">
        <v>40</v>
      </c>
    </row>
    <row r="208" spans="1:139" ht="12.75" x14ac:dyDescent="0.2">
      <c r="A208" s="864"/>
      <c r="B208" s="365" t="s">
        <v>406</v>
      </c>
      <c r="C208" s="137" t="s">
        <v>156</v>
      </c>
      <c r="D208" s="137">
        <v>1</v>
      </c>
      <c r="E208" s="137">
        <v>1</v>
      </c>
      <c r="F208" s="137">
        <v>1</v>
      </c>
      <c r="G208" s="139">
        <f t="shared" si="0"/>
        <v>15.625</v>
      </c>
      <c r="H208" s="140">
        <v>7</v>
      </c>
      <c r="I208" s="140">
        <v>17.5</v>
      </c>
      <c r="J208" s="140">
        <f>H208/Main!$D$9</f>
        <v>1.4</v>
      </c>
      <c r="K208" s="140">
        <f>I208/Main!$D$10</f>
        <v>8.75</v>
      </c>
      <c r="L208" s="140">
        <f t="shared" si="1"/>
        <v>6.25</v>
      </c>
      <c r="M208" s="140">
        <v>1</v>
      </c>
      <c r="N208" s="143"/>
      <c r="O208" s="143"/>
      <c r="P208" s="143"/>
      <c r="Q208" s="145"/>
      <c r="R208" s="143"/>
      <c r="S208" s="146"/>
      <c r="T208" s="146"/>
      <c r="U208" s="143"/>
      <c r="V208" s="143"/>
      <c r="W208" s="146"/>
      <c r="X208" s="146"/>
      <c r="Y208" s="143"/>
      <c r="Z208" s="143"/>
      <c r="AA208" s="143"/>
      <c r="AB208" s="143"/>
      <c r="AC208" s="362" t="s">
        <v>28</v>
      </c>
      <c r="AD208" s="167">
        <v>22</v>
      </c>
      <c r="AE208" s="133">
        <v>0</v>
      </c>
      <c r="AF208" s="133">
        <v>0</v>
      </c>
      <c r="AG208" s="133">
        <v>0</v>
      </c>
      <c r="AH208" s="133">
        <v>0</v>
      </c>
      <c r="AI208" s="133">
        <v>0</v>
      </c>
      <c r="AJ208" s="133">
        <v>0</v>
      </c>
      <c r="AK208" s="133">
        <v>0</v>
      </c>
      <c r="AL208" s="133">
        <v>0</v>
      </c>
      <c r="AM208" s="133">
        <v>0</v>
      </c>
      <c r="AN208" s="133">
        <v>0</v>
      </c>
      <c r="AO208" s="133">
        <v>0</v>
      </c>
      <c r="AP208" s="133">
        <v>0</v>
      </c>
      <c r="AQ208" s="133">
        <v>0</v>
      </c>
      <c r="AR208" s="133">
        <v>0</v>
      </c>
      <c r="AS208" s="133">
        <v>0</v>
      </c>
      <c r="AT208" s="133">
        <v>0</v>
      </c>
      <c r="AU208" s="133">
        <v>0</v>
      </c>
      <c r="AV208" s="133">
        <v>0</v>
      </c>
      <c r="AW208" s="133">
        <v>0</v>
      </c>
      <c r="AX208" s="133">
        <v>0</v>
      </c>
      <c r="AY208" s="406">
        <f t="shared" ref="AY208:BS208" si="839">IF(AD208 = 0, "", AD208)</f>
        <v>22</v>
      </c>
      <c r="AZ208" s="137" t="str">
        <f t="shared" si="839"/>
        <v/>
      </c>
      <c r="BA208" s="137" t="str">
        <f t="shared" si="839"/>
        <v/>
      </c>
      <c r="BB208" s="137" t="str">
        <f t="shared" si="839"/>
        <v/>
      </c>
      <c r="BC208" s="137" t="str">
        <f t="shared" si="839"/>
        <v/>
      </c>
      <c r="BD208" s="137" t="str">
        <f t="shared" si="839"/>
        <v/>
      </c>
      <c r="BE208" s="137" t="str">
        <f t="shared" si="839"/>
        <v/>
      </c>
      <c r="BF208" s="137" t="str">
        <f t="shared" si="839"/>
        <v/>
      </c>
      <c r="BG208" s="137" t="str">
        <f t="shared" si="839"/>
        <v/>
      </c>
      <c r="BH208" s="137" t="str">
        <f t="shared" si="839"/>
        <v/>
      </c>
      <c r="BI208" s="137" t="str">
        <f t="shared" si="839"/>
        <v/>
      </c>
      <c r="BJ208" s="137" t="str">
        <f t="shared" si="839"/>
        <v/>
      </c>
      <c r="BK208" s="137" t="str">
        <f t="shared" si="839"/>
        <v/>
      </c>
      <c r="BL208" s="137" t="str">
        <f t="shared" si="839"/>
        <v/>
      </c>
      <c r="BM208" s="137" t="str">
        <f t="shared" si="839"/>
        <v/>
      </c>
      <c r="BN208" s="137" t="str">
        <f t="shared" si="839"/>
        <v/>
      </c>
      <c r="BO208" s="137" t="str">
        <f t="shared" si="839"/>
        <v/>
      </c>
      <c r="BP208" s="137" t="str">
        <f t="shared" si="839"/>
        <v/>
      </c>
      <c r="BQ208" s="137" t="str">
        <f t="shared" si="839"/>
        <v/>
      </c>
      <c r="BR208" s="137" t="str">
        <f t="shared" si="839"/>
        <v/>
      </c>
      <c r="BS208" s="169" t="str">
        <f t="shared" si="839"/>
        <v/>
      </c>
      <c r="BT208" s="174" t="e">
        <f>$AY208*Assembly!Z$4+$AZ208*Assembly!Z$5+$BA208*Assembly!Z$6+$BB208*Assembly!Z$7+$BC208*Assembly!Z$8+$BD208*Assembly!Z$9+$BE208*Assembly!Z$10+$BF208*Assembly!Z$11+$BG208*Assembly!Z$12+$BH208*Assembly!Z$13+$BI208*Assembly!Z$14+$BJ208*Assembly!Z$15+$BK208*Assembly!Z$16+$BL208*Assembly!Z$17+$BM208*Assembly!Z$18+$BN208*Assembly!Z$19+$BO208*Assembly!Z$20+$BP208*Assembly!Z$21+$BQ208*Assembly!Z$22+$BR208*Assembly!Z$23+$BS208*Assembly!Z$24</f>
        <v>#VALUE!</v>
      </c>
      <c r="BU208" s="133" t="e">
        <f t="shared" si="3"/>
        <v>#VALUE!</v>
      </c>
      <c r="BV208" s="133"/>
      <c r="BW208" s="133" t="e">
        <f>$AY208*Assembly!AD$4+$AZ208*Assembly!AD$5+$BA208*Assembly!AD$6+$BB208*Assembly!AD$7+$BC208*Assembly!AD$8+$BD208*Assembly!AD$9+$BE208*Assembly!AD$10+$BF208*Assembly!AD$11+$BG208*Assembly!AD$12+$BH208*Assembly!AD$13+$BI208*Assembly!AD$14+$BJ208*Assembly!AD$15+$BK208*Assembly!AD$16+$BL208*Assembly!AD$17+$BM208*Assembly!AD$18+$BN208*Assembly!AD$19+$BO208*Assembly!AD$20+$BP208*Assembly!AD$21+$BQ208*Assembly!AD$22+$BR208*Assembly!AD$23+$BS208*Assembly!AD$24</f>
        <v>#VALUE!</v>
      </c>
      <c r="BX208" s="177" t="e">
        <f t="shared" si="4"/>
        <v>#VALUE!</v>
      </c>
      <c r="BY208" s="178" t="e">
        <f t="shared" si="5"/>
        <v>#VALUE!</v>
      </c>
      <c r="BZ208" s="179" t="e">
        <f t="shared" si="6"/>
        <v>#VALUE!</v>
      </c>
      <c r="CA208" s="178" t="e">
        <f t="shared" si="7"/>
        <v>#VALUE!</v>
      </c>
      <c r="CB208" s="133" t="e">
        <f>$AY208*Assembly!Y$4+$AZ208*Assembly!Y$5+$BA208*Assembly!Y$6+$BB208*Assembly!Y$7+$BC208*Assembly!Y$8+$BD208*Assembly!Y$9+$BE208*Assembly!Y$10+$BF208*Assembly!Y$11+$BG208*Assembly!Y$12+$BH208*Assembly!Y$13+$BI208*Assembly!Y$14+$BJ208*Assembly!Y$15+$BK208*Assembly!Y$16+$BL208*Assembly!Y$17+$BM208*Assembly!Y$18+$BN208*Assembly!Y$19+$BO208*Assembly!Y$20+$BP208*Assembly!Y$21+$BQ208*Assembly!Y$22+$BR208*Assembly!Y$23+$BS208*Assembly!Y$24</f>
        <v>#VALUE!</v>
      </c>
      <c r="CC208" s="133" t="e">
        <f t="shared" si="8"/>
        <v>#VALUE!</v>
      </c>
      <c r="CD208" s="130" t="e">
        <f t="shared" si="9"/>
        <v>#VALUE!</v>
      </c>
      <c r="CE208" s="183" t="e">
        <f>$AY208*Assembly!AC$4+$AZ208*Assembly!AC$5+$BA208*Assembly!AC$6+$BB208*Assembly!AC$7+$BC208*Assembly!AC$8+$BD208*Assembly!AC$9+$BE208*Assembly!AC$10+$BF208*Assembly!AC$11+$BG208*Assembly!AC$12+$BH208*Assembly!AC$13+$BI208*Assembly!AC$14+$BJ208*Assembly!AC$15+$BK208*Assembly!AC$16+$BL208*Assembly!AC$17+$BM208*Assembly!AC$18+$BN208*Assembly!AC$19+$BO208*Assembly!AC$20+$BP208*Assembly!AC$21+$BQ208*Assembly!AC$22+$BR208*Assembly!AC$23+$BS208*Assembly!AC$24</f>
        <v>#VALUE!</v>
      </c>
      <c r="CF208" s="145" t="e">
        <f>$AY208*Assembly!M$4+$AZ208*Assembly!M$5+$BA208*Assembly!M$6+$BB208*Assembly!M$7+$BC208*Assembly!M$8+$BD208*Assembly!M$9+$BE208*Assembly!M$10+$BF208*Assembly!M$11+$BG208*Assembly!M$12+$BH208*Assembly!M$13+$BI208*Assembly!M$14+$BJ208*Assembly!M$15+$BK208*Assembly!M$16+$BL208*Assembly!M$17+$BM208*Assembly!M$18+$BN208*Assembly!M$19+$BO208*Assembly!M$20+$BP208*Assembly!M$21+$BQ208*Assembly!M$22+$BR208*Assembly!M$23+$BS208*Assembly!M$24</f>
        <v>#VALUE!</v>
      </c>
      <c r="CG208" s="145" t="e">
        <f>$AY208*Assembly!N$4+$AZ208*Assembly!N$5+$BA208*Assembly!N$6+$BB208*Assembly!N$7+$BC208*Assembly!N$8+$BD208*Assembly!N$9+$BE208*Assembly!N$10+$BF208*Assembly!N$11+$BG208*Assembly!N$12+$BH208*Assembly!N$13+$BI208*Assembly!N$14+$BJ208*Assembly!N$15+$BK208*Assembly!N$16+$BL208*Assembly!N$17+$BM208*Assembly!N$18+$BN208*Assembly!N$19+$BO208*Assembly!N$20+$BP208*Assembly!N$21+$BQ208*Assembly!N$22+$BR208*Assembly!N$23+$BS208*Assembly!N$24</f>
        <v>#VALUE!</v>
      </c>
      <c r="CH208" s="145" t="e">
        <f>$AY208*Assembly!O$4+$AZ208*Assembly!O$5+$BA208*Assembly!O$6+$BB208*Assembly!O$7+$BC208*Assembly!O$8+$BD208*Assembly!O$9+$BE208*Assembly!O$10+$BF208*Assembly!O$11+$BG208*Assembly!O$12+$BH208*Assembly!O$13+$BI208*Assembly!O$14+$BJ208*Assembly!O$15+$BK208*Assembly!O$16+$BL208*Assembly!O$17+$BM208*Assembly!O$18+$BN208*Assembly!O$19+$BO208*Assembly!O$20+$BP208*Assembly!O$21+$BQ208*Assembly!O$22+$BR208*Assembly!O$23+$BS208*Assembly!O$24</f>
        <v>#VALUE!</v>
      </c>
      <c r="CI208" s="140" t="e">
        <f>$AY208*Assembly!P$4+$AZ208*Assembly!P$5+$BA208*Assembly!P$6+$BB208*Assembly!P$7+$BC208*Assembly!P$8+$BD208*Assembly!P$9+$BE208*Assembly!P$10+$BF208*Assembly!P$11+$BG208*Assembly!P$12+$BH208*Assembly!P$13+$BI208*Assembly!P$14+$BJ208*Assembly!P$15+$BK208*Assembly!P$16+$BL208*Assembly!P$17+$BM208*Assembly!P$18+$BN208*Assembly!P$19+$BO208*Assembly!P$20+$BP208*Assembly!P$21+$BQ208*Assembly!P$22+$BR208*Assembly!P$23+$BS208*Assembly!P$24</f>
        <v>#VALUE!</v>
      </c>
      <c r="CJ208" s="140" t="e">
        <f>$AY208*Assembly!Q$4+$AZ208*Assembly!Q$5+$BA208*Assembly!Q$6+$BB208*Assembly!Q$7+$BC208*Assembly!Q$8+$BD208*Assembly!Q$9+$BE208*Assembly!Q$10+$BF208*Assembly!Q$11+$BG208*Assembly!Q$12+$BH208*Assembly!Q$13+$BI208*Assembly!Q$14+$BJ208*Assembly!Q$15+$BK208*Assembly!Q$16+$BL208*Assembly!Q$17+$BM208*Assembly!Q$18+$BN208*Assembly!Q$19+$BO208*Assembly!Q$20+$BP208*Assembly!Q$21+$BQ208*Assembly!Q$22+$BR208*Assembly!Q$23+$BS208*Assembly!Q$24</f>
        <v>#VALUE!</v>
      </c>
      <c r="CK208" s="145" t="e">
        <f>$AY208*Assembly!R$4+$AZ208*Assembly!R$5+$BA208*Assembly!R$6+$BB208*Assembly!R$7+$BC208*Assembly!R$8+$BD208*Assembly!R$9+$BE208*Assembly!R$10+$BF208*Assembly!R$11+$BG208*Assembly!R$12+$BH208*Assembly!R$13+$BI208*Assembly!R$14+$BJ208*Assembly!R$15+$BK208*Assembly!R$16+$BL208*Assembly!R$17+$BM208*Assembly!R$18+$BN208*Assembly!R$19+$BO208*Assembly!R$20+$BP208*Assembly!R$21+$BQ208*Assembly!R$22+$BR208*Assembly!R$23+$BS208*Assembly!R$24</f>
        <v>#VALUE!</v>
      </c>
      <c r="CL208" s="140" t="e">
        <f>$AY208*Assembly!S$4+$AZ208*Assembly!S$5+$BA208*Assembly!S$6+$BB208*Assembly!S$7+$BC208*Assembly!S$8+$BD208*Assembly!S$9+$BE208*Assembly!S$10+$BF208*Assembly!S$11+$BG208*Assembly!S$12+$BH208*Assembly!S$13+$BI208*Assembly!S$14+$BJ208*Assembly!S$15+$BK208*Assembly!S$16+$BL208*Assembly!S$17+$BM208*Assembly!S$18+$BN208*Assembly!S$19+$BO208*Assembly!S$20+$BP208*Assembly!S$21+$BQ208*Assembly!S$22+$BR208*Assembly!S$23+$BS208*Assembly!S$24</f>
        <v>#VALUE!</v>
      </c>
      <c r="CM208" s="140" t="e">
        <f>$AY208*Assembly!T$4+$AZ208*Assembly!T$5+$BA208*Assembly!T$6+$BB208*Assembly!T$7+$BC208*Assembly!T$8+$BD208*Assembly!T$9+$BE208*Assembly!T$10+$BF208*Assembly!T$11+$BG208*Assembly!T$12+$BH208*Assembly!T$13+$BI208*Assembly!T$14+$BJ208*Assembly!T$15+$BK208*Assembly!T$16+$BL208*Assembly!T$17+$BM208*Assembly!T$18+$BN208*Assembly!T$19+$BO208*Assembly!T$20+$BP208*Assembly!T$21+$BQ208*Assembly!T$22+$BR208*Assembly!T$23+$BS208*Assembly!T$24</f>
        <v>#VALUE!</v>
      </c>
      <c r="CN208" s="140" t="e">
        <f>$AY208*Assembly!U$4+$AZ208*Assembly!U$5+$BA208*Assembly!U$6+$BB208*Assembly!U$7+$BC208*Assembly!U$8+$BD208*Assembly!U$9+$BE208*Assembly!U$10+$BF208*Assembly!U$11+$BG208*Assembly!U$12+$BH208*Assembly!U$13+$BI208*Assembly!U$14+$BJ208*Assembly!U$15+$BK208*Assembly!U$16+$BL208*Assembly!U$17+$BM208*Assembly!U$18+$BN208*Assembly!U$19+$BO208*Assembly!U$20+$BP208*Assembly!U$21+$BQ208*Assembly!U$22+$BR208*Assembly!U$23+$BS208*Assembly!U$24</f>
        <v>#VALUE!</v>
      </c>
      <c r="CO208" s="145" t="e">
        <f>$AY208*Assembly!V$4+$AZ208*Assembly!V$5+$BA208*Assembly!V$6+$BB208*Assembly!V$7+$BC208*Assembly!V$8+$BD208*Assembly!V$9+$BE208*Assembly!V$10+$BF208*Assembly!V$11+$BG208*Assembly!V$12+$BH208*Assembly!V$13+$BI208*Assembly!V$14+$BJ208*Assembly!V$15+$BK208*Assembly!V$16+$BL208*Assembly!V$17+$BM208*Assembly!V$18+$BN208*Assembly!V$19+$BO208*Assembly!V$20+$BP208*Assembly!V$21+$BQ208*Assembly!V$22+$BR208*Assembly!V$23+$BS208*Assembly!V$24</f>
        <v>#VALUE!</v>
      </c>
      <c r="CP208" s="145" t="e">
        <f>CF208*Refining!$F$3</f>
        <v>#VALUE!</v>
      </c>
      <c r="CQ208" s="145" t="e">
        <f>CG208*Refining!$F$4</f>
        <v>#VALUE!</v>
      </c>
      <c r="CR208" s="145" t="e">
        <f>CH208*Refining!$F$5</f>
        <v>#VALUE!</v>
      </c>
      <c r="CS208" s="145" t="e">
        <f>CI208*Refining!$F$6</f>
        <v>#VALUE!</v>
      </c>
      <c r="CT208" s="145" t="e">
        <f>CJ208*Refining!$F$7</f>
        <v>#VALUE!</v>
      </c>
      <c r="CU208" s="145" t="e">
        <f>CK208*Refining!$F$8</f>
        <v>#VALUE!</v>
      </c>
      <c r="CV208" s="145" t="e">
        <f>CL208*Refining!$F$9</f>
        <v>#VALUE!</v>
      </c>
      <c r="CW208" s="145" t="e">
        <f>CM208*Refining!$F$10</f>
        <v>#VALUE!</v>
      </c>
      <c r="CX208" s="145" t="e">
        <f>CN208*Refining!$F$11</f>
        <v>#VALUE!</v>
      </c>
      <c r="CY208" s="145" t="e">
        <f>CO208*Refining!$F$12</f>
        <v>#VALUE!</v>
      </c>
      <c r="CZ208" s="185" t="e">
        <f t="shared" ref="CZ208:DS208" si="840">IF(CF208 = 0, "", CF208)</f>
        <v>#VALUE!</v>
      </c>
      <c r="DA208" s="186" t="e">
        <f t="shared" si="840"/>
        <v>#VALUE!</v>
      </c>
      <c r="DB208" s="186" t="e">
        <f t="shared" si="840"/>
        <v>#VALUE!</v>
      </c>
      <c r="DC208" s="186" t="e">
        <f t="shared" si="840"/>
        <v>#VALUE!</v>
      </c>
      <c r="DD208" s="186" t="e">
        <f t="shared" si="840"/>
        <v>#VALUE!</v>
      </c>
      <c r="DE208" s="186" t="e">
        <f t="shared" si="840"/>
        <v>#VALUE!</v>
      </c>
      <c r="DF208" s="186" t="e">
        <f t="shared" si="840"/>
        <v>#VALUE!</v>
      </c>
      <c r="DG208" s="186" t="e">
        <f t="shared" si="840"/>
        <v>#VALUE!</v>
      </c>
      <c r="DH208" s="186" t="e">
        <f t="shared" si="840"/>
        <v>#VALUE!</v>
      </c>
      <c r="DI208" s="187" t="e">
        <f t="shared" si="840"/>
        <v>#VALUE!</v>
      </c>
      <c r="DJ208" s="185" t="e">
        <f t="shared" si="840"/>
        <v>#VALUE!</v>
      </c>
      <c r="DK208" s="186" t="e">
        <f t="shared" si="840"/>
        <v>#VALUE!</v>
      </c>
      <c r="DL208" s="186" t="e">
        <f t="shared" si="840"/>
        <v>#VALUE!</v>
      </c>
      <c r="DM208" s="186" t="e">
        <f t="shared" si="840"/>
        <v>#VALUE!</v>
      </c>
      <c r="DN208" s="211" t="e">
        <f t="shared" si="840"/>
        <v>#VALUE!</v>
      </c>
      <c r="DO208" s="186" t="e">
        <f t="shared" si="840"/>
        <v>#VALUE!</v>
      </c>
      <c r="DP208" s="186" t="e">
        <f t="shared" si="840"/>
        <v>#VALUE!</v>
      </c>
      <c r="DQ208" s="186" t="e">
        <f t="shared" si="840"/>
        <v>#VALUE!</v>
      </c>
      <c r="DR208" s="186" t="e">
        <f t="shared" si="840"/>
        <v>#VALUE!</v>
      </c>
      <c r="DS208" s="187" t="e">
        <f t="shared" si="840"/>
        <v>#VALUE!</v>
      </c>
      <c r="DT208" s="185" t="e">
        <f t="shared" si="11"/>
        <v>#VALUE!</v>
      </c>
      <c r="DU208" s="189" t="e">
        <f t="shared" si="12"/>
        <v>#VALUE!</v>
      </c>
      <c r="DV208" s="133" t="e">
        <f>CZ208*'Ores &amp; Ingots'!$C$3+DA208*'Ores &amp; Ingots'!$C$4+DB208*'Ores &amp; Ingots'!$C$5+DC208*'Ores &amp; Ingots'!$C$6+DD208*'Ores &amp; Ingots'!$C$7+DE208*'Ores &amp; Ingots'!$C$8+DF208*'Ores &amp; Ingots'!$C$9+DG208*'Ores &amp; Ingots'!$C$10+DH208*'Ores &amp; Ingots'!$C$11+DI208*'Ores &amp; Ingots'!$C$12</f>
        <v>#VALUE!</v>
      </c>
      <c r="DW208" s="133" t="e">
        <f>DJ208*'Ores &amp; Ingots'!$B$3+DK208*'Ores &amp; Ingots'!$B$4+DL208*'Ores &amp; Ingots'!$B$5+DM208*'Ores &amp; Ingots'!$B$6+DN208*'Ores &amp; Ingots'!$B$7+DO208*'Ores &amp; Ingots'!$B$8+DP208*'Ores &amp; Ingots'!$B$9+DQ208*'Ores &amp; Ingots'!$B$10+DR208*'Ores &amp; Ingots'!$B$11+DS208*'Ores &amp; Ingots'!$B$12</f>
        <v>#VALUE!</v>
      </c>
      <c r="DX208" s="189" t="e">
        <f>CZ208*Refining!$G$3+DA208*Refining!$G$4+DB208*Refining!$G$5+DC208*Refining!$G$6+DD208*Refining!$G$7+DE208*Refining!$G$8+DF208*Refining!$G$9+DG208*Refining!$G$10+DH208*Refining!$G$11+DI208*Refining!$G$12</f>
        <v>#VALUE!</v>
      </c>
      <c r="DY208" s="189" t="e">
        <f t="shared" si="13"/>
        <v>#VALUE!</v>
      </c>
      <c r="DZ208" s="192" t="e">
        <f t="shared" si="14"/>
        <v>#VALUE!</v>
      </c>
      <c r="EA208" s="185" t="e">
        <f t="shared" si="15"/>
        <v>#VALUE!</v>
      </c>
      <c r="EB208" s="194" t="e">
        <f t="shared" ref="EB208:EC208" si="841">EA208/60</f>
        <v>#VALUE!</v>
      </c>
      <c r="EC208" s="194" t="e">
        <f t="shared" si="841"/>
        <v>#VALUE!</v>
      </c>
      <c r="ED208" s="185" t="e">
        <f t="shared" si="17"/>
        <v>#VALUE!</v>
      </c>
      <c r="EE208" s="194" t="e">
        <f t="shared" ref="EE208:EF208" si="842">ED208/1000</f>
        <v>#VALUE!</v>
      </c>
      <c r="EF208" s="196" t="e">
        <f t="shared" si="842"/>
        <v>#VALUE!</v>
      </c>
      <c r="EG208" s="130" t="e">
        <f t="shared" si="19"/>
        <v>#VALUE!</v>
      </c>
      <c r="EH208" s="132" t="e">
        <f t="shared" si="20"/>
        <v>#VALUE!</v>
      </c>
      <c r="EI208" s="133" t="s">
        <v>28</v>
      </c>
    </row>
    <row r="209" spans="1:139" ht="12.75" x14ac:dyDescent="0.2">
      <c r="A209" s="864"/>
      <c r="B209" s="365" t="s">
        <v>407</v>
      </c>
      <c r="C209" s="137" t="s">
        <v>156</v>
      </c>
      <c r="D209" s="137">
        <v>1</v>
      </c>
      <c r="E209" s="137">
        <v>1</v>
      </c>
      <c r="F209" s="137">
        <v>1</v>
      </c>
      <c r="G209" s="139">
        <f t="shared" si="0"/>
        <v>15.625</v>
      </c>
      <c r="H209" s="140">
        <v>7</v>
      </c>
      <c r="I209" s="140">
        <v>17.5</v>
      </c>
      <c r="J209" s="140">
        <f>H209/Main!$D$9</f>
        <v>1.4</v>
      </c>
      <c r="K209" s="140">
        <f>I209/Main!$D$10</f>
        <v>8.75</v>
      </c>
      <c r="L209" s="140">
        <f t="shared" si="1"/>
        <v>6.25</v>
      </c>
      <c r="M209" s="140">
        <v>1</v>
      </c>
      <c r="N209" s="143"/>
      <c r="O209" s="143"/>
      <c r="P209" s="143"/>
      <c r="Q209" s="145"/>
      <c r="R209" s="143"/>
      <c r="S209" s="146"/>
      <c r="T209" s="146"/>
      <c r="U209" s="143"/>
      <c r="V209" s="143"/>
      <c r="W209" s="146"/>
      <c r="X209" s="146"/>
      <c r="Y209" s="143"/>
      <c r="Z209" s="143"/>
      <c r="AA209" s="143"/>
      <c r="AB209" s="143"/>
      <c r="AC209" s="362" t="s">
        <v>28</v>
      </c>
      <c r="AD209" s="167">
        <v>16</v>
      </c>
      <c r="AE209" s="133">
        <v>0</v>
      </c>
      <c r="AF209" s="133">
        <v>0</v>
      </c>
      <c r="AG209" s="133">
        <v>0</v>
      </c>
      <c r="AH209" s="133">
        <v>0</v>
      </c>
      <c r="AI209" s="133">
        <v>0</v>
      </c>
      <c r="AJ209" s="133">
        <v>0</v>
      </c>
      <c r="AK209" s="133">
        <v>0</v>
      </c>
      <c r="AL209" s="133">
        <v>0</v>
      </c>
      <c r="AM209" s="133">
        <v>0</v>
      </c>
      <c r="AN209" s="133">
        <v>0</v>
      </c>
      <c r="AO209" s="133">
        <v>0</v>
      </c>
      <c r="AP209" s="133">
        <v>0</v>
      </c>
      <c r="AQ209" s="133">
        <v>0</v>
      </c>
      <c r="AR209" s="133">
        <v>0</v>
      </c>
      <c r="AS209" s="133">
        <v>0</v>
      </c>
      <c r="AT209" s="133">
        <v>0</v>
      </c>
      <c r="AU209" s="133">
        <v>0</v>
      </c>
      <c r="AV209" s="133">
        <v>0</v>
      </c>
      <c r="AW209" s="133">
        <v>0</v>
      </c>
      <c r="AX209" s="133">
        <v>0</v>
      </c>
      <c r="AY209" s="406">
        <f t="shared" ref="AY209:BS209" si="843">IF(AD209 = 0, "", AD209)</f>
        <v>16</v>
      </c>
      <c r="AZ209" s="137" t="str">
        <f t="shared" si="843"/>
        <v/>
      </c>
      <c r="BA209" s="137" t="str">
        <f t="shared" si="843"/>
        <v/>
      </c>
      <c r="BB209" s="137" t="str">
        <f t="shared" si="843"/>
        <v/>
      </c>
      <c r="BC209" s="137" t="str">
        <f t="shared" si="843"/>
        <v/>
      </c>
      <c r="BD209" s="137" t="str">
        <f t="shared" si="843"/>
        <v/>
      </c>
      <c r="BE209" s="137" t="str">
        <f t="shared" si="843"/>
        <v/>
      </c>
      <c r="BF209" s="137" t="str">
        <f t="shared" si="843"/>
        <v/>
      </c>
      <c r="BG209" s="137" t="str">
        <f t="shared" si="843"/>
        <v/>
      </c>
      <c r="BH209" s="137" t="str">
        <f t="shared" si="843"/>
        <v/>
      </c>
      <c r="BI209" s="137" t="str">
        <f t="shared" si="843"/>
        <v/>
      </c>
      <c r="BJ209" s="137" t="str">
        <f t="shared" si="843"/>
        <v/>
      </c>
      <c r="BK209" s="137" t="str">
        <f t="shared" si="843"/>
        <v/>
      </c>
      <c r="BL209" s="137" t="str">
        <f t="shared" si="843"/>
        <v/>
      </c>
      <c r="BM209" s="137" t="str">
        <f t="shared" si="843"/>
        <v/>
      </c>
      <c r="BN209" s="137" t="str">
        <f t="shared" si="843"/>
        <v/>
      </c>
      <c r="BO209" s="137" t="str">
        <f t="shared" si="843"/>
        <v/>
      </c>
      <c r="BP209" s="137" t="str">
        <f t="shared" si="843"/>
        <v/>
      </c>
      <c r="BQ209" s="137" t="str">
        <f t="shared" si="843"/>
        <v/>
      </c>
      <c r="BR209" s="137" t="str">
        <f t="shared" si="843"/>
        <v/>
      </c>
      <c r="BS209" s="169" t="str">
        <f t="shared" si="843"/>
        <v/>
      </c>
      <c r="BT209" s="174" t="e">
        <f>$AY209*Assembly!Z$4+$AZ209*Assembly!Z$5+$BA209*Assembly!Z$6+$BB209*Assembly!Z$7+$BC209*Assembly!Z$8+$BD209*Assembly!Z$9+$BE209*Assembly!Z$10+$BF209*Assembly!Z$11+$BG209*Assembly!Z$12+$BH209*Assembly!Z$13+$BI209*Assembly!Z$14+$BJ209*Assembly!Z$15+$BK209*Assembly!Z$16+$BL209*Assembly!Z$17+$BM209*Assembly!Z$18+$BN209*Assembly!Z$19+$BO209*Assembly!Z$20+$BP209*Assembly!Z$21+$BQ209*Assembly!Z$22+$BR209*Assembly!Z$23+$BS209*Assembly!Z$24</f>
        <v>#VALUE!</v>
      </c>
      <c r="BU209" s="133" t="e">
        <f t="shared" si="3"/>
        <v>#VALUE!</v>
      </c>
      <c r="BV209" s="133"/>
      <c r="BW209" s="133" t="e">
        <f>$AY209*Assembly!AD$4+$AZ209*Assembly!AD$5+$BA209*Assembly!AD$6+$BB209*Assembly!AD$7+$BC209*Assembly!AD$8+$BD209*Assembly!AD$9+$BE209*Assembly!AD$10+$BF209*Assembly!AD$11+$BG209*Assembly!AD$12+$BH209*Assembly!AD$13+$BI209*Assembly!AD$14+$BJ209*Assembly!AD$15+$BK209*Assembly!AD$16+$BL209*Assembly!AD$17+$BM209*Assembly!AD$18+$BN209*Assembly!AD$19+$BO209*Assembly!AD$20+$BP209*Assembly!AD$21+$BQ209*Assembly!AD$22+$BR209*Assembly!AD$23+$BS209*Assembly!AD$24</f>
        <v>#VALUE!</v>
      </c>
      <c r="BX209" s="177" t="e">
        <f t="shared" si="4"/>
        <v>#VALUE!</v>
      </c>
      <c r="BY209" s="178" t="e">
        <f t="shared" si="5"/>
        <v>#VALUE!</v>
      </c>
      <c r="BZ209" s="179" t="e">
        <f t="shared" si="6"/>
        <v>#VALUE!</v>
      </c>
      <c r="CA209" s="178" t="e">
        <f t="shared" si="7"/>
        <v>#VALUE!</v>
      </c>
      <c r="CB209" s="133" t="e">
        <f>$AY209*Assembly!Y$4+$AZ209*Assembly!Y$5+$BA209*Assembly!Y$6+$BB209*Assembly!Y$7+$BC209*Assembly!Y$8+$BD209*Assembly!Y$9+$BE209*Assembly!Y$10+$BF209*Assembly!Y$11+$BG209*Assembly!Y$12+$BH209*Assembly!Y$13+$BI209*Assembly!Y$14+$BJ209*Assembly!Y$15+$BK209*Assembly!Y$16+$BL209*Assembly!Y$17+$BM209*Assembly!Y$18+$BN209*Assembly!Y$19+$BO209*Assembly!Y$20+$BP209*Assembly!Y$21+$BQ209*Assembly!Y$22+$BR209*Assembly!Y$23+$BS209*Assembly!Y$24</f>
        <v>#VALUE!</v>
      </c>
      <c r="CC209" s="133" t="e">
        <f t="shared" si="8"/>
        <v>#VALUE!</v>
      </c>
      <c r="CD209" s="130" t="e">
        <f t="shared" si="9"/>
        <v>#VALUE!</v>
      </c>
      <c r="CE209" s="183" t="e">
        <f>$AY209*Assembly!AC$4+$AZ209*Assembly!AC$5+$BA209*Assembly!AC$6+$BB209*Assembly!AC$7+$BC209*Assembly!AC$8+$BD209*Assembly!AC$9+$BE209*Assembly!AC$10+$BF209*Assembly!AC$11+$BG209*Assembly!AC$12+$BH209*Assembly!AC$13+$BI209*Assembly!AC$14+$BJ209*Assembly!AC$15+$BK209*Assembly!AC$16+$BL209*Assembly!AC$17+$BM209*Assembly!AC$18+$BN209*Assembly!AC$19+$BO209*Assembly!AC$20+$BP209*Assembly!AC$21+$BQ209*Assembly!AC$22+$BR209*Assembly!AC$23+$BS209*Assembly!AC$24</f>
        <v>#VALUE!</v>
      </c>
      <c r="CF209" s="145" t="e">
        <f>$AY209*Assembly!M$4+$AZ209*Assembly!M$5+$BA209*Assembly!M$6+$BB209*Assembly!M$7+$BC209*Assembly!M$8+$BD209*Assembly!M$9+$BE209*Assembly!M$10+$BF209*Assembly!M$11+$BG209*Assembly!M$12+$BH209*Assembly!M$13+$BI209*Assembly!M$14+$BJ209*Assembly!M$15+$BK209*Assembly!M$16+$BL209*Assembly!M$17+$BM209*Assembly!M$18+$BN209*Assembly!M$19+$BO209*Assembly!M$20+$BP209*Assembly!M$21+$BQ209*Assembly!M$22+$BR209*Assembly!M$23+$BS209*Assembly!M$24</f>
        <v>#VALUE!</v>
      </c>
      <c r="CG209" s="145" t="e">
        <f>$AY209*Assembly!N$4+$AZ209*Assembly!N$5+$BA209*Assembly!N$6+$BB209*Assembly!N$7+$BC209*Assembly!N$8+$BD209*Assembly!N$9+$BE209*Assembly!N$10+$BF209*Assembly!N$11+$BG209*Assembly!N$12+$BH209*Assembly!N$13+$BI209*Assembly!N$14+$BJ209*Assembly!N$15+$BK209*Assembly!N$16+$BL209*Assembly!N$17+$BM209*Assembly!N$18+$BN209*Assembly!N$19+$BO209*Assembly!N$20+$BP209*Assembly!N$21+$BQ209*Assembly!N$22+$BR209*Assembly!N$23+$BS209*Assembly!N$24</f>
        <v>#VALUE!</v>
      </c>
      <c r="CH209" s="145" t="e">
        <f>$AY209*Assembly!O$4+$AZ209*Assembly!O$5+$BA209*Assembly!O$6+$BB209*Assembly!O$7+$BC209*Assembly!O$8+$BD209*Assembly!O$9+$BE209*Assembly!O$10+$BF209*Assembly!O$11+$BG209*Assembly!O$12+$BH209*Assembly!O$13+$BI209*Assembly!O$14+$BJ209*Assembly!O$15+$BK209*Assembly!O$16+$BL209*Assembly!O$17+$BM209*Assembly!O$18+$BN209*Assembly!O$19+$BO209*Assembly!O$20+$BP209*Assembly!O$21+$BQ209*Assembly!O$22+$BR209*Assembly!O$23+$BS209*Assembly!O$24</f>
        <v>#VALUE!</v>
      </c>
      <c r="CI209" s="140" t="e">
        <f>$AY209*Assembly!P$4+$AZ209*Assembly!P$5+$BA209*Assembly!P$6+$BB209*Assembly!P$7+$BC209*Assembly!P$8+$BD209*Assembly!P$9+$BE209*Assembly!P$10+$BF209*Assembly!P$11+$BG209*Assembly!P$12+$BH209*Assembly!P$13+$BI209*Assembly!P$14+$BJ209*Assembly!P$15+$BK209*Assembly!P$16+$BL209*Assembly!P$17+$BM209*Assembly!P$18+$BN209*Assembly!P$19+$BO209*Assembly!P$20+$BP209*Assembly!P$21+$BQ209*Assembly!P$22+$BR209*Assembly!P$23+$BS209*Assembly!P$24</f>
        <v>#VALUE!</v>
      </c>
      <c r="CJ209" s="140" t="e">
        <f>$AY209*Assembly!Q$4+$AZ209*Assembly!Q$5+$BA209*Assembly!Q$6+$BB209*Assembly!Q$7+$BC209*Assembly!Q$8+$BD209*Assembly!Q$9+$BE209*Assembly!Q$10+$BF209*Assembly!Q$11+$BG209*Assembly!Q$12+$BH209*Assembly!Q$13+$BI209*Assembly!Q$14+$BJ209*Assembly!Q$15+$BK209*Assembly!Q$16+$BL209*Assembly!Q$17+$BM209*Assembly!Q$18+$BN209*Assembly!Q$19+$BO209*Assembly!Q$20+$BP209*Assembly!Q$21+$BQ209*Assembly!Q$22+$BR209*Assembly!Q$23+$BS209*Assembly!Q$24</f>
        <v>#VALUE!</v>
      </c>
      <c r="CK209" s="145" t="e">
        <f>$AY209*Assembly!R$4+$AZ209*Assembly!R$5+$BA209*Assembly!R$6+$BB209*Assembly!R$7+$BC209*Assembly!R$8+$BD209*Assembly!R$9+$BE209*Assembly!R$10+$BF209*Assembly!R$11+$BG209*Assembly!R$12+$BH209*Assembly!R$13+$BI209*Assembly!R$14+$BJ209*Assembly!R$15+$BK209*Assembly!R$16+$BL209*Assembly!R$17+$BM209*Assembly!R$18+$BN209*Assembly!R$19+$BO209*Assembly!R$20+$BP209*Assembly!R$21+$BQ209*Assembly!R$22+$BR209*Assembly!R$23+$BS209*Assembly!R$24</f>
        <v>#VALUE!</v>
      </c>
      <c r="CL209" s="140" t="e">
        <f>$AY209*Assembly!S$4+$AZ209*Assembly!S$5+$BA209*Assembly!S$6+$BB209*Assembly!S$7+$BC209*Assembly!S$8+$BD209*Assembly!S$9+$BE209*Assembly!S$10+$BF209*Assembly!S$11+$BG209*Assembly!S$12+$BH209*Assembly!S$13+$BI209*Assembly!S$14+$BJ209*Assembly!S$15+$BK209*Assembly!S$16+$BL209*Assembly!S$17+$BM209*Assembly!S$18+$BN209*Assembly!S$19+$BO209*Assembly!S$20+$BP209*Assembly!S$21+$BQ209*Assembly!S$22+$BR209*Assembly!S$23+$BS209*Assembly!S$24</f>
        <v>#VALUE!</v>
      </c>
      <c r="CM209" s="140" t="e">
        <f>$AY209*Assembly!T$4+$AZ209*Assembly!T$5+$BA209*Assembly!T$6+$BB209*Assembly!T$7+$BC209*Assembly!T$8+$BD209*Assembly!T$9+$BE209*Assembly!T$10+$BF209*Assembly!T$11+$BG209*Assembly!T$12+$BH209*Assembly!T$13+$BI209*Assembly!T$14+$BJ209*Assembly!T$15+$BK209*Assembly!T$16+$BL209*Assembly!T$17+$BM209*Assembly!T$18+$BN209*Assembly!T$19+$BO209*Assembly!T$20+$BP209*Assembly!T$21+$BQ209*Assembly!T$22+$BR209*Assembly!T$23+$BS209*Assembly!T$24</f>
        <v>#VALUE!</v>
      </c>
      <c r="CN209" s="140" t="e">
        <f>$AY209*Assembly!U$4+$AZ209*Assembly!U$5+$BA209*Assembly!U$6+$BB209*Assembly!U$7+$BC209*Assembly!U$8+$BD209*Assembly!U$9+$BE209*Assembly!U$10+$BF209*Assembly!U$11+$BG209*Assembly!U$12+$BH209*Assembly!U$13+$BI209*Assembly!U$14+$BJ209*Assembly!U$15+$BK209*Assembly!U$16+$BL209*Assembly!U$17+$BM209*Assembly!U$18+$BN209*Assembly!U$19+$BO209*Assembly!U$20+$BP209*Assembly!U$21+$BQ209*Assembly!U$22+$BR209*Assembly!U$23+$BS209*Assembly!U$24</f>
        <v>#VALUE!</v>
      </c>
      <c r="CO209" s="145" t="e">
        <f>$AY209*Assembly!V$4+$AZ209*Assembly!V$5+$BA209*Assembly!V$6+$BB209*Assembly!V$7+$BC209*Assembly!V$8+$BD209*Assembly!V$9+$BE209*Assembly!V$10+$BF209*Assembly!V$11+$BG209*Assembly!V$12+$BH209*Assembly!V$13+$BI209*Assembly!V$14+$BJ209*Assembly!V$15+$BK209*Assembly!V$16+$BL209*Assembly!V$17+$BM209*Assembly!V$18+$BN209*Assembly!V$19+$BO209*Assembly!V$20+$BP209*Assembly!V$21+$BQ209*Assembly!V$22+$BR209*Assembly!V$23+$BS209*Assembly!V$24</f>
        <v>#VALUE!</v>
      </c>
      <c r="CP209" s="145" t="e">
        <f>CF209*Refining!$F$3</f>
        <v>#VALUE!</v>
      </c>
      <c r="CQ209" s="145" t="e">
        <f>CG209*Refining!$F$4</f>
        <v>#VALUE!</v>
      </c>
      <c r="CR209" s="145" t="e">
        <f>CH209*Refining!$F$5</f>
        <v>#VALUE!</v>
      </c>
      <c r="CS209" s="145" t="e">
        <f>CI209*Refining!$F$6</f>
        <v>#VALUE!</v>
      </c>
      <c r="CT209" s="145" t="e">
        <f>CJ209*Refining!$F$7</f>
        <v>#VALUE!</v>
      </c>
      <c r="CU209" s="145" t="e">
        <f>CK209*Refining!$F$8</f>
        <v>#VALUE!</v>
      </c>
      <c r="CV209" s="145" t="e">
        <f>CL209*Refining!$F$9</f>
        <v>#VALUE!</v>
      </c>
      <c r="CW209" s="145" t="e">
        <f>CM209*Refining!$F$10</f>
        <v>#VALUE!</v>
      </c>
      <c r="CX209" s="145" t="e">
        <f>CN209*Refining!$F$11</f>
        <v>#VALUE!</v>
      </c>
      <c r="CY209" s="145" t="e">
        <f>CO209*Refining!$F$12</f>
        <v>#VALUE!</v>
      </c>
      <c r="CZ209" s="185" t="e">
        <f t="shared" ref="CZ209:DS209" si="844">IF(CF209 = 0, "", CF209)</f>
        <v>#VALUE!</v>
      </c>
      <c r="DA209" s="186" t="e">
        <f t="shared" si="844"/>
        <v>#VALUE!</v>
      </c>
      <c r="DB209" s="186" t="e">
        <f t="shared" si="844"/>
        <v>#VALUE!</v>
      </c>
      <c r="DC209" s="186" t="e">
        <f t="shared" si="844"/>
        <v>#VALUE!</v>
      </c>
      <c r="DD209" s="186" t="e">
        <f t="shared" si="844"/>
        <v>#VALUE!</v>
      </c>
      <c r="DE209" s="186" t="e">
        <f t="shared" si="844"/>
        <v>#VALUE!</v>
      </c>
      <c r="DF209" s="186" t="e">
        <f t="shared" si="844"/>
        <v>#VALUE!</v>
      </c>
      <c r="DG209" s="186" t="e">
        <f t="shared" si="844"/>
        <v>#VALUE!</v>
      </c>
      <c r="DH209" s="186" t="e">
        <f t="shared" si="844"/>
        <v>#VALUE!</v>
      </c>
      <c r="DI209" s="187" t="e">
        <f t="shared" si="844"/>
        <v>#VALUE!</v>
      </c>
      <c r="DJ209" s="185" t="e">
        <f t="shared" si="844"/>
        <v>#VALUE!</v>
      </c>
      <c r="DK209" s="186" t="e">
        <f t="shared" si="844"/>
        <v>#VALUE!</v>
      </c>
      <c r="DL209" s="186" t="e">
        <f t="shared" si="844"/>
        <v>#VALUE!</v>
      </c>
      <c r="DM209" s="186" t="e">
        <f t="shared" si="844"/>
        <v>#VALUE!</v>
      </c>
      <c r="DN209" s="211" t="e">
        <f t="shared" si="844"/>
        <v>#VALUE!</v>
      </c>
      <c r="DO209" s="186" t="e">
        <f t="shared" si="844"/>
        <v>#VALUE!</v>
      </c>
      <c r="DP209" s="186" t="e">
        <f t="shared" si="844"/>
        <v>#VALUE!</v>
      </c>
      <c r="DQ209" s="186" t="e">
        <f t="shared" si="844"/>
        <v>#VALUE!</v>
      </c>
      <c r="DR209" s="186" t="e">
        <f t="shared" si="844"/>
        <v>#VALUE!</v>
      </c>
      <c r="DS209" s="187" t="e">
        <f t="shared" si="844"/>
        <v>#VALUE!</v>
      </c>
      <c r="DT209" s="185" t="e">
        <f t="shared" si="11"/>
        <v>#VALUE!</v>
      </c>
      <c r="DU209" s="189" t="e">
        <f t="shared" si="12"/>
        <v>#VALUE!</v>
      </c>
      <c r="DV209" s="133" t="e">
        <f>CZ209*'Ores &amp; Ingots'!$C$3+DA209*'Ores &amp; Ingots'!$C$4+DB209*'Ores &amp; Ingots'!$C$5+DC209*'Ores &amp; Ingots'!$C$6+DD209*'Ores &amp; Ingots'!$C$7+DE209*'Ores &amp; Ingots'!$C$8+DF209*'Ores &amp; Ingots'!$C$9+DG209*'Ores &amp; Ingots'!$C$10+DH209*'Ores &amp; Ingots'!$C$11+DI209*'Ores &amp; Ingots'!$C$12</f>
        <v>#VALUE!</v>
      </c>
      <c r="DW209" s="133" t="e">
        <f>DJ209*'Ores &amp; Ingots'!$B$3+DK209*'Ores &amp; Ingots'!$B$4+DL209*'Ores &amp; Ingots'!$B$5+DM209*'Ores &amp; Ingots'!$B$6+DN209*'Ores &amp; Ingots'!$B$7+DO209*'Ores &amp; Ingots'!$B$8+DP209*'Ores &amp; Ingots'!$B$9+DQ209*'Ores &amp; Ingots'!$B$10+DR209*'Ores &amp; Ingots'!$B$11+DS209*'Ores &amp; Ingots'!$B$12</f>
        <v>#VALUE!</v>
      </c>
      <c r="DX209" s="189" t="e">
        <f>CZ209*Refining!$G$3+DA209*Refining!$G$4+DB209*Refining!$G$5+DC209*Refining!$G$6+DD209*Refining!$G$7+DE209*Refining!$G$8+DF209*Refining!$G$9+DG209*Refining!$G$10+DH209*Refining!$G$11+DI209*Refining!$G$12</f>
        <v>#VALUE!</v>
      </c>
      <c r="DY209" s="189" t="e">
        <f t="shared" si="13"/>
        <v>#VALUE!</v>
      </c>
      <c r="DZ209" s="192" t="e">
        <f t="shared" si="14"/>
        <v>#VALUE!</v>
      </c>
      <c r="EA209" s="185" t="e">
        <f t="shared" si="15"/>
        <v>#VALUE!</v>
      </c>
      <c r="EB209" s="194" t="e">
        <f t="shared" ref="EB209:EC209" si="845">EA209/60</f>
        <v>#VALUE!</v>
      </c>
      <c r="EC209" s="194" t="e">
        <f t="shared" si="845"/>
        <v>#VALUE!</v>
      </c>
      <c r="ED209" s="185" t="e">
        <f t="shared" si="17"/>
        <v>#VALUE!</v>
      </c>
      <c r="EE209" s="194" t="e">
        <f t="shared" ref="EE209:EF209" si="846">ED209/1000</f>
        <v>#VALUE!</v>
      </c>
      <c r="EF209" s="196" t="e">
        <f t="shared" si="846"/>
        <v>#VALUE!</v>
      </c>
      <c r="EG209" s="130" t="e">
        <f t="shared" si="19"/>
        <v>#VALUE!</v>
      </c>
      <c r="EH209" s="132" t="e">
        <f t="shared" si="20"/>
        <v>#VALUE!</v>
      </c>
      <c r="EI209" s="133" t="s">
        <v>28</v>
      </c>
    </row>
    <row r="210" spans="1:139" ht="12.75" x14ac:dyDescent="0.2">
      <c r="A210" s="864"/>
      <c r="B210" s="365" t="s">
        <v>408</v>
      </c>
      <c r="C210" s="137" t="s">
        <v>156</v>
      </c>
      <c r="D210" s="137">
        <v>1</v>
      </c>
      <c r="E210" s="137">
        <v>1</v>
      </c>
      <c r="F210" s="137">
        <v>1</v>
      </c>
      <c r="G210" s="139">
        <f t="shared" si="0"/>
        <v>15.625</v>
      </c>
      <c r="H210" s="140">
        <v>8</v>
      </c>
      <c r="I210" s="140">
        <v>20</v>
      </c>
      <c r="J210" s="140">
        <f>H210/Main!$D$9</f>
        <v>1.6</v>
      </c>
      <c r="K210" s="140">
        <f>I210/Main!$D$10</f>
        <v>10</v>
      </c>
      <c r="L210" s="140">
        <f t="shared" si="1"/>
        <v>6.25</v>
      </c>
      <c r="M210" s="140">
        <v>1</v>
      </c>
      <c r="N210" s="143"/>
      <c r="O210" s="143"/>
      <c r="P210" s="143"/>
      <c r="Q210" s="145"/>
      <c r="R210" s="143"/>
      <c r="S210" s="146"/>
      <c r="T210" s="146"/>
      <c r="U210" s="143"/>
      <c r="V210" s="143"/>
      <c r="W210" s="146"/>
      <c r="X210" s="146"/>
      <c r="Y210" s="143"/>
      <c r="Z210" s="143"/>
      <c r="AA210" s="143"/>
      <c r="AB210" s="143"/>
      <c r="AC210" s="362" t="s">
        <v>28</v>
      </c>
      <c r="AD210" s="167">
        <v>22</v>
      </c>
      <c r="AE210" s="133">
        <v>0</v>
      </c>
      <c r="AF210" s="133">
        <v>0</v>
      </c>
      <c r="AG210" s="133">
        <v>0</v>
      </c>
      <c r="AH210" s="133">
        <v>0</v>
      </c>
      <c r="AI210" s="133">
        <v>0</v>
      </c>
      <c r="AJ210" s="133">
        <v>0</v>
      </c>
      <c r="AK210" s="133">
        <v>0</v>
      </c>
      <c r="AL210" s="133">
        <v>0</v>
      </c>
      <c r="AM210" s="133">
        <v>0</v>
      </c>
      <c r="AN210" s="133">
        <v>0</v>
      </c>
      <c r="AO210" s="133">
        <v>0</v>
      </c>
      <c r="AP210" s="133">
        <v>0</v>
      </c>
      <c r="AQ210" s="133">
        <v>0</v>
      </c>
      <c r="AR210" s="133">
        <v>0</v>
      </c>
      <c r="AS210" s="133">
        <v>0</v>
      </c>
      <c r="AT210" s="133">
        <v>0</v>
      </c>
      <c r="AU210" s="133">
        <v>0</v>
      </c>
      <c r="AV210" s="133">
        <v>0</v>
      </c>
      <c r="AW210" s="133">
        <v>0</v>
      </c>
      <c r="AX210" s="133">
        <v>0</v>
      </c>
      <c r="AY210" s="406">
        <f t="shared" ref="AY210:BS210" si="847">IF(AD210 = 0, "", AD210)</f>
        <v>22</v>
      </c>
      <c r="AZ210" s="137" t="str">
        <f t="shared" si="847"/>
        <v/>
      </c>
      <c r="BA210" s="137" t="str">
        <f t="shared" si="847"/>
        <v/>
      </c>
      <c r="BB210" s="137" t="str">
        <f t="shared" si="847"/>
        <v/>
      </c>
      <c r="BC210" s="137" t="str">
        <f t="shared" si="847"/>
        <v/>
      </c>
      <c r="BD210" s="137" t="str">
        <f t="shared" si="847"/>
        <v/>
      </c>
      <c r="BE210" s="137" t="str">
        <f t="shared" si="847"/>
        <v/>
      </c>
      <c r="BF210" s="137" t="str">
        <f t="shared" si="847"/>
        <v/>
      </c>
      <c r="BG210" s="137" t="str">
        <f t="shared" si="847"/>
        <v/>
      </c>
      <c r="BH210" s="137" t="str">
        <f t="shared" si="847"/>
        <v/>
      </c>
      <c r="BI210" s="137" t="str">
        <f t="shared" si="847"/>
        <v/>
      </c>
      <c r="BJ210" s="137" t="str">
        <f t="shared" si="847"/>
        <v/>
      </c>
      <c r="BK210" s="137" t="str">
        <f t="shared" si="847"/>
        <v/>
      </c>
      <c r="BL210" s="137" t="str">
        <f t="shared" si="847"/>
        <v/>
      </c>
      <c r="BM210" s="137" t="str">
        <f t="shared" si="847"/>
        <v/>
      </c>
      <c r="BN210" s="137" t="str">
        <f t="shared" si="847"/>
        <v/>
      </c>
      <c r="BO210" s="137" t="str">
        <f t="shared" si="847"/>
        <v/>
      </c>
      <c r="BP210" s="137" t="str">
        <f t="shared" si="847"/>
        <v/>
      </c>
      <c r="BQ210" s="137" t="str">
        <f t="shared" si="847"/>
        <v/>
      </c>
      <c r="BR210" s="137" t="str">
        <f t="shared" si="847"/>
        <v/>
      </c>
      <c r="BS210" s="169" t="str">
        <f t="shared" si="847"/>
        <v/>
      </c>
      <c r="BT210" s="174" t="e">
        <f>$AY210*Assembly!Z$4+$AZ210*Assembly!Z$5+$BA210*Assembly!Z$6+$BB210*Assembly!Z$7+$BC210*Assembly!Z$8+$BD210*Assembly!Z$9+$BE210*Assembly!Z$10+$BF210*Assembly!Z$11+$BG210*Assembly!Z$12+$BH210*Assembly!Z$13+$BI210*Assembly!Z$14+$BJ210*Assembly!Z$15+$BK210*Assembly!Z$16+$BL210*Assembly!Z$17+$BM210*Assembly!Z$18+$BN210*Assembly!Z$19+$BO210*Assembly!Z$20+$BP210*Assembly!Z$21+$BQ210*Assembly!Z$22+$BR210*Assembly!Z$23+$BS210*Assembly!Z$24</f>
        <v>#VALUE!</v>
      </c>
      <c r="BU210" s="133" t="e">
        <f t="shared" si="3"/>
        <v>#VALUE!</v>
      </c>
      <c r="BV210" s="133"/>
      <c r="BW210" s="133" t="e">
        <f>$AY210*Assembly!AD$4+$AZ210*Assembly!AD$5+$BA210*Assembly!AD$6+$BB210*Assembly!AD$7+$BC210*Assembly!AD$8+$BD210*Assembly!AD$9+$BE210*Assembly!AD$10+$BF210*Assembly!AD$11+$BG210*Assembly!AD$12+$BH210*Assembly!AD$13+$BI210*Assembly!AD$14+$BJ210*Assembly!AD$15+$BK210*Assembly!AD$16+$BL210*Assembly!AD$17+$BM210*Assembly!AD$18+$BN210*Assembly!AD$19+$BO210*Assembly!AD$20+$BP210*Assembly!AD$21+$BQ210*Assembly!AD$22+$BR210*Assembly!AD$23+$BS210*Assembly!AD$24</f>
        <v>#VALUE!</v>
      </c>
      <c r="BX210" s="177" t="e">
        <f t="shared" si="4"/>
        <v>#VALUE!</v>
      </c>
      <c r="BY210" s="178" t="e">
        <f t="shared" si="5"/>
        <v>#VALUE!</v>
      </c>
      <c r="BZ210" s="179" t="e">
        <f t="shared" si="6"/>
        <v>#VALUE!</v>
      </c>
      <c r="CA210" s="178" t="e">
        <f t="shared" si="7"/>
        <v>#VALUE!</v>
      </c>
      <c r="CB210" s="133" t="e">
        <f>$AY210*Assembly!Y$4+$AZ210*Assembly!Y$5+$BA210*Assembly!Y$6+$BB210*Assembly!Y$7+$BC210*Assembly!Y$8+$BD210*Assembly!Y$9+$BE210*Assembly!Y$10+$BF210*Assembly!Y$11+$BG210*Assembly!Y$12+$BH210*Assembly!Y$13+$BI210*Assembly!Y$14+$BJ210*Assembly!Y$15+$BK210*Assembly!Y$16+$BL210*Assembly!Y$17+$BM210*Assembly!Y$18+$BN210*Assembly!Y$19+$BO210*Assembly!Y$20+$BP210*Assembly!Y$21+$BQ210*Assembly!Y$22+$BR210*Assembly!Y$23+$BS210*Assembly!Y$24</f>
        <v>#VALUE!</v>
      </c>
      <c r="CC210" s="133" t="e">
        <f t="shared" si="8"/>
        <v>#VALUE!</v>
      </c>
      <c r="CD210" s="130" t="e">
        <f t="shared" si="9"/>
        <v>#VALUE!</v>
      </c>
      <c r="CE210" s="183" t="e">
        <f>$AY210*Assembly!AC$4+$AZ210*Assembly!AC$5+$BA210*Assembly!AC$6+$BB210*Assembly!AC$7+$BC210*Assembly!AC$8+$BD210*Assembly!AC$9+$BE210*Assembly!AC$10+$BF210*Assembly!AC$11+$BG210*Assembly!AC$12+$BH210*Assembly!AC$13+$BI210*Assembly!AC$14+$BJ210*Assembly!AC$15+$BK210*Assembly!AC$16+$BL210*Assembly!AC$17+$BM210*Assembly!AC$18+$BN210*Assembly!AC$19+$BO210*Assembly!AC$20+$BP210*Assembly!AC$21+$BQ210*Assembly!AC$22+$BR210*Assembly!AC$23+$BS210*Assembly!AC$24</f>
        <v>#VALUE!</v>
      </c>
      <c r="CF210" s="145" t="e">
        <f>$AY210*Assembly!M$4+$AZ210*Assembly!M$5+$BA210*Assembly!M$6+$BB210*Assembly!M$7+$BC210*Assembly!M$8+$BD210*Assembly!M$9+$BE210*Assembly!M$10+$BF210*Assembly!M$11+$BG210*Assembly!M$12+$BH210*Assembly!M$13+$BI210*Assembly!M$14+$BJ210*Assembly!M$15+$BK210*Assembly!M$16+$BL210*Assembly!M$17+$BM210*Assembly!M$18+$BN210*Assembly!M$19+$BO210*Assembly!M$20+$BP210*Assembly!M$21+$BQ210*Assembly!M$22+$BR210*Assembly!M$23+$BS210*Assembly!M$24</f>
        <v>#VALUE!</v>
      </c>
      <c r="CG210" s="145" t="e">
        <f>$AY210*Assembly!N$4+$AZ210*Assembly!N$5+$BA210*Assembly!N$6+$BB210*Assembly!N$7+$BC210*Assembly!N$8+$BD210*Assembly!N$9+$BE210*Assembly!N$10+$BF210*Assembly!N$11+$BG210*Assembly!N$12+$BH210*Assembly!N$13+$BI210*Assembly!N$14+$BJ210*Assembly!N$15+$BK210*Assembly!N$16+$BL210*Assembly!N$17+$BM210*Assembly!N$18+$BN210*Assembly!N$19+$BO210*Assembly!N$20+$BP210*Assembly!N$21+$BQ210*Assembly!N$22+$BR210*Assembly!N$23+$BS210*Assembly!N$24</f>
        <v>#VALUE!</v>
      </c>
      <c r="CH210" s="145" t="e">
        <f>$AY210*Assembly!O$4+$AZ210*Assembly!O$5+$BA210*Assembly!O$6+$BB210*Assembly!O$7+$BC210*Assembly!O$8+$BD210*Assembly!O$9+$BE210*Assembly!O$10+$BF210*Assembly!O$11+$BG210*Assembly!O$12+$BH210*Assembly!O$13+$BI210*Assembly!O$14+$BJ210*Assembly!O$15+$BK210*Assembly!O$16+$BL210*Assembly!O$17+$BM210*Assembly!O$18+$BN210*Assembly!O$19+$BO210*Assembly!O$20+$BP210*Assembly!O$21+$BQ210*Assembly!O$22+$BR210*Assembly!O$23+$BS210*Assembly!O$24</f>
        <v>#VALUE!</v>
      </c>
      <c r="CI210" s="140" t="e">
        <f>$AY210*Assembly!P$4+$AZ210*Assembly!P$5+$BA210*Assembly!P$6+$BB210*Assembly!P$7+$BC210*Assembly!P$8+$BD210*Assembly!P$9+$BE210*Assembly!P$10+$BF210*Assembly!P$11+$BG210*Assembly!P$12+$BH210*Assembly!P$13+$BI210*Assembly!P$14+$BJ210*Assembly!P$15+$BK210*Assembly!P$16+$BL210*Assembly!P$17+$BM210*Assembly!P$18+$BN210*Assembly!P$19+$BO210*Assembly!P$20+$BP210*Assembly!P$21+$BQ210*Assembly!P$22+$BR210*Assembly!P$23+$BS210*Assembly!P$24</f>
        <v>#VALUE!</v>
      </c>
      <c r="CJ210" s="140" t="e">
        <f>$AY210*Assembly!Q$4+$AZ210*Assembly!Q$5+$BA210*Assembly!Q$6+$BB210*Assembly!Q$7+$BC210*Assembly!Q$8+$BD210*Assembly!Q$9+$BE210*Assembly!Q$10+$BF210*Assembly!Q$11+$BG210*Assembly!Q$12+$BH210*Assembly!Q$13+$BI210*Assembly!Q$14+$BJ210*Assembly!Q$15+$BK210*Assembly!Q$16+$BL210*Assembly!Q$17+$BM210*Assembly!Q$18+$BN210*Assembly!Q$19+$BO210*Assembly!Q$20+$BP210*Assembly!Q$21+$BQ210*Assembly!Q$22+$BR210*Assembly!Q$23+$BS210*Assembly!Q$24</f>
        <v>#VALUE!</v>
      </c>
      <c r="CK210" s="145" t="e">
        <f>$AY210*Assembly!R$4+$AZ210*Assembly!R$5+$BA210*Assembly!R$6+$BB210*Assembly!R$7+$BC210*Assembly!R$8+$BD210*Assembly!R$9+$BE210*Assembly!R$10+$BF210*Assembly!R$11+$BG210*Assembly!R$12+$BH210*Assembly!R$13+$BI210*Assembly!R$14+$BJ210*Assembly!R$15+$BK210*Assembly!R$16+$BL210*Assembly!R$17+$BM210*Assembly!R$18+$BN210*Assembly!R$19+$BO210*Assembly!R$20+$BP210*Assembly!R$21+$BQ210*Assembly!R$22+$BR210*Assembly!R$23+$BS210*Assembly!R$24</f>
        <v>#VALUE!</v>
      </c>
      <c r="CL210" s="140" t="e">
        <f>$AY210*Assembly!S$4+$AZ210*Assembly!S$5+$BA210*Assembly!S$6+$BB210*Assembly!S$7+$BC210*Assembly!S$8+$BD210*Assembly!S$9+$BE210*Assembly!S$10+$BF210*Assembly!S$11+$BG210*Assembly!S$12+$BH210*Assembly!S$13+$BI210*Assembly!S$14+$BJ210*Assembly!S$15+$BK210*Assembly!S$16+$BL210*Assembly!S$17+$BM210*Assembly!S$18+$BN210*Assembly!S$19+$BO210*Assembly!S$20+$BP210*Assembly!S$21+$BQ210*Assembly!S$22+$BR210*Assembly!S$23+$BS210*Assembly!S$24</f>
        <v>#VALUE!</v>
      </c>
      <c r="CM210" s="140" t="e">
        <f>$AY210*Assembly!T$4+$AZ210*Assembly!T$5+$BA210*Assembly!T$6+$BB210*Assembly!T$7+$BC210*Assembly!T$8+$BD210*Assembly!T$9+$BE210*Assembly!T$10+$BF210*Assembly!T$11+$BG210*Assembly!T$12+$BH210*Assembly!T$13+$BI210*Assembly!T$14+$BJ210*Assembly!T$15+$BK210*Assembly!T$16+$BL210*Assembly!T$17+$BM210*Assembly!T$18+$BN210*Assembly!T$19+$BO210*Assembly!T$20+$BP210*Assembly!T$21+$BQ210*Assembly!T$22+$BR210*Assembly!T$23+$BS210*Assembly!T$24</f>
        <v>#VALUE!</v>
      </c>
      <c r="CN210" s="140" t="e">
        <f>$AY210*Assembly!U$4+$AZ210*Assembly!U$5+$BA210*Assembly!U$6+$BB210*Assembly!U$7+$BC210*Assembly!U$8+$BD210*Assembly!U$9+$BE210*Assembly!U$10+$BF210*Assembly!U$11+$BG210*Assembly!U$12+$BH210*Assembly!U$13+$BI210*Assembly!U$14+$BJ210*Assembly!U$15+$BK210*Assembly!U$16+$BL210*Assembly!U$17+$BM210*Assembly!U$18+$BN210*Assembly!U$19+$BO210*Assembly!U$20+$BP210*Assembly!U$21+$BQ210*Assembly!U$22+$BR210*Assembly!U$23+$BS210*Assembly!U$24</f>
        <v>#VALUE!</v>
      </c>
      <c r="CO210" s="145" t="e">
        <f>$AY210*Assembly!V$4+$AZ210*Assembly!V$5+$BA210*Assembly!V$6+$BB210*Assembly!V$7+$BC210*Assembly!V$8+$BD210*Assembly!V$9+$BE210*Assembly!V$10+$BF210*Assembly!V$11+$BG210*Assembly!V$12+$BH210*Assembly!V$13+$BI210*Assembly!V$14+$BJ210*Assembly!V$15+$BK210*Assembly!V$16+$BL210*Assembly!V$17+$BM210*Assembly!V$18+$BN210*Assembly!V$19+$BO210*Assembly!V$20+$BP210*Assembly!V$21+$BQ210*Assembly!V$22+$BR210*Assembly!V$23+$BS210*Assembly!V$24</f>
        <v>#VALUE!</v>
      </c>
      <c r="CP210" s="145" t="e">
        <f>CF210*Refining!$F$3</f>
        <v>#VALUE!</v>
      </c>
      <c r="CQ210" s="145" t="e">
        <f>CG210*Refining!$F$4</f>
        <v>#VALUE!</v>
      </c>
      <c r="CR210" s="145" t="e">
        <f>CH210*Refining!$F$5</f>
        <v>#VALUE!</v>
      </c>
      <c r="CS210" s="145" t="e">
        <f>CI210*Refining!$F$6</f>
        <v>#VALUE!</v>
      </c>
      <c r="CT210" s="145" t="e">
        <f>CJ210*Refining!$F$7</f>
        <v>#VALUE!</v>
      </c>
      <c r="CU210" s="145" t="e">
        <f>CK210*Refining!$F$8</f>
        <v>#VALUE!</v>
      </c>
      <c r="CV210" s="145" t="e">
        <f>CL210*Refining!$F$9</f>
        <v>#VALUE!</v>
      </c>
      <c r="CW210" s="145" t="e">
        <f>CM210*Refining!$F$10</f>
        <v>#VALUE!</v>
      </c>
      <c r="CX210" s="145" t="e">
        <f>CN210*Refining!$F$11</f>
        <v>#VALUE!</v>
      </c>
      <c r="CY210" s="145" t="e">
        <f>CO210*Refining!$F$12</f>
        <v>#VALUE!</v>
      </c>
      <c r="CZ210" s="185" t="e">
        <f t="shared" ref="CZ210:DS210" si="848">IF(CF210 = 0, "", CF210)</f>
        <v>#VALUE!</v>
      </c>
      <c r="DA210" s="186" t="e">
        <f t="shared" si="848"/>
        <v>#VALUE!</v>
      </c>
      <c r="DB210" s="186" t="e">
        <f t="shared" si="848"/>
        <v>#VALUE!</v>
      </c>
      <c r="DC210" s="186" t="e">
        <f t="shared" si="848"/>
        <v>#VALUE!</v>
      </c>
      <c r="DD210" s="186" t="e">
        <f t="shared" si="848"/>
        <v>#VALUE!</v>
      </c>
      <c r="DE210" s="186" t="e">
        <f t="shared" si="848"/>
        <v>#VALUE!</v>
      </c>
      <c r="DF210" s="186" t="e">
        <f t="shared" si="848"/>
        <v>#VALUE!</v>
      </c>
      <c r="DG210" s="186" t="e">
        <f t="shared" si="848"/>
        <v>#VALUE!</v>
      </c>
      <c r="DH210" s="186" t="e">
        <f t="shared" si="848"/>
        <v>#VALUE!</v>
      </c>
      <c r="DI210" s="187" t="e">
        <f t="shared" si="848"/>
        <v>#VALUE!</v>
      </c>
      <c r="DJ210" s="185" t="e">
        <f t="shared" si="848"/>
        <v>#VALUE!</v>
      </c>
      <c r="DK210" s="186" t="e">
        <f t="shared" si="848"/>
        <v>#VALUE!</v>
      </c>
      <c r="DL210" s="186" t="e">
        <f t="shared" si="848"/>
        <v>#VALUE!</v>
      </c>
      <c r="DM210" s="186" t="e">
        <f t="shared" si="848"/>
        <v>#VALUE!</v>
      </c>
      <c r="DN210" s="211" t="e">
        <f t="shared" si="848"/>
        <v>#VALUE!</v>
      </c>
      <c r="DO210" s="186" t="e">
        <f t="shared" si="848"/>
        <v>#VALUE!</v>
      </c>
      <c r="DP210" s="186" t="e">
        <f t="shared" si="848"/>
        <v>#VALUE!</v>
      </c>
      <c r="DQ210" s="186" t="e">
        <f t="shared" si="848"/>
        <v>#VALUE!</v>
      </c>
      <c r="DR210" s="186" t="e">
        <f t="shared" si="848"/>
        <v>#VALUE!</v>
      </c>
      <c r="DS210" s="187" t="e">
        <f t="shared" si="848"/>
        <v>#VALUE!</v>
      </c>
      <c r="DT210" s="185" t="e">
        <f t="shared" si="11"/>
        <v>#VALUE!</v>
      </c>
      <c r="DU210" s="189" t="e">
        <f t="shared" si="12"/>
        <v>#VALUE!</v>
      </c>
      <c r="DV210" s="133" t="e">
        <f>CZ210*'Ores &amp; Ingots'!$C$3+DA210*'Ores &amp; Ingots'!$C$4+DB210*'Ores &amp; Ingots'!$C$5+DC210*'Ores &amp; Ingots'!$C$6+DD210*'Ores &amp; Ingots'!$C$7+DE210*'Ores &amp; Ingots'!$C$8+DF210*'Ores &amp; Ingots'!$C$9+DG210*'Ores &amp; Ingots'!$C$10+DH210*'Ores &amp; Ingots'!$C$11+DI210*'Ores &amp; Ingots'!$C$12</f>
        <v>#VALUE!</v>
      </c>
      <c r="DW210" s="133" t="e">
        <f>DJ210*'Ores &amp; Ingots'!$B$3+DK210*'Ores &amp; Ingots'!$B$4+DL210*'Ores &amp; Ingots'!$B$5+DM210*'Ores &amp; Ingots'!$B$6+DN210*'Ores &amp; Ingots'!$B$7+DO210*'Ores &amp; Ingots'!$B$8+DP210*'Ores &amp; Ingots'!$B$9+DQ210*'Ores &amp; Ingots'!$B$10+DR210*'Ores &amp; Ingots'!$B$11+DS210*'Ores &amp; Ingots'!$B$12</f>
        <v>#VALUE!</v>
      </c>
      <c r="DX210" s="189" t="e">
        <f>CZ210*Refining!$G$3+DA210*Refining!$G$4+DB210*Refining!$G$5+DC210*Refining!$G$6+DD210*Refining!$G$7+DE210*Refining!$G$8+DF210*Refining!$G$9+DG210*Refining!$G$10+DH210*Refining!$G$11+DI210*Refining!$G$12</f>
        <v>#VALUE!</v>
      </c>
      <c r="DY210" s="189" t="e">
        <f t="shared" si="13"/>
        <v>#VALUE!</v>
      </c>
      <c r="DZ210" s="192" t="e">
        <f t="shared" si="14"/>
        <v>#VALUE!</v>
      </c>
      <c r="EA210" s="185" t="e">
        <f t="shared" si="15"/>
        <v>#VALUE!</v>
      </c>
      <c r="EB210" s="194" t="e">
        <f t="shared" ref="EB210:EC210" si="849">EA210/60</f>
        <v>#VALUE!</v>
      </c>
      <c r="EC210" s="194" t="e">
        <f t="shared" si="849"/>
        <v>#VALUE!</v>
      </c>
      <c r="ED210" s="185" t="e">
        <f t="shared" si="17"/>
        <v>#VALUE!</v>
      </c>
      <c r="EE210" s="194" t="e">
        <f t="shared" ref="EE210:EF210" si="850">ED210/1000</f>
        <v>#VALUE!</v>
      </c>
      <c r="EF210" s="196" t="e">
        <f t="shared" si="850"/>
        <v>#VALUE!</v>
      </c>
      <c r="EG210" s="130" t="e">
        <f t="shared" si="19"/>
        <v>#VALUE!</v>
      </c>
      <c r="EH210" s="132" t="e">
        <f t="shared" si="20"/>
        <v>#VALUE!</v>
      </c>
      <c r="EI210" s="133" t="s">
        <v>28</v>
      </c>
    </row>
    <row r="211" spans="1:139" ht="12.75" x14ac:dyDescent="0.2">
      <c r="A211" s="865"/>
      <c r="B211" s="228" t="s">
        <v>409</v>
      </c>
      <c r="C211" s="216" t="s">
        <v>156</v>
      </c>
      <c r="D211" s="216">
        <v>1</v>
      </c>
      <c r="E211" s="216">
        <v>1</v>
      </c>
      <c r="F211" s="216">
        <v>1</v>
      </c>
      <c r="G211" s="229">
        <f t="shared" si="0"/>
        <v>15.625</v>
      </c>
      <c r="H211" s="230">
        <v>8</v>
      </c>
      <c r="I211" s="230">
        <v>20</v>
      </c>
      <c r="J211" s="230">
        <f>H211/Main!$D$9</f>
        <v>1.6</v>
      </c>
      <c r="K211" s="230">
        <f>I211/Main!$D$10</f>
        <v>10</v>
      </c>
      <c r="L211" s="230">
        <f t="shared" si="1"/>
        <v>6.25</v>
      </c>
      <c r="M211" s="230">
        <v>1</v>
      </c>
      <c r="N211" s="233"/>
      <c r="O211" s="233"/>
      <c r="P211" s="233"/>
      <c r="Q211" s="232"/>
      <c r="R211" s="233"/>
      <c r="S211" s="234"/>
      <c r="T211" s="234"/>
      <c r="U211" s="233"/>
      <c r="V211" s="233"/>
      <c r="W211" s="234"/>
      <c r="X211" s="234"/>
      <c r="Y211" s="233"/>
      <c r="Z211" s="233"/>
      <c r="AA211" s="233"/>
      <c r="AB211" s="233"/>
      <c r="AC211" s="366" t="s">
        <v>28</v>
      </c>
      <c r="AD211" s="227">
        <v>16</v>
      </c>
      <c r="AE211" s="226">
        <v>0</v>
      </c>
      <c r="AF211" s="226">
        <v>0</v>
      </c>
      <c r="AG211" s="226">
        <v>0</v>
      </c>
      <c r="AH211" s="226">
        <v>0</v>
      </c>
      <c r="AI211" s="226">
        <v>0</v>
      </c>
      <c r="AJ211" s="226">
        <v>0</v>
      </c>
      <c r="AK211" s="226">
        <v>0</v>
      </c>
      <c r="AL211" s="226">
        <v>0</v>
      </c>
      <c r="AM211" s="226">
        <v>0</v>
      </c>
      <c r="AN211" s="226">
        <v>0</v>
      </c>
      <c r="AO211" s="226">
        <v>0</v>
      </c>
      <c r="AP211" s="226">
        <v>0</v>
      </c>
      <c r="AQ211" s="226">
        <v>0</v>
      </c>
      <c r="AR211" s="226">
        <v>0</v>
      </c>
      <c r="AS211" s="226">
        <v>0</v>
      </c>
      <c r="AT211" s="226">
        <v>0</v>
      </c>
      <c r="AU211" s="226">
        <v>0</v>
      </c>
      <c r="AV211" s="226">
        <v>0</v>
      </c>
      <c r="AW211" s="226">
        <v>0</v>
      </c>
      <c r="AX211" s="226">
        <v>0</v>
      </c>
      <c r="AY211" s="407">
        <f t="shared" ref="AY211:BS211" si="851">IF(AD211 = 0, "", AD211)</f>
        <v>16</v>
      </c>
      <c r="AZ211" s="216" t="str">
        <f t="shared" si="851"/>
        <v/>
      </c>
      <c r="BA211" s="216" t="str">
        <f t="shared" si="851"/>
        <v/>
      </c>
      <c r="BB211" s="216" t="str">
        <f t="shared" si="851"/>
        <v/>
      </c>
      <c r="BC211" s="216" t="str">
        <f t="shared" si="851"/>
        <v/>
      </c>
      <c r="BD211" s="216" t="str">
        <f t="shared" si="851"/>
        <v/>
      </c>
      <c r="BE211" s="216" t="str">
        <f t="shared" si="851"/>
        <v/>
      </c>
      <c r="BF211" s="216" t="str">
        <f t="shared" si="851"/>
        <v/>
      </c>
      <c r="BG211" s="216" t="str">
        <f t="shared" si="851"/>
        <v/>
      </c>
      <c r="BH211" s="216" t="str">
        <f t="shared" si="851"/>
        <v/>
      </c>
      <c r="BI211" s="216" t="str">
        <f t="shared" si="851"/>
        <v/>
      </c>
      <c r="BJ211" s="216" t="str">
        <f t="shared" si="851"/>
        <v/>
      </c>
      <c r="BK211" s="216" t="str">
        <f t="shared" si="851"/>
        <v/>
      </c>
      <c r="BL211" s="216" t="str">
        <f t="shared" si="851"/>
        <v/>
      </c>
      <c r="BM211" s="216" t="str">
        <f t="shared" si="851"/>
        <v/>
      </c>
      <c r="BN211" s="216" t="str">
        <f t="shared" si="851"/>
        <v/>
      </c>
      <c r="BO211" s="216" t="str">
        <f t="shared" si="851"/>
        <v/>
      </c>
      <c r="BP211" s="216" t="str">
        <f t="shared" si="851"/>
        <v/>
      </c>
      <c r="BQ211" s="216" t="str">
        <f t="shared" si="851"/>
        <v/>
      </c>
      <c r="BR211" s="216" t="str">
        <f t="shared" si="851"/>
        <v/>
      </c>
      <c r="BS211" s="231" t="str">
        <f t="shared" si="851"/>
        <v/>
      </c>
      <c r="BT211" s="225" t="e">
        <f>$AY211*Assembly!Z$4+$AZ211*Assembly!Z$5+$BA211*Assembly!Z$6+$BB211*Assembly!Z$7+$BC211*Assembly!Z$8+$BD211*Assembly!Z$9+$BE211*Assembly!Z$10+$BF211*Assembly!Z$11+$BG211*Assembly!Z$12+$BH211*Assembly!Z$13+$BI211*Assembly!Z$14+$BJ211*Assembly!Z$15+$BK211*Assembly!Z$16+$BL211*Assembly!Z$17+$BM211*Assembly!Z$18+$BN211*Assembly!Z$19+$BO211*Assembly!Z$20+$BP211*Assembly!Z$21+$BQ211*Assembly!Z$22+$BR211*Assembly!Z$23+$BS211*Assembly!Z$24</f>
        <v>#VALUE!</v>
      </c>
      <c r="BU211" s="226" t="e">
        <f t="shared" si="3"/>
        <v>#VALUE!</v>
      </c>
      <c r="BV211" s="226"/>
      <c r="BW211" s="226" t="e">
        <f>$AY211*Assembly!AD$4+$AZ211*Assembly!AD$5+$BA211*Assembly!AD$6+$BB211*Assembly!AD$7+$BC211*Assembly!AD$8+$BD211*Assembly!AD$9+$BE211*Assembly!AD$10+$BF211*Assembly!AD$11+$BG211*Assembly!AD$12+$BH211*Assembly!AD$13+$BI211*Assembly!AD$14+$BJ211*Assembly!AD$15+$BK211*Assembly!AD$16+$BL211*Assembly!AD$17+$BM211*Assembly!AD$18+$BN211*Assembly!AD$19+$BO211*Assembly!AD$20+$BP211*Assembly!AD$21+$BQ211*Assembly!AD$22+$BR211*Assembly!AD$23+$BS211*Assembly!AD$24</f>
        <v>#VALUE!</v>
      </c>
      <c r="BX211" s="236" t="e">
        <f t="shared" si="4"/>
        <v>#VALUE!</v>
      </c>
      <c r="BY211" s="237" t="e">
        <f t="shared" si="5"/>
        <v>#VALUE!</v>
      </c>
      <c r="BZ211" s="238" t="e">
        <f t="shared" si="6"/>
        <v>#VALUE!</v>
      </c>
      <c r="CA211" s="237" t="e">
        <f t="shared" si="7"/>
        <v>#VALUE!</v>
      </c>
      <c r="CB211" s="226" t="e">
        <f>$AY211*Assembly!Y$4+$AZ211*Assembly!Y$5+$BA211*Assembly!Y$6+$BB211*Assembly!Y$7+$BC211*Assembly!Y$8+$BD211*Assembly!Y$9+$BE211*Assembly!Y$10+$BF211*Assembly!Y$11+$BG211*Assembly!Y$12+$BH211*Assembly!Y$13+$BI211*Assembly!Y$14+$BJ211*Assembly!Y$15+$BK211*Assembly!Y$16+$BL211*Assembly!Y$17+$BM211*Assembly!Y$18+$BN211*Assembly!Y$19+$BO211*Assembly!Y$20+$BP211*Assembly!Y$21+$BQ211*Assembly!Y$22+$BR211*Assembly!Y$23+$BS211*Assembly!Y$24</f>
        <v>#VALUE!</v>
      </c>
      <c r="CC211" s="226" t="e">
        <f t="shared" si="8"/>
        <v>#VALUE!</v>
      </c>
      <c r="CD211" s="239" t="e">
        <f t="shared" si="9"/>
        <v>#VALUE!</v>
      </c>
      <c r="CE211" s="240" t="e">
        <f>$AY211*Assembly!AC$4+$AZ211*Assembly!AC$5+$BA211*Assembly!AC$6+$BB211*Assembly!AC$7+$BC211*Assembly!AC$8+$BD211*Assembly!AC$9+$BE211*Assembly!AC$10+$BF211*Assembly!AC$11+$BG211*Assembly!AC$12+$BH211*Assembly!AC$13+$BI211*Assembly!AC$14+$BJ211*Assembly!AC$15+$BK211*Assembly!AC$16+$BL211*Assembly!AC$17+$BM211*Assembly!AC$18+$BN211*Assembly!AC$19+$BO211*Assembly!AC$20+$BP211*Assembly!AC$21+$BQ211*Assembly!AC$22+$BR211*Assembly!AC$23+$BS211*Assembly!AC$24</f>
        <v>#VALUE!</v>
      </c>
      <c r="CF211" s="232" t="e">
        <f>$AY211*Assembly!M$4+$AZ211*Assembly!M$5+$BA211*Assembly!M$6+$BB211*Assembly!M$7+$BC211*Assembly!M$8+$BD211*Assembly!M$9+$BE211*Assembly!M$10+$BF211*Assembly!M$11+$BG211*Assembly!M$12+$BH211*Assembly!M$13+$BI211*Assembly!M$14+$BJ211*Assembly!M$15+$BK211*Assembly!M$16+$BL211*Assembly!M$17+$BM211*Assembly!M$18+$BN211*Assembly!M$19+$BO211*Assembly!M$20+$BP211*Assembly!M$21+$BQ211*Assembly!M$22+$BR211*Assembly!M$23+$BS211*Assembly!M$24</f>
        <v>#VALUE!</v>
      </c>
      <c r="CG211" s="232" t="e">
        <f>$AY211*Assembly!N$4+$AZ211*Assembly!N$5+$BA211*Assembly!N$6+$BB211*Assembly!N$7+$BC211*Assembly!N$8+$BD211*Assembly!N$9+$BE211*Assembly!N$10+$BF211*Assembly!N$11+$BG211*Assembly!N$12+$BH211*Assembly!N$13+$BI211*Assembly!N$14+$BJ211*Assembly!N$15+$BK211*Assembly!N$16+$BL211*Assembly!N$17+$BM211*Assembly!N$18+$BN211*Assembly!N$19+$BO211*Assembly!N$20+$BP211*Assembly!N$21+$BQ211*Assembly!N$22+$BR211*Assembly!N$23+$BS211*Assembly!N$24</f>
        <v>#VALUE!</v>
      </c>
      <c r="CH211" s="232" t="e">
        <f>$AY211*Assembly!O$4+$AZ211*Assembly!O$5+$BA211*Assembly!O$6+$BB211*Assembly!O$7+$BC211*Assembly!O$8+$BD211*Assembly!O$9+$BE211*Assembly!O$10+$BF211*Assembly!O$11+$BG211*Assembly!O$12+$BH211*Assembly!O$13+$BI211*Assembly!O$14+$BJ211*Assembly!O$15+$BK211*Assembly!O$16+$BL211*Assembly!O$17+$BM211*Assembly!O$18+$BN211*Assembly!O$19+$BO211*Assembly!O$20+$BP211*Assembly!O$21+$BQ211*Assembly!O$22+$BR211*Assembly!O$23+$BS211*Assembly!O$24</f>
        <v>#VALUE!</v>
      </c>
      <c r="CI211" s="230" t="e">
        <f>$AY211*Assembly!P$4+$AZ211*Assembly!P$5+$BA211*Assembly!P$6+$BB211*Assembly!P$7+$BC211*Assembly!P$8+$BD211*Assembly!P$9+$BE211*Assembly!P$10+$BF211*Assembly!P$11+$BG211*Assembly!P$12+$BH211*Assembly!P$13+$BI211*Assembly!P$14+$BJ211*Assembly!P$15+$BK211*Assembly!P$16+$BL211*Assembly!P$17+$BM211*Assembly!P$18+$BN211*Assembly!P$19+$BO211*Assembly!P$20+$BP211*Assembly!P$21+$BQ211*Assembly!P$22+$BR211*Assembly!P$23+$BS211*Assembly!P$24</f>
        <v>#VALUE!</v>
      </c>
      <c r="CJ211" s="230" t="e">
        <f>$AY211*Assembly!Q$4+$AZ211*Assembly!Q$5+$BA211*Assembly!Q$6+$BB211*Assembly!Q$7+$BC211*Assembly!Q$8+$BD211*Assembly!Q$9+$BE211*Assembly!Q$10+$BF211*Assembly!Q$11+$BG211*Assembly!Q$12+$BH211*Assembly!Q$13+$BI211*Assembly!Q$14+$BJ211*Assembly!Q$15+$BK211*Assembly!Q$16+$BL211*Assembly!Q$17+$BM211*Assembly!Q$18+$BN211*Assembly!Q$19+$BO211*Assembly!Q$20+$BP211*Assembly!Q$21+$BQ211*Assembly!Q$22+$BR211*Assembly!Q$23+$BS211*Assembly!Q$24</f>
        <v>#VALUE!</v>
      </c>
      <c r="CK211" s="232" t="e">
        <f>$AY211*Assembly!R$4+$AZ211*Assembly!R$5+$BA211*Assembly!R$6+$BB211*Assembly!R$7+$BC211*Assembly!R$8+$BD211*Assembly!R$9+$BE211*Assembly!R$10+$BF211*Assembly!R$11+$BG211*Assembly!R$12+$BH211*Assembly!R$13+$BI211*Assembly!R$14+$BJ211*Assembly!R$15+$BK211*Assembly!R$16+$BL211*Assembly!R$17+$BM211*Assembly!R$18+$BN211*Assembly!R$19+$BO211*Assembly!R$20+$BP211*Assembly!R$21+$BQ211*Assembly!R$22+$BR211*Assembly!R$23+$BS211*Assembly!R$24</f>
        <v>#VALUE!</v>
      </c>
      <c r="CL211" s="230" t="e">
        <f>$AY211*Assembly!S$4+$AZ211*Assembly!S$5+$BA211*Assembly!S$6+$BB211*Assembly!S$7+$BC211*Assembly!S$8+$BD211*Assembly!S$9+$BE211*Assembly!S$10+$BF211*Assembly!S$11+$BG211*Assembly!S$12+$BH211*Assembly!S$13+$BI211*Assembly!S$14+$BJ211*Assembly!S$15+$BK211*Assembly!S$16+$BL211*Assembly!S$17+$BM211*Assembly!S$18+$BN211*Assembly!S$19+$BO211*Assembly!S$20+$BP211*Assembly!S$21+$BQ211*Assembly!S$22+$BR211*Assembly!S$23+$BS211*Assembly!S$24</f>
        <v>#VALUE!</v>
      </c>
      <c r="CM211" s="230" t="e">
        <f>$AY211*Assembly!T$4+$AZ211*Assembly!T$5+$BA211*Assembly!T$6+$BB211*Assembly!T$7+$BC211*Assembly!T$8+$BD211*Assembly!T$9+$BE211*Assembly!T$10+$BF211*Assembly!T$11+$BG211*Assembly!T$12+$BH211*Assembly!T$13+$BI211*Assembly!T$14+$BJ211*Assembly!T$15+$BK211*Assembly!T$16+$BL211*Assembly!T$17+$BM211*Assembly!T$18+$BN211*Assembly!T$19+$BO211*Assembly!T$20+$BP211*Assembly!T$21+$BQ211*Assembly!T$22+$BR211*Assembly!T$23+$BS211*Assembly!T$24</f>
        <v>#VALUE!</v>
      </c>
      <c r="CN211" s="230" t="e">
        <f>$AY211*Assembly!U$4+$AZ211*Assembly!U$5+$BA211*Assembly!U$6+$BB211*Assembly!U$7+$BC211*Assembly!U$8+$BD211*Assembly!U$9+$BE211*Assembly!U$10+$BF211*Assembly!U$11+$BG211*Assembly!U$12+$BH211*Assembly!U$13+$BI211*Assembly!U$14+$BJ211*Assembly!U$15+$BK211*Assembly!U$16+$BL211*Assembly!U$17+$BM211*Assembly!U$18+$BN211*Assembly!U$19+$BO211*Assembly!U$20+$BP211*Assembly!U$21+$BQ211*Assembly!U$22+$BR211*Assembly!U$23+$BS211*Assembly!U$24</f>
        <v>#VALUE!</v>
      </c>
      <c r="CO211" s="232" t="e">
        <f>$AY211*Assembly!V$4+$AZ211*Assembly!V$5+$BA211*Assembly!V$6+$BB211*Assembly!V$7+$BC211*Assembly!V$8+$BD211*Assembly!V$9+$BE211*Assembly!V$10+$BF211*Assembly!V$11+$BG211*Assembly!V$12+$BH211*Assembly!V$13+$BI211*Assembly!V$14+$BJ211*Assembly!V$15+$BK211*Assembly!V$16+$BL211*Assembly!V$17+$BM211*Assembly!V$18+$BN211*Assembly!V$19+$BO211*Assembly!V$20+$BP211*Assembly!V$21+$BQ211*Assembly!V$22+$BR211*Assembly!V$23+$BS211*Assembly!V$24</f>
        <v>#VALUE!</v>
      </c>
      <c r="CP211" s="232" t="e">
        <f>CF211*Refining!$F$3</f>
        <v>#VALUE!</v>
      </c>
      <c r="CQ211" s="232" t="e">
        <f>CG211*Refining!$F$4</f>
        <v>#VALUE!</v>
      </c>
      <c r="CR211" s="232" t="e">
        <f>CH211*Refining!$F$5</f>
        <v>#VALUE!</v>
      </c>
      <c r="CS211" s="232" t="e">
        <f>CI211*Refining!$F$6</f>
        <v>#VALUE!</v>
      </c>
      <c r="CT211" s="232" t="e">
        <f>CJ211*Refining!$F$7</f>
        <v>#VALUE!</v>
      </c>
      <c r="CU211" s="232" t="e">
        <f>CK211*Refining!$F$8</f>
        <v>#VALUE!</v>
      </c>
      <c r="CV211" s="232" t="e">
        <f>CL211*Refining!$F$9</f>
        <v>#VALUE!</v>
      </c>
      <c r="CW211" s="232" t="e">
        <f>CM211*Refining!$F$10</f>
        <v>#VALUE!</v>
      </c>
      <c r="CX211" s="232" t="e">
        <f>CN211*Refining!$F$11</f>
        <v>#VALUE!</v>
      </c>
      <c r="CY211" s="232" t="e">
        <f>CO211*Refining!$F$12</f>
        <v>#VALUE!</v>
      </c>
      <c r="CZ211" s="243" t="e">
        <f t="shared" ref="CZ211:DS211" si="852">IF(CF211 = 0, "", CF211)</f>
        <v>#VALUE!</v>
      </c>
      <c r="DA211" s="246" t="e">
        <f t="shared" si="852"/>
        <v>#VALUE!</v>
      </c>
      <c r="DB211" s="246" t="e">
        <f t="shared" si="852"/>
        <v>#VALUE!</v>
      </c>
      <c r="DC211" s="246" t="e">
        <f t="shared" si="852"/>
        <v>#VALUE!</v>
      </c>
      <c r="DD211" s="246" t="e">
        <f t="shared" si="852"/>
        <v>#VALUE!</v>
      </c>
      <c r="DE211" s="246" t="e">
        <f t="shared" si="852"/>
        <v>#VALUE!</v>
      </c>
      <c r="DF211" s="246" t="e">
        <f t="shared" si="852"/>
        <v>#VALUE!</v>
      </c>
      <c r="DG211" s="246" t="e">
        <f t="shared" si="852"/>
        <v>#VALUE!</v>
      </c>
      <c r="DH211" s="246" t="e">
        <f t="shared" si="852"/>
        <v>#VALUE!</v>
      </c>
      <c r="DI211" s="251" t="e">
        <f t="shared" si="852"/>
        <v>#VALUE!</v>
      </c>
      <c r="DJ211" s="243" t="e">
        <f t="shared" si="852"/>
        <v>#VALUE!</v>
      </c>
      <c r="DK211" s="246" t="e">
        <f t="shared" si="852"/>
        <v>#VALUE!</v>
      </c>
      <c r="DL211" s="246" t="e">
        <f t="shared" si="852"/>
        <v>#VALUE!</v>
      </c>
      <c r="DM211" s="246" t="e">
        <f t="shared" si="852"/>
        <v>#VALUE!</v>
      </c>
      <c r="DN211" s="254" t="e">
        <f t="shared" si="852"/>
        <v>#VALUE!</v>
      </c>
      <c r="DO211" s="246" t="e">
        <f t="shared" si="852"/>
        <v>#VALUE!</v>
      </c>
      <c r="DP211" s="246" t="e">
        <f t="shared" si="852"/>
        <v>#VALUE!</v>
      </c>
      <c r="DQ211" s="246" t="e">
        <f t="shared" si="852"/>
        <v>#VALUE!</v>
      </c>
      <c r="DR211" s="246" t="e">
        <f t="shared" si="852"/>
        <v>#VALUE!</v>
      </c>
      <c r="DS211" s="251" t="e">
        <f t="shared" si="852"/>
        <v>#VALUE!</v>
      </c>
      <c r="DT211" s="243" t="e">
        <f t="shared" si="11"/>
        <v>#VALUE!</v>
      </c>
      <c r="DU211" s="245" t="e">
        <f t="shared" si="12"/>
        <v>#VALUE!</v>
      </c>
      <c r="DV211" s="226" t="e">
        <f>CZ211*'Ores &amp; Ingots'!$C$3+DA211*'Ores &amp; Ingots'!$C$4+DB211*'Ores &amp; Ingots'!$C$5+DC211*'Ores &amp; Ingots'!$C$6+DD211*'Ores &amp; Ingots'!$C$7+DE211*'Ores &amp; Ingots'!$C$8+DF211*'Ores &amp; Ingots'!$C$9+DG211*'Ores &amp; Ingots'!$C$10+DH211*'Ores &amp; Ingots'!$C$11+DI211*'Ores &amp; Ingots'!$C$12</f>
        <v>#VALUE!</v>
      </c>
      <c r="DW211" s="226" t="e">
        <f>DJ211*'Ores &amp; Ingots'!$B$3+DK211*'Ores &amp; Ingots'!$B$4+DL211*'Ores &amp; Ingots'!$B$5+DM211*'Ores &amp; Ingots'!$B$6+DN211*'Ores &amp; Ingots'!$B$7+DO211*'Ores &amp; Ingots'!$B$8+DP211*'Ores &amp; Ingots'!$B$9+DQ211*'Ores &amp; Ingots'!$B$10+DR211*'Ores &amp; Ingots'!$B$11+DS211*'Ores &amp; Ingots'!$B$12</f>
        <v>#VALUE!</v>
      </c>
      <c r="DX211" s="245" t="e">
        <f>CZ211*Refining!$G$3+DA211*Refining!$G$4+DB211*Refining!$G$5+DC211*Refining!$G$6+DD211*Refining!$G$7+DE211*Refining!$G$8+DF211*Refining!$G$9+DG211*Refining!$G$10+DH211*Refining!$G$11+DI211*Refining!$G$12</f>
        <v>#VALUE!</v>
      </c>
      <c r="DY211" s="189" t="e">
        <f t="shared" si="13"/>
        <v>#VALUE!</v>
      </c>
      <c r="DZ211" s="260" t="e">
        <f t="shared" si="14"/>
        <v>#VALUE!</v>
      </c>
      <c r="EA211" s="243" t="e">
        <f t="shared" si="15"/>
        <v>#VALUE!</v>
      </c>
      <c r="EB211" s="262" t="e">
        <f t="shared" ref="EB211:EC211" si="853">EA211/60</f>
        <v>#VALUE!</v>
      </c>
      <c r="EC211" s="262" t="e">
        <f t="shared" si="853"/>
        <v>#VALUE!</v>
      </c>
      <c r="ED211" s="243" t="e">
        <f t="shared" si="17"/>
        <v>#VALUE!</v>
      </c>
      <c r="EE211" s="262" t="e">
        <f t="shared" ref="EE211:EF211" si="854">ED211/1000</f>
        <v>#VALUE!</v>
      </c>
      <c r="EF211" s="264" t="e">
        <f t="shared" si="854"/>
        <v>#VALUE!</v>
      </c>
      <c r="EG211" s="239" t="e">
        <f t="shared" si="19"/>
        <v>#VALUE!</v>
      </c>
      <c r="EH211" s="266" t="e">
        <f t="shared" si="20"/>
        <v>#VALUE!</v>
      </c>
      <c r="EI211" s="133" t="s">
        <v>28</v>
      </c>
    </row>
    <row r="212" spans="1:139" ht="12.75" x14ac:dyDescent="0.2">
      <c r="A212" s="892" t="s">
        <v>410</v>
      </c>
      <c r="B212" s="55" t="s">
        <v>411</v>
      </c>
      <c r="C212" s="56" t="s">
        <v>156</v>
      </c>
      <c r="D212" s="56">
        <v>1</v>
      </c>
      <c r="E212" s="56">
        <v>1</v>
      </c>
      <c r="F212" s="56">
        <v>1</v>
      </c>
      <c r="G212" s="57">
        <f t="shared" si="0"/>
        <v>15.625</v>
      </c>
      <c r="H212" s="58">
        <v>24</v>
      </c>
      <c r="I212" s="58">
        <v>72</v>
      </c>
      <c r="J212" s="58">
        <f>H212/Main!$D$9</f>
        <v>4.8</v>
      </c>
      <c r="K212" s="58">
        <f>I212/Main!$D$10</f>
        <v>36</v>
      </c>
      <c r="L212" s="58">
        <f t="shared" si="1"/>
        <v>7.5</v>
      </c>
      <c r="M212" s="58">
        <v>0.4</v>
      </c>
      <c r="N212" s="60"/>
      <c r="O212" s="60"/>
      <c r="P212" s="60"/>
      <c r="Q212" s="62"/>
      <c r="R212" s="60"/>
      <c r="S212" s="63"/>
      <c r="T212" s="63"/>
      <c r="U212" s="60"/>
      <c r="V212" s="60"/>
      <c r="W212" s="63"/>
      <c r="X212" s="63"/>
      <c r="Y212" s="60"/>
      <c r="Z212" s="60"/>
      <c r="AA212" s="60"/>
      <c r="AB212" s="60"/>
      <c r="AC212" s="367" t="s">
        <v>240</v>
      </c>
      <c r="AD212" s="83">
        <v>150</v>
      </c>
      <c r="AE212" s="81">
        <v>0</v>
      </c>
      <c r="AF212" s="81">
        <v>0</v>
      </c>
      <c r="AG212" s="81">
        <v>0</v>
      </c>
      <c r="AH212" s="81">
        <v>0</v>
      </c>
      <c r="AI212" s="81">
        <v>0</v>
      </c>
      <c r="AJ212" s="81">
        <v>0</v>
      </c>
      <c r="AK212" s="81">
        <v>0</v>
      </c>
      <c r="AL212" s="81">
        <v>0</v>
      </c>
      <c r="AM212" s="81">
        <v>0</v>
      </c>
      <c r="AN212" s="81">
        <v>0</v>
      </c>
      <c r="AO212" s="81">
        <v>50</v>
      </c>
      <c r="AP212" s="81">
        <v>0</v>
      </c>
      <c r="AQ212" s="81">
        <v>0</v>
      </c>
      <c r="AR212" s="81">
        <v>0</v>
      </c>
      <c r="AS212" s="81">
        <v>0</v>
      </c>
      <c r="AT212" s="81">
        <v>0</v>
      </c>
      <c r="AU212" s="81">
        <v>0</v>
      </c>
      <c r="AV212" s="81">
        <v>0</v>
      </c>
      <c r="AW212" s="81">
        <v>0</v>
      </c>
      <c r="AX212" s="81">
        <v>0</v>
      </c>
      <c r="AY212" s="405">
        <f t="shared" ref="AY212:BS212" si="855">IF(AD212 = 0, "", AD212)</f>
        <v>150</v>
      </c>
      <c r="AZ212" s="56" t="str">
        <f t="shared" si="855"/>
        <v/>
      </c>
      <c r="BA212" s="56" t="str">
        <f t="shared" si="855"/>
        <v/>
      </c>
      <c r="BB212" s="56" t="str">
        <f t="shared" si="855"/>
        <v/>
      </c>
      <c r="BC212" s="56" t="str">
        <f t="shared" si="855"/>
        <v/>
      </c>
      <c r="BD212" s="56" t="str">
        <f t="shared" si="855"/>
        <v/>
      </c>
      <c r="BE212" s="56" t="str">
        <f t="shared" si="855"/>
        <v/>
      </c>
      <c r="BF212" s="56" t="str">
        <f t="shared" si="855"/>
        <v/>
      </c>
      <c r="BG212" s="56" t="str">
        <f t="shared" si="855"/>
        <v/>
      </c>
      <c r="BH212" s="56" t="str">
        <f t="shared" si="855"/>
        <v/>
      </c>
      <c r="BI212" s="56" t="str">
        <f t="shared" si="855"/>
        <v/>
      </c>
      <c r="BJ212" s="81">
        <f t="shared" si="855"/>
        <v>50</v>
      </c>
      <c r="BK212" s="56" t="str">
        <f t="shared" si="855"/>
        <v/>
      </c>
      <c r="BL212" s="56" t="str">
        <f t="shared" si="855"/>
        <v/>
      </c>
      <c r="BM212" s="56" t="str">
        <f t="shared" si="855"/>
        <v/>
      </c>
      <c r="BN212" s="56" t="str">
        <f t="shared" si="855"/>
        <v/>
      </c>
      <c r="BO212" s="56" t="str">
        <f t="shared" si="855"/>
        <v/>
      </c>
      <c r="BP212" s="56" t="str">
        <f t="shared" si="855"/>
        <v/>
      </c>
      <c r="BQ212" s="56" t="str">
        <f t="shared" si="855"/>
        <v/>
      </c>
      <c r="BR212" s="56" t="str">
        <f t="shared" si="855"/>
        <v/>
      </c>
      <c r="BS212" s="85" t="str">
        <f t="shared" si="855"/>
        <v/>
      </c>
      <c r="BT212" s="93" t="e">
        <f>$AY212*Assembly!Z$4+$AZ212*Assembly!Z$5+$BA212*Assembly!Z$6+$BB212*Assembly!Z$7+$BC212*Assembly!Z$8+$BD212*Assembly!Z$9+$BE212*Assembly!Z$10+$BF212*Assembly!Z$11+$BG212*Assembly!Z$12+$BH212*Assembly!Z$13+$BI212*Assembly!Z$14+$BJ212*Assembly!Z$15+$BK212*Assembly!Z$16+$BL212*Assembly!Z$17+$BM212*Assembly!Z$18+$BN212*Assembly!Z$19+$BO212*Assembly!Z$20+$BP212*Assembly!Z$21+$BQ212*Assembly!Z$22+$BR212*Assembly!Z$23+$BS212*Assembly!Z$24</f>
        <v>#VALUE!</v>
      </c>
      <c r="BU212" s="81" t="e">
        <f t="shared" si="3"/>
        <v>#VALUE!</v>
      </c>
      <c r="BV212" s="81"/>
      <c r="BW212" s="81" t="e">
        <f>$AY212*Assembly!AD$4+$AZ212*Assembly!AD$5+$BA212*Assembly!AD$6+$BB212*Assembly!AD$7+$BC212*Assembly!AD$8+$BD212*Assembly!AD$9+$BE212*Assembly!AD$10+$BF212*Assembly!AD$11+$BG212*Assembly!AD$12+$BH212*Assembly!AD$13+$BI212*Assembly!AD$14+$BJ212*Assembly!AD$15+$BK212*Assembly!AD$16+$BL212*Assembly!AD$17+$BM212*Assembly!AD$18+$BN212*Assembly!AD$19+$BO212*Assembly!AD$20+$BP212*Assembly!AD$21+$BQ212*Assembly!AD$22+$BR212*Assembly!AD$23+$BS212*Assembly!AD$24</f>
        <v>#VALUE!</v>
      </c>
      <c r="BX212" s="98" t="e">
        <f t="shared" si="4"/>
        <v>#VALUE!</v>
      </c>
      <c r="BY212" s="99" t="e">
        <f t="shared" si="5"/>
        <v>#VALUE!</v>
      </c>
      <c r="BZ212" s="101" t="e">
        <f t="shared" si="6"/>
        <v>#VALUE!</v>
      </c>
      <c r="CA212" s="99" t="e">
        <f t="shared" si="7"/>
        <v>#VALUE!</v>
      </c>
      <c r="CB212" s="81" t="e">
        <f>$AY212*Assembly!Y$4+$AZ212*Assembly!Y$5+$BA212*Assembly!Y$6+$BB212*Assembly!Y$7+$BC212*Assembly!Y$8+$BD212*Assembly!Y$9+$BE212*Assembly!Y$10+$BF212*Assembly!Y$11+$BG212*Assembly!Y$12+$BH212*Assembly!Y$13+$BI212*Assembly!Y$14+$BJ212*Assembly!Y$15+$BK212*Assembly!Y$16+$BL212*Assembly!Y$17+$BM212*Assembly!Y$18+$BN212*Assembly!Y$19+$BO212*Assembly!Y$20+$BP212*Assembly!Y$21+$BQ212*Assembly!Y$22+$BR212*Assembly!Y$23+$BS212*Assembly!Y$24</f>
        <v>#VALUE!</v>
      </c>
      <c r="CC212" s="81" t="e">
        <f t="shared" si="8"/>
        <v>#VALUE!</v>
      </c>
      <c r="CD212" s="106" t="e">
        <f t="shared" si="9"/>
        <v>#VALUE!</v>
      </c>
      <c r="CE212" s="108" t="e">
        <f>$AY212*Assembly!AC$4+$AZ212*Assembly!AC$5+$BA212*Assembly!AC$6+$BB212*Assembly!AC$7+$BC212*Assembly!AC$8+$BD212*Assembly!AC$9+$BE212*Assembly!AC$10+$BF212*Assembly!AC$11+$BG212*Assembly!AC$12+$BH212*Assembly!AC$13+$BI212*Assembly!AC$14+$BJ212*Assembly!AC$15+$BK212*Assembly!AC$16+$BL212*Assembly!AC$17+$BM212*Assembly!AC$18+$BN212*Assembly!AC$19+$BO212*Assembly!AC$20+$BP212*Assembly!AC$21+$BQ212*Assembly!AC$22+$BR212*Assembly!AC$23+$BS212*Assembly!AC$24</f>
        <v>#VALUE!</v>
      </c>
      <c r="CF212" s="62" t="e">
        <f>$AY212*Assembly!M$4+$AZ212*Assembly!M$5+$BA212*Assembly!M$6+$BB212*Assembly!M$7+$BC212*Assembly!M$8+$BD212*Assembly!M$9+$BE212*Assembly!M$10+$BF212*Assembly!M$11+$BG212*Assembly!M$12+$BH212*Assembly!M$13+$BI212*Assembly!M$14+$BJ212*Assembly!M$15+$BK212*Assembly!M$16+$BL212*Assembly!M$17+$BM212*Assembly!M$18+$BN212*Assembly!M$19+$BO212*Assembly!M$20+$BP212*Assembly!M$21+$BQ212*Assembly!M$22+$BR212*Assembly!M$23+$BS212*Assembly!M$24</f>
        <v>#VALUE!</v>
      </c>
      <c r="CG212" s="62" t="e">
        <f>$AY212*Assembly!N$4+$AZ212*Assembly!N$5+$BA212*Assembly!N$6+$BB212*Assembly!N$7+$BC212*Assembly!N$8+$BD212*Assembly!N$9+$BE212*Assembly!N$10+$BF212*Assembly!N$11+$BG212*Assembly!N$12+$BH212*Assembly!N$13+$BI212*Assembly!N$14+$BJ212*Assembly!N$15+$BK212*Assembly!N$16+$BL212*Assembly!N$17+$BM212*Assembly!N$18+$BN212*Assembly!N$19+$BO212*Assembly!N$20+$BP212*Assembly!N$21+$BQ212*Assembly!N$22+$BR212*Assembly!N$23+$BS212*Assembly!N$24</f>
        <v>#VALUE!</v>
      </c>
      <c r="CH212" s="62" t="e">
        <f>$AY212*Assembly!O$4+$AZ212*Assembly!O$5+$BA212*Assembly!O$6+$BB212*Assembly!O$7+$BC212*Assembly!O$8+$BD212*Assembly!O$9+$BE212*Assembly!O$10+$BF212*Assembly!O$11+$BG212*Assembly!O$12+$BH212*Assembly!O$13+$BI212*Assembly!O$14+$BJ212*Assembly!O$15+$BK212*Assembly!O$16+$BL212*Assembly!O$17+$BM212*Assembly!O$18+$BN212*Assembly!O$19+$BO212*Assembly!O$20+$BP212*Assembly!O$21+$BQ212*Assembly!O$22+$BR212*Assembly!O$23+$BS212*Assembly!O$24</f>
        <v>#VALUE!</v>
      </c>
      <c r="CI212" s="58" t="e">
        <f>$AY212*Assembly!P$4+$AZ212*Assembly!P$5+$BA212*Assembly!P$6+$BB212*Assembly!P$7+$BC212*Assembly!P$8+$BD212*Assembly!P$9+$BE212*Assembly!P$10+$BF212*Assembly!P$11+$BG212*Assembly!P$12+$BH212*Assembly!P$13+$BI212*Assembly!P$14+$BJ212*Assembly!P$15+$BK212*Assembly!P$16+$BL212*Assembly!P$17+$BM212*Assembly!P$18+$BN212*Assembly!P$19+$BO212*Assembly!P$20+$BP212*Assembly!P$21+$BQ212*Assembly!P$22+$BR212*Assembly!P$23+$BS212*Assembly!P$24</f>
        <v>#VALUE!</v>
      </c>
      <c r="CJ212" s="58" t="e">
        <f>$AY212*Assembly!Q$4+$AZ212*Assembly!Q$5+$BA212*Assembly!Q$6+$BB212*Assembly!Q$7+$BC212*Assembly!Q$8+$BD212*Assembly!Q$9+$BE212*Assembly!Q$10+$BF212*Assembly!Q$11+$BG212*Assembly!Q$12+$BH212*Assembly!Q$13+$BI212*Assembly!Q$14+$BJ212*Assembly!Q$15+$BK212*Assembly!Q$16+$BL212*Assembly!Q$17+$BM212*Assembly!Q$18+$BN212*Assembly!Q$19+$BO212*Assembly!Q$20+$BP212*Assembly!Q$21+$BQ212*Assembly!Q$22+$BR212*Assembly!Q$23+$BS212*Assembly!Q$24</f>
        <v>#VALUE!</v>
      </c>
      <c r="CK212" s="62" t="e">
        <f>$AY212*Assembly!R$4+$AZ212*Assembly!R$5+$BA212*Assembly!R$6+$BB212*Assembly!R$7+$BC212*Assembly!R$8+$BD212*Assembly!R$9+$BE212*Assembly!R$10+$BF212*Assembly!R$11+$BG212*Assembly!R$12+$BH212*Assembly!R$13+$BI212*Assembly!R$14+$BJ212*Assembly!R$15+$BK212*Assembly!R$16+$BL212*Assembly!R$17+$BM212*Assembly!R$18+$BN212*Assembly!R$19+$BO212*Assembly!R$20+$BP212*Assembly!R$21+$BQ212*Assembly!R$22+$BR212*Assembly!R$23+$BS212*Assembly!R$24</f>
        <v>#VALUE!</v>
      </c>
      <c r="CL212" s="58" t="e">
        <f>$AY212*Assembly!S$4+$AZ212*Assembly!S$5+$BA212*Assembly!S$6+$BB212*Assembly!S$7+$BC212*Assembly!S$8+$BD212*Assembly!S$9+$BE212*Assembly!S$10+$BF212*Assembly!S$11+$BG212*Assembly!S$12+$BH212*Assembly!S$13+$BI212*Assembly!S$14+$BJ212*Assembly!S$15+$BK212*Assembly!S$16+$BL212*Assembly!S$17+$BM212*Assembly!S$18+$BN212*Assembly!S$19+$BO212*Assembly!S$20+$BP212*Assembly!S$21+$BQ212*Assembly!S$22+$BR212*Assembly!S$23+$BS212*Assembly!S$24</f>
        <v>#VALUE!</v>
      </c>
      <c r="CM212" s="58" t="e">
        <f>$AY212*Assembly!T$4+$AZ212*Assembly!T$5+$BA212*Assembly!T$6+$BB212*Assembly!T$7+$BC212*Assembly!T$8+$BD212*Assembly!T$9+$BE212*Assembly!T$10+$BF212*Assembly!T$11+$BG212*Assembly!T$12+$BH212*Assembly!T$13+$BI212*Assembly!T$14+$BJ212*Assembly!T$15+$BK212*Assembly!T$16+$BL212*Assembly!T$17+$BM212*Assembly!T$18+$BN212*Assembly!T$19+$BO212*Assembly!T$20+$BP212*Assembly!T$21+$BQ212*Assembly!T$22+$BR212*Assembly!T$23+$BS212*Assembly!T$24</f>
        <v>#VALUE!</v>
      </c>
      <c r="CN212" s="58" t="e">
        <f>$AY212*Assembly!U$4+$AZ212*Assembly!U$5+$BA212*Assembly!U$6+$BB212*Assembly!U$7+$BC212*Assembly!U$8+$BD212*Assembly!U$9+$BE212*Assembly!U$10+$BF212*Assembly!U$11+$BG212*Assembly!U$12+$BH212*Assembly!U$13+$BI212*Assembly!U$14+$BJ212*Assembly!U$15+$BK212*Assembly!U$16+$BL212*Assembly!U$17+$BM212*Assembly!U$18+$BN212*Assembly!U$19+$BO212*Assembly!U$20+$BP212*Assembly!U$21+$BQ212*Assembly!U$22+$BR212*Assembly!U$23+$BS212*Assembly!U$24</f>
        <v>#VALUE!</v>
      </c>
      <c r="CO212" s="62" t="e">
        <f>$AY212*Assembly!V$4+$AZ212*Assembly!V$5+$BA212*Assembly!V$6+$BB212*Assembly!V$7+$BC212*Assembly!V$8+$BD212*Assembly!V$9+$BE212*Assembly!V$10+$BF212*Assembly!V$11+$BG212*Assembly!V$12+$BH212*Assembly!V$13+$BI212*Assembly!V$14+$BJ212*Assembly!V$15+$BK212*Assembly!V$16+$BL212*Assembly!V$17+$BM212*Assembly!V$18+$BN212*Assembly!V$19+$BO212*Assembly!V$20+$BP212*Assembly!V$21+$BQ212*Assembly!V$22+$BR212*Assembly!V$23+$BS212*Assembly!V$24</f>
        <v>#VALUE!</v>
      </c>
      <c r="CP212" s="62" t="e">
        <f>CF212*Refining!$F$3</f>
        <v>#VALUE!</v>
      </c>
      <c r="CQ212" s="62" t="e">
        <f>CG212*Refining!$F$4</f>
        <v>#VALUE!</v>
      </c>
      <c r="CR212" s="62" t="e">
        <f>CH212*Refining!$F$5</f>
        <v>#VALUE!</v>
      </c>
      <c r="CS212" s="62" t="e">
        <f>CI212*Refining!$F$6</f>
        <v>#VALUE!</v>
      </c>
      <c r="CT212" s="62" t="e">
        <f>CJ212*Refining!$F$7</f>
        <v>#VALUE!</v>
      </c>
      <c r="CU212" s="62" t="e">
        <f>CK212*Refining!$F$8</f>
        <v>#VALUE!</v>
      </c>
      <c r="CV212" s="62" t="e">
        <f>CL212*Refining!$F$9</f>
        <v>#VALUE!</v>
      </c>
      <c r="CW212" s="62" t="e">
        <f>CM212*Refining!$F$10</f>
        <v>#VALUE!</v>
      </c>
      <c r="CX212" s="62" t="e">
        <f>CN212*Refining!$F$11</f>
        <v>#VALUE!</v>
      </c>
      <c r="CY212" s="62" t="e">
        <f>CO212*Refining!$F$12</f>
        <v>#VALUE!</v>
      </c>
      <c r="CZ212" s="115" t="e">
        <f t="shared" ref="CZ212:DS212" si="856">IF(CF212 = 0, "", CF212)</f>
        <v>#VALUE!</v>
      </c>
      <c r="DA212" s="119" t="e">
        <f t="shared" si="856"/>
        <v>#VALUE!</v>
      </c>
      <c r="DB212" s="119" t="e">
        <f t="shared" si="856"/>
        <v>#VALUE!</v>
      </c>
      <c r="DC212" s="116" t="e">
        <f t="shared" si="856"/>
        <v>#VALUE!</v>
      </c>
      <c r="DD212" s="116" t="e">
        <f t="shared" si="856"/>
        <v>#VALUE!</v>
      </c>
      <c r="DE212" s="116" t="e">
        <f t="shared" si="856"/>
        <v>#VALUE!</v>
      </c>
      <c r="DF212" s="116" t="e">
        <f t="shared" si="856"/>
        <v>#VALUE!</v>
      </c>
      <c r="DG212" s="116" t="e">
        <f t="shared" si="856"/>
        <v>#VALUE!</v>
      </c>
      <c r="DH212" s="116" t="e">
        <f t="shared" si="856"/>
        <v>#VALUE!</v>
      </c>
      <c r="DI212" s="117" t="e">
        <f t="shared" si="856"/>
        <v>#VALUE!</v>
      </c>
      <c r="DJ212" s="115" t="e">
        <f t="shared" si="856"/>
        <v>#VALUE!</v>
      </c>
      <c r="DK212" s="119" t="e">
        <f t="shared" si="856"/>
        <v>#VALUE!</v>
      </c>
      <c r="DL212" s="119" t="e">
        <f t="shared" si="856"/>
        <v>#VALUE!</v>
      </c>
      <c r="DM212" s="116" t="e">
        <f t="shared" si="856"/>
        <v>#VALUE!</v>
      </c>
      <c r="DN212" s="118" t="e">
        <f t="shared" si="856"/>
        <v>#VALUE!</v>
      </c>
      <c r="DO212" s="116" t="e">
        <f t="shared" si="856"/>
        <v>#VALUE!</v>
      </c>
      <c r="DP212" s="116" t="e">
        <f t="shared" si="856"/>
        <v>#VALUE!</v>
      </c>
      <c r="DQ212" s="116" t="e">
        <f t="shared" si="856"/>
        <v>#VALUE!</v>
      </c>
      <c r="DR212" s="116" t="e">
        <f t="shared" si="856"/>
        <v>#VALUE!</v>
      </c>
      <c r="DS212" s="117" t="e">
        <f t="shared" si="856"/>
        <v>#VALUE!</v>
      </c>
      <c r="DT212" s="115" t="e">
        <f t="shared" si="11"/>
        <v>#VALUE!</v>
      </c>
      <c r="DU212" s="119" t="e">
        <f t="shared" si="12"/>
        <v>#VALUE!</v>
      </c>
      <c r="DV212" s="81" t="e">
        <f>CZ212*'Ores &amp; Ingots'!$C$3+DA212*'Ores &amp; Ingots'!$C$4+DB212*'Ores &amp; Ingots'!$C$5+DC212*'Ores &amp; Ingots'!$C$6+DD212*'Ores &amp; Ingots'!$C$7+DE212*'Ores &amp; Ingots'!$C$8+DF212*'Ores &amp; Ingots'!$C$9+DG212*'Ores &amp; Ingots'!$C$10+DH212*'Ores &amp; Ingots'!$C$11+DI212*'Ores &amp; Ingots'!$C$12</f>
        <v>#VALUE!</v>
      </c>
      <c r="DW212" s="81" t="e">
        <f>DJ212*'Ores &amp; Ingots'!$B$3+DK212*'Ores &amp; Ingots'!$B$4+DL212*'Ores &amp; Ingots'!$B$5+DM212*'Ores &amp; Ingots'!$B$6+DN212*'Ores &amp; Ingots'!$B$7+DO212*'Ores &amp; Ingots'!$B$8+DP212*'Ores &amp; Ingots'!$B$9+DQ212*'Ores &amp; Ingots'!$B$10+DR212*'Ores &amp; Ingots'!$B$11+DS212*'Ores &amp; Ingots'!$B$12</f>
        <v>#VALUE!</v>
      </c>
      <c r="DX212" s="119" t="e">
        <f>CZ212*Refining!$G$3+DA212*Refining!$G$4+DB212*Refining!$G$5+DC212*Refining!$G$6+DD212*Refining!$G$7+DE212*Refining!$G$8+DF212*Refining!$G$9+DG212*Refining!$G$10+DH212*Refining!$G$11+DI212*Refining!$G$12</f>
        <v>#VALUE!</v>
      </c>
      <c r="DY212" s="119" t="e">
        <f t="shared" si="13"/>
        <v>#VALUE!</v>
      </c>
      <c r="DZ212" s="126" t="e">
        <f t="shared" si="14"/>
        <v>#VALUE!</v>
      </c>
      <c r="EA212" s="115" t="e">
        <f t="shared" si="15"/>
        <v>#VALUE!</v>
      </c>
      <c r="EB212" s="127" t="e">
        <f t="shared" ref="EB212:EC212" si="857">EA212/60</f>
        <v>#VALUE!</v>
      </c>
      <c r="EC212" s="127" t="e">
        <f t="shared" si="857"/>
        <v>#VALUE!</v>
      </c>
      <c r="ED212" s="115" t="e">
        <f t="shared" si="17"/>
        <v>#VALUE!</v>
      </c>
      <c r="EE212" s="127" t="e">
        <f t="shared" ref="EE212:EF212" si="858">ED212/1000</f>
        <v>#VALUE!</v>
      </c>
      <c r="EF212" s="128" t="e">
        <f t="shared" si="858"/>
        <v>#VALUE!</v>
      </c>
      <c r="EG212" s="106" t="e">
        <f t="shared" si="19"/>
        <v>#VALUE!</v>
      </c>
      <c r="EH212" s="281" t="e">
        <f t="shared" si="20"/>
        <v>#VALUE!</v>
      </c>
      <c r="EI212" s="133">
        <v>48</v>
      </c>
    </row>
    <row r="213" spans="1:139" ht="12.75" x14ac:dyDescent="0.2">
      <c r="A213" s="864"/>
      <c r="B213" s="135" t="s">
        <v>412</v>
      </c>
      <c r="C213" s="137" t="s">
        <v>156</v>
      </c>
      <c r="D213" s="137">
        <v>1</v>
      </c>
      <c r="E213" s="137">
        <v>1</v>
      </c>
      <c r="F213" s="137">
        <v>1</v>
      </c>
      <c r="G213" s="139">
        <f t="shared" si="0"/>
        <v>15.625</v>
      </c>
      <c r="H213" s="140">
        <v>14</v>
      </c>
      <c r="I213" s="140">
        <v>42</v>
      </c>
      <c r="J213" s="140">
        <f>H213/Main!$D$9</f>
        <v>2.8</v>
      </c>
      <c r="K213" s="140">
        <f>I213/Main!$D$10</f>
        <v>21</v>
      </c>
      <c r="L213" s="140">
        <f t="shared" si="1"/>
        <v>7.5000000000000009</v>
      </c>
      <c r="M213" s="140">
        <v>0.4</v>
      </c>
      <c r="N213" s="143"/>
      <c r="O213" s="143"/>
      <c r="P213" s="143"/>
      <c r="Q213" s="145"/>
      <c r="R213" s="143"/>
      <c r="S213" s="146"/>
      <c r="T213" s="146"/>
      <c r="U213" s="143"/>
      <c r="V213" s="143"/>
      <c r="W213" s="146"/>
      <c r="X213" s="146"/>
      <c r="Y213" s="143"/>
      <c r="Z213" s="143"/>
      <c r="AA213" s="143"/>
      <c r="AB213" s="143"/>
      <c r="AC213" s="362" t="s">
        <v>34</v>
      </c>
      <c r="AD213" s="167">
        <v>75</v>
      </c>
      <c r="AE213" s="133">
        <v>0</v>
      </c>
      <c r="AF213" s="133">
        <v>0</v>
      </c>
      <c r="AG213" s="133">
        <v>0</v>
      </c>
      <c r="AH213" s="133">
        <v>0</v>
      </c>
      <c r="AI213" s="133">
        <v>0</v>
      </c>
      <c r="AJ213" s="133">
        <v>0</v>
      </c>
      <c r="AK213" s="133">
        <v>0</v>
      </c>
      <c r="AL213" s="133">
        <v>0</v>
      </c>
      <c r="AM213" s="133">
        <v>0</v>
      </c>
      <c r="AN213" s="133">
        <v>0</v>
      </c>
      <c r="AO213" s="133">
        <v>25</v>
      </c>
      <c r="AP213" s="133">
        <v>0</v>
      </c>
      <c r="AQ213" s="133">
        <v>0</v>
      </c>
      <c r="AR213" s="133">
        <v>0</v>
      </c>
      <c r="AS213" s="133">
        <v>0</v>
      </c>
      <c r="AT213" s="133">
        <v>0</v>
      </c>
      <c r="AU213" s="133">
        <v>0</v>
      </c>
      <c r="AV213" s="133">
        <v>0</v>
      </c>
      <c r="AW213" s="133">
        <v>0</v>
      </c>
      <c r="AX213" s="133">
        <v>0</v>
      </c>
      <c r="AY213" s="406">
        <f t="shared" ref="AY213:BS213" si="859">IF(AD213 = 0, "", AD213)</f>
        <v>75</v>
      </c>
      <c r="AZ213" s="137" t="str">
        <f t="shared" si="859"/>
        <v/>
      </c>
      <c r="BA213" s="137" t="str">
        <f t="shared" si="859"/>
        <v/>
      </c>
      <c r="BB213" s="137" t="str">
        <f t="shared" si="859"/>
        <v/>
      </c>
      <c r="BC213" s="137" t="str">
        <f t="shared" si="859"/>
        <v/>
      </c>
      <c r="BD213" s="137" t="str">
        <f t="shared" si="859"/>
        <v/>
      </c>
      <c r="BE213" s="137" t="str">
        <f t="shared" si="859"/>
        <v/>
      </c>
      <c r="BF213" s="137" t="str">
        <f t="shared" si="859"/>
        <v/>
      </c>
      <c r="BG213" s="137" t="str">
        <f t="shared" si="859"/>
        <v/>
      </c>
      <c r="BH213" s="137" t="str">
        <f t="shared" si="859"/>
        <v/>
      </c>
      <c r="BI213" s="137" t="str">
        <f t="shared" si="859"/>
        <v/>
      </c>
      <c r="BJ213" s="133">
        <f t="shared" si="859"/>
        <v>25</v>
      </c>
      <c r="BK213" s="137" t="str">
        <f t="shared" si="859"/>
        <v/>
      </c>
      <c r="BL213" s="137" t="str">
        <f t="shared" si="859"/>
        <v/>
      </c>
      <c r="BM213" s="137" t="str">
        <f t="shared" si="859"/>
        <v/>
      </c>
      <c r="BN213" s="137" t="str">
        <f t="shared" si="859"/>
        <v/>
      </c>
      <c r="BO213" s="137" t="str">
        <f t="shared" si="859"/>
        <v/>
      </c>
      <c r="BP213" s="137" t="str">
        <f t="shared" si="859"/>
        <v/>
      </c>
      <c r="BQ213" s="137" t="str">
        <f t="shared" si="859"/>
        <v/>
      </c>
      <c r="BR213" s="137" t="str">
        <f t="shared" si="859"/>
        <v/>
      </c>
      <c r="BS213" s="169" t="str">
        <f t="shared" si="859"/>
        <v/>
      </c>
      <c r="BT213" s="174" t="e">
        <f>$AY213*Assembly!Z$4+$AZ213*Assembly!Z$5+$BA213*Assembly!Z$6+$BB213*Assembly!Z$7+$BC213*Assembly!Z$8+$BD213*Assembly!Z$9+$BE213*Assembly!Z$10+$BF213*Assembly!Z$11+$BG213*Assembly!Z$12+$BH213*Assembly!Z$13+$BI213*Assembly!Z$14+$BJ213*Assembly!Z$15+$BK213*Assembly!Z$16+$BL213*Assembly!Z$17+$BM213*Assembly!Z$18+$BN213*Assembly!Z$19+$BO213*Assembly!Z$20+$BP213*Assembly!Z$21+$BQ213*Assembly!Z$22+$BR213*Assembly!Z$23+$BS213*Assembly!Z$24</f>
        <v>#VALUE!</v>
      </c>
      <c r="BU213" s="133" t="e">
        <f t="shared" si="3"/>
        <v>#VALUE!</v>
      </c>
      <c r="BV213" s="133"/>
      <c r="BW213" s="133" t="e">
        <f>$AY213*Assembly!AD$4+$AZ213*Assembly!AD$5+$BA213*Assembly!AD$6+$BB213*Assembly!AD$7+$BC213*Assembly!AD$8+$BD213*Assembly!AD$9+$BE213*Assembly!AD$10+$BF213*Assembly!AD$11+$BG213*Assembly!AD$12+$BH213*Assembly!AD$13+$BI213*Assembly!AD$14+$BJ213*Assembly!AD$15+$BK213*Assembly!AD$16+$BL213*Assembly!AD$17+$BM213*Assembly!AD$18+$BN213*Assembly!AD$19+$BO213*Assembly!AD$20+$BP213*Assembly!AD$21+$BQ213*Assembly!AD$22+$BR213*Assembly!AD$23+$BS213*Assembly!AD$24</f>
        <v>#VALUE!</v>
      </c>
      <c r="BX213" s="177" t="e">
        <f t="shared" si="4"/>
        <v>#VALUE!</v>
      </c>
      <c r="BY213" s="178" t="e">
        <f t="shared" si="5"/>
        <v>#VALUE!</v>
      </c>
      <c r="BZ213" s="179" t="e">
        <f t="shared" si="6"/>
        <v>#VALUE!</v>
      </c>
      <c r="CA213" s="178" t="e">
        <f t="shared" si="7"/>
        <v>#VALUE!</v>
      </c>
      <c r="CB213" s="133" t="e">
        <f>$AY213*Assembly!Y$4+$AZ213*Assembly!Y$5+$BA213*Assembly!Y$6+$BB213*Assembly!Y$7+$BC213*Assembly!Y$8+$BD213*Assembly!Y$9+$BE213*Assembly!Y$10+$BF213*Assembly!Y$11+$BG213*Assembly!Y$12+$BH213*Assembly!Y$13+$BI213*Assembly!Y$14+$BJ213*Assembly!Y$15+$BK213*Assembly!Y$16+$BL213*Assembly!Y$17+$BM213*Assembly!Y$18+$BN213*Assembly!Y$19+$BO213*Assembly!Y$20+$BP213*Assembly!Y$21+$BQ213*Assembly!Y$22+$BR213*Assembly!Y$23+$BS213*Assembly!Y$24</f>
        <v>#VALUE!</v>
      </c>
      <c r="CC213" s="133" t="e">
        <f t="shared" si="8"/>
        <v>#VALUE!</v>
      </c>
      <c r="CD213" s="130" t="e">
        <f t="shared" si="9"/>
        <v>#VALUE!</v>
      </c>
      <c r="CE213" s="183" t="e">
        <f>$AY213*Assembly!AC$4+$AZ213*Assembly!AC$5+$BA213*Assembly!AC$6+$BB213*Assembly!AC$7+$BC213*Assembly!AC$8+$BD213*Assembly!AC$9+$BE213*Assembly!AC$10+$BF213*Assembly!AC$11+$BG213*Assembly!AC$12+$BH213*Assembly!AC$13+$BI213*Assembly!AC$14+$BJ213*Assembly!AC$15+$BK213*Assembly!AC$16+$BL213*Assembly!AC$17+$BM213*Assembly!AC$18+$BN213*Assembly!AC$19+$BO213*Assembly!AC$20+$BP213*Assembly!AC$21+$BQ213*Assembly!AC$22+$BR213*Assembly!AC$23+$BS213*Assembly!AC$24</f>
        <v>#VALUE!</v>
      </c>
      <c r="CF213" s="145" t="e">
        <f>$AY213*Assembly!M$4+$AZ213*Assembly!M$5+$BA213*Assembly!M$6+$BB213*Assembly!M$7+$BC213*Assembly!M$8+$BD213*Assembly!M$9+$BE213*Assembly!M$10+$BF213*Assembly!M$11+$BG213*Assembly!M$12+$BH213*Assembly!M$13+$BI213*Assembly!M$14+$BJ213*Assembly!M$15+$BK213*Assembly!M$16+$BL213*Assembly!M$17+$BM213*Assembly!M$18+$BN213*Assembly!M$19+$BO213*Assembly!M$20+$BP213*Assembly!M$21+$BQ213*Assembly!M$22+$BR213*Assembly!M$23+$BS213*Assembly!M$24</f>
        <v>#VALUE!</v>
      </c>
      <c r="CG213" s="145" t="e">
        <f>$AY213*Assembly!N$4+$AZ213*Assembly!N$5+$BA213*Assembly!N$6+$BB213*Assembly!N$7+$BC213*Assembly!N$8+$BD213*Assembly!N$9+$BE213*Assembly!N$10+$BF213*Assembly!N$11+$BG213*Assembly!N$12+$BH213*Assembly!N$13+$BI213*Assembly!N$14+$BJ213*Assembly!N$15+$BK213*Assembly!N$16+$BL213*Assembly!N$17+$BM213*Assembly!N$18+$BN213*Assembly!N$19+$BO213*Assembly!N$20+$BP213*Assembly!N$21+$BQ213*Assembly!N$22+$BR213*Assembly!N$23+$BS213*Assembly!N$24</f>
        <v>#VALUE!</v>
      </c>
      <c r="CH213" s="145" t="e">
        <f>$AY213*Assembly!O$4+$AZ213*Assembly!O$5+$BA213*Assembly!O$6+$BB213*Assembly!O$7+$BC213*Assembly!O$8+$BD213*Assembly!O$9+$BE213*Assembly!O$10+$BF213*Assembly!O$11+$BG213*Assembly!O$12+$BH213*Assembly!O$13+$BI213*Assembly!O$14+$BJ213*Assembly!O$15+$BK213*Assembly!O$16+$BL213*Assembly!O$17+$BM213*Assembly!O$18+$BN213*Assembly!O$19+$BO213*Assembly!O$20+$BP213*Assembly!O$21+$BQ213*Assembly!O$22+$BR213*Assembly!O$23+$BS213*Assembly!O$24</f>
        <v>#VALUE!</v>
      </c>
      <c r="CI213" s="140" t="e">
        <f>$AY213*Assembly!P$4+$AZ213*Assembly!P$5+$BA213*Assembly!P$6+$BB213*Assembly!P$7+$BC213*Assembly!P$8+$BD213*Assembly!P$9+$BE213*Assembly!P$10+$BF213*Assembly!P$11+$BG213*Assembly!P$12+$BH213*Assembly!P$13+$BI213*Assembly!P$14+$BJ213*Assembly!P$15+$BK213*Assembly!P$16+$BL213*Assembly!P$17+$BM213*Assembly!P$18+$BN213*Assembly!P$19+$BO213*Assembly!P$20+$BP213*Assembly!P$21+$BQ213*Assembly!P$22+$BR213*Assembly!P$23+$BS213*Assembly!P$24</f>
        <v>#VALUE!</v>
      </c>
      <c r="CJ213" s="140" t="e">
        <f>$AY213*Assembly!Q$4+$AZ213*Assembly!Q$5+$BA213*Assembly!Q$6+$BB213*Assembly!Q$7+$BC213*Assembly!Q$8+$BD213*Assembly!Q$9+$BE213*Assembly!Q$10+$BF213*Assembly!Q$11+$BG213*Assembly!Q$12+$BH213*Assembly!Q$13+$BI213*Assembly!Q$14+$BJ213*Assembly!Q$15+$BK213*Assembly!Q$16+$BL213*Assembly!Q$17+$BM213*Assembly!Q$18+$BN213*Assembly!Q$19+$BO213*Assembly!Q$20+$BP213*Assembly!Q$21+$BQ213*Assembly!Q$22+$BR213*Assembly!Q$23+$BS213*Assembly!Q$24</f>
        <v>#VALUE!</v>
      </c>
      <c r="CK213" s="145" t="e">
        <f>$AY213*Assembly!R$4+$AZ213*Assembly!R$5+$BA213*Assembly!R$6+$BB213*Assembly!R$7+$BC213*Assembly!R$8+$BD213*Assembly!R$9+$BE213*Assembly!R$10+$BF213*Assembly!R$11+$BG213*Assembly!R$12+$BH213*Assembly!R$13+$BI213*Assembly!R$14+$BJ213*Assembly!R$15+$BK213*Assembly!R$16+$BL213*Assembly!R$17+$BM213*Assembly!R$18+$BN213*Assembly!R$19+$BO213*Assembly!R$20+$BP213*Assembly!R$21+$BQ213*Assembly!R$22+$BR213*Assembly!R$23+$BS213*Assembly!R$24</f>
        <v>#VALUE!</v>
      </c>
      <c r="CL213" s="140" t="e">
        <f>$AY213*Assembly!S$4+$AZ213*Assembly!S$5+$BA213*Assembly!S$6+$BB213*Assembly!S$7+$BC213*Assembly!S$8+$BD213*Assembly!S$9+$BE213*Assembly!S$10+$BF213*Assembly!S$11+$BG213*Assembly!S$12+$BH213*Assembly!S$13+$BI213*Assembly!S$14+$BJ213*Assembly!S$15+$BK213*Assembly!S$16+$BL213*Assembly!S$17+$BM213*Assembly!S$18+$BN213*Assembly!S$19+$BO213*Assembly!S$20+$BP213*Assembly!S$21+$BQ213*Assembly!S$22+$BR213*Assembly!S$23+$BS213*Assembly!S$24</f>
        <v>#VALUE!</v>
      </c>
      <c r="CM213" s="140" t="e">
        <f>$AY213*Assembly!T$4+$AZ213*Assembly!T$5+$BA213*Assembly!T$6+$BB213*Assembly!T$7+$BC213*Assembly!T$8+$BD213*Assembly!T$9+$BE213*Assembly!T$10+$BF213*Assembly!T$11+$BG213*Assembly!T$12+$BH213*Assembly!T$13+$BI213*Assembly!T$14+$BJ213*Assembly!T$15+$BK213*Assembly!T$16+$BL213*Assembly!T$17+$BM213*Assembly!T$18+$BN213*Assembly!T$19+$BO213*Assembly!T$20+$BP213*Assembly!T$21+$BQ213*Assembly!T$22+$BR213*Assembly!T$23+$BS213*Assembly!T$24</f>
        <v>#VALUE!</v>
      </c>
      <c r="CN213" s="140" t="e">
        <f>$AY213*Assembly!U$4+$AZ213*Assembly!U$5+$BA213*Assembly!U$6+$BB213*Assembly!U$7+$BC213*Assembly!U$8+$BD213*Assembly!U$9+$BE213*Assembly!U$10+$BF213*Assembly!U$11+$BG213*Assembly!U$12+$BH213*Assembly!U$13+$BI213*Assembly!U$14+$BJ213*Assembly!U$15+$BK213*Assembly!U$16+$BL213*Assembly!U$17+$BM213*Assembly!U$18+$BN213*Assembly!U$19+$BO213*Assembly!U$20+$BP213*Assembly!U$21+$BQ213*Assembly!U$22+$BR213*Assembly!U$23+$BS213*Assembly!U$24</f>
        <v>#VALUE!</v>
      </c>
      <c r="CO213" s="145" t="e">
        <f>$AY213*Assembly!V$4+$AZ213*Assembly!V$5+$BA213*Assembly!V$6+$BB213*Assembly!V$7+$BC213*Assembly!V$8+$BD213*Assembly!V$9+$BE213*Assembly!V$10+$BF213*Assembly!V$11+$BG213*Assembly!V$12+$BH213*Assembly!V$13+$BI213*Assembly!V$14+$BJ213*Assembly!V$15+$BK213*Assembly!V$16+$BL213*Assembly!V$17+$BM213*Assembly!V$18+$BN213*Assembly!V$19+$BO213*Assembly!V$20+$BP213*Assembly!V$21+$BQ213*Assembly!V$22+$BR213*Assembly!V$23+$BS213*Assembly!V$24</f>
        <v>#VALUE!</v>
      </c>
      <c r="CP213" s="145" t="e">
        <f>CF213*Refining!$F$3</f>
        <v>#VALUE!</v>
      </c>
      <c r="CQ213" s="145" t="e">
        <f>CG213*Refining!$F$4</f>
        <v>#VALUE!</v>
      </c>
      <c r="CR213" s="145" t="e">
        <f>CH213*Refining!$F$5</f>
        <v>#VALUE!</v>
      </c>
      <c r="CS213" s="145" t="e">
        <f>CI213*Refining!$F$6</f>
        <v>#VALUE!</v>
      </c>
      <c r="CT213" s="145" t="e">
        <f>CJ213*Refining!$F$7</f>
        <v>#VALUE!</v>
      </c>
      <c r="CU213" s="145" t="e">
        <f>CK213*Refining!$F$8</f>
        <v>#VALUE!</v>
      </c>
      <c r="CV213" s="145" t="e">
        <f>CL213*Refining!$F$9</f>
        <v>#VALUE!</v>
      </c>
      <c r="CW213" s="145" t="e">
        <f>CM213*Refining!$F$10</f>
        <v>#VALUE!</v>
      </c>
      <c r="CX213" s="145" t="e">
        <f>CN213*Refining!$F$11</f>
        <v>#VALUE!</v>
      </c>
      <c r="CY213" s="145" t="e">
        <f>CO213*Refining!$F$12</f>
        <v>#VALUE!</v>
      </c>
      <c r="CZ213" s="185" t="e">
        <f t="shared" ref="CZ213:DS213" si="860">IF(CF213 = 0, "", CF213)</f>
        <v>#VALUE!</v>
      </c>
      <c r="DA213" s="189" t="e">
        <f t="shared" si="860"/>
        <v>#VALUE!</v>
      </c>
      <c r="DB213" s="189" t="e">
        <f t="shared" si="860"/>
        <v>#VALUE!</v>
      </c>
      <c r="DC213" s="186" t="e">
        <f t="shared" si="860"/>
        <v>#VALUE!</v>
      </c>
      <c r="DD213" s="186" t="e">
        <f t="shared" si="860"/>
        <v>#VALUE!</v>
      </c>
      <c r="DE213" s="186" t="e">
        <f t="shared" si="860"/>
        <v>#VALUE!</v>
      </c>
      <c r="DF213" s="186" t="e">
        <f t="shared" si="860"/>
        <v>#VALUE!</v>
      </c>
      <c r="DG213" s="186" t="e">
        <f t="shared" si="860"/>
        <v>#VALUE!</v>
      </c>
      <c r="DH213" s="186" t="e">
        <f t="shared" si="860"/>
        <v>#VALUE!</v>
      </c>
      <c r="DI213" s="187" t="e">
        <f t="shared" si="860"/>
        <v>#VALUE!</v>
      </c>
      <c r="DJ213" s="185" t="e">
        <f t="shared" si="860"/>
        <v>#VALUE!</v>
      </c>
      <c r="DK213" s="189" t="e">
        <f t="shared" si="860"/>
        <v>#VALUE!</v>
      </c>
      <c r="DL213" s="189" t="e">
        <f t="shared" si="860"/>
        <v>#VALUE!</v>
      </c>
      <c r="DM213" s="186" t="e">
        <f t="shared" si="860"/>
        <v>#VALUE!</v>
      </c>
      <c r="DN213" s="211" t="e">
        <f t="shared" si="860"/>
        <v>#VALUE!</v>
      </c>
      <c r="DO213" s="186" t="e">
        <f t="shared" si="860"/>
        <v>#VALUE!</v>
      </c>
      <c r="DP213" s="186" t="e">
        <f t="shared" si="860"/>
        <v>#VALUE!</v>
      </c>
      <c r="DQ213" s="186" t="e">
        <f t="shared" si="860"/>
        <v>#VALUE!</v>
      </c>
      <c r="DR213" s="186" t="e">
        <f t="shared" si="860"/>
        <v>#VALUE!</v>
      </c>
      <c r="DS213" s="187" t="e">
        <f t="shared" si="860"/>
        <v>#VALUE!</v>
      </c>
      <c r="DT213" s="185" t="e">
        <f t="shared" si="11"/>
        <v>#VALUE!</v>
      </c>
      <c r="DU213" s="189" t="e">
        <f t="shared" si="12"/>
        <v>#VALUE!</v>
      </c>
      <c r="DV213" s="133" t="e">
        <f>CZ213*'Ores &amp; Ingots'!$C$3+DA213*'Ores &amp; Ingots'!$C$4+DB213*'Ores &amp; Ingots'!$C$5+DC213*'Ores &amp; Ingots'!$C$6+DD213*'Ores &amp; Ingots'!$C$7+DE213*'Ores &amp; Ingots'!$C$8+DF213*'Ores &amp; Ingots'!$C$9+DG213*'Ores &amp; Ingots'!$C$10+DH213*'Ores &amp; Ingots'!$C$11+DI213*'Ores &amp; Ingots'!$C$12</f>
        <v>#VALUE!</v>
      </c>
      <c r="DW213" s="133" t="e">
        <f>DJ213*'Ores &amp; Ingots'!$B$3+DK213*'Ores &amp; Ingots'!$B$4+DL213*'Ores &amp; Ingots'!$B$5+DM213*'Ores &amp; Ingots'!$B$6+DN213*'Ores &amp; Ingots'!$B$7+DO213*'Ores &amp; Ingots'!$B$8+DP213*'Ores &amp; Ingots'!$B$9+DQ213*'Ores &amp; Ingots'!$B$10+DR213*'Ores &amp; Ingots'!$B$11+DS213*'Ores &amp; Ingots'!$B$12</f>
        <v>#VALUE!</v>
      </c>
      <c r="DX213" s="189" t="e">
        <f>CZ213*Refining!$G$3+DA213*Refining!$G$4+DB213*Refining!$G$5+DC213*Refining!$G$6+DD213*Refining!$G$7+DE213*Refining!$G$8+DF213*Refining!$G$9+DG213*Refining!$G$10+DH213*Refining!$G$11+DI213*Refining!$G$12</f>
        <v>#VALUE!</v>
      </c>
      <c r="DY213" s="189" t="e">
        <f t="shared" si="13"/>
        <v>#VALUE!</v>
      </c>
      <c r="DZ213" s="192" t="e">
        <f t="shared" si="14"/>
        <v>#VALUE!</v>
      </c>
      <c r="EA213" s="185" t="e">
        <f t="shared" si="15"/>
        <v>#VALUE!</v>
      </c>
      <c r="EB213" s="194" t="e">
        <f t="shared" ref="EB213:EC213" si="861">EA213/60</f>
        <v>#VALUE!</v>
      </c>
      <c r="EC213" s="194" t="e">
        <f t="shared" si="861"/>
        <v>#VALUE!</v>
      </c>
      <c r="ED213" s="185" t="e">
        <f t="shared" si="17"/>
        <v>#VALUE!</v>
      </c>
      <c r="EE213" s="194" t="e">
        <f t="shared" ref="EE213:EF213" si="862">ED213/1000</f>
        <v>#VALUE!</v>
      </c>
      <c r="EF213" s="196" t="e">
        <f t="shared" si="862"/>
        <v>#VALUE!</v>
      </c>
      <c r="EG213" s="130" t="e">
        <f t="shared" si="19"/>
        <v>#VALUE!</v>
      </c>
      <c r="EH213" s="132" t="e">
        <f t="shared" si="20"/>
        <v>#VALUE!</v>
      </c>
      <c r="EI213" s="133">
        <v>32</v>
      </c>
    </row>
    <row r="214" spans="1:139" ht="12.75" x14ac:dyDescent="0.2">
      <c r="A214" s="864"/>
      <c r="B214" s="135" t="s">
        <v>413</v>
      </c>
      <c r="C214" s="137" t="s">
        <v>156</v>
      </c>
      <c r="D214" s="137">
        <v>1</v>
      </c>
      <c r="E214" s="137">
        <v>1</v>
      </c>
      <c r="F214" s="137">
        <v>1</v>
      </c>
      <c r="G214" s="139">
        <f t="shared" si="0"/>
        <v>15.625</v>
      </c>
      <c r="H214" s="140">
        <v>14</v>
      </c>
      <c r="I214" s="140">
        <v>42</v>
      </c>
      <c r="J214" s="140">
        <f>H214/Main!$D$9</f>
        <v>2.8</v>
      </c>
      <c r="K214" s="140">
        <f>I214/Main!$D$10</f>
        <v>21</v>
      </c>
      <c r="L214" s="140">
        <f t="shared" si="1"/>
        <v>7.5000000000000009</v>
      </c>
      <c r="M214" s="140">
        <v>0.4</v>
      </c>
      <c r="N214" s="143"/>
      <c r="O214" s="143"/>
      <c r="P214" s="143"/>
      <c r="Q214" s="145"/>
      <c r="R214" s="143"/>
      <c r="S214" s="146"/>
      <c r="T214" s="146"/>
      <c r="U214" s="143"/>
      <c r="V214" s="143"/>
      <c r="W214" s="146"/>
      <c r="X214" s="146"/>
      <c r="Y214" s="143"/>
      <c r="Z214" s="143"/>
      <c r="AA214" s="143"/>
      <c r="AB214" s="143"/>
      <c r="AC214" s="362" t="s">
        <v>28</v>
      </c>
      <c r="AD214" s="167">
        <v>130</v>
      </c>
      <c r="AE214" s="133">
        <v>0</v>
      </c>
      <c r="AF214" s="133">
        <v>0</v>
      </c>
      <c r="AG214" s="133">
        <v>0</v>
      </c>
      <c r="AH214" s="133">
        <v>0</v>
      </c>
      <c r="AI214" s="133">
        <v>0</v>
      </c>
      <c r="AJ214" s="133">
        <v>0</v>
      </c>
      <c r="AK214" s="133">
        <v>0</v>
      </c>
      <c r="AL214" s="133">
        <v>0</v>
      </c>
      <c r="AM214" s="133">
        <v>0</v>
      </c>
      <c r="AN214" s="133">
        <v>0</v>
      </c>
      <c r="AO214" s="133">
        <v>50</v>
      </c>
      <c r="AP214" s="133">
        <v>0</v>
      </c>
      <c r="AQ214" s="133">
        <v>0</v>
      </c>
      <c r="AR214" s="133">
        <v>0</v>
      </c>
      <c r="AS214" s="133">
        <v>0</v>
      </c>
      <c r="AT214" s="133">
        <v>0</v>
      </c>
      <c r="AU214" s="133">
        <v>0</v>
      </c>
      <c r="AV214" s="133">
        <v>0</v>
      </c>
      <c r="AW214" s="133">
        <v>0</v>
      </c>
      <c r="AX214" s="133">
        <v>0</v>
      </c>
      <c r="AY214" s="406">
        <f t="shared" ref="AY214:BS214" si="863">IF(AD214 = 0, "", AD214)</f>
        <v>130</v>
      </c>
      <c r="AZ214" s="137" t="str">
        <f t="shared" si="863"/>
        <v/>
      </c>
      <c r="BA214" s="137" t="str">
        <f t="shared" si="863"/>
        <v/>
      </c>
      <c r="BB214" s="137" t="str">
        <f t="shared" si="863"/>
        <v/>
      </c>
      <c r="BC214" s="137" t="str">
        <f t="shared" si="863"/>
        <v/>
      </c>
      <c r="BD214" s="137" t="str">
        <f t="shared" si="863"/>
        <v/>
      </c>
      <c r="BE214" s="137" t="str">
        <f t="shared" si="863"/>
        <v/>
      </c>
      <c r="BF214" s="137" t="str">
        <f t="shared" si="863"/>
        <v/>
      </c>
      <c r="BG214" s="137" t="str">
        <f t="shared" si="863"/>
        <v/>
      </c>
      <c r="BH214" s="137" t="str">
        <f t="shared" si="863"/>
        <v/>
      </c>
      <c r="BI214" s="137" t="str">
        <f t="shared" si="863"/>
        <v/>
      </c>
      <c r="BJ214" s="133">
        <f t="shared" si="863"/>
        <v>50</v>
      </c>
      <c r="BK214" s="137" t="str">
        <f t="shared" si="863"/>
        <v/>
      </c>
      <c r="BL214" s="137" t="str">
        <f t="shared" si="863"/>
        <v/>
      </c>
      <c r="BM214" s="137" t="str">
        <f t="shared" si="863"/>
        <v/>
      </c>
      <c r="BN214" s="137" t="str">
        <f t="shared" si="863"/>
        <v/>
      </c>
      <c r="BO214" s="137" t="str">
        <f t="shared" si="863"/>
        <v/>
      </c>
      <c r="BP214" s="137" t="str">
        <f t="shared" si="863"/>
        <v/>
      </c>
      <c r="BQ214" s="137" t="str">
        <f t="shared" si="863"/>
        <v/>
      </c>
      <c r="BR214" s="137" t="str">
        <f t="shared" si="863"/>
        <v/>
      </c>
      <c r="BS214" s="169" t="str">
        <f t="shared" si="863"/>
        <v/>
      </c>
      <c r="BT214" s="174" t="e">
        <f>$AY214*Assembly!Z$4+$AZ214*Assembly!Z$5+$BA214*Assembly!Z$6+$BB214*Assembly!Z$7+$BC214*Assembly!Z$8+$BD214*Assembly!Z$9+$BE214*Assembly!Z$10+$BF214*Assembly!Z$11+$BG214*Assembly!Z$12+$BH214*Assembly!Z$13+$BI214*Assembly!Z$14+$BJ214*Assembly!Z$15+$BK214*Assembly!Z$16+$BL214*Assembly!Z$17+$BM214*Assembly!Z$18+$BN214*Assembly!Z$19+$BO214*Assembly!Z$20+$BP214*Assembly!Z$21+$BQ214*Assembly!Z$22+$BR214*Assembly!Z$23+$BS214*Assembly!Z$24</f>
        <v>#VALUE!</v>
      </c>
      <c r="BU214" s="133" t="e">
        <f t="shared" si="3"/>
        <v>#VALUE!</v>
      </c>
      <c r="BV214" s="133"/>
      <c r="BW214" s="133" t="e">
        <f>$AY214*Assembly!AD$4+$AZ214*Assembly!AD$5+$BA214*Assembly!AD$6+$BB214*Assembly!AD$7+$BC214*Assembly!AD$8+$BD214*Assembly!AD$9+$BE214*Assembly!AD$10+$BF214*Assembly!AD$11+$BG214*Assembly!AD$12+$BH214*Assembly!AD$13+$BI214*Assembly!AD$14+$BJ214*Assembly!AD$15+$BK214*Assembly!AD$16+$BL214*Assembly!AD$17+$BM214*Assembly!AD$18+$BN214*Assembly!AD$19+$BO214*Assembly!AD$20+$BP214*Assembly!AD$21+$BQ214*Assembly!AD$22+$BR214*Assembly!AD$23+$BS214*Assembly!AD$24</f>
        <v>#VALUE!</v>
      </c>
      <c r="BX214" s="177" t="e">
        <f t="shared" si="4"/>
        <v>#VALUE!</v>
      </c>
      <c r="BY214" s="178" t="e">
        <f t="shared" si="5"/>
        <v>#VALUE!</v>
      </c>
      <c r="BZ214" s="179" t="e">
        <f t="shared" si="6"/>
        <v>#VALUE!</v>
      </c>
      <c r="CA214" s="178" t="e">
        <f t="shared" si="7"/>
        <v>#VALUE!</v>
      </c>
      <c r="CB214" s="133" t="e">
        <f>$AY214*Assembly!Y$4+$AZ214*Assembly!Y$5+$BA214*Assembly!Y$6+$BB214*Assembly!Y$7+$BC214*Assembly!Y$8+$BD214*Assembly!Y$9+$BE214*Assembly!Y$10+$BF214*Assembly!Y$11+$BG214*Assembly!Y$12+$BH214*Assembly!Y$13+$BI214*Assembly!Y$14+$BJ214*Assembly!Y$15+$BK214*Assembly!Y$16+$BL214*Assembly!Y$17+$BM214*Assembly!Y$18+$BN214*Assembly!Y$19+$BO214*Assembly!Y$20+$BP214*Assembly!Y$21+$BQ214*Assembly!Y$22+$BR214*Assembly!Y$23+$BS214*Assembly!Y$24</f>
        <v>#VALUE!</v>
      </c>
      <c r="CC214" s="133" t="e">
        <f t="shared" si="8"/>
        <v>#VALUE!</v>
      </c>
      <c r="CD214" s="130" t="e">
        <f t="shared" si="9"/>
        <v>#VALUE!</v>
      </c>
      <c r="CE214" s="183" t="e">
        <f>$AY214*Assembly!AC$4+$AZ214*Assembly!AC$5+$BA214*Assembly!AC$6+$BB214*Assembly!AC$7+$BC214*Assembly!AC$8+$BD214*Assembly!AC$9+$BE214*Assembly!AC$10+$BF214*Assembly!AC$11+$BG214*Assembly!AC$12+$BH214*Assembly!AC$13+$BI214*Assembly!AC$14+$BJ214*Assembly!AC$15+$BK214*Assembly!AC$16+$BL214*Assembly!AC$17+$BM214*Assembly!AC$18+$BN214*Assembly!AC$19+$BO214*Assembly!AC$20+$BP214*Assembly!AC$21+$BQ214*Assembly!AC$22+$BR214*Assembly!AC$23+$BS214*Assembly!AC$24</f>
        <v>#VALUE!</v>
      </c>
      <c r="CF214" s="145" t="e">
        <f>$AY214*Assembly!M$4+$AZ214*Assembly!M$5+$BA214*Assembly!M$6+$BB214*Assembly!M$7+$BC214*Assembly!M$8+$BD214*Assembly!M$9+$BE214*Assembly!M$10+$BF214*Assembly!M$11+$BG214*Assembly!M$12+$BH214*Assembly!M$13+$BI214*Assembly!M$14+$BJ214*Assembly!M$15+$BK214*Assembly!M$16+$BL214*Assembly!M$17+$BM214*Assembly!M$18+$BN214*Assembly!M$19+$BO214*Assembly!M$20+$BP214*Assembly!M$21+$BQ214*Assembly!M$22+$BR214*Assembly!M$23+$BS214*Assembly!M$24</f>
        <v>#VALUE!</v>
      </c>
      <c r="CG214" s="145" t="e">
        <f>$AY214*Assembly!N$4+$AZ214*Assembly!N$5+$BA214*Assembly!N$6+$BB214*Assembly!N$7+$BC214*Assembly!N$8+$BD214*Assembly!N$9+$BE214*Assembly!N$10+$BF214*Assembly!N$11+$BG214*Assembly!N$12+$BH214*Assembly!N$13+$BI214*Assembly!N$14+$BJ214*Assembly!N$15+$BK214*Assembly!N$16+$BL214*Assembly!N$17+$BM214*Assembly!N$18+$BN214*Assembly!N$19+$BO214*Assembly!N$20+$BP214*Assembly!N$21+$BQ214*Assembly!N$22+$BR214*Assembly!N$23+$BS214*Assembly!N$24</f>
        <v>#VALUE!</v>
      </c>
      <c r="CH214" s="145" t="e">
        <f>$AY214*Assembly!O$4+$AZ214*Assembly!O$5+$BA214*Assembly!O$6+$BB214*Assembly!O$7+$BC214*Assembly!O$8+$BD214*Assembly!O$9+$BE214*Assembly!O$10+$BF214*Assembly!O$11+$BG214*Assembly!O$12+$BH214*Assembly!O$13+$BI214*Assembly!O$14+$BJ214*Assembly!O$15+$BK214*Assembly!O$16+$BL214*Assembly!O$17+$BM214*Assembly!O$18+$BN214*Assembly!O$19+$BO214*Assembly!O$20+$BP214*Assembly!O$21+$BQ214*Assembly!O$22+$BR214*Assembly!O$23+$BS214*Assembly!O$24</f>
        <v>#VALUE!</v>
      </c>
      <c r="CI214" s="140" t="e">
        <f>$AY214*Assembly!P$4+$AZ214*Assembly!P$5+$BA214*Assembly!P$6+$BB214*Assembly!P$7+$BC214*Assembly!P$8+$BD214*Assembly!P$9+$BE214*Assembly!P$10+$BF214*Assembly!P$11+$BG214*Assembly!P$12+$BH214*Assembly!P$13+$BI214*Assembly!P$14+$BJ214*Assembly!P$15+$BK214*Assembly!P$16+$BL214*Assembly!P$17+$BM214*Assembly!P$18+$BN214*Assembly!P$19+$BO214*Assembly!P$20+$BP214*Assembly!P$21+$BQ214*Assembly!P$22+$BR214*Assembly!P$23+$BS214*Assembly!P$24</f>
        <v>#VALUE!</v>
      </c>
      <c r="CJ214" s="140" t="e">
        <f>$AY214*Assembly!Q$4+$AZ214*Assembly!Q$5+$BA214*Assembly!Q$6+$BB214*Assembly!Q$7+$BC214*Assembly!Q$8+$BD214*Assembly!Q$9+$BE214*Assembly!Q$10+$BF214*Assembly!Q$11+$BG214*Assembly!Q$12+$BH214*Assembly!Q$13+$BI214*Assembly!Q$14+$BJ214*Assembly!Q$15+$BK214*Assembly!Q$16+$BL214*Assembly!Q$17+$BM214*Assembly!Q$18+$BN214*Assembly!Q$19+$BO214*Assembly!Q$20+$BP214*Assembly!Q$21+$BQ214*Assembly!Q$22+$BR214*Assembly!Q$23+$BS214*Assembly!Q$24</f>
        <v>#VALUE!</v>
      </c>
      <c r="CK214" s="145" t="e">
        <f>$AY214*Assembly!R$4+$AZ214*Assembly!R$5+$BA214*Assembly!R$6+$BB214*Assembly!R$7+$BC214*Assembly!R$8+$BD214*Assembly!R$9+$BE214*Assembly!R$10+$BF214*Assembly!R$11+$BG214*Assembly!R$12+$BH214*Assembly!R$13+$BI214*Assembly!R$14+$BJ214*Assembly!R$15+$BK214*Assembly!R$16+$BL214*Assembly!R$17+$BM214*Assembly!R$18+$BN214*Assembly!R$19+$BO214*Assembly!R$20+$BP214*Assembly!R$21+$BQ214*Assembly!R$22+$BR214*Assembly!R$23+$BS214*Assembly!R$24</f>
        <v>#VALUE!</v>
      </c>
      <c r="CL214" s="140" t="e">
        <f>$AY214*Assembly!S$4+$AZ214*Assembly!S$5+$BA214*Assembly!S$6+$BB214*Assembly!S$7+$BC214*Assembly!S$8+$BD214*Assembly!S$9+$BE214*Assembly!S$10+$BF214*Assembly!S$11+$BG214*Assembly!S$12+$BH214*Assembly!S$13+$BI214*Assembly!S$14+$BJ214*Assembly!S$15+$BK214*Assembly!S$16+$BL214*Assembly!S$17+$BM214*Assembly!S$18+$BN214*Assembly!S$19+$BO214*Assembly!S$20+$BP214*Assembly!S$21+$BQ214*Assembly!S$22+$BR214*Assembly!S$23+$BS214*Assembly!S$24</f>
        <v>#VALUE!</v>
      </c>
      <c r="CM214" s="140" t="e">
        <f>$AY214*Assembly!T$4+$AZ214*Assembly!T$5+$BA214*Assembly!T$6+$BB214*Assembly!T$7+$BC214*Assembly!T$8+$BD214*Assembly!T$9+$BE214*Assembly!T$10+$BF214*Assembly!T$11+$BG214*Assembly!T$12+$BH214*Assembly!T$13+$BI214*Assembly!T$14+$BJ214*Assembly!T$15+$BK214*Assembly!T$16+$BL214*Assembly!T$17+$BM214*Assembly!T$18+$BN214*Assembly!T$19+$BO214*Assembly!T$20+$BP214*Assembly!T$21+$BQ214*Assembly!T$22+$BR214*Assembly!T$23+$BS214*Assembly!T$24</f>
        <v>#VALUE!</v>
      </c>
      <c r="CN214" s="140" t="e">
        <f>$AY214*Assembly!U$4+$AZ214*Assembly!U$5+$BA214*Assembly!U$6+$BB214*Assembly!U$7+$BC214*Assembly!U$8+$BD214*Assembly!U$9+$BE214*Assembly!U$10+$BF214*Assembly!U$11+$BG214*Assembly!U$12+$BH214*Assembly!U$13+$BI214*Assembly!U$14+$BJ214*Assembly!U$15+$BK214*Assembly!U$16+$BL214*Assembly!U$17+$BM214*Assembly!U$18+$BN214*Assembly!U$19+$BO214*Assembly!U$20+$BP214*Assembly!U$21+$BQ214*Assembly!U$22+$BR214*Assembly!U$23+$BS214*Assembly!U$24</f>
        <v>#VALUE!</v>
      </c>
      <c r="CO214" s="145" t="e">
        <f>$AY214*Assembly!V$4+$AZ214*Assembly!V$5+$BA214*Assembly!V$6+$BB214*Assembly!V$7+$BC214*Assembly!V$8+$BD214*Assembly!V$9+$BE214*Assembly!V$10+$BF214*Assembly!V$11+$BG214*Assembly!V$12+$BH214*Assembly!V$13+$BI214*Assembly!V$14+$BJ214*Assembly!V$15+$BK214*Assembly!V$16+$BL214*Assembly!V$17+$BM214*Assembly!V$18+$BN214*Assembly!V$19+$BO214*Assembly!V$20+$BP214*Assembly!V$21+$BQ214*Assembly!V$22+$BR214*Assembly!V$23+$BS214*Assembly!V$24</f>
        <v>#VALUE!</v>
      </c>
      <c r="CP214" s="145" t="e">
        <f>CF214*Refining!$F$3</f>
        <v>#VALUE!</v>
      </c>
      <c r="CQ214" s="145" t="e">
        <f>CG214*Refining!$F$4</f>
        <v>#VALUE!</v>
      </c>
      <c r="CR214" s="145" t="e">
        <f>CH214*Refining!$F$5</f>
        <v>#VALUE!</v>
      </c>
      <c r="CS214" s="145" t="e">
        <f>CI214*Refining!$F$6</f>
        <v>#VALUE!</v>
      </c>
      <c r="CT214" s="145" t="e">
        <f>CJ214*Refining!$F$7</f>
        <v>#VALUE!</v>
      </c>
      <c r="CU214" s="145" t="e">
        <f>CK214*Refining!$F$8</f>
        <v>#VALUE!</v>
      </c>
      <c r="CV214" s="145" t="e">
        <f>CL214*Refining!$F$9</f>
        <v>#VALUE!</v>
      </c>
      <c r="CW214" s="145" t="e">
        <f>CM214*Refining!$F$10</f>
        <v>#VALUE!</v>
      </c>
      <c r="CX214" s="145" t="e">
        <f>CN214*Refining!$F$11</f>
        <v>#VALUE!</v>
      </c>
      <c r="CY214" s="145" t="e">
        <f>CO214*Refining!$F$12</f>
        <v>#VALUE!</v>
      </c>
      <c r="CZ214" s="185" t="e">
        <f t="shared" ref="CZ214:DS214" si="864">IF(CF214 = 0, "", CF214)</f>
        <v>#VALUE!</v>
      </c>
      <c r="DA214" s="189" t="e">
        <f t="shared" si="864"/>
        <v>#VALUE!</v>
      </c>
      <c r="DB214" s="189" t="e">
        <f t="shared" si="864"/>
        <v>#VALUE!</v>
      </c>
      <c r="DC214" s="186" t="e">
        <f t="shared" si="864"/>
        <v>#VALUE!</v>
      </c>
      <c r="DD214" s="186" t="e">
        <f t="shared" si="864"/>
        <v>#VALUE!</v>
      </c>
      <c r="DE214" s="186" t="e">
        <f t="shared" si="864"/>
        <v>#VALUE!</v>
      </c>
      <c r="DF214" s="186" t="e">
        <f t="shared" si="864"/>
        <v>#VALUE!</v>
      </c>
      <c r="DG214" s="186" t="e">
        <f t="shared" si="864"/>
        <v>#VALUE!</v>
      </c>
      <c r="DH214" s="186" t="e">
        <f t="shared" si="864"/>
        <v>#VALUE!</v>
      </c>
      <c r="DI214" s="187" t="e">
        <f t="shared" si="864"/>
        <v>#VALUE!</v>
      </c>
      <c r="DJ214" s="185" t="e">
        <f t="shared" si="864"/>
        <v>#VALUE!</v>
      </c>
      <c r="DK214" s="189" t="e">
        <f t="shared" si="864"/>
        <v>#VALUE!</v>
      </c>
      <c r="DL214" s="189" t="e">
        <f t="shared" si="864"/>
        <v>#VALUE!</v>
      </c>
      <c r="DM214" s="186" t="e">
        <f t="shared" si="864"/>
        <v>#VALUE!</v>
      </c>
      <c r="DN214" s="211" t="e">
        <f t="shared" si="864"/>
        <v>#VALUE!</v>
      </c>
      <c r="DO214" s="186" t="e">
        <f t="shared" si="864"/>
        <v>#VALUE!</v>
      </c>
      <c r="DP214" s="186" t="e">
        <f t="shared" si="864"/>
        <v>#VALUE!</v>
      </c>
      <c r="DQ214" s="186" t="e">
        <f t="shared" si="864"/>
        <v>#VALUE!</v>
      </c>
      <c r="DR214" s="186" t="e">
        <f t="shared" si="864"/>
        <v>#VALUE!</v>
      </c>
      <c r="DS214" s="187" t="e">
        <f t="shared" si="864"/>
        <v>#VALUE!</v>
      </c>
      <c r="DT214" s="185" t="e">
        <f t="shared" si="11"/>
        <v>#VALUE!</v>
      </c>
      <c r="DU214" s="189" t="e">
        <f t="shared" si="12"/>
        <v>#VALUE!</v>
      </c>
      <c r="DV214" s="133" t="e">
        <f>CZ214*'Ores &amp; Ingots'!$C$3+DA214*'Ores &amp; Ingots'!$C$4+DB214*'Ores &amp; Ingots'!$C$5+DC214*'Ores &amp; Ingots'!$C$6+DD214*'Ores &amp; Ingots'!$C$7+DE214*'Ores &amp; Ingots'!$C$8+DF214*'Ores &amp; Ingots'!$C$9+DG214*'Ores &amp; Ingots'!$C$10+DH214*'Ores &amp; Ingots'!$C$11+DI214*'Ores &amp; Ingots'!$C$12</f>
        <v>#VALUE!</v>
      </c>
      <c r="DW214" s="133" t="e">
        <f>DJ214*'Ores &amp; Ingots'!$B$3+DK214*'Ores &amp; Ingots'!$B$4+DL214*'Ores &amp; Ingots'!$B$5+DM214*'Ores &amp; Ingots'!$B$6+DN214*'Ores &amp; Ingots'!$B$7+DO214*'Ores &amp; Ingots'!$B$8+DP214*'Ores &amp; Ingots'!$B$9+DQ214*'Ores &amp; Ingots'!$B$10+DR214*'Ores &amp; Ingots'!$B$11+DS214*'Ores &amp; Ingots'!$B$12</f>
        <v>#VALUE!</v>
      </c>
      <c r="DX214" s="189" t="e">
        <f>CZ214*Refining!$G$3+DA214*Refining!$G$4+DB214*Refining!$G$5+DC214*Refining!$G$6+DD214*Refining!$G$7+DE214*Refining!$G$8+DF214*Refining!$G$9+DG214*Refining!$G$10+DH214*Refining!$G$11+DI214*Refining!$G$12</f>
        <v>#VALUE!</v>
      </c>
      <c r="DY214" s="189" t="e">
        <f t="shared" si="13"/>
        <v>#VALUE!</v>
      </c>
      <c r="DZ214" s="192" t="e">
        <f t="shared" si="14"/>
        <v>#VALUE!</v>
      </c>
      <c r="EA214" s="185" t="e">
        <f t="shared" si="15"/>
        <v>#VALUE!</v>
      </c>
      <c r="EB214" s="194" t="e">
        <f t="shared" ref="EB214:EC214" si="865">EA214/60</f>
        <v>#VALUE!</v>
      </c>
      <c r="EC214" s="194" t="e">
        <f t="shared" si="865"/>
        <v>#VALUE!</v>
      </c>
      <c r="ED214" s="185" t="e">
        <f t="shared" si="17"/>
        <v>#VALUE!</v>
      </c>
      <c r="EE214" s="194" t="e">
        <f t="shared" ref="EE214:EF214" si="866">ED214/1000</f>
        <v>#VALUE!</v>
      </c>
      <c r="EF214" s="196" t="e">
        <f t="shared" si="866"/>
        <v>#VALUE!</v>
      </c>
      <c r="EG214" s="130" t="e">
        <f t="shared" si="19"/>
        <v>#VALUE!</v>
      </c>
      <c r="EH214" s="132" t="e">
        <f t="shared" si="20"/>
        <v>#VALUE!</v>
      </c>
      <c r="EI214" s="133" t="s">
        <v>28</v>
      </c>
    </row>
    <row r="215" spans="1:139" ht="12.75" x14ac:dyDescent="0.2">
      <c r="A215" s="864"/>
      <c r="B215" s="135" t="s">
        <v>414</v>
      </c>
      <c r="C215" s="137" t="s">
        <v>156</v>
      </c>
      <c r="D215" s="137">
        <v>1</v>
      </c>
      <c r="E215" s="137">
        <v>1</v>
      </c>
      <c r="F215" s="137">
        <v>1</v>
      </c>
      <c r="G215" s="139">
        <f t="shared" si="0"/>
        <v>15.625</v>
      </c>
      <c r="H215" s="140">
        <v>24</v>
      </c>
      <c r="I215" s="140">
        <v>60</v>
      </c>
      <c r="J215" s="140">
        <f>H215/Main!$D$9</f>
        <v>4.8</v>
      </c>
      <c r="K215" s="140">
        <f>I215/Main!$D$10</f>
        <v>30</v>
      </c>
      <c r="L215" s="140">
        <f t="shared" si="1"/>
        <v>6.25</v>
      </c>
      <c r="M215" s="140">
        <v>0.4</v>
      </c>
      <c r="N215" s="143"/>
      <c r="O215" s="143"/>
      <c r="P215" s="143"/>
      <c r="Q215" s="145"/>
      <c r="R215" s="143"/>
      <c r="S215" s="146"/>
      <c r="T215" s="146"/>
      <c r="U215" s="143"/>
      <c r="V215" s="143"/>
      <c r="W215" s="146"/>
      <c r="X215" s="146"/>
      <c r="Y215" s="143"/>
      <c r="Z215" s="143"/>
      <c r="AA215" s="143"/>
      <c r="AB215" s="143"/>
      <c r="AC215" s="362" t="s">
        <v>34</v>
      </c>
      <c r="AD215" s="167">
        <v>130</v>
      </c>
      <c r="AE215" s="133">
        <v>0</v>
      </c>
      <c r="AF215" s="133">
        <v>0</v>
      </c>
      <c r="AG215" s="133">
        <v>0</v>
      </c>
      <c r="AH215" s="133">
        <v>0</v>
      </c>
      <c r="AI215" s="133">
        <v>0</v>
      </c>
      <c r="AJ215" s="133">
        <v>0</v>
      </c>
      <c r="AK215" s="133">
        <v>0</v>
      </c>
      <c r="AL215" s="133">
        <v>0</v>
      </c>
      <c r="AM215" s="133">
        <v>0</v>
      </c>
      <c r="AN215" s="133">
        <v>0</v>
      </c>
      <c r="AO215" s="133">
        <v>50</v>
      </c>
      <c r="AP215" s="133">
        <v>0</v>
      </c>
      <c r="AQ215" s="133">
        <v>0</v>
      </c>
      <c r="AR215" s="133">
        <v>0</v>
      </c>
      <c r="AS215" s="133">
        <v>0</v>
      </c>
      <c r="AT215" s="133">
        <v>0</v>
      </c>
      <c r="AU215" s="133">
        <v>0</v>
      </c>
      <c r="AV215" s="133">
        <v>0</v>
      </c>
      <c r="AW215" s="133">
        <v>0</v>
      </c>
      <c r="AX215" s="133">
        <v>0</v>
      </c>
      <c r="AY215" s="406">
        <f t="shared" ref="AY215:BS215" si="867">IF(AD215 = 0, "", AD215)</f>
        <v>130</v>
      </c>
      <c r="AZ215" s="137" t="str">
        <f t="shared" si="867"/>
        <v/>
      </c>
      <c r="BA215" s="137" t="str">
        <f t="shared" si="867"/>
        <v/>
      </c>
      <c r="BB215" s="137" t="str">
        <f t="shared" si="867"/>
        <v/>
      </c>
      <c r="BC215" s="137" t="str">
        <f t="shared" si="867"/>
        <v/>
      </c>
      <c r="BD215" s="137" t="str">
        <f t="shared" si="867"/>
        <v/>
      </c>
      <c r="BE215" s="137" t="str">
        <f t="shared" si="867"/>
        <v/>
      </c>
      <c r="BF215" s="137" t="str">
        <f t="shared" si="867"/>
        <v/>
      </c>
      <c r="BG215" s="137" t="str">
        <f t="shared" si="867"/>
        <v/>
      </c>
      <c r="BH215" s="137" t="str">
        <f t="shared" si="867"/>
        <v/>
      </c>
      <c r="BI215" s="137" t="str">
        <f t="shared" si="867"/>
        <v/>
      </c>
      <c r="BJ215" s="133">
        <f t="shared" si="867"/>
        <v>50</v>
      </c>
      <c r="BK215" s="137" t="str">
        <f t="shared" si="867"/>
        <v/>
      </c>
      <c r="BL215" s="137" t="str">
        <f t="shared" si="867"/>
        <v/>
      </c>
      <c r="BM215" s="137" t="str">
        <f t="shared" si="867"/>
        <v/>
      </c>
      <c r="BN215" s="137" t="str">
        <f t="shared" si="867"/>
        <v/>
      </c>
      <c r="BO215" s="137" t="str">
        <f t="shared" si="867"/>
        <v/>
      </c>
      <c r="BP215" s="137" t="str">
        <f t="shared" si="867"/>
        <v/>
      </c>
      <c r="BQ215" s="137" t="str">
        <f t="shared" si="867"/>
        <v/>
      </c>
      <c r="BR215" s="137" t="str">
        <f t="shared" si="867"/>
        <v/>
      </c>
      <c r="BS215" s="169" t="str">
        <f t="shared" si="867"/>
        <v/>
      </c>
      <c r="BT215" s="174" t="e">
        <f>$AY215*Assembly!Z$4+$AZ215*Assembly!Z$5+$BA215*Assembly!Z$6+$BB215*Assembly!Z$7+$BC215*Assembly!Z$8+$BD215*Assembly!Z$9+$BE215*Assembly!Z$10+$BF215*Assembly!Z$11+$BG215*Assembly!Z$12+$BH215*Assembly!Z$13+$BI215*Assembly!Z$14+$BJ215*Assembly!Z$15+$BK215*Assembly!Z$16+$BL215*Assembly!Z$17+$BM215*Assembly!Z$18+$BN215*Assembly!Z$19+$BO215*Assembly!Z$20+$BP215*Assembly!Z$21+$BQ215*Assembly!Z$22+$BR215*Assembly!Z$23+$BS215*Assembly!Z$24</f>
        <v>#VALUE!</v>
      </c>
      <c r="BU215" s="133" t="e">
        <f t="shared" si="3"/>
        <v>#VALUE!</v>
      </c>
      <c r="BV215" s="133"/>
      <c r="BW215" s="133" t="e">
        <f>$AY215*Assembly!AD$4+$AZ215*Assembly!AD$5+$BA215*Assembly!AD$6+$BB215*Assembly!AD$7+$BC215*Assembly!AD$8+$BD215*Assembly!AD$9+$BE215*Assembly!AD$10+$BF215*Assembly!AD$11+$BG215*Assembly!AD$12+$BH215*Assembly!AD$13+$BI215*Assembly!AD$14+$BJ215*Assembly!AD$15+$BK215*Assembly!AD$16+$BL215*Assembly!AD$17+$BM215*Assembly!AD$18+$BN215*Assembly!AD$19+$BO215*Assembly!AD$20+$BP215*Assembly!AD$21+$BQ215*Assembly!AD$22+$BR215*Assembly!AD$23+$BS215*Assembly!AD$24</f>
        <v>#VALUE!</v>
      </c>
      <c r="BX215" s="177" t="e">
        <f t="shared" si="4"/>
        <v>#VALUE!</v>
      </c>
      <c r="BY215" s="178" t="e">
        <f t="shared" si="5"/>
        <v>#VALUE!</v>
      </c>
      <c r="BZ215" s="179" t="e">
        <f t="shared" si="6"/>
        <v>#VALUE!</v>
      </c>
      <c r="CA215" s="178" t="e">
        <f t="shared" si="7"/>
        <v>#VALUE!</v>
      </c>
      <c r="CB215" s="133" t="e">
        <f>$AY215*Assembly!Y$4+$AZ215*Assembly!Y$5+$BA215*Assembly!Y$6+$BB215*Assembly!Y$7+$BC215*Assembly!Y$8+$BD215*Assembly!Y$9+$BE215*Assembly!Y$10+$BF215*Assembly!Y$11+$BG215*Assembly!Y$12+$BH215*Assembly!Y$13+$BI215*Assembly!Y$14+$BJ215*Assembly!Y$15+$BK215*Assembly!Y$16+$BL215*Assembly!Y$17+$BM215*Assembly!Y$18+$BN215*Assembly!Y$19+$BO215*Assembly!Y$20+$BP215*Assembly!Y$21+$BQ215*Assembly!Y$22+$BR215*Assembly!Y$23+$BS215*Assembly!Y$24</f>
        <v>#VALUE!</v>
      </c>
      <c r="CC215" s="133" t="e">
        <f t="shared" si="8"/>
        <v>#VALUE!</v>
      </c>
      <c r="CD215" s="130" t="e">
        <f t="shared" si="9"/>
        <v>#VALUE!</v>
      </c>
      <c r="CE215" s="183" t="e">
        <f>$AY215*Assembly!AC$4+$AZ215*Assembly!AC$5+$BA215*Assembly!AC$6+$BB215*Assembly!AC$7+$BC215*Assembly!AC$8+$BD215*Assembly!AC$9+$BE215*Assembly!AC$10+$BF215*Assembly!AC$11+$BG215*Assembly!AC$12+$BH215*Assembly!AC$13+$BI215*Assembly!AC$14+$BJ215*Assembly!AC$15+$BK215*Assembly!AC$16+$BL215*Assembly!AC$17+$BM215*Assembly!AC$18+$BN215*Assembly!AC$19+$BO215*Assembly!AC$20+$BP215*Assembly!AC$21+$BQ215*Assembly!AC$22+$BR215*Assembly!AC$23+$BS215*Assembly!AC$24</f>
        <v>#VALUE!</v>
      </c>
      <c r="CF215" s="145" t="e">
        <f>$AY215*Assembly!M$4+$AZ215*Assembly!M$5+$BA215*Assembly!M$6+$BB215*Assembly!M$7+$BC215*Assembly!M$8+$BD215*Assembly!M$9+$BE215*Assembly!M$10+$BF215*Assembly!M$11+$BG215*Assembly!M$12+$BH215*Assembly!M$13+$BI215*Assembly!M$14+$BJ215*Assembly!M$15+$BK215*Assembly!M$16+$BL215*Assembly!M$17+$BM215*Assembly!M$18+$BN215*Assembly!M$19+$BO215*Assembly!M$20+$BP215*Assembly!M$21+$BQ215*Assembly!M$22+$BR215*Assembly!M$23+$BS215*Assembly!M$24</f>
        <v>#VALUE!</v>
      </c>
      <c r="CG215" s="145" t="e">
        <f>$AY215*Assembly!N$4+$AZ215*Assembly!N$5+$BA215*Assembly!N$6+$BB215*Assembly!N$7+$BC215*Assembly!N$8+$BD215*Assembly!N$9+$BE215*Assembly!N$10+$BF215*Assembly!N$11+$BG215*Assembly!N$12+$BH215*Assembly!N$13+$BI215*Assembly!N$14+$BJ215*Assembly!N$15+$BK215*Assembly!N$16+$BL215*Assembly!N$17+$BM215*Assembly!N$18+$BN215*Assembly!N$19+$BO215*Assembly!N$20+$BP215*Assembly!N$21+$BQ215*Assembly!N$22+$BR215*Assembly!N$23+$BS215*Assembly!N$24</f>
        <v>#VALUE!</v>
      </c>
      <c r="CH215" s="145" t="e">
        <f>$AY215*Assembly!O$4+$AZ215*Assembly!O$5+$BA215*Assembly!O$6+$BB215*Assembly!O$7+$BC215*Assembly!O$8+$BD215*Assembly!O$9+$BE215*Assembly!O$10+$BF215*Assembly!O$11+$BG215*Assembly!O$12+$BH215*Assembly!O$13+$BI215*Assembly!O$14+$BJ215*Assembly!O$15+$BK215*Assembly!O$16+$BL215*Assembly!O$17+$BM215*Assembly!O$18+$BN215*Assembly!O$19+$BO215*Assembly!O$20+$BP215*Assembly!O$21+$BQ215*Assembly!O$22+$BR215*Assembly!O$23+$BS215*Assembly!O$24</f>
        <v>#VALUE!</v>
      </c>
      <c r="CI215" s="140" t="e">
        <f>$AY215*Assembly!P$4+$AZ215*Assembly!P$5+$BA215*Assembly!P$6+$BB215*Assembly!P$7+$BC215*Assembly!P$8+$BD215*Assembly!P$9+$BE215*Assembly!P$10+$BF215*Assembly!P$11+$BG215*Assembly!P$12+$BH215*Assembly!P$13+$BI215*Assembly!P$14+$BJ215*Assembly!P$15+$BK215*Assembly!P$16+$BL215*Assembly!P$17+$BM215*Assembly!P$18+$BN215*Assembly!P$19+$BO215*Assembly!P$20+$BP215*Assembly!P$21+$BQ215*Assembly!P$22+$BR215*Assembly!P$23+$BS215*Assembly!P$24</f>
        <v>#VALUE!</v>
      </c>
      <c r="CJ215" s="140" t="e">
        <f>$AY215*Assembly!Q$4+$AZ215*Assembly!Q$5+$BA215*Assembly!Q$6+$BB215*Assembly!Q$7+$BC215*Assembly!Q$8+$BD215*Assembly!Q$9+$BE215*Assembly!Q$10+$BF215*Assembly!Q$11+$BG215*Assembly!Q$12+$BH215*Assembly!Q$13+$BI215*Assembly!Q$14+$BJ215*Assembly!Q$15+$BK215*Assembly!Q$16+$BL215*Assembly!Q$17+$BM215*Assembly!Q$18+$BN215*Assembly!Q$19+$BO215*Assembly!Q$20+$BP215*Assembly!Q$21+$BQ215*Assembly!Q$22+$BR215*Assembly!Q$23+$BS215*Assembly!Q$24</f>
        <v>#VALUE!</v>
      </c>
      <c r="CK215" s="145" t="e">
        <f>$AY215*Assembly!R$4+$AZ215*Assembly!R$5+$BA215*Assembly!R$6+$BB215*Assembly!R$7+$BC215*Assembly!R$8+$BD215*Assembly!R$9+$BE215*Assembly!R$10+$BF215*Assembly!R$11+$BG215*Assembly!R$12+$BH215*Assembly!R$13+$BI215*Assembly!R$14+$BJ215*Assembly!R$15+$BK215*Assembly!R$16+$BL215*Assembly!R$17+$BM215*Assembly!R$18+$BN215*Assembly!R$19+$BO215*Assembly!R$20+$BP215*Assembly!R$21+$BQ215*Assembly!R$22+$BR215*Assembly!R$23+$BS215*Assembly!R$24</f>
        <v>#VALUE!</v>
      </c>
      <c r="CL215" s="140" t="e">
        <f>$AY215*Assembly!S$4+$AZ215*Assembly!S$5+$BA215*Assembly!S$6+$BB215*Assembly!S$7+$BC215*Assembly!S$8+$BD215*Assembly!S$9+$BE215*Assembly!S$10+$BF215*Assembly!S$11+$BG215*Assembly!S$12+$BH215*Assembly!S$13+$BI215*Assembly!S$14+$BJ215*Assembly!S$15+$BK215*Assembly!S$16+$BL215*Assembly!S$17+$BM215*Assembly!S$18+$BN215*Assembly!S$19+$BO215*Assembly!S$20+$BP215*Assembly!S$21+$BQ215*Assembly!S$22+$BR215*Assembly!S$23+$BS215*Assembly!S$24</f>
        <v>#VALUE!</v>
      </c>
      <c r="CM215" s="140" t="e">
        <f>$AY215*Assembly!T$4+$AZ215*Assembly!T$5+$BA215*Assembly!T$6+$BB215*Assembly!T$7+$BC215*Assembly!T$8+$BD215*Assembly!T$9+$BE215*Assembly!T$10+$BF215*Assembly!T$11+$BG215*Assembly!T$12+$BH215*Assembly!T$13+$BI215*Assembly!T$14+$BJ215*Assembly!T$15+$BK215*Assembly!T$16+$BL215*Assembly!T$17+$BM215*Assembly!T$18+$BN215*Assembly!T$19+$BO215*Assembly!T$20+$BP215*Assembly!T$21+$BQ215*Assembly!T$22+$BR215*Assembly!T$23+$BS215*Assembly!T$24</f>
        <v>#VALUE!</v>
      </c>
      <c r="CN215" s="140" t="e">
        <f>$AY215*Assembly!U$4+$AZ215*Assembly!U$5+$BA215*Assembly!U$6+$BB215*Assembly!U$7+$BC215*Assembly!U$8+$BD215*Assembly!U$9+$BE215*Assembly!U$10+$BF215*Assembly!U$11+$BG215*Assembly!U$12+$BH215*Assembly!U$13+$BI215*Assembly!U$14+$BJ215*Assembly!U$15+$BK215*Assembly!U$16+$BL215*Assembly!U$17+$BM215*Assembly!U$18+$BN215*Assembly!U$19+$BO215*Assembly!U$20+$BP215*Assembly!U$21+$BQ215*Assembly!U$22+$BR215*Assembly!U$23+$BS215*Assembly!U$24</f>
        <v>#VALUE!</v>
      </c>
      <c r="CO215" s="145" t="e">
        <f>$AY215*Assembly!V$4+$AZ215*Assembly!V$5+$BA215*Assembly!V$6+$BB215*Assembly!V$7+$BC215*Assembly!V$8+$BD215*Assembly!V$9+$BE215*Assembly!V$10+$BF215*Assembly!V$11+$BG215*Assembly!V$12+$BH215*Assembly!V$13+$BI215*Assembly!V$14+$BJ215*Assembly!V$15+$BK215*Assembly!V$16+$BL215*Assembly!V$17+$BM215*Assembly!V$18+$BN215*Assembly!V$19+$BO215*Assembly!V$20+$BP215*Assembly!V$21+$BQ215*Assembly!V$22+$BR215*Assembly!V$23+$BS215*Assembly!V$24</f>
        <v>#VALUE!</v>
      </c>
      <c r="CP215" s="145" t="e">
        <f>CF215*Refining!$F$3</f>
        <v>#VALUE!</v>
      </c>
      <c r="CQ215" s="145" t="e">
        <f>CG215*Refining!$F$4</f>
        <v>#VALUE!</v>
      </c>
      <c r="CR215" s="145" t="e">
        <f>CH215*Refining!$F$5</f>
        <v>#VALUE!</v>
      </c>
      <c r="CS215" s="145" t="e">
        <f>CI215*Refining!$F$6</f>
        <v>#VALUE!</v>
      </c>
      <c r="CT215" s="145" t="e">
        <f>CJ215*Refining!$F$7</f>
        <v>#VALUE!</v>
      </c>
      <c r="CU215" s="145" t="e">
        <f>CK215*Refining!$F$8</f>
        <v>#VALUE!</v>
      </c>
      <c r="CV215" s="145" t="e">
        <f>CL215*Refining!$F$9</f>
        <v>#VALUE!</v>
      </c>
      <c r="CW215" s="145" t="e">
        <f>CM215*Refining!$F$10</f>
        <v>#VALUE!</v>
      </c>
      <c r="CX215" s="145" t="e">
        <f>CN215*Refining!$F$11</f>
        <v>#VALUE!</v>
      </c>
      <c r="CY215" s="145" t="e">
        <f>CO215*Refining!$F$12</f>
        <v>#VALUE!</v>
      </c>
      <c r="CZ215" s="185" t="e">
        <f t="shared" ref="CZ215:DS215" si="868">IF(CF215 = 0, "", CF215)</f>
        <v>#VALUE!</v>
      </c>
      <c r="DA215" s="189" t="e">
        <f t="shared" si="868"/>
        <v>#VALUE!</v>
      </c>
      <c r="DB215" s="189" t="e">
        <f t="shared" si="868"/>
        <v>#VALUE!</v>
      </c>
      <c r="DC215" s="186" t="e">
        <f t="shared" si="868"/>
        <v>#VALUE!</v>
      </c>
      <c r="DD215" s="186" t="e">
        <f t="shared" si="868"/>
        <v>#VALUE!</v>
      </c>
      <c r="DE215" s="186" t="e">
        <f t="shared" si="868"/>
        <v>#VALUE!</v>
      </c>
      <c r="DF215" s="186" t="e">
        <f t="shared" si="868"/>
        <v>#VALUE!</v>
      </c>
      <c r="DG215" s="186" t="e">
        <f t="shared" si="868"/>
        <v>#VALUE!</v>
      </c>
      <c r="DH215" s="186" t="e">
        <f t="shared" si="868"/>
        <v>#VALUE!</v>
      </c>
      <c r="DI215" s="187" t="e">
        <f t="shared" si="868"/>
        <v>#VALUE!</v>
      </c>
      <c r="DJ215" s="185" t="e">
        <f t="shared" si="868"/>
        <v>#VALUE!</v>
      </c>
      <c r="DK215" s="189" t="e">
        <f t="shared" si="868"/>
        <v>#VALUE!</v>
      </c>
      <c r="DL215" s="189" t="e">
        <f t="shared" si="868"/>
        <v>#VALUE!</v>
      </c>
      <c r="DM215" s="186" t="e">
        <f t="shared" si="868"/>
        <v>#VALUE!</v>
      </c>
      <c r="DN215" s="211" t="e">
        <f t="shared" si="868"/>
        <v>#VALUE!</v>
      </c>
      <c r="DO215" s="186" t="e">
        <f t="shared" si="868"/>
        <v>#VALUE!</v>
      </c>
      <c r="DP215" s="186" t="e">
        <f t="shared" si="868"/>
        <v>#VALUE!</v>
      </c>
      <c r="DQ215" s="186" t="e">
        <f t="shared" si="868"/>
        <v>#VALUE!</v>
      </c>
      <c r="DR215" s="186" t="e">
        <f t="shared" si="868"/>
        <v>#VALUE!</v>
      </c>
      <c r="DS215" s="187" t="e">
        <f t="shared" si="868"/>
        <v>#VALUE!</v>
      </c>
      <c r="DT215" s="185" t="e">
        <f t="shared" si="11"/>
        <v>#VALUE!</v>
      </c>
      <c r="DU215" s="189" t="e">
        <f t="shared" si="12"/>
        <v>#VALUE!</v>
      </c>
      <c r="DV215" s="133" t="e">
        <f>CZ215*'Ores &amp; Ingots'!$C$3+DA215*'Ores &amp; Ingots'!$C$4+DB215*'Ores &amp; Ingots'!$C$5+DC215*'Ores &amp; Ingots'!$C$6+DD215*'Ores &amp; Ingots'!$C$7+DE215*'Ores &amp; Ingots'!$C$8+DF215*'Ores &amp; Ingots'!$C$9+DG215*'Ores &amp; Ingots'!$C$10+DH215*'Ores &amp; Ingots'!$C$11+DI215*'Ores &amp; Ingots'!$C$12</f>
        <v>#VALUE!</v>
      </c>
      <c r="DW215" s="133" t="e">
        <f>DJ215*'Ores &amp; Ingots'!$B$3+DK215*'Ores &amp; Ingots'!$B$4+DL215*'Ores &amp; Ingots'!$B$5+DM215*'Ores &amp; Ingots'!$B$6+DN215*'Ores &amp; Ingots'!$B$7+DO215*'Ores &amp; Ingots'!$B$8+DP215*'Ores &amp; Ingots'!$B$9+DQ215*'Ores &amp; Ingots'!$B$10+DR215*'Ores &amp; Ingots'!$B$11+DS215*'Ores &amp; Ingots'!$B$12</f>
        <v>#VALUE!</v>
      </c>
      <c r="DX215" s="189" t="e">
        <f>CZ215*Refining!$G$3+DA215*Refining!$G$4+DB215*Refining!$G$5+DC215*Refining!$G$6+DD215*Refining!$G$7+DE215*Refining!$G$8+DF215*Refining!$G$9+DG215*Refining!$G$10+DH215*Refining!$G$11+DI215*Refining!$G$12</f>
        <v>#VALUE!</v>
      </c>
      <c r="DY215" s="189" t="e">
        <f t="shared" si="13"/>
        <v>#VALUE!</v>
      </c>
      <c r="DZ215" s="192" t="e">
        <f t="shared" si="14"/>
        <v>#VALUE!</v>
      </c>
      <c r="EA215" s="185" t="e">
        <f t="shared" si="15"/>
        <v>#VALUE!</v>
      </c>
      <c r="EB215" s="194" t="e">
        <f t="shared" ref="EB215:EC215" si="869">EA215/60</f>
        <v>#VALUE!</v>
      </c>
      <c r="EC215" s="194" t="e">
        <f t="shared" si="869"/>
        <v>#VALUE!</v>
      </c>
      <c r="ED215" s="185" t="e">
        <f t="shared" si="17"/>
        <v>#VALUE!</v>
      </c>
      <c r="EE215" s="194" t="e">
        <f t="shared" ref="EE215:EF215" si="870">ED215/1000</f>
        <v>#VALUE!</v>
      </c>
      <c r="EF215" s="196" t="e">
        <f t="shared" si="870"/>
        <v>#VALUE!</v>
      </c>
      <c r="EG215" s="130" t="e">
        <f t="shared" si="19"/>
        <v>#VALUE!</v>
      </c>
      <c r="EH215" s="132" t="e">
        <f t="shared" si="20"/>
        <v>#VALUE!</v>
      </c>
      <c r="EI215" s="133">
        <v>48</v>
      </c>
    </row>
    <row r="216" spans="1:139" ht="12.75" x14ac:dyDescent="0.2">
      <c r="A216" s="864"/>
      <c r="B216" s="135" t="s">
        <v>415</v>
      </c>
      <c r="C216" s="137" t="s">
        <v>156</v>
      </c>
      <c r="D216" s="137">
        <v>1</v>
      </c>
      <c r="E216" s="137">
        <v>1</v>
      </c>
      <c r="F216" s="137">
        <v>1</v>
      </c>
      <c r="G216" s="139">
        <f t="shared" si="0"/>
        <v>15.625</v>
      </c>
      <c r="H216" s="140">
        <v>14</v>
      </c>
      <c r="I216" s="140">
        <v>35</v>
      </c>
      <c r="J216" s="140">
        <f>H216/Main!$D$9</f>
        <v>2.8</v>
      </c>
      <c r="K216" s="140">
        <f>I216/Main!$D$10</f>
        <v>17.5</v>
      </c>
      <c r="L216" s="140">
        <f t="shared" si="1"/>
        <v>6.25</v>
      </c>
      <c r="M216" s="140">
        <v>0.4</v>
      </c>
      <c r="N216" s="143"/>
      <c r="O216" s="143"/>
      <c r="P216" s="143"/>
      <c r="Q216" s="145"/>
      <c r="R216" s="143"/>
      <c r="S216" s="146"/>
      <c r="T216" s="146"/>
      <c r="U216" s="143"/>
      <c r="V216" s="143"/>
      <c r="W216" s="146"/>
      <c r="X216" s="146"/>
      <c r="Y216" s="143"/>
      <c r="Z216" s="143"/>
      <c r="AA216" s="143"/>
      <c r="AB216" s="143"/>
      <c r="AC216" s="362" t="s">
        <v>34</v>
      </c>
      <c r="AD216" s="167">
        <v>75</v>
      </c>
      <c r="AE216" s="133">
        <v>0</v>
      </c>
      <c r="AF216" s="133">
        <v>0</v>
      </c>
      <c r="AG216" s="133">
        <v>0</v>
      </c>
      <c r="AH216" s="133">
        <v>0</v>
      </c>
      <c r="AI216" s="133">
        <v>0</v>
      </c>
      <c r="AJ216" s="133">
        <v>0</v>
      </c>
      <c r="AK216" s="133">
        <v>0</v>
      </c>
      <c r="AL216" s="133">
        <v>0</v>
      </c>
      <c r="AM216" s="133">
        <v>0</v>
      </c>
      <c r="AN216" s="133">
        <v>0</v>
      </c>
      <c r="AO216" s="133">
        <v>25</v>
      </c>
      <c r="AP216" s="133">
        <v>0</v>
      </c>
      <c r="AQ216" s="133">
        <v>0</v>
      </c>
      <c r="AR216" s="133">
        <v>0</v>
      </c>
      <c r="AS216" s="133">
        <v>0</v>
      </c>
      <c r="AT216" s="133">
        <v>0</v>
      </c>
      <c r="AU216" s="133">
        <v>0</v>
      </c>
      <c r="AV216" s="133">
        <v>0</v>
      </c>
      <c r="AW216" s="133">
        <v>0</v>
      </c>
      <c r="AX216" s="133">
        <v>0</v>
      </c>
      <c r="AY216" s="406">
        <f t="shared" ref="AY216:BS216" si="871">IF(AD216 = 0, "", AD216)</f>
        <v>75</v>
      </c>
      <c r="AZ216" s="137" t="str">
        <f t="shared" si="871"/>
        <v/>
      </c>
      <c r="BA216" s="137" t="str">
        <f t="shared" si="871"/>
        <v/>
      </c>
      <c r="BB216" s="137" t="str">
        <f t="shared" si="871"/>
        <v/>
      </c>
      <c r="BC216" s="137" t="str">
        <f t="shared" si="871"/>
        <v/>
      </c>
      <c r="BD216" s="137" t="str">
        <f t="shared" si="871"/>
        <v/>
      </c>
      <c r="BE216" s="137" t="str">
        <f t="shared" si="871"/>
        <v/>
      </c>
      <c r="BF216" s="137" t="str">
        <f t="shared" si="871"/>
        <v/>
      </c>
      <c r="BG216" s="137" t="str">
        <f t="shared" si="871"/>
        <v/>
      </c>
      <c r="BH216" s="137" t="str">
        <f t="shared" si="871"/>
        <v/>
      </c>
      <c r="BI216" s="137" t="str">
        <f t="shared" si="871"/>
        <v/>
      </c>
      <c r="BJ216" s="133">
        <f t="shared" si="871"/>
        <v>25</v>
      </c>
      <c r="BK216" s="137" t="str">
        <f t="shared" si="871"/>
        <v/>
      </c>
      <c r="BL216" s="137" t="str">
        <f t="shared" si="871"/>
        <v/>
      </c>
      <c r="BM216" s="137" t="str">
        <f t="shared" si="871"/>
        <v/>
      </c>
      <c r="BN216" s="137" t="str">
        <f t="shared" si="871"/>
        <v/>
      </c>
      <c r="BO216" s="137" t="str">
        <f t="shared" si="871"/>
        <v/>
      </c>
      <c r="BP216" s="137" t="str">
        <f t="shared" si="871"/>
        <v/>
      </c>
      <c r="BQ216" s="137" t="str">
        <f t="shared" si="871"/>
        <v/>
      </c>
      <c r="BR216" s="137" t="str">
        <f t="shared" si="871"/>
        <v/>
      </c>
      <c r="BS216" s="169" t="str">
        <f t="shared" si="871"/>
        <v/>
      </c>
      <c r="BT216" s="174" t="e">
        <f>$AY216*Assembly!Z$4+$AZ216*Assembly!Z$5+$BA216*Assembly!Z$6+$BB216*Assembly!Z$7+$BC216*Assembly!Z$8+$BD216*Assembly!Z$9+$BE216*Assembly!Z$10+$BF216*Assembly!Z$11+$BG216*Assembly!Z$12+$BH216*Assembly!Z$13+$BI216*Assembly!Z$14+$BJ216*Assembly!Z$15+$BK216*Assembly!Z$16+$BL216*Assembly!Z$17+$BM216*Assembly!Z$18+$BN216*Assembly!Z$19+$BO216*Assembly!Z$20+$BP216*Assembly!Z$21+$BQ216*Assembly!Z$22+$BR216*Assembly!Z$23+$BS216*Assembly!Z$24</f>
        <v>#VALUE!</v>
      </c>
      <c r="BU216" s="133" t="e">
        <f t="shared" si="3"/>
        <v>#VALUE!</v>
      </c>
      <c r="BV216" s="133"/>
      <c r="BW216" s="133" t="e">
        <f>$AY216*Assembly!AD$4+$AZ216*Assembly!AD$5+$BA216*Assembly!AD$6+$BB216*Assembly!AD$7+$BC216*Assembly!AD$8+$BD216*Assembly!AD$9+$BE216*Assembly!AD$10+$BF216*Assembly!AD$11+$BG216*Assembly!AD$12+$BH216*Assembly!AD$13+$BI216*Assembly!AD$14+$BJ216*Assembly!AD$15+$BK216*Assembly!AD$16+$BL216*Assembly!AD$17+$BM216*Assembly!AD$18+$BN216*Assembly!AD$19+$BO216*Assembly!AD$20+$BP216*Assembly!AD$21+$BQ216*Assembly!AD$22+$BR216*Assembly!AD$23+$BS216*Assembly!AD$24</f>
        <v>#VALUE!</v>
      </c>
      <c r="BX216" s="177" t="e">
        <f t="shared" si="4"/>
        <v>#VALUE!</v>
      </c>
      <c r="BY216" s="178" t="e">
        <f t="shared" si="5"/>
        <v>#VALUE!</v>
      </c>
      <c r="BZ216" s="179" t="e">
        <f t="shared" si="6"/>
        <v>#VALUE!</v>
      </c>
      <c r="CA216" s="178" t="e">
        <f t="shared" si="7"/>
        <v>#VALUE!</v>
      </c>
      <c r="CB216" s="133" t="e">
        <f>$AY216*Assembly!Y$4+$AZ216*Assembly!Y$5+$BA216*Assembly!Y$6+$BB216*Assembly!Y$7+$BC216*Assembly!Y$8+$BD216*Assembly!Y$9+$BE216*Assembly!Y$10+$BF216*Assembly!Y$11+$BG216*Assembly!Y$12+$BH216*Assembly!Y$13+$BI216*Assembly!Y$14+$BJ216*Assembly!Y$15+$BK216*Assembly!Y$16+$BL216*Assembly!Y$17+$BM216*Assembly!Y$18+$BN216*Assembly!Y$19+$BO216*Assembly!Y$20+$BP216*Assembly!Y$21+$BQ216*Assembly!Y$22+$BR216*Assembly!Y$23+$BS216*Assembly!Y$24</f>
        <v>#VALUE!</v>
      </c>
      <c r="CC216" s="133" t="e">
        <f t="shared" si="8"/>
        <v>#VALUE!</v>
      </c>
      <c r="CD216" s="130" t="e">
        <f t="shared" si="9"/>
        <v>#VALUE!</v>
      </c>
      <c r="CE216" s="183" t="e">
        <f>$AY216*Assembly!AC$4+$AZ216*Assembly!AC$5+$BA216*Assembly!AC$6+$BB216*Assembly!AC$7+$BC216*Assembly!AC$8+$BD216*Assembly!AC$9+$BE216*Assembly!AC$10+$BF216*Assembly!AC$11+$BG216*Assembly!AC$12+$BH216*Assembly!AC$13+$BI216*Assembly!AC$14+$BJ216*Assembly!AC$15+$BK216*Assembly!AC$16+$BL216*Assembly!AC$17+$BM216*Assembly!AC$18+$BN216*Assembly!AC$19+$BO216*Assembly!AC$20+$BP216*Assembly!AC$21+$BQ216*Assembly!AC$22+$BR216*Assembly!AC$23+$BS216*Assembly!AC$24</f>
        <v>#VALUE!</v>
      </c>
      <c r="CF216" s="145" t="e">
        <f>$AY216*Assembly!M$4+$AZ216*Assembly!M$5+$BA216*Assembly!M$6+$BB216*Assembly!M$7+$BC216*Assembly!M$8+$BD216*Assembly!M$9+$BE216*Assembly!M$10+$BF216*Assembly!M$11+$BG216*Assembly!M$12+$BH216*Assembly!M$13+$BI216*Assembly!M$14+$BJ216*Assembly!M$15+$BK216*Assembly!M$16+$BL216*Assembly!M$17+$BM216*Assembly!M$18+$BN216*Assembly!M$19+$BO216*Assembly!M$20+$BP216*Assembly!M$21+$BQ216*Assembly!M$22+$BR216*Assembly!M$23+$BS216*Assembly!M$24</f>
        <v>#VALUE!</v>
      </c>
      <c r="CG216" s="145" t="e">
        <f>$AY216*Assembly!N$4+$AZ216*Assembly!N$5+$BA216*Assembly!N$6+$BB216*Assembly!N$7+$BC216*Assembly!N$8+$BD216*Assembly!N$9+$BE216*Assembly!N$10+$BF216*Assembly!N$11+$BG216*Assembly!N$12+$BH216*Assembly!N$13+$BI216*Assembly!N$14+$BJ216*Assembly!N$15+$BK216*Assembly!N$16+$BL216*Assembly!N$17+$BM216*Assembly!N$18+$BN216*Assembly!N$19+$BO216*Assembly!N$20+$BP216*Assembly!N$21+$BQ216*Assembly!N$22+$BR216*Assembly!N$23+$BS216*Assembly!N$24</f>
        <v>#VALUE!</v>
      </c>
      <c r="CH216" s="145" t="e">
        <f>$AY216*Assembly!O$4+$AZ216*Assembly!O$5+$BA216*Assembly!O$6+$BB216*Assembly!O$7+$BC216*Assembly!O$8+$BD216*Assembly!O$9+$BE216*Assembly!O$10+$BF216*Assembly!O$11+$BG216*Assembly!O$12+$BH216*Assembly!O$13+$BI216*Assembly!O$14+$BJ216*Assembly!O$15+$BK216*Assembly!O$16+$BL216*Assembly!O$17+$BM216*Assembly!O$18+$BN216*Assembly!O$19+$BO216*Assembly!O$20+$BP216*Assembly!O$21+$BQ216*Assembly!O$22+$BR216*Assembly!O$23+$BS216*Assembly!O$24</f>
        <v>#VALUE!</v>
      </c>
      <c r="CI216" s="140" t="e">
        <f>$AY216*Assembly!P$4+$AZ216*Assembly!P$5+$BA216*Assembly!P$6+$BB216*Assembly!P$7+$BC216*Assembly!P$8+$BD216*Assembly!P$9+$BE216*Assembly!P$10+$BF216*Assembly!P$11+$BG216*Assembly!P$12+$BH216*Assembly!P$13+$BI216*Assembly!P$14+$BJ216*Assembly!P$15+$BK216*Assembly!P$16+$BL216*Assembly!P$17+$BM216*Assembly!P$18+$BN216*Assembly!P$19+$BO216*Assembly!P$20+$BP216*Assembly!P$21+$BQ216*Assembly!P$22+$BR216*Assembly!P$23+$BS216*Assembly!P$24</f>
        <v>#VALUE!</v>
      </c>
      <c r="CJ216" s="140" t="e">
        <f>$AY216*Assembly!Q$4+$AZ216*Assembly!Q$5+$BA216*Assembly!Q$6+$BB216*Assembly!Q$7+$BC216*Assembly!Q$8+$BD216*Assembly!Q$9+$BE216*Assembly!Q$10+$BF216*Assembly!Q$11+$BG216*Assembly!Q$12+$BH216*Assembly!Q$13+$BI216*Assembly!Q$14+$BJ216*Assembly!Q$15+$BK216*Assembly!Q$16+$BL216*Assembly!Q$17+$BM216*Assembly!Q$18+$BN216*Assembly!Q$19+$BO216*Assembly!Q$20+$BP216*Assembly!Q$21+$BQ216*Assembly!Q$22+$BR216*Assembly!Q$23+$BS216*Assembly!Q$24</f>
        <v>#VALUE!</v>
      </c>
      <c r="CK216" s="145" t="e">
        <f>$AY216*Assembly!R$4+$AZ216*Assembly!R$5+$BA216*Assembly!R$6+$BB216*Assembly!R$7+$BC216*Assembly!R$8+$BD216*Assembly!R$9+$BE216*Assembly!R$10+$BF216*Assembly!R$11+$BG216*Assembly!R$12+$BH216*Assembly!R$13+$BI216*Assembly!R$14+$BJ216*Assembly!R$15+$BK216*Assembly!R$16+$BL216*Assembly!R$17+$BM216*Assembly!R$18+$BN216*Assembly!R$19+$BO216*Assembly!R$20+$BP216*Assembly!R$21+$BQ216*Assembly!R$22+$BR216*Assembly!R$23+$BS216*Assembly!R$24</f>
        <v>#VALUE!</v>
      </c>
      <c r="CL216" s="140" t="e">
        <f>$AY216*Assembly!S$4+$AZ216*Assembly!S$5+$BA216*Assembly!S$6+$BB216*Assembly!S$7+$BC216*Assembly!S$8+$BD216*Assembly!S$9+$BE216*Assembly!S$10+$BF216*Assembly!S$11+$BG216*Assembly!S$12+$BH216*Assembly!S$13+$BI216*Assembly!S$14+$BJ216*Assembly!S$15+$BK216*Assembly!S$16+$BL216*Assembly!S$17+$BM216*Assembly!S$18+$BN216*Assembly!S$19+$BO216*Assembly!S$20+$BP216*Assembly!S$21+$BQ216*Assembly!S$22+$BR216*Assembly!S$23+$BS216*Assembly!S$24</f>
        <v>#VALUE!</v>
      </c>
      <c r="CM216" s="140" t="e">
        <f>$AY216*Assembly!T$4+$AZ216*Assembly!T$5+$BA216*Assembly!T$6+$BB216*Assembly!T$7+$BC216*Assembly!T$8+$BD216*Assembly!T$9+$BE216*Assembly!T$10+$BF216*Assembly!T$11+$BG216*Assembly!T$12+$BH216*Assembly!T$13+$BI216*Assembly!T$14+$BJ216*Assembly!T$15+$BK216*Assembly!T$16+$BL216*Assembly!T$17+$BM216*Assembly!T$18+$BN216*Assembly!T$19+$BO216*Assembly!T$20+$BP216*Assembly!T$21+$BQ216*Assembly!T$22+$BR216*Assembly!T$23+$BS216*Assembly!T$24</f>
        <v>#VALUE!</v>
      </c>
      <c r="CN216" s="140" t="e">
        <f>$AY216*Assembly!U$4+$AZ216*Assembly!U$5+$BA216*Assembly!U$6+$BB216*Assembly!U$7+$BC216*Assembly!U$8+$BD216*Assembly!U$9+$BE216*Assembly!U$10+$BF216*Assembly!U$11+$BG216*Assembly!U$12+$BH216*Assembly!U$13+$BI216*Assembly!U$14+$BJ216*Assembly!U$15+$BK216*Assembly!U$16+$BL216*Assembly!U$17+$BM216*Assembly!U$18+$BN216*Assembly!U$19+$BO216*Assembly!U$20+$BP216*Assembly!U$21+$BQ216*Assembly!U$22+$BR216*Assembly!U$23+$BS216*Assembly!U$24</f>
        <v>#VALUE!</v>
      </c>
      <c r="CO216" s="145" t="e">
        <f>$AY216*Assembly!V$4+$AZ216*Assembly!V$5+$BA216*Assembly!V$6+$BB216*Assembly!V$7+$BC216*Assembly!V$8+$BD216*Assembly!V$9+$BE216*Assembly!V$10+$BF216*Assembly!V$11+$BG216*Assembly!V$12+$BH216*Assembly!V$13+$BI216*Assembly!V$14+$BJ216*Assembly!V$15+$BK216*Assembly!V$16+$BL216*Assembly!V$17+$BM216*Assembly!V$18+$BN216*Assembly!V$19+$BO216*Assembly!V$20+$BP216*Assembly!V$21+$BQ216*Assembly!V$22+$BR216*Assembly!V$23+$BS216*Assembly!V$24</f>
        <v>#VALUE!</v>
      </c>
      <c r="CP216" s="145" t="e">
        <f>CF216*Refining!$F$3</f>
        <v>#VALUE!</v>
      </c>
      <c r="CQ216" s="145" t="e">
        <f>CG216*Refining!$F$4</f>
        <v>#VALUE!</v>
      </c>
      <c r="CR216" s="145" t="e">
        <f>CH216*Refining!$F$5</f>
        <v>#VALUE!</v>
      </c>
      <c r="CS216" s="145" t="e">
        <f>CI216*Refining!$F$6</f>
        <v>#VALUE!</v>
      </c>
      <c r="CT216" s="145" t="e">
        <f>CJ216*Refining!$F$7</f>
        <v>#VALUE!</v>
      </c>
      <c r="CU216" s="145" t="e">
        <f>CK216*Refining!$F$8</f>
        <v>#VALUE!</v>
      </c>
      <c r="CV216" s="145" t="e">
        <f>CL216*Refining!$F$9</f>
        <v>#VALUE!</v>
      </c>
      <c r="CW216" s="145" t="e">
        <f>CM216*Refining!$F$10</f>
        <v>#VALUE!</v>
      </c>
      <c r="CX216" s="145" t="e">
        <f>CN216*Refining!$F$11</f>
        <v>#VALUE!</v>
      </c>
      <c r="CY216" s="145" t="e">
        <f>CO216*Refining!$F$12</f>
        <v>#VALUE!</v>
      </c>
      <c r="CZ216" s="185" t="e">
        <f t="shared" ref="CZ216:DS216" si="872">IF(CF216 = 0, "", CF216)</f>
        <v>#VALUE!</v>
      </c>
      <c r="DA216" s="189" t="e">
        <f t="shared" si="872"/>
        <v>#VALUE!</v>
      </c>
      <c r="DB216" s="189" t="e">
        <f t="shared" si="872"/>
        <v>#VALUE!</v>
      </c>
      <c r="DC216" s="186" t="e">
        <f t="shared" si="872"/>
        <v>#VALUE!</v>
      </c>
      <c r="DD216" s="186" t="e">
        <f t="shared" si="872"/>
        <v>#VALUE!</v>
      </c>
      <c r="DE216" s="186" t="e">
        <f t="shared" si="872"/>
        <v>#VALUE!</v>
      </c>
      <c r="DF216" s="186" t="e">
        <f t="shared" si="872"/>
        <v>#VALUE!</v>
      </c>
      <c r="DG216" s="186" t="e">
        <f t="shared" si="872"/>
        <v>#VALUE!</v>
      </c>
      <c r="DH216" s="186" t="e">
        <f t="shared" si="872"/>
        <v>#VALUE!</v>
      </c>
      <c r="DI216" s="187" t="e">
        <f t="shared" si="872"/>
        <v>#VALUE!</v>
      </c>
      <c r="DJ216" s="185" t="e">
        <f t="shared" si="872"/>
        <v>#VALUE!</v>
      </c>
      <c r="DK216" s="189" t="e">
        <f t="shared" si="872"/>
        <v>#VALUE!</v>
      </c>
      <c r="DL216" s="189" t="e">
        <f t="shared" si="872"/>
        <v>#VALUE!</v>
      </c>
      <c r="DM216" s="186" t="e">
        <f t="shared" si="872"/>
        <v>#VALUE!</v>
      </c>
      <c r="DN216" s="211" t="e">
        <f t="shared" si="872"/>
        <v>#VALUE!</v>
      </c>
      <c r="DO216" s="186" t="e">
        <f t="shared" si="872"/>
        <v>#VALUE!</v>
      </c>
      <c r="DP216" s="186" t="e">
        <f t="shared" si="872"/>
        <v>#VALUE!</v>
      </c>
      <c r="DQ216" s="186" t="e">
        <f t="shared" si="872"/>
        <v>#VALUE!</v>
      </c>
      <c r="DR216" s="186" t="e">
        <f t="shared" si="872"/>
        <v>#VALUE!</v>
      </c>
      <c r="DS216" s="187" t="e">
        <f t="shared" si="872"/>
        <v>#VALUE!</v>
      </c>
      <c r="DT216" s="185" t="e">
        <f t="shared" si="11"/>
        <v>#VALUE!</v>
      </c>
      <c r="DU216" s="189" t="e">
        <f t="shared" si="12"/>
        <v>#VALUE!</v>
      </c>
      <c r="DV216" s="133" t="e">
        <f>CZ216*'Ores &amp; Ingots'!$C$3+DA216*'Ores &amp; Ingots'!$C$4+DB216*'Ores &amp; Ingots'!$C$5+DC216*'Ores &amp; Ingots'!$C$6+DD216*'Ores &amp; Ingots'!$C$7+DE216*'Ores &amp; Ingots'!$C$8+DF216*'Ores &amp; Ingots'!$C$9+DG216*'Ores &amp; Ingots'!$C$10+DH216*'Ores &amp; Ingots'!$C$11+DI216*'Ores &amp; Ingots'!$C$12</f>
        <v>#VALUE!</v>
      </c>
      <c r="DW216" s="133" t="e">
        <f>DJ216*'Ores &amp; Ingots'!$B$3+DK216*'Ores &amp; Ingots'!$B$4+DL216*'Ores &amp; Ingots'!$B$5+DM216*'Ores &amp; Ingots'!$B$6+DN216*'Ores &amp; Ingots'!$B$7+DO216*'Ores &amp; Ingots'!$B$8+DP216*'Ores &amp; Ingots'!$B$9+DQ216*'Ores &amp; Ingots'!$B$10+DR216*'Ores &amp; Ingots'!$B$11+DS216*'Ores &amp; Ingots'!$B$12</f>
        <v>#VALUE!</v>
      </c>
      <c r="DX216" s="189" t="e">
        <f>CZ216*Refining!$G$3+DA216*Refining!$G$4+DB216*Refining!$G$5+DC216*Refining!$G$6+DD216*Refining!$G$7+DE216*Refining!$G$8+DF216*Refining!$G$9+DG216*Refining!$G$10+DH216*Refining!$G$11+DI216*Refining!$G$12</f>
        <v>#VALUE!</v>
      </c>
      <c r="DY216" s="189" t="e">
        <f t="shared" si="13"/>
        <v>#VALUE!</v>
      </c>
      <c r="DZ216" s="192" t="e">
        <f t="shared" si="14"/>
        <v>#VALUE!</v>
      </c>
      <c r="EA216" s="185" t="e">
        <f t="shared" si="15"/>
        <v>#VALUE!</v>
      </c>
      <c r="EB216" s="194" t="e">
        <f t="shared" ref="EB216:EC216" si="873">EA216/60</f>
        <v>#VALUE!</v>
      </c>
      <c r="EC216" s="194" t="e">
        <f t="shared" si="873"/>
        <v>#VALUE!</v>
      </c>
      <c r="ED216" s="185" t="e">
        <f t="shared" si="17"/>
        <v>#VALUE!</v>
      </c>
      <c r="EE216" s="194" t="e">
        <f t="shared" ref="EE216:EF216" si="874">ED216/1000</f>
        <v>#VALUE!</v>
      </c>
      <c r="EF216" s="196" t="e">
        <f t="shared" si="874"/>
        <v>#VALUE!</v>
      </c>
      <c r="EG216" s="130" t="e">
        <f t="shared" si="19"/>
        <v>#VALUE!</v>
      </c>
      <c r="EH216" s="132" t="e">
        <f t="shared" si="20"/>
        <v>#VALUE!</v>
      </c>
      <c r="EI216" s="133" t="s">
        <v>28</v>
      </c>
    </row>
    <row r="217" spans="1:139" ht="12.75" x14ac:dyDescent="0.2">
      <c r="A217" s="864"/>
      <c r="B217" s="365" t="s">
        <v>416</v>
      </c>
      <c r="C217" s="137" t="s">
        <v>156</v>
      </c>
      <c r="D217" s="137">
        <v>1</v>
      </c>
      <c r="E217" s="137">
        <v>1</v>
      </c>
      <c r="F217" s="137">
        <v>1</v>
      </c>
      <c r="G217" s="139">
        <f t="shared" si="0"/>
        <v>15.625</v>
      </c>
      <c r="H217" s="140">
        <v>8</v>
      </c>
      <c r="I217" s="140">
        <v>20</v>
      </c>
      <c r="J217" s="140">
        <f>H217/Main!$D$9</f>
        <v>1.6</v>
      </c>
      <c r="K217" s="140">
        <f>I217/Main!$D$10</f>
        <v>10</v>
      </c>
      <c r="L217" s="140">
        <f t="shared" si="1"/>
        <v>6.25</v>
      </c>
      <c r="M217" s="140">
        <v>1</v>
      </c>
      <c r="N217" s="143"/>
      <c r="O217" s="143"/>
      <c r="P217" s="143"/>
      <c r="Q217" s="145"/>
      <c r="R217" s="143"/>
      <c r="S217" s="146"/>
      <c r="T217" s="146"/>
      <c r="U217" s="143"/>
      <c r="V217" s="143"/>
      <c r="W217" s="146"/>
      <c r="X217" s="146"/>
      <c r="Y217" s="143"/>
      <c r="Z217" s="143"/>
      <c r="AA217" s="143"/>
      <c r="AB217" s="143"/>
      <c r="AC217" s="362" t="s">
        <v>28</v>
      </c>
      <c r="AD217" s="167">
        <v>112</v>
      </c>
      <c r="AE217" s="133">
        <v>0</v>
      </c>
      <c r="AF217" s="133">
        <v>0</v>
      </c>
      <c r="AG217" s="133">
        <v>0</v>
      </c>
      <c r="AH217" s="133">
        <v>0</v>
      </c>
      <c r="AI217" s="133">
        <v>0</v>
      </c>
      <c r="AJ217" s="133">
        <v>0</v>
      </c>
      <c r="AK217" s="133">
        <v>0</v>
      </c>
      <c r="AL217" s="133">
        <v>0</v>
      </c>
      <c r="AM217" s="133">
        <v>0</v>
      </c>
      <c r="AN217" s="133">
        <v>0</v>
      </c>
      <c r="AO217" s="133">
        <v>15</v>
      </c>
      <c r="AP217" s="133">
        <v>0</v>
      </c>
      <c r="AQ217" s="133">
        <v>0</v>
      </c>
      <c r="AR217" s="133">
        <v>0</v>
      </c>
      <c r="AS217" s="133">
        <v>0</v>
      </c>
      <c r="AT217" s="133">
        <v>0</v>
      </c>
      <c r="AU217" s="133">
        <v>0</v>
      </c>
      <c r="AV217" s="133">
        <v>0</v>
      </c>
      <c r="AW217" s="133">
        <v>0</v>
      </c>
      <c r="AX217" s="133">
        <v>0</v>
      </c>
      <c r="AY217" s="406">
        <f t="shared" ref="AY217:BS217" si="875">IF(AD217 = 0, "", AD217)</f>
        <v>112</v>
      </c>
      <c r="AZ217" s="137" t="str">
        <f t="shared" si="875"/>
        <v/>
      </c>
      <c r="BA217" s="137" t="str">
        <f t="shared" si="875"/>
        <v/>
      </c>
      <c r="BB217" s="137" t="str">
        <f t="shared" si="875"/>
        <v/>
      </c>
      <c r="BC217" s="137" t="str">
        <f t="shared" si="875"/>
        <v/>
      </c>
      <c r="BD217" s="137" t="str">
        <f t="shared" si="875"/>
        <v/>
      </c>
      <c r="BE217" s="137" t="str">
        <f t="shared" si="875"/>
        <v/>
      </c>
      <c r="BF217" s="137" t="str">
        <f t="shared" si="875"/>
        <v/>
      </c>
      <c r="BG217" s="137" t="str">
        <f t="shared" si="875"/>
        <v/>
      </c>
      <c r="BH217" s="137" t="str">
        <f t="shared" si="875"/>
        <v/>
      </c>
      <c r="BI217" s="137" t="str">
        <f t="shared" si="875"/>
        <v/>
      </c>
      <c r="BJ217" s="133">
        <f t="shared" si="875"/>
        <v>15</v>
      </c>
      <c r="BK217" s="137" t="str">
        <f t="shared" si="875"/>
        <v/>
      </c>
      <c r="BL217" s="137" t="str">
        <f t="shared" si="875"/>
        <v/>
      </c>
      <c r="BM217" s="137" t="str">
        <f t="shared" si="875"/>
        <v/>
      </c>
      <c r="BN217" s="137" t="str">
        <f t="shared" si="875"/>
        <v/>
      </c>
      <c r="BO217" s="137" t="str">
        <f t="shared" si="875"/>
        <v/>
      </c>
      <c r="BP217" s="137" t="str">
        <f t="shared" si="875"/>
        <v/>
      </c>
      <c r="BQ217" s="137" t="str">
        <f t="shared" si="875"/>
        <v/>
      </c>
      <c r="BR217" s="137" t="str">
        <f t="shared" si="875"/>
        <v/>
      </c>
      <c r="BS217" s="169" t="str">
        <f t="shared" si="875"/>
        <v/>
      </c>
      <c r="BT217" s="174" t="e">
        <f>$AY217*Assembly!Z$4+$AZ217*Assembly!Z$5+$BA217*Assembly!Z$6+$BB217*Assembly!Z$7+$BC217*Assembly!Z$8+$BD217*Assembly!Z$9+$BE217*Assembly!Z$10+$BF217*Assembly!Z$11+$BG217*Assembly!Z$12+$BH217*Assembly!Z$13+$BI217*Assembly!Z$14+$BJ217*Assembly!Z$15+$BK217*Assembly!Z$16+$BL217*Assembly!Z$17+$BM217*Assembly!Z$18+$BN217*Assembly!Z$19+$BO217*Assembly!Z$20+$BP217*Assembly!Z$21+$BQ217*Assembly!Z$22+$BR217*Assembly!Z$23+$BS217*Assembly!Z$24</f>
        <v>#VALUE!</v>
      </c>
      <c r="BU217" s="133" t="e">
        <f t="shared" si="3"/>
        <v>#VALUE!</v>
      </c>
      <c r="BV217" s="133"/>
      <c r="BW217" s="133" t="e">
        <f>$AY217*Assembly!AD$4+$AZ217*Assembly!AD$5+$BA217*Assembly!AD$6+$BB217*Assembly!AD$7+$BC217*Assembly!AD$8+$BD217*Assembly!AD$9+$BE217*Assembly!AD$10+$BF217*Assembly!AD$11+$BG217*Assembly!AD$12+$BH217*Assembly!AD$13+$BI217*Assembly!AD$14+$BJ217*Assembly!AD$15+$BK217*Assembly!AD$16+$BL217*Assembly!AD$17+$BM217*Assembly!AD$18+$BN217*Assembly!AD$19+$BO217*Assembly!AD$20+$BP217*Assembly!AD$21+$BQ217*Assembly!AD$22+$BR217*Assembly!AD$23+$BS217*Assembly!AD$24</f>
        <v>#VALUE!</v>
      </c>
      <c r="BX217" s="177" t="e">
        <f t="shared" si="4"/>
        <v>#VALUE!</v>
      </c>
      <c r="BY217" s="178" t="e">
        <f t="shared" si="5"/>
        <v>#VALUE!</v>
      </c>
      <c r="BZ217" s="179" t="e">
        <f t="shared" si="6"/>
        <v>#VALUE!</v>
      </c>
      <c r="CA217" s="178" t="e">
        <f t="shared" si="7"/>
        <v>#VALUE!</v>
      </c>
      <c r="CB217" s="133" t="e">
        <f>$AY217*Assembly!Y$4+$AZ217*Assembly!Y$5+$BA217*Assembly!Y$6+$BB217*Assembly!Y$7+$BC217*Assembly!Y$8+$BD217*Assembly!Y$9+$BE217*Assembly!Y$10+$BF217*Assembly!Y$11+$BG217*Assembly!Y$12+$BH217*Assembly!Y$13+$BI217*Assembly!Y$14+$BJ217*Assembly!Y$15+$BK217*Assembly!Y$16+$BL217*Assembly!Y$17+$BM217*Assembly!Y$18+$BN217*Assembly!Y$19+$BO217*Assembly!Y$20+$BP217*Assembly!Y$21+$BQ217*Assembly!Y$22+$BR217*Assembly!Y$23+$BS217*Assembly!Y$24</f>
        <v>#VALUE!</v>
      </c>
      <c r="CC217" s="133" t="e">
        <f t="shared" si="8"/>
        <v>#VALUE!</v>
      </c>
      <c r="CD217" s="130" t="e">
        <f t="shared" si="9"/>
        <v>#VALUE!</v>
      </c>
      <c r="CE217" s="183" t="e">
        <f>$AY217*Assembly!AC$4+$AZ217*Assembly!AC$5+$BA217*Assembly!AC$6+$BB217*Assembly!AC$7+$BC217*Assembly!AC$8+$BD217*Assembly!AC$9+$BE217*Assembly!AC$10+$BF217*Assembly!AC$11+$BG217*Assembly!AC$12+$BH217*Assembly!AC$13+$BI217*Assembly!AC$14+$BJ217*Assembly!AC$15+$BK217*Assembly!AC$16+$BL217*Assembly!AC$17+$BM217*Assembly!AC$18+$BN217*Assembly!AC$19+$BO217*Assembly!AC$20+$BP217*Assembly!AC$21+$BQ217*Assembly!AC$22+$BR217*Assembly!AC$23+$BS217*Assembly!AC$24</f>
        <v>#VALUE!</v>
      </c>
      <c r="CF217" s="145" t="e">
        <f>$AY217*Assembly!M$4+$AZ217*Assembly!M$5+$BA217*Assembly!M$6+$BB217*Assembly!M$7+$BC217*Assembly!M$8+$BD217*Assembly!M$9+$BE217*Assembly!M$10+$BF217*Assembly!M$11+$BG217*Assembly!M$12+$BH217*Assembly!M$13+$BI217*Assembly!M$14+$BJ217*Assembly!M$15+$BK217*Assembly!M$16+$BL217*Assembly!M$17+$BM217*Assembly!M$18+$BN217*Assembly!M$19+$BO217*Assembly!M$20+$BP217*Assembly!M$21+$BQ217*Assembly!M$22+$BR217*Assembly!M$23+$BS217*Assembly!M$24</f>
        <v>#VALUE!</v>
      </c>
      <c r="CG217" s="145" t="e">
        <f>$AY217*Assembly!N$4+$AZ217*Assembly!N$5+$BA217*Assembly!N$6+$BB217*Assembly!N$7+$BC217*Assembly!N$8+$BD217*Assembly!N$9+$BE217*Assembly!N$10+$BF217*Assembly!N$11+$BG217*Assembly!N$12+$BH217*Assembly!N$13+$BI217*Assembly!N$14+$BJ217*Assembly!N$15+$BK217*Assembly!N$16+$BL217*Assembly!N$17+$BM217*Assembly!N$18+$BN217*Assembly!N$19+$BO217*Assembly!N$20+$BP217*Assembly!N$21+$BQ217*Assembly!N$22+$BR217*Assembly!N$23+$BS217*Assembly!N$24</f>
        <v>#VALUE!</v>
      </c>
      <c r="CH217" s="145" t="e">
        <f>$AY217*Assembly!O$4+$AZ217*Assembly!O$5+$BA217*Assembly!O$6+$BB217*Assembly!O$7+$BC217*Assembly!O$8+$BD217*Assembly!O$9+$BE217*Assembly!O$10+$BF217*Assembly!O$11+$BG217*Assembly!O$12+$BH217*Assembly!O$13+$BI217*Assembly!O$14+$BJ217*Assembly!O$15+$BK217*Assembly!O$16+$BL217*Assembly!O$17+$BM217*Assembly!O$18+$BN217*Assembly!O$19+$BO217*Assembly!O$20+$BP217*Assembly!O$21+$BQ217*Assembly!O$22+$BR217*Assembly!O$23+$BS217*Assembly!O$24</f>
        <v>#VALUE!</v>
      </c>
      <c r="CI217" s="140" t="e">
        <f>$AY217*Assembly!P$4+$AZ217*Assembly!P$5+$BA217*Assembly!P$6+$BB217*Assembly!P$7+$BC217*Assembly!P$8+$BD217*Assembly!P$9+$BE217*Assembly!P$10+$BF217*Assembly!P$11+$BG217*Assembly!P$12+$BH217*Assembly!P$13+$BI217*Assembly!P$14+$BJ217*Assembly!P$15+$BK217*Assembly!P$16+$BL217*Assembly!P$17+$BM217*Assembly!P$18+$BN217*Assembly!P$19+$BO217*Assembly!P$20+$BP217*Assembly!P$21+$BQ217*Assembly!P$22+$BR217*Assembly!P$23+$BS217*Assembly!P$24</f>
        <v>#VALUE!</v>
      </c>
      <c r="CJ217" s="140" t="e">
        <f>$AY217*Assembly!Q$4+$AZ217*Assembly!Q$5+$BA217*Assembly!Q$6+$BB217*Assembly!Q$7+$BC217*Assembly!Q$8+$BD217*Assembly!Q$9+$BE217*Assembly!Q$10+$BF217*Assembly!Q$11+$BG217*Assembly!Q$12+$BH217*Assembly!Q$13+$BI217*Assembly!Q$14+$BJ217*Assembly!Q$15+$BK217*Assembly!Q$16+$BL217*Assembly!Q$17+$BM217*Assembly!Q$18+$BN217*Assembly!Q$19+$BO217*Assembly!Q$20+$BP217*Assembly!Q$21+$BQ217*Assembly!Q$22+$BR217*Assembly!Q$23+$BS217*Assembly!Q$24</f>
        <v>#VALUE!</v>
      </c>
      <c r="CK217" s="145" t="e">
        <f>$AY217*Assembly!R$4+$AZ217*Assembly!R$5+$BA217*Assembly!R$6+$BB217*Assembly!R$7+$BC217*Assembly!R$8+$BD217*Assembly!R$9+$BE217*Assembly!R$10+$BF217*Assembly!R$11+$BG217*Assembly!R$12+$BH217*Assembly!R$13+$BI217*Assembly!R$14+$BJ217*Assembly!R$15+$BK217*Assembly!R$16+$BL217*Assembly!R$17+$BM217*Assembly!R$18+$BN217*Assembly!R$19+$BO217*Assembly!R$20+$BP217*Assembly!R$21+$BQ217*Assembly!R$22+$BR217*Assembly!R$23+$BS217*Assembly!R$24</f>
        <v>#VALUE!</v>
      </c>
      <c r="CL217" s="140" t="e">
        <f>$AY217*Assembly!S$4+$AZ217*Assembly!S$5+$BA217*Assembly!S$6+$BB217*Assembly!S$7+$BC217*Assembly!S$8+$BD217*Assembly!S$9+$BE217*Assembly!S$10+$BF217*Assembly!S$11+$BG217*Assembly!S$12+$BH217*Assembly!S$13+$BI217*Assembly!S$14+$BJ217*Assembly!S$15+$BK217*Assembly!S$16+$BL217*Assembly!S$17+$BM217*Assembly!S$18+$BN217*Assembly!S$19+$BO217*Assembly!S$20+$BP217*Assembly!S$21+$BQ217*Assembly!S$22+$BR217*Assembly!S$23+$BS217*Assembly!S$24</f>
        <v>#VALUE!</v>
      </c>
      <c r="CM217" s="140" t="e">
        <f>$AY217*Assembly!T$4+$AZ217*Assembly!T$5+$BA217*Assembly!T$6+$BB217*Assembly!T$7+$BC217*Assembly!T$8+$BD217*Assembly!T$9+$BE217*Assembly!T$10+$BF217*Assembly!T$11+$BG217*Assembly!T$12+$BH217*Assembly!T$13+$BI217*Assembly!T$14+$BJ217*Assembly!T$15+$BK217*Assembly!T$16+$BL217*Assembly!T$17+$BM217*Assembly!T$18+$BN217*Assembly!T$19+$BO217*Assembly!T$20+$BP217*Assembly!T$21+$BQ217*Assembly!T$22+$BR217*Assembly!T$23+$BS217*Assembly!T$24</f>
        <v>#VALUE!</v>
      </c>
      <c r="CN217" s="140" t="e">
        <f>$AY217*Assembly!U$4+$AZ217*Assembly!U$5+$BA217*Assembly!U$6+$BB217*Assembly!U$7+$BC217*Assembly!U$8+$BD217*Assembly!U$9+$BE217*Assembly!U$10+$BF217*Assembly!U$11+$BG217*Assembly!U$12+$BH217*Assembly!U$13+$BI217*Assembly!U$14+$BJ217*Assembly!U$15+$BK217*Assembly!U$16+$BL217*Assembly!U$17+$BM217*Assembly!U$18+$BN217*Assembly!U$19+$BO217*Assembly!U$20+$BP217*Assembly!U$21+$BQ217*Assembly!U$22+$BR217*Assembly!U$23+$BS217*Assembly!U$24</f>
        <v>#VALUE!</v>
      </c>
      <c r="CO217" s="145" t="e">
        <f>$AY217*Assembly!V$4+$AZ217*Assembly!V$5+$BA217*Assembly!V$6+$BB217*Assembly!V$7+$BC217*Assembly!V$8+$BD217*Assembly!V$9+$BE217*Assembly!V$10+$BF217*Assembly!V$11+$BG217*Assembly!V$12+$BH217*Assembly!V$13+$BI217*Assembly!V$14+$BJ217*Assembly!V$15+$BK217*Assembly!V$16+$BL217*Assembly!V$17+$BM217*Assembly!V$18+$BN217*Assembly!V$19+$BO217*Assembly!V$20+$BP217*Assembly!V$21+$BQ217*Assembly!V$22+$BR217*Assembly!V$23+$BS217*Assembly!V$24</f>
        <v>#VALUE!</v>
      </c>
      <c r="CP217" s="145" t="e">
        <f>CF217*Refining!$F$3</f>
        <v>#VALUE!</v>
      </c>
      <c r="CQ217" s="145" t="e">
        <f>CG217*Refining!$F$4</f>
        <v>#VALUE!</v>
      </c>
      <c r="CR217" s="145" t="e">
        <f>CH217*Refining!$F$5</f>
        <v>#VALUE!</v>
      </c>
      <c r="CS217" s="145" t="e">
        <f>CI217*Refining!$F$6</f>
        <v>#VALUE!</v>
      </c>
      <c r="CT217" s="145" t="e">
        <f>CJ217*Refining!$F$7</f>
        <v>#VALUE!</v>
      </c>
      <c r="CU217" s="145" t="e">
        <f>CK217*Refining!$F$8</f>
        <v>#VALUE!</v>
      </c>
      <c r="CV217" s="145" t="e">
        <f>CL217*Refining!$F$9</f>
        <v>#VALUE!</v>
      </c>
      <c r="CW217" s="145" t="e">
        <f>CM217*Refining!$F$10</f>
        <v>#VALUE!</v>
      </c>
      <c r="CX217" s="145" t="e">
        <f>CN217*Refining!$F$11</f>
        <v>#VALUE!</v>
      </c>
      <c r="CY217" s="145" t="e">
        <f>CO217*Refining!$F$12</f>
        <v>#VALUE!</v>
      </c>
      <c r="CZ217" s="185" t="e">
        <f t="shared" ref="CZ217:DS217" si="876">IF(CF217 = 0, "", CF217)</f>
        <v>#VALUE!</v>
      </c>
      <c r="DA217" s="189" t="e">
        <f t="shared" si="876"/>
        <v>#VALUE!</v>
      </c>
      <c r="DB217" s="189" t="e">
        <f t="shared" si="876"/>
        <v>#VALUE!</v>
      </c>
      <c r="DC217" s="186" t="e">
        <f t="shared" si="876"/>
        <v>#VALUE!</v>
      </c>
      <c r="DD217" s="186" t="e">
        <f t="shared" si="876"/>
        <v>#VALUE!</v>
      </c>
      <c r="DE217" s="186" t="e">
        <f t="shared" si="876"/>
        <v>#VALUE!</v>
      </c>
      <c r="DF217" s="186" t="e">
        <f t="shared" si="876"/>
        <v>#VALUE!</v>
      </c>
      <c r="DG217" s="186" t="e">
        <f t="shared" si="876"/>
        <v>#VALUE!</v>
      </c>
      <c r="DH217" s="186" t="e">
        <f t="shared" si="876"/>
        <v>#VALUE!</v>
      </c>
      <c r="DI217" s="187" t="e">
        <f t="shared" si="876"/>
        <v>#VALUE!</v>
      </c>
      <c r="DJ217" s="185" t="e">
        <f t="shared" si="876"/>
        <v>#VALUE!</v>
      </c>
      <c r="DK217" s="189" t="e">
        <f t="shared" si="876"/>
        <v>#VALUE!</v>
      </c>
      <c r="DL217" s="189" t="e">
        <f t="shared" si="876"/>
        <v>#VALUE!</v>
      </c>
      <c r="DM217" s="186" t="e">
        <f t="shared" si="876"/>
        <v>#VALUE!</v>
      </c>
      <c r="DN217" s="211" t="e">
        <f t="shared" si="876"/>
        <v>#VALUE!</v>
      </c>
      <c r="DO217" s="186" t="e">
        <f t="shared" si="876"/>
        <v>#VALUE!</v>
      </c>
      <c r="DP217" s="186" t="e">
        <f t="shared" si="876"/>
        <v>#VALUE!</v>
      </c>
      <c r="DQ217" s="186" t="e">
        <f t="shared" si="876"/>
        <v>#VALUE!</v>
      </c>
      <c r="DR217" s="186" t="e">
        <f t="shared" si="876"/>
        <v>#VALUE!</v>
      </c>
      <c r="DS217" s="187" t="e">
        <f t="shared" si="876"/>
        <v>#VALUE!</v>
      </c>
      <c r="DT217" s="185" t="e">
        <f t="shared" si="11"/>
        <v>#VALUE!</v>
      </c>
      <c r="DU217" s="189" t="e">
        <f t="shared" si="12"/>
        <v>#VALUE!</v>
      </c>
      <c r="DV217" s="133" t="e">
        <f>CZ217*'Ores &amp; Ingots'!$C$3+DA217*'Ores &amp; Ingots'!$C$4+DB217*'Ores &amp; Ingots'!$C$5+DC217*'Ores &amp; Ingots'!$C$6+DD217*'Ores &amp; Ingots'!$C$7+DE217*'Ores &amp; Ingots'!$C$8+DF217*'Ores &amp; Ingots'!$C$9+DG217*'Ores &amp; Ingots'!$C$10+DH217*'Ores &amp; Ingots'!$C$11+DI217*'Ores &amp; Ingots'!$C$12</f>
        <v>#VALUE!</v>
      </c>
      <c r="DW217" s="133" t="e">
        <f>DJ217*'Ores &amp; Ingots'!$B$3+DK217*'Ores &amp; Ingots'!$B$4+DL217*'Ores &amp; Ingots'!$B$5+DM217*'Ores &amp; Ingots'!$B$6+DN217*'Ores &amp; Ingots'!$B$7+DO217*'Ores &amp; Ingots'!$B$8+DP217*'Ores &amp; Ingots'!$B$9+DQ217*'Ores &amp; Ingots'!$B$10+DR217*'Ores &amp; Ingots'!$B$11+DS217*'Ores &amp; Ingots'!$B$12</f>
        <v>#VALUE!</v>
      </c>
      <c r="DX217" s="189" t="e">
        <f>CZ217*Refining!$G$3+DA217*Refining!$G$4+DB217*Refining!$G$5+DC217*Refining!$G$6+DD217*Refining!$G$7+DE217*Refining!$G$8+DF217*Refining!$G$9+DG217*Refining!$G$10+DH217*Refining!$G$11+DI217*Refining!$G$12</f>
        <v>#VALUE!</v>
      </c>
      <c r="DY217" s="189" t="e">
        <f t="shared" si="13"/>
        <v>#VALUE!</v>
      </c>
      <c r="DZ217" s="192" t="e">
        <f t="shared" si="14"/>
        <v>#VALUE!</v>
      </c>
      <c r="EA217" s="185" t="e">
        <f t="shared" si="15"/>
        <v>#VALUE!</v>
      </c>
      <c r="EB217" s="194" t="e">
        <f t="shared" ref="EB217:EC217" si="877">EA217/60</f>
        <v>#VALUE!</v>
      </c>
      <c r="EC217" s="194" t="e">
        <f t="shared" si="877"/>
        <v>#VALUE!</v>
      </c>
      <c r="ED217" s="185" t="e">
        <f t="shared" si="17"/>
        <v>#VALUE!</v>
      </c>
      <c r="EE217" s="194" t="e">
        <f t="shared" ref="EE217:EF217" si="878">ED217/1000</f>
        <v>#VALUE!</v>
      </c>
      <c r="EF217" s="196" t="e">
        <f t="shared" si="878"/>
        <v>#VALUE!</v>
      </c>
      <c r="EG217" s="130" t="e">
        <f t="shared" si="19"/>
        <v>#VALUE!</v>
      </c>
      <c r="EH217" s="132" t="e">
        <f t="shared" si="20"/>
        <v>#VALUE!</v>
      </c>
      <c r="EI217" s="133" t="s">
        <v>28</v>
      </c>
    </row>
    <row r="218" spans="1:139" ht="12.75" x14ac:dyDescent="0.2">
      <c r="A218" s="864"/>
      <c r="B218" s="365" t="s">
        <v>417</v>
      </c>
      <c r="C218" s="137" t="s">
        <v>156</v>
      </c>
      <c r="D218" s="137">
        <v>1</v>
      </c>
      <c r="E218" s="137">
        <v>1</v>
      </c>
      <c r="F218" s="137">
        <v>1</v>
      </c>
      <c r="G218" s="139">
        <f t="shared" si="0"/>
        <v>15.625</v>
      </c>
      <c r="H218" s="140">
        <v>5</v>
      </c>
      <c r="I218" s="140">
        <v>12.5</v>
      </c>
      <c r="J218" s="140">
        <f>H218/Main!$D$9</f>
        <v>1</v>
      </c>
      <c r="K218" s="140">
        <f>I218/Main!$D$10</f>
        <v>6.25</v>
      </c>
      <c r="L218" s="140">
        <f t="shared" si="1"/>
        <v>6.25</v>
      </c>
      <c r="M218" s="140">
        <v>1</v>
      </c>
      <c r="N218" s="143"/>
      <c r="O218" s="143"/>
      <c r="P218" s="143"/>
      <c r="Q218" s="145"/>
      <c r="R218" s="143"/>
      <c r="S218" s="146"/>
      <c r="T218" s="146"/>
      <c r="U218" s="143"/>
      <c r="V218" s="143"/>
      <c r="W218" s="146"/>
      <c r="X218" s="146"/>
      <c r="Y218" s="143"/>
      <c r="Z218" s="143"/>
      <c r="AA218" s="143"/>
      <c r="AB218" s="143"/>
      <c r="AC218" s="362" t="s">
        <v>28</v>
      </c>
      <c r="AD218" s="167">
        <v>35</v>
      </c>
      <c r="AE218" s="133">
        <v>0</v>
      </c>
      <c r="AF218" s="133">
        <v>0</v>
      </c>
      <c r="AG218" s="133">
        <v>0</v>
      </c>
      <c r="AH218" s="133">
        <v>0</v>
      </c>
      <c r="AI218" s="133">
        <v>0</v>
      </c>
      <c r="AJ218" s="133">
        <v>0</v>
      </c>
      <c r="AK218" s="133">
        <v>0</v>
      </c>
      <c r="AL218" s="133">
        <v>0</v>
      </c>
      <c r="AM218" s="133">
        <v>0</v>
      </c>
      <c r="AN218" s="133">
        <v>0</v>
      </c>
      <c r="AO218" s="133">
        <v>6</v>
      </c>
      <c r="AP218" s="133">
        <v>0</v>
      </c>
      <c r="AQ218" s="133">
        <v>0</v>
      </c>
      <c r="AR218" s="133">
        <v>0</v>
      </c>
      <c r="AS218" s="133">
        <v>0</v>
      </c>
      <c r="AT218" s="133">
        <v>0</v>
      </c>
      <c r="AU218" s="133">
        <v>0</v>
      </c>
      <c r="AV218" s="133">
        <v>0</v>
      </c>
      <c r="AW218" s="133">
        <v>0</v>
      </c>
      <c r="AX218" s="133">
        <v>0</v>
      </c>
      <c r="AY218" s="406">
        <f t="shared" ref="AY218:BS218" si="879">IF(AD218 = 0, "", AD218)</f>
        <v>35</v>
      </c>
      <c r="AZ218" s="137" t="str">
        <f t="shared" si="879"/>
        <v/>
      </c>
      <c r="BA218" s="137" t="str">
        <f t="shared" si="879"/>
        <v/>
      </c>
      <c r="BB218" s="137" t="str">
        <f t="shared" si="879"/>
        <v/>
      </c>
      <c r="BC218" s="137" t="str">
        <f t="shared" si="879"/>
        <v/>
      </c>
      <c r="BD218" s="137" t="str">
        <f t="shared" si="879"/>
        <v/>
      </c>
      <c r="BE218" s="137" t="str">
        <f t="shared" si="879"/>
        <v/>
      </c>
      <c r="BF218" s="137" t="str">
        <f t="shared" si="879"/>
        <v/>
      </c>
      <c r="BG218" s="137" t="str">
        <f t="shared" si="879"/>
        <v/>
      </c>
      <c r="BH218" s="137" t="str">
        <f t="shared" si="879"/>
        <v/>
      </c>
      <c r="BI218" s="137" t="str">
        <f t="shared" si="879"/>
        <v/>
      </c>
      <c r="BJ218" s="133">
        <f t="shared" si="879"/>
        <v>6</v>
      </c>
      <c r="BK218" s="137" t="str">
        <f t="shared" si="879"/>
        <v/>
      </c>
      <c r="BL218" s="137" t="str">
        <f t="shared" si="879"/>
        <v/>
      </c>
      <c r="BM218" s="137" t="str">
        <f t="shared" si="879"/>
        <v/>
      </c>
      <c r="BN218" s="137" t="str">
        <f t="shared" si="879"/>
        <v/>
      </c>
      <c r="BO218" s="137" t="str">
        <f t="shared" si="879"/>
        <v/>
      </c>
      <c r="BP218" s="137" t="str">
        <f t="shared" si="879"/>
        <v/>
      </c>
      <c r="BQ218" s="137" t="str">
        <f t="shared" si="879"/>
        <v/>
      </c>
      <c r="BR218" s="137" t="str">
        <f t="shared" si="879"/>
        <v/>
      </c>
      <c r="BS218" s="169" t="str">
        <f t="shared" si="879"/>
        <v/>
      </c>
      <c r="BT218" s="174" t="e">
        <f>$AY218*Assembly!Z$4+$AZ218*Assembly!Z$5+$BA218*Assembly!Z$6+$BB218*Assembly!Z$7+$BC218*Assembly!Z$8+$BD218*Assembly!Z$9+$BE218*Assembly!Z$10+$BF218*Assembly!Z$11+$BG218*Assembly!Z$12+$BH218*Assembly!Z$13+$BI218*Assembly!Z$14+$BJ218*Assembly!Z$15+$BK218*Assembly!Z$16+$BL218*Assembly!Z$17+$BM218*Assembly!Z$18+$BN218*Assembly!Z$19+$BO218*Assembly!Z$20+$BP218*Assembly!Z$21+$BQ218*Assembly!Z$22+$BR218*Assembly!Z$23+$BS218*Assembly!Z$24</f>
        <v>#VALUE!</v>
      </c>
      <c r="BU218" s="133" t="e">
        <f t="shared" si="3"/>
        <v>#VALUE!</v>
      </c>
      <c r="BV218" s="133"/>
      <c r="BW218" s="133" t="e">
        <f>$AY218*Assembly!AD$4+$AZ218*Assembly!AD$5+$BA218*Assembly!AD$6+$BB218*Assembly!AD$7+$BC218*Assembly!AD$8+$BD218*Assembly!AD$9+$BE218*Assembly!AD$10+$BF218*Assembly!AD$11+$BG218*Assembly!AD$12+$BH218*Assembly!AD$13+$BI218*Assembly!AD$14+$BJ218*Assembly!AD$15+$BK218*Assembly!AD$16+$BL218*Assembly!AD$17+$BM218*Assembly!AD$18+$BN218*Assembly!AD$19+$BO218*Assembly!AD$20+$BP218*Assembly!AD$21+$BQ218*Assembly!AD$22+$BR218*Assembly!AD$23+$BS218*Assembly!AD$24</f>
        <v>#VALUE!</v>
      </c>
      <c r="BX218" s="177" t="e">
        <f t="shared" si="4"/>
        <v>#VALUE!</v>
      </c>
      <c r="BY218" s="178" t="e">
        <f t="shared" si="5"/>
        <v>#VALUE!</v>
      </c>
      <c r="BZ218" s="179" t="e">
        <f t="shared" si="6"/>
        <v>#VALUE!</v>
      </c>
      <c r="CA218" s="178" t="e">
        <f t="shared" si="7"/>
        <v>#VALUE!</v>
      </c>
      <c r="CB218" s="133" t="e">
        <f>$AY218*Assembly!Y$4+$AZ218*Assembly!Y$5+$BA218*Assembly!Y$6+$BB218*Assembly!Y$7+$BC218*Assembly!Y$8+$BD218*Assembly!Y$9+$BE218*Assembly!Y$10+$BF218*Assembly!Y$11+$BG218*Assembly!Y$12+$BH218*Assembly!Y$13+$BI218*Assembly!Y$14+$BJ218*Assembly!Y$15+$BK218*Assembly!Y$16+$BL218*Assembly!Y$17+$BM218*Assembly!Y$18+$BN218*Assembly!Y$19+$BO218*Assembly!Y$20+$BP218*Assembly!Y$21+$BQ218*Assembly!Y$22+$BR218*Assembly!Y$23+$BS218*Assembly!Y$24</f>
        <v>#VALUE!</v>
      </c>
      <c r="CC218" s="133" t="e">
        <f t="shared" si="8"/>
        <v>#VALUE!</v>
      </c>
      <c r="CD218" s="130" t="e">
        <f t="shared" si="9"/>
        <v>#VALUE!</v>
      </c>
      <c r="CE218" s="183" t="e">
        <f>$AY218*Assembly!AC$4+$AZ218*Assembly!AC$5+$BA218*Assembly!AC$6+$BB218*Assembly!AC$7+$BC218*Assembly!AC$8+$BD218*Assembly!AC$9+$BE218*Assembly!AC$10+$BF218*Assembly!AC$11+$BG218*Assembly!AC$12+$BH218*Assembly!AC$13+$BI218*Assembly!AC$14+$BJ218*Assembly!AC$15+$BK218*Assembly!AC$16+$BL218*Assembly!AC$17+$BM218*Assembly!AC$18+$BN218*Assembly!AC$19+$BO218*Assembly!AC$20+$BP218*Assembly!AC$21+$BQ218*Assembly!AC$22+$BR218*Assembly!AC$23+$BS218*Assembly!AC$24</f>
        <v>#VALUE!</v>
      </c>
      <c r="CF218" s="145" t="e">
        <f>$AY218*Assembly!M$4+$AZ218*Assembly!M$5+$BA218*Assembly!M$6+$BB218*Assembly!M$7+$BC218*Assembly!M$8+$BD218*Assembly!M$9+$BE218*Assembly!M$10+$BF218*Assembly!M$11+$BG218*Assembly!M$12+$BH218*Assembly!M$13+$BI218*Assembly!M$14+$BJ218*Assembly!M$15+$BK218*Assembly!M$16+$BL218*Assembly!M$17+$BM218*Assembly!M$18+$BN218*Assembly!M$19+$BO218*Assembly!M$20+$BP218*Assembly!M$21+$BQ218*Assembly!M$22+$BR218*Assembly!M$23+$BS218*Assembly!M$24</f>
        <v>#VALUE!</v>
      </c>
      <c r="CG218" s="145" t="e">
        <f>$AY218*Assembly!N$4+$AZ218*Assembly!N$5+$BA218*Assembly!N$6+$BB218*Assembly!N$7+$BC218*Assembly!N$8+$BD218*Assembly!N$9+$BE218*Assembly!N$10+$BF218*Assembly!N$11+$BG218*Assembly!N$12+$BH218*Assembly!N$13+$BI218*Assembly!N$14+$BJ218*Assembly!N$15+$BK218*Assembly!N$16+$BL218*Assembly!N$17+$BM218*Assembly!N$18+$BN218*Assembly!N$19+$BO218*Assembly!N$20+$BP218*Assembly!N$21+$BQ218*Assembly!N$22+$BR218*Assembly!N$23+$BS218*Assembly!N$24</f>
        <v>#VALUE!</v>
      </c>
      <c r="CH218" s="145" t="e">
        <f>$AY218*Assembly!O$4+$AZ218*Assembly!O$5+$BA218*Assembly!O$6+$BB218*Assembly!O$7+$BC218*Assembly!O$8+$BD218*Assembly!O$9+$BE218*Assembly!O$10+$BF218*Assembly!O$11+$BG218*Assembly!O$12+$BH218*Assembly!O$13+$BI218*Assembly!O$14+$BJ218*Assembly!O$15+$BK218*Assembly!O$16+$BL218*Assembly!O$17+$BM218*Assembly!O$18+$BN218*Assembly!O$19+$BO218*Assembly!O$20+$BP218*Assembly!O$21+$BQ218*Assembly!O$22+$BR218*Assembly!O$23+$BS218*Assembly!O$24</f>
        <v>#VALUE!</v>
      </c>
      <c r="CI218" s="140" t="e">
        <f>$AY218*Assembly!P$4+$AZ218*Assembly!P$5+$BA218*Assembly!P$6+$BB218*Assembly!P$7+$BC218*Assembly!P$8+$BD218*Assembly!P$9+$BE218*Assembly!P$10+$BF218*Assembly!P$11+$BG218*Assembly!P$12+$BH218*Assembly!P$13+$BI218*Assembly!P$14+$BJ218*Assembly!P$15+$BK218*Assembly!P$16+$BL218*Assembly!P$17+$BM218*Assembly!P$18+$BN218*Assembly!P$19+$BO218*Assembly!P$20+$BP218*Assembly!P$21+$BQ218*Assembly!P$22+$BR218*Assembly!P$23+$BS218*Assembly!P$24</f>
        <v>#VALUE!</v>
      </c>
      <c r="CJ218" s="140" t="e">
        <f>$AY218*Assembly!Q$4+$AZ218*Assembly!Q$5+$BA218*Assembly!Q$6+$BB218*Assembly!Q$7+$BC218*Assembly!Q$8+$BD218*Assembly!Q$9+$BE218*Assembly!Q$10+$BF218*Assembly!Q$11+$BG218*Assembly!Q$12+$BH218*Assembly!Q$13+$BI218*Assembly!Q$14+$BJ218*Assembly!Q$15+$BK218*Assembly!Q$16+$BL218*Assembly!Q$17+$BM218*Assembly!Q$18+$BN218*Assembly!Q$19+$BO218*Assembly!Q$20+$BP218*Assembly!Q$21+$BQ218*Assembly!Q$22+$BR218*Assembly!Q$23+$BS218*Assembly!Q$24</f>
        <v>#VALUE!</v>
      </c>
      <c r="CK218" s="145" t="e">
        <f>$AY218*Assembly!R$4+$AZ218*Assembly!R$5+$BA218*Assembly!R$6+$BB218*Assembly!R$7+$BC218*Assembly!R$8+$BD218*Assembly!R$9+$BE218*Assembly!R$10+$BF218*Assembly!R$11+$BG218*Assembly!R$12+$BH218*Assembly!R$13+$BI218*Assembly!R$14+$BJ218*Assembly!R$15+$BK218*Assembly!R$16+$BL218*Assembly!R$17+$BM218*Assembly!R$18+$BN218*Assembly!R$19+$BO218*Assembly!R$20+$BP218*Assembly!R$21+$BQ218*Assembly!R$22+$BR218*Assembly!R$23+$BS218*Assembly!R$24</f>
        <v>#VALUE!</v>
      </c>
      <c r="CL218" s="140" t="e">
        <f>$AY218*Assembly!S$4+$AZ218*Assembly!S$5+$BA218*Assembly!S$6+$BB218*Assembly!S$7+$BC218*Assembly!S$8+$BD218*Assembly!S$9+$BE218*Assembly!S$10+$BF218*Assembly!S$11+$BG218*Assembly!S$12+$BH218*Assembly!S$13+$BI218*Assembly!S$14+$BJ218*Assembly!S$15+$BK218*Assembly!S$16+$BL218*Assembly!S$17+$BM218*Assembly!S$18+$BN218*Assembly!S$19+$BO218*Assembly!S$20+$BP218*Assembly!S$21+$BQ218*Assembly!S$22+$BR218*Assembly!S$23+$BS218*Assembly!S$24</f>
        <v>#VALUE!</v>
      </c>
      <c r="CM218" s="140" t="e">
        <f>$AY218*Assembly!T$4+$AZ218*Assembly!T$5+$BA218*Assembly!T$6+$BB218*Assembly!T$7+$BC218*Assembly!T$8+$BD218*Assembly!T$9+$BE218*Assembly!T$10+$BF218*Assembly!T$11+$BG218*Assembly!T$12+$BH218*Assembly!T$13+$BI218*Assembly!T$14+$BJ218*Assembly!T$15+$BK218*Assembly!T$16+$BL218*Assembly!T$17+$BM218*Assembly!T$18+$BN218*Assembly!T$19+$BO218*Assembly!T$20+$BP218*Assembly!T$21+$BQ218*Assembly!T$22+$BR218*Assembly!T$23+$BS218*Assembly!T$24</f>
        <v>#VALUE!</v>
      </c>
      <c r="CN218" s="140" t="e">
        <f>$AY218*Assembly!U$4+$AZ218*Assembly!U$5+$BA218*Assembly!U$6+$BB218*Assembly!U$7+$BC218*Assembly!U$8+$BD218*Assembly!U$9+$BE218*Assembly!U$10+$BF218*Assembly!U$11+$BG218*Assembly!U$12+$BH218*Assembly!U$13+$BI218*Assembly!U$14+$BJ218*Assembly!U$15+$BK218*Assembly!U$16+$BL218*Assembly!U$17+$BM218*Assembly!U$18+$BN218*Assembly!U$19+$BO218*Assembly!U$20+$BP218*Assembly!U$21+$BQ218*Assembly!U$22+$BR218*Assembly!U$23+$BS218*Assembly!U$24</f>
        <v>#VALUE!</v>
      </c>
      <c r="CO218" s="145" t="e">
        <f>$AY218*Assembly!V$4+$AZ218*Assembly!V$5+$BA218*Assembly!V$6+$BB218*Assembly!V$7+$BC218*Assembly!V$8+$BD218*Assembly!V$9+$BE218*Assembly!V$10+$BF218*Assembly!V$11+$BG218*Assembly!V$12+$BH218*Assembly!V$13+$BI218*Assembly!V$14+$BJ218*Assembly!V$15+$BK218*Assembly!V$16+$BL218*Assembly!V$17+$BM218*Assembly!V$18+$BN218*Assembly!V$19+$BO218*Assembly!V$20+$BP218*Assembly!V$21+$BQ218*Assembly!V$22+$BR218*Assembly!V$23+$BS218*Assembly!V$24</f>
        <v>#VALUE!</v>
      </c>
      <c r="CP218" s="145" t="e">
        <f>CF218*Refining!$F$3</f>
        <v>#VALUE!</v>
      </c>
      <c r="CQ218" s="145" t="e">
        <f>CG218*Refining!$F$4</f>
        <v>#VALUE!</v>
      </c>
      <c r="CR218" s="145" t="e">
        <f>CH218*Refining!$F$5</f>
        <v>#VALUE!</v>
      </c>
      <c r="CS218" s="145" t="e">
        <f>CI218*Refining!$F$6</f>
        <v>#VALUE!</v>
      </c>
      <c r="CT218" s="145" t="e">
        <f>CJ218*Refining!$F$7</f>
        <v>#VALUE!</v>
      </c>
      <c r="CU218" s="145" t="e">
        <f>CK218*Refining!$F$8</f>
        <v>#VALUE!</v>
      </c>
      <c r="CV218" s="145" t="e">
        <f>CL218*Refining!$F$9</f>
        <v>#VALUE!</v>
      </c>
      <c r="CW218" s="145" t="e">
        <f>CM218*Refining!$F$10</f>
        <v>#VALUE!</v>
      </c>
      <c r="CX218" s="145" t="e">
        <f>CN218*Refining!$F$11</f>
        <v>#VALUE!</v>
      </c>
      <c r="CY218" s="145" t="e">
        <f>CO218*Refining!$F$12</f>
        <v>#VALUE!</v>
      </c>
      <c r="CZ218" s="185" t="e">
        <f t="shared" ref="CZ218:DS218" si="880">IF(CF218 = 0, "", CF218)</f>
        <v>#VALUE!</v>
      </c>
      <c r="DA218" s="189" t="e">
        <f t="shared" si="880"/>
        <v>#VALUE!</v>
      </c>
      <c r="DB218" s="189" t="e">
        <f t="shared" si="880"/>
        <v>#VALUE!</v>
      </c>
      <c r="DC218" s="186" t="e">
        <f t="shared" si="880"/>
        <v>#VALUE!</v>
      </c>
      <c r="DD218" s="186" t="e">
        <f t="shared" si="880"/>
        <v>#VALUE!</v>
      </c>
      <c r="DE218" s="186" t="e">
        <f t="shared" si="880"/>
        <v>#VALUE!</v>
      </c>
      <c r="DF218" s="186" t="e">
        <f t="shared" si="880"/>
        <v>#VALUE!</v>
      </c>
      <c r="DG218" s="186" t="e">
        <f t="shared" si="880"/>
        <v>#VALUE!</v>
      </c>
      <c r="DH218" s="186" t="e">
        <f t="shared" si="880"/>
        <v>#VALUE!</v>
      </c>
      <c r="DI218" s="187" t="e">
        <f t="shared" si="880"/>
        <v>#VALUE!</v>
      </c>
      <c r="DJ218" s="185" t="e">
        <f t="shared" si="880"/>
        <v>#VALUE!</v>
      </c>
      <c r="DK218" s="189" t="e">
        <f t="shared" si="880"/>
        <v>#VALUE!</v>
      </c>
      <c r="DL218" s="189" t="e">
        <f t="shared" si="880"/>
        <v>#VALUE!</v>
      </c>
      <c r="DM218" s="186" t="e">
        <f t="shared" si="880"/>
        <v>#VALUE!</v>
      </c>
      <c r="DN218" s="211" t="e">
        <f t="shared" si="880"/>
        <v>#VALUE!</v>
      </c>
      <c r="DO218" s="186" t="e">
        <f t="shared" si="880"/>
        <v>#VALUE!</v>
      </c>
      <c r="DP218" s="186" t="e">
        <f t="shared" si="880"/>
        <v>#VALUE!</v>
      </c>
      <c r="DQ218" s="186" t="e">
        <f t="shared" si="880"/>
        <v>#VALUE!</v>
      </c>
      <c r="DR218" s="186" t="e">
        <f t="shared" si="880"/>
        <v>#VALUE!</v>
      </c>
      <c r="DS218" s="187" t="e">
        <f t="shared" si="880"/>
        <v>#VALUE!</v>
      </c>
      <c r="DT218" s="185" t="e">
        <f t="shared" si="11"/>
        <v>#VALUE!</v>
      </c>
      <c r="DU218" s="189" t="e">
        <f t="shared" si="12"/>
        <v>#VALUE!</v>
      </c>
      <c r="DV218" s="133" t="e">
        <f>CZ218*'Ores &amp; Ingots'!$C$3+DA218*'Ores &amp; Ingots'!$C$4+DB218*'Ores &amp; Ingots'!$C$5+DC218*'Ores &amp; Ingots'!$C$6+DD218*'Ores &amp; Ingots'!$C$7+DE218*'Ores &amp; Ingots'!$C$8+DF218*'Ores &amp; Ingots'!$C$9+DG218*'Ores &amp; Ingots'!$C$10+DH218*'Ores &amp; Ingots'!$C$11+DI218*'Ores &amp; Ingots'!$C$12</f>
        <v>#VALUE!</v>
      </c>
      <c r="DW218" s="133" t="e">
        <f>DJ218*'Ores &amp; Ingots'!$B$3+DK218*'Ores &amp; Ingots'!$B$4+DL218*'Ores &amp; Ingots'!$B$5+DM218*'Ores &amp; Ingots'!$B$6+DN218*'Ores &amp; Ingots'!$B$7+DO218*'Ores &amp; Ingots'!$B$8+DP218*'Ores &amp; Ingots'!$B$9+DQ218*'Ores &amp; Ingots'!$B$10+DR218*'Ores &amp; Ingots'!$B$11+DS218*'Ores &amp; Ingots'!$B$12</f>
        <v>#VALUE!</v>
      </c>
      <c r="DX218" s="189" t="e">
        <f>CZ218*Refining!$G$3+DA218*Refining!$G$4+DB218*Refining!$G$5+DC218*Refining!$G$6+DD218*Refining!$G$7+DE218*Refining!$G$8+DF218*Refining!$G$9+DG218*Refining!$G$10+DH218*Refining!$G$11+DI218*Refining!$G$12</f>
        <v>#VALUE!</v>
      </c>
      <c r="DY218" s="189" t="e">
        <f t="shared" si="13"/>
        <v>#VALUE!</v>
      </c>
      <c r="DZ218" s="192" t="e">
        <f t="shared" si="14"/>
        <v>#VALUE!</v>
      </c>
      <c r="EA218" s="185" t="e">
        <f t="shared" si="15"/>
        <v>#VALUE!</v>
      </c>
      <c r="EB218" s="194" t="e">
        <f t="shared" ref="EB218:EC218" si="881">EA218/60</f>
        <v>#VALUE!</v>
      </c>
      <c r="EC218" s="194" t="e">
        <f t="shared" si="881"/>
        <v>#VALUE!</v>
      </c>
      <c r="ED218" s="185" t="e">
        <f t="shared" si="17"/>
        <v>#VALUE!</v>
      </c>
      <c r="EE218" s="194" t="e">
        <f t="shared" ref="EE218:EF218" si="882">ED218/1000</f>
        <v>#VALUE!</v>
      </c>
      <c r="EF218" s="196" t="e">
        <f t="shared" si="882"/>
        <v>#VALUE!</v>
      </c>
      <c r="EG218" s="130" t="e">
        <f t="shared" si="19"/>
        <v>#VALUE!</v>
      </c>
      <c r="EH218" s="132" t="e">
        <f t="shared" si="20"/>
        <v>#VALUE!</v>
      </c>
      <c r="EI218" s="133" t="s">
        <v>28</v>
      </c>
    </row>
    <row r="219" spans="1:139" ht="12.75" x14ac:dyDescent="0.2">
      <c r="A219" s="864"/>
      <c r="B219" s="365" t="s">
        <v>418</v>
      </c>
      <c r="C219" s="137" t="s">
        <v>156</v>
      </c>
      <c r="D219" s="137">
        <v>1</v>
      </c>
      <c r="E219" s="137">
        <v>1</v>
      </c>
      <c r="F219" s="137">
        <v>1</v>
      </c>
      <c r="G219" s="139">
        <f t="shared" si="0"/>
        <v>15.625</v>
      </c>
      <c r="H219" s="140">
        <v>8</v>
      </c>
      <c r="I219" s="140">
        <v>20</v>
      </c>
      <c r="J219" s="140">
        <f>H219/Main!$D$9</f>
        <v>1.6</v>
      </c>
      <c r="K219" s="140">
        <f>I219/Main!$D$10</f>
        <v>10</v>
      </c>
      <c r="L219" s="140">
        <f t="shared" si="1"/>
        <v>6.25</v>
      </c>
      <c r="M219" s="140">
        <v>1</v>
      </c>
      <c r="N219" s="143"/>
      <c r="O219" s="143"/>
      <c r="P219" s="143"/>
      <c r="Q219" s="145"/>
      <c r="R219" s="143"/>
      <c r="S219" s="146"/>
      <c r="T219" s="146"/>
      <c r="U219" s="143"/>
      <c r="V219" s="143"/>
      <c r="W219" s="146"/>
      <c r="X219" s="146"/>
      <c r="Y219" s="143"/>
      <c r="Z219" s="143"/>
      <c r="AA219" s="143"/>
      <c r="AB219" s="143"/>
      <c r="AC219" s="362" t="s">
        <v>28</v>
      </c>
      <c r="AD219" s="167">
        <v>112</v>
      </c>
      <c r="AE219" s="133">
        <v>0</v>
      </c>
      <c r="AF219" s="133">
        <v>0</v>
      </c>
      <c r="AG219" s="133">
        <v>0</v>
      </c>
      <c r="AH219" s="133">
        <v>0</v>
      </c>
      <c r="AI219" s="133">
        <v>0</v>
      </c>
      <c r="AJ219" s="133">
        <v>0</v>
      </c>
      <c r="AK219" s="133">
        <v>0</v>
      </c>
      <c r="AL219" s="133">
        <v>0</v>
      </c>
      <c r="AM219" s="133">
        <v>0</v>
      </c>
      <c r="AN219" s="133">
        <v>0</v>
      </c>
      <c r="AO219" s="133">
        <v>40</v>
      </c>
      <c r="AP219" s="133">
        <v>0</v>
      </c>
      <c r="AQ219" s="133">
        <v>0</v>
      </c>
      <c r="AR219" s="133">
        <v>0</v>
      </c>
      <c r="AS219" s="133">
        <v>0</v>
      </c>
      <c r="AT219" s="133">
        <v>0</v>
      </c>
      <c r="AU219" s="133">
        <v>0</v>
      </c>
      <c r="AV219" s="133">
        <v>0</v>
      </c>
      <c r="AW219" s="133">
        <v>0</v>
      </c>
      <c r="AX219" s="133">
        <v>0</v>
      </c>
      <c r="AY219" s="406">
        <f t="shared" ref="AY219:BS219" si="883">IF(AD219 = 0, "", AD219)</f>
        <v>112</v>
      </c>
      <c r="AZ219" s="137" t="str">
        <f t="shared" si="883"/>
        <v/>
      </c>
      <c r="BA219" s="137" t="str">
        <f t="shared" si="883"/>
        <v/>
      </c>
      <c r="BB219" s="137" t="str">
        <f t="shared" si="883"/>
        <v/>
      </c>
      <c r="BC219" s="137" t="str">
        <f t="shared" si="883"/>
        <v/>
      </c>
      <c r="BD219" s="137" t="str">
        <f t="shared" si="883"/>
        <v/>
      </c>
      <c r="BE219" s="137" t="str">
        <f t="shared" si="883"/>
        <v/>
      </c>
      <c r="BF219" s="137" t="str">
        <f t="shared" si="883"/>
        <v/>
      </c>
      <c r="BG219" s="137" t="str">
        <f t="shared" si="883"/>
        <v/>
      </c>
      <c r="BH219" s="137" t="str">
        <f t="shared" si="883"/>
        <v/>
      </c>
      <c r="BI219" s="137" t="str">
        <f t="shared" si="883"/>
        <v/>
      </c>
      <c r="BJ219" s="133">
        <f t="shared" si="883"/>
        <v>40</v>
      </c>
      <c r="BK219" s="137" t="str">
        <f t="shared" si="883"/>
        <v/>
      </c>
      <c r="BL219" s="137" t="str">
        <f t="shared" si="883"/>
        <v/>
      </c>
      <c r="BM219" s="137" t="str">
        <f t="shared" si="883"/>
        <v/>
      </c>
      <c r="BN219" s="137" t="str">
        <f t="shared" si="883"/>
        <v/>
      </c>
      <c r="BO219" s="137" t="str">
        <f t="shared" si="883"/>
        <v/>
      </c>
      <c r="BP219" s="137" t="str">
        <f t="shared" si="883"/>
        <v/>
      </c>
      <c r="BQ219" s="137" t="str">
        <f t="shared" si="883"/>
        <v/>
      </c>
      <c r="BR219" s="137" t="str">
        <f t="shared" si="883"/>
        <v/>
      </c>
      <c r="BS219" s="169" t="str">
        <f t="shared" si="883"/>
        <v/>
      </c>
      <c r="BT219" s="174" t="e">
        <f>$AY219*Assembly!Z$4+$AZ219*Assembly!Z$5+$BA219*Assembly!Z$6+$BB219*Assembly!Z$7+$BC219*Assembly!Z$8+$BD219*Assembly!Z$9+$BE219*Assembly!Z$10+$BF219*Assembly!Z$11+$BG219*Assembly!Z$12+$BH219*Assembly!Z$13+$BI219*Assembly!Z$14+$BJ219*Assembly!Z$15+$BK219*Assembly!Z$16+$BL219*Assembly!Z$17+$BM219*Assembly!Z$18+$BN219*Assembly!Z$19+$BO219*Assembly!Z$20+$BP219*Assembly!Z$21+$BQ219*Assembly!Z$22+$BR219*Assembly!Z$23+$BS219*Assembly!Z$24</f>
        <v>#VALUE!</v>
      </c>
      <c r="BU219" s="133" t="e">
        <f t="shared" si="3"/>
        <v>#VALUE!</v>
      </c>
      <c r="BV219" s="133"/>
      <c r="BW219" s="133" t="e">
        <f>$AY219*Assembly!AD$4+$AZ219*Assembly!AD$5+$BA219*Assembly!AD$6+$BB219*Assembly!AD$7+$BC219*Assembly!AD$8+$BD219*Assembly!AD$9+$BE219*Assembly!AD$10+$BF219*Assembly!AD$11+$BG219*Assembly!AD$12+$BH219*Assembly!AD$13+$BI219*Assembly!AD$14+$BJ219*Assembly!AD$15+$BK219*Assembly!AD$16+$BL219*Assembly!AD$17+$BM219*Assembly!AD$18+$BN219*Assembly!AD$19+$BO219*Assembly!AD$20+$BP219*Assembly!AD$21+$BQ219*Assembly!AD$22+$BR219*Assembly!AD$23+$BS219*Assembly!AD$24</f>
        <v>#VALUE!</v>
      </c>
      <c r="BX219" s="177" t="e">
        <f t="shared" si="4"/>
        <v>#VALUE!</v>
      </c>
      <c r="BY219" s="178" t="e">
        <f t="shared" si="5"/>
        <v>#VALUE!</v>
      </c>
      <c r="BZ219" s="179" t="e">
        <f t="shared" si="6"/>
        <v>#VALUE!</v>
      </c>
      <c r="CA219" s="178" t="e">
        <f t="shared" si="7"/>
        <v>#VALUE!</v>
      </c>
      <c r="CB219" s="133" t="e">
        <f>$AY219*Assembly!Y$4+$AZ219*Assembly!Y$5+$BA219*Assembly!Y$6+$BB219*Assembly!Y$7+$BC219*Assembly!Y$8+$BD219*Assembly!Y$9+$BE219*Assembly!Y$10+$BF219*Assembly!Y$11+$BG219*Assembly!Y$12+$BH219*Assembly!Y$13+$BI219*Assembly!Y$14+$BJ219*Assembly!Y$15+$BK219*Assembly!Y$16+$BL219*Assembly!Y$17+$BM219*Assembly!Y$18+$BN219*Assembly!Y$19+$BO219*Assembly!Y$20+$BP219*Assembly!Y$21+$BQ219*Assembly!Y$22+$BR219*Assembly!Y$23+$BS219*Assembly!Y$24</f>
        <v>#VALUE!</v>
      </c>
      <c r="CC219" s="133" t="e">
        <f t="shared" si="8"/>
        <v>#VALUE!</v>
      </c>
      <c r="CD219" s="130" t="e">
        <f t="shared" si="9"/>
        <v>#VALUE!</v>
      </c>
      <c r="CE219" s="183" t="e">
        <f>$AY219*Assembly!AC$4+$AZ219*Assembly!AC$5+$BA219*Assembly!AC$6+$BB219*Assembly!AC$7+$BC219*Assembly!AC$8+$BD219*Assembly!AC$9+$BE219*Assembly!AC$10+$BF219*Assembly!AC$11+$BG219*Assembly!AC$12+$BH219*Assembly!AC$13+$BI219*Assembly!AC$14+$BJ219*Assembly!AC$15+$BK219*Assembly!AC$16+$BL219*Assembly!AC$17+$BM219*Assembly!AC$18+$BN219*Assembly!AC$19+$BO219*Assembly!AC$20+$BP219*Assembly!AC$21+$BQ219*Assembly!AC$22+$BR219*Assembly!AC$23+$BS219*Assembly!AC$24</f>
        <v>#VALUE!</v>
      </c>
      <c r="CF219" s="145" t="e">
        <f>$AY219*Assembly!M$4+$AZ219*Assembly!M$5+$BA219*Assembly!M$6+$BB219*Assembly!M$7+$BC219*Assembly!M$8+$BD219*Assembly!M$9+$BE219*Assembly!M$10+$BF219*Assembly!M$11+$BG219*Assembly!M$12+$BH219*Assembly!M$13+$BI219*Assembly!M$14+$BJ219*Assembly!M$15+$BK219*Assembly!M$16+$BL219*Assembly!M$17+$BM219*Assembly!M$18+$BN219*Assembly!M$19+$BO219*Assembly!M$20+$BP219*Assembly!M$21+$BQ219*Assembly!M$22+$BR219*Assembly!M$23+$BS219*Assembly!M$24</f>
        <v>#VALUE!</v>
      </c>
      <c r="CG219" s="145" t="e">
        <f>$AY219*Assembly!N$4+$AZ219*Assembly!N$5+$BA219*Assembly!N$6+$BB219*Assembly!N$7+$BC219*Assembly!N$8+$BD219*Assembly!N$9+$BE219*Assembly!N$10+$BF219*Assembly!N$11+$BG219*Assembly!N$12+$BH219*Assembly!N$13+$BI219*Assembly!N$14+$BJ219*Assembly!N$15+$BK219*Assembly!N$16+$BL219*Assembly!N$17+$BM219*Assembly!N$18+$BN219*Assembly!N$19+$BO219*Assembly!N$20+$BP219*Assembly!N$21+$BQ219*Assembly!N$22+$BR219*Assembly!N$23+$BS219*Assembly!N$24</f>
        <v>#VALUE!</v>
      </c>
      <c r="CH219" s="145" t="e">
        <f>$AY219*Assembly!O$4+$AZ219*Assembly!O$5+$BA219*Assembly!O$6+$BB219*Assembly!O$7+$BC219*Assembly!O$8+$BD219*Assembly!O$9+$BE219*Assembly!O$10+$BF219*Assembly!O$11+$BG219*Assembly!O$12+$BH219*Assembly!O$13+$BI219*Assembly!O$14+$BJ219*Assembly!O$15+$BK219*Assembly!O$16+$BL219*Assembly!O$17+$BM219*Assembly!O$18+$BN219*Assembly!O$19+$BO219*Assembly!O$20+$BP219*Assembly!O$21+$BQ219*Assembly!O$22+$BR219*Assembly!O$23+$BS219*Assembly!O$24</f>
        <v>#VALUE!</v>
      </c>
      <c r="CI219" s="140" t="e">
        <f>$AY219*Assembly!P$4+$AZ219*Assembly!P$5+$BA219*Assembly!P$6+$BB219*Assembly!P$7+$BC219*Assembly!P$8+$BD219*Assembly!P$9+$BE219*Assembly!P$10+$BF219*Assembly!P$11+$BG219*Assembly!P$12+$BH219*Assembly!P$13+$BI219*Assembly!P$14+$BJ219*Assembly!P$15+$BK219*Assembly!P$16+$BL219*Assembly!P$17+$BM219*Assembly!P$18+$BN219*Assembly!P$19+$BO219*Assembly!P$20+$BP219*Assembly!P$21+$BQ219*Assembly!P$22+$BR219*Assembly!P$23+$BS219*Assembly!P$24</f>
        <v>#VALUE!</v>
      </c>
      <c r="CJ219" s="140" t="e">
        <f>$AY219*Assembly!Q$4+$AZ219*Assembly!Q$5+$BA219*Assembly!Q$6+$BB219*Assembly!Q$7+$BC219*Assembly!Q$8+$BD219*Assembly!Q$9+$BE219*Assembly!Q$10+$BF219*Assembly!Q$11+$BG219*Assembly!Q$12+$BH219*Assembly!Q$13+$BI219*Assembly!Q$14+$BJ219*Assembly!Q$15+$BK219*Assembly!Q$16+$BL219*Assembly!Q$17+$BM219*Assembly!Q$18+$BN219*Assembly!Q$19+$BO219*Assembly!Q$20+$BP219*Assembly!Q$21+$BQ219*Assembly!Q$22+$BR219*Assembly!Q$23+$BS219*Assembly!Q$24</f>
        <v>#VALUE!</v>
      </c>
      <c r="CK219" s="145" t="e">
        <f>$AY219*Assembly!R$4+$AZ219*Assembly!R$5+$BA219*Assembly!R$6+$BB219*Assembly!R$7+$BC219*Assembly!R$8+$BD219*Assembly!R$9+$BE219*Assembly!R$10+$BF219*Assembly!R$11+$BG219*Assembly!R$12+$BH219*Assembly!R$13+$BI219*Assembly!R$14+$BJ219*Assembly!R$15+$BK219*Assembly!R$16+$BL219*Assembly!R$17+$BM219*Assembly!R$18+$BN219*Assembly!R$19+$BO219*Assembly!R$20+$BP219*Assembly!R$21+$BQ219*Assembly!R$22+$BR219*Assembly!R$23+$BS219*Assembly!R$24</f>
        <v>#VALUE!</v>
      </c>
      <c r="CL219" s="140" t="e">
        <f>$AY219*Assembly!S$4+$AZ219*Assembly!S$5+$BA219*Assembly!S$6+$BB219*Assembly!S$7+$BC219*Assembly!S$8+$BD219*Assembly!S$9+$BE219*Assembly!S$10+$BF219*Assembly!S$11+$BG219*Assembly!S$12+$BH219*Assembly!S$13+$BI219*Assembly!S$14+$BJ219*Assembly!S$15+$BK219*Assembly!S$16+$BL219*Assembly!S$17+$BM219*Assembly!S$18+$BN219*Assembly!S$19+$BO219*Assembly!S$20+$BP219*Assembly!S$21+$BQ219*Assembly!S$22+$BR219*Assembly!S$23+$BS219*Assembly!S$24</f>
        <v>#VALUE!</v>
      </c>
      <c r="CM219" s="140" t="e">
        <f>$AY219*Assembly!T$4+$AZ219*Assembly!T$5+$BA219*Assembly!T$6+$BB219*Assembly!T$7+$BC219*Assembly!T$8+$BD219*Assembly!T$9+$BE219*Assembly!T$10+$BF219*Assembly!T$11+$BG219*Assembly!T$12+$BH219*Assembly!T$13+$BI219*Assembly!T$14+$BJ219*Assembly!T$15+$BK219*Assembly!T$16+$BL219*Assembly!T$17+$BM219*Assembly!T$18+$BN219*Assembly!T$19+$BO219*Assembly!T$20+$BP219*Assembly!T$21+$BQ219*Assembly!T$22+$BR219*Assembly!T$23+$BS219*Assembly!T$24</f>
        <v>#VALUE!</v>
      </c>
      <c r="CN219" s="140" t="e">
        <f>$AY219*Assembly!U$4+$AZ219*Assembly!U$5+$BA219*Assembly!U$6+$BB219*Assembly!U$7+$BC219*Assembly!U$8+$BD219*Assembly!U$9+$BE219*Assembly!U$10+$BF219*Assembly!U$11+$BG219*Assembly!U$12+$BH219*Assembly!U$13+$BI219*Assembly!U$14+$BJ219*Assembly!U$15+$BK219*Assembly!U$16+$BL219*Assembly!U$17+$BM219*Assembly!U$18+$BN219*Assembly!U$19+$BO219*Assembly!U$20+$BP219*Assembly!U$21+$BQ219*Assembly!U$22+$BR219*Assembly!U$23+$BS219*Assembly!U$24</f>
        <v>#VALUE!</v>
      </c>
      <c r="CO219" s="145" t="e">
        <f>$AY219*Assembly!V$4+$AZ219*Assembly!V$5+$BA219*Assembly!V$6+$BB219*Assembly!V$7+$BC219*Assembly!V$8+$BD219*Assembly!V$9+$BE219*Assembly!V$10+$BF219*Assembly!V$11+$BG219*Assembly!V$12+$BH219*Assembly!V$13+$BI219*Assembly!V$14+$BJ219*Assembly!V$15+$BK219*Assembly!V$16+$BL219*Assembly!V$17+$BM219*Assembly!V$18+$BN219*Assembly!V$19+$BO219*Assembly!V$20+$BP219*Assembly!V$21+$BQ219*Assembly!V$22+$BR219*Assembly!V$23+$BS219*Assembly!V$24</f>
        <v>#VALUE!</v>
      </c>
      <c r="CP219" s="145" t="e">
        <f>CF219*Refining!$F$3</f>
        <v>#VALUE!</v>
      </c>
      <c r="CQ219" s="145" t="e">
        <f>CG219*Refining!$F$4</f>
        <v>#VALUE!</v>
      </c>
      <c r="CR219" s="145" t="e">
        <f>CH219*Refining!$F$5</f>
        <v>#VALUE!</v>
      </c>
      <c r="CS219" s="145" t="e">
        <f>CI219*Refining!$F$6</f>
        <v>#VALUE!</v>
      </c>
      <c r="CT219" s="145" t="e">
        <f>CJ219*Refining!$F$7</f>
        <v>#VALUE!</v>
      </c>
      <c r="CU219" s="145" t="e">
        <f>CK219*Refining!$F$8</f>
        <v>#VALUE!</v>
      </c>
      <c r="CV219" s="145" t="e">
        <f>CL219*Refining!$F$9</f>
        <v>#VALUE!</v>
      </c>
      <c r="CW219" s="145" t="e">
        <f>CM219*Refining!$F$10</f>
        <v>#VALUE!</v>
      </c>
      <c r="CX219" s="145" t="e">
        <f>CN219*Refining!$F$11</f>
        <v>#VALUE!</v>
      </c>
      <c r="CY219" s="145" t="e">
        <f>CO219*Refining!$F$12</f>
        <v>#VALUE!</v>
      </c>
      <c r="CZ219" s="185" t="e">
        <f t="shared" ref="CZ219:DS219" si="884">IF(CF219 = 0, "", CF219)</f>
        <v>#VALUE!</v>
      </c>
      <c r="DA219" s="189" t="e">
        <f t="shared" si="884"/>
        <v>#VALUE!</v>
      </c>
      <c r="DB219" s="189" t="e">
        <f t="shared" si="884"/>
        <v>#VALUE!</v>
      </c>
      <c r="DC219" s="186" t="e">
        <f t="shared" si="884"/>
        <v>#VALUE!</v>
      </c>
      <c r="DD219" s="186" t="e">
        <f t="shared" si="884"/>
        <v>#VALUE!</v>
      </c>
      <c r="DE219" s="186" t="e">
        <f t="shared" si="884"/>
        <v>#VALUE!</v>
      </c>
      <c r="DF219" s="186" t="e">
        <f t="shared" si="884"/>
        <v>#VALUE!</v>
      </c>
      <c r="DG219" s="186" t="e">
        <f t="shared" si="884"/>
        <v>#VALUE!</v>
      </c>
      <c r="DH219" s="186" t="e">
        <f t="shared" si="884"/>
        <v>#VALUE!</v>
      </c>
      <c r="DI219" s="187" t="e">
        <f t="shared" si="884"/>
        <v>#VALUE!</v>
      </c>
      <c r="DJ219" s="185" t="e">
        <f t="shared" si="884"/>
        <v>#VALUE!</v>
      </c>
      <c r="DK219" s="189" t="e">
        <f t="shared" si="884"/>
        <v>#VALUE!</v>
      </c>
      <c r="DL219" s="189" t="e">
        <f t="shared" si="884"/>
        <v>#VALUE!</v>
      </c>
      <c r="DM219" s="186" t="e">
        <f t="shared" si="884"/>
        <v>#VALUE!</v>
      </c>
      <c r="DN219" s="211" t="e">
        <f t="shared" si="884"/>
        <v>#VALUE!</v>
      </c>
      <c r="DO219" s="186" t="e">
        <f t="shared" si="884"/>
        <v>#VALUE!</v>
      </c>
      <c r="DP219" s="186" t="e">
        <f t="shared" si="884"/>
        <v>#VALUE!</v>
      </c>
      <c r="DQ219" s="186" t="e">
        <f t="shared" si="884"/>
        <v>#VALUE!</v>
      </c>
      <c r="DR219" s="186" t="e">
        <f t="shared" si="884"/>
        <v>#VALUE!</v>
      </c>
      <c r="DS219" s="187" t="e">
        <f t="shared" si="884"/>
        <v>#VALUE!</v>
      </c>
      <c r="DT219" s="185" t="e">
        <f t="shared" si="11"/>
        <v>#VALUE!</v>
      </c>
      <c r="DU219" s="189" t="e">
        <f t="shared" si="12"/>
        <v>#VALUE!</v>
      </c>
      <c r="DV219" s="133" t="e">
        <f>CZ219*'Ores &amp; Ingots'!$C$3+DA219*'Ores &amp; Ingots'!$C$4+DB219*'Ores &amp; Ingots'!$C$5+DC219*'Ores &amp; Ingots'!$C$6+DD219*'Ores &amp; Ingots'!$C$7+DE219*'Ores &amp; Ingots'!$C$8+DF219*'Ores &amp; Ingots'!$C$9+DG219*'Ores &amp; Ingots'!$C$10+DH219*'Ores &amp; Ingots'!$C$11+DI219*'Ores &amp; Ingots'!$C$12</f>
        <v>#VALUE!</v>
      </c>
      <c r="DW219" s="133" t="e">
        <f>DJ219*'Ores &amp; Ingots'!$B$3+DK219*'Ores &amp; Ingots'!$B$4+DL219*'Ores &amp; Ingots'!$B$5+DM219*'Ores &amp; Ingots'!$B$6+DN219*'Ores &amp; Ingots'!$B$7+DO219*'Ores &amp; Ingots'!$B$8+DP219*'Ores &amp; Ingots'!$B$9+DQ219*'Ores &amp; Ingots'!$B$10+DR219*'Ores &amp; Ingots'!$B$11+DS219*'Ores &amp; Ingots'!$B$12</f>
        <v>#VALUE!</v>
      </c>
      <c r="DX219" s="189" t="e">
        <f>CZ219*Refining!$G$3+DA219*Refining!$G$4+DB219*Refining!$G$5+DC219*Refining!$G$6+DD219*Refining!$G$7+DE219*Refining!$G$8+DF219*Refining!$G$9+DG219*Refining!$G$10+DH219*Refining!$G$11+DI219*Refining!$G$12</f>
        <v>#VALUE!</v>
      </c>
      <c r="DY219" s="189" t="e">
        <f t="shared" si="13"/>
        <v>#VALUE!</v>
      </c>
      <c r="DZ219" s="192" t="e">
        <f t="shared" si="14"/>
        <v>#VALUE!</v>
      </c>
      <c r="EA219" s="185" t="e">
        <f t="shared" si="15"/>
        <v>#VALUE!</v>
      </c>
      <c r="EB219" s="194" t="e">
        <f t="shared" ref="EB219:EC219" si="885">EA219/60</f>
        <v>#VALUE!</v>
      </c>
      <c r="EC219" s="194" t="e">
        <f t="shared" si="885"/>
        <v>#VALUE!</v>
      </c>
      <c r="ED219" s="185" t="e">
        <f t="shared" si="17"/>
        <v>#VALUE!</v>
      </c>
      <c r="EE219" s="194" t="e">
        <f t="shared" ref="EE219:EF219" si="886">ED219/1000</f>
        <v>#VALUE!</v>
      </c>
      <c r="EF219" s="196" t="e">
        <f t="shared" si="886"/>
        <v>#VALUE!</v>
      </c>
      <c r="EG219" s="130" t="e">
        <f t="shared" si="19"/>
        <v>#VALUE!</v>
      </c>
      <c r="EH219" s="132" t="e">
        <f t="shared" si="20"/>
        <v>#VALUE!</v>
      </c>
      <c r="EI219" s="133" t="s">
        <v>28</v>
      </c>
    </row>
    <row r="220" spans="1:139" ht="12.75" x14ac:dyDescent="0.2">
      <c r="A220" s="864"/>
      <c r="B220" s="365" t="s">
        <v>419</v>
      </c>
      <c r="C220" s="137" t="s">
        <v>156</v>
      </c>
      <c r="D220" s="137">
        <v>1</v>
      </c>
      <c r="E220" s="137">
        <v>1</v>
      </c>
      <c r="F220" s="137">
        <v>1</v>
      </c>
      <c r="G220" s="139">
        <f t="shared" si="0"/>
        <v>15.625</v>
      </c>
      <c r="H220" s="140">
        <v>5</v>
      </c>
      <c r="I220" s="140">
        <v>12.5</v>
      </c>
      <c r="J220" s="140">
        <f>H220/Main!$D$9</f>
        <v>1</v>
      </c>
      <c r="K220" s="140">
        <f>I220/Main!$D$10</f>
        <v>6.25</v>
      </c>
      <c r="L220" s="140">
        <f t="shared" si="1"/>
        <v>6.25</v>
      </c>
      <c r="M220" s="140">
        <v>1</v>
      </c>
      <c r="N220" s="143"/>
      <c r="O220" s="143"/>
      <c r="P220" s="143"/>
      <c r="Q220" s="145"/>
      <c r="R220" s="143"/>
      <c r="S220" s="146"/>
      <c r="T220" s="146"/>
      <c r="U220" s="143"/>
      <c r="V220" s="143"/>
      <c r="W220" s="146"/>
      <c r="X220" s="146"/>
      <c r="Y220" s="143"/>
      <c r="Z220" s="143"/>
      <c r="AA220" s="143"/>
      <c r="AB220" s="143"/>
      <c r="AC220" s="362" t="s">
        <v>28</v>
      </c>
      <c r="AD220" s="167">
        <v>35</v>
      </c>
      <c r="AE220" s="133">
        <v>0</v>
      </c>
      <c r="AF220" s="133">
        <v>0</v>
      </c>
      <c r="AG220" s="133">
        <v>0</v>
      </c>
      <c r="AH220" s="133">
        <v>0</v>
      </c>
      <c r="AI220" s="133">
        <v>0</v>
      </c>
      <c r="AJ220" s="133">
        <v>0</v>
      </c>
      <c r="AK220" s="133">
        <v>0</v>
      </c>
      <c r="AL220" s="133">
        <v>0</v>
      </c>
      <c r="AM220" s="133">
        <v>0</v>
      </c>
      <c r="AN220" s="133">
        <v>0</v>
      </c>
      <c r="AO220" s="133">
        <v>10</v>
      </c>
      <c r="AP220" s="133">
        <v>0</v>
      </c>
      <c r="AQ220" s="133">
        <v>0</v>
      </c>
      <c r="AR220" s="133">
        <v>0</v>
      </c>
      <c r="AS220" s="133">
        <v>0</v>
      </c>
      <c r="AT220" s="133">
        <v>0</v>
      </c>
      <c r="AU220" s="133">
        <v>0</v>
      </c>
      <c r="AV220" s="133">
        <v>0</v>
      </c>
      <c r="AW220" s="133">
        <v>0</v>
      </c>
      <c r="AX220" s="133">
        <v>0</v>
      </c>
      <c r="AY220" s="406">
        <f t="shared" ref="AY220:BS220" si="887">IF(AD220 = 0, "", AD220)</f>
        <v>35</v>
      </c>
      <c r="AZ220" s="137" t="str">
        <f t="shared" si="887"/>
        <v/>
      </c>
      <c r="BA220" s="137" t="str">
        <f t="shared" si="887"/>
        <v/>
      </c>
      <c r="BB220" s="137" t="str">
        <f t="shared" si="887"/>
        <v/>
      </c>
      <c r="BC220" s="137" t="str">
        <f t="shared" si="887"/>
        <v/>
      </c>
      <c r="BD220" s="137" t="str">
        <f t="shared" si="887"/>
        <v/>
      </c>
      <c r="BE220" s="137" t="str">
        <f t="shared" si="887"/>
        <v/>
      </c>
      <c r="BF220" s="137" t="str">
        <f t="shared" si="887"/>
        <v/>
      </c>
      <c r="BG220" s="137" t="str">
        <f t="shared" si="887"/>
        <v/>
      </c>
      <c r="BH220" s="137" t="str">
        <f t="shared" si="887"/>
        <v/>
      </c>
      <c r="BI220" s="137" t="str">
        <f t="shared" si="887"/>
        <v/>
      </c>
      <c r="BJ220" s="133">
        <f t="shared" si="887"/>
        <v>10</v>
      </c>
      <c r="BK220" s="137" t="str">
        <f t="shared" si="887"/>
        <v/>
      </c>
      <c r="BL220" s="137" t="str">
        <f t="shared" si="887"/>
        <v/>
      </c>
      <c r="BM220" s="137" t="str">
        <f t="shared" si="887"/>
        <v/>
      </c>
      <c r="BN220" s="137" t="str">
        <f t="shared" si="887"/>
        <v/>
      </c>
      <c r="BO220" s="137" t="str">
        <f t="shared" si="887"/>
        <v/>
      </c>
      <c r="BP220" s="137" t="str">
        <f t="shared" si="887"/>
        <v/>
      </c>
      <c r="BQ220" s="137" t="str">
        <f t="shared" si="887"/>
        <v/>
      </c>
      <c r="BR220" s="137" t="str">
        <f t="shared" si="887"/>
        <v/>
      </c>
      <c r="BS220" s="169" t="str">
        <f t="shared" si="887"/>
        <v/>
      </c>
      <c r="BT220" s="174" t="e">
        <f>$AY220*Assembly!Z$4+$AZ220*Assembly!Z$5+$BA220*Assembly!Z$6+$BB220*Assembly!Z$7+$BC220*Assembly!Z$8+$BD220*Assembly!Z$9+$BE220*Assembly!Z$10+$BF220*Assembly!Z$11+$BG220*Assembly!Z$12+$BH220*Assembly!Z$13+$BI220*Assembly!Z$14+$BJ220*Assembly!Z$15+$BK220*Assembly!Z$16+$BL220*Assembly!Z$17+$BM220*Assembly!Z$18+$BN220*Assembly!Z$19+$BO220*Assembly!Z$20+$BP220*Assembly!Z$21+$BQ220*Assembly!Z$22+$BR220*Assembly!Z$23+$BS220*Assembly!Z$24</f>
        <v>#VALUE!</v>
      </c>
      <c r="BU220" s="133" t="e">
        <f t="shared" si="3"/>
        <v>#VALUE!</v>
      </c>
      <c r="BV220" s="133"/>
      <c r="BW220" s="133" t="e">
        <f>$AY220*Assembly!AD$4+$AZ220*Assembly!AD$5+$BA220*Assembly!AD$6+$BB220*Assembly!AD$7+$BC220*Assembly!AD$8+$BD220*Assembly!AD$9+$BE220*Assembly!AD$10+$BF220*Assembly!AD$11+$BG220*Assembly!AD$12+$BH220*Assembly!AD$13+$BI220*Assembly!AD$14+$BJ220*Assembly!AD$15+$BK220*Assembly!AD$16+$BL220*Assembly!AD$17+$BM220*Assembly!AD$18+$BN220*Assembly!AD$19+$BO220*Assembly!AD$20+$BP220*Assembly!AD$21+$BQ220*Assembly!AD$22+$BR220*Assembly!AD$23+$BS220*Assembly!AD$24</f>
        <v>#VALUE!</v>
      </c>
      <c r="BX220" s="177" t="e">
        <f t="shared" si="4"/>
        <v>#VALUE!</v>
      </c>
      <c r="BY220" s="178" t="e">
        <f t="shared" si="5"/>
        <v>#VALUE!</v>
      </c>
      <c r="BZ220" s="179" t="e">
        <f t="shared" si="6"/>
        <v>#VALUE!</v>
      </c>
      <c r="CA220" s="178" t="e">
        <f t="shared" si="7"/>
        <v>#VALUE!</v>
      </c>
      <c r="CB220" s="133" t="e">
        <f>$AY220*Assembly!Y$4+$AZ220*Assembly!Y$5+$BA220*Assembly!Y$6+$BB220*Assembly!Y$7+$BC220*Assembly!Y$8+$BD220*Assembly!Y$9+$BE220*Assembly!Y$10+$BF220*Assembly!Y$11+$BG220*Assembly!Y$12+$BH220*Assembly!Y$13+$BI220*Assembly!Y$14+$BJ220*Assembly!Y$15+$BK220*Assembly!Y$16+$BL220*Assembly!Y$17+$BM220*Assembly!Y$18+$BN220*Assembly!Y$19+$BO220*Assembly!Y$20+$BP220*Assembly!Y$21+$BQ220*Assembly!Y$22+$BR220*Assembly!Y$23+$BS220*Assembly!Y$24</f>
        <v>#VALUE!</v>
      </c>
      <c r="CC220" s="133" t="e">
        <f t="shared" si="8"/>
        <v>#VALUE!</v>
      </c>
      <c r="CD220" s="130" t="e">
        <f t="shared" si="9"/>
        <v>#VALUE!</v>
      </c>
      <c r="CE220" s="183" t="e">
        <f>$AY220*Assembly!AC$4+$AZ220*Assembly!AC$5+$BA220*Assembly!AC$6+$BB220*Assembly!AC$7+$BC220*Assembly!AC$8+$BD220*Assembly!AC$9+$BE220*Assembly!AC$10+$BF220*Assembly!AC$11+$BG220*Assembly!AC$12+$BH220*Assembly!AC$13+$BI220*Assembly!AC$14+$BJ220*Assembly!AC$15+$BK220*Assembly!AC$16+$BL220*Assembly!AC$17+$BM220*Assembly!AC$18+$BN220*Assembly!AC$19+$BO220*Assembly!AC$20+$BP220*Assembly!AC$21+$BQ220*Assembly!AC$22+$BR220*Assembly!AC$23+$BS220*Assembly!AC$24</f>
        <v>#VALUE!</v>
      </c>
      <c r="CF220" s="145" t="e">
        <f>$AY220*Assembly!M$4+$AZ220*Assembly!M$5+$BA220*Assembly!M$6+$BB220*Assembly!M$7+$BC220*Assembly!M$8+$BD220*Assembly!M$9+$BE220*Assembly!M$10+$BF220*Assembly!M$11+$BG220*Assembly!M$12+$BH220*Assembly!M$13+$BI220*Assembly!M$14+$BJ220*Assembly!M$15+$BK220*Assembly!M$16+$BL220*Assembly!M$17+$BM220*Assembly!M$18+$BN220*Assembly!M$19+$BO220*Assembly!M$20+$BP220*Assembly!M$21+$BQ220*Assembly!M$22+$BR220*Assembly!M$23+$BS220*Assembly!M$24</f>
        <v>#VALUE!</v>
      </c>
      <c r="CG220" s="145" t="e">
        <f>$AY220*Assembly!N$4+$AZ220*Assembly!N$5+$BA220*Assembly!N$6+$BB220*Assembly!N$7+$BC220*Assembly!N$8+$BD220*Assembly!N$9+$BE220*Assembly!N$10+$BF220*Assembly!N$11+$BG220*Assembly!N$12+$BH220*Assembly!N$13+$BI220*Assembly!N$14+$BJ220*Assembly!N$15+$BK220*Assembly!N$16+$BL220*Assembly!N$17+$BM220*Assembly!N$18+$BN220*Assembly!N$19+$BO220*Assembly!N$20+$BP220*Assembly!N$21+$BQ220*Assembly!N$22+$BR220*Assembly!N$23+$BS220*Assembly!N$24</f>
        <v>#VALUE!</v>
      </c>
      <c r="CH220" s="145" t="e">
        <f>$AY220*Assembly!O$4+$AZ220*Assembly!O$5+$BA220*Assembly!O$6+$BB220*Assembly!O$7+$BC220*Assembly!O$8+$BD220*Assembly!O$9+$BE220*Assembly!O$10+$BF220*Assembly!O$11+$BG220*Assembly!O$12+$BH220*Assembly!O$13+$BI220*Assembly!O$14+$BJ220*Assembly!O$15+$BK220*Assembly!O$16+$BL220*Assembly!O$17+$BM220*Assembly!O$18+$BN220*Assembly!O$19+$BO220*Assembly!O$20+$BP220*Assembly!O$21+$BQ220*Assembly!O$22+$BR220*Assembly!O$23+$BS220*Assembly!O$24</f>
        <v>#VALUE!</v>
      </c>
      <c r="CI220" s="140" t="e">
        <f>$AY220*Assembly!P$4+$AZ220*Assembly!P$5+$BA220*Assembly!P$6+$BB220*Assembly!P$7+$BC220*Assembly!P$8+$BD220*Assembly!P$9+$BE220*Assembly!P$10+$BF220*Assembly!P$11+$BG220*Assembly!P$12+$BH220*Assembly!P$13+$BI220*Assembly!P$14+$BJ220*Assembly!P$15+$BK220*Assembly!P$16+$BL220*Assembly!P$17+$BM220*Assembly!P$18+$BN220*Assembly!P$19+$BO220*Assembly!P$20+$BP220*Assembly!P$21+$BQ220*Assembly!P$22+$BR220*Assembly!P$23+$BS220*Assembly!P$24</f>
        <v>#VALUE!</v>
      </c>
      <c r="CJ220" s="140" t="e">
        <f>$AY220*Assembly!Q$4+$AZ220*Assembly!Q$5+$BA220*Assembly!Q$6+$BB220*Assembly!Q$7+$BC220*Assembly!Q$8+$BD220*Assembly!Q$9+$BE220*Assembly!Q$10+$BF220*Assembly!Q$11+$BG220*Assembly!Q$12+$BH220*Assembly!Q$13+$BI220*Assembly!Q$14+$BJ220*Assembly!Q$15+$BK220*Assembly!Q$16+$BL220*Assembly!Q$17+$BM220*Assembly!Q$18+$BN220*Assembly!Q$19+$BO220*Assembly!Q$20+$BP220*Assembly!Q$21+$BQ220*Assembly!Q$22+$BR220*Assembly!Q$23+$BS220*Assembly!Q$24</f>
        <v>#VALUE!</v>
      </c>
      <c r="CK220" s="145" t="e">
        <f>$AY220*Assembly!R$4+$AZ220*Assembly!R$5+$BA220*Assembly!R$6+$BB220*Assembly!R$7+$BC220*Assembly!R$8+$BD220*Assembly!R$9+$BE220*Assembly!R$10+$BF220*Assembly!R$11+$BG220*Assembly!R$12+$BH220*Assembly!R$13+$BI220*Assembly!R$14+$BJ220*Assembly!R$15+$BK220*Assembly!R$16+$BL220*Assembly!R$17+$BM220*Assembly!R$18+$BN220*Assembly!R$19+$BO220*Assembly!R$20+$BP220*Assembly!R$21+$BQ220*Assembly!R$22+$BR220*Assembly!R$23+$BS220*Assembly!R$24</f>
        <v>#VALUE!</v>
      </c>
      <c r="CL220" s="140" t="e">
        <f>$AY220*Assembly!S$4+$AZ220*Assembly!S$5+$BA220*Assembly!S$6+$BB220*Assembly!S$7+$BC220*Assembly!S$8+$BD220*Assembly!S$9+$BE220*Assembly!S$10+$BF220*Assembly!S$11+$BG220*Assembly!S$12+$BH220*Assembly!S$13+$BI220*Assembly!S$14+$BJ220*Assembly!S$15+$BK220*Assembly!S$16+$BL220*Assembly!S$17+$BM220*Assembly!S$18+$BN220*Assembly!S$19+$BO220*Assembly!S$20+$BP220*Assembly!S$21+$BQ220*Assembly!S$22+$BR220*Assembly!S$23+$BS220*Assembly!S$24</f>
        <v>#VALUE!</v>
      </c>
      <c r="CM220" s="140" t="e">
        <f>$AY220*Assembly!T$4+$AZ220*Assembly!T$5+$BA220*Assembly!T$6+$BB220*Assembly!T$7+$BC220*Assembly!T$8+$BD220*Assembly!T$9+$BE220*Assembly!T$10+$BF220*Assembly!T$11+$BG220*Assembly!T$12+$BH220*Assembly!T$13+$BI220*Assembly!T$14+$BJ220*Assembly!T$15+$BK220*Assembly!T$16+$BL220*Assembly!T$17+$BM220*Assembly!T$18+$BN220*Assembly!T$19+$BO220*Assembly!T$20+$BP220*Assembly!T$21+$BQ220*Assembly!T$22+$BR220*Assembly!T$23+$BS220*Assembly!T$24</f>
        <v>#VALUE!</v>
      </c>
      <c r="CN220" s="140" t="e">
        <f>$AY220*Assembly!U$4+$AZ220*Assembly!U$5+$BA220*Assembly!U$6+$BB220*Assembly!U$7+$BC220*Assembly!U$8+$BD220*Assembly!U$9+$BE220*Assembly!U$10+$BF220*Assembly!U$11+$BG220*Assembly!U$12+$BH220*Assembly!U$13+$BI220*Assembly!U$14+$BJ220*Assembly!U$15+$BK220*Assembly!U$16+$BL220*Assembly!U$17+$BM220*Assembly!U$18+$BN220*Assembly!U$19+$BO220*Assembly!U$20+$BP220*Assembly!U$21+$BQ220*Assembly!U$22+$BR220*Assembly!U$23+$BS220*Assembly!U$24</f>
        <v>#VALUE!</v>
      </c>
      <c r="CO220" s="145" t="e">
        <f>$AY220*Assembly!V$4+$AZ220*Assembly!V$5+$BA220*Assembly!V$6+$BB220*Assembly!V$7+$BC220*Assembly!V$8+$BD220*Assembly!V$9+$BE220*Assembly!V$10+$BF220*Assembly!V$11+$BG220*Assembly!V$12+$BH220*Assembly!V$13+$BI220*Assembly!V$14+$BJ220*Assembly!V$15+$BK220*Assembly!V$16+$BL220*Assembly!V$17+$BM220*Assembly!V$18+$BN220*Assembly!V$19+$BO220*Assembly!V$20+$BP220*Assembly!V$21+$BQ220*Assembly!V$22+$BR220*Assembly!V$23+$BS220*Assembly!V$24</f>
        <v>#VALUE!</v>
      </c>
      <c r="CP220" s="145" t="e">
        <f>CF220*Refining!$F$3</f>
        <v>#VALUE!</v>
      </c>
      <c r="CQ220" s="145" t="e">
        <f>CG220*Refining!$F$4</f>
        <v>#VALUE!</v>
      </c>
      <c r="CR220" s="145" t="e">
        <f>CH220*Refining!$F$5</f>
        <v>#VALUE!</v>
      </c>
      <c r="CS220" s="145" t="e">
        <f>CI220*Refining!$F$6</f>
        <v>#VALUE!</v>
      </c>
      <c r="CT220" s="145" t="e">
        <f>CJ220*Refining!$F$7</f>
        <v>#VALUE!</v>
      </c>
      <c r="CU220" s="145" t="e">
        <f>CK220*Refining!$F$8</f>
        <v>#VALUE!</v>
      </c>
      <c r="CV220" s="145" t="e">
        <f>CL220*Refining!$F$9</f>
        <v>#VALUE!</v>
      </c>
      <c r="CW220" s="145" t="e">
        <f>CM220*Refining!$F$10</f>
        <v>#VALUE!</v>
      </c>
      <c r="CX220" s="145" t="e">
        <f>CN220*Refining!$F$11</f>
        <v>#VALUE!</v>
      </c>
      <c r="CY220" s="145" t="e">
        <f>CO220*Refining!$F$12</f>
        <v>#VALUE!</v>
      </c>
      <c r="CZ220" s="185" t="e">
        <f t="shared" ref="CZ220:DS220" si="888">IF(CF220 = 0, "", CF220)</f>
        <v>#VALUE!</v>
      </c>
      <c r="DA220" s="189" t="e">
        <f t="shared" si="888"/>
        <v>#VALUE!</v>
      </c>
      <c r="DB220" s="189" t="e">
        <f t="shared" si="888"/>
        <v>#VALUE!</v>
      </c>
      <c r="DC220" s="186" t="e">
        <f t="shared" si="888"/>
        <v>#VALUE!</v>
      </c>
      <c r="DD220" s="186" t="e">
        <f t="shared" si="888"/>
        <v>#VALUE!</v>
      </c>
      <c r="DE220" s="186" t="e">
        <f t="shared" si="888"/>
        <v>#VALUE!</v>
      </c>
      <c r="DF220" s="186" t="e">
        <f t="shared" si="888"/>
        <v>#VALUE!</v>
      </c>
      <c r="DG220" s="186" t="e">
        <f t="shared" si="888"/>
        <v>#VALUE!</v>
      </c>
      <c r="DH220" s="186" t="e">
        <f t="shared" si="888"/>
        <v>#VALUE!</v>
      </c>
      <c r="DI220" s="187" t="e">
        <f t="shared" si="888"/>
        <v>#VALUE!</v>
      </c>
      <c r="DJ220" s="185" t="e">
        <f t="shared" si="888"/>
        <v>#VALUE!</v>
      </c>
      <c r="DK220" s="189" t="e">
        <f t="shared" si="888"/>
        <v>#VALUE!</v>
      </c>
      <c r="DL220" s="189" t="e">
        <f t="shared" si="888"/>
        <v>#VALUE!</v>
      </c>
      <c r="DM220" s="186" t="e">
        <f t="shared" si="888"/>
        <v>#VALUE!</v>
      </c>
      <c r="DN220" s="211" t="e">
        <f t="shared" si="888"/>
        <v>#VALUE!</v>
      </c>
      <c r="DO220" s="186" t="e">
        <f t="shared" si="888"/>
        <v>#VALUE!</v>
      </c>
      <c r="DP220" s="186" t="e">
        <f t="shared" si="888"/>
        <v>#VALUE!</v>
      </c>
      <c r="DQ220" s="186" t="e">
        <f t="shared" si="888"/>
        <v>#VALUE!</v>
      </c>
      <c r="DR220" s="186" t="e">
        <f t="shared" si="888"/>
        <v>#VALUE!</v>
      </c>
      <c r="DS220" s="187" t="e">
        <f t="shared" si="888"/>
        <v>#VALUE!</v>
      </c>
      <c r="DT220" s="185" t="e">
        <f t="shared" si="11"/>
        <v>#VALUE!</v>
      </c>
      <c r="DU220" s="189" t="e">
        <f t="shared" si="12"/>
        <v>#VALUE!</v>
      </c>
      <c r="DV220" s="133" t="e">
        <f>CZ220*'Ores &amp; Ingots'!$C$3+DA220*'Ores &amp; Ingots'!$C$4+DB220*'Ores &amp; Ingots'!$C$5+DC220*'Ores &amp; Ingots'!$C$6+DD220*'Ores &amp; Ingots'!$C$7+DE220*'Ores &amp; Ingots'!$C$8+DF220*'Ores &amp; Ingots'!$C$9+DG220*'Ores &amp; Ingots'!$C$10+DH220*'Ores &amp; Ingots'!$C$11+DI220*'Ores &amp; Ingots'!$C$12</f>
        <v>#VALUE!</v>
      </c>
      <c r="DW220" s="133" t="e">
        <f>DJ220*'Ores &amp; Ingots'!$B$3+DK220*'Ores &amp; Ingots'!$B$4+DL220*'Ores &amp; Ingots'!$B$5+DM220*'Ores &amp; Ingots'!$B$6+DN220*'Ores &amp; Ingots'!$B$7+DO220*'Ores &amp; Ingots'!$B$8+DP220*'Ores &amp; Ingots'!$B$9+DQ220*'Ores &amp; Ingots'!$B$10+DR220*'Ores &amp; Ingots'!$B$11+DS220*'Ores &amp; Ingots'!$B$12</f>
        <v>#VALUE!</v>
      </c>
      <c r="DX220" s="189" t="e">
        <f>CZ220*Refining!$G$3+DA220*Refining!$G$4+DB220*Refining!$G$5+DC220*Refining!$G$6+DD220*Refining!$G$7+DE220*Refining!$G$8+DF220*Refining!$G$9+DG220*Refining!$G$10+DH220*Refining!$G$11+DI220*Refining!$G$12</f>
        <v>#VALUE!</v>
      </c>
      <c r="DY220" s="189" t="e">
        <f t="shared" si="13"/>
        <v>#VALUE!</v>
      </c>
      <c r="DZ220" s="192" t="e">
        <f t="shared" si="14"/>
        <v>#VALUE!</v>
      </c>
      <c r="EA220" s="185" t="e">
        <f t="shared" si="15"/>
        <v>#VALUE!</v>
      </c>
      <c r="EB220" s="194" t="e">
        <f t="shared" ref="EB220:EC220" si="889">EA220/60</f>
        <v>#VALUE!</v>
      </c>
      <c r="EC220" s="194" t="e">
        <f t="shared" si="889"/>
        <v>#VALUE!</v>
      </c>
      <c r="ED220" s="185" t="e">
        <f t="shared" si="17"/>
        <v>#VALUE!</v>
      </c>
      <c r="EE220" s="194" t="e">
        <f t="shared" ref="EE220:EF220" si="890">ED220/1000</f>
        <v>#VALUE!</v>
      </c>
      <c r="EF220" s="196" t="e">
        <f t="shared" si="890"/>
        <v>#VALUE!</v>
      </c>
      <c r="EG220" s="130" t="e">
        <f t="shared" si="19"/>
        <v>#VALUE!</v>
      </c>
      <c r="EH220" s="132" t="e">
        <f t="shared" si="20"/>
        <v>#VALUE!</v>
      </c>
      <c r="EI220" s="133" t="s">
        <v>28</v>
      </c>
    </row>
    <row r="221" spans="1:139" ht="12.75" x14ac:dyDescent="0.2">
      <c r="A221" s="864"/>
      <c r="B221" s="135" t="s">
        <v>420</v>
      </c>
      <c r="C221" s="137" t="s">
        <v>156</v>
      </c>
      <c r="D221" s="137">
        <v>1</v>
      </c>
      <c r="E221" s="137">
        <v>1</v>
      </c>
      <c r="F221" s="137">
        <v>1</v>
      </c>
      <c r="G221" s="139">
        <f t="shared" si="0"/>
        <v>15.625</v>
      </c>
      <c r="H221" s="140">
        <v>10</v>
      </c>
      <c r="I221" s="140">
        <v>30</v>
      </c>
      <c r="J221" s="140">
        <f>H221/Main!$D$9</f>
        <v>2</v>
      </c>
      <c r="K221" s="140">
        <f>I221/Main!$D$10</f>
        <v>15</v>
      </c>
      <c r="L221" s="140">
        <f t="shared" si="1"/>
        <v>7.5</v>
      </c>
      <c r="M221" s="140">
        <v>0.4</v>
      </c>
      <c r="N221" s="143"/>
      <c r="O221" s="143"/>
      <c r="P221" s="143"/>
      <c r="Q221" s="145"/>
      <c r="R221" s="143"/>
      <c r="S221" s="146"/>
      <c r="T221" s="146"/>
      <c r="U221" s="143"/>
      <c r="V221" s="143"/>
      <c r="W221" s="146"/>
      <c r="X221" s="146"/>
      <c r="Y221" s="143"/>
      <c r="Z221" s="143"/>
      <c r="AA221" s="143"/>
      <c r="AB221" s="143"/>
      <c r="AC221" s="362" t="s">
        <v>220</v>
      </c>
      <c r="AD221" s="167">
        <v>125</v>
      </c>
      <c r="AE221" s="133">
        <v>0</v>
      </c>
      <c r="AF221" s="133">
        <v>0</v>
      </c>
      <c r="AG221" s="133">
        <v>0</v>
      </c>
      <c r="AH221" s="133">
        <v>0</v>
      </c>
      <c r="AI221" s="133">
        <v>0</v>
      </c>
      <c r="AJ221" s="133">
        <v>0</v>
      </c>
      <c r="AK221" s="133">
        <v>0</v>
      </c>
      <c r="AL221" s="133">
        <v>0</v>
      </c>
      <c r="AM221" s="133">
        <v>0</v>
      </c>
      <c r="AN221" s="133">
        <v>0</v>
      </c>
      <c r="AO221" s="133">
        <v>10</v>
      </c>
      <c r="AP221" s="133">
        <v>0</v>
      </c>
      <c r="AQ221" s="133">
        <v>0</v>
      </c>
      <c r="AR221" s="133">
        <v>0</v>
      </c>
      <c r="AS221" s="133">
        <v>0</v>
      </c>
      <c r="AT221" s="133">
        <v>0</v>
      </c>
      <c r="AU221" s="133">
        <v>0</v>
      </c>
      <c r="AV221" s="133">
        <v>0</v>
      </c>
      <c r="AW221" s="133">
        <v>0</v>
      </c>
      <c r="AX221" s="133">
        <v>0</v>
      </c>
      <c r="AY221" s="406">
        <f t="shared" ref="AY221:BS221" si="891">IF(AD221 = 0, "", AD221)</f>
        <v>125</v>
      </c>
      <c r="AZ221" s="137" t="str">
        <f t="shared" si="891"/>
        <v/>
      </c>
      <c r="BA221" s="137" t="str">
        <f t="shared" si="891"/>
        <v/>
      </c>
      <c r="BB221" s="137" t="str">
        <f t="shared" si="891"/>
        <v/>
      </c>
      <c r="BC221" s="137" t="str">
        <f t="shared" si="891"/>
        <v/>
      </c>
      <c r="BD221" s="137" t="str">
        <f t="shared" si="891"/>
        <v/>
      </c>
      <c r="BE221" s="137" t="str">
        <f t="shared" si="891"/>
        <v/>
      </c>
      <c r="BF221" s="137" t="str">
        <f t="shared" si="891"/>
        <v/>
      </c>
      <c r="BG221" s="137" t="str">
        <f t="shared" si="891"/>
        <v/>
      </c>
      <c r="BH221" s="137" t="str">
        <f t="shared" si="891"/>
        <v/>
      </c>
      <c r="BI221" s="137" t="str">
        <f t="shared" si="891"/>
        <v/>
      </c>
      <c r="BJ221" s="133">
        <f t="shared" si="891"/>
        <v>10</v>
      </c>
      <c r="BK221" s="137" t="str">
        <f t="shared" si="891"/>
        <v/>
      </c>
      <c r="BL221" s="137" t="str">
        <f t="shared" si="891"/>
        <v/>
      </c>
      <c r="BM221" s="137" t="str">
        <f t="shared" si="891"/>
        <v/>
      </c>
      <c r="BN221" s="137" t="str">
        <f t="shared" si="891"/>
        <v/>
      </c>
      <c r="BO221" s="137" t="str">
        <f t="shared" si="891"/>
        <v/>
      </c>
      <c r="BP221" s="137" t="str">
        <f t="shared" si="891"/>
        <v/>
      </c>
      <c r="BQ221" s="137" t="str">
        <f t="shared" si="891"/>
        <v/>
      </c>
      <c r="BR221" s="137" t="str">
        <f t="shared" si="891"/>
        <v/>
      </c>
      <c r="BS221" s="169" t="str">
        <f t="shared" si="891"/>
        <v/>
      </c>
      <c r="BT221" s="174" t="e">
        <f>$AY221*Assembly!Z$4+$AZ221*Assembly!Z$5+$BA221*Assembly!Z$6+$BB221*Assembly!Z$7+$BC221*Assembly!Z$8+$BD221*Assembly!Z$9+$BE221*Assembly!Z$10+$BF221*Assembly!Z$11+$BG221*Assembly!Z$12+$BH221*Assembly!Z$13+$BI221*Assembly!Z$14+$BJ221*Assembly!Z$15+$BK221*Assembly!Z$16+$BL221*Assembly!Z$17+$BM221*Assembly!Z$18+$BN221*Assembly!Z$19+$BO221*Assembly!Z$20+$BP221*Assembly!Z$21+$BQ221*Assembly!Z$22+$BR221*Assembly!Z$23+$BS221*Assembly!Z$24</f>
        <v>#VALUE!</v>
      </c>
      <c r="BU221" s="133" t="e">
        <f t="shared" si="3"/>
        <v>#VALUE!</v>
      </c>
      <c r="BV221" s="133"/>
      <c r="BW221" s="133" t="e">
        <f>$AY221*Assembly!AD$4+$AZ221*Assembly!AD$5+$BA221*Assembly!AD$6+$BB221*Assembly!AD$7+$BC221*Assembly!AD$8+$BD221*Assembly!AD$9+$BE221*Assembly!AD$10+$BF221*Assembly!AD$11+$BG221*Assembly!AD$12+$BH221*Assembly!AD$13+$BI221*Assembly!AD$14+$BJ221*Assembly!AD$15+$BK221*Assembly!AD$16+$BL221*Assembly!AD$17+$BM221*Assembly!AD$18+$BN221*Assembly!AD$19+$BO221*Assembly!AD$20+$BP221*Assembly!AD$21+$BQ221*Assembly!AD$22+$BR221*Assembly!AD$23+$BS221*Assembly!AD$24</f>
        <v>#VALUE!</v>
      </c>
      <c r="BX221" s="177" t="e">
        <f t="shared" si="4"/>
        <v>#VALUE!</v>
      </c>
      <c r="BY221" s="178" t="e">
        <f t="shared" si="5"/>
        <v>#VALUE!</v>
      </c>
      <c r="BZ221" s="179" t="e">
        <f t="shared" si="6"/>
        <v>#VALUE!</v>
      </c>
      <c r="CA221" s="178" t="e">
        <f t="shared" si="7"/>
        <v>#VALUE!</v>
      </c>
      <c r="CB221" s="133" t="e">
        <f>$AY221*Assembly!Y$4+$AZ221*Assembly!Y$5+$BA221*Assembly!Y$6+$BB221*Assembly!Y$7+$BC221*Assembly!Y$8+$BD221*Assembly!Y$9+$BE221*Assembly!Y$10+$BF221*Assembly!Y$11+$BG221*Assembly!Y$12+$BH221*Assembly!Y$13+$BI221*Assembly!Y$14+$BJ221*Assembly!Y$15+$BK221*Assembly!Y$16+$BL221*Assembly!Y$17+$BM221*Assembly!Y$18+$BN221*Assembly!Y$19+$BO221*Assembly!Y$20+$BP221*Assembly!Y$21+$BQ221*Assembly!Y$22+$BR221*Assembly!Y$23+$BS221*Assembly!Y$24</f>
        <v>#VALUE!</v>
      </c>
      <c r="CC221" s="133" t="e">
        <f t="shared" si="8"/>
        <v>#VALUE!</v>
      </c>
      <c r="CD221" s="130" t="e">
        <f t="shared" si="9"/>
        <v>#VALUE!</v>
      </c>
      <c r="CE221" s="183" t="e">
        <f>$AY221*Assembly!AC$4+$AZ221*Assembly!AC$5+$BA221*Assembly!AC$6+$BB221*Assembly!AC$7+$BC221*Assembly!AC$8+$BD221*Assembly!AC$9+$BE221*Assembly!AC$10+$BF221*Assembly!AC$11+$BG221*Assembly!AC$12+$BH221*Assembly!AC$13+$BI221*Assembly!AC$14+$BJ221*Assembly!AC$15+$BK221*Assembly!AC$16+$BL221*Assembly!AC$17+$BM221*Assembly!AC$18+$BN221*Assembly!AC$19+$BO221*Assembly!AC$20+$BP221*Assembly!AC$21+$BQ221*Assembly!AC$22+$BR221*Assembly!AC$23+$BS221*Assembly!AC$24</f>
        <v>#VALUE!</v>
      </c>
      <c r="CF221" s="145" t="e">
        <f>$AY221*Assembly!M$4+$AZ221*Assembly!M$5+$BA221*Assembly!M$6+$BB221*Assembly!M$7+$BC221*Assembly!M$8+$BD221*Assembly!M$9+$BE221*Assembly!M$10+$BF221*Assembly!M$11+$BG221*Assembly!M$12+$BH221*Assembly!M$13+$BI221*Assembly!M$14+$BJ221*Assembly!M$15+$BK221*Assembly!M$16+$BL221*Assembly!M$17+$BM221*Assembly!M$18+$BN221*Assembly!M$19+$BO221*Assembly!M$20+$BP221*Assembly!M$21+$BQ221*Assembly!M$22+$BR221*Assembly!M$23+$BS221*Assembly!M$24</f>
        <v>#VALUE!</v>
      </c>
      <c r="CG221" s="145" t="e">
        <f>$AY221*Assembly!N$4+$AZ221*Assembly!N$5+$BA221*Assembly!N$6+$BB221*Assembly!N$7+$BC221*Assembly!N$8+$BD221*Assembly!N$9+$BE221*Assembly!N$10+$BF221*Assembly!N$11+$BG221*Assembly!N$12+$BH221*Assembly!N$13+$BI221*Assembly!N$14+$BJ221*Assembly!N$15+$BK221*Assembly!N$16+$BL221*Assembly!N$17+$BM221*Assembly!N$18+$BN221*Assembly!N$19+$BO221*Assembly!N$20+$BP221*Assembly!N$21+$BQ221*Assembly!N$22+$BR221*Assembly!N$23+$BS221*Assembly!N$24</f>
        <v>#VALUE!</v>
      </c>
      <c r="CH221" s="145" t="e">
        <f>$AY221*Assembly!O$4+$AZ221*Assembly!O$5+$BA221*Assembly!O$6+$BB221*Assembly!O$7+$BC221*Assembly!O$8+$BD221*Assembly!O$9+$BE221*Assembly!O$10+$BF221*Assembly!O$11+$BG221*Assembly!O$12+$BH221*Assembly!O$13+$BI221*Assembly!O$14+$BJ221*Assembly!O$15+$BK221*Assembly!O$16+$BL221*Assembly!O$17+$BM221*Assembly!O$18+$BN221*Assembly!O$19+$BO221*Assembly!O$20+$BP221*Assembly!O$21+$BQ221*Assembly!O$22+$BR221*Assembly!O$23+$BS221*Assembly!O$24</f>
        <v>#VALUE!</v>
      </c>
      <c r="CI221" s="140" t="e">
        <f>$AY221*Assembly!P$4+$AZ221*Assembly!P$5+$BA221*Assembly!P$6+$BB221*Assembly!P$7+$BC221*Assembly!P$8+$BD221*Assembly!P$9+$BE221*Assembly!P$10+$BF221*Assembly!P$11+$BG221*Assembly!P$12+$BH221*Assembly!P$13+$BI221*Assembly!P$14+$BJ221*Assembly!P$15+$BK221*Assembly!P$16+$BL221*Assembly!P$17+$BM221*Assembly!P$18+$BN221*Assembly!P$19+$BO221*Assembly!P$20+$BP221*Assembly!P$21+$BQ221*Assembly!P$22+$BR221*Assembly!P$23+$BS221*Assembly!P$24</f>
        <v>#VALUE!</v>
      </c>
      <c r="CJ221" s="140" t="e">
        <f>$AY221*Assembly!Q$4+$AZ221*Assembly!Q$5+$BA221*Assembly!Q$6+$BB221*Assembly!Q$7+$BC221*Assembly!Q$8+$BD221*Assembly!Q$9+$BE221*Assembly!Q$10+$BF221*Assembly!Q$11+$BG221*Assembly!Q$12+$BH221*Assembly!Q$13+$BI221*Assembly!Q$14+$BJ221*Assembly!Q$15+$BK221*Assembly!Q$16+$BL221*Assembly!Q$17+$BM221*Assembly!Q$18+$BN221*Assembly!Q$19+$BO221*Assembly!Q$20+$BP221*Assembly!Q$21+$BQ221*Assembly!Q$22+$BR221*Assembly!Q$23+$BS221*Assembly!Q$24</f>
        <v>#VALUE!</v>
      </c>
      <c r="CK221" s="145" t="e">
        <f>$AY221*Assembly!R$4+$AZ221*Assembly!R$5+$BA221*Assembly!R$6+$BB221*Assembly!R$7+$BC221*Assembly!R$8+$BD221*Assembly!R$9+$BE221*Assembly!R$10+$BF221*Assembly!R$11+$BG221*Assembly!R$12+$BH221*Assembly!R$13+$BI221*Assembly!R$14+$BJ221*Assembly!R$15+$BK221*Assembly!R$16+$BL221*Assembly!R$17+$BM221*Assembly!R$18+$BN221*Assembly!R$19+$BO221*Assembly!R$20+$BP221*Assembly!R$21+$BQ221*Assembly!R$22+$BR221*Assembly!R$23+$BS221*Assembly!R$24</f>
        <v>#VALUE!</v>
      </c>
      <c r="CL221" s="140" t="e">
        <f>$AY221*Assembly!S$4+$AZ221*Assembly!S$5+$BA221*Assembly!S$6+$BB221*Assembly!S$7+$BC221*Assembly!S$8+$BD221*Assembly!S$9+$BE221*Assembly!S$10+$BF221*Assembly!S$11+$BG221*Assembly!S$12+$BH221*Assembly!S$13+$BI221*Assembly!S$14+$BJ221*Assembly!S$15+$BK221*Assembly!S$16+$BL221*Assembly!S$17+$BM221*Assembly!S$18+$BN221*Assembly!S$19+$BO221*Assembly!S$20+$BP221*Assembly!S$21+$BQ221*Assembly!S$22+$BR221*Assembly!S$23+$BS221*Assembly!S$24</f>
        <v>#VALUE!</v>
      </c>
      <c r="CM221" s="140" t="e">
        <f>$AY221*Assembly!T$4+$AZ221*Assembly!T$5+$BA221*Assembly!T$6+$BB221*Assembly!T$7+$BC221*Assembly!T$8+$BD221*Assembly!T$9+$BE221*Assembly!T$10+$BF221*Assembly!T$11+$BG221*Assembly!T$12+$BH221*Assembly!T$13+$BI221*Assembly!T$14+$BJ221*Assembly!T$15+$BK221*Assembly!T$16+$BL221*Assembly!T$17+$BM221*Assembly!T$18+$BN221*Assembly!T$19+$BO221*Assembly!T$20+$BP221*Assembly!T$21+$BQ221*Assembly!T$22+$BR221*Assembly!T$23+$BS221*Assembly!T$24</f>
        <v>#VALUE!</v>
      </c>
      <c r="CN221" s="140" t="e">
        <f>$AY221*Assembly!U$4+$AZ221*Assembly!U$5+$BA221*Assembly!U$6+$BB221*Assembly!U$7+$BC221*Assembly!U$8+$BD221*Assembly!U$9+$BE221*Assembly!U$10+$BF221*Assembly!U$11+$BG221*Assembly!U$12+$BH221*Assembly!U$13+$BI221*Assembly!U$14+$BJ221*Assembly!U$15+$BK221*Assembly!U$16+$BL221*Assembly!U$17+$BM221*Assembly!U$18+$BN221*Assembly!U$19+$BO221*Assembly!U$20+$BP221*Assembly!U$21+$BQ221*Assembly!U$22+$BR221*Assembly!U$23+$BS221*Assembly!U$24</f>
        <v>#VALUE!</v>
      </c>
      <c r="CO221" s="145" t="e">
        <f>$AY221*Assembly!V$4+$AZ221*Assembly!V$5+$BA221*Assembly!V$6+$BB221*Assembly!V$7+$BC221*Assembly!V$8+$BD221*Assembly!V$9+$BE221*Assembly!V$10+$BF221*Assembly!V$11+$BG221*Assembly!V$12+$BH221*Assembly!V$13+$BI221*Assembly!V$14+$BJ221*Assembly!V$15+$BK221*Assembly!V$16+$BL221*Assembly!V$17+$BM221*Assembly!V$18+$BN221*Assembly!V$19+$BO221*Assembly!V$20+$BP221*Assembly!V$21+$BQ221*Assembly!V$22+$BR221*Assembly!V$23+$BS221*Assembly!V$24</f>
        <v>#VALUE!</v>
      </c>
      <c r="CP221" s="145" t="e">
        <f>CF221*Refining!$F$3</f>
        <v>#VALUE!</v>
      </c>
      <c r="CQ221" s="145" t="e">
        <f>CG221*Refining!$F$4</f>
        <v>#VALUE!</v>
      </c>
      <c r="CR221" s="145" t="e">
        <f>CH221*Refining!$F$5</f>
        <v>#VALUE!</v>
      </c>
      <c r="CS221" s="145" t="e">
        <f>CI221*Refining!$F$6</f>
        <v>#VALUE!</v>
      </c>
      <c r="CT221" s="145" t="e">
        <f>CJ221*Refining!$F$7</f>
        <v>#VALUE!</v>
      </c>
      <c r="CU221" s="145" t="e">
        <f>CK221*Refining!$F$8</f>
        <v>#VALUE!</v>
      </c>
      <c r="CV221" s="145" t="e">
        <f>CL221*Refining!$F$9</f>
        <v>#VALUE!</v>
      </c>
      <c r="CW221" s="145" t="e">
        <f>CM221*Refining!$F$10</f>
        <v>#VALUE!</v>
      </c>
      <c r="CX221" s="145" t="e">
        <f>CN221*Refining!$F$11</f>
        <v>#VALUE!</v>
      </c>
      <c r="CY221" s="145" t="e">
        <f>CO221*Refining!$F$12</f>
        <v>#VALUE!</v>
      </c>
      <c r="CZ221" s="185" t="e">
        <f t="shared" ref="CZ221:DS221" si="892">IF(CF221 = 0, "", CF221)</f>
        <v>#VALUE!</v>
      </c>
      <c r="DA221" s="189" t="e">
        <f t="shared" si="892"/>
        <v>#VALUE!</v>
      </c>
      <c r="DB221" s="189" t="e">
        <f t="shared" si="892"/>
        <v>#VALUE!</v>
      </c>
      <c r="DC221" s="186" t="e">
        <f t="shared" si="892"/>
        <v>#VALUE!</v>
      </c>
      <c r="DD221" s="186" t="e">
        <f t="shared" si="892"/>
        <v>#VALUE!</v>
      </c>
      <c r="DE221" s="186" t="e">
        <f t="shared" si="892"/>
        <v>#VALUE!</v>
      </c>
      <c r="DF221" s="186" t="e">
        <f t="shared" si="892"/>
        <v>#VALUE!</v>
      </c>
      <c r="DG221" s="186" t="e">
        <f t="shared" si="892"/>
        <v>#VALUE!</v>
      </c>
      <c r="DH221" s="186" t="e">
        <f t="shared" si="892"/>
        <v>#VALUE!</v>
      </c>
      <c r="DI221" s="187" t="e">
        <f t="shared" si="892"/>
        <v>#VALUE!</v>
      </c>
      <c r="DJ221" s="185" t="e">
        <f t="shared" si="892"/>
        <v>#VALUE!</v>
      </c>
      <c r="DK221" s="189" t="e">
        <f t="shared" si="892"/>
        <v>#VALUE!</v>
      </c>
      <c r="DL221" s="189" t="e">
        <f t="shared" si="892"/>
        <v>#VALUE!</v>
      </c>
      <c r="DM221" s="186" t="e">
        <f t="shared" si="892"/>
        <v>#VALUE!</v>
      </c>
      <c r="DN221" s="211" t="e">
        <f t="shared" si="892"/>
        <v>#VALUE!</v>
      </c>
      <c r="DO221" s="186" t="e">
        <f t="shared" si="892"/>
        <v>#VALUE!</v>
      </c>
      <c r="DP221" s="186" t="e">
        <f t="shared" si="892"/>
        <v>#VALUE!</v>
      </c>
      <c r="DQ221" s="186" t="e">
        <f t="shared" si="892"/>
        <v>#VALUE!</v>
      </c>
      <c r="DR221" s="186" t="e">
        <f t="shared" si="892"/>
        <v>#VALUE!</v>
      </c>
      <c r="DS221" s="187" t="e">
        <f t="shared" si="892"/>
        <v>#VALUE!</v>
      </c>
      <c r="DT221" s="185" t="e">
        <f t="shared" si="11"/>
        <v>#VALUE!</v>
      </c>
      <c r="DU221" s="189" t="e">
        <f t="shared" si="12"/>
        <v>#VALUE!</v>
      </c>
      <c r="DV221" s="133" t="e">
        <f>CZ221*'Ores &amp; Ingots'!$C$3+DA221*'Ores &amp; Ingots'!$C$4+DB221*'Ores &amp; Ingots'!$C$5+DC221*'Ores &amp; Ingots'!$C$6+DD221*'Ores &amp; Ingots'!$C$7+DE221*'Ores &amp; Ingots'!$C$8+DF221*'Ores &amp; Ingots'!$C$9+DG221*'Ores &amp; Ingots'!$C$10+DH221*'Ores &amp; Ingots'!$C$11+DI221*'Ores &amp; Ingots'!$C$12</f>
        <v>#VALUE!</v>
      </c>
      <c r="DW221" s="133" t="e">
        <f>DJ221*'Ores &amp; Ingots'!$B$3+DK221*'Ores &amp; Ingots'!$B$4+DL221*'Ores &amp; Ingots'!$B$5+DM221*'Ores &amp; Ingots'!$B$6+DN221*'Ores &amp; Ingots'!$B$7+DO221*'Ores &amp; Ingots'!$B$8+DP221*'Ores &amp; Ingots'!$B$9+DQ221*'Ores &amp; Ingots'!$B$10+DR221*'Ores &amp; Ingots'!$B$11+DS221*'Ores &amp; Ingots'!$B$12</f>
        <v>#VALUE!</v>
      </c>
      <c r="DX221" s="189" t="e">
        <f>CZ221*Refining!$G$3+DA221*Refining!$G$4+DB221*Refining!$G$5+DC221*Refining!$G$6+DD221*Refining!$G$7+DE221*Refining!$G$8+DF221*Refining!$G$9+DG221*Refining!$G$10+DH221*Refining!$G$11+DI221*Refining!$G$12</f>
        <v>#VALUE!</v>
      </c>
      <c r="DY221" s="189" t="e">
        <f t="shared" si="13"/>
        <v>#VALUE!</v>
      </c>
      <c r="DZ221" s="192" t="e">
        <f t="shared" si="14"/>
        <v>#VALUE!</v>
      </c>
      <c r="EA221" s="185" t="e">
        <f t="shared" si="15"/>
        <v>#VALUE!</v>
      </c>
      <c r="EB221" s="194" t="e">
        <f t="shared" ref="EB221:EC221" si="893">EA221/60</f>
        <v>#VALUE!</v>
      </c>
      <c r="EC221" s="194" t="e">
        <f t="shared" si="893"/>
        <v>#VALUE!</v>
      </c>
      <c r="ED221" s="185" t="e">
        <f t="shared" si="17"/>
        <v>#VALUE!</v>
      </c>
      <c r="EE221" s="194" t="e">
        <f t="shared" ref="EE221:EF221" si="894">ED221/1000</f>
        <v>#VALUE!</v>
      </c>
      <c r="EF221" s="196" t="e">
        <f t="shared" si="894"/>
        <v>#VALUE!</v>
      </c>
      <c r="EG221" s="130" t="e">
        <f t="shared" si="19"/>
        <v>#VALUE!</v>
      </c>
      <c r="EH221" s="132" t="e">
        <f t="shared" si="20"/>
        <v>#VALUE!</v>
      </c>
      <c r="EI221" s="133">
        <v>16</v>
      </c>
    </row>
    <row r="222" spans="1:139" ht="12.75" x14ac:dyDescent="0.2">
      <c r="A222" s="864"/>
      <c r="B222" s="135" t="s">
        <v>421</v>
      </c>
      <c r="C222" s="137" t="s">
        <v>156</v>
      </c>
      <c r="D222" s="137">
        <v>1</v>
      </c>
      <c r="E222" s="137">
        <v>1</v>
      </c>
      <c r="F222" s="137">
        <v>1</v>
      </c>
      <c r="G222" s="139">
        <f t="shared" si="0"/>
        <v>15.625</v>
      </c>
      <c r="H222" s="140">
        <v>10</v>
      </c>
      <c r="I222" s="140">
        <v>30</v>
      </c>
      <c r="J222" s="140">
        <f>H222/Main!$D$9</f>
        <v>2</v>
      </c>
      <c r="K222" s="140">
        <f>I222/Main!$D$10</f>
        <v>15</v>
      </c>
      <c r="L222" s="140">
        <f t="shared" si="1"/>
        <v>7.5</v>
      </c>
      <c r="M222" s="140">
        <v>0.4</v>
      </c>
      <c r="N222" s="143"/>
      <c r="O222" s="143"/>
      <c r="P222" s="143"/>
      <c r="Q222" s="145"/>
      <c r="R222" s="143"/>
      <c r="S222" s="146"/>
      <c r="T222" s="146"/>
      <c r="U222" s="143"/>
      <c r="V222" s="143"/>
      <c r="W222" s="146"/>
      <c r="X222" s="146"/>
      <c r="Y222" s="143"/>
      <c r="Z222" s="143"/>
      <c r="AA222" s="143"/>
      <c r="AB222" s="143"/>
      <c r="AC222" s="362" t="s">
        <v>28</v>
      </c>
      <c r="AD222" s="167">
        <v>25</v>
      </c>
      <c r="AE222" s="133">
        <v>0</v>
      </c>
      <c r="AF222" s="133">
        <v>0</v>
      </c>
      <c r="AG222" s="133">
        <v>0</v>
      </c>
      <c r="AH222" s="133">
        <v>0</v>
      </c>
      <c r="AI222" s="133">
        <v>0</v>
      </c>
      <c r="AJ222" s="133">
        <v>0</v>
      </c>
      <c r="AK222" s="133">
        <v>0</v>
      </c>
      <c r="AL222" s="133">
        <v>0</v>
      </c>
      <c r="AM222" s="133">
        <v>0</v>
      </c>
      <c r="AN222" s="133">
        <v>0</v>
      </c>
      <c r="AO222" s="133">
        <v>50</v>
      </c>
      <c r="AP222" s="133">
        <v>0</v>
      </c>
      <c r="AQ222" s="133">
        <v>0</v>
      </c>
      <c r="AR222" s="133">
        <v>0</v>
      </c>
      <c r="AS222" s="133">
        <v>0</v>
      </c>
      <c r="AT222" s="133">
        <v>0</v>
      </c>
      <c r="AU222" s="133">
        <v>0</v>
      </c>
      <c r="AV222" s="133">
        <v>0</v>
      </c>
      <c r="AW222" s="133">
        <v>0</v>
      </c>
      <c r="AX222" s="133">
        <v>0</v>
      </c>
      <c r="AY222" s="406">
        <f t="shared" ref="AY222:BS222" si="895">IF(AD222 = 0, "", AD222)</f>
        <v>25</v>
      </c>
      <c r="AZ222" s="137" t="str">
        <f t="shared" si="895"/>
        <v/>
      </c>
      <c r="BA222" s="137" t="str">
        <f t="shared" si="895"/>
        <v/>
      </c>
      <c r="BB222" s="137" t="str">
        <f t="shared" si="895"/>
        <v/>
      </c>
      <c r="BC222" s="137" t="str">
        <f t="shared" si="895"/>
        <v/>
      </c>
      <c r="BD222" s="137" t="str">
        <f t="shared" si="895"/>
        <v/>
      </c>
      <c r="BE222" s="137" t="str">
        <f t="shared" si="895"/>
        <v/>
      </c>
      <c r="BF222" s="137" t="str">
        <f t="shared" si="895"/>
        <v/>
      </c>
      <c r="BG222" s="137" t="str">
        <f t="shared" si="895"/>
        <v/>
      </c>
      <c r="BH222" s="137" t="str">
        <f t="shared" si="895"/>
        <v/>
      </c>
      <c r="BI222" s="137" t="str">
        <f t="shared" si="895"/>
        <v/>
      </c>
      <c r="BJ222" s="133">
        <f t="shared" si="895"/>
        <v>50</v>
      </c>
      <c r="BK222" s="137" t="str">
        <f t="shared" si="895"/>
        <v/>
      </c>
      <c r="BL222" s="137" t="str">
        <f t="shared" si="895"/>
        <v/>
      </c>
      <c r="BM222" s="137" t="str">
        <f t="shared" si="895"/>
        <v/>
      </c>
      <c r="BN222" s="137" t="str">
        <f t="shared" si="895"/>
        <v/>
      </c>
      <c r="BO222" s="137" t="str">
        <f t="shared" si="895"/>
        <v/>
      </c>
      <c r="BP222" s="137" t="str">
        <f t="shared" si="895"/>
        <v/>
      </c>
      <c r="BQ222" s="137" t="str">
        <f t="shared" si="895"/>
        <v/>
      </c>
      <c r="BR222" s="137" t="str">
        <f t="shared" si="895"/>
        <v/>
      </c>
      <c r="BS222" s="169" t="str">
        <f t="shared" si="895"/>
        <v/>
      </c>
      <c r="BT222" s="174" t="e">
        <f>$AY222*Assembly!Z$4+$AZ222*Assembly!Z$5+$BA222*Assembly!Z$6+$BB222*Assembly!Z$7+$BC222*Assembly!Z$8+$BD222*Assembly!Z$9+$BE222*Assembly!Z$10+$BF222*Assembly!Z$11+$BG222*Assembly!Z$12+$BH222*Assembly!Z$13+$BI222*Assembly!Z$14+$BJ222*Assembly!Z$15+$BK222*Assembly!Z$16+$BL222*Assembly!Z$17+$BM222*Assembly!Z$18+$BN222*Assembly!Z$19+$BO222*Assembly!Z$20+$BP222*Assembly!Z$21+$BQ222*Assembly!Z$22+$BR222*Assembly!Z$23+$BS222*Assembly!Z$24</f>
        <v>#VALUE!</v>
      </c>
      <c r="BU222" s="133" t="e">
        <f t="shared" si="3"/>
        <v>#VALUE!</v>
      </c>
      <c r="BV222" s="133"/>
      <c r="BW222" s="133" t="e">
        <f>$AY222*Assembly!AD$4+$AZ222*Assembly!AD$5+$BA222*Assembly!AD$6+$BB222*Assembly!AD$7+$BC222*Assembly!AD$8+$BD222*Assembly!AD$9+$BE222*Assembly!AD$10+$BF222*Assembly!AD$11+$BG222*Assembly!AD$12+$BH222*Assembly!AD$13+$BI222*Assembly!AD$14+$BJ222*Assembly!AD$15+$BK222*Assembly!AD$16+$BL222*Assembly!AD$17+$BM222*Assembly!AD$18+$BN222*Assembly!AD$19+$BO222*Assembly!AD$20+$BP222*Assembly!AD$21+$BQ222*Assembly!AD$22+$BR222*Assembly!AD$23+$BS222*Assembly!AD$24</f>
        <v>#VALUE!</v>
      </c>
      <c r="BX222" s="177" t="e">
        <f t="shared" si="4"/>
        <v>#VALUE!</v>
      </c>
      <c r="BY222" s="178" t="e">
        <f t="shared" si="5"/>
        <v>#VALUE!</v>
      </c>
      <c r="BZ222" s="179" t="e">
        <f t="shared" si="6"/>
        <v>#VALUE!</v>
      </c>
      <c r="CA222" s="178" t="e">
        <f t="shared" si="7"/>
        <v>#VALUE!</v>
      </c>
      <c r="CB222" s="133" t="e">
        <f>$AY222*Assembly!Y$4+$AZ222*Assembly!Y$5+$BA222*Assembly!Y$6+$BB222*Assembly!Y$7+$BC222*Assembly!Y$8+$BD222*Assembly!Y$9+$BE222*Assembly!Y$10+$BF222*Assembly!Y$11+$BG222*Assembly!Y$12+$BH222*Assembly!Y$13+$BI222*Assembly!Y$14+$BJ222*Assembly!Y$15+$BK222*Assembly!Y$16+$BL222*Assembly!Y$17+$BM222*Assembly!Y$18+$BN222*Assembly!Y$19+$BO222*Assembly!Y$20+$BP222*Assembly!Y$21+$BQ222*Assembly!Y$22+$BR222*Assembly!Y$23+$BS222*Assembly!Y$24</f>
        <v>#VALUE!</v>
      </c>
      <c r="CC222" s="133" t="e">
        <f t="shared" si="8"/>
        <v>#VALUE!</v>
      </c>
      <c r="CD222" s="130" t="e">
        <f t="shared" si="9"/>
        <v>#VALUE!</v>
      </c>
      <c r="CE222" s="183" t="e">
        <f>$AY222*Assembly!AC$4+$AZ222*Assembly!AC$5+$BA222*Assembly!AC$6+$BB222*Assembly!AC$7+$BC222*Assembly!AC$8+$BD222*Assembly!AC$9+$BE222*Assembly!AC$10+$BF222*Assembly!AC$11+$BG222*Assembly!AC$12+$BH222*Assembly!AC$13+$BI222*Assembly!AC$14+$BJ222*Assembly!AC$15+$BK222*Assembly!AC$16+$BL222*Assembly!AC$17+$BM222*Assembly!AC$18+$BN222*Assembly!AC$19+$BO222*Assembly!AC$20+$BP222*Assembly!AC$21+$BQ222*Assembly!AC$22+$BR222*Assembly!AC$23+$BS222*Assembly!AC$24</f>
        <v>#VALUE!</v>
      </c>
      <c r="CF222" s="145" t="e">
        <f>$AY222*Assembly!M$4+$AZ222*Assembly!M$5+$BA222*Assembly!M$6+$BB222*Assembly!M$7+$BC222*Assembly!M$8+$BD222*Assembly!M$9+$BE222*Assembly!M$10+$BF222*Assembly!M$11+$BG222*Assembly!M$12+$BH222*Assembly!M$13+$BI222*Assembly!M$14+$BJ222*Assembly!M$15+$BK222*Assembly!M$16+$BL222*Assembly!M$17+$BM222*Assembly!M$18+$BN222*Assembly!M$19+$BO222*Assembly!M$20+$BP222*Assembly!M$21+$BQ222*Assembly!M$22+$BR222*Assembly!M$23+$BS222*Assembly!M$24</f>
        <v>#VALUE!</v>
      </c>
      <c r="CG222" s="145" t="e">
        <f>$AY222*Assembly!N$4+$AZ222*Assembly!N$5+$BA222*Assembly!N$6+$BB222*Assembly!N$7+$BC222*Assembly!N$8+$BD222*Assembly!N$9+$BE222*Assembly!N$10+$BF222*Assembly!N$11+$BG222*Assembly!N$12+$BH222*Assembly!N$13+$BI222*Assembly!N$14+$BJ222*Assembly!N$15+$BK222*Assembly!N$16+$BL222*Assembly!N$17+$BM222*Assembly!N$18+$BN222*Assembly!N$19+$BO222*Assembly!N$20+$BP222*Assembly!N$21+$BQ222*Assembly!N$22+$BR222*Assembly!N$23+$BS222*Assembly!N$24</f>
        <v>#VALUE!</v>
      </c>
      <c r="CH222" s="145" t="e">
        <f>$AY222*Assembly!O$4+$AZ222*Assembly!O$5+$BA222*Assembly!O$6+$BB222*Assembly!O$7+$BC222*Assembly!O$8+$BD222*Assembly!O$9+$BE222*Assembly!O$10+$BF222*Assembly!O$11+$BG222*Assembly!O$12+$BH222*Assembly!O$13+$BI222*Assembly!O$14+$BJ222*Assembly!O$15+$BK222*Assembly!O$16+$BL222*Assembly!O$17+$BM222*Assembly!O$18+$BN222*Assembly!O$19+$BO222*Assembly!O$20+$BP222*Assembly!O$21+$BQ222*Assembly!O$22+$BR222*Assembly!O$23+$BS222*Assembly!O$24</f>
        <v>#VALUE!</v>
      </c>
      <c r="CI222" s="140" t="e">
        <f>$AY222*Assembly!P$4+$AZ222*Assembly!P$5+$BA222*Assembly!P$6+$BB222*Assembly!P$7+$BC222*Assembly!P$8+$BD222*Assembly!P$9+$BE222*Assembly!P$10+$BF222*Assembly!P$11+$BG222*Assembly!P$12+$BH222*Assembly!P$13+$BI222*Assembly!P$14+$BJ222*Assembly!P$15+$BK222*Assembly!P$16+$BL222*Assembly!P$17+$BM222*Assembly!P$18+$BN222*Assembly!P$19+$BO222*Assembly!P$20+$BP222*Assembly!P$21+$BQ222*Assembly!P$22+$BR222*Assembly!P$23+$BS222*Assembly!P$24</f>
        <v>#VALUE!</v>
      </c>
      <c r="CJ222" s="140" t="e">
        <f>$AY222*Assembly!Q$4+$AZ222*Assembly!Q$5+$BA222*Assembly!Q$6+$BB222*Assembly!Q$7+$BC222*Assembly!Q$8+$BD222*Assembly!Q$9+$BE222*Assembly!Q$10+$BF222*Assembly!Q$11+$BG222*Assembly!Q$12+$BH222*Assembly!Q$13+$BI222*Assembly!Q$14+$BJ222*Assembly!Q$15+$BK222*Assembly!Q$16+$BL222*Assembly!Q$17+$BM222*Assembly!Q$18+$BN222*Assembly!Q$19+$BO222*Assembly!Q$20+$BP222*Assembly!Q$21+$BQ222*Assembly!Q$22+$BR222*Assembly!Q$23+$BS222*Assembly!Q$24</f>
        <v>#VALUE!</v>
      </c>
      <c r="CK222" s="145" t="e">
        <f>$AY222*Assembly!R$4+$AZ222*Assembly!R$5+$BA222*Assembly!R$6+$BB222*Assembly!R$7+$BC222*Assembly!R$8+$BD222*Assembly!R$9+$BE222*Assembly!R$10+$BF222*Assembly!R$11+$BG222*Assembly!R$12+$BH222*Assembly!R$13+$BI222*Assembly!R$14+$BJ222*Assembly!R$15+$BK222*Assembly!R$16+$BL222*Assembly!R$17+$BM222*Assembly!R$18+$BN222*Assembly!R$19+$BO222*Assembly!R$20+$BP222*Assembly!R$21+$BQ222*Assembly!R$22+$BR222*Assembly!R$23+$BS222*Assembly!R$24</f>
        <v>#VALUE!</v>
      </c>
      <c r="CL222" s="140" t="e">
        <f>$AY222*Assembly!S$4+$AZ222*Assembly!S$5+$BA222*Assembly!S$6+$BB222*Assembly!S$7+$BC222*Assembly!S$8+$BD222*Assembly!S$9+$BE222*Assembly!S$10+$BF222*Assembly!S$11+$BG222*Assembly!S$12+$BH222*Assembly!S$13+$BI222*Assembly!S$14+$BJ222*Assembly!S$15+$BK222*Assembly!S$16+$BL222*Assembly!S$17+$BM222*Assembly!S$18+$BN222*Assembly!S$19+$BO222*Assembly!S$20+$BP222*Assembly!S$21+$BQ222*Assembly!S$22+$BR222*Assembly!S$23+$BS222*Assembly!S$24</f>
        <v>#VALUE!</v>
      </c>
      <c r="CM222" s="140" t="e">
        <f>$AY222*Assembly!T$4+$AZ222*Assembly!T$5+$BA222*Assembly!T$6+$BB222*Assembly!T$7+$BC222*Assembly!T$8+$BD222*Assembly!T$9+$BE222*Assembly!T$10+$BF222*Assembly!T$11+$BG222*Assembly!T$12+$BH222*Assembly!T$13+$BI222*Assembly!T$14+$BJ222*Assembly!T$15+$BK222*Assembly!T$16+$BL222*Assembly!T$17+$BM222*Assembly!T$18+$BN222*Assembly!T$19+$BO222*Assembly!T$20+$BP222*Assembly!T$21+$BQ222*Assembly!T$22+$BR222*Assembly!T$23+$BS222*Assembly!T$24</f>
        <v>#VALUE!</v>
      </c>
      <c r="CN222" s="140" t="e">
        <f>$AY222*Assembly!U$4+$AZ222*Assembly!U$5+$BA222*Assembly!U$6+$BB222*Assembly!U$7+$BC222*Assembly!U$8+$BD222*Assembly!U$9+$BE222*Assembly!U$10+$BF222*Assembly!U$11+$BG222*Assembly!U$12+$BH222*Assembly!U$13+$BI222*Assembly!U$14+$BJ222*Assembly!U$15+$BK222*Assembly!U$16+$BL222*Assembly!U$17+$BM222*Assembly!U$18+$BN222*Assembly!U$19+$BO222*Assembly!U$20+$BP222*Assembly!U$21+$BQ222*Assembly!U$22+$BR222*Assembly!U$23+$BS222*Assembly!U$24</f>
        <v>#VALUE!</v>
      </c>
      <c r="CO222" s="145" t="e">
        <f>$AY222*Assembly!V$4+$AZ222*Assembly!V$5+$BA222*Assembly!V$6+$BB222*Assembly!V$7+$BC222*Assembly!V$8+$BD222*Assembly!V$9+$BE222*Assembly!V$10+$BF222*Assembly!V$11+$BG222*Assembly!V$12+$BH222*Assembly!V$13+$BI222*Assembly!V$14+$BJ222*Assembly!V$15+$BK222*Assembly!V$16+$BL222*Assembly!V$17+$BM222*Assembly!V$18+$BN222*Assembly!V$19+$BO222*Assembly!V$20+$BP222*Assembly!V$21+$BQ222*Assembly!V$22+$BR222*Assembly!V$23+$BS222*Assembly!V$24</f>
        <v>#VALUE!</v>
      </c>
      <c r="CP222" s="145" t="e">
        <f>CF222*Refining!$F$3</f>
        <v>#VALUE!</v>
      </c>
      <c r="CQ222" s="145" t="e">
        <f>CG222*Refining!$F$4</f>
        <v>#VALUE!</v>
      </c>
      <c r="CR222" s="145" t="e">
        <f>CH222*Refining!$F$5</f>
        <v>#VALUE!</v>
      </c>
      <c r="CS222" s="145" t="e">
        <f>CI222*Refining!$F$6</f>
        <v>#VALUE!</v>
      </c>
      <c r="CT222" s="145" t="e">
        <f>CJ222*Refining!$F$7</f>
        <v>#VALUE!</v>
      </c>
      <c r="CU222" s="145" t="e">
        <f>CK222*Refining!$F$8</f>
        <v>#VALUE!</v>
      </c>
      <c r="CV222" s="145" t="e">
        <f>CL222*Refining!$F$9</f>
        <v>#VALUE!</v>
      </c>
      <c r="CW222" s="145" t="e">
        <f>CM222*Refining!$F$10</f>
        <v>#VALUE!</v>
      </c>
      <c r="CX222" s="145" t="e">
        <f>CN222*Refining!$F$11</f>
        <v>#VALUE!</v>
      </c>
      <c r="CY222" s="145" t="e">
        <f>CO222*Refining!$F$12</f>
        <v>#VALUE!</v>
      </c>
      <c r="CZ222" s="185" t="e">
        <f t="shared" ref="CZ222:DS222" si="896">IF(CF222 = 0, "", CF222)</f>
        <v>#VALUE!</v>
      </c>
      <c r="DA222" s="189" t="e">
        <f t="shared" si="896"/>
        <v>#VALUE!</v>
      </c>
      <c r="DB222" s="189" t="e">
        <f t="shared" si="896"/>
        <v>#VALUE!</v>
      </c>
      <c r="DC222" s="186" t="e">
        <f t="shared" si="896"/>
        <v>#VALUE!</v>
      </c>
      <c r="DD222" s="186" t="e">
        <f t="shared" si="896"/>
        <v>#VALUE!</v>
      </c>
      <c r="DE222" s="186" t="e">
        <f t="shared" si="896"/>
        <v>#VALUE!</v>
      </c>
      <c r="DF222" s="186" t="e">
        <f t="shared" si="896"/>
        <v>#VALUE!</v>
      </c>
      <c r="DG222" s="186" t="e">
        <f t="shared" si="896"/>
        <v>#VALUE!</v>
      </c>
      <c r="DH222" s="186" t="e">
        <f t="shared" si="896"/>
        <v>#VALUE!</v>
      </c>
      <c r="DI222" s="187" t="e">
        <f t="shared" si="896"/>
        <v>#VALUE!</v>
      </c>
      <c r="DJ222" s="185" t="e">
        <f t="shared" si="896"/>
        <v>#VALUE!</v>
      </c>
      <c r="DK222" s="189" t="e">
        <f t="shared" si="896"/>
        <v>#VALUE!</v>
      </c>
      <c r="DL222" s="189" t="e">
        <f t="shared" si="896"/>
        <v>#VALUE!</v>
      </c>
      <c r="DM222" s="186" t="e">
        <f t="shared" si="896"/>
        <v>#VALUE!</v>
      </c>
      <c r="DN222" s="211" t="e">
        <f t="shared" si="896"/>
        <v>#VALUE!</v>
      </c>
      <c r="DO222" s="186" t="e">
        <f t="shared" si="896"/>
        <v>#VALUE!</v>
      </c>
      <c r="DP222" s="186" t="e">
        <f t="shared" si="896"/>
        <v>#VALUE!</v>
      </c>
      <c r="DQ222" s="186" t="e">
        <f t="shared" si="896"/>
        <v>#VALUE!</v>
      </c>
      <c r="DR222" s="186" t="e">
        <f t="shared" si="896"/>
        <v>#VALUE!</v>
      </c>
      <c r="DS222" s="187" t="e">
        <f t="shared" si="896"/>
        <v>#VALUE!</v>
      </c>
      <c r="DT222" s="185" t="e">
        <f t="shared" si="11"/>
        <v>#VALUE!</v>
      </c>
      <c r="DU222" s="189" t="e">
        <f t="shared" si="12"/>
        <v>#VALUE!</v>
      </c>
      <c r="DV222" s="133" t="e">
        <f>CZ222*'Ores &amp; Ingots'!$C$3+DA222*'Ores &amp; Ingots'!$C$4+DB222*'Ores &amp; Ingots'!$C$5+DC222*'Ores &amp; Ingots'!$C$6+DD222*'Ores &amp; Ingots'!$C$7+DE222*'Ores &amp; Ingots'!$C$8+DF222*'Ores &amp; Ingots'!$C$9+DG222*'Ores &amp; Ingots'!$C$10+DH222*'Ores &amp; Ingots'!$C$11+DI222*'Ores &amp; Ingots'!$C$12</f>
        <v>#VALUE!</v>
      </c>
      <c r="DW222" s="133" t="e">
        <f>DJ222*'Ores &amp; Ingots'!$B$3+DK222*'Ores &amp; Ingots'!$B$4+DL222*'Ores &amp; Ingots'!$B$5+DM222*'Ores &amp; Ingots'!$B$6+DN222*'Ores &amp; Ingots'!$B$7+DO222*'Ores &amp; Ingots'!$B$8+DP222*'Ores &amp; Ingots'!$B$9+DQ222*'Ores &amp; Ingots'!$B$10+DR222*'Ores &amp; Ingots'!$B$11+DS222*'Ores &amp; Ingots'!$B$12</f>
        <v>#VALUE!</v>
      </c>
      <c r="DX222" s="189" t="e">
        <f>CZ222*Refining!$G$3+DA222*Refining!$G$4+DB222*Refining!$G$5+DC222*Refining!$G$6+DD222*Refining!$G$7+DE222*Refining!$G$8+DF222*Refining!$G$9+DG222*Refining!$G$10+DH222*Refining!$G$11+DI222*Refining!$G$12</f>
        <v>#VALUE!</v>
      </c>
      <c r="DY222" s="189" t="e">
        <f t="shared" si="13"/>
        <v>#VALUE!</v>
      </c>
      <c r="DZ222" s="192" t="e">
        <f t="shared" si="14"/>
        <v>#VALUE!</v>
      </c>
      <c r="EA222" s="185" t="e">
        <f t="shared" si="15"/>
        <v>#VALUE!</v>
      </c>
      <c r="EB222" s="194" t="e">
        <f t="shared" ref="EB222:EC222" si="897">EA222/60</f>
        <v>#VALUE!</v>
      </c>
      <c r="EC222" s="194" t="e">
        <f t="shared" si="897"/>
        <v>#VALUE!</v>
      </c>
      <c r="ED222" s="185" t="e">
        <f t="shared" si="17"/>
        <v>#VALUE!</v>
      </c>
      <c r="EE222" s="194" t="e">
        <f t="shared" ref="EE222:EF222" si="898">ED222/1000</f>
        <v>#VALUE!</v>
      </c>
      <c r="EF222" s="196" t="e">
        <f t="shared" si="898"/>
        <v>#VALUE!</v>
      </c>
      <c r="EG222" s="130" t="e">
        <f t="shared" si="19"/>
        <v>#VALUE!</v>
      </c>
      <c r="EH222" s="132" t="e">
        <f t="shared" si="20"/>
        <v>#VALUE!</v>
      </c>
      <c r="EI222" s="133" t="s">
        <v>28</v>
      </c>
    </row>
    <row r="223" spans="1:139" ht="12.75" x14ac:dyDescent="0.2">
      <c r="A223" s="864"/>
      <c r="B223" s="135" t="s">
        <v>422</v>
      </c>
      <c r="C223" s="137" t="s">
        <v>156</v>
      </c>
      <c r="D223" s="137">
        <v>1</v>
      </c>
      <c r="E223" s="137">
        <v>1</v>
      </c>
      <c r="F223" s="137">
        <v>1</v>
      </c>
      <c r="G223" s="139">
        <f t="shared" si="0"/>
        <v>15.625</v>
      </c>
      <c r="H223" s="140">
        <v>24</v>
      </c>
      <c r="I223" s="140">
        <v>60</v>
      </c>
      <c r="J223" s="140">
        <f>H223/Main!$D$9</f>
        <v>4.8</v>
      </c>
      <c r="K223" s="140">
        <f>I223/Main!$D$10</f>
        <v>30</v>
      </c>
      <c r="L223" s="140">
        <f t="shared" si="1"/>
        <v>6.25</v>
      </c>
      <c r="M223" s="140">
        <v>0.4</v>
      </c>
      <c r="N223" s="143"/>
      <c r="O223" s="143"/>
      <c r="P223" s="143"/>
      <c r="Q223" s="145"/>
      <c r="R223" s="143"/>
      <c r="S223" s="146"/>
      <c r="T223" s="146"/>
      <c r="U223" s="143"/>
      <c r="V223" s="143"/>
      <c r="W223" s="146"/>
      <c r="X223" s="146"/>
      <c r="Y223" s="143"/>
      <c r="Z223" s="143"/>
      <c r="AA223" s="143"/>
      <c r="AB223" s="143"/>
      <c r="AC223" s="362" t="s">
        <v>34</v>
      </c>
      <c r="AD223" s="167">
        <v>125</v>
      </c>
      <c r="AE223" s="133">
        <v>0</v>
      </c>
      <c r="AF223" s="133">
        <v>0</v>
      </c>
      <c r="AG223" s="133">
        <v>0</v>
      </c>
      <c r="AH223" s="133">
        <v>0</v>
      </c>
      <c r="AI223" s="133">
        <v>0</v>
      </c>
      <c r="AJ223" s="133">
        <v>0</v>
      </c>
      <c r="AK223" s="133">
        <v>0</v>
      </c>
      <c r="AL223" s="133">
        <v>0</v>
      </c>
      <c r="AM223" s="133">
        <v>0</v>
      </c>
      <c r="AN223" s="133">
        <v>0</v>
      </c>
      <c r="AO223" s="133">
        <v>40</v>
      </c>
      <c r="AP223" s="133">
        <v>0</v>
      </c>
      <c r="AQ223" s="133">
        <v>0</v>
      </c>
      <c r="AR223" s="133">
        <v>0</v>
      </c>
      <c r="AS223" s="133">
        <v>0</v>
      </c>
      <c r="AT223" s="133">
        <v>0</v>
      </c>
      <c r="AU223" s="133">
        <v>0</v>
      </c>
      <c r="AV223" s="133">
        <v>0</v>
      </c>
      <c r="AW223" s="133">
        <v>0</v>
      </c>
      <c r="AX223" s="133">
        <v>0</v>
      </c>
      <c r="AY223" s="406">
        <f t="shared" ref="AY223:BS223" si="899">IF(AD223 = 0, "", AD223)</f>
        <v>125</v>
      </c>
      <c r="AZ223" s="137" t="str">
        <f t="shared" si="899"/>
        <v/>
      </c>
      <c r="BA223" s="137" t="str">
        <f t="shared" si="899"/>
        <v/>
      </c>
      <c r="BB223" s="137" t="str">
        <f t="shared" si="899"/>
        <v/>
      </c>
      <c r="BC223" s="137" t="str">
        <f t="shared" si="899"/>
        <v/>
      </c>
      <c r="BD223" s="137" t="str">
        <f t="shared" si="899"/>
        <v/>
      </c>
      <c r="BE223" s="137" t="str">
        <f t="shared" si="899"/>
        <v/>
      </c>
      <c r="BF223" s="137" t="str">
        <f t="shared" si="899"/>
        <v/>
      </c>
      <c r="BG223" s="137" t="str">
        <f t="shared" si="899"/>
        <v/>
      </c>
      <c r="BH223" s="137" t="str">
        <f t="shared" si="899"/>
        <v/>
      </c>
      <c r="BI223" s="137" t="str">
        <f t="shared" si="899"/>
        <v/>
      </c>
      <c r="BJ223" s="133">
        <f t="shared" si="899"/>
        <v>40</v>
      </c>
      <c r="BK223" s="137" t="str">
        <f t="shared" si="899"/>
        <v/>
      </c>
      <c r="BL223" s="137" t="str">
        <f t="shared" si="899"/>
        <v/>
      </c>
      <c r="BM223" s="137" t="str">
        <f t="shared" si="899"/>
        <v/>
      </c>
      <c r="BN223" s="137" t="str">
        <f t="shared" si="899"/>
        <v/>
      </c>
      <c r="BO223" s="137" t="str">
        <f t="shared" si="899"/>
        <v/>
      </c>
      <c r="BP223" s="137" t="str">
        <f t="shared" si="899"/>
        <v/>
      </c>
      <c r="BQ223" s="137" t="str">
        <f t="shared" si="899"/>
        <v/>
      </c>
      <c r="BR223" s="137" t="str">
        <f t="shared" si="899"/>
        <v/>
      </c>
      <c r="BS223" s="169" t="str">
        <f t="shared" si="899"/>
        <v/>
      </c>
      <c r="BT223" s="174" t="e">
        <f>$AY223*Assembly!Z$4+$AZ223*Assembly!Z$5+$BA223*Assembly!Z$6+$BB223*Assembly!Z$7+$BC223*Assembly!Z$8+$BD223*Assembly!Z$9+$BE223*Assembly!Z$10+$BF223*Assembly!Z$11+$BG223*Assembly!Z$12+$BH223*Assembly!Z$13+$BI223*Assembly!Z$14+$BJ223*Assembly!Z$15+$BK223*Assembly!Z$16+$BL223*Assembly!Z$17+$BM223*Assembly!Z$18+$BN223*Assembly!Z$19+$BO223*Assembly!Z$20+$BP223*Assembly!Z$21+$BQ223*Assembly!Z$22+$BR223*Assembly!Z$23+$BS223*Assembly!Z$24</f>
        <v>#VALUE!</v>
      </c>
      <c r="BU223" s="133" t="e">
        <f t="shared" si="3"/>
        <v>#VALUE!</v>
      </c>
      <c r="BV223" s="133"/>
      <c r="BW223" s="133" t="e">
        <f>$AY223*Assembly!AD$4+$AZ223*Assembly!AD$5+$BA223*Assembly!AD$6+$BB223*Assembly!AD$7+$BC223*Assembly!AD$8+$BD223*Assembly!AD$9+$BE223*Assembly!AD$10+$BF223*Assembly!AD$11+$BG223*Assembly!AD$12+$BH223*Assembly!AD$13+$BI223*Assembly!AD$14+$BJ223*Assembly!AD$15+$BK223*Assembly!AD$16+$BL223*Assembly!AD$17+$BM223*Assembly!AD$18+$BN223*Assembly!AD$19+$BO223*Assembly!AD$20+$BP223*Assembly!AD$21+$BQ223*Assembly!AD$22+$BR223*Assembly!AD$23+$BS223*Assembly!AD$24</f>
        <v>#VALUE!</v>
      </c>
      <c r="BX223" s="177" t="e">
        <f t="shared" si="4"/>
        <v>#VALUE!</v>
      </c>
      <c r="BY223" s="178" t="e">
        <f t="shared" si="5"/>
        <v>#VALUE!</v>
      </c>
      <c r="BZ223" s="179" t="e">
        <f t="shared" si="6"/>
        <v>#VALUE!</v>
      </c>
      <c r="CA223" s="178" t="e">
        <f t="shared" si="7"/>
        <v>#VALUE!</v>
      </c>
      <c r="CB223" s="133" t="e">
        <f>$AY223*Assembly!Y$4+$AZ223*Assembly!Y$5+$BA223*Assembly!Y$6+$BB223*Assembly!Y$7+$BC223*Assembly!Y$8+$BD223*Assembly!Y$9+$BE223*Assembly!Y$10+$BF223*Assembly!Y$11+$BG223*Assembly!Y$12+$BH223*Assembly!Y$13+$BI223*Assembly!Y$14+$BJ223*Assembly!Y$15+$BK223*Assembly!Y$16+$BL223*Assembly!Y$17+$BM223*Assembly!Y$18+$BN223*Assembly!Y$19+$BO223*Assembly!Y$20+$BP223*Assembly!Y$21+$BQ223*Assembly!Y$22+$BR223*Assembly!Y$23+$BS223*Assembly!Y$24</f>
        <v>#VALUE!</v>
      </c>
      <c r="CC223" s="133" t="e">
        <f t="shared" si="8"/>
        <v>#VALUE!</v>
      </c>
      <c r="CD223" s="130" t="e">
        <f t="shared" si="9"/>
        <v>#VALUE!</v>
      </c>
      <c r="CE223" s="183" t="e">
        <f>$AY223*Assembly!AC$4+$AZ223*Assembly!AC$5+$BA223*Assembly!AC$6+$BB223*Assembly!AC$7+$BC223*Assembly!AC$8+$BD223*Assembly!AC$9+$BE223*Assembly!AC$10+$BF223*Assembly!AC$11+$BG223*Assembly!AC$12+$BH223*Assembly!AC$13+$BI223*Assembly!AC$14+$BJ223*Assembly!AC$15+$BK223*Assembly!AC$16+$BL223*Assembly!AC$17+$BM223*Assembly!AC$18+$BN223*Assembly!AC$19+$BO223*Assembly!AC$20+$BP223*Assembly!AC$21+$BQ223*Assembly!AC$22+$BR223*Assembly!AC$23+$BS223*Assembly!AC$24</f>
        <v>#VALUE!</v>
      </c>
      <c r="CF223" s="145" t="e">
        <f>$AY223*Assembly!M$4+$AZ223*Assembly!M$5+$BA223*Assembly!M$6+$BB223*Assembly!M$7+$BC223*Assembly!M$8+$BD223*Assembly!M$9+$BE223*Assembly!M$10+$BF223*Assembly!M$11+$BG223*Assembly!M$12+$BH223*Assembly!M$13+$BI223*Assembly!M$14+$BJ223*Assembly!M$15+$BK223*Assembly!M$16+$BL223*Assembly!M$17+$BM223*Assembly!M$18+$BN223*Assembly!M$19+$BO223*Assembly!M$20+$BP223*Assembly!M$21+$BQ223*Assembly!M$22+$BR223*Assembly!M$23+$BS223*Assembly!M$24</f>
        <v>#VALUE!</v>
      </c>
      <c r="CG223" s="145" t="e">
        <f>$AY223*Assembly!N$4+$AZ223*Assembly!N$5+$BA223*Assembly!N$6+$BB223*Assembly!N$7+$BC223*Assembly!N$8+$BD223*Assembly!N$9+$BE223*Assembly!N$10+$BF223*Assembly!N$11+$BG223*Assembly!N$12+$BH223*Assembly!N$13+$BI223*Assembly!N$14+$BJ223*Assembly!N$15+$BK223*Assembly!N$16+$BL223*Assembly!N$17+$BM223*Assembly!N$18+$BN223*Assembly!N$19+$BO223*Assembly!N$20+$BP223*Assembly!N$21+$BQ223*Assembly!N$22+$BR223*Assembly!N$23+$BS223*Assembly!N$24</f>
        <v>#VALUE!</v>
      </c>
      <c r="CH223" s="145" t="e">
        <f>$AY223*Assembly!O$4+$AZ223*Assembly!O$5+$BA223*Assembly!O$6+$BB223*Assembly!O$7+$BC223*Assembly!O$8+$BD223*Assembly!O$9+$BE223*Assembly!O$10+$BF223*Assembly!O$11+$BG223*Assembly!O$12+$BH223*Assembly!O$13+$BI223*Assembly!O$14+$BJ223*Assembly!O$15+$BK223*Assembly!O$16+$BL223*Assembly!O$17+$BM223*Assembly!O$18+$BN223*Assembly!O$19+$BO223*Assembly!O$20+$BP223*Assembly!O$21+$BQ223*Assembly!O$22+$BR223*Assembly!O$23+$BS223*Assembly!O$24</f>
        <v>#VALUE!</v>
      </c>
      <c r="CI223" s="140" t="e">
        <f>$AY223*Assembly!P$4+$AZ223*Assembly!P$5+$BA223*Assembly!P$6+$BB223*Assembly!P$7+$BC223*Assembly!P$8+$BD223*Assembly!P$9+$BE223*Assembly!P$10+$BF223*Assembly!P$11+$BG223*Assembly!P$12+$BH223*Assembly!P$13+$BI223*Assembly!P$14+$BJ223*Assembly!P$15+$BK223*Assembly!P$16+$BL223*Assembly!P$17+$BM223*Assembly!P$18+$BN223*Assembly!P$19+$BO223*Assembly!P$20+$BP223*Assembly!P$21+$BQ223*Assembly!P$22+$BR223*Assembly!P$23+$BS223*Assembly!P$24</f>
        <v>#VALUE!</v>
      </c>
      <c r="CJ223" s="140" t="e">
        <f>$AY223*Assembly!Q$4+$AZ223*Assembly!Q$5+$BA223*Assembly!Q$6+$BB223*Assembly!Q$7+$BC223*Assembly!Q$8+$BD223*Assembly!Q$9+$BE223*Assembly!Q$10+$BF223*Assembly!Q$11+$BG223*Assembly!Q$12+$BH223*Assembly!Q$13+$BI223*Assembly!Q$14+$BJ223*Assembly!Q$15+$BK223*Assembly!Q$16+$BL223*Assembly!Q$17+$BM223*Assembly!Q$18+$BN223*Assembly!Q$19+$BO223*Assembly!Q$20+$BP223*Assembly!Q$21+$BQ223*Assembly!Q$22+$BR223*Assembly!Q$23+$BS223*Assembly!Q$24</f>
        <v>#VALUE!</v>
      </c>
      <c r="CK223" s="145" t="e">
        <f>$AY223*Assembly!R$4+$AZ223*Assembly!R$5+$BA223*Assembly!R$6+$BB223*Assembly!R$7+$BC223*Assembly!R$8+$BD223*Assembly!R$9+$BE223*Assembly!R$10+$BF223*Assembly!R$11+$BG223*Assembly!R$12+$BH223*Assembly!R$13+$BI223*Assembly!R$14+$BJ223*Assembly!R$15+$BK223*Assembly!R$16+$BL223*Assembly!R$17+$BM223*Assembly!R$18+$BN223*Assembly!R$19+$BO223*Assembly!R$20+$BP223*Assembly!R$21+$BQ223*Assembly!R$22+$BR223*Assembly!R$23+$BS223*Assembly!R$24</f>
        <v>#VALUE!</v>
      </c>
      <c r="CL223" s="140" t="e">
        <f>$AY223*Assembly!S$4+$AZ223*Assembly!S$5+$BA223*Assembly!S$6+$BB223*Assembly!S$7+$BC223*Assembly!S$8+$BD223*Assembly!S$9+$BE223*Assembly!S$10+$BF223*Assembly!S$11+$BG223*Assembly!S$12+$BH223*Assembly!S$13+$BI223*Assembly!S$14+$BJ223*Assembly!S$15+$BK223*Assembly!S$16+$BL223*Assembly!S$17+$BM223*Assembly!S$18+$BN223*Assembly!S$19+$BO223*Assembly!S$20+$BP223*Assembly!S$21+$BQ223*Assembly!S$22+$BR223*Assembly!S$23+$BS223*Assembly!S$24</f>
        <v>#VALUE!</v>
      </c>
      <c r="CM223" s="140" t="e">
        <f>$AY223*Assembly!T$4+$AZ223*Assembly!T$5+$BA223*Assembly!T$6+$BB223*Assembly!T$7+$BC223*Assembly!T$8+$BD223*Assembly!T$9+$BE223*Assembly!T$10+$BF223*Assembly!T$11+$BG223*Assembly!T$12+$BH223*Assembly!T$13+$BI223*Assembly!T$14+$BJ223*Assembly!T$15+$BK223*Assembly!T$16+$BL223*Assembly!T$17+$BM223*Assembly!T$18+$BN223*Assembly!T$19+$BO223*Assembly!T$20+$BP223*Assembly!T$21+$BQ223*Assembly!T$22+$BR223*Assembly!T$23+$BS223*Assembly!T$24</f>
        <v>#VALUE!</v>
      </c>
      <c r="CN223" s="140" t="e">
        <f>$AY223*Assembly!U$4+$AZ223*Assembly!U$5+$BA223*Assembly!U$6+$BB223*Assembly!U$7+$BC223*Assembly!U$8+$BD223*Assembly!U$9+$BE223*Assembly!U$10+$BF223*Assembly!U$11+$BG223*Assembly!U$12+$BH223*Assembly!U$13+$BI223*Assembly!U$14+$BJ223*Assembly!U$15+$BK223*Assembly!U$16+$BL223*Assembly!U$17+$BM223*Assembly!U$18+$BN223*Assembly!U$19+$BO223*Assembly!U$20+$BP223*Assembly!U$21+$BQ223*Assembly!U$22+$BR223*Assembly!U$23+$BS223*Assembly!U$24</f>
        <v>#VALUE!</v>
      </c>
      <c r="CO223" s="145" t="e">
        <f>$AY223*Assembly!V$4+$AZ223*Assembly!V$5+$BA223*Assembly!V$6+$BB223*Assembly!V$7+$BC223*Assembly!V$8+$BD223*Assembly!V$9+$BE223*Assembly!V$10+$BF223*Assembly!V$11+$BG223*Assembly!V$12+$BH223*Assembly!V$13+$BI223*Assembly!V$14+$BJ223*Assembly!V$15+$BK223*Assembly!V$16+$BL223*Assembly!V$17+$BM223*Assembly!V$18+$BN223*Assembly!V$19+$BO223*Assembly!V$20+$BP223*Assembly!V$21+$BQ223*Assembly!V$22+$BR223*Assembly!V$23+$BS223*Assembly!V$24</f>
        <v>#VALUE!</v>
      </c>
      <c r="CP223" s="145" t="e">
        <f>CF223*Refining!$F$3</f>
        <v>#VALUE!</v>
      </c>
      <c r="CQ223" s="145" t="e">
        <f>CG223*Refining!$F$4</f>
        <v>#VALUE!</v>
      </c>
      <c r="CR223" s="145" t="e">
        <f>CH223*Refining!$F$5</f>
        <v>#VALUE!</v>
      </c>
      <c r="CS223" s="145" t="e">
        <f>CI223*Refining!$F$6</f>
        <v>#VALUE!</v>
      </c>
      <c r="CT223" s="145" t="e">
        <f>CJ223*Refining!$F$7</f>
        <v>#VALUE!</v>
      </c>
      <c r="CU223" s="145" t="e">
        <f>CK223*Refining!$F$8</f>
        <v>#VALUE!</v>
      </c>
      <c r="CV223" s="145" t="e">
        <f>CL223*Refining!$F$9</f>
        <v>#VALUE!</v>
      </c>
      <c r="CW223" s="145" t="e">
        <f>CM223*Refining!$F$10</f>
        <v>#VALUE!</v>
      </c>
      <c r="CX223" s="145" t="e">
        <f>CN223*Refining!$F$11</f>
        <v>#VALUE!</v>
      </c>
      <c r="CY223" s="145" t="e">
        <f>CO223*Refining!$F$12</f>
        <v>#VALUE!</v>
      </c>
      <c r="CZ223" s="185" t="e">
        <f t="shared" ref="CZ223:DS223" si="900">IF(CF223 = 0, "", CF223)</f>
        <v>#VALUE!</v>
      </c>
      <c r="DA223" s="189" t="e">
        <f t="shared" si="900"/>
        <v>#VALUE!</v>
      </c>
      <c r="DB223" s="189" t="e">
        <f t="shared" si="900"/>
        <v>#VALUE!</v>
      </c>
      <c r="DC223" s="186" t="e">
        <f t="shared" si="900"/>
        <v>#VALUE!</v>
      </c>
      <c r="DD223" s="186" t="e">
        <f t="shared" si="900"/>
        <v>#VALUE!</v>
      </c>
      <c r="DE223" s="186" t="e">
        <f t="shared" si="900"/>
        <v>#VALUE!</v>
      </c>
      <c r="DF223" s="186" t="e">
        <f t="shared" si="900"/>
        <v>#VALUE!</v>
      </c>
      <c r="DG223" s="186" t="e">
        <f t="shared" si="900"/>
        <v>#VALUE!</v>
      </c>
      <c r="DH223" s="186" t="e">
        <f t="shared" si="900"/>
        <v>#VALUE!</v>
      </c>
      <c r="DI223" s="187" t="e">
        <f t="shared" si="900"/>
        <v>#VALUE!</v>
      </c>
      <c r="DJ223" s="185" t="e">
        <f t="shared" si="900"/>
        <v>#VALUE!</v>
      </c>
      <c r="DK223" s="189" t="e">
        <f t="shared" si="900"/>
        <v>#VALUE!</v>
      </c>
      <c r="DL223" s="189" t="e">
        <f t="shared" si="900"/>
        <v>#VALUE!</v>
      </c>
      <c r="DM223" s="186" t="e">
        <f t="shared" si="900"/>
        <v>#VALUE!</v>
      </c>
      <c r="DN223" s="211" t="e">
        <f t="shared" si="900"/>
        <v>#VALUE!</v>
      </c>
      <c r="DO223" s="186" t="e">
        <f t="shared" si="900"/>
        <v>#VALUE!</v>
      </c>
      <c r="DP223" s="186" t="e">
        <f t="shared" si="900"/>
        <v>#VALUE!</v>
      </c>
      <c r="DQ223" s="186" t="e">
        <f t="shared" si="900"/>
        <v>#VALUE!</v>
      </c>
      <c r="DR223" s="186" t="e">
        <f t="shared" si="900"/>
        <v>#VALUE!</v>
      </c>
      <c r="DS223" s="187" t="e">
        <f t="shared" si="900"/>
        <v>#VALUE!</v>
      </c>
      <c r="DT223" s="185" t="e">
        <f t="shared" si="11"/>
        <v>#VALUE!</v>
      </c>
      <c r="DU223" s="189" t="e">
        <f t="shared" si="12"/>
        <v>#VALUE!</v>
      </c>
      <c r="DV223" s="133" t="e">
        <f>CZ223*'Ores &amp; Ingots'!$C$3+DA223*'Ores &amp; Ingots'!$C$4+DB223*'Ores &amp; Ingots'!$C$5+DC223*'Ores &amp; Ingots'!$C$6+DD223*'Ores &amp; Ingots'!$C$7+DE223*'Ores &amp; Ingots'!$C$8+DF223*'Ores &amp; Ingots'!$C$9+DG223*'Ores &amp; Ingots'!$C$10+DH223*'Ores &amp; Ingots'!$C$11+DI223*'Ores &amp; Ingots'!$C$12</f>
        <v>#VALUE!</v>
      </c>
      <c r="DW223" s="133" t="e">
        <f>DJ223*'Ores &amp; Ingots'!$B$3+DK223*'Ores &amp; Ingots'!$B$4+DL223*'Ores &amp; Ingots'!$B$5+DM223*'Ores &amp; Ingots'!$B$6+DN223*'Ores &amp; Ingots'!$B$7+DO223*'Ores &amp; Ingots'!$B$8+DP223*'Ores &amp; Ingots'!$B$9+DQ223*'Ores &amp; Ingots'!$B$10+DR223*'Ores &amp; Ingots'!$B$11+DS223*'Ores &amp; Ingots'!$B$12</f>
        <v>#VALUE!</v>
      </c>
      <c r="DX223" s="189" t="e">
        <f>CZ223*Refining!$G$3+DA223*Refining!$G$4+DB223*Refining!$G$5+DC223*Refining!$G$6+DD223*Refining!$G$7+DE223*Refining!$G$8+DF223*Refining!$G$9+DG223*Refining!$G$10+DH223*Refining!$G$11+DI223*Refining!$G$12</f>
        <v>#VALUE!</v>
      </c>
      <c r="DY223" s="189" t="e">
        <f t="shared" si="13"/>
        <v>#VALUE!</v>
      </c>
      <c r="DZ223" s="192" t="e">
        <f t="shared" si="14"/>
        <v>#VALUE!</v>
      </c>
      <c r="EA223" s="185" t="e">
        <f t="shared" si="15"/>
        <v>#VALUE!</v>
      </c>
      <c r="EB223" s="194" t="e">
        <f t="shared" ref="EB223:EC223" si="901">EA223/60</f>
        <v>#VALUE!</v>
      </c>
      <c r="EC223" s="194" t="e">
        <f t="shared" si="901"/>
        <v>#VALUE!</v>
      </c>
      <c r="ED223" s="185" t="e">
        <f t="shared" si="17"/>
        <v>#VALUE!</v>
      </c>
      <c r="EE223" s="194" t="e">
        <f t="shared" ref="EE223:EF223" si="902">ED223/1000</f>
        <v>#VALUE!</v>
      </c>
      <c r="EF223" s="196" t="e">
        <f t="shared" si="902"/>
        <v>#VALUE!</v>
      </c>
      <c r="EG223" s="130" t="e">
        <f t="shared" si="19"/>
        <v>#VALUE!</v>
      </c>
      <c r="EH223" s="132" t="e">
        <f t="shared" si="20"/>
        <v>#VALUE!</v>
      </c>
      <c r="EI223" s="133">
        <v>16</v>
      </c>
    </row>
    <row r="224" spans="1:139" ht="12.75" x14ac:dyDescent="0.2">
      <c r="A224" s="864"/>
      <c r="B224" s="135" t="s">
        <v>423</v>
      </c>
      <c r="C224" s="137" t="s">
        <v>156</v>
      </c>
      <c r="D224" s="137">
        <v>1</v>
      </c>
      <c r="E224" s="137">
        <v>1</v>
      </c>
      <c r="F224" s="137">
        <v>1</v>
      </c>
      <c r="G224" s="139">
        <f t="shared" si="0"/>
        <v>15.625</v>
      </c>
      <c r="H224" s="140">
        <v>10</v>
      </c>
      <c r="I224" s="140">
        <v>25</v>
      </c>
      <c r="J224" s="140">
        <f>H224/Main!$D$9</f>
        <v>2</v>
      </c>
      <c r="K224" s="140">
        <f>I224/Main!$D$10</f>
        <v>12.5</v>
      </c>
      <c r="L224" s="140">
        <f t="shared" si="1"/>
        <v>6.25</v>
      </c>
      <c r="M224" s="140">
        <v>0.4</v>
      </c>
      <c r="N224" s="143"/>
      <c r="O224" s="143"/>
      <c r="P224" s="143"/>
      <c r="Q224" s="145"/>
      <c r="R224" s="143"/>
      <c r="S224" s="146"/>
      <c r="T224" s="146"/>
      <c r="U224" s="143"/>
      <c r="V224" s="143"/>
      <c r="W224" s="146"/>
      <c r="X224" s="146"/>
      <c r="Y224" s="143"/>
      <c r="Z224" s="143"/>
      <c r="AA224" s="143"/>
      <c r="AB224" s="143"/>
      <c r="AC224" s="362" t="s">
        <v>28</v>
      </c>
      <c r="AD224" s="167">
        <v>30</v>
      </c>
      <c r="AE224" s="133">
        <v>0</v>
      </c>
      <c r="AF224" s="133">
        <v>0</v>
      </c>
      <c r="AG224" s="133">
        <v>0</v>
      </c>
      <c r="AH224" s="133">
        <v>0</v>
      </c>
      <c r="AI224" s="133">
        <v>0</v>
      </c>
      <c r="AJ224" s="133">
        <v>0</v>
      </c>
      <c r="AK224" s="133">
        <v>0</v>
      </c>
      <c r="AL224" s="133">
        <v>0</v>
      </c>
      <c r="AM224" s="133">
        <v>0</v>
      </c>
      <c r="AN224" s="133">
        <v>0</v>
      </c>
      <c r="AO224" s="133">
        <v>8</v>
      </c>
      <c r="AP224" s="133">
        <v>0</v>
      </c>
      <c r="AQ224" s="133">
        <v>0</v>
      </c>
      <c r="AR224" s="133">
        <v>0</v>
      </c>
      <c r="AS224" s="133">
        <v>0</v>
      </c>
      <c r="AT224" s="133">
        <v>0</v>
      </c>
      <c r="AU224" s="133">
        <v>0</v>
      </c>
      <c r="AV224" s="133">
        <v>0</v>
      </c>
      <c r="AW224" s="133">
        <v>0</v>
      </c>
      <c r="AX224" s="133">
        <v>0</v>
      </c>
      <c r="AY224" s="406">
        <f t="shared" ref="AY224:BS224" si="903">IF(AD224 = 0, "", AD224)</f>
        <v>30</v>
      </c>
      <c r="AZ224" s="137" t="str">
        <f t="shared" si="903"/>
        <v/>
      </c>
      <c r="BA224" s="137" t="str">
        <f t="shared" si="903"/>
        <v/>
      </c>
      <c r="BB224" s="137" t="str">
        <f t="shared" si="903"/>
        <v/>
      </c>
      <c r="BC224" s="137" t="str">
        <f t="shared" si="903"/>
        <v/>
      </c>
      <c r="BD224" s="137" t="str">
        <f t="shared" si="903"/>
        <v/>
      </c>
      <c r="BE224" s="137" t="str">
        <f t="shared" si="903"/>
        <v/>
      </c>
      <c r="BF224" s="137" t="str">
        <f t="shared" si="903"/>
        <v/>
      </c>
      <c r="BG224" s="137" t="str">
        <f t="shared" si="903"/>
        <v/>
      </c>
      <c r="BH224" s="137" t="str">
        <f t="shared" si="903"/>
        <v/>
      </c>
      <c r="BI224" s="137" t="str">
        <f t="shared" si="903"/>
        <v/>
      </c>
      <c r="BJ224" s="133">
        <f t="shared" si="903"/>
        <v>8</v>
      </c>
      <c r="BK224" s="137" t="str">
        <f t="shared" si="903"/>
        <v/>
      </c>
      <c r="BL224" s="137" t="str">
        <f t="shared" si="903"/>
        <v/>
      </c>
      <c r="BM224" s="137" t="str">
        <f t="shared" si="903"/>
        <v/>
      </c>
      <c r="BN224" s="137" t="str">
        <f t="shared" si="903"/>
        <v/>
      </c>
      <c r="BO224" s="137" t="str">
        <f t="shared" si="903"/>
        <v/>
      </c>
      <c r="BP224" s="137" t="str">
        <f t="shared" si="903"/>
        <v/>
      </c>
      <c r="BQ224" s="137" t="str">
        <f t="shared" si="903"/>
        <v/>
      </c>
      <c r="BR224" s="137" t="str">
        <f t="shared" si="903"/>
        <v/>
      </c>
      <c r="BS224" s="169" t="str">
        <f t="shared" si="903"/>
        <v/>
      </c>
      <c r="BT224" s="174" t="e">
        <f>$AY224*Assembly!Z$4+$AZ224*Assembly!Z$5+$BA224*Assembly!Z$6+$BB224*Assembly!Z$7+$BC224*Assembly!Z$8+$BD224*Assembly!Z$9+$BE224*Assembly!Z$10+$BF224*Assembly!Z$11+$BG224*Assembly!Z$12+$BH224*Assembly!Z$13+$BI224*Assembly!Z$14+$BJ224*Assembly!Z$15+$BK224*Assembly!Z$16+$BL224*Assembly!Z$17+$BM224*Assembly!Z$18+$BN224*Assembly!Z$19+$BO224*Assembly!Z$20+$BP224*Assembly!Z$21+$BQ224*Assembly!Z$22+$BR224*Assembly!Z$23+$BS224*Assembly!Z$24</f>
        <v>#VALUE!</v>
      </c>
      <c r="BU224" s="133" t="e">
        <f t="shared" si="3"/>
        <v>#VALUE!</v>
      </c>
      <c r="BV224" s="133"/>
      <c r="BW224" s="133" t="e">
        <f>$AY224*Assembly!AD$4+$AZ224*Assembly!AD$5+$BA224*Assembly!AD$6+$BB224*Assembly!AD$7+$BC224*Assembly!AD$8+$BD224*Assembly!AD$9+$BE224*Assembly!AD$10+$BF224*Assembly!AD$11+$BG224*Assembly!AD$12+$BH224*Assembly!AD$13+$BI224*Assembly!AD$14+$BJ224*Assembly!AD$15+$BK224*Assembly!AD$16+$BL224*Assembly!AD$17+$BM224*Assembly!AD$18+$BN224*Assembly!AD$19+$BO224*Assembly!AD$20+$BP224*Assembly!AD$21+$BQ224*Assembly!AD$22+$BR224*Assembly!AD$23+$BS224*Assembly!AD$24</f>
        <v>#VALUE!</v>
      </c>
      <c r="BX224" s="177" t="e">
        <f t="shared" si="4"/>
        <v>#VALUE!</v>
      </c>
      <c r="BY224" s="178" t="e">
        <f t="shared" si="5"/>
        <v>#VALUE!</v>
      </c>
      <c r="BZ224" s="179" t="e">
        <f t="shared" si="6"/>
        <v>#VALUE!</v>
      </c>
      <c r="CA224" s="178" t="e">
        <f t="shared" si="7"/>
        <v>#VALUE!</v>
      </c>
      <c r="CB224" s="133" t="e">
        <f>$AY224*Assembly!Y$4+$AZ224*Assembly!Y$5+$BA224*Assembly!Y$6+$BB224*Assembly!Y$7+$BC224*Assembly!Y$8+$BD224*Assembly!Y$9+$BE224*Assembly!Y$10+$BF224*Assembly!Y$11+$BG224*Assembly!Y$12+$BH224*Assembly!Y$13+$BI224*Assembly!Y$14+$BJ224*Assembly!Y$15+$BK224*Assembly!Y$16+$BL224*Assembly!Y$17+$BM224*Assembly!Y$18+$BN224*Assembly!Y$19+$BO224*Assembly!Y$20+$BP224*Assembly!Y$21+$BQ224*Assembly!Y$22+$BR224*Assembly!Y$23+$BS224*Assembly!Y$24</f>
        <v>#VALUE!</v>
      </c>
      <c r="CC224" s="133" t="e">
        <f t="shared" si="8"/>
        <v>#VALUE!</v>
      </c>
      <c r="CD224" s="130" t="e">
        <f t="shared" si="9"/>
        <v>#VALUE!</v>
      </c>
      <c r="CE224" s="183" t="e">
        <f>$AY224*Assembly!AC$4+$AZ224*Assembly!AC$5+$BA224*Assembly!AC$6+$BB224*Assembly!AC$7+$BC224*Assembly!AC$8+$BD224*Assembly!AC$9+$BE224*Assembly!AC$10+$BF224*Assembly!AC$11+$BG224*Assembly!AC$12+$BH224*Assembly!AC$13+$BI224*Assembly!AC$14+$BJ224*Assembly!AC$15+$BK224*Assembly!AC$16+$BL224*Assembly!AC$17+$BM224*Assembly!AC$18+$BN224*Assembly!AC$19+$BO224*Assembly!AC$20+$BP224*Assembly!AC$21+$BQ224*Assembly!AC$22+$BR224*Assembly!AC$23+$BS224*Assembly!AC$24</f>
        <v>#VALUE!</v>
      </c>
      <c r="CF224" s="145" t="e">
        <f>$AY224*Assembly!M$4+$AZ224*Assembly!M$5+$BA224*Assembly!M$6+$BB224*Assembly!M$7+$BC224*Assembly!M$8+$BD224*Assembly!M$9+$BE224*Assembly!M$10+$BF224*Assembly!M$11+$BG224*Assembly!M$12+$BH224*Assembly!M$13+$BI224*Assembly!M$14+$BJ224*Assembly!M$15+$BK224*Assembly!M$16+$BL224*Assembly!M$17+$BM224*Assembly!M$18+$BN224*Assembly!M$19+$BO224*Assembly!M$20+$BP224*Assembly!M$21+$BQ224*Assembly!M$22+$BR224*Assembly!M$23+$BS224*Assembly!M$24</f>
        <v>#VALUE!</v>
      </c>
      <c r="CG224" s="145" t="e">
        <f>$AY224*Assembly!N$4+$AZ224*Assembly!N$5+$BA224*Assembly!N$6+$BB224*Assembly!N$7+$BC224*Assembly!N$8+$BD224*Assembly!N$9+$BE224*Assembly!N$10+$BF224*Assembly!N$11+$BG224*Assembly!N$12+$BH224*Assembly!N$13+$BI224*Assembly!N$14+$BJ224*Assembly!N$15+$BK224*Assembly!N$16+$BL224*Assembly!N$17+$BM224*Assembly!N$18+$BN224*Assembly!N$19+$BO224*Assembly!N$20+$BP224*Assembly!N$21+$BQ224*Assembly!N$22+$BR224*Assembly!N$23+$BS224*Assembly!N$24</f>
        <v>#VALUE!</v>
      </c>
      <c r="CH224" s="145" t="e">
        <f>$AY224*Assembly!O$4+$AZ224*Assembly!O$5+$BA224*Assembly!O$6+$BB224*Assembly!O$7+$BC224*Assembly!O$8+$BD224*Assembly!O$9+$BE224*Assembly!O$10+$BF224*Assembly!O$11+$BG224*Assembly!O$12+$BH224*Assembly!O$13+$BI224*Assembly!O$14+$BJ224*Assembly!O$15+$BK224*Assembly!O$16+$BL224*Assembly!O$17+$BM224*Assembly!O$18+$BN224*Assembly!O$19+$BO224*Assembly!O$20+$BP224*Assembly!O$21+$BQ224*Assembly!O$22+$BR224*Assembly!O$23+$BS224*Assembly!O$24</f>
        <v>#VALUE!</v>
      </c>
      <c r="CI224" s="140" t="e">
        <f>$AY224*Assembly!P$4+$AZ224*Assembly!P$5+$BA224*Assembly!P$6+$BB224*Assembly!P$7+$BC224*Assembly!P$8+$BD224*Assembly!P$9+$BE224*Assembly!P$10+$BF224*Assembly!P$11+$BG224*Assembly!P$12+$BH224*Assembly!P$13+$BI224*Assembly!P$14+$BJ224*Assembly!P$15+$BK224*Assembly!P$16+$BL224*Assembly!P$17+$BM224*Assembly!P$18+$BN224*Assembly!P$19+$BO224*Assembly!P$20+$BP224*Assembly!P$21+$BQ224*Assembly!P$22+$BR224*Assembly!P$23+$BS224*Assembly!P$24</f>
        <v>#VALUE!</v>
      </c>
      <c r="CJ224" s="140" t="e">
        <f>$AY224*Assembly!Q$4+$AZ224*Assembly!Q$5+$BA224*Assembly!Q$6+$BB224*Assembly!Q$7+$BC224*Assembly!Q$8+$BD224*Assembly!Q$9+$BE224*Assembly!Q$10+$BF224*Assembly!Q$11+$BG224*Assembly!Q$12+$BH224*Assembly!Q$13+$BI224*Assembly!Q$14+$BJ224*Assembly!Q$15+$BK224*Assembly!Q$16+$BL224*Assembly!Q$17+$BM224*Assembly!Q$18+$BN224*Assembly!Q$19+$BO224*Assembly!Q$20+$BP224*Assembly!Q$21+$BQ224*Assembly!Q$22+$BR224*Assembly!Q$23+$BS224*Assembly!Q$24</f>
        <v>#VALUE!</v>
      </c>
      <c r="CK224" s="145" t="e">
        <f>$AY224*Assembly!R$4+$AZ224*Assembly!R$5+$BA224*Assembly!R$6+$BB224*Assembly!R$7+$BC224*Assembly!R$8+$BD224*Assembly!R$9+$BE224*Assembly!R$10+$BF224*Assembly!R$11+$BG224*Assembly!R$12+$BH224*Assembly!R$13+$BI224*Assembly!R$14+$BJ224*Assembly!R$15+$BK224*Assembly!R$16+$BL224*Assembly!R$17+$BM224*Assembly!R$18+$BN224*Assembly!R$19+$BO224*Assembly!R$20+$BP224*Assembly!R$21+$BQ224*Assembly!R$22+$BR224*Assembly!R$23+$BS224*Assembly!R$24</f>
        <v>#VALUE!</v>
      </c>
      <c r="CL224" s="140" t="e">
        <f>$AY224*Assembly!S$4+$AZ224*Assembly!S$5+$BA224*Assembly!S$6+$BB224*Assembly!S$7+$BC224*Assembly!S$8+$BD224*Assembly!S$9+$BE224*Assembly!S$10+$BF224*Assembly!S$11+$BG224*Assembly!S$12+$BH224*Assembly!S$13+$BI224*Assembly!S$14+$BJ224*Assembly!S$15+$BK224*Assembly!S$16+$BL224*Assembly!S$17+$BM224*Assembly!S$18+$BN224*Assembly!S$19+$BO224*Assembly!S$20+$BP224*Assembly!S$21+$BQ224*Assembly!S$22+$BR224*Assembly!S$23+$BS224*Assembly!S$24</f>
        <v>#VALUE!</v>
      </c>
      <c r="CM224" s="140" t="e">
        <f>$AY224*Assembly!T$4+$AZ224*Assembly!T$5+$BA224*Assembly!T$6+$BB224*Assembly!T$7+$BC224*Assembly!T$8+$BD224*Assembly!T$9+$BE224*Assembly!T$10+$BF224*Assembly!T$11+$BG224*Assembly!T$12+$BH224*Assembly!T$13+$BI224*Assembly!T$14+$BJ224*Assembly!T$15+$BK224*Assembly!T$16+$BL224*Assembly!T$17+$BM224*Assembly!T$18+$BN224*Assembly!T$19+$BO224*Assembly!T$20+$BP224*Assembly!T$21+$BQ224*Assembly!T$22+$BR224*Assembly!T$23+$BS224*Assembly!T$24</f>
        <v>#VALUE!</v>
      </c>
      <c r="CN224" s="140" t="e">
        <f>$AY224*Assembly!U$4+$AZ224*Assembly!U$5+$BA224*Assembly!U$6+$BB224*Assembly!U$7+$BC224*Assembly!U$8+$BD224*Assembly!U$9+$BE224*Assembly!U$10+$BF224*Assembly!U$11+$BG224*Assembly!U$12+$BH224*Assembly!U$13+$BI224*Assembly!U$14+$BJ224*Assembly!U$15+$BK224*Assembly!U$16+$BL224*Assembly!U$17+$BM224*Assembly!U$18+$BN224*Assembly!U$19+$BO224*Assembly!U$20+$BP224*Assembly!U$21+$BQ224*Assembly!U$22+$BR224*Assembly!U$23+$BS224*Assembly!U$24</f>
        <v>#VALUE!</v>
      </c>
      <c r="CO224" s="145" t="e">
        <f>$AY224*Assembly!V$4+$AZ224*Assembly!V$5+$BA224*Assembly!V$6+$BB224*Assembly!V$7+$BC224*Assembly!V$8+$BD224*Assembly!V$9+$BE224*Assembly!V$10+$BF224*Assembly!V$11+$BG224*Assembly!V$12+$BH224*Assembly!V$13+$BI224*Assembly!V$14+$BJ224*Assembly!V$15+$BK224*Assembly!V$16+$BL224*Assembly!V$17+$BM224*Assembly!V$18+$BN224*Assembly!V$19+$BO224*Assembly!V$20+$BP224*Assembly!V$21+$BQ224*Assembly!V$22+$BR224*Assembly!V$23+$BS224*Assembly!V$24</f>
        <v>#VALUE!</v>
      </c>
      <c r="CP224" s="145" t="e">
        <f>CF224*Refining!$F$3</f>
        <v>#VALUE!</v>
      </c>
      <c r="CQ224" s="145" t="e">
        <f>CG224*Refining!$F$4</f>
        <v>#VALUE!</v>
      </c>
      <c r="CR224" s="145" t="e">
        <f>CH224*Refining!$F$5</f>
        <v>#VALUE!</v>
      </c>
      <c r="CS224" s="145" t="e">
        <f>CI224*Refining!$F$6</f>
        <v>#VALUE!</v>
      </c>
      <c r="CT224" s="145" t="e">
        <f>CJ224*Refining!$F$7</f>
        <v>#VALUE!</v>
      </c>
      <c r="CU224" s="145" t="e">
        <f>CK224*Refining!$F$8</f>
        <v>#VALUE!</v>
      </c>
      <c r="CV224" s="145" t="e">
        <f>CL224*Refining!$F$9</f>
        <v>#VALUE!</v>
      </c>
      <c r="CW224" s="145" t="e">
        <f>CM224*Refining!$F$10</f>
        <v>#VALUE!</v>
      </c>
      <c r="CX224" s="145" t="e">
        <f>CN224*Refining!$F$11</f>
        <v>#VALUE!</v>
      </c>
      <c r="CY224" s="145" t="e">
        <f>CO224*Refining!$F$12</f>
        <v>#VALUE!</v>
      </c>
      <c r="CZ224" s="185" t="e">
        <f t="shared" ref="CZ224:DS224" si="904">IF(CF224 = 0, "", CF224)</f>
        <v>#VALUE!</v>
      </c>
      <c r="DA224" s="189" t="e">
        <f t="shared" si="904"/>
        <v>#VALUE!</v>
      </c>
      <c r="DB224" s="189" t="e">
        <f t="shared" si="904"/>
        <v>#VALUE!</v>
      </c>
      <c r="DC224" s="186" t="e">
        <f t="shared" si="904"/>
        <v>#VALUE!</v>
      </c>
      <c r="DD224" s="186" t="e">
        <f t="shared" si="904"/>
        <v>#VALUE!</v>
      </c>
      <c r="DE224" s="186" t="e">
        <f t="shared" si="904"/>
        <v>#VALUE!</v>
      </c>
      <c r="DF224" s="186" t="e">
        <f t="shared" si="904"/>
        <v>#VALUE!</v>
      </c>
      <c r="DG224" s="186" t="e">
        <f t="shared" si="904"/>
        <v>#VALUE!</v>
      </c>
      <c r="DH224" s="186" t="e">
        <f t="shared" si="904"/>
        <v>#VALUE!</v>
      </c>
      <c r="DI224" s="187" t="e">
        <f t="shared" si="904"/>
        <v>#VALUE!</v>
      </c>
      <c r="DJ224" s="185" t="e">
        <f t="shared" si="904"/>
        <v>#VALUE!</v>
      </c>
      <c r="DK224" s="189" t="e">
        <f t="shared" si="904"/>
        <v>#VALUE!</v>
      </c>
      <c r="DL224" s="189" t="e">
        <f t="shared" si="904"/>
        <v>#VALUE!</v>
      </c>
      <c r="DM224" s="186" t="e">
        <f t="shared" si="904"/>
        <v>#VALUE!</v>
      </c>
      <c r="DN224" s="211" t="e">
        <f t="shared" si="904"/>
        <v>#VALUE!</v>
      </c>
      <c r="DO224" s="186" t="e">
        <f t="shared" si="904"/>
        <v>#VALUE!</v>
      </c>
      <c r="DP224" s="186" t="e">
        <f t="shared" si="904"/>
        <v>#VALUE!</v>
      </c>
      <c r="DQ224" s="186" t="e">
        <f t="shared" si="904"/>
        <v>#VALUE!</v>
      </c>
      <c r="DR224" s="186" t="e">
        <f t="shared" si="904"/>
        <v>#VALUE!</v>
      </c>
      <c r="DS224" s="187" t="e">
        <f t="shared" si="904"/>
        <v>#VALUE!</v>
      </c>
      <c r="DT224" s="185" t="e">
        <f t="shared" si="11"/>
        <v>#VALUE!</v>
      </c>
      <c r="DU224" s="189" t="e">
        <f t="shared" si="12"/>
        <v>#VALUE!</v>
      </c>
      <c r="DV224" s="133" t="e">
        <f>CZ224*'Ores &amp; Ingots'!$C$3+DA224*'Ores &amp; Ingots'!$C$4+DB224*'Ores &amp; Ingots'!$C$5+DC224*'Ores &amp; Ingots'!$C$6+DD224*'Ores &amp; Ingots'!$C$7+DE224*'Ores &amp; Ingots'!$C$8+DF224*'Ores &amp; Ingots'!$C$9+DG224*'Ores &amp; Ingots'!$C$10+DH224*'Ores &amp; Ingots'!$C$11+DI224*'Ores &amp; Ingots'!$C$12</f>
        <v>#VALUE!</v>
      </c>
      <c r="DW224" s="133" t="e">
        <f>DJ224*'Ores &amp; Ingots'!$B$3+DK224*'Ores &amp; Ingots'!$B$4+DL224*'Ores &amp; Ingots'!$B$5+DM224*'Ores &amp; Ingots'!$B$6+DN224*'Ores &amp; Ingots'!$B$7+DO224*'Ores &amp; Ingots'!$B$8+DP224*'Ores &amp; Ingots'!$B$9+DQ224*'Ores &amp; Ingots'!$B$10+DR224*'Ores &amp; Ingots'!$B$11+DS224*'Ores &amp; Ingots'!$B$12</f>
        <v>#VALUE!</v>
      </c>
      <c r="DX224" s="189" t="e">
        <f>CZ224*Refining!$G$3+DA224*Refining!$G$4+DB224*Refining!$G$5+DC224*Refining!$G$6+DD224*Refining!$G$7+DE224*Refining!$G$8+DF224*Refining!$G$9+DG224*Refining!$G$10+DH224*Refining!$G$11+DI224*Refining!$G$12</f>
        <v>#VALUE!</v>
      </c>
      <c r="DY224" s="189" t="e">
        <f t="shared" si="13"/>
        <v>#VALUE!</v>
      </c>
      <c r="DZ224" s="192" t="e">
        <f t="shared" si="14"/>
        <v>#VALUE!</v>
      </c>
      <c r="EA224" s="185" t="e">
        <f t="shared" si="15"/>
        <v>#VALUE!</v>
      </c>
      <c r="EB224" s="194" t="e">
        <f t="shared" ref="EB224:EC224" si="905">EA224/60</f>
        <v>#VALUE!</v>
      </c>
      <c r="EC224" s="194" t="e">
        <f t="shared" si="905"/>
        <v>#VALUE!</v>
      </c>
      <c r="ED224" s="185" t="e">
        <f t="shared" si="17"/>
        <v>#VALUE!</v>
      </c>
      <c r="EE224" s="194" t="e">
        <f t="shared" ref="EE224:EF224" si="906">ED224/1000</f>
        <v>#VALUE!</v>
      </c>
      <c r="EF224" s="196" t="e">
        <f t="shared" si="906"/>
        <v>#VALUE!</v>
      </c>
      <c r="EG224" s="130" t="e">
        <f t="shared" si="19"/>
        <v>#VALUE!</v>
      </c>
      <c r="EH224" s="132" t="e">
        <f t="shared" si="20"/>
        <v>#VALUE!</v>
      </c>
      <c r="EI224" s="133" t="s">
        <v>28</v>
      </c>
    </row>
    <row r="225" spans="1:139" ht="12.75" x14ac:dyDescent="0.2">
      <c r="A225" s="864"/>
      <c r="B225" s="365" t="s">
        <v>424</v>
      </c>
      <c r="C225" s="137" t="s">
        <v>156</v>
      </c>
      <c r="D225" s="137">
        <v>1</v>
      </c>
      <c r="E225" s="137">
        <v>1</v>
      </c>
      <c r="F225" s="137">
        <v>1</v>
      </c>
      <c r="G225" s="139">
        <f t="shared" si="0"/>
        <v>15.625</v>
      </c>
      <c r="H225" s="140">
        <v>5</v>
      </c>
      <c r="I225" s="140">
        <v>12.5</v>
      </c>
      <c r="J225" s="140">
        <f>H225/Main!$D$9</f>
        <v>1</v>
      </c>
      <c r="K225" s="140">
        <f>I225/Main!$D$10</f>
        <v>6.25</v>
      </c>
      <c r="L225" s="140">
        <f t="shared" si="1"/>
        <v>6.25</v>
      </c>
      <c r="M225" s="140">
        <v>1</v>
      </c>
      <c r="N225" s="143"/>
      <c r="O225" s="143"/>
      <c r="P225" s="143"/>
      <c r="Q225" s="145"/>
      <c r="R225" s="143"/>
      <c r="S225" s="146"/>
      <c r="T225" s="146"/>
      <c r="U225" s="143"/>
      <c r="V225" s="143"/>
      <c r="W225" s="146"/>
      <c r="X225" s="146"/>
      <c r="Y225" s="143"/>
      <c r="Z225" s="143"/>
      <c r="AA225" s="143"/>
      <c r="AB225" s="143"/>
      <c r="AC225" s="362" t="s">
        <v>28</v>
      </c>
      <c r="AD225" s="167">
        <v>55</v>
      </c>
      <c r="AE225" s="133">
        <v>0</v>
      </c>
      <c r="AF225" s="133">
        <v>0</v>
      </c>
      <c r="AG225" s="133">
        <v>0</v>
      </c>
      <c r="AH225" s="133">
        <v>0</v>
      </c>
      <c r="AI225" s="133">
        <v>0</v>
      </c>
      <c r="AJ225" s="133">
        <v>0</v>
      </c>
      <c r="AK225" s="133">
        <v>0</v>
      </c>
      <c r="AL225" s="133">
        <v>0</v>
      </c>
      <c r="AM225" s="133">
        <v>0</v>
      </c>
      <c r="AN225" s="133">
        <v>0</v>
      </c>
      <c r="AO225" s="133">
        <v>15</v>
      </c>
      <c r="AP225" s="133">
        <v>0</v>
      </c>
      <c r="AQ225" s="133">
        <v>0</v>
      </c>
      <c r="AR225" s="133">
        <v>0</v>
      </c>
      <c r="AS225" s="133">
        <v>0</v>
      </c>
      <c r="AT225" s="133">
        <v>0</v>
      </c>
      <c r="AU225" s="133">
        <v>0</v>
      </c>
      <c r="AV225" s="133">
        <v>0</v>
      </c>
      <c r="AW225" s="133">
        <v>0</v>
      </c>
      <c r="AX225" s="133">
        <v>0</v>
      </c>
      <c r="AY225" s="406">
        <f t="shared" ref="AY225:BS225" si="907">IF(AD225 = 0, "", AD225)</f>
        <v>55</v>
      </c>
      <c r="AZ225" s="137" t="str">
        <f t="shared" si="907"/>
        <v/>
      </c>
      <c r="BA225" s="137" t="str">
        <f t="shared" si="907"/>
        <v/>
      </c>
      <c r="BB225" s="137" t="str">
        <f t="shared" si="907"/>
        <v/>
      </c>
      <c r="BC225" s="137" t="str">
        <f t="shared" si="907"/>
        <v/>
      </c>
      <c r="BD225" s="137" t="str">
        <f t="shared" si="907"/>
        <v/>
      </c>
      <c r="BE225" s="137" t="str">
        <f t="shared" si="907"/>
        <v/>
      </c>
      <c r="BF225" s="137" t="str">
        <f t="shared" si="907"/>
        <v/>
      </c>
      <c r="BG225" s="137" t="str">
        <f t="shared" si="907"/>
        <v/>
      </c>
      <c r="BH225" s="137" t="str">
        <f t="shared" si="907"/>
        <v/>
      </c>
      <c r="BI225" s="137" t="str">
        <f t="shared" si="907"/>
        <v/>
      </c>
      <c r="BJ225" s="133">
        <f t="shared" si="907"/>
        <v>15</v>
      </c>
      <c r="BK225" s="137" t="str">
        <f t="shared" si="907"/>
        <v/>
      </c>
      <c r="BL225" s="137" t="str">
        <f t="shared" si="907"/>
        <v/>
      </c>
      <c r="BM225" s="137" t="str">
        <f t="shared" si="907"/>
        <v/>
      </c>
      <c r="BN225" s="137" t="str">
        <f t="shared" si="907"/>
        <v/>
      </c>
      <c r="BO225" s="137" t="str">
        <f t="shared" si="907"/>
        <v/>
      </c>
      <c r="BP225" s="137" t="str">
        <f t="shared" si="907"/>
        <v/>
      </c>
      <c r="BQ225" s="137" t="str">
        <f t="shared" si="907"/>
        <v/>
      </c>
      <c r="BR225" s="137" t="str">
        <f t="shared" si="907"/>
        <v/>
      </c>
      <c r="BS225" s="169" t="str">
        <f t="shared" si="907"/>
        <v/>
      </c>
      <c r="BT225" s="174" t="e">
        <f>$AY225*Assembly!Z$4+$AZ225*Assembly!Z$5+$BA225*Assembly!Z$6+$BB225*Assembly!Z$7+$BC225*Assembly!Z$8+$BD225*Assembly!Z$9+$BE225*Assembly!Z$10+$BF225*Assembly!Z$11+$BG225*Assembly!Z$12+$BH225*Assembly!Z$13+$BI225*Assembly!Z$14+$BJ225*Assembly!Z$15+$BK225*Assembly!Z$16+$BL225*Assembly!Z$17+$BM225*Assembly!Z$18+$BN225*Assembly!Z$19+$BO225*Assembly!Z$20+$BP225*Assembly!Z$21+$BQ225*Assembly!Z$22+$BR225*Assembly!Z$23+$BS225*Assembly!Z$24</f>
        <v>#VALUE!</v>
      </c>
      <c r="BU225" s="133" t="e">
        <f t="shared" si="3"/>
        <v>#VALUE!</v>
      </c>
      <c r="BV225" s="133"/>
      <c r="BW225" s="133" t="e">
        <f>$AY225*Assembly!AD$4+$AZ225*Assembly!AD$5+$BA225*Assembly!AD$6+$BB225*Assembly!AD$7+$BC225*Assembly!AD$8+$BD225*Assembly!AD$9+$BE225*Assembly!AD$10+$BF225*Assembly!AD$11+$BG225*Assembly!AD$12+$BH225*Assembly!AD$13+$BI225*Assembly!AD$14+$BJ225*Assembly!AD$15+$BK225*Assembly!AD$16+$BL225*Assembly!AD$17+$BM225*Assembly!AD$18+$BN225*Assembly!AD$19+$BO225*Assembly!AD$20+$BP225*Assembly!AD$21+$BQ225*Assembly!AD$22+$BR225*Assembly!AD$23+$BS225*Assembly!AD$24</f>
        <v>#VALUE!</v>
      </c>
      <c r="BX225" s="177" t="e">
        <f t="shared" si="4"/>
        <v>#VALUE!</v>
      </c>
      <c r="BY225" s="178" t="e">
        <f t="shared" si="5"/>
        <v>#VALUE!</v>
      </c>
      <c r="BZ225" s="179" t="e">
        <f t="shared" si="6"/>
        <v>#VALUE!</v>
      </c>
      <c r="CA225" s="178" t="e">
        <f t="shared" si="7"/>
        <v>#VALUE!</v>
      </c>
      <c r="CB225" s="133" t="e">
        <f>$AY225*Assembly!Y$4+$AZ225*Assembly!Y$5+$BA225*Assembly!Y$6+$BB225*Assembly!Y$7+$BC225*Assembly!Y$8+$BD225*Assembly!Y$9+$BE225*Assembly!Y$10+$BF225*Assembly!Y$11+$BG225*Assembly!Y$12+$BH225*Assembly!Y$13+$BI225*Assembly!Y$14+$BJ225*Assembly!Y$15+$BK225*Assembly!Y$16+$BL225*Assembly!Y$17+$BM225*Assembly!Y$18+$BN225*Assembly!Y$19+$BO225*Assembly!Y$20+$BP225*Assembly!Y$21+$BQ225*Assembly!Y$22+$BR225*Assembly!Y$23+$BS225*Assembly!Y$24</f>
        <v>#VALUE!</v>
      </c>
      <c r="CC225" s="133" t="e">
        <f t="shared" si="8"/>
        <v>#VALUE!</v>
      </c>
      <c r="CD225" s="130" t="e">
        <f t="shared" si="9"/>
        <v>#VALUE!</v>
      </c>
      <c r="CE225" s="183" t="e">
        <f>$AY225*Assembly!AC$4+$AZ225*Assembly!AC$5+$BA225*Assembly!AC$6+$BB225*Assembly!AC$7+$BC225*Assembly!AC$8+$BD225*Assembly!AC$9+$BE225*Assembly!AC$10+$BF225*Assembly!AC$11+$BG225*Assembly!AC$12+$BH225*Assembly!AC$13+$BI225*Assembly!AC$14+$BJ225*Assembly!AC$15+$BK225*Assembly!AC$16+$BL225*Assembly!AC$17+$BM225*Assembly!AC$18+$BN225*Assembly!AC$19+$BO225*Assembly!AC$20+$BP225*Assembly!AC$21+$BQ225*Assembly!AC$22+$BR225*Assembly!AC$23+$BS225*Assembly!AC$24</f>
        <v>#VALUE!</v>
      </c>
      <c r="CF225" s="145" t="e">
        <f>$AY225*Assembly!M$4+$AZ225*Assembly!M$5+$BA225*Assembly!M$6+$BB225*Assembly!M$7+$BC225*Assembly!M$8+$BD225*Assembly!M$9+$BE225*Assembly!M$10+$BF225*Assembly!M$11+$BG225*Assembly!M$12+$BH225*Assembly!M$13+$BI225*Assembly!M$14+$BJ225*Assembly!M$15+$BK225*Assembly!M$16+$BL225*Assembly!M$17+$BM225*Assembly!M$18+$BN225*Assembly!M$19+$BO225*Assembly!M$20+$BP225*Assembly!M$21+$BQ225*Assembly!M$22+$BR225*Assembly!M$23+$BS225*Assembly!M$24</f>
        <v>#VALUE!</v>
      </c>
      <c r="CG225" s="145" t="e">
        <f>$AY225*Assembly!N$4+$AZ225*Assembly!N$5+$BA225*Assembly!N$6+$BB225*Assembly!N$7+$BC225*Assembly!N$8+$BD225*Assembly!N$9+$BE225*Assembly!N$10+$BF225*Assembly!N$11+$BG225*Assembly!N$12+$BH225*Assembly!N$13+$BI225*Assembly!N$14+$BJ225*Assembly!N$15+$BK225*Assembly!N$16+$BL225*Assembly!N$17+$BM225*Assembly!N$18+$BN225*Assembly!N$19+$BO225*Assembly!N$20+$BP225*Assembly!N$21+$BQ225*Assembly!N$22+$BR225*Assembly!N$23+$BS225*Assembly!N$24</f>
        <v>#VALUE!</v>
      </c>
      <c r="CH225" s="145" t="e">
        <f>$AY225*Assembly!O$4+$AZ225*Assembly!O$5+$BA225*Assembly!O$6+$BB225*Assembly!O$7+$BC225*Assembly!O$8+$BD225*Assembly!O$9+$BE225*Assembly!O$10+$BF225*Assembly!O$11+$BG225*Assembly!O$12+$BH225*Assembly!O$13+$BI225*Assembly!O$14+$BJ225*Assembly!O$15+$BK225*Assembly!O$16+$BL225*Assembly!O$17+$BM225*Assembly!O$18+$BN225*Assembly!O$19+$BO225*Assembly!O$20+$BP225*Assembly!O$21+$BQ225*Assembly!O$22+$BR225*Assembly!O$23+$BS225*Assembly!O$24</f>
        <v>#VALUE!</v>
      </c>
      <c r="CI225" s="140" t="e">
        <f>$AY225*Assembly!P$4+$AZ225*Assembly!P$5+$BA225*Assembly!P$6+$BB225*Assembly!P$7+$BC225*Assembly!P$8+$BD225*Assembly!P$9+$BE225*Assembly!P$10+$BF225*Assembly!P$11+$BG225*Assembly!P$12+$BH225*Assembly!P$13+$BI225*Assembly!P$14+$BJ225*Assembly!P$15+$BK225*Assembly!P$16+$BL225*Assembly!P$17+$BM225*Assembly!P$18+$BN225*Assembly!P$19+$BO225*Assembly!P$20+$BP225*Assembly!P$21+$BQ225*Assembly!P$22+$BR225*Assembly!P$23+$BS225*Assembly!P$24</f>
        <v>#VALUE!</v>
      </c>
      <c r="CJ225" s="140" t="e">
        <f>$AY225*Assembly!Q$4+$AZ225*Assembly!Q$5+$BA225*Assembly!Q$6+$BB225*Assembly!Q$7+$BC225*Assembly!Q$8+$BD225*Assembly!Q$9+$BE225*Assembly!Q$10+$BF225*Assembly!Q$11+$BG225*Assembly!Q$12+$BH225*Assembly!Q$13+$BI225*Assembly!Q$14+$BJ225*Assembly!Q$15+$BK225*Assembly!Q$16+$BL225*Assembly!Q$17+$BM225*Assembly!Q$18+$BN225*Assembly!Q$19+$BO225*Assembly!Q$20+$BP225*Assembly!Q$21+$BQ225*Assembly!Q$22+$BR225*Assembly!Q$23+$BS225*Assembly!Q$24</f>
        <v>#VALUE!</v>
      </c>
      <c r="CK225" s="145" t="e">
        <f>$AY225*Assembly!R$4+$AZ225*Assembly!R$5+$BA225*Assembly!R$6+$BB225*Assembly!R$7+$BC225*Assembly!R$8+$BD225*Assembly!R$9+$BE225*Assembly!R$10+$BF225*Assembly!R$11+$BG225*Assembly!R$12+$BH225*Assembly!R$13+$BI225*Assembly!R$14+$BJ225*Assembly!R$15+$BK225*Assembly!R$16+$BL225*Assembly!R$17+$BM225*Assembly!R$18+$BN225*Assembly!R$19+$BO225*Assembly!R$20+$BP225*Assembly!R$21+$BQ225*Assembly!R$22+$BR225*Assembly!R$23+$BS225*Assembly!R$24</f>
        <v>#VALUE!</v>
      </c>
      <c r="CL225" s="140" t="e">
        <f>$AY225*Assembly!S$4+$AZ225*Assembly!S$5+$BA225*Assembly!S$6+$BB225*Assembly!S$7+$BC225*Assembly!S$8+$BD225*Assembly!S$9+$BE225*Assembly!S$10+$BF225*Assembly!S$11+$BG225*Assembly!S$12+$BH225*Assembly!S$13+$BI225*Assembly!S$14+$BJ225*Assembly!S$15+$BK225*Assembly!S$16+$BL225*Assembly!S$17+$BM225*Assembly!S$18+$BN225*Assembly!S$19+$BO225*Assembly!S$20+$BP225*Assembly!S$21+$BQ225*Assembly!S$22+$BR225*Assembly!S$23+$BS225*Assembly!S$24</f>
        <v>#VALUE!</v>
      </c>
      <c r="CM225" s="140" t="e">
        <f>$AY225*Assembly!T$4+$AZ225*Assembly!T$5+$BA225*Assembly!T$6+$BB225*Assembly!T$7+$BC225*Assembly!T$8+$BD225*Assembly!T$9+$BE225*Assembly!T$10+$BF225*Assembly!T$11+$BG225*Assembly!T$12+$BH225*Assembly!T$13+$BI225*Assembly!T$14+$BJ225*Assembly!T$15+$BK225*Assembly!T$16+$BL225*Assembly!T$17+$BM225*Assembly!T$18+$BN225*Assembly!T$19+$BO225*Assembly!T$20+$BP225*Assembly!T$21+$BQ225*Assembly!T$22+$BR225*Assembly!T$23+$BS225*Assembly!T$24</f>
        <v>#VALUE!</v>
      </c>
      <c r="CN225" s="140" t="e">
        <f>$AY225*Assembly!U$4+$AZ225*Assembly!U$5+$BA225*Assembly!U$6+$BB225*Assembly!U$7+$BC225*Assembly!U$8+$BD225*Assembly!U$9+$BE225*Assembly!U$10+$BF225*Assembly!U$11+$BG225*Assembly!U$12+$BH225*Assembly!U$13+$BI225*Assembly!U$14+$BJ225*Assembly!U$15+$BK225*Assembly!U$16+$BL225*Assembly!U$17+$BM225*Assembly!U$18+$BN225*Assembly!U$19+$BO225*Assembly!U$20+$BP225*Assembly!U$21+$BQ225*Assembly!U$22+$BR225*Assembly!U$23+$BS225*Assembly!U$24</f>
        <v>#VALUE!</v>
      </c>
      <c r="CO225" s="145" t="e">
        <f>$AY225*Assembly!V$4+$AZ225*Assembly!V$5+$BA225*Assembly!V$6+$BB225*Assembly!V$7+$BC225*Assembly!V$8+$BD225*Assembly!V$9+$BE225*Assembly!V$10+$BF225*Assembly!V$11+$BG225*Assembly!V$12+$BH225*Assembly!V$13+$BI225*Assembly!V$14+$BJ225*Assembly!V$15+$BK225*Assembly!V$16+$BL225*Assembly!V$17+$BM225*Assembly!V$18+$BN225*Assembly!V$19+$BO225*Assembly!V$20+$BP225*Assembly!V$21+$BQ225*Assembly!V$22+$BR225*Assembly!V$23+$BS225*Assembly!V$24</f>
        <v>#VALUE!</v>
      </c>
      <c r="CP225" s="145" t="e">
        <f>CF225*Refining!$F$3</f>
        <v>#VALUE!</v>
      </c>
      <c r="CQ225" s="145" t="e">
        <f>CG225*Refining!$F$4</f>
        <v>#VALUE!</v>
      </c>
      <c r="CR225" s="145" t="e">
        <f>CH225*Refining!$F$5</f>
        <v>#VALUE!</v>
      </c>
      <c r="CS225" s="145" t="e">
        <f>CI225*Refining!$F$6</f>
        <v>#VALUE!</v>
      </c>
      <c r="CT225" s="145" t="e">
        <f>CJ225*Refining!$F$7</f>
        <v>#VALUE!</v>
      </c>
      <c r="CU225" s="145" t="e">
        <f>CK225*Refining!$F$8</f>
        <v>#VALUE!</v>
      </c>
      <c r="CV225" s="145" t="e">
        <f>CL225*Refining!$F$9</f>
        <v>#VALUE!</v>
      </c>
      <c r="CW225" s="145" t="e">
        <f>CM225*Refining!$F$10</f>
        <v>#VALUE!</v>
      </c>
      <c r="CX225" s="145" t="e">
        <f>CN225*Refining!$F$11</f>
        <v>#VALUE!</v>
      </c>
      <c r="CY225" s="145" t="e">
        <f>CO225*Refining!$F$12</f>
        <v>#VALUE!</v>
      </c>
      <c r="CZ225" s="185" t="e">
        <f t="shared" ref="CZ225:DS225" si="908">IF(CF225 = 0, "", CF225)</f>
        <v>#VALUE!</v>
      </c>
      <c r="DA225" s="189" t="e">
        <f t="shared" si="908"/>
        <v>#VALUE!</v>
      </c>
      <c r="DB225" s="189" t="e">
        <f t="shared" si="908"/>
        <v>#VALUE!</v>
      </c>
      <c r="DC225" s="186" t="e">
        <f t="shared" si="908"/>
        <v>#VALUE!</v>
      </c>
      <c r="DD225" s="186" t="e">
        <f t="shared" si="908"/>
        <v>#VALUE!</v>
      </c>
      <c r="DE225" s="186" t="e">
        <f t="shared" si="908"/>
        <v>#VALUE!</v>
      </c>
      <c r="DF225" s="186" t="e">
        <f t="shared" si="908"/>
        <v>#VALUE!</v>
      </c>
      <c r="DG225" s="186" t="e">
        <f t="shared" si="908"/>
        <v>#VALUE!</v>
      </c>
      <c r="DH225" s="186" t="e">
        <f t="shared" si="908"/>
        <v>#VALUE!</v>
      </c>
      <c r="DI225" s="187" t="e">
        <f t="shared" si="908"/>
        <v>#VALUE!</v>
      </c>
      <c r="DJ225" s="185" t="e">
        <f t="shared" si="908"/>
        <v>#VALUE!</v>
      </c>
      <c r="DK225" s="189" t="e">
        <f t="shared" si="908"/>
        <v>#VALUE!</v>
      </c>
      <c r="DL225" s="189" t="e">
        <f t="shared" si="908"/>
        <v>#VALUE!</v>
      </c>
      <c r="DM225" s="186" t="e">
        <f t="shared" si="908"/>
        <v>#VALUE!</v>
      </c>
      <c r="DN225" s="211" t="e">
        <f t="shared" si="908"/>
        <v>#VALUE!</v>
      </c>
      <c r="DO225" s="186" t="e">
        <f t="shared" si="908"/>
        <v>#VALUE!</v>
      </c>
      <c r="DP225" s="186" t="e">
        <f t="shared" si="908"/>
        <v>#VALUE!</v>
      </c>
      <c r="DQ225" s="186" t="e">
        <f t="shared" si="908"/>
        <v>#VALUE!</v>
      </c>
      <c r="DR225" s="186" t="e">
        <f t="shared" si="908"/>
        <v>#VALUE!</v>
      </c>
      <c r="DS225" s="187" t="e">
        <f t="shared" si="908"/>
        <v>#VALUE!</v>
      </c>
      <c r="DT225" s="185" t="e">
        <f t="shared" si="11"/>
        <v>#VALUE!</v>
      </c>
      <c r="DU225" s="189" t="e">
        <f t="shared" si="12"/>
        <v>#VALUE!</v>
      </c>
      <c r="DV225" s="133" t="e">
        <f>CZ225*'Ores &amp; Ingots'!$C$3+DA225*'Ores &amp; Ingots'!$C$4+DB225*'Ores &amp; Ingots'!$C$5+DC225*'Ores &amp; Ingots'!$C$6+DD225*'Ores &amp; Ingots'!$C$7+DE225*'Ores &amp; Ingots'!$C$8+DF225*'Ores &amp; Ingots'!$C$9+DG225*'Ores &amp; Ingots'!$C$10+DH225*'Ores &amp; Ingots'!$C$11+DI225*'Ores &amp; Ingots'!$C$12</f>
        <v>#VALUE!</v>
      </c>
      <c r="DW225" s="133" t="e">
        <f>DJ225*'Ores &amp; Ingots'!$B$3+DK225*'Ores &amp; Ingots'!$B$4+DL225*'Ores &amp; Ingots'!$B$5+DM225*'Ores &amp; Ingots'!$B$6+DN225*'Ores &amp; Ingots'!$B$7+DO225*'Ores &amp; Ingots'!$B$8+DP225*'Ores &amp; Ingots'!$B$9+DQ225*'Ores &amp; Ingots'!$B$10+DR225*'Ores &amp; Ingots'!$B$11+DS225*'Ores &amp; Ingots'!$B$12</f>
        <v>#VALUE!</v>
      </c>
      <c r="DX225" s="189" t="e">
        <f>CZ225*Refining!$G$3+DA225*Refining!$G$4+DB225*Refining!$G$5+DC225*Refining!$G$6+DD225*Refining!$G$7+DE225*Refining!$G$8+DF225*Refining!$G$9+DG225*Refining!$G$10+DH225*Refining!$G$11+DI225*Refining!$G$12</f>
        <v>#VALUE!</v>
      </c>
      <c r="DY225" s="189" t="e">
        <f t="shared" si="13"/>
        <v>#VALUE!</v>
      </c>
      <c r="DZ225" s="192" t="e">
        <f t="shared" si="14"/>
        <v>#VALUE!</v>
      </c>
      <c r="EA225" s="185" t="e">
        <f t="shared" si="15"/>
        <v>#VALUE!</v>
      </c>
      <c r="EB225" s="194" t="e">
        <f t="shared" ref="EB225:EC225" si="909">EA225/60</f>
        <v>#VALUE!</v>
      </c>
      <c r="EC225" s="194" t="e">
        <f t="shared" si="909"/>
        <v>#VALUE!</v>
      </c>
      <c r="ED225" s="185" t="e">
        <f t="shared" si="17"/>
        <v>#VALUE!</v>
      </c>
      <c r="EE225" s="194" t="e">
        <f t="shared" ref="EE225:EF225" si="910">ED225/1000</f>
        <v>#VALUE!</v>
      </c>
      <c r="EF225" s="196" t="e">
        <f t="shared" si="910"/>
        <v>#VALUE!</v>
      </c>
      <c r="EG225" s="130" t="e">
        <f t="shared" si="19"/>
        <v>#VALUE!</v>
      </c>
      <c r="EH225" s="132" t="e">
        <f t="shared" si="20"/>
        <v>#VALUE!</v>
      </c>
      <c r="EI225" s="133" t="s">
        <v>28</v>
      </c>
    </row>
    <row r="226" spans="1:139" ht="12.75" x14ac:dyDescent="0.2">
      <c r="A226" s="864"/>
      <c r="B226" s="365" t="s">
        <v>425</v>
      </c>
      <c r="C226" s="137" t="s">
        <v>156</v>
      </c>
      <c r="D226" s="137">
        <v>1</v>
      </c>
      <c r="E226" s="137">
        <v>1</v>
      </c>
      <c r="F226" s="137">
        <v>1</v>
      </c>
      <c r="G226" s="139">
        <f t="shared" si="0"/>
        <v>15.625</v>
      </c>
      <c r="H226" s="140">
        <v>3</v>
      </c>
      <c r="I226" s="140">
        <v>7.5</v>
      </c>
      <c r="J226" s="140">
        <f>H226/Main!$D$9</f>
        <v>0.6</v>
      </c>
      <c r="K226" s="140">
        <f>I226/Main!$D$10</f>
        <v>3.75</v>
      </c>
      <c r="L226" s="140">
        <f t="shared" si="1"/>
        <v>6.25</v>
      </c>
      <c r="M226" s="140">
        <v>1</v>
      </c>
      <c r="N226" s="143"/>
      <c r="O226" s="143"/>
      <c r="P226" s="143"/>
      <c r="Q226" s="145"/>
      <c r="R226" s="143"/>
      <c r="S226" s="146"/>
      <c r="T226" s="146"/>
      <c r="U226" s="143"/>
      <c r="V226" s="143"/>
      <c r="W226" s="146"/>
      <c r="X226" s="146"/>
      <c r="Y226" s="143"/>
      <c r="Z226" s="143"/>
      <c r="AA226" s="143"/>
      <c r="AB226" s="143"/>
      <c r="AC226" s="362" t="s">
        <v>28</v>
      </c>
      <c r="AD226" s="167">
        <v>19</v>
      </c>
      <c r="AE226" s="133">
        <v>0</v>
      </c>
      <c r="AF226" s="133">
        <v>0</v>
      </c>
      <c r="AG226" s="133">
        <v>0</v>
      </c>
      <c r="AH226" s="133">
        <v>0</v>
      </c>
      <c r="AI226" s="133">
        <v>0</v>
      </c>
      <c r="AJ226" s="133">
        <v>0</v>
      </c>
      <c r="AK226" s="133">
        <v>0</v>
      </c>
      <c r="AL226" s="133">
        <v>0</v>
      </c>
      <c r="AM226" s="133">
        <v>0</v>
      </c>
      <c r="AN226" s="133">
        <v>0</v>
      </c>
      <c r="AO226" s="133">
        <v>6</v>
      </c>
      <c r="AP226" s="133">
        <v>0</v>
      </c>
      <c r="AQ226" s="133">
        <v>0</v>
      </c>
      <c r="AR226" s="133">
        <v>0</v>
      </c>
      <c r="AS226" s="133">
        <v>0</v>
      </c>
      <c r="AT226" s="133">
        <v>0</v>
      </c>
      <c r="AU226" s="133">
        <v>0</v>
      </c>
      <c r="AV226" s="133">
        <v>0</v>
      </c>
      <c r="AW226" s="133">
        <v>0</v>
      </c>
      <c r="AX226" s="133">
        <v>0</v>
      </c>
      <c r="AY226" s="406">
        <f t="shared" ref="AY226:BS226" si="911">IF(AD226 = 0, "", AD226)</f>
        <v>19</v>
      </c>
      <c r="AZ226" s="137" t="str">
        <f t="shared" si="911"/>
        <v/>
      </c>
      <c r="BA226" s="137" t="str">
        <f t="shared" si="911"/>
        <v/>
      </c>
      <c r="BB226" s="137" t="str">
        <f t="shared" si="911"/>
        <v/>
      </c>
      <c r="BC226" s="137" t="str">
        <f t="shared" si="911"/>
        <v/>
      </c>
      <c r="BD226" s="137" t="str">
        <f t="shared" si="911"/>
        <v/>
      </c>
      <c r="BE226" s="137" t="str">
        <f t="shared" si="911"/>
        <v/>
      </c>
      <c r="BF226" s="137" t="str">
        <f t="shared" si="911"/>
        <v/>
      </c>
      <c r="BG226" s="137" t="str">
        <f t="shared" si="911"/>
        <v/>
      </c>
      <c r="BH226" s="137" t="str">
        <f t="shared" si="911"/>
        <v/>
      </c>
      <c r="BI226" s="137" t="str">
        <f t="shared" si="911"/>
        <v/>
      </c>
      <c r="BJ226" s="133">
        <f t="shared" si="911"/>
        <v>6</v>
      </c>
      <c r="BK226" s="137" t="str">
        <f t="shared" si="911"/>
        <v/>
      </c>
      <c r="BL226" s="137" t="str">
        <f t="shared" si="911"/>
        <v/>
      </c>
      <c r="BM226" s="137" t="str">
        <f t="shared" si="911"/>
        <v/>
      </c>
      <c r="BN226" s="137" t="str">
        <f t="shared" si="911"/>
        <v/>
      </c>
      <c r="BO226" s="137" t="str">
        <f t="shared" si="911"/>
        <v/>
      </c>
      <c r="BP226" s="137" t="str">
        <f t="shared" si="911"/>
        <v/>
      </c>
      <c r="BQ226" s="137" t="str">
        <f t="shared" si="911"/>
        <v/>
      </c>
      <c r="BR226" s="137" t="str">
        <f t="shared" si="911"/>
        <v/>
      </c>
      <c r="BS226" s="169" t="str">
        <f t="shared" si="911"/>
        <v/>
      </c>
      <c r="BT226" s="174" t="e">
        <f>$AY226*Assembly!Z$4+$AZ226*Assembly!Z$5+$BA226*Assembly!Z$6+$BB226*Assembly!Z$7+$BC226*Assembly!Z$8+$BD226*Assembly!Z$9+$BE226*Assembly!Z$10+$BF226*Assembly!Z$11+$BG226*Assembly!Z$12+$BH226*Assembly!Z$13+$BI226*Assembly!Z$14+$BJ226*Assembly!Z$15+$BK226*Assembly!Z$16+$BL226*Assembly!Z$17+$BM226*Assembly!Z$18+$BN226*Assembly!Z$19+$BO226*Assembly!Z$20+$BP226*Assembly!Z$21+$BQ226*Assembly!Z$22+$BR226*Assembly!Z$23+$BS226*Assembly!Z$24</f>
        <v>#VALUE!</v>
      </c>
      <c r="BU226" s="133" t="e">
        <f t="shared" si="3"/>
        <v>#VALUE!</v>
      </c>
      <c r="BV226" s="133"/>
      <c r="BW226" s="133" t="e">
        <f>$AY226*Assembly!AD$4+$AZ226*Assembly!AD$5+$BA226*Assembly!AD$6+$BB226*Assembly!AD$7+$BC226*Assembly!AD$8+$BD226*Assembly!AD$9+$BE226*Assembly!AD$10+$BF226*Assembly!AD$11+$BG226*Assembly!AD$12+$BH226*Assembly!AD$13+$BI226*Assembly!AD$14+$BJ226*Assembly!AD$15+$BK226*Assembly!AD$16+$BL226*Assembly!AD$17+$BM226*Assembly!AD$18+$BN226*Assembly!AD$19+$BO226*Assembly!AD$20+$BP226*Assembly!AD$21+$BQ226*Assembly!AD$22+$BR226*Assembly!AD$23+$BS226*Assembly!AD$24</f>
        <v>#VALUE!</v>
      </c>
      <c r="BX226" s="177" t="e">
        <f t="shared" si="4"/>
        <v>#VALUE!</v>
      </c>
      <c r="BY226" s="178" t="e">
        <f t="shared" si="5"/>
        <v>#VALUE!</v>
      </c>
      <c r="BZ226" s="179" t="e">
        <f t="shared" si="6"/>
        <v>#VALUE!</v>
      </c>
      <c r="CA226" s="178" t="e">
        <f t="shared" si="7"/>
        <v>#VALUE!</v>
      </c>
      <c r="CB226" s="133" t="e">
        <f>$AY226*Assembly!Y$4+$AZ226*Assembly!Y$5+$BA226*Assembly!Y$6+$BB226*Assembly!Y$7+$BC226*Assembly!Y$8+$BD226*Assembly!Y$9+$BE226*Assembly!Y$10+$BF226*Assembly!Y$11+$BG226*Assembly!Y$12+$BH226*Assembly!Y$13+$BI226*Assembly!Y$14+$BJ226*Assembly!Y$15+$BK226*Assembly!Y$16+$BL226*Assembly!Y$17+$BM226*Assembly!Y$18+$BN226*Assembly!Y$19+$BO226*Assembly!Y$20+$BP226*Assembly!Y$21+$BQ226*Assembly!Y$22+$BR226*Assembly!Y$23+$BS226*Assembly!Y$24</f>
        <v>#VALUE!</v>
      </c>
      <c r="CC226" s="133" t="e">
        <f t="shared" si="8"/>
        <v>#VALUE!</v>
      </c>
      <c r="CD226" s="130" t="e">
        <f t="shared" si="9"/>
        <v>#VALUE!</v>
      </c>
      <c r="CE226" s="183" t="e">
        <f>$AY226*Assembly!AC$4+$AZ226*Assembly!AC$5+$BA226*Assembly!AC$6+$BB226*Assembly!AC$7+$BC226*Assembly!AC$8+$BD226*Assembly!AC$9+$BE226*Assembly!AC$10+$BF226*Assembly!AC$11+$BG226*Assembly!AC$12+$BH226*Assembly!AC$13+$BI226*Assembly!AC$14+$BJ226*Assembly!AC$15+$BK226*Assembly!AC$16+$BL226*Assembly!AC$17+$BM226*Assembly!AC$18+$BN226*Assembly!AC$19+$BO226*Assembly!AC$20+$BP226*Assembly!AC$21+$BQ226*Assembly!AC$22+$BR226*Assembly!AC$23+$BS226*Assembly!AC$24</f>
        <v>#VALUE!</v>
      </c>
      <c r="CF226" s="145" t="e">
        <f>$AY226*Assembly!M$4+$AZ226*Assembly!M$5+$BA226*Assembly!M$6+$BB226*Assembly!M$7+$BC226*Assembly!M$8+$BD226*Assembly!M$9+$BE226*Assembly!M$10+$BF226*Assembly!M$11+$BG226*Assembly!M$12+$BH226*Assembly!M$13+$BI226*Assembly!M$14+$BJ226*Assembly!M$15+$BK226*Assembly!M$16+$BL226*Assembly!M$17+$BM226*Assembly!M$18+$BN226*Assembly!M$19+$BO226*Assembly!M$20+$BP226*Assembly!M$21+$BQ226*Assembly!M$22+$BR226*Assembly!M$23+$BS226*Assembly!M$24</f>
        <v>#VALUE!</v>
      </c>
      <c r="CG226" s="145" t="e">
        <f>$AY226*Assembly!N$4+$AZ226*Assembly!N$5+$BA226*Assembly!N$6+$BB226*Assembly!N$7+$BC226*Assembly!N$8+$BD226*Assembly!N$9+$BE226*Assembly!N$10+$BF226*Assembly!N$11+$BG226*Assembly!N$12+$BH226*Assembly!N$13+$BI226*Assembly!N$14+$BJ226*Assembly!N$15+$BK226*Assembly!N$16+$BL226*Assembly!N$17+$BM226*Assembly!N$18+$BN226*Assembly!N$19+$BO226*Assembly!N$20+$BP226*Assembly!N$21+$BQ226*Assembly!N$22+$BR226*Assembly!N$23+$BS226*Assembly!N$24</f>
        <v>#VALUE!</v>
      </c>
      <c r="CH226" s="145" t="e">
        <f>$AY226*Assembly!O$4+$AZ226*Assembly!O$5+$BA226*Assembly!O$6+$BB226*Assembly!O$7+$BC226*Assembly!O$8+$BD226*Assembly!O$9+$BE226*Assembly!O$10+$BF226*Assembly!O$11+$BG226*Assembly!O$12+$BH226*Assembly!O$13+$BI226*Assembly!O$14+$BJ226*Assembly!O$15+$BK226*Assembly!O$16+$BL226*Assembly!O$17+$BM226*Assembly!O$18+$BN226*Assembly!O$19+$BO226*Assembly!O$20+$BP226*Assembly!O$21+$BQ226*Assembly!O$22+$BR226*Assembly!O$23+$BS226*Assembly!O$24</f>
        <v>#VALUE!</v>
      </c>
      <c r="CI226" s="140" t="e">
        <f>$AY226*Assembly!P$4+$AZ226*Assembly!P$5+$BA226*Assembly!P$6+$BB226*Assembly!P$7+$BC226*Assembly!P$8+$BD226*Assembly!P$9+$BE226*Assembly!P$10+$BF226*Assembly!P$11+$BG226*Assembly!P$12+$BH226*Assembly!P$13+$BI226*Assembly!P$14+$BJ226*Assembly!P$15+$BK226*Assembly!P$16+$BL226*Assembly!P$17+$BM226*Assembly!P$18+$BN226*Assembly!P$19+$BO226*Assembly!P$20+$BP226*Assembly!P$21+$BQ226*Assembly!P$22+$BR226*Assembly!P$23+$BS226*Assembly!P$24</f>
        <v>#VALUE!</v>
      </c>
      <c r="CJ226" s="140" t="e">
        <f>$AY226*Assembly!Q$4+$AZ226*Assembly!Q$5+$BA226*Assembly!Q$6+$BB226*Assembly!Q$7+$BC226*Assembly!Q$8+$BD226*Assembly!Q$9+$BE226*Assembly!Q$10+$BF226*Assembly!Q$11+$BG226*Assembly!Q$12+$BH226*Assembly!Q$13+$BI226*Assembly!Q$14+$BJ226*Assembly!Q$15+$BK226*Assembly!Q$16+$BL226*Assembly!Q$17+$BM226*Assembly!Q$18+$BN226*Assembly!Q$19+$BO226*Assembly!Q$20+$BP226*Assembly!Q$21+$BQ226*Assembly!Q$22+$BR226*Assembly!Q$23+$BS226*Assembly!Q$24</f>
        <v>#VALUE!</v>
      </c>
      <c r="CK226" s="145" t="e">
        <f>$AY226*Assembly!R$4+$AZ226*Assembly!R$5+$BA226*Assembly!R$6+$BB226*Assembly!R$7+$BC226*Assembly!R$8+$BD226*Assembly!R$9+$BE226*Assembly!R$10+$BF226*Assembly!R$11+$BG226*Assembly!R$12+$BH226*Assembly!R$13+$BI226*Assembly!R$14+$BJ226*Assembly!R$15+$BK226*Assembly!R$16+$BL226*Assembly!R$17+$BM226*Assembly!R$18+$BN226*Assembly!R$19+$BO226*Assembly!R$20+$BP226*Assembly!R$21+$BQ226*Assembly!R$22+$BR226*Assembly!R$23+$BS226*Assembly!R$24</f>
        <v>#VALUE!</v>
      </c>
      <c r="CL226" s="140" t="e">
        <f>$AY226*Assembly!S$4+$AZ226*Assembly!S$5+$BA226*Assembly!S$6+$BB226*Assembly!S$7+$BC226*Assembly!S$8+$BD226*Assembly!S$9+$BE226*Assembly!S$10+$BF226*Assembly!S$11+$BG226*Assembly!S$12+$BH226*Assembly!S$13+$BI226*Assembly!S$14+$BJ226*Assembly!S$15+$BK226*Assembly!S$16+$BL226*Assembly!S$17+$BM226*Assembly!S$18+$BN226*Assembly!S$19+$BO226*Assembly!S$20+$BP226*Assembly!S$21+$BQ226*Assembly!S$22+$BR226*Assembly!S$23+$BS226*Assembly!S$24</f>
        <v>#VALUE!</v>
      </c>
      <c r="CM226" s="140" t="e">
        <f>$AY226*Assembly!T$4+$AZ226*Assembly!T$5+$BA226*Assembly!T$6+$BB226*Assembly!T$7+$BC226*Assembly!T$8+$BD226*Assembly!T$9+$BE226*Assembly!T$10+$BF226*Assembly!T$11+$BG226*Assembly!T$12+$BH226*Assembly!T$13+$BI226*Assembly!T$14+$BJ226*Assembly!T$15+$BK226*Assembly!T$16+$BL226*Assembly!T$17+$BM226*Assembly!T$18+$BN226*Assembly!T$19+$BO226*Assembly!T$20+$BP226*Assembly!T$21+$BQ226*Assembly!T$22+$BR226*Assembly!T$23+$BS226*Assembly!T$24</f>
        <v>#VALUE!</v>
      </c>
      <c r="CN226" s="140" t="e">
        <f>$AY226*Assembly!U$4+$AZ226*Assembly!U$5+$BA226*Assembly!U$6+$BB226*Assembly!U$7+$BC226*Assembly!U$8+$BD226*Assembly!U$9+$BE226*Assembly!U$10+$BF226*Assembly!U$11+$BG226*Assembly!U$12+$BH226*Assembly!U$13+$BI226*Assembly!U$14+$BJ226*Assembly!U$15+$BK226*Assembly!U$16+$BL226*Assembly!U$17+$BM226*Assembly!U$18+$BN226*Assembly!U$19+$BO226*Assembly!U$20+$BP226*Assembly!U$21+$BQ226*Assembly!U$22+$BR226*Assembly!U$23+$BS226*Assembly!U$24</f>
        <v>#VALUE!</v>
      </c>
      <c r="CO226" s="145" t="e">
        <f>$AY226*Assembly!V$4+$AZ226*Assembly!V$5+$BA226*Assembly!V$6+$BB226*Assembly!V$7+$BC226*Assembly!V$8+$BD226*Assembly!V$9+$BE226*Assembly!V$10+$BF226*Assembly!V$11+$BG226*Assembly!V$12+$BH226*Assembly!V$13+$BI226*Assembly!V$14+$BJ226*Assembly!V$15+$BK226*Assembly!V$16+$BL226*Assembly!V$17+$BM226*Assembly!V$18+$BN226*Assembly!V$19+$BO226*Assembly!V$20+$BP226*Assembly!V$21+$BQ226*Assembly!V$22+$BR226*Assembly!V$23+$BS226*Assembly!V$24</f>
        <v>#VALUE!</v>
      </c>
      <c r="CP226" s="145" t="e">
        <f>CF226*Refining!$F$3</f>
        <v>#VALUE!</v>
      </c>
      <c r="CQ226" s="145" t="e">
        <f>CG226*Refining!$F$4</f>
        <v>#VALUE!</v>
      </c>
      <c r="CR226" s="145" t="e">
        <f>CH226*Refining!$F$5</f>
        <v>#VALUE!</v>
      </c>
      <c r="CS226" s="145" t="e">
        <f>CI226*Refining!$F$6</f>
        <v>#VALUE!</v>
      </c>
      <c r="CT226" s="145" t="e">
        <f>CJ226*Refining!$F$7</f>
        <v>#VALUE!</v>
      </c>
      <c r="CU226" s="145" t="e">
        <f>CK226*Refining!$F$8</f>
        <v>#VALUE!</v>
      </c>
      <c r="CV226" s="145" t="e">
        <f>CL226*Refining!$F$9</f>
        <v>#VALUE!</v>
      </c>
      <c r="CW226" s="145" t="e">
        <f>CM226*Refining!$F$10</f>
        <v>#VALUE!</v>
      </c>
      <c r="CX226" s="145" t="e">
        <f>CN226*Refining!$F$11</f>
        <v>#VALUE!</v>
      </c>
      <c r="CY226" s="145" t="e">
        <f>CO226*Refining!$F$12</f>
        <v>#VALUE!</v>
      </c>
      <c r="CZ226" s="185" t="e">
        <f t="shared" ref="CZ226:DS226" si="912">IF(CF226 = 0, "", CF226)</f>
        <v>#VALUE!</v>
      </c>
      <c r="DA226" s="189" t="e">
        <f t="shared" si="912"/>
        <v>#VALUE!</v>
      </c>
      <c r="DB226" s="189" t="e">
        <f t="shared" si="912"/>
        <v>#VALUE!</v>
      </c>
      <c r="DC226" s="186" t="e">
        <f t="shared" si="912"/>
        <v>#VALUE!</v>
      </c>
      <c r="DD226" s="186" t="e">
        <f t="shared" si="912"/>
        <v>#VALUE!</v>
      </c>
      <c r="DE226" s="186" t="e">
        <f t="shared" si="912"/>
        <v>#VALUE!</v>
      </c>
      <c r="DF226" s="186" t="e">
        <f t="shared" si="912"/>
        <v>#VALUE!</v>
      </c>
      <c r="DG226" s="186" t="e">
        <f t="shared" si="912"/>
        <v>#VALUE!</v>
      </c>
      <c r="DH226" s="186" t="e">
        <f t="shared" si="912"/>
        <v>#VALUE!</v>
      </c>
      <c r="DI226" s="187" t="e">
        <f t="shared" si="912"/>
        <v>#VALUE!</v>
      </c>
      <c r="DJ226" s="185" t="e">
        <f t="shared" si="912"/>
        <v>#VALUE!</v>
      </c>
      <c r="DK226" s="189" t="e">
        <f t="shared" si="912"/>
        <v>#VALUE!</v>
      </c>
      <c r="DL226" s="189" t="e">
        <f t="shared" si="912"/>
        <v>#VALUE!</v>
      </c>
      <c r="DM226" s="186" t="e">
        <f t="shared" si="912"/>
        <v>#VALUE!</v>
      </c>
      <c r="DN226" s="211" t="e">
        <f t="shared" si="912"/>
        <v>#VALUE!</v>
      </c>
      <c r="DO226" s="186" t="e">
        <f t="shared" si="912"/>
        <v>#VALUE!</v>
      </c>
      <c r="DP226" s="186" t="e">
        <f t="shared" si="912"/>
        <v>#VALUE!</v>
      </c>
      <c r="DQ226" s="186" t="e">
        <f t="shared" si="912"/>
        <v>#VALUE!</v>
      </c>
      <c r="DR226" s="186" t="e">
        <f t="shared" si="912"/>
        <v>#VALUE!</v>
      </c>
      <c r="DS226" s="187" t="e">
        <f t="shared" si="912"/>
        <v>#VALUE!</v>
      </c>
      <c r="DT226" s="185" t="e">
        <f t="shared" si="11"/>
        <v>#VALUE!</v>
      </c>
      <c r="DU226" s="189" t="e">
        <f t="shared" si="12"/>
        <v>#VALUE!</v>
      </c>
      <c r="DV226" s="133" t="e">
        <f>CZ226*'Ores &amp; Ingots'!$C$3+DA226*'Ores &amp; Ingots'!$C$4+DB226*'Ores &amp; Ingots'!$C$5+DC226*'Ores &amp; Ingots'!$C$6+DD226*'Ores &amp; Ingots'!$C$7+DE226*'Ores &amp; Ingots'!$C$8+DF226*'Ores &amp; Ingots'!$C$9+DG226*'Ores &amp; Ingots'!$C$10+DH226*'Ores &amp; Ingots'!$C$11+DI226*'Ores &amp; Ingots'!$C$12</f>
        <v>#VALUE!</v>
      </c>
      <c r="DW226" s="133" t="e">
        <f>DJ226*'Ores &amp; Ingots'!$B$3+DK226*'Ores &amp; Ingots'!$B$4+DL226*'Ores &amp; Ingots'!$B$5+DM226*'Ores &amp; Ingots'!$B$6+DN226*'Ores &amp; Ingots'!$B$7+DO226*'Ores &amp; Ingots'!$B$8+DP226*'Ores &amp; Ingots'!$B$9+DQ226*'Ores &amp; Ingots'!$B$10+DR226*'Ores &amp; Ingots'!$B$11+DS226*'Ores &amp; Ingots'!$B$12</f>
        <v>#VALUE!</v>
      </c>
      <c r="DX226" s="189" t="e">
        <f>CZ226*Refining!$G$3+DA226*Refining!$G$4+DB226*Refining!$G$5+DC226*Refining!$G$6+DD226*Refining!$G$7+DE226*Refining!$G$8+DF226*Refining!$G$9+DG226*Refining!$G$10+DH226*Refining!$G$11+DI226*Refining!$G$12</f>
        <v>#VALUE!</v>
      </c>
      <c r="DY226" s="189" t="e">
        <f t="shared" si="13"/>
        <v>#VALUE!</v>
      </c>
      <c r="DZ226" s="192" t="e">
        <f t="shared" si="14"/>
        <v>#VALUE!</v>
      </c>
      <c r="EA226" s="185" t="e">
        <f t="shared" si="15"/>
        <v>#VALUE!</v>
      </c>
      <c r="EB226" s="194" t="e">
        <f t="shared" ref="EB226:EC226" si="913">EA226/60</f>
        <v>#VALUE!</v>
      </c>
      <c r="EC226" s="194" t="e">
        <f t="shared" si="913"/>
        <v>#VALUE!</v>
      </c>
      <c r="ED226" s="185" t="e">
        <f t="shared" si="17"/>
        <v>#VALUE!</v>
      </c>
      <c r="EE226" s="194" t="e">
        <f t="shared" ref="EE226:EF226" si="914">ED226/1000</f>
        <v>#VALUE!</v>
      </c>
      <c r="EF226" s="196" t="e">
        <f t="shared" si="914"/>
        <v>#VALUE!</v>
      </c>
      <c r="EG226" s="130" t="e">
        <f t="shared" si="19"/>
        <v>#VALUE!</v>
      </c>
      <c r="EH226" s="132" t="e">
        <f t="shared" si="20"/>
        <v>#VALUE!</v>
      </c>
      <c r="EI226" s="133" t="s">
        <v>28</v>
      </c>
    </row>
    <row r="227" spans="1:139" ht="12.75" x14ac:dyDescent="0.2">
      <c r="A227" s="864"/>
      <c r="B227" s="365" t="s">
        <v>426</v>
      </c>
      <c r="C227" s="137" t="s">
        <v>156</v>
      </c>
      <c r="D227" s="137">
        <v>1</v>
      </c>
      <c r="E227" s="137">
        <v>1</v>
      </c>
      <c r="F227" s="137">
        <v>1</v>
      </c>
      <c r="G227" s="139">
        <f t="shared" si="0"/>
        <v>15.625</v>
      </c>
      <c r="H227" s="140">
        <v>5</v>
      </c>
      <c r="I227" s="140">
        <v>12.5</v>
      </c>
      <c r="J227" s="140">
        <f>H227/Main!$D$9</f>
        <v>1</v>
      </c>
      <c r="K227" s="140">
        <f>I227/Main!$D$10</f>
        <v>6.25</v>
      </c>
      <c r="L227" s="140">
        <f t="shared" si="1"/>
        <v>6.25</v>
      </c>
      <c r="M227" s="140">
        <v>1</v>
      </c>
      <c r="N227" s="143"/>
      <c r="O227" s="143"/>
      <c r="P227" s="143"/>
      <c r="Q227" s="145"/>
      <c r="R227" s="143"/>
      <c r="S227" s="146"/>
      <c r="T227" s="146"/>
      <c r="U227" s="143"/>
      <c r="V227" s="143"/>
      <c r="W227" s="146"/>
      <c r="X227" s="146"/>
      <c r="Y227" s="143"/>
      <c r="Z227" s="143"/>
      <c r="AA227" s="143"/>
      <c r="AB227" s="143"/>
      <c r="AC227" s="362" t="s">
        <v>28</v>
      </c>
      <c r="AD227" s="167">
        <v>55</v>
      </c>
      <c r="AE227" s="133">
        <v>0</v>
      </c>
      <c r="AF227" s="133">
        <v>0</v>
      </c>
      <c r="AG227" s="133">
        <v>0</v>
      </c>
      <c r="AH227" s="133">
        <v>0</v>
      </c>
      <c r="AI227" s="133">
        <v>0</v>
      </c>
      <c r="AJ227" s="133">
        <v>0</v>
      </c>
      <c r="AK227" s="133">
        <v>0</v>
      </c>
      <c r="AL227" s="133">
        <v>0</v>
      </c>
      <c r="AM227" s="133">
        <v>0</v>
      </c>
      <c r="AN227" s="133">
        <v>0</v>
      </c>
      <c r="AO227" s="133">
        <v>15</v>
      </c>
      <c r="AP227" s="133">
        <v>0</v>
      </c>
      <c r="AQ227" s="133">
        <v>0</v>
      </c>
      <c r="AR227" s="133">
        <v>0</v>
      </c>
      <c r="AS227" s="133">
        <v>0</v>
      </c>
      <c r="AT227" s="133">
        <v>0</v>
      </c>
      <c r="AU227" s="133">
        <v>0</v>
      </c>
      <c r="AV227" s="133">
        <v>0</v>
      </c>
      <c r="AW227" s="133">
        <v>0</v>
      </c>
      <c r="AX227" s="133">
        <v>0</v>
      </c>
      <c r="AY227" s="406">
        <f t="shared" ref="AY227:BS227" si="915">IF(AD227 = 0, "", AD227)</f>
        <v>55</v>
      </c>
      <c r="AZ227" s="137" t="str">
        <f t="shared" si="915"/>
        <v/>
      </c>
      <c r="BA227" s="137" t="str">
        <f t="shared" si="915"/>
        <v/>
      </c>
      <c r="BB227" s="137" t="str">
        <f t="shared" si="915"/>
        <v/>
      </c>
      <c r="BC227" s="137" t="str">
        <f t="shared" si="915"/>
        <v/>
      </c>
      <c r="BD227" s="137" t="str">
        <f t="shared" si="915"/>
        <v/>
      </c>
      <c r="BE227" s="137" t="str">
        <f t="shared" si="915"/>
        <v/>
      </c>
      <c r="BF227" s="137" t="str">
        <f t="shared" si="915"/>
        <v/>
      </c>
      <c r="BG227" s="137" t="str">
        <f t="shared" si="915"/>
        <v/>
      </c>
      <c r="BH227" s="137" t="str">
        <f t="shared" si="915"/>
        <v/>
      </c>
      <c r="BI227" s="137" t="str">
        <f t="shared" si="915"/>
        <v/>
      </c>
      <c r="BJ227" s="133">
        <f t="shared" si="915"/>
        <v>15</v>
      </c>
      <c r="BK227" s="137" t="str">
        <f t="shared" si="915"/>
        <v/>
      </c>
      <c r="BL227" s="137" t="str">
        <f t="shared" si="915"/>
        <v/>
      </c>
      <c r="BM227" s="137" t="str">
        <f t="shared" si="915"/>
        <v/>
      </c>
      <c r="BN227" s="137" t="str">
        <f t="shared" si="915"/>
        <v/>
      </c>
      <c r="BO227" s="137" t="str">
        <f t="shared" si="915"/>
        <v/>
      </c>
      <c r="BP227" s="137" t="str">
        <f t="shared" si="915"/>
        <v/>
      </c>
      <c r="BQ227" s="137" t="str">
        <f t="shared" si="915"/>
        <v/>
      </c>
      <c r="BR227" s="137" t="str">
        <f t="shared" si="915"/>
        <v/>
      </c>
      <c r="BS227" s="169" t="str">
        <f t="shared" si="915"/>
        <v/>
      </c>
      <c r="BT227" s="174" t="e">
        <f>$AY227*Assembly!Z$4+$AZ227*Assembly!Z$5+$BA227*Assembly!Z$6+$BB227*Assembly!Z$7+$BC227*Assembly!Z$8+$BD227*Assembly!Z$9+$BE227*Assembly!Z$10+$BF227*Assembly!Z$11+$BG227*Assembly!Z$12+$BH227*Assembly!Z$13+$BI227*Assembly!Z$14+$BJ227*Assembly!Z$15+$BK227*Assembly!Z$16+$BL227*Assembly!Z$17+$BM227*Assembly!Z$18+$BN227*Assembly!Z$19+$BO227*Assembly!Z$20+$BP227*Assembly!Z$21+$BQ227*Assembly!Z$22+$BR227*Assembly!Z$23+$BS227*Assembly!Z$24</f>
        <v>#VALUE!</v>
      </c>
      <c r="BU227" s="133" t="e">
        <f t="shared" si="3"/>
        <v>#VALUE!</v>
      </c>
      <c r="BV227" s="133"/>
      <c r="BW227" s="133" t="e">
        <f>$AY227*Assembly!AD$4+$AZ227*Assembly!AD$5+$BA227*Assembly!AD$6+$BB227*Assembly!AD$7+$BC227*Assembly!AD$8+$BD227*Assembly!AD$9+$BE227*Assembly!AD$10+$BF227*Assembly!AD$11+$BG227*Assembly!AD$12+$BH227*Assembly!AD$13+$BI227*Assembly!AD$14+$BJ227*Assembly!AD$15+$BK227*Assembly!AD$16+$BL227*Assembly!AD$17+$BM227*Assembly!AD$18+$BN227*Assembly!AD$19+$BO227*Assembly!AD$20+$BP227*Assembly!AD$21+$BQ227*Assembly!AD$22+$BR227*Assembly!AD$23+$BS227*Assembly!AD$24</f>
        <v>#VALUE!</v>
      </c>
      <c r="BX227" s="177" t="e">
        <f t="shared" si="4"/>
        <v>#VALUE!</v>
      </c>
      <c r="BY227" s="178" t="e">
        <f t="shared" si="5"/>
        <v>#VALUE!</v>
      </c>
      <c r="BZ227" s="179" t="e">
        <f t="shared" si="6"/>
        <v>#VALUE!</v>
      </c>
      <c r="CA227" s="178" t="e">
        <f t="shared" si="7"/>
        <v>#VALUE!</v>
      </c>
      <c r="CB227" s="133" t="e">
        <f>$AY227*Assembly!Y$4+$AZ227*Assembly!Y$5+$BA227*Assembly!Y$6+$BB227*Assembly!Y$7+$BC227*Assembly!Y$8+$BD227*Assembly!Y$9+$BE227*Assembly!Y$10+$BF227*Assembly!Y$11+$BG227*Assembly!Y$12+$BH227*Assembly!Y$13+$BI227*Assembly!Y$14+$BJ227*Assembly!Y$15+$BK227*Assembly!Y$16+$BL227*Assembly!Y$17+$BM227*Assembly!Y$18+$BN227*Assembly!Y$19+$BO227*Assembly!Y$20+$BP227*Assembly!Y$21+$BQ227*Assembly!Y$22+$BR227*Assembly!Y$23+$BS227*Assembly!Y$24</f>
        <v>#VALUE!</v>
      </c>
      <c r="CC227" s="133" t="e">
        <f t="shared" si="8"/>
        <v>#VALUE!</v>
      </c>
      <c r="CD227" s="130" t="e">
        <f t="shared" si="9"/>
        <v>#VALUE!</v>
      </c>
      <c r="CE227" s="183" t="e">
        <f>$AY227*Assembly!AC$4+$AZ227*Assembly!AC$5+$BA227*Assembly!AC$6+$BB227*Assembly!AC$7+$BC227*Assembly!AC$8+$BD227*Assembly!AC$9+$BE227*Assembly!AC$10+$BF227*Assembly!AC$11+$BG227*Assembly!AC$12+$BH227*Assembly!AC$13+$BI227*Assembly!AC$14+$BJ227*Assembly!AC$15+$BK227*Assembly!AC$16+$BL227*Assembly!AC$17+$BM227*Assembly!AC$18+$BN227*Assembly!AC$19+$BO227*Assembly!AC$20+$BP227*Assembly!AC$21+$BQ227*Assembly!AC$22+$BR227*Assembly!AC$23+$BS227*Assembly!AC$24</f>
        <v>#VALUE!</v>
      </c>
      <c r="CF227" s="145" t="e">
        <f>$AY227*Assembly!M$4+$AZ227*Assembly!M$5+$BA227*Assembly!M$6+$BB227*Assembly!M$7+$BC227*Assembly!M$8+$BD227*Assembly!M$9+$BE227*Assembly!M$10+$BF227*Assembly!M$11+$BG227*Assembly!M$12+$BH227*Assembly!M$13+$BI227*Assembly!M$14+$BJ227*Assembly!M$15+$BK227*Assembly!M$16+$BL227*Assembly!M$17+$BM227*Assembly!M$18+$BN227*Assembly!M$19+$BO227*Assembly!M$20+$BP227*Assembly!M$21+$BQ227*Assembly!M$22+$BR227*Assembly!M$23+$BS227*Assembly!M$24</f>
        <v>#VALUE!</v>
      </c>
      <c r="CG227" s="145" t="e">
        <f>$AY227*Assembly!N$4+$AZ227*Assembly!N$5+$BA227*Assembly!N$6+$BB227*Assembly!N$7+$BC227*Assembly!N$8+$BD227*Assembly!N$9+$BE227*Assembly!N$10+$BF227*Assembly!N$11+$BG227*Assembly!N$12+$BH227*Assembly!N$13+$BI227*Assembly!N$14+$BJ227*Assembly!N$15+$BK227*Assembly!N$16+$BL227*Assembly!N$17+$BM227*Assembly!N$18+$BN227*Assembly!N$19+$BO227*Assembly!N$20+$BP227*Assembly!N$21+$BQ227*Assembly!N$22+$BR227*Assembly!N$23+$BS227*Assembly!N$24</f>
        <v>#VALUE!</v>
      </c>
      <c r="CH227" s="145" t="e">
        <f>$AY227*Assembly!O$4+$AZ227*Assembly!O$5+$BA227*Assembly!O$6+$BB227*Assembly!O$7+$BC227*Assembly!O$8+$BD227*Assembly!O$9+$BE227*Assembly!O$10+$BF227*Assembly!O$11+$BG227*Assembly!O$12+$BH227*Assembly!O$13+$BI227*Assembly!O$14+$BJ227*Assembly!O$15+$BK227*Assembly!O$16+$BL227*Assembly!O$17+$BM227*Assembly!O$18+$BN227*Assembly!O$19+$BO227*Assembly!O$20+$BP227*Assembly!O$21+$BQ227*Assembly!O$22+$BR227*Assembly!O$23+$BS227*Assembly!O$24</f>
        <v>#VALUE!</v>
      </c>
      <c r="CI227" s="140" t="e">
        <f>$AY227*Assembly!P$4+$AZ227*Assembly!P$5+$BA227*Assembly!P$6+$BB227*Assembly!P$7+$BC227*Assembly!P$8+$BD227*Assembly!P$9+$BE227*Assembly!P$10+$BF227*Assembly!P$11+$BG227*Assembly!P$12+$BH227*Assembly!P$13+$BI227*Assembly!P$14+$BJ227*Assembly!P$15+$BK227*Assembly!P$16+$BL227*Assembly!P$17+$BM227*Assembly!P$18+$BN227*Assembly!P$19+$BO227*Assembly!P$20+$BP227*Assembly!P$21+$BQ227*Assembly!P$22+$BR227*Assembly!P$23+$BS227*Assembly!P$24</f>
        <v>#VALUE!</v>
      </c>
      <c r="CJ227" s="140" t="e">
        <f>$AY227*Assembly!Q$4+$AZ227*Assembly!Q$5+$BA227*Assembly!Q$6+$BB227*Assembly!Q$7+$BC227*Assembly!Q$8+$BD227*Assembly!Q$9+$BE227*Assembly!Q$10+$BF227*Assembly!Q$11+$BG227*Assembly!Q$12+$BH227*Assembly!Q$13+$BI227*Assembly!Q$14+$BJ227*Assembly!Q$15+$BK227*Assembly!Q$16+$BL227*Assembly!Q$17+$BM227*Assembly!Q$18+$BN227*Assembly!Q$19+$BO227*Assembly!Q$20+$BP227*Assembly!Q$21+$BQ227*Assembly!Q$22+$BR227*Assembly!Q$23+$BS227*Assembly!Q$24</f>
        <v>#VALUE!</v>
      </c>
      <c r="CK227" s="145" t="e">
        <f>$AY227*Assembly!R$4+$AZ227*Assembly!R$5+$BA227*Assembly!R$6+$BB227*Assembly!R$7+$BC227*Assembly!R$8+$BD227*Assembly!R$9+$BE227*Assembly!R$10+$BF227*Assembly!R$11+$BG227*Assembly!R$12+$BH227*Assembly!R$13+$BI227*Assembly!R$14+$BJ227*Assembly!R$15+$BK227*Assembly!R$16+$BL227*Assembly!R$17+$BM227*Assembly!R$18+$BN227*Assembly!R$19+$BO227*Assembly!R$20+$BP227*Assembly!R$21+$BQ227*Assembly!R$22+$BR227*Assembly!R$23+$BS227*Assembly!R$24</f>
        <v>#VALUE!</v>
      </c>
      <c r="CL227" s="140" t="e">
        <f>$AY227*Assembly!S$4+$AZ227*Assembly!S$5+$BA227*Assembly!S$6+$BB227*Assembly!S$7+$BC227*Assembly!S$8+$BD227*Assembly!S$9+$BE227*Assembly!S$10+$BF227*Assembly!S$11+$BG227*Assembly!S$12+$BH227*Assembly!S$13+$BI227*Assembly!S$14+$BJ227*Assembly!S$15+$BK227*Assembly!S$16+$BL227*Assembly!S$17+$BM227*Assembly!S$18+$BN227*Assembly!S$19+$BO227*Assembly!S$20+$BP227*Assembly!S$21+$BQ227*Assembly!S$22+$BR227*Assembly!S$23+$BS227*Assembly!S$24</f>
        <v>#VALUE!</v>
      </c>
      <c r="CM227" s="140" t="e">
        <f>$AY227*Assembly!T$4+$AZ227*Assembly!T$5+$BA227*Assembly!T$6+$BB227*Assembly!T$7+$BC227*Assembly!T$8+$BD227*Assembly!T$9+$BE227*Assembly!T$10+$BF227*Assembly!T$11+$BG227*Assembly!T$12+$BH227*Assembly!T$13+$BI227*Assembly!T$14+$BJ227*Assembly!T$15+$BK227*Assembly!T$16+$BL227*Assembly!T$17+$BM227*Assembly!T$18+$BN227*Assembly!T$19+$BO227*Assembly!T$20+$BP227*Assembly!T$21+$BQ227*Assembly!T$22+$BR227*Assembly!T$23+$BS227*Assembly!T$24</f>
        <v>#VALUE!</v>
      </c>
      <c r="CN227" s="140" t="e">
        <f>$AY227*Assembly!U$4+$AZ227*Assembly!U$5+$BA227*Assembly!U$6+$BB227*Assembly!U$7+$BC227*Assembly!U$8+$BD227*Assembly!U$9+$BE227*Assembly!U$10+$BF227*Assembly!U$11+$BG227*Assembly!U$12+$BH227*Assembly!U$13+$BI227*Assembly!U$14+$BJ227*Assembly!U$15+$BK227*Assembly!U$16+$BL227*Assembly!U$17+$BM227*Assembly!U$18+$BN227*Assembly!U$19+$BO227*Assembly!U$20+$BP227*Assembly!U$21+$BQ227*Assembly!U$22+$BR227*Assembly!U$23+$BS227*Assembly!U$24</f>
        <v>#VALUE!</v>
      </c>
      <c r="CO227" s="145" t="e">
        <f>$AY227*Assembly!V$4+$AZ227*Assembly!V$5+$BA227*Assembly!V$6+$BB227*Assembly!V$7+$BC227*Assembly!V$8+$BD227*Assembly!V$9+$BE227*Assembly!V$10+$BF227*Assembly!V$11+$BG227*Assembly!V$12+$BH227*Assembly!V$13+$BI227*Assembly!V$14+$BJ227*Assembly!V$15+$BK227*Assembly!V$16+$BL227*Assembly!V$17+$BM227*Assembly!V$18+$BN227*Assembly!V$19+$BO227*Assembly!V$20+$BP227*Assembly!V$21+$BQ227*Assembly!V$22+$BR227*Assembly!V$23+$BS227*Assembly!V$24</f>
        <v>#VALUE!</v>
      </c>
      <c r="CP227" s="145" t="e">
        <f>CF227*Refining!$F$3</f>
        <v>#VALUE!</v>
      </c>
      <c r="CQ227" s="145" t="e">
        <f>CG227*Refining!$F$4</f>
        <v>#VALUE!</v>
      </c>
      <c r="CR227" s="145" t="e">
        <f>CH227*Refining!$F$5</f>
        <v>#VALUE!</v>
      </c>
      <c r="CS227" s="145" t="e">
        <f>CI227*Refining!$F$6</f>
        <v>#VALUE!</v>
      </c>
      <c r="CT227" s="145" t="e">
        <f>CJ227*Refining!$F$7</f>
        <v>#VALUE!</v>
      </c>
      <c r="CU227" s="145" t="e">
        <f>CK227*Refining!$F$8</f>
        <v>#VALUE!</v>
      </c>
      <c r="CV227" s="145" t="e">
        <f>CL227*Refining!$F$9</f>
        <v>#VALUE!</v>
      </c>
      <c r="CW227" s="145" t="e">
        <f>CM227*Refining!$F$10</f>
        <v>#VALUE!</v>
      </c>
      <c r="CX227" s="145" t="e">
        <f>CN227*Refining!$F$11</f>
        <v>#VALUE!</v>
      </c>
      <c r="CY227" s="145" t="e">
        <f>CO227*Refining!$F$12</f>
        <v>#VALUE!</v>
      </c>
      <c r="CZ227" s="185" t="e">
        <f t="shared" ref="CZ227:DS227" si="916">IF(CF227 = 0, "", CF227)</f>
        <v>#VALUE!</v>
      </c>
      <c r="DA227" s="189" t="e">
        <f t="shared" si="916"/>
        <v>#VALUE!</v>
      </c>
      <c r="DB227" s="189" t="e">
        <f t="shared" si="916"/>
        <v>#VALUE!</v>
      </c>
      <c r="DC227" s="186" t="e">
        <f t="shared" si="916"/>
        <v>#VALUE!</v>
      </c>
      <c r="DD227" s="186" t="e">
        <f t="shared" si="916"/>
        <v>#VALUE!</v>
      </c>
      <c r="DE227" s="186" t="e">
        <f t="shared" si="916"/>
        <v>#VALUE!</v>
      </c>
      <c r="DF227" s="186" t="e">
        <f t="shared" si="916"/>
        <v>#VALUE!</v>
      </c>
      <c r="DG227" s="186" t="e">
        <f t="shared" si="916"/>
        <v>#VALUE!</v>
      </c>
      <c r="DH227" s="186" t="e">
        <f t="shared" si="916"/>
        <v>#VALUE!</v>
      </c>
      <c r="DI227" s="187" t="e">
        <f t="shared" si="916"/>
        <v>#VALUE!</v>
      </c>
      <c r="DJ227" s="185" t="e">
        <f t="shared" si="916"/>
        <v>#VALUE!</v>
      </c>
      <c r="DK227" s="189" t="e">
        <f t="shared" si="916"/>
        <v>#VALUE!</v>
      </c>
      <c r="DL227" s="189" t="e">
        <f t="shared" si="916"/>
        <v>#VALUE!</v>
      </c>
      <c r="DM227" s="186" t="e">
        <f t="shared" si="916"/>
        <v>#VALUE!</v>
      </c>
      <c r="DN227" s="211" t="e">
        <f t="shared" si="916"/>
        <v>#VALUE!</v>
      </c>
      <c r="DO227" s="186" t="e">
        <f t="shared" si="916"/>
        <v>#VALUE!</v>
      </c>
      <c r="DP227" s="186" t="e">
        <f t="shared" si="916"/>
        <v>#VALUE!</v>
      </c>
      <c r="DQ227" s="186" t="e">
        <f t="shared" si="916"/>
        <v>#VALUE!</v>
      </c>
      <c r="DR227" s="186" t="e">
        <f t="shared" si="916"/>
        <v>#VALUE!</v>
      </c>
      <c r="DS227" s="187" t="e">
        <f t="shared" si="916"/>
        <v>#VALUE!</v>
      </c>
      <c r="DT227" s="185" t="e">
        <f t="shared" si="11"/>
        <v>#VALUE!</v>
      </c>
      <c r="DU227" s="189" t="e">
        <f t="shared" si="12"/>
        <v>#VALUE!</v>
      </c>
      <c r="DV227" s="133" t="e">
        <f>CZ227*'Ores &amp; Ingots'!$C$3+DA227*'Ores &amp; Ingots'!$C$4+DB227*'Ores &amp; Ingots'!$C$5+DC227*'Ores &amp; Ingots'!$C$6+DD227*'Ores &amp; Ingots'!$C$7+DE227*'Ores &amp; Ingots'!$C$8+DF227*'Ores &amp; Ingots'!$C$9+DG227*'Ores &amp; Ingots'!$C$10+DH227*'Ores &amp; Ingots'!$C$11+DI227*'Ores &amp; Ingots'!$C$12</f>
        <v>#VALUE!</v>
      </c>
      <c r="DW227" s="133" t="e">
        <f>DJ227*'Ores &amp; Ingots'!$B$3+DK227*'Ores &amp; Ingots'!$B$4+DL227*'Ores &amp; Ingots'!$B$5+DM227*'Ores &amp; Ingots'!$B$6+DN227*'Ores &amp; Ingots'!$B$7+DO227*'Ores &amp; Ingots'!$B$8+DP227*'Ores &amp; Ingots'!$B$9+DQ227*'Ores &amp; Ingots'!$B$10+DR227*'Ores &amp; Ingots'!$B$11+DS227*'Ores &amp; Ingots'!$B$12</f>
        <v>#VALUE!</v>
      </c>
      <c r="DX227" s="189" t="e">
        <f>CZ227*Refining!$G$3+DA227*Refining!$G$4+DB227*Refining!$G$5+DC227*Refining!$G$6+DD227*Refining!$G$7+DE227*Refining!$G$8+DF227*Refining!$G$9+DG227*Refining!$G$10+DH227*Refining!$G$11+DI227*Refining!$G$12</f>
        <v>#VALUE!</v>
      </c>
      <c r="DY227" s="189" t="e">
        <f t="shared" si="13"/>
        <v>#VALUE!</v>
      </c>
      <c r="DZ227" s="192" t="e">
        <f t="shared" si="14"/>
        <v>#VALUE!</v>
      </c>
      <c r="EA227" s="185" t="e">
        <f t="shared" si="15"/>
        <v>#VALUE!</v>
      </c>
      <c r="EB227" s="194" t="e">
        <f t="shared" ref="EB227:EC227" si="917">EA227/60</f>
        <v>#VALUE!</v>
      </c>
      <c r="EC227" s="194" t="e">
        <f t="shared" si="917"/>
        <v>#VALUE!</v>
      </c>
      <c r="ED227" s="185" t="e">
        <f t="shared" si="17"/>
        <v>#VALUE!</v>
      </c>
      <c r="EE227" s="194" t="e">
        <f t="shared" ref="EE227:EF227" si="918">ED227/1000</f>
        <v>#VALUE!</v>
      </c>
      <c r="EF227" s="196" t="e">
        <f t="shared" si="918"/>
        <v>#VALUE!</v>
      </c>
      <c r="EG227" s="130" t="e">
        <f t="shared" si="19"/>
        <v>#VALUE!</v>
      </c>
      <c r="EH227" s="132" t="e">
        <f t="shared" si="20"/>
        <v>#VALUE!</v>
      </c>
      <c r="EI227" s="133" t="s">
        <v>28</v>
      </c>
    </row>
    <row r="228" spans="1:139" ht="12.75" x14ac:dyDescent="0.2">
      <c r="A228" s="864"/>
      <c r="B228" s="365" t="s">
        <v>427</v>
      </c>
      <c r="C228" s="137" t="s">
        <v>156</v>
      </c>
      <c r="D228" s="137">
        <v>1</v>
      </c>
      <c r="E228" s="137">
        <v>1</v>
      </c>
      <c r="F228" s="137">
        <v>1</v>
      </c>
      <c r="G228" s="139">
        <f t="shared" si="0"/>
        <v>15.625</v>
      </c>
      <c r="H228" s="140">
        <v>3</v>
      </c>
      <c r="I228" s="140">
        <v>7.5</v>
      </c>
      <c r="J228" s="140">
        <f>H228/Main!$D$9</f>
        <v>0.6</v>
      </c>
      <c r="K228" s="140">
        <f>I228/Main!$D$10</f>
        <v>3.75</v>
      </c>
      <c r="L228" s="140">
        <f t="shared" si="1"/>
        <v>6.25</v>
      </c>
      <c r="M228" s="140">
        <v>1</v>
      </c>
      <c r="N228" s="143"/>
      <c r="O228" s="143"/>
      <c r="P228" s="143"/>
      <c r="Q228" s="145"/>
      <c r="R228" s="143"/>
      <c r="S228" s="146"/>
      <c r="T228" s="146"/>
      <c r="U228" s="143"/>
      <c r="V228" s="143"/>
      <c r="W228" s="146"/>
      <c r="X228" s="146"/>
      <c r="Y228" s="143"/>
      <c r="Z228" s="143"/>
      <c r="AA228" s="143"/>
      <c r="AB228" s="143"/>
      <c r="AC228" s="362" t="s">
        <v>28</v>
      </c>
      <c r="AD228" s="167">
        <v>19</v>
      </c>
      <c r="AE228" s="133">
        <v>0</v>
      </c>
      <c r="AF228" s="133">
        <v>0</v>
      </c>
      <c r="AG228" s="133">
        <v>0</v>
      </c>
      <c r="AH228" s="133">
        <v>0</v>
      </c>
      <c r="AI228" s="133">
        <v>0</v>
      </c>
      <c r="AJ228" s="133">
        <v>0</v>
      </c>
      <c r="AK228" s="133">
        <v>0</v>
      </c>
      <c r="AL228" s="133">
        <v>0</v>
      </c>
      <c r="AM228" s="133">
        <v>0</v>
      </c>
      <c r="AN228" s="133">
        <v>0</v>
      </c>
      <c r="AO228" s="133">
        <v>6</v>
      </c>
      <c r="AP228" s="133">
        <v>0</v>
      </c>
      <c r="AQ228" s="133">
        <v>0</v>
      </c>
      <c r="AR228" s="133">
        <v>0</v>
      </c>
      <c r="AS228" s="133">
        <v>0</v>
      </c>
      <c r="AT228" s="133">
        <v>0</v>
      </c>
      <c r="AU228" s="133">
        <v>0</v>
      </c>
      <c r="AV228" s="133">
        <v>0</v>
      </c>
      <c r="AW228" s="133">
        <v>0</v>
      </c>
      <c r="AX228" s="133">
        <v>0</v>
      </c>
      <c r="AY228" s="406">
        <f t="shared" ref="AY228:BS228" si="919">IF(AD228 = 0, "", AD228)</f>
        <v>19</v>
      </c>
      <c r="AZ228" s="137" t="str">
        <f t="shared" si="919"/>
        <v/>
      </c>
      <c r="BA228" s="137" t="str">
        <f t="shared" si="919"/>
        <v/>
      </c>
      <c r="BB228" s="137" t="str">
        <f t="shared" si="919"/>
        <v/>
      </c>
      <c r="BC228" s="137" t="str">
        <f t="shared" si="919"/>
        <v/>
      </c>
      <c r="BD228" s="137" t="str">
        <f t="shared" si="919"/>
        <v/>
      </c>
      <c r="BE228" s="137" t="str">
        <f t="shared" si="919"/>
        <v/>
      </c>
      <c r="BF228" s="137" t="str">
        <f t="shared" si="919"/>
        <v/>
      </c>
      <c r="BG228" s="137" t="str">
        <f t="shared" si="919"/>
        <v/>
      </c>
      <c r="BH228" s="137" t="str">
        <f t="shared" si="919"/>
        <v/>
      </c>
      <c r="BI228" s="137" t="str">
        <f t="shared" si="919"/>
        <v/>
      </c>
      <c r="BJ228" s="133">
        <f t="shared" si="919"/>
        <v>6</v>
      </c>
      <c r="BK228" s="137" t="str">
        <f t="shared" si="919"/>
        <v/>
      </c>
      <c r="BL228" s="137" t="str">
        <f t="shared" si="919"/>
        <v/>
      </c>
      <c r="BM228" s="137" t="str">
        <f t="shared" si="919"/>
        <v/>
      </c>
      <c r="BN228" s="137" t="str">
        <f t="shared" si="919"/>
        <v/>
      </c>
      <c r="BO228" s="137" t="str">
        <f t="shared" si="919"/>
        <v/>
      </c>
      <c r="BP228" s="137" t="str">
        <f t="shared" si="919"/>
        <v/>
      </c>
      <c r="BQ228" s="137" t="str">
        <f t="shared" si="919"/>
        <v/>
      </c>
      <c r="BR228" s="137" t="str">
        <f t="shared" si="919"/>
        <v/>
      </c>
      <c r="BS228" s="169" t="str">
        <f t="shared" si="919"/>
        <v/>
      </c>
      <c r="BT228" s="174" t="e">
        <f>$AY228*Assembly!Z$4+$AZ228*Assembly!Z$5+$BA228*Assembly!Z$6+$BB228*Assembly!Z$7+$BC228*Assembly!Z$8+$BD228*Assembly!Z$9+$BE228*Assembly!Z$10+$BF228*Assembly!Z$11+$BG228*Assembly!Z$12+$BH228*Assembly!Z$13+$BI228*Assembly!Z$14+$BJ228*Assembly!Z$15+$BK228*Assembly!Z$16+$BL228*Assembly!Z$17+$BM228*Assembly!Z$18+$BN228*Assembly!Z$19+$BO228*Assembly!Z$20+$BP228*Assembly!Z$21+$BQ228*Assembly!Z$22+$BR228*Assembly!Z$23+$BS228*Assembly!Z$24</f>
        <v>#VALUE!</v>
      </c>
      <c r="BU228" s="133" t="e">
        <f t="shared" si="3"/>
        <v>#VALUE!</v>
      </c>
      <c r="BV228" s="133"/>
      <c r="BW228" s="133" t="e">
        <f>$AY228*Assembly!AD$4+$AZ228*Assembly!AD$5+$BA228*Assembly!AD$6+$BB228*Assembly!AD$7+$BC228*Assembly!AD$8+$BD228*Assembly!AD$9+$BE228*Assembly!AD$10+$BF228*Assembly!AD$11+$BG228*Assembly!AD$12+$BH228*Assembly!AD$13+$BI228*Assembly!AD$14+$BJ228*Assembly!AD$15+$BK228*Assembly!AD$16+$BL228*Assembly!AD$17+$BM228*Assembly!AD$18+$BN228*Assembly!AD$19+$BO228*Assembly!AD$20+$BP228*Assembly!AD$21+$BQ228*Assembly!AD$22+$BR228*Assembly!AD$23+$BS228*Assembly!AD$24</f>
        <v>#VALUE!</v>
      </c>
      <c r="BX228" s="177" t="e">
        <f t="shared" si="4"/>
        <v>#VALUE!</v>
      </c>
      <c r="BY228" s="178" t="e">
        <f t="shared" si="5"/>
        <v>#VALUE!</v>
      </c>
      <c r="BZ228" s="179" t="e">
        <f t="shared" si="6"/>
        <v>#VALUE!</v>
      </c>
      <c r="CA228" s="178" t="e">
        <f t="shared" si="7"/>
        <v>#VALUE!</v>
      </c>
      <c r="CB228" s="133" t="e">
        <f>$AY228*Assembly!Y$4+$AZ228*Assembly!Y$5+$BA228*Assembly!Y$6+$BB228*Assembly!Y$7+$BC228*Assembly!Y$8+$BD228*Assembly!Y$9+$BE228*Assembly!Y$10+$BF228*Assembly!Y$11+$BG228*Assembly!Y$12+$BH228*Assembly!Y$13+$BI228*Assembly!Y$14+$BJ228*Assembly!Y$15+$BK228*Assembly!Y$16+$BL228*Assembly!Y$17+$BM228*Assembly!Y$18+$BN228*Assembly!Y$19+$BO228*Assembly!Y$20+$BP228*Assembly!Y$21+$BQ228*Assembly!Y$22+$BR228*Assembly!Y$23+$BS228*Assembly!Y$24</f>
        <v>#VALUE!</v>
      </c>
      <c r="CC228" s="133" t="e">
        <f t="shared" si="8"/>
        <v>#VALUE!</v>
      </c>
      <c r="CD228" s="130" t="e">
        <f t="shared" si="9"/>
        <v>#VALUE!</v>
      </c>
      <c r="CE228" s="183" t="e">
        <f>$AY228*Assembly!AC$4+$AZ228*Assembly!AC$5+$BA228*Assembly!AC$6+$BB228*Assembly!AC$7+$BC228*Assembly!AC$8+$BD228*Assembly!AC$9+$BE228*Assembly!AC$10+$BF228*Assembly!AC$11+$BG228*Assembly!AC$12+$BH228*Assembly!AC$13+$BI228*Assembly!AC$14+$BJ228*Assembly!AC$15+$BK228*Assembly!AC$16+$BL228*Assembly!AC$17+$BM228*Assembly!AC$18+$BN228*Assembly!AC$19+$BO228*Assembly!AC$20+$BP228*Assembly!AC$21+$BQ228*Assembly!AC$22+$BR228*Assembly!AC$23+$BS228*Assembly!AC$24</f>
        <v>#VALUE!</v>
      </c>
      <c r="CF228" s="145" t="e">
        <f>$AY228*Assembly!M$4+$AZ228*Assembly!M$5+$BA228*Assembly!M$6+$BB228*Assembly!M$7+$BC228*Assembly!M$8+$BD228*Assembly!M$9+$BE228*Assembly!M$10+$BF228*Assembly!M$11+$BG228*Assembly!M$12+$BH228*Assembly!M$13+$BI228*Assembly!M$14+$BJ228*Assembly!M$15+$BK228*Assembly!M$16+$BL228*Assembly!M$17+$BM228*Assembly!M$18+$BN228*Assembly!M$19+$BO228*Assembly!M$20+$BP228*Assembly!M$21+$BQ228*Assembly!M$22+$BR228*Assembly!M$23+$BS228*Assembly!M$24</f>
        <v>#VALUE!</v>
      </c>
      <c r="CG228" s="145" t="e">
        <f>$AY228*Assembly!N$4+$AZ228*Assembly!N$5+$BA228*Assembly!N$6+$BB228*Assembly!N$7+$BC228*Assembly!N$8+$BD228*Assembly!N$9+$BE228*Assembly!N$10+$BF228*Assembly!N$11+$BG228*Assembly!N$12+$BH228*Assembly!N$13+$BI228*Assembly!N$14+$BJ228*Assembly!N$15+$BK228*Assembly!N$16+$BL228*Assembly!N$17+$BM228*Assembly!N$18+$BN228*Assembly!N$19+$BO228*Assembly!N$20+$BP228*Assembly!N$21+$BQ228*Assembly!N$22+$BR228*Assembly!N$23+$BS228*Assembly!N$24</f>
        <v>#VALUE!</v>
      </c>
      <c r="CH228" s="145" t="e">
        <f>$AY228*Assembly!O$4+$AZ228*Assembly!O$5+$BA228*Assembly!O$6+$BB228*Assembly!O$7+$BC228*Assembly!O$8+$BD228*Assembly!O$9+$BE228*Assembly!O$10+$BF228*Assembly!O$11+$BG228*Assembly!O$12+$BH228*Assembly!O$13+$BI228*Assembly!O$14+$BJ228*Assembly!O$15+$BK228*Assembly!O$16+$BL228*Assembly!O$17+$BM228*Assembly!O$18+$BN228*Assembly!O$19+$BO228*Assembly!O$20+$BP228*Assembly!O$21+$BQ228*Assembly!O$22+$BR228*Assembly!O$23+$BS228*Assembly!O$24</f>
        <v>#VALUE!</v>
      </c>
      <c r="CI228" s="140" t="e">
        <f>$AY228*Assembly!P$4+$AZ228*Assembly!P$5+$BA228*Assembly!P$6+$BB228*Assembly!P$7+$BC228*Assembly!P$8+$BD228*Assembly!P$9+$BE228*Assembly!P$10+$BF228*Assembly!P$11+$BG228*Assembly!P$12+$BH228*Assembly!P$13+$BI228*Assembly!P$14+$BJ228*Assembly!P$15+$BK228*Assembly!P$16+$BL228*Assembly!P$17+$BM228*Assembly!P$18+$BN228*Assembly!P$19+$BO228*Assembly!P$20+$BP228*Assembly!P$21+$BQ228*Assembly!P$22+$BR228*Assembly!P$23+$BS228*Assembly!P$24</f>
        <v>#VALUE!</v>
      </c>
      <c r="CJ228" s="140" t="e">
        <f>$AY228*Assembly!Q$4+$AZ228*Assembly!Q$5+$BA228*Assembly!Q$6+$BB228*Assembly!Q$7+$BC228*Assembly!Q$8+$BD228*Assembly!Q$9+$BE228*Assembly!Q$10+$BF228*Assembly!Q$11+$BG228*Assembly!Q$12+$BH228*Assembly!Q$13+$BI228*Assembly!Q$14+$BJ228*Assembly!Q$15+$BK228*Assembly!Q$16+$BL228*Assembly!Q$17+$BM228*Assembly!Q$18+$BN228*Assembly!Q$19+$BO228*Assembly!Q$20+$BP228*Assembly!Q$21+$BQ228*Assembly!Q$22+$BR228*Assembly!Q$23+$BS228*Assembly!Q$24</f>
        <v>#VALUE!</v>
      </c>
      <c r="CK228" s="145" t="e">
        <f>$AY228*Assembly!R$4+$AZ228*Assembly!R$5+$BA228*Assembly!R$6+$BB228*Assembly!R$7+$BC228*Assembly!R$8+$BD228*Assembly!R$9+$BE228*Assembly!R$10+$BF228*Assembly!R$11+$BG228*Assembly!R$12+$BH228*Assembly!R$13+$BI228*Assembly!R$14+$BJ228*Assembly!R$15+$BK228*Assembly!R$16+$BL228*Assembly!R$17+$BM228*Assembly!R$18+$BN228*Assembly!R$19+$BO228*Assembly!R$20+$BP228*Assembly!R$21+$BQ228*Assembly!R$22+$BR228*Assembly!R$23+$BS228*Assembly!R$24</f>
        <v>#VALUE!</v>
      </c>
      <c r="CL228" s="140" t="e">
        <f>$AY228*Assembly!S$4+$AZ228*Assembly!S$5+$BA228*Assembly!S$6+$BB228*Assembly!S$7+$BC228*Assembly!S$8+$BD228*Assembly!S$9+$BE228*Assembly!S$10+$BF228*Assembly!S$11+$BG228*Assembly!S$12+$BH228*Assembly!S$13+$BI228*Assembly!S$14+$BJ228*Assembly!S$15+$BK228*Assembly!S$16+$BL228*Assembly!S$17+$BM228*Assembly!S$18+$BN228*Assembly!S$19+$BO228*Assembly!S$20+$BP228*Assembly!S$21+$BQ228*Assembly!S$22+$BR228*Assembly!S$23+$BS228*Assembly!S$24</f>
        <v>#VALUE!</v>
      </c>
      <c r="CM228" s="140" t="e">
        <f>$AY228*Assembly!T$4+$AZ228*Assembly!T$5+$BA228*Assembly!T$6+$BB228*Assembly!T$7+$BC228*Assembly!T$8+$BD228*Assembly!T$9+$BE228*Assembly!T$10+$BF228*Assembly!T$11+$BG228*Assembly!T$12+$BH228*Assembly!T$13+$BI228*Assembly!T$14+$BJ228*Assembly!T$15+$BK228*Assembly!T$16+$BL228*Assembly!T$17+$BM228*Assembly!T$18+$BN228*Assembly!T$19+$BO228*Assembly!T$20+$BP228*Assembly!T$21+$BQ228*Assembly!T$22+$BR228*Assembly!T$23+$BS228*Assembly!T$24</f>
        <v>#VALUE!</v>
      </c>
      <c r="CN228" s="140" t="e">
        <f>$AY228*Assembly!U$4+$AZ228*Assembly!U$5+$BA228*Assembly!U$6+$BB228*Assembly!U$7+$BC228*Assembly!U$8+$BD228*Assembly!U$9+$BE228*Assembly!U$10+$BF228*Assembly!U$11+$BG228*Assembly!U$12+$BH228*Assembly!U$13+$BI228*Assembly!U$14+$BJ228*Assembly!U$15+$BK228*Assembly!U$16+$BL228*Assembly!U$17+$BM228*Assembly!U$18+$BN228*Assembly!U$19+$BO228*Assembly!U$20+$BP228*Assembly!U$21+$BQ228*Assembly!U$22+$BR228*Assembly!U$23+$BS228*Assembly!U$24</f>
        <v>#VALUE!</v>
      </c>
      <c r="CO228" s="145" t="e">
        <f>$AY228*Assembly!V$4+$AZ228*Assembly!V$5+$BA228*Assembly!V$6+$BB228*Assembly!V$7+$BC228*Assembly!V$8+$BD228*Assembly!V$9+$BE228*Assembly!V$10+$BF228*Assembly!V$11+$BG228*Assembly!V$12+$BH228*Assembly!V$13+$BI228*Assembly!V$14+$BJ228*Assembly!V$15+$BK228*Assembly!V$16+$BL228*Assembly!V$17+$BM228*Assembly!V$18+$BN228*Assembly!V$19+$BO228*Assembly!V$20+$BP228*Assembly!V$21+$BQ228*Assembly!V$22+$BR228*Assembly!V$23+$BS228*Assembly!V$24</f>
        <v>#VALUE!</v>
      </c>
      <c r="CP228" s="145" t="e">
        <f>CF228*Refining!$F$3</f>
        <v>#VALUE!</v>
      </c>
      <c r="CQ228" s="145" t="e">
        <f>CG228*Refining!$F$4</f>
        <v>#VALUE!</v>
      </c>
      <c r="CR228" s="145" t="e">
        <f>CH228*Refining!$F$5</f>
        <v>#VALUE!</v>
      </c>
      <c r="CS228" s="145" t="e">
        <f>CI228*Refining!$F$6</f>
        <v>#VALUE!</v>
      </c>
      <c r="CT228" s="145" t="e">
        <f>CJ228*Refining!$F$7</f>
        <v>#VALUE!</v>
      </c>
      <c r="CU228" s="145" t="e">
        <f>CK228*Refining!$F$8</f>
        <v>#VALUE!</v>
      </c>
      <c r="CV228" s="145" t="e">
        <f>CL228*Refining!$F$9</f>
        <v>#VALUE!</v>
      </c>
      <c r="CW228" s="145" t="e">
        <f>CM228*Refining!$F$10</f>
        <v>#VALUE!</v>
      </c>
      <c r="CX228" s="145" t="e">
        <f>CN228*Refining!$F$11</f>
        <v>#VALUE!</v>
      </c>
      <c r="CY228" s="145" t="e">
        <f>CO228*Refining!$F$12</f>
        <v>#VALUE!</v>
      </c>
      <c r="CZ228" s="185" t="e">
        <f t="shared" ref="CZ228:DS228" si="920">IF(CF228 = 0, "", CF228)</f>
        <v>#VALUE!</v>
      </c>
      <c r="DA228" s="189" t="e">
        <f t="shared" si="920"/>
        <v>#VALUE!</v>
      </c>
      <c r="DB228" s="189" t="e">
        <f t="shared" si="920"/>
        <v>#VALUE!</v>
      </c>
      <c r="DC228" s="186" t="e">
        <f t="shared" si="920"/>
        <v>#VALUE!</v>
      </c>
      <c r="DD228" s="186" t="e">
        <f t="shared" si="920"/>
        <v>#VALUE!</v>
      </c>
      <c r="DE228" s="186" t="e">
        <f t="shared" si="920"/>
        <v>#VALUE!</v>
      </c>
      <c r="DF228" s="186" t="e">
        <f t="shared" si="920"/>
        <v>#VALUE!</v>
      </c>
      <c r="DG228" s="186" t="e">
        <f t="shared" si="920"/>
        <v>#VALUE!</v>
      </c>
      <c r="DH228" s="186" t="e">
        <f t="shared" si="920"/>
        <v>#VALUE!</v>
      </c>
      <c r="DI228" s="187" t="e">
        <f t="shared" si="920"/>
        <v>#VALUE!</v>
      </c>
      <c r="DJ228" s="185" t="e">
        <f t="shared" si="920"/>
        <v>#VALUE!</v>
      </c>
      <c r="DK228" s="189" t="e">
        <f t="shared" si="920"/>
        <v>#VALUE!</v>
      </c>
      <c r="DL228" s="189" t="e">
        <f t="shared" si="920"/>
        <v>#VALUE!</v>
      </c>
      <c r="DM228" s="186" t="e">
        <f t="shared" si="920"/>
        <v>#VALUE!</v>
      </c>
      <c r="DN228" s="211" t="e">
        <f t="shared" si="920"/>
        <v>#VALUE!</v>
      </c>
      <c r="DO228" s="186" t="e">
        <f t="shared" si="920"/>
        <v>#VALUE!</v>
      </c>
      <c r="DP228" s="186" t="e">
        <f t="shared" si="920"/>
        <v>#VALUE!</v>
      </c>
      <c r="DQ228" s="186" t="e">
        <f t="shared" si="920"/>
        <v>#VALUE!</v>
      </c>
      <c r="DR228" s="186" t="e">
        <f t="shared" si="920"/>
        <v>#VALUE!</v>
      </c>
      <c r="DS228" s="187" t="e">
        <f t="shared" si="920"/>
        <v>#VALUE!</v>
      </c>
      <c r="DT228" s="185" t="e">
        <f t="shared" si="11"/>
        <v>#VALUE!</v>
      </c>
      <c r="DU228" s="189" t="e">
        <f t="shared" si="12"/>
        <v>#VALUE!</v>
      </c>
      <c r="DV228" s="133" t="e">
        <f>CZ228*'Ores &amp; Ingots'!$C$3+DA228*'Ores &amp; Ingots'!$C$4+DB228*'Ores &amp; Ingots'!$C$5+DC228*'Ores &amp; Ingots'!$C$6+DD228*'Ores &amp; Ingots'!$C$7+DE228*'Ores &amp; Ingots'!$C$8+DF228*'Ores &amp; Ingots'!$C$9+DG228*'Ores &amp; Ingots'!$C$10+DH228*'Ores &amp; Ingots'!$C$11+DI228*'Ores &amp; Ingots'!$C$12</f>
        <v>#VALUE!</v>
      </c>
      <c r="DW228" s="133" t="e">
        <f>DJ228*'Ores &amp; Ingots'!$B$3+DK228*'Ores &amp; Ingots'!$B$4+DL228*'Ores &amp; Ingots'!$B$5+DM228*'Ores &amp; Ingots'!$B$6+DN228*'Ores &amp; Ingots'!$B$7+DO228*'Ores &amp; Ingots'!$B$8+DP228*'Ores &amp; Ingots'!$B$9+DQ228*'Ores &amp; Ingots'!$B$10+DR228*'Ores &amp; Ingots'!$B$11+DS228*'Ores &amp; Ingots'!$B$12</f>
        <v>#VALUE!</v>
      </c>
      <c r="DX228" s="189" t="e">
        <f>CZ228*Refining!$G$3+DA228*Refining!$G$4+DB228*Refining!$G$5+DC228*Refining!$G$6+DD228*Refining!$G$7+DE228*Refining!$G$8+DF228*Refining!$G$9+DG228*Refining!$G$10+DH228*Refining!$G$11+DI228*Refining!$G$12</f>
        <v>#VALUE!</v>
      </c>
      <c r="DY228" s="189" t="e">
        <f t="shared" si="13"/>
        <v>#VALUE!</v>
      </c>
      <c r="DZ228" s="192" t="e">
        <f t="shared" si="14"/>
        <v>#VALUE!</v>
      </c>
      <c r="EA228" s="185" t="e">
        <f t="shared" si="15"/>
        <v>#VALUE!</v>
      </c>
      <c r="EB228" s="194" t="e">
        <f t="shared" ref="EB228:EC228" si="921">EA228/60</f>
        <v>#VALUE!</v>
      </c>
      <c r="EC228" s="194" t="e">
        <f t="shared" si="921"/>
        <v>#VALUE!</v>
      </c>
      <c r="ED228" s="185" t="e">
        <f t="shared" si="17"/>
        <v>#VALUE!</v>
      </c>
      <c r="EE228" s="194" t="e">
        <f t="shared" ref="EE228:EF228" si="922">ED228/1000</f>
        <v>#VALUE!</v>
      </c>
      <c r="EF228" s="196" t="e">
        <f t="shared" si="922"/>
        <v>#VALUE!</v>
      </c>
      <c r="EG228" s="130" t="e">
        <f t="shared" si="19"/>
        <v>#VALUE!</v>
      </c>
      <c r="EH228" s="132" t="e">
        <f t="shared" si="20"/>
        <v>#VALUE!</v>
      </c>
      <c r="EI228" s="133" t="s">
        <v>28</v>
      </c>
    </row>
    <row r="229" spans="1:139" ht="12.75" x14ac:dyDescent="0.2">
      <c r="A229" s="864"/>
      <c r="B229" s="135" t="s">
        <v>428</v>
      </c>
      <c r="C229" s="137" t="s">
        <v>156</v>
      </c>
      <c r="D229" s="137">
        <v>1</v>
      </c>
      <c r="E229" s="137">
        <v>1</v>
      </c>
      <c r="F229" s="137">
        <v>1</v>
      </c>
      <c r="G229" s="139">
        <f t="shared" si="0"/>
        <v>15.625</v>
      </c>
      <c r="H229" s="140">
        <v>10</v>
      </c>
      <c r="I229" s="140">
        <v>30</v>
      </c>
      <c r="J229" s="140">
        <f>H229/Main!$D$9</f>
        <v>2</v>
      </c>
      <c r="K229" s="140">
        <f>I229/Main!$D$10</f>
        <v>15</v>
      </c>
      <c r="L229" s="140">
        <f t="shared" si="1"/>
        <v>7.5</v>
      </c>
      <c r="M229" s="140">
        <v>0.4</v>
      </c>
      <c r="N229" s="143"/>
      <c r="O229" s="143"/>
      <c r="P229" s="143"/>
      <c r="Q229" s="145"/>
      <c r="R229" s="143"/>
      <c r="S229" s="146"/>
      <c r="T229" s="146"/>
      <c r="U229" s="143"/>
      <c r="V229" s="143"/>
      <c r="W229" s="146"/>
      <c r="X229" s="146"/>
      <c r="Y229" s="143"/>
      <c r="Z229" s="143"/>
      <c r="AA229" s="143"/>
      <c r="AB229" s="143"/>
      <c r="AC229" s="362" t="s">
        <v>34</v>
      </c>
      <c r="AD229" s="167">
        <v>125</v>
      </c>
      <c r="AE229" s="133">
        <v>0</v>
      </c>
      <c r="AF229" s="133">
        <v>0</v>
      </c>
      <c r="AG229" s="133">
        <v>0</v>
      </c>
      <c r="AH229" s="133">
        <v>0</v>
      </c>
      <c r="AI229" s="133">
        <v>0</v>
      </c>
      <c r="AJ229" s="133">
        <v>0</v>
      </c>
      <c r="AK229" s="133">
        <v>0</v>
      </c>
      <c r="AL229" s="133">
        <v>0</v>
      </c>
      <c r="AM229" s="133">
        <v>0</v>
      </c>
      <c r="AN229" s="133">
        <v>0</v>
      </c>
      <c r="AO229" s="133">
        <v>50</v>
      </c>
      <c r="AP229" s="133">
        <v>0</v>
      </c>
      <c r="AQ229" s="133">
        <v>0</v>
      </c>
      <c r="AR229" s="133">
        <v>0</v>
      </c>
      <c r="AS229" s="133">
        <v>0</v>
      </c>
      <c r="AT229" s="133">
        <v>0</v>
      </c>
      <c r="AU229" s="133">
        <v>0</v>
      </c>
      <c r="AV229" s="133">
        <v>0</v>
      </c>
      <c r="AW229" s="133">
        <v>0</v>
      </c>
      <c r="AX229" s="133">
        <v>0</v>
      </c>
      <c r="AY229" s="406">
        <f t="shared" ref="AY229:BS229" si="923">IF(AD229 = 0, "", AD229)</f>
        <v>125</v>
      </c>
      <c r="AZ229" s="137" t="str">
        <f t="shared" si="923"/>
        <v/>
      </c>
      <c r="BA229" s="137" t="str">
        <f t="shared" si="923"/>
        <v/>
      </c>
      <c r="BB229" s="137" t="str">
        <f t="shared" si="923"/>
        <v/>
      </c>
      <c r="BC229" s="137" t="str">
        <f t="shared" si="923"/>
        <v/>
      </c>
      <c r="BD229" s="137" t="str">
        <f t="shared" si="923"/>
        <v/>
      </c>
      <c r="BE229" s="137" t="str">
        <f t="shared" si="923"/>
        <v/>
      </c>
      <c r="BF229" s="137" t="str">
        <f t="shared" si="923"/>
        <v/>
      </c>
      <c r="BG229" s="137" t="str">
        <f t="shared" si="923"/>
        <v/>
      </c>
      <c r="BH229" s="137" t="str">
        <f t="shared" si="923"/>
        <v/>
      </c>
      <c r="BI229" s="137" t="str">
        <f t="shared" si="923"/>
        <v/>
      </c>
      <c r="BJ229" s="133">
        <f t="shared" si="923"/>
        <v>50</v>
      </c>
      <c r="BK229" s="137" t="str">
        <f t="shared" si="923"/>
        <v/>
      </c>
      <c r="BL229" s="137" t="str">
        <f t="shared" si="923"/>
        <v/>
      </c>
      <c r="BM229" s="137" t="str">
        <f t="shared" si="923"/>
        <v/>
      </c>
      <c r="BN229" s="137" t="str">
        <f t="shared" si="923"/>
        <v/>
      </c>
      <c r="BO229" s="137" t="str">
        <f t="shared" si="923"/>
        <v/>
      </c>
      <c r="BP229" s="137" t="str">
        <f t="shared" si="923"/>
        <v/>
      </c>
      <c r="BQ229" s="137" t="str">
        <f t="shared" si="923"/>
        <v/>
      </c>
      <c r="BR229" s="137" t="str">
        <f t="shared" si="923"/>
        <v/>
      </c>
      <c r="BS229" s="169" t="str">
        <f t="shared" si="923"/>
        <v/>
      </c>
      <c r="BT229" s="174" t="e">
        <f>$AY229*Assembly!Z$4+$AZ229*Assembly!Z$5+$BA229*Assembly!Z$6+$BB229*Assembly!Z$7+$BC229*Assembly!Z$8+$BD229*Assembly!Z$9+$BE229*Assembly!Z$10+$BF229*Assembly!Z$11+$BG229*Assembly!Z$12+$BH229*Assembly!Z$13+$BI229*Assembly!Z$14+$BJ229*Assembly!Z$15+$BK229*Assembly!Z$16+$BL229*Assembly!Z$17+$BM229*Assembly!Z$18+$BN229*Assembly!Z$19+$BO229*Assembly!Z$20+$BP229*Assembly!Z$21+$BQ229*Assembly!Z$22+$BR229*Assembly!Z$23+$BS229*Assembly!Z$24</f>
        <v>#VALUE!</v>
      </c>
      <c r="BU229" s="133" t="e">
        <f t="shared" si="3"/>
        <v>#VALUE!</v>
      </c>
      <c r="BV229" s="133"/>
      <c r="BW229" s="133" t="e">
        <f>$AY229*Assembly!AD$4+$AZ229*Assembly!AD$5+$BA229*Assembly!AD$6+$BB229*Assembly!AD$7+$BC229*Assembly!AD$8+$BD229*Assembly!AD$9+$BE229*Assembly!AD$10+$BF229*Assembly!AD$11+$BG229*Assembly!AD$12+$BH229*Assembly!AD$13+$BI229*Assembly!AD$14+$BJ229*Assembly!AD$15+$BK229*Assembly!AD$16+$BL229*Assembly!AD$17+$BM229*Assembly!AD$18+$BN229*Assembly!AD$19+$BO229*Assembly!AD$20+$BP229*Assembly!AD$21+$BQ229*Assembly!AD$22+$BR229*Assembly!AD$23+$BS229*Assembly!AD$24</f>
        <v>#VALUE!</v>
      </c>
      <c r="BX229" s="177" t="e">
        <f t="shared" si="4"/>
        <v>#VALUE!</v>
      </c>
      <c r="BY229" s="178" t="e">
        <f t="shared" si="5"/>
        <v>#VALUE!</v>
      </c>
      <c r="BZ229" s="179" t="e">
        <f t="shared" si="6"/>
        <v>#VALUE!</v>
      </c>
      <c r="CA229" s="178" t="e">
        <f t="shared" si="7"/>
        <v>#VALUE!</v>
      </c>
      <c r="CB229" s="133" t="e">
        <f>$AY229*Assembly!Y$4+$AZ229*Assembly!Y$5+$BA229*Assembly!Y$6+$BB229*Assembly!Y$7+$BC229*Assembly!Y$8+$BD229*Assembly!Y$9+$BE229*Assembly!Y$10+$BF229*Assembly!Y$11+$BG229*Assembly!Y$12+$BH229*Assembly!Y$13+$BI229*Assembly!Y$14+$BJ229*Assembly!Y$15+$BK229*Assembly!Y$16+$BL229*Assembly!Y$17+$BM229*Assembly!Y$18+$BN229*Assembly!Y$19+$BO229*Assembly!Y$20+$BP229*Assembly!Y$21+$BQ229*Assembly!Y$22+$BR229*Assembly!Y$23+$BS229*Assembly!Y$24</f>
        <v>#VALUE!</v>
      </c>
      <c r="CC229" s="133" t="e">
        <f t="shared" si="8"/>
        <v>#VALUE!</v>
      </c>
      <c r="CD229" s="130" t="e">
        <f t="shared" si="9"/>
        <v>#VALUE!</v>
      </c>
      <c r="CE229" s="183" t="e">
        <f>$AY229*Assembly!AC$4+$AZ229*Assembly!AC$5+$BA229*Assembly!AC$6+$BB229*Assembly!AC$7+$BC229*Assembly!AC$8+$BD229*Assembly!AC$9+$BE229*Assembly!AC$10+$BF229*Assembly!AC$11+$BG229*Assembly!AC$12+$BH229*Assembly!AC$13+$BI229*Assembly!AC$14+$BJ229*Assembly!AC$15+$BK229*Assembly!AC$16+$BL229*Assembly!AC$17+$BM229*Assembly!AC$18+$BN229*Assembly!AC$19+$BO229*Assembly!AC$20+$BP229*Assembly!AC$21+$BQ229*Assembly!AC$22+$BR229*Assembly!AC$23+$BS229*Assembly!AC$24</f>
        <v>#VALUE!</v>
      </c>
      <c r="CF229" s="145" t="e">
        <f>$AY229*Assembly!M$4+$AZ229*Assembly!M$5+$BA229*Assembly!M$6+$BB229*Assembly!M$7+$BC229*Assembly!M$8+$BD229*Assembly!M$9+$BE229*Assembly!M$10+$BF229*Assembly!M$11+$BG229*Assembly!M$12+$BH229*Assembly!M$13+$BI229*Assembly!M$14+$BJ229*Assembly!M$15+$BK229*Assembly!M$16+$BL229*Assembly!M$17+$BM229*Assembly!M$18+$BN229*Assembly!M$19+$BO229*Assembly!M$20+$BP229*Assembly!M$21+$BQ229*Assembly!M$22+$BR229*Assembly!M$23+$BS229*Assembly!M$24</f>
        <v>#VALUE!</v>
      </c>
      <c r="CG229" s="145" t="e">
        <f>$AY229*Assembly!N$4+$AZ229*Assembly!N$5+$BA229*Assembly!N$6+$BB229*Assembly!N$7+$BC229*Assembly!N$8+$BD229*Assembly!N$9+$BE229*Assembly!N$10+$BF229*Assembly!N$11+$BG229*Assembly!N$12+$BH229*Assembly!N$13+$BI229*Assembly!N$14+$BJ229*Assembly!N$15+$BK229*Assembly!N$16+$BL229*Assembly!N$17+$BM229*Assembly!N$18+$BN229*Assembly!N$19+$BO229*Assembly!N$20+$BP229*Assembly!N$21+$BQ229*Assembly!N$22+$BR229*Assembly!N$23+$BS229*Assembly!N$24</f>
        <v>#VALUE!</v>
      </c>
      <c r="CH229" s="145" t="e">
        <f>$AY229*Assembly!O$4+$AZ229*Assembly!O$5+$BA229*Assembly!O$6+$BB229*Assembly!O$7+$BC229*Assembly!O$8+$BD229*Assembly!O$9+$BE229*Assembly!O$10+$BF229*Assembly!O$11+$BG229*Assembly!O$12+$BH229*Assembly!O$13+$BI229*Assembly!O$14+$BJ229*Assembly!O$15+$BK229*Assembly!O$16+$BL229*Assembly!O$17+$BM229*Assembly!O$18+$BN229*Assembly!O$19+$BO229*Assembly!O$20+$BP229*Assembly!O$21+$BQ229*Assembly!O$22+$BR229*Assembly!O$23+$BS229*Assembly!O$24</f>
        <v>#VALUE!</v>
      </c>
      <c r="CI229" s="140" t="e">
        <f>$AY229*Assembly!P$4+$AZ229*Assembly!P$5+$BA229*Assembly!P$6+$BB229*Assembly!P$7+$BC229*Assembly!P$8+$BD229*Assembly!P$9+$BE229*Assembly!P$10+$BF229*Assembly!P$11+$BG229*Assembly!P$12+$BH229*Assembly!P$13+$BI229*Assembly!P$14+$BJ229*Assembly!P$15+$BK229*Assembly!P$16+$BL229*Assembly!P$17+$BM229*Assembly!P$18+$BN229*Assembly!P$19+$BO229*Assembly!P$20+$BP229*Assembly!P$21+$BQ229*Assembly!P$22+$BR229*Assembly!P$23+$BS229*Assembly!P$24</f>
        <v>#VALUE!</v>
      </c>
      <c r="CJ229" s="140" t="e">
        <f>$AY229*Assembly!Q$4+$AZ229*Assembly!Q$5+$BA229*Assembly!Q$6+$BB229*Assembly!Q$7+$BC229*Assembly!Q$8+$BD229*Assembly!Q$9+$BE229*Assembly!Q$10+$BF229*Assembly!Q$11+$BG229*Assembly!Q$12+$BH229*Assembly!Q$13+$BI229*Assembly!Q$14+$BJ229*Assembly!Q$15+$BK229*Assembly!Q$16+$BL229*Assembly!Q$17+$BM229*Assembly!Q$18+$BN229*Assembly!Q$19+$BO229*Assembly!Q$20+$BP229*Assembly!Q$21+$BQ229*Assembly!Q$22+$BR229*Assembly!Q$23+$BS229*Assembly!Q$24</f>
        <v>#VALUE!</v>
      </c>
      <c r="CK229" s="145" t="e">
        <f>$AY229*Assembly!R$4+$AZ229*Assembly!R$5+$BA229*Assembly!R$6+$BB229*Assembly!R$7+$BC229*Assembly!R$8+$BD229*Assembly!R$9+$BE229*Assembly!R$10+$BF229*Assembly!R$11+$BG229*Assembly!R$12+$BH229*Assembly!R$13+$BI229*Assembly!R$14+$BJ229*Assembly!R$15+$BK229*Assembly!R$16+$BL229*Assembly!R$17+$BM229*Assembly!R$18+$BN229*Assembly!R$19+$BO229*Assembly!R$20+$BP229*Assembly!R$21+$BQ229*Assembly!R$22+$BR229*Assembly!R$23+$BS229*Assembly!R$24</f>
        <v>#VALUE!</v>
      </c>
      <c r="CL229" s="140" t="e">
        <f>$AY229*Assembly!S$4+$AZ229*Assembly!S$5+$BA229*Assembly!S$6+$BB229*Assembly!S$7+$BC229*Assembly!S$8+$BD229*Assembly!S$9+$BE229*Assembly!S$10+$BF229*Assembly!S$11+$BG229*Assembly!S$12+$BH229*Assembly!S$13+$BI229*Assembly!S$14+$BJ229*Assembly!S$15+$BK229*Assembly!S$16+$BL229*Assembly!S$17+$BM229*Assembly!S$18+$BN229*Assembly!S$19+$BO229*Assembly!S$20+$BP229*Assembly!S$21+$BQ229*Assembly!S$22+$BR229*Assembly!S$23+$BS229*Assembly!S$24</f>
        <v>#VALUE!</v>
      </c>
      <c r="CM229" s="140" t="e">
        <f>$AY229*Assembly!T$4+$AZ229*Assembly!T$5+$BA229*Assembly!T$6+$BB229*Assembly!T$7+$BC229*Assembly!T$8+$BD229*Assembly!T$9+$BE229*Assembly!T$10+$BF229*Assembly!T$11+$BG229*Assembly!T$12+$BH229*Assembly!T$13+$BI229*Assembly!T$14+$BJ229*Assembly!T$15+$BK229*Assembly!T$16+$BL229*Assembly!T$17+$BM229*Assembly!T$18+$BN229*Assembly!T$19+$BO229*Assembly!T$20+$BP229*Assembly!T$21+$BQ229*Assembly!T$22+$BR229*Assembly!T$23+$BS229*Assembly!T$24</f>
        <v>#VALUE!</v>
      </c>
      <c r="CN229" s="140" t="e">
        <f>$AY229*Assembly!U$4+$AZ229*Assembly!U$5+$BA229*Assembly!U$6+$BB229*Assembly!U$7+$BC229*Assembly!U$8+$BD229*Assembly!U$9+$BE229*Assembly!U$10+$BF229*Assembly!U$11+$BG229*Assembly!U$12+$BH229*Assembly!U$13+$BI229*Assembly!U$14+$BJ229*Assembly!U$15+$BK229*Assembly!U$16+$BL229*Assembly!U$17+$BM229*Assembly!U$18+$BN229*Assembly!U$19+$BO229*Assembly!U$20+$BP229*Assembly!U$21+$BQ229*Assembly!U$22+$BR229*Assembly!U$23+$BS229*Assembly!U$24</f>
        <v>#VALUE!</v>
      </c>
      <c r="CO229" s="145" t="e">
        <f>$AY229*Assembly!V$4+$AZ229*Assembly!V$5+$BA229*Assembly!V$6+$BB229*Assembly!V$7+$BC229*Assembly!V$8+$BD229*Assembly!V$9+$BE229*Assembly!V$10+$BF229*Assembly!V$11+$BG229*Assembly!V$12+$BH229*Assembly!V$13+$BI229*Assembly!V$14+$BJ229*Assembly!V$15+$BK229*Assembly!V$16+$BL229*Assembly!V$17+$BM229*Assembly!V$18+$BN229*Assembly!V$19+$BO229*Assembly!V$20+$BP229*Assembly!V$21+$BQ229*Assembly!V$22+$BR229*Assembly!V$23+$BS229*Assembly!V$24</f>
        <v>#VALUE!</v>
      </c>
      <c r="CP229" s="145" t="e">
        <f>CF229*Refining!$F$3</f>
        <v>#VALUE!</v>
      </c>
      <c r="CQ229" s="145" t="e">
        <f>CG229*Refining!$F$4</f>
        <v>#VALUE!</v>
      </c>
      <c r="CR229" s="145" t="e">
        <f>CH229*Refining!$F$5</f>
        <v>#VALUE!</v>
      </c>
      <c r="CS229" s="145" t="e">
        <f>CI229*Refining!$F$6</f>
        <v>#VALUE!</v>
      </c>
      <c r="CT229" s="145" t="e">
        <f>CJ229*Refining!$F$7</f>
        <v>#VALUE!</v>
      </c>
      <c r="CU229" s="145" t="e">
        <f>CK229*Refining!$F$8</f>
        <v>#VALUE!</v>
      </c>
      <c r="CV229" s="145" t="e">
        <f>CL229*Refining!$F$9</f>
        <v>#VALUE!</v>
      </c>
      <c r="CW229" s="145" t="e">
        <f>CM229*Refining!$F$10</f>
        <v>#VALUE!</v>
      </c>
      <c r="CX229" s="145" t="e">
        <f>CN229*Refining!$F$11</f>
        <v>#VALUE!</v>
      </c>
      <c r="CY229" s="145" t="e">
        <f>CO229*Refining!$F$12</f>
        <v>#VALUE!</v>
      </c>
      <c r="CZ229" s="185" t="e">
        <f t="shared" ref="CZ229:DS229" si="924">IF(CF229 = 0, "", CF229)</f>
        <v>#VALUE!</v>
      </c>
      <c r="DA229" s="189" t="e">
        <f t="shared" si="924"/>
        <v>#VALUE!</v>
      </c>
      <c r="DB229" s="189" t="e">
        <f t="shared" si="924"/>
        <v>#VALUE!</v>
      </c>
      <c r="DC229" s="186" t="e">
        <f t="shared" si="924"/>
        <v>#VALUE!</v>
      </c>
      <c r="DD229" s="186" t="e">
        <f t="shared" si="924"/>
        <v>#VALUE!</v>
      </c>
      <c r="DE229" s="186" t="e">
        <f t="shared" si="924"/>
        <v>#VALUE!</v>
      </c>
      <c r="DF229" s="186" t="e">
        <f t="shared" si="924"/>
        <v>#VALUE!</v>
      </c>
      <c r="DG229" s="186" t="e">
        <f t="shared" si="924"/>
        <v>#VALUE!</v>
      </c>
      <c r="DH229" s="186" t="e">
        <f t="shared" si="924"/>
        <v>#VALUE!</v>
      </c>
      <c r="DI229" s="187" t="e">
        <f t="shared" si="924"/>
        <v>#VALUE!</v>
      </c>
      <c r="DJ229" s="185" t="e">
        <f t="shared" si="924"/>
        <v>#VALUE!</v>
      </c>
      <c r="DK229" s="189" t="e">
        <f t="shared" si="924"/>
        <v>#VALUE!</v>
      </c>
      <c r="DL229" s="189" t="e">
        <f t="shared" si="924"/>
        <v>#VALUE!</v>
      </c>
      <c r="DM229" s="186" t="e">
        <f t="shared" si="924"/>
        <v>#VALUE!</v>
      </c>
      <c r="DN229" s="211" t="e">
        <f t="shared" si="924"/>
        <v>#VALUE!</v>
      </c>
      <c r="DO229" s="186" t="e">
        <f t="shared" si="924"/>
        <v>#VALUE!</v>
      </c>
      <c r="DP229" s="186" t="e">
        <f t="shared" si="924"/>
        <v>#VALUE!</v>
      </c>
      <c r="DQ229" s="186" t="e">
        <f t="shared" si="924"/>
        <v>#VALUE!</v>
      </c>
      <c r="DR229" s="186" t="e">
        <f t="shared" si="924"/>
        <v>#VALUE!</v>
      </c>
      <c r="DS229" s="187" t="e">
        <f t="shared" si="924"/>
        <v>#VALUE!</v>
      </c>
      <c r="DT229" s="185" t="e">
        <f t="shared" si="11"/>
        <v>#VALUE!</v>
      </c>
      <c r="DU229" s="189" t="e">
        <f t="shared" si="12"/>
        <v>#VALUE!</v>
      </c>
      <c r="DV229" s="133" t="e">
        <f>CZ229*'Ores &amp; Ingots'!$C$3+DA229*'Ores &amp; Ingots'!$C$4+DB229*'Ores &amp; Ingots'!$C$5+DC229*'Ores &amp; Ingots'!$C$6+DD229*'Ores &amp; Ingots'!$C$7+DE229*'Ores &amp; Ingots'!$C$8+DF229*'Ores &amp; Ingots'!$C$9+DG229*'Ores &amp; Ingots'!$C$10+DH229*'Ores &amp; Ingots'!$C$11+DI229*'Ores &amp; Ingots'!$C$12</f>
        <v>#VALUE!</v>
      </c>
      <c r="DW229" s="133" t="e">
        <f>DJ229*'Ores &amp; Ingots'!$B$3+DK229*'Ores &amp; Ingots'!$B$4+DL229*'Ores &amp; Ingots'!$B$5+DM229*'Ores &amp; Ingots'!$B$6+DN229*'Ores &amp; Ingots'!$B$7+DO229*'Ores &amp; Ingots'!$B$8+DP229*'Ores &amp; Ingots'!$B$9+DQ229*'Ores &amp; Ingots'!$B$10+DR229*'Ores &amp; Ingots'!$B$11+DS229*'Ores &amp; Ingots'!$B$12</f>
        <v>#VALUE!</v>
      </c>
      <c r="DX229" s="189" t="e">
        <f>CZ229*Refining!$G$3+DA229*Refining!$G$4+DB229*Refining!$G$5+DC229*Refining!$G$6+DD229*Refining!$G$7+DE229*Refining!$G$8+DF229*Refining!$G$9+DG229*Refining!$G$10+DH229*Refining!$G$11+DI229*Refining!$G$12</f>
        <v>#VALUE!</v>
      </c>
      <c r="DY229" s="189" t="e">
        <f t="shared" si="13"/>
        <v>#VALUE!</v>
      </c>
      <c r="DZ229" s="192" t="e">
        <f t="shared" si="14"/>
        <v>#VALUE!</v>
      </c>
      <c r="EA229" s="185" t="e">
        <f t="shared" si="15"/>
        <v>#VALUE!</v>
      </c>
      <c r="EB229" s="194" t="e">
        <f t="shared" ref="EB229:EC229" si="925">EA229/60</f>
        <v>#VALUE!</v>
      </c>
      <c r="EC229" s="194" t="e">
        <f t="shared" si="925"/>
        <v>#VALUE!</v>
      </c>
      <c r="ED229" s="185" t="e">
        <f t="shared" si="17"/>
        <v>#VALUE!</v>
      </c>
      <c r="EE229" s="194" t="e">
        <f t="shared" ref="EE229:EF229" si="926">ED229/1000</f>
        <v>#VALUE!</v>
      </c>
      <c r="EF229" s="196" t="e">
        <f t="shared" si="926"/>
        <v>#VALUE!</v>
      </c>
      <c r="EG229" s="130" t="e">
        <f t="shared" si="19"/>
        <v>#VALUE!</v>
      </c>
      <c r="EH229" s="132" t="e">
        <f t="shared" si="20"/>
        <v>#VALUE!</v>
      </c>
      <c r="EI229" s="133">
        <v>40</v>
      </c>
    </row>
    <row r="230" spans="1:139" ht="12.75" x14ac:dyDescent="0.2">
      <c r="A230" s="864"/>
      <c r="B230" s="135" t="s">
        <v>429</v>
      </c>
      <c r="C230" s="137" t="s">
        <v>156</v>
      </c>
      <c r="D230" s="137">
        <v>1</v>
      </c>
      <c r="E230" s="137">
        <v>1</v>
      </c>
      <c r="F230" s="137">
        <v>1</v>
      </c>
      <c r="G230" s="139">
        <f t="shared" si="0"/>
        <v>15.625</v>
      </c>
      <c r="H230" s="140">
        <v>10</v>
      </c>
      <c r="I230" s="140">
        <v>30</v>
      </c>
      <c r="J230" s="140">
        <f>H230/Main!$D$9</f>
        <v>2</v>
      </c>
      <c r="K230" s="140">
        <f>I230/Main!$D$10</f>
        <v>15</v>
      </c>
      <c r="L230" s="140">
        <f t="shared" si="1"/>
        <v>7.5</v>
      </c>
      <c r="M230" s="140">
        <v>0.4</v>
      </c>
      <c r="N230" s="143"/>
      <c r="O230" s="143"/>
      <c r="P230" s="143"/>
      <c r="Q230" s="145"/>
      <c r="R230" s="143"/>
      <c r="S230" s="146"/>
      <c r="T230" s="146"/>
      <c r="U230" s="143"/>
      <c r="V230" s="143"/>
      <c r="W230" s="146"/>
      <c r="X230" s="146"/>
      <c r="Y230" s="143"/>
      <c r="Z230" s="143"/>
      <c r="AA230" s="143"/>
      <c r="AB230" s="143"/>
      <c r="AC230" s="362" t="s">
        <v>28</v>
      </c>
      <c r="AD230" s="167">
        <v>140</v>
      </c>
      <c r="AE230" s="133">
        <v>0</v>
      </c>
      <c r="AF230" s="133">
        <v>0</v>
      </c>
      <c r="AG230" s="133">
        <v>0</v>
      </c>
      <c r="AH230" s="133">
        <v>0</v>
      </c>
      <c r="AI230" s="133">
        <v>0</v>
      </c>
      <c r="AJ230" s="133">
        <v>0</v>
      </c>
      <c r="AK230" s="133">
        <v>0</v>
      </c>
      <c r="AL230" s="133">
        <v>0</v>
      </c>
      <c r="AM230" s="133">
        <v>0</v>
      </c>
      <c r="AN230" s="133">
        <v>0</v>
      </c>
      <c r="AO230" s="133">
        <v>50</v>
      </c>
      <c r="AP230" s="133">
        <v>0</v>
      </c>
      <c r="AQ230" s="133">
        <v>0</v>
      </c>
      <c r="AR230" s="133">
        <v>0</v>
      </c>
      <c r="AS230" s="133">
        <v>0</v>
      </c>
      <c r="AT230" s="133">
        <v>0</v>
      </c>
      <c r="AU230" s="133">
        <v>0</v>
      </c>
      <c r="AV230" s="133">
        <v>0</v>
      </c>
      <c r="AW230" s="133">
        <v>0</v>
      </c>
      <c r="AX230" s="133">
        <v>0</v>
      </c>
      <c r="AY230" s="406">
        <f t="shared" ref="AY230:BS230" si="927">IF(AD230 = 0, "", AD230)</f>
        <v>140</v>
      </c>
      <c r="AZ230" s="137" t="str">
        <f t="shared" si="927"/>
        <v/>
      </c>
      <c r="BA230" s="137" t="str">
        <f t="shared" si="927"/>
        <v/>
      </c>
      <c r="BB230" s="137" t="str">
        <f t="shared" si="927"/>
        <v/>
      </c>
      <c r="BC230" s="137" t="str">
        <f t="shared" si="927"/>
        <v/>
      </c>
      <c r="BD230" s="137" t="str">
        <f t="shared" si="927"/>
        <v/>
      </c>
      <c r="BE230" s="137" t="str">
        <f t="shared" si="927"/>
        <v/>
      </c>
      <c r="BF230" s="137" t="str">
        <f t="shared" si="927"/>
        <v/>
      </c>
      <c r="BG230" s="137" t="str">
        <f t="shared" si="927"/>
        <v/>
      </c>
      <c r="BH230" s="137" t="str">
        <f t="shared" si="927"/>
        <v/>
      </c>
      <c r="BI230" s="137" t="str">
        <f t="shared" si="927"/>
        <v/>
      </c>
      <c r="BJ230" s="133">
        <f t="shared" si="927"/>
        <v>50</v>
      </c>
      <c r="BK230" s="137" t="str">
        <f t="shared" si="927"/>
        <v/>
      </c>
      <c r="BL230" s="137" t="str">
        <f t="shared" si="927"/>
        <v/>
      </c>
      <c r="BM230" s="137" t="str">
        <f t="shared" si="927"/>
        <v/>
      </c>
      <c r="BN230" s="137" t="str">
        <f t="shared" si="927"/>
        <v/>
      </c>
      <c r="BO230" s="137" t="str">
        <f t="shared" si="927"/>
        <v/>
      </c>
      <c r="BP230" s="137" t="str">
        <f t="shared" si="927"/>
        <v/>
      </c>
      <c r="BQ230" s="137" t="str">
        <f t="shared" si="927"/>
        <v/>
      </c>
      <c r="BR230" s="137" t="str">
        <f t="shared" si="927"/>
        <v/>
      </c>
      <c r="BS230" s="169" t="str">
        <f t="shared" si="927"/>
        <v/>
      </c>
      <c r="BT230" s="174" t="e">
        <f>$AY230*Assembly!Z$4+$AZ230*Assembly!Z$5+$BA230*Assembly!Z$6+$BB230*Assembly!Z$7+$BC230*Assembly!Z$8+$BD230*Assembly!Z$9+$BE230*Assembly!Z$10+$BF230*Assembly!Z$11+$BG230*Assembly!Z$12+$BH230*Assembly!Z$13+$BI230*Assembly!Z$14+$BJ230*Assembly!Z$15+$BK230*Assembly!Z$16+$BL230*Assembly!Z$17+$BM230*Assembly!Z$18+$BN230*Assembly!Z$19+$BO230*Assembly!Z$20+$BP230*Assembly!Z$21+$BQ230*Assembly!Z$22+$BR230*Assembly!Z$23+$BS230*Assembly!Z$24</f>
        <v>#VALUE!</v>
      </c>
      <c r="BU230" s="133" t="e">
        <f t="shared" si="3"/>
        <v>#VALUE!</v>
      </c>
      <c r="BV230" s="133"/>
      <c r="BW230" s="133" t="e">
        <f>$AY230*Assembly!AD$4+$AZ230*Assembly!AD$5+$BA230*Assembly!AD$6+$BB230*Assembly!AD$7+$BC230*Assembly!AD$8+$BD230*Assembly!AD$9+$BE230*Assembly!AD$10+$BF230*Assembly!AD$11+$BG230*Assembly!AD$12+$BH230*Assembly!AD$13+$BI230*Assembly!AD$14+$BJ230*Assembly!AD$15+$BK230*Assembly!AD$16+$BL230*Assembly!AD$17+$BM230*Assembly!AD$18+$BN230*Assembly!AD$19+$BO230*Assembly!AD$20+$BP230*Assembly!AD$21+$BQ230*Assembly!AD$22+$BR230*Assembly!AD$23+$BS230*Assembly!AD$24</f>
        <v>#VALUE!</v>
      </c>
      <c r="BX230" s="177" t="e">
        <f t="shared" si="4"/>
        <v>#VALUE!</v>
      </c>
      <c r="BY230" s="178" t="e">
        <f t="shared" si="5"/>
        <v>#VALUE!</v>
      </c>
      <c r="BZ230" s="179" t="e">
        <f t="shared" si="6"/>
        <v>#VALUE!</v>
      </c>
      <c r="CA230" s="178" t="e">
        <f t="shared" si="7"/>
        <v>#VALUE!</v>
      </c>
      <c r="CB230" s="133" t="e">
        <f>$AY230*Assembly!Y$4+$AZ230*Assembly!Y$5+$BA230*Assembly!Y$6+$BB230*Assembly!Y$7+$BC230*Assembly!Y$8+$BD230*Assembly!Y$9+$BE230*Assembly!Y$10+$BF230*Assembly!Y$11+$BG230*Assembly!Y$12+$BH230*Assembly!Y$13+$BI230*Assembly!Y$14+$BJ230*Assembly!Y$15+$BK230*Assembly!Y$16+$BL230*Assembly!Y$17+$BM230*Assembly!Y$18+$BN230*Assembly!Y$19+$BO230*Assembly!Y$20+$BP230*Assembly!Y$21+$BQ230*Assembly!Y$22+$BR230*Assembly!Y$23+$BS230*Assembly!Y$24</f>
        <v>#VALUE!</v>
      </c>
      <c r="CC230" s="133" t="e">
        <f t="shared" si="8"/>
        <v>#VALUE!</v>
      </c>
      <c r="CD230" s="130" t="e">
        <f t="shared" si="9"/>
        <v>#VALUE!</v>
      </c>
      <c r="CE230" s="183" t="e">
        <f>$AY230*Assembly!AC$4+$AZ230*Assembly!AC$5+$BA230*Assembly!AC$6+$BB230*Assembly!AC$7+$BC230*Assembly!AC$8+$BD230*Assembly!AC$9+$BE230*Assembly!AC$10+$BF230*Assembly!AC$11+$BG230*Assembly!AC$12+$BH230*Assembly!AC$13+$BI230*Assembly!AC$14+$BJ230*Assembly!AC$15+$BK230*Assembly!AC$16+$BL230*Assembly!AC$17+$BM230*Assembly!AC$18+$BN230*Assembly!AC$19+$BO230*Assembly!AC$20+$BP230*Assembly!AC$21+$BQ230*Assembly!AC$22+$BR230*Assembly!AC$23+$BS230*Assembly!AC$24</f>
        <v>#VALUE!</v>
      </c>
      <c r="CF230" s="145" t="e">
        <f>$AY230*Assembly!M$4+$AZ230*Assembly!M$5+$BA230*Assembly!M$6+$BB230*Assembly!M$7+$BC230*Assembly!M$8+$BD230*Assembly!M$9+$BE230*Assembly!M$10+$BF230*Assembly!M$11+$BG230*Assembly!M$12+$BH230*Assembly!M$13+$BI230*Assembly!M$14+$BJ230*Assembly!M$15+$BK230*Assembly!M$16+$BL230*Assembly!M$17+$BM230*Assembly!M$18+$BN230*Assembly!M$19+$BO230*Assembly!M$20+$BP230*Assembly!M$21+$BQ230*Assembly!M$22+$BR230*Assembly!M$23+$BS230*Assembly!M$24</f>
        <v>#VALUE!</v>
      </c>
      <c r="CG230" s="145" t="e">
        <f>$AY230*Assembly!N$4+$AZ230*Assembly!N$5+$BA230*Assembly!N$6+$BB230*Assembly!N$7+$BC230*Assembly!N$8+$BD230*Assembly!N$9+$BE230*Assembly!N$10+$BF230*Assembly!N$11+$BG230*Assembly!N$12+$BH230*Assembly!N$13+$BI230*Assembly!N$14+$BJ230*Assembly!N$15+$BK230*Assembly!N$16+$BL230*Assembly!N$17+$BM230*Assembly!N$18+$BN230*Assembly!N$19+$BO230*Assembly!N$20+$BP230*Assembly!N$21+$BQ230*Assembly!N$22+$BR230*Assembly!N$23+$BS230*Assembly!N$24</f>
        <v>#VALUE!</v>
      </c>
      <c r="CH230" s="145" t="e">
        <f>$AY230*Assembly!O$4+$AZ230*Assembly!O$5+$BA230*Assembly!O$6+$BB230*Assembly!O$7+$BC230*Assembly!O$8+$BD230*Assembly!O$9+$BE230*Assembly!O$10+$BF230*Assembly!O$11+$BG230*Assembly!O$12+$BH230*Assembly!O$13+$BI230*Assembly!O$14+$BJ230*Assembly!O$15+$BK230*Assembly!O$16+$BL230*Assembly!O$17+$BM230*Assembly!O$18+$BN230*Assembly!O$19+$BO230*Assembly!O$20+$BP230*Assembly!O$21+$BQ230*Assembly!O$22+$BR230*Assembly!O$23+$BS230*Assembly!O$24</f>
        <v>#VALUE!</v>
      </c>
      <c r="CI230" s="140" t="e">
        <f>$AY230*Assembly!P$4+$AZ230*Assembly!P$5+$BA230*Assembly!P$6+$BB230*Assembly!P$7+$BC230*Assembly!P$8+$BD230*Assembly!P$9+$BE230*Assembly!P$10+$BF230*Assembly!P$11+$BG230*Assembly!P$12+$BH230*Assembly!P$13+$BI230*Assembly!P$14+$BJ230*Assembly!P$15+$BK230*Assembly!P$16+$BL230*Assembly!P$17+$BM230*Assembly!P$18+$BN230*Assembly!P$19+$BO230*Assembly!P$20+$BP230*Assembly!P$21+$BQ230*Assembly!P$22+$BR230*Assembly!P$23+$BS230*Assembly!P$24</f>
        <v>#VALUE!</v>
      </c>
      <c r="CJ230" s="140" t="e">
        <f>$AY230*Assembly!Q$4+$AZ230*Assembly!Q$5+$BA230*Assembly!Q$6+$BB230*Assembly!Q$7+$BC230*Assembly!Q$8+$BD230*Assembly!Q$9+$BE230*Assembly!Q$10+$BF230*Assembly!Q$11+$BG230*Assembly!Q$12+$BH230*Assembly!Q$13+$BI230*Assembly!Q$14+$BJ230*Assembly!Q$15+$BK230*Assembly!Q$16+$BL230*Assembly!Q$17+$BM230*Assembly!Q$18+$BN230*Assembly!Q$19+$BO230*Assembly!Q$20+$BP230*Assembly!Q$21+$BQ230*Assembly!Q$22+$BR230*Assembly!Q$23+$BS230*Assembly!Q$24</f>
        <v>#VALUE!</v>
      </c>
      <c r="CK230" s="145" t="e">
        <f>$AY230*Assembly!R$4+$AZ230*Assembly!R$5+$BA230*Assembly!R$6+$BB230*Assembly!R$7+$BC230*Assembly!R$8+$BD230*Assembly!R$9+$BE230*Assembly!R$10+$BF230*Assembly!R$11+$BG230*Assembly!R$12+$BH230*Assembly!R$13+$BI230*Assembly!R$14+$BJ230*Assembly!R$15+$BK230*Assembly!R$16+$BL230*Assembly!R$17+$BM230*Assembly!R$18+$BN230*Assembly!R$19+$BO230*Assembly!R$20+$BP230*Assembly!R$21+$BQ230*Assembly!R$22+$BR230*Assembly!R$23+$BS230*Assembly!R$24</f>
        <v>#VALUE!</v>
      </c>
      <c r="CL230" s="140" t="e">
        <f>$AY230*Assembly!S$4+$AZ230*Assembly!S$5+$BA230*Assembly!S$6+$BB230*Assembly!S$7+$BC230*Assembly!S$8+$BD230*Assembly!S$9+$BE230*Assembly!S$10+$BF230*Assembly!S$11+$BG230*Assembly!S$12+$BH230*Assembly!S$13+$BI230*Assembly!S$14+$BJ230*Assembly!S$15+$BK230*Assembly!S$16+$BL230*Assembly!S$17+$BM230*Assembly!S$18+$BN230*Assembly!S$19+$BO230*Assembly!S$20+$BP230*Assembly!S$21+$BQ230*Assembly!S$22+$BR230*Assembly!S$23+$BS230*Assembly!S$24</f>
        <v>#VALUE!</v>
      </c>
      <c r="CM230" s="140" t="e">
        <f>$AY230*Assembly!T$4+$AZ230*Assembly!T$5+$BA230*Assembly!T$6+$BB230*Assembly!T$7+$BC230*Assembly!T$8+$BD230*Assembly!T$9+$BE230*Assembly!T$10+$BF230*Assembly!T$11+$BG230*Assembly!T$12+$BH230*Assembly!T$13+$BI230*Assembly!T$14+$BJ230*Assembly!T$15+$BK230*Assembly!T$16+$BL230*Assembly!T$17+$BM230*Assembly!T$18+$BN230*Assembly!T$19+$BO230*Assembly!T$20+$BP230*Assembly!T$21+$BQ230*Assembly!T$22+$BR230*Assembly!T$23+$BS230*Assembly!T$24</f>
        <v>#VALUE!</v>
      </c>
      <c r="CN230" s="140" t="e">
        <f>$AY230*Assembly!U$4+$AZ230*Assembly!U$5+$BA230*Assembly!U$6+$BB230*Assembly!U$7+$BC230*Assembly!U$8+$BD230*Assembly!U$9+$BE230*Assembly!U$10+$BF230*Assembly!U$11+$BG230*Assembly!U$12+$BH230*Assembly!U$13+$BI230*Assembly!U$14+$BJ230*Assembly!U$15+$BK230*Assembly!U$16+$BL230*Assembly!U$17+$BM230*Assembly!U$18+$BN230*Assembly!U$19+$BO230*Assembly!U$20+$BP230*Assembly!U$21+$BQ230*Assembly!U$22+$BR230*Assembly!U$23+$BS230*Assembly!U$24</f>
        <v>#VALUE!</v>
      </c>
      <c r="CO230" s="145" t="e">
        <f>$AY230*Assembly!V$4+$AZ230*Assembly!V$5+$BA230*Assembly!V$6+$BB230*Assembly!V$7+$BC230*Assembly!V$8+$BD230*Assembly!V$9+$BE230*Assembly!V$10+$BF230*Assembly!V$11+$BG230*Assembly!V$12+$BH230*Assembly!V$13+$BI230*Assembly!V$14+$BJ230*Assembly!V$15+$BK230*Assembly!V$16+$BL230*Assembly!V$17+$BM230*Assembly!V$18+$BN230*Assembly!V$19+$BO230*Assembly!V$20+$BP230*Assembly!V$21+$BQ230*Assembly!V$22+$BR230*Assembly!V$23+$BS230*Assembly!V$24</f>
        <v>#VALUE!</v>
      </c>
      <c r="CP230" s="145" t="e">
        <f>CF230*Refining!$F$3</f>
        <v>#VALUE!</v>
      </c>
      <c r="CQ230" s="145" t="e">
        <f>CG230*Refining!$F$4</f>
        <v>#VALUE!</v>
      </c>
      <c r="CR230" s="145" t="e">
        <f>CH230*Refining!$F$5</f>
        <v>#VALUE!</v>
      </c>
      <c r="CS230" s="145" t="e">
        <f>CI230*Refining!$F$6</f>
        <v>#VALUE!</v>
      </c>
      <c r="CT230" s="145" t="e">
        <f>CJ230*Refining!$F$7</f>
        <v>#VALUE!</v>
      </c>
      <c r="CU230" s="145" t="e">
        <f>CK230*Refining!$F$8</f>
        <v>#VALUE!</v>
      </c>
      <c r="CV230" s="145" t="e">
        <f>CL230*Refining!$F$9</f>
        <v>#VALUE!</v>
      </c>
      <c r="CW230" s="145" t="e">
        <f>CM230*Refining!$F$10</f>
        <v>#VALUE!</v>
      </c>
      <c r="CX230" s="145" t="e">
        <f>CN230*Refining!$F$11</f>
        <v>#VALUE!</v>
      </c>
      <c r="CY230" s="145" t="e">
        <f>CO230*Refining!$F$12</f>
        <v>#VALUE!</v>
      </c>
      <c r="CZ230" s="185" t="e">
        <f t="shared" ref="CZ230:DS230" si="928">IF(CF230 = 0, "", CF230)</f>
        <v>#VALUE!</v>
      </c>
      <c r="DA230" s="189" t="e">
        <f t="shared" si="928"/>
        <v>#VALUE!</v>
      </c>
      <c r="DB230" s="189" t="e">
        <f t="shared" si="928"/>
        <v>#VALUE!</v>
      </c>
      <c r="DC230" s="186" t="e">
        <f t="shared" si="928"/>
        <v>#VALUE!</v>
      </c>
      <c r="DD230" s="186" t="e">
        <f t="shared" si="928"/>
        <v>#VALUE!</v>
      </c>
      <c r="DE230" s="186" t="e">
        <f t="shared" si="928"/>
        <v>#VALUE!</v>
      </c>
      <c r="DF230" s="186" t="e">
        <f t="shared" si="928"/>
        <v>#VALUE!</v>
      </c>
      <c r="DG230" s="186" t="e">
        <f t="shared" si="928"/>
        <v>#VALUE!</v>
      </c>
      <c r="DH230" s="186" t="e">
        <f t="shared" si="928"/>
        <v>#VALUE!</v>
      </c>
      <c r="DI230" s="187" t="e">
        <f t="shared" si="928"/>
        <v>#VALUE!</v>
      </c>
      <c r="DJ230" s="185" t="e">
        <f t="shared" si="928"/>
        <v>#VALUE!</v>
      </c>
      <c r="DK230" s="189" t="e">
        <f t="shared" si="928"/>
        <v>#VALUE!</v>
      </c>
      <c r="DL230" s="189" t="e">
        <f t="shared" si="928"/>
        <v>#VALUE!</v>
      </c>
      <c r="DM230" s="186" t="e">
        <f t="shared" si="928"/>
        <v>#VALUE!</v>
      </c>
      <c r="DN230" s="211" t="e">
        <f t="shared" si="928"/>
        <v>#VALUE!</v>
      </c>
      <c r="DO230" s="186" t="e">
        <f t="shared" si="928"/>
        <v>#VALUE!</v>
      </c>
      <c r="DP230" s="186" t="e">
        <f t="shared" si="928"/>
        <v>#VALUE!</v>
      </c>
      <c r="DQ230" s="186" t="e">
        <f t="shared" si="928"/>
        <v>#VALUE!</v>
      </c>
      <c r="DR230" s="186" t="e">
        <f t="shared" si="928"/>
        <v>#VALUE!</v>
      </c>
      <c r="DS230" s="187" t="e">
        <f t="shared" si="928"/>
        <v>#VALUE!</v>
      </c>
      <c r="DT230" s="185" t="e">
        <f t="shared" si="11"/>
        <v>#VALUE!</v>
      </c>
      <c r="DU230" s="189" t="e">
        <f t="shared" si="12"/>
        <v>#VALUE!</v>
      </c>
      <c r="DV230" s="133" t="e">
        <f>CZ230*'Ores &amp; Ingots'!$C$3+DA230*'Ores &amp; Ingots'!$C$4+DB230*'Ores &amp; Ingots'!$C$5+DC230*'Ores &amp; Ingots'!$C$6+DD230*'Ores &amp; Ingots'!$C$7+DE230*'Ores &amp; Ingots'!$C$8+DF230*'Ores &amp; Ingots'!$C$9+DG230*'Ores &amp; Ingots'!$C$10+DH230*'Ores &amp; Ingots'!$C$11+DI230*'Ores &amp; Ingots'!$C$12</f>
        <v>#VALUE!</v>
      </c>
      <c r="DW230" s="133" t="e">
        <f>DJ230*'Ores &amp; Ingots'!$B$3+DK230*'Ores &amp; Ingots'!$B$4+DL230*'Ores &amp; Ingots'!$B$5+DM230*'Ores &amp; Ingots'!$B$6+DN230*'Ores &amp; Ingots'!$B$7+DO230*'Ores &amp; Ingots'!$B$8+DP230*'Ores &amp; Ingots'!$B$9+DQ230*'Ores &amp; Ingots'!$B$10+DR230*'Ores &amp; Ingots'!$B$11+DS230*'Ores &amp; Ingots'!$B$12</f>
        <v>#VALUE!</v>
      </c>
      <c r="DX230" s="189" t="e">
        <f>CZ230*Refining!$G$3+DA230*Refining!$G$4+DB230*Refining!$G$5+DC230*Refining!$G$6+DD230*Refining!$G$7+DE230*Refining!$G$8+DF230*Refining!$G$9+DG230*Refining!$G$10+DH230*Refining!$G$11+DI230*Refining!$G$12</f>
        <v>#VALUE!</v>
      </c>
      <c r="DY230" s="189" t="e">
        <f t="shared" si="13"/>
        <v>#VALUE!</v>
      </c>
      <c r="DZ230" s="192" t="e">
        <f t="shared" si="14"/>
        <v>#VALUE!</v>
      </c>
      <c r="EA230" s="185" t="e">
        <f t="shared" si="15"/>
        <v>#VALUE!</v>
      </c>
      <c r="EB230" s="194" t="e">
        <f t="shared" ref="EB230:EC230" si="929">EA230/60</f>
        <v>#VALUE!</v>
      </c>
      <c r="EC230" s="194" t="e">
        <f t="shared" si="929"/>
        <v>#VALUE!</v>
      </c>
      <c r="ED230" s="185" t="e">
        <f t="shared" si="17"/>
        <v>#VALUE!</v>
      </c>
      <c r="EE230" s="194" t="e">
        <f t="shared" ref="EE230:EF230" si="930">ED230/1000</f>
        <v>#VALUE!</v>
      </c>
      <c r="EF230" s="196" t="e">
        <f t="shared" si="930"/>
        <v>#VALUE!</v>
      </c>
      <c r="EG230" s="130" t="e">
        <f t="shared" si="19"/>
        <v>#VALUE!</v>
      </c>
      <c r="EH230" s="132" t="e">
        <f t="shared" si="20"/>
        <v>#VALUE!</v>
      </c>
      <c r="EI230" s="133" t="s">
        <v>28</v>
      </c>
    </row>
    <row r="231" spans="1:139" ht="12.75" x14ac:dyDescent="0.2">
      <c r="A231" s="864"/>
      <c r="B231" s="365" t="s">
        <v>430</v>
      </c>
      <c r="C231" s="137" t="s">
        <v>156</v>
      </c>
      <c r="D231" s="137">
        <v>1</v>
      </c>
      <c r="E231" s="137">
        <v>1</v>
      </c>
      <c r="F231" s="137">
        <v>1</v>
      </c>
      <c r="G231" s="139">
        <f t="shared" si="0"/>
        <v>15.625</v>
      </c>
      <c r="H231" s="140">
        <v>7</v>
      </c>
      <c r="I231" s="140">
        <v>17.5</v>
      </c>
      <c r="J231" s="140">
        <f>H231/Main!$D$9</f>
        <v>1.4</v>
      </c>
      <c r="K231" s="140">
        <f>I231/Main!$D$10</f>
        <v>8.75</v>
      </c>
      <c r="L231" s="140">
        <f t="shared" si="1"/>
        <v>6.25</v>
      </c>
      <c r="M231" s="140">
        <v>1</v>
      </c>
      <c r="N231" s="143"/>
      <c r="O231" s="143"/>
      <c r="P231" s="143"/>
      <c r="Q231" s="145"/>
      <c r="R231" s="143"/>
      <c r="S231" s="146"/>
      <c r="T231" s="146"/>
      <c r="U231" s="143"/>
      <c r="V231" s="143"/>
      <c r="W231" s="146"/>
      <c r="X231" s="146"/>
      <c r="Y231" s="143"/>
      <c r="Z231" s="143"/>
      <c r="AA231" s="143"/>
      <c r="AB231" s="143"/>
      <c r="AC231" s="362" t="s">
        <v>28</v>
      </c>
      <c r="AD231" s="167">
        <v>133</v>
      </c>
      <c r="AE231" s="133">
        <v>0</v>
      </c>
      <c r="AF231" s="133">
        <v>0</v>
      </c>
      <c r="AG231" s="133">
        <v>0</v>
      </c>
      <c r="AH231" s="133">
        <v>0</v>
      </c>
      <c r="AI231" s="133">
        <v>0</v>
      </c>
      <c r="AJ231" s="133">
        <v>0</v>
      </c>
      <c r="AK231" s="133">
        <v>0</v>
      </c>
      <c r="AL231" s="133">
        <v>0</v>
      </c>
      <c r="AM231" s="133">
        <v>0</v>
      </c>
      <c r="AN231" s="133">
        <v>0</v>
      </c>
      <c r="AO231" s="133">
        <v>45</v>
      </c>
      <c r="AP231" s="133">
        <v>0</v>
      </c>
      <c r="AQ231" s="133">
        <v>0</v>
      </c>
      <c r="AR231" s="133">
        <v>0</v>
      </c>
      <c r="AS231" s="133">
        <v>0</v>
      </c>
      <c r="AT231" s="133">
        <v>0</v>
      </c>
      <c r="AU231" s="133">
        <v>0</v>
      </c>
      <c r="AV231" s="133">
        <v>0</v>
      </c>
      <c r="AW231" s="133">
        <v>0</v>
      </c>
      <c r="AX231" s="133">
        <v>0</v>
      </c>
      <c r="AY231" s="406">
        <f t="shared" ref="AY231:BS231" si="931">IF(AD231 = 0, "", AD231)</f>
        <v>133</v>
      </c>
      <c r="AZ231" s="137" t="str">
        <f t="shared" si="931"/>
        <v/>
      </c>
      <c r="BA231" s="137" t="str">
        <f t="shared" si="931"/>
        <v/>
      </c>
      <c r="BB231" s="137" t="str">
        <f t="shared" si="931"/>
        <v/>
      </c>
      <c r="BC231" s="137" t="str">
        <f t="shared" si="931"/>
        <v/>
      </c>
      <c r="BD231" s="137" t="str">
        <f t="shared" si="931"/>
        <v/>
      </c>
      <c r="BE231" s="137" t="str">
        <f t="shared" si="931"/>
        <v/>
      </c>
      <c r="BF231" s="137" t="str">
        <f t="shared" si="931"/>
        <v/>
      </c>
      <c r="BG231" s="137" t="str">
        <f t="shared" si="931"/>
        <v/>
      </c>
      <c r="BH231" s="137" t="str">
        <f t="shared" si="931"/>
        <v/>
      </c>
      <c r="BI231" s="137" t="str">
        <f t="shared" si="931"/>
        <v/>
      </c>
      <c r="BJ231" s="133">
        <f t="shared" si="931"/>
        <v>45</v>
      </c>
      <c r="BK231" s="137" t="str">
        <f t="shared" si="931"/>
        <v/>
      </c>
      <c r="BL231" s="137" t="str">
        <f t="shared" si="931"/>
        <v/>
      </c>
      <c r="BM231" s="137" t="str">
        <f t="shared" si="931"/>
        <v/>
      </c>
      <c r="BN231" s="137" t="str">
        <f t="shared" si="931"/>
        <v/>
      </c>
      <c r="BO231" s="137" t="str">
        <f t="shared" si="931"/>
        <v/>
      </c>
      <c r="BP231" s="137" t="str">
        <f t="shared" si="931"/>
        <v/>
      </c>
      <c r="BQ231" s="137" t="str">
        <f t="shared" si="931"/>
        <v/>
      </c>
      <c r="BR231" s="137" t="str">
        <f t="shared" si="931"/>
        <v/>
      </c>
      <c r="BS231" s="169" t="str">
        <f t="shared" si="931"/>
        <v/>
      </c>
      <c r="BT231" s="174" t="e">
        <f>$AY231*Assembly!Z$4+$AZ231*Assembly!Z$5+$BA231*Assembly!Z$6+$BB231*Assembly!Z$7+$BC231*Assembly!Z$8+$BD231*Assembly!Z$9+$BE231*Assembly!Z$10+$BF231*Assembly!Z$11+$BG231*Assembly!Z$12+$BH231*Assembly!Z$13+$BI231*Assembly!Z$14+$BJ231*Assembly!Z$15+$BK231*Assembly!Z$16+$BL231*Assembly!Z$17+$BM231*Assembly!Z$18+$BN231*Assembly!Z$19+$BO231*Assembly!Z$20+$BP231*Assembly!Z$21+$BQ231*Assembly!Z$22+$BR231*Assembly!Z$23+$BS231*Assembly!Z$24</f>
        <v>#VALUE!</v>
      </c>
      <c r="BU231" s="133" t="e">
        <f t="shared" si="3"/>
        <v>#VALUE!</v>
      </c>
      <c r="BV231" s="133"/>
      <c r="BW231" s="133" t="e">
        <f>$AY231*Assembly!AD$4+$AZ231*Assembly!AD$5+$BA231*Assembly!AD$6+$BB231*Assembly!AD$7+$BC231*Assembly!AD$8+$BD231*Assembly!AD$9+$BE231*Assembly!AD$10+$BF231*Assembly!AD$11+$BG231*Assembly!AD$12+$BH231*Assembly!AD$13+$BI231*Assembly!AD$14+$BJ231*Assembly!AD$15+$BK231*Assembly!AD$16+$BL231*Assembly!AD$17+$BM231*Assembly!AD$18+$BN231*Assembly!AD$19+$BO231*Assembly!AD$20+$BP231*Assembly!AD$21+$BQ231*Assembly!AD$22+$BR231*Assembly!AD$23+$BS231*Assembly!AD$24</f>
        <v>#VALUE!</v>
      </c>
      <c r="BX231" s="177" t="e">
        <f t="shared" si="4"/>
        <v>#VALUE!</v>
      </c>
      <c r="BY231" s="178" t="e">
        <f t="shared" si="5"/>
        <v>#VALUE!</v>
      </c>
      <c r="BZ231" s="179" t="e">
        <f t="shared" si="6"/>
        <v>#VALUE!</v>
      </c>
      <c r="CA231" s="178" t="e">
        <f t="shared" si="7"/>
        <v>#VALUE!</v>
      </c>
      <c r="CB231" s="133" t="e">
        <f>$AY231*Assembly!Y$4+$AZ231*Assembly!Y$5+$BA231*Assembly!Y$6+$BB231*Assembly!Y$7+$BC231*Assembly!Y$8+$BD231*Assembly!Y$9+$BE231*Assembly!Y$10+$BF231*Assembly!Y$11+$BG231*Assembly!Y$12+$BH231*Assembly!Y$13+$BI231*Assembly!Y$14+$BJ231*Assembly!Y$15+$BK231*Assembly!Y$16+$BL231*Assembly!Y$17+$BM231*Assembly!Y$18+$BN231*Assembly!Y$19+$BO231*Assembly!Y$20+$BP231*Assembly!Y$21+$BQ231*Assembly!Y$22+$BR231*Assembly!Y$23+$BS231*Assembly!Y$24</f>
        <v>#VALUE!</v>
      </c>
      <c r="CC231" s="133" t="e">
        <f t="shared" si="8"/>
        <v>#VALUE!</v>
      </c>
      <c r="CD231" s="130" t="e">
        <f t="shared" si="9"/>
        <v>#VALUE!</v>
      </c>
      <c r="CE231" s="183" t="e">
        <f>$AY231*Assembly!AC$4+$AZ231*Assembly!AC$5+$BA231*Assembly!AC$6+$BB231*Assembly!AC$7+$BC231*Assembly!AC$8+$BD231*Assembly!AC$9+$BE231*Assembly!AC$10+$BF231*Assembly!AC$11+$BG231*Assembly!AC$12+$BH231*Assembly!AC$13+$BI231*Assembly!AC$14+$BJ231*Assembly!AC$15+$BK231*Assembly!AC$16+$BL231*Assembly!AC$17+$BM231*Assembly!AC$18+$BN231*Assembly!AC$19+$BO231*Assembly!AC$20+$BP231*Assembly!AC$21+$BQ231*Assembly!AC$22+$BR231*Assembly!AC$23+$BS231*Assembly!AC$24</f>
        <v>#VALUE!</v>
      </c>
      <c r="CF231" s="145" t="e">
        <f>$AY231*Assembly!M$4+$AZ231*Assembly!M$5+$BA231*Assembly!M$6+$BB231*Assembly!M$7+$BC231*Assembly!M$8+$BD231*Assembly!M$9+$BE231*Assembly!M$10+$BF231*Assembly!M$11+$BG231*Assembly!M$12+$BH231*Assembly!M$13+$BI231*Assembly!M$14+$BJ231*Assembly!M$15+$BK231*Assembly!M$16+$BL231*Assembly!M$17+$BM231*Assembly!M$18+$BN231*Assembly!M$19+$BO231*Assembly!M$20+$BP231*Assembly!M$21+$BQ231*Assembly!M$22+$BR231*Assembly!M$23+$BS231*Assembly!M$24</f>
        <v>#VALUE!</v>
      </c>
      <c r="CG231" s="145" t="e">
        <f>$AY231*Assembly!N$4+$AZ231*Assembly!N$5+$BA231*Assembly!N$6+$BB231*Assembly!N$7+$BC231*Assembly!N$8+$BD231*Assembly!N$9+$BE231*Assembly!N$10+$BF231*Assembly!N$11+$BG231*Assembly!N$12+$BH231*Assembly!N$13+$BI231*Assembly!N$14+$BJ231*Assembly!N$15+$BK231*Assembly!N$16+$BL231*Assembly!N$17+$BM231*Assembly!N$18+$BN231*Assembly!N$19+$BO231*Assembly!N$20+$BP231*Assembly!N$21+$BQ231*Assembly!N$22+$BR231*Assembly!N$23+$BS231*Assembly!N$24</f>
        <v>#VALUE!</v>
      </c>
      <c r="CH231" s="145" t="e">
        <f>$AY231*Assembly!O$4+$AZ231*Assembly!O$5+$BA231*Assembly!O$6+$BB231*Assembly!O$7+$BC231*Assembly!O$8+$BD231*Assembly!O$9+$BE231*Assembly!O$10+$BF231*Assembly!O$11+$BG231*Assembly!O$12+$BH231*Assembly!O$13+$BI231*Assembly!O$14+$BJ231*Assembly!O$15+$BK231*Assembly!O$16+$BL231*Assembly!O$17+$BM231*Assembly!O$18+$BN231*Assembly!O$19+$BO231*Assembly!O$20+$BP231*Assembly!O$21+$BQ231*Assembly!O$22+$BR231*Assembly!O$23+$BS231*Assembly!O$24</f>
        <v>#VALUE!</v>
      </c>
      <c r="CI231" s="140" t="e">
        <f>$AY231*Assembly!P$4+$AZ231*Assembly!P$5+$BA231*Assembly!P$6+$BB231*Assembly!P$7+$BC231*Assembly!P$8+$BD231*Assembly!P$9+$BE231*Assembly!P$10+$BF231*Assembly!P$11+$BG231*Assembly!P$12+$BH231*Assembly!P$13+$BI231*Assembly!P$14+$BJ231*Assembly!P$15+$BK231*Assembly!P$16+$BL231*Assembly!P$17+$BM231*Assembly!P$18+$BN231*Assembly!P$19+$BO231*Assembly!P$20+$BP231*Assembly!P$21+$BQ231*Assembly!P$22+$BR231*Assembly!P$23+$BS231*Assembly!P$24</f>
        <v>#VALUE!</v>
      </c>
      <c r="CJ231" s="140" t="e">
        <f>$AY231*Assembly!Q$4+$AZ231*Assembly!Q$5+$BA231*Assembly!Q$6+$BB231*Assembly!Q$7+$BC231*Assembly!Q$8+$BD231*Assembly!Q$9+$BE231*Assembly!Q$10+$BF231*Assembly!Q$11+$BG231*Assembly!Q$12+$BH231*Assembly!Q$13+$BI231*Assembly!Q$14+$BJ231*Assembly!Q$15+$BK231*Assembly!Q$16+$BL231*Assembly!Q$17+$BM231*Assembly!Q$18+$BN231*Assembly!Q$19+$BO231*Assembly!Q$20+$BP231*Assembly!Q$21+$BQ231*Assembly!Q$22+$BR231*Assembly!Q$23+$BS231*Assembly!Q$24</f>
        <v>#VALUE!</v>
      </c>
      <c r="CK231" s="145" t="e">
        <f>$AY231*Assembly!R$4+$AZ231*Assembly!R$5+$BA231*Assembly!R$6+$BB231*Assembly!R$7+$BC231*Assembly!R$8+$BD231*Assembly!R$9+$BE231*Assembly!R$10+$BF231*Assembly!R$11+$BG231*Assembly!R$12+$BH231*Assembly!R$13+$BI231*Assembly!R$14+$BJ231*Assembly!R$15+$BK231*Assembly!R$16+$BL231*Assembly!R$17+$BM231*Assembly!R$18+$BN231*Assembly!R$19+$BO231*Assembly!R$20+$BP231*Assembly!R$21+$BQ231*Assembly!R$22+$BR231*Assembly!R$23+$BS231*Assembly!R$24</f>
        <v>#VALUE!</v>
      </c>
      <c r="CL231" s="140" t="e">
        <f>$AY231*Assembly!S$4+$AZ231*Assembly!S$5+$BA231*Assembly!S$6+$BB231*Assembly!S$7+$BC231*Assembly!S$8+$BD231*Assembly!S$9+$BE231*Assembly!S$10+$BF231*Assembly!S$11+$BG231*Assembly!S$12+$BH231*Assembly!S$13+$BI231*Assembly!S$14+$BJ231*Assembly!S$15+$BK231*Assembly!S$16+$BL231*Assembly!S$17+$BM231*Assembly!S$18+$BN231*Assembly!S$19+$BO231*Assembly!S$20+$BP231*Assembly!S$21+$BQ231*Assembly!S$22+$BR231*Assembly!S$23+$BS231*Assembly!S$24</f>
        <v>#VALUE!</v>
      </c>
      <c r="CM231" s="140" t="e">
        <f>$AY231*Assembly!T$4+$AZ231*Assembly!T$5+$BA231*Assembly!T$6+$BB231*Assembly!T$7+$BC231*Assembly!T$8+$BD231*Assembly!T$9+$BE231*Assembly!T$10+$BF231*Assembly!T$11+$BG231*Assembly!T$12+$BH231*Assembly!T$13+$BI231*Assembly!T$14+$BJ231*Assembly!T$15+$BK231*Assembly!T$16+$BL231*Assembly!T$17+$BM231*Assembly!T$18+$BN231*Assembly!T$19+$BO231*Assembly!T$20+$BP231*Assembly!T$21+$BQ231*Assembly!T$22+$BR231*Assembly!T$23+$BS231*Assembly!T$24</f>
        <v>#VALUE!</v>
      </c>
      <c r="CN231" s="140" t="e">
        <f>$AY231*Assembly!U$4+$AZ231*Assembly!U$5+$BA231*Assembly!U$6+$BB231*Assembly!U$7+$BC231*Assembly!U$8+$BD231*Assembly!U$9+$BE231*Assembly!U$10+$BF231*Assembly!U$11+$BG231*Assembly!U$12+$BH231*Assembly!U$13+$BI231*Assembly!U$14+$BJ231*Assembly!U$15+$BK231*Assembly!U$16+$BL231*Assembly!U$17+$BM231*Assembly!U$18+$BN231*Assembly!U$19+$BO231*Assembly!U$20+$BP231*Assembly!U$21+$BQ231*Assembly!U$22+$BR231*Assembly!U$23+$BS231*Assembly!U$24</f>
        <v>#VALUE!</v>
      </c>
      <c r="CO231" s="145" t="e">
        <f>$AY231*Assembly!V$4+$AZ231*Assembly!V$5+$BA231*Assembly!V$6+$BB231*Assembly!V$7+$BC231*Assembly!V$8+$BD231*Assembly!V$9+$BE231*Assembly!V$10+$BF231*Assembly!V$11+$BG231*Assembly!V$12+$BH231*Assembly!V$13+$BI231*Assembly!V$14+$BJ231*Assembly!V$15+$BK231*Assembly!V$16+$BL231*Assembly!V$17+$BM231*Assembly!V$18+$BN231*Assembly!V$19+$BO231*Assembly!V$20+$BP231*Assembly!V$21+$BQ231*Assembly!V$22+$BR231*Assembly!V$23+$BS231*Assembly!V$24</f>
        <v>#VALUE!</v>
      </c>
      <c r="CP231" s="145" t="e">
        <f>CF231*Refining!$F$3</f>
        <v>#VALUE!</v>
      </c>
      <c r="CQ231" s="145" t="e">
        <f>CG231*Refining!$F$4</f>
        <v>#VALUE!</v>
      </c>
      <c r="CR231" s="145" t="e">
        <f>CH231*Refining!$F$5</f>
        <v>#VALUE!</v>
      </c>
      <c r="CS231" s="145" t="e">
        <f>CI231*Refining!$F$6</f>
        <v>#VALUE!</v>
      </c>
      <c r="CT231" s="145" t="e">
        <f>CJ231*Refining!$F$7</f>
        <v>#VALUE!</v>
      </c>
      <c r="CU231" s="145" t="e">
        <f>CK231*Refining!$F$8</f>
        <v>#VALUE!</v>
      </c>
      <c r="CV231" s="145" t="e">
        <f>CL231*Refining!$F$9</f>
        <v>#VALUE!</v>
      </c>
      <c r="CW231" s="145" t="e">
        <f>CM231*Refining!$F$10</f>
        <v>#VALUE!</v>
      </c>
      <c r="CX231" s="145" t="e">
        <f>CN231*Refining!$F$11</f>
        <v>#VALUE!</v>
      </c>
      <c r="CY231" s="145" t="e">
        <f>CO231*Refining!$F$12</f>
        <v>#VALUE!</v>
      </c>
      <c r="CZ231" s="185" t="e">
        <f t="shared" ref="CZ231:DS231" si="932">IF(CF231 = 0, "", CF231)</f>
        <v>#VALUE!</v>
      </c>
      <c r="DA231" s="189" t="e">
        <f t="shared" si="932"/>
        <v>#VALUE!</v>
      </c>
      <c r="DB231" s="189" t="e">
        <f t="shared" si="932"/>
        <v>#VALUE!</v>
      </c>
      <c r="DC231" s="186" t="e">
        <f t="shared" si="932"/>
        <v>#VALUE!</v>
      </c>
      <c r="DD231" s="186" t="e">
        <f t="shared" si="932"/>
        <v>#VALUE!</v>
      </c>
      <c r="DE231" s="186" t="e">
        <f t="shared" si="932"/>
        <v>#VALUE!</v>
      </c>
      <c r="DF231" s="186" t="e">
        <f t="shared" si="932"/>
        <v>#VALUE!</v>
      </c>
      <c r="DG231" s="186" t="e">
        <f t="shared" si="932"/>
        <v>#VALUE!</v>
      </c>
      <c r="DH231" s="186" t="e">
        <f t="shared" si="932"/>
        <v>#VALUE!</v>
      </c>
      <c r="DI231" s="187" t="e">
        <f t="shared" si="932"/>
        <v>#VALUE!</v>
      </c>
      <c r="DJ231" s="185" t="e">
        <f t="shared" si="932"/>
        <v>#VALUE!</v>
      </c>
      <c r="DK231" s="189" t="e">
        <f t="shared" si="932"/>
        <v>#VALUE!</v>
      </c>
      <c r="DL231" s="189" t="e">
        <f t="shared" si="932"/>
        <v>#VALUE!</v>
      </c>
      <c r="DM231" s="186" t="e">
        <f t="shared" si="932"/>
        <v>#VALUE!</v>
      </c>
      <c r="DN231" s="211" t="e">
        <f t="shared" si="932"/>
        <v>#VALUE!</v>
      </c>
      <c r="DO231" s="186" t="e">
        <f t="shared" si="932"/>
        <v>#VALUE!</v>
      </c>
      <c r="DP231" s="186" t="e">
        <f t="shared" si="932"/>
        <v>#VALUE!</v>
      </c>
      <c r="DQ231" s="186" t="e">
        <f t="shared" si="932"/>
        <v>#VALUE!</v>
      </c>
      <c r="DR231" s="186" t="e">
        <f t="shared" si="932"/>
        <v>#VALUE!</v>
      </c>
      <c r="DS231" s="187" t="e">
        <f t="shared" si="932"/>
        <v>#VALUE!</v>
      </c>
      <c r="DT231" s="185" t="e">
        <f t="shared" si="11"/>
        <v>#VALUE!</v>
      </c>
      <c r="DU231" s="189" t="e">
        <f t="shared" si="12"/>
        <v>#VALUE!</v>
      </c>
      <c r="DV231" s="133" t="e">
        <f>CZ231*'Ores &amp; Ingots'!$C$3+DA231*'Ores &amp; Ingots'!$C$4+DB231*'Ores &amp; Ingots'!$C$5+DC231*'Ores &amp; Ingots'!$C$6+DD231*'Ores &amp; Ingots'!$C$7+DE231*'Ores &amp; Ingots'!$C$8+DF231*'Ores &amp; Ingots'!$C$9+DG231*'Ores &amp; Ingots'!$C$10+DH231*'Ores &amp; Ingots'!$C$11+DI231*'Ores &amp; Ingots'!$C$12</f>
        <v>#VALUE!</v>
      </c>
      <c r="DW231" s="133" t="e">
        <f>DJ231*'Ores &amp; Ingots'!$B$3+DK231*'Ores &amp; Ingots'!$B$4+DL231*'Ores &amp; Ingots'!$B$5+DM231*'Ores &amp; Ingots'!$B$6+DN231*'Ores &amp; Ingots'!$B$7+DO231*'Ores &amp; Ingots'!$B$8+DP231*'Ores &amp; Ingots'!$B$9+DQ231*'Ores &amp; Ingots'!$B$10+DR231*'Ores &amp; Ingots'!$B$11+DS231*'Ores &amp; Ingots'!$B$12</f>
        <v>#VALUE!</v>
      </c>
      <c r="DX231" s="189" t="e">
        <f>CZ231*Refining!$G$3+DA231*Refining!$G$4+DB231*Refining!$G$5+DC231*Refining!$G$6+DD231*Refining!$G$7+DE231*Refining!$G$8+DF231*Refining!$G$9+DG231*Refining!$G$10+DH231*Refining!$G$11+DI231*Refining!$G$12</f>
        <v>#VALUE!</v>
      </c>
      <c r="DY231" s="189" t="e">
        <f t="shared" si="13"/>
        <v>#VALUE!</v>
      </c>
      <c r="DZ231" s="192" t="e">
        <f t="shared" si="14"/>
        <v>#VALUE!</v>
      </c>
      <c r="EA231" s="185" t="e">
        <f t="shared" si="15"/>
        <v>#VALUE!</v>
      </c>
      <c r="EB231" s="194" t="e">
        <f t="shared" ref="EB231:EC231" si="933">EA231/60</f>
        <v>#VALUE!</v>
      </c>
      <c r="EC231" s="194" t="e">
        <f t="shared" si="933"/>
        <v>#VALUE!</v>
      </c>
      <c r="ED231" s="185" t="e">
        <f t="shared" si="17"/>
        <v>#VALUE!</v>
      </c>
      <c r="EE231" s="194" t="e">
        <f t="shared" ref="EE231:EF231" si="934">ED231/1000</f>
        <v>#VALUE!</v>
      </c>
      <c r="EF231" s="196" t="e">
        <f t="shared" si="934"/>
        <v>#VALUE!</v>
      </c>
      <c r="EG231" s="130" t="e">
        <f t="shared" si="19"/>
        <v>#VALUE!</v>
      </c>
      <c r="EH231" s="132" t="e">
        <f t="shared" si="20"/>
        <v>#VALUE!</v>
      </c>
      <c r="EI231" s="133" t="s">
        <v>28</v>
      </c>
    </row>
    <row r="232" spans="1:139" ht="12.75" x14ac:dyDescent="0.2">
      <c r="A232" s="864"/>
      <c r="B232" s="365" t="s">
        <v>431</v>
      </c>
      <c r="C232" s="137" t="s">
        <v>156</v>
      </c>
      <c r="D232" s="137">
        <v>1</v>
      </c>
      <c r="E232" s="137">
        <v>1</v>
      </c>
      <c r="F232" s="137">
        <v>1</v>
      </c>
      <c r="G232" s="139">
        <f t="shared" si="0"/>
        <v>15.625</v>
      </c>
      <c r="H232" s="140">
        <v>7</v>
      </c>
      <c r="I232" s="140">
        <v>17.5</v>
      </c>
      <c r="J232" s="140">
        <f>H232/Main!$D$9</f>
        <v>1.4</v>
      </c>
      <c r="K232" s="140">
        <f>I232/Main!$D$10</f>
        <v>8.75</v>
      </c>
      <c r="L232" s="140">
        <f t="shared" si="1"/>
        <v>6.25</v>
      </c>
      <c r="M232" s="140">
        <v>1</v>
      </c>
      <c r="N232" s="143"/>
      <c r="O232" s="143"/>
      <c r="P232" s="143"/>
      <c r="Q232" s="145"/>
      <c r="R232" s="143"/>
      <c r="S232" s="146"/>
      <c r="T232" s="146"/>
      <c r="U232" s="143"/>
      <c r="V232" s="143"/>
      <c r="W232" s="146"/>
      <c r="X232" s="146"/>
      <c r="Y232" s="143"/>
      <c r="Z232" s="143"/>
      <c r="AA232" s="143"/>
      <c r="AB232" s="143"/>
      <c r="AC232" s="362" t="s">
        <v>28</v>
      </c>
      <c r="AD232" s="167">
        <v>94</v>
      </c>
      <c r="AE232" s="133">
        <v>0</v>
      </c>
      <c r="AF232" s="133">
        <v>0</v>
      </c>
      <c r="AG232" s="133">
        <v>0</v>
      </c>
      <c r="AH232" s="133">
        <v>0</v>
      </c>
      <c r="AI232" s="133">
        <v>0</v>
      </c>
      <c r="AJ232" s="133">
        <v>0</v>
      </c>
      <c r="AK232" s="133">
        <v>0</v>
      </c>
      <c r="AL232" s="133">
        <v>0</v>
      </c>
      <c r="AM232" s="133">
        <v>0</v>
      </c>
      <c r="AN232" s="133">
        <v>0</v>
      </c>
      <c r="AO232" s="133">
        <v>25</v>
      </c>
      <c r="AP232" s="133">
        <v>0</v>
      </c>
      <c r="AQ232" s="133">
        <v>0</v>
      </c>
      <c r="AR232" s="133">
        <v>0</v>
      </c>
      <c r="AS232" s="133">
        <v>0</v>
      </c>
      <c r="AT232" s="133">
        <v>0</v>
      </c>
      <c r="AU232" s="133">
        <v>0</v>
      </c>
      <c r="AV232" s="133">
        <v>0</v>
      </c>
      <c r="AW232" s="133">
        <v>0</v>
      </c>
      <c r="AX232" s="133">
        <v>0</v>
      </c>
      <c r="AY232" s="406">
        <f t="shared" ref="AY232:BS232" si="935">IF(AD232 = 0, "", AD232)</f>
        <v>94</v>
      </c>
      <c r="AZ232" s="137" t="str">
        <f t="shared" si="935"/>
        <v/>
      </c>
      <c r="BA232" s="137" t="str">
        <f t="shared" si="935"/>
        <v/>
      </c>
      <c r="BB232" s="137" t="str">
        <f t="shared" si="935"/>
        <v/>
      </c>
      <c r="BC232" s="137" t="str">
        <f t="shared" si="935"/>
        <v/>
      </c>
      <c r="BD232" s="137" t="str">
        <f t="shared" si="935"/>
        <v/>
      </c>
      <c r="BE232" s="137" t="str">
        <f t="shared" si="935"/>
        <v/>
      </c>
      <c r="BF232" s="137" t="str">
        <f t="shared" si="935"/>
        <v/>
      </c>
      <c r="BG232" s="137" t="str">
        <f t="shared" si="935"/>
        <v/>
      </c>
      <c r="BH232" s="137" t="str">
        <f t="shared" si="935"/>
        <v/>
      </c>
      <c r="BI232" s="137" t="str">
        <f t="shared" si="935"/>
        <v/>
      </c>
      <c r="BJ232" s="133">
        <f t="shared" si="935"/>
        <v>25</v>
      </c>
      <c r="BK232" s="137" t="str">
        <f t="shared" si="935"/>
        <v/>
      </c>
      <c r="BL232" s="137" t="str">
        <f t="shared" si="935"/>
        <v/>
      </c>
      <c r="BM232" s="137" t="str">
        <f t="shared" si="935"/>
        <v/>
      </c>
      <c r="BN232" s="137" t="str">
        <f t="shared" si="935"/>
        <v/>
      </c>
      <c r="BO232" s="137" t="str">
        <f t="shared" si="935"/>
        <v/>
      </c>
      <c r="BP232" s="137" t="str">
        <f t="shared" si="935"/>
        <v/>
      </c>
      <c r="BQ232" s="137" t="str">
        <f t="shared" si="935"/>
        <v/>
      </c>
      <c r="BR232" s="137" t="str">
        <f t="shared" si="935"/>
        <v/>
      </c>
      <c r="BS232" s="169" t="str">
        <f t="shared" si="935"/>
        <v/>
      </c>
      <c r="BT232" s="174" t="e">
        <f>$AY232*Assembly!Z$4+$AZ232*Assembly!Z$5+$BA232*Assembly!Z$6+$BB232*Assembly!Z$7+$BC232*Assembly!Z$8+$BD232*Assembly!Z$9+$BE232*Assembly!Z$10+$BF232*Assembly!Z$11+$BG232*Assembly!Z$12+$BH232*Assembly!Z$13+$BI232*Assembly!Z$14+$BJ232*Assembly!Z$15+$BK232*Assembly!Z$16+$BL232*Assembly!Z$17+$BM232*Assembly!Z$18+$BN232*Assembly!Z$19+$BO232*Assembly!Z$20+$BP232*Assembly!Z$21+$BQ232*Assembly!Z$22+$BR232*Assembly!Z$23+$BS232*Assembly!Z$24</f>
        <v>#VALUE!</v>
      </c>
      <c r="BU232" s="133" t="e">
        <f t="shared" si="3"/>
        <v>#VALUE!</v>
      </c>
      <c r="BV232" s="133"/>
      <c r="BW232" s="133" t="e">
        <f>$AY232*Assembly!AD$4+$AZ232*Assembly!AD$5+$BA232*Assembly!AD$6+$BB232*Assembly!AD$7+$BC232*Assembly!AD$8+$BD232*Assembly!AD$9+$BE232*Assembly!AD$10+$BF232*Assembly!AD$11+$BG232*Assembly!AD$12+$BH232*Assembly!AD$13+$BI232*Assembly!AD$14+$BJ232*Assembly!AD$15+$BK232*Assembly!AD$16+$BL232*Assembly!AD$17+$BM232*Assembly!AD$18+$BN232*Assembly!AD$19+$BO232*Assembly!AD$20+$BP232*Assembly!AD$21+$BQ232*Assembly!AD$22+$BR232*Assembly!AD$23+$BS232*Assembly!AD$24</f>
        <v>#VALUE!</v>
      </c>
      <c r="BX232" s="177" t="e">
        <f t="shared" si="4"/>
        <v>#VALUE!</v>
      </c>
      <c r="BY232" s="178" t="e">
        <f t="shared" si="5"/>
        <v>#VALUE!</v>
      </c>
      <c r="BZ232" s="179" t="e">
        <f t="shared" si="6"/>
        <v>#VALUE!</v>
      </c>
      <c r="CA232" s="178" t="e">
        <f t="shared" si="7"/>
        <v>#VALUE!</v>
      </c>
      <c r="CB232" s="133" t="e">
        <f>$AY232*Assembly!Y$4+$AZ232*Assembly!Y$5+$BA232*Assembly!Y$6+$BB232*Assembly!Y$7+$BC232*Assembly!Y$8+$BD232*Assembly!Y$9+$BE232*Assembly!Y$10+$BF232*Assembly!Y$11+$BG232*Assembly!Y$12+$BH232*Assembly!Y$13+$BI232*Assembly!Y$14+$BJ232*Assembly!Y$15+$BK232*Assembly!Y$16+$BL232*Assembly!Y$17+$BM232*Assembly!Y$18+$BN232*Assembly!Y$19+$BO232*Assembly!Y$20+$BP232*Assembly!Y$21+$BQ232*Assembly!Y$22+$BR232*Assembly!Y$23+$BS232*Assembly!Y$24</f>
        <v>#VALUE!</v>
      </c>
      <c r="CC232" s="133" t="e">
        <f t="shared" si="8"/>
        <v>#VALUE!</v>
      </c>
      <c r="CD232" s="130" t="e">
        <f t="shared" si="9"/>
        <v>#VALUE!</v>
      </c>
      <c r="CE232" s="183" t="e">
        <f>$AY232*Assembly!AC$4+$AZ232*Assembly!AC$5+$BA232*Assembly!AC$6+$BB232*Assembly!AC$7+$BC232*Assembly!AC$8+$BD232*Assembly!AC$9+$BE232*Assembly!AC$10+$BF232*Assembly!AC$11+$BG232*Assembly!AC$12+$BH232*Assembly!AC$13+$BI232*Assembly!AC$14+$BJ232*Assembly!AC$15+$BK232*Assembly!AC$16+$BL232*Assembly!AC$17+$BM232*Assembly!AC$18+$BN232*Assembly!AC$19+$BO232*Assembly!AC$20+$BP232*Assembly!AC$21+$BQ232*Assembly!AC$22+$BR232*Assembly!AC$23+$BS232*Assembly!AC$24</f>
        <v>#VALUE!</v>
      </c>
      <c r="CF232" s="145" t="e">
        <f>$AY232*Assembly!M$4+$AZ232*Assembly!M$5+$BA232*Assembly!M$6+$BB232*Assembly!M$7+$BC232*Assembly!M$8+$BD232*Assembly!M$9+$BE232*Assembly!M$10+$BF232*Assembly!M$11+$BG232*Assembly!M$12+$BH232*Assembly!M$13+$BI232*Assembly!M$14+$BJ232*Assembly!M$15+$BK232*Assembly!M$16+$BL232*Assembly!M$17+$BM232*Assembly!M$18+$BN232*Assembly!M$19+$BO232*Assembly!M$20+$BP232*Assembly!M$21+$BQ232*Assembly!M$22+$BR232*Assembly!M$23+$BS232*Assembly!M$24</f>
        <v>#VALUE!</v>
      </c>
      <c r="CG232" s="145" t="e">
        <f>$AY232*Assembly!N$4+$AZ232*Assembly!N$5+$BA232*Assembly!N$6+$BB232*Assembly!N$7+$BC232*Assembly!N$8+$BD232*Assembly!N$9+$BE232*Assembly!N$10+$BF232*Assembly!N$11+$BG232*Assembly!N$12+$BH232*Assembly!N$13+$BI232*Assembly!N$14+$BJ232*Assembly!N$15+$BK232*Assembly!N$16+$BL232*Assembly!N$17+$BM232*Assembly!N$18+$BN232*Assembly!N$19+$BO232*Assembly!N$20+$BP232*Assembly!N$21+$BQ232*Assembly!N$22+$BR232*Assembly!N$23+$BS232*Assembly!N$24</f>
        <v>#VALUE!</v>
      </c>
      <c r="CH232" s="145" t="e">
        <f>$AY232*Assembly!O$4+$AZ232*Assembly!O$5+$BA232*Assembly!O$6+$BB232*Assembly!O$7+$BC232*Assembly!O$8+$BD232*Assembly!O$9+$BE232*Assembly!O$10+$BF232*Assembly!O$11+$BG232*Assembly!O$12+$BH232*Assembly!O$13+$BI232*Assembly!O$14+$BJ232*Assembly!O$15+$BK232*Assembly!O$16+$BL232*Assembly!O$17+$BM232*Assembly!O$18+$BN232*Assembly!O$19+$BO232*Assembly!O$20+$BP232*Assembly!O$21+$BQ232*Assembly!O$22+$BR232*Assembly!O$23+$BS232*Assembly!O$24</f>
        <v>#VALUE!</v>
      </c>
      <c r="CI232" s="140" t="e">
        <f>$AY232*Assembly!P$4+$AZ232*Assembly!P$5+$BA232*Assembly!P$6+$BB232*Assembly!P$7+$BC232*Assembly!P$8+$BD232*Assembly!P$9+$BE232*Assembly!P$10+$BF232*Assembly!P$11+$BG232*Assembly!P$12+$BH232*Assembly!P$13+$BI232*Assembly!P$14+$BJ232*Assembly!P$15+$BK232*Assembly!P$16+$BL232*Assembly!P$17+$BM232*Assembly!P$18+$BN232*Assembly!P$19+$BO232*Assembly!P$20+$BP232*Assembly!P$21+$BQ232*Assembly!P$22+$BR232*Assembly!P$23+$BS232*Assembly!P$24</f>
        <v>#VALUE!</v>
      </c>
      <c r="CJ232" s="140" t="e">
        <f>$AY232*Assembly!Q$4+$AZ232*Assembly!Q$5+$BA232*Assembly!Q$6+$BB232*Assembly!Q$7+$BC232*Assembly!Q$8+$BD232*Assembly!Q$9+$BE232*Assembly!Q$10+$BF232*Assembly!Q$11+$BG232*Assembly!Q$12+$BH232*Assembly!Q$13+$BI232*Assembly!Q$14+$BJ232*Assembly!Q$15+$BK232*Assembly!Q$16+$BL232*Assembly!Q$17+$BM232*Assembly!Q$18+$BN232*Assembly!Q$19+$BO232*Assembly!Q$20+$BP232*Assembly!Q$21+$BQ232*Assembly!Q$22+$BR232*Assembly!Q$23+$BS232*Assembly!Q$24</f>
        <v>#VALUE!</v>
      </c>
      <c r="CK232" s="145" t="e">
        <f>$AY232*Assembly!R$4+$AZ232*Assembly!R$5+$BA232*Assembly!R$6+$BB232*Assembly!R$7+$BC232*Assembly!R$8+$BD232*Assembly!R$9+$BE232*Assembly!R$10+$BF232*Assembly!R$11+$BG232*Assembly!R$12+$BH232*Assembly!R$13+$BI232*Assembly!R$14+$BJ232*Assembly!R$15+$BK232*Assembly!R$16+$BL232*Assembly!R$17+$BM232*Assembly!R$18+$BN232*Assembly!R$19+$BO232*Assembly!R$20+$BP232*Assembly!R$21+$BQ232*Assembly!R$22+$BR232*Assembly!R$23+$BS232*Assembly!R$24</f>
        <v>#VALUE!</v>
      </c>
      <c r="CL232" s="140" t="e">
        <f>$AY232*Assembly!S$4+$AZ232*Assembly!S$5+$BA232*Assembly!S$6+$BB232*Assembly!S$7+$BC232*Assembly!S$8+$BD232*Assembly!S$9+$BE232*Assembly!S$10+$BF232*Assembly!S$11+$BG232*Assembly!S$12+$BH232*Assembly!S$13+$BI232*Assembly!S$14+$BJ232*Assembly!S$15+$BK232*Assembly!S$16+$BL232*Assembly!S$17+$BM232*Assembly!S$18+$BN232*Assembly!S$19+$BO232*Assembly!S$20+$BP232*Assembly!S$21+$BQ232*Assembly!S$22+$BR232*Assembly!S$23+$BS232*Assembly!S$24</f>
        <v>#VALUE!</v>
      </c>
      <c r="CM232" s="140" t="e">
        <f>$AY232*Assembly!T$4+$AZ232*Assembly!T$5+$BA232*Assembly!T$6+$BB232*Assembly!T$7+$BC232*Assembly!T$8+$BD232*Assembly!T$9+$BE232*Assembly!T$10+$BF232*Assembly!T$11+$BG232*Assembly!T$12+$BH232*Assembly!T$13+$BI232*Assembly!T$14+$BJ232*Assembly!T$15+$BK232*Assembly!T$16+$BL232*Assembly!T$17+$BM232*Assembly!T$18+$BN232*Assembly!T$19+$BO232*Assembly!T$20+$BP232*Assembly!T$21+$BQ232*Assembly!T$22+$BR232*Assembly!T$23+$BS232*Assembly!T$24</f>
        <v>#VALUE!</v>
      </c>
      <c r="CN232" s="140" t="e">
        <f>$AY232*Assembly!U$4+$AZ232*Assembly!U$5+$BA232*Assembly!U$6+$BB232*Assembly!U$7+$BC232*Assembly!U$8+$BD232*Assembly!U$9+$BE232*Assembly!U$10+$BF232*Assembly!U$11+$BG232*Assembly!U$12+$BH232*Assembly!U$13+$BI232*Assembly!U$14+$BJ232*Assembly!U$15+$BK232*Assembly!U$16+$BL232*Assembly!U$17+$BM232*Assembly!U$18+$BN232*Assembly!U$19+$BO232*Assembly!U$20+$BP232*Assembly!U$21+$BQ232*Assembly!U$22+$BR232*Assembly!U$23+$BS232*Assembly!U$24</f>
        <v>#VALUE!</v>
      </c>
      <c r="CO232" s="145" t="e">
        <f>$AY232*Assembly!V$4+$AZ232*Assembly!V$5+$BA232*Assembly!V$6+$BB232*Assembly!V$7+$BC232*Assembly!V$8+$BD232*Assembly!V$9+$BE232*Assembly!V$10+$BF232*Assembly!V$11+$BG232*Assembly!V$12+$BH232*Assembly!V$13+$BI232*Assembly!V$14+$BJ232*Assembly!V$15+$BK232*Assembly!V$16+$BL232*Assembly!V$17+$BM232*Assembly!V$18+$BN232*Assembly!V$19+$BO232*Assembly!V$20+$BP232*Assembly!V$21+$BQ232*Assembly!V$22+$BR232*Assembly!V$23+$BS232*Assembly!V$24</f>
        <v>#VALUE!</v>
      </c>
      <c r="CP232" s="145" t="e">
        <f>CF232*Refining!$F$3</f>
        <v>#VALUE!</v>
      </c>
      <c r="CQ232" s="145" t="e">
        <f>CG232*Refining!$F$4</f>
        <v>#VALUE!</v>
      </c>
      <c r="CR232" s="145" t="e">
        <f>CH232*Refining!$F$5</f>
        <v>#VALUE!</v>
      </c>
      <c r="CS232" s="145" t="e">
        <f>CI232*Refining!$F$6</f>
        <v>#VALUE!</v>
      </c>
      <c r="CT232" s="145" t="e">
        <f>CJ232*Refining!$F$7</f>
        <v>#VALUE!</v>
      </c>
      <c r="CU232" s="145" t="e">
        <f>CK232*Refining!$F$8</f>
        <v>#VALUE!</v>
      </c>
      <c r="CV232" s="145" t="e">
        <f>CL232*Refining!$F$9</f>
        <v>#VALUE!</v>
      </c>
      <c r="CW232" s="145" t="e">
        <f>CM232*Refining!$F$10</f>
        <v>#VALUE!</v>
      </c>
      <c r="CX232" s="145" t="e">
        <f>CN232*Refining!$F$11</f>
        <v>#VALUE!</v>
      </c>
      <c r="CY232" s="145" t="e">
        <f>CO232*Refining!$F$12</f>
        <v>#VALUE!</v>
      </c>
      <c r="CZ232" s="185" t="e">
        <f t="shared" ref="CZ232:DS232" si="936">IF(CF232 = 0, "", CF232)</f>
        <v>#VALUE!</v>
      </c>
      <c r="DA232" s="189" t="e">
        <f t="shared" si="936"/>
        <v>#VALUE!</v>
      </c>
      <c r="DB232" s="189" t="e">
        <f t="shared" si="936"/>
        <v>#VALUE!</v>
      </c>
      <c r="DC232" s="186" t="e">
        <f t="shared" si="936"/>
        <v>#VALUE!</v>
      </c>
      <c r="DD232" s="186" t="e">
        <f t="shared" si="936"/>
        <v>#VALUE!</v>
      </c>
      <c r="DE232" s="186" t="e">
        <f t="shared" si="936"/>
        <v>#VALUE!</v>
      </c>
      <c r="DF232" s="186" t="e">
        <f t="shared" si="936"/>
        <v>#VALUE!</v>
      </c>
      <c r="DG232" s="186" t="e">
        <f t="shared" si="936"/>
        <v>#VALUE!</v>
      </c>
      <c r="DH232" s="186" t="e">
        <f t="shared" si="936"/>
        <v>#VALUE!</v>
      </c>
      <c r="DI232" s="187" t="e">
        <f t="shared" si="936"/>
        <v>#VALUE!</v>
      </c>
      <c r="DJ232" s="185" t="e">
        <f t="shared" si="936"/>
        <v>#VALUE!</v>
      </c>
      <c r="DK232" s="189" t="e">
        <f t="shared" si="936"/>
        <v>#VALUE!</v>
      </c>
      <c r="DL232" s="189" t="e">
        <f t="shared" si="936"/>
        <v>#VALUE!</v>
      </c>
      <c r="DM232" s="186" t="e">
        <f t="shared" si="936"/>
        <v>#VALUE!</v>
      </c>
      <c r="DN232" s="211" t="e">
        <f t="shared" si="936"/>
        <v>#VALUE!</v>
      </c>
      <c r="DO232" s="186" t="e">
        <f t="shared" si="936"/>
        <v>#VALUE!</v>
      </c>
      <c r="DP232" s="186" t="e">
        <f t="shared" si="936"/>
        <v>#VALUE!</v>
      </c>
      <c r="DQ232" s="186" t="e">
        <f t="shared" si="936"/>
        <v>#VALUE!</v>
      </c>
      <c r="DR232" s="186" t="e">
        <f t="shared" si="936"/>
        <v>#VALUE!</v>
      </c>
      <c r="DS232" s="187" t="e">
        <f t="shared" si="936"/>
        <v>#VALUE!</v>
      </c>
      <c r="DT232" s="185" t="e">
        <f t="shared" si="11"/>
        <v>#VALUE!</v>
      </c>
      <c r="DU232" s="189" t="e">
        <f t="shared" si="12"/>
        <v>#VALUE!</v>
      </c>
      <c r="DV232" s="133" t="e">
        <f>CZ232*'Ores &amp; Ingots'!$C$3+DA232*'Ores &amp; Ingots'!$C$4+DB232*'Ores &amp; Ingots'!$C$5+DC232*'Ores &amp; Ingots'!$C$6+DD232*'Ores &amp; Ingots'!$C$7+DE232*'Ores &amp; Ingots'!$C$8+DF232*'Ores &amp; Ingots'!$C$9+DG232*'Ores &amp; Ingots'!$C$10+DH232*'Ores &amp; Ingots'!$C$11+DI232*'Ores &amp; Ingots'!$C$12</f>
        <v>#VALUE!</v>
      </c>
      <c r="DW232" s="133" t="e">
        <f>DJ232*'Ores &amp; Ingots'!$B$3+DK232*'Ores &amp; Ingots'!$B$4+DL232*'Ores &amp; Ingots'!$B$5+DM232*'Ores &amp; Ingots'!$B$6+DN232*'Ores &amp; Ingots'!$B$7+DO232*'Ores &amp; Ingots'!$B$8+DP232*'Ores &amp; Ingots'!$B$9+DQ232*'Ores &amp; Ingots'!$B$10+DR232*'Ores &amp; Ingots'!$B$11+DS232*'Ores &amp; Ingots'!$B$12</f>
        <v>#VALUE!</v>
      </c>
      <c r="DX232" s="189" t="e">
        <f>CZ232*Refining!$G$3+DA232*Refining!$G$4+DB232*Refining!$G$5+DC232*Refining!$G$6+DD232*Refining!$G$7+DE232*Refining!$G$8+DF232*Refining!$G$9+DG232*Refining!$G$10+DH232*Refining!$G$11+DI232*Refining!$G$12</f>
        <v>#VALUE!</v>
      </c>
      <c r="DY232" s="189" t="e">
        <f t="shared" si="13"/>
        <v>#VALUE!</v>
      </c>
      <c r="DZ232" s="192" t="e">
        <f t="shared" si="14"/>
        <v>#VALUE!</v>
      </c>
      <c r="EA232" s="185" t="e">
        <f t="shared" si="15"/>
        <v>#VALUE!</v>
      </c>
      <c r="EB232" s="194" t="e">
        <f t="shared" ref="EB232:EC232" si="937">EA232/60</f>
        <v>#VALUE!</v>
      </c>
      <c r="EC232" s="194" t="e">
        <f t="shared" si="937"/>
        <v>#VALUE!</v>
      </c>
      <c r="ED232" s="185" t="e">
        <f t="shared" si="17"/>
        <v>#VALUE!</v>
      </c>
      <c r="EE232" s="194" t="e">
        <f t="shared" ref="EE232:EF232" si="938">ED232/1000</f>
        <v>#VALUE!</v>
      </c>
      <c r="EF232" s="196" t="e">
        <f t="shared" si="938"/>
        <v>#VALUE!</v>
      </c>
      <c r="EG232" s="130" t="e">
        <f t="shared" si="19"/>
        <v>#VALUE!</v>
      </c>
      <c r="EH232" s="132" t="e">
        <f t="shared" si="20"/>
        <v>#VALUE!</v>
      </c>
      <c r="EI232" s="133" t="s">
        <v>28</v>
      </c>
    </row>
    <row r="233" spans="1:139" ht="12.75" x14ac:dyDescent="0.2">
      <c r="A233" s="864"/>
      <c r="B233" s="365" t="s">
        <v>432</v>
      </c>
      <c r="C233" s="137" t="s">
        <v>156</v>
      </c>
      <c r="D233" s="137">
        <v>1</v>
      </c>
      <c r="E233" s="137">
        <v>1</v>
      </c>
      <c r="F233" s="137">
        <v>1</v>
      </c>
      <c r="G233" s="139">
        <f t="shared" si="0"/>
        <v>15.625</v>
      </c>
      <c r="H233" s="140">
        <v>8</v>
      </c>
      <c r="I233" s="140">
        <v>20</v>
      </c>
      <c r="J233" s="140">
        <f>H233/Main!$D$9</f>
        <v>1.6</v>
      </c>
      <c r="K233" s="140">
        <f>I233/Main!$D$10</f>
        <v>10</v>
      </c>
      <c r="L233" s="140">
        <f t="shared" si="1"/>
        <v>6.25</v>
      </c>
      <c r="M233" s="140">
        <v>1</v>
      </c>
      <c r="N233" s="143"/>
      <c r="O233" s="143"/>
      <c r="P233" s="143"/>
      <c r="Q233" s="145"/>
      <c r="R233" s="143"/>
      <c r="S233" s="146"/>
      <c r="T233" s="146"/>
      <c r="U233" s="143"/>
      <c r="V233" s="143"/>
      <c r="W233" s="146"/>
      <c r="X233" s="146"/>
      <c r="Y233" s="143"/>
      <c r="Z233" s="143"/>
      <c r="AA233" s="143"/>
      <c r="AB233" s="143"/>
      <c r="AC233" s="362" t="s">
        <v>28</v>
      </c>
      <c r="AD233" s="167">
        <v>133</v>
      </c>
      <c r="AE233" s="133">
        <v>0</v>
      </c>
      <c r="AF233" s="133">
        <v>0</v>
      </c>
      <c r="AG233" s="133">
        <v>0</v>
      </c>
      <c r="AH233" s="133">
        <v>0</v>
      </c>
      <c r="AI233" s="133">
        <v>0</v>
      </c>
      <c r="AJ233" s="133">
        <v>0</v>
      </c>
      <c r="AK233" s="133">
        <v>0</v>
      </c>
      <c r="AL233" s="133">
        <v>0</v>
      </c>
      <c r="AM233" s="133">
        <v>0</v>
      </c>
      <c r="AN233" s="133">
        <v>0</v>
      </c>
      <c r="AO233" s="133">
        <v>50</v>
      </c>
      <c r="AP233" s="133">
        <v>0</v>
      </c>
      <c r="AQ233" s="133">
        <v>0</v>
      </c>
      <c r="AR233" s="133">
        <v>0</v>
      </c>
      <c r="AS233" s="133">
        <v>0</v>
      </c>
      <c r="AT233" s="133">
        <v>0</v>
      </c>
      <c r="AU233" s="133">
        <v>0</v>
      </c>
      <c r="AV233" s="133">
        <v>0</v>
      </c>
      <c r="AW233" s="133">
        <v>0</v>
      </c>
      <c r="AX233" s="133">
        <v>0</v>
      </c>
      <c r="AY233" s="406">
        <f t="shared" ref="AY233:BS233" si="939">IF(AD233 = 0, "", AD233)</f>
        <v>133</v>
      </c>
      <c r="AZ233" s="137" t="str">
        <f t="shared" si="939"/>
        <v/>
      </c>
      <c r="BA233" s="137" t="str">
        <f t="shared" si="939"/>
        <v/>
      </c>
      <c r="BB233" s="137" t="str">
        <f t="shared" si="939"/>
        <v/>
      </c>
      <c r="BC233" s="137" t="str">
        <f t="shared" si="939"/>
        <v/>
      </c>
      <c r="BD233" s="137" t="str">
        <f t="shared" si="939"/>
        <v/>
      </c>
      <c r="BE233" s="137" t="str">
        <f t="shared" si="939"/>
        <v/>
      </c>
      <c r="BF233" s="137" t="str">
        <f t="shared" si="939"/>
        <v/>
      </c>
      <c r="BG233" s="137" t="str">
        <f t="shared" si="939"/>
        <v/>
      </c>
      <c r="BH233" s="137" t="str">
        <f t="shared" si="939"/>
        <v/>
      </c>
      <c r="BI233" s="137" t="str">
        <f t="shared" si="939"/>
        <v/>
      </c>
      <c r="BJ233" s="133">
        <f t="shared" si="939"/>
        <v>50</v>
      </c>
      <c r="BK233" s="137" t="str">
        <f t="shared" si="939"/>
        <v/>
      </c>
      <c r="BL233" s="137" t="str">
        <f t="shared" si="939"/>
        <v/>
      </c>
      <c r="BM233" s="137" t="str">
        <f t="shared" si="939"/>
        <v/>
      </c>
      <c r="BN233" s="137" t="str">
        <f t="shared" si="939"/>
        <v/>
      </c>
      <c r="BO233" s="137" t="str">
        <f t="shared" si="939"/>
        <v/>
      </c>
      <c r="BP233" s="137" t="str">
        <f t="shared" si="939"/>
        <v/>
      </c>
      <c r="BQ233" s="137" t="str">
        <f t="shared" si="939"/>
        <v/>
      </c>
      <c r="BR233" s="137" t="str">
        <f t="shared" si="939"/>
        <v/>
      </c>
      <c r="BS233" s="169" t="str">
        <f t="shared" si="939"/>
        <v/>
      </c>
      <c r="BT233" s="174" t="e">
        <f>$AY233*Assembly!Z$4+$AZ233*Assembly!Z$5+$BA233*Assembly!Z$6+$BB233*Assembly!Z$7+$BC233*Assembly!Z$8+$BD233*Assembly!Z$9+$BE233*Assembly!Z$10+$BF233*Assembly!Z$11+$BG233*Assembly!Z$12+$BH233*Assembly!Z$13+$BI233*Assembly!Z$14+$BJ233*Assembly!Z$15+$BK233*Assembly!Z$16+$BL233*Assembly!Z$17+$BM233*Assembly!Z$18+$BN233*Assembly!Z$19+$BO233*Assembly!Z$20+$BP233*Assembly!Z$21+$BQ233*Assembly!Z$22+$BR233*Assembly!Z$23+$BS233*Assembly!Z$24</f>
        <v>#VALUE!</v>
      </c>
      <c r="BU233" s="133" t="e">
        <f t="shared" si="3"/>
        <v>#VALUE!</v>
      </c>
      <c r="BV233" s="133"/>
      <c r="BW233" s="133" t="e">
        <f>$AY233*Assembly!AD$4+$AZ233*Assembly!AD$5+$BA233*Assembly!AD$6+$BB233*Assembly!AD$7+$BC233*Assembly!AD$8+$BD233*Assembly!AD$9+$BE233*Assembly!AD$10+$BF233*Assembly!AD$11+$BG233*Assembly!AD$12+$BH233*Assembly!AD$13+$BI233*Assembly!AD$14+$BJ233*Assembly!AD$15+$BK233*Assembly!AD$16+$BL233*Assembly!AD$17+$BM233*Assembly!AD$18+$BN233*Assembly!AD$19+$BO233*Assembly!AD$20+$BP233*Assembly!AD$21+$BQ233*Assembly!AD$22+$BR233*Assembly!AD$23+$BS233*Assembly!AD$24</f>
        <v>#VALUE!</v>
      </c>
      <c r="BX233" s="177" t="e">
        <f t="shared" si="4"/>
        <v>#VALUE!</v>
      </c>
      <c r="BY233" s="178" t="e">
        <f t="shared" si="5"/>
        <v>#VALUE!</v>
      </c>
      <c r="BZ233" s="179" t="e">
        <f t="shared" si="6"/>
        <v>#VALUE!</v>
      </c>
      <c r="CA233" s="178" t="e">
        <f t="shared" si="7"/>
        <v>#VALUE!</v>
      </c>
      <c r="CB233" s="133" t="e">
        <f>$AY233*Assembly!Y$4+$AZ233*Assembly!Y$5+$BA233*Assembly!Y$6+$BB233*Assembly!Y$7+$BC233*Assembly!Y$8+$BD233*Assembly!Y$9+$BE233*Assembly!Y$10+$BF233*Assembly!Y$11+$BG233*Assembly!Y$12+$BH233*Assembly!Y$13+$BI233*Assembly!Y$14+$BJ233*Assembly!Y$15+$BK233*Assembly!Y$16+$BL233*Assembly!Y$17+$BM233*Assembly!Y$18+$BN233*Assembly!Y$19+$BO233*Assembly!Y$20+$BP233*Assembly!Y$21+$BQ233*Assembly!Y$22+$BR233*Assembly!Y$23+$BS233*Assembly!Y$24</f>
        <v>#VALUE!</v>
      </c>
      <c r="CC233" s="133" t="e">
        <f t="shared" si="8"/>
        <v>#VALUE!</v>
      </c>
      <c r="CD233" s="130" t="e">
        <f t="shared" si="9"/>
        <v>#VALUE!</v>
      </c>
      <c r="CE233" s="183" t="e">
        <f>$AY233*Assembly!AC$4+$AZ233*Assembly!AC$5+$BA233*Assembly!AC$6+$BB233*Assembly!AC$7+$BC233*Assembly!AC$8+$BD233*Assembly!AC$9+$BE233*Assembly!AC$10+$BF233*Assembly!AC$11+$BG233*Assembly!AC$12+$BH233*Assembly!AC$13+$BI233*Assembly!AC$14+$BJ233*Assembly!AC$15+$BK233*Assembly!AC$16+$BL233*Assembly!AC$17+$BM233*Assembly!AC$18+$BN233*Assembly!AC$19+$BO233*Assembly!AC$20+$BP233*Assembly!AC$21+$BQ233*Assembly!AC$22+$BR233*Assembly!AC$23+$BS233*Assembly!AC$24</f>
        <v>#VALUE!</v>
      </c>
      <c r="CF233" s="145" t="e">
        <f>$AY233*Assembly!M$4+$AZ233*Assembly!M$5+$BA233*Assembly!M$6+$BB233*Assembly!M$7+$BC233*Assembly!M$8+$BD233*Assembly!M$9+$BE233*Assembly!M$10+$BF233*Assembly!M$11+$BG233*Assembly!M$12+$BH233*Assembly!M$13+$BI233*Assembly!M$14+$BJ233*Assembly!M$15+$BK233*Assembly!M$16+$BL233*Assembly!M$17+$BM233*Assembly!M$18+$BN233*Assembly!M$19+$BO233*Assembly!M$20+$BP233*Assembly!M$21+$BQ233*Assembly!M$22+$BR233*Assembly!M$23+$BS233*Assembly!M$24</f>
        <v>#VALUE!</v>
      </c>
      <c r="CG233" s="145" t="e">
        <f>$AY233*Assembly!N$4+$AZ233*Assembly!N$5+$BA233*Assembly!N$6+$BB233*Assembly!N$7+$BC233*Assembly!N$8+$BD233*Assembly!N$9+$BE233*Assembly!N$10+$BF233*Assembly!N$11+$BG233*Assembly!N$12+$BH233*Assembly!N$13+$BI233*Assembly!N$14+$BJ233*Assembly!N$15+$BK233*Assembly!N$16+$BL233*Assembly!N$17+$BM233*Assembly!N$18+$BN233*Assembly!N$19+$BO233*Assembly!N$20+$BP233*Assembly!N$21+$BQ233*Assembly!N$22+$BR233*Assembly!N$23+$BS233*Assembly!N$24</f>
        <v>#VALUE!</v>
      </c>
      <c r="CH233" s="145" t="e">
        <f>$AY233*Assembly!O$4+$AZ233*Assembly!O$5+$BA233*Assembly!O$6+$BB233*Assembly!O$7+$BC233*Assembly!O$8+$BD233*Assembly!O$9+$BE233*Assembly!O$10+$BF233*Assembly!O$11+$BG233*Assembly!O$12+$BH233*Assembly!O$13+$BI233*Assembly!O$14+$BJ233*Assembly!O$15+$BK233*Assembly!O$16+$BL233*Assembly!O$17+$BM233*Assembly!O$18+$BN233*Assembly!O$19+$BO233*Assembly!O$20+$BP233*Assembly!O$21+$BQ233*Assembly!O$22+$BR233*Assembly!O$23+$BS233*Assembly!O$24</f>
        <v>#VALUE!</v>
      </c>
      <c r="CI233" s="140" t="e">
        <f>$AY233*Assembly!P$4+$AZ233*Assembly!P$5+$BA233*Assembly!P$6+$BB233*Assembly!P$7+$BC233*Assembly!P$8+$BD233*Assembly!P$9+$BE233*Assembly!P$10+$BF233*Assembly!P$11+$BG233*Assembly!P$12+$BH233*Assembly!P$13+$BI233*Assembly!P$14+$BJ233*Assembly!P$15+$BK233*Assembly!P$16+$BL233*Assembly!P$17+$BM233*Assembly!P$18+$BN233*Assembly!P$19+$BO233*Assembly!P$20+$BP233*Assembly!P$21+$BQ233*Assembly!P$22+$BR233*Assembly!P$23+$BS233*Assembly!P$24</f>
        <v>#VALUE!</v>
      </c>
      <c r="CJ233" s="140" t="e">
        <f>$AY233*Assembly!Q$4+$AZ233*Assembly!Q$5+$BA233*Assembly!Q$6+$BB233*Assembly!Q$7+$BC233*Assembly!Q$8+$BD233*Assembly!Q$9+$BE233*Assembly!Q$10+$BF233*Assembly!Q$11+$BG233*Assembly!Q$12+$BH233*Assembly!Q$13+$BI233*Assembly!Q$14+$BJ233*Assembly!Q$15+$BK233*Assembly!Q$16+$BL233*Assembly!Q$17+$BM233*Assembly!Q$18+$BN233*Assembly!Q$19+$BO233*Assembly!Q$20+$BP233*Assembly!Q$21+$BQ233*Assembly!Q$22+$BR233*Assembly!Q$23+$BS233*Assembly!Q$24</f>
        <v>#VALUE!</v>
      </c>
      <c r="CK233" s="145" t="e">
        <f>$AY233*Assembly!R$4+$AZ233*Assembly!R$5+$BA233*Assembly!R$6+$BB233*Assembly!R$7+$BC233*Assembly!R$8+$BD233*Assembly!R$9+$BE233*Assembly!R$10+$BF233*Assembly!R$11+$BG233*Assembly!R$12+$BH233*Assembly!R$13+$BI233*Assembly!R$14+$BJ233*Assembly!R$15+$BK233*Assembly!R$16+$BL233*Assembly!R$17+$BM233*Assembly!R$18+$BN233*Assembly!R$19+$BO233*Assembly!R$20+$BP233*Assembly!R$21+$BQ233*Assembly!R$22+$BR233*Assembly!R$23+$BS233*Assembly!R$24</f>
        <v>#VALUE!</v>
      </c>
      <c r="CL233" s="140" t="e">
        <f>$AY233*Assembly!S$4+$AZ233*Assembly!S$5+$BA233*Assembly!S$6+$BB233*Assembly!S$7+$BC233*Assembly!S$8+$BD233*Assembly!S$9+$BE233*Assembly!S$10+$BF233*Assembly!S$11+$BG233*Assembly!S$12+$BH233*Assembly!S$13+$BI233*Assembly!S$14+$BJ233*Assembly!S$15+$BK233*Assembly!S$16+$BL233*Assembly!S$17+$BM233*Assembly!S$18+$BN233*Assembly!S$19+$BO233*Assembly!S$20+$BP233*Assembly!S$21+$BQ233*Assembly!S$22+$BR233*Assembly!S$23+$BS233*Assembly!S$24</f>
        <v>#VALUE!</v>
      </c>
      <c r="CM233" s="140" t="e">
        <f>$AY233*Assembly!T$4+$AZ233*Assembly!T$5+$BA233*Assembly!T$6+$BB233*Assembly!T$7+$BC233*Assembly!T$8+$BD233*Assembly!T$9+$BE233*Assembly!T$10+$BF233*Assembly!T$11+$BG233*Assembly!T$12+$BH233*Assembly!T$13+$BI233*Assembly!T$14+$BJ233*Assembly!T$15+$BK233*Assembly!T$16+$BL233*Assembly!T$17+$BM233*Assembly!T$18+$BN233*Assembly!T$19+$BO233*Assembly!T$20+$BP233*Assembly!T$21+$BQ233*Assembly!T$22+$BR233*Assembly!T$23+$BS233*Assembly!T$24</f>
        <v>#VALUE!</v>
      </c>
      <c r="CN233" s="140" t="e">
        <f>$AY233*Assembly!U$4+$AZ233*Assembly!U$5+$BA233*Assembly!U$6+$BB233*Assembly!U$7+$BC233*Assembly!U$8+$BD233*Assembly!U$9+$BE233*Assembly!U$10+$BF233*Assembly!U$11+$BG233*Assembly!U$12+$BH233*Assembly!U$13+$BI233*Assembly!U$14+$BJ233*Assembly!U$15+$BK233*Assembly!U$16+$BL233*Assembly!U$17+$BM233*Assembly!U$18+$BN233*Assembly!U$19+$BO233*Assembly!U$20+$BP233*Assembly!U$21+$BQ233*Assembly!U$22+$BR233*Assembly!U$23+$BS233*Assembly!U$24</f>
        <v>#VALUE!</v>
      </c>
      <c r="CO233" s="145" t="e">
        <f>$AY233*Assembly!V$4+$AZ233*Assembly!V$5+$BA233*Assembly!V$6+$BB233*Assembly!V$7+$BC233*Assembly!V$8+$BD233*Assembly!V$9+$BE233*Assembly!V$10+$BF233*Assembly!V$11+$BG233*Assembly!V$12+$BH233*Assembly!V$13+$BI233*Assembly!V$14+$BJ233*Assembly!V$15+$BK233*Assembly!V$16+$BL233*Assembly!V$17+$BM233*Assembly!V$18+$BN233*Assembly!V$19+$BO233*Assembly!V$20+$BP233*Assembly!V$21+$BQ233*Assembly!V$22+$BR233*Assembly!V$23+$BS233*Assembly!V$24</f>
        <v>#VALUE!</v>
      </c>
      <c r="CP233" s="145" t="e">
        <f>CF233*Refining!$F$3</f>
        <v>#VALUE!</v>
      </c>
      <c r="CQ233" s="145" t="e">
        <f>CG233*Refining!$F$4</f>
        <v>#VALUE!</v>
      </c>
      <c r="CR233" s="145" t="e">
        <f>CH233*Refining!$F$5</f>
        <v>#VALUE!</v>
      </c>
      <c r="CS233" s="145" t="e">
        <f>CI233*Refining!$F$6</f>
        <v>#VALUE!</v>
      </c>
      <c r="CT233" s="145" t="e">
        <f>CJ233*Refining!$F$7</f>
        <v>#VALUE!</v>
      </c>
      <c r="CU233" s="145" t="e">
        <f>CK233*Refining!$F$8</f>
        <v>#VALUE!</v>
      </c>
      <c r="CV233" s="145" t="e">
        <f>CL233*Refining!$F$9</f>
        <v>#VALUE!</v>
      </c>
      <c r="CW233" s="145" t="e">
        <f>CM233*Refining!$F$10</f>
        <v>#VALUE!</v>
      </c>
      <c r="CX233" s="145" t="e">
        <f>CN233*Refining!$F$11</f>
        <v>#VALUE!</v>
      </c>
      <c r="CY233" s="145" t="e">
        <f>CO233*Refining!$F$12</f>
        <v>#VALUE!</v>
      </c>
      <c r="CZ233" s="185" t="e">
        <f t="shared" ref="CZ233:DS233" si="940">IF(CF233 = 0, "", CF233)</f>
        <v>#VALUE!</v>
      </c>
      <c r="DA233" s="189" t="e">
        <f t="shared" si="940"/>
        <v>#VALUE!</v>
      </c>
      <c r="DB233" s="189" t="e">
        <f t="shared" si="940"/>
        <v>#VALUE!</v>
      </c>
      <c r="DC233" s="186" t="e">
        <f t="shared" si="940"/>
        <v>#VALUE!</v>
      </c>
      <c r="DD233" s="186" t="e">
        <f t="shared" si="940"/>
        <v>#VALUE!</v>
      </c>
      <c r="DE233" s="186" t="e">
        <f t="shared" si="940"/>
        <v>#VALUE!</v>
      </c>
      <c r="DF233" s="186" t="e">
        <f t="shared" si="940"/>
        <v>#VALUE!</v>
      </c>
      <c r="DG233" s="186" t="e">
        <f t="shared" si="940"/>
        <v>#VALUE!</v>
      </c>
      <c r="DH233" s="186" t="e">
        <f t="shared" si="940"/>
        <v>#VALUE!</v>
      </c>
      <c r="DI233" s="187" t="e">
        <f t="shared" si="940"/>
        <v>#VALUE!</v>
      </c>
      <c r="DJ233" s="185" t="e">
        <f t="shared" si="940"/>
        <v>#VALUE!</v>
      </c>
      <c r="DK233" s="189" t="e">
        <f t="shared" si="940"/>
        <v>#VALUE!</v>
      </c>
      <c r="DL233" s="189" t="e">
        <f t="shared" si="940"/>
        <v>#VALUE!</v>
      </c>
      <c r="DM233" s="186" t="e">
        <f t="shared" si="940"/>
        <v>#VALUE!</v>
      </c>
      <c r="DN233" s="211" t="e">
        <f t="shared" si="940"/>
        <v>#VALUE!</v>
      </c>
      <c r="DO233" s="186" t="e">
        <f t="shared" si="940"/>
        <v>#VALUE!</v>
      </c>
      <c r="DP233" s="186" t="e">
        <f t="shared" si="940"/>
        <v>#VALUE!</v>
      </c>
      <c r="DQ233" s="186" t="e">
        <f t="shared" si="940"/>
        <v>#VALUE!</v>
      </c>
      <c r="DR233" s="186" t="e">
        <f t="shared" si="940"/>
        <v>#VALUE!</v>
      </c>
      <c r="DS233" s="187" t="e">
        <f t="shared" si="940"/>
        <v>#VALUE!</v>
      </c>
      <c r="DT233" s="185" t="e">
        <f t="shared" si="11"/>
        <v>#VALUE!</v>
      </c>
      <c r="DU233" s="189" t="e">
        <f t="shared" si="12"/>
        <v>#VALUE!</v>
      </c>
      <c r="DV233" s="133" t="e">
        <f>CZ233*'Ores &amp; Ingots'!$C$3+DA233*'Ores &amp; Ingots'!$C$4+DB233*'Ores &amp; Ingots'!$C$5+DC233*'Ores &amp; Ingots'!$C$6+DD233*'Ores &amp; Ingots'!$C$7+DE233*'Ores &amp; Ingots'!$C$8+DF233*'Ores &amp; Ingots'!$C$9+DG233*'Ores &amp; Ingots'!$C$10+DH233*'Ores &amp; Ingots'!$C$11+DI233*'Ores &amp; Ingots'!$C$12</f>
        <v>#VALUE!</v>
      </c>
      <c r="DW233" s="133" t="e">
        <f>DJ233*'Ores &amp; Ingots'!$B$3+DK233*'Ores &amp; Ingots'!$B$4+DL233*'Ores &amp; Ingots'!$B$5+DM233*'Ores &amp; Ingots'!$B$6+DN233*'Ores &amp; Ingots'!$B$7+DO233*'Ores &amp; Ingots'!$B$8+DP233*'Ores &amp; Ingots'!$B$9+DQ233*'Ores &amp; Ingots'!$B$10+DR233*'Ores &amp; Ingots'!$B$11+DS233*'Ores &amp; Ingots'!$B$12</f>
        <v>#VALUE!</v>
      </c>
      <c r="DX233" s="189" t="e">
        <f>CZ233*Refining!$G$3+DA233*Refining!$G$4+DB233*Refining!$G$5+DC233*Refining!$G$6+DD233*Refining!$G$7+DE233*Refining!$G$8+DF233*Refining!$G$9+DG233*Refining!$G$10+DH233*Refining!$G$11+DI233*Refining!$G$12</f>
        <v>#VALUE!</v>
      </c>
      <c r="DY233" s="189" t="e">
        <f t="shared" si="13"/>
        <v>#VALUE!</v>
      </c>
      <c r="DZ233" s="192" t="e">
        <f t="shared" si="14"/>
        <v>#VALUE!</v>
      </c>
      <c r="EA233" s="185" t="e">
        <f t="shared" si="15"/>
        <v>#VALUE!</v>
      </c>
      <c r="EB233" s="194" t="e">
        <f t="shared" ref="EB233:EC233" si="941">EA233/60</f>
        <v>#VALUE!</v>
      </c>
      <c r="EC233" s="194" t="e">
        <f t="shared" si="941"/>
        <v>#VALUE!</v>
      </c>
      <c r="ED233" s="185" t="e">
        <f t="shared" si="17"/>
        <v>#VALUE!</v>
      </c>
      <c r="EE233" s="194" t="e">
        <f t="shared" ref="EE233:EF233" si="942">ED233/1000</f>
        <v>#VALUE!</v>
      </c>
      <c r="EF233" s="196" t="e">
        <f t="shared" si="942"/>
        <v>#VALUE!</v>
      </c>
      <c r="EG233" s="130" t="e">
        <f t="shared" si="19"/>
        <v>#VALUE!</v>
      </c>
      <c r="EH233" s="132" t="e">
        <f t="shared" si="20"/>
        <v>#VALUE!</v>
      </c>
      <c r="EI233" s="133" t="s">
        <v>28</v>
      </c>
    </row>
    <row r="234" spans="1:139" ht="12.75" x14ac:dyDescent="0.2">
      <c r="A234" s="865"/>
      <c r="B234" s="228" t="s">
        <v>433</v>
      </c>
      <c r="C234" s="216" t="s">
        <v>156</v>
      </c>
      <c r="D234" s="216">
        <v>1</v>
      </c>
      <c r="E234" s="216">
        <v>1</v>
      </c>
      <c r="F234" s="216">
        <v>1</v>
      </c>
      <c r="G234" s="229">
        <f t="shared" si="0"/>
        <v>15.625</v>
      </c>
      <c r="H234" s="230">
        <v>8</v>
      </c>
      <c r="I234" s="230">
        <v>20</v>
      </c>
      <c r="J234" s="230">
        <f>H234/Main!$D$9</f>
        <v>1.6</v>
      </c>
      <c r="K234" s="230">
        <f>I234/Main!$D$10</f>
        <v>10</v>
      </c>
      <c r="L234" s="230">
        <f t="shared" si="1"/>
        <v>6.25</v>
      </c>
      <c r="M234" s="230">
        <v>1</v>
      </c>
      <c r="N234" s="233"/>
      <c r="O234" s="233"/>
      <c r="P234" s="233"/>
      <c r="Q234" s="232"/>
      <c r="R234" s="233"/>
      <c r="S234" s="234"/>
      <c r="T234" s="234"/>
      <c r="U234" s="233"/>
      <c r="V234" s="233"/>
      <c r="W234" s="234"/>
      <c r="X234" s="234"/>
      <c r="Y234" s="233"/>
      <c r="Z234" s="233"/>
      <c r="AA234" s="233"/>
      <c r="AB234" s="233"/>
      <c r="AC234" s="419" t="s">
        <v>28</v>
      </c>
      <c r="AD234" s="227">
        <v>94</v>
      </c>
      <c r="AE234" s="226">
        <v>0</v>
      </c>
      <c r="AF234" s="226">
        <v>0</v>
      </c>
      <c r="AG234" s="226">
        <v>0</v>
      </c>
      <c r="AH234" s="226">
        <v>0</v>
      </c>
      <c r="AI234" s="226">
        <v>0</v>
      </c>
      <c r="AJ234" s="226">
        <v>0</v>
      </c>
      <c r="AK234" s="226">
        <v>0</v>
      </c>
      <c r="AL234" s="226">
        <v>0</v>
      </c>
      <c r="AM234" s="226">
        <v>0</v>
      </c>
      <c r="AN234" s="226">
        <v>0</v>
      </c>
      <c r="AO234" s="226">
        <v>25</v>
      </c>
      <c r="AP234" s="226">
        <v>0</v>
      </c>
      <c r="AQ234" s="226">
        <v>0</v>
      </c>
      <c r="AR234" s="226">
        <v>0</v>
      </c>
      <c r="AS234" s="226">
        <v>0</v>
      </c>
      <c r="AT234" s="226">
        <v>0</v>
      </c>
      <c r="AU234" s="226">
        <v>0</v>
      </c>
      <c r="AV234" s="226">
        <v>0</v>
      </c>
      <c r="AW234" s="226">
        <v>0</v>
      </c>
      <c r="AX234" s="226">
        <v>0</v>
      </c>
      <c r="AY234" s="407">
        <f t="shared" ref="AY234:BS234" si="943">IF(AD234 = 0, "", AD234)</f>
        <v>94</v>
      </c>
      <c r="AZ234" s="216" t="str">
        <f t="shared" si="943"/>
        <v/>
      </c>
      <c r="BA234" s="216" t="str">
        <f t="shared" si="943"/>
        <v/>
      </c>
      <c r="BB234" s="216" t="str">
        <f t="shared" si="943"/>
        <v/>
      </c>
      <c r="BC234" s="216" t="str">
        <f t="shared" si="943"/>
        <v/>
      </c>
      <c r="BD234" s="216" t="str">
        <f t="shared" si="943"/>
        <v/>
      </c>
      <c r="BE234" s="216" t="str">
        <f t="shared" si="943"/>
        <v/>
      </c>
      <c r="BF234" s="216" t="str">
        <f t="shared" si="943"/>
        <v/>
      </c>
      <c r="BG234" s="216" t="str">
        <f t="shared" si="943"/>
        <v/>
      </c>
      <c r="BH234" s="216" t="str">
        <f t="shared" si="943"/>
        <v/>
      </c>
      <c r="BI234" s="216" t="str">
        <f t="shared" si="943"/>
        <v/>
      </c>
      <c r="BJ234" s="226">
        <f t="shared" si="943"/>
        <v>25</v>
      </c>
      <c r="BK234" s="216" t="str">
        <f t="shared" si="943"/>
        <v/>
      </c>
      <c r="BL234" s="216" t="str">
        <f t="shared" si="943"/>
        <v/>
      </c>
      <c r="BM234" s="216" t="str">
        <f t="shared" si="943"/>
        <v/>
      </c>
      <c r="BN234" s="216" t="str">
        <f t="shared" si="943"/>
        <v/>
      </c>
      <c r="BO234" s="216" t="str">
        <f t="shared" si="943"/>
        <v/>
      </c>
      <c r="BP234" s="216" t="str">
        <f t="shared" si="943"/>
        <v/>
      </c>
      <c r="BQ234" s="216" t="str">
        <f t="shared" si="943"/>
        <v/>
      </c>
      <c r="BR234" s="216" t="str">
        <f t="shared" si="943"/>
        <v/>
      </c>
      <c r="BS234" s="231" t="str">
        <f t="shared" si="943"/>
        <v/>
      </c>
      <c r="BT234" s="225" t="e">
        <f>$AY234*Assembly!Z$4+$AZ234*Assembly!Z$5+$BA234*Assembly!Z$6+$BB234*Assembly!Z$7+$BC234*Assembly!Z$8+$BD234*Assembly!Z$9+$BE234*Assembly!Z$10+$BF234*Assembly!Z$11+$BG234*Assembly!Z$12+$BH234*Assembly!Z$13+$BI234*Assembly!Z$14+$BJ234*Assembly!Z$15+$BK234*Assembly!Z$16+$BL234*Assembly!Z$17+$BM234*Assembly!Z$18+$BN234*Assembly!Z$19+$BO234*Assembly!Z$20+$BP234*Assembly!Z$21+$BQ234*Assembly!Z$22+$BR234*Assembly!Z$23+$BS234*Assembly!Z$24</f>
        <v>#VALUE!</v>
      </c>
      <c r="BU234" s="226" t="e">
        <f t="shared" si="3"/>
        <v>#VALUE!</v>
      </c>
      <c r="BV234" s="226"/>
      <c r="BW234" s="226" t="e">
        <f>$AY234*Assembly!AD$4+$AZ234*Assembly!AD$5+$BA234*Assembly!AD$6+$BB234*Assembly!AD$7+$BC234*Assembly!AD$8+$BD234*Assembly!AD$9+$BE234*Assembly!AD$10+$BF234*Assembly!AD$11+$BG234*Assembly!AD$12+$BH234*Assembly!AD$13+$BI234*Assembly!AD$14+$BJ234*Assembly!AD$15+$BK234*Assembly!AD$16+$BL234*Assembly!AD$17+$BM234*Assembly!AD$18+$BN234*Assembly!AD$19+$BO234*Assembly!AD$20+$BP234*Assembly!AD$21+$BQ234*Assembly!AD$22+$BR234*Assembly!AD$23+$BS234*Assembly!AD$24</f>
        <v>#VALUE!</v>
      </c>
      <c r="BX234" s="236" t="e">
        <f t="shared" si="4"/>
        <v>#VALUE!</v>
      </c>
      <c r="BY234" s="237" t="e">
        <f t="shared" si="5"/>
        <v>#VALUE!</v>
      </c>
      <c r="BZ234" s="238" t="e">
        <f t="shared" si="6"/>
        <v>#VALUE!</v>
      </c>
      <c r="CA234" s="237" t="e">
        <f t="shared" si="7"/>
        <v>#VALUE!</v>
      </c>
      <c r="CB234" s="226" t="e">
        <f>$AY234*Assembly!Y$4+$AZ234*Assembly!Y$5+$BA234*Assembly!Y$6+$BB234*Assembly!Y$7+$BC234*Assembly!Y$8+$BD234*Assembly!Y$9+$BE234*Assembly!Y$10+$BF234*Assembly!Y$11+$BG234*Assembly!Y$12+$BH234*Assembly!Y$13+$BI234*Assembly!Y$14+$BJ234*Assembly!Y$15+$BK234*Assembly!Y$16+$BL234*Assembly!Y$17+$BM234*Assembly!Y$18+$BN234*Assembly!Y$19+$BO234*Assembly!Y$20+$BP234*Assembly!Y$21+$BQ234*Assembly!Y$22+$BR234*Assembly!Y$23+$BS234*Assembly!Y$24</f>
        <v>#VALUE!</v>
      </c>
      <c r="CC234" s="226" t="e">
        <f t="shared" si="8"/>
        <v>#VALUE!</v>
      </c>
      <c r="CD234" s="239" t="e">
        <f t="shared" si="9"/>
        <v>#VALUE!</v>
      </c>
      <c r="CE234" s="240" t="e">
        <f>$AY234*Assembly!AC$4+$AZ234*Assembly!AC$5+$BA234*Assembly!AC$6+$BB234*Assembly!AC$7+$BC234*Assembly!AC$8+$BD234*Assembly!AC$9+$BE234*Assembly!AC$10+$BF234*Assembly!AC$11+$BG234*Assembly!AC$12+$BH234*Assembly!AC$13+$BI234*Assembly!AC$14+$BJ234*Assembly!AC$15+$BK234*Assembly!AC$16+$BL234*Assembly!AC$17+$BM234*Assembly!AC$18+$BN234*Assembly!AC$19+$BO234*Assembly!AC$20+$BP234*Assembly!AC$21+$BQ234*Assembly!AC$22+$BR234*Assembly!AC$23+$BS234*Assembly!AC$24</f>
        <v>#VALUE!</v>
      </c>
      <c r="CF234" s="232" t="e">
        <f>$AY234*Assembly!M$4+$AZ234*Assembly!M$5+$BA234*Assembly!M$6+$BB234*Assembly!M$7+$BC234*Assembly!M$8+$BD234*Assembly!M$9+$BE234*Assembly!M$10+$BF234*Assembly!M$11+$BG234*Assembly!M$12+$BH234*Assembly!M$13+$BI234*Assembly!M$14+$BJ234*Assembly!M$15+$BK234*Assembly!M$16+$BL234*Assembly!M$17+$BM234*Assembly!M$18+$BN234*Assembly!M$19+$BO234*Assembly!M$20+$BP234*Assembly!M$21+$BQ234*Assembly!M$22+$BR234*Assembly!M$23+$BS234*Assembly!M$24</f>
        <v>#VALUE!</v>
      </c>
      <c r="CG234" s="232" t="e">
        <f>$AY234*Assembly!N$4+$AZ234*Assembly!N$5+$BA234*Assembly!N$6+$BB234*Assembly!N$7+$BC234*Assembly!N$8+$BD234*Assembly!N$9+$BE234*Assembly!N$10+$BF234*Assembly!N$11+$BG234*Assembly!N$12+$BH234*Assembly!N$13+$BI234*Assembly!N$14+$BJ234*Assembly!N$15+$BK234*Assembly!N$16+$BL234*Assembly!N$17+$BM234*Assembly!N$18+$BN234*Assembly!N$19+$BO234*Assembly!N$20+$BP234*Assembly!N$21+$BQ234*Assembly!N$22+$BR234*Assembly!N$23+$BS234*Assembly!N$24</f>
        <v>#VALUE!</v>
      </c>
      <c r="CH234" s="232" t="e">
        <f>$AY234*Assembly!O$4+$AZ234*Assembly!O$5+$BA234*Assembly!O$6+$BB234*Assembly!O$7+$BC234*Assembly!O$8+$BD234*Assembly!O$9+$BE234*Assembly!O$10+$BF234*Assembly!O$11+$BG234*Assembly!O$12+$BH234*Assembly!O$13+$BI234*Assembly!O$14+$BJ234*Assembly!O$15+$BK234*Assembly!O$16+$BL234*Assembly!O$17+$BM234*Assembly!O$18+$BN234*Assembly!O$19+$BO234*Assembly!O$20+$BP234*Assembly!O$21+$BQ234*Assembly!O$22+$BR234*Assembly!O$23+$BS234*Assembly!O$24</f>
        <v>#VALUE!</v>
      </c>
      <c r="CI234" s="230" t="e">
        <f>$AY234*Assembly!P$4+$AZ234*Assembly!P$5+$BA234*Assembly!P$6+$BB234*Assembly!P$7+$BC234*Assembly!P$8+$BD234*Assembly!P$9+$BE234*Assembly!P$10+$BF234*Assembly!P$11+$BG234*Assembly!P$12+$BH234*Assembly!P$13+$BI234*Assembly!P$14+$BJ234*Assembly!P$15+$BK234*Assembly!P$16+$BL234*Assembly!P$17+$BM234*Assembly!P$18+$BN234*Assembly!P$19+$BO234*Assembly!P$20+$BP234*Assembly!P$21+$BQ234*Assembly!P$22+$BR234*Assembly!P$23+$BS234*Assembly!P$24</f>
        <v>#VALUE!</v>
      </c>
      <c r="CJ234" s="230" t="e">
        <f>$AY234*Assembly!Q$4+$AZ234*Assembly!Q$5+$BA234*Assembly!Q$6+$BB234*Assembly!Q$7+$BC234*Assembly!Q$8+$BD234*Assembly!Q$9+$BE234*Assembly!Q$10+$BF234*Assembly!Q$11+$BG234*Assembly!Q$12+$BH234*Assembly!Q$13+$BI234*Assembly!Q$14+$BJ234*Assembly!Q$15+$BK234*Assembly!Q$16+$BL234*Assembly!Q$17+$BM234*Assembly!Q$18+$BN234*Assembly!Q$19+$BO234*Assembly!Q$20+$BP234*Assembly!Q$21+$BQ234*Assembly!Q$22+$BR234*Assembly!Q$23+$BS234*Assembly!Q$24</f>
        <v>#VALUE!</v>
      </c>
      <c r="CK234" s="232" t="e">
        <f>$AY234*Assembly!R$4+$AZ234*Assembly!R$5+$BA234*Assembly!R$6+$BB234*Assembly!R$7+$BC234*Assembly!R$8+$BD234*Assembly!R$9+$BE234*Assembly!R$10+$BF234*Assembly!R$11+$BG234*Assembly!R$12+$BH234*Assembly!R$13+$BI234*Assembly!R$14+$BJ234*Assembly!R$15+$BK234*Assembly!R$16+$BL234*Assembly!R$17+$BM234*Assembly!R$18+$BN234*Assembly!R$19+$BO234*Assembly!R$20+$BP234*Assembly!R$21+$BQ234*Assembly!R$22+$BR234*Assembly!R$23+$BS234*Assembly!R$24</f>
        <v>#VALUE!</v>
      </c>
      <c r="CL234" s="230" t="e">
        <f>$AY234*Assembly!S$4+$AZ234*Assembly!S$5+$BA234*Assembly!S$6+$BB234*Assembly!S$7+$BC234*Assembly!S$8+$BD234*Assembly!S$9+$BE234*Assembly!S$10+$BF234*Assembly!S$11+$BG234*Assembly!S$12+$BH234*Assembly!S$13+$BI234*Assembly!S$14+$BJ234*Assembly!S$15+$BK234*Assembly!S$16+$BL234*Assembly!S$17+$BM234*Assembly!S$18+$BN234*Assembly!S$19+$BO234*Assembly!S$20+$BP234*Assembly!S$21+$BQ234*Assembly!S$22+$BR234*Assembly!S$23+$BS234*Assembly!S$24</f>
        <v>#VALUE!</v>
      </c>
      <c r="CM234" s="230" t="e">
        <f>$AY234*Assembly!T$4+$AZ234*Assembly!T$5+$BA234*Assembly!T$6+$BB234*Assembly!T$7+$BC234*Assembly!T$8+$BD234*Assembly!T$9+$BE234*Assembly!T$10+$BF234*Assembly!T$11+$BG234*Assembly!T$12+$BH234*Assembly!T$13+$BI234*Assembly!T$14+$BJ234*Assembly!T$15+$BK234*Assembly!T$16+$BL234*Assembly!T$17+$BM234*Assembly!T$18+$BN234*Assembly!T$19+$BO234*Assembly!T$20+$BP234*Assembly!T$21+$BQ234*Assembly!T$22+$BR234*Assembly!T$23+$BS234*Assembly!T$24</f>
        <v>#VALUE!</v>
      </c>
      <c r="CN234" s="230" t="e">
        <f>$AY234*Assembly!U$4+$AZ234*Assembly!U$5+$BA234*Assembly!U$6+$BB234*Assembly!U$7+$BC234*Assembly!U$8+$BD234*Assembly!U$9+$BE234*Assembly!U$10+$BF234*Assembly!U$11+$BG234*Assembly!U$12+$BH234*Assembly!U$13+$BI234*Assembly!U$14+$BJ234*Assembly!U$15+$BK234*Assembly!U$16+$BL234*Assembly!U$17+$BM234*Assembly!U$18+$BN234*Assembly!U$19+$BO234*Assembly!U$20+$BP234*Assembly!U$21+$BQ234*Assembly!U$22+$BR234*Assembly!U$23+$BS234*Assembly!U$24</f>
        <v>#VALUE!</v>
      </c>
      <c r="CO234" s="232" t="e">
        <f>$AY234*Assembly!V$4+$AZ234*Assembly!V$5+$BA234*Assembly!V$6+$BB234*Assembly!V$7+$BC234*Assembly!V$8+$BD234*Assembly!V$9+$BE234*Assembly!V$10+$BF234*Assembly!V$11+$BG234*Assembly!V$12+$BH234*Assembly!V$13+$BI234*Assembly!V$14+$BJ234*Assembly!V$15+$BK234*Assembly!V$16+$BL234*Assembly!V$17+$BM234*Assembly!V$18+$BN234*Assembly!V$19+$BO234*Assembly!V$20+$BP234*Assembly!V$21+$BQ234*Assembly!V$22+$BR234*Assembly!V$23+$BS234*Assembly!V$24</f>
        <v>#VALUE!</v>
      </c>
      <c r="CP234" s="232" t="e">
        <f>CF234*Refining!$F$3</f>
        <v>#VALUE!</v>
      </c>
      <c r="CQ234" s="232" t="e">
        <f>CG234*Refining!$F$4</f>
        <v>#VALUE!</v>
      </c>
      <c r="CR234" s="232" t="e">
        <f>CH234*Refining!$F$5</f>
        <v>#VALUE!</v>
      </c>
      <c r="CS234" s="232" t="e">
        <f>CI234*Refining!$F$6</f>
        <v>#VALUE!</v>
      </c>
      <c r="CT234" s="232" t="e">
        <f>CJ234*Refining!$F$7</f>
        <v>#VALUE!</v>
      </c>
      <c r="CU234" s="232" t="e">
        <f>CK234*Refining!$F$8</f>
        <v>#VALUE!</v>
      </c>
      <c r="CV234" s="232" t="e">
        <f>CL234*Refining!$F$9</f>
        <v>#VALUE!</v>
      </c>
      <c r="CW234" s="232" t="e">
        <f>CM234*Refining!$F$10</f>
        <v>#VALUE!</v>
      </c>
      <c r="CX234" s="232" t="e">
        <f>CN234*Refining!$F$11</f>
        <v>#VALUE!</v>
      </c>
      <c r="CY234" s="232" t="e">
        <f>CO234*Refining!$F$12</f>
        <v>#VALUE!</v>
      </c>
      <c r="CZ234" s="243" t="e">
        <f t="shared" ref="CZ234:DS234" si="944">IF(CF234 = 0, "", CF234)</f>
        <v>#VALUE!</v>
      </c>
      <c r="DA234" s="245" t="e">
        <f t="shared" si="944"/>
        <v>#VALUE!</v>
      </c>
      <c r="DB234" s="245" t="e">
        <f t="shared" si="944"/>
        <v>#VALUE!</v>
      </c>
      <c r="DC234" s="246" t="e">
        <f t="shared" si="944"/>
        <v>#VALUE!</v>
      </c>
      <c r="DD234" s="246" t="e">
        <f t="shared" si="944"/>
        <v>#VALUE!</v>
      </c>
      <c r="DE234" s="246" t="e">
        <f t="shared" si="944"/>
        <v>#VALUE!</v>
      </c>
      <c r="DF234" s="246" t="e">
        <f t="shared" si="944"/>
        <v>#VALUE!</v>
      </c>
      <c r="DG234" s="246" t="e">
        <f t="shared" si="944"/>
        <v>#VALUE!</v>
      </c>
      <c r="DH234" s="246" t="e">
        <f t="shared" si="944"/>
        <v>#VALUE!</v>
      </c>
      <c r="DI234" s="251" t="e">
        <f t="shared" si="944"/>
        <v>#VALUE!</v>
      </c>
      <c r="DJ234" s="243" t="e">
        <f t="shared" si="944"/>
        <v>#VALUE!</v>
      </c>
      <c r="DK234" s="245" t="e">
        <f t="shared" si="944"/>
        <v>#VALUE!</v>
      </c>
      <c r="DL234" s="245" t="e">
        <f t="shared" si="944"/>
        <v>#VALUE!</v>
      </c>
      <c r="DM234" s="246" t="e">
        <f t="shared" si="944"/>
        <v>#VALUE!</v>
      </c>
      <c r="DN234" s="254" t="e">
        <f t="shared" si="944"/>
        <v>#VALUE!</v>
      </c>
      <c r="DO234" s="246" t="e">
        <f t="shared" si="944"/>
        <v>#VALUE!</v>
      </c>
      <c r="DP234" s="246" t="e">
        <f t="shared" si="944"/>
        <v>#VALUE!</v>
      </c>
      <c r="DQ234" s="246" t="e">
        <f t="shared" si="944"/>
        <v>#VALUE!</v>
      </c>
      <c r="DR234" s="246" t="e">
        <f t="shared" si="944"/>
        <v>#VALUE!</v>
      </c>
      <c r="DS234" s="251" t="e">
        <f t="shared" si="944"/>
        <v>#VALUE!</v>
      </c>
      <c r="DT234" s="243" t="e">
        <f t="shared" si="11"/>
        <v>#VALUE!</v>
      </c>
      <c r="DU234" s="245" t="e">
        <f t="shared" si="12"/>
        <v>#VALUE!</v>
      </c>
      <c r="DV234" s="226" t="e">
        <f>CZ234*'Ores &amp; Ingots'!$C$3+DA234*'Ores &amp; Ingots'!$C$4+DB234*'Ores &amp; Ingots'!$C$5+DC234*'Ores &amp; Ingots'!$C$6+DD234*'Ores &amp; Ingots'!$C$7+DE234*'Ores &amp; Ingots'!$C$8+DF234*'Ores &amp; Ingots'!$C$9+DG234*'Ores &amp; Ingots'!$C$10+DH234*'Ores &amp; Ingots'!$C$11+DI234*'Ores &amp; Ingots'!$C$12</f>
        <v>#VALUE!</v>
      </c>
      <c r="DW234" s="226" t="e">
        <f>DJ234*'Ores &amp; Ingots'!$B$3+DK234*'Ores &amp; Ingots'!$B$4+DL234*'Ores &amp; Ingots'!$B$5+DM234*'Ores &amp; Ingots'!$B$6+DN234*'Ores &amp; Ingots'!$B$7+DO234*'Ores &amp; Ingots'!$B$8+DP234*'Ores &amp; Ingots'!$B$9+DQ234*'Ores &amp; Ingots'!$B$10+DR234*'Ores &amp; Ingots'!$B$11+DS234*'Ores &amp; Ingots'!$B$12</f>
        <v>#VALUE!</v>
      </c>
      <c r="DX234" s="245" t="e">
        <f>CZ234*Refining!$G$3+DA234*Refining!$G$4+DB234*Refining!$G$5+DC234*Refining!$G$6+DD234*Refining!$G$7+DE234*Refining!$G$8+DF234*Refining!$G$9+DG234*Refining!$G$10+DH234*Refining!$G$11+DI234*Refining!$G$12</f>
        <v>#VALUE!</v>
      </c>
      <c r="DY234" s="189" t="e">
        <f t="shared" si="13"/>
        <v>#VALUE!</v>
      </c>
      <c r="DZ234" s="260" t="e">
        <f t="shared" si="14"/>
        <v>#VALUE!</v>
      </c>
      <c r="EA234" s="243" t="e">
        <f t="shared" si="15"/>
        <v>#VALUE!</v>
      </c>
      <c r="EB234" s="262" t="e">
        <f t="shared" ref="EB234:EC234" si="945">EA234/60</f>
        <v>#VALUE!</v>
      </c>
      <c r="EC234" s="262" t="e">
        <f t="shared" si="945"/>
        <v>#VALUE!</v>
      </c>
      <c r="ED234" s="243" t="e">
        <f t="shared" si="17"/>
        <v>#VALUE!</v>
      </c>
      <c r="EE234" s="262" t="e">
        <f t="shared" ref="EE234:EF234" si="946">ED234/1000</f>
        <v>#VALUE!</v>
      </c>
      <c r="EF234" s="264" t="e">
        <f t="shared" si="946"/>
        <v>#VALUE!</v>
      </c>
      <c r="EG234" s="239" t="e">
        <f t="shared" si="19"/>
        <v>#VALUE!</v>
      </c>
      <c r="EH234" s="266" t="e">
        <f t="shared" si="20"/>
        <v>#VALUE!</v>
      </c>
      <c r="EI234" s="133" t="s">
        <v>28</v>
      </c>
    </row>
    <row r="235" spans="1:139" ht="12.75" hidden="1" x14ac:dyDescent="0.2">
      <c r="A235" s="893" t="s">
        <v>434</v>
      </c>
      <c r="B235" s="55" t="s">
        <v>390</v>
      </c>
      <c r="C235" s="56" t="s">
        <v>155</v>
      </c>
      <c r="D235" s="56">
        <v>1</v>
      </c>
      <c r="E235" s="56">
        <v>1</v>
      </c>
      <c r="F235" s="56">
        <v>1</v>
      </c>
      <c r="G235" s="57">
        <f t="shared" si="0"/>
        <v>0.125</v>
      </c>
      <c r="H235" s="58">
        <v>3</v>
      </c>
      <c r="I235" s="58">
        <v>7.5</v>
      </c>
      <c r="J235" s="58">
        <f>H235/Main!$D$9</f>
        <v>0.6</v>
      </c>
      <c r="K235" s="58">
        <f>I235/Main!$D$10</f>
        <v>3.75</v>
      </c>
      <c r="L235" s="58">
        <f t="shared" si="1"/>
        <v>6.25</v>
      </c>
      <c r="M235" s="58">
        <v>0.32</v>
      </c>
      <c r="N235" s="60"/>
      <c r="O235" s="60"/>
      <c r="P235" s="60"/>
      <c r="Q235" s="62"/>
      <c r="R235" s="60"/>
      <c r="S235" s="63"/>
      <c r="T235" s="63"/>
      <c r="U235" s="60"/>
      <c r="V235" s="60"/>
      <c r="W235" s="63"/>
      <c r="X235" s="63"/>
      <c r="Y235" s="60"/>
      <c r="Z235" s="60"/>
      <c r="AA235" s="60"/>
      <c r="AB235" s="60"/>
      <c r="AC235" s="367"/>
      <c r="AD235" s="83">
        <v>1</v>
      </c>
      <c r="AE235" s="81">
        <v>0</v>
      </c>
      <c r="AF235" s="81">
        <v>0</v>
      </c>
      <c r="AG235" s="81">
        <v>0</v>
      </c>
      <c r="AH235" s="81">
        <v>0</v>
      </c>
      <c r="AI235" s="81">
        <v>0</v>
      </c>
      <c r="AJ235" s="81">
        <v>0</v>
      </c>
      <c r="AK235" s="81">
        <v>0</v>
      </c>
      <c r="AL235" s="81">
        <v>0</v>
      </c>
      <c r="AM235" s="81">
        <v>0</v>
      </c>
      <c r="AN235" s="81">
        <v>0</v>
      </c>
      <c r="AO235" s="81">
        <v>0</v>
      </c>
      <c r="AP235" s="81">
        <v>0</v>
      </c>
      <c r="AQ235" s="81">
        <v>0</v>
      </c>
      <c r="AR235" s="81">
        <v>0</v>
      </c>
      <c r="AS235" s="81">
        <v>0</v>
      </c>
      <c r="AT235" s="81">
        <v>0</v>
      </c>
      <c r="AU235" s="81">
        <v>0</v>
      </c>
      <c r="AV235" s="81">
        <v>0</v>
      </c>
      <c r="AW235" s="81">
        <v>0</v>
      </c>
      <c r="AX235" s="81">
        <v>0</v>
      </c>
      <c r="AY235" s="405">
        <f t="shared" ref="AY235:BS235" si="947">IF(AD235 = 0, "", AD235)</f>
        <v>1</v>
      </c>
      <c r="AZ235" s="56" t="str">
        <f t="shared" si="947"/>
        <v/>
      </c>
      <c r="BA235" s="56" t="str">
        <f t="shared" si="947"/>
        <v/>
      </c>
      <c r="BB235" s="56" t="str">
        <f t="shared" si="947"/>
        <v/>
      </c>
      <c r="BC235" s="56" t="str">
        <f t="shared" si="947"/>
        <v/>
      </c>
      <c r="BD235" s="56" t="str">
        <f t="shared" si="947"/>
        <v/>
      </c>
      <c r="BE235" s="56" t="str">
        <f t="shared" si="947"/>
        <v/>
      </c>
      <c r="BF235" s="56" t="str">
        <f t="shared" si="947"/>
        <v/>
      </c>
      <c r="BG235" s="56" t="str">
        <f t="shared" si="947"/>
        <v/>
      </c>
      <c r="BH235" s="56" t="str">
        <f t="shared" si="947"/>
        <v/>
      </c>
      <c r="BI235" s="56" t="str">
        <f t="shared" si="947"/>
        <v/>
      </c>
      <c r="BJ235" s="56" t="str">
        <f t="shared" si="947"/>
        <v/>
      </c>
      <c r="BK235" s="56" t="str">
        <f t="shared" si="947"/>
        <v/>
      </c>
      <c r="BL235" s="56" t="str">
        <f t="shared" si="947"/>
        <v/>
      </c>
      <c r="BM235" s="56" t="str">
        <f t="shared" si="947"/>
        <v/>
      </c>
      <c r="BN235" s="56" t="str">
        <f t="shared" si="947"/>
        <v/>
      </c>
      <c r="BO235" s="56" t="str">
        <f t="shared" si="947"/>
        <v/>
      </c>
      <c r="BP235" s="56" t="str">
        <f t="shared" si="947"/>
        <v/>
      </c>
      <c r="BQ235" s="56" t="str">
        <f t="shared" si="947"/>
        <v/>
      </c>
      <c r="BR235" s="56" t="str">
        <f t="shared" si="947"/>
        <v/>
      </c>
      <c r="BS235" s="85" t="str">
        <f t="shared" si="947"/>
        <v/>
      </c>
      <c r="BT235" s="93" t="e">
        <f>$AY235*Assembly!Z$4+$AZ235*Assembly!Z$5+$BA235*Assembly!Z$6+$BB235*Assembly!Z$7+$BC235*Assembly!Z$8+$BD235*Assembly!Z$9+$BE235*Assembly!Z$10+$BF235*Assembly!Z$11+$BG235*Assembly!Z$12+$BH235*Assembly!Z$13+$BI235*Assembly!Z$14+$BJ235*Assembly!Z$15+$BK235*Assembly!Z$16+$BL235*Assembly!Z$17+$BM235*Assembly!Z$18+$BN235*Assembly!Z$19+$BO235*Assembly!Z$20+$BP235*Assembly!Z$21+$BQ235*Assembly!Z$22+$BR235*Assembly!Z$23+$BS235*Assembly!Z$24</f>
        <v>#VALUE!</v>
      </c>
      <c r="BU235" s="81" t="e">
        <f t="shared" si="3"/>
        <v>#VALUE!</v>
      </c>
      <c r="BV235" s="81"/>
      <c r="BW235" s="81" t="e">
        <f>$AY235*Assembly!AD$4+$AZ235*Assembly!AD$5+$BA235*Assembly!AD$6+$BB235*Assembly!AD$7+$BC235*Assembly!AD$8+$BD235*Assembly!AD$9+$BE235*Assembly!AD$10+$BF235*Assembly!AD$11+$BG235*Assembly!AD$12+$BH235*Assembly!AD$13+$BI235*Assembly!AD$14+$BJ235*Assembly!AD$15+$BK235*Assembly!AD$16+$BL235*Assembly!AD$17+$BM235*Assembly!AD$18+$BN235*Assembly!AD$19+$BO235*Assembly!AD$20+$BP235*Assembly!AD$21+$BQ235*Assembly!AD$22+$BR235*Assembly!AD$23+$BS235*Assembly!AD$24</f>
        <v>#VALUE!</v>
      </c>
      <c r="BX235" s="98" t="e">
        <f t="shared" si="4"/>
        <v>#VALUE!</v>
      </c>
      <c r="BY235" s="99" t="e">
        <f t="shared" si="5"/>
        <v>#VALUE!</v>
      </c>
      <c r="BZ235" s="101" t="e">
        <f t="shared" si="6"/>
        <v>#VALUE!</v>
      </c>
      <c r="CA235" s="99" t="e">
        <f t="shared" si="7"/>
        <v>#VALUE!</v>
      </c>
      <c r="CB235" s="81" t="e">
        <f>$AY235*Assembly!Y$4+$AZ235*Assembly!Y$5+$BA235*Assembly!Y$6+$BB235*Assembly!Y$7+$BC235*Assembly!Y$8+$BD235*Assembly!Y$9+$BE235*Assembly!Y$10+$BF235*Assembly!Y$11+$BG235*Assembly!Y$12+$BH235*Assembly!Y$13+$BI235*Assembly!Y$14+$BJ235*Assembly!Y$15+$BK235*Assembly!Y$16+$BL235*Assembly!Y$17+$BM235*Assembly!Y$18+$BN235*Assembly!Y$19+$BO235*Assembly!Y$20+$BP235*Assembly!Y$21+$BQ235*Assembly!Y$22+$BR235*Assembly!Y$23+$BS235*Assembly!Y$24</f>
        <v>#VALUE!</v>
      </c>
      <c r="CC235" s="81" t="e">
        <f t="shared" si="8"/>
        <v>#VALUE!</v>
      </c>
      <c r="CD235" s="106" t="e">
        <f t="shared" si="9"/>
        <v>#VALUE!</v>
      </c>
      <c r="CE235" s="108" t="e">
        <f>$AY235*Assembly!AC$4+$AZ235*Assembly!AC$5+$BA235*Assembly!AC$6+$BB235*Assembly!AC$7+$BC235*Assembly!AC$8+$BD235*Assembly!AC$9+$BE235*Assembly!AC$10+$BF235*Assembly!AC$11+$BG235*Assembly!AC$12+$BH235*Assembly!AC$13+$BI235*Assembly!AC$14+$BJ235*Assembly!AC$15+$BK235*Assembly!AC$16+$BL235*Assembly!AC$17+$BM235*Assembly!AC$18+$BN235*Assembly!AC$19+$BO235*Assembly!AC$20+$BP235*Assembly!AC$21+$BQ235*Assembly!AC$22+$BR235*Assembly!AC$23+$BS235*Assembly!AC$24</f>
        <v>#VALUE!</v>
      </c>
      <c r="CF235" s="62" t="e">
        <f>$AY235*Assembly!M$4+$AZ235*Assembly!M$5+$BA235*Assembly!M$6+$BB235*Assembly!M$7+$BC235*Assembly!M$8+$BD235*Assembly!M$9+$BE235*Assembly!M$10+$BF235*Assembly!M$11+$BG235*Assembly!M$12+$BH235*Assembly!M$13+$BI235*Assembly!M$14+$BJ235*Assembly!M$15+$BK235*Assembly!M$16+$BL235*Assembly!M$17+$BM235*Assembly!M$18+$BN235*Assembly!M$19+$BO235*Assembly!M$20+$BP235*Assembly!M$21+$BQ235*Assembly!M$22+$BR235*Assembly!M$23+$BS235*Assembly!M$24</f>
        <v>#VALUE!</v>
      </c>
      <c r="CG235" s="62" t="e">
        <f>$AY235*Assembly!N$4+$AZ235*Assembly!N$5+$BA235*Assembly!N$6+$BB235*Assembly!N$7+$BC235*Assembly!N$8+$BD235*Assembly!N$9+$BE235*Assembly!N$10+$BF235*Assembly!N$11+$BG235*Assembly!N$12+$BH235*Assembly!N$13+$BI235*Assembly!N$14+$BJ235*Assembly!N$15+$BK235*Assembly!N$16+$BL235*Assembly!N$17+$BM235*Assembly!N$18+$BN235*Assembly!N$19+$BO235*Assembly!N$20+$BP235*Assembly!N$21+$BQ235*Assembly!N$22+$BR235*Assembly!N$23+$BS235*Assembly!N$24</f>
        <v>#VALUE!</v>
      </c>
      <c r="CH235" s="62" t="e">
        <f>$AY235*Assembly!O$4+$AZ235*Assembly!O$5+$BA235*Assembly!O$6+$BB235*Assembly!O$7+$BC235*Assembly!O$8+$BD235*Assembly!O$9+$BE235*Assembly!O$10+$BF235*Assembly!O$11+$BG235*Assembly!O$12+$BH235*Assembly!O$13+$BI235*Assembly!O$14+$BJ235*Assembly!O$15+$BK235*Assembly!O$16+$BL235*Assembly!O$17+$BM235*Assembly!O$18+$BN235*Assembly!O$19+$BO235*Assembly!O$20+$BP235*Assembly!O$21+$BQ235*Assembly!O$22+$BR235*Assembly!O$23+$BS235*Assembly!O$24</f>
        <v>#VALUE!</v>
      </c>
      <c r="CI235" s="58" t="e">
        <f>$AY235*Assembly!P$4+$AZ235*Assembly!P$5+$BA235*Assembly!P$6+$BB235*Assembly!P$7+$BC235*Assembly!P$8+$BD235*Assembly!P$9+$BE235*Assembly!P$10+$BF235*Assembly!P$11+$BG235*Assembly!P$12+$BH235*Assembly!P$13+$BI235*Assembly!P$14+$BJ235*Assembly!P$15+$BK235*Assembly!P$16+$BL235*Assembly!P$17+$BM235*Assembly!P$18+$BN235*Assembly!P$19+$BO235*Assembly!P$20+$BP235*Assembly!P$21+$BQ235*Assembly!P$22+$BR235*Assembly!P$23+$BS235*Assembly!P$24</f>
        <v>#VALUE!</v>
      </c>
      <c r="CJ235" s="58" t="e">
        <f>$AY235*Assembly!Q$4+$AZ235*Assembly!Q$5+$BA235*Assembly!Q$6+$BB235*Assembly!Q$7+$BC235*Assembly!Q$8+$BD235*Assembly!Q$9+$BE235*Assembly!Q$10+$BF235*Assembly!Q$11+$BG235*Assembly!Q$12+$BH235*Assembly!Q$13+$BI235*Assembly!Q$14+$BJ235*Assembly!Q$15+$BK235*Assembly!Q$16+$BL235*Assembly!Q$17+$BM235*Assembly!Q$18+$BN235*Assembly!Q$19+$BO235*Assembly!Q$20+$BP235*Assembly!Q$21+$BQ235*Assembly!Q$22+$BR235*Assembly!Q$23+$BS235*Assembly!Q$24</f>
        <v>#VALUE!</v>
      </c>
      <c r="CK235" s="62" t="e">
        <f>$AY235*Assembly!R$4+$AZ235*Assembly!R$5+$BA235*Assembly!R$6+$BB235*Assembly!R$7+$BC235*Assembly!R$8+$BD235*Assembly!R$9+$BE235*Assembly!R$10+$BF235*Assembly!R$11+$BG235*Assembly!R$12+$BH235*Assembly!R$13+$BI235*Assembly!R$14+$BJ235*Assembly!R$15+$BK235*Assembly!R$16+$BL235*Assembly!R$17+$BM235*Assembly!R$18+$BN235*Assembly!R$19+$BO235*Assembly!R$20+$BP235*Assembly!R$21+$BQ235*Assembly!R$22+$BR235*Assembly!R$23+$BS235*Assembly!R$24</f>
        <v>#VALUE!</v>
      </c>
      <c r="CL235" s="58" t="e">
        <f>$AY235*Assembly!S$4+$AZ235*Assembly!S$5+$BA235*Assembly!S$6+$BB235*Assembly!S$7+$BC235*Assembly!S$8+$BD235*Assembly!S$9+$BE235*Assembly!S$10+$BF235*Assembly!S$11+$BG235*Assembly!S$12+$BH235*Assembly!S$13+$BI235*Assembly!S$14+$BJ235*Assembly!S$15+$BK235*Assembly!S$16+$BL235*Assembly!S$17+$BM235*Assembly!S$18+$BN235*Assembly!S$19+$BO235*Assembly!S$20+$BP235*Assembly!S$21+$BQ235*Assembly!S$22+$BR235*Assembly!S$23+$BS235*Assembly!S$24</f>
        <v>#VALUE!</v>
      </c>
      <c r="CM235" s="58" t="e">
        <f>$AY235*Assembly!T$4+$AZ235*Assembly!T$5+$BA235*Assembly!T$6+$BB235*Assembly!T$7+$BC235*Assembly!T$8+$BD235*Assembly!T$9+$BE235*Assembly!T$10+$BF235*Assembly!T$11+$BG235*Assembly!T$12+$BH235*Assembly!T$13+$BI235*Assembly!T$14+$BJ235*Assembly!T$15+$BK235*Assembly!T$16+$BL235*Assembly!T$17+$BM235*Assembly!T$18+$BN235*Assembly!T$19+$BO235*Assembly!T$20+$BP235*Assembly!T$21+$BQ235*Assembly!T$22+$BR235*Assembly!T$23+$BS235*Assembly!T$24</f>
        <v>#VALUE!</v>
      </c>
      <c r="CN235" s="58" t="e">
        <f>$AY235*Assembly!U$4+$AZ235*Assembly!U$5+$BA235*Assembly!U$6+$BB235*Assembly!U$7+$BC235*Assembly!U$8+$BD235*Assembly!U$9+$BE235*Assembly!U$10+$BF235*Assembly!U$11+$BG235*Assembly!U$12+$BH235*Assembly!U$13+$BI235*Assembly!U$14+$BJ235*Assembly!U$15+$BK235*Assembly!U$16+$BL235*Assembly!U$17+$BM235*Assembly!U$18+$BN235*Assembly!U$19+$BO235*Assembly!U$20+$BP235*Assembly!U$21+$BQ235*Assembly!U$22+$BR235*Assembly!U$23+$BS235*Assembly!U$24</f>
        <v>#VALUE!</v>
      </c>
      <c r="CO235" s="62" t="e">
        <f>$AY235*Assembly!V$4+$AZ235*Assembly!V$5+$BA235*Assembly!V$6+$BB235*Assembly!V$7+$BC235*Assembly!V$8+$BD235*Assembly!V$9+$BE235*Assembly!V$10+$BF235*Assembly!V$11+$BG235*Assembly!V$12+$BH235*Assembly!V$13+$BI235*Assembly!V$14+$BJ235*Assembly!V$15+$BK235*Assembly!V$16+$BL235*Assembly!V$17+$BM235*Assembly!V$18+$BN235*Assembly!V$19+$BO235*Assembly!V$20+$BP235*Assembly!V$21+$BQ235*Assembly!V$22+$BR235*Assembly!V$23+$BS235*Assembly!V$24</f>
        <v>#VALUE!</v>
      </c>
      <c r="CP235" s="62" t="e">
        <f>CF235*Refining!$F$3</f>
        <v>#VALUE!</v>
      </c>
      <c r="CQ235" s="62" t="e">
        <f>CG235*Refining!$F$4</f>
        <v>#VALUE!</v>
      </c>
      <c r="CR235" s="62" t="e">
        <f>CH235*Refining!$F$5</f>
        <v>#VALUE!</v>
      </c>
      <c r="CS235" s="62" t="e">
        <f>CI235*Refining!$F$6</f>
        <v>#VALUE!</v>
      </c>
      <c r="CT235" s="62" t="e">
        <f>CJ235*Refining!$F$7</f>
        <v>#VALUE!</v>
      </c>
      <c r="CU235" s="62" t="e">
        <f>CK235*Refining!$F$8</f>
        <v>#VALUE!</v>
      </c>
      <c r="CV235" s="62" t="e">
        <f>CL235*Refining!$F$9</f>
        <v>#VALUE!</v>
      </c>
      <c r="CW235" s="62" t="e">
        <f>CM235*Refining!$F$10</f>
        <v>#VALUE!</v>
      </c>
      <c r="CX235" s="62" t="e">
        <f>CN235*Refining!$F$11</f>
        <v>#VALUE!</v>
      </c>
      <c r="CY235" s="62" t="e">
        <f>CO235*Refining!$F$12</f>
        <v>#VALUE!</v>
      </c>
      <c r="CZ235" s="115" t="e">
        <f t="shared" ref="CZ235:DS235" si="948">IF(CF235 = 0, "", CF235)</f>
        <v>#VALUE!</v>
      </c>
      <c r="DA235" s="116" t="e">
        <f t="shared" si="948"/>
        <v>#VALUE!</v>
      </c>
      <c r="DB235" s="116" t="e">
        <f t="shared" si="948"/>
        <v>#VALUE!</v>
      </c>
      <c r="DC235" s="116" t="e">
        <f t="shared" si="948"/>
        <v>#VALUE!</v>
      </c>
      <c r="DD235" s="116" t="e">
        <f t="shared" si="948"/>
        <v>#VALUE!</v>
      </c>
      <c r="DE235" s="116" t="e">
        <f t="shared" si="948"/>
        <v>#VALUE!</v>
      </c>
      <c r="DF235" s="116" t="e">
        <f t="shared" si="948"/>
        <v>#VALUE!</v>
      </c>
      <c r="DG235" s="116" t="e">
        <f t="shared" si="948"/>
        <v>#VALUE!</v>
      </c>
      <c r="DH235" s="116" t="e">
        <f t="shared" si="948"/>
        <v>#VALUE!</v>
      </c>
      <c r="DI235" s="117" t="e">
        <f t="shared" si="948"/>
        <v>#VALUE!</v>
      </c>
      <c r="DJ235" s="115" t="e">
        <f t="shared" si="948"/>
        <v>#VALUE!</v>
      </c>
      <c r="DK235" s="116" t="e">
        <f t="shared" si="948"/>
        <v>#VALUE!</v>
      </c>
      <c r="DL235" s="116" t="e">
        <f t="shared" si="948"/>
        <v>#VALUE!</v>
      </c>
      <c r="DM235" s="116" t="e">
        <f t="shared" si="948"/>
        <v>#VALUE!</v>
      </c>
      <c r="DN235" s="118" t="e">
        <f t="shared" si="948"/>
        <v>#VALUE!</v>
      </c>
      <c r="DO235" s="116" t="e">
        <f t="shared" si="948"/>
        <v>#VALUE!</v>
      </c>
      <c r="DP235" s="116" t="e">
        <f t="shared" si="948"/>
        <v>#VALUE!</v>
      </c>
      <c r="DQ235" s="116" t="e">
        <f t="shared" si="948"/>
        <v>#VALUE!</v>
      </c>
      <c r="DR235" s="116" t="e">
        <f t="shared" si="948"/>
        <v>#VALUE!</v>
      </c>
      <c r="DS235" s="117" t="e">
        <f t="shared" si="948"/>
        <v>#VALUE!</v>
      </c>
      <c r="DT235" s="115" t="e">
        <f t="shared" si="11"/>
        <v>#VALUE!</v>
      </c>
      <c r="DU235" s="119" t="e">
        <f t="shared" si="12"/>
        <v>#VALUE!</v>
      </c>
      <c r="DV235" s="81" t="e">
        <f>CZ235*'Ores &amp; Ingots'!$C$3+DA235*'Ores &amp; Ingots'!$C$4+DB235*'Ores &amp; Ingots'!$C$5+DC235*'Ores &amp; Ingots'!$C$6+DD235*'Ores &amp; Ingots'!$C$7+DE235*'Ores &amp; Ingots'!$C$8+DF235*'Ores &amp; Ingots'!$C$9+DG235*'Ores &amp; Ingots'!$C$10+DH235*'Ores &amp; Ingots'!$C$11+DI235*'Ores &amp; Ingots'!$C$12</f>
        <v>#VALUE!</v>
      </c>
      <c r="DW235" s="81" t="e">
        <f>DJ235*'Ores &amp; Ingots'!$B$3+DK235*'Ores &amp; Ingots'!$B$4+DL235*'Ores &amp; Ingots'!$B$5+DM235*'Ores &amp; Ingots'!$B$6+DN235*'Ores &amp; Ingots'!$B$7+DO235*'Ores &amp; Ingots'!$B$8+DP235*'Ores &amp; Ingots'!$B$9+DQ235*'Ores &amp; Ingots'!$B$10+DR235*'Ores &amp; Ingots'!$B$11+DS235*'Ores &amp; Ingots'!$B$12</f>
        <v>#VALUE!</v>
      </c>
      <c r="DX235" s="119" t="e">
        <f>CZ235*Refining!$G$3+DA235*Refining!$G$4+DB235*Refining!$G$5+DC235*Refining!$G$6+DD235*Refining!$G$7+DE235*Refining!$G$8+DF235*Refining!$G$9+DG235*Refining!$G$10+DH235*Refining!$G$11+DI235*Refining!$G$12</f>
        <v>#VALUE!</v>
      </c>
      <c r="DY235" s="119" t="e">
        <f t="shared" si="13"/>
        <v>#VALUE!</v>
      </c>
      <c r="DZ235" s="126" t="e">
        <f t="shared" si="14"/>
        <v>#VALUE!</v>
      </c>
      <c r="EA235" s="115" t="e">
        <f t="shared" si="15"/>
        <v>#VALUE!</v>
      </c>
      <c r="EB235" s="127" t="e">
        <f t="shared" ref="EB235:EC235" si="949">EA235/60</f>
        <v>#VALUE!</v>
      </c>
      <c r="EC235" s="127" t="e">
        <f t="shared" si="949"/>
        <v>#VALUE!</v>
      </c>
      <c r="ED235" s="115" t="e">
        <f t="shared" si="17"/>
        <v>#VALUE!</v>
      </c>
      <c r="EE235" s="127" t="e">
        <f t="shared" ref="EE235:EF235" si="950">ED235/1000</f>
        <v>#VALUE!</v>
      </c>
      <c r="EF235" s="128" t="e">
        <f t="shared" si="950"/>
        <v>#VALUE!</v>
      </c>
      <c r="EG235" s="106" t="e">
        <f t="shared" si="19"/>
        <v>#VALUE!</v>
      </c>
      <c r="EH235" s="281" t="e">
        <f t="shared" si="20"/>
        <v>#VALUE!</v>
      </c>
      <c r="EI235" s="133" t="s">
        <v>28</v>
      </c>
    </row>
    <row r="236" spans="1:139" ht="12.75" hidden="1" x14ac:dyDescent="0.2">
      <c r="A236" s="864"/>
      <c r="B236" s="135" t="s">
        <v>391</v>
      </c>
      <c r="C236" s="137" t="s">
        <v>155</v>
      </c>
      <c r="D236" s="137">
        <v>1</v>
      </c>
      <c r="E236" s="137">
        <v>1</v>
      </c>
      <c r="F236" s="137">
        <v>1</v>
      </c>
      <c r="G236" s="139">
        <f t="shared" si="0"/>
        <v>0.125</v>
      </c>
      <c r="H236" s="140">
        <v>2</v>
      </c>
      <c r="I236" s="140">
        <v>5</v>
      </c>
      <c r="J236" s="140">
        <f>H236/Main!$D$9</f>
        <v>0.4</v>
      </c>
      <c r="K236" s="140">
        <f>I236/Main!$D$10</f>
        <v>2.5</v>
      </c>
      <c r="L236" s="140">
        <f t="shared" si="1"/>
        <v>6.25</v>
      </c>
      <c r="M236" s="140">
        <v>0.32</v>
      </c>
      <c r="N236" s="143"/>
      <c r="O236" s="143"/>
      <c r="P236" s="143"/>
      <c r="Q236" s="145"/>
      <c r="R236" s="143"/>
      <c r="S236" s="146"/>
      <c r="T236" s="146"/>
      <c r="U236" s="143"/>
      <c r="V236" s="143"/>
      <c r="W236" s="146"/>
      <c r="X236" s="146"/>
      <c r="Y236" s="143"/>
      <c r="Z236" s="143"/>
      <c r="AA236" s="143"/>
      <c r="AB236" s="143"/>
      <c r="AC236" s="362"/>
      <c r="AD236" s="167">
        <v>1</v>
      </c>
      <c r="AE236" s="133">
        <v>0</v>
      </c>
      <c r="AF236" s="133">
        <v>0</v>
      </c>
      <c r="AG236" s="133">
        <v>0</v>
      </c>
      <c r="AH236" s="133">
        <v>0</v>
      </c>
      <c r="AI236" s="133">
        <v>0</v>
      </c>
      <c r="AJ236" s="133">
        <v>0</v>
      </c>
      <c r="AK236" s="133">
        <v>0</v>
      </c>
      <c r="AL236" s="133">
        <v>0</v>
      </c>
      <c r="AM236" s="133">
        <v>0</v>
      </c>
      <c r="AN236" s="133">
        <v>0</v>
      </c>
      <c r="AO236" s="133">
        <v>0</v>
      </c>
      <c r="AP236" s="133">
        <v>0</v>
      </c>
      <c r="AQ236" s="133">
        <v>0</v>
      </c>
      <c r="AR236" s="133">
        <v>0</v>
      </c>
      <c r="AS236" s="133">
        <v>0</v>
      </c>
      <c r="AT236" s="133">
        <v>0</v>
      </c>
      <c r="AU236" s="133">
        <v>0</v>
      </c>
      <c r="AV236" s="133">
        <v>0</v>
      </c>
      <c r="AW236" s="133">
        <v>0</v>
      </c>
      <c r="AX236" s="133">
        <v>0</v>
      </c>
      <c r="AY236" s="406">
        <f t="shared" ref="AY236:BS236" si="951">IF(AD236 = 0, "", AD236)</f>
        <v>1</v>
      </c>
      <c r="AZ236" s="137" t="str">
        <f t="shared" si="951"/>
        <v/>
      </c>
      <c r="BA236" s="137" t="str">
        <f t="shared" si="951"/>
        <v/>
      </c>
      <c r="BB236" s="137" t="str">
        <f t="shared" si="951"/>
        <v/>
      </c>
      <c r="BC236" s="137" t="str">
        <f t="shared" si="951"/>
        <v/>
      </c>
      <c r="BD236" s="137" t="str">
        <f t="shared" si="951"/>
        <v/>
      </c>
      <c r="BE236" s="137" t="str">
        <f t="shared" si="951"/>
        <v/>
      </c>
      <c r="BF236" s="137" t="str">
        <f t="shared" si="951"/>
        <v/>
      </c>
      <c r="BG236" s="137" t="str">
        <f t="shared" si="951"/>
        <v/>
      </c>
      <c r="BH236" s="137" t="str">
        <f t="shared" si="951"/>
        <v/>
      </c>
      <c r="BI236" s="137" t="str">
        <f t="shared" si="951"/>
        <v/>
      </c>
      <c r="BJ236" s="137" t="str">
        <f t="shared" si="951"/>
        <v/>
      </c>
      <c r="BK236" s="137" t="str">
        <f t="shared" si="951"/>
        <v/>
      </c>
      <c r="BL236" s="137" t="str">
        <f t="shared" si="951"/>
        <v/>
      </c>
      <c r="BM236" s="137" t="str">
        <f t="shared" si="951"/>
        <v/>
      </c>
      <c r="BN236" s="137" t="str">
        <f t="shared" si="951"/>
        <v/>
      </c>
      <c r="BO236" s="137" t="str">
        <f t="shared" si="951"/>
        <v/>
      </c>
      <c r="BP236" s="137" t="str">
        <f t="shared" si="951"/>
        <v/>
      </c>
      <c r="BQ236" s="137" t="str">
        <f t="shared" si="951"/>
        <v/>
      </c>
      <c r="BR236" s="137" t="str">
        <f t="shared" si="951"/>
        <v/>
      </c>
      <c r="BS236" s="169" t="str">
        <f t="shared" si="951"/>
        <v/>
      </c>
      <c r="BT236" s="174" t="e">
        <f>$AY236*Assembly!Z$4+$AZ236*Assembly!Z$5+$BA236*Assembly!Z$6+$BB236*Assembly!Z$7+$BC236*Assembly!Z$8+$BD236*Assembly!Z$9+$BE236*Assembly!Z$10+$BF236*Assembly!Z$11+$BG236*Assembly!Z$12+$BH236*Assembly!Z$13+$BI236*Assembly!Z$14+$BJ236*Assembly!Z$15+$BK236*Assembly!Z$16+$BL236*Assembly!Z$17+$BM236*Assembly!Z$18+$BN236*Assembly!Z$19+$BO236*Assembly!Z$20+$BP236*Assembly!Z$21+$BQ236*Assembly!Z$22+$BR236*Assembly!Z$23+$BS236*Assembly!Z$24</f>
        <v>#VALUE!</v>
      </c>
      <c r="BU236" s="133" t="e">
        <f t="shared" si="3"/>
        <v>#VALUE!</v>
      </c>
      <c r="BV236" s="133"/>
      <c r="BW236" s="133" t="e">
        <f>$AY236*Assembly!AD$4+$AZ236*Assembly!AD$5+$BA236*Assembly!AD$6+$BB236*Assembly!AD$7+$BC236*Assembly!AD$8+$BD236*Assembly!AD$9+$BE236*Assembly!AD$10+$BF236*Assembly!AD$11+$BG236*Assembly!AD$12+$BH236*Assembly!AD$13+$BI236*Assembly!AD$14+$BJ236*Assembly!AD$15+$BK236*Assembly!AD$16+$BL236*Assembly!AD$17+$BM236*Assembly!AD$18+$BN236*Assembly!AD$19+$BO236*Assembly!AD$20+$BP236*Assembly!AD$21+$BQ236*Assembly!AD$22+$BR236*Assembly!AD$23+$BS236*Assembly!AD$24</f>
        <v>#VALUE!</v>
      </c>
      <c r="BX236" s="177" t="e">
        <f t="shared" si="4"/>
        <v>#VALUE!</v>
      </c>
      <c r="BY236" s="178" t="e">
        <f t="shared" si="5"/>
        <v>#VALUE!</v>
      </c>
      <c r="BZ236" s="179" t="e">
        <f t="shared" si="6"/>
        <v>#VALUE!</v>
      </c>
      <c r="CA236" s="178" t="e">
        <f t="shared" si="7"/>
        <v>#VALUE!</v>
      </c>
      <c r="CB236" s="133" t="e">
        <f>$AY236*Assembly!Y$4+$AZ236*Assembly!Y$5+$BA236*Assembly!Y$6+$BB236*Assembly!Y$7+$BC236*Assembly!Y$8+$BD236*Assembly!Y$9+$BE236*Assembly!Y$10+$BF236*Assembly!Y$11+$BG236*Assembly!Y$12+$BH236*Assembly!Y$13+$BI236*Assembly!Y$14+$BJ236*Assembly!Y$15+$BK236*Assembly!Y$16+$BL236*Assembly!Y$17+$BM236*Assembly!Y$18+$BN236*Assembly!Y$19+$BO236*Assembly!Y$20+$BP236*Assembly!Y$21+$BQ236*Assembly!Y$22+$BR236*Assembly!Y$23+$BS236*Assembly!Y$24</f>
        <v>#VALUE!</v>
      </c>
      <c r="CC236" s="133" t="e">
        <f t="shared" si="8"/>
        <v>#VALUE!</v>
      </c>
      <c r="CD236" s="130" t="e">
        <f t="shared" si="9"/>
        <v>#VALUE!</v>
      </c>
      <c r="CE236" s="183" t="e">
        <f>$AY236*Assembly!AC$4+$AZ236*Assembly!AC$5+$BA236*Assembly!AC$6+$BB236*Assembly!AC$7+$BC236*Assembly!AC$8+$BD236*Assembly!AC$9+$BE236*Assembly!AC$10+$BF236*Assembly!AC$11+$BG236*Assembly!AC$12+$BH236*Assembly!AC$13+$BI236*Assembly!AC$14+$BJ236*Assembly!AC$15+$BK236*Assembly!AC$16+$BL236*Assembly!AC$17+$BM236*Assembly!AC$18+$BN236*Assembly!AC$19+$BO236*Assembly!AC$20+$BP236*Assembly!AC$21+$BQ236*Assembly!AC$22+$BR236*Assembly!AC$23+$BS236*Assembly!AC$24</f>
        <v>#VALUE!</v>
      </c>
      <c r="CF236" s="145" t="e">
        <f>$AY236*Assembly!M$4+$AZ236*Assembly!M$5+$BA236*Assembly!M$6+$BB236*Assembly!M$7+$BC236*Assembly!M$8+$BD236*Assembly!M$9+$BE236*Assembly!M$10+$BF236*Assembly!M$11+$BG236*Assembly!M$12+$BH236*Assembly!M$13+$BI236*Assembly!M$14+$BJ236*Assembly!M$15+$BK236*Assembly!M$16+$BL236*Assembly!M$17+$BM236*Assembly!M$18+$BN236*Assembly!M$19+$BO236*Assembly!M$20+$BP236*Assembly!M$21+$BQ236*Assembly!M$22+$BR236*Assembly!M$23+$BS236*Assembly!M$24</f>
        <v>#VALUE!</v>
      </c>
      <c r="CG236" s="145" t="e">
        <f>$AY236*Assembly!N$4+$AZ236*Assembly!N$5+$BA236*Assembly!N$6+$BB236*Assembly!N$7+$BC236*Assembly!N$8+$BD236*Assembly!N$9+$BE236*Assembly!N$10+$BF236*Assembly!N$11+$BG236*Assembly!N$12+$BH236*Assembly!N$13+$BI236*Assembly!N$14+$BJ236*Assembly!N$15+$BK236*Assembly!N$16+$BL236*Assembly!N$17+$BM236*Assembly!N$18+$BN236*Assembly!N$19+$BO236*Assembly!N$20+$BP236*Assembly!N$21+$BQ236*Assembly!N$22+$BR236*Assembly!N$23+$BS236*Assembly!N$24</f>
        <v>#VALUE!</v>
      </c>
      <c r="CH236" s="145" t="e">
        <f>$AY236*Assembly!O$4+$AZ236*Assembly!O$5+$BA236*Assembly!O$6+$BB236*Assembly!O$7+$BC236*Assembly!O$8+$BD236*Assembly!O$9+$BE236*Assembly!O$10+$BF236*Assembly!O$11+$BG236*Assembly!O$12+$BH236*Assembly!O$13+$BI236*Assembly!O$14+$BJ236*Assembly!O$15+$BK236*Assembly!O$16+$BL236*Assembly!O$17+$BM236*Assembly!O$18+$BN236*Assembly!O$19+$BO236*Assembly!O$20+$BP236*Assembly!O$21+$BQ236*Assembly!O$22+$BR236*Assembly!O$23+$BS236*Assembly!O$24</f>
        <v>#VALUE!</v>
      </c>
      <c r="CI236" s="140" t="e">
        <f>$AY236*Assembly!P$4+$AZ236*Assembly!P$5+$BA236*Assembly!P$6+$BB236*Assembly!P$7+$BC236*Assembly!P$8+$BD236*Assembly!P$9+$BE236*Assembly!P$10+$BF236*Assembly!P$11+$BG236*Assembly!P$12+$BH236*Assembly!P$13+$BI236*Assembly!P$14+$BJ236*Assembly!P$15+$BK236*Assembly!P$16+$BL236*Assembly!P$17+$BM236*Assembly!P$18+$BN236*Assembly!P$19+$BO236*Assembly!P$20+$BP236*Assembly!P$21+$BQ236*Assembly!P$22+$BR236*Assembly!P$23+$BS236*Assembly!P$24</f>
        <v>#VALUE!</v>
      </c>
      <c r="CJ236" s="140" t="e">
        <f>$AY236*Assembly!Q$4+$AZ236*Assembly!Q$5+$BA236*Assembly!Q$6+$BB236*Assembly!Q$7+$BC236*Assembly!Q$8+$BD236*Assembly!Q$9+$BE236*Assembly!Q$10+$BF236*Assembly!Q$11+$BG236*Assembly!Q$12+$BH236*Assembly!Q$13+$BI236*Assembly!Q$14+$BJ236*Assembly!Q$15+$BK236*Assembly!Q$16+$BL236*Assembly!Q$17+$BM236*Assembly!Q$18+$BN236*Assembly!Q$19+$BO236*Assembly!Q$20+$BP236*Assembly!Q$21+$BQ236*Assembly!Q$22+$BR236*Assembly!Q$23+$BS236*Assembly!Q$24</f>
        <v>#VALUE!</v>
      </c>
      <c r="CK236" s="145" t="e">
        <f>$AY236*Assembly!R$4+$AZ236*Assembly!R$5+$BA236*Assembly!R$6+$BB236*Assembly!R$7+$BC236*Assembly!R$8+$BD236*Assembly!R$9+$BE236*Assembly!R$10+$BF236*Assembly!R$11+$BG236*Assembly!R$12+$BH236*Assembly!R$13+$BI236*Assembly!R$14+$BJ236*Assembly!R$15+$BK236*Assembly!R$16+$BL236*Assembly!R$17+$BM236*Assembly!R$18+$BN236*Assembly!R$19+$BO236*Assembly!R$20+$BP236*Assembly!R$21+$BQ236*Assembly!R$22+$BR236*Assembly!R$23+$BS236*Assembly!R$24</f>
        <v>#VALUE!</v>
      </c>
      <c r="CL236" s="140" t="e">
        <f>$AY236*Assembly!S$4+$AZ236*Assembly!S$5+$BA236*Assembly!S$6+$BB236*Assembly!S$7+$BC236*Assembly!S$8+$BD236*Assembly!S$9+$BE236*Assembly!S$10+$BF236*Assembly!S$11+$BG236*Assembly!S$12+$BH236*Assembly!S$13+$BI236*Assembly!S$14+$BJ236*Assembly!S$15+$BK236*Assembly!S$16+$BL236*Assembly!S$17+$BM236*Assembly!S$18+$BN236*Assembly!S$19+$BO236*Assembly!S$20+$BP236*Assembly!S$21+$BQ236*Assembly!S$22+$BR236*Assembly!S$23+$BS236*Assembly!S$24</f>
        <v>#VALUE!</v>
      </c>
      <c r="CM236" s="140" t="e">
        <f>$AY236*Assembly!T$4+$AZ236*Assembly!T$5+$BA236*Assembly!T$6+$BB236*Assembly!T$7+$BC236*Assembly!T$8+$BD236*Assembly!T$9+$BE236*Assembly!T$10+$BF236*Assembly!T$11+$BG236*Assembly!T$12+$BH236*Assembly!T$13+$BI236*Assembly!T$14+$BJ236*Assembly!T$15+$BK236*Assembly!T$16+$BL236*Assembly!T$17+$BM236*Assembly!T$18+$BN236*Assembly!T$19+$BO236*Assembly!T$20+$BP236*Assembly!T$21+$BQ236*Assembly!T$22+$BR236*Assembly!T$23+$BS236*Assembly!T$24</f>
        <v>#VALUE!</v>
      </c>
      <c r="CN236" s="140" t="e">
        <f>$AY236*Assembly!U$4+$AZ236*Assembly!U$5+$BA236*Assembly!U$6+$BB236*Assembly!U$7+$BC236*Assembly!U$8+$BD236*Assembly!U$9+$BE236*Assembly!U$10+$BF236*Assembly!U$11+$BG236*Assembly!U$12+$BH236*Assembly!U$13+$BI236*Assembly!U$14+$BJ236*Assembly!U$15+$BK236*Assembly!U$16+$BL236*Assembly!U$17+$BM236*Assembly!U$18+$BN236*Assembly!U$19+$BO236*Assembly!U$20+$BP236*Assembly!U$21+$BQ236*Assembly!U$22+$BR236*Assembly!U$23+$BS236*Assembly!U$24</f>
        <v>#VALUE!</v>
      </c>
      <c r="CO236" s="145" t="e">
        <f>$AY236*Assembly!V$4+$AZ236*Assembly!V$5+$BA236*Assembly!V$6+$BB236*Assembly!V$7+$BC236*Assembly!V$8+$BD236*Assembly!V$9+$BE236*Assembly!V$10+$BF236*Assembly!V$11+$BG236*Assembly!V$12+$BH236*Assembly!V$13+$BI236*Assembly!V$14+$BJ236*Assembly!V$15+$BK236*Assembly!V$16+$BL236*Assembly!V$17+$BM236*Assembly!V$18+$BN236*Assembly!V$19+$BO236*Assembly!V$20+$BP236*Assembly!V$21+$BQ236*Assembly!V$22+$BR236*Assembly!V$23+$BS236*Assembly!V$24</f>
        <v>#VALUE!</v>
      </c>
      <c r="CP236" s="145" t="e">
        <f>CF236*Refining!$F$3</f>
        <v>#VALUE!</v>
      </c>
      <c r="CQ236" s="145" t="e">
        <f>CG236*Refining!$F$4</f>
        <v>#VALUE!</v>
      </c>
      <c r="CR236" s="145" t="e">
        <f>CH236*Refining!$F$5</f>
        <v>#VALUE!</v>
      </c>
      <c r="CS236" s="145" t="e">
        <f>CI236*Refining!$F$6</f>
        <v>#VALUE!</v>
      </c>
      <c r="CT236" s="145" t="e">
        <f>CJ236*Refining!$F$7</f>
        <v>#VALUE!</v>
      </c>
      <c r="CU236" s="145" t="e">
        <f>CK236*Refining!$F$8</f>
        <v>#VALUE!</v>
      </c>
      <c r="CV236" s="145" t="e">
        <f>CL236*Refining!$F$9</f>
        <v>#VALUE!</v>
      </c>
      <c r="CW236" s="145" t="e">
        <f>CM236*Refining!$F$10</f>
        <v>#VALUE!</v>
      </c>
      <c r="CX236" s="145" t="e">
        <f>CN236*Refining!$F$11</f>
        <v>#VALUE!</v>
      </c>
      <c r="CY236" s="145" t="e">
        <f>CO236*Refining!$F$12</f>
        <v>#VALUE!</v>
      </c>
      <c r="CZ236" s="185" t="e">
        <f t="shared" ref="CZ236:DS236" si="952">IF(CF236 = 0, "", CF236)</f>
        <v>#VALUE!</v>
      </c>
      <c r="DA236" s="186" t="e">
        <f t="shared" si="952"/>
        <v>#VALUE!</v>
      </c>
      <c r="DB236" s="186" t="e">
        <f t="shared" si="952"/>
        <v>#VALUE!</v>
      </c>
      <c r="DC236" s="186" t="e">
        <f t="shared" si="952"/>
        <v>#VALUE!</v>
      </c>
      <c r="DD236" s="186" t="e">
        <f t="shared" si="952"/>
        <v>#VALUE!</v>
      </c>
      <c r="DE236" s="186" t="e">
        <f t="shared" si="952"/>
        <v>#VALUE!</v>
      </c>
      <c r="DF236" s="186" t="e">
        <f t="shared" si="952"/>
        <v>#VALUE!</v>
      </c>
      <c r="DG236" s="186" t="e">
        <f t="shared" si="952"/>
        <v>#VALUE!</v>
      </c>
      <c r="DH236" s="186" t="e">
        <f t="shared" si="952"/>
        <v>#VALUE!</v>
      </c>
      <c r="DI236" s="187" t="e">
        <f t="shared" si="952"/>
        <v>#VALUE!</v>
      </c>
      <c r="DJ236" s="185" t="e">
        <f t="shared" si="952"/>
        <v>#VALUE!</v>
      </c>
      <c r="DK236" s="186" t="e">
        <f t="shared" si="952"/>
        <v>#VALUE!</v>
      </c>
      <c r="DL236" s="186" t="e">
        <f t="shared" si="952"/>
        <v>#VALUE!</v>
      </c>
      <c r="DM236" s="186" t="e">
        <f t="shared" si="952"/>
        <v>#VALUE!</v>
      </c>
      <c r="DN236" s="211" t="e">
        <f t="shared" si="952"/>
        <v>#VALUE!</v>
      </c>
      <c r="DO236" s="186" t="e">
        <f t="shared" si="952"/>
        <v>#VALUE!</v>
      </c>
      <c r="DP236" s="186" t="e">
        <f t="shared" si="952"/>
        <v>#VALUE!</v>
      </c>
      <c r="DQ236" s="186" t="e">
        <f t="shared" si="952"/>
        <v>#VALUE!</v>
      </c>
      <c r="DR236" s="186" t="e">
        <f t="shared" si="952"/>
        <v>#VALUE!</v>
      </c>
      <c r="DS236" s="187" t="e">
        <f t="shared" si="952"/>
        <v>#VALUE!</v>
      </c>
      <c r="DT236" s="185" t="e">
        <f t="shared" si="11"/>
        <v>#VALUE!</v>
      </c>
      <c r="DU236" s="189" t="e">
        <f t="shared" si="12"/>
        <v>#VALUE!</v>
      </c>
      <c r="DV236" s="133" t="e">
        <f>CZ236*'Ores &amp; Ingots'!$C$3+DA236*'Ores &amp; Ingots'!$C$4+DB236*'Ores &amp; Ingots'!$C$5+DC236*'Ores &amp; Ingots'!$C$6+DD236*'Ores &amp; Ingots'!$C$7+DE236*'Ores &amp; Ingots'!$C$8+DF236*'Ores &amp; Ingots'!$C$9+DG236*'Ores &amp; Ingots'!$C$10+DH236*'Ores &amp; Ingots'!$C$11+DI236*'Ores &amp; Ingots'!$C$12</f>
        <v>#VALUE!</v>
      </c>
      <c r="DW236" s="133" t="e">
        <f>DJ236*'Ores &amp; Ingots'!$B$3+DK236*'Ores &amp; Ingots'!$B$4+DL236*'Ores &amp; Ingots'!$B$5+DM236*'Ores &amp; Ingots'!$B$6+DN236*'Ores &amp; Ingots'!$B$7+DO236*'Ores &amp; Ingots'!$B$8+DP236*'Ores &amp; Ingots'!$B$9+DQ236*'Ores &amp; Ingots'!$B$10+DR236*'Ores &amp; Ingots'!$B$11+DS236*'Ores &amp; Ingots'!$B$12</f>
        <v>#VALUE!</v>
      </c>
      <c r="DX236" s="189" t="e">
        <f>CZ236*Refining!$G$3+DA236*Refining!$G$4+DB236*Refining!$G$5+DC236*Refining!$G$6+DD236*Refining!$G$7+DE236*Refining!$G$8+DF236*Refining!$G$9+DG236*Refining!$G$10+DH236*Refining!$G$11+DI236*Refining!$G$12</f>
        <v>#VALUE!</v>
      </c>
      <c r="DY236" s="189" t="e">
        <f t="shared" si="13"/>
        <v>#VALUE!</v>
      </c>
      <c r="DZ236" s="192" t="e">
        <f t="shared" si="14"/>
        <v>#VALUE!</v>
      </c>
      <c r="EA236" s="185" t="e">
        <f t="shared" si="15"/>
        <v>#VALUE!</v>
      </c>
      <c r="EB236" s="194" t="e">
        <f t="shared" ref="EB236:EC236" si="953">EA236/60</f>
        <v>#VALUE!</v>
      </c>
      <c r="EC236" s="194" t="e">
        <f t="shared" si="953"/>
        <v>#VALUE!</v>
      </c>
      <c r="ED236" s="185" t="e">
        <f t="shared" si="17"/>
        <v>#VALUE!</v>
      </c>
      <c r="EE236" s="194" t="e">
        <f t="shared" ref="EE236:EF236" si="954">ED236/1000</f>
        <v>#VALUE!</v>
      </c>
      <c r="EF236" s="196" t="e">
        <f t="shared" si="954"/>
        <v>#VALUE!</v>
      </c>
      <c r="EG236" s="130" t="e">
        <f t="shared" si="19"/>
        <v>#VALUE!</v>
      </c>
      <c r="EH236" s="132" t="e">
        <f t="shared" si="20"/>
        <v>#VALUE!</v>
      </c>
      <c r="EI236" s="133" t="s">
        <v>28</v>
      </c>
    </row>
    <row r="237" spans="1:139" ht="12.75" hidden="1" x14ac:dyDescent="0.2">
      <c r="A237" s="864"/>
      <c r="B237" s="135" t="s">
        <v>435</v>
      </c>
      <c r="C237" s="137" t="s">
        <v>155</v>
      </c>
      <c r="D237" s="137">
        <v>1</v>
      </c>
      <c r="E237" s="137">
        <v>1</v>
      </c>
      <c r="F237" s="137">
        <v>1</v>
      </c>
      <c r="G237" s="139">
        <f t="shared" si="0"/>
        <v>0.125</v>
      </c>
      <c r="H237" s="140">
        <v>3</v>
      </c>
      <c r="I237" s="140">
        <v>7.5</v>
      </c>
      <c r="J237" s="140">
        <f>H237/Main!$D$9</f>
        <v>0.6</v>
      </c>
      <c r="K237" s="140">
        <f>I237/Main!$D$10</f>
        <v>3.75</v>
      </c>
      <c r="L237" s="140">
        <f t="shared" si="1"/>
        <v>6.25</v>
      </c>
      <c r="M237" s="140">
        <v>0.32</v>
      </c>
      <c r="N237" s="143"/>
      <c r="O237" s="143"/>
      <c r="P237" s="143"/>
      <c r="Q237" s="145"/>
      <c r="R237" s="143"/>
      <c r="S237" s="146"/>
      <c r="T237" s="146"/>
      <c r="U237" s="143"/>
      <c r="V237" s="143"/>
      <c r="W237" s="146"/>
      <c r="X237" s="146"/>
      <c r="Y237" s="143"/>
      <c r="Z237" s="143"/>
      <c r="AA237" s="143"/>
      <c r="AB237" s="143"/>
      <c r="AC237" s="362"/>
      <c r="AD237" s="167">
        <v>1</v>
      </c>
      <c r="AE237" s="133">
        <v>0</v>
      </c>
      <c r="AF237" s="133">
        <v>0</v>
      </c>
      <c r="AG237" s="133">
        <v>0</v>
      </c>
      <c r="AH237" s="133">
        <v>0</v>
      </c>
      <c r="AI237" s="133">
        <v>0</v>
      </c>
      <c r="AJ237" s="133">
        <v>0</v>
      </c>
      <c r="AK237" s="133">
        <v>0</v>
      </c>
      <c r="AL237" s="133">
        <v>0</v>
      </c>
      <c r="AM237" s="133">
        <v>0</v>
      </c>
      <c r="AN237" s="133">
        <v>0</v>
      </c>
      <c r="AO237" s="133">
        <v>0</v>
      </c>
      <c r="AP237" s="133">
        <v>0</v>
      </c>
      <c r="AQ237" s="133">
        <v>0</v>
      </c>
      <c r="AR237" s="133">
        <v>0</v>
      </c>
      <c r="AS237" s="133">
        <v>0</v>
      </c>
      <c r="AT237" s="133">
        <v>0</v>
      </c>
      <c r="AU237" s="133">
        <v>0</v>
      </c>
      <c r="AV237" s="133">
        <v>0</v>
      </c>
      <c r="AW237" s="133">
        <v>0</v>
      </c>
      <c r="AX237" s="133">
        <v>0</v>
      </c>
      <c r="AY237" s="406">
        <f t="shared" ref="AY237:BS237" si="955">IF(AD237 = 0, "", AD237)</f>
        <v>1</v>
      </c>
      <c r="AZ237" s="137" t="str">
        <f t="shared" si="955"/>
        <v/>
      </c>
      <c r="BA237" s="137" t="str">
        <f t="shared" si="955"/>
        <v/>
      </c>
      <c r="BB237" s="137" t="str">
        <f t="shared" si="955"/>
        <v/>
      </c>
      <c r="BC237" s="137" t="str">
        <f t="shared" si="955"/>
        <v/>
      </c>
      <c r="BD237" s="137" t="str">
        <f t="shared" si="955"/>
        <v/>
      </c>
      <c r="BE237" s="137" t="str">
        <f t="shared" si="955"/>
        <v/>
      </c>
      <c r="BF237" s="137" t="str">
        <f t="shared" si="955"/>
        <v/>
      </c>
      <c r="BG237" s="137" t="str">
        <f t="shared" si="955"/>
        <v/>
      </c>
      <c r="BH237" s="137" t="str">
        <f t="shared" si="955"/>
        <v/>
      </c>
      <c r="BI237" s="137" t="str">
        <f t="shared" si="955"/>
        <v/>
      </c>
      <c r="BJ237" s="137" t="str">
        <f t="shared" si="955"/>
        <v/>
      </c>
      <c r="BK237" s="137" t="str">
        <f t="shared" si="955"/>
        <v/>
      </c>
      <c r="BL237" s="137" t="str">
        <f t="shared" si="955"/>
        <v/>
      </c>
      <c r="BM237" s="137" t="str">
        <f t="shared" si="955"/>
        <v/>
      </c>
      <c r="BN237" s="137" t="str">
        <f t="shared" si="955"/>
        <v/>
      </c>
      <c r="BO237" s="137" t="str">
        <f t="shared" si="955"/>
        <v/>
      </c>
      <c r="BP237" s="137" t="str">
        <f t="shared" si="955"/>
        <v/>
      </c>
      <c r="BQ237" s="137" t="str">
        <f t="shared" si="955"/>
        <v/>
      </c>
      <c r="BR237" s="137" t="str">
        <f t="shared" si="955"/>
        <v/>
      </c>
      <c r="BS237" s="169" t="str">
        <f t="shared" si="955"/>
        <v/>
      </c>
      <c r="BT237" s="174" t="e">
        <f>$AY237*Assembly!Z$4+$AZ237*Assembly!Z$5+$BA237*Assembly!Z$6+$BB237*Assembly!Z$7+$BC237*Assembly!Z$8+$BD237*Assembly!Z$9+$BE237*Assembly!Z$10+$BF237*Assembly!Z$11+$BG237*Assembly!Z$12+$BH237*Assembly!Z$13+$BI237*Assembly!Z$14+$BJ237*Assembly!Z$15+$BK237*Assembly!Z$16+$BL237*Assembly!Z$17+$BM237*Assembly!Z$18+$BN237*Assembly!Z$19+$BO237*Assembly!Z$20+$BP237*Assembly!Z$21+$BQ237*Assembly!Z$22+$BR237*Assembly!Z$23+$BS237*Assembly!Z$24</f>
        <v>#VALUE!</v>
      </c>
      <c r="BU237" s="133" t="e">
        <f t="shared" si="3"/>
        <v>#VALUE!</v>
      </c>
      <c r="BV237" s="133"/>
      <c r="BW237" s="133" t="e">
        <f>$AY237*Assembly!AD$4+$AZ237*Assembly!AD$5+$BA237*Assembly!AD$6+$BB237*Assembly!AD$7+$BC237*Assembly!AD$8+$BD237*Assembly!AD$9+$BE237*Assembly!AD$10+$BF237*Assembly!AD$11+$BG237*Assembly!AD$12+$BH237*Assembly!AD$13+$BI237*Assembly!AD$14+$BJ237*Assembly!AD$15+$BK237*Assembly!AD$16+$BL237*Assembly!AD$17+$BM237*Assembly!AD$18+$BN237*Assembly!AD$19+$BO237*Assembly!AD$20+$BP237*Assembly!AD$21+$BQ237*Assembly!AD$22+$BR237*Assembly!AD$23+$BS237*Assembly!AD$24</f>
        <v>#VALUE!</v>
      </c>
      <c r="BX237" s="177" t="e">
        <f t="shared" si="4"/>
        <v>#VALUE!</v>
      </c>
      <c r="BY237" s="178" t="e">
        <f t="shared" si="5"/>
        <v>#VALUE!</v>
      </c>
      <c r="BZ237" s="179" t="e">
        <f t="shared" si="6"/>
        <v>#VALUE!</v>
      </c>
      <c r="CA237" s="178" t="e">
        <f t="shared" si="7"/>
        <v>#VALUE!</v>
      </c>
      <c r="CB237" s="133" t="e">
        <f>$AY237*Assembly!Y$4+$AZ237*Assembly!Y$5+$BA237*Assembly!Y$6+$BB237*Assembly!Y$7+$BC237*Assembly!Y$8+$BD237*Assembly!Y$9+$BE237*Assembly!Y$10+$BF237*Assembly!Y$11+$BG237*Assembly!Y$12+$BH237*Assembly!Y$13+$BI237*Assembly!Y$14+$BJ237*Assembly!Y$15+$BK237*Assembly!Y$16+$BL237*Assembly!Y$17+$BM237*Assembly!Y$18+$BN237*Assembly!Y$19+$BO237*Assembly!Y$20+$BP237*Assembly!Y$21+$BQ237*Assembly!Y$22+$BR237*Assembly!Y$23+$BS237*Assembly!Y$24</f>
        <v>#VALUE!</v>
      </c>
      <c r="CC237" s="133" t="e">
        <f t="shared" si="8"/>
        <v>#VALUE!</v>
      </c>
      <c r="CD237" s="130" t="e">
        <f t="shared" si="9"/>
        <v>#VALUE!</v>
      </c>
      <c r="CE237" s="183" t="e">
        <f>$AY237*Assembly!AC$4+$AZ237*Assembly!AC$5+$BA237*Assembly!AC$6+$BB237*Assembly!AC$7+$BC237*Assembly!AC$8+$BD237*Assembly!AC$9+$BE237*Assembly!AC$10+$BF237*Assembly!AC$11+$BG237*Assembly!AC$12+$BH237*Assembly!AC$13+$BI237*Assembly!AC$14+$BJ237*Assembly!AC$15+$BK237*Assembly!AC$16+$BL237*Assembly!AC$17+$BM237*Assembly!AC$18+$BN237*Assembly!AC$19+$BO237*Assembly!AC$20+$BP237*Assembly!AC$21+$BQ237*Assembly!AC$22+$BR237*Assembly!AC$23+$BS237*Assembly!AC$24</f>
        <v>#VALUE!</v>
      </c>
      <c r="CF237" s="145" t="e">
        <f>$AY237*Assembly!M$4+$AZ237*Assembly!M$5+$BA237*Assembly!M$6+$BB237*Assembly!M$7+$BC237*Assembly!M$8+$BD237*Assembly!M$9+$BE237*Assembly!M$10+$BF237*Assembly!M$11+$BG237*Assembly!M$12+$BH237*Assembly!M$13+$BI237*Assembly!M$14+$BJ237*Assembly!M$15+$BK237*Assembly!M$16+$BL237*Assembly!M$17+$BM237*Assembly!M$18+$BN237*Assembly!M$19+$BO237*Assembly!M$20+$BP237*Assembly!M$21+$BQ237*Assembly!M$22+$BR237*Assembly!M$23+$BS237*Assembly!M$24</f>
        <v>#VALUE!</v>
      </c>
      <c r="CG237" s="145" t="e">
        <f>$AY237*Assembly!N$4+$AZ237*Assembly!N$5+$BA237*Assembly!N$6+$BB237*Assembly!N$7+$BC237*Assembly!N$8+$BD237*Assembly!N$9+$BE237*Assembly!N$10+$BF237*Assembly!N$11+$BG237*Assembly!N$12+$BH237*Assembly!N$13+$BI237*Assembly!N$14+$BJ237*Assembly!N$15+$BK237*Assembly!N$16+$BL237*Assembly!N$17+$BM237*Assembly!N$18+$BN237*Assembly!N$19+$BO237*Assembly!N$20+$BP237*Assembly!N$21+$BQ237*Assembly!N$22+$BR237*Assembly!N$23+$BS237*Assembly!N$24</f>
        <v>#VALUE!</v>
      </c>
      <c r="CH237" s="145" t="e">
        <f>$AY237*Assembly!O$4+$AZ237*Assembly!O$5+$BA237*Assembly!O$6+$BB237*Assembly!O$7+$BC237*Assembly!O$8+$BD237*Assembly!O$9+$BE237*Assembly!O$10+$BF237*Assembly!O$11+$BG237*Assembly!O$12+$BH237*Assembly!O$13+$BI237*Assembly!O$14+$BJ237*Assembly!O$15+$BK237*Assembly!O$16+$BL237*Assembly!O$17+$BM237*Assembly!O$18+$BN237*Assembly!O$19+$BO237*Assembly!O$20+$BP237*Assembly!O$21+$BQ237*Assembly!O$22+$BR237*Assembly!O$23+$BS237*Assembly!O$24</f>
        <v>#VALUE!</v>
      </c>
      <c r="CI237" s="140" t="e">
        <f>$AY237*Assembly!P$4+$AZ237*Assembly!P$5+$BA237*Assembly!P$6+$BB237*Assembly!P$7+$BC237*Assembly!P$8+$BD237*Assembly!P$9+$BE237*Assembly!P$10+$BF237*Assembly!P$11+$BG237*Assembly!P$12+$BH237*Assembly!P$13+$BI237*Assembly!P$14+$BJ237*Assembly!P$15+$BK237*Assembly!P$16+$BL237*Assembly!P$17+$BM237*Assembly!P$18+$BN237*Assembly!P$19+$BO237*Assembly!P$20+$BP237*Assembly!P$21+$BQ237*Assembly!P$22+$BR237*Assembly!P$23+$BS237*Assembly!P$24</f>
        <v>#VALUE!</v>
      </c>
      <c r="CJ237" s="140" t="e">
        <f>$AY237*Assembly!Q$4+$AZ237*Assembly!Q$5+$BA237*Assembly!Q$6+$BB237*Assembly!Q$7+$BC237*Assembly!Q$8+$BD237*Assembly!Q$9+$BE237*Assembly!Q$10+$BF237*Assembly!Q$11+$BG237*Assembly!Q$12+$BH237*Assembly!Q$13+$BI237*Assembly!Q$14+$BJ237*Assembly!Q$15+$BK237*Assembly!Q$16+$BL237*Assembly!Q$17+$BM237*Assembly!Q$18+$BN237*Assembly!Q$19+$BO237*Assembly!Q$20+$BP237*Assembly!Q$21+$BQ237*Assembly!Q$22+$BR237*Assembly!Q$23+$BS237*Assembly!Q$24</f>
        <v>#VALUE!</v>
      </c>
      <c r="CK237" s="145" t="e">
        <f>$AY237*Assembly!R$4+$AZ237*Assembly!R$5+$BA237*Assembly!R$6+$BB237*Assembly!R$7+$BC237*Assembly!R$8+$BD237*Assembly!R$9+$BE237*Assembly!R$10+$BF237*Assembly!R$11+$BG237*Assembly!R$12+$BH237*Assembly!R$13+$BI237*Assembly!R$14+$BJ237*Assembly!R$15+$BK237*Assembly!R$16+$BL237*Assembly!R$17+$BM237*Assembly!R$18+$BN237*Assembly!R$19+$BO237*Assembly!R$20+$BP237*Assembly!R$21+$BQ237*Assembly!R$22+$BR237*Assembly!R$23+$BS237*Assembly!R$24</f>
        <v>#VALUE!</v>
      </c>
      <c r="CL237" s="140" t="e">
        <f>$AY237*Assembly!S$4+$AZ237*Assembly!S$5+$BA237*Assembly!S$6+$BB237*Assembly!S$7+$BC237*Assembly!S$8+$BD237*Assembly!S$9+$BE237*Assembly!S$10+$BF237*Assembly!S$11+$BG237*Assembly!S$12+$BH237*Assembly!S$13+$BI237*Assembly!S$14+$BJ237*Assembly!S$15+$BK237*Assembly!S$16+$BL237*Assembly!S$17+$BM237*Assembly!S$18+$BN237*Assembly!S$19+$BO237*Assembly!S$20+$BP237*Assembly!S$21+$BQ237*Assembly!S$22+$BR237*Assembly!S$23+$BS237*Assembly!S$24</f>
        <v>#VALUE!</v>
      </c>
      <c r="CM237" s="140" t="e">
        <f>$AY237*Assembly!T$4+$AZ237*Assembly!T$5+$BA237*Assembly!T$6+$BB237*Assembly!T$7+$BC237*Assembly!T$8+$BD237*Assembly!T$9+$BE237*Assembly!T$10+$BF237*Assembly!T$11+$BG237*Assembly!T$12+$BH237*Assembly!T$13+$BI237*Assembly!T$14+$BJ237*Assembly!T$15+$BK237*Assembly!T$16+$BL237*Assembly!T$17+$BM237*Assembly!T$18+$BN237*Assembly!T$19+$BO237*Assembly!T$20+$BP237*Assembly!T$21+$BQ237*Assembly!T$22+$BR237*Assembly!T$23+$BS237*Assembly!T$24</f>
        <v>#VALUE!</v>
      </c>
      <c r="CN237" s="140" t="e">
        <f>$AY237*Assembly!U$4+$AZ237*Assembly!U$5+$BA237*Assembly!U$6+$BB237*Assembly!U$7+$BC237*Assembly!U$8+$BD237*Assembly!U$9+$BE237*Assembly!U$10+$BF237*Assembly!U$11+$BG237*Assembly!U$12+$BH237*Assembly!U$13+$BI237*Assembly!U$14+$BJ237*Assembly!U$15+$BK237*Assembly!U$16+$BL237*Assembly!U$17+$BM237*Assembly!U$18+$BN237*Assembly!U$19+$BO237*Assembly!U$20+$BP237*Assembly!U$21+$BQ237*Assembly!U$22+$BR237*Assembly!U$23+$BS237*Assembly!U$24</f>
        <v>#VALUE!</v>
      </c>
      <c r="CO237" s="145" t="e">
        <f>$AY237*Assembly!V$4+$AZ237*Assembly!V$5+$BA237*Assembly!V$6+$BB237*Assembly!V$7+$BC237*Assembly!V$8+$BD237*Assembly!V$9+$BE237*Assembly!V$10+$BF237*Assembly!V$11+$BG237*Assembly!V$12+$BH237*Assembly!V$13+$BI237*Assembly!V$14+$BJ237*Assembly!V$15+$BK237*Assembly!V$16+$BL237*Assembly!V$17+$BM237*Assembly!V$18+$BN237*Assembly!V$19+$BO237*Assembly!V$20+$BP237*Assembly!V$21+$BQ237*Assembly!V$22+$BR237*Assembly!V$23+$BS237*Assembly!V$24</f>
        <v>#VALUE!</v>
      </c>
      <c r="CP237" s="145" t="e">
        <f>CF237*Refining!$F$3</f>
        <v>#VALUE!</v>
      </c>
      <c r="CQ237" s="145" t="e">
        <f>CG237*Refining!$F$4</f>
        <v>#VALUE!</v>
      </c>
      <c r="CR237" s="145" t="e">
        <f>CH237*Refining!$F$5</f>
        <v>#VALUE!</v>
      </c>
      <c r="CS237" s="145" t="e">
        <f>CI237*Refining!$F$6</f>
        <v>#VALUE!</v>
      </c>
      <c r="CT237" s="145" t="e">
        <f>CJ237*Refining!$F$7</f>
        <v>#VALUE!</v>
      </c>
      <c r="CU237" s="145" t="e">
        <f>CK237*Refining!$F$8</f>
        <v>#VALUE!</v>
      </c>
      <c r="CV237" s="145" t="e">
        <f>CL237*Refining!$F$9</f>
        <v>#VALUE!</v>
      </c>
      <c r="CW237" s="145" t="e">
        <f>CM237*Refining!$F$10</f>
        <v>#VALUE!</v>
      </c>
      <c r="CX237" s="145" t="e">
        <f>CN237*Refining!$F$11</f>
        <v>#VALUE!</v>
      </c>
      <c r="CY237" s="145" t="e">
        <f>CO237*Refining!$F$12</f>
        <v>#VALUE!</v>
      </c>
      <c r="CZ237" s="185" t="e">
        <f t="shared" ref="CZ237:DS237" si="956">IF(CF237 = 0, "", CF237)</f>
        <v>#VALUE!</v>
      </c>
      <c r="DA237" s="186" t="e">
        <f t="shared" si="956"/>
        <v>#VALUE!</v>
      </c>
      <c r="DB237" s="186" t="e">
        <f t="shared" si="956"/>
        <v>#VALUE!</v>
      </c>
      <c r="DC237" s="186" t="e">
        <f t="shared" si="956"/>
        <v>#VALUE!</v>
      </c>
      <c r="DD237" s="186" t="e">
        <f t="shared" si="956"/>
        <v>#VALUE!</v>
      </c>
      <c r="DE237" s="186" t="e">
        <f t="shared" si="956"/>
        <v>#VALUE!</v>
      </c>
      <c r="DF237" s="186" t="e">
        <f t="shared" si="956"/>
        <v>#VALUE!</v>
      </c>
      <c r="DG237" s="186" t="e">
        <f t="shared" si="956"/>
        <v>#VALUE!</v>
      </c>
      <c r="DH237" s="186" t="e">
        <f t="shared" si="956"/>
        <v>#VALUE!</v>
      </c>
      <c r="DI237" s="187" t="e">
        <f t="shared" si="956"/>
        <v>#VALUE!</v>
      </c>
      <c r="DJ237" s="185" t="e">
        <f t="shared" si="956"/>
        <v>#VALUE!</v>
      </c>
      <c r="DK237" s="186" t="e">
        <f t="shared" si="956"/>
        <v>#VALUE!</v>
      </c>
      <c r="DL237" s="186" t="e">
        <f t="shared" si="956"/>
        <v>#VALUE!</v>
      </c>
      <c r="DM237" s="186" t="e">
        <f t="shared" si="956"/>
        <v>#VALUE!</v>
      </c>
      <c r="DN237" s="211" t="e">
        <f t="shared" si="956"/>
        <v>#VALUE!</v>
      </c>
      <c r="DO237" s="186" t="e">
        <f t="shared" si="956"/>
        <v>#VALUE!</v>
      </c>
      <c r="DP237" s="186" t="e">
        <f t="shared" si="956"/>
        <v>#VALUE!</v>
      </c>
      <c r="DQ237" s="186" t="e">
        <f t="shared" si="956"/>
        <v>#VALUE!</v>
      </c>
      <c r="DR237" s="186" t="e">
        <f t="shared" si="956"/>
        <v>#VALUE!</v>
      </c>
      <c r="DS237" s="187" t="e">
        <f t="shared" si="956"/>
        <v>#VALUE!</v>
      </c>
      <c r="DT237" s="185" t="e">
        <f t="shared" si="11"/>
        <v>#VALUE!</v>
      </c>
      <c r="DU237" s="189" t="e">
        <f t="shared" si="12"/>
        <v>#VALUE!</v>
      </c>
      <c r="DV237" s="133" t="e">
        <f>CZ237*'Ores &amp; Ingots'!$C$3+DA237*'Ores &amp; Ingots'!$C$4+DB237*'Ores &amp; Ingots'!$C$5+DC237*'Ores &amp; Ingots'!$C$6+DD237*'Ores &amp; Ingots'!$C$7+DE237*'Ores &amp; Ingots'!$C$8+DF237*'Ores &amp; Ingots'!$C$9+DG237*'Ores &amp; Ingots'!$C$10+DH237*'Ores &amp; Ingots'!$C$11+DI237*'Ores &amp; Ingots'!$C$12</f>
        <v>#VALUE!</v>
      </c>
      <c r="DW237" s="133" t="e">
        <f>DJ237*'Ores &amp; Ingots'!$B$3+DK237*'Ores &amp; Ingots'!$B$4+DL237*'Ores &amp; Ingots'!$B$5+DM237*'Ores &amp; Ingots'!$B$6+DN237*'Ores &amp; Ingots'!$B$7+DO237*'Ores &amp; Ingots'!$B$8+DP237*'Ores &amp; Ingots'!$B$9+DQ237*'Ores &amp; Ingots'!$B$10+DR237*'Ores &amp; Ingots'!$B$11+DS237*'Ores &amp; Ingots'!$B$12</f>
        <v>#VALUE!</v>
      </c>
      <c r="DX237" s="189" t="e">
        <f>CZ237*Refining!$G$3+DA237*Refining!$G$4+DB237*Refining!$G$5+DC237*Refining!$G$6+DD237*Refining!$G$7+DE237*Refining!$G$8+DF237*Refining!$G$9+DG237*Refining!$G$10+DH237*Refining!$G$11+DI237*Refining!$G$12</f>
        <v>#VALUE!</v>
      </c>
      <c r="DY237" s="189" t="e">
        <f t="shared" si="13"/>
        <v>#VALUE!</v>
      </c>
      <c r="DZ237" s="192" t="e">
        <f t="shared" si="14"/>
        <v>#VALUE!</v>
      </c>
      <c r="EA237" s="185" t="e">
        <f t="shared" si="15"/>
        <v>#VALUE!</v>
      </c>
      <c r="EB237" s="194" t="e">
        <f t="shared" ref="EB237:EC237" si="957">EA237/60</f>
        <v>#VALUE!</v>
      </c>
      <c r="EC237" s="194" t="e">
        <f t="shared" si="957"/>
        <v>#VALUE!</v>
      </c>
      <c r="ED237" s="185" t="e">
        <f t="shared" si="17"/>
        <v>#VALUE!</v>
      </c>
      <c r="EE237" s="194" t="e">
        <f t="shared" ref="EE237:EF237" si="958">ED237/1000</f>
        <v>#VALUE!</v>
      </c>
      <c r="EF237" s="196" t="e">
        <f t="shared" si="958"/>
        <v>#VALUE!</v>
      </c>
      <c r="EG237" s="130" t="e">
        <f t="shared" si="19"/>
        <v>#VALUE!</v>
      </c>
      <c r="EH237" s="132" t="e">
        <f t="shared" si="20"/>
        <v>#VALUE!</v>
      </c>
      <c r="EI237" s="133" t="s">
        <v>28</v>
      </c>
    </row>
    <row r="238" spans="1:139" ht="12.75" hidden="1" x14ac:dyDescent="0.2">
      <c r="A238" s="864"/>
      <c r="B238" s="135" t="s">
        <v>392</v>
      </c>
      <c r="C238" s="137" t="s">
        <v>155</v>
      </c>
      <c r="D238" s="137">
        <v>1</v>
      </c>
      <c r="E238" s="137">
        <v>1</v>
      </c>
      <c r="F238" s="137">
        <v>1</v>
      </c>
      <c r="G238" s="139">
        <f t="shared" si="0"/>
        <v>0.125</v>
      </c>
      <c r="H238" s="140">
        <v>3</v>
      </c>
      <c r="I238" s="140">
        <v>7.5</v>
      </c>
      <c r="J238" s="140">
        <f>H238/Main!$D$9</f>
        <v>0.6</v>
      </c>
      <c r="K238" s="140">
        <f>I238/Main!$D$10</f>
        <v>3.75</v>
      </c>
      <c r="L238" s="140">
        <f t="shared" si="1"/>
        <v>6.25</v>
      </c>
      <c r="M238" s="140">
        <v>0.32</v>
      </c>
      <c r="N238" s="143"/>
      <c r="O238" s="143"/>
      <c r="P238" s="143"/>
      <c r="Q238" s="145"/>
      <c r="R238" s="143"/>
      <c r="S238" s="146"/>
      <c r="T238" s="146"/>
      <c r="U238" s="143"/>
      <c r="V238" s="143"/>
      <c r="W238" s="146"/>
      <c r="X238" s="146"/>
      <c r="Y238" s="143"/>
      <c r="Z238" s="143"/>
      <c r="AA238" s="143"/>
      <c r="AB238" s="143"/>
      <c r="AC238" s="362"/>
      <c r="AD238" s="167">
        <v>1</v>
      </c>
      <c r="AE238" s="133">
        <v>0</v>
      </c>
      <c r="AF238" s="133">
        <v>0</v>
      </c>
      <c r="AG238" s="133">
        <v>0</v>
      </c>
      <c r="AH238" s="133">
        <v>0</v>
      </c>
      <c r="AI238" s="133">
        <v>0</v>
      </c>
      <c r="AJ238" s="133">
        <v>0</v>
      </c>
      <c r="AK238" s="133">
        <v>0</v>
      </c>
      <c r="AL238" s="133">
        <v>0</v>
      </c>
      <c r="AM238" s="133">
        <v>0</v>
      </c>
      <c r="AN238" s="133">
        <v>0</v>
      </c>
      <c r="AO238" s="133">
        <v>0</v>
      </c>
      <c r="AP238" s="133">
        <v>0</v>
      </c>
      <c r="AQ238" s="133">
        <v>0</v>
      </c>
      <c r="AR238" s="133">
        <v>0</v>
      </c>
      <c r="AS238" s="133">
        <v>0</v>
      </c>
      <c r="AT238" s="133">
        <v>0</v>
      </c>
      <c r="AU238" s="133">
        <v>0</v>
      </c>
      <c r="AV238" s="133">
        <v>0</v>
      </c>
      <c r="AW238" s="133">
        <v>0</v>
      </c>
      <c r="AX238" s="133">
        <v>0</v>
      </c>
      <c r="AY238" s="406">
        <f t="shared" ref="AY238:BS238" si="959">IF(AD238 = 0, "", AD238)</f>
        <v>1</v>
      </c>
      <c r="AZ238" s="137" t="str">
        <f t="shared" si="959"/>
        <v/>
      </c>
      <c r="BA238" s="137" t="str">
        <f t="shared" si="959"/>
        <v/>
      </c>
      <c r="BB238" s="137" t="str">
        <f t="shared" si="959"/>
        <v/>
      </c>
      <c r="BC238" s="137" t="str">
        <f t="shared" si="959"/>
        <v/>
      </c>
      <c r="BD238" s="137" t="str">
        <f t="shared" si="959"/>
        <v/>
      </c>
      <c r="BE238" s="137" t="str">
        <f t="shared" si="959"/>
        <v/>
      </c>
      <c r="BF238" s="137" t="str">
        <f t="shared" si="959"/>
        <v/>
      </c>
      <c r="BG238" s="137" t="str">
        <f t="shared" si="959"/>
        <v/>
      </c>
      <c r="BH238" s="137" t="str">
        <f t="shared" si="959"/>
        <v/>
      </c>
      <c r="BI238" s="137" t="str">
        <f t="shared" si="959"/>
        <v/>
      </c>
      <c r="BJ238" s="137" t="str">
        <f t="shared" si="959"/>
        <v/>
      </c>
      <c r="BK238" s="137" t="str">
        <f t="shared" si="959"/>
        <v/>
      </c>
      <c r="BL238" s="137" t="str">
        <f t="shared" si="959"/>
        <v/>
      </c>
      <c r="BM238" s="137" t="str">
        <f t="shared" si="959"/>
        <v/>
      </c>
      <c r="BN238" s="137" t="str">
        <f t="shared" si="959"/>
        <v/>
      </c>
      <c r="BO238" s="137" t="str">
        <f t="shared" si="959"/>
        <v/>
      </c>
      <c r="BP238" s="137" t="str">
        <f t="shared" si="959"/>
        <v/>
      </c>
      <c r="BQ238" s="137" t="str">
        <f t="shared" si="959"/>
        <v/>
      </c>
      <c r="BR238" s="137" t="str">
        <f t="shared" si="959"/>
        <v/>
      </c>
      <c r="BS238" s="169" t="str">
        <f t="shared" si="959"/>
        <v/>
      </c>
      <c r="BT238" s="174" t="e">
        <f>$AY238*Assembly!Z$4+$AZ238*Assembly!Z$5+$BA238*Assembly!Z$6+$BB238*Assembly!Z$7+$BC238*Assembly!Z$8+$BD238*Assembly!Z$9+$BE238*Assembly!Z$10+$BF238*Assembly!Z$11+$BG238*Assembly!Z$12+$BH238*Assembly!Z$13+$BI238*Assembly!Z$14+$BJ238*Assembly!Z$15+$BK238*Assembly!Z$16+$BL238*Assembly!Z$17+$BM238*Assembly!Z$18+$BN238*Assembly!Z$19+$BO238*Assembly!Z$20+$BP238*Assembly!Z$21+$BQ238*Assembly!Z$22+$BR238*Assembly!Z$23+$BS238*Assembly!Z$24</f>
        <v>#VALUE!</v>
      </c>
      <c r="BU238" s="133" t="e">
        <f t="shared" si="3"/>
        <v>#VALUE!</v>
      </c>
      <c r="BV238" s="133"/>
      <c r="BW238" s="133" t="e">
        <f>$AY238*Assembly!AD$4+$AZ238*Assembly!AD$5+$BA238*Assembly!AD$6+$BB238*Assembly!AD$7+$BC238*Assembly!AD$8+$BD238*Assembly!AD$9+$BE238*Assembly!AD$10+$BF238*Assembly!AD$11+$BG238*Assembly!AD$12+$BH238*Assembly!AD$13+$BI238*Assembly!AD$14+$BJ238*Assembly!AD$15+$BK238*Assembly!AD$16+$BL238*Assembly!AD$17+$BM238*Assembly!AD$18+$BN238*Assembly!AD$19+$BO238*Assembly!AD$20+$BP238*Assembly!AD$21+$BQ238*Assembly!AD$22+$BR238*Assembly!AD$23+$BS238*Assembly!AD$24</f>
        <v>#VALUE!</v>
      </c>
      <c r="BX238" s="177" t="e">
        <f t="shared" si="4"/>
        <v>#VALUE!</v>
      </c>
      <c r="BY238" s="178" t="e">
        <f t="shared" si="5"/>
        <v>#VALUE!</v>
      </c>
      <c r="BZ238" s="179" t="e">
        <f t="shared" si="6"/>
        <v>#VALUE!</v>
      </c>
      <c r="CA238" s="178" t="e">
        <f t="shared" si="7"/>
        <v>#VALUE!</v>
      </c>
      <c r="CB238" s="133" t="e">
        <f>$AY238*Assembly!Y$4+$AZ238*Assembly!Y$5+$BA238*Assembly!Y$6+$BB238*Assembly!Y$7+$BC238*Assembly!Y$8+$BD238*Assembly!Y$9+$BE238*Assembly!Y$10+$BF238*Assembly!Y$11+$BG238*Assembly!Y$12+$BH238*Assembly!Y$13+$BI238*Assembly!Y$14+$BJ238*Assembly!Y$15+$BK238*Assembly!Y$16+$BL238*Assembly!Y$17+$BM238*Assembly!Y$18+$BN238*Assembly!Y$19+$BO238*Assembly!Y$20+$BP238*Assembly!Y$21+$BQ238*Assembly!Y$22+$BR238*Assembly!Y$23+$BS238*Assembly!Y$24</f>
        <v>#VALUE!</v>
      </c>
      <c r="CC238" s="133" t="e">
        <f t="shared" si="8"/>
        <v>#VALUE!</v>
      </c>
      <c r="CD238" s="130" t="e">
        <f t="shared" si="9"/>
        <v>#VALUE!</v>
      </c>
      <c r="CE238" s="183" t="e">
        <f>$AY238*Assembly!AC$4+$AZ238*Assembly!AC$5+$BA238*Assembly!AC$6+$BB238*Assembly!AC$7+$BC238*Assembly!AC$8+$BD238*Assembly!AC$9+$BE238*Assembly!AC$10+$BF238*Assembly!AC$11+$BG238*Assembly!AC$12+$BH238*Assembly!AC$13+$BI238*Assembly!AC$14+$BJ238*Assembly!AC$15+$BK238*Assembly!AC$16+$BL238*Assembly!AC$17+$BM238*Assembly!AC$18+$BN238*Assembly!AC$19+$BO238*Assembly!AC$20+$BP238*Assembly!AC$21+$BQ238*Assembly!AC$22+$BR238*Assembly!AC$23+$BS238*Assembly!AC$24</f>
        <v>#VALUE!</v>
      </c>
      <c r="CF238" s="145" t="e">
        <f>$AY238*Assembly!M$4+$AZ238*Assembly!M$5+$BA238*Assembly!M$6+$BB238*Assembly!M$7+$BC238*Assembly!M$8+$BD238*Assembly!M$9+$BE238*Assembly!M$10+$BF238*Assembly!M$11+$BG238*Assembly!M$12+$BH238*Assembly!M$13+$BI238*Assembly!M$14+$BJ238*Assembly!M$15+$BK238*Assembly!M$16+$BL238*Assembly!M$17+$BM238*Assembly!M$18+$BN238*Assembly!M$19+$BO238*Assembly!M$20+$BP238*Assembly!M$21+$BQ238*Assembly!M$22+$BR238*Assembly!M$23+$BS238*Assembly!M$24</f>
        <v>#VALUE!</v>
      </c>
      <c r="CG238" s="145" t="e">
        <f>$AY238*Assembly!N$4+$AZ238*Assembly!N$5+$BA238*Assembly!N$6+$BB238*Assembly!N$7+$BC238*Assembly!N$8+$BD238*Assembly!N$9+$BE238*Assembly!N$10+$BF238*Assembly!N$11+$BG238*Assembly!N$12+$BH238*Assembly!N$13+$BI238*Assembly!N$14+$BJ238*Assembly!N$15+$BK238*Assembly!N$16+$BL238*Assembly!N$17+$BM238*Assembly!N$18+$BN238*Assembly!N$19+$BO238*Assembly!N$20+$BP238*Assembly!N$21+$BQ238*Assembly!N$22+$BR238*Assembly!N$23+$BS238*Assembly!N$24</f>
        <v>#VALUE!</v>
      </c>
      <c r="CH238" s="145" t="e">
        <f>$AY238*Assembly!O$4+$AZ238*Assembly!O$5+$BA238*Assembly!O$6+$BB238*Assembly!O$7+$BC238*Assembly!O$8+$BD238*Assembly!O$9+$BE238*Assembly!O$10+$BF238*Assembly!O$11+$BG238*Assembly!O$12+$BH238*Assembly!O$13+$BI238*Assembly!O$14+$BJ238*Assembly!O$15+$BK238*Assembly!O$16+$BL238*Assembly!O$17+$BM238*Assembly!O$18+$BN238*Assembly!O$19+$BO238*Assembly!O$20+$BP238*Assembly!O$21+$BQ238*Assembly!O$22+$BR238*Assembly!O$23+$BS238*Assembly!O$24</f>
        <v>#VALUE!</v>
      </c>
      <c r="CI238" s="140" t="e">
        <f>$AY238*Assembly!P$4+$AZ238*Assembly!P$5+$BA238*Assembly!P$6+$BB238*Assembly!P$7+$BC238*Assembly!P$8+$BD238*Assembly!P$9+$BE238*Assembly!P$10+$BF238*Assembly!P$11+$BG238*Assembly!P$12+$BH238*Assembly!P$13+$BI238*Assembly!P$14+$BJ238*Assembly!P$15+$BK238*Assembly!P$16+$BL238*Assembly!P$17+$BM238*Assembly!P$18+$BN238*Assembly!P$19+$BO238*Assembly!P$20+$BP238*Assembly!P$21+$BQ238*Assembly!P$22+$BR238*Assembly!P$23+$BS238*Assembly!P$24</f>
        <v>#VALUE!</v>
      </c>
      <c r="CJ238" s="140" t="e">
        <f>$AY238*Assembly!Q$4+$AZ238*Assembly!Q$5+$BA238*Assembly!Q$6+$BB238*Assembly!Q$7+$BC238*Assembly!Q$8+$BD238*Assembly!Q$9+$BE238*Assembly!Q$10+$BF238*Assembly!Q$11+$BG238*Assembly!Q$12+$BH238*Assembly!Q$13+$BI238*Assembly!Q$14+$BJ238*Assembly!Q$15+$BK238*Assembly!Q$16+$BL238*Assembly!Q$17+$BM238*Assembly!Q$18+$BN238*Assembly!Q$19+$BO238*Assembly!Q$20+$BP238*Assembly!Q$21+$BQ238*Assembly!Q$22+$BR238*Assembly!Q$23+$BS238*Assembly!Q$24</f>
        <v>#VALUE!</v>
      </c>
      <c r="CK238" s="145" t="e">
        <f>$AY238*Assembly!R$4+$AZ238*Assembly!R$5+$BA238*Assembly!R$6+$BB238*Assembly!R$7+$BC238*Assembly!R$8+$BD238*Assembly!R$9+$BE238*Assembly!R$10+$BF238*Assembly!R$11+$BG238*Assembly!R$12+$BH238*Assembly!R$13+$BI238*Assembly!R$14+$BJ238*Assembly!R$15+$BK238*Assembly!R$16+$BL238*Assembly!R$17+$BM238*Assembly!R$18+$BN238*Assembly!R$19+$BO238*Assembly!R$20+$BP238*Assembly!R$21+$BQ238*Assembly!R$22+$BR238*Assembly!R$23+$BS238*Assembly!R$24</f>
        <v>#VALUE!</v>
      </c>
      <c r="CL238" s="140" t="e">
        <f>$AY238*Assembly!S$4+$AZ238*Assembly!S$5+$BA238*Assembly!S$6+$BB238*Assembly!S$7+$BC238*Assembly!S$8+$BD238*Assembly!S$9+$BE238*Assembly!S$10+$BF238*Assembly!S$11+$BG238*Assembly!S$12+$BH238*Assembly!S$13+$BI238*Assembly!S$14+$BJ238*Assembly!S$15+$BK238*Assembly!S$16+$BL238*Assembly!S$17+$BM238*Assembly!S$18+$BN238*Assembly!S$19+$BO238*Assembly!S$20+$BP238*Assembly!S$21+$BQ238*Assembly!S$22+$BR238*Assembly!S$23+$BS238*Assembly!S$24</f>
        <v>#VALUE!</v>
      </c>
      <c r="CM238" s="140" t="e">
        <f>$AY238*Assembly!T$4+$AZ238*Assembly!T$5+$BA238*Assembly!T$6+$BB238*Assembly!T$7+$BC238*Assembly!T$8+$BD238*Assembly!T$9+$BE238*Assembly!T$10+$BF238*Assembly!T$11+$BG238*Assembly!T$12+$BH238*Assembly!T$13+$BI238*Assembly!T$14+$BJ238*Assembly!T$15+$BK238*Assembly!T$16+$BL238*Assembly!T$17+$BM238*Assembly!T$18+$BN238*Assembly!T$19+$BO238*Assembly!T$20+$BP238*Assembly!T$21+$BQ238*Assembly!T$22+$BR238*Assembly!T$23+$BS238*Assembly!T$24</f>
        <v>#VALUE!</v>
      </c>
      <c r="CN238" s="140" t="e">
        <f>$AY238*Assembly!U$4+$AZ238*Assembly!U$5+$BA238*Assembly!U$6+$BB238*Assembly!U$7+$BC238*Assembly!U$8+$BD238*Assembly!U$9+$BE238*Assembly!U$10+$BF238*Assembly!U$11+$BG238*Assembly!U$12+$BH238*Assembly!U$13+$BI238*Assembly!U$14+$BJ238*Assembly!U$15+$BK238*Assembly!U$16+$BL238*Assembly!U$17+$BM238*Assembly!U$18+$BN238*Assembly!U$19+$BO238*Assembly!U$20+$BP238*Assembly!U$21+$BQ238*Assembly!U$22+$BR238*Assembly!U$23+$BS238*Assembly!U$24</f>
        <v>#VALUE!</v>
      </c>
      <c r="CO238" s="145" t="e">
        <f>$AY238*Assembly!V$4+$AZ238*Assembly!V$5+$BA238*Assembly!V$6+$BB238*Assembly!V$7+$BC238*Assembly!V$8+$BD238*Assembly!V$9+$BE238*Assembly!V$10+$BF238*Assembly!V$11+$BG238*Assembly!V$12+$BH238*Assembly!V$13+$BI238*Assembly!V$14+$BJ238*Assembly!V$15+$BK238*Assembly!V$16+$BL238*Assembly!V$17+$BM238*Assembly!V$18+$BN238*Assembly!V$19+$BO238*Assembly!V$20+$BP238*Assembly!V$21+$BQ238*Assembly!V$22+$BR238*Assembly!V$23+$BS238*Assembly!V$24</f>
        <v>#VALUE!</v>
      </c>
      <c r="CP238" s="145" t="e">
        <f>CF238*Refining!$F$3</f>
        <v>#VALUE!</v>
      </c>
      <c r="CQ238" s="145" t="e">
        <f>CG238*Refining!$F$4</f>
        <v>#VALUE!</v>
      </c>
      <c r="CR238" s="145" t="e">
        <f>CH238*Refining!$F$5</f>
        <v>#VALUE!</v>
      </c>
      <c r="CS238" s="145" t="e">
        <f>CI238*Refining!$F$6</f>
        <v>#VALUE!</v>
      </c>
      <c r="CT238" s="145" t="e">
        <f>CJ238*Refining!$F$7</f>
        <v>#VALUE!</v>
      </c>
      <c r="CU238" s="145" t="e">
        <f>CK238*Refining!$F$8</f>
        <v>#VALUE!</v>
      </c>
      <c r="CV238" s="145" t="e">
        <f>CL238*Refining!$F$9</f>
        <v>#VALUE!</v>
      </c>
      <c r="CW238" s="145" t="e">
        <f>CM238*Refining!$F$10</f>
        <v>#VALUE!</v>
      </c>
      <c r="CX238" s="145" t="e">
        <f>CN238*Refining!$F$11</f>
        <v>#VALUE!</v>
      </c>
      <c r="CY238" s="145" t="e">
        <f>CO238*Refining!$F$12</f>
        <v>#VALUE!</v>
      </c>
      <c r="CZ238" s="185" t="e">
        <f t="shared" ref="CZ238:DS238" si="960">IF(CF238 = 0, "", CF238)</f>
        <v>#VALUE!</v>
      </c>
      <c r="DA238" s="186" t="e">
        <f t="shared" si="960"/>
        <v>#VALUE!</v>
      </c>
      <c r="DB238" s="186" t="e">
        <f t="shared" si="960"/>
        <v>#VALUE!</v>
      </c>
      <c r="DC238" s="186" t="e">
        <f t="shared" si="960"/>
        <v>#VALUE!</v>
      </c>
      <c r="DD238" s="186" t="e">
        <f t="shared" si="960"/>
        <v>#VALUE!</v>
      </c>
      <c r="DE238" s="186" t="e">
        <f t="shared" si="960"/>
        <v>#VALUE!</v>
      </c>
      <c r="DF238" s="186" t="e">
        <f t="shared" si="960"/>
        <v>#VALUE!</v>
      </c>
      <c r="DG238" s="186" t="e">
        <f t="shared" si="960"/>
        <v>#VALUE!</v>
      </c>
      <c r="DH238" s="186" t="e">
        <f t="shared" si="960"/>
        <v>#VALUE!</v>
      </c>
      <c r="DI238" s="187" t="e">
        <f t="shared" si="960"/>
        <v>#VALUE!</v>
      </c>
      <c r="DJ238" s="185" t="e">
        <f t="shared" si="960"/>
        <v>#VALUE!</v>
      </c>
      <c r="DK238" s="186" t="e">
        <f t="shared" si="960"/>
        <v>#VALUE!</v>
      </c>
      <c r="DL238" s="186" t="e">
        <f t="shared" si="960"/>
        <v>#VALUE!</v>
      </c>
      <c r="DM238" s="186" t="e">
        <f t="shared" si="960"/>
        <v>#VALUE!</v>
      </c>
      <c r="DN238" s="211" t="e">
        <f t="shared" si="960"/>
        <v>#VALUE!</v>
      </c>
      <c r="DO238" s="186" t="e">
        <f t="shared" si="960"/>
        <v>#VALUE!</v>
      </c>
      <c r="DP238" s="186" t="e">
        <f t="shared" si="960"/>
        <v>#VALUE!</v>
      </c>
      <c r="DQ238" s="186" t="e">
        <f t="shared" si="960"/>
        <v>#VALUE!</v>
      </c>
      <c r="DR238" s="186" t="e">
        <f t="shared" si="960"/>
        <v>#VALUE!</v>
      </c>
      <c r="DS238" s="187" t="e">
        <f t="shared" si="960"/>
        <v>#VALUE!</v>
      </c>
      <c r="DT238" s="185" t="e">
        <f t="shared" si="11"/>
        <v>#VALUE!</v>
      </c>
      <c r="DU238" s="189" t="e">
        <f t="shared" si="12"/>
        <v>#VALUE!</v>
      </c>
      <c r="DV238" s="133" t="e">
        <f>CZ238*'Ores &amp; Ingots'!$C$3+DA238*'Ores &amp; Ingots'!$C$4+DB238*'Ores &amp; Ingots'!$C$5+DC238*'Ores &amp; Ingots'!$C$6+DD238*'Ores &amp; Ingots'!$C$7+DE238*'Ores &amp; Ingots'!$C$8+DF238*'Ores &amp; Ingots'!$C$9+DG238*'Ores &amp; Ingots'!$C$10+DH238*'Ores &amp; Ingots'!$C$11+DI238*'Ores &amp; Ingots'!$C$12</f>
        <v>#VALUE!</v>
      </c>
      <c r="DW238" s="133" t="e">
        <f>DJ238*'Ores &amp; Ingots'!$B$3+DK238*'Ores &amp; Ingots'!$B$4+DL238*'Ores &amp; Ingots'!$B$5+DM238*'Ores &amp; Ingots'!$B$6+DN238*'Ores &amp; Ingots'!$B$7+DO238*'Ores &amp; Ingots'!$B$8+DP238*'Ores &amp; Ingots'!$B$9+DQ238*'Ores &amp; Ingots'!$B$10+DR238*'Ores &amp; Ingots'!$B$11+DS238*'Ores &amp; Ingots'!$B$12</f>
        <v>#VALUE!</v>
      </c>
      <c r="DX238" s="189" t="e">
        <f>CZ238*Refining!$G$3+DA238*Refining!$G$4+DB238*Refining!$G$5+DC238*Refining!$G$6+DD238*Refining!$G$7+DE238*Refining!$G$8+DF238*Refining!$G$9+DG238*Refining!$G$10+DH238*Refining!$G$11+DI238*Refining!$G$12</f>
        <v>#VALUE!</v>
      </c>
      <c r="DY238" s="189" t="e">
        <f t="shared" si="13"/>
        <v>#VALUE!</v>
      </c>
      <c r="DZ238" s="192" t="e">
        <f t="shared" si="14"/>
        <v>#VALUE!</v>
      </c>
      <c r="EA238" s="185" t="e">
        <f t="shared" si="15"/>
        <v>#VALUE!</v>
      </c>
      <c r="EB238" s="194" t="e">
        <f t="shared" ref="EB238:EC238" si="961">EA238/60</f>
        <v>#VALUE!</v>
      </c>
      <c r="EC238" s="194" t="e">
        <f t="shared" si="961"/>
        <v>#VALUE!</v>
      </c>
      <c r="ED238" s="185" t="e">
        <f t="shared" si="17"/>
        <v>#VALUE!</v>
      </c>
      <c r="EE238" s="194" t="e">
        <f t="shared" ref="EE238:EF238" si="962">ED238/1000</f>
        <v>#VALUE!</v>
      </c>
      <c r="EF238" s="196" t="e">
        <f t="shared" si="962"/>
        <v>#VALUE!</v>
      </c>
      <c r="EG238" s="130" t="e">
        <f t="shared" si="19"/>
        <v>#VALUE!</v>
      </c>
      <c r="EH238" s="132" t="e">
        <f t="shared" si="20"/>
        <v>#VALUE!</v>
      </c>
      <c r="EI238" s="133" t="s">
        <v>28</v>
      </c>
    </row>
    <row r="239" spans="1:139" ht="12.75" hidden="1" x14ac:dyDescent="0.2">
      <c r="A239" s="864"/>
      <c r="B239" s="135" t="s">
        <v>393</v>
      </c>
      <c r="C239" s="137" t="s">
        <v>155</v>
      </c>
      <c r="D239" s="137">
        <v>1</v>
      </c>
      <c r="E239" s="137">
        <v>1</v>
      </c>
      <c r="F239" s="137">
        <v>1</v>
      </c>
      <c r="G239" s="139">
        <f t="shared" si="0"/>
        <v>0.125</v>
      </c>
      <c r="H239" s="140">
        <v>2</v>
      </c>
      <c r="I239" s="140">
        <v>5</v>
      </c>
      <c r="J239" s="140">
        <f>H239/Main!$D$9</f>
        <v>0.4</v>
      </c>
      <c r="K239" s="140">
        <f>I239/Main!$D$10</f>
        <v>2.5</v>
      </c>
      <c r="L239" s="140">
        <f t="shared" si="1"/>
        <v>6.25</v>
      </c>
      <c r="M239" s="140">
        <v>0.32</v>
      </c>
      <c r="N239" s="143"/>
      <c r="O239" s="143"/>
      <c r="P239" s="143"/>
      <c r="Q239" s="145"/>
      <c r="R239" s="143"/>
      <c r="S239" s="146"/>
      <c r="T239" s="146"/>
      <c r="U239" s="143"/>
      <c r="V239" s="143"/>
      <c r="W239" s="146"/>
      <c r="X239" s="146"/>
      <c r="Y239" s="143"/>
      <c r="Z239" s="143"/>
      <c r="AA239" s="143"/>
      <c r="AB239" s="143"/>
      <c r="AC239" s="362"/>
      <c r="AD239" s="167">
        <v>1</v>
      </c>
      <c r="AE239" s="133">
        <v>0</v>
      </c>
      <c r="AF239" s="133">
        <v>0</v>
      </c>
      <c r="AG239" s="133">
        <v>0</v>
      </c>
      <c r="AH239" s="133">
        <v>0</v>
      </c>
      <c r="AI239" s="133">
        <v>0</v>
      </c>
      <c r="AJ239" s="133">
        <v>0</v>
      </c>
      <c r="AK239" s="133">
        <v>0</v>
      </c>
      <c r="AL239" s="133">
        <v>0</v>
      </c>
      <c r="AM239" s="133">
        <v>0</v>
      </c>
      <c r="AN239" s="133">
        <v>0</v>
      </c>
      <c r="AO239" s="133">
        <v>0</v>
      </c>
      <c r="AP239" s="133">
        <v>0</v>
      </c>
      <c r="AQ239" s="133">
        <v>0</v>
      </c>
      <c r="AR239" s="133">
        <v>0</v>
      </c>
      <c r="AS239" s="133">
        <v>0</v>
      </c>
      <c r="AT239" s="133">
        <v>0</v>
      </c>
      <c r="AU239" s="133">
        <v>0</v>
      </c>
      <c r="AV239" s="133">
        <v>0</v>
      </c>
      <c r="AW239" s="133">
        <v>0</v>
      </c>
      <c r="AX239" s="133">
        <v>0</v>
      </c>
      <c r="AY239" s="406">
        <f t="shared" ref="AY239:BS239" si="963">IF(AD239 = 0, "", AD239)</f>
        <v>1</v>
      </c>
      <c r="AZ239" s="137" t="str">
        <f t="shared" si="963"/>
        <v/>
      </c>
      <c r="BA239" s="137" t="str">
        <f t="shared" si="963"/>
        <v/>
      </c>
      <c r="BB239" s="137" t="str">
        <f t="shared" si="963"/>
        <v/>
      </c>
      <c r="BC239" s="137" t="str">
        <f t="shared" si="963"/>
        <v/>
      </c>
      <c r="BD239" s="137" t="str">
        <f t="shared" si="963"/>
        <v/>
      </c>
      <c r="BE239" s="137" t="str">
        <f t="shared" si="963"/>
        <v/>
      </c>
      <c r="BF239" s="137" t="str">
        <f t="shared" si="963"/>
        <v/>
      </c>
      <c r="BG239" s="137" t="str">
        <f t="shared" si="963"/>
        <v/>
      </c>
      <c r="BH239" s="137" t="str">
        <f t="shared" si="963"/>
        <v/>
      </c>
      <c r="BI239" s="137" t="str">
        <f t="shared" si="963"/>
        <v/>
      </c>
      <c r="BJ239" s="137" t="str">
        <f t="shared" si="963"/>
        <v/>
      </c>
      <c r="BK239" s="137" t="str">
        <f t="shared" si="963"/>
        <v/>
      </c>
      <c r="BL239" s="137" t="str">
        <f t="shared" si="963"/>
        <v/>
      </c>
      <c r="BM239" s="137" t="str">
        <f t="shared" si="963"/>
        <v/>
      </c>
      <c r="BN239" s="137" t="str">
        <f t="shared" si="963"/>
        <v/>
      </c>
      <c r="BO239" s="137" t="str">
        <f t="shared" si="963"/>
        <v/>
      </c>
      <c r="BP239" s="137" t="str">
        <f t="shared" si="963"/>
        <v/>
      </c>
      <c r="BQ239" s="137" t="str">
        <f t="shared" si="963"/>
        <v/>
      </c>
      <c r="BR239" s="137" t="str">
        <f t="shared" si="963"/>
        <v/>
      </c>
      <c r="BS239" s="169" t="str">
        <f t="shared" si="963"/>
        <v/>
      </c>
      <c r="BT239" s="174" t="e">
        <f>$AY239*Assembly!Z$4+$AZ239*Assembly!Z$5+$BA239*Assembly!Z$6+$BB239*Assembly!Z$7+$BC239*Assembly!Z$8+$BD239*Assembly!Z$9+$BE239*Assembly!Z$10+$BF239*Assembly!Z$11+$BG239*Assembly!Z$12+$BH239*Assembly!Z$13+$BI239*Assembly!Z$14+$BJ239*Assembly!Z$15+$BK239*Assembly!Z$16+$BL239*Assembly!Z$17+$BM239*Assembly!Z$18+$BN239*Assembly!Z$19+$BO239*Assembly!Z$20+$BP239*Assembly!Z$21+$BQ239*Assembly!Z$22+$BR239*Assembly!Z$23+$BS239*Assembly!Z$24</f>
        <v>#VALUE!</v>
      </c>
      <c r="BU239" s="133" t="e">
        <f t="shared" si="3"/>
        <v>#VALUE!</v>
      </c>
      <c r="BV239" s="133"/>
      <c r="BW239" s="133" t="e">
        <f>$AY239*Assembly!AD$4+$AZ239*Assembly!AD$5+$BA239*Assembly!AD$6+$BB239*Assembly!AD$7+$BC239*Assembly!AD$8+$BD239*Assembly!AD$9+$BE239*Assembly!AD$10+$BF239*Assembly!AD$11+$BG239*Assembly!AD$12+$BH239*Assembly!AD$13+$BI239*Assembly!AD$14+$BJ239*Assembly!AD$15+$BK239*Assembly!AD$16+$BL239*Assembly!AD$17+$BM239*Assembly!AD$18+$BN239*Assembly!AD$19+$BO239*Assembly!AD$20+$BP239*Assembly!AD$21+$BQ239*Assembly!AD$22+$BR239*Assembly!AD$23+$BS239*Assembly!AD$24</f>
        <v>#VALUE!</v>
      </c>
      <c r="BX239" s="177" t="e">
        <f t="shared" si="4"/>
        <v>#VALUE!</v>
      </c>
      <c r="BY239" s="178" t="e">
        <f t="shared" si="5"/>
        <v>#VALUE!</v>
      </c>
      <c r="BZ239" s="179" t="e">
        <f t="shared" si="6"/>
        <v>#VALUE!</v>
      </c>
      <c r="CA239" s="178" t="e">
        <f t="shared" si="7"/>
        <v>#VALUE!</v>
      </c>
      <c r="CB239" s="133" t="e">
        <f>$AY239*Assembly!Y$4+$AZ239*Assembly!Y$5+$BA239*Assembly!Y$6+$BB239*Assembly!Y$7+$BC239*Assembly!Y$8+$BD239*Assembly!Y$9+$BE239*Assembly!Y$10+$BF239*Assembly!Y$11+$BG239*Assembly!Y$12+$BH239*Assembly!Y$13+$BI239*Assembly!Y$14+$BJ239*Assembly!Y$15+$BK239*Assembly!Y$16+$BL239*Assembly!Y$17+$BM239*Assembly!Y$18+$BN239*Assembly!Y$19+$BO239*Assembly!Y$20+$BP239*Assembly!Y$21+$BQ239*Assembly!Y$22+$BR239*Assembly!Y$23+$BS239*Assembly!Y$24</f>
        <v>#VALUE!</v>
      </c>
      <c r="CC239" s="133" t="e">
        <f t="shared" si="8"/>
        <v>#VALUE!</v>
      </c>
      <c r="CD239" s="130" t="e">
        <f t="shared" si="9"/>
        <v>#VALUE!</v>
      </c>
      <c r="CE239" s="183" t="e">
        <f>$AY239*Assembly!AC$4+$AZ239*Assembly!AC$5+$BA239*Assembly!AC$6+$BB239*Assembly!AC$7+$BC239*Assembly!AC$8+$BD239*Assembly!AC$9+$BE239*Assembly!AC$10+$BF239*Assembly!AC$11+$BG239*Assembly!AC$12+$BH239*Assembly!AC$13+$BI239*Assembly!AC$14+$BJ239*Assembly!AC$15+$BK239*Assembly!AC$16+$BL239*Assembly!AC$17+$BM239*Assembly!AC$18+$BN239*Assembly!AC$19+$BO239*Assembly!AC$20+$BP239*Assembly!AC$21+$BQ239*Assembly!AC$22+$BR239*Assembly!AC$23+$BS239*Assembly!AC$24</f>
        <v>#VALUE!</v>
      </c>
      <c r="CF239" s="145" t="e">
        <f>$AY239*Assembly!M$4+$AZ239*Assembly!M$5+$BA239*Assembly!M$6+$BB239*Assembly!M$7+$BC239*Assembly!M$8+$BD239*Assembly!M$9+$BE239*Assembly!M$10+$BF239*Assembly!M$11+$BG239*Assembly!M$12+$BH239*Assembly!M$13+$BI239*Assembly!M$14+$BJ239*Assembly!M$15+$BK239*Assembly!M$16+$BL239*Assembly!M$17+$BM239*Assembly!M$18+$BN239*Assembly!M$19+$BO239*Assembly!M$20+$BP239*Assembly!M$21+$BQ239*Assembly!M$22+$BR239*Assembly!M$23+$BS239*Assembly!M$24</f>
        <v>#VALUE!</v>
      </c>
      <c r="CG239" s="145" t="e">
        <f>$AY239*Assembly!N$4+$AZ239*Assembly!N$5+$BA239*Assembly!N$6+$BB239*Assembly!N$7+$BC239*Assembly!N$8+$BD239*Assembly!N$9+$BE239*Assembly!N$10+$BF239*Assembly!N$11+$BG239*Assembly!N$12+$BH239*Assembly!N$13+$BI239*Assembly!N$14+$BJ239*Assembly!N$15+$BK239*Assembly!N$16+$BL239*Assembly!N$17+$BM239*Assembly!N$18+$BN239*Assembly!N$19+$BO239*Assembly!N$20+$BP239*Assembly!N$21+$BQ239*Assembly!N$22+$BR239*Assembly!N$23+$BS239*Assembly!N$24</f>
        <v>#VALUE!</v>
      </c>
      <c r="CH239" s="145" t="e">
        <f>$AY239*Assembly!O$4+$AZ239*Assembly!O$5+$BA239*Assembly!O$6+$BB239*Assembly!O$7+$BC239*Assembly!O$8+$BD239*Assembly!O$9+$BE239*Assembly!O$10+$BF239*Assembly!O$11+$BG239*Assembly!O$12+$BH239*Assembly!O$13+$BI239*Assembly!O$14+$BJ239*Assembly!O$15+$BK239*Assembly!O$16+$BL239*Assembly!O$17+$BM239*Assembly!O$18+$BN239*Assembly!O$19+$BO239*Assembly!O$20+$BP239*Assembly!O$21+$BQ239*Assembly!O$22+$BR239*Assembly!O$23+$BS239*Assembly!O$24</f>
        <v>#VALUE!</v>
      </c>
      <c r="CI239" s="140" t="e">
        <f>$AY239*Assembly!P$4+$AZ239*Assembly!P$5+$BA239*Assembly!P$6+$BB239*Assembly!P$7+$BC239*Assembly!P$8+$BD239*Assembly!P$9+$BE239*Assembly!P$10+$BF239*Assembly!P$11+$BG239*Assembly!P$12+$BH239*Assembly!P$13+$BI239*Assembly!P$14+$BJ239*Assembly!P$15+$BK239*Assembly!P$16+$BL239*Assembly!P$17+$BM239*Assembly!P$18+$BN239*Assembly!P$19+$BO239*Assembly!P$20+$BP239*Assembly!P$21+$BQ239*Assembly!P$22+$BR239*Assembly!P$23+$BS239*Assembly!P$24</f>
        <v>#VALUE!</v>
      </c>
      <c r="CJ239" s="140" t="e">
        <f>$AY239*Assembly!Q$4+$AZ239*Assembly!Q$5+$BA239*Assembly!Q$6+$BB239*Assembly!Q$7+$BC239*Assembly!Q$8+$BD239*Assembly!Q$9+$BE239*Assembly!Q$10+$BF239*Assembly!Q$11+$BG239*Assembly!Q$12+$BH239*Assembly!Q$13+$BI239*Assembly!Q$14+$BJ239*Assembly!Q$15+$BK239*Assembly!Q$16+$BL239*Assembly!Q$17+$BM239*Assembly!Q$18+$BN239*Assembly!Q$19+$BO239*Assembly!Q$20+$BP239*Assembly!Q$21+$BQ239*Assembly!Q$22+$BR239*Assembly!Q$23+$BS239*Assembly!Q$24</f>
        <v>#VALUE!</v>
      </c>
      <c r="CK239" s="145" t="e">
        <f>$AY239*Assembly!R$4+$AZ239*Assembly!R$5+$BA239*Assembly!R$6+$BB239*Assembly!R$7+$BC239*Assembly!R$8+$BD239*Assembly!R$9+$BE239*Assembly!R$10+$BF239*Assembly!R$11+$BG239*Assembly!R$12+$BH239*Assembly!R$13+$BI239*Assembly!R$14+$BJ239*Assembly!R$15+$BK239*Assembly!R$16+$BL239*Assembly!R$17+$BM239*Assembly!R$18+$BN239*Assembly!R$19+$BO239*Assembly!R$20+$BP239*Assembly!R$21+$BQ239*Assembly!R$22+$BR239*Assembly!R$23+$BS239*Assembly!R$24</f>
        <v>#VALUE!</v>
      </c>
      <c r="CL239" s="140" t="e">
        <f>$AY239*Assembly!S$4+$AZ239*Assembly!S$5+$BA239*Assembly!S$6+$BB239*Assembly!S$7+$BC239*Assembly!S$8+$BD239*Assembly!S$9+$BE239*Assembly!S$10+$BF239*Assembly!S$11+$BG239*Assembly!S$12+$BH239*Assembly!S$13+$BI239*Assembly!S$14+$BJ239*Assembly!S$15+$BK239*Assembly!S$16+$BL239*Assembly!S$17+$BM239*Assembly!S$18+$BN239*Assembly!S$19+$BO239*Assembly!S$20+$BP239*Assembly!S$21+$BQ239*Assembly!S$22+$BR239*Assembly!S$23+$BS239*Assembly!S$24</f>
        <v>#VALUE!</v>
      </c>
      <c r="CM239" s="140" t="e">
        <f>$AY239*Assembly!T$4+$AZ239*Assembly!T$5+$BA239*Assembly!T$6+$BB239*Assembly!T$7+$BC239*Assembly!T$8+$BD239*Assembly!T$9+$BE239*Assembly!T$10+$BF239*Assembly!T$11+$BG239*Assembly!T$12+$BH239*Assembly!T$13+$BI239*Assembly!T$14+$BJ239*Assembly!T$15+$BK239*Assembly!T$16+$BL239*Assembly!T$17+$BM239*Assembly!T$18+$BN239*Assembly!T$19+$BO239*Assembly!T$20+$BP239*Assembly!T$21+$BQ239*Assembly!T$22+$BR239*Assembly!T$23+$BS239*Assembly!T$24</f>
        <v>#VALUE!</v>
      </c>
      <c r="CN239" s="140" t="e">
        <f>$AY239*Assembly!U$4+$AZ239*Assembly!U$5+$BA239*Assembly!U$6+$BB239*Assembly!U$7+$BC239*Assembly!U$8+$BD239*Assembly!U$9+$BE239*Assembly!U$10+$BF239*Assembly!U$11+$BG239*Assembly!U$12+$BH239*Assembly!U$13+$BI239*Assembly!U$14+$BJ239*Assembly!U$15+$BK239*Assembly!U$16+$BL239*Assembly!U$17+$BM239*Assembly!U$18+$BN239*Assembly!U$19+$BO239*Assembly!U$20+$BP239*Assembly!U$21+$BQ239*Assembly!U$22+$BR239*Assembly!U$23+$BS239*Assembly!U$24</f>
        <v>#VALUE!</v>
      </c>
      <c r="CO239" s="145" t="e">
        <f>$AY239*Assembly!V$4+$AZ239*Assembly!V$5+$BA239*Assembly!V$6+$BB239*Assembly!V$7+$BC239*Assembly!V$8+$BD239*Assembly!V$9+$BE239*Assembly!V$10+$BF239*Assembly!V$11+$BG239*Assembly!V$12+$BH239*Assembly!V$13+$BI239*Assembly!V$14+$BJ239*Assembly!V$15+$BK239*Assembly!V$16+$BL239*Assembly!V$17+$BM239*Assembly!V$18+$BN239*Assembly!V$19+$BO239*Assembly!V$20+$BP239*Assembly!V$21+$BQ239*Assembly!V$22+$BR239*Assembly!V$23+$BS239*Assembly!V$24</f>
        <v>#VALUE!</v>
      </c>
      <c r="CP239" s="145" t="e">
        <f>CF239*Refining!$F$3</f>
        <v>#VALUE!</v>
      </c>
      <c r="CQ239" s="145" t="e">
        <f>CG239*Refining!$F$4</f>
        <v>#VALUE!</v>
      </c>
      <c r="CR239" s="145" t="e">
        <f>CH239*Refining!$F$5</f>
        <v>#VALUE!</v>
      </c>
      <c r="CS239" s="145" t="e">
        <f>CI239*Refining!$F$6</f>
        <v>#VALUE!</v>
      </c>
      <c r="CT239" s="145" t="e">
        <f>CJ239*Refining!$F$7</f>
        <v>#VALUE!</v>
      </c>
      <c r="CU239" s="145" t="e">
        <f>CK239*Refining!$F$8</f>
        <v>#VALUE!</v>
      </c>
      <c r="CV239" s="145" t="e">
        <f>CL239*Refining!$F$9</f>
        <v>#VALUE!</v>
      </c>
      <c r="CW239" s="145" t="e">
        <f>CM239*Refining!$F$10</f>
        <v>#VALUE!</v>
      </c>
      <c r="CX239" s="145" t="e">
        <f>CN239*Refining!$F$11</f>
        <v>#VALUE!</v>
      </c>
      <c r="CY239" s="145" t="e">
        <f>CO239*Refining!$F$12</f>
        <v>#VALUE!</v>
      </c>
      <c r="CZ239" s="185" t="e">
        <f t="shared" ref="CZ239:DS239" si="964">IF(CF239 = 0, "", CF239)</f>
        <v>#VALUE!</v>
      </c>
      <c r="DA239" s="186" t="e">
        <f t="shared" si="964"/>
        <v>#VALUE!</v>
      </c>
      <c r="DB239" s="186" t="e">
        <f t="shared" si="964"/>
        <v>#VALUE!</v>
      </c>
      <c r="DC239" s="186" t="e">
        <f t="shared" si="964"/>
        <v>#VALUE!</v>
      </c>
      <c r="DD239" s="186" t="e">
        <f t="shared" si="964"/>
        <v>#VALUE!</v>
      </c>
      <c r="DE239" s="186" t="e">
        <f t="shared" si="964"/>
        <v>#VALUE!</v>
      </c>
      <c r="DF239" s="186" t="e">
        <f t="shared" si="964"/>
        <v>#VALUE!</v>
      </c>
      <c r="DG239" s="186" t="e">
        <f t="shared" si="964"/>
        <v>#VALUE!</v>
      </c>
      <c r="DH239" s="186" t="e">
        <f t="shared" si="964"/>
        <v>#VALUE!</v>
      </c>
      <c r="DI239" s="187" t="e">
        <f t="shared" si="964"/>
        <v>#VALUE!</v>
      </c>
      <c r="DJ239" s="185" t="e">
        <f t="shared" si="964"/>
        <v>#VALUE!</v>
      </c>
      <c r="DK239" s="186" t="e">
        <f t="shared" si="964"/>
        <v>#VALUE!</v>
      </c>
      <c r="DL239" s="186" t="e">
        <f t="shared" si="964"/>
        <v>#VALUE!</v>
      </c>
      <c r="DM239" s="186" t="e">
        <f t="shared" si="964"/>
        <v>#VALUE!</v>
      </c>
      <c r="DN239" s="211" t="e">
        <f t="shared" si="964"/>
        <v>#VALUE!</v>
      </c>
      <c r="DO239" s="186" t="e">
        <f t="shared" si="964"/>
        <v>#VALUE!</v>
      </c>
      <c r="DP239" s="186" t="e">
        <f t="shared" si="964"/>
        <v>#VALUE!</v>
      </c>
      <c r="DQ239" s="186" t="e">
        <f t="shared" si="964"/>
        <v>#VALUE!</v>
      </c>
      <c r="DR239" s="186" t="e">
        <f t="shared" si="964"/>
        <v>#VALUE!</v>
      </c>
      <c r="DS239" s="187" t="e">
        <f t="shared" si="964"/>
        <v>#VALUE!</v>
      </c>
      <c r="DT239" s="185" t="e">
        <f t="shared" si="11"/>
        <v>#VALUE!</v>
      </c>
      <c r="DU239" s="189" t="e">
        <f t="shared" si="12"/>
        <v>#VALUE!</v>
      </c>
      <c r="DV239" s="133" t="e">
        <f>CZ239*'Ores &amp; Ingots'!$C$3+DA239*'Ores &amp; Ingots'!$C$4+DB239*'Ores &amp; Ingots'!$C$5+DC239*'Ores &amp; Ingots'!$C$6+DD239*'Ores &amp; Ingots'!$C$7+DE239*'Ores &amp; Ingots'!$C$8+DF239*'Ores &amp; Ingots'!$C$9+DG239*'Ores &amp; Ingots'!$C$10+DH239*'Ores &amp; Ingots'!$C$11+DI239*'Ores &amp; Ingots'!$C$12</f>
        <v>#VALUE!</v>
      </c>
      <c r="DW239" s="133" t="e">
        <f>DJ239*'Ores &amp; Ingots'!$B$3+DK239*'Ores &amp; Ingots'!$B$4+DL239*'Ores &amp; Ingots'!$B$5+DM239*'Ores &amp; Ingots'!$B$6+DN239*'Ores &amp; Ingots'!$B$7+DO239*'Ores &amp; Ingots'!$B$8+DP239*'Ores &amp; Ingots'!$B$9+DQ239*'Ores &amp; Ingots'!$B$10+DR239*'Ores &amp; Ingots'!$B$11+DS239*'Ores &amp; Ingots'!$B$12</f>
        <v>#VALUE!</v>
      </c>
      <c r="DX239" s="189" t="e">
        <f>CZ239*Refining!$G$3+DA239*Refining!$G$4+DB239*Refining!$G$5+DC239*Refining!$G$6+DD239*Refining!$G$7+DE239*Refining!$G$8+DF239*Refining!$G$9+DG239*Refining!$G$10+DH239*Refining!$G$11+DI239*Refining!$G$12</f>
        <v>#VALUE!</v>
      </c>
      <c r="DY239" s="189" t="e">
        <f t="shared" si="13"/>
        <v>#VALUE!</v>
      </c>
      <c r="DZ239" s="192" t="e">
        <f t="shared" si="14"/>
        <v>#VALUE!</v>
      </c>
      <c r="EA239" s="185" t="e">
        <f t="shared" si="15"/>
        <v>#VALUE!</v>
      </c>
      <c r="EB239" s="194" t="e">
        <f t="shared" ref="EB239:EC239" si="965">EA239/60</f>
        <v>#VALUE!</v>
      </c>
      <c r="EC239" s="194" t="e">
        <f t="shared" si="965"/>
        <v>#VALUE!</v>
      </c>
      <c r="ED239" s="185" t="e">
        <f t="shared" si="17"/>
        <v>#VALUE!</v>
      </c>
      <c r="EE239" s="194" t="e">
        <f t="shared" ref="EE239:EF239" si="966">ED239/1000</f>
        <v>#VALUE!</v>
      </c>
      <c r="EF239" s="196" t="e">
        <f t="shared" si="966"/>
        <v>#VALUE!</v>
      </c>
      <c r="EG239" s="130" t="e">
        <f t="shared" si="19"/>
        <v>#VALUE!</v>
      </c>
      <c r="EH239" s="132" t="e">
        <f t="shared" si="20"/>
        <v>#VALUE!</v>
      </c>
      <c r="EI239" s="133" t="s">
        <v>28</v>
      </c>
    </row>
    <row r="240" spans="1:139" ht="12.75" hidden="1" x14ac:dyDescent="0.2">
      <c r="A240" s="864"/>
      <c r="B240" s="365" t="s">
        <v>394</v>
      </c>
      <c r="C240" s="137" t="s">
        <v>155</v>
      </c>
      <c r="D240" s="137">
        <v>1</v>
      </c>
      <c r="E240" s="137">
        <v>1</v>
      </c>
      <c r="F240" s="137">
        <v>1</v>
      </c>
      <c r="G240" s="139">
        <f t="shared" si="0"/>
        <v>0.125</v>
      </c>
      <c r="H240" s="140">
        <v>8</v>
      </c>
      <c r="I240" s="140">
        <v>20</v>
      </c>
      <c r="J240" s="140">
        <f>H240/Main!$D$9</f>
        <v>1.6</v>
      </c>
      <c r="K240" s="140">
        <f>I240/Main!$D$10</f>
        <v>10</v>
      </c>
      <c r="L240" s="140">
        <f t="shared" si="1"/>
        <v>6.25</v>
      </c>
      <c r="M240" s="140">
        <v>1</v>
      </c>
      <c r="N240" s="143"/>
      <c r="O240" s="143"/>
      <c r="P240" s="143"/>
      <c r="Q240" s="145"/>
      <c r="R240" s="143"/>
      <c r="S240" s="146"/>
      <c r="T240" s="146"/>
      <c r="U240" s="143"/>
      <c r="V240" s="143"/>
      <c r="W240" s="146"/>
      <c r="X240" s="146"/>
      <c r="Y240" s="143"/>
      <c r="Z240" s="143"/>
      <c r="AA240" s="143"/>
      <c r="AB240" s="143"/>
      <c r="AC240" s="362"/>
      <c r="AD240" s="167">
        <v>1</v>
      </c>
      <c r="AE240" s="133">
        <v>0</v>
      </c>
      <c r="AF240" s="133">
        <v>0</v>
      </c>
      <c r="AG240" s="133">
        <v>0</v>
      </c>
      <c r="AH240" s="133">
        <v>0</v>
      </c>
      <c r="AI240" s="133">
        <v>0</v>
      </c>
      <c r="AJ240" s="133">
        <v>0</v>
      </c>
      <c r="AK240" s="133">
        <v>0</v>
      </c>
      <c r="AL240" s="133">
        <v>0</v>
      </c>
      <c r="AM240" s="133">
        <v>0</v>
      </c>
      <c r="AN240" s="133">
        <v>0</v>
      </c>
      <c r="AO240" s="133">
        <v>0</v>
      </c>
      <c r="AP240" s="133">
        <v>0</v>
      </c>
      <c r="AQ240" s="133">
        <v>0</v>
      </c>
      <c r="AR240" s="133">
        <v>0</v>
      </c>
      <c r="AS240" s="133">
        <v>0</v>
      </c>
      <c r="AT240" s="133">
        <v>0</v>
      </c>
      <c r="AU240" s="133">
        <v>0</v>
      </c>
      <c r="AV240" s="133">
        <v>0</v>
      </c>
      <c r="AW240" s="133">
        <v>0</v>
      </c>
      <c r="AX240" s="133">
        <v>0</v>
      </c>
      <c r="AY240" s="406">
        <f t="shared" ref="AY240:BS240" si="967">IF(AD240 = 0, "", AD240)</f>
        <v>1</v>
      </c>
      <c r="AZ240" s="137" t="str">
        <f t="shared" si="967"/>
        <v/>
      </c>
      <c r="BA240" s="137" t="str">
        <f t="shared" si="967"/>
        <v/>
      </c>
      <c r="BB240" s="137" t="str">
        <f t="shared" si="967"/>
        <v/>
      </c>
      <c r="BC240" s="137" t="str">
        <f t="shared" si="967"/>
        <v/>
      </c>
      <c r="BD240" s="137" t="str">
        <f t="shared" si="967"/>
        <v/>
      </c>
      <c r="BE240" s="137" t="str">
        <f t="shared" si="967"/>
        <v/>
      </c>
      <c r="BF240" s="137" t="str">
        <f t="shared" si="967"/>
        <v/>
      </c>
      <c r="BG240" s="137" t="str">
        <f t="shared" si="967"/>
        <v/>
      </c>
      <c r="BH240" s="137" t="str">
        <f t="shared" si="967"/>
        <v/>
      </c>
      <c r="BI240" s="137" t="str">
        <f t="shared" si="967"/>
        <v/>
      </c>
      <c r="BJ240" s="137" t="str">
        <f t="shared" si="967"/>
        <v/>
      </c>
      <c r="BK240" s="137" t="str">
        <f t="shared" si="967"/>
        <v/>
      </c>
      <c r="BL240" s="137" t="str">
        <f t="shared" si="967"/>
        <v/>
      </c>
      <c r="BM240" s="137" t="str">
        <f t="shared" si="967"/>
        <v/>
      </c>
      <c r="BN240" s="137" t="str">
        <f t="shared" si="967"/>
        <v/>
      </c>
      <c r="BO240" s="137" t="str">
        <f t="shared" si="967"/>
        <v/>
      </c>
      <c r="BP240" s="137" t="str">
        <f t="shared" si="967"/>
        <v/>
      </c>
      <c r="BQ240" s="137" t="str">
        <f t="shared" si="967"/>
        <v/>
      </c>
      <c r="BR240" s="137" t="str">
        <f t="shared" si="967"/>
        <v/>
      </c>
      <c r="BS240" s="169" t="str">
        <f t="shared" si="967"/>
        <v/>
      </c>
      <c r="BT240" s="174" t="e">
        <f>$AY240*Assembly!Z$4+$AZ240*Assembly!Z$5+$BA240*Assembly!Z$6+$BB240*Assembly!Z$7+$BC240*Assembly!Z$8+$BD240*Assembly!Z$9+$BE240*Assembly!Z$10+$BF240*Assembly!Z$11+$BG240*Assembly!Z$12+$BH240*Assembly!Z$13+$BI240*Assembly!Z$14+$BJ240*Assembly!Z$15+$BK240*Assembly!Z$16+$BL240*Assembly!Z$17+$BM240*Assembly!Z$18+$BN240*Assembly!Z$19+$BO240*Assembly!Z$20+$BP240*Assembly!Z$21+$BQ240*Assembly!Z$22+$BR240*Assembly!Z$23+$BS240*Assembly!Z$24</f>
        <v>#VALUE!</v>
      </c>
      <c r="BU240" s="133" t="e">
        <f t="shared" si="3"/>
        <v>#VALUE!</v>
      </c>
      <c r="BV240" s="133"/>
      <c r="BW240" s="133" t="e">
        <f>$AY240*Assembly!AD$4+$AZ240*Assembly!AD$5+$BA240*Assembly!AD$6+$BB240*Assembly!AD$7+$BC240*Assembly!AD$8+$BD240*Assembly!AD$9+$BE240*Assembly!AD$10+$BF240*Assembly!AD$11+$BG240*Assembly!AD$12+$BH240*Assembly!AD$13+$BI240*Assembly!AD$14+$BJ240*Assembly!AD$15+$BK240*Assembly!AD$16+$BL240*Assembly!AD$17+$BM240*Assembly!AD$18+$BN240*Assembly!AD$19+$BO240*Assembly!AD$20+$BP240*Assembly!AD$21+$BQ240*Assembly!AD$22+$BR240*Assembly!AD$23+$BS240*Assembly!AD$24</f>
        <v>#VALUE!</v>
      </c>
      <c r="BX240" s="177" t="e">
        <f t="shared" si="4"/>
        <v>#VALUE!</v>
      </c>
      <c r="BY240" s="178" t="e">
        <f t="shared" si="5"/>
        <v>#VALUE!</v>
      </c>
      <c r="BZ240" s="179" t="e">
        <f t="shared" si="6"/>
        <v>#VALUE!</v>
      </c>
      <c r="CA240" s="178" t="e">
        <f t="shared" si="7"/>
        <v>#VALUE!</v>
      </c>
      <c r="CB240" s="133" t="e">
        <f>$AY240*Assembly!Y$4+$AZ240*Assembly!Y$5+$BA240*Assembly!Y$6+$BB240*Assembly!Y$7+$BC240*Assembly!Y$8+$BD240*Assembly!Y$9+$BE240*Assembly!Y$10+$BF240*Assembly!Y$11+$BG240*Assembly!Y$12+$BH240*Assembly!Y$13+$BI240*Assembly!Y$14+$BJ240*Assembly!Y$15+$BK240*Assembly!Y$16+$BL240*Assembly!Y$17+$BM240*Assembly!Y$18+$BN240*Assembly!Y$19+$BO240*Assembly!Y$20+$BP240*Assembly!Y$21+$BQ240*Assembly!Y$22+$BR240*Assembly!Y$23+$BS240*Assembly!Y$24</f>
        <v>#VALUE!</v>
      </c>
      <c r="CC240" s="133" t="e">
        <f t="shared" si="8"/>
        <v>#VALUE!</v>
      </c>
      <c r="CD240" s="130" t="e">
        <f t="shared" si="9"/>
        <v>#VALUE!</v>
      </c>
      <c r="CE240" s="183" t="e">
        <f>$AY240*Assembly!AC$4+$AZ240*Assembly!AC$5+$BA240*Assembly!AC$6+$BB240*Assembly!AC$7+$BC240*Assembly!AC$8+$BD240*Assembly!AC$9+$BE240*Assembly!AC$10+$BF240*Assembly!AC$11+$BG240*Assembly!AC$12+$BH240*Assembly!AC$13+$BI240*Assembly!AC$14+$BJ240*Assembly!AC$15+$BK240*Assembly!AC$16+$BL240*Assembly!AC$17+$BM240*Assembly!AC$18+$BN240*Assembly!AC$19+$BO240*Assembly!AC$20+$BP240*Assembly!AC$21+$BQ240*Assembly!AC$22+$BR240*Assembly!AC$23+$BS240*Assembly!AC$24</f>
        <v>#VALUE!</v>
      </c>
      <c r="CF240" s="145" t="e">
        <f>$AY240*Assembly!M$4+$AZ240*Assembly!M$5+$BA240*Assembly!M$6+$BB240*Assembly!M$7+$BC240*Assembly!M$8+$BD240*Assembly!M$9+$BE240*Assembly!M$10+$BF240*Assembly!M$11+$BG240*Assembly!M$12+$BH240*Assembly!M$13+$BI240*Assembly!M$14+$BJ240*Assembly!M$15+$BK240*Assembly!M$16+$BL240*Assembly!M$17+$BM240*Assembly!M$18+$BN240*Assembly!M$19+$BO240*Assembly!M$20+$BP240*Assembly!M$21+$BQ240*Assembly!M$22+$BR240*Assembly!M$23+$BS240*Assembly!M$24</f>
        <v>#VALUE!</v>
      </c>
      <c r="CG240" s="145" t="e">
        <f>$AY240*Assembly!N$4+$AZ240*Assembly!N$5+$BA240*Assembly!N$6+$BB240*Assembly!N$7+$BC240*Assembly!N$8+$BD240*Assembly!N$9+$BE240*Assembly!N$10+$BF240*Assembly!N$11+$BG240*Assembly!N$12+$BH240*Assembly!N$13+$BI240*Assembly!N$14+$BJ240*Assembly!N$15+$BK240*Assembly!N$16+$BL240*Assembly!N$17+$BM240*Assembly!N$18+$BN240*Assembly!N$19+$BO240*Assembly!N$20+$BP240*Assembly!N$21+$BQ240*Assembly!N$22+$BR240*Assembly!N$23+$BS240*Assembly!N$24</f>
        <v>#VALUE!</v>
      </c>
      <c r="CH240" s="145" t="e">
        <f>$AY240*Assembly!O$4+$AZ240*Assembly!O$5+$BA240*Assembly!O$6+$BB240*Assembly!O$7+$BC240*Assembly!O$8+$BD240*Assembly!O$9+$BE240*Assembly!O$10+$BF240*Assembly!O$11+$BG240*Assembly!O$12+$BH240*Assembly!O$13+$BI240*Assembly!O$14+$BJ240*Assembly!O$15+$BK240*Assembly!O$16+$BL240*Assembly!O$17+$BM240*Assembly!O$18+$BN240*Assembly!O$19+$BO240*Assembly!O$20+$BP240*Assembly!O$21+$BQ240*Assembly!O$22+$BR240*Assembly!O$23+$BS240*Assembly!O$24</f>
        <v>#VALUE!</v>
      </c>
      <c r="CI240" s="140" t="e">
        <f>$AY240*Assembly!P$4+$AZ240*Assembly!P$5+$BA240*Assembly!P$6+$BB240*Assembly!P$7+$BC240*Assembly!P$8+$BD240*Assembly!P$9+$BE240*Assembly!P$10+$BF240*Assembly!P$11+$BG240*Assembly!P$12+$BH240*Assembly!P$13+$BI240*Assembly!P$14+$BJ240*Assembly!P$15+$BK240*Assembly!P$16+$BL240*Assembly!P$17+$BM240*Assembly!P$18+$BN240*Assembly!P$19+$BO240*Assembly!P$20+$BP240*Assembly!P$21+$BQ240*Assembly!P$22+$BR240*Assembly!P$23+$BS240*Assembly!P$24</f>
        <v>#VALUE!</v>
      </c>
      <c r="CJ240" s="140" t="e">
        <f>$AY240*Assembly!Q$4+$AZ240*Assembly!Q$5+$BA240*Assembly!Q$6+$BB240*Assembly!Q$7+$BC240*Assembly!Q$8+$BD240*Assembly!Q$9+$BE240*Assembly!Q$10+$BF240*Assembly!Q$11+$BG240*Assembly!Q$12+$BH240*Assembly!Q$13+$BI240*Assembly!Q$14+$BJ240*Assembly!Q$15+$BK240*Assembly!Q$16+$BL240*Assembly!Q$17+$BM240*Assembly!Q$18+$BN240*Assembly!Q$19+$BO240*Assembly!Q$20+$BP240*Assembly!Q$21+$BQ240*Assembly!Q$22+$BR240*Assembly!Q$23+$BS240*Assembly!Q$24</f>
        <v>#VALUE!</v>
      </c>
      <c r="CK240" s="145" t="e">
        <f>$AY240*Assembly!R$4+$AZ240*Assembly!R$5+$BA240*Assembly!R$6+$BB240*Assembly!R$7+$BC240*Assembly!R$8+$BD240*Assembly!R$9+$BE240*Assembly!R$10+$BF240*Assembly!R$11+$BG240*Assembly!R$12+$BH240*Assembly!R$13+$BI240*Assembly!R$14+$BJ240*Assembly!R$15+$BK240*Assembly!R$16+$BL240*Assembly!R$17+$BM240*Assembly!R$18+$BN240*Assembly!R$19+$BO240*Assembly!R$20+$BP240*Assembly!R$21+$BQ240*Assembly!R$22+$BR240*Assembly!R$23+$BS240*Assembly!R$24</f>
        <v>#VALUE!</v>
      </c>
      <c r="CL240" s="140" t="e">
        <f>$AY240*Assembly!S$4+$AZ240*Assembly!S$5+$BA240*Assembly!S$6+$BB240*Assembly!S$7+$BC240*Assembly!S$8+$BD240*Assembly!S$9+$BE240*Assembly!S$10+$BF240*Assembly!S$11+$BG240*Assembly!S$12+$BH240*Assembly!S$13+$BI240*Assembly!S$14+$BJ240*Assembly!S$15+$BK240*Assembly!S$16+$BL240*Assembly!S$17+$BM240*Assembly!S$18+$BN240*Assembly!S$19+$BO240*Assembly!S$20+$BP240*Assembly!S$21+$BQ240*Assembly!S$22+$BR240*Assembly!S$23+$BS240*Assembly!S$24</f>
        <v>#VALUE!</v>
      </c>
      <c r="CM240" s="140" t="e">
        <f>$AY240*Assembly!T$4+$AZ240*Assembly!T$5+$BA240*Assembly!T$6+$BB240*Assembly!T$7+$BC240*Assembly!T$8+$BD240*Assembly!T$9+$BE240*Assembly!T$10+$BF240*Assembly!T$11+$BG240*Assembly!T$12+$BH240*Assembly!T$13+$BI240*Assembly!T$14+$BJ240*Assembly!T$15+$BK240*Assembly!T$16+$BL240*Assembly!T$17+$BM240*Assembly!T$18+$BN240*Assembly!T$19+$BO240*Assembly!T$20+$BP240*Assembly!T$21+$BQ240*Assembly!T$22+$BR240*Assembly!T$23+$BS240*Assembly!T$24</f>
        <v>#VALUE!</v>
      </c>
      <c r="CN240" s="140" t="e">
        <f>$AY240*Assembly!U$4+$AZ240*Assembly!U$5+$BA240*Assembly!U$6+$BB240*Assembly!U$7+$BC240*Assembly!U$8+$BD240*Assembly!U$9+$BE240*Assembly!U$10+$BF240*Assembly!U$11+$BG240*Assembly!U$12+$BH240*Assembly!U$13+$BI240*Assembly!U$14+$BJ240*Assembly!U$15+$BK240*Assembly!U$16+$BL240*Assembly!U$17+$BM240*Assembly!U$18+$BN240*Assembly!U$19+$BO240*Assembly!U$20+$BP240*Assembly!U$21+$BQ240*Assembly!U$22+$BR240*Assembly!U$23+$BS240*Assembly!U$24</f>
        <v>#VALUE!</v>
      </c>
      <c r="CO240" s="145" t="e">
        <f>$AY240*Assembly!V$4+$AZ240*Assembly!V$5+$BA240*Assembly!V$6+$BB240*Assembly!V$7+$BC240*Assembly!V$8+$BD240*Assembly!V$9+$BE240*Assembly!V$10+$BF240*Assembly!V$11+$BG240*Assembly!V$12+$BH240*Assembly!V$13+$BI240*Assembly!V$14+$BJ240*Assembly!V$15+$BK240*Assembly!V$16+$BL240*Assembly!V$17+$BM240*Assembly!V$18+$BN240*Assembly!V$19+$BO240*Assembly!V$20+$BP240*Assembly!V$21+$BQ240*Assembly!V$22+$BR240*Assembly!V$23+$BS240*Assembly!V$24</f>
        <v>#VALUE!</v>
      </c>
      <c r="CP240" s="145" t="e">
        <f>CF240*Refining!$F$3</f>
        <v>#VALUE!</v>
      </c>
      <c r="CQ240" s="145" t="e">
        <f>CG240*Refining!$F$4</f>
        <v>#VALUE!</v>
      </c>
      <c r="CR240" s="145" t="e">
        <f>CH240*Refining!$F$5</f>
        <v>#VALUE!</v>
      </c>
      <c r="CS240" s="145" t="e">
        <f>CI240*Refining!$F$6</f>
        <v>#VALUE!</v>
      </c>
      <c r="CT240" s="145" t="e">
        <f>CJ240*Refining!$F$7</f>
        <v>#VALUE!</v>
      </c>
      <c r="CU240" s="145" t="e">
        <f>CK240*Refining!$F$8</f>
        <v>#VALUE!</v>
      </c>
      <c r="CV240" s="145" t="e">
        <f>CL240*Refining!$F$9</f>
        <v>#VALUE!</v>
      </c>
      <c r="CW240" s="145" t="e">
        <f>CM240*Refining!$F$10</f>
        <v>#VALUE!</v>
      </c>
      <c r="CX240" s="145" t="e">
        <f>CN240*Refining!$F$11</f>
        <v>#VALUE!</v>
      </c>
      <c r="CY240" s="145" t="e">
        <f>CO240*Refining!$F$12</f>
        <v>#VALUE!</v>
      </c>
      <c r="CZ240" s="185" t="e">
        <f t="shared" ref="CZ240:DS240" si="968">IF(CF240 = 0, "", CF240)</f>
        <v>#VALUE!</v>
      </c>
      <c r="DA240" s="186" t="e">
        <f t="shared" si="968"/>
        <v>#VALUE!</v>
      </c>
      <c r="DB240" s="186" t="e">
        <f t="shared" si="968"/>
        <v>#VALUE!</v>
      </c>
      <c r="DC240" s="186" t="e">
        <f t="shared" si="968"/>
        <v>#VALUE!</v>
      </c>
      <c r="DD240" s="186" t="e">
        <f t="shared" si="968"/>
        <v>#VALUE!</v>
      </c>
      <c r="DE240" s="186" t="e">
        <f t="shared" si="968"/>
        <v>#VALUE!</v>
      </c>
      <c r="DF240" s="186" t="e">
        <f t="shared" si="968"/>
        <v>#VALUE!</v>
      </c>
      <c r="DG240" s="186" t="e">
        <f t="shared" si="968"/>
        <v>#VALUE!</v>
      </c>
      <c r="DH240" s="186" t="e">
        <f t="shared" si="968"/>
        <v>#VALUE!</v>
      </c>
      <c r="DI240" s="187" t="e">
        <f t="shared" si="968"/>
        <v>#VALUE!</v>
      </c>
      <c r="DJ240" s="185" t="e">
        <f t="shared" si="968"/>
        <v>#VALUE!</v>
      </c>
      <c r="DK240" s="186" t="e">
        <f t="shared" si="968"/>
        <v>#VALUE!</v>
      </c>
      <c r="DL240" s="186" t="e">
        <f t="shared" si="968"/>
        <v>#VALUE!</v>
      </c>
      <c r="DM240" s="186" t="e">
        <f t="shared" si="968"/>
        <v>#VALUE!</v>
      </c>
      <c r="DN240" s="211" t="e">
        <f t="shared" si="968"/>
        <v>#VALUE!</v>
      </c>
      <c r="DO240" s="186" t="e">
        <f t="shared" si="968"/>
        <v>#VALUE!</v>
      </c>
      <c r="DP240" s="186" t="e">
        <f t="shared" si="968"/>
        <v>#VALUE!</v>
      </c>
      <c r="DQ240" s="186" t="e">
        <f t="shared" si="968"/>
        <v>#VALUE!</v>
      </c>
      <c r="DR240" s="186" t="e">
        <f t="shared" si="968"/>
        <v>#VALUE!</v>
      </c>
      <c r="DS240" s="187" t="e">
        <f t="shared" si="968"/>
        <v>#VALUE!</v>
      </c>
      <c r="DT240" s="185" t="e">
        <f t="shared" si="11"/>
        <v>#VALUE!</v>
      </c>
      <c r="DU240" s="189" t="e">
        <f t="shared" si="12"/>
        <v>#VALUE!</v>
      </c>
      <c r="DV240" s="133" t="e">
        <f>CZ240*'Ores &amp; Ingots'!$C$3+DA240*'Ores &amp; Ingots'!$C$4+DB240*'Ores &amp; Ingots'!$C$5+DC240*'Ores &amp; Ingots'!$C$6+DD240*'Ores &amp; Ingots'!$C$7+DE240*'Ores &amp; Ingots'!$C$8+DF240*'Ores &amp; Ingots'!$C$9+DG240*'Ores &amp; Ingots'!$C$10+DH240*'Ores &amp; Ingots'!$C$11+DI240*'Ores &amp; Ingots'!$C$12</f>
        <v>#VALUE!</v>
      </c>
      <c r="DW240" s="133" t="e">
        <f>DJ240*'Ores &amp; Ingots'!$B$3+DK240*'Ores &amp; Ingots'!$B$4+DL240*'Ores &amp; Ingots'!$B$5+DM240*'Ores &amp; Ingots'!$B$6+DN240*'Ores &amp; Ingots'!$B$7+DO240*'Ores &amp; Ingots'!$B$8+DP240*'Ores &amp; Ingots'!$B$9+DQ240*'Ores &amp; Ingots'!$B$10+DR240*'Ores &amp; Ingots'!$B$11+DS240*'Ores &amp; Ingots'!$B$12</f>
        <v>#VALUE!</v>
      </c>
      <c r="DX240" s="189" t="e">
        <f>CZ240*Refining!$G$3+DA240*Refining!$G$4+DB240*Refining!$G$5+DC240*Refining!$G$6+DD240*Refining!$G$7+DE240*Refining!$G$8+DF240*Refining!$G$9+DG240*Refining!$G$10+DH240*Refining!$G$11+DI240*Refining!$G$12</f>
        <v>#VALUE!</v>
      </c>
      <c r="DY240" s="189" t="e">
        <f t="shared" si="13"/>
        <v>#VALUE!</v>
      </c>
      <c r="DZ240" s="192" t="e">
        <f t="shared" si="14"/>
        <v>#VALUE!</v>
      </c>
      <c r="EA240" s="185" t="e">
        <f t="shared" si="15"/>
        <v>#VALUE!</v>
      </c>
      <c r="EB240" s="194" t="e">
        <f t="shared" ref="EB240:EC240" si="969">EA240/60</f>
        <v>#VALUE!</v>
      </c>
      <c r="EC240" s="194" t="e">
        <f t="shared" si="969"/>
        <v>#VALUE!</v>
      </c>
      <c r="ED240" s="185" t="e">
        <f t="shared" si="17"/>
        <v>#VALUE!</v>
      </c>
      <c r="EE240" s="194" t="e">
        <f t="shared" ref="EE240:EF240" si="970">ED240/1000</f>
        <v>#VALUE!</v>
      </c>
      <c r="EF240" s="196" t="e">
        <f t="shared" si="970"/>
        <v>#VALUE!</v>
      </c>
      <c r="EG240" s="130" t="e">
        <f t="shared" si="19"/>
        <v>#VALUE!</v>
      </c>
      <c r="EH240" s="132" t="e">
        <f t="shared" si="20"/>
        <v>#VALUE!</v>
      </c>
      <c r="EI240" s="133" t="s">
        <v>28</v>
      </c>
    </row>
    <row r="241" spans="1:139" ht="12.75" hidden="1" x14ac:dyDescent="0.2">
      <c r="A241" s="864"/>
      <c r="B241" s="365" t="s">
        <v>395</v>
      </c>
      <c r="C241" s="137" t="s">
        <v>155</v>
      </c>
      <c r="D241" s="137">
        <v>1</v>
      </c>
      <c r="E241" s="137">
        <v>1</v>
      </c>
      <c r="F241" s="137">
        <v>1</v>
      </c>
      <c r="G241" s="139">
        <f t="shared" si="0"/>
        <v>0.125</v>
      </c>
      <c r="H241" s="140">
        <v>5</v>
      </c>
      <c r="I241" s="140">
        <v>12.5</v>
      </c>
      <c r="J241" s="140">
        <f>H241/Main!$D$9</f>
        <v>1</v>
      </c>
      <c r="K241" s="140">
        <f>I241/Main!$D$10</f>
        <v>6.25</v>
      </c>
      <c r="L241" s="140">
        <f t="shared" si="1"/>
        <v>6.25</v>
      </c>
      <c r="M241" s="140">
        <v>1</v>
      </c>
      <c r="N241" s="143"/>
      <c r="O241" s="143"/>
      <c r="P241" s="143"/>
      <c r="Q241" s="145"/>
      <c r="R241" s="143"/>
      <c r="S241" s="146"/>
      <c r="T241" s="146"/>
      <c r="U241" s="143"/>
      <c r="V241" s="143"/>
      <c r="W241" s="146"/>
      <c r="X241" s="146"/>
      <c r="Y241" s="143"/>
      <c r="Z241" s="143"/>
      <c r="AA241" s="143"/>
      <c r="AB241" s="143"/>
      <c r="AC241" s="362"/>
      <c r="AD241" s="167">
        <v>1</v>
      </c>
      <c r="AE241" s="133">
        <v>0</v>
      </c>
      <c r="AF241" s="133">
        <v>0</v>
      </c>
      <c r="AG241" s="133">
        <v>0</v>
      </c>
      <c r="AH241" s="133">
        <v>0</v>
      </c>
      <c r="AI241" s="133">
        <v>0</v>
      </c>
      <c r="AJ241" s="133">
        <v>0</v>
      </c>
      <c r="AK241" s="133">
        <v>0</v>
      </c>
      <c r="AL241" s="133">
        <v>0</v>
      </c>
      <c r="AM241" s="133">
        <v>0</v>
      </c>
      <c r="AN241" s="133">
        <v>0</v>
      </c>
      <c r="AO241" s="133">
        <v>0</v>
      </c>
      <c r="AP241" s="133">
        <v>0</v>
      </c>
      <c r="AQ241" s="133">
        <v>0</v>
      </c>
      <c r="AR241" s="133">
        <v>0</v>
      </c>
      <c r="AS241" s="133">
        <v>0</v>
      </c>
      <c r="AT241" s="133">
        <v>0</v>
      </c>
      <c r="AU241" s="133">
        <v>0</v>
      </c>
      <c r="AV241" s="133">
        <v>0</v>
      </c>
      <c r="AW241" s="133">
        <v>0</v>
      </c>
      <c r="AX241" s="133">
        <v>0</v>
      </c>
      <c r="AY241" s="406">
        <f t="shared" ref="AY241:BS241" si="971">IF(AD241 = 0, "", AD241)</f>
        <v>1</v>
      </c>
      <c r="AZ241" s="137" t="str">
        <f t="shared" si="971"/>
        <v/>
      </c>
      <c r="BA241" s="137" t="str">
        <f t="shared" si="971"/>
        <v/>
      </c>
      <c r="BB241" s="137" t="str">
        <f t="shared" si="971"/>
        <v/>
      </c>
      <c r="BC241" s="137" t="str">
        <f t="shared" si="971"/>
        <v/>
      </c>
      <c r="BD241" s="137" t="str">
        <f t="shared" si="971"/>
        <v/>
      </c>
      <c r="BE241" s="137" t="str">
        <f t="shared" si="971"/>
        <v/>
      </c>
      <c r="BF241" s="137" t="str">
        <f t="shared" si="971"/>
        <v/>
      </c>
      <c r="BG241" s="137" t="str">
        <f t="shared" si="971"/>
        <v/>
      </c>
      <c r="BH241" s="137" t="str">
        <f t="shared" si="971"/>
        <v/>
      </c>
      <c r="BI241" s="137" t="str">
        <f t="shared" si="971"/>
        <v/>
      </c>
      <c r="BJ241" s="137" t="str">
        <f t="shared" si="971"/>
        <v/>
      </c>
      <c r="BK241" s="137" t="str">
        <f t="shared" si="971"/>
        <v/>
      </c>
      <c r="BL241" s="137" t="str">
        <f t="shared" si="971"/>
        <v/>
      </c>
      <c r="BM241" s="137" t="str">
        <f t="shared" si="971"/>
        <v/>
      </c>
      <c r="BN241" s="137" t="str">
        <f t="shared" si="971"/>
        <v/>
      </c>
      <c r="BO241" s="137" t="str">
        <f t="shared" si="971"/>
        <v/>
      </c>
      <c r="BP241" s="137" t="str">
        <f t="shared" si="971"/>
        <v/>
      </c>
      <c r="BQ241" s="137" t="str">
        <f t="shared" si="971"/>
        <v/>
      </c>
      <c r="BR241" s="137" t="str">
        <f t="shared" si="971"/>
        <v/>
      </c>
      <c r="BS241" s="169" t="str">
        <f t="shared" si="971"/>
        <v/>
      </c>
      <c r="BT241" s="174" t="e">
        <f>$AY241*Assembly!Z$4+$AZ241*Assembly!Z$5+$BA241*Assembly!Z$6+$BB241*Assembly!Z$7+$BC241*Assembly!Z$8+$BD241*Assembly!Z$9+$BE241*Assembly!Z$10+$BF241*Assembly!Z$11+$BG241*Assembly!Z$12+$BH241*Assembly!Z$13+$BI241*Assembly!Z$14+$BJ241*Assembly!Z$15+$BK241*Assembly!Z$16+$BL241*Assembly!Z$17+$BM241*Assembly!Z$18+$BN241*Assembly!Z$19+$BO241*Assembly!Z$20+$BP241*Assembly!Z$21+$BQ241*Assembly!Z$22+$BR241*Assembly!Z$23+$BS241*Assembly!Z$24</f>
        <v>#VALUE!</v>
      </c>
      <c r="BU241" s="133" t="e">
        <f t="shared" si="3"/>
        <v>#VALUE!</v>
      </c>
      <c r="BV241" s="133"/>
      <c r="BW241" s="133" t="e">
        <f>$AY241*Assembly!AD$4+$AZ241*Assembly!AD$5+$BA241*Assembly!AD$6+$BB241*Assembly!AD$7+$BC241*Assembly!AD$8+$BD241*Assembly!AD$9+$BE241*Assembly!AD$10+$BF241*Assembly!AD$11+$BG241*Assembly!AD$12+$BH241*Assembly!AD$13+$BI241*Assembly!AD$14+$BJ241*Assembly!AD$15+$BK241*Assembly!AD$16+$BL241*Assembly!AD$17+$BM241*Assembly!AD$18+$BN241*Assembly!AD$19+$BO241*Assembly!AD$20+$BP241*Assembly!AD$21+$BQ241*Assembly!AD$22+$BR241*Assembly!AD$23+$BS241*Assembly!AD$24</f>
        <v>#VALUE!</v>
      </c>
      <c r="BX241" s="177" t="e">
        <f t="shared" si="4"/>
        <v>#VALUE!</v>
      </c>
      <c r="BY241" s="178" t="e">
        <f t="shared" si="5"/>
        <v>#VALUE!</v>
      </c>
      <c r="BZ241" s="179" t="e">
        <f t="shared" si="6"/>
        <v>#VALUE!</v>
      </c>
      <c r="CA241" s="178" t="e">
        <f t="shared" si="7"/>
        <v>#VALUE!</v>
      </c>
      <c r="CB241" s="133" t="e">
        <f>$AY241*Assembly!Y$4+$AZ241*Assembly!Y$5+$BA241*Assembly!Y$6+$BB241*Assembly!Y$7+$BC241*Assembly!Y$8+$BD241*Assembly!Y$9+$BE241*Assembly!Y$10+$BF241*Assembly!Y$11+$BG241*Assembly!Y$12+$BH241*Assembly!Y$13+$BI241*Assembly!Y$14+$BJ241*Assembly!Y$15+$BK241*Assembly!Y$16+$BL241*Assembly!Y$17+$BM241*Assembly!Y$18+$BN241*Assembly!Y$19+$BO241*Assembly!Y$20+$BP241*Assembly!Y$21+$BQ241*Assembly!Y$22+$BR241*Assembly!Y$23+$BS241*Assembly!Y$24</f>
        <v>#VALUE!</v>
      </c>
      <c r="CC241" s="133" t="e">
        <f t="shared" si="8"/>
        <v>#VALUE!</v>
      </c>
      <c r="CD241" s="130" t="e">
        <f t="shared" si="9"/>
        <v>#VALUE!</v>
      </c>
      <c r="CE241" s="183" t="e">
        <f>$AY241*Assembly!AC$4+$AZ241*Assembly!AC$5+$BA241*Assembly!AC$6+$BB241*Assembly!AC$7+$BC241*Assembly!AC$8+$BD241*Assembly!AC$9+$BE241*Assembly!AC$10+$BF241*Assembly!AC$11+$BG241*Assembly!AC$12+$BH241*Assembly!AC$13+$BI241*Assembly!AC$14+$BJ241*Assembly!AC$15+$BK241*Assembly!AC$16+$BL241*Assembly!AC$17+$BM241*Assembly!AC$18+$BN241*Assembly!AC$19+$BO241*Assembly!AC$20+$BP241*Assembly!AC$21+$BQ241*Assembly!AC$22+$BR241*Assembly!AC$23+$BS241*Assembly!AC$24</f>
        <v>#VALUE!</v>
      </c>
      <c r="CF241" s="145" t="e">
        <f>$AY241*Assembly!M$4+$AZ241*Assembly!M$5+$BA241*Assembly!M$6+$BB241*Assembly!M$7+$BC241*Assembly!M$8+$BD241*Assembly!M$9+$BE241*Assembly!M$10+$BF241*Assembly!M$11+$BG241*Assembly!M$12+$BH241*Assembly!M$13+$BI241*Assembly!M$14+$BJ241*Assembly!M$15+$BK241*Assembly!M$16+$BL241*Assembly!M$17+$BM241*Assembly!M$18+$BN241*Assembly!M$19+$BO241*Assembly!M$20+$BP241*Assembly!M$21+$BQ241*Assembly!M$22+$BR241*Assembly!M$23+$BS241*Assembly!M$24</f>
        <v>#VALUE!</v>
      </c>
      <c r="CG241" s="145" t="e">
        <f>$AY241*Assembly!N$4+$AZ241*Assembly!N$5+$BA241*Assembly!N$6+$BB241*Assembly!N$7+$BC241*Assembly!N$8+$BD241*Assembly!N$9+$BE241*Assembly!N$10+$BF241*Assembly!N$11+$BG241*Assembly!N$12+$BH241*Assembly!N$13+$BI241*Assembly!N$14+$BJ241*Assembly!N$15+$BK241*Assembly!N$16+$BL241*Assembly!N$17+$BM241*Assembly!N$18+$BN241*Assembly!N$19+$BO241*Assembly!N$20+$BP241*Assembly!N$21+$BQ241*Assembly!N$22+$BR241*Assembly!N$23+$BS241*Assembly!N$24</f>
        <v>#VALUE!</v>
      </c>
      <c r="CH241" s="145" t="e">
        <f>$AY241*Assembly!O$4+$AZ241*Assembly!O$5+$BA241*Assembly!O$6+$BB241*Assembly!O$7+$BC241*Assembly!O$8+$BD241*Assembly!O$9+$BE241*Assembly!O$10+$BF241*Assembly!O$11+$BG241*Assembly!O$12+$BH241*Assembly!O$13+$BI241*Assembly!O$14+$BJ241*Assembly!O$15+$BK241*Assembly!O$16+$BL241*Assembly!O$17+$BM241*Assembly!O$18+$BN241*Assembly!O$19+$BO241*Assembly!O$20+$BP241*Assembly!O$21+$BQ241*Assembly!O$22+$BR241*Assembly!O$23+$BS241*Assembly!O$24</f>
        <v>#VALUE!</v>
      </c>
      <c r="CI241" s="140" t="e">
        <f>$AY241*Assembly!P$4+$AZ241*Assembly!P$5+$BA241*Assembly!P$6+$BB241*Assembly!P$7+$BC241*Assembly!P$8+$BD241*Assembly!P$9+$BE241*Assembly!P$10+$BF241*Assembly!P$11+$BG241*Assembly!P$12+$BH241*Assembly!P$13+$BI241*Assembly!P$14+$BJ241*Assembly!P$15+$BK241*Assembly!P$16+$BL241*Assembly!P$17+$BM241*Assembly!P$18+$BN241*Assembly!P$19+$BO241*Assembly!P$20+$BP241*Assembly!P$21+$BQ241*Assembly!P$22+$BR241*Assembly!P$23+$BS241*Assembly!P$24</f>
        <v>#VALUE!</v>
      </c>
      <c r="CJ241" s="140" t="e">
        <f>$AY241*Assembly!Q$4+$AZ241*Assembly!Q$5+$BA241*Assembly!Q$6+$BB241*Assembly!Q$7+$BC241*Assembly!Q$8+$BD241*Assembly!Q$9+$BE241*Assembly!Q$10+$BF241*Assembly!Q$11+$BG241*Assembly!Q$12+$BH241*Assembly!Q$13+$BI241*Assembly!Q$14+$BJ241*Assembly!Q$15+$BK241*Assembly!Q$16+$BL241*Assembly!Q$17+$BM241*Assembly!Q$18+$BN241*Assembly!Q$19+$BO241*Assembly!Q$20+$BP241*Assembly!Q$21+$BQ241*Assembly!Q$22+$BR241*Assembly!Q$23+$BS241*Assembly!Q$24</f>
        <v>#VALUE!</v>
      </c>
      <c r="CK241" s="145" t="e">
        <f>$AY241*Assembly!R$4+$AZ241*Assembly!R$5+$BA241*Assembly!R$6+$BB241*Assembly!R$7+$BC241*Assembly!R$8+$BD241*Assembly!R$9+$BE241*Assembly!R$10+$BF241*Assembly!R$11+$BG241*Assembly!R$12+$BH241*Assembly!R$13+$BI241*Assembly!R$14+$BJ241*Assembly!R$15+$BK241*Assembly!R$16+$BL241*Assembly!R$17+$BM241*Assembly!R$18+$BN241*Assembly!R$19+$BO241*Assembly!R$20+$BP241*Assembly!R$21+$BQ241*Assembly!R$22+$BR241*Assembly!R$23+$BS241*Assembly!R$24</f>
        <v>#VALUE!</v>
      </c>
      <c r="CL241" s="140" t="e">
        <f>$AY241*Assembly!S$4+$AZ241*Assembly!S$5+$BA241*Assembly!S$6+$BB241*Assembly!S$7+$BC241*Assembly!S$8+$BD241*Assembly!S$9+$BE241*Assembly!S$10+$BF241*Assembly!S$11+$BG241*Assembly!S$12+$BH241*Assembly!S$13+$BI241*Assembly!S$14+$BJ241*Assembly!S$15+$BK241*Assembly!S$16+$BL241*Assembly!S$17+$BM241*Assembly!S$18+$BN241*Assembly!S$19+$BO241*Assembly!S$20+$BP241*Assembly!S$21+$BQ241*Assembly!S$22+$BR241*Assembly!S$23+$BS241*Assembly!S$24</f>
        <v>#VALUE!</v>
      </c>
      <c r="CM241" s="140" t="e">
        <f>$AY241*Assembly!T$4+$AZ241*Assembly!T$5+$BA241*Assembly!T$6+$BB241*Assembly!T$7+$BC241*Assembly!T$8+$BD241*Assembly!T$9+$BE241*Assembly!T$10+$BF241*Assembly!T$11+$BG241*Assembly!T$12+$BH241*Assembly!T$13+$BI241*Assembly!T$14+$BJ241*Assembly!T$15+$BK241*Assembly!T$16+$BL241*Assembly!T$17+$BM241*Assembly!T$18+$BN241*Assembly!T$19+$BO241*Assembly!T$20+$BP241*Assembly!T$21+$BQ241*Assembly!T$22+$BR241*Assembly!T$23+$BS241*Assembly!T$24</f>
        <v>#VALUE!</v>
      </c>
      <c r="CN241" s="140" t="e">
        <f>$AY241*Assembly!U$4+$AZ241*Assembly!U$5+$BA241*Assembly!U$6+$BB241*Assembly!U$7+$BC241*Assembly!U$8+$BD241*Assembly!U$9+$BE241*Assembly!U$10+$BF241*Assembly!U$11+$BG241*Assembly!U$12+$BH241*Assembly!U$13+$BI241*Assembly!U$14+$BJ241*Assembly!U$15+$BK241*Assembly!U$16+$BL241*Assembly!U$17+$BM241*Assembly!U$18+$BN241*Assembly!U$19+$BO241*Assembly!U$20+$BP241*Assembly!U$21+$BQ241*Assembly!U$22+$BR241*Assembly!U$23+$BS241*Assembly!U$24</f>
        <v>#VALUE!</v>
      </c>
      <c r="CO241" s="145" t="e">
        <f>$AY241*Assembly!V$4+$AZ241*Assembly!V$5+$BA241*Assembly!V$6+$BB241*Assembly!V$7+$BC241*Assembly!V$8+$BD241*Assembly!V$9+$BE241*Assembly!V$10+$BF241*Assembly!V$11+$BG241*Assembly!V$12+$BH241*Assembly!V$13+$BI241*Assembly!V$14+$BJ241*Assembly!V$15+$BK241*Assembly!V$16+$BL241*Assembly!V$17+$BM241*Assembly!V$18+$BN241*Assembly!V$19+$BO241*Assembly!V$20+$BP241*Assembly!V$21+$BQ241*Assembly!V$22+$BR241*Assembly!V$23+$BS241*Assembly!V$24</f>
        <v>#VALUE!</v>
      </c>
      <c r="CP241" s="145" t="e">
        <f>CF241*Refining!$F$3</f>
        <v>#VALUE!</v>
      </c>
      <c r="CQ241" s="145" t="e">
        <f>CG241*Refining!$F$4</f>
        <v>#VALUE!</v>
      </c>
      <c r="CR241" s="145" t="e">
        <f>CH241*Refining!$F$5</f>
        <v>#VALUE!</v>
      </c>
      <c r="CS241" s="145" t="e">
        <f>CI241*Refining!$F$6</f>
        <v>#VALUE!</v>
      </c>
      <c r="CT241" s="145" t="e">
        <f>CJ241*Refining!$F$7</f>
        <v>#VALUE!</v>
      </c>
      <c r="CU241" s="145" t="e">
        <f>CK241*Refining!$F$8</f>
        <v>#VALUE!</v>
      </c>
      <c r="CV241" s="145" t="e">
        <f>CL241*Refining!$F$9</f>
        <v>#VALUE!</v>
      </c>
      <c r="CW241" s="145" t="e">
        <f>CM241*Refining!$F$10</f>
        <v>#VALUE!</v>
      </c>
      <c r="CX241" s="145" t="e">
        <f>CN241*Refining!$F$11</f>
        <v>#VALUE!</v>
      </c>
      <c r="CY241" s="145" t="e">
        <f>CO241*Refining!$F$12</f>
        <v>#VALUE!</v>
      </c>
      <c r="CZ241" s="185" t="e">
        <f t="shared" ref="CZ241:DS241" si="972">IF(CF241 = 0, "", CF241)</f>
        <v>#VALUE!</v>
      </c>
      <c r="DA241" s="186" t="e">
        <f t="shared" si="972"/>
        <v>#VALUE!</v>
      </c>
      <c r="DB241" s="186" t="e">
        <f t="shared" si="972"/>
        <v>#VALUE!</v>
      </c>
      <c r="DC241" s="186" t="e">
        <f t="shared" si="972"/>
        <v>#VALUE!</v>
      </c>
      <c r="DD241" s="186" t="e">
        <f t="shared" si="972"/>
        <v>#VALUE!</v>
      </c>
      <c r="DE241" s="186" t="e">
        <f t="shared" si="972"/>
        <v>#VALUE!</v>
      </c>
      <c r="DF241" s="186" t="e">
        <f t="shared" si="972"/>
        <v>#VALUE!</v>
      </c>
      <c r="DG241" s="186" t="e">
        <f t="shared" si="972"/>
        <v>#VALUE!</v>
      </c>
      <c r="DH241" s="186" t="e">
        <f t="shared" si="972"/>
        <v>#VALUE!</v>
      </c>
      <c r="DI241" s="187" t="e">
        <f t="shared" si="972"/>
        <v>#VALUE!</v>
      </c>
      <c r="DJ241" s="185" t="e">
        <f t="shared" si="972"/>
        <v>#VALUE!</v>
      </c>
      <c r="DK241" s="186" t="e">
        <f t="shared" si="972"/>
        <v>#VALUE!</v>
      </c>
      <c r="DL241" s="186" t="e">
        <f t="shared" si="972"/>
        <v>#VALUE!</v>
      </c>
      <c r="DM241" s="186" t="e">
        <f t="shared" si="972"/>
        <v>#VALUE!</v>
      </c>
      <c r="DN241" s="211" t="e">
        <f t="shared" si="972"/>
        <v>#VALUE!</v>
      </c>
      <c r="DO241" s="186" t="e">
        <f t="shared" si="972"/>
        <v>#VALUE!</v>
      </c>
      <c r="DP241" s="186" t="e">
        <f t="shared" si="972"/>
        <v>#VALUE!</v>
      </c>
      <c r="DQ241" s="186" t="e">
        <f t="shared" si="972"/>
        <v>#VALUE!</v>
      </c>
      <c r="DR241" s="186" t="e">
        <f t="shared" si="972"/>
        <v>#VALUE!</v>
      </c>
      <c r="DS241" s="187" t="e">
        <f t="shared" si="972"/>
        <v>#VALUE!</v>
      </c>
      <c r="DT241" s="185" t="e">
        <f t="shared" si="11"/>
        <v>#VALUE!</v>
      </c>
      <c r="DU241" s="189" t="e">
        <f t="shared" si="12"/>
        <v>#VALUE!</v>
      </c>
      <c r="DV241" s="133" t="e">
        <f>CZ241*'Ores &amp; Ingots'!$C$3+DA241*'Ores &amp; Ingots'!$C$4+DB241*'Ores &amp; Ingots'!$C$5+DC241*'Ores &amp; Ingots'!$C$6+DD241*'Ores &amp; Ingots'!$C$7+DE241*'Ores &amp; Ingots'!$C$8+DF241*'Ores &amp; Ingots'!$C$9+DG241*'Ores &amp; Ingots'!$C$10+DH241*'Ores &amp; Ingots'!$C$11+DI241*'Ores &amp; Ingots'!$C$12</f>
        <v>#VALUE!</v>
      </c>
      <c r="DW241" s="133" t="e">
        <f>DJ241*'Ores &amp; Ingots'!$B$3+DK241*'Ores &amp; Ingots'!$B$4+DL241*'Ores &amp; Ingots'!$B$5+DM241*'Ores &amp; Ingots'!$B$6+DN241*'Ores &amp; Ingots'!$B$7+DO241*'Ores &amp; Ingots'!$B$8+DP241*'Ores &amp; Ingots'!$B$9+DQ241*'Ores &amp; Ingots'!$B$10+DR241*'Ores &amp; Ingots'!$B$11+DS241*'Ores &amp; Ingots'!$B$12</f>
        <v>#VALUE!</v>
      </c>
      <c r="DX241" s="189" t="e">
        <f>CZ241*Refining!$G$3+DA241*Refining!$G$4+DB241*Refining!$G$5+DC241*Refining!$G$6+DD241*Refining!$G$7+DE241*Refining!$G$8+DF241*Refining!$G$9+DG241*Refining!$G$10+DH241*Refining!$G$11+DI241*Refining!$G$12</f>
        <v>#VALUE!</v>
      </c>
      <c r="DY241" s="189" t="e">
        <f t="shared" si="13"/>
        <v>#VALUE!</v>
      </c>
      <c r="DZ241" s="192" t="e">
        <f t="shared" si="14"/>
        <v>#VALUE!</v>
      </c>
      <c r="EA241" s="185" t="e">
        <f t="shared" si="15"/>
        <v>#VALUE!</v>
      </c>
      <c r="EB241" s="194" t="e">
        <f t="shared" ref="EB241:EC241" si="973">EA241/60</f>
        <v>#VALUE!</v>
      </c>
      <c r="EC241" s="194" t="e">
        <f t="shared" si="973"/>
        <v>#VALUE!</v>
      </c>
      <c r="ED241" s="185" t="e">
        <f t="shared" si="17"/>
        <v>#VALUE!</v>
      </c>
      <c r="EE241" s="194" t="e">
        <f t="shared" ref="EE241:EF241" si="974">ED241/1000</f>
        <v>#VALUE!</v>
      </c>
      <c r="EF241" s="196" t="e">
        <f t="shared" si="974"/>
        <v>#VALUE!</v>
      </c>
      <c r="EG241" s="130" t="e">
        <f t="shared" si="19"/>
        <v>#VALUE!</v>
      </c>
      <c r="EH241" s="132" t="e">
        <f t="shared" si="20"/>
        <v>#VALUE!</v>
      </c>
      <c r="EI241" s="133" t="s">
        <v>28</v>
      </c>
    </row>
    <row r="242" spans="1:139" ht="12.75" hidden="1" x14ac:dyDescent="0.2">
      <c r="A242" s="864"/>
      <c r="B242" s="365" t="s">
        <v>396</v>
      </c>
      <c r="C242" s="137" t="s">
        <v>155</v>
      </c>
      <c r="D242" s="137">
        <v>1</v>
      </c>
      <c r="E242" s="137">
        <v>1</v>
      </c>
      <c r="F242" s="137">
        <v>1</v>
      </c>
      <c r="G242" s="139">
        <f t="shared" si="0"/>
        <v>0.125</v>
      </c>
      <c r="H242" s="140">
        <v>8</v>
      </c>
      <c r="I242" s="140">
        <v>20</v>
      </c>
      <c r="J242" s="140">
        <f>H242/Main!$D$9</f>
        <v>1.6</v>
      </c>
      <c r="K242" s="140">
        <f>I242/Main!$D$10</f>
        <v>10</v>
      </c>
      <c r="L242" s="140">
        <f t="shared" si="1"/>
        <v>6.25</v>
      </c>
      <c r="M242" s="140">
        <v>1</v>
      </c>
      <c r="N242" s="143"/>
      <c r="O242" s="143"/>
      <c r="P242" s="143"/>
      <c r="Q242" s="145"/>
      <c r="R242" s="143"/>
      <c r="S242" s="146"/>
      <c r="T242" s="146"/>
      <c r="U242" s="143"/>
      <c r="V242" s="143"/>
      <c r="W242" s="146"/>
      <c r="X242" s="146"/>
      <c r="Y242" s="143"/>
      <c r="Z242" s="143"/>
      <c r="AA242" s="143"/>
      <c r="AB242" s="143"/>
      <c r="AC242" s="362"/>
      <c r="AD242" s="167">
        <v>1</v>
      </c>
      <c r="AE242" s="133">
        <v>0</v>
      </c>
      <c r="AF242" s="133">
        <v>0</v>
      </c>
      <c r="AG242" s="133">
        <v>0</v>
      </c>
      <c r="AH242" s="133">
        <v>0</v>
      </c>
      <c r="AI242" s="133">
        <v>0</v>
      </c>
      <c r="AJ242" s="133">
        <v>0</v>
      </c>
      <c r="AK242" s="133">
        <v>0</v>
      </c>
      <c r="AL242" s="133">
        <v>0</v>
      </c>
      <c r="AM242" s="133">
        <v>0</v>
      </c>
      <c r="AN242" s="133">
        <v>0</v>
      </c>
      <c r="AO242" s="133">
        <v>0</v>
      </c>
      <c r="AP242" s="133">
        <v>0</v>
      </c>
      <c r="AQ242" s="133">
        <v>0</v>
      </c>
      <c r="AR242" s="133">
        <v>0</v>
      </c>
      <c r="AS242" s="133">
        <v>0</v>
      </c>
      <c r="AT242" s="133">
        <v>0</v>
      </c>
      <c r="AU242" s="133">
        <v>0</v>
      </c>
      <c r="AV242" s="133">
        <v>0</v>
      </c>
      <c r="AW242" s="133">
        <v>0</v>
      </c>
      <c r="AX242" s="133">
        <v>0</v>
      </c>
      <c r="AY242" s="406">
        <f t="shared" ref="AY242:BS242" si="975">IF(AD242 = 0, "", AD242)</f>
        <v>1</v>
      </c>
      <c r="AZ242" s="137" t="str">
        <f t="shared" si="975"/>
        <v/>
      </c>
      <c r="BA242" s="137" t="str">
        <f t="shared" si="975"/>
        <v/>
      </c>
      <c r="BB242" s="137" t="str">
        <f t="shared" si="975"/>
        <v/>
      </c>
      <c r="BC242" s="137" t="str">
        <f t="shared" si="975"/>
        <v/>
      </c>
      <c r="BD242" s="137" t="str">
        <f t="shared" si="975"/>
        <v/>
      </c>
      <c r="BE242" s="137" t="str">
        <f t="shared" si="975"/>
        <v/>
      </c>
      <c r="BF242" s="137" t="str">
        <f t="shared" si="975"/>
        <v/>
      </c>
      <c r="BG242" s="137" t="str">
        <f t="shared" si="975"/>
        <v/>
      </c>
      <c r="BH242" s="137" t="str">
        <f t="shared" si="975"/>
        <v/>
      </c>
      <c r="BI242" s="137" t="str">
        <f t="shared" si="975"/>
        <v/>
      </c>
      <c r="BJ242" s="137" t="str">
        <f t="shared" si="975"/>
        <v/>
      </c>
      <c r="BK242" s="137" t="str">
        <f t="shared" si="975"/>
        <v/>
      </c>
      <c r="BL242" s="137" t="str">
        <f t="shared" si="975"/>
        <v/>
      </c>
      <c r="BM242" s="137" t="str">
        <f t="shared" si="975"/>
        <v/>
      </c>
      <c r="BN242" s="137" t="str">
        <f t="shared" si="975"/>
        <v/>
      </c>
      <c r="BO242" s="137" t="str">
        <f t="shared" si="975"/>
        <v/>
      </c>
      <c r="BP242" s="137" t="str">
        <f t="shared" si="975"/>
        <v/>
      </c>
      <c r="BQ242" s="137" t="str">
        <f t="shared" si="975"/>
        <v/>
      </c>
      <c r="BR242" s="137" t="str">
        <f t="shared" si="975"/>
        <v/>
      </c>
      <c r="BS242" s="169" t="str">
        <f t="shared" si="975"/>
        <v/>
      </c>
      <c r="BT242" s="174" t="e">
        <f>$AY242*Assembly!Z$4+$AZ242*Assembly!Z$5+$BA242*Assembly!Z$6+$BB242*Assembly!Z$7+$BC242*Assembly!Z$8+$BD242*Assembly!Z$9+$BE242*Assembly!Z$10+$BF242*Assembly!Z$11+$BG242*Assembly!Z$12+$BH242*Assembly!Z$13+$BI242*Assembly!Z$14+$BJ242*Assembly!Z$15+$BK242*Assembly!Z$16+$BL242*Assembly!Z$17+$BM242*Assembly!Z$18+$BN242*Assembly!Z$19+$BO242*Assembly!Z$20+$BP242*Assembly!Z$21+$BQ242*Assembly!Z$22+$BR242*Assembly!Z$23+$BS242*Assembly!Z$24</f>
        <v>#VALUE!</v>
      </c>
      <c r="BU242" s="133" t="e">
        <f t="shared" si="3"/>
        <v>#VALUE!</v>
      </c>
      <c r="BV242" s="133"/>
      <c r="BW242" s="133" t="e">
        <f>$AY242*Assembly!AD$4+$AZ242*Assembly!AD$5+$BA242*Assembly!AD$6+$BB242*Assembly!AD$7+$BC242*Assembly!AD$8+$BD242*Assembly!AD$9+$BE242*Assembly!AD$10+$BF242*Assembly!AD$11+$BG242*Assembly!AD$12+$BH242*Assembly!AD$13+$BI242*Assembly!AD$14+$BJ242*Assembly!AD$15+$BK242*Assembly!AD$16+$BL242*Assembly!AD$17+$BM242*Assembly!AD$18+$BN242*Assembly!AD$19+$BO242*Assembly!AD$20+$BP242*Assembly!AD$21+$BQ242*Assembly!AD$22+$BR242*Assembly!AD$23+$BS242*Assembly!AD$24</f>
        <v>#VALUE!</v>
      </c>
      <c r="BX242" s="177" t="e">
        <f t="shared" si="4"/>
        <v>#VALUE!</v>
      </c>
      <c r="BY242" s="178" t="e">
        <f t="shared" si="5"/>
        <v>#VALUE!</v>
      </c>
      <c r="BZ242" s="179" t="e">
        <f t="shared" si="6"/>
        <v>#VALUE!</v>
      </c>
      <c r="CA242" s="178" t="e">
        <f t="shared" si="7"/>
        <v>#VALUE!</v>
      </c>
      <c r="CB242" s="133" t="e">
        <f>$AY242*Assembly!Y$4+$AZ242*Assembly!Y$5+$BA242*Assembly!Y$6+$BB242*Assembly!Y$7+$BC242*Assembly!Y$8+$BD242*Assembly!Y$9+$BE242*Assembly!Y$10+$BF242*Assembly!Y$11+$BG242*Assembly!Y$12+$BH242*Assembly!Y$13+$BI242*Assembly!Y$14+$BJ242*Assembly!Y$15+$BK242*Assembly!Y$16+$BL242*Assembly!Y$17+$BM242*Assembly!Y$18+$BN242*Assembly!Y$19+$BO242*Assembly!Y$20+$BP242*Assembly!Y$21+$BQ242*Assembly!Y$22+$BR242*Assembly!Y$23+$BS242*Assembly!Y$24</f>
        <v>#VALUE!</v>
      </c>
      <c r="CC242" s="133" t="e">
        <f t="shared" si="8"/>
        <v>#VALUE!</v>
      </c>
      <c r="CD242" s="130" t="e">
        <f t="shared" si="9"/>
        <v>#VALUE!</v>
      </c>
      <c r="CE242" s="183" t="e">
        <f>$AY242*Assembly!AC$4+$AZ242*Assembly!AC$5+$BA242*Assembly!AC$6+$BB242*Assembly!AC$7+$BC242*Assembly!AC$8+$BD242*Assembly!AC$9+$BE242*Assembly!AC$10+$BF242*Assembly!AC$11+$BG242*Assembly!AC$12+$BH242*Assembly!AC$13+$BI242*Assembly!AC$14+$BJ242*Assembly!AC$15+$BK242*Assembly!AC$16+$BL242*Assembly!AC$17+$BM242*Assembly!AC$18+$BN242*Assembly!AC$19+$BO242*Assembly!AC$20+$BP242*Assembly!AC$21+$BQ242*Assembly!AC$22+$BR242*Assembly!AC$23+$BS242*Assembly!AC$24</f>
        <v>#VALUE!</v>
      </c>
      <c r="CF242" s="145" t="e">
        <f>$AY242*Assembly!M$4+$AZ242*Assembly!M$5+$BA242*Assembly!M$6+$BB242*Assembly!M$7+$BC242*Assembly!M$8+$BD242*Assembly!M$9+$BE242*Assembly!M$10+$BF242*Assembly!M$11+$BG242*Assembly!M$12+$BH242*Assembly!M$13+$BI242*Assembly!M$14+$BJ242*Assembly!M$15+$BK242*Assembly!M$16+$BL242*Assembly!M$17+$BM242*Assembly!M$18+$BN242*Assembly!M$19+$BO242*Assembly!M$20+$BP242*Assembly!M$21+$BQ242*Assembly!M$22+$BR242*Assembly!M$23+$BS242*Assembly!M$24</f>
        <v>#VALUE!</v>
      </c>
      <c r="CG242" s="145" t="e">
        <f>$AY242*Assembly!N$4+$AZ242*Assembly!N$5+$BA242*Assembly!N$6+$BB242*Assembly!N$7+$BC242*Assembly!N$8+$BD242*Assembly!N$9+$BE242*Assembly!N$10+$BF242*Assembly!N$11+$BG242*Assembly!N$12+$BH242*Assembly!N$13+$BI242*Assembly!N$14+$BJ242*Assembly!N$15+$BK242*Assembly!N$16+$BL242*Assembly!N$17+$BM242*Assembly!N$18+$BN242*Assembly!N$19+$BO242*Assembly!N$20+$BP242*Assembly!N$21+$BQ242*Assembly!N$22+$BR242*Assembly!N$23+$BS242*Assembly!N$24</f>
        <v>#VALUE!</v>
      </c>
      <c r="CH242" s="145" t="e">
        <f>$AY242*Assembly!O$4+$AZ242*Assembly!O$5+$BA242*Assembly!O$6+$BB242*Assembly!O$7+$BC242*Assembly!O$8+$BD242*Assembly!O$9+$BE242*Assembly!O$10+$BF242*Assembly!O$11+$BG242*Assembly!O$12+$BH242*Assembly!O$13+$BI242*Assembly!O$14+$BJ242*Assembly!O$15+$BK242*Assembly!O$16+$BL242*Assembly!O$17+$BM242*Assembly!O$18+$BN242*Assembly!O$19+$BO242*Assembly!O$20+$BP242*Assembly!O$21+$BQ242*Assembly!O$22+$BR242*Assembly!O$23+$BS242*Assembly!O$24</f>
        <v>#VALUE!</v>
      </c>
      <c r="CI242" s="140" t="e">
        <f>$AY242*Assembly!P$4+$AZ242*Assembly!P$5+$BA242*Assembly!P$6+$BB242*Assembly!P$7+$BC242*Assembly!P$8+$BD242*Assembly!P$9+$BE242*Assembly!P$10+$BF242*Assembly!P$11+$BG242*Assembly!P$12+$BH242*Assembly!P$13+$BI242*Assembly!P$14+$BJ242*Assembly!P$15+$BK242*Assembly!P$16+$BL242*Assembly!P$17+$BM242*Assembly!P$18+$BN242*Assembly!P$19+$BO242*Assembly!P$20+$BP242*Assembly!P$21+$BQ242*Assembly!P$22+$BR242*Assembly!P$23+$BS242*Assembly!P$24</f>
        <v>#VALUE!</v>
      </c>
      <c r="CJ242" s="140" t="e">
        <f>$AY242*Assembly!Q$4+$AZ242*Assembly!Q$5+$BA242*Assembly!Q$6+$BB242*Assembly!Q$7+$BC242*Assembly!Q$8+$BD242*Assembly!Q$9+$BE242*Assembly!Q$10+$BF242*Assembly!Q$11+$BG242*Assembly!Q$12+$BH242*Assembly!Q$13+$BI242*Assembly!Q$14+$BJ242*Assembly!Q$15+$BK242*Assembly!Q$16+$BL242*Assembly!Q$17+$BM242*Assembly!Q$18+$BN242*Assembly!Q$19+$BO242*Assembly!Q$20+$BP242*Assembly!Q$21+$BQ242*Assembly!Q$22+$BR242*Assembly!Q$23+$BS242*Assembly!Q$24</f>
        <v>#VALUE!</v>
      </c>
      <c r="CK242" s="145" t="e">
        <f>$AY242*Assembly!R$4+$AZ242*Assembly!R$5+$BA242*Assembly!R$6+$BB242*Assembly!R$7+$BC242*Assembly!R$8+$BD242*Assembly!R$9+$BE242*Assembly!R$10+$BF242*Assembly!R$11+$BG242*Assembly!R$12+$BH242*Assembly!R$13+$BI242*Assembly!R$14+$BJ242*Assembly!R$15+$BK242*Assembly!R$16+$BL242*Assembly!R$17+$BM242*Assembly!R$18+$BN242*Assembly!R$19+$BO242*Assembly!R$20+$BP242*Assembly!R$21+$BQ242*Assembly!R$22+$BR242*Assembly!R$23+$BS242*Assembly!R$24</f>
        <v>#VALUE!</v>
      </c>
      <c r="CL242" s="140" t="e">
        <f>$AY242*Assembly!S$4+$AZ242*Assembly!S$5+$BA242*Assembly!S$6+$BB242*Assembly!S$7+$BC242*Assembly!S$8+$BD242*Assembly!S$9+$BE242*Assembly!S$10+$BF242*Assembly!S$11+$BG242*Assembly!S$12+$BH242*Assembly!S$13+$BI242*Assembly!S$14+$BJ242*Assembly!S$15+$BK242*Assembly!S$16+$BL242*Assembly!S$17+$BM242*Assembly!S$18+$BN242*Assembly!S$19+$BO242*Assembly!S$20+$BP242*Assembly!S$21+$BQ242*Assembly!S$22+$BR242*Assembly!S$23+$BS242*Assembly!S$24</f>
        <v>#VALUE!</v>
      </c>
      <c r="CM242" s="140" t="e">
        <f>$AY242*Assembly!T$4+$AZ242*Assembly!T$5+$BA242*Assembly!T$6+$BB242*Assembly!T$7+$BC242*Assembly!T$8+$BD242*Assembly!T$9+$BE242*Assembly!T$10+$BF242*Assembly!T$11+$BG242*Assembly!T$12+$BH242*Assembly!T$13+$BI242*Assembly!T$14+$BJ242*Assembly!T$15+$BK242*Assembly!T$16+$BL242*Assembly!T$17+$BM242*Assembly!T$18+$BN242*Assembly!T$19+$BO242*Assembly!T$20+$BP242*Assembly!T$21+$BQ242*Assembly!T$22+$BR242*Assembly!T$23+$BS242*Assembly!T$24</f>
        <v>#VALUE!</v>
      </c>
      <c r="CN242" s="140" t="e">
        <f>$AY242*Assembly!U$4+$AZ242*Assembly!U$5+$BA242*Assembly!U$6+$BB242*Assembly!U$7+$BC242*Assembly!U$8+$BD242*Assembly!U$9+$BE242*Assembly!U$10+$BF242*Assembly!U$11+$BG242*Assembly!U$12+$BH242*Assembly!U$13+$BI242*Assembly!U$14+$BJ242*Assembly!U$15+$BK242*Assembly!U$16+$BL242*Assembly!U$17+$BM242*Assembly!U$18+$BN242*Assembly!U$19+$BO242*Assembly!U$20+$BP242*Assembly!U$21+$BQ242*Assembly!U$22+$BR242*Assembly!U$23+$BS242*Assembly!U$24</f>
        <v>#VALUE!</v>
      </c>
      <c r="CO242" s="145" t="e">
        <f>$AY242*Assembly!V$4+$AZ242*Assembly!V$5+$BA242*Assembly!V$6+$BB242*Assembly!V$7+$BC242*Assembly!V$8+$BD242*Assembly!V$9+$BE242*Assembly!V$10+$BF242*Assembly!V$11+$BG242*Assembly!V$12+$BH242*Assembly!V$13+$BI242*Assembly!V$14+$BJ242*Assembly!V$15+$BK242*Assembly!V$16+$BL242*Assembly!V$17+$BM242*Assembly!V$18+$BN242*Assembly!V$19+$BO242*Assembly!V$20+$BP242*Assembly!V$21+$BQ242*Assembly!V$22+$BR242*Assembly!V$23+$BS242*Assembly!V$24</f>
        <v>#VALUE!</v>
      </c>
      <c r="CP242" s="145" t="e">
        <f>CF242*Refining!$F$3</f>
        <v>#VALUE!</v>
      </c>
      <c r="CQ242" s="145" t="e">
        <f>CG242*Refining!$F$4</f>
        <v>#VALUE!</v>
      </c>
      <c r="CR242" s="145" t="e">
        <f>CH242*Refining!$F$5</f>
        <v>#VALUE!</v>
      </c>
      <c r="CS242" s="145" t="e">
        <f>CI242*Refining!$F$6</f>
        <v>#VALUE!</v>
      </c>
      <c r="CT242" s="145" t="e">
        <f>CJ242*Refining!$F$7</f>
        <v>#VALUE!</v>
      </c>
      <c r="CU242" s="145" t="e">
        <f>CK242*Refining!$F$8</f>
        <v>#VALUE!</v>
      </c>
      <c r="CV242" s="145" t="e">
        <f>CL242*Refining!$F$9</f>
        <v>#VALUE!</v>
      </c>
      <c r="CW242" s="145" t="e">
        <f>CM242*Refining!$F$10</f>
        <v>#VALUE!</v>
      </c>
      <c r="CX242" s="145" t="e">
        <f>CN242*Refining!$F$11</f>
        <v>#VALUE!</v>
      </c>
      <c r="CY242" s="145" t="e">
        <f>CO242*Refining!$F$12</f>
        <v>#VALUE!</v>
      </c>
      <c r="CZ242" s="185" t="e">
        <f t="shared" ref="CZ242:DS242" si="976">IF(CF242 = 0, "", CF242)</f>
        <v>#VALUE!</v>
      </c>
      <c r="DA242" s="186" t="e">
        <f t="shared" si="976"/>
        <v>#VALUE!</v>
      </c>
      <c r="DB242" s="186" t="e">
        <f t="shared" si="976"/>
        <v>#VALUE!</v>
      </c>
      <c r="DC242" s="186" t="e">
        <f t="shared" si="976"/>
        <v>#VALUE!</v>
      </c>
      <c r="DD242" s="186" t="e">
        <f t="shared" si="976"/>
        <v>#VALUE!</v>
      </c>
      <c r="DE242" s="186" t="e">
        <f t="shared" si="976"/>
        <v>#VALUE!</v>
      </c>
      <c r="DF242" s="186" t="e">
        <f t="shared" si="976"/>
        <v>#VALUE!</v>
      </c>
      <c r="DG242" s="186" t="e">
        <f t="shared" si="976"/>
        <v>#VALUE!</v>
      </c>
      <c r="DH242" s="186" t="e">
        <f t="shared" si="976"/>
        <v>#VALUE!</v>
      </c>
      <c r="DI242" s="187" t="e">
        <f t="shared" si="976"/>
        <v>#VALUE!</v>
      </c>
      <c r="DJ242" s="185" t="e">
        <f t="shared" si="976"/>
        <v>#VALUE!</v>
      </c>
      <c r="DK242" s="186" t="e">
        <f t="shared" si="976"/>
        <v>#VALUE!</v>
      </c>
      <c r="DL242" s="186" t="e">
        <f t="shared" si="976"/>
        <v>#VALUE!</v>
      </c>
      <c r="DM242" s="186" t="e">
        <f t="shared" si="976"/>
        <v>#VALUE!</v>
      </c>
      <c r="DN242" s="211" t="e">
        <f t="shared" si="976"/>
        <v>#VALUE!</v>
      </c>
      <c r="DO242" s="186" t="e">
        <f t="shared" si="976"/>
        <v>#VALUE!</v>
      </c>
      <c r="DP242" s="186" t="e">
        <f t="shared" si="976"/>
        <v>#VALUE!</v>
      </c>
      <c r="DQ242" s="186" t="e">
        <f t="shared" si="976"/>
        <v>#VALUE!</v>
      </c>
      <c r="DR242" s="186" t="e">
        <f t="shared" si="976"/>
        <v>#VALUE!</v>
      </c>
      <c r="DS242" s="187" t="e">
        <f t="shared" si="976"/>
        <v>#VALUE!</v>
      </c>
      <c r="DT242" s="185" t="e">
        <f t="shared" si="11"/>
        <v>#VALUE!</v>
      </c>
      <c r="DU242" s="189" t="e">
        <f t="shared" si="12"/>
        <v>#VALUE!</v>
      </c>
      <c r="DV242" s="133" t="e">
        <f>CZ242*'Ores &amp; Ingots'!$C$3+DA242*'Ores &amp; Ingots'!$C$4+DB242*'Ores &amp; Ingots'!$C$5+DC242*'Ores &amp; Ingots'!$C$6+DD242*'Ores &amp; Ingots'!$C$7+DE242*'Ores &amp; Ingots'!$C$8+DF242*'Ores &amp; Ingots'!$C$9+DG242*'Ores &amp; Ingots'!$C$10+DH242*'Ores &amp; Ingots'!$C$11+DI242*'Ores &amp; Ingots'!$C$12</f>
        <v>#VALUE!</v>
      </c>
      <c r="DW242" s="133" t="e">
        <f>DJ242*'Ores &amp; Ingots'!$B$3+DK242*'Ores &amp; Ingots'!$B$4+DL242*'Ores &amp; Ingots'!$B$5+DM242*'Ores &amp; Ingots'!$B$6+DN242*'Ores &amp; Ingots'!$B$7+DO242*'Ores &amp; Ingots'!$B$8+DP242*'Ores &amp; Ingots'!$B$9+DQ242*'Ores &amp; Ingots'!$B$10+DR242*'Ores &amp; Ingots'!$B$11+DS242*'Ores &amp; Ingots'!$B$12</f>
        <v>#VALUE!</v>
      </c>
      <c r="DX242" s="189" t="e">
        <f>CZ242*Refining!$G$3+DA242*Refining!$G$4+DB242*Refining!$G$5+DC242*Refining!$G$6+DD242*Refining!$G$7+DE242*Refining!$G$8+DF242*Refining!$G$9+DG242*Refining!$G$10+DH242*Refining!$G$11+DI242*Refining!$G$12</f>
        <v>#VALUE!</v>
      </c>
      <c r="DY242" s="189" t="e">
        <f t="shared" si="13"/>
        <v>#VALUE!</v>
      </c>
      <c r="DZ242" s="192" t="e">
        <f t="shared" si="14"/>
        <v>#VALUE!</v>
      </c>
      <c r="EA242" s="185" t="e">
        <f t="shared" si="15"/>
        <v>#VALUE!</v>
      </c>
      <c r="EB242" s="194" t="e">
        <f t="shared" ref="EB242:EC242" si="977">EA242/60</f>
        <v>#VALUE!</v>
      </c>
      <c r="EC242" s="194" t="e">
        <f t="shared" si="977"/>
        <v>#VALUE!</v>
      </c>
      <c r="ED242" s="185" t="e">
        <f t="shared" si="17"/>
        <v>#VALUE!</v>
      </c>
      <c r="EE242" s="194" t="e">
        <f t="shared" ref="EE242:EF242" si="978">ED242/1000</f>
        <v>#VALUE!</v>
      </c>
      <c r="EF242" s="196" t="e">
        <f t="shared" si="978"/>
        <v>#VALUE!</v>
      </c>
      <c r="EG242" s="130" t="e">
        <f t="shared" si="19"/>
        <v>#VALUE!</v>
      </c>
      <c r="EH242" s="132" t="e">
        <f t="shared" si="20"/>
        <v>#VALUE!</v>
      </c>
      <c r="EI242" s="133" t="s">
        <v>28</v>
      </c>
    </row>
    <row r="243" spans="1:139" ht="12.75" hidden="1" x14ac:dyDescent="0.2">
      <c r="A243" s="864"/>
      <c r="B243" s="365" t="s">
        <v>397</v>
      </c>
      <c r="C243" s="137" t="s">
        <v>155</v>
      </c>
      <c r="D243" s="137">
        <v>1</v>
      </c>
      <c r="E243" s="137">
        <v>1</v>
      </c>
      <c r="F243" s="137">
        <v>1</v>
      </c>
      <c r="G243" s="139">
        <f t="shared" si="0"/>
        <v>0.125</v>
      </c>
      <c r="H243" s="140">
        <v>5</v>
      </c>
      <c r="I243" s="140">
        <v>12.5</v>
      </c>
      <c r="J243" s="140">
        <f>H243/Main!$D$9</f>
        <v>1</v>
      </c>
      <c r="K243" s="140">
        <f>I243/Main!$D$10</f>
        <v>6.25</v>
      </c>
      <c r="L243" s="140">
        <f t="shared" si="1"/>
        <v>6.25</v>
      </c>
      <c r="M243" s="140">
        <v>1</v>
      </c>
      <c r="N243" s="143"/>
      <c r="O243" s="143"/>
      <c r="P243" s="143"/>
      <c r="Q243" s="145"/>
      <c r="R243" s="143"/>
      <c r="S243" s="146"/>
      <c r="T243" s="146"/>
      <c r="U243" s="143"/>
      <c r="V243" s="143"/>
      <c r="W243" s="146"/>
      <c r="X243" s="146"/>
      <c r="Y243" s="143"/>
      <c r="Z243" s="143"/>
      <c r="AA243" s="143"/>
      <c r="AB243" s="143"/>
      <c r="AC243" s="362"/>
      <c r="AD243" s="167">
        <v>1</v>
      </c>
      <c r="AE243" s="133">
        <v>0</v>
      </c>
      <c r="AF243" s="133">
        <v>0</v>
      </c>
      <c r="AG243" s="133">
        <v>0</v>
      </c>
      <c r="AH243" s="133">
        <v>0</v>
      </c>
      <c r="AI243" s="133">
        <v>0</v>
      </c>
      <c r="AJ243" s="133">
        <v>0</v>
      </c>
      <c r="AK243" s="133">
        <v>0</v>
      </c>
      <c r="AL243" s="133">
        <v>0</v>
      </c>
      <c r="AM243" s="133">
        <v>0</v>
      </c>
      <c r="AN243" s="133">
        <v>0</v>
      </c>
      <c r="AO243" s="133">
        <v>0</v>
      </c>
      <c r="AP243" s="133">
        <v>0</v>
      </c>
      <c r="AQ243" s="133">
        <v>0</v>
      </c>
      <c r="AR243" s="133">
        <v>0</v>
      </c>
      <c r="AS243" s="133">
        <v>0</v>
      </c>
      <c r="AT243" s="133">
        <v>0</v>
      </c>
      <c r="AU243" s="133">
        <v>0</v>
      </c>
      <c r="AV243" s="133">
        <v>0</v>
      </c>
      <c r="AW243" s="133">
        <v>0</v>
      </c>
      <c r="AX243" s="133">
        <v>0</v>
      </c>
      <c r="AY243" s="406">
        <f t="shared" ref="AY243:BS243" si="979">IF(AD243 = 0, "", AD243)</f>
        <v>1</v>
      </c>
      <c r="AZ243" s="137" t="str">
        <f t="shared" si="979"/>
        <v/>
      </c>
      <c r="BA243" s="137" t="str">
        <f t="shared" si="979"/>
        <v/>
      </c>
      <c r="BB243" s="137" t="str">
        <f t="shared" si="979"/>
        <v/>
      </c>
      <c r="BC243" s="137" t="str">
        <f t="shared" si="979"/>
        <v/>
      </c>
      <c r="BD243" s="137" t="str">
        <f t="shared" si="979"/>
        <v/>
      </c>
      <c r="BE243" s="137" t="str">
        <f t="shared" si="979"/>
        <v/>
      </c>
      <c r="BF243" s="137" t="str">
        <f t="shared" si="979"/>
        <v/>
      </c>
      <c r="BG243" s="137" t="str">
        <f t="shared" si="979"/>
        <v/>
      </c>
      <c r="BH243" s="137" t="str">
        <f t="shared" si="979"/>
        <v/>
      </c>
      <c r="BI243" s="137" t="str">
        <f t="shared" si="979"/>
        <v/>
      </c>
      <c r="BJ243" s="137" t="str">
        <f t="shared" si="979"/>
        <v/>
      </c>
      <c r="BK243" s="137" t="str">
        <f t="shared" si="979"/>
        <v/>
      </c>
      <c r="BL243" s="137" t="str">
        <f t="shared" si="979"/>
        <v/>
      </c>
      <c r="BM243" s="137" t="str">
        <f t="shared" si="979"/>
        <v/>
      </c>
      <c r="BN243" s="137" t="str">
        <f t="shared" si="979"/>
        <v/>
      </c>
      <c r="BO243" s="137" t="str">
        <f t="shared" si="979"/>
        <v/>
      </c>
      <c r="BP243" s="137" t="str">
        <f t="shared" si="979"/>
        <v/>
      </c>
      <c r="BQ243" s="137" t="str">
        <f t="shared" si="979"/>
        <v/>
      </c>
      <c r="BR243" s="137" t="str">
        <f t="shared" si="979"/>
        <v/>
      </c>
      <c r="BS243" s="169" t="str">
        <f t="shared" si="979"/>
        <v/>
      </c>
      <c r="BT243" s="174" t="e">
        <f>$AY243*Assembly!Z$4+$AZ243*Assembly!Z$5+$BA243*Assembly!Z$6+$BB243*Assembly!Z$7+$BC243*Assembly!Z$8+$BD243*Assembly!Z$9+$BE243*Assembly!Z$10+$BF243*Assembly!Z$11+$BG243*Assembly!Z$12+$BH243*Assembly!Z$13+$BI243*Assembly!Z$14+$BJ243*Assembly!Z$15+$BK243*Assembly!Z$16+$BL243*Assembly!Z$17+$BM243*Assembly!Z$18+$BN243*Assembly!Z$19+$BO243*Assembly!Z$20+$BP243*Assembly!Z$21+$BQ243*Assembly!Z$22+$BR243*Assembly!Z$23+$BS243*Assembly!Z$24</f>
        <v>#VALUE!</v>
      </c>
      <c r="BU243" s="133" t="e">
        <f t="shared" si="3"/>
        <v>#VALUE!</v>
      </c>
      <c r="BV243" s="133"/>
      <c r="BW243" s="133" t="e">
        <f>$AY243*Assembly!AD$4+$AZ243*Assembly!AD$5+$BA243*Assembly!AD$6+$BB243*Assembly!AD$7+$BC243*Assembly!AD$8+$BD243*Assembly!AD$9+$BE243*Assembly!AD$10+$BF243*Assembly!AD$11+$BG243*Assembly!AD$12+$BH243*Assembly!AD$13+$BI243*Assembly!AD$14+$BJ243*Assembly!AD$15+$BK243*Assembly!AD$16+$BL243*Assembly!AD$17+$BM243*Assembly!AD$18+$BN243*Assembly!AD$19+$BO243*Assembly!AD$20+$BP243*Assembly!AD$21+$BQ243*Assembly!AD$22+$BR243*Assembly!AD$23+$BS243*Assembly!AD$24</f>
        <v>#VALUE!</v>
      </c>
      <c r="BX243" s="177" t="e">
        <f t="shared" si="4"/>
        <v>#VALUE!</v>
      </c>
      <c r="BY243" s="178" t="e">
        <f t="shared" si="5"/>
        <v>#VALUE!</v>
      </c>
      <c r="BZ243" s="179" t="e">
        <f t="shared" si="6"/>
        <v>#VALUE!</v>
      </c>
      <c r="CA243" s="178" t="e">
        <f t="shared" si="7"/>
        <v>#VALUE!</v>
      </c>
      <c r="CB243" s="133" t="e">
        <f>$AY243*Assembly!Y$4+$AZ243*Assembly!Y$5+$BA243*Assembly!Y$6+$BB243*Assembly!Y$7+$BC243*Assembly!Y$8+$BD243*Assembly!Y$9+$BE243*Assembly!Y$10+$BF243*Assembly!Y$11+$BG243*Assembly!Y$12+$BH243*Assembly!Y$13+$BI243*Assembly!Y$14+$BJ243*Assembly!Y$15+$BK243*Assembly!Y$16+$BL243*Assembly!Y$17+$BM243*Assembly!Y$18+$BN243*Assembly!Y$19+$BO243*Assembly!Y$20+$BP243*Assembly!Y$21+$BQ243*Assembly!Y$22+$BR243*Assembly!Y$23+$BS243*Assembly!Y$24</f>
        <v>#VALUE!</v>
      </c>
      <c r="CC243" s="133" t="e">
        <f t="shared" si="8"/>
        <v>#VALUE!</v>
      </c>
      <c r="CD243" s="130" t="e">
        <f t="shared" si="9"/>
        <v>#VALUE!</v>
      </c>
      <c r="CE243" s="183" t="e">
        <f>$AY243*Assembly!AC$4+$AZ243*Assembly!AC$5+$BA243*Assembly!AC$6+$BB243*Assembly!AC$7+$BC243*Assembly!AC$8+$BD243*Assembly!AC$9+$BE243*Assembly!AC$10+$BF243*Assembly!AC$11+$BG243*Assembly!AC$12+$BH243*Assembly!AC$13+$BI243*Assembly!AC$14+$BJ243*Assembly!AC$15+$BK243*Assembly!AC$16+$BL243*Assembly!AC$17+$BM243*Assembly!AC$18+$BN243*Assembly!AC$19+$BO243*Assembly!AC$20+$BP243*Assembly!AC$21+$BQ243*Assembly!AC$22+$BR243*Assembly!AC$23+$BS243*Assembly!AC$24</f>
        <v>#VALUE!</v>
      </c>
      <c r="CF243" s="145" t="e">
        <f>$AY243*Assembly!M$4+$AZ243*Assembly!M$5+$BA243*Assembly!M$6+$BB243*Assembly!M$7+$BC243*Assembly!M$8+$BD243*Assembly!M$9+$BE243*Assembly!M$10+$BF243*Assembly!M$11+$BG243*Assembly!M$12+$BH243*Assembly!M$13+$BI243*Assembly!M$14+$BJ243*Assembly!M$15+$BK243*Assembly!M$16+$BL243*Assembly!M$17+$BM243*Assembly!M$18+$BN243*Assembly!M$19+$BO243*Assembly!M$20+$BP243*Assembly!M$21+$BQ243*Assembly!M$22+$BR243*Assembly!M$23+$BS243*Assembly!M$24</f>
        <v>#VALUE!</v>
      </c>
      <c r="CG243" s="145" t="e">
        <f>$AY243*Assembly!N$4+$AZ243*Assembly!N$5+$BA243*Assembly!N$6+$BB243*Assembly!N$7+$BC243*Assembly!N$8+$BD243*Assembly!N$9+$BE243*Assembly!N$10+$BF243*Assembly!N$11+$BG243*Assembly!N$12+$BH243*Assembly!N$13+$BI243*Assembly!N$14+$BJ243*Assembly!N$15+$BK243*Assembly!N$16+$BL243*Assembly!N$17+$BM243*Assembly!N$18+$BN243*Assembly!N$19+$BO243*Assembly!N$20+$BP243*Assembly!N$21+$BQ243*Assembly!N$22+$BR243*Assembly!N$23+$BS243*Assembly!N$24</f>
        <v>#VALUE!</v>
      </c>
      <c r="CH243" s="145" t="e">
        <f>$AY243*Assembly!O$4+$AZ243*Assembly!O$5+$BA243*Assembly!O$6+$BB243*Assembly!O$7+$BC243*Assembly!O$8+$BD243*Assembly!O$9+$BE243*Assembly!O$10+$BF243*Assembly!O$11+$BG243*Assembly!O$12+$BH243*Assembly!O$13+$BI243*Assembly!O$14+$BJ243*Assembly!O$15+$BK243*Assembly!O$16+$BL243*Assembly!O$17+$BM243*Assembly!O$18+$BN243*Assembly!O$19+$BO243*Assembly!O$20+$BP243*Assembly!O$21+$BQ243*Assembly!O$22+$BR243*Assembly!O$23+$BS243*Assembly!O$24</f>
        <v>#VALUE!</v>
      </c>
      <c r="CI243" s="140" t="e">
        <f>$AY243*Assembly!P$4+$AZ243*Assembly!P$5+$BA243*Assembly!P$6+$BB243*Assembly!P$7+$BC243*Assembly!P$8+$BD243*Assembly!P$9+$BE243*Assembly!P$10+$BF243*Assembly!P$11+$BG243*Assembly!P$12+$BH243*Assembly!P$13+$BI243*Assembly!P$14+$BJ243*Assembly!P$15+$BK243*Assembly!P$16+$BL243*Assembly!P$17+$BM243*Assembly!P$18+$BN243*Assembly!P$19+$BO243*Assembly!P$20+$BP243*Assembly!P$21+$BQ243*Assembly!P$22+$BR243*Assembly!P$23+$BS243*Assembly!P$24</f>
        <v>#VALUE!</v>
      </c>
      <c r="CJ243" s="140" t="e">
        <f>$AY243*Assembly!Q$4+$AZ243*Assembly!Q$5+$BA243*Assembly!Q$6+$BB243*Assembly!Q$7+$BC243*Assembly!Q$8+$BD243*Assembly!Q$9+$BE243*Assembly!Q$10+$BF243*Assembly!Q$11+$BG243*Assembly!Q$12+$BH243*Assembly!Q$13+$BI243*Assembly!Q$14+$BJ243*Assembly!Q$15+$BK243*Assembly!Q$16+$BL243*Assembly!Q$17+$BM243*Assembly!Q$18+$BN243*Assembly!Q$19+$BO243*Assembly!Q$20+$BP243*Assembly!Q$21+$BQ243*Assembly!Q$22+$BR243*Assembly!Q$23+$BS243*Assembly!Q$24</f>
        <v>#VALUE!</v>
      </c>
      <c r="CK243" s="145" t="e">
        <f>$AY243*Assembly!R$4+$AZ243*Assembly!R$5+$BA243*Assembly!R$6+$BB243*Assembly!R$7+$BC243*Assembly!R$8+$BD243*Assembly!R$9+$BE243*Assembly!R$10+$BF243*Assembly!R$11+$BG243*Assembly!R$12+$BH243*Assembly!R$13+$BI243*Assembly!R$14+$BJ243*Assembly!R$15+$BK243*Assembly!R$16+$BL243*Assembly!R$17+$BM243*Assembly!R$18+$BN243*Assembly!R$19+$BO243*Assembly!R$20+$BP243*Assembly!R$21+$BQ243*Assembly!R$22+$BR243*Assembly!R$23+$BS243*Assembly!R$24</f>
        <v>#VALUE!</v>
      </c>
      <c r="CL243" s="140" t="e">
        <f>$AY243*Assembly!S$4+$AZ243*Assembly!S$5+$BA243*Assembly!S$6+$BB243*Assembly!S$7+$BC243*Assembly!S$8+$BD243*Assembly!S$9+$BE243*Assembly!S$10+$BF243*Assembly!S$11+$BG243*Assembly!S$12+$BH243*Assembly!S$13+$BI243*Assembly!S$14+$BJ243*Assembly!S$15+$BK243*Assembly!S$16+$BL243*Assembly!S$17+$BM243*Assembly!S$18+$BN243*Assembly!S$19+$BO243*Assembly!S$20+$BP243*Assembly!S$21+$BQ243*Assembly!S$22+$BR243*Assembly!S$23+$BS243*Assembly!S$24</f>
        <v>#VALUE!</v>
      </c>
      <c r="CM243" s="140" t="e">
        <f>$AY243*Assembly!T$4+$AZ243*Assembly!T$5+$BA243*Assembly!T$6+$BB243*Assembly!T$7+$BC243*Assembly!T$8+$BD243*Assembly!T$9+$BE243*Assembly!T$10+$BF243*Assembly!T$11+$BG243*Assembly!T$12+$BH243*Assembly!T$13+$BI243*Assembly!T$14+$BJ243*Assembly!T$15+$BK243*Assembly!T$16+$BL243*Assembly!T$17+$BM243*Assembly!T$18+$BN243*Assembly!T$19+$BO243*Assembly!T$20+$BP243*Assembly!T$21+$BQ243*Assembly!T$22+$BR243*Assembly!T$23+$BS243*Assembly!T$24</f>
        <v>#VALUE!</v>
      </c>
      <c r="CN243" s="140" t="e">
        <f>$AY243*Assembly!U$4+$AZ243*Assembly!U$5+$BA243*Assembly!U$6+$BB243*Assembly!U$7+$BC243*Assembly!U$8+$BD243*Assembly!U$9+$BE243*Assembly!U$10+$BF243*Assembly!U$11+$BG243*Assembly!U$12+$BH243*Assembly!U$13+$BI243*Assembly!U$14+$BJ243*Assembly!U$15+$BK243*Assembly!U$16+$BL243*Assembly!U$17+$BM243*Assembly!U$18+$BN243*Assembly!U$19+$BO243*Assembly!U$20+$BP243*Assembly!U$21+$BQ243*Assembly!U$22+$BR243*Assembly!U$23+$BS243*Assembly!U$24</f>
        <v>#VALUE!</v>
      </c>
      <c r="CO243" s="145" t="e">
        <f>$AY243*Assembly!V$4+$AZ243*Assembly!V$5+$BA243*Assembly!V$6+$BB243*Assembly!V$7+$BC243*Assembly!V$8+$BD243*Assembly!V$9+$BE243*Assembly!V$10+$BF243*Assembly!V$11+$BG243*Assembly!V$12+$BH243*Assembly!V$13+$BI243*Assembly!V$14+$BJ243*Assembly!V$15+$BK243*Assembly!V$16+$BL243*Assembly!V$17+$BM243*Assembly!V$18+$BN243*Assembly!V$19+$BO243*Assembly!V$20+$BP243*Assembly!V$21+$BQ243*Assembly!V$22+$BR243*Assembly!V$23+$BS243*Assembly!V$24</f>
        <v>#VALUE!</v>
      </c>
      <c r="CP243" s="145" t="e">
        <f>CF243*Refining!$F$3</f>
        <v>#VALUE!</v>
      </c>
      <c r="CQ243" s="145" t="e">
        <f>CG243*Refining!$F$4</f>
        <v>#VALUE!</v>
      </c>
      <c r="CR243" s="145" t="e">
        <f>CH243*Refining!$F$5</f>
        <v>#VALUE!</v>
      </c>
      <c r="CS243" s="145" t="e">
        <f>CI243*Refining!$F$6</f>
        <v>#VALUE!</v>
      </c>
      <c r="CT243" s="145" t="e">
        <f>CJ243*Refining!$F$7</f>
        <v>#VALUE!</v>
      </c>
      <c r="CU243" s="145" t="e">
        <f>CK243*Refining!$F$8</f>
        <v>#VALUE!</v>
      </c>
      <c r="CV243" s="145" t="e">
        <f>CL243*Refining!$F$9</f>
        <v>#VALUE!</v>
      </c>
      <c r="CW243" s="145" t="e">
        <f>CM243*Refining!$F$10</f>
        <v>#VALUE!</v>
      </c>
      <c r="CX243" s="145" t="e">
        <f>CN243*Refining!$F$11</f>
        <v>#VALUE!</v>
      </c>
      <c r="CY243" s="145" t="e">
        <f>CO243*Refining!$F$12</f>
        <v>#VALUE!</v>
      </c>
      <c r="CZ243" s="185" t="e">
        <f t="shared" ref="CZ243:DS243" si="980">IF(CF243 = 0, "", CF243)</f>
        <v>#VALUE!</v>
      </c>
      <c r="DA243" s="186" t="e">
        <f t="shared" si="980"/>
        <v>#VALUE!</v>
      </c>
      <c r="DB243" s="186" t="e">
        <f t="shared" si="980"/>
        <v>#VALUE!</v>
      </c>
      <c r="DC243" s="186" t="e">
        <f t="shared" si="980"/>
        <v>#VALUE!</v>
      </c>
      <c r="DD243" s="186" t="e">
        <f t="shared" si="980"/>
        <v>#VALUE!</v>
      </c>
      <c r="DE243" s="186" t="e">
        <f t="shared" si="980"/>
        <v>#VALUE!</v>
      </c>
      <c r="DF243" s="186" t="e">
        <f t="shared" si="980"/>
        <v>#VALUE!</v>
      </c>
      <c r="DG243" s="186" t="e">
        <f t="shared" si="980"/>
        <v>#VALUE!</v>
      </c>
      <c r="DH243" s="186" t="e">
        <f t="shared" si="980"/>
        <v>#VALUE!</v>
      </c>
      <c r="DI243" s="187" t="e">
        <f t="shared" si="980"/>
        <v>#VALUE!</v>
      </c>
      <c r="DJ243" s="185" t="e">
        <f t="shared" si="980"/>
        <v>#VALUE!</v>
      </c>
      <c r="DK243" s="186" t="e">
        <f t="shared" si="980"/>
        <v>#VALUE!</v>
      </c>
      <c r="DL243" s="186" t="e">
        <f t="shared" si="980"/>
        <v>#VALUE!</v>
      </c>
      <c r="DM243" s="186" t="e">
        <f t="shared" si="980"/>
        <v>#VALUE!</v>
      </c>
      <c r="DN243" s="211" t="e">
        <f t="shared" si="980"/>
        <v>#VALUE!</v>
      </c>
      <c r="DO243" s="186" t="e">
        <f t="shared" si="980"/>
        <v>#VALUE!</v>
      </c>
      <c r="DP243" s="186" t="e">
        <f t="shared" si="980"/>
        <v>#VALUE!</v>
      </c>
      <c r="DQ243" s="186" t="e">
        <f t="shared" si="980"/>
        <v>#VALUE!</v>
      </c>
      <c r="DR243" s="186" t="e">
        <f t="shared" si="980"/>
        <v>#VALUE!</v>
      </c>
      <c r="DS243" s="187" t="e">
        <f t="shared" si="980"/>
        <v>#VALUE!</v>
      </c>
      <c r="DT243" s="185" t="e">
        <f t="shared" si="11"/>
        <v>#VALUE!</v>
      </c>
      <c r="DU243" s="189" t="e">
        <f t="shared" si="12"/>
        <v>#VALUE!</v>
      </c>
      <c r="DV243" s="133" t="e">
        <f>CZ243*'Ores &amp; Ingots'!$C$3+DA243*'Ores &amp; Ingots'!$C$4+DB243*'Ores &amp; Ingots'!$C$5+DC243*'Ores &amp; Ingots'!$C$6+DD243*'Ores &amp; Ingots'!$C$7+DE243*'Ores &amp; Ingots'!$C$8+DF243*'Ores &amp; Ingots'!$C$9+DG243*'Ores &amp; Ingots'!$C$10+DH243*'Ores &amp; Ingots'!$C$11+DI243*'Ores &amp; Ingots'!$C$12</f>
        <v>#VALUE!</v>
      </c>
      <c r="DW243" s="133" t="e">
        <f>DJ243*'Ores &amp; Ingots'!$B$3+DK243*'Ores &amp; Ingots'!$B$4+DL243*'Ores &amp; Ingots'!$B$5+DM243*'Ores &amp; Ingots'!$B$6+DN243*'Ores &amp; Ingots'!$B$7+DO243*'Ores &amp; Ingots'!$B$8+DP243*'Ores &amp; Ingots'!$B$9+DQ243*'Ores &amp; Ingots'!$B$10+DR243*'Ores &amp; Ingots'!$B$11+DS243*'Ores &amp; Ingots'!$B$12</f>
        <v>#VALUE!</v>
      </c>
      <c r="DX243" s="189" t="e">
        <f>CZ243*Refining!$G$3+DA243*Refining!$G$4+DB243*Refining!$G$5+DC243*Refining!$G$6+DD243*Refining!$G$7+DE243*Refining!$G$8+DF243*Refining!$G$9+DG243*Refining!$G$10+DH243*Refining!$G$11+DI243*Refining!$G$12</f>
        <v>#VALUE!</v>
      </c>
      <c r="DY243" s="189" t="e">
        <f t="shared" si="13"/>
        <v>#VALUE!</v>
      </c>
      <c r="DZ243" s="192" t="e">
        <f t="shared" si="14"/>
        <v>#VALUE!</v>
      </c>
      <c r="EA243" s="185" t="e">
        <f t="shared" si="15"/>
        <v>#VALUE!</v>
      </c>
      <c r="EB243" s="194" t="e">
        <f t="shared" ref="EB243:EC243" si="981">EA243/60</f>
        <v>#VALUE!</v>
      </c>
      <c r="EC243" s="194" t="e">
        <f t="shared" si="981"/>
        <v>#VALUE!</v>
      </c>
      <c r="ED243" s="185" t="e">
        <f t="shared" si="17"/>
        <v>#VALUE!</v>
      </c>
      <c r="EE243" s="194" t="e">
        <f t="shared" ref="EE243:EF243" si="982">ED243/1000</f>
        <v>#VALUE!</v>
      </c>
      <c r="EF243" s="196" t="e">
        <f t="shared" si="982"/>
        <v>#VALUE!</v>
      </c>
      <c r="EG243" s="130" t="e">
        <f t="shared" si="19"/>
        <v>#VALUE!</v>
      </c>
      <c r="EH243" s="132" t="e">
        <f t="shared" si="20"/>
        <v>#VALUE!</v>
      </c>
      <c r="EI243" s="133" t="s">
        <v>28</v>
      </c>
    </row>
    <row r="244" spans="1:139" ht="12.75" hidden="1" x14ac:dyDescent="0.2">
      <c r="A244" s="864"/>
      <c r="B244" s="135" t="s">
        <v>398</v>
      </c>
      <c r="C244" s="137" t="s">
        <v>155</v>
      </c>
      <c r="D244" s="137">
        <v>1</v>
      </c>
      <c r="E244" s="137">
        <v>1</v>
      </c>
      <c r="F244" s="137">
        <v>1</v>
      </c>
      <c r="G244" s="139">
        <f t="shared" si="0"/>
        <v>0.125</v>
      </c>
      <c r="H244" s="140">
        <v>2</v>
      </c>
      <c r="I244" s="140">
        <v>5</v>
      </c>
      <c r="J244" s="140">
        <f>H244/Main!$D$9</f>
        <v>0.4</v>
      </c>
      <c r="K244" s="140">
        <f>I244/Main!$D$10</f>
        <v>2.5</v>
      </c>
      <c r="L244" s="140">
        <f t="shared" si="1"/>
        <v>6.25</v>
      </c>
      <c r="M244" s="140">
        <v>0.32</v>
      </c>
      <c r="N244" s="143"/>
      <c r="O244" s="143"/>
      <c r="P244" s="143"/>
      <c r="Q244" s="145"/>
      <c r="R244" s="143"/>
      <c r="S244" s="146"/>
      <c r="T244" s="146"/>
      <c r="U244" s="143"/>
      <c r="V244" s="143"/>
      <c r="W244" s="146"/>
      <c r="X244" s="146"/>
      <c r="Y244" s="143"/>
      <c r="Z244" s="143"/>
      <c r="AA244" s="143"/>
      <c r="AB244" s="143"/>
      <c r="AC244" s="362"/>
      <c r="AD244" s="167">
        <v>1</v>
      </c>
      <c r="AE244" s="133">
        <v>0</v>
      </c>
      <c r="AF244" s="133">
        <v>0</v>
      </c>
      <c r="AG244" s="133">
        <v>0</v>
      </c>
      <c r="AH244" s="133">
        <v>0</v>
      </c>
      <c r="AI244" s="133">
        <v>0</v>
      </c>
      <c r="AJ244" s="133">
        <v>0</v>
      </c>
      <c r="AK244" s="133">
        <v>0</v>
      </c>
      <c r="AL244" s="133">
        <v>0</v>
      </c>
      <c r="AM244" s="133">
        <v>0</v>
      </c>
      <c r="AN244" s="133">
        <v>0</v>
      </c>
      <c r="AO244" s="133">
        <v>0</v>
      </c>
      <c r="AP244" s="133">
        <v>0</v>
      </c>
      <c r="AQ244" s="133">
        <v>0</v>
      </c>
      <c r="AR244" s="133">
        <v>0</v>
      </c>
      <c r="AS244" s="133">
        <v>0</v>
      </c>
      <c r="AT244" s="133">
        <v>0</v>
      </c>
      <c r="AU244" s="133">
        <v>0</v>
      </c>
      <c r="AV244" s="133">
        <v>0</v>
      </c>
      <c r="AW244" s="133">
        <v>0</v>
      </c>
      <c r="AX244" s="133">
        <v>0</v>
      </c>
      <c r="AY244" s="406">
        <f t="shared" ref="AY244:BS244" si="983">IF(AD244 = 0, "", AD244)</f>
        <v>1</v>
      </c>
      <c r="AZ244" s="137" t="str">
        <f t="shared" si="983"/>
        <v/>
      </c>
      <c r="BA244" s="137" t="str">
        <f t="shared" si="983"/>
        <v/>
      </c>
      <c r="BB244" s="137" t="str">
        <f t="shared" si="983"/>
        <v/>
      </c>
      <c r="BC244" s="137" t="str">
        <f t="shared" si="983"/>
        <v/>
      </c>
      <c r="BD244" s="137" t="str">
        <f t="shared" si="983"/>
        <v/>
      </c>
      <c r="BE244" s="137" t="str">
        <f t="shared" si="983"/>
        <v/>
      </c>
      <c r="BF244" s="137" t="str">
        <f t="shared" si="983"/>
        <v/>
      </c>
      <c r="BG244" s="137" t="str">
        <f t="shared" si="983"/>
        <v/>
      </c>
      <c r="BH244" s="137" t="str">
        <f t="shared" si="983"/>
        <v/>
      </c>
      <c r="BI244" s="137" t="str">
        <f t="shared" si="983"/>
        <v/>
      </c>
      <c r="BJ244" s="137" t="str">
        <f t="shared" si="983"/>
        <v/>
      </c>
      <c r="BK244" s="137" t="str">
        <f t="shared" si="983"/>
        <v/>
      </c>
      <c r="BL244" s="137" t="str">
        <f t="shared" si="983"/>
        <v/>
      </c>
      <c r="BM244" s="137" t="str">
        <f t="shared" si="983"/>
        <v/>
      </c>
      <c r="BN244" s="137" t="str">
        <f t="shared" si="983"/>
        <v/>
      </c>
      <c r="BO244" s="137" t="str">
        <f t="shared" si="983"/>
        <v/>
      </c>
      <c r="BP244" s="137" t="str">
        <f t="shared" si="983"/>
        <v/>
      </c>
      <c r="BQ244" s="137" t="str">
        <f t="shared" si="983"/>
        <v/>
      </c>
      <c r="BR244" s="137" t="str">
        <f t="shared" si="983"/>
        <v/>
      </c>
      <c r="BS244" s="169" t="str">
        <f t="shared" si="983"/>
        <v/>
      </c>
      <c r="BT244" s="174" t="e">
        <f>$AY244*Assembly!Z$4+$AZ244*Assembly!Z$5+$BA244*Assembly!Z$6+$BB244*Assembly!Z$7+$BC244*Assembly!Z$8+$BD244*Assembly!Z$9+$BE244*Assembly!Z$10+$BF244*Assembly!Z$11+$BG244*Assembly!Z$12+$BH244*Assembly!Z$13+$BI244*Assembly!Z$14+$BJ244*Assembly!Z$15+$BK244*Assembly!Z$16+$BL244*Assembly!Z$17+$BM244*Assembly!Z$18+$BN244*Assembly!Z$19+$BO244*Assembly!Z$20+$BP244*Assembly!Z$21+$BQ244*Assembly!Z$22+$BR244*Assembly!Z$23+$BS244*Assembly!Z$24</f>
        <v>#VALUE!</v>
      </c>
      <c r="BU244" s="133" t="e">
        <f t="shared" si="3"/>
        <v>#VALUE!</v>
      </c>
      <c r="BV244" s="133"/>
      <c r="BW244" s="133" t="e">
        <f>$AY244*Assembly!AD$4+$AZ244*Assembly!AD$5+$BA244*Assembly!AD$6+$BB244*Assembly!AD$7+$BC244*Assembly!AD$8+$BD244*Assembly!AD$9+$BE244*Assembly!AD$10+$BF244*Assembly!AD$11+$BG244*Assembly!AD$12+$BH244*Assembly!AD$13+$BI244*Assembly!AD$14+$BJ244*Assembly!AD$15+$BK244*Assembly!AD$16+$BL244*Assembly!AD$17+$BM244*Assembly!AD$18+$BN244*Assembly!AD$19+$BO244*Assembly!AD$20+$BP244*Assembly!AD$21+$BQ244*Assembly!AD$22+$BR244*Assembly!AD$23+$BS244*Assembly!AD$24</f>
        <v>#VALUE!</v>
      </c>
      <c r="BX244" s="177" t="e">
        <f t="shared" si="4"/>
        <v>#VALUE!</v>
      </c>
      <c r="BY244" s="178" t="e">
        <f t="shared" si="5"/>
        <v>#VALUE!</v>
      </c>
      <c r="BZ244" s="179" t="e">
        <f t="shared" si="6"/>
        <v>#VALUE!</v>
      </c>
      <c r="CA244" s="178" t="e">
        <f t="shared" si="7"/>
        <v>#VALUE!</v>
      </c>
      <c r="CB244" s="133" t="e">
        <f>$AY244*Assembly!Y$4+$AZ244*Assembly!Y$5+$BA244*Assembly!Y$6+$BB244*Assembly!Y$7+$BC244*Assembly!Y$8+$BD244*Assembly!Y$9+$BE244*Assembly!Y$10+$BF244*Assembly!Y$11+$BG244*Assembly!Y$12+$BH244*Assembly!Y$13+$BI244*Assembly!Y$14+$BJ244*Assembly!Y$15+$BK244*Assembly!Y$16+$BL244*Assembly!Y$17+$BM244*Assembly!Y$18+$BN244*Assembly!Y$19+$BO244*Assembly!Y$20+$BP244*Assembly!Y$21+$BQ244*Assembly!Y$22+$BR244*Assembly!Y$23+$BS244*Assembly!Y$24</f>
        <v>#VALUE!</v>
      </c>
      <c r="CC244" s="133" t="e">
        <f t="shared" si="8"/>
        <v>#VALUE!</v>
      </c>
      <c r="CD244" s="130" t="e">
        <f t="shared" si="9"/>
        <v>#VALUE!</v>
      </c>
      <c r="CE244" s="183" t="e">
        <f>$AY244*Assembly!AC$4+$AZ244*Assembly!AC$5+$BA244*Assembly!AC$6+$BB244*Assembly!AC$7+$BC244*Assembly!AC$8+$BD244*Assembly!AC$9+$BE244*Assembly!AC$10+$BF244*Assembly!AC$11+$BG244*Assembly!AC$12+$BH244*Assembly!AC$13+$BI244*Assembly!AC$14+$BJ244*Assembly!AC$15+$BK244*Assembly!AC$16+$BL244*Assembly!AC$17+$BM244*Assembly!AC$18+$BN244*Assembly!AC$19+$BO244*Assembly!AC$20+$BP244*Assembly!AC$21+$BQ244*Assembly!AC$22+$BR244*Assembly!AC$23+$BS244*Assembly!AC$24</f>
        <v>#VALUE!</v>
      </c>
      <c r="CF244" s="145" t="e">
        <f>$AY244*Assembly!M$4+$AZ244*Assembly!M$5+$BA244*Assembly!M$6+$BB244*Assembly!M$7+$BC244*Assembly!M$8+$BD244*Assembly!M$9+$BE244*Assembly!M$10+$BF244*Assembly!M$11+$BG244*Assembly!M$12+$BH244*Assembly!M$13+$BI244*Assembly!M$14+$BJ244*Assembly!M$15+$BK244*Assembly!M$16+$BL244*Assembly!M$17+$BM244*Assembly!M$18+$BN244*Assembly!M$19+$BO244*Assembly!M$20+$BP244*Assembly!M$21+$BQ244*Assembly!M$22+$BR244*Assembly!M$23+$BS244*Assembly!M$24</f>
        <v>#VALUE!</v>
      </c>
      <c r="CG244" s="145" t="e">
        <f>$AY244*Assembly!N$4+$AZ244*Assembly!N$5+$BA244*Assembly!N$6+$BB244*Assembly!N$7+$BC244*Assembly!N$8+$BD244*Assembly!N$9+$BE244*Assembly!N$10+$BF244*Assembly!N$11+$BG244*Assembly!N$12+$BH244*Assembly!N$13+$BI244*Assembly!N$14+$BJ244*Assembly!N$15+$BK244*Assembly!N$16+$BL244*Assembly!N$17+$BM244*Assembly!N$18+$BN244*Assembly!N$19+$BO244*Assembly!N$20+$BP244*Assembly!N$21+$BQ244*Assembly!N$22+$BR244*Assembly!N$23+$BS244*Assembly!N$24</f>
        <v>#VALUE!</v>
      </c>
      <c r="CH244" s="145" t="e">
        <f>$AY244*Assembly!O$4+$AZ244*Assembly!O$5+$BA244*Assembly!O$6+$BB244*Assembly!O$7+$BC244*Assembly!O$8+$BD244*Assembly!O$9+$BE244*Assembly!O$10+$BF244*Assembly!O$11+$BG244*Assembly!O$12+$BH244*Assembly!O$13+$BI244*Assembly!O$14+$BJ244*Assembly!O$15+$BK244*Assembly!O$16+$BL244*Assembly!O$17+$BM244*Assembly!O$18+$BN244*Assembly!O$19+$BO244*Assembly!O$20+$BP244*Assembly!O$21+$BQ244*Assembly!O$22+$BR244*Assembly!O$23+$BS244*Assembly!O$24</f>
        <v>#VALUE!</v>
      </c>
      <c r="CI244" s="140" t="e">
        <f>$AY244*Assembly!P$4+$AZ244*Assembly!P$5+$BA244*Assembly!P$6+$BB244*Assembly!P$7+$BC244*Assembly!P$8+$BD244*Assembly!P$9+$BE244*Assembly!P$10+$BF244*Assembly!P$11+$BG244*Assembly!P$12+$BH244*Assembly!P$13+$BI244*Assembly!P$14+$BJ244*Assembly!P$15+$BK244*Assembly!P$16+$BL244*Assembly!P$17+$BM244*Assembly!P$18+$BN244*Assembly!P$19+$BO244*Assembly!P$20+$BP244*Assembly!P$21+$BQ244*Assembly!P$22+$BR244*Assembly!P$23+$BS244*Assembly!P$24</f>
        <v>#VALUE!</v>
      </c>
      <c r="CJ244" s="140" t="e">
        <f>$AY244*Assembly!Q$4+$AZ244*Assembly!Q$5+$BA244*Assembly!Q$6+$BB244*Assembly!Q$7+$BC244*Assembly!Q$8+$BD244*Assembly!Q$9+$BE244*Assembly!Q$10+$BF244*Assembly!Q$11+$BG244*Assembly!Q$12+$BH244*Assembly!Q$13+$BI244*Assembly!Q$14+$BJ244*Assembly!Q$15+$BK244*Assembly!Q$16+$BL244*Assembly!Q$17+$BM244*Assembly!Q$18+$BN244*Assembly!Q$19+$BO244*Assembly!Q$20+$BP244*Assembly!Q$21+$BQ244*Assembly!Q$22+$BR244*Assembly!Q$23+$BS244*Assembly!Q$24</f>
        <v>#VALUE!</v>
      </c>
      <c r="CK244" s="145" t="e">
        <f>$AY244*Assembly!R$4+$AZ244*Assembly!R$5+$BA244*Assembly!R$6+$BB244*Assembly!R$7+$BC244*Assembly!R$8+$BD244*Assembly!R$9+$BE244*Assembly!R$10+$BF244*Assembly!R$11+$BG244*Assembly!R$12+$BH244*Assembly!R$13+$BI244*Assembly!R$14+$BJ244*Assembly!R$15+$BK244*Assembly!R$16+$BL244*Assembly!R$17+$BM244*Assembly!R$18+$BN244*Assembly!R$19+$BO244*Assembly!R$20+$BP244*Assembly!R$21+$BQ244*Assembly!R$22+$BR244*Assembly!R$23+$BS244*Assembly!R$24</f>
        <v>#VALUE!</v>
      </c>
      <c r="CL244" s="140" t="e">
        <f>$AY244*Assembly!S$4+$AZ244*Assembly!S$5+$BA244*Assembly!S$6+$BB244*Assembly!S$7+$BC244*Assembly!S$8+$BD244*Assembly!S$9+$BE244*Assembly!S$10+$BF244*Assembly!S$11+$BG244*Assembly!S$12+$BH244*Assembly!S$13+$BI244*Assembly!S$14+$BJ244*Assembly!S$15+$BK244*Assembly!S$16+$BL244*Assembly!S$17+$BM244*Assembly!S$18+$BN244*Assembly!S$19+$BO244*Assembly!S$20+$BP244*Assembly!S$21+$BQ244*Assembly!S$22+$BR244*Assembly!S$23+$BS244*Assembly!S$24</f>
        <v>#VALUE!</v>
      </c>
      <c r="CM244" s="140" t="e">
        <f>$AY244*Assembly!T$4+$AZ244*Assembly!T$5+$BA244*Assembly!T$6+$BB244*Assembly!T$7+$BC244*Assembly!T$8+$BD244*Assembly!T$9+$BE244*Assembly!T$10+$BF244*Assembly!T$11+$BG244*Assembly!T$12+$BH244*Assembly!T$13+$BI244*Assembly!T$14+$BJ244*Assembly!T$15+$BK244*Assembly!T$16+$BL244*Assembly!T$17+$BM244*Assembly!T$18+$BN244*Assembly!T$19+$BO244*Assembly!T$20+$BP244*Assembly!T$21+$BQ244*Assembly!T$22+$BR244*Assembly!T$23+$BS244*Assembly!T$24</f>
        <v>#VALUE!</v>
      </c>
      <c r="CN244" s="140" t="e">
        <f>$AY244*Assembly!U$4+$AZ244*Assembly!U$5+$BA244*Assembly!U$6+$BB244*Assembly!U$7+$BC244*Assembly!U$8+$BD244*Assembly!U$9+$BE244*Assembly!U$10+$BF244*Assembly!U$11+$BG244*Assembly!U$12+$BH244*Assembly!U$13+$BI244*Assembly!U$14+$BJ244*Assembly!U$15+$BK244*Assembly!U$16+$BL244*Assembly!U$17+$BM244*Assembly!U$18+$BN244*Assembly!U$19+$BO244*Assembly!U$20+$BP244*Assembly!U$21+$BQ244*Assembly!U$22+$BR244*Assembly!U$23+$BS244*Assembly!U$24</f>
        <v>#VALUE!</v>
      </c>
      <c r="CO244" s="145" t="e">
        <f>$AY244*Assembly!V$4+$AZ244*Assembly!V$5+$BA244*Assembly!V$6+$BB244*Assembly!V$7+$BC244*Assembly!V$8+$BD244*Assembly!V$9+$BE244*Assembly!V$10+$BF244*Assembly!V$11+$BG244*Assembly!V$12+$BH244*Assembly!V$13+$BI244*Assembly!V$14+$BJ244*Assembly!V$15+$BK244*Assembly!V$16+$BL244*Assembly!V$17+$BM244*Assembly!V$18+$BN244*Assembly!V$19+$BO244*Assembly!V$20+$BP244*Assembly!V$21+$BQ244*Assembly!V$22+$BR244*Assembly!V$23+$BS244*Assembly!V$24</f>
        <v>#VALUE!</v>
      </c>
      <c r="CP244" s="145" t="e">
        <f>CF244*Refining!$F$3</f>
        <v>#VALUE!</v>
      </c>
      <c r="CQ244" s="145" t="e">
        <f>CG244*Refining!$F$4</f>
        <v>#VALUE!</v>
      </c>
      <c r="CR244" s="145" t="e">
        <f>CH244*Refining!$F$5</f>
        <v>#VALUE!</v>
      </c>
      <c r="CS244" s="145" t="e">
        <f>CI244*Refining!$F$6</f>
        <v>#VALUE!</v>
      </c>
      <c r="CT244" s="145" t="e">
        <f>CJ244*Refining!$F$7</f>
        <v>#VALUE!</v>
      </c>
      <c r="CU244" s="145" t="e">
        <f>CK244*Refining!$F$8</f>
        <v>#VALUE!</v>
      </c>
      <c r="CV244" s="145" t="e">
        <f>CL244*Refining!$F$9</f>
        <v>#VALUE!</v>
      </c>
      <c r="CW244" s="145" t="e">
        <f>CM244*Refining!$F$10</f>
        <v>#VALUE!</v>
      </c>
      <c r="CX244" s="145" t="e">
        <f>CN244*Refining!$F$11</f>
        <v>#VALUE!</v>
      </c>
      <c r="CY244" s="145" t="e">
        <f>CO244*Refining!$F$12</f>
        <v>#VALUE!</v>
      </c>
      <c r="CZ244" s="185" t="e">
        <f t="shared" ref="CZ244:DS244" si="984">IF(CF244 = 0, "", CF244)</f>
        <v>#VALUE!</v>
      </c>
      <c r="DA244" s="186" t="e">
        <f t="shared" si="984"/>
        <v>#VALUE!</v>
      </c>
      <c r="DB244" s="186" t="e">
        <f t="shared" si="984"/>
        <v>#VALUE!</v>
      </c>
      <c r="DC244" s="186" t="e">
        <f t="shared" si="984"/>
        <v>#VALUE!</v>
      </c>
      <c r="DD244" s="186" t="e">
        <f t="shared" si="984"/>
        <v>#VALUE!</v>
      </c>
      <c r="DE244" s="186" t="e">
        <f t="shared" si="984"/>
        <v>#VALUE!</v>
      </c>
      <c r="DF244" s="186" t="e">
        <f t="shared" si="984"/>
        <v>#VALUE!</v>
      </c>
      <c r="DG244" s="186" t="e">
        <f t="shared" si="984"/>
        <v>#VALUE!</v>
      </c>
      <c r="DH244" s="186" t="e">
        <f t="shared" si="984"/>
        <v>#VALUE!</v>
      </c>
      <c r="DI244" s="187" t="e">
        <f t="shared" si="984"/>
        <v>#VALUE!</v>
      </c>
      <c r="DJ244" s="185" t="e">
        <f t="shared" si="984"/>
        <v>#VALUE!</v>
      </c>
      <c r="DK244" s="186" t="e">
        <f t="shared" si="984"/>
        <v>#VALUE!</v>
      </c>
      <c r="DL244" s="186" t="e">
        <f t="shared" si="984"/>
        <v>#VALUE!</v>
      </c>
      <c r="DM244" s="186" t="e">
        <f t="shared" si="984"/>
        <v>#VALUE!</v>
      </c>
      <c r="DN244" s="211" t="e">
        <f t="shared" si="984"/>
        <v>#VALUE!</v>
      </c>
      <c r="DO244" s="186" t="e">
        <f t="shared" si="984"/>
        <v>#VALUE!</v>
      </c>
      <c r="DP244" s="186" t="e">
        <f t="shared" si="984"/>
        <v>#VALUE!</v>
      </c>
      <c r="DQ244" s="186" t="e">
        <f t="shared" si="984"/>
        <v>#VALUE!</v>
      </c>
      <c r="DR244" s="186" t="e">
        <f t="shared" si="984"/>
        <v>#VALUE!</v>
      </c>
      <c r="DS244" s="187" t="e">
        <f t="shared" si="984"/>
        <v>#VALUE!</v>
      </c>
      <c r="DT244" s="185" t="e">
        <f t="shared" si="11"/>
        <v>#VALUE!</v>
      </c>
      <c r="DU244" s="189" t="e">
        <f t="shared" si="12"/>
        <v>#VALUE!</v>
      </c>
      <c r="DV244" s="133" t="e">
        <f>CZ244*'Ores &amp; Ingots'!$C$3+DA244*'Ores &amp; Ingots'!$C$4+DB244*'Ores &amp; Ingots'!$C$5+DC244*'Ores &amp; Ingots'!$C$6+DD244*'Ores &amp; Ingots'!$C$7+DE244*'Ores &amp; Ingots'!$C$8+DF244*'Ores &amp; Ingots'!$C$9+DG244*'Ores &amp; Ingots'!$C$10+DH244*'Ores &amp; Ingots'!$C$11+DI244*'Ores &amp; Ingots'!$C$12</f>
        <v>#VALUE!</v>
      </c>
      <c r="DW244" s="133" t="e">
        <f>DJ244*'Ores &amp; Ingots'!$B$3+DK244*'Ores &amp; Ingots'!$B$4+DL244*'Ores &amp; Ingots'!$B$5+DM244*'Ores &amp; Ingots'!$B$6+DN244*'Ores &amp; Ingots'!$B$7+DO244*'Ores &amp; Ingots'!$B$8+DP244*'Ores &amp; Ingots'!$B$9+DQ244*'Ores &amp; Ingots'!$B$10+DR244*'Ores &amp; Ingots'!$B$11+DS244*'Ores &amp; Ingots'!$B$12</f>
        <v>#VALUE!</v>
      </c>
      <c r="DX244" s="189" t="e">
        <f>CZ244*Refining!$G$3+DA244*Refining!$G$4+DB244*Refining!$G$5+DC244*Refining!$G$6+DD244*Refining!$G$7+DE244*Refining!$G$8+DF244*Refining!$G$9+DG244*Refining!$G$10+DH244*Refining!$G$11+DI244*Refining!$G$12</f>
        <v>#VALUE!</v>
      </c>
      <c r="DY244" s="189" t="e">
        <f t="shared" si="13"/>
        <v>#VALUE!</v>
      </c>
      <c r="DZ244" s="192" t="e">
        <f t="shared" si="14"/>
        <v>#VALUE!</v>
      </c>
      <c r="EA244" s="185" t="e">
        <f t="shared" si="15"/>
        <v>#VALUE!</v>
      </c>
      <c r="EB244" s="194" t="e">
        <f t="shared" ref="EB244:EC244" si="985">EA244/60</f>
        <v>#VALUE!</v>
      </c>
      <c r="EC244" s="194" t="e">
        <f t="shared" si="985"/>
        <v>#VALUE!</v>
      </c>
      <c r="ED244" s="185" t="e">
        <f t="shared" si="17"/>
        <v>#VALUE!</v>
      </c>
      <c r="EE244" s="194" t="e">
        <f t="shared" ref="EE244:EF244" si="986">ED244/1000</f>
        <v>#VALUE!</v>
      </c>
      <c r="EF244" s="196" t="e">
        <f t="shared" si="986"/>
        <v>#VALUE!</v>
      </c>
      <c r="EG244" s="130" t="e">
        <f t="shared" si="19"/>
        <v>#VALUE!</v>
      </c>
      <c r="EH244" s="132" t="e">
        <f t="shared" si="20"/>
        <v>#VALUE!</v>
      </c>
      <c r="EI244" s="133" t="s">
        <v>28</v>
      </c>
    </row>
    <row r="245" spans="1:139" ht="12.75" hidden="1" x14ac:dyDescent="0.2">
      <c r="A245" s="864"/>
      <c r="B245" s="135" t="s">
        <v>436</v>
      </c>
      <c r="C245" s="137" t="s">
        <v>155</v>
      </c>
      <c r="D245" s="137">
        <v>1</v>
      </c>
      <c r="E245" s="137">
        <v>1</v>
      </c>
      <c r="F245" s="137">
        <v>1</v>
      </c>
      <c r="G245" s="139">
        <f t="shared" si="0"/>
        <v>0.125</v>
      </c>
      <c r="H245" s="140">
        <v>2</v>
      </c>
      <c r="I245" s="140">
        <v>5</v>
      </c>
      <c r="J245" s="140">
        <f>H245/Main!$D$9</f>
        <v>0.4</v>
      </c>
      <c r="K245" s="140">
        <f>I245/Main!$D$10</f>
        <v>2.5</v>
      </c>
      <c r="L245" s="140">
        <f t="shared" si="1"/>
        <v>6.25</v>
      </c>
      <c r="M245" s="140">
        <v>0.32</v>
      </c>
      <c r="N245" s="143"/>
      <c r="O245" s="143"/>
      <c r="P245" s="143"/>
      <c r="Q245" s="145"/>
      <c r="R245" s="143"/>
      <c r="S245" s="146"/>
      <c r="T245" s="146"/>
      <c r="U245" s="143"/>
      <c r="V245" s="143"/>
      <c r="W245" s="146"/>
      <c r="X245" s="146"/>
      <c r="Y245" s="143"/>
      <c r="Z245" s="143"/>
      <c r="AA245" s="143"/>
      <c r="AB245" s="143"/>
      <c r="AC245" s="362"/>
      <c r="AD245" s="167">
        <v>1</v>
      </c>
      <c r="AE245" s="133">
        <v>0</v>
      </c>
      <c r="AF245" s="133">
        <v>0</v>
      </c>
      <c r="AG245" s="133">
        <v>0</v>
      </c>
      <c r="AH245" s="133">
        <v>0</v>
      </c>
      <c r="AI245" s="133">
        <v>0</v>
      </c>
      <c r="AJ245" s="133">
        <v>0</v>
      </c>
      <c r="AK245" s="133">
        <v>0</v>
      </c>
      <c r="AL245" s="133">
        <v>0</v>
      </c>
      <c r="AM245" s="133">
        <v>0</v>
      </c>
      <c r="AN245" s="133">
        <v>0</v>
      </c>
      <c r="AO245" s="133">
        <v>0</v>
      </c>
      <c r="AP245" s="133">
        <v>0</v>
      </c>
      <c r="AQ245" s="133">
        <v>0</v>
      </c>
      <c r="AR245" s="133">
        <v>0</v>
      </c>
      <c r="AS245" s="133">
        <v>0</v>
      </c>
      <c r="AT245" s="133">
        <v>0</v>
      </c>
      <c r="AU245" s="133">
        <v>0</v>
      </c>
      <c r="AV245" s="133">
        <v>0</v>
      </c>
      <c r="AW245" s="133">
        <v>0</v>
      </c>
      <c r="AX245" s="133">
        <v>0</v>
      </c>
      <c r="AY245" s="406">
        <f t="shared" ref="AY245:BS245" si="987">IF(AD245 = 0, "", AD245)</f>
        <v>1</v>
      </c>
      <c r="AZ245" s="137" t="str">
        <f t="shared" si="987"/>
        <v/>
      </c>
      <c r="BA245" s="137" t="str">
        <f t="shared" si="987"/>
        <v/>
      </c>
      <c r="BB245" s="137" t="str">
        <f t="shared" si="987"/>
        <v/>
      </c>
      <c r="BC245" s="137" t="str">
        <f t="shared" si="987"/>
        <v/>
      </c>
      <c r="BD245" s="137" t="str">
        <f t="shared" si="987"/>
        <v/>
      </c>
      <c r="BE245" s="137" t="str">
        <f t="shared" si="987"/>
        <v/>
      </c>
      <c r="BF245" s="137" t="str">
        <f t="shared" si="987"/>
        <v/>
      </c>
      <c r="BG245" s="137" t="str">
        <f t="shared" si="987"/>
        <v/>
      </c>
      <c r="BH245" s="137" t="str">
        <f t="shared" si="987"/>
        <v/>
      </c>
      <c r="BI245" s="137" t="str">
        <f t="shared" si="987"/>
        <v/>
      </c>
      <c r="BJ245" s="137" t="str">
        <f t="shared" si="987"/>
        <v/>
      </c>
      <c r="BK245" s="137" t="str">
        <f t="shared" si="987"/>
        <v/>
      </c>
      <c r="BL245" s="137" t="str">
        <f t="shared" si="987"/>
        <v/>
      </c>
      <c r="BM245" s="137" t="str">
        <f t="shared" si="987"/>
        <v/>
      </c>
      <c r="BN245" s="137" t="str">
        <f t="shared" si="987"/>
        <v/>
      </c>
      <c r="BO245" s="137" t="str">
        <f t="shared" si="987"/>
        <v/>
      </c>
      <c r="BP245" s="137" t="str">
        <f t="shared" si="987"/>
        <v/>
      </c>
      <c r="BQ245" s="137" t="str">
        <f t="shared" si="987"/>
        <v/>
      </c>
      <c r="BR245" s="137" t="str">
        <f t="shared" si="987"/>
        <v/>
      </c>
      <c r="BS245" s="169" t="str">
        <f t="shared" si="987"/>
        <v/>
      </c>
      <c r="BT245" s="174" t="e">
        <f>$AY245*Assembly!Z$4+$AZ245*Assembly!Z$5+$BA245*Assembly!Z$6+$BB245*Assembly!Z$7+$BC245*Assembly!Z$8+$BD245*Assembly!Z$9+$BE245*Assembly!Z$10+$BF245*Assembly!Z$11+$BG245*Assembly!Z$12+$BH245*Assembly!Z$13+$BI245*Assembly!Z$14+$BJ245*Assembly!Z$15+$BK245*Assembly!Z$16+$BL245*Assembly!Z$17+$BM245*Assembly!Z$18+$BN245*Assembly!Z$19+$BO245*Assembly!Z$20+$BP245*Assembly!Z$21+$BQ245*Assembly!Z$22+$BR245*Assembly!Z$23+$BS245*Assembly!Z$24</f>
        <v>#VALUE!</v>
      </c>
      <c r="BU245" s="133" t="e">
        <f t="shared" si="3"/>
        <v>#VALUE!</v>
      </c>
      <c r="BV245" s="133"/>
      <c r="BW245" s="133" t="e">
        <f>$AY245*Assembly!AD$4+$AZ245*Assembly!AD$5+$BA245*Assembly!AD$6+$BB245*Assembly!AD$7+$BC245*Assembly!AD$8+$BD245*Assembly!AD$9+$BE245*Assembly!AD$10+$BF245*Assembly!AD$11+$BG245*Assembly!AD$12+$BH245*Assembly!AD$13+$BI245*Assembly!AD$14+$BJ245*Assembly!AD$15+$BK245*Assembly!AD$16+$BL245*Assembly!AD$17+$BM245*Assembly!AD$18+$BN245*Assembly!AD$19+$BO245*Assembly!AD$20+$BP245*Assembly!AD$21+$BQ245*Assembly!AD$22+$BR245*Assembly!AD$23+$BS245*Assembly!AD$24</f>
        <v>#VALUE!</v>
      </c>
      <c r="BX245" s="177" t="e">
        <f t="shared" si="4"/>
        <v>#VALUE!</v>
      </c>
      <c r="BY245" s="178" t="e">
        <f t="shared" si="5"/>
        <v>#VALUE!</v>
      </c>
      <c r="BZ245" s="179" t="e">
        <f t="shared" si="6"/>
        <v>#VALUE!</v>
      </c>
      <c r="CA245" s="178" t="e">
        <f t="shared" si="7"/>
        <v>#VALUE!</v>
      </c>
      <c r="CB245" s="133" t="e">
        <f>$AY245*Assembly!Y$4+$AZ245*Assembly!Y$5+$BA245*Assembly!Y$6+$BB245*Assembly!Y$7+$BC245*Assembly!Y$8+$BD245*Assembly!Y$9+$BE245*Assembly!Y$10+$BF245*Assembly!Y$11+$BG245*Assembly!Y$12+$BH245*Assembly!Y$13+$BI245*Assembly!Y$14+$BJ245*Assembly!Y$15+$BK245*Assembly!Y$16+$BL245*Assembly!Y$17+$BM245*Assembly!Y$18+$BN245*Assembly!Y$19+$BO245*Assembly!Y$20+$BP245*Assembly!Y$21+$BQ245*Assembly!Y$22+$BR245*Assembly!Y$23+$BS245*Assembly!Y$24</f>
        <v>#VALUE!</v>
      </c>
      <c r="CC245" s="133" t="e">
        <f t="shared" si="8"/>
        <v>#VALUE!</v>
      </c>
      <c r="CD245" s="130" t="e">
        <f t="shared" si="9"/>
        <v>#VALUE!</v>
      </c>
      <c r="CE245" s="183" t="e">
        <f>$AY245*Assembly!AC$4+$AZ245*Assembly!AC$5+$BA245*Assembly!AC$6+$BB245*Assembly!AC$7+$BC245*Assembly!AC$8+$BD245*Assembly!AC$9+$BE245*Assembly!AC$10+$BF245*Assembly!AC$11+$BG245*Assembly!AC$12+$BH245*Assembly!AC$13+$BI245*Assembly!AC$14+$BJ245*Assembly!AC$15+$BK245*Assembly!AC$16+$BL245*Assembly!AC$17+$BM245*Assembly!AC$18+$BN245*Assembly!AC$19+$BO245*Assembly!AC$20+$BP245*Assembly!AC$21+$BQ245*Assembly!AC$22+$BR245*Assembly!AC$23+$BS245*Assembly!AC$24</f>
        <v>#VALUE!</v>
      </c>
      <c r="CF245" s="145" t="e">
        <f>$AY245*Assembly!M$4+$AZ245*Assembly!M$5+$BA245*Assembly!M$6+$BB245*Assembly!M$7+$BC245*Assembly!M$8+$BD245*Assembly!M$9+$BE245*Assembly!M$10+$BF245*Assembly!M$11+$BG245*Assembly!M$12+$BH245*Assembly!M$13+$BI245*Assembly!M$14+$BJ245*Assembly!M$15+$BK245*Assembly!M$16+$BL245*Assembly!M$17+$BM245*Assembly!M$18+$BN245*Assembly!M$19+$BO245*Assembly!M$20+$BP245*Assembly!M$21+$BQ245*Assembly!M$22+$BR245*Assembly!M$23+$BS245*Assembly!M$24</f>
        <v>#VALUE!</v>
      </c>
      <c r="CG245" s="145" t="e">
        <f>$AY245*Assembly!N$4+$AZ245*Assembly!N$5+$BA245*Assembly!N$6+$BB245*Assembly!N$7+$BC245*Assembly!N$8+$BD245*Assembly!N$9+$BE245*Assembly!N$10+$BF245*Assembly!N$11+$BG245*Assembly!N$12+$BH245*Assembly!N$13+$BI245*Assembly!N$14+$BJ245*Assembly!N$15+$BK245*Assembly!N$16+$BL245*Assembly!N$17+$BM245*Assembly!N$18+$BN245*Assembly!N$19+$BO245*Assembly!N$20+$BP245*Assembly!N$21+$BQ245*Assembly!N$22+$BR245*Assembly!N$23+$BS245*Assembly!N$24</f>
        <v>#VALUE!</v>
      </c>
      <c r="CH245" s="145" t="e">
        <f>$AY245*Assembly!O$4+$AZ245*Assembly!O$5+$BA245*Assembly!O$6+$BB245*Assembly!O$7+$BC245*Assembly!O$8+$BD245*Assembly!O$9+$BE245*Assembly!O$10+$BF245*Assembly!O$11+$BG245*Assembly!O$12+$BH245*Assembly!O$13+$BI245*Assembly!O$14+$BJ245*Assembly!O$15+$BK245*Assembly!O$16+$BL245*Assembly!O$17+$BM245*Assembly!O$18+$BN245*Assembly!O$19+$BO245*Assembly!O$20+$BP245*Assembly!O$21+$BQ245*Assembly!O$22+$BR245*Assembly!O$23+$BS245*Assembly!O$24</f>
        <v>#VALUE!</v>
      </c>
      <c r="CI245" s="140" t="e">
        <f>$AY245*Assembly!P$4+$AZ245*Assembly!P$5+$BA245*Assembly!P$6+$BB245*Assembly!P$7+$BC245*Assembly!P$8+$BD245*Assembly!P$9+$BE245*Assembly!P$10+$BF245*Assembly!P$11+$BG245*Assembly!P$12+$BH245*Assembly!P$13+$BI245*Assembly!P$14+$BJ245*Assembly!P$15+$BK245*Assembly!P$16+$BL245*Assembly!P$17+$BM245*Assembly!P$18+$BN245*Assembly!P$19+$BO245*Assembly!P$20+$BP245*Assembly!P$21+$BQ245*Assembly!P$22+$BR245*Assembly!P$23+$BS245*Assembly!P$24</f>
        <v>#VALUE!</v>
      </c>
      <c r="CJ245" s="140" t="e">
        <f>$AY245*Assembly!Q$4+$AZ245*Assembly!Q$5+$BA245*Assembly!Q$6+$BB245*Assembly!Q$7+$BC245*Assembly!Q$8+$BD245*Assembly!Q$9+$BE245*Assembly!Q$10+$BF245*Assembly!Q$11+$BG245*Assembly!Q$12+$BH245*Assembly!Q$13+$BI245*Assembly!Q$14+$BJ245*Assembly!Q$15+$BK245*Assembly!Q$16+$BL245*Assembly!Q$17+$BM245*Assembly!Q$18+$BN245*Assembly!Q$19+$BO245*Assembly!Q$20+$BP245*Assembly!Q$21+$BQ245*Assembly!Q$22+$BR245*Assembly!Q$23+$BS245*Assembly!Q$24</f>
        <v>#VALUE!</v>
      </c>
      <c r="CK245" s="145" t="e">
        <f>$AY245*Assembly!R$4+$AZ245*Assembly!R$5+$BA245*Assembly!R$6+$BB245*Assembly!R$7+$BC245*Assembly!R$8+$BD245*Assembly!R$9+$BE245*Assembly!R$10+$BF245*Assembly!R$11+$BG245*Assembly!R$12+$BH245*Assembly!R$13+$BI245*Assembly!R$14+$BJ245*Assembly!R$15+$BK245*Assembly!R$16+$BL245*Assembly!R$17+$BM245*Assembly!R$18+$BN245*Assembly!R$19+$BO245*Assembly!R$20+$BP245*Assembly!R$21+$BQ245*Assembly!R$22+$BR245*Assembly!R$23+$BS245*Assembly!R$24</f>
        <v>#VALUE!</v>
      </c>
      <c r="CL245" s="140" t="e">
        <f>$AY245*Assembly!S$4+$AZ245*Assembly!S$5+$BA245*Assembly!S$6+$BB245*Assembly!S$7+$BC245*Assembly!S$8+$BD245*Assembly!S$9+$BE245*Assembly!S$10+$BF245*Assembly!S$11+$BG245*Assembly!S$12+$BH245*Assembly!S$13+$BI245*Assembly!S$14+$BJ245*Assembly!S$15+$BK245*Assembly!S$16+$BL245*Assembly!S$17+$BM245*Assembly!S$18+$BN245*Assembly!S$19+$BO245*Assembly!S$20+$BP245*Assembly!S$21+$BQ245*Assembly!S$22+$BR245*Assembly!S$23+$BS245*Assembly!S$24</f>
        <v>#VALUE!</v>
      </c>
      <c r="CM245" s="140" t="e">
        <f>$AY245*Assembly!T$4+$AZ245*Assembly!T$5+$BA245*Assembly!T$6+$BB245*Assembly!T$7+$BC245*Assembly!T$8+$BD245*Assembly!T$9+$BE245*Assembly!T$10+$BF245*Assembly!T$11+$BG245*Assembly!T$12+$BH245*Assembly!T$13+$BI245*Assembly!T$14+$BJ245*Assembly!T$15+$BK245*Assembly!T$16+$BL245*Assembly!T$17+$BM245*Assembly!T$18+$BN245*Assembly!T$19+$BO245*Assembly!T$20+$BP245*Assembly!T$21+$BQ245*Assembly!T$22+$BR245*Assembly!T$23+$BS245*Assembly!T$24</f>
        <v>#VALUE!</v>
      </c>
      <c r="CN245" s="140" t="e">
        <f>$AY245*Assembly!U$4+$AZ245*Assembly!U$5+$BA245*Assembly!U$6+$BB245*Assembly!U$7+$BC245*Assembly!U$8+$BD245*Assembly!U$9+$BE245*Assembly!U$10+$BF245*Assembly!U$11+$BG245*Assembly!U$12+$BH245*Assembly!U$13+$BI245*Assembly!U$14+$BJ245*Assembly!U$15+$BK245*Assembly!U$16+$BL245*Assembly!U$17+$BM245*Assembly!U$18+$BN245*Assembly!U$19+$BO245*Assembly!U$20+$BP245*Assembly!U$21+$BQ245*Assembly!U$22+$BR245*Assembly!U$23+$BS245*Assembly!U$24</f>
        <v>#VALUE!</v>
      </c>
      <c r="CO245" s="145" t="e">
        <f>$AY245*Assembly!V$4+$AZ245*Assembly!V$5+$BA245*Assembly!V$6+$BB245*Assembly!V$7+$BC245*Assembly!V$8+$BD245*Assembly!V$9+$BE245*Assembly!V$10+$BF245*Assembly!V$11+$BG245*Assembly!V$12+$BH245*Assembly!V$13+$BI245*Assembly!V$14+$BJ245*Assembly!V$15+$BK245*Assembly!V$16+$BL245*Assembly!V$17+$BM245*Assembly!V$18+$BN245*Assembly!V$19+$BO245*Assembly!V$20+$BP245*Assembly!V$21+$BQ245*Assembly!V$22+$BR245*Assembly!V$23+$BS245*Assembly!V$24</f>
        <v>#VALUE!</v>
      </c>
      <c r="CP245" s="145" t="e">
        <f>CF245*Refining!$F$3</f>
        <v>#VALUE!</v>
      </c>
      <c r="CQ245" s="145" t="e">
        <f>CG245*Refining!$F$4</f>
        <v>#VALUE!</v>
      </c>
      <c r="CR245" s="145" t="e">
        <f>CH245*Refining!$F$5</f>
        <v>#VALUE!</v>
      </c>
      <c r="CS245" s="145" t="e">
        <f>CI245*Refining!$F$6</f>
        <v>#VALUE!</v>
      </c>
      <c r="CT245" s="145" t="e">
        <f>CJ245*Refining!$F$7</f>
        <v>#VALUE!</v>
      </c>
      <c r="CU245" s="145" t="e">
        <f>CK245*Refining!$F$8</f>
        <v>#VALUE!</v>
      </c>
      <c r="CV245" s="145" t="e">
        <f>CL245*Refining!$F$9</f>
        <v>#VALUE!</v>
      </c>
      <c r="CW245" s="145" t="e">
        <f>CM245*Refining!$F$10</f>
        <v>#VALUE!</v>
      </c>
      <c r="CX245" s="145" t="e">
        <f>CN245*Refining!$F$11</f>
        <v>#VALUE!</v>
      </c>
      <c r="CY245" s="145" t="e">
        <f>CO245*Refining!$F$12</f>
        <v>#VALUE!</v>
      </c>
      <c r="CZ245" s="185" t="e">
        <f t="shared" ref="CZ245:DS245" si="988">IF(CF245 = 0, "", CF245)</f>
        <v>#VALUE!</v>
      </c>
      <c r="DA245" s="186" t="e">
        <f t="shared" si="988"/>
        <v>#VALUE!</v>
      </c>
      <c r="DB245" s="186" t="e">
        <f t="shared" si="988"/>
        <v>#VALUE!</v>
      </c>
      <c r="DC245" s="186" t="e">
        <f t="shared" si="988"/>
        <v>#VALUE!</v>
      </c>
      <c r="DD245" s="186" t="e">
        <f t="shared" si="988"/>
        <v>#VALUE!</v>
      </c>
      <c r="DE245" s="186" t="e">
        <f t="shared" si="988"/>
        <v>#VALUE!</v>
      </c>
      <c r="DF245" s="186" t="e">
        <f t="shared" si="988"/>
        <v>#VALUE!</v>
      </c>
      <c r="DG245" s="186" t="e">
        <f t="shared" si="988"/>
        <v>#VALUE!</v>
      </c>
      <c r="DH245" s="186" t="e">
        <f t="shared" si="988"/>
        <v>#VALUE!</v>
      </c>
      <c r="DI245" s="187" t="e">
        <f t="shared" si="988"/>
        <v>#VALUE!</v>
      </c>
      <c r="DJ245" s="185" t="e">
        <f t="shared" si="988"/>
        <v>#VALUE!</v>
      </c>
      <c r="DK245" s="186" t="e">
        <f t="shared" si="988"/>
        <v>#VALUE!</v>
      </c>
      <c r="DL245" s="186" t="e">
        <f t="shared" si="988"/>
        <v>#VALUE!</v>
      </c>
      <c r="DM245" s="186" t="e">
        <f t="shared" si="988"/>
        <v>#VALUE!</v>
      </c>
      <c r="DN245" s="211" t="e">
        <f t="shared" si="988"/>
        <v>#VALUE!</v>
      </c>
      <c r="DO245" s="186" t="e">
        <f t="shared" si="988"/>
        <v>#VALUE!</v>
      </c>
      <c r="DP245" s="186" t="e">
        <f t="shared" si="988"/>
        <v>#VALUE!</v>
      </c>
      <c r="DQ245" s="186" t="e">
        <f t="shared" si="988"/>
        <v>#VALUE!</v>
      </c>
      <c r="DR245" s="186" t="e">
        <f t="shared" si="988"/>
        <v>#VALUE!</v>
      </c>
      <c r="DS245" s="187" t="e">
        <f t="shared" si="988"/>
        <v>#VALUE!</v>
      </c>
      <c r="DT245" s="185" t="e">
        <f t="shared" si="11"/>
        <v>#VALUE!</v>
      </c>
      <c r="DU245" s="189" t="e">
        <f t="shared" si="12"/>
        <v>#VALUE!</v>
      </c>
      <c r="DV245" s="133" t="e">
        <f>CZ245*'Ores &amp; Ingots'!$C$3+DA245*'Ores &amp; Ingots'!$C$4+DB245*'Ores &amp; Ingots'!$C$5+DC245*'Ores &amp; Ingots'!$C$6+DD245*'Ores &amp; Ingots'!$C$7+DE245*'Ores &amp; Ingots'!$C$8+DF245*'Ores &amp; Ingots'!$C$9+DG245*'Ores &amp; Ingots'!$C$10+DH245*'Ores &amp; Ingots'!$C$11+DI245*'Ores &amp; Ingots'!$C$12</f>
        <v>#VALUE!</v>
      </c>
      <c r="DW245" s="133" t="e">
        <f>DJ245*'Ores &amp; Ingots'!$B$3+DK245*'Ores &amp; Ingots'!$B$4+DL245*'Ores &amp; Ingots'!$B$5+DM245*'Ores &amp; Ingots'!$B$6+DN245*'Ores &amp; Ingots'!$B$7+DO245*'Ores &amp; Ingots'!$B$8+DP245*'Ores &amp; Ingots'!$B$9+DQ245*'Ores &amp; Ingots'!$B$10+DR245*'Ores &amp; Ingots'!$B$11+DS245*'Ores &amp; Ingots'!$B$12</f>
        <v>#VALUE!</v>
      </c>
      <c r="DX245" s="189" t="e">
        <f>CZ245*Refining!$G$3+DA245*Refining!$G$4+DB245*Refining!$G$5+DC245*Refining!$G$6+DD245*Refining!$G$7+DE245*Refining!$G$8+DF245*Refining!$G$9+DG245*Refining!$G$10+DH245*Refining!$G$11+DI245*Refining!$G$12</f>
        <v>#VALUE!</v>
      </c>
      <c r="DY245" s="189" t="e">
        <f t="shared" si="13"/>
        <v>#VALUE!</v>
      </c>
      <c r="DZ245" s="192" t="e">
        <f t="shared" si="14"/>
        <v>#VALUE!</v>
      </c>
      <c r="EA245" s="185" t="e">
        <f t="shared" si="15"/>
        <v>#VALUE!</v>
      </c>
      <c r="EB245" s="194" t="e">
        <f t="shared" ref="EB245:EC245" si="989">EA245/60</f>
        <v>#VALUE!</v>
      </c>
      <c r="EC245" s="194" t="e">
        <f t="shared" si="989"/>
        <v>#VALUE!</v>
      </c>
      <c r="ED245" s="185" t="e">
        <f t="shared" si="17"/>
        <v>#VALUE!</v>
      </c>
      <c r="EE245" s="194" t="e">
        <f t="shared" ref="EE245:EF245" si="990">ED245/1000</f>
        <v>#VALUE!</v>
      </c>
      <c r="EF245" s="196" t="e">
        <f t="shared" si="990"/>
        <v>#VALUE!</v>
      </c>
      <c r="EG245" s="130" t="e">
        <f t="shared" si="19"/>
        <v>#VALUE!</v>
      </c>
      <c r="EH245" s="132" t="e">
        <f t="shared" si="20"/>
        <v>#VALUE!</v>
      </c>
      <c r="EI245" s="133" t="s">
        <v>28</v>
      </c>
    </row>
    <row r="246" spans="1:139" ht="12.75" hidden="1" x14ac:dyDescent="0.2">
      <c r="A246" s="864"/>
      <c r="B246" s="135" t="s">
        <v>399</v>
      </c>
      <c r="C246" s="137" t="s">
        <v>155</v>
      </c>
      <c r="D246" s="137">
        <v>1</v>
      </c>
      <c r="E246" s="137">
        <v>1</v>
      </c>
      <c r="F246" s="137">
        <v>1</v>
      </c>
      <c r="G246" s="139">
        <f t="shared" si="0"/>
        <v>0.125</v>
      </c>
      <c r="H246" s="140">
        <v>3</v>
      </c>
      <c r="I246" s="140">
        <v>7.5</v>
      </c>
      <c r="J246" s="140">
        <f>H246/Main!$D$9</f>
        <v>0.6</v>
      </c>
      <c r="K246" s="140">
        <f>I246/Main!$D$10</f>
        <v>3.75</v>
      </c>
      <c r="L246" s="140">
        <f t="shared" si="1"/>
        <v>6.25</v>
      </c>
      <c r="M246" s="140">
        <v>0.32</v>
      </c>
      <c r="N246" s="143"/>
      <c r="O246" s="143"/>
      <c r="P246" s="143"/>
      <c r="Q246" s="145"/>
      <c r="R246" s="143"/>
      <c r="S246" s="146"/>
      <c r="T246" s="146"/>
      <c r="U246" s="143"/>
      <c r="V246" s="143"/>
      <c r="W246" s="146"/>
      <c r="X246" s="146"/>
      <c r="Y246" s="143"/>
      <c r="Z246" s="143"/>
      <c r="AA246" s="143"/>
      <c r="AB246" s="143"/>
      <c r="AC246" s="362"/>
      <c r="AD246" s="167">
        <v>1</v>
      </c>
      <c r="AE246" s="133">
        <v>0</v>
      </c>
      <c r="AF246" s="133">
        <v>0</v>
      </c>
      <c r="AG246" s="133">
        <v>0</v>
      </c>
      <c r="AH246" s="133">
        <v>0</v>
      </c>
      <c r="AI246" s="133">
        <v>0</v>
      </c>
      <c r="AJ246" s="133">
        <v>0</v>
      </c>
      <c r="AK246" s="133">
        <v>0</v>
      </c>
      <c r="AL246" s="133">
        <v>0</v>
      </c>
      <c r="AM246" s="133">
        <v>0</v>
      </c>
      <c r="AN246" s="133">
        <v>0</v>
      </c>
      <c r="AO246" s="133">
        <v>0</v>
      </c>
      <c r="AP246" s="133">
        <v>0</v>
      </c>
      <c r="AQ246" s="133">
        <v>0</v>
      </c>
      <c r="AR246" s="133">
        <v>0</v>
      </c>
      <c r="AS246" s="133">
        <v>0</v>
      </c>
      <c r="AT246" s="133">
        <v>0</v>
      </c>
      <c r="AU246" s="133">
        <v>0</v>
      </c>
      <c r="AV246" s="133">
        <v>0</v>
      </c>
      <c r="AW246" s="133">
        <v>0</v>
      </c>
      <c r="AX246" s="133">
        <v>0</v>
      </c>
      <c r="AY246" s="406">
        <f t="shared" ref="AY246:BS246" si="991">IF(AD246 = 0, "", AD246)</f>
        <v>1</v>
      </c>
      <c r="AZ246" s="137" t="str">
        <f t="shared" si="991"/>
        <v/>
      </c>
      <c r="BA246" s="137" t="str">
        <f t="shared" si="991"/>
        <v/>
      </c>
      <c r="BB246" s="137" t="str">
        <f t="shared" si="991"/>
        <v/>
      </c>
      <c r="BC246" s="137" t="str">
        <f t="shared" si="991"/>
        <v/>
      </c>
      <c r="BD246" s="137" t="str">
        <f t="shared" si="991"/>
        <v/>
      </c>
      <c r="BE246" s="137" t="str">
        <f t="shared" si="991"/>
        <v/>
      </c>
      <c r="BF246" s="137" t="str">
        <f t="shared" si="991"/>
        <v/>
      </c>
      <c r="BG246" s="137" t="str">
        <f t="shared" si="991"/>
        <v/>
      </c>
      <c r="BH246" s="137" t="str">
        <f t="shared" si="991"/>
        <v/>
      </c>
      <c r="BI246" s="137" t="str">
        <f t="shared" si="991"/>
        <v/>
      </c>
      <c r="BJ246" s="137" t="str">
        <f t="shared" si="991"/>
        <v/>
      </c>
      <c r="BK246" s="137" t="str">
        <f t="shared" si="991"/>
        <v/>
      </c>
      <c r="BL246" s="137" t="str">
        <f t="shared" si="991"/>
        <v/>
      </c>
      <c r="BM246" s="137" t="str">
        <f t="shared" si="991"/>
        <v/>
      </c>
      <c r="BN246" s="137" t="str">
        <f t="shared" si="991"/>
        <v/>
      </c>
      <c r="BO246" s="137" t="str">
        <f t="shared" si="991"/>
        <v/>
      </c>
      <c r="BP246" s="137" t="str">
        <f t="shared" si="991"/>
        <v/>
      </c>
      <c r="BQ246" s="137" t="str">
        <f t="shared" si="991"/>
        <v/>
      </c>
      <c r="BR246" s="137" t="str">
        <f t="shared" si="991"/>
        <v/>
      </c>
      <c r="BS246" s="169" t="str">
        <f t="shared" si="991"/>
        <v/>
      </c>
      <c r="BT246" s="174" t="e">
        <f>$AY246*Assembly!Z$4+$AZ246*Assembly!Z$5+$BA246*Assembly!Z$6+$BB246*Assembly!Z$7+$BC246*Assembly!Z$8+$BD246*Assembly!Z$9+$BE246*Assembly!Z$10+$BF246*Assembly!Z$11+$BG246*Assembly!Z$12+$BH246*Assembly!Z$13+$BI246*Assembly!Z$14+$BJ246*Assembly!Z$15+$BK246*Assembly!Z$16+$BL246*Assembly!Z$17+$BM246*Assembly!Z$18+$BN246*Assembly!Z$19+$BO246*Assembly!Z$20+$BP246*Assembly!Z$21+$BQ246*Assembly!Z$22+$BR246*Assembly!Z$23+$BS246*Assembly!Z$24</f>
        <v>#VALUE!</v>
      </c>
      <c r="BU246" s="133" t="e">
        <f t="shared" si="3"/>
        <v>#VALUE!</v>
      </c>
      <c r="BV246" s="133"/>
      <c r="BW246" s="133" t="e">
        <f>$AY246*Assembly!AD$4+$AZ246*Assembly!AD$5+$BA246*Assembly!AD$6+$BB246*Assembly!AD$7+$BC246*Assembly!AD$8+$BD246*Assembly!AD$9+$BE246*Assembly!AD$10+$BF246*Assembly!AD$11+$BG246*Assembly!AD$12+$BH246*Assembly!AD$13+$BI246*Assembly!AD$14+$BJ246*Assembly!AD$15+$BK246*Assembly!AD$16+$BL246*Assembly!AD$17+$BM246*Assembly!AD$18+$BN246*Assembly!AD$19+$BO246*Assembly!AD$20+$BP246*Assembly!AD$21+$BQ246*Assembly!AD$22+$BR246*Assembly!AD$23+$BS246*Assembly!AD$24</f>
        <v>#VALUE!</v>
      </c>
      <c r="BX246" s="177" t="e">
        <f t="shared" si="4"/>
        <v>#VALUE!</v>
      </c>
      <c r="BY246" s="178" t="e">
        <f t="shared" si="5"/>
        <v>#VALUE!</v>
      </c>
      <c r="BZ246" s="179" t="e">
        <f t="shared" si="6"/>
        <v>#VALUE!</v>
      </c>
      <c r="CA246" s="178" t="e">
        <f t="shared" si="7"/>
        <v>#VALUE!</v>
      </c>
      <c r="CB246" s="133" t="e">
        <f>$AY246*Assembly!Y$4+$AZ246*Assembly!Y$5+$BA246*Assembly!Y$6+$BB246*Assembly!Y$7+$BC246*Assembly!Y$8+$BD246*Assembly!Y$9+$BE246*Assembly!Y$10+$BF246*Assembly!Y$11+$BG246*Assembly!Y$12+$BH246*Assembly!Y$13+$BI246*Assembly!Y$14+$BJ246*Assembly!Y$15+$BK246*Assembly!Y$16+$BL246*Assembly!Y$17+$BM246*Assembly!Y$18+$BN246*Assembly!Y$19+$BO246*Assembly!Y$20+$BP246*Assembly!Y$21+$BQ246*Assembly!Y$22+$BR246*Assembly!Y$23+$BS246*Assembly!Y$24</f>
        <v>#VALUE!</v>
      </c>
      <c r="CC246" s="133" t="e">
        <f t="shared" si="8"/>
        <v>#VALUE!</v>
      </c>
      <c r="CD246" s="130" t="e">
        <f t="shared" si="9"/>
        <v>#VALUE!</v>
      </c>
      <c r="CE246" s="183" t="e">
        <f>$AY246*Assembly!AC$4+$AZ246*Assembly!AC$5+$BA246*Assembly!AC$6+$BB246*Assembly!AC$7+$BC246*Assembly!AC$8+$BD246*Assembly!AC$9+$BE246*Assembly!AC$10+$BF246*Assembly!AC$11+$BG246*Assembly!AC$12+$BH246*Assembly!AC$13+$BI246*Assembly!AC$14+$BJ246*Assembly!AC$15+$BK246*Assembly!AC$16+$BL246*Assembly!AC$17+$BM246*Assembly!AC$18+$BN246*Assembly!AC$19+$BO246*Assembly!AC$20+$BP246*Assembly!AC$21+$BQ246*Assembly!AC$22+$BR246*Assembly!AC$23+$BS246*Assembly!AC$24</f>
        <v>#VALUE!</v>
      </c>
      <c r="CF246" s="145" t="e">
        <f>$AY246*Assembly!M$4+$AZ246*Assembly!M$5+$BA246*Assembly!M$6+$BB246*Assembly!M$7+$BC246*Assembly!M$8+$BD246*Assembly!M$9+$BE246*Assembly!M$10+$BF246*Assembly!M$11+$BG246*Assembly!M$12+$BH246*Assembly!M$13+$BI246*Assembly!M$14+$BJ246*Assembly!M$15+$BK246*Assembly!M$16+$BL246*Assembly!M$17+$BM246*Assembly!M$18+$BN246*Assembly!M$19+$BO246*Assembly!M$20+$BP246*Assembly!M$21+$BQ246*Assembly!M$22+$BR246*Assembly!M$23+$BS246*Assembly!M$24</f>
        <v>#VALUE!</v>
      </c>
      <c r="CG246" s="145" t="e">
        <f>$AY246*Assembly!N$4+$AZ246*Assembly!N$5+$BA246*Assembly!N$6+$BB246*Assembly!N$7+$BC246*Assembly!N$8+$BD246*Assembly!N$9+$BE246*Assembly!N$10+$BF246*Assembly!N$11+$BG246*Assembly!N$12+$BH246*Assembly!N$13+$BI246*Assembly!N$14+$BJ246*Assembly!N$15+$BK246*Assembly!N$16+$BL246*Assembly!N$17+$BM246*Assembly!N$18+$BN246*Assembly!N$19+$BO246*Assembly!N$20+$BP246*Assembly!N$21+$BQ246*Assembly!N$22+$BR246*Assembly!N$23+$BS246*Assembly!N$24</f>
        <v>#VALUE!</v>
      </c>
      <c r="CH246" s="145" t="e">
        <f>$AY246*Assembly!O$4+$AZ246*Assembly!O$5+$BA246*Assembly!O$6+$BB246*Assembly!O$7+$BC246*Assembly!O$8+$BD246*Assembly!O$9+$BE246*Assembly!O$10+$BF246*Assembly!O$11+$BG246*Assembly!O$12+$BH246*Assembly!O$13+$BI246*Assembly!O$14+$BJ246*Assembly!O$15+$BK246*Assembly!O$16+$BL246*Assembly!O$17+$BM246*Assembly!O$18+$BN246*Assembly!O$19+$BO246*Assembly!O$20+$BP246*Assembly!O$21+$BQ246*Assembly!O$22+$BR246*Assembly!O$23+$BS246*Assembly!O$24</f>
        <v>#VALUE!</v>
      </c>
      <c r="CI246" s="140" t="e">
        <f>$AY246*Assembly!P$4+$AZ246*Assembly!P$5+$BA246*Assembly!P$6+$BB246*Assembly!P$7+$BC246*Assembly!P$8+$BD246*Assembly!P$9+$BE246*Assembly!P$10+$BF246*Assembly!P$11+$BG246*Assembly!P$12+$BH246*Assembly!P$13+$BI246*Assembly!P$14+$BJ246*Assembly!P$15+$BK246*Assembly!P$16+$BL246*Assembly!P$17+$BM246*Assembly!P$18+$BN246*Assembly!P$19+$BO246*Assembly!P$20+$BP246*Assembly!P$21+$BQ246*Assembly!P$22+$BR246*Assembly!P$23+$BS246*Assembly!P$24</f>
        <v>#VALUE!</v>
      </c>
      <c r="CJ246" s="140" t="e">
        <f>$AY246*Assembly!Q$4+$AZ246*Assembly!Q$5+$BA246*Assembly!Q$6+$BB246*Assembly!Q$7+$BC246*Assembly!Q$8+$BD246*Assembly!Q$9+$BE246*Assembly!Q$10+$BF246*Assembly!Q$11+$BG246*Assembly!Q$12+$BH246*Assembly!Q$13+$BI246*Assembly!Q$14+$BJ246*Assembly!Q$15+$BK246*Assembly!Q$16+$BL246*Assembly!Q$17+$BM246*Assembly!Q$18+$BN246*Assembly!Q$19+$BO246*Assembly!Q$20+$BP246*Assembly!Q$21+$BQ246*Assembly!Q$22+$BR246*Assembly!Q$23+$BS246*Assembly!Q$24</f>
        <v>#VALUE!</v>
      </c>
      <c r="CK246" s="145" t="e">
        <f>$AY246*Assembly!R$4+$AZ246*Assembly!R$5+$BA246*Assembly!R$6+$BB246*Assembly!R$7+$BC246*Assembly!R$8+$BD246*Assembly!R$9+$BE246*Assembly!R$10+$BF246*Assembly!R$11+$BG246*Assembly!R$12+$BH246*Assembly!R$13+$BI246*Assembly!R$14+$BJ246*Assembly!R$15+$BK246*Assembly!R$16+$BL246*Assembly!R$17+$BM246*Assembly!R$18+$BN246*Assembly!R$19+$BO246*Assembly!R$20+$BP246*Assembly!R$21+$BQ246*Assembly!R$22+$BR246*Assembly!R$23+$BS246*Assembly!R$24</f>
        <v>#VALUE!</v>
      </c>
      <c r="CL246" s="140" t="e">
        <f>$AY246*Assembly!S$4+$AZ246*Assembly!S$5+$BA246*Assembly!S$6+$BB246*Assembly!S$7+$BC246*Assembly!S$8+$BD246*Assembly!S$9+$BE246*Assembly!S$10+$BF246*Assembly!S$11+$BG246*Assembly!S$12+$BH246*Assembly!S$13+$BI246*Assembly!S$14+$BJ246*Assembly!S$15+$BK246*Assembly!S$16+$BL246*Assembly!S$17+$BM246*Assembly!S$18+$BN246*Assembly!S$19+$BO246*Assembly!S$20+$BP246*Assembly!S$21+$BQ246*Assembly!S$22+$BR246*Assembly!S$23+$BS246*Assembly!S$24</f>
        <v>#VALUE!</v>
      </c>
      <c r="CM246" s="140" t="e">
        <f>$AY246*Assembly!T$4+$AZ246*Assembly!T$5+$BA246*Assembly!T$6+$BB246*Assembly!T$7+$BC246*Assembly!T$8+$BD246*Assembly!T$9+$BE246*Assembly!T$10+$BF246*Assembly!T$11+$BG246*Assembly!T$12+$BH246*Assembly!T$13+$BI246*Assembly!T$14+$BJ246*Assembly!T$15+$BK246*Assembly!T$16+$BL246*Assembly!T$17+$BM246*Assembly!T$18+$BN246*Assembly!T$19+$BO246*Assembly!T$20+$BP246*Assembly!T$21+$BQ246*Assembly!T$22+$BR246*Assembly!T$23+$BS246*Assembly!T$24</f>
        <v>#VALUE!</v>
      </c>
      <c r="CN246" s="140" t="e">
        <f>$AY246*Assembly!U$4+$AZ246*Assembly!U$5+$BA246*Assembly!U$6+$BB246*Assembly!U$7+$BC246*Assembly!U$8+$BD246*Assembly!U$9+$BE246*Assembly!U$10+$BF246*Assembly!U$11+$BG246*Assembly!U$12+$BH246*Assembly!U$13+$BI246*Assembly!U$14+$BJ246*Assembly!U$15+$BK246*Assembly!U$16+$BL246*Assembly!U$17+$BM246*Assembly!U$18+$BN246*Assembly!U$19+$BO246*Assembly!U$20+$BP246*Assembly!U$21+$BQ246*Assembly!U$22+$BR246*Assembly!U$23+$BS246*Assembly!U$24</f>
        <v>#VALUE!</v>
      </c>
      <c r="CO246" s="145" t="e">
        <f>$AY246*Assembly!V$4+$AZ246*Assembly!V$5+$BA246*Assembly!V$6+$BB246*Assembly!V$7+$BC246*Assembly!V$8+$BD246*Assembly!V$9+$BE246*Assembly!V$10+$BF246*Assembly!V$11+$BG246*Assembly!V$12+$BH246*Assembly!V$13+$BI246*Assembly!V$14+$BJ246*Assembly!V$15+$BK246*Assembly!V$16+$BL246*Assembly!V$17+$BM246*Assembly!V$18+$BN246*Assembly!V$19+$BO246*Assembly!V$20+$BP246*Assembly!V$21+$BQ246*Assembly!V$22+$BR246*Assembly!V$23+$BS246*Assembly!V$24</f>
        <v>#VALUE!</v>
      </c>
      <c r="CP246" s="145" t="e">
        <f>CF246*Refining!$F$3</f>
        <v>#VALUE!</v>
      </c>
      <c r="CQ246" s="145" t="e">
        <f>CG246*Refining!$F$4</f>
        <v>#VALUE!</v>
      </c>
      <c r="CR246" s="145" t="e">
        <f>CH246*Refining!$F$5</f>
        <v>#VALUE!</v>
      </c>
      <c r="CS246" s="145" t="e">
        <f>CI246*Refining!$F$6</f>
        <v>#VALUE!</v>
      </c>
      <c r="CT246" s="145" t="e">
        <f>CJ246*Refining!$F$7</f>
        <v>#VALUE!</v>
      </c>
      <c r="CU246" s="145" t="e">
        <f>CK246*Refining!$F$8</f>
        <v>#VALUE!</v>
      </c>
      <c r="CV246" s="145" t="e">
        <f>CL246*Refining!$F$9</f>
        <v>#VALUE!</v>
      </c>
      <c r="CW246" s="145" t="e">
        <f>CM246*Refining!$F$10</f>
        <v>#VALUE!</v>
      </c>
      <c r="CX246" s="145" t="e">
        <f>CN246*Refining!$F$11</f>
        <v>#VALUE!</v>
      </c>
      <c r="CY246" s="145" t="e">
        <f>CO246*Refining!$F$12</f>
        <v>#VALUE!</v>
      </c>
      <c r="CZ246" s="185" t="e">
        <f t="shared" ref="CZ246:DS246" si="992">IF(CF246 = 0, "", CF246)</f>
        <v>#VALUE!</v>
      </c>
      <c r="DA246" s="186" t="e">
        <f t="shared" si="992"/>
        <v>#VALUE!</v>
      </c>
      <c r="DB246" s="186" t="e">
        <f t="shared" si="992"/>
        <v>#VALUE!</v>
      </c>
      <c r="DC246" s="186" t="e">
        <f t="shared" si="992"/>
        <v>#VALUE!</v>
      </c>
      <c r="DD246" s="186" t="e">
        <f t="shared" si="992"/>
        <v>#VALUE!</v>
      </c>
      <c r="DE246" s="186" t="e">
        <f t="shared" si="992"/>
        <v>#VALUE!</v>
      </c>
      <c r="DF246" s="186" t="e">
        <f t="shared" si="992"/>
        <v>#VALUE!</v>
      </c>
      <c r="DG246" s="186" t="e">
        <f t="shared" si="992"/>
        <v>#VALUE!</v>
      </c>
      <c r="DH246" s="186" t="e">
        <f t="shared" si="992"/>
        <v>#VALUE!</v>
      </c>
      <c r="DI246" s="187" t="e">
        <f t="shared" si="992"/>
        <v>#VALUE!</v>
      </c>
      <c r="DJ246" s="185" t="e">
        <f t="shared" si="992"/>
        <v>#VALUE!</v>
      </c>
      <c r="DK246" s="186" t="e">
        <f t="shared" si="992"/>
        <v>#VALUE!</v>
      </c>
      <c r="DL246" s="186" t="e">
        <f t="shared" si="992"/>
        <v>#VALUE!</v>
      </c>
      <c r="DM246" s="186" t="e">
        <f t="shared" si="992"/>
        <v>#VALUE!</v>
      </c>
      <c r="DN246" s="211" t="e">
        <f t="shared" si="992"/>
        <v>#VALUE!</v>
      </c>
      <c r="DO246" s="186" t="e">
        <f t="shared" si="992"/>
        <v>#VALUE!</v>
      </c>
      <c r="DP246" s="186" t="e">
        <f t="shared" si="992"/>
        <v>#VALUE!</v>
      </c>
      <c r="DQ246" s="186" t="e">
        <f t="shared" si="992"/>
        <v>#VALUE!</v>
      </c>
      <c r="DR246" s="186" t="e">
        <f t="shared" si="992"/>
        <v>#VALUE!</v>
      </c>
      <c r="DS246" s="187" t="e">
        <f t="shared" si="992"/>
        <v>#VALUE!</v>
      </c>
      <c r="DT246" s="185" t="e">
        <f t="shared" si="11"/>
        <v>#VALUE!</v>
      </c>
      <c r="DU246" s="189" t="e">
        <f t="shared" si="12"/>
        <v>#VALUE!</v>
      </c>
      <c r="DV246" s="133" t="e">
        <f>CZ246*'Ores &amp; Ingots'!$C$3+DA246*'Ores &amp; Ingots'!$C$4+DB246*'Ores &amp; Ingots'!$C$5+DC246*'Ores &amp; Ingots'!$C$6+DD246*'Ores &amp; Ingots'!$C$7+DE246*'Ores &amp; Ingots'!$C$8+DF246*'Ores &amp; Ingots'!$C$9+DG246*'Ores &amp; Ingots'!$C$10+DH246*'Ores &amp; Ingots'!$C$11+DI246*'Ores &amp; Ingots'!$C$12</f>
        <v>#VALUE!</v>
      </c>
      <c r="DW246" s="133" t="e">
        <f>DJ246*'Ores &amp; Ingots'!$B$3+DK246*'Ores &amp; Ingots'!$B$4+DL246*'Ores &amp; Ingots'!$B$5+DM246*'Ores &amp; Ingots'!$B$6+DN246*'Ores &amp; Ingots'!$B$7+DO246*'Ores &amp; Ingots'!$B$8+DP246*'Ores &amp; Ingots'!$B$9+DQ246*'Ores &amp; Ingots'!$B$10+DR246*'Ores &amp; Ingots'!$B$11+DS246*'Ores &amp; Ingots'!$B$12</f>
        <v>#VALUE!</v>
      </c>
      <c r="DX246" s="189" t="e">
        <f>CZ246*Refining!$G$3+DA246*Refining!$G$4+DB246*Refining!$G$5+DC246*Refining!$G$6+DD246*Refining!$G$7+DE246*Refining!$G$8+DF246*Refining!$G$9+DG246*Refining!$G$10+DH246*Refining!$G$11+DI246*Refining!$G$12</f>
        <v>#VALUE!</v>
      </c>
      <c r="DY246" s="189" t="e">
        <f t="shared" si="13"/>
        <v>#VALUE!</v>
      </c>
      <c r="DZ246" s="192" t="e">
        <f t="shared" si="14"/>
        <v>#VALUE!</v>
      </c>
      <c r="EA246" s="185" t="e">
        <f t="shared" si="15"/>
        <v>#VALUE!</v>
      </c>
      <c r="EB246" s="194" t="e">
        <f t="shared" ref="EB246:EC246" si="993">EA246/60</f>
        <v>#VALUE!</v>
      </c>
      <c r="EC246" s="194" t="e">
        <f t="shared" si="993"/>
        <v>#VALUE!</v>
      </c>
      <c r="ED246" s="185" t="e">
        <f t="shared" si="17"/>
        <v>#VALUE!</v>
      </c>
      <c r="EE246" s="194" t="e">
        <f t="shared" ref="EE246:EF246" si="994">ED246/1000</f>
        <v>#VALUE!</v>
      </c>
      <c r="EF246" s="196" t="e">
        <f t="shared" si="994"/>
        <v>#VALUE!</v>
      </c>
      <c r="EG246" s="130" t="e">
        <f t="shared" si="19"/>
        <v>#VALUE!</v>
      </c>
      <c r="EH246" s="132" t="e">
        <f t="shared" si="20"/>
        <v>#VALUE!</v>
      </c>
      <c r="EI246" s="133" t="s">
        <v>28</v>
      </c>
    </row>
    <row r="247" spans="1:139" ht="12.75" hidden="1" x14ac:dyDescent="0.2">
      <c r="A247" s="864"/>
      <c r="B247" s="365" t="s">
        <v>437</v>
      </c>
      <c r="C247" s="137" t="s">
        <v>155</v>
      </c>
      <c r="D247" s="137">
        <v>1</v>
      </c>
      <c r="E247" s="137">
        <v>1</v>
      </c>
      <c r="F247" s="137">
        <v>1</v>
      </c>
      <c r="G247" s="139">
        <f t="shared" si="0"/>
        <v>0.125</v>
      </c>
      <c r="H247" s="140">
        <v>2</v>
      </c>
      <c r="I247" s="140">
        <v>5</v>
      </c>
      <c r="J247" s="140">
        <f>H247/Main!$D$9</f>
        <v>0.4</v>
      </c>
      <c r="K247" s="140">
        <f>I247/Main!$D$10</f>
        <v>2.5</v>
      </c>
      <c r="L247" s="140">
        <f t="shared" si="1"/>
        <v>6.25</v>
      </c>
      <c r="M247" s="140">
        <v>0.32</v>
      </c>
      <c r="N247" s="143"/>
      <c r="O247" s="143"/>
      <c r="P247" s="143"/>
      <c r="Q247" s="145"/>
      <c r="R247" s="143"/>
      <c r="S247" s="146"/>
      <c r="T247" s="146"/>
      <c r="U247" s="143"/>
      <c r="V247" s="143"/>
      <c r="W247" s="146"/>
      <c r="X247" s="146"/>
      <c r="Y247" s="143"/>
      <c r="Z247" s="143"/>
      <c r="AA247" s="143"/>
      <c r="AB247" s="143"/>
      <c r="AC247" s="362"/>
      <c r="AD247" s="167">
        <v>1</v>
      </c>
      <c r="AE247" s="133">
        <v>0</v>
      </c>
      <c r="AF247" s="133">
        <v>0</v>
      </c>
      <c r="AG247" s="133">
        <v>0</v>
      </c>
      <c r="AH247" s="133">
        <v>0</v>
      </c>
      <c r="AI247" s="133">
        <v>0</v>
      </c>
      <c r="AJ247" s="133">
        <v>0</v>
      </c>
      <c r="AK247" s="133">
        <v>0</v>
      </c>
      <c r="AL247" s="133">
        <v>0</v>
      </c>
      <c r="AM247" s="133">
        <v>0</v>
      </c>
      <c r="AN247" s="133">
        <v>0</v>
      </c>
      <c r="AO247" s="133">
        <v>0</v>
      </c>
      <c r="AP247" s="133">
        <v>0</v>
      </c>
      <c r="AQ247" s="133">
        <v>0</v>
      </c>
      <c r="AR247" s="133">
        <v>0</v>
      </c>
      <c r="AS247" s="133">
        <v>0</v>
      </c>
      <c r="AT247" s="133">
        <v>0</v>
      </c>
      <c r="AU247" s="133">
        <v>0</v>
      </c>
      <c r="AV247" s="133">
        <v>0</v>
      </c>
      <c r="AW247" s="133">
        <v>0</v>
      </c>
      <c r="AX247" s="133">
        <v>0</v>
      </c>
      <c r="AY247" s="406">
        <f t="shared" ref="AY247:BS247" si="995">IF(AD247 = 0, "", AD247)</f>
        <v>1</v>
      </c>
      <c r="AZ247" s="137" t="str">
        <f t="shared" si="995"/>
        <v/>
      </c>
      <c r="BA247" s="137" t="str">
        <f t="shared" si="995"/>
        <v/>
      </c>
      <c r="BB247" s="137" t="str">
        <f t="shared" si="995"/>
        <v/>
      </c>
      <c r="BC247" s="137" t="str">
        <f t="shared" si="995"/>
        <v/>
      </c>
      <c r="BD247" s="137" t="str">
        <f t="shared" si="995"/>
        <v/>
      </c>
      <c r="BE247" s="137" t="str">
        <f t="shared" si="995"/>
        <v/>
      </c>
      <c r="BF247" s="137" t="str">
        <f t="shared" si="995"/>
        <v/>
      </c>
      <c r="BG247" s="137" t="str">
        <f t="shared" si="995"/>
        <v/>
      </c>
      <c r="BH247" s="137" t="str">
        <f t="shared" si="995"/>
        <v/>
      </c>
      <c r="BI247" s="137" t="str">
        <f t="shared" si="995"/>
        <v/>
      </c>
      <c r="BJ247" s="137" t="str">
        <f t="shared" si="995"/>
        <v/>
      </c>
      <c r="BK247" s="137" t="str">
        <f t="shared" si="995"/>
        <v/>
      </c>
      <c r="BL247" s="137" t="str">
        <f t="shared" si="995"/>
        <v/>
      </c>
      <c r="BM247" s="137" t="str">
        <f t="shared" si="995"/>
        <v/>
      </c>
      <c r="BN247" s="137" t="str">
        <f t="shared" si="995"/>
        <v/>
      </c>
      <c r="BO247" s="137" t="str">
        <f t="shared" si="995"/>
        <v/>
      </c>
      <c r="BP247" s="137" t="str">
        <f t="shared" si="995"/>
        <v/>
      </c>
      <c r="BQ247" s="137" t="str">
        <f t="shared" si="995"/>
        <v/>
      </c>
      <c r="BR247" s="137" t="str">
        <f t="shared" si="995"/>
        <v/>
      </c>
      <c r="BS247" s="169" t="str">
        <f t="shared" si="995"/>
        <v/>
      </c>
      <c r="BT247" s="174" t="e">
        <f>$AY247*Assembly!Z$4+$AZ247*Assembly!Z$5+$BA247*Assembly!Z$6+$BB247*Assembly!Z$7+$BC247*Assembly!Z$8+$BD247*Assembly!Z$9+$BE247*Assembly!Z$10+$BF247*Assembly!Z$11+$BG247*Assembly!Z$12+$BH247*Assembly!Z$13+$BI247*Assembly!Z$14+$BJ247*Assembly!Z$15+$BK247*Assembly!Z$16+$BL247*Assembly!Z$17+$BM247*Assembly!Z$18+$BN247*Assembly!Z$19+$BO247*Assembly!Z$20+$BP247*Assembly!Z$21+$BQ247*Assembly!Z$22+$BR247*Assembly!Z$23+$BS247*Assembly!Z$24</f>
        <v>#VALUE!</v>
      </c>
      <c r="BU247" s="133" t="e">
        <f t="shared" si="3"/>
        <v>#VALUE!</v>
      </c>
      <c r="BV247" s="133"/>
      <c r="BW247" s="133" t="e">
        <f>$AY247*Assembly!AD$4+$AZ247*Assembly!AD$5+$BA247*Assembly!AD$6+$BB247*Assembly!AD$7+$BC247*Assembly!AD$8+$BD247*Assembly!AD$9+$BE247*Assembly!AD$10+$BF247*Assembly!AD$11+$BG247*Assembly!AD$12+$BH247*Assembly!AD$13+$BI247*Assembly!AD$14+$BJ247*Assembly!AD$15+$BK247*Assembly!AD$16+$BL247*Assembly!AD$17+$BM247*Assembly!AD$18+$BN247*Assembly!AD$19+$BO247*Assembly!AD$20+$BP247*Assembly!AD$21+$BQ247*Assembly!AD$22+$BR247*Assembly!AD$23+$BS247*Assembly!AD$24</f>
        <v>#VALUE!</v>
      </c>
      <c r="BX247" s="177" t="e">
        <f t="shared" si="4"/>
        <v>#VALUE!</v>
      </c>
      <c r="BY247" s="178" t="e">
        <f t="shared" si="5"/>
        <v>#VALUE!</v>
      </c>
      <c r="BZ247" s="179" t="e">
        <f t="shared" si="6"/>
        <v>#VALUE!</v>
      </c>
      <c r="CA247" s="178" t="e">
        <f t="shared" si="7"/>
        <v>#VALUE!</v>
      </c>
      <c r="CB247" s="133" t="e">
        <f>$AY247*Assembly!Y$4+$AZ247*Assembly!Y$5+$BA247*Assembly!Y$6+$BB247*Assembly!Y$7+$BC247*Assembly!Y$8+$BD247*Assembly!Y$9+$BE247*Assembly!Y$10+$BF247*Assembly!Y$11+$BG247*Assembly!Y$12+$BH247*Assembly!Y$13+$BI247*Assembly!Y$14+$BJ247*Assembly!Y$15+$BK247*Assembly!Y$16+$BL247*Assembly!Y$17+$BM247*Assembly!Y$18+$BN247*Assembly!Y$19+$BO247*Assembly!Y$20+$BP247*Assembly!Y$21+$BQ247*Assembly!Y$22+$BR247*Assembly!Y$23+$BS247*Assembly!Y$24</f>
        <v>#VALUE!</v>
      </c>
      <c r="CC247" s="133" t="e">
        <f t="shared" si="8"/>
        <v>#VALUE!</v>
      </c>
      <c r="CD247" s="130" t="e">
        <f t="shared" si="9"/>
        <v>#VALUE!</v>
      </c>
      <c r="CE247" s="183" t="e">
        <f>$AY247*Assembly!AC$4+$AZ247*Assembly!AC$5+$BA247*Assembly!AC$6+$BB247*Assembly!AC$7+$BC247*Assembly!AC$8+$BD247*Assembly!AC$9+$BE247*Assembly!AC$10+$BF247*Assembly!AC$11+$BG247*Assembly!AC$12+$BH247*Assembly!AC$13+$BI247*Assembly!AC$14+$BJ247*Assembly!AC$15+$BK247*Assembly!AC$16+$BL247*Assembly!AC$17+$BM247*Assembly!AC$18+$BN247*Assembly!AC$19+$BO247*Assembly!AC$20+$BP247*Assembly!AC$21+$BQ247*Assembly!AC$22+$BR247*Assembly!AC$23+$BS247*Assembly!AC$24</f>
        <v>#VALUE!</v>
      </c>
      <c r="CF247" s="145" t="e">
        <f>$AY247*Assembly!M$4+$AZ247*Assembly!M$5+$BA247*Assembly!M$6+$BB247*Assembly!M$7+$BC247*Assembly!M$8+$BD247*Assembly!M$9+$BE247*Assembly!M$10+$BF247*Assembly!M$11+$BG247*Assembly!M$12+$BH247*Assembly!M$13+$BI247*Assembly!M$14+$BJ247*Assembly!M$15+$BK247*Assembly!M$16+$BL247*Assembly!M$17+$BM247*Assembly!M$18+$BN247*Assembly!M$19+$BO247*Assembly!M$20+$BP247*Assembly!M$21+$BQ247*Assembly!M$22+$BR247*Assembly!M$23+$BS247*Assembly!M$24</f>
        <v>#VALUE!</v>
      </c>
      <c r="CG247" s="145" t="e">
        <f>$AY247*Assembly!N$4+$AZ247*Assembly!N$5+$BA247*Assembly!N$6+$BB247*Assembly!N$7+$BC247*Assembly!N$8+$BD247*Assembly!N$9+$BE247*Assembly!N$10+$BF247*Assembly!N$11+$BG247*Assembly!N$12+$BH247*Assembly!N$13+$BI247*Assembly!N$14+$BJ247*Assembly!N$15+$BK247*Assembly!N$16+$BL247*Assembly!N$17+$BM247*Assembly!N$18+$BN247*Assembly!N$19+$BO247*Assembly!N$20+$BP247*Assembly!N$21+$BQ247*Assembly!N$22+$BR247*Assembly!N$23+$BS247*Assembly!N$24</f>
        <v>#VALUE!</v>
      </c>
      <c r="CH247" s="145" t="e">
        <f>$AY247*Assembly!O$4+$AZ247*Assembly!O$5+$BA247*Assembly!O$6+$BB247*Assembly!O$7+$BC247*Assembly!O$8+$BD247*Assembly!O$9+$BE247*Assembly!O$10+$BF247*Assembly!O$11+$BG247*Assembly!O$12+$BH247*Assembly!O$13+$BI247*Assembly!O$14+$BJ247*Assembly!O$15+$BK247*Assembly!O$16+$BL247*Assembly!O$17+$BM247*Assembly!O$18+$BN247*Assembly!O$19+$BO247*Assembly!O$20+$BP247*Assembly!O$21+$BQ247*Assembly!O$22+$BR247*Assembly!O$23+$BS247*Assembly!O$24</f>
        <v>#VALUE!</v>
      </c>
      <c r="CI247" s="140" t="e">
        <f>$AY247*Assembly!P$4+$AZ247*Assembly!P$5+$BA247*Assembly!P$6+$BB247*Assembly!P$7+$BC247*Assembly!P$8+$BD247*Assembly!P$9+$BE247*Assembly!P$10+$BF247*Assembly!P$11+$BG247*Assembly!P$12+$BH247*Assembly!P$13+$BI247*Assembly!P$14+$BJ247*Assembly!P$15+$BK247*Assembly!P$16+$BL247*Assembly!P$17+$BM247*Assembly!P$18+$BN247*Assembly!P$19+$BO247*Assembly!P$20+$BP247*Assembly!P$21+$BQ247*Assembly!P$22+$BR247*Assembly!P$23+$BS247*Assembly!P$24</f>
        <v>#VALUE!</v>
      </c>
      <c r="CJ247" s="140" t="e">
        <f>$AY247*Assembly!Q$4+$AZ247*Assembly!Q$5+$BA247*Assembly!Q$6+$BB247*Assembly!Q$7+$BC247*Assembly!Q$8+$BD247*Assembly!Q$9+$BE247*Assembly!Q$10+$BF247*Assembly!Q$11+$BG247*Assembly!Q$12+$BH247*Assembly!Q$13+$BI247*Assembly!Q$14+$BJ247*Assembly!Q$15+$BK247*Assembly!Q$16+$BL247*Assembly!Q$17+$BM247*Assembly!Q$18+$BN247*Assembly!Q$19+$BO247*Assembly!Q$20+$BP247*Assembly!Q$21+$BQ247*Assembly!Q$22+$BR247*Assembly!Q$23+$BS247*Assembly!Q$24</f>
        <v>#VALUE!</v>
      </c>
      <c r="CK247" s="145" t="e">
        <f>$AY247*Assembly!R$4+$AZ247*Assembly!R$5+$BA247*Assembly!R$6+$BB247*Assembly!R$7+$BC247*Assembly!R$8+$BD247*Assembly!R$9+$BE247*Assembly!R$10+$BF247*Assembly!R$11+$BG247*Assembly!R$12+$BH247*Assembly!R$13+$BI247*Assembly!R$14+$BJ247*Assembly!R$15+$BK247*Assembly!R$16+$BL247*Assembly!R$17+$BM247*Assembly!R$18+$BN247*Assembly!R$19+$BO247*Assembly!R$20+$BP247*Assembly!R$21+$BQ247*Assembly!R$22+$BR247*Assembly!R$23+$BS247*Assembly!R$24</f>
        <v>#VALUE!</v>
      </c>
      <c r="CL247" s="140" t="e">
        <f>$AY247*Assembly!S$4+$AZ247*Assembly!S$5+$BA247*Assembly!S$6+$BB247*Assembly!S$7+$BC247*Assembly!S$8+$BD247*Assembly!S$9+$BE247*Assembly!S$10+$BF247*Assembly!S$11+$BG247*Assembly!S$12+$BH247*Assembly!S$13+$BI247*Assembly!S$14+$BJ247*Assembly!S$15+$BK247*Assembly!S$16+$BL247*Assembly!S$17+$BM247*Assembly!S$18+$BN247*Assembly!S$19+$BO247*Assembly!S$20+$BP247*Assembly!S$21+$BQ247*Assembly!S$22+$BR247*Assembly!S$23+$BS247*Assembly!S$24</f>
        <v>#VALUE!</v>
      </c>
      <c r="CM247" s="140" t="e">
        <f>$AY247*Assembly!T$4+$AZ247*Assembly!T$5+$BA247*Assembly!T$6+$BB247*Assembly!T$7+$BC247*Assembly!T$8+$BD247*Assembly!T$9+$BE247*Assembly!T$10+$BF247*Assembly!T$11+$BG247*Assembly!T$12+$BH247*Assembly!T$13+$BI247*Assembly!T$14+$BJ247*Assembly!T$15+$BK247*Assembly!T$16+$BL247*Assembly!T$17+$BM247*Assembly!T$18+$BN247*Assembly!T$19+$BO247*Assembly!T$20+$BP247*Assembly!T$21+$BQ247*Assembly!T$22+$BR247*Assembly!T$23+$BS247*Assembly!T$24</f>
        <v>#VALUE!</v>
      </c>
      <c r="CN247" s="140" t="e">
        <f>$AY247*Assembly!U$4+$AZ247*Assembly!U$5+$BA247*Assembly!U$6+$BB247*Assembly!U$7+$BC247*Assembly!U$8+$BD247*Assembly!U$9+$BE247*Assembly!U$10+$BF247*Assembly!U$11+$BG247*Assembly!U$12+$BH247*Assembly!U$13+$BI247*Assembly!U$14+$BJ247*Assembly!U$15+$BK247*Assembly!U$16+$BL247*Assembly!U$17+$BM247*Assembly!U$18+$BN247*Assembly!U$19+$BO247*Assembly!U$20+$BP247*Assembly!U$21+$BQ247*Assembly!U$22+$BR247*Assembly!U$23+$BS247*Assembly!U$24</f>
        <v>#VALUE!</v>
      </c>
      <c r="CO247" s="145" t="e">
        <f>$AY247*Assembly!V$4+$AZ247*Assembly!V$5+$BA247*Assembly!V$6+$BB247*Assembly!V$7+$BC247*Assembly!V$8+$BD247*Assembly!V$9+$BE247*Assembly!V$10+$BF247*Assembly!V$11+$BG247*Assembly!V$12+$BH247*Assembly!V$13+$BI247*Assembly!V$14+$BJ247*Assembly!V$15+$BK247*Assembly!V$16+$BL247*Assembly!V$17+$BM247*Assembly!V$18+$BN247*Assembly!V$19+$BO247*Assembly!V$20+$BP247*Assembly!V$21+$BQ247*Assembly!V$22+$BR247*Assembly!V$23+$BS247*Assembly!V$24</f>
        <v>#VALUE!</v>
      </c>
      <c r="CP247" s="145" t="e">
        <f>CF247*Refining!$F$3</f>
        <v>#VALUE!</v>
      </c>
      <c r="CQ247" s="145" t="e">
        <f>CG247*Refining!$F$4</f>
        <v>#VALUE!</v>
      </c>
      <c r="CR247" s="145" t="e">
        <f>CH247*Refining!$F$5</f>
        <v>#VALUE!</v>
      </c>
      <c r="CS247" s="145" t="e">
        <f>CI247*Refining!$F$6</f>
        <v>#VALUE!</v>
      </c>
      <c r="CT247" s="145" t="e">
        <f>CJ247*Refining!$F$7</f>
        <v>#VALUE!</v>
      </c>
      <c r="CU247" s="145" t="e">
        <f>CK247*Refining!$F$8</f>
        <v>#VALUE!</v>
      </c>
      <c r="CV247" s="145" t="e">
        <f>CL247*Refining!$F$9</f>
        <v>#VALUE!</v>
      </c>
      <c r="CW247" s="145" t="e">
        <f>CM247*Refining!$F$10</f>
        <v>#VALUE!</v>
      </c>
      <c r="CX247" s="145" t="e">
        <f>CN247*Refining!$F$11</f>
        <v>#VALUE!</v>
      </c>
      <c r="CY247" s="145" t="e">
        <f>CO247*Refining!$F$12</f>
        <v>#VALUE!</v>
      </c>
      <c r="CZ247" s="185" t="e">
        <f t="shared" ref="CZ247:DS247" si="996">IF(CF247 = 0, "", CF247)</f>
        <v>#VALUE!</v>
      </c>
      <c r="DA247" s="186" t="e">
        <f t="shared" si="996"/>
        <v>#VALUE!</v>
      </c>
      <c r="DB247" s="186" t="e">
        <f t="shared" si="996"/>
        <v>#VALUE!</v>
      </c>
      <c r="DC247" s="186" t="e">
        <f t="shared" si="996"/>
        <v>#VALUE!</v>
      </c>
      <c r="DD247" s="186" t="e">
        <f t="shared" si="996"/>
        <v>#VALUE!</v>
      </c>
      <c r="DE247" s="186" t="e">
        <f t="shared" si="996"/>
        <v>#VALUE!</v>
      </c>
      <c r="DF247" s="186" t="e">
        <f t="shared" si="996"/>
        <v>#VALUE!</v>
      </c>
      <c r="DG247" s="186" t="e">
        <f t="shared" si="996"/>
        <v>#VALUE!</v>
      </c>
      <c r="DH247" s="186" t="e">
        <f t="shared" si="996"/>
        <v>#VALUE!</v>
      </c>
      <c r="DI247" s="187" t="e">
        <f t="shared" si="996"/>
        <v>#VALUE!</v>
      </c>
      <c r="DJ247" s="185" t="e">
        <f t="shared" si="996"/>
        <v>#VALUE!</v>
      </c>
      <c r="DK247" s="186" t="e">
        <f t="shared" si="996"/>
        <v>#VALUE!</v>
      </c>
      <c r="DL247" s="186" t="e">
        <f t="shared" si="996"/>
        <v>#VALUE!</v>
      </c>
      <c r="DM247" s="186" t="e">
        <f t="shared" si="996"/>
        <v>#VALUE!</v>
      </c>
      <c r="DN247" s="211" t="e">
        <f t="shared" si="996"/>
        <v>#VALUE!</v>
      </c>
      <c r="DO247" s="186" t="e">
        <f t="shared" si="996"/>
        <v>#VALUE!</v>
      </c>
      <c r="DP247" s="186" t="e">
        <f t="shared" si="996"/>
        <v>#VALUE!</v>
      </c>
      <c r="DQ247" s="186" t="e">
        <f t="shared" si="996"/>
        <v>#VALUE!</v>
      </c>
      <c r="DR247" s="186" t="e">
        <f t="shared" si="996"/>
        <v>#VALUE!</v>
      </c>
      <c r="DS247" s="187" t="e">
        <f t="shared" si="996"/>
        <v>#VALUE!</v>
      </c>
      <c r="DT247" s="185" t="e">
        <f t="shared" si="11"/>
        <v>#VALUE!</v>
      </c>
      <c r="DU247" s="189" t="e">
        <f t="shared" si="12"/>
        <v>#VALUE!</v>
      </c>
      <c r="DV247" s="133" t="e">
        <f>CZ247*'Ores &amp; Ingots'!$C$3+DA247*'Ores &amp; Ingots'!$C$4+DB247*'Ores &amp; Ingots'!$C$5+DC247*'Ores &amp; Ingots'!$C$6+DD247*'Ores &amp; Ingots'!$C$7+DE247*'Ores &amp; Ingots'!$C$8+DF247*'Ores &amp; Ingots'!$C$9+DG247*'Ores &amp; Ingots'!$C$10+DH247*'Ores &amp; Ingots'!$C$11+DI247*'Ores &amp; Ingots'!$C$12</f>
        <v>#VALUE!</v>
      </c>
      <c r="DW247" s="133" t="e">
        <f>DJ247*'Ores &amp; Ingots'!$B$3+DK247*'Ores &amp; Ingots'!$B$4+DL247*'Ores &amp; Ingots'!$B$5+DM247*'Ores &amp; Ingots'!$B$6+DN247*'Ores &amp; Ingots'!$B$7+DO247*'Ores &amp; Ingots'!$B$8+DP247*'Ores &amp; Ingots'!$B$9+DQ247*'Ores &amp; Ingots'!$B$10+DR247*'Ores &amp; Ingots'!$B$11+DS247*'Ores &amp; Ingots'!$B$12</f>
        <v>#VALUE!</v>
      </c>
      <c r="DX247" s="189" t="e">
        <f>CZ247*Refining!$G$3+DA247*Refining!$G$4+DB247*Refining!$G$5+DC247*Refining!$G$6+DD247*Refining!$G$7+DE247*Refining!$G$8+DF247*Refining!$G$9+DG247*Refining!$G$10+DH247*Refining!$G$11+DI247*Refining!$G$12</f>
        <v>#VALUE!</v>
      </c>
      <c r="DY247" s="189" t="e">
        <f t="shared" si="13"/>
        <v>#VALUE!</v>
      </c>
      <c r="DZ247" s="192" t="e">
        <f t="shared" si="14"/>
        <v>#VALUE!</v>
      </c>
      <c r="EA247" s="185" t="e">
        <f t="shared" si="15"/>
        <v>#VALUE!</v>
      </c>
      <c r="EB247" s="194" t="e">
        <f t="shared" ref="EB247:EC247" si="997">EA247/60</f>
        <v>#VALUE!</v>
      </c>
      <c r="EC247" s="194" t="e">
        <f t="shared" si="997"/>
        <v>#VALUE!</v>
      </c>
      <c r="ED247" s="185" t="e">
        <f t="shared" si="17"/>
        <v>#VALUE!</v>
      </c>
      <c r="EE247" s="194" t="e">
        <f t="shared" ref="EE247:EF247" si="998">ED247/1000</f>
        <v>#VALUE!</v>
      </c>
      <c r="EF247" s="196" t="e">
        <f t="shared" si="998"/>
        <v>#VALUE!</v>
      </c>
      <c r="EG247" s="130" t="e">
        <f t="shared" si="19"/>
        <v>#VALUE!</v>
      </c>
      <c r="EH247" s="132" t="e">
        <f t="shared" si="20"/>
        <v>#VALUE!</v>
      </c>
      <c r="EI247" s="133" t="s">
        <v>28</v>
      </c>
    </row>
    <row r="248" spans="1:139" ht="12.75" hidden="1" x14ac:dyDescent="0.2">
      <c r="A248" s="864"/>
      <c r="B248" s="365" t="s">
        <v>401</v>
      </c>
      <c r="C248" s="137" t="s">
        <v>155</v>
      </c>
      <c r="D248" s="137">
        <v>1</v>
      </c>
      <c r="E248" s="137">
        <v>1</v>
      </c>
      <c r="F248" s="137">
        <v>1</v>
      </c>
      <c r="G248" s="139">
        <f t="shared" si="0"/>
        <v>0.125</v>
      </c>
      <c r="H248" s="140">
        <v>5</v>
      </c>
      <c r="I248" s="140">
        <v>12.5</v>
      </c>
      <c r="J248" s="140">
        <f>H248/Main!$D$9</f>
        <v>1</v>
      </c>
      <c r="K248" s="140">
        <f>I248/Main!$D$10</f>
        <v>6.25</v>
      </c>
      <c r="L248" s="140">
        <f t="shared" si="1"/>
        <v>6.25</v>
      </c>
      <c r="M248" s="140">
        <v>1</v>
      </c>
      <c r="N248" s="143"/>
      <c r="O248" s="143"/>
      <c r="P248" s="143"/>
      <c r="Q248" s="145"/>
      <c r="R248" s="143"/>
      <c r="S248" s="146"/>
      <c r="T248" s="146"/>
      <c r="U248" s="143"/>
      <c r="V248" s="143"/>
      <c r="W248" s="146"/>
      <c r="X248" s="146"/>
      <c r="Y248" s="143"/>
      <c r="Z248" s="143"/>
      <c r="AA248" s="143"/>
      <c r="AB248" s="143"/>
      <c r="AC248" s="362"/>
      <c r="AD248" s="167">
        <v>1</v>
      </c>
      <c r="AE248" s="133">
        <v>0</v>
      </c>
      <c r="AF248" s="133">
        <v>0</v>
      </c>
      <c r="AG248" s="133">
        <v>0</v>
      </c>
      <c r="AH248" s="133">
        <v>0</v>
      </c>
      <c r="AI248" s="133">
        <v>0</v>
      </c>
      <c r="AJ248" s="133">
        <v>0</v>
      </c>
      <c r="AK248" s="133">
        <v>0</v>
      </c>
      <c r="AL248" s="133">
        <v>0</v>
      </c>
      <c r="AM248" s="133">
        <v>0</v>
      </c>
      <c r="AN248" s="133">
        <v>0</v>
      </c>
      <c r="AO248" s="133">
        <v>0</v>
      </c>
      <c r="AP248" s="133">
        <v>0</v>
      </c>
      <c r="AQ248" s="133">
        <v>0</v>
      </c>
      <c r="AR248" s="133">
        <v>0</v>
      </c>
      <c r="AS248" s="133">
        <v>0</v>
      </c>
      <c r="AT248" s="133">
        <v>0</v>
      </c>
      <c r="AU248" s="133">
        <v>0</v>
      </c>
      <c r="AV248" s="133">
        <v>0</v>
      </c>
      <c r="AW248" s="133">
        <v>0</v>
      </c>
      <c r="AX248" s="133">
        <v>0</v>
      </c>
      <c r="AY248" s="406">
        <f t="shared" ref="AY248:BS248" si="999">IF(AD248 = 0, "", AD248)</f>
        <v>1</v>
      </c>
      <c r="AZ248" s="137" t="str">
        <f t="shared" si="999"/>
        <v/>
      </c>
      <c r="BA248" s="137" t="str">
        <f t="shared" si="999"/>
        <v/>
      </c>
      <c r="BB248" s="137" t="str">
        <f t="shared" si="999"/>
        <v/>
      </c>
      <c r="BC248" s="137" t="str">
        <f t="shared" si="999"/>
        <v/>
      </c>
      <c r="BD248" s="137" t="str">
        <f t="shared" si="999"/>
        <v/>
      </c>
      <c r="BE248" s="137" t="str">
        <f t="shared" si="999"/>
        <v/>
      </c>
      <c r="BF248" s="137" t="str">
        <f t="shared" si="999"/>
        <v/>
      </c>
      <c r="BG248" s="137" t="str">
        <f t="shared" si="999"/>
        <v/>
      </c>
      <c r="BH248" s="137" t="str">
        <f t="shared" si="999"/>
        <v/>
      </c>
      <c r="BI248" s="137" t="str">
        <f t="shared" si="999"/>
        <v/>
      </c>
      <c r="BJ248" s="137" t="str">
        <f t="shared" si="999"/>
        <v/>
      </c>
      <c r="BK248" s="137" t="str">
        <f t="shared" si="999"/>
        <v/>
      </c>
      <c r="BL248" s="137" t="str">
        <f t="shared" si="999"/>
        <v/>
      </c>
      <c r="BM248" s="137" t="str">
        <f t="shared" si="999"/>
        <v/>
      </c>
      <c r="BN248" s="137" t="str">
        <f t="shared" si="999"/>
        <v/>
      </c>
      <c r="BO248" s="137" t="str">
        <f t="shared" si="999"/>
        <v/>
      </c>
      <c r="BP248" s="137" t="str">
        <f t="shared" si="999"/>
        <v/>
      </c>
      <c r="BQ248" s="137" t="str">
        <f t="shared" si="999"/>
        <v/>
      </c>
      <c r="BR248" s="137" t="str">
        <f t="shared" si="999"/>
        <v/>
      </c>
      <c r="BS248" s="169" t="str">
        <f t="shared" si="999"/>
        <v/>
      </c>
      <c r="BT248" s="174" t="e">
        <f>$AY248*Assembly!Z$4+$AZ248*Assembly!Z$5+$BA248*Assembly!Z$6+$BB248*Assembly!Z$7+$BC248*Assembly!Z$8+$BD248*Assembly!Z$9+$BE248*Assembly!Z$10+$BF248*Assembly!Z$11+$BG248*Assembly!Z$12+$BH248*Assembly!Z$13+$BI248*Assembly!Z$14+$BJ248*Assembly!Z$15+$BK248*Assembly!Z$16+$BL248*Assembly!Z$17+$BM248*Assembly!Z$18+$BN248*Assembly!Z$19+$BO248*Assembly!Z$20+$BP248*Assembly!Z$21+$BQ248*Assembly!Z$22+$BR248*Assembly!Z$23+$BS248*Assembly!Z$24</f>
        <v>#VALUE!</v>
      </c>
      <c r="BU248" s="133" t="e">
        <f t="shared" si="3"/>
        <v>#VALUE!</v>
      </c>
      <c r="BV248" s="133"/>
      <c r="BW248" s="133" t="e">
        <f>$AY248*Assembly!AD$4+$AZ248*Assembly!AD$5+$BA248*Assembly!AD$6+$BB248*Assembly!AD$7+$BC248*Assembly!AD$8+$BD248*Assembly!AD$9+$BE248*Assembly!AD$10+$BF248*Assembly!AD$11+$BG248*Assembly!AD$12+$BH248*Assembly!AD$13+$BI248*Assembly!AD$14+$BJ248*Assembly!AD$15+$BK248*Assembly!AD$16+$BL248*Assembly!AD$17+$BM248*Assembly!AD$18+$BN248*Assembly!AD$19+$BO248*Assembly!AD$20+$BP248*Assembly!AD$21+$BQ248*Assembly!AD$22+$BR248*Assembly!AD$23+$BS248*Assembly!AD$24</f>
        <v>#VALUE!</v>
      </c>
      <c r="BX248" s="177" t="e">
        <f t="shared" si="4"/>
        <v>#VALUE!</v>
      </c>
      <c r="BY248" s="178" t="e">
        <f t="shared" si="5"/>
        <v>#VALUE!</v>
      </c>
      <c r="BZ248" s="179" t="e">
        <f t="shared" si="6"/>
        <v>#VALUE!</v>
      </c>
      <c r="CA248" s="178" t="e">
        <f t="shared" si="7"/>
        <v>#VALUE!</v>
      </c>
      <c r="CB248" s="133" t="e">
        <f>$AY248*Assembly!Y$4+$AZ248*Assembly!Y$5+$BA248*Assembly!Y$6+$BB248*Assembly!Y$7+$BC248*Assembly!Y$8+$BD248*Assembly!Y$9+$BE248*Assembly!Y$10+$BF248*Assembly!Y$11+$BG248*Assembly!Y$12+$BH248*Assembly!Y$13+$BI248*Assembly!Y$14+$BJ248*Assembly!Y$15+$BK248*Assembly!Y$16+$BL248*Assembly!Y$17+$BM248*Assembly!Y$18+$BN248*Assembly!Y$19+$BO248*Assembly!Y$20+$BP248*Assembly!Y$21+$BQ248*Assembly!Y$22+$BR248*Assembly!Y$23+$BS248*Assembly!Y$24</f>
        <v>#VALUE!</v>
      </c>
      <c r="CC248" s="133" t="e">
        <f t="shared" si="8"/>
        <v>#VALUE!</v>
      </c>
      <c r="CD248" s="130" t="e">
        <f t="shared" si="9"/>
        <v>#VALUE!</v>
      </c>
      <c r="CE248" s="183" t="e">
        <f>$AY248*Assembly!AC$4+$AZ248*Assembly!AC$5+$BA248*Assembly!AC$6+$BB248*Assembly!AC$7+$BC248*Assembly!AC$8+$BD248*Assembly!AC$9+$BE248*Assembly!AC$10+$BF248*Assembly!AC$11+$BG248*Assembly!AC$12+$BH248*Assembly!AC$13+$BI248*Assembly!AC$14+$BJ248*Assembly!AC$15+$BK248*Assembly!AC$16+$BL248*Assembly!AC$17+$BM248*Assembly!AC$18+$BN248*Assembly!AC$19+$BO248*Assembly!AC$20+$BP248*Assembly!AC$21+$BQ248*Assembly!AC$22+$BR248*Assembly!AC$23+$BS248*Assembly!AC$24</f>
        <v>#VALUE!</v>
      </c>
      <c r="CF248" s="145" t="e">
        <f>$AY248*Assembly!M$4+$AZ248*Assembly!M$5+$BA248*Assembly!M$6+$BB248*Assembly!M$7+$BC248*Assembly!M$8+$BD248*Assembly!M$9+$BE248*Assembly!M$10+$BF248*Assembly!M$11+$BG248*Assembly!M$12+$BH248*Assembly!M$13+$BI248*Assembly!M$14+$BJ248*Assembly!M$15+$BK248*Assembly!M$16+$BL248*Assembly!M$17+$BM248*Assembly!M$18+$BN248*Assembly!M$19+$BO248*Assembly!M$20+$BP248*Assembly!M$21+$BQ248*Assembly!M$22+$BR248*Assembly!M$23+$BS248*Assembly!M$24</f>
        <v>#VALUE!</v>
      </c>
      <c r="CG248" s="145" t="e">
        <f>$AY248*Assembly!N$4+$AZ248*Assembly!N$5+$BA248*Assembly!N$6+$BB248*Assembly!N$7+$BC248*Assembly!N$8+$BD248*Assembly!N$9+$BE248*Assembly!N$10+$BF248*Assembly!N$11+$BG248*Assembly!N$12+$BH248*Assembly!N$13+$BI248*Assembly!N$14+$BJ248*Assembly!N$15+$BK248*Assembly!N$16+$BL248*Assembly!N$17+$BM248*Assembly!N$18+$BN248*Assembly!N$19+$BO248*Assembly!N$20+$BP248*Assembly!N$21+$BQ248*Assembly!N$22+$BR248*Assembly!N$23+$BS248*Assembly!N$24</f>
        <v>#VALUE!</v>
      </c>
      <c r="CH248" s="145" t="e">
        <f>$AY248*Assembly!O$4+$AZ248*Assembly!O$5+$BA248*Assembly!O$6+$BB248*Assembly!O$7+$BC248*Assembly!O$8+$BD248*Assembly!O$9+$BE248*Assembly!O$10+$BF248*Assembly!O$11+$BG248*Assembly!O$12+$BH248*Assembly!O$13+$BI248*Assembly!O$14+$BJ248*Assembly!O$15+$BK248*Assembly!O$16+$BL248*Assembly!O$17+$BM248*Assembly!O$18+$BN248*Assembly!O$19+$BO248*Assembly!O$20+$BP248*Assembly!O$21+$BQ248*Assembly!O$22+$BR248*Assembly!O$23+$BS248*Assembly!O$24</f>
        <v>#VALUE!</v>
      </c>
      <c r="CI248" s="140" t="e">
        <f>$AY248*Assembly!P$4+$AZ248*Assembly!P$5+$BA248*Assembly!P$6+$BB248*Assembly!P$7+$BC248*Assembly!P$8+$BD248*Assembly!P$9+$BE248*Assembly!P$10+$BF248*Assembly!P$11+$BG248*Assembly!P$12+$BH248*Assembly!P$13+$BI248*Assembly!P$14+$BJ248*Assembly!P$15+$BK248*Assembly!P$16+$BL248*Assembly!P$17+$BM248*Assembly!P$18+$BN248*Assembly!P$19+$BO248*Assembly!P$20+$BP248*Assembly!P$21+$BQ248*Assembly!P$22+$BR248*Assembly!P$23+$BS248*Assembly!P$24</f>
        <v>#VALUE!</v>
      </c>
      <c r="CJ248" s="140" t="e">
        <f>$AY248*Assembly!Q$4+$AZ248*Assembly!Q$5+$BA248*Assembly!Q$6+$BB248*Assembly!Q$7+$BC248*Assembly!Q$8+$BD248*Assembly!Q$9+$BE248*Assembly!Q$10+$BF248*Assembly!Q$11+$BG248*Assembly!Q$12+$BH248*Assembly!Q$13+$BI248*Assembly!Q$14+$BJ248*Assembly!Q$15+$BK248*Assembly!Q$16+$BL248*Assembly!Q$17+$BM248*Assembly!Q$18+$BN248*Assembly!Q$19+$BO248*Assembly!Q$20+$BP248*Assembly!Q$21+$BQ248*Assembly!Q$22+$BR248*Assembly!Q$23+$BS248*Assembly!Q$24</f>
        <v>#VALUE!</v>
      </c>
      <c r="CK248" s="145" t="e">
        <f>$AY248*Assembly!R$4+$AZ248*Assembly!R$5+$BA248*Assembly!R$6+$BB248*Assembly!R$7+$BC248*Assembly!R$8+$BD248*Assembly!R$9+$BE248*Assembly!R$10+$BF248*Assembly!R$11+$BG248*Assembly!R$12+$BH248*Assembly!R$13+$BI248*Assembly!R$14+$BJ248*Assembly!R$15+$BK248*Assembly!R$16+$BL248*Assembly!R$17+$BM248*Assembly!R$18+$BN248*Assembly!R$19+$BO248*Assembly!R$20+$BP248*Assembly!R$21+$BQ248*Assembly!R$22+$BR248*Assembly!R$23+$BS248*Assembly!R$24</f>
        <v>#VALUE!</v>
      </c>
      <c r="CL248" s="140" t="e">
        <f>$AY248*Assembly!S$4+$AZ248*Assembly!S$5+$BA248*Assembly!S$6+$BB248*Assembly!S$7+$BC248*Assembly!S$8+$BD248*Assembly!S$9+$BE248*Assembly!S$10+$BF248*Assembly!S$11+$BG248*Assembly!S$12+$BH248*Assembly!S$13+$BI248*Assembly!S$14+$BJ248*Assembly!S$15+$BK248*Assembly!S$16+$BL248*Assembly!S$17+$BM248*Assembly!S$18+$BN248*Assembly!S$19+$BO248*Assembly!S$20+$BP248*Assembly!S$21+$BQ248*Assembly!S$22+$BR248*Assembly!S$23+$BS248*Assembly!S$24</f>
        <v>#VALUE!</v>
      </c>
      <c r="CM248" s="140" t="e">
        <f>$AY248*Assembly!T$4+$AZ248*Assembly!T$5+$BA248*Assembly!T$6+$BB248*Assembly!T$7+$BC248*Assembly!T$8+$BD248*Assembly!T$9+$BE248*Assembly!T$10+$BF248*Assembly!T$11+$BG248*Assembly!T$12+$BH248*Assembly!T$13+$BI248*Assembly!T$14+$BJ248*Assembly!T$15+$BK248*Assembly!T$16+$BL248*Assembly!T$17+$BM248*Assembly!T$18+$BN248*Assembly!T$19+$BO248*Assembly!T$20+$BP248*Assembly!T$21+$BQ248*Assembly!T$22+$BR248*Assembly!T$23+$BS248*Assembly!T$24</f>
        <v>#VALUE!</v>
      </c>
      <c r="CN248" s="140" t="e">
        <f>$AY248*Assembly!U$4+$AZ248*Assembly!U$5+$BA248*Assembly!U$6+$BB248*Assembly!U$7+$BC248*Assembly!U$8+$BD248*Assembly!U$9+$BE248*Assembly!U$10+$BF248*Assembly!U$11+$BG248*Assembly!U$12+$BH248*Assembly!U$13+$BI248*Assembly!U$14+$BJ248*Assembly!U$15+$BK248*Assembly!U$16+$BL248*Assembly!U$17+$BM248*Assembly!U$18+$BN248*Assembly!U$19+$BO248*Assembly!U$20+$BP248*Assembly!U$21+$BQ248*Assembly!U$22+$BR248*Assembly!U$23+$BS248*Assembly!U$24</f>
        <v>#VALUE!</v>
      </c>
      <c r="CO248" s="145" t="e">
        <f>$AY248*Assembly!V$4+$AZ248*Assembly!V$5+$BA248*Assembly!V$6+$BB248*Assembly!V$7+$BC248*Assembly!V$8+$BD248*Assembly!V$9+$BE248*Assembly!V$10+$BF248*Assembly!V$11+$BG248*Assembly!V$12+$BH248*Assembly!V$13+$BI248*Assembly!V$14+$BJ248*Assembly!V$15+$BK248*Assembly!V$16+$BL248*Assembly!V$17+$BM248*Assembly!V$18+$BN248*Assembly!V$19+$BO248*Assembly!V$20+$BP248*Assembly!V$21+$BQ248*Assembly!V$22+$BR248*Assembly!V$23+$BS248*Assembly!V$24</f>
        <v>#VALUE!</v>
      </c>
      <c r="CP248" s="145" t="e">
        <f>CF248*Refining!$F$3</f>
        <v>#VALUE!</v>
      </c>
      <c r="CQ248" s="145" t="e">
        <f>CG248*Refining!$F$4</f>
        <v>#VALUE!</v>
      </c>
      <c r="CR248" s="145" t="e">
        <f>CH248*Refining!$F$5</f>
        <v>#VALUE!</v>
      </c>
      <c r="CS248" s="145" t="e">
        <f>CI248*Refining!$F$6</f>
        <v>#VALUE!</v>
      </c>
      <c r="CT248" s="145" t="e">
        <f>CJ248*Refining!$F$7</f>
        <v>#VALUE!</v>
      </c>
      <c r="CU248" s="145" t="e">
        <f>CK248*Refining!$F$8</f>
        <v>#VALUE!</v>
      </c>
      <c r="CV248" s="145" t="e">
        <f>CL248*Refining!$F$9</f>
        <v>#VALUE!</v>
      </c>
      <c r="CW248" s="145" t="e">
        <f>CM248*Refining!$F$10</f>
        <v>#VALUE!</v>
      </c>
      <c r="CX248" s="145" t="e">
        <f>CN248*Refining!$F$11</f>
        <v>#VALUE!</v>
      </c>
      <c r="CY248" s="145" t="e">
        <f>CO248*Refining!$F$12</f>
        <v>#VALUE!</v>
      </c>
      <c r="CZ248" s="185" t="e">
        <f t="shared" ref="CZ248:DS248" si="1000">IF(CF248 = 0, "", CF248)</f>
        <v>#VALUE!</v>
      </c>
      <c r="DA248" s="186" t="e">
        <f t="shared" si="1000"/>
        <v>#VALUE!</v>
      </c>
      <c r="DB248" s="186" t="e">
        <f t="shared" si="1000"/>
        <v>#VALUE!</v>
      </c>
      <c r="DC248" s="186" t="e">
        <f t="shared" si="1000"/>
        <v>#VALUE!</v>
      </c>
      <c r="DD248" s="186" t="e">
        <f t="shared" si="1000"/>
        <v>#VALUE!</v>
      </c>
      <c r="DE248" s="186" t="e">
        <f t="shared" si="1000"/>
        <v>#VALUE!</v>
      </c>
      <c r="DF248" s="186" t="e">
        <f t="shared" si="1000"/>
        <v>#VALUE!</v>
      </c>
      <c r="DG248" s="186" t="e">
        <f t="shared" si="1000"/>
        <v>#VALUE!</v>
      </c>
      <c r="DH248" s="186" t="e">
        <f t="shared" si="1000"/>
        <v>#VALUE!</v>
      </c>
      <c r="DI248" s="187" t="e">
        <f t="shared" si="1000"/>
        <v>#VALUE!</v>
      </c>
      <c r="DJ248" s="185" t="e">
        <f t="shared" si="1000"/>
        <v>#VALUE!</v>
      </c>
      <c r="DK248" s="186" t="e">
        <f t="shared" si="1000"/>
        <v>#VALUE!</v>
      </c>
      <c r="DL248" s="186" t="e">
        <f t="shared" si="1000"/>
        <v>#VALUE!</v>
      </c>
      <c r="DM248" s="186" t="e">
        <f t="shared" si="1000"/>
        <v>#VALUE!</v>
      </c>
      <c r="DN248" s="211" t="e">
        <f t="shared" si="1000"/>
        <v>#VALUE!</v>
      </c>
      <c r="DO248" s="186" t="e">
        <f t="shared" si="1000"/>
        <v>#VALUE!</v>
      </c>
      <c r="DP248" s="186" t="e">
        <f t="shared" si="1000"/>
        <v>#VALUE!</v>
      </c>
      <c r="DQ248" s="186" t="e">
        <f t="shared" si="1000"/>
        <v>#VALUE!</v>
      </c>
      <c r="DR248" s="186" t="e">
        <f t="shared" si="1000"/>
        <v>#VALUE!</v>
      </c>
      <c r="DS248" s="187" t="e">
        <f t="shared" si="1000"/>
        <v>#VALUE!</v>
      </c>
      <c r="DT248" s="185" t="e">
        <f t="shared" si="11"/>
        <v>#VALUE!</v>
      </c>
      <c r="DU248" s="189" t="e">
        <f t="shared" si="12"/>
        <v>#VALUE!</v>
      </c>
      <c r="DV248" s="133" t="e">
        <f>CZ248*'Ores &amp; Ingots'!$C$3+DA248*'Ores &amp; Ingots'!$C$4+DB248*'Ores &amp; Ingots'!$C$5+DC248*'Ores &amp; Ingots'!$C$6+DD248*'Ores &amp; Ingots'!$C$7+DE248*'Ores &amp; Ingots'!$C$8+DF248*'Ores &amp; Ingots'!$C$9+DG248*'Ores &amp; Ingots'!$C$10+DH248*'Ores &amp; Ingots'!$C$11+DI248*'Ores &amp; Ingots'!$C$12</f>
        <v>#VALUE!</v>
      </c>
      <c r="DW248" s="133" t="e">
        <f>DJ248*'Ores &amp; Ingots'!$B$3+DK248*'Ores &amp; Ingots'!$B$4+DL248*'Ores &amp; Ingots'!$B$5+DM248*'Ores &amp; Ingots'!$B$6+DN248*'Ores &amp; Ingots'!$B$7+DO248*'Ores &amp; Ingots'!$B$8+DP248*'Ores &amp; Ingots'!$B$9+DQ248*'Ores &amp; Ingots'!$B$10+DR248*'Ores &amp; Ingots'!$B$11+DS248*'Ores &amp; Ingots'!$B$12</f>
        <v>#VALUE!</v>
      </c>
      <c r="DX248" s="189" t="e">
        <f>CZ248*Refining!$G$3+DA248*Refining!$G$4+DB248*Refining!$G$5+DC248*Refining!$G$6+DD248*Refining!$G$7+DE248*Refining!$G$8+DF248*Refining!$G$9+DG248*Refining!$G$10+DH248*Refining!$G$11+DI248*Refining!$G$12</f>
        <v>#VALUE!</v>
      </c>
      <c r="DY248" s="189" t="e">
        <f t="shared" si="13"/>
        <v>#VALUE!</v>
      </c>
      <c r="DZ248" s="192" t="e">
        <f t="shared" si="14"/>
        <v>#VALUE!</v>
      </c>
      <c r="EA248" s="185" t="e">
        <f t="shared" si="15"/>
        <v>#VALUE!</v>
      </c>
      <c r="EB248" s="194" t="e">
        <f t="shared" ref="EB248:EC248" si="1001">EA248/60</f>
        <v>#VALUE!</v>
      </c>
      <c r="EC248" s="194" t="e">
        <f t="shared" si="1001"/>
        <v>#VALUE!</v>
      </c>
      <c r="ED248" s="185" t="e">
        <f t="shared" si="17"/>
        <v>#VALUE!</v>
      </c>
      <c r="EE248" s="194" t="e">
        <f t="shared" ref="EE248:EF248" si="1002">ED248/1000</f>
        <v>#VALUE!</v>
      </c>
      <c r="EF248" s="196" t="e">
        <f t="shared" si="1002"/>
        <v>#VALUE!</v>
      </c>
      <c r="EG248" s="130" t="e">
        <f t="shared" si="19"/>
        <v>#VALUE!</v>
      </c>
      <c r="EH248" s="132" t="e">
        <f t="shared" si="20"/>
        <v>#VALUE!</v>
      </c>
      <c r="EI248" s="133" t="s">
        <v>28</v>
      </c>
    </row>
    <row r="249" spans="1:139" ht="12.75" hidden="1" x14ac:dyDescent="0.2">
      <c r="A249" s="864"/>
      <c r="B249" s="365" t="s">
        <v>402</v>
      </c>
      <c r="C249" s="137" t="s">
        <v>155</v>
      </c>
      <c r="D249" s="137">
        <v>1</v>
      </c>
      <c r="E249" s="137">
        <v>1</v>
      </c>
      <c r="F249" s="137">
        <v>1</v>
      </c>
      <c r="G249" s="139">
        <f t="shared" si="0"/>
        <v>0.125</v>
      </c>
      <c r="H249" s="140">
        <v>3</v>
      </c>
      <c r="I249" s="140">
        <v>7.5</v>
      </c>
      <c r="J249" s="140">
        <f>H249/Main!$D$9</f>
        <v>0.6</v>
      </c>
      <c r="K249" s="140">
        <f>I249/Main!$D$10</f>
        <v>3.75</v>
      </c>
      <c r="L249" s="140">
        <f t="shared" si="1"/>
        <v>6.25</v>
      </c>
      <c r="M249" s="140">
        <v>1</v>
      </c>
      <c r="N249" s="143"/>
      <c r="O249" s="143"/>
      <c r="P249" s="143"/>
      <c r="Q249" s="145"/>
      <c r="R249" s="143"/>
      <c r="S249" s="146"/>
      <c r="T249" s="146"/>
      <c r="U249" s="143"/>
      <c r="V249" s="143"/>
      <c r="W249" s="146"/>
      <c r="X249" s="146"/>
      <c r="Y249" s="143"/>
      <c r="Z249" s="143"/>
      <c r="AA249" s="143"/>
      <c r="AB249" s="143"/>
      <c r="AC249" s="362"/>
      <c r="AD249" s="167">
        <v>1</v>
      </c>
      <c r="AE249" s="133">
        <v>0</v>
      </c>
      <c r="AF249" s="133">
        <v>0</v>
      </c>
      <c r="AG249" s="133">
        <v>0</v>
      </c>
      <c r="AH249" s="133">
        <v>0</v>
      </c>
      <c r="AI249" s="133">
        <v>0</v>
      </c>
      <c r="AJ249" s="133">
        <v>0</v>
      </c>
      <c r="AK249" s="133">
        <v>0</v>
      </c>
      <c r="AL249" s="133">
        <v>0</v>
      </c>
      <c r="AM249" s="133">
        <v>0</v>
      </c>
      <c r="AN249" s="133">
        <v>0</v>
      </c>
      <c r="AO249" s="133">
        <v>0</v>
      </c>
      <c r="AP249" s="133">
        <v>0</v>
      </c>
      <c r="AQ249" s="133">
        <v>0</v>
      </c>
      <c r="AR249" s="133">
        <v>0</v>
      </c>
      <c r="AS249" s="133">
        <v>0</v>
      </c>
      <c r="AT249" s="133">
        <v>0</v>
      </c>
      <c r="AU249" s="133">
        <v>0</v>
      </c>
      <c r="AV249" s="133">
        <v>0</v>
      </c>
      <c r="AW249" s="133">
        <v>0</v>
      </c>
      <c r="AX249" s="133">
        <v>0</v>
      </c>
      <c r="AY249" s="406">
        <f t="shared" ref="AY249:BS249" si="1003">IF(AD249 = 0, "", AD249)</f>
        <v>1</v>
      </c>
      <c r="AZ249" s="137" t="str">
        <f t="shared" si="1003"/>
        <v/>
      </c>
      <c r="BA249" s="137" t="str">
        <f t="shared" si="1003"/>
        <v/>
      </c>
      <c r="BB249" s="137" t="str">
        <f t="shared" si="1003"/>
        <v/>
      </c>
      <c r="BC249" s="137" t="str">
        <f t="shared" si="1003"/>
        <v/>
      </c>
      <c r="BD249" s="137" t="str">
        <f t="shared" si="1003"/>
        <v/>
      </c>
      <c r="BE249" s="137" t="str">
        <f t="shared" si="1003"/>
        <v/>
      </c>
      <c r="BF249" s="137" t="str">
        <f t="shared" si="1003"/>
        <v/>
      </c>
      <c r="BG249" s="137" t="str">
        <f t="shared" si="1003"/>
        <v/>
      </c>
      <c r="BH249" s="137" t="str">
        <f t="shared" si="1003"/>
        <v/>
      </c>
      <c r="BI249" s="137" t="str">
        <f t="shared" si="1003"/>
        <v/>
      </c>
      <c r="BJ249" s="137" t="str">
        <f t="shared" si="1003"/>
        <v/>
      </c>
      <c r="BK249" s="137" t="str">
        <f t="shared" si="1003"/>
        <v/>
      </c>
      <c r="BL249" s="137" t="str">
        <f t="shared" si="1003"/>
        <v/>
      </c>
      <c r="BM249" s="137" t="str">
        <f t="shared" si="1003"/>
        <v/>
      </c>
      <c r="BN249" s="137" t="str">
        <f t="shared" si="1003"/>
        <v/>
      </c>
      <c r="BO249" s="137" t="str">
        <f t="shared" si="1003"/>
        <v/>
      </c>
      <c r="BP249" s="137" t="str">
        <f t="shared" si="1003"/>
        <v/>
      </c>
      <c r="BQ249" s="137" t="str">
        <f t="shared" si="1003"/>
        <v/>
      </c>
      <c r="BR249" s="137" t="str">
        <f t="shared" si="1003"/>
        <v/>
      </c>
      <c r="BS249" s="169" t="str">
        <f t="shared" si="1003"/>
        <v/>
      </c>
      <c r="BT249" s="174" t="e">
        <f>$AY249*Assembly!Z$4+$AZ249*Assembly!Z$5+$BA249*Assembly!Z$6+$BB249*Assembly!Z$7+$BC249*Assembly!Z$8+$BD249*Assembly!Z$9+$BE249*Assembly!Z$10+$BF249*Assembly!Z$11+$BG249*Assembly!Z$12+$BH249*Assembly!Z$13+$BI249*Assembly!Z$14+$BJ249*Assembly!Z$15+$BK249*Assembly!Z$16+$BL249*Assembly!Z$17+$BM249*Assembly!Z$18+$BN249*Assembly!Z$19+$BO249*Assembly!Z$20+$BP249*Assembly!Z$21+$BQ249*Assembly!Z$22+$BR249*Assembly!Z$23+$BS249*Assembly!Z$24</f>
        <v>#VALUE!</v>
      </c>
      <c r="BU249" s="133" t="e">
        <f t="shared" si="3"/>
        <v>#VALUE!</v>
      </c>
      <c r="BV249" s="133"/>
      <c r="BW249" s="133" t="e">
        <f>$AY249*Assembly!AD$4+$AZ249*Assembly!AD$5+$BA249*Assembly!AD$6+$BB249*Assembly!AD$7+$BC249*Assembly!AD$8+$BD249*Assembly!AD$9+$BE249*Assembly!AD$10+$BF249*Assembly!AD$11+$BG249*Assembly!AD$12+$BH249*Assembly!AD$13+$BI249*Assembly!AD$14+$BJ249*Assembly!AD$15+$BK249*Assembly!AD$16+$BL249*Assembly!AD$17+$BM249*Assembly!AD$18+$BN249*Assembly!AD$19+$BO249*Assembly!AD$20+$BP249*Assembly!AD$21+$BQ249*Assembly!AD$22+$BR249*Assembly!AD$23+$BS249*Assembly!AD$24</f>
        <v>#VALUE!</v>
      </c>
      <c r="BX249" s="177" t="e">
        <f t="shared" si="4"/>
        <v>#VALUE!</v>
      </c>
      <c r="BY249" s="178" t="e">
        <f t="shared" si="5"/>
        <v>#VALUE!</v>
      </c>
      <c r="BZ249" s="179" t="e">
        <f t="shared" si="6"/>
        <v>#VALUE!</v>
      </c>
      <c r="CA249" s="178" t="e">
        <f t="shared" si="7"/>
        <v>#VALUE!</v>
      </c>
      <c r="CB249" s="133" t="e">
        <f>$AY249*Assembly!Y$4+$AZ249*Assembly!Y$5+$BA249*Assembly!Y$6+$BB249*Assembly!Y$7+$BC249*Assembly!Y$8+$BD249*Assembly!Y$9+$BE249*Assembly!Y$10+$BF249*Assembly!Y$11+$BG249*Assembly!Y$12+$BH249*Assembly!Y$13+$BI249*Assembly!Y$14+$BJ249*Assembly!Y$15+$BK249*Assembly!Y$16+$BL249*Assembly!Y$17+$BM249*Assembly!Y$18+$BN249*Assembly!Y$19+$BO249*Assembly!Y$20+$BP249*Assembly!Y$21+$BQ249*Assembly!Y$22+$BR249*Assembly!Y$23+$BS249*Assembly!Y$24</f>
        <v>#VALUE!</v>
      </c>
      <c r="CC249" s="133" t="e">
        <f t="shared" si="8"/>
        <v>#VALUE!</v>
      </c>
      <c r="CD249" s="130" t="e">
        <f t="shared" si="9"/>
        <v>#VALUE!</v>
      </c>
      <c r="CE249" s="183" t="e">
        <f>$AY249*Assembly!AC$4+$AZ249*Assembly!AC$5+$BA249*Assembly!AC$6+$BB249*Assembly!AC$7+$BC249*Assembly!AC$8+$BD249*Assembly!AC$9+$BE249*Assembly!AC$10+$BF249*Assembly!AC$11+$BG249*Assembly!AC$12+$BH249*Assembly!AC$13+$BI249*Assembly!AC$14+$BJ249*Assembly!AC$15+$BK249*Assembly!AC$16+$BL249*Assembly!AC$17+$BM249*Assembly!AC$18+$BN249*Assembly!AC$19+$BO249*Assembly!AC$20+$BP249*Assembly!AC$21+$BQ249*Assembly!AC$22+$BR249*Assembly!AC$23+$BS249*Assembly!AC$24</f>
        <v>#VALUE!</v>
      </c>
      <c r="CF249" s="145" t="e">
        <f>$AY249*Assembly!M$4+$AZ249*Assembly!M$5+$BA249*Assembly!M$6+$BB249*Assembly!M$7+$BC249*Assembly!M$8+$BD249*Assembly!M$9+$BE249*Assembly!M$10+$BF249*Assembly!M$11+$BG249*Assembly!M$12+$BH249*Assembly!M$13+$BI249*Assembly!M$14+$BJ249*Assembly!M$15+$BK249*Assembly!M$16+$BL249*Assembly!M$17+$BM249*Assembly!M$18+$BN249*Assembly!M$19+$BO249*Assembly!M$20+$BP249*Assembly!M$21+$BQ249*Assembly!M$22+$BR249*Assembly!M$23+$BS249*Assembly!M$24</f>
        <v>#VALUE!</v>
      </c>
      <c r="CG249" s="145" t="e">
        <f>$AY249*Assembly!N$4+$AZ249*Assembly!N$5+$BA249*Assembly!N$6+$BB249*Assembly!N$7+$BC249*Assembly!N$8+$BD249*Assembly!N$9+$BE249*Assembly!N$10+$BF249*Assembly!N$11+$BG249*Assembly!N$12+$BH249*Assembly!N$13+$BI249*Assembly!N$14+$BJ249*Assembly!N$15+$BK249*Assembly!N$16+$BL249*Assembly!N$17+$BM249*Assembly!N$18+$BN249*Assembly!N$19+$BO249*Assembly!N$20+$BP249*Assembly!N$21+$BQ249*Assembly!N$22+$BR249*Assembly!N$23+$BS249*Assembly!N$24</f>
        <v>#VALUE!</v>
      </c>
      <c r="CH249" s="145" t="e">
        <f>$AY249*Assembly!O$4+$AZ249*Assembly!O$5+$BA249*Assembly!O$6+$BB249*Assembly!O$7+$BC249*Assembly!O$8+$BD249*Assembly!O$9+$BE249*Assembly!O$10+$BF249*Assembly!O$11+$BG249*Assembly!O$12+$BH249*Assembly!O$13+$BI249*Assembly!O$14+$BJ249*Assembly!O$15+$BK249*Assembly!O$16+$BL249*Assembly!O$17+$BM249*Assembly!O$18+$BN249*Assembly!O$19+$BO249*Assembly!O$20+$BP249*Assembly!O$21+$BQ249*Assembly!O$22+$BR249*Assembly!O$23+$BS249*Assembly!O$24</f>
        <v>#VALUE!</v>
      </c>
      <c r="CI249" s="140" t="e">
        <f>$AY249*Assembly!P$4+$AZ249*Assembly!P$5+$BA249*Assembly!P$6+$BB249*Assembly!P$7+$BC249*Assembly!P$8+$BD249*Assembly!P$9+$BE249*Assembly!P$10+$BF249*Assembly!P$11+$BG249*Assembly!P$12+$BH249*Assembly!P$13+$BI249*Assembly!P$14+$BJ249*Assembly!P$15+$BK249*Assembly!P$16+$BL249*Assembly!P$17+$BM249*Assembly!P$18+$BN249*Assembly!P$19+$BO249*Assembly!P$20+$BP249*Assembly!P$21+$BQ249*Assembly!P$22+$BR249*Assembly!P$23+$BS249*Assembly!P$24</f>
        <v>#VALUE!</v>
      </c>
      <c r="CJ249" s="140" t="e">
        <f>$AY249*Assembly!Q$4+$AZ249*Assembly!Q$5+$BA249*Assembly!Q$6+$BB249*Assembly!Q$7+$BC249*Assembly!Q$8+$BD249*Assembly!Q$9+$BE249*Assembly!Q$10+$BF249*Assembly!Q$11+$BG249*Assembly!Q$12+$BH249*Assembly!Q$13+$BI249*Assembly!Q$14+$BJ249*Assembly!Q$15+$BK249*Assembly!Q$16+$BL249*Assembly!Q$17+$BM249*Assembly!Q$18+$BN249*Assembly!Q$19+$BO249*Assembly!Q$20+$BP249*Assembly!Q$21+$BQ249*Assembly!Q$22+$BR249*Assembly!Q$23+$BS249*Assembly!Q$24</f>
        <v>#VALUE!</v>
      </c>
      <c r="CK249" s="145" t="e">
        <f>$AY249*Assembly!R$4+$AZ249*Assembly!R$5+$BA249*Assembly!R$6+$BB249*Assembly!R$7+$BC249*Assembly!R$8+$BD249*Assembly!R$9+$BE249*Assembly!R$10+$BF249*Assembly!R$11+$BG249*Assembly!R$12+$BH249*Assembly!R$13+$BI249*Assembly!R$14+$BJ249*Assembly!R$15+$BK249*Assembly!R$16+$BL249*Assembly!R$17+$BM249*Assembly!R$18+$BN249*Assembly!R$19+$BO249*Assembly!R$20+$BP249*Assembly!R$21+$BQ249*Assembly!R$22+$BR249*Assembly!R$23+$BS249*Assembly!R$24</f>
        <v>#VALUE!</v>
      </c>
      <c r="CL249" s="140" t="e">
        <f>$AY249*Assembly!S$4+$AZ249*Assembly!S$5+$BA249*Assembly!S$6+$BB249*Assembly!S$7+$BC249*Assembly!S$8+$BD249*Assembly!S$9+$BE249*Assembly!S$10+$BF249*Assembly!S$11+$BG249*Assembly!S$12+$BH249*Assembly!S$13+$BI249*Assembly!S$14+$BJ249*Assembly!S$15+$BK249*Assembly!S$16+$BL249*Assembly!S$17+$BM249*Assembly!S$18+$BN249*Assembly!S$19+$BO249*Assembly!S$20+$BP249*Assembly!S$21+$BQ249*Assembly!S$22+$BR249*Assembly!S$23+$BS249*Assembly!S$24</f>
        <v>#VALUE!</v>
      </c>
      <c r="CM249" s="140" t="e">
        <f>$AY249*Assembly!T$4+$AZ249*Assembly!T$5+$BA249*Assembly!T$6+$BB249*Assembly!T$7+$BC249*Assembly!T$8+$BD249*Assembly!T$9+$BE249*Assembly!T$10+$BF249*Assembly!T$11+$BG249*Assembly!T$12+$BH249*Assembly!T$13+$BI249*Assembly!T$14+$BJ249*Assembly!T$15+$BK249*Assembly!T$16+$BL249*Assembly!T$17+$BM249*Assembly!T$18+$BN249*Assembly!T$19+$BO249*Assembly!T$20+$BP249*Assembly!T$21+$BQ249*Assembly!T$22+$BR249*Assembly!T$23+$BS249*Assembly!T$24</f>
        <v>#VALUE!</v>
      </c>
      <c r="CN249" s="140" t="e">
        <f>$AY249*Assembly!U$4+$AZ249*Assembly!U$5+$BA249*Assembly!U$6+$BB249*Assembly!U$7+$BC249*Assembly!U$8+$BD249*Assembly!U$9+$BE249*Assembly!U$10+$BF249*Assembly!U$11+$BG249*Assembly!U$12+$BH249*Assembly!U$13+$BI249*Assembly!U$14+$BJ249*Assembly!U$15+$BK249*Assembly!U$16+$BL249*Assembly!U$17+$BM249*Assembly!U$18+$BN249*Assembly!U$19+$BO249*Assembly!U$20+$BP249*Assembly!U$21+$BQ249*Assembly!U$22+$BR249*Assembly!U$23+$BS249*Assembly!U$24</f>
        <v>#VALUE!</v>
      </c>
      <c r="CO249" s="145" t="e">
        <f>$AY249*Assembly!V$4+$AZ249*Assembly!V$5+$BA249*Assembly!V$6+$BB249*Assembly!V$7+$BC249*Assembly!V$8+$BD249*Assembly!V$9+$BE249*Assembly!V$10+$BF249*Assembly!V$11+$BG249*Assembly!V$12+$BH249*Assembly!V$13+$BI249*Assembly!V$14+$BJ249*Assembly!V$15+$BK249*Assembly!V$16+$BL249*Assembly!V$17+$BM249*Assembly!V$18+$BN249*Assembly!V$19+$BO249*Assembly!V$20+$BP249*Assembly!V$21+$BQ249*Assembly!V$22+$BR249*Assembly!V$23+$BS249*Assembly!V$24</f>
        <v>#VALUE!</v>
      </c>
      <c r="CP249" s="145" t="e">
        <f>CF249*Refining!$F$3</f>
        <v>#VALUE!</v>
      </c>
      <c r="CQ249" s="145" t="e">
        <f>CG249*Refining!$F$4</f>
        <v>#VALUE!</v>
      </c>
      <c r="CR249" s="145" t="e">
        <f>CH249*Refining!$F$5</f>
        <v>#VALUE!</v>
      </c>
      <c r="CS249" s="145" t="e">
        <f>CI249*Refining!$F$6</f>
        <v>#VALUE!</v>
      </c>
      <c r="CT249" s="145" t="e">
        <f>CJ249*Refining!$F$7</f>
        <v>#VALUE!</v>
      </c>
      <c r="CU249" s="145" t="e">
        <f>CK249*Refining!$F$8</f>
        <v>#VALUE!</v>
      </c>
      <c r="CV249" s="145" t="e">
        <f>CL249*Refining!$F$9</f>
        <v>#VALUE!</v>
      </c>
      <c r="CW249" s="145" t="e">
        <f>CM249*Refining!$F$10</f>
        <v>#VALUE!</v>
      </c>
      <c r="CX249" s="145" t="e">
        <f>CN249*Refining!$F$11</f>
        <v>#VALUE!</v>
      </c>
      <c r="CY249" s="145" t="e">
        <f>CO249*Refining!$F$12</f>
        <v>#VALUE!</v>
      </c>
      <c r="CZ249" s="185" t="e">
        <f t="shared" ref="CZ249:DS249" si="1004">IF(CF249 = 0, "", CF249)</f>
        <v>#VALUE!</v>
      </c>
      <c r="DA249" s="186" t="e">
        <f t="shared" si="1004"/>
        <v>#VALUE!</v>
      </c>
      <c r="DB249" s="186" t="e">
        <f t="shared" si="1004"/>
        <v>#VALUE!</v>
      </c>
      <c r="DC249" s="186" t="e">
        <f t="shared" si="1004"/>
        <v>#VALUE!</v>
      </c>
      <c r="DD249" s="186" t="e">
        <f t="shared" si="1004"/>
        <v>#VALUE!</v>
      </c>
      <c r="DE249" s="186" t="e">
        <f t="shared" si="1004"/>
        <v>#VALUE!</v>
      </c>
      <c r="DF249" s="186" t="e">
        <f t="shared" si="1004"/>
        <v>#VALUE!</v>
      </c>
      <c r="DG249" s="186" t="e">
        <f t="shared" si="1004"/>
        <v>#VALUE!</v>
      </c>
      <c r="DH249" s="186" t="e">
        <f t="shared" si="1004"/>
        <v>#VALUE!</v>
      </c>
      <c r="DI249" s="187" t="e">
        <f t="shared" si="1004"/>
        <v>#VALUE!</v>
      </c>
      <c r="DJ249" s="185" t="e">
        <f t="shared" si="1004"/>
        <v>#VALUE!</v>
      </c>
      <c r="DK249" s="186" t="e">
        <f t="shared" si="1004"/>
        <v>#VALUE!</v>
      </c>
      <c r="DL249" s="186" t="e">
        <f t="shared" si="1004"/>
        <v>#VALUE!</v>
      </c>
      <c r="DM249" s="186" t="e">
        <f t="shared" si="1004"/>
        <v>#VALUE!</v>
      </c>
      <c r="DN249" s="211" t="e">
        <f t="shared" si="1004"/>
        <v>#VALUE!</v>
      </c>
      <c r="DO249" s="186" t="e">
        <f t="shared" si="1004"/>
        <v>#VALUE!</v>
      </c>
      <c r="DP249" s="186" t="e">
        <f t="shared" si="1004"/>
        <v>#VALUE!</v>
      </c>
      <c r="DQ249" s="186" t="e">
        <f t="shared" si="1004"/>
        <v>#VALUE!</v>
      </c>
      <c r="DR249" s="186" t="e">
        <f t="shared" si="1004"/>
        <v>#VALUE!</v>
      </c>
      <c r="DS249" s="187" t="e">
        <f t="shared" si="1004"/>
        <v>#VALUE!</v>
      </c>
      <c r="DT249" s="185" t="e">
        <f t="shared" si="11"/>
        <v>#VALUE!</v>
      </c>
      <c r="DU249" s="189" t="e">
        <f t="shared" si="12"/>
        <v>#VALUE!</v>
      </c>
      <c r="DV249" s="133" t="e">
        <f>CZ249*'Ores &amp; Ingots'!$C$3+DA249*'Ores &amp; Ingots'!$C$4+DB249*'Ores &amp; Ingots'!$C$5+DC249*'Ores &amp; Ingots'!$C$6+DD249*'Ores &amp; Ingots'!$C$7+DE249*'Ores &amp; Ingots'!$C$8+DF249*'Ores &amp; Ingots'!$C$9+DG249*'Ores &amp; Ingots'!$C$10+DH249*'Ores &amp; Ingots'!$C$11+DI249*'Ores &amp; Ingots'!$C$12</f>
        <v>#VALUE!</v>
      </c>
      <c r="DW249" s="133" t="e">
        <f>DJ249*'Ores &amp; Ingots'!$B$3+DK249*'Ores &amp; Ingots'!$B$4+DL249*'Ores &amp; Ingots'!$B$5+DM249*'Ores &amp; Ingots'!$B$6+DN249*'Ores &amp; Ingots'!$B$7+DO249*'Ores &amp; Ingots'!$B$8+DP249*'Ores &amp; Ingots'!$B$9+DQ249*'Ores &amp; Ingots'!$B$10+DR249*'Ores &amp; Ingots'!$B$11+DS249*'Ores &amp; Ingots'!$B$12</f>
        <v>#VALUE!</v>
      </c>
      <c r="DX249" s="189" t="e">
        <f>CZ249*Refining!$G$3+DA249*Refining!$G$4+DB249*Refining!$G$5+DC249*Refining!$G$6+DD249*Refining!$G$7+DE249*Refining!$G$8+DF249*Refining!$G$9+DG249*Refining!$G$10+DH249*Refining!$G$11+DI249*Refining!$G$12</f>
        <v>#VALUE!</v>
      </c>
      <c r="DY249" s="189" t="e">
        <f t="shared" si="13"/>
        <v>#VALUE!</v>
      </c>
      <c r="DZ249" s="192" t="e">
        <f t="shared" si="14"/>
        <v>#VALUE!</v>
      </c>
      <c r="EA249" s="185" t="e">
        <f t="shared" si="15"/>
        <v>#VALUE!</v>
      </c>
      <c r="EB249" s="194" t="e">
        <f t="shared" ref="EB249:EC249" si="1005">EA249/60</f>
        <v>#VALUE!</v>
      </c>
      <c r="EC249" s="194" t="e">
        <f t="shared" si="1005"/>
        <v>#VALUE!</v>
      </c>
      <c r="ED249" s="185" t="e">
        <f t="shared" si="17"/>
        <v>#VALUE!</v>
      </c>
      <c r="EE249" s="194" t="e">
        <f t="shared" ref="EE249:EF249" si="1006">ED249/1000</f>
        <v>#VALUE!</v>
      </c>
      <c r="EF249" s="196" t="e">
        <f t="shared" si="1006"/>
        <v>#VALUE!</v>
      </c>
      <c r="EG249" s="130" t="e">
        <f t="shared" si="19"/>
        <v>#VALUE!</v>
      </c>
      <c r="EH249" s="132" t="e">
        <f t="shared" si="20"/>
        <v>#VALUE!</v>
      </c>
      <c r="EI249" s="133" t="s">
        <v>28</v>
      </c>
    </row>
    <row r="250" spans="1:139" ht="12.75" hidden="1" x14ac:dyDescent="0.2">
      <c r="A250" s="864"/>
      <c r="B250" s="365" t="s">
        <v>403</v>
      </c>
      <c r="C250" s="137" t="s">
        <v>155</v>
      </c>
      <c r="D250" s="137">
        <v>1</v>
      </c>
      <c r="E250" s="137">
        <v>1</v>
      </c>
      <c r="F250" s="137">
        <v>1</v>
      </c>
      <c r="G250" s="139">
        <f t="shared" si="0"/>
        <v>0.125</v>
      </c>
      <c r="H250" s="140">
        <v>5</v>
      </c>
      <c r="I250" s="140">
        <v>12.5</v>
      </c>
      <c r="J250" s="140">
        <f>H250/Main!$D$9</f>
        <v>1</v>
      </c>
      <c r="K250" s="140">
        <f>I250/Main!$D$10</f>
        <v>6.25</v>
      </c>
      <c r="L250" s="140">
        <f t="shared" si="1"/>
        <v>6.25</v>
      </c>
      <c r="M250" s="140">
        <v>1</v>
      </c>
      <c r="N250" s="143"/>
      <c r="O250" s="143"/>
      <c r="P250" s="143"/>
      <c r="Q250" s="145"/>
      <c r="R250" s="143"/>
      <c r="S250" s="146"/>
      <c r="T250" s="146"/>
      <c r="U250" s="143"/>
      <c r="V250" s="143"/>
      <c r="W250" s="146"/>
      <c r="X250" s="146"/>
      <c r="Y250" s="143"/>
      <c r="Z250" s="143"/>
      <c r="AA250" s="143"/>
      <c r="AB250" s="143"/>
      <c r="AC250" s="362"/>
      <c r="AD250" s="167">
        <v>1</v>
      </c>
      <c r="AE250" s="133">
        <v>0</v>
      </c>
      <c r="AF250" s="133">
        <v>0</v>
      </c>
      <c r="AG250" s="133">
        <v>0</v>
      </c>
      <c r="AH250" s="133">
        <v>0</v>
      </c>
      <c r="AI250" s="133">
        <v>0</v>
      </c>
      <c r="AJ250" s="133">
        <v>0</v>
      </c>
      <c r="AK250" s="133">
        <v>0</v>
      </c>
      <c r="AL250" s="133">
        <v>0</v>
      </c>
      <c r="AM250" s="133">
        <v>0</v>
      </c>
      <c r="AN250" s="133">
        <v>0</v>
      </c>
      <c r="AO250" s="133">
        <v>0</v>
      </c>
      <c r="AP250" s="133">
        <v>0</v>
      </c>
      <c r="AQ250" s="133">
        <v>0</v>
      </c>
      <c r="AR250" s="133">
        <v>0</v>
      </c>
      <c r="AS250" s="133">
        <v>0</v>
      </c>
      <c r="AT250" s="133">
        <v>0</v>
      </c>
      <c r="AU250" s="133">
        <v>0</v>
      </c>
      <c r="AV250" s="133">
        <v>0</v>
      </c>
      <c r="AW250" s="133">
        <v>0</v>
      </c>
      <c r="AX250" s="133">
        <v>0</v>
      </c>
      <c r="AY250" s="406">
        <f t="shared" ref="AY250:BS250" si="1007">IF(AD250 = 0, "", AD250)</f>
        <v>1</v>
      </c>
      <c r="AZ250" s="137" t="str">
        <f t="shared" si="1007"/>
        <v/>
      </c>
      <c r="BA250" s="137" t="str">
        <f t="shared" si="1007"/>
        <v/>
      </c>
      <c r="BB250" s="137" t="str">
        <f t="shared" si="1007"/>
        <v/>
      </c>
      <c r="BC250" s="137" t="str">
        <f t="shared" si="1007"/>
        <v/>
      </c>
      <c r="BD250" s="137" t="str">
        <f t="shared" si="1007"/>
        <v/>
      </c>
      <c r="BE250" s="137" t="str">
        <f t="shared" si="1007"/>
        <v/>
      </c>
      <c r="BF250" s="137" t="str">
        <f t="shared" si="1007"/>
        <v/>
      </c>
      <c r="BG250" s="137" t="str">
        <f t="shared" si="1007"/>
        <v/>
      </c>
      <c r="BH250" s="137" t="str">
        <f t="shared" si="1007"/>
        <v/>
      </c>
      <c r="BI250" s="137" t="str">
        <f t="shared" si="1007"/>
        <v/>
      </c>
      <c r="BJ250" s="137" t="str">
        <f t="shared" si="1007"/>
        <v/>
      </c>
      <c r="BK250" s="137" t="str">
        <f t="shared" si="1007"/>
        <v/>
      </c>
      <c r="BL250" s="137" t="str">
        <f t="shared" si="1007"/>
        <v/>
      </c>
      <c r="BM250" s="137" t="str">
        <f t="shared" si="1007"/>
        <v/>
      </c>
      <c r="BN250" s="137" t="str">
        <f t="shared" si="1007"/>
        <v/>
      </c>
      <c r="BO250" s="137" t="str">
        <f t="shared" si="1007"/>
        <v/>
      </c>
      <c r="BP250" s="137" t="str">
        <f t="shared" si="1007"/>
        <v/>
      </c>
      <c r="BQ250" s="137" t="str">
        <f t="shared" si="1007"/>
        <v/>
      </c>
      <c r="BR250" s="137" t="str">
        <f t="shared" si="1007"/>
        <v/>
      </c>
      <c r="BS250" s="169" t="str">
        <f t="shared" si="1007"/>
        <v/>
      </c>
      <c r="BT250" s="174" t="e">
        <f>$AY250*Assembly!Z$4+$AZ250*Assembly!Z$5+$BA250*Assembly!Z$6+$BB250*Assembly!Z$7+$BC250*Assembly!Z$8+$BD250*Assembly!Z$9+$BE250*Assembly!Z$10+$BF250*Assembly!Z$11+$BG250*Assembly!Z$12+$BH250*Assembly!Z$13+$BI250*Assembly!Z$14+$BJ250*Assembly!Z$15+$BK250*Assembly!Z$16+$BL250*Assembly!Z$17+$BM250*Assembly!Z$18+$BN250*Assembly!Z$19+$BO250*Assembly!Z$20+$BP250*Assembly!Z$21+$BQ250*Assembly!Z$22+$BR250*Assembly!Z$23+$BS250*Assembly!Z$24</f>
        <v>#VALUE!</v>
      </c>
      <c r="BU250" s="133" t="e">
        <f t="shared" si="3"/>
        <v>#VALUE!</v>
      </c>
      <c r="BV250" s="133"/>
      <c r="BW250" s="133" t="e">
        <f>$AY250*Assembly!AD$4+$AZ250*Assembly!AD$5+$BA250*Assembly!AD$6+$BB250*Assembly!AD$7+$BC250*Assembly!AD$8+$BD250*Assembly!AD$9+$BE250*Assembly!AD$10+$BF250*Assembly!AD$11+$BG250*Assembly!AD$12+$BH250*Assembly!AD$13+$BI250*Assembly!AD$14+$BJ250*Assembly!AD$15+$BK250*Assembly!AD$16+$BL250*Assembly!AD$17+$BM250*Assembly!AD$18+$BN250*Assembly!AD$19+$BO250*Assembly!AD$20+$BP250*Assembly!AD$21+$BQ250*Assembly!AD$22+$BR250*Assembly!AD$23+$BS250*Assembly!AD$24</f>
        <v>#VALUE!</v>
      </c>
      <c r="BX250" s="177" t="e">
        <f t="shared" si="4"/>
        <v>#VALUE!</v>
      </c>
      <c r="BY250" s="178" t="e">
        <f t="shared" si="5"/>
        <v>#VALUE!</v>
      </c>
      <c r="BZ250" s="179" t="e">
        <f t="shared" si="6"/>
        <v>#VALUE!</v>
      </c>
      <c r="CA250" s="178" t="e">
        <f t="shared" si="7"/>
        <v>#VALUE!</v>
      </c>
      <c r="CB250" s="133" t="e">
        <f>$AY250*Assembly!Y$4+$AZ250*Assembly!Y$5+$BA250*Assembly!Y$6+$BB250*Assembly!Y$7+$BC250*Assembly!Y$8+$BD250*Assembly!Y$9+$BE250*Assembly!Y$10+$BF250*Assembly!Y$11+$BG250*Assembly!Y$12+$BH250*Assembly!Y$13+$BI250*Assembly!Y$14+$BJ250*Assembly!Y$15+$BK250*Assembly!Y$16+$BL250*Assembly!Y$17+$BM250*Assembly!Y$18+$BN250*Assembly!Y$19+$BO250*Assembly!Y$20+$BP250*Assembly!Y$21+$BQ250*Assembly!Y$22+$BR250*Assembly!Y$23+$BS250*Assembly!Y$24</f>
        <v>#VALUE!</v>
      </c>
      <c r="CC250" s="133" t="e">
        <f t="shared" si="8"/>
        <v>#VALUE!</v>
      </c>
      <c r="CD250" s="130" t="e">
        <f t="shared" si="9"/>
        <v>#VALUE!</v>
      </c>
      <c r="CE250" s="183" t="e">
        <f>$AY250*Assembly!AC$4+$AZ250*Assembly!AC$5+$BA250*Assembly!AC$6+$BB250*Assembly!AC$7+$BC250*Assembly!AC$8+$BD250*Assembly!AC$9+$BE250*Assembly!AC$10+$BF250*Assembly!AC$11+$BG250*Assembly!AC$12+$BH250*Assembly!AC$13+$BI250*Assembly!AC$14+$BJ250*Assembly!AC$15+$BK250*Assembly!AC$16+$BL250*Assembly!AC$17+$BM250*Assembly!AC$18+$BN250*Assembly!AC$19+$BO250*Assembly!AC$20+$BP250*Assembly!AC$21+$BQ250*Assembly!AC$22+$BR250*Assembly!AC$23+$BS250*Assembly!AC$24</f>
        <v>#VALUE!</v>
      </c>
      <c r="CF250" s="145" t="e">
        <f>$AY250*Assembly!M$4+$AZ250*Assembly!M$5+$BA250*Assembly!M$6+$BB250*Assembly!M$7+$BC250*Assembly!M$8+$BD250*Assembly!M$9+$BE250*Assembly!M$10+$BF250*Assembly!M$11+$BG250*Assembly!M$12+$BH250*Assembly!M$13+$BI250*Assembly!M$14+$BJ250*Assembly!M$15+$BK250*Assembly!M$16+$BL250*Assembly!M$17+$BM250*Assembly!M$18+$BN250*Assembly!M$19+$BO250*Assembly!M$20+$BP250*Assembly!M$21+$BQ250*Assembly!M$22+$BR250*Assembly!M$23+$BS250*Assembly!M$24</f>
        <v>#VALUE!</v>
      </c>
      <c r="CG250" s="145" t="e">
        <f>$AY250*Assembly!N$4+$AZ250*Assembly!N$5+$BA250*Assembly!N$6+$BB250*Assembly!N$7+$BC250*Assembly!N$8+$BD250*Assembly!N$9+$BE250*Assembly!N$10+$BF250*Assembly!N$11+$BG250*Assembly!N$12+$BH250*Assembly!N$13+$BI250*Assembly!N$14+$BJ250*Assembly!N$15+$BK250*Assembly!N$16+$BL250*Assembly!N$17+$BM250*Assembly!N$18+$BN250*Assembly!N$19+$BO250*Assembly!N$20+$BP250*Assembly!N$21+$BQ250*Assembly!N$22+$BR250*Assembly!N$23+$BS250*Assembly!N$24</f>
        <v>#VALUE!</v>
      </c>
      <c r="CH250" s="145" t="e">
        <f>$AY250*Assembly!O$4+$AZ250*Assembly!O$5+$BA250*Assembly!O$6+$BB250*Assembly!O$7+$BC250*Assembly!O$8+$BD250*Assembly!O$9+$BE250*Assembly!O$10+$BF250*Assembly!O$11+$BG250*Assembly!O$12+$BH250*Assembly!O$13+$BI250*Assembly!O$14+$BJ250*Assembly!O$15+$BK250*Assembly!O$16+$BL250*Assembly!O$17+$BM250*Assembly!O$18+$BN250*Assembly!O$19+$BO250*Assembly!O$20+$BP250*Assembly!O$21+$BQ250*Assembly!O$22+$BR250*Assembly!O$23+$BS250*Assembly!O$24</f>
        <v>#VALUE!</v>
      </c>
      <c r="CI250" s="140" t="e">
        <f>$AY250*Assembly!P$4+$AZ250*Assembly!P$5+$BA250*Assembly!P$6+$BB250*Assembly!P$7+$BC250*Assembly!P$8+$BD250*Assembly!P$9+$BE250*Assembly!P$10+$BF250*Assembly!P$11+$BG250*Assembly!P$12+$BH250*Assembly!P$13+$BI250*Assembly!P$14+$BJ250*Assembly!P$15+$BK250*Assembly!P$16+$BL250*Assembly!P$17+$BM250*Assembly!P$18+$BN250*Assembly!P$19+$BO250*Assembly!P$20+$BP250*Assembly!P$21+$BQ250*Assembly!P$22+$BR250*Assembly!P$23+$BS250*Assembly!P$24</f>
        <v>#VALUE!</v>
      </c>
      <c r="CJ250" s="140" t="e">
        <f>$AY250*Assembly!Q$4+$AZ250*Assembly!Q$5+$BA250*Assembly!Q$6+$BB250*Assembly!Q$7+$BC250*Assembly!Q$8+$BD250*Assembly!Q$9+$BE250*Assembly!Q$10+$BF250*Assembly!Q$11+$BG250*Assembly!Q$12+$BH250*Assembly!Q$13+$BI250*Assembly!Q$14+$BJ250*Assembly!Q$15+$BK250*Assembly!Q$16+$BL250*Assembly!Q$17+$BM250*Assembly!Q$18+$BN250*Assembly!Q$19+$BO250*Assembly!Q$20+$BP250*Assembly!Q$21+$BQ250*Assembly!Q$22+$BR250*Assembly!Q$23+$BS250*Assembly!Q$24</f>
        <v>#VALUE!</v>
      </c>
      <c r="CK250" s="145" t="e">
        <f>$AY250*Assembly!R$4+$AZ250*Assembly!R$5+$BA250*Assembly!R$6+$BB250*Assembly!R$7+$BC250*Assembly!R$8+$BD250*Assembly!R$9+$BE250*Assembly!R$10+$BF250*Assembly!R$11+$BG250*Assembly!R$12+$BH250*Assembly!R$13+$BI250*Assembly!R$14+$BJ250*Assembly!R$15+$BK250*Assembly!R$16+$BL250*Assembly!R$17+$BM250*Assembly!R$18+$BN250*Assembly!R$19+$BO250*Assembly!R$20+$BP250*Assembly!R$21+$BQ250*Assembly!R$22+$BR250*Assembly!R$23+$BS250*Assembly!R$24</f>
        <v>#VALUE!</v>
      </c>
      <c r="CL250" s="140" t="e">
        <f>$AY250*Assembly!S$4+$AZ250*Assembly!S$5+$BA250*Assembly!S$6+$BB250*Assembly!S$7+$BC250*Assembly!S$8+$BD250*Assembly!S$9+$BE250*Assembly!S$10+$BF250*Assembly!S$11+$BG250*Assembly!S$12+$BH250*Assembly!S$13+$BI250*Assembly!S$14+$BJ250*Assembly!S$15+$BK250*Assembly!S$16+$BL250*Assembly!S$17+$BM250*Assembly!S$18+$BN250*Assembly!S$19+$BO250*Assembly!S$20+$BP250*Assembly!S$21+$BQ250*Assembly!S$22+$BR250*Assembly!S$23+$BS250*Assembly!S$24</f>
        <v>#VALUE!</v>
      </c>
      <c r="CM250" s="140" t="e">
        <f>$AY250*Assembly!T$4+$AZ250*Assembly!T$5+$BA250*Assembly!T$6+$BB250*Assembly!T$7+$BC250*Assembly!T$8+$BD250*Assembly!T$9+$BE250*Assembly!T$10+$BF250*Assembly!T$11+$BG250*Assembly!T$12+$BH250*Assembly!T$13+$BI250*Assembly!T$14+$BJ250*Assembly!T$15+$BK250*Assembly!T$16+$BL250*Assembly!T$17+$BM250*Assembly!T$18+$BN250*Assembly!T$19+$BO250*Assembly!T$20+$BP250*Assembly!T$21+$BQ250*Assembly!T$22+$BR250*Assembly!T$23+$BS250*Assembly!T$24</f>
        <v>#VALUE!</v>
      </c>
      <c r="CN250" s="140" t="e">
        <f>$AY250*Assembly!U$4+$AZ250*Assembly!U$5+$BA250*Assembly!U$6+$BB250*Assembly!U$7+$BC250*Assembly!U$8+$BD250*Assembly!U$9+$BE250*Assembly!U$10+$BF250*Assembly!U$11+$BG250*Assembly!U$12+$BH250*Assembly!U$13+$BI250*Assembly!U$14+$BJ250*Assembly!U$15+$BK250*Assembly!U$16+$BL250*Assembly!U$17+$BM250*Assembly!U$18+$BN250*Assembly!U$19+$BO250*Assembly!U$20+$BP250*Assembly!U$21+$BQ250*Assembly!U$22+$BR250*Assembly!U$23+$BS250*Assembly!U$24</f>
        <v>#VALUE!</v>
      </c>
      <c r="CO250" s="145" t="e">
        <f>$AY250*Assembly!V$4+$AZ250*Assembly!V$5+$BA250*Assembly!V$6+$BB250*Assembly!V$7+$BC250*Assembly!V$8+$BD250*Assembly!V$9+$BE250*Assembly!V$10+$BF250*Assembly!V$11+$BG250*Assembly!V$12+$BH250*Assembly!V$13+$BI250*Assembly!V$14+$BJ250*Assembly!V$15+$BK250*Assembly!V$16+$BL250*Assembly!V$17+$BM250*Assembly!V$18+$BN250*Assembly!V$19+$BO250*Assembly!V$20+$BP250*Assembly!V$21+$BQ250*Assembly!V$22+$BR250*Assembly!V$23+$BS250*Assembly!V$24</f>
        <v>#VALUE!</v>
      </c>
      <c r="CP250" s="145" t="e">
        <f>CF250*Refining!$F$3</f>
        <v>#VALUE!</v>
      </c>
      <c r="CQ250" s="145" t="e">
        <f>CG250*Refining!$F$4</f>
        <v>#VALUE!</v>
      </c>
      <c r="CR250" s="145" t="e">
        <f>CH250*Refining!$F$5</f>
        <v>#VALUE!</v>
      </c>
      <c r="CS250" s="145" t="e">
        <f>CI250*Refining!$F$6</f>
        <v>#VALUE!</v>
      </c>
      <c r="CT250" s="145" t="e">
        <f>CJ250*Refining!$F$7</f>
        <v>#VALUE!</v>
      </c>
      <c r="CU250" s="145" t="e">
        <f>CK250*Refining!$F$8</f>
        <v>#VALUE!</v>
      </c>
      <c r="CV250" s="145" t="e">
        <f>CL250*Refining!$F$9</f>
        <v>#VALUE!</v>
      </c>
      <c r="CW250" s="145" t="e">
        <f>CM250*Refining!$F$10</f>
        <v>#VALUE!</v>
      </c>
      <c r="CX250" s="145" t="e">
        <f>CN250*Refining!$F$11</f>
        <v>#VALUE!</v>
      </c>
      <c r="CY250" s="145" t="e">
        <f>CO250*Refining!$F$12</f>
        <v>#VALUE!</v>
      </c>
      <c r="CZ250" s="185" t="e">
        <f t="shared" ref="CZ250:DS250" si="1008">IF(CF250 = 0, "", CF250)</f>
        <v>#VALUE!</v>
      </c>
      <c r="DA250" s="186" t="e">
        <f t="shared" si="1008"/>
        <v>#VALUE!</v>
      </c>
      <c r="DB250" s="186" t="e">
        <f t="shared" si="1008"/>
        <v>#VALUE!</v>
      </c>
      <c r="DC250" s="186" t="e">
        <f t="shared" si="1008"/>
        <v>#VALUE!</v>
      </c>
      <c r="DD250" s="186" t="e">
        <f t="shared" si="1008"/>
        <v>#VALUE!</v>
      </c>
      <c r="DE250" s="186" t="e">
        <f t="shared" si="1008"/>
        <v>#VALUE!</v>
      </c>
      <c r="DF250" s="186" t="e">
        <f t="shared" si="1008"/>
        <v>#VALUE!</v>
      </c>
      <c r="DG250" s="186" t="e">
        <f t="shared" si="1008"/>
        <v>#VALUE!</v>
      </c>
      <c r="DH250" s="186" t="e">
        <f t="shared" si="1008"/>
        <v>#VALUE!</v>
      </c>
      <c r="DI250" s="187" t="e">
        <f t="shared" si="1008"/>
        <v>#VALUE!</v>
      </c>
      <c r="DJ250" s="185" t="e">
        <f t="shared" si="1008"/>
        <v>#VALUE!</v>
      </c>
      <c r="DK250" s="186" t="e">
        <f t="shared" si="1008"/>
        <v>#VALUE!</v>
      </c>
      <c r="DL250" s="186" t="e">
        <f t="shared" si="1008"/>
        <v>#VALUE!</v>
      </c>
      <c r="DM250" s="186" t="e">
        <f t="shared" si="1008"/>
        <v>#VALUE!</v>
      </c>
      <c r="DN250" s="211" t="e">
        <f t="shared" si="1008"/>
        <v>#VALUE!</v>
      </c>
      <c r="DO250" s="186" t="e">
        <f t="shared" si="1008"/>
        <v>#VALUE!</v>
      </c>
      <c r="DP250" s="186" t="e">
        <f t="shared" si="1008"/>
        <v>#VALUE!</v>
      </c>
      <c r="DQ250" s="186" t="e">
        <f t="shared" si="1008"/>
        <v>#VALUE!</v>
      </c>
      <c r="DR250" s="186" t="e">
        <f t="shared" si="1008"/>
        <v>#VALUE!</v>
      </c>
      <c r="DS250" s="187" t="e">
        <f t="shared" si="1008"/>
        <v>#VALUE!</v>
      </c>
      <c r="DT250" s="185" t="e">
        <f t="shared" si="11"/>
        <v>#VALUE!</v>
      </c>
      <c r="DU250" s="189" t="e">
        <f t="shared" si="12"/>
        <v>#VALUE!</v>
      </c>
      <c r="DV250" s="133" t="e">
        <f>CZ250*'Ores &amp; Ingots'!$C$3+DA250*'Ores &amp; Ingots'!$C$4+DB250*'Ores &amp; Ingots'!$C$5+DC250*'Ores &amp; Ingots'!$C$6+DD250*'Ores &amp; Ingots'!$C$7+DE250*'Ores &amp; Ingots'!$C$8+DF250*'Ores &amp; Ingots'!$C$9+DG250*'Ores &amp; Ingots'!$C$10+DH250*'Ores &amp; Ingots'!$C$11+DI250*'Ores &amp; Ingots'!$C$12</f>
        <v>#VALUE!</v>
      </c>
      <c r="DW250" s="133" t="e">
        <f>DJ250*'Ores &amp; Ingots'!$B$3+DK250*'Ores &amp; Ingots'!$B$4+DL250*'Ores &amp; Ingots'!$B$5+DM250*'Ores &amp; Ingots'!$B$6+DN250*'Ores &amp; Ingots'!$B$7+DO250*'Ores &amp; Ingots'!$B$8+DP250*'Ores &amp; Ingots'!$B$9+DQ250*'Ores &amp; Ingots'!$B$10+DR250*'Ores &amp; Ingots'!$B$11+DS250*'Ores &amp; Ingots'!$B$12</f>
        <v>#VALUE!</v>
      </c>
      <c r="DX250" s="189" t="e">
        <f>CZ250*Refining!$G$3+DA250*Refining!$G$4+DB250*Refining!$G$5+DC250*Refining!$G$6+DD250*Refining!$G$7+DE250*Refining!$G$8+DF250*Refining!$G$9+DG250*Refining!$G$10+DH250*Refining!$G$11+DI250*Refining!$G$12</f>
        <v>#VALUE!</v>
      </c>
      <c r="DY250" s="189" t="e">
        <f t="shared" si="13"/>
        <v>#VALUE!</v>
      </c>
      <c r="DZ250" s="192" t="e">
        <f t="shared" si="14"/>
        <v>#VALUE!</v>
      </c>
      <c r="EA250" s="185" t="e">
        <f t="shared" si="15"/>
        <v>#VALUE!</v>
      </c>
      <c r="EB250" s="194" t="e">
        <f t="shared" ref="EB250:EC250" si="1009">EA250/60</f>
        <v>#VALUE!</v>
      </c>
      <c r="EC250" s="194" t="e">
        <f t="shared" si="1009"/>
        <v>#VALUE!</v>
      </c>
      <c r="ED250" s="185" t="e">
        <f t="shared" si="17"/>
        <v>#VALUE!</v>
      </c>
      <c r="EE250" s="194" t="e">
        <f t="shared" ref="EE250:EF250" si="1010">ED250/1000</f>
        <v>#VALUE!</v>
      </c>
      <c r="EF250" s="196" t="e">
        <f t="shared" si="1010"/>
        <v>#VALUE!</v>
      </c>
      <c r="EG250" s="130" t="e">
        <f t="shared" si="19"/>
        <v>#VALUE!</v>
      </c>
      <c r="EH250" s="132" t="e">
        <f t="shared" si="20"/>
        <v>#VALUE!</v>
      </c>
      <c r="EI250" s="133" t="s">
        <v>28</v>
      </c>
    </row>
    <row r="251" spans="1:139" ht="12.75" hidden="1" x14ac:dyDescent="0.2">
      <c r="A251" s="864"/>
      <c r="B251" s="365" t="s">
        <v>404</v>
      </c>
      <c r="C251" s="137" t="s">
        <v>155</v>
      </c>
      <c r="D251" s="137">
        <v>1</v>
      </c>
      <c r="E251" s="137">
        <v>1</v>
      </c>
      <c r="F251" s="137">
        <v>1</v>
      </c>
      <c r="G251" s="139">
        <f t="shared" si="0"/>
        <v>0.125</v>
      </c>
      <c r="H251" s="140">
        <v>3</v>
      </c>
      <c r="I251" s="140">
        <v>7.5</v>
      </c>
      <c r="J251" s="140">
        <f>H251/Main!$D$9</f>
        <v>0.6</v>
      </c>
      <c r="K251" s="140">
        <f>I251/Main!$D$10</f>
        <v>3.75</v>
      </c>
      <c r="L251" s="140">
        <f t="shared" si="1"/>
        <v>6.25</v>
      </c>
      <c r="M251" s="140">
        <v>1</v>
      </c>
      <c r="N251" s="143"/>
      <c r="O251" s="143"/>
      <c r="P251" s="143"/>
      <c r="Q251" s="145"/>
      <c r="R251" s="143"/>
      <c r="S251" s="146"/>
      <c r="T251" s="146"/>
      <c r="U251" s="143"/>
      <c r="V251" s="143"/>
      <c r="W251" s="146"/>
      <c r="X251" s="146"/>
      <c r="Y251" s="143"/>
      <c r="Z251" s="143"/>
      <c r="AA251" s="143"/>
      <c r="AB251" s="143"/>
      <c r="AC251" s="362"/>
      <c r="AD251" s="167">
        <v>1</v>
      </c>
      <c r="AE251" s="133">
        <v>0</v>
      </c>
      <c r="AF251" s="133">
        <v>0</v>
      </c>
      <c r="AG251" s="133">
        <v>0</v>
      </c>
      <c r="AH251" s="133">
        <v>0</v>
      </c>
      <c r="AI251" s="133">
        <v>0</v>
      </c>
      <c r="AJ251" s="133">
        <v>0</v>
      </c>
      <c r="AK251" s="133">
        <v>0</v>
      </c>
      <c r="AL251" s="133">
        <v>0</v>
      </c>
      <c r="AM251" s="133">
        <v>0</v>
      </c>
      <c r="AN251" s="133">
        <v>0</v>
      </c>
      <c r="AO251" s="133">
        <v>0</v>
      </c>
      <c r="AP251" s="133">
        <v>0</v>
      </c>
      <c r="AQ251" s="133">
        <v>0</v>
      </c>
      <c r="AR251" s="133">
        <v>0</v>
      </c>
      <c r="AS251" s="133">
        <v>0</v>
      </c>
      <c r="AT251" s="133">
        <v>0</v>
      </c>
      <c r="AU251" s="133">
        <v>0</v>
      </c>
      <c r="AV251" s="133">
        <v>0</v>
      </c>
      <c r="AW251" s="133">
        <v>0</v>
      </c>
      <c r="AX251" s="133">
        <v>0</v>
      </c>
      <c r="AY251" s="406">
        <f t="shared" ref="AY251:BS251" si="1011">IF(AD251 = 0, "", AD251)</f>
        <v>1</v>
      </c>
      <c r="AZ251" s="137" t="str">
        <f t="shared" si="1011"/>
        <v/>
      </c>
      <c r="BA251" s="137" t="str">
        <f t="shared" si="1011"/>
        <v/>
      </c>
      <c r="BB251" s="137" t="str">
        <f t="shared" si="1011"/>
        <v/>
      </c>
      <c r="BC251" s="137" t="str">
        <f t="shared" si="1011"/>
        <v/>
      </c>
      <c r="BD251" s="137" t="str">
        <f t="shared" si="1011"/>
        <v/>
      </c>
      <c r="BE251" s="137" t="str">
        <f t="shared" si="1011"/>
        <v/>
      </c>
      <c r="BF251" s="137" t="str">
        <f t="shared" si="1011"/>
        <v/>
      </c>
      <c r="BG251" s="137" t="str">
        <f t="shared" si="1011"/>
        <v/>
      </c>
      <c r="BH251" s="137" t="str">
        <f t="shared" si="1011"/>
        <v/>
      </c>
      <c r="BI251" s="137" t="str">
        <f t="shared" si="1011"/>
        <v/>
      </c>
      <c r="BJ251" s="137" t="str">
        <f t="shared" si="1011"/>
        <v/>
      </c>
      <c r="BK251" s="137" t="str">
        <f t="shared" si="1011"/>
        <v/>
      </c>
      <c r="BL251" s="137" t="str">
        <f t="shared" si="1011"/>
        <v/>
      </c>
      <c r="BM251" s="137" t="str">
        <f t="shared" si="1011"/>
        <v/>
      </c>
      <c r="BN251" s="137" t="str">
        <f t="shared" si="1011"/>
        <v/>
      </c>
      <c r="BO251" s="137" t="str">
        <f t="shared" si="1011"/>
        <v/>
      </c>
      <c r="BP251" s="137" t="str">
        <f t="shared" si="1011"/>
        <v/>
      </c>
      <c r="BQ251" s="137" t="str">
        <f t="shared" si="1011"/>
        <v/>
      </c>
      <c r="BR251" s="137" t="str">
        <f t="shared" si="1011"/>
        <v/>
      </c>
      <c r="BS251" s="169" t="str">
        <f t="shared" si="1011"/>
        <v/>
      </c>
      <c r="BT251" s="174" t="e">
        <f>$AY251*Assembly!Z$4+$AZ251*Assembly!Z$5+$BA251*Assembly!Z$6+$BB251*Assembly!Z$7+$BC251*Assembly!Z$8+$BD251*Assembly!Z$9+$BE251*Assembly!Z$10+$BF251*Assembly!Z$11+$BG251*Assembly!Z$12+$BH251*Assembly!Z$13+$BI251*Assembly!Z$14+$BJ251*Assembly!Z$15+$BK251*Assembly!Z$16+$BL251*Assembly!Z$17+$BM251*Assembly!Z$18+$BN251*Assembly!Z$19+$BO251*Assembly!Z$20+$BP251*Assembly!Z$21+$BQ251*Assembly!Z$22+$BR251*Assembly!Z$23+$BS251*Assembly!Z$24</f>
        <v>#VALUE!</v>
      </c>
      <c r="BU251" s="133" t="e">
        <f t="shared" si="3"/>
        <v>#VALUE!</v>
      </c>
      <c r="BV251" s="133"/>
      <c r="BW251" s="133" t="e">
        <f>$AY251*Assembly!AD$4+$AZ251*Assembly!AD$5+$BA251*Assembly!AD$6+$BB251*Assembly!AD$7+$BC251*Assembly!AD$8+$BD251*Assembly!AD$9+$BE251*Assembly!AD$10+$BF251*Assembly!AD$11+$BG251*Assembly!AD$12+$BH251*Assembly!AD$13+$BI251*Assembly!AD$14+$BJ251*Assembly!AD$15+$BK251*Assembly!AD$16+$BL251*Assembly!AD$17+$BM251*Assembly!AD$18+$BN251*Assembly!AD$19+$BO251*Assembly!AD$20+$BP251*Assembly!AD$21+$BQ251*Assembly!AD$22+$BR251*Assembly!AD$23+$BS251*Assembly!AD$24</f>
        <v>#VALUE!</v>
      </c>
      <c r="BX251" s="177" t="e">
        <f t="shared" si="4"/>
        <v>#VALUE!</v>
      </c>
      <c r="BY251" s="178" t="e">
        <f t="shared" si="5"/>
        <v>#VALUE!</v>
      </c>
      <c r="BZ251" s="179" t="e">
        <f t="shared" si="6"/>
        <v>#VALUE!</v>
      </c>
      <c r="CA251" s="178" t="e">
        <f t="shared" si="7"/>
        <v>#VALUE!</v>
      </c>
      <c r="CB251" s="133" t="e">
        <f>$AY251*Assembly!Y$4+$AZ251*Assembly!Y$5+$BA251*Assembly!Y$6+$BB251*Assembly!Y$7+$BC251*Assembly!Y$8+$BD251*Assembly!Y$9+$BE251*Assembly!Y$10+$BF251*Assembly!Y$11+$BG251*Assembly!Y$12+$BH251*Assembly!Y$13+$BI251*Assembly!Y$14+$BJ251*Assembly!Y$15+$BK251*Assembly!Y$16+$BL251*Assembly!Y$17+$BM251*Assembly!Y$18+$BN251*Assembly!Y$19+$BO251*Assembly!Y$20+$BP251*Assembly!Y$21+$BQ251*Assembly!Y$22+$BR251*Assembly!Y$23+$BS251*Assembly!Y$24</f>
        <v>#VALUE!</v>
      </c>
      <c r="CC251" s="133" t="e">
        <f t="shared" si="8"/>
        <v>#VALUE!</v>
      </c>
      <c r="CD251" s="130" t="e">
        <f t="shared" si="9"/>
        <v>#VALUE!</v>
      </c>
      <c r="CE251" s="183" t="e">
        <f>$AY251*Assembly!AC$4+$AZ251*Assembly!AC$5+$BA251*Assembly!AC$6+$BB251*Assembly!AC$7+$BC251*Assembly!AC$8+$BD251*Assembly!AC$9+$BE251*Assembly!AC$10+$BF251*Assembly!AC$11+$BG251*Assembly!AC$12+$BH251*Assembly!AC$13+$BI251*Assembly!AC$14+$BJ251*Assembly!AC$15+$BK251*Assembly!AC$16+$BL251*Assembly!AC$17+$BM251*Assembly!AC$18+$BN251*Assembly!AC$19+$BO251*Assembly!AC$20+$BP251*Assembly!AC$21+$BQ251*Assembly!AC$22+$BR251*Assembly!AC$23+$BS251*Assembly!AC$24</f>
        <v>#VALUE!</v>
      </c>
      <c r="CF251" s="145" t="e">
        <f>$AY251*Assembly!M$4+$AZ251*Assembly!M$5+$BA251*Assembly!M$6+$BB251*Assembly!M$7+$BC251*Assembly!M$8+$BD251*Assembly!M$9+$BE251*Assembly!M$10+$BF251*Assembly!M$11+$BG251*Assembly!M$12+$BH251*Assembly!M$13+$BI251*Assembly!M$14+$BJ251*Assembly!M$15+$BK251*Assembly!M$16+$BL251*Assembly!M$17+$BM251*Assembly!M$18+$BN251*Assembly!M$19+$BO251*Assembly!M$20+$BP251*Assembly!M$21+$BQ251*Assembly!M$22+$BR251*Assembly!M$23+$BS251*Assembly!M$24</f>
        <v>#VALUE!</v>
      </c>
      <c r="CG251" s="145" t="e">
        <f>$AY251*Assembly!N$4+$AZ251*Assembly!N$5+$BA251*Assembly!N$6+$BB251*Assembly!N$7+$BC251*Assembly!N$8+$BD251*Assembly!N$9+$BE251*Assembly!N$10+$BF251*Assembly!N$11+$BG251*Assembly!N$12+$BH251*Assembly!N$13+$BI251*Assembly!N$14+$BJ251*Assembly!N$15+$BK251*Assembly!N$16+$BL251*Assembly!N$17+$BM251*Assembly!N$18+$BN251*Assembly!N$19+$BO251*Assembly!N$20+$BP251*Assembly!N$21+$BQ251*Assembly!N$22+$BR251*Assembly!N$23+$BS251*Assembly!N$24</f>
        <v>#VALUE!</v>
      </c>
      <c r="CH251" s="145" t="e">
        <f>$AY251*Assembly!O$4+$AZ251*Assembly!O$5+$BA251*Assembly!O$6+$BB251*Assembly!O$7+$BC251*Assembly!O$8+$BD251*Assembly!O$9+$BE251*Assembly!O$10+$BF251*Assembly!O$11+$BG251*Assembly!O$12+$BH251*Assembly!O$13+$BI251*Assembly!O$14+$BJ251*Assembly!O$15+$BK251*Assembly!O$16+$BL251*Assembly!O$17+$BM251*Assembly!O$18+$BN251*Assembly!O$19+$BO251*Assembly!O$20+$BP251*Assembly!O$21+$BQ251*Assembly!O$22+$BR251*Assembly!O$23+$BS251*Assembly!O$24</f>
        <v>#VALUE!</v>
      </c>
      <c r="CI251" s="140" t="e">
        <f>$AY251*Assembly!P$4+$AZ251*Assembly!P$5+$BA251*Assembly!P$6+$BB251*Assembly!P$7+$BC251*Assembly!P$8+$BD251*Assembly!P$9+$BE251*Assembly!P$10+$BF251*Assembly!P$11+$BG251*Assembly!P$12+$BH251*Assembly!P$13+$BI251*Assembly!P$14+$BJ251*Assembly!P$15+$BK251*Assembly!P$16+$BL251*Assembly!P$17+$BM251*Assembly!P$18+$BN251*Assembly!P$19+$BO251*Assembly!P$20+$BP251*Assembly!P$21+$BQ251*Assembly!P$22+$BR251*Assembly!P$23+$BS251*Assembly!P$24</f>
        <v>#VALUE!</v>
      </c>
      <c r="CJ251" s="140" t="e">
        <f>$AY251*Assembly!Q$4+$AZ251*Assembly!Q$5+$BA251*Assembly!Q$6+$BB251*Assembly!Q$7+$BC251*Assembly!Q$8+$BD251*Assembly!Q$9+$BE251*Assembly!Q$10+$BF251*Assembly!Q$11+$BG251*Assembly!Q$12+$BH251*Assembly!Q$13+$BI251*Assembly!Q$14+$BJ251*Assembly!Q$15+$BK251*Assembly!Q$16+$BL251*Assembly!Q$17+$BM251*Assembly!Q$18+$BN251*Assembly!Q$19+$BO251*Assembly!Q$20+$BP251*Assembly!Q$21+$BQ251*Assembly!Q$22+$BR251*Assembly!Q$23+$BS251*Assembly!Q$24</f>
        <v>#VALUE!</v>
      </c>
      <c r="CK251" s="145" t="e">
        <f>$AY251*Assembly!R$4+$AZ251*Assembly!R$5+$BA251*Assembly!R$6+$BB251*Assembly!R$7+$BC251*Assembly!R$8+$BD251*Assembly!R$9+$BE251*Assembly!R$10+$BF251*Assembly!R$11+$BG251*Assembly!R$12+$BH251*Assembly!R$13+$BI251*Assembly!R$14+$BJ251*Assembly!R$15+$BK251*Assembly!R$16+$BL251*Assembly!R$17+$BM251*Assembly!R$18+$BN251*Assembly!R$19+$BO251*Assembly!R$20+$BP251*Assembly!R$21+$BQ251*Assembly!R$22+$BR251*Assembly!R$23+$BS251*Assembly!R$24</f>
        <v>#VALUE!</v>
      </c>
      <c r="CL251" s="140" t="e">
        <f>$AY251*Assembly!S$4+$AZ251*Assembly!S$5+$BA251*Assembly!S$6+$BB251*Assembly!S$7+$BC251*Assembly!S$8+$BD251*Assembly!S$9+$BE251*Assembly!S$10+$BF251*Assembly!S$11+$BG251*Assembly!S$12+$BH251*Assembly!S$13+$BI251*Assembly!S$14+$BJ251*Assembly!S$15+$BK251*Assembly!S$16+$BL251*Assembly!S$17+$BM251*Assembly!S$18+$BN251*Assembly!S$19+$BO251*Assembly!S$20+$BP251*Assembly!S$21+$BQ251*Assembly!S$22+$BR251*Assembly!S$23+$BS251*Assembly!S$24</f>
        <v>#VALUE!</v>
      </c>
      <c r="CM251" s="140" t="e">
        <f>$AY251*Assembly!T$4+$AZ251*Assembly!T$5+$BA251*Assembly!T$6+$BB251*Assembly!T$7+$BC251*Assembly!T$8+$BD251*Assembly!T$9+$BE251*Assembly!T$10+$BF251*Assembly!T$11+$BG251*Assembly!T$12+$BH251*Assembly!T$13+$BI251*Assembly!T$14+$BJ251*Assembly!T$15+$BK251*Assembly!T$16+$BL251*Assembly!T$17+$BM251*Assembly!T$18+$BN251*Assembly!T$19+$BO251*Assembly!T$20+$BP251*Assembly!T$21+$BQ251*Assembly!T$22+$BR251*Assembly!T$23+$BS251*Assembly!T$24</f>
        <v>#VALUE!</v>
      </c>
      <c r="CN251" s="140" t="e">
        <f>$AY251*Assembly!U$4+$AZ251*Assembly!U$5+$BA251*Assembly!U$6+$BB251*Assembly!U$7+$BC251*Assembly!U$8+$BD251*Assembly!U$9+$BE251*Assembly!U$10+$BF251*Assembly!U$11+$BG251*Assembly!U$12+$BH251*Assembly!U$13+$BI251*Assembly!U$14+$BJ251*Assembly!U$15+$BK251*Assembly!U$16+$BL251*Assembly!U$17+$BM251*Assembly!U$18+$BN251*Assembly!U$19+$BO251*Assembly!U$20+$BP251*Assembly!U$21+$BQ251*Assembly!U$22+$BR251*Assembly!U$23+$BS251*Assembly!U$24</f>
        <v>#VALUE!</v>
      </c>
      <c r="CO251" s="145" t="e">
        <f>$AY251*Assembly!V$4+$AZ251*Assembly!V$5+$BA251*Assembly!V$6+$BB251*Assembly!V$7+$BC251*Assembly!V$8+$BD251*Assembly!V$9+$BE251*Assembly!V$10+$BF251*Assembly!V$11+$BG251*Assembly!V$12+$BH251*Assembly!V$13+$BI251*Assembly!V$14+$BJ251*Assembly!V$15+$BK251*Assembly!V$16+$BL251*Assembly!V$17+$BM251*Assembly!V$18+$BN251*Assembly!V$19+$BO251*Assembly!V$20+$BP251*Assembly!V$21+$BQ251*Assembly!V$22+$BR251*Assembly!V$23+$BS251*Assembly!V$24</f>
        <v>#VALUE!</v>
      </c>
      <c r="CP251" s="145" t="e">
        <f>CF251*Refining!$F$3</f>
        <v>#VALUE!</v>
      </c>
      <c r="CQ251" s="145" t="e">
        <f>CG251*Refining!$F$4</f>
        <v>#VALUE!</v>
      </c>
      <c r="CR251" s="145" t="e">
        <f>CH251*Refining!$F$5</f>
        <v>#VALUE!</v>
      </c>
      <c r="CS251" s="145" t="e">
        <f>CI251*Refining!$F$6</f>
        <v>#VALUE!</v>
      </c>
      <c r="CT251" s="145" t="e">
        <f>CJ251*Refining!$F$7</f>
        <v>#VALUE!</v>
      </c>
      <c r="CU251" s="145" t="e">
        <f>CK251*Refining!$F$8</f>
        <v>#VALUE!</v>
      </c>
      <c r="CV251" s="145" t="e">
        <f>CL251*Refining!$F$9</f>
        <v>#VALUE!</v>
      </c>
      <c r="CW251" s="145" t="e">
        <f>CM251*Refining!$F$10</f>
        <v>#VALUE!</v>
      </c>
      <c r="CX251" s="145" t="e">
        <f>CN251*Refining!$F$11</f>
        <v>#VALUE!</v>
      </c>
      <c r="CY251" s="145" t="e">
        <f>CO251*Refining!$F$12</f>
        <v>#VALUE!</v>
      </c>
      <c r="CZ251" s="185" t="e">
        <f t="shared" ref="CZ251:DS251" si="1012">IF(CF251 = 0, "", CF251)</f>
        <v>#VALUE!</v>
      </c>
      <c r="DA251" s="186" t="e">
        <f t="shared" si="1012"/>
        <v>#VALUE!</v>
      </c>
      <c r="DB251" s="186" t="e">
        <f t="shared" si="1012"/>
        <v>#VALUE!</v>
      </c>
      <c r="DC251" s="186" t="e">
        <f t="shared" si="1012"/>
        <v>#VALUE!</v>
      </c>
      <c r="DD251" s="186" t="e">
        <f t="shared" si="1012"/>
        <v>#VALUE!</v>
      </c>
      <c r="DE251" s="186" t="e">
        <f t="shared" si="1012"/>
        <v>#VALUE!</v>
      </c>
      <c r="DF251" s="186" t="e">
        <f t="shared" si="1012"/>
        <v>#VALUE!</v>
      </c>
      <c r="DG251" s="186" t="e">
        <f t="shared" si="1012"/>
        <v>#VALUE!</v>
      </c>
      <c r="DH251" s="186" t="e">
        <f t="shared" si="1012"/>
        <v>#VALUE!</v>
      </c>
      <c r="DI251" s="187" t="e">
        <f t="shared" si="1012"/>
        <v>#VALUE!</v>
      </c>
      <c r="DJ251" s="185" t="e">
        <f t="shared" si="1012"/>
        <v>#VALUE!</v>
      </c>
      <c r="DK251" s="186" t="e">
        <f t="shared" si="1012"/>
        <v>#VALUE!</v>
      </c>
      <c r="DL251" s="186" t="e">
        <f t="shared" si="1012"/>
        <v>#VALUE!</v>
      </c>
      <c r="DM251" s="186" t="e">
        <f t="shared" si="1012"/>
        <v>#VALUE!</v>
      </c>
      <c r="DN251" s="211" t="e">
        <f t="shared" si="1012"/>
        <v>#VALUE!</v>
      </c>
      <c r="DO251" s="186" t="e">
        <f t="shared" si="1012"/>
        <v>#VALUE!</v>
      </c>
      <c r="DP251" s="186" t="e">
        <f t="shared" si="1012"/>
        <v>#VALUE!</v>
      </c>
      <c r="DQ251" s="186" t="e">
        <f t="shared" si="1012"/>
        <v>#VALUE!</v>
      </c>
      <c r="DR251" s="186" t="e">
        <f t="shared" si="1012"/>
        <v>#VALUE!</v>
      </c>
      <c r="DS251" s="187" t="e">
        <f t="shared" si="1012"/>
        <v>#VALUE!</v>
      </c>
      <c r="DT251" s="185" t="e">
        <f t="shared" si="11"/>
        <v>#VALUE!</v>
      </c>
      <c r="DU251" s="189" t="e">
        <f t="shared" si="12"/>
        <v>#VALUE!</v>
      </c>
      <c r="DV251" s="133" t="e">
        <f>CZ251*'Ores &amp; Ingots'!$C$3+DA251*'Ores &amp; Ingots'!$C$4+DB251*'Ores &amp; Ingots'!$C$5+DC251*'Ores &amp; Ingots'!$C$6+DD251*'Ores &amp; Ingots'!$C$7+DE251*'Ores &amp; Ingots'!$C$8+DF251*'Ores &amp; Ingots'!$C$9+DG251*'Ores &amp; Ingots'!$C$10+DH251*'Ores &amp; Ingots'!$C$11+DI251*'Ores &amp; Ingots'!$C$12</f>
        <v>#VALUE!</v>
      </c>
      <c r="DW251" s="133" t="e">
        <f>DJ251*'Ores &amp; Ingots'!$B$3+DK251*'Ores &amp; Ingots'!$B$4+DL251*'Ores &amp; Ingots'!$B$5+DM251*'Ores &amp; Ingots'!$B$6+DN251*'Ores &amp; Ingots'!$B$7+DO251*'Ores &amp; Ingots'!$B$8+DP251*'Ores &amp; Ingots'!$B$9+DQ251*'Ores &amp; Ingots'!$B$10+DR251*'Ores &amp; Ingots'!$B$11+DS251*'Ores &amp; Ingots'!$B$12</f>
        <v>#VALUE!</v>
      </c>
      <c r="DX251" s="189" t="e">
        <f>CZ251*Refining!$G$3+DA251*Refining!$G$4+DB251*Refining!$G$5+DC251*Refining!$G$6+DD251*Refining!$G$7+DE251*Refining!$G$8+DF251*Refining!$G$9+DG251*Refining!$G$10+DH251*Refining!$G$11+DI251*Refining!$G$12</f>
        <v>#VALUE!</v>
      </c>
      <c r="DY251" s="189" t="e">
        <f t="shared" si="13"/>
        <v>#VALUE!</v>
      </c>
      <c r="DZ251" s="192" t="e">
        <f t="shared" si="14"/>
        <v>#VALUE!</v>
      </c>
      <c r="EA251" s="185" t="e">
        <f t="shared" si="15"/>
        <v>#VALUE!</v>
      </c>
      <c r="EB251" s="194" t="e">
        <f t="shared" ref="EB251:EC251" si="1013">EA251/60</f>
        <v>#VALUE!</v>
      </c>
      <c r="EC251" s="194" t="e">
        <f t="shared" si="1013"/>
        <v>#VALUE!</v>
      </c>
      <c r="ED251" s="185" t="e">
        <f t="shared" si="17"/>
        <v>#VALUE!</v>
      </c>
      <c r="EE251" s="194" t="e">
        <f t="shared" ref="EE251:EF251" si="1014">ED251/1000</f>
        <v>#VALUE!</v>
      </c>
      <c r="EF251" s="196" t="e">
        <f t="shared" si="1014"/>
        <v>#VALUE!</v>
      </c>
      <c r="EG251" s="130" t="e">
        <f t="shared" si="19"/>
        <v>#VALUE!</v>
      </c>
      <c r="EH251" s="132" t="e">
        <f t="shared" si="20"/>
        <v>#VALUE!</v>
      </c>
      <c r="EI251" s="133" t="s">
        <v>28</v>
      </c>
    </row>
    <row r="252" spans="1:139" ht="12.75" hidden="1" x14ac:dyDescent="0.2">
      <c r="A252" s="864"/>
      <c r="B252" s="135" t="s">
        <v>405</v>
      </c>
      <c r="C252" s="137" t="s">
        <v>155</v>
      </c>
      <c r="D252" s="137">
        <v>1</v>
      </c>
      <c r="E252" s="137">
        <v>1</v>
      </c>
      <c r="F252" s="137">
        <v>1</v>
      </c>
      <c r="G252" s="139">
        <f t="shared" si="0"/>
        <v>0.125</v>
      </c>
      <c r="H252" s="140">
        <v>3</v>
      </c>
      <c r="I252" s="140">
        <v>7.5</v>
      </c>
      <c r="J252" s="140">
        <f>H252/Main!$D$9</f>
        <v>0.6</v>
      </c>
      <c r="K252" s="140">
        <f>I252/Main!$D$10</f>
        <v>3.75</v>
      </c>
      <c r="L252" s="140">
        <f t="shared" si="1"/>
        <v>6.25</v>
      </c>
      <c r="M252" s="140">
        <v>0.32</v>
      </c>
      <c r="N252" s="143"/>
      <c r="O252" s="143"/>
      <c r="P252" s="143"/>
      <c r="Q252" s="145"/>
      <c r="R252" s="143"/>
      <c r="S252" s="146"/>
      <c r="T252" s="146"/>
      <c r="U252" s="143"/>
      <c r="V252" s="143"/>
      <c r="W252" s="146"/>
      <c r="X252" s="146"/>
      <c r="Y252" s="143"/>
      <c r="Z252" s="143"/>
      <c r="AA252" s="143"/>
      <c r="AB252" s="143"/>
      <c r="AC252" s="362"/>
      <c r="AD252" s="167">
        <v>1</v>
      </c>
      <c r="AE252" s="133">
        <v>0</v>
      </c>
      <c r="AF252" s="133">
        <v>0</v>
      </c>
      <c r="AG252" s="133">
        <v>0</v>
      </c>
      <c r="AH252" s="133">
        <v>0</v>
      </c>
      <c r="AI252" s="133">
        <v>0</v>
      </c>
      <c r="AJ252" s="133">
        <v>0</v>
      </c>
      <c r="AK252" s="133">
        <v>0</v>
      </c>
      <c r="AL252" s="133">
        <v>0</v>
      </c>
      <c r="AM252" s="133">
        <v>0</v>
      </c>
      <c r="AN252" s="133">
        <v>0</v>
      </c>
      <c r="AO252" s="133">
        <v>0</v>
      </c>
      <c r="AP252" s="133">
        <v>0</v>
      </c>
      <c r="AQ252" s="133">
        <v>0</v>
      </c>
      <c r="AR252" s="133">
        <v>0</v>
      </c>
      <c r="AS252" s="133">
        <v>0</v>
      </c>
      <c r="AT252" s="133">
        <v>0</v>
      </c>
      <c r="AU252" s="133">
        <v>0</v>
      </c>
      <c r="AV252" s="133">
        <v>0</v>
      </c>
      <c r="AW252" s="133">
        <v>0</v>
      </c>
      <c r="AX252" s="133">
        <v>0</v>
      </c>
      <c r="AY252" s="406">
        <f t="shared" ref="AY252:BS252" si="1015">IF(AD252 = 0, "", AD252)</f>
        <v>1</v>
      </c>
      <c r="AZ252" s="137" t="str">
        <f t="shared" si="1015"/>
        <v/>
      </c>
      <c r="BA252" s="137" t="str">
        <f t="shared" si="1015"/>
        <v/>
      </c>
      <c r="BB252" s="137" t="str">
        <f t="shared" si="1015"/>
        <v/>
      </c>
      <c r="BC252" s="137" t="str">
        <f t="shared" si="1015"/>
        <v/>
      </c>
      <c r="BD252" s="137" t="str">
        <f t="shared" si="1015"/>
        <v/>
      </c>
      <c r="BE252" s="137" t="str">
        <f t="shared" si="1015"/>
        <v/>
      </c>
      <c r="BF252" s="137" t="str">
        <f t="shared" si="1015"/>
        <v/>
      </c>
      <c r="BG252" s="137" t="str">
        <f t="shared" si="1015"/>
        <v/>
      </c>
      <c r="BH252" s="137" t="str">
        <f t="shared" si="1015"/>
        <v/>
      </c>
      <c r="BI252" s="137" t="str">
        <f t="shared" si="1015"/>
        <v/>
      </c>
      <c r="BJ252" s="137" t="str">
        <f t="shared" si="1015"/>
        <v/>
      </c>
      <c r="BK252" s="137" t="str">
        <f t="shared" si="1015"/>
        <v/>
      </c>
      <c r="BL252" s="137" t="str">
        <f t="shared" si="1015"/>
        <v/>
      </c>
      <c r="BM252" s="137" t="str">
        <f t="shared" si="1015"/>
        <v/>
      </c>
      <c r="BN252" s="137" t="str">
        <f t="shared" si="1015"/>
        <v/>
      </c>
      <c r="BO252" s="137" t="str">
        <f t="shared" si="1015"/>
        <v/>
      </c>
      <c r="BP252" s="137" t="str">
        <f t="shared" si="1015"/>
        <v/>
      </c>
      <c r="BQ252" s="137" t="str">
        <f t="shared" si="1015"/>
        <v/>
      </c>
      <c r="BR252" s="137" t="str">
        <f t="shared" si="1015"/>
        <v/>
      </c>
      <c r="BS252" s="169" t="str">
        <f t="shared" si="1015"/>
        <v/>
      </c>
      <c r="BT252" s="174" t="e">
        <f>$AY252*Assembly!Z$4+$AZ252*Assembly!Z$5+$BA252*Assembly!Z$6+$BB252*Assembly!Z$7+$BC252*Assembly!Z$8+$BD252*Assembly!Z$9+$BE252*Assembly!Z$10+$BF252*Assembly!Z$11+$BG252*Assembly!Z$12+$BH252*Assembly!Z$13+$BI252*Assembly!Z$14+$BJ252*Assembly!Z$15+$BK252*Assembly!Z$16+$BL252*Assembly!Z$17+$BM252*Assembly!Z$18+$BN252*Assembly!Z$19+$BO252*Assembly!Z$20+$BP252*Assembly!Z$21+$BQ252*Assembly!Z$22+$BR252*Assembly!Z$23+$BS252*Assembly!Z$24</f>
        <v>#VALUE!</v>
      </c>
      <c r="BU252" s="133" t="e">
        <f t="shared" si="3"/>
        <v>#VALUE!</v>
      </c>
      <c r="BV252" s="133"/>
      <c r="BW252" s="133" t="e">
        <f>$AY252*Assembly!AD$4+$AZ252*Assembly!AD$5+$BA252*Assembly!AD$6+$BB252*Assembly!AD$7+$BC252*Assembly!AD$8+$BD252*Assembly!AD$9+$BE252*Assembly!AD$10+$BF252*Assembly!AD$11+$BG252*Assembly!AD$12+$BH252*Assembly!AD$13+$BI252*Assembly!AD$14+$BJ252*Assembly!AD$15+$BK252*Assembly!AD$16+$BL252*Assembly!AD$17+$BM252*Assembly!AD$18+$BN252*Assembly!AD$19+$BO252*Assembly!AD$20+$BP252*Assembly!AD$21+$BQ252*Assembly!AD$22+$BR252*Assembly!AD$23+$BS252*Assembly!AD$24</f>
        <v>#VALUE!</v>
      </c>
      <c r="BX252" s="177" t="e">
        <f t="shared" si="4"/>
        <v>#VALUE!</v>
      </c>
      <c r="BY252" s="178" t="e">
        <f t="shared" si="5"/>
        <v>#VALUE!</v>
      </c>
      <c r="BZ252" s="179" t="e">
        <f t="shared" si="6"/>
        <v>#VALUE!</v>
      </c>
      <c r="CA252" s="178" t="e">
        <f t="shared" si="7"/>
        <v>#VALUE!</v>
      </c>
      <c r="CB252" s="133" t="e">
        <f>$AY252*Assembly!Y$4+$AZ252*Assembly!Y$5+$BA252*Assembly!Y$6+$BB252*Assembly!Y$7+$BC252*Assembly!Y$8+$BD252*Assembly!Y$9+$BE252*Assembly!Y$10+$BF252*Assembly!Y$11+$BG252*Assembly!Y$12+$BH252*Assembly!Y$13+$BI252*Assembly!Y$14+$BJ252*Assembly!Y$15+$BK252*Assembly!Y$16+$BL252*Assembly!Y$17+$BM252*Assembly!Y$18+$BN252*Assembly!Y$19+$BO252*Assembly!Y$20+$BP252*Assembly!Y$21+$BQ252*Assembly!Y$22+$BR252*Assembly!Y$23+$BS252*Assembly!Y$24</f>
        <v>#VALUE!</v>
      </c>
      <c r="CC252" s="133" t="e">
        <f t="shared" si="8"/>
        <v>#VALUE!</v>
      </c>
      <c r="CD252" s="130" t="e">
        <f t="shared" si="9"/>
        <v>#VALUE!</v>
      </c>
      <c r="CE252" s="183" t="e">
        <f>$AY252*Assembly!AC$4+$AZ252*Assembly!AC$5+$BA252*Assembly!AC$6+$BB252*Assembly!AC$7+$BC252*Assembly!AC$8+$BD252*Assembly!AC$9+$BE252*Assembly!AC$10+$BF252*Assembly!AC$11+$BG252*Assembly!AC$12+$BH252*Assembly!AC$13+$BI252*Assembly!AC$14+$BJ252*Assembly!AC$15+$BK252*Assembly!AC$16+$BL252*Assembly!AC$17+$BM252*Assembly!AC$18+$BN252*Assembly!AC$19+$BO252*Assembly!AC$20+$BP252*Assembly!AC$21+$BQ252*Assembly!AC$22+$BR252*Assembly!AC$23+$BS252*Assembly!AC$24</f>
        <v>#VALUE!</v>
      </c>
      <c r="CF252" s="145" t="e">
        <f>$AY252*Assembly!M$4+$AZ252*Assembly!M$5+$BA252*Assembly!M$6+$BB252*Assembly!M$7+$BC252*Assembly!M$8+$BD252*Assembly!M$9+$BE252*Assembly!M$10+$BF252*Assembly!M$11+$BG252*Assembly!M$12+$BH252*Assembly!M$13+$BI252*Assembly!M$14+$BJ252*Assembly!M$15+$BK252*Assembly!M$16+$BL252*Assembly!M$17+$BM252*Assembly!M$18+$BN252*Assembly!M$19+$BO252*Assembly!M$20+$BP252*Assembly!M$21+$BQ252*Assembly!M$22+$BR252*Assembly!M$23+$BS252*Assembly!M$24</f>
        <v>#VALUE!</v>
      </c>
      <c r="CG252" s="145" t="e">
        <f>$AY252*Assembly!N$4+$AZ252*Assembly!N$5+$BA252*Assembly!N$6+$BB252*Assembly!N$7+$BC252*Assembly!N$8+$BD252*Assembly!N$9+$BE252*Assembly!N$10+$BF252*Assembly!N$11+$BG252*Assembly!N$12+$BH252*Assembly!N$13+$BI252*Assembly!N$14+$BJ252*Assembly!N$15+$BK252*Assembly!N$16+$BL252*Assembly!N$17+$BM252*Assembly!N$18+$BN252*Assembly!N$19+$BO252*Assembly!N$20+$BP252*Assembly!N$21+$BQ252*Assembly!N$22+$BR252*Assembly!N$23+$BS252*Assembly!N$24</f>
        <v>#VALUE!</v>
      </c>
      <c r="CH252" s="145" t="e">
        <f>$AY252*Assembly!O$4+$AZ252*Assembly!O$5+$BA252*Assembly!O$6+$BB252*Assembly!O$7+$BC252*Assembly!O$8+$BD252*Assembly!O$9+$BE252*Assembly!O$10+$BF252*Assembly!O$11+$BG252*Assembly!O$12+$BH252*Assembly!O$13+$BI252*Assembly!O$14+$BJ252*Assembly!O$15+$BK252*Assembly!O$16+$BL252*Assembly!O$17+$BM252*Assembly!O$18+$BN252*Assembly!O$19+$BO252*Assembly!O$20+$BP252*Assembly!O$21+$BQ252*Assembly!O$22+$BR252*Assembly!O$23+$BS252*Assembly!O$24</f>
        <v>#VALUE!</v>
      </c>
      <c r="CI252" s="140" t="e">
        <f>$AY252*Assembly!P$4+$AZ252*Assembly!P$5+$BA252*Assembly!P$6+$BB252*Assembly!P$7+$BC252*Assembly!P$8+$BD252*Assembly!P$9+$BE252*Assembly!P$10+$BF252*Assembly!P$11+$BG252*Assembly!P$12+$BH252*Assembly!P$13+$BI252*Assembly!P$14+$BJ252*Assembly!P$15+$BK252*Assembly!P$16+$BL252*Assembly!P$17+$BM252*Assembly!P$18+$BN252*Assembly!P$19+$BO252*Assembly!P$20+$BP252*Assembly!P$21+$BQ252*Assembly!P$22+$BR252*Assembly!P$23+$BS252*Assembly!P$24</f>
        <v>#VALUE!</v>
      </c>
      <c r="CJ252" s="140" t="e">
        <f>$AY252*Assembly!Q$4+$AZ252*Assembly!Q$5+$BA252*Assembly!Q$6+$BB252*Assembly!Q$7+$BC252*Assembly!Q$8+$BD252*Assembly!Q$9+$BE252*Assembly!Q$10+$BF252*Assembly!Q$11+$BG252*Assembly!Q$12+$BH252*Assembly!Q$13+$BI252*Assembly!Q$14+$BJ252*Assembly!Q$15+$BK252*Assembly!Q$16+$BL252*Assembly!Q$17+$BM252*Assembly!Q$18+$BN252*Assembly!Q$19+$BO252*Assembly!Q$20+$BP252*Assembly!Q$21+$BQ252*Assembly!Q$22+$BR252*Assembly!Q$23+$BS252*Assembly!Q$24</f>
        <v>#VALUE!</v>
      </c>
      <c r="CK252" s="145" t="e">
        <f>$AY252*Assembly!R$4+$AZ252*Assembly!R$5+$BA252*Assembly!R$6+$BB252*Assembly!R$7+$BC252*Assembly!R$8+$BD252*Assembly!R$9+$BE252*Assembly!R$10+$BF252*Assembly!R$11+$BG252*Assembly!R$12+$BH252*Assembly!R$13+$BI252*Assembly!R$14+$BJ252*Assembly!R$15+$BK252*Assembly!R$16+$BL252*Assembly!R$17+$BM252*Assembly!R$18+$BN252*Assembly!R$19+$BO252*Assembly!R$20+$BP252*Assembly!R$21+$BQ252*Assembly!R$22+$BR252*Assembly!R$23+$BS252*Assembly!R$24</f>
        <v>#VALUE!</v>
      </c>
      <c r="CL252" s="140" t="e">
        <f>$AY252*Assembly!S$4+$AZ252*Assembly!S$5+$BA252*Assembly!S$6+$BB252*Assembly!S$7+$BC252*Assembly!S$8+$BD252*Assembly!S$9+$BE252*Assembly!S$10+$BF252*Assembly!S$11+$BG252*Assembly!S$12+$BH252*Assembly!S$13+$BI252*Assembly!S$14+$BJ252*Assembly!S$15+$BK252*Assembly!S$16+$BL252*Assembly!S$17+$BM252*Assembly!S$18+$BN252*Assembly!S$19+$BO252*Assembly!S$20+$BP252*Assembly!S$21+$BQ252*Assembly!S$22+$BR252*Assembly!S$23+$BS252*Assembly!S$24</f>
        <v>#VALUE!</v>
      </c>
      <c r="CM252" s="140" t="e">
        <f>$AY252*Assembly!T$4+$AZ252*Assembly!T$5+$BA252*Assembly!T$6+$BB252*Assembly!T$7+$BC252*Assembly!T$8+$BD252*Assembly!T$9+$BE252*Assembly!T$10+$BF252*Assembly!T$11+$BG252*Assembly!T$12+$BH252*Assembly!T$13+$BI252*Assembly!T$14+$BJ252*Assembly!T$15+$BK252*Assembly!T$16+$BL252*Assembly!T$17+$BM252*Assembly!T$18+$BN252*Assembly!T$19+$BO252*Assembly!T$20+$BP252*Assembly!T$21+$BQ252*Assembly!T$22+$BR252*Assembly!T$23+$BS252*Assembly!T$24</f>
        <v>#VALUE!</v>
      </c>
      <c r="CN252" s="140" t="e">
        <f>$AY252*Assembly!U$4+$AZ252*Assembly!U$5+$BA252*Assembly!U$6+$BB252*Assembly!U$7+$BC252*Assembly!U$8+$BD252*Assembly!U$9+$BE252*Assembly!U$10+$BF252*Assembly!U$11+$BG252*Assembly!U$12+$BH252*Assembly!U$13+$BI252*Assembly!U$14+$BJ252*Assembly!U$15+$BK252*Assembly!U$16+$BL252*Assembly!U$17+$BM252*Assembly!U$18+$BN252*Assembly!U$19+$BO252*Assembly!U$20+$BP252*Assembly!U$21+$BQ252*Assembly!U$22+$BR252*Assembly!U$23+$BS252*Assembly!U$24</f>
        <v>#VALUE!</v>
      </c>
      <c r="CO252" s="145" t="e">
        <f>$AY252*Assembly!V$4+$AZ252*Assembly!V$5+$BA252*Assembly!V$6+$BB252*Assembly!V$7+$BC252*Assembly!V$8+$BD252*Assembly!V$9+$BE252*Assembly!V$10+$BF252*Assembly!V$11+$BG252*Assembly!V$12+$BH252*Assembly!V$13+$BI252*Assembly!V$14+$BJ252*Assembly!V$15+$BK252*Assembly!V$16+$BL252*Assembly!V$17+$BM252*Assembly!V$18+$BN252*Assembly!V$19+$BO252*Assembly!V$20+$BP252*Assembly!V$21+$BQ252*Assembly!V$22+$BR252*Assembly!V$23+$BS252*Assembly!V$24</f>
        <v>#VALUE!</v>
      </c>
      <c r="CP252" s="145" t="e">
        <f>CF252*Refining!$F$3</f>
        <v>#VALUE!</v>
      </c>
      <c r="CQ252" s="145" t="e">
        <f>CG252*Refining!$F$4</f>
        <v>#VALUE!</v>
      </c>
      <c r="CR252" s="145" t="e">
        <f>CH252*Refining!$F$5</f>
        <v>#VALUE!</v>
      </c>
      <c r="CS252" s="145" t="e">
        <f>CI252*Refining!$F$6</f>
        <v>#VALUE!</v>
      </c>
      <c r="CT252" s="145" t="e">
        <f>CJ252*Refining!$F$7</f>
        <v>#VALUE!</v>
      </c>
      <c r="CU252" s="145" t="e">
        <f>CK252*Refining!$F$8</f>
        <v>#VALUE!</v>
      </c>
      <c r="CV252" s="145" t="e">
        <f>CL252*Refining!$F$9</f>
        <v>#VALUE!</v>
      </c>
      <c r="CW252" s="145" t="e">
        <f>CM252*Refining!$F$10</f>
        <v>#VALUE!</v>
      </c>
      <c r="CX252" s="145" t="e">
        <f>CN252*Refining!$F$11</f>
        <v>#VALUE!</v>
      </c>
      <c r="CY252" s="145" t="e">
        <f>CO252*Refining!$F$12</f>
        <v>#VALUE!</v>
      </c>
      <c r="CZ252" s="185" t="e">
        <f t="shared" ref="CZ252:DS252" si="1016">IF(CF252 = 0, "", CF252)</f>
        <v>#VALUE!</v>
      </c>
      <c r="DA252" s="186" t="e">
        <f t="shared" si="1016"/>
        <v>#VALUE!</v>
      </c>
      <c r="DB252" s="186" t="e">
        <f t="shared" si="1016"/>
        <v>#VALUE!</v>
      </c>
      <c r="DC252" s="186" t="e">
        <f t="shared" si="1016"/>
        <v>#VALUE!</v>
      </c>
      <c r="DD252" s="186" t="e">
        <f t="shared" si="1016"/>
        <v>#VALUE!</v>
      </c>
      <c r="DE252" s="186" t="e">
        <f t="shared" si="1016"/>
        <v>#VALUE!</v>
      </c>
      <c r="DF252" s="186" t="e">
        <f t="shared" si="1016"/>
        <v>#VALUE!</v>
      </c>
      <c r="DG252" s="186" t="e">
        <f t="shared" si="1016"/>
        <v>#VALUE!</v>
      </c>
      <c r="DH252" s="186" t="e">
        <f t="shared" si="1016"/>
        <v>#VALUE!</v>
      </c>
      <c r="DI252" s="187" t="e">
        <f t="shared" si="1016"/>
        <v>#VALUE!</v>
      </c>
      <c r="DJ252" s="185" t="e">
        <f t="shared" si="1016"/>
        <v>#VALUE!</v>
      </c>
      <c r="DK252" s="186" t="e">
        <f t="shared" si="1016"/>
        <v>#VALUE!</v>
      </c>
      <c r="DL252" s="186" t="e">
        <f t="shared" si="1016"/>
        <v>#VALUE!</v>
      </c>
      <c r="DM252" s="186" t="e">
        <f t="shared" si="1016"/>
        <v>#VALUE!</v>
      </c>
      <c r="DN252" s="211" t="e">
        <f t="shared" si="1016"/>
        <v>#VALUE!</v>
      </c>
      <c r="DO252" s="186" t="e">
        <f t="shared" si="1016"/>
        <v>#VALUE!</v>
      </c>
      <c r="DP252" s="186" t="e">
        <f t="shared" si="1016"/>
        <v>#VALUE!</v>
      </c>
      <c r="DQ252" s="186" t="e">
        <f t="shared" si="1016"/>
        <v>#VALUE!</v>
      </c>
      <c r="DR252" s="186" t="e">
        <f t="shared" si="1016"/>
        <v>#VALUE!</v>
      </c>
      <c r="DS252" s="187" t="e">
        <f t="shared" si="1016"/>
        <v>#VALUE!</v>
      </c>
      <c r="DT252" s="185" t="e">
        <f t="shared" si="11"/>
        <v>#VALUE!</v>
      </c>
      <c r="DU252" s="189" t="e">
        <f t="shared" si="12"/>
        <v>#VALUE!</v>
      </c>
      <c r="DV252" s="133" t="e">
        <f>CZ252*'Ores &amp; Ingots'!$C$3+DA252*'Ores &amp; Ingots'!$C$4+DB252*'Ores &amp; Ingots'!$C$5+DC252*'Ores &amp; Ingots'!$C$6+DD252*'Ores &amp; Ingots'!$C$7+DE252*'Ores &amp; Ingots'!$C$8+DF252*'Ores &amp; Ingots'!$C$9+DG252*'Ores &amp; Ingots'!$C$10+DH252*'Ores &amp; Ingots'!$C$11+DI252*'Ores &amp; Ingots'!$C$12</f>
        <v>#VALUE!</v>
      </c>
      <c r="DW252" s="133" t="e">
        <f>DJ252*'Ores &amp; Ingots'!$B$3+DK252*'Ores &amp; Ingots'!$B$4+DL252*'Ores &amp; Ingots'!$B$5+DM252*'Ores &amp; Ingots'!$B$6+DN252*'Ores &amp; Ingots'!$B$7+DO252*'Ores &amp; Ingots'!$B$8+DP252*'Ores &amp; Ingots'!$B$9+DQ252*'Ores &amp; Ingots'!$B$10+DR252*'Ores &amp; Ingots'!$B$11+DS252*'Ores &amp; Ingots'!$B$12</f>
        <v>#VALUE!</v>
      </c>
      <c r="DX252" s="189" t="e">
        <f>CZ252*Refining!$G$3+DA252*Refining!$G$4+DB252*Refining!$G$5+DC252*Refining!$G$6+DD252*Refining!$G$7+DE252*Refining!$G$8+DF252*Refining!$G$9+DG252*Refining!$G$10+DH252*Refining!$G$11+DI252*Refining!$G$12</f>
        <v>#VALUE!</v>
      </c>
      <c r="DY252" s="189" t="e">
        <f t="shared" si="13"/>
        <v>#VALUE!</v>
      </c>
      <c r="DZ252" s="192" t="e">
        <f t="shared" si="14"/>
        <v>#VALUE!</v>
      </c>
      <c r="EA252" s="185" t="e">
        <f t="shared" si="15"/>
        <v>#VALUE!</v>
      </c>
      <c r="EB252" s="194" t="e">
        <f t="shared" ref="EB252:EC252" si="1017">EA252/60</f>
        <v>#VALUE!</v>
      </c>
      <c r="EC252" s="194" t="e">
        <f t="shared" si="1017"/>
        <v>#VALUE!</v>
      </c>
      <c r="ED252" s="185" t="e">
        <f t="shared" si="17"/>
        <v>#VALUE!</v>
      </c>
      <c r="EE252" s="194" t="e">
        <f t="shared" ref="EE252:EF252" si="1018">ED252/1000</f>
        <v>#VALUE!</v>
      </c>
      <c r="EF252" s="196" t="e">
        <f t="shared" si="1018"/>
        <v>#VALUE!</v>
      </c>
      <c r="EG252" s="130" t="e">
        <f t="shared" si="19"/>
        <v>#VALUE!</v>
      </c>
      <c r="EH252" s="132" t="e">
        <f t="shared" si="20"/>
        <v>#VALUE!</v>
      </c>
      <c r="EI252" s="133" t="s">
        <v>28</v>
      </c>
    </row>
    <row r="253" spans="1:139" ht="12.75" hidden="1" x14ac:dyDescent="0.2">
      <c r="A253" s="864"/>
      <c r="B253" s="135" t="s">
        <v>438</v>
      </c>
      <c r="C253" s="137" t="s">
        <v>155</v>
      </c>
      <c r="D253" s="137">
        <v>1</v>
      </c>
      <c r="E253" s="137">
        <v>1</v>
      </c>
      <c r="F253" s="137">
        <v>1</v>
      </c>
      <c r="G253" s="139">
        <f t="shared" si="0"/>
        <v>0.125</v>
      </c>
      <c r="H253" s="140">
        <v>3</v>
      </c>
      <c r="I253" s="140">
        <v>7.5</v>
      </c>
      <c r="J253" s="140">
        <f>H253/Main!$D$9</f>
        <v>0.6</v>
      </c>
      <c r="K253" s="140">
        <f>I253/Main!$D$10</f>
        <v>3.75</v>
      </c>
      <c r="L253" s="140">
        <f t="shared" si="1"/>
        <v>6.25</v>
      </c>
      <c r="M253" s="140">
        <v>0.32</v>
      </c>
      <c r="N253" s="143"/>
      <c r="O253" s="143"/>
      <c r="P253" s="143"/>
      <c r="Q253" s="145"/>
      <c r="R253" s="143"/>
      <c r="S253" s="146"/>
      <c r="T253" s="146"/>
      <c r="U253" s="143"/>
      <c r="V253" s="143"/>
      <c r="W253" s="146"/>
      <c r="X253" s="146"/>
      <c r="Y253" s="143"/>
      <c r="Z253" s="143"/>
      <c r="AA253" s="143"/>
      <c r="AB253" s="143"/>
      <c r="AC253" s="362"/>
      <c r="AD253" s="167">
        <v>1</v>
      </c>
      <c r="AE253" s="133">
        <v>0</v>
      </c>
      <c r="AF253" s="133">
        <v>0</v>
      </c>
      <c r="AG253" s="133">
        <v>0</v>
      </c>
      <c r="AH253" s="133">
        <v>0</v>
      </c>
      <c r="AI253" s="133">
        <v>0</v>
      </c>
      <c r="AJ253" s="133">
        <v>0</v>
      </c>
      <c r="AK253" s="133">
        <v>0</v>
      </c>
      <c r="AL253" s="133">
        <v>0</v>
      </c>
      <c r="AM253" s="133">
        <v>0</v>
      </c>
      <c r="AN253" s="133">
        <v>0</v>
      </c>
      <c r="AO253" s="133">
        <v>0</v>
      </c>
      <c r="AP253" s="133">
        <v>0</v>
      </c>
      <c r="AQ253" s="133">
        <v>0</v>
      </c>
      <c r="AR253" s="133">
        <v>0</v>
      </c>
      <c r="AS253" s="133">
        <v>0</v>
      </c>
      <c r="AT253" s="133">
        <v>0</v>
      </c>
      <c r="AU253" s="133">
        <v>0</v>
      </c>
      <c r="AV253" s="133">
        <v>0</v>
      </c>
      <c r="AW253" s="133">
        <v>0</v>
      </c>
      <c r="AX253" s="133">
        <v>0</v>
      </c>
      <c r="AY253" s="406">
        <f t="shared" ref="AY253:BS253" si="1019">IF(AD253 = 0, "", AD253)</f>
        <v>1</v>
      </c>
      <c r="AZ253" s="137" t="str">
        <f t="shared" si="1019"/>
        <v/>
      </c>
      <c r="BA253" s="137" t="str">
        <f t="shared" si="1019"/>
        <v/>
      </c>
      <c r="BB253" s="137" t="str">
        <f t="shared" si="1019"/>
        <v/>
      </c>
      <c r="BC253" s="137" t="str">
        <f t="shared" si="1019"/>
        <v/>
      </c>
      <c r="BD253" s="137" t="str">
        <f t="shared" si="1019"/>
        <v/>
      </c>
      <c r="BE253" s="137" t="str">
        <f t="shared" si="1019"/>
        <v/>
      </c>
      <c r="BF253" s="137" t="str">
        <f t="shared" si="1019"/>
        <v/>
      </c>
      <c r="BG253" s="137" t="str">
        <f t="shared" si="1019"/>
        <v/>
      </c>
      <c r="BH253" s="137" t="str">
        <f t="shared" si="1019"/>
        <v/>
      </c>
      <c r="BI253" s="137" t="str">
        <f t="shared" si="1019"/>
        <v/>
      </c>
      <c r="BJ253" s="137" t="str">
        <f t="shared" si="1019"/>
        <v/>
      </c>
      <c r="BK253" s="137" t="str">
        <f t="shared" si="1019"/>
        <v/>
      </c>
      <c r="BL253" s="137" t="str">
        <f t="shared" si="1019"/>
        <v/>
      </c>
      <c r="BM253" s="137" t="str">
        <f t="shared" si="1019"/>
        <v/>
      </c>
      <c r="BN253" s="137" t="str">
        <f t="shared" si="1019"/>
        <v/>
      </c>
      <c r="BO253" s="137" t="str">
        <f t="shared" si="1019"/>
        <v/>
      </c>
      <c r="BP253" s="137" t="str">
        <f t="shared" si="1019"/>
        <v/>
      </c>
      <c r="BQ253" s="137" t="str">
        <f t="shared" si="1019"/>
        <v/>
      </c>
      <c r="BR253" s="137" t="str">
        <f t="shared" si="1019"/>
        <v/>
      </c>
      <c r="BS253" s="169" t="str">
        <f t="shared" si="1019"/>
        <v/>
      </c>
      <c r="BT253" s="174" t="e">
        <f>$AY253*Assembly!Z$4+$AZ253*Assembly!Z$5+$BA253*Assembly!Z$6+$BB253*Assembly!Z$7+$BC253*Assembly!Z$8+$BD253*Assembly!Z$9+$BE253*Assembly!Z$10+$BF253*Assembly!Z$11+$BG253*Assembly!Z$12+$BH253*Assembly!Z$13+$BI253*Assembly!Z$14+$BJ253*Assembly!Z$15+$BK253*Assembly!Z$16+$BL253*Assembly!Z$17+$BM253*Assembly!Z$18+$BN253*Assembly!Z$19+$BO253*Assembly!Z$20+$BP253*Assembly!Z$21+$BQ253*Assembly!Z$22+$BR253*Assembly!Z$23+$BS253*Assembly!Z$24</f>
        <v>#VALUE!</v>
      </c>
      <c r="BU253" s="133" t="e">
        <f t="shared" si="3"/>
        <v>#VALUE!</v>
      </c>
      <c r="BV253" s="133"/>
      <c r="BW253" s="133" t="e">
        <f>$AY253*Assembly!AD$4+$AZ253*Assembly!AD$5+$BA253*Assembly!AD$6+$BB253*Assembly!AD$7+$BC253*Assembly!AD$8+$BD253*Assembly!AD$9+$BE253*Assembly!AD$10+$BF253*Assembly!AD$11+$BG253*Assembly!AD$12+$BH253*Assembly!AD$13+$BI253*Assembly!AD$14+$BJ253*Assembly!AD$15+$BK253*Assembly!AD$16+$BL253*Assembly!AD$17+$BM253*Assembly!AD$18+$BN253*Assembly!AD$19+$BO253*Assembly!AD$20+$BP253*Assembly!AD$21+$BQ253*Assembly!AD$22+$BR253*Assembly!AD$23+$BS253*Assembly!AD$24</f>
        <v>#VALUE!</v>
      </c>
      <c r="BX253" s="177" t="e">
        <f t="shared" si="4"/>
        <v>#VALUE!</v>
      </c>
      <c r="BY253" s="178" t="e">
        <f t="shared" si="5"/>
        <v>#VALUE!</v>
      </c>
      <c r="BZ253" s="179" t="e">
        <f t="shared" si="6"/>
        <v>#VALUE!</v>
      </c>
      <c r="CA253" s="178" t="e">
        <f t="shared" si="7"/>
        <v>#VALUE!</v>
      </c>
      <c r="CB253" s="133" t="e">
        <f>$AY253*Assembly!Y$4+$AZ253*Assembly!Y$5+$BA253*Assembly!Y$6+$BB253*Assembly!Y$7+$BC253*Assembly!Y$8+$BD253*Assembly!Y$9+$BE253*Assembly!Y$10+$BF253*Assembly!Y$11+$BG253*Assembly!Y$12+$BH253*Assembly!Y$13+$BI253*Assembly!Y$14+$BJ253*Assembly!Y$15+$BK253*Assembly!Y$16+$BL253*Assembly!Y$17+$BM253*Assembly!Y$18+$BN253*Assembly!Y$19+$BO253*Assembly!Y$20+$BP253*Assembly!Y$21+$BQ253*Assembly!Y$22+$BR253*Assembly!Y$23+$BS253*Assembly!Y$24</f>
        <v>#VALUE!</v>
      </c>
      <c r="CC253" s="133" t="e">
        <f t="shared" si="8"/>
        <v>#VALUE!</v>
      </c>
      <c r="CD253" s="130" t="e">
        <f t="shared" si="9"/>
        <v>#VALUE!</v>
      </c>
      <c r="CE253" s="183" t="e">
        <f>$AY253*Assembly!AC$4+$AZ253*Assembly!AC$5+$BA253*Assembly!AC$6+$BB253*Assembly!AC$7+$BC253*Assembly!AC$8+$BD253*Assembly!AC$9+$BE253*Assembly!AC$10+$BF253*Assembly!AC$11+$BG253*Assembly!AC$12+$BH253*Assembly!AC$13+$BI253*Assembly!AC$14+$BJ253*Assembly!AC$15+$BK253*Assembly!AC$16+$BL253*Assembly!AC$17+$BM253*Assembly!AC$18+$BN253*Assembly!AC$19+$BO253*Assembly!AC$20+$BP253*Assembly!AC$21+$BQ253*Assembly!AC$22+$BR253*Assembly!AC$23+$BS253*Assembly!AC$24</f>
        <v>#VALUE!</v>
      </c>
      <c r="CF253" s="145" t="e">
        <f>$AY253*Assembly!M$4+$AZ253*Assembly!M$5+$BA253*Assembly!M$6+$BB253*Assembly!M$7+$BC253*Assembly!M$8+$BD253*Assembly!M$9+$BE253*Assembly!M$10+$BF253*Assembly!M$11+$BG253*Assembly!M$12+$BH253*Assembly!M$13+$BI253*Assembly!M$14+$BJ253*Assembly!M$15+$BK253*Assembly!M$16+$BL253*Assembly!M$17+$BM253*Assembly!M$18+$BN253*Assembly!M$19+$BO253*Assembly!M$20+$BP253*Assembly!M$21+$BQ253*Assembly!M$22+$BR253*Assembly!M$23+$BS253*Assembly!M$24</f>
        <v>#VALUE!</v>
      </c>
      <c r="CG253" s="145" t="e">
        <f>$AY253*Assembly!N$4+$AZ253*Assembly!N$5+$BA253*Assembly!N$6+$BB253*Assembly!N$7+$BC253*Assembly!N$8+$BD253*Assembly!N$9+$BE253*Assembly!N$10+$BF253*Assembly!N$11+$BG253*Assembly!N$12+$BH253*Assembly!N$13+$BI253*Assembly!N$14+$BJ253*Assembly!N$15+$BK253*Assembly!N$16+$BL253*Assembly!N$17+$BM253*Assembly!N$18+$BN253*Assembly!N$19+$BO253*Assembly!N$20+$BP253*Assembly!N$21+$BQ253*Assembly!N$22+$BR253*Assembly!N$23+$BS253*Assembly!N$24</f>
        <v>#VALUE!</v>
      </c>
      <c r="CH253" s="145" t="e">
        <f>$AY253*Assembly!O$4+$AZ253*Assembly!O$5+$BA253*Assembly!O$6+$BB253*Assembly!O$7+$BC253*Assembly!O$8+$BD253*Assembly!O$9+$BE253*Assembly!O$10+$BF253*Assembly!O$11+$BG253*Assembly!O$12+$BH253*Assembly!O$13+$BI253*Assembly!O$14+$BJ253*Assembly!O$15+$BK253*Assembly!O$16+$BL253*Assembly!O$17+$BM253*Assembly!O$18+$BN253*Assembly!O$19+$BO253*Assembly!O$20+$BP253*Assembly!O$21+$BQ253*Assembly!O$22+$BR253*Assembly!O$23+$BS253*Assembly!O$24</f>
        <v>#VALUE!</v>
      </c>
      <c r="CI253" s="140" t="e">
        <f>$AY253*Assembly!P$4+$AZ253*Assembly!P$5+$BA253*Assembly!P$6+$BB253*Assembly!P$7+$BC253*Assembly!P$8+$BD253*Assembly!P$9+$BE253*Assembly!P$10+$BF253*Assembly!P$11+$BG253*Assembly!P$12+$BH253*Assembly!P$13+$BI253*Assembly!P$14+$BJ253*Assembly!P$15+$BK253*Assembly!P$16+$BL253*Assembly!P$17+$BM253*Assembly!P$18+$BN253*Assembly!P$19+$BO253*Assembly!P$20+$BP253*Assembly!P$21+$BQ253*Assembly!P$22+$BR253*Assembly!P$23+$BS253*Assembly!P$24</f>
        <v>#VALUE!</v>
      </c>
      <c r="CJ253" s="140" t="e">
        <f>$AY253*Assembly!Q$4+$AZ253*Assembly!Q$5+$BA253*Assembly!Q$6+$BB253*Assembly!Q$7+$BC253*Assembly!Q$8+$BD253*Assembly!Q$9+$BE253*Assembly!Q$10+$BF253*Assembly!Q$11+$BG253*Assembly!Q$12+$BH253*Assembly!Q$13+$BI253*Assembly!Q$14+$BJ253*Assembly!Q$15+$BK253*Assembly!Q$16+$BL253*Assembly!Q$17+$BM253*Assembly!Q$18+$BN253*Assembly!Q$19+$BO253*Assembly!Q$20+$BP253*Assembly!Q$21+$BQ253*Assembly!Q$22+$BR253*Assembly!Q$23+$BS253*Assembly!Q$24</f>
        <v>#VALUE!</v>
      </c>
      <c r="CK253" s="145" t="e">
        <f>$AY253*Assembly!R$4+$AZ253*Assembly!R$5+$BA253*Assembly!R$6+$BB253*Assembly!R$7+$BC253*Assembly!R$8+$BD253*Assembly!R$9+$BE253*Assembly!R$10+$BF253*Assembly!R$11+$BG253*Assembly!R$12+$BH253*Assembly!R$13+$BI253*Assembly!R$14+$BJ253*Assembly!R$15+$BK253*Assembly!R$16+$BL253*Assembly!R$17+$BM253*Assembly!R$18+$BN253*Assembly!R$19+$BO253*Assembly!R$20+$BP253*Assembly!R$21+$BQ253*Assembly!R$22+$BR253*Assembly!R$23+$BS253*Assembly!R$24</f>
        <v>#VALUE!</v>
      </c>
      <c r="CL253" s="140" t="e">
        <f>$AY253*Assembly!S$4+$AZ253*Assembly!S$5+$BA253*Assembly!S$6+$BB253*Assembly!S$7+$BC253*Assembly!S$8+$BD253*Assembly!S$9+$BE253*Assembly!S$10+$BF253*Assembly!S$11+$BG253*Assembly!S$12+$BH253*Assembly!S$13+$BI253*Assembly!S$14+$BJ253*Assembly!S$15+$BK253*Assembly!S$16+$BL253*Assembly!S$17+$BM253*Assembly!S$18+$BN253*Assembly!S$19+$BO253*Assembly!S$20+$BP253*Assembly!S$21+$BQ253*Assembly!S$22+$BR253*Assembly!S$23+$BS253*Assembly!S$24</f>
        <v>#VALUE!</v>
      </c>
      <c r="CM253" s="140" t="e">
        <f>$AY253*Assembly!T$4+$AZ253*Assembly!T$5+$BA253*Assembly!T$6+$BB253*Assembly!T$7+$BC253*Assembly!T$8+$BD253*Assembly!T$9+$BE253*Assembly!T$10+$BF253*Assembly!T$11+$BG253*Assembly!T$12+$BH253*Assembly!T$13+$BI253*Assembly!T$14+$BJ253*Assembly!T$15+$BK253*Assembly!T$16+$BL253*Assembly!T$17+$BM253*Assembly!T$18+$BN253*Assembly!T$19+$BO253*Assembly!T$20+$BP253*Assembly!T$21+$BQ253*Assembly!T$22+$BR253*Assembly!T$23+$BS253*Assembly!T$24</f>
        <v>#VALUE!</v>
      </c>
      <c r="CN253" s="140" t="e">
        <f>$AY253*Assembly!U$4+$AZ253*Assembly!U$5+$BA253*Assembly!U$6+$BB253*Assembly!U$7+$BC253*Assembly!U$8+$BD253*Assembly!U$9+$BE253*Assembly!U$10+$BF253*Assembly!U$11+$BG253*Assembly!U$12+$BH253*Assembly!U$13+$BI253*Assembly!U$14+$BJ253*Assembly!U$15+$BK253*Assembly!U$16+$BL253*Assembly!U$17+$BM253*Assembly!U$18+$BN253*Assembly!U$19+$BO253*Assembly!U$20+$BP253*Assembly!U$21+$BQ253*Assembly!U$22+$BR253*Assembly!U$23+$BS253*Assembly!U$24</f>
        <v>#VALUE!</v>
      </c>
      <c r="CO253" s="145" t="e">
        <f>$AY253*Assembly!V$4+$AZ253*Assembly!V$5+$BA253*Assembly!V$6+$BB253*Assembly!V$7+$BC253*Assembly!V$8+$BD253*Assembly!V$9+$BE253*Assembly!V$10+$BF253*Assembly!V$11+$BG253*Assembly!V$12+$BH253*Assembly!V$13+$BI253*Assembly!V$14+$BJ253*Assembly!V$15+$BK253*Assembly!V$16+$BL253*Assembly!V$17+$BM253*Assembly!V$18+$BN253*Assembly!V$19+$BO253*Assembly!V$20+$BP253*Assembly!V$21+$BQ253*Assembly!V$22+$BR253*Assembly!V$23+$BS253*Assembly!V$24</f>
        <v>#VALUE!</v>
      </c>
      <c r="CP253" s="145" t="e">
        <f>CF253*Refining!$F$3</f>
        <v>#VALUE!</v>
      </c>
      <c r="CQ253" s="145" t="e">
        <f>CG253*Refining!$F$4</f>
        <v>#VALUE!</v>
      </c>
      <c r="CR253" s="145" t="e">
        <f>CH253*Refining!$F$5</f>
        <v>#VALUE!</v>
      </c>
      <c r="CS253" s="145" t="e">
        <f>CI253*Refining!$F$6</f>
        <v>#VALUE!</v>
      </c>
      <c r="CT253" s="145" t="e">
        <f>CJ253*Refining!$F$7</f>
        <v>#VALUE!</v>
      </c>
      <c r="CU253" s="145" t="e">
        <f>CK253*Refining!$F$8</f>
        <v>#VALUE!</v>
      </c>
      <c r="CV253" s="145" t="e">
        <f>CL253*Refining!$F$9</f>
        <v>#VALUE!</v>
      </c>
      <c r="CW253" s="145" t="e">
        <f>CM253*Refining!$F$10</f>
        <v>#VALUE!</v>
      </c>
      <c r="CX253" s="145" t="e">
        <f>CN253*Refining!$F$11</f>
        <v>#VALUE!</v>
      </c>
      <c r="CY253" s="145" t="e">
        <f>CO253*Refining!$F$12</f>
        <v>#VALUE!</v>
      </c>
      <c r="CZ253" s="185" t="e">
        <f t="shared" ref="CZ253:DS253" si="1020">IF(CF253 = 0, "", CF253)</f>
        <v>#VALUE!</v>
      </c>
      <c r="DA253" s="186" t="e">
        <f t="shared" si="1020"/>
        <v>#VALUE!</v>
      </c>
      <c r="DB253" s="186" t="e">
        <f t="shared" si="1020"/>
        <v>#VALUE!</v>
      </c>
      <c r="DC253" s="186" t="e">
        <f t="shared" si="1020"/>
        <v>#VALUE!</v>
      </c>
      <c r="DD253" s="186" t="e">
        <f t="shared" si="1020"/>
        <v>#VALUE!</v>
      </c>
      <c r="DE253" s="186" t="e">
        <f t="shared" si="1020"/>
        <v>#VALUE!</v>
      </c>
      <c r="DF253" s="186" t="e">
        <f t="shared" si="1020"/>
        <v>#VALUE!</v>
      </c>
      <c r="DG253" s="186" t="e">
        <f t="shared" si="1020"/>
        <v>#VALUE!</v>
      </c>
      <c r="DH253" s="186" t="e">
        <f t="shared" si="1020"/>
        <v>#VALUE!</v>
      </c>
      <c r="DI253" s="187" t="e">
        <f t="shared" si="1020"/>
        <v>#VALUE!</v>
      </c>
      <c r="DJ253" s="185" t="e">
        <f t="shared" si="1020"/>
        <v>#VALUE!</v>
      </c>
      <c r="DK253" s="186" t="e">
        <f t="shared" si="1020"/>
        <v>#VALUE!</v>
      </c>
      <c r="DL253" s="186" t="e">
        <f t="shared" si="1020"/>
        <v>#VALUE!</v>
      </c>
      <c r="DM253" s="186" t="e">
        <f t="shared" si="1020"/>
        <v>#VALUE!</v>
      </c>
      <c r="DN253" s="211" t="e">
        <f t="shared" si="1020"/>
        <v>#VALUE!</v>
      </c>
      <c r="DO253" s="186" t="e">
        <f t="shared" si="1020"/>
        <v>#VALUE!</v>
      </c>
      <c r="DP253" s="186" t="e">
        <f t="shared" si="1020"/>
        <v>#VALUE!</v>
      </c>
      <c r="DQ253" s="186" t="e">
        <f t="shared" si="1020"/>
        <v>#VALUE!</v>
      </c>
      <c r="DR253" s="186" t="e">
        <f t="shared" si="1020"/>
        <v>#VALUE!</v>
      </c>
      <c r="DS253" s="187" t="e">
        <f t="shared" si="1020"/>
        <v>#VALUE!</v>
      </c>
      <c r="DT253" s="185" t="e">
        <f t="shared" si="11"/>
        <v>#VALUE!</v>
      </c>
      <c r="DU253" s="189" t="e">
        <f t="shared" si="12"/>
        <v>#VALUE!</v>
      </c>
      <c r="DV253" s="133" t="e">
        <f>CZ253*'Ores &amp; Ingots'!$C$3+DA253*'Ores &amp; Ingots'!$C$4+DB253*'Ores &amp; Ingots'!$C$5+DC253*'Ores &amp; Ingots'!$C$6+DD253*'Ores &amp; Ingots'!$C$7+DE253*'Ores &amp; Ingots'!$C$8+DF253*'Ores &amp; Ingots'!$C$9+DG253*'Ores &amp; Ingots'!$C$10+DH253*'Ores &amp; Ingots'!$C$11+DI253*'Ores &amp; Ingots'!$C$12</f>
        <v>#VALUE!</v>
      </c>
      <c r="DW253" s="133" t="e">
        <f>DJ253*'Ores &amp; Ingots'!$B$3+DK253*'Ores &amp; Ingots'!$B$4+DL253*'Ores &amp; Ingots'!$B$5+DM253*'Ores &amp; Ingots'!$B$6+DN253*'Ores &amp; Ingots'!$B$7+DO253*'Ores &amp; Ingots'!$B$8+DP253*'Ores &amp; Ingots'!$B$9+DQ253*'Ores &amp; Ingots'!$B$10+DR253*'Ores &amp; Ingots'!$B$11+DS253*'Ores &amp; Ingots'!$B$12</f>
        <v>#VALUE!</v>
      </c>
      <c r="DX253" s="189" t="e">
        <f>CZ253*Refining!$G$3+DA253*Refining!$G$4+DB253*Refining!$G$5+DC253*Refining!$G$6+DD253*Refining!$G$7+DE253*Refining!$G$8+DF253*Refining!$G$9+DG253*Refining!$G$10+DH253*Refining!$G$11+DI253*Refining!$G$12</f>
        <v>#VALUE!</v>
      </c>
      <c r="DY253" s="189" t="e">
        <f t="shared" si="13"/>
        <v>#VALUE!</v>
      </c>
      <c r="DZ253" s="192" t="e">
        <f t="shared" si="14"/>
        <v>#VALUE!</v>
      </c>
      <c r="EA253" s="185" t="e">
        <f t="shared" si="15"/>
        <v>#VALUE!</v>
      </c>
      <c r="EB253" s="194" t="e">
        <f t="shared" ref="EB253:EC253" si="1021">EA253/60</f>
        <v>#VALUE!</v>
      </c>
      <c r="EC253" s="194" t="e">
        <f t="shared" si="1021"/>
        <v>#VALUE!</v>
      </c>
      <c r="ED253" s="185" t="e">
        <f t="shared" si="17"/>
        <v>#VALUE!</v>
      </c>
      <c r="EE253" s="194" t="e">
        <f t="shared" ref="EE253:EF253" si="1022">ED253/1000</f>
        <v>#VALUE!</v>
      </c>
      <c r="EF253" s="196" t="e">
        <f t="shared" si="1022"/>
        <v>#VALUE!</v>
      </c>
      <c r="EG253" s="130" t="e">
        <f t="shared" si="19"/>
        <v>#VALUE!</v>
      </c>
      <c r="EH253" s="132" t="e">
        <f t="shared" si="20"/>
        <v>#VALUE!</v>
      </c>
      <c r="EI253" s="133" t="s">
        <v>28</v>
      </c>
    </row>
    <row r="254" spans="1:139" ht="12.75" hidden="1" x14ac:dyDescent="0.2">
      <c r="A254" s="864"/>
      <c r="B254" s="365" t="s">
        <v>406</v>
      </c>
      <c r="C254" s="137" t="s">
        <v>155</v>
      </c>
      <c r="D254" s="137">
        <v>1</v>
      </c>
      <c r="E254" s="137">
        <v>1</v>
      </c>
      <c r="F254" s="137">
        <v>1</v>
      </c>
      <c r="G254" s="139">
        <f t="shared" si="0"/>
        <v>0.125</v>
      </c>
      <c r="H254" s="140">
        <v>7</v>
      </c>
      <c r="I254" s="140">
        <v>17.5</v>
      </c>
      <c r="J254" s="140">
        <f>H254/Main!$D$9</f>
        <v>1.4</v>
      </c>
      <c r="K254" s="140">
        <f>I254/Main!$D$10</f>
        <v>8.75</v>
      </c>
      <c r="L254" s="140">
        <f t="shared" si="1"/>
        <v>6.25</v>
      </c>
      <c r="M254" s="140">
        <v>1</v>
      </c>
      <c r="N254" s="143"/>
      <c r="O254" s="143"/>
      <c r="P254" s="143"/>
      <c r="Q254" s="145"/>
      <c r="R254" s="143"/>
      <c r="S254" s="146"/>
      <c r="T254" s="146"/>
      <c r="U254" s="143"/>
      <c r="V254" s="143"/>
      <c r="W254" s="146"/>
      <c r="X254" s="146"/>
      <c r="Y254" s="143"/>
      <c r="Z254" s="143"/>
      <c r="AA254" s="143"/>
      <c r="AB254" s="143"/>
      <c r="AC254" s="362"/>
      <c r="AD254" s="167">
        <v>1</v>
      </c>
      <c r="AE254" s="133">
        <v>0</v>
      </c>
      <c r="AF254" s="133">
        <v>0</v>
      </c>
      <c r="AG254" s="133">
        <v>0</v>
      </c>
      <c r="AH254" s="133">
        <v>0</v>
      </c>
      <c r="AI254" s="133">
        <v>0</v>
      </c>
      <c r="AJ254" s="133">
        <v>0</v>
      </c>
      <c r="AK254" s="133">
        <v>0</v>
      </c>
      <c r="AL254" s="133">
        <v>0</v>
      </c>
      <c r="AM254" s="133">
        <v>0</v>
      </c>
      <c r="AN254" s="133">
        <v>0</v>
      </c>
      <c r="AO254" s="133">
        <v>0</v>
      </c>
      <c r="AP254" s="133">
        <v>0</v>
      </c>
      <c r="AQ254" s="133">
        <v>0</v>
      </c>
      <c r="AR254" s="133">
        <v>0</v>
      </c>
      <c r="AS254" s="133">
        <v>0</v>
      </c>
      <c r="AT254" s="133">
        <v>0</v>
      </c>
      <c r="AU254" s="133">
        <v>0</v>
      </c>
      <c r="AV254" s="133">
        <v>0</v>
      </c>
      <c r="AW254" s="133">
        <v>0</v>
      </c>
      <c r="AX254" s="133">
        <v>0</v>
      </c>
      <c r="AY254" s="406">
        <f t="shared" ref="AY254:BS254" si="1023">IF(AD254 = 0, "", AD254)</f>
        <v>1</v>
      </c>
      <c r="AZ254" s="137" t="str">
        <f t="shared" si="1023"/>
        <v/>
      </c>
      <c r="BA254" s="137" t="str">
        <f t="shared" si="1023"/>
        <v/>
      </c>
      <c r="BB254" s="137" t="str">
        <f t="shared" si="1023"/>
        <v/>
      </c>
      <c r="BC254" s="137" t="str">
        <f t="shared" si="1023"/>
        <v/>
      </c>
      <c r="BD254" s="137" t="str">
        <f t="shared" si="1023"/>
        <v/>
      </c>
      <c r="BE254" s="137" t="str">
        <f t="shared" si="1023"/>
        <v/>
      </c>
      <c r="BF254" s="137" t="str">
        <f t="shared" si="1023"/>
        <v/>
      </c>
      <c r="BG254" s="137" t="str">
        <f t="shared" si="1023"/>
        <v/>
      </c>
      <c r="BH254" s="137" t="str">
        <f t="shared" si="1023"/>
        <v/>
      </c>
      <c r="BI254" s="137" t="str">
        <f t="shared" si="1023"/>
        <v/>
      </c>
      <c r="BJ254" s="137" t="str">
        <f t="shared" si="1023"/>
        <v/>
      </c>
      <c r="BK254" s="137" t="str">
        <f t="shared" si="1023"/>
        <v/>
      </c>
      <c r="BL254" s="137" t="str">
        <f t="shared" si="1023"/>
        <v/>
      </c>
      <c r="BM254" s="137" t="str">
        <f t="shared" si="1023"/>
        <v/>
      </c>
      <c r="BN254" s="137" t="str">
        <f t="shared" si="1023"/>
        <v/>
      </c>
      <c r="BO254" s="137" t="str">
        <f t="shared" si="1023"/>
        <v/>
      </c>
      <c r="BP254" s="137" t="str">
        <f t="shared" si="1023"/>
        <v/>
      </c>
      <c r="BQ254" s="137" t="str">
        <f t="shared" si="1023"/>
        <v/>
      </c>
      <c r="BR254" s="137" t="str">
        <f t="shared" si="1023"/>
        <v/>
      </c>
      <c r="BS254" s="169" t="str">
        <f t="shared" si="1023"/>
        <v/>
      </c>
      <c r="BT254" s="174" t="e">
        <f>$AY254*Assembly!Z$4+$AZ254*Assembly!Z$5+$BA254*Assembly!Z$6+$BB254*Assembly!Z$7+$BC254*Assembly!Z$8+$BD254*Assembly!Z$9+$BE254*Assembly!Z$10+$BF254*Assembly!Z$11+$BG254*Assembly!Z$12+$BH254*Assembly!Z$13+$BI254*Assembly!Z$14+$BJ254*Assembly!Z$15+$BK254*Assembly!Z$16+$BL254*Assembly!Z$17+$BM254*Assembly!Z$18+$BN254*Assembly!Z$19+$BO254*Assembly!Z$20+$BP254*Assembly!Z$21+$BQ254*Assembly!Z$22+$BR254*Assembly!Z$23+$BS254*Assembly!Z$24</f>
        <v>#VALUE!</v>
      </c>
      <c r="BU254" s="133" t="e">
        <f t="shared" si="3"/>
        <v>#VALUE!</v>
      </c>
      <c r="BV254" s="133"/>
      <c r="BW254" s="133" t="e">
        <f>$AY254*Assembly!AD$4+$AZ254*Assembly!AD$5+$BA254*Assembly!AD$6+$BB254*Assembly!AD$7+$BC254*Assembly!AD$8+$BD254*Assembly!AD$9+$BE254*Assembly!AD$10+$BF254*Assembly!AD$11+$BG254*Assembly!AD$12+$BH254*Assembly!AD$13+$BI254*Assembly!AD$14+$BJ254*Assembly!AD$15+$BK254*Assembly!AD$16+$BL254*Assembly!AD$17+$BM254*Assembly!AD$18+$BN254*Assembly!AD$19+$BO254*Assembly!AD$20+$BP254*Assembly!AD$21+$BQ254*Assembly!AD$22+$BR254*Assembly!AD$23+$BS254*Assembly!AD$24</f>
        <v>#VALUE!</v>
      </c>
      <c r="BX254" s="177" t="e">
        <f t="shared" si="4"/>
        <v>#VALUE!</v>
      </c>
      <c r="BY254" s="178" t="e">
        <f t="shared" si="5"/>
        <v>#VALUE!</v>
      </c>
      <c r="BZ254" s="179" t="e">
        <f t="shared" si="6"/>
        <v>#VALUE!</v>
      </c>
      <c r="CA254" s="178" t="e">
        <f t="shared" si="7"/>
        <v>#VALUE!</v>
      </c>
      <c r="CB254" s="133" t="e">
        <f>$AY254*Assembly!Y$4+$AZ254*Assembly!Y$5+$BA254*Assembly!Y$6+$BB254*Assembly!Y$7+$BC254*Assembly!Y$8+$BD254*Assembly!Y$9+$BE254*Assembly!Y$10+$BF254*Assembly!Y$11+$BG254*Assembly!Y$12+$BH254*Assembly!Y$13+$BI254*Assembly!Y$14+$BJ254*Assembly!Y$15+$BK254*Assembly!Y$16+$BL254*Assembly!Y$17+$BM254*Assembly!Y$18+$BN254*Assembly!Y$19+$BO254*Assembly!Y$20+$BP254*Assembly!Y$21+$BQ254*Assembly!Y$22+$BR254*Assembly!Y$23+$BS254*Assembly!Y$24</f>
        <v>#VALUE!</v>
      </c>
      <c r="CC254" s="133" t="e">
        <f t="shared" si="8"/>
        <v>#VALUE!</v>
      </c>
      <c r="CD254" s="130" t="e">
        <f t="shared" si="9"/>
        <v>#VALUE!</v>
      </c>
      <c r="CE254" s="183" t="e">
        <f>$AY254*Assembly!AC$4+$AZ254*Assembly!AC$5+$BA254*Assembly!AC$6+$BB254*Assembly!AC$7+$BC254*Assembly!AC$8+$BD254*Assembly!AC$9+$BE254*Assembly!AC$10+$BF254*Assembly!AC$11+$BG254*Assembly!AC$12+$BH254*Assembly!AC$13+$BI254*Assembly!AC$14+$BJ254*Assembly!AC$15+$BK254*Assembly!AC$16+$BL254*Assembly!AC$17+$BM254*Assembly!AC$18+$BN254*Assembly!AC$19+$BO254*Assembly!AC$20+$BP254*Assembly!AC$21+$BQ254*Assembly!AC$22+$BR254*Assembly!AC$23+$BS254*Assembly!AC$24</f>
        <v>#VALUE!</v>
      </c>
      <c r="CF254" s="145" t="e">
        <f>$AY254*Assembly!M$4+$AZ254*Assembly!M$5+$BA254*Assembly!M$6+$BB254*Assembly!M$7+$BC254*Assembly!M$8+$BD254*Assembly!M$9+$BE254*Assembly!M$10+$BF254*Assembly!M$11+$BG254*Assembly!M$12+$BH254*Assembly!M$13+$BI254*Assembly!M$14+$BJ254*Assembly!M$15+$BK254*Assembly!M$16+$BL254*Assembly!M$17+$BM254*Assembly!M$18+$BN254*Assembly!M$19+$BO254*Assembly!M$20+$BP254*Assembly!M$21+$BQ254*Assembly!M$22+$BR254*Assembly!M$23+$BS254*Assembly!M$24</f>
        <v>#VALUE!</v>
      </c>
      <c r="CG254" s="145" t="e">
        <f>$AY254*Assembly!N$4+$AZ254*Assembly!N$5+$BA254*Assembly!N$6+$BB254*Assembly!N$7+$BC254*Assembly!N$8+$BD254*Assembly!N$9+$BE254*Assembly!N$10+$BF254*Assembly!N$11+$BG254*Assembly!N$12+$BH254*Assembly!N$13+$BI254*Assembly!N$14+$BJ254*Assembly!N$15+$BK254*Assembly!N$16+$BL254*Assembly!N$17+$BM254*Assembly!N$18+$BN254*Assembly!N$19+$BO254*Assembly!N$20+$BP254*Assembly!N$21+$BQ254*Assembly!N$22+$BR254*Assembly!N$23+$BS254*Assembly!N$24</f>
        <v>#VALUE!</v>
      </c>
      <c r="CH254" s="145" t="e">
        <f>$AY254*Assembly!O$4+$AZ254*Assembly!O$5+$BA254*Assembly!O$6+$BB254*Assembly!O$7+$BC254*Assembly!O$8+$BD254*Assembly!O$9+$BE254*Assembly!O$10+$BF254*Assembly!O$11+$BG254*Assembly!O$12+$BH254*Assembly!O$13+$BI254*Assembly!O$14+$BJ254*Assembly!O$15+$BK254*Assembly!O$16+$BL254*Assembly!O$17+$BM254*Assembly!O$18+$BN254*Assembly!O$19+$BO254*Assembly!O$20+$BP254*Assembly!O$21+$BQ254*Assembly!O$22+$BR254*Assembly!O$23+$BS254*Assembly!O$24</f>
        <v>#VALUE!</v>
      </c>
      <c r="CI254" s="140" t="e">
        <f>$AY254*Assembly!P$4+$AZ254*Assembly!P$5+$BA254*Assembly!P$6+$BB254*Assembly!P$7+$BC254*Assembly!P$8+$BD254*Assembly!P$9+$BE254*Assembly!P$10+$BF254*Assembly!P$11+$BG254*Assembly!P$12+$BH254*Assembly!P$13+$BI254*Assembly!P$14+$BJ254*Assembly!P$15+$BK254*Assembly!P$16+$BL254*Assembly!P$17+$BM254*Assembly!P$18+$BN254*Assembly!P$19+$BO254*Assembly!P$20+$BP254*Assembly!P$21+$BQ254*Assembly!P$22+$BR254*Assembly!P$23+$BS254*Assembly!P$24</f>
        <v>#VALUE!</v>
      </c>
      <c r="CJ254" s="140" t="e">
        <f>$AY254*Assembly!Q$4+$AZ254*Assembly!Q$5+$BA254*Assembly!Q$6+$BB254*Assembly!Q$7+$BC254*Assembly!Q$8+$BD254*Assembly!Q$9+$BE254*Assembly!Q$10+$BF254*Assembly!Q$11+$BG254*Assembly!Q$12+$BH254*Assembly!Q$13+$BI254*Assembly!Q$14+$BJ254*Assembly!Q$15+$BK254*Assembly!Q$16+$BL254*Assembly!Q$17+$BM254*Assembly!Q$18+$BN254*Assembly!Q$19+$BO254*Assembly!Q$20+$BP254*Assembly!Q$21+$BQ254*Assembly!Q$22+$BR254*Assembly!Q$23+$BS254*Assembly!Q$24</f>
        <v>#VALUE!</v>
      </c>
      <c r="CK254" s="145" t="e">
        <f>$AY254*Assembly!R$4+$AZ254*Assembly!R$5+$BA254*Assembly!R$6+$BB254*Assembly!R$7+$BC254*Assembly!R$8+$BD254*Assembly!R$9+$BE254*Assembly!R$10+$BF254*Assembly!R$11+$BG254*Assembly!R$12+$BH254*Assembly!R$13+$BI254*Assembly!R$14+$BJ254*Assembly!R$15+$BK254*Assembly!R$16+$BL254*Assembly!R$17+$BM254*Assembly!R$18+$BN254*Assembly!R$19+$BO254*Assembly!R$20+$BP254*Assembly!R$21+$BQ254*Assembly!R$22+$BR254*Assembly!R$23+$BS254*Assembly!R$24</f>
        <v>#VALUE!</v>
      </c>
      <c r="CL254" s="140" t="e">
        <f>$AY254*Assembly!S$4+$AZ254*Assembly!S$5+$BA254*Assembly!S$6+$BB254*Assembly!S$7+$BC254*Assembly!S$8+$BD254*Assembly!S$9+$BE254*Assembly!S$10+$BF254*Assembly!S$11+$BG254*Assembly!S$12+$BH254*Assembly!S$13+$BI254*Assembly!S$14+$BJ254*Assembly!S$15+$BK254*Assembly!S$16+$BL254*Assembly!S$17+$BM254*Assembly!S$18+$BN254*Assembly!S$19+$BO254*Assembly!S$20+$BP254*Assembly!S$21+$BQ254*Assembly!S$22+$BR254*Assembly!S$23+$BS254*Assembly!S$24</f>
        <v>#VALUE!</v>
      </c>
      <c r="CM254" s="140" t="e">
        <f>$AY254*Assembly!T$4+$AZ254*Assembly!T$5+$BA254*Assembly!T$6+$BB254*Assembly!T$7+$BC254*Assembly!T$8+$BD254*Assembly!T$9+$BE254*Assembly!T$10+$BF254*Assembly!T$11+$BG254*Assembly!T$12+$BH254*Assembly!T$13+$BI254*Assembly!T$14+$BJ254*Assembly!T$15+$BK254*Assembly!T$16+$BL254*Assembly!T$17+$BM254*Assembly!T$18+$BN254*Assembly!T$19+$BO254*Assembly!T$20+$BP254*Assembly!T$21+$BQ254*Assembly!T$22+$BR254*Assembly!T$23+$BS254*Assembly!T$24</f>
        <v>#VALUE!</v>
      </c>
      <c r="CN254" s="140" t="e">
        <f>$AY254*Assembly!U$4+$AZ254*Assembly!U$5+$BA254*Assembly!U$6+$BB254*Assembly!U$7+$BC254*Assembly!U$8+$BD254*Assembly!U$9+$BE254*Assembly!U$10+$BF254*Assembly!U$11+$BG254*Assembly!U$12+$BH254*Assembly!U$13+$BI254*Assembly!U$14+$BJ254*Assembly!U$15+$BK254*Assembly!U$16+$BL254*Assembly!U$17+$BM254*Assembly!U$18+$BN254*Assembly!U$19+$BO254*Assembly!U$20+$BP254*Assembly!U$21+$BQ254*Assembly!U$22+$BR254*Assembly!U$23+$BS254*Assembly!U$24</f>
        <v>#VALUE!</v>
      </c>
      <c r="CO254" s="145" t="e">
        <f>$AY254*Assembly!V$4+$AZ254*Assembly!V$5+$BA254*Assembly!V$6+$BB254*Assembly!V$7+$BC254*Assembly!V$8+$BD254*Assembly!V$9+$BE254*Assembly!V$10+$BF254*Assembly!V$11+$BG254*Assembly!V$12+$BH254*Assembly!V$13+$BI254*Assembly!V$14+$BJ254*Assembly!V$15+$BK254*Assembly!V$16+$BL254*Assembly!V$17+$BM254*Assembly!V$18+$BN254*Assembly!V$19+$BO254*Assembly!V$20+$BP254*Assembly!V$21+$BQ254*Assembly!V$22+$BR254*Assembly!V$23+$BS254*Assembly!V$24</f>
        <v>#VALUE!</v>
      </c>
      <c r="CP254" s="145" t="e">
        <f>CF254*Refining!$F$3</f>
        <v>#VALUE!</v>
      </c>
      <c r="CQ254" s="145" t="e">
        <f>CG254*Refining!$F$4</f>
        <v>#VALUE!</v>
      </c>
      <c r="CR254" s="145" t="e">
        <f>CH254*Refining!$F$5</f>
        <v>#VALUE!</v>
      </c>
      <c r="CS254" s="145" t="e">
        <f>CI254*Refining!$F$6</f>
        <v>#VALUE!</v>
      </c>
      <c r="CT254" s="145" t="e">
        <f>CJ254*Refining!$F$7</f>
        <v>#VALUE!</v>
      </c>
      <c r="CU254" s="145" t="e">
        <f>CK254*Refining!$F$8</f>
        <v>#VALUE!</v>
      </c>
      <c r="CV254" s="145" t="e">
        <f>CL254*Refining!$F$9</f>
        <v>#VALUE!</v>
      </c>
      <c r="CW254" s="145" t="e">
        <f>CM254*Refining!$F$10</f>
        <v>#VALUE!</v>
      </c>
      <c r="CX254" s="145" t="e">
        <f>CN254*Refining!$F$11</f>
        <v>#VALUE!</v>
      </c>
      <c r="CY254" s="145" t="e">
        <f>CO254*Refining!$F$12</f>
        <v>#VALUE!</v>
      </c>
      <c r="CZ254" s="185" t="e">
        <f t="shared" ref="CZ254:DS254" si="1024">IF(CF254 = 0, "", CF254)</f>
        <v>#VALUE!</v>
      </c>
      <c r="DA254" s="186" t="e">
        <f t="shared" si="1024"/>
        <v>#VALUE!</v>
      </c>
      <c r="DB254" s="186" t="e">
        <f t="shared" si="1024"/>
        <v>#VALUE!</v>
      </c>
      <c r="DC254" s="186" t="e">
        <f t="shared" si="1024"/>
        <v>#VALUE!</v>
      </c>
      <c r="DD254" s="186" t="e">
        <f t="shared" si="1024"/>
        <v>#VALUE!</v>
      </c>
      <c r="DE254" s="186" t="e">
        <f t="shared" si="1024"/>
        <v>#VALUE!</v>
      </c>
      <c r="DF254" s="186" t="e">
        <f t="shared" si="1024"/>
        <v>#VALUE!</v>
      </c>
      <c r="DG254" s="186" t="e">
        <f t="shared" si="1024"/>
        <v>#VALUE!</v>
      </c>
      <c r="DH254" s="186" t="e">
        <f t="shared" si="1024"/>
        <v>#VALUE!</v>
      </c>
      <c r="DI254" s="187" t="e">
        <f t="shared" si="1024"/>
        <v>#VALUE!</v>
      </c>
      <c r="DJ254" s="185" t="e">
        <f t="shared" si="1024"/>
        <v>#VALUE!</v>
      </c>
      <c r="DK254" s="186" t="e">
        <f t="shared" si="1024"/>
        <v>#VALUE!</v>
      </c>
      <c r="DL254" s="186" t="e">
        <f t="shared" si="1024"/>
        <v>#VALUE!</v>
      </c>
      <c r="DM254" s="186" t="e">
        <f t="shared" si="1024"/>
        <v>#VALUE!</v>
      </c>
      <c r="DN254" s="211" t="e">
        <f t="shared" si="1024"/>
        <v>#VALUE!</v>
      </c>
      <c r="DO254" s="186" t="e">
        <f t="shared" si="1024"/>
        <v>#VALUE!</v>
      </c>
      <c r="DP254" s="186" t="e">
        <f t="shared" si="1024"/>
        <v>#VALUE!</v>
      </c>
      <c r="DQ254" s="186" t="e">
        <f t="shared" si="1024"/>
        <v>#VALUE!</v>
      </c>
      <c r="DR254" s="186" t="e">
        <f t="shared" si="1024"/>
        <v>#VALUE!</v>
      </c>
      <c r="DS254" s="187" t="e">
        <f t="shared" si="1024"/>
        <v>#VALUE!</v>
      </c>
      <c r="DT254" s="185" t="e">
        <f t="shared" si="11"/>
        <v>#VALUE!</v>
      </c>
      <c r="DU254" s="189" t="e">
        <f t="shared" si="12"/>
        <v>#VALUE!</v>
      </c>
      <c r="DV254" s="133" t="e">
        <f>CZ254*'Ores &amp; Ingots'!$C$3+DA254*'Ores &amp; Ingots'!$C$4+DB254*'Ores &amp; Ingots'!$C$5+DC254*'Ores &amp; Ingots'!$C$6+DD254*'Ores &amp; Ingots'!$C$7+DE254*'Ores &amp; Ingots'!$C$8+DF254*'Ores &amp; Ingots'!$C$9+DG254*'Ores &amp; Ingots'!$C$10+DH254*'Ores &amp; Ingots'!$C$11+DI254*'Ores &amp; Ingots'!$C$12</f>
        <v>#VALUE!</v>
      </c>
      <c r="DW254" s="133" t="e">
        <f>DJ254*'Ores &amp; Ingots'!$B$3+DK254*'Ores &amp; Ingots'!$B$4+DL254*'Ores &amp; Ingots'!$B$5+DM254*'Ores &amp; Ingots'!$B$6+DN254*'Ores &amp; Ingots'!$B$7+DO254*'Ores &amp; Ingots'!$B$8+DP254*'Ores &amp; Ingots'!$B$9+DQ254*'Ores &amp; Ingots'!$B$10+DR254*'Ores &amp; Ingots'!$B$11+DS254*'Ores &amp; Ingots'!$B$12</f>
        <v>#VALUE!</v>
      </c>
      <c r="DX254" s="189" t="e">
        <f>CZ254*Refining!$G$3+DA254*Refining!$G$4+DB254*Refining!$G$5+DC254*Refining!$G$6+DD254*Refining!$G$7+DE254*Refining!$G$8+DF254*Refining!$G$9+DG254*Refining!$G$10+DH254*Refining!$G$11+DI254*Refining!$G$12</f>
        <v>#VALUE!</v>
      </c>
      <c r="DY254" s="189" t="e">
        <f t="shared" si="13"/>
        <v>#VALUE!</v>
      </c>
      <c r="DZ254" s="192" t="e">
        <f t="shared" si="14"/>
        <v>#VALUE!</v>
      </c>
      <c r="EA254" s="185" t="e">
        <f t="shared" si="15"/>
        <v>#VALUE!</v>
      </c>
      <c r="EB254" s="194" t="e">
        <f t="shared" ref="EB254:EC254" si="1025">EA254/60</f>
        <v>#VALUE!</v>
      </c>
      <c r="EC254" s="194" t="e">
        <f t="shared" si="1025"/>
        <v>#VALUE!</v>
      </c>
      <c r="ED254" s="185" t="e">
        <f t="shared" si="17"/>
        <v>#VALUE!</v>
      </c>
      <c r="EE254" s="194" t="e">
        <f t="shared" ref="EE254:EF254" si="1026">ED254/1000</f>
        <v>#VALUE!</v>
      </c>
      <c r="EF254" s="196" t="e">
        <f t="shared" si="1026"/>
        <v>#VALUE!</v>
      </c>
      <c r="EG254" s="130" t="e">
        <f t="shared" si="19"/>
        <v>#VALUE!</v>
      </c>
      <c r="EH254" s="132" t="e">
        <f t="shared" si="20"/>
        <v>#VALUE!</v>
      </c>
      <c r="EI254" s="133" t="s">
        <v>28</v>
      </c>
    </row>
    <row r="255" spans="1:139" ht="12.75" hidden="1" x14ac:dyDescent="0.2">
      <c r="A255" s="864"/>
      <c r="B255" s="365" t="s">
        <v>407</v>
      </c>
      <c r="C255" s="137" t="s">
        <v>155</v>
      </c>
      <c r="D255" s="137">
        <v>1</v>
      </c>
      <c r="E255" s="137">
        <v>1</v>
      </c>
      <c r="F255" s="137">
        <v>1</v>
      </c>
      <c r="G255" s="139">
        <f t="shared" si="0"/>
        <v>0.125</v>
      </c>
      <c r="H255" s="140">
        <v>7</v>
      </c>
      <c r="I255" s="140">
        <v>17.5</v>
      </c>
      <c r="J255" s="140">
        <f>H255/Main!$D$9</f>
        <v>1.4</v>
      </c>
      <c r="K255" s="140">
        <f>I255/Main!$D$10</f>
        <v>8.75</v>
      </c>
      <c r="L255" s="140">
        <f t="shared" si="1"/>
        <v>6.25</v>
      </c>
      <c r="M255" s="140">
        <v>1</v>
      </c>
      <c r="N255" s="143"/>
      <c r="O255" s="143"/>
      <c r="P255" s="143"/>
      <c r="Q255" s="145"/>
      <c r="R255" s="143"/>
      <c r="S255" s="146"/>
      <c r="T255" s="146"/>
      <c r="U255" s="143"/>
      <c r="V255" s="143"/>
      <c r="W255" s="146"/>
      <c r="X255" s="146"/>
      <c r="Y255" s="143"/>
      <c r="Z255" s="143"/>
      <c r="AA255" s="143"/>
      <c r="AB255" s="143"/>
      <c r="AC255" s="362"/>
      <c r="AD255" s="167">
        <v>1</v>
      </c>
      <c r="AE255" s="133">
        <v>0</v>
      </c>
      <c r="AF255" s="133">
        <v>0</v>
      </c>
      <c r="AG255" s="133">
        <v>0</v>
      </c>
      <c r="AH255" s="133">
        <v>0</v>
      </c>
      <c r="AI255" s="133">
        <v>0</v>
      </c>
      <c r="AJ255" s="133">
        <v>0</v>
      </c>
      <c r="AK255" s="133">
        <v>0</v>
      </c>
      <c r="AL255" s="133">
        <v>0</v>
      </c>
      <c r="AM255" s="133">
        <v>0</v>
      </c>
      <c r="AN255" s="133">
        <v>0</v>
      </c>
      <c r="AO255" s="133">
        <v>0</v>
      </c>
      <c r="AP255" s="133">
        <v>0</v>
      </c>
      <c r="AQ255" s="133">
        <v>0</v>
      </c>
      <c r="AR255" s="133">
        <v>0</v>
      </c>
      <c r="AS255" s="133">
        <v>0</v>
      </c>
      <c r="AT255" s="133">
        <v>0</v>
      </c>
      <c r="AU255" s="133">
        <v>0</v>
      </c>
      <c r="AV255" s="133">
        <v>0</v>
      </c>
      <c r="AW255" s="133">
        <v>0</v>
      </c>
      <c r="AX255" s="133">
        <v>0</v>
      </c>
      <c r="AY255" s="406">
        <f t="shared" ref="AY255:BS255" si="1027">IF(AD255 = 0, "", AD255)</f>
        <v>1</v>
      </c>
      <c r="AZ255" s="137" t="str">
        <f t="shared" si="1027"/>
        <v/>
      </c>
      <c r="BA255" s="137" t="str">
        <f t="shared" si="1027"/>
        <v/>
      </c>
      <c r="BB255" s="137" t="str">
        <f t="shared" si="1027"/>
        <v/>
      </c>
      <c r="BC255" s="137" t="str">
        <f t="shared" si="1027"/>
        <v/>
      </c>
      <c r="BD255" s="137" t="str">
        <f t="shared" si="1027"/>
        <v/>
      </c>
      <c r="BE255" s="137" t="str">
        <f t="shared" si="1027"/>
        <v/>
      </c>
      <c r="BF255" s="137" t="str">
        <f t="shared" si="1027"/>
        <v/>
      </c>
      <c r="BG255" s="137" t="str">
        <f t="shared" si="1027"/>
        <v/>
      </c>
      <c r="BH255" s="137" t="str">
        <f t="shared" si="1027"/>
        <v/>
      </c>
      <c r="BI255" s="137" t="str">
        <f t="shared" si="1027"/>
        <v/>
      </c>
      <c r="BJ255" s="137" t="str">
        <f t="shared" si="1027"/>
        <v/>
      </c>
      <c r="BK255" s="137" t="str">
        <f t="shared" si="1027"/>
        <v/>
      </c>
      <c r="BL255" s="137" t="str">
        <f t="shared" si="1027"/>
        <v/>
      </c>
      <c r="BM255" s="137" t="str">
        <f t="shared" si="1027"/>
        <v/>
      </c>
      <c r="BN255" s="137" t="str">
        <f t="shared" si="1027"/>
        <v/>
      </c>
      <c r="BO255" s="137" t="str">
        <f t="shared" si="1027"/>
        <v/>
      </c>
      <c r="BP255" s="137" t="str">
        <f t="shared" si="1027"/>
        <v/>
      </c>
      <c r="BQ255" s="137" t="str">
        <f t="shared" si="1027"/>
        <v/>
      </c>
      <c r="BR255" s="137" t="str">
        <f t="shared" si="1027"/>
        <v/>
      </c>
      <c r="BS255" s="169" t="str">
        <f t="shared" si="1027"/>
        <v/>
      </c>
      <c r="BT255" s="174" t="e">
        <f>$AY255*Assembly!Z$4+$AZ255*Assembly!Z$5+$BA255*Assembly!Z$6+$BB255*Assembly!Z$7+$BC255*Assembly!Z$8+$BD255*Assembly!Z$9+$BE255*Assembly!Z$10+$BF255*Assembly!Z$11+$BG255*Assembly!Z$12+$BH255*Assembly!Z$13+$BI255*Assembly!Z$14+$BJ255*Assembly!Z$15+$BK255*Assembly!Z$16+$BL255*Assembly!Z$17+$BM255*Assembly!Z$18+$BN255*Assembly!Z$19+$BO255*Assembly!Z$20+$BP255*Assembly!Z$21+$BQ255*Assembly!Z$22+$BR255*Assembly!Z$23+$BS255*Assembly!Z$24</f>
        <v>#VALUE!</v>
      </c>
      <c r="BU255" s="133" t="e">
        <f t="shared" si="3"/>
        <v>#VALUE!</v>
      </c>
      <c r="BV255" s="133"/>
      <c r="BW255" s="133" t="e">
        <f>$AY255*Assembly!AD$4+$AZ255*Assembly!AD$5+$BA255*Assembly!AD$6+$BB255*Assembly!AD$7+$BC255*Assembly!AD$8+$BD255*Assembly!AD$9+$BE255*Assembly!AD$10+$BF255*Assembly!AD$11+$BG255*Assembly!AD$12+$BH255*Assembly!AD$13+$BI255*Assembly!AD$14+$BJ255*Assembly!AD$15+$BK255*Assembly!AD$16+$BL255*Assembly!AD$17+$BM255*Assembly!AD$18+$BN255*Assembly!AD$19+$BO255*Assembly!AD$20+$BP255*Assembly!AD$21+$BQ255*Assembly!AD$22+$BR255*Assembly!AD$23+$BS255*Assembly!AD$24</f>
        <v>#VALUE!</v>
      </c>
      <c r="BX255" s="177" t="e">
        <f t="shared" si="4"/>
        <v>#VALUE!</v>
      </c>
      <c r="BY255" s="178" t="e">
        <f t="shared" si="5"/>
        <v>#VALUE!</v>
      </c>
      <c r="BZ255" s="179" t="e">
        <f t="shared" si="6"/>
        <v>#VALUE!</v>
      </c>
      <c r="CA255" s="178" t="e">
        <f t="shared" si="7"/>
        <v>#VALUE!</v>
      </c>
      <c r="CB255" s="133" t="e">
        <f>$AY255*Assembly!Y$4+$AZ255*Assembly!Y$5+$BA255*Assembly!Y$6+$BB255*Assembly!Y$7+$BC255*Assembly!Y$8+$BD255*Assembly!Y$9+$BE255*Assembly!Y$10+$BF255*Assembly!Y$11+$BG255*Assembly!Y$12+$BH255*Assembly!Y$13+$BI255*Assembly!Y$14+$BJ255*Assembly!Y$15+$BK255*Assembly!Y$16+$BL255*Assembly!Y$17+$BM255*Assembly!Y$18+$BN255*Assembly!Y$19+$BO255*Assembly!Y$20+$BP255*Assembly!Y$21+$BQ255*Assembly!Y$22+$BR255*Assembly!Y$23+$BS255*Assembly!Y$24</f>
        <v>#VALUE!</v>
      </c>
      <c r="CC255" s="133" t="e">
        <f t="shared" si="8"/>
        <v>#VALUE!</v>
      </c>
      <c r="CD255" s="130" t="e">
        <f t="shared" si="9"/>
        <v>#VALUE!</v>
      </c>
      <c r="CE255" s="183" t="e">
        <f>$AY255*Assembly!AC$4+$AZ255*Assembly!AC$5+$BA255*Assembly!AC$6+$BB255*Assembly!AC$7+$BC255*Assembly!AC$8+$BD255*Assembly!AC$9+$BE255*Assembly!AC$10+$BF255*Assembly!AC$11+$BG255*Assembly!AC$12+$BH255*Assembly!AC$13+$BI255*Assembly!AC$14+$BJ255*Assembly!AC$15+$BK255*Assembly!AC$16+$BL255*Assembly!AC$17+$BM255*Assembly!AC$18+$BN255*Assembly!AC$19+$BO255*Assembly!AC$20+$BP255*Assembly!AC$21+$BQ255*Assembly!AC$22+$BR255*Assembly!AC$23+$BS255*Assembly!AC$24</f>
        <v>#VALUE!</v>
      </c>
      <c r="CF255" s="145" t="e">
        <f>$AY255*Assembly!M$4+$AZ255*Assembly!M$5+$BA255*Assembly!M$6+$BB255*Assembly!M$7+$BC255*Assembly!M$8+$BD255*Assembly!M$9+$BE255*Assembly!M$10+$BF255*Assembly!M$11+$BG255*Assembly!M$12+$BH255*Assembly!M$13+$BI255*Assembly!M$14+$BJ255*Assembly!M$15+$BK255*Assembly!M$16+$BL255*Assembly!M$17+$BM255*Assembly!M$18+$BN255*Assembly!M$19+$BO255*Assembly!M$20+$BP255*Assembly!M$21+$BQ255*Assembly!M$22+$BR255*Assembly!M$23+$BS255*Assembly!M$24</f>
        <v>#VALUE!</v>
      </c>
      <c r="CG255" s="145" t="e">
        <f>$AY255*Assembly!N$4+$AZ255*Assembly!N$5+$BA255*Assembly!N$6+$BB255*Assembly!N$7+$BC255*Assembly!N$8+$BD255*Assembly!N$9+$BE255*Assembly!N$10+$BF255*Assembly!N$11+$BG255*Assembly!N$12+$BH255*Assembly!N$13+$BI255*Assembly!N$14+$BJ255*Assembly!N$15+$BK255*Assembly!N$16+$BL255*Assembly!N$17+$BM255*Assembly!N$18+$BN255*Assembly!N$19+$BO255*Assembly!N$20+$BP255*Assembly!N$21+$BQ255*Assembly!N$22+$BR255*Assembly!N$23+$BS255*Assembly!N$24</f>
        <v>#VALUE!</v>
      </c>
      <c r="CH255" s="145" t="e">
        <f>$AY255*Assembly!O$4+$AZ255*Assembly!O$5+$BA255*Assembly!O$6+$BB255*Assembly!O$7+$BC255*Assembly!O$8+$BD255*Assembly!O$9+$BE255*Assembly!O$10+$BF255*Assembly!O$11+$BG255*Assembly!O$12+$BH255*Assembly!O$13+$BI255*Assembly!O$14+$BJ255*Assembly!O$15+$BK255*Assembly!O$16+$BL255*Assembly!O$17+$BM255*Assembly!O$18+$BN255*Assembly!O$19+$BO255*Assembly!O$20+$BP255*Assembly!O$21+$BQ255*Assembly!O$22+$BR255*Assembly!O$23+$BS255*Assembly!O$24</f>
        <v>#VALUE!</v>
      </c>
      <c r="CI255" s="140" t="e">
        <f>$AY255*Assembly!P$4+$AZ255*Assembly!P$5+$BA255*Assembly!P$6+$BB255*Assembly!P$7+$BC255*Assembly!P$8+$BD255*Assembly!P$9+$BE255*Assembly!P$10+$BF255*Assembly!P$11+$BG255*Assembly!P$12+$BH255*Assembly!P$13+$BI255*Assembly!P$14+$BJ255*Assembly!P$15+$BK255*Assembly!P$16+$BL255*Assembly!P$17+$BM255*Assembly!P$18+$BN255*Assembly!P$19+$BO255*Assembly!P$20+$BP255*Assembly!P$21+$BQ255*Assembly!P$22+$BR255*Assembly!P$23+$BS255*Assembly!P$24</f>
        <v>#VALUE!</v>
      </c>
      <c r="CJ255" s="140" t="e">
        <f>$AY255*Assembly!Q$4+$AZ255*Assembly!Q$5+$BA255*Assembly!Q$6+$BB255*Assembly!Q$7+$BC255*Assembly!Q$8+$BD255*Assembly!Q$9+$BE255*Assembly!Q$10+$BF255*Assembly!Q$11+$BG255*Assembly!Q$12+$BH255*Assembly!Q$13+$BI255*Assembly!Q$14+$BJ255*Assembly!Q$15+$BK255*Assembly!Q$16+$BL255*Assembly!Q$17+$BM255*Assembly!Q$18+$BN255*Assembly!Q$19+$BO255*Assembly!Q$20+$BP255*Assembly!Q$21+$BQ255*Assembly!Q$22+$BR255*Assembly!Q$23+$BS255*Assembly!Q$24</f>
        <v>#VALUE!</v>
      </c>
      <c r="CK255" s="145" t="e">
        <f>$AY255*Assembly!R$4+$AZ255*Assembly!R$5+$BA255*Assembly!R$6+$BB255*Assembly!R$7+$BC255*Assembly!R$8+$BD255*Assembly!R$9+$BE255*Assembly!R$10+$BF255*Assembly!R$11+$BG255*Assembly!R$12+$BH255*Assembly!R$13+$BI255*Assembly!R$14+$BJ255*Assembly!R$15+$BK255*Assembly!R$16+$BL255*Assembly!R$17+$BM255*Assembly!R$18+$BN255*Assembly!R$19+$BO255*Assembly!R$20+$BP255*Assembly!R$21+$BQ255*Assembly!R$22+$BR255*Assembly!R$23+$BS255*Assembly!R$24</f>
        <v>#VALUE!</v>
      </c>
      <c r="CL255" s="140" t="e">
        <f>$AY255*Assembly!S$4+$AZ255*Assembly!S$5+$BA255*Assembly!S$6+$BB255*Assembly!S$7+$BC255*Assembly!S$8+$BD255*Assembly!S$9+$BE255*Assembly!S$10+$BF255*Assembly!S$11+$BG255*Assembly!S$12+$BH255*Assembly!S$13+$BI255*Assembly!S$14+$BJ255*Assembly!S$15+$BK255*Assembly!S$16+$BL255*Assembly!S$17+$BM255*Assembly!S$18+$BN255*Assembly!S$19+$BO255*Assembly!S$20+$BP255*Assembly!S$21+$BQ255*Assembly!S$22+$BR255*Assembly!S$23+$BS255*Assembly!S$24</f>
        <v>#VALUE!</v>
      </c>
      <c r="CM255" s="140" t="e">
        <f>$AY255*Assembly!T$4+$AZ255*Assembly!T$5+$BA255*Assembly!T$6+$BB255*Assembly!T$7+$BC255*Assembly!T$8+$BD255*Assembly!T$9+$BE255*Assembly!T$10+$BF255*Assembly!T$11+$BG255*Assembly!T$12+$BH255*Assembly!T$13+$BI255*Assembly!T$14+$BJ255*Assembly!T$15+$BK255*Assembly!T$16+$BL255*Assembly!T$17+$BM255*Assembly!T$18+$BN255*Assembly!T$19+$BO255*Assembly!T$20+$BP255*Assembly!T$21+$BQ255*Assembly!T$22+$BR255*Assembly!T$23+$BS255*Assembly!T$24</f>
        <v>#VALUE!</v>
      </c>
      <c r="CN255" s="140" t="e">
        <f>$AY255*Assembly!U$4+$AZ255*Assembly!U$5+$BA255*Assembly!U$6+$BB255*Assembly!U$7+$BC255*Assembly!U$8+$BD255*Assembly!U$9+$BE255*Assembly!U$10+$BF255*Assembly!U$11+$BG255*Assembly!U$12+$BH255*Assembly!U$13+$BI255*Assembly!U$14+$BJ255*Assembly!U$15+$BK255*Assembly!U$16+$BL255*Assembly!U$17+$BM255*Assembly!U$18+$BN255*Assembly!U$19+$BO255*Assembly!U$20+$BP255*Assembly!U$21+$BQ255*Assembly!U$22+$BR255*Assembly!U$23+$BS255*Assembly!U$24</f>
        <v>#VALUE!</v>
      </c>
      <c r="CO255" s="145" t="e">
        <f>$AY255*Assembly!V$4+$AZ255*Assembly!V$5+$BA255*Assembly!V$6+$BB255*Assembly!V$7+$BC255*Assembly!V$8+$BD255*Assembly!V$9+$BE255*Assembly!V$10+$BF255*Assembly!V$11+$BG255*Assembly!V$12+$BH255*Assembly!V$13+$BI255*Assembly!V$14+$BJ255*Assembly!V$15+$BK255*Assembly!V$16+$BL255*Assembly!V$17+$BM255*Assembly!V$18+$BN255*Assembly!V$19+$BO255*Assembly!V$20+$BP255*Assembly!V$21+$BQ255*Assembly!V$22+$BR255*Assembly!V$23+$BS255*Assembly!V$24</f>
        <v>#VALUE!</v>
      </c>
      <c r="CP255" s="145" t="e">
        <f>CF255*Refining!$F$3</f>
        <v>#VALUE!</v>
      </c>
      <c r="CQ255" s="145" t="e">
        <f>CG255*Refining!$F$4</f>
        <v>#VALUE!</v>
      </c>
      <c r="CR255" s="145" t="e">
        <f>CH255*Refining!$F$5</f>
        <v>#VALUE!</v>
      </c>
      <c r="CS255" s="145" t="e">
        <f>CI255*Refining!$F$6</f>
        <v>#VALUE!</v>
      </c>
      <c r="CT255" s="145" t="e">
        <f>CJ255*Refining!$F$7</f>
        <v>#VALUE!</v>
      </c>
      <c r="CU255" s="145" t="e">
        <f>CK255*Refining!$F$8</f>
        <v>#VALUE!</v>
      </c>
      <c r="CV255" s="145" t="e">
        <f>CL255*Refining!$F$9</f>
        <v>#VALUE!</v>
      </c>
      <c r="CW255" s="145" t="e">
        <f>CM255*Refining!$F$10</f>
        <v>#VALUE!</v>
      </c>
      <c r="CX255" s="145" t="e">
        <f>CN255*Refining!$F$11</f>
        <v>#VALUE!</v>
      </c>
      <c r="CY255" s="145" t="e">
        <f>CO255*Refining!$F$12</f>
        <v>#VALUE!</v>
      </c>
      <c r="CZ255" s="185" t="e">
        <f t="shared" ref="CZ255:DS255" si="1028">IF(CF255 = 0, "", CF255)</f>
        <v>#VALUE!</v>
      </c>
      <c r="DA255" s="186" t="e">
        <f t="shared" si="1028"/>
        <v>#VALUE!</v>
      </c>
      <c r="DB255" s="186" t="e">
        <f t="shared" si="1028"/>
        <v>#VALUE!</v>
      </c>
      <c r="DC255" s="186" t="e">
        <f t="shared" si="1028"/>
        <v>#VALUE!</v>
      </c>
      <c r="DD255" s="186" t="e">
        <f t="shared" si="1028"/>
        <v>#VALUE!</v>
      </c>
      <c r="DE255" s="186" t="e">
        <f t="shared" si="1028"/>
        <v>#VALUE!</v>
      </c>
      <c r="DF255" s="186" t="e">
        <f t="shared" si="1028"/>
        <v>#VALUE!</v>
      </c>
      <c r="DG255" s="186" t="e">
        <f t="shared" si="1028"/>
        <v>#VALUE!</v>
      </c>
      <c r="DH255" s="186" t="e">
        <f t="shared" si="1028"/>
        <v>#VALUE!</v>
      </c>
      <c r="DI255" s="187" t="e">
        <f t="shared" si="1028"/>
        <v>#VALUE!</v>
      </c>
      <c r="DJ255" s="185" t="e">
        <f t="shared" si="1028"/>
        <v>#VALUE!</v>
      </c>
      <c r="DK255" s="186" t="e">
        <f t="shared" si="1028"/>
        <v>#VALUE!</v>
      </c>
      <c r="DL255" s="186" t="e">
        <f t="shared" si="1028"/>
        <v>#VALUE!</v>
      </c>
      <c r="DM255" s="186" t="e">
        <f t="shared" si="1028"/>
        <v>#VALUE!</v>
      </c>
      <c r="DN255" s="211" t="e">
        <f t="shared" si="1028"/>
        <v>#VALUE!</v>
      </c>
      <c r="DO255" s="186" t="e">
        <f t="shared" si="1028"/>
        <v>#VALUE!</v>
      </c>
      <c r="DP255" s="186" t="e">
        <f t="shared" si="1028"/>
        <v>#VALUE!</v>
      </c>
      <c r="DQ255" s="186" t="e">
        <f t="shared" si="1028"/>
        <v>#VALUE!</v>
      </c>
      <c r="DR255" s="186" t="e">
        <f t="shared" si="1028"/>
        <v>#VALUE!</v>
      </c>
      <c r="DS255" s="187" t="e">
        <f t="shared" si="1028"/>
        <v>#VALUE!</v>
      </c>
      <c r="DT255" s="185" t="e">
        <f t="shared" si="11"/>
        <v>#VALUE!</v>
      </c>
      <c r="DU255" s="189" t="e">
        <f t="shared" si="12"/>
        <v>#VALUE!</v>
      </c>
      <c r="DV255" s="133" t="e">
        <f>CZ255*'Ores &amp; Ingots'!$C$3+DA255*'Ores &amp; Ingots'!$C$4+DB255*'Ores &amp; Ingots'!$C$5+DC255*'Ores &amp; Ingots'!$C$6+DD255*'Ores &amp; Ingots'!$C$7+DE255*'Ores &amp; Ingots'!$C$8+DF255*'Ores &amp; Ingots'!$C$9+DG255*'Ores &amp; Ingots'!$C$10+DH255*'Ores &amp; Ingots'!$C$11+DI255*'Ores &amp; Ingots'!$C$12</f>
        <v>#VALUE!</v>
      </c>
      <c r="DW255" s="133" t="e">
        <f>DJ255*'Ores &amp; Ingots'!$B$3+DK255*'Ores &amp; Ingots'!$B$4+DL255*'Ores &amp; Ingots'!$B$5+DM255*'Ores &amp; Ingots'!$B$6+DN255*'Ores &amp; Ingots'!$B$7+DO255*'Ores &amp; Ingots'!$B$8+DP255*'Ores &amp; Ingots'!$B$9+DQ255*'Ores &amp; Ingots'!$B$10+DR255*'Ores &amp; Ingots'!$B$11+DS255*'Ores &amp; Ingots'!$B$12</f>
        <v>#VALUE!</v>
      </c>
      <c r="DX255" s="189" t="e">
        <f>CZ255*Refining!$G$3+DA255*Refining!$G$4+DB255*Refining!$G$5+DC255*Refining!$G$6+DD255*Refining!$G$7+DE255*Refining!$G$8+DF255*Refining!$G$9+DG255*Refining!$G$10+DH255*Refining!$G$11+DI255*Refining!$G$12</f>
        <v>#VALUE!</v>
      </c>
      <c r="DY255" s="189" t="e">
        <f t="shared" si="13"/>
        <v>#VALUE!</v>
      </c>
      <c r="DZ255" s="192" t="e">
        <f t="shared" si="14"/>
        <v>#VALUE!</v>
      </c>
      <c r="EA255" s="185" t="e">
        <f t="shared" si="15"/>
        <v>#VALUE!</v>
      </c>
      <c r="EB255" s="194" t="e">
        <f t="shared" ref="EB255:EC255" si="1029">EA255/60</f>
        <v>#VALUE!</v>
      </c>
      <c r="EC255" s="194" t="e">
        <f t="shared" si="1029"/>
        <v>#VALUE!</v>
      </c>
      <c r="ED255" s="185" t="e">
        <f t="shared" si="17"/>
        <v>#VALUE!</v>
      </c>
      <c r="EE255" s="194" t="e">
        <f t="shared" ref="EE255:EF255" si="1030">ED255/1000</f>
        <v>#VALUE!</v>
      </c>
      <c r="EF255" s="196" t="e">
        <f t="shared" si="1030"/>
        <v>#VALUE!</v>
      </c>
      <c r="EG255" s="130" t="e">
        <f t="shared" si="19"/>
        <v>#VALUE!</v>
      </c>
      <c r="EH255" s="132" t="e">
        <f t="shared" si="20"/>
        <v>#VALUE!</v>
      </c>
      <c r="EI255" s="133" t="s">
        <v>28</v>
      </c>
    </row>
    <row r="256" spans="1:139" ht="12.75" hidden="1" x14ac:dyDescent="0.2">
      <c r="A256" s="864"/>
      <c r="B256" s="365" t="s">
        <v>408</v>
      </c>
      <c r="C256" s="137" t="s">
        <v>155</v>
      </c>
      <c r="D256" s="137">
        <v>1</v>
      </c>
      <c r="E256" s="137">
        <v>1</v>
      </c>
      <c r="F256" s="137">
        <v>1</v>
      </c>
      <c r="G256" s="139">
        <f t="shared" si="0"/>
        <v>0.125</v>
      </c>
      <c r="H256" s="140">
        <v>8</v>
      </c>
      <c r="I256" s="140">
        <v>20</v>
      </c>
      <c r="J256" s="140">
        <f>H256/Main!$D$9</f>
        <v>1.6</v>
      </c>
      <c r="K256" s="140">
        <f>I256/Main!$D$10</f>
        <v>10</v>
      </c>
      <c r="L256" s="140">
        <f t="shared" si="1"/>
        <v>6.25</v>
      </c>
      <c r="M256" s="140">
        <v>1</v>
      </c>
      <c r="N256" s="143"/>
      <c r="O256" s="143"/>
      <c r="P256" s="143"/>
      <c r="Q256" s="145"/>
      <c r="R256" s="143"/>
      <c r="S256" s="146"/>
      <c r="T256" s="146"/>
      <c r="U256" s="143"/>
      <c r="V256" s="143"/>
      <c r="W256" s="146"/>
      <c r="X256" s="146"/>
      <c r="Y256" s="143"/>
      <c r="Z256" s="143"/>
      <c r="AA256" s="143"/>
      <c r="AB256" s="143"/>
      <c r="AC256" s="362"/>
      <c r="AD256" s="167">
        <v>1</v>
      </c>
      <c r="AE256" s="133">
        <v>0</v>
      </c>
      <c r="AF256" s="133">
        <v>0</v>
      </c>
      <c r="AG256" s="133">
        <v>0</v>
      </c>
      <c r="AH256" s="133">
        <v>0</v>
      </c>
      <c r="AI256" s="133">
        <v>0</v>
      </c>
      <c r="AJ256" s="133">
        <v>0</v>
      </c>
      <c r="AK256" s="133">
        <v>0</v>
      </c>
      <c r="AL256" s="133">
        <v>0</v>
      </c>
      <c r="AM256" s="133">
        <v>0</v>
      </c>
      <c r="AN256" s="133">
        <v>0</v>
      </c>
      <c r="AO256" s="133">
        <v>0</v>
      </c>
      <c r="AP256" s="133">
        <v>0</v>
      </c>
      <c r="AQ256" s="133">
        <v>0</v>
      </c>
      <c r="AR256" s="133">
        <v>0</v>
      </c>
      <c r="AS256" s="133">
        <v>0</v>
      </c>
      <c r="AT256" s="133">
        <v>0</v>
      </c>
      <c r="AU256" s="133">
        <v>0</v>
      </c>
      <c r="AV256" s="133">
        <v>0</v>
      </c>
      <c r="AW256" s="133">
        <v>0</v>
      </c>
      <c r="AX256" s="133">
        <v>0</v>
      </c>
      <c r="AY256" s="406">
        <f t="shared" ref="AY256:BS256" si="1031">IF(AD256 = 0, "", AD256)</f>
        <v>1</v>
      </c>
      <c r="AZ256" s="137" t="str">
        <f t="shared" si="1031"/>
        <v/>
      </c>
      <c r="BA256" s="137" t="str">
        <f t="shared" si="1031"/>
        <v/>
      </c>
      <c r="BB256" s="137" t="str">
        <f t="shared" si="1031"/>
        <v/>
      </c>
      <c r="BC256" s="137" t="str">
        <f t="shared" si="1031"/>
        <v/>
      </c>
      <c r="BD256" s="137" t="str">
        <f t="shared" si="1031"/>
        <v/>
      </c>
      <c r="BE256" s="137" t="str">
        <f t="shared" si="1031"/>
        <v/>
      </c>
      <c r="BF256" s="137" t="str">
        <f t="shared" si="1031"/>
        <v/>
      </c>
      <c r="BG256" s="137" t="str">
        <f t="shared" si="1031"/>
        <v/>
      </c>
      <c r="BH256" s="137" t="str">
        <f t="shared" si="1031"/>
        <v/>
      </c>
      <c r="BI256" s="137" t="str">
        <f t="shared" si="1031"/>
        <v/>
      </c>
      <c r="BJ256" s="137" t="str">
        <f t="shared" si="1031"/>
        <v/>
      </c>
      <c r="BK256" s="137" t="str">
        <f t="shared" si="1031"/>
        <v/>
      </c>
      <c r="BL256" s="137" t="str">
        <f t="shared" si="1031"/>
        <v/>
      </c>
      <c r="BM256" s="137" t="str">
        <f t="shared" si="1031"/>
        <v/>
      </c>
      <c r="BN256" s="137" t="str">
        <f t="shared" si="1031"/>
        <v/>
      </c>
      <c r="BO256" s="137" t="str">
        <f t="shared" si="1031"/>
        <v/>
      </c>
      <c r="BP256" s="137" t="str">
        <f t="shared" si="1031"/>
        <v/>
      </c>
      <c r="BQ256" s="137" t="str">
        <f t="shared" si="1031"/>
        <v/>
      </c>
      <c r="BR256" s="137" t="str">
        <f t="shared" si="1031"/>
        <v/>
      </c>
      <c r="BS256" s="169" t="str">
        <f t="shared" si="1031"/>
        <v/>
      </c>
      <c r="BT256" s="174" t="e">
        <f>$AY256*Assembly!Z$4+$AZ256*Assembly!Z$5+$BA256*Assembly!Z$6+$BB256*Assembly!Z$7+$BC256*Assembly!Z$8+$BD256*Assembly!Z$9+$BE256*Assembly!Z$10+$BF256*Assembly!Z$11+$BG256*Assembly!Z$12+$BH256*Assembly!Z$13+$BI256*Assembly!Z$14+$BJ256*Assembly!Z$15+$BK256*Assembly!Z$16+$BL256*Assembly!Z$17+$BM256*Assembly!Z$18+$BN256*Assembly!Z$19+$BO256*Assembly!Z$20+$BP256*Assembly!Z$21+$BQ256*Assembly!Z$22+$BR256*Assembly!Z$23+$BS256*Assembly!Z$24</f>
        <v>#VALUE!</v>
      </c>
      <c r="BU256" s="133" t="e">
        <f t="shared" si="3"/>
        <v>#VALUE!</v>
      </c>
      <c r="BV256" s="133"/>
      <c r="BW256" s="133" t="e">
        <f>$AY256*Assembly!AD$4+$AZ256*Assembly!AD$5+$BA256*Assembly!AD$6+$BB256*Assembly!AD$7+$BC256*Assembly!AD$8+$BD256*Assembly!AD$9+$BE256*Assembly!AD$10+$BF256*Assembly!AD$11+$BG256*Assembly!AD$12+$BH256*Assembly!AD$13+$BI256*Assembly!AD$14+$BJ256*Assembly!AD$15+$BK256*Assembly!AD$16+$BL256*Assembly!AD$17+$BM256*Assembly!AD$18+$BN256*Assembly!AD$19+$BO256*Assembly!AD$20+$BP256*Assembly!AD$21+$BQ256*Assembly!AD$22+$BR256*Assembly!AD$23+$BS256*Assembly!AD$24</f>
        <v>#VALUE!</v>
      </c>
      <c r="BX256" s="177" t="e">
        <f t="shared" si="4"/>
        <v>#VALUE!</v>
      </c>
      <c r="BY256" s="178" t="e">
        <f t="shared" si="5"/>
        <v>#VALUE!</v>
      </c>
      <c r="BZ256" s="179" t="e">
        <f t="shared" si="6"/>
        <v>#VALUE!</v>
      </c>
      <c r="CA256" s="178" t="e">
        <f t="shared" si="7"/>
        <v>#VALUE!</v>
      </c>
      <c r="CB256" s="133" t="e">
        <f>$AY256*Assembly!Y$4+$AZ256*Assembly!Y$5+$BA256*Assembly!Y$6+$BB256*Assembly!Y$7+$BC256*Assembly!Y$8+$BD256*Assembly!Y$9+$BE256*Assembly!Y$10+$BF256*Assembly!Y$11+$BG256*Assembly!Y$12+$BH256*Assembly!Y$13+$BI256*Assembly!Y$14+$BJ256*Assembly!Y$15+$BK256*Assembly!Y$16+$BL256*Assembly!Y$17+$BM256*Assembly!Y$18+$BN256*Assembly!Y$19+$BO256*Assembly!Y$20+$BP256*Assembly!Y$21+$BQ256*Assembly!Y$22+$BR256*Assembly!Y$23+$BS256*Assembly!Y$24</f>
        <v>#VALUE!</v>
      </c>
      <c r="CC256" s="133" t="e">
        <f t="shared" si="8"/>
        <v>#VALUE!</v>
      </c>
      <c r="CD256" s="130" t="e">
        <f t="shared" si="9"/>
        <v>#VALUE!</v>
      </c>
      <c r="CE256" s="183" t="e">
        <f>$AY256*Assembly!AC$4+$AZ256*Assembly!AC$5+$BA256*Assembly!AC$6+$BB256*Assembly!AC$7+$BC256*Assembly!AC$8+$BD256*Assembly!AC$9+$BE256*Assembly!AC$10+$BF256*Assembly!AC$11+$BG256*Assembly!AC$12+$BH256*Assembly!AC$13+$BI256*Assembly!AC$14+$BJ256*Assembly!AC$15+$BK256*Assembly!AC$16+$BL256*Assembly!AC$17+$BM256*Assembly!AC$18+$BN256*Assembly!AC$19+$BO256*Assembly!AC$20+$BP256*Assembly!AC$21+$BQ256*Assembly!AC$22+$BR256*Assembly!AC$23+$BS256*Assembly!AC$24</f>
        <v>#VALUE!</v>
      </c>
      <c r="CF256" s="145" t="e">
        <f>$AY256*Assembly!M$4+$AZ256*Assembly!M$5+$BA256*Assembly!M$6+$BB256*Assembly!M$7+$BC256*Assembly!M$8+$BD256*Assembly!M$9+$BE256*Assembly!M$10+$BF256*Assembly!M$11+$BG256*Assembly!M$12+$BH256*Assembly!M$13+$BI256*Assembly!M$14+$BJ256*Assembly!M$15+$BK256*Assembly!M$16+$BL256*Assembly!M$17+$BM256*Assembly!M$18+$BN256*Assembly!M$19+$BO256*Assembly!M$20+$BP256*Assembly!M$21+$BQ256*Assembly!M$22+$BR256*Assembly!M$23+$BS256*Assembly!M$24</f>
        <v>#VALUE!</v>
      </c>
      <c r="CG256" s="145" t="e">
        <f>$AY256*Assembly!N$4+$AZ256*Assembly!N$5+$BA256*Assembly!N$6+$BB256*Assembly!N$7+$BC256*Assembly!N$8+$BD256*Assembly!N$9+$BE256*Assembly!N$10+$BF256*Assembly!N$11+$BG256*Assembly!N$12+$BH256*Assembly!N$13+$BI256*Assembly!N$14+$BJ256*Assembly!N$15+$BK256*Assembly!N$16+$BL256*Assembly!N$17+$BM256*Assembly!N$18+$BN256*Assembly!N$19+$BO256*Assembly!N$20+$BP256*Assembly!N$21+$BQ256*Assembly!N$22+$BR256*Assembly!N$23+$BS256*Assembly!N$24</f>
        <v>#VALUE!</v>
      </c>
      <c r="CH256" s="145" t="e">
        <f>$AY256*Assembly!O$4+$AZ256*Assembly!O$5+$BA256*Assembly!O$6+$BB256*Assembly!O$7+$BC256*Assembly!O$8+$BD256*Assembly!O$9+$BE256*Assembly!O$10+$BF256*Assembly!O$11+$BG256*Assembly!O$12+$BH256*Assembly!O$13+$BI256*Assembly!O$14+$BJ256*Assembly!O$15+$BK256*Assembly!O$16+$BL256*Assembly!O$17+$BM256*Assembly!O$18+$BN256*Assembly!O$19+$BO256*Assembly!O$20+$BP256*Assembly!O$21+$BQ256*Assembly!O$22+$BR256*Assembly!O$23+$BS256*Assembly!O$24</f>
        <v>#VALUE!</v>
      </c>
      <c r="CI256" s="140" t="e">
        <f>$AY256*Assembly!P$4+$AZ256*Assembly!P$5+$BA256*Assembly!P$6+$BB256*Assembly!P$7+$BC256*Assembly!P$8+$BD256*Assembly!P$9+$BE256*Assembly!P$10+$BF256*Assembly!P$11+$BG256*Assembly!P$12+$BH256*Assembly!P$13+$BI256*Assembly!P$14+$BJ256*Assembly!P$15+$BK256*Assembly!P$16+$BL256*Assembly!P$17+$BM256*Assembly!P$18+$BN256*Assembly!P$19+$BO256*Assembly!P$20+$BP256*Assembly!P$21+$BQ256*Assembly!P$22+$BR256*Assembly!P$23+$BS256*Assembly!P$24</f>
        <v>#VALUE!</v>
      </c>
      <c r="CJ256" s="140" t="e">
        <f>$AY256*Assembly!Q$4+$AZ256*Assembly!Q$5+$BA256*Assembly!Q$6+$BB256*Assembly!Q$7+$BC256*Assembly!Q$8+$BD256*Assembly!Q$9+$BE256*Assembly!Q$10+$BF256*Assembly!Q$11+$BG256*Assembly!Q$12+$BH256*Assembly!Q$13+$BI256*Assembly!Q$14+$BJ256*Assembly!Q$15+$BK256*Assembly!Q$16+$BL256*Assembly!Q$17+$BM256*Assembly!Q$18+$BN256*Assembly!Q$19+$BO256*Assembly!Q$20+$BP256*Assembly!Q$21+$BQ256*Assembly!Q$22+$BR256*Assembly!Q$23+$BS256*Assembly!Q$24</f>
        <v>#VALUE!</v>
      </c>
      <c r="CK256" s="145" t="e">
        <f>$AY256*Assembly!R$4+$AZ256*Assembly!R$5+$BA256*Assembly!R$6+$BB256*Assembly!R$7+$BC256*Assembly!R$8+$BD256*Assembly!R$9+$BE256*Assembly!R$10+$BF256*Assembly!R$11+$BG256*Assembly!R$12+$BH256*Assembly!R$13+$BI256*Assembly!R$14+$BJ256*Assembly!R$15+$BK256*Assembly!R$16+$BL256*Assembly!R$17+$BM256*Assembly!R$18+$BN256*Assembly!R$19+$BO256*Assembly!R$20+$BP256*Assembly!R$21+$BQ256*Assembly!R$22+$BR256*Assembly!R$23+$BS256*Assembly!R$24</f>
        <v>#VALUE!</v>
      </c>
      <c r="CL256" s="140" t="e">
        <f>$AY256*Assembly!S$4+$AZ256*Assembly!S$5+$BA256*Assembly!S$6+$BB256*Assembly!S$7+$BC256*Assembly!S$8+$BD256*Assembly!S$9+$BE256*Assembly!S$10+$BF256*Assembly!S$11+$BG256*Assembly!S$12+$BH256*Assembly!S$13+$BI256*Assembly!S$14+$BJ256*Assembly!S$15+$BK256*Assembly!S$16+$BL256*Assembly!S$17+$BM256*Assembly!S$18+$BN256*Assembly!S$19+$BO256*Assembly!S$20+$BP256*Assembly!S$21+$BQ256*Assembly!S$22+$BR256*Assembly!S$23+$BS256*Assembly!S$24</f>
        <v>#VALUE!</v>
      </c>
      <c r="CM256" s="140" t="e">
        <f>$AY256*Assembly!T$4+$AZ256*Assembly!T$5+$BA256*Assembly!T$6+$BB256*Assembly!T$7+$BC256*Assembly!T$8+$BD256*Assembly!T$9+$BE256*Assembly!T$10+$BF256*Assembly!T$11+$BG256*Assembly!T$12+$BH256*Assembly!T$13+$BI256*Assembly!T$14+$BJ256*Assembly!T$15+$BK256*Assembly!T$16+$BL256*Assembly!T$17+$BM256*Assembly!T$18+$BN256*Assembly!T$19+$BO256*Assembly!T$20+$BP256*Assembly!T$21+$BQ256*Assembly!T$22+$BR256*Assembly!T$23+$BS256*Assembly!T$24</f>
        <v>#VALUE!</v>
      </c>
      <c r="CN256" s="140" t="e">
        <f>$AY256*Assembly!U$4+$AZ256*Assembly!U$5+$BA256*Assembly!U$6+$BB256*Assembly!U$7+$BC256*Assembly!U$8+$BD256*Assembly!U$9+$BE256*Assembly!U$10+$BF256*Assembly!U$11+$BG256*Assembly!U$12+$BH256*Assembly!U$13+$BI256*Assembly!U$14+$BJ256*Assembly!U$15+$BK256*Assembly!U$16+$BL256*Assembly!U$17+$BM256*Assembly!U$18+$BN256*Assembly!U$19+$BO256*Assembly!U$20+$BP256*Assembly!U$21+$BQ256*Assembly!U$22+$BR256*Assembly!U$23+$BS256*Assembly!U$24</f>
        <v>#VALUE!</v>
      </c>
      <c r="CO256" s="145" t="e">
        <f>$AY256*Assembly!V$4+$AZ256*Assembly!V$5+$BA256*Assembly!V$6+$BB256*Assembly!V$7+$BC256*Assembly!V$8+$BD256*Assembly!V$9+$BE256*Assembly!V$10+$BF256*Assembly!V$11+$BG256*Assembly!V$12+$BH256*Assembly!V$13+$BI256*Assembly!V$14+$BJ256*Assembly!V$15+$BK256*Assembly!V$16+$BL256*Assembly!V$17+$BM256*Assembly!V$18+$BN256*Assembly!V$19+$BO256*Assembly!V$20+$BP256*Assembly!V$21+$BQ256*Assembly!V$22+$BR256*Assembly!V$23+$BS256*Assembly!V$24</f>
        <v>#VALUE!</v>
      </c>
      <c r="CP256" s="145" t="e">
        <f>CF256*Refining!$F$3</f>
        <v>#VALUE!</v>
      </c>
      <c r="CQ256" s="145" t="e">
        <f>CG256*Refining!$F$4</f>
        <v>#VALUE!</v>
      </c>
      <c r="CR256" s="145" t="e">
        <f>CH256*Refining!$F$5</f>
        <v>#VALUE!</v>
      </c>
      <c r="CS256" s="145" t="e">
        <f>CI256*Refining!$F$6</f>
        <v>#VALUE!</v>
      </c>
      <c r="CT256" s="145" t="e">
        <f>CJ256*Refining!$F$7</f>
        <v>#VALUE!</v>
      </c>
      <c r="CU256" s="145" t="e">
        <f>CK256*Refining!$F$8</f>
        <v>#VALUE!</v>
      </c>
      <c r="CV256" s="145" t="e">
        <f>CL256*Refining!$F$9</f>
        <v>#VALUE!</v>
      </c>
      <c r="CW256" s="145" t="e">
        <f>CM256*Refining!$F$10</f>
        <v>#VALUE!</v>
      </c>
      <c r="CX256" s="145" t="e">
        <f>CN256*Refining!$F$11</f>
        <v>#VALUE!</v>
      </c>
      <c r="CY256" s="145" t="e">
        <f>CO256*Refining!$F$12</f>
        <v>#VALUE!</v>
      </c>
      <c r="CZ256" s="185" t="e">
        <f t="shared" ref="CZ256:DS256" si="1032">IF(CF256 = 0, "", CF256)</f>
        <v>#VALUE!</v>
      </c>
      <c r="DA256" s="186" t="e">
        <f t="shared" si="1032"/>
        <v>#VALUE!</v>
      </c>
      <c r="DB256" s="186" t="e">
        <f t="shared" si="1032"/>
        <v>#VALUE!</v>
      </c>
      <c r="DC256" s="186" t="e">
        <f t="shared" si="1032"/>
        <v>#VALUE!</v>
      </c>
      <c r="DD256" s="186" t="e">
        <f t="shared" si="1032"/>
        <v>#VALUE!</v>
      </c>
      <c r="DE256" s="186" t="e">
        <f t="shared" si="1032"/>
        <v>#VALUE!</v>
      </c>
      <c r="DF256" s="186" t="e">
        <f t="shared" si="1032"/>
        <v>#VALUE!</v>
      </c>
      <c r="DG256" s="186" t="e">
        <f t="shared" si="1032"/>
        <v>#VALUE!</v>
      </c>
      <c r="DH256" s="186" t="e">
        <f t="shared" si="1032"/>
        <v>#VALUE!</v>
      </c>
      <c r="DI256" s="187" t="e">
        <f t="shared" si="1032"/>
        <v>#VALUE!</v>
      </c>
      <c r="DJ256" s="185" t="e">
        <f t="shared" si="1032"/>
        <v>#VALUE!</v>
      </c>
      <c r="DK256" s="186" t="e">
        <f t="shared" si="1032"/>
        <v>#VALUE!</v>
      </c>
      <c r="DL256" s="186" t="e">
        <f t="shared" si="1032"/>
        <v>#VALUE!</v>
      </c>
      <c r="DM256" s="186" t="e">
        <f t="shared" si="1032"/>
        <v>#VALUE!</v>
      </c>
      <c r="DN256" s="211" t="e">
        <f t="shared" si="1032"/>
        <v>#VALUE!</v>
      </c>
      <c r="DO256" s="186" t="e">
        <f t="shared" si="1032"/>
        <v>#VALUE!</v>
      </c>
      <c r="DP256" s="186" t="e">
        <f t="shared" si="1032"/>
        <v>#VALUE!</v>
      </c>
      <c r="DQ256" s="186" t="e">
        <f t="shared" si="1032"/>
        <v>#VALUE!</v>
      </c>
      <c r="DR256" s="186" t="e">
        <f t="shared" si="1032"/>
        <v>#VALUE!</v>
      </c>
      <c r="DS256" s="187" t="e">
        <f t="shared" si="1032"/>
        <v>#VALUE!</v>
      </c>
      <c r="DT256" s="185" t="e">
        <f t="shared" si="11"/>
        <v>#VALUE!</v>
      </c>
      <c r="DU256" s="189" t="e">
        <f t="shared" si="12"/>
        <v>#VALUE!</v>
      </c>
      <c r="DV256" s="133" t="e">
        <f>CZ256*'Ores &amp; Ingots'!$C$3+DA256*'Ores &amp; Ingots'!$C$4+DB256*'Ores &amp; Ingots'!$C$5+DC256*'Ores &amp; Ingots'!$C$6+DD256*'Ores &amp; Ingots'!$C$7+DE256*'Ores &amp; Ingots'!$C$8+DF256*'Ores &amp; Ingots'!$C$9+DG256*'Ores &amp; Ingots'!$C$10+DH256*'Ores &amp; Ingots'!$C$11+DI256*'Ores &amp; Ingots'!$C$12</f>
        <v>#VALUE!</v>
      </c>
      <c r="DW256" s="133" t="e">
        <f>DJ256*'Ores &amp; Ingots'!$B$3+DK256*'Ores &amp; Ingots'!$B$4+DL256*'Ores &amp; Ingots'!$B$5+DM256*'Ores &amp; Ingots'!$B$6+DN256*'Ores &amp; Ingots'!$B$7+DO256*'Ores &amp; Ingots'!$B$8+DP256*'Ores &amp; Ingots'!$B$9+DQ256*'Ores &amp; Ingots'!$B$10+DR256*'Ores &amp; Ingots'!$B$11+DS256*'Ores &amp; Ingots'!$B$12</f>
        <v>#VALUE!</v>
      </c>
      <c r="DX256" s="189" t="e">
        <f>CZ256*Refining!$G$3+DA256*Refining!$G$4+DB256*Refining!$G$5+DC256*Refining!$G$6+DD256*Refining!$G$7+DE256*Refining!$G$8+DF256*Refining!$G$9+DG256*Refining!$G$10+DH256*Refining!$G$11+DI256*Refining!$G$12</f>
        <v>#VALUE!</v>
      </c>
      <c r="DY256" s="189" t="e">
        <f t="shared" si="13"/>
        <v>#VALUE!</v>
      </c>
      <c r="DZ256" s="192" t="e">
        <f t="shared" si="14"/>
        <v>#VALUE!</v>
      </c>
      <c r="EA256" s="185" t="e">
        <f t="shared" si="15"/>
        <v>#VALUE!</v>
      </c>
      <c r="EB256" s="194" t="e">
        <f t="shared" ref="EB256:EC256" si="1033">EA256/60</f>
        <v>#VALUE!</v>
      </c>
      <c r="EC256" s="194" t="e">
        <f t="shared" si="1033"/>
        <v>#VALUE!</v>
      </c>
      <c r="ED256" s="185" t="e">
        <f t="shared" si="17"/>
        <v>#VALUE!</v>
      </c>
      <c r="EE256" s="194" t="e">
        <f t="shared" ref="EE256:EF256" si="1034">ED256/1000</f>
        <v>#VALUE!</v>
      </c>
      <c r="EF256" s="196" t="e">
        <f t="shared" si="1034"/>
        <v>#VALUE!</v>
      </c>
      <c r="EG256" s="130" t="e">
        <f t="shared" si="19"/>
        <v>#VALUE!</v>
      </c>
      <c r="EH256" s="132" t="e">
        <f t="shared" si="20"/>
        <v>#VALUE!</v>
      </c>
      <c r="EI256" s="133" t="s">
        <v>28</v>
      </c>
    </row>
    <row r="257" spans="1:139" ht="12.75" hidden="1" x14ac:dyDescent="0.2">
      <c r="A257" s="865"/>
      <c r="B257" s="228" t="s">
        <v>409</v>
      </c>
      <c r="C257" s="216" t="s">
        <v>155</v>
      </c>
      <c r="D257" s="216">
        <v>1</v>
      </c>
      <c r="E257" s="216">
        <v>1</v>
      </c>
      <c r="F257" s="216">
        <v>1</v>
      </c>
      <c r="G257" s="229">
        <f t="shared" si="0"/>
        <v>0.125</v>
      </c>
      <c r="H257" s="230">
        <v>8</v>
      </c>
      <c r="I257" s="230">
        <v>20</v>
      </c>
      <c r="J257" s="230">
        <f>H257/Main!$D$9</f>
        <v>1.6</v>
      </c>
      <c r="K257" s="230">
        <f>I257/Main!$D$10</f>
        <v>10</v>
      </c>
      <c r="L257" s="230">
        <f t="shared" si="1"/>
        <v>6.25</v>
      </c>
      <c r="M257" s="230">
        <v>1</v>
      </c>
      <c r="N257" s="233"/>
      <c r="O257" s="233"/>
      <c r="P257" s="233"/>
      <c r="Q257" s="232"/>
      <c r="R257" s="233"/>
      <c r="S257" s="234"/>
      <c r="T257" s="234"/>
      <c r="U257" s="233"/>
      <c r="V257" s="233"/>
      <c r="W257" s="234"/>
      <c r="X257" s="234"/>
      <c r="Y257" s="233"/>
      <c r="Z257" s="233"/>
      <c r="AA257" s="233"/>
      <c r="AB257" s="233"/>
      <c r="AC257" s="366"/>
      <c r="AD257" s="227">
        <v>1</v>
      </c>
      <c r="AE257" s="226">
        <v>0</v>
      </c>
      <c r="AF257" s="226">
        <v>0</v>
      </c>
      <c r="AG257" s="226">
        <v>0</v>
      </c>
      <c r="AH257" s="226">
        <v>0</v>
      </c>
      <c r="AI257" s="226">
        <v>0</v>
      </c>
      <c r="AJ257" s="226">
        <v>0</v>
      </c>
      <c r="AK257" s="226">
        <v>0</v>
      </c>
      <c r="AL257" s="226">
        <v>0</v>
      </c>
      <c r="AM257" s="226">
        <v>0</v>
      </c>
      <c r="AN257" s="226">
        <v>0</v>
      </c>
      <c r="AO257" s="226">
        <v>0</v>
      </c>
      <c r="AP257" s="226">
        <v>0</v>
      </c>
      <c r="AQ257" s="226">
        <v>0</v>
      </c>
      <c r="AR257" s="226">
        <v>0</v>
      </c>
      <c r="AS257" s="226">
        <v>0</v>
      </c>
      <c r="AT257" s="226">
        <v>0</v>
      </c>
      <c r="AU257" s="226">
        <v>0</v>
      </c>
      <c r="AV257" s="226">
        <v>0</v>
      </c>
      <c r="AW257" s="226">
        <v>0</v>
      </c>
      <c r="AX257" s="226">
        <v>0</v>
      </c>
      <c r="AY257" s="407">
        <f t="shared" ref="AY257:BS257" si="1035">IF(AD257 = 0, "", AD257)</f>
        <v>1</v>
      </c>
      <c r="AZ257" s="216" t="str">
        <f t="shared" si="1035"/>
        <v/>
      </c>
      <c r="BA257" s="216" t="str">
        <f t="shared" si="1035"/>
        <v/>
      </c>
      <c r="BB257" s="216" t="str">
        <f t="shared" si="1035"/>
        <v/>
      </c>
      <c r="BC257" s="216" t="str">
        <f t="shared" si="1035"/>
        <v/>
      </c>
      <c r="BD257" s="216" t="str">
        <f t="shared" si="1035"/>
        <v/>
      </c>
      <c r="BE257" s="216" t="str">
        <f t="shared" si="1035"/>
        <v/>
      </c>
      <c r="BF257" s="216" t="str">
        <f t="shared" si="1035"/>
        <v/>
      </c>
      <c r="BG257" s="216" t="str">
        <f t="shared" si="1035"/>
        <v/>
      </c>
      <c r="BH257" s="216" t="str">
        <f t="shared" si="1035"/>
        <v/>
      </c>
      <c r="BI257" s="216" t="str">
        <f t="shared" si="1035"/>
        <v/>
      </c>
      <c r="BJ257" s="216" t="str">
        <f t="shared" si="1035"/>
        <v/>
      </c>
      <c r="BK257" s="216" t="str">
        <f t="shared" si="1035"/>
        <v/>
      </c>
      <c r="BL257" s="216" t="str">
        <f t="shared" si="1035"/>
        <v/>
      </c>
      <c r="BM257" s="216" t="str">
        <f t="shared" si="1035"/>
        <v/>
      </c>
      <c r="BN257" s="216" t="str">
        <f t="shared" si="1035"/>
        <v/>
      </c>
      <c r="BO257" s="216" t="str">
        <f t="shared" si="1035"/>
        <v/>
      </c>
      <c r="BP257" s="216" t="str">
        <f t="shared" si="1035"/>
        <v/>
      </c>
      <c r="BQ257" s="216" t="str">
        <f t="shared" si="1035"/>
        <v/>
      </c>
      <c r="BR257" s="216" t="str">
        <f t="shared" si="1035"/>
        <v/>
      </c>
      <c r="BS257" s="231" t="str">
        <f t="shared" si="1035"/>
        <v/>
      </c>
      <c r="BT257" s="225" t="e">
        <f>$AY257*Assembly!Z$4+$AZ257*Assembly!Z$5+$BA257*Assembly!Z$6+$BB257*Assembly!Z$7+$BC257*Assembly!Z$8+$BD257*Assembly!Z$9+$BE257*Assembly!Z$10+$BF257*Assembly!Z$11+$BG257*Assembly!Z$12+$BH257*Assembly!Z$13+$BI257*Assembly!Z$14+$BJ257*Assembly!Z$15+$BK257*Assembly!Z$16+$BL257*Assembly!Z$17+$BM257*Assembly!Z$18+$BN257*Assembly!Z$19+$BO257*Assembly!Z$20+$BP257*Assembly!Z$21+$BQ257*Assembly!Z$22+$BR257*Assembly!Z$23+$BS257*Assembly!Z$24</f>
        <v>#VALUE!</v>
      </c>
      <c r="BU257" s="226" t="e">
        <f t="shared" si="3"/>
        <v>#VALUE!</v>
      </c>
      <c r="BV257" s="226"/>
      <c r="BW257" s="226" t="e">
        <f>$AY257*Assembly!AD$4+$AZ257*Assembly!AD$5+$BA257*Assembly!AD$6+$BB257*Assembly!AD$7+$BC257*Assembly!AD$8+$BD257*Assembly!AD$9+$BE257*Assembly!AD$10+$BF257*Assembly!AD$11+$BG257*Assembly!AD$12+$BH257*Assembly!AD$13+$BI257*Assembly!AD$14+$BJ257*Assembly!AD$15+$BK257*Assembly!AD$16+$BL257*Assembly!AD$17+$BM257*Assembly!AD$18+$BN257*Assembly!AD$19+$BO257*Assembly!AD$20+$BP257*Assembly!AD$21+$BQ257*Assembly!AD$22+$BR257*Assembly!AD$23+$BS257*Assembly!AD$24</f>
        <v>#VALUE!</v>
      </c>
      <c r="BX257" s="236" t="e">
        <f t="shared" si="4"/>
        <v>#VALUE!</v>
      </c>
      <c r="BY257" s="237" t="e">
        <f t="shared" si="5"/>
        <v>#VALUE!</v>
      </c>
      <c r="BZ257" s="238" t="e">
        <f t="shared" si="6"/>
        <v>#VALUE!</v>
      </c>
      <c r="CA257" s="237" t="e">
        <f t="shared" si="7"/>
        <v>#VALUE!</v>
      </c>
      <c r="CB257" s="226" t="e">
        <f>$AY257*Assembly!Y$4+$AZ257*Assembly!Y$5+$BA257*Assembly!Y$6+$BB257*Assembly!Y$7+$BC257*Assembly!Y$8+$BD257*Assembly!Y$9+$BE257*Assembly!Y$10+$BF257*Assembly!Y$11+$BG257*Assembly!Y$12+$BH257*Assembly!Y$13+$BI257*Assembly!Y$14+$BJ257*Assembly!Y$15+$BK257*Assembly!Y$16+$BL257*Assembly!Y$17+$BM257*Assembly!Y$18+$BN257*Assembly!Y$19+$BO257*Assembly!Y$20+$BP257*Assembly!Y$21+$BQ257*Assembly!Y$22+$BR257*Assembly!Y$23+$BS257*Assembly!Y$24</f>
        <v>#VALUE!</v>
      </c>
      <c r="CC257" s="226" t="e">
        <f t="shared" si="8"/>
        <v>#VALUE!</v>
      </c>
      <c r="CD257" s="239" t="e">
        <f t="shared" si="9"/>
        <v>#VALUE!</v>
      </c>
      <c r="CE257" s="240" t="e">
        <f>$AY257*Assembly!AC$4+$AZ257*Assembly!AC$5+$BA257*Assembly!AC$6+$BB257*Assembly!AC$7+$BC257*Assembly!AC$8+$BD257*Assembly!AC$9+$BE257*Assembly!AC$10+$BF257*Assembly!AC$11+$BG257*Assembly!AC$12+$BH257*Assembly!AC$13+$BI257*Assembly!AC$14+$BJ257*Assembly!AC$15+$BK257*Assembly!AC$16+$BL257*Assembly!AC$17+$BM257*Assembly!AC$18+$BN257*Assembly!AC$19+$BO257*Assembly!AC$20+$BP257*Assembly!AC$21+$BQ257*Assembly!AC$22+$BR257*Assembly!AC$23+$BS257*Assembly!AC$24</f>
        <v>#VALUE!</v>
      </c>
      <c r="CF257" s="232" t="e">
        <f>$AY257*Assembly!M$4+$AZ257*Assembly!M$5+$BA257*Assembly!M$6+$BB257*Assembly!M$7+$BC257*Assembly!M$8+$BD257*Assembly!M$9+$BE257*Assembly!M$10+$BF257*Assembly!M$11+$BG257*Assembly!M$12+$BH257*Assembly!M$13+$BI257*Assembly!M$14+$BJ257*Assembly!M$15+$BK257*Assembly!M$16+$BL257*Assembly!M$17+$BM257*Assembly!M$18+$BN257*Assembly!M$19+$BO257*Assembly!M$20+$BP257*Assembly!M$21+$BQ257*Assembly!M$22+$BR257*Assembly!M$23+$BS257*Assembly!M$24</f>
        <v>#VALUE!</v>
      </c>
      <c r="CG257" s="232" t="e">
        <f>$AY257*Assembly!N$4+$AZ257*Assembly!N$5+$BA257*Assembly!N$6+$BB257*Assembly!N$7+$BC257*Assembly!N$8+$BD257*Assembly!N$9+$BE257*Assembly!N$10+$BF257*Assembly!N$11+$BG257*Assembly!N$12+$BH257*Assembly!N$13+$BI257*Assembly!N$14+$BJ257*Assembly!N$15+$BK257*Assembly!N$16+$BL257*Assembly!N$17+$BM257*Assembly!N$18+$BN257*Assembly!N$19+$BO257*Assembly!N$20+$BP257*Assembly!N$21+$BQ257*Assembly!N$22+$BR257*Assembly!N$23+$BS257*Assembly!N$24</f>
        <v>#VALUE!</v>
      </c>
      <c r="CH257" s="232" t="e">
        <f>$AY257*Assembly!O$4+$AZ257*Assembly!O$5+$BA257*Assembly!O$6+$BB257*Assembly!O$7+$BC257*Assembly!O$8+$BD257*Assembly!O$9+$BE257*Assembly!O$10+$BF257*Assembly!O$11+$BG257*Assembly!O$12+$BH257*Assembly!O$13+$BI257*Assembly!O$14+$BJ257*Assembly!O$15+$BK257*Assembly!O$16+$BL257*Assembly!O$17+$BM257*Assembly!O$18+$BN257*Assembly!O$19+$BO257*Assembly!O$20+$BP257*Assembly!O$21+$BQ257*Assembly!O$22+$BR257*Assembly!O$23+$BS257*Assembly!O$24</f>
        <v>#VALUE!</v>
      </c>
      <c r="CI257" s="230" t="e">
        <f>$AY257*Assembly!P$4+$AZ257*Assembly!P$5+$BA257*Assembly!P$6+$BB257*Assembly!P$7+$BC257*Assembly!P$8+$BD257*Assembly!P$9+$BE257*Assembly!P$10+$BF257*Assembly!P$11+$BG257*Assembly!P$12+$BH257*Assembly!P$13+$BI257*Assembly!P$14+$BJ257*Assembly!P$15+$BK257*Assembly!P$16+$BL257*Assembly!P$17+$BM257*Assembly!P$18+$BN257*Assembly!P$19+$BO257*Assembly!P$20+$BP257*Assembly!P$21+$BQ257*Assembly!P$22+$BR257*Assembly!P$23+$BS257*Assembly!P$24</f>
        <v>#VALUE!</v>
      </c>
      <c r="CJ257" s="230" t="e">
        <f>$AY257*Assembly!Q$4+$AZ257*Assembly!Q$5+$BA257*Assembly!Q$6+$BB257*Assembly!Q$7+$BC257*Assembly!Q$8+$BD257*Assembly!Q$9+$BE257*Assembly!Q$10+$BF257*Assembly!Q$11+$BG257*Assembly!Q$12+$BH257*Assembly!Q$13+$BI257*Assembly!Q$14+$BJ257*Assembly!Q$15+$BK257*Assembly!Q$16+$BL257*Assembly!Q$17+$BM257*Assembly!Q$18+$BN257*Assembly!Q$19+$BO257*Assembly!Q$20+$BP257*Assembly!Q$21+$BQ257*Assembly!Q$22+$BR257*Assembly!Q$23+$BS257*Assembly!Q$24</f>
        <v>#VALUE!</v>
      </c>
      <c r="CK257" s="232" t="e">
        <f>$AY257*Assembly!R$4+$AZ257*Assembly!R$5+$BA257*Assembly!R$6+$BB257*Assembly!R$7+$BC257*Assembly!R$8+$BD257*Assembly!R$9+$BE257*Assembly!R$10+$BF257*Assembly!R$11+$BG257*Assembly!R$12+$BH257*Assembly!R$13+$BI257*Assembly!R$14+$BJ257*Assembly!R$15+$BK257*Assembly!R$16+$BL257*Assembly!R$17+$BM257*Assembly!R$18+$BN257*Assembly!R$19+$BO257*Assembly!R$20+$BP257*Assembly!R$21+$BQ257*Assembly!R$22+$BR257*Assembly!R$23+$BS257*Assembly!R$24</f>
        <v>#VALUE!</v>
      </c>
      <c r="CL257" s="230" t="e">
        <f>$AY257*Assembly!S$4+$AZ257*Assembly!S$5+$BA257*Assembly!S$6+$BB257*Assembly!S$7+$BC257*Assembly!S$8+$BD257*Assembly!S$9+$BE257*Assembly!S$10+$BF257*Assembly!S$11+$BG257*Assembly!S$12+$BH257*Assembly!S$13+$BI257*Assembly!S$14+$BJ257*Assembly!S$15+$BK257*Assembly!S$16+$BL257*Assembly!S$17+$BM257*Assembly!S$18+$BN257*Assembly!S$19+$BO257*Assembly!S$20+$BP257*Assembly!S$21+$BQ257*Assembly!S$22+$BR257*Assembly!S$23+$BS257*Assembly!S$24</f>
        <v>#VALUE!</v>
      </c>
      <c r="CM257" s="230" t="e">
        <f>$AY257*Assembly!T$4+$AZ257*Assembly!T$5+$BA257*Assembly!T$6+$BB257*Assembly!T$7+$BC257*Assembly!T$8+$BD257*Assembly!T$9+$BE257*Assembly!T$10+$BF257*Assembly!T$11+$BG257*Assembly!T$12+$BH257*Assembly!T$13+$BI257*Assembly!T$14+$BJ257*Assembly!T$15+$BK257*Assembly!T$16+$BL257*Assembly!T$17+$BM257*Assembly!T$18+$BN257*Assembly!T$19+$BO257*Assembly!T$20+$BP257*Assembly!T$21+$BQ257*Assembly!T$22+$BR257*Assembly!T$23+$BS257*Assembly!T$24</f>
        <v>#VALUE!</v>
      </c>
      <c r="CN257" s="230" t="e">
        <f>$AY257*Assembly!U$4+$AZ257*Assembly!U$5+$BA257*Assembly!U$6+$BB257*Assembly!U$7+$BC257*Assembly!U$8+$BD257*Assembly!U$9+$BE257*Assembly!U$10+$BF257*Assembly!U$11+$BG257*Assembly!U$12+$BH257*Assembly!U$13+$BI257*Assembly!U$14+$BJ257*Assembly!U$15+$BK257*Assembly!U$16+$BL257*Assembly!U$17+$BM257*Assembly!U$18+$BN257*Assembly!U$19+$BO257*Assembly!U$20+$BP257*Assembly!U$21+$BQ257*Assembly!U$22+$BR257*Assembly!U$23+$BS257*Assembly!U$24</f>
        <v>#VALUE!</v>
      </c>
      <c r="CO257" s="232" t="e">
        <f>$AY257*Assembly!V$4+$AZ257*Assembly!V$5+$BA257*Assembly!V$6+$BB257*Assembly!V$7+$BC257*Assembly!V$8+$BD257*Assembly!V$9+$BE257*Assembly!V$10+$BF257*Assembly!V$11+$BG257*Assembly!V$12+$BH257*Assembly!V$13+$BI257*Assembly!V$14+$BJ257*Assembly!V$15+$BK257*Assembly!V$16+$BL257*Assembly!V$17+$BM257*Assembly!V$18+$BN257*Assembly!V$19+$BO257*Assembly!V$20+$BP257*Assembly!V$21+$BQ257*Assembly!V$22+$BR257*Assembly!V$23+$BS257*Assembly!V$24</f>
        <v>#VALUE!</v>
      </c>
      <c r="CP257" s="232" t="e">
        <f>CF257*Refining!$F$3</f>
        <v>#VALUE!</v>
      </c>
      <c r="CQ257" s="232" t="e">
        <f>CG257*Refining!$F$4</f>
        <v>#VALUE!</v>
      </c>
      <c r="CR257" s="232" t="e">
        <f>CH257*Refining!$F$5</f>
        <v>#VALUE!</v>
      </c>
      <c r="CS257" s="232" t="e">
        <f>CI257*Refining!$F$6</f>
        <v>#VALUE!</v>
      </c>
      <c r="CT257" s="232" t="e">
        <f>CJ257*Refining!$F$7</f>
        <v>#VALUE!</v>
      </c>
      <c r="CU257" s="232" t="e">
        <f>CK257*Refining!$F$8</f>
        <v>#VALUE!</v>
      </c>
      <c r="CV257" s="232" t="e">
        <f>CL257*Refining!$F$9</f>
        <v>#VALUE!</v>
      </c>
      <c r="CW257" s="232" t="e">
        <f>CM257*Refining!$F$10</f>
        <v>#VALUE!</v>
      </c>
      <c r="CX257" s="232" t="e">
        <f>CN257*Refining!$F$11</f>
        <v>#VALUE!</v>
      </c>
      <c r="CY257" s="232" t="e">
        <f>CO257*Refining!$F$12</f>
        <v>#VALUE!</v>
      </c>
      <c r="CZ257" s="243" t="e">
        <f t="shared" ref="CZ257:DS257" si="1036">IF(CF257 = 0, "", CF257)</f>
        <v>#VALUE!</v>
      </c>
      <c r="DA257" s="246" t="e">
        <f t="shared" si="1036"/>
        <v>#VALUE!</v>
      </c>
      <c r="DB257" s="246" t="e">
        <f t="shared" si="1036"/>
        <v>#VALUE!</v>
      </c>
      <c r="DC257" s="246" t="e">
        <f t="shared" si="1036"/>
        <v>#VALUE!</v>
      </c>
      <c r="DD257" s="246" t="e">
        <f t="shared" si="1036"/>
        <v>#VALUE!</v>
      </c>
      <c r="DE257" s="246" t="e">
        <f t="shared" si="1036"/>
        <v>#VALUE!</v>
      </c>
      <c r="DF257" s="246" t="e">
        <f t="shared" si="1036"/>
        <v>#VALUE!</v>
      </c>
      <c r="DG257" s="246" t="e">
        <f t="shared" si="1036"/>
        <v>#VALUE!</v>
      </c>
      <c r="DH257" s="246" t="e">
        <f t="shared" si="1036"/>
        <v>#VALUE!</v>
      </c>
      <c r="DI257" s="251" t="e">
        <f t="shared" si="1036"/>
        <v>#VALUE!</v>
      </c>
      <c r="DJ257" s="243" t="e">
        <f t="shared" si="1036"/>
        <v>#VALUE!</v>
      </c>
      <c r="DK257" s="246" t="e">
        <f t="shared" si="1036"/>
        <v>#VALUE!</v>
      </c>
      <c r="DL257" s="246" t="e">
        <f t="shared" si="1036"/>
        <v>#VALUE!</v>
      </c>
      <c r="DM257" s="246" t="e">
        <f t="shared" si="1036"/>
        <v>#VALUE!</v>
      </c>
      <c r="DN257" s="254" t="e">
        <f t="shared" si="1036"/>
        <v>#VALUE!</v>
      </c>
      <c r="DO257" s="246" t="e">
        <f t="shared" si="1036"/>
        <v>#VALUE!</v>
      </c>
      <c r="DP257" s="246" t="e">
        <f t="shared" si="1036"/>
        <v>#VALUE!</v>
      </c>
      <c r="DQ257" s="246" t="e">
        <f t="shared" si="1036"/>
        <v>#VALUE!</v>
      </c>
      <c r="DR257" s="246" t="e">
        <f t="shared" si="1036"/>
        <v>#VALUE!</v>
      </c>
      <c r="DS257" s="251" t="e">
        <f t="shared" si="1036"/>
        <v>#VALUE!</v>
      </c>
      <c r="DT257" s="243" t="e">
        <f t="shared" si="11"/>
        <v>#VALUE!</v>
      </c>
      <c r="DU257" s="245" t="e">
        <f t="shared" si="12"/>
        <v>#VALUE!</v>
      </c>
      <c r="DV257" s="226" t="e">
        <f>CZ257*'Ores &amp; Ingots'!$C$3+DA257*'Ores &amp; Ingots'!$C$4+DB257*'Ores &amp; Ingots'!$C$5+DC257*'Ores &amp; Ingots'!$C$6+DD257*'Ores &amp; Ingots'!$C$7+DE257*'Ores &amp; Ingots'!$C$8+DF257*'Ores &amp; Ingots'!$C$9+DG257*'Ores &amp; Ingots'!$C$10+DH257*'Ores &amp; Ingots'!$C$11+DI257*'Ores &amp; Ingots'!$C$12</f>
        <v>#VALUE!</v>
      </c>
      <c r="DW257" s="226" t="e">
        <f>DJ257*'Ores &amp; Ingots'!$B$3+DK257*'Ores &amp; Ingots'!$B$4+DL257*'Ores &amp; Ingots'!$B$5+DM257*'Ores &amp; Ingots'!$B$6+DN257*'Ores &amp; Ingots'!$B$7+DO257*'Ores &amp; Ingots'!$B$8+DP257*'Ores &amp; Ingots'!$B$9+DQ257*'Ores &amp; Ingots'!$B$10+DR257*'Ores &amp; Ingots'!$B$11+DS257*'Ores &amp; Ingots'!$B$12</f>
        <v>#VALUE!</v>
      </c>
      <c r="DX257" s="245" t="e">
        <f>CZ257*Refining!$G$3+DA257*Refining!$G$4+DB257*Refining!$G$5+DC257*Refining!$G$6+DD257*Refining!$G$7+DE257*Refining!$G$8+DF257*Refining!$G$9+DG257*Refining!$G$10+DH257*Refining!$G$11+DI257*Refining!$G$12</f>
        <v>#VALUE!</v>
      </c>
      <c r="DY257" s="189" t="e">
        <f t="shared" si="13"/>
        <v>#VALUE!</v>
      </c>
      <c r="DZ257" s="260" t="e">
        <f t="shared" si="14"/>
        <v>#VALUE!</v>
      </c>
      <c r="EA257" s="243" t="e">
        <f t="shared" si="15"/>
        <v>#VALUE!</v>
      </c>
      <c r="EB257" s="262" t="e">
        <f t="shared" ref="EB257:EC257" si="1037">EA257/60</f>
        <v>#VALUE!</v>
      </c>
      <c r="EC257" s="262" t="e">
        <f t="shared" si="1037"/>
        <v>#VALUE!</v>
      </c>
      <c r="ED257" s="243" t="e">
        <f t="shared" si="17"/>
        <v>#VALUE!</v>
      </c>
      <c r="EE257" s="262" t="e">
        <f t="shared" ref="EE257:EF257" si="1038">ED257/1000</f>
        <v>#VALUE!</v>
      </c>
      <c r="EF257" s="264" t="e">
        <f t="shared" si="1038"/>
        <v>#VALUE!</v>
      </c>
      <c r="EG257" s="239" t="e">
        <f t="shared" si="19"/>
        <v>#VALUE!</v>
      </c>
      <c r="EH257" s="266" t="e">
        <f t="shared" si="20"/>
        <v>#VALUE!</v>
      </c>
      <c r="EI257" s="133" t="s">
        <v>28</v>
      </c>
    </row>
    <row r="258" spans="1:139" ht="12.75" hidden="1" x14ac:dyDescent="0.2">
      <c r="A258" s="892" t="s">
        <v>439</v>
      </c>
      <c r="B258" s="55" t="s">
        <v>411</v>
      </c>
      <c r="C258" s="56" t="s">
        <v>155</v>
      </c>
      <c r="D258" s="56">
        <v>1</v>
      </c>
      <c r="E258" s="56">
        <v>1</v>
      </c>
      <c r="F258" s="56">
        <v>1</v>
      </c>
      <c r="G258" s="57">
        <f t="shared" si="0"/>
        <v>0.125</v>
      </c>
      <c r="H258" s="58">
        <v>8</v>
      </c>
      <c r="I258" s="58">
        <v>24</v>
      </c>
      <c r="J258" s="58">
        <f>H258/Main!$D$9</f>
        <v>1.6</v>
      </c>
      <c r="K258" s="58">
        <f>I258/Main!$D$10</f>
        <v>12</v>
      </c>
      <c r="L258" s="58">
        <f t="shared" si="1"/>
        <v>7.5</v>
      </c>
      <c r="M258" s="58">
        <v>0.16</v>
      </c>
      <c r="N258" s="60"/>
      <c r="O258" s="60"/>
      <c r="P258" s="60"/>
      <c r="Q258" s="62"/>
      <c r="R258" s="60"/>
      <c r="S258" s="63"/>
      <c r="T258" s="63"/>
      <c r="U258" s="60"/>
      <c r="V258" s="60"/>
      <c r="W258" s="63"/>
      <c r="X258" s="63"/>
      <c r="Y258" s="60"/>
      <c r="Z258" s="60"/>
      <c r="AA258" s="60"/>
      <c r="AB258" s="60"/>
      <c r="AC258" s="367"/>
      <c r="AD258" s="83">
        <v>5</v>
      </c>
      <c r="AE258" s="81">
        <v>0</v>
      </c>
      <c r="AF258" s="81">
        <v>0</v>
      </c>
      <c r="AG258" s="81">
        <v>0</v>
      </c>
      <c r="AH258" s="81">
        <v>0</v>
      </c>
      <c r="AI258" s="81">
        <v>0</v>
      </c>
      <c r="AJ258" s="81">
        <v>0</v>
      </c>
      <c r="AK258" s="81">
        <v>0</v>
      </c>
      <c r="AL258" s="81">
        <v>0</v>
      </c>
      <c r="AM258" s="81">
        <v>0</v>
      </c>
      <c r="AN258" s="81">
        <v>0</v>
      </c>
      <c r="AO258" s="81">
        <v>2</v>
      </c>
      <c r="AP258" s="81">
        <v>0</v>
      </c>
      <c r="AQ258" s="81">
        <v>0</v>
      </c>
      <c r="AR258" s="81">
        <v>0</v>
      </c>
      <c r="AS258" s="81">
        <v>0</v>
      </c>
      <c r="AT258" s="81">
        <v>0</v>
      </c>
      <c r="AU258" s="81">
        <v>0</v>
      </c>
      <c r="AV258" s="81">
        <v>0</v>
      </c>
      <c r="AW258" s="81">
        <v>0</v>
      </c>
      <c r="AX258" s="81">
        <v>0</v>
      </c>
      <c r="AY258" s="405">
        <f t="shared" ref="AY258:BS258" si="1039">IF(AD258 = 0, "", AD258)</f>
        <v>5</v>
      </c>
      <c r="AZ258" s="56" t="str">
        <f t="shared" si="1039"/>
        <v/>
      </c>
      <c r="BA258" s="56" t="str">
        <f t="shared" si="1039"/>
        <v/>
      </c>
      <c r="BB258" s="56" t="str">
        <f t="shared" si="1039"/>
        <v/>
      </c>
      <c r="BC258" s="56" t="str">
        <f t="shared" si="1039"/>
        <v/>
      </c>
      <c r="BD258" s="56" t="str">
        <f t="shared" si="1039"/>
        <v/>
      </c>
      <c r="BE258" s="56" t="str">
        <f t="shared" si="1039"/>
        <v/>
      </c>
      <c r="BF258" s="56" t="str">
        <f t="shared" si="1039"/>
        <v/>
      </c>
      <c r="BG258" s="56" t="str">
        <f t="shared" si="1039"/>
        <v/>
      </c>
      <c r="BH258" s="56" t="str">
        <f t="shared" si="1039"/>
        <v/>
      </c>
      <c r="BI258" s="56" t="str">
        <f t="shared" si="1039"/>
        <v/>
      </c>
      <c r="BJ258" s="81">
        <f t="shared" si="1039"/>
        <v>2</v>
      </c>
      <c r="BK258" s="56" t="str">
        <f t="shared" si="1039"/>
        <v/>
      </c>
      <c r="BL258" s="56" t="str">
        <f t="shared" si="1039"/>
        <v/>
      </c>
      <c r="BM258" s="56" t="str">
        <f t="shared" si="1039"/>
        <v/>
      </c>
      <c r="BN258" s="56" t="str">
        <f t="shared" si="1039"/>
        <v/>
      </c>
      <c r="BO258" s="56" t="str">
        <f t="shared" si="1039"/>
        <v/>
      </c>
      <c r="BP258" s="56" t="str">
        <f t="shared" si="1039"/>
        <v/>
      </c>
      <c r="BQ258" s="56" t="str">
        <f t="shared" si="1039"/>
        <v/>
      </c>
      <c r="BR258" s="56" t="str">
        <f t="shared" si="1039"/>
        <v/>
      </c>
      <c r="BS258" s="85" t="str">
        <f t="shared" si="1039"/>
        <v/>
      </c>
      <c r="BT258" s="93" t="e">
        <f>$AY258*Assembly!Z$4+$AZ258*Assembly!Z$5+$BA258*Assembly!Z$6+$BB258*Assembly!Z$7+$BC258*Assembly!Z$8+$BD258*Assembly!Z$9+$BE258*Assembly!Z$10+$BF258*Assembly!Z$11+$BG258*Assembly!Z$12+$BH258*Assembly!Z$13+$BI258*Assembly!Z$14+$BJ258*Assembly!Z$15+$BK258*Assembly!Z$16+$BL258*Assembly!Z$17+$BM258*Assembly!Z$18+$BN258*Assembly!Z$19+$BO258*Assembly!Z$20+$BP258*Assembly!Z$21+$BQ258*Assembly!Z$22+$BR258*Assembly!Z$23+$BS258*Assembly!Z$24</f>
        <v>#VALUE!</v>
      </c>
      <c r="BU258" s="81" t="e">
        <f t="shared" si="3"/>
        <v>#VALUE!</v>
      </c>
      <c r="BV258" s="81"/>
      <c r="BW258" s="81" t="e">
        <f>$AY258*Assembly!AD$4+$AZ258*Assembly!AD$5+$BA258*Assembly!AD$6+$BB258*Assembly!AD$7+$BC258*Assembly!AD$8+$BD258*Assembly!AD$9+$BE258*Assembly!AD$10+$BF258*Assembly!AD$11+$BG258*Assembly!AD$12+$BH258*Assembly!AD$13+$BI258*Assembly!AD$14+$BJ258*Assembly!AD$15+$BK258*Assembly!AD$16+$BL258*Assembly!AD$17+$BM258*Assembly!AD$18+$BN258*Assembly!AD$19+$BO258*Assembly!AD$20+$BP258*Assembly!AD$21+$BQ258*Assembly!AD$22+$BR258*Assembly!AD$23+$BS258*Assembly!AD$24</f>
        <v>#VALUE!</v>
      </c>
      <c r="BX258" s="98" t="e">
        <f t="shared" si="4"/>
        <v>#VALUE!</v>
      </c>
      <c r="BY258" s="99" t="e">
        <f t="shared" si="5"/>
        <v>#VALUE!</v>
      </c>
      <c r="BZ258" s="101" t="e">
        <f t="shared" si="6"/>
        <v>#VALUE!</v>
      </c>
      <c r="CA258" s="99" t="e">
        <f t="shared" si="7"/>
        <v>#VALUE!</v>
      </c>
      <c r="CB258" s="81" t="e">
        <f>$AY258*Assembly!Y$4+$AZ258*Assembly!Y$5+$BA258*Assembly!Y$6+$BB258*Assembly!Y$7+$BC258*Assembly!Y$8+$BD258*Assembly!Y$9+$BE258*Assembly!Y$10+$BF258*Assembly!Y$11+$BG258*Assembly!Y$12+$BH258*Assembly!Y$13+$BI258*Assembly!Y$14+$BJ258*Assembly!Y$15+$BK258*Assembly!Y$16+$BL258*Assembly!Y$17+$BM258*Assembly!Y$18+$BN258*Assembly!Y$19+$BO258*Assembly!Y$20+$BP258*Assembly!Y$21+$BQ258*Assembly!Y$22+$BR258*Assembly!Y$23+$BS258*Assembly!Y$24</f>
        <v>#VALUE!</v>
      </c>
      <c r="CC258" s="81" t="e">
        <f t="shared" si="8"/>
        <v>#VALUE!</v>
      </c>
      <c r="CD258" s="106" t="e">
        <f t="shared" si="9"/>
        <v>#VALUE!</v>
      </c>
      <c r="CE258" s="108" t="e">
        <f>$AY258*Assembly!AC$4+$AZ258*Assembly!AC$5+$BA258*Assembly!AC$6+$BB258*Assembly!AC$7+$BC258*Assembly!AC$8+$BD258*Assembly!AC$9+$BE258*Assembly!AC$10+$BF258*Assembly!AC$11+$BG258*Assembly!AC$12+$BH258*Assembly!AC$13+$BI258*Assembly!AC$14+$BJ258*Assembly!AC$15+$BK258*Assembly!AC$16+$BL258*Assembly!AC$17+$BM258*Assembly!AC$18+$BN258*Assembly!AC$19+$BO258*Assembly!AC$20+$BP258*Assembly!AC$21+$BQ258*Assembly!AC$22+$BR258*Assembly!AC$23+$BS258*Assembly!AC$24</f>
        <v>#VALUE!</v>
      </c>
      <c r="CF258" s="62" t="e">
        <f>$AY258*Assembly!M$4+$AZ258*Assembly!M$5+$BA258*Assembly!M$6+$BB258*Assembly!M$7+$BC258*Assembly!M$8+$BD258*Assembly!M$9+$BE258*Assembly!M$10+$BF258*Assembly!M$11+$BG258*Assembly!M$12+$BH258*Assembly!M$13+$BI258*Assembly!M$14+$BJ258*Assembly!M$15+$BK258*Assembly!M$16+$BL258*Assembly!M$17+$BM258*Assembly!M$18+$BN258*Assembly!M$19+$BO258*Assembly!M$20+$BP258*Assembly!M$21+$BQ258*Assembly!M$22+$BR258*Assembly!M$23+$BS258*Assembly!M$24</f>
        <v>#VALUE!</v>
      </c>
      <c r="CG258" s="62" t="e">
        <f>$AY258*Assembly!N$4+$AZ258*Assembly!N$5+$BA258*Assembly!N$6+$BB258*Assembly!N$7+$BC258*Assembly!N$8+$BD258*Assembly!N$9+$BE258*Assembly!N$10+$BF258*Assembly!N$11+$BG258*Assembly!N$12+$BH258*Assembly!N$13+$BI258*Assembly!N$14+$BJ258*Assembly!N$15+$BK258*Assembly!N$16+$BL258*Assembly!N$17+$BM258*Assembly!N$18+$BN258*Assembly!N$19+$BO258*Assembly!N$20+$BP258*Assembly!N$21+$BQ258*Assembly!N$22+$BR258*Assembly!N$23+$BS258*Assembly!N$24</f>
        <v>#VALUE!</v>
      </c>
      <c r="CH258" s="62" t="e">
        <f>$AY258*Assembly!O$4+$AZ258*Assembly!O$5+$BA258*Assembly!O$6+$BB258*Assembly!O$7+$BC258*Assembly!O$8+$BD258*Assembly!O$9+$BE258*Assembly!O$10+$BF258*Assembly!O$11+$BG258*Assembly!O$12+$BH258*Assembly!O$13+$BI258*Assembly!O$14+$BJ258*Assembly!O$15+$BK258*Assembly!O$16+$BL258*Assembly!O$17+$BM258*Assembly!O$18+$BN258*Assembly!O$19+$BO258*Assembly!O$20+$BP258*Assembly!O$21+$BQ258*Assembly!O$22+$BR258*Assembly!O$23+$BS258*Assembly!O$24</f>
        <v>#VALUE!</v>
      </c>
      <c r="CI258" s="58" t="e">
        <f>$AY258*Assembly!P$4+$AZ258*Assembly!P$5+$BA258*Assembly!P$6+$BB258*Assembly!P$7+$BC258*Assembly!P$8+$BD258*Assembly!P$9+$BE258*Assembly!P$10+$BF258*Assembly!P$11+$BG258*Assembly!P$12+$BH258*Assembly!P$13+$BI258*Assembly!P$14+$BJ258*Assembly!P$15+$BK258*Assembly!P$16+$BL258*Assembly!P$17+$BM258*Assembly!P$18+$BN258*Assembly!P$19+$BO258*Assembly!P$20+$BP258*Assembly!P$21+$BQ258*Assembly!P$22+$BR258*Assembly!P$23+$BS258*Assembly!P$24</f>
        <v>#VALUE!</v>
      </c>
      <c r="CJ258" s="58" t="e">
        <f>$AY258*Assembly!Q$4+$AZ258*Assembly!Q$5+$BA258*Assembly!Q$6+$BB258*Assembly!Q$7+$BC258*Assembly!Q$8+$BD258*Assembly!Q$9+$BE258*Assembly!Q$10+$BF258*Assembly!Q$11+$BG258*Assembly!Q$12+$BH258*Assembly!Q$13+$BI258*Assembly!Q$14+$BJ258*Assembly!Q$15+$BK258*Assembly!Q$16+$BL258*Assembly!Q$17+$BM258*Assembly!Q$18+$BN258*Assembly!Q$19+$BO258*Assembly!Q$20+$BP258*Assembly!Q$21+$BQ258*Assembly!Q$22+$BR258*Assembly!Q$23+$BS258*Assembly!Q$24</f>
        <v>#VALUE!</v>
      </c>
      <c r="CK258" s="62" t="e">
        <f>$AY258*Assembly!R$4+$AZ258*Assembly!R$5+$BA258*Assembly!R$6+$BB258*Assembly!R$7+$BC258*Assembly!R$8+$BD258*Assembly!R$9+$BE258*Assembly!R$10+$BF258*Assembly!R$11+$BG258*Assembly!R$12+$BH258*Assembly!R$13+$BI258*Assembly!R$14+$BJ258*Assembly!R$15+$BK258*Assembly!R$16+$BL258*Assembly!R$17+$BM258*Assembly!R$18+$BN258*Assembly!R$19+$BO258*Assembly!R$20+$BP258*Assembly!R$21+$BQ258*Assembly!R$22+$BR258*Assembly!R$23+$BS258*Assembly!R$24</f>
        <v>#VALUE!</v>
      </c>
      <c r="CL258" s="58" t="e">
        <f>$AY258*Assembly!S$4+$AZ258*Assembly!S$5+$BA258*Assembly!S$6+$BB258*Assembly!S$7+$BC258*Assembly!S$8+$BD258*Assembly!S$9+$BE258*Assembly!S$10+$BF258*Assembly!S$11+$BG258*Assembly!S$12+$BH258*Assembly!S$13+$BI258*Assembly!S$14+$BJ258*Assembly!S$15+$BK258*Assembly!S$16+$BL258*Assembly!S$17+$BM258*Assembly!S$18+$BN258*Assembly!S$19+$BO258*Assembly!S$20+$BP258*Assembly!S$21+$BQ258*Assembly!S$22+$BR258*Assembly!S$23+$BS258*Assembly!S$24</f>
        <v>#VALUE!</v>
      </c>
      <c r="CM258" s="58" t="e">
        <f>$AY258*Assembly!T$4+$AZ258*Assembly!T$5+$BA258*Assembly!T$6+$BB258*Assembly!T$7+$BC258*Assembly!T$8+$BD258*Assembly!T$9+$BE258*Assembly!T$10+$BF258*Assembly!T$11+$BG258*Assembly!T$12+$BH258*Assembly!T$13+$BI258*Assembly!T$14+$BJ258*Assembly!T$15+$BK258*Assembly!T$16+$BL258*Assembly!T$17+$BM258*Assembly!T$18+$BN258*Assembly!T$19+$BO258*Assembly!T$20+$BP258*Assembly!T$21+$BQ258*Assembly!T$22+$BR258*Assembly!T$23+$BS258*Assembly!T$24</f>
        <v>#VALUE!</v>
      </c>
      <c r="CN258" s="58" t="e">
        <f>$AY258*Assembly!U$4+$AZ258*Assembly!U$5+$BA258*Assembly!U$6+$BB258*Assembly!U$7+$BC258*Assembly!U$8+$BD258*Assembly!U$9+$BE258*Assembly!U$10+$BF258*Assembly!U$11+$BG258*Assembly!U$12+$BH258*Assembly!U$13+$BI258*Assembly!U$14+$BJ258*Assembly!U$15+$BK258*Assembly!U$16+$BL258*Assembly!U$17+$BM258*Assembly!U$18+$BN258*Assembly!U$19+$BO258*Assembly!U$20+$BP258*Assembly!U$21+$BQ258*Assembly!U$22+$BR258*Assembly!U$23+$BS258*Assembly!U$24</f>
        <v>#VALUE!</v>
      </c>
      <c r="CO258" s="62" t="e">
        <f>$AY258*Assembly!V$4+$AZ258*Assembly!V$5+$BA258*Assembly!V$6+$BB258*Assembly!V$7+$BC258*Assembly!V$8+$BD258*Assembly!V$9+$BE258*Assembly!V$10+$BF258*Assembly!V$11+$BG258*Assembly!V$12+$BH258*Assembly!V$13+$BI258*Assembly!V$14+$BJ258*Assembly!V$15+$BK258*Assembly!V$16+$BL258*Assembly!V$17+$BM258*Assembly!V$18+$BN258*Assembly!V$19+$BO258*Assembly!V$20+$BP258*Assembly!V$21+$BQ258*Assembly!V$22+$BR258*Assembly!V$23+$BS258*Assembly!V$24</f>
        <v>#VALUE!</v>
      </c>
      <c r="CP258" s="62" t="e">
        <f>CF258*Refining!$F$3</f>
        <v>#VALUE!</v>
      </c>
      <c r="CQ258" s="62" t="e">
        <f>CG258*Refining!$F$4</f>
        <v>#VALUE!</v>
      </c>
      <c r="CR258" s="62" t="e">
        <f>CH258*Refining!$F$5</f>
        <v>#VALUE!</v>
      </c>
      <c r="CS258" s="62" t="e">
        <f>CI258*Refining!$F$6</f>
        <v>#VALUE!</v>
      </c>
      <c r="CT258" s="62" t="e">
        <f>CJ258*Refining!$F$7</f>
        <v>#VALUE!</v>
      </c>
      <c r="CU258" s="62" t="e">
        <f>CK258*Refining!$F$8</f>
        <v>#VALUE!</v>
      </c>
      <c r="CV258" s="62" t="e">
        <f>CL258*Refining!$F$9</f>
        <v>#VALUE!</v>
      </c>
      <c r="CW258" s="62" t="e">
        <f>CM258*Refining!$F$10</f>
        <v>#VALUE!</v>
      </c>
      <c r="CX258" s="62" t="e">
        <f>CN258*Refining!$F$11</f>
        <v>#VALUE!</v>
      </c>
      <c r="CY258" s="62" t="e">
        <f>CO258*Refining!$F$12</f>
        <v>#VALUE!</v>
      </c>
      <c r="CZ258" s="115" t="e">
        <f t="shared" ref="CZ258:DS258" si="1040">IF(CF258 = 0, "", CF258)</f>
        <v>#VALUE!</v>
      </c>
      <c r="DA258" s="119" t="e">
        <f t="shared" si="1040"/>
        <v>#VALUE!</v>
      </c>
      <c r="DB258" s="119" t="e">
        <f t="shared" si="1040"/>
        <v>#VALUE!</v>
      </c>
      <c r="DC258" s="116" t="e">
        <f t="shared" si="1040"/>
        <v>#VALUE!</v>
      </c>
      <c r="DD258" s="116" t="e">
        <f t="shared" si="1040"/>
        <v>#VALUE!</v>
      </c>
      <c r="DE258" s="116" t="e">
        <f t="shared" si="1040"/>
        <v>#VALUE!</v>
      </c>
      <c r="DF258" s="116" t="e">
        <f t="shared" si="1040"/>
        <v>#VALUE!</v>
      </c>
      <c r="DG258" s="116" t="e">
        <f t="shared" si="1040"/>
        <v>#VALUE!</v>
      </c>
      <c r="DH258" s="116" t="e">
        <f t="shared" si="1040"/>
        <v>#VALUE!</v>
      </c>
      <c r="DI258" s="117" t="e">
        <f t="shared" si="1040"/>
        <v>#VALUE!</v>
      </c>
      <c r="DJ258" s="115" t="e">
        <f t="shared" si="1040"/>
        <v>#VALUE!</v>
      </c>
      <c r="DK258" s="119" t="e">
        <f t="shared" si="1040"/>
        <v>#VALUE!</v>
      </c>
      <c r="DL258" s="119" t="e">
        <f t="shared" si="1040"/>
        <v>#VALUE!</v>
      </c>
      <c r="DM258" s="116" t="e">
        <f t="shared" si="1040"/>
        <v>#VALUE!</v>
      </c>
      <c r="DN258" s="118" t="e">
        <f t="shared" si="1040"/>
        <v>#VALUE!</v>
      </c>
      <c r="DO258" s="116" t="e">
        <f t="shared" si="1040"/>
        <v>#VALUE!</v>
      </c>
      <c r="DP258" s="116" t="e">
        <f t="shared" si="1040"/>
        <v>#VALUE!</v>
      </c>
      <c r="DQ258" s="116" t="e">
        <f t="shared" si="1040"/>
        <v>#VALUE!</v>
      </c>
      <c r="DR258" s="116" t="e">
        <f t="shared" si="1040"/>
        <v>#VALUE!</v>
      </c>
      <c r="DS258" s="117" t="e">
        <f t="shared" si="1040"/>
        <v>#VALUE!</v>
      </c>
      <c r="DT258" s="115" t="e">
        <f t="shared" si="11"/>
        <v>#VALUE!</v>
      </c>
      <c r="DU258" s="119" t="e">
        <f t="shared" si="12"/>
        <v>#VALUE!</v>
      </c>
      <c r="DV258" s="81" t="e">
        <f>CZ258*'Ores &amp; Ingots'!$C$3+DA258*'Ores &amp; Ingots'!$C$4+DB258*'Ores &amp; Ingots'!$C$5+DC258*'Ores &amp; Ingots'!$C$6+DD258*'Ores &amp; Ingots'!$C$7+DE258*'Ores &amp; Ingots'!$C$8+DF258*'Ores &amp; Ingots'!$C$9+DG258*'Ores &amp; Ingots'!$C$10+DH258*'Ores &amp; Ingots'!$C$11+DI258*'Ores &amp; Ingots'!$C$12</f>
        <v>#VALUE!</v>
      </c>
      <c r="DW258" s="81" t="e">
        <f>DJ258*'Ores &amp; Ingots'!$B$3+DK258*'Ores &amp; Ingots'!$B$4+DL258*'Ores &amp; Ingots'!$B$5+DM258*'Ores &amp; Ingots'!$B$6+DN258*'Ores &amp; Ingots'!$B$7+DO258*'Ores &amp; Ingots'!$B$8+DP258*'Ores &amp; Ingots'!$B$9+DQ258*'Ores &amp; Ingots'!$B$10+DR258*'Ores &amp; Ingots'!$B$11+DS258*'Ores &amp; Ingots'!$B$12</f>
        <v>#VALUE!</v>
      </c>
      <c r="DX258" s="119" t="e">
        <f>CZ258*Refining!$G$3+DA258*Refining!$G$4+DB258*Refining!$G$5+DC258*Refining!$G$6+DD258*Refining!$G$7+DE258*Refining!$G$8+DF258*Refining!$G$9+DG258*Refining!$G$10+DH258*Refining!$G$11+DI258*Refining!$G$12</f>
        <v>#VALUE!</v>
      </c>
      <c r="DY258" s="119" t="e">
        <f t="shared" si="13"/>
        <v>#VALUE!</v>
      </c>
      <c r="DZ258" s="126" t="e">
        <f t="shared" si="14"/>
        <v>#VALUE!</v>
      </c>
      <c r="EA258" s="115" t="e">
        <f t="shared" si="15"/>
        <v>#VALUE!</v>
      </c>
      <c r="EB258" s="127" t="e">
        <f t="shared" ref="EB258:EC258" si="1041">EA258/60</f>
        <v>#VALUE!</v>
      </c>
      <c r="EC258" s="127" t="e">
        <f t="shared" si="1041"/>
        <v>#VALUE!</v>
      </c>
      <c r="ED258" s="115" t="e">
        <f t="shared" si="17"/>
        <v>#VALUE!</v>
      </c>
      <c r="EE258" s="127" t="e">
        <f t="shared" ref="EE258:EF258" si="1042">ED258/1000</f>
        <v>#VALUE!</v>
      </c>
      <c r="EF258" s="128" t="e">
        <f t="shared" si="1042"/>
        <v>#VALUE!</v>
      </c>
      <c r="EG258" s="106" t="e">
        <f t="shared" si="19"/>
        <v>#VALUE!</v>
      </c>
      <c r="EH258" s="281" t="e">
        <f t="shared" si="20"/>
        <v>#VALUE!</v>
      </c>
      <c r="EI258" s="133" t="s">
        <v>28</v>
      </c>
    </row>
    <row r="259" spans="1:139" ht="12.75" hidden="1" x14ac:dyDescent="0.2">
      <c r="A259" s="864"/>
      <c r="B259" s="135" t="s">
        <v>412</v>
      </c>
      <c r="C259" s="137" t="s">
        <v>155</v>
      </c>
      <c r="D259" s="137">
        <v>1</v>
      </c>
      <c r="E259" s="137">
        <v>1</v>
      </c>
      <c r="F259" s="137">
        <v>1</v>
      </c>
      <c r="G259" s="139">
        <f t="shared" si="0"/>
        <v>0.125</v>
      </c>
      <c r="H259" s="140">
        <v>5</v>
      </c>
      <c r="I259" s="140">
        <v>15</v>
      </c>
      <c r="J259" s="140">
        <f>H259/Main!$D$9</f>
        <v>1</v>
      </c>
      <c r="K259" s="140">
        <f>I259/Main!$D$10</f>
        <v>7.5</v>
      </c>
      <c r="L259" s="140">
        <f t="shared" si="1"/>
        <v>7.5</v>
      </c>
      <c r="M259" s="140">
        <v>0.16</v>
      </c>
      <c r="N259" s="143"/>
      <c r="O259" s="143"/>
      <c r="P259" s="143"/>
      <c r="Q259" s="145"/>
      <c r="R259" s="143"/>
      <c r="S259" s="146"/>
      <c r="T259" s="146"/>
      <c r="U259" s="143"/>
      <c r="V259" s="143"/>
      <c r="W259" s="146"/>
      <c r="X259" s="146"/>
      <c r="Y259" s="143"/>
      <c r="Z259" s="143"/>
      <c r="AA259" s="143"/>
      <c r="AB259" s="143"/>
      <c r="AC259" s="362"/>
      <c r="AD259" s="167">
        <v>3</v>
      </c>
      <c r="AE259" s="133">
        <v>0</v>
      </c>
      <c r="AF259" s="133">
        <v>0</v>
      </c>
      <c r="AG259" s="133">
        <v>0</v>
      </c>
      <c r="AH259" s="133">
        <v>0</v>
      </c>
      <c r="AI259" s="133">
        <v>0</v>
      </c>
      <c r="AJ259" s="133">
        <v>0</v>
      </c>
      <c r="AK259" s="133">
        <v>0</v>
      </c>
      <c r="AL259" s="133">
        <v>0</v>
      </c>
      <c r="AM259" s="133">
        <v>0</v>
      </c>
      <c r="AN259" s="133">
        <v>0</v>
      </c>
      <c r="AO259" s="133">
        <v>1</v>
      </c>
      <c r="AP259" s="133">
        <v>0</v>
      </c>
      <c r="AQ259" s="133">
        <v>0</v>
      </c>
      <c r="AR259" s="133">
        <v>0</v>
      </c>
      <c r="AS259" s="133">
        <v>0</v>
      </c>
      <c r="AT259" s="133">
        <v>0</v>
      </c>
      <c r="AU259" s="133">
        <v>0</v>
      </c>
      <c r="AV259" s="133">
        <v>0</v>
      </c>
      <c r="AW259" s="133">
        <v>0</v>
      </c>
      <c r="AX259" s="133">
        <v>0</v>
      </c>
      <c r="AY259" s="406">
        <f t="shared" ref="AY259:BS259" si="1043">IF(AD259 = 0, "", AD259)</f>
        <v>3</v>
      </c>
      <c r="AZ259" s="137" t="str">
        <f t="shared" si="1043"/>
        <v/>
      </c>
      <c r="BA259" s="137" t="str">
        <f t="shared" si="1043"/>
        <v/>
      </c>
      <c r="BB259" s="137" t="str">
        <f t="shared" si="1043"/>
        <v/>
      </c>
      <c r="BC259" s="137" t="str">
        <f t="shared" si="1043"/>
        <v/>
      </c>
      <c r="BD259" s="137" t="str">
        <f t="shared" si="1043"/>
        <v/>
      </c>
      <c r="BE259" s="137" t="str">
        <f t="shared" si="1043"/>
        <v/>
      </c>
      <c r="BF259" s="137" t="str">
        <f t="shared" si="1043"/>
        <v/>
      </c>
      <c r="BG259" s="137" t="str">
        <f t="shared" si="1043"/>
        <v/>
      </c>
      <c r="BH259" s="137" t="str">
        <f t="shared" si="1043"/>
        <v/>
      </c>
      <c r="BI259" s="137" t="str">
        <f t="shared" si="1043"/>
        <v/>
      </c>
      <c r="BJ259" s="133">
        <f t="shared" si="1043"/>
        <v>1</v>
      </c>
      <c r="BK259" s="137" t="str">
        <f t="shared" si="1043"/>
        <v/>
      </c>
      <c r="BL259" s="137" t="str">
        <f t="shared" si="1043"/>
        <v/>
      </c>
      <c r="BM259" s="137" t="str">
        <f t="shared" si="1043"/>
        <v/>
      </c>
      <c r="BN259" s="137" t="str">
        <f t="shared" si="1043"/>
        <v/>
      </c>
      <c r="BO259" s="137" t="str">
        <f t="shared" si="1043"/>
        <v/>
      </c>
      <c r="BP259" s="137" t="str">
        <f t="shared" si="1043"/>
        <v/>
      </c>
      <c r="BQ259" s="137" t="str">
        <f t="shared" si="1043"/>
        <v/>
      </c>
      <c r="BR259" s="137" t="str">
        <f t="shared" si="1043"/>
        <v/>
      </c>
      <c r="BS259" s="169" t="str">
        <f t="shared" si="1043"/>
        <v/>
      </c>
      <c r="BT259" s="174" t="e">
        <f>$AY259*Assembly!Z$4+$AZ259*Assembly!Z$5+$BA259*Assembly!Z$6+$BB259*Assembly!Z$7+$BC259*Assembly!Z$8+$BD259*Assembly!Z$9+$BE259*Assembly!Z$10+$BF259*Assembly!Z$11+$BG259*Assembly!Z$12+$BH259*Assembly!Z$13+$BI259*Assembly!Z$14+$BJ259*Assembly!Z$15+$BK259*Assembly!Z$16+$BL259*Assembly!Z$17+$BM259*Assembly!Z$18+$BN259*Assembly!Z$19+$BO259*Assembly!Z$20+$BP259*Assembly!Z$21+$BQ259*Assembly!Z$22+$BR259*Assembly!Z$23+$BS259*Assembly!Z$24</f>
        <v>#VALUE!</v>
      </c>
      <c r="BU259" s="133" t="e">
        <f t="shared" si="3"/>
        <v>#VALUE!</v>
      </c>
      <c r="BV259" s="133"/>
      <c r="BW259" s="133" t="e">
        <f>$AY259*Assembly!AD$4+$AZ259*Assembly!AD$5+$BA259*Assembly!AD$6+$BB259*Assembly!AD$7+$BC259*Assembly!AD$8+$BD259*Assembly!AD$9+$BE259*Assembly!AD$10+$BF259*Assembly!AD$11+$BG259*Assembly!AD$12+$BH259*Assembly!AD$13+$BI259*Assembly!AD$14+$BJ259*Assembly!AD$15+$BK259*Assembly!AD$16+$BL259*Assembly!AD$17+$BM259*Assembly!AD$18+$BN259*Assembly!AD$19+$BO259*Assembly!AD$20+$BP259*Assembly!AD$21+$BQ259*Assembly!AD$22+$BR259*Assembly!AD$23+$BS259*Assembly!AD$24</f>
        <v>#VALUE!</v>
      </c>
      <c r="BX259" s="177" t="e">
        <f t="shared" si="4"/>
        <v>#VALUE!</v>
      </c>
      <c r="BY259" s="178" t="e">
        <f t="shared" si="5"/>
        <v>#VALUE!</v>
      </c>
      <c r="BZ259" s="179" t="e">
        <f t="shared" si="6"/>
        <v>#VALUE!</v>
      </c>
      <c r="CA259" s="178" t="e">
        <f t="shared" si="7"/>
        <v>#VALUE!</v>
      </c>
      <c r="CB259" s="133" t="e">
        <f>$AY259*Assembly!Y$4+$AZ259*Assembly!Y$5+$BA259*Assembly!Y$6+$BB259*Assembly!Y$7+$BC259*Assembly!Y$8+$BD259*Assembly!Y$9+$BE259*Assembly!Y$10+$BF259*Assembly!Y$11+$BG259*Assembly!Y$12+$BH259*Assembly!Y$13+$BI259*Assembly!Y$14+$BJ259*Assembly!Y$15+$BK259*Assembly!Y$16+$BL259*Assembly!Y$17+$BM259*Assembly!Y$18+$BN259*Assembly!Y$19+$BO259*Assembly!Y$20+$BP259*Assembly!Y$21+$BQ259*Assembly!Y$22+$BR259*Assembly!Y$23+$BS259*Assembly!Y$24</f>
        <v>#VALUE!</v>
      </c>
      <c r="CC259" s="133" t="e">
        <f t="shared" si="8"/>
        <v>#VALUE!</v>
      </c>
      <c r="CD259" s="130" t="e">
        <f t="shared" si="9"/>
        <v>#VALUE!</v>
      </c>
      <c r="CE259" s="183" t="e">
        <f>$AY259*Assembly!AC$4+$AZ259*Assembly!AC$5+$BA259*Assembly!AC$6+$BB259*Assembly!AC$7+$BC259*Assembly!AC$8+$BD259*Assembly!AC$9+$BE259*Assembly!AC$10+$BF259*Assembly!AC$11+$BG259*Assembly!AC$12+$BH259*Assembly!AC$13+$BI259*Assembly!AC$14+$BJ259*Assembly!AC$15+$BK259*Assembly!AC$16+$BL259*Assembly!AC$17+$BM259*Assembly!AC$18+$BN259*Assembly!AC$19+$BO259*Assembly!AC$20+$BP259*Assembly!AC$21+$BQ259*Assembly!AC$22+$BR259*Assembly!AC$23+$BS259*Assembly!AC$24</f>
        <v>#VALUE!</v>
      </c>
      <c r="CF259" s="145" t="e">
        <f>$AY259*Assembly!M$4+$AZ259*Assembly!M$5+$BA259*Assembly!M$6+$BB259*Assembly!M$7+$BC259*Assembly!M$8+$BD259*Assembly!M$9+$BE259*Assembly!M$10+$BF259*Assembly!M$11+$BG259*Assembly!M$12+$BH259*Assembly!M$13+$BI259*Assembly!M$14+$BJ259*Assembly!M$15+$BK259*Assembly!M$16+$BL259*Assembly!M$17+$BM259*Assembly!M$18+$BN259*Assembly!M$19+$BO259*Assembly!M$20+$BP259*Assembly!M$21+$BQ259*Assembly!M$22+$BR259*Assembly!M$23+$BS259*Assembly!M$24</f>
        <v>#VALUE!</v>
      </c>
      <c r="CG259" s="145" t="e">
        <f>$AY259*Assembly!N$4+$AZ259*Assembly!N$5+$BA259*Assembly!N$6+$BB259*Assembly!N$7+$BC259*Assembly!N$8+$BD259*Assembly!N$9+$BE259*Assembly!N$10+$BF259*Assembly!N$11+$BG259*Assembly!N$12+$BH259*Assembly!N$13+$BI259*Assembly!N$14+$BJ259*Assembly!N$15+$BK259*Assembly!N$16+$BL259*Assembly!N$17+$BM259*Assembly!N$18+$BN259*Assembly!N$19+$BO259*Assembly!N$20+$BP259*Assembly!N$21+$BQ259*Assembly!N$22+$BR259*Assembly!N$23+$BS259*Assembly!N$24</f>
        <v>#VALUE!</v>
      </c>
      <c r="CH259" s="145" t="e">
        <f>$AY259*Assembly!O$4+$AZ259*Assembly!O$5+$BA259*Assembly!O$6+$BB259*Assembly!O$7+$BC259*Assembly!O$8+$BD259*Assembly!O$9+$BE259*Assembly!O$10+$BF259*Assembly!O$11+$BG259*Assembly!O$12+$BH259*Assembly!O$13+$BI259*Assembly!O$14+$BJ259*Assembly!O$15+$BK259*Assembly!O$16+$BL259*Assembly!O$17+$BM259*Assembly!O$18+$BN259*Assembly!O$19+$BO259*Assembly!O$20+$BP259*Assembly!O$21+$BQ259*Assembly!O$22+$BR259*Assembly!O$23+$BS259*Assembly!O$24</f>
        <v>#VALUE!</v>
      </c>
      <c r="CI259" s="140" t="e">
        <f>$AY259*Assembly!P$4+$AZ259*Assembly!P$5+$BA259*Assembly!P$6+$BB259*Assembly!P$7+$BC259*Assembly!P$8+$BD259*Assembly!P$9+$BE259*Assembly!P$10+$BF259*Assembly!P$11+$BG259*Assembly!P$12+$BH259*Assembly!P$13+$BI259*Assembly!P$14+$BJ259*Assembly!P$15+$BK259*Assembly!P$16+$BL259*Assembly!P$17+$BM259*Assembly!P$18+$BN259*Assembly!P$19+$BO259*Assembly!P$20+$BP259*Assembly!P$21+$BQ259*Assembly!P$22+$BR259*Assembly!P$23+$BS259*Assembly!P$24</f>
        <v>#VALUE!</v>
      </c>
      <c r="CJ259" s="140" t="e">
        <f>$AY259*Assembly!Q$4+$AZ259*Assembly!Q$5+$BA259*Assembly!Q$6+$BB259*Assembly!Q$7+$BC259*Assembly!Q$8+$BD259*Assembly!Q$9+$BE259*Assembly!Q$10+$BF259*Assembly!Q$11+$BG259*Assembly!Q$12+$BH259*Assembly!Q$13+$BI259*Assembly!Q$14+$BJ259*Assembly!Q$15+$BK259*Assembly!Q$16+$BL259*Assembly!Q$17+$BM259*Assembly!Q$18+$BN259*Assembly!Q$19+$BO259*Assembly!Q$20+$BP259*Assembly!Q$21+$BQ259*Assembly!Q$22+$BR259*Assembly!Q$23+$BS259*Assembly!Q$24</f>
        <v>#VALUE!</v>
      </c>
      <c r="CK259" s="145" t="e">
        <f>$AY259*Assembly!R$4+$AZ259*Assembly!R$5+$BA259*Assembly!R$6+$BB259*Assembly!R$7+$BC259*Assembly!R$8+$BD259*Assembly!R$9+$BE259*Assembly!R$10+$BF259*Assembly!R$11+$BG259*Assembly!R$12+$BH259*Assembly!R$13+$BI259*Assembly!R$14+$BJ259*Assembly!R$15+$BK259*Assembly!R$16+$BL259*Assembly!R$17+$BM259*Assembly!R$18+$BN259*Assembly!R$19+$BO259*Assembly!R$20+$BP259*Assembly!R$21+$BQ259*Assembly!R$22+$BR259*Assembly!R$23+$BS259*Assembly!R$24</f>
        <v>#VALUE!</v>
      </c>
      <c r="CL259" s="140" t="e">
        <f>$AY259*Assembly!S$4+$AZ259*Assembly!S$5+$BA259*Assembly!S$6+$BB259*Assembly!S$7+$BC259*Assembly!S$8+$BD259*Assembly!S$9+$BE259*Assembly!S$10+$BF259*Assembly!S$11+$BG259*Assembly!S$12+$BH259*Assembly!S$13+$BI259*Assembly!S$14+$BJ259*Assembly!S$15+$BK259*Assembly!S$16+$BL259*Assembly!S$17+$BM259*Assembly!S$18+$BN259*Assembly!S$19+$BO259*Assembly!S$20+$BP259*Assembly!S$21+$BQ259*Assembly!S$22+$BR259*Assembly!S$23+$BS259*Assembly!S$24</f>
        <v>#VALUE!</v>
      </c>
      <c r="CM259" s="140" t="e">
        <f>$AY259*Assembly!T$4+$AZ259*Assembly!T$5+$BA259*Assembly!T$6+$BB259*Assembly!T$7+$BC259*Assembly!T$8+$BD259*Assembly!T$9+$BE259*Assembly!T$10+$BF259*Assembly!T$11+$BG259*Assembly!T$12+$BH259*Assembly!T$13+$BI259*Assembly!T$14+$BJ259*Assembly!T$15+$BK259*Assembly!T$16+$BL259*Assembly!T$17+$BM259*Assembly!T$18+$BN259*Assembly!T$19+$BO259*Assembly!T$20+$BP259*Assembly!T$21+$BQ259*Assembly!T$22+$BR259*Assembly!T$23+$BS259*Assembly!T$24</f>
        <v>#VALUE!</v>
      </c>
      <c r="CN259" s="140" t="e">
        <f>$AY259*Assembly!U$4+$AZ259*Assembly!U$5+$BA259*Assembly!U$6+$BB259*Assembly!U$7+$BC259*Assembly!U$8+$BD259*Assembly!U$9+$BE259*Assembly!U$10+$BF259*Assembly!U$11+$BG259*Assembly!U$12+$BH259*Assembly!U$13+$BI259*Assembly!U$14+$BJ259*Assembly!U$15+$BK259*Assembly!U$16+$BL259*Assembly!U$17+$BM259*Assembly!U$18+$BN259*Assembly!U$19+$BO259*Assembly!U$20+$BP259*Assembly!U$21+$BQ259*Assembly!U$22+$BR259*Assembly!U$23+$BS259*Assembly!U$24</f>
        <v>#VALUE!</v>
      </c>
      <c r="CO259" s="145" t="e">
        <f>$AY259*Assembly!V$4+$AZ259*Assembly!V$5+$BA259*Assembly!V$6+$BB259*Assembly!V$7+$BC259*Assembly!V$8+$BD259*Assembly!V$9+$BE259*Assembly!V$10+$BF259*Assembly!V$11+$BG259*Assembly!V$12+$BH259*Assembly!V$13+$BI259*Assembly!V$14+$BJ259*Assembly!V$15+$BK259*Assembly!V$16+$BL259*Assembly!V$17+$BM259*Assembly!V$18+$BN259*Assembly!V$19+$BO259*Assembly!V$20+$BP259*Assembly!V$21+$BQ259*Assembly!V$22+$BR259*Assembly!V$23+$BS259*Assembly!V$24</f>
        <v>#VALUE!</v>
      </c>
      <c r="CP259" s="145" t="e">
        <f>CF259*Refining!$F$3</f>
        <v>#VALUE!</v>
      </c>
      <c r="CQ259" s="145" t="e">
        <f>CG259*Refining!$F$4</f>
        <v>#VALUE!</v>
      </c>
      <c r="CR259" s="145" t="e">
        <f>CH259*Refining!$F$5</f>
        <v>#VALUE!</v>
      </c>
      <c r="CS259" s="145" t="e">
        <f>CI259*Refining!$F$6</f>
        <v>#VALUE!</v>
      </c>
      <c r="CT259" s="145" t="e">
        <f>CJ259*Refining!$F$7</f>
        <v>#VALUE!</v>
      </c>
      <c r="CU259" s="145" t="e">
        <f>CK259*Refining!$F$8</f>
        <v>#VALUE!</v>
      </c>
      <c r="CV259" s="145" t="e">
        <f>CL259*Refining!$F$9</f>
        <v>#VALUE!</v>
      </c>
      <c r="CW259" s="145" t="e">
        <f>CM259*Refining!$F$10</f>
        <v>#VALUE!</v>
      </c>
      <c r="CX259" s="145" t="e">
        <f>CN259*Refining!$F$11</f>
        <v>#VALUE!</v>
      </c>
      <c r="CY259" s="145" t="e">
        <f>CO259*Refining!$F$12</f>
        <v>#VALUE!</v>
      </c>
      <c r="CZ259" s="185" t="e">
        <f t="shared" ref="CZ259:DS259" si="1044">IF(CF259 = 0, "", CF259)</f>
        <v>#VALUE!</v>
      </c>
      <c r="DA259" s="189" t="e">
        <f t="shared" si="1044"/>
        <v>#VALUE!</v>
      </c>
      <c r="DB259" s="189" t="e">
        <f t="shared" si="1044"/>
        <v>#VALUE!</v>
      </c>
      <c r="DC259" s="186" t="e">
        <f t="shared" si="1044"/>
        <v>#VALUE!</v>
      </c>
      <c r="DD259" s="186" t="e">
        <f t="shared" si="1044"/>
        <v>#VALUE!</v>
      </c>
      <c r="DE259" s="186" t="e">
        <f t="shared" si="1044"/>
        <v>#VALUE!</v>
      </c>
      <c r="DF259" s="186" t="e">
        <f t="shared" si="1044"/>
        <v>#VALUE!</v>
      </c>
      <c r="DG259" s="186" t="e">
        <f t="shared" si="1044"/>
        <v>#VALUE!</v>
      </c>
      <c r="DH259" s="186" t="e">
        <f t="shared" si="1044"/>
        <v>#VALUE!</v>
      </c>
      <c r="DI259" s="187" t="e">
        <f t="shared" si="1044"/>
        <v>#VALUE!</v>
      </c>
      <c r="DJ259" s="185" t="e">
        <f t="shared" si="1044"/>
        <v>#VALUE!</v>
      </c>
      <c r="DK259" s="189" t="e">
        <f t="shared" si="1044"/>
        <v>#VALUE!</v>
      </c>
      <c r="DL259" s="189" t="e">
        <f t="shared" si="1044"/>
        <v>#VALUE!</v>
      </c>
      <c r="DM259" s="186" t="e">
        <f t="shared" si="1044"/>
        <v>#VALUE!</v>
      </c>
      <c r="DN259" s="211" t="e">
        <f t="shared" si="1044"/>
        <v>#VALUE!</v>
      </c>
      <c r="DO259" s="186" t="e">
        <f t="shared" si="1044"/>
        <v>#VALUE!</v>
      </c>
      <c r="DP259" s="186" t="e">
        <f t="shared" si="1044"/>
        <v>#VALUE!</v>
      </c>
      <c r="DQ259" s="186" t="e">
        <f t="shared" si="1044"/>
        <v>#VALUE!</v>
      </c>
      <c r="DR259" s="186" t="e">
        <f t="shared" si="1044"/>
        <v>#VALUE!</v>
      </c>
      <c r="DS259" s="187" t="e">
        <f t="shared" si="1044"/>
        <v>#VALUE!</v>
      </c>
      <c r="DT259" s="185" t="e">
        <f t="shared" si="11"/>
        <v>#VALUE!</v>
      </c>
      <c r="DU259" s="189" t="e">
        <f t="shared" si="12"/>
        <v>#VALUE!</v>
      </c>
      <c r="DV259" s="133" t="e">
        <f>CZ259*'Ores &amp; Ingots'!$C$3+DA259*'Ores &amp; Ingots'!$C$4+DB259*'Ores &amp; Ingots'!$C$5+DC259*'Ores &amp; Ingots'!$C$6+DD259*'Ores &amp; Ingots'!$C$7+DE259*'Ores &amp; Ingots'!$C$8+DF259*'Ores &amp; Ingots'!$C$9+DG259*'Ores &amp; Ingots'!$C$10+DH259*'Ores &amp; Ingots'!$C$11+DI259*'Ores &amp; Ingots'!$C$12</f>
        <v>#VALUE!</v>
      </c>
      <c r="DW259" s="133" t="e">
        <f>DJ259*'Ores &amp; Ingots'!$B$3+DK259*'Ores &amp; Ingots'!$B$4+DL259*'Ores &amp; Ingots'!$B$5+DM259*'Ores &amp; Ingots'!$B$6+DN259*'Ores &amp; Ingots'!$B$7+DO259*'Ores &amp; Ingots'!$B$8+DP259*'Ores &amp; Ingots'!$B$9+DQ259*'Ores &amp; Ingots'!$B$10+DR259*'Ores &amp; Ingots'!$B$11+DS259*'Ores &amp; Ingots'!$B$12</f>
        <v>#VALUE!</v>
      </c>
      <c r="DX259" s="189" t="e">
        <f>CZ259*Refining!$G$3+DA259*Refining!$G$4+DB259*Refining!$G$5+DC259*Refining!$G$6+DD259*Refining!$G$7+DE259*Refining!$G$8+DF259*Refining!$G$9+DG259*Refining!$G$10+DH259*Refining!$G$11+DI259*Refining!$G$12</f>
        <v>#VALUE!</v>
      </c>
      <c r="DY259" s="189" t="e">
        <f t="shared" si="13"/>
        <v>#VALUE!</v>
      </c>
      <c r="DZ259" s="192" t="e">
        <f t="shared" si="14"/>
        <v>#VALUE!</v>
      </c>
      <c r="EA259" s="185" t="e">
        <f t="shared" si="15"/>
        <v>#VALUE!</v>
      </c>
      <c r="EB259" s="194" t="e">
        <f t="shared" ref="EB259:EC259" si="1045">EA259/60</f>
        <v>#VALUE!</v>
      </c>
      <c r="EC259" s="194" t="e">
        <f t="shared" si="1045"/>
        <v>#VALUE!</v>
      </c>
      <c r="ED259" s="185" t="e">
        <f t="shared" si="17"/>
        <v>#VALUE!</v>
      </c>
      <c r="EE259" s="194" t="e">
        <f t="shared" ref="EE259:EF259" si="1046">ED259/1000</f>
        <v>#VALUE!</v>
      </c>
      <c r="EF259" s="196" t="e">
        <f t="shared" si="1046"/>
        <v>#VALUE!</v>
      </c>
      <c r="EG259" s="130" t="e">
        <f t="shared" si="19"/>
        <v>#VALUE!</v>
      </c>
      <c r="EH259" s="132" t="e">
        <f t="shared" si="20"/>
        <v>#VALUE!</v>
      </c>
      <c r="EI259" s="133" t="s">
        <v>28</v>
      </c>
    </row>
    <row r="260" spans="1:139" ht="12.75" hidden="1" x14ac:dyDescent="0.2">
      <c r="A260" s="864"/>
      <c r="B260" s="135" t="s">
        <v>413</v>
      </c>
      <c r="C260" s="137" t="s">
        <v>155</v>
      </c>
      <c r="D260" s="137">
        <v>1</v>
      </c>
      <c r="E260" s="137">
        <v>1</v>
      </c>
      <c r="F260" s="137">
        <v>1</v>
      </c>
      <c r="G260" s="139">
        <f t="shared" si="0"/>
        <v>0.125</v>
      </c>
      <c r="H260" s="140">
        <v>5</v>
      </c>
      <c r="I260" s="140">
        <v>15</v>
      </c>
      <c r="J260" s="140">
        <f>H260/Main!$D$9</f>
        <v>1</v>
      </c>
      <c r="K260" s="140">
        <f>I260/Main!$D$10</f>
        <v>7.5</v>
      </c>
      <c r="L260" s="140">
        <f t="shared" si="1"/>
        <v>7.5</v>
      </c>
      <c r="M260" s="140">
        <v>0.16</v>
      </c>
      <c r="N260" s="143"/>
      <c r="O260" s="143"/>
      <c r="P260" s="143"/>
      <c r="Q260" s="145"/>
      <c r="R260" s="143"/>
      <c r="S260" s="146"/>
      <c r="T260" s="146"/>
      <c r="U260" s="143"/>
      <c r="V260" s="143"/>
      <c r="W260" s="146"/>
      <c r="X260" s="146"/>
      <c r="Y260" s="143"/>
      <c r="Z260" s="143"/>
      <c r="AA260" s="143"/>
      <c r="AB260" s="143"/>
      <c r="AC260" s="362"/>
      <c r="AD260" s="167">
        <v>4</v>
      </c>
      <c r="AE260" s="133">
        <v>0</v>
      </c>
      <c r="AF260" s="133">
        <v>0</v>
      </c>
      <c r="AG260" s="133">
        <v>0</v>
      </c>
      <c r="AH260" s="133">
        <v>0</v>
      </c>
      <c r="AI260" s="133">
        <v>0</v>
      </c>
      <c r="AJ260" s="133">
        <v>0</v>
      </c>
      <c r="AK260" s="133">
        <v>0</v>
      </c>
      <c r="AL260" s="133">
        <v>0</v>
      </c>
      <c r="AM260" s="133">
        <v>0</v>
      </c>
      <c r="AN260" s="133">
        <v>0</v>
      </c>
      <c r="AO260" s="133">
        <v>1</v>
      </c>
      <c r="AP260" s="133">
        <v>0</v>
      </c>
      <c r="AQ260" s="133">
        <v>0</v>
      </c>
      <c r="AR260" s="133">
        <v>0</v>
      </c>
      <c r="AS260" s="133">
        <v>0</v>
      </c>
      <c r="AT260" s="133">
        <v>0</v>
      </c>
      <c r="AU260" s="133">
        <v>0</v>
      </c>
      <c r="AV260" s="133">
        <v>0</v>
      </c>
      <c r="AW260" s="133">
        <v>0</v>
      </c>
      <c r="AX260" s="133">
        <v>0</v>
      </c>
      <c r="AY260" s="406">
        <f t="shared" ref="AY260:BS260" si="1047">IF(AD260 = 0, "", AD260)</f>
        <v>4</v>
      </c>
      <c r="AZ260" s="137" t="str">
        <f t="shared" si="1047"/>
        <v/>
      </c>
      <c r="BA260" s="137" t="str">
        <f t="shared" si="1047"/>
        <v/>
      </c>
      <c r="BB260" s="137" t="str">
        <f t="shared" si="1047"/>
        <v/>
      </c>
      <c r="BC260" s="137" t="str">
        <f t="shared" si="1047"/>
        <v/>
      </c>
      <c r="BD260" s="137" t="str">
        <f t="shared" si="1047"/>
        <v/>
      </c>
      <c r="BE260" s="137" t="str">
        <f t="shared" si="1047"/>
        <v/>
      </c>
      <c r="BF260" s="137" t="str">
        <f t="shared" si="1047"/>
        <v/>
      </c>
      <c r="BG260" s="137" t="str">
        <f t="shared" si="1047"/>
        <v/>
      </c>
      <c r="BH260" s="137" t="str">
        <f t="shared" si="1047"/>
        <v/>
      </c>
      <c r="BI260" s="137" t="str">
        <f t="shared" si="1047"/>
        <v/>
      </c>
      <c r="BJ260" s="133">
        <f t="shared" si="1047"/>
        <v>1</v>
      </c>
      <c r="BK260" s="137" t="str">
        <f t="shared" si="1047"/>
        <v/>
      </c>
      <c r="BL260" s="137" t="str">
        <f t="shared" si="1047"/>
        <v/>
      </c>
      <c r="BM260" s="137" t="str">
        <f t="shared" si="1047"/>
        <v/>
      </c>
      <c r="BN260" s="137" t="str">
        <f t="shared" si="1047"/>
        <v/>
      </c>
      <c r="BO260" s="137" t="str">
        <f t="shared" si="1047"/>
        <v/>
      </c>
      <c r="BP260" s="137" t="str">
        <f t="shared" si="1047"/>
        <v/>
      </c>
      <c r="BQ260" s="137" t="str">
        <f t="shared" si="1047"/>
        <v/>
      </c>
      <c r="BR260" s="137" t="str">
        <f t="shared" si="1047"/>
        <v/>
      </c>
      <c r="BS260" s="169" t="str">
        <f t="shared" si="1047"/>
        <v/>
      </c>
      <c r="BT260" s="174" t="e">
        <f>$AY260*Assembly!Z$4+$AZ260*Assembly!Z$5+$BA260*Assembly!Z$6+$BB260*Assembly!Z$7+$BC260*Assembly!Z$8+$BD260*Assembly!Z$9+$BE260*Assembly!Z$10+$BF260*Assembly!Z$11+$BG260*Assembly!Z$12+$BH260*Assembly!Z$13+$BI260*Assembly!Z$14+$BJ260*Assembly!Z$15+$BK260*Assembly!Z$16+$BL260*Assembly!Z$17+$BM260*Assembly!Z$18+$BN260*Assembly!Z$19+$BO260*Assembly!Z$20+$BP260*Assembly!Z$21+$BQ260*Assembly!Z$22+$BR260*Assembly!Z$23+$BS260*Assembly!Z$24</f>
        <v>#VALUE!</v>
      </c>
      <c r="BU260" s="133" t="e">
        <f t="shared" si="3"/>
        <v>#VALUE!</v>
      </c>
      <c r="BV260" s="133"/>
      <c r="BW260" s="133" t="e">
        <f>$AY260*Assembly!AD$4+$AZ260*Assembly!AD$5+$BA260*Assembly!AD$6+$BB260*Assembly!AD$7+$BC260*Assembly!AD$8+$BD260*Assembly!AD$9+$BE260*Assembly!AD$10+$BF260*Assembly!AD$11+$BG260*Assembly!AD$12+$BH260*Assembly!AD$13+$BI260*Assembly!AD$14+$BJ260*Assembly!AD$15+$BK260*Assembly!AD$16+$BL260*Assembly!AD$17+$BM260*Assembly!AD$18+$BN260*Assembly!AD$19+$BO260*Assembly!AD$20+$BP260*Assembly!AD$21+$BQ260*Assembly!AD$22+$BR260*Assembly!AD$23+$BS260*Assembly!AD$24</f>
        <v>#VALUE!</v>
      </c>
      <c r="BX260" s="177" t="e">
        <f t="shared" si="4"/>
        <v>#VALUE!</v>
      </c>
      <c r="BY260" s="178" t="e">
        <f t="shared" si="5"/>
        <v>#VALUE!</v>
      </c>
      <c r="BZ260" s="179" t="e">
        <f t="shared" si="6"/>
        <v>#VALUE!</v>
      </c>
      <c r="CA260" s="178" t="e">
        <f t="shared" si="7"/>
        <v>#VALUE!</v>
      </c>
      <c r="CB260" s="133" t="e">
        <f>$AY260*Assembly!Y$4+$AZ260*Assembly!Y$5+$BA260*Assembly!Y$6+$BB260*Assembly!Y$7+$BC260*Assembly!Y$8+$BD260*Assembly!Y$9+$BE260*Assembly!Y$10+$BF260*Assembly!Y$11+$BG260*Assembly!Y$12+$BH260*Assembly!Y$13+$BI260*Assembly!Y$14+$BJ260*Assembly!Y$15+$BK260*Assembly!Y$16+$BL260*Assembly!Y$17+$BM260*Assembly!Y$18+$BN260*Assembly!Y$19+$BO260*Assembly!Y$20+$BP260*Assembly!Y$21+$BQ260*Assembly!Y$22+$BR260*Assembly!Y$23+$BS260*Assembly!Y$24</f>
        <v>#VALUE!</v>
      </c>
      <c r="CC260" s="133" t="e">
        <f t="shared" si="8"/>
        <v>#VALUE!</v>
      </c>
      <c r="CD260" s="130" t="e">
        <f t="shared" si="9"/>
        <v>#VALUE!</v>
      </c>
      <c r="CE260" s="183" t="e">
        <f>$AY260*Assembly!AC$4+$AZ260*Assembly!AC$5+$BA260*Assembly!AC$6+$BB260*Assembly!AC$7+$BC260*Assembly!AC$8+$BD260*Assembly!AC$9+$BE260*Assembly!AC$10+$BF260*Assembly!AC$11+$BG260*Assembly!AC$12+$BH260*Assembly!AC$13+$BI260*Assembly!AC$14+$BJ260*Assembly!AC$15+$BK260*Assembly!AC$16+$BL260*Assembly!AC$17+$BM260*Assembly!AC$18+$BN260*Assembly!AC$19+$BO260*Assembly!AC$20+$BP260*Assembly!AC$21+$BQ260*Assembly!AC$22+$BR260*Assembly!AC$23+$BS260*Assembly!AC$24</f>
        <v>#VALUE!</v>
      </c>
      <c r="CF260" s="145" t="e">
        <f>$AY260*Assembly!M$4+$AZ260*Assembly!M$5+$BA260*Assembly!M$6+$BB260*Assembly!M$7+$BC260*Assembly!M$8+$BD260*Assembly!M$9+$BE260*Assembly!M$10+$BF260*Assembly!M$11+$BG260*Assembly!M$12+$BH260*Assembly!M$13+$BI260*Assembly!M$14+$BJ260*Assembly!M$15+$BK260*Assembly!M$16+$BL260*Assembly!M$17+$BM260*Assembly!M$18+$BN260*Assembly!M$19+$BO260*Assembly!M$20+$BP260*Assembly!M$21+$BQ260*Assembly!M$22+$BR260*Assembly!M$23+$BS260*Assembly!M$24</f>
        <v>#VALUE!</v>
      </c>
      <c r="CG260" s="145" t="e">
        <f>$AY260*Assembly!N$4+$AZ260*Assembly!N$5+$BA260*Assembly!N$6+$BB260*Assembly!N$7+$BC260*Assembly!N$8+$BD260*Assembly!N$9+$BE260*Assembly!N$10+$BF260*Assembly!N$11+$BG260*Assembly!N$12+$BH260*Assembly!N$13+$BI260*Assembly!N$14+$BJ260*Assembly!N$15+$BK260*Assembly!N$16+$BL260*Assembly!N$17+$BM260*Assembly!N$18+$BN260*Assembly!N$19+$BO260*Assembly!N$20+$BP260*Assembly!N$21+$BQ260*Assembly!N$22+$BR260*Assembly!N$23+$BS260*Assembly!N$24</f>
        <v>#VALUE!</v>
      </c>
      <c r="CH260" s="145" t="e">
        <f>$AY260*Assembly!O$4+$AZ260*Assembly!O$5+$BA260*Assembly!O$6+$BB260*Assembly!O$7+$BC260*Assembly!O$8+$BD260*Assembly!O$9+$BE260*Assembly!O$10+$BF260*Assembly!O$11+$BG260*Assembly!O$12+$BH260*Assembly!O$13+$BI260*Assembly!O$14+$BJ260*Assembly!O$15+$BK260*Assembly!O$16+$BL260*Assembly!O$17+$BM260*Assembly!O$18+$BN260*Assembly!O$19+$BO260*Assembly!O$20+$BP260*Assembly!O$21+$BQ260*Assembly!O$22+$BR260*Assembly!O$23+$BS260*Assembly!O$24</f>
        <v>#VALUE!</v>
      </c>
      <c r="CI260" s="140" t="e">
        <f>$AY260*Assembly!P$4+$AZ260*Assembly!P$5+$BA260*Assembly!P$6+$BB260*Assembly!P$7+$BC260*Assembly!P$8+$BD260*Assembly!P$9+$BE260*Assembly!P$10+$BF260*Assembly!P$11+$BG260*Assembly!P$12+$BH260*Assembly!P$13+$BI260*Assembly!P$14+$BJ260*Assembly!P$15+$BK260*Assembly!P$16+$BL260*Assembly!P$17+$BM260*Assembly!P$18+$BN260*Assembly!P$19+$BO260*Assembly!P$20+$BP260*Assembly!P$21+$BQ260*Assembly!P$22+$BR260*Assembly!P$23+$BS260*Assembly!P$24</f>
        <v>#VALUE!</v>
      </c>
      <c r="CJ260" s="140" t="e">
        <f>$AY260*Assembly!Q$4+$AZ260*Assembly!Q$5+$BA260*Assembly!Q$6+$BB260*Assembly!Q$7+$BC260*Assembly!Q$8+$BD260*Assembly!Q$9+$BE260*Assembly!Q$10+$BF260*Assembly!Q$11+$BG260*Assembly!Q$12+$BH260*Assembly!Q$13+$BI260*Assembly!Q$14+$BJ260*Assembly!Q$15+$BK260*Assembly!Q$16+$BL260*Assembly!Q$17+$BM260*Assembly!Q$18+$BN260*Assembly!Q$19+$BO260*Assembly!Q$20+$BP260*Assembly!Q$21+$BQ260*Assembly!Q$22+$BR260*Assembly!Q$23+$BS260*Assembly!Q$24</f>
        <v>#VALUE!</v>
      </c>
      <c r="CK260" s="145" t="e">
        <f>$AY260*Assembly!R$4+$AZ260*Assembly!R$5+$BA260*Assembly!R$6+$BB260*Assembly!R$7+$BC260*Assembly!R$8+$BD260*Assembly!R$9+$BE260*Assembly!R$10+$BF260*Assembly!R$11+$BG260*Assembly!R$12+$BH260*Assembly!R$13+$BI260*Assembly!R$14+$BJ260*Assembly!R$15+$BK260*Assembly!R$16+$BL260*Assembly!R$17+$BM260*Assembly!R$18+$BN260*Assembly!R$19+$BO260*Assembly!R$20+$BP260*Assembly!R$21+$BQ260*Assembly!R$22+$BR260*Assembly!R$23+$BS260*Assembly!R$24</f>
        <v>#VALUE!</v>
      </c>
      <c r="CL260" s="140" t="e">
        <f>$AY260*Assembly!S$4+$AZ260*Assembly!S$5+$BA260*Assembly!S$6+$BB260*Assembly!S$7+$BC260*Assembly!S$8+$BD260*Assembly!S$9+$BE260*Assembly!S$10+$BF260*Assembly!S$11+$BG260*Assembly!S$12+$BH260*Assembly!S$13+$BI260*Assembly!S$14+$BJ260*Assembly!S$15+$BK260*Assembly!S$16+$BL260*Assembly!S$17+$BM260*Assembly!S$18+$BN260*Assembly!S$19+$BO260*Assembly!S$20+$BP260*Assembly!S$21+$BQ260*Assembly!S$22+$BR260*Assembly!S$23+$BS260*Assembly!S$24</f>
        <v>#VALUE!</v>
      </c>
      <c r="CM260" s="140" t="e">
        <f>$AY260*Assembly!T$4+$AZ260*Assembly!T$5+$BA260*Assembly!T$6+$BB260*Assembly!T$7+$BC260*Assembly!T$8+$BD260*Assembly!T$9+$BE260*Assembly!T$10+$BF260*Assembly!T$11+$BG260*Assembly!T$12+$BH260*Assembly!T$13+$BI260*Assembly!T$14+$BJ260*Assembly!T$15+$BK260*Assembly!T$16+$BL260*Assembly!T$17+$BM260*Assembly!T$18+$BN260*Assembly!T$19+$BO260*Assembly!T$20+$BP260*Assembly!T$21+$BQ260*Assembly!T$22+$BR260*Assembly!T$23+$BS260*Assembly!T$24</f>
        <v>#VALUE!</v>
      </c>
      <c r="CN260" s="140" t="e">
        <f>$AY260*Assembly!U$4+$AZ260*Assembly!U$5+$BA260*Assembly!U$6+$BB260*Assembly!U$7+$BC260*Assembly!U$8+$BD260*Assembly!U$9+$BE260*Assembly!U$10+$BF260*Assembly!U$11+$BG260*Assembly!U$12+$BH260*Assembly!U$13+$BI260*Assembly!U$14+$BJ260*Assembly!U$15+$BK260*Assembly!U$16+$BL260*Assembly!U$17+$BM260*Assembly!U$18+$BN260*Assembly!U$19+$BO260*Assembly!U$20+$BP260*Assembly!U$21+$BQ260*Assembly!U$22+$BR260*Assembly!U$23+$BS260*Assembly!U$24</f>
        <v>#VALUE!</v>
      </c>
      <c r="CO260" s="145" t="e">
        <f>$AY260*Assembly!V$4+$AZ260*Assembly!V$5+$BA260*Assembly!V$6+$BB260*Assembly!V$7+$BC260*Assembly!V$8+$BD260*Assembly!V$9+$BE260*Assembly!V$10+$BF260*Assembly!V$11+$BG260*Assembly!V$12+$BH260*Assembly!V$13+$BI260*Assembly!V$14+$BJ260*Assembly!V$15+$BK260*Assembly!V$16+$BL260*Assembly!V$17+$BM260*Assembly!V$18+$BN260*Assembly!V$19+$BO260*Assembly!V$20+$BP260*Assembly!V$21+$BQ260*Assembly!V$22+$BR260*Assembly!V$23+$BS260*Assembly!V$24</f>
        <v>#VALUE!</v>
      </c>
      <c r="CP260" s="145" t="e">
        <f>CF260*Refining!$F$3</f>
        <v>#VALUE!</v>
      </c>
      <c r="CQ260" s="145" t="e">
        <f>CG260*Refining!$F$4</f>
        <v>#VALUE!</v>
      </c>
      <c r="CR260" s="145" t="e">
        <f>CH260*Refining!$F$5</f>
        <v>#VALUE!</v>
      </c>
      <c r="CS260" s="145" t="e">
        <f>CI260*Refining!$F$6</f>
        <v>#VALUE!</v>
      </c>
      <c r="CT260" s="145" t="e">
        <f>CJ260*Refining!$F$7</f>
        <v>#VALUE!</v>
      </c>
      <c r="CU260" s="145" t="e">
        <f>CK260*Refining!$F$8</f>
        <v>#VALUE!</v>
      </c>
      <c r="CV260" s="145" t="e">
        <f>CL260*Refining!$F$9</f>
        <v>#VALUE!</v>
      </c>
      <c r="CW260" s="145" t="e">
        <f>CM260*Refining!$F$10</f>
        <v>#VALUE!</v>
      </c>
      <c r="CX260" s="145" t="e">
        <f>CN260*Refining!$F$11</f>
        <v>#VALUE!</v>
      </c>
      <c r="CY260" s="145" t="e">
        <f>CO260*Refining!$F$12</f>
        <v>#VALUE!</v>
      </c>
      <c r="CZ260" s="185" t="e">
        <f t="shared" ref="CZ260:DS260" si="1048">IF(CF260 = 0, "", CF260)</f>
        <v>#VALUE!</v>
      </c>
      <c r="DA260" s="189" t="e">
        <f t="shared" si="1048"/>
        <v>#VALUE!</v>
      </c>
      <c r="DB260" s="189" t="e">
        <f t="shared" si="1048"/>
        <v>#VALUE!</v>
      </c>
      <c r="DC260" s="186" t="e">
        <f t="shared" si="1048"/>
        <v>#VALUE!</v>
      </c>
      <c r="DD260" s="186" t="e">
        <f t="shared" si="1048"/>
        <v>#VALUE!</v>
      </c>
      <c r="DE260" s="186" t="e">
        <f t="shared" si="1048"/>
        <v>#VALUE!</v>
      </c>
      <c r="DF260" s="186" t="e">
        <f t="shared" si="1048"/>
        <v>#VALUE!</v>
      </c>
      <c r="DG260" s="186" t="e">
        <f t="shared" si="1048"/>
        <v>#VALUE!</v>
      </c>
      <c r="DH260" s="186" t="e">
        <f t="shared" si="1048"/>
        <v>#VALUE!</v>
      </c>
      <c r="DI260" s="187" t="e">
        <f t="shared" si="1048"/>
        <v>#VALUE!</v>
      </c>
      <c r="DJ260" s="185" t="e">
        <f t="shared" si="1048"/>
        <v>#VALUE!</v>
      </c>
      <c r="DK260" s="189" t="e">
        <f t="shared" si="1048"/>
        <v>#VALUE!</v>
      </c>
      <c r="DL260" s="189" t="e">
        <f t="shared" si="1048"/>
        <v>#VALUE!</v>
      </c>
      <c r="DM260" s="186" t="e">
        <f t="shared" si="1048"/>
        <v>#VALUE!</v>
      </c>
      <c r="DN260" s="211" t="e">
        <f t="shared" si="1048"/>
        <v>#VALUE!</v>
      </c>
      <c r="DO260" s="186" t="e">
        <f t="shared" si="1048"/>
        <v>#VALUE!</v>
      </c>
      <c r="DP260" s="186" t="e">
        <f t="shared" si="1048"/>
        <v>#VALUE!</v>
      </c>
      <c r="DQ260" s="186" t="e">
        <f t="shared" si="1048"/>
        <v>#VALUE!</v>
      </c>
      <c r="DR260" s="186" t="e">
        <f t="shared" si="1048"/>
        <v>#VALUE!</v>
      </c>
      <c r="DS260" s="187" t="e">
        <f t="shared" si="1048"/>
        <v>#VALUE!</v>
      </c>
      <c r="DT260" s="185" t="e">
        <f t="shared" si="11"/>
        <v>#VALUE!</v>
      </c>
      <c r="DU260" s="189" t="e">
        <f t="shared" si="12"/>
        <v>#VALUE!</v>
      </c>
      <c r="DV260" s="133" t="e">
        <f>CZ260*'Ores &amp; Ingots'!$C$3+DA260*'Ores &amp; Ingots'!$C$4+DB260*'Ores &amp; Ingots'!$C$5+DC260*'Ores &amp; Ingots'!$C$6+DD260*'Ores &amp; Ingots'!$C$7+DE260*'Ores &amp; Ingots'!$C$8+DF260*'Ores &amp; Ingots'!$C$9+DG260*'Ores &amp; Ingots'!$C$10+DH260*'Ores &amp; Ingots'!$C$11+DI260*'Ores &amp; Ingots'!$C$12</f>
        <v>#VALUE!</v>
      </c>
      <c r="DW260" s="133" t="e">
        <f>DJ260*'Ores &amp; Ingots'!$B$3+DK260*'Ores &amp; Ingots'!$B$4+DL260*'Ores &amp; Ingots'!$B$5+DM260*'Ores &amp; Ingots'!$B$6+DN260*'Ores &amp; Ingots'!$B$7+DO260*'Ores &amp; Ingots'!$B$8+DP260*'Ores &amp; Ingots'!$B$9+DQ260*'Ores &amp; Ingots'!$B$10+DR260*'Ores &amp; Ingots'!$B$11+DS260*'Ores &amp; Ingots'!$B$12</f>
        <v>#VALUE!</v>
      </c>
      <c r="DX260" s="189" t="e">
        <f>CZ260*Refining!$G$3+DA260*Refining!$G$4+DB260*Refining!$G$5+DC260*Refining!$G$6+DD260*Refining!$G$7+DE260*Refining!$G$8+DF260*Refining!$G$9+DG260*Refining!$G$10+DH260*Refining!$G$11+DI260*Refining!$G$12</f>
        <v>#VALUE!</v>
      </c>
      <c r="DY260" s="189" t="e">
        <f t="shared" si="13"/>
        <v>#VALUE!</v>
      </c>
      <c r="DZ260" s="192" t="e">
        <f t="shared" si="14"/>
        <v>#VALUE!</v>
      </c>
      <c r="EA260" s="185" t="e">
        <f t="shared" si="15"/>
        <v>#VALUE!</v>
      </c>
      <c r="EB260" s="194" t="e">
        <f t="shared" ref="EB260:EC260" si="1049">EA260/60</f>
        <v>#VALUE!</v>
      </c>
      <c r="EC260" s="194" t="e">
        <f t="shared" si="1049"/>
        <v>#VALUE!</v>
      </c>
      <c r="ED260" s="185" t="e">
        <f t="shared" si="17"/>
        <v>#VALUE!</v>
      </c>
      <c r="EE260" s="194" t="e">
        <f t="shared" ref="EE260:EF260" si="1050">ED260/1000</f>
        <v>#VALUE!</v>
      </c>
      <c r="EF260" s="196" t="e">
        <f t="shared" si="1050"/>
        <v>#VALUE!</v>
      </c>
      <c r="EG260" s="130" t="e">
        <f t="shared" si="19"/>
        <v>#VALUE!</v>
      </c>
      <c r="EH260" s="132" t="e">
        <f t="shared" si="20"/>
        <v>#VALUE!</v>
      </c>
      <c r="EI260" s="133" t="s">
        <v>28</v>
      </c>
    </row>
    <row r="261" spans="1:139" ht="12.75" hidden="1" x14ac:dyDescent="0.2">
      <c r="A261" s="864"/>
      <c r="B261" s="135" t="s">
        <v>414</v>
      </c>
      <c r="C261" s="137" t="s">
        <v>155</v>
      </c>
      <c r="D261" s="137">
        <v>1</v>
      </c>
      <c r="E261" s="137">
        <v>1</v>
      </c>
      <c r="F261" s="137">
        <v>1</v>
      </c>
      <c r="G261" s="139">
        <f t="shared" si="0"/>
        <v>0.125</v>
      </c>
      <c r="H261" s="140">
        <v>8</v>
      </c>
      <c r="I261" s="140">
        <v>24</v>
      </c>
      <c r="J261" s="140">
        <f>H261/Main!$D$9</f>
        <v>1.6</v>
      </c>
      <c r="K261" s="140">
        <f>I261/Main!$D$10</f>
        <v>12</v>
      </c>
      <c r="L261" s="140">
        <f t="shared" si="1"/>
        <v>7.5</v>
      </c>
      <c r="M261" s="140">
        <v>0.16</v>
      </c>
      <c r="N261" s="143"/>
      <c r="O261" s="143"/>
      <c r="P261" s="143"/>
      <c r="Q261" s="145"/>
      <c r="R261" s="143"/>
      <c r="S261" s="146"/>
      <c r="T261" s="146"/>
      <c r="U261" s="143"/>
      <c r="V261" s="143"/>
      <c r="W261" s="146"/>
      <c r="X261" s="146"/>
      <c r="Y261" s="143"/>
      <c r="Z261" s="143"/>
      <c r="AA261" s="143"/>
      <c r="AB261" s="143"/>
      <c r="AC261" s="362"/>
      <c r="AD261" s="167">
        <v>4</v>
      </c>
      <c r="AE261" s="133">
        <v>0</v>
      </c>
      <c r="AF261" s="133">
        <v>0</v>
      </c>
      <c r="AG261" s="133">
        <v>0</v>
      </c>
      <c r="AH261" s="133">
        <v>0</v>
      </c>
      <c r="AI261" s="133">
        <v>0</v>
      </c>
      <c r="AJ261" s="133">
        <v>0</v>
      </c>
      <c r="AK261" s="133">
        <v>0</v>
      </c>
      <c r="AL261" s="133">
        <v>0</v>
      </c>
      <c r="AM261" s="133">
        <v>0</v>
      </c>
      <c r="AN261" s="133">
        <v>0</v>
      </c>
      <c r="AO261" s="133">
        <v>1</v>
      </c>
      <c r="AP261" s="133">
        <v>0</v>
      </c>
      <c r="AQ261" s="133">
        <v>0</v>
      </c>
      <c r="AR261" s="133">
        <v>0</v>
      </c>
      <c r="AS261" s="133">
        <v>0</v>
      </c>
      <c r="AT261" s="133">
        <v>0</v>
      </c>
      <c r="AU261" s="133">
        <v>0</v>
      </c>
      <c r="AV261" s="133">
        <v>0</v>
      </c>
      <c r="AW261" s="133">
        <v>0</v>
      </c>
      <c r="AX261" s="133">
        <v>0</v>
      </c>
      <c r="AY261" s="406">
        <f t="shared" ref="AY261:BS261" si="1051">IF(AD261 = 0, "", AD261)</f>
        <v>4</v>
      </c>
      <c r="AZ261" s="137" t="str">
        <f t="shared" si="1051"/>
        <v/>
      </c>
      <c r="BA261" s="137" t="str">
        <f t="shared" si="1051"/>
        <v/>
      </c>
      <c r="BB261" s="137" t="str">
        <f t="shared" si="1051"/>
        <v/>
      </c>
      <c r="BC261" s="137" t="str">
        <f t="shared" si="1051"/>
        <v/>
      </c>
      <c r="BD261" s="137" t="str">
        <f t="shared" si="1051"/>
        <v/>
      </c>
      <c r="BE261" s="137" t="str">
        <f t="shared" si="1051"/>
        <v/>
      </c>
      <c r="BF261" s="137" t="str">
        <f t="shared" si="1051"/>
        <v/>
      </c>
      <c r="BG261" s="137" t="str">
        <f t="shared" si="1051"/>
        <v/>
      </c>
      <c r="BH261" s="137" t="str">
        <f t="shared" si="1051"/>
        <v/>
      </c>
      <c r="BI261" s="137" t="str">
        <f t="shared" si="1051"/>
        <v/>
      </c>
      <c r="BJ261" s="133">
        <f t="shared" si="1051"/>
        <v>1</v>
      </c>
      <c r="BK261" s="137" t="str">
        <f t="shared" si="1051"/>
        <v/>
      </c>
      <c r="BL261" s="137" t="str">
        <f t="shared" si="1051"/>
        <v/>
      </c>
      <c r="BM261" s="137" t="str">
        <f t="shared" si="1051"/>
        <v/>
      </c>
      <c r="BN261" s="137" t="str">
        <f t="shared" si="1051"/>
        <v/>
      </c>
      <c r="BO261" s="137" t="str">
        <f t="shared" si="1051"/>
        <v/>
      </c>
      <c r="BP261" s="137" t="str">
        <f t="shared" si="1051"/>
        <v/>
      </c>
      <c r="BQ261" s="137" t="str">
        <f t="shared" si="1051"/>
        <v/>
      </c>
      <c r="BR261" s="137" t="str">
        <f t="shared" si="1051"/>
        <v/>
      </c>
      <c r="BS261" s="169" t="str">
        <f t="shared" si="1051"/>
        <v/>
      </c>
      <c r="BT261" s="174" t="e">
        <f>$AY261*Assembly!Z$4+$AZ261*Assembly!Z$5+$BA261*Assembly!Z$6+$BB261*Assembly!Z$7+$BC261*Assembly!Z$8+$BD261*Assembly!Z$9+$BE261*Assembly!Z$10+$BF261*Assembly!Z$11+$BG261*Assembly!Z$12+$BH261*Assembly!Z$13+$BI261*Assembly!Z$14+$BJ261*Assembly!Z$15+$BK261*Assembly!Z$16+$BL261*Assembly!Z$17+$BM261*Assembly!Z$18+$BN261*Assembly!Z$19+$BO261*Assembly!Z$20+$BP261*Assembly!Z$21+$BQ261*Assembly!Z$22+$BR261*Assembly!Z$23+$BS261*Assembly!Z$24</f>
        <v>#VALUE!</v>
      </c>
      <c r="BU261" s="133" t="e">
        <f t="shared" si="3"/>
        <v>#VALUE!</v>
      </c>
      <c r="BV261" s="133"/>
      <c r="BW261" s="133" t="e">
        <f>$AY261*Assembly!AD$4+$AZ261*Assembly!AD$5+$BA261*Assembly!AD$6+$BB261*Assembly!AD$7+$BC261*Assembly!AD$8+$BD261*Assembly!AD$9+$BE261*Assembly!AD$10+$BF261*Assembly!AD$11+$BG261*Assembly!AD$12+$BH261*Assembly!AD$13+$BI261*Assembly!AD$14+$BJ261*Assembly!AD$15+$BK261*Assembly!AD$16+$BL261*Assembly!AD$17+$BM261*Assembly!AD$18+$BN261*Assembly!AD$19+$BO261*Assembly!AD$20+$BP261*Assembly!AD$21+$BQ261*Assembly!AD$22+$BR261*Assembly!AD$23+$BS261*Assembly!AD$24</f>
        <v>#VALUE!</v>
      </c>
      <c r="BX261" s="177" t="e">
        <f t="shared" si="4"/>
        <v>#VALUE!</v>
      </c>
      <c r="BY261" s="178" t="e">
        <f t="shared" si="5"/>
        <v>#VALUE!</v>
      </c>
      <c r="BZ261" s="179" t="e">
        <f t="shared" si="6"/>
        <v>#VALUE!</v>
      </c>
      <c r="CA261" s="178" t="e">
        <f t="shared" si="7"/>
        <v>#VALUE!</v>
      </c>
      <c r="CB261" s="133" t="e">
        <f>$AY261*Assembly!Y$4+$AZ261*Assembly!Y$5+$BA261*Assembly!Y$6+$BB261*Assembly!Y$7+$BC261*Assembly!Y$8+$BD261*Assembly!Y$9+$BE261*Assembly!Y$10+$BF261*Assembly!Y$11+$BG261*Assembly!Y$12+$BH261*Assembly!Y$13+$BI261*Assembly!Y$14+$BJ261*Assembly!Y$15+$BK261*Assembly!Y$16+$BL261*Assembly!Y$17+$BM261*Assembly!Y$18+$BN261*Assembly!Y$19+$BO261*Assembly!Y$20+$BP261*Assembly!Y$21+$BQ261*Assembly!Y$22+$BR261*Assembly!Y$23+$BS261*Assembly!Y$24</f>
        <v>#VALUE!</v>
      </c>
      <c r="CC261" s="133" t="e">
        <f t="shared" si="8"/>
        <v>#VALUE!</v>
      </c>
      <c r="CD261" s="130" t="e">
        <f t="shared" si="9"/>
        <v>#VALUE!</v>
      </c>
      <c r="CE261" s="183" t="e">
        <f>$AY261*Assembly!AC$4+$AZ261*Assembly!AC$5+$BA261*Assembly!AC$6+$BB261*Assembly!AC$7+$BC261*Assembly!AC$8+$BD261*Assembly!AC$9+$BE261*Assembly!AC$10+$BF261*Assembly!AC$11+$BG261*Assembly!AC$12+$BH261*Assembly!AC$13+$BI261*Assembly!AC$14+$BJ261*Assembly!AC$15+$BK261*Assembly!AC$16+$BL261*Assembly!AC$17+$BM261*Assembly!AC$18+$BN261*Assembly!AC$19+$BO261*Assembly!AC$20+$BP261*Assembly!AC$21+$BQ261*Assembly!AC$22+$BR261*Assembly!AC$23+$BS261*Assembly!AC$24</f>
        <v>#VALUE!</v>
      </c>
      <c r="CF261" s="145" t="e">
        <f>$AY261*Assembly!M$4+$AZ261*Assembly!M$5+$BA261*Assembly!M$6+$BB261*Assembly!M$7+$BC261*Assembly!M$8+$BD261*Assembly!M$9+$BE261*Assembly!M$10+$BF261*Assembly!M$11+$BG261*Assembly!M$12+$BH261*Assembly!M$13+$BI261*Assembly!M$14+$BJ261*Assembly!M$15+$BK261*Assembly!M$16+$BL261*Assembly!M$17+$BM261*Assembly!M$18+$BN261*Assembly!M$19+$BO261*Assembly!M$20+$BP261*Assembly!M$21+$BQ261*Assembly!M$22+$BR261*Assembly!M$23+$BS261*Assembly!M$24</f>
        <v>#VALUE!</v>
      </c>
      <c r="CG261" s="145" t="e">
        <f>$AY261*Assembly!N$4+$AZ261*Assembly!N$5+$BA261*Assembly!N$6+$BB261*Assembly!N$7+$BC261*Assembly!N$8+$BD261*Assembly!N$9+$BE261*Assembly!N$10+$BF261*Assembly!N$11+$BG261*Assembly!N$12+$BH261*Assembly!N$13+$BI261*Assembly!N$14+$BJ261*Assembly!N$15+$BK261*Assembly!N$16+$BL261*Assembly!N$17+$BM261*Assembly!N$18+$BN261*Assembly!N$19+$BO261*Assembly!N$20+$BP261*Assembly!N$21+$BQ261*Assembly!N$22+$BR261*Assembly!N$23+$BS261*Assembly!N$24</f>
        <v>#VALUE!</v>
      </c>
      <c r="CH261" s="145" t="e">
        <f>$AY261*Assembly!O$4+$AZ261*Assembly!O$5+$BA261*Assembly!O$6+$BB261*Assembly!O$7+$BC261*Assembly!O$8+$BD261*Assembly!O$9+$BE261*Assembly!O$10+$BF261*Assembly!O$11+$BG261*Assembly!O$12+$BH261*Assembly!O$13+$BI261*Assembly!O$14+$BJ261*Assembly!O$15+$BK261*Assembly!O$16+$BL261*Assembly!O$17+$BM261*Assembly!O$18+$BN261*Assembly!O$19+$BO261*Assembly!O$20+$BP261*Assembly!O$21+$BQ261*Assembly!O$22+$BR261*Assembly!O$23+$BS261*Assembly!O$24</f>
        <v>#VALUE!</v>
      </c>
      <c r="CI261" s="140" t="e">
        <f>$AY261*Assembly!P$4+$AZ261*Assembly!P$5+$BA261*Assembly!P$6+$BB261*Assembly!P$7+$BC261*Assembly!P$8+$BD261*Assembly!P$9+$BE261*Assembly!P$10+$BF261*Assembly!P$11+$BG261*Assembly!P$12+$BH261*Assembly!P$13+$BI261*Assembly!P$14+$BJ261*Assembly!P$15+$BK261*Assembly!P$16+$BL261*Assembly!P$17+$BM261*Assembly!P$18+$BN261*Assembly!P$19+$BO261*Assembly!P$20+$BP261*Assembly!P$21+$BQ261*Assembly!P$22+$BR261*Assembly!P$23+$BS261*Assembly!P$24</f>
        <v>#VALUE!</v>
      </c>
      <c r="CJ261" s="140" t="e">
        <f>$AY261*Assembly!Q$4+$AZ261*Assembly!Q$5+$BA261*Assembly!Q$6+$BB261*Assembly!Q$7+$BC261*Assembly!Q$8+$BD261*Assembly!Q$9+$BE261*Assembly!Q$10+$BF261*Assembly!Q$11+$BG261*Assembly!Q$12+$BH261*Assembly!Q$13+$BI261*Assembly!Q$14+$BJ261*Assembly!Q$15+$BK261*Assembly!Q$16+$BL261*Assembly!Q$17+$BM261*Assembly!Q$18+$BN261*Assembly!Q$19+$BO261*Assembly!Q$20+$BP261*Assembly!Q$21+$BQ261*Assembly!Q$22+$BR261*Assembly!Q$23+$BS261*Assembly!Q$24</f>
        <v>#VALUE!</v>
      </c>
      <c r="CK261" s="145" t="e">
        <f>$AY261*Assembly!R$4+$AZ261*Assembly!R$5+$BA261*Assembly!R$6+$BB261*Assembly!R$7+$BC261*Assembly!R$8+$BD261*Assembly!R$9+$BE261*Assembly!R$10+$BF261*Assembly!R$11+$BG261*Assembly!R$12+$BH261*Assembly!R$13+$BI261*Assembly!R$14+$BJ261*Assembly!R$15+$BK261*Assembly!R$16+$BL261*Assembly!R$17+$BM261*Assembly!R$18+$BN261*Assembly!R$19+$BO261*Assembly!R$20+$BP261*Assembly!R$21+$BQ261*Assembly!R$22+$BR261*Assembly!R$23+$BS261*Assembly!R$24</f>
        <v>#VALUE!</v>
      </c>
      <c r="CL261" s="140" t="e">
        <f>$AY261*Assembly!S$4+$AZ261*Assembly!S$5+$BA261*Assembly!S$6+$BB261*Assembly!S$7+$BC261*Assembly!S$8+$BD261*Assembly!S$9+$BE261*Assembly!S$10+$BF261*Assembly!S$11+$BG261*Assembly!S$12+$BH261*Assembly!S$13+$BI261*Assembly!S$14+$BJ261*Assembly!S$15+$BK261*Assembly!S$16+$BL261*Assembly!S$17+$BM261*Assembly!S$18+$BN261*Assembly!S$19+$BO261*Assembly!S$20+$BP261*Assembly!S$21+$BQ261*Assembly!S$22+$BR261*Assembly!S$23+$BS261*Assembly!S$24</f>
        <v>#VALUE!</v>
      </c>
      <c r="CM261" s="140" t="e">
        <f>$AY261*Assembly!T$4+$AZ261*Assembly!T$5+$BA261*Assembly!T$6+$BB261*Assembly!T$7+$BC261*Assembly!T$8+$BD261*Assembly!T$9+$BE261*Assembly!T$10+$BF261*Assembly!T$11+$BG261*Assembly!T$12+$BH261*Assembly!T$13+$BI261*Assembly!T$14+$BJ261*Assembly!T$15+$BK261*Assembly!T$16+$BL261*Assembly!T$17+$BM261*Assembly!T$18+$BN261*Assembly!T$19+$BO261*Assembly!T$20+$BP261*Assembly!T$21+$BQ261*Assembly!T$22+$BR261*Assembly!T$23+$BS261*Assembly!T$24</f>
        <v>#VALUE!</v>
      </c>
      <c r="CN261" s="140" t="e">
        <f>$AY261*Assembly!U$4+$AZ261*Assembly!U$5+$BA261*Assembly!U$6+$BB261*Assembly!U$7+$BC261*Assembly!U$8+$BD261*Assembly!U$9+$BE261*Assembly!U$10+$BF261*Assembly!U$11+$BG261*Assembly!U$12+$BH261*Assembly!U$13+$BI261*Assembly!U$14+$BJ261*Assembly!U$15+$BK261*Assembly!U$16+$BL261*Assembly!U$17+$BM261*Assembly!U$18+$BN261*Assembly!U$19+$BO261*Assembly!U$20+$BP261*Assembly!U$21+$BQ261*Assembly!U$22+$BR261*Assembly!U$23+$BS261*Assembly!U$24</f>
        <v>#VALUE!</v>
      </c>
      <c r="CO261" s="145" t="e">
        <f>$AY261*Assembly!V$4+$AZ261*Assembly!V$5+$BA261*Assembly!V$6+$BB261*Assembly!V$7+$BC261*Assembly!V$8+$BD261*Assembly!V$9+$BE261*Assembly!V$10+$BF261*Assembly!V$11+$BG261*Assembly!V$12+$BH261*Assembly!V$13+$BI261*Assembly!V$14+$BJ261*Assembly!V$15+$BK261*Assembly!V$16+$BL261*Assembly!V$17+$BM261*Assembly!V$18+$BN261*Assembly!V$19+$BO261*Assembly!V$20+$BP261*Assembly!V$21+$BQ261*Assembly!V$22+$BR261*Assembly!V$23+$BS261*Assembly!V$24</f>
        <v>#VALUE!</v>
      </c>
      <c r="CP261" s="145" t="e">
        <f>CF261*Refining!$F$3</f>
        <v>#VALUE!</v>
      </c>
      <c r="CQ261" s="145" t="e">
        <f>CG261*Refining!$F$4</f>
        <v>#VALUE!</v>
      </c>
      <c r="CR261" s="145" t="e">
        <f>CH261*Refining!$F$5</f>
        <v>#VALUE!</v>
      </c>
      <c r="CS261" s="145" t="e">
        <f>CI261*Refining!$F$6</f>
        <v>#VALUE!</v>
      </c>
      <c r="CT261" s="145" t="e">
        <f>CJ261*Refining!$F$7</f>
        <v>#VALUE!</v>
      </c>
      <c r="CU261" s="145" t="e">
        <f>CK261*Refining!$F$8</f>
        <v>#VALUE!</v>
      </c>
      <c r="CV261" s="145" t="e">
        <f>CL261*Refining!$F$9</f>
        <v>#VALUE!</v>
      </c>
      <c r="CW261" s="145" t="e">
        <f>CM261*Refining!$F$10</f>
        <v>#VALUE!</v>
      </c>
      <c r="CX261" s="145" t="e">
        <f>CN261*Refining!$F$11</f>
        <v>#VALUE!</v>
      </c>
      <c r="CY261" s="145" t="e">
        <f>CO261*Refining!$F$12</f>
        <v>#VALUE!</v>
      </c>
      <c r="CZ261" s="185" t="e">
        <f t="shared" ref="CZ261:DS261" si="1052">IF(CF261 = 0, "", CF261)</f>
        <v>#VALUE!</v>
      </c>
      <c r="DA261" s="189" t="e">
        <f t="shared" si="1052"/>
        <v>#VALUE!</v>
      </c>
      <c r="DB261" s="189" t="e">
        <f t="shared" si="1052"/>
        <v>#VALUE!</v>
      </c>
      <c r="DC261" s="186" t="e">
        <f t="shared" si="1052"/>
        <v>#VALUE!</v>
      </c>
      <c r="DD261" s="186" t="e">
        <f t="shared" si="1052"/>
        <v>#VALUE!</v>
      </c>
      <c r="DE261" s="186" t="e">
        <f t="shared" si="1052"/>
        <v>#VALUE!</v>
      </c>
      <c r="DF261" s="186" t="e">
        <f t="shared" si="1052"/>
        <v>#VALUE!</v>
      </c>
      <c r="DG261" s="186" t="e">
        <f t="shared" si="1052"/>
        <v>#VALUE!</v>
      </c>
      <c r="DH261" s="186" t="e">
        <f t="shared" si="1052"/>
        <v>#VALUE!</v>
      </c>
      <c r="DI261" s="187" t="e">
        <f t="shared" si="1052"/>
        <v>#VALUE!</v>
      </c>
      <c r="DJ261" s="185" t="e">
        <f t="shared" si="1052"/>
        <v>#VALUE!</v>
      </c>
      <c r="DK261" s="189" t="e">
        <f t="shared" si="1052"/>
        <v>#VALUE!</v>
      </c>
      <c r="DL261" s="189" t="e">
        <f t="shared" si="1052"/>
        <v>#VALUE!</v>
      </c>
      <c r="DM261" s="186" t="e">
        <f t="shared" si="1052"/>
        <v>#VALUE!</v>
      </c>
      <c r="DN261" s="211" t="e">
        <f t="shared" si="1052"/>
        <v>#VALUE!</v>
      </c>
      <c r="DO261" s="186" t="e">
        <f t="shared" si="1052"/>
        <v>#VALUE!</v>
      </c>
      <c r="DP261" s="186" t="e">
        <f t="shared" si="1052"/>
        <v>#VALUE!</v>
      </c>
      <c r="DQ261" s="186" t="e">
        <f t="shared" si="1052"/>
        <v>#VALUE!</v>
      </c>
      <c r="DR261" s="186" t="e">
        <f t="shared" si="1052"/>
        <v>#VALUE!</v>
      </c>
      <c r="DS261" s="187" t="e">
        <f t="shared" si="1052"/>
        <v>#VALUE!</v>
      </c>
      <c r="DT261" s="185" t="e">
        <f t="shared" si="11"/>
        <v>#VALUE!</v>
      </c>
      <c r="DU261" s="189" t="e">
        <f t="shared" si="12"/>
        <v>#VALUE!</v>
      </c>
      <c r="DV261" s="133" t="e">
        <f>CZ261*'Ores &amp; Ingots'!$C$3+DA261*'Ores &amp; Ingots'!$C$4+DB261*'Ores &amp; Ingots'!$C$5+DC261*'Ores &amp; Ingots'!$C$6+DD261*'Ores &amp; Ingots'!$C$7+DE261*'Ores &amp; Ingots'!$C$8+DF261*'Ores &amp; Ingots'!$C$9+DG261*'Ores &amp; Ingots'!$C$10+DH261*'Ores &amp; Ingots'!$C$11+DI261*'Ores &amp; Ingots'!$C$12</f>
        <v>#VALUE!</v>
      </c>
      <c r="DW261" s="133" t="e">
        <f>DJ261*'Ores &amp; Ingots'!$B$3+DK261*'Ores &amp; Ingots'!$B$4+DL261*'Ores &amp; Ingots'!$B$5+DM261*'Ores &amp; Ingots'!$B$6+DN261*'Ores &amp; Ingots'!$B$7+DO261*'Ores &amp; Ingots'!$B$8+DP261*'Ores &amp; Ingots'!$B$9+DQ261*'Ores &amp; Ingots'!$B$10+DR261*'Ores &amp; Ingots'!$B$11+DS261*'Ores &amp; Ingots'!$B$12</f>
        <v>#VALUE!</v>
      </c>
      <c r="DX261" s="189" t="e">
        <f>CZ261*Refining!$G$3+DA261*Refining!$G$4+DB261*Refining!$G$5+DC261*Refining!$G$6+DD261*Refining!$G$7+DE261*Refining!$G$8+DF261*Refining!$G$9+DG261*Refining!$G$10+DH261*Refining!$G$11+DI261*Refining!$G$12</f>
        <v>#VALUE!</v>
      </c>
      <c r="DY261" s="189" t="e">
        <f t="shared" si="13"/>
        <v>#VALUE!</v>
      </c>
      <c r="DZ261" s="192" t="e">
        <f t="shared" si="14"/>
        <v>#VALUE!</v>
      </c>
      <c r="EA261" s="185" t="e">
        <f t="shared" si="15"/>
        <v>#VALUE!</v>
      </c>
      <c r="EB261" s="194" t="e">
        <f t="shared" ref="EB261:EC261" si="1053">EA261/60</f>
        <v>#VALUE!</v>
      </c>
      <c r="EC261" s="194" t="e">
        <f t="shared" si="1053"/>
        <v>#VALUE!</v>
      </c>
      <c r="ED261" s="185" t="e">
        <f t="shared" si="17"/>
        <v>#VALUE!</v>
      </c>
      <c r="EE261" s="194" t="e">
        <f t="shared" ref="EE261:EF261" si="1054">ED261/1000</f>
        <v>#VALUE!</v>
      </c>
      <c r="EF261" s="196" t="e">
        <f t="shared" si="1054"/>
        <v>#VALUE!</v>
      </c>
      <c r="EG261" s="130" t="e">
        <f t="shared" si="19"/>
        <v>#VALUE!</v>
      </c>
      <c r="EH261" s="132" t="e">
        <f t="shared" si="20"/>
        <v>#VALUE!</v>
      </c>
      <c r="EI261" s="133" t="s">
        <v>28</v>
      </c>
    </row>
    <row r="262" spans="1:139" ht="12.75" hidden="1" x14ac:dyDescent="0.2">
      <c r="A262" s="864"/>
      <c r="B262" s="135" t="s">
        <v>415</v>
      </c>
      <c r="C262" s="137" t="s">
        <v>155</v>
      </c>
      <c r="D262" s="137">
        <v>1</v>
      </c>
      <c r="E262" s="137">
        <v>1</v>
      </c>
      <c r="F262" s="137">
        <v>1</v>
      </c>
      <c r="G262" s="139">
        <f t="shared" si="0"/>
        <v>0.125</v>
      </c>
      <c r="H262" s="140">
        <v>5</v>
      </c>
      <c r="I262" s="140">
        <v>15</v>
      </c>
      <c r="J262" s="140">
        <f>H262/Main!$D$9</f>
        <v>1</v>
      </c>
      <c r="K262" s="140">
        <f>I262/Main!$D$10</f>
        <v>7.5</v>
      </c>
      <c r="L262" s="140">
        <f t="shared" si="1"/>
        <v>7.5</v>
      </c>
      <c r="M262" s="140">
        <v>0.16</v>
      </c>
      <c r="N262" s="143"/>
      <c r="O262" s="143"/>
      <c r="P262" s="143"/>
      <c r="Q262" s="145"/>
      <c r="R262" s="143"/>
      <c r="S262" s="146"/>
      <c r="T262" s="146"/>
      <c r="U262" s="143"/>
      <c r="V262" s="143"/>
      <c r="W262" s="146"/>
      <c r="X262" s="146"/>
      <c r="Y262" s="143"/>
      <c r="Z262" s="143"/>
      <c r="AA262" s="143"/>
      <c r="AB262" s="143"/>
      <c r="AC262" s="362"/>
      <c r="AD262" s="167">
        <v>3</v>
      </c>
      <c r="AE262" s="133">
        <v>0</v>
      </c>
      <c r="AF262" s="133">
        <v>0</v>
      </c>
      <c r="AG262" s="133">
        <v>0</v>
      </c>
      <c r="AH262" s="133">
        <v>0</v>
      </c>
      <c r="AI262" s="133">
        <v>0</v>
      </c>
      <c r="AJ262" s="133">
        <v>0</v>
      </c>
      <c r="AK262" s="133">
        <v>0</v>
      </c>
      <c r="AL262" s="133">
        <v>0</v>
      </c>
      <c r="AM262" s="133">
        <v>0</v>
      </c>
      <c r="AN262" s="133">
        <v>0</v>
      </c>
      <c r="AO262" s="133">
        <v>1</v>
      </c>
      <c r="AP262" s="133">
        <v>0</v>
      </c>
      <c r="AQ262" s="133">
        <v>0</v>
      </c>
      <c r="AR262" s="133">
        <v>0</v>
      </c>
      <c r="AS262" s="133">
        <v>0</v>
      </c>
      <c r="AT262" s="133">
        <v>0</v>
      </c>
      <c r="AU262" s="133">
        <v>0</v>
      </c>
      <c r="AV262" s="133">
        <v>0</v>
      </c>
      <c r="AW262" s="133">
        <v>0</v>
      </c>
      <c r="AX262" s="133">
        <v>0</v>
      </c>
      <c r="AY262" s="406">
        <f t="shared" ref="AY262:BS262" si="1055">IF(AD262 = 0, "", AD262)</f>
        <v>3</v>
      </c>
      <c r="AZ262" s="137" t="str">
        <f t="shared" si="1055"/>
        <v/>
      </c>
      <c r="BA262" s="137" t="str">
        <f t="shared" si="1055"/>
        <v/>
      </c>
      <c r="BB262" s="137" t="str">
        <f t="shared" si="1055"/>
        <v/>
      </c>
      <c r="BC262" s="137" t="str">
        <f t="shared" si="1055"/>
        <v/>
      </c>
      <c r="BD262" s="137" t="str">
        <f t="shared" si="1055"/>
        <v/>
      </c>
      <c r="BE262" s="137" t="str">
        <f t="shared" si="1055"/>
        <v/>
      </c>
      <c r="BF262" s="137" t="str">
        <f t="shared" si="1055"/>
        <v/>
      </c>
      <c r="BG262" s="137" t="str">
        <f t="shared" si="1055"/>
        <v/>
      </c>
      <c r="BH262" s="137" t="str">
        <f t="shared" si="1055"/>
        <v/>
      </c>
      <c r="BI262" s="137" t="str">
        <f t="shared" si="1055"/>
        <v/>
      </c>
      <c r="BJ262" s="133">
        <f t="shared" si="1055"/>
        <v>1</v>
      </c>
      <c r="BK262" s="137" t="str">
        <f t="shared" si="1055"/>
        <v/>
      </c>
      <c r="BL262" s="137" t="str">
        <f t="shared" si="1055"/>
        <v/>
      </c>
      <c r="BM262" s="137" t="str">
        <f t="shared" si="1055"/>
        <v/>
      </c>
      <c r="BN262" s="137" t="str">
        <f t="shared" si="1055"/>
        <v/>
      </c>
      <c r="BO262" s="137" t="str">
        <f t="shared" si="1055"/>
        <v/>
      </c>
      <c r="BP262" s="137" t="str">
        <f t="shared" si="1055"/>
        <v/>
      </c>
      <c r="BQ262" s="137" t="str">
        <f t="shared" si="1055"/>
        <v/>
      </c>
      <c r="BR262" s="137" t="str">
        <f t="shared" si="1055"/>
        <v/>
      </c>
      <c r="BS262" s="169" t="str">
        <f t="shared" si="1055"/>
        <v/>
      </c>
      <c r="BT262" s="174" t="e">
        <f>$AY262*Assembly!Z$4+$AZ262*Assembly!Z$5+$BA262*Assembly!Z$6+$BB262*Assembly!Z$7+$BC262*Assembly!Z$8+$BD262*Assembly!Z$9+$BE262*Assembly!Z$10+$BF262*Assembly!Z$11+$BG262*Assembly!Z$12+$BH262*Assembly!Z$13+$BI262*Assembly!Z$14+$BJ262*Assembly!Z$15+$BK262*Assembly!Z$16+$BL262*Assembly!Z$17+$BM262*Assembly!Z$18+$BN262*Assembly!Z$19+$BO262*Assembly!Z$20+$BP262*Assembly!Z$21+$BQ262*Assembly!Z$22+$BR262*Assembly!Z$23+$BS262*Assembly!Z$24</f>
        <v>#VALUE!</v>
      </c>
      <c r="BU262" s="133" t="e">
        <f t="shared" si="3"/>
        <v>#VALUE!</v>
      </c>
      <c r="BV262" s="133"/>
      <c r="BW262" s="133" t="e">
        <f>$AY262*Assembly!AD$4+$AZ262*Assembly!AD$5+$BA262*Assembly!AD$6+$BB262*Assembly!AD$7+$BC262*Assembly!AD$8+$BD262*Assembly!AD$9+$BE262*Assembly!AD$10+$BF262*Assembly!AD$11+$BG262*Assembly!AD$12+$BH262*Assembly!AD$13+$BI262*Assembly!AD$14+$BJ262*Assembly!AD$15+$BK262*Assembly!AD$16+$BL262*Assembly!AD$17+$BM262*Assembly!AD$18+$BN262*Assembly!AD$19+$BO262*Assembly!AD$20+$BP262*Assembly!AD$21+$BQ262*Assembly!AD$22+$BR262*Assembly!AD$23+$BS262*Assembly!AD$24</f>
        <v>#VALUE!</v>
      </c>
      <c r="BX262" s="177" t="e">
        <f t="shared" si="4"/>
        <v>#VALUE!</v>
      </c>
      <c r="BY262" s="178" t="e">
        <f t="shared" si="5"/>
        <v>#VALUE!</v>
      </c>
      <c r="BZ262" s="179" t="e">
        <f t="shared" si="6"/>
        <v>#VALUE!</v>
      </c>
      <c r="CA262" s="178" t="e">
        <f t="shared" si="7"/>
        <v>#VALUE!</v>
      </c>
      <c r="CB262" s="133" t="e">
        <f>$AY262*Assembly!Y$4+$AZ262*Assembly!Y$5+$BA262*Assembly!Y$6+$BB262*Assembly!Y$7+$BC262*Assembly!Y$8+$BD262*Assembly!Y$9+$BE262*Assembly!Y$10+$BF262*Assembly!Y$11+$BG262*Assembly!Y$12+$BH262*Assembly!Y$13+$BI262*Assembly!Y$14+$BJ262*Assembly!Y$15+$BK262*Assembly!Y$16+$BL262*Assembly!Y$17+$BM262*Assembly!Y$18+$BN262*Assembly!Y$19+$BO262*Assembly!Y$20+$BP262*Assembly!Y$21+$BQ262*Assembly!Y$22+$BR262*Assembly!Y$23+$BS262*Assembly!Y$24</f>
        <v>#VALUE!</v>
      </c>
      <c r="CC262" s="133" t="e">
        <f t="shared" si="8"/>
        <v>#VALUE!</v>
      </c>
      <c r="CD262" s="130" t="e">
        <f t="shared" si="9"/>
        <v>#VALUE!</v>
      </c>
      <c r="CE262" s="183" t="e">
        <f>$AY262*Assembly!AC$4+$AZ262*Assembly!AC$5+$BA262*Assembly!AC$6+$BB262*Assembly!AC$7+$BC262*Assembly!AC$8+$BD262*Assembly!AC$9+$BE262*Assembly!AC$10+$BF262*Assembly!AC$11+$BG262*Assembly!AC$12+$BH262*Assembly!AC$13+$BI262*Assembly!AC$14+$BJ262*Assembly!AC$15+$BK262*Assembly!AC$16+$BL262*Assembly!AC$17+$BM262*Assembly!AC$18+$BN262*Assembly!AC$19+$BO262*Assembly!AC$20+$BP262*Assembly!AC$21+$BQ262*Assembly!AC$22+$BR262*Assembly!AC$23+$BS262*Assembly!AC$24</f>
        <v>#VALUE!</v>
      </c>
      <c r="CF262" s="145" t="e">
        <f>$AY262*Assembly!M$4+$AZ262*Assembly!M$5+$BA262*Assembly!M$6+$BB262*Assembly!M$7+$BC262*Assembly!M$8+$BD262*Assembly!M$9+$BE262*Assembly!M$10+$BF262*Assembly!M$11+$BG262*Assembly!M$12+$BH262*Assembly!M$13+$BI262*Assembly!M$14+$BJ262*Assembly!M$15+$BK262*Assembly!M$16+$BL262*Assembly!M$17+$BM262*Assembly!M$18+$BN262*Assembly!M$19+$BO262*Assembly!M$20+$BP262*Assembly!M$21+$BQ262*Assembly!M$22+$BR262*Assembly!M$23+$BS262*Assembly!M$24</f>
        <v>#VALUE!</v>
      </c>
      <c r="CG262" s="145" t="e">
        <f>$AY262*Assembly!N$4+$AZ262*Assembly!N$5+$BA262*Assembly!N$6+$BB262*Assembly!N$7+$BC262*Assembly!N$8+$BD262*Assembly!N$9+$BE262*Assembly!N$10+$BF262*Assembly!N$11+$BG262*Assembly!N$12+$BH262*Assembly!N$13+$BI262*Assembly!N$14+$BJ262*Assembly!N$15+$BK262*Assembly!N$16+$BL262*Assembly!N$17+$BM262*Assembly!N$18+$BN262*Assembly!N$19+$BO262*Assembly!N$20+$BP262*Assembly!N$21+$BQ262*Assembly!N$22+$BR262*Assembly!N$23+$BS262*Assembly!N$24</f>
        <v>#VALUE!</v>
      </c>
      <c r="CH262" s="145" t="e">
        <f>$AY262*Assembly!O$4+$AZ262*Assembly!O$5+$BA262*Assembly!O$6+$BB262*Assembly!O$7+$BC262*Assembly!O$8+$BD262*Assembly!O$9+$BE262*Assembly!O$10+$BF262*Assembly!O$11+$BG262*Assembly!O$12+$BH262*Assembly!O$13+$BI262*Assembly!O$14+$BJ262*Assembly!O$15+$BK262*Assembly!O$16+$BL262*Assembly!O$17+$BM262*Assembly!O$18+$BN262*Assembly!O$19+$BO262*Assembly!O$20+$BP262*Assembly!O$21+$BQ262*Assembly!O$22+$BR262*Assembly!O$23+$BS262*Assembly!O$24</f>
        <v>#VALUE!</v>
      </c>
      <c r="CI262" s="140" t="e">
        <f>$AY262*Assembly!P$4+$AZ262*Assembly!P$5+$BA262*Assembly!P$6+$BB262*Assembly!P$7+$BC262*Assembly!P$8+$BD262*Assembly!P$9+$BE262*Assembly!P$10+$BF262*Assembly!P$11+$BG262*Assembly!P$12+$BH262*Assembly!P$13+$BI262*Assembly!P$14+$BJ262*Assembly!P$15+$BK262*Assembly!P$16+$BL262*Assembly!P$17+$BM262*Assembly!P$18+$BN262*Assembly!P$19+$BO262*Assembly!P$20+$BP262*Assembly!P$21+$BQ262*Assembly!P$22+$BR262*Assembly!P$23+$BS262*Assembly!P$24</f>
        <v>#VALUE!</v>
      </c>
      <c r="CJ262" s="140" t="e">
        <f>$AY262*Assembly!Q$4+$AZ262*Assembly!Q$5+$BA262*Assembly!Q$6+$BB262*Assembly!Q$7+$BC262*Assembly!Q$8+$BD262*Assembly!Q$9+$BE262*Assembly!Q$10+$BF262*Assembly!Q$11+$BG262*Assembly!Q$12+$BH262*Assembly!Q$13+$BI262*Assembly!Q$14+$BJ262*Assembly!Q$15+$BK262*Assembly!Q$16+$BL262*Assembly!Q$17+$BM262*Assembly!Q$18+$BN262*Assembly!Q$19+$BO262*Assembly!Q$20+$BP262*Assembly!Q$21+$BQ262*Assembly!Q$22+$BR262*Assembly!Q$23+$BS262*Assembly!Q$24</f>
        <v>#VALUE!</v>
      </c>
      <c r="CK262" s="145" t="e">
        <f>$AY262*Assembly!R$4+$AZ262*Assembly!R$5+$BA262*Assembly!R$6+$BB262*Assembly!R$7+$BC262*Assembly!R$8+$BD262*Assembly!R$9+$BE262*Assembly!R$10+$BF262*Assembly!R$11+$BG262*Assembly!R$12+$BH262*Assembly!R$13+$BI262*Assembly!R$14+$BJ262*Assembly!R$15+$BK262*Assembly!R$16+$BL262*Assembly!R$17+$BM262*Assembly!R$18+$BN262*Assembly!R$19+$BO262*Assembly!R$20+$BP262*Assembly!R$21+$BQ262*Assembly!R$22+$BR262*Assembly!R$23+$BS262*Assembly!R$24</f>
        <v>#VALUE!</v>
      </c>
      <c r="CL262" s="140" t="e">
        <f>$AY262*Assembly!S$4+$AZ262*Assembly!S$5+$BA262*Assembly!S$6+$BB262*Assembly!S$7+$BC262*Assembly!S$8+$BD262*Assembly!S$9+$BE262*Assembly!S$10+$BF262*Assembly!S$11+$BG262*Assembly!S$12+$BH262*Assembly!S$13+$BI262*Assembly!S$14+$BJ262*Assembly!S$15+$BK262*Assembly!S$16+$BL262*Assembly!S$17+$BM262*Assembly!S$18+$BN262*Assembly!S$19+$BO262*Assembly!S$20+$BP262*Assembly!S$21+$BQ262*Assembly!S$22+$BR262*Assembly!S$23+$BS262*Assembly!S$24</f>
        <v>#VALUE!</v>
      </c>
      <c r="CM262" s="140" t="e">
        <f>$AY262*Assembly!T$4+$AZ262*Assembly!T$5+$BA262*Assembly!T$6+$BB262*Assembly!T$7+$BC262*Assembly!T$8+$BD262*Assembly!T$9+$BE262*Assembly!T$10+$BF262*Assembly!T$11+$BG262*Assembly!T$12+$BH262*Assembly!T$13+$BI262*Assembly!T$14+$BJ262*Assembly!T$15+$BK262*Assembly!T$16+$BL262*Assembly!T$17+$BM262*Assembly!T$18+$BN262*Assembly!T$19+$BO262*Assembly!T$20+$BP262*Assembly!T$21+$BQ262*Assembly!T$22+$BR262*Assembly!T$23+$BS262*Assembly!T$24</f>
        <v>#VALUE!</v>
      </c>
      <c r="CN262" s="140" t="e">
        <f>$AY262*Assembly!U$4+$AZ262*Assembly!U$5+$BA262*Assembly!U$6+$BB262*Assembly!U$7+$BC262*Assembly!U$8+$BD262*Assembly!U$9+$BE262*Assembly!U$10+$BF262*Assembly!U$11+$BG262*Assembly!U$12+$BH262*Assembly!U$13+$BI262*Assembly!U$14+$BJ262*Assembly!U$15+$BK262*Assembly!U$16+$BL262*Assembly!U$17+$BM262*Assembly!U$18+$BN262*Assembly!U$19+$BO262*Assembly!U$20+$BP262*Assembly!U$21+$BQ262*Assembly!U$22+$BR262*Assembly!U$23+$BS262*Assembly!U$24</f>
        <v>#VALUE!</v>
      </c>
      <c r="CO262" s="145" t="e">
        <f>$AY262*Assembly!V$4+$AZ262*Assembly!V$5+$BA262*Assembly!V$6+$BB262*Assembly!V$7+$BC262*Assembly!V$8+$BD262*Assembly!V$9+$BE262*Assembly!V$10+$BF262*Assembly!V$11+$BG262*Assembly!V$12+$BH262*Assembly!V$13+$BI262*Assembly!V$14+$BJ262*Assembly!V$15+$BK262*Assembly!V$16+$BL262*Assembly!V$17+$BM262*Assembly!V$18+$BN262*Assembly!V$19+$BO262*Assembly!V$20+$BP262*Assembly!V$21+$BQ262*Assembly!V$22+$BR262*Assembly!V$23+$BS262*Assembly!V$24</f>
        <v>#VALUE!</v>
      </c>
      <c r="CP262" s="145" t="e">
        <f>CF262*Refining!$F$3</f>
        <v>#VALUE!</v>
      </c>
      <c r="CQ262" s="145" t="e">
        <f>CG262*Refining!$F$4</f>
        <v>#VALUE!</v>
      </c>
      <c r="CR262" s="145" t="e">
        <f>CH262*Refining!$F$5</f>
        <v>#VALUE!</v>
      </c>
      <c r="CS262" s="145" t="e">
        <f>CI262*Refining!$F$6</f>
        <v>#VALUE!</v>
      </c>
      <c r="CT262" s="145" t="e">
        <f>CJ262*Refining!$F$7</f>
        <v>#VALUE!</v>
      </c>
      <c r="CU262" s="145" t="e">
        <f>CK262*Refining!$F$8</f>
        <v>#VALUE!</v>
      </c>
      <c r="CV262" s="145" t="e">
        <f>CL262*Refining!$F$9</f>
        <v>#VALUE!</v>
      </c>
      <c r="CW262" s="145" t="e">
        <f>CM262*Refining!$F$10</f>
        <v>#VALUE!</v>
      </c>
      <c r="CX262" s="145" t="e">
        <f>CN262*Refining!$F$11</f>
        <v>#VALUE!</v>
      </c>
      <c r="CY262" s="145" t="e">
        <f>CO262*Refining!$F$12</f>
        <v>#VALUE!</v>
      </c>
      <c r="CZ262" s="185" t="e">
        <f t="shared" ref="CZ262:DS262" si="1056">IF(CF262 = 0, "", CF262)</f>
        <v>#VALUE!</v>
      </c>
      <c r="DA262" s="189" t="e">
        <f t="shared" si="1056"/>
        <v>#VALUE!</v>
      </c>
      <c r="DB262" s="189" t="e">
        <f t="shared" si="1056"/>
        <v>#VALUE!</v>
      </c>
      <c r="DC262" s="186" t="e">
        <f t="shared" si="1056"/>
        <v>#VALUE!</v>
      </c>
      <c r="DD262" s="186" t="e">
        <f t="shared" si="1056"/>
        <v>#VALUE!</v>
      </c>
      <c r="DE262" s="186" t="e">
        <f t="shared" si="1056"/>
        <v>#VALUE!</v>
      </c>
      <c r="DF262" s="186" t="e">
        <f t="shared" si="1056"/>
        <v>#VALUE!</v>
      </c>
      <c r="DG262" s="186" t="e">
        <f t="shared" si="1056"/>
        <v>#VALUE!</v>
      </c>
      <c r="DH262" s="186" t="e">
        <f t="shared" si="1056"/>
        <v>#VALUE!</v>
      </c>
      <c r="DI262" s="187" t="e">
        <f t="shared" si="1056"/>
        <v>#VALUE!</v>
      </c>
      <c r="DJ262" s="185" t="e">
        <f t="shared" si="1056"/>
        <v>#VALUE!</v>
      </c>
      <c r="DK262" s="189" t="e">
        <f t="shared" si="1056"/>
        <v>#VALUE!</v>
      </c>
      <c r="DL262" s="189" t="e">
        <f t="shared" si="1056"/>
        <v>#VALUE!</v>
      </c>
      <c r="DM262" s="186" t="e">
        <f t="shared" si="1056"/>
        <v>#VALUE!</v>
      </c>
      <c r="DN262" s="211" t="e">
        <f t="shared" si="1056"/>
        <v>#VALUE!</v>
      </c>
      <c r="DO262" s="186" t="e">
        <f t="shared" si="1056"/>
        <v>#VALUE!</v>
      </c>
      <c r="DP262" s="186" t="e">
        <f t="shared" si="1056"/>
        <v>#VALUE!</v>
      </c>
      <c r="DQ262" s="186" t="e">
        <f t="shared" si="1056"/>
        <v>#VALUE!</v>
      </c>
      <c r="DR262" s="186" t="e">
        <f t="shared" si="1056"/>
        <v>#VALUE!</v>
      </c>
      <c r="DS262" s="187" t="e">
        <f t="shared" si="1056"/>
        <v>#VALUE!</v>
      </c>
      <c r="DT262" s="185" t="e">
        <f t="shared" si="11"/>
        <v>#VALUE!</v>
      </c>
      <c r="DU262" s="189" t="e">
        <f t="shared" si="12"/>
        <v>#VALUE!</v>
      </c>
      <c r="DV262" s="133" t="e">
        <f>CZ262*'Ores &amp; Ingots'!$C$3+DA262*'Ores &amp; Ingots'!$C$4+DB262*'Ores &amp; Ingots'!$C$5+DC262*'Ores &amp; Ingots'!$C$6+DD262*'Ores &amp; Ingots'!$C$7+DE262*'Ores &amp; Ingots'!$C$8+DF262*'Ores &amp; Ingots'!$C$9+DG262*'Ores &amp; Ingots'!$C$10+DH262*'Ores &amp; Ingots'!$C$11+DI262*'Ores &amp; Ingots'!$C$12</f>
        <v>#VALUE!</v>
      </c>
      <c r="DW262" s="133" t="e">
        <f>DJ262*'Ores &amp; Ingots'!$B$3+DK262*'Ores &amp; Ingots'!$B$4+DL262*'Ores &amp; Ingots'!$B$5+DM262*'Ores &amp; Ingots'!$B$6+DN262*'Ores &amp; Ingots'!$B$7+DO262*'Ores &amp; Ingots'!$B$8+DP262*'Ores &amp; Ingots'!$B$9+DQ262*'Ores &amp; Ingots'!$B$10+DR262*'Ores &amp; Ingots'!$B$11+DS262*'Ores &amp; Ingots'!$B$12</f>
        <v>#VALUE!</v>
      </c>
      <c r="DX262" s="189" t="e">
        <f>CZ262*Refining!$G$3+DA262*Refining!$G$4+DB262*Refining!$G$5+DC262*Refining!$G$6+DD262*Refining!$G$7+DE262*Refining!$G$8+DF262*Refining!$G$9+DG262*Refining!$G$10+DH262*Refining!$G$11+DI262*Refining!$G$12</f>
        <v>#VALUE!</v>
      </c>
      <c r="DY262" s="189" t="e">
        <f t="shared" si="13"/>
        <v>#VALUE!</v>
      </c>
      <c r="DZ262" s="192" t="e">
        <f t="shared" si="14"/>
        <v>#VALUE!</v>
      </c>
      <c r="EA262" s="185" t="e">
        <f t="shared" si="15"/>
        <v>#VALUE!</v>
      </c>
      <c r="EB262" s="194" t="e">
        <f t="shared" ref="EB262:EC262" si="1057">EA262/60</f>
        <v>#VALUE!</v>
      </c>
      <c r="EC262" s="194" t="e">
        <f t="shared" si="1057"/>
        <v>#VALUE!</v>
      </c>
      <c r="ED262" s="185" t="e">
        <f t="shared" si="17"/>
        <v>#VALUE!</v>
      </c>
      <c r="EE262" s="194" t="e">
        <f t="shared" ref="EE262:EF262" si="1058">ED262/1000</f>
        <v>#VALUE!</v>
      </c>
      <c r="EF262" s="196" t="e">
        <f t="shared" si="1058"/>
        <v>#VALUE!</v>
      </c>
      <c r="EG262" s="130" t="e">
        <f t="shared" si="19"/>
        <v>#VALUE!</v>
      </c>
      <c r="EH262" s="132" t="e">
        <f t="shared" si="20"/>
        <v>#VALUE!</v>
      </c>
      <c r="EI262" s="133" t="s">
        <v>28</v>
      </c>
    </row>
    <row r="263" spans="1:139" ht="12.75" hidden="1" x14ac:dyDescent="0.2">
      <c r="A263" s="864"/>
      <c r="B263" s="365" t="s">
        <v>416</v>
      </c>
      <c r="C263" s="137" t="s">
        <v>155</v>
      </c>
      <c r="D263" s="137">
        <v>1</v>
      </c>
      <c r="E263" s="137">
        <v>1</v>
      </c>
      <c r="F263" s="137">
        <v>1</v>
      </c>
      <c r="G263" s="139">
        <f t="shared" si="0"/>
        <v>0.125</v>
      </c>
      <c r="H263" s="140">
        <v>8</v>
      </c>
      <c r="I263" s="140">
        <v>20</v>
      </c>
      <c r="J263" s="140">
        <f>H263/Main!$D$9</f>
        <v>1.6</v>
      </c>
      <c r="K263" s="140">
        <f>I263/Main!$D$10</f>
        <v>10</v>
      </c>
      <c r="L263" s="140">
        <f t="shared" si="1"/>
        <v>6.25</v>
      </c>
      <c r="M263" s="140">
        <v>1</v>
      </c>
      <c r="N263" s="143"/>
      <c r="O263" s="143"/>
      <c r="P263" s="143"/>
      <c r="Q263" s="145"/>
      <c r="R263" s="143"/>
      <c r="S263" s="146"/>
      <c r="T263" s="146"/>
      <c r="U263" s="143"/>
      <c r="V263" s="143"/>
      <c r="W263" s="146"/>
      <c r="X263" s="146"/>
      <c r="Y263" s="143"/>
      <c r="Z263" s="143"/>
      <c r="AA263" s="143"/>
      <c r="AB263" s="143"/>
      <c r="AC263" s="362"/>
      <c r="AD263" s="167">
        <v>4</v>
      </c>
      <c r="AE263" s="133">
        <v>0</v>
      </c>
      <c r="AF263" s="133">
        <v>0</v>
      </c>
      <c r="AG263" s="133">
        <v>0</v>
      </c>
      <c r="AH263" s="133">
        <v>0</v>
      </c>
      <c r="AI263" s="133">
        <v>0</v>
      </c>
      <c r="AJ263" s="133">
        <v>0</v>
      </c>
      <c r="AK263" s="133">
        <v>0</v>
      </c>
      <c r="AL263" s="133">
        <v>0</v>
      </c>
      <c r="AM263" s="133">
        <v>0</v>
      </c>
      <c r="AN263" s="133">
        <v>0</v>
      </c>
      <c r="AO263" s="133">
        <v>1</v>
      </c>
      <c r="AP263" s="133">
        <v>0</v>
      </c>
      <c r="AQ263" s="133">
        <v>0</v>
      </c>
      <c r="AR263" s="133">
        <v>0</v>
      </c>
      <c r="AS263" s="133">
        <v>0</v>
      </c>
      <c r="AT263" s="133">
        <v>0</v>
      </c>
      <c r="AU263" s="133">
        <v>0</v>
      </c>
      <c r="AV263" s="133">
        <v>0</v>
      </c>
      <c r="AW263" s="133">
        <v>0</v>
      </c>
      <c r="AX263" s="133">
        <v>0</v>
      </c>
      <c r="AY263" s="406">
        <f t="shared" ref="AY263:BS263" si="1059">IF(AD263 = 0, "", AD263)</f>
        <v>4</v>
      </c>
      <c r="AZ263" s="137" t="str">
        <f t="shared" si="1059"/>
        <v/>
      </c>
      <c r="BA263" s="137" t="str">
        <f t="shared" si="1059"/>
        <v/>
      </c>
      <c r="BB263" s="137" t="str">
        <f t="shared" si="1059"/>
        <v/>
      </c>
      <c r="BC263" s="137" t="str">
        <f t="shared" si="1059"/>
        <v/>
      </c>
      <c r="BD263" s="137" t="str">
        <f t="shared" si="1059"/>
        <v/>
      </c>
      <c r="BE263" s="137" t="str">
        <f t="shared" si="1059"/>
        <v/>
      </c>
      <c r="BF263" s="137" t="str">
        <f t="shared" si="1059"/>
        <v/>
      </c>
      <c r="BG263" s="137" t="str">
        <f t="shared" si="1059"/>
        <v/>
      </c>
      <c r="BH263" s="137" t="str">
        <f t="shared" si="1059"/>
        <v/>
      </c>
      <c r="BI263" s="137" t="str">
        <f t="shared" si="1059"/>
        <v/>
      </c>
      <c r="BJ263" s="133">
        <f t="shared" si="1059"/>
        <v>1</v>
      </c>
      <c r="BK263" s="137" t="str">
        <f t="shared" si="1059"/>
        <v/>
      </c>
      <c r="BL263" s="137" t="str">
        <f t="shared" si="1059"/>
        <v/>
      </c>
      <c r="BM263" s="137" t="str">
        <f t="shared" si="1059"/>
        <v/>
      </c>
      <c r="BN263" s="137" t="str">
        <f t="shared" si="1059"/>
        <v/>
      </c>
      <c r="BO263" s="137" t="str">
        <f t="shared" si="1059"/>
        <v/>
      </c>
      <c r="BP263" s="137" t="str">
        <f t="shared" si="1059"/>
        <v/>
      </c>
      <c r="BQ263" s="137" t="str">
        <f t="shared" si="1059"/>
        <v/>
      </c>
      <c r="BR263" s="137" t="str">
        <f t="shared" si="1059"/>
        <v/>
      </c>
      <c r="BS263" s="169" t="str">
        <f t="shared" si="1059"/>
        <v/>
      </c>
      <c r="BT263" s="174" t="e">
        <f>$AY263*Assembly!Z$4+$AZ263*Assembly!Z$5+$BA263*Assembly!Z$6+$BB263*Assembly!Z$7+$BC263*Assembly!Z$8+$BD263*Assembly!Z$9+$BE263*Assembly!Z$10+$BF263*Assembly!Z$11+$BG263*Assembly!Z$12+$BH263*Assembly!Z$13+$BI263*Assembly!Z$14+$BJ263*Assembly!Z$15+$BK263*Assembly!Z$16+$BL263*Assembly!Z$17+$BM263*Assembly!Z$18+$BN263*Assembly!Z$19+$BO263*Assembly!Z$20+$BP263*Assembly!Z$21+$BQ263*Assembly!Z$22+$BR263*Assembly!Z$23+$BS263*Assembly!Z$24</f>
        <v>#VALUE!</v>
      </c>
      <c r="BU263" s="133" t="e">
        <f t="shared" si="3"/>
        <v>#VALUE!</v>
      </c>
      <c r="BV263" s="133"/>
      <c r="BW263" s="133" t="e">
        <f>$AY263*Assembly!AD$4+$AZ263*Assembly!AD$5+$BA263*Assembly!AD$6+$BB263*Assembly!AD$7+$BC263*Assembly!AD$8+$BD263*Assembly!AD$9+$BE263*Assembly!AD$10+$BF263*Assembly!AD$11+$BG263*Assembly!AD$12+$BH263*Assembly!AD$13+$BI263*Assembly!AD$14+$BJ263*Assembly!AD$15+$BK263*Assembly!AD$16+$BL263*Assembly!AD$17+$BM263*Assembly!AD$18+$BN263*Assembly!AD$19+$BO263*Assembly!AD$20+$BP263*Assembly!AD$21+$BQ263*Assembly!AD$22+$BR263*Assembly!AD$23+$BS263*Assembly!AD$24</f>
        <v>#VALUE!</v>
      </c>
      <c r="BX263" s="177" t="e">
        <f t="shared" si="4"/>
        <v>#VALUE!</v>
      </c>
      <c r="BY263" s="178" t="e">
        <f t="shared" si="5"/>
        <v>#VALUE!</v>
      </c>
      <c r="BZ263" s="179" t="e">
        <f t="shared" si="6"/>
        <v>#VALUE!</v>
      </c>
      <c r="CA263" s="178" t="e">
        <f t="shared" si="7"/>
        <v>#VALUE!</v>
      </c>
      <c r="CB263" s="133" t="e">
        <f>$AY263*Assembly!Y$4+$AZ263*Assembly!Y$5+$BA263*Assembly!Y$6+$BB263*Assembly!Y$7+$BC263*Assembly!Y$8+$BD263*Assembly!Y$9+$BE263*Assembly!Y$10+$BF263*Assembly!Y$11+$BG263*Assembly!Y$12+$BH263*Assembly!Y$13+$BI263*Assembly!Y$14+$BJ263*Assembly!Y$15+$BK263*Assembly!Y$16+$BL263*Assembly!Y$17+$BM263*Assembly!Y$18+$BN263*Assembly!Y$19+$BO263*Assembly!Y$20+$BP263*Assembly!Y$21+$BQ263*Assembly!Y$22+$BR263*Assembly!Y$23+$BS263*Assembly!Y$24</f>
        <v>#VALUE!</v>
      </c>
      <c r="CC263" s="133" t="e">
        <f t="shared" si="8"/>
        <v>#VALUE!</v>
      </c>
      <c r="CD263" s="130" t="e">
        <f t="shared" si="9"/>
        <v>#VALUE!</v>
      </c>
      <c r="CE263" s="183" t="e">
        <f>$AY263*Assembly!AC$4+$AZ263*Assembly!AC$5+$BA263*Assembly!AC$6+$BB263*Assembly!AC$7+$BC263*Assembly!AC$8+$BD263*Assembly!AC$9+$BE263*Assembly!AC$10+$BF263*Assembly!AC$11+$BG263*Assembly!AC$12+$BH263*Assembly!AC$13+$BI263*Assembly!AC$14+$BJ263*Assembly!AC$15+$BK263*Assembly!AC$16+$BL263*Assembly!AC$17+$BM263*Assembly!AC$18+$BN263*Assembly!AC$19+$BO263*Assembly!AC$20+$BP263*Assembly!AC$21+$BQ263*Assembly!AC$22+$BR263*Assembly!AC$23+$BS263*Assembly!AC$24</f>
        <v>#VALUE!</v>
      </c>
      <c r="CF263" s="145" t="e">
        <f>$AY263*Assembly!M$4+$AZ263*Assembly!M$5+$BA263*Assembly!M$6+$BB263*Assembly!M$7+$BC263*Assembly!M$8+$BD263*Assembly!M$9+$BE263*Assembly!M$10+$BF263*Assembly!M$11+$BG263*Assembly!M$12+$BH263*Assembly!M$13+$BI263*Assembly!M$14+$BJ263*Assembly!M$15+$BK263*Assembly!M$16+$BL263*Assembly!M$17+$BM263*Assembly!M$18+$BN263*Assembly!M$19+$BO263*Assembly!M$20+$BP263*Assembly!M$21+$BQ263*Assembly!M$22+$BR263*Assembly!M$23+$BS263*Assembly!M$24</f>
        <v>#VALUE!</v>
      </c>
      <c r="CG263" s="145" t="e">
        <f>$AY263*Assembly!N$4+$AZ263*Assembly!N$5+$BA263*Assembly!N$6+$BB263*Assembly!N$7+$BC263*Assembly!N$8+$BD263*Assembly!N$9+$BE263*Assembly!N$10+$BF263*Assembly!N$11+$BG263*Assembly!N$12+$BH263*Assembly!N$13+$BI263*Assembly!N$14+$BJ263*Assembly!N$15+$BK263*Assembly!N$16+$BL263*Assembly!N$17+$BM263*Assembly!N$18+$BN263*Assembly!N$19+$BO263*Assembly!N$20+$BP263*Assembly!N$21+$BQ263*Assembly!N$22+$BR263*Assembly!N$23+$BS263*Assembly!N$24</f>
        <v>#VALUE!</v>
      </c>
      <c r="CH263" s="145" t="e">
        <f>$AY263*Assembly!O$4+$AZ263*Assembly!O$5+$BA263*Assembly!O$6+$BB263*Assembly!O$7+$BC263*Assembly!O$8+$BD263*Assembly!O$9+$BE263*Assembly!O$10+$BF263*Assembly!O$11+$BG263*Assembly!O$12+$BH263*Assembly!O$13+$BI263*Assembly!O$14+$BJ263*Assembly!O$15+$BK263*Assembly!O$16+$BL263*Assembly!O$17+$BM263*Assembly!O$18+$BN263*Assembly!O$19+$BO263*Assembly!O$20+$BP263*Assembly!O$21+$BQ263*Assembly!O$22+$BR263*Assembly!O$23+$BS263*Assembly!O$24</f>
        <v>#VALUE!</v>
      </c>
      <c r="CI263" s="140" t="e">
        <f>$AY263*Assembly!P$4+$AZ263*Assembly!P$5+$BA263*Assembly!P$6+$BB263*Assembly!P$7+$BC263*Assembly!P$8+$BD263*Assembly!P$9+$BE263*Assembly!P$10+$BF263*Assembly!P$11+$BG263*Assembly!P$12+$BH263*Assembly!P$13+$BI263*Assembly!P$14+$BJ263*Assembly!P$15+$BK263*Assembly!P$16+$BL263*Assembly!P$17+$BM263*Assembly!P$18+$BN263*Assembly!P$19+$BO263*Assembly!P$20+$BP263*Assembly!P$21+$BQ263*Assembly!P$22+$BR263*Assembly!P$23+$BS263*Assembly!P$24</f>
        <v>#VALUE!</v>
      </c>
      <c r="CJ263" s="140" t="e">
        <f>$AY263*Assembly!Q$4+$AZ263*Assembly!Q$5+$BA263*Assembly!Q$6+$BB263*Assembly!Q$7+$BC263*Assembly!Q$8+$BD263*Assembly!Q$9+$BE263*Assembly!Q$10+$BF263*Assembly!Q$11+$BG263*Assembly!Q$12+$BH263*Assembly!Q$13+$BI263*Assembly!Q$14+$BJ263*Assembly!Q$15+$BK263*Assembly!Q$16+$BL263*Assembly!Q$17+$BM263*Assembly!Q$18+$BN263*Assembly!Q$19+$BO263*Assembly!Q$20+$BP263*Assembly!Q$21+$BQ263*Assembly!Q$22+$BR263*Assembly!Q$23+$BS263*Assembly!Q$24</f>
        <v>#VALUE!</v>
      </c>
      <c r="CK263" s="145" t="e">
        <f>$AY263*Assembly!R$4+$AZ263*Assembly!R$5+$BA263*Assembly!R$6+$BB263*Assembly!R$7+$BC263*Assembly!R$8+$BD263*Assembly!R$9+$BE263*Assembly!R$10+$BF263*Assembly!R$11+$BG263*Assembly!R$12+$BH263*Assembly!R$13+$BI263*Assembly!R$14+$BJ263*Assembly!R$15+$BK263*Assembly!R$16+$BL263*Assembly!R$17+$BM263*Assembly!R$18+$BN263*Assembly!R$19+$BO263*Assembly!R$20+$BP263*Assembly!R$21+$BQ263*Assembly!R$22+$BR263*Assembly!R$23+$BS263*Assembly!R$24</f>
        <v>#VALUE!</v>
      </c>
      <c r="CL263" s="140" t="e">
        <f>$AY263*Assembly!S$4+$AZ263*Assembly!S$5+$BA263*Assembly!S$6+$BB263*Assembly!S$7+$BC263*Assembly!S$8+$BD263*Assembly!S$9+$BE263*Assembly!S$10+$BF263*Assembly!S$11+$BG263*Assembly!S$12+$BH263*Assembly!S$13+$BI263*Assembly!S$14+$BJ263*Assembly!S$15+$BK263*Assembly!S$16+$BL263*Assembly!S$17+$BM263*Assembly!S$18+$BN263*Assembly!S$19+$BO263*Assembly!S$20+$BP263*Assembly!S$21+$BQ263*Assembly!S$22+$BR263*Assembly!S$23+$BS263*Assembly!S$24</f>
        <v>#VALUE!</v>
      </c>
      <c r="CM263" s="140" t="e">
        <f>$AY263*Assembly!T$4+$AZ263*Assembly!T$5+$BA263*Assembly!T$6+$BB263*Assembly!T$7+$BC263*Assembly!T$8+$BD263*Assembly!T$9+$BE263*Assembly!T$10+$BF263*Assembly!T$11+$BG263*Assembly!T$12+$BH263*Assembly!T$13+$BI263*Assembly!T$14+$BJ263*Assembly!T$15+$BK263*Assembly!T$16+$BL263*Assembly!T$17+$BM263*Assembly!T$18+$BN263*Assembly!T$19+$BO263*Assembly!T$20+$BP263*Assembly!T$21+$BQ263*Assembly!T$22+$BR263*Assembly!T$23+$BS263*Assembly!T$24</f>
        <v>#VALUE!</v>
      </c>
      <c r="CN263" s="140" t="e">
        <f>$AY263*Assembly!U$4+$AZ263*Assembly!U$5+$BA263*Assembly!U$6+$BB263*Assembly!U$7+$BC263*Assembly!U$8+$BD263*Assembly!U$9+$BE263*Assembly!U$10+$BF263*Assembly!U$11+$BG263*Assembly!U$12+$BH263*Assembly!U$13+$BI263*Assembly!U$14+$BJ263*Assembly!U$15+$BK263*Assembly!U$16+$BL263*Assembly!U$17+$BM263*Assembly!U$18+$BN263*Assembly!U$19+$BO263*Assembly!U$20+$BP263*Assembly!U$21+$BQ263*Assembly!U$22+$BR263*Assembly!U$23+$BS263*Assembly!U$24</f>
        <v>#VALUE!</v>
      </c>
      <c r="CO263" s="145" t="e">
        <f>$AY263*Assembly!V$4+$AZ263*Assembly!V$5+$BA263*Assembly!V$6+$BB263*Assembly!V$7+$BC263*Assembly!V$8+$BD263*Assembly!V$9+$BE263*Assembly!V$10+$BF263*Assembly!V$11+$BG263*Assembly!V$12+$BH263*Assembly!V$13+$BI263*Assembly!V$14+$BJ263*Assembly!V$15+$BK263*Assembly!V$16+$BL263*Assembly!V$17+$BM263*Assembly!V$18+$BN263*Assembly!V$19+$BO263*Assembly!V$20+$BP263*Assembly!V$21+$BQ263*Assembly!V$22+$BR263*Assembly!V$23+$BS263*Assembly!V$24</f>
        <v>#VALUE!</v>
      </c>
      <c r="CP263" s="145" t="e">
        <f>CF263*Refining!$F$3</f>
        <v>#VALUE!</v>
      </c>
      <c r="CQ263" s="145" t="e">
        <f>CG263*Refining!$F$4</f>
        <v>#VALUE!</v>
      </c>
      <c r="CR263" s="145" t="e">
        <f>CH263*Refining!$F$5</f>
        <v>#VALUE!</v>
      </c>
      <c r="CS263" s="145" t="e">
        <f>CI263*Refining!$F$6</f>
        <v>#VALUE!</v>
      </c>
      <c r="CT263" s="145" t="e">
        <f>CJ263*Refining!$F$7</f>
        <v>#VALUE!</v>
      </c>
      <c r="CU263" s="145" t="e">
        <f>CK263*Refining!$F$8</f>
        <v>#VALUE!</v>
      </c>
      <c r="CV263" s="145" t="e">
        <f>CL263*Refining!$F$9</f>
        <v>#VALUE!</v>
      </c>
      <c r="CW263" s="145" t="e">
        <f>CM263*Refining!$F$10</f>
        <v>#VALUE!</v>
      </c>
      <c r="CX263" s="145" t="e">
        <f>CN263*Refining!$F$11</f>
        <v>#VALUE!</v>
      </c>
      <c r="CY263" s="145" t="e">
        <f>CO263*Refining!$F$12</f>
        <v>#VALUE!</v>
      </c>
      <c r="CZ263" s="185" t="e">
        <f t="shared" ref="CZ263:DS263" si="1060">IF(CF263 = 0, "", CF263)</f>
        <v>#VALUE!</v>
      </c>
      <c r="DA263" s="189" t="e">
        <f t="shared" si="1060"/>
        <v>#VALUE!</v>
      </c>
      <c r="DB263" s="189" t="e">
        <f t="shared" si="1060"/>
        <v>#VALUE!</v>
      </c>
      <c r="DC263" s="186" t="e">
        <f t="shared" si="1060"/>
        <v>#VALUE!</v>
      </c>
      <c r="DD263" s="186" t="e">
        <f t="shared" si="1060"/>
        <v>#VALUE!</v>
      </c>
      <c r="DE263" s="186" t="e">
        <f t="shared" si="1060"/>
        <v>#VALUE!</v>
      </c>
      <c r="DF263" s="186" t="e">
        <f t="shared" si="1060"/>
        <v>#VALUE!</v>
      </c>
      <c r="DG263" s="186" t="e">
        <f t="shared" si="1060"/>
        <v>#VALUE!</v>
      </c>
      <c r="DH263" s="186" t="e">
        <f t="shared" si="1060"/>
        <v>#VALUE!</v>
      </c>
      <c r="DI263" s="187" t="e">
        <f t="shared" si="1060"/>
        <v>#VALUE!</v>
      </c>
      <c r="DJ263" s="185" t="e">
        <f t="shared" si="1060"/>
        <v>#VALUE!</v>
      </c>
      <c r="DK263" s="189" t="e">
        <f t="shared" si="1060"/>
        <v>#VALUE!</v>
      </c>
      <c r="DL263" s="189" t="e">
        <f t="shared" si="1060"/>
        <v>#VALUE!</v>
      </c>
      <c r="DM263" s="186" t="e">
        <f t="shared" si="1060"/>
        <v>#VALUE!</v>
      </c>
      <c r="DN263" s="211" t="e">
        <f t="shared" si="1060"/>
        <v>#VALUE!</v>
      </c>
      <c r="DO263" s="186" t="e">
        <f t="shared" si="1060"/>
        <v>#VALUE!</v>
      </c>
      <c r="DP263" s="186" t="e">
        <f t="shared" si="1060"/>
        <v>#VALUE!</v>
      </c>
      <c r="DQ263" s="186" t="e">
        <f t="shared" si="1060"/>
        <v>#VALUE!</v>
      </c>
      <c r="DR263" s="186" t="e">
        <f t="shared" si="1060"/>
        <v>#VALUE!</v>
      </c>
      <c r="DS263" s="187" t="e">
        <f t="shared" si="1060"/>
        <v>#VALUE!</v>
      </c>
      <c r="DT263" s="185" t="e">
        <f t="shared" si="11"/>
        <v>#VALUE!</v>
      </c>
      <c r="DU263" s="189" t="e">
        <f t="shared" si="12"/>
        <v>#VALUE!</v>
      </c>
      <c r="DV263" s="133" t="e">
        <f>CZ263*'Ores &amp; Ingots'!$C$3+DA263*'Ores &amp; Ingots'!$C$4+DB263*'Ores &amp; Ingots'!$C$5+DC263*'Ores &amp; Ingots'!$C$6+DD263*'Ores &amp; Ingots'!$C$7+DE263*'Ores &amp; Ingots'!$C$8+DF263*'Ores &amp; Ingots'!$C$9+DG263*'Ores &amp; Ingots'!$C$10+DH263*'Ores &amp; Ingots'!$C$11+DI263*'Ores &amp; Ingots'!$C$12</f>
        <v>#VALUE!</v>
      </c>
      <c r="DW263" s="133" t="e">
        <f>DJ263*'Ores &amp; Ingots'!$B$3+DK263*'Ores &amp; Ingots'!$B$4+DL263*'Ores &amp; Ingots'!$B$5+DM263*'Ores &amp; Ingots'!$B$6+DN263*'Ores &amp; Ingots'!$B$7+DO263*'Ores &amp; Ingots'!$B$8+DP263*'Ores &amp; Ingots'!$B$9+DQ263*'Ores &amp; Ingots'!$B$10+DR263*'Ores &amp; Ingots'!$B$11+DS263*'Ores &amp; Ingots'!$B$12</f>
        <v>#VALUE!</v>
      </c>
      <c r="DX263" s="189" t="e">
        <f>CZ263*Refining!$G$3+DA263*Refining!$G$4+DB263*Refining!$G$5+DC263*Refining!$G$6+DD263*Refining!$G$7+DE263*Refining!$G$8+DF263*Refining!$G$9+DG263*Refining!$G$10+DH263*Refining!$G$11+DI263*Refining!$G$12</f>
        <v>#VALUE!</v>
      </c>
      <c r="DY263" s="189" t="e">
        <f t="shared" si="13"/>
        <v>#VALUE!</v>
      </c>
      <c r="DZ263" s="192" t="e">
        <f t="shared" si="14"/>
        <v>#VALUE!</v>
      </c>
      <c r="EA263" s="185" t="e">
        <f t="shared" si="15"/>
        <v>#VALUE!</v>
      </c>
      <c r="EB263" s="194" t="e">
        <f t="shared" ref="EB263:EC263" si="1061">EA263/60</f>
        <v>#VALUE!</v>
      </c>
      <c r="EC263" s="194" t="e">
        <f t="shared" si="1061"/>
        <v>#VALUE!</v>
      </c>
      <c r="ED263" s="185" t="e">
        <f t="shared" si="17"/>
        <v>#VALUE!</v>
      </c>
      <c r="EE263" s="194" t="e">
        <f t="shared" ref="EE263:EF263" si="1062">ED263/1000</f>
        <v>#VALUE!</v>
      </c>
      <c r="EF263" s="196" t="e">
        <f t="shared" si="1062"/>
        <v>#VALUE!</v>
      </c>
      <c r="EG263" s="130" t="e">
        <f t="shared" si="19"/>
        <v>#VALUE!</v>
      </c>
      <c r="EH263" s="132" t="e">
        <f t="shared" si="20"/>
        <v>#VALUE!</v>
      </c>
      <c r="EI263" s="133" t="s">
        <v>28</v>
      </c>
    </row>
    <row r="264" spans="1:139" ht="12.75" hidden="1" x14ac:dyDescent="0.2">
      <c r="A264" s="864"/>
      <c r="B264" s="365" t="s">
        <v>417</v>
      </c>
      <c r="C264" s="137" t="s">
        <v>155</v>
      </c>
      <c r="D264" s="137">
        <v>1</v>
      </c>
      <c r="E264" s="137">
        <v>1</v>
      </c>
      <c r="F264" s="137">
        <v>1</v>
      </c>
      <c r="G264" s="139">
        <f t="shared" si="0"/>
        <v>0.125</v>
      </c>
      <c r="H264" s="140">
        <v>5</v>
      </c>
      <c r="I264" s="140">
        <v>12.5</v>
      </c>
      <c r="J264" s="140">
        <f>H264/Main!$D$9</f>
        <v>1</v>
      </c>
      <c r="K264" s="140">
        <f>I264/Main!$D$10</f>
        <v>6.25</v>
      </c>
      <c r="L264" s="140">
        <f t="shared" si="1"/>
        <v>6.25</v>
      </c>
      <c r="M264" s="140">
        <v>1</v>
      </c>
      <c r="N264" s="143"/>
      <c r="O264" s="143"/>
      <c r="P264" s="143"/>
      <c r="Q264" s="145"/>
      <c r="R264" s="143"/>
      <c r="S264" s="146"/>
      <c r="T264" s="146"/>
      <c r="U264" s="143"/>
      <c r="V264" s="143"/>
      <c r="W264" s="146"/>
      <c r="X264" s="146"/>
      <c r="Y264" s="143"/>
      <c r="Z264" s="143"/>
      <c r="AA264" s="143"/>
      <c r="AB264" s="143"/>
      <c r="AC264" s="362"/>
      <c r="AD264" s="167">
        <v>2</v>
      </c>
      <c r="AE264" s="133">
        <v>0</v>
      </c>
      <c r="AF264" s="133">
        <v>0</v>
      </c>
      <c r="AG264" s="133">
        <v>0</v>
      </c>
      <c r="AH264" s="133">
        <v>0</v>
      </c>
      <c r="AI264" s="133">
        <v>0</v>
      </c>
      <c r="AJ264" s="133">
        <v>0</v>
      </c>
      <c r="AK264" s="133">
        <v>0</v>
      </c>
      <c r="AL264" s="133">
        <v>0</v>
      </c>
      <c r="AM264" s="133">
        <v>0</v>
      </c>
      <c r="AN264" s="133">
        <v>0</v>
      </c>
      <c r="AO264" s="133">
        <v>1</v>
      </c>
      <c r="AP264" s="133">
        <v>0</v>
      </c>
      <c r="AQ264" s="133">
        <v>0</v>
      </c>
      <c r="AR264" s="133">
        <v>0</v>
      </c>
      <c r="AS264" s="133">
        <v>0</v>
      </c>
      <c r="AT264" s="133">
        <v>0</v>
      </c>
      <c r="AU264" s="133">
        <v>0</v>
      </c>
      <c r="AV264" s="133">
        <v>0</v>
      </c>
      <c r="AW264" s="133">
        <v>0</v>
      </c>
      <c r="AX264" s="133">
        <v>0</v>
      </c>
      <c r="AY264" s="406">
        <f t="shared" ref="AY264:BS264" si="1063">IF(AD264 = 0, "", AD264)</f>
        <v>2</v>
      </c>
      <c r="AZ264" s="137" t="str">
        <f t="shared" si="1063"/>
        <v/>
      </c>
      <c r="BA264" s="137" t="str">
        <f t="shared" si="1063"/>
        <v/>
      </c>
      <c r="BB264" s="137" t="str">
        <f t="shared" si="1063"/>
        <v/>
      </c>
      <c r="BC264" s="137" t="str">
        <f t="shared" si="1063"/>
        <v/>
      </c>
      <c r="BD264" s="137" t="str">
        <f t="shared" si="1063"/>
        <v/>
      </c>
      <c r="BE264" s="137" t="str">
        <f t="shared" si="1063"/>
        <v/>
      </c>
      <c r="BF264" s="137" t="str">
        <f t="shared" si="1063"/>
        <v/>
      </c>
      <c r="BG264" s="137" t="str">
        <f t="shared" si="1063"/>
        <v/>
      </c>
      <c r="BH264" s="137" t="str">
        <f t="shared" si="1063"/>
        <v/>
      </c>
      <c r="BI264" s="137" t="str">
        <f t="shared" si="1063"/>
        <v/>
      </c>
      <c r="BJ264" s="133">
        <f t="shared" si="1063"/>
        <v>1</v>
      </c>
      <c r="BK264" s="137" t="str">
        <f t="shared" si="1063"/>
        <v/>
      </c>
      <c r="BL264" s="137" t="str">
        <f t="shared" si="1063"/>
        <v/>
      </c>
      <c r="BM264" s="137" t="str">
        <f t="shared" si="1063"/>
        <v/>
      </c>
      <c r="BN264" s="137" t="str">
        <f t="shared" si="1063"/>
        <v/>
      </c>
      <c r="BO264" s="137" t="str">
        <f t="shared" si="1063"/>
        <v/>
      </c>
      <c r="BP264" s="137" t="str">
        <f t="shared" si="1063"/>
        <v/>
      </c>
      <c r="BQ264" s="137" t="str">
        <f t="shared" si="1063"/>
        <v/>
      </c>
      <c r="BR264" s="137" t="str">
        <f t="shared" si="1063"/>
        <v/>
      </c>
      <c r="BS264" s="169" t="str">
        <f t="shared" si="1063"/>
        <v/>
      </c>
      <c r="BT264" s="174" t="e">
        <f>$AY264*Assembly!Z$4+$AZ264*Assembly!Z$5+$BA264*Assembly!Z$6+$BB264*Assembly!Z$7+$BC264*Assembly!Z$8+$BD264*Assembly!Z$9+$BE264*Assembly!Z$10+$BF264*Assembly!Z$11+$BG264*Assembly!Z$12+$BH264*Assembly!Z$13+$BI264*Assembly!Z$14+$BJ264*Assembly!Z$15+$BK264*Assembly!Z$16+$BL264*Assembly!Z$17+$BM264*Assembly!Z$18+$BN264*Assembly!Z$19+$BO264*Assembly!Z$20+$BP264*Assembly!Z$21+$BQ264*Assembly!Z$22+$BR264*Assembly!Z$23+$BS264*Assembly!Z$24</f>
        <v>#VALUE!</v>
      </c>
      <c r="BU264" s="133" t="e">
        <f t="shared" si="3"/>
        <v>#VALUE!</v>
      </c>
      <c r="BV264" s="133"/>
      <c r="BW264" s="133" t="e">
        <f>$AY264*Assembly!AD$4+$AZ264*Assembly!AD$5+$BA264*Assembly!AD$6+$BB264*Assembly!AD$7+$BC264*Assembly!AD$8+$BD264*Assembly!AD$9+$BE264*Assembly!AD$10+$BF264*Assembly!AD$11+$BG264*Assembly!AD$12+$BH264*Assembly!AD$13+$BI264*Assembly!AD$14+$BJ264*Assembly!AD$15+$BK264*Assembly!AD$16+$BL264*Assembly!AD$17+$BM264*Assembly!AD$18+$BN264*Assembly!AD$19+$BO264*Assembly!AD$20+$BP264*Assembly!AD$21+$BQ264*Assembly!AD$22+$BR264*Assembly!AD$23+$BS264*Assembly!AD$24</f>
        <v>#VALUE!</v>
      </c>
      <c r="BX264" s="177" t="e">
        <f t="shared" si="4"/>
        <v>#VALUE!</v>
      </c>
      <c r="BY264" s="178" t="e">
        <f t="shared" si="5"/>
        <v>#VALUE!</v>
      </c>
      <c r="BZ264" s="179" t="e">
        <f t="shared" si="6"/>
        <v>#VALUE!</v>
      </c>
      <c r="CA264" s="178" t="e">
        <f t="shared" si="7"/>
        <v>#VALUE!</v>
      </c>
      <c r="CB264" s="133" t="e">
        <f>$AY264*Assembly!Y$4+$AZ264*Assembly!Y$5+$BA264*Assembly!Y$6+$BB264*Assembly!Y$7+$BC264*Assembly!Y$8+$BD264*Assembly!Y$9+$BE264*Assembly!Y$10+$BF264*Assembly!Y$11+$BG264*Assembly!Y$12+$BH264*Assembly!Y$13+$BI264*Assembly!Y$14+$BJ264*Assembly!Y$15+$BK264*Assembly!Y$16+$BL264*Assembly!Y$17+$BM264*Assembly!Y$18+$BN264*Assembly!Y$19+$BO264*Assembly!Y$20+$BP264*Assembly!Y$21+$BQ264*Assembly!Y$22+$BR264*Assembly!Y$23+$BS264*Assembly!Y$24</f>
        <v>#VALUE!</v>
      </c>
      <c r="CC264" s="133" t="e">
        <f t="shared" si="8"/>
        <v>#VALUE!</v>
      </c>
      <c r="CD264" s="130" t="e">
        <f t="shared" si="9"/>
        <v>#VALUE!</v>
      </c>
      <c r="CE264" s="183" t="e">
        <f>$AY264*Assembly!AC$4+$AZ264*Assembly!AC$5+$BA264*Assembly!AC$6+$BB264*Assembly!AC$7+$BC264*Assembly!AC$8+$BD264*Assembly!AC$9+$BE264*Assembly!AC$10+$BF264*Assembly!AC$11+$BG264*Assembly!AC$12+$BH264*Assembly!AC$13+$BI264*Assembly!AC$14+$BJ264*Assembly!AC$15+$BK264*Assembly!AC$16+$BL264*Assembly!AC$17+$BM264*Assembly!AC$18+$BN264*Assembly!AC$19+$BO264*Assembly!AC$20+$BP264*Assembly!AC$21+$BQ264*Assembly!AC$22+$BR264*Assembly!AC$23+$BS264*Assembly!AC$24</f>
        <v>#VALUE!</v>
      </c>
      <c r="CF264" s="145" t="e">
        <f>$AY264*Assembly!M$4+$AZ264*Assembly!M$5+$BA264*Assembly!M$6+$BB264*Assembly!M$7+$BC264*Assembly!M$8+$BD264*Assembly!M$9+$BE264*Assembly!M$10+$BF264*Assembly!M$11+$BG264*Assembly!M$12+$BH264*Assembly!M$13+$BI264*Assembly!M$14+$BJ264*Assembly!M$15+$BK264*Assembly!M$16+$BL264*Assembly!M$17+$BM264*Assembly!M$18+$BN264*Assembly!M$19+$BO264*Assembly!M$20+$BP264*Assembly!M$21+$BQ264*Assembly!M$22+$BR264*Assembly!M$23+$BS264*Assembly!M$24</f>
        <v>#VALUE!</v>
      </c>
      <c r="CG264" s="145" t="e">
        <f>$AY264*Assembly!N$4+$AZ264*Assembly!N$5+$BA264*Assembly!N$6+$BB264*Assembly!N$7+$BC264*Assembly!N$8+$BD264*Assembly!N$9+$BE264*Assembly!N$10+$BF264*Assembly!N$11+$BG264*Assembly!N$12+$BH264*Assembly!N$13+$BI264*Assembly!N$14+$BJ264*Assembly!N$15+$BK264*Assembly!N$16+$BL264*Assembly!N$17+$BM264*Assembly!N$18+$BN264*Assembly!N$19+$BO264*Assembly!N$20+$BP264*Assembly!N$21+$BQ264*Assembly!N$22+$BR264*Assembly!N$23+$BS264*Assembly!N$24</f>
        <v>#VALUE!</v>
      </c>
      <c r="CH264" s="145" t="e">
        <f>$AY264*Assembly!O$4+$AZ264*Assembly!O$5+$BA264*Assembly!O$6+$BB264*Assembly!O$7+$BC264*Assembly!O$8+$BD264*Assembly!O$9+$BE264*Assembly!O$10+$BF264*Assembly!O$11+$BG264*Assembly!O$12+$BH264*Assembly!O$13+$BI264*Assembly!O$14+$BJ264*Assembly!O$15+$BK264*Assembly!O$16+$BL264*Assembly!O$17+$BM264*Assembly!O$18+$BN264*Assembly!O$19+$BO264*Assembly!O$20+$BP264*Assembly!O$21+$BQ264*Assembly!O$22+$BR264*Assembly!O$23+$BS264*Assembly!O$24</f>
        <v>#VALUE!</v>
      </c>
      <c r="CI264" s="140" t="e">
        <f>$AY264*Assembly!P$4+$AZ264*Assembly!P$5+$BA264*Assembly!P$6+$BB264*Assembly!P$7+$BC264*Assembly!P$8+$BD264*Assembly!P$9+$BE264*Assembly!P$10+$BF264*Assembly!P$11+$BG264*Assembly!P$12+$BH264*Assembly!P$13+$BI264*Assembly!P$14+$BJ264*Assembly!P$15+$BK264*Assembly!P$16+$BL264*Assembly!P$17+$BM264*Assembly!P$18+$BN264*Assembly!P$19+$BO264*Assembly!P$20+$BP264*Assembly!P$21+$BQ264*Assembly!P$22+$BR264*Assembly!P$23+$BS264*Assembly!P$24</f>
        <v>#VALUE!</v>
      </c>
      <c r="CJ264" s="140" t="e">
        <f>$AY264*Assembly!Q$4+$AZ264*Assembly!Q$5+$BA264*Assembly!Q$6+$BB264*Assembly!Q$7+$BC264*Assembly!Q$8+$BD264*Assembly!Q$9+$BE264*Assembly!Q$10+$BF264*Assembly!Q$11+$BG264*Assembly!Q$12+$BH264*Assembly!Q$13+$BI264*Assembly!Q$14+$BJ264*Assembly!Q$15+$BK264*Assembly!Q$16+$BL264*Assembly!Q$17+$BM264*Assembly!Q$18+$BN264*Assembly!Q$19+$BO264*Assembly!Q$20+$BP264*Assembly!Q$21+$BQ264*Assembly!Q$22+$BR264*Assembly!Q$23+$BS264*Assembly!Q$24</f>
        <v>#VALUE!</v>
      </c>
      <c r="CK264" s="145" t="e">
        <f>$AY264*Assembly!R$4+$AZ264*Assembly!R$5+$BA264*Assembly!R$6+$BB264*Assembly!R$7+$BC264*Assembly!R$8+$BD264*Assembly!R$9+$BE264*Assembly!R$10+$BF264*Assembly!R$11+$BG264*Assembly!R$12+$BH264*Assembly!R$13+$BI264*Assembly!R$14+$BJ264*Assembly!R$15+$BK264*Assembly!R$16+$BL264*Assembly!R$17+$BM264*Assembly!R$18+$BN264*Assembly!R$19+$BO264*Assembly!R$20+$BP264*Assembly!R$21+$BQ264*Assembly!R$22+$BR264*Assembly!R$23+$BS264*Assembly!R$24</f>
        <v>#VALUE!</v>
      </c>
      <c r="CL264" s="140" t="e">
        <f>$AY264*Assembly!S$4+$AZ264*Assembly!S$5+$BA264*Assembly!S$6+$BB264*Assembly!S$7+$BC264*Assembly!S$8+$BD264*Assembly!S$9+$BE264*Assembly!S$10+$BF264*Assembly!S$11+$BG264*Assembly!S$12+$BH264*Assembly!S$13+$BI264*Assembly!S$14+$BJ264*Assembly!S$15+$BK264*Assembly!S$16+$BL264*Assembly!S$17+$BM264*Assembly!S$18+$BN264*Assembly!S$19+$BO264*Assembly!S$20+$BP264*Assembly!S$21+$BQ264*Assembly!S$22+$BR264*Assembly!S$23+$BS264*Assembly!S$24</f>
        <v>#VALUE!</v>
      </c>
      <c r="CM264" s="140" t="e">
        <f>$AY264*Assembly!T$4+$AZ264*Assembly!T$5+$BA264*Assembly!T$6+$BB264*Assembly!T$7+$BC264*Assembly!T$8+$BD264*Assembly!T$9+$BE264*Assembly!T$10+$BF264*Assembly!T$11+$BG264*Assembly!T$12+$BH264*Assembly!T$13+$BI264*Assembly!T$14+$BJ264*Assembly!T$15+$BK264*Assembly!T$16+$BL264*Assembly!T$17+$BM264*Assembly!T$18+$BN264*Assembly!T$19+$BO264*Assembly!T$20+$BP264*Assembly!T$21+$BQ264*Assembly!T$22+$BR264*Assembly!T$23+$BS264*Assembly!T$24</f>
        <v>#VALUE!</v>
      </c>
      <c r="CN264" s="140" t="e">
        <f>$AY264*Assembly!U$4+$AZ264*Assembly!U$5+$BA264*Assembly!U$6+$BB264*Assembly!U$7+$BC264*Assembly!U$8+$BD264*Assembly!U$9+$BE264*Assembly!U$10+$BF264*Assembly!U$11+$BG264*Assembly!U$12+$BH264*Assembly!U$13+$BI264*Assembly!U$14+$BJ264*Assembly!U$15+$BK264*Assembly!U$16+$BL264*Assembly!U$17+$BM264*Assembly!U$18+$BN264*Assembly!U$19+$BO264*Assembly!U$20+$BP264*Assembly!U$21+$BQ264*Assembly!U$22+$BR264*Assembly!U$23+$BS264*Assembly!U$24</f>
        <v>#VALUE!</v>
      </c>
      <c r="CO264" s="145" t="e">
        <f>$AY264*Assembly!V$4+$AZ264*Assembly!V$5+$BA264*Assembly!V$6+$BB264*Assembly!V$7+$BC264*Assembly!V$8+$BD264*Assembly!V$9+$BE264*Assembly!V$10+$BF264*Assembly!V$11+$BG264*Assembly!V$12+$BH264*Assembly!V$13+$BI264*Assembly!V$14+$BJ264*Assembly!V$15+$BK264*Assembly!V$16+$BL264*Assembly!V$17+$BM264*Assembly!V$18+$BN264*Assembly!V$19+$BO264*Assembly!V$20+$BP264*Assembly!V$21+$BQ264*Assembly!V$22+$BR264*Assembly!V$23+$BS264*Assembly!V$24</f>
        <v>#VALUE!</v>
      </c>
      <c r="CP264" s="145" t="e">
        <f>CF264*Refining!$F$3</f>
        <v>#VALUE!</v>
      </c>
      <c r="CQ264" s="145" t="e">
        <f>CG264*Refining!$F$4</f>
        <v>#VALUE!</v>
      </c>
      <c r="CR264" s="145" t="e">
        <f>CH264*Refining!$F$5</f>
        <v>#VALUE!</v>
      </c>
      <c r="CS264" s="145" t="e">
        <f>CI264*Refining!$F$6</f>
        <v>#VALUE!</v>
      </c>
      <c r="CT264" s="145" t="e">
        <f>CJ264*Refining!$F$7</f>
        <v>#VALUE!</v>
      </c>
      <c r="CU264" s="145" t="e">
        <f>CK264*Refining!$F$8</f>
        <v>#VALUE!</v>
      </c>
      <c r="CV264" s="145" t="e">
        <f>CL264*Refining!$F$9</f>
        <v>#VALUE!</v>
      </c>
      <c r="CW264" s="145" t="e">
        <f>CM264*Refining!$F$10</f>
        <v>#VALUE!</v>
      </c>
      <c r="CX264" s="145" t="e">
        <f>CN264*Refining!$F$11</f>
        <v>#VALUE!</v>
      </c>
      <c r="CY264" s="145" t="e">
        <f>CO264*Refining!$F$12</f>
        <v>#VALUE!</v>
      </c>
      <c r="CZ264" s="185" t="e">
        <f t="shared" ref="CZ264:DS264" si="1064">IF(CF264 = 0, "", CF264)</f>
        <v>#VALUE!</v>
      </c>
      <c r="DA264" s="189" t="e">
        <f t="shared" si="1064"/>
        <v>#VALUE!</v>
      </c>
      <c r="DB264" s="189" t="e">
        <f t="shared" si="1064"/>
        <v>#VALUE!</v>
      </c>
      <c r="DC264" s="186" t="e">
        <f t="shared" si="1064"/>
        <v>#VALUE!</v>
      </c>
      <c r="DD264" s="186" t="e">
        <f t="shared" si="1064"/>
        <v>#VALUE!</v>
      </c>
      <c r="DE264" s="186" t="e">
        <f t="shared" si="1064"/>
        <v>#VALUE!</v>
      </c>
      <c r="DF264" s="186" t="e">
        <f t="shared" si="1064"/>
        <v>#VALUE!</v>
      </c>
      <c r="DG264" s="186" t="e">
        <f t="shared" si="1064"/>
        <v>#VALUE!</v>
      </c>
      <c r="DH264" s="186" t="e">
        <f t="shared" si="1064"/>
        <v>#VALUE!</v>
      </c>
      <c r="DI264" s="187" t="e">
        <f t="shared" si="1064"/>
        <v>#VALUE!</v>
      </c>
      <c r="DJ264" s="185" t="e">
        <f t="shared" si="1064"/>
        <v>#VALUE!</v>
      </c>
      <c r="DK264" s="189" t="e">
        <f t="shared" si="1064"/>
        <v>#VALUE!</v>
      </c>
      <c r="DL264" s="189" t="e">
        <f t="shared" si="1064"/>
        <v>#VALUE!</v>
      </c>
      <c r="DM264" s="186" t="e">
        <f t="shared" si="1064"/>
        <v>#VALUE!</v>
      </c>
      <c r="DN264" s="211" t="e">
        <f t="shared" si="1064"/>
        <v>#VALUE!</v>
      </c>
      <c r="DO264" s="186" t="e">
        <f t="shared" si="1064"/>
        <v>#VALUE!</v>
      </c>
      <c r="DP264" s="186" t="e">
        <f t="shared" si="1064"/>
        <v>#VALUE!</v>
      </c>
      <c r="DQ264" s="186" t="e">
        <f t="shared" si="1064"/>
        <v>#VALUE!</v>
      </c>
      <c r="DR264" s="186" t="e">
        <f t="shared" si="1064"/>
        <v>#VALUE!</v>
      </c>
      <c r="DS264" s="187" t="e">
        <f t="shared" si="1064"/>
        <v>#VALUE!</v>
      </c>
      <c r="DT264" s="185" t="e">
        <f t="shared" si="11"/>
        <v>#VALUE!</v>
      </c>
      <c r="DU264" s="189" t="e">
        <f t="shared" si="12"/>
        <v>#VALUE!</v>
      </c>
      <c r="DV264" s="133" t="e">
        <f>CZ264*'Ores &amp; Ingots'!$C$3+DA264*'Ores &amp; Ingots'!$C$4+DB264*'Ores &amp; Ingots'!$C$5+DC264*'Ores &amp; Ingots'!$C$6+DD264*'Ores &amp; Ingots'!$C$7+DE264*'Ores &amp; Ingots'!$C$8+DF264*'Ores &amp; Ingots'!$C$9+DG264*'Ores &amp; Ingots'!$C$10+DH264*'Ores &amp; Ingots'!$C$11+DI264*'Ores &amp; Ingots'!$C$12</f>
        <v>#VALUE!</v>
      </c>
      <c r="DW264" s="133" t="e">
        <f>DJ264*'Ores &amp; Ingots'!$B$3+DK264*'Ores &amp; Ingots'!$B$4+DL264*'Ores &amp; Ingots'!$B$5+DM264*'Ores &amp; Ingots'!$B$6+DN264*'Ores &amp; Ingots'!$B$7+DO264*'Ores &amp; Ingots'!$B$8+DP264*'Ores &amp; Ingots'!$B$9+DQ264*'Ores &amp; Ingots'!$B$10+DR264*'Ores &amp; Ingots'!$B$11+DS264*'Ores &amp; Ingots'!$B$12</f>
        <v>#VALUE!</v>
      </c>
      <c r="DX264" s="189" t="e">
        <f>CZ264*Refining!$G$3+DA264*Refining!$G$4+DB264*Refining!$G$5+DC264*Refining!$G$6+DD264*Refining!$G$7+DE264*Refining!$G$8+DF264*Refining!$G$9+DG264*Refining!$G$10+DH264*Refining!$G$11+DI264*Refining!$G$12</f>
        <v>#VALUE!</v>
      </c>
      <c r="DY264" s="189" t="e">
        <f t="shared" si="13"/>
        <v>#VALUE!</v>
      </c>
      <c r="DZ264" s="192" t="e">
        <f t="shared" si="14"/>
        <v>#VALUE!</v>
      </c>
      <c r="EA264" s="185" t="e">
        <f t="shared" si="15"/>
        <v>#VALUE!</v>
      </c>
      <c r="EB264" s="194" t="e">
        <f t="shared" ref="EB264:EC264" si="1065">EA264/60</f>
        <v>#VALUE!</v>
      </c>
      <c r="EC264" s="194" t="e">
        <f t="shared" si="1065"/>
        <v>#VALUE!</v>
      </c>
      <c r="ED264" s="185" t="e">
        <f t="shared" si="17"/>
        <v>#VALUE!</v>
      </c>
      <c r="EE264" s="194" t="e">
        <f t="shared" ref="EE264:EF264" si="1066">ED264/1000</f>
        <v>#VALUE!</v>
      </c>
      <c r="EF264" s="196" t="e">
        <f t="shared" si="1066"/>
        <v>#VALUE!</v>
      </c>
      <c r="EG264" s="130" t="e">
        <f t="shared" si="19"/>
        <v>#VALUE!</v>
      </c>
      <c r="EH264" s="132" t="e">
        <f t="shared" si="20"/>
        <v>#VALUE!</v>
      </c>
      <c r="EI264" s="133" t="s">
        <v>28</v>
      </c>
    </row>
    <row r="265" spans="1:139" ht="12.75" hidden="1" x14ac:dyDescent="0.2">
      <c r="A265" s="864"/>
      <c r="B265" s="365" t="s">
        <v>418</v>
      </c>
      <c r="C265" s="137" t="s">
        <v>155</v>
      </c>
      <c r="D265" s="137">
        <v>1</v>
      </c>
      <c r="E265" s="137">
        <v>1</v>
      </c>
      <c r="F265" s="137">
        <v>1</v>
      </c>
      <c r="G265" s="139">
        <f t="shared" si="0"/>
        <v>0.125</v>
      </c>
      <c r="H265" s="140">
        <v>8</v>
      </c>
      <c r="I265" s="140">
        <v>20</v>
      </c>
      <c r="J265" s="140">
        <f>H265/Main!$D$9</f>
        <v>1.6</v>
      </c>
      <c r="K265" s="140">
        <f>I265/Main!$D$10</f>
        <v>10</v>
      </c>
      <c r="L265" s="140">
        <f t="shared" si="1"/>
        <v>6.25</v>
      </c>
      <c r="M265" s="140">
        <v>1</v>
      </c>
      <c r="N265" s="143"/>
      <c r="O265" s="143"/>
      <c r="P265" s="143"/>
      <c r="Q265" s="145"/>
      <c r="R265" s="143"/>
      <c r="S265" s="146"/>
      <c r="T265" s="146"/>
      <c r="U265" s="143"/>
      <c r="V265" s="143"/>
      <c r="W265" s="146"/>
      <c r="X265" s="146"/>
      <c r="Y265" s="143"/>
      <c r="Z265" s="143"/>
      <c r="AA265" s="143"/>
      <c r="AB265" s="143"/>
      <c r="AC265" s="362"/>
      <c r="AD265" s="167">
        <v>5</v>
      </c>
      <c r="AE265" s="133">
        <v>0</v>
      </c>
      <c r="AF265" s="133">
        <v>0</v>
      </c>
      <c r="AG265" s="133">
        <v>0</v>
      </c>
      <c r="AH265" s="133">
        <v>0</v>
      </c>
      <c r="AI265" s="133">
        <v>0</v>
      </c>
      <c r="AJ265" s="133">
        <v>0</v>
      </c>
      <c r="AK265" s="133">
        <v>0</v>
      </c>
      <c r="AL265" s="133">
        <v>0</v>
      </c>
      <c r="AM265" s="133">
        <v>0</v>
      </c>
      <c r="AN265" s="133">
        <v>0</v>
      </c>
      <c r="AO265" s="133">
        <v>1</v>
      </c>
      <c r="AP265" s="133">
        <v>0</v>
      </c>
      <c r="AQ265" s="133">
        <v>0</v>
      </c>
      <c r="AR265" s="133">
        <v>0</v>
      </c>
      <c r="AS265" s="133">
        <v>0</v>
      </c>
      <c r="AT265" s="133">
        <v>0</v>
      </c>
      <c r="AU265" s="133">
        <v>0</v>
      </c>
      <c r="AV265" s="133">
        <v>0</v>
      </c>
      <c r="AW265" s="133">
        <v>0</v>
      </c>
      <c r="AX265" s="133">
        <v>0</v>
      </c>
      <c r="AY265" s="406">
        <f t="shared" ref="AY265:BS265" si="1067">IF(AD265 = 0, "", AD265)</f>
        <v>5</v>
      </c>
      <c r="AZ265" s="137" t="str">
        <f t="shared" si="1067"/>
        <v/>
      </c>
      <c r="BA265" s="137" t="str">
        <f t="shared" si="1067"/>
        <v/>
      </c>
      <c r="BB265" s="137" t="str">
        <f t="shared" si="1067"/>
        <v/>
      </c>
      <c r="BC265" s="137" t="str">
        <f t="shared" si="1067"/>
        <v/>
      </c>
      <c r="BD265" s="137" t="str">
        <f t="shared" si="1067"/>
        <v/>
      </c>
      <c r="BE265" s="137" t="str">
        <f t="shared" si="1067"/>
        <v/>
      </c>
      <c r="BF265" s="137" t="str">
        <f t="shared" si="1067"/>
        <v/>
      </c>
      <c r="BG265" s="137" t="str">
        <f t="shared" si="1067"/>
        <v/>
      </c>
      <c r="BH265" s="137" t="str">
        <f t="shared" si="1067"/>
        <v/>
      </c>
      <c r="BI265" s="137" t="str">
        <f t="shared" si="1067"/>
        <v/>
      </c>
      <c r="BJ265" s="133">
        <f t="shared" si="1067"/>
        <v>1</v>
      </c>
      <c r="BK265" s="137" t="str">
        <f t="shared" si="1067"/>
        <v/>
      </c>
      <c r="BL265" s="137" t="str">
        <f t="shared" si="1067"/>
        <v/>
      </c>
      <c r="BM265" s="137" t="str">
        <f t="shared" si="1067"/>
        <v/>
      </c>
      <c r="BN265" s="137" t="str">
        <f t="shared" si="1067"/>
        <v/>
      </c>
      <c r="BO265" s="137" t="str">
        <f t="shared" si="1067"/>
        <v/>
      </c>
      <c r="BP265" s="137" t="str">
        <f t="shared" si="1067"/>
        <v/>
      </c>
      <c r="BQ265" s="137" t="str">
        <f t="shared" si="1067"/>
        <v/>
      </c>
      <c r="BR265" s="137" t="str">
        <f t="shared" si="1067"/>
        <v/>
      </c>
      <c r="BS265" s="169" t="str">
        <f t="shared" si="1067"/>
        <v/>
      </c>
      <c r="BT265" s="174" t="e">
        <f>$AY265*Assembly!Z$4+$AZ265*Assembly!Z$5+$BA265*Assembly!Z$6+$BB265*Assembly!Z$7+$BC265*Assembly!Z$8+$BD265*Assembly!Z$9+$BE265*Assembly!Z$10+$BF265*Assembly!Z$11+$BG265*Assembly!Z$12+$BH265*Assembly!Z$13+$BI265*Assembly!Z$14+$BJ265*Assembly!Z$15+$BK265*Assembly!Z$16+$BL265*Assembly!Z$17+$BM265*Assembly!Z$18+$BN265*Assembly!Z$19+$BO265*Assembly!Z$20+$BP265*Assembly!Z$21+$BQ265*Assembly!Z$22+$BR265*Assembly!Z$23+$BS265*Assembly!Z$24</f>
        <v>#VALUE!</v>
      </c>
      <c r="BU265" s="133" t="e">
        <f t="shared" si="3"/>
        <v>#VALUE!</v>
      </c>
      <c r="BV265" s="133"/>
      <c r="BW265" s="133" t="e">
        <f>$AY265*Assembly!AD$4+$AZ265*Assembly!AD$5+$BA265*Assembly!AD$6+$BB265*Assembly!AD$7+$BC265*Assembly!AD$8+$BD265*Assembly!AD$9+$BE265*Assembly!AD$10+$BF265*Assembly!AD$11+$BG265*Assembly!AD$12+$BH265*Assembly!AD$13+$BI265*Assembly!AD$14+$BJ265*Assembly!AD$15+$BK265*Assembly!AD$16+$BL265*Assembly!AD$17+$BM265*Assembly!AD$18+$BN265*Assembly!AD$19+$BO265*Assembly!AD$20+$BP265*Assembly!AD$21+$BQ265*Assembly!AD$22+$BR265*Assembly!AD$23+$BS265*Assembly!AD$24</f>
        <v>#VALUE!</v>
      </c>
      <c r="BX265" s="177" t="e">
        <f t="shared" si="4"/>
        <v>#VALUE!</v>
      </c>
      <c r="BY265" s="178" t="e">
        <f t="shared" si="5"/>
        <v>#VALUE!</v>
      </c>
      <c r="BZ265" s="179" t="e">
        <f t="shared" si="6"/>
        <v>#VALUE!</v>
      </c>
      <c r="CA265" s="178" t="e">
        <f t="shared" si="7"/>
        <v>#VALUE!</v>
      </c>
      <c r="CB265" s="133" t="e">
        <f>$AY265*Assembly!Y$4+$AZ265*Assembly!Y$5+$BA265*Assembly!Y$6+$BB265*Assembly!Y$7+$BC265*Assembly!Y$8+$BD265*Assembly!Y$9+$BE265*Assembly!Y$10+$BF265*Assembly!Y$11+$BG265*Assembly!Y$12+$BH265*Assembly!Y$13+$BI265*Assembly!Y$14+$BJ265*Assembly!Y$15+$BK265*Assembly!Y$16+$BL265*Assembly!Y$17+$BM265*Assembly!Y$18+$BN265*Assembly!Y$19+$BO265*Assembly!Y$20+$BP265*Assembly!Y$21+$BQ265*Assembly!Y$22+$BR265*Assembly!Y$23+$BS265*Assembly!Y$24</f>
        <v>#VALUE!</v>
      </c>
      <c r="CC265" s="133" t="e">
        <f t="shared" si="8"/>
        <v>#VALUE!</v>
      </c>
      <c r="CD265" s="130" t="e">
        <f t="shared" si="9"/>
        <v>#VALUE!</v>
      </c>
      <c r="CE265" s="183" t="e">
        <f>$AY265*Assembly!AC$4+$AZ265*Assembly!AC$5+$BA265*Assembly!AC$6+$BB265*Assembly!AC$7+$BC265*Assembly!AC$8+$BD265*Assembly!AC$9+$BE265*Assembly!AC$10+$BF265*Assembly!AC$11+$BG265*Assembly!AC$12+$BH265*Assembly!AC$13+$BI265*Assembly!AC$14+$BJ265*Assembly!AC$15+$BK265*Assembly!AC$16+$BL265*Assembly!AC$17+$BM265*Assembly!AC$18+$BN265*Assembly!AC$19+$BO265*Assembly!AC$20+$BP265*Assembly!AC$21+$BQ265*Assembly!AC$22+$BR265*Assembly!AC$23+$BS265*Assembly!AC$24</f>
        <v>#VALUE!</v>
      </c>
      <c r="CF265" s="145" t="e">
        <f>$AY265*Assembly!M$4+$AZ265*Assembly!M$5+$BA265*Assembly!M$6+$BB265*Assembly!M$7+$BC265*Assembly!M$8+$BD265*Assembly!M$9+$BE265*Assembly!M$10+$BF265*Assembly!M$11+$BG265*Assembly!M$12+$BH265*Assembly!M$13+$BI265*Assembly!M$14+$BJ265*Assembly!M$15+$BK265*Assembly!M$16+$BL265*Assembly!M$17+$BM265*Assembly!M$18+$BN265*Assembly!M$19+$BO265*Assembly!M$20+$BP265*Assembly!M$21+$BQ265*Assembly!M$22+$BR265*Assembly!M$23+$BS265*Assembly!M$24</f>
        <v>#VALUE!</v>
      </c>
      <c r="CG265" s="145" t="e">
        <f>$AY265*Assembly!N$4+$AZ265*Assembly!N$5+$BA265*Assembly!N$6+$BB265*Assembly!N$7+$BC265*Assembly!N$8+$BD265*Assembly!N$9+$BE265*Assembly!N$10+$BF265*Assembly!N$11+$BG265*Assembly!N$12+$BH265*Assembly!N$13+$BI265*Assembly!N$14+$BJ265*Assembly!N$15+$BK265*Assembly!N$16+$BL265*Assembly!N$17+$BM265*Assembly!N$18+$BN265*Assembly!N$19+$BO265*Assembly!N$20+$BP265*Assembly!N$21+$BQ265*Assembly!N$22+$BR265*Assembly!N$23+$BS265*Assembly!N$24</f>
        <v>#VALUE!</v>
      </c>
      <c r="CH265" s="145" t="e">
        <f>$AY265*Assembly!O$4+$AZ265*Assembly!O$5+$BA265*Assembly!O$6+$BB265*Assembly!O$7+$BC265*Assembly!O$8+$BD265*Assembly!O$9+$BE265*Assembly!O$10+$BF265*Assembly!O$11+$BG265*Assembly!O$12+$BH265*Assembly!O$13+$BI265*Assembly!O$14+$BJ265*Assembly!O$15+$BK265*Assembly!O$16+$BL265*Assembly!O$17+$BM265*Assembly!O$18+$BN265*Assembly!O$19+$BO265*Assembly!O$20+$BP265*Assembly!O$21+$BQ265*Assembly!O$22+$BR265*Assembly!O$23+$BS265*Assembly!O$24</f>
        <v>#VALUE!</v>
      </c>
      <c r="CI265" s="140" t="e">
        <f>$AY265*Assembly!P$4+$AZ265*Assembly!P$5+$BA265*Assembly!P$6+$BB265*Assembly!P$7+$BC265*Assembly!P$8+$BD265*Assembly!P$9+$BE265*Assembly!P$10+$BF265*Assembly!P$11+$BG265*Assembly!P$12+$BH265*Assembly!P$13+$BI265*Assembly!P$14+$BJ265*Assembly!P$15+$BK265*Assembly!P$16+$BL265*Assembly!P$17+$BM265*Assembly!P$18+$BN265*Assembly!P$19+$BO265*Assembly!P$20+$BP265*Assembly!P$21+$BQ265*Assembly!P$22+$BR265*Assembly!P$23+$BS265*Assembly!P$24</f>
        <v>#VALUE!</v>
      </c>
      <c r="CJ265" s="140" t="e">
        <f>$AY265*Assembly!Q$4+$AZ265*Assembly!Q$5+$BA265*Assembly!Q$6+$BB265*Assembly!Q$7+$BC265*Assembly!Q$8+$BD265*Assembly!Q$9+$BE265*Assembly!Q$10+$BF265*Assembly!Q$11+$BG265*Assembly!Q$12+$BH265*Assembly!Q$13+$BI265*Assembly!Q$14+$BJ265*Assembly!Q$15+$BK265*Assembly!Q$16+$BL265*Assembly!Q$17+$BM265*Assembly!Q$18+$BN265*Assembly!Q$19+$BO265*Assembly!Q$20+$BP265*Assembly!Q$21+$BQ265*Assembly!Q$22+$BR265*Assembly!Q$23+$BS265*Assembly!Q$24</f>
        <v>#VALUE!</v>
      </c>
      <c r="CK265" s="145" t="e">
        <f>$AY265*Assembly!R$4+$AZ265*Assembly!R$5+$BA265*Assembly!R$6+$BB265*Assembly!R$7+$BC265*Assembly!R$8+$BD265*Assembly!R$9+$BE265*Assembly!R$10+$BF265*Assembly!R$11+$BG265*Assembly!R$12+$BH265*Assembly!R$13+$BI265*Assembly!R$14+$BJ265*Assembly!R$15+$BK265*Assembly!R$16+$BL265*Assembly!R$17+$BM265*Assembly!R$18+$BN265*Assembly!R$19+$BO265*Assembly!R$20+$BP265*Assembly!R$21+$BQ265*Assembly!R$22+$BR265*Assembly!R$23+$BS265*Assembly!R$24</f>
        <v>#VALUE!</v>
      </c>
      <c r="CL265" s="140" t="e">
        <f>$AY265*Assembly!S$4+$AZ265*Assembly!S$5+$BA265*Assembly!S$6+$BB265*Assembly!S$7+$BC265*Assembly!S$8+$BD265*Assembly!S$9+$BE265*Assembly!S$10+$BF265*Assembly!S$11+$BG265*Assembly!S$12+$BH265*Assembly!S$13+$BI265*Assembly!S$14+$BJ265*Assembly!S$15+$BK265*Assembly!S$16+$BL265*Assembly!S$17+$BM265*Assembly!S$18+$BN265*Assembly!S$19+$BO265*Assembly!S$20+$BP265*Assembly!S$21+$BQ265*Assembly!S$22+$BR265*Assembly!S$23+$BS265*Assembly!S$24</f>
        <v>#VALUE!</v>
      </c>
      <c r="CM265" s="140" t="e">
        <f>$AY265*Assembly!T$4+$AZ265*Assembly!T$5+$BA265*Assembly!T$6+$BB265*Assembly!T$7+$BC265*Assembly!T$8+$BD265*Assembly!T$9+$BE265*Assembly!T$10+$BF265*Assembly!T$11+$BG265*Assembly!T$12+$BH265*Assembly!T$13+$BI265*Assembly!T$14+$BJ265*Assembly!T$15+$BK265*Assembly!T$16+$BL265*Assembly!T$17+$BM265*Assembly!T$18+$BN265*Assembly!T$19+$BO265*Assembly!T$20+$BP265*Assembly!T$21+$BQ265*Assembly!T$22+$BR265*Assembly!T$23+$BS265*Assembly!T$24</f>
        <v>#VALUE!</v>
      </c>
      <c r="CN265" s="140" t="e">
        <f>$AY265*Assembly!U$4+$AZ265*Assembly!U$5+$BA265*Assembly!U$6+$BB265*Assembly!U$7+$BC265*Assembly!U$8+$BD265*Assembly!U$9+$BE265*Assembly!U$10+$BF265*Assembly!U$11+$BG265*Assembly!U$12+$BH265*Assembly!U$13+$BI265*Assembly!U$14+$BJ265*Assembly!U$15+$BK265*Assembly!U$16+$BL265*Assembly!U$17+$BM265*Assembly!U$18+$BN265*Assembly!U$19+$BO265*Assembly!U$20+$BP265*Assembly!U$21+$BQ265*Assembly!U$22+$BR265*Assembly!U$23+$BS265*Assembly!U$24</f>
        <v>#VALUE!</v>
      </c>
      <c r="CO265" s="145" t="e">
        <f>$AY265*Assembly!V$4+$AZ265*Assembly!V$5+$BA265*Assembly!V$6+$BB265*Assembly!V$7+$BC265*Assembly!V$8+$BD265*Assembly!V$9+$BE265*Assembly!V$10+$BF265*Assembly!V$11+$BG265*Assembly!V$12+$BH265*Assembly!V$13+$BI265*Assembly!V$14+$BJ265*Assembly!V$15+$BK265*Assembly!V$16+$BL265*Assembly!V$17+$BM265*Assembly!V$18+$BN265*Assembly!V$19+$BO265*Assembly!V$20+$BP265*Assembly!V$21+$BQ265*Assembly!V$22+$BR265*Assembly!V$23+$BS265*Assembly!V$24</f>
        <v>#VALUE!</v>
      </c>
      <c r="CP265" s="145" t="e">
        <f>CF265*Refining!$F$3</f>
        <v>#VALUE!</v>
      </c>
      <c r="CQ265" s="145" t="e">
        <f>CG265*Refining!$F$4</f>
        <v>#VALUE!</v>
      </c>
      <c r="CR265" s="145" t="e">
        <f>CH265*Refining!$F$5</f>
        <v>#VALUE!</v>
      </c>
      <c r="CS265" s="145" t="e">
        <f>CI265*Refining!$F$6</f>
        <v>#VALUE!</v>
      </c>
      <c r="CT265" s="145" t="e">
        <f>CJ265*Refining!$F$7</f>
        <v>#VALUE!</v>
      </c>
      <c r="CU265" s="145" t="e">
        <f>CK265*Refining!$F$8</f>
        <v>#VALUE!</v>
      </c>
      <c r="CV265" s="145" t="e">
        <f>CL265*Refining!$F$9</f>
        <v>#VALUE!</v>
      </c>
      <c r="CW265" s="145" t="e">
        <f>CM265*Refining!$F$10</f>
        <v>#VALUE!</v>
      </c>
      <c r="CX265" s="145" t="e">
        <f>CN265*Refining!$F$11</f>
        <v>#VALUE!</v>
      </c>
      <c r="CY265" s="145" t="e">
        <f>CO265*Refining!$F$12</f>
        <v>#VALUE!</v>
      </c>
      <c r="CZ265" s="185" t="e">
        <f t="shared" ref="CZ265:DS265" si="1068">IF(CF265 = 0, "", CF265)</f>
        <v>#VALUE!</v>
      </c>
      <c r="DA265" s="189" t="e">
        <f t="shared" si="1068"/>
        <v>#VALUE!</v>
      </c>
      <c r="DB265" s="189" t="e">
        <f t="shared" si="1068"/>
        <v>#VALUE!</v>
      </c>
      <c r="DC265" s="186" t="e">
        <f t="shared" si="1068"/>
        <v>#VALUE!</v>
      </c>
      <c r="DD265" s="186" t="e">
        <f t="shared" si="1068"/>
        <v>#VALUE!</v>
      </c>
      <c r="DE265" s="186" t="e">
        <f t="shared" si="1068"/>
        <v>#VALUE!</v>
      </c>
      <c r="DF265" s="186" t="e">
        <f t="shared" si="1068"/>
        <v>#VALUE!</v>
      </c>
      <c r="DG265" s="186" t="e">
        <f t="shared" si="1068"/>
        <v>#VALUE!</v>
      </c>
      <c r="DH265" s="186" t="e">
        <f t="shared" si="1068"/>
        <v>#VALUE!</v>
      </c>
      <c r="DI265" s="187" t="e">
        <f t="shared" si="1068"/>
        <v>#VALUE!</v>
      </c>
      <c r="DJ265" s="185" t="e">
        <f t="shared" si="1068"/>
        <v>#VALUE!</v>
      </c>
      <c r="DK265" s="189" t="e">
        <f t="shared" si="1068"/>
        <v>#VALUE!</v>
      </c>
      <c r="DL265" s="189" t="e">
        <f t="shared" si="1068"/>
        <v>#VALUE!</v>
      </c>
      <c r="DM265" s="186" t="e">
        <f t="shared" si="1068"/>
        <v>#VALUE!</v>
      </c>
      <c r="DN265" s="211" t="e">
        <f t="shared" si="1068"/>
        <v>#VALUE!</v>
      </c>
      <c r="DO265" s="186" t="e">
        <f t="shared" si="1068"/>
        <v>#VALUE!</v>
      </c>
      <c r="DP265" s="186" t="e">
        <f t="shared" si="1068"/>
        <v>#VALUE!</v>
      </c>
      <c r="DQ265" s="186" t="e">
        <f t="shared" si="1068"/>
        <v>#VALUE!</v>
      </c>
      <c r="DR265" s="186" t="e">
        <f t="shared" si="1068"/>
        <v>#VALUE!</v>
      </c>
      <c r="DS265" s="187" t="e">
        <f t="shared" si="1068"/>
        <v>#VALUE!</v>
      </c>
      <c r="DT265" s="185" t="e">
        <f t="shared" si="11"/>
        <v>#VALUE!</v>
      </c>
      <c r="DU265" s="189" t="e">
        <f t="shared" si="12"/>
        <v>#VALUE!</v>
      </c>
      <c r="DV265" s="133" t="e">
        <f>CZ265*'Ores &amp; Ingots'!$C$3+DA265*'Ores &amp; Ingots'!$C$4+DB265*'Ores &amp; Ingots'!$C$5+DC265*'Ores &amp; Ingots'!$C$6+DD265*'Ores &amp; Ingots'!$C$7+DE265*'Ores &amp; Ingots'!$C$8+DF265*'Ores &amp; Ingots'!$C$9+DG265*'Ores &amp; Ingots'!$C$10+DH265*'Ores &amp; Ingots'!$C$11+DI265*'Ores &amp; Ingots'!$C$12</f>
        <v>#VALUE!</v>
      </c>
      <c r="DW265" s="133" t="e">
        <f>DJ265*'Ores &amp; Ingots'!$B$3+DK265*'Ores &amp; Ingots'!$B$4+DL265*'Ores &amp; Ingots'!$B$5+DM265*'Ores &amp; Ingots'!$B$6+DN265*'Ores &amp; Ingots'!$B$7+DO265*'Ores &amp; Ingots'!$B$8+DP265*'Ores &amp; Ingots'!$B$9+DQ265*'Ores &amp; Ingots'!$B$10+DR265*'Ores &amp; Ingots'!$B$11+DS265*'Ores &amp; Ingots'!$B$12</f>
        <v>#VALUE!</v>
      </c>
      <c r="DX265" s="189" t="e">
        <f>CZ265*Refining!$G$3+DA265*Refining!$G$4+DB265*Refining!$G$5+DC265*Refining!$G$6+DD265*Refining!$G$7+DE265*Refining!$G$8+DF265*Refining!$G$9+DG265*Refining!$G$10+DH265*Refining!$G$11+DI265*Refining!$G$12</f>
        <v>#VALUE!</v>
      </c>
      <c r="DY265" s="189" t="e">
        <f t="shared" si="13"/>
        <v>#VALUE!</v>
      </c>
      <c r="DZ265" s="192" t="e">
        <f t="shared" si="14"/>
        <v>#VALUE!</v>
      </c>
      <c r="EA265" s="185" t="e">
        <f t="shared" si="15"/>
        <v>#VALUE!</v>
      </c>
      <c r="EB265" s="194" t="e">
        <f t="shared" ref="EB265:EC265" si="1069">EA265/60</f>
        <v>#VALUE!</v>
      </c>
      <c r="EC265" s="194" t="e">
        <f t="shared" si="1069"/>
        <v>#VALUE!</v>
      </c>
      <c r="ED265" s="185" t="e">
        <f t="shared" si="17"/>
        <v>#VALUE!</v>
      </c>
      <c r="EE265" s="194" t="e">
        <f t="shared" ref="EE265:EF265" si="1070">ED265/1000</f>
        <v>#VALUE!</v>
      </c>
      <c r="EF265" s="196" t="e">
        <f t="shared" si="1070"/>
        <v>#VALUE!</v>
      </c>
      <c r="EG265" s="130" t="e">
        <f t="shared" si="19"/>
        <v>#VALUE!</v>
      </c>
      <c r="EH265" s="132" t="e">
        <f t="shared" si="20"/>
        <v>#VALUE!</v>
      </c>
      <c r="EI265" s="133" t="s">
        <v>28</v>
      </c>
    </row>
    <row r="266" spans="1:139" ht="12.75" hidden="1" x14ac:dyDescent="0.2">
      <c r="A266" s="864"/>
      <c r="B266" s="365" t="s">
        <v>419</v>
      </c>
      <c r="C266" s="137" t="s">
        <v>155</v>
      </c>
      <c r="D266" s="137">
        <v>1</v>
      </c>
      <c r="E266" s="137">
        <v>1</v>
      </c>
      <c r="F266" s="137">
        <v>1</v>
      </c>
      <c r="G266" s="139">
        <f t="shared" si="0"/>
        <v>0.125</v>
      </c>
      <c r="H266" s="140">
        <v>5</v>
      </c>
      <c r="I266" s="140">
        <v>12.5</v>
      </c>
      <c r="J266" s="140">
        <f>H266/Main!$D$9</f>
        <v>1</v>
      </c>
      <c r="K266" s="140">
        <f>I266/Main!$D$10</f>
        <v>6.25</v>
      </c>
      <c r="L266" s="140">
        <f t="shared" si="1"/>
        <v>6.25</v>
      </c>
      <c r="M266" s="140">
        <v>1</v>
      </c>
      <c r="N266" s="143"/>
      <c r="O266" s="143"/>
      <c r="P266" s="143"/>
      <c r="Q266" s="145"/>
      <c r="R266" s="143"/>
      <c r="S266" s="146"/>
      <c r="T266" s="146"/>
      <c r="U266" s="143"/>
      <c r="V266" s="143"/>
      <c r="W266" s="146"/>
      <c r="X266" s="146"/>
      <c r="Y266" s="143"/>
      <c r="Z266" s="143"/>
      <c r="AA266" s="143"/>
      <c r="AB266" s="143"/>
      <c r="AC266" s="362"/>
      <c r="AD266" s="167">
        <v>2</v>
      </c>
      <c r="AE266" s="133">
        <v>0</v>
      </c>
      <c r="AF266" s="133">
        <v>0</v>
      </c>
      <c r="AG266" s="133">
        <v>0</v>
      </c>
      <c r="AH266" s="133">
        <v>0</v>
      </c>
      <c r="AI266" s="133">
        <v>0</v>
      </c>
      <c r="AJ266" s="133">
        <v>0</v>
      </c>
      <c r="AK266" s="133">
        <v>0</v>
      </c>
      <c r="AL266" s="133">
        <v>0</v>
      </c>
      <c r="AM266" s="133">
        <v>0</v>
      </c>
      <c r="AN266" s="133">
        <v>0</v>
      </c>
      <c r="AO266" s="133">
        <v>1</v>
      </c>
      <c r="AP266" s="133">
        <v>0</v>
      </c>
      <c r="AQ266" s="133">
        <v>0</v>
      </c>
      <c r="AR266" s="133">
        <v>0</v>
      </c>
      <c r="AS266" s="133">
        <v>0</v>
      </c>
      <c r="AT266" s="133">
        <v>0</v>
      </c>
      <c r="AU266" s="133">
        <v>0</v>
      </c>
      <c r="AV266" s="133">
        <v>0</v>
      </c>
      <c r="AW266" s="133">
        <v>0</v>
      </c>
      <c r="AX266" s="133">
        <v>0</v>
      </c>
      <c r="AY266" s="406">
        <f t="shared" ref="AY266:BS266" si="1071">IF(AD266 = 0, "", AD266)</f>
        <v>2</v>
      </c>
      <c r="AZ266" s="137" t="str">
        <f t="shared" si="1071"/>
        <v/>
      </c>
      <c r="BA266" s="137" t="str">
        <f t="shared" si="1071"/>
        <v/>
      </c>
      <c r="BB266" s="137" t="str">
        <f t="shared" si="1071"/>
        <v/>
      </c>
      <c r="BC266" s="137" t="str">
        <f t="shared" si="1071"/>
        <v/>
      </c>
      <c r="BD266" s="137" t="str">
        <f t="shared" si="1071"/>
        <v/>
      </c>
      <c r="BE266" s="137" t="str">
        <f t="shared" si="1071"/>
        <v/>
      </c>
      <c r="BF266" s="137" t="str">
        <f t="shared" si="1071"/>
        <v/>
      </c>
      <c r="BG266" s="137" t="str">
        <f t="shared" si="1071"/>
        <v/>
      </c>
      <c r="BH266" s="137" t="str">
        <f t="shared" si="1071"/>
        <v/>
      </c>
      <c r="BI266" s="137" t="str">
        <f t="shared" si="1071"/>
        <v/>
      </c>
      <c r="BJ266" s="133">
        <f t="shared" si="1071"/>
        <v>1</v>
      </c>
      <c r="BK266" s="137" t="str">
        <f t="shared" si="1071"/>
        <v/>
      </c>
      <c r="BL266" s="137" t="str">
        <f t="shared" si="1071"/>
        <v/>
      </c>
      <c r="BM266" s="137" t="str">
        <f t="shared" si="1071"/>
        <v/>
      </c>
      <c r="BN266" s="137" t="str">
        <f t="shared" si="1071"/>
        <v/>
      </c>
      <c r="BO266" s="137" t="str">
        <f t="shared" si="1071"/>
        <v/>
      </c>
      <c r="BP266" s="137" t="str">
        <f t="shared" si="1071"/>
        <v/>
      </c>
      <c r="BQ266" s="137" t="str">
        <f t="shared" si="1071"/>
        <v/>
      </c>
      <c r="BR266" s="137" t="str">
        <f t="shared" si="1071"/>
        <v/>
      </c>
      <c r="BS266" s="169" t="str">
        <f t="shared" si="1071"/>
        <v/>
      </c>
      <c r="BT266" s="174" t="e">
        <f>$AY266*Assembly!Z$4+$AZ266*Assembly!Z$5+$BA266*Assembly!Z$6+$BB266*Assembly!Z$7+$BC266*Assembly!Z$8+$BD266*Assembly!Z$9+$BE266*Assembly!Z$10+$BF266*Assembly!Z$11+$BG266*Assembly!Z$12+$BH266*Assembly!Z$13+$BI266*Assembly!Z$14+$BJ266*Assembly!Z$15+$BK266*Assembly!Z$16+$BL266*Assembly!Z$17+$BM266*Assembly!Z$18+$BN266*Assembly!Z$19+$BO266*Assembly!Z$20+$BP266*Assembly!Z$21+$BQ266*Assembly!Z$22+$BR266*Assembly!Z$23+$BS266*Assembly!Z$24</f>
        <v>#VALUE!</v>
      </c>
      <c r="BU266" s="133" t="e">
        <f t="shared" si="3"/>
        <v>#VALUE!</v>
      </c>
      <c r="BV266" s="133"/>
      <c r="BW266" s="133" t="e">
        <f>$AY266*Assembly!AD$4+$AZ266*Assembly!AD$5+$BA266*Assembly!AD$6+$BB266*Assembly!AD$7+$BC266*Assembly!AD$8+$BD266*Assembly!AD$9+$BE266*Assembly!AD$10+$BF266*Assembly!AD$11+$BG266*Assembly!AD$12+$BH266*Assembly!AD$13+$BI266*Assembly!AD$14+$BJ266*Assembly!AD$15+$BK266*Assembly!AD$16+$BL266*Assembly!AD$17+$BM266*Assembly!AD$18+$BN266*Assembly!AD$19+$BO266*Assembly!AD$20+$BP266*Assembly!AD$21+$BQ266*Assembly!AD$22+$BR266*Assembly!AD$23+$BS266*Assembly!AD$24</f>
        <v>#VALUE!</v>
      </c>
      <c r="BX266" s="177" t="e">
        <f t="shared" si="4"/>
        <v>#VALUE!</v>
      </c>
      <c r="BY266" s="178" t="e">
        <f t="shared" si="5"/>
        <v>#VALUE!</v>
      </c>
      <c r="BZ266" s="179" t="e">
        <f t="shared" si="6"/>
        <v>#VALUE!</v>
      </c>
      <c r="CA266" s="178" t="e">
        <f t="shared" si="7"/>
        <v>#VALUE!</v>
      </c>
      <c r="CB266" s="133" t="e">
        <f>$AY266*Assembly!Y$4+$AZ266*Assembly!Y$5+$BA266*Assembly!Y$6+$BB266*Assembly!Y$7+$BC266*Assembly!Y$8+$BD266*Assembly!Y$9+$BE266*Assembly!Y$10+$BF266*Assembly!Y$11+$BG266*Assembly!Y$12+$BH266*Assembly!Y$13+$BI266*Assembly!Y$14+$BJ266*Assembly!Y$15+$BK266*Assembly!Y$16+$BL266*Assembly!Y$17+$BM266*Assembly!Y$18+$BN266*Assembly!Y$19+$BO266*Assembly!Y$20+$BP266*Assembly!Y$21+$BQ266*Assembly!Y$22+$BR266*Assembly!Y$23+$BS266*Assembly!Y$24</f>
        <v>#VALUE!</v>
      </c>
      <c r="CC266" s="133" t="e">
        <f t="shared" si="8"/>
        <v>#VALUE!</v>
      </c>
      <c r="CD266" s="130" t="e">
        <f t="shared" si="9"/>
        <v>#VALUE!</v>
      </c>
      <c r="CE266" s="183" t="e">
        <f>$AY266*Assembly!AC$4+$AZ266*Assembly!AC$5+$BA266*Assembly!AC$6+$BB266*Assembly!AC$7+$BC266*Assembly!AC$8+$BD266*Assembly!AC$9+$BE266*Assembly!AC$10+$BF266*Assembly!AC$11+$BG266*Assembly!AC$12+$BH266*Assembly!AC$13+$BI266*Assembly!AC$14+$BJ266*Assembly!AC$15+$BK266*Assembly!AC$16+$BL266*Assembly!AC$17+$BM266*Assembly!AC$18+$BN266*Assembly!AC$19+$BO266*Assembly!AC$20+$BP266*Assembly!AC$21+$BQ266*Assembly!AC$22+$BR266*Assembly!AC$23+$BS266*Assembly!AC$24</f>
        <v>#VALUE!</v>
      </c>
      <c r="CF266" s="145" t="e">
        <f>$AY266*Assembly!M$4+$AZ266*Assembly!M$5+$BA266*Assembly!M$6+$BB266*Assembly!M$7+$BC266*Assembly!M$8+$BD266*Assembly!M$9+$BE266*Assembly!M$10+$BF266*Assembly!M$11+$BG266*Assembly!M$12+$BH266*Assembly!M$13+$BI266*Assembly!M$14+$BJ266*Assembly!M$15+$BK266*Assembly!M$16+$BL266*Assembly!M$17+$BM266*Assembly!M$18+$BN266*Assembly!M$19+$BO266*Assembly!M$20+$BP266*Assembly!M$21+$BQ266*Assembly!M$22+$BR266*Assembly!M$23+$BS266*Assembly!M$24</f>
        <v>#VALUE!</v>
      </c>
      <c r="CG266" s="145" t="e">
        <f>$AY266*Assembly!N$4+$AZ266*Assembly!N$5+$BA266*Assembly!N$6+$BB266*Assembly!N$7+$BC266*Assembly!N$8+$BD266*Assembly!N$9+$BE266*Assembly!N$10+$BF266*Assembly!N$11+$BG266*Assembly!N$12+$BH266*Assembly!N$13+$BI266*Assembly!N$14+$BJ266*Assembly!N$15+$BK266*Assembly!N$16+$BL266*Assembly!N$17+$BM266*Assembly!N$18+$BN266*Assembly!N$19+$BO266*Assembly!N$20+$BP266*Assembly!N$21+$BQ266*Assembly!N$22+$BR266*Assembly!N$23+$BS266*Assembly!N$24</f>
        <v>#VALUE!</v>
      </c>
      <c r="CH266" s="145" t="e">
        <f>$AY266*Assembly!O$4+$AZ266*Assembly!O$5+$BA266*Assembly!O$6+$BB266*Assembly!O$7+$BC266*Assembly!O$8+$BD266*Assembly!O$9+$BE266*Assembly!O$10+$BF266*Assembly!O$11+$BG266*Assembly!O$12+$BH266*Assembly!O$13+$BI266*Assembly!O$14+$BJ266*Assembly!O$15+$BK266*Assembly!O$16+$BL266*Assembly!O$17+$BM266*Assembly!O$18+$BN266*Assembly!O$19+$BO266*Assembly!O$20+$BP266*Assembly!O$21+$BQ266*Assembly!O$22+$BR266*Assembly!O$23+$BS266*Assembly!O$24</f>
        <v>#VALUE!</v>
      </c>
      <c r="CI266" s="140" t="e">
        <f>$AY266*Assembly!P$4+$AZ266*Assembly!P$5+$BA266*Assembly!P$6+$BB266*Assembly!P$7+$BC266*Assembly!P$8+$BD266*Assembly!P$9+$BE266*Assembly!P$10+$BF266*Assembly!P$11+$BG266*Assembly!P$12+$BH266*Assembly!P$13+$BI266*Assembly!P$14+$BJ266*Assembly!P$15+$BK266*Assembly!P$16+$BL266*Assembly!P$17+$BM266*Assembly!P$18+$BN266*Assembly!P$19+$BO266*Assembly!P$20+$BP266*Assembly!P$21+$BQ266*Assembly!P$22+$BR266*Assembly!P$23+$BS266*Assembly!P$24</f>
        <v>#VALUE!</v>
      </c>
      <c r="CJ266" s="140" t="e">
        <f>$AY266*Assembly!Q$4+$AZ266*Assembly!Q$5+$BA266*Assembly!Q$6+$BB266*Assembly!Q$7+$BC266*Assembly!Q$8+$BD266*Assembly!Q$9+$BE266*Assembly!Q$10+$BF266*Assembly!Q$11+$BG266*Assembly!Q$12+$BH266*Assembly!Q$13+$BI266*Assembly!Q$14+$BJ266*Assembly!Q$15+$BK266*Assembly!Q$16+$BL266*Assembly!Q$17+$BM266*Assembly!Q$18+$BN266*Assembly!Q$19+$BO266*Assembly!Q$20+$BP266*Assembly!Q$21+$BQ266*Assembly!Q$22+$BR266*Assembly!Q$23+$BS266*Assembly!Q$24</f>
        <v>#VALUE!</v>
      </c>
      <c r="CK266" s="145" t="e">
        <f>$AY266*Assembly!R$4+$AZ266*Assembly!R$5+$BA266*Assembly!R$6+$BB266*Assembly!R$7+$BC266*Assembly!R$8+$BD266*Assembly!R$9+$BE266*Assembly!R$10+$BF266*Assembly!R$11+$BG266*Assembly!R$12+$BH266*Assembly!R$13+$BI266*Assembly!R$14+$BJ266*Assembly!R$15+$BK266*Assembly!R$16+$BL266*Assembly!R$17+$BM266*Assembly!R$18+$BN266*Assembly!R$19+$BO266*Assembly!R$20+$BP266*Assembly!R$21+$BQ266*Assembly!R$22+$BR266*Assembly!R$23+$BS266*Assembly!R$24</f>
        <v>#VALUE!</v>
      </c>
      <c r="CL266" s="140" t="e">
        <f>$AY266*Assembly!S$4+$AZ266*Assembly!S$5+$BA266*Assembly!S$6+$BB266*Assembly!S$7+$BC266*Assembly!S$8+$BD266*Assembly!S$9+$BE266*Assembly!S$10+$BF266*Assembly!S$11+$BG266*Assembly!S$12+$BH266*Assembly!S$13+$BI266*Assembly!S$14+$BJ266*Assembly!S$15+$BK266*Assembly!S$16+$BL266*Assembly!S$17+$BM266*Assembly!S$18+$BN266*Assembly!S$19+$BO266*Assembly!S$20+$BP266*Assembly!S$21+$BQ266*Assembly!S$22+$BR266*Assembly!S$23+$BS266*Assembly!S$24</f>
        <v>#VALUE!</v>
      </c>
      <c r="CM266" s="140" t="e">
        <f>$AY266*Assembly!T$4+$AZ266*Assembly!T$5+$BA266*Assembly!T$6+$BB266*Assembly!T$7+$BC266*Assembly!T$8+$BD266*Assembly!T$9+$BE266*Assembly!T$10+$BF266*Assembly!T$11+$BG266*Assembly!T$12+$BH266*Assembly!T$13+$BI266*Assembly!T$14+$BJ266*Assembly!T$15+$BK266*Assembly!T$16+$BL266*Assembly!T$17+$BM266*Assembly!T$18+$BN266*Assembly!T$19+$BO266*Assembly!T$20+$BP266*Assembly!T$21+$BQ266*Assembly!T$22+$BR266*Assembly!T$23+$BS266*Assembly!T$24</f>
        <v>#VALUE!</v>
      </c>
      <c r="CN266" s="140" t="e">
        <f>$AY266*Assembly!U$4+$AZ266*Assembly!U$5+$BA266*Assembly!U$6+$BB266*Assembly!U$7+$BC266*Assembly!U$8+$BD266*Assembly!U$9+$BE266*Assembly!U$10+$BF266*Assembly!U$11+$BG266*Assembly!U$12+$BH266*Assembly!U$13+$BI266*Assembly!U$14+$BJ266*Assembly!U$15+$BK266*Assembly!U$16+$BL266*Assembly!U$17+$BM266*Assembly!U$18+$BN266*Assembly!U$19+$BO266*Assembly!U$20+$BP266*Assembly!U$21+$BQ266*Assembly!U$22+$BR266*Assembly!U$23+$BS266*Assembly!U$24</f>
        <v>#VALUE!</v>
      </c>
      <c r="CO266" s="145" t="e">
        <f>$AY266*Assembly!V$4+$AZ266*Assembly!V$5+$BA266*Assembly!V$6+$BB266*Assembly!V$7+$BC266*Assembly!V$8+$BD266*Assembly!V$9+$BE266*Assembly!V$10+$BF266*Assembly!V$11+$BG266*Assembly!V$12+$BH266*Assembly!V$13+$BI266*Assembly!V$14+$BJ266*Assembly!V$15+$BK266*Assembly!V$16+$BL266*Assembly!V$17+$BM266*Assembly!V$18+$BN266*Assembly!V$19+$BO266*Assembly!V$20+$BP266*Assembly!V$21+$BQ266*Assembly!V$22+$BR266*Assembly!V$23+$BS266*Assembly!V$24</f>
        <v>#VALUE!</v>
      </c>
      <c r="CP266" s="145" t="e">
        <f>CF266*Refining!$F$3</f>
        <v>#VALUE!</v>
      </c>
      <c r="CQ266" s="145" t="e">
        <f>CG266*Refining!$F$4</f>
        <v>#VALUE!</v>
      </c>
      <c r="CR266" s="145" t="e">
        <f>CH266*Refining!$F$5</f>
        <v>#VALUE!</v>
      </c>
      <c r="CS266" s="145" t="e">
        <f>CI266*Refining!$F$6</f>
        <v>#VALUE!</v>
      </c>
      <c r="CT266" s="145" t="e">
        <f>CJ266*Refining!$F$7</f>
        <v>#VALUE!</v>
      </c>
      <c r="CU266" s="145" t="e">
        <f>CK266*Refining!$F$8</f>
        <v>#VALUE!</v>
      </c>
      <c r="CV266" s="145" t="e">
        <f>CL266*Refining!$F$9</f>
        <v>#VALUE!</v>
      </c>
      <c r="CW266" s="145" t="e">
        <f>CM266*Refining!$F$10</f>
        <v>#VALUE!</v>
      </c>
      <c r="CX266" s="145" t="e">
        <f>CN266*Refining!$F$11</f>
        <v>#VALUE!</v>
      </c>
      <c r="CY266" s="145" t="e">
        <f>CO266*Refining!$F$12</f>
        <v>#VALUE!</v>
      </c>
      <c r="CZ266" s="185" t="e">
        <f t="shared" ref="CZ266:DS266" si="1072">IF(CF266 = 0, "", CF266)</f>
        <v>#VALUE!</v>
      </c>
      <c r="DA266" s="189" t="e">
        <f t="shared" si="1072"/>
        <v>#VALUE!</v>
      </c>
      <c r="DB266" s="189" t="e">
        <f t="shared" si="1072"/>
        <v>#VALUE!</v>
      </c>
      <c r="DC266" s="186" t="e">
        <f t="shared" si="1072"/>
        <v>#VALUE!</v>
      </c>
      <c r="DD266" s="186" t="e">
        <f t="shared" si="1072"/>
        <v>#VALUE!</v>
      </c>
      <c r="DE266" s="186" t="e">
        <f t="shared" si="1072"/>
        <v>#VALUE!</v>
      </c>
      <c r="DF266" s="186" t="e">
        <f t="shared" si="1072"/>
        <v>#VALUE!</v>
      </c>
      <c r="DG266" s="186" t="e">
        <f t="shared" si="1072"/>
        <v>#VALUE!</v>
      </c>
      <c r="DH266" s="186" t="e">
        <f t="shared" si="1072"/>
        <v>#VALUE!</v>
      </c>
      <c r="DI266" s="187" t="e">
        <f t="shared" si="1072"/>
        <v>#VALUE!</v>
      </c>
      <c r="DJ266" s="185" t="e">
        <f t="shared" si="1072"/>
        <v>#VALUE!</v>
      </c>
      <c r="DK266" s="189" t="e">
        <f t="shared" si="1072"/>
        <v>#VALUE!</v>
      </c>
      <c r="DL266" s="189" t="e">
        <f t="shared" si="1072"/>
        <v>#VALUE!</v>
      </c>
      <c r="DM266" s="186" t="e">
        <f t="shared" si="1072"/>
        <v>#VALUE!</v>
      </c>
      <c r="DN266" s="211" t="e">
        <f t="shared" si="1072"/>
        <v>#VALUE!</v>
      </c>
      <c r="DO266" s="186" t="e">
        <f t="shared" si="1072"/>
        <v>#VALUE!</v>
      </c>
      <c r="DP266" s="186" t="e">
        <f t="shared" si="1072"/>
        <v>#VALUE!</v>
      </c>
      <c r="DQ266" s="186" t="e">
        <f t="shared" si="1072"/>
        <v>#VALUE!</v>
      </c>
      <c r="DR266" s="186" t="e">
        <f t="shared" si="1072"/>
        <v>#VALUE!</v>
      </c>
      <c r="DS266" s="187" t="e">
        <f t="shared" si="1072"/>
        <v>#VALUE!</v>
      </c>
      <c r="DT266" s="185" t="e">
        <f t="shared" si="11"/>
        <v>#VALUE!</v>
      </c>
      <c r="DU266" s="189" t="e">
        <f t="shared" si="12"/>
        <v>#VALUE!</v>
      </c>
      <c r="DV266" s="133" t="e">
        <f>CZ266*'Ores &amp; Ingots'!$C$3+DA266*'Ores &amp; Ingots'!$C$4+DB266*'Ores &amp; Ingots'!$C$5+DC266*'Ores &amp; Ingots'!$C$6+DD266*'Ores &amp; Ingots'!$C$7+DE266*'Ores &amp; Ingots'!$C$8+DF266*'Ores &amp; Ingots'!$C$9+DG266*'Ores &amp; Ingots'!$C$10+DH266*'Ores &amp; Ingots'!$C$11+DI266*'Ores &amp; Ingots'!$C$12</f>
        <v>#VALUE!</v>
      </c>
      <c r="DW266" s="133" t="e">
        <f>DJ266*'Ores &amp; Ingots'!$B$3+DK266*'Ores &amp; Ingots'!$B$4+DL266*'Ores &amp; Ingots'!$B$5+DM266*'Ores &amp; Ingots'!$B$6+DN266*'Ores &amp; Ingots'!$B$7+DO266*'Ores &amp; Ingots'!$B$8+DP266*'Ores &amp; Ingots'!$B$9+DQ266*'Ores &amp; Ingots'!$B$10+DR266*'Ores &amp; Ingots'!$B$11+DS266*'Ores &amp; Ingots'!$B$12</f>
        <v>#VALUE!</v>
      </c>
      <c r="DX266" s="189" t="e">
        <f>CZ266*Refining!$G$3+DA266*Refining!$G$4+DB266*Refining!$G$5+DC266*Refining!$G$6+DD266*Refining!$G$7+DE266*Refining!$G$8+DF266*Refining!$G$9+DG266*Refining!$G$10+DH266*Refining!$G$11+DI266*Refining!$G$12</f>
        <v>#VALUE!</v>
      </c>
      <c r="DY266" s="189" t="e">
        <f t="shared" si="13"/>
        <v>#VALUE!</v>
      </c>
      <c r="DZ266" s="192" t="e">
        <f t="shared" si="14"/>
        <v>#VALUE!</v>
      </c>
      <c r="EA266" s="185" t="e">
        <f t="shared" si="15"/>
        <v>#VALUE!</v>
      </c>
      <c r="EB266" s="194" t="e">
        <f t="shared" ref="EB266:EC266" si="1073">EA266/60</f>
        <v>#VALUE!</v>
      </c>
      <c r="EC266" s="194" t="e">
        <f t="shared" si="1073"/>
        <v>#VALUE!</v>
      </c>
      <c r="ED266" s="185" t="e">
        <f t="shared" si="17"/>
        <v>#VALUE!</v>
      </c>
      <c r="EE266" s="194" t="e">
        <f t="shared" ref="EE266:EF266" si="1074">ED266/1000</f>
        <v>#VALUE!</v>
      </c>
      <c r="EF266" s="196" t="e">
        <f t="shared" si="1074"/>
        <v>#VALUE!</v>
      </c>
      <c r="EG266" s="130" t="e">
        <f t="shared" si="19"/>
        <v>#VALUE!</v>
      </c>
      <c r="EH266" s="132" t="e">
        <f t="shared" si="20"/>
        <v>#VALUE!</v>
      </c>
      <c r="EI266" s="133" t="s">
        <v>28</v>
      </c>
    </row>
    <row r="267" spans="1:139" ht="12.75" hidden="1" x14ac:dyDescent="0.2">
      <c r="A267" s="864"/>
      <c r="B267" s="135" t="s">
        <v>420</v>
      </c>
      <c r="C267" s="137" t="s">
        <v>155</v>
      </c>
      <c r="D267" s="137">
        <v>1</v>
      </c>
      <c r="E267" s="137">
        <v>1</v>
      </c>
      <c r="F267" s="137">
        <v>1</v>
      </c>
      <c r="G267" s="139">
        <f t="shared" si="0"/>
        <v>0.125</v>
      </c>
      <c r="H267" s="140">
        <v>4</v>
      </c>
      <c r="I267" s="140">
        <v>12</v>
      </c>
      <c r="J267" s="140">
        <f>H267/Main!$D$9</f>
        <v>0.8</v>
      </c>
      <c r="K267" s="140">
        <f>I267/Main!$D$10</f>
        <v>6</v>
      </c>
      <c r="L267" s="140">
        <f t="shared" si="1"/>
        <v>7.5</v>
      </c>
      <c r="M267" s="140">
        <v>0.16</v>
      </c>
      <c r="N267" s="143"/>
      <c r="O267" s="143"/>
      <c r="P267" s="143"/>
      <c r="Q267" s="145"/>
      <c r="R267" s="143"/>
      <c r="S267" s="146"/>
      <c r="T267" s="146"/>
      <c r="U267" s="143"/>
      <c r="V267" s="143"/>
      <c r="W267" s="146"/>
      <c r="X267" s="146"/>
      <c r="Y267" s="143"/>
      <c r="Z267" s="143"/>
      <c r="AA267" s="143"/>
      <c r="AB267" s="143"/>
      <c r="AC267" s="362"/>
      <c r="AD267" s="167">
        <v>2</v>
      </c>
      <c r="AE267" s="133">
        <v>0</v>
      </c>
      <c r="AF267" s="133">
        <v>0</v>
      </c>
      <c r="AG267" s="133">
        <v>0</v>
      </c>
      <c r="AH267" s="133">
        <v>0</v>
      </c>
      <c r="AI267" s="133">
        <v>0</v>
      </c>
      <c r="AJ267" s="133">
        <v>0</v>
      </c>
      <c r="AK267" s="133">
        <v>0</v>
      </c>
      <c r="AL267" s="133">
        <v>0</v>
      </c>
      <c r="AM267" s="133">
        <v>0</v>
      </c>
      <c r="AN267" s="133">
        <v>0</v>
      </c>
      <c r="AO267" s="133">
        <v>1</v>
      </c>
      <c r="AP267" s="133">
        <v>0</v>
      </c>
      <c r="AQ267" s="133">
        <v>0</v>
      </c>
      <c r="AR267" s="133">
        <v>0</v>
      </c>
      <c r="AS267" s="133">
        <v>0</v>
      </c>
      <c r="AT267" s="133">
        <v>0</v>
      </c>
      <c r="AU267" s="133">
        <v>0</v>
      </c>
      <c r="AV267" s="133">
        <v>0</v>
      </c>
      <c r="AW267" s="133">
        <v>0</v>
      </c>
      <c r="AX267" s="133">
        <v>0</v>
      </c>
      <c r="AY267" s="406">
        <f t="shared" ref="AY267:BS267" si="1075">IF(AD267 = 0, "", AD267)</f>
        <v>2</v>
      </c>
      <c r="AZ267" s="137" t="str">
        <f t="shared" si="1075"/>
        <v/>
      </c>
      <c r="BA267" s="137" t="str">
        <f t="shared" si="1075"/>
        <v/>
      </c>
      <c r="BB267" s="137" t="str">
        <f t="shared" si="1075"/>
        <v/>
      </c>
      <c r="BC267" s="137" t="str">
        <f t="shared" si="1075"/>
        <v/>
      </c>
      <c r="BD267" s="137" t="str">
        <f t="shared" si="1075"/>
        <v/>
      </c>
      <c r="BE267" s="137" t="str">
        <f t="shared" si="1075"/>
        <v/>
      </c>
      <c r="BF267" s="137" t="str">
        <f t="shared" si="1075"/>
        <v/>
      </c>
      <c r="BG267" s="137" t="str">
        <f t="shared" si="1075"/>
        <v/>
      </c>
      <c r="BH267" s="137" t="str">
        <f t="shared" si="1075"/>
        <v/>
      </c>
      <c r="BI267" s="137" t="str">
        <f t="shared" si="1075"/>
        <v/>
      </c>
      <c r="BJ267" s="133">
        <f t="shared" si="1075"/>
        <v>1</v>
      </c>
      <c r="BK267" s="137" t="str">
        <f t="shared" si="1075"/>
        <v/>
      </c>
      <c r="BL267" s="137" t="str">
        <f t="shared" si="1075"/>
        <v/>
      </c>
      <c r="BM267" s="137" t="str">
        <f t="shared" si="1075"/>
        <v/>
      </c>
      <c r="BN267" s="137" t="str">
        <f t="shared" si="1075"/>
        <v/>
      </c>
      <c r="BO267" s="137" t="str">
        <f t="shared" si="1075"/>
        <v/>
      </c>
      <c r="BP267" s="137" t="str">
        <f t="shared" si="1075"/>
        <v/>
      </c>
      <c r="BQ267" s="137" t="str">
        <f t="shared" si="1075"/>
        <v/>
      </c>
      <c r="BR267" s="137" t="str">
        <f t="shared" si="1075"/>
        <v/>
      </c>
      <c r="BS267" s="169" t="str">
        <f t="shared" si="1075"/>
        <v/>
      </c>
      <c r="BT267" s="174" t="e">
        <f>$AY267*Assembly!Z$4+$AZ267*Assembly!Z$5+$BA267*Assembly!Z$6+$BB267*Assembly!Z$7+$BC267*Assembly!Z$8+$BD267*Assembly!Z$9+$BE267*Assembly!Z$10+$BF267*Assembly!Z$11+$BG267*Assembly!Z$12+$BH267*Assembly!Z$13+$BI267*Assembly!Z$14+$BJ267*Assembly!Z$15+$BK267*Assembly!Z$16+$BL267*Assembly!Z$17+$BM267*Assembly!Z$18+$BN267*Assembly!Z$19+$BO267*Assembly!Z$20+$BP267*Assembly!Z$21+$BQ267*Assembly!Z$22+$BR267*Assembly!Z$23+$BS267*Assembly!Z$24</f>
        <v>#VALUE!</v>
      </c>
      <c r="BU267" s="133" t="e">
        <f t="shared" si="3"/>
        <v>#VALUE!</v>
      </c>
      <c r="BV267" s="133"/>
      <c r="BW267" s="133" t="e">
        <f>$AY267*Assembly!AD$4+$AZ267*Assembly!AD$5+$BA267*Assembly!AD$6+$BB267*Assembly!AD$7+$BC267*Assembly!AD$8+$BD267*Assembly!AD$9+$BE267*Assembly!AD$10+$BF267*Assembly!AD$11+$BG267*Assembly!AD$12+$BH267*Assembly!AD$13+$BI267*Assembly!AD$14+$BJ267*Assembly!AD$15+$BK267*Assembly!AD$16+$BL267*Assembly!AD$17+$BM267*Assembly!AD$18+$BN267*Assembly!AD$19+$BO267*Assembly!AD$20+$BP267*Assembly!AD$21+$BQ267*Assembly!AD$22+$BR267*Assembly!AD$23+$BS267*Assembly!AD$24</f>
        <v>#VALUE!</v>
      </c>
      <c r="BX267" s="177" t="e">
        <f t="shared" si="4"/>
        <v>#VALUE!</v>
      </c>
      <c r="BY267" s="178" t="e">
        <f t="shared" si="5"/>
        <v>#VALUE!</v>
      </c>
      <c r="BZ267" s="179" t="e">
        <f t="shared" si="6"/>
        <v>#VALUE!</v>
      </c>
      <c r="CA267" s="178" t="e">
        <f t="shared" si="7"/>
        <v>#VALUE!</v>
      </c>
      <c r="CB267" s="133" t="e">
        <f>$AY267*Assembly!Y$4+$AZ267*Assembly!Y$5+$BA267*Assembly!Y$6+$BB267*Assembly!Y$7+$BC267*Assembly!Y$8+$BD267*Assembly!Y$9+$BE267*Assembly!Y$10+$BF267*Assembly!Y$11+$BG267*Assembly!Y$12+$BH267*Assembly!Y$13+$BI267*Assembly!Y$14+$BJ267*Assembly!Y$15+$BK267*Assembly!Y$16+$BL267*Assembly!Y$17+$BM267*Assembly!Y$18+$BN267*Assembly!Y$19+$BO267*Assembly!Y$20+$BP267*Assembly!Y$21+$BQ267*Assembly!Y$22+$BR267*Assembly!Y$23+$BS267*Assembly!Y$24</f>
        <v>#VALUE!</v>
      </c>
      <c r="CC267" s="133" t="e">
        <f t="shared" si="8"/>
        <v>#VALUE!</v>
      </c>
      <c r="CD267" s="130" t="e">
        <f t="shared" si="9"/>
        <v>#VALUE!</v>
      </c>
      <c r="CE267" s="183" t="e">
        <f>$AY267*Assembly!AC$4+$AZ267*Assembly!AC$5+$BA267*Assembly!AC$6+$BB267*Assembly!AC$7+$BC267*Assembly!AC$8+$BD267*Assembly!AC$9+$BE267*Assembly!AC$10+$BF267*Assembly!AC$11+$BG267*Assembly!AC$12+$BH267*Assembly!AC$13+$BI267*Assembly!AC$14+$BJ267*Assembly!AC$15+$BK267*Assembly!AC$16+$BL267*Assembly!AC$17+$BM267*Assembly!AC$18+$BN267*Assembly!AC$19+$BO267*Assembly!AC$20+$BP267*Assembly!AC$21+$BQ267*Assembly!AC$22+$BR267*Assembly!AC$23+$BS267*Assembly!AC$24</f>
        <v>#VALUE!</v>
      </c>
      <c r="CF267" s="145" t="e">
        <f>$AY267*Assembly!M$4+$AZ267*Assembly!M$5+$BA267*Assembly!M$6+$BB267*Assembly!M$7+$BC267*Assembly!M$8+$BD267*Assembly!M$9+$BE267*Assembly!M$10+$BF267*Assembly!M$11+$BG267*Assembly!M$12+$BH267*Assembly!M$13+$BI267*Assembly!M$14+$BJ267*Assembly!M$15+$BK267*Assembly!M$16+$BL267*Assembly!M$17+$BM267*Assembly!M$18+$BN267*Assembly!M$19+$BO267*Assembly!M$20+$BP267*Assembly!M$21+$BQ267*Assembly!M$22+$BR267*Assembly!M$23+$BS267*Assembly!M$24</f>
        <v>#VALUE!</v>
      </c>
      <c r="CG267" s="145" t="e">
        <f>$AY267*Assembly!N$4+$AZ267*Assembly!N$5+$BA267*Assembly!N$6+$BB267*Assembly!N$7+$BC267*Assembly!N$8+$BD267*Assembly!N$9+$BE267*Assembly!N$10+$BF267*Assembly!N$11+$BG267*Assembly!N$12+$BH267*Assembly!N$13+$BI267*Assembly!N$14+$BJ267*Assembly!N$15+$BK267*Assembly!N$16+$BL267*Assembly!N$17+$BM267*Assembly!N$18+$BN267*Assembly!N$19+$BO267*Assembly!N$20+$BP267*Assembly!N$21+$BQ267*Assembly!N$22+$BR267*Assembly!N$23+$BS267*Assembly!N$24</f>
        <v>#VALUE!</v>
      </c>
      <c r="CH267" s="145" t="e">
        <f>$AY267*Assembly!O$4+$AZ267*Assembly!O$5+$BA267*Assembly!O$6+$BB267*Assembly!O$7+$BC267*Assembly!O$8+$BD267*Assembly!O$9+$BE267*Assembly!O$10+$BF267*Assembly!O$11+$BG267*Assembly!O$12+$BH267*Assembly!O$13+$BI267*Assembly!O$14+$BJ267*Assembly!O$15+$BK267*Assembly!O$16+$BL267*Assembly!O$17+$BM267*Assembly!O$18+$BN267*Assembly!O$19+$BO267*Assembly!O$20+$BP267*Assembly!O$21+$BQ267*Assembly!O$22+$BR267*Assembly!O$23+$BS267*Assembly!O$24</f>
        <v>#VALUE!</v>
      </c>
      <c r="CI267" s="140" t="e">
        <f>$AY267*Assembly!P$4+$AZ267*Assembly!P$5+$BA267*Assembly!P$6+$BB267*Assembly!P$7+$BC267*Assembly!P$8+$BD267*Assembly!P$9+$BE267*Assembly!P$10+$BF267*Assembly!P$11+$BG267*Assembly!P$12+$BH267*Assembly!P$13+$BI267*Assembly!P$14+$BJ267*Assembly!P$15+$BK267*Assembly!P$16+$BL267*Assembly!P$17+$BM267*Assembly!P$18+$BN267*Assembly!P$19+$BO267*Assembly!P$20+$BP267*Assembly!P$21+$BQ267*Assembly!P$22+$BR267*Assembly!P$23+$BS267*Assembly!P$24</f>
        <v>#VALUE!</v>
      </c>
      <c r="CJ267" s="140" t="e">
        <f>$AY267*Assembly!Q$4+$AZ267*Assembly!Q$5+$BA267*Assembly!Q$6+$BB267*Assembly!Q$7+$BC267*Assembly!Q$8+$BD267*Assembly!Q$9+$BE267*Assembly!Q$10+$BF267*Assembly!Q$11+$BG267*Assembly!Q$12+$BH267*Assembly!Q$13+$BI267*Assembly!Q$14+$BJ267*Assembly!Q$15+$BK267*Assembly!Q$16+$BL267*Assembly!Q$17+$BM267*Assembly!Q$18+$BN267*Assembly!Q$19+$BO267*Assembly!Q$20+$BP267*Assembly!Q$21+$BQ267*Assembly!Q$22+$BR267*Assembly!Q$23+$BS267*Assembly!Q$24</f>
        <v>#VALUE!</v>
      </c>
      <c r="CK267" s="145" t="e">
        <f>$AY267*Assembly!R$4+$AZ267*Assembly!R$5+$BA267*Assembly!R$6+$BB267*Assembly!R$7+$BC267*Assembly!R$8+$BD267*Assembly!R$9+$BE267*Assembly!R$10+$BF267*Assembly!R$11+$BG267*Assembly!R$12+$BH267*Assembly!R$13+$BI267*Assembly!R$14+$BJ267*Assembly!R$15+$BK267*Assembly!R$16+$BL267*Assembly!R$17+$BM267*Assembly!R$18+$BN267*Assembly!R$19+$BO267*Assembly!R$20+$BP267*Assembly!R$21+$BQ267*Assembly!R$22+$BR267*Assembly!R$23+$BS267*Assembly!R$24</f>
        <v>#VALUE!</v>
      </c>
      <c r="CL267" s="140" t="e">
        <f>$AY267*Assembly!S$4+$AZ267*Assembly!S$5+$BA267*Assembly!S$6+$BB267*Assembly!S$7+$BC267*Assembly!S$8+$BD267*Assembly!S$9+$BE267*Assembly!S$10+$BF267*Assembly!S$11+$BG267*Assembly!S$12+$BH267*Assembly!S$13+$BI267*Assembly!S$14+$BJ267*Assembly!S$15+$BK267*Assembly!S$16+$BL267*Assembly!S$17+$BM267*Assembly!S$18+$BN267*Assembly!S$19+$BO267*Assembly!S$20+$BP267*Assembly!S$21+$BQ267*Assembly!S$22+$BR267*Assembly!S$23+$BS267*Assembly!S$24</f>
        <v>#VALUE!</v>
      </c>
      <c r="CM267" s="140" t="e">
        <f>$AY267*Assembly!T$4+$AZ267*Assembly!T$5+$BA267*Assembly!T$6+$BB267*Assembly!T$7+$BC267*Assembly!T$8+$BD267*Assembly!T$9+$BE267*Assembly!T$10+$BF267*Assembly!T$11+$BG267*Assembly!T$12+$BH267*Assembly!T$13+$BI267*Assembly!T$14+$BJ267*Assembly!T$15+$BK267*Assembly!T$16+$BL267*Assembly!T$17+$BM267*Assembly!T$18+$BN267*Assembly!T$19+$BO267*Assembly!T$20+$BP267*Assembly!T$21+$BQ267*Assembly!T$22+$BR267*Assembly!T$23+$BS267*Assembly!T$24</f>
        <v>#VALUE!</v>
      </c>
      <c r="CN267" s="140" t="e">
        <f>$AY267*Assembly!U$4+$AZ267*Assembly!U$5+$BA267*Assembly!U$6+$BB267*Assembly!U$7+$BC267*Assembly!U$8+$BD267*Assembly!U$9+$BE267*Assembly!U$10+$BF267*Assembly!U$11+$BG267*Assembly!U$12+$BH267*Assembly!U$13+$BI267*Assembly!U$14+$BJ267*Assembly!U$15+$BK267*Assembly!U$16+$BL267*Assembly!U$17+$BM267*Assembly!U$18+$BN267*Assembly!U$19+$BO267*Assembly!U$20+$BP267*Assembly!U$21+$BQ267*Assembly!U$22+$BR267*Assembly!U$23+$BS267*Assembly!U$24</f>
        <v>#VALUE!</v>
      </c>
      <c r="CO267" s="145" t="e">
        <f>$AY267*Assembly!V$4+$AZ267*Assembly!V$5+$BA267*Assembly!V$6+$BB267*Assembly!V$7+$BC267*Assembly!V$8+$BD267*Assembly!V$9+$BE267*Assembly!V$10+$BF267*Assembly!V$11+$BG267*Assembly!V$12+$BH267*Assembly!V$13+$BI267*Assembly!V$14+$BJ267*Assembly!V$15+$BK267*Assembly!V$16+$BL267*Assembly!V$17+$BM267*Assembly!V$18+$BN267*Assembly!V$19+$BO267*Assembly!V$20+$BP267*Assembly!V$21+$BQ267*Assembly!V$22+$BR267*Assembly!V$23+$BS267*Assembly!V$24</f>
        <v>#VALUE!</v>
      </c>
      <c r="CP267" s="145" t="e">
        <f>CF267*Refining!$F$3</f>
        <v>#VALUE!</v>
      </c>
      <c r="CQ267" s="145" t="e">
        <f>CG267*Refining!$F$4</f>
        <v>#VALUE!</v>
      </c>
      <c r="CR267" s="145" t="e">
        <f>CH267*Refining!$F$5</f>
        <v>#VALUE!</v>
      </c>
      <c r="CS267" s="145" t="e">
        <f>CI267*Refining!$F$6</f>
        <v>#VALUE!</v>
      </c>
      <c r="CT267" s="145" t="e">
        <f>CJ267*Refining!$F$7</f>
        <v>#VALUE!</v>
      </c>
      <c r="CU267" s="145" t="e">
        <f>CK267*Refining!$F$8</f>
        <v>#VALUE!</v>
      </c>
      <c r="CV267" s="145" t="e">
        <f>CL267*Refining!$F$9</f>
        <v>#VALUE!</v>
      </c>
      <c r="CW267" s="145" t="e">
        <f>CM267*Refining!$F$10</f>
        <v>#VALUE!</v>
      </c>
      <c r="CX267" s="145" t="e">
        <f>CN267*Refining!$F$11</f>
        <v>#VALUE!</v>
      </c>
      <c r="CY267" s="145" t="e">
        <f>CO267*Refining!$F$12</f>
        <v>#VALUE!</v>
      </c>
      <c r="CZ267" s="185" t="e">
        <f t="shared" ref="CZ267:DS267" si="1076">IF(CF267 = 0, "", CF267)</f>
        <v>#VALUE!</v>
      </c>
      <c r="DA267" s="189" t="e">
        <f t="shared" si="1076"/>
        <v>#VALUE!</v>
      </c>
      <c r="DB267" s="189" t="e">
        <f t="shared" si="1076"/>
        <v>#VALUE!</v>
      </c>
      <c r="DC267" s="186" t="e">
        <f t="shared" si="1076"/>
        <v>#VALUE!</v>
      </c>
      <c r="DD267" s="186" t="e">
        <f t="shared" si="1076"/>
        <v>#VALUE!</v>
      </c>
      <c r="DE267" s="186" t="e">
        <f t="shared" si="1076"/>
        <v>#VALUE!</v>
      </c>
      <c r="DF267" s="186" t="e">
        <f t="shared" si="1076"/>
        <v>#VALUE!</v>
      </c>
      <c r="DG267" s="186" t="e">
        <f t="shared" si="1076"/>
        <v>#VALUE!</v>
      </c>
      <c r="DH267" s="186" t="e">
        <f t="shared" si="1076"/>
        <v>#VALUE!</v>
      </c>
      <c r="DI267" s="187" t="e">
        <f t="shared" si="1076"/>
        <v>#VALUE!</v>
      </c>
      <c r="DJ267" s="185" t="e">
        <f t="shared" si="1076"/>
        <v>#VALUE!</v>
      </c>
      <c r="DK267" s="189" t="e">
        <f t="shared" si="1076"/>
        <v>#VALUE!</v>
      </c>
      <c r="DL267" s="189" t="e">
        <f t="shared" si="1076"/>
        <v>#VALUE!</v>
      </c>
      <c r="DM267" s="186" t="e">
        <f t="shared" si="1076"/>
        <v>#VALUE!</v>
      </c>
      <c r="DN267" s="211" t="e">
        <f t="shared" si="1076"/>
        <v>#VALUE!</v>
      </c>
      <c r="DO267" s="186" t="e">
        <f t="shared" si="1076"/>
        <v>#VALUE!</v>
      </c>
      <c r="DP267" s="186" t="e">
        <f t="shared" si="1076"/>
        <v>#VALUE!</v>
      </c>
      <c r="DQ267" s="186" t="e">
        <f t="shared" si="1076"/>
        <v>#VALUE!</v>
      </c>
      <c r="DR267" s="186" t="e">
        <f t="shared" si="1076"/>
        <v>#VALUE!</v>
      </c>
      <c r="DS267" s="187" t="e">
        <f t="shared" si="1076"/>
        <v>#VALUE!</v>
      </c>
      <c r="DT267" s="185" t="e">
        <f t="shared" si="11"/>
        <v>#VALUE!</v>
      </c>
      <c r="DU267" s="189" t="e">
        <f t="shared" si="12"/>
        <v>#VALUE!</v>
      </c>
      <c r="DV267" s="133" t="e">
        <f>CZ267*'Ores &amp; Ingots'!$C$3+DA267*'Ores &amp; Ingots'!$C$4+DB267*'Ores &amp; Ingots'!$C$5+DC267*'Ores &amp; Ingots'!$C$6+DD267*'Ores &amp; Ingots'!$C$7+DE267*'Ores &amp; Ingots'!$C$8+DF267*'Ores &amp; Ingots'!$C$9+DG267*'Ores &amp; Ingots'!$C$10+DH267*'Ores &amp; Ingots'!$C$11+DI267*'Ores &amp; Ingots'!$C$12</f>
        <v>#VALUE!</v>
      </c>
      <c r="DW267" s="133" t="e">
        <f>DJ267*'Ores &amp; Ingots'!$B$3+DK267*'Ores &amp; Ingots'!$B$4+DL267*'Ores &amp; Ingots'!$B$5+DM267*'Ores &amp; Ingots'!$B$6+DN267*'Ores &amp; Ingots'!$B$7+DO267*'Ores &amp; Ingots'!$B$8+DP267*'Ores &amp; Ingots'!$B$9+DQ267*'Ores &amp; Ingots'!$B$10+DR267*'Ores &amp; Ingots'!$B$11+DS267*'Ores &amp; Ingots'!$B$12</f>
        <v>#VALUE!</v>
      </c>
      <c r="DX267" s="189" t="e">
        <f>CZ267*Refining!$G$3+DA267*Refining!$G$4+DB267*Refining!$G$5+DC267*Refining!$G$6+DD267*Refining!$G$7+DE267*Refining!$G$8+DF267*Refining!$G$9+DG267*Refining!$G$10+DH267*Refining!$G$11+DI267*Refining!$G$12</f>
        <v>#VALUE!</v>
      </c>
      <c r="DY267" s="189" t="e">
        <f t="shared" si="13"/>
        <v>#VALUE!</v>
      </c>
      <c r="DZ267" s="192" t="e">
        <f t="shared" si="14"/>
        <v>#VALUE!</v>
      </c>
      <c r="EA267" s="185" t="e">
        <f t="shared" si="15"/>
        <v>#VALUE!</v>
      </c>
      <c r="EB267" s="194" t="e">
        <f t="shared" ref="EB267:EC267" si="1077">EA267/60</f>
        <v>#VALUE!</v>
      </c>
      <c r="EC267" s="194" t="e">
        <f t="shared" si="1077"/>
        <v>#VALUE!</v>
      </c>
      <c r="ED267" s="185" t="e">
        <f t="shared" si="17"/>
        <v>#VALUE!</v>
      </c>
      <c r="EE267" s="194" t="e">
        <f t="shared" ref="EE267:EF267" si="1078">ED267/1000</f>
        <v>#VALUE!</v>
      </c>
      <c r="EF267" s="196" t="e">
        <f t="shared" si="1078"/>
        <v>#VALUE!</v>
      </c>
      <c r="EG267" s="130" t="e">
        <f t="shared" si="19"/>
        <v>#VALUE!</v>
      </c>
      <c r="EH267" s="132" t="e">
        <f t="shared" si="20"/>
        <v>#VALUE!</v>
      </c>
      <c r="EI267" s="133" t="s">
        <v>28</v>
      </c>
    </row>
    <row r="268" spans="1:139" ht="12.75" hidden="1" x14ac:dyDescent="0.2">
      <c r="A268" s="864"/>
      <c r="B268" s="135" t="s">
        <v>421</v>
      </c>
      <c r="C268" s="137" t="s">
        <v>155</v>
      </c>
      <c r="D268" s="137">
        <v>1</v>
      </c>
      <c r="E268" s="137">
        <v>1</v>
      </c>
      <c r="F268" s="137">
        <v>1</v>
      </c>
      <c r="G268" s="139">
        <f t="shared" si="0"/>
        <v>0.125</v>
      </c>
      <c r="H268" s="140">
        <v>4</v>
      </c>
      <c r="I268" s="140">
        <v>12</v>
      </c>
      <c r="J268" s="140">
        <f>H268/Main!$D$9</f>
        <v>0.8</v>
      </c>
      <c r="K268" s="140">
        <f>I268/Main!$D$10</f>
        <v>6</v>
      </c>
      <c r="L268" s="140">
        <f t="shared" si="1"/>
        <v>7.5</v>
      </c>
      <c r="M268" s="140">
        <v>0.16</v>
      </c>
      <c r="N268" s="143"/>
      <c r="O268" s="143"/>
      <c r="P268" s="143"/>
      <c r="Q268" s="145"/>
      <c r="R268" s="143"/>
      <c r="S268" s="146"/>
      <c r="T268" s="146"/>
      <c r="U268" s="143"/>
      <c r="V268" s="143"/>
      <c r="W268" s="146"/>
      <c r="X268" s="146"/>
      <c r="Y268" s="143"/>
      <c r="Z268" s="143"/>
      <c r="AA268" s="143"/>
      <c r="AB268" s="143"/>
      <c r="AC268" s="362"/>
      <c r="AD268" s="167">
        <v>4</v>
      </c>
      <c r="AE268" s="133">
        <v>0</v>
      </c>
      <c r="AF268" s="133">
        <v>0</v>
      </c>
      <c r="AG268" s="133">
        <v>0</v>
      </c>
      <c r="AH268" s="133">
        <v>0</v>
      </c>
      <c r="AI268" s="133">
        <v>0</v>
      </c>
      <c r="AJ268" s="133">
        <v>0</v>
      </c>
      <c r="AK268" s="133">
        <v>0</v>
      </c>
      <c r="AL268" s="133">
        <v>0</v>
      </c>
      <c r="AM268" s="133">
        <v>0</v>
      </c>
      <c r="AN268" s="133">
        <v>0</v>
      </c>
      <c r="AO268" s="133">
        <v>1</v>
      </c>
      <c r="AP268" s="133">
        <v>0</v>
      </c>
      <c r="AQ268" s="133">
        <v>0</v>
      </c>
      <c r="AR268" s="133">
        <v>0</v>
      </c>
      <c r="AS268" s="133">
        <v>0</v>
      </c>
      <c r="AT268" s="133">
        <v>0</v>
      </c>
      <c r="AU268" s="133">
        <v>0</v>
      </c>
      <c r="AV268" s="133">
        <v>0</v>
      </c>
      <c r="AW268" s="133">
        <v>0</v>
      </c>
      <c r="AX268" s="133">
        <v>0</v>
      </c>
      <c r="AY268" s="406">
        <f t="shared" ref="AY268:BS268" si="1079">IF(AD268 = 0, "", AD268)</f>
        <v>4</v>
      </c>
      <c r="AZ268" s="137" t="str">
        <f t="shared" si="1079"/>
        <v/>
      </c>
      <c r="BA268" s="137" t="str">
        <f t="shared" si="1079"/>
        <v/>
      </c>
      <c r="BB268" s="137" t="str">
        <f t="shared" si="1079"/>
        <v/>
      </c>
      <c r="BC268" s="137" t="str">
        <f t="shared" si="1079"/>
        <v/>
      </c>
      <c r="BD268" s="137" t="str">
        <f t="shared" si="1079"/>
        <v/>
      </c>
      <c r="BE268" s="137" t="str">
        <f t="shared" si="1079"/>
        <v/>
      </c>
      <c r="BF268" s="137" t="str">
        <f t="shared" si="1079"/>
        <v/>
      </c>
      <c r="BG268" s="137" t="str">
        <f t="shared" si="1079"/>
        <v/>
      </c>
      <c r="BH268" s="137" t="str">
        <f t="shared" si="1079"/>
        <v/>
      </c>
      <c r="BI268" s="137" t="str">
        <f t="shared" si="1079"/>
        <v/>
      </c>
      <c r="BJ268" s="133">
        <f t="shared" si="1079"/>
        <v>1</v>
      </c>
      <c r="BK268" s="137" t="str">
        <f t="shared" si="1079"/>
        <v/>
      </c>
      <c r="BL268" s="137" t="str">
        <f t="shared" si="1079"/>
        <v/>
      </c>
      <c r="BM268" s="137" t="str">
        <f t="shared" si="1079"/>
        <v/>
      </c>
      <c r="BN268" s="137" t="str">
        <f t="shared" si="1079"/>
        <v/>
      </c>
      <c r="BO268" s="137" t="str">
        <f t="shared" si="1079"/>
        <v/>
      </c>
      <c r="BP268" s="137" t="str">
        <f t="shared" si="1079"/>
        <v/>
      </c>
      <c r="BQ268" s="137" t="str">
        <f t="shared" si="1079"/>
        <v/>
      </c>
      <c r="BR268" s="137" t="str">
        <f t="shared" si="1079"/>
        <v/>
      </c>
      <c r="BS268" s="169" t="str">
        <f t="shared" si="1079"/>
        <v/>
      </c>
      <c r="BT268" s="174" t="e">
        <f>$AY268*Assembly!Z$4+$AZ268*Assembly!Z$5+$BA268*Assembly!Z$6+$BB268*Assembly!Z$7+$BC268*Assembly!Z$8+$BD268*Assembly!Z$9+$BE268*Assembly!Z$10+$BF268*Assembly!Z$11+$BG268*Assembly!Z$12+$BH268*Assembly!Z$13+$BI268*Assembly!Z$14+$BJ268*Assembly!Z$15+$BK268*Assembly!Z$16+$BL268*Assembly!Z$17+$BM268*Assembly!Z$18+$BN268*Assembly!Z$19+$BO268*Assembly!Z$20+$BP268*Assembly!Z$21+$BQ268*Assembly!Z$22+$BR268*Assembly!Z$23+$BS268*Assembly!Z$24</f>
        <v>#VALUE!</v>
      </c>
      <c r="BU268" s="133" t="e">
        <f t="shared" si="3"/>
        <v>#VALUE!</v>
      </c>
      <c r="BV268" s="133"/>
      <c r="BW268" s="133" t="e">
        <f>$AY268*Assembly!AD$4+$AZ268*Assembly!AD$5+$BA268*Assembly!AD$6+$BB268*Assembly!AD$7+$BC268*Assembly!AD$8+$BD268*Assembly!AD$9+$BE268*Assembly!AD$10+$BF268*Assembly!AD$11+$BG268*Assembly!AD$12+$BH268*Assembly!AD$13+$BI268*Assembly!AD$14+$BJ268*Assembly!AD$15+$BK268*Assembly!AD$16+$BL268*Assembly!AD$17+$BM268*Assembly!AD$18+$BN268*Assembly!AD$19+$BO268*Assembly!AD$20+$BP268*Assembly!AD$21+$BQ268*Assembly!AD$22+$BR268*Assembly!AD$23+$BS268*Assembly!AD$24</f>
        <v>#VALUE!</v>
      </c>
      <c r="BX268" s="177" t="e">
        <f t="shared" si="4"/>
        <v>#VALUE!</v>
      </c>
      <c r="BY268" s="178" t="e">
        <f t="shared" si="5"/>
        <v>#VALUE!</v>
      </c>
      <c r="BZ268" s="179" t="e">
        <f t="shared" si="6"/>
        <v>#VALUE!</v>
      </c>
      <c r="CA268" s="178" t="e">
        <f t="shared" si="7"/>
        <v>#VALUE!</v>
      </c>
      <c r="CB268" s="133" t="e">
        <f>$AY268*Assembly!Y$4+$AZ268*Assembly!Y$5+$BA268*Assembly!Y$6+$BB268*Assembly!Y$7+$BC268*Assembly!Y$8+$BD268*Assembly!Y$9+$BE268*Assembly!Y$10+$BF268*Assembly!Y$11+$BG268*Assembly!Y$12+$BH268*Assembly!Y$13+$BI268*Assembly!Y$14+$BJ268*Assembly!Y$15+$BK268*Assembly!Y$16+$BL268*Assembly!Y$17+$BM268*Assembly!Y$18+$BN268*Assembly!Y$19+$BO268*Assembly!Y$20+$BP268*Assembly!Y$21+$BQ268*Assembly!Y$22+$BR268*Assembly!Y$23+$BS268*Assembly!Y$24</f>
        <v>#VALUE!</v>
      </c>
      <c r="CC268" s="133" t="e">
        <f t="shared" si="8"/>
        <v>#VALUE!</v>
      </c>
      <c r="CD268" s="130" t="e">
        <f t="shared" si="9"/>
        <v>#VALUE!</v>
      </c>
      <c r="CE268" s="183" t="e">
        <f>$AY268*Assembly!AC$4+$AZ268*Assembly!AC$5+$BA268*Assembly!AC$6+$BB268*Assembly!AC$7+$BC268*Assembly!AC$8+$BD268*Assembly!AC$9+$BE268*Assembly!AC$10+$BF268*Assembly!AC$11+$BG268*Assembly!AC$12+$BH268*Assembly!AC$13+$BI268*Assembly!AC$14+$BJ268*Assembly!AC$15+$BK268*Assembly!AC$16+$BL268*Assembly!AC$17+$BM268*Assembly!AC$18+$BN268*Assembly!AC$19+$BO268*Assembly!AC$20+$BP268*Assembly!AC$21+$BQ268*Assembly!AC$22+$BR268*Assembly!AC$23+$BS268*Assembly!AC$24</f>
        <v>#VALUE!</v>
      </c>
      <c r="CF268" s="145" t="e">
        <f>$AY268*Assembly!M$4+$AZ268*Assembly!M$5+$BA268*Assembly!M$6+$BB268*Assembly!M$7+$BC268*Assembly!M$8+$BD268*Assembly!M$9+$BE268*Assembly!M$10+$BF268*Assembly!M$11+$BG268*Assembly!M$12+$BH268*Assembly!M$13+$BI268*Assembly!M$14+$BJ268*Assembly!M$15+$BK268*Assembly!M$16+$BL268*Assembly!M$17+$BM268*Assembly!M$18+$BN268*Assembly!M$19+$BO268*Assembly!M$20+$BP268*Assembly!M$21+$BQ268*Assembly!M$22+$BR268*Assembly!M$23+$BS268*Assembly!M$24</f>
        <v>#VALUE!</v>
      </c>
      <c r="CG268" s="145" t="e">
        <f>$AY268*Assembly!N$4+$AZ268*Assembly!N$5+$BA268*Assembly!N$6+$BB268*Assembly!N$7+$BC268*Assembly!N$8+$BD268*Assembly!N$9+$BE268*Assembly!N$10+$BF268*Assembly!N$11+$BG268*Assembly!N$12+$BH268*Assembly!N$13+$BI268*Assembly!N$14+$BJ268*Assembly!N$15+$BK268*Assembly!N$16+$BL268*Assembly!N$17+$BM268*Assembly!N$18+$BN268*Assembly!N$19+$BO268*Assembly!N$20+$BP268*Assembly!N$21+$BQ268*Assembly!N$22+$BR268*Assembly!N$23+$BS268*Assembly!N$24</f>
        <v>#VALUE!</v>
      </c>
      <c r="CH268" s="145" t="e">
        <f>$AY268*Assembly!O$4+$AZ268*Assembly!O$5+$BA268*Assembly!O$6+$BB268*Assembly!O$7+$BC268*Assembly!O$8+$BD268*Assembly!O$9+$BE268*Assembly!O$10+$BF268*Assembly!O$11+$BG268*Assembly!O$12+$BH268*Assembly!O$13+$BI268*Assembly!O$14+$BJ268*Assembly!O$15+$BK268*Assembly!O$16+$BL268*Assembly!O$17+$BM268*Assembly!O$18+$BN268*Assembly!O$19+$BO268*Assembly!O$20+$BP268*Assembly!O$21+$BQ268*Assembly!O$22+$BR268*Assembly!O$23+$BS268*Assembly!O$24</f>
        <v>#VALUE!</v>
      </c>
      <c r="CI268" s="140" t="e">
        <f>$AY268*Assembly!P$4+$AZ268*Assembly!P$5+$BA268*Assembly!P$6+$BB268*Assembly!P$7+$BC268*Assembly!P$8+$BD268*Assembly!P$9+$BE268*Assembly!P$10+$BF268*Assembly!P$11+$BG268*Assembly!P$12+$BH268*Assembly!P$13+$BI268*Assembly!P$14+$BJ268*Assembly!P$15+$BK268*Assembly!P$16+$BL268*Assembly!P$17+$BM268*Assembly!P$18+$BN268*Assembly!P$19+$BO268*Assembly!P$20+$BP268*Assembly!P$21+$BQ268*Assembly!P$22+$BR268*Assembly!P$23+$BS268*Assembly!P$24</f>
        <v>#VALUE!</v>
      </c>
      <c r="CJ268" s="140" t="e">
        <f>$AY268*Assembly!Q$4+$AZ268*Assembly!Q$5+$BA268*Assembly!Q$6+$BB268*Assembly!Q$7+$BC268*Assembly!Q$8+$BD268*Assembly!Q$9+$BE268*Assembly!Q$10+$BF268*Assembly!Q$11+$BG268*Assembly!Q$12+$BH268*Assembly!Q$13+$BI268*Assembly!Q$14+$BJ268*Assembly!Q$15+$BK268*Assembly!Q$16+$BL268*Assembly!Q$17+$BM268*Assembly!Q$18+$BN268*Assembly!Q$19+$BO268*Assembly!Q$20+$BP268*Assembly!Q$21+$BQ268*Assembly!Q$22+$BR268*Assembly!Q$23+$BS268*Assembly!Q$24</f>
        <v>#VALUE!</v>
      </c>
      <c r="CK268" s="145" t="e">
        <f>$AY268*Assembly!R$4+$AZ268*Assembly!R$5+$BA268*Assembly!R$6+$BB268*Assembly!R$7+$BC268*Assembly!R$8+$BD268*Assembly!R$9+$BE268*Assembly!R$10+$BF268*Assembly!R$11+$BG268*Assembly!R$12+$BH268*Assembly!R$13+$BI268*Assembly!R$14+$BJ268*Assembly!R$15+$BK268*Assembly!R$16+$BL268*Assembly!R$17+$BM268*Assembly!R$18+$BN268*Assembly!R$19+$BO268*Assembly!R$20+$BP268*Assembly!R$21+$BQ268*Assembly!R$22+$BR268*Assembly!R$23+$BS268*Assembly!R$24</f>
        <v>#VALUE!</v>
      </c>
      <c r="CL268" s="140" t="e">
        <f>$AY268*Assembly!S$4+$AZ268*Assembly!S$5+$BA268*Assembly!S$6+$BB268*Assembly!S$7+$BC268*Assembly!S$8+$BD268*Assembly!S$9+$BE268*Assembly!S$10+$BF268*Assembly!S$11+$BG268*Assembly!S$12+$BH268*Assembly!S$13+$BI268*Assembly!S$14+$BJ268*Assembly!S$15+$BK268*Assembly!S$16+$BL268*Assembly!S$17+$BM268*Assembly!S$18+$BN268*Assembly!S$19+$BO268*Assembly!S$20+$BP268*Assembly!S$21+$BQ268*Assembly!S$22+$BR268*Assembly!S$23+$BS268*Assembly!S$24</f>
        <v>#VALUE!</v>
      </c>
      <c r="CM268" s="140" t="e">
        <f>$AY268*Assembly!T$4+$AZ268*Assembly!T$5+$BA268*Assembly!T$6+$BB268*Assembly!T$7+$BC268*Assembly!T$8+$BD268*Assembly!T$9+$BE268*Assembly!T$10+$BF268*Assembly!T$11+$BG268*Assembly!T$12+$BH268*Assembly!T$13+$BI268*Assembly!T$14+$BJ268*Assembly!T$15+$BK268*Assembly!T$16+$BL268*Assembly!T$17+$BM268*Assembly!T$18+$BN268*Assembly!T$19+$BO268*Assembly!T$20+$BP268*Assembly!T$21+$BQ268*Assembly!T$22+$BR268*Assembly!T$23+$BS268*Assembly!T$24</f>
        <v>#VALUE!</v>
      </c>
      <c r="CN268" s="140" t="e">
        <f>$AY268*Assembly!U$4+$AZ268*Assembly!U$5+$BA268*Assembly!U$6+$BB268*Assembly!U$7+$BC268*Assembly!U$8+$BD268*Assembly!U$9+$BE268*Assembly!U$10+$BF268*Assembly!U$11+$BG268*Assembly!U$12+$BH268*Assembly!U$13+$BI268*Assembly!U$14+$BJ268*Assembly!U$15+$BK268*Assembly!U$16+$BL268*Assembly!U$17+$BM268*Assembly!U$18+$BN268*Assembly!U$19+$BO268*Assembly!U$20+$BP268*Assembly!U$21+$BQ268*Assembly!U$22+$BR268*Assembly!U$23+$BS268*Assembly!U$24</f>
        <v>#VALUE!</v>
      </c>
      <c r="CO268" s="145" t="e">
        <f>$AY268*Assembly!V$4+$AZ268*Assembly!V$5+$BA268*Assembly!V$6+$BB268*Assembly!V$7+$BC268*Assembly!V$8+$BD268*Assembly!V$9+$BE268*Assembly!V$10+$BF268*Assembly!V$11+$BG268*Assembly!V$12+$BH268*Assembly!V$13+$BI268*Assembly!V$14+$BJ268*Assembly!V$15+$BK268*Assembly!V$16+$BL268*Assembly!V$17+$BM268*Assembly!V$18+$BN268*Assembly!V$19+$BO268*Assembly!V$20+$BP268*Assembly!V$21+$BQ268*Assembly!V$22+$BR268*Assembly!V$23+$BS268*Assembly!V$24</f>
        <v>#VALUE!</v>
      </c>
      <c r="CP268" s="145" t="e">
        <f>CF268*Refining!$F$3</f>
        <v>#VALUE!</v>
      </c>
      <c r="CQ268" s="145" t="e">
        <f>CG268*Refining!$F$4</f>
        <v>#VALUE!</v>
      </c>
      <c r="CR268" s="145" t="e">
        <f>CH268*Refining!$F$5</f>
        <v>#VALUE!</v>
      </c>
      <c r="CS268" s="145" t="e">
        <f>CI268*Refining!$F$6</f>
        <v>#VALUE!</v>
      </c>
      <c r="CT268" s="145" t="e">
        <f>CJ268*Refining!$F$7</f>
        <v>#VALUE!</v>
      </c>
      <c r="CU268" s="145" t="e">
        <f>CK268*Refining!$F$8</f>
        <v>#VALUE!</v>
      </c>
      <c r="CV268" s="145" t="e">
        <f>CL268*Refining!$F$9</f>
        <v>#VALUE!</v>
      </c>
      <c r="CW268" s="145" t="e">
        <f>CM268*Refining!$F$10</f>
        <v>#VALUE!</v>
      </c>
      <c r="CX268" s="145" t="e">
        <f>CN268*Refining!$F$11</f>
        <v>#VALUE!</v>
      </c>
      <c r="CY268" s="145" t="e">
        <f>CO268*Refining!$F$12</f>
        <v>#VALUE!</v>
      </c>
      <c r="CZ268" s="185" t="e">
        <f t="shared" ref="CZ268:DS268" si="1080">IF(CF268 = 0, "", CF268)</f>
        <v>#VALUE!</v>
      </c>
      <c r="DA268" s="189" t="e">
        <f t="shared" si="1080"/>
        <v>#VALUE!</v>
      </c>
      <c r="DB268" s="189" t="e">
        <f t="shared" si="1080"/>
        <v>#VALUE!</v>
      </c>
      <c r="DC268" s="186" t="e">
        <f t="shared" si="1080"/>
        <v>#VALUE!</v>
      </c>
      <c r="DD268" s="186" t="e">
        <f t="shared" si="1080"/>
        <v>#VALUE!</v>
      </c>
      <c r="DE268" s="186" t="e">
        <f t="shared" si="1080"/>
        <v>#VALUE!</v>
      </c>
      <c r="DF268" s="186" t="e">
        <f t="shared" si="1080"/>
        <v>#VALUE!</v>
      </c>
      <c r="DG268" s="186" t="e">
        <f t="shared" si="1080"/>
        <v>#VALUE!</v>
      </c>
      <c r="DH268" s="186" t="e">
        <f t="shared" si="1080"/>
        <v>#VALUE!</v>
      </c>
      <c r="DI268" s="187" t="e">
        <f t="shared" si="1080"/>
        <v>#VALUE!</v>
      </c>
      <c r="DJ268" s="185" t="e">
        <f t="shared" si="1080"/>
        <v>#VALUE!</v>
      </c>
      <c r="DK268" s="189" t="e">
        <f t="shared" si="1080"/>
        <v>#VALUE!</v>
      </c>
      <c r="DL268" s="189" t="e">
        <f t="shared" si="1080"/>
        <v>#VALUE!</v>
      </c>
      <c r="DM268" s="186" t="e">
        <f t="shared" si="1080"/>
        <v>#VALUE!</v>
      </c>
      <c r="DN268" s="211" t="e">
        <f t="shared" si="1080"/>
        <v>#VALUE!</v>
      </c>
      <c r="DO268" s="186" t="e">
        <f t="shared" si="1080"/>
        <v>#VALUE!</v>
      </c>
      <c r="DP268" s="186" t="e">
        <f t="shared" si="1080"/>
        <v>#VALUE!</v>
      </c>
      <c r="DQ268" s="186" t="e">
        <f t="shared" si="1080"/>
        <v>#VALUE!</v>
      </c>
      <c r="DR268" s="186" t="e">
        <f t="shared" si="1080"/>
        <v>#VALUE!</v>
      </c>
      <c r="DS268" s="187" t="e">
        <f t="shared" si="1080"/>
        <v>#VALUE!</v>
      </c>
      <c r="DT268" s="185" t="e">
        <f t="shared" si="11"/>
        <v>#VALUE!</v>
      </c>
      <c r="DU268" s="189" t="e">
        <f t="shared" si="12"/>
        <v>#VALUE!</v>
      </c>
      <c r="DV268" s="133" t="e">
        <f>CZ268*'Ores &amp; Ingots'!$C$3+DA268*'Ores &amp; Ingots'!$C$4+DB268*'Ores &amp; Ingots'!$C$5+DC268*'Ores &amp; Ingots'!$C$6+DD268*'Ores &amp; Ingots'!$C$7+DE268*'Ores &amp; Ingots'!$C$8+DF268*'Ores &amp; Ingots'!$C$9+DG268*'Ores &amp; Ingots'!$C$10+DH268*'Ores &amp; Ingots'!$C$11+DI268*'Ores &amp; Ingots'!$C$12</f>
        <v>#VALUE!</v>
      </c>
      <c r="DW268" s="133" t="e">
        <f>DJ268*'Ores &amp; Ingots'!$B$3+DK268*'Ores &amp; Ingots'!$B$4+DL268*'Ores &amp; Ingots'!$B$5+DM268*'Ores &amp; Ingots'!$B$6+DN268*'Ores &amp; Ingots'!$B$7+DO268*'Ores &amp; Ingots'!$B$8+DP268*'Ores &amp; Ingots'!$B$9+DQ268*'Ores &amp; Ingots'!$B$10+DR268*'Ores &amp; Ingots'!$B$11+DS268*'Ores &amp; Ingots'!$B$12</f>
        <v>#VALUE!</v>
      </c>
      <c r="DX268" s="189" t="e">
        <f>CZ268*Refining!$G$3+DA268*Refining!$G$4+DB268*Refining!$G$5+DC268*Refining!$G$6+DD268*Refining!$G$7+DE268*Refining!$G$8+DF268*Refining!$G$9+DG268*Refining!$G$10+DH268*Refining!$G$11+DI268*Refining!$G$12</f>
        <v>#VALUE!</v>
      </c>
      <c r="DY268" s="189" t="e">
        <f t="shared" si="13"/>
        <v>#VALUE!</v>
      </c>
      <c r="DZ268" s="192" t="e">
        <f t="shared" si="14"/>
        <v>#VALUE!</v>
      </c>
      <c r="EA268" s="185" t="e">
        <f t="shared" si="15"/>
        <v>#VALUE!</v>
      </c>
      <c r="EB268" s="194" t="e">
        <f t="shared" ref="EB268:EC268" si="1081">EA268/60</f>
        <v>#VALUE!</v>
      </c>
      <c r="EC268" s="194" t="e">
        <f t="shared" si="1081"/>
        <v>#VALUE!</v>
      </c>
      <c r="ED268" s="185" t="e">
        <f t="shared" si="17"/>
        <v>#VALUE!</v>
      </c>
      <c r="EE268" s="194" t="e">
        <f t="shared" ref="EE268:EF268" si="1082">ED268/1000</f>
        <v>#VALUE!</v>
      </c>
      <c r="EF268" s="196" t="e">
        <f t="shared" si="1082"/>
        <v>#VALUE!</v>
      </c>
      <c r="EG268" s="130" t="e">
        <f t="shared" si="19"/>
        <v>#VALUE!</v>
      </c>
      <c r="EH268" s="132" t="e">
        <f t="shared" si="20"/>
        <v>#VALUE!</v>
      </c>
      <c r="EI268" s="133" t="s">
        <v>28</v>
      </c>
    </row>
    <row r="269" spans="1:139" ht="12.75" hidden="1" x14ac:dyDescent="0.2">
      <c r="A269" s="864"/>
      <c r="B269" s="135" t="s">
        <v>422</v>
      </c>
      <c r="C269" s="137" t="s">
        <v>155</v>
      </c>
      <c r="D269" s="137">
        <v>1</v>
      </c>
      <c r="E269" s="137">
        <v>1</v>
      </c>
      <c r="F269" s="137">
        <v>1</v>
      </c>
      <c r="G269" s="139">
        <f t="shared" si="0"/>
        <v>0.125</v>
      </c>
      <c r="H269" s="140">
        <v>8</v>
      </c>
      <c r="I269" s="140">
        <v>24</v>
      </c>
      <c r="J269" s="140">
        <f>H269/Main!$D$9</f>
        <v>1.6</v>
      </c>
      <c r="K269" s="140">
        <f>I269/Main!$D$10</f>
        <v>12</v>
      </c>
      <c r="L269" s="140">
        <f t="shared" si="1"/>
        <v>7.5</v>
      </c>
      <c r="M269" s="140">
        <v>0.16</v>
      </c>
      <c r="N269" s="143"/>
      <c r="O269" s="143"/>
      <c r="P269" s="143"/>
      <c r="Q269" s="145"/>
      <c r="R269" s="143"/>
      <c r="S269" s="146"/>
      <c r="T269" s="146"/>
      <c r="U269" s="143"/>
      <c r="V269" s="143"/>
      <c r="W269" s="146"/>
      <c r="X269" s="146"/>
      <c r="Y269" s="143"/>
      <c r="Z269" s="143"/>
      <c r="AA269" s="143"/>
      <c r="AB269" s="143"/>
      <c r="AC269" s="362"/>
      <c r="AD269" s="167">
        <v>4</v>
      </c>
      <c r="AE269" s="133">
        <v>0</v>
      </c>
      <c r="AF269" s="133">
        <v>0</v>
      </c>
      <c r="AG269" s="133">
        <v>0</v>
      </c>
      <c r="AH269" s="133">
        <v>0</v>
      </c>
      <c r="AI269" s="133">
        <v>0</v>
      </c>
      <c r="AJ269" s="133">
        <v>0</v>
      </c>
      <c r="AK269" s="133">
        <v>0</v>
      </c>
      <c r="AL269" s="133">
        <v>0</v>
      </c>
      <c r="AM269" s="133">
        <v>0</v>
      </c>
      <c r="AN269" s="133">
        <v>0</v>
      </c>
      <c r="AO269" s="133">
        <v>1</v>
      </c>
      <c r="AP269" s="133">
        <v>0</v>
      </c>
      <c r="AQ269" s="133">
        <v>0</v>
      </c>
      <c r="AR269" s="133">
        <v>0</v>
      </c>
      <c r="AS269" s="133">
        <v>0</v>
      </c>
      <c r="AT269" s="133">
        <v>0</v>
      </c>
      <c r="AU269" s="133">
        <v>0</v>
      </c>
      <c r="AV269" s="133">
        <v>0</v>
      </c>
      <c r="AW269" s="133">
        <v>0</v>
      </c>
      <c r="AX269" s="133">
        <v>0</v>
      </c>
      <c r="AY269" s="406">
        <f t="shared" ref="AY269:BS269" si="1083">IF(AD269 = 0, "", AD269)</f>
        <v>4</v>
      </c>
      <c r="AZ269" s="137" t="str">
        <f t="shared" si="1083"/>
        <v/>
      </c>
      <c r="BA269" s="137" t="str">
        <f t="shared" si="1083"/>
        <v/>
      </c>
      <c r="BB269" s="137" t="str">
        <f t="shared" si="1083"/>
        <v/>
      </c>
      <c r="BC269" s="137" t="str">
        <f t="shared" si="1083"/>
        <v/>
      </c>
      <c r="BD269" s="137" t="str">
        <f t="shared" si="1083"/>
        <v/>
      </c>
      <c r="BE269" s="137" t="str">
        <f t="shared" si="1083"/>
        <v/>
      </c>
      <c r="BF269" s="137" t="str">
        <f t="shared" si="1083"/>
        <v/>
      </c>
      <c r="BG269" s="137" t="str">
        <f t="shared" si="1083"/>
        <v/>
      </c>
      <c r="BH269" s="137" t="str">
        <f t="shared" si="1083"/>
        <v/>
      </c>
      <c r="BI269" s="137" t="str">
        <f t="shared" si="1083"/>
        <v/>
      </c>
      <c r="BJ269" s="133">
        <f t="shared" si="1083"/>
        <v>1</v>
      </c>
      <c r="BK269" s="137" t="str">
        <f t="shared" si="1083"/>
        <v/>
      </c>
      <c r="BL269" s="137" t="str">
        <f t="shared" si="1083"/>
        <v/>
      </c>
      <c r="BM269" s="137" t="str">
        <f t="shared" si="1083"/>
        <v/>
      </c>
      <c r="BN269" s="137" t="str">
        <f t="shared" si="1083"/>
        <v/>
      </c>
      <c r="BO269" s="137" t="str">
        <f t="shared" si="1083"/>
        <v/>
      </c>
      <c r="BP269" s="137" t="str">
        <f t="shared" si="1083"/>
        <v/>
      </c>
      <c r="BQ269" s="137" t="str">
        <f t="shared" si="1083"/>
        <v/>
      </c>
      <c r="BR269" s="137" t="str">
        <f t="shared" si="1083"/>
        <v/>
      </c>
      <c r="BS269" s="169" t="str">
        <f t="shared" si="1083"/>
        <v/>
      </c>
      <c r="BT269" s="174" t="e">
        <f>$AY269*Assembly!Z$4+$AZ269*Assembly!Z$5+$BA269*Assembly!Z$6+$BB269*Assembly!Z$7+$BC269*Assembly!Z$8+$BD269*Assembly!Z$9+$BE269*Assembly!Z$10+$BF269*Assembly!Z$11+$BG269*Assembly!Z$12+$BH269*Assembly!Z$13+$BI269*Assembly!Z$14+$BJ269*Assembly!Z$15+$BK269*Assembly!Z$16+$BL269*Assembly!Z$17+$BM269*Assembly!Z$18+$BN269*Assembly!Z$19+$BO269*Assembly!Z$20+$BP269*Assembly!Z$21+$BQ269*Assembly!Z$22+$BR269*Assembly!Z$23+$BS269*Assembly!Z$24</f>
        <v>#VALUE!</v>
      </c>
      <c r="BU269" s="133" t="e">
        <f t="shared" si="3"/>
        <v>#VALUE!</v>
      </c>
      <c r="BV269" s="133"/>
      <c r="BW269" s="133" t="e">
        <f>$AY269*Assembly!AD$4+$AZ269*Assembly!AD$5+$BA269*Assembly!AD$6+$BB269*Assembly!AD$7+$BC269*Assembly!AD$8+$BD269*Assembly!AD$9+$BE269*Assembly!AD$10+$BF269*Assembly!AD$11+$BG269*Assembly!AD$12+$BH269*Assembly!AD$13+$BI269*Assembly!AD$14+$BJ269*Assembly!AD$15+$BK269*Assembly!AD$16+$BL269*Assembly!AD$17+$BM269*Assembly!AD$18+$BN269*Assembly!AD$19+$BO269*Assembly!AD$20+$BP269*Assembly!AD$21+$BQ269*Assembly!AD$22+$BR269*Assembly!AD$23+$BS269*Assembly!AD$24</f>
        <v>#VALUE!</v>
      </c>
      <c r="BX269" s="177" t="e">
        <f t="shared" si="4"/>
        <v>#VALUE!</v>
      </c>
      <c r="BY269" s="178" t="e">
        <f t="shared" si="5"/>
        <v>#VALUE!</v>
      </c>
      <c r="BZ269" s="179" t="e">
        <f t="shared" si="6"/>
        <v>#VALUE!</v>
      </c>
      <c r="CA269" s="178" t="e">
        <f t="shared" si="7"/>
        <v>#VALUE!</v>
      </c>
      <c r="CB269" s="133" t="e">
        <f>$AY269*Assembly!Y$4+$AZ269*Assembly!Y$5+$BA269*Assembly!Y$6+$BB269*Assembly!Y$7+$BC269*Assembly!Y$8+$BD269*Assembly!Y$9+$BE269*Assembly!Y$10+$BF269*Assembly!Y$11+$BG269*Assembly!Y$12+$BH269*Assembly!Y$13+$BI269*Assembly!Y$14+$BJ269*Assembly!Y$15+$BK269*Assembly!Y$16+$BL269*Assembly!Y$17+$BM269*Assembly!Y$18+$BN269*Assembly!Y$19+$BO269*Assembly!Y$20+$BP269*Assembly!Y$21+$BQ269*Assembly!Y$22+$BR269*Assembly!Y$23+$BS269*Assembly!Y$24</f>
        <v>#VALUE!</v>
      </c>
      <c r="CC269" s="133" t="e">
        <f t="shared" si="8"/>
        <v>#VALUE!</v>
      </c>
      <c r="CD269" s="130" t="e">
        <f t="shared" si="9"/>
        <v>#VALUE!</v>
      </c>
      <c r="CE269" s="183" t="e">
        <f>$AY269*Assembly!AC$4+$AZ269*Assembly!AC$5+$BA269*Assembly!AC$6+$BB269*Assembly!AC$7+$BC269*Assembly!AC$8+$BD269*Assembly!AC$9+$BE269*Assembly!AC$10+$BF269*Assembly!AC$11+$BG269*Assembly!AC$12+$BH269*Assembly!AC$13+$BI269*Assembly!AC$14+$BJ269*Assembly!AC$15+$BK269*Assembly!AC$16+$BL269*Assembly!AC$17+$BM269*Assembly!AC$18+$BN269*Assembly!AC$19+$BO269*Assembly!AC$20+$BP269*Assembly!AC$21+$BQ269*Assembly!AC$22+$BR269*Assembly!AC$23+$BS269*Assembly!AC$24</f>
        <v>#VALUE!</v>
      </c>
      <c r="CF269" s="145" t="e">
        <f>$AY269*Assembly!M$4+$AZ269*Assembly!M$5+$BA269*Assembly!M$6+$BB269*Assembly!M$7+$BC269*Assembly!M$8+$BD269*Assembly!M$9+$BE269*Assembly!M$10+$BF269*Assembly!M$11+$BG269*Assembly!M$12+$BH269*Assembly!M$13+$BI269*Assembly!M$14+$BJ269*Assembly!M$15+$BK269*Assembly!M$16+$BL269*Assembly!M$17+$BM269*Assembly!M$18+$BN269*Assembly!M$19+$BO269*Assembly!M$20+$BP269*Assembly!M$21+$BQ269*Assembly!M$22+$BR269*Assembly!M$23+$BS269*Assembly!M$24</f>
        <v>#VALUE!</v>
      </c>
      <c r="CG269" s="145" t="e">
        <f>$AY269*Assembly!N$4+$AZ269*Assembly!N$5+$BA269*Assembly!N$6+$BB269*Assembly!N$7+$BC269*Assembly!N$8+$BD269*Assembly!N$9+$BE269*Assembly!N$10+$BF269*Assembly!N$11+$BG269*Assembly!N$12+$BH269*Assembly!N$13+$BI269*Assembly!N$14+$BJ269*Assembly!N$15+$BK269*Assembly!N$16+$BL269*Assembly!N$17+$BM269*Assembly!N$18+$BN269*Assembly!N$19+$BO269*Assembly!N$20+$BP269*Assembly!N$21+$BQ269*Assembly!N$22+$BR269*Assembly!N$23+$BS269*Assembly!N$24</f>
        <v>#VALUE!</v>
      </c>
      <c r="CH269" s="145" t="e">
        <f>$AY269*Assembly!O$4+$AZ269*Assembly!O$5+$BA269*Assembly!O$6+$BB269*Assembly!O$7+$BC269*Assembly!O$8+$BD269*Assembly!O$9+$BE269*Assembly!O$10+$BF269*Assembly!O$11+$BG269*Assembly!O$12+$BH269*Assembly!O$13+$BI269*Assembly!O$14+$BJ269*Assembly!O$15+$BK269*Assembly!O$16+$BL269*Assembly!O$17+$BM269*Assembly!O$18+$BN269*Assembly!O$19+$BO269*Assembly!O$20+$BP269*Assembly!O$21+$BQ269*Assembly!O$22+$BR269*Assembly!O$23+$BS269*Assembly!O$24</f>
        <v>#VALUE!</v>
      </c>
      <c r="CI269" s="140" t="e">
        <f>$AY269*Assembly!P$4+$AZ269*Assembly!P$5+$BA269*Assembly!P$6+$BB269*Assembly!P$7+$BC269*Assembly!P$8+$BD269*Assembly!P$9+$BE269*Assembly!P$10+$BF269*Assembly!P$11+$BG269*Assembly!P$12+$BH269*Assembly!P$13+$BI269*Assembly!P$14+$BJ269*Assembly!P$15+$BK269*Assembly!P$16+$BL269*Assembly!P$17+$BM269*Assembly!P$18+$BN269*Assembly!P$19+$BO269*Assembly!P$20+$BP269*Assembly!P$21+$BQ269*Assembly!P$22+$BR269*Assembly!P$23+$BS269*Assembly!P$24</f>
        <v>#VALUE!</v>
      </c>
      <c r="CJ269" s="140" t="e">
        <f>$AY269*Assembly!Q$4+$AZ269*Assembly!Q$5+$BA269*Assembly!Q$6+$BB269*Assembly!Q$7+$BC269*Assembly!Q$8+$BD269*Assembly!Q$9+$BE269*Assembly!Q$10+$BF269*Assembly!Q$11+$BG269*Assembly!Q$12+$BH269*Assembly!Q$13+$BI269*Assembly!Q$14+$BJ269*Assembly!Q$15+$BK269*Assembly!Q$16+$BL269*Assembly!Q$17+$BM269*Assembly!Q$18+$BN269*Assembly!Q$19+$BO269*Assembly!Q$20+$BP269*Assembly!Q$21+$BQ269*Assembly!Q$22+$BR269*Assembly!Q$23+$BS269*Assembly!Q$24</f>
        <v>#VALUE!</v>
      </c>
      <c r="CK269" s="145" t="e">
        <f>$AY269*Assembly!R$4+$AZ269*Assembly!R$5+$BA269*Assembly!R$6+$BB269*Assembly!R$7+$BC269*Assembly!R$8+$BD269*Assembly!R$9+$BE269*Assembly!R$10+$BF269*Assembly!R$11+$BG269*Assembly!R$12+$BH269*Assembly!R$13+$BI269*Assembly!R$14+$BJ269*Assembly!R$15+$BK269*Assembly!R$16+$BL269*Assembly!R$17+$BM269*Assembly!R$18+$BN269*Assembly!R$19+$BO269*Assembly!R$20+$BP269*Assembly!R$21+$BQ269*Assembly!R$22+$BR269*Assembly!R$23+$BS269*Assembly!R$24</f>
        <v>#VALUE!</v>
      </c>
      <c r="CL269" s="140" t="e">
        <f>$AY269*Assembly!S$4+$AZ269*Assembly!S$5+$BA269*Assembly!S$6+$BB269*Assembly!S$7+$BC269*Assembly!S$8+$BD269*Assembly!S$9+$BE269*Assembly!S$10+$BF269*Assembly!S$11+$BG269*Assembly!S$12+$BH269*Assembly!S$13+$BI269*Assembly!S$14+$BJ269*Assembly!S$15+$BK269*Assembly!S$16+$BL269*Assembly!S$17+$BM269*Assembly!S$18+$BN269*Assembly!S$19+$BO269*Assembly!S$20+$BP269*Assembly!S$21+$BQ269*Assembly!S$22+$BR269*Assembly!S$23+$BS269*Assembly!S$24</f>
        <v>#VALUE!</v>
      </c>
      <c r="CM269" s="140" t="e">
        <f>$AY269*Assembly!T$4+$AZ269*Assembly!T$5+$BA269*Assembly!T$6+$BB269*Assembly!T$7+$BC269*Assembly!T$8+$BD269*Assembly!T$9+$BE269*Assembly!T$10+$BF269*Assembly!T$11+$BG269*Assembly!T$12+$BH269*Assembly!T$13+$BI269*Assembly!T$14+$BJ269*Assembly!T$15+$BK269*Assembly!T$16+$BL269*Assembly!T$17+$BM269*Assembly!T$18+$BN269*Assembly!T$19+$BO269*Assembly!T$20+$BP269*Assembly!T$21+$BQ269*Assembly!T$22+$BR269*Assembly!T$23+$BS269*Assembly!T$24</f>
        <v>#VALUE!</v>
      </c>
      <c r="CN269" s="140" t="e">
        <f>$AY269*Assembly!U$4+$AZ269*Assembly!U$5+$BA269*Assembly!U$6+$BB269*Assembly!U$7+$BC269*Assembly!U$8+$BD269*Assembly!U$9+$BE269*Assembly!U$10+$BF269*Assembly!U$11+$BG269*Assembly!U$12+$BH269*Assembly!U$13+$BI269*Assembly!U$14+$BJ269*Assembly!U$15+$BK269*Assembly!U$16+$BL269*Assembly!U$17+$BM269*Assembly!U$18+$BN269*Assembly!U$19+$BO269*Assembly!U$20+$BP269*Assembly!U$21+$BQ269*Assembly!U$22+$BR269*Assembly!U$23+$BS269*Assembly!U$24</f>
        <v>#VALUE!</v>
      </c>
      <c r="CO269" s="145" t="e">
        <f>$AY269*Assembly!V$4+$AZ269*Assembly!V$5+$BA269*Assembly!V$6+$BB269*Assembly!V$7+$BC269*Assembly!V$8+$BD269*Assembly!V$9+$BE269*Assembly!V$10+$BF269*Assembly!V$11+$BG269*Assembly!V$12+$BH269*Assembly!V$13+$BI269*Assembly!V$14+$BJ269*Assembly!V$15+$BK269*Assembly!V$16+$BL269*Assembly!V$17+$BM269*Assembly!V$18+$BN269*Assembly!V$19+$BO269*Assembly!V$20+$BP269*Assembly!V$21+$BQ269*Assembly!V$22+$BR269*Assembly!V$23+$BS269*Assembly!V$24</f>
        <v>#VALUE!</v>
      </c>
      <c r="CP269" s="145" t="e">
        <f>CF269*Refining!$F$3</f>
        <v>#VALUE!</v>
      </c>
      <c r="CQ269" s="145" t="e">
        <f>CG269*Refining!$F$4</f>
        <v>#VALUE!</v>
      </c>
      <c r="CR269" s="145" t="e">
        <f>CH269*Refining!$F$5</f>
        <v>#VALUE!</v>
      </c>
      <c r="CS269" s="145" t="e">
        <f>CI269*Refining!$F$6</f>
        <v>#VALUE!</v>
      </c>
      <c r="CT269" s="145" t="e">
        <f>CJ269*Refining!$F$7</f>
        <v>#VALUE!</v>
      </c>
      <c r="CU269" s="145" t="e">
        <f>CK269*Refining!$F$8</f>
        <v>#VALUE!</v>
      </c>
      <c r="CV269" s="145" t="e">
        <f>CL269*Refining!$F$9</f>
        <v>#VALUE!</v>
      </c>
      <c r="CW269" s="145" t="e">
        <f>CM269*Refining!$F$10</f>
        <v>#VALUE!</v>
      </c>
      <c r="CX269" s="145" t="e">
        <f>CN269*Refining!$F$11</f>
        <v>#VALUE!</v>
      </c>
      <c r="CY269" s="145" t="e">
        <f>CO269*Refining!$F$12</f>
        <v>#VALUE!</v>
      </c>
      <c r="CZ269" s="185" t="e">
        <f t="shared" ref="CZ269:DS269" si="1084">IF(CF269 = 0, "", CF269)</f>
        <v>#VALUE!</v>
      </c>
      <c r="DA269" s="189" t="e">
        <f t="shared" si="1084"/>
        <v>#VALUE!</v>
      </c>
      <c r="DB269" s="189" t="e">
        <f t="shared" si="1084"/>
        <v>#VALUE!</v>
      </c>
      <c r="DC269" s="186" t="e">
        <f t="shared" si="1084"/>
        <v>#VALUE!</v>
      </c>
      <c r="DD269" s="186" t="e">
        <f t="shared" si="1084"/>
        <v>#VALUE!</v>
      </c>
      <c r="DE269" s="186" t="e">
        <f t="shared" si="1084"/>
        <v>#VALUE!</v>
      </c>
      <c r="DF269" s="186" t="e">
        <f t="shared" si="1084"/>
        <v>#VALUE!</v>
      </c>
      <c r="DG269" s="186" t="e">
        <f t="shared" si="1084"/>
        <v>#VALUE!</v>
      </c>
      <c r="DH269" s="186" t="e">
        <f t="shared" si="1084"/>
        <v>#VALUE!</v>
      </c>
      <c r="DI269" s="187" t="e">
        <f t="shared" si="1084"/>
        <v>#VALUE!</v>
      </c>
      <c r="DJ269" s="185" t="e">
        <f t="shared" si="1084"/>
        <v>#VALUE!</v>
      </c>
      <c r="DK269" s="189" t="e">
        <f t="shared" si="1084"/>
        <v>#VALUE!</v>
      </c>
      <c r="DL269" s="189" t="e">
        <f t="shared" si="1084"/>
        <v>#VALUE!</v>
      </c>
      <c r="DM269" s="186" t="e">
        <f t="shared" si="1084"/>
        <v>#VALUE!</v>
      </c>
      <c r="DN269" s="211" t="e">
        <f t="shared" si="1084"/>
        <v>#VALUE!</v>
      </c>
      <c r="DO269" s="186" t="e">
        <f t="shared" si="1084"/>
        <v>#VALUE!</v>
      </c>
      <c r="DP269" s="186" t="e">
        <f t="shared" si="1084"/>
        <v>#VALUE!</v>
      </c>
      <c r="DQ269" s="186" t="e">
        <f t="shared" si="1084"/>
        <v>#VALUE!</v>
      </c>
      <c r="DR269" s="186" t="e">
        <f t="shared" si="1084"/>
        <v>#VALUE!</v>
      </c>
      <c r="DS269" s="187" t="e">
        <f t="shared" si="1084"/>
        <v>#VALUE!</v>
      </c>
      <c r="DT269" s="185" t="e">
        <f t="shared" si="11"/>
        <v>#VALUE!</v>
      </c>
      <c r="DU269" s="189" t="e">
        <f t="shared" si="12"/>
        <v>#VALUE!</v>
      </c>
      <c r="DV269" s="133" t="e">
        <f>CZ269*'Ores &amp; Ingots'!$C$3+DA269*'Ores &amp; Ingots'!$C$4+DB269*'Ores &amp; Ingots'!$C$5+DC269*'Ores &amp; Ingots'!$C$6+DD269*'Ores &amp; Ingots'!$C$7+DE269*'Ores &amp; Ingots'!$C$8+DF269*'Ores &amp; Ingots'!$C$9+DG269*'Ores &amp; Ingots'!$C$10+DH269*'Ores &amp; Ingots'!$C$11+DI269*'Ores &amp; Ingots'!$C$12</f>
        <v>#VALUE!</v>
      </c>
      <c r="DW269" s="133" t="e">
        <f>DJ269*'Ores &amp; Ingots'!$B$3+DK269*'Ores &amp; Ingots'!$B$4+DL269*'Ores &amp; Ingots'!$B$5+DM269*'Ores &amp; Ingots'!$B$6+DN269*'Ores &amp; Ingots'!$B$7+DO269*'Ores &amp; Ingots'!$B$8+DP269*'Ores &amp; Ingots'!$B$9+DQ269*'Ores &amp; Ingots'!$B$10+DR269*'Ores &amp; Ingots'!$B$11+DS269*'Ores &amp; Ingots'!$B$12</f>
        <v>#VALUE!</v>
      </c>
      <c r="DX269" s="189" t="e">
        <f>CZ269*Refining!$G$3+DA269*Refining!$G$4+DB269*Refining!$G$5+DC269*Refining!$G$6+DD269*Refining!$G$7+DE269*Refining!$G$8+DF269*Refining!$G$9+DG269*Refining!$G$10+DH269*Refining!$G$11+DI269*Refining!$G$12</f>
        <v>#VALUE!</v>
      </c>
      <c r="DY269" s="189" t="e">
        <f t="shared" si="13"/>
        <v>#VALUE!</v>
      </c>
      <c r="DZ269" s="192" t="e">
        <f t="shared" si="14"/>
        <v>#VALUE!</v>
      </c>
      <c r="EA269" s="185" t="e">
        <f t="shared" si="15"/>
        <v>#VALUE!</v>
      </c>
      <c r="EB269" s="194" t="e">
        <f t="shared" ref="EB269:EC269" si="1085">EA269/60</f>
        <v>#VALUE!</v>
      </c>
      <c r="EC269" s="194" t="e">
        <f t="shared" si="1085"/>
        <v>#VALUE!</v>
      </c>
      <c r="ED269" s="185" t="e">
        <f t="shared" si="17"/>
        <v>#VALUE!</v>
      </c>
      <c r="EE269" s="194" t="e">
        <f t="shared" ref="EE269:EF269" si="1086">ED269/1000</f>
        <v>#VALUE!</v>
      </c>
      <c r="EF269" s="196" t="e">
        <f t="shared" si="1086"/>
        <v>#VALUE!</v>
      </c>
      <c r="EG269" s="130" t="e">
        <f t="shared" si="19"/>
        <v>#VALUE!</v>
      </c>
      <c r="EH269" s="132" t="e">
        <f t="shared" si="20"/>
        <v>#VALUE!</v>
      </c>
      <c r="EI269" s="133" t="s">
        <v>28</v>
      </c>
    </row>
    <row r="270" spans="1:139" ht="12.75" hidden="1" x14ac:dyDescent="0.2">
      <c r="A270" s="864"/>
      <c r="B270" s="135" t="s">
        <v>423</v>
      </c>
      <c r="C270" s="137" t="s">
        <v>155</v>
      </c>
      <c r="D270" s="137">
        <v>1</v>
      </c>
      <c r="E270" s="137">
        <v>1</v>
      </c>
      <c r="F270" s="137">
        <v>1</v>
      </c>
      <c r="G270" s="139">
        <f t="shared" si="0"/>
        <v>0.125</v>
      </c>
      <c r="H270" s="140">
        <v>4</v>
      </c>
      <c r="I270" s="140">
        <v>12</v>
      </c>
      <c r="J270" s="140">
        <f>H270/Main!$D$9</f>
        <v>0.8</v>
      </c>
      <c r="K270" s="140">
        <f>I270/Main!$D$10</f>
        <v>6</v>
      </c>
      <c r="L270" s="140">
        <f t="shared" si="1"/>
        <v>7.5</v>
      </c>
      <c r="M270" s="140">
        <v>0.16</v>
      </c>
      <c r="N270" s="143"/>
      <c r="O270" s="143"/>
      <c r="P270" s="143"/>
      <c r="Q270" s="145"/>
      <c r="R270" s="143"/>
      <c r="S270" s="146"/>
      <c r="T270" s="146"/>
      <c r="U270" s="143"/>
      <c r="V270" s="143"/>
      <c r="W270" s="146"/>
      <c r="X270" s="146"/>
      <c r="Y270" s="143"/>
      <c r="Z270" s="143"/>
      <c r="AA270" s="143"/>
      <c r="AB270" s="143"/>
      <c r="AC270" s="362"/>
      <c r="AD270" s="167">
        <v>3</v>
      </c>
      <c r="AE270" s="133">
        <v>0</v>
      </c>
      <c r="AF270" s="133">
        <v>0</v>
      </c>
      <c r="AG270" s="133">
        <v>0</v>
      </c>
      <c r="AH270" s="133">
        <v>0</v>
      </c>
      <c r="AI270" s="133">
        <v>0</v>
      </c>
      <c r="AJ270" s="133">
        <v>0</v>
      </c>
      <c r="AK270" s="133">
        <v>0</v>
      </c>
      <c r="AL270" s="133">
        <v>0</v>
      </c>
      <c r="AM270" s="133">
        <v>0</v>
      </c>
      <c r="AN270" s="133">
        <v>0</v>
      </c>
      <c r="AO270" s="133">
        <v>1</v>
      </c>
      <c r="AP270" s="133">
        <v>0</v>
      </c>
      <c r="AQ270" s="133">
        <v>0</v>
      </c>
      <c r="AR270" s="133">
        <v>0</v>
      </c>
      <c r="AS270" s="133">
        <v>0</v>
      </c>
      <c r="AT270" s="133">
        <v>0</v>
      </c>
      <c r="AU270" s="133">
        <v>0</v>
      </c>
      <c r="AV270" s="133">
        <v>0</v>
      </c>
      <c r="AW270" s="133">
        <v>0</v>
      </c>
      <c r="AX270" s="133">
        <v>0</v>
      </c>
      <c r="AY270" s="406">
        <f t="shared" ref="AY270:BS270" si="1087">IF(AD270 = 0, "", AD270)</f>
        <v>3</v>
      </c>
      <c r="AZ270" s="137" t="str">
        <f t="shared" si="1087"/>
        <v/>
      </c>
      <c r="BA270" s="137" t="str">
        <f t="shared" si="1087"/>
        <v/>
      </c>
      <c r="BB270" s="137" t="str">
        <f t="shared" si="1087"/>
        <v/>
      </c>
      <c r="BC270" s="137" t="str">
        <f t="shared" si="1087"/>
        <v/>
      </c>
      <c r="BD270" s="137" t="str">
        <f t="shared" si="1087"/>
        <v/>
      </c>
      <c r="BE270" s="137" t="str">
        <f t="shared" si="1087"/>
        <v/>
      </c>
      <c r="BF270" s="137" t="str">
        <f t="shared" si="1087"/>
        <v/>
      </c>
      <c r="BG270" s="137" t="str">
        <f t="shared" si="1087"/>
        <v/>
      </c>
      <c r="BH270" s="137" t="str">
        <f t="shared" si="1087"/>
        <v/>
      </c>
      <c r="BI270" s="137" t="str">
        <f t="shared" si="1087"/>
        <v/>
      </c>
      <c r="BJ270" s="133">
        <f t="shared" si="1087"/>
        <v>1</v>
      </c>
      <c r="BK270" s="137" t="str">
        <f t="shared" si="1087"/>
        <v/>
      </c>
      <c r="BL270" s="137" t="str">
        <f t="shared" si="1087"/>
        <v/>
      </c>
      <c r="BM270" s="137" t="str">
        <f t="shared" si="1087"/>
        <v/>
      </c>
      <c r="BN270" s="137" t="str">
        <f t="shared" si="1087"/>
        <v/>
      </c>
      <c r="BO270" s="137" t="str">
        <f t="shared" si="1087"/>
        <v/>
      </c>
      <c r="BP270" s="137" t="str">
        <f t="shared" si="1087"/>
        <v/>
      </c>
      <c r="BQ270" s="137" t="str">
        <f t="shared" si="1087"/>
        <v/>
      </c>
      <c r="BR270" s="137" t="str">
        <f t="shared" si="1087"/>
        <v/>
      </c>
      <c r="BS270" s="169" t="str">
        <f t="shared" si="1087"/>
        <v/>
      </c>
      <c r="BT270" s="174" t="e">
        <f>$AY270*Assembly!Z$4+$AZ270*Assembly!Z$5+$BA270*Assembly!Z$6+$BB270*Assembly!Z$7+$BC270*Assembly!Z$8+$BD270*Assembly!Z$9+$BE270*Assembly!Z$10+$BF270*Assembly!Z$11+$BG270*Assembly!Z$12+$BH270*Assembly!Z$13+$BI270*Assembly!Z$14+$BJ270*Assembly!Z$15+$BK270*Assembly!Z$16+$BL270*Assembly!Z$17+$BM270*Assembly!Z$18+$BN270*Assembly!Z$19+$BO270*Assembly!Z$20+$BP270*Assembly!Z$21+$BQ270*Assembly!Z$22+$BR270*Assembly!Z$23+$BS270*Assembly!Z$24</f>
        <v>#VALUE!</v>
      </c>
      <c r="BU270" s="133" t="e">
        <f t="shared" si="3"/>
        <v>#VALUE!</v>
      </c>
      <c r="BV270" s="133"/>
      <c r="BW270" s="133" t="e">
        <f>$AY270*Assembly!AD$4+$AZ270*Assembly!AD$5+$BA270*Assembly!AD$6+$BB270*Assembly!AD$7+$BC270*Assembly!AD$8+$BD270*Assembly!AD$9+$BE270*Assembly!AD$10+$BF270*Assembly!AD$11+$BG270*Assembly!AD$12+$BH270*Assembly!AD$13+$BI270*Assembly!AD$14+$BJ270*Assembly!AD$15+$BK270*Assembly!AD$16+$BL270*Assembly!AD$17+$BM270*Assembly!AD$18+$BN270*Assembly!AD$19+$BO270*Assembly!AD$20+$BP270*Assembly!AD$21+$BQ270*Assembly!AD$22+$BR270*Assembly!AD$23+$BS270*Assembly!AD$24</f>
        <v>#VALUE!</v>
      </c>
      <c r="BX270" s="177" t="e">
        <f t="shared" si="4"/>
        <v>#VALUE!</v>
      </c>
      <c r="BY270" s="178" t="e">
        <f t="shared" si="5"/>
        <v>#VALUE!</v>
      </c>
      <c r="BZ270" s="179" t="e">
        <f t="shared" si="6"/>
        <v>#VALUE!</v>
      </c>
      <c r="CA270" s="178" t="e">
        <f t="shared" si="7"/>
        <v>#VALUE!</v>
      </c>
      <c r="CB270" s="133" t="e">
        <f>$AY270*Assembly!Y$4+$AZ270*Assembly!Y$5+$BA270*Assembly!Y$6+$BB270*Assembly!Y$7+$BC270*Assembly!Y$8+$BD270*Assembly!Y$9+$BE270*Assembly!Y$10+$BF270*Assembly!Y$11+$BG270*Assembly!Y$12+$BH270*Assembly!Y$13+$BI270*Assembly!Y$14+$BJ270*Assembly!Y$15+$BK270*Assembly!Y$16+$BL270*Assembly!Y$17+$BM270*Assembly!Y$18+$BN270*Assembly!Y$19+$BO270*Assembly!Y$20+$BP270*Assembly!Y$21+$BQ270*Assembly!Y$22+$BR270*Assembly!Y$23+$BS270*Assembly!Y$24</f>
        <v>#VALUE!</v>
      </c>
      <c r="CC270" s="133" t="e">
        <f t="shared" si="8"/>
        <v>#VALUE!</v>
      </c>
      <c r="CD270" s="130" t="e">
        <f t="shared" si="9"/>
        <v>#VALUE!</v>
      </c>
      <c r="CE270" s="183" t="e">
        <f>$AY270*Assembly!AC$4+$AZ270*Assembly!AC$5+$BA270*Assembly!AC$6+$BB270*Assembly!AC$7+$BC270*Assembly!AC$8+$BD270*Assembly!AC$9+$BE270*Assembly!AC$10+$BF270*Assembly!AC$11+$BG270*Assembly!AC$12+$BH270*Assembly!AC$13+$BI270*Assembly!AC$14+$BJ270*Assembly!AC$15+$BK270*Assembly!AC$16+$BL270*Assembly!AC$17+$BM270*Assembly!AC$18+$BN270*Assembly!AC$19+$BO270*Assembly!AC$20+$BP270*Assembly!AC$21+$BQ270*Assembly!AC$22+$BR270*Assembly!AC$23+$BS270*Assembly!AC$24</f>
        <v>#VALUE!</v>
      </c>
      <c r="CF270" s="145" t="e">
        <f>$AY270*Assembly!M$4+$AZ270*Assembly!M$5+$BA270*Assembly!M$6+$BB270*Assembly!M$7+$BC270*Assembly!M$8+$BD270*Assembly!M$9+$BE270*Assembly!M$10+$BF270*Assembly!M$11+$BG270*Assembly!M$12+$BH270*Assembly!M$13+$BI270*Assembly!M$14+$BJ270*Assembly!M$15+$BK270*Assembly!M$16+$BL270*Assembly!M$17+$BM270*Assembly!M$18+$BN270*Assembly!M$19+$BO270*Assembly!M$20+$BP270*Assembly!M$21+$BQ270*Assembly!M$22+$BR270*Assembly!M$23+$BS270*Assembly!M$24</f>
        <v>#VALUE!</v>
      </c>
      <c r="CG270" s="145" t="e">
        <f>$AY270*Assembly!N$4+$AZ270*Assembly!N$5+$BA270*Assembly!N$6+$BB270*Assembly!N$7+$BC270*Assembly!N$8+$BD270*Assembly!N$9+$BE270*Assembly!N$10+$BF270*Assembly!N$11+$BG270*Assembly!N$12+$BH270*Assembly!N$13+$BI270*Assembly!N$14+$BJ270*Assembly!N$15+$BK270*Assembly!N$16+$BL270*Assembly!N$17+$BM270*Assembly!N$18+$BN270*Assembly!N$19+$BO270*Assembly!N$20+$BP270*Assembly!N$21+$BQ270*Assembly!N$22+$BR270*Assembly!N$23+$BS270*Assembly!N$24</f>
        <v>#VALUE!</v>
      </c>
      <c r="CH270" s="145" t="e">
        <f>$AY270*Assembly!O$4+$AZ270*Assembly!O$5+$BA270*Assembly!O$6+$BB270*Assembly!O$7+$BC270*Assembly!O$8+$BD270*Assembly!O$9+$BE270*Assembly!O$10+$BF270*Assembly!O$11+$BG270*Assembly!O$12+$BH270*Assembly!O$13+$BI270*Assembly!O$14+$BJ270*Assembly!O$15+$BK270*Assembly!O$16+$BL270*Assembly!O$17+$BM270*Assembly!O$18+$BN270*Assembly!O$19+$BO270*Assembly!O$20+$BP270*Assembly!O$21+$BQ270*Assembly!O$22+$BR270*Assembly!O$23+$BS270*Assembly!O$24</f>
        <v>#VALUE!</v>
      </c>
      <c r="CI270" s="140" t="e">
        <f>$AY270*Assembly!P$4+$AZ270*Assembly!P$5+$BA270*Assembly!P$6+$BB270*Assembly!P$7+$BC270*Assembly!P$8+$BD270*Assembly!P$9+$BE270*Assembly!P$10+$BF270*Assembly!P$11+$BG270*Assembly!P$12+$BH270*Assembly!P$13+$BI270*Assembly!P$14+$BJ270*Assembly!P$15+$BK270*Assembly!P$16+$BL270*Assembly!P$17+$BM270*Assembly!P$18+$BN270*Assembly!P$19+$BO270*Assembly!P$20+$BP270*Assembly!P$21+$BQ270*Assembly!P$22+$BR270*Assembly!P$23+$BS270*Assembly!P$24</f>
        <v>#VALUE!</v>
      </c>
      <c r="CJ270" s="140" t="e">
        <f>$AY270*Assembly!Q$4+$AZ270*Assembly!Q$5+$BA270*Assembly!Q$6+$BB270*Assembly!Q$7+$BC270*Assembly!Q$8+$BD270*Assembly!Q$9+$BE270*Assembly!Q$10+$BF270*Assembly!Q$11+$BG270*Assembly!Q$12+$BH270*Assembly!Q$13+$BI270*Assembly!Q$14+$BJ270*Assembly!Q$15+$BK270*Assembly!Q$16+$BL270*Assembly!Q$17+$BM270*Assembly!Q$18+$BN270*Assembly!Q$19+$BO270*Assembly!Q$20+$BP270*Assembly!Q$21+$BQ270*Assembly!Q$22+$BR270*Assembly!Q$23+$BS270*Assembly!Q$24</f>
        <v>#VALUE!</v>
      </c>
      <c r="CK270" s="145" t="e">
        <f>$AY270*Assembly!R$4+$AZ270*Assembly!R$5+$BA270*Assembly!R$6+$BB270*Assembly!R$7+$BC270*Assembly!R$8+$BD270*Assembly!R$9+$BE270*Assembly!R$10+$BF270*Assembly!R$11+$BG270*Assembly!R$12+$BH270*Assembly!R$13+$BI270*Assembly!R$14+$BJ270*Assembly!R$15+$BK270*Assembly!R$16+$BL270*Assembly!R$17+$BM270*Assembly!R$18+$BN270*Assembly!R$19+$BO270*Assembly!R$20+$BP270*Assembly!R$21+$BQ270*Assembly!R$22+$BR270*Assembly!R$23+$BS270*Assembly!R$24</f>
        <v>#VALUE!</v>
      </c>
      <c r="CL270" s="140" t="e">
        <f>$AY270*Assembly!S$4+$AZ270*Assembly!S$5+$BA270*Assembly!S$6+$BB270*Assembly!S$7+$BC270*Assembly!S$8+$BD270*Assembly!S$9+$BE270*Assembly!S$10+$BF270*Assembly!S$11+$BG270*Assembly!S$12+$BH270*Assembly!S$13+$BI270*Assembly!S$14+$BJ270*Assembly!S$15+$BK270*Assembly!S$16+$BL270*Assembly!S$17+$BM270*Assembly!S$18+$BN270*Assembly!S$19+$BO270*Assembly!S$20+$BP270*Assembly!S$21+$BQ270*Assembly!S$22+$BR270*Assembly!S$23+$BS270*Assembly!S$24</f>
        <v>#VALUE!</v>
      </c>
      <c r="CM270" s="140" t="e">
        <f>$AY270*Assembly!T$4+$AZ270*Assembly!T$5+$BA270*Assembly!T$6+$BB270*Assembly!T$7+$BC270*Assembly!T$8+$BD270*Assembly!T$9+$BE270*Assembly!T$10+$BF270*Assembly!T$11+$BG270*Assembly!T$12+$BH270*Assembly!T$13+$BI270*Assembly!T$14+$BJ270*Assembly!T$15+$BK270*Assembly!T$16+$BL270*Assembly!T$17+$BM270*Assembly!T$18+$BN270*Assembly!T$19+$BO270*Assembly!T$20+$BP270*Assembly!T$21+$BQ270*Assembly!T$22+$BR270*Assembly!T$23+$BS270*Assembly!T$24</f>
        <v>#VALUE!</v>
      </c>
      <c r="CN270" s="140" t="e">
        <f>$AY270*Assembly!U$4+$AZ270*Assembly!U$5+$BA270*Assembly!U$6+$BB270*Assembly!U$7+$BC270*Assembly!U$8+$BD270*Assembly!U$9+$BE270*Assembly!U$10+$BF270*Assembly!U$11+$BG270*Assembly!U$12+$BH270*Assembly!U$13+$BI270*Assembly!U$14+$BJ270*Assembly!U$15+$BK270*Assembly!U$16+$BL270*Assembly!U$17+$BM270*Assembly!U$18+$BN270*Assembly!U$19+$BO270*Assembly!U$20+$BP270*Assembly!U$21+$BQ270*Assembly!U$22+$BR270*Assembly!U$23+$BS270*Assembly!U$24</f>
        <v>#VALUE!</v>
      </c>
      <c r="CO270" s="145" t="e">
        <f>$AY270*Assembly!V$4+$AZ270*Assembly!V$5+$BA270*Assembly!V$6+$BB270*Assembly!V$7+$BC270*Assembly!V$8+$BD270*Assembly!V$9+$BE270*Assembly!V$10+$BF270*Assembly!V$11+$BG270*Assembly!V$12+$BH270*Assembly!V$13+$BI270*Assembly!V$14+$BJ270*Assembly!V$15+$BK270*Assembly!V$16+$BL270*Assembly!V$17+$BM270*Assembly!V$18+$BN270*Assembly!V$19+$BO270*Assembly!V$20+$BP270*Assembly!V$21+$BQ270*Assembly!V$22+$BR270*Assembly!V$23+$BS270*Assembly!V$24</f>
        <v>#VALUE!</v>
      </c>
      <c r="CP270" s="145" t="e">
        <f>CF270*Refining!$F$3</f>
        <v>#VALUE!</v>
      </c>
      <c r="CQ270" s="145" t="e">
        <f>CG270*Refining!$F$4</f>
        <v>#VALUE!</v>
      </c>
      <c r="CR270" s="145" t="e">
        <f>CH270*Refining!$F$5</f>
        <v>#VALUE!</v>
      </c>
      <c r="CS270" s="145" t="e">
        <f>CI270*Refining!$F$6</f>
        <v>#VALUE!</v>
      </c>
      <c r="CT270" s="145" t="e">
        <f>CJ270*Refining!$F$7</f>
        <v>#VALUE!</v>
      </c>
      <c r="CU270" s="145" t="e">
        <f>CK270*Refining!$F$8</f>
        <v>#VALUE!</v>
      </c>
      <c r="CV270" s="145" t="e">
        <f>CL270*Refining!$F$9</f>
        <v>#VALUE!</v>
      </c>
      <c r="CW270" s="145" t="e">
        <f>CM270*Refining!$F$10</f>
        <v>#VALUE!</v>
      </c>
      <c r="CX270" s="145" t="e">
        <f>CN270*Refining!$F$11</f>
        <v>#VALUE!</v>
      </c>
      <c r="CY270" s="145" t="e">
        <f>CO270*Refining!$F$12</f>
        <v>#VALUE!</v>
      </c>
      <c r="CZ270" s="185" t="e">
        <f t="shared" ref="CZ270:DS270" si="1088">IF(CF270 = 0, "", CF270)</f>
        <v>#VALUE!</v>
      </c>
      <c r="DA270" s="189" t="e">
        <f t="shared" si="1088"/>
        <v>#VALUE!</v>
      </c>
      <c r="DB270" s="189" t="e">
        <f t="shared" si="1088"/>
        <v>#VALUE!</v>
      </c>
      <c r="DC270" s="186" t="e">
        <f t="shared" si="1088"/>
        <v>#VALUE!</v>
      </c>
      <c r="DD270" s="186" t="e">
        <f t="shared" si="1088"/>
        <v>#VALUE!</v>
      </c>
      <c r="DE270" s="186" t="e">
        <f t="shared" si="1088"/>
        <v>#VALUE!</v>
      </c>
      <c r="DF270" s="186" t="e">
        <f t="shared" si="1088"/>
        <v>#VALUE!</v>
      </c>
      <c r="DG270" s="186" t="e">
        <f t="shared" si="1088"/>
        <v>#VALUE!</v>
      </c>
      <c r="DH270" s="186" t="e">
        <f t="shared" si="1088"/>
        <v>#VALUE!</v>
      </c>
      <c r="DI270" s="187" t="e">
        <f t="shared" si="1088"/>
        <v>#VALUE!</v>
      </c>
      <c r="DJ270" s="185" t="e">
        <f t="shared" si="1088"/>
        <v>#VALUE!</v>
      </c>
      <c r="DK270" s="189" t="e">
        <f t="shared" si="1088"/>
        <v>#VALUE!</v>
      </c>
      <c r="DL270" s="189" t="e">
        <f t="shared" si="1088"/>
        <v>#VALUE!</v>
      </c>
      <c r="DM270" s="186" t="e">
        <f t="shared" si="1088"/>
        <v>#VALUE!</v>
      </c>
      <c r="DN270" s="211" t="e">
        <f t="shared" si="1088"/>
        <v>#VALUE!</v>
      </c>
      <c r="DO270" s="186" t="e">
        <f t="shared" si="1088"/>
        <v>#VALUE!</v>
      </c>
      <c r="DP270" s="186" t="e">
        <f t="shared" si="1088"/>
        <v>#VALUE!</v>
      </c>
      <c r="DQ270" s="186" t="e">
        <f t="shared" si="1088"/>
        <v>#VALUE!</v>
      </c>
      <c r="DR270" s="186" t="e">
        <f t="shared" si="1088"/>
        <v>#VALUE!</v>
      </c>
      <c r="DS270" s="187" t="e">
        <f t="shared" si="1088"/>
        <v>#VALUE!</v>
      </c>
      <c r="DT270" s="185" t="e">
        <f t="shared" si="11"/>
        <v>#VALUE!</v>
      </c>
      <c r="DU270" s="189" t="e">
        <f t="shared" si="12"/>
        <v>#VALUE!</v>
      </c>
      <c r="DV270" s="133" t="e">
        <f>CZ270*'Ores &amp; Ingots'!$C$3+DA270*'Ores &amp; Ingots'!$C$4+DB270*'Ores &amp; Ingots'!$C$5+DC270*'Ores &amp; Ingots'!$C$6+DD270*'Ores &amp; Ingots'!$C$7+DE270*'Ores &amp; Ingots'!$C$8+DF270*'Ores &amp; Ingots'!$C$9+DG270*'Ores &amp; Ingots'!$C$10+DH270*'Ores &amp; Ingots'!$C$11+DI270*'Ores &amp; Ingots'!$C$12</f>
        <v>#VALUE!</v>
      </c>
      <c r="DW270" s="133" t="e">
        <f>DJ270*'Ores &amp; Ingots'!$B$3+DK270*'Ores &amp; Ingots'!$B$4+DL270*'Ores &amp; Ingots'!$B$5+DM270*'Ores &amp; Ingots'!$B$6+DN270*'Ores &amp; Ingots'!$B$7+DO270*'Ores &amp; Ingots'!$B$8+DP270*'Ores &amp; Ingots'!$B$9+DQ270*'Ores &amp; Ingots'!$B$10+DR270*'Ores &amp; Ingots'!$B$11+DS270*'Ores &amp; Ingots'!$B$12</f>
        <v>#VALUE!</v>
      </c>
      <c r="DX270" s="189" t="e">
        <f>CZ270*Refining!$G$3+DA270*Refining!$G$4+DB270*Refining!$G$5+DC270*Refining!$G$6+DD270*Refining!$G$7+DE270*Refining!$G$8+DF270*Refining!$G$9+DG270*Refining!$G$10+DH270*Refining!$G$11+DI270*Refining!$G$12</f>
        <v>#VALUE!</v>
      </c>
      <c r="DY270" s="189" t="e">
        <f t="shared" si="13"/>
        <v>#VALUE!</v>
      </c>
      <c r="DZ270" s="192" t="e">
        <f t="shared" si="14"/>
        <v>#VALUE!</v>
      </c>
      <c r="EA270" s="185" t="e">
        <f t="shared" si="15"/>
        <v>#VALUE!</v>
      </c>
      <c r="EB270" s="194" t="e">
        <f t="shared" ref="EB270:EC270" si="1089">EA270/60</f>
        <v>#VALUE!</v>
      </c>
      <c r="EC270" s="194" t="e">
        <f t="shared" si="1089"/>
        <v>#VALUE!</v>
      </c>
      <c r="ED270" s="185" t="e">
        <f t="shared" si="17"/>
        <v>#VALUE!</v>
      </c>
      <c r="EE270" s="194" t="e">
        <f t="shared" ref="EE270:EF270" si="1090">ED270/1000</f>
        <v>#VALUE!</v>
      </c>
      <c r="EF270" s="196" t="e">
        <f t="shared" si="1090"/>
        <v>#VALUE!</v>
      </c>
      <c r="EG270" s="130" t="e">
        <f t="shared" si="19"/>
        <v>#VALUE!</v>
      </c>
      <c r="EH270" s="132" t="e">
        <f t="shared" si="20"/>
        <v>#VALUE!</v>
      </c>
      <c r="EI270" s="133" t="s">
        <v>28</v>
      </c>
    </row>
    <row r="271" spans="1:139" ht="12.75" hidden="1" x14ac:dyDescent="0.2">
      <c r="A271" s="864"/>
      <c r="B271" s="365" t="s">
        <v>424</v>
      </c>
      <c r="C271" s="137" t="s">
        <v>155</v>
      </c>
      <c r="D271" s="137">
        <v>1</v>
      </c>
      <c r="E271" s="137">
        <v>1</v>
      </c>
      <c r="F271" s="137">
        <v>1</v>
      </c>
      <c r="G271" s="139">
        <f t="shared" si="0"/>
        <v>0.125</v>
      </c>
      <c r="H271" s="140">
        <v>5</v>
      </c>
      <c r="I271" s="140">
        <v>12.5</v>
      </c>
      <c r="J271" s="140">
        <f>H271/Main!$D$9</f>
        <v>1</v>
      </c>
      <c r="K271" s="140">
        <f>I271/Main!$D$10</f>
        <v>6.25</v>
      </c>
      <c r="L271" s="140">
        <f t="shared" si="1"/>
        <v>6.25</v>
      </c>
      <c r="M271" s="140">
        <v>1</v>
      </c>
      <c r="N271" s="143"/>
      <c r="O271" s="143"/>
      <c r="P271" s="143"/>
      <c r="Q271" s="145"/>
      <c r="R271" s="143"/>
      <c r="S271" s="146"/>
      <c r="T271" s="146"/>
      <c r="U271" s="143"/>
      <c r="V271" s="143"/>
      <c r="W271" s="146"/>
      <c r="X271" s="146"/>
      <c r="Y271" s="143"/>
      <c r="Z271" s="143"/>
      <c r="AA271" s="143"/>
      <c r="AB271" s="143"/>
      <c r="AC271" s="362"/>
      <c r="AD271" s="167">
        <v>3</v>
      </c>
      <c r="AE271" s="133">
        <v>0</v>
      </c>
      <c r="AF271" s="133">
        <v>0</v>
      </c>
      <c r="AG271" s="133">
        <v>0</v>
      </c>
      <c r="AH271" s="133">
        <v>0</v>
      </c>
      <c r="AI271" s="133">
        <v>0</v>
      </c>
      <c r="AJ271" s="133">
        <v>0</v>
      </c>
      <c r="AK271" s="133">
        <v>0</v>
      </c>
      <c r="AL271" s="133">
        <v>0</v>
      </c>
      <c r="AM271" s="133">
        <v>0</v>
      </c>
      <c r="AN271" s="133">
        <v>0</v>
      </c>
      <c r="AO271" s="133">
        <v>1</v>
      </c>
      <c r="AP271" s="133">
        <v>0</v>
      </c>
      <c r="AQ271" s="133">
        <v>0</v>
      </c>
      <c r="AR271" s="133">
        <v>0</v>
      </c>
      <c r="AS271" s="133">
        <v>0</v>
      </c>
      <c r="AT271" s="133">
        <v>0</v>
      </c>
      <c r="AU271" s="133">
        <v>0</v>
      </c>
      <c r="AV271" s="133">
        <v>0</v>
      </c>
      <c r="AW271" s="133">
        <v>0</v>
      </c>
      <c r="AX271" s="133">
        <v>0</v>
      </c>
      <c r="AY271" s="406">
        <f t="shared" ref="AY271:BS271" si="1091">IF(AD271 = 0, "", AD271)</f>
        <v>3</v>
      </c>
      <c r="AZ271" s="137" t="str">
        <f t="shared" si="1091"/>
        <v/>
      </c>
      <c r="BA271" s="137" t="str">
        <f t="shared" si="1091"/>
        <v/>
      </c>
      <c r="BB271" s="137" t="str">
        <f t="shared" si="1091"/>
        <v/>
      </c>
      <c r="BC271" s="137" t="str">
        <f t="shared" si="1091"/>
        <v/>
      </c>
      <c r="BD271" s="137" t="str">
        <f t="shared" si="1091"/>
        <v/>
      </c>
      <c r="BE271" s="137" t="str">
        <f t="shared" si="1091"/>
        <v/>
      </c>
      <c r="BF271" s="137" t="str">
        <f t="shared" si="1091"/>
        <v/>
      </c>
      <c r="BG271" s="137" t="str">
        <f t="shared" si="1091"/>
        <v/>
      </c>
      <c r="BH271" s="137" t="str">
        <f t="shared" si="1091"/>
        <v/>
      </c>
      <c r="BI271" s="137" t="str">
        <f t="shared" si="1091"/>
        <v/>
      </c>
      <c r="BJ271" s="133">
        <f t="shared" si="1091"/>
        <v>1</v>
      </c>
      <c r="BK271" s="137" t="str">
        <f t="shared" si="1091"/>
        <v/>
      </c>
      <c r="BL271" s="137" t="str">
        <f t="shared" si="1091"/>
        <v/>
      </c>
      <c r="BM271" s="137" t="str">
        <f t="shared" si="1091"/>
        <v/>
      </c>
      <c r="BN271" s="137" t="str">
        <f t="shared" si="1091"/>
        <v/>
      </c>
      <c r="BO271" s="137" t="str">
        <f t="shared" si="1091"/>
        <v/>
      </c>
      <c r="BP271" s="137" t="str">
        <f t="shared" si="1091"/>
        <v/>
      </c>
      <c r="BQ271" s="137" t="str">
        <f t="shared" si="1091"/>
        <v/>
      </c>
      <c r="BR271" s="137" t="str">
        <f t="shared" si="1091"/>
        <v/>
      </c>
      <c r="BS271" s="169" t="str">
        <f t="shared" si="1091"/>
        <v/>
      </c>
      <c r="BT271" s="174" t="e">
        <f>$AY271*Assembly!Z$4+$AZ271*Assembly!Z$5+$BA271*Assembly!Z$6+$BB271*Assembly!Z$7+$BC271*Assembly!Z$8+$BD271*Assembly!Z$9+$BE271*Assembly!Z$10+$BF271*Assembly!Z$11+$BG271*Assembly!Z$12+$BH271*Assembly!Z$13+$BI271*Assembly!Z$14+$BJ271*Assembly!Z$15+$BK271*Assembly!Z$16+$BL271*Assembly!Z$17+$BM271*Assembly!Z$18+$BN271*Assembly!Z$19+$BO271*Assembly!Z$20+$BP271*Assembly!Z$21+$BQ271*Assembly!Z$22+$BR271*Assembly!Z$23+$BS271*Assembly!Z$24</f>
        <v>#VALUE!</v>
      </c>
      <c r="BU271" s="133" t="e">
        <f t="shared" si="3"/>
        <v>#VALUE!</v>
      </c>
      <c r="BV271" s="133"/>
      <c r="BW271" s="133" t="e">
        <f>$AY271*Assembly!AD$4+$AZ271*Assembly!AD$5+$BA271*Assembly!AD$6+$BB271*Assembly!AD$7+$BC271*Assembly!AD$8+$BD271*Assembly!AD$9+$BE271*Assembly!AD$10+$BF271*Assembly!AD$11+$BG271*Assembly!AD$12+$BH271*Assembly!AD$13+$BI271*Assembly!AD$14+$BJ271*Assembly!AD$15+$BK271*Assembly!AD$16+$BL271*Assembly!AD$17+$BM271*Assembly!AD$18+$BN271*Assembly!AD$19+$BO271*Assembly!AD$20+$BP271*Assembly!AD$21+$BQ271*Assembly!AD$22+$BR271*Assembly!AD$23+$BS271*Assembly!AD$24</f>
        <v>#VALUE!</v>
      </c>
      <c r="BX271" s="177" t="e">
        <f t="shared" si="4"/>
        <v>#VALUE!</v>
      </c>
      <c r="BY271" s="178" t="e">
        <f t="shared" si="5"/>
        <v>#VALUE!</v>
      </c>
      <c r="BZ271" s="179" t="e">
        <f t="shared" si="6"/>
        <v>#VALUE!</v>
      </c>
      <c r="CA271" s="178" t="e">
        <f t="shared" si="7"/>
        <v>#VALUE!</v>
      </c>
      <c r="CB271" s="133" t="e">
        <f>$AY271*Assembly!Y$4+$AZ271*Assembly!Y$5+$BA271*Assembly!Y$6+$BB271*Assembly!Y$7+$BC271*Assembly!Y$8+$BD271*Assembly!Y$9+$BE271*Assembly!Y$10+$BF271*Assembly!Y$11+$BG271*Assembly!Y$12+$BH271*Assembly!Y$13+$BI271*Assembly!Y$14+$BJ271*Assembly!Y$15+$BK271*Assembly!Y$16+$BL271*Assembly!Y$17+$BM271*Assembly!Y$18+$BN271*Assembly!Y$19+$BO271*Assembly!Y$20+$BP271*Assembly!Y$21+$BQ271*Assembly!Y$22+$BR271*Assembly!Y$23+$BS271*Assembly!Y$24</f>
        <v>#VALUE!</v>
      </c>
      <c r="CC271" s="133" t="e">
        <f t="shared" si="8"/>
        <v>#VALUE!</v>
      </c>
      <c r="CD271" s="130" t="e">
        <f t="shared" si="9"/>
        <v>#VALUE!</v>
      </c>
      <c r="CE271" s="183" t="e">
        <f>$AY271*Assembly!AC$4+$AZ271*Assembly!AC$5+$BA271*Assembly!AC$6+$BB271*Assembly!AC$7+$BC271*Assembly!AC$8+$BD271*Assembly!AC$9+$BE271*Assembly!AC$10+$BF271*Assembly!AC$11+$BG271*Assembly!AC$12+$BH271*Assembly!AC$13+$BI271*Assembly!AC$14+$BJ271*Assembly!AC$15+$BK271*Assembly!AC$16+$BL271*Assembly!AC$17+$BM271*Assembly!AC$18+$BN271*Assembly!AC$19+$BO271*Assembly!AC$20+$BP271*Assembly!AC$21+$BQ271*Assembly!AC$22+$BR271*Assembly!AC$23+$BS271*Assembly!AC$24</f>
        <v>#VALUE!</v>
      </c>
      <c r="CF271" s="145" t="e">
        <f>$AY271*Assembly!M$4+$AZ271*Assembly!M$5+$BA271*Assembly!M$6+$BB271*Assembly!M$7+$BC271*Assembly!M$8+$BD271*Assembly!M$9+$BE271*Assembly!M$10+$BF271*Assembly!M$11+$BG271*Assembly!M$12+$BH271*Assembly!M$13+$BI271*Assembly!M$14+$BJ271*Assembly!M$15+$BK271*Assembly!M$16+$BL271*Assembly!M$17+$BM271*Assembly!M$18+$BN271*Assembly!M$19+$BO271*Assembly!M$20+$BP271*Assembly!M$21+$BQ271*Assembly!M$22+$BR271*Assembly!M$23+$BS271*Assembly!M$24</f>
        <v>#VALUE!</v>
      </c>
      <c r="CG271" s="145" t="e">
        <f>$AY271*Assembly!N$4+$AZ271*Assembly!N$5+$BA271*Assembly!N$6+$BB271*Assembly!N$7+$BC271*Assembly!N$8+$BD271*Assembly!N$9+$BE271*Assembly!N$10+$BF271*Assembly!N$11+$BG271*Assembly!N$12+$BH271*Assembly!N$13+$BI271*Assembly!N$14+$BJ271*Assembly!N$15+$BK271*Assembly!N$16+$BL271*Assembly!N$17+$BM271*Assembly!N$18+$BN271*Assembly!N$19+$BO271*Assembly!N$20+$BP271*Assembly!N$21+$BQ271*Assembly!N$22+$BR271*Assembly!N$23+$BS271*Assembly!N$24</f>
        <v>#VALUE!</v>
      </c>
      <c r="CH271" s="145" t="e">
        <f>$AY271*Assembly!O$4+$AZ271*Assembly!O$5+$BA271*Assembly!O$6+$BB271*Assembly!O$7+$BC271*Assembly!O$8+$BD271*Assembly!O$9+$BE271*Assembly!O$10+$BF271*Assembly!O$11+$BG271*Assembly!O$12+$BH271*Assembly!O$13+$BI271*Assembly!O$14+$BJ271*Assembly!O$15+$BK271*Assembly!O$16+$BL271*Assembly!O$17+$BM271*Assembly!O$18+$BN271*Assembly!O$19+$BO271*Assembly!O$20+$BP271*Assembly!O$21+$BQ271*Assembly!O$22+$BR271*Assembly!O$23+$BS271*Assembly!O$24</f>
        <v>#VALUE!</v>
      </c>
      <c r="CI271" s="140" t="e">
        <f>$AY271*Assembly!P$4+$AZ271*Assembly!P$5+$BA271*Assembly!P$6+$BB271*Assembly!P$7+$BC271*Assembly!P$8+$BD271*Assembly!P$9+$BE271*Assembly!P$10+$BF271*Assembly!P$11+$BG271*Assembly!P$12+$BH271*Assembly!P$13+$BI271*Assembly!P$14+$BJ271*Assembly!P$15+$BK271*Assembly!P$16+$BL271*Assembly!P$17+$BM271*Assembly!P$18+$BN271*Assembly!P$19+$BO271*Assembly!P$20+$BP271*Assembly!P$21+$BQ271*Assembly!P$22+$BR271*Assembly!P$23+$BS271*Assembly!P$24</f>
        <v>#VALUE!</v>
      </c>
      <c r="CJ271" s="140" t="e">
        <f>$AY271*Assembly!Q$4+$AZ271*Assembly!Q$5+$BA271*Assembly!Q$6+$BB271*Assembly!Q$7+$BC271*Assembly!Q$8+$BD271*Assembly!Q$9+$BE271*Assembly!Q$10+$BF271*Assembly!Q$11+$BG271*Assembly!Q$12+$BH271*Assembly!Q$13+$BI271*Assembly!Q$14+$BJ271*Assembly!Q$15+$BK271*Assembly!Q$16+$BL271*Assembly!Q$17+$BM271*Assembly!Q$18+$BN271*Assembly!Q$19+$BO271*Assembly!Q$20+$BP271*Assembly!Q$21+$BQ271*Assembly!Q$22+$BR271*Assembly!Q$23+$BS271*Assembly!Q$24</f>
        <v>#VALUE!</v>
      </c>
      <c r="CK271" s="145" t="e">
        <f>$AY271*Assembly!R$4+$AZ271*Assembly!R$5+$BA271*Assembly!R$6+$BB271*Assembly!R$7+$BC271*Assembly!R$8+$BD271*Assembly!R$9+$BE271*Assembly!R$10+$BF271*Assembly!R$11+$BG271*Assembly!R$12+$BH271*Assembly!R$13+$BI271*Assembly!R$14+$BJ271*Assembly!R$15+$BK271*Assembly!R$16+$BL271*Assembly!R$17+$BM271*Assembly!R$18+$BN271*Assembly!R$19+$BO271*Assembly!R$20+$BP271*Assembly!R$21+$BQ271*Assembly!R$22+$BR271*Assembly!R$23+$BS271*Assembly!R$24</f>
        <v>#VALUE!</v>
      </c>
      <c r="CL271" s="140" t="e">
        <f>$AY271*Assembly!S$4+$AZ271*Assembly!S$5+$BA271*Assembly!S$6+$BB271*Assembly!S$7+$BC271*Assembly!S$8+$BD271*Assembly!S$9+$BE271*Assembly!S$10+$BF271*Assembly!S$11+$BG271*Assembly!S$12+$BH271*Assembly!S$13+$BI271*Assembly!S$14+$BJ271*Assembly!S$15+$BK271*Assembly!S$16+$BL271*Assembly!S$17+$BM271*Assembly!S$18+$BN271*Assembly!S$19+$BO271*Assembly!S$20+$BP271*Assembly!S$21+$BQ271*Assembly!S$22+$BR271*Assembly!S$23+$BS271*Assembly!S$24</f>
        <v>#VALUE!</v>
      </c>
      <c r="CM271" s="140" t="e">
        <f>$AY271*Assembly!T$4+$AZ271*Assembly!T$5+$BA271*Assembly!T$6+$BB271*Assembly!T$7+$BC271*Assembly!T$8+$BD271*Assembly!T$9+$BE271*Assembly!T$10+$BF271*Assembly!T$11+$BG271*Assembly!T$12+$BH271*Assembly!T$13+$BI271*Assembly!T$14+$BJ271*Assembly!T$15+$BK271*Assembly!T$16+$BL271*Assembly!T$17+$BM271*Assembly!T$18+$BN271*Assembly!T$19+$BO271*Assembly!T$20+$BP271*Assembly!T$21+$BQ271*Assembly!T$22+$BR271*Assembly!T$23+$BS271*Assembly!T$24</f>
        <v>#VALUE!</v>
      </c>
      <c r="CN271" s="140" t="e">
        <f>$AY271*Assembly!U$4+$AZ271*Assembly!U$5+$BA271*Assembly!U$6+$BB271*Assembly!U$7+$BC271*Assembly!U$8+$BD271*Assembly!U$9+$BE271*Assembly!U$10+$BF271*Assembly!U$11+$BG271*Assembly!U$12+$BH271*Assembly!U$13+$BI271*Assembly!U$14+$BJ271*Assembly!U$15+$BK271*Assembly!U$16+$BL271*Assembly!U$17+$BM271*Assembly!U$18+$BN271*Assembly!U$19+$BO271*Assembly!U$20+$BP271*Assembly!U$21+$BQ271*Assembly!U$22+$BR271*Assembly!U$23+$BS271*Assembly!U$24</f>
        <v>#VALUE!</v>
      </c>
      <c r="CO271" s="145" t="e">
        <f>$AY271*Assembly!V$4+$AZ271*Assembly!V$5+$BA271*Assembly!V$6+$BB271*Assembly!V$7+$BC271*Assembly!V$8+$BD271*Assembly!V$9+$BE271*Assembly!V$10+$BF271*Assembly!V$11+$BG271*Assembly!V$12+$BH271*Assembly!V$13+$BI271*Assembly!V$14+$BJ271*Assembly!V$15+$BK271*Assembly!V$16+$BL271*Assembly!V$17+$BM271*Assembly!V$18+$BN271*Assembly!V$19+$BO271*Assembly!V$20+$BP271*Assembly!V$21+$BQ271*Assembly!V$22+$BR271*Assembly!V$23+$BS271*Assembly!V$24</f>
        <v>#VALUE!</v>
      </c>
      <c r="CP271" s="145" t="e">
        <f>CF271*Refining!$F$3</f>
        <v>#VALUE!</v>
      </c>
      <c r="CQ271" s="145" t="e">
        <f>CG271*Refining!$F$4</f>
        <v>#VALUE!</v>
      </c>
      <c r="CR271" s="145" t="e">
        <f>CH271*Refining!$F$5</f>
        <v>#VALUE!</v>
      </c>
      <c r="CS271" s="145" t="e">
        <f>CI271*Refining!$F$6</f>
        <v>#VALUE!</v>
      </c>
      <c r="CT271" s="145" t="e">
        <f>CJ271*Refining!$F$7</f>
        <v>#VALUE!</v>
      </c>
      <c r="CU271" s="145" t="e">
        <f>CK271*Refining!$F$8</f>
        <v>#VALUE!</v>
      </c>
      <c r="CV271" s="145" t="e">
        <f>CL271*Refining!$F$9</f>
        <v>#VALUE!</v>
      </c>
      <c r="CW271" s="145" t="e">
        <f>CM271*Refining!$F$10</f>
        <v>#VALUE!</v>
      </c>
      <c r="CX271" s="145" t="e">
        <f>CN271*Refining!$F$11</f>
        <v>#VALUE!</v>
      </c>
      <c r="CY271" s="145" t="e">
        <f>CO271*Refining!$F$12</f>
        <v>#VALUE!</v>
      </c>
      <c r="CZ271" s="185" t="e">
        <f t="shared" ref="CZ271:DS271" si="1092">IF(CF271 = 0, "", CF271)</f>
        <v>#VALUE!</v>
      </c>
      <c r="DA271" s="189" t="e">
        <f t="shared" si="1092"/>
        <v>#VALUE!</v>
      </c>
      <c r="DB271" s="189" t="e">
        <f t="shared" si="1092"/>
        <v>#VALUE!</v>
      </c>
      <c r="DC271" s="186" t="e">
        <f t="shared" si="1092"/>
        <v>#VALUE!</v>
      </c>
      <c r="DD271" s="186" t="e">
        <f t="shared" si="1092"/>
        <v>#VALUE!</v>
      </c>
      <c r="DE271" s="186" t="e">
        <f t="shared" si="1092"/>
        <v>#VALUE!</v>
      </c>
      <c r="DF271" s="186" t="e">
        <f t="shared" si="1092"/>
        <v>#VALUE!</v>
      </c>
      <c r="DG271" s="186" t="e">
        <f t="shared" si="1092"/>
        <v>#VALUE!</v>
      </c>
      <c r="DH271" s="186" t="e">
        <f t="shared" si="1092"/>
        <v>#VALUE!</v>
      </c>
      <c r="DI271" s="187" t="e">
        <f t="shared" si="1092"/>
        <v>#VALUE!</v>
      </c>
      <c r="DJ271" s="185" t="e">
        <f t="shared" si="1092"/>
        <v>#VALUE!</v>
      </c>
      <c r="DK271" s="189" t="e">
        <f t="shared" si="1092"/>
        <v>#VALUE!</v>
      </c>
      <c r="DL271" s="189" t="e">
        <f t="shared" si="1092"/>
        <v>#VALUE!</v>
      </c>
      <c r="DM271" s="186" t="e">
        <f t="shared" si="1092"/>
        <v>#VALUE!</v>
      </c>
      <c r="DN271" s="211" t="e">
        <f t="shared" si="1092"/>
        <v>#VALUE!</v>
      </c>
      <c r="DO271" s="186" t="e">
        <f t="shared" si="1092"/>
        <v>#VALUE!</v>
      </c>
      <c r="DP271" s="186" t="e">
        <f t="shared" si="1092"/>
        <v>#VALUE!</v>
      </c>
      <c r="DQ271" s="186" t="e">
        <f t="shared" si="1092"/>
        <v>#VALUE!</v>
      </c>
      <c r="DR271" s="186" t="e">
        <f t="shared" si="1092"/>
        <v>#VALUE!</v>
      </c>
      <c r="DS271" s="187" t="e">
        <f t="shared" si="1092"/>
        <v>#VALUE!</v>
      </c>
      <c r="DT271" s="185" t="e">
        <f t="shared" si="11"/>
        <v>#VALUE!</v>
      </c>
      <c r="DU271" s="189" t="e">
        <f t="shared" si="12"/>
        <v>#VALUE!</v>
      </c>
      <c r="DV271" s="133" t="e">
        <f>CZ271*'Ores &amp; Ingots'!$C$3+DA271*'Ores &amp; Ingots'!$C$4+DB271*'Ores &amp; Ingots'!$C$5+DC271*'Ores &amp; Ingots'!$C$6+DD271*'Ores &amp; Ingots'!$C$7+DE271*'Ores &amp; Ingots'!$C$8+DF271*'Ores &amp; Ingots'!$C$9+DG271*'Ores &amp; Ingots'!$C$10+DH271*'Ores &amp; Ingots'!$C$11+DI271*'Ores &amp; Ingots'!$C$12</f>
        <v>#VALUE!</v>
      </c>
      <c r="DW271" s="133" t="e">
        <f>DJ271*'Ores &amp; Ingots'!$B$3+DK271*'Ores &amp; Ingots'!$B$4+DL271*'Ores &amp; Ingots'!$B$5+DM271*'Ores &amp; Ingots'!$B$6+DN271*'Ores &amp; Ingots'!$B$7+DO271*'Ores &amp; Ingots'!$B$8+DP271*'Ores &amp; Ingots'!$B$9+DQ271*'Ores &amp; Ingots'!$B$10+DR271*'Ores &amp; Ingots'!$B$11+DS271*'Ores &amp; Ingots'!$B$12</f>
        <v>#VALUE!</v>
      </c>
      <c r="DX271" s="189" t="e">
        <f>CZ271*Refining!$G$3+DA271*Refining!$G$4+DB271*Refining!$G$5+DC271*Refining!$G$6+DD271*Refining!$G$7+DE271*Refining!$G$8+DF271*Refining!$G$9+DG271*Refining!$G$10+DH271*Refining!$G$11+DI271*Refining!$G$12</f>
        <v>#VALUE!</v>
      </c>
      <c r="DY271" s="189" t="e">
        <f t="shared" si="13"/>
        <v>#VALUE!</v>
      </c>
      <c r="DZ271" s="192" t="e">
        <f t="shared" si="14"/>
        <v>#VALUE!</v>
      </c>
      <c r="EA271" s="185" t="e">
        <f t="shared" si="15"/>
        <v>#VALUE!</v>
      </c>
      <c r="EB271" s="194" t="e">
        <f t="shared" ref="EB271:EC271" si="1093">EA271/60</f>
        <v>#VALUE!</v>
      </c>
      <c r="EC271" s="194" t="e">
        <f t="shared" si="1093"/>
        <v>#VALUE!</v>
      </c>
      <c r="ED271" s="185" t="e">
        <f t="shared" si="17"/>
        <v>#VALUE!</v>
      </c>
      <c r="EE271" s="194" t="e">
        <f t="shared" ref="EE271:EF271" si="1094">ED271/1000</f>
        <v>#VALUE!</v>
      </c>
      <c r="EF271" s="196" t="e">
        <f t="shared" si="1094"/>
        <v>#VALUE!</v>
      </c>
      <c r="EG271" s="130" t="e">
        <f t="shared" si="19"/>
        <v>#VALUE!</v>
      </c>
      <c r="EH271" s="132" t="e">
        <f t="shared" si="20"/>
        <v>#VALUE!</v>
      </c>
      <c r="EI271" s="133" t="s">
        <v>28</v>
      </c>
    </row>
    <row r="272" spans="1:139" ht="12.75" hidden="1" x14ac:dyDescent="0.2">
      <c r="A272" s="864"/>
      <c r="B272" s="365" t="s">
        <v>425</v>
      </c>
      <c r="C272" s="137" t="s">
        <v>155</v>
      </c>
      <c r="D272" s="137">
        <v>1</v>
      </c>
      <c r="E272" s="137">
        <v>1</v>
      </c>
      <c r="F272" s="137">
        <v>1</v>
      </c>
      <c r="G272" s="139">
        <f t="shared" si="0"/>
        <v>0.125</v>
      </c>
      <c r="H272" s="140">
        <v>3</v>
      </c>
      <c r="I272" s="140">
        <v>7.5</v>
      </c>
      <c r="J272" s="140">
        <f>H272/Main!$D$9</f>
        <v>0.6</v>
      </c>
      <c r="K272" s="140">
        <f>I272/Main!$D$10</f>
        <v>3.75</v>
      </c>
      <c r="L272" s="140">
        <f t="shared" si="1"/>
        <v>6.25</v>
      </c>
      <c r="M272" s="140">
        <v>1</v>
      </c>
      <c r="N272" s="143"/>
      <c r="O272" s="143"/>
      <c r="P272" s="143"/>
      <c r="Q272" s="145"/>
      <c r="R272" s="143"/>
      <c r="S272" s="146"/>
      <c r="T272" s="146"/>
      <c r="U272" s="143"/>
      <c r="V272" s="143"/>
      <c r="W272" s="146"/>
      <c r="X272" s="146"/>
      <c r="Y272" s="143"/>
      <c r="Z272" s="143"/>
      <c r="AA272" s="143"/>
      <c r="AB272" s="143"/>
      <c r="AC272" s="362"/>
      <c r="AD272" s="167">
        <v>2</v>
      </c>
      <c r="AE272" s="133">
        <v>0</v>
      </c>
      <c r="AF272" s="133">
        <v>0</v>
      </c>
      <c r="AG272" s="133">
        <v>0</v>
      </c>
      <c r="AH272" s="133">
        <v>0</v>
      </c>
      <c r="AI272" s="133">
        <v>0</v>
      </c>
      <c r="AJ272" s="133">
        <v>0</v>
      </c>
      <c r="AK272" s="133">
        <v>0</v>
      </c>
      <c r="AL272" s="133">
        <v>0</v>
      </c>
      <c r="AM272" s="133">
        <v>0</v>
      </c>
      <c r="AN272" s="133">
        <v>0</v>
      </c>
      <c r="AO272" s="133">
        <v>1</v>
      </c>
      <c r="AP272" s="133">
        <v>0</v>
      </c>
      <c r="AQ272" s="133">
        <v>0</v>
      </c>
      <c r="AR272" s="133">
        <v>0</v>
      </c>
      <c r="AS272" s="133">
        <v>0</v>
      </c>
      <c r="AT272" s="133">
        <v>0</v>
      </c>
      <c r="AU272" s="133">
        <v>0</v>
      </c>
      <c r="AV272" s="133">
        <v>0</v>
      </c>
      <c r="AW272" s="133">
        <v>0</v>
      </c>
      <c r="AX272" s="133">
        <v>0</v>
      </c>
      <c r="AY272" s="406">
        <f t="shared" ref="AY272:BS272" si="1095">IF(AD272 = 0, "", AD272)</f>
        <v>2</v>
      </c>
      <c r="AZ272" s="137" t="str">
        <f t="shared" si="1095"/>
        <v/>
      </c>
      <c r="BA272" s="137" t="str">
        <f t="shared" si="1095"/>
        <v/>
      </c>
      <c r="BB272" s="137" t="str">
        <f t="shared" si="1095"/>
        <v/>
      </c>
      <c r="BC272" s="137" t="str">
        <f t="shared" si="1095"/>
        <v/>
      </c>
      <c r="BD272" s="137" t="str">
        <f t="shared" si="1095"/>
        <v/>
      </c>
      <c r="BE272" s="137" t="str">
        <f t="shared" si="1095"/>
        <v/>
      </c>
      <c r="BF272" s="137" t="str">
        <f t="shared" si="1095"/>
        <v/>
      </c>
      <c r="BG272" s="137" t="str">
        <f t="shared" si="1095"/>
        <v/>
      </c>
      <c r="BH272" s="137" t="str">
        <f t="shared" si="1095"/>
        <v/>
      </c>
      <c r="BI272" s="137" t="str">
        <f t="shared" si="1095"/>
        <v/>
      </c>
      <c r="BJ272" s="133">
        <f t="shared" si="1095"/>
        <v>1</v>
      </c>
      <c r="BK272" s="137" t="str">
        <f t="shared" si="1095"/>
        <v/>
      </c>
      <c r="BL272" s="137" t="str">
        <f t="shared" si="1095"/>
        <v/>
      </c>
      <c r="BM272" s="137" t="str">
        <f t="shared" si="1095"/>
        <v/>
      </c>
      <c r="BN272" s="137" t="str">
        <f t="shared" si="1095"/>
        <v/>
      </c>
      <c r="BO272" s="137" t="str">
        <f t="shared" si="1095"/>
        <v/>
      </c>
      <c r="BP272" s="137" t="str">
        <f t="shared" si="1095"/>
        <v/>
      </c>
      <c r="BQ272" s="137" t="str">
        <f t="shared" si="1095"/>
        <v/>
      </c>
      <c r="BR272" s="137" t="str">
        <f t="shared" si="1095"/>
        <v/>
      </c>
      <c r="BS272" s="169" t="str">
        <f t="shared" si="1095"/>
        <v/>
      </c>
      <c r="BT272" s="174" t="e">
        <f>$AY272*Assembly!Z$4+$AZ272*Assembly!Z$5+$BA272*Assembly!Z$6+$BB272*Assembly!Z$7+$BC272*Assembly!Z$8+$BD272*Assembly!Z$9+$BE272*Assembly!Z$10+$BF272*Assembly!Z$11+$BG272*Assembly!Z$12+$BH272*Assembly!Z$13+$BI272*Assembly!Z$14+$BJ272*Assembly!Z$15+$BK272*Assembly!Z$16+$BL272*Assembly!Z$17+$BM272*Assembly!Z$18+$BN272*Assembly!Z$19+$BO272*Assembly!Z$20+$BP272*Assembly!Z$21+$BQ272*Assembly!Z$22+$BR272*Assembly!Z$23+$BS272*Assembly!Z$24</f>
        <v>#VALUE!</v>
      </c>
      <c r="BU272" s="133" t="e">
        <f t="shared" si="3"/>
        <v>#VALUE!</v>
      </c>
      <c r="BV272" s="133"/>
      <c r="BW272" s="133" t="e">
        <f>$AY272*Assembly!AD$4+$AZ272*Assembly!AD$5+$BA272*Assembly!AD$6+$BB272*Assembly!AD$7+$BC272*Assembly!AD$8+$BD272*Assembly!AD$9+$BE272*Assembly!AD$10+$BF272*Assembly!AD$11+$BG272*Assembly!AD$12+$BH272*Assembly!AD$13+$BI272*Assembly!AD$14+$BJ272*Assembly!AD$15+$BK272*Assembly!AD$16+$BL272*Assembly!AD$17+$BM272*Assembly!AD$18+$BN272*Assembly!AD$19+$BO272*Assembly!AD$20+$BP272*Assembly!AD$21+$BQ272*Assembly!AD$22+$BR272*Assembly!AD$23+$BS272*Assembly!AD$24</f>
        <v>#VALUE!</v>
      </c>
      <c r="BX272" s="177" t="e">
        <f t="shared" si="4"/>
        <v>#VALUE!</v>
      </c>
      <c r="BY272" s="178" t="e">
        <f t="shared" si="5"/>
        <v>#VALUE!</v>
      </c>
      <c r="BZ272" s="179" t="e">
        <f t="shared" si="6"/>
        <v>#VALUE!</v>
      </c>
      <c r="CA272" s="178" t="e">
        <f t="shared" si="7"/>
        <v>#VALUE!</v>
      </c>
      <c r="CB272" s="133" t="e">
        <f>$AY272*Assembly!Y$4+$AZ272*Assembly!Y$5+$BA272*Assembly!Y$6+$BB272*Assembly!Y$7+$BC272*Assembly!Y$8+$BD272*Assembly!Y$9+$BE272*Assembly!Y$10+$BF272*Assembly!Y$11+$BG272*Assembly!Y$12+$BH272*Assembly!Y$13+$BI272*Assembly!Y$14+$BJ272*Assembly!Y$15+$BK272*Assembly!Y$16+$BL272*Assembly!Y$17+$BM272*Assembly!Y$18+$BN272*Assembly!Y$19+$BO272*Assembly!Y$20+$BP272*Assembly!Y$21+$BQ272*Assembly!Y$22+$BR272*Assembly!Y$23+$BS272*Assembly!Y$24</f>
        <v>#VALUE!</v>
      </c>
      <c r="CC272" s="133" t="e">
        <f t="shared" si="8"/>
        <v>#VALUE!</v>
      </c>
      <c r="CD272" s="130" t="e">
        <f t="shared" si="9"/>
        <v>#VALUE!</v>
      </c>
      <c r="CE272" s="183" t="e">
        <f>$AY272*Assembly!AC$4+$AZ272*Assembly!AC$5+$BA272*Assembly!AC$6+$BB272*Assembly!AC$7+$BC272*Assembly!AC$8+$BD272*Assembly!AC$9+$BE272*Assembly!AC$10+$BF272*Assembly!AC$11+$BG272*Assembly!AC$12+$BH272*Assembly!AC$13+$BI272*Assembly!AC$14+$BJ272*Assembly!AC$15+$BK272*Assembly!AC$16+$BL272*Assembly!AC$17+$BM272*Assembly!AC$18+$BN272*Assembly!AC$19+$BO272*Assembly!AC$20+$BP272*Assembly!AC$21+$BQ272*Assembly!AC$22+$BR272*Assembly!AC$23+$BS272*Assembly!AC$24</f>
        <v>#VALUE!</v>
      </c>
      <c r="CF272" s="145" t="e">
        <f>$AY272*Assembly!M$4+$AZ272*Assembly!M$5+$BA272*Assembly!M$6+$BB272*Assembly!M$7+$BC272*Assembly!M$8+$BD272*Assembly!M$9+$BE272*Assembly!M$10+$BF272*Assembly!M$11+$BG272*Assembly!M$12+$BH272*Assembly!M$13+$BI272*Assembly!M$14+$BJ272*Assembly!M$15+$BK272*Assembly!M$16+$BL272*Assembly!M$17+$BM272*Assembly!M$18+$BN272*Assembly!M$19+$BO272*Assembly!M$20+$BP272*Assembly!M$21+$BQ272*Assembly!M$22+$BR272*Assembly!M$23+$BS272*Assembly!M$24</f>
        <v>#VALUE!</v>
      </c>
      <c r="CG272" s="145" t="e">
        <f>$AY272*Assembly!N$4+$AZ272*Assembly!N$5+$BA272*Assembly!N$6+$BB272*Assembly!N$7+$BC272*Assembly!N$8+$BD272*Assembly!N$9+$BE272*Assembly!N$10+$BF272*Assembly!N$11+$BG272*Assembly!N$12+$BH272*Assembly!N$13+$BI272*Assembly!N$14+$BJ272*Assembly!N$15+$BK272*Assembly!N$16+$BL272*Assembly!N$17+$BM272*Assembly!N$18+$BN272*Assembly!N$19+$BO272*Assembly!N$20+$BP272*Assembly!N$21+$BQ272*Assembly!N$22+$BR272*Assembly!N$23+$BS272*Assembly!N$24</f>
        <v>#VALUE!</v>
      </c>
      <c r="CH272" s="145" t="e">
        <f>$AY272*Assembly!O$4+$AZ272*Assembly!O$5+$BA272*Assembly!O$6+$BB272*Assembly!O$7+$BC272*Assembly!O$8+$BD272*Assembly!O$9+$BE272*Assembly!O$10+$BF272*Assembly!O$11+$BG272*Assembly!O$12+$BH272*Assembly!O$13+$BI272*Assembly!O$14+$BJ272*Assembly!O$15+$BK272*Assembly!O$16+$BL272*Assembly!O$17+$BM272*Assembly!O$18+$BN272*Assembly!O$19+$BO272*Assembly!O$20+$BP272*Assembly!O$21+$BQ272*Assembly!O$22+$BR272*Assembly!O$23+$BS272*Assembly!O$24</f>
        <v>#VALUE!</v>
      </c>
      <c r="CI272" s="140" t="e">
        <f>$AY272*Assembly!P$4+$AZ272*Assembly!P$5+$BA272*Assembly!P$6+$BB272*Assembly!P$7+$BC272*Assembly!P$8+$BD272*Assembly!P$9+$BE272*Assembly!P$10+$BF272*Assembly!P$11+$BG272*Assembly!P$12+$BH272*Assembly!P$13+$BI272*Assembly!P$14+$BJ272*Assembly!P$15+$BK272*Assembly!P$16+$BL272*Assembly!P$17+$BM272*Assembly!P$18+$BN272*Assembly!P$19+$BO272*Assembly!P$20+$BP272*Assembly!P$21+$BQ272*Assembly!P$22+$BR272*Assembly!P$23+$BS272*Assembly!P$24</f>
        <v>#VALUE!</v>
      </c>
      <c r="CJ272" s="140" t="e">
        <f>$AY272*Assembly!Q$4+$AZ272*Assembly!Q$5+$BA272*Assembly!Q$6+$BB272*Assembly!Q$7+$BC272*Assembly!Q$8+$BD272*Assembly!Q$9+$BE272*Assembly!Q$10+$BF272*Assembly!Q$11+$BG272*Assembly!Q$12+$BH272*Assembly!Q$13+$BI272*Assembly!Q$14+$BJ272*Assembly!Q$15+$BK272*Assembly!Q$16+$BL272*Assembly!Q$17+$BM272*Assembly!Q$18+$BN272*Assembly!Q$19+$BO272*Assembly!Q$20+$BP272*Assembly!Q$21+$BQ272*Assembly!Q$22+$BR272*Assembly!Q$23+$BS272*Assembly!Q$24</f>
        <v>#VALUE!</v>
      </c>
      <c r="CK272" s="145" t="e">
        <f>$AY272*Assembly!R$4+$AZ272*Assembly!R$5+$BA272*Assembly!R$6+$BB272*Assembly!R$7+$BC272*Assembly!R$8+$BD272*Assembly!R$9+$BE272*Assembly!R$10+$BF272*Assembly!R$11+$BG272*Assembly!R$12+$BH272*Assembly!R$13+$BI272*Assembly!R$14+$BJ272*Assembly!R$15+$BK272*Assembly!R$16+$BL272*Assembly!R$17+$BM272*Assembly!R$18+$BN272*Assembly!R$19+$BO272*Assembly!R$20+$BP272*Assembly!R$21+$BQ272*Assembly!R$22+$BR272*Assembly!R$23+$BS272*Assembly!R$24</f>
        <v>#VALUE!</v>
      </c>
      <c r="CL272" s="140" t="e">
        <f>$AY272*Assembly!S$4+$AZ272*Assembly!S$5+$BA272*Assembly!S$6+$BB272*Assembly!S$7+$BC272*Assembly!S$8+$BD272*Assembly!S$9+$BE272*Assembly!S$10+$BF272*Assembly!S$11+$BG272*Assembly!S$12+$BH272*Assembly!S$13+$BI272*Assembly!S$14+$BJ272*Assembly!S$15+$BK272*Assembly!S$16+$BL272*Assembly!S$17+$BM272*Assembly!S$18+$BN272*Assembly!S$19+$BO272*Assembly!S$20+$BP272*Assembly!S$21+$BQ272*Assembly!S$22+$BR272*Assembly!S$23+$BS272*Assembly!S$24</f>
        <v>#VALUE!</v>
      </c>
      <c r="CM272" s="140" t="e">
        <f>$AY272*Assembly!T$4+$AZ272*Assembly!T$5+$BA272*Assembly!T$6+$BB272*Assembly!T$7+$BC272*Assembly!T$8+$BD272*Assembly!T$9+$BE272*Assembly!T$10+$BF272*Assembly!T$11+$BG272*Assembly!T$12+$BH272*Assembly!T$13+$BI272*Assembly!T$14+$BJ272*Assembly!T$15+$BK272*Assembly!T$16+$BL272*Assembly!T$17+$BM272*Assembly!T$18+$BN272*Assembly!T$19+$BO272*Assembly!T$20+$BP272*Assembly!T$21+$BQ272*Assembly!T$22+$BR272*Assembly!T$23+$BS272*Assembly!T$24</f>
        <v>#VALUE!</v>
      </c>
      <c r="CN272" s="140" t="e">
        <f>$AY272*Assembly!U$4+$AZ272*Assembly!U$5+$BA272*Assembly!U$6+$BB272*Assembly!U$7+$BC272*Assembly!U$8+$BD272*Assembly!U$9+$BE272*Assembly!U$10+$BF272*Assembly!U$11+$BG272*Assembly!U$12+$BH272*Assembly!U$13+$BI272*Assembly!U$14+$BJ272*Assembly!U$15+$BK272*Assembly!U$16+$BL272*Assembly!U$17+$BM272*Assembly!U$18+$BN272*Assembly!U$19+$BO272*Assembly!U$20+$BP272*Assembly!U$21+$BQ272*Assembly!U$22+$BR272*Assembly!U$23+$BS272*Assembly!U$24</f>
        <v>#VALUE!</v>
      </c>
      <c r="CO272" s="145" t="e">
        <f>$AY272*Assembly!V$4+$AZ272*Assembly!V$5+$BA272*Assembly!V$6+$BB272*Assembly!V$7+$BC272*Assembly!V$8+$BD272*Assembly!V$9+$BE272*Assembly!V$10+$BF272*Assembly!V$11+$BG272*Assembly!V$12+$BH272*Assembly!V$13+$BI272*Assembly!V$14+$BJ272*Assembly!V$15+$BK272*Assembly!V$16+$BL272*Assembly!V$17+$BM272*Assembly!V$18+$BN272*Assembly!V$19+$BO272*Assembly!V$20+$BP272*Assembly!V$21+$BQ272*Assembly!V$22+$BR272*Assembly!V$23+$BS272*Assembly!V$24</f>
        <v>#VALUE!</v>
      </c>
      <c r="CP272" s="145" t="e">
        <f>CF272*Refining!$F$3</f>
        <v>#VALUE!</v>
      </c>
      <c r="CQ272" s="145" t="e">
        <f>CG272*Refining!$F$4</f>
        <v>#VALUE!</v>
      </c>
      <c r="CR272" s="145" t="e">
        <f>CH272*Refining!$F$5</f>
        <v>#VALUE!</v>
      </c>
      <c r="CS272" s="145" t="e">
        <f>CI272*Refining!$F$6</f>
        <v>#VALUE!</v>
      </c>
      <c r="CT272" s="145" t="e">
        <f>CJ272*Refining!$F$7</f>
        <v>#VALUE!</v>
      </c>
      <c r="CU272" s="145" t="e">
        <f>CK272*Refining!$F$8</f>
        <v>#VALUE!</v>
      </c>
      <c r="CV272" s="145" t="e">
        <f>CL272*Refining!$F$9</f>
        <v>#VALUE!</v>
      </c>
      <c r="CW272" s="145" t="e">
        <f>CM272*Refining!$F$10</f>
        <v>#VALUE!</v>
      </c>
      <c r="CX272" s="145" t="e">
        <f>CN272*Refining!$F$11</f>
        <v>#VALUE!</v>
      </c>
      <c r="CY272" s="145" t="e">
        <f>CO272*Refining!$F$12</f>
        <v>#VALUE!</v>
      </c>
      <c r="CZ272" s="185" t="e">
        <f t="shared" ref="CZ272:DS272" si="1096">IF(CF272 = 0, "", CF272)</f>
        <v>#VALUE!</v>
      </c>
      <c r="DA272" s="189" t="e">
        <f t="shared" si="1096"/>
        <v>#VALUE!</v>
      </c>
      <c r="DB272" s="189" t="e">
        <f t="shared" si="1096"/>
        <v>#VALUE!</v>
      </c>
      <c r="DC272" s="186" t="e">
        <f t="shared" si="1096"/>
        <v>#VALUE!</v>
      </c>
      <c r="DD272" s="186" t="e">
        <f t="shared" si="1096"/>
        <v>#VALUE!</v>
      </c>
      <c r="DE272" s="186" t="e">
        <f t="shared" si="1096"/>
        <v>#VALUE!</v>
      </c>
      <c r="DF272" s="186" t="e">
        <f t="shared" si="1096"/>
        <v>#VALUE!</v>
      </c>
      <c r="DG272" s="186" t="e">
        <f t="shared" si="1096"/>
        <v>#VALUE!</v>
      </c>
      <c r="DH272" s="186" t="e">
        <f t="shared" si="1096"/>
        <v>#VALUE!</v>
      </c>
      <c r="DI272" s="187" t="e">
        <f t="shared" si="1096"/>
        <v>#VALUE!</v>
      </c>
      <c r="DJ272" s="185" t="e">
        <f t="shared" si="1096"/>
        <v>#VALUE!</v>
      </c>
      <c r="DK272" s="189" t="e">
        <f t="shared" si="1096"/>
        <v>#VALUE!</v>
      </c>
      <c r="DL272" s="189" t="e">
        <f t="shared" si="1096"/>
        <v>#VALUE!</v>
      </c>
      <c r="DM272" s="186" t="e">
        <f t="shared" si="1096"/>
        <v>#VALUE!</v>
      </c>
      <c r="DN272" s="211" t="e">
        <f t="shared" si="1096"/>
        <v>#VALUE!</v>
      </c>
      <c r="DO272" s="186" t="e">
        <f t="shared" si="1096"/>
        <v>#VALUE!</v>
      </c>
      <c r="DP272" s="186" t="e">
        <f t="shared" si="1096"/>
        <v>#VALUE!</v>
      </c>
      <c r="DQ272" s="186" t="e">
        <f t="shared" si="1096"/>
        <v>#VALUE!</v>
      </c>
      <c r="DR272" s="186" t="e">
        <f t="shared" si="1096"/>
        <v>#VALUE!</v>
      </c>
      <c r="DS272" s="187" t="e">
        <f t="shared" si="1096"/>
        <v>#VALUE!</v>
      </c>
      <c r="DT272" s="185" t="e">
        <f t="shared" si="11"/>
        <v>#VALUE!</v>
      </c>
      <c r="DU272" s="189" t="e">
        <f t="shared" si="12"/>
        <v>#VALUE!</v>
      </c>
      <c r="DV272" s="133" t="e">
        <f>CZ272*'Ores &amp; Ingots'!$C$3+DA272*'Ores &amp; Ingots'!$C$4+DB272*'Ores &amp; Ingots'!$C$5+DC272*'Ores &amp; Ingots'!$C$6+DD272*'Ores &amp; Ingots'!$C$7+DE272*'Ores &amp; Ingots'!$C$8+DF272*'Ores &amp; Ingots'!$C$9+DG272*'Ores &amp; Ingots'!$C$10+DH272*'Ores &amp; Ingots'!$C$11+DI272*'Ores &amp; Ingots'!$C$12</f>
        <v>#VALUE!</v>
      </c>
      <c r="DW272" s="133" t="e">
        <f>DJ272*'Ores &amp; Ingots'!$B$3+DK272*'Ores &amp; Ingots'!$B$4+DL272*'Ores &amp; Ingots'!$B$5+DM272*'Ores &amp; Ingots'!$B$6+DN272*'Ores &amp; Ingots'!$B$7+DO272*'Ores &amp; Ingots'!$B$8+DP272*'Ores &amp; Ingots'!$B$9+DQ272*'Ores &amp; Ingots'!$B$10+DR272*'Ores &amp; Ingots'!$B$11+DS272*'Ores &amp; Ingots'!$B$12</f>
        <v>#VALUE!</v>
      </c>
      <c r="DX272" s="189" t="e">
        <f>CZ272*Refining!$G$3+DA272*Refining!$G$4+DB272*Refining!$G$5+DC272*Refining!$G$6+DD272*Refining!$G$7+DE272*Refining!$G$8+DF272*Refining!$G$9+DG272*Refining!$G$10+DH272*Refining!$G$11+DI272*Refining!$G$12</f>
        <v>#VALUE!</v>
      </c>
      <c r="DY272" s="189" t="e">
        <f t="shared" si="13"/>
        <v>#VALUE!</v>
      </c>
      <c r="DZ272" s="192" t="e">
        <f t="shared" si="14"/>
        <v>#VALUE!</v>
      </c>
      <c r="EA272" s="185" t="e">
        <f t="shared" si="15"/>
        <v>#VALUE!</v>
      </c>
      <c r="EB272" s="194" t="e">
        <f t="shared" ref="EB272:EC272" si="1097">EA272/60</f>
        <v>#VALUE!</v>
      </c>
      <c r="EC272" s="194" t="e">
        <f t="shared" si="1097"/>
        <v>#VALUE!</v>
      </c>
      <c r="ED272" s="185" t="e">
        <f t="shared" si="17"/>
        <v>#VALUE!</v>
      </c>
      <c r="EE272" s="194" t="e">
        <f t="shared" ref="EE272:EF272" si="1098">ED272/1000</f>
        <v>#VALUE!</v>
      </c>
      <c r="EF272" s="196" t="e">
        <f t="shared" si="1098"/>
        <v>#VALUE!</v>
      </c>
      <c r="EG272" s="130" t="e">
        <f t="shared" si="19"/>
        <v>#VALUE!</v>
      </c>
      <c r="EH272" s="132" t="e">
        <f t="shared" si="20"/>
        <v>#VALUE!</v>
      </c>
      <c r="EI272" s="133" t="s">
        <v>28</v>
      </c>
    </row>
    <row r="273" spans="1:139" ht="12.75" hidden="1" x14ac:dyDescent="0.2">
      <c r="A273" s="864"/>
      <c r="B273" s="365" t="s">
        <v>426</v>
      </c>
      <c r="C273" s="137" t="s">
        <v>155</v>
      </c>
      <c r="D273" s="137">
        <v>1</v>
      </c>
      <c r="E273" s="137">
        <v>1</v>
      </c>
      <c r="F273" s="137">
        <v>1</v>
      </c>
      <c r="G273" s="139">
        <f t="shared" si="0"/>
        <v>0.125</v>
      </c>
      <c r="H273" s="140">
        <v>5</v>
      </c>
      <c r="I273" s="140">
        <v>12.5</v>
      </c>
      <c r="J273" s="140">
        <f>H273/Main!$D$9</f>
        <v>1</v>
      </c>
      <c r="K273" s="140">
        <f>I273/Main!$D$10</f>
        <v>6.25</v>
      </c>
      <c r="L273" s="140">
        <f t="shared" si="1"/>
        <v>6.25</v>
      </c>
      <c r="M273" s="140">
        <v>1</v>
      </c>
      <c r="N273" s="143"/>
      <c r="O273" s="143"/>
      <c r="P273" s="143"/>
      <c r="Q273" s="145"/>
      <c r="R273" s="143"/>
      <c r="S273" s="146"/>
      <c r="T273" s="146"/>
      <c r="U273" s="143"/>
      <c r="V273" s="143"/>
      <c r="W273" s="146"/>
      <c r="X273" s="146"/>
      <c r="Y273" s="143"/>
      <c r="Z273" s="143"/>
      <c r="AA273" s="143"/>
      <c r="AB273" s="143"/>
      <c r="AC273" s="362"/>
      <c r="AD273" s="167">
        <v>3</v>
      </c>
      <c r="AE273" s="133">
        <v>0</v>
      </c>
      <c r="AF273" s="133">
        <v>0</v>
      </c>
      <c r="AG273" s="133">
        <v>0</v>
      </c>
      <c r="AH273" s="133">
        <v>0</v>
      </c>
      <c r="AI273" s="133">
        <v>0</v>
      </c>
      <c r="AJ273" s="133">
        <v>0</v>
      </c>
      <c r="AK273" s="133">
        <v>0</v>
      </c>
      <c r="AL273" s="133">
        <v>0</v>
      </c>
      <c r="AM273" s="133">
        <v>0</v>
      </c>
      <c r="AN273" s="133">
        <v>0</v>
      </c>
      <c r="AO273" s="133">
        <v>1</v>
      </c>
      <c r="AP273" s="133">
        <v>0</v>
      </c>
      <c r="AQ273" s="133">
        <v>0</v>
      </c>
      <c r="AR273" s="133">
        <v>0</v>
      </c>
      <c r="AS273" s="133">
        <v>0</v>
      </c>
      <c r="AT273" s="133">
        <v>0</v>
      </c>
      <c r="AU273" s="133">
        <v>0</v>
      </c>
      <c r="AV273" s="133">
        <v>0</v>
      </c>
      <c r="AW273" s="133">
        <v>0</v>
      </c>
      <c r="AX273" s="133">
        <v>0</v>
      </c>
      <c r="AY273" s="406">
        <f t="shared" ref="AY273:BS273" si="1099">IF(AD273 = 0, "", AD273)</f>
        <v>3</v>
      </c>
      <c r="AZ273" s="137" t="str">
        <f t="shared" si="1099"/>
        <v/>
      </c>
      <c r="BA273" s="137" t="str">
        <f t="shared" si="1099"/>
        <v/>
      </c>
      <c r="BB273" s="137" t="str">
        <f t="shared" si="1099"/>
        <v/>
      </c>
      <c r="BC273" s="137" t="str">
        <f t="shared" si="1099"/>
        <v/>
      </c>
      <c r="BD273" s="137" t="str">
        <f t="shared" si="1099"/>
        <v/>
      </c>
      <c r="BE273" s="137" t="str">
        <f t="shared" si="1099"/>
        <v/>
      </c>
      <c r="BF273" s="137" t="str">
        <f t="shared" si="1099"/>
        <v/>
      </c>
      <c r="BG273" s="137" t="str">
        <f t="shared" si="1099"/>
        <v/>
      </c>
      <c r="BH273" s="137" t="str">
        <f t="shared" si="1099"/>
        <v/>
      </c>
      <c r="BI273" s="137" t="str">
        <f t="shared" si="1099"/>
        <v/>
      </c>
      <c r="BJ273" s="133">
        <f t="shared" si="1099"/>
        <v>1</v>
      </c>
      <c r="BK273" s="137" t="str">
        <f t="shared" si="1099"/>
        <v/>
      </c>
      <c r="BL273" s="137" t="str">
        <f t="shared" si="1099"/>
        <v/>
      </c>
      <c r="BM273" s="137" t="str">
        <f t="shared" si="1099"/>
        <v/>
      </c>
      <c r="BN273" s="137" t="str">
        <f t="shared" si="1099"/>
        <v/>
      </c>
      <c r="BO273" s="137" t="str">
        <f t="shared" si="1099"/>
        <v/>
      </c>
      <c r="BP273" s="137" t="str">
        <f t="shared" si="1099"/>
        <v/>
      </c>
      <c r="BQ273" s="137" t="str">
        <f t="shared" si="1099"/>
        <v/>
      </c>
      <c r="BR273" s="137" t="str">
        <f t="shared" si="1099"/>
        <v/>
      </c>
      <c r="BS273" s="169" t="str">
        <f t="shared" si="1099"/>
        <v/>
      </c>
      <c r="BT273" s="174" t="e">
        <f>$AY273*Assembly!Z$4+$AZ273*Assembly!Z$5+$BA273*Assembly!Z$6+$BB273*Assembly!Z$7+$BC273*Assembly!Z$8+$BD273*Assembly!Z$9+$BE273*Assembly!Z$10+$BF273*Assembly!Z$11+$BG273*Assembly!Z$12+$BH273*Assembly!Z$13+$BI273*Assembly!Z$14+$BJ273*Assembly!Z$15+$BK273*Assembly!Z$16+$BL273*Assembly!Z$17+$BM273*Assembly!Z$18+$BN273*Assembly!Z$19+$BO273*Assembly!Z$20+$BP273*Assembly!Z$21+$BQ273*Assembly!Z$22+$BR273*Assembly!Z$23+$BS273*Assembly!Z$24</f>
        <v>#VALUE!</v>
      </c>
      <c r="BU273" s="133" t="e">
        <f t="shared" si="3"/>
        <v>#VALUE!</v>
      </c>
      <c r="BV273" s="133"/>
      <c r="BW273" s="133" t="e">
        <f>$AY273*Assembly!AD$4+$AZ273*Assembly!AD$5+$BA273*Assembly!AD$6+$BB273*Assembly!AD$7+$BC273*Assembly!AD$8+$BD273*Assembly!AD$9+$BE273*Assembly!AD$10+$BF273*Assembly!AD$11+$BG273*Assembly!AD$12+$BH273*Assembly!AD$13+$BI273*Assembly!AD$14+$BJ273*Assembly!AD$15+$BK273*Assembly!AD$16+$BL273*Assembly!AD$17+$BM273*Assembly!AD$18+$BN273*Assembly!AD$19+$BO273*Assembly!AD$20+$BP273*Assembly!AD$21+$BQ273*Assembly!AD$22+$BR273*Assembly!AD$23+$BS273*Assembly!AD$24</f>
        <v>#VALUE!</v>
      </c>
      <c r="BX273" s="177" t="e">
        <f t="shared" si="4"/>
        <v>#VALUE!</v>
      </c>
      <c r="BY273" s="178" t="e">
        <f t="shared" si="5"/>
        <v>#VALUE!</v>
      </c>
      <c r="BZ273" s="179" t="e">
        <f t="shared" si="6"/>
        <v>#VALUE!</v>
      </c>
      <c r="CA273" s="178" t="e">
        <f t="shared" si="7"/>
        <v>#VALUE!</v>
      </c>
      <c r="CB273" s="133" t="e">
        <f>$AY273*Assembly!Y$4+$AZ273*Assembly!Y$5+$BA273*Assembly!Y$6+$BB273*Assembly!Y$7+$BC273*Assembly!Y$8+$BD273*Assembly!Y$9+$BE273*Assembly!Y$10+$BF273*Assembly!Y$11+$BG273*Assembly!Y$12+$BH273*Assembly!Y$13+$BI273*Assembly!Y$14+$BJ273*Assembly!Y$15+$BK273*Assembly!Y$16+$BL273*Assembly!Y$17+$BM273*Assembly!Y$18+$BN273*Assembly!Y$19+$BO273*Assembly!Y$20+$BP273*Assembly!Y$21+$BQ273*Assembly!Y$22+$BR273*Assembly!Y$23+$BS273*Assembly!Y$24</f>
        <v>#VALUE!</v>
      </c>
      <c r="CC273" s="133" t="e">
        <f t="shared" si="8"/>
        <v>#VALUE!</v>
      </c>
      <c r="CD273" s="130" t="e">
        <f t="shared" si="9"/>
        <v>#VALUE!</v>
      </c>
      <c r="CE273" s="183" t="e">
        <f>$AY273*Assembly!AC$4+$AZ273*Assembly!AC$5+$BA273*Assembly!AC$6+$BB273*Assembly!AC$7+$BC273*Assembly!AC$8+$BD273*Assembly!AC$9+$BE273*Assembly!AC$10+$BF273*Assembly!AC$11+$BG273*Assembly!AC$12+$BH273*Assembly!AC$13+$BI273*Assembly!AC$14+$BJ273*Assembly!AC$15+$BK273*Assembly!AC$16+$BL273*Assembly!AC$17+$BM273*Assembly!AC$18+$BN273*Assembly!AC$19+$BO273*Assembly!AC$20+$BP273*Assembly!AC$21+$BQ273*Assembly!AC$22+$BR273*Assembly!AC$23+$BS273*Assembly!AC$24</f>
        <v>#VALUE!</v>
      </c>
      <c r="CF273" s="145" t="e">
        <f>$AY273*Assembly!M$4+$AZ273*Assembly!M$5+$BA273*Assembly!M$6+$BB273*Assembly!M$7+$BC273*Assembly!M$8+$BD273*Assembly!M$9+$BE273*Assembly!M$10+$BF273*Assembly!M$11+$BG273*Assembly!M$12+$BH273*Assembly!M$13+$BI273*Assembly!M$14+$BJ273*Assembly!M$15+$BK273*Assembly!M$16+$BL273*Assembly!M$17+$BM273*Assembly!M$18+$BN273*Assembly!M$19+$BO273*Assembly!M$20+$BP273*Assembly!M$21+$BQ273*Assembly!M$22+$BR273*Assembly!M$23+$BS273*Assembly!M$24</f>
        <v>#VALUE!</v>
      </c>
      <c r="CG273" s="145" t="e">
        <f>$AY273*Assembly!N$4+$AZ273*Assembly!N$5+$BA273*Assembly!N$6+$BB273*Assembly!N$7+$BC273*Assembly!N$8+$BD273*Assembly!N$9+$BE273*Assembly!N$10+$BF273*Assembly!N$11+$BG273*Assembly!N$12+$BH273*Assembly!N$13+$BI273*Assembly!N$14+$BJ273*Assembly!N$15+$BK273*Assembly!N$16+$BL273*Assembly!N$17+$BM273*Assembly!N$18+$BN273*Assembly!N$19+$BO273*Assembly!N$20+$BP273*Assembly!N$21+$BQ273*Assembly!N$22+$BR273*Assembly!N$23+$BS273*Assembly!N$24</f>
        <v>#VALUE!</v>
      </c>
      <c r="CH273" s="145" t="e">
        <f>$AY273*Assembly!O$4+$AZ273*Assembly!O$5+$BA273*Assembly!O$6+$BB273*Assembly!O$7+$BC273*Assembly!O$8+$BD273*Assembly!O$9+$BE273*Assembly!O$10+$BF273*Assembly!O$11+$BG273*Assembly!O$12+$BH273*Assembly!O$13+$BI273*Assembly!O$14+$BJ273*Assembly!O$15+$BK273*Assembly!O$16+$BL273*Assembly!O$17+$BM273*Assembly!O$18+$BN273*Assembly!O$19+$BO273*Assembly!O$20+$BP273*Assembly!O$21+$BQ273*Assembly!O$22+$BR273*Assembly!O$23+$BS273*Assembly!O$24</f>
        <v>#VALUE!</v>
      </c>
      <c r="CI273" s="140" t="e">
        <f>$AY273*Assembly!P$4+$AZ273*Assembly!P$5+$BA273*Assembly!P$6+$BB273*Assembly!P$7+$BC273*Assembly!P$8+$BD273*Assembly!P$9+$BE273*Assembly!P$10+$BF273*Assembly!P$11+$BG273*Assembly!P$12+$BH273*Assembly!P$13+$BI273*Assembly!P$14+$BJ273*Assembly!P$15+$BK273*Assembly!P$16+$BL273*Assembly!P$17+$BM273*Assembly!P$18+$BN273*Assembly!P$19+$BO273*Assembly!P$20+$BP273*Assembly!P$21+$BQ273*Assembly!P$22+$BR273*Assembly!P$23+$BS273*Assembly!P$24</f>
        <v>#VALUE!</v>
      </c>
      <c r="CJ273" s="140" t="e">
        <f>$AY273*Assembly!Q$4+$AZ273*Assembly!Q$5+$BA273*Assembly!Q$6+$BB273*Assembly!Q$7+$BC273*Assembly!Q$8+$BD273*Assembly!Q$9+$BE273*Assembly!Q$10+$BF273*Assembly!Q$11+$BG273*Assembly!Q$12+$BH273*Assembly!Q$13+$BI273*Assembly!Q$14+$BJ273*Assembly!Q$15+$BK273*Assembly!Q$16+$BL273*Assembly!Q$17+$BM273*Assembly!Q$18+$BN273*Assembly!Q$19+$BO273*Assembly!Q$20+$BP273*Assembly!Q$21+$BQ273*Assembly!Q$22+$BR273*Assembly!Q$23+$BS273*Assembly!Q$24</f>
        <v>#VALUE!</v>
      </c>
      <c r="CK273" s="145" t="e">
        <f>$AY273*Assembly!R$4+$AZ273*Assembly!R$5+$BA273*Assembly!R$6+$BB273*Assembly!R$7+$BC273*Assembly!R$8+$BD273*Assembly!R$9+$BE273*Assembly!R$10+$BF273*Assembly!R$11+$BG273*Assembly!R$12+$BH273*Assembly!R$13+$BI273*Assembly!R$14+$BJ273*Assembly!R$15+$BK273*Assembly!R$16+$BL273*Assembly!R$17+$BM273*Assembly!R$18+$BN273*Assembly!R$19+$BO273*Assembly!R$20+$BP273*Assembly!R$21+$BQ273*Assembly!R$22+$BR273*Assembly!R$23+$BS273*Assembly!R$24</f>
        <v>#VALUE!</v>
      </c>
      <c r="CL273" s="140" t="e">
        <f>$AY273*Assembly!S$4+$AZ273*Assembly!S$5+$BA273*Assembly!S$6+$BB273*Assembly!S$7+$BC273*Assembly!S$8+$BD273*Assembly!S$9+$BE273*Assembly!S$10+$BF273*Assembly!S$11+$BG273*Assembly!S$12+$BH273*Assembly!S$13+$BI273*Assembly!S$14+$BJ273*Assembly!S$15+$BK273*Assembly!S$16+$BL273*Assembly!S$17+$BM273*Assembly!S$18+$BN273*Assembly!S$19+$BO273*Assembly!S$20+$BP273*Assembly!S$21+$BQ273*Assembly!S$22+$BR273*Assembly!S$23+$BS273*Assembly!S$24</f>
        <v>#VALUE!</v>
      </c>
      <c r="CM273" s="140" t="e">
        <f>$AY273*Assembly!T$4+$AZ273*Assembly!T$5+$BA273*Assembly!T$6+$BB273*Assembly!T$7+$BC273*Assembly!T$8+$BD273*Assembly!T$9+$BE273*Assembly!T$10+$BF273*Assembly!T$11+$BG273*Assembly!T$12+$BH273*Assembly!T$13+$BI273*Assembly!T$14+$BJ273*Assembly!T$15+$BK273*Assembly!T$16+$BL273*Assembly!T$17+$BM273*Assembly!T$18+$BN273*Assembly!T$19+$BO273*Assembly!T$20+$BP273*Assembly!T$21+$BQ273*Assembly!T$22+$BR273*Assembly!T$23+$BS273*Assembly!T$24</f>
        <v>#VALUE!</v>
      </c>
      <c r="CN273" s="140" t="e">
        <f>$AY273*Assembly!U$4+$AZ273*Assembly!U$5+$BA273*Assembly!U$6+$BB273*Assembly!U$7+$BC273*Assembly!U$8+$BD273*Assembly!U$9+$BE273*Assembly!U$10+$BF273*Assembly!U$11+$BG273*Assembly!U$12+$BH273*Assembly!U$13+$BI273*Assembly!U$14+$BJ273*Assembly!U$15+$BK273*Assembly!U$16+$BL273*Assembly!U$17+$BM273*Assembly!U$18+$BN273*Assembly!U$19+$BO273*Assembly!U$20+$BP273*Assembly!U$21+$BQ273*Assembly!U$22+$BR273*Assembly!U$23+$BS273*Assembly!U$24</f>
        <v>#VALUE!</v>
      </c>
      <c r="CO273" s="145" t="e">
        <f>$AY273*Assembly!V$4+$AZ273*Assembly!V$5+$BA273*Assembly!V$6+$BB273*Assembly!V$7+$BC273*Assembly!V$8+$BD273*Assembly!V$9+$BE273*Assembly!V$10+$BF273*Assembly!V$11+$BG273*Assembly!V$12+$BH273*Assembly!V$13+$BI273*Assembly!V$14+$BJ273*Assembly!V$15+$BK273*Assembly!V$16+$BL273*Assembly!V$17+$BM273*Assembly!V$18+$BN273*Assembly!V$19+$BO273*Assembly!V$20+$BP273*Assembly!V$21+$BQ273*Assembly!V$22+$BR273*Assembly!V$23+$BS273*Assembly!V$24</f>
        <v>#VALUE!</v>
      </c>
      <c r="CP273" s="145" t="e">
        <f>CF273*Refining!$F$3</f>
        <v>#VALUE!</v>
      </c>
      <c r="CQ273" s="145" t="e">
        <f>CG273*Refining!$F$4</f>
        <v>#VALUE!</v>
      </c>
      <c r="CR273" s="145" t="e">
        <f>CH273*Refining!$F$5</f>
        <v>#VALUE!</v>
      </c>
      <c r="CS273" s="145" t="e">
        <f>CI273*Refining!$F$6</f>
        <v>#VALUE!</v>
      </c>
      <c r="CT273" s="145" t="e">
        <f>CJ273*Refining!$F$7</f>
        <v>#VALUE!</v>
      </c>
      <c r="CU273" s="145" t="e">
        <f>CK273*Refining!$F$8</f>
        <v>#VALUE!</v>
      </c>
      <c r="CV273" s="145" t="e">
        <f>CL273*Refining!$F$9</f>
        <v>#VALUE!</v>
      </c>
      <c r="CW273" s="145" t="e">
        <f>CM273*Refining!$F$10</f>
        <v>#VALUE!</v>
      </c>
      <c r="CX273" s="145" t="e">
        <f>CN273*Refining!$F$11</f>
        <v>#VALUE!</v>
      </c>
      <c r="CY273" s="145" t="e">
        <f>CO273*Refining!$F$12</f>
        <v>#VALUE!</v>
      </c>
      <c r="CZ273" s="185" t="e">
        <f t="shared" ref="CZ273:DS273" si="1100">IF(CF273 = 0, "", CF273)</f>
        <v>#VALUE!</v>
      </c>
      <c r="DA273" s="189" t="e">
        <f t="shared" si="1100"/>
        <v>#VALUE!</v>
      </c>
      <c r="DB273" s="189" t="e">
        <f t="shared" si="1100"/>
        <v>#VALUE!</v>
      </c>
      <c r="DC273" s="186" t="e">
        <f t="shared" si="1100"/>
        <v>#VALUE!</v>
      </c>
      <c r="DD273" s="186" t="e">
        <f t="shared" si="1100"/>
        <v>#VALUE!</v>
      </c>
      <c r="DE273" s="186" t="e">
        <f t="shared" si="1100"/>
        <v>#VALUE!</v>
      </c>
      <c r="DF273" s="186" t="e">
        <f t="shared" si="1100"/>
        <v>#VALUE!</v>
      </c>
      <c r="DG273" s="186" t="e">
        <f t="shared" si="1100"/>
        <v>#VALUE!</v>
      </c>
      <c r="DH273" s="186" t="e">
        <f t="shared" si="1100"/>
        <v>#VALUE!</v>
      </c>
      <c r="DI273" s="187" t="e">
        <f t="shared" si="1100"/>
        <v>#VALUE!</v>
      </c>
      <c r="DJ273" s="185" t="e">
        <f t="shared" si="1100"/>
        <v>#VALUE!</v>
      </c>
      <c r="DK273" s="189" t="e">
        <f t="shared" si="1100"/>
        <v>#VALUE!</v>
      </c>
      <c r="DL273" s="189" t="e">
        <f t="shared" si="1100"/>
        <v>#VALUE!</v>
      </c>
      <c r="DM273" s="186" t="e">
        <f t="shared" si="1100"/>
        <v>#VALUE!</v>
      </c>
      <c r="DN273" s="211" t="e">
        <f t="shared" si="1100"/>
        <v>#VALUE!</v>
      </c>
      <c r="DO273" s="186" t="e">
        <f t="shared" si="1100"/>
        <v>#VALUE!</v>
      </c>
      <c r="DP273" s="186" t="e">
        <f t="shared" si="1100"/>
        <v>#VALUE!</v>
      </c>
      <c r="DQ273" s="186" t="e">
        <f t="shared" si="1100"/>
        <v>#VALUE!</v>
      </c>
      <c r="DR273" s="186" t="e">
        <f t="shared" si="1100"/>
        <v>#VALUE!</v>
      </c>
      <c r="DS273" s="187" t="e">
        <f t="shared" si="1100"/>
        <v>#VALUE!</v>
      </c>
      <c r="DT273" s="185" t="e">
        <f t="shared" si="11"/>
        <v>#VALUE!</v>
      </c>
      <c r="DU273" s="189" t="e">
        <f t="shared" si="12"/>
        <v>#VALUE!</v>
      </c>
      <c r="DV273" s="133" t="e">
        <f>CZ273*'Ores &amp; Ingots'!$C$3+DA273*'Ores &amp; Ingots'!$C$4+DB273*'Ores &amp; Ingots'!$C$5+DC273*'Ores &amp; Ingots'!$C$6+DD273*'Ores &amp; Ingots'!$C$7+DE273*'Ores &amp; Ingots'!$C$8+DF273*'Ores &amp; Ingots'!$C$9+DG273*'Ores &amp; Ingots'!$C$10+DH273*'Ores &amp; Ingots'!$C$11+DI273*'Ores &amp; Ingots'!$C$12</f>
        <v>#VALUE!</v>
      </c>
      <c r="DW273" s="133" t="e">
        <f>DJ273*'Ores &amp; Ingots'!$B$3+DK273*'Ores &amp; Ingots'!$B$4+DL273*'Ores &amp; Ingots'!$B$5+DM273*'Ores &amp; Ingots'!$B$6+DN273*'Ores &amp; Ingots'!$B$7+DO273*'Ores &amp; Ingots'!$B$8+DP273*'Ores &amp; Ingots'!$B$9+DQ273*'Ores &amp; Ingots'!$B$10+DR273*'Ores &amp; Ingots'!$B$11+DS273*'Ores &amp; Ingots'!$B$12</f>
        <v>#VALUE!</v>
      </c>
      <c r="DX273" s="189" t="e">
        <f>CZ273*Refining!$G$3+DA273*Refining!$G$4+DB273*Refining!$G$5+DC273*Refining!$G$6+DD273*Refining!$G$7+DE273*Refining!$G$8+DF273*Refining!$G$9+DG273*Refining!$G$10+DH273*Refining!$G$11+DI273*Refining!$G$12</f>
        <v>#VALUE!</v>
      </c>
      <c r="DY273" s="189" t="e">
        <f t="shared" si="13"/>
        <v>#VALUE!</v>
      </c>
      <c r="DZ273" s="192" t="e">
        <f t="shared" si="14"/>
        <v>#VALUE!</v>
      </c>
      <c r="EA273" s="185" t="e">
        <f t="shared" si="15"/>
        <v>#VALUE!</v>
      </c>
      <c r="EB273" s="194" t="e">
        <f t="shared" ref="EB273:EC273" si="1101">EA273/60</f>
        <v>#VALUE!</v>
      </c>
      <c r="EC273" s="194" t="e">
        <f t="shared" si="1101"/>
        <v>#VALUE!</v>
      </c>
      <c r="ED273" s="185" t="e">
        <f t="shared" si="17"/>
        <v>#VALUE!</v>
      </c>
      <c r="EE273" s="194" t="e">
        <f t="shared" ref="EE273:EF273" si="1102">ED273/1000</f>
        <v>#VALUE!</v>
      </c>
      <c r="EF273" s="196" t="e">
        <f t="shared" si="1102"/>
        <v>#VALUE!</v>
      </c>
      <c r="EG273" s="130" t="e">
        <f t="shared" si="19"/>
        <v>#VALUE!</v>
      </c>
      <c r="EH273" s="132" t="e">
        <f t="shared" si="20"/>
        <v>#VALUE!</v>
      </c>
      <c r="EI273" s="133" t="s">
        <v>28</v>
      </c>
    </row>
    <row r="274" spans="1:139" ht="12.75" hidden="1" x14ac:dyDescent="0.2">
      <c r="A274" s="864"/>
      <c r="B274" s="365" t="s">
        <v>427</v>
      </c>
      <c r="C274" s="137" t="s">
        <v>155</v>
      </c>
      <c r="D274" s="137">
        <v>1</v>
      </c>
      <c r="E274" s="137">
        <v>1</v>
      </c>
      <c r="F274" s="137">
        <v>1</v>
      </c>
      <c r="G274" s="139">
        <f t="shared" si="0"/>
        <v>0.125</v>
      </c>
      <c r="H274" s="140">
        <v>3</v>
      </c>
      <c r="I274" s="140">
        <v>7.5</v>
      </c>
      <c r="J274" s="140">
        <f>H274/Main!$D$9</f>
        <v>0.6</v>
      </c>
      <c r="K274" s="140">
        <f>I274/Main!$D$10</f>
        <v>3.75</v>
      </c>
      <c r="L274" s="140">
        <f t="shared" si="1"/>
        <v>6.25</v>
      </c>
      <c r="M274" s="140">
        <v>1</v>
      </c>
      <c r="N274" s="143"/>
      <c r="O274" s="143"/>
      <c r="P274" s="143"/>
      <c r="Q274" s="145"/>
      <c r="R274" s="143"/>
      <c r="S274" s="146"/>
      <c r="T274" s="146"/>
      <c r="U274" s="143"/>
      <c r="V274" s="143"/>
      <c r="W274" s="146"/>
      <c r="X274" s="146"/>
      <c r="Y274" s="143"/>
      <c r="Z274" s="143"/>
      <c r="AA274" s="143"/>
      <c r="AB274" s="143"/>
      <c r="AC274" s="362"/>
      <c r="AD274" s="167">
        <v>2</v>
      </c>
      <c r="AE274" s="133">
        <v>0</v>
      </c>
      <c r="AF274" s="133">
        <v>0</v>
      </c>
      <c r="AG274" s="133">
        <v>0</v>
      </c>
      <c r="AH274" s="133">
        <v>0</v>
      </c>
      <c r="AI274" s="133">
        <v>0</v>
      </c>
      <c r="AJ274" s="133">
        <v>0</v>
      </c>
      <c r="AK274" s="133">
        <v>0</v>
      </c>
      <c r="AL274" s="133">
        <v>0</v>
      </c>
      <c r="AM274" s="133">
        <v>0</v>
      </c>
      <c r="AN274" s="133">
        <v>0</v>
      </c>
      <c r="AO274" s="133">
        <v>1</v>
      </c>
      <c r="AP274" s="133">
        <v>0</v>
      </c>
      <c r="AQ274" s="133">
        <v>0</v>
      </c>
      <c r="AR274" s="133">
        <v>0</v>
      </c>
      <c r="AS274" s="133">
        <v>0</v>
      </c>
      <c r="AT274" s="133">
        <v>0</v>
      </c>
      <c r="AU274" s="133">
        <v>0</v>
      </c>
      <c r="AV274" s="133">
        <v>0</v>
      </c>
      <c r="AW274" s="133">
        <v>0</v>
      </c>
      <c r="AX274" s="133">
        <v>0</v>
      </c>
      <c r="AY274" s="406">
        <f t="shared" ref="AY274:BS274" si="1103">IF(AD274 = 0, "", AD274)</f>
        <v>2</v>
      </c>
      <c r="AZ274" s="137" t="str">
        <f t="shared" si="1103"/>
        <v/>
      </c>
      <c r="BA274" s="137" t="str">
        <f t="shared" si="1103"/>
        <v/>
      </c>
      <c r="BB274" s="137" t="str">
        <f t="shared" si="1103"/>
        <v/>
      </c>
      <c r="BC274" s="137" t="str">
        <f t="shared" si="1103"/>
        <v/>
      </c>
      <c r="BD274" s="137" t="str">
        <f t="shared" si="1103"/>
        <v/>
      </c>
      <c r="BE274" s="137" t="str">
        <f t="shared" si="1103"/>
        <v/>
      </c>
      <c r="BF274" s="137" t="str">
        <f t="shared" si="1103"/>
        <v/>
      </c>
      <c r="BG274" s="137" t="str">
        <f t="shared" si="1103"/>
        <v/>
      </c>
      <c r="BH274" s="137" t="str">
        <f t="shared" si="1103"/>
        <v/>
      </c>
      <c r="BI274" s="137" t="str">
        <f t="shared" si="1103"/>
        <v/>
      </c>
      <c r="BJ274" s="133">
        <f t="shared" si="1103"/>
        <v>1</v>
      </c>
      <c r="BK274" s="137" t="str">
        <f t="shared" si="1103"/>
        <v/>
      </c>
      <c r="BL274" s="137" t="str">
        <f t="shared" si="1103"/>
        <v/>
      </c>
      <c r="BM274" s="137" t="str">
        <f t="shared" si="1103"/>
        <v/>
      </c>
      <c r="BN274" s="137" t="str">
        <f t="shared" si="1103"/>
        <v/>
      </c>
      <c r="BO274" s="137" t="str">
        <f t="shared" si="1103"/>
        <v/>
      </c>
      <c r="BP274" s="137" t="str">
        <f t="shared" si="1103"/>
        <v/>
      </c>
      <c r="BQ274" s="137" t="str">
        <f t="shared" si="1103"/>
        <v/>
      </c>
      <c r="BR274" s="137" t="str">
        <f t="shared" si="1103"/>
        <v/>
      </c>
      <c r="BS274" s="169" t="str">
        <f t="shared" si="1103"/>
        <v/>
      </c>
      <c r="BT274" s="174" t="e">
        <f>$AY274*Assembly!Z$4+$AZ274*Assembly!Z$5+$BA274*Assembly!Z$6+$BB274*Assembly!Z$7+$BC274*Assembly!Z$8+$BD274*Assembly!Z$9+$BE274*Assembly!Z$10+$BF274*Assembly!Z$11+$BG274*Assembly!Z$12+$BH274*Assembly!Z$13+$BI274*Assembly!Z$14+$BJ274*Assembly!Z$15+$BK274*Assembly!Z$16+$BL274*Assembly!Z$17+$BM274*Assembly!Z$18+$BN274*Assembly!Z$19+$BO274*Assembly!Z$20+$BP274*Assembly!Z$21+$BQ274*Assembly!Z$22+$BR274*Assembly!Z$23+$BS274*Assembly!Z$24</f>
        <v>#VALUE!</v>
      </c>
      <c r="BU274" s="133" t="e">
        <f t="shared" si="3"/>
        <v>#VALUE!</v>
      </c>
      <c r="BV274" s="133"/>
      <c r="BW274" s="133" t="e">
        <f>$AY274*Assembly!AD$4+$AZ274*Assembly!AD$5+$BA274*Assembly!AD$6+$BB274*Assembly!AD$7+$BC274*Assembly!AD$8+$BD274*Assembly!AD$9+$BE274*Assembly!AD$10+$BF274*Assembly!AD$11+$BG274*Assembly!AD$12+$BH274*Assembly!AD$13+$BI274*Assembly!AD$14+$BJ274*Assembly!AD$15+$BK274*Assembly!AD$16+$BL274*Assembly!AD$17+$BM274*Assembly!AD$18+$BN274*Assembly!AD$19+$BO274*Assembly!AD$20+$BP274*Assembly!AD$21+$BQ274*Assembly!AD$22+$BR274*Assembly!AD$23+$BS274*Assembly!AD$24</f>
        <v>#VALUE!</v>
      </c>
      <c r="BX274" s="177" t="e">
        <f t="shared" si="4"/>
        <v>#VALUE!</v>
      </c>
      <c r="BY274" s="178" t="e">
        <f t="shared" si="5"/>
        <v>#VALUE!</v>
      </c>
      <c r="BZ274" s="179" t="e">
        <f t="shared" si="6"/>
        <v>#VALUE!</v>
      </c>
      <c r="CA274" s="178" t="e">
        <f t="shared" si="7"/>
        <v>#VALUE!</v>
      </c>
      <c r="CB274" s="133" t="e">
        <f>$AY274*Assembly!Y$4+$AZ274*Assembly!Y$5+$BA274*Assembly!Y$6+$BB274*Assembly!Y$7+$BC274*Assembly!Y$8+$BD274*Assembly!Y$9+$BE274*Assembly!Y$10+$BF274*Assembly!Y$11+$BG274*Assembly!Y$12+$BH274*Assembly!Y$13+$BI274*Assembly!Y$14+$BJ274*Assembly!Y$15+$BK274*Assembly!Y$16+$BL274*Assembly!Y$17+$BM274*Assembly!Y$18+$BN274*Assembly!Y$19+$BO274*Assembly!Y$20+$BP274*Assembly!Y$21+$BQ274*Assembly!Y$22+$BR274*Assembly!Y$23+$BS274*Assembly!Y$24</f>
        <v>#VALUE!</v>
      </c>
      <c r="CC274" s="133" t="e">
        <f t="shared" si="8"/>
        <v>#VALUE!</v>
      </c>
      <c r="CD274" s="130" t="e">
        <f t="shared" si="9"/>
        <v>#VALUE!</v>
      </c>
      <c r="CE274" s="183" t="e">
        <f>$AY274*Assembly!AC$4+$AZ274*Assembly!AC$5+$BA274*Assembly!AC$6+$BB274*Assembly!AC$7+$BC274*Assembly!AC$8+$BD274*Assembly!AC$9+$BE274*Assembly!AC$10+$BF274*Assembly!AC$11+$BG274*Assembly!AC$12+$BH274*Assembly!AC$13+$BI274*Assembly!AC$14+$BJ274*Assembly!AC$15+$BK274*Assembly!AC$16+$BL274*Assembly!AC$17+$BM274*Assembly!AC$18+$BN274*Assembly!AC$19+$BO274*Assembly!AC$20+$BP274*Assembly!AC$21+$BQ274*Assembly!AC$22+$BR274*Assembly!AC$23+$BS274*Assembly!AC$24</f>
        <v>#VALUE!</v>
      </c>
      <c r="CF274" s="145" t="e">
        <f>$AY274*Assembly!M$4+$AZ274*Assembly!M$5+$BA274*Assembly!M$6+$BB274*Assembly!M$7+$BC274*Assembly!M$8+$BD274*Assembly!M$9+$BE274*Assembly!M$10+$BF274*Assembly!M$11+$BG274*Assembly!M$12+$BH274*Assembly!M$13+$BI274*Assembly!M$14+$BJ274*Assembly!M$15+$BK274*Assembly!M$16+$BL274*Assembly!M$17+$BM274*Assembly!M$18+$BN274*Assembly!M$19+$BO274*Assembly!M$20+$BP274*Assembly!M$21+$BQ274*Assembly!M$22+$BR274*Assembly!M$23+$BS274*Assembly!M$24</f>
        <v>#VALUE!</v>
      </c>
      <c r="CG274" s="145" t="e">
        <f>$AY274*Assembly!N$4+$AZ274*Assembly!N$5+$BA274*Assembly!N$6+$BB274*Assembly!N$7+$BC274*Assembly!N$8+$BD274*Assembly!N$9+$BE274*Assembly!N$10+$BF274*Assembly!N$11+$BG274*Assembly!N$12+$BH274*Assembly!N$13+$BI274*Assembly!N$14+$BJ274*Assembly!N$15+$BK274*Assembly!N$16+$BL274*Assembly!N$17+$BM274*Assembly!N$18+$BN274*Assembly!N$19+$BO274*Assembly!N$20+$BP274*Assembly!N$21+$BQ274*Assembly!N$22+$BR274*Assembly!N$23+$BS274*Assembly!N$24</f>
        <v>#VALUE!</v>
      </c>
      <c r="CH274" s="145" t="e">
        <f>$AY274*Assembly!O$4+$AZ274*Assembly!O$5+$BA274*Assembly!O$6+$BB274*Assembly!O$7+$BC274*Assembly!O$8+$BD274*Assembly!O$9+$BE274*Assembly!O$10+$BF274*Assembly!O$11+$BG274*Assembly!O$12+$BH274*Assembly!O$13+$BI274*Assembly!O$14+$BJ274*Assembly!O$15+$BK274*Assembly!O$16+$BL274*Assembly!O$17+$BM274*Assembly!O$18+$BN274*Assembly!O$19+$BO274*Assembly!O$20+$BP274*Assembly!O$21+$BQ274*Assembly!O$22+$BR274*Assembly!O$23+$BS274*Assembly!O$24</f>
        <v>#VALUE!</v>
      </c>
      <c r="CI274" s="140" t="e">
        <f>$AY274*Assembly!P$4+$AZ274*Assembly!P$5+$BA274*Assembly!P$6+$BB274*Assembly!P$7+$BC274*Assembly!P$8+$BD274*Assembly!P$9+$BE274*Assembly!P$10+$BF274*Assembly!P$11+$BG274*Assembly!P$12+$BH274*Assembly!P$13+$BI274*Assembly!P$14+$BJ274*Assembly!P$15+$BK274*Assembly!P$16+$BL274*Assembly!P$17+$BM274*Assembly!P$18+$BN274*Assembly!P$19+$BO274*Assembly!P$20+$BP274*Assembly!P$21+$BQ274*Assembly!P$22+$BR274*Assembly!P$23+$BS274*Assembly!P$24</f>
        <v>#VALUE!</v>
      </c>
      <c r="CJ274" s="140" t="e">
        <f>$AY274*Assembly!Q$4+$AZ274*Assembly!Q$5+$BA274*Assembly!Q$6+$BB274*Assembly!Q$7+$BC274*Assembly!Q$8+$BD274*Assembly!Q$9+$BE274*Assembly!Q$10+$BF274*Assembly!Q$11+$BG274*Assembly!Q$12+$BH274*Assembly!Q$13+$BI274*Assembly!Q$14+$BJ274*Assembly!Q$15+$BK274*Assembly!Q$16+$BL274*Assembly!Q$17+$BM274*Assembly!Q$18+$BN274*Assembly!Q$19+$BO274*Assembly!Q$20+$BP274*Assembly!Q$21+$BQ274*Assembly!Q$22+$BR274*Assembly!Q$23+$BS274*Assembly!Q$24</f>
        <v>#VALUE!</v>
      </c>
      <c r="CK274" s="145" t="e">
        <f>$AY274*Assembly!R$4+$AZ274*Assembly!R$5+$BA274*Assembly!R$6+$BB274*Assembly!R$7+$BC274*Assembly!R$8+$BD274*Assembly!R$9+$BE274*Assembly!R$10+$BF274*Assembly!R$11+$BG274*Assembly!R$12+$BH274*Assembly!R$13+$BI274*Assembly!R$14+$BJ274*Assembly!R$15+$BK274*Assembly!R$16+$BL274*Assembly!R$17+$BM274*Assembly!R$18+$BN274*Assembly!R$19+$BO274*Assembly!R$20+$BP274*Assembly!R$21+$BQ274*Assembly!R$22+$BR274*Assembly!R$23+$BS274*Assembly!R$24</f>
        <v>#VALUE!</v>
      </c>
      <c r="CL274" s="140" t="e">
        <f>$AY274*Assembly!S$4+$AZ274*Assembly!S$5+$BA274*Assembly!S$6+$BB274*Assembly!S$7+$BC274*Assembly!S$8+$BD274*Assembly!S$9+$BE274*Assembly!S$10+$BF274*Assembly!S$11+$BG274*Assembly!S$12+$BH274*Assembly!S$13+$BI274*Assembly!S$14+$BJ274*Assembly!S$15+$BK274*Assembly!S$16+$BL274*Assembly!S$17+$BM274*Assembly!S$18+$BN274*Assembly!S$19+$BO274*Assembly!S$20+$BP274*Assembly!S$21+$BQ274*Assembly!S$22+$BR274*Assembly!S$23+$BS274*Assembly!S$24</f>
        <v>#VALUE!</v>
      </c>
      <c r="CM274" s="140" t="e">
        <f>$AY274*Assembly!T$4+$AZ274*Assembly!T$5+$BA274*Assembly!T$6+$BB274*Assembly!T$7+$BC274*Assembly!T$8+$BD274*Assembly!T$9+$BE274*Assembly!T$10+$BF274*Assembly!T$11+$BG274*Assembly!T$12+$BH274*Assembly!T$13+$BI274*Assembly!T$14+$BJ274*Assembly!T$15+$BK274*Assembly!T$16+$BL274*Assembly!T$17+$BM274*Assembly!T$18+$BN274*Assembly!T$19+$BO274*Assembly!T$20+$BP274*Assembly!T$21+$BQ274*Assembly!T$22+$BR274*Assembly!T$23+$BS274*Assembly!T$24</f>
        <v>#VALUE!</v>
      </c>
      <c r="CN274" s="140" t="e">
        <f>$AY274*Assembly!U$4+$AZ274*Assembly!U$5+$BA274*Assembly!U$6+$BB274*Assembly!U$7+$BC274*Assembly!U$8+$BD274*Assembly!U$9+$BE274*Assembly!U$10+$BF274*Assembly!U$11+$BG274*Assembly!U$12+$BH274*Assembly!U$13+$BI274*Assembly!U$14+$BJ274*Assembly!U$15+$BK274*Assembly!U$16+$BL274*Assembly!U$17+$BM274*Assembly!U$18+$BN274*Assembly!U$19+$BO274*Assembly!U$20+$BP274*Assembly!U$21+$BQ274*Assembly!U$22+$BR274*Assembly!U$23+$BS274*Assembly!U$24</f>
        <v>#VALUE!</v>
      </c>
      <c r="CO274" s="145" t="e">
        <f>$AY274*Assembly!V$4+$AZ274*Assembly!V$5+$BA274*Assembly!V$6+$BB274*Assembly!V$7+$BC274*Assembly!V$8+$BD274*Assembly!V$9+$BE274*Assembly!V$10+$BF274*Assembly!V$11+$BG274*Assembly!V$12+$BH274*Assembly!V$13+$BI274*Assembly!V$14+$BJ274*Assembly!V$15+$BK274*Assembly!V$16+$BL274*Assembly!V$17+$BM274*Assembly!V$18+$BN274*Assembly!V$19+$BO274*Assembly!V$20+$BP274*Assembly!V$21+$BQ274*Assembly!V$22+$BR274*Assembly!V$23+$BS274*Assembly!V$24</f>
        <v>#VALUE!</v>
      </c>
      <c r="CP274" s="145" t="e">
        <f>CF274*Refining!$F$3</f>
        <v>#VALUE!</v>
      </c>
      <c r="CQ274" s="145" t="e">
        <f>CG274*Refining!$F$4</f>
        <v>#VALUE!</v>
      </c>
      <c r="CR274" s="145" t="e">
        <f>CH274*Refining!$F$5</f>
        <v>#VALUE!</v>
      </c>
      <c r="CS274" s="145" t="e">
        <f>CI274*Refining!$F$6</f>
        <v>#VALUE!</v>
      </c>
      <c r="CT274" s="145" t="e">
        <f>CJ274*Refining!$F$7</f>
        <v>#VALUE!</v>
      </c>
      <c r="CU274" s="145" t="e">
        <f>CK274*Refining!$F$8</f>
        <v>#VALUE!</v>
      </c>
      <c r="CV274" s="145" t="e">
        <f>CL274*Refining!$F$9</f>
        <v>#VALUE!</v>
      </c>
      <c r="CW274" s="145" t="e">
        <f>CM274*Refining!$F$10</f>
        <v>#VALUE!</v>
      </c>
      <c r="CX274" s="145" t="e">
        <f>CN274*Refining!$F$11</f>
        <v>#VALUE!</v>
      </c>
      <c r="CY274" s="145" t="e">
        <f>CO274*Refining!$F$12</f>
        <v>#VALUE!</v>
      </c>
      <c r="CZ274" s="185" t="e">
        <f t="shared" ref="CZ274:DS274" si="1104">IF(CF274 = 0, "", CF274)</f>
        <v>#VALUE!</v>
      </c>
      <c r="DA274" s="189" t="e">
        <f t="shared" si="1104"/>
        <v>#VALUE!</v>
      </c>
      <c r="DB274" s="189" t="e">
        <f t="shared" si="1104"/>
        <v>#VALUE!</v>
      </c>
      <c r="DC274" s="186" t="e">
        <f t="shared" si="1104"/>
        <v>#VALUE!</v>
      </c>
      <c r="DD274" s="186" t="e">
        <f t="shared" si="1104"/>
        <v>#VALUE!</v>
      </c>
      <c r="DE274" s="186" t="e">
        <f t="shared" si="1104"/>
        <v>#VALUE!</v>
      </c>
      <c r="DF274" s="186" t="e">
        <f t="shared" si="1104"/>
        <v>#VALUE!</v>
      </c>
      <c r="DG274" s="186" t="e">
        <f t="shared" si="1104"/>
        <v>#VALUE!</v>
      </c>
      <c r="DH274" s="186" t="e">
        <f t="shared" si="1104"/>
        <v>#VALUE!</v>
      </c>
      <c r="DI274" s="187" t="e">
        <f t="shared" si="1104"/>
        <v>#VALUE!</v>
      </c>
      <c r="DJ274" s="185" t="e">
        <f t="shared" si="1104"/>
        <v>#VALUE!</v>
      </c>
      <c r="DK274" s="189" t="e">
        <f t="shared" si="1104"/>
        <v>#VALUE!</v>
      </c>
      <c r="DL274" s="189" t="e">
        <f t="shared" si="1104"/>
        <v>#VALUE!</v>
      </c>
      <c r="DM274" s="186" t="e">
        <f t="shared" si="1104"/>
        <v>#VALUE!</v>
      </c>
      <c r="DN274" s="211" t="e">
        <f t="shared" si="1104"/>
        <v>#VALUE!</v>
      </c>
      <c r="DO274" s="186" t="e">
        <f t="shared" si="1104"/>
        <v>#VALUE!</v>
      </c>
      <c r="DP274" s="186" t="e">
        <f t="shared" si="1104"/>
        <v>#VALUE!</v>
      </c>
      <c r="DQ274" s="186" t="e">
        <f t="shared" si="1104"/>
        <v>#VALUE!</v>
      </c>
      <c r="DR274" s="186" t="e">
        <f t="shared" si="1104"/>
        <v>#VALUE!</v>
      </c>
      <c r="DS274" s="187" t="e">
        <f t="shared" si="1104"/>
        <v>#VALUE!</v>
      </c>
      <c r="DT274" s="185" t="e">
        <f t="shared" si="11"/>
        <v>#VALUE!</v>
      </c>
      <c r="DU274" s="189" t="e">
        <f t="shared" si="12"/>
        <v>#VALUE!</v>
      </c>
      <c r="DV274" s="133" t="e">
        <f>CZ274*'Ores &amp; Ingots'!$C$3+DA274*'Ores &amp; Ingots'!$C$4+DB274*'Ores &amp; Ingots'!$C$5+DC274*'Ores &amp; Ingots'!$C$6+DD274*'Ores &amp; Ingots'!$C$7+DE274*'Ores &amp; Ingots'!$C$8+DF274*'Ores &amp; Ingots'!$C$9+DG274*'Ores &amp; Ingots'!$C$10+DH274*'Ores &amp; Ingots'!$C$11+DI274*'Ores &amp; Ingots'!$C$12</f>
        <v>#VALUE!</v>
      </c>
      <c r="DW274" s="133" t="e">
        <f>DJ274*'Ores &amp; Ingots'!$B$3+DK274*'Ores &amp; Ingots'!$B$4+DL274*'Ores &amp; Ingots'!$B$5+DM274*'Ores &amp; Ingots'!$B$6+DN274*'Ores &amp; Ingots'!$B$7+DO274*'Ores &amp; Ingots'!$B$8+DP274*'Ores &amp; Ingots'!$B$9+DQ274*'Ores &amp; Ingots'!$B$10+DR274*'Ores &amp; Ingots'!$B$11+DS274*'Ores &amp; Ingots'!$B$12</f>
        <v>#VALUE!</v>
      </c>
      <c r="DX274" s="189" t="e">
        <f>CZ274*Refining!$G$3+DA274*Refining!$G$4+DB274*Refining!$G$5+DC274*Refining!$G$6+DD274*Refining!$G$7+DE274*Refining!$G$8+DF274*Refining!$G$9+DG274*Refining!$G$10+DH274*Refining!$G$11+DI274*Refining!$G$12</f>
        <v>#VALUE!</v>
      </c>
      <c r="DY274" s="189" t="e">
        <f t="shared" si="13"/>
        <v>#VALUE!</v>
      </c>
      <c r="DZ274" s="192" t="e">
        <f t="shared" si="14"/>
        <v>#VALUE!</v>
      </c>
      <c r="EA274" s="185" t="e">
        <f t="shared" si="15"/>
        <v>#VALUE!</v>
      </c>
      <c r="EB274" s="194" t="e">
        <f t="shared" ref="EB274:EC274" si="1105">EA274/60</f>
        <v>#VALUE!</v>
      </c>
      <c r="EC274" s="194" t="e">
        <f t="shared" si="1105"/>
        <v>#VALUE!</v>
      </c>
      <c r="ED274" s="185" t="e">
        <f t="shared" si="17"/>
        <v>#VALUE!</v>
      </c>
      <c r="EE274" s="194" t="e">
        <f t="shared" ref="EE274:EF274" si="1106">ED274/1000</f>
        <v>#VALUE!</v>
      </c>
      <c r="EF274" s="196" t="e">
        <f t="shared" si="1106"/>
        <v>#VALUE!</v>
      </c>
      <c r="EG274" s="130" t="e">
        <f t="shared" si="19"/>
        <v>#VALUE!</v>
      </c>
      <c r="EH274" s="132" t="e">
        <f t="shared" si="20"/>
        <v>#VALUE!</v>
      </c>
      <c r="EI274" s="133" t="s">
        <v>28</v>
      </c>
    </row>
    <row r="275" spans="1:139" ht="12.75" hidden="1" x14ac:dyDescent="0.2">
      <c r="A275" s="864"/>
      <c r="B275" s="135" t="s">
        <v>428</v>
      </c>
      <c r="C275" s="137" t="s">
        <v>155</v>
      </c>
      <c r="D275" s="137">
        <v>1</v>
      </c>
      <c r="E275" s="137">
        <v>1</v>
      </c>
      <c r="F275" s="137">
        <v>1</v>
      </c>
      <c r="G275" s="139">
        <f t="shared" si="0"/>
        <v>0.125</v>
      </c>
      <c r="H275" s="140">
        <v>4</v>
      </c>
      <c r="I275" s="140">
        <v>12</v>
      </c>
      <c r="J275" s="140">
        <f>H275/Main!$D$9</f>
        <v>0.8</v>
      </c>
      <c r="K275" s="140">
        <f>I275/Main!$D$10</f>
        <v>6</v>
      </c>
      <c r="L275" s="140">
        <f t="shared" si="1"/>
        <v>7.5</v>
      </c>
      <c r="M275" s="140">
        <v>0.16</v>
      </c>
      <c r="N275" s="143"/>
      <c r="O275" s="143"/>
      <c r="P275" s="143"/>
      <c r="Q275" s="145"/>
      <c r="R275" s="143"/>
      <c r="S275" s="146"/>
      <c r="T275" s="146"/>
      <c r="U275" s="143"/>
      <c r="V275" s="143"/>
      <c r="W275" s="146"/>
      <c r="X275" s="146"/>
      <c r="Y275" s="143"/>
      <c r="Z275" s="143"/>
      <c r="AA275" s="143"/>
      <c r="AB275" s="143"/>
      <c r="AC275" s="362"/>
      <c r="AD275" s="167">
        <v>4</v>
      </c>
      <c r="AE275" s="133">
        <v>0</v>
      </c>
      <c r="AF275" s="133">
        <v>0</v>
      </c>
      <c r="AG275" s="133">
        <v>0</v>
      </c>
      <c r="AH275" s="133">
        <v>0</v>
      </c>
      <c r="AI275" s="133">
        <v>0</v>
      </c>
      <c r="AJ275" s="133">
        <v>0</v>
      </c>
      <c r="AK275" s="133">
        <v>0</v>
      </c>
      <c r="AL275" s="133">
        <v>0</v>
      </c>
      <c r="AM275" s="133">
        <v>0</v>
      </c>
      <c r="AN275" s="133">
        <v>0</v>
      </c>
      <c r="AO275" s="133">
        <v>1</v>
      </c>
      <c r="AP275" s="133">
        <v>0</v>
      </c>
      <c r="AQ275" s="133">
        <v>0</v>
      </c>
      <c r="AR275" s="133">
        <v>0</v>
      </c>
      <c r="AS275" s="133">
        <v>0</v>
      </c>
      <c r="AT275" s="133">
        <v>0</v>
      </c>
      <c r="AU275" s="133">
        <v>0</v>
      </c>
      <c r="AV275" s="133">
        <v>0</v>
      </c>
      <c r="AW275" s="133">
        <v>0</v>
      </c>
      <c r="AX275" s="133">
        <v>0</v>
      </c>
      <c r="AY275" s="406">
        <f t="shared" ref="AY275:BS275" si="1107">IF(AD275 = 0, "", AD275)</f>
        <v>4</v>
      </c>
      <c r="AZ275" s="137" t="str">
        <f t="shared" si="1107"/>
        <v/>
      </c>
      <c r="BA275" s="137" t="str">
        <f t="shared" si="1107"/>
        <v/>
      </c>
      <c r="BB275" s="137" t="str">
        <f t="shared" si="1107"/>
        <v/>
      </c>
      <c r="BC275" s="137" t="str">
        <f t="shared" si="1107"/>
        <v/>
      </c>
      <c r="BD275" s="137" t="str">
        <f t="shared" si="1107"/>
        <v/>
      </c>
      <c r="BE275" s="137" t="str">
        <f t="shared" si="1107"/>
        <v/>
      </c>
      <c r="BF275" s="137" t="str">
        <f t="shared" si="1107"/>
        <v/>
      </c>
      <c r="BG275" s="137" t="str">
        <f t="shared" si="1107"/>
        <v/>
      </c>
      <c r="BH275" s="137" t="str">
        <f t="shared" si="1107"/>
        <v/>
      </c>
      <c r="BI275" s="137" t="str">
        <f t="shared" si="1107"/>
        <v/>
      </c>
      <c r="BJ275" s="133">
        <f t="shared" si="1107"/>
        <v>1</v>
      </c>
      <c r="BK275" s="137" t="str">
        <f t="shared" si="1107"/>
        <v/>
      </c>
      <c r="BL275" s="137" t="str">
        <f t="shared" si="1107"/>
        <v/>
      </c>
      <c r="BM275" s="137" t="str">
        <f t="shared" si="1107"/>
        <v/>
      </c>
      <c r="BN275" s="137" t="str">
        <f t="shared" si="1107"/>
        <v/>
      </c>
      <c r="BO275" s="137" t="str">
        <f t="shared" si="1107"/>
        <v/>
      </c>
      <c r="BP275" s="137" t="str">
        <f t="shared" si="1107"/>
        <v/>
      </c>
      <c r="BQ275" s="137" t="str">
        <f t="shared" si="1107"/>
        <v/>
      </c>
      <c r="BR275" s="137" t="str">
        <f t="shared" si="1107"/>
        <v/>
      </c>
      <c r="BS275" s="169" t="str">
        <f t="shared" si="1107"/>
        <v/>
      </c>
      <c r="BT275" s="174" t="e">
        <f>$AY275*Assembly!Z$4+$AZ275*Assembly!Z$5+$BA275*Assembly!Z$6+$BB275*Assembly!Z$7+$BC275*Assembly!Z$8+$BD275*Assembly!Z$9+$BE275*Assembly!Z$10+$BF275*Assembly!Z$11+$BG275*Assembly!Z$12+$BH275*Assembly!Z$13+$BI275*Assembly!Z$14+$BJ275*Assembly!Z$15+$BK275*Assembly!Z$16+$BL275*Assembly!Z$17+$BM275*Assembly!Z$18+$BN275*Assembly!Z$19+$BO275*Assembly!Z$20+$BP275*Assembly!Z$21+$BQ275*Assembly!Z$22+$BR275*Assembly!Z$23+$BS275*Assembly!Z$24</f>
        <v>#VALUE!</v>
      </c>
      <c r="BU275" s="133" t="e">
        <f t="shared" si="3"/>
        <v>#VALUE!</v>
      </c>
      <c r="BV275" s="133"/>
      <c r="BW275" s="133" t="e">
        <f>$AY275*Assembly!AD$4+$AZ275*Assembly!AD$5+$BA275*Assembly!AD$6+$BB275*Assembly!AD$7+$BC275*Assembly!AD$8+$BD275*Assembly!AD$9+$BE275*Assembly!AD$10+$BF275*Assembly!AD$11+$BG275*Assembly!AD$12+$BH275*Assembly!AD$13+$BI275*Assembly!AD$14+$BJ275*Assembly!AD$15+$BK275*Assembly!AD$16+$BL275*Assembly!AD$17+$BM275*Assembly!AD$18+$BN275*Assembly!AD$19+$BO275*Assembly!AD$20+$BP275*Assembly!AD$21+$BQ275*Assembly!AD$22+$BR275*Assembly!AD$23+$BS275*Assembly!AD$24</f>
        <v>#VALUE!</v>
      </c>
      <c r="BX275" s="177" t="e">
        <f t="shared" si="4"/>
        <v>#VALUE!</v>
      </c>
      <c r="BY275" s="178" t="e">
        <f t="shared" si="5"/>
        <v>#VALUE!</v>
      </c>
      <c r="BZ275" s="179" t="e">
        <f t="shared" si="6"/>
        <v>#VALUE!</v>
      </c>
      <c r="CA275" s="178" t="e">
        <f t="shared" si="7"/>
        <v>#VALUE!</v>
      </c>
      <c r="CB275" s="133" t="e">
        <f>$AY275*Assembly!Y$4+$AZ275*Assembly!Y$5+$BA275*Assembly!Y$6+$BB275*Assembly!Y$7+$BC275*Assembly!Y$8+$BD275*Assembly!Y$9+$BE275*Assembly!Y$10+$BF275*Assembly!Y$11+$BG275*Assembly!Y$12+$BH275*Assembly!Y$13+$BI275*Assembly!Y$14+$BJ275*Assembly!Y$15+$BK275*Assembly!Y$16+$BL275*Assembly!Y$17+$BM275*Assembly!Y$18+$BN275*Assembly!Y$19+$BO275*Assembly!Y$20+$BP275*Assembly!Y$21+$BQ275*Assembly!Y$22+$BR275*Assembly!Y$23+$BS275*Assembly!Y$24</f>
        <v>#VALUE!</v>
      </c>
      <c r="CC275" s="133" t="e">
        <f t="shared" si="8"/>
        <v>#VALUE!</v>
      </c>
      <c r="CD275" s="130" t="e">
        <f t="shared" si="9"/>
        <v>#VALUE!</v>
      </c>
      <c r="CE275" s="183" t="e">
        <f>$AY275*Assembly!AC$4+$AZ275*Assembly!AC$5+$BA275*Assembly!AC$6+$BB275*Assembly!AC$7+$BC275*Assembly!AC$8+$BD275*Assembly!AC$9+$BE275*Assembly!AC$10+$BF275*Assembly!AC$11+$BG275*Assembly!AC$12+$BH275*Assembly!AC$13+$BI275*Assembly!AC$14+$BJ275*Assembly!AC$15+$BK275*Assembly!AC$16+$BL275*Assembly!AC$17+$BM275*Assembly!AC$18+$BN275*Assembly!AC$19+$BO275*Assembly!AC$20+$BP275*Assembly!AC$21+$BQ275*Assembly!AC$22+$BR275*Assembly!AC$23+$BS275*Assembly!AC$24</f>
        <v>#VALUE!</v>
      </c>
      <c r="CF275" s="145" t="e">
        <f>$AY275*Assembly!M$4+$AZ275*Assembly!M$5+$BA275*Assembly!M$6+$BB275*Assembly!M$7+$BC275*Assembly!M$8+$BD275*Assembly!M$9+$BE275*Assembly!M$10+$BF275*Assembly!M$11+$BG275*Assembly!M$12+$BH275*Assembly!M$13+$BI275*Assembly!M$14+$BJ275*Assembly!M$15+$BK275*Assembly!M$16+$BL275*Assembly!M$17+$BM275*Assembly!M$18+$BN275*Assembly!M$19+$BO275*Assembly!M$20+$BP275*Assembly!M$21+$BQ275*Assembly!M$22+$BR275*Assembly!M$23+$BS275*Assembly!M$24</f>
        <v>#VALUE!</v>
      </c>
      <c r="CG275" s="145" t="e">
        <f>$AY275*Assembly!N$4+$AZ275*Assembly!N$5+$BA275*Assembly!N$6+$BB275*Assembly!N$7+$BC275*Assembly!N$8+$BD275*Assembly!N$9+$BE275*Assembly!N$10+$BF275*Assembly!N$11+$BG275*Assembly!N$12+$BH275*Assembly!N$13+$BI275*Assembly!N$14+$BJ275*Assembly!N$15+$BK275*Assembly!N$16+$BL275*Assembly!N$17+$BM275*Assembly!N$18+$BN275*Assembly!N$19+$BO275*Assembly!N$20+$BP275*Assembly!N$21+$BQ275*Assembly!N$22+$BR275*Assembly!N$23+$BS275*Assembly!N$24</f>
        <v>#VALUE!</v>
      </c>
      <c r="CH275" s="145" t="e">
        <f>$AY275*Assembly!O$4+$AZ275*Assembly!O$5+$BA275*Assembly!O$6+$BB275*Assembly!O$7+$BC275*Assembly!O$8+$BD275*Assembly!O$9+$BE275*Assembly!O$10+$BF275*Assembly!O$11+$BG275*Assembly!O$12+$BH275*Assembly!O$13+$BI275*Assembly!O$14+$BJ275*Assembly!O$15+$BK275*Assembly!O$16+$BL275*Assembly!O$17+$BM275*Assembly!O$18+$BN275*Assembly!O$19+$BO275*Assembly!O$20+$BP275*Assembly!O$21+$BQ275*Assembly!O$22+$BR275*Assembly!O$23+$BS275*Assembly!O$24</f>
        <v>#VALUE!</v>
      </c>
      <c r="CI275" s="140" t="e">
        <f>$AY275*Assembly!P$4+$AZ275*Assembly!P$5+$BA275*Assembly!P$6+$BB275*Assembly!P$7+$BC275*Assembly!P$8+$BD275*Assembly!P$9+$BE275*Assembly!P$10+$BF275*Assembly!P$11+$BG275*Assembly!P$12+$BH275*Assembly!P$13+$BI275*Assembly!P$14+$BJ275*Assembly!P$15+$BK275*Assembly!P$16+$BL275*Assembly!P$17+$BM275*Assembly!P$18+$BN275*Assembly!P$19+$BO275*Assembly!P$20+$BP275*Assembly!P$21+$BQ275*Assembly!P$22+$BR275*Assembly!P$23+$BS275*Assembly!P$24</f>
        <v>#VALUE!</v>
      </c>
      <c r="CJ275" s="140" t="e">
        <f>$AY275*Assembly!Q$4+$AZ275*Assembly!Q$5+$BA275*Assembly!Q$6+$BB275*Assembly!Q$7+$BC275*Assembly!Q$8+$BD275*Assembly!Q$9+$BE275*Assembly!Q$10+$BF275*Assembly!Q$11+$BG275*Assembly!Q$12+$BH275*Assembly!Q$13+$BI275*Assembly!Q$14+$BJ275*Assembly!Q$15+$BK275*Assembly!Q$16+$BL275*Assembly!Q$17+$BM275*Assembly!Q$18+$BN275*Assembly!Q$19+$BO275*Assembly!Q$20+$BP275*Assembly!Q$21+$BQ275*Assembly!Q$22+$BR275*Assembly!Q$23+$BS275*Assembly!Q$24</f>
        <v>#VALUE!</v>
      </c>
      <c r="CK275" s="145" t="e">
        <f>$AY275*Assembly!R$4+$AZ275*Assembly!R$5+$BA275*Assembly!R$6+$BB275*Assembly!R$7+$BC275*Assembly!R$8+$BD275*Assembly!R$9+$BE275*Assembly!R$10+$BF275*Assembly!R$11+$BG275*Assembly!R$12+$BH275*Assembly!R$13+$BI275*Assembly!R$14+$BJ275*Assembly!R$15+$BK275*Assembly!R$16+$BL275*Assembly!R$17+$BM275*Assembly!R$18+$BN275*Assembly!R$19+$BO275*Assembly!R$20+$BP275*Assembly!R$21+$BQ275*Assembly!R$22+$BR275*Assembly!R$23+$BS275*Assembly!R$24</f>
        <v>#VALUE!</v>
      </c>
      <c r="CL275" s="140" t="e">
        <f>$AY275*Assembly!S$4+$AZ275*Assembly!S$5+$BA275*Assembly!S$6+$BB275*Assembly!S$7+$BC275*Assembly!S$8+$BD275*Assembly!S$9+$BE275*Assembly!S$10+$BF275*Assembly!S$11+$BG275*Assembly!S$12+$BH275*Assembly!S$13+$BI275*Assembly!S$14+$BJ275*Assembly!S$15+$BK275*Assembly!S$16+$BL275*Assembly!S$17+$BM275*Assembly!S$18+$BN275*Assembly!S$19+$BO275*Assembly!S$20+$BP275*Assembly!S$21+$BQ275*Assembly!S$22+$BR275*Assembly!S$23+$BS275*Assembly!S$24</f>
        <v>#VALUE!</v>
      </c>
      <c r="CM275" s="140" t="e">
        <f>$AY275*Assembly!T$4+$AZ275*Assembly!T$5+$BA275*Assembly!T$6+$BB275*Assembly!T$7+$BC275*Assembly!T$8+$BD275*Assembly!T$9+$BE275*Assembly!T$10+$BF275*Assembly!T$11+$BG275*Assembly!T$12+$BH275*Assembly!T$13+$BI275*Assembly!T$14+$BJ275*Assembly!T$15+$BK275*Assembly!T$16+$BL275*Assembly!T$17+$BM275*Assembly!T$18+$BN275*Assembly!T$19+$BO275*Assembly!T$20+$BP275*Assembly!T$21+$BQ275*Assembly!T$22+$BR275*Assembly!T$23+$BS275*Assembly!T$24</f>
        <v>#VALUE!</v>
      </c>
      <c r="CN275" s="140" t="e">
        <f>$AY275*Assembly!U$4+$AZ275*Assembly!U$5+$BA275*Assembly!U$6+$BB275*Assembly!U$7+$BC275*Assembly!U$8+$BD275*Assembly!U$9+$BE275*Assembly!U$10+$BF275*Assembly!U$11+$BG275*Assembly!U$12+$BH275*Assembly!U$13+$BI275*Assembly!U$14+$BJ275*Assembly!U$15+$BK275*Assembly!U$16+$BL275*Assembly!U$17+$BM275*Assembly!U$18+$BN275*Assembly!U$19+$BO275*Assembly!U$20+$BP275*Assembly!U$21+$BQ275*Assembly!U$22+$BR275*Assembly!U$23+$BS275*Assembly!U$24</f>
        <v>#VALUE!</v>
      </c>
      <c r="CO275" s="145" t="e">
        <f>$AY275*Assembly!V$4+$AZ275*Assembly!V$5+$BA275*Assembly!V$6+$BB275*Assembly!V$7+$BC275*Assembly!V$8+$BD275*Assembly!V$9+$BE275*Assembly!V$10+$BF275*Assembly!V$11+$BG275*Assembly!V$12+$BH275*Assembly!V$13+$BI275*Assembly!V$14+$BJ275*Assembly!V$15+$BK275*Assembly!V$16+$BL275*Assembly!V$17+$BM275*Assembly!V$18+$BN275*Assembly!V$19+$BO275*Assembly!V$20+$BP275*Assembly!V$21+$BQ275*Assembly!V$22+$BR275*Assembly!V$23+$BS275*Assembly!V$24</f>
        <v>#VALUE!</v>
      </c>
      <c r="CP275" s="145" t="e">
        <f>CF275*Refining!$F$3</f>
        <v>#VALUE!</v>
      </c>
      <c r="CQ275" s="145" t="e">
        <f>CG275*Refining!$F$4</f>
        <v>#VALUE!</v>
      </c>
      <c r="CR275" s="145" t="e">
        <f>CH275*Refining!$F$5</f>
        <v>#VALUE!</v>
      </c>
      <c r="CS275" s="145" t="e">
        <f>CI275*Refining!$F$6</f>
        <v>#VALUE!</v>
      </c>
      <c r="CT275" s="145" t="e">
        <f>CJ275*Refining!$F$7</f>
        <v>#VALUE!</v>
      </c>
      <c r="CU275" s="145" t="e">
        <f>CK275*Refining!$F$8</f>
        <v>#VALUE!</v>
      </c>
      <c r="CV275" s="145" t="e">
        <f>CL275*Refining!$F$9</f>
        <v>#VALUE!</v>
      </c>
      <c r="CW275" s="145" t="e">
        <f>CM275*Refining!$F$10</f>
        <v>#VALUE!</v>
      </c>
      <c r="CX275" s="145" t="e">
        <f>CN275*Refining!$F$11</f>
        <v>#VALUE!</v>
      </c>
      <c r="CY275" s="145" t="e">
        <f>CO275*Refining!$F$12</f>
        <v>#VALUE!</v>
      </c>
      <c r="CZ275" s="185" t="e">
        <f t="shared" ref="CZ275:DS275" si="1108">IF(CF275 = 0, "", CF275)</f>
        <v>#VALUE!</v>
      </c>
      <c r="DA275" s="189" t="e">
        <f t="shared" si="1108"/>
        <v>#VALUE!</v>
      </c>
      <c r="DB275" s="189" t="e">
        <f t="shared" si="1108"/>
        <v>#VALUE!</v>
      </c>
      <c r="DC275" s="186" t="e">
        <f t="shared" si="1108"/>
        <v>#VALUE!</v>
      </c>
      <c r="DD275" s="186" t="e">
        <f t="shared" si="1108"/>
        <v>#VALUE!</v>
      </c>
      <c r="DE275" s="186" t="e">
        <f t="shared" si="1108"/>
        <v>#VALUE!</v>
      </c>
      <c r="DF275" s="186" t="e">
        <f t="shared" si="1108"/>
        <v>#VALUE!</v>
      </c>
      <c r="DG275" s="186" t="e">
        <f t="shared" si="1108"/>
        <v>#VALUE!</v>
      </c>
      <c r="DH275" s="186" t="e">
        <f t="shared" si="1108"/>
        <v>#VALUE!</v>
      </c>
      <c r="DI275" s="187" t="e">
        <f t="shared" si="1108"/>
        <v>#VALUE!</v>
      </c>
      <c r="DJ275" s="185" t="e">
        <f t="shared" si="1108"/>
        <v>#VALUE!</v>
      </c>
      <c r="DK275" s="189" t="e">
        <f t="shared" si="1108"/>
        <v>#VALUE!</v>
      </c>
      <c r="DL275" s="189" t="e">
        <f t="shared" si="1108"/>
        <v>#VALUE!</v>
      </c>
      <c r="DM275" s="186" t="e">
        <f t="shared" si="1108"/>
        <v>#VALUE!</v>
      </c>
      <c r="DN275" s="211" t="e">
        <f t="shared" si="1108"/>
        <v>#VALUE!</v>
      </c>
      <c r="DO275" s="186" t="e">
        <f t="shared" si="1108"/>
        <v>#VALUE!</v>
      </c>
      <c r="DP275" s="186" t="e">
        <f t="shared" si="1108"/>
        <v>#VALUE!</v>
      </c>
      <c r="DQ275" s="186" t="e">
        <f t="shared" si="1108"/>
        <v>#VALUE!</v>
      </c>
      <c r="DR275" s="186" t="e">
        <f t="shared" si="1108"/>
        <v>#VALUE!</v>
      </c>
      <c r="DS275" s="187" t="e">
        <f t="shared" si="1108"/>
        <v>#VALUE!</v>
      </c>
      <c r="DT275" s="185" t="e">
        <f t="shared" si="11"/>
        <v>#VALUE!</v>
      </c>
      <c r="DU275" s="189" t="e">
        <f t="shared" si="12"/>
        <v>#VALUE!</v>
      </c>
      <c r="DV275" s="133" t="e">
        <f>CZ275*'Ores &amp; Ingots'!$C$3+DA275*'Ores &amp; Ingots'!$C$4+DB275*'Ores &amp; Ingots'!$C$5+DC275*'Ores &amp; Ingots'!$C$6+DD275*'Ores &amp; Ingots'!$C$7+DE275*'Ores &amp; Ingots'!$C$8+DF275*'Ores &amp; Ingots'!$C$9+DG275*'Ores &amp; Ingots'!$C$10+DH275*'Ores &amp; Ingots'!$C$11+DI275*'Ores &amp; Ingots'!$C$12</f>
        <v>#VALUE!</v>
      </c>
      <c r="DW275" s="133" t="e">
        <f>DJ275*'Ores &amp; Ingots'!$B$3+DK275*'Ores &amp; Ingots'!$B$4+DL275*'Ores &amp; Ingots'!$B$5+DM275*'Ores &amp; Ingots'!$B$6+DN275*'Ores &amp; Ingots'!$B$7+DO275*'Ores &amp; Ingots'!$B$8+DP275*'Ores &amp; Ingots'!$B$9+DQ275*'Ores &amp; Ingots'!$B$10+DR275*'Ores &amp; Ingots'!$B$11+DS275*'Ores &amp; Ingots'!$B$12</f>
        <v>#VALUE!</v>
      </c>
      <c r="DX275" s="189" t="e">
        <f>CZ275*Refining!$G$3+DA275*Refining!$G$4+DB275*Refining!$G$5+DC275*Refining!$G$6+DD275*Refining!$G$7+DE275*Refining!$G$8+DF275*Refining!$G$9+DG275*Refining!$G$10+DH275*Refining!$G$11+DI275*Refining!$G$12</f>
        <v>#VALUE!</v>
      </c>
      <c r="DY275" s="189" t="e">
        <f t="shared" si="13"/>
        <v>#VALUE!</v>
      </c>
      <c r="DZ275" s="192" t="e">
        <f t="shared" si="14"/>
        <v>#VALUE!</v>
      </c>
      <c r="EA275" s="185" t="e">
        <f t="shared" si="15"/>
        <v>#VALUE!</v>
      </c>
      <c r="EB275" s="194" t="e">
        <f t="shared" ref="EB275:EC275" si="1109">EA275/60</f>
        <v>#VALUE!</v>
      </c>
      <c r="EC275" s="194" t="e">
        <f t="shared" si="1109"/>
        <v>#VALUE!</v>
      </c>
      <c r="ED275" s="185" t="e">
        <f t="shared" si="17"/>
        <v>#VALUE!</v>
      </c>
      <c r="EE275" s="194" t="e">
        <f t="shared" ref="EE275:EF275" si="1110">ED275/1000</f>
        <v>#VALUE!</v>
      </c>
      <c r="EF275" s="196" t="e">
        <f t="shared" si="1110"/>
        <v>#VALUE!</v>
      </c>
      <c r="EG275" s="130" t="e">
        <f t="shared" si="19"/>
        <v>#VALUE!</v>
      </c>
      <c r="EH275" s="132" t="e">
        <f t="shared" si="20"/>
        <v>#VALUE!</v>
      </c>
      <c r="EI275" s="133" t="s">
        <v>28</v>
      </c>
    </row>
    <row r="276" spans="1:139" ht="12.75" hidden="1" x14ac:dyDescent="0.2">
      <c r="A276" s="864"/>
      <c r="B276" s="135" t="s">
        <v>429</v>
      </c>
      <c r="C276" s="137" t="s">
        <v>155</v>
      </c>
      <c r="D276" s="137">
        <v>1</v>
      </c>
      <c r="E276" s="137">
        <v>1</v>
      </c>
      <c r="F276" s="137">
        <v>1</v>
      </c>
      <c r="G276" s="139">
        <f t="shared" si="0"/>
        <v>0.125</v>
      </c>
      <c r="H276" s="140">
        <v>4</v>
      </c>
      <c r="I276" s="140">
        <v>12</v>
      </c>
      <c r="J276" s="140">
        <f>H276/Main!$D$9</f>
        <v>0.8</v>
      </c>
      <c r="K276" s="140">
        <f>I276/Main!$D$10</f>
        <v>6</v>
      </c>
      <c r="L276" s="140">
        <f t="shared" si="1"/>
        <v>7.5</v>
      </c>
      <c r="M276" s="140">
        <v>0.16</v>
      </c>
      <c r="N276" s="143"/>
      <c r="O276" s="143"/>
      <c r="P276" s="143"/>
      <c r="Q276" s="145"/>
      <c r="R276" s="143"/>
      <c r="S276" s="146"/>
      <c r="T276" s="146"/>
      <c r="U276" s="143"/>
      <c r="V276" s="143"/>
      <c r="W276" s="146"/>
      <c r="X276" s="146"/>
      <c r="Y276" s="143"/>
      <c r="Z276" s="143"/>
      <c r="AA276" s="143"/>
      <c r="AB276" s="143"/>
      <c r="AC276" s="362"/>
      <c r="AD276" s="167">
        <v>5</v>
      </c>
      <c r="AE276" s="133">
        <v>0</v>
      </c>
      <c r="AF276" s="133">
        <v>0</v>
      </c>
      <c r="AG276" s="133">
        <v>0</v>
      </c>
      <c r="AH276" s="133">
        <v>0</v>
      </c>
      <c r="AI276" s="133">
        <v>0</v>
      </c>
      <c r="AJ276" s="133">
        <v>0</v>
      </c>
      <c r="AK276" s="133">
        <v>0</v>
      </c>
      <c r="AL276" s="133">
        <v>0</v>
      </c>
      <c r="AM276" s="133">
        <v>0</v>
      </c>
      <c r="AN276" s="133">
        <v>0</v>
      </c>
      <c r="AO276" s="133">
        <v>1</v>
      </c>
      <c r="AP276" s="133">
        <v>0</v>
      </c>
      <c r="AQ276" s="133">
        <v>0</v>
      </c>
      <c r="AR276" s="133">
        <v>0</v>
      </c>
      <c r="AS276" s="133">
        <v>0</v>
      </c>
      <c r="AT276" s="133">
        <v>0</v>
      </c>
      <c r="AU276" s="133">
        <v>0</v>
      </c>
      <c r="AV276" s="133">
        <v>0</v>
      </c>
      <c r="AW276" s="133">
        <v>0</v>
      </c>
      <c r="AX276" s="133">
        <v>0</v>
      </c>
      <c r="AY276" s="406">
        <f t="shared" ref="AY276:BS276" si="1111">IF(AD276 = 0, "", AD276)</f>
        <v>5</v>
      </c>
      <c r="AZ276" s="137" t="str">
        <f t="shared" si="1111"/>
        <v/>
      </c>
      <c r="BA276" s="137" t="str">
        <f t="shared" si="1111"/>
        <v/>
      </c>
      <c r="BB276" s="137" t="str">
        <f t="shared" si="1111"/>
        <v/>
      </c>
      <c r="BC276" s="137" t="str">
        <f t="shared" si="1111"/>
        <v/>
      </c>
      <c r="BD276" s="137" t="str">
        <f t="shared" si="1111"/>
        <v/>
      </c>
      <c r="BE276" s="137" t="str">
        <f t="shared" si="1111"/>
        <v/>
      </c>
      <c r="BF276" s="137" t="str">
        <f t="shared" si="1111"/>
        <v/>
      </c>
      <c r="BG276" s="137" t="str">
        <f t="shared" si="1111"/>
        <v/>
      </c>
      <c r="BH276" s="137" t="str">
        <f t="shared" si="1111"/>
        <v/>
      </c>
      <c r="BI276" s="137" t="str">
        <f t="shared" si="1111"/>
        <v/>
      </c>
      <c r="BJ276" s="133">
        <f t="shared" si="1111"/>
        <v>1</v>
      </c>
      <c r="BK276" s="137" t="str">
        <f t="shared" si="1111"/>
        <v/>
      </c>
      <c r="BL276" s="137" t="str">
        <f t="shared" si="1111"/>
        <v/>
      </c>
      <c r="BM276" s="137" t="str">
        <f t="shared" si="1111"/>
        <v/>
      </c>
      <c r="BN276" s="137" t="str">
        <f t="shared" si="1111"/>
        <v/>
      </c>
      <c r="BO276" s="137" t="str">
        <f t="shared" si="1111"/>
        <v/>
      </c>
      <c r="BP276" s="137" t="str">
        <f t="shared" si="1111"/>
        <v/>
      </c>
      <c r="BQ276" s="137" t="str">
        <f t="shared" si="1111"/>
        <v/>
      </c>
      <c r="BR276" s="137" t="str">
        <f t="shared" si="1111"/>
        <v/>
      </c>
      <c r="BS276" s="169" t="str">
        <f t="shared" si="1111"/>
        <v/>
      </c>
      <c r="BT276" s="174" t="e">
        <f>$AY276*Assembly!Z$4+$AZ276*Assembly!Z$5+$BA276*Assembly!Z$6+$BB276*Assembly!Z$7+$BC276*Assembly!Z$8+$BD276*Assembly!Z$9+$BE276*Assembly!Z$10+$BF276*Assembly!Z$11+$BG276*Assembly!Z$12+$BH276*Assembly!Z$13+$BI276*Assembly!Z$14+$BJ276*Assembly!Z$15+$BK276*Assembly!Z$16+$BL276*Assembly!Z$17+$BM276*Assembly!Z$18+$BN276*Assembly!Z$19+$BO276*Assembly!Z$20+$BP276*Assembly!Z$21+$BQ276*Assembly!Z$22+$BR276*Assembly!Z$23+$BS276*Assembly!Z$24</f>
        <v>#VALUE!</v>
      </c>
      <c r="BU276" s="133" t="e">
        <f t="shared" si="3"/>
        <v>#VALUE!</v>
      </c>
      <c r="BV276" s="133"/>
      <c r="BW276" s="133" t="e">
        <f>$AY276*Assembly!AD$4+$AZ276*Assembly!AD$5+$BA276*Assembly!AD$6+$BB276*Assembly!AD$7+$BC276*Assembly!AD$8+$BD276*Assembly!AD$9+$BE276*Assembly!AD$10+$BF276*Assembly!AD$11+$BG276*Assembly!AD$12+$BH276*Assembly!AD$13+$BI276*Assembly!AD$14+$BJ276*Assembly!AD$15+$BK276*Assembly!AD$16+$BL276*Assembly!AD$17+$BM276*Assembly!AD$18+$BN276*Assembly!AD$19+$BO276*Assembly!AD$20+$BP276*Assembly!AD$21+$BQ276*Assembly!AD$22+$BR276*Assembly!AD$23+$BS276*Assembly!AD$24</f>
        <v>#VALUE!</v>
      </c>
      <c r="BX276" s="177" t="e">
        <f t="shared" si="4"/>
        <v>#VALUE!</v>
      </c>
      <c r="BY276" s="178" t="e">
        <f t="shared" si="5"/>
        <v>#VALUE!</v>
      </c>
      <c r="BZ276" s="179" t="e">
        <f t="shared" si="6"/>
        <v>#VALUE!</v>
      </c>
      <c r="CA276" s="178" t="e">
        <f t="shared" si="7"/>
        <v>#VALUE!</v>
      </c>
      <c r="CB276" s="133" t="e">
        <f>$AY276*Assembly!Y$4+$AZ276*Assembly!Y$5+$BA276*Assembly!Y$6+$BB276*Assembly!Y$7+$BC276*Assembly!Y$8+$BD276*Assembly!Y$9+$BE276*Assembly!Y$10+$BF276*Assembly!Y$11+$BG276*Assembly!Y$12+$BH276*Assembly!Y$13+$BI276*Assembly!Y$14+$BJ276*Assembly!Y$15+$BK276*Assembly!Y$16+$BL276*Assembly!Y$17+$BM276*Assembly!Y$18+$BN276*Assembly!Y$19+$BO276*Assembly!Y$20+$BP276*Assembly!Y$21+$BQ276*Assembly!Y$22+$BR276*Assembly!Y$23+$BS276*Assembly!Y$24</f>
        <v>#VALUE!</v>
      </c>
      <c r="CC276" s="133" t="e">
        <f t="shared" si="8"/>
        <v>#VALUE!</v>
      </c>
      <c r="CD276" s="130" t="e">
        <f t="shared" si="9"/>
        <v>#VALUE!</v>
      </c>
      <c r="CE276" s="183" t="e">
        <f>$AY276*Assembly!AC$4+$AZ276*Assembly!AC$5+$BA276*Assembly!AC$6+$BB276*Assembly!AC$7+$BC276*Assembly!AC$8+$BD276*Assembly!AC$9+$BE276*Assembly!AC$10+$BF276*Assembly!AC$11+$BG276*Assembly!AC$12+$BH276*Assembly!AC$13+$BI276*Assembly!AC$14+$BJ276*Assembly!AC$15+$BK276*Assembly!AC$16+$BL276*Assembly!AC$17+$BM276*Assembly!AC$18+$BN276*Assembly!AC$19+$BO276*Assembly!AC$20+$BP276*Assembly!AC$21+$BQ276*Assembly!AC$22+$BR276*Assembly!AC$23+$BS276*Assembly!AC$24</f>
        <v>#VALUE!</v>
      </c>
      <c r="CF276" s="145" t="e">
        <f>$AY276*Assembly!M$4+$AZ276*Assembly!M$5+$BA276*Assembly!M$6+$BB276*Assembly!M$7+$BC276*Assembly!M$8+$BD276*Assembly!M$9+$BE276*Assembly!M$10+$BF276*Assembly!M$11+$BG276*Assembly!M$12+$BH276*Assembly!M$13+$BI276*Assembly!M$14+$BJ276*Assembly!M$15+$BK276*Assembly!M$16+$BL276*Assembly!M$17+$BM276*Assembly!M$18+$BN276*Assembly!M$19+$BO276*Assembly!M$20+$BP276*Assembly!M$21+$BQ276*Assembly!M$22+$BR276*Assembly!M$23+$BS276*Assembly!M$24</f>
        <v>#VALUE!</v>
      </c>
      <c r="CG276" s="145" t="e">
        <f>$AY276*Assembly!N$4+$AZ276*Assembly!N$5+$BA276*Assembly!N$6+$BB276*Assembly!N$7+$BC276*Assembly!N$8+$BD276*Assembly!N$9+$BE276*Assembly!N$10+$BF276*Assembly!N$11+$BG276*Assembly!N$12+$BH276*Assembly!N$13+$BI276*Assembly!N$14+$BJ276*Assembly!N$15+$BK276*Assembly!N$16+$BL276*Assembly!N$17+$BM276*Assembly!N$18+$BN276*Assembly!N$19+$BO276*Assembly!N$20+$BP276*Assembly!N$21+$BQ276*Assembly!N$22+$BR276*Assembly!N$23+$BS276*Assembly!N$24</f>
        <v>#VALUE!</v>
      </c>
      <c r="CH276" s="145" t="e">
        <f>$AY276*Assembly!O$4+$AZ276*Assembly!O$5+$BA276*Assembly!O$6+$BB276*Assembly!O$7+$BC276*Assembly!O$8+$BD276*Assembly!O$9+$BE276*Assembly!O$10+$BF276*Assembly!O$11+$BG276*Assembly!O$12+$BH276*Assembly!O$13+$BI276*Assembly!O$14+$BJ276*Assembly!O$15+$BK276*Assembly!O$16+$BL276*Assembly!O$17+$BM276*Assembly!O$18+$BN276*Assembly!O$19+$BO276*Assembly!O$20+$BP276*Assembly!O$21+$BQ276*Assembly!O$22+$BR276*Assembly!O$23+$BS276*Assembly!O$24</f>
        <v>#VALUE!</v>
      </c>
      <c r="CI276" s="140" t="e">
        <f>$AY276*Assembly!P$4+$AZ276*Assembly!P$5+$BA276*Assembly!P$6+$BB276*Assembly!P$7+$BC276*Assembly!P$8+$BD276*Assembly!P$9+$BE276*Assembly!P$10+$BF276*Assembly!P$11+$BG276*Assembly!P$12+$BH276*Assembly!P$13+$BI276*Assembly!P$14+$BJ276*Assembly!P$15+$BK276*Assembly!P$16+$BL276*Assembly!P$17+$BM276*Assembly!P$18+$BN276*Assembly!P$19+$BO276*Assembly!P$20+$BP276*Assembly!P$21+$BQ276*Assembly!P$22+$BR276*Assembly!P$23+$BS276*Assembly!P$24</f>
        <v>#VALUE!</v>
      </c>
      <c r="CJ276" s="140" t="e">
        <f>$AY276*Assembly!Q$4+$AZ276*Assembly!Q$5+$BA276*Assembly!Q$6+$BB276*Assembly!Q$7+$BC276*Assembly!Q$8+$BD276*Assembly!Q$9+$BE276*Assembly!Q$10+$BF276*Assembly!Q$11+$BG276*Assembly!Q$12+$BH276*Assembly!Q$13+$BI276*Assembly!Q$14+$BJ276*Assembly!Q$15+$BK276*Assembly!Q$16+$BL276*Assembly!Q$17+$BM276*Assembly!Q$18+$BN276*Assembly!Q$19+$BO276*Assembly!Q$20+$BP276*Assembly!Q$21+$BQ276*Assembly!Q$22+$BR276*Assembly!Q$23+$BS276*Assembly!Q$24</f>
        <v>#VALUE!</v>
      </c>
      <c r="CK276" s="145" t="e">
        <f>$AY276*Assembly!R$4+$AZ276*Assembly!R$5+$BA276*Assembly!R$6+$BB276*Assembly!R$7+$BC276*Assembly!R$8+$BD276*Assembly!R$9+$BE276*Assembly!R$10+$BF276*Assembly!R$11+$BG276*Assembly!R$12+$BH276*Assembly!R$13+$BI276*Assembly!R$14+$BJ276*Assembly!R$15+$BK276*Assembly!R$16+$BL276*Assembly!R$17+$BM276*Assembly!R$18+$BN276*Assembly!R$19+$BO276*Assembly!R$20+$BP276*Assembly!R$21+$BQ276*Assembly!R$22+$BR276*Assembly!R$23+$BS276*Assembly!R$24</f>
        <v>#VALUE!</v>
      </c>
      <c r="CL276" s="140" t="e">
        <f>$AY276*Assembly!S$4+$AZ276*Assembly!S$5+$BA276*Assembly!S$6+$BB276*Assembly!S$7+$BC276*Assembly!S$8+$BD276*Assembly!S$9+$BE276*Assembly!S$10+$BF276*Assembly!S$11+$BG276*Assembly!S$12+$BH276*Assembly!S$13+$BI276*Assembly!S$14+$BJ276*Assembly!S$15+$BK276*Assembly!S$16+$BL276*Assembly!S$17+$BM276*Assembly!S$18+$BN276*Assembly!S$19+$BO276*Assembly!S$20+$BP276*Assembly!S$21+$BQ276*Assembly!S$22+$BR276*Assembly!S$23+$BS276*Assembly!S$24</f>
        <v>#VALUE!</v>
      </c>
      <c r="CM276" s="140" t="e">
        <f>$AY276*Assembly!T$4+$AZ276*Assembly!T$5+$BA276*Assembly!T$6+$BB276*Assembly!T$7+$BC276*Assembly!T$8+$BD276*Assembly!T$9+$BE276*Assembly!T$10+$BF276*Assembly!T$11+$BG276*Assembly!T$12+$BH276*Assembly!T$13+$BI276*Assembly!T$14+$BJ276*Assembly!T$15+$BK276*Assembly!T$16+$BL276*Assembly!T$17+$BM276*Assembly!T$18+$BN276*Assembly!T$19+$BO276*Assembly!T$20+$BP276*Assembly!T$21+$BQ276*Assembly!T$22+$BR276*Assembly!T$23+$BS276*Assembly!T$24</f>
        <v>#VALUE!</v>
      </c>
      <c r="CN276" s="140" t="e">
        <f>$AY276*Assembly!U$4+$AZ276*Assembly!U$5+$BA276*Assembly!U$6+$BB276*Assembly!U$7+$BC276*Assembly!U$8+$BD276*Assembly!U$9+$BE276*Assembly!U$10+$BF276*Assembly!U$11+$BG276*Assembly!U$12+$BH276*Assembly!U$13+$BI276*Assembly!U$14+$BJ276*Assembly!U$15+$BK276*Assembly!U$16+$BL276*Assembly!U$17+$BM276*Assembly!U$18+$BN276*Assembly!U$19+$BO276*Assembly!U$20+$BP276*Assembly!U$21+$BQ276*Assembly!U$22+$BR276*Assembly!U$23+$BS276*Assembly!U$24</f>
        <v>#VALUE!</v>
      </c>
      <c r="CO276" s="145" t="e">
        <f>$AY276*Assembly!V$4+$AZ276*Assembly!V$5+$BA276*Assembly!V$6+$BB276*Assembly!V$7+$BC276*Assembly!V$8+$BD276*Assembly!V$9+$BE276*Assembly!V$10+$BF276*Assembly!V$11+$BG276*Assembly!V$12+$BH276*Assembly!V$13+$BI276*Assembly!V$14+$BJ276*Assembly!V$15+$BK276*Assembly!V$16+$BL276*Assembly!V$17+$BM276*Assembly!V$18+$BN276*Assembly!V$19+$BO276*Assembly!V$20+$BP276*Assembly!V$21+$BQ276*Assembly!V$22+$BR276*Assembly!V$23+$BS276*Assembly!V$24</f>
        <v>#VALUE!</v>
      </c>
      <c r="CP276" s="145" t="e">
        <f>CF276*Refining!$F$3</f>
        <v>#VALUE!</v>
      </c>
      <c r="CQ276" s="145" t="e">
        <f>CG276*Refining!$F$4</f>
        <v>#VALUE!</v>
      </c>
      <c r="CR276" s="145" t="e">
        <f>CH276*Refining!$F$5</f>
        <v>#VALUE!</v>
      </c>
      <c r="CS276" s="145" t="e">
        <f>CI276*Refining!$F$6</f>
        <v>#VALUE!</v>
      </c>
      <c r="CT276" s="145" t="e">
        <f>CJ276*Refining!$F$7</f>
        <v>#VALUE!</v>
      </c>
      <c r="CU276" s="145" t="e">
        <f>CK276*Refining!$F$8</f>
        <v>#VALUE!</v>
      </c>
      <c r="CV276" s="145" t="e">
        <f>CL276*Refining!$F$9</f>
        <v>#VALUE!</v>
      </c>
      <c r="CW276" s="145" t="e">
        <f>CM276*Refining!$F$10</f>
        <v>#VALUE!</v>
      </c>
      <c r="CX276" s="145" t="e">
        <f>CN276*Refining!$F$11</f>
        <v>#VALUE!</v>
      </c>
      <c r="CY276" s="145" t="e">
        <f>CO276*Refining!$F$12</f>
        <v>#VALUE!</v>
      </c>
      <c r="CZ276" s="185" t="e">
        <f t="shared" ref="CZ276:DS276" si="1112">IF(CF276 = 0, "", CF276)</f>
        <v>#VALUE!</v>
      </c>
      <c r="DA276" s="189" t="e">
        <f t="shared" si="1112"/>
        <v>#VALUE!</v>
      </c>
      <c r="DB276" s="189" t="e">
        <f t="shared" si="1112"/>
        <v>#VALUE!</v>
      </c>
      <c r="DC276" s="186" t="e">
        <f t="shared" si="1112"/>
        <v>#VALUE!</v>
      </c>
      <c r="DD276" s="186" t="e">
        <f t="shared" si="1112"/>
        <v>#VALUE!</v>
      </c>
      <c r="DE276" s="186" t="e">
        <f t="shared" si="1112"/>
        <v>#VALUE!</v>
      </c>
      <c r="DF276" s="186" t="e">
        <f t="shared" si="1112"/>
        <v>#VALUE!</v>
      </c>
      <c r="DG276" s="186" t="e">
        <f t="shared" si="1112"/>
        <v>#VALUE!</v>
      </c>
      <c r="DH276" s="186" t="e">
        <f t="shared" si="1112"/>
        <v>#VALUE!</v>
      </c>
      <c r="DI276" s="187" t="e">
        <f t="shared" si="1112"/>
        <v>#VALUE!</v>
      </c>
      <c r="DJ276" s="185" t="e">
        <f t="shared" si="1112"/>
        <v>#VALUE!</v>
      </c>
      <c r="DK276" s="189" t="e">
        <f t="shared" si="1112"/>
        <v>#VALUE!</v>
      </c>
      <c r="DL276" s="189" t="e">
        <f t="shared" si="1112"/>
        <v>#VALUE!</v>
      </c>
      <c r="DM276" s="186" t="e">
        <f t="shared" si="1112"/>
        <v>#VALUE!</v>
      </c>
      <c r="DN276" s="211" t="e">
        <f t="shared" si="1112"/>
        <v>#VALUE!</v>
      </c>
      <c r="DO276" s="186" t="e">
        <f t="shared" si="1112"/>
        <v>#VALUE!</v>
      </c>
      <c r="DP276" s="186" t="e">
        <f t="shared" si="1112"/>
        <v>#VALUE!</v>
      </c>
      <c r="DQ276" s="186" t="e">
        <f t="shared" si="1112"/>
        <v>#VALUE!</v>
      </c>
      <c r="DR276" s="186" t="e">
        <f t="shared" si="1112"/>
        <v>#VALUE!</v>
      </c>
      <c r="DS276" s="187" t="e">
        <f t="shared" si="1112"/>
        <v>#VALUE!</v>
      </c>
      <c r="DT276" s="185" t="e">
        <f t="shared" si="11"/>
        <v>#VALUE!</v>
      </c>
      <c r="DU276" s="189" t="e">
        <f t="shared" si="12"/>
        <v>#VALUE!</v>
      </c>
      <c r="DV276" s="133" t="e">
        <f>CZ276*'Ores &amp; Ingots'!$C$3+DA276*'Ores &amp; Ingots'!$C$4+DB276*'Ores &amp; Ingots'!$C$5+DC276*'Ores &amp; Ingots'!$C$6+DD276*'Ores &amp; Ingots'!$C$7+DE276*'Ores &amp; Ingots'!$C$8+DF276*'Ores &amp; Ingots'!$C$9+DG276*'Ores &amp; Ingots'!$C$10+DH276*'Ores &amp; Ingots'!$C$11+DI276*'Ores &amp; Ingots'!$C$12</f>
        <v>#VALUE!</v>
      </c>
      <c r="DW276" s="133" t="e">
        <f>DJ276*'Ores &amp; Ingots'!$B$3+DK276*'Ores &amp; Ingots'!$B$4+DL276*'Ores &amp; Ingots'!$B$5+DM276*'Ores &amp; Ingots'!$B$6+DN276*'Ores &amp; Ingots'!$B$7+DO276*'Ores &amp; Ingots'!$B$8+DP276*'Ores &amp; Ingots'!$B$9+DQ276*'Ores &amp; Ingots'!$B$10+DR276*'Ores &amp; Ingots'!$B$11+DS276*'Ores &amp; Ingots'!$B$12</f>
        <v>#VALUE!</v>
      </c>
      <c r="DX276" s="189" t="e">
        <f>CZ276*Refining!$G$3+DA276*Refining!$G$4+DB276*Refining!$G$5+DC276*Refining!$G$6+DD276*Refining!$G$7+DE276*Refining!$G$8+DF276*Refining!$G$9+DG276*Refining!$G$10+DH276*Refining!$G$11+DI276*Refining!$G$12</f>
        <v>#VALUE!</v>
      </c>
      <c r="DY276" s="189" t="e">
        <f t="shared" si="13"/>
        <v>#VALUE!</v>
      </c>
      <c r="DZ276" s="192" t="e">
        <f t="shared" si="14"/>
        <v>#VALUE!</v>
      </c>
      <c r="EA276" s="185" t="e">
        <f t="shared" si="15"/>
        <v>#VALUE!</v>
      </c>
      <c r="EB276" s="194" t="e">
        <f t="shared" ref="EB276:EC276" si="1113">EA276/60</f>
        <v>#VALUE!</v>
      </c>
      <c r="EC276" s="194" t="e">
        <f t="shared" si="1113"/>
        <v>#VALUE!</v>
      </c>
      <c r="ED276" s="185" t="e">
        <f t="shared" si="17"/>
        <v>#VALUE!</v>
      </c>
      <c r="EE276" s="194" t="e">
        <f t="shared" ref="EE276:EF276" si="1114">ED276/1000</f>
        <v>#VALUE!</v>
      </c>
      <c r="EF276" s="196" t="e">
        <f t="shared" si="1114"/>
        <v>#VALUE!</v>
      </c>
      <c r="EG276" s="130" t="e">
        <f t="shared" si="19"/>
        <v>#VALUE!</v>
      </c>
      <c r="EH276" s="132" t="e">
        <f t="shared" si="20"/>
        <v>#VALUE!</v>
      </c>
      <c r="EI276" s="133" t="s">
        <v>28</v>
      </c>
    </row>
    <row r="277" spans="1:139" ht="12.75" hidden="1" x14ac:dyDescent="0.2">
      <c r="A277" s="864"/>
      <c r="B277" s="365" t="s">
        <v>430</v>
      </c>
      <c r="C277" s="137" t="s">
        <v>155</v>
      </c>
      <c r="D277" s="137">
        <v>1</v>
      </c>
      <c r="E277" s="137">
        <v>1</v>
      </c>
      <c r="F277" s="137">
        <v>1</v>
      </c>
      <c r="G277" s="139">
        <f t="shared" si="0"/>
        <v>0.125</v>
      </c>
      <c r="H277" s="140">
        <v>7</v>
      </c>
      <c r="I277" s="140">
        <v>17.5</v>
      </c>
      <c r="J277" s="140">
        <f>H277/Main!$D$9</f>
        <v>1.4</v>
      </c>
      <c r="K277" s="140">
        <f>I277/Main!$D$10</f>
        <v>8.75</v>
      </c>
      <c r="L277" s="140">
        <f t="shared" si="1"/>
        <v>6.25</v>
      </c>
      <c r="M277" s="140">
        <v>1</v>
      </c>
      <c r="N277" s="143"/>
      <c r="O277" s="143"/>
      <c r="P277" s="143"/>
      <c r="Q277" s="145"/>
      <c r="R277" s="143"/>
      <c r="S277" s="146"/>
      <c r="T277" s="146"/>
      <c r="U277" s="143"/>
      <c r="V277" s="143"/>
      <c r="W277" s="146"/>
      <c r="X277" s="146"/>
      <c r="Y277" s="143"/>
      <c r="Z277" s="143"/>
      <c r="AA277" s="143"/>
      <c r="AB277" s="143"/>
      <c r="AC277" s="362"/>
      <c r="AD277" s="167">
        <v>5</v>
      </c>
      <c r="AE277" s="133">
        <v>0</v>
      </c>
      <c r="AF277" s="133">
        <v>0</v>
      </c>
      <c r="AG277" s="133">
        <v>0</v>
      </c>
      <c r="AH277" s="133">
        <v>0</v>
      </c>
      <c r="AI277" s="133">
        <v>0</v>
      </c>
      <c r="AJ277" s="133">
        <v>0</v>
      </c>
      <c r="AK277" s="133">
        <v>0</v>
      </c>
      <c r="AL277" s="133">
        <v>0</v>
      </c>
      <c r="AM277" s="133">
        <v>0</v>
      </c>
      <c r="AN277" s="133">
        <v>0</v>
      </c>
      <c r="AO277" s="133">
        <v>1</v>
      </c>
      <c r="AP277" s="133">
        <v>0</v>
      </c>
      <c r="AQ277" s="133">
        <v>0</v>
      </c>
      <c r="AR277" s="133">
        <v>0</v>
      </c>
      <c r="AS277" s="133">
        <v>0</v>
      </c>
      <c r="AT277" s="133">
        <v>0</v>
      </c>
      <c r="AU277" s="133">
        <v>0</v>
      </c>
      <c r="AV277" s="133">
        <v>0</v>
      </c>
      <c r="AW277" s="133">
        <v>0</v>
      </c>
      <c r="AX277" s="133">
        <v>0</v>
      </c>
      <c r="AY277" s="406">
        <f t="shared" ref="AY277:BS277" si="1115">IF(AD277 = 0, "", AD277)</f>
        <v>5</v>
      </c>
      <c r="AZ277" s="137" t="str">
        <f t="shared" si="1115"/>
        <v/>
      </c>
      <c r="BA277" s="137" t="str">
        <f t="shared" si="1115"/>
        <v/>
      </c>
      <c r="BB277" s="137" t="str">
        <f t="shared" si="1115"/>
        <v/>
      </c>
      <c r="BC277" s="137" t="str">
        <f t="shared" si="1115"/>
        <v/>
      </c>
      <c r="BD277" s="137" t="str">
        <f t="shared" si="1115"/>
        <v/>
      </c>
      <c r="BE277" s="137" t="str">
        <f t="shared" si="1115"/>
        <v/>
      </c>
      <c r="BF277" s="137" t="str">
        <f t="shared" si="1115"/>
        <v/>
      </c>
      <c r="BG277" s="137" t="str">
        <f t="shared" si="1115"/>
        <v/>
      </c>
      <c r="BH277" s="137" t="str">
        <f t="shared" si="1115"/>
        <v/>
      </c>
      <c r="BI277" s="137" t="str">
        <f t="shared" si="1115"/>
        <v/>
      </c>
      <c r="BJ277" s="133">
        <f t="shared" si="1115"/>
        <v>1</v>
      </c>
      <c r="BK277" s="137" t="str">
        <f t="shared" si="1115"/>
        <v/>
      </c>
      <c r="BL277" s="137" t="str">
        <f t="shared" si="1115"/>
        <v/>
      </c>
      <c r="BM277" s="137" t="str">
        <f t="shared" si="1115"/>
        <v/>
      </c>
      <c r="BN277" s="137" t="str">
        <f t="shared" si="1115"/>
        <v/>
      </c>
      <c r="BO277" s="137" t="str">
        <f t="shared" si="1115"/>
        <v/>
      </c>
      <c r="BP277" s="137" t="str">
        <f t="shared" si="1115"/>
        <v/>
      </c>
      <c r="BQ277" s="137" t="str">
        <f t="shared" si="1115"/>
        <v/>
      </c>
      <c r="BR277" s="137" t="str">
        <f t="shared" si="1115"/>
        <v/>
      </c>
      <c r="BS277" s="169" t="str">
        <f t="shared" si="1115"/>
        <v/>
      </c>
      <c r="BT277" s="174" t="e">
        <f>$AY277*Assembly!Z$4+$AZ277*Assembly!Z$5+$BA277*Assembly!Z$6+$BB277*Assembly!Z$7+$BC277*Assembly!Z$8+$BD277*Assembly!Z$9+$BE277*Assembly!Z$10+$BF277*Assembly!Z$11+$BG277*Assembly!Z$12+$BH277*Assembly!Z$13+$BI277*Assembly!Z$14+$BJ277*Assembly!Z$15+$BK277*Assembly!Z$16+$BL277*Assembly!Z$17+$BM277*Assembly!Z$18+$BN277*Assembly!Z$19+$BO277*Assembly!Z$20+$BP277*Assembly!Z$21+$BQ277*Assembly!Z$22+$BR277*Assembly!Z$23+$BS277*Assembly!Z$24</f>
        <v>#VALUE!</v>
      </c>
      <c r="BU277" s="133" t="e">
        <f t="shared" si="3"/>
        <v>#VALUE!</v>
      </c>
      <c r="BV277" s="133"/>
      <c r="BW277" s="133" t="e">
        <f>$AY277*Assembly!AD$4+$AZ277*Assembly!AD$5+$BA277*Assembly!AD$6+$BB277*Assembly!AD$7+$BC277*Assembly!AD$8+$BD277*Assembly!AD$9+$BE277*Assembly!AD$10+$BF277*Assembly!AD$11+$BG277*Assembly!AD$12+$BH277*Assembly!AD$13+$BI277*Assembly!AD$14+$BJ277*Assembly!AD$15+$BK277*Assembly!AD$16+$BL277*Assembly!AD$17+$BM277*Assembly!AD$18+$BN277*Assembly!AD$19+$BO277*Assembly!AD$20+$BP277*Assembly!AD$21+$BQ277*Assembly!AD$22+$BR277*Assembly!AD$23+$BS277*Assembly!AD$24</f>
        <v>#VALUE!</v>
      </c>
      <c r="BX277" s="177" t="e">
        <f t="shared" si="4"/>
        <v>#VALUE!</v>
      </c>
      <c r="BY277" s="178" t="e">
        <f t="shared" si="5"/>
        <v>#VALUE!</v>
      </c>
      <c r="BZ277" s="179" t="e">
        <f t="shared" si="6"/>
        <v>#VALUE!</v>
      </c>
      <c r="CA277" s="178" t="e">
        <f t="shared" si="7"/>
        <v>#VALUE!</v>
      </c>
      <c r="CB277" s="133" t="e">
        <f>$AY277*Assembly!Y$4+$AZ277*Assembly!Y$5+$BA277*Assembly!Y$6+$BB277*Assembly!Y$7+$BC277*Assembly!Y$8+$BD277*Assembly!Y$9+$BE277*Assembly!Y$10+$BF277*Assembly!Y$11+$BG277*Assembly!Y$12+$BH277*Assembly!Y$13+$BI277*Assembly!Y$14+$BJ277*Assembly!Y$15+$BK277*Assembly!Y$16+$BL277*Assembly!Y$17+$BM277*Assembly!Y$18+$BN277*Assembly!Y$19+$BO277*Assembly!Y$20+$BP277*Assembly!Y$21+$BQ277*Assembly!Y$22+$BR277*Assembly!Y$23+$BS277*Assembly!Y$24</f>
        <v>#VALUE!</v>
      </c>
      <c r="CC277" s="133" t="e">
        <f t="shared" si="8"/>
        <v>#VALUE!</v>
      </c>
      <c r="CD277" s="130" t="e">
        <f t="shared" si="9"/>
        <v>#VALUE!</v>
      </c>
      <c r="CE277" s="183" t="e">
        <f>$AY277*Assembly!AC$4+$AZ277*Assembly!AC$5+$BA277*Assembly!AC$6+$BB277*Assembly!AC$7+$BC277*Assembly!AC$8+$BD277*Assembly!AC$9+$BE277*Assembly!AC$10+$BF277*Assembly!AC$11+$BG277*Assembly!AC$12+$BH277*Assembly!AC$13+$BI277*Assembly!AC$14+$BJ277*Assembly!AC$15+$BK277*Assembly!AC$16+$BL277*Assembly!AC$17+$BM277*Assembly!AC$18+$BN277*Assembly!AC$19+$BO277*Assembly!AC$20+$BP277*Assembly!AC$21+$BQ277*Assembly!AC$22+$BR277*Assembly!AC$23+$BS277*Assembly!AC$24</f>
        <v>#VALUE!</v>
      </c>
      <c r="CF277" s="145" t="e">
        <f>$AY277*Assembly!M$4+$AZ277*Assembly!M$5+$BA277*Assembly!M$6+$BB277*Assembly!M$7+$BC277*Assembly!M$8+$BD277*Assembly!M$9+$BE277*Assembly!M$10+$BF277*Assembly!M$11+$BG277*Assembly!M$12+$BH277*Assembly!M$13+$BI277*Assembly!M$14+$BJ277*Assembly!M$15+$BK277*Assembly!M$16+$BL277*Assembly!M$17+$BM277*Assembly!M$18+$BN277*Assembly!M$19+$BO277*Assembly!M$20+$BP277*Assembly!M$21+$BQ277*Assembly!M$22+$BR277*Assembly!M$23+$BS277*Assembly!M$24</f>
        <v>#VALUE!</v>
      </c>
      <c r="CG277" s="145" t="e">
        <f>$AY277*Assembly!N$4+$AZ277*Assembly!N$5+$BA277*Assembly!N$6+$BB277*Assembly!N$7+$BC277*Assembly!N$8+$BD277*Assembly!N$9+$BE277*Assembly!N$10+$BF277*Assembly!N$11+$BG277*Assembly!N$12+$BH277*Assembly!N$13+$BI277*Assembly!N$14+$BJ277*Assembly!N$15+$BK277*Assembly!N$16+$BL277*Assembly!N$17+$BM277*Assembly!N$18+$BN277*Assembly!N$19+$BO277*Assembly!N$20+$BP277*Assembly!N$21+$BQ277*Assembly!N$22+$BR277*Assembly!N$23+$BS277*Assembly!N$24</f>
        <v>#VALUE!</v>
      </c>
      <c r="CH277" s="145" t="e">
        <f>$AY277*Assembly!O$4+$AZ277*Assembly!O$5+$BA277*Assembly!O$6+$BB277*Assembly!O$7+$BC277*Assembly!O$8+$BD277*Assembly!O$9+$BE277*Assembly!O$10+$BF277*Assembly!O$11+$BG277*Assembly!O$12+$BH277*Assembly!O$13+$BI277*Assembly!O$14+$BJ277*Assembly!O$15+$BK277*Assembly!O$16+$BL277*Assembly!O$17+$BM277*Assembly!O$18+$BN277*Assembly!O$19+$BO277*Assembly!O$20+$BP277*Assembly!O$21+$BQ277*Assembly!O$22+$BR277*Assembly!O$23+$BS277*Assembly!O$24</f>
        <v>#VALUE!</v>
      </c>
      <c r="CI277" s="140" t="e">
        <f>$AY277*Assembly!P$4+$AZ277*Assembly!P$5+$BA277*Assembly!P$6+$BB277*Assembly!P$7+$BC277*Assembly!P$8+$BD277*Assembly!P$9+$BE277*Assembly!P$10+$BF277*Assembly!P$11+$BG277*Assembly!P$12+$BH277*Assembly!P$13+$BI277*Assembly!P$14+$BJ277*Assembly!P$15+$BK277*Assembly!P$16+$BL277*Assembly!P$17+$BM277*Assembly!P$18+$BN277*Assembly!P$19+$BO277*Assembly!P$20+$BP277*Assembly!P$21+$BQ277*Assembly!P$22+$BR277*Assembly!P$23+$BS277*Assembly!P$24</f>
        <v>#VALUE!</v>
      </c>
      <c r="CJ277" s="140" t="e">
        <f>$AY277*Assembly!Q$4+$AZ277*Assembly!Q$5+$BA277*Assembly!Q$6+$BB277*Assembly!Q$7+$BC277*Assembly!Q$8+$BD277*Assembly!Q$9+$BE277*Assembly!Q$10+$BF277*Assembly!Q$11+$BG277*Assembly!Q$12+$BH277*Assembly!Q$13+$BI277*Assembly!Q$14+$BJ277*Assembly!Q$15+$BK277*Assembly!Q$16+$BL277*Assembly!Q$17+$BM277*Assembly!Q$18+$BN277*Assembly!Q$19+$BO277*Assembly!Q$20+$BP277*Assembly!Q$21+$BQ277*Assembly!Q$22+$BR277*Assembly!Q$23+$BS277*Assembly!Q$24</f>
        <v>#VALUE!</v>
      </c>
      <c r="CK277" s="145" t="e">
        <f>$AY277*Assembly!R$4+$AZ277*Assembly!R$5+$BA277*Assembly!R$6+$BB277*Assembly!R$7+$BC277*Assembly!R$8+$BD277*Assembly!R$9+$BE277*Assembly!R$10+$BF277*Assembly!R$11+$BG277*Assembly!R$12+$BH277*Assembly!R$13+$BI277*Assembly!R$14+$BJ277*Assembly!R$15+$BK277*Assembly!R$16+$BL277*Assembly!R$17+$BM277*Assembly!R$18+$BN277*Assembly!R$19+$BO277*Assembly!R$20+$BP277*Assembly!R$21+$BQ277*Assembly!R$22+$BR277*Assembly!R$23+$BS277*Assembly!R$24</f>
        <v>#VALUE!</v>
      </c>
      <c r="CL277" s="140" t="e">
        <f>$AY277*Assembly!S$4+$AZ277*Assembly!S$5+$BA277*Assembly!S$6+$BB277*Assembly!S$7+$BC277*Assembly!S$8+$BD277*Assembly!S$9+$BE277*Assembly!S$10+$BF277*Assembly!S$11+$BG277*Assembly!S$12+$BH277*Assembly!S$13+$BI277*Assembly!S$14+$BJ277*Assembly!S$15+$BK277*Assembly!S$16+$BL277*Assembly!S$17+$BM277*Assembly!S$18+$BN277*Assembly!S$19+$BO277*Assembly!S$20+$BP277*Assembly!S$21+$BQ277*Assembly!S$22+$BR277*Assembly!S$23+$BS277*Assembly!S$24</f>
        <v>#VALUE!</v>
      </c>
      <c r="CM277" s="140" t="e">
        <f>$AY277*Assembly!T$4+$AZ277*Assembly!T$5+$BA277*Assembly!T$6+$BB277*Assembly!T$7+$BC277*Assembly!T$8+$BD277*Assembly!T$9+$BE277*Assembly!T$10+$BF277*Assembly!T$11+$BG277*Assembly!T$12+$BH277*Assembly!T$13+$BI277*Assembly!T$14+$BJ277*Assembly!T$15+$BK277*Assembly!T$16+$BL277*Assembly!T$17+$BM277*Assembly!T$18+$BN277*Assembly!T$19+$BO277*Assembly!T$20+$BP277*Assembly!T$21+$BQ277*Assembly!T$22+$BR277*Assembly!T$23+$BS277*Assembly!T$24</f>
        <v>#VALUE!</v>
      </c>
      <c r="CN277" s="140" t="e">
        <f>$AY277*Assembly!U$4+$AZ277*Assembly!U$5+$BA277*Assembly!U$6+$BB277*Assembly!U$7+$BC277*Assembly!U$8+$BD277*Assembly!U$9+$BE277*Assembly!U$10+$BF277*Assembly!U$11+$BG277*Assembly!U$12+$BH277*Assembly!U$13+$BI277*Assembly!U$14+$BJ277*Assembly!U$15+$BK277*Assembly!U$16+$BL277*Assembly!U$17+$BM277*Assembly!U$18+$BN277*Assembly!U$19+$BO277*Assembly!U$20+$BP277*Assembly!U$21+$BQ277*Assembly!U$22+$BR277*Assembly!U$23+$BS277*Assembly!U$24</f>
        <v>#VALUE!</v>
      </c>
      <c r="CO277" s="145" t="e">
        <f>$AY277*Assembly!V$4+$AZ277*Assembly!V$5+$BA277*Assembly!V$6+$BB277*Assembly!V$7+$BC277*Assembly!V$8+$BD277*Assembly!V$9+$BE277*Assembly!V$10+$BF277*Assembly!V$11+$BG277*Assembly!V$12+$BH277*Assembly!V$13+$BI277*Assembly!V$14+$BJ277*Assembly!V$15+$BK277*Assembly!V$16+$BL277*Assembly!V$17+$BM277*Assembly!V$18+$BN277*Assembly!V$19+$BO277*Assembly!V$20+$BP277*Assembly!V$21+$BQ277*Assembly!V$22+$BR277*Assembly!V$23+$BS277*Assembly!V$24</f>
        <v>#VALUE!</v>
      </c>
      <c r="CP277" s="145" t="e">
        <f>CF277*Refining!$F$3</f>
        <v>#VALUE!</v>
      </c>
      <c r="CQ277" s="145" t="e">
        <f>CG277*Refining!$F$4</f>
        <v>#VALUE!</v>
      </c>
      <c r="CR277" s="145" t="e">
        <f>CH277*Refining!$F$5</f>
        <v>#VALUE!</v>
      </c>
      <c r="CS277" s="145" t="e">
        <f>CI277*Refining!$F$6</f>
        <v>#VALUE!</v>
      </c>
      <c r="CT277" s="145" t="e">
        <f>CJ277*Refining!$F$7</f>
        <v>#VALUE!</v>
      </c>
      <c r="CU277" s="145" t="e">
        <f>CK277*Refining!$F$8</f>
        <v>#VALUE!</v>
      </c>
      <c r="CV277" s="145" t="e">
        <f>CL277*Refining!$F$9</f>
        <v>#VALUE!</v>
      </c>
      <c r="CW277" s="145" t="e">
        <f>CM277*Refining!$F$10</f>
        <v>#VALUE!</v>
      </c>
      <c r="CX277" s="145" t="e">
        <f>CN277*Refining!$F$11</f>
        <v>#VALUE!</v>
      </c>
      <c r="CY277" s="145" t="e">
        <f>CO277*Refining!$F$12</f>
        <v>#VALUE!</v>
      </c>
      <c r="CZ277" s="185" t="e">
        <f t="shared" ref="CZ277:DS277" si="1116">IF(CF277 = 0, "", CF277)</f>
        <v>#VALUE!</v>
      </c>
      <c r="DA277" s="189" t="e">
        <f t="shared" si="1116"/>
        <v>#VALUE!</v>
      </c>
      <c r="DB277" s="189" t="e">
        <f t="shared" si="1116"/>
        <v>#VALUE!</v>
      </c>
      <c r="DC277" s="186" t="e">
        <f t="shared" si="1116"/>
        <v>#VALUE!</v>
      </c>
      <c r="DD277" s="186" t="e">
        <f t="shared" si="1116"/>
        <v>#VALUE!</v>
      </c>
      <c r="DE277" s="186" t="e">
        <f t="shared" si="1116"/>
        <v>#VALUE!</v>
      </c>
      <c r="DF277" s="186" t="e">
        <f t="shared" si="1116"/>
        <v>#VALUE!</v>
      </c>
      <c r="DG277" s="186" t="e">
        <f t="shared" si="1116"/>
        <v>#VALUE!</v>
      </c>
      <c r="DH277" s="186" t="e">
        <f t="shared" si="1116"/>
        <v>#VALUE!</v>
      </c>
      <c r="DI277" s="187" t="e">
        <f t="shared" si="1116"/>
        <v>#VALUE!</v>
      </c>
      <c r="DJ277" s="185" t="e">
        <f t="shared" si="1116"/>
        <v>#VALUE!</v>
      </c>
      <c r="DK277" s="189" t="e">
        <f t="shared" si="1116"/>
        <v>#VALUE!</v>
      </c>
      <c r="DL277" s="189" t="e">
        <f t="shared" si="1116"/>
        <v>#VALUE!</v>
      </c>
      <c r="DM277" s="186" t="e">
        <f t="shared" si="1116"/>
        <v>#VALUE!</v>
      </c>
      <c r="DN277" s="211" t="e">
        <f t="shared" si="1116"/>
        <v>#VALUE!</v>
      </c>
      <c r="DO277" s="186" t="e">
        <f t="shared" si="1116"/>
        <v>#VALUE!</v>
      </c>
      <c r="DP277" s="186" t="e">
        <f t="shared" si="1116"/>
        <v>#VALUE!</v>
      </c>
      <c r="DQ277" s="186" t="e">
        <f t="shared" si="1116"/>
        <v>#VALUE!</v>
      </c>
      <c r="DR277" s="186" t="e">
        <f t="shared" si="1116"/>
        <v>#VALUE!</v>
      </c>
      <c r="DS277" s="187" t="e">
        <f t="shared" si="1116"/>
        <v>#VALUE!</v>
      </c>
      <c r="DT277" s="185" t="e">
        <f t="shared" si="11"/>
        <v>#VALUE!</v>
      </c>
      <c r="DU277" s="189" t="e">
        <f t="shared" si="12"/>
        <v>#VALUE!</v>
      </c>
      <c r="DV277" s="133" t="e">
        <f>CZ277*'Ores &amp; Ingots'!$C$3+DA277*'Ores &amp; Ingots'!$C$4+DB277*'Ores &amp; Ingots'!$C$5+DC277*'Ores &amp; Ingots'!$C$6+DD277*'Ores &amp; Ingots'!$C$7+DE277*'Ores &amp; Ingots'!$C$8+DF277*'Ores &amp; Ingots'!$C$9+DG277*'Ores &amp; Ingots'!$C$10+DH277*'Ores &amp; Ingots'!$C$11+DI277*'Ores &amp; Ingots'!$C$12</f>
        <v>#VALUE!</v>
      </c>
      <c r="DW277" s="133" t="e">
        <f>DJ277*'Ores &amp; Ingots'!$B$3+DK277*'Ores &amp; Ingots'!$B$4+DL277*'Ores &amp; Ingots'!$B$5+DM277*'Ores &amp; Ingots'!$B$6+DN277*'Ores &amp; Ingots'!$B$7+DO277*'Ores &amp; Ingots'!$B$8+DP277*'Ores &amp; Ingots'!$B$9+DQ277*'Ores &amp; Ingots'!$B$10+DR277*'Ores &amp; Ingots'!$B$11+DS277*'Ores &amp; Ingots'!$B$12</f>
        <v>#VALUE!</v>
      </c>
      <c r="DX277" s="189" t="e">
        <f>CZ277*Refining!$G$3+DA277*Refining!$G$4+DB277*Refining!$G$5+DC277*Refining!$G$6+DD277*Refining!$G$7+DE277*Refining!$G$8+DF277*Refining!$G$9+DG277*Refining!$G$10+DH277*Refining!$G$11+DI277*Refining!$G$12</f>
        <v>#VALUE!</v>
      </c>
      <c r="DY277" s="189" t="e">
        <f t="shared" si="13"/>
        <v>#VALUE!</v>
      </c>
      <c r="DZ277" s="192" t="e">
        <f t="shared" si="14"/>
        <v>#VALUE!</v>
      </c>
      <c r="EA277" s="185" t="e">
        <f t="shared" si="15"/>
        <v>#VALUE!</v>
      </c>
      <c r="EB277" s="194" t="e">
        <f t="shared" ref="EB277:EC277" si="1117">EA277/60</f>
        <v>#VALUE!</v>
      </c>
      <c r="EC277" s="194" t="e">
        <f t="shared" si="1117"/>
        <v>#VALUE!</v>
      </c>
      <c r="ED277" s="185" t="e">
        <f t="shared" si="17"/>
        <v>#VALUE!</v>
      </c>
      <c r="EE277" s="194" t="e">
        <f t="shared" ref="EE277:EF277" si="1118">ED277/1000</f>
        <v>#VALUE!</v>
      </c>
      <c r="EF277" s="196" t="e">
        <f t="shared" si="1118"/>
        <v>#VALUE!</v>
      </c>
      <c r="EG277" s="130" t="e">
        <f t="shared" si="19"/>
        <v>#VALUE!</v>
      </c>
      <c r="EH277" s="132" t="e">
        <f t="shared" si="20"/>
        <v>#VALUE!</v>
      </c>
      <c r="EI277" s="133" t="s">
        <v>28</v>
      </c>
    </row>
    <row r="278" spans="1:139" ht="12.75" hidden="1" x14ac:dyDescent="0.2">
      <c r="A278" s="864"/>
      <c r="B278" s="365" t="s">
        <v>431</v>
      </c>
      <c r="C278" s="137" t="s">
        <v>155</v>
      </c>
      <c r="D278" s="137">
        <v>1</v>
      </c>
      <c r="E278" s="137">
        <v>1</v>
      </c>
      <c r="F278" s="137">
        <v>1</v>
      </c>
      <c r="G278" s="139">
        <f t="shared" si="0"/>
        <v>0.125</v>
      </c>
      <c r="H278" s="140">
        <v>7</v>
      </c>
      <c r="I278" s="140">
        <v>17.5</v>
      </c>
      <c r="J278" s="140">
        <f>H278/Main!$D$9</f>
        <v>1.4</v>
      </c>
      <c r="K278" s="140">
        <f>I278/Main!$D$10</f>
        <v>8.75</v>
      </c>
      <c r="L278" s="140">
        <f t="shared" si="1"/>
        <v>6.25</v>
      </c>
      <c r="M278" s="140">
        <v>1</v>
      </c>
      <c r="N278" s="143"/>
      <c r="O278" s="143"/>
      <c r="P278" s="143"/>
      <c r="Q278" s="145"/>
      <c r="R278" s="143"/>
      <c r="S278" s="146"/>
      <c r="T278" s="146"/>
      <c r="U278" s="143"/>
      <c r="V278" s="143"/>
      <c r="W278" s="146"/>
      <c r="X278" s="146"/>
      <c r="Y278" s="143"/>
      <c r="Z278" s="143"/>
      <c r="AA278" s="143"/>
      <c r="AB278" s="143"/>
      <c r="AC278" s="362"/>
      <c r="AD278" s="167">
        <v>5</v>
      </c>
      <c r="AE278" s="133">
        <v>0</v>
      </c>
      <c r="AF278" s="133">
        <v>0</v>
      </c>
      <c r="AG278" s="133">
        <v>0</v>
      </c>
      <c r="AH278" s="133">
        <v>0</v>
      </c>
      <c r="AI278" s="133">
        <v>0</v>
      </c>
      <c r="AJ278" s="133">
        <v>0</v>
      </c>
      <c r="AK278" s="133">
        <v>0</v>
      </c>
      <c r="AL278" s="133">
        <v>0</v>
      </c>
      <c r="AM278" s="133">
        <v>0</v>
      </c>
      <c r="AN278" s="133">
        <v>0</v>
      </c>
      <c r="AO278" s="133">
        <v>1</v>
      </c>
      <c r="AP278" s="133">
        <v>0</v>
      </c>
      <c r="AQ278" s="133">
        <v>0</v>
      </c>
      <c r="AR278" s="133">
        <v>0</v>
      </c>
      <c r="AS278" s="133">
        <v>0</v>
      </c>
      <c r="AT278" s="133">
        <v>0</v>
      </c>
      <c r="AU278" s="133">
        <v>0</v>
      </c>
      <c r="AV278" s="133">
        <v>0</v>
      </c>
      <c r="AW278" s="133">
        <v>0</v>
      </c>
      <c r="AX278" s="133">
        <v>0</v>
      </c>
      <c r="AY278" s="406">
        <f t="shared" ref="AY278:BS278" si="1119">IF(AD278 = 0, "", AD278)</f>
        <v>5</v>
      </c>
      <c r="AZ278" s="137" t="str">
        <f t="shared" si="1119"/>
        <v/>
      </c>
      <c r="BA278" s="137" t="str">
        <f t="shared" si="1119"/>
        <v/>
      </c>
      <c r="BB278" s="137" t="str">
        <f t="shared" si="1119"/>
        <v/>
      </c>
      <c r="BC278" s="137" t="str">
        <f t="shared" si="1119"/>
        <v/>
      </c>
      <c r="BD278" s="137" t="str">
        <f t="shared" si="1119"/>
        <v/>
      </c>
      <c r="BE278" s="137" t="str">
        <f t="shared" si="1119"/>
        <v/>
      </c>
      <c r="BF278" s="137" t="str">
        <f t="shared" si="1119"/>
        <v/>
      </c>
      <c r="BG278" s="137" t="str">
        <f t="shared" si="1119"/>
        <v/>
      </c>
      <c r="BH278" s="137" t="str">
        <f t="shared" si="1119"/>
        <v/>
      </c>
      <c r="BI278" s="137" t="str">
        <f t="shared" si="1119"/>
        <v/>
      </c>
      <c r="BJ278" s="133">
        <f t="shared" si="1119"/>
        <v>1</v>
      </c>
      <c r="BK278" s="137" t="str">
        <f t="shared" si="1119"/>
        <v/>
      </c>
      <c r="BL278" s="137" t="str">
        <f t="shared" si="1119"/>
        <v/>
      </c>
      <c r="BM278" s="137" t="str">
        <f t="shared" si="1119"/>
        <v/>
      </c>
      <c r="BN278" s="137" t="str">
        <f t="shared" si="1119"/>
        <v/>
      </c>
      <c r="BO278" s="137" t="str">
        <f t="shared" si="1119"/>
        <v/>
      </c>
      <c r="BP278" s="137" t="str">
        <f t="shared" si="1119"/>
        <v/>
      </c>
      <c r="BQ278" s="137" t="str">
        <f t="shared" si="1119"/>
        <v/>
      </c>
      <c r="BR278" s="137" t="str">
        <f t="shared" si="1119"/>
        <v/>
      </c>
      <c r="BS278" s="169" t="str">
        <f t="shared" si="1119"/>
        <v/>
      </c>
      <c r="BT278" s="174" t="e">
        <f>$AY278*Assembly!Z$4+$AZ278*Assembly!Z$5+$BA278*Assembly!Z$6+$BB278*Assembly!Z$7+$BC278*Assembly!Z$8+$BD278*Assembly!Z$9+$BE278*Assembly!Z$10+$BF278*Assembly!Z$11+$BG278*Assembly!Z$12+$BH278*Assembly!Z$13+$BI278*Assembly!Z$14+$BJ278*Assembly!Z$15+$BK278*Assembly!Z$16+$BL278*Assembly!Z$17+$BM278*Assembly!Z$18+$BN278*Assembly!Z$19+$BO278*Assembly!Z$20+$BP278*Assembly!Z$21+$BQ278*Assembly!Z$22+$BR278*Assembly!Z$23+$BS278*Assembly!Z$24</f>
        <v>#VALUE!</v>
      </c>
      <c r="BU278" s="133" t="e">
        <f t="shared" si="3"/>
        <v>#VALUE!</v>
      </c>
      <c r="BV278" s="133"/>
      <c r="BW278" s="133" t="e">
        <f>$AY278*Assembly!AD$4+$AZ278*Assembly!AD$5+$BA278*Assembly!AD$6+$BB278*Assembly!AD$7+$BC278*Assembly!AD$8+$BD278*Assembly!AD$9+$BE278*Assembly!AD$10+$BF278*Assembly!AD$11+$BG278*Assembly!AD$12+$BH278*Assembly!AD$13+$BI278*Assembly!AD$14+$BJ278*Assembly!AD$15+$BK278*Assembly!AD$16+$BL278*Assembly!AD$17+$BM278*Assembly!AD$18+$BN278*Assembly!AD$19+$BO278*Assembly!AD$20+$BP278*Assembly!AD$21+$BQ278*Assembly!AD$22+$BR278*Assembly!AD$23+$BS278*Assembly!AD$24</f>
        <v>#VALUE!</v>
      </c>
      <c r="BX278" s="177" t="e">
        <f t="shared" si="4"/>
        <v>#VALUE!</v>
      </c>
      <c r="BY278" s="178" t="e">
        <f t="shared" si="5"/>
        <v>#VALUE!</v>
      </c>
      <c r="BZ278" s="179" t="e">
        <f t="shared" si="6"/>
        <v>#VALUE!</v>
      </c>
      <c r="CA278" s="178" t="e">
        <f t="shared" si="7"/>
        <v>#VALUE!</v>
      </c>
      <c r="CB278" s="133" t="e">
        <f>$AY278*Assembly!Y$4+$AZ278*Assembly!Y$5+$BA278*Assembly!Y$6+$BB278*Assembly!Y$7+$BC278*Assembly!Y$8+$BD278*Assembly!Y$9+$BE278*Assembly!Y$10+$BF278*Assembly!Y$11+$BG278*Assembly!Y$12+$BH278*Assembly!Y$13+$BI278*Assembly!Y$14+$BJ278*Assembly!Y$15+$BK278*Assembly!Y$16+$BL278*Assembly!Y$17+$BM278*Assembly!Y$18+$BN278*Assembly!Y$19+$BO278*Assembly!Y$20+$BP278*Assembly!Y$21+$BQ278*Assembly!Y$22+$BR278*Assembly!Y$23+$BS278*Assembly!Y$24</f>
        <v>#VALUE!</v>
      </c>
      <c r="CC278" s="133" t="e">
        <f t="shared" si="8"/>
        <v>#VALUE!</v>
      </c>
      <c r="CD278" s="130" t="e">
        <f t="shared" si="9"/>
        <v>#VALUE!</v>
      </c>
      <c r="CE278" s="183" t="e">
        <f>$AY278*Assembly!AC$4+$AZ278*Assembly!AC$5+$BA278*Assembly!AC$6+$BB278*Assembly!AC$7+$BC278*Assembly!AC$8+$BD278*Assembly!AC$9+$BE278*Assembly!AC$10+$BF278*Assembly!AC$11+$BG278*Assembly!AC$12+$BH278*Assembly!AC$13+$BI278*Assembly!AC$14+$BJ278*Assembly!AC$15+$BK278*Assembly!AC$16+$BL278*Assembly!AC$17+$BM278*Assembly!AC$18+$BN278*Assembly!AC$19+$BO278*Assembly!AC$20+$BP278*Assembly!AC$21+$BQ278*Assembly!AC$22+$BR278*Assembly!AC$23+$BS278*Assembly!AC$24</f>
        <v>#VALUE!</v>
      </c>
      <c r="CF278" s="145" t="e">
        <f>$AY278*Assembly!M$4+$AZ278*Assembly!M$5+$BA278*Assembly!M$6+$BB278*Assembly!M$7+$BC278*Assembly!M$8+$BD278*Assembly!M$9+$BE278*Assembly!M$10+$BF278*Assembly!M$11+$BG278*Assembly!M$12+$BH278*Assembly!M$13+$BI278*Assembly!M$14+$BJ278*Assembly!M$15+$BK278*Assembly!M$16+$BL278*Assembly!M$17+$BM278*Assembly!M$18+$BN278*Assembly!M$19+$BO278*Assembly!M$20+$BP278*Assembly!M$21+$BQ278*Assembly!M$22+$BR278*Assembly!M$23+$BS278*Assembly!M$24</f>
        <v>#VALUE!</v>
      </c>
      <c r="CG278" s="145" t="e">
        <f>$AY278*Assembly!N$4+$AZ278*Assembly!N$5+$BA278*Assembly!N$6+$BB278*Assembly!N$7+$BC278*Assembly!N$8+$BD278*Assembly!N$9+$BE278*Assembly!N$10+$BF278*Assembly!N$11+$BG278*Assembly!N$12+$BH278*Assembly!N$13+$BI278*Assembly!N$14+$BJ278*Assembly!N$15+$BK278*Assembly!N$16+$BL278*Assembly!N$17+$BM278*Assembly!N$18+$BN278*Assembly!N$19+$BO278*Assembly!N$20+$BP278*Assembly!N$21+$BQ278*Assembly!N$22+$BR278*Assembly!N$23+$BS278*Assembly!N$24</f>
        <v>#VALUE!</v>
      </c>
      <c r="CH278" s="145" t="e">
        <f>$AY278*Assembly!O$4+$AZ278*Assembly!O$5+$BA278*Assembly!O$6+$BB278*Assembly!O$7+$BC278*Assembly!O$8+$BD278*Assembly!O$9+$BE278*Assembly!O$10+$BF278*Assembly!O$11+$BG278*Assembly!O$12+$BH278*Assembly!O$13+$BI278*Assembly!O$14+$BJ278*Assembly!O$15+$BK278*Assembly!O$16+$BL278*Assembly!O$17+$BM278*Assembly!O$18+$BN278*Assembly!O$19+$BO278*Assembly!O$20+$BP278*Assembly!O$21+$BQ278*Assembly!O$22+$BR278*Assembly!O$23+$BS278*Assembly!O$24</f>
        <v>#VALUE!</v>
      </c>
      <c r="CI278" s="140" t="e">
        <f>$AY278*Assembly!P$4+$AZ278*Assembly!P$5+$BA278*Assembly!P$6+$BB278*Assembly!P$7+$BC278*Assembly!P$8+$BD278*Assembly!P$9+$BE278*Assembly!P$10+$BF278*Assembly!P$11+$BG278*Assembly!P$12+$BH278*Assembly!P$13+$BI278*Assembly!P$14+$BJ278*Assembly!P$15+$BK278*Assembly!P$16+$BL278*Assembly!P$17+$BM278*Assembly!P$18+$BN278*Assembly!P$19+$BO278*Assembly!P$20+$BP278*Assembly!P$21+$BQ278*Assembly!P$22+$BR278*Assembly!P$23+$BS278*Assembly!P$24</f>
        <v>#VALUE!</v>
      </c>
      <c r="CJ278" s="140" t="e">
        <f>$AY278*Assembly!Q$4+$AZ278*Assembly!Q$5+$BA278*Assembly!Q$6+$BB278*Assembly!Q$7+$BC278*Assembly!Q$8+$BD278*Assembly!Q$9+$BE278*Assembly!Q$10+$BF278*Assembly!Q$11+$BG278*Assembly!Q$12+$BH278*Assembly!Q$13+$BI278*Assembly!Q$14+$BJ278*Assembly!Q$15+$BK278*Assembly!Q$16+$BL278*Assembly!Q$17+$BM278*Assembly!Q$18+$BN278*Assembly!Q$19+$BO278*Assembly!Q$20+$BP278*Assembly!Q$21+$BQ278*Assembly!Q$22+$BR278*Assembly!Q$23+$BS278*Assembly!Q$24</f>
        <v>#VALUE!</v>
      </c>
      <c r="CK278" s="145" t="e">
        <f>$AY278*Assembly!R$4+$AZ278*Assembly!R$5+$BA278*Assembly!R$6+$BB278*Assembly!R$7+$BC278*Assembly!R$8+$BD278*Assembly!R$9+$BE278*Assembly!R$10+$BF278*Assembly!R$11+$BG278*Assembly!R$12+$BH278*Assembly!R$13+$BI278*Assembly!R$14+$BJ278*Assembly!R$15+$BK278*Assembly!R$16+$BL278*Assembly!R$17+$BM278*Assembly!R$18+$BN278*Assembly!R$19+$BO278*Assembly!R$20+$BP278*Assembly!R$21+$BQ278*Assembly!R$22+$BR278*Assembly!R$23+$BS278*Assembly!R$24</f>
        <v>#VALUE!</v>
      </c>
      <c r="CL278" s="140" t="e">
        <f>$AY278*Assembly!S$4+$AZ278*Assembly!S$5+$BA278*Assembly!S$6+$BB278*Assembly!S$7+$BC278*Assembly!S$8+$BD278*Assembly!S$9+$BE278*Assembly!S$10+$BF278*Assembly!S$11+$BG278*Assembly!S$12+$BH278*Assembly!S$13+$BI278*Assembly!S$14+$BJ278*Assembly!S$15+$BK278*Assembly!S$16+$BL278*Assembly!S$17+$BM278*Assembly!S$18+$BN278*Assembly!S$19+$BO278*Assembly!S$20+$BP278*Assembly!S$21+$BQ278*Assembly!S$22+$BR278*Assembly!S$23+$BS278*Assembly!S$24</f>
        <v>#VALUE!</v>
      </c>
      <c r="CM278" s="140" t="e">
        <f>$AY278*Assembly!T$4+$AZ278*Assembly!T$5+$BA278*Assembly!T$6+$BB278*Assembly!T$7+$BC278*Assembly!T$8+$BD278*Assembly!T$9+$BE278*Assembly!T$10+$BF278*Assembly!T$11+$BG278*Assembly!T$12+$BH278*Assembly!T$13+$BI278*Assembly!T$14+$BJ278*Assembly!T$15+$BK278*Assembly!T$16+$BL278*Assembly!T$17+$BM278*Assembly!T$18+$BN278*Assembly!T$19+$BO278*Assembly!T$20+$BP278*Assembly!T$21+$BQ278*Assembly!T$22+$BR278*Assembly!T$23+$BS278*Assembly!T$24</f>
        <v>#VALUE!</v>
      </c>
      <c r="CN278" s="140" t="e">
        <f>$AY278*Assembly!U$4+$AZ278*Assembly!U$5+$BA278*Assembly!U$6+$BB278*Assembly!U$7+$BC278*Assembly!U$8+$BD278*Assembly!U$9+$BE278*Assembly!U$10+$BF278*Assembly!U$11+$BG278*Assembly!U$12+$BH278*Assembly!U$13+$BI278*Assembly!U$14+$BJ278*Assembly!U$15+$BK278*Assembly!U$16+$BL278*Assembly!U$17+$BM278*Assembly!U$18+$BN278*Assembly!U$19+$BO278*Assembly!U$20+$BP278*Assembly!U$21+$BQ278*Assembly!U$22+$BR278*Assembly!U$23+$BS278*Assembly!U$24</f>
        <v>#VALUE!</v>
      </c>
      <c r="CO278" s="145" t="e">
        <f>$AY278*Assembly!V$4+$AZ278*Assembly!V$5+$BA278*Assembly!V$6+$BB278*Assembly!V$7+$BC278*Assembly!V$8+$BD278*Assembly!V$9+$BE278*Assembly!V$10+$BF278*Assembly!V$11+$BG278*Assembly!V$12+$BH278*Assembly!V$13+$BI278*Assembly!V$14+$BJ278*Assembly!V$15+$BK278*Assembly!V$16+$BL278*Assembly!V$17+$BM278*Assembly!V$18+$BN278*Assembly!V$19+$BO278*Assembly!V$20+$BP278*Assembly!V$21+$BQ278*Assembly!V$22+$BR278*Assembly!V$23+$BS278*Assembly!V$24</f>
        <v>#VALUE!</v>
      </c>
      <c r="CP278" s="145" t="e">
        <f>CF278*Refining!$F$3</f>
        <v>#VALUE!</v>
      </c>
      <c r="CQ278" s="145" t="e">
        <f>CG278*Refining!$F$4</f>
        <v>#VALUE!</v>
      </c>
      <c r="CR278" s="145" t="e">
        <f>CH278*Refining!$F$5</f>
        <v>#VALUE!</v>
      </c>
      <c r="CS278" s="145" t="e">
        <f>CI278*Refining!$F$6</f>
        <v>#VALUE!</v>
      </c>
      <c r="CT278" s="145" t="e">
        <f>CJ278*Refining!$F$7</f>
        <v>#VALUE!</v>
      </c>
      <c r="CU278" s="145" t="e">
        <f>CK278*Refining!$F$8</f>
        <v>#VALUE!</v>
      </c>
      <c r="CV278" s="145" t="e">
        <f>CL278*Refining!$F$9</f>
        <v>#VALUE!</v>
      </c>
      <c r="CW278" s="145" t="e">
        <f>CM278*Refining!$F$10</f>
        <v>#VALUE!</v>
      </c>
      <c r="CX278" s="145" t="e">
        <f>CN278*Refining!$F$11</f>
        <v>#VALUE!</v>
      </c>
      <c r="CY278" s="145" t="e">
        <f>CO278*Refining!$F$12</f>
        <v>#VALUE!</v>
      </c>
      <c r="CZ278" s="185" t="e">
        <f t="shared" ref="CZ278:DS278" si="1120">IF(CF278 = 0, "", CF278)</f>
        <v>#VALUE!</v>
      </c>
      <c r="DA278" s="189" t="e">
        <f t="shared" si="1120"/>
        <v>#VALUE!</v>
      </c>
      <c r="DB278" s="189" t="e">
        <f t="shared" si="1120"/>
        <v>#VALUE!</v>
      </c>
      <c r="DC278" s="186" t="e">
        <f t="shared" si="1120"/>
        <v>#VALUE!</v>
      </c>
      <c r="DD278" s="186" t="e">
        <f t="shared" si="1120"/>
        <v>#VALUE!</v>
      </c>
      <c r="DE278" s="186" t="e">
        <f t="shared" si="1120"/>
        <v>#VALUE!</v>
      </c>
      <c r="DF278" s="186" t="e">
        <f t="shared" si="1120"/>
        <v>#VALUE!</v>
      </c>
      <c r="DG278" s="186" t="e">
        <f t="shared" si="1120"/>
        <v>#VALUE!</v>
      </c>
      <c r="DH278" s="186" t="e">
        <f t="shared" si="1120"/>
        <v>#VALUE!</v>
      </c>
      <c r="DI278" s="187" t="e">
        <f t="shared" si="1120"/>
        <v>#VALUE!</v>
      </c>
      <c r="DJ278" s="185" t="e">
        <f t="shared" si="1120"/>
        <v>#VALUE!</v>
      </c>
      <c r="DK278" s="189" t="e">
        <f t="shared" si="1120"/>
        <v>#VALUE!</v>
      </c>
      <c r="DL278" s="189" t="e">
        <f t="shared" si="1120"/>
        <v>#VALUE!</v>
      </c>
      <c r="DM278" s="186" t="e">
        <f t="shared" si="1120"/>
        <v>#VALUE!</v>
      </c>
      <c r="DN278" s="211" t="e">
        <f t="shared" si="1120"/>
        <v>#VALUE!</v>
      </c>
      <c r="DO278" s="186" t="e">
        <f t="shared" si="1120"/>
        <v>#VALUE!</v>
      </c>
      <c r="DP278" s="186" t="e">
        <f t="shared" si="1120"/>
        <v>#VALUE!</v>
      </c>
      <c r="DQ278" s="186" t="e">
        <f t="shared" si="1120"/>
        <v>#VALUE!</v>
      </c>
      <c r="DR278" s="186" t="e">
        <f t="shared" si="1120"/>
        <v>#VALUE!</v>
      </c>
      <c r="DS278" s="187" t="e">
        <f t="shared" si="1120"/>
        <v>#VALUE!</v>
      </c>
      <c r="DT278" s="185" t="e">
        <f t="shared" si="11"/>
        <v>#VALUE!</v>
      </c>
      <c r="DU278" s="189" t="e">
        <f t="shared" si="12"/>
        <v>#VALUE!</v>
      </c>
      <c r="DV278" s="133" t="e">
        <f>CZ278*'Ores &amp; Ingots'!$C$3+DA278*'Ores &amp; Ingots'!$C$4+DB278*'Ores &amp; Ingots'!$C$5+DC278*'Ores &amp; Ingots'!$C$6+DD278*'Ores &amp; Ingots'!$C$7+DE278*'Ores &amp; Ingots'!$C$8+DF278*'Ores &amp; Ingots'!$C$9+DG278*'Ores &amp; Ingots'!$C$10+DH278*'Ores &amp; Ingots'!$C$11+DI278*'Ores &amp; Ingots'!$C$12</f>
        <v>#VALUE!</v>
      </c>
      <c r="DW278" s="133" t="e">
        <f>DJ278*'Ores &amp; Ingots'!$B$3+DK278*'Ores &amp; Ingots'!$B$4+DL278*'Ores &amp; Ingots'!$B$5+DM278*'Ores &amp; Ingots'!$B$6+DN278*'Ores &amp; Ingots'!$B$7+DO278*'Ores &amp; Ingots'!$B$8+DP278*'Ores &amp; Ingots'!$B$9+DQ278*'Ores &amp; Ingots'!$B$10+DR278*'Ores &amp; Ingots'!$B$11+DS278*'Ores &amp; Ingots'!$B$12</f>
        <v>#VALUE!</v>
      </c>
      <c r="DX278" s="189" t="e">
        <f>CZ278*Refining!$G$3+DA278*Refining!$G$4+DB278*Refining!$G$5+DC278*Refining!$G$6+DD278*Refining!$G$7+DE278*Refining!$G$8+DF278*Refining!$G$9+DG278*Refining!$G$10+DH278*Refining!$G$11+DI278*Refining!$G$12</f>
        <v>#VALUE!</v>
      </c>
      <c r="DY278" s="189" t="e">
        <f t="shared" si="13"/>
        <v>#VALUE!</v>
      </c>
      <c r="DZ278" s="192" t="e">
        <f t="shared" si="14"/>
        <v>#VALUE!</v>
      </c>
      <c r="EA278" s="185" t="e">
        <f t="shared" si="15"/>
        <v>#VALUE!</v>
      </c>
      <c r="EB278" s="194" t="e">
        <f t="shared" ref="EB278:EC278" si="1121">EA278/60</f>
        <v>#VALUE!</v>
      </c>
      <c r="EC278" s="194" t="e">
        <f t="shared" si="1121"/>
        <v>#VALUE!</v>
      </c>
      <c r="ED278" s="185" t="e">
        <f t="shared" si="17"/>
        <v>#VALUE!</v>
      </c>
      <c r="EE278" s="194" t="e">
        <f t="shared" ref="EE278:EF278" si="1122">ED278/1000</f>
        <v>#VALUE!</v>
      </c>
      <c r="EF278" s="196" t="e">
        <f t="shared" si="1122"/>
        <v>#VALUE!</v>
      </c>
      <c r="EG278" s="130" t="e">
        <f t="shared" si="19"/>
        <v>#VALUE!</v>
      </c>
      <c r="EH278" s="132" t="e">
        <f t="shared" si="20"/>
        <v>#VALUE!</v>
      </c>
      <c r="EI278" s="133" t="s">
        <v>28</v>
      </c>
    </row>
    <row r="279" spans="1:139" ht="12.75" hidden="1" x14ac:dyDescent="0.2">
      <c r="A279" s="864"/>
      <c r="B279" s="365" t="s">
        <v>432</v>
      </c>
      <c r="C279" s="137" t="s">
        <v>155</v>
      </c>
      <c r="D279" s="137">
        <v>1</v>
      </c>
      <c r="E279" s="137">
        <v>1</v>
      </c>
      <c r="F279" s="137">
        <v>1</v>
      </c>
      <c r="G279" s="139">
        <f t="shared" si="0"/>
        <v>0.125</v>
      </c>
      <c r="H279" s="140">
        <v>8</v>
      </c>
      <c r="I279" s="140">
        <v>20</v>
      </c>
      <c r="J279" s="140">
        <f>H279/Main!$D$9</f>
        <v>1.6</v>
      </c>
      <c r="K279" s="140">
        <f>I279/Main!$D$10</f>
        <v>10</v>
      </c>
      <c r="L279" s="140">
        <f t="shared" si="1"/>
        <v>6.25</v>
      </c>
      <c r="M279" s="140">
        <v>1</v>
      </c>
      <c r="N279" s="143"/>
      <c r="O279" s="143"/>
      <c r="P279" s="143"/>
      <c r="Q279" s="145"/>
      <c r="R279" s="143"/>
      <c r="S279" s="146"/>
      <c r="T279" s="146"/>
      <c r="U279" s="143"/>
      <c r="V279" s="143"/>
      <c r="W279" s="146"/>
      <c r="X279" s="146"/>
      <c r="Y279" s="143"/>
      <c r="Z279" s="143"/>
      <c r="AA279" s="143"/>
      <c r="AB279" s="143"/>
      <c r="AC279" s="362"/>
      <c r="AD279" s="167">
        <v>5</v>
      </c>
      <c r="AE279" s="133">
        <v>0</v>
      </c>
      <c r="AF279" s="133">
        <v>0</v>
      </c>
      <c r="AG279" s="133">
        <v>0</v>
      </c>
      <c r="AH279" s="133">
        <v>0</v>
      </c>
      <c r="AI279" s="133">
        <v>0</v>
      </c>
      <c r="AJ279" s="133">
        <v>0</v>
      </c>
      <c r="AK279" s="133">
        <v>0</v>
      </c>
      <c r="AL279" s="133">
        <v>0</v>
      </c>
      <c r="AM279" s="133">
        <v>0</v>
      </c>
      <c r="AN279" s="133">
        <v>0</v>
      </c>
      <c r="AO279" s="133">
        <v>1</v>
      </c>
      <c r="AP279" s="133">
        <v>0</v>
      </c>
      <c r="AQ279" s="133">
        <v>0</v>
      </c>
      <c r="AR279" s="133">
        <v>0</v>
      </c>
      <c r="AS279" s="133">
        <v>0</v>
      </c>
      <c r="AT279" s="133">
        <v>0</v>
      </c>
      <c r="AU279" s="133">
        <v>0</v>
      </c>
      <c r="AV279" s="133">
        <v>0</v>
      </c>
      <c r="AW279" s="133">
        <v>0</v>
      </c>
      <c r="AX279" s="133">
        <v>0</v>
      </c>
      <c r="AY279" s="406">
        <f t="shared" ref="AY279:BS279" si="1123">IF(AD279 = 0, "", AD279)</f>
        <v>5</v>
      </c>
      <c r="AZ279" s="137" t="str">
        <f t="shared" si="1123"/>
        <v/>
      </c>
      <c r="BA279" s="137" t="str">
        <f t="shared" si="1123"/>
        <v/>
      </c>
      <c r="BB279" s="137" t="str">
        <f t="shared" si="1123"/>
        <v/>
      </c>
      <c r="BC279" s="137" t="str">
        <f t="shared" si="1123"/>
        <v/>
      </c>
      <c r="BD279" s="137" t="str">
        <f t="shared" si="1123"/>
        <v/>
      </c>
      <c r="BE279" s="137" t="str">
        <f t="shared" si="1123"/>
        <v/>
      </c>
      <c r="BF279" s="137" t="str">
        <f t="shared" si="1123"/>
        <v/>
      </c>
      <c r="BG279" s="137" t="str">
        <f t="shared" si="1123"/>
        <v/>
      </c>
      <c r="BH279" s="137" t="str">
        <f t="shared" si="1123"/>
        <v/>
      </c>
      <c r="BI279" s="137" t="str">
        <f t="shared" si="1123"/>
        <v/>
      </c>
      <c r="BJ279" s="133">
        <f t="shared" si="1123"/>
        <v>1</v>
      </c>
      <c r="BK279" s="137" t="str">
        <f t="shared" si="1123"/>
        <v/>
      </c>
      <c r="BL279" s="137" t="str">
        <f t="shared" si="1123"/>
        <v/>
      </c>
      <c r="BM279" s="137" t="str">
        <f t="shared" si="1123"/>
        <v/>
      </c>
      <c r="BN279" s="137" t="str">
        <f t="shared" si="1123"/>
        <v/>
      </c>
      <c r="BO279" s="137" t="str">
        <f t="shared" si="1123"/>
        <v/>
      </c>
      <c r="BP279" s="137" t="str">
        <f t="shared" si="1123"/>
        <v/>
      </c>
      <c r="BQ279" s="137" t="str">
        <f t="shared" si="1123"/>
        <v/>
      </c>
      <c r="BR279" s="137" t="str">
        <f t="shared" si="1123"/>
        <v/>
      </c>
      <c r="BS279" s="169" t="str">
        <f t="shared" si="1123"/>
        <v/>
      </c>
      <c r="BT279" s="174" t="e">
        <f>$AY279*Assembly!Z$4+$AZ279*Assembly!Z$5+$BA279*Assembly!Z$6+$BB279*Assembly!Z$7+$BC279*Assembly!Z$8+$BD279*Assembly!Z$9+$BE279*Assembly!Z$10+$BF279*Assembly!Z$11+$BG279*Assembly!Z$12+$BH279*Assembly!Z$13+$BI279*Assembly!Z$14+$BJ279*Assembly!Z$15+$BK279*Assembly!Z$16+$BL279*Assembly!Z$17+$BM279*Assembly!Z$18+$BN279*Assembly!Z$19+$BO279*Assembly!Z$20+$BP279*Assembly!Z$21+$BQ279*Assembly!Z$22+$BR279*Assembly!Z$23+$BS279*Assembly!Z$24</f>
        <v>#VALUE!</v>
      </c>
      <c r="BU279" s="133" t="e">
        <f t="shared" si="3"/>
        <v>#VALUE!</v>
      </c>
      <c r="BV279" s="133"/>
      <c r="BW279" s="133" t="e">
        <f>$AY279*Assembly!AD$4+$AZ279*Assembly!AD$5+$BA279*Assembly!AD$6+$BB279*Assembly!AD$7+$BC279*Assembly!AD$8+$BD279*Assembly!AD$9+$BE279*Assembly!AD$10+$BF279*Assembly!AD$11+$BG279*Assembly!AD$12+$BH279*Assembly!AD$13+$BI279*Assembly!AD$14+$BJ279*Assembly!AD$15+$BK279*Assembly!AD$16+$BL279*Assembly!AD$17+$BM279*Assembly!AD$18+$BN279*Assembly!AD$19+$BO279*Assembly!AD$20+$BP279*Assembly!AD$21+$BQ279*Assembly!AD$22+$BR279*Assembly!AD$23+$BS279*Assembly!AD$24</f>
        <v>#VALUE!</v>
      </c>
      <c r="BX279" s="177" t="e">
        <f t="shared" si="4"/>
        <v>#VALUE!</v>
      </c>
      <c r="BY279" s="178" t="e">
        <f t="shared" si="5"/>
        <v>#VALUE!</v>
      </c>
      <c r="BZ279" s="179" t="e">
        <f t="shared" si="6"/>
        <v>#VALUE!</v>
      </c>
      <c r="CA279" s="178" t="e">
        <f t="shared" si="7"/>
        <v>#VALUE!</v>
      </c>
      <c r="CB279" s="133" t="e">
        <f>$AY279*Assembly!Y$4+$AZ279*Assembly!Y$5+$BA279*Assembly!Y$6+$BB279*Assembly!Y$7+$BC279*Assembly!Y$8+$BD279*Assembly!Y$9+$BE279*Assembly!Y$10+$BF279*Assembly!Y$11+$BG279*Assembly!Y$12+$BH279*Assembly!Y$13+$BI279*Assembly!Y$14+$BJ279*Assembly!Y$15+$BK279*Assembly!Y$16+$BL279*Assembly!Y$17+$BM279*Assembly!Y$18+$BN279*Assembly!Y$19+$BO279*Assembly!Y$20+$BP279*Assembly!Y$21+$BQ279*Assembly!Y$22+$BR279*Assembly!Y$23+$BS279*Assembly!Y$24</f>
        <v>#VALUE!</v>
      </c>
      <c r="CC279" s="133" t="e">
        <f t="shared" si="8"/>
        <v>#VALUE!</v>
      </c>
      <c r="CD279" s="130" t="e">
        <f t="shared" si="9"/>
        <v>#VALUE!</v>
      </c>
      <c r="CE279" s="183" t="e">
        <f>$AY279*Assembly!AC$4+$AZ279*Assembly!AC$5+$BA279*Assembly!AC$6+$BB279*Assembly!AC$7+$BC279*Assembly!AC$8+$BD279*Assembly!AC$9+$BE279*Assembly!AC$10+$BF279*Assembly!AC$11+$BG279*Assembly!AC$12+$BH279*Assembly!AC$13+$BI279*Assembly!AC$14+$BJ279*Assembly!AC$15+$BK279*Assembly!AC$16+$BL279*Assembly!AC$17+$BM279*Assembly!AC$18+$BN279*Assembly!AC$19+$BO279*Assembly!AC$20+$BP279*Assembly!AC$21+$BQ279*Assembly!AC$22+$BR279*Assembly!AC$23+$BS279*Assembly!AC$24</f>
        <v>#VALUE!</v>
      </c>
      <c r="CF279" s="145" t="e">
        <f>$AY279*Assembly!M$4+$AZ279*Assembly!M$5+$BA279*Assembly!M$6+$BB279*Assembly!M$7+$BC279*Assembly!M$8+$BD279*Assembly!M$9+$BE279*Assembly!M$10+$BF279*Assembly!M$11+$BG279*Assembly!M$12+$BH279*Assembly!M$13+$BI279*Assembly!M$14+$BJ279*Assembly!M$15+$BK279*Assembly!M$16+$BL279*Assembly!M$17+$BM279*Assembly!M$18+$BN279*Assembly!M$19+$BO279*Assembly!M$20+$BP279*Assembly!M$21+$BQ279*Assembly!M$22+$BR279*Assembly!M$23+$BS279*Assembly!M$24</f>
        <v>#VALUE!</v>
      </c>
      <c r="CG279" s="145" t="e">
        <f>$AY279*Assembly!N$4+$AZ279*Assembly!N$5+$BA279*Assembly!N$6+$BB279*Assembly!N$7+$BC279*Assembly!N$8+$BD279*Assembly!N$9+$BE279*Assembly!N$10+$BF279*Assembly!N$11+$BG279*Assembly!N$12+$BH279*Assembly!N$13+$BI279*Assembly!N$14+$BJ279*Assembly!N$15+$BK279*Assembly!N$16+$BL279*Assembly!N$17+$BM279*Assembly!N$18+$BN279*Assembly!N$19+$BO279*Assembly!N$20+$BP279*Assembly!N$21+$BQ279*Assembly!N$22+$BR279*Assembly!N$23+$BS279*Assembly!N$24</f>
        <v>#VALUE!</v>
      </c>
      <c r="CH279" s="145" t="e">
        <f>$AY279*Assembly!O$4+$AZ279*Assembly!O$5+$BA279*Assembly!O$6+$BB279*Assembly!O$7+$BC279*Assembly!O$8+$BD279*Assembly!O$9+$BE279*Assembly!O$10+$BF279*Assembly!O$11+$BG279*Assembly!O$12+$BH279*Assembly!O$13+$BI279*Assembly!O$14+$BJ279*Assembly!O$15+$BK279*Assembly!O$16+$BL279*Assembly!O$17+$BM279*Assembly!O$18+$BN279*Assembly!O$19+$BO279*Assembly!O$20+$BP279*Assembly!O$21+$BQ279*Assembly!O$22+$BR279*Assembly!O$23+$BS279*Assembly!O$24</f>
        <v>#VALUE!</v>
      </c>
      <c r="CI279" s="140" t="e">
        <f>$AY279*Assembly!P$4+$AZ279*Assembly!P$5+$BA279*Assembly!P$6+$BB279*Assembly!P$7+$BC279*Assembly!P$8+$BD279*Assembly!P$9+$BE279*Assembly!P$10+$BF279*Assembly!P$11+$BG279*Assembly!P$12+$BH279*Assembly!P$13+$BI279*Assembly!P$14+$BJ279*Assembly!P$15+$BK279*Assembly!P$16+$BL279*Assembly!P$17+$BM279*Assembly!P$18+$BN279*Assembly!P$19+$BO279*Assembly!P$20+$BP279*Assembly!P$21+$BQ279*Assembly!P$22+$BR279*Assembly!P$23+$BS279*Assembly!P$24</f>
        <v>#VALUE!</v>
      </c>
      <c r="CJ279" s="140" t="e">
        <f>$AY279*Assembly!Q$4+$AZ279*Assembly!Q$5+$BA279*Assembly!Q$6+$BB279*Assembly!Q$7+$BC279*Assembly!Q$8+$BD279*Assembly!Q$9+$BE279*Assembly!Q$10+$BF279*Assembly!Q$11+$BG279*Assembly!Q$12+$BH279*Assembly!Q$13+$BI279*Assembly!Q$14+$BJ279*Assembly!Q$15+$BK279*Assembly!Q$16+$BL279*Assembly!Q$17+$BM279*Assembly!Q$18+$BN279*Assembly!Q$19+$BO279*Assembly!Q$20+$BP279*Assembly!Q$21+$BQ279*Assembly!Q$22+$BR279*Assembly!Q$23+$BS279*Assembly!Q$24</f>
        <v>#VALUE!</v>
      </c>
      <c r="CK279" s="145" t="e">
        <f>$AY279*Assembly!R$4+$AZ279*Assembly!R$5+$BA279*Assembly!R$6+$BB279*Assembly!R$7+$BC279*Assembly!R$8+$BD279*Assembly!R$9+$BE279*Assembly!R$10+$BF279*Assembly!R$11+$BG279*Assembly!R$12+$BH279*Assembly!R$13+$BI279*Assembly!R$14+$BJ279*Assembly!R$15+$BK279*Assembly!R$16+$BL279*Assembly!R$17+$BM279*Assembly!R$18+$BN279*Assembly!R$19+$BO279*Assembly!R$20+$BP279*Assembly!R$21+$BQ279*Assembly!R$22+$BR279*Assembly!R$23+$BS279*Assembly!R$24</f>
        <v>#VALUE!</v>
      </c>
      <c r="CL279" s="140" t="e">
        <f>$AY279*Assembly!S$4+$AZ279*Assembly!S$5+$BA279*Assembly!S$6+$BB279*Assembly!S$7+$BC279*Assembly!S$8+$BD279*Assembly!S$9+$BE279*Assembly!S$10+$BF279*Assembly!S$11+$BG279*Assembly!S$12+$BH279*Assembly!S$13+$BI279*Assembly!S$14+$BJ279*Assembly!S$15+$BK279*Assembly!S$16+$BL279*Assembly!S$17+$BM279*Assembly!S$18+$BN279*Assembly!S$19+$BO279*Assembly!S$20+$BP279*Assembly!S$21+$BQ279*Assembly!S$22+$BR279*Assembly!S$23+$BS279*Assembly!S$24</f>
        <v>#VALUE!</v>
      </c>
      <c r="CM279" s="140" t="e">
        <f>$AY279*Assembly!T$4+$AZ279*Assembly!T$5+$BA279*Assembly!T$6+$BB279*Assembly!T$7+$BC279*Assembly!T$8+$BD279*Assembly!T$9+$BE279*Assembly!T$10+$BF279*Assembly!T$11+$BG279*Assembly!T$12+$BH279*Assembly!T$13+$BI279*Assembly!T$14+$BJ279*Assembly!T$15+$BK279*Assembly!T$16+$BL279*Assembly!T$17+$BM279*Assembly!T$18+$BN279*Assembly!T$19+$BO279*Assembly!T$20+$BP279*Assembly!T$21+$BQ279*Assembly!T$22+$BR279*Assembly!T$23+$BS279*Assembly!T$24</f>
        <v>#VALUE!</v>
      </c>
      <c r="CN279" s="140" t="e">
        <f>$AY279*Assembly!U$4+$AZ279*Assembly!U$5+$BA279*Assembly!U$6+$BB279*Assembly!U$7+$BC279*Assembly!U$8+$BD279*Assembly!U$9+$BE279*Assembly!U$10+$BF279*Assembly!U$11+$BG279*Assembly!U$12+$BH279*Assembly!U$13+$BI279*Assembly!U$14+$BJ279*Assembly!U$15+$BK279*Assembly!U$16+$BL279*Assembly!U$17+$BM279*Assembly!U$18+$BN279*Assembly!U$19+$BO279*Assembly!U$20+$BP279*Assembly!U$21+$BQ279*Assembly!U$22+$BR279*Assembly!U$23+$BS279*Assembly!U$24</f>
        <v>#VALUE!</v>
      </c>
      <c r="CO279" s="145" t="e">
        <f>$AY279*Assembly!V$4+$AZ279*Assembly!V$5+$BA279*Assembly!V$6+$BB279*Assembly!V$7+$BC279*Assembly!V$8+$BD279*Assembly!V$9+$BE279*Assembly!V$10+$BF279*Assembly!V$11+$BG279*Assembly!V$12+$BH279*Assembly!V$13+$BI279*Assembly!V$14+$BJ279*Assembly!V$15+$BK279*Assembly!V$16+$BL279*Assembly!V$17+$BM279*Assembly!V$18+$BN279*Assembly!V$19+$BO279*Assembly!V$20+$BP279*Assembly!V$21+$BQ279*Assembly!V$22+$BR279*Assembly!V$23+$BS279*Assembly!V$24</f>
        <v>#VALUE!</v>
      </c>
      <c r="CP279" s="145" t="e">
        <f>CF279*Refining!$F$3</f>
        <v>#VALUE!</v>
      </c>
      <c r="CQ279" s="145" t="e">
        <f>CG279*Refining!$F$4</f>
        <v>#VALUE!</v>
      </c>
      <c r="CR279" s="145" t="e">
        <f>CH279*Refining!$F$5</f>
        <v>#VALUE!</v>
      </c>
      <c r="CS279" s="145" t="e">
        <f>CI279*Refining!$F$6</f>
        <v>#VALUE!</v>
      </c>
      <c r="CT279" s="145" t="e">
        <f>CJ279*Refining!$F$7</f>
        <v>#VALUE!</v>
      </c>
      <c r="CU279" s="145" t="e">
        <f>CK279*Refining!$F$8</f>
        <v>#VALUE!</v>
      </c>
      <c r="CV279" s="145" t="e">
        <f>CL279*Refining!$F$9</f>
        <v>#VALUE!</v>
      </c>
      <c r="CW279" s="145" t="e">
        <f>CM279*Refining!$F$10</f>
        <v>#VALUE!</v>
      </c>
      <c r="CX279" s="145" t="e">
        <f>CN279*Refining!$F$11</f>
        <v>#VALUE!</v>
      </c>
      <c r="CY279" s="145" t="e">
        <f>CO279*Refining!$F$12</f>
        <v>#VALUE!</v>
      </c>
      <c r="CZ279" s="185" t="e">
        <f t="shared" ref="CZ279:DS279" si="1124">IF(CF279 = 0, "", CF279)</f>
        <v>#VALUE!</v>
      </c>
      <c r="DA279" s="189" t="e">
        <f t="shared" si="1124"/>
        <v>#VALUE!</v>
      </c>
      <c r="DB279" s="189" t="e">
        <f t="shared" si="1124"/>
        <v>#VALUE!</v>
      </c>
      <c r="DC279" s="186" t="e">
        <f t="shared" si="1124"/>
        <v>#VALUE!</v>
      </c>
      <c r="DD279" s="186" t="e">
        <f t="shared" si="1124"/>
        <v>#VALUE!</v>
      </c>
      <c r="DE279" s="186" t="e">
        <f t="shared" si="1124"/>
        <v>#VALUE!</v>
      </c>
      <c r="DF279" s="186" t="e">
        <f t="shared" si="1124"/>
        <v>#VALUE!</v>
      </c>
      <c r="DG279" s="186" t="e">
        <f t="shared" si="1124"/>
        <v>#VALUE!</v>
      </c>
      <c r="DH279" s="186" t="e">
        <f t="shared" si="1124"/>
        <v>#VALUE!</v>
      </c>
      <c r="DI279" s="187" t="e">
        <f t="shared" si="1124"/>
        <v>#VALUE!</v>
      </c>
      <c r="DJ279" s="185" t="e">
        <f t="shared" si="1124"/>
        <v>#VALUE!</v>
      </c>
      <c r="DK279" s="189" t="e">
        <f t="shared" si="1124"/>
        <v>#VALUE!</v>
      </c>
      <c r="DL279" s="189" t="e">
        <f t="shared" si="1124"/>
        <v>#VALUE!</v>
      </c>
      <c r="DM279" s="186" t="e">
        <f t="shared" si="1124"/>
        <v>#VALUE!</v>
      </c>
      <c r="DN279" s="211" t="e">
        <f t="shared" si="1124"/>
        <v>#VALUE!</v>
      </c>
      <c r="DO279" s="186" t="e">
        <f t="shared" si="1124"/>
        <v>#VALUE!</v>
      </c>
      <c r="DP279" s="186" t="e">
        <f t="shared" si="1124"/>
        <v>#VALUE!</v>
      </c>
      <c r="DQ279" s="186" t="e">
        <f t="shared" si="1124"/>
        <v>#VALUE!</v>
      </c>
      <c r="DR279" s="186" t="e">
        <f t="shared" si="1124"/>
        <v>#VALUE!</v>
      </c>
      <c r="DS279" s="187" t="e">
        <f t="shared" si="1124"/>
        <v>#VALUE!</v>
      </c>
      <c r="DT279" s="185" t="e">
        <f t="shared" si="11"/>
        <v>#VALUE!</v>
      </c>
      <c r="DU279" s="189" t="e">
        <f t="shared" si="12"/>
        <v>#VALUE!</v>
      </c>
      <c r="DV279" s="133" t="e">
        <f>CZ279*'Ores &amp; Ingots'!$C$3+DA279*'Ores &amp; Ingots'!$C$4+DB279*'Ores &amp; Ingots'!$C$5+DC279*'Ores &amp; Ingots'!$C$6+DD279*'Ores &amp; Ingots'!$C$7+DE279*'Ores &amp; Ingots'!$C$8+DF279*'Ores &amp; Ingots'!$C$9+DG279*'Ores &amp; Ingots'!$C$10+DH279*'Ores &amp; Ingots'!$C$11+DI279*'Ores &amp; Ingots'!$C$12</f>
        <v>#VALUE!</v>
      </c>
      <c r="DW279" s="133" t="e">
        <f>DJ279*'Ores &amp; Ingots'!$B$3+DK279*'Ores &amp; Ingots'!$B$4+DL279*'Ores &amp; Ingots'!$B$5+DM279*'Ores &amp; Ingots'!$B$6+DN279*'Ores &amp; Ingots'!$B$7+DO279*'Ores &amp; Ingots'!$B$8+DP279*'Ores &amp; Ingots'!$B$9+DQ279*'Ores &amp; Ingots'!$B$10+DR279*'Ores &amp; Ingots'!$B$11+DS279*'Ores &amp; Ingots'!$B$12</f>
        <v>#VALUE!</v>
      </c>
      <c r="DX279" s="189" t="e">
        <f>CZ279*Refining!$G$3+DA279*Refining!$G$4+DB279*Refining!$G$5+DC279*Refining!$G$6+DD279*Refining!$G$7+DE279*Refining!$G$8+DF279*Refining!$G$9+DG279*Refining!$G$10+DH279*Refining!$G$11+DI279*Refining!$G$12</f>
        <v>#VALUE!</v>
      </c>
      <c r="DY279" s="189" t="e">
        <f t="shared" si="13"/>
        <v>#VALUE!</v>
      </c>
      <c r="DZ279" s="192" t="e">
        <f t="shared" si="14"/>
        <v>#VALUE!</v>
      </c>
      <c r="EA279" s="185" t="e">
        <f t="shared" si="15"/>
        <v>#VALUE!</v>
      </c>
      <c r="EB279" s="194" t="e">
        <f t="shared" ref="EB279:EC279" si="1125">EA279/60</f>
        <v>#VALUE!</v>
      </c>
      <c r="EC279" s="194" t="e">
        <f t="shared" si="1125"/>
        <v>#VALUE!</v>
      </c>
      <c r="ED279" s="185" t="e">
        <f t="shared" si="17"/>
        <v>#VALUE!</v>
      </c>
      <c r="EE279" s="194" t="e">
        <f t="shared" ref="EE279:EF279" si="1126">ED279/1000</f>
        <v>#VALUE!</v>
      </c>
      <c r="EF279" s="196" t="e">
        <f t="shared" si="1126"/>
        <v>#VALUE!</v>
      </c>
      <c r="EG279" s="130" t="e">
        <f t="shared" si="19"/>
        <v>#VALUE!</v>
      </c>
      <c r="EH279" s="132" t="e">
        <f t="shared" si="20"/>
        <v>#VALUE!</v>
      </c>
      <c r="EI279" s="133" t="s">
        <v>28</v>
      </c>
    </row>
    <row r="280" spans="1:139" ht="12.75" hidden="1" x14ac:dyDescent="0.2">
      <c r="A280" s="865"/>
      <c r="B280" s="228" t="s">
        <v>433</v>
      </c>
      <c r="C280" s="216" t="s">
        <v>155</v>
      </c>
      <c r="D280" s="216">
        <v>1</v>
      </c>
      <c r="E280" s="216">
        <v>1</v>
      </c>
      <c r="F280" s="216">
        <v>1</v>
      </c>
      <c r="G280" s="229">
        <f t="shared" si="0"/>
        <v>0.125</v>
      </c>
      <c r="H280" s="230">
        <v>8</v>
      </c>
      <c r="I280" s="230">
        <v>20</v>
      </c>
      <c r="J280" s="230">
        <f>H280/Main!$D$9</f>
        <v>1.6</v>
      </c>
      <c r="K280" s="230">
        <f>I280/Main!$D$10</f>
        <v>10</v>
      </c>
      <c r="L280" s="230">
        <f t="shared" si="1"/>
        <v>6.25</v>
      </c>
      <c r="M280" s="230">
        <v>1</v>
      </c>
      <c r="N280" s="233"/>
      <c r="O280" s="233"/>
      <c r="P280" s="233"/>
      <c r="Q280" s="232"/>
      <c r="R280" s="233"/>
      <c r="S280" s="234"/>
      <c r="T280" s="234"/>
      <c r="U280" s="233"/>
      <c r="V280" s="233"/>
      <c r="W280" s="234"/>
      <c r="X280" s="234"/>
      <c r="Y280" s="233"/>
      <c r="Z280" s="233"/>
      <c r="AA280" s="233"/>
      <c r="AB280" s="233"/>
      <c r="AC280" s="366"/>
      <c r="AD280" s="227">
        <v>2</v>
      </c>
      <c r="AE280" s="226">
        <v>0</v>
      </c>
      <c r="AF280" s="226">
        <v>0</v>
      </c>
      <c r="AG280" s="226">
        <v>0</v>
      </c>
      <c r="AH280" s="226">
        <v>0</v>
      </c>
      <c r="AI280" s="226">
        <v>0</v>
      </c>
      <c r="AJ280" s="226">
        <v>0</v>
      </c>
      <c r="AK280" s="226">
        <v>0</v>
      </c>
      <c r="AL280" s="226">
        <v>0</v>
      </c>
      <c r="AM280" s="226">
        <v>0</v>
      </c>
      <c r="AN280" s="226">
        <v>0</v>
      </c>
      <c r="AO280" s="226">
        <v>1</v>
      </c>
      <c r="AP280" s="226">
        <v>0</v>
      </c>
      <c r="AQ280" s="226">
        <v>0</v>
      </c>
      <c r="AR280" s="226">
        <v>0</v>
      </c>
      <c r="AS280" s="226">
        <v>0</v>
      </c>
      <c r="AT280" s="226">
        <v>0</v>
      </c>
      <c r="AU280" s="226">
        <v>0</v>
      </c>
      <c r="AV280" s="226">
        <v>0</v>
      </c>
      <c r="AW280" s="226">
        <v>0</v>
      </c>
      <c r="AX280" s="226">
        <v>0</v>
      </c>
      <c r="AY280" s="407">
        <f t="shared" ref="AY280:BS280" si="1127">IF(AD280 = 0, "", AD280)</f>
        <v>2</v>
      </c>
      <c r="AZ280" s="216" t="str">
        <f t="shared" si="1127"/>
        <v/>
      </c>
      <c r="BA280" s="216" t="str">
        <f t="shared" si="1127"/>
        <v/>
      </c>
      <c r="BB280" s="216" t="str">
        <f t="shared" si="1127"/>
        <v/>
      </c>
      <c r="BC280" s="216" t="str">
        <f t="shared" si="1127"/>
        <v/>
      </c>
      <c r="BD280" s="216" t="str">
        <f t="shared" si="1127"/>
        <v/>
      </c>
      <c r="BE280" s="216" t="str">
        <f t="shared" si="1127"/>
        <v/>
      </c>
      <c r="BF280" s="216" t="str">
        <f t="shared" si="1127"/>
        <v/>
      </c>
      <c r="BG280" s="216" t="str">
        <f t="shared" si="1127"/>
        <v/>
      </c>
      <c r="BH280" s="216" t="str">
        <f t="shared" si="1127"/>
        <v/>
      </c>
      <c r="BI280" s="216" t="str">
        <f t="shared" si="1127"/>
        <v/>
      </c>
      <c r="BJ280" s="226">
        <f t="shared" si="1127"/>
        <v>1</v>
      </c>
      <c r="BK280" s="216" t="str">
        <f t="shared" si="1127"/>
        <v/>
      </c>
      <c r="BL280" s="216" t="str">
        <f t="shared" si="1127"/>
        <v/>
      </c>
      <c r="BM280" s="216" t="str">
        <f t="shared" si="1127"/>
        <v/>
      </c>
      <c r="BN280" s="216" t="str">
        <f t="shared" si="1127"/>
        <v/>
      </c>
      <c r="BO280" s="216" t="str">
        <f t="shared" si="1127"/>
        <v/>
      </c>
      <c r="BP280" s="216" t="str">
        <f t="shared" si="1127"/>
        <v/>
      </c>
      <c r="BQ280" s="216" t="str">
        <f t="shared" si="1127"/>
        <v/>
      </c>
      <c r="BR280" s="216" t="str">
        <f t="shared" si="1127"/>
        <v/>
      </c>
      <c r="BS280" s="231" t="str">
        <f t="shared" si="1127"/>
        <v/>
      </c>
      <c r="BT280" s="225" t="e">
        <f>$AY280*Assembly!Z$4+$AZ280*Assembly!Z$5+$BA280*Assembly!Z$6+$BB280*Assembly!Z$7+$BC280*Assembly!Z$8+$BD280*Assembly!Z$9+$BE280*Assembly!Z$10+$BF280*Assembly!Z$11+$BG280*Assembly!Z$12+$BH280*Assembly!Z$13+$BI280*Assembly!Z$14+$BJ280*Assembly!Z$15+$BK280*Assembly!Z$16+$BL280*Assembly!Z$17+$BM280*Assembly!Z$18+$BN280*Assembly!Z$19+$BO280*Assembly!Z$20+$BP280*Assembly!Z$21+$BQ280*Assembly!Z$22+$BR280*Assembly!Z$23+$BS280*Assembly!Z$24</f>
        <v>#VALUE!</v>
      </c>
      <c r="BU280" s="226" t="e">
        <f t="shared" si="3"/>
        <v>#VALUE!</v>
      </c>
      <c r="BV280" s="226"/>
      <c r="BW280" s="226" t="e">
        <f>$AY280*Assembly!AD$4+$AZ280*Assembly!AD$5+$BA280*Assembly!AD$6+$BB280*Assembly!AD$7+$BC280*Assembly!AD$8+$BD280*Assembly!AD$9+$BE280*Assembly!AD$10+$BF280*Assembly!AD$11+$BG280*Assembly!AD$12+$BH280*Assembly!AD$13+$BI280*Assembly!AD$14+$BJ280*Assembly!AD$15+$BK280*Assembly!AD$16+$BL280*Assembly!AD$17+$BM280*Assembly!AD$18+$BN280*Assembly!AD$19+$BO280*Assembly!AD$20+$BP280*Assembly!AD$21+$BQ280*Assembly!AD$22+$BR280*Assembly!AD$23+$BS280*Assembly!AD$24</f>
        <v>#VALUE!</v>
      </c>
      <c r="BX280" s="236" t="e">
        <f t="shared" si="4"/>
        <v>#VALUE!</v>
      </c>
      <c r="BY280" s="237" t="e">
        <f t="shared" si="5"/>
        <v>#VALUE!</v>
      </c>
      <c r="BZ280" s="238" t="e">
        <f t="shared" si="6"/>
        <v>#VALUE!</v>
      </c>
      <c r="CA280" s="237" t="e">
        <f t="shared" si="7"/>
        <v>#VALUE!</v>
      </c>
      <c r="CB280" s="226" t="e">
        <f>$AY280*Assembly!Y$4+$AZ280*Assembly!Y$5+$BA280*Assembly!Y$6+$BB280*Assembly!Y$7+$BC280*Assembly!Y$8+$BD280*Assembly!Y$9+$BE280*Assembly!Y$10+$BF280*Assembly!Y$11+$BG280*Assembly!Y$12+$BH280*Assembly!Y$13+$BI280*Assembly!Y$14+$BJ280*Assembly!Y$15+$BK280*Assembly!Y$16+$BL280*Assembly!Y$17+$BM280*Assembly!Y$18+$BN280*Assembly!Y$19+$BO280*Assembly!Y$20+$BP280*Assembly!Y$21+$BQ280*Assembly!Y$22+$BR280*Assembly!Y$23+$BS280*Assembly!Y$24</f>
        <v>#VALUE!</v>
      </c>
      <c r="CC280" s="226" t="e">
        <f t="shared" si="8"/>
        <v>#VALUE!</v>
      </c>
      <c r="CD280" s="239" t="e">
        <f t="shared" si="9"/>
        <v>#VALUE!</v>
      </c>
      <c r="CE280" s="240" t="e">
        <f>$AY280*Assembly!AC$4+$AZ280*Assembly!AC$5+$BA280*Assembly!AC$6+$BB280*Assembly!AC$7+$BC280*Assembly!AC$8+$BD280*Assembly!AC$9+$BE280*Assembly!AC$10+$BF280*Assembly!AC$11+$BG280*Assembly!AC$12+$BH280*Assembly!AC$13+$BI280*Assembly!AC$14+$BJ280*Assembly!AC$15+$BK280*Assembly!AC$16+$BL280*Assembly!AC$17+$BM280*Assembly!AC$18+$BN280*Assembly!AC$19+$BO280*Assembly!AC$20+$BP280*Assembly!AC$21+$BQ280*Assembly!AC$22+$BR280*Assembly!AC$23+$BS280*Assembly!AC$24</f>
        <v>#VALUE!</v>
      </c>
      <c r="CF280" s="232" t="e">
        <f>$AY280*Assembly!M$4+$AZ280*Assembly!M$5+$BA280*Assembly!M$6+$BB280*Assembly!M$7+$BC280*Assembly!M$8+$BD280*Assembly!M$9+$BE280*Assembly!M$10+$BF280*Assembly!M$11+$BG280*Assembly!M$12+$BH280*Assembly!M$13+$BI280*Assembly!M$14+$BJ280*Assembly!M$15+$BK280*Assembly!M$16+$BL280*Assembly!M$17+$BM280*Assembly!M$18+$BN280*Assembly!M$19+$BO280*Assembly!M$20+$BP280*Assembly!M$21+$BQ280*Assembly!M$22+$BR280*Assembly!M$23+$BS280*Assembly!M$24</f>
        <v>#VALUE!</v>
      </c>
      <c r="CG280" s="232" t="e">
        <f>$AY280*Assembly!N$4+$AZ280*Assembly!N$5+$BA280*Assembly!N$6+$BB280*Assembly!N$7+$BC280*Assembly!N$8+$BD280*Assembly!N$9+$BE280*Assembly!N$10+$BF280*Assembly!N$11+$BG280*Assembly!N$12+$BH280*Assembly!N$13+$BI280*Assembly!N$14+$BJ280*Assembly!N$15+$BK280*Assembly!N$16+$BL280*Assembly!N$17+$BM280*Assembly!N$18+$BN280*Assembly!N$19+$BO280*Assembly!N$20+$BP280*Assembly!N$21+$BQ280*Assembly!N$22+$BR280*Assembly!N$23+$BS280*Assembly!N$24</f>
        <v>#VALUE!</v>
      </c>
      <c r="CH280" s="232" t="e">
        <f>$AY280*Assembly!O$4+$AZ280*Assembly!O$5+$BA280*Assembly!O$6+$BB280*Assembly!O$7+$BC280*Assembly!O$8+$BD280*Assembly!O$9+$BE280*Assembly!O$10+$BF280*Assembly!O$11+$BG280*Assembly!O$12+$BH280*Assembly!O$13+$BI280*Assembly!O$14+$BJ280*Assembly!O$15+$BK280*Assembly!O$16+$BL280*Assembly!O$17+$BM280*Assembly!O$18+$BN280*Assembly!O$19+$BO280*Assembly!O$20+$BP280*Assembly!O$21+$BQ280*Assembly!O$22+$BR280*Assembly!O$23+$BS280*Assembly!O$24</f>
        <v>#VALUE!</v>
      </c>
      <c r="CI280" s="230" t="e">
        <f>$AY280*Assembly!P$4+$AZ280*Assembly!P$5+$BA280*Assembly!P$6+$BB280*Assembly!P$7+$BC280*Assembly!P$8+$BD280*Assembly!P$9+$BE280*Assembly!P$10+$BF280*Assembly!P$11+$BG280*Assembly!P$12+$BH280*Assembly!P$13+$BI280*Assembly!P$14+$BJ280*Assembly!P$15+$BK280*Assembly!P$16+$BL280*Assembly!P$17+$BM280*Assembly!P$18+$BN280*Assembly!P$19+$BO280*Assembly!P$20+$BP280*Assembly!P$21+$BQ280*Assembly!P$22+$BR280*Assembly!P$23+$BS280*Assembly!P$24</f>
        <v>#VALUE!</v>
      </c>
      <c r="CJ280" s="230" t="e">
        <f>$AY280*Assembly!Q$4+$AZ280*Assembly!Q$5+$BA280*Assembly!Q$6+$BB280*Assembly!Q$7+$BC280*Assembly!Q$8+$BD280*Assembly!Q$9+$BE280*Assembly!Q$10+$BF280*Assembly!Q$11+$BG280*Assembly!Q$12+$BH280*Assembly!Q$13+$BI280*Assembly!Q$14+$BJ280*Assembly!Q$15+$BK280*Assembly!Q$16+$BL280*Assembly!Q$17+$BM280*Assembly!Q$18+$BN280*Assembly!Q$19+$BO280*Assembly!Q$20+$BP280*Assembly!Q$21+$BQ280*Assembly!Q$22+$BR280*Assembly!Q$23+$BS280*Assembly!Q$24</f>
        <v>#VALUE!</v>
      </c>
      <c r="CK280" s="232" t="e">
        <f>$AY280*Assembly!R$4+$AZ280*Assembly!R$5+$BA280*Assembly!R$6+$BB280*Assembly!R$7+$BC280*Assembly!R$8+$BD280*Assembly!R$9+$BE280*Assembly!R$10+$BF280*Assembly!R$11+$BG280*Assembly!R$12+$BH280*Assembly!R$13+$BI280*Assembly!R$14+$BJ280*Assembly!R$15+$BK280*Assembly!R$16+$BL280*Assembly!R$17+$BM280*Assembly!R$18+$BN280*Assembly!R$19+$BO280*Assembly!R$20+$BP280*Assembly!R$21+$BQ280*Assembly!R$22+$BR280*Assembly!R$23+$BS280*Assembly!R$24</f>
        <v>#VALUE!</v>
      </c>
      <c r="CL280" s="230" t="e">
        <f>$AY280*Assembly!S$4+$AZ280*Assembly!S$5+$BA280*Assembly!S$6+$BB280*Assembly!S$7+$BC280*Assembly!S$8+$BD280*Assembly!S$9+$BE280*Assembly!S$10+$BF280*Assembly!S$11+$BG280*Assembly!S$12+$BH280*Assembly!S$13+$BI280*Assembly!S$14+$BJ280*Assembly!S$15+$BK280*Assembly!S$16+$BL280*Assembly!S$17+$BM280*Assembly!S$18+$BN280*Assembly!S$19+$BO280*Assembly!S$20+$BP280*Assembly!S$21+$BQ280*Assembly!S$22+$BR280*Assembly!S$23+$BS280*Assembly!S$24</f>
        <v>#VALUE!</v>
      </c>
      <c r="CM280" s="230" t="e">
        <f>$AY280*Assembly!T$4+$AZ280*Assembly!T$5+$BA280*Assembly!T$6+$BB280*Assembly!T$7+$BC280*Assembly!T$8+$BD280*Assembly!T$9+$BE280*Assembly!T$10+$BF280*Assembly!T$11+$BG280*Assembly!T$12+$BH280*Assembly!T$13+$BI280*Assembly!T$14+$BJ280*Assembly!T$15+$BK280*Assembly!T$16+$BL280*Assembly!T$17+$BM280*Assembly!T$18+$BN280*Assembly!T$19+$BO280*Assembly!T$20+$BP280*Assembly!T$21+$BQ280*Assembly!T$22+$BR280*Assembly!T$23+$BS280*Assembly!T$24</f>
        <v>#VALUE!</v>
      </c>
      <c r="CN280" s="230" t="e">
        <f>$AY280*Assembly!U$4+$AZ280*Assembly!U$5+$BA280*Assembly!U$6+$BB280*Assembly!U$7+$BC280*Assembly!U$8+$BD280*Assembly!U$9+$BE280*Assembly!U$10+$BF280*Assembly!U$11+$BG280*Assembly!U$12+$BH280*Assembly!U$13+$BI280*Assembly!U$14+$BJ280*Assembly!U$15+$BK280*Assembly!U$16+$BL280*Assembly!U$17+$BM280*Assembly!U$18+$BN280*Assembly!U$19+$BO280*Assembly!U$20+$BP280*Assembly!U$21+$BQ280*Assembly!U$22+$BR280*Assembly!U$23+$BS280*Assembly!U$24</f>
        <v>#VALUE!</v>
      </c>
      <c r="CO280" s="232" t="e">
        <f>$AY280*Assembly!V$4+$AZ280*Assembly!V$5+$BA280*Assembly!V$6+$BB280*Assembly!V$7+$BC280*Assembly!V$8+$BD280*Assembly!V$9+$BE280*Assembly!V$10+$BF280*Assembly!V$11+$BG280*Assembly!V$12+$BH280*Assembly!V$13+$BI280*Assembly!V$14+$BJ280*Assembly!V$15+$BK280*Assembly!V$16+$BL280*Assembly!V$17+$BM280*Assembly!V$18+$BN280*Assembly!V$19+$BO280*Assembly!V$20+$BP280*Assembly!V$21+$BQ280*Assembly!V$22+$BR280*Assembly!V$23+$BS280*Assembly!V$24</f>
        <v>#VALUE!</v>
      </c>
      <c r="CP280" s="232" t="e">
        <f>CF280*Refining!$F$3</f>
        <v>#VALUE!</v>
      </c>
      <c r="CQ280" s="232" t="e">
        <f>CG280*Refining!$F$4</f>
        <v>#VALUE!</v>
      </c>
      <c r="CR280" s="232" t="e">
        <f>CH280*Refining!$F$5</f>
        <v>#VALUE!</v>
      </c>
      <c r="CS280" s="232" t="e">
        <f>CI280*Refining!$F$6</f>
        <v>#VALUE!</v>
      </c>
      <c r="CT280" s="232" t="e">
        <f>CJ280*Refining!$F$7</f>
        <v>#VALUE!</v>
      </c>
      <c r="CU280" s="232" t="e">
        <f>CK280*Refining!$F$8</f>
        <v>#VALUE!</v>
      </c>
      <c r="CV280" s="232" t="e">
        <f>CL280*Refining!$F$9</f>
        <v>#VALUE!</v>
      </c>
      <c r="CW280" s="232" t="e">
        <f>CM280*Refining!$F$10</f>
        <v>#VALUE!</v>
      </c>
      <c r="CX280" s="232" t="e">
        <f>CN280*Refining!$F$11</f>
        <v>#VALUE!</v>
      </c>
      <c r="CY280" s="232" t="e">
        <f>CO280*Refining!$F$12</f>
        <v>#VALUE!</v>
      </c>
      <c r="CZ280" s="243" t="e">
        <f t="shared" ref="CZ280:DS280" si="1128">IF(CF280 = 0, "", CF280)</f>
        <v>#VALUE!</v>
      </c>
      <c r="DA280" s="245" t="e">
        <f t="shared" si="1128"/>
        <v>#VALUE!</v>
      </c>
      <c r="DB280" s="245" t="e">
        <f t="shared" si="1128"/>
        <v>#VALUE!</v>
      </c>
      <c r="DC280" s="246" t="e">
        <f t="shared" si="1128"/>
        <v>#VALUE!</v>
      </c>
      <c r="DD280" s="246" t="e">
        <f t="shared" si="1128"/>
        <v>#VALUE!</v>
      </c>
      <c r="DE280" s="246" t="e">
        <f t="shared" si="1128"/>
        <v>#VALUE!</v>
      </c>
      <c r="DF280" s="246" t="e">
        <f t="shared" si="1128"/>
        <v>#VALUE!</v>
      </c>
      <c r="DG280" s="246" t="e">
        <f t="shared" si="1128"/>
        <v>#VALUE!</v>
      </c>
      <c r="DH280" s="246" t="e">
        <f t="shared" si="1128"/>
        <v>#VALUE!</v>
      </c>
      <c r="DI280" s="251" t="e">
        <f t="shared" si="1128"/>
        <v>#VALUE!</v>
      </c>
      <c r="DJ280" s="243" t="e">
        <f t="shared" si="1128"/>
        <v>#VALUE!</v>
      </c>
      <c r="DK280" s="245" t="e">
        <f t="shared" si="1128"/>
        <v>#VALUE!</v>
      </c>
      <c r="DL280" s="245" t="e">
        <f t="shared" si="1128"/>
        <v>#VALUE!</v>
      </c>
      <c r="DM280" s="246" t="e">
        <f t="shared" si="1128"/>
        <v>#VALUE!</v>
      </c>
      <c r="DN280" s="254" t="e">
        <f t="shared" si="1128"/>
        <v>#VALUE!</v>
      </c>
      <c r="DO280" s="246" t="e">
        <f t="shared" si="1128"/>
        <v>#VALUE!</v>
      </c>
      <c r="DP280" s="246" t="e">
        <f t="shared" si="1128"/>
        <v>#VALUE!</v>
      </c>
      <c r="DQ280" s="246" t="e">
        <f t="shared" si="1128"/>
        <v>#VALUE!</v>
      </c>
      <c r="DR280" s="246" t="e">
        <f t="shared" si="1128"/>
        <v>#VALUE!</v>
      </c>
      <c r="DS280" s="251" t="e">
        <f t="shared" si="1128"/>
        <v>#VALUE!</v>
      </c>
      <c r="DT280" s="243" t="e">
        <f t="shared" si="11"/>
        <v>#VALUE!</v>
      </c>
      <c r="DU280" s="245" t="e">
        <f t="shared" si="12"/>
        <v>#VALUE!</v>
      </c>
      <c r="DV280" s="226" t="e">
        <f>CZ280*'Ores &amp; Ingots'!$C$3+DA280*'Ores &amp; Ingots'!$C$4+DB280*'Ores &amp; Ingots'!$C$5+DC280*'Ores &amp; Ingots'!$C$6+DD280*'Ores &amp; Ingots'!$C$7+DE280*'Ores &amp; Ingots'!$C$8+DF280*'Ores &amp; Ingots'!$C$9+DG280*'Ores &amp; Ingots'!$C$10+DH280*'Ores &amp; Ingots'!$C$11+DI280*'Ores &amp; Ingots'!$C$12</f>
        <v>#VALUE!</v>
      </c>
      <c r="DW280" s="226" t="e">
        <f>DJ280*'Ores &amp; Ingots'!$B$3+DK280*'Ores &amp; Ingots'!$B$4+DL280*'Ores &amp; Ingots'!$B$5+DM280*'Ores &amp; Ingots'!$B$6+DN280*'Ores &amp; Ingots'!$B$7+DO280*'Ores &amp; Ingots'!$B$8+DP280*'Ores &amp; Ingots'!$B$9+DQ280*'Ores &amp; Ingots'!$B$10+DR280*'Ores &amp; Ingots'!$B$11+DS280*'Ores &amp; Ingots'!$B$12</f>
        <v>#VALUE!</v>
      </c>
      <c r="DX280" s="245" t="e">
        <f>CZ280*Refining!$G$3+DA280*Refining!$G$4+DB280*Refining!$G$5+DC280*Refining!$G$6+DD280*Refining!$G$7+DE280*Refining!$G$8+DF280*Refining!$G$9+DG280*Refining!$G$10+DH280*Refining!$G$11+DI280*Refining!$G$12</f>
        <v>#VALUE!</v>
      </c>
      <c r="DY280" s="245" t="e">
        <f t="shared" si="13"/>
        <v>#VALUE!</v>
      </c>
      <c r="DZ280" s="260" t="e">
        <f t="shared" si="14"/>
        <v>#VALUE!</v>
      </c>
      <c r="EA280" s="243" t="e">
        <f t="shared" si="15"/>
        <v>#VALUE!</v>
      </c>
      <c r="EB280" s="262" t="e">
        <f t="shared" ref="EB280:EC280" si="1129">EA280/60</f>
        <v>#VALUE!</v>
      </c>
      <c r="EC280" s="262" t="e">
        <f t="shared" si="1129"/>
        <v>#VALUE!</v>
      </c>
      <c r="ED280" s="243" t="e">
        <f t="shared" si="17"/>
        <v>#VALUE!</v>
      </c>
      <c r="EE280" s="262" t="e">
        <f t="shared" ref="EE280:EF280" si="1130">ED280/1000</f>
        <v>#VALUE!</v>
      </c>
      <c r="EF280" s="264" t="e">
        <f t="shared" si="1130"/>
        <v>#VALUE!</v>
      </c>
      <c r="EG280" s="239" t="e">
        <f t="shared" si="19"/>
        <v>#VALUE!</v>
      </c>
      <c r="EH280" s="266" t="e">
        <f t="shared" si="20"/>
        <v>#VALUE!</v>
      </c>
      <c r="EI280" s="133" t="s">
        <v>28</v>
      </c>
    </row>
  </sheetData>
  <autoFilter ref="C4:C280">
    <filterColumn colId="0">
      <filters>
        <filter val="Large"/>
      </filters>
    </filterColumn>
  </autoFilter>
  <mergeCells count="106">
    <mergeCell ref="A5:A10"/>
    <mergeCell ref="A11:A18"/>
    <mergeCell ref="A2:F2"/>
    <mergeCell ref="C3:F3"/>
    <mergeCell ref="A192:A211"/>
    <mergeCell ref="A212:A234"/>
    <mergeCell ref="A235:A257"/>
    <mergeCell ref="A258:A280"/>
    <mergeCell ref="A103:A111"/>
    <mergeCell ref="A98:A102"/>
    <mergeCell ref="A91:A97"/>
    <mergeCell ref="A84:A90"/>
    <mergeCell ref="A67:A77"/>
    <mergeCell ref="A78:A83"/>
    <mergeCell ref="A126:A141"/>
    <mergeCell ref="A112:A125"/>
    <mergeCell ref="A31:A43"/>
    <mergeCell ref="A142:A152"/>
    <mergeCell ref="A153:A170"/>
    <mergeCell ref="A60:A66"/>
    <mergeCell ref="A44:A59"/>
    <mergeCell ref="A188:A191"/>
    <mergeCell ref="A171:A187"/>
    <mergeCell ref="A3:A4"/>
    <mergeCell ref="B3:B4"/>
    <mergeCell ref="A19:A30"/>
    <mergeCell ref="AD1:AX1"/>
    <mergeCell ref="AY1:BS1"/>
    <mergeCell ref="G1:AC1"/>
    <mergeCell ref="BL2:BS2"/>
    <mergeCell ref="BO3:BR3"/>
    <mergeCell ref="BL3:BN3"/>
    <mergeCell ref="BA3:BB3"/>
    <mergeCell ref="AJ2:AP2"/>
    <mergeCell ref="AM3:AN3"/>
    <mergeCell ref="AC2:AC4"/>
    <mergeCell ref="AD3:AE3"/>
    <mergeCell ref="AJ3:AL3"/>
    <mergeCell ref="X2:X4"/>
    <mergeCell ref="M2:M4"/>
    <mergeCell ref="L2:L4"/>
    <mergeCell ref="Q2:T3"/>
    <mergeCell ref="N2:P3"/>
    <mergeCell ref="AY2:BD2"/>
    <mergeCell ref="BH3:BI3"/>
    <mergeCell ref="AY3:AZ3"/>
    <mergeCell ref="BC3:BD3"/>
    <mergeCell ref="BE3:BG3"/>
    <mergeCell ref="G2:G3"/>
    <mergeCell ref="H2:K3"/>
    <mergeCell ref="A1:F1"/>
    <mergeCell ref="U2:U4"/>
    <mergeCell ref="V2:V4"/>
    <mergeCell ref="BE2:BK2"/>
    <mergeCell ref="BT1:CE2"/>
    <mergeCell ref="CZ1:DS1"/>
    <mergeCell ref="CF1:CY1"/>
    <mergeCell ref="CP2:CY2"/>
    <mergeCell ref="CF2:CO2"/>
    <mergeCell ref="CZ2:DI2"/>
    <mergeCell ref="DJ2:DS2"/>
    <mergeCell ref="AD2:AI2"/>
    <mergeCell ref="AA2:AB2"/>
    <mergeCell ref="AF3:AG3"/>
    <mergeCell ref="AH3:AI3"/>
    <mergeCell ref="Z2:Z4"/>
    <mergeCell ref="Y2:Y4"/>
    <mergeCell ref="AA3:AA4"/>
    <mergeCell ref="AB3:AB4"/>
    <mergeCell ref="AT3:AW3"/>
    <mergeCell ref="AQ2:AX2"/>
    <mergeCell ref="AQ3:AS3"/>
    <mergeCell ref="AO3:AP3"/>
    <mergeCell ref="W2:W4"/>
    <mergeCell ref="BJ3:BK3"/>
    <mergeCell ref="CC3:CD3"/>
    <mergeCell ref="CF3:CH3"/>
    <mergeCell ref="CP3:CR3"/>
    <mergeCell ref="CI3:CO3"/>
    <mergeCell ref="DJ3:DL3"/>
    <mergeCell ref="DM3:DS3"/>
    <mergeCell ref="CZ3:DB3"/>
    <mergeCell ref="DC3:DI3"/>
    <mergeCell ref="CS3:CY3"/>
    <mergeCell ref="CE3:CE4"/>
    <mergeCell ref="BV3:BV4"/>
    <mergeCell ref="BT3:BT4"/>
    <mergeCell ref="BX3:BX4"/>
    <mergeCell ref="CA3:CA4"/>
    <mergeCell ref="CB3:CB4"/>
    <mergeCell ref="EI1:EI4"/>
    <mergeCell ref="DT3:DT4"/>
    <mergeCell ref="DU3:DU4"/>
    <mergeCell ref="DV3:DV4"/>
    <mergeCell ref="DW3:DW4"/>
    <mergeCell ref="DX3:DX4"/>
    <mergeCell ref="BZ3:BZ4"/>
    <mergeCell ref="BY3:BY4"/>
    <mergeCell ref="BW3:BW4"/>
    <mergeCell ref="EA1:EC2"/>
    <mergeCell ref="DT1:DZ2"/>
    <mergeCell ref="ED1:EH1"/>
    <mergeCell ref="ED2:EG2"/>
    <mergeCell ref="EA3:EC3"/>
    <mergeCell ref="DY3:DZ3"/>
    <mergeCell ref="ED3:EG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B45F06"/>
    <outlinePr summaryBelow="0" summaryRight="0"/>
  </sheetPr>
  <dimension ref="A1:EI280"/>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2578125" defaultRowHeight="15.75" customHeight="1" x14ac:dyDescent="0.2"/>
  <cols>
    <col min="1" max="1" width="9.5703125" customWidth="1"/>
    <col min="2" max="2" width="35.28515625" customWidth="1"/>
    <col min="3" max="3" width="7.28515625" hidden="1" customWidth="1"/>
    <col min="4" max="6" width="3" customWidth="1"/>
    <col min="7" max="7" width="9.42578125" customWidth="1"/>
    <col min="8" max="9" width="7.28515625" hidden="1" customWidth="1"/>
    <col min="10" max="12" width="7.28515625" customWidth="1"/>
    <col min="13" max="13" width="8" customWidth="1"/>
    <col min="14" max="14" width="11.5703125" customWidth="1"/>
    <col min="15" max="15" width="14.42578125" customWidth="1"/>
    <col min="16" max="16" width="11.5703125" customWidth="1"/>
    <col min="17" max="17" width="8.7109375" hidden="1" customWidth="1"/>
    <col min="18" max="18" width="8.7109375" customWidth="1"/>
    <col min="19" max="19" width="8.85546875" customWidth="1"/>
    <col min="20" max="20" width="8.7109375" customWidth="1"/>
    <col min="21" max="24" width="10.85546875" customWidth="1"/>
    <col min="25" max="26" width="11.5703125" customWidth="1"/>
    <col min="27" max="28" width="8.7109375" customWidth="1"/>
    <col min="29" max="29" width="10.85546875" hidden="1" customWidth="1"/>
    <col min="30" max="50" width="7.28515625" hidden="1" customWidth="1"/>
    <col min="51" max="71" width="7.28515625" customWidth="1"/>
    <col min="72" max="73" width="10.140625" customWidth="1"/>
    <col min="74" max="74" width="9.42578125" customWidth="1"/>
    <col min="75" max="83" width="10.140625" customWidth="1"/>
    <col min="84" max="103" width="7.28515625" hidden="1" customWidth="1"/>
    <col min="104" max="111" width="7.28515625" customWidth="1"/>
    <col min="112" max="112" width="7.28515625" hidden="1" customWidth="1"/>
    <col min="113" max="121" width="7.28515625" customWidth="1"/>
    <col min="122" max="122" width="7.28515625" hidden="1" customWidth="1"/>
    <col min="123" max="123" width="7.28515625" customWidth="1"/>
    <col min="124" max="125" width="10.140625" customWidth="1"/>
    <col min="126" max="127" width="10.85546875" customWidth="1"/>
    <col min="128" max="128" width="10.140625" customWidth="1"/>
    <col min="129" max="130" width="10.85546875" customWidth="1"/>
    <col min="131" max="133" width="9.42578125" hidden="1" customWidth="1"/>
    <col min="134" max="137" width="10.85546875" customWidth="1"/>
    <col min="138" max="138" width="9.5703125" customWidth="1"/>
    <col min="139" max="139" width="9.85546875" hidden="1" customWidth="1"/>
  </cols>
  <sheetData>
    <row r="1" spans="1:139" ht="12.75" x14ac:dyDescent="0.2">
      <c r="A1" s="878" t="s">
        <v>0</v>
      </c>
      <c r="B1" s="837"/>
      <c r="C1" s="837"/>
      <c r="D1" s="837"/>
      <c r="E1" s="837"/>
      <c r="F1" s="837"/>
      <c r="G1" s="879" t="s">
        <v>2</v>
      </c>
      <c r="H1" s="880"/>
      <c r="I1" s="880"/>
      <c r="J1" s="880"/>
      <c r="K1" s="880"/>
      <c r="L1" s="880"/>
      <c r="M1" s="880"/>
      <c r="N1" s="880"/>
      <c r="O1" s="880"/>
      <c r="P1" s="880"/>
      <c r="Q1" s="880"/>
      <c r="R1" s="880"/>
      <c r="S1" s="880"/>
      <c r="T1" s="880"/>
      <c r="U1" s="880"/>
      <c r="V1" s="880"/>
      <c r="W1" s="880"/>
      <c r="X1" s="880"/>
      <c r="Y1" s="880"/>
      <c r="Z1" s="880"/>
      <c r="AA1" s="880"/>
      <c r="AB1" s="880"/>
      <c r="AC1" s="883"/>
      <c r="AD1" s="884" t="s">
        <v>3</v>
      </c>
      <c r="AE1" s="837"/>
      <c r="AF1" s="837"/>
      <c r="AG1" s="837"/>
      <c r="AH1" s="837"/>
      <c r="AI1" s="837"/>
      <c r="AJ1" s="837"/>
      <c r="AK1" s="837"/>
      <c r="AL1" s="837"/>
      <c r="AM1" s="837"/>
      <c r="AN1" s="837"/>
      <c r="AO1" s="837"/>
      <c r="AP1" s="837"/>
      <c r="AQ1" s="837"/>
      <c r="AR1" s="837"/>
      <c r="AS1" s="837"/>
      <c r="AT1" s="837"/>
      <c r="AU1" s="837"/>
      <c r="AV1" s="837"/>
      <c r="AW1" s="837"/>
      <c r="AX1" s="837"/>
      <c r="AY1" s="882" t="s">
        <v>3</v>
      </c>
      <c r="AZ1" s="880"/>
      <c r="BA1" s="880"/>
      <c r="BB1" s="880"/>
      <c r="BC1" s="880"/>
      <c r="BD1" s="880"/>
      <c r="BE1" s="880"/>
      <c r="BF1" s="880"/>
      <c r="BG1" s="880"/>
      <c r="BH1" s="880"/>
      <c r="BI1" s="880"/>
      <c r="BJ1" s="880"/>
      <c r="BK1" s="880"/>
      <c r="BL1" s="880"/>
      <c r="BM1" s="880"/>
      <c r="BN1" s="880"/>
      <c r="BO1" s="880"/>
      <c r="BP1" s="880"/>
      <c r="BQ1" s="880"/>
      <c r="BR1" s="880"/>
      <c r="BS1" s="883"/>
      <c r="BT1" s="901" t="s">
        <v>6</v>
      </c>
      <c r="BU1" s="880"/>
      <c r="BV1" s="880"/>
      <c r="BW1" s="880"/>
      <c r="BX1" s="880"/>
      <c r="BY1" s="880"/>
      <c r="BZ1" s="880"/>
      <c r="CA1" s="880"/>
      <c r="CB1" s="880"/>
      <c r="CC1" s="880"/>
      <c r="CD1" s="880"/>
      <c r="CE1" s="880"/>
      <c r="CF1" s="928" t="s">
        <v>7</v>
      </c>
      <c r="CG1" s="837"/>
      <c r="CH1" s="837"/>
      <c r="CI1" s="837"/>
      <c r="CJ1" s="837"/>
      <c r="CK1" s="837"/>
      <c r="CL1" s="837"/>
      <c r="CM1" s="837"/>
      <c r="CN1" s="837"/>
      <c r="CO1" s="837"/>
      <c r="CP1" s="837"/>
      <c r="CQ1" s="837"/>
      <c r="CR1" s="837"/>
      <c r="CS1" s="837"/>
      <c r="CT1" s="837"/>
      <c r="CU1" s="837"/>
      <c r="CV1" s="837"/>
      <c r="CW1" s="837"/>
      <c r="CX1" s="837"/>
      <c r="CY1" s="837"/>
      <c r="CZ1" s="927" t="s">
        <v>7</v>
      </c>
      <c r="DA1" s="837"/>
      <c r="DB1" s="837"/>
      <c r="DC1" s="837"/>
      <c r="DD1" s="837"/>
      <c r="DE1" s="837"/>
      <c r="DF1" s="837"/>
      <c r="DG1" s="837"/>
      <c r="DH1" s="837"/>
      <c r="DI1" s="837"/>
      <c r="DJ1" s="837"/>
      <c r="DK1" s="837"/>
      <c r="DL1" s="837"/>
      <c r="DM1" s="837"/>
      <c r="DN1" s="837"/>
      <c r="DO1" s="837"/>
      <c r="DP1" s="837"/>
      <c r="DQ1" s="837"/>
      <c r="DR1" s="837"/>
      <c r="DS1" s="898"/>
      <c r="DT1" s="925" t="s">
        <v>10</v>
      </c>
      <c r="DU1" s="880"/>
      <c r="DV1" s="880"/>
      <c r="DW1" s="880"/>
      <c r="DX1" s="880"/>
      <c r="DY1" s="880"/>
      <c r="DZ1" s="883"/>
      <c r="EA1" s="926" t="s">
        <v>11</v>
      </c>
      <c r="EB1" s="880"/>
      <c r="EC1" s="880"/>
      <c r="ED1" s="923" t="s">
        <v>13</v>
      </c>
      <c r="EE1" s="880"/>
      <c r="EF1" s="880"/>
      <c r="EG1" s="880"/>
      <c r="EH1" s="880"/>
      <c r="EI1" s="896" t="s">
        <v>14</v>
      </c>
    </row>
    <row r="2" spans="1:139" ht="12.75" x14ac:dyDescent="0.2">
      <c r="A2" s="913" t="s">
        <v>440</v>
      </c>
      <c r="B2" s="837"/>
      <c r="C2" s="837"/>
      <c r="D2" s="837"/>
      <c r="E2" s="837"/>
      <c r="F2" s="837"/>
      <c r="G2" s="909" t="s">
        <v>17</v>
      </c>
      <c r="H2" s="906" t="s">
        <v>22</v>
      </c>
      <c r="I2" s="837"/>
      <c r="J2" s="837"/>
      <c r="K2" s="837"/>
      <c r="L2" s="944" t="s">
        <v>23</v>
      </c>
      <c r="M2" s="929" t="s">
        <v>25</v>
      </c>
      <c r="N2" s="885" t="s">
        <v>26</v>
      </c>
      <c r="O2" s="837"/>
      <c r="P2" s="837"/>
      <c r="Q2" s="912" t="s">
        <v>27</v>
      </c>
      <c r="R2" s="837"/>
      <c r="S2" s="837"/>
      <c r="T2" s="837"/>
      <c r="U2" s="903" t="s">
        <v>66</v>
      </c>
      <c r="V2" s="906" t="s">
        <v>68</v>
      </c>
      <c r="W2" s="905" t="s">
        <v>67</v>
      </c>
      <c r="X2" s="929" t="s">
        <v>69</v>
      </c>
      <c r="Y2" s="887" t="s">
        <v>71</v>
      </c>
      <c r="Z2" s="905" t="s">
        <v>79</v>
      </c>
      <c r="AA2" s="888" t="s">
        <v>80</v>
      </c>
      <c r="AB2" s="837"/>
      <c r="AC2" s="939" t="s">
        <v>72</v>
      </c>
      <c r="AD2" s="886" t="s">
        <v>75</v>
      </c>
      <c r="AE2" s="837"/>
      <c r="AF2" s="837"/>
      <c r="AG2" s="837"/>
      <c r="AH2" s="837"/>
      <c r="AI2" s="837"/>
      <c r="AJ2" s="886" t="s">
        <v>81</v>
      </c>
      <c r="AK2" s="837"/>
      <c r="AL2" s="837"/>
      <c r="AM2" s="837"/>
      <c r="AN2" s="837"/>
      <c r="AO2" s="837"/>
      <c r="AP2" s="837"/>
      <c r="AQ2" s="886" t="s">
        <v>82</v>
      </c>
      <c r="AR2" s="837"/>
      <c r="AS2" s="837"/>
      <c r="AT2" s="837"/>
      <c r="AU2" s="837"/>
      <c r="AV2" s="837"/>
      <c r="AW2" s="837"/>
      <c r="AX2" s="837"/>
      <c r="AY2" s="889" t="s">
        <v>75</v>
      </c>
      <c r="AZ2" s="837"/>
      <c r="BA2" s="837"/>
      <c r="BB2" s="837"/>
      <c r="BC2" s="837"/>
      <c r="BD2" s="837"/>
      <c r="BE2" s="896" t="s">
        <v>81</v>
      </c>
      <c r="BF2" s="837"/>
      <c r="BG2" s="837"/>
      <c r="BH2" s="837"/>
      <c r="BI2" s="837"/>
      <c r="BJ2" s="837"/>
      <c r="BK2" s="837"/>
      <c r="BL2" s="897" t="s">
        <v>82</v>
      </c>
      <c r="BM2" s="837"/>
      <c r="BN2" s="837"/>
      <c r="BO2" s="837"/>
      <c r="BP2" s="837"/>
      <c r="BQ2" s="837"/>
      <c r="BR2" s="837"/>
      <c r="BS2" s="898"/>
      <c r="BT2" s="902"/>
      <c r="BU2" s="837"/>
      <c r="BV2" s="837"/>
      <c r="BW2" s="837"/>
      <c r="BX2" s="837"/>
      <c r="BY2" s="837"/>
      <c r="BZ2" s="837"/>
      <c r="CA2" s="837"/>
      <c r="CB2" s="837"/>
      <c r="CC2" s="837"/>
      <c r="CD2" s="837"/>
      <c r="CE2" s="837"/>
      <c r="CF2" s="899" t="s">
        <v>92</v>
      </c>
      <c r="CG2" s="837"/>
      <c r="CH2" s="837"/>
      <c r="CI2" s="837"/>
      <c r="CJ2" s="837"/>
      <c r="CK2" s="837"/>
      <c r="CL2" s="837"/>
      <c r="CM2" s="837"/>
      <c r="CN2" s="837"/>
      <c r="CO2" s="837"/>
      <c r="CP2" s="899" t="s">
        <v>101</v>
      </c>
      <c r="CQ2" s="837"/>
      <c r="CR2" s="837"/>
      <c r="CS2" s="837"/>
      <c r="CT2" s="837"/>
      <c r="CU2" s="837"/>
      <c r="CV2" s="837"/>
      <c r="CW2" s="837"/>
      <c r="CX2" s="837"/>
      <c r="CY2" s="837"/>
      <c r="CZ2" s="900" t="s">
        <v>92</v>
      </c>
      <c r="DA2" s="837"/>
      <c r="DB2" s="837"/>
      <c r="DC2" s="837"/>
      <c r="DD2" s="837"/>
      <c r="DE2" s="837"/>
      <c r="DF2" s="837"/>
      <c r="DG2" s="837"/>
      <c r="DH2" s="837"/>
      <c r="DI2" s="898"/>
      <c r="DJ2" s="889" t="s">
        <v>101</v>
      </c>
      <c r="DK2" s="837"/>
      <c r="DL2" s="837"/>
      <c r="DM2" s="837"/>
      <c r="DN2" s="837"/>
      <c r="DO2" s="837"/>
      <c r="DP2" s="837"/>
      <c r="DQ2" s="837"/>
      <c r="DR2" s="837"/>
      <c r="DS2" s="898"/>
      <c r="DT2" s="837"/>
      <c r="DU2" s="837"/>
      <c r="DV2" s="837"/>
      <c r="DW2" s="837"/>
      <c r="DX2" s="837"/>
      <c r="DY2" s="837"/>
      <c r="DZ2" s="898"/>
      <c r="EA2" s="902"/>
      <c r="EB2" s="837"/>
      <c r="EC2" s="837"/>
      <c r="ED2" s="900" t="s">
        <v>103</v>
      </c>
      <c r="EE2" s="837"/>
      <c r="EF2" s="837"/>
      <c r="EG2" s="837"/>
      <c r="EH2" s="24" t="s">
        <v>104</v>
      </c>
      <c r="EI2" s="837"/>
    </row>
    <row r="3" spans="1:139" ht="12.75" x14ac:dyDescent="0.2">
      <c r="A3" s="886" t="s">
        <v>108</v>
      </c>
      <c r="B3" s="881" t="s">
        <v>109</v>
      </c>
      <c r="C3" s="910" t="s">
        <v>110</v>
      </c>
      <c r="D3" s="837"/>
      <c r="E3" s="837"/>
      <c r="F3" s="837"/>
      <c r="G3" s="902"/>
      <c r="H3" s="837"/>
      <c r="I3" s="837"/>
      <c r="J3" s="837"/>
      <c r="K3" s="837"/>
      <c r="L3" s="837"/>
      <c r="M3" s="837"/>
      <c r="N3" s="837"/>
      <c r="O3" s="837"/>
      <c r="P3" s="837"/>
      <c r="Q3" s="837"/>
      <c r="R3" s="837"/>
      <c r="S3" s="837"/>
      <c r="T3" s="837"/>
      <c r="U3" s="837"/>
      <c r="V3" s="837"/>
      <c r="W3" s="837"/>
      <c r="X3" s="837"/>
      <c r="Y3" s="837"/>
      <c r="Z3" s="837"/>
      <c r="AA3" s="937" t="s">
        <v>193</v>
      </c>
      <c r="AB3" s="937" t="s">
        <v>194</v>
      </c>
      <c r="AC3" s="898"/>
      <c r="AD3" s="881" t="s">
        <v>112</v>
      </c>
      <c r="AE3" s="837"/>
      <c r="AF3" s="881" t="s">
        <v>113</v>
      </c>
      <c r="AG3" s="837"/>
      <c r="AH3" s="881" t="s">
        <v>114</v>
      </c>
      <c r="AI3" s="837"/>
      <c r="AJ3" s="881" t="s">
        <v>115</v>
      </c>
      <c r="AK3" s="837"/>
      <c r="AL3" s="837"/>
      <c r="AM3" s="881" t="s">
        <v>116</v>
      </c>
      <c r="AN3" s="837"/>
      <c r="AO3" s="881" t="s">
        <v>114</v>
      </c>
      <c r="AP3" s="837"/>
      <c r="AQ3" s="881" t="s">
        <v>103</v>
      </c>
      <c r="AR3" s="837"/>
      <c r="AS3" s="837"/>
      <c r="AT3" s="881" t="s">
        <v>117</v>
      </c>
      <c r="AU3" s="837"/>
      <c r="AV3" s="837"/>
      <c r="AW3" s="837"/>
      <c r="AX3" s="25" t="s">
        <v>118</v>
      </c>
      <c r="AY3" s="890" t="s">
        <v>112</v>
      </c>
      <c r="AZ3" s="837"/>
      <c r="BA3" s="905" t="s">
        <v>113</v>
      </c>
      <c r="BB3" s="837"/>
      <c r="BC3" s="887" t="s">
        <v>114</v>
      </c>
      <c r="BD3" s="837"/>
      <c r="BE3" s="885" t="s">
        <v>115</v>
      </c>
      <c r="BF3" s="837"/>
      <c r="BG3" s="837"/>
      <c r="BH3" s="888" t="s">
        <v>116</v>
      </c>
      <c r="BI3" s="837"/>
      <c r="BJ3" s="887" t="s">
        <v>114</v>
      </c>
      <c r="BK3" s="837"/>
      <c r="BL3" s="885" t="s">
        <v>103</v>
      </c>
      <c r="BM3" s="837"/>
      <c r="BN3" s="837"/>
      <c r="BO3" s="932" t="s">
        <v>117</v>
      </c>
      <c r="BP3" s="837"/>
      <c r="BQ3" s="837"/>
      <c r="BR3" s="837"/>
      <c r="BS3" s="27" t="s">
        <v>118</v>
      </c>
      <c r="BT3" s="931" t="s">
        <v>119</v>
      </c>
      <c r="BU3" s="28" t="s">
        <v>120</v>
      </c>
      <c r="BV3" s="929" t="s">
        <v>121</v>
      </c>
      <c r="BW3" s="912" t="s">
        <v>122</v>
      </c>
      <c r="BX3" s="929" t="s">
        <v>123</v>
      </c>
      <c r="BY3" s="912" t="s">
        <v>124</v>
      </c>
      <c r="BZ3" s="929" t="s">
        <v>125</v>
      </c>
      <c r="CA3" s="930" t="s">
        <v>126</v>
      </c>
      <c r="CB3" s="929" t="s">
        <v>127</v>
      </c>
      <c r="CC3" s="912" t="s">
        <v>128</v>
      </c>
      <c r="CD3" s="837"/>
      <c r="CE3" s="921" t="s">
        <v>129</v>
      </c>
      <c r="CF3" s="922" t="s">
        <v>130</v>
      </c>
      <c r="CG3" s="837"/>
      <c r="CH3" s="837"/>
      <c r="CI3" s="922" t="s">
        <v>131</v>
      </c>
      <c r="CJ3" s="837"/>
      <c r="CK3" s="837"/>
      <c r="CL3" s="837"/>
      <c r="CM3" s="837"/>
      <c r="CN3" s="837"/>
      <c r="CO3" s="837"/>
      <c r="CP3" s="922" t="s">
        <v>130</v>
      </c>
      <c r="CQ3" s="837"/>
      <c r="CR3" s="837"/>
      <c r="CS3" s="922" t="s">
        <v>131</v>
      </c>
      <c r="CT3" s="837"/>
      <c r="CU3" s="837"/>
      <c r="CV3" s="837"/>
      <c r="CW3" s="837"/>
      <c r="CX3" s="837"/>
      <c r="CY3" s="837"/>
      <c r="CZ3" s="890" t="s">
        <v>130</v>
      </c>
      <c r="DA3" s="837"/>
      <c r="DB3" s="837"/>
      <c r="DC3" s="906" t="s">
        <v>131</v>
      </c>
      <c r="DD3" s="837"/>
      <c r="DE3" s="837"/>
      <c r="DF3" s="837"/>
      <c r="DG3" s="837"/>
      <c r="DH3" s="837"/>
      <c r="DI3" s="898"/>
      <c r="DJ3" s="890" t="s">
        <v>130</v>
      </c>
      <c r="DK3" s="837"/>
      <c r="DL3" s="837"/>
      <c r="DM3" s="906" t="s">
        <v>131</v>
      </c>
      <c r="DN3" s="837"/>
      <c r="DO3" s="837"/>
      <c r="DP3" s="837"/>
      <c r="DQ3" s="837"/>
      <c r="DR3" s="837"/>
      <c r="DS3" s="898"/>
      <c r="DT3" s="920" t="s">
        <v>132</v>
      </c>
      <c r="DU3" s="919" t="s">
        <v>133</v>
      </c>
      <c r="DV3" s="912" t="s">
        <v>135</v>
      </c>
      <c r="DW3" s="919" t="s">
        <v>202</v>
      </c>
      <c r="DX3" s="912" t="s">
        <v>137</v>
      </c>
      <c r="DY3" s="919" t="s">
        <v>138</v>
      </c>
      <c r="DZ3" s="898"/>
      <c r="EA3" s="924" t="s">
        <v>139</v>
      </c>
      <c r="EB3" s="837"/>
      <c r="EC3" s="837"/>
      <c r="ED3" s="890" t="s">
        <v>140</v>
      </c>
      <c r="EE3" s="837"/>
      <c r="EF3" s="837"/>
      <c r="EG3" s="837"/>
      <c r="EH3" s="61" t="s">
        <v>141</v>
      </c>
      <c r="EI3" s="837"/>
    </row>
    <row r="4" spans="1:139" ht="25.5" x14ac:dyDescent="0.2">
      <c r="A4" s="837"/>
      <c r="B4" s="837"/>
      <c r="C4" s="30" t="s">
        <v>142</v>
      </c>
      <c r="D4" s="30" t="s">
        <v>143</v>
      </c>
      <c r="E4" s="30" t="s">
        <v>144</v>
      </c>
      <c r="F4" s="30" t="s">
        <v>145</v>
      </c>
      <c r="G4" s="31" t="s">
        <v>146</v>
      </c>
      <c r="H4" s="3" t="s">
        <v>147</v>
      </c>
      <c r="I4" s="3" t="s">
        <v>148</v>
      </c>
      <c r="J4" s="32" t="s">
        <v>147</v>
      </c>
      <c r="K4" s="32" t="s">
        <v>148</v>
      </c>
      <c r="L4" s="837"/>
      <c r="M4" s="837"/>
      <c r="N4" s="33" t="s">
        <v>149</v>
      </c>
      <c r="O4" s="33" t="s">
        <v>150</v>
      </c>
      <c r="P4" s="33" t="s">
        <v>226</v>
      </c>
      <c r="Q4" s="3" t="s">
        <v>151</v>
      </c>
      <c r="R4" s="34" t="s">
        <v>151</v>
      </c>
      <c r="S4" s="35" t="s">
        <v>152</v>
      </c>
      <c r="T4" s="34" t="s">
        <v>173</v>
      </c>
      <c r="U4" s="837"/>
      <c r="V4" s="837"/>
      <c r="W4" s="837"/>
      <c r="X4" s="837"/>
      <c r="Y4" s="837"/>
      <c r="Z4" s="837"/>
      <c r="AA4" s="837"/>
      <c r="AB4" s="837"/>
      <c r="AC4" s="898"/>
      <c r="AD4" s="36" t="s">
        <v>153</v>
      </c>
      <c r="AE4" s="36" t="s">
        <v>154</v>
      </c>
      <c r="AF4" s="36" t="s">
        <v>155</v>
      </c>
      <c r="AG4" s="36" t="s">
        <v>156</v>
      </c>
      <c r="AH4" s="36" t="s">
        <v>157</v>
      </c>
      <c r="AI4" s="36" t="s">
        <v>158</v>
      </c>
      <c r="AJ4" s="36" t="s">
        <v>159</v>
      </c>
      <c r="AK4" s="36" t="s">
        <v>160</v>
      </c>
      <c r="AL4" s="36" t="s">
        <v>161</v>
      </c>
      <c r="AM4" s="36" t="s">
        <v>162</v>
      </c>
      <c r="AN4" s="36" t="s">
        <v>103</v>
      </c>
      <c r="AO4" s="36" t="s">
        <v>142</v>
      </c>
      <c r="AP4" s="36" t="s">
        <v>163</v>
      </c>
      <c r="AQ4" s="36" t="s">
        <v>164</v>
      </c>
      <c r="AR4" s="36" t="s">
        <v>165</v>
      </c>
      <c r="AS4" s="36" t="s">
        <v>166</v>
      </c>
      <c r="AT4" s="36" t="s">
        <v>167</v>
      </c>
      <c r="AU4" s="36" t="s">
        <v>168</v>
      </c>
      <c r="AV4" s="36" t="s">
        <v>169</v>
      </c>
      <c r="AW4" s="36" t="s">
        <v>170</v>
      </c>
      <c r="AX4" s="36" t="s">
        <v>171</v>
      </c>
      <c r="AY4" s="37" t="s">
        <v>153</v>
      </c>
      <c r="AZ4" s="33" t="s">
        <v>154</v>
      </c>
      <c r="BA4" s="38" t="s">
        <v>155</v>
      </c>
      <c r="BB4" s="38" t="s">
        <v>156</v>
      </c>
      <c r="BC4" s="39" t="s">
        <v>157</v>
      </c>
      <c r="BD4" s="39" t="s">
        <v>158</v>
      </c>
      <c r="BE4" s="33" t="s">
        <v>159</v>
      </c>
      <c r="BF4" s="33" t="s">
        <v>160</v>
      </c>
      <c r="BG4" s="33" t="s">
        <v>161</v>
      </c>
      <c r="BH4" s="40" t="s">
        <v>162</v>
      </c>
      <c r="BI4" s="40" t="s">
        <v>103</v>
      </c>
      <c r="BJ4" s="39" t="s">
        <v>142</v>
      </c>
      <c r="BK4" s="39" t="s">
        <v>163</v>
      </c>
      <c r="BL4" s="33" t="s">
        <v>164</v>
      </c>
      <c r="BM4" s="33" t="s">
        <v>165</v>
      </c>
      <c r="BN4" s="33" t="s">
        <v>166</v>
      </c>
      <c r="BO4" s="34" t="s">
        <v>167</v>
      </c>
      <c r="BP4" s="34" t="s">
        <v>168</v>
      </c>
      <c r="BQ4" s="34" t="s">
        <v>169</v>
      </c>
      <c r="BR4" s="34" t="s">
        <v>170</v>
      </c>
      <c r="BS4" s="41" t="s">
        <v>171</v>
      </c>
      <c r="BT4" s="902"/>
      <c r="BU4" s="42" t="s">
        <v>172</v>
      </c>
      <c r="BV4" s="837"/>
      <c r="BW4" s="837"/>
      <c r="BX4" s="837"/>
      <c r="BY4" s="837"/>
      <c r="BZ4" s="837"/>
      <c r="CA4" s="837"/>
      <c r="CB4" s="837"/>
      <c r="CC4" s="43" t="s">
        <v>173</v>
      </c>
      <c r="CD4" s="43" t="s">
        <v>174</v>
      </c>
      <c r="CE4" s="898"/>
      <c r="CF4" s="44" t="s">
        <v>175</v>
      </c>
      <c r="CG4" s="44" t="s">
        <v>176</v>
      </c>
      <c r="CH4" s="44" t="s">
        <v>177</v>
      </c>
      <c r="CI4" s="44" t="s">
        <v>178</v>
      </c>
      <c r="CJ4" s="44" t="s">
        <v>179</v>
      </c>
      <c r="CK4" s="44" t="s">
        <v>180</v>
      </c>
      <c r="CL4" s="44" t="s">
        <v>181</v>
      </c>
      <c r="CM4" s="44" t="s">
        <v>182</v>
      </c>
      <c r="CN4" s="44" t="s">
        <v>183</v>
      </c>
      <c r="CO4" s="44" t="s">
        <v>184</v>
      </c>
      <c r="CP4" s="44" t="s">
        <v>175</v>
      </c>
      <c r="CQ4" s="44" t="s">
        <v>176</v>
      </c>
      <c r="CR4" s="44" t="s">
        <v>177</v>
      </c>
      <c r="CS4" s="44" t="s">
        <v>178</v>
      </c>
      <c r="CT4" s="44" t="s">
        <v>179</v>
      </c>
      <c r="CU4" s="44" t="s">
        <v>180</v>
      </c>
      <c r="CV4" s="44" t="s">
        <v>181</v>
      </c>
      <c r="CW4" s="44" t="s">
        <v>182</v>
      </c>
      <c r="CX4" s="44" t="s">
        <v>183</v>
      </c>
      <c r="CY4" s="44" t="s">
        <v>184</v>
      </c>
      <c r="CZ4" s="45" t="s">
        <v>175</v>
      </c>
      <c r="DA4" s="46" t="s">
        <v>176</v>
      </c>
      <c r="DB4" s="40" t="s">
        <v>177</v>
      </c>
      <c r="DC4" s="43" t="s">
        <v>178</v>
      </c>
      <c r="DD4" s="32" t="s">
        <v>179</v>
      </c>
      <c r="DE4" s="35" t="s">
        <v>180</v>
      </c>
      <c r="DF4" s="33" t="s">
        <v>181</v>
      </c>
      <c r="DG4" s="47" t="s">
        <v>182</v>
      </c>
      <c r="DH4" s="26" t="s">
        <v>183</v>
      </c>
      <c r="DI4" s="48" t="s">
        <v>184</v>
      </c>
      <c r="DJ4" s="45" t="s">
        <v>175</v>
      </c>
      <c r="DK4" s="46" t="s">
        <v>176</v>
      </c>
      <c r="DL4" s="40" t="s">
        <v>177</v>
      </c>
      <c r="DM4" s="43" t="s">
        <v>178</v>
      </c>
      <c r="DN4" s="49" t="s">
        <v>179</v>
      </c>
      <c r="DO4" s="35" t="s">
        <v>180</v>
      </c>
      <c r="DP4" s="33" t="s">
        <v>181</v>
      </c>
      <c r="DQ4" s="47" t="s">
        <v>182</v>
      </c>
      <c r="DR4" s="26" t="s">
        <v>183</v>
      </c>
      <c r="DS4" s="48" t="s">
        <v>184</v>
      </c>
      <c r="DT4" s="902"/>
      <c r="DU4" s="837"/>
      <c r="DV4" s="837"/>
      <c r="DW4" s="837"/>
      <c r="DX4" s="837"/>
      <c r="DY4" s="47" t="s">
        <v>173</v>
      </c>
      <c r="DZ4" s="41" t="s">
        <v>174</v>
      </c>
      <c r="EA4" s="51" t="s">
        <v>185</v>
      </c>
      <c r="EB4" s="3" t="s">
        <v>186</v>
      </c>
      <c r="EC4" s="3" t="s">
        <v>187</v>
      </c>
      <c r="ED4" s="37" t="s">
        <v>173</v>
      </c>
      <c r="EE4" s="38" t="s">
        <v>188</v>
      </c>
      <c r="EF4" s="39" t="s">
        <v>189</v>
      </c>
      <c r="EG4" s="46" t="s">
        <v>174</v>
      </c>
      <c r="EH4" s="76" t="s">
        <v>190</v>
      </c>
      <c r="EI4" s="837"/>
    </row>
    <row r="5" spans="1:139" ht="12.75" hidden="1" x14ac:dyDescent="0.2">
      <c r="A5" s="911" t="s">
        <v>191</v>
      </c>
      <c r="B5" s="55" t="s">
        <v>192</v>
      </c>
      <c r="C5" s="56" t="s">
        <v>156</v>
      </c>
      <c r="D5" s="56">
        <v>1</v>
      </c>
      <c r="E5" s="56">
        <v>6</v>
      </c>
      <c r="F5" s="56">
        <v>2</v>
      </c>
      <c r="G5" s="57">
        <f t="shared" ref="G5:G280" si="0">IF(C5="Large", (2.5*D5)*(2.5*E5)*(2.5*F5), (0.5*D5)*(0.5*E5)*(0.5*F5))</f>
        <v>187.5</v>
      </c>
      <c r="H5" s="58">
        <v>50</v>
      </c>
      <c r="I5" s="58">
        <v>50</v>
      </c>
      <c r="J5" s="58">
        <f>H5/Main!$D$9</f>
        <v>10</v>
      </c>
      <c r="K5" s="58">
        <f>I5/Main!$D$10</f>
        <v>25</v>
      </c>
      <c r="L5" s="58">
        <f t="shared" ref="L5:L280" si="1">K5/J5</f>
        <v>2.5</v>
      </c>
      <c r="M5" s="59">
        <v>1</v>
      </c>
      <c r="N5" s="60"/>
      <c r="O5" s="62">
        <v>200000</v>
      </c>
      <c r="P5" s="60"/>
      <c r="Q5" s="62"/>
      <c r="R5" s="60"/>
      <c r="S5" s="63"/>
      <c r="T5" s="63"/>
      <c r="U5" s="60"/>
      <c r="V5" s="60"/>
      <c r="W5" s="62">
        <v>50000</v>
      </c>
      <c r="X5" s="60"/>
      <c r="Y5" s="60"/>
      <c r="Z5" s="60"/>
      <c r="AA5" s="60"/>
      <c r="AB5" s="60"/>
      <c r="AC5" s="69" t="s">
        <v>220</v>
      </c>
      <c r="AD5" s="70">
        <v>80</v>
      </c>
      <c r="AE5" s="70">
        <v>0</v>
      </c>
      <c r="AF5" s="70">
        <v>60</v>
      </c>
      <c r="AG5" s="70">
        <v>40</v>
      </c>
      <c r="AH5" s="70">
        <v>40</v>
      </c>
      <c r="AI5" s="70">
        <v>0</v>
      </c>
      <c r="AJ5" s="70">
        <v>0</v>
      </c>
      <c r="AK5" s="70">
        <v>8</v>
      </c>
      <c r="AL5" s="70">
        <v>0</v>
      </c>
      <c r="AM5" s="70">
        <v>0</v>
      </c>
      <c r="AN5" s="70">
        <v>0</v>
      </c>
      <c r="AO5" s="70">
        <v>0</v>
      </c>
      <c r="AP5" s="70">
        <v>0</v>
      </c>
      <c r="AQ5" s="70">
        <v>0</v>
      </c>
      <c r="AR5" s="70">
        <v>0</v>
      </c>
      <c r="AS5" s="70">
        <v>0</v>
      </c>
      <c r="AT5" s="70">
        <v>0</v>
      </c>
      <c r="AU5" s="75">
        <v>40</v>
      </c>
      <c r="AV5" s="70">
        <v>0</v>
      </c>
      <c r="AW5" s="70">
        <v>0</v>
      </c>
      <c r="AX5" s="70">
        <v>0</v>
      </c>
      <c r="AY5" s="77">
        <f t="shared" ref="AY5:BS5" si="2">IF(AD5 = 0, "", AD5)</f>
        <v>80</v>
      </c>
      <c r="AZ5" s="78" t="str">
        <f t="shared" si="2"/>
        <v/>
      </c>
      <c r="BA5" s="79">
        <f t="shared" si="2"/>
        <v>60</v>
      </c>
      <c r="BB5" s="79">
        <f t="shared" si="2"/>
        <v>40</v>
      </c>
      <c r="BC5" s="79">
        <f t="shared" si="2"/>
        <v>40</v>
      </c>
      <c r="BD5" s="78" t="str">
        <f t="shared" si="2"/>
        <v/>
      </c>
      <c r="BE5" s="56" t="str">
        <f t="shared" si="2"/>
        <v/>
      </c>
      <c r="BF5" s="81">
        <f t="shared" si="2"/>
        <v>8</v>
      </c>
      <c r="BG5" s="56" t="str">
        <f t="shared" si="2"/>
        <v/>
      </c>
      <c r="BH5" s="56" t="str">
        <f t="shared" si="2"/>
        <v/>
      </c>
      <c r="BI5" s="56" t="str">
        <f t="shared" si="2"/>
        <v/>
      </c>
      <c r="BJ5" s="56" t="str">
        <f t="shared" si="2"/>
        <v/>
      </c>
      <c r="BK5" s="56" t="str">
        <f t="shared" si="2"/>
        <v/>
      </c>
      <c r="BL5" s="56" t="str">
        <f t="shared" si="2"/>
        <v/>
      </c>
      <c r="BM5" s="56" t="str">
        <f t="shared" si="2"/>
        <v/>
      </c>
      <c r="BN5" s="56" t="str">
        <f t="shared" si="2"/>
        <v/>
      </c>
      <c r="BO5" s="56" t="str">
        <f t="shared" si="2"/>
        <v/>
      </c>
      <c r="BP5" s="83">
        <f t="shared" si="2"/>
        <v>40</v>
      </c>
      <c r="BQ5" s="56" t="str">
        <f t="shared" si="2"/>
        <v/>
      </c>
      <c r="BR5" s="56" t="str">
        <f t="shared" si="2"/>
        <v/>
      </c>
      <c r="BS5" s="85" t="str">
        <f t="shared" si="2"/>
        <v/>
      </c>
      <c r="BT5" s="93" t="e">
        <f>$AY5*Assembly!Z$4+$AZ5*Assembly!Z$5+$BA5*Assembly!Z$6+$BB5*Assembly!Z$7+$BC5*Assembly!Z$8+$BD5*Assembly!Z$9+$BE5*Assembly!Z$10+$BF5*Assembly!Z$11+$BG5*Assembly!Z$12+$BH5*Assembly!Z$13+$BI5*Assembly!Z$14+$BJ5*Assembly!Z$15+$BK5*Assembly!Z$16+$BL5*Assembly!Z$17+$BM5*Assembly!Z$18+$BN5*Assembly!Z$19+$BO5*Assembly!Z$20+$BP5*Assembly!Z$21+$BQ5*Assembly!Z$22+$BR5*Assembly!Z$23+$BS5*Assembly!Z$24</f>
        <v>#VALUE!</v>
      </c>
      <c r="BU5" s="81" t="e">
        <f t="shared" ref="BU5:BU280" si="3">BT5/G5</f>
        <v>#VALUE!</v>
      </c>
      <c r="BV5" s="81"/>
      <c r="BW5" s="81" t="e">
        <f>$AY5*Assembly!AD$4+$AZ5*Assembly!AD$5+$BA5*Assembly!AD$6+$BB5*Assembly!AD$7+$BC5*Assembly!AD$8+$BD5*Assembly!AD$9+$BE5*Assembly!AD$10+$BF5*Assembly!AD$11+$BG5*Assembly!AD$12+$BH5*Assembly!AD$13+$BI5*Assembly!AD$14+$BJ5*Assembly!AD$15+$BK5*Assembly!AD$16+$BL5*Assembly!AD$17+$BM5*Assembly!AD$18+$BN5*Assembly!AD$19+$BO5*Assembly!AD$20+$BP5*Assembly!AD$21+$BQ5*Assembly!AD$22+$BR5*Assembly!AD$23+$BS5*Assembly!AD$24</f>
        <v>#VALUE!</v>
      </c>
      <c r="BX5" s="98" t="e">
        <f t="shared" ref="BX5:BX280" si="4">BW5/BT5</f>
        <v>#VALUE!</v>
      </c>
      <c r="BY5" s="99" t="e">
        <f t="shared" ref="BY5:BY280" si="5">BW5/G5</f>
        <v>#VALUE!</v>
      </c>
      <c r="BZ5" s="101" t="e">
        <f t="shared" ref="BZ5:BZ280" si="6">BW5/BU5</f>
        <v>#VALUE!</v>
      </c>
      <c r="CA5" s="99" t="e">
        <f t="shared" ref="CA5:CA280" si="7">BW5/J5</f>
        <v>#VALUE!</v>
      </c>
      <c r="CB5" s="81" t="e">
        <f>$AY5*Assembly!Y$4+$AZ5*Assembly!Y$5+$BA5*Assembly!Y$6+$BB5*Assembly!Y$7+$BC5*Assembly!Y$8+$BD5*Assembly!Y$9+$BE5*Assembly!Y$10+$BF5*Assembly!Y$11+$BG5*Assembly!Y$12+$BH5*Assembly!Y$13+$BI5*Assembly!Y$14+$BJ5*Assembly!Y$15+$BK5*Assembly!Y$16+$BL5*Assembly!Y$17+$BM5*Assembly!Y$18+$BN5*Assembly!Y$19+$BO5*Assembly!Y$20+$BP5*Assembly!Y$21+$BQ5*Assembly!Y$22+$BR5*Assembly!Y$23+$BS5*Assembly!Y$24</f>
        <v>#VALUE!</v>
      </c>
      <c r="CC5" s="81" t="e">
        <f t="shared" ref="CC5:CC280" si="8">(CB5*$O$46)/3600</f>
        <v>#VALUE!</v>
      </c>
      <c r="CD5" s="106" t="e">
        <f t="shared" ref="CD5:CD280" si="9">CC5/1000000</f>
        <v>#VALUE!</v>
      </c>
      <c r="CE5" s="108" t="e">
        <f>$AY5*Assembly!AC$4+$AZ5*Assembly!AC$5+$BA5*Assembly!AC$6+$BB5*Assembly!AC$7+$BC5*Assembly!AC$8+$BD5*Assembly!AC$9+$BE5*Assembly!AC$10+$BF5*Assembly!AC$11+$BG5*Assembly!AC$12+$BH5*Assembly!AC$13+$BI5*Assembly!AC$14+$BJ5*Assembly!AC$15+$BK5*Assembly!AC$16+$BL5*Assembly!AC$17+$BM5*Assembly!AC$18+$BN5*Assembly!AC$19+$BO5*Assembly!AC$20+$BP5*Assembly!AC$21+$BQ5*Assembly!AC$22+$BR5*Assembly!AC$23+$BS5*Assembly!AC$24</f>
        <v>#VALUE!</v>
      </c>
      <c r="CF5" s="62" t="e">
        <f>$AY5*Assembly!M$4+$AZ5*Assembly!M$5+$BA5*Assembly!M$6+$BB5*Assembly!M$7+$BC5*Assembly!M$8+$BD5*Assembly!M$9+$BE5*Assembly!M$10+$BF5*Assembly!M$11+$BG5*Assembly!M$12+$BH5*Assembly!M$13+$BI5*Assembly!M$14+$BJ5*Assembly!M$15+$BK5*Assembly!M$16+$BL5*Assembly!M$17+$BM5*Assembly!M$18+$BN5*Assembly!M$19+$BO5*Assembly!M$20+$BP5*Assembly!M$21+$BQ5*Assembly!M$22+$BR5*Assembly!M$23+$BS5*Assembly!M$24</f>
        <v>#VALUE!</v>
      </c>
      <c r="CG5" s="62" t="e">
        <f>$AY5*Assembly!N$4+$AZ5*Assembly!N$5+$BA5*Assembly!N$6+$BB5*Assembly!N$7+$BC5*Assembly!N$8+$BD5*Assembly!N$9+$BE5*Assembly!N$10+$BF5*Assembly!N$11+$BG5*Assembly!N$12+$BH5*Assembly!N$13+$BI5*Assembly!N$14+$BJ5*Assembly!N$15+$BK5*Assembly!N$16+$BL5*Assembly!N$17+$BM5*Assembly!N$18+$BN5*Assembly!N$19+$BO5*Assembly!N$20+$BP5*Assembly!N$21+$BQ5*Assembly!N$22+$BR5*Assembly!N$23+$BS5*Assembly!N$24</f>
        <v>#VALUE!</v>
      </c>
      <c r="CH5" s="62" t="e">
        <f>$AY5*Assembly!O$4+$AZ5*Assembly!O$5+$BA5*Assembly!O$6+$BB5*Assembly!O$7+$BC5*Assembly!O$8+$BD5*Assembly!O$9+$BE5*Assembly!O$10+$BF5*Assembly!O$11+$BG5*Assembly!O$12+$BH5*Assembly!O$13+$BI5*Assembly!O$14+$BJ5*Assembly!O$15+$BK5*Assembly!O$16+$BL5*Assembly!O$17+$BM5*Assembly!O$18+$BN5*Assembly!O$19+$BO5*Assembly!O$20+$BP5*Assembly!O$21+$BQ5*Assembly!O$22+$BR5*Assembly!O$23+$BS5*Assembly!O$24</f>
        <v>#VALUE!</v>
      </c>
      <c r="CI5" s="58" t="e">
        <f>$AY5*Assembly!P$4+$AZ5*Assembly!P$5+$BA5*Assembly!P$6+$BB5*Assembly!P$7+$BC5*Assembly!P$8+$BD5*Assembly!P$9+$BE5*Assembly!P$10+$BF5*Assembly!P$11+$BG5*Assembly!P$12+$BH5*Assembly!P$13+$BI5*Assembly!P$14+$BJ5*Assembly!P$15+$BK5*Assembly!P$16+$BL5*Assembly!P$17+$BM5*Assembly!P$18+$BN5*Assembly!P$19+$BO5*Assembly!P$20+$BP5*Assembly!P$21+$BQ5*Assembly!P$22+$BR5*Assembly!P$23+$BS5*Assembly!P$24</f>
        <v>#VALUE!</v>
      </c>
      <c r="CJ5" s="58" t="e">
        <f>$AY5*Assembly!Q$4+$AZ5*Assembly!Q$5+$BA5*Assembly!Q$6+$BB5*Assembly!Q$7+$BC5*Assembly!Q$8+$BD5*Assembly!Q$9+$BE5*Assembly!Q$10+$BF5*Assembly!Q$11+$BG5*Assembly!Q$12+$BH5*Assembly!Q$13+$BI5*Assembly!Q$14+$BJ5*Assembly!Q$15+$BK5*Assembly!Q$16+$BL5*Assembly!Q$17+$BM5*Assembly!Q$18+$BN5*Assembly!Q$19+$BO5*Assembly!Q$20+$BP5*Assembly!Q$21+$BQ5*Assembly!Q$22+$BR5*Assembly!Q$23+$BS5*Assembly!Q$24</f>
        <v>#VALUE!</v>
      </c>
      <c r="CK5" s="62" t="e">
        <f>$AY5*Assembly!R$4+$AZ5*Assembly!R$5+$BA5*Assembly!R$6+$BB5*Assembly!R$7+$BC5*Assembly!R$8+$BD5*Assembly!R$9+$BE5*Assembly!R$10+$BF5*Assembly!R$11+$BG5*Assembly!R$12+$BH5*Assembly!R$13+$BI5*Assembly!R$14+$BJ5*Assembly!R$15+$BK5*Assembly!R$16+$BL5*Assembly!R$17+$BM5*Assembly!R$18+$BN5*Assembly!R$19+$BO5*Assembly!R$20+$BP5*Assembly!R$21+$BQ5*Assembly!R$22+$BR5*Assembly!R$23+$BS5*Assembly!R$24</f>
        <v>#VALUE!</v>
      </c>
      <c r="CL5" s="58" t="e">
        <f>$AY5*Assembly!S$4+$AZ5*Assembly!S$5+$BA5*Assembly!S$6+$BB5*Assembly!S$7+$BC5*Assembly!S$8+$BD5*Assembly!S$9+$BE5*Assembly!S$10+$BF5*Assembly!S$11+$BG5*Assembly!S$12+$BH5*Assembly!S$13+$BI5*Assembly!S$14+$BJ5*Assembly!S$15+$BK5*Assembly!S$16+$BL5*Assembly!S$17+$BM5*Assembly!S$18+$BN5*Assembly!S$19+$BO5*Assembly!S$20+$BP5*Assembly!S$21+$BQ5*Assembly!S$22+$BR5*Assembly!S$23+$BS5*Assembly!S$24</f>
        <v>#VALUE!</v>
      </c>
      <c r="CM5" s="58" t="e">
        <f>$AY5*Assembly!T$4+$AZ5*Assembly!T$5+$BA5*Assembly!T$6+$BB5*Assembly!T$7+$BC5*Assembly!T$8+$BD5*Assembly!T$9+$BE5*Assembly!T$10+$BF5*Assembly!T$11+$BG5*Assembly!T$12+$BH5*Assembly!T$13+$BI5*Assembly!T$14+$BJ5*Assembly!T$15+$BK5*Assembly!T$16+$BL5*Assembly!T$17+$BM5*Assembly!T$18+$BN5*Assembly!T$19+$BO5*Assembly!T$20+$BP5*Assembly!T$21+$BQ5*Assembly!T$22+$BR5*Assembly!T$23+$BS5*Assembly!T$24</f>
        <v>#VALUE!</v>
      </c>
      <c r="CN5" s="58" t="e">
        <f>$AY5*Assembly!U$4+$AZ5*Assembly!U$5+$BA5*Assembly!U$6+$BB5*Assembly!U$7+$BC5*Assembly!U$8+$BD5*Assembly!U$9+$BE5*Assembly!U$10+$BF5*Assembly!U$11+$BG5*Assembly!U$12+$BH5*Assembly!U$13+$BI5*Assembly!U$14+$BJ5*Assembly!U$15+$BK5*Assembly!U$16+$BL5*Assembly!U$17+$BM5*Assembly!U$18+$BN5*Assembly!U$19+$BO5*Assembly!U$20+$BP5*Assembly!U$21+$BQ5*Assembly!U$22+$BR5*Assembly!U$23+$BS5*Assembly!U$24</f>
        <v>#VALUE!</v>
      </c>
      <c r="CO5" s="62" t="e">
        <f>$AY5*Assembly!V$4+$AZ5*Assembly!V$5+$BA5*Assembly!V$6+$BB5*Assembly!V$7+$BC5*Assembly!V$8+$BD5*Assembly!V$9+$BE5*Assembly!V$10+$BF5*Assembly!V$11+$BG5*Assembly!V$12+$BH5*Assembly!V$13+$BI5*Assembly!V$14+$BJ5*Assembly!V$15+$BK5*Assembly!V$16+$BL5*Assembly!V$17+$BM5*Assembly!V$18+$BN5*Assembly!V$19+$BO5*Assembly!V$20+$BP5*Assembly!V$21+$BQ5*Assembly!V$22+$BR5*Assembly!V$23+$BS5*Assembly!V$24</f>
        <v>#VALUE!</v>
      </c>
      <c r="CP5" s="62" t="e">
        <f>CF5*Refining!$F$3</f>
        <v>#VALUE!</v>
      </c>
      <c r="CQ5" s="62" t="e">
        <f>CG5*Refining!$F$4</f>
        <v>#VALUE!</v>
      </c>
      <c r="CR5" s="62" t="e">
        <f>CH5*Refining!$F$5</f>
        <v>#VALUE!</v>
      </c>
      <c r="CS5" s="62" t="e">
        <f>CI5*Refining!$F$6</f>
        <v>#VALUE!</v>
      </c>
      <c r="CT5" s="62" t="e">
        <f>CJ5*Refining!$F$7</f>
        <v>#VALUE!</v>
      </c>
      <c r="CU5" s="62" t="e">
        <f>CK5*Refining!$F$8</f>
        <v>#VALUE!</v>
      </c>
      <c r="CV5" s="62" t="e">
        <f>CL5*Refining!$F$9</f>
        <v>#VALUE!</v>
      </c>
      <c r="CW5" s="62" t="e">
        <f>CM5*Refining!$F$10</f>
        <v>#VALUE!</v>
      </c>
      <c r="CX5" s="62" t="e">
        <f>CN5*Refining!$F$11</f>
        <v>#VALUE!</v>
      </c>
      <c r="CY5" s="62" t="e">
        <f>CO5*Refining!$F$12</f>
        <v>#VALUE!</v>
      </c>
      <c r="CZ5" s="115" t="e">
        <f t="shared" ref="CZ5:DS5" si="10">IF(CF5 = 0, "", CF5)</f>
        <v>#VALUE!</v>
      </c>
      <c r="DA5" s="116" t="e">
        <f t="shared" si="10"/>
        <v>#VALUE!</v>
      </c>
      <c r="DB5" s="116" t="e">
        <f t="shared" si="10"/>
        <v>#VALUE!</v>
      </c>
      <c r="DC5" s="116" t="e">
        <f t="shared" si="10"/>
        <v>#VALUE!</v>
      </c>
      <c r="DD5" s="116" t="e">
        <f t="shared" si="10"/>
        <v>#VALUE!</v>
      </c>
      <c r="DE5" s="116" t="e">
        <f t="shared" si="10"/>
        <v>#VALUE!</v>
      </c>
      <c r="DF5" s="116" t="e">
        <f t="shared" si="10"/>
        <v>#VALUE!</v>
      </c>
      <c r="DG5" s="116" t="e">
        <f t="shared" si="10"/>
        <v>#VALUE!</v>
      </c>
      <c r="DH5" s="116" t="e">
        <f t="shared" si="10"/>
        <v>#VALUE!</v>
      </c>
      <c r="DI5" s="117" t="e">
        <f t="shared" si="10"/>
        <v>#VALUE!</v>
      </c>
      <c r="DJ5" s="115" t="e">
        <f t="shared" si="10"/>
        <v>#VALUE!</v>
      </c>
      <c r="DK5" s="116" t="e">
        <f t="shared" si="10"/>
        <v>#VALUE!</v>
      </c>
      <c r="DL5" s="116" t="e">
        <f t="shared" si="10"/>
        <v>#VALUE!</v>
      </c>
      <c r="DM5" s="116" t="e">
        <f t="shared" si="10"/>
        <v>#VALUE!</v>
      </c>
      <c r="DN5" s="118" t="e">
        <f t="shared" si="10"/>
        <v>#VALUE!</v>
      </c>
      <c r="DO5" s="116" t="e">
        <f t="shared" si="10"/>
        <v>#VALUE!</v>
      </c>
      <c r="DP5" s="116" t="e">
        <f t="shared" si="10"/>
        <v>#VALUE!</v>
      </c>
      <c r="DQ5" s="116" t="e">
        <f t="shared" si="10"/>
        <v>#VALUE!</v>
      </c>
      <c r="DR5" s="116" t="e">
        <f t="shared" si="10"/>
        <v>#VALUE!</v>
      </c>
      <c r="DS5" s="117" t="e">
        <f t="shared" si="10"/>
        <v>#VALUE!</v>
      </c>
      <c r="DT5" s="115" t="e">
        <f t="shared" ref="DT5:DT280" si="11">CZ5+DA5+DB5+DC5+DD5+DE5+DF5+DG5+DH5+DI5</f>
        <v>#VALUE!</v>
      </c>
      <c r="DU5" s="119" t="e">
        <f t="shared" ref="DU5:DU280" si="12">DJ5+DK5+DL5+DM5+DN5+DO5+DP5+DQ5+DR5+DS5</f>
        <v>#VALUE!</v>
      </c>
      <c r="DV5" s="81" t="e">
        <f>CZ5*'Ores &amp; Ingots'!$C$3+DA5*'Ores &amp; Ingots'!$C$4+DB5*'Ores &amp; Ingots'!$C$5+DC5*'Ores &amp; Ingots'!$C$6+DD5*'Ores &amp; Ingots'!$C$7+DE5*'Ores &amp; Ingots'!$C$8+DF5*'Ores &amp; Ingots'!$C$9+DG5*'Ores &amp; Ingots'!$C$10+DH5*'Ores &amp; Ingots'!$C$11+DI5*'Ores &amp; Ingots'!$C$12</f>
        <v>#VALUE!</v>
      </c>
      <c r="DW5" s="81" t="e">
        <f>DJ5*'Ores &amp; Ingots'!$B$3+DK5*'Ores &amp; Ingots'!$B$4+DL5*'Ores &amp; Ingots'!$B$5+DM5*'Ores &amp; Ingots'!$B$6+DN5*'Ores &amp; Ingots'!$B$7+DO5*'Ores &amp; Ingots'!$B$8+DP5*'Ores &amp; Ingots'!$B$9+DQ5*'Ores &amp; Ingots'!$B$10+DR5*'Ores &amp; Ingots'!$B$11+DS5*'Ores &amp; Ingots'!$B$12</f>
        <v>#VALUE!</v>
      </c>
      <c r="DX5" s="119" t="e">
        <f>CZ5*Refining!$G$3+DA5*Refining!$G$4+DB5*Refining!$G$5+DC5*Refining!$G$6+DD5*Refining!$G$7+DE5*Refining!$G$8+DF5*Refining!$G$9+DG5*Refining!$G$10+DH5*Refining!$G$11+DI5*Refining!$G$12</f>
        <v>#VALUE!</v>
      </c>
      <c r="DY5" s="119" t="e">
        <f t="shared" ref="DY5:DY280" si="13">(DX5*$O$44)/3600</f>
        <v>#VALUE!</v>
      </c>
      <c r="DZ5" s="126" t="e">
        <f t="shared" ref="DZ5:DZ280" si="14">DY5/1000000</f>
        <v>#VALUE!</v>
      </c>
      <c r="EA5" s="115" t="e">
        <f t="shared" ref="EA5:EA280" si="15">J5+CB5+DX5</f>
        <v>#VALUE!</v>
      </c>
      <c r="EB5" s="127" t="e">
        <f t="shared" ref="EB5:EC5" si="16">EA5/60</f>
        <v>#VALUE!</v>
      </c>
      <c r="EC5" s="127" t="e">
        <f t="shared" si="16"/>
        <v>#VALUE!</v>
      </c>
      <c r="ED5" s="115" t="e">
        <f t="shared" ref="ED5:ED280" si="17">DY5+CC5</f>
        <v>#VALUE!</v>
      </c>
      <c r="EE5" s="127" t="e">
        <f t="shared" ref="EE5:EF5" si="18">ED5/1000</f>
        <v>#VALUE!</v>
      </c>
      <c r="EF5" s="128" t="e">
        <f t="shared" si="18"/>
        <v>#VALUE!</v>
      </c>
      <c r="EG5" s="130" t="e">
        <f t="shared" ref="EG5:EG280" si="19">ED5/1000000</f>
        <v>#VALUE!</v>
      </c>
      <c r="EH5" s="132" t="e">
        <f t="shared" ref="EH5:EH280" si="20">EC5/24</f>
        <v>#VALUE!</v>
      </c>
      <c r="EI5" s="133">
        <v>648</v>
      </c>
    </row>
    <row r="6" spans="1:139" ht="12.75" x14ac:dyDescent="0.2">
      <c r="A6" s="864"/>
      <c r="B6" s="135" t="s">
        <v>192</v>
      </c>
      <c r="C6" s="137" t="s">
        <v>155</v>
      </c>
      <c r="D6" s="137">
        <v>1</v>
      </c>
      <c r="E6" s="137">
        <v>1</v>
      </c>
      <c r="F6" s="137">
        <v>2</v>
      </c>
      <c r="G6" s="139">
        <f t="shared" si="0"/>
        <v>0.25</v>
      </c>
      <c r="H6" s="140">
        <v>20</v>
      </c>
      <c r="I6" s="140">
        <v>20</v>
      </c>
      <c r="J6" s="140">
        <f>H6/Main!$D$9</f>
        <v>4</v>
      </c>
      <c r="K6" s="140">
        <f>I6/Main!$D$10</f>
        <v>10</v>
      </c>
      <c r="L6" s="140">
        <f t="shared" si="1"/>
        <v>2.5</v>
      </c>
      <c r="M6" s="140">
        <v>1</v>
      </c>
      <c r="N6" s="143"/>
      <c r="O6" s="145">
        <v>20000</v>
      </c>
      <c r="P6" s="143"/>
      <c r="Q6" s="145"/>
      <c r="R6" s="143"/>
      <c r="S6" s="146"/>
      <c r="T6" s="146"/>
      <c r="U6" s="143"/>
      <c r="V6" s="143"/>
      <c r="W6" s="145">
        <v>5000</v>
      </c>
      <c r="X6" s="143"/>
      <c r="Y6" s="143"/>
      <c r="Z6" s="143"/>
      <c r="AA6" s="143"/>
      <c r="AB6" s="143"/>
      <c r="AC6" s="148"/>
      <c r="AD6" s="151">
        <v>0</v>
      </c>
      <c r="AE6" s="151">
        <v>0</v>
      </c>
      <c r="AF6" s="151">
        <v>1</v>
      </c>
      <c r="AG6" s="151">
        <v>0</v>
      </c>
      <c r="AH6" s="151">
        <v>2</v>
      </c>
      <c r="AI6" s="151">
        <v>0</v>
      </c>
      <c r="AJ6" s="151">
        <v>0</v>
      </c>
      <c r="AK6" s="151">
        <v>1</v>
      </c>
      <c r="AL6" s="151">
        <v>0</v>
      </c>
      <c r="AM6" s="151">
        <v>0</v>
      </c>
      <c r="AN6" s="151">
        <v>0</v>
      </c>
      <c r="AO6" s="151">
        <v>0</v>
      </c>
      <c r="AP6" s="151">
        <v>0</v>
      </c>
      <c r="AQ6" s="151">
        <v>0</v>
      </c>
      <c r="AR6" s="151">
        <v>0</v>
      </c>
      <c r="AS6" s="151">
        <v>0</v>
      </c>
      <c r="AT6" s="151">
        <v>0</v>
      </c>
      <c r="AU6" s="152">
        <v>4</v>
      </c>
      <c r="AV6" s="151">
        <v>0</v>
      </c>
      <c r="AW6" s="151">
        <v>0</v>
      </c>
      <c r="AX6" s="151">
        <v>0</v>
      </c>
      <c r="AY6" s="161" t="str">
        <f t="shared" ref="AY6:BS6" si="21">IF(AD6 = 0, "", AD6)</f>
        <v/>
      </c>
      <c r="AZ6" s="137" t="str">
        <f t="shared" si="21"/>
        <v/>
      </c>
      <c r="BA6" s="133">
        <f t="shared" si="21"/>
        <v>1</v>
      </c>
      <c r="BB6" s="137" t="str">
        <f t="shared" si="21"/>
        <v/>
      </c>
      <c r="BC6" s="133">
        <f t="shared" si="21"/>
        <v>2</v>
      </c>
      <c r="BD6" s="137" t="str">
        <f t="shared" si="21"/>
        <v/>
      </c>
      <c r="BE6" s="137" t="str">
        <f t="shared" si="21"/>
        <v/>
      </c>
      <c r="BF6" s="133">
        <f t="shared" si="21"/>
        <v>1</v>
      </c>
      <c r="BG6" s="137" t="str">
        <f t="shared" si="21"/>
        <v/>
      </c>
      <c r="BH6" s="137" t="str">
        <f t="shared" si="21"/>
        <v/>
      </c>
      <c r="BI6" s="137" t="str">
        <f t="shared" si="21"/>
        <v/>
      </c>
      <c r="BJ6" s="137" t="str">
        <f t="shared" si="21"/>
        <v/>
      </c>
      <c r="BK6" s="137" t="str">
        <f t="shared" si="21"/>
        <v/>
      </c>
      <c r="BL6" s="137" t="str">
        <f t="shared" si="21"/>
        <v/>
      </c>
      <c r="BM6" s="137" t="str">
        <f t="shared" si="21"/>
        <v/>
      </c>
      <c r="BN6" s="137" t="str">
        <f t="shared" si="21"/>
        <v/>
      </c>
      <c r="BO6" s="137" t="str">
        <f t="shared" si="21"/>
        <v/>
      </c>
      <c r="BP6" s="167">
        <f t="shared" si="21"/>
        <v>4</v>
      </c>
      <c r="BQ6" s="137" t="str">
        <f t="shared" si="21"/>
        <v/>
      </c>
      <c r="BR6" s="137" t="str">
        <f t="shared" si="21"/>
        <v/>
      </c>
      <c r="BS6" s="169" t="str">
        <f t="shared" si="21"/>
        <v/>
      </c>
      <c r="BT6" s="174" t="e">
        <f>$AY6*Assembly!Z$4+$AZ6*Assembly!Z$5+$BA6*Assembly!Z$6+$BB6*Assembly!Z$7+$BC6*Assembly!Z$8+$BD6*Assembly!Z$9+$BE6*Assembly!Z$10+$BF6*Assembly!Z$11+$BG6*Assembly!Z$12+$BH6*Assembly!Z$13+$BI6*Assembly!Z$14+$BJ6*Assembly!Z$15+$BK6*Assembly!Z$16+$BL6*Assembly!Z$17+$BM6*Assembly!Z$18+$BN6*Assembly!Z$19+$BO6*Assembly!Z$20+$BP6*Assembly!Z$21+$BQ6*Assembly!Z$22+$BR6*Assembly!Z$23+$BS6*Assembly!Z$24</f>
        <v>#VALUE!</v>
      </c>
      <c r="BU6" s="133" t="e">
        <f t="shared" si="3"/>
        <v>#VALUE!</v>
      </c>
      <c r="BV6" s="133"/>
      <c r="BW6" s="133" t="e">
        <f>$AY6*Assembly!AD$4+$AZ6*Assembly!AD$5+$BA6*Assembly!AD$6+$BB6*Assembly!AD$7+$BC6*Assembly!AD$8+$BD6*Assembly!AD$9+$BE6*Assembly!AD$10+$BF6*Assembly!AD$11+$BG6*Assembly!AD$12+$BH6*Assembly!AD$13+$BI6*Assembly!AD$14+$BJ6*Assembly!AD$15+$BK6*Assembly!AD$16+$BL6*Assembly!AD$17+$BM6*Assembly!AD$18+$BN6*Assembly!AD$19+$BO6*Assembly!AD$20+$BP6*Assembly!AD$21+$BQ6*Assembly!AD$22+$BR6*Assembly!AD$23+$BS6*Assembly!AD$24</f>
        <v>#VALUE!</v>
      </c>
      <c r="BX6" s="177" t="e">
        <f t="shared" si="4"/>
        <v>#VALUE!</v>
      </c>
      <c r="BY6" s="178" t="e">
        <f t="shared" si="5"/>
        <v>#VALUE!</v>
      </c>
      <c r="BZ6" s="179" t="e">
        <f t="shared" si="6"/>
        <v>#VALUE!</v>
      </c>
      <c r="CA6" s="178" t="e">
        <f t="shared" si="7"/>
        <v>#VALUE!</v>
      </c>
      <c r="CB6" s="133" t="e">
        <f>$AY6*Assembly!Y$4+$AZ6*Assembly!Y$5+$BA6*Assembly!Y$6+$BB6*Assembly!Y$7+$BC6*Assembly!Y$8+$BD6*Assembly!Y$9+$BE6*Assembly!Y$10+$BF6*Assembly!Y$11+$BG6*Assembly!Y$12+$BH6*Assembly!Y$13+$BI6*Assembly!Y$14+$BJ6*Assembly!Y$15+$BK6*Assembly!Y$16+$BL6*Assembly!Y$17+$BM6*Assembly!Y$18+$BN6*Assembly!Y$19+$BO6*Assembly!Y$20+$BP6*Assembly!Y$21+$BQ6*Assembly!Y$22+$BR6*Assembly!Y$23+$BS6*Assembly!Y$24</f>
        <v>#VALUE!</v>
      </c>
      <c r="CC6" s="133" t="e">
        <f t="shared" si="8"/>
        <v>#VALUE!</v>
      </c>
      <c r="CD6" s="130" t="e">
        <f t="shared" si="9"/>
        <v>#VALUE!</v>
      </c>
      <c r="CE6" s="183" t="e">
        <f>$AY6*Assembly!AC$4+$AZ6*Assembly!AC$5+$BA6*Assembly!AC$6+$BB6*Assembly!AC$7+$BC6*Assembly!AC$8+$BD6*Assembly!AC$9+$BE6*Assembly!AC$10+$BF6*Assembly!AC$11+$BG6*Assembly!AC$12+$BH6*Assembly!AC$13+$BI6*Assembly!AC$14+$BJ6*Assembly!AC$15+$BK6*Assembly!AC$16+$BL6*Assembly!AC$17+$BM6*Assembly!AC$18+$BN6*Assembly!AC$19+$BO6*Assembly!AC$20+$BP6*Assembly!AC$21+$BQ6*Assembly!AC$22+$BR6*Assembly!AC$23+$BS6*Assembly!AC$24</f>
        <v>#VALUE!</v>
      </c>
      <c r="CF6" s="145" t="e">
        <f>$AY6*Assembly!M$4+$AZ6*Assembly!M$5+$BA6*Assembly!M$6+$BB6*Assembly!M$7+$BC6*Assembly!M$8+$BD6*Assembly!M$9+$BE6*Assembly!M$10+$BF6*Assembly!M$11+$BG6*Assembly!M$12+$BH6*Assembly!M$13+$BI6*Assembly!M$14+$BJ6*Assembly!M$15+$BK6*Assembly!M$16+$BL6*Assembly!M$17+$BM6*Assembly!M$18+$BN6*Assembly!M$19+$BO6*Assembly!M$20+$BP6*Assembly!M$21+$BQ6*Assembly!M$22+$BR6*Assembly!M$23+$BS6*Assembly!M$24</f>
        <v>#VALUE!</v>
      </c>
      <c r="CG6" s="145" t="e">
        <f>$AY6*Assembly!N$4+$AZ6*Assembly!N$5+$BA6*Assembly!N$6+$BB6*Assembly!N$7+$BC6*Assembly!N$8+$BD6*Assembly!N$9+$BE6*Assembly!N$10+$BF6*Assembly!N$11+$BG6*Assembly!N$12+$BH6*Assembly!N$13+$BI6*Assembly!N$14+$BJ6*Assembly!N$15+$BK6*Assembly!N$16+$BL6*Assembly!N$17+$BM6*Assembly!N$18+$BN6*Assembly!N$19+$BO6*Assembly!N$20+$BP6*Assembly!N$21+$BQ6*Assembly!N$22+$BR6*Assembly!N$23+$BS6*Assembly!N$24</f>
        <v>#VALUE!</v>
      </c>
      <c r="CH6" s="145" t="e">
        <f>$AY6*Assembly!O$4+$AZ6*Assembly!O$5+$BA6*Assembly!O$6+$BB6*Assembly!O$7+$BC6*Assembly!O$8+$BD6*Assembly!O$9+$BE6*Assembly!O$10+$BF6*Assembly!O$11+$BG6*Assembly!O$12+$BH6*Assembly!O$13+$BI6*Assembly!O$14+$BJ6*Assembly!O$15+$BK6*Assembly!O$16+$BL6*Assembly!O$17+$BM6*Assembly!O$18+$BN6*Assembly!O$19+$BO6*Assembly!O$20+$BP6*Assembly!O$21+$BQ6*Assembly!O$22+$BR6*Assembly!O$23+$BS6*Assembly!O$24</f>
        <v>#VALUE!</v>
      </c>
      <c r="CI6" s="140" t="e">
        <f>$AY6*Assembly!P$4+$AZ6*Assembly!P$5+$BA6*Assembly!P$6+$BB6*Assembly!P$7+$BC6*Assembly!P$8+$BD6*Assembly!P$9+$BE6*Assembly!P$10+$BF6*Assembly!P$11+$BG6*Assembly!P$12+$BH6*Assembly!P$13+$BI6*Assembly!P$14+$BJ6*Assembly!P$15+$BK6*Assembly!P$16+$BL6*Assembly!P$17+$BM6*Assembly!P$18+$BN6*Assembly!P$19+$BO6*Assembly!P$20+$BP6*Assembly!P$21+$BQ6*Assembly!P$22+$BR6*Assembly!P$23+$BS6*Assembly!P$24</f>
        <v>#VALUE!</v>
      </c>
      <c r="CJ6" s="140" t="e">
        <f>$AY6*Assembly!Q$4+$AZ6*Assembly!Q$5+$BA6*Assembly!Q$6+$BB6*Assembly!Q$7+$BC6*Assembly!Q$8+$BD6*Assembly!Q$9+$BE6*Assembly!Q$10+$BF6*Assembly!Q$11+$BG6*Assembly!Q$12+$BH6*Assembly!Q$13+$BI6*Assembly!Q$14+$BJ6*Assembly!Q$15+$BK6*Assembly!Q$16+$BL6*Assembly!Q$17+$BM6*Assembly!Q$18+$BN6*Assembly!Q$19+$BO6*Assembly!Q$20+$BP6*Assembly!Q$21+$BQ6*Assembly!Q$22+$BR6*Assembly!Q$23+$BS6*Assembly!Q$24</f>
        <v>#VALUE!</v>
      </c>
      <c r="CK6" s="145" t="e">
        <f>$AY6*Assembly!R$4+$AZ6*Assembly!R$5+$BA6*Assembly!R$6+$BB6*Assembly!R$7+$BC6*Assembly!R$8+$BD6*Assembly!R$9+$BE6*Assembly!R$10+$BF6*Assembly!R$11+$BG6*Assembly!R$12+$BH6*Assembly!R$13+$BI6*Assembly!R$14+$BJ6*Assembly!R$15+$BK6*Assembly!R$16+$BL6*Assembly!R$17+$BM6*Assembly!R$18+$BN6*Assembly!R$19+$BO6*Assembly!R$20+$BP6*Assembly!R$21+$BQ6*Assembly!R$22+$BR6*Assembly!R$23+$BS6*Assembly!R$24</f>
        <v>#VALUE!</v>
      </c>
      <c r="CL6" s="140" t="e">
        <f>$AY6*Assembly!S$4+$AZ6*Assembly!S$5+$BA6*Assembly!S$6+$BB6*Assembly!S$7+$BC6*Assembly!S$8+$BD6*Assembly!S$9+$BE6*Assembly!S$10+$BF6*Assembly!S$11+$BG6*Assembly!S$12+$BH6*Assembly!S$13+$BI6*Assembly!S$14+$BJ6*Assembly!S$15+$BK6*Assembly!S$16+$BL6*Assembly!S$17+$BM6*Assembly!S$18+$BN6*Assembly!S$19+$BO6*Assembly!S$20+$BP6*Assembly!S$21+$BQ6*Assembly!S$22+$BR6*Assembly!S$23+$BS6*Assembly!S$24</f>
        <v>#VALUE!</v>
      </c>
      <c r="CM6" s="140" t="e">
        <f>$AY6*Assembly!T$4+$AZ6*Assembly!T$5+$BA6*Assembly!T$6+$BB6*Assembly!T$7+$BC6*Assembly!T$8+$BD6*Assembly!T$9+$BE6*Assembly!T$10+$BF6*Assembly!T$11+$BG6*Assembly!T$12+$BH6*Assembly!T$13+$BI6*Assembly!T$14+$BJ6*Assembly!T$15+$BK6*Assembly!T$16+$BL6*Assembly!T$17+$BM6*Assembly!T$18+$BN6*Assembly!T$19+$BO6*Assembly!T$20+$BP6*Assembly!T$21+$BQ6*Assembly!T$22+$BR6*Assembly!T$23+$BS6*Assembly!T$24</f>
        <v>#VALUE!</v>
      </c>
      <c r="CN6" s="140" t="e">
        <f>$AY6*Assembly!U$4+$AZ6*Assembly!U$5+$BA6*Assembly!U$6+$BB6*Assembly!U$7+$BC6*Assembly!U$8+$BD6*Assembly!U$9+$BE6*Assembly!U$10+$BF6*Assembly!U$11+$BG6*Assembly!U$12+$BH6*Assembly!U$13+$BI6*Assembly!U$14+$BJ6*Assembly!U$15+$BK6*Assembly!U$16+$BL6*Assembly!U$17+$BM6*Assembly!U$18+$BN6*Assembly!U$19+$BO6*Assembly!U$20+$BP6*Assembly!U$21+$BQ6*Assembly!U$22+$BR6*Assembly!U$23+$BS6*Assembly!U$24</f>
        <v>#VALUE!</v>
      </c>
      <c r="CO6" s="145" t="e">
        <f>$AY6*Assembly!V$4+$AZ6*Assembly!V$5+$BA6*Assembly!V$6+$BB6*Assembly!V$7+$BC6*Assembly!V$8+$BD6*Assembly!V$9+$BE6*Assembly!V$10+$BF6*Assembly!V$11+$BG6*Assembly!V$12+$BH6*Assembly!V$13+$BI6*Assembly!V$14+$BJ6*Assembly!V$15+$BK6*Assembly!V$16+$BL6*Assembly!V$17+$BM6*Assembly!V$18+$BN6*Assembly!V$19+$BO6*Assembly!V$20+$BP6*Assembly!V$21+$BQ6*Assembly!V$22+$BR6*Assembly!V$23+$BS6*Assembly!V$24</f>
        <v>#VALUE!</v>
      </c>
      <c r="CP6" s="145" t="e">
        <f>CF6*Refining!$F$3</f>
        <v>#VALUE!</v>
      </c>
      <c r="CQ6" s="145" t="e">
        <f>CG6*Refining!$F$4</f>
        <v>#VALUE!</v>
      </c>
      <c r="CR6" s="145" t="e">
        <f>CH6*Refining!$F$5</f>
        <v>#VALUE!</v>
      </c>
      <c r="CS6" s="145" t="e">
        <f>CI6*Refining!$F$6</f>
        <v>#VALUE!</v>
      </c>
      <c r="CT6" s="145" t="e">
        <f>CJ6*Refining!$F$7</f>
        <v>#VALUE!</v>
      </c>
      <c r="CU6" s="145" t="e">
        <f>CK6*Refining!$F$8</f>
        <v>#VALUE!</v>
      </c>
      <c r="CV6" s="145" t="e">
        <f>CL6*Refining!$F$9</f>
        <v>#VALUE!</v>
      </c>
      <c r="CW6" s="145" t="e">
        <f>CM6*Refining!$F$10</f>
        <v>#VALUE!</v>
      </c>
      <c r="CX6" s="145" t="e">
        <f>CN6*Refining!$F$11</f>
        <v>#VALUE!</v>
      </c>
      <c r="CY6" s="145" t="e">
        <f>CO6*Refining!$F$12</f>
        <v>#VALUE!</v>
      </c>
      <c r="CZ6" s="185" t="e">
        <f t="shared" ref="CZ6:DS6" si="22">IF(CF6 = 0, "", CF6)</f>
        <v>#VALUE!</v>
      </c>
      <c r="DA6" s="186" t="e">
        <f t="shared" si="22"/>
        <v>#VALUE!</v>
      </c>
      <c r="DB6" s="186" t="e">
        <f t="shared" si="22"/>
        <v>#VALUE!</v>
      </c>
      <c r="DC6" s="186" t="e">
        <f t="shared" si="22"/>
        <v>#VALUE!</v>
      </c>
      <c r="DD6" s="186" t="e">
        <f t="shared" si="22"/>
        <v>#VALUE!</v>
      </c>
      <c r="DE6" s="186" t="e">
        <f t="shared" si="22"/>
        <v>#VALUE!</v>
      </c>
      <c r="DF6" s="186" t="e">
        <f t="shared" si="22"/>
        <v>#VALUE!</v>
      </c>
      <c r="DG6" s="186" t="e">
        <f t="shared" si="22"/>
        <v>#VALUE!</v>
      </c>
      <c r="DH6" s="186" t="e">
        <f t="shared" si="22"/>
        <v>#VALUE!</v>
      </c>
      <c r="DI6" s="187" t="e">
        <f t="shared" si="22"/>
        <v>#VALUE!</v>
      </c>
      <c r="DJ6" s="185" t="e">
        <f t="shared" si="22"/>
        <v>#VALUE!</v>
      </c>
      <c r="DK6" s="186" t="e">
        <f t="shared" si="22"/>
        <v>#VALUE!</v>
      </c>
      <c r="DL6" s="186" t="e">
        <f t="shared" si="22"/>
        <v>#VALUE!</v>
      </c>
      <c r="DM6" s="186" t="e">
        <f t="shared" si="22"/>
        <v>#VALUE!</v>
      </c>
      <c r="DN6" s="188" t="e">
        <f t="shared" si="22"/>
        <v>#VALUE!</v>
      </c>
      <c r="DO6" s="186" t="e">
        <f t="shared" si="22"/>
        <v>#VALUE!</v>
      </c>
      <c r="DP6" s="186" t="e">
        <f t="shared" si="22"/>
        <v>#VALUE!</v>
      </c>
      <c r="DQ6" s="186" t="e">
        <f t="shared" si="22"/>
        <v>#VALUE!</v>
      </c>
      <c r="DR6" s="186" t="e">
        <f t="shared" si="22"/>
        <v>#VALUE!</v>
      </c>
      <c r="DS6" s="187" t="e">
        <f t="shared" si="22"/>
        <v>#VALUE!</v>
      </c>
      <c r="DT6" s="185" t="e">
        <f t="shared" si="11"/>
        <v>#VALUE!</v>
      </c>
      <c r="DU6" s="189" t="e">
        <f t="shared" si="12"/>
        <v>#VALUE!</v>
      </c>
      <c r="DV6" s="133" t="e">
        <f>CZ6*'Ores &amp; Ingots'!$C$3+DA6*'Ores &amp; Ingots'!$C$4+DB6*'Ores &amp; Ingots'!$C$5+DC6*'Ores &amp; Ingots'!$C$6+DD6*'Ores &amp; Ingots'!$C$7+DE6*'Ores &amp; Ingots'!$C$8+DF6*'Ores &amp; Ingots'!$C$9+DG6*'Ores &amp; Ingots'!$C$10+DH6*'Ores &amp; Ingots'!$C$11+DI6*'Ores &amp; Ingots'!$C$12</f>
        <v>#VALUE!</v>
      </c>
      <c r="DW6" s="133" t="e">
        <f>DJ6*'Ores &amp; Ingots'!$B$3+DK6*'Ores &amp; Ingots'!$B$4+DL6*'Ores &amp; Ingots'!$B$5+DM6*'Ores &amp; Ingots'!$B$6+DN6*'Ores &amp; Ingots'!$B$7+DO6*'Ores &amp; Ingots'!$B$8+DP6*'Ores &amp; Ingots'!$B$9+DQ6*'Ores &amp; Ingots'!$B$10+DR6*'Ores &amp; Ingots'!$B$11+DS6*'Ores &amp; Ingots'!$B$12</f>
        <v>#VALUE!</v>
      </c>
      <c r="DX6" s="189" t="e">
        <f>CZ6*Refining!$G$3+DA6*Refining!$G$4+DB6*Refining!$G$5+DC6*Refining!$G$6+DD6*Refining!$G$7+DE6*Refining!$G$8+DF6*Refining!$G$9+DG6*Refining!$G$10+DH6*Refining!$G$11+DI6*Refining!$G$12</f>
        <v>#VALUE!</v>
      </c>
      <c r="DY6" s="189" t="e">
        <f t="shared" si="13"/>
        <v>#VALUE!</v>
      </c>
      <c r="DZ6" s="192" t="e">
        <f t="shared" si="14"/>
        <v>#VALUE!</v>
      </c>
      <c r="EA6" s="185" t="e">
        <f t="shared" si="15"/>
        <v>#VALUE!</v>
      </c>
      <c r="EB6" s="194" t="e">
        <f t="shared" ref="EB6:EC6" si="23">EA6/60</f>
        <v>#VALUE!</v>
      </c>
      <c r="EC6" s="194" t="e">
        <f t="shared" si="23"/>
        <v>#VALUE!</v>
      </c>
      <c r="ED6" s="185" t="e">
        <f t="shared" si="17"/>
        <v>#VALUE!</v>
      </c>
      <c r="EE6" s="194" t="e">
        <f t="shared" ref="EE6:EF6" si="24">ED6/1000</f>
        <v>#VALUE!</v>
      </c>
      <c r="EF6" s="196" t="e">
        <f t="shared" si="24"/>
        <v>#VALUE!</v>
      </c>
      <c r="EG6" s="130" t="e">
        <f t="shared" si="19"/>
        <v>#VALUE!</v>
      </c>
      <c r="EH6" s="132" t="e">
        <f t="shared" si="20"/>
        <v>#VALUE!</v>
      </c>
      <c r="EI6" s="133" t="s">
        <v>28</v>
      </c>
    </row>
    <row r="7" spans="1:139" ht="12.75" hidden="1" x14ac:dyDescent="0.2">
      <c r="A7" s="864"/>
      <c r="B7" s="135" t="s">
        <v>233</v>
      </c>
      <c r="C7" s="137" t="s">
        <v>156</v>
      </c>
      <c r="D7" s="137">
        <v>1</v>
      </c>
      <c r="E7" s="137">
        <v>2</v>
      </c>
      <c r="F7" s="137">
        <v>1</v>
      </c>
      <c r="G7" s="139">
        <f t="shared" si="0"/>
        <v>31.25</v>
      </c>
      <c r="H7" s="140">
        <v>50</v>
      </c>
      <c r="I7" s="140">
        <v>50</v>
      </c>
      <c r="J7" s="140">
        <f>H7/Main!$D$9</f>
        <v>10</v>
      </c>
      <c r="K7" s="140">
        <f>I7/Main!$D$10</f>
        <v>25</v>
      </c>
      <c r="L7" s="140">
        <f t="shared" si="1"/>
        <v>2.5</v>
      </c>
      <c r="M7" s="140">
        <v>1</v>
      </c>
      <c r="N7" s="143"/>
      <c r="O7" s="145">
        <v>10000</v>
      </c>
      <c r="P7" s="143"/>
      <c r="Q7" s="145"/>
      <c r="R7" s="143"/>
      <c r="S7" s="146"/>
      <c r="T7" s="146"/>
      <c r="U7" s="143"/>
      <c r="V7" s="143"/>
      <c r="W7" s="145">
        <v>50000</v>
      </c>
      <c r="X7" s="143"/>
      <c r="Y7" s="143"/>
      <c r="Z7" s="143"/>
      <c r="AA7" s="143"/>
      <c r="AB7" s="143"/>
      <c r="AC7" s="148" t="s">
        <v>34</v>
      </c>
      <c r="AD7" s="151">
        <v>80</v>
      </c>
      <c r="AE7" s="151">
        <v>0</v>
      </c>
      <c r="AF7" s="151">
        <v>60</v>
      </c>
      <c r="AG7" s="151">
        <v>40</v>
      </c>
      <c r="AH7" s="151">
        <v>40</v>
      </c>
      <c r="AI7" s="151">
        <v>0</v>
      </c>
      <c r="AJ7" s="151">
        <v>0</v>
      </c>
      <c r="AK7" s="151">
        <v>8</v>
      </c>
      <c r="AL7" s="151">
        <v>0</v>
      </c>
      <c r="AM7" s="151">
        <v>0</v>
      </c>
      <c r="AN7" s="151">
        <v>0</v>
      </c>
      <c r="AO7" s="151">
        <v>0</v>
      </c>
      <c r="AP7" s="151">
        <v>0</v>
      </c>
      <c r="AQ7" s="151">
        <v>0</v>
      </c>
      <c r="AR7" s="151">
        <v>0</v>
      </c>
      <c r="AS7" s="151">
        <v>0</v>
      </c>
      <c r="AT7" s="151">
        <v>0</v>
      </c>
      <c r="AU7" s="152">
        <v>40</v>
      </c>
      <c r="AV7" s="151">
        <v>0</v>
      </c>
      <c r="AW7" s="151">
        <v>0</v>
      </c>
      <c r="AX7" s="151">
        <v>0</v>
      </c>
      <c r="AY7" s="174">
        <f t="shared" ref="AY7:BS7" si="25">IF(AD7 = 0, "", AD7)</f>
        <v>80</v>
      </c>
      <c r="AZ7" s="137" t="str">
        <f t="shared" si="25"/>
        <v/>
      </c>
      <c r="BA7" s="133">
        <f t="shared" si="25"/>
        <v>60</v>
      </c>
      <c r="BB7" s="133">
        <f t="shared" si="25"/>
        <v>40</v>
      </c>
      <c r="BC7" s="133">
        <f t="shared" si="25"/>
        <v>40</v>
      </c>
      <c r="BD7" s="137" t="str">
        <f t="shared" si="25"/>
        <v/>
      </c>
      <c r="BE7" s="137" t="str">
        <f t="shared" si="25"/>
        <v/>
      </c>
      <c r="BF7" s="133">
        <f t="shared" si="25"/>
        <v>8</v>
      </c>
      <c r="BG7" s="137" t="str">
        <f t="shared" si="25"/>
        <v/>
      </c>
      <c r="BH7" s="137" t="str">
        <f t="shared" si="25"/>
        <v/>
      </c>
      <c r="BI7" s="137" t="str">
        <f t="shared" si="25"/>
        <v/>
      </c>
      <c r="BJ7" s="137" t="str">
        <f t="shared" si="25"/>
        <v/>
      </c>
      <c r="BK7" s="137" t="str">
        <f t="shared" si="25"/>
        <v/>
      </c>
      <c r="BL7" s="137" t="str">
        <f t="shared" si="25"/>
        <v/>
      </c>
      <c r="BM7" s="137" t="str">
        <f t="shared" si="25"/>
        <v/>
      </c>
      <c r="BN7" s="137" t="str">
        <f t="shared" si="25"/>
        <v/>
      </c>
      <c r="BO7" s="137" t="str">
        <f t="shared" si="25"/>
        <v/>
      </c>
      <c r="BP7" s="167">
        <f t="shared" si="25"/>
        <v>40</v>
      </c>
      <c r="BQ7" s="137" t="str">
        <f t="shared" si="25"/>
        <v/>
      </c>
      <c r="BR7" s="137" t="str">
        <f t="shared" si="25"/>
        <v/>
      </c>
      <c r="BS7" s="169" t="str">
        <f t="shared" si="25"/>
        <v/>
      </c>
      <c r="BT7" s="174" t="e">
        <f>$AY7*Assembly!Z$4+$AZ7*Assembly!Z$5+$BA7*Assembly!Z$6+$BB7*Assembly!Z$7+$BC7*Assembly!Z$8+$BD7*Assembly!Z$9+$BE7*Assembly!Z$10+$BF7*Assembly!Z$11+$BG7*Assembly!Z$12+$BH7*Assembly!Z$13+$BI7*Assembly!Z$14+$BJ7*Assembly!Z$15+$BK7*Assembly!Z$16+$BL7*Assembly!Z$17+$BM7*Assembly!Z$18+$BN7*Assembly!Z$19+$BO7*Assembly!Z$20+$BP7*Assembly!Z$21+$BQ7*Assembly!Z$22+$BR7*Assembly!Z$23+$BS7*Assembly!Z$24</f>
        <v>#VALUE!</v>
      </c>
      <c r="BU7" s="133" t="e">
        <f t="shared" si="3"/>
        <v>#VALUE!</v>
      </c>
      <c r="BV7" s="133"/>
      <c r="BW7" s="133" t="e">
        <f>$AY7*Assembly!AD$4+$AZ7*Assembly!AD$5+$BA7*Assembly!AD$6+$BB7*Assembly!AD$7+$BC7*Assembly!AD$8+$BD7*Assembly!AD$9+$BE7*Assembly!AD$10+$BF7*Assembly!AD$11+$BG7*Assembly!AD$12+$BH7*Assembly!AD$13+$BI7*Assembly!AD$14+$BJ7*Assembly!AD$15+$BK7*Assembly!AD$16+$BL7*Assembly!AD$17+$BM7*Assembly!AD$18+$BN7*Assembly!AD$19+$BO7*Assembly!AD$20+$BP7*Assembly!AD$21+$BQ7*Assembly!AD$22+$BR7*Assembly!AD$23+$BS7*Assembly!AD$24</f>
        <v>#VALUE!</v>
      </c>
      <c r="BX7" s="177" t="e">
        <f t="shared" si="4"/>
        <v>#VALUE!</v>
      </c>
      <c r="BY7" s="178" t="e">
        <f t="shared" si="5"/>
        <v>#VALUE!</v>
      </c>
      <c r="BZ7" s="179" t="e">
        <f t="shared" si="6"/>
        <v>#VALUE!</v>
      </c>
      <c r="CA7" s="178" t="e">
        <f t="shared" si="7"/>
        <v>#VALUE!</v>
      </c>
      <c r="CB7" s="133" t="e">
        <f>$AY7*Assembly!Y$4+$AZ7*Assembly!Y$5+$BA7*Assembly!Y$6+$BB7*Assembly!Y$7+$BC7*Assembly!Y$8+$BD7*Assembly!Y$9+$BE7*Assembly!Y$10+$BF7*Assembly!Y$11+$BG7*Assembly!Y$12+$BH7*Assembly!Y$13+$BI7*Assembly!Y$14+$BJ7*Assembly!Y$15+$BK7*Assembly!Y$16+$BL7*Assembly!Y$17+$BM7*Assembly!Y$18+$BN7*Assembly!Y$19+$BO7*Assembly!Y$20+$BP7*Assembly!Y$21+$BQ7*Assembly!Y$22+$BR7*Assembly!Y$23+$BS7*Assembly!Y$24</f>
        <v>#VALUE!</v>
      </c>
      <c r="CC7" s="133" t="e">
        <f t="shared" si="8"/>
        <v>#VALUE!</v>
      </c>
      <c r="CD7" s="130" t="e">
        <f t="shared" si="9"/>
        <v>#VALUE!</v>
      </c>
      <c r="CE7" s="183" t="e">
        <f>$AY7*Assembly!AC$4+$AZ7*Assembly!AC$5+$BA7*Assembly!AC$6+$BB7*Assembly!AC$7+$BC7*Assembly!AC$8+$BD7*Assembly!AC$9+$BE7*Assembly!AC$10+$BF7*Assembly!AC$11+$BG7*Assembly!AC$12+$BH7*Assembly!AC$13+$BI7*Assembly!AC$14+$BJ7*Assembly!AC$15+$BK7*Assembly!AC$16+$BL7*Assembly!AC$17+$BM7*Assembly!AC$18+$BN7*Assembly!AC$19+$BO7*Assembly!AC$20+$BP7*Assembly!AC$21+$BQ7*Assembly!AC$22+$BR7*Assembly!AC$23+$BS7*Assembly!AC$24</f>
        <v>#VALUE!</v>
      </c>
      <c r="CF7" s="145" t="e">
        <f>$AY7*Assembly!M$4+$AZ7*Assembly!M$5+$BA7*Assembly!M$6+$BB7*Assembly!M$7+$BC7*Assembly!M$8+$BD7*Assembly!M$9+$BE7*Assembly!M$10+$BF7*Assembly!M$11+$BG7*Assembly!M$12+$BH7*Assembly!M$13+$BI7*Assembly!M$14+$BJ7*Assembly!M$15+$BK7*Assembly!M$16+$BL7*Assembly!M$17+$BM7*Assembly!M$18+$BN7*Assembly!M$19+$BO7*Assembly!M$20+$BP7*Assembly!M$21+$BQ7*Assembly!M$22+$BR7*Assembly!M$23+$BS7*Assembly!M$24</f>
        <v>#VALUE!</v>
      </c>
      <c r="CG7" s="145" t="e">
        <f>$AY7*Assembly!N$4+$AZ7*Assembly!N$5+$BA7*Assembly!N$6+$BB7*Assembly!N$7+$BC7*Assembly!N$8+$BD7*Assembly!N$9+$BE7*Assembly!N$10+$BF7*Assembly!N$11+$BG7*Assembly!N$12+$BH7*Assembly!N$13+$BI7*Assembly!N$14+$BJ7*Assembly!N$15+$BK7*Assembly!N$16+$BL7*Assembly!N$17+$BM7*Assembly!N$18+$BN7*Assembly!N$19+$BO7*Assembly!N$20+$BP7*Assembly!N$21+$BQ7*Assembly!N$22+$BR7*Assembly!N$23+$BS7*Assembly!N$24</f>
        <v>#VALUE!</v>
      </c>
      <c r="CH7" s="145" t="e">
        <f>$AY7*Assembly!O$4+$AZ7*Assembly!O$5+$BA7*Assembly!O$6+$BB7*Assembly!O$7+$BC7*Assembly!O$8+$BD7*Assembly!O$9+$BE7*Assembly!O$10+$BF7*Assembly!O$11+$BG7*Assembly!O$12+$BH7*Assembly!O$13+$BI7*Assembly!O$14+$BJ7*Assembly!O$15+$BK7*Assembly!O$16+$BL7*Assembly!O$17+$BM7*Assembly!O$18+$BN7*Assembly!O$19+$BO7*Assembly!O$20+$BP7*Assembly!O$21+$BQ7*Assembly!O$22+$BR7*Assembly!O$23+$BS7*Assembly!O$24</f>
        <v>#VALUE!</v>
      </c>
      <c r="CI7" s="140" t="e">
        <f>$AY7*Assembly!P$4+$AZ7*Assembly!P$5+$BA7*Assembly!P$6+$BB7*Assembly!P$7+$BC7*Assembly!P$8+$BD7*Assembly!P$9+$BE7*Assembly!P$10+$BF7*Assembly!P$11+$BG7*Assembly!P$12+$BH7*Assembly!P$13+$BI7*Assembly!P$14+$BJ7*Assembly!P$15+$BK7*Assembly!P$16+$BL7*Assembly!P$17+$BM7*Assembly!P$18+$BN7*Assembly!P$19+$BO7*Assembly!P$20+$BP7*Assembly!P$21+$BQ7*Assembly!P$22+$BR7*Assembly!P$23+$BS7*Assembly!P$24</f>
        <v>#VALUE!</v>
      </c>
      <c r="CJ7" s="140" t="e">
        <f>$AY7*Assembly!Q$4+$AZ7*Assembly!Q$5+$BA7*Assembly!Q$6+$BB7*Assembly!Q$7+$BC7*Assembly!Q$8+$BD7*Assembly!Q$9+$BE7*Assembly!Q$10+$BF7*Assembly!Q$11+$BG7*Assembly!Q$12+$BH7*Assembly!Q$13+$BI7*Assembly!Q$14+$BJ7*Assembly!Q$15+$BK7*Assembly!Q$16+$BL7*Assembly!Q$17+$BM7*Assembly!Q$18+$BN7*Assembly!Q$19+$BO7*Assembly!Q$20+$BP7*Assembly!Q$21+$BQ7*Assembly!Q$22+$BR7*Assembly!Q$23+$BS7*Assembly!Q$24</f>
        <v>#VALUE!</v>
      </c>
      <c r="CK7" s="145" t="e">
        <f>$AY7*Assembly!R$4+$AZ7*Assembly!R$5+$BA7*Assembly!R$6+$BB7*Assembly!R$7+$BC7*Assembly!R$8+$BD7*Assembly!R$9+$BE7*Assembly!R$10+$BF7*Assembly!R$11+$BG7*Assembly!R$12+$BH7*Assembly!R$13+$BI7*Assembly!R$14+$BJ7*Assembly!R$15+$BK7*Assembly!R$16+$BL7*Assembly!R$17+$BM7*Assembly!R$18+$BN7*Assembly!R$19+$BO7*Assembly!R$20+$BP7*Assembly!R$21+$BQ7*Assembly!R$22+$BR7*Assembly!R$23+$BS7*Assembly!R$24</f>
        <v>#VALUE!</v>
      </c>
      <c r="CL7" s="140" t="e">
        <f>$AY7*Assembly!S$4+$AZ7*Assembly!S$5+$BA7*Assembly!S$6+$BB7*Assembly!S$7+$BC7*Assembly!S$8+$BD7*Assembly!S$9+$BE7*Assembly!S$10+$BF7*Assembly!S$11+$BG7*Assembly!S$12+$BH7*Assembly!S$13+$BI7*Assembly!S$14+$BJ7*Assembly!S$15+$BK7*Assembly!S$16+$BL7*Assembly!S$17+$BM7*Assembly!S$18+$BN7*Assembly!S$19+$BO7*Assembly!S$20+$BP7*Assembly!S$21+$BQ7*Assembly!S$22+$BR7*Assembly!S$23+$BS7*Assembly!S$24</f>
        <v>#VALUE!</v>
      </c>
      <c r="CM7" s="140" t="e">
        <f>$AY7*Assembly!T$4+$AZ7*Assembly!T$5+$BA7*Assembly!T$6+$BB7*Assembly!T$7+$BC7*Assembly!T$8+$BD7*Assembly!T$9+$BE7*Assembly!T$10+$BF7*Assembly!T$11+$BG7*Assembly!T$12+$BH7*Assembly!T$13+$BI7*Assembly!T$14+$BJ7*Assembly!T$15+$BK7*Assembly!T$16+$BL7*Assembly!T$17+$BM7*Assembly!T$18+$BN7*Assembly!T$19+$BO7*Assembly!T$20+$BP7*Assembly!T$21+$BQ7*Assembly!T$22+$BR7*Assembly!T$23+$BS7*Assembly!T$24</f>
        <v>#VALUE!</v>
      </c>
      <c r="CN7" s="140" t="e">
        <f>$AY7*Assembly!U$4+$AZ7*Assembly!U$5+$BA7*Assembly!U$6+$BB7*Assembly!U$7+$BC7*Assembly!U$8+$BD7*Assembly!U$9+$BE7*Assembly!U$10+$BF7*Assembly!U$11+$BG7*Assembly!U$12+$BH7*Assembly!U$13+$BI7*Assembly!U$14+$BJ7*Assembly!U$15+$BK7*Assembly!U$16+$BL7*Assembly!U$17+$BM7*Assembly!U$18+$BN7*Assembly!U$19+$BO7*Assembly!U$20+$BP7*Assembly!U$21+$BQ7*Assembly!U$22+$BR7*Assembly!U$23+$BS7*Assembly!U$24</f>
        <v>#VALUE!</v>
      </c>
      <c r="CO7" s="145" t="e">
        <f>$AY7*Assembly!V$4+$AZ7*Assembly!V$5+$BA7*Assembly!V$6+$BB7*Assembly!V$7+$BC7*Assembly!V$8+$BD7*Assembly!V$9+$BE7*Assembly!V$10+$BF7*Assembly!V$11+$BG7*Assembly!V$12+$BH7*Assembly!V$13+$BI7*Assembly!V$14+$BJ7*Assembly!V$15+$BK7*Assembly!V$16+$BL7*Assembly!V$17+$BM7*Assembly!V$18+$BN7*Assembly!V$19+$BO7*Assembly!V$20+$BP7*Assembly!V$21+$BQ7*Assembly!V$22+$BR7*Assembly!V$23+$BS7*Assembly!V$24</f>
        <v>#VALUE!</v>
      </c>
      <c r="CP7" s="145" t="e">
        <f>CF7*Refining!$F$3</f>
        <v>#VALUE!</v>
      </c>
      <c r="CQ7" s="145" t="e">
        <f>CG7*Refining!$F$4</f>
        <v>#VALUE!</v>
      </c>
      <c r="CR7" s="145" t="e">
        <f>CH7*Refining!$F$5</f>
        <v>#VALUE!</v>
      </c>
      <c r="CS7" s="145" t="e">
        <f>CI7*Refining!$F$6</f>
        <v>#VALUE!</v>
      </c>
      <c r="CT7" s="145" t="e">
        <f>CJ7*Refining!$F$7</f>
        <v>#VALUE!</v>
      </c>
      <c r="CU7" s="145" t="e">
        <f>CK7*Refining!$F$8</f>
        <v>#VALUE!</v>
      </c>
      <c r="CV7" s="145" t="e">
        <f>CL7*Refining!$F$9</f>
        <v>#VALUE!</v>
      </c>
      <c r="CW7" s="145" t="e">
        <f>CM7*Refining!$F$10</f>
        <v>#VALUE!</v>
      </c>
      <c r="CX7" s="145" t="e">
        <f>CN7*Refining!$F$11</f>
        <v>#VALUE!</v>
      </c>
      <c r="CY7" s="145" t="e">
        <f>CO7*Refining!$F$12</f>
        <v>#VALUE!</v>
      </c>
      <c r="CZ7" s="185" t="e">
        <f t="shared" ref="CZ7:DS7" si="26">IF(CF7 = 0, "", CF7)</f>
        <v>#VALUE!</v>
      </c>
      <c r="DA7" s="186" t="e">
        <f t="shared" si="26"/>
        <v>#VALUE!</v>
      </c>
      <c r="DB7" s="186" t="e">
        <f t="shared" si="26"/>
        <v>#VALUE!</v>
      </c>
      <c r="DC7" s="186" t="e">
        <f t="shared" si="26"/>
        <v>#VALUE!</v>
      </c>
      <c r="DD7" s="186" t="e">
        <f t="shared" si="26"/>
        <v>#VALUE!</v>
      </c>
      <c r="DE7" s="186" t="e">
        <f t="shared" si="26"/>
        <v>#VALUE!</v>
      </c>
      <c r="DF7" s="186" t="e">
        <f t="shared" si="26"/>
        <v>#VALUE!</v>
      </c>
      <c r="DG7" s="186" t="e">
        <f t="shared" si="26"/>
        <v>#VALUE!</v>
      </c>
      <c r="DH7" s="186" t="e">
        <f t="shared" si="26"/>
        <v>#VALUE!</v>
      </c>
      <c r="DI7" s="187" t="e">
        <f t="shared" si="26"/>
        <v>#VALUE!</v>
      </c>
      <c r="DJ7" s="185" t="e">
        <f t="shared" si="26"/>
        <v>#VALUE!</v>
      </c>
      <c r="DK7" s="186" t="e">
        <f t="shared" si="26"/>
        <v>#VALUE!</v>
      </c>
      <c r="DL7" s="186" t="e">
        <f t="shared" si="26"/>
        <v>#VALUE!</v>
      </c>
      <c r="DM7" s="186" t="e">
        <f t="shared" si="26"/>
        <v>#VALUE!</v>
      </c>
      <c r="DN7" s="211" t="e">
        <f t="shared" si="26"/>
        <v>#VALUE!</v>
      </c>
      <c r="DO7" s="186" t="e">
        <f t="shared" si="26"/>
        <v>#VALUE!</v>
      </c>
      <c r="DP7" s="186" t="e">
        <f t="shared" si="26"/>
        <v>#VALUE!</v>
      </c>
      <c r="DQ7" s="186" t="e">
        <f t="shared" si="26"/>
        <v>#VALUE!</v>
      </c>
      <c r="DR7" s="186" t="e">
        <f t="shared" si="26"/>
        <v>#VALUE!</v>
      </c>
      <c r="DS7" s="187" t="e">
        <f t="shared" si="26"/>
        <v>#VALUE!</v>
      </c>
      <c r="DT7" s="185" t="e">
        <f t="shared" si="11"/>
        <v>#VALUE!</v>
      </c>
      <c r="DU7" s="189" t="e">
        <f t="shared" si="12"/>
        <v>#VALUE!</v>
      </c>
      <c r="DV7" s="133" t="e">
        <f>CZ7*'Ores &amp; Ingots'!$C$3+DA7*'Ores &amp; Ingots'!$C$4+DB7*'Ores &amp; Ingots'!$C$5+DC7*'Ores &amp; Ingots'!$C$6+DD7*'Ores &amp; Ingots'!$C$7+DE7*'Ores &amp; Ingots'!$C$8+DF7*'Ores &amp; Ingots'!$C$9+DG7*'Ores &amp; Ingots'!$C$10+DH7*'Ores &amp; Ingots'!$C$11+DI7*'Ores &amp; Ingots'!$C$12</f>
        <v>#VALUE!</v>
      </c>
      <c r="DW7" s="133" t="e">
        <f>DJ7*'Ores &amp; Ingots'!$B$3+DK7*'Ores &amp; Ingots'!$B$4+DL7*'Ores &amp; Ingots'!$B$5+DM7*'Ores &amp; Ingots'!$B$6+DN7*'Ores &amp; Ingots'!$B$7+DO7*'Ores &amp; Ingots'!$B$8+DP7*'Ores &amp; Ingots'!$B$9+DQ7*'Ores &amp; Ingots'!$B$10+DR7*'Ores &amp; Ingots'!$B$11+DS7*'Ores &amp; Ingots'!$B$12</f>
        <v>#VALUE!</v>
      </c>
      <c r="DX7" s="189" t="e">
        <f>CZ7*Refining!$G$3+DA7*Refining!$G$4+DB7*Refining!$G$5+DC7*Refining!$G$6+DD7*Refining!$G$7+DE7*Refining!$G$8+DF7*Refining!$G$9+DG7*Refining!$G$10+DH7*Refining!$G$11+DI7*Refining!$G$12</f>
        <v>#VALUE!</v>
      </c>
      <c r="DY7" s="189" t="e">
        <f t="shared" si="13"/>
        <v>#VALUE!</v>
      </c>
      <c r="DZ7" s="192" t="e">
        <f t="shared" si="14"/>
        <v>#VALUE!</v>
      </c>
      <c r="EA7" s="185" t="e">
        <f t="shared" si="15"/>
        <v>#VALUE!</v>
      </c>
      <c r="EB7" s="194" t="e">
        <f t="shared" ref="EB7:EC7" si="27">EA7/60</f>
        <v>#VALUE!</v>
      </c>
      <c r="EC7" s="194" t="e">
        <f t="shared" si="27"/>
        <v>#VALUE!</v>
      </c>
      <c r="ED7" s="185" t="e">
        <f t="shared" si="17"/>
        <v>#VALUE!</v>
      </c>
      <c r="EE7" s="194" t="e">
        <f t="shared" ref="EE7:EF7" si="28">ED7/1000</f>
        <v>#VALUE!</v>
      </c>
      <c r="EF7" s="196" t="e">
        <f t="shared" si="28"/>
        <v>#VALUE!</v>
      </c>
      <c r="EG7" s="130" t="e">
        <f t="shared" si="19"/>
        <v>#VALUE!</v>
      </c>
      <c r="EH7" s="132" t="e">
        <f t="shared" si="20"/>
        <v>#VALUE!</v>
      </c>
      <c r="EI7" s="133">
        <v>316</v>
      </c>
    </row>
    <row r="8" spans="1:139" ht="12.75" x14ac:dyDescent="0.2">
      <c r="A8" s="864"/>
      <c r="B8" s="135" t="s">
        <v>233</v>
      </c>
      <c r="C8" s="137" t="s">
        <v>155</v>
      </c>
      <c r="D8" s="137">
        <v>1</v>
      </c>
      <c r="E8" s="137">
        <v>1</v>
      </c>
      <c r="F8" s="137">
        <v>2</v>
      </c>
      <c r="G8" s="139">
        <f t="shared" si="0"/>
        <v>0.25</v>
      </c>
      <c r="H8" s="140">
        <v>15</v>
      </c>
      <c r="I8" s="140">
        <v>15</v>
      </c>
      <c r="J8" s="140">
        <f>H8/Main!$D$9</f>
        <v>3</v>
      </c>
      <c r="K8" s="140">
        <f>I8/Main!$D$10</f>
        <v>7.5</v>
      </c>
      <c r="L8" s="140">
        <f t="shared" si="1"/>
        <v>2.5</v>
      </c>
      <c r="M8" s="140">
        <v>1</v>
      </c>
      <c r="N8" s="143"/>
      <c r="O8" s="145">
        <v>10000</v>
      </c>
      <c r="P8" s="143"/>
      <c r="Q8" s="145"/>
      <c r="R8" s="143"/>
      <c r="S8" s="146"/>
      <c r="T8" s="146"/>
      <c r="U8" s="143"/>
      <c r="V8" s="143"/>
      <c r="W8" s="212">
        <v>50000</v>
      </c>
      <c r="X8" s="143"/>
      <c r="Y8" s="143"/>
      <c r="Z8" s="143"/>
      <c r="AA8" s="143"/>
      <c r="AB8" s="143"/>
      <c r="AC8" s="148"/>
      <c r="AD8" s="151">
        <v>1</v>
      </c>
      <c r="AE8" s="151">
        <v>0</v>
      </c>
      <c r="AF8" s="151">
        <v>1</v>
      </c>
      <c r="AG8" s="151">
        <v>0</v>
      </c>
      <c r="AH8" s="151">
        <v>1</v>
      </c>
      <c r="AI8" s="151">
        <v>0</v>
      </c>
      <c r="AJ8" s="151">
        <v>0</v>
      </c>
      <c r="AK8" s="152">
        <v>1</v>
      </c>
      <c r="AL8" s="151">
        <v>0</v>
      </c>
      <c r="AM8" s="151">
        <v>0</v>
      </c>
      <c r="AN8" s="151">
        <v>0</v>
      </c>
      <c r="AO8" s="151">
        <v>0</v>
      </c>
      <c r="AP8" s="151">
        <v>0</v>
      </c>
      <c r="AQ8" s="151">
        <v>0</v>
      </c>
      <c r="AR8" s="151">
        <v>0</v>
      </c>
      <c r="AS8" s="151">
        <v>0</v>
      </c>
      <c r="AT8" s="151">
        <v>0</v>
      </c>
      <c r="AU8" s="151">
        <v>0</v>
      </c>
      <c r="AV8" s="151">
        <v>0</v>
      </c>
      <c r="AW8" s="151">
        <v>0</v>
      </c>
      <c r="AX8" s="151">
        <v>0</v>
      </c>
      <c r="AY8" s="174">
        <f t="shared" ref="AY8:BS8" si="29">IF(AD8 = 0, "", AD8)</f>
        <v>1</v>
      </c>
      <c r="AZ8" s="137" t="str">
        <f t="shared" si="29"/>
        <v/>
      </c>
      <c r="BA8" s="133">
        <f t="shared" si="29"/>
        <v>1</v>
      </c>
      <c r="BB8" s="137" t="str">
        <f t="shared" si="29"/>
        <v/>
      </c>
      <c r="BC8" s="133">
        <f t="shared" si="29"/>
        <v>1</v>
      </c>
      <c r="BD8" s="137" t="str">
        <f t="shared" si="29"/>
        <v/>
      </c>
      <c r="BE8" s="137" t="str">
        <f t="shared" si="29"/>
        <v/>
      </c>
      <c r="BF8" s="167">
        <f t="shared" si="29"/>
        <v>1</v>
      </c>
      <c r="BG8" s="137" t="str">
        <f t="shared" si="29"/>
        <v/>
      </c>
      <c r="BH8" s="137" t="str">
        <f t="shared" si="29"/>
        <v/>
      </c>
      <c r="BI8" s="137" t="str">
        <f t="shared" si="29"/>
        <v/>
      </c>
      <c r="BJ8" s="137" t="str">
        <f t="shared" si="29"/>
        <v/>
      </c>
      <c r="BK8" s="137" t="str">
        <f t="shared" si="29"/>
        <v/>
      </c>
      <c r="BL8" s="137" t="str">
        <f t="shared" si="29"/>
        <v/>
      </c>
      <c r="BM8" s="137" t="str">
        <f t="shared" si="29"/>
        <v/>
      </c>
      <c r="BN8" s="137" t="str">
        <f t="shared" si="29"/>
        <v/>
      </c>
      <c r="BO8" s="137" t="str">
        <f t="shared" si="29"/>
        <v/>
      </c>
      <c r="BP8" s="137" t="str">
        <f t="shared" si="29"/>
        <v/>
      </c>
      <c r="BQ8" s="137" t="str">
        <f t="shared" si="29"/>
        <v/>
      </c>
      <c r="BR8" s="137" t="str">
        <f t="shared" si="29"/>
        <v/>
      </c>
      <c r="BS8" s="169" t="str">
        <f t="shared" si="29"/>
        <v/>
      </c>
      <c r="BT8" s="174" t="e">
        <f>$AY8*Assembly!Z$4+$AZ8*Assembly!Z$5+$BA8*Assembly!Z$6+$BB8*Assembly!Z$7+$BC8*Assembly!Z$8+$BD8*Assembly!Z$9+$BE8*Assembly!Z$10+$BF8*Assembly!Z$11+$BG8*Assembly!Z$12+$BH8*Assembly!Z$13+$BI8*Assembly!Z$14+$BJ8*Assembly!Z$15+$BK8*Assembly!Z$16+$BL8*Assembly!Z$17+$BM8*Assembly!Z$18+$BN8*Assembly!Z$19+$BO8*Assembly!Z$20+$BP8*Assembly!Z$21+$BQ8*Assembly!Z$22+$BR8*Assembly!Z$23+$BS8*Assembly!Z$24</f>
        <v>#VALUE!</v>
      </c>
      <c r="BU8" s="133" t="e">
        <f t="shared" si="3"/>
        <v>#VALUE!</v>
      </c>
      <c r="BV8" s="133"/>
      <c r="BW8" s="133" t="e">
        <f>$AY8*Assembly!AD$4+$AZ8*Assembly!AD$5+$BA8*Assembly!AD$6+$BB8*Assembly!AD$7+$BC8*Assembly!AD$8+$BD8*Assembly!AD$9+$BE8*Assembly!AD$10+$BF8*Assembly!AD$11+$BG8*Assembly!AD$12+$BH8*Assembly!AD$13+$BI8*Assembly!AD$14+$BJ8*Assembly!AD$15+$BK8*Assembly!AD$16+$BL8*Assembly!AD$17+$BM8*Assembly!AD$18+$BN8*Assembly!AD$19+$BO8*Assembly!AD$20+$BP8*Assembly!AD$21+$BQ8*Assembly!AD$22+$BR8*Assembly!AD$23+$BS8*Assembly!AD$24</f>
        <v>#VALUE!</v>
      </c>
      <c r="BX8" s="177" t="e">
        <f t="shared" si="4"/>
        <v>#VALUE!</v>
      </c>
      <c r="BY8" s="178" t="e">
        <f t="shared" si="5"/>
        <v>#VALUE!</v>
      </c>
      <c r="BZ8" s="179" t="e">
        <f t="shared" si="6"/>
        <v>#VALUE!</v>
      </c>
      <c r="CA8" s="178" t="e">
        <f t="shared" si="7"/>
        <v>#VALUE!</v>
      </c>
      <c r="CB8" s="133" t="e">
        <f>$AY8*Assembly!Y$4+$AZ8*Assembly!Y$5+$BA8*Assembly!Y$6+$BB8*Assembly!Y$7+$BC8*Assembly!Y$8+$BD8*Assembly!Y$9+$BE8*Assembly!Y$10+$BF8*Assembly!Y$11+$BG8*Assembly!Y$12+$BH8*Assembly!Y$13+$BI8*Assembly!Y$14+$BJ8*Assembly!Y$15+$BK8*Assembly!Y$16+$BL8*Assembly!Y$17+$BM8*Assembly!Y$18+$BN8*Assembly!Y$19+$BO8*Assembly!Y$20+$BP8*Assembly!Y$21+$BQ8*Assembly!Y$22+$BR8*Assembly!Y$23+$BS8*Assembly!Y$24</f>
        <v>#VALUE!</v>
      </c>
      <c r="CC8" s="133" t="e">
        <f t="shared" si="8"/>
        <v>#VALUE!</v>
      </c>
      <c r="CD8" s="130" t="e">
        <f t="shared" si="9"/>
        <v>#VALUE!</v>
      </c>
      <c r="CE8" s="183" t="e">
        <f>$AY8*Assembly!AC$4+$AZ8*Assembly!AC$5+$BA8*Assembly!AC$6+$BB8*Assembly!AC$7+$BC8*Assembly!AC$8+$BD8*Assembly!AC$9+$BE8*Assembly!AC$10+$BF8*Assembly!AC$11+$BG8*Assembly!AC$12+$BH8*Assembly!AC$13+$BI8*Assembly!AC$14+$BJ8*Assembly!AC$15+$BK8*Assembly!AC$16+$BL8*Assembly!AC$17+$BM8*Assembly!AC$18+$BN8*Assembly!AC$19+$BO8*Assembly!AC$20+$BP8*Assembly!AC$21+$BQ8*Assembly!AC$22+$BR8*Assembly!AC$23+$BS8*Assembly!AC$24</f>
        <v>#VALUE!</v>
      </c>
      <c r="CF8" s="145" t="e">
        <f>$AY8*Assembly!M$4+$AZ8*Assembly!M$5+$BA8*Assembly!M$6+$BB8*Assembly!M$7+$BC8*Assembly!M$8+$BD8*Assembly!M$9+$BE8*Assembly!M$10+$BF8*Assembly!M$11+$BG8*Assembly!M$12+$BH8*Assembly!M$13+$BI8*Assembly!M$14+$BJ8*Assembly!M$15+$BK8*Assembly!M$16+$BL8*Assembly!M$17+$BM8*Assembly!M$18+$BN8*Assembly!M$19+$BO8*Assembly!M$20+$BP8*Assembly!M$21+$BQ8*Assembly!M$22+$BR8*Assembly!M$23+$BS8*Assembly!M$24</f>
        <v>#VALUE!</v>
      </c>
      <c r="CG8" s="145" t="e">
        <f>$AY8*Assembly!N$4+$AZ8*Assembly!N$5+$BA8*Assembly!N$6+$BB8*Assembly!N$7+$BC8*Assembly!N$8+$BD8*Assembly!N$9+$BE8*Assembly!N$10+$BF8*Assembly!N$11+$BG8*Assembly!N$12+$BH8*Assembly!N$13+$BI8*Assembly!N$14+$BJ8*Assembly!N$15+$BK8*Assembly!N$16+$BL8*Assembly!N$17+$BM8*Assembly!N$18+$BN8*Assembly!N$19+$BO8*Assembly!N$20+$BP8*Assembly!N$21+$BQ8*Assembly!N$22+$BR8*Assembly!N$23+$BS8*Assembly!N$24</f>
        <v>#VALUE!</v>
      </c>
      <c r="CH8" s="145" t="e">
        <f>$AY8*Assembly!O$4+$AZ8*Assembly!O$5+$BA8*Assembly!O$6+$BB8*Assembly!O$7+$BC8*Assembly!O$8+$BD8*Assembly!O$9+$BE8*Assembly!O$10+$BF8*Assembly!O$11+$BG8*Assembly!O$12+$BH8*Assembly!O$13+$BI8*Assembly!O$14+$BJ8*Assembly!O$15+$BK8*Assembly!O$16+$BL8*Assembly!O$17+$BM8*Assembly!O$18+$BN8*Assembly!O$19+$BO8*Assembly!O$20+$BP8*Assembly!O$21+$BQ8*Assembly!O$22+$BR8*Assembly!O$23+$BS8*Assembly!O$24</f>
        <v>#VALUE!</v>
      </c>
      <c r="CI8" s="140" t="e">
        <f>$AY8*Assembly!P$4+$AZ8*Assembly!P$5+$BA8*Assembly!P$6+$BB8*Assembly!P$7+$BC8*Assembly!P$8+$BD8*Assembly!P$9+$BE8*Assembly!P$10+$BF8*Assembly!P$11+$BG8*Assembly!P$12+$BH8*Assembly!P$13+$BI8*Assembly!P$14+$BJ8*Assembly!P$15+$BK8*Assembly!P$16+$BL8*Assembly!P$17+$BM8*Assembly!P$18+$BN8*Assembly!P$19+$BO8*Assembly!P$20+$BP8*Assembly!P$21+$BQ8*Assembly!P$22+$BR8*Assembly!P$23+$BS8*Assembly!P$24</f>
        <v>#VALUE!</v>
      </c>
      <c r="CJ8" s="140" t="e">
        <f>$AY8*Assembly!Q$4+$AZ8*Assembly!Q$5+$BA8*Assembly!Q$6+$BB8*Assembly!Q$7+$BC8*Assembly!Q$8+$BD8*Assembly!Q$9+$BE8*Assembly!Q$10+$BF8*Assembly!Q$11+$BG8*Assembly!Q$12+$BH8*Assembly!Q$13+$BI8*Assembly!Q$14+$BJ8*Assembly!Q$15+$BK8*Assembly!Q$16+$BL8*Assembly!Q$17+$BM8*Assembly!Q$18+$BN8*Assembly!Q$19+$BO8*Assembly!Q$20+$BP8*Assembly!Q$21+$BQ8*Assembly!Q$22+$BR8*Assembly!Q$23+$BS8*Assembly!Q$24</f>
        <v>#VALUE!</v>
      </c>
      <c r="CK8" s="145" t="e">
        <f>$AY8*Assembly!R$4+$AZ8*Assembly!R$5+$BA8*Assembly!R$6+$BB8*Assembly!R$7+$BC8*Assembly!R$8+$BD8*Assembly!R$9+$BE8*Assembly!R$10+$BF8*Assembly!R$11+$BG8*Assembly!R$12+$BH8*Assembly!R$13+$BI8*Assembly!R$14+$BJ8*Assembly!R$15+$BK8*Assembly!R$16+$BL8*Assembly!R$17+$BM8*Assembly!R$18+$BN8*Assembly!R$19+$BO8*Assembly!R$20+$BP8*Assembly!R$21+$BQ8*Assembly!R$22+$BR8*Assembly!R$23+$BS8*Assembly!R$24</f>
        <v>#VALUE!</v>
      </c>
      <c r="CL8" s="140" t="e">
        <f>$AY8*Assembly!S$4+$AZ8*Assembly!S$5+$BA8*Assembly!S$6+$BB8*Assembly!S$7+$BC8*Assembly!S$8+$BD8*Assembly!S$9+$BE8*Assembly!S$10+$BF8*Assembly!S$11+$BG8*Assembly!S$12+$BH8*Assembly!S$13+$BI8*Assembly!S$14+$BJ8*Assembly!S$15+$BK8*Assembly!S$16+$BL8*Assembly!S$17+$BM8*Assembly!S$18+$BN8*Assembly!S$19+$BO8*Assembly!S$20+$BP8*Assembly!S$21+$BQ8*Assembly!S$22+$BR8*Assembly!S$23+$BS8*Assembly!S$24</f>
        <v>#VALUE!</v>
      </c>
      <c r="CM8" s="140" t="e">
        <f>$AY8*Assembly!T$4+$AZ8*Assembly!T$5+$BA8*Assembly!T$6+$BB8*Assembly!T$7+$BC8*Assembly!T$8+$BD8*Assembly!T$9+$BE8*Assembly!T$10+$BF8*Assembly!T$11+$BG8*Assembly!T$12+$BH8*Assembly!T$13+$BI8*Assembly!T$14+$BJ8*Assembly!T$15+$BK8*Assembly!T$16+$BL8*Assembly!T$17+$BM8*Assembly!T$18+$BN8*Assembly!T$19+$BO8*Assembly!T$20+$BP8*Assembly!T$21+$BQ8*Assembly!T$22+$BR8*Assembly!T$23+$BS8*Assembly!T$24</f>
        <v>#VALUE!</v>
      </c>
      <c r="CN8" s="140" t="e">
        <f>$AY8*Assembly!U$4+$AZ8*Assembly!U$5+$BA8*Assembly!U$6+$BB8*Assembly!U$7+$BC8*Assembly!U$8+$BD8*Assembly!U$9+$BE8*Assembly!U$10+$BF8*Assembly!U$11+$BG8*Assembly!U$12+$BH8*Assembly!U$13+$BI8*Assembly!U$14+$BJ8*Assembly!U$15+$BK8*Assembly!U$16+$BL8*Assembly!U$17+$BM8*Assembly!U$18+$BN8*Assembly!U$19+$BO8*Assembly!U$20+$BP8*Assembly!U$21+$BQ8*Assembly!U$22+$BR8*Assembly!U$23+$BS8*Assembly!U$24</f>
        <v>#VALUE!</v>
      </c>
      <c r="CO8" s="145" t="e">
        <f>$AY8*Assembly!V$4+$AZ8*Assembly!V$5+$BA8*Assembly!V$6+$BB8*Assembly!V$7+$BC8*Assembly!V$8+$BD8*Assembly!V$9+$BE8*Assembly!V$10+$BF8*Assembly!V$11+$BG8*Assembly!V$12+$BH8*Assembly!V$13+$BI8*Assembly!V$14+$BJ8*Assembly!V$15+$BK8*Assembly!V$16+$BL8*Assembly!V$17+$BM8*Assembly!V$18+$BN8*Assembly!V$19+$BO8*Assembly!V$20+$BP8*Assembly!V$21+$BQ8*Assembly!V$22+$BR8*Assembly!V$23+$BS8*Assembly!V$24</f>
        <v>#VALUE!</v>
      </c>
      <c r="CP8" s="145" t="e">
        <f>CF8*Refining!$F$3</f>
        <v>#VALUE!</v>
      </c>
      <c r="CQ8" s="145" t="e">
        <f>CG8*Refining!$F$4</f>
        <v>#VALUE!</v>
      </c>
      <c r="CR8" s="145" t="e">
        <f>CH8*Refining!$F$5</f>
        <v>#VALUE!</v>
      </c>
      <c r="CS8" s="145" t="e">
        <f>CI8*Refining!$F$6</f>
        <v>#VALUE!</v>
      </c>
      <c r="CT8" s="145" t="e">
        <f>CJ8*Refining!$F$7</f>
        <v>#VALUE!</v>
      </c>
      <c r="CU8" s="145" t="e">
        <f>CK8*Refining!$F$8</f>
        <v>#VALUE!</v>
      </c>
      <c r="CV8" s="145" t="e">
        <f>CL8*Refining!$F$9</f>
        <v>#VALUE!</v>
      </c>
      <c r="CW8" s="145" t="e">
        <f>CM8*Refining!$F$10</f>
        <v>#VALUE!</v>
      </c>
      <c r="CX8" s="145" t="e">
        <f>CN8*Refining!$F$11</f>
        <v>#VALUE!</v>
      </c>
      <c r="CY8" s="145" t="e">
        <f>CO8*Refining!$F$12</f>
        <v>#VALUE!</v>
      </c>
      <c r="CZ8" s="185" t="e">
        <f t="shared" ref="CZ8:DS8" si="30">IF(CF8 = 0, "", CF8)</f>
        <v>#VALUE!</v>
      </c>
      <c r="DA8" s="186" t="e">
        <f t="shared" si="30"/>
        <v>#VALUE!</v>
      </c>
      <c r="DB8" s="186" t="e">
        <f t="shared" si="30"/>
        <v>#VALUE!</v>
      </c>
      <c r="DC8" s="186" t="e">
        <f t="shared" si="30"/>
        <v>#VALUE!</v>
      </c>
      <c r="DD8" s="186" t="e">
        <f t="shared" si="30"/>
        <v>#VALUE!</v>
      </c>
      <c r="DE8" s="186" t="e">
        <f t="shared" si="30"/>
        <v>#VALUE!</v>
      </c>
      <c r="DF8" s="186" t="e">
        <f t="shared" si="30"/>
        <v>#VALUE!</v>
      </c>
      <c r="DG8" s="186" t="e">
        <f t="shared" si="30"/>
        <v>#VALUE!</v>
      </c>
      <c r="DH8" s="186" t="e">
        <f t="shared" si="30"/>
        <v>#VALUE!</v>
      </c>
      <c r="DI8" s="187" t="e">
        <f t="shared" si="30"/>
        <v>#VALUE!</v>
      </c>
      <c r="DJ8" s="185" t="e">
        <f t="shared" si="30"/>
        <v>#VALUE!</v>
      </c>
      <c r="DK8" s="186" t="e">
        <f t="shared" si="30"/>
        <v>#VALUE!</v>
      </c>
      <c r="DL8" s="186" t="e">
        <f t="shared" si="30"/>
        <v>#VALUE!</v>
      </c>
      <c r="DM8" s="186" t="e">
        <f t="shared" si="30"/>
        <v>#VALUE!</v>
      </c>
      <c r="DN8" s="188" t="e">
        <f t="shared" si="30"/>
        <v>#VALUE!</v>
      </c>
      <c r="DO8" s="186" t="e">
        <f t="shared" si="30"/>
        <v>#VALUE!</v>
      </c>
      <c r="DP8" s="186" t="e">
        <f t="shared" si="30"/>
        <v>#VALUE!</v>
      </c>
      <c r="DQ8" s="186" t="e">
        <f t="shared" si="30"/>
        <v>#VALUE!</v>
      </c>
      <c r="DR8" s="186" t="e">
        <f t="shared" si="30"/>
        <v>#VALUE!</v>
      </c>
      <c r="DS8" s="187" t="e">
        <f t="shared" si="30"/>
        <v>#VALUE!</v>
      </c>
      <c r="DT8" s="185" t="e">
        <f t="shared" si="11"/>
        <v>#VALUE!</v>
      </c>
      <c r="DU8" s="189" t="e">
        <f t="shared" si="12"/>
        <v>#VALUE!</v>
      </c>
      <c r="DV8" s="133" t="e">
        <f>CZ8*'Ores &amp; Ingots'!$C$3+DA8*'Ores &amp; Ingots'!$C$4+DB8*'Ores &amp; Ingots'!$C$5+DC8*'Ores &amp; Ingots'!$C$6+DD8*'Ores &amp; Ingots'!$C$7+DE8*'Ores &amp; Ingots'!$C$8+DF8*'Ores &amp; Ingots'!$C$9+DG8*'Ores &amp; Ingots'!$C$10+DH8*'Ores &amp; Ingots'!$C$11+DI8*'Ores &amp; Ingots'!$C$12</f>
        <v>#VALUE!</v>
      </c>
      <c r="DW8" s="133" t="e">
        <f>DJ8*'Ores &amp; Ingots'!$B$3+DK8*'Ores &amp; Ingots'!$B$4+DL8*'Ores &amp; Ingots'!$B$5+DM8*'Ores &amp; Ingots'!$B$6+DN8*'Ores &amp; Ingots'!$B$7+DO8*'Ores &amp; Ingots'!$B$8+DP8*'Ores &amp; Ingots'!$B$9+DQ8*'Ores &amp; Ingots'!$B$10+DR8*'Ores &amp; Ingots'!$B$11+DS8*'Ores &amp; Ingots'!$B$12</f>
        <v>#VALUE!</v>
      </c>
      <c r="DX8" s="189" t="e">
        <f>CZ8*Refining!$G$3+DA8*Refining!$G$4+DB8*Refining!$G$5+DC8*Refining!$G$6+DD8*Refining!$G$7+DE8*Refining!$G$8+DF8*Refining!$G$9+DG8*Refining!$G$10+DH8*Refining!$G$11+DI8*Refining!$G$12</f>
        <v>#VALUE!</v>
      </c>
      <c r="DY8" s="189" t="e">
        <f t="shared" si="13"/>
        <v>#VALUE!</v>
      </c>
      <c r="DZ8" s="192" t="e">
        <f t="shared" si="14"/>
        <v>#VALUE!</v>
      </c>
      <c r="EA8" s="185" t="e">
        <f t="shared" si="15"/>
        <v>#VALUE!</v>
      </c>
      <c r="EB8" s="194" t="e">
        <f t="shared" ref="EB8:EC8" si="31">EA8/60</f>
        <v>#VALUE!</v>
      </c>
      <c r="EC8" s="194" t="e">
        <f t="shared" si="31"/>
        <v>#VALUE!</v>
      </c>
      <c r="ED8" s="185" t="e">
        <f t="shared" si="17"/>
        <v>#VALUE!</v>
      </c>
      <c r="EE8" s="194" t="e">
        <f t="shared" ref="EE8:EF8" si="32">ED8/1000</f>
        <v>#VALUE!</v>
      </c>
      <c r="EF8" s="196" t="e">
        <f t="shared" si="32"/>
        <v>#VALUE!</v>
      </c>
      <c r="EG8" s="130" t="e">
        <f t="shared" si="19"/>
        <v>#VALUE!</v>
      </c>
      <c r="EH8" s="132" t="e">
        <f t="shared" si="20"/>
        <v>#VALUE!</v>
      </c>
      <c r="EI8" s="133" t="s">
        <v>28</v>
      </c>
    </row>
    <row r="9" spans="1:139" ht="12.75" hidden="1" x14ac:dyDescent="0.2">
      <c r="A9" s="864"/>
      <c r="B9" s="135" t="s">
        <v>234</v>
      </c>
      <c r="C9" s="137" t="s">
        <v>156</v>
      </c>
      <c r="D9" s="137">
        <v>1</v>
      </c>
      <c r="E9" s="137">
        <v>2</v>
      </c>
      <c r="F9" s="137">
        <v>1</v>
      </c>
      <c r="G9" s="139">
        <f t="shared" si="0"/>
        <v>31.25</v>
      </c>
      <c r="H9" s="140">
        <v>50</v>
      </c>
      <c r="I9" s="140">
        <v>50</v>
      </c>
      <c r="J9" s="140">
        <f>H9/Main!$D$9</f>
        <v>10</v>
      </c>
      <c r="K9" s="140">
        <f>I9/Main!$D$10</f>
        <v>25</v>
      </c>
      <c r="L9" s="140">
        <f t="shared" si="1"/>
        <v>2.5</v>
      </c>
      <c r="M9" s="140">
        <v>1</v>
      </c>
      <c r="N9" s="145">
        <v>186000</v>
      </c>
      <c r="O9" s="145">
        <v>576000</v>
      </c>
      <c r="P9" s="143"/>
      <c r="Q9" s="145"/>
      <c r="R9" s="143"/>
      <c r="S9" s="146"/>
      <c r="T9" s="146"/>
      <c r="U9" s="143"/>
      <c r="V9" s="143"/>
      <c r="W9" s="145">
        <v>40000</v>
      </c>
      <c r="X9" s="143"/>
      <c r="Y9" s="143"/>
      <c r="Z9" s="143"/>
      <c r="AA9" s="143"/>
      <c r="AB9" s="143"/>
      <c r="AC9" s="148" t="s">
        <v>34</v>
      </c>
      <c r="AD9" s="151">
        <v>50</v>
      </c>
      <c r="AE9" s="151">
        <v>0</v>
      </c>
      <c r="AF9" s="151">
        <v>0</v>
      </c>
      <c r="AG9" s="151">
        <v>0</v>
      </c>
      <c r="AH9" s="151">
        <v>40</v>
      </c>
      <c r="AI9" s="151">
        <v>0</v>
      </c>
      <c r="AJ9" s="151">
        <v>16</v>
      </c>
      <c r="AK9" s="152">
        <v>50</v>
      </c>
      <c r="AL9" s="151">
        <v>0</v>
      </c>
      <c r="AM9" s="151">
        <v>0</v>
      </c>
      <c r="AN9" s="151">
        <v>0</v>
      </c>
      <c r="AO9" s="151">
        <v>0</v>
      </c>
      <c r="AP9" s="151">
        <v>4</v>
      </c>
      <c r="AQ9" s="151">
        <v>0</v>
      </c>
      <c r="AR9" s="151">
        <v>0</v>
      </c>
      <c r="AS9" s="151">
        <v>100</v>
      </c>
      <c r="AT9" s="151">
        <v>0</v>
      </c>
      <c r="AU9" s="151">
        <v>20</v>
      </c>
      <c r="AV9" s="151">
        <v>0</v>
      </c>
      <c r="AW9" s="151">
        <v>30</v>
      </c>
      <c r="AX9" s="151">
        <v>0</v>
      </c>
      <c r="AY9" s="174">
        <f t="shared" ref="AY9:BS9" si="33">IF(AD9 = 0, "", AD9)</f>
        <v>50</v>
      </c>
      <c r="AZ9" s="137" t="str">
        <f t="shared" si="33"/>
        <v/>
      </c>
      <c r="BA9" s="137" t="str">
        <f t="shared" si="33"/>
        <v/>
      </c>
      <c r="BB9" s="137" t="str">
        <f t="shared" si="33"/>
        <v/>
      </c>
      <c r="BC9" s="133">
        <f t="shared" si="33"/>
        <v>40</v>
      </c>
      <c r="BD9" s="137" t="str">
        <f t="shared" si="33"/>
        <v/>
      </c>
      <c r="BE9" s="133">
        <f t="shared" si="33"/>
        <v>16</v>
      </c>
      <c r="BF9" s="167">
        <f t="shared" si="33"/>
        <v>50</v>
      </c>
      <c r="BG9" s="137" t="str">
        <f t="shared" si="33"/>
        <v/>
      </c>
      <c r="BH9" s="137" t="str">
        <f t="shared" si="33"/>
        <v/>
      </c>
      <c r="BI9" s="137" t="str">
        <f t="shared" si="33"/>
        <v/>
      </c>
      <c r="BJ9" s="137" t="str">
        <f t="shared" si="33"/>
        <v/>
      </c>
      <c r="BK9" s="133">
        <f t="shared" si="33"/>
        <v>4</v>
      </c>
      <c r="BL9" s="137" t="str">
        <f t="shared" si="33"/>
        <v/>
      </c>
      <c r="BM9" s="137" t="str">
        <f t="shared" si="33"/>
        <v/>
      </c>
      <c r="BN9" s="133">
        <f t="shared" si="33"/>
        <v>100</v>
      </c>
      <c r="BO9" s="137" t="str">
        <f t="shared" si="33"/>
        <v/>
      </c>
      <c r="BP9" s="133">
        <f t="shared" si="33"/>
        <v>20</v>
      </c>
      <c r="BQ9" s="137" t="str">
        <f t="shared" si="33"/>
        <v/>
      </c>
      <c r="BR9" s="133">
        <f t="shared" si="33"/>
        <v>30</v>
      </c>
      <c r="BS9" s="169" t="str">
        <f t="shared" si="33"/>
        <v/>
      </c>
      <c r="BT9" s="174" t="e">
        <f>$AY9*Assembly!Z$4+$AZ9*Assembly!Z$5+$BA9*Assembly!Z$6+$BB9*Assembly!Z$7+$BC9*Assembly!Z$8+$BD9*Assembly!Z$9+$BE9*Assembly!Z$10+$BF9*Assembly!Z$11+$BG9*Assembly!Z$12+$BH9*Assembly!Z$13+$BI9*Assembly!Z$14+$BJ9*Assembly!Z$15+$BK9*Assembly!Z$16+$BL9*Assembly!Z$17+$BM9*Assembly!Z$18+$BN9*Assembly!Z$19+$BO9*Assembly!Z$20+$BP9*Assembly!Z$21+$BQ9*Assembly!Z$22+$BR9*Assembly!Z$23+$BS9*Assembly!Z$24</f>
        <v>#VALUE!</v>
      </c>
      <c r="BU9" s="133" t="e">
        <f t="shared" si="3"/>
        <v>#VALUE!</v>
      </c>
      <c r="BV9" s="133"/>
      <c r="BW9" s="133" t="e">
        <f>$AY9*Assembly!AD$4+$AZ9*Assembly!AD$5+$BA9*Assembly!AD$6+$BB9*Assembly!AD$7+$BC9*Assembly!AD$8+$BD9*Assembly!AD$9+$BE9*Assembly!AD$10+$BF9*Assembly!AD$11+$BG9*Assembly!AD$12+$BH9*Assembly!AD$13+$BI9*Assembly!AD$14+$BJ9*Assembly!AD$15+$BK9*Assembly!AD$16+$BL9*Assembly!AD$17+$BM9*Assembly!AD$18+$BN9*Assembly!AD$19+$BO9*Assembly!AD$20+$BP9*Assembly!AD$21+$BQ9*Assembly!AD$22+$BR9*Assembly!AD$23+$BS9*Assembly!AD$24</f>
        <v>#VALUE!</v>
      </c>
      <c r="BX9" s="177" t="e">
        <f t="shared" si="4"/>
        <v>#VALUE!</v>
      </c>
      <c r="BY9" s="178" t="e">
        <f t="shared" si="5"/>
        <v>#VALUE!</v>
      </c>
      <c r="BZ9" s="179" t="e">
        <f t="shared" si="6"/>
        <v>#VALUE!</v>
      </c>
      <c r="CA9" s="178" t="e">
        <f t="shared" si="7"/>
        <v>#VALUE!</v>
      </c>
      <c r="CB9" s="133" t="e">
        <f>$AY9*Assembly!Y$4+$AZ9*Assembly!Y$5+$BA9*Assembly!Y$6+$BB9*Assembly!Y$7+$BC9*Assembly!Y$8+$BD9*Assembly!Y$9+$BE9*Assembly!Y$10+$BF9*Assembly!Y$11+$BG9*Assembly!Y$12+$BH9*Assembly!Y$13+$BI9*Assembly!Y$14+$BJ9*Assembly!Y$15+$BK9*Assembly!Y$16+$BL9*Assembly!Y$17+$BM9*Assembly!Y$18+$BN9*Assembly!Y$19+$BO9*Assembly!Y$20+$BP9*Assembly!Y$21+$BQ9*Assembly!Y$22+$BR9*Assembly!Y$23+$BS9*Assembly!Y$24</f>
        <v>#VALUE!</v>
      </c>
      <c r="CC9" s="133" t="e">
        <f t="shared" si="8"/>
        <v>#VALUE!</v>
      </c>
      <c r="CD9" s="130" t="e">
        <f t="shared" si="9"/>
        <v>#VALUE!</v>
      </c>
      <c r="CE9" s="183" t="e">
        <f>$AY9*Assembly!AC$4+$AZ9*Assembly!AC$5+$BA9*Assembly!AC$6+$BB9*Assembly!AC$7+$BC9*Assembly!AC$8+$BD9*Assembly!AC$9+$BE9*Assembly!AC$10+$BF9*Assembly!AC$11+$BG9*Assembly!AC$12+$BH9*Assembly!AC$13+$BI9*Assembly!AC$14+$BJ9*Assembly!AC$15+$BK9*Assembly!AC$16+$BL9*Assembly!AC$17+$BM9*Assembly!AC$18+$BN9*Assembly!AC$19+$BO9*Assembly!AC$20+$BP9*Assembly!AC$21+$BQ9*Assembly!AC$22+$BR9*Assembly!AC$23+$BS9*Assembly!AC$24</f>
        <v>#VALUE!</v>
      </c>
      <c r="CF9" s="145" t="e">
        <f>$AY9*Assembly!M$4+$AZ9*Assembly!M$5+$BA9*Assembly!M$6+$BB9*Assembly!M$7+$BC9*Assembly!M$8+$BD9*Assembly!M$9+$BE9*Assembly!M$10+$BF9*Assembly!M$11+$BG9*Assembly!M$12+$BH9*Assembly!M$13+$BI9*Assembly!M$14+$BJ9*Assembly!M$15+$BK9*Assembly!M$16+$BL9*Assembly!M$17+$BM9*Assembly!M$18+$BN9*Assembly!M$19+$BO9*Assembly!M$20+$BP9*Assembly!M$21+$BQ9*Assembly!M$22+$BR9*Assembly!M$23+$BS9*Assembly!M$24</f>
        <v>#VALUE!</v>
      </c>
      <c r="CG9" s="145" t="e">
        <f>$AY9*Assembly!N$4+$AZ9*Assembly!N$5+$BA9*Assembly!N$6+$BB9*Assembly!N$7+$BC9*Assembly!N$8+$BD9*Assembly!N$9+$BE9*Assembly!N$10+$BF9*Assembly!N$11+$BG9*Assembly!N$12+$BH9*Assembly!N$13+$BI9*Assembly!N$14+$BJ9*Assembly!N$15+$BK9*Assembly!N$16+$BL9*Assembly!N$17+$BM9*Assembly!N$18+$BN9*Assembly!N$19+$BO9*Assembly!N$20+$BP9*Assembly!N$21+$BQ9*Assembly!N$22+$BR9*Assembly!N$23+$BS9*Assembly!N$24</f>
        <v>#VALUE!</v>
      </c>
      <c r="CH9" s="145" t="e">
        <f>$AY9*Assembly!O$4+$AZ9*Assembly!O$5+$BA9*Assembly!O$6+$BB9*Assembly!O$7+$BC9*Assembly!O$8+$BD9*Assembly!O$9+$BE9*Assembly!O$10+$BF9*Assembly!O$11+$BG9*Assembly!O$12+$BH9*Assembly!O$13+$BI9*Assembly!O$14+$BJ9*Assembly!O$15+$BK9*Assembly!O$16+$BL9*Assembly!O$17+$BM9*Assembly!O$18+$BN9*Assembly!O$19+$BO9*Assembly!O$20+$BP9*Assembly!O$21+$BQ9*Assembly!O$22+$BR9*Assembly!O$23+$BS9*Assembly!O$24</f>
        <v>#VALUE!</v>
      </c>
      <c r="CI9" s="140" t="e">
        <f>$AY9*Assembly!P$4+$AZ9*Assembly!P$5+$BA9*Assembly!P$6+$BB9*Assembly!P$7+$BC9*Assembly!P$8+$BD9*Assembly!P$9+$BE9*Assembly!P$10+$BF9*Assembly!P$11+$BG9*Assembly!P$12+$BH9*Assembly!P$13+$BI9*Assembly!P$14+$BJ9*Assembly!P$15+$BK9*Assembly!P$16+$BL9*Assembly!P$17+$BM9*Assembly!P$18+$BN9*Assembly!P$19+$BO9*Assembly!P$20+$BP9*Assembly!P$21+$BQ9*Assembly!P$22+$BR9*Assembly!P$23+$BS9*Assembly!P$24</f>
        <v>#VALUE!</v>
      </c>
      <c r="CJ9" s="140" t="e">
        <f>$AY9*Assembly!Q$4+$AZ9*Assembly!Q$5+$BA9*Assembly!Q$6+$BB9*Assembly!Q$7+$BC9*Assembly!Q$8+$BD9*Assembly!Q$9+$BE9*Assembly!Q$10+$BF9*Assembly!Q$11+$BG9*Assembly!Q$12+$BH9*Assembly!Q$13+$BI9*Assembly!Q$14+$BJ9*Assembly!Q$15+$BK9*Assembly!Q$16+$BL9*Assembly!Q$17+$BM9*Assembly!Q$18+$BN9*Assembly!Q$19+$BO9*Assembly!Q$20+$BP9*Assembly!Q$21+$BQ9*Assembly!Q$22+$BR9*Assembly!Q$23+$BS9*Assembly!Q$24</f>
        <v>#VALUE!</v>
      </c>
      <c r="CK9" s="145" t="e">
        <f>$AY9*Assembly!R$4+$AZ9*Assembly!R$5+$BA9*Assembly!R$6+$BB9*Assembly!R$7+$BC9*Assembly!R$8+$BD9*Assembly!R$9+$BE9*Assembly!R$10+$BF9*Assembly!R$11+$BG9*Assembly!R$12+$BH9*Assembly!R$13+$BI9*Assembly!R$14+$BJ9*Assembly!R$15+$BK9*Assembly!R$16+$BL9*Assembly!R$17+$BM9*Assembly!R$18+$BN9*Assembly!R$19+$BO9*Assembly!R$20+$BP9*Assembly!R$21+$BQ9*Assembly!R$22+$BR9*Assembly!R$23+$BS9*Assembly!R$24</f>
        <v>#VALUE!</v>
      </c>
      <c r="CL9" s="140" t="e">
        <f>$AY9*Assembly!S$4+$AZ9*Assembly!S$5+$BA9*Assembly!S$6+$BB9*Assembly!S$7+$BC9*Assembly!S$8+$BD9*Assembly!S$9+$BE9*Assembly!S$10+$BF9*Assembly!S$11+$BG9*Assembly!S$12+$BH9*Assembly!S$13+$BI9*Assembly!S$14+$BJ9*Assembly!S$15+$BK9*Assembly!S$16+$BL9*Assembly!S$17+$BM9*Assembly!S$18+$BN9*Assembly!S$19+$BO9*Assembly!S$20+$BP9*Assembly!S$21+$BQ9*Assembly!S$22+$BR9*Assembly!S$23+$BS9*Assembly!S$24</f>
        <v>#VALUE!</v>
      </c>
      <c r="CM9" s="140" t="e">
        <f>$AY9*Assembly!T$4+$AZ9*Assembly!T$5+$BA9*Assembly!T$6+$BB9*Assembly!T$7+$BC9*Assembly!T$8+$BD9*Assembly!T$9+$BE9*Assembly!T$10+$BF9*Assembly!T$11+$BG9*Assembly!T$12+$BH9*Assembly!T$13+$BI9*Assembly!T$14+$BJ9*Assembly!T$15+$BK9*Assembly!T$16+$BL9*Assembly!T$17+$BM9*Assembly!T$18+$BN9*Assembly!T$19+$BO9*Assembly!T$20+$BP9*Assembly!T$21+$BQ9*Assembly!T$22+$BR9*Assembly!T$23+$BS9*Assembly!T$24</f>
        <v>#VALUE!</v>
      </c>
      <c r="CN9" s="140" t="e">
        <f>$AY9*Assembly!U$4+$AZ9*Assembly!U$5+$BA9*Assembly!U$6+$BB9*Assembly!U$7+$BC9*Assembly!U$8+$BD9*Assembly!U$9+$BE9*Assembly!U$10+$BF9*Assembly!U$11+$BG9*Assembly!U$12+$BH9*Assembly!U$13+$BI9*Assembly!U$14+$BJ9*Assembly!U$15+$BK9*Assembly!U$16+$BL9*Assembly!U$17+$BM9*Assembly!U$18+$BN9*Assembly!U$19+$BO9*Assembly!U$20+$BP9*Assembly!U$21+$BQ9*Assembly!U$22+$BR9*Assembly!U$23+$BS9*Assembly!U$24</f>
        <v>#VALUE!</v>
      </c>
      <c r="CO9" s="145" t="e">
        <f>$AY9*Assembly!V$4+$AZ9*Assembly!V$5+$BA9*Assembly!V$6+$BB9*Assembly!V$7+$BC9*Assembly!V$8+$BD9*Assembly!V$9+$BE9*Assembly!V$10+$BF9*Assembly!V$11+$BG9*Assembly!V$12+$BH9*Assembly!V$13+$BI9*Assembly!V$14+$BJ9*Assembly!V$15+$BK9*Assembly!V$16+$BL9*Assembly!V$17+$BM9*Assembly!V$18+$BN9*Assembly!V$19+$BO9*Assembly!V$20+$BP9*Assembly!V$21+$BQ9*Assembly!V$22+$BR9*Assembly!V$23+$BS9*Assembly!V$24</f>
        <v>#VALUE!</v>
      </c>
      <c r="CP9" s="145" t="e">
        <f>CF9*Refining!$F$3</f>
        <v>#VALUE!</v>
      </c>
      <c r="CQ9" s="145" t="e">
        <f>CG9*Refining!$F$4</f>
        <v>#VALUE!</v>
      </c>
      <c r="CR9" s="145" t="e">
        <f>CH9*Refining!$F$5</f>
        <v>#VALUE!</v>
      </c>
      <c r="CS9" s="145" t="e">
        <f>CI9*Refining!$F$6</f>
        <v>#VALUE!</v>
      </c>
      <c r="CT9" s="145" t="e">
        <f>CJ9*Refining!$F$7</f>
        <v>#VALUE!</v>
      </c>
      <c r="CU9" s="145" t="e">
        <f>CK9*Refining!$F$8</f>
        <v>#VALUE!</v>
      </c>
      <c r="CV9" s="145" t="e">
        <f>CL9*Refining!$F$9</f>
        <v>#VALUE!</v>
      </c>
      <c r="CW9" s="145" t="e">
        <f>CM9*Refining!$F$10</f>
        <v>#VALUE!</v>
      </c>
      <c r="CX9" s="145" t="e">
        <f>CN9*Refining!$F$11</f>
        <v>#VALUE!</v>
      </c>
      <c r="CY9" s="145" t="e">
        <f>CO9*Refining!$F$12</f>
        <v>#VALUE!</v>
      </c>
      <c r="CZ9" s="185" t="e">
        <f t="shared" ref="CZ9:DS9" si="34">IF(CF9 = 0, "", CF9)</f>
        <v>#VALUE!</v>
      </c>
      <c r="DA9" s="189" t="e">
        <f t="shared" si="34"/>
        <v>#VALUE!</v>
      </c>
      <c r="DB9" s="186" t="e">
        <f t="shared" si="34"/>
        <v>#VALUE!</v>
      </c>
      <c r="DC9" s="186" t="e">
        <f t="shared" si="34"/>
        <v>#VALUE!</v>
      </c>
      <c r="DD9" s="186" t="e">
        <f t="shared" si="34"/>
        <v>#VALUE!</v>
      </c>
      <c r="DE9" s="186" t="e">
        <f t="shared" si="34"/>
        <v>#VALUE!</v>
      </c>
      <c r="DF9" s="186" t="e">
        <f t="shared" si="34"/>
        <v>#VALUE!</v>
      </c>
      <c r="DG9" s="186" t="e">
        <f t="shared" si="34"/>
        <v>#VALUE!</v>
      </c>
      <c r="DH9" s="186" t="e">
        <f t="shared" si="34"/>
        <v>#VALUE!</v>
      </c>
      <c r="DI9" s="187" t="e">
        <f t="shared" si="34"/>
        <v>#VALUE!</v>
      </c>
      <c r="DJ9" s="185" t="e">
        <f t="shared" si="34"/>
        <v>#VALUE!</v>
      </c>
      <c r="DK9" s="189" t="e">
        <f t="shared" si="34"/>
        <v>#VALUE!</v>
      </c>
      <c r="DL9" s="186" t="e">
        <f t="shared" si="34"/>
        <v>#VALUE!</v>
      </c>
      <c r="DM9" s="186" t="e">
        <f t="shared" si="34"/>
        <v>#VALUE!</v>
      </c>
      <c r="DN9" s="211" t="e">
        <f t="shared" si="34"/>
        <v>#VALUE!</v>
      </c>
      <c r="DO9" s="186" t="e">
        <f t="shared" si="34"/>
        <v>#VALUE!</v>
      </c>
      <c r="DP9" s="189" t="e">
        <f t="shared" si="34"/>
        <v>#VALUE!</v>
      </c>
      <c r="DQ9" s="186" t="e">
        <f t="shared" si="34"/>
        <v>#VALUE!</v>
      </c>
      <c r="DR9" s="186" t="e">
        <f t="shared" si="34"/>
        <v>#VALUE!</v>
      </c>
      <c r="DS9" s="187" t="e">
        <f t="shared" si="34"/>
        <v>#VALUE!</v>
      </c>
      <c r="DT9" s="185" t="e">
        <f t="shared" si="11"/>
        <v>#VALUE!</v>
      </c>
      <c r="DU9" s="189" t="e">
        <f t="shared" si="12"/>
        <v>#VALUE!</v>
      </c>
      <c r="DV9" s="133" t="e">
        <f>CZ9*'Ores &amp; Ingots'!$C$3+DA9*'Ores &amp; Ingots'!$C$4+DB9*'Ores &amp; Ingots'!$C$5+DC9*'Ores &amp; Ingots'!$C$6+DD9*'Ores &amp; Ingots'!$C$7+DE9*'Ores &amp; Ingots'!$C$8+DF9*'Ores &amp; Ingots'!$C$9+DG9*'Ores &amp; Ingots'!$C$10+DH9*'Ores &amp; Ingots'!$C$11+DI9*'Ores &amp; Ingots'!$C$12</f>
        <v>#VALUE!</v>
      </c>
      <c r="DW9" s="133" t="e">
        <f>DJ9*'Ores &amp; Ingots'!$B$3+DK9*'Ores &amp; Ingots'!$B$4+DL9*'Ores &amp; Ingots'!$B$5+DM9*'Ores &amp; Ingots'!$B$6+DN9*'Ores &amp; Ingots'!$B$7+DO9*'Ores &amp; Ingots'!$B$8+DP9*'Ores &amp; Ingots'!$B$9+DQ9*'Ores &amp; Ingots'!$B$10+DR9*'Ores &amp; Ingots'!$B$11+DS9*'Ores &amp; Ingots'!$B$12</f>
        <v>#VALUE!</v>
      </c>
      <c r="DX9" s="189" t="e">
        <f>CZ9*Refining!$G$3+DA9*Refining!$G$4+DB9*Refining!$G$5+DC9*Refining!$G$6+DD9*Refining!$G$7+DE9*Refining!$G$8+DF9*Refining!$G$9+DG9*Refining!$G$10+DH9*Refining!$G$11+DI9*Refining!$G$12</f>
        <v>#VALUE!</v>
      </c>
      <c r="DY9" s="189" t="e">
        <f t="shared" si="13"/>
        <v>#VALUE!</v>
      </c>
      <c r="DZ9" s="192" t="e">
        <f t="shared" si="14"/>
        <v>#VALUE!</v>
      </c>
      <c r="EA9" s="185" t="e">
        <f t="shared" si="15"/>
        <v>#VALUE!</v>
      </c>
      <c r="EB9" s="194" t="e">
        <f t="shared" ref="EB9:EC9" si="35">EA9/60</f>
        <v>#VALUE!</v>
      </c>
      <c r="EC9" s="194" t="e">
        <f t="shared" si="35"/>
        <v>#VALUE!</v>
      </c>
      <c r="ED9" s="185" t="e">
        <f t="shared" si="17"/>
        <v>#VALUE!</v>
      </c>
      <c r="EE9" s="194" t="e">
        <f t="shared" ref="EE9:EF9" si="36">ED9/1000</f>
        <v>#VALUE!</v>
      </c>
      <c r="EF9" s="196" t="e">
        <f t="shared" si="36"/>
        <v>#VALUE!</v>
      </c>
      <c r="EG9" s="130" t="e">
        <f t="shared" si="19"/>
        <v>#VALUE!</v>
      </c>
      <c r="EH9" s="132" t="e">
        <f t="shared" si="20"/>
        <v>#VALUE!</v>
      </c>
      <c r="EI9" s="133">
        <v>1166</v>
      </c>
    </row>
    <row r="10" spans="1:139" ht="12.75" x14ac:dyDescent="0.2">
      <c r="A10" s="865"/>
      <c r="B10" s="228" t="s">
        <v>234</v>
      </c>
      <c r="C10" s="216" t="s">
        <v>155</v>
      </c>
      <c r="D10" s="216">
        <v>3</v>
      </c>
      <c r="E10" s="216">
        <v>3</v>
      </c>
      <c r="F10" s="216">
        <v>3</v>
      </c>
      <c r="G10" s="229">
        <f t="shared" si="0"/>
        <v>3.375</v>
      </c>
      <c r="H10" s="230">
        <v>20</v>
      </c>
      <c r="I10" s="230">
        <v>20</v>
      </c>
      <c r="J10" s="230">
        <f>H10/Main!$D$9</f>
        <v>4</v>
      </c>
      <c r="K10" s="230">
        <f>I10/Main!$D$10</f>
        <v>10</v>
      </c>
      <c r="L10" s="230">
        <f t="shared" si="1"/>
        <v>2.5</v>
      </c>
      <c r="M10" s="230">
        <v>1</v>
      </c>
      <c r="N10" s="232">
        <v>60000</v>
      </c>
      <c r="O10" s="232">
        <v>180000</v>
      </c>
      <c r="P10" s="233"/>
      <c r="Q10" s="232"/>
      <c r="R10" s="233"/>
      <c r="S10" s="234"/>
      <c r="T10" s="234"/>
      <c r="U10" s="233"/>
      <c r="V10" s="233"/>
      <c r="W10" s="232">
        <v>20000</v>
      </c>
      <c r="X10" s="233"/>
      <c r="Y10" s="233"/>
      <c r="Z10" s="233"/>
      <c r="AA10" s="233"/>
      <c r="AB10" s="233"/>
      <c r="AC10" s="235"/>
      <c r="AD10" s="223">
        <v>10</v>
      </c>
      <c r="AE10" s="223">
        <v>0</v>
      </c>
      <c r="AF10" s="223">
        <v>10</v>
      </c>
      <c r="AG10" s="223">
        <v>0</v>
      </c>
      <c r="AH10" s="223">
        <v>10</v>
      </c>
      <c r="AI10" s="223">
        <v>0</v>
      </c>
      <c r="AJ10" s="223">
        <v>5</v>
      </c>
      <c r="AK10" s="224">
        <v>30</v>
      </c>
      <c r="AL10" s="223">
        <v>0</v>
      </c>
      <c r="AM10" s="223">
        <v>0</v>
      </c>
      <c r="AN10" s="223">
        <v>0</v>
      </c>
      <c r="AO10" s="223">
        <v>0</v>
      </c>
      <c r="AP10" s="223">
        <v>2</v>
      </c>
      <c r="AQ10" s="223">
        <v>0</v>
      </c>
      <c r="AR10" s="223">
        <v>0</v>
      </c>
      <c r="AS10" s="223">
        <v>10</v>
      </c>
      <c r="AT10" s="223">
        <v>0</v>
      </c>
      <c r="AU10" s="223">
        <v>5</v>
      </c>
      <c r="AV10" s="223">
        <v>0</v>
      </c>
      <c r="AW10" s="223">
        <v>0</v>
      </c>
      <c r="AX10" s="223">
        <v>0</v>
      </c>
      <c r="AY10" s="225">
        <f t="shared" ref="AY10:BS10" si="37">IF(AD10 = 0, "", AD10)</f>
        <v>10</v>
      </c>
      <c r="AZ10" s="216" t="str">
        <f t="shared" si="37"/>
        <v/>
      </c>
      <c r="BA10" s="226">
        <f t="shared" si="37"/>
        <v>10</v>
      </c>
      <c r="BB10" s="216" t="str">
        <f t="shared" si="37"/>
        <v/>
      </c>
      <c r="BC10" s="226">
        <f t="shared" si="37"/>
        <v>10</v>
      </c>
      <c r="BD10" s="216" t="str">
        <f t="shared" si="37"/>
        <v/>
      </c>
      <c r="BE10" s="226">
        <f t="shared" si="37"/>
        <v>5</v>
      </c>
      <c r="BF10" s="227">
        <f t="shared" si="37"/>
        <v>30</v>
      </c>
      <c r="BG10" s="216" t="str">
        <f t="shared" si="37"/>
        <v/>
      </c>
      <c r="BH10" s="216" t="str">
        <f t="shared" si="37"/>
        <v/>
      </c>
      <c r="BI10" s="216" t="str">
        <f t="shared" si="37"/>
        <v/>
      </c>
      <c r="BJ10" s="216" t="str">
        <f t="shared" si="37"/>
        <v/>
      </c>
      <c r="BK10" s="226">
        <f t="shared" si="37"/>
        <v>2</v>
      </c>
      <c r="BL10" s="216" t="str">
        <f t="shared" si="37"/>
        <v/>
      </c>
      <c r="BM10" s="216" t="str">
        <f t="shared" si="37"/>
        <v/>
      </c>
      <c r="BN10" s="226">
        <f t="shared" si="37"/>
        <v>10</v>
      </c>
      <c r="BO10" s="216" t="str">
        <f t="shared" si="37"/>
        <v/>
      </c>
      <c r="BP10" s="226">
        <f t="shared" si="37"/>
        <v>5</v>
      </c>
      <c r="BQ10" s="216" t="str">
        <f t="shared" si="37"/>
        <v/>
      </c>
      <c r="BR10" s="216" t="str">
        <f t="shared" si="37"/>
        <v/>
      </c>
      <c r="BS10" s="231" t="str">
        <f t="shared" si="37"/>
        <v/>
      </c>
      <c r="BT10" s="225" t="e">
        <f>$AY10*Assembly!Z$4+$AZ10*Assembly!Z$5+$BA10*Assembly!Z$6+$BB10*Assembly!Z$7+$BC10*Assembly!Z$8+$BD10*Assembly!Z$9+$BE10*Assembly!Z$10+$BF10*Assembly!Z$11+$BG10*Assembly!Z$12+$BH10*Assembly!Z$13+$BI10*Assembly!Z$14+$BJ10*Assembly!Z$15+$BK10*Assembly!Z$16+$BL10*Assembly!Z$17+$BM10*Assembly!Z$18+$BN10*Assembly!Z$19+$BO10*Assembly!Z$20+$BP10*Assembly!Z$21+$BQ10*Assembly!Z$22+$BR10*Assembly!Z$23+$BS10*Assembly!Z$24</f>
        <v>#VALUE!</v>
      </c>
      <c r="BU10" s="226" t="e">
        <f t="shared" si="3"/>
        <v>#VALUE!</v>
      </c>
      <c r="BV10" s="226"/>
      <c r="BW10" s="226" t="e">
        <f>$AY10*Assembly!AD$4+$AZ10*Assembly!AD$5+$BA10*Assembly!AD$6+$BB10*Assembly!AD$7+$BC10*Assembly!AD$8+$BD10*Assembly!AD$9+$BE10*Assembly!AD$10+$BF10*Assembly!AD$11+$BG10*Assembly!AD$12+$BH10*Assembly!AD$13+$BI10*Assembly!AD$14+$BJ10*Assembly!AD$15+$BK10*Assembly!AD$16+$BL10*Assembly!AD$17+$BM10*Assembly!AD$18+$BN10*Assembly!AD$19+$BO10*Assembly!AD$20+$BP10*Assembly!AD$21+$BQ10*Assembly!AD$22+$BR10*Assembly!AD$23+$BS10*Assembly!AD$24</f>
        <v>#VALUE!</v>
      </c>
      <c r="BX10" s="236" t="e">
        <f t="shared" si="4"/>
        <v>#VALUE!</v>
      </c>
      <c r="BY10" s="237" t="e">
        <f t="shared" si="5"/>
        <v>#VALUE!</v>
      </c>
      <c r="BZ10" s="238" t="e">
        <f t="shared" si="6"/>
        <v>#VALUE!</v>
      </c>
      <c r="CA10" s="237" t="e">
        <f t="shared" si="7"/>
        <v>#VALUE!</v>
      </c>
      <c r="CB10" s="226" t="e">
        <f>$AY10*Assembly!Y$4+$AZ10*Assembly!Y$5+$BA10*Assembly!Y$6+$BB10*Assembly!Y$7+$BC10*Assembly!Y$8+$BD10*Assembly!Y$9+$BE10*Assembly!Y$10+$BF10*Assembly!Y$11+$BG10*Assembly!Y$12+$BH10*Assembly!Y$13+$BI10*Assembly!Y$14+$BJ10*Assembly!Y$15+$BK10*Assembly!Y$16+$BL10*Assembly!Y$17+$BM10*Assembly!Y$18+$BN10*Assembly!Y$19+$BO10*Assembly!Y$20+$BP10*Assembly!Y$21+$BQ10*Assembly!Y$22+$BR10*Assembly!Y$23+$BS10*Assembly!Y$24</f>
        <v>#VALUE!</v>
      </c>
      <c r="CC10" s="226" t="e">
        <f t="shared" si="8"/>
        <v>#VALUE!</v>
      </c>
      <c r="CD10" s="239" t="e">
        <f t="shared" si="9"/>
        <v>#VALUE!</v>
      </c>
      <c r="CE10" s="240" t="e">
        <f>$AY10*Assembly!AC$4+$AZ10*Assembly!AC$5+$BA10*Assembly!AC$6+$BB10*Assembly!AC$7+$BC10*Assembly!AC$8+$BD10*Assembly!AC$9+$BE10*Assembly!AC$10+$BF10*Assembly!AC$11+$BG10*Assembly!AC$12+$BH10*Assembly!AC$13+$BI10*Assembly!AC$14+$BJ10*Assembly!AC$15+$BK10*Assembly!AC$16+$BL10*Assembly!AC$17+$BM10*Assembly!AC$18+$BN10*Assembly!AC$19+$BO10*Assembly!AC$20+$BP10*Assembly!AC$21+$BQ10*Assembly!AC$22+$BR10*Assembly!AC$23+$BS10*Assembly!AC$24</f>
        <v>#VALUE!</v>
      </c>
      <c r="CF10" s="232" t="e">
        <f>$AY10*Assembly!M$4+$AZ10*Assembly!M$5+$BA10*Assembly!M$6+$BB10*Assembly!M$7+$BC10*Assembly!M$8+$BD10*Assembly!M$9+$BE10*Assembly!M$10+$BF10*Assembly!M$11+$BG10*Assembly!M$12+$BH10*Assembly!M$13+$BI10*Assembly!M$14+$BJ10*Assembly!M$15+$BK10*Assembly!M$16+$BL10*Assembly!M$17+$BM10*Assembly!M$18+$BN10*Assembly!M$19+$BO10*Assembly!M$20+$BP10*Assembly!M$21+$BQ10*Assembly!M$22+$BR10*Assembly!M$23+$BS10*Assembly!M$24</f>
        <v>#VALUE!</v>
      </c>
      <c r="CG10" s="232" t="e">
        <f>$AY10*Assembly!N$4+$AZ10*Assembly!N$5+$BA10*Assembly!N$6+$BB10*Assembly!N$7+$BC10*Assembly!N$8+$BD10*Assembly!N$9+$BE10*Assembly!N$10+$BF10*Assembly!N$11+$BG10*Assembly!N$12+$BH10*Assembly!N$13+$BI10*Assembly!N$14+$BJ10*Assembly!N$15+$BK10*Assembly!N$16+$BL10*Assembly!N$17+$BM10*Assembly!N$18+$BN10*Assembly!N$19+$BO10*Assembly!N$20+$BP10*Assembly!N$21+$BQ10*Assembly!N$22+$BR10*Assembly!N$23+$BS10*Assembly!N$24</f>
        <v>#VALUE!</v>
      </c>
      <c r="CH10" s="232" t="e">
        <f>$AY10*Assembly!O$4+$AZ10*Assembly!O$5+$BA10*Assembly!O$6+$BB10*Assembly!O$7+$BC10*Assembly!O$8+$BD10*Assembly!O$9+$BE10*Assembly!O$10+$BF10*Assembly!O$11+$BG10*Assembly!O$12+$BH10*Assembly!O$13+$BI10*Assembly!O$14+$BJ10*Assembly!O$15+$BK10*Assembly!O$16+$BL10*Assembly!O$17+$BM10*Assembly!O$18+$BN10*Assembly!O$19+$BO10*Assembly!O$20+$BP10*Assembly!O$21+$BQ10*Assembly!O$22+$BR10*Assembly!O$23+$BS10*Assembly!O$24</f>
        <v>#VALUE!</v>
      </c>
      <c r="CI10" s="230" t="e">
        <f>$AY10*Assembly!P$4+$AZ10*Assembly!P$5+$BA10*Assembly!P$6+$BB10*Assembly!P$7+$BC10*Assembly!P$8+$BD10*Assembly!P$9+$BE10*Assembly!P$10+$BF10*Assembly!P$11+$BG10*Assembly!P$12+$BH10*Assembly!P$13+$BI10*Assembly!P$14+$BJ10*Assembly!P$15+$BK10*Assembly!P$16+$BL10*Assembly!P$17+$BM10*Assembly!P$18+$BN10*Assembly!P$19+$BO10*Assembly!P$20+$BP10*Assembly!P$21+$BQ10*Assembly!P$22+$BR10*Assembly!P$23+$BS10*Assembly!P$24</f>
        <v>#VALUE!</v>
      </c>
      <c r="CJ10" s="230" t="e">
        <f>$AY10*Assembly!Q$4+$AZ10*Assembly!Q$5+$BA10*Assembly!Q$6+$BB10*Assembly!Q$7+$BC10*Assembly!Q$8+$BD10*Assembly!Q$9+$BE10*Assembly!Q$10+$BF10*Assembly!Q$11+$BG10*Assembly!Q$12+$BH10*Assembly!Q$13+$BI10*Assembly!Q$14+$BJ10*Assembly!Q$15+$BK10*Assembly!Q$16+$BL10*Assembly!Q$17+$BM10*Assembly!Q$18+$BN10*Assembly!Q$19+$BO10*Assembly!Q$20+$BP10*Assembly!Q$21+$BQ10*Assembly!Q$22+$BR10*Assembly!Q$23+$BS10*Assembly!Q$24</f>
        <v>#VALUE!</v>
      </c>
      <c r="CK10" s="232" t="e">
        <f>$AY10*Assembly!R$4+$AZ10*Assembly!R$5+$BA10*Assembly!R$6+$BB10*Assembly!R$7+$BC10*Assembly!R$8+$BD10*Assembly!R$9+$BE10*Assembly!R$10+$BF10*Assembly!R$11+$BG10*Assembly!R$12+$BH10*Assembly!R$13+$BI10*Assembly!R$14+$BJ10*Assembly!R$15+$BK10*Assembly!R$16+$BL10*Assembly!R$17+$BM10*Assembly!R$18+$BN10*Assembly!R$19+$BO10*Assembly!R$20+$BP10*Assembly!R$21+$BQ10*Assembly!R$22+$BR10*Assembly!R$23+$BS10*Assembly!R$24</f>
        <v>#VALUE!</v>
      </c>
      <c r="CL10" s="230" t="e">
        <f>$AY10*Assembly!S$4+$AZ10*Assembly!S$5+$BA10*Assembly!S$6+$BB10*Assembly!S$7+$BC10*Assembly!S$8+$BD10*Assembly!S$9+$BE10*Assembly!S$10+$BF10*Assembly!S$11+$BG10*Assembly!S$12+$BH10*Assembly!S$13+$BI10*Assembly!S$14+$BJ10*Assembly!S$15+$BK10*Assembly!S$16+$BL10*Assembly!S$17+$BM10*Assembly!S$18+$BN10*Assembly!S$19+$BO10*Assembly!S$20+$BP10*Assembly!S$21+$BQ10*Assembly!S$22+$BR10*Assembly!S$23+$BS10*Assembly!S$24</f>
        <v>#VALUE!</v>
      </c>
      <c r="CM10" s="230" t="e">
        <f>$AY10*Assembly!T$4+$AZ10*Assembly!T$5+$BA10*Assembly!T$6+$BB10*Assembly!T$7+$BC10*Assembly!T$8+$BD10*Assembly!T$9+$BE10*Assembly!T$10+$BF10*Assembly!T$11+$BG10*Assembly!T$12+$BH10*Assembly!T$13+$BI10*Assembly!T$14+$BJ10*Assembly!T$15+$BK10*Assembly!T$16+$BL10*Assembly!T$17+$BM10*Assembly!T$18+$BN10*Assembly!T$19+$BO10*Assembly!T$20+$BP10*Assembly!T$21+$BQ10*Assembly!T$22+$BR10*Assembly!T$23+$BS10*Assembly!T$24</f>
        <v>#VALUE!</v>
      </c>
      <c r="CN10" s="230" t="e">
        <f>$AY10*Assembly!U$4+$AZ10*Assembly!U$5+$BA10*Assembly!U$6+$BB10*Assembly!U$7+$BC10*Assembly!U$8+$BD10*Assembly!U$9+$BE10*Assembly!U$10+$BF10*Assembly!U$11+$BG10*Assembly!U$12+$BH10*Assembly!U$13+$BI10*Assembly!U$14+$BJ10*Assembly!U$15+$BK10*Assembly!U$16+$BL10*Assembly!U$17+$BM10*Assembly!U$18+$BN10*Assembly!U$19+$BO10*Assembly!U$20+$BP10*Assembly!U$21+$BQ10*Assembly!U$22+$BR10*Assembly!U$23+$BS10*Assembly!U$24</f>
        <v>#VALUE!</v>
      </c>
      <c r="CO10" s="232" t="e">
        <f>$AY10*Assembly!V$4+$AZ10*Assembly!V$5+$BA10*Assembly!V$6+$BB10*Assembly!V$7+$BC10*Assembly!V$8+$BD10*Assembly!V$9+$BE10*Assembly!V$10+$BF10*Assembly!V$11+$BG10*Assembly!V$12+$BH10*Assembly!V$13+$BI10*Assembly!V$14+$BJ10*Assembly!V$15+$BK10*Assembly!V$16+$BL10*Assembly!V$17+$BM10*Assembly!V$18+$BN10*Assembly!V$19+$BO10*Assembly!V$20+$BP10*Assembly!V$21+$BQ10*Assembly!V$22+$BR10*Assembly!V$23+$BS10*Assembly!V$24</f>
        <v>#VALUE!</v>
      </c>
      <c r="CP10" s="232" t="e">
        <f>CF10*Refining!$F$3</f>
        <v>#VALUE!</v>
      </c>
      <c r="CQ10" s="232" t="e">
        <f>CG10*Refining!$F$4</f>
        <v>#VALUE!</v>
      </c>
      <c r="CR10" s="232" t="e">
        <f>CH10*Refining!$F$5</f>
        <v>#VALUE!</v>
      </c>
      <c r="CS10" s="232" t="e">
        <f>CI10*Refining!$F$6</f>
        <v>#VALUE!</v>
      </c>
      <c r="CT10" s="232" t="e">
        <f>CJ10*Refining!$F$7</f>
        <v>#VALUE!</v>
      </c>
      <c r="CU10" s="232" t="e">
        <f>CK10*Refining!$F$8</f>
        <v>#VALUE!</v>
      </c>
      <c r="CV10" s="232" t="e">
        <f>CL10*Refining!$F$9</f>
        <v>#VALUE!</v>
      </c>
      <c r="CW10" s="232" t="e">
        <f>CM10*Refining!$F$10</f>
        <v>#VALUE!</v>
      </c>
      <c r="CX10" s="232" t="e">
        <f>CN10*Refining!$F$11</f>
        <v>#VALUE!</v>
      </c>
      <c r="CY10" s="232" t="e">
        <f>CO10*Refining!$F$12</f>
        <v>#VALUE!</v>
      </c>
      <c r="CZ10" s="243" t="e">
        <f t="shared" ref="CZ10:DS10" si="38">IF(CF10 = 0, "", CF10)</f>
        <v>#VALUE!</v>
      </c>
      <c r="DA10" s="245" t="e">
        <f t="shared" si="38"/>
        <v>#VALUE!</v>
      </c>
      <c r="DB10" s="246" t="e">
        <f t="shared" si="38"/>
        <v>#VALUE!</v>
      </c>
      <c r="DC10" s="246" t="e">
        <f t="shared" si="38"/>
        <v>#VALUE!</v>
      </c>
      <c r="DD10" s="246" t="e">
        <f t="shared" si="38"/>
        <v>#VALUE!</v>
      </c>
      <c r="DE10" s="246" t="e">
        <f t="shared" si="38"/>
        <v>#VALUE!</v>
      </c>
      <c r="DF10" s="246" t="e">
        <f t="shared" si="38"/>
        <v>#VALUE!</v>
      </c>
      <c r="DG10" s="246" t="e">
        <f t="shared" si="38"/>
        <v>#VALUE!</v>
      </c>
      <c r="DH10" s="246" t="e">
        <f t="shared" si="38"/>
        <v>#VALUE!</v>
      </c>
      <c r="DI10" s="251" t="e">
        <f t="shared" si="38"/>
        <v>#VALUE!</v>
      </c>
      <c r="DJ10" s="243" t="e">
        <f t="shared" si="38"/>
        <v>#VALUE!</v>
      </c>
      <c r="DK10" s="245" t="e">
        <f t="shared" si="38"/>
        <v>#VALUE!</v>
      </c>
      <c r="DL10" s="246" t="e">
        <f t="shared" si="38"/>
        <v>#VALUE!</v>
      </c>
      <c r="DM10" s="246" t="e">
        <f t="shared" si="38"/>
        <v>#VALUE!</v>
      </c>
      <c r="DN10" s="254" t="e">
        <f t="shared" si="38"/>
        <v>#VALUE!</v>
      </c>
      <c r="DO10" s="246" t="e">
        <f t="shared" si="38"/>
        <v>#VALUE!</v>
      </c>
      <c r="DP10" s="245" t="e">
        <f t="shared" si="38"/>
        <v>#VALUE!</v>
      </c>
      <c r="DQ10" s="246" t="e">
        <f t="shared" si="38"/>
        <v>#VALUE!</v>
      </c>
      <c r="DR10" s="246" t="e">
        <f t="shared" si="38"/>
        <v>#VALUE!</v>
      </c>
      <c r="DS10" s="251" t="e">
        <f t="shared" si="38"/>
        <v>#VALUE!</v>
      </c>
      <c r="DT10" s="243" t="e">
        <f t="shared" si="11"/>
        <v>#VALUE!</v>
      </c>
      <c r="DU10" s="245" t="e">
        <f t="shared" si="12"/>
        <v>#VALUE!</v>
      </c>
      <c r="DV10" s="226" t="e">
        <f>CZ10*'Ores &amp; Ingots'!$C$3+DA10*'Ores &amp; Ingots'!$C$4+DB10*'Ores &amp; Ingots'!$C$5+DC10*'Ores &amp; Ingots'!$C$6+DD10*'Ores &amp; Ingots'!$C$7+DE10*'Ores &amp; Ingots'!$C$8+DF10*'Ores &amp; Ingots'!$C$9+DG10*'Ores &amp; Ingots'!$C$10+DH10*'Ores &amp; Ingots'!$C$11+DI10*'Ores &amp; Ingots'!$C$12</f>
        <v>#VALUE!</v>
      </c>
      <c r="DW10" s="226" t="e">
        <f>DJ10*'Ores &amp; Ingots'!$B$3+DK10*'Ores &amp; Ingots'!$B$4+DL10*'Ores &amp; Ingots'!$B$5+DM10*'Ores &amp; Ingots'!$B$6+DN10*'Ores &amp; Ingots'!$B$7+DO10*'Ores &amp; Ingots'!$B$8+DP10*'Ores &amp; Ingots'!$B$9+DQ10*'Ores &amp; Ingots'!$B$10+DR10*'Ores &amp; Ingots'!$B$11+DS10*'Ores &amp; Ingots'!$B$12</f>
        <v>#VALUE!</v>
      </c>
      <c r="DX10" s="245" t="e">
        <f>CZ10*Refining!$G$3+DA10*Refining!$G$4+DB10*Refining!$G$5+DC10*Refining!$G$6+DD10*Refining!$G$7+DE10*Refining!$G$8+DF10*Refining!$G$9+DG10*Refining!$G$10+DH10*Refining!$G$11+DI10*Refining!$G$12</f>
        <v>#VALUE!</v>
      </c>
      <c r="DY10" s="189" t="e">
        <f t="shared" si="13"/>
        <v>#VALUE!</v>
      </c>
      <c r="DZ10" s="260" t="e">
        <f t="shared" si="14"/>
        <v>#VALUE!</v>
      </c>
      <c r="EA10" s="243" t="e">
        <f t="shared" si="15"/>
        <v>#VALUE!</v>
      </c>
      <c r="EB10" s="262" t="e">
        <f t="shared" ref="EB10:EC10" si="39">EA10/60</f>
        <v>#VALUE!</v>
      </c>
      <c r="EC10" s="262" t="e">
        <f t="shared" si="39"/>
        <v>#VALUE!</v>
      </c>
      <c r="ED10" s="243" t="e">
        <f t="shared" si="17"/>
        <v>#VALUE!</v>
      </c>
      <c r="EE10" s="262" t="e">
        <f t="shared" ref="EE10:EF10" si="40">ED10/1000</f>
        <v>#VALUE!</v>
      </c>
      <c r="EF10" s="264" t="e">
        <f t="shared" si="40"/>
        <v>#VALUE!</v>
      </c>
      <c r="EG10" s="239" t="e">
        <f t="shared" si="19"/>
        <v>#VALUE!</v>
      </c>
      <c r="EH10" s="266" t="e">
        <f t="shared" si="20"/>
        <v>#VALUE!</v>
      </c>
      <c r="EI10" s="133" t="s">
        <v>28</v>
      </c>
    </row>
    <row r="11" spans="1:139" ht="12.75" hidden="1" x14ac:dyDescent="0.2">
      <c r="A11" s="917" t="s">
        <v>103</v>
      </c>
      <c r="B11" s="55" t="s">
        <v>235</v>
      </c>
      <c r="C11" s="56" t="s">
        <v>156</v>
      </c>
      <c r="D11" s="56">
        <v>1</v>
      </c>
      <c r="E11" s="56">
        <v>1</v>
      </c>
      <c r="F11" s="56">
        <v>1</v>
      </c>
      <c r="G11" s="57">
        <f t="shared" si="0"/>
        <v>15.625</v>
      </c>
      <c r="H11" s="58">
        <v>40</v>
      </c>
      <c r="I11" s="58">
        <v>40</v>
      </c>
      <c r="J11" s="58">
        <f>H11/Main!$D$9</f>
        <v>8</v>
      </c>
      <c r="K11" s="58">
        <f>I11/Main!$D$10</f>
        <v>20</v>
      </c>
      <c r="L11" s="58">
        <f t="shared" si="1"/>
        <v>2.5</v>
      </c>
      <c r="M11" s="58">
        <v>1</v>
      </c>
      <c r="N11" s="60"/>
      <c r="O11" s="60"/>
      <c r="P11" s="62">
        <v>15000000</v>
      </c>
      <c r="Q11" s="62">
        <v>1000</v>
      </c>
      <c r="R11" s="62">
        <f>Q11*Main!$D$6</f>
        <v>10000</v>
      </c>
      <c r="S11" s="63"/>
      <c r="T11" s="63"/>
      <c r="U11" s="60"/>
      <c r="V11" s="60"/>
      <c r="W11" s="60"/>
      <c r="X11" s="60"/>
      <c r="Y11" s="60"/>
      <c r="Z11" s="60"/>
      <c r="AA11" s="60"/>
      <c r="AB11" s="60"/>
      <c r="AC11" s="69" t="s">
        <v>220</v>
      </c>
      <c r="AD11" s="70">
        <v>80</v>
      </c>
      <c r="AE11" s="70">
        <v>0</v>
      </c>
      <c r="AF11" s="70">
        <v>0</v>
      </c>
      <c r="AG11" s="70">
        <v>8</v>
      </c>
      <c r="AH11" s="70">
        <v>40</v>
      </c>
      <c r="AI11" s="70">
        <v>0</v>
      </c>
      <c r="AJ11" s="70">
        <v>6</v>
      </c>
      <c r="AK11" s="75">
        <v>25</v>
      </c>
      <c r="AL11" s="70">
        <v>0</v>
      </c>
      <c r="AM11" s="70">
        <v>0</v>
      </c>
      <c r="AN11" s="70">
        <v>0</v>
      </c>
      <c r="AO11" s="70">
        <v>4</v>
      </c>
      <c r="AP11" s="70">
        <v>0</v>
      </c>
      <c r="AQ11" s="70">
        <v>100</v>
      </c>
      <c r="AR11" s="70">
        <v>0</v>
      </c>
      <c r="AS11" s="70">
        <v>0</v>
      </c>
      <c r="AT11" s="70">
        <v>0</v>
      </c>
      <c r="AU11" s="70">
        <v>0</v>
      </c>
      <c r="AV11" s="70">
        <v>0</v>
      </c>
      <c r="AW11" s="70">
        <v>0</v>
      </c>
      <c r="AX11" s="70">
        <v>0</v>
      </c>
      <c r="AY11" s="93">
        <f t="shared" ref="AY11:BS11" si="41">IF(AD11 = 0, "", AD11)</f>
        <v>80</v>
      </c>
      <c r="AZ11" s="56" t="str">
        <f t="shared" si="41"/>
        <v/>
      </c>
      <c r="BA11" s="56" t="str">
        <f t="shared" si="41"/>
        <v/>
      </c>
      <c r="BB11" s="81">
        <f t="shared" si="41"/>
        <v>8</v>
      </c>
      <c r="BC11" s="81">
        <f t="shared" si="41"/>
        <v>40</v>
      </c>
      <c r="BD11" s="56" t="str">
        <f t="shared" si="41"/>
        <v/>
      </c>
      <c r="BE11" s="81">
        <f t="shared" si="41"/>
        <v>6</v>
      </c>
      <c r="BF11" s="83">
        <f t="shared" si="41"/>
        <v>25</v>
      </c>
      <c r="BG11" s="56" t="str">
        <f t="shared" si="41"/>
        <v/>
      </c>
      <c r="BH11" s="56" t="str">
        <f t="shared" si="41"/>
        <v/>
      </c>
      <c r="BI11" s="56" t="str">
        <f t="shared" si="41"/>
        <v/>
      </c>
      <c r="BJ11" s="81">
        <f t="shared" si="41"/>
        <v>4</v>
      </c>
      <c r="BK11" s="56" t="str">
        <f t="shared" si="41"/>
        <v/>
      </c>
      <c r="BL11" s="81">
        <f t="shared" si="41"/>
        <v>100</v>
      </c>
      <c r="BM11" s="56" t="str">
        <f t="shared" si="41"/>
        <v/>
      </c>
      <c r="BN11" s="56" t="str">
        <f t="shared" si="41"/>
        <v/>
      </c>
      <c r="BO11" s="56" t="str">
        <f t="shared" si="41"/>
        <v/>
      </c>
      <c r="BP11" s="56" t="str">
        <f t="shared" si="41"/>
        <v/>
      </c>
      <c r="BQ11" s="56" t="str">
        <f t="shared" si="41"/>
        <v/>
      </c>
      <c r="BR11" s="56" t="str">
        <f t="shared" si="41"/>
        <v/>
      </c>
      <c r="BS11" s="85" t="str">
        <f t="shared" si="41"/>
        <v/>
      </c>
      <c r="BT11" s="93" t="e">
        <f>$AY11*Assembly!Z$4+$AZ11*Assembly!Z$5+$BA11*Assembly!Z$6+$BB11*Assembly!Z$7+$BC11*Assembly!Z$8+$BD11*Assembly!Z$9+$BE11*Assembly!Z$10+$BF11*Assembly!Z$11+$BG11*Assembly!Z$12+$BH11*Assembly!Z$13+$BI11*Assembly!Z$14+$BJ11*Assembly!Z$15+$BK11*Assembly!Z$16+$BL11*Assembly!Z$17+$BM11*Assembly!Z$18+$BN11*Assembly!Z$19+$BO11*Assembly!Z$20+$BP11*Assembly!Z$21+$BQ11*Assembly!Z$22+$BR11*Assembly!Z$23+$BS11*Assembly!Z$24</f>
        <v>#VALUE!</v>
      </c>
      <c r="BU11" s="81" t="e">
        <f t="shared" si="3"/>
        <v>#VALUE!</v>
      </c>
      <c r="BV11" s="271" t="e">
        <f t="shared" ref="BV11:BV18" si="42">P11/BT11</f>
        <v>#VALUE!</v>
      </c>
      <c r="BW11" s="81" t="e">
        <f>$AY11*Assembly!AD$4+$AZ11*Assembly!AD$5+$BA11*Assembly!AD$6+$BB11*Assembly!AD$7+$BC11*Assembly!AD$8+$BD11*Assembly!AD$9+$BE11*Assembly!AD$10+$BF11*Assembly!AD$11+$BG11*Assembly!AD$12+$BH11*Assembly!AD$13+$BI11*Assembly!AD$14+$BJ11*Assembly!AD$15+$BK11*Assembly!AD$16+$BL11*Assembly!AD$17+$BM11*Assembly!AD$18+$BN11*Assembly!AD$19+$BO11*Assembly!AD$20+$BP11*Assembly!AD$21+$BQ11*Assembly!AD$22+$BR11*Assembly!AD$23+$BS11*Assembly!AD$24</f>
        <v>#VALUE!</v>
      </c>
      <c r="BX11" s="98" t="e">
        <f t="shared" si="4"/>
        <v>#VALUE!</v>
      </c>
      <c r="BY11" s="99" t="e">
        <f t="shared" si="5"/>
        <v>#VALUE!</v>
      </c>
      <c r="BZ11" s="101" t="e">
        <f t="shared" si="6"/>
        <v>#VALUE!</v>
      </c>
      <c r="CA11" s="99" t="e">
        <f t="shared" si="7"/>
        <v>#VALUE!</v>
      </c>
      <c r="CB11" s="81" t="e">
        <f>$AY11*Assembly!Y$4+$AZ11*Assembly!Y$5+$BA11*Assembly!Y$6+$BB11*Assembly!Y$7+$BC11*Assembly!Y$8+$BD11*Assembly!Y$9+$BE11*Assembly!Y$10+$BF11*Assembly!Y$11+$BG11*Assembly!Y$12+$BH11*Assembly!Y$13+$BI11*Assembly!Y$14+$BJ11*Assembly!Y$15+$BK11*Assembly!Y$16+$BL11*Assembly!Y$17+$BM11*Assembly!Y$18+$BN11*Assembly!Y$19+$BO11*Assembly!Y$20+$BP11*Assembly!Y$21+$BQ11*Assembly!Y$22+$BR11*Assembly!Y$23+$BS11*Assembly!Y$24</f>
        <v>#VALUE!</v>
      </c>
      <c r="CC11" s="81" t="e">
        <f t="shared" si="8"/>
        <v>#VALUE!</v>
      </c>
      <c r="CD11" s="106" t="e">
        <f t="shared" si="9"/>
        <v>#VALUE!</v>
      </c>
      <c r="CE11" s="108" t="e">
        <f>$AY11*Assembly!AC$4+$AZ11*Assembly!AC$5+$BA11*Assembly!AC$6+$BB11*Assembly!AC$7+$BC11*Assembly!AC$8+$BD11*Assembly!AC$9+$BE11*Assembly!AC$10+$BF11*Assembly!AC$11+$BG11*Assembly!AC$12+$BH11*Assembly!AC$13+$BI11*Assembly!AC$14+$BJ11*Assembly!AC$15+$BK11*Assembly!AC$16+$BL11*Assembly!AC$17+$BM11*Assembly!AC$18+$BN11*Assembly!AC$19+$BO11*Assembly!AC$20+$BP11*Assembly!AC$21+$BQ11*Assembly!AC$22+$BR11*Assembly!AC$23+$BS11*Assembly!AC$24</f>
        <v>#VALUE!</v>
      </c>
      <c r="CF11" s="62" t="e">
        <f>$AY11*Assembly!M$4+$AZ11*Assembly!M$5+$BA11*Assembly!M$6+$BB11*Assembly!M$7+$BC11*Assembly!M$8+$BD11*Assembly!M$9+$BE11*Assembly!M$10+$BF11*Assembly!M$11+$BG11*Assembly!M$12+$BH11*Assembly!M$13+$BI11*Assembly!M$14+$BJ11*Assembly!M$15+$BK11*Assembly!M$16+$BL11*Assembly!M$17+$BM11*Assembly!M$18+$BN11*Assembly!M$19+$BO11*Assembly!M$20+$BP11*Assembly!M$21+$BQ11*Assembly!M$22+$BR11*Assembly!M$23+$BS11*Assembly!M$24</f>
        <v>#VALUE!</v>
      </c>
      <c r="CG11" s="62" t="e">
        <f>$AY11*Assembly!N$4+$AZ11*Assembly!N$5+$BA11*Assembly!N$6+$BB11*Assembly!N$7+$BC11*Assembly!N$8+$BD11*Assembly!N$9+$BE11*Assembly!N$10+$BF11*Assembly!N$11+$BG11*Assembly!N$12+$BH11*Assembly!N$13+$BI11*Assembly!N$14+$BJ11*Assembly!N$15+$BK11*Assembly!N$16+$BL11*Assembly!N$17+$BM11*Assembly!N$18+$BN11*Assembly!N$19+$BO11*Assembly!N$20+$BP11*Assembly!N$21+$BQ11*Assembly!N$22+$BR11*Assembly!N$23+$BS11*Assembly!N$24</f>
        <v>#VALUE!</v>
      </c>
      <c r="CH11" s="62" t="e">
        <f>$AY11*Assembly!O$4+$AZ11*Assembly!O$5+$BA11*Assembly!O$6+$BB11*Assembly!O$7+$BC11*Assembly!O$8+$BD11*Assembly!O$9+$BE11*Assembly!O$10+$BF11*Assembly!O$11+$BG11*Assembly!O$12+$BH11*Assembly!O$13+$BI11*Assembly!O$14+$BJ11*Assembly!O$15+$BK11*Assembly!O$16+$BL11*Assembly!O$17+$BM11*Assembly!O$18+$BN11*Assembly!O$19+$BO11*Assembly!O$20+$BP11*Assembly!O$21+$BQ11*Assembly!O$22+$BR11*Assembly!O$23+$BS11*Assembly!O$24</f>
        <v>#VALUE!</v>
      </c>
      <c r="CI11" s="58" t="e">
        <f>$AY11*Assembly!P$4+$AZ11*Assembly!P$5+$BA11*Assembly!P$6+$BB11*Assembly!P$7+$BC11*Assembly!P$8+$BD11*Assembly!P$9+$BE11*Assembly!P$10+$BF11*Assembly!P$11+$BG11*Assembly!P$12+$BH11*Assembly!P$13+$BI11*Assembly!P$14+$BJ11*Assembly!P$15+$BK11*Assembly!P$16+$BL11*Assembly!P$17+$BM11*Assembly!P$18+$BN11*Assembly!P$19+$BO11*Assembly!P$20+$BP11*Assembly!P$21+$BQ11*Assembly!P$22+$BR11*Assembly!P$23+$BS11*Assembly!P$24</f>
        <v>#VALUE!</v>
      </c>
      <c r="CJ11" s="58" t="e">
        <f>$AY11*Assembly!Q$4+$AZ11*Assembly!Q$5+$BA11*Assembly!Q$6+$BB11*Assembly!Q$7+$BC11*Assembly!Q$8+$BD11*Assembly!Q$9+$BE11*Assembly!Q$10+$BF11*Assembly!Q$11+$BG11*Assembly!Q$12+$BH11*Assembly!Q$13+$BI11*Assembly!Q$14+$BJ11*Assembly!Q$15+$BK11*Assembly!Q$16+$BL11*Assembly!Q$17+$BM11*Assembly!Q$18+$BN11*Assembly!Q$19+$BO11*Assembly!Q$20+$BP11*Assembly!Q$21+$BQ11*Assembly!Q$22+$BR11*Assembly!Q$23+$BS11*Assembly!Q$24</f>
        <v>#VALUE!</v>
      </c>
      <c r="CK11" s="62" t="e">
        <f>$AY11*Assembly!R$4+$AZ11*Assembly!R$5+$BA11*Assembly!R$6+$BB11*Assembly!R$7+$BC11*Assembly!R$8+$BD11*Assembly!R$9+$BE11*Assembly!R$10+$BF11*Assembly!R$11+$BG11*Assembly!R$12+$BH11*Assembly!R$13+$BI11*Assembly!R$14+$BJ11*Assembly!R$15+$BK11*Assembly!R$16+$BL11*Assembly!R$17+$BM11*Assembly!R$18+$BN11*Assembly!R$19+$BO11*Assembly!R$20+$BP11*Assembly!R$21+$BQ11*Assembly!R$22+$BR11*Assembly!R$23+$BS11*Assembly!R$24</f>
        <v>#VALUE!</v>
      </c>
      <c r="CL11" s="58" t="e">
        <f>$AY11*Assembly!S$4+$AZ11*Assembly!S$5+$BA11*Assembly!S$6+$BB11*Assembly!S$7+$BC11*Assembly!S$8+$BD11*Assembly!S$9+$BE11*Assembly!S$10+$BF11*Assembly!S$11+$BG11*Assembly!S$12+$BH11*Assembly!S$13+$BI11*Assembly!S$14+$BJ11*Assembly!S$15+$BK11*Assembly!S$16+$BL11*Assembly!S$17+$BM11*Assembly!S$18+$BN11*Assembly!S$19+$BO11*Assembly!S$20+$BP11*Assembly!S$21+$BQ11*Assembly!S$22+$BR11*Assembly!S$23+$BS11*Assembly!S$24</f>
        <v>#VALUE!</v>
      </c>
      <c r="CM11" s="58" t="e">
        <f>$AY11*Assembly!T$4+$AZ11*Assembly!T$5+$BA11*Assembly!T$6+$BB11*Assembly!T$7+$BC11*Assembly!T$8+$BD11*Assembly!T$9+$BE11*Assembly!T$10+$BF11*Assembly!T$11+$BG11*Assembly!T$12+$BH11*Assembly!T$13+$BI11*Assembly!T$14+$BJ11*Assembly!T$15+$BK11*Assembly!T$16+$BL11*Assembly!T$17+$BM11*Assembly!T$18+$BN11*Assembly!T$19+$BO11*Assembly!T$20+$BP11*Assembly!T$21+$BQ11*Assembly!T$22+$BR11*Assembly!T$23+$BS11*Assembly!T$24</f>
        <v>#VALUE!</v>
      </c>
      <c r="CN11" s="58" t="e">
        <f>$AY11*Assembly!U$4+$AZ11*Assembly!U$5+$BA11*Assembly!U$6+$BB11*Assembly!U$7+$BC11*Assembly!U$8+$BD11*Assembly!U$9+$BE11*Assembly!U$10+$BF11*Assembly!U$11+$BG11*Assembly!U$12+$BH11*Assembly!U$13+$BI11*Assembly!U$14+$BJ11*Assembly!U$15+$BK11*Assembly!U$16+$BL11*Assembly!U$17+$BM11*Assembly!U$18+$BN11*Assembly!U$19+$BO11*Assembly!U$20+$BP11*Assembly!U$21+$BQ11*Assembly!U$22+$BR11*Assembly!U$23+$BS11*Assembly!U$24</f>
        <v>#VALUE!</v>
      </c>
      <c r="CO11" s="62" t="e">
        <f>$AY11*Assembly!V$4+$AZ11*Assembly!V$5+$BA11*Assembly!V$6+$BB11*Assembly!V$7+$BC11*Assembly!V$8+$BD11*Assembly!V$9+$BE11*Assembly!V$10+$BF11*Assembly!V$11+$BG11*Assembly!V$12+$BH11*Assembly!V$13+$BI11*Assembly!V$14+$BJ11*Assembly!V$15+$BK11*Assembly!V$16+$BL11*Assembly!V$17+$BM11*Assembly!V$18+$BN11*Assembly!V$19+$BO11*Assembly!V$20+$BP11*Assembly!V$21+$BQ11*Assembly!V$22+$BR11*Assembly!V$23+$BS11*Assembly!V$24</f>
        <v>#VALUE!</v>
      </c>
      <c r="CP11" s="62" t="e">
        <f>CF11*Refining!$F$3</f>
        <v>#VALUE!</v>
      </c>
      <c r="CQ11" s="62" t="e">
        <f>CG11*Refining!$F$4</f>
        <v>#VALUE!</v>
      </c>
      <c r="CR11" s="62" t="e">
        <f>CH11*Refining!$F$5</f>
        <v>#VALUE!</v>
      </c>
      <c r="CS11" s="62" t="e">
        <f>CI11*Refining!$F$6</f>
        <v>#VALUE!</v>
      </c>
      <c r="CT11" s="62" t="e">
        <f>CJ11*Refining!$F$7</f>
        <v>#VALUE!</v>
      </c>
      <c r="CU11" s="62" t="e">
        <f>CK11*Refining!$F$8</f>
        <v>#VALUE!</v>
      </c>
      <c r="CV11" s="62" t="e">
        <f>CL11*Refining!$F$9</f>
        <v>#VALUE!</v>
      </c>
      <c r="CW11" s="62" t="e">
        <f>CM11*Refining!$F$10</f>
        <v>#VALUE!</v>
      </c>
      <c r="CX11" s="62" t="e">
        <f>CN11*Refining!$F$11</f>
        <v>#VALUE!</v>
      </c>
      <c r="CY11" s="62" t="e">
        <f>CO11*Refining!$F$12</f>
        <v>#VALUE!</v>
      </c>
      <c r="CZ11" s="115" t="e">
        <f t="shared" ref="CZ11:DS11" si="43">IF(CF11 = 0, "", CF11)</f>
        <v>#VALUE!</v>
      </c>
      <c r="DA11" s="119" t="e">
        <f t="shared" si="43"/>
        <v>#VALUE!</v>
      </c>
      <c r="DB11" s="119" t="e">
        <f t="shared" si="43"/>
        <v>#VALUE!</v>
      </c>
      <c r="DC11" s="116" t="e">
        <f t="shared" si="43"/>
        <v>#VALUE!</v>
      </c>
      <c r="DD11" s="116" t="e">
        <f t="shared" si="43"/>
        <v>#VALUE!</v>
      </c>
      <c r="DE11" s="119" t="e">
        <f t="shared" si="43"/>
        <v>#VALUE!</v>
      </c>
      <c r="DF11" s="116" t="e">
        <f t="shared" si="43"/>
        <v>#VALUE!</v>
      </c>
      <c r="DG11" s="116" t="e">
        <f t="shared" si="43"/>
        <v>#VALUE!</v>
      </c>
      <c r="DH11" s="116" t="e">
        <f t="shared" si="43"/>
        <v>#VALUE!</v>
      </c>
      <c r="DI11" s="275" t="e">
        <f t="shared" si="43"/>
        <v>#VALUE!</v>
      </c>
      <c r="DJ11" s="115" t="e">
        <f t="shared" si="43"/>
        <v>#VALUE!</v>
      </c>
      <c r="DK11" s="119" t="e">
        <f t="shared" si="43"/>
        <v>#VALUE!</v>
      </c>
      <c r="DL11" s="119" t="e">
        <f t="shared" si="43"/>
        <v>#VALUE!</v>
      </c>
      <c r="DM11" s="116" t="e">
        <f t="shared" si="43"/>
        <v>#VALUE!</v>
      </c>
      <c r="DN11" s="276" t="e">
        <f t="shared" si="43"/>
        <v>#VALUE!</v>
      </c>
      <c r="DO11" s="119" t="e">
        <f t="shared" si="43"/>
        <v>#VALUE!</v>
      </c>
      <c r="DP11" s="116" t="e">
        <f t="shared" si="43"/>
        <v>#VALUE!</v>
      </c>
      <c r="DQ11" s="116" t="e">
        <f t="shared" si="43"/>
        <v>#VALUE!</v>
      </c>
      <c r="DR11" s="116" t="e">
        <f t="shared" si="43"/>
        <v>#VALUE!</v>
      </c>
      <c r="DS11" s="275" t="e">
        <f t="shared" si="43"/>
        <v>#VALUE!</v>
      </c>
      <c r="DT11" s="115" t="e">
        <f t="shared" si="11"/>
        <v>#VALUE!</v>
      </c>
      <c r="DU11" s="119" t="e">
        <f t="shared" si="12"/>
        <v>#VALUE!</v>
      </c>
      <c r="DV11" s="81" t="e">
        <f>CZ11*'Ores &amp; Ingots'!$C$3+DA11*'Ores &amp; Ingots'!$C$4+DB11*'Ores &amp; Ingots'!$C$5+DC11*'Ores &amp; Ingots'!$C$6+DD11*'Ores &amp; Ingots'!$C$7+DE11*'Ores &amp; Ingots'!$C$8+DF11*'Ores &amp; Ingots'!$C$9+DG11*'Ores &amp; Ingots'!$C$10+DH11*'Ores &amp; Ingots'!$C$11+DI11*'Ores &amp; Ingots'!$C$12</f>
        <v>#VALUE!</v>
      </c>
      <c r="DW11" s="81" t="e">
        <f>DJ11*'Ores &amp; Ingots'!$B$3+DK11*'Ores &amp; Ingots'!$B$4+DL11*'Ores &amp; Ingots'!$B$5+DM11*'Ores &amp; Ingots'!$B$6+DN11*'Ores &amp; Ingots'!$B$7+DO11*'Ores &amp; Ingots'!$B$8+DP11*'Ores &amp; Ingots'!$B$9+DQ11*'Ores &amp; Ingots'!$B$10+DR11*'Ores &amp; Ingots'!$B$11+DS11*'Ores &amp; Ingots'!$B$12</f>
        <v>#VALUE!</v>
      </c>
      <c r="DX11" s="119" t="e">
        <f>CZ11*Refining!$G$3+DA11*Refining!$G$4+DB11*Refining!$G$5+DC11*Refining!$G$6+DD11*Refining!$G$7+DE11*Refining!$G$8+DF11*Refining!$G$9+DG11*Refining!$G$10+DH11*Refining!$G$11+DI11*Refining!$G$12</f>
        <v>#VALUE!</v>
      </c>
      <c r="DY11" s="119" t="e">
        <f t="shared" si="13"/>
        <v>#VALUE!</v>
      </c>
      <c r="DZ11" s="126" t="e">
        <f t="shared" si="14"/>
        <v>#VALUE!</v>
      </c>
      <c r="EA11" s="115" t="e">
        <f t="shared" si="15"/>
        <v>#VALUE!</v>
      </c>
      <c r="EB11" s="127" t="e">
        <f t="shared" ref="EB11:EC11" si="44">EA11/60</f>
        <v>#VALUE!</v>
      </c>
      <c r="EC11" s="127" t="e">
        <f t="shared" si="44"/>
        <v>#VALUE!</v>
      </c>
      <c r="ED11" s="115" t="e">
        <f t="shared" si="17"/>
        <v>#VALUE!</v>
      </c>
      <c r="EE11" s="127" t="e">
        <f t="shared" ref="EE11:EF11" si="45">ED11/1000</f>
        <v>#VALUE!</v>
      </c>
      <c r="EF11" s="128" t="e">
        <f t="shared" si="45"/>
        <v>#VALUE!</v>
      </c>
      <c r="EG11" s="106" t="e">
        <f t="shared" si="19"/>
        <v>#VALUE!</v>
      </c>
      <c r="EH11" s="281" t="e">
        <f t="shared" si="20"/>
        <v>#VALUE!</v>
      </c>
      <c r="EI11" s="133">
        <v>2520</v>
      </c>
    </row>
    <row r="12" spans="1:139" ht="12.75" x14ac:dyDescent="0.2">
      <c r="A12" s="864"/>
      <c r="B12" s="135" t="s">
        <v>235</v>
      </c>
      <c r="C12" s="137" t="s">
        <v>155</v>
      </c>
      <c r="D12" s="137">
        <v>1</v>
      </c>
      <c r="E12" s="137">
        <v>1</v>
      </c>
      <c r="F12" s="137">
        <v>1</v>
      </c>
      <c r="G12" s="139">
        <f t="shared" si="0"/>
        <v>0.125</v>
      </c>
      <c r="H12" s="140">
        <v>20</v>
      </c>
      <c r="I12" s="140">
        <v>20</v>
      </c>
      <c r="J12" s="140">
        <f>H12/Main!$D$9</f>
        <v>4</v>
      </c>
      <c r="K12" s="140">
        <f>I12/Main!$D$10</f>
        <v>10</v>
      </c>
      <c r="L12" s="140">
        <f t="shared" si="1"/>
        <v>2.5</v>
      </c>
      <c r="M12" s="140">
        <v>1</v>
      </c>
      <c r="N12" s="143"/>
      <c r="O12" s="143"/>
      <c r="P12" s="145">
        <v>500000</v>
      </c>
      <c r="Q12" s="145">
        <v>125</v>
      </c>
      <c r="R12" s="145">
        <f>Q12*Main!$D$6</f>
        <v>1250</v>
      </c>
      <c r="S12" s="146"/>
      <c r="T12" s="146"/>
      <c r="U12" s="143"/>
      <c r="V12" s="143"/>
      <c r="W12" s="143"/>
      <c r="X12" s="143"/>
      <c r="Y12" s="143"/>
      <c r="Z12" s="143"/>
      <c r="AA12" s="143"/>
      <c r="AB12" s="143"/>
      <c r="AC12" s="148"/>
      <c r="AD12" s="151">
        <v>3</v>
      </c>
      <c r="AE12" s="151">
        <v>0</v>
      </c>
      <c r="AF12" s="151">
        <v>0</v>
      </c>
      <c r="AG12" s="151">
        <v>1</v>
      </c>
      <c r="AH12" s="151">
        <v>10</v>
      </c>
      <c r="AI12" s="151">
        <v>0</v>
      </c>
      <c r="AJ12" s="151">
        <v>1</v>
      </c>
      <c r="AK12" s="152">
        <v>10</v>
      </c>
      <c r="AL12" s="151">
        <v>0</v>
      </c>
      <c r="AM12" s="151">
        <v>0</v>
      </c>
      <c r="AN12" s="151">
        <v>0</v>
      </c>
      <c r="AO12" s="151">
        <v>1</v>
      </c>
      <c r="AP12" s="151">
        <v>0</v>
      </c>
      <c r="AQ12" s="151">
        <v>3</v>
      </c>
      <c r="AR12" s="151">
        <v>0</v>
      </c>
      <c r="AS12" s="151">
        <v>0</v>
      </c>
      <c r="AT12" s="151">
        <v>0</v>
      </c>
      <c r="AU12" s="151">
        <v>0</v>
      </c>
      <c r="AV12" s="151">
        <v>0</v>
      </c>
      <c r="AW12" s="151">
        <v>0</v>
      </c>
      <c r="AX12" s="151">
        <v>0</v>
      </c>
      <c r="AY12" s="174">
        <f t="shared" ref="AY12:BS12" si="46">IF(AD12 = 0, "", AD12)</f>
        <v>3</v>
      </c>
      <c r="AZ12" s="137" t="str">
        <f t="shared" si="46"/>
        <v/>
      </c>
      <c r="BA12" s="137" t="str">
        <f t="shared" si="46"/>
        <v/>
      </c>
      <c r="BB12" s="133">
        <f t="shared" si="46"/>
        <v>1</v>
      </c>
      <c r="BC12" s="133">
        <f t="shared" si="46"/>
        <v>10</v>
      </c>
      <c r="BD12" s="137" t="str">
        <f t="shared" si="46"/>
        <v/>
      </c>
      <c r="BE12" s="133">
        <f t="shared" si="46"/>
        <v>1</v>
      </c>
      <c r="BF12" s="167">
        <f t="shared" si="46"/>
        <v>10</v>
      </c>
      <c r="BG12" s="137" t="str">
        <f t="shared" si="46"/>
        <v/>
      </c>
      <c r="BH12" s="137" t="str">
        <f t="shared" si="46"/>
        <v/>
      </c>
      <c r="BI12" s="137" t="str">
        <f t="shared" si="46"/>
        <v/>
      </c>
      <c r="BJ12" s="133">
        <f t="shared" si="46"/>
        <v>1</v>
      </c>
      <c r="BK12" s="137" t="str">
        <f t="shared" si="46"/>
        <v/>
      </c>
      <c r="BL12" s="133">
        <f t="shared" si="46"/>
        <v>3</v>
      </c>
      <c r="BM12" s="137" t="str">
        <f t="shared" si="46"/>
        <v/>
      </c>
      <c r="BN12" s="137" t="str">
        <f t="shared" si="46"/>
        <v/>
      </c>
      <c r="BO12" s="137" t="str">
        <f t="shared" si="46"/>
        <v/>
      </c>
      <c r="BP12" s="137" t="str">
        <f t="shared" si="46"/>
        <v/>
      </c>
      <c r="BQ12" s="137" t="str">
        <f t="shared" si="46"/>
        <v/>
      </c>
      <c r="BR12" s="137" t="str">
        <f t="shared" si="46"/>
        <v/>
      </c>
      <c r="BS12" s="169" t="str">
        <f t="shared" si="46"/>
        <v/>
      </c>
      <c r="BT12" s="174" t="e">
        <f>$AY12*Assembly!Z$4+$AZ12*Assembly!Z$5+$BA12*Assembly!Z$6+$BB12*Assembly!Z$7+$BC12*Assembly!Z$8+$BD12*Assembly!Z$9+$BE12*Assembly!Z$10+$BF12*Assembly!Z$11+$BG12*Assembly!Z$12+$BH12*Assembly!Z$13+$BI12*Assembly!Z$14+$BJ12*Assembly!Z$15+$BK12*Assembly!Z$16+$BL12*Assembly!Z$17+$BM12*Assembly!Z$18+$BN12*Assembly!Z$19+$BO12*Assembly!Z$20+$BP12*Assembly!Z$21+$BQ12*Assembly!Z$22+$BR12*Assembly!Z$23+$BS12*Assembly!Z$24</f>
        <v>#VALUE!</v>
      </c>
      <c r="BU12" s="133" t="e">
        <f t="shared" si="3"/>
        <v>#VALUE!</v>
      </c>
      <c r="BV12" s="285" t="e">
        <f t="shared" si="42"/>
        <v>#VALUE!</v>
      </c>
      <c r="BW12" s="133" t="e">
        <f>$AY12*Assembly!AD$4+$AZ12*Assembly!AD$5+$BA12*Assembly!AD$6+$BB12*Assembly!AD$7+$BC12*Assembly!AD$8+$BD12*Assembly!AD$9+$BE12*Assembly!AD$10+$BF12*Assembly!AD$11+$BG12*Assembly!AD$12+$BH12*Assembly!AD$13+$BI12*Assembly!AD$14+$BJ12*Assembly!AD$15+$BK12*Assembly!AD$16+$BL12*Assembly!AD$17+$BM12*Assembly!AD$18+$BN12*Assembly!AD$19+$BO12*Assembly!AD$20+$BP12*Assembly!AD$21+$BQ12*Assembly!AD$22+$BR12*Assembly!AD$23+$BS12*Assembly!AD$24</f>
        <v>#VALUE!</v>
      </c>
      <c r="BX12" s="177" t="e">
        <f t="shared" si="4"/>
        <v>#VALUE!</v>
      </c>
      <c r="BY12" s="178" t="e">
        <f t="shared" si="5"/>
        <v>#VALUE!</v>
      </c>
      <c r="BZ12" s="179" t="e">
        <f t="shared" si="6"/>
        <v>#VALUE!</v>
      </c>
      <c r="CA12" s="178" t="e">
        <f t="shared" si="7"/>
        <v>#VALUE!</v>
      </c>
      <c r="CB12" s="133" t="e">
        <f>$AY12*Assembly!Y$4+$AZ12*Assembly!Y$5+$BA12*Assembly!Y$6+$BB12*Assembly!Y$7+$BC12*Assembly!Y$8+$BD12*Assembly!Y$9+$BE12*Assembly!Y$10+$BF12*Assembly!Y$11+$BG12*Assembly!Y$12+$BH12*Assembly!Y$13+$BI12*Assembly!Y$14+$BJ12*Assembly!Y$15+$BK12*Assembly!Y$16+$BL12*Assembly!Y$17+$BM12*Assembly!Y$18+$BN12*Assembly!Y$19+$BO12*Assembly!Y$20+$BP12*Assembly!Y$21+$BQ12*Assembly!Y$22+$BR12*Assembly!Y$23+$BS12*Assembly!Y$24</f>
        <v>#VALUE!</v>
      </c>
      <c r="CC12" s="133" t="e">
        <f t="shared" si="8"/>
        <v>#VALUE!</v>
      </c>
      <c r="CD12" s="130" t="e">
        <f t="shared" si="9"/>
        <v>#VALUE!</v>
      </c>
      <c r="CE12" s="183" t="e">
        <f>$AY12*Assembly!AC$4+$AZ12*Assembly!AC$5+$BA12*Assembly!AC$6+$BB12*Assembly!AC$7+$BC12*Assembly!AC$8+$BD12*Assembly!AC$9+$BE12*Assembly!AC$10+$BF12*Assembly!AC$11+$BG12*Assembly!AC$12+$BH12*Assembly!AC$13+$BI12*Assembly!AC$14+$BJ12*Assembly!AC$15+$BK12*Assembly!AC$16+$BL12*Assembly!AC$17+$BM12*Assembly!AC$18+$BN12*Assembly!AC$19+$BO12*Assembly!AC$20+$BP12*Assembly!AC$21+$BQ12*Assembly!AC$22+$BR12*Assembly!AC$23+$BS12*Assembly!AC$24</f>
        <v>#VALUE!</v>
      </c>
      <c r="CF12" s="145" t="e">
        <f>$AY12*Assembly!M$4+$AZ12*Assembly!M$5+$BA12*Assembly!M$6+$BB12*Assembly!M$7+$BC12*Assembly!M$8+$BD12*Assembly!M$9+$BE12*Assembly!M$10+$BF12*Assembly!M$11+$BG12*Assembly!M$12+$BH12*Assembly!M$13+$BI12*Assembly!M$14+$BJ12*Assembly!M$15+$BK12*Assembly!M$16+$BL12*Assembly!M$17+$BM12*Assembly!M$18+$BN12*Assembly!M$19+$BO12*Assembly!M$20+$BP12*Assembly!M$21+$BQ12*Assembly!M$22+$BR12*Assembly!M$23+$BS12*Assembly!M$24</f>
        <v>#VALUE!</v>
      </c>
      <c r="CG12" s="145" t="e">
        <f>$AY12*Assembly!N$4+$AZ12*Assembly!N$5+$BA12*Assembly!N$6+$BB12*Assembly!N$7+$BC12*Assembly!N$8+$BD12*Assembly!N$9+$BE12*Assembly!N$10+$BF12*Assembly!N$11+$BG12*Assembly!N$12+$BH12*Assembly!N$13+$BI12*Assembly!N$14+$BJ12*Assembly!N$15+$BK12*Assembly!N$16+$BL12*Assembly!N$17+$BM12*Assembly!N$18+$BN12*Assembly!N$19+$BO12*Assembly!N$20+$BP12*Assembly!N$21+$BQ12*Assembly!N$22+$BR12*Assembly!N$23+$BS12*Assembly!N$24</f>
        <v>#VALUE!</v>
      </c>
      <c r="CH12" s="145" t="e">
        <f>$AY12*Assembly!O$4+$AZ12*Assembly!O$5+$BA12*Assembly!O$6+$BB12*Assembly!O$7+$BC12*Assembly!O$8+$BD12*Assembly!O$9+$BE12*Assembly!O$10+$BF12*Assembly!O$11+$BG12*Assembly!O$12+$BH12*Assembly!O$13+$BI12*Assembly!O$14+$BJ12*Assembly!O$15+$BK12*Assembly!O$16+$BL12*Assembly!O$17+$BM12*Assembly!O$18+$BN12*Assembly!O$19+$BO12*Assembly!O$20+$BP12*Assembly!O$21+$BQ12*Assembly!O$22+$BR12*Assembly!O$23+$BS12*Assembly!O$24</f>
        <v>#VALUE!</v>
      </c>
      <c r="CI12" s="140" t="e">
        <f>$AY12*Assembly!P$4+$AZ12*Assembly!P$5+$BA12*Assembly!P$6+$BB12*Assembly!P$7+$BC12*Assembly!P$8+$BD12*Assembly!P$9+$BE12*Assembly!P$10+$BF12*Assembly!P$11+$BG12*Assembly!P$12+$BH12*Assembly!P$13+$BI12*Assembly!P$14+$BJ12*Assembly!P$15+$BK12*Assembly!P$16+$BL12*Assembly!P$17+$BM12*Assembly!P$18+$BN12*Assembly!P$19+$BO12*Assembly!P$20+$BP12*Assembly!P$21+$BQ12*Assembly!P$22+$BR12*Assembly!P$23+$BS12*Assembly!P$24</f>
        <v>#VALUE!</v>
      </c>
      <c r="CJ12" s="140" t="e">
        <f>$AY12*Assembly!Q$4+$AZ12*Assembly!Q$5+$BA12*Assembly!Q$6+$BB12*Assembly!Q$7+$BC12*Assembly!Q$8+$BD12*Assembly!Q$9+$BE12*Assembly!Q$10+$BF12*Assembly!Q$11+$BG12*Assembly!Q$12+$BH12*Assembly!Q$13+$BI12*Assembly!Q$14+$BJ12*Assembly!Q$15+$BK12*Assembly!Q$16+$BL12*Assembly!Q$17+$BM12*Assembly!Q$18+$BN12*Assembly!Q$19+$BO12*Assembly!Q$20+$BP12*Assembly!Q$21+$BQ12*Assembly!Q$22+$BR12*Assembly!Q$23+$BS12*Assembly!Q$24</f>
        <v>#VALUE!</v>
      </c>
      <c r="CK12" s="145" t="e">
        <f>$AY12*Assembly!R$4+$AZ12*Assembly!R$5+$BA12*Assembly!R$6+$BB12*Assembly!R$7+$BC12*Assembly!R$8+$BD12*Assembly!R$9+$BE12*Assembly!R$10+$BF12*Assembly!R$11+$BG12*Assembly!R$12+$BH12*Assembly!R$13+$BI12*Assembly!R$14+$BJ12*Assembly!R$15+$BK12*Assembly!R$16+$BL12*Assembly!R$17+$BM12*Assembly!R$18+$BN12*Assembly!R$19+$BO12*Assembly!R$20+$BP12*Assembly!R$21+$BQ12*Assembly!R$22+$BR12*Assembly!R$23+$BS12*Assembly!R$24</f>
        <v>#VALUE!</v>
      </c>
      <c r="CL12" s="140" t="e">
        <f>$AY12*Assembly!S$4+$AZ12*Assembly!S$5+$BA12*Assembly!S$6+$BB12*Assembly!S$7+$BC12*Assembly!S$8+$BD12*Assembly!S$9+$BE12*Assembly!S$10+$BF12*Assembly!S$11+$BG12*Assembly!S$12+$BH12*Assembly!S$13+$BI12*Assembly!S$14+$BJ12*Assembly!S$15+$BK12*Assembly!S$16+$BL12*Assembly!S$17+$BM12*Assembly!S$18+$BN12*Assembly!S$19+$BO12*Assembly!S$20+$BP12*Assembly!S$21+$BQ12*Assembly!S$22+$BR12*Assembly!S$23+$BS12*Assembly!S$24</f>
        <v>#VALUE!</v>
      </c>
      <c r="CM12" s="140" t="e">
        <f>$AY12*Assembly!T$4+$AZ12*Assembly!T$5+$BA12*Assembly!T$6+$BB12*Assembly!T$7+$BC12*Assembly!T$8+$BD12*Assembly!T$9+$BE12*Assembly!T$10+$BF12*Assembly!T$11+$BG12*Assembly!T$12+$BH12*Assembly!T$13+$BI12*Assembly!T$14+$BJ12*Assembly!T$15+$BK12*Assembly!T$16+$BL12*Assembly!T$17+$BM12*Assembly!T$18+$BN12*Assembly!T$19+$BO12*Assembly!T$20+$BP12*Assembly!T$21+$BQ12*Assembly!T$22+$BR12*Assembly!T$23+$BS12*Assembly!T$24</f>
        <v>#VALUE!</v>
      </c>
      <c r="CN12" s="140" t="e">
        <f>$AY12*Assembly!U$4+$AZ12*Assembly!U$5+$BA12*Assembly!U$6+$BB12*Assembly!U$7+$BC12*Assembly!U$8+$BD12*Assembly!U$9+$BE12*Assembly!U$10+$BF12*Assembly!U$11+$BG12*Assembly!U$12+$BH12*Assembly!U$13+$BI12*Assembly!U$14+$BJ12*Assembly!U$15+$BK12*Assembly!U$16+$BL12*Assembly!U$17+$BM12*Assembly!U$18+$BN12*Assembly!U$19+$BO12*Assembly!U$20+$BP12*Assembly!U$21+$BQ12*Assembly!U$22+$BR12*Assembly!U$23+$BS12*Assembly!U$24</f>
        <v>#VALUE!</v>
      </c>
      <c r="CO12" s="145" t="e">
        <f>$AY12*Assembly!V$4+$AZ12*Assembly!V$5+$BA12*Assembly!V$6+$BB12*Assembly!V$7+$BC12*Assembly!V$8+$BD12*Assembly!V$9+$BE12*Assembly!V$10+$BF12*Assembly!V$11+$BG12*Assembly!V$12+$BH12*Assembly!V$13+$BI12*Assembly!V$14+$BJ12*Assembly!V$15+$BK12*Assembly!V$16+$BL12*Assembly!V$17+$BM12*Assembly!V$18+$BN12*Assembly!V$19+$BO12*Assembly!V$20+$BP12*Assembly!V$21+$BQ12*Assembly!V$22+$BR12*Assembly!V$23+$BS12*Assembly!V$24</f>
        <v>#VALUE!</v>
      </c>
      <c r="CP12" s="145" t="e">
        <f>CF12*Refining!$F$3</f>
        <v>#VALUE!</v>
      </c>
      <c r="CQ12" s="145" t="e">
        <f>CG12*Refining!$F$4</f>
        <v>#VALUE!</v>
      </c>
      <c r="CR12" s="145" t="e">
        <f>CH12*Refining!$F$5</f>
        <v>#VALUE!</v>
      </c>
      <c r="CS12" s="145" t="e">
        <f>CI12*Refining!$F$6</f>
        <v>#VALUE!</v>
      </c>
      <c r="CT12" s="145" t="e">
        <f>CJ12*Refining!$F$7</f>
        <v>#VALUE!</v>
      </c>
      <c r="CU12" s="145" t="e">
        <f>CK12*Refining!$F$8</f>
        <v>#VALUE!</v>
      </c>
      <c r="CV12" s="145" t="e">
        <f>CL12*Refining!$F$9</f>
        <v>#VALUE!</v>
      </c>
      <c r="CW12" s="145" t="e">
        <f>CM12*Refining!$F$10</f>
        <v>#VALUE!</v>
      </c>
      <c r="CX12" s="145" t="e">
        <f>CN12*Refining!$F$11</f>
        <v>#VALUE!</v>
      </c>
      <c r="CY12" s="145" t="e">
        <f>CO12*Refining!$F$12</f>
        <v>#VALUE!</v>
      </c>
      <c r="CZ12" s="185" t="e">
        <f t="shared" ref="CZ12:DS12" si="47">IF(CF12 = 0, "", CF12)</f>
        <v>#VALUE!</v>
      </c>
      <c r="DA12" s="189" t="e">
        <f t="shared" si="47"/>
        <v>#VALUE!</v>
      </c>
      <c r="DB12" s="189" t="e">
        <f t="shared" si="47"/>
        <v>#VALUE!</v>
      </c>
      <c r="DC12" s="186" t="e">
        <f t="shared" si="47"/>
        <v>#VALUE!</v>
      </c>
      <c r="DD12" s="186" t="e">
        <f t="shared" si="47"/>
        <v>#VALUE!</v>
      </c>
      <c r="DE12" s="189" t="e">
        <f t="shared" si="47"/>
        <v>#VALUE!</v>
      </c>
      <c r="DF12" s="186" t="e">
        <f t="shared" si="47"/>
        <v>#VALUE!</v>
      </c>
      <c r="DG12" s="186" t="e">
        <f t="shared" si="47"/>
        <v>#VALUE!</v>
      </c>
      <c r="DH12" s="186" t="e">
        <f t="shared" si="47"/>
        <v>#VALUE!</v>
      </c>
      <c r="DI12" s="290" t="e">
        <f t="shared" si="47"/>
        <v>#VALUE!</v>
      </c>
      <c r="DJ12" s="185" t="e">
        <f t="shared" si="47"/>
        <v>#VALUE!</v>
      </c>
      <c r="DK12" s="189" t="e">
        <f t="shared" si="47"/>
        <v>#VALUE!</v>
      </c>
      <c r="DL12" s="189" t="e">
        <f t="shared" si="47"/>
        <v>#VALUE!</v>
      </c>
      <c r="DM12" s="186" t="e">
        <f t="shared" si="47"/>
        <v>#VALUE!</v>
      </c>
      <c r="DN12" s="188" t="e">
        <f t="shared" si="47"/>
        <v>#VALUE!</v>
      </c>
      <c r="DO12" s="189" t="e">
        <f t="shared" si="47"/>
        <v>#VALUE!</v>
      </c>
      <c r="DP12" s="186" t="e">
        <f t="shared" si="47"/>
        <v>#VALUE!</v>
      </c>
      <c r="DQ12" s="186" t="e">
        <f t="shared" si="47"/>
        <v>#VALUE!</v>
      </c>
      <c r="DR12" s="186" t="e">
        <f t="shared" si="47"/>
        <v>#VALUE!</v>
      </c>
      <c r="DS12" s="290" t="e">
        <f t="shared" si="47"/>
        <v>#VALUE!</v>
      </c>
      <c r="DT12" s="185" t="e">
        <f t="shared" si="11"/>
        <v>#VALUE!</v>
      </c>
      <c r="DU12" s="189" t="e">
        <f t="shared" si="12"/>
        <v>#VALUE!</v>
      </c>
      <c r="DV12" s="133" t="e">
        <f>CZ12*'Ores &amp; Ingots'!$C$3+DA12*'Ores &amp; Ingots'!$C$4+DB12*'Ores &amp; Ingots'!$C$5+DC12*'Ores &amp; Ingots'!$C$6+DD12*'Ores &amp; Ingots'!$C$7+DE12*'Ores &amp; Ingots'!$C$8+DF12*'Ores &amp; Ingots'!$C$9+DG12*'Ores &amp; Ingots'!$C$10+DH12*'Ores &amp; Ingots'!$C$11+DI12*'Ores &amp; Ingots'!$C$12</f>
        <v>#VALUE!</v>
      </c>
      <c r="DW12" s="133" t="e">
        <f>DJ12*'Ores &amp; Ingots'!$B$3+DK12*'Ores &amp; Ingots'!$B$4+DL12*'Ores &amp; Ingots'!$B$5+DM12*'Ores &amp; Ingots'!$B$6+DN12*'Ores &amp; Ingots'!$B$7+DO12*'Ores &amp; Ingots'!$B$8+DP12*'Ores &amp; Ingots'!$B$9+DQ12*'Ores &amp; Ingots'!$B$10+DR12*'Ores &amp; Ingots'!$B$11+DS12*'Ores &amp; Ingots'!$B$12</f>
        <v>#VALUE!</v>
      </c>
      <c r="DX12" s="189" t="e">
        <f>CZ12*Refining!$G$3+DA12*Refining!$G$4+DB12*Refining!$G$5+DC12*Refining!$G$6+DD12*Refining!$G$7+DE12*Refining!$G$8+DF12*Refining!$G$9+DG12*Refining!$G$10+DH12*Refining!$G$11+DI12*Refining!$G$12</f>
        <v>#VALUE!</v>
      </c>
      <c r="DY12" s="189" t="e">
        <f t="shared" si="13"/>
        <v>#VALUE!</v>
      </c>
      <c r="DZ12" s="192" t="e">
        <f t="shared" si="14"/>
        <v>#VALUE!</v>
      </c>
      <c r="EA12" s="185" t="e">
        <f t="shared" si="15"/>
        <v>#VALUE!</v>
      </c>
      <c r="EB12" s="194" t="e">
        <f t="shared" ref="EB12:EC12" si="48">EA12/60</f>
        <v>#VALUE!</v>
      </c>
      <c r="EC12" s="194" t="e">
        <f t="shared" si="48"/>
        <v>#VALUE!</v>
      </c>
      <c r="ED12" s="185" t="e">
        <f t="shared" si="17"/>
        <v>#VALUE!</v>
      </c>
      <c r="EE12" s="194" t="e">
        <f t="shared" ref="EE12:EF12" si="49">ED12/1000</f>
        <v>#VALUE!</v>
      </c>
      <c r="EF12" s="196" t="e">
        <f t="shared" si="49"/>
        <v>#VALUE!</v>
      </c>
      <c r="EG12" s="130" t="e">
        <f t="shared" si="19"/>
        <v>#VALUE!</v>
      </c>
      <c r="EH12" s="132" t="e">
        <f t="shared" si="20"/>
        <v>#VALUE!</v>
      </c>
      <c r="EI12" s="133" t="s">
        <v>28</v>
      </c>
    </row>
    <row r="13" spans="1:139" ht="12.75" hidden="1" x14ac:dyDescent="0.2">
      <c r="A13" s="864"/>
      <c r="B13" s="135" t="s">
        <v>236</v>
      </c>
      <c r="C13" s="137" t="s">
        <v>156</v>
      </c>
      <c r="D13" s="137">
        <v>3</v>
      </c>
      <c r="E13" s="137">
        <v>3</v>
      </c>
      <c r="F13" s="137">
        <v>3</v>
      </c>
      <c r="G13" s="139">
        <f t="shared" si="0"/>
        <v>421.875</v>
      </c>
      <c r="H13" s="140">
        <v>100</v>
      </c>
      <c r="I13" s="140">
        <v>100</v>
      </c>
      <c r="J13" s="140">
        <f>H13/Main!$D$9</f>
        <v>20</v>
      </c>
      <c r="K13" s="140">
        <f>I13/Main!$D$10</f>
        <v>50</v>
      </c>
      <c r="L13" s="140">
        <f t="shared" si="1"/>
        <v>2.5</v>
      </c>
      <c r="M13" s="140">
        <v>1</v>
      </c>
      <c r="N13" s="143"/>
      <c r="O13" s="143"/>
      <c r="P13" s="145">
        <v>300000000</v>
      </c>
      <c r="Q13" s="145">
        <v>8000</v>
      </c>
      <c r="R13" s="145">
        <f>Q13*Main!$D$6</f>
        <v>80000</v>
      </c>
      <c r="S13" s="146"/>
      <c r="T13" s="146"/>
      <c r="U13" s="143"/>
      <c r="V13" s="143"/>
      <c r="W13" s="143"/>
      <c r="X13" s="143"/>
      <c r="Y13" s="143"/>
      <c r="Z13" s="143"/>
      <c r="AA13" s="143"/>
      <c r="AB13" s="143"/>
      <c r="AC13" s="148" t="s">
        <v>34</v>
      </c>
      <c r="AD13" s="151">
        <v>1000</v>
      </c>
      <c r="AE13" s="151">
        <v>0</v>
      </c>
      <c r="AF13" s="151">
        <v>0</v>
      </c>
      <c r="AG13" s="151">
        <v>40</v>
      </c>
      <c r="AH13" s="151">
        <v>70</v>
      </c>
      <c r="AI13" s="151">
        <v>0</v>
      </c>
      <c r="AJ13" s="151">
        <v>20</v>
      </c>
      <c r="AK13" s="152">
        <v>75</v>
      </c>
      <c r="AL13" s="151">
        <v>0</v>
      </c>
      <c r="AM13" s="151">
        <v>0</v>
      </c>
      <c r="AN13" s="151">
        <v>0</v>
      </c>
      <c r="AO13" s="151">
        <v>40</v>
      </c>
      <c r="AP13" s="151">
        <v>0</v>
      </c>
      <c r="AQ13" s="151">
        <v>2000</v>
      </c>
      <c r="AR13" s="151">
        <v>0</v>
      </c>
      <c r="AS13" s="151">
        <v>100</v>
      </c>
      <c r="AT13" s="151">
        <v>0</v>
      </c>
      <c r="AU13" s="151">
        <v>0</v>
      </c>
      <c r="AV13" s="151">
        <v>0</v>
      </c>
      <c r="AW13" s="151">
        <v>0</v>
      </c>
      <c r="AX13" s="151">
        <v>0</v>
      </c>
      <c r="AY13" s="174">
        <f t="shared" ref="AY13:BS13" si="50">IF(AD13 = 0, "", AD13)</f>
        <v>1000</v>
      </c>
      <c r="AZ13" s="137" t="str">
        <f t="shared" si="50"/>
        <v/>
      </c>
      <c r="BA13" s="137" t="str">
        <f t="shared" si="50"/>
        <v/>
      </c>
      <c r="BB13" s="133">
        <f t="shared" si="50"/>
        <v>40</v>
      </c>
      <c r="BC13" s="133">
        <f t="shared" si="50"/>
        <v>70</v>
      </c>
      <c r="BD13" s="137" t="str">
        <f t="shared" si="50"/>
        <v/>
      </c>
      <c r="BE13" s="133">
        <f t="shared" si="50"/>
        <v>20</v>
      </c>
      <c r="BF13" s="167">
        <f t="shared" si="50"/>
        <v>75</v>
      </c>
      <c r="BG13" s="137" t="str">
        <f t="shared" si="50"/>
        <v/>
      </c>
      <c r="BH13" s="137" t="str">
        <f t="shared" si="50"/>
        <v/>
      </c>
      <c r="BI13" s="137" t="str">
        <f t="shared" si="50"/>
        <v/>
      </c>
      <c r="BJ13" s="133">
        <f t="shared" si="50"/>
        <v>40</v>
      </c>
      <c r="BK13" s="137" t="str">
        <f t="shared" si="50"/>
        <v/>
      </c>
      <c r="BL13" s="133">
        <f t="shared" si="50"/>
        <v>2000</v>
      </c>
      <c r="BM13" s="137" t="str">
        <f t="shared" si="50"/>
        <v/>
      </c>
      <c r="BN13" s="133">
        <f t="shared" si="50"/>
        <v>100</v>
      </c>
      <c r="BO13" s="137" t="str">
        <f t="shared" si="50"/>
        <v/>
      </c>
      <c r="BP13" s="137" t="str">
        <f t="shared" si="50"/>
        <v/>
      </c>
      <c r="BQ13" s="137" t="str">
        <f t="shared" si="50"/>
        <v/>
      </c>
      <c r="BR13" s="137" t="str">
        <f t="shared" si="50"/>
        <v/>
      </c>
      <c r="BS13" s="169" t="str">
        <f t="shared" si="50"/>
        <v/>
      </c>
      <c r="BT13" s="174" t="e">
        <f>$AY13*Assembly!Z$4+$AZ13*Assembly!Z$5+$BA13*Assembly!Z$6+$BB13*Assembly!Z$7+$BC13*Assembly!Z$8+$BD13*Assembly!Z$9+$BE13*Assembly!Z$10+$BF13*Assembly!Z$11+$BG13*Assembly!Z$12+$BH13*Assembly!Z$13+$BI13*Assembly!Z$14+$BJ13*Assembly!Z$15+$BK13*Assembly!Z$16+$BL13*Assembly!Z$17+$BM13*Assembly!Z$18+$BN13*Assembly!Z$19+$BO13*Assembly!Z$20+$BP13*Assembly!Z$21+$BQ13*Assembly!Z$22+$BR13*Assembly!Z$23+$BS13*Assembly!Z$24</f>
        <v>#VALUE!</v>
      </c>
      <c r="BU13" s="133" t="e">
        <f t="shared" si="3"/>
        <v>#VALUE!</v>
      </c>
      <c r="BV13" s="285" t="e">
        <f t="shared" si="42"/>
        <v>#VALUE!</v>
      </c>
      <c r="BW13" s="133" t="e">
        <f>$AY13*Assembly!AD$4+$AZ13*Assembly!AD$5+$BA13*Assembly!AD$6+$BB13*Assembly!AD$7+$BC13*Assembly!AD$8+$BD13*Assembly!AD$9+$BE13*Assembly!AD$10+$BF13*Assembly!AD$11+$BG13*Assembly!AD$12+$BH13*Assembly!AD$13+$BI13*Assembly!AD$14+$BJ13*Assembly!AD$15+$BK13*Assembly!AD$16+$BL13*Assembly!AD$17+$BM13*Assembly!AD$18+$BN13*Assembly!AD$19+$BO13*Assembly!AD$20+$BP13*Assembly!AD$21+$BQ13*Assembly!AD$22+$BR13*Assembly!AD$23+$BS13*Assembly!AD$24</f>
        <v>#VALUE!</v>
      </c>
      <c r="BX13" s="177" t="e">
        <f t="shared" si="4"/>
        <v>#VALUE!</v>
      </c>
      <c r="BY13" s="178" t="e">
        <f t="shared" si="5"/>
        <v>#VALUE!</v>
      </c>
      <c r="BZ13" s="179" t="e">
        <f t="shared" si="6"/>
        <v>#VALUE!</v>
      </c>
      <c r="CA13" s="178" t="e">
        <f t="shared" si="7"/>
        <v>#VALUE!</v>
      </c>
      <c r="CB13" s="133" t="e">
        <f>$AY13*Assembly!Y$4+$AZ13*Assembly!Y$5+$BA13*Assembly!Y$6+$BB13*Assembly!Y$7+$BC13*Assembly!Y$8+$BD13*Assembly!Y$9+$BE13*Assembly!Y$10+$BF13*Assembly!Y$11+$BG13*Assembly!Y$12+$BH13*Assembly!Y$13+$BI13*Assembly!Y$14+$BJ13*Assembly!Y$15+$BK13*Assembly!Y$16+$BL13*Assembly!Y$17+$BM13*Assembly!Y$18+$BN13*Assembly!Y$19+$BO13*Assembly!Y$20+$BP13*Assembly!Y$21+$BQ13*Assembly!Y$22+$BR13*Assembly!Y$23+$BS13*Assembly!Y$24</f>
        <v>#VALUE!</v>
      </c>
      <c r="CC13" s="133" t="e">
        <f t="shared" si="8"/>
        <v>#VALUE!</v>
      </c>
      <c r="CD13" s="130" t="e">
        <f t="shared" si="9"/>
        <v>#VALUE!</v>
      </c>
      <c r="CE13" s="183" t="e">
        <f>$AY13*Assembly!AC$4+$AZ13*Assembly!AC$5+$BA13*Assembly!AC$6+$BB13*Assembly!AC$7+$BC13*Assembly!AC$8+$BD13*Assembly!AC$9+$BE13*Assembly!AC$10+$BF13*Assembly!AC$11+$BG13*Assembly!AC$12+$BH13*Assembly!AC$13+$BI13*Assembly!AC$14+$BJ13*Assembly!AC$15+$BK13*Assembly!AC$16+$BL13*Assembly!AC$17+$BM13*Assembly!AC$18+$BN13*Assembly!AC$19+$BO13*Assembly!AC$20+$BP13*Assembly!AC$21+$BQ13*Assembly!AC$22+$BR13*Assembly!AC$23+$BS13*Assembly!AC$24</f>
        <v>#VALUE!</v>
      </c>
      <c r="CF13" s="145" t="e">
        <f>$AY13*Assembly!M$4+$AZ13*Assembly!M$5+$BA13*Assembly!M$6+$BB13*Assembly!M$7+$BC13*Assembly!M$8+$BD13*Assembly!M$9+$BE13*Assembly!M$10+$BF13*Assembly!M$11+$BG13*Assembly!M$12+$BH13*Assembly!M$13+$BI13*Assembly!M$14+$BJ13*Assembly!M$15+$BK13*Assembly!M$16+$BL13*Assembly!M$17+$BM13*Assembly!M$18+$BN13*Assembly!M$19+$BO13*Assembly!M$20+$BP13*Assembly!M$21+$BQ13*Assembly!M$22+$BR13*Assembly!M$23+$BS13*Assembly!M$24</f>
        <v>#VALUE!</v>
      </c>
      <c r="CG13" s="145" t="e">
        <f>$AY13*Assembly!N$4+$AZ13*Assembly!N$5+$BA13*Assembly!N$6+$BB13*Assembly!N$7+$BC13*Assembly!N$8+$BD13*Assembly!N$9+$BE13*Assembly!N$10+$BF13*Assembly!N$11+$BG13*Assembly!N$12+$BH13*Assembly!N$13+$BI13*Assembly!N$14+$BJ13*Assembly!N$15+$BK13*Assembly!N$16+$BL13*Assembly!N$17+$BM13*Assembly!N$18+$BN13*Assembly!N$19+$BO13*Assembly!N$20+$BP13*Assembly!N$21+$BQ13*Assembly!N$22+$BR13*Assembly!N$23+$BS13*Assembly!N$24</f>
        <v>#VALUE!</v>
      </c>
      <c r="CH13" s="145" t="e">
        <f>$AY13*Assembly!O$4+$AZ13*Assembly!O$5+$BA13*Assembly!O$6+$BB13*Assembly!O$7+$BC13*Assembly!O$8+$BD13*Assembly!O$9+$BE13*Assembly!O$10+$BF13*Assembly!O$11+$BG13*Assembly!O$12+$BH13*Assembly!O$13+$BI13*Assembly!O$14+$BJ13*Assembly!O$15+$BK13*Assembly!O$16+$BL13*Assembly!O$17+$BM13*Assembly!O$18+$BN13*Assembly!O$19+$BO13*Assembly!O$20+$BP13*Assembly!O$21+$BQ13*Assembly!O$22+$BR13*Assembly!O$23+$BS13*Assembly!O$24</f>
        <v>#VALUE!</v>
      </c>
      <c r="CI13" s="140" t="e">
        <f>$AY13*Assembly!P$4+$AZ13*Assembly!P$5+$BA13*Assembly!P$6+$BB13*Assembly!P$7+$BC13*Assembly!P$8+$BD13*Assembly!P$9+$BE13*Assembly!P$10+$BF13*Assembly!P$11+$BG13*Assembly!P$12+$BH13*Assembly!P$13+$BI13*Assembly!P$14+$BJ13*Assembly!P$15+$BK13*Assembly!P$16+$BL13*Assembly!P$17+$BM13*Assembly!P$18+$BN13*Assembly!P$19+$BO13*Assembly!P$20+$BP13*Assembly!P$21+$BQ13*Assembly!P$22+$BR13*Assembly!P$23+$BS13*Assembly!P$24</f>
        <v>#VALUE!</v>
      </c>
      <c r="CJ13" s="140" t="e">
        <f>$AY13*Assembly!Q$4+$AZ13*Assembly!Q$5+$BA13*Assembly!Q$6+$BB13*Assembly!Q$7+$BC13*Assembly!Q$8+$BD13*Assembly!Q$9+$BE13*Assembly!Q$10+$BF13*Assembly!Q$11+$BG13*Assembly!Q$12+$BH13*Assembly!Q$13+$BI13*Assembly!Q$14+$BJ13*Assembly!Q$15+$BK13*Assembly!Q$16+$BL13*Assembly!Q$17+$BM13*Assembly!Q$18+$BN13*Assembly!Q$19+$BO13*Assembly!Q$20+$BP13*Assembly!Q$21+$BQ13*Assembly!Q$22+$BR13*Assembly!Q$23+$BS13*Assembly!Q$24</f>
        <v>#VALUE!</v>
      </c>
      <c r="CK13" s="145" t="e">
        <f>$AY13*Assembly!R$4+$AZ13*Assembly!R$5+$BA13*Assembly!R$6+$BB13*Assembly!R$7+$BC13*Assembly!R$8+$BD13*Assembly!R$9+$BE13*Assembly!R$10+$BF13*Assembly!R$11+$BG13*Assembly!R$12+$BH13*Assembly!R$13+$BI13*Assembly!R$14+$BJ13*Assembly!R$15+$BK13*Assembly!R$16+$BL13*Assembly!R$17+$BM13*Assembly!R$18+$BN13*Assembly!R$19+$BO13*Assembly!R$20+$BP13*Assembly!R$21+$BQ13*Assembly!R$22+$BR13*Assembly!R$23+$BS13*Assembly!R$24</f>
        <v>#VALUE!</v>
      </c>
      <c r="CL13" s="140" t="e">
        <f>$AY13*Assembly!S$4+$AZ13*Assembly!S$5+$BA13*Assembly!S$6+$BB13*Assembly!S$7+$BC13*Assembly!S$8+$BD13*Assembly!S$9+$BE13*Assembly!S$10+$BF13*Assembly!S$11+$BG13*Assembly!S$12+$BH13*Assembly!S$13+$BI13*Assembly!S$14+$BJ13*Assembly!S$15+$BK13*Assembly!S$16+$BL13*Assembly!S$17+$BM13*Assembly!S$18+$BN13*Assembly!S$19+$BO13*Assembly!S$20+$BP13*Assembly!S$21+$BQ13*Assembly!S$22+$BR13*Assembly!S$23+$BS13*Assembly!S$24</f>
        <v>#VALUE!</v>
      </c>
      <c r="CM13" s="140" t="e">
        <f>$AY13*Assembly!T$4+$AZ13*Assembly!T$5+$BA13*Assembly!T$6+$BB13*Assembly!T$7+$BC13*Assembly!T$8+$BD13*Assembly!T$9+$BE13*Assembly!T$10+$BF13*Assembly!T$11+$BG13*Assembly!T$12+$BH13*Assembly!T$13+$BI13*Assembly!T$14+$BJ13*Assembly!T$15+$BK13*Assembly!T$16+$BL13*Assembly!T$17+$BM13*Assembly!T$18+$BN13*Assembly!T$19+$BO13*Assembly!T$20+$BP13*Assembly!T$21+$BQ13*Assembly!T$22+$BR13*Assembly!T$23+$BS13*Assembly!T$24</f>
        <v>#VALUE!</v>
      </c>
      <c r="CN13" s="140" t="e">
        <f>$AY13*Assembly!U$4+$AZ13*Assembly!U$5+$BA13*Assembly!U$6+$BB13*Assembly!U$7+$BC13*Assembly!U$8+$BD13*Assembly!U$9+$BE13*Assembly!U$10+$BF13*Assembly!U$11+$BG13*Assembly!U$12+$BH13*Assembly!U$13+$BI13*Assembly!U$14+$BJ13*Assembly!U$15+$BK13*Assembly!U$16+$BL13*Assembly!U$17+$BM13*Assembly!U$18+$BN13*Assembly!U$19+$BO13*Assembly!U$20+$BP13*Assembly!U$21+$BQ13*Assembly!U$22+$BR13*Assembly!U$23+$BS13*Assembly!U$24</f>
        <v>#VALUE!</v>
      </c>
      <c r="CO13" s="145" t="e">
        <f>$AY13*Assembly!V$4+$AZ13*Assembly!V$5+$BA13*Assembly!V$6+$BB13*Assembly!V$7+$BC13*Assembly!V$8+$BD13*Assembly!V$9+$BE13*Assembly!V$10+$BF13*Assembly!V$11+$BG13*Assembly!V$12+$BH13*Assembly!V$13+$BI13*Assembly!V$14+$BJ13*Assembly!V$15+$BK13*Assembly!V$16+$BL13*Assembly!V$17+$BM13*Assembly!V$18+$BN13*Assembly!V$19+$BO13*Assembly!V$20+$BP13*Assembly!V$21+$BQ13*Assembly!V$22+$BR13*Assembly!V$23+$BS13*Assembly!V$24</f>
        <v>#VALUE!</v>
      </c>
      <c r="CP13" s="145" t="e">
        <f>CF13*Refining!$F$3</f>
        <v>#VALUE!</v>
      </c>
      <c r="CQ13" s="145" t="e">
        <f>CG13*Refining!$F$4</f>
        <v>#VALUE!</v>
      </c>
      <c r="CR13" s="145" t="e">
        <f>CH13*Refining!$F$5</f>
        <v>#VALUE!</v>
      </c>
      <c r="CS13" s="145" t="e">
        <f>CI13*Refining!$F$6</f>
        <v>#VALUE!</v>
      </c>
      <c r="CT13" s="145" t="e">
        <f>CJ13*Refining!$F$7</f>
        <v>#VALUE!</v>
      </c>
      <c r="CU13" s="145" t="e">
        <f>CK13*Refining!$F$8</f>
        <v>#VALUE!</v>
      </c>
      <c r="CV13" s="145" t="e">
        <f>CL13*Refining!$F$9</f>
        <v>#VALUE!</v>
      </c>
      <c r="CW13" s="145" t="e">
        <f>CM13*Refining!$F$10</f>
        <v>#VALUE!</v>
      </c>
      <c r="CX13" s="145" t="e">
        <f>CN13*Refining!$F$11</f>
        <v>#VALUE!</v>
      </c>
      <c r="CY13" s="145" t="e">
        <f>CO13*Refining!$F$12</f>
        <v>#VALUE!</v>
      </c>
      <c r="CZ13" s="185" t="e">
        <f t="shared" ref="CZ13:DS13" si="51">IF(CF13 = 0, "", CF13)</f>
        <v>#VALUE!</v>
      </c>
      <c r="DA13" s="189" t="e">
        <f t="shared" si="51"/>
        <v>#VALUE!</v>
      </c>
      <c r="DB13" s="189" t="e">
        <f t="shared" si="51"/>
        <v>#VALUE!</v>
      </c>
      <c r="DC13" s="186" t="e">
        <f t="shared" si="51"/>
        <v>#VALUE!</v>
      </c>
      <c r="DD13" s="186" t="e">
        <f t="shared" si="51"/>
        <v>#VALUE!</v>
      </c>
      <c r="DE13" s="189" t="e">
        <f t="shared" si="51"/>
        <v>#VALUE!</v>
      </c>
      <c r="DF13" s="186" t="e">
        <f t="shared" si="51"/>
        <v>#VALUE!</v>
      </c>
      <c r="DG13" s="186" t="e">
        <f t="shared" si="51"/>
        <v>#VALUE!</v>
      </c>
      <c r="DH13" s="186" t="e">
        <f t="shared" si="51"/>
        <v>#VALUE!</v>
      </c>
      <c r="DI13" s="290" t="e">
        <f t="shared" si="51"/>
        <v>#VALUE!</v>
      </c>
      <c r="DJ13" s="185" t="e">
        <f t="shared" si="51"/>
        <v>#VALUE!</v>
      </c>
      <c r="DK13" s="189" t="e">
        <f t="shared" si="51"/>
        <v>#VALUE!</v>
      </c>
      <c r="DL13" s="189" t="e">
        <f t="shared" si="51"/>
        <v>#VALUE!</v>
      </c>
      <c r="DM13" s="186" t="e">
        <f t="shared" si="51"/>
        <v>#VALUE!</v>
      </c>
      <c r="DN13" s="211" t="e">
        <f t="shared" si="51"/>
        <v>#VALUE!</v>
      </c>
      <c r="DO13" s="189" t="e">
        <f t="shared" si="51"/>
        <v>#VALUE!</v>
      </c>
      <c r="DP13" s="189" t="e">
        <f t="shared" si="51"/>
        <v>#VALUE!</v>
      </c>
      <c r="DQ13" s="186" t="e">
        <f t="shared" si="51"/>
        <v>#VALUE!</v>
      </c>
      <c r="DR13" s="186" t="e">
        <f t="shared" si="51"/>
        <v>#VALUE!</v>
      </c>
      <c r="DS13" s="290" t="e">
        <f t="shared" si="51"/>
        <v>#VALUE!</v>
      </c>
      <c r="DT13" s="185" t="e">
        <f t="shared" si="11"/>
        <v>#VALUE!</v>
      </c>
      <c r="DU13" s="189" t="e">
        <f t="shared" si="12"/>
        <v>#VALUE!</v>
      </c>
      <c r="DV13" s="133" t="e">
        <f>CZ13*'Ores &amp; Ingots'!$C$3+DA13*'Ores &amp; Ingots'!$C$4+DB13*'Ores &amp; Ingots'!$C$5+DC13*'Ores &amp; Ingots'!$C$6+DD13*'Ores &amp; Ingots'!$C$7+DE13*'Ores &amp; Ingots'!$C$8+DF13*'Ores &amp; Ingots'!$C$9+DG13*'Ores &amp; Ingots'!$C$10+DH13*'Ores &amp; Ingots'!$C$11+DI13*'Ores &amp; Ingots'!$C$12</f>
        <v>#VALUE!</v>
      </c>
      <c r="DW13" s="133" t="e">
        <f>DJ13*'Ores &amp; Ingots'!$B$3+DK13*'Ores &amp; Ingots'!$B$4+DL13*'Ores &amp; Ingots'!$B$5+DM13*'Ores &amp; Ingots'!$B$6+DN13*'Ores &amp; Ingots'!$B$7+DO13*'Ores &amp; Ingots'!$B$8+DP13*'Ores &amp; Ingots'!$B$9+DQ13*'Ores &amp; Ingots'!$B$10+DR13*'Ores &amp; Ingots'!$B$11+DS13*'Ores &amp; Ingots'!$B$12</f>
        <v>#VALUE!</v>
      </c>
      <c r="DX13" s="189" t="e">
        <f>CZ13*Refining!$G$3+DA13*Refining!$G$4+DB13*Refining!$G$5+DC13*Refining!$G$6+DD13*Refining!$G$7+DE13*Refining!$G$8+DF13*Refining!$G$9+DG13*Refining!$G$10+DH13*Refining!$G$11+DI13*Refining!$G$12</f>
        <v>#VALUE!</v>
      </c>
      <c r="DY13" s="189" t="e">
        <f t="shared" si="13"/>
        <v>#VALUE!</v>
      </c>
      <c r="DZ13" s="192" t="e">
        <f t="shared" si="14"/>
        <v>#VALUE!</v>
      </c>
      <c r="EA13" s="185" t="e">
        <f t="shared" si="15"/>
        <v>#VALUE!</v>
      </c>
      <c r="EB13" s="194" t="e">
        <f t="shared" ref="EB13:EC13" si="52">EA13/60</f>
        <v>#VALUE!</v>
      </c>
      <c r="EC13" s="194" t="e">
        <f t="shared" si="52"/>
        <v>#VALUE!</v>
      </c>
      <c r="ED13" s="185" t="e">
        <f t="shared" si="17"/>
        <v>#VALUE!</v>
      </c>
      <c r="EE13" s="194" t="e">
        <f t="shared" ref="EE13:EF13" si="53">ED13/1000</f>
        <v>#VALUE!</v>
      </c>
      <c r="EF13" s="196" t="e">
        <f t="shared" si="53"/>
        <v>#VALUE!</v>
      </c>
      <c r="EG13" s="130" t="e">
        <f t="shared" si="19"/>
        <v>#VALUE!</v>
      </c>
      <c r="EH13" s="132" t="e">
        <f t="shared" si="20"/>
        <v>#VALUE!</v>
      </c>
      <c r="EI13" s="133">
        <v>2102</v>
      </c>
    </row>
    <row r="14" spans="1:139" ht="12.75" x14ac:dyDescent="0.2">
      <c r="A14" s="864"/>
      <c r="B14" s="135" t="s">
        <v>236</v>
      </c>
      <c r="C14" s="137" t="s">
        <v>155</v>
      </c>
      <c r="D14" s="137">
        <v>3</v>
      </c>
      <c r="E14" s="137">
        <v>3</v>
      </c>
      <c r="F14" s="137">
        <v>3</v>
      </c>
      <c r="G14" s="139">
        <f t="shared" si="0"/>
        <v>3.375</v>
      </c>
      <c r="H14" s="140">
        <v>35</v>
      </c>
      <c r="I14" s="140">
        <v>35</v>
      </c>
      <c r="J14" s="140">
        <f>H14/Main!$D$9</f>
        <v>7</v>
      </c>
      <c r="K14" s="140">
        <f>I14/Main!$D$10</f>
        <v>17.5</v>
      </c>
      <c r="L14" s="140">
        <f t="shared" si="1"/>
        <v>2.5</v>
      </c>
      <c r="M14" s="140">
        <v>1</v>
      </c>
      <c r="N14" s="143"/>
      <c r="O14" s="143"/>
      <c r="P14" s="145">
        <v>14750000</v>
      </c>
      <c r="Q14" s="145">
        <v>1000</v>
      </c>
      <c r="R14" s="145">
        <f>Q14*Main!$D$6</f>
        <v>10000</v>
      </c>
      <c r="S14" s="146"/>
      <c r="T14" s="146"/>
      <c r="U14" s="143"/>
      <c r="V14" s="143"/>
      <c r="W14" s="143"/>
      <c r="X14" s="143"/>
      <c r="Y14" s="143"/>
      <c r="Z14" s="143"/>
      <c r="AA14" s="143"/>
      <c r="AB14" s="143"/>
      <c r="AC14" s="148"/>
      <c r="AD14" s="151">
        <v>60</v>
      </c>
      <c r="AE14" s="151">
        <v>0</v>
      </c>
      <c r="AF14" s="151">
        <v>0</v>
      </c>
      <c r="AG14" s="151">
        <v>3</v>
      </c>
      <c r="AH14" s="151">
        <v>9</v>
      </c>
      <c r="AI14" s="151">
        <v>0</v>
      </c>
      <c r="AJ14" s="151">
        <v>5</v>
      </c>
      <c r="AK14" s="152">
        <v>25</v>
      </c>
      <c r="AL14" s="151">
        <v>0</v>
      </c>
      <c r="AM14" s="151">
        <v>0</v>
      </c>
      <c r="AN14" s="151">
        <v>0</v>
      </c>
      <c r="AO14" s="151">
        <v>9</v>
      </c>
      <c r="AP14" s="151">
        <v>0</v>
      </c>
      <c r="AQ14" s="151">
        <v>95</v>
      </c>
      <c r="AR14" s="151">
        <v>0</v>
      </c>
      <c r="AS14" s="151">
        <v>0</v>
      </c>
      <c r="AT14" s="151">
        <v>0</v>
      </c>
      <c r="AU14" s="151">
        <v>0</v>
      </c>
      <c r="AV14" s="151">
        <v>0</v>
      </c>
      <c r="AW14" s="151">
        <v>0</v>
      </c>
      <c r="AX14" s="151">
        <v>0</v>
      </c>
      <c r="AY14" s="174">
        <f t="shared" ref="AY14:BS14" si="54">IF(AD14 = 0, "", AD14)</f>
        <v>60</v>
      </c>
      <c r="AZ14" s="137" t="str">
        <f t="shared" si="54"/>
        <v/>
      </c>
      <c r="BA14" s="137" t="str">
        <f t="shared" si="54"/>
        <v/>
      </c>
      <c r="BB14" s="133">
        <f t="shared" si="54"/>
        <v>3</v>
      </c>
      <c r="BC14" s="133">
        <f t="shared" si="54"/>
        <v>9</v>
      </c>
      <c r="BD14" s="137" t="str">
        <f t="shared" si="54"/>
        <v/>
      </c>
      <c r="BE14" s="133">
        <f t="shared" si="54"/>
        <v>5</v>
      </c>
      <c r="BF14" s="167">
        <f t="shared" si="54"/>
        <v>25</v>
      </c>
      <c r="BG14" s="137" t="str">
        <f t="shared" si="54"/>
        <v/>
      </c>
      <c r="BH14" s="137" t="str">
        <f t="shared" si="54"/>
        <v/>
      </c>
      <c r="BI14" s="137" t="str">
        <f t="shared" si="54"/>
        <v/>
      </c>
      <c r="BJ14" s="133">
        <f t="shared" si="54"/>
        <v>9</v>
      </c>
      <c r="BK14" s="137" t="str">
        <f t="shared" si="54"/>
        <v/>
      </c>
      <c r="BL14" s="133">
        <f t="shared" si="54"/>
        <v>95</v>
      </c>
      <c r="BM14" s="137" t="str">
        <f t="shared" si="54"/>
        <v/>
      </c>
      <c r="BN14" s="137" t="str">
        <f t="shared" si="54"/>
        <v/>
      </c>
      <c r="BO14" s="137" t="str">
        <f t="shared" si="54"/>
        <v/>
      </c>
      <c r="BP14" s="137" t="str">
        <f t="shared" si="54"/>
        <v/>
      </c>
      <c r="BQ14" s="137" t="str">
        <f t="shared" si="54"/>
        <v/>
      </c>
      <c r="BR14" s="137" t="str">
        <f t="shared" si="54"/>
        <v/>
      </c>
      <c r="BS14" s="169" t="str">
        <f t="shared" si="54"/>
        <v/>
      </c>
      <c r="BT14" s="174" t="e">
        <f>$AY14*Assembly!Z$4+$AZ14*Assembly!Z$5+$BA14*Assembly!Z$6+$BB14*Assembly!Z$7+$BC14*Assembly!Z$8+$BD14*Assembly!Z$9+$BE14*Assembly!Z$10+$BF14*Assembly!Z$11+$BG14*Assembly!Z$12+$BH14*Assembly!Z$13+$BI14*Assembly!Z$14+$BJ14*Assembly!Z$15+$BK14*Assembly!Z$16+$BL14*Assembly!Z$17+$BM14*Assembly!Z$18+$BN14*Assembly!Z$19+$BO14*Assembly!Z$20+$BP14*Assembly!Z$21+$BQ14*Assembly!Z$22+$BR14*Assembly!Z$23+$BS14*Assembly!Z$24</f>
        <v>#VALUE!</v>
      </c>
      <c r="BU14" s="133" t="e">
        <f t="shared" si="3"/>
        <v>#VALUE!</v>
      </c>
      <c r="BV14" s="285" t="e">
        <f t="shared" si="42"/>
        <v>#VALUE!</v>
      </c>
      <c r="BW14" s="133" t="e">
        <f>$AY14*Assembly!AD$4+$AZ14*Assembly!AD$5+$BA14*Assembly!AD$6+$BB14*Assembly!AD$7+$BC14*Assembly!AD$8+$BD14*Assembly!AD$9+$BE14*Assembly!AD$10+$BF14*Assembly!AD$11+$BG14*Assembly!AD$12+$BH14*Assembly!AD$13+$BI14*Assembly!AD$14+$BJ14*Assembly!AD$15+$BK14*Assembly!AD$16+$BL14*Assembly!AD$17+$BM14*Assembly!AD$18+$BN14*Assembly!AD$19+$BO14*Assembly!AD$20+$BP14*Assembly!AD$21+$BQ14*Assembly!AD$22+$BR14*Assembly!AD$23+$BS14*Assembly!AD$24</f>
        <v>#VALUE!</v>
      </c>
      <c r="BX14" s="177" t="e">
        <f t="shared" si="4"/>
        <v>#VALUE!</v>
      </c>
      <c r="BY14" s="178" t="e">
        <f t="shared" si="5"/>
        <v>#VALUE!</v>
      </c>
      <c r="BZ14" s="179" t="e">
        <f t="shared" si="6"/>
        <v>#VALUE!</v>
      </c>
      <c r="CA14" s="178" t="e">
        <f t="shared" si="7"/>
        <v>#VALUE!</v>
      </c>
      <c r="CB14" s="133" t="e">
        <f>$AY14*Assembly!Y$4+$AZ14*Assembly!Y$5+$BA14*Assembly!Y$6+$BB14*Assembly!Y$7+$BC14*Assembly!Y$8+$BD14*Assembly!Y$9+$BE14*Assembly!Y$10+$BF14*Assembly!Y$11+$BG14*Assembly!Y$12+$BH14*Assembly!Y$13+$BI14*Assembly!Y$14+$BJ14*Assembly!Y$15+$BK14*Assembly!Y$16+$BL14*Assembly!Y$17+$BM14*Assembly!Y$18+$BN14*Assembly!Y$19+$BO14*Assembly!Y$20+$BP14*Assembly!Y$21+$BQ14*Assembly!Y$22+$BR14*Assembly!Y$23+$BS14*Assembly!Y$24</f>
        <v>#VALUE!</v>
      </c>
      <c r="CC14" s="133" t="e">
        <f t="shared" si="8"/>
        <v>#VALUE!</v>
      </c>
      <c r="CD14" s="130" t="e">
        <f t="shared" si="9"/>
        <v>#VALUE!</v>
      </c>
      <c r="CE14" s="183" t="e">
        <f>$AY14*Assembly!AC$4+$AZ14*Assembly!AC$5+$BA14*Assembly!AC$6+$BB14*Assembly!AC$7+$BC14*Assembly!AC$8+$BD14*Assembly!AC$9+$BE14*Assembly!AC$10+$BF14*Assembly!AC$11+$BG14*Assembly!AC$12+$BH14*Assembly!AC$13+$BI14*Assembly!AC$14+$BJ14*Assembly!AC$15+$BK14*Assembly!AC$16+$BL14*Assembly!AC$17+$BM14*Assembly!AC$18+$BN14*Assembly!AC$19+$BO14*Assembly!AC$20+$BP14*Assembly!AC$21+$BQ14*Assembly!AC$22+$BR14*Assembly!AC$23+$BS14*Assembly!AC$24</f>
        <v>#VALUE!</v>
      </c>
      <c r="CF14" s="145" t="e">
        <f>$AY14*Assembly!M$4+$AZ14*Assembly!M$5+$BA14*Assembly!M$6+$BB14*Assembly!M$7+$BC14*Assembly!M$8+$BD14*Assembly!M$9+$BE14*Assembly!M$10+$BF14*Assembly!M$11+$BG14*Assembly!M$12+$BH14*Assembly!M$13+$BI14*Assembly!M$14+$BJ14*Assembly!M$15+$BK14*Assembly!M$16+$BL14*Assembly!M$17+$BM14*Assembly!M$18+$BN14*Assembly!M$19+$BO14*Assembly!M$20+$BP14*Assembly!M$21+$BQ14*Assembly!M$22+$BR14*Assembly!M$23+$BS14*Assembly!M$24</f>
        <v>#VALUE!</v>
      </c>
      <c r="CG14" s="145" t="e">
        <f>$AY14*Assembly!N$4+$AZ14*Assembly!N$5+$BA14*Assembly!N$6+$BB14*Assembly!N$7+$BC14*Assembly!N$8+$BD14*Assembly!N$9+$BE14*Assembly!N$10+$BF14*Assembly!N$11+$BG14*Assembly!N$12+$BH14*Assembly!N$13+$BI14*Assembly!N$14+$BJ14*Assembly!N$15+$BK14*Assembly!N$16+$BL14*Assembly!N$17+$BM14*Assembly!N$18+$BN14*Assembly!N$19+$BO14*Assembly!N$20+$BP14*Assembly!N$21+$BQ14*Assembly!N$22+$BR14*Assembly!N$23+$BS14*Assembly!N$24</f>
        <v>#VALUE!</v>
      </c>
      <c r="CH14" s="145" t="e">
        <f>$AY14*Assembly!O$4+$AZ14*Assembly!O$5+$BA14*Assembly!O$6+$BB14*Assembly!O$7+$BC14*Assembly!O$8+$BD14*Assembly!O$9+$BE14*Assembly!O$10+$BF14*Assembly!O$11+$BG14*Assembly!O$12+$BH14*Assembly!O$13+$BI14*Assembly!O$14+$BJ14*Assembly!O$15+$BK14*Assembly!O$16+$BL14*Assembly!O$17+$BM14*Assembly!O$18+$BN14*Assembly!O$19+$BO14*Assembly!O$20+$BP14*Assembly!O$21+$BQ14*Assembly!O$22+$BR14*Assembly!O$23+$BS14*Assembly!O$24</f>
        <v>#VALUE!</v>
      </c>
      <c r="CI14" s="140" t="e">
        <f>$AY14*Assembly!P$4+$AZ14*Assembly!P$5+$BA14*Assembly!P$6+$BB14*Assembly!P$7+$BC14*Assembly!P$8+$BD14*Assembly!P$9+$BE14*Assembly!P$10+$BF14*Assembly!P$11+$BG14*Assembly!P$12+$BH14*Assembly!P$13+$BI14*Assembly!P$14+$BJ14*Assembly!P$15+$BK14*Assembly!P$16+$BL14*Assembly!P$17+$BM14*Assembly!P$18+$BN14*Assembly!P$19+$BO14*Assembly!P$20+$BP14*Assembly!P$21+$BQ14*Assembly!P$22+$BR14*Assembly!P$23+$BS14*Assembly!P$24</f>
        <v>#VALUE!</v>
      </c>
      <c r="CJ14" s="140" t="e">
        <f>$AY14*Assembly!Q$4+$AZ14*Assembly!Q$5+$BA14*Assembly!Q$6+$BB14*Assembly!Q$7+$BC14*Assembly!Q$8+$BD14*Assembly!Q$9+$BE14*Assembly!Q$10+$BF14*Assembly!Q$11+$BG14*Assembly!Q$12+$BH14*Assembly!Q$13+$BI14*Assembly!Q$14+$BJ14*Assembly!Q$15+$BK14*Assembly!Q$16+$BL14*Assembly!Q$17+$BM14*Assembly!Q$18+$BN14*Assembly!Q$19+$BO14*Assembly!Q$20+$BP14*Assembly!Q$21+$BQ14*Assembly!Q$22+$BR14*Assembly!Q$23+$BS14*Assembly!Q$24</f>
        <v>#VALUE!</v>
      </c>
      <c r="CK14" s="145" t="e">
        <f>$AY14*Assembly!R$4+$AZ14*Assembly!R$5+$BA14*Assembly!R$6+$BB14*Assembly!R$7+$BC14*Assembly!R$8+$BD14*Assembly!R$9+$BE14*Assembly!R$10+$BF14*Assembly!R$11+$BG14*Assembly!R$12+$BH14*Assembly!R$13+$BI14*Assembly!R$14+$BJ14*Assembly!R$15+$BK14*Assembly!R$16+$BL14*Assembly!R$17+$BM14*Assembly!R$18+$BN14*Assembly!R$19+$BO14*Assembly!R$20+$BP14*Assembly!R$21+$BQ14*Assembly!R$22+$BR14*Assembly!R$23+$BS14*Assembly!R$24</f>
        <v>#VALUE!</v>
      </c>
      <c r="CL14" s="140" t="e">
        <f>$AY14*Assembly!S$4+$AZ14*Assembly!S$5+$BA14*Assembly!S$6+$BB14*Assembly!S$7+$BC14*Assembly!S$8+$BD14*Assembly!S$9+$BE14*Assembly!S$10+$BF14*Assembly!S$11+$BG14*Assembly!S$12+$BH14*Assembly!S$13+$BI14*Assembly!S$14+$BJ14*Assembly!S$15+$BK14*Assembly!S$16+$BL14*Assembly!S$17+$BM14*Assembly!S$18+$BN14*Assembly!S$19+$BO14*Assembly!S$20+$BP14*Assembly!S$21+$BQ14*Assembly!S$22+$BR14*Assembly!S$23+$BS14*Assembly!S$24</f>
        <v>#VALUE!</v>
      </c>
      <c r="CM14" s="140" t="e">
        <f>$AY14*Assembly!T$4+$AZ14*Assembly!T$5+$BA14*Assembly!T$6+$BB14*Assembly!T$7+$BC14*Assembly!T$8+$BD14*Assembly!T$9+$BE14*Assembly!T$10+$BF14*Assembly!T$11+$BG14*Assembly!T$12+$BH14*Assembly!T$13+$BI14*Assembly!T$14+$BJ14*Assembly!T$15+$BK14*Assembly!T$16+$BL14*Assembly!T$17+$BM14*Assembly!T$18+$BN14*Assembly!T$19+$BO14*Assembly!T$20+$BP14*Assembly!T$21+$BQ14*Assembly!T$22+$BR14*Assembly!T$23+$BS14*Assembly!T$24</f>
        <v>#VALUE!</v>
      </c>
      <c r="CN14" s="140" t="e">
        <f>$AY14*Assembly!U$4+$AZ14*Assembly!U$5+$BA14*Assembly!U$6+$BB14*Assembly!U$7+$BC14*Assembly!U$8+$BD14*Assembly!U$9+$BE14*Assembly!U$10+$BF14*Assembly!U$11+$BG14*Assembly!U$12+$BH14*Assembly!U$13+$BI14*Assembly!U$14+$BJ14*Assembly!U$15+$BK14*Assembly!U$16+$BL14*Assembly!U$17+$BM14*Assembly!U$18+$BN14*Assembly!U$19+$BO14*Assembly!U$20+$BP14*Assembly!U$21+$BQ14*Assembly!U$22+$BR14*Assembly!U$23+$BS14*Assembly!U$24</f>
        <v>#VALUE!</v>
      </c>
      <c r="CO14" s="145" t="e">
        <f>$AY14*Assembly!V$4+$AZ14*Assembly!V$5+$BA14*Assembly!V$6+$BB14*Assembly!V$7+$BC14*Assembly!V$8+$BD14*Assembly!V$9+$BE14*Assembly!V$10+$BF14*Assembly!V$11+$BG14*Assembly!V$12+$BH14*Assembly!V$13+$BI14*Assembly!V$14+$BJ14*Assembly!V$15+$BK14*Assembly!V$16+$BL14*Assembly!V$17+$BM14*Assembly!V$18+$BN14*Assembly!V$19+$BO14*Assembly!V$20+$BP14*Assembly!V$21+$BQ14*Assembly!V$22+$BR14*Assembly!V$23+$BS14*Assembly!V$24</f>
        <v>#VALUE!</v>
      </c>
      <c r="CP14" s="145" t="e">
        <f>CF14*Refining!$F$3</f>
        <v>#VALUE!</v>
      </c>
      <c r="CQ14" s="145" t="e">
        <f>CG14*Refining!$F$4</f>
        <v>#VALUE!</v>
      </c>
      <c r="CR14" s="145" t="e">
        <f>CH14*Refining!$F$5</f>
        <v>#VALUE!</v>
      </c>
      <c r="CS14" s="145" t="e">
        <f>CI14*Refining!$F$6</f>
        <v>#VALUE!</v>
      </c>
      <c r="CT14" s="145" t="e">
        <f>CJ14*Refining!$F$7</f>
        <v>#VALUE!</v>
      </c>
      <c r="CU14" s="145" t="e">
        <f>CK14*Refining!$F$8</f>
        <v>#VALUE!</v>
      </c>
      <c r="CV14" s="145" t="e">
        <f>CL14*Refining!$F$9</f>
        <v>#VALUE!</v>
      </c>
      <c r="CW14" s="145" t="e">
        <f>CM14*Refining!$F$10</f>
        <v>#VALUE!</v>
      </c>
      <c r="CX14" s="145" t="e">
        <f>CN14*Refining!$F$11</f>
        <v>#VALUE!</v>
      </c>
      <c r="CY14" s="145" t="e">
        <f>CO14*Refining!$F$12</f>
        <v>#VALUE!</v>
      </c>
      <c r="CZ14" s="185" t="e">
        <f t="shared" ref="CZ14:DS14" si="55">IF(CF14 = 0, "", CF14)</f>
        <v>#VALUE!</v>
      </c>
      <c r="DA14" s="189" t="e">
        <f t="shared" si="55"/>
        <v>#VALUE!</v>
      </c>
      <c r="DB14" s="189" t="e">
        <f t="shared" si="55"/>
        <v>#VALUE!</v>
      </c>
      <c r="DC14" s="186" t="e">
        <f t="shared" si="55"/>
        <v>#VALUE!</v>
      </c>
      <c r="DD14" s="211" t="e">
        <f t="shared" si="55"/>
        <v>#VALUE!</v>
      </c>
      <c r="DE14" s="189" t="e">
        <f t="shared" si="55"/>
        <v>#VALUE!</v>
      </c>
      <c r="DF14" s="186" t="e">
        <f t="shared" si="55"/>
        <v>#VALUE!</v>
      </c>
      <c r="DG14" s="186" t="e">
        <f t="shared" si="55"/>
        <v>#VALUE!</v>
      </c>
      <c r="DH14" s="186" t="e">
        <f t="shared" si="55"/>
        <v>#VALUE!</v>
      </c>
      <c r="DI14" s="290" t="e">
        <f t="shared" si="55"/>
        <v>#VALUE!</v>
      </c>
      <c r="DJ14" s="185" t="e">
        <f t="shared" si="55"/>
        <v>#VALUE!</v>
      </c>
      <c r="DK14" s="189" t="e">
        <f t="shared" si="55"/>
        <v>#VALUE!</v>
      </c>
      <c r="DL14" s="189" t="e">
        <f t="shared" si="55"/>
        <v>#VALUE!</v>
      </c>
      <c r="DM14" s="186" t="e">
        <f t="shared" si="55"/>
        <v>#VALUE!</v>
      </c>
      <c r="DN14" s="188" t="e">
        <f t="shared" si="55"/>
        <v>#VALUE!</v>
      </c>
      <c r="DO14" s="189" t="e">
        <f t="shared" si="55"/>
        <v>#VALUE!</v>
      </c>
      <c r="DP14" s="186" t="e">
        <f t="shared" si="55"/>
        <v>#VALUE!</v>
      </c>
      <c r="DQ14" s="186" t="e">
        <f t="shared" si="55"/>
        <v>#VALUE!</v>
      </c>
      <c r="DR14" s="186" t="e">
        <f t="shared" si="55"/>
        <v>#VALUE!</v>
      </c>
      <c r="DS14" s="290" t="e">
        <f t="shared" si="55"/>
        <v>#VALUE!</v>
      </c>
      <c r="DT14" s="185" t="e">
        <f t="shared" si="11"/>
        <v>#VALUE!</v>
      </c>
      <c r="DU14" s="189" t="e">
        <f t="shared" si="12"/>
        <v>#VALUE!</v>
      </c>
      <c r="DV14" s="133" t="e">
        <f>CZ14*'Ores &amp; Ingots'!$C$3+DA14*'Ores &amp; Ingots'!$C$4+DB14*'Ores &amp; Ingots'!$C$5+DC14*'Ores &amp; Ingots'!$C$6+DD14*'Ores &amp; Ingots'!$C$7+DE14*'Ores &amp; Ingots'!$C$8+DF14*'Ores &amp; Ingots'!$C$9+DG14*'Ores &amp; Ingots'!$C$10+DH14*'Ores &amp; Ingots'!$C$11+DI14*'Ores &amp; Ingots'!$C$12</f>
        <v>#VALUE!</v>
      </c>
      <c r="DW14" s="133" t="e">
        <f>DJ14*'Ores &amp; Ingots'!$B$3+DK14*'Ores &amp; Ingots'!$B$4+DL14*'Ores &amp; Ingots'!$B$5+DM14*'Ores &amp; Ingots'!$B$6+DN14*'Ores &amp; Ingots'!$B$7+DO14*'Ores &amp; Ingots'!$B$8+DP14*'Ores &amp; Ingots'!$B$9+DQ14*'Ores &amp; Ingots'!$B$10+DR14*'Ores &amp; Ingots'!$B$11+DS14*'Ores &amp; Ingots'!$B$12</f>
        <v>#VALUE!</v>
      </c>
      <c r="DX14" s="189" t="e">
        <f>CZ14*Refining!$G$3+DA14*Refining!$G$4+DB14*Refining!$G$5+DC14*Refining!$G$6+DD14*Refining!$G$7+DE14*Refining!$G$8+DF14*Refining!$G$9+DG14*Refining!$G$10+DH14*Refining!$G$11+DI14*Refining!$G$12</f>
        <v>#VALUE!</v>
      </c>
      <c r="DY14" s="189" t="e">
        <f t="shared" si="13"/>
        <v>#VALUE!</v>
      </c>
      <c r="DZ14" s="192" t="e">
        <f t="shared" si="14"/>
        <v>#VALUE!</v>
      </c>
      <c r="EA14" s="185" t="e">
        <f t="shared" si="15"/>
        <v>#VALUE!</v>
      </c>
      <c r="EB14" s="194" t="e">
        <f t="shared" ref="EB14:EC14" si="56">EA14/60</f>
        <v>#VALUE!</v>
      </c>
      <c r="EC14" s="194" t="e">
        <f t="shared" si="56"/>
        <v>#VALUE!</v>
      </c>
      <c r="ED14" s="185" t="e">
        <f t="shared" si="17"/>
        <v>#VALUE!</v>
      </c>
      <c r="EE14" s="194" t="e">
        <f t="shared" ref="EE14:EF14" si="57">ED14/1000</f>
        <v>#VALUE!</v>
      </c>
      <c r="EF14" s="196" t="e">
        <f t="shared" si="57"/>
        <v>#VALUE!</v>
      </c>
      <c r="EG14" s="130" t="e">
        <f t="shared" si="19"/>
        <v>#VALUE!</v>
      </c>
      <c r="EH14" s="132" t="e">
        <f t="shared" si="20"/>
        <v>#VALUE!</v>
      </c>
      <c r="EI14" s="133" t="s">
        <v>28</v>
      </c>
    </row>
    <row r="15" spans="1:139" ht="12.75" hidden="1" x14ac:dyDescent="0.2">
      <c r="A15" s="864"/>
      <c r="B15" s="135" t="s">
        <v>237</v>
      </c>
      <c r="C15" s="137" t="s">
        <v>156</v>
      </c>
      <c r="D15" s="137">
        <v>4</v>
      </c>
      <c r="E15" s="137">
        <v>2</v>
      </c>
      <c r="F15" s="137">
        <v>1</v>
      </c>
      <c r="G15" s="139">
        <f t="shared" si="0"/>
        <v>125</v>
      </c>
      <c r="H15" s="140">
        <v>40</v>
      </c>
      <c r="I15" s="140">
        <v>40</v>
      </c>
      <c r="J15" s="140">
        <f>H15/Main!$D$9</f>
        <v>8</v>
      </c>
      <c r="K15" s="140">
        <f>I15/Main!$D$10</f>
        <v>20</v>
      </c>
      <c r="L15" s="140">
        <f t="shared" si="1"/>
        <v>2.5</v>
      </c>
      <c r="M15" s="140">
        <v>1</v>
      </c>
      <c r="N15" s="143"/>
      <c r="O15" s="143"/>
      <c r="P15" s="145">
        <v>120000</v>
      </c>
      <c r="Q15" s="145"/>
      <c r="R15" s="143"/>
      <c r="S15" s="146"/>
      <c r="T15" s="146"/>
      <c r="U15" s="143"/>
      <c r="V15" s="143"/>
      <c r="W15" s="143"/>
      <c r="X15" s="143"/>
      <c r="Y15" s="143"/>
      <c r="Z15" s="143"/>
      <c r="AA15" s="143"/>
      <c r="AB15" s="143"/>
      <c r="AC15" s="148" t="s">
        <v>220</v>
      </c>
      <c r="AD15" s="151">
        <v>4</v>
      </c>
      <c r="AE15" s="151">
        <v>0</v>
      </c>
      <c r="AF15" s="151">
        <v>0</v>
      </c>
      <c r="AG15" s="151">
        <v>1</v>
      </c>
      <c r="AH15" s="151">
        <v>10</v>
      </c>
      <c r="AI15" s="151">
        <v>0</v>
      </c>
      <c r="AJ15" s="151">
        <v>0</v>
      </c>
      <c r="AK15" s="151">
        <v>2</v>
      </c>
      <c r="AL15" s="151">
        <v>0</v>
      </c>
      <c r="AM15" s="152">
        <v>64</v>
      </c>
      <c r="AN15" s="151">
        <v>0</v>
      </c>
      <c r="AO15" s="151">
        <v>0</v>
      </c>
      <c r="AP15" s="151">
        <v>0</v>
      </c>
      <c r="AQ15" s="151">
        <v>0</v>
      </c>
      <c r="AR15" s="151">
        <v>0</v>
      </c>
      <c r="AS15" s="151">
        <v>0</v>
      </c>
      <c r="AT15" s="151">
        <v>0</v>
      </c>
      <c r="AU15" s="151">
        <v>0</v>
      </c>
      <c r="AV15" s="151">
        <v>0</v>
      </c>
      <c r="AW15" s="151">
        <v>0</v>
      </c>
      <c r="AX15" s="151">
        <v>0</v>
      </c>
      <c r="AY15" s="174">
        <f t="shared" ref="AY15:BS15" si="58">IF(AD15 = 0, "", AD15)</f>
        <v>4</v>
      </c>
      <c r="AZ15" s="137" t="str">
        <f t="shared" si="58"/>
        <v/>
      </c>
      <c r="BA15" s="137" t="str">
        <f t="shared" si="58"/>
        <v/>
      </c>
      <c r="BB15" s="133">
        <f t="shared" si="58"/>
        <v>1</v>
      </c>
      <c r="BC15" s="133">
        <f t="shared" si="58"/>
        <v>10</v>
      </c>
      <c r="BD15" s="137" t="str">
        <f t="shared" si="58"/>
        <v/>
      </c>
      <c r="BE15" s="137" t="str">
        <f t="shared" si="58"/>
        <v/>
      </c>
      <c r="BF15" s="133">
        <f t="shared" si="58"/>
        <v>2</v>
      </c>
      <c r="BG15" s="137" t="str">
        <f t="shared" si="58"/>
        <v/>
      </c>
      <c r="BH15" s="167">
        <f t="shared" si="58"/>
        <v>64</v>
      </c>
      <c r="BI15" s="137" t="str">
        <f t="shared" si="58"/>
        <v/>
      </c>
      <c r="BJ15" s="137" t="str">
        <f t="shared" si="58"/>
        <v/>
      </c>
      <c r="BK15" s="137" t="str">
        <f t="shared" si="58"/>
        <v/>
      </c>
      <c r="BL15" s="137" t="str">
        <f t="shared" si="58"/>
        <v/>
      </c>
      <c r="BM15" s="137" t="str">
        <f t="shared" si="58"/>
        <v/>
      </c>
      <c r="BN15" s="137" t="str">
        <f t="shared" si="58"/>
        <v/>
      </c>
      <c r="BO15" s="137" t="str">
        <f t="shared" si="58"/>
        <v/>
      </c>
      <c r="BP15" s="137" t="str">
        <f t="shared" si="58"/>
        <v/>
      </c>
      <c r="BQ15" s="137" t="str">
        <f t="shared" si="58"/>
        <v/>
      </c>
      <c r="BR15" s="137" t="str">
        <f t="shared" si="58"/>
        <v/>
      </c>
      <c r="BS15" s="169" t="str">
        <f t="shared" si="58"/>
        <v/>
      </c>
      <c r="BT15" s="174" t="e">
        <f>$AY15*Assembly!Z$4+$AZ15*Assembly!Z$5+$BA15*Assembly!Z$6+$BB15*Assembly!Z$7+$BC15*Assembly!Z$8+$BD15*Assembly!Z$9+$BE15*Assembly!Z$10+$BF15*Assembly!Z$11+$BG15*Assembly!Z$12+$BH15*Assembly!Z$13+$BI15*Assembly!Z$14+$BJ15*Assembly!Z$15+$BK15*Assembly!Z$16+$BL15*Assembly!Z$17+$BM15*Assembly!Z$18+$BN15*Assembly!Z$19+$BO15*Assembly!Z$20+$BP15*Assembly!Z$21+$BQ15*Assembly!Z$22+$BR15*Assembly!Z$23+$BS15*Assembly!Z$24</f>
        <v>#VALUE!</v>
      </c>
      <c r="BU15" s="133" t="e">
        <f t="shared" si="3"/>
        <v>#VALUE!</v>
      </c>
      <c r="BV15" s="285" t="e">
        <f t="shared" si="42"/>
        <v>#VALUE!</v>
      </c>
      <c r="BW15" s="133" t="e">
        <f>$AY15*Assembly!AD$4+$AZ15*Assembly!AD$5+$BA15*Assembly!AD$6+$BB15*Assembly!AD$7+$BC15*Assembly!AD$8+$BD15*Assembly!AD$9+$BE15*Assembly!AD$10+$BF15*Assembly!AD$11+$BG15*Assembly!AD$12+$BH15*Assembly!AD$13+$BI15*Assembly!AD$14+$BJ15*Assembly!AD$15+$BK15*Assembly!AD$16+$BL15*Assembly!AD$17+$BM15*Assembly!AD$18+$BN15*Assembly!AD$19+$BO15*Assembly!AD$20+$BP15*Assembly!AD$21+$BQ15*Assembly!AD$22+$BR15*Assembly!AD$23+$BS15*Assembly!AD$24</f>
        <v>#VALUE!</v>
      </c>
      <c r="BX15" s="177" t="e">
        <f t="shared" si="4"/>
        <v>#VALUE!</v>
      </c>
      <c r="BY15" s="178" t="e">
        <f t="shared" si="5"/>
        <v>#VALUE!</v>
      </c>
      <c r="BZ15" s="179" t="e">
        <f t="shared" si="6"/>
        <v>#VALUE!</v>
      </c>
      <c r="CA15" s="178" t="e">
        <f t="shared" si="7"/>
        <v>#VALUE!</v>
      </c>
      <c r="CB15" s="133" t="e">
        <f>$AY15*Assembly!Y$4+$AZ15*Assembly!Y$5+$BA15*Assembly!Y$6+$BB15*Assembly!Y$7+$BC15*Assembly!Y$8+$BD15*Assembly!Y$9+$BE15*Assembly!Y$10+$BF15*Assembly!Y$11+$BG15*Assembly!Y$12+$BH15*Assembly!Y$13+$BI15*Assembly!Y$14+$BJ15*Assembly!Y$15+$BK15*Assembly!Y$16+$BL15*Assembly!Y$17+$BM15*Assembly!Y$18+$BN15*Assembly!Y$19+$BO15*Assembly!Y$20+$BP15*Assembly!Y$21+$BQ15*Assembly!Y$22+$BR15*Assembly!Y$23+$BS15*Assembly!Y$24</f>
        <v>#VALUE!</v>
      </c>
      <c r="CC15" s="133" t="e">
        <f t="shared" si="8"/>
        <v>#VALUE!</v>
      </c>
      <c r="CD15" s="130" t="e">
        <f t="shared" si="9"/>
        <v>#VALUE!</v>
      </c>
      <c r="CE15" s="183" t="e">
        <f>$AY15*Assembly!AC$4+$AZ15*Assembly!AC$5+$BA15*Assembly!AC$6+$BB15*Assembly!AC$7+$BC15*Assembly!AC$8+$BD15*Assembly!AC$9+$BE15*Assembly!AC$10+$BF15*Assembly!AC$11+$BG15*Assembly!AC$12+$BH15*Assembly!AC$13+$BI15*Assembly!AC$14+$BJ15*Assembly!AC$15+$BK15*Assembly!AC$16+$BL15*Assembly!AC$17+$BM15*Assembly!AC$18+$BN15*Assembly!AC$19+$BO15*Assembly!AC$20+$BP15*Assembly!AC$21+$BQ15*Assembly!AC$22+$BR15*Assembly!AC$23+$BS15*Assembly!AC$24</f>
        <v>#VALUE!</v>
      </c>
      <c r="CF15" s="145" t="e">
        <f>$AY15*Assembly!M$4+$AZ15*Assembly!M$5+$BA15*Assembly!M$6+$BB15*Assembly!M$7+$BC15*Assembly!M$8+$BD15*Assembly!M$9+$BE15*Assembly!M$10+$BF15*Assembly!M$11+$BG15*Assembly!M$12+$BH15*Assembly!M$13+$BI15*Assembly!M$14+$BJ15*Assembly!M$15+$BK15*Assembly!M$16+$BL15*Assembly!M$17+$BM15*Assembly!M$18+$BN15*Assembly!M$19+$BO15*Assembly!M$20+$BP15*Assembly!M$21+$BQ15*Assembly!M$22+$BR15*Assembly!M$23+$BS15*Assembly!M$24</f>
        <v>#VALUE!</v>
      </c>
      <c r="CG15" s="145" t="e">
        <f>$AY15*Assembly!N$4+$AZ15*Assembly!N$5+$BA15*Assembly!N$6+$BB15*Assembly!N$7+$BC15*Assembly!N$8+$BD15*Assembly!N$9+$BE15*Assembly!N$10+$BF15*Assembly!N$11+$BG15*Assembly!N$12+$BH15*Assembly!N$13+$BI15*Assembly!N$14+$BJ15*Assembly!N$15+$BK15*Assembly!N$16+$BL15*Assembly!N$17+$BM15*Assembly!N$18+$BN15*Assembly!N$19+$BO15*Assembly!N$20+$BP15*Assembly!N$21+$BQ15*Assembly!N$22+$BR15*Assembly!N$23+$BS15*Assembly!N$24</f>
        <v>#VALUE!</v>
      </c>
      <c r="CH15" s="145" t="e">
        <f>$AY15*Assembly!O$4+$AZ15*Assembly!O$5+$BA15*Assembly!O$6+$BB15*Assembly!O$7+$BC15*Assembly!O$8+$BD15*Assembly!O$9+$BE15*Assembly!O$10+$BF15*Assembly!O$11+$BG15*Assembly!O$12+$BH15*Assembly!O$13+$BI15*Assembly!O$14+$BJ15*Assembly!O$15+$BK15*Assembly!O$16+$BL15*Assembly!O$17+$BM15*Assembly!O$18+$BN15*Assembly!O$19+$BO15*Assembly!O$20+$BP15*Assembly!O$21+$BQ15*Assembly!O$22+$BR15*Assembly!O$23+$BS15*Assembly!O$24</f>
        <v>#VALUE!</v>
      </c>
      <c r="CI15" s="140" t="e">
        <f>$AY15*Assembly!P$4+$AZ15*Assembly!P$5+$BA15*Assembly!P$6+$BB15*Assembly!P$7+$BC15*Assembly!P$8+$BD15*Assembly!P$9+$BE15*Assembly!P$10+$BF15*Assembly!P$11+$BG15*Assembly!P$12+$BH15*Assembly!P$13+$BI15*Assembly!P$14+$BJ15*Assembly!P$15+$BK15*Assembly!P$16+$BL15*Assembly!P$17+$BM15*Assembly!P$18+$BN15*Assembly!P$19+$BO15*Assembly!P$20+$BP15*Assembly!P$21+$BQ15*Assembly!P$22+$BR15*Assembly!P$23+$BS15*Assembly!P$24</f>
        <v>#VALUE!</v>
      </c>
      <c r="CJ15" s="140" t="e">
        <f>$AY15*Assembly!Q$4+$AZ15*Assembly!Q$5+$BA15*Assembly!Q$6+$BB15*Assembly!Q$7+$BC15*Assembly!Q$8+$BD15*Assembly!Q$9+$BE15*Assembly!Q$10+$BF15*Assembly!Q$11+$BG15*Assembly!Q$12+$BH15*Assembly!Q$13+$BI15*Assembly!Q$14+$BJ15*Assembly!Q$15+$BK15*Assembly!Q$16+$BL15*Assembly!Q$17+$BM15*Assembly!Q$18+$BN15*Assembly!Q$19+$BO15*Assembly!Q$20+$BP15*Assembly!Q$21+$BQ15*Assembly!Q$22+$BR15*Assembly!Q$23+$BS15*Assembly!Q$24</f>
        <v>#VALUE!</v>
      </c>
      <c r="CK15" s="145" t="e">
        <f>$AY15*Assembly!R$4+$AZ15*Assembly!R$5+$BA15*Assembly!R$6+$BB15*Assembly!R$7+$BC15*Assembly!R$8+$BD15*Assembly!R$9+$BE15*Assembly!R$10+$BF15*Assembly!R$11+$BG15*Assembly!R$12+$BH15*Assembly!R$13+$BI15*Assembly!R$14+$BJ15*Assembly!R$15+$BK15*Assembly!R$16+$BL15*Assembly!R$17+$BM15*Assembly!R$18+$BN15*Assembly!R$19+$BO15*Assembly!R$20+$BP15*Assembly!R$21+$BQ15*Assembly!R$22+$BR15*Assembly!R$23+$BS15*Assembly!R$24</f>
        <v>#VALUE!</v>
      </c>
      <c r="CL15" s="140" t="e">
        <f>$AY15*Assembly!S$4+$AZ15*Assembly!S$5+$BA15*Assembly!S$6+$BB15*Assembly!S$7+$BC15*Assembly!S$8+$BD15*Assembly!S$9+$BE15*Assembly!S$10+$BF15*Assembly!S$11+$BG15*Assembly!S$12+$BH15*Assembly!S$13+$BI15*Assembly!S$14+$BJ15*Assembly!S$15+$BK15*Assembly!S$16+$BL15*Assembly!S$17+$BM15*Assembly!S$18+$BN15*Assembly!S$19+$BO15*Assembly!S$20+$BP15*Assembly!S$21+$BQ15*Assembly!S$22+$BR15*Assembly!S$23+$BS15*Assembly!S$24</f>
        <v>#VALUE!</v>
      </c>
      <c r="CM15" s="140" t="e">
        <f>$AY15*Assembly!T$4+$AZ15*Assembly!T$5+$BA15*Assembly!T$6+$BB15*Assembly!T$7+$BC15*Assembly!T$8+$BD15*Assembly!T$9+$BE15*Assembly!T$10+$BF15*Assembly!T$11+$BG15*Assembly!T$12+$BH15*Assembly!T$13+$BI15*Assembly!T$14+$BJ15*Assembly!T$15+$BK15*Assembly!T$16+$BL15*Assembly!T$17+$BM15*Assembly!T$18+$BN15*Assembly!T$19+$BO15*Assembly!T$20+$BP15*Assembly!T$21+$BQ15*Assembly!T$22+$BR15*Assembly!T$23+$BS15*Assembly!T$24</f>
        <v>#VALUE!</v>
      </c>
      <c r="CN15" s="140" t="e">
        <f>$AY15*Assembly!U$4+$AZ15*Assembly!U$5+$BA15*Assembly!U$6+$BB15*Assembly!U$7+$BC15*Assembly!U$8+$BD15*Assembly!U$9+$BE15*Assembly!U$10+$BF15*Assembly!U$11+$BG15*Assembly!U$12+$BH15*Assembly!U$13+$BI15*Assembly!U$14+$BJ15*Assembly!U$15+$BK15*Assembly!U$16+$BL15*Assembly!U$17+$BM15*Assembly!U$18+$BN15*Assembly!U$19+$BO15*Assembly!U$20+$BP15*Assembly!U$21+$BQ15*Assembly!U$22+$BR15*Assembly!U$23+$BS15*Assembly!U$24</f>
        <v>#VALUE!</v>
      </c>
      <c r="CO15" s="145" t="e">
        <f>$AY15*Assembly!V$4+$AZ15*Assembly!V$5+$BA15*Assembly!V$6+$BB15*Assembly!V$7+$BC15*Assembly!V$8+$BD15*Assembly!V$9+$BE15*Assembly!V$10+$BF15*Assembly!V$11+$BG15*Assembly!V$12+$BH15*Assembly!V$13+$BI15*Assembly!V$14+$BJ15*Assembly!V$15+$BK15*Assembly!V$16+$BL15*Assembly!V$17+$BM15*Assembly!V$18+$BN15*Assembly!V$19+$BO15*Assembly!V$20+$BP15*Assembly!V$21+$BQ15*Assembly!V$22+$BR15*Assembly!V$23+$BS15*Assembly!V$24</f>
        <v>#VALUE!</v>
      </c>
      <c r="CP15" s="145" t="e">
        <f>CF15*Refining!$F$3</f>
        <v>#VALUE!</v>
      </c>
      <c r="CQ15" s="145" t="e">
        <f>CG15*Refining!$F$4</f>
        <v>#VALUE!</v>
      </c>
      <c r="CR15" s="145" t="e">
        <f>CH15*Refining!$F$5</f>
        <v>#VALUE!</v>
      </c>
      <c r="CS15" s="145" t="e">
        <f>CI15*Refining!$F$6</f>
        <v>#VALUE!</v>
      </c>
      <c r="CT15" s="145" t="e">
        <f>CJ15*Refining!$F$7</f>
        <v>#VALUE!</v>
      </c>
      <c r="CU15" s="145" t="e">
        <f>CK15*Refining!$F$8</f>
        <v>#VALUE!</v>
      </c>
      <c r="CV15" s="145" t="e">
        <f>CL15*Refining!$F$9</f>
        <v>#VALUE!</v>
      </c>
      <c r="CW15" s="145" t="e">
        <f>CM15*Refining!$F$10</f>
        <v>#VALUE!</v>
      </c>
      <c r="CX15" s="145" t="e">
        <f>CN15*Refining!$F$11</f>
        <v>#VALUE!</v>
      </c>
      <c r="CY15" s="145" t="e">
        <f>CO15*Refining!$F$12</f>
        <v>#VALUE!</v>
      </c>
      <c r="CZ15" s="185" t="e">
        <f t="shared" ref="CZ15:DS15" si="59">IF(CF15 = 0, "", CF15)</f>
        <v>#VALUE!</v>
      </c>
      <c r="DA15" s="189" t="e">
        <f t="shared" si="59"/>
        <v>#VALUE!</v>
      </c>
      <c r="DB15" s="186" t="e">
        <f t="shared" si="59"/>
        <v>#VALUE!</v>
      </c>
      <c r="DC15" s="186" t="e">
        <f t="shared" si="59"/>
        <v>#VALUE!</v>
      </c>
      <c r="DD15" s="186" t="e">
        <f t="shared" si="59"/>
        <v>#VALUE!</v>
      </c>
      <c r="DE15" s="186" t="e">
        <f t="shared" si="59"/>
        <v>#VALUE!</v>
      </c>
      <c r="DF15" s="186" t="e">
        <f t="shared" si="59"/>
        <v>#VALUE!</v>
      </c>
      <c r="DG15" s="186" t="e">
        <f t="shared" si="59"/>
        <v>#VALUE!</v>
      </c>
      <c r="DH15" s="186" t="e">
        <f t="shared" si="59"/>
        <v>#VALUE!</v>
      </c>
      <c r="DI15" s="187" t="e">
        <f t="shared" si="59"/>
        <v>#VALUE!</v>
      </c>
      <c r="DJ15" s="185" t="e">
        <f t="shared" si="59"/>
        <v>#VALUE!</v>
      </c>
      <c r="DK15" s="189" t="e">
        <f t="shared" si="59"/>
        <v>#VALUE!</v>
      </c>
      <c r="DL15" s="186" t="e">
        <f t="shared" si="59"/>
        <v>#VALUE!</v>
      </c>
      <c r="DM15" s="186" t="e">
        <f t="shared" si="59"/>
        <v>#VALUE!</v>
      </c>
      <c r="DN15" s="211" t="e">
        <f t="shared" si="59"/>
        <v>#VALUE!</v>
      </c>
      <c r="DO15" s="186" t="e">
        <f t="shared" si="59"/>
        <v>#VALUE!</v>
      </c>
      <c r="DP15" s="186" t="e">
        <f t="shared" si="59"/>
        <v>#VALUE!</v>
      </c>
      <c r="DQ15" s="186" t="e">
        <f t="shared" si="59"/>
        <v>#VALUE!</v>
      </c>
      <c r="DR15" s="186" t="e">
        <f t="shared" si="59"/>
        <v>#VALUE!</v>
      </c>
      <c r="DS15" s="187" t="e">
        <f t="shared" si="59"/>
        <v>#VALUE!</v>
      </c>
      <c r="DT15" s="185" t="e">
        <f t="shared" si="11"/>
        <v>#VALUE!</v>
      </c>
      <c r="DU15" s="189" t="e">
        <f t="shared" si="12"/>
        <v>#VALUE!</v>
      </c>
      <c r="DV15" s="133" t="e">
        <f>CZ15*'Ores &amp; Ingots'!$C$3+DA15*'Ores &amp; Ingots'!$C$4+DB15*'Ores &amp; Ingots'!$C$5+DC15*'Ores &amp; Ingots'!$C$6+DD15*'Ores &amp; Ingots'!$C$7+DE15*'Ores &amp; Ingots'!$C$8+DF15*'Ores &amp; Ingots'!$C$9+DG15*'Ores &amp; Ingots'!$C$10+DH15*'Ores &amp; Ingots'!$C$11+DI15*'Ores &amp; Ingots'!$C$12</f>
        <v>#VALUE!</v>
      </c>
      <c r="DW15" s="133" t="e">
        <f>DJ15*'Ores &amp; Ingots'!$B$3+DK15*'Ores &amp; Ingots'!$B$4+DL15*'Ores &amp; Ingots'!$B$5+DM15*'Ores &amp; Ingots'!$B$6+DN15*'Ores &amp; Ingots'!$B$7+DO15*'Ores &amp; Ingots'!$B$8+DP15*'Ores &amp; Ingots'!$B$9+DQ15*'Ores &amp; Ingots'!$B$10+DR15*'Ores &amp; Ingots'!$B$11+DS15*'Ores &amp; Ingots'!$B$12</f>
        <v>#VALUE!</v>
      </c>
      <c r="DX15" s="189" t="e">
        <f>CZ15*Refining!$G$3+DA15*Refining!$G$4+DB15*Refining!$G$5+DC15*Refining!$G$6+DD15*Refining!$G$7+DE15*Refining!$G$8+DF15*Refining!$G$9+DG15*Refining!$G$10+DH15*Refining!$G$11+DI15*Refining!$G$12</f>
        <v>#VALUE!</v>
      </c>
      <c r="DY15" s="189" t="e">
        <f t="shared" si="13"/>
        <v>#VALUE!</v>
      </c>
      <c r="DZ15" s="192" t="e">
        <f t="shared" si="14"/>
        <v>#VALUE!</v>
      </c>
      <c r="EA15" s="185" t="e">
        <f t="shared" si="15"/>
        <v>#VALUE!</v>
      </c>
      <c r="EB15" s="194" t="e">
        <f t="shared" ref="EB15:EC15" si="60">EA15/60</f>
        <v>#VALUE!</v>
      </c>
      <c r="EC15" s="194" t="e">
        <f t="shared" si="60"/>
        <v>#VALUE!</v>
      </c>
      <c r="ED15" s="185" t="e">
        <f t="shared" si="17"/>
        <v>#VALUE!</v>
      </c>
      <c r="EE15" s="194" t="e">
        <f t="shared" ref="EE15:EF15" si="61">ED15/1000</f>
        <v>#VALUE!</v>
      </c>
      <c r="EF15" s="196" t="e">
        <f t="shared" si="61"/>
        <v>#VALUE!</v>
      </c>
      <c r="EG15" s="130" t="e">
        <f t="shared" si="19"/>
        <v>#VALUE!</v>
      </c>
      <c r="EH15" s="132" t="e">
        <f t="shared" si="20"/>
        <v>#VALUE!</v>
      </c>
      <c r="EI15" s="133">
        <v>146</v>
      </c>
    </row>
    <row r="16" spans="1:139" ht="12.75" x14ac:dyDescent="0.2">
      <c r="A16" s="864"/>
      <c r="B16" s="135" t="s">
        <v>237</v>
      </c>
      <c r="C16" s="137" t="s">
        <v>155</v>
      </c>
      <c r="D16" s="137">
        <v>10</v>
      </c>
      <c r="E16" s="137">
        <v>5</v>
      </c>
      <c r="F16" s="137">
        <v>1</v>
      </c>
      <c r="G16" s="139">
        <f t="shared" si="0"/>
        <v>6.25</v>
      </c>
      <c r="H16" s="140">
        <v>40</v>
      </c>
      <c r="I16" s="140">
        <v>40</v>
      </c>
      <c r="J16" s="140">
        <f>H16/Main!$D$9</f>
        <v>8</v>
      </c>
      <c r="K16" s="140">
        <f>I16/Main!$D$10</f>
        <v>20</v>
      </c>
      <c r="L16" s="140">
        <f t="shared" si="1"/>
        <v>2.5</v>
      </c>
      <c r="M16" s="140">
        <v>1</v>
      </c>
      <c r="N16" s="143"/>
      <c r="O16" s="143"/>
      <c r="P16" s="145">
        <v>30000</v>
      </c>
      <c r="Q16" s="145"/>
      <c r="R16" s="143"/>
      <c r="S16" s="146"/>
      <c r="T16" s="146"/>
      <c r="U16" s="143"/>
      <c r="V16" s="143"/>
      <c r="W16" s="143"/>
      <c r="X16" s="143"/>
      <c r="Y16" s="143"/>
      <c r="Z16" s="143"/>
      <c r="AA16" s="143"/>
      <c r="AB16" s="143"/>
      <c r="AC16" s="148"/>
      <c r="AD16" s="151">
        <v>2</v>
      </c>
      <c r="AE16" s="151">
        <v>0</v>
      </c>
      <c r="AF16" s="151">
        <v>0</v>
      </c>
      <c r="AG16" s="151">
        <v>0</v>
      </c>
      <c r="AH16" s="151">
        <v>2</v>
      </c>
      <c r="AI16" s="151">
        <v>4</v>
      </c>
      <c r="AJ16" s="151">
        <v>0</v>
      </c>
      <c r="AK16" s="151">
        <v>1</v>
      </c>
      <c r="AL16" s="151">
        <v>0</v>
      </c>
      <c r="AM16" s="152">
        <v>16</v>
      </c>
      <c r="AN16" s="151">
        <v>0</v>
      </c>
      <c r="AO16" s="151">
        <v>0</v>
      </c>
      <c r="AP16" s="151">
        <v>1</v>
      </c>
      <c r="AQ16" s="151">
        <v>0</v>
      </c>
      <c r="AR16" s="151">
        <v>0</v>
      </c>
      <c r="AS16" s="151">
        <v>0</v>
      </c>
      <c r="AT16" s="151">
        <v>0</v>
      </c>
      <c r="AU16" s="151">
        <v>0</v>
      </c>
      <c r="AV16" s="151">
        <v>0</v>
      </c>
      <c r="AW16" s="151">
        <v>0</v>
      </c>
      <c r="AX16" s="151">
        <v>0</v>
      </c>
      <c r="AY16" s="174">
        <f t="shared" ref="AY16:BS16" si="62">IF(AD16 = 0, "", AD16)</f>
        <v>2</v>
      </c>
      <c r="AZ16" s="137" t="str">
        <f t="shared" si="62"/>
        <v/>
      </c>
      <c r="BA16" s="137" t="str">
        <f t="shared" si="62"/>
        <v/>
      </c>
      <c r="BB16" s="137" t="str">
        <f t="shared" si="62"/>
        <v/>
      </c>
      <c r="BC16" s="133">
        <f t="shared" si="62"/>
        <v>2</v>
      </c>
      <c r="BD16" s="133">
        <f t="shared" si="62"/>
        <v>4</v>
      </c>
      <c r="BE16" s="137" t="str">
        <f t="shared" si="62"/>
        <v/>
      </c>
      <c r="BF16" s="133">
        <f t="shared" si="62"/>
        <v>1</v>
      </c>
      <c r="BG16" s="137" t="str">
        <f t="shared" si="62"/>
        <v/>
      </c>
      <c r="BH16" s="167">
        <f t="shared" si="62"/>
        <v>16</v>
      </c>
      <c r="BI16" s="137" t="str">
        <f t="shared" si="62"/>
        <v/>
      </c>
      <c r="BJ16" s="137" t="str">
        <f t="shared" si="62"/>
        <v/>
      </c>
      <c r="BK16" s="133">
        <f t="shared" si="62"/>
        <v>1</v>
      </c>
      <c r="BL16" s="137" t="str">
        <f t="shared" si="62"/>
        <v/>
      </c>
      <c r="BM16" s="137" t="str">
        <f t="shared" si="62"/>
        <v/>
      </c>
      <c r="BN16" s="137" t="str">
        <f t="shared" si="62"/>
        <v/>
      </c>
      <c r="BO16" s="137" t="str">
        <f t="shared" si="62"/>
        <v/>
      </c>
      <c r="BP16" s="137" t="str">
        <f t="shared" si="62"/>
        <v/>
      </c>
      <c r="BQ16" s="137" t="str">
        <f t="shared" si="62"/>
        <v/>
      </c>
      <c r="BR16" s="137" t="str">
        <f t="shared" si="62"/>
        <v/>
      </c>
      <c r="BS16" s="169" t="str">
        <f t="shared" si="62"/>
        <v/>
      </c>
      <c r="BT16" s="174" t="e">
        <f>$AY16*Assembly!Z$4+$AZ16*Assembly!Z$5+$BA16*Assembly!Z$6+$BB16*Assembly!Z$7+$BC16*Assembly!Z$8+$BD16*Assembly!Z$9+$BE16*Assembly!Z$10+$BF16*Assembly!Z$11+$BG16*Assembly!Z$12+$BH16*Assembly!Z$13+$BI16*Assembly!Z$14+$BJ16*Assembly!Z$15+$BK16*Assembly!Z$16+$BL16*Assembly!Z$17+$BM16*Assembly!Z$18+$BN16*Assembly!Z$19+$BO16*Assembly!Z$20+$BP16*Assembly!Z$21+$BQ16*Assembly!Z$22+$BR16*Assembly!Z$23+$BS16*Assembly!Z$24</f>
        <v>#VALUE!</v>
      </c>
      <c r="BU16" s="133" t="e">
        <f t="shared" si="3"/>
        <v>#VALUE!</v>
      </c>
      <c r="BV16" s="285" t="e">
        <f t="shared" si="42"/>
        <v>#VALUE!</v>
      </c>
      <c r="BW16" s="133" t="e">
        <f>$AY16*Assembly!AD$4+$AZ16*Assembly!AD$5+$BA16*Assembly!AD$6+$BB16*Assembly!AD$7+$BC16*Assembly!AD$8+$BD16*Assembly!AD$9+$BE16*Assembly!AD$10+$BF16*Assembly!AD$11+$BG16*Assembly!AD$12+$BH16*Assembly!AD$13+$BI16*Assembly!AD$14+$BJ16*Assembly!AD$15+$BK16*Assembly!AD$16+$BL16*Assembly!AD$17+$BM16*Assembly!AD$18+$BN16*Assembly!AD$19+$BO16*Assembly!AD$20+$BP16*Assembly!AD$21+$BQ16*Assembly!AD$22+$BR16*Assembly!AD$23+$BS16*Assembly!AD$24</f>
        <v>#VALUE!</v>
      </c>
      <c r="BX16" s="177" t="e">
        <f t="shared" si="4"/>
        <v>#VALUE!</v>
      </c>
      <c r="BY16" s="178" t="e">
        <f t="shared" si="5"/>
        <v>#VALUE!</v>
      </c>
      <c r="BZ16" s="179" t="e">
        <f t="shared" si="6"/>
        <v>#VALUE!</v>
      </c>
      <c r="CA16" s="178" t="e">
        <f t="shared" si="7"/>
        <v>#VALUE!</v>
      </c>
      <c r="CB16" s="133" t="e">
        <f>$AY16*Assembly!Y$4+$AZ16*Assembly!Y$5+$BA16*Assembly!Y$6+$BB16*Assembly!Y$7+$BC16*Assembly!Y$8+$BD16*Assembly!Y$9+$BE16*Assembly!Y$10+$BF16*Assembly!Y$11+$BG16*Assembly!Y$12+$BH16*Assembly!Y$13+$BI16*Assembly!Y$14+$BJ16*Assembly!Y$15+$BK16*Assembly!Y$16+$BL16*Assembly!Y$17+$BM16*Assembly!Y$18+$BN16*Assembly!Y$19+$BO16*Assembly!Y$20+$BP16*Assembly!Y$21+$BQ16*Assembly!Y$22+$BR16*Assembly!Y$23+$BS16*Assembly!Y$24</f>
        <v>#VALUE!</v>
      </c>
      <c r="CC16" s="133" t="e">
        <f t="shared" si="8"/>
        <v>#VALUE!</v>
      </c>
      <c r="CD16" s="130" t="e">
        <f t="shared" si="9"/>
        <v>#VALUE!</v>
      </c>
      <c r="CE16" s="183" t="e">
        <f>$AY16*Assembly!AC$4+$AZ16*Assembly!AC$5+$BA16*Assembly!AC$6+$BB16*Assembly!AC$7+$BC16*Assembly!AC$8+$BD16*Assembly!AC$9+$BE16*Assembly!AC$10+$BF16*Assembly!AC$11+$BG16*Assembly!AC$12+$BH16*Assembly!AC$13+$BI16*Assembly!AC$14+$BJ16*Assembly!AC$15+$BK16*Assembly!AC$16+$BL16*Assembly!AC$17+$BM16*Assembly!AC$18+$BN16*Assembly!AC$19+$BO16*Assembly!AC$20+$BP16*Assembly!AC$21+$BQ16*Assembly!AC$22+$BR16*Assembly!AC$23+$BS16*Assembly!AC$24</f>
        <v>#VALUE!</v>
      </c>
      <c r="CF16" s="145" t="e">
        <f>$AY16*Assembly!M$4+$AZ16*Assembly!M$5+$BA16*Assembly!M$6+$BB16*Assembly!M$7+$BC16*Assembly!M$8+$BD16*Assembly!M$9+$BE16*Assembly!M$10+$BF16*Assembly!M$11+$BG16*Assembly!M$12+$BH16*Assembly!M$13+$BI16*Assembly!M$14+$BJ16*Assembly!M$15+$BK16*Assembly!M$16+$BL16*Assembly!M$17+$BM16*Assembly!M$18+$BN16*Assembly!M$19+$BO16*Assembly!M$20+$BP16*Assembly!M$21+$BQ16*Assembly!M$22+$BR16*Assembly!M$23+$BS16*Assembly!M$24</f>
        <v>#VALUE!</v>
      </c>
      <c r="CG16" s="145" t="e">
        <f>$AY16*Assembly!N$4+$AZ16*Assembly!N$5+$BA16*Assembly!N$6+$BB16*Assembly!N$7+$BC16*Assembly!N$8+$BD16*Assembly!N$9+$BE16*Assembly!N$10+$BF16*Assembly!N$11+$BG16*Assembly!N$12+$BH16*Assembly!N$13+$BI16*Assembly!N$14+$BJ16*Assembly!N$15+$BK16*Assembly!N$16+$BL16*Assembly!N$17+$BM16*Assembly!N$18+$BN16*Assembly!N$19+$BO16*Assembly!N$20+$BP16*Assembly!N$21+$BQ16*Assembly!N$22+$BR16*Assembly!N$23+$BS16*Assembly!N$24</f>
        <v>#VALUE!</v>
      </c>
      <c r="CH16" s="145" t="e">
        <f>$AY16*Assembly!O$4+$AZ16*Assembly!O$5+$BA16*Assembly!O$6+$BB16*Assembly!O$7+$BC16*Assembly!O$8+$BD16*Assembly!O$9+$BE16*Assembly!O$10+$BF16*Assembly!O$11+$BG16*Assembly!O$12+$BH16*Assembly!O$13+$BI16*Assembly!O$14+$BJ16*Assembly!O$15+$BK16*Assembly!O$16+$BL16*Assembly!O$17+$BM16*Assembly!O$18+$BN16*Assembly!O$19+$BO16*Assembly!O$20+$BP16*Assembly!O$21+$BQ16*Assembly!O$22+$BR16*Assembly!O$23+$BS16*Assembly!O$24</f>
        <v>#VALUE!</v>
      </c>
      <c r="CI16" s="140" t="e">
        <f>$AY16*Assembly!P$4+$AZ16*Assembly!P$5+$BA16*Assembly!P$6+$BB16*Assembly!P$7+$BC16*Assembly!P$8+$BD16*Assembly!P$9+$BE16*Assembly!P$10+$BF16*Assembly!P$11+$BG16*Assembly!P$12+$BH16*Assembly!P$13+$BI16*Assembly!P$14+$BJ16*Assembly!P$15+$BK16*Assembly!P$16+$BL16*Assembly!P$17+$BM16*Assembly!P$18+$BN16*Assembly!P$19+$BO16*Assembly!P$20+$BP16*Assembly!P$21+$BQ16*Assembly!P$22+$BR16*Assembly!P$23+$BS16*Assembly!P$24</f>
        <v>#VALUE!</v>
      </c>
      <c r="CJ16" s="140" t="e">
        <f>$AY16*Assembly!Q$4+$AZ16*Assembly!Q$5+$BA16*Assembly!Q$6+$BB16*Assembly!Q$7+$BC16*Assembly!Q$8+$BD16*Assembly!Q$9+$BE16*Assembly!Q$10+$BF16*Assembly!Q$11+$BG16*Assembly!Q$12+$BH16*Assembly!Q$13+$BI16*Assembly!Q$14+$BJ16*Assembly!Q$15+$BK16*Assembly!Q$16+$BL16*Assembly!Q$17+$BM16*Assembly!Q$18+$BN16*Assembly!Q$19+$BO16*Assembly!Q$20+$BP16*Assembly!Q$21+$BQ16*Assembly!Q$22+$BR16*Assembly!Q$23+$BS16*Assembly!Q$24</f>
        <v>#VALUE!</v>
      </c>
      <c r="CK16" s="145" t="e">
        <f>$AY16*Assembly!R$4+$AZ16*Assembly!R$5+$BA16*Assembly!R$6+$BB16*Assembly!R$7+$BC16*Assembly!R$8+$BD16*Assembly!R$9+$BE16*Assembly!R$10+$BF16*Assembly!R$11+$BG16*Assembly!R$12+$BH16*Assembly!R$13+$BI16*Assembly!R$14+$BJ16*Assembly!R$15+$BK16*Assembly!R$16+$BL16*Assembly!R$17+$BM16*Assembly!R$18+$BN16*Assembly!R$19+$BO16*Assembly!R$20+$BP16*Assembly!R$21+$BQ16*Assembly!R$22+$BR16*Assembly!R$23+$BS16*Assembly!R$24</f>
        <v>#VALUE!</v>
      </c>
      <c r="CL16" s="140" t="e">
        <f>$AY16*Assembly!S$4+$AZ16*Assembly!S$5+$BA16*Assembly!S$6+$BB16*Assembly!S$7+$BC16*Assembly!S$8+$BD16*Assembly!S$9+$BE16*Assembly!S$10+$BF16*Assembly!S$11+$BG16*Assembly!S$12+$BH16*Assembly!S$13+$BI16*Assembly!S$14+$BJ16*Assembly!S$15+$BK16*Assembly!S$16+$BL16*Assembly!S$17+$BM16*Assembly!S$18+$BN16*Assembly!S$19+$BO16*Assembly!S$20+$BP16*Assembly!S$21+$BQ16*Assembly!S$22+$BR16*Assembly!S$23+$BS16*Assembly!S$24</f>
        <v>#VALUE!</v>
      </c>
      <c r="CM16" s="140" t="e">
        <f>$AY16*Assembly!T$4+$AZ16*Assembly!T$5+$BA16*Assembly!T$6+$BB16*Assembly!T$7+$BC16*Assembly!T$8+$BD16*Assembly!T$9+$BE16*Assembly!T$10+$BF16*Assembly!T$11+$BG16*Assembly!T$12+$BH16*Assembly!T$13+$BI16*Assembly!T$14+$BJ16*Assembly!T$15+$BK16*Assembly!T$16+$BL16*Assembly!T$17+$BM16*Assembly!T$18+$BN16*Assembly!T$19+$BO16*Assembly!T$20+$BP16*Assembly!T$21+$BQ16*Assembly!T$22+$BR16*Assembly!T$23+$BS16*Assembly!T$24</f>
        <v>#VALUE!</v>
      </c>
      <c r="CN16" s="140" t="e">
        <f>$AY16*Assembly!U$4+$AZ16*Assembly!U$5+$BA16*Assembly!U$6+$BB16*Assembly!U$7+$BC16*Assembly!U$8+$BD16*Assembly!U$9+$BE16*Assembly!U$10+$BF16*Assembly!U$11+$BG16*Assembly!U$12+$BH16*Assembly!U$13+$BI16*Assembly!U$14+$BJ16*Assembly!U$15+$BK16*Assembly!U$16+$BL16*Assembly!U$17+$BM16*Assembly!U$18+$BN16*Assembly!U$19+$BO16*Assembly!U$20+$BP16*Assembly!U$21+$BQ16*Assembly!U$22+$BR16*Assembly!U$23+$BS16*Assembly!U$24</f>
        <v>#VALUE!</v>
      </c>
      <c r="CO16" s="145" t="e">
        <f>$AY16*Assembly!V$4+$AZ16*Assembly!V$5+$BA16*Assembly!V$6+$BB16*Assembly!V$7+$BC16*Assembly!V$8+$BD16*Assembly!V$9+$BE16*Assembly!V$10+$BF16*Assembly!V$11+$BG16*Assembly!V$12+$BH16*Assembly!V$13+$BI16*Assembly!V$14+$BJ16*Assembly!V$15+$BK16*Assembly!V$16+$BL16*Assembly!V$17+$BM16*Assembly!V$18+$BN16*Assembly!V$19+$BO16*Assembly!V$20+$BP16*Assembly!V$21+$BQ16*Assembly!V$22+$BR16*Assembly!V$23+$BS16*Assembly!V$24</f>
        <v>#VALUE!</v>
      </c>
      <c r="CP16" s="145" t="e">
        <f>CF16*Refining!$F$3</f>
        <v>#VALUE!</v>
      </c>
      <c r="CQ16" s="145" t="e">
        <f>CG16*Refining!$F$4</f>
        <v>#VALUE!</v>
      </c>
      <c r="CR16" s="145" t="e">
        <f>CH16*Refining!$F$5</f>
        <v>#VALUE!</v>
      </c>
      <c r="CS16" s="145" t="e">
        <f>CI16*Refining!$F$6</f>
        <v>#VALUE!</v>
      </c>
      <c r="CT16" s="145" t="e">
        <f>CJ16*Refining!$F$7</f>
        <v>#VALUE!</v>
      </c>
      <c r="CU16" s="145" t="e">
        <f>CK16*Refining!$F$8</f>
        <v>#VALUE!</v>
      </c>
      <c r="CV16" s="145" t="e">
        <f>CL16*Refining!$F$9</f>
        <v>#VALUE!</v>
      </c>
      <c r="CW16" s="145" t="e">
        <f>CM16*Refining!$F$10</f>
        <v>#VALUE!</v>
      </c>
      <c r="CX16" s="145" t="e">
        <f>CN16*Refining!$F$11</f>
        <v>#VALUE!</v>
      </c>
      <c r="CY16" s="145" t="e">
        <f>CO16*Refining!$F$12</f>
        <v>#VALUE!</v>
      </c>
      <c r="CZ16" s="185" t="e">
        <f t="shared" ref="CZ16:DS16" si="63">IF(CF16 = 0, "", CF16)</f>
        <v>#VALUE!</v>
      </c>
      <c r="DA16" s="189" t="e">
        <f t="shared" si="63"/>
        <v>#VALUE!</v>
      </c>
      <c r="DB16" s="186" t="e">
        <f t="shared" si="63"/>
        <v>#VALUE!</v>
      </c>
      <c r="DC16" s="186" t="e">
        <f t="shared" si="63"/>
        <v>#VALUE!</v>
      </c>
      <c r="DD16" s="186" t="e">
        <f t="shared" si="63"/>
        <v>#VALUE!</v>
      </c>
      <c r="DE16" s="186" t="e">
        <f t="shared" si="63"/>
        <v>#VALUE!</v>
      </c>
      <c r="DF16" s="186" t="e">
        <f t="shared" si="63"/>
        <v>#VALUE!</v>
      </c>
      <c r="DG16" s="186" t="e">
        <f t="shared" si="63"/>
        <v>#VALUE!</v>
      </c>
      <c r="DH16" s="186" t="e">
        <f t="shared" si="63"/>
        <v>#VALUE!</v>
      </c>
      <c r="DI16" s="187" t="e">
        <f t="shared" si="63"/>
        <v>#VALUE!</v>
      </c>
      <c r="DJ16" s="185" t="e">
        <f t="shared" si="63"/>
        <v>#VALUE!</v>
      </c>
      <c r="DK16" s="189" t="e">
        <f t="shared" si="63"/>
        <v>#VALUE!</v>
      </c>
      <c r="DL16" s="186" t="e">
        <f t="shared" si="63"/>
        <v>#VALUE!</v>
      </c>
      <c r="DM16" s="186" t="e">
        <f t="shared" si="63"/>
        <v>#VALUE!</v>
      </c>
      <c r="DN16" s="211" t="e">
        <f t="shared" si="63"/>
        <v>#VALUE!</v>
      </c>
      <c r="DO16" s="186" t="e">
        <f t="shared" si="63"/>
        <v>#VALUE!</v>
      </c>
      <c r="DP16" s="186" t="e">
        <f t="shared" si="63"/>
        <v>#VALUE!</v>
      </c>
      <c r="DQ16" s="186" t="e">
        <f t="shared" si="63"/>
        <v>#VALUE!</v>
      </c>
      <c r="DR16" s="186" t="e">
        <f t="shared" si="63"/>
        <v>#VALUE!</v>
      </c>
      <c r="DS16" s="187" t="e">
        <f t="shared" si="63"/>
        <v>#VALUE!</v>
      </c>
      <c r="DT16" s="185" t="e">
        <f t="shared" si="11"/>
        <v>#VALUE!</v>
      </c>
      <c r="DU16" s="189" t="e">
        <f t="shared" si="12"/>
        <v>#VALUE!</v>
      </c>
      <c r="DV16" s="133" t="e">
        <f>CZ16*'Ores &amp; Ingots'!$C$3+DA16*'Ores &amp; Ingots'!$C$4+DB16*'Ores &amp; Ingots'!$C$5+DC16*'Ores &amp; Ingots'!$C$6+DD16*'Ores &amp; Ingots'!$C$7+DE16*'Ores &amp; Ingots'!$C$8+DF16*'Ores &amp; Ingots'!$C$9+DG16*'Ores &amp; Ingots'!$C$10+DH16*'Ores &amp; Ingots'!$C$11+DI16*'Ores &amp; Ingots'!$C$12</f>
        <v>#VALUE!</v>
      </c>
      <c r="DW16" s="133" t="e">
        <f>DJ16*'Ores &amp; Ingots'!$B$3+DK16*'Ores &amp; Ingots'!$B$4+DL16*'Ores &amp; Ingots'!$B$5+DM16*'Ores &amp; Ingots'!$B$6+DN16*'Ores &amp; Ingots'!$B$7+DO16*'Ores &amp; Ingots'!$B$8+DP16*'Ores &amp; Ingots'!$B$9+DQ16*'Ores &amp; Ingots'!$B$10+DR16*'Ores &amp; Ingots'!$B$11+DS16*'Ores &amp; Ingots'!$B$12</f>
        <v>#VALUE!</v>
      </c>
      <c r="DX16" s="189" t="e">
        <f>CZ16*Refining!$G$3+DA16*Refining!$G$4+DB16*Refining!$G$5+DC16*Refining!$G$6+DD16*Refining!$G$7+DE16*Refining!$G$8+DF16*Refining!$G$9+DG16*Refining!$G$10+DH16*Refining!$G$11+DI16*Refining!$G$12</f>
        <v>#VALUE!</v>
      </c>
      <c r="DY16" s="189" t="e">
        <f t="shared" si="13"/>
        <v>#VALUE!</v>
      </c>
      <c r="DZ16" s="192" t="e">
        <f t="shared" si="14"/>
        <v>#VALUE!</v>
      </c>
      <c r="EA16" s="185" t="e">
        <f t="shared" si="15"/>
        <v>#VALUE!</v>
      </c>
      <c r="EB16" s="194" t="e">
        <f t="shared" ref="EB16:EC16" si="64">EA16/60</f>
        <v>#VALUE!</v>
      </c>
      <c r="EC16" s="194" t="e">
        <f t="shared" si="64"/>
        <v>#VALUE!</v>
      </c>
      <c r="ED16" s="185" t="e">
        <f t="shared" si="17"/>
        <v>#VALUE!</v>
      </c>
      <c r="EE16" s="194" t="e">
        <f t="shared" ref="EE16:EF16" si="65">ED16/1000</f>
        <v>#VALUE!</v>
      </c>
      <c r="EF16" s="196" t="e">
        <f t="shared" si="65"/>
        <v>#VALUE!</v>
      </c>
      <c r="EG16" s="130" t="e">
        <f t="shared" si="19"/>
        <v>#VALUE!</v>
      </c>
      <c r="EH16" s="132" t="e">
        <f t="shared" si="20"/>
        <v>#VALUE!</v>
      </c>
      <c r="EI16" s="133" t="s">
        <v>28</v>
      </c>
    </row>
    <row r="17" spans="1:139" ht="12.75" hidden="1" x14ac:dyDescent="0.2">
      <c r="A17" s="864"/>
      <c r="B17" s="135" t="s">
        <v>238</v>
      </c>
      <c r="C17" s="137" t="s">
        <v>156</v>
      </c>
      <c r="D17" s="137">
        <v>1</v>
      </c>
      <c r="E17" s="137">
        <v>1</v>
      </c>
      <c r="F17" s="137">
        <v>1</v>
      </c>
      <c r="G17" s="139">
        <f t="shared" si="0"/>
        <v>15.625</v>
      </c>
      <c r="H17" s="140">
        <v>45</v>
      </c>
      <c r="I17" s="140">
        <v>45</v>
      </c>
      <c r="J17" s="140">
        <f>H17/Main!$D$9</f>
        <v>9</v>
      </c>
      <c r="K17" s="140">
        <f>I17/Main!$D$10</f>
        <v>22.5</v>
      </c>
      <c r="L17" s="140">
        <f t="shared" si="1"/>
        <v>2.5</v>
      </c>
      <c r="M17" s="140">
        <v>1</v>
      </c>
      <c r="N17" s="143"/>
      <c r="O17" s="143"/>
      <c r="P17" s="145">
        <v>12000000</v>
      </c>
      <c r="Q17" s="145"/>
      <c r="R17" s="143"/>
      <c r="S17" s="146"/>
      <c r="T17" s="145">
        <v>3000000</v>
      </c>
      <c r="U17" s="143"/>
      <c r="V17" s="143"/>
      <c r="W17" s="143"/>
      <c r="X17" s="143"/>
      <c r="Y17" s="143"/>
      <c r="Z17" s="143"/>
      <c r="AA17" s="143"/>
      <c r="AB17" s="143"/>
      <c r="AC17" s="148" t="s">
        <v>240</v>
      </c>
      <c r="AD17" s="151">
        <v>80</v>
      </c>
      <c r="AE17" s="151">
        <v>0</v>
      </c>
      <c r="AF17" s="151">
        <v>0</v>
      </c>
      <c r="AG17" s="151">
        <v>0</v>
      </c>
      <c r="AH17" s="151">
        <v>30</v>
      </c>
      <c r="AI17" s="151">
        <v>0</v>
      </c>
      <c r="AJ17" s="151">
        <v>0</v>
      </c>
      <c r="AK17" s="152">
        <v>25</v>
      </c>
      <c r="AL17" s="151">
        <v>0</v>
      </c>
      <c r="AM17" s="151">
        <v>0</v>
      </c>
      <c r="AN17" s="151">
        <v>120</v>
      </c>
      <c r="AO17" s="151">
        <v>0</v>
      </c>
      <c r="AP17" s="151">
        <v>0</v>
      </c>
      <c r="AQ17" s="151">
        <v>0</v>
      </c>
      <c r="AR17" s="151">
        <v>0</v>
      </c>
      <c r="AS17" s="151">
        <v>0</v>
      </c>
      <c r="AT17" s="151">
        <v>0</v>
      </c>
      <c r="AU17" s="151">
        <v>0</v>
      </c>
      <c r="AV17" s="151">
        <v>0</v>
      </c>
      <c r="AW17" s="151">
        <v>0</v>
      </c>
      <c r="AX17" s="151">
        <v>0</v>
      </c>
      <c r="AY17" s="174">
        <f t="shared" ref="AY17:BS17" si="66">IF(AD17 = 0, "", AD17)</f>
        <v>80</v>
      </c>
      <c r="AZ17" s="137" t="str">
        <f t="shared" si="66"/>
        <v/>
      </c>
      <c r="BA17" s="137" t="str">
        <f t="shared" si="66"/>
        <v/>
      </c>
      <c r="BB17" s="137" t="str">
        <f t="shared" si="66"/>
        <v/>
      </c>
      <c r="BC17" s="133">
        <f t="shared" si="66"/>
        <v>30</v>
      </c>
      <c r="BD17" s="137" t="str">
        <f t="shared" si="66"/>
        <v/>
      </c>
      <c r="BE17" s="137" t="str">
        <f t="shared" si="66"/>
        <v/>
      </c>
      <c r="BF17" s="167">
        <f t="shared" si="66"/>
        <v>25</v>
      </c>
      <c r="BG17" s="137" t="str">
        <f t="shared" si="66"/>
        <v/>
      </c>
      <c r="BH17" s="137" t="str">
        <f t="shared" si="66"/>
        <v/>
      </c>
      <c r="BI17" s="133">
        <f t="shared" si="66"/>
        <v>120</v>
      </c>
      <c r="BJ17" s="137" t="str">
        <f t="shared" si="66"/>
        <v/>
      </c>
      <c r="BK17" s="137" t="str">
        <f t="shared" si="66"/>
        <v/>
      </c>
      <c r="BL17" s="137" t="str">
        <f t="shared" si="66"/>
        <v/>
      </c>
      <c r="BM17" s="137" t="str">
        <f t="shared" si="66"/>
        <v/>
      </c>
      <c r="BN17" s="137" t="str">
        <f t="shared" si="66"/>
        <v/>
      </c>
      <c r="BO17" s="137" t="str">
        <f t="shared" si="66"/>
        <v/>
      </c>
      <c r="BP17" s="137" t="str">
        <f t="shared" si="66"/>
        <v/>
      </c>
      <c r="BQ17" s="137" t="str">
        <f t="shared" si="66"/>
        <v/>
      </c>
      <c r="BR17" s="137" t="str">
        <f t="shared" si="66"/>
        <v/>
      </c>
      <c r="BS17" s="169" t="str">
        <f t="shared" si="66"/>
        <v/>
      </c>
      <c r="BT17" s="174" t="e">
        <f>$AY17*Assembly!Z$4+$AZ17*Assembly!Z$5+$BA17*Assembly!Z$6+$BB17*Assembly!Z$7+$BC17*Assembly!Z$8+$BD17*Assembly!Z$9+$BE17*Assembly!Z$10+$BF17*Assembly!Z$11+$BG17*Assembly!Z$12+$BH17*Assembly!Z$13+$BI17*Assembly!Z$14+$BJ17*Assembly!Z$15+$BK17*Assembly!Z$16+$BL17*Assembly!Z$17+$BM17*Assembly!Z$18+$BN17*Assembly!Z$19+$BO17*Assembly!Z$20+$BP17*Assembly!Z$21+$BQ17*Assembly!Z$22+$BR17*Assembly!Z$23+$BS17*Assembly!Z$24</f>
        <v>#VALUE!</v>
      </c>
      <c r="BU17" s="133" t="e">
        <f t="shared" si="3"/>
        <v>#VALUE!</v>
      </c>
      <c r="BV17" s="285" t="e">
        <f t="shared" si="42"/>
        <v>#VALUE!</v>
      </c>
      <c r="BW17" s="133" t="e">
        <f>$AY17*Assembly!AD$4+$AZ17*Assembly!AD$5+$BA17*Assembly!AD$6+$BB17*Assembly!AD$7+$BC17*Assembly!AD$8+$BD17*Assembly!AD$9+$BE17*Assembly!AD$10+$BF17*Assembly!AD$11+$BG17*Assembly!AD$12+$BH17*Assembly!AD$13+$BI17*Assembly!AD$14+$BJ17*Assembly!AD$15+$BK17*Assembly!AD$16+$BL17*Assembly!AD$17+$BM17*Assembly!AD$18+$BN17*Assembly!AD$19+$BO17*Assembly!AD$20+$BP17*Assembly!AD$21+$BQ17*Assembly!AD$22+$BR17*Assembly!AD$23+$BS17*Assembly!AD$24</f>
        <v>#VALUE!</v>
      </c>
      <c r="BX17" s="177" t="e">
        <f t="shared" si="4"/>
        <v>#VALUE!</v>
      </c>
      <c r="BY17" s="178" t="e">
        <f t="shared" si="5"/>
        <v>#VALUE!</v>
      </c>
      <c r="BZ17" s="179" t="e">
        <f t="shared" si="6"/>
        <v>#VALUE!</v>
      </c>
      <c r="CA17" s="178" t="e">
        <f t="shared" si="7"/>
        <v>#VALUE!</v>
      </c>
      <c r="CB17" s="133" t="e">
        <f>$AY17*Assembly!Y$4+$AZ17*Assembly!Y$5+$BA17*Assembly!Y$6+$BB17*Assembly!Y$7+$BC17*Assembly!Y$8+$BD17*Assembly!Y$9+$BE17*Assembly!Y$10+$BF17*Assembly!Y$11+$BG17*Assembly!Y$12+$BH17*Assembly!Y$13+$BI17*Assembly!Y$14+$BJ17*Assembly!Y$15+$BK17*Assembly!Y$16+$BL17*Assembly!Y$17+$BM17*Assembly!Y$18+$BN17*Assembly!Y$19+$BO17*Assembly!Y$20+$BP17*Assembly!Y$21+$BQ17*Assembly!Y$22+$BR17*Assembly!Y$23+$BS17*Assembly!Y$24</f>
        <v>#VALUE!</v>
      </c>
      <c r="CC17" s="133" t="e">
        <f t="shared" si="8"/>
        <v>#VALUE!</v>
      </c>
      <c r="CD17" s="130" t="e">
        <f t="shared" si="9"/>
        <v>#VALUE!</v>
      </c>
      <c r="CE17" s="183" t="e">
        <f>$AY17*Assembly!AC$4+$AZ17*Assembly!AC$5+$BA17*Assembly!AC$6+$BB17*Assembly!AC$7+$BC17*Assembly!AC$8+$BD17*Assembly!AC$9+$BE17*Assembly!AC$10+$BF17*Assembly!AC$11+$BG17*Assembly!AC$12+$BH17*Assembly!AC$13+$BI17*Assembly!AC$14+$BJ17*Assembly!AC$15+$BK17*Assembly!AC$16+$BL17*Assembly!AC$17+$BM17*Assembly!AC$18+$BN17*Assembly!AC$19+$BO17*Assembly!AC$20+$BP17*Assembly!AC$21+$BQ17*Assembly!AC$22+$BR17*Assembly!AC$23+$BS17*Assembly!AC$24</f>
        <v>#VALUE!</v>
      </c>
      <c r="CF17" s="145" t="e">
        <f>$AY17*Assembly!M$4+$AZ17*Assembly!M$5+$BA17*Assembly!M$6+$BB17*Assembly!M$7+$BC17*Assembly!M$8+$BD17*Assembly!M$9+$BE17*Assembly!M$10+$BF17*Assembly!M$11+$BG17*Assembly!M$12+$BH17*Assembly!M$13+$BI17*Assembly!M$14+$BJ17*Assembly!M$15+$BK17*Assembly!M$16+$BL17*Assembly!M$17+$BM17*Assembly!M$18+$BN17*Assembly!M$19+$BO17*Assembly!M$20+$BP17*Assembly!M$21+$BQ17*Assembly!M$22+$BR17*Assembly!M$23+$BS17*Assembly!M$24</f>
        <v>#VALUE!</v>
      </c>
      <c r="CG17" s="145" t="e">
        <f>$AY17*Assembly!N$4+$AZ17*Assembly!N$5+$BA17*Assembly!N$6+$BB17*Assembly!N$7+$BC17*Assembly!N$8+$BD17*Assembly!N$9+$BE17*Assembly!N$10+$BF17*Assembly!N$11+$BG17*Assembly!N$12+$BH17*Assembly!N$13+$BI17*Assembly!N$14+$BJ17*Assembly!N$15+$BK17*Assembly!N$16+$BL17*Assembly!N$17+$BM17*Assembly!N$18+$BN17*Assembly!N$19+$BO17*Assembly!N$20+$BP17*Assembly!N$21+$BQ17*Assembly!N$22+$BR17*Assembly!N$23+$BS17*Assembly!N$24</f>
        <v>#VALUE!</v>
      </c>
      <c r="CH17" s="145" t="e">
        <f>$AY17*Assembly!O$4+$AZ17*Assembly!O$5+$BA17*Assembly!O$6+$BB17*Assembly!O$7+$BC17*Assembly!O$8+$BD17*Assembly!O$9+$BE17*Assembly!O$10+$BF17*Assembly!O$11+$BG17*Assembly!O$12+$BH17*Assembly!O$13+$BI17*Assembly!O$14+$BJ17*Assembly!O$15+$BK17*Assembly!O$16+$BL17*Assembly!O$17+$BM17*Assembly!O$18+$BN17*Assembly!O$19+$BO17*Assembly!O$20+$BP17*Assembly!O$21+$BQ17*Assembly!O$22+$BR17*Assembly!O$23+$BS17*Assembly!O$24</f>
        <v>#VALUE!</v>
      </c>
      <c r="CI17" s="140" t="e">
        <f>$AY17*Assembly!P$4+$AZ17*Assembly!P$5+$BA17*Assembly!P$6+$BB17*Assembly!P$7+$BC17*Assembly!P$8+$BD17*Assembly!P$9+$BE17*Assembly!P$10+$BF17*Assembly!P$11+$BG17*Assembly!P$12+$BH17*Assembly!P$13+$BI17*Assembly!P$14+$BJ17*Assembly!P$15+$BK17*Assembly!P$16+$BL17*Assembly!P$17+$BM17*Assembly!P$18+$BN17*Assembly!P$19+$BO17*Assembly!P$20+$BP17*Assembly!P$21+$BQ17*Assembly!P$22+$BR17*Assembly!P$23+$BS17*Assembly!P$24</f>
        <v>#VALUE!</v>
      </c>
      <c r="CJ17" s="140" t="e">
        <f>$AY17*Assembly!Q$4+$AZ17*Assembly!Q$5+$BA17*Assembly!Q$6+$BB17*Assembly!Q$7+$BC17*Assembly!Q$8+$BD17*Assembly!Q$9+$BE17*Assembly!Q$10+$BF17*Assembly!Q$11+$BG17*Assembly!Q$12+$BH17*Assembly!Q$13+$BI17*Assembly!Q$14+$BJ17*Assembly!Q$15+$BK17*Assembly!Q$16+$BL17*Assembly!Q$17+$BM17*Assembly!Q$18+$BN17*Assembly!Q$19+$BO17*Assembly!Q$20+$BP17*Assembly!Q$21+$BQ17*Assembly!Q$22+$BR17*Assembly!Q$23+$BS17*Assembly!Q$24</f>
        <v>#VALUE!</v>
      </c>
      <c r="CK17" s="145" t="e">
        <f>$AY17*Assembly!R$4+$AZ17*Assembly!R$5+$BA17*Assembly!R$6+$BB17*Assembly!R$7+$BC17*Assembly!R$8+$BD17*Assembly!R$9+$BE17*Assembly!R$10+$BF17*Assembly!R$11+$BG17*Assembly!R$12+$BH17*Assembly!R$13+$BI17*Assembly!R$14+$BJ17*Assembly!R$15+$BK17*Assembly!R$16+$BL17*Assembly!R$17+$BM17*Assembly!R$18+$BN17*Assembly!R$19+$BO17*Assembly!R$20+$BP17*Assembly!R$21+$BQ17*Assembly!R$22+$BR17*Assembly!R$23+$BS17*Assembly!R$24</f>
        <v>#VALUE!</v>
      </c>
      <c r="CL17" s="140" t="e">
        <f>$AY17*Assembly!S$4+$AZ17*Assembly!S$5+$BA17*Assembly!S$6+$BB17*Assembly!S$7+$BC17*Assembly!S$8+$BD17*Assembly!S$9+$BE17*Assembly!S$10+$BF17*Assembly!S$11+$BG17*Assembly!S$12+$BH17*Assembly!S$13+$BI17*Assembly!S$14+$BJ17*Assembly!S$15+$BK17*Assembly!S$16+$BL17*Assembly!S$17+$BM17*Assembly!S$18+$BN17*Assembly!S$19+$BO17*Assembly!S$20+$BP17*Assembly!S$21+$BQ17*Assembly!S$22+$BR17*Assembly!S$23+$BS17*Assembly!S$24</f>
        <v>#VALUE!</v>
      </c>
      <c r="CM17" s="140" t="e">
        <f>$AY17*Assembly!T$4+$AZ17*Assembly!T$5+$BA17*Assembly!T$6+$BB17*Assembly!T$7+$BC17*Assembly!T$8+$BD17*Assembly!T$9+$BE17*Assembly!T$10+$BF17*Assembly!T$11+$BG17*Assembly!T$12+$BH17*Assembly!T$13+$BI17*Assembly!T$14+$BJ17*Assembly!T$15+$BK17*Assembly!T$16+$BL17*Assembly!T$17+$BM17*Assembly!T$18+$BN17*Assembly!T$19+$BO17*Assembly!T$20+$BP17*Assembly!T$21+$BQ17*Assembly!T$22+$BR17*Assembly!T$23+$BS17*Assembly!T$24</f>
        <v>#VALUE!</v>
      </c>
      <c r="CN17" s="140" t="e">
        <f>$AY17*Assembly!U$4+$AZ17*Assembly!U$5+$BA17*Assembly!U$6+$BB17*Assembly!U$7+$BC17*Assembly!U$8+$BD17*Assembly!U$9+$BE17*Assembly!U$10+$BF17*Assembly!U$11+$BG17*Assembly!U$12+$BH17*Assembly!U$13+$BI17*Assembly!U$14+$BJ17*Assembly!U$15+$BK17*Assembly!U$16+$BL17*Assembly!U$17+$BM17*Assembly!U$18+$BN17*Assembly!U$19+$BO17*Assembly!U$20+$BP17*Assembly!U$21+$BQ17*Assembly!U$22+$BR17*Assembly!U$23+$BS17*Assembly!U$24</f>
        <v>#VALUE!</v>
      </c>
      <c r="CO17" s="145" t="e">
        <f>$AY17*Assembly!V$4+$AZ17*Assembly!V$5+$BA17*Assembly!V$6+$BB17*Assembly!V$7+$BC17*Assembly!V$8+$BD17*Assembly!V$9+$BE17*Assembly!V$10+$BF17*Assembly!V$11+$BG17*Assembly!V$12+$BH17*Assembly!V$13+$BI17*Assembly!V$14+$BJ17*Assembly!V$15+$BK17*Assembly!V$16+$BL17*Assembly!V$17+$BM17*Assembly!V$18+$BN17*Assembly!V$19+$BO17*Assembly!V$20+$BP17*Assembly!V$21+$BQ17*Assembly!V$22+$BR17*Assembly!V$23+$BS17*Assembly!V$24</f>
        <v>#VALUE!</v>
      </c>
      <c r="CP17" s="145" t="e">
        <f>CF17*Refining!$F$3</f>
        <v>#VALUE!</v>
      </c>
      <c r="CQ17" s="145" t="e">
        <f>CG17*Refining!$F$4</f>
        <v>#VALUE!</v>
      </c>
      <c r="CR17" s="145" t="e">
        <f>CH17*Refining!$F$5</f>
        <v>#VALUE!</v>
      </c>
      <c r="CS17" s="145" t="e">
        <f>CI17*Refining!$F$6</f>
        <v>#VALUE!</v>
      </c>
      <c r="CT17" s="145" t="e">
        <f>CJ17*Refining!$F$7</f>
        <v>#VALUE!</v>
      </c>
      <c r="CU17" s="145" t="e">
        <f>CK17*Refining!$F$8</f>
        <v>#VALUE!</v>
      </c>
      <c r="CV17" s="145" t="e">
        <f>CL17*Refining!$F$9</f>
        <v>#VALUE!</v>
      </c>
      <c r="CW17" s="145" t="e">
        <f>CM17*Refining!$F$10</f>
        <v>#VALUE!</v>
      </c>
      <c r="CX17" s="145" t="e">
        <f>CN17*Refining!$F$11</f>
        <v>#VALUE!</v>
      </c>
      <c r="CY17" s="145" t="e">
        <f>CO17*Refining!$F$12</f>
        <v>#VALUE!</v>
      </c>
      <c r="CZ17" s="185" t="e">
        <f t="shared" ref="CZ17:DS17" si="67">IF(CF17 = 0, "", CF17)</f>
        <v>#VALUE!</v>
      </c>
      <c r="DA17" s="189" t="e">
        <f t="shared" si="67"/>
        <v>#VALUE!</v>
      </c>
      <c r="DB17" s="186" t="e">
        <f t="shared" si="67"/>
        <v>#VALUE!</v>
      </c>
      <c r="DC17" s="186" t="e">
        <f t="shared" si="67"/>
        <v>#VALUE!</v>
      </c>
      <c r="DD17" s="186" t="e">
        <f t="shared" si="67"/>
        <v>#VALUE!</v>
      </c>
      <c r="DE17" s="186" t="e">
        <f t="shared" si="67"/>
        <v>#VALUE!</v>
      </c>
      <c r="DF17" s="186" t="e">
        <f t="shared" si="67"/>
        <v>#VALUE!</v>
      </c>
      <c r="DG17" s="186" t="e">
        <f t="shared" si="67"/>
        <v>#VALUE!</v>
      </c>
      <c r="DH17" s="186" t="e">
        <f t="shared" si="67"/>
        <v>#VALUE!</v>
      </c>
      <c r="DI17" s="187" t="e">
        <f t="shared" si="67"/>
        <v>#VALUE!</v>
      </c>
      <c r="DJ17" s="185" t="e">
        <f t="shared" si="67"/>
        <v>#VALUE!</v>
      </c>
      <c r="DK17" s="189" t="e">
        <f t="shared" si="67"/>
        <v>#VALUE!</v>
      </c>
      <c r="DL17" s="186" t="e">
        <f t="shared" si="67"/>
        <v>#VALUE!</v>
      </c>
      <c r="DM17" s="186" t="e">
        <f t="shared" si="67"/>
        <v>#VALUE!</v>
      </c>
      <c r="DN17" s="211" t="e">
        <f t="shared" si="67"/>
        <v>#VALUE!</v>
      </c>
      <c r="DO17" s="186" t="e">
        <f t="shared" si="67"/>
        <v>#VALUE!</v>
      </c>
      <c r="DP17" s="186" t="e">
        <f t="shared" si="67"/>
        <v>#VALUE!</v>
      </c>
      <c r="DQ17" s="186" t="e">
        <f t="shared" si="67"/>
        <v>#VALUE!</v>
      </c>
      <c r="DR17" s="186" t="e">
        <f t="shared" si="67"/>
        <v>#VALUE!</v>
      </c>
      <c r="DS17" s="187" t="e">
        <f t="shared" si="67"/>
        <v>#VALUE!</v>
      </c>
      <c r="DT17" s="185" t="e">
        <f t="shared" si="11"/>
        <v>#VALUE!</v>
      </c>
      <c r="DU17" s="189" t="e">
        <f t="shared" si="12"/>
        <v>#VALUE!</v>
      </c>
      <c r="DV17" s="133" t="e">
        <f>CZ17*'Ores &amp; Ingots'!$C$3+DA17*'Ores &amp; Ingots'!$C$4+DB17*'Ores &amp; Ingots'!$C$5+DC17*'Ores &amp; Ingots'!$C$6+DD17*'Ores &amp; Ingots'!$C$7+DE17*'Ores &amp; Ingots'!$C$8+DF17*'Ores &amp; Ingots'!$C$9+DG17*'Ores &amp; Ingots'!$C$10+DH17*'Ores &amp; Ingots'!$C$11+DI17*'Ores &amp; Ingots'!$C$12</f>
        <v>#VALUE!</v>
      </c>
      <c r="DW17" s="133" t="e">
        <f>DJ17*'Ores &amp; Ingots'!$B$3+DK17*'Ores &amp; Ingots'!$B$4+DL17*'Ores &amp; Ingots'!$B$5+DM17*'Ores &amp; Ingots'!$B$6+DN17*'Ores &amp; Ingots'!$B$7+DO17*'Ores &amp; Ingots'!$B$8+DP17*'Ores &amp; Ingots'!$B$9+DQ17*'Ores &amp; Ingots'!$B$10+DR17*'Ores &amp; Ingots'!$B$11+DS17*'Ores &amp; Ingots'!$B$12</f>
        <v>#VALUE!</v>
      </c>
      <c r="DX17" s="189" t="e">
        <f>CZ17*Refining!$G$3+DA17*Refining!$G$4+DB17*Refining!$G$5+DC17*Refining!$G$6+DD17*Refining!$G$7+DE17*Refining!$G$8+DF17*Refining!$G$9+DG17*Refining!$G$10+DH17*Refining!$G$11+DI17*Refining!$G$12</f>
        <v>#VALUE!</v>
      </c>
      <c r="DY17" s="189" t="e">
        <f t="shared" si="13"/>
        <v>#VALUE!</v>
      </c>
      <c r="DZ17" s="192" t="e">
        <f t="shared" si="14"/>
        <v>#VALUE!</v>
      </c>
      <c r="EA17" s="185" t="e">
        <f t="shared" si="15"/>
        <v>#VALUE!</v>
      </c>
      <c r="EB17" s="194" t="e">
        <f t="shared" ref="EB17:EC17" si="68">EA17/60</f>
        <v>#VALUE!</v>
      </c>
      <c r="EC17" s="194" t="e">
        <f t="shared" si="68"/>
        <v>#VALUE!</v>
      </c>
      <c r="ED17" s="185" t="e">
        <f t="shared" si="17"/>
        <v>#VALUE!</v>
      </c>
      <c r="EE17" s="194" t="e">
        <f t="shared" ref="EE17:EF17" si="69">ED17/1000</f>
        <v>#VALUE!</v>
      </c>
      <c r="EF17" s="196" t="e">
        <f t="shared" si="69"/>
        <v>#VALUE!</v>
      </c>
      <c r="EG17" s="130" t="e">
        <f t="shared" si="19"/>
        <v>#VALUE!</v>
      </c>
      <c r="EH17" s="132" t="e">
        <f t="shared" si="20"/>
        <v>#VALUE!</v>
      </c>
      <c r="EI17" s="133">
        <v>212</v>
      </c>
    </row>
    <row r="18" spans="1:139" ht="12.75" x14ac:dyDescent="0.2">
      <c r="A18" s="865"/>
      <c r="B18" s="297" t="s">
        <v>238</v>
      </c>
      <c r="C18" s="216" t="s">
        <v>155</v>
      </c>
      <c r="D18" s="216">
        <v>3</v>
      </c>
      <c r="E18" s="216">
        <v>2</v>
      </c>
      <c r="F18" s="216">
        <v>3</v>
      </c>
      <c r="G18" s="229">
        <f t="shared" si="0"/>
        <v>2.25</v>
      </c>
      <c r="H18" s="230">
        <v>30</v>
      </c>
      <c r="I18" s="230">
        <v>30</v>
      </c>
      <c r="J18" s="230">
        <f>H18/Main!$D$9</f>
        <v>6</v>
      </c>
      <c r="K18" s="230">
        <f>I18/Main!$D$10</f>
        <v>15</v>
      </c>
      <c r="L18" s="230">
        <f t="shared" si="1"/>
        <v>2.5</v>
      </c>
      <c r="M18" s="230">
        <v>1</v>
      </c>
      <c r="N18" s="233"/>
      <c r="O18" s="233"/>
      <c r="P18" s="232">
        <v>4320000</v>
      </c>
      <c r="Q18" s="232"/>
      <c r="R18" s="233"/>
      <c r="S18" s="234"/>
      <c r="T18" s="232">
        <v>1080000</v>
      </c>
      <c r="U18" s="233"/>
      <c r="V18" s="233"/>
      <c r="W18" s="233"/>
      <c r="X18" s="233"/>
      <c r="Y18" s="233"/>
      <c r="Z18" s="233"/>
      <c r="AA18" s="233"/>
      <c r="AB18" s="233"/>
      <c r="AC18" s="235"/>
      <c r="AD18" s="223">
        <v>25</v>
      </c>
      <c r="AE18" s="223">
        <v>0</v>
      </c>
      <c r="AF18" s="223">
        <v>0</v>
      </c>
      <c r="AG18" s="223">
        <v>0</v>
      </c>
      <c r="AH18" s="223">
        <v>5</v>
      </c>
      <c r="AI18" s="223">
        <v>0</v>
      </c>
      <c r="AJ18" s="223">
        <v>0</v>
      </c>
      <c r="AK18" s="224">
        <v>2</v>
      </c>
      <c r="AL18" s="223">
        <v>0</v>
      </c>
      <c r="AM18" s="223">
        <v>0</v>
      </c>
      <c r="AN18" s="223">
        <v>20</v>
      </c>
      <c r="AO18" s="223">
        <v>0</v>
      </c>
      <c r="AP18" s="223">
        <v>0</v>
      </c>
      <c r="AQ18" s="223">
        <v>0</v>
      </c>
      <c r="AR18" s="223">
        <v>0</v>
      </c>
      <c r="AS18" s="223">
        <v>0</v>
      </c>
      <c r="AT18" s="223">
        <v>0</v>
      </c>
      <c r="AU18" s="223">
        <v>0</v>
      </c>
      <c r="AV18" s="223">
        <v>0</v>
      </c>
      <c r="AW18" s="223">
        <v>0</v>
      </c>
      <c r="AX18" s="223">
        <v>0</v>
      </c>
      <c r="AY18" s="225">
        <f t="shared" ref="AY18:BS18" si="70">IF(AD18 = 0, "", AD18)</f>
        <v>25</v>
      </c>
      <c r="AZ18" s="216" t="str">
        <f t="shared" si="70"/>
        <v/>
      </c>
      <c r="BA18" s="216" t="str">
        <f t="shared" si="70"/>
        <v/>
      </c>
      <c r="BB18" s="216" t="str">
        <f t="shared" si="70"/>
        <v/>
      </c>
      <c r="BC18" s="226">
        <f t="shared" si="70"/>
        <v>5</v>
      </c>
      <c r="BD18" s="216" t="str">
        <f t="shared" si="70"/>
        <v/>
      </c>
      <c r="BE18" s="216" t="str">
        <f t="shared" si="70"/>
        <v/>
      </c>
      <c r="BF18" s="227">
        <f t="shared" si="70"/>
        <v>2</v>
      </c>
      <c r="BG18" s="216" t="str">
        <f t="shared" si="70"/>
        <v/>
      </c>
      <c r="BH18" s="216" t="str">
        <f t="shared" si="70"/>
        <v/>
      </c>
      <c r="BI18" s="226">
        <f t="shared" si="70"/>
        <v>20</v>
      </c>
      <c r="BJ18" s="216" t="str">
        <f t="shared" si="70"/>
        <v/>
      </c>
      <c r="BK18" s="216" t="str">
        <f t="shared" si="70"/>
        <v/>
      </c>
      <c r="BL18" s="216" t="str">
        <f t="shared" si="70"/>
        <v/>
      </c>
      <c r="BM18" s="216" t="str">
        <f t="shared" si="70"/>
        <v/>
      </c>
      <c r="BN18" s="216" t="str">
        <f t="shared" si="70"/>
        <v/>
      </c>
      <c r="BO18" s="216" t="str">
        <f t="shared" si="70"/>
        <v/>
      </c>
      <c r="BP18" s="216" t="str">
        <f t="shared" si="70"/>
        <v/>
      </c>
      <c r="BQ18" s="216" t="str">
        <f t="shared" si="70"/>
        <v/>
      </c>
      <c r="BR18" s="216" t="str">
        <f t="shared" si="70"/>
        <v/>
      </c>
      <c r="BS18" s="231" t="str">
        <f t="shared" si="70"/>
        <v/>
      </c>
      <c r="BT18" s="225" t="e">
        <f>$AY18*Assembly!Z$4+$AZ18*Assembly!Z$5+$BA18*Assembly!Z$6+$BB18*Assembly!Z$7+$BC18*Assembly!Z$8+$BD18*Assembly!Z$9+$BE18*Assembly!Z$10+$BF18*Assembly!Z$11+$BG18*Assembly!Z$12+$BH18*Assembly!Z$13+$BI18*Assembly!Z$14+$BJ18*Assembly!Z$15+$BK18*Assembly!Z$16+$BL18*Assembly!Z$17+$BM18*Assembly!Z$18+$BN18*Assembly!Z$19+$BO18*Assembly!Z$20+$BP18*Assembly!Z$21+$BQ18*Assembly!Z$22+$BR18*Assembly!Z$23+$BS18*Assembly!Z$24</f>
        <v>#VALUE!</v>
      </c>
      <c r="BU18" s="226" t="e">
        <f t="shared" si="3"/>
        <v>#VALUE!</v>
      </c>
      <c r="BV18" s="300" t="e">
        <f t="shared" si="42"/>
        <v>#VALUE!</v>
      </c>
      <c r="BW18" s="226" t="e">
        <f>$AY18*Assembly!AD$4+$AZ18*Assembly!AD$5+$BA18*Assembly!AD$6+$BB18*Assembly!AD$7+$BC18*Assembly!AD$8+$BD18*Assembly!AD$9+$BE18*Assembly!AD$10+$BF18*Assembly!AD$11+$BG18*Assembly!AD$12+$BH18*Assembly!AD$13+$BI18*Assembly!AD$14+$BJ18*Assembly!AD$15+$BK18*Assembly!AD$16+$BL18*Assembly!AD$17+$BM18*Assembly!AD$18+$BN18*Assembly!AD$19+$BO18*Assembly!AD$20+$BP18*Assembly!AD$21+$BQ18*Assembly!AD$22+$BR18*Assembly!AD$23+$BS18*Assembly!AD$24</f>
        <v>#VALUE!</v>
      </c>
      <c r="BX18" s="236" t="e">
        <f t="shared" si="4"/>
        <v>#VALUE!</v>
      </c>
      <c r="BY18" s="237" t="e">
        <f t="shared" si="5"/>
        <v>#VALUE!</v>
      </c>
      <c r="BZ18" s="238" t="e">
        <f t="shared" si="6"/>
        <v>#VALUE!</v>
      </c>
      <c r="CA18" s="237" t="e">
        <f t="shared" si="7"/>
        <v>#VALUE!</v>
      </c>
      <c r="CB18" s="226" t="e">
        <f>$AY18*Assembly!Y$4+$AZ18*Assembly!Y$5+$BA18*Assembly!Y$6+$BB18*Assembly!Y$7+$BC18*Assembly!Y$8+$BD18*Assembly!Y$9+$BE18*Assembly!Y$10+$BF18*Assembly!Y$11+$BG18*Assembly!Y$12+$BH18*Assembly!Y$13+$BI18*Assembly!Y$14+$BJ18*Assembly!Y$15+$BK18*Assembly!Y$16+$BL18*Assembly!Y$17+$BM18*Assembly!Y$18+$BN18*Assembly!Y$19+$BO18*Assembly!Y$20+$BP18*Assembly!Y$21+$BQ18*Assembly!Y$22+$BR18*Assembly!Y$23+$BS18*Assembly!Y$24</f>
        <v>#VALUE!</v>
      </c>
      <c r="CC18" s="226" t="e">
        <f t="shared" si="8"/>
        <v>#VALUE!</v>
      </c>
      <c r="CD18" s="239" t="e">
        <f t="shared" si="9"/>
        <v>#VALUE!</v>
      </c>
      <c r="CE18" s="240" t="e">
        <f>$AY18*Assembly!AC$4+$AZ18*Assembly!AC$5+$BA18*Assembly!AC$6+$BB18*Assembly!AC$7+$BC18*Assembly!AC$8+$BD18*Assembly!AC$9+$BE18*Assembly!AC$10+$BF18*Assembly!AC$11+$BG18*Assembly!AC$12+$BH18*Assembly!AC$13+$BI18*Assembly!AC$14+$BJ18*Assembly!AC$15+$BK18*Assembly!AC$16+$BL18*Assembly!AC$17+$BM18*Assembly!AC$18+$BN18*Assembly!AC$19+$BO18*Assembly!AC$20+$BP18*Assembly!AC$21+$BQ18*Assembly!AC$22+$BR18*Assembly!AC$23+$BS18*Assembly!AC$24</f>
        <v>#VALUE!</v>
      </c>
      <c r="CF18" s="232" t="e">
        <f>$AY18*Assembly!M$4+$AZ18*Assembly!M$5+$BA18*Assembly!M$6+$BB18*Assembly!M$7+$BC18*Assembly!M$8+$BD18*Assembly!M$9+$BE18*Assembly!M$10+$BF18*Assembly!M$11+$BG18*Assembly!M$12+$BH18*Assembly!M$13+$BI18*Assembly!M$14+$BJ18*Assembly!M$15+$BK18*Assembly!M$16+$BL18*Assembly!M$17+$BM18*Assembly!M$18+$BN18*Assembly!M$19+$BO18*Assembly!M$20+$BP18*Assembly!M$21+$BQ18*Assembly!M$22+$BR18*Assembly!M$23+$BS18*Assembly!M$24</f>
        <v>#VALUE!</v>
      </c>
      <c r="CG18" s="232" t="e">
        <f>$AY18*Assembly!N$4+$AZ18*Assembly!N$5+$BA18*Assembly!N$6+$BB18*Assembly!N$7+$BC18*Assembly!N$8+$BD18*Assembly!N$9+$BE18*Assembly!N$10+$BF18*Assembly!N$11+$BG18*Assembly!N$12+$BH18*Assembly!N$13+$BI18*Assembly!N$14+$BJ18*Assembly!N$15+$BK18*Assembly!N$16+$BL18*Assembly!N$17+$BM18*Assembly!N$18+$BN18*Assembly!N$19+$BO18*Assembly!N$20+$BP18*Assembly!N$21+$BQ18*Assembly!N$22+$BR18*Assembly!N$23+$BS18*Assembly!N$24</f>
        <v>#VALUE!</v>
      </c>
      <c r="CH18" s="232" t="e">
        <f>$AY18*Assembly!O$4+$AZ18*Assembly!O$5+$BA18*Assembly!O$6+$BB18*Assembly!O$7+$BC18*Assembly!O$8+$BD18*Assembly!O$9+$BE18*Assembly!O$10+$BF18*Assembly!O$11+$BG18*Assembly!O$12+$BH18*Assembly!O$13+$BI18*Assembly!O$14+$BJ18*Assembly!O$15+$BK18*Assembly!O$16+$BL18*Assembly!O$17+$BM18*Assembly!O$18+$BN18*Assembly!O$19+$BO18*Assembly!O$20+$BP18*Assembly!O$21+$BQ18*Assembly!O$22+$BR18*Assembly!O$23+$BS18*Assembly!O$24</f>
        <v>#VALUE!</v>
      </c>
      <c r="CI18" s="230" t="e">
        <f>$AY18*Assembly!P$4+$AZ18*Assembly!P$5+$BA18*Assembly!P$6+$BB18*Assembly!P$7+$BC18*Assembly!P$8+$BD18*Assembly!P$9+$BE18*Assembly!P$10+$BF18*Assembly!P$11+$BG18*Assembly!P$12+$BH18*Assembly!P$13+$BI18*Assembly!P$14+$BJ18*Assembly!P$15+$BK18*Assembly!P$16+$BL18*Assembly!P$17+$BM18*Assembly!P$18+$BN18*Assembly!P$19+$BO18*Assembly!P$20+$BP18*Assembly!P$21+$BQ18*Assembly!P$22+$BR18*Assembly!P$23+$BS18*Assembly!P$24</f>
        <v>#VALUE!</v>
      </c>
      <c r="CJ18" s="230" t="e">
        <f>$AY18*Assembly!Q$4+$AZ18*Assembly!Q$5+$BA18*Assembly!Q$6+$BB18*Assembly!Q$7+$BC18*Assembly!Q$8+$BD18*Assembly!Q$9+$BE18*Assembly!Q$10+$BF18*Assembly!Q$11+$BG18*Assembly!Q$12+$BH18*Assembly!Q$13+$BI18*Assembly!Q$14+$BJ18*Assembly!Q$15+$BK18*Assembly!Q$16+$BL18*Assembly!Q$17+$BM18*Assembly!Q$18+$BN18*Assembly!Q$19+$BO18*Assembly!Q$20+$BP18*Assembly!Q$21+$BQ18*Assembly!Q$22+$BR18*Assembly!Q$23+$BS18*Assembly!Q$24</f>
        <v>#VALUE!</v>
      </c>
      <c r="CK18" s="232" t="e">
        <f>$AY18*Assembly!R$4+$AZ18*Assembly!R$5+$BA18*Assembly!R$6+$BB18*Assembly!R$7+$BC18*Assembly!R$8+$BD18*Assembly!R$9+$BE18*Assembly!R$10+$BF18*Assembly!R$11+$BG18*Assembly!R$12+$BH18*Assembly!R$13+$BI18*Assembly!R$14+$BJ18*Assembly!R$15+$BK18*Assembly!R$16+$BL18*Assembly!R$17+$BM18*Assembly!R$18+$BN18*Assembly!R$19+$BO18*Assembly!R$20+$BP18*Assembly!R$21+$BQ18*Assembly!R$22+$BR18*Assembly!R$23+$BS18*Assembly!R$24</f>
        <v>#VALUE!</v>
      </c>
      <c r="CL18" s="230" t="e">
        <f>$AY18*Assembly!S$4+$AZ18*Assembly!S$5+$BA18*Assembly!S$6+$BB18*Assembly!S$7+$BC18*Assembly!S$8+$BD18*Assembly!S$9+$BE18*Assembly!S$10+$BF18*Assembly!S$11+$BG18*Assembly!S$12+$BH18*Assembly!S$13+$BI18*Assembly!S$14+$BJ18*Assembly!S$15+$BK18*Assembly!S$16+$BL18*Assembly!S$17+$BM18*Assembly!S$18+$BN18*Assembly!S$19+$BO18*Assembly!S$20+$BP18*Assembly!S$21+$BQ18*Assembly!S$22+$BR18*Assembly!S$23+$BS18*Assembly!S$24</f>
        <v>#VALUE!</v>
      </c>
      <c r="CM18" s="230" t="e">
        <f>$AY18*Assembly!T$4+$AZ18*Assembly!T$5+$BA18*Assembly!T$6+$BB18*Assembly!T$7+$BC18*Assembly!T$8+$BD18*Assembly!T$9+$BE18*Assembly!T$10+$BF18*Assembly!T$11+$BG18*Assembly!T$12+$BH18*Assembly!T$13+$BI18*Assembly!T$14+$BJ18*Assembly!T$15+$BK18*Assembly!T$16+$BL18*Assembly!T$17+$BM18*Assembly!T$18+$BN18*Assembly!T$19+$BO18*Assembly!T$20+$BP18*Assembly!T$21+$BQ18*Assembly!T$22+$BR18*Assembly!T$23+$BS18*Assembly!T$24</f>
        <v>#VALUE!</v>
      </c>
      <c r="CN18" s="230" t="e">
        <f>$AY18*Assembly!U$4+$AZ18*Assembly!U$5+$BA18*Assembly!U$6+$BB18*Assembly!U$7+$BC18*Assembly!U$8+$BD18*Assembly!U$9+$BE18*Assembly!U$10+$BF18*Assembly!U$11+$BG18*Assembly!U$12+$BH18*Assembly!U$13+$BI18*Assembly!U$14+$BJ18*Assembly!U$15+$BK18*Assembly!U$16+$BL18*Assembly!U$17+$BM18*Assembly!U$18+$BN18*Assembly!U$19+$BO18*Assembly!U$20+$BP18*Assembly!U$21+$BQ18*Assembly!U$22+$BR18*Assembly!U$23+$BS18*Assembly!U$24</f>
        <v>#VALUE!</v>
      </c>
      <c r="CO18" s="232" t="e">
        <f>$AY18*Assembly!V$4+$AZ18*Assembly!V$5+$BA18*Assembly!V$6+$BB18*Assembly!V$7+$BC18*Assembly!V$8+$BD18*Assembly!V$9+$BE18*Assembly!V$10+$BF18*Assembly!V$11+$BG18*Assembly!V$12+$BH18*Assembly!V$13+$BI18*Assembly!V$14+$BJ18*Assembly!V$15+$BK18*Assembly!V$16+$BL18*Assembly!V$17+$BM18*Assembly!V$18+$BN18*Assembly!V$19+$BO18*Assembly!V$20+$BP18*Assembly!V$21+$BQ18*Assembly!V$22+$BR18*Assembly!V$23+$BS18*Assembly!V$24</f>
        <v>#VALUE!</v>
      </c>
      <c r="CP18" s="232" t="e">
        <f>CF18*Refining!$F$3</f>
        <v>#VALUE!</v>
      </c>
      <c r="CQ18" s="232" t="e">
        <f>CG18*Refining!$F$4</f>
        <v>#VALUE!</v>
      </c>
      <c r="CR18" s="232" t="e">
        <f>CH18*Refining!$F$5</f>
        <v>#VALUE!</v>
      </c>
      <c r="CS18" s="232" t="e">
        <f>CI18*Refining!$F$6</f>
        <v>#VALUE!</v>
      </c>
      <c r="CT18" s="232" t="e">
        <f>CJ18*Refining!$F$7</f>
        <v>#VALUE!</v>
      </c>
      <c r="CU18" s="232" t="e">
        <f>CK18*Refining!$F$8</f>
        <v>#VALUE!</v>
      </c>
      <c r="CV18" s="232" t="e">
        <f>CL18*Refining!$F$9</f>
        <v>#VALUE!</v>
      </c>
      <c r="CW18" s="232" t="e">
        <f>CM18*Refining!$F$10</f>
        <v>#VALUE!</v>
      </c>
      <c r="CX18" s="232" t="e">
        <f>CN18*Refining!$F$11</f>
        <v>#VALUE!</v>
      </c>
      <c r="CY18" s="232" t="e">
        <f>CO18*Refining!$F$12</f>
        <v>#VALUE!</v>
      </c>
      <c r="CZ18" s="243" t="e">
        <f t="shared" ref="CZ18:DS18" si="71">IF(CF18 = 0, "", CF18)</f>
        <v>#VALUE!</v>
      </c>
      <c r="DA18" s="245" t="e">
        <f t="shared" si="71"/>
        <v>#VALUE!</v>
      </c>
      <c r="DB18" s="246" t="e">
        <f t="shared" si="71"/>
        <v>#VALUE!</v>
      </c>
      <c r="DC18" s="246" t="e">
        <f t="shared" si="71"/>
        <v>#VALUE!</v>
      </c>
      <c r="DD18" s="246" t="e">
        <f t="shared" si="71"/>
        <v>#VALUE!</v>
      </c>
      <c r="DE18" s="246" t="e">
        <f t="shared" si="71"/>
        <v>#VALUE!</v>
      </c>
      <c r="DF18" s="246" t="e">
        <f t="shared" si="71"/>
        <v>#VALUE!</v>
      </c>
      <c r="DG18" s="246" t="e">
        <f t="shared" si="71"/>
        <v>#VALUE!</v>
      </c>
      <c r="DH18" s="246" t="e">
        <f t="shared" si="71"/>
        <v>#VALUE!</v>
      </c>
      <c r="DI18" s="251" t="e">
        <f t="shared" si="71"/>
        <v>#VALUE!</v>
      </c>
      <c r="DJ18" s="243" t="e">
        <f t="shared" si="71"/>
        <v>#VALUE!</v>
      </c>
      <c r="DK18" s="245" t="e">
        <f t="shared" si="71"/>
        <v>#VALUE!</v>
      </c>
      <c r="DL18" s="246" t="e">
        <f t="shared" si="71"/>
        <v>#VALUE!</v>
      </c>
      <c r="DM18" s="246" t="e">
        <f t="shared" si="71"/>
        <v>#VALUE!</v>
      </c>
      <c r="DN18" s="254" t="e">
        <f t="shared" si="71"/>
        <v>#VALUE!</v>
      </c>
      <c r="DO18" s="246" t="e">
        <f t="shared" si="71"/>
        <v>#VALUE!</v>
      </c>
      <c r="DP18" s="246" t="e">
        <f t="shared" si="71"/>
        <v>#VALUE!</v>
      </c>
      <c r="DQ18" s="246" t="e">
        <f t="shared" si="71"/>
        <v>#VALUE!</v>
      </c>
      <c r="DR18" s="246" t="e">
        <f t="shared" si="71"/>
        <v>#VALUE!</v>
      </c>
      <c r="DS18" s="251" t="e">
        <f t="shared" si="71"/>
        <v>#VALUE!</v>
      </c>
      <c r="DT18" s="243" t="e">
        <f t="shared" si="11"/>
        <v>#VALUE!</v>
      </c>
      <c r="DU18" s="245" t="e">
        <f t="shared" si="12"/>
        <v>#VALUE!</v>
      </c>
      <c r="DV18" s="226" t="e">
        <f>CZ18*'Ores &amp; Ingots'!$C$3+DA18*'Ores &amp; Ingots'!$C$4+DB18*'Ores &amp; Ingots'!$C$5+DC18*'Ores &amp; Ingots'!$C$6+DD18*'Ores &amp; Ingots'!$C$7+DE18*'Ores &amp; Ingots'!$C$8+DF18*'Ores &amp; Ingots'!$C$9+DG18*'Ores &amp; Ingots'!$C$10+DH18*'Ores &amp; Ingots'!$C$11+DI18*'Ores &amp; Ingots'!$C$12</f>
        <v>#VALUE!</v>
      </c>
      <c r="DW18" s="226" t="e">
        <f>DJ18*'Ores &amp; Ingots'!$B$3+DK18*'Ores &amp; Ingots'!$B$4+DL18*'Ores &amp; Ingots'!$B$5+DM18*'Ores &amp; Ingots'!$B$6+DN18*'Ores &amp; Ingots'!$B$7+DO18*'Ores &amp; Ingots'!$B$8+DP18*'Ores &amp; Ingots'!$B$9+DQ18*'Ores &amp; Ingots'!$B$10+DR18*'Ores &amp; Ingots'!$B$11+DS18*'Ores &amp; Ingots'!$B$12</f>
        <v>#VALUE!</v>
      </c>
      <c r="DX18" s="245" t="e">
        <f>CZ18*Refining!$G$3+DA18*Refining!$G$4+DB18*Refining!$G$5+DC18*Refining!$G$6+DD18*Refining!$G$7+DE18*Refining!$G$8+DF18*Refining!$G$9+DG18*Refining!$G$10+DH18*Refining!$G$11+DI18*Refining!$G$12</f>
        <v>#VALUE!</v>
      </c>
      <c r="DY18" s="189" t="e">
        <f t="shared" si="13"/>
        <v>#VALUE!</v>
      </c>
      <c r="DZ18" s="260" t="e">
        <f t="shared" si="14"/>
        <v>#VALUE!</v>
      </c>
      <c r="EA18" s="243" t="e">
        <f t="shared" si="15"/>
        <v>#VALUE!</v>
      </c>
      <c r="EB18" s="262" t="e">
        <f t="shared" ref="EB18:EC18" si="72">EA18/60</f>
        <v>#VALUE!</v>
      </c>
      <c r="EC18" s="262" t="e">
        <f t="shared" si="72"/>
        <v>#VALUE!</v>
      </c>
      <c r="ED18" s="243" t="e">
        <f t="shared" si="17"/>
        <v>#VALUE!</v>
      </c>
      <c r="EE18" s="262" t="e">
        <f t="shared" ref="EE18:EF18" si="73">ED18/1000</f>
        <v>#VALUE!</v>
      </c>
      <c r="EF18" s="264" t="e">
        <f t="shared" si="73"/>
        <v>#VALUE!</v>
      </c>
      <c r="EG18" s="239" t="e">
        <f t="shared" si="19"/>
        <v>#VALUE!</v>
      </c>
      <c r="EH18" s="266" t="e">
        <f t="shared" si="20"/>
        <v>#VALUE!</v>
      </c>
      <c r="EI18" s="133" t="s">
        <v>28</v>
      </c>
    </row>
    <row r="19" spans="1:139" ht="12.75" hidden="1" x14ac:dyDescent="0.2">
      <c r="A19" s="894" t="s">
        <v>165</v>
      </c>
      <c r="B19" s="55" t="s">
        <v>243</v>
      </c>
      <c r="C19" s="56" t="s">
        <v>156</v>
      </c>
      <c r="D19" s="56">
        <v>1</v>
      </c>
      <c r="E19" s="56">
        <v>1</v>
      </c>
      <c r="F19" s="56">
        <v>2</v>
      </c>
      <c r="G19" s="57">
        <f t="shared" si="0"/>
        <v>31.25</v>
      </c>
      <c r="H19" s="58">
        <v>25</v>
      </c>
      <c r="I19" s="58">
        <v>25</v>
      </c>
      <c r="J19" s="58">
        <f>H19/Main!$D$9</f>
        <v>5</v>
      </c>
      <c r="K19" s="58">
        <f>I19/Main!$D$10</f>
        <v>12.5</v>
      </c>
      <c r="L19" s="58">
        <f t="shared" si="1"/>
        <v>2.5</v>
      </c>
      <c r="M19" s="58">
        <v>1</v>
      </c>
      <c r="N19" s="62">
        <v>2</v>
      </c>
      <c r="O19" s="62">
        <v>3360000</v>
      </c>
      <c r="P19" s="60"/>
      <c r="Q19" s="62"/>
      <c r="R19" s="60"/>
      <c r="S19" s="63"/>
      <c r="T19" s="63"/>
      <c r="U19" s="62">
        <v>288000</v>
      </c>
      <c r="V19" s="60"/>
      <c r="W19" s="60"/>
      <c r="X19" s="60"/>
      <c r="Y19" s="60"/>
      <c r="Z19" s="60"/>
      <c r="AA19" s="60"/>
      <c r="AB19" s="60"/>
      <c r="AC19" s="69" t="s">
        <v>34</v>
      </c>
      <c r="AD19" s="70">
        <v>25</v>
      </c>
      <c r="AE19" s="70">
        <v>0</v>
      </c>
      <c r="AF19" s="70">
        <v>0</v>
      </c>
      <c r="AG19" s="70">
        <v>8</v>
      </c>
      <c r="AH19" s="70">
        <v>60</v>
      </c>
      <c r="AI19" s="70">
        <v>0</v>
      </c>
      <c r="AJ19" s="70">
        <v>0</v>
      </c>
      <c r="AK19" s="70">
        <v>0</v>
      </c>
      <c r="AL19" s="70">
        <v>0</v>
      </c>
      <c r="AM19" s="70">
        <v>0</v>
      </c>
      <c r="AN19" s="70">
        <v>0</v>
      </c>
      <c r="AO19" s="70">
        <v>0</v>
      </c>
      <c r="AP19" s="70">
        <v>0</v>
      </c>
      <c r="AQ19" s="70">
        <v>0</v>
      </c>
      <c r="AR19" s="75">
        <v>80</v>
      </c>
      <c r="AS19" s="70">
        <v>0</v>
      </c>
      <c r="AT19" s="70">
        <v>0</v>
      </c>
      <c r="AU19" s="70">
        <v>0</v>
      </c>
      <c r="AV19" s="70">
        <v>0</v>
      </c>
      <c r="AW19" s="70">
        <v>0</v>
      </c>
      <c r="AX19" s="70">
        <v>0</v>
      </c>
      <c r="AY19" s="93">
        <f t="shared" ref="AY19:BS19" si="74">IF(AD19 = 0, "", AD19)</f>
        <v>25</v>
      </c>
      <c r="AZ19" s="56" t="str">
        <f t="shared" si="74"/>
        <v/>
      </c>
      <c r="BA19" s="56" t="str">
        <f t="shared" si="74"/>
        <v/>
      </c>
      <c r="BB19" s="81">
        <f t="shared" si="74"/>
        <v>8</v>
      </c>
      <c r="BC19" s="81">
        <f t="shared" si="74"/>
        <v>60</v>
      </c>
      <c r="BD19" s="56" t="str">
        <f t="shared" si="74"/>
        <v/>
      </c>
      <c r="BE19" s="56" t="str">
        <f t="shared" si="74"/>
        <v/>
      </c>
      <c r="BF19" s="56" t="str">
        <f t="shared" si="74"/>
        <v/>
      </c>
      <c r="BG19" s="56" t="str">
        <f t="shared" si="74"/>
        <v/>
      </c>
      <c r="BH19" s="56" t="str">
        <f t="shared" si="74"/>
        <v/>
      </c>
      <c r="BI19" s="56" t="str">
        <f t="shared" si="74"/>
        <v/>
      </c>
      <c r="BJ19" s="56" t="str">
        <f t="shared" si="74"/>
        <v/>
      </c>
      <c r="BK19" s="56" t="str">
        <f t="shared" si="74"/>
        <v/>
      </c>
      <c r="BL19" s="56" t="str">
        <f t="shared" si="74"/>
        <v/>
      </c>
      <c r="BM19" s="83">
        <f t="shared" si="74"/>
        <v>80</v>
      </c>
      <c r="BN19" s="56" t="str">
        <f t="shared" si="74"/>
        <v/>
      </c>
      <c r="BO19" s="56" t="str">
        <f t="shared" si="74"/>
        <v/>
      </c>
      <c r="BP19" s="56" t="str">
        <f t="shared" si="74"/>
        <v/>
      </c>
      <c r="BQ19" s="56" t="str">
        <f t="shared" si="74"/>
        <v/>
      </c>
      <c r="BR19" s="56" t="str">
        <f t="shared" si="74"/>
        <v/>
      </c>
      <c r="BS19" s="85" t="str">
        <f t="shared" si="74"/>
        <v/>
      </c>
      <c r="BT19" s="93" t="e">
        <f>$AY19*Assembly!Z$4+$AZ19*Assembly!Z$5+$BA19*Assembly!Z$6+$BB19*Assembly!Z$7+$BC19*Assembly!Z$8+$BD19*Assembly!Z$9+$BE19*Assembly!Z$10+$BF19*Assembly!Z$11+$BG19*Assembly!Z$12+$BH19*Assembly!Z$13+$BI19*Assembly!Z$14+$BJ19*Assembly!Z$15+$BK19*Assembly!Z$16+$BL19*Assembly!Z$17+$BM19*Assembly!Z$18+$BN19*Assembly!Z$19+$BO19*Assembly!Z$20+$BP19*Assembly!Z$21+$BQ19*Assembly!Z$22+$BR19*Assembly!Z$23+$BS19*Assembly!Z$24</f>
        <v>#VALUE!</v>
      </c>
      <c r="BU19" s="81" t="e">
        <f t="shared" si="3"/>
        <v>#VALUE!</v>
      </c>
      <c r="BV19" s="302" t="e">
        <f t="shared" ref="BV19:BV30" si="75">IF(U19 = "?", "?", U19/BT19)</f>
        <v>#VALUE!</v>
      </c>
      <c r="BW19" s="81" t="e">
        <f>$AY19*Assembly!AD$4+$AZ19*Assembly!AD$5+$BA19*Assembly!AD$6+$BB19*Assembly!AD$7+$BC19*Assembly!AD$8+$BD19*Assembly!AD$9+$BE19*Assembly!AD$10+$BF19*Assembly!AD$11+$BG19*Assembly!AD$12+$BH19*Assembly!AD$13+$BI19*Assembly!AD$14+$BJ19*Assembly!AD$15+$BK19*Assembly!AD$16+$BL19*Assembly!AD$17+$BM19*Assembly!AD$18+$BN19*Assembly!AD$19+$BO19*Assembly!AD$20+$BP19*Assembly!AD$21+$BQ19*Assembly!AD$22+$BR19*Assembly!AD$23+$BS19*Assembly!AD$24</f>
        <v>#VALUE!</v>
      </c>
      <c r="BX19" s="98" t="e">
        <f t="shared" si="4"/>
        <v>#VALUE!</v>
      </c>
      <c r="BY19" s="99" t="e">
        <f t="shared" si="5"/>
        <v>#VALUE!</v>
      </c>
      <c r="BZ19" s="101" t="e">
        <f t="shared" si="6"/>
        <v>#VALUE!</v>
      </c>
      <c r="CA19" s="99" t="e">
        <f t="shared" si="7"/>
        <v>#VALUE!</v>
      </c>
      <c r="CB19" s="81" t="e">
        <f>$AY19*Assembly!Y$4+$AZ19*Assembly!Y$5+$BA19*Assembly!Y$6+$BB19*Assembly!Y$7+$BC19*Assembly!Y$8+$BD19*Assembly!Y$9+$BE19*Assembly!Y$10+$BF19*Assembly!Y$11+$BG19*Assembly!Y$12+$BH19*Assembly!Y$13+$BI19*Assembly!Y$14+$BJ19*Assembly!Y$15+$BK19*Assembly!Y$16+$BL19*Assembly!Y$17+$BM19*Assembly!Y$18+$BN19*Assembly!Y$19+$BO19*Assembly!Y$20+$BP19*Assembly!Y$21+$BQ19*Assembly!Y$22+$BR19*Assembly!Y$23+$BS19*Assembly!Y$24</f>
        <v>#VALUE!</v>
      </c>
      <c r="CC19" s="81" t="e">
        <f t="shared" si="8"/>
        <v>#VALUE!</v>
      </c>
      <c r="CD19" s="106" t="e">
        <f t="shared" si="9"/>
        <v>#VALUE!</v>
      </c>
      <c r="CE19" s="108" t="e">
        <f>$AY19*Assembly!AC$4+$AZ19*Assembly!AC$5+$BA19*Assembly!AC$6+$BB19*Assembly!AC$7+$BC19*Assembly!AC$8+$BD19*Assembly!AC$9+$BE19*Assembly!AC$10+$BF19*Assembly!AC$11+$BG19*Assembly!AC$12+$BH19*Assembly!AC$13+$BI19*Assembly!AC$14+$BJ19*Assembly!AC$15+$BK19*Assembly!AC$16+$BL19*Assembly!AC$17+$BM19*Assembly!AC$18+$BN19*Assembly!AC$19+$BO19*Assembly!AC$20+$BP19*Assembly!AC$21+$BQ19*Assembly!AC$22+$BR19*Assembly!AC$23+$BS19*Assembly!AC$24</f>
        <v>#VALUE!</v>
      </c>
      <c r="CF19" s="62" t="e">
        <f>$AY19*Assembly!M$4+$AZ19*Assembly!M$5+$BA19*Assembly!M$6+$BB19*Assembly!M$7+$BC19*Assembly!M$8+$BD19*Assembly!M$9+$BE19*Assembly!M$10+$BF19*Assembly!M$11+$BG19*Assembly!M$12+$BH19*Assembly!M$13+$BI19*Assembly!M$14+$BJ19*Assembly!M$15+$BK19*Assembly!M$16+$BL19*Assembly!M$17+$BM19*Assembly!M$18+$BN19*Assembly!M$19+$BO19*Assembly!M$20+$BP19*Assembly!M$21+$BQ19*Assembly!M$22+$BR19*Assembly!M$23+$BS19*Assembly!M$24</f>
        <v>#VALUE!</v>
      </c>
      <c r="CG19" s="62" t="e">
        <f>$AY19*Assembly!N$4+$AZ19*Assembly!N$5+$BA19*Assembly!N$6+$BB19*Assembly!N$7+$BC19*Assembly!N$8+$BD19*Assembly!N$9+$BE19*Assembly!N$10+$BF19*Assembly!N$11+$BG19*Assembly!N$12+$BH19*Assembly!N$13+$BI19*Assembly!N$14+$BJ19*Assembly!N$15+$BK19*Assembly!N$16+$BL19*Assembly!N$17+$BM19*Assembly!N$18+$BN19*Assembly!N$19+$BO19*Assembly!N$20+$BP19*Assembly!N$21+$BQ19*Assembly!N$22+$BR19*Assembly!N$23+$BS19*Assembly!N$24</f>
        <v>#VALUE!</v>
      </c>
      <c r="CH19" s="62" t="e">
        <f>$AY19*Assembly!O$4+$AZ19*Assembly!O$5+$BA19*Assembly!O$6+$BB19*Assembly!O$7+$BC19*Assembly!O$8+$BD19*Assembly!O$9+$BE19*Assembly!O$10+$BF19*Assembly!O$11+$BG19*Assembly!O$12+$BH19*Assembly!O$13+$BI19*Assembly!O$14+$BJ19*Assembly!O$15+$BK19*Assembly!O$16+$BL19*Assembly!O$17+$BM19*Assembly!O$18+$BN19*Assembly!O$19+$BO19*Assembly!O$20+$BP19*Assembly!O$21+$BQ19*Assembly!O$22+$BR19*Assembly!O$23+$BS19*Assembly!O$24</f>
        <v>#VALUE!</v>
      </c>
      <c r="CI19" s="58" t="e">
        <f>$AY19*Assembly!P$4+$AZ19*Assembly!P$5+$BA19*Assembly!P$6+$BB19*Assembly!P$7+$BC19*Assembly!P$8+$BD19*Assembly!P$9+$BE19*Assembly!P$10+$BF19*Assembly!P$11+$BG19*Assembly!P$12+$BH19*Assembly!P$13+$BI19*Assembly!P$14+$BJ19*Assembly!P$15+$BK19*Assembly!P$16+$BL19*Assembly!P$17+$BM19*Assembly!P$18+$BN19*Assembly!P$19+$BO19*Assembly!P$20+$BP19*Assembly!P$21+$BQ19*Assembly!P$22+$BR19*Assembly!P$23+$BS19*Assembly!P$24</f>
        <v>#VALUE!</v>
      </c>
      <c r="CJ19" s="58" t="e">
        <f>$AY19*Assembly!Q$4+$AZ19*Assembly!Q$5+$BA19*Assembly!Q$6+$BB19*Assembly!Q$7+$BC19*Assembly!Q$8+$BD19*Assembly!Q$9+$BE19*Assembly!Q$10+$BF19*Assembly!Q$11+$BG19*Assembly!Q$12+$BH19*Assembly!Q$13+$BI19*Assembly!Q$14+$BJ19*Assembly!Q$15+$BK19*Assembly!Q$16+$BL19*Assembly!Q$17+$BM19*Assembly!Q$18+$BN19*Assembly!Q$19+$BO19*Assembly!Q$20+$BP19*Assembly!Q$21+$BQ19*Assembly!Q$22+$BR19*Assembly!Q$23+$BS19*Assembly!Q$24</f>
        <v>#VALUE!</v>
      </c>
      <c r="CK19" s="62" t="e">
        <f>$AY19*Assembly!R$4+$AZ19*Assembly!R$5+$BA19*Assembly!R$6+$BB19*Assembly!R$7+$BC19*Assembly!R$8+$BD19*Assembly!R$9+$BE19*Assembly!R$10+$BF19*Assembly!R$11+$BG19*Assembly!R$12+$BH19*Assembly!R$13+$BI19*Assembly!R$14+$BJ19*Assembly!R$15+$BK19*Assembly!R$16+$BL19*Assembly!R$17+$BM19*Assembly!R$18+$BN19*Assembly!R$19+$BO19*Assembly!R$20+$BP19*Assembly!R$21+$BQ19*Assembly!R$22+$BR19*Assembly!R$23+$BS19*Assembly!R$24</f>
        <v>#VALUE!</v>
      </c>
      <c r="CL19" s="58" t="e">
        <f>$AY19*Assembly!S$4+$AZ19*Assembly!S$5+$BA19*Assembly!S$6+$BB19*Assembly!S$7+$BC19*Assembly!S$8+$BD19*Assembly!S$9+$BE19*Assembly!S$10+$BF19*Assembly!S$11+$BG19*Assembly!S$12+$BH19*Assembly!S$13+$BI19*Assembly!S$14+$BJ19*Assembly!S$15+$BK19*Assembly!S$16+$BL19*Assembly!S$17+$BM19*Assembly!S$18+$BN19*Assembly!S$19+$BO19*Assembly!S$20+$BP19*Assembly!S$21+$BQ19*Assembly!S$22+$BR19*Assembly!S$23+$BS19*Assembly!S$24</f>
        <v>#VALUE!</v>
      </c>
      <c r="CM19" s="58" t="e">
        <f>$AY19*Assembly!T$4+$AZ19*Assembly!T$5+$BA19*Assembly!T$6+$BB19*Assembly!T$7+$BC19*Assembly!T$8+$BD19*Assembly!T$9+$BE19*Assembly!T$10+$BF19*Assembly!T$11+$BG19*Assembly!T$12+$BH19*Assembly!T$13+$BI19*Assembly!T$14+$BJ19*Assembly!T$15+$BK19*Assembly!T$16+$BL19*Assembly!T$17+$BM19*Assembly!T$18+$BN19*Assembly!T$19+$BO19*Assembly!T$20+$BP19*Assembly!T$21+$BQ19*Assembly!T$22+$BR19*Assembly!T$23+$BS19*Assembly!T$24</f>
        <v>#VALUE!</v>
      </c>
      <c r="CN19" s="58" t="e">
        <f>$AY19*Assembly!U$4+$AZ19*Assembly!U$5+$BA19*Assembly!U$6+$BB19*Assembly!U$7+$BC19*Assembly!U$8+$BD19*Assembly!U$9+$BE19*Assembly!U$10+$BF19*Assembly!U$11+$BG19*Assembly!U$12+$BH19*Assembly!U$13+$BI19*Assembly!U$14+$BJ19*Assembly!U$15+$BK19*Assembly!U$16+$BL19*Assembly!U$17+$BM19*Assembly!U$18+$BN19*Assembly!U$19+$BO19*Assembly!U$20+$BP19*Assembly!U$21+$BQ19*Assembly!U$22+$BR19*Assembly!U$23+$BS19*Assembly!U$24</f>
        <v>#VALUE!</v>
      </c>
      <c r="CO19" s="62" t="e">
        <f>$AY19*Assembly!V$4+$AZ19*Assembly!V$5+$BA19*Assembly!V$6+$BB19*Assembly!V$7+$BC19*Assembly!V$8+$BD19*Assembly!V$9+$BE19*Assembly!V$10+$BF19*Assembly!V$11+$BG19*Assembly!V$12+$BH19*Assembly!V$13+$BI19*Assembly!V$14+$BJ19*Assembly!V$15+$BK19*Assembly!V$16+$BL19*Assembly!V$17+$BM19*Assembly!V$18+$BN19*Assembly!V$19+$BO19*Assembly!V$20+$BP19*Assembly!V$21+$BQ19*Assembly!V$22+$BR19*Assembly!V$23+$BS19*Assembly!V$24</f>
        <v>#VALUE!</v>
      </c>
      <c r="CP19" s="62" t="e">
        <f>CF19*Refining!$F$3</f>
        <v>#VALUE!</v>
      </c>
      <c r="CQ19" s="62" t="e">
        <f>CG19*Refining!$F$4</f>
        <v>#VALUE!</v>
      </c>
      <c r="CR19" s="62" t="e">
        <f>CH19*Refining!$F$5</f>
        <v>#VALUE!</v>
      </c>
      <c r="CS19" s="62" t="e">
        <f>CI19*Refining!$F$6</f>
        <v>#VALUE!</v>
      </c>
      <c r="CT19" s="62" t="e">
        <f>CJ19*Refining!$F$7</f>
        <v>#VALUE!</v>
      </c>
      <c r="CU19" s="62" t="e">
        <f>CK19*Refining!$F$8</f>
        <v>#VALUE!</v>
      </c>
      <c r="CV19" s="62" t="e">
        <f>CL19*Refining!$F$9</f>
        <v>#VALUE!</v>
      </c>
      <c r="CW19" s="62" t="e">
        <f>CM19*Refining!$F$10</f>
        <v>#VALUE!</v>
      </c>
      <c r="CX19" s="62" t="e">
        <f>CN19*Refining!$F$11</f>
        <v>#VALUE!</v>
      </c>
      <c r="CY19" s="62" t="e">
        <f>CO19*Refining!$F$12</f>
        <v>#VALUE!</v>
      </c>
      <c r="CZ19" s="115" t="e">
        <f t="shared" ref="CZ19:DS19" si="76">IF(CF19 = 0, "", CF19)</f>
        <v>#VALUE!</v>
      </c>
      <c r="DA19" s="116" t="e">
        <f t="shared" si="76"/>
        <v>#VALUE!</v>
      </c>
      <c r="DB19" s="119" t="e">
        <f t="shared" si="76"/>
        <v>#VALUE!</v>
      </c>
      <c r="DC19" s="116" t="e">
        <f t="shared" si="76"/>
        <v>#VALUE!</v>
      </c>
      <c r="DD19" s="116" t="e">
        <f t="shared" si="76"/>
        <v>#VALUE!</v>
      </c>
      <c r="DE19" s="116" t="e">
        <f t="shared" si="76"/>
        <v>#VALUE!</v>
      </c>
      <c r="DF19" s="116" t="e">
        <f t="shared" si="76"/>
        <v>#VALUE!</v>
      </c>
      <c r="DG19" s="116" t="e">
        <f t="shared" si="76"/>
        <v>#VALUE!</v>
      </c>
      <c r="DH19" s="116" t="e">
        <f t="shared" si="76"/>
        <v>#VALUE!</v>
      </c>
      <c r="DI19" s="117" t="e">
        <f t="shared" si="76"/>
        <v>#VALUE!</v>
      </c>
      <c r="DJ19" s="115" t="e">
        <f t="shared" si="76"/>
        <v>#VALUE!</v>
      </c>
      <c r="DK19" s="116" t="e">
        <f t="shared" si="76"/>
        <v>#VALUE!</v>
      </c>
      <c r="DL19" s="119" t="e">
        <f t="shared" si="76"/>
        <v>#VALUE!</v>
      </c>
      <c r="DM19" s="116" t="e">
        <f t="shared" si="76"/>
        <v>#VALUE!</v>
      </c>
      <c r="DN19" s="118" t="e">
        <f t="shared" si="76"/>
        <v>#VALUE!</v>
      </c>
      <c r="DO19" s="116" t="e">
        <f t="shared" si="76"/>
        <v>#VALUE!</v>
      </c>
      <c r="DP19" s="119" t="e">
        <f t="shared" si="76"/>
        <v>#VALUE!</v>
      </c>
      <c r="DQ19" s="119" t="e">
        <f t="shared" si="76"/>
        <v>#VALUE!</v>
      </c>
      <c r="DR19" s="116" t="e">
        <f t="shared" si="76"/>
        <v>#VALUE!</v>
      </c>
      <c r="DS19" s="117" t="e">
        <f t="shared" si="76"/>
        <v>#VALUE!</v>
      </c>
      <c r="DT19" s="115" t="e">
        <f t="shared" si="11"/>
        <v>#VALUE!</v>
      </c>
      <c r="DU19" s="119" t="e">
        <f t="shared" si="12"/>
        <v>#VALUE!</v>
      </c>
      <c r="DV19" s="81" t="e">
        <f>CZ19*'Ores &amp; Ingots'!$C$3+DA19*'Ores &amp; Ingots'!$C$4+DB19*'Ores &amp; Ingots'!$C$5+DC19*'Ores &amp; Ingots'!$C$6+DD19*'Ores &amp; Ingots'!$C$7+DE19*'Ores &amp; Ingots'!$C$8+DF19*'Ores &amp; Ingots'!$C$9+DG19*'Ores &amp; Ingots'!$C$10+DH19*'Ores &amp; Ingots'!$C$11+DI19*'Ores &amp; Ingots'!$C$12</f>
        <v>#VALUE!</v>
      </c>
      <c r="DW19" s="81" t="e">
        <f>DJ19*'Ores &amp; Ingots'!$B$3+DK19*'Ores &amp; Ingots'!$B$4+DL19*'Ores &amp; Ingots'!$B$5+DM19*'Ores &amp; Ingots'!$B$6+DN19*'Ores &amp; Ingots'!$B$7+DO19*'Ores &amp; Ingots'!$B$8+DP19*'Ores &amp; Ingots'!$B$9+DQ19*'Ores &amp; Ingots'!$B$10+DR19*'Ores &amp; Ingots'!$B$11+DS19*'Ores &amp; Ingots'!$B$12</f>
        <v>#VALUE!</v>
      </c>
      <c r="DX19" s="119" t="e">
        <f>CZ19*Refining!$G$3+DA19*Refining!$G$4+DB19*Refining!$G$5+DC19*Refining!$G$6+DD19*Refining!$G$7+DE19*Refining!$G$8+DF19*Refining!$G$9+DG19*Refining!$G$10+DH19*Refining!$G$11+DI19*Refining!$G$12</f>
        <v>#VALUE!</v>
      </c>
      <c r="DY19" s="119" t="e">
        <f t="shared" si="13"/>
        <v>#VALUE!</v>
      </c>
      <c r="DZ19" s="126" t="e">
        <f t="shared" si="14"/>
        <v>#VALUE!</v>
      </c>
      <c r="EA19" s="115" t="e">
        <f t="shared" si="15"/>
        <v>#VALUE!</v>
      </c>
      <c r="EB19" s="127" t="e">
        <f t="shared" ref="EB19:EC19" si="77">EA19/60</f>
        <v>#VALUE!</v>
      </c>
      <c r="EC19" s="127" t="e">
        <f t="shared" si="77"/>
        <v>#VALUE!</v>
      </c>
      <c r="ED19" s="115" t="e">
        <f t="shared" si="17"/>
        <v>#VALUE!</v>
      </c>
      <c r="EE19" s="127" t="e">
        <f t="shared" ref="EE19:EF19" si="78">ED19/1000</f>
        <v>#VALUE!</v>
      </c>
      <c r="EF19" s="128" t="e">
        <f t="shared" si="78"/>
        <v>#VALUE!</v>
      </c>
      <c r="EG19" s="106" t="e">
        <f t="shared" si="19"/>
        <v>#VALUE!</v>
      </c>
      <c r="EH19" s="281" t="e">
        <f t="shared" si="20"/>
        <v>#VALUE!</v>
      </c>
      <c r="EI19" s="133">
        <v>1064</v>
      </c>
    </row>
    <row r="20" spans="1:139" ht="12.75" x14ac:dyDescent="0.2">
      <c r="A20" s="864"/>
      <c r="B20" s="135" t="s">
        <v>243</v>
      </c>
      <c r="C20" s="137" t="s">
        <v>155</v>
      </c>
      <c r="D20" s="137">
        <v>1</v>
      </c>
      <c r="E20" s="137">
        <v>1</v>
      </c>
      <c r="F20" s="137">
        <v>2</v>
      </c>
      <c r="G20" s="139">
        <f t="shared" si="0"/>
        <v>0.25</v>
      </c>
      <c r="H20" s="140">
        <v>12</v>
      </c>
      <c r="I20" s="140">
        <v>12</v>
      </c>
      <c r="J20" s="140">
        <f>H20/Main!$D$9</f>
        <v>2.4</v>
      </c>
      <c r="K20" s="140">
        <f>I20/Main!$D$10</f>
        <v>6</v>
      </c>
      <c r="L20" s="140">
        <f t="shared" si="1"/>
        <v>2.5</v>
      </c>
      <c r="M20" s="140">
        <v>1</v>
      </c>
      <c r="N20" s="145">
        <v>2</v>
      </c>
      <c r="O20" s="145">
        <v>201000</v>
      </c>
      <c r="P20" s="143"/>
      <c r="Q20" s="145"/>
      <c r="R20" s="143"/>
      <c r="S20" s="146"/>
      <c r="T20" s="146"/>
      <c r="U20" s="145">
        <v>12000</v>
      </c>
      <c r="V20" s="143"/>
      <c r="W20" s="143"/>
      <c r="X20" s="143"/>
      <c r="Y20" s="143"/>
      <c r="Z20" s="143"/>
      <c r="AA20" s="143"/>
      <c r="AB20" s="143"/>
      <c r="AC20" s="148"/>
      <c r="AD20" s="151">
        <v>1</v>
      </c>
      <c r="AE20" s="151">
        <v>0</v>
      </c>
      <c r="AF20" s="151">
        <v>0</v>
      </c>
      <c r="AG20" s="151">
        <v>1</v>
      </c>
      <c r="AH20" s="151">
        <v>1</v>
      </c>
      <c r="AI20" s="151">
        <v>0</v>
      </c>
      <c r="AJ20" s="151">
        <v>0</v>
      </c>
      <c r="AK20" s="151">
        <v>0</v>
      </c>
      <c r="AL20" s="151">
        <v>0</v>
      </c>
      <c r="AM20" s="151">
        <v>0</v>
      </c>
      <c r="AN20" s="151">
        <v>0</v>
      </c>
      <c r="AO20" s="151">
        <v>0</v>
      </c>
      <c r="AP20" s="151">
        <v>0</v>
      </c>
      <c r="AQ20" s="151">
        <v>0</v>
      </c>
      <c r="AR20" s="152">
        <v>1</v>
      </c>
      <c r="AS20" s="151">
        <v>0</v>
      </c>
      <c r="AT20" s="151">
        <v>0</v>
      </c>
      <c r="AU20" s="151">
        <v>0</v>
      </c>
      <c r="AV20" s="151">
        <v>0</v>
      </c>
      <c r="AW20" s="151">
        <v>0</v>
      </c>
      <c r="AX20" s="151">
        <v>0</v>
      </c>
      <c r="AY20" s="174">
        <f t="shared" ref="AY20:BS20" si="79">IF(AD20 = 0, "", AD20)</f>
        <v>1</v>
      </c>
      <c r="AZ20" s="137" t="str">
        <f t="shared" si="79"/>
        <v/>
      </c>
      <c r="BA20" s="137" t="str">
        <f t="shared" si="79"/>
        <v/>
      </c>
      <c r="BB20" s="133">
        <f t="shared" si="79"/>
        <v>1</v>
      </c>
      <c r="BC20" s="133">
        <f t="shared" si="79"/>
        <v>1</v>
      </c>
      <c r="BD20" s="137" t="str">
        <f t="shared" si="79"/>
        <v/>
      </c>
      <c r="BE20" s="137" t="str">
        <f t="shared" si="79"/>
        <v/>
      </c>
      <c r="BF20" s="137" t="str">
        <f t="shared" si="79"/>
        <v/>
      </c>
      <c r="BG20" s="137" t="str">
        <f t="shared" si="79"/>
        <v/>
      </c>
      <c r="BH20" s="137" t="str">
        <f t="shared" si="79"/>
        <v/>
      </c>
      <c r="BI20" s="137" t="str">
        <f t="shared" si="79"/>
        <v/>
      </c>
      <c r="BJ20" s="137" t="str">
        <f t="shared" si="79"/>
        <v/>
      </c>
      <c r="BK20" s="137" t="str">
        <f t="shared" si="79"/>
        <v/>
      </c>
      <c r="BL20" s="137" t="str">
        <f t="shared" si="79"/>
        <v/>
      </c>
      <c r="BM20" s="167">
        <f t="shared" si="79"/>
        <v>1</v>
      </c>
      <c r="BN20" s="137" t="str">
        <f t="shared" si="79"/>
        <v/>
      </c>
      <c r="BO20" s="137" t="str">
        <f t="shared" si="79"/>
        <v/>
      </c>
      <c r="BP20" s="137" t="str">
        <f t="shared" si="79"/>
        <v/>
      </c>
      <c r="BQ20" s="137" t="str">
        <f t="shared" si="79"/>
        <v/>
      </c>
      <c r="BR20" s="137" t="str">
        <f t="shared" si="79"/>
        <v/>
      </c>
      <c r="BS20" s="169" t="str">
        <f t="shared" si="79"/>
        <v/>
      </c>
      <c r="BT20" s="174" t="e">
        <f>$AY20*Assembly!Z$4+$AZ20*Assembly!Z$5+$BA20*Assembly!Z$6+$BB20*Assembly!Z$7+$BC20*Assembly!Z$8+$BD20*Assembly!Z$9+$BE20*Assembly!Z$10+$BF20*Assembly!Z$11+$BG20*Assembly!Z$12+$BH20*Assembly!Z$13+$BI20*Assembly!Z$14+$BJ20*Assembly!Z$15+$BK20*Assembly!Z$16+$BL20*Assembly!Z$17+$BM20*Assembly!Z$18+$BN20*Assembly!Z$19+$BO20*Assembly!Z$20+$BP20*Assembly!Z$21+$BQ20*Assembly!Z$22+$BR20*Assembly!Z$23+$BS20*Assembly!Z$24</f>
        <v>#VALUE!</v>
      </c>
      <c r="BU20" s="133" t="e">
        <f t="shared" si="3"/>
        <v>#VALUE!</v>
      </c>
      <c r="BV20" s="301" t="e">
        <f t="shared" si="75"/>
        <v>#VALUE!</v>
      </c>
      <c r="BW20" s="133" t="e">
        <f>$AY20*Assembly!AD$4+$AZ20*Assembly!AD$5+$BA20*Assembly!AD$6+$BB20*Assembly!AD$7+$BC20*Assembly!AD$8+$BD20*Assembly!AD$9+$BE20*Assembly!AD$10+$BF20*Assembly!AD$11+$BG20*Assembly!AD$12+$BH20*Assembly!AD$13+$BI20*Assembly!AD$14+$BJ20*Assembly!AD$15+$BK20*Assembly!AD$16+$BL20*Assembly!AD$17+$BM20*Assembly!AD$18+$BN20*Assembly!AD$19+$BO20*Assembly!AD$20+$BP20*Assembly!AD$21+$BQ20*Assembly!AD$22+$BR20*Assembly!AD$23+$BS20*Assembly!AD$24</f>
        <v>#VALUE!</v>
      </c>
      <c r="BX20" s="177" t="e">
        <f t="shared" si="4"/>
        <v>#VALUE!</v>
      </c>
      <c r="BY20" s="178" t="e">
        <f t="shared" si="5"/>
        <v>#VALUE!</v>
      </c>
      <c r="BZ20" s="179" t="e">
        <f t="shared" si="6"/>
        <v>#VALUE!</v>
      </c>
      <c r="CA20" s="178" t="e">
        <f t="shared" si="7"/>
        <v>#VALUE!</v>
      </c>
      <c r="CB20" s="133" t="e">
        <f>$AY20*Assembly!Y$4+$AZ20*Assembly!Y$5+$BA20*Assembly!Y$6+$BB20*Assembly!Y$7+$BC20*Assembly!Y$8+$BD20*Assembly!Y$9+$BE20*Assembly!Y$10+$BF20*Assembly!Y$11+$BG20*Assembly!Y$12+$BH20*Assembly!Y$13+$BI20*Assembly!Y$14+$BJ20*Assembly!Y$15+$BK20*Assembly!Y$16+$BL20*Assembly!Y$17+$BM20*Assembly!Y$18+$BN20*Assembly!Y$19+$BO20*Assembly!Y$20+$BP20*Assembly!Y$21+$BQ20*Assembly!Y$22+$BR20*Assembly!Y$23+$BS20*Assembly!Y$24</f>
        <v>#VALUE!</v>
      </c>
      <c r="CC20" s="133" t="e">
        <f t="shared" si="8"/>
        <v>#VALUE!</v>
      </c>
      <c r="CD20" s="130" t="e">
        <f t="shared" si="9"/>
        <v>#VALUE!</v>
      </c>
      <c r="CE20" s="183" t="e">
        <f>$AY20*Assembly!AC$4+$AZ20*Assembly!AC$5+$BA20*Assembly!AC$6+$BB20*Assembly!AC$7+$BC20*Assembly!AC$8+$BD20*Assembly!AC$9+$BE20*Assembly!AC$10+$BF20*Assembly!AC$11+$BG20*Assembly!AC$12+$BH20*Assembly!AC$13+$BI20*Assembly!AC$14+$BJ20*Assembly!AC$15+$BK20*Assembly!AC$16+$BL20*Assembly!AC$17+$BM20*Assembly!AC$18+$BN20*Assembly!AC$19+$BO20*Assembly!AC$20+$BP20*Assembly!AC$21+$BQ20*Assembly!AC$22+$BR20*Assembly!AC$23+$BS20*Assembly!AC$24</f>
        <v>#VALUE!</v>
      </c>
      <c r="CF20" s="145" t="e">
        <f>$AY20*Assembly!M$4+$AZ20*Assembly!M$5+$BA20*Assembly!M$6+$BB20*Assembly!M$7+$BC20*Assembly!M$8+$BD20*Assembly!M$9+$BE20*Assembly!M$10+$BF20*Assembly!M$11+$BG20*Assembly!M$12+$BH20*Assembly!M$13+$BI20*Assembly!M$14+$BJ20*Assembly!M$15+$BK20*Assembly!M$16+$BL20*Assembly!M$17+$BM20*Assembly!M$18+$BN20*Assembly!M$19+$BO20*Assembly!M$20+$BP20*Assembly!M$21+$BQ20*Assembly!M$22+$BR20*Assembly!M$23+$BS20*Assembly!M$24</f>
        <v>#VALUE!</v>
      </c>
      <c r="CG20" s="145" t="e">
        <f>$AY20*Assembly!N$4+$AZ20*Assembly!N$5+$BA20*Assembly!N$6+$BB20*Assembly!N$7+$BC20*Assembly!N$8+$BD20*Assembly!N$9+$BE20*Assembly!N$10+$BF20*Assembly!N$11+$BG20*Assembly!N$12+$BH20*Assembly!N$13+$BI20*Assembly!N$14+$BJ20*Assembly!N$15+$BK20*Assembly!N$16+$BL20*Assembly!N$17+$BM20*Assembly!N$18+$BN20*Assembly!N$19+$BO20*Assembly!N$20+$BP20*Assembly!N$21+$BQ20*Assembly!N$22+$BR20*Assembly!N$23+$BS20*Assembly!N$24</f>
        <v>#VALUE!</v>
      </c>
      <c r="CH20" s="145" t="e">
        <f>$AY20*Assembly!O$4+$AZ20*Assembly!O$5+$BA20*Assembly!O$6+$BB20*Assembly!O$7+$BC20*Assembly!O$8+$BD20*Assembly!O$9+$BE20*Assembly!O$10+$BF20*Assembly!O$11+$BG20*Assembly!O$12+$BH20*Assembly!O$13+$BI20*Assembly!O$14+$BJ20*Assembly!O$15+$BK20*Assembly!O$16+$BL20*Assembly!O$17+$BM20*Assembly!O$18+$BN20*Assembly!O$19+$BO20*Assembly!O$20+$BP20*Assembly!O$21+$BQ20*Assembly!O$22+$BR20*Assembly!O$23+$BS20*Assembly!O$24</f>
        <v>#VALUE!</v>
      </c>
      <c r="CI20" s="140" t="e">
        <f>$AY20*Assembly!P$4+$AZ20*Assembly!P$5+$BA20*Assembly!P$6+$BB20*Assembly!P$7+$BC20*Assembly!P$8+$BD20*Assembly!P$9+$BE20*Assembly!P$10+$BF20*Assembly!P$11+$BG20*Assembly!P$12+$BH20*Assembly!P$13+$BI20*Assembly!P$14+$BJ20*Assembly!P$15+$BK20*Assembly!P$16+$BL20*Assembly!P$17+$BM20*Assembly!P$18+$BN20*Assembly!P$19+$BO20*Assembly!P$20+$BP20*Assembly!P$21+$BQ20*Assembly!P$22+$BR20*Assembly!P$23+$BS20*Assembly!P$24</f>
        <v>#VALUE!</v>
      </c>
      <c r="CJ20" s="140" t="e">
        <f>$AY20*Assembly!Q$4+$AZ20*Assembly!Q$5+$BA20*Assembly!Q$6+$BB20*Assembly!Q$7+$BC20*Assembly!Q$8+$BD20*Assembly!Q$9+$BE20*Assembly!Q$10+$BF20*Assembly!Q$11+$BG20*Assembly!Q$12+$BH20*Assembly!Q$13+$BI20*Assembly!Q$14+$BJ20*Assembly!Q$15+$BK20*Assembly!Q$16+$BL20*Assembly!Q$17+$BM20*Assembly!Q$18+$BN20*Assembly!Q$19+$BO20*Assembly!Q$20+$BP20*Assembly!Q$21+$BQ20*Assembly!Q$22+$BR20*Assembly!Q$23+$BS20*Assembly!Q$24</f>
        <v>#VALUE!</v>
      </c>
      <c r="CK20" s="145" t="e">
        <f>$AY20*Assembly!R$4+$AZ20*Assembly!R$5+$BA20*Assembly!R$6+$BB20*Assembly!R$7+$BC20*Assembly!R$8+$BD20*Assembly!R$9+$BE20*Assembly!R$10+$BF20*Assembly!R$11+$BG20*Assembly!R$12+$BH20*Assembly!R$13+$BI20*Assembly!R$14+$BJ20*Assembly!R$15+$BK20*Assembly!R$16+$BL20*Assembly!R$17+$BM20*Assembly!R$18+$BN20*Assembly!R$19+$BO20*Assembly!R$20+$BP20*Assembly!R$21+$BQ20*Assembly!R$22+$BR20*Assembly!R$23+$BS20*Assembly!R$24</f>
        <v>#VALUE!</v>
      </c>
      <c r="CL20" s="140" t="e">
        <f>$AY20*Assembly!S$4+$AZ20*Assembly!S$5+$BA20*Assembly!S$6+$BB20*Assembly!S$7+$BC20*Assembly!S$8+$BD20*Assembly!S$9+$BE20*Assembly!S$10+$BF20*Assembly!S$11+$BG20*Assembly!S$12+$BH20*Assembly!S$13+$BI20*Assembly!S$14+$BJ20*Assembly!S$15+$BK20*Assembly!S$16+$BL20*Assembly!S$17+$BM20*Assembly!S$18+$BN20*Assembly!S$19+$BO20*Assembly!S$20+$BP20*Assembly!S$21+$BQ20*Assembly!S$22+$BR20*Assembly!S$23+$BS20*Assembly!S$24</f>
        <v>#VALUE!</v>
      </c>
      <c r="CM20" s="140" t="e">
        <f>$AY20*Assembly!T$4+$AZ20*Assembly!T$5+$BA20*Assembly!T$6+$BB20*Assembly!T$7+$BC20*Assembly!T$8+$BD20*Assembly!T$9+$BE20*Assembly!T$10+$BF20*Assembly!T$11+$BG20*Assembly!T$12+$BH20*Assembly!T$13+$BI20*Assembly!T$14+$BJ20*Assembly!T$15+$BK20*Assembly!T$16+$BL20*Assembly!T$17+$BM20*Assembly!T$18+$BN20*Assembly!T$19+$BO20*Assembly!T$20+$BP20*Assembly!T$21+$BQ20*Assembly!T$22+$BR20*Assembly!T$23+$BS20*Assembly!T$24</f>
        <v>#VALUE!</v>
      </c>
      <c r="CN20" s="140" t="e">
        <f>$AY20*Assembly!U$4+$AZ20*Assembly!U$5+$BA20*Assembly!U$6+$BB20*Assembly!U$7+$BC20*Assembly!U$8+$BD20*Assembly!U$9+$BE20*Assembly!U$10+$BF20*Assembly!U$11+$BG20*Assembly!U$12+$BH20*Assembly!U$13+$BI20*Assembly!U$14+$BJ20*Assembly!U$15+$BK20*Assembly!U$16+$BL20*Assembly!U$17+$BM20*Assembly!U$18+$BN20*Assembly!U$19+$BO20*Assembly!U$20+$BP20*Assembly!U$21+$BQ20*Assembly!U$22+$BR20*Assembly!U$23+$BS20*Assembly!U$24</f>
        <v>#VALUE!</v>
      </c>
      <c r="CO20" s="145" t="e">
        <f>$AY20*Assembly!V$4+$AZ20*Assembly!V$5+$BA20*Assembly!V$6+$BB20*Assembly!V$7+$BC20*Assembly!V$8+$BD20*Assembly!V$9+$BE20*Assembly!V$10+$BF20*Assembly!V$11+$BG20*Assembly!V$12+$BH20*Assembly!V$13+$BI20*Assembly!V$14+$BJ20*Assembly!V$15+$BK20*Assembly!V$16+$BL20*Assembly!V$17+$BM20*Assembly!V$18+$BN20*Assembly!V$19+$BO20*Assembly!V$20+$BP20*Assembly!V$21+$BQ20*Assembly!V$22+$BR20*Assembly!V$23+$BS20*Assembly!V$24</f>
        <v>#VALUE!</v>
      </c>
      <c r="CP20" s="145" t="e">
        <f>CF20*Refining!$F$3</f>
        <v>#VALUE!</v>
      </c>
      <c r="CQ20" s="145" t="e">
        <f>CG20*Refining!$F$4</f>
        <v>#VALUE!</v>
      </c>
      <c r="CR20" s="145" t="e">
        <f>CH20*Refining!$F$5</f>
        <v>#VALUE!</v>
      </c>
      <c r="CS20" s="145" t="e">
        <f>CI20*Refining!$F$6</f>
        <v>#VALUE!</v>
      </c>
      <c r="CT20" s="145" t="e">
        <f>CJ20*Refining!$F$7</f>
        <v>#VALUE!</v>
      </c>
      <c r="CU20" s="145" t="e">
        <f>CK20*Refining!$F$8</f>
        <v>#VALUE!</v>
      </c>
      <c r="CV20" s="145" t="e">
        <f>CL20*Refining!$F$9</f>
        <v>#VALUE!</v>
      </c>
      <c r="CW20" s="145" t="e">
        <f>CM20*Refining!$F$10</f>
        <v>#VALUE!</v>
      </c>
      <c r="CX20" s="145" t="e">
        <f>CN20*Refining!$F$11</f>
        <v>#VALUE!</v>
      </c>
      <c r="CY20" s="145" t="e">
        <f>CO20*Refining!$F$12</f>
        <v>#VALUE!</v>
      </c>
      <c r="CZ20" s="185" t="e">
        <f t="shared" ref="CZ20:DS20" si="80">IF(CF20 = 0, "", CF20)</f>
        <v>#VALUE!</v>
      </c>
      <c r="DA20" s="186" t="e">
        <f t="shared" si="80"/>
        <v>#VALUE!</v>
      </c>
      <c r="DB20" s="189" t="e">
        <f t="shared" si="80"/>
        <v>#VALUE!</v>
      </c>
      <c r="DC20" s="186" t="e">
        <f t="shared" si="80"/>
        <v>#VALUE!</v>
      </c>
      <c r="DD20" s="186" t="e">
        <f t="shared" si="80"/>
        <v>#VALUE!</v>
      </c>
      <c r="DE20" s="186" t="e">
        <f t="shared" si="80"/>
        <v>#VALUE!</v>
      </c>
      <c r="DF20" s="186" t="e">
        <f t="shared" si="80"/>
        <v>#VALUE!</v>
      </c>
      <c r="DG20" s="186" t="e">
        <f t="shared" si="80"/>
        <v>#VALUE!</v>
      </c>
      <c r="DH20" s="186" t="e">
        <f t="shared" si="80"/>
        <v>#VALUE!</v>
      </c>
      <c r="DI20" s="187" t="e">
        <f t="shared" si="80"/>
        <v>#VALUE!</v>
      </c>
      <c r="DJ20" s="185" t="e">
        <f t="shared" si="80"/>
        <v>#VALUE!</v>
      </c>
      <c r="DK20" s="186" t="e">
        <f t="shared" si="80"/>
        <v>#VALUE!</v>
      </c>
      <c r="DL20" s="189" t="e">
        <f t="shared" si="80"/>
        <v>#VALUE!</v>
      </c>
      <c r="DM20" s="186" t="e">
        <f t="shared" si="80"/>
        <v>#VALUE!</v>
      </c>
      <c r="DN20" s="211" t="e">
        <f t="shared" si="80"/>
        <v>#VALUE!</v>
      </c>
      <c r="DO20" s="186" t="e">
        <f t="shared" si="80"/>
        <v>#VALUE!</v>
      </c>
      <c r="DP20" s="189" t="e">
        <f t="shared" si="80"/>
        <v>#VALUE!</v>
      </c>
      <c r="DQ20" s="189" t="e">
        <f t="shared" si="80"/>
        <v>#VALUE!</v>
      </c>
      <c r="DR20" s="186" t="e">
        <f t="shared" si="80"/>
        <v>#VALUE!</v>
      </c>
      <c r="DS20" s="187" t="e">
        <f t="shared" si="80"/>
        <v>#VALUE!</v>
      </c>
      <c r="DT20" s="185" t="e">
        <f t="shared" si="11"/>
        <v>#VALUE!</v>
      </c>
      <c r="DU20" s="189" t="e">
        <f t="shared" si="12"/>
        <v>#VALUE!</v>
      </c>
      <c r="DV20" s="133" t="e">
        <f>CZ20*'Ores &amp; Ingots'!$C$3+DA20*'Ores &amp; Ingots'!$C$4+DB20*'Ores &amp; Ingots'!$C$5+DC20*'Ores &amp; Ingots'!$C$6+DD20*'Ores &amp; Ingots'!$C$7+DE20*'Ores &amp; Ingots'!$C$8+DF20*'Ores &amp; Ingots'!$C$9+DG20*'Ores &amp; Ingots'!$C$10+DH20*'Ores &amp; Ingots'!$C$11+DI20*'Ores &amp; Ingots'!$C$12</f>
        <v>#VALUE!</v>
      </c>
      <c r="DW20" s="133" t="e">
        <f>DJ20*'Ores &amp; Ingots'!$B$3+DK20*'Ores &amp; Ingots'!$B$4+DL20*'Ores &amp; Ingots'!$B$5+DM20*'Ores &amp; Ingots'!$B$6+DN20*'Ores &amp; Ingots'!$B$7+DO20*'Ores &amp; Ingots'!$B$8+DP20*'Ores &amp; Ingots'!$B$9+DQ20*'Ores &amp; Ingots'!$B$10+DR20*'Ores &amp; Ingots'!$B$11+DS20*'Ores &amp; Ingots'!$B$12</f>
        <v>#VALUE!</v>
      </c>
      <c r="DX20" s="189" t="e">
        <f>CZ20*Refining!$G$3+DA20*Refining!$G$4+DB20*Refining!$G$5+DC20*Refining!$G$6+DD20*Refining!$G$7+DE20*Refining!$G$8+DF20*Refining!$G$9+DG20*Refining!$G$10+DH20*Refining!$G$11+DI20*Refining!$G$12</f>
        <v>#VALUE!</v>
      </c>
      <c r="DY20" s="189" t="e">
        <f t="shared" si="13"/>
        <v>#VALUE!</v>
      </c>
      <c r="DZ20" s="192" t="e">
        <f t="shared" si="14"/>
        <v>#VALUE!</v>
      </c>
      <c r="EA20" s="185" t="e">
        <f t="shared" si="15"/>
        <v>#VALUE!</v>
      </c>
      <c r="EB20" s="194" t="e">
        <f t="shared" ref="EB20:EC20" si="81">EA20/60</f>
        <v>#VALUE!</v>
      </c>
      <c r="EC20" s="194" t="e">
        <f t="shared" si="81"/>
        <v>#VALUE!</v>
      </c>
      <c r="ED20" s="185" t="e">
        <f t="shared" si="17"/>
        <v>#VALUE!</v>
      </c>
      <c r="EE20" s="194" t="e">
        <f t="shared" ref="EE20:EF20" si="82">ED20/1000</f>
        <v>#VALUE!</v>
      </c>
      <c r="EF20" s="196" t="e">
        <f t="shared" si="82"/>
        <v>#VALUE!</v>
      </c>
      <c r="EG20" s="130" t="e">
        <f t="shared" si="19"/>
        <v>#VALUE!</v>
      </c>
      <c r="EH20" s="132" t="e">
        <f t="shared" si="20"/>
        <v>#VALUE!</v>
      </c>
      <c r="EI20" s="133" t="s">
        <v>28</v>
      </c>
    </row>
    <row r="21" spans="1:139" ht="12.75" hidden="1" x14ac:dyDescent="0.2">
      <c r="A21" s="864"/>
      <c r="B21" s="135" t="s">
        <v>245</v>
      </c>
      <c r="C21" s="137" t="s">
        <v>156</v>
      </c>
      <c r="D21" s="137">
        <v>3</v>
      </c>
      <c r="E21" s="137">
        <v>2</v>
      </c>
      <c r="F21" s="137">
        <v>4</v>
      </c>
      <c r="G21" s="139">
        <f t="shared" si="0"/>
        <v>375</v>
      </c>
      <c r="H21" s="140">
        <v>40</v>
      </c>
      <c r="I21" s="140">
        <v>40</v>
      </c>
      <c r="J21" s="140">
        <f>H21/Main!$D$9</f>
        <v>8</v>
      </c>
      <c r="K21" s="140">
        <f>I21/Main!$D$10</f>
        <v>20</v>
      </c>
      <c r="L21" s="140">
        <f t="shared" si="1"/>
        <v>2.5</v>
      </c>
      <c r="M21" s="140">
        <v>1</v>
      </c>
      <c r="N21" s="145">
        <v>2</v>
      </c>
      <c r="O21" s="145">
        <v>33600000</v>
      </c>
      <c r="P21" s="143"/>
      <c r="Q21" s="145"/>
      <c r="R21" s="143"/>
      <c r="S21" s="146"/>
      <c r="T21" s="146"/>
      <c r="U21" s="145">
        <v>3600000</v>
      </c>
      <c r="V21" s="143"/>
      <c r="W21" s="143"/>
      <c r="X21" s="143"/>
      <c r="Y21" s="143"/>
      <c r="Z21" s="143"/>
      <c r="AA21" s="143"/>
      <c r="AB21" s="143"/>
      <c r="AC21" s="148" t="s">
        <v>34</v>
      </c>
      <c r="AD21" s="151">
        <v>150</v>
      </c>
      <c r="AE21" s="151">
        <v>0</v>
      </c>
      <c r="AF21" s="151">
        <v>0</v>
      </c>
      <c r="AG21" s="151">
        <v>40</v>
      </c>
      <c r="AH21" s="151">
        <v>100</v>
      </c>
      <c r="AI21" s="151">
        <v>0</v>
      </c>
      <c r="AJ21" s="151">
        <v>0</v>
      </c>
      <c r="AK21" s="151">
        <v>0</v>
      </c>
      <c r="AL21" s="151">
        <v>0</v>
      </c>
      <c r="AM21" s="151">
        <v>0</v>
      </c>
      <c r="AN21" s="151">
        <v>0</v>
      </c>
      <c r="AO21" s="151">
        <v>0</v>
      </c>
      <c r="AP21" s="151">
        <v>0</v>
      </c>
      <c r="AQ21" s="151">
        <v>0</v>
      </c>
      <c r="AR21" s="152">
        <v>960</v>
      </c>
      <c r="AS21" s="151">
        <v>0</v>
      </c>
      <c r="AT21" s="151">
        <v>0</v>
      </c>
      <c r="AU21" s="151">
        <v>0</v>
      </c>
      <c r="AV21" s="151">
        <v>0</v>
      </c>
      <c r="AW21" s="151">
        <v>0</v>
      </c>
      <c r="AX21" s="151">
        <v>0</v>
      </c>
      <c r="AY21" s="174">
        <f t="shared" ref="AY21:BS21" si="83">IF(AD21 = 0, "", AD21)</f>
        <v>150</v>
      </c>
      <c r="AZ21" s="137" t="str">
        <f t="shared" si="83"/>
        <v/>
      </c>
      <c r="BA21" s="137" t="str">
        <f t="shared" si="83"/>
        <v/>
      </c>
      <c r="BB21" s="133">
        <f t="shared" si="83"/>
        <v>40</v>
      </c>
      <c r="BC21" s="133">
        <f t="shared" si="83"/>
        <v>100</v>
      </c>
      <c r="BD21" s="137" t="str">
        <f t="shared" si="83"/>
        <v/>
      </c>
      <c r="BE21" s="137" t="str">
        <f t="shared" si="83"/>
        <v/>
      </c>
      <c r="BF21" s="137" t="str">
        <f t="shared" si="83"/>
        <v/>
      </c>
      <c r="BG21" s="137" t="str">
        <f t="shared" si="83"/>
        <v/>
      </c>
      <c r="BH21" s="137" t="str">
        <f t="shared" si="83"/>
        <v/>
      </c>
      <c r="BI21" s="137" t="str">
        <f t="shared" si="83"/>
        <v/>
      </c>
      <c r="BJ21" s="137" t="str">
        <f t="shared" si="83"/>
        <v/>
      </c>
      <c r="BK21" s="137" t="str">
        <f t="shared" si="83"/>
        <v/>
      </c>
      <c r="BL21" s="137" t="str">
        <f t="shared" si="83"/>
        <v/>
      </c>
      <c r="BM21" s="167">
        <f t="shared" si="83"/>
        <v>960</v>
      </c>
      <c r="BN21" s="137" t="str">
        <f t="shared" si="83"/>
        <v/>
      </c>
      <c r="BO21" s="137" t="str">
        <f t="shared" si="83"/>
        <v/>
      </c>
      <c r="BP21" s="137" t="str">
        <f t="shared" si="83"/>
        <v/>
      </c>
      <c r="BQ21" s="137" t="str">
        <f t="shared" si="83"/>
        <v/>
      </c>
      <c r="BR21" s="137" t="str">
        <f t="shared" si="83"/>
        <v/>
      </c>
      <c r="BS21" s="169" t="str">
        <f t="shared" si="83"/>
        <v/>
      </c>
      <c r="BT21" s="174" t="e">
        <f>$AY21*Assembly!Z$4+$AZ21*Assembly!Z$5+$BA21*Assembly!Z$6+$BB21*Assembly!Z$7+$BC21*Assembly!Z$8+$BD21*Assembly!Z$9+$BE21*Assembly!Z$10+$BF21*Assembly!Z$11+$BG21*Assembly!Z$12+$BH21*Assembly!Z$13+$BI21*Assembly!Z$14+$BJ21*Assembly!Z$15+$BK21*Assembly!Z$16+$BL21*Assembly!Z$17+$BM21*Assembly!Z$18+$BN21*Assembly!Z$19+$BO21*Assembly!Z$20+$BP21*Assembly!Z$21+$BQ21*Assembly!Z$22+$BR21*Assembly!Z$23+$BS21*Assembly!Z$24</f>
        <v>#VALUE!</v>
      </c>
      <c r="BU21" s="133" t="e">
        <f t="shared" si="3"/>
        <v>#VALUE!</v>
      </c>
      <c r="BV21" s="301" t="e">
        <f t="shared" si="75"/>
        <v>#VALUE!</v>
      </c>
      <c r="BW21" s="133" t="e">
        <f>$AY21*Assembly!AD$4+$AZ21*Assembly!AD$5+$BA21*Assembly!AD$6+$BB21*Assembly!AD$7+$BC21*Assembly!AD$8+$BD21*Assembly!AD$9+$BE21*Assembly!AD$10+$BF21*Assembly!AD$11+$BG21*Assembly!AD$12+$BH21*Assembly!AD$13+$BI21*Assembly!AD$14+$BJ21*Assembly!AD$15+$BK21*Assembly!AD$16+$BL21*Assembly!AD$17+$BM21*Assembly!AD$18+$BN21*Assembly!AD$19+$BO21*Assembly!AD$20+$BP21*Assembly!AD$21+$BQ21*Assembly!AD$22+$BR21*Assembly!AD$23+$BS21*Assembly!AD$24</f>
        <v>#VALUE!</v>
      </c>
      <c r="BX21" s="177" t="e">
        <f t="shared" si="4"/>
        <v>#VALUE!</v>
      </c>
      <c r="BY21" s="178" t="e">
        <f t="shared" si="5"/>
        <v>#VALUE!</v>
      </c>
      <c r="BZ21" s="179" t="e">
        <f t="shared" si="6"/>
        <v>#VALUE!</v>
      </c>
      <c r="CA21" s="178" t="e">
        <f t="shared" si="7"/>
        <v>#VALUE!</v>
      </c>
      <c r="CB21" s="133" t="e">
        <f>$AY21*Assembly!Y$4+$AZ21*Assembly!Y$5+$BA21*Assembly!Y$6+$BB21*Assembly!Y$7+$BC21*Assembly!Y$8+$BD21*Assembly!Y$9+$BE21*Assembly!Y$10+$BF21*Assembly!Y$11+$BG21*Assembly!Y$12+$BH21*Assembly!Y$13+$BI21*Assembly!Y$14+$BJ21*Assembly!Y$15+$BK21*Assembly!Y$16+$BL21*Assembly!Y$17+$BM21*Assembly!Y$18+$BN21*Assembly!Y$19+$BO21*Assembly!Y$20+$BP21*Assembly!Y$21+$BQ21*Assembly!Y$22+$BR21*Assembly!Y$23+$BS21*Assembly!Y$24</f>
        <v>#VALUE!</v>
      </c>
      <c r="CC21" s="133" t="e">
        <f t="shared" si="8"/>
        <v>#VALUE!</v>
      </c>
      <c r="CD21" s="130" t="e">
        <f t="shared" si="9"/>
        <v>#VALUE!</v>
      </c>
      <c r="CE21" s="183" t="e">
        <f>$AY21*Assembly!AC$4+$AZ21*Assembly!AC$5+$BA21*Assembly!AC$6+$BB21*Assembly!AC$7+$BC21*Assembly!AC$8+$BD21*Assembly!AC$9+$BE21*Assembly!AC$10+$BF21*Assembly!AC$11+$BG21*Assembly!AC$12+$BH21*Assembly!AC$13+$BI21*Assembly!AC$14+$BJ21*Assembly!AC$15+$BK21*Assembly!AC$16+$BL21*Assembly!AC$17+$BM21*Assembly!AC$18+$BN21*Assembly!AC$19+$BO21*Assembly!AC$20+$BP21*Assembly!AC$21+$BQ21*Assembly!AC$22+$BR21*Assembly!AC$23+$BS21*Assembly!AC$24</f>
        <v>#VALUE!</v>
      </c>
      <c r="CF21" s="145" t="e">
        <f>$AY21*Assembly!M$4+$AZ21*Assembly!M$5+$BA21*Assembly!M$6+$BB21*Assembly!M$7+$BC21*Assembly!M$8+$BD21*Assembly!M$9+$BE21*Assembly!M$10+$BF21*Assembly!M$11+$BG21*Assembly!M$12+$BH21*Assembly!M$13+$BI21*Assembly!M$14+$BJ21*Assembly!M$15+$BK21*Assembly!M$16+$BL21*Assembly!M$17+$BM21*Assembly!M$18+$BN21*Assembly!M$19+$BO21*Assembly!M$20+$BP21*Assembly!M$21+$BQ21*Assembly!M$22+$BR21*Assembly!M$23+$BS21*Assembly!M$24</f>
        <v>#VALUE!</v>
      </c>
      <c r="CG21" s="145" t="e">
        <f>$AY21*Assembly!N$4+$AZ21*Assembly!N$5+$BA21*Assembly!N$6+$BB21*Assembly!N$7+$BC21*Assembly!N$8+$BD21*Assembly!N$9+$BE21*Assembly!N$10+$BF21*Assembly!N$11+$BG21*Assembly!N$12+$BH21*Assembly!N$13+$BI21*Assembly!N$14+$BJ21*Assembly!N$15+$BK21*Assembly!N$16+$BL21*Assembly!N$17+$BM21*Assembly!N$18+$BN21*Assembly!N$19+$BO21*Assembly!N$20+$BP21*Assembly!N$21+$BQ21*Assembly!N$22+$BR21*Assembly!N$23+$BS21*Assembly!N$24</f>
        <v>#VALUE!</v>
      </c>
      <c r="CH21" s="145" t="e">
        <f>$AY21*Assembly!O$4+$AZ21*Assembly!O$5+$BA21*Assembly!O$6+$BB21*Assembly!O$7+$BC21*Assembly!O$8+$BD21*Assembly!O$9+$BE21*Assembly!O$10+$BF21*Assembly!O$11+$BG21*Assembly!O$12+$BH21*Assembly!O$13+$BI21*Assembly!O$14+$BJ21*Assembly!O$15+$BK21*Assembly!O$16+$BL21*Assembly!O$17+$BM21*Assembly!O$18+$BN21*Assembly!O$19+$BO21*Assembly!O$20+$BP21*Assembly!O$21+$BQ21*Assembly!O$22+$BR21*Assembly!O$23+$BS21*Assembly!O$24</f>
        <v>#VALUE!</v>
      </c>
      <c r="CI21" s="140" t="e">
        <f>$AY21*Assembly!P$4+$AZ21*Assembly!P$5+$BA21*Assembly!P$6+$BB21*Assembly!P$7+$BC21*Assembly!P$8+$BD21*Assembly!P$9+$BE21*Assembly!P$10+$BF21*Assembly!P$11+$BG21*Assembly!P$12+$BH21*Assembly!P$13+$BI21*Assembly!P$14+$BJ21*Assembly!P$15+$BK21*Assembly!P$16+$BL21*Assembly!P$17+$BM21*Assembly!P$18+$BN21*Assembly!P$19+$BO21*Assembly!P$20+$BP21*Assembly!P$21+$BQ21*Assembly!P$22+$BR21*Assembly!P$23+$BS21*Assembly!P$24</f>
        <v>#VALUE!</v>
      </c>
      <c r="CJ21" s="140" t="e">
        <f>$AY21*Assembly!Q$4+$AZ21*Assembly!Q$5+$BA21*Assembly!Q$6+$BB21*Assembly!Q$7+$BC21*Assembly!Q$8+$BD21*Assembly!Q$9+$BE21*Assembly!Q$10+$BF21*Assembly!Q$11+$BG21*Assembly!Q$12+$BH21*Assembly!Q$13+$BI21*Assembly!Q$14+$BJ21*Assembly!Q$15+$BK21*Assembly!Q$16+$BL21*Assembly!Q$17+$BM21*Assembly!Q$18+$BN21*Assembly!Q$19+$BO21*Assembly!Q$20+$BP21*Assembly!Q$21+$BQ21*Assembly!Q$22+$BR21*Assembly!Q$23+$BS21*Assembly!Q$24</f>
        <v>#VALUE!</v>
      </c>
      <c r="CK21" s="145" t="e">
        <f>$AY21*Assembly!R$4+$AZ21*Assembly!R$5+$BA21*Assembly!R$6+$BB21*Assembly!R$7+$BC21*Assembly!R$8+$BD21*Assembly!R$9+$BE21*Assembly!R$10+$BF21*Assembly!R$11+$BG21*Assembly!R$12+$BH21*Assembly!R$13+$BI21*Assembly!R$14+$BJ21*Assembly!R$15+$BK21*Assembly!R$16+$BL21*Assembly!R$17+$BM21*Assembly!R$18+$BN21*Assembly!R$19+$BO21*Assembly!R$20+$BP21*Assembly!R$21+$BQ21*Assembly!R$22+$BR21*Assembly!R$23+$BS21*Assembly!R$24</f>
        <v>#VALUE!</v>
      </c>
      <c r="CL21" s="140" t="e">
        <f>$AY21*Assembly!S$4+$AZ21*Assembly!S$5+$BA21*Assembly!S$6+$BB21*Assembly!S$7+$BC21*Assembly!S$8+$BD21*Assembly!S$9+$BE21*Assembly!S$10+$BF21*Assembly!S$11+$BG21*Assembly!S$12+$BH21*Assembly!S$13+$BI21*Assembly!S$14+$BJ21*Assembly!S$15+$BK21*Assembly!S$16+$BL21*Assembly!S$17+$BM21*Assembly!S$18+$BN21*Assembly!S$19+$BO21*Assembly!S$20+$BP21*Assembly!S$21+$BQ21*Assembly!S$22+$BR21*Assembly!S$23+$BS21*Assembly!S$24</f>
        <v>#VALUE!</v>
      </c>
      <c r="CM21" s="140" t="e">
        <f>$AY21*Assembly!T$4+$AZ21*Assembly!T$5+$BA21*Assembly!T$6+$BB21*Assembly!T$7+$BC21*Assembly!T$8+$BD21*Assembly!T$9+$BE21*Assembly!T$10+$BF21*Assembly!T$11+$BG21*Assembly!T$12+$BH21*Assembly!T$13+$BI21*Assembly!T$14+$BJ21*Assembly!T$15+$BK21*Assembly!T$16+$BL21*Assembly!T$17+$BM21*Assembly!T$18+$BN21*Assembly!T$19+$BO21*Assembly!T$20+$BP21*Assembly!T$21+$BQ21*Assembly!T$22+$BR21*Assembly!T$23+$BS21*Assembly!T$24</f>
        <v>#VALUE!</v>
      </c>
      <c r="CN21" s="140" t="e">
        <f>$AY21*Assembly!U$4+$AZ21*Assembly!U$5+$BA21*Assembly!U$6+$BB21*Assembly!U$7+$BC21*Assembly!U$8+$BD21*Assembly!U$9+$BE21*Assembly!U$10+$BF21*Assembly!U$11+$BG21*Assembly!U$12+$BH21*Assembly!U$13+$BI21*Assembly!U$14+$BJ21*Assembly!U$15+$BK21*Assembly!U$16+$BL21*Assembly!U$17+$BM21*Assembly!U$18+$BN21*Assembly!U$19+$BO21*Assembly!U$20+$BP21*Assembly!U$21+$BQ21*Assembly!U$22+$BR21*Assembly!U$23+$BS21*Assembly!U$24</f>
        <v>#VALUE!</v>
      </c>
      <c r="CO21" s="145" t="e">
        <f>$AY21*Assembly!V$4+$AZ21*Assembly!V$5+$BA21*Assembly!V$6+$BB21*Assembly!V$7+$BC21*Assembly!V$8+$BD21*Assembly!V$9+$BE21*Assembly!V$10+$BF21*Assembly!V$11+$BG21*Assembly!V$12+$BH21*Assembly!V$13+$BI21*Assembly!V$14+$BJ21*Assembly!V$15+$BK21*Assembly!V$16+$BL21*Assembly!V$17+$BM21*Assembly!V$18+$BN21*Assembly!V$19+$BO21*Assembly!V$20+$BP21*Assembly!V$21+$BQ21*Assembly!V$22+$BR21*Assembly!V$23+$BS21*Assembly!V$24</f>
        <v>#VALUE!</v>
      </c>
      <c r="CP21" s="145" t="e">
        <f>CF21*Refining!$F$3</f>
        <v>#VALUE!</v>
      </c>
      <c r="CQ21" s="145" t="e">
        <f>CG21*Refining!$F$4</f>
        <v>#VALUE!</v>
      </c>
      <c r="CR21" s="145" t="e">
        <f>CH21*Refining!$F$5</f>
        <v>#VALUE!</v>
      </c>
      <c r="CS21" s="145" t="e">
        <f>CI21*Refining!$F$6</f>
        <v>#VALUE!</v>
      </c>
      <c r="CT21" s="145" t="e">
        <f>CJ21*Refining!$F$7</f>
        <v>#VALUE!</v>
      </c>
      <c r="CU21" s="145" t="e">
        <f>CK21*Refining!$F$8</f>
        <v>#VALUE!</v>
      </c>
      <c r="CV21" s="145" t="e">
        <f>CL21*Refining!$F$9</f>
        <v>#VALUE!</v>
      </c>
      <c r="CW21" s="145" t="e">
        <f>CM21*Refining!$F$10</f>
        <v>#VALUE!</v>
      </c>
      <c r="CX21" s="145" t="e">
        <f>CN21*Refining!$F$11</f>
        <v>#VALUE!</v>
      </c>
      <c r="CY21" s="145" t="e">
        <f>CO21*Refining!$F$12</f>
        <v>#VALUE!</v>
      </c>
      <c r="CZ21" s="185" t="e">
        <f t="shared" ref="CZ21:DS21" si="84">IF(CF21 = 0, "", CF21)</f>
        <v>#VALUE!</v>
      </c>
      <c r="DA21" s="186" t="e">
        <f t="shared" si="84"/>
        <v>#VALUE!</v>
      </c>
      <c r="DB21" s="189" t="e">
        <f t="shared" si="84"/>
        <v>#VALUE!</v>
      </c>
      <c r="DC21" s="186" t="e">
        <f t="shared" si="84"/>
        <v>#VALUE!</v>
      </c>
      <c r="DD21" s="186" t="e">
        <f t="shared" si="84"/>
        <v>#VALUE!</v>
      </c>
      <c r="DE21" s="186" t="e">
        <f t="shared" si="84"/>
        <v>#VALUE!</v>
      </c>
      <c r="DF21" s="186" t="e">
        <f t="shared" si="84"/>
        <v>#VALUE!</v>
      </c>
      <c r="DG21" s="186" t="e">
        <f t="shared" si="84"/>
        <v>#VALUE!</v>
      </c>
      <c r="DH21" s="186" t="e">
        <f t="shared" si="84"/>
        <v>#VALUE!</v>
      </c>
      <c r="DI21" s="187" t="e">
        <f t="shared" si="84"/>
        <v>#VALUE!</v>
      </c>
      <c r="DJ21" s="185" t="e">
        <f t="shared" si="84"/>
        <v>#VALUE!</v>
      </c>
      <c r="DK21" s="186" t="e">
        <f t="shared" si="84"/>
        <v>#VALUE!</v>
      </c>
      <c r="DL21" s="189" t="e">
        <f t="shared" si="84"/>
        <v>#VALUE!</v>
      </c>
      <c r="DM21" s="186" t="e">
        <f t="shared" si="84"/>
        <v>#VALUE!</v>
      </c>
      <c r="DN21" s="211" t="e">
        <f t="shared" si="84"/>
        <v>#VALUE!</v>
      </c>
      <c r="DO21" s="186" t="e">
        <f t="shared" si="84"/>
        <v>#VALUE!</v>
      </c>
      <c r="DP21" s="189" t="e">
        <f t="shared" si="84"/>
        <v>#VALUE!</v>
      </c>
      <c r="DQ21" s="189" t="e">
        <f t="shared" si="84"/>
        <v>#VALUE!</v>
      </c>
      <c r="DR21" s="186" t="e">
        <f t="shared" si="84"/>
        <v>#VALUE!</v>
      </c>
      <c r="DS21" s="187" t="e">
        <f t="shared" si="84"/>
        <v>#VALUE!</v>
      </c>
      <c r="DT21" s="185" t="e">
        <f t="shared" si="11"/>
        <v>#VALUE!</v>
      </c>
      <c r="DU21" s="189" t="e">
        <f t="shared" si="12"/>
        <v>#VALUE!</v>
      </c>
      <c r="DV21" s="133" t="e">
        <f>CZ21*'Ores &amp; Ingots'!$C$3+DA21*'Ores &amp; Ingots'!$C$4+DB21*'Ores &amp; Ingots'!$C$5+DC21*'Ores &amp; Ingots'!$C$6+DD21*'Ores &amp; Ingots'!$C$7+DE21*'Ores &amp; Ingots'!$C$8+DF21*'Ores &amp; Ingots'!$C$9+DG21*'Ores &amp; Ingots'!$C$10+DH21*'Ores &amp; Ingots'!$C$11+DI21*'Ores &amp; Ingots'!$C$12</f>
        <v>#VALUE!</v>
      </c>
      <c r="DW21" s="133" t="e">
        <f>DJ21*'Ores &amp; Ingots'!$B$3+DK21*'Ores &amp; Ingots'!$B$4+DL21*'Ores &amp; Ingots'!$B$5+DM21*'Ores &amp; Ingots'!$B$6+DN21*'Ores &amp; Ingots'!$B$7+DO21*'Ores &amp; Ingots'!$B$8+DP21*'Ores &amp; Ingots'!$B$9+DQ21*'Ores &amp; Ingots'!$B$10+DR21*'Ores &amp; Ingots'!$B$11+DS21*'Ores &amp; Ingots'!$B$12</f>
        <v>#VALUE!</v>
      </c>
      <c r="DX21" s="189" t="e">
        <f>CZ21*Refining!$G$3+DA21*Refining!$G$4+DB21*Refining!$G$5+DC21*Refining!$G$6+DD21*Refining!$G$7+DE21*Refining!$G$8+DF21*Refining!$G$9+DG21*Refining!$G$10+DH21*Refining!$G$11+DI21*Refining!$G$12</f>
        <v>#VALUE!</v>
      </c>
      <c r="DY21" s="189" t="e">
        <f t="shared" si="13"/>
        <v>#VALUE!</v>
      </c>
      <c r="DZ21" s="192" t="e">
        <f t="shared" si="14"/>
        <v>#VALUE!</v>
      </c>
      <c r="EA21" s="185" t="e">
        <f t="shared" si="15"/>
        <v>#VALUE!</v>
      </c>
      <c r="EB21" s="194" t="e">
        <f t="shared" ref="EB21:EC21" si="85">EA21/60</f>
        <v>#VALUE!</v>
      </c>
      <c r="EC21" s="194" t="e">
        <f t="shared" si="85"/>
        <v>#VALUE!</v>
      </c>
      <c r="ED21" s="185" t="e">
        <f t="shared" si="17"/>
        <v>#VALUE!</v>
      </c>
      <c r="EE21" s="194" t="e">
        <f t="shared" ref="EE21:EF21" si="86">ED21/1000</f>
        <v>#VALUE!</v>
      </c>
      <c r="EF21" s="196" t="e">
        <f t="shared" si="86"/>
        <v>#VALUE!</v>
      </c>
      <c r="EG21" s="130" t="e">
        <f t="shared" si="19"/>
        <v>#VALUE!</v>
      </c>
      <c r="EH21" s="132" t="e">
        <f t="shared" si="20"/>
        <v>#VALUE!</v>
      </c>
      <c r="EI21" s="133">
        <v>1072</v>
      </c>
    </row>
    <row r="22" spans="1:139" ht="12.75" x14ac:dyDescent="0.2">
      <c r="A22" s="864"/>
      <c r="B22" s="135" t="s">
        <v>245</v>
      </c>
      <c r="C22" s="137" t="s">
        <v>155</v>
      </c>
      <c r="D22" s="137">
        <v>3</v>
      </c>
      <c r="E22" s="137">
        <v>2</v>
      </c>
      <c r="F22" s="137">
        <v>4</v>
      </c>
      <c r="G22" s="139">
        <f t="shared" si="0"/>
        <v>3</v>
      </c>
      <c r="H22" s="140">
        <v>28</v>
      </c>
      <c r="I22" s="140">
        <v>28</v>
      </c>
      <c r="J22" s="140">
        <f>H22/Main!$D$9</f>
        <v>5.6</v>
      </c>
      <c r="K22" s="140">
        <f>I22/Main!$D$10</f>
        <v>14</v>
      </c>
      <c r="L22" s="140">
        <f t="shared" si="1"/>
        <v>2.5</v>
      </c>
      <c r="M22" s="140">
        <v>1</v>
      </c>
      <c r="N22" s="145">
        <v>2</v>
      </c>
      <c r="O22" s="145">
        <v>2400000</v>
      </c>
      <c r="P22" s="143"/>
      <c r="Q22" s="145"/>
      <c r="R22" s="143"/>
      <c r="S22" s="146"/>
      <c r="T22" s="146"/>
      <c r="U22" s="145">
        <v>144000</v>
      </c>
      <c r="V22" s="143"/>
      <c r="W22" s="143"/>
      <c r="X22" s="143"/>
      <c r="Y22" s="143"/>
      <c r="Z22" s="143"/>
      <c r="AA22" s="143"/>
      <c r="AB22" s="143"/>
      <c r="AC22" s="148"/>
      <c r="AD22" s="151">
        <v>5</v>
      </c>
      <c r="AE22" s="151">
        <v>0</v>
      </c>
      <c r="AF22" s="151">
        <v>0</v>
      </c>
      <c r="AG22" s="151">
        <v>5</v>
      </c>
      <c r="AH22" s="151">
        <v>2</v>
      </c>
      <c r="AI22" s="151">
        <v>0</v>
      </c>
      <c r="AJ22" s="151">
        <v>0</v>
      </c>
      <c r="AK22" s="151">
        <v>0</v>
      </c>
      <c r="AL22" s="151">
        <v>0</v>
      </c>
      <c r="AM22" s="151">
        <v>0</v>
      </c>
      <c r="AN22" s="151">
        <v>0</v>
      </c>
      <c r="AO22" s="151">
        <v>0</v>
      </c>
      <c r="AP22" s="151">
        <v>0</v>
      </c>
      <c r="AQ22" s="151">
        <v>0</v>
      </c>
      <c r="AR22" s="152">
        <v>12</v>
      </c>
      <c r="AS22" s="151">
        <v>0</v>
      </c>
      <c r="AT22" s="151">
        <v>0</v>
      </c>
      <c r="AU22" s="151">
        <v>0</v>
      </c>
      <c r="AV22" s="151">
        <v>0</v>
      </c>
      <c r="AW22" s="151">
        <v>0</v>
      </c>
      <c r="AX22" s="151">
        <v>0</v>
      </c>
      <c r="AY22" s="174">
        <f t="shared" ref="AY22:BS22" si="87">IF(AD22 = 0, "", AD22)</f>
        <v>5</v>
      </c>
      <c r="AZ22" s="137" t="str">
        <f t="shared" si="87"/>
        <v/>
      </c>
      <c r="BA22" s="137" t="str">
        <f t="shared" si="87"/>
        <v/>
      </c>
      <c r="BB22" s="133">
        <f t="shared" si="87"/>
        <v>5</v>
      </c>
      <c r="BC22" s="133">
        <f t="shared" si="87"/>
        <v>2</v>
      </c>
      <c r="BD22" s="137" t="str">
        <f t="shared" si="87"/>
        <v/>
      </c>
      <c r="BE22" s="137" t="str">
        <f t="shared" si="87"/>
        <v/>
      </c>
      <c r="BF22" s="137" t="str">
        <f t="shared" si="87"/>
        <v/>
      </c>
      <c r="BG22" s="137" t="str">
        <f t="shared" si="87"/>
        <v/>
      </c>
      <c r="BH22" s="137" t="str">
        <f t="shared" si="87"/>
        <v/>
      </c>
      <c r="BI22" s="137" t="str">
        <f t="shared" si="87"/>
        <v/>
      </c>
      <c r="BJ22" s="137" t="str">
        <f t="shared" si="87"/>
        <v/>
      </c>
      <c r="BK22" s="137" t="str">
        <f t="shared" si="87"/>
        <v/>
      </c>
      <c r="BL22" s="137" t="str">
        <f t="shared" si="87"/>
        <v/>
      </c>
      <c r="BM22" s="167">
        <f t="shared" si="87"/>
        <v>12</v>
      </c>
      <c r="BN22" s="137" t="str">
        <f t="shared" si="87"/>
        <v/>
      </c>
      <c r="BO22" s="137" t="str">
        <f t="shared" si="87"/>
        <v/>
      </c>
      <c r="BP22" s="137" t="str">
        <f t="shared" si="87"/>
        <v/>
      </c>
      <c r="BQ22" s="137" t="str">
        <f t="shared" si="87"/>
        <v/>
      </c>
      <c r="BR22" s="137" t="str">
        <f t="shared" si="87"/>
        <v/>
      </c>
      <c r="BS22" s="169" t="str">
        <f t="shared" si="87"/>
        <v/>
      </c>
      <c r="BT22" s="174" t="e">
        <f>$AY22*Assembly!Z$4+$AZ22*Assembly!Z$5+$BA22*Assembly!Z$6+$BB22*Assembly!Z$7+$BC22*Assembly!Z$8+$BD22*Assembly!Z$9+$BE22*Assembly!Z$10+$BF22*Assembly!Z$11+$BG22*Assembly!Z$12+$BH22*Assembly!Z$13+$BI22*Assembly!Z$14+$BJ22*Assembly!Z$15+$BK22*Assembly!Z$16+$BL22*Assembly!Z$17+$BM22*Assembly!Z$18+$BN22*Assembly!Z$19+$BO22*Assembly!Z$20+$BP22*Assembly!Z$21+$BQ22*Assembly!Z$22+$BR22*Assembly!Z$23+$BS22*Assembly!Z$24</f>
        <v>#VALUE!</v>
      </c>
      <c r="BU22" s="133" t="e">
        <f t="shared" si="3"/>
        <v>#VALUE!</v>
      </c>
      <c r="BV22" s="301" t="e">
        <f t="shared" si="75"/>
        <v>#VALUE!</v>
      </c>
      <c r="BW22" s="133" t="e">
        <f>$AY22*Assembly!AD$4+$AZ22*Assembly!AD$5+$BA22*Assembly!AD$6+$BB22*Assembly!AD$7+$BC22*Assembly!AD$8+$BD22*Assembly!AD$9+$BE22*Assembly!AD$10+$BF22*Assembly!AD$11+$BG22*Assembly!AD$12+$BH22*Assembly!AD$13+$BI22*Assembly!AD$14+$BJ22*Assembly!AD$15+$BK22*Assembly!AD$16+$BL22*Assembly!AD$17+$BM22*Assembly!AD$18+$BN22*Assembly!AD$19+$BO22*Assembly!AD$20+$BP22*Assembly!AD$21+$BQ22*Assembly!AD$22+$BR22*Assembly!AD$23+$BS22*Assembly!AD$24</f>
        <v>#VALUE!</v>
      </c>
      <c r="BX22" s="177" t="e">
        <f t="shared" si="4"/>
        <v>#VALUE!</v>
      </c>
      <c r="BY22" s="178" t="e">
        <f t="shared" si="5"/>
        <v>#VALUE!</v>
      </c>
      <c r="BZ22" s="179" t="e">
        <f t="shared" si="6"/>
        <v>#VALUE!</v>
      </c>
      <c r="CA22" s="178" t="e">
        <f t="shared" si="7"/>
        <v>#VALUE!</v>
      </c>
      <c r="CB22" s="133" t="e">
        <f>$AY22*Assembly!Y$4+$AZ22*Assembly!Y$5+$BA22*Assembly!Y$6+$BB22*Assembly!Y$7+$BC22*Assembly!Y$8+$BD22*Assembly!Y$9+$BE22*Assembly!Y$10+$BF22*Assembly!Y$11+$BG22*Assembly!Y$12+$BH22*Assembly!Y$13+$BI22*Assembly!Y$14+$BJ22*Assembly!Y$15+$BK22*Assembly!Y$16+$BL22*Assembly!Y$17+$BM22*Assembly!Y$18+$BN22*Assembly!Y$19+$BO22*Assembly!Y$20+$BP22*Assembly!Y$21+$BQ22*Assembly!Y$22+$BR22*Assembly!Y$23+$BS22*Assembly!Y$24</f>
        <v>#VALUE!</v>
      </c>
      <c r="CC22" s="133" t="e">
        <f t="shared" si="8"/>
        <v>#VALUE!</v>
      </c>
      <c r="CD22" s="130" t="e">
        <f t="shared" si="9"/>
        <v>#VALUE!</v>
      </c>
      <c r="CE22" s="183" t="e">
        <f>$AY22*Assembly!AC$4+$AZ22*Assembly!AC$5+$BA22*Assembly!AC$6+$BB22*Assembly!AC$7+$BC22*Assembly!AC$8+$BD22*Assembly!AC$9+$BE22*Assembly!AC$10+$BF22*Assembly!AC$11+$BG22*Assembly!AC$12+$BH22*Assembly!AC$13+$BI22*Assembly!AC$14+$BJ22*Assembly!AC$15+$BK22*Assembly!AC$16+$BL22*Assembly!AC$17+$BM22*Assembly!AC$18+$BN22*Assembly!AC$19+$BO22*Assembly!AC$20+$BP22*Assembly!AC$21+$BQ22*Assembly!AC$22+$BR22*Assembly!AC$23+$BS22*Assembly!AC$24</f>
        <v>#VALUE!</v>
      </c>
      <c r="CF22" s="145" t="e">
        <f>$AY22*Assembly!M$4+$AZ22*Assembly!M$5+$BA22*Assembly!M$6+$BB22*Assembly!M$7+$BC22*Assembly!M$8+$BD22*Assembly!M$9+$BE22*Assembly!M$10+$BF22*Assembly!M$11+$BG22*Assembly!M$12+$BH22*Assembly!M$13+$BI22*Assembly!M$14+$BJ22*Assembly!M$15+$BK22*Assembly!M$16+$BL22*Assembly!M$17+$BM22*Assembly!M$18+$BN22*Assembly!M$19+$BO22*Assembly!M$20+$BP22*Assembly!M$21+$BQ22*Assembly!M$22+$BR22*Assembly!M$23+$BS22*Assembly!M$24</f>
        <v>#VALUE!</v>
      </c>
      <c r="CG22" s="145" t="e">
        <f>$AY22*Assembly!N$4+$AZ22*Assembly!N$5+$BA22*Assembly!N$6+$BB22*Assembly!N$7+$BC22*Assembly!N$8+$BD22*Assembly!N$9+$BE22*Assembly!N$10+$BF22*Assembly!N$11+$BG22*Assembly!N$12+$BH22*Assembly!N$13+$BI22*Assembly!N$14+$BJ22*Assembly!N$15+$BK22*Assembly!N$16+$BL22*Assembly!N$17+$BM22*Assembly!N$18+$BN22*Assembly!N$19+$BO22*Assembly!N$20+$BP22*Assembly!N$21+$BQ22*Assembly!N$22+$BR22*Assembly!N$23+$BS22*Assembly!N$24</f>
        <v>#VALUE!</v>
      </c>
      <c r="CH22" s="145" t="e">
        <f>$AY22*Assembly!O$4+$AZ22*Assembly!O$5+$BA22*Assembly!O$6+$BB22*Assembly!O$7+$BC22*Assembly!O$8+$BD22*Assembly!O$9+$BE22*Assembly!O$10+$BF22*Assembly!O$11+$BG22*Assembly!O$12+$BH22*Assembly!O$13+$BI22*Assembly!O$14+$BJ22*Assembly!O$15+$BK22*Assembly!O$16+$BL22*Assembly!O$17+$BM22*Assembly!O$18+$BN22*Assembly!O$19+$BO22*Assembly!O$20+$BP22*Assembly!O$21+$BQ22*Assembly!O$22+$BR22*Assembly!O$23+$BS22*Assembly!O$24</f>
        <v>#VALUE!</v>
      </c>
      <c r="CI22" s="140" t="e">
        <f>$AY22*Assembly!P$4+$AZ22*Assembly!P$5+$BA22*Assembly!P$6+$BB22*Assembly!P$7+$BC22*Assembly!P$8+$BD22*Assembly!P$9+$BE22*Assembly!P$10+$BF22*Assembly!P$11+$BG22*Assembly!P$12+$BH22*Assembly!P$13+$BI22*Assembly!P$14+$BJ22*Assembly!P$15+$BK22*Assembly!P$16+$BL22*Assembly!P$17+$BM22*Assembly!P$18+$BN22*Assembly!P$19+$BO22*Assembly!P$20+$BP22*Assembly!P$21+$BQ22*Assembly!P$22+$BR22*Assembly!P$23+$BS22*Assembly!P$24</f>
        <v>#VALUE!</v>
      </c>
      <c r="CJ22" s="140" t="e">
        <f>$AY22*Assembly!Q$4+$AZ22*Assembly!Q$5+$BA22*Assembly!Q$6+$BB22*Assembly!Q$7+$BC22*Assembly!Q$8+$BD22*Assembly!Q$9+$BE22*Assembly!Q$10+$BF22*Assembly!Q$11+$BG22*Assembly!Q$12+$BH22*Assembly!Q$13+$BI22*Assembly!Q$14+$BJ22*Assembly!Q$15+$BK22*Assembly!Q$16+$BL22*Assembly!Q$17+$BM22*Assembly!Q$18+$BN22*Assembly!Q$19+$BO22*Assembly!Q$20+$BP22*Assembly!Q$21+$BQ22*Assembly!Q$22+$BR22*Assembly!Q$23+$BS22*Assembly!Q$24</f>
        <v>#VALUE!</v>
      </c>
      <c r="CK22" s="145" t="e">
        <f>$AY22*Assembly!R$4+$AZ22*Assembly!R$5+$BA22*Assembly!R$6+$BB22*Assembly!R$7+$BC22*Assembly!R$8+$BD22*Assembly!R$9+$BE22*Assembly!R$10+$BF22*Assembly!R$11+$BG22*Assembly!R$12+$BH22*Assembly!R$13+$BI22*Assembly!R$14+$BJ22*Assembly!R$15+$BK22*Assembly!R$16+$BL22*Assembly!R$17+$BM22*Assembly!R$18+$BN22*Assembly!R$19+$BO22*Assembly!R$20+$BP22*Assembly!R$21+$BQ22*Assembly!R$22+$BR22*Assembly!R$23+$BS22*Assembly!R$24</f>
        <v>#VALUE!</v>
      </c>
      <c r="CL22" s="140" t="e">
        <f>$AY22*Assembly!S$4+$AZ22*Assembly!S$5+$BA22*Assembly!S$6+$BB22*Assembly!S$7+$BC22*Assembly!S$8+$BD22*Assembly!S$9+$BE22*Assembly!S$10+$BF22*Assembly!S$11+$BG22*Assembly!S$12+$BH22*Assembly!S$13+$BI22*Assembly!S$14+$BJ22*Assembly!S$15+$BK22*Assembly!S$16+$BL22*Assembly!S$17+$BM22*Assembly!S$18+$BN22*Assembly!S$19+$BO22*Assembly!S$20+$BP22*Assembly!S$21+$BQ22*Assembly!S$22+$BR22*Assembly!S$23+$BS22*Assembly!S$24</f>
        <v>#VALUE!</v>
      </c>
      <c r="CM22" s="140" t="e">
        <f>$AY22*Assembly!T$4+$AZ22*Assembly!T$5+$BA22*Assembly!T$6+$BB22*Assembly!T$7+$BC22*Assembly!T$8+$BD22*Assembly!T$9+$BE22*Assembly!T$10+$BF22*Assembly!T$11+$BG22*Assembly!T$12+$BH22*Assembly!T$13+$BI22*Assembly!T$14+$BJ22*Assembly!T$15+$BK22*Assembly!T$16+$BL22*Assembly!T$17+$BM22*Assembly!T$18+$BN22*Assembly!T$19+$BO22*Assembly!T$20+$BP22*Assembly!T$21+$BQ22*Assembly!T$22+$BR22*Assembly!T$23+$BS22*Assembly!T$24</f>
        <v>#VALUE!</v>
      </c>
      <c r="CN22" s="140" t="e">
        <f>$AY22*Assembly!U$4+$AZ22*Assembly!U$5+$BA22*Assembly!U$6+$BB22*Assembly!U$7+$BC22*Assembly!U$8+$BD22*Assembly!U$9+$BE22*Assembly!U$10+$BF22*Assembly!U$11+$BG22*Assembly!U$12+$BH22*Assembly!U$13+$BI22*Assembly!U$14+$BJ22*Assembly!U$15+$BK22*Assembly!U$16+$BL22*Assembly!U$17+$BM22*Assembly!U$18+$BN22*Assembly!U$19+$BO22*Assembly!U$20+$BP22*Assembly!U$21+$BQ22*Assembly!U$22+$BR22*Assembly!U$23+$BS22*Assembly!U$24</f>
        <v>#VALUE!</v>
      </c>
      <c r="CO22" s="145" t="e">
        <f>$AY22*Assembly!V$4+$AZ22*Assembly!V$5+$BA22*Assembly!V$6+$BB22*Assembly!V$7+$BC22*Assembly!V$8+$BD22*Assembly!V$9+$BE22*Assembly!V$10+$BF22*Assembly!V$11+$BG22*Assembly!V$12+$BH22*Assembly!V$13+$BI22*Assembly!V$14+$BJ22*Assembly!V$15+$BK22*Assembly!V$16+$BL22*Assembly!V$17+$BM22*Assembly!V$18+$BN22*Assembly!V$19+$BO22*Assembly!V$20+$BP22*Assembly!V$21+$BQ22*Assembly!V$22+$BR22*Assembly!V$23+$BS22*Assembly!V$24</f>
        <v>#VALUE!</v>
      </c>
      <c r="CP22" s="145" t="e">
        <f>CF22*Refining!$F$3</f>
        <v>#VALUE!</v>
      </c>
      <c r="CQ22" s="145" t="e">
        <f>CG22*Refining!$F$4</f>
        <v>#VALUE!</v>
      </c>
      <c r="CR22" s="145" t="e">
        <f>CH22*Refining!$F$5</f>
        <v>#VALUE!</v>
      </c>
      <c r="CS22" s="145" t="e">
        <f>CI22*Refining!$F$6</f>
        <v>#VALUE!</v>
      </c>
      <c r="CT22" s="145" t="e">
        <f>CJ22*Refining!$F$7</f>
        <v>#VALUE!</v>
      </c>
      <c r="CU22" s="145" t="e">
        <f>CK22*Refining!$F$8</f>
        <v>#VALUE!</v>
      </c>
      <c r="CV22" s="145" t="e">
        <f>CL22*Refining!$F$9</f>
        <v>#VALUE!</v>
      </c>
      <c r="CW22" s="145" t="e">
        <f>CM22*Refining!$F$10</f>
        <v>#VALUE!</v>
      </c>
      <c r="CX22" s="145" t="e">
        <f>CN22*Refining!$F$11</f>
        <v>#VALUE!</v>
      </c>
      <c r="CY22" s="145" t="e">
        <f>CO22*Refining!$F$12</f>
        <v>#VALUE!</v>
      </c>
      <c r="CZ22" s="185" t="e">
        <f t="shared" ref="CZ22:DS22" si="88">IF(CF22 = 0, "", CF22)</f>
        <v>#VALUE!</v>
      </c>
      <c r="DA22" s="186" t="e">
        <f t="shared" si="88"/>
        <v>#VALUE!</v>
      </c>
      <c r="DB22" s="189" t="e">
        <f t="shared" si="88"/>
        <v>#VALUE!</v>
      </c>
      <c r="DC22" s="186" t="e">
        <f t="shared" si="88"/>
        <v>#VALUE!</v>
      </c>
      <c r="DD22" s="186" t="e">
        <f t="shared" si="88"/>
        <v>#VALUE!</v>
      </c>
      <c r="DE22" s="186" t="e">
        <f t="shared" si="88"/>
        <v>#VALUE!</v>
      </c>
      <c r="DF22" s="186" t="e">
        <f t="shared" si="88"/>
        <v>#VALUE!</v>
      </c>
      <c r="DG22" s="186" t="e">
        <f t="shared" si="88"/>
        <v>#VALUE!</v>
      </c>
      <c r="DH22" s="186" t="e">
        <f t="shared" si="88"/>
        <v>#VALUE!</v>
      </c>
      <c r="DI22" s="187" t="e">
        <f t="shared" si="88"/>
        <v>#VALUE!</v>
      </c>
      <c r="DJ22" s="185" t="e">
        <f t="shared" si="88"/>
        <v>#VALUE!</v>
      </c>
      <c r="DK22" s="186" t="e">
        <f t="shared" si="88"/>
        <v>#VALUE!</v>
      </c>
      <c r="DL22" s="189" t="e">
        <f t="shared" si="88"/>
        <v>#VALUE!</v>
      </c>
      <c r="DM22" s="186" t="e">
        <f t="shared" si="88"/>
        <v>#VALUE!</v>
      </c>
      <c r="DN22" s="211" t="e">
        <f t="shared" si="88"/>
        <v>#VALUE!</v>
      </c>
      <c r="DO22" s="186" t="e">
        <f t="shared" si="88"/>
        <v>#VALUE!</v>
      </c>
      <c r="DP22" s="189" t="e">
        <f t="shared" si="88"/>
        <v>#VALUE!</v>
      </c>
      <c r="DQ22" s="189" t="e">
        <f t="shared" si="88"/>
        <v>#VALUE!</v>
      </c>
      <c r="DR22" s="186" t="e">
        <f t="shared" si="88"/>
        <v>#VALUE!</v>
      </c>
      <c r="DS22" s="187" t="e">
        <f t="shared" si="88"/>
        <v>#VALUE!</v>
      </c>
      <c r="DT22" s="185" t="e">
        <f t="shared" si="11"/>
        <v>#VALUE!</v>
      </c>
      <c r="DU22" s="189" t="e">
        <f t="shared" si="12"/>
        <v>#VALUE!</v>
      </c>
      <c r="DV22" s="133" t="e">
        <f>CZ22*'Ores &amp; Ingots'!$C$3+DA22*'Ores &amp; Ingots'!$C$4+DB22*'Ores &amp; Ingots'!$C$5+DC22*'Ores &amp; Ingots'!$C$6+DD22*'Ores &amp; Ingots'!$C$7+DE22*'Ores &amp; Ingots'!$C$8+DF22*'Ores &amp; Ingots'!$C$9+DG22*'Ores &amp; Ingots'!$C$10+DH22*'Ores &amp; Ingots'!$C$11+DI22*'Ores &amp; Ingots'!$C$12</f>
        <v>#VALUE!</v>
      </c>
      <c r="DW22" s="133" t="e">
        <f>DJ22*'Ores &amp; Ingots'!$B$3+DK22*'Ores &amp; Ingots'!$B$4+DL22*'Ores &amp; Ingots'!$B$5+DM22*'Ores &amp; Ingots'!$B$6+DN22*'Ores &amp; Ingots'!$B$7+DO22*'Ores &amp; Ingots'!$B$8+DP22*'Ores &amp; Ingots'!$B$9+DQ22*'Ores &amp; Ingots'!$B$10+DR22*'Ores &amp; Ingots'!$B$11+DS22*'Ores &amp; Ingots'!$B$12</f>
        <v>#VALUE!</v>
      </c>
      <c r="DX22" s="189" t="e">
        <f>CZ22*Refining!$G$3+DA22*Refining!$G$4+DB22*Refining!$G$5+DC22*Refining!$G$6+DD22*Refining!$G$7+DE22*Refining!$G$8+DF22*Refining!$G$9+DG22*Refining!$G$10+DH22*Refining!$G$11+DI22*Refining!$G$12</f>
        <v>#VALUE!</v>
      </c>
      <c r="DY22" s="189" t="e">
        <f t="shared" si="13"/>
        <v>#VALUE!</v>
      </c>
      <c r="DZ22" s="192" t="e">
        <f t="shared" si="14"/>
        <v>#VALUE!</v>
      </c>
      <c r="EA22" s="185" t="e">
        <f t="shared" si="15"/>
        <v>#VALUE!</v>
      </c>
      <c r="EB22" s="194" t="e">
        <f t="shared" ref="EB22:EC22" si="89">EA22/60</f>
        <v>#VALUE!</v>
      </c>
      <c r="EC22" s="194" t="e">
        <f t="shared" si="89"/>
        <v>#VALUE!</v>
      </c>
      <c r="ED22" s="185" t="e">
        <f t="shared" si="17"/>
        <v>#VALUE!</v>
      </c>
      <c r="EE22" s="194" t="e">
        <f t="shared" ref="EE22:EF22" si="90">ED22/1000</f>
        <v>#VALUE!</v>
      </c>
      <c r="EF22" s="196" t="e">
        <f t="shared" si="90"/>
        <v>#VALUE!</v>
      </c>
      <c r="EG22" s="130" t="e">
        <f t="shared" si="19"/>
        <v>#VALUE!</v>
      </c>
      <c r="EH22" s="132" t="e">
        <f t="shared" si="20"/>
        <v>#VALUE!</v>
      </c>
      <c r="EI22" s="133" t="s">
        <v>28</v>
      </c>
    </row>
    <row r="23" spans="1:139" ht="12.75" hidden="1" x14ac:dyDescent="0.2">
      <c r="A23" s="864"/>
      <c r="B23" s="135" t="s">
        <v>246</v>
      </c>
      <c r="C23" s="137" t="s">
        <v>156</v>
      </c>
      <c r="D23" s="137">
        <v>1</v>
      </c>
      <c r="E23" s="137">
        <v>1</v>
      </c>
      <c r="F23" s="137">
        <v>1</v>
      </c>
      <c r="G23" s="139">
        <f t="shared" si="0"/>
        <v>15.625</v>
      </c>
      <c r="H23" s="140">
        <v>25</v>
      </c>
      <c r="I23" s="140">
        <v>25</v>
      </c>
      <c r="J23" s="140">
        <f>H23/Main!$D$9</f>
        <v>5</v>
      </c>
      <c r="K23" s="140">
        <f>I23/Main!$D$10</f>
        <v>12.5</v>
      </c>
      <c r="L23" s="140">
        <f t="shared" si="1"/>
        <v>2.5</v>
      </c>
      <c r="M23" s="140">
        <v>1</v>
      </c>
      <c r="N23" s="307">
        <v>1E-3</v>
      </c>
      <c r="O23" s="145">
        <v>1700000</v>
      </c>
      <c r="P23" s="143"/>
      <c r="Q23" s="145"/>
      <c r="R23" s="143"/>
      <c r="S23" s="146"/>
      <c r="T23" s="146"/>
      <c r="U23" s="145">
        <v>900000</v>
      </c>
      <c r="V23" s="143"/>
      <c r="W23" s="143"/>
      <c r="X23" s="143"/>
      <c r="Y23" s="143"/>
      <c r="Z23" s="143"/>
      <c r="AA23" s="143"/>
      <c r="AB23" s="143"/>
      <c r="AC23" s="148" t="s">
        <v>28</v>
      </c>
      <c r="AD23" s="151">
        <v>25</v>
      </c>
      <c r="AE23" s="151">
        <v>0</v>
      </c>
      <c r="AF23" s="151">
        <v>0</v>
      </c>
      <c r="AG23" s="152">
        <v>8</v>
      </c>
      <c r="AH23" s="151">
        <v>60</v>
      </c>
      <c r="AI23" s="151">
        <v>0</v>
      </c>
      <c r="AJ23" s="151">
        <v>0</v>
      </c>
      <c r="AK23" s="151">
        <v>0</v>
      </c>
      <c r="AL23" s="151">
        <v>0</v>
      </c>
      <c r="AM23" s="151">
        <v>0</v>
      </c>
      <c r="AN23" s="151">
        <v>0</v>
      </c>
      <c r="AO23" s="151">
        <v>40</v>
      </c>
      <c r="AP23" s="151">
        <v>0</v>
      </c>
      <c r="AQ23" s="151">
        <v>0</v>
      </c>
      <c r="AR23" s="151">
        <v>0</v>
      </c>
      <c r="AS23" s="151">
        <v>0</v>
      </c>
      <c r="AT23" s="151">
        <v>0</v>
      </c>
      <c r="AU23" s="151">
        <v>0</v>
      </c>
      <c r="AV23" s="151">
        <v>0</v>
      </c>
      <c r="AW23" s="151">
        <v>0</v>
      </c>
      <c r="AX23" s="151">
        <v>0</v>
      </c>
      <c r="AY23" s="174">
        <f t="shared" ref="AY23:BS23" si="91">IF(AD23 = 0, "", AD23)</f>
        <v>25</v>
      </c>
      <c r="AZ23" s="137" t="str">
        <f t="shared" si="91"/>
        <v/>
      </c>
      <c r="BA23" s="137" t="str">
        <f t="shared" si="91"/>
        <v/>
      </c>
      <c r="BB23" s="167">
        <f t="shared" si="91"/>
        <v>8</v>
      </c>
      <c r="BC23" s="133">
        <f t="shared" si="91"/>
        <v>60</v>
      </c>
      <c r="BD23" s="137" t="str">
        <f t="shared" si="91"/>
        <v/>
      </c>
      <c r="BE23" s="137" t="str">
        <f t="shared" si="91"/>
        <v/>
      </c>
      <c r="BF23" s="137" t="str">
        <f t="shared" si="91"/>
        <v/>
      </c>
      <c r="BG23" s="137" t="str">
        <f t="shared" si="91"/>
        <v/>
      </c>
      <c r="BH23" s="137" t="str">
        <f t="shared" si="91"/>
        <v/>
      </c>
      <c r="BI23" s="137" t="str">
        <f t="shared" si="91"/>
        <v/>
      </c>
      <c r="BJ23" s="133">
        <f t="shared" si="91"/>
        <v>40</v>
      </c>
      <c r="BK23" s="137" t="str">
        <f t="shared" si="91"/>
        <v/>
      </c>
      <c r="BL23" s="137" t="str">
        <f t="shared" si="91"/>
        <v/>
      </c>
      <c r="BM23" s="137" t="str">
        <f t="shared" si="91"/>
        <v/>
      </c>
      <c r="BN23" s="137" t="str">
        <f t="shared" si="91"/>
        <v/>
      </c>
      <c r="BO23" s="137" t="str">
        <f t="shared" si="91"/>
        <v/>
      </c>
      <c r="BP23" s="137" t="str">
        <f t="shared" si="91"/>
        <v/>
      </c>
      <c r="BQ23" s="137" t="str">
        <f t="shared" si="91"/>
        <v/>
      </c>
      <c r="BR23" s="137" t="str">
        <f t="shared" si="91"/>
        <v/>
      </c>
      <c r="BS23" s="169" t="str">
        <f t="shared" si="91"/>
        <v/>
      </c>
      <c r="BT23" s="174" t="e">
        <f>$AY23*Assembly!Z$4+$AZ23*Assembly!Z$5+$BA23*Assembly!Z$6+$BB23*Assembly!Z$7+$BC23*Assembly!Z$8+$BD23*Assembly!Z$9+$BE23*Assembly!Z$10+$BF23*Assembly!Z$11+$BG23*Assembly!Z$12+$BH23*Assembly!Z$13+$BI23*Assembly!Z$14+$BJ23*Assembly!Z$15+$BK23*Assembly!Z$16+$BL23*Assembly!Z$17+$BM23*Assembly!Z$18+$BN23*Assembly!Z$19+$BO23*Assembly!Z$20+$BP23*Assembly!Z$21+$BQ23*Assembly!Z$22+$BR23*Assembly!Z$23+$BS23*Assembly!Z$24</f>
        <v>#VALUE!</v>
      </c>
      <c r="BU23" s="133" t="e">
        <f t="shared" si="3"/>
        <v>#VALUE!</v>
      </c>
      <c r="BV23" s="301" t="e">
        <f t="shared" si="75"/>
        <v>#VALUE!</v>
      </c>
      <c r="BW23" s="133" t="e">
        <f>$AY23*Assembly!AD$4+$AZ23*Assembly!AD$5+$BA23*Assembly!AD$6+$BB23*Assembly!AD$7+$BC23*Assembly!AD$8+$BD23*Assembly!AD$9+$BE23*Assembly!AD$10+$BF23*Assembly!AD$11+$BG23*Assembly!AD$12+$BH23*Assembly!AD$13+$BI23*Assembly!AD$14+$BJ23*Assembly!AD$15+$BK23*Assembly!AD$16+$BL23*Assembly!AD$17+$BM23*Assembly!AD$18+$BN23*Assembly!AD$19+$BO23*Assembly!AD$20+$BP23*Assembly!AD$21+$BQ23*Assembly!AD$22+$BR23*Assembly!AD$23+$BS23*Assembly!AD$24</f>
        <v>#VALUE!</v>
      </c>
      <c r="BX23" s="177" t="e">
        <f t="shared" si="4"/>
        <v>#VALUE!</v>
      </c>
      <c r="BY23" s="178" t="e">
        <f t="shared" si="5"/>
        <v>#VALUE!</v>
      </c>
      <c r="BZ23" s="179" t="e">
        <f t="shared" si="6"/>
        <v>#VALUE!</v>
      </c>
      <c r="CA23" s="178" t="e">
        <f t="shared" si="7"/>
        <v>#VALUE!</v>
      </c>
      <c r="CB23" s="133" t="e">
        <f>$AY23*Assembly!Y$4+$AZ23*Assembly!Y$5+$BA23*Assembly!Y$6+$BB23*Assembly!Y$7+$BC23*Assembly!Y$8+$BD23*Assembly!Y$9+$BE23*Assembly!Y$10+$BF23*Assembly!Y$11+$BG23*Assembly!Y$12+$BH23*Assembly!Y$13+$BI23*Assembly!Y$14+$BJ23*Assembly!Y$15+$BK23*Assembly!Y$16+$BL23*Assembly!Y$17+$BM23*Assembly!Y$18+$BN23*Assembly!Y$19+$BO23*Assembly!Y$20+$BP23*Assembly!Y$21+$BQ23*Assembly!Y$22+$BR23*Assembly!Y$23+$BS23*Assembly!Y$24</f>
        <v>#VALUE!</v>
      </c>
      <c r="CC23" s="133" t="e">
        <f t="shared" si="8"/>
        <v>#VALUE!</v>
      </c>
      <c r="CD23" s="130" t="e">
        <f t="shared" si="9"/>
        <v>#VALUE!</v>
      </c>
      <c r="CE23" s="183" t="e">
        <f>$AY23*Assembly!AC$4+$AZ23*Assembly!AC$5+$BA23*Assembly!AC$6+$BB23*Assembly!AC$7+$BC23*Assembly!AC$8+$BD23*Assembly!AC$9+$BE23*Assembly!AC$10+$BF23*Assembly!AC$11+$BG23*Assembly!AC$12+$BH23*Assembly!AC$13+$BI23*Assembly!AC$14+$BJ23*Assembly!AC$15+$BK23*Assembly!AC$16+$BL23*Assembly!AC$17+$BM23*Assembly!AC$18+$BN23*Assembly!AC$19+$BO23*Assembly!AC$20+$BP23*Assembly!AC$21+$BQ23*Assembly!AC$22+$BR23*Assembly!AC$23+$BS23*Assembly!AC$24</f>
        <v>#VALUE!</v>
      </c>
      <c r="CF23" s="145" t="e">
        <f>$AY23*Assembly!M$4+$AZ23*Assembly!M$5+$BA23*Assembly!M$6+$BB23*Assembly!M$7+$BC23*Assembly!M$8+$BD23*Assembly!M$9+$BE23*Assembly!M$10+$BF23*Assembly!M$11+$BG23*Assembly!M$12+$BH23*Assembly!M$13+$BI23*Assembly!M$14+$BJ23*Assembly!M$15+$BK23*Assembly!M$16+$BL23*Assembly!M$17+$BM23*Assembly!M$18+$BN23*Assembly!M$19+$BO23*Assembly!M$20+$BP23*Assembly!M$21+$BQ23*Assembly!M$22+$BR23*Assembly!M$23+$BS23*Assembly!M$24</f>
        <v>#VALUE!</v>
      </c>
      <c r="CG23" s="145" t="e">
        <f>$AY23*Assembly!N$4+$AZ23*Assembly!N$5+$BA23*Assembly!N$6+$BB23*Assembly!N$7+$BC23*Assembly!N$8+$BD23*Assembly!N$9+$BE23*Assembly!N$10+$BF23*Assembly!N$11+$BG23*Assembly!N$12+$BH23*Assembly!N$13+$BI23*Assembly!N$14+$BJ23*Assembly!N$15+$BK23*Assembly!N$16+$BL23*Assembly!N$17+$BM23*Assembly!N$18+$BN23*Assembly!N$19+$BO23*Assembly!N$20+$BP23*Assembly!N$21+$BQ23*Assembly!N$22+$BR23*Assembly!N$23+$BS23*Assembly!N$24</f>
        <v>#VALUE!</v>
      </c>
      <c r="CH23" s="145" t="e">
        <f>$AY23*Assembly!O$4+$AZ23*Assembly!O$5+$BA23*Assembly!O$6+$BB23*Assembly!O$7+$BC23*Assembly!O$8+$BD23*Assembly!O$9+$BE23*Assembly!O$10+$BF23*Assembly!O$11+$BG23*Assembly!O$12+$BH23*Assembly!O$13+$BI23*Assembly!O$14+$BJ23*Assembly!O$15+$BK23*Assembly!O$16+$BL23*Assembly!O$17+$BM23*Assembly!O$18+$BN23*Assembly!O$19+$BO23*Assembly!O$20+$BP23*Assembly!O$21+$BQ23*Assembly!O$22+$BR23*Assembly!O$23+$BS23*Assembly!O$24</f>
        <v>#VALUE!</v>
      </c>
      <c r="CI23" s="140" t="e">
        <f>$AY23*Assembly!P$4+$AZ23*Assembly!P$5+$BA23*Assembly!P$6+$BB23*Assembly!P$7+$BC23*Assembly!P$8+$BD23*Assembly!P$9+$BE23*Assembly!P$10+$BF23*Assembly!P$11+$BG23*Assembly!P$12+$BH23*Assembly!P$13+$BI23*Assembly!P$14+$BJ23*Assembly!P$15+$BK23*Assembly!P$16+$BL23*Assembly!P$17+$BM23*Assembly!P$18+$BN23*Assembly!P$19+$BO23*Assembly!P$20+$BP23*Assembly!P$21+$BQ23*Assembly!P$22+$BR23*Assembly!P$23+$BS23*Assembly!P$24</f>
        <v>#VALUE!</v>
      </c>
      <c r="CJ23" s="140" t="e">
        <f>$AY23*Assembly!Q$4+$AZ23*Assembly!Q$5+$BA23*Assembly!Q$6+$BB23*Assembly!Q$7+$BC23*Assembly!Q$8+$BD23*Assembly!Q$9+$BE23*Assembly!Q$10+$BF23*Assembly!Q$11+$BG23*Assembly!Q$12+$BH23*Assembly!Q$13+$BI23*Assembly!Q$14+$BJ23*Assembly!Q$15+$BK23*Assembly!Q$16+$BL23*Assembly!Q$17+$BM23*Assembly!Q$18+$BN23*Assembly!Q$19+$BO23*Assembly!Q$20+$BP23*Assembly!Q$21+$BQ23*Assembly!Q$22+$BR23*Assembly!Q$23+$BS23*Assembly!Q$24</f>
        <v>#VALUE!</v>
      </c>
      <c r="CK23" s="145" t="e">
        <f>$AY23*Assembly!R$4+$AZ23*Assembly!R$5+$BA23*Assembly!R$6+$BB23*Assembly!R$7+$BC23*Assembly!R$8+$BD23*Assembly!R$9+$BE23*Assembly!R$10+$BF23*Assembly!R$11+$BG23*Assembly!R$12+$BH23*Assembly!R$13+$BI23*Assembly!R$14+$BJ23*Assembly!R$15+$BK23*Assembly!R$16+$BL23*Assembly!R$17+$BM23*Assembly!R$18+$BN23*Assembly!R$19+$BO23*Assembly!R$20+$BP23*Assembly!R$21+$BQ23*Assembly!R$22+$BR23*Assembly!R$23+$BS23*Assembly!R$24</f>
        <v>#VALUE!</v>
      </c>
      <c r="CL23" s="140" t="e">
        <f>$AY23*Assembly!S$4+$AZ23*Assembly!S$5+$BA23*Assembly!S$6+$BB23*Assembly!S$7+$BC23*Assembly!S$8+$BD23*Assembly!S$9+$BE23*Assembly!S$10+$BF23*Assembly!S$11+$BG23*Assembly!S$12+$BH23*Assembly!S$13+$BI23*Assembly!S$14+$BJ23*Assembly!S$15+$BK23*Assembly!S$16+$BL23*Assembly!S$17+$BM23*Assembly!S$18+$BN23*Assembly!S$19+$BO23*Assembly!S$20+$BP23*Assembly!S$21+$BQ23*Assembly!S$22+$BR23*Assembly!S$23+$BS23*Assembly!S$24</f>
        <v>#VALUE!</v>
      </c>
      <c r="CM23" s="140" t="e">
        <f>$AY23*Assembly!T$4+$AZ23*Assembly!T$5+$BA23*Assembly!T$6+$BB23*Assembly!T$7+$BC23*Assembly!T$8+$BD23*Assembly!T$9+$BE23*Assembly!T$10+$BF23*Assembly!T$11+$BG23*Assembly!T$12+$BH23*Assembly!T$13+$BI23*Assembly!T$14+$BJ23*Assembly!T$15+$BK23*Assembly!T$16+$BL23*Assembly!T$17+$BM23*Assembly!T$18+$BN23*Assembly!T$19+$BO23*Assembly!T$20+$BP23*Assembly!T$21+$BQ23*Assembly!T$22+$BR23*Assembly!T$23+$BS23*Assembly!T$24</f>
        <v>#VALUE!</v>
      </c>
      <c r="CN23" s="140" t="e">
        <f>$AY23*Assembly!U$4+$AZ23*Assembly!U$5+$BA23*Assembly!U$6+$BB23*Assembly!U$7+$BC23*Assembly!U$8+$BD23*Assembly!U$9+$BE23*Assembly!U$10+$BF23*Assembly!U$11+$BG23*Assembly!U$12+$BH23*Assembly!U$13+$BI23*Assembly!U$14+$BJ23*Assembly!U$15+$BK23*Assembly!U$16+$BL23*Assembly!U$17+$BM23*Assembly!U$18+$BN23*Assembly!U$19+$BO23*Assembly!U$20+$BP23*Assembly!U$21+$BQ23*Assembly!U$22+$BR23*Assembly!U$23+$BS23*Assembly!U$24</f>
        <v>#VALUE!</v>
      </c>
      <c r="CO23" s="145" t="e">
        <f>$AY23*Assembly!V$4+$AZ23*Assembly!V$5+$BA23*Assembly!V$6+$BB23*Assembly!V$7+$BC23*Assembly!V$8+$BD23*Assembly!V$9+$BE23*Assembly!V$10+$BF23*Assembly!V$11+$BG23*Assembly!V$12+$BH23*Assembly!V$13+$BI23*Assembly!V$14+$BJ23*Assembly!V$15+$BK23*Assembly!V$16+$BL23*Assembly!V$17+$BM23*Assembly!V$18+$BN23*Assembly!V$19+$BO23*Assembly!V$20+$BP23*Assembly!V$21+$BQ23*Assembly!V$22+$BR23*Assembly!V$23+$BS23*Assembly!V$24</f>
        <v>#VALUE!</v>
      </c>
      <c r="CP23" s="145" t="e">
        <f>CF23*Refining!$F$3</f>
        <v>#VALUE!</v>
      </c>
      <c r="CQ23" s="145" t="e">
        <f>CG23*Refining!$F$4</f>
        <v>#VALUE!</v>
      </c>
      <c r="CR23" s="145" t="e">
        <f>CH23*Refining!$F$5</f>
        <v>#VALUE!</v>
      </c>
      <c r="CS23" s="145" t="e">
        <f>CI23*Refining!$F$6</f>
        <v>#VALUE!</v>
      </c>
      <c r="CT23" s="145" t="e">
        <f>CJ23*Refining!$F$7</f>
        <v>#VALUE!</v>
      </c>
      <c r="CU23" s="145" t="e">
        <f>CK23*Refining!$F$8</f>
        <v>#VALUE!</v>
      </c>
      <c r="CV23" s="145" t="e">
        <f>CL23*Refining!$F$9</f>
        <v>#VALUE!</v>
      </c>
      <c r="CW23" s="145" t="e">
        <f>CM23*Refining!$F$10</f>
        <v>#VALUE!</v>
      </c>
      <c r="CX23" s="145" t="e">
        <f>CN23*Refining!$F$11</f>
        <v>#VALUE!</v>
      </c>
      <c r="CY23" s="145" t="e">
        <f>CO23*Refining!$F$12</f>
        <v>#VALUE!</v>
      </c>
      <c r="CZ23" s="185" t="e">
        <f t="shared" ref="CZ23:DS23" si="92">IF(CF23 = 0, "", CF23)</f>
        <v>#VALUE!</v>
      </c>
      <c r="DA23" s="189" t="e">
        <f t="shared" si="92"/>
        <v>#VALUE!</v>
      </c>
      <c r="DB23" s="189" t="e">
        <f t="shared" si="92"/>
        <v>#VALUE!</v>
      </c>
      <c r="DC23" s="186" t="e">
        <f t="shared" si="92"/>
        <v>#VALUE!</v>
      </c>
      <c r="DD23" s="186" t="e">
        <f t="shared" si="92"/>
        <v>#VALUE!</v>
      </c>
      <c r="DE23" s="186" t="e">
        <f t="shared" si="92"/>
        <v>#VALUE!</v>
      </c>
      <c r="DF23" s="186" t="e">
        <f t="shared" si="92"/>
        <v>#VALUE!</v>
      </c>
      <c r="DG23" s="186" t="e">
        <f t="shared" si="92"/>
        <v>#VALUE!</v>
      </c>
      <c r="DH23" s="186" t="e">
        <f t="shared" si="92"/>
        <v>#VALUE!</v>
      </c>
      <c r="DI23" s="187" t="e">
        <f t="shared" si="92"/>
        <v>#VALUE!</v>
      </c>
      <c r="DJ23" s="185" t="e">
        <f t="shared" si="92"/>
        <v>#VALUE!</v>
      </c>
      <c r="DK23" s="189" t="e">
        <f t="shared" si="92"/>
        <v>#VALUE!</v>
      </c>
      <c r="DL23" s="189" t="e">
        <f t="shared" si="92"/>
        <v>#VALUE!</v>
      </c>
      <c r="DM23" s="186" t="e">
        <f t="shared" si="92"/>
        <v>#VALUE!</v>
      </c>
      <c r="DN23" s="211" t="e">
        <f t="shared" si="92"/>
        <v>#VALUE!</v>
      </c>
      <c r="DO23" s="186" t="e">
        <f t="shared" si="92"/>
        <v>#VALUE!</v>
      </c>
      <c r="DP23" s="186" t="e">
        <f t="shared" si="92"/>
        <v>#VALUE!</v>
      </c>
      <c r="DQ23" s="186" t="e">
        <f t="shared" si="92"/>
        <v>#VALUE!</v>
      </c>
      <c r="DR23" s="186" t="e">
        <f t="shared" si="92"/>
        <v>#VALUE!</v>
      </c>
      <c r="DS23" s="187" t="e">
        <f t="shared" si="92"/>
        <v>#VALUE!</v>
      </c>
      <c r="DT23" s="185" t="e">
        <f t="shared" si="11"/>
        <v>#VALUE!</v>
      </c>
      <c r="DU23" s="189" t="e">
        <f t="shared" si="12"/>
        <v>#VALUE!</v>
      </c>
      <c r="DV23" s="133" t="e">
        <f>CZ23*'Ores &amp; Ingots'!$C$3+DA23*'Ores &amp; Ingots'!$C$4+DB23*'Ores &amp; Ingots'!$C$5+DC23*'Ores &amp; Ingots'!$C$6+DD23*'Ores &amp; Ingots'!$C$7+DE23*'Ores &amp; Ingots'!$C$8+DF23*'Ores &amp; Ingots'!$C$9+DG23*'Ores &amp; Ingots'!$C$10+DH23*'Ores &amp; Ingots'!$C$11+DI23*'Ores &amp; Ingots'!$C$12</f>
        <v>#VALUE!</v>
      </c>
      <c r="DW23" s="133" t="e">
        <f>DJ23*'Ores &amp; Ingots'!$B$3+DK23*'Ores &amp; Ingots'!$B$4+DL23*'Ores &amp; Ingots'!$B$5+DM23*'Ores &amp; Ingots'!$B$6+DN23*'Ores &amp; Ingots'!$B$7+DO23*'Ores &amp; Ingots'!$B$8+DP23*'Ores &amp; Ingots'!$B$9+DQ23*'Ores &amp; Ingots'!$B$10+DR23*'Ores &amp; Ingots'!$B$11+DS23*'Ores &amp; Ingots'!$B$12</f>
        <v>#VALUE!</v>
      </c>
      <c r="DX23" s="189" t="e">
        <f>CZ23*Refining!$G$3+DA23*Refining!$G$4+DB23*Refining!$G$5+DC23*Refining!$G$6+DD23*Refining!$G$7+DE23*Refining!$G$8+DF23*Refining!$G$9+DG23*Refining!$G$10+DH23*Refining!$G$11+DI23*Refining!$G$12</f>
        <v>#VALUE!</v>
      </c>
      <c r="DY23" s="189" t="e">
        <f t="shared" si="13"/>
        <v>#VALUE!</v>
      </c>
      <c r="DZ23" s="192" t="e">
        <f t="shared" si="14"/>
        <v>#VALUE!</v>
      </c>
      <c r="EA23" s="185" t="e">
        <f t="shared" si="15"/>
        <v>#VALUE!</v>
      </c>
      <c r="EB23" s="194" t="e">
        <f t="shared" ref="EB23:EC23" si="93">EA23/60</f>
        <v>#VALUE!</v>
      </c>
      <c r="EC23" s="194" t="e">
        <f t="shared" si="93"/>
        <v>#VALUE!</v>
      </c>
      <c r="ED23" s="185" t="e">
        <f t="shared" si="17"/>
        <v>#VALUE!</v>
      </c>
      <c r="EE23" s="194" t="e">
        <f t="shared" ref="EE23:EF23" si="94">ED23/1000</f>
        <v>#VALUE!</v>
      </c>
      <c r="EF23" s="196" t="e">
        <f t="shared" si="94"/>
        <v>#VALUE!</v>
      </c>
      <c r="EG23" s="130" t="e">
        <f t="shared" si="19"/>
        <v>#VALUE!</v>
      </c>
      <c r="EH23" s="132" t="e">
        <f t="shared" si="20"/>
        <v>#VALUE!</v>
      </c>
      <c r="EI23" s="133"/>
    </row>
    <row r="24" spans="1:139" ht="12.75" x14ac:dyDescent="0.2">
      <c r="A24" s="864"/>
      <c r="B24" s="135" t="s">
        <v>246</v>
      </c>
      <c r="C24" s="137" t="s">
        <v>155</v>
      </c>
      <c r="D24" s="137">
        <v>1</v>
      </c>
      <c r="E24" s="137">
        <v>1</v>
      </c>
      <c r="F24" s="137">
        <v>1</v>
      </c>
      <c r="G24" s="139">
        <f t="shared" si="0"/>
        <v>0.125</v>
      </c>
      <c r="H24" s="140">
        <v>25</v>
      </c>
      <c r="I24" s="140">
        <v>25</v>
      </c>
      <c r="J24" s="140">
        <f>H24/Main!$D$9</f>
        <v>5</v>
      </c>
      <c r="K24" s="140">
        <f>I24/Main!$D$10</f>
        <v>12.5</v>
      </c>
      <c r="L24" s="140">
        <f t="shared" si="1"/>
        <v>2.5</v>
      </c>
      <c r="M24" s="140">
        <v>1</v>
      </c>
      <c r="N24" s="307">
        <v>1E-3</v>
      </c>
      <c r="O24" s="145">
        <v>170000</v>
      </c>
      <c r="P24" s="143"/>
      <c r="Q24" s="145"/>
      <c r="R24" s="143"/>
      <c r="S24" s="146"/>
      <c r="T24" s="146"/>
      <c r="U24" s="145">
        <v>82000</v>
      </c>
      <c r="V24" s="143"/>
      <c r="W24" s="143"/>
      <c r="X24" s="143"/>
      <c r="Y24" s="143"/>
      <c r="Z24" s="143"/>
      <c r="AA24" s="143"/>
      <c r="AB24" s="143"/>
      <c r="AC24" s="148"/>
      <c r="AD24" s="151">
        <v>7</v>
      </c>
      <c r="AE24" s="151">
        <v>0</v>
      </c>
      <c r="AF24" s="151">
        <v>0</v>
      </c>
      <c r="AG24" s="152">
        <v>2</v>
      </c>
      <c r="AH24" s="151">
        <v>15</v>
      </c>
      <c r="AI24" s="151">
        <v>0</v>
      </c>
      <c r="AJ24" s="151">
        <v>0</v>
      </c>
      <c r="AK24" s="151">
        <v>0</v>
      </c>
      <c r="AL24" s="151">
        <v>0</v>
      </c>
      <c r="AM24" s="151">
        <v>0</v>
      </c>
      <c r="AN24" s="151">
        <v>0</v>
      </c>
      <c r="AO24" s="151">
        <v>4</v>
      </c>
      <c r="AP24" s="151">
        <v>0</v>
      </c>
      <c r="AQ24" s="151">
        <v>0</v>
      </c>
      <c r="AR24" s="151">
        <v>0</v>
      </c>
      <c r="AS24" s="151">
        <v>0</v>
      </c>
      <c r="AT24" s="151">
        <v>0</v>
      </c>
      <c r="AU24" s="151">
        <v>0</v>
      </c>
      <c r="AV24" s="151">
        <v>0</v>
      </c>
      <c r="AW24" s="151">
        <v>0</v>
      </c>
      <c r="AX24" s="151">
        <v>0</v>
      </c>
      <c r="AY24" s="174">
        <f t="shared" ref="AY24:BS24" si="95">IF(AD24 = 0, "", AD24)</f>
        <v>7</v>
      </c>
      <c r="AZ24" s="137" t="str">
        <f t="shared" si="95"/>
        <v/>
      </c>
      <c r="BA24" s="137" t="str">
        <f t="shared" si="95"/>
        <v/>
      </c>
      <c r="BB24" s="167">
        <f t="shared" si="95"/>
        <v>2</v>
      </c>
      <c r="BC24" s="133">
        <f t="shared" si="95"/>
        <v>15</v>
      </c>
      <c r="BD24" s="137" t="str">
        <f t="shared" si="95"/>
        <v/>
      </c>
      <c r="BE24" s="137" t="str">
        <f t="shared" si="95"/>
        <v/>
      </c>
      <c r="BF24" s="137" t="str">
        <f t="shared" si="95"/>
        <v/>
      </c>
      <c r="BG24" s="137" t="str">
        <f t="shared" si="95"/>
        <v/>
      </c>
      <c r="BH24" s="137" t="str">
        <f t="shared" si="95"/>
        <v/>
      </c>
      <c r="BI24" s="137" t="str">
        <f t="shared" si="95"/>
        <v/>
      </c>
      <c r="BJ24" s="133">
        <f t="shared" si="95"/>
        <v>4</v>
      </c>
      <c r="BK24" s="137" t="str">
        <f t="shared" si="95"/>
        <v/>
      </c>
      <c r="BL24" s="137" t="str">
        <f t="shared" si="95"/>
        <v/>
      </c>
      <c r="BM24" s="137" t="str">
        <f t="shared" si="95"/>
        <v/>
      </c>
      <c r="BN24" s="137" t="str">
        <f t="shared" si="95"/>
        <v/>
      </c>
      <c r="BO24" s="137" t="str">
        <f t="shared" si="95"/>
        <v/>
      </c>
      <c r="BP24" s="137" t="str">
        <f t="shared" si="95"/>
        <v/>
      </c>
      <c r="BQ24" s="137" t="str">
        <f t="shared" si="95"/>
        <v/>
      </c>
      <c r="BR24" s="137" t="str">
        <f t="shared" si="95"/>
        <v/>
      </c>
      <c r="BS24" s="169" t="str">
        <f t="shared" si="95"/>
        <v/>
      </c>
      <c r="BT24" s="174" t="e">
        <f>$AY24*Assembly!Z$4+$AZ24*Assembly!Z$5+$BA24*Assembly!Z$6+$BB24*Assembly!Z$7+$BC24*Assembly!Z$8+$BD24*Assembly!Z$9+$BE24*Assembly!Z$10+$BF24*Assembly!Z$11+$BG24*Assembly!Z$12+$BH24*Assembly!Z$13+$BI24*Assembly!Z$14+$BJ24*Assembly!Z$15+$BK24*Assembly!Z$16+$BL24*Assembly!Z$17+$BM24*Assembly!Z$18+$BN24*Assembly!Z$19+$BO24*Assembly!Z$20+$BP24*Assembly!Z$21+$BQ24*Assembly!Z$22+$BR24*Assembly!Z$23+$BS24*Assembly!Z$24</f>
        <v>#VALUE!</v>
      </c>
      <c r="BU24" s="133" t="e">
        <f t="shared" si="3"/>
        <v>#VALUE!</v>
      </c>
      <c r="BV24" s="301" t="e">
        <f t="shared" si="75"/>
        <v>#VALUE!</v>
      </c>
      <c r="BW24" s="133" t="e">
        <f>$AY24*Assembly!AD$4+$AZ24*Assembly!AD$5+$BA24*Assembly!AD$6+$BB24*Assembly!AD$7+$BC24*Assembly!AD$8+$BD24*Assembly!AD$9+$BE24*Assembly!AD$10+$BF24*Assembly!AD$11+$BG24*Assembly!AD$12+$BH24*Assembly!AD$13+$BI24*Assembly!AD$14+$BJ24*Assembly!AD$15+$BK24*Assembly!AD$16+$BL24*Assembly!AD$17+$BM24*Assembly!AD$18+$BN24*Assembly!AD$19+$BO24*Assembly!AD$20+$BP24*Assembly!AD$21+$BQ24*Assembly!AD$22+$BR24*Assembly!AD$23+$BS24*Assembly!AD$24</f>
        <v>#VALUE!</v>
      </c>
      <c r="BX24" s="177" t="e">
        <f t="shared" si="4"/>
        <v>#VALUE!</v>
      </c>
      <c r="BY24" s="178" t="e">
        <f t="shared" si="5"/>
        <v>#VALUE!</v>
      </c>
      <c r="BZ24" s="179" t="e">
        <f t="shared" si="6"/>
        <v>#VALUE!</v>
      </c>
      <c r="CA24" s="178" t="e">
        <f t="shared" si="7"/>
        <v>#VALUE!</v>
      </c>
      <c r="CB24" s="133" t="e">
        <f>$AY24*Assembly!Y$4+$AZ24*Assembly!Y$5+$BA24*Assembly!Y$6+$BB24*Assembly!Y$7+$BC24*Assembly!Y$8+$BD24*Assembly!Y$9+$BE24*Assembly!Y$10+$BF24*Assembly!Y$11+$BG24*Assembly!Y$12+$BH24*Assembly!Y$13+$BI24*Assembly!Y$14+$BJ24*Assembly!Y$15+$BK24*Assembly!Y$16+$BL24*Assembly!Y$17+$BM24*Assembly!Y$18+$BN24*Assembly!Y$19+$BO24*Assembly!Y$20+$BP24*Assembly!Y$21+$BQ24*Assembly!Y$22+$BR24*Assembly!Y$23+$BS24*Assembly!Y$24</f>
        <v>#VALUE!</v>
      </c>
      <c r="CC24" s="133" t="e">
        <f t="shared" si="8"/>
        <v>#VALUE!</v>
      </c>
      <c r="CD24" s="130" t="e">
        <f t="shared" si="9"/>
        <v>#VALUE!</v>
      </c>
      <c r="CE24" s="183" t="e">
        <f>$AY24*Assembly!AC$4+$AZ24*Assembly!AC$5+$BA24*Assembly!AC$6+$BB24*Assembly!AC$7+$BC24*Assembly!AC$8+$BD24*Assembly!AC$9+$BE24*Assembly!AC$10+$BF24*Assembly!AC$11+$BG24*Assembly!AC$12+$BH24*Assembly!AC$13+$BI24*Assembly!AC$14+$BJ24*Assembly!AC$15+$BK24*Assembly!AC$16+$BL24*Assembly!AC$17+$BM24*Assembly!AC$18+$BN24*Assembly!AC$19+$BO24*Assembly!AC$20+$BP24*Assembly!AC$21+$BQ24*Assembly!AC$22+$BR24*Assembly!AC$23+$BS24*Assembly!AC$24</f>
        <v>#VALUE!</v>
      </c>
      <c r="CF24" s="145" t="e">
        <f>$AY24*Assembly!M$4+$AZ24*Assembly!M$5+$BA24*Assembly!M$6+$BB24*Assembly!M$7+$BC24*Assembly!M$8+$BD24*Assembly!M$9+$BE24*Assembly!M$10+$BF24*Assembly!M$11+$BG24*Assembly!M$12+$BH24*Assembly!M$13+$BI24*Assembly!M$14+$BJ24*Assembly!M$15+$BK24*Assembly!M$16+$BL24*Assembly!M$17+$BM24*Assembly!M$18+$BN24*Assembly!M$19+$BO24*Assembly!M$20+$BP24*Assembly!M$21+$BQ24*Assembly!M$22+$BR24*Assembly!M$23+$BS24*Assembly!M$24</f>
        <v>#VALUE!</v>
      </c>
      <c r="CG24" s="145" t="e">
        <f>$AY24*Assembly!N$4+$AZ24*Assembly!N$5+$BA24*Assembly!N$6+$BB24*Assembly!N$7+$BC24*Assembly!N$8+$BD24*Assembly!N$9+$BE24*Assembly!N$10+$BF24*Assembly!N$11+$BG24*Assembly!N$12+$BH24*Assembly!N$13+$BI24*Assembly!N$14+$BJ24*Assembly!N$15+$BK24*Assembly!N$16+$BL24*Assembly!N$17+$BM24*Assembly!N$18+$BN24*Assembly!N$19+$BO24*Assembly!N$20+$BP24*Assembly!N$21+$BQ24*Assembly!N$22+$BR24*Assembly!N$23+$BS24*Assembly!N$24</f>
        <v>#VALUE!</v>
      </c>
      <c r="CH24" s="145" t="e">
        <f>$AY24*Assembly!O$4+$AZ24*Assembly!O$5+$BA24*Assembly!O$6+$BB24*Assembly!O$7+$BC24*Assembly!O$8+$BD24*Assembly!O$9+$BE24*Assembly!O$10+$BF24*Assembly!O$11+$BG24*Assembly!O$12+$BH24*Assembly!O$13+$BI24*Assembly!O$14+$BJ24*Assembly!O$15+$BK24*Assembly!O$16+$BL24*Assembly!O$17+$BM24*Assembly!O$18+$BN24*Assembly!O$19+$BO24*Assembly!O$20+$BP24*Assembly!O$21+$BQ24*Assembly!O$22+$BR24*Assembly!O$23+$BS24*Assembly!O$24</f>
        <v>#VALUE!</v>
      </c>
      <c r="CI24" s="140" t="e">
        <f>$AY24*Assembly!P$4+$AZ24*Assembly!P$5+$BA24*Assembly!P$6+$BB24*Assembly!P$7+$BC24*Assembly!P$8+$BD24*Assembly!P$9+$BE24*Assembly!P$10+$BF24*Assembly!P$11+$BG24*Assembly!P$12+$BH24*Assembly!P$13+$BI24*Assembly!P$14+$BJ24*Assembly!P$15+$BK24*Assembly!P$16+$BL24*Assembly!P$17+$BM24*Assembly!P$18+$BN24*Assembly!P$19+$BO24*Assembly!P$20+$BP24*Assembly!P$21+$BQ24*Assembly!P$22+$BR24*Assembly!P$23+$BS24*Assembly!P$24</f>
        <v>#VALUE!</v>
      </c>
      <c r="CJ24" s="140" t="e">
        <f>$AY24*Assembly!Q$4+$AZ24*Assembly!Q$5+$BA24*Assembly!Q$6+$BB24*Assembly!Q$7+$BC24*Assembly!Q$8+$BD24*Assembly!Q$9+$BE24*Assembly!Q$10+$BF24*Assembly!Q$11+$BG24*Assembly!Q$12+$BH24*Assembly!Q$13+$BI24*Assembly!Q$14+$BJ24*Assembly!Q$15+$BK24*Assembly!Q$16+$BL24*Assembly!Q$17+$BM24*Assembly!Q$18+$BN24*Assembly!Q$19+$BO24*Assembly!Q$20+$BP24*Assembly!Q$21+$BQ24*Assembly!Q$22+$BR24*Assembly!Q$23+$BS24*Assembly!Q$24</f>
        <v>#VALUE!</v>
      </c>
      <c r="CK24" s="145" t="e">
        <f>$AY24*Assembly!R$4+$AZ24*Assembly!R$5+$BA24*Assembly!R$6+$BB24*Assembly!R$7+$BC24*Assembly!R$8+$BD24*Assembly!R$9+$BE24*Assembly!R$10+$BF24*Assembly!R$11+$BG24*Assembly!R$12+$BH24*Assembly!R$13+$BI24*Assembly!R$14+$BJ24*Assembly!R$15+$BK24*Assembly!R$16+$BL24*Assembly!R$17+$BM24*Assembly!R$18+$BN24*Assembly!R$19+$BO24*Assembly!R$20+$BP24*Assembly!R$21+$BQ24*Assembly!R$22+$BR24*Assembly!R$23+$BS24*Assembly!R$24</f>
        <v>#VALUE!</v>
      </c>
      <c r="CL24" s="140" t="e">
        <f>$AY24*Assembly!S$4+$AZ24*Assembly!S$5+$BA24*Assembly!S$6+$BB24*Assembly!S$7+$BC24*Assembly!S$8+$BD24*Assembly!S$9+$BE24*Assembly!S$10+$BF24*Assembly!S$11+$BG24*Assembly!S$12+$BH24*Assembly!S$13+$BI24*Assembly!S$14+$BJ24*Assembly!S$15+$BK24*Assembly!S$16+$BL24*Assembly!S$17+$BM24*Assembly!S$18+$BN24*Assembly!S$19+$BO24*Assembly!S$20+$BP24*Assembly!S$21+$BQ24*Assembly!S$22+$BR24*Assembly!S$23+$BS24*Assembly!S$24</f>
        <v>#VALUE!</v>
      </c>
      <c r="CM24" s="140" t="e">
        <f>$AY24*Assembly!T$4+$AZ24*Assembly!T$5+$BA24*Assembly!T$6+$BB24*Assembly!T$7+$BC24*Assembly!T$8+$BD24*Assembly!T$9+$BE24*Assembly!T$10+$BF24*Assembly!T$11+$BG24*Assembly!T$12+$BH24*Assembly!T$13+$BI24*Assembly!T$14+$BJ24*Assembly!T$15+$BK24*Assembly!T$16+$BL24*Assembly!T$17+$BM24*Assembly!T$18+$BN24*Assembly!T$19+$BO24*Assembly!T$20+$BP24*Assembly!T$21+$BQ24*Assembly!T$22+$BR24*Assembly!T$23+$BS24*Assembly!T$24</f>
        <v>#VALUE!</v>
      </c>
      <c r="CN24" s="140" t="e">
        <f>$AY24*Assembly!U$4+$AZ24*Assembly!U$5+$BA24*Assembly!U$6+$BB24*Assembly!U$7+$BC24*Assembly!U$8+$BD24*Assembly!U$9+$BE24*Assembly!U$10+$BF24*Assembly!U$11+$BG24*Assembly!U$12+$BH24*Assembly!U$13+$BI24*Assembly!U$14+$BJ24*Assembly!U$15+$BK24*Assembly!U$16+$BL24*Assembly!U$17+$BM24*Assembly!U$18+$BN24*Assembly!U$19+$BO24*Assembly!U$20+$BP24*Assembly!U$21+$BQ24*Assembly!U$22+$BR24*Assembly!U$23+$BS24*Assembly!U$24</f>
        <v>#VALUE!</v>
      </c>
      <c r="CO24" s="145" t="e">
        <f>$AY24*Assembly!V$4+$AZ24*Assembly!V$5+$BA24*Assembly!V$6+$BB24*Assembly!V$7+$BC24*Assembly!V$8+$BD24*Assembly!V$9+$BE24*Assembly!V$10+$BF24*Assembly!V$11+$BG24*Assembly!V$12+$BH24*Assembly!V$13+$BI24*Assembly!V$14+$BJ24*Assembly!V$15+$BK24*Assembly!V$16+$BL24*Assembly!V$17+$BM24*Assembly!V$18+$BN24*Assembly!V$19+$BO24*Assembly!V$20+$BP24*Assembly!V$21+$BQ24*Assembly!V$22+$BR24*Assembly!V$23+$BS24*Assembly!V$24</f>
        <v>#VALUE!</v>
      </c>
      <c r="CP24" s="145" t="e">
        <f>CF24*Refining!$F$3</f>
        <v>#VALUE!</v>
      </c>
      <c r="CQ24" s="145" t="e">
        <f>CG24*Refining!$F$4</f>
        <v>#VALUE!</v>
      </c>
      <c r="CR24" s="145" t="e">
        <f>CH24*Refining!$F$5</f>
        <v>#VALUE!</v>
      </c>
      <c r="CS24" s="145" t="e">
        <f>CI24*Refining!$F$6</f>
        <v>#VALUE!</v>
      </c>
      <c r="CT24" s="145" t="e">
        <f>CJ24*Refining!$F$7</f>
        <v>#VALUE!</v>
      </c>
      <c r="CU24" s="145" t="e">
        <f>CK24*Refining!$F$8</f>
        <v>#VALUE!</v>
      </c>
      <c r="CV24" s="145" t="e">
        <f>CL24*Refining!$F$9</f>
        <v>#VALUE!</v>
      </c>
      <c r="CW24" s="145" t="e">
        <f>CM24*Refining!$F$10</f>
        <v>#VALUE!</v>
      </c>
      <c r="CX24" s="145" t="e">
        <f>CN24*Refining!$F$11</f>
        <v>#VALUE!</v>
      </c>
      <c r="CY24" s="145" t="e">
        <f>CO24*Refining!$F$12</f>
        <v>#VALUE!</v>
      </c>
      <c r="CZ24" s="185" t="e">
        <f t="shared" ref="CZ24:DS24" si="96">IF(CF24 = 0, "", CF24)</f>
        <v>#VALUE!</v>
      </c>
      <c r="DA24" s="189" t="e">
        <f t="shared" si="96"/>
        <v>#VALUE!</v>
      </c>
      <c r="DB24" s="189" t="e">
        <f t="shared" si="96"/>
        <v>#VALUE!</v>
      </c>
      <c r="DC24" s="186" t="e">
        <f t="shared" si="96"/>
        <v>#VALUE!</v>
      </c>
      <c r="DD24" s="186" t="e">
        <f t="shared" si="96"/>
        <v>#VALUE!</v>
      </c>
      <c r="DE24" s="186" t="e">
        <f t="shared" si="96"/>
        <v>#VALUE!</v>
      </c>
      <c r="DF24" s="186" t="e">
        <f t="shared" si="96"/>
        <v>#VALUE!</v>
      </c>
      <c r="DG24" s="186" t="e">
        <f t="shared" si="96"/>
        <v>#VALUE!</v>
      </c>
      <c r="DH24" s="186" t="e">
        <f t="shared" si="96"/>
        <v>#VALUE!</v>
      </c>
      <c r="DI24" s="187" t="e">
        <f t="shared" si="96"/>
        <v>#VALUE!</v>
      </c>
      <c r="DJ24" s="185" t="e">
        <f t="shared" si="96"/>
        <v>#VALUE!</v>
      </c>
      <c r="DK24" s="189" t="e">
        <f t="shared" si="96"/>
        <v>#VALUE!</v>
      </c>
      <c r="DL24" s="189" t="e">
        <f t="shared" si="96"/>
        <v>#VALUE!</v>
      </c>
      <c r="DM24" s="186" t="e">
        <f t="shared" si="96"/>
        <v>#VALUE!</v>
      </c>
      <c r="DN24" s="211" t="e">
        <f t="shared" si="96"/>
        <v>#VALUE!</v>
      </c>
      <c r="DO24" s="186" t="e">
        <f t="shared" si="96"/>
        <v>#VALUE!</v>
      </c>
      <c r="DP24" s="186" t="e">
        <f t="shared" si="96"/>
        <v>#VALUE!</v>
      </c>
      <c r="DQ24" s="186" t="e">
        <f t="shared" si="96"/>
        <v>#VALUE!</v>
      </c>
      <c r="DR24" s="186" t="e">
        <f t="shared" si="96"/>
        <v>#VALUE!</v>
      </c>
      <c r="DS24" s="187" t="e">
        <f t="shared" si="96"/>
        <v>#VALUE!</v>
      </c>
      <c r="DT24" s="185" t="e">
        <f t="shared" si="11"/>
        <v>#VALUE!</v>
      </c>
      <c r="DU24" s="189" t="e">
        <f t="shared" si="12"/>
        <v>#VALUE!</v>
      </c>
      <c r="DV24" s="133" t="e">
        <f>CZ24*'Ores &amp; Ingots'!$C$3+DA24*'Ores &amp; Ingots'!$C$4+DB24*'Ores &amp; Ingots'!$C$5+DC24*'Ores &amp; Ingots'!$C$6+DD24*'Ores &amp; Ingots'!$C$7+DE24*'Ores &amp; Ingots'!$C$8+DF24*'Ores &amp; Ingots'!$C$9+DG24*'Ores &amp; Ingots'!$C$10+DH24*'Ores &amp; Ingots'!$C$11+DI24*'Ores &amp; Ingots'!$C$12</f>
        <v>#VALUE!</v>
      </c>
      <c r="DW24" s="133" t="e">
        <f>DJ24*'Ores &amp; Ingots'!$B$3+DK24*'Ores &amp; Ingots'!$B$4+DL24*'Ores &amp; Ingots'!$B$5+DM24*'Ores &amp; Ingots'!$B$6+DN24*'Ores &amp; Ingots'!$B$7+DO24*'Ores &amp; Ingots'!$B$8+DP24*'Ores &amp; Ingots'!$B$9+DQ24*'Ores &amp; Ingots'!$B$10+DR24*'Ores &amp; Ingots'!$B$11+DS24*'Ores &amp; Ingots'!$B$12</f>
        <v>#VALUE!</v>
      </c>
      <c r="DX24" s="189" t="e">
        <f>CZ24*Refining!$G$3+DA24*Refining!$G$4+DB24*Refining!$G$5+DC24*Refining!$G$6+DD24*Refining!$G$7+DE24*Refining!$G$8+DF24*Refining!$G$9+DG24*Refining!$G$10+DH24*Refining!$G$11+DI24*Refining!$G$12</f>
        <v>#VALUE!</v>
      </c>
      <c r="DY24" s="189" t="e">
        <f t="shared" si="13"/>
        <v>#VALUE!</v>
      </c>
      <c r="DZ24" s="192" t="e">
        <f t="shared" si="14"/>
        <v>#VALUE!</v>
      </c>
      <c r="EA24" s="185" t="e">
        <f t="shared" si="15"/>
        <v>#VALUE!</v>
      </c>
      <c r="EB24" s="194" t="e">
        <f t="shared" ref="EB24:EC24" si="97">EA24/60</f>
        <v>#VALUE!</v>
      </c>
      <c r="EC24" s="194" t="e">
        <f t="shared" si="97"/>
        <v>#VALUE!</v>
      </c>
      <c r="ED24" s="185" t="e">
        <f t="shared" si="17"/>
        <v>#VALUE!</v>
      </c>
      <c r="EE24" s="194" t="e">
        <f t="shared" ref="EE24:EF24" si="98">ED24/1000</f>
        <v>#VALUE!</v>
      </c>
      <c r="EF24" s="196" t="e">
        <f t="shared" si="98"/>
        <v>#VALUE!</v>
      </c>
      <c r="EG24" s="130" t="e">
        <f t="shared" si="19"/>
        <v>#VALUE!</v>
      </c>
      <c r="EH24" s="132" t="e">
        <f t="shared" si="20"/>
        <v>#VALUE!</v>
      </c>
      <c r="EI24" s="133"/>
    </row>
    <row r="25" spans="1:139" ht="12.75" hidden="1" x14ac:dyDescent="0.2">
      <c r="A25" s="864"/>
      <c r="B25" s="135" t="s">
        <v>247</v>
      </c>
      <c r="C25" s="137" t="s">
        <v>156</v>
      </c>
      <c r="D25" s="137">
        <v>3</v>
      </c>
      <c r="E25" s="137">
        <v>3</v>
      </c>
      <c r="F25" s="137">
        <v>3</v>
      </c>
      <c r="G25" s="139">
        <f t="shared" si="0"/>
        <v>421.875</v>
      </c>
      <c r="H25" s="140">
        <v>40</v>
      </c>
      <c r="I25" s="140">
        <v>40</v>
      </c>
      <c r="J25" s="140">
        <f>H25/Main!$D$9</f>
        <v>8</v>
      </c>
      <c r="K25" s="140">
        <f>I25/Main!$D$10</f>
        <v>20</v>
      </c>
      <c r="L25" s="140">
        <f t="shared" si="1"/>
        <v>2.5</v>
      </c>
      <c r="M25" s="140">
        <v>1</v>
      </c>
      <c r="N25" s="307">
        <v>1E-3</v>
      </c>
      <c r="O25" s="145">
        <v>10000000</v>
      </c>
      <c r="P25" s="143"/>
      <c r="Q25" s="145"/>
      <c r="R25" s="143"/>
      <c r="S25" s="146"/>
      <c r="T25" s="146"/>
      <c r="U25" s="145">
        <v>6000000</v>
      </c>
      <c r="V25" s="143"/>
      <c r="W25" s="143"/>
      <c r="X25" s="143"/>
      <c r="Y25" s="143"/>
      <c r="Z25" s="143"/>
      <c r="AA25" s="143"/>
      <c r="AB25" s="143"/>
      <c r="AC25" s="148" t="s">
        <v>28</v>
      </c>
      <c r="AD25" s="151">
        <v>150</v>
      </c>
      <c r="AE25" s="151">
        <v>0</v>
      </c>
      <c r="AF25" s="151">
        <v>0</v>
      </c>
      <c r="AG25" s="152">
        <v>40</v>
      </c>
      <c r="AH25" s="151">
        <v>180</v>
      </c>
      <c r="AI25" s="151">
        <v>0</v>
      </c>
      <c r="AJ25" s="151">
        <v>0</v>
      </c>
      <c r="AK25" s="151">
        <v>0</v>
      </c>
      <c r="AL25" s="151">
        <v>0</v>
      </c>
      <c r="AM25" s="151">
        <v>0</v>
      </c>
      <c r="AN25" s="151">
        <v>0</v>
      </c>
      <c r="AO25" s="151">
        <v>250</v>
      </c>
      <c r="AP25" s="151">
        <v>0</v>
      </c>
      <c r="AQ25" s="151">
        <v>0</v>
      </c>
      <c r="AR25" s="151">
        <v>0</v>
      </c>
      <c r="AS25" s="151">
        <v>0</v>
      </c>
      <c r="AT25" s="151">
        <v>0</v>
      </c>
      <c r="AU25" s="151">
        <v>0</v>
      </c>
      <c r="AV25" s="151">
        <v>0</v>
      </c>
      <c r="AW25" s="151">
        <v>0</v>
      </c>
      <c r="AX25" s="151">
        <v>0</v>
      </c>
      <c r="AY25" s="174">
        <f t="shared" ref="AY25:BS25" si="99">IF(AD25 = 0, "", AD25)</f>
        <v>150</v>
      </c>
      <c r="AZ25" s="137" t="str">
        <f t="shared" si="99"/>
        <v/>
      </c>
      <c r="BA25" s="137" t="str">
        <f t="shared" si="99"/>
        <v/>
      </c>
      <c r="BB25" s="167">
        <f t="shared" si="99"/>
        <v>40</v>
      </c>
      <c r="BC25" s="133">
        <f t="shared" si="99"/>
        <v>180</v>
      </c>
      <c r="BD25" s="137" t="str">
        <f t="shared" si="99"/>
        <v/>
      </c>
      <c r="BE25" s="137" t="str">
        <f t="shared" si="99"/>
        <v/>
      </c>
      <c r="BF25" s="137" t="str">
        <f t="shared" si="99"/>
        <v/>
      </c>
      <c r="BG25" s="137" t="str">
        <f t="shared" si="99"/>
        <v/>
      </c>
      <c r="BH25" s="137" t="str">
        <f t="shared" si="99"/>
        <v/>
      </c>
      <c r="BI25" s="137" t="str">
        <f t="shared" si="99"/>
        <v/>
      </c>
      <c r="BJ25" s="133">
        <f t="shared" si="99"/>
        <v>250</v>
      </c>
      <c r="BK25" s="137" t="str">
        <f t="shared" si="99"/>
        <v/>
      </c>
      <c r="BL25" s="137" t="str">
        <f t="shared" si="99"/>
        <v/>
      </c>
      <c r="BM25" s="137" t="str">
        <f t="shared" si="99"/>
        <v/>
      </c>
      <c r="BN25" s="137" t="str">
        <f t="shared" si="99"/>
        <v/>
      </c>
      <c r="BO25" s="137" t="str">
        <f t="shared" si="99"/>
        <v/>
      </c>
      <c r="BP25" s="137" t="str">
        <f t="shared" si="99"/>
        <v/>
      </c>
      <c r="BQ25" s="137" t="str">
        <f t="shared" si="99"/>
        <v/>
      </c>
      <c r="BR25" s="137" t="str">
        <f t="shared" si="99"/>
        <v/>
      </c>
      <c r="BS25" s="169" t="str">
        <f t="shared" si="99"/>
        <v/>
      </c>
      <c r="BT25" s="174" t="e">
        <f>$AY25*Assembly!Z$4+$AZ25*Assembly!Z$5+$BA25*Assembly!Z$6+$BB25*Assembly!Z$7+$BC25*Assembly!Z$8+$BD25*Assembly!Z$9+$BE25*Assembly!Z$10+$BF25*Assembly!Z$11+$BG25*Assembly!Z$12+$BH25*Assembly!Z$13+$BI25*Assembly!Z$14+$BJ25*Assembly!Z$15+$BK25*Assembly!Z$16+$BL25*Assembly!Z$17+$BM25*Assembly!Z$18+$BN25*Assembly!Z$19+$BO25*Assembly!Z$20+$BP25*Assembly!Z$21+$BQ25*Assembly!Z$22+$BR25*Assembly!Z$23+$BS25*Assembly!Z$24</f>
        <v>#VALUE!</v>
      </c>
      <c r="BU25" s="133" t="e">
        <f t="shared" si="3"/>
        <v>#VALUE!</v>
      </c>
      <c r="BV25" s="301" t="e">
        <f t="shared" si="75"/>
        <v>#VALUE!</v>
      </c>
      <c r="BW25" s="133" t="e">
        <f>$AY25*Assembly!AD$4+$AZ25*Assembly!AD$5+$BA25*Assembly!AD$6+$BB25*Assembly!AD$7+$BC25*Assembly!AD$8+$BD25*Assembly!AD$9+$BE25*Assembly!AD$10+$BF25*Assembly!AD$11+$BG25*Assembly!AD$12+$BH25*Assembly!AD$13+$BI25*Assembly!AD$14+$BJ25*Assembly!AD$15+$BK25*Assembly!AD$16+$BL25*Assembly!AD$17+$BM25*Assembly!AD$18+$BN25*Assembly!AD$19+$BO25*Assembly!AD$20+$BP25*Assembly!AD$21+$BQ25*Assembly!AD$22+$BR25*Assembly!AD$23+$BS25*Assembly!AD$24</f>
        <v>#VALUE!</v>
      </c>
      <c r="BX25" s="177" t="e">
        <f t="shared" si="4"/>
        <v>#VALUE!</v>
      </c>
      <c r="BY25" s="178" t="e">
        <f t="shared" si="5"/>
        <v>#VALUE!</v>
      </c>
      <c r="BZ25" s="179" t="e">
        <f t="shared" si="6"/>
        <v>#VALUE!</v>
      </c>
      <c r="CA25" s="178" t="e">
        <f t="shared" si="7"/>
        <v>#VALUE!</v>
      </c>
      <c r="CB25" s="133" t="e">
        <f>$AY25*Assembly!Y$4+$AZ25*Assembly!Y$5+$BA25*Assembly!Y$6+$BB25*Assembly!Y$7+$BC25*Assembly!Y$8+$BD25*Assembly!Y$9+$BE25*Assembly!Y$10+$BF25*Assembly!Y$11+$BG25*Assembly!Y$12+$BH25*Assembly!Y$13+$BI25*Assembly!Y$14+$BJ25*Assembly!Y$15+$BK25*Assembly!Y$16+$BL25*Assembly!Y$17+$BM25*Assembly!Y$18+$BN25*Assembly!Y$19+$BO25*Assembly!Y$20+$BP25*Assembly!Y$21+$BQ25*Assembly!Y$22+$BR25*Assembly!Y$23+$BS25*Assembly!Y$24</f>
        <v>#VALUE!</v>
      </c>
      <c r="CC25" s="133" t="e">
        <f t="shared" si="8"/>
        <v>#VALUE!</v>
      </c>
      <c r="CD25" s="130" t="e">
        <f t="shared" si="9"/>
        <v>#VALUE!</v>
      </c>
      <c r="CE25" s="183" t="e">
        <f>$AY25*Assembly!AC$4+$AZ25*Assembly!AC$5+$BA25*Assembly!AC$6+$BB25*Assembly!AC$7+$BC25*Assembly!AC$8+$BD25*Assembly!AC$9+$BE25*Assembly!AC$10+$BF25*Assembly!AC$11+$BG25*Assembly!AC$12+$BH25*Assembly!AC$13+$BI25*Assembly!AC$14+$BJ25*Assembly!AC$15+$BK25*Assembly!AC$16+$BL25*Assembly!AC$17+$BM25*Assembly!AC$18+$BN25*Assembly!AC$19+$BO25*Assembly!AC$20+$BP25*Assembly!AC$21+$BQ25*Assembly!AC$22+$BR25*Assembly!AC$23+$BS25*Assembly!AC$24</f>
        <v>#VALUE!</v>
      </c>
      <c r="CF25" s="145" t="e">
        <f>$AY25*Assembly!M$4+$AZ25*Assembly!M$5+$BA25*Assembly!M$6+$BB25*Assembly!M$7+$BC25*Assembly!M$8+$BD25*Assembly!M$9+$BE25*Assembly!M$10+$BF25*Assembly!M$11+$BG25*Assembly!M$12+$BH25*Assembly!M$13+$BI25*Assembly!M$14+$BJ25*Assembly!M$15+$BK25*Assembly!M$16+$BL25*Assembly!M$17+$BM25*Assembly!M$18+$BN25*Assembly!M$19+$BO25*Assembly!M$20+$BP25*Assembly!M$21+$BQ25*Assembly!M$22+$BR25*Assembly!M$23+$BS25*Assembly!M$24</f>
        <v>#VALUE!</v>
      </c>
      <c r="CG25" s="145" t="e">
        <f>$AY25*Assembly!N$4+$AZ25*Assembly!N$5+$BA25*Assembly!N$6+$BB25*Assembly!N$7+$BC25*Assembly!N$8+$BD25*Assembly!N$9+$BE25*Assembly!N$10+$BF25*Assembly!N$11+$BG25*Assembly!N$12+$BH25*Assembly!N$13+$BI25*Assembly!N$14+$BJ25*Assembly!N$15+$BK25*Assembly!N$16+$BL25*Assembly!N$17+$BM25*Assembly!N$18+$BN25*Assembly!N$19+$BO25*Assembly!N$20+$BP25*Assembly!N$21+$BQ25*Assembly!N$22+$BR25*Assembly!N$23+$BS25*Assembly!N$24</f>
        <v>#VALUE!</v>
      </c>
      <c r="CH25" s="145" t="e">
        <f>$AY25*Assembly!O$4+$AZ25*Assembly!O$5+$BA25*Assembly!O$6+$BB25*Assembly!O$7+$BC25*Assembly!O$8+$BD25*Assembly!O$9+$BE25*Assembly!O$10+$BF25*Assembly!O$11+$BG25*Assembly!O$12+$BH25*Assembly!O$13+$BI25*Assembly!O$14+$BJ25*Assembly!O$15+$BK25*Assembly!O$16+$BL25*Assembly!O$17+$BM25*Assembly!O$18+$BN25*Assembly!O$19+$BO25*Assembly!O$20+$BP25*Assembly!O$21+$BQ25*Assembly!O$22+$BR25*Assembly!O$23+$BS25*Assembly!O$24</f>
        <v>#VALUE!</v>
      </c>
      <c r="CI25" s="140" t="e">
        <f>$AY25*Assembly!P$4+$AZ25*Assembly!P$5+$BA25*Assembly!P$6+$BB25*Assembly!P$7+$BC25*Assembly!P$8+$BD25*Assembly!P$9+$BE25*Assembly!P$10+$BF25*Assembly!P$11+$BG25*Assembly!P$12+$BH25*Assembly!P$13+$BI25*Assembly!P$14+$BJ25*Assembly!P$15+$BK25*Assembly!P$16+$BL25*Assembly!P$17+$BM25*Assembly!P$18+$BN25*Assembly!P$19+$BO25*Assembly!P$20+$BP25*Assembly!P$21+$BQ25*Assembly!P$22+$BR25*Assembly!P$23+$BS25*Assembly!P$24</f>
        <v>#VALUE!</v>
      </c>
      <c r="CJ25" s="140" t="e">
        <f>$AY25*Assembly!Q$4+$AZ25*Assembly!Q$5+$BA25*Assembly!Q$6+$BB25*Assembly!Q$7+$BC25*Assembly!Q$8+$BD25*Assembly!Q$9+$BE25*Assembly!Q$10+$BF25*Assembly!Q$11+$BG25*Assembly!Q$12+$BH25*Assembly!Q$13+$BI25*Assembly!Q$14+$BJ25*Assembly!Q$15+$BK25*Assembly!Q$16+$BL25*Assembly!Q$17+$BM25*Assembly!Q$18+$BN25*Assembly!Q$19+$BO25*Assembly!Q$20+$BP25*Assembly!Q$21+$BQ25*Assembly!Q$22+$BR25*Assembly!Q$23+$BS25*Assembly!Q$24</f>
        <v>#VALUE!</v>
      </c>
      <c r="CK25" s="145" t="e">
        <f>$AY25*Assembly!R$4+$AZ25*Assembly!R$5+$BA25*Assembly!R$6+$BB25*Assembly!R$7+$BC25*Assembly!R$8+$BD25*Assembly!R$9+$BE25*Assembly!R$10+$BF25*Assembly!R$11+$BG25*Assembly!R$12+$BH25*Assembly!R$13+$BI25*Assembly!R$14+$BJ25*Assembly!R$15+$BK25*Assembly!R$16+$BL25*Assembly!R$17+$BM25*Assembly!R$18+$BN25*Assembly!R$19+$BO25*Assembly!R$20+$BP25*Assembly!R$21+$BQ25*Assembly!R$22+$BR25*Assembly!R$23+$BS25*Assembly!R$24</f>
        <v>#VALUE!</v>
      </c>
      <c r="CL25" s="140" t="e">
        <f>$AY25*Assembly!S$4+$AZ25*Assembly!S$5+$BA25*Assembly!S$6+$BB25*Assembly!S$7+$BC25*Assembly!S$8+$BD25*Assembly!S$9+$BE25*Assembly!S$10+$BF25*Assembly!S$11+$BG25*Assembly!S$12+$BH25*Assembly!S$13+$BI25*Assembly!S$14+$BJ25*Assembly!S$15+$BK25*Assembly!S$16+$BL25*Assembly!S$17+$BM25*Assembly!S$18+$BN25*Assembly!S$19+$BO25*Assembly!S$20+$BP25*Assembly!S$21+$BQ25*Assembly!S$22+$BR25*Assembly!S$23+$BS25*Assembly!S$24</f>
        <v>#VALUE!</v>
      </c>
      <c r="CM25" s="140" t="e">
        <f>$AY25*Assembly!T$4+$AZ25*Assembly!T$5+$BA25*Assembly!T$6+$BB25*Assembly!T$7+$BC25*Assembly!T$8+$BD25*Assembly!T$9+$BE25*Assembly!T$10+$BF25*Assembly!T$11+$BG25*Assembly!T$12+$BH25*Assembly!T$13+$BI25*Assembly!T$14+$BJ25*Assembly!T$15+$BK25*Assembly!T$16+$BL25*Assembly!T$17+$BM25*Assembly!T$18+$BN25*Assembly!T$19+$BO25*Assembly!T$20+$BP25*Assembly!T$21+$BQ25*Assembly!T$22+$BR25*Assembly!T$23+$BS25*Assembly!T$24</f>
        <v>#VALUE!</v>
      </c>
      <c r="CN25" s="140" t="e">
        <f>$AY25*Assembly!U$4+$AZ25*Assembly!U$5+$BA25*Assembly!U$6+$BB25*Assembly!U$7+$BC25*Assembly!U$8+$BD25*Assembly!U$9+$BE25*Assembly!U$10+$BF25*Assembly!U$11+$BG25*Assembly!U$12+$BH25*Assembly!U$13+$BI25*Assembly!U$14+$BJ25*Assembly!U$15+$BK25*Assembly!U$16+$BL25*Assembly!U$17+$BM25*Assembly!U$18+$BN25*Assembly!U$19+$BO25*Assembly!U$20+$BP25*Assembly!U$21+$BQ25*Assembly!U$22+$BR25*Assembly!U$23+$BS25*Assembly!U$24</f>
        <v>#VALUE!</v>
      </c>
      <c r="CO25" s="145" t="e">
        <f>$AY25*Assembly!V$4+$AZ25*Assembly!V$5+$BA25*Assembly!V$6+$BB25*Assembly!V$7+$BC25*Assembly!V$8+$BD25*Assembly!V$9+$BE25*Assembly!V$10+$BF25*Assembly!V$11+$BG25*Assembly!V$12+$BH25*Assembly!V$13+$BI25*Assembly!V$14+$BJ25*Assembly!V$15+$BK25*Assembly!V$16+$BL25*Assembly!V$17+$BM25*Assembly!V$18+$BN25*Assembly!V$19+$BO25*Assembly!V$20+$BP25*Assembly!V$21+$BQ25*Assembly!V$22+$BR25*Assembly!V$23+$BS25*Assembly!V$24</f>
        <v>#VALUE!</v>
      </c>
      <c r="CP25" s="145" t="e">
        <f>CF25*Refining!$F$3</f>
        <v>#VALUE!</v>
      </c>
      <c r="CQ25" s="145" t="e">
        <f>CG25*Refining!$F$4</f>
        <v>#VALUE!</v>
      </c>
      <c r="CR25" s="145" t="e">
        <f>CH25*Refining!$F$5</f>
        <v>#VALUE!</v>
      </c>
      <c r="CS25" s="145" t="e">
        <f>CI25*Refining!$F$6</f>
        <v>#VALUE!</v>
      </c>
      <c r="CT25" s="145" t="e">
        <f>CJ25*Refining!$F$7</f>
        <v>#VALUE!</v>
      </c>
      <c r="CU25" s="145" t="e">
        <f>CK25*Refining!$F$8</f>
        <v>#VALUE!</v>
      </c>
      <c r="CV25" s="145" t="e">
        <f>CL25*Refining!$F$9</f>
        <v>#VALUE!</v>
      </c>
      <c r="CW25" s="145" t="e">
        <f>CM25*Refining!$F$10</f>
        <v>#VALUE!</v>
      </c>
      <c r="CX25" s="145" t="e">
        <f>CN25*Refining!$F$11</f>
        <v>#VALUE!</v>
      </c>
      <c r="CY25" s="145" t="e">
        <f>CO25*Refining!$F$12</f>
        <v>#VALUE!</v>
      </c>
      <c r="CZ25" s="185" t="e">
        <f t="shared" ref="CZ25:DS25" si="100">IF(CF25 = 0, "", CF25)</f>
        <v>#VALUE!</v>
      </c>
      <c r="DA25" s="189" t="e">
        <f t="shared" si="100"/>
        <v>#VALUE!</v>
      </c>
      <c r="DB25" s="189" t="e">
        <f t="shared" si="100"/>
        <v>#VALUE!</v>
      </c>
      <c r="DC25" s="186" t="e">
        <f t="shared" si="100"/>
        <v>#VALUE!</v>
      </c>
      <c r="DD25" s="186" t="e">
        <f t="shared" si="100"/>
        <v>#VALUE!</v>
      </c>
      <c r="DE25" s="186" t="e">
        <f t="shared" si="100"/>
        <v>#VALUE!</v>
      </c>
      <c r="DF25" s="186" t="e">
        <f t="shared" si="100"/>
        <v>#VALUE!</v>
      </c>
      <c r="DG25" s="186" t="e">
        <f t="shared" si="100"/>
        <v>#VALUE!</v>
      </c>
      <c r="DH25" s="186" t="e">
        <f t="shared" si="100"/>
        <v>#VALUE!</v>
      </c>
      <c r="DI25" s="187" t="e">
        <f t="shared" si="100"/>
        <v>#VALUE!</v>
      </c>
      <c r="DJ25" s="185" t="e">
        <f t="shared" si="100"/>
        <v>#VALUE!</v>
      </c>
      <c r="DK25" s="189" t="e">
        <f t="shared" si="100"/>
        <v>#VALUE!</v>
      </c>
      <c r="DL25" s="189" t="e">
        <f t="shared" si="100"/>
        <v>#VALUE!</v>
      </c>
      <c r="DM25" s="186" t="e">
        <f t="shared" si="100"/>
        <v>#VALUE!</v>
      </c>
      <c r="DN25" s="211" t="e">
        <f t="shared" si="100"/>
        <v>#VALUE!</v>
      </c>
      <c r="DO25" s="186" t="e">
        <f t="shared" si="100"/>
        <v>#VALUE!</v>
      </c>
      <c r="DP25" s="186" t="e">
        <f t="shared" si="100"/>
        <v>#VALUE!</v>
      </c>
      <c r="DQ25" s="186" t="e">
        <f t="shared" si="100"/>
        <v>#VALUE!</v>
      </c>
      <c r="DR25" s="186" t="e">
        <f t="shared" si="100"/>
        <v>#VALUE!</v>
      </c>
      <c r="DS25" s="187" t="e">
        <f t="shared" si="100"/>
        <v>#VALUE!</v>
      </c>
      <c r="DT25" s="185" t="e">
        <f t="shared" si="11"/>
        <v>#VALUE!</v>
      </c>
      <c r="DU25" s="189" t="e">
        <f t="shared" si="12"/>
        <v>#VALUE!</v>
      </c>
      <c r="DV25" s="133" t="e">
        <f>CZ25*'Ores &amp; Ingots'!$C$3+DA25*'Ores &amp; Ingots'!$C$4+DB25*'Ores &amp; Ingots'!$C$5+DC25*'Ores &amp; Ingots'!$C$6+DD25*'Ores &amp; Ingots'!$C$7+DE25*'Ores &amp; Ingots'!$C$8+DF25*'Ores &amp; Ingots'!$C$9+DG25*'Ores &amp; Ingots'!$C$10+DH25*'Ores &amp; Ingots'!$C$11+DI25*'Ores &amp; Ingots'!$C$12</f>
        <v>#VALUE!</v>
      </c>
      <c r="DW25" s="133" t="e">
        <f>DJ25*'Ores &amp; Ingots'!$B$3+DK25*'Ores &amp; Ingots'!$B$4+DL25*'Ores &amp; Ingots'!$B$5+DM25*'Ores &amp; Ingots'!$B$6+DN25*'Ores &amp; Ingots'!$B$7+DO25*'Ores &amp; Ingots'!$B$8+DP25*'Ores &amp; Ingots'!$B$9+DQ25*'Ores &amp; Ingots'!$B$10+DR25*'Ores &amp; Ingots'!$B$11+DS25*'Ores &amp; Ingots'!$B$12</f>
        <v>#VALUE!</v>
      </c>
      <c r="DX25" s="189" t="e">
        <f>CZ25*Refining!$G$3+DA25*Refining!$G$4+DB25*Refining!$G$5+DC25*Refining!$G$6+DD25*Refining!$G$7+DE25*Refining!$G$8+DF25*Refining!$G$9+DG25*Refining!$G$10+DH25*Refining!$G$11+DI25*Refining!$G$12</f>
        <v>#VALUE!</v>
      </c>
      <c r="DY25" s="189" t="e">
        <f t="shared" si="13"/>
        <v>#VALUE!</v>
      </c>
      <c r="DZ25" s="192" t="e">
        <f t="shared" si="14"/>
        <v>#VALUE!</v>
      </c>
      <c r="EA25" s="185" t="e">
        <f t="shared" si="15"/>
        <v>#VALUE!</v>
      </c>
      <c r="EB25" s="194" t="e">
        <f t="shared" ref="EB25:EC25" si="101">EA25/60</f>
        <v>#VALUE!</v>
      </c>
      <c r="EC25" s="194" t="e">
        <f t="shared" si="101"/>
        <v>#VALUE!</v>
      </c>
      <c r="ED25" s="185" t="e">
        <f t="shared" si="17"/>
        <v>#VALUE!</v>
      </c>
      <c r="EE25" s="194" t="e">
        <f t="shared" ref="EE25:EF25" si="102">ED25/1000</f>
        <v>#VALUE!</v>
      </c>
      <c r="EF25" s="196" t="e">
        <f t="shared" si="102"/>
        <v>#VALUE!</v>
      </c>
      <c r="EG25" s="130" t="e">
        <f t="shared" si="19"/>
        <v>#VALUE!</v>
      </c>
      <c r="EH25" s="132" t="e">
        <f t="shared" si="20"/>
        <v>#VALUE!</v>
      </c>
      <c r="EI25" s="133"/>
    </row>
    <row r="26" spans="1:139" ht="12.75" x14ac:dyDescent="0.2">
      <c r="A26" s="864"/>
      <c r="B26" s="135" t="s">
        <v>247</v>
      </c>
      <c r="C26" s="137" t="s">
        <v>155</v>
      </c>
      <c r="D26" s="137">
        <v>3</v>
      </c>
      <c r="E26" s="137">
        <v>3</v>
      </c>
      <c r="F26" s="137">
        <v>3</v>
      </c>
      <c r="G26" s="139">
        <f t="shared" si="0"/>
        <v>3.375</v>
      </c>
      <c r="H26" s="140">
        <v>40</v>
      </c>
      <c r="I26" s="140">
        <v>40</v>
      </c>
      <c r="J26" s="140">
        <f>H26/Main!$D$9</f>
        <v>8</v>
      </c>
      <c r="K26" s="140">
        <f>I26/Main!$D$10</f>
        <v>20</v>
      </c>
      <c r="L26" s="140">
        <f t="shared" si="1"/>
        <v>2.5</v>
      </c>
      <c r="M26" s="140">
        <v>1</v>
      </c>
      <c r="N26" s="307">
        <v>1E-3</v>
      </c>
      <c r="O26" s="145">
        <v>800000</v>
      </c>
      <c r="P26" s="143"/>
      <c r="Q26" s="145"/>
      <c r="R26" s="143"/>
      <c r="S26" s="146"/>
      <c r="T26" s="146"/>
      <c r="U26" s="145">
        <v>400000</v>
      </c>
      <c r="V26" s="143"/>
      <c r="W26" s="143"/>
      <c r="X26" s="143"/>
      <c r="Y26" s="143"/>
      <c r="Z26" s="143"/>
      <c r="AA26" s="143"/>
      <c r="AB26" s="143"/>
      <c r="AC26" s="148"/>
      <c r="AD26" s="151">
        <v>30</v>
      </c>
      <c r="AE26" s="151">
        <v>0</v>
      </c>
      <c r="AF26" s="151">
        <v>0</v>
      </c>
      <c r="AG26" s="152">
        <v>10</v>
      </c>
      <c r="AH26" s="151">
        <v>30</v>
      </c>
      <c r="AI26" s="151">
        <v>0</v>
      </c>
      <c r="AJ26" s="151">
        <v>0</v>
      </c>
      <c r="AK26" s="151">
        <v>0</v>
      </c>
      <c r="AL26" s="151">
        <v>0</v>
      </c>
      <c r="AM26" s="151">
        <v>0</v>
      </c>
      <c r="AN26" s="151">
        <v>0</v>
      </c>
      <c r="AO26" s="151">
        <v>22</v>
      </c>
      <c r="AP26" s="151">
        <v>0</v>
      </c>
      <c r="AQ26" s="151">
        <v>0</v>
      </c>
      <c r="AR26" s="151">
        <v>0</v>
      </c>
      <c r="AS26" s="151">
        <v>0</v>
      </c>
      <c r="AT26" s="151">
        <v>0</v>
      </c>
      <c r="AU26" s="151">
        <v>0</v>
      </c>
      <c r="AV26" s="151">
        <v>0</v>
      </c>
      <c r="AW26" s="151">
        <v>0</v>
      </c>
      <c r="AX26" s="151">
        <v>0</v>
      </c>
      <c r="AY26" s="174">
        <f t="shared" ref="AY26:BS26" si="103">IF(AD26 = 0, "", AD26)</f>
        <v>30</v>
      </c>
      <c r="AZ26" s="137" t="str">
        <f t="shared" si="103"/>
        <v/>
      </c>
      <c r="BA26" s="137" t="str">
        <f t="shared" si="103"/>
        <v/>
      </c>
      <c r="BB26" s="167">
        <f t="shared" si="103"/>
        <v>10</v>
      </c>
      <c r="BC26" s="133">
        <f t="shared" si="103"/>
        <v>30</v>
      </c>
      <c r="BD26" s="137" t="str">
        <f t="shared" si="103"/>
        <v/>
      </c>
      <c r="BE26" s="137" t="str">
        <f t="shared" si="103"/>
        <v/>
      </c>
      <c r="BF26" s="137" t="str">
        <f t="shared" si="103"/>
        <v/>
      </c>
      <c r="BG26" s="137" t="str">
        <f t="shared" si="103"/>
        <v/>
      </c>
      <c r="BH26" s="137" t="str">
        <f t="shared" si="103"/>
        <v/>
      </c>
      <c r="BI26" s="137" t="str">
        <f t="shared" si="103"/>
        <v/>
      </c>
      <c r="BJ26" s="133">
        <f t="shared" si="103"/>
        <v>22</v>
      </c>
      <c r="BK26" s="137" t="str">
        <f t="shared" si="103"/>
        <v/>
      </c>
      <c r="BL26" s="137" t="str">
        <f t="shared" si="103"/>
        <v/>
      </c>
      <c r="BM26" s="137" t="str">
        <f t="shared" si="103"/>
        <v/>
      </c>
      <c r="BN26" s="137" t="str">
        <f t="shared" si="103"/>
        <v/>
      </c>
      <c r="BO26" s="137" t="str">
        <f t="shared" si="103"/>
        <v/>
      </c>
      <c r="BP26" s="137" t="str">
        <f t="shared" si="103"/>
        <v/>
      </c>
      <c r="BQ26" s="137" t="str">
        <f t="shared" si="103"/>
        <v/>
      </c>
      <c r="BR26" s="137" t="str">
        <f t="shared" si="103"/>
        <v/>
      </c>
      <c r="BS26" s="169" t="str">
        <f t="shared" si="103"/>
        <v/>
      </c>
      <c r="BT26" s="174" t="e">
        <f>$AY26*Assembly!Z$4+$AZ26*Assembly!Z$5+$BA26*Assembly!Z$6+$BB26*Assembly!Z$7+$BC26*Assembly!Z$8+$BD26*Assembly!Z$9+$BE26*Assembly!Z$10+$BF26*Assembly!Z$11+$BG26*Assembly!Z$12+$BH26*Assembly!Z$13+$BI26*Assembly!Z$14+$BJ26*Assembly!Z$15+$BK26*Assembly!Z$16+$BL26*Assembly!Z$17+$BM26*Assembly!Z$18+$BN26*Assembly!Z$19+$BO26*Assembly!Z$20+$BP26*Assembly!Z$21+$BQ26*Assembly!Z$22+$BR26*Assembly!Z$23+$BS26*Assembly!Z$24</f>
        <v>#VALUE!</v>
      </c>
      <c r="BU26" s="133" t="e">
        <f t="shared" si="3"/>
        <v>#VALUE!</v>
      </c>
      <c r="BV26" s="301" t="e">
        <f t="shared" si="75"/>
        <v>#VALUE!</v>
      </c>
      <c r="BW26" s="133" t="e">
        <f>$AY26*Assembly!AD$4+$AZ26*Assembly!AD$5+$BA26*Assembly!AD$6+$BB26*Assembly!AD$7+$BC26*Assembly!AD$8+$BD26*Assembly!AD$9+$BE26*Assembly!AD$10+$BF26*Assembly!AD$11+$BG26*Assembly!AD$12+$BH26*Assembly!AD$13+$BI26*Assembly!AD$14+$BJ26*Assembly!AD$15+$BK26*Assembly!AD$16+$BL26*Assembly!AD$17+$BM26*Assembly!AD$18+$BN26*Assembly!AD$19+$BO26*Assembly!AD$20+$BP26*Assembly!AD$21+$BQ26*Assembly!AD$22+$BR26*Assembly!AD$23+$BS26*Assembly!AD$24</f>
        <v>#VALUE!</v>
      </c>
      <c r="BX26" s="177" t="e">
        <f t="shared" si="4"/>
        <v>#VALUE!</v>
      </c>
      <c r="BY26" s="178" t="e">
        <f t="shared" si="5"/>
        <v>#VALUE!</v>
      </c>
      <c r="BZ26" s="179" t="e">
        <f t="shared" si="6"/>
        <v>#VALUE!</v>
      </c>
      <c r="CA26" s="178" t="e">
        <f t="shared" si="7"/>
        <v>#VALUE!</v>
      </c>
      <c r="CB26" s="133" t="e">
        <f>$AY26*Assembly!Y$4+$AZ26*Assembly!Y$5+$BA26*Assembly!Y$6+$BB26*Assembly!Y$7+$BC26*Assembly!Y$8+$BD26*Assembly!Y$9+$BE26*Assembly!Y$10+$BF26*Assembly!Y$11+$BG26*Assembly!Y$12+$BH26*Assembly!Y$13+$BI26*Assembly!Y$14+$BJ26*Assembly!Y$15+$BK26*Assembly!Y$16+$BL26*Assembly!Y$17+$BM26*Assembly!Y$18+$BN26*Assembly!Y$19+$BO26*Assembly!Y$20+$BP26*Assembly!Y$21+$BQ26*Assembly!Y$22+$BR26*Assembly!Y$23+$BS26*Assembly!Y$24</f>
        <v>#VALUE!</v>
      </c>
      <c r="CC26" s="133" t="e">
        <f t="shared" si="8"/>
        <v>#VALUE!</v>
      </c>
      <c r="CD26" s="130" t="e">
        <f t="shared" si="9"/>
        <v>#VALUE!</v>
      </c>
      <c r="CE26" s="183" t="e">
        <f>$AY26*Assembly!AC$4+$AZ26*Assembly!AC$5+$BA26*Assembly!AC$6+$BB26*Assembly!AC$7+$BC26*Assembly!AC$8+$BD26*Assembly!AC$9+$BE26*Assembly!AC$10+$BF26*Assembly!AC$11+$BG26*Assembly!AC$12+$BH26*Assembly!AC$13+$BI26*Assembly!AC$14+$BJ26*Assembly!AC$15+$BK26*Assembly!AC$16+$BL26*Assembly!AC$17+$BM26*Assembly!AC$18+$BN26*Assembly!AC$19+$BO26*Assembly!AC$20+$BP26*Assembly!AC$21+$BQ26*Assembly!AC$22+$BR26*Assembly!AC$23+$BS26*Assembly!AC$24</f>
        <v>#VALUE!</v>
      </c>
      <c r="CF26" s="145" t="e">
        <f>$AY26*Assembly!M$4+$AZ26*Assembly!M$5+$BA26*Assembly!M$6+$BB26*Assembly!M$7+$BC26*Assembly!M$8+$BD26*Assembly!M$9+$BE26*Assembly!M$10+$BF26*Assembly!M$11+$BG26*Assembly!M$12+$BH26*Assembly!M$13+$BI26*Assembly!M$14+$BJ26*Assembly!M$15+$BK26*Assembly!M$16+$BL26*Assembly!M$17+$BM26*Assembly!M$18+$BN26*Assembly!M$19+$BO26*Assembly!M$20+$BP26*Assembly!M$21+$BQ26*Assembly!M$22+$BR26*Assembly!M$23+$BS26*Assembly!M$24</f>
        <v>#VALUE!</v>
      </c>
      <c r="CG26" s="145" t="e">
        <f>$AY26*Assembly!N$4+$AZ26*Assembly!N$5+$BA26*Assembly!N$6+$BB26*Assembly!N$7+$BC26*Assembly!N$8+$BD26*Assembly!N$9+$BE26*Assembly!N$10+$BF26*Assembly!N$11+$BG26*Assembly!N$12+$BH26*Assembly!N$13+$BI26*Assembly!N$14+$BJ26*Assembly!N$15+$BK26*Assembly!N$16+$BL26*Assembly!N$17+$BM26*Assembly!N$18+$BN26*Assembly!N$19+$BO26*Assembly!N$20+$BP26*Assembly!N$21+$BQ26*Assembly!N$22+$BR26*Assembly!N$23+$BS26*Assembly!N$24</f>
        <v>#VALUE!</v>
      </c>
      <c r="CH26" s="145" t="e">
        <f>$AY26*Assembly!O$4+$AZ26*Assembly!O$5+$BA26*Assembly!O$6+$BB26*Assembly!O$7+$BC26*Assembly!O$8+$BD26*Assembly!O$9+$BE26*Assembly!O$10+$BF26*Assembly!O$11+$BG26*Assembly!O$12+$BH26*Assembly!O$13+$BI26*Assembly!O$14+$BJ26*Assembly!O$15+$BK26*Assembly!O$16+$BL26*Assembly!O$17+$BM26*Assembly!O$18+$BN26*Assembly!O$19+$BO26*Assembly!O$20+$BP26*Assembly!O$21+$BQ26*Assembly!O$22+$BR26*Assembly!O$23+$BS26*Assembly!O$24</f>
        <v>#VALUE!</v>
      </c>
      <c r="CI26" s="140" t="e">
        <f>$AY26*Assembly!P$4+$AZ26*Assembly!P$5+$BA26*Assembly!P$6+$BB26*Assembly!P$7+$BC26*Assembly!P$8+$BD26*Assembly!P$9+$BE26*Assembly!P$10+$BF26*Assembly!P$11+$BG26*Assembly!P$12+$BH26*Assembly!P$13+$BI26*Assembly!P$14+$BJ26*Assembly!P$15+$BK26*Assembly!P$16+$BL26*Assembly!P$17+$BM26*Assembly!P$18+$BN26*Assembly!P$19+$BO26*Assembly!P$20+$BP26*Assembly!P$21+$BQ26*Assembly!P$22+$BR26*Assembly!P$23+$BS26*Assembly!P$24</f>
        <v>#VALUE!</v>
      </c>
      <c r="CJ26" s="140" t="e">
        <f>$AY26*Assembly!Q$4+$AZ26*Assembly!Q$5+$BA26*Assembly!Q$6+$BB26*Assembly!Q$7+$BC26*Assembly!Q$8+$BD26*Assembly!Q$9+$BE26*Assembly!Q$10+$BF26*Assembly!Q$11+$BG26*Assembly!Q$12+$BH26*Assembly!Q$13+$BI26*Assembly!Q$14+$BJ26*Assembly!Q$15+$BK26*Assembly!Q$16+$BL26*Assembly!Q$17+$BM26*Assembly!Q$18+$BN26*Assembly!Q$19+$BO26*Assembly!Q$20+$BP26*Assembly!Q$21+$BQ26*Assembly!Q$22+$BR26*Assembly!Q$23+$BS26*Assembly!Q$24</f>
        <v>#VALUE!</v>
      </c>
      <c r="CK26" s="145" t="e">
        <f>$AY26*Assembly!R$4+$AZ26*Assembly!R$5+$BA26*Assembly!R$6+$BB26*Assembly!R$7+$BC26*Assembly!R$8+$BD26*Assembly!R$9+$BE26*Assembly!R$10+$BF26*Assembly!R$11+$BG26*Assembly!R$12+$BH26*Assembly!R$13+$BI26*Assembly!R$14+$BJ26*Assembly!R$15+$BK26*Assembly!R$16+$BL26*Assembly!R$17+$BM26*Assembly!R$18+$BN26*Assembly!R$19+$BO26*Assembly!R$20+$BP26*Assembly!R$21+$BQ26*Assembly!R$22+$BR26*Assembly!R$23+$BS26*Assembly!R$24</f>
        <v>#VALUE!</v>
      </c>
      <c r="CL26" s="140" t="e">
        <f>$AY26*Assembly!S$4+$AZ26*Assembly!S$5+$BA26*Assembly!S$6+$BB26*Assembly!S$7+$BC26*Assembly!S$8+$BD26*Assembly!S$9+$BE26*Assembly!S$10+$BF26*Assembly!S$11+$BG26*Assembly!S$12+$BH26*Assembly!S$13+$BI26*Assembly!S$14+$BJ26*Assembly!S$15+$BK26*Assembly!S$16+$BL26*Assembly!S$17+$BM26*Assembly!S$18+$BN26*Assembly!S$19+$BO26*Assembly!S$20+$BP26*Assembly!S$21+$BQ26*Assembly!S$22+$BR26*Assembly!S$23+$BS26*Assembly!S$24</f>
        <v>#VALUE!</v>
      </c>
      <c r="CM26" s="140" t="e">
        <f>$AY26*Assembly!T$4+$AZ26*Assembly!T$5+$BA26*Assembly!T$6+$BB26*Assembly!T$7+$BC26*Assembly!T$8+$BD26*Assembly!T$9+$BE26*Assembly!T$10+$BF26*Assembly!T$11+$BG26*Assembly!T$12+$BH26*Assembly!T$13+$BI26*Assembly!T$14+$BJ26*Assembly!T$15+$BK26*Assembly!T$16+$BL26*Assembly!T$17+$BM26*Assembly!T$18+$BN26*Assembly!T$19+$BO26*Assembly!T$20+$BP26*Assembly!T$21+$BQ26*Assembly!T$22+$BR26*Assembly!T$23+$BS26*Assembly!T$24</f>
        <v>#VALUE!</v>
      </c>
      <c r="CN26" s="140" t="e">
        <f>$AY26*Assembly!U$4+$AZ26*Assembly!U$5+$BA26*Assembly!U$6+$BB26*Assembly!U$7+$BC26*Assembly!U$8+$BD26*Assembly!U$9+$BE26*Assembly!U$10+$BF26*Assembly!U$11+$BG26*Assembly!U$12+$BH26*Assembly!U$13+$BI26*Assembly!U$14+$BJ26*Assembly!U$15+$BK26*Assembly!U$16+$BL26*Assembly!U$17+$BM26*Assembly!U$18+$BN26*Assembly!U$19+$BO26*Assembly!U$20+$BP26*Assembly!U$21+$BQ26*Assembly!U$22+$BR26*Assembly!U$23+$BS26*Assembly!U$24</f>
        <v>#VALUE!</v>
      </c>
      <c r="CO26" s="145" t="e">
        <f>$AY26*Assembly!V$4+$AZ26*Assembly!V$5+$BA26*Assembly!V$6+$BB26*Assembly!V$7+$BC26*Assembly!V$8+$BD26*Assembly!V$9+$BE26*Assembly!V$10+$BF26*Assembly!V$11+$BG26*Assembly!V$12+$BH26*Assembly!V$13+$BI26*Assembly!V$14+$BJ26*Assembly!V$15+$BK26*Assembly!V$16+$BL26*Assembly!V$17+$BM26*Assembly!V$18+$BN26*Assembly!V$19+$BO26*Assembly!V$20+$BP26*Assembly!V$21+$BQ26*Assembly!V$22+$BR26*Assembly!V$23+$BS26*Assembly!V$24</f>
        <v>#VALUE!</v>
      </c>
      <c r="CP26" s="145" t="e">
        <f>CF26*Refining!$F$3</f>
        <v>#VALUE!</v>
      </c>
      <c r="CQ26" s="145" t="e">
        <f>CG26*Refining!$F$4</f>
        <v>#VALUE!</v>
      </c>
      <c r="CR26" s="145" t="e">
        <f>CH26*Refining!$F$5</f>
        <v>#VALUE!</v>
      </c>
      <c r="CS26" s="145" t="e">
        <f>CI26*Refining!$F$6</f>
        <v>#VALUE!</v>
      </c>
      <c r="CT26" s="145" t="e">
        <f>CJ26*Refining!$F$7</f>
        <v>#VALUE!</v>
      </c>
      <c r="CU26" s="145" t="e">
        <f>CK26*Refining!$F$8</f>
        <v>#VALUE!</v>
      </c>
      <c r="CV26" s="145" t="e">
        <f>CL26*Refining!$F$9</f>
        <v>#VALUE!</v>
      </c>
      <c r="CW26" s="145" t="e">
        <f>CM26*Refining!$F$10</f>
        <v>#VALUE!</v>
      </c>
      <c r="CX26" s="145" t="e">
        <f>CN26*Refining!$F$11</f>
        <v>#VALUE!</v>
      </c>
      <c r="CY26" s="145" t="e">
        <f>CO26*Refining!$F$12</f>
        <v>#VALUE!</v>
      </c>
      <c r="CZ26" s="185" t="e">
        <f t="shared" ref="CZ26:DS26" si="104">IF(CF26 = 0, "", CF26)</f>
        <v>#VALUE!</v>
      </c>
      <c r="DA26" s="189" t="e">
        <f t="shared" si="104"/>
        <v>#VALUE!</v>
      </c>
      <c r="DB26" s="189" t="e">
        <f t="shared" si="104"/>
        <v>#VALUE!</v>
      </c>
      <c r="DC26" s="186" t="e">
        <f t="shared" si="104"/>
        <v>#VALUE!</v>
      </c>
      <c r="DD26" s="186" t="e">
        <f t="shared" si="104"/>
        <v>#VALUE!</v>
      </c>
      <c r="DE26" s="186" t="e">
        <f t="shared" si="104"/>
        <v>#VALUE!</v>
      </c>
      <c r="DF26" s="186" t="e">
        <f t="shared" si="104"/>
        <v>#VALUE!</v>
      </c>
      <c r="DG26" s="186" t="e">
        <f t="shared" si="104"/>
        <v>#VALUE!</v>
      </c>
      <c r="DH26" s="186" t="e">
        <f t="shared" si="104"/>
        <v>#VALUE!</v>
      </c>
      <c r="DI26" s="187" t="e">
        <f t="shared" si="104"/>
        <v>#VALUE!</v>
      </c>
      <c r="DJ26" s="185" t="e">
        <f t="shared" si="104"/>
        <v>#VALUE!</v>
      </c>
      <c r="DK26" s="189" t="e">
        <f t="shared" si="104"/>
        <v>#VALUE!</v>
      </c>
      <c r="DL26" s="189" t="e">
        <f t="shared" si="104"/>
        <v>#VALUE!</v>
      </c>
      <c r="DM26" s="186" t="e">
        <f t="shared" si="104"/>
        <v>#VALUE!</v>
      </c>
      <c r="DN26" s="211" t="e">
        <f t="shared" si="104"/>
        <v>#VALUE!</v>
      </c>
      <c r="DO26" s="186" t="e">
        <f t="shared" si="104"/>
        <v>#VALUE!</v>
      </c>
      <c r="DP26" s="186" t="e">
        <f t="shared" si="104"/>
        <v>#VALUE!</v>
      </c>
      <c r="DQ26" s="186" t="e">
        <f t="shared" si="104"/>
        <v>#VALUE!</v>
      </c>
      <c r="DR26" s="186" t="e">
        <f t="shared" si="104"/>
        <v>#VALUE!</v>
      </c>
      <c r="DS26" s="187" t="e">
        <f t="shared" si="104"/>
        <v>#VALUE!</v>
      </c>
      <c r="DT26" s="185" t="e">
        <f t="shared" si="11"/>
        <v>#VALUE!</v>
      </c>
      <c r="DU26" s="189" t="e">
        <f t="shared" si="12"/>
        <v>#VALUE!</v>
      </c>
      <c r="DV26" s="133" t="e">
        <f>CZ26*'Ores &amp; Ingots'!$C$3+DA26*'Ores &amp; Ingots'!$C$4+DB26*'Ores &amp; Ingots'!$C$5+DC26*'Ores &amp; Ingots'!$C$6+DD26*'Ores &amp; Ingots'!$C$7+DE26*'Ores &amp; Ingots'!$C$8+DF26*'Ores &amp; Ingots'!$C$9+DG26*'Ores &amp; Ingots'!$C$10+DH26*'Ores &amp; Ingots'!$C$11+DI26*'Ores &amp; Ingots'!$C$12</f>
        <v>#VALUE!</v>
      </c>
      <c r="DW26" s="133" t="e">
        <f>DJ26*'Ores &amp; Ingots'!$B$3+DK26*'Ores &amp; Ingots'!$B$4+DL26*'Ores &amp; Ingots'!$B$5+DM26*'Ores &amp; Ingots'!$B$6+DN26*'Ores &amp; Ingots'!$B$7+DO26*'Ores &amp; Ingots'!$B$8+DP26*'Ores &amp; Ingots'!$B$9+DQ26*'Ores &amp; Ingots'!$B$10+DR26*'Ores &amp; Ingots'!$B$11+DS26*'Ores &amp; Ingots'!$B$12</f>
        <v>#VALUE!</v>
      </c>
      <c r="DX26" s="189" t="e">
        <f>CZ26*Refining!$G$3+DA26*Refining!$G$4+DB26*Refining!$G$5+DC26*Refining!$G$6+DD26*Refining!$G$7+DE26*Refining!$G$8+DF26*Refining!$G$9+DG26*Refining!$G$10+DH26*Refining!$G$11+DI26*Refining!$G$12</f>
        <v>#VALUE!</v>
      </c>
      <c r="DY26" s="189" t="e">
        <f t="shared" si="13"/>
        <v>#VALUE!</v>
      </c>
      <c r="DZ26" s="192" t="e">
        <f t="shared" si="14"/>
        <v>#VALUE!</v>
      </c>
      <c r="EA26" s="185" t="e">
        <f t="shared" si="15"/>
        <v>#VALUE!</v>
      </c>
      <c r="EB26" s="194" t="e">
        <f t="shared" ref="EB26:EC26" si="105">EA26/60</f>
        <v>#VALUE!</v>
      </c>
      <c r="EC26" s="194" t="e">
        <f t="shared" si="105"/>
        <v>#VALUE!</v>
      </c>
      <c r="ED26" s="185" t="e">
        <f t="shared" si="17"/>
        <v>#VALUE!</v>
      </c>
      <c r="EE26" s="194" t="e">
        <f t="shared" ref="EE26:EF26" si="106">ED26/1000</f>
        <v>#VALUE!</v>
      </c>
      <c r="EF26" s="196" t="e">
        <f t="shared" si="106"/>
        <v>#VALUE!</v>
      </c>
      <c r="EG26" s="130" t="e">
        <f t="shared" si="19"/>
        <v>#VALUE!</v>
      </c>
      <c r="EH26" s="132" t="e">
        <f t="shared" si="20"/>
        <v>#VALUE!</v>
      </c>
      <c r="EI26" s="133"/>
    </row>
    <row r="27" spans="1:139" ht="12.75" hidden="1" x14ac:dyDescent="0.2">
      <c r="A27" s="864"/>
      <c r="B27" s="135" t="s">
        <v>248</v>
      </c>
      <c r="C27" s="137" t="s">
        <v>156</v>
      </c>
      <c r="D27" s="137">
        <v>1</v>
      </c>
      <c r="E27" s="137">
        <v>1</v>
      </c>
      <c r="F27" s="137">
        <v>3</v>
      </c>
      <c r="G27" s="139">
        <f t="shared" si="0"/>
        <v>46.875</v>
      </c>
      <c r="H27" s="140">
        <v>25</v>
      </c>
      <c r="I27" s="140">
        <v>25</v>
      </c>
      <c r="J27" s="140">
        <f>H27/Main!$D$9</f>
        <v>5</v>
      </c>
      <c r="K27" s="140">
        <f>I27/Main!$D$10</f>
        <v>12.5</v>
      </c>
      <c r="L27" s="140">
        <f t="shared" si="1"/>
        <v>2.5</v>
      </c>
      <c r="M27" s="140">
        <v>1</v>
      </c>
      <c r="N27" s="145">
        <v>2</v>
      </c>
      <c r="O27" s="145">
        <v>2360000</v>
      </c>
      <c r="P27" s="143"/>
      <c r="Q27" s="145"/>
      <c r="R27" s="143"/>
      <c r="S27" s="146"/>
      <c r="T27" s="146"/>
      <c r="U27" s="145">
        <v>420000</v>
      </c>
      <c r="V27" s="143"/>
      <c r="W27" s="143"/>
      <c r="X27" s="143"/>
      <c r="Y27" s="143"/>
      <c r="Z27" s="143"/>
      <c r="AA27" s="143"/>
      <c r="AB27" s="143"/>
      <c r="AC27" s="148" t="s">
        <v>28</v>
      </c>
      <c r="AD27" s="151">
        <v>35</v>
      </c>
      <c r="AE27" s="151">
        <v>0</v>
      </c>
      <c r="AF27" s="151">
        <v>0</v>
      </c>
      <c r="AG27" s="151">
        <v>8</v>
      </c>
      <c r="AH27" s="151">
        <v>50</v>
      </c>
      <c r="AI27" s="151">
        <v>0</v>
      </c>
      <c r="AJ27" s="152">
        <v>113</v>
      </c>
      <c r="AK27" s="151">
        <v>0</v>
      </c>
      <c r="AL27" s="151">
        <v>0</v>
      </c>
      <c r="AM27" s="151">
        <v>0</v>
      </c>
      <c r="AN27" s="151">
        <v>0</v>
      </c>
      <c r="AO27" s="151">
        <v>10</v>
      </c>
      <c r="AP27" s="151">
        <v>0</v>
      </c>
      <c r="AQ27" s="151">
        <v>0</v>
      </c>
      <c r="AR27" s="151">
        <v>0</v>
      </c>
      <c r="AS27" s="151">
        <v>0</v>
      </c>
      <c r="AT27" s="151">
        <v>0</v>
      </c>
      <c r="AU27" s="151">
        <v>0</v>
      </c>
      <c r="AV27" s="151">
        <v>0</v>
      </c>
      <c r="AW27" s="151">
        <v>0</v>
      </c>
      <c r="AX27" s="151">
        <v>0</v>
      </c>
      <c r="AY27" s="174">
        <f t="shared" ref="AY27:BS27" si="107">IF(AD27 = 0, "", AD27)</f>
        <v>35</v>
      </c>
      <c r="AZ27" s="137" t="str">
        <f t="shared" si="107"/>
        <v/>
      </c>
      <c r="BA27" s="137" t="str">
        <f t="shared" si="107"/>
        <v/>
      </c>
      <c r="BB27" s="133">
        <f t="shared" si="107"/>
        <v>8</v>
      </c>
      <c r="BC27" s="133">
        <f t="shared" si="107"/>
        <v>50</v>
      </c>
      <c r="BD27" s="137" t="str">
        <f t="shared" si="107"/>
        <v/>
      </c>
      <c r="BE27" s="167">
        <f t="shared" si="107"/>
        <v>113</v>
      </c>
      <c r="BF27" s="137" t="str">
        <f t="shared" si="107"/>
        <v/>
      </c>
      <c r="BG27" s="137" t="str">
        <f t="shared" si="107"/>
        <v/>
      </c>
      <c r="BH27" s="137" t="str">
        <f t="shared" si="107"/>
        <v/>
      </c>
      <c r="BI27" s="137" t="str">
        <f t="shared" si="107"/>
        <v/>
      </c>
      <c r="BJ27" s="133">
        <f t="shared" si="107"/>
        <v>10</v>
      </c>
      <c r="BK27" s="137" t="str">
        <f t="shared" si="107"/>
        <v/>
      </c>
      <c r="BL27" s="137" t="str">
        <f t="shared" si="107"/>
        <v/>
      </c>
      <c r="BM27" s="137" t="str">
        <f t="shared" si="107"/>
        <v/>
      </c>
      <c r="BN27" s="137" t="str">
        <f t="shared" si="107"/>
        <v/>
      </c>
      <c r="BO27" s="137" t="str">
        <f t="shared" si="107"/>
        <v/>
      </c>
      <c r="BP27" s="137" t="str">
        <f t="shared" si="107"/>
        <v/>
      </c>
      <c r="BQ27" s="137" t="str">
        <f t="shared" si="107"/>
        <v/>
      </c>
      <c r="BR27" s="137" t="str">
        <f t="shared" si="107"/>
        <v/>
      </c>
      <c r="BS27" s="169" t="str">
        <f t="shared" si="107"/>
        <v/>
      </c>
      <c r="BT27" s="174" t="e">
        <f>$AY27*Assembly!Z$4+$AZ27*Assembly!Z$5+$BA27*Assembly!Z$6+$BB27*Assembly!Z$7+$BC27*Assembly!Z$8+$BD27*Assembly!Z$9+$BE27*Assembly!Z$10+$BF27*Assembly!Z$11+$BG27*Assembly!Z$12+$BH27*Assembly!Z$13+$BI27*Assembly!Z$14+$BJ27*Assembly!Z$15+$BK27*Assembly!Z$16+$BL27*Assembly!Z$17+$BM27*Assembly!Z$18+$BN27*Assembly!Z$19+$BO27*Assembly!Z$20+$BP27*Assembly!Z$21+$BQ27*Assembly!Z$22+$BR27*Assembly!Z$23+$BS27*Assembly!Z$24</f>
        <v>#VALUE!</v>
      </c>
      <c r="BU27" s="133" t="e">
        <f t="shared" si="3"/>
        <v>#VALUE!</v>
      </c>
      <c r="BV27" s="301" t="e">
        <f t="shared" si="75"/>
        <v>#VALUE!</v>
      </c>
      <c r="BW27" s="133" t="e">
        <f>$AY27*Assembly!AD$4+$AZ27*Assembly!AD$5+$BA27*Assembly!AD$6+$BB27*Assembly!AD$7+$BC27*Assembly!AD$8+$BD27*Assembly!AD$9+$BE27*Assembly!AD$10+$BF27*Assembly!AD$11+$BG27*Assembly!AD$12+$BH27*Assembly!AD$13+$BI27*Assembly!AD$14+$BJ27*Assembly!AD$15+$BK27*Assembly!AD$16+$BL27*Assembly!AD$17+$BM27*Assembly!AD$18+$BN27*Assembly!AD$19+$BO27*Assembly!AD$20+$BP27*Assembly!AD$21+$BQ27*Assembly!AD$22+$BR27*Assembly!AD$23+$BS27*Assembly!AD$24</f>
        <v>#VALUE!</v>
      </c>
      <c r="BX27" s="177" t="e">
        <f t="shared" si="4"/>
        <v>#VALUE!</v>
      </c>
      <c r="BY27" s="178" t="e">
        <f t="shared" si="5"/>
        <v>#VALUE!</v>
      </c>
      <c r="BZ27" s="179" t="e">
        <f t="shared" si="6"/>
        <v>#VALUE!</v>
      </c>
      <c r="CA27" s="178" t="e">
        <f t="shared" si="7"/>
        <v>#VALUE!</v>
      </c>
      <c r="CB27" s="133" t="e">
        <f>$AY27*Assembly!Y$4+$AZ27*Assembly!Y$5+$BA27*Assembly!Y$6+$BB27*Assembly!Y$7+$BC27*Assembly!Y$8+$BD27*Assembly!Y$9+$BE27*Assembly!Y$10+$BF27*Assembly!Y$11+$BG27*Assembly!Y$12+$BH27*Assembly!Y$13+$BI27*Assembly!Y$14+$BJ27*Assembly!Y$15+$BK27*Assembly!Y$16+$BL27*Assembly!Y$17+$BM27*Assembly!Y$18+$BN27*Assembly!Y$19+$BO27*Assembly!Y$20+$BP27*Assembly!Y$21+$BQ27*Assembly!Y$22+$BR27*Assembly!Y$23+$BS27*Assembly!Y$24</f>
        <v>#VALUE!</v>
      </c>
      <c r="CC27" s="133" t="e">
        <f t="shared" si="8"/>
        <v>#VALUE!</v>
      </c>
      <c r="CD27" s="130" t="e">
        <f t="shared" si="9"/>
        <v>#VALUE!</v>
      </c>
      <c r="CE27" s="183" t="e">
        <f>$AY27*Assembly!AC$4+$AZ27*Assembly!AC$5+$BA27*Assembly!AC$6+$BB27*Assembly!AC$7+$BC27*Assembly!AC$8+$BD27*Assembly!AC$9+$BE27*Assembly!AC$10+$BF27*Assembly!AC$11+$BG27*Assembly!AC$12+$BH27*Assembly!AC$13+$BI27*Assembly!AC$14+$BJ27*Assembly!AC$15+$BK27*Assembly!AC$16+$BL27*Assembly!AC$17+$BM27*Assembly!AC$18+$BN27*Assembly!AC$19+$BO27*Assembly!AC$20+$BP27*Assembly!AC$21+$BQ27*Assembly!AC$22+$BR27*Assembly!AC$23+$BS27*Assembly!AC$24</f>
        <v>#VALUE!</v>
      </c>
      <c r="CF27" s="145" t="e">
        <f>$AY27*Assembly!M$4+$AZ27*Assembly!M$5+$BA27*Assembly!M$6+$BB27*Assembly!M$7+$BC27*Assembly!M$8+$BD27*Assembly!M$9+$BE27*Assembly!M$10+$BF27*Assembly!M$11+$BG27*Assembly!M$12+$BH27*Assembly!M$13+$BI27*Assembly!M$14+$BJ27*Assembly!M$15+$BK27*Assembly!M$16+$BL27*Assembly!M$17+$BM27*Assembly!M$18+$BN27*Assembly!M$19+$BO27*Assembly!M$20+$BP27*Assembly!M$21+$BQ27*Assembly!M$22+$BR27*Assembly!M$23+$BS27*Assembly!M$24</f>
        <v>#VALUE!</v>
      </c>
      <c r="CG27" s="145" t="e">
        <f>$AY27*Assembly!N$4+$AZ27*Assembly!N$5+$BA27*Assembly!N$6+$BB27*Assembly!N$7+$BC27*Assembly!N$8+$BD27*Assembly!N$9+$BE27*Assembly!N$10+$BF27*Assembly!N$11+$BG27*Assembly!N$12+$BH27*Assembly!N$13+$BI27*Assembly!N$14+$BJ27*Assembly!N$15+$BK27*Assembly!N$16+$BL27*Assembly!N$17+$BM27*Assembly!N$18+$BN27*Assembly!N$19+$BO27*Assembly!N$20+$BP27*Assembly!N$21+$BQ27*Assembly!N$22+$BR27*Assembly!N$23+$BS27*Assembly!N$24</f>
        <v>#VALUE!</v>
      </c>
      <c r="CH27" s="145" t="e">
        <f>$AY27*Assembly!O$4+$AZ27*Assembly!O$5+$BA27*Assembly!O$6+$BB27*Assembly!O$7+$BC27*Assembly!O$8+$BD27*Assembly!O$9+$BE27*Assembly!O$10+$BF27*Assembly!O$11+$BG27*Assembly!O$12+$BH27*Assembly!O$13+$BI27*Assembly!O$14+$BJ27*Assembly!O$15+$BK27*Assembly!O$16+$BL27*Assembly!O$17+$BM27*Assembly!O$18+$BN27*Assembly!O$19+$BO27*Assembly!O$20+$BP27*Assembly!O$21+$BQ27*Assembly!O$22+$BR27*Assembly!O$23+$BS27*Assembly!O$24</f>
        <v>#VALUE!</v>
      </c>
      <c r="CI27" s="140" t="e">
        <f>$AY27*Assembly!P$4+$AZ27*Assembly!P$5+$BA27*Assembly!P$6+$BB27*Assembly!P$7+$BC27*Assembly!P$8+$BD27*Assembly!P$9+$BE27*Assembly!P$10+$BF27*Assembly!P$11+$BG27*Assembly!P$12+$BH27*Assembly!P$13+$BI27*Assembly!P$14+$BJ27*Assembly!P$15+$BK27*Assembly!P$16+$BL27*Assembly!P$17+$BM27*Assembly!P$18+$BN27*Assembly!P$19+$BO27*Assembly!P$20+$BP27*Assembly!P$21+$BQ27*Assembly!P$22+$BR27*Assembly!P$23+$BS27*Assembly!P$24</f>
        <v>#VALUE!</v>
      </c>
      <c r="CJ27" s="140" t="e">
        <f>$AY27*Assembly!Q$4+$AZ27*Assembly!Q$5+$BA27*Assembly!Q$6+$BB27*Assembly!Q$7+$BC27*Assembly!Q$8+$BD27*Assembly!Q$9+$BE27*Assembly!Q$10+$BF27*Assembly!Q$11+$BG27*Assembly!Q$12+$BH27*Assembly!Q$13+$BI27*Assembly!Q$14+$BJ27*Assembly!Q$15+$BK27*Assembly!Q$16+$BL27*Assembly!Q$17+$BM27*Assembly!Q$18+$BN27*Assembly!Q$19+$BO27*Assembly!Q$20+$BP27*Assembly!Q$21+$BQ27*Assembly!Q$22+$BR27*Assembly!Q$23+$BS27*Assembly!Q$24</f>
        <v>#VALUE!</v>
      </c>
      <c r="CK27" s="145" t="e">
        <f>$AY27*Assembly!R$4+$AZ27*Assembly!R$5+$BA27*Assembly!R$6+$BB27*Assembly!R$7+$BC27*Assembly!R$8+$BD27*Assembly!R$9+$BE27*Assembly!R$10+$BF27*Assembly!R$11+$BG27*Assembly!R$12+$BH27*Assembly!R$13+$BI27*Assembly!R$14+$BJ27*Assembly!R$15+$BK27*Assembly!R$16+$BL27*Assembly!R$17+$BM27*Assembly!R$18+$BN27*Assembly!R$19+$BO27*Assembly!R$20+$BP27*Assembly!R$21+$BQ27*Assembly!R$22+$BR27*Assembly!R$23+$BS27*Assembly!R$24</f>
        <v>#VALUE!</v>
      </c>
      <c r="CL27" s="140" t="e">
        <f>$AY27*Assembly!S$4+$AZ27*Assembly!S$5+$BA27*Assembly!S$6+$BB27*Assembly!S$7+$BC27*Assembly!S$8+$BD27*Assembly!S$9+$BE27*Assembly!S$10+$BF27*Assembly!S$11+$BG27*Assembly!S$12+$BH27*Assembly!S$13+$BI27*Assembly!S$14+$BJ27*Assembly!S$15+$BK27*Assembly!S$16+$BL27*Assembly!S$17+$BM27*Assembly!S$18+$BN27*Assembly!S$19+$BO27*Assembly!S$20+$BP27*Assembly!S$21+$BQ27*Assembly!S$22+$BR27*Assembly!S$23+$BS27*Assembly!S$24</f>
        <v>#VALUE!</v>
      </c>
      <c r="CM27" s="140" t="e">
        <f>$AY27*Assembly!T$4+$AZ27*Assembly!T$5+$BA27*Assembly!T$6+$BB27*Assembly!T$7+$BC27*Assembly!T$8+$BD27*Assembly!T$9+$BE27*Assembly!T$10+$BF27*Assembly!T$11+$BG27*Assembly!T$12+$BH27*Assembly!T$13+$BI27*Assembly!T$14+$BJ27*Assembly!T$15+$BK27*Assembly!T$16+$BL27*Assembly!T$17+$BM27*Assembly!T$18+$BN27*Assembly!T$19+$BO27*Assembly!T$20+$BP27*Assembly!T$21+$BQ27*Assembly!T$22+$BR27*Assembly!T$23+$BS27*Assembly!T$24</f>
        <v>#VALUE!</v>
      </c>
      <c r="CN27" s="140" t="e">
        <f>$AY27*Assembly!U$4+$AZ27*Assembly!U$5+$BA27*Assembly!U$6+$BB27*Assembly!U$7+$BC27*Assembly!U$8+$BD27*Assembly!U$9+$BE27*Assembly!U$10+$BF27*Assembly!U$11+$BG27*Assembly!U$12+$BH27*Assembly!U$13+$BI27*Assembly!U$14+$BJ27*Assembly!U$15+$BK27*Assembly!U$16+$BL27*Assembly!U$17+$BM27*Assembly!U$18+$BN27*Assembly!U$19+$BO27*Assembly!U$20+$BP27*Assembly!U$21+$BQ27*Assembly!U$22+$BR27*Assembly!U$23+$BS27*Assembly!U$24</f>
        <v>#VALUE!</v>
      </c>
      <c r="CO27" s="145" t="e">
        <f>$AY27*Assembly!V$4+$AZ27*Assembly!V$5+$BA27*Assembly!V$6+$BB27*Assembly!V$7+$BC27*Assembly!V$8+$BD27*Assembly!V$9+$BE27*Assembly!V$10+$BF27*Assembly!V$11+$BG27*Assembly!V$12+$BH27*Assembly!V$13+$BI27*Assembly!V$14+$BJ27*Assembly!V$15+$BK27*Assembly!V$16+$BL27*Assembly!V$17+$BM27*Assembly!V$18+$BN27*Assembly!V$19+$BO27*Assembly!V$20+$BP27*Assembly!V$21+$BQ27*Assembly!V$22+$BR27*Assembly!V$23+$BS27*Assembly!V$24</f>
        <v>#VALUE!</v>
      </c>
      <c r="CP27" s="145" t="e">
        <f>CF27*Refining!$F$3</f>
        <v>#VALUE!</v>
      </c>
      <c r="CQ27" s="145" t="e">
        <f>CG27*Refining!$F$4</f>
        <v>#VALUE!</v>
      </c>
      <c r="CR27" s="145" t="e">
        <f>CH27*Refining!$F$5</f>
        <v>#VALUE!</v>
      </c>
      <c r="CS27" s="145" t="e">
        <f>CI27*Refining!$F$6</f>
        <v>#VALUE!</v>
      </c>
      <c r="CT27" s="145" t="e">
        <f>CJ27*Refining!$F$7</f>
        <v>#VALUE!</v>
      </c>
      <c r="CU27" s="145" t="e">
        <f>CK27*Refining!$F$8</f>
        <v>#VALUE!</v>
      </c>
      <c r="CV27" s="145" t="e">
        <f>CL27*Refining!$F$9</f>
        <v>#VALUE!</v>
      </c>
      <c r="CW27" s="145" t="e">
        <f>CM27*Refining!$F$10</f>
        <v>#VALUE!</v>
      </c>
      <c r="CX27" s="145" t="e">
        <f>CN27*Refining!$F$11</f>
        <v>#VALUE!</v>
      </c>
      <c r="CY27" s="145" t="e">
        <f>CO27*Refining!$F$12</f>
        <v>#VALUE!</v>
      </c>
      <c r="CZ27" s="185" t="e">
        <f t="shared" ref="CZ27:DS27" si="108">IF(CF27 = 0, "", CF27)</f>
        <v>#VALUE!</v>
      </c>
      <c r="DA27" s="189" t="e">
        <f t="shared" si="108"/>
        <v>#VALUE!</v>
      </c>
      <c r="DB27" s="189" t="e">
        <f t="shared" si="108"/>
        <v>#VALUE!</v>
      </c>
      <c r="DC27" s="186" t="e">
        <f t="shared" si="108"/>
        <v>#VALUE!</v>
      </c>
      <c r="DD27" s="186" t="e">
        <f t="shared" si="108"/>
        <v>#VALUE!</v>
      </c>
      <c r="DE27" s="186" t="e">
        <f t="shared" si="108"/>
        <v>#VALUE!</v>
      </c>
      <c r="DF27" s="186" t="e">
        <f t="shared" si="108"/>
        <v>#VALUE!</v>
      </c>
      <c r="DG27" s="186" t="e">
        <f t="shared" si="108"/>
        <v>#VALUE!</v>
      </c>
      <c r="DH27" s="186" t="e">
        <f t="shared" si="108"/>
        <v>#VALUE!</v>
      </c>
      <c r="DI27" s="187" t="e">
        <f t="shared" si="108"/>
        <v>#VALUE!</v>
      </c>
      <c r="DJ27" s="185" t="e">
        <f t="shared" si="108"/>
        <v>#VALUE!</v>
      </c>
      <c r="DK27" s="189" t="e">
        <f t="shared" si="108"/>
        <v>#VALUE!</v>
      </c>
      <c r="DL27" s="189" t="e">
        <f t="shared" si="108"/>
        <v>#VALUE!</v>
      </c>
      <c r="DM27" s="186" t="e">
        <f t="shared" si="108"/>
        <v>#VALUE!</v>
      </c>
      <c r="DN27" s="211" t="e">
        <f t="shared" si="108"/>
        <v>#VALUE!</v>
      </c>
      <c r="DO27" s="186" t="e">
        <f t="shared" si="108"/>
        <v>#VALUE!</v>
      </c>
      <c r="DP27" s="186" t="e">
        <f t="shared" si="108"/>
        <v>#VALUE!</v>
      </c>
      <c r="DQ27" s="186" t="e">
        <f t="shared" si="108"/>
        <v>#VALUE!</v>
      </c>
      <c r="DR27" s="186" t="e">
        <f t="shared" si="108"/>
        <v>#VALUE!</v>
      </c>
      <c r="DS27" s="187" t="e">
        <f t="shared" si="108"/>
        <v>#VALUE!</v>
      </c>
      <c r="DT27" s="185" t="e">
        <f t="shared" si="11"/>
        <v>#VALUE!</v>
      </c>
      <c r="DU27" s="189" t="e">
        <f t="shared" si="12"/>
        <v>#VALUE!</v>
      </c>
      <c r="DV27" s="133" t="e">
        <f>CZ27*'Ores &amp; Ingots'!$C$3+DA27*'Ores &amp; Ingots'!$C$4+DB27*'Ores &amp; Ingots'!$C$5+DC27*'Ores &amp; Ingots'!$C$6+DD27*'Ores &amp; Ingots'!$C$7+DE27*'Ores &amp; Ingots'!$C$8+DF27*'Ores &amp; Ingots'!$C$9+DG27*'Ores &amp; Ingots'!$C$10+DH27*'Ores &amp; Ingots'!$C$11+DI27*'Ores &amp; Ingots'!$C$12</f>
        <v>#VALUE!</v>
      </c>
      <c r="DW27" s="133" t="e">
        <f>DJ27*'Ores &amp; Ingots'!$B$3+DK27*'Ores &amp; Ingots'!$B$4+DL27*'Ores &amp; Ingots'!$B$5+DM27*'Ores &amp; Ingots'!$B$6+DN27*'Ores &amp; Ingots'!$B$7+DO27*'Ores &amp; Ingots'!$B$8+DP27*'Ores &amp; Ingots'!$B$9+DQ27*'Ores &amp; Ingots'!$B$10+DR27*'Ores &amp; Ingots'!$B$11+DS27*'Ores &amp; Ingots'!$B$12</f>
        <v>#VALUE!</v>
      </c>
      <c r="DX27" s="189" t="e">
        <f>CZ27*Refining!$G$3+DA27*Refining!$G$4+DB27*Refining!$G$5+DC27*Refining!$G$6+DD27*Refining!$G$7+DE27*Refining!$G$8+DF27*Refining!$G$9+DG27*Refining!$G$10+DH27*Refining!$G$11+DI27*Refining!$G$12</f>
        <v>#VALUE!</v>
      </c>
      <c r="DY27" s="189" t="e">
        <f t="shared" si="13"/>
        <v>#VALUE!</v>
      </c>
      <c r="DZ27" s="192" t="e">
        <f t="shared" si="14"/>
        <v>#VALUE!</v>
      </c>
      <c r="EA27" s="185" t="e">
        <f t="shared" si="15"/>
        <v>#VALUE!</v>
      </c>
      <c r="EB27" s="194" t="e">
        <f t="shared" ref="EB27:EC27" si="109">EA27/60</f>
        <v>#VALUE!</v>
      </c>
      <c r="EC27" s="194" t="e">
        <f t="shared" si="109"/>
        <v>#VALUE!</v>
      </c>
      <c r="ED27" s="185" t="e">
        <f t="shared" si="17"/>
        <v>#VALUE!</v>
      </c>
      <c r="EE27" s="194" t="e">
        <f t="shared" ref="EE27:EF27" si="110">ED27/1000</f>
        <v>#VALUE!</v>
      </c>
      <c r="EF27" s="196" t="e">
        <f t="shared" si="110"/>
        <v>#VALUE!</v>
      </c>
      <c r="EG27" s="130" t="e">
        <f t="shared" si="19"/>
        <v>#VALUE!</v>
      </c>
      <c r="EH27" s="132" t="e">
        <f t="shared" si="20"/>
        <v>#VALUE!</v>
      </c>
      <c r="EI27" s="133"/>
    </row>
    <row r="28" spans="1:139" ht="12.75" x14ac:dyDescent="0.2">
      <c r="A28" s="864"/>
      <c r="B28" s="135" t="s">
        <v>248</v>
      </c>
      <c r="C28" s="137" t="s">
        <v>155</v>
      </c>
      <c r="D28" s="137">
        <v>1</v>
      </c>
      <c r="E28" s="137">
        <v>1</v>
      </c>
      <c r="F28" s="137">
        <v>3</v>
      </c>
      <c r="G28" s="139">
        <f t="shared" si="0"/>
        <v>0.375</v>
      </c>
      <c r="H28" s="140">
        <v>12</v>
      </c>
      <c r="I28" s="140">
        <v>12</v>
      </c>
      <c r="J28" s="140">
        <f>H28/Main!$D$9</f>
        <v>2.4</v>
      </c>
      <c r="K28" s="140">
        <f>I28/Main!$D$10</f>
        <v>6</v>
      </c>
      <c r="L28" s="140">
        <f t="shared" si="1"/>
        <v>2.5</v>
      </c>
      <c r="M28" s="140">
        <v>1</v>
      </c>
      <c r="N28" s="145">
        <v>2</v>
      </c>
      <c r="O28" s="145">
        <v>701000</v>
      </c>
      <c r="P28" s="143"/>
      <c r="Q28" s="145"/>
      <c r="R28" s="143"/>
      <c r="S28" s="146"/>
      <c r="T28" s="146"/>
      <c r="U28" s="145">
        <v>80000</v>
      </c>
      <c r="V28" s="143"/>
      <c r="W28" s="143"/>
      <c r="X28" s="143"/>
      <c r="Y28" s="143"/>
      <c r="Z28" s="143"/>
      <c r="AA28" s="143"/>
      <c r="AB28" s="143"/>
      <c r="AC28" s="148"/>
      <c r="AD28" s="151">
        <v>3</v>
      </c>
      <c r="AE28" s="151">
        <v>0</v>
      </c>
      <c r="AF28" s="151">
        <v>0</v>
      </c>
      <c r="AG28" s="151">
        <v>1</v>
      </c>
      <c r="AH28" s="151">
        <v>2</v>
      </c>
      <c r="AI28" s="151">
        <v>0</v>
      </c>
      <c r="AJ28" s="152">
        <v>18</v>
      </c>
      <c r="AK28" s="151">
        <v>0</v>
      </c>
      <c r="AL28" s="151">
        <v>0</v>
      </c>
      <c r="AM28" s="151">
        <v>0</v>
      </c>
      <c r="AN28" s="151">
        <v>0</v>
      </c>
      <c r="AO28" s="151">
        <v>1</v>
      </c>
      <c r="AP28" s="151">
        <v>0</v>
      </c>
      <c r="AQ28" s="151">
        <v>0</v>
      </c>
      <c r="AR28" s="151">
        <v>0</v>
      </c>
      <c r="AS28" s="151">
        <v>0</v>
      </c>
      <c r="AT28" s="151">
        <v>0</v>
      </c>
      <c r="AU28" s="151">
        <v>0</v>
      </c>
      <c r="AV28" s="151">
        <v>0</v>
      </c>
      <c r="AW28" s="151">
        <v>0</v>
      </c>
      <c r="AX28" s="151">
        <v>0</v>
      </c>
      <c r="AY28" s="174">
        <f t="shared" ref="AY28:BS28" si="111">IF(AD28 = 0, "", AD28)</f>
        <v>3</v>
      </c>
      <c r="AZ28" s="137" t="str">
        <f t="shared" si="111"/>
        <v/>
      </c>
      <c r="BA28" s="137" t="str">
        <f t="shared" si="111"/>
        <v/>
      </c>
      <c r="BB28" s="133">
        <f t="shared" si="111"/>
        <v>1</v>
      </c>
      <c r="BC28" s="133">
        <f t="shared" si="111"/>
        <v>2</v>
      </c>
      <c r="BD28" s="137" t="str">
        <f t="shared" si="111"/>
        <v/>
      </c>
      <c r="BE28" s="167">
        <f t="shared" si="111"/>
        <v>18</v>
      </c>
      <c r="BF28" s="137" t="str">
        <f t="shared" si="111"/>
        <v/>
      </c>
      <c r="BG28" s="137" t="str">
        <f t="shared" si="111"/>
        <v/>
      </c>
      <c r="BH28" s="137" t="str">
        <f t="shared" si="111"/>
        <v/>
      </c>
      <c r="BI28" s="137" t="str">
        <f t="shared" si="111"/>
        <v/>
      </c>
      <c r="BJ28" s="133">
        <f t="shared" si="111"/>
        <v>1</v>
      </c>
      <c r="BK28" s="137" t="str">
        <f t="shared" si="111"/>
        <v/>
      </c>
      <c r="BL28" s="137" t="str">
        <f t="shared" si="111"/>
        <v/>
      </c>
      <c r="BM28" s="137" t="str">
        <f t="shared" si="111"/>
        <v/>
      </c>
      <c r="BN28" s="137" t="str">
        <f t="shared" si="111"/>
        <v/>
      </c>
      <c r="BO28" s="137" t="str">
        <f t="shared" si="111"/>
        <v/>
      </c>
      <c r="BP28" s="137" t="str">
        <f t="shared" si="111"/>
        <v/>
      </c>
      <c r="BQ28" s="137" t="str">
        <f t="shared" si="111"/>
        <v/>
      </c>
      <c r="BR28" s="137" t="str">
        <f t="shared" si="111"/>
        <v/>
      </c>
      <c r="BS28" s="169" t="str">
        <f t="shared" si="111"/>
        <v/>
      </c>
      <c r="BT28" s="174" t="e">
        <f>$AY28*Assembly!Z$4+$AZ28*Assembly!Z$5+$BA28*Assembly!Z$6+$BB28*Assembly!Z$7+$BC28*Assembly!Z$8+$BD28*Assembly!Z$9+$BE28*Assembly!Z$10+$BF28*Assembly!Z$11+$BG28*Assembly!Z$12+$BH28*Assembly!Z$13+$BI28*Assembly!Z$14+$BJ28*Assembly!Z$15+$BK28*Assembly!Z$16+$BL28*Assembly!Z$17+$BM28*Assembly!Z$18+$BN28*Assembly!Z$19+$BO28*Assembly!Z$20+$BP28*Assembly!Z$21+$BQ28*Assembly!Z$22+$BR28*Assembly!Z$23+$BS28*Assembly!Z$24</f>
        <v>#VALUE!</v>
      </c>
      <c r="BU28" s="133" t="e">
        <f t="shared" si="3"/>
        <v>#VALUE!</v>
      </c>
      <c r="BV28" s="301" t="e">
        <f t="shared" si="75"/>
        <v>#VALUE!</v>
      </c>
      <c r="BW28" s="133" t="e">
        <f>$AY28*Assembly!AD$4+$AZ28*Assembly!AD$5+$BA28*Assembly!AD$6+$BB28*Assembly!AD$7+$BC28*Assembly!AD$8+$BD28*Assembly!AD$9+$BE28*Assembly!AD$10+$BF28*Assembly!AD$11+$BG28*Assembly!AD$12+$BH28*Assembly!AD$13+$BI28*Assembly!AD$14+$BJ28*Assembly!AD$15+$BK28*Assembly!AD$16+$BL28*Assembly!AD$17+$BM28*Assembly!AD$18+$BN28*Assembly!AD$19+$BO28*Assembly!AD$20+$BP28*Assembly!AD$21+$BQ28*Assembly!AD$22+$BR28*Assembly!AD$23+$BS28*Assembly!AD$24</f>
        <v>#VALUE!</v>
      </c>
      <c r="BX28" s="177" t="e">
        <f t="shared" si="4"/>
        <v>#VALUE!</v>
      </c>
      <c r="BY28" s="178" t="e">
        <f t="shared" si="5"/>
        <v>#VALUE!</v>
      </c>
      <c r="BZ28" s="179" t="e">
        <f t="shared" si="6"/>
        <v>#VALUE!</v>
      </c>
      <c r="CA28" s="178" t="e">
        <f t="shared" si="7"/>
        <v>#VALUE!</v>
      </c>
      <c r="CB28" s="133" t="e">
        <f>$AY28*Assembly!Y$4+$AZ28*Assembly!Y$5+$BA28*Assembly!Y$6+$BB28*Assembly!Y$7+$BC28*Assembly!Y$8+$BD28*Assembly!Y$9+$BE28*Assembly!Y$10+$BF28*Assembly!Y$11+$BG28*Assembly!Y$12+$BH28*Assembly!Y$13+$BI28*Assembly!Y$14+$BJ28*Assembly!Y$15+$BK28*Assembly!Y$16+$BL28*Assembly!Y$17+$BM28*Assembly!Y$18+$BN28*Assembly!Y$19+$BO28*Assembly!Y$20+$BP28*Assembly!Y$21+$BQ28*Assembly!Y$22+$BR28*Assembly!Y$23+$BS28*Assembly!Y$24</f>
        <v>#VALUE!</v>
      </c>
      <c r="CC28" s="133" t="e">
        <f t="shared" si="8"/>
        <v>#VALUE!</v>
      </c>
      <c r="CD28" s="130" t="e">
        <f t="shared" si="9"/>
        <v>#VALUE!</v>
      </c>
      <c r="CE28" s="183" t="e">
        <f>$AY28*Assembly!AC$4+$AZ28*Assembly!AC$5+$BA28*Assembly!AC$6+$BB28*Assembly!AC$7+$BC28*Assembly!AC$8+$BD28*Assembly!AC$9+$BE28*Assembly!AC$10+$BF28*Assembly!AC$11+$BG28*Assembly!AC$12+$BH28*Assembly!AC$13+$BI28*Assembly!AC$14+$BJ28*Assembly!AC$15+$BK28*Assembly!AC$16+$BL28*Assembly!AC$17+$BM28*Assembly!AC$18+$BN28*Assembly!AC$19+$BO28*Assembly!AC$20+$BP28*Assembly!AC$21+$BQ28*Assembly!AC$22+$BR28*Assembly!AC$23+$BS28*Assembly!AC$24</f>
        <v>#VALUE!</v>
      </c>
      <c r="CF28" s="145" t="e">
        <f>$AY28*Assembly!M$4+$AZ28*Assembly!M$5+$BA28*Assembly!M$6+$BB28*Assembly!M$7+$BC28*Assembly!M$8+$BD28*Assembly!M$9+$BE28*Assembly!M$10+$BF28*Assembly!M$11+$BG28*Assembly!M$12+$BH28*Assembly!M$13+$BI28*Assembly!M$14+$BJ28*Assembly!M$15+$BK28*Assembly!M$16+$BL28*Assembly!M$17+$BM28*Assembly!M$18+$BN28*Assembly!M$19+$BO28*Assembly!M$20+$BP28*Assembly!M$21+$BQ28*Assembly!M$22+$BR28*Assembly!M$23+$BS28*Assembly!M$24</f>
        <v>#VALUE!</v>
      </c>
      <c r="CG28" s="145" t="e">
        <f>$AY28*Assembly!N$4+$AZ28*Assembly!N$5+$BA28*Assembly!N$6+$BB28*Assembly!N$7+$BC28*Assembly!N$8+$BD28*Assembly!N$9+$BE28*Assembly!N$10+$BF28*Assembly!N$11+$BG28*Assembly!N$12+$BH28*Assembly!N$13+$BI28*Assembly!N$14+$BJ28*Assembly!N$15+$BK28*Assembly!N$16+$BL28*Assembly!N$17+$BM28*Assembly!N$18+$BN28*Assembly!N$19+$BO28*Assembly!N$20+$BP28*Assembly!N$21+$BQ28*Assembly!N$22+$BR28*Assembly!N$23+$BS28*Assembly!N$24</f>
        <v>#VALUE!</v>
      </c>
      <c r="CH28" s="145" t="e">
        <f>$AY28*Assembly!O$4+$AZ28*Assembly!O$5+$BA28*Assembly!O$6+$BB28*Assembly!O$7+$BC28*Assembly!O$8+$BD28*Assembly!O$9+$BE28*Assembly!O$10+$BF28*Assembly!O$11+$BG28*Assembly!O$12+$BH28*Assembly!O$13+$BI28*Assembly!O$14+$BJ28*Assembly!O$15+$BK28*Assembly!O$16+$BL28*Assembly!O$17+$BM28*Assembly!O$18+$BN28*Assembly!O$19+$BO28*Assembly!O$20+$BP28*Assembly!O$21+$BQ28*Assembly!O$22+$BR28*Assembly!O$23+$BS28*Assembly!O$24</f>
        <v>#VALUE!</v>
      </c>
      <c r="CI28" s="140" t="e">
        <f>$AY28*Assembly!P$4+$AZ28*Assembly!P$5+$BA28*Assembly!P$6+$BB28*Assembly!P$7+$BC28*Assembly!P$8+$BD28*Assembly!P$9+$BE28*Assembly!P$10+$BF28*Assembly!P$11+$BG28*Assembly!P$12+$BH28*Assembly!P$13+$BI28*Assembly!P$14+$BJ28*Assembly!P$15+$BK28*Assembly!P$16+$BL28*Assembly!P$17+$BM28*Assembly!P$18+$BN28*Assembly!P$19+$BO28*Assembly!P$20+$BP28*Assembly!P$21+$BQ28*Assembly!P$22+$BR28*Assembly!P$23+$BS28*Assembly!P$24</f>
        <v>#VALUE!</v>
      </c>
      <c r="CJ28" s="140" t="e">
        <f>$AY28*Assembly!Q$4+$AZ28*Assembly!Q$5+$BA28*Assembly!Q$6+$BB28*Assembly!Q$7+$BC28*Assembly!Q$8+$BD28*Assembly!Q$9+$BE28*Assembly!Q$10+$BF28*Assembly!Q$11+$BG28*Assembly!Q$12+$BH28*Assembly!Q$13+$BI28*Assembly!Q$14+$BJ28*Assembly!Q$15+$BK28*Assembly!Q$16+$BL28*Assembly!Q$17+$BM28*Assembly!Q$18+$BN28*Assembly!Q$19+$BO28*Assembly!Q$20+$BP28*Assembly!Q$21+$BQ28*Assembly!Q$22+$BR28*Assembly!Q$23+$BS28*Assembly!Q$24</f>
        <v>#VALUE!</v>
      </c>
      <c r="CK28" s="145" t="e">
        <f>$AY28*Assembly!R$4+$AZ28*Assembly!R$5+$BA28*Assembly!R$6+$BB28*Assembly!R$7+$BC28*Assembly!R$8+$BD28*Assembly!R$9+$BE28*Assembly!R$10+$BF28*Assembly!R$11+$BG28*Assembly!R$12+$BH28*Assembly!R$13+$BI28*Assembly!R$14+$BJ28*Assembly!R$15+$BK28*Assembly!R$16+$BL28*Assembly!R$17+$BM28*Assembly!R$18+$BN28*Assembly!R$19+$BO28*Assembly!R$20+$BP28*Assembly!R$21+$BQ28*Assembly!R$22+$BR28*Assembly!R$23+$BS28*Assembly!R$24</f>
        <v>#VALUE!</v>
      </c>
      <c r="CL28" s="140" t="e">
        <f>$AY28*Assembly!S$4+$AZ28*Assembly!S$5+$BA28*Assembly!S$6+$BB28*Assembly!S$7+$BC28*Assembly!S$8+$BD28*Assembly!S$9+$BE28*Assembly!S$10+$BF28*Assembly!S$11+$BG28*Assembly!S$12+$BH28*Assembly!S$13+$BI28*Assembly!S$14+$BJ28*Assembly!S$15+$BK28*Assembly!S$16+$BL28*Assembly!S$17+$BM28*Assembly!S$18+$BN28*Assembly!S$19+$BO28*Assembly!S$20+$BP28*Assembly!S$21+$BQ28*Assembly!S$22+$BR28*Assembly!S$23+$BS28*Assembly!S$24</f>
        <v>#VALUE!</v>
      </c>
      <c r="CM28" s="140" t="e">
        <f>$AY28*Assembly!T$4+$AZ28*Assembly!T$5+$BA28*Assembly!T$6+$BB28*Assembly!T$7+$BC28*Assembly!T$8+$BD28*Assembly!T$9+$BE28*Assembly!T$10+$BF28*Assembly!T$11+$BG28*Assembly!T$12+$BH28*Assembly!T$13+$BI28*Assembly!T$14+$BJ28*Assembly!T$15+$BK28*Assembly!T$16+$BL28*Assembly!T$17+$BM28*Assembly!T$18+$BN28*Assembly!T$19+$BO28*Assembly!T$20+$BP28*Assembly!T$21+$BQ28*Assembly!T$22+$BR28*Assembly!T$23+$BS28*Assembly!T$24</f>
        <v>#VALUE!</v>
      </c>
      <c r="CN28" s="140" t="e">
        <f>$AY28*Assembly!U$4+$AZ28*Assembly!U$5+$BA28*Assembly!U$6+$BB28*Assembly!U$7+$BC28*Assembly!U$8+$BD28*Assembly!U$9+$BE28*Assembly!U$10+$BF28*Assembly!U$11+$BG28*Assembly!U$12+$BH28*Assembly!U$13+$BI28*Assembly!U$14+$BJ28*Assembly!U$15+$BK28*Assembly!U$16+$BL28*Assembly!U$17+$BM28*Assembly!U$18+$BN28*Assembly!U$19+$BO28*Assembly!U$20+$BP28*Assembly!U$21+$BQ28*Assembly!U$22+$BR28*Assembly!U$23+$BS28*Assembly!U$24</f>
        <v>#VALUE!</v>
      </c>
      <c r="CO28" s="145" t="e">
        <f>$AY28*Assembly!V$4+$AZ28*Assembly!V$5+$BA28*Assembly!V$6+$BB28*Assembly!V$7+$BC28*Assembly!V$8+$BD28*Assembly!V$9+$BE28*Assembly!V$10+$BF28*Assembly!V$11+$BG28*Assembly!V$12+$BH28*Assembly!V$13+$BI28*Assembly!V$14+$BJ28*Assembly!V$15+$BK28*Assembly!V$16+$BL28*Assembly!V$17+$BM28*Assembly!V$18+$BN28*Assembly!V$19+$BO28*Assembly!V$20+$BP28*Assembly!V$21+$BQ28*Assembly!V$22+$BR28*Assembly!V$23+$BS28*Assembly!V$24</f>
        <v>#VALUE!</v>
      </c>
      <c r="CP28" s="145" t="e">
        <f>CF28*Refining!$F$3</f>
        <v>#VALUE!</v>
      </c>
      <c r="CQ28" s="145" t="e">
        <f>CG28*Refining!$F$4</f>
        <v>#VALUE!</v>
      </c>
      <c r="CR28" s="145" t="e">
        <f>CH28*Refining!$F$5</f>
        <v>#VALUE!</v>
      </c>
      <c r="CS28" s="145" t="e">
        <f>CI28*Refining!$F$6</f>
        <v>#VALUE!</v>
      </c>
      <c r="CT28" s="145" t="e">
        <f>CJ28*Refining!$F$7</f>
        <v>#VALUE!</v>
      </c>
      <c r="CU28" s="145" t="e">
        <f>CK28*Refining!$F$8</f>
        <v>#VALUE!</v>
      </c>
      <c r="CV28" s="145" t="e">
        <f>CL28*Refining!$F$9</f>
        <v>#VALUE!</v>
      </c>
      <c r="CW28" s="145" t="e">
        <f>CM28*Refining!$F$10</f>
        <v>#VALUE!</v>
      </c>
      <c r="CX28" s="145" t="e">
        <f>CN28*Refining!$F$11</f>
        <v>#VALUE!</v>
      </c>
      <c r="CY28" s="145" t="e">
        <f>CO28*Refining!$F$12</f>
        <v>#VALUE!</v>
      </c>
      <c r="CZ28" s="185" t="e">
        <f t="shared" ref="CZ28:DS28" si="112">IF(CF28 = 0, "", CF28)</f>
        <v>#VALUE!</v>
      </c>
      <c r="DA28" s="189" t="e">
        <f t="shared" si="112"/>
        <v>#VALUE!</v>
      </c>
      <c r="DB28" s="189" t="e">
        <f t="shared" si="112"/>
        <v>#VALUE!</v>
      </c>
      <c r="DC28" s="186" t="e">
        <f t="shared" si="112"/>
        <v>#VALUE!</v>
      </c>
      <c r="DD28" s="186" t="e">
        <f t="shared" si="112"/>
        <v>#VALUE!</v>
      </c>
      <c r="DE28" s="186" t="e">
        <f t="shared" si="112"/>
        <v>#VALUE!</v>
      </c>
      <c r="DF28" s="186" t="e">
        <f t="shared" si="112"/>
        <v>#VALUE!</v>
      </c>
      <c r="DG28" s="186" t="e">
        <f t="shared" si="112"/>
        <v>#VALUE!</v>
      </c>
      <c r="DH28" s="186" t="e">
        <f t="shared" si="112"/>
        <v>#VALUE!</v>
      </c>
      <c r="DI28" s="187" t="e">
        <f t="shared" si="112"/>
        <v>#VALUE!</v>
      </c>
      <c r="DJ28" s="185" t="e">
        <f t="shared" si="112"/>
        <v>#VALUE!</v>
      </c>
      <c r="DK28" s="189" t="e">
        <f t="shared" si="112"/>
        <v>#VALUE!</v>
      </c>
      <c r="DL28" s="189" t="e">
        <f t="shared" si="112"/>
        <v>#VALUE!</v>
      </c>
      <c r="DM28" s="186" t="e">
        <f t="shared" si="112"/>
        <v>#VALUE!</v>
      </c>
      <c r="DN28" s="211" t="e">
        <f t="shared" si="112"/>
        <v>#VALUE!</v>
      </c>
      <c r="DO28" s="186" t="e">
        <f t="shared" si="112"/>
        <v>#VALUE!</v>
      </c>
      <c r="DP28" s="186" t="e">
        <f t="shared" si="112"/>
        <v>#VALUE!</v>
      </c>
      <c r="DQ28" s="186" t="e">
        <f t="shared" si="112"/>
        <v>#VALUE!</v>
      </c>
      <c r="DR28" s="186" t="e">
        <f t="shared" si="112"/>
        <v>#VALUE!</v>
      </c>
      <c r="DS28" s="187" t="e">
        <f t="shared" si="112"/>
        <v>#VALUE!</v>
      </c>
      <c r="DT28" s="185" t="e">
        <f t="shared" si="11"/>
        <v>#VALUE!</v>
      </c>
      <c r="DU28" s="189" t="e">
        <f t="shared" si="12"/>
        <v>#VALUE!</v>
      </c>
      <c r="DV28" s="133" t="e">
        <f>CZ28*'Ores &amp; Ingots'!$C$3+DA28*'Ores &amp; Ingots'!$C$4+DB28*'Ores &amp; Ingots'!$C$5+DC28*'Ores &amp; Ingots'!$C$6+DD28*'Ores &amp; Ingots'!$C$7+DE28*'Ores &amp; Ingots'!$C$8+DF28*'Ores &amp; Ingots'!$C$9+DG28*'Ores &amp; Ingots'!$C$10+DH28*'Ores &amp; Ingots'!$C$11+DI28*'Ores &amp; Ingots'!$C$12</f>
        <v>#VALUE!</v>
      </c>
      <c r="DW28" s="133" t="e">
        <f>DJ28*'Ores &amp; Ingots'!$B$3+DK28*'Ores &amp; Ingots'!$B$4+DL28*'Ores &amp; Ingots'!$B$5+DM28*'Ores &amp; Ingots'!$B$6+DN28*'Ores &amp; Ingots'!$B$7+DO28*'Ores &amp; Ingots'!$B$8+DP28*'Ores &amp; Ingots'!$B$9+DQ28*'Ores &amp; Ingots'!$B$10+DR28*'Ores &amp; Ingots'!$B$11+DS28*'Ores &amp; Ingots'!$B$12</f>
        <v>#VALUE!</v>
      </c>
      <c r="DX28" s="189" t="e">
        <f>CZ28*Refining!$G$3+DA28*Refining!$G$4+DB28*Refining!$G$5+DC28*Refining!$G$6+DD28*Refining!$G$7+DE28*Refining!$G$8+DF28*Refining!$G$9+DG28*Refining!$G$10+DH28*Refining!$G$11+DI28*Refining!$G$12</f>
        <v>#VALUE!</v>
      </c>
      <c r="DY28" s="189" t="e">
        <f t="shared" si="13"/>
        <v>#VALUE!</v>
      </c>
      <c r="DZ28" s="192" t="e">
        <f t="shared" si="14"/>
        <v>#VALUE!</v>
      </c>
      <c r="EA28" s="185" t="e">
        <f t="shared" si="15"/>
        <v>#VALUE!</v>
      </c>
      <c r="EB28" s="194" t="e">
        <f t="shared" ref="EB28:EC28" si="113">EA28/60</f>
        <v>#VALUE!</v>
      </c>
      <c r="EC28" s="194" t="e">
        <f t="shared" si="113"/>
        <v>#VALUE!</v>
      </c>
      <c r="ED28" s="185" t="e">
        <f t="shared" si="17"/>
        <v>#VALUE!</v>
      </c>
      <c r="EE28" s="194" t="e">
        <f t="shared" ref="EE28:EF28" si="114">ED28/1000</f>
        <v>#VALUE!</v>
      </c>
      <c r="EF28" s="196" t="e">
        <f t="shared" si="114"/>
        <v>#VALUE!</v>
      </c>
      <c r="EG28" s="130" t="e">
        <f t="shared" si="19"/>
        <v>#VALUE!</v>
      </c>
      <c r="EH28" s="132" t="e">
        <f t="shared" si="20"/>
        <v>#VALUE!</v>
      </c>
      <c r="EI28" s="133"/>
    </row>
    <row r="29" spans="1:139" ht="12.75" hidden="1" x14ac:dyDescent="0.2">
      <c r="A29" s="864"/>
      <c r="B29" s="135" t="s">
        <v>249</v>
      </c>
      <c r="C29" s="137" t="s">
        <v>156</v>
      </c>
      <c r="D29" s="137">
        <v>3</v>
      </c>
      <c r="E29" s="137">
        <v>3</v>
      </c>
      <c r="F29" s="137">
        <v>5</v>
      </c>
      <c r="G29" s="139">
        <f t="shared" si="0"/>
        <v>703.125</v>
      </c>
      <c r="H29" s="140">
        <v>25</v>
      </c>
      <c r="I29" s="140">
        <v>25</v>
      </c>
      <c r="J29" s="140">
        <f>H29/Main!$D$9</f>
        <v>5</v>
      </c>
      <c r="K29" s="140">
        <f>I29/Main!$D$10</f>
        <v>12.5</v>
      </c>
      <c r="L29" s="140">
        <f t="shared" si="1"/>
        <v>2.5</v>
      </c>
      <c r="M29" s="140">
        <v>1</v>
      </c>
      <c r="N29" s="145">
        <v>2</v>
      </c>
      <c r="O29" s="145">
        <v>16360000</v>
      </c>
      <c r="P29" s="143"/>
      <c r="Q29" s="145"/>
      <c r="R29" s="143"/>
      <c r="S29" s="146"/>
      <c r="T29" s="146"/>
      <c r="U29" s="145">
        <v>5400000</v>
      </c>
      <c r="V29" s="143"/>
      <c r="W29" s="143"/>
      <c r="X29" s="143"/>
      <c r="Y29" s="143"/>
      <c r="Z29" s="143"/>
      <c r="AA29" s="143"/>
      <c r="AB29" s="143"/>
      <c r="AC29" s="148" t="s">
        <v>28</v>
      </c>
      <c r="AD29" s="151">
        <v>230</v>
      </c>
      <c r="AE29" s="151">
        <v>0</v>
      </c>
      <c r="AF29" s="151">
        <v>0</v>
      </c>
      <c r="AG29" s="151">
        <v>50</v>
      </c>
      <c r="AH29" s="151">
        <v>60</v>
      </c>
      <c r="AI29" s="151">
        <v>0</v>
      </c>
      <c r="AJ29" s="152">
        <v>1136</v>
      </c>
      <c r="AK29" s="151">
        <v>0</v>
      </c>
      <c r="AL29" s="151">
        <v>0</v>
      </c>
      <c r="AM29" s="151">
        <v>0</v>
      </c>
      <c r="AN29" s="151">
        <v>0</v>
      </c>
      <c r="AO29" s="151">
        <v>40</v>
      </c>
      <c r="AP29" s="151">
        <v>0</v>
      </c>
      <c r="AQ29" s="151">
        <v>0</v>
      </c>
      <c r="AR29" s="151">
        <v>0</v>
      </c>
      <c r="AS29" s="151">
        <v>0</v>
      </c>
      <c r="AT29" s="151">
        <v>0</v>
      </c>
      <c r="AU29" s="151">
        <v>0</v>
      </c>
      <c r="AV29" s="151">
        <v>0</v>
      </c>
      <c r="AW29" s="151">
        <v>0</v>
      </c>
      <c r="AX29" s="151">
        <v>0</v>
      </c>
      <c r="AY29" s="174">
        <f t="shared" ref="AY29:BS29" si="115">IF(AD29 = 0, "", AD29)</f>
        <v>230</v>
      </c>
      <c r="AZ29" s="137" t="str">
        <f t="shared" si="115"/>
        <v/>
      </c>
      <c r="BA29" s="137" t="str">
        <f t="shared" si="115"/>
        <v/>
      </c>
      <c r="BB29" s="133">
        <f t="shared" si="115"/>
        <v>50</v>
      </c>
      <c r="BC29" s="133">
        <f t="shared" si="115"/>
        <v>60</v>
      </c>
      <c r="BD29" s="137" t="str">
        <f t="shared" si="115"/>
        <v/>
      </c>
      <c r="BE29" s="167">
        <f t="shared" si="115"/>
        <v>1136</v>
      </c>
      <c r="BF29" s="137" t="str">
        <f t="shared" si="115"/>
        <v/>
      </c>
      <c r="BG29" s="137" t="str">
        <f t="shared" si="115"/>
        <v/>
      </c>
      <c r="BH29" s="137" t="str">
        <f t="shared" si="115"/>
        <v/>
      </c>
      <c r="BI29" s="137" t="str">
        <f t="shared" si="115"/>
        <v/>
      </c>
      <c r="BJ29" s="133">
        <f t="shared" si="115"/>
        <v>40</v>
      </c>
      <c r="BK29" s="137" t="str">
        <f t="shared" si="115"/>
        <v/>
      </c>
      <c r="BL29" s="137" t="str">
        <f t="shared" si="115"/>
        <v/>
      </c>
      <c r="BM29" s="137" t="str">
        <f t="shared" si="115"/>
        <v/>
      </c>
      <c r="BN29" s="137" t="str">
        <f t="shared" si="115"/>
        <v/>
      </c>
      <c r="BO29" s="137" t="str">
        <f t="shared" si="115"/>
        <v/>
      </c>
      <c r="BP29" s="137" t="str">
        <f t="shared" si="115"/>
        <v/>
      </c>
      <c r="BQ29" s="137" t="str">
        <f t="shared" si="115"/>
        <v/>
      </c>
      <c r="BR29" s="137" t="str">
        <f t="shared" si="115"/>
        <v/>
      </c>
      <c r="BS29" s="169" t="str">
        <f t="shared" si="115"/>
        <v/>
      </c>
      <c r="BT29" s="174" t="e">
        <f>$AY29*Assembly!Z$4+$AZ29*Assembly!Z$5+$BA29*Assembly!Z$6+$BB29*Assembly!Z$7+$BC29*Assembly!Z$8+$BD29*Assembly!Z$9+$BE29*Assembly!Z$10+$BF29*Assembly!Z$11+$BG29*Assembly!Z$12+$BH29*Assembly!Z$13+$BI29*Assembly!Z$14+$BJ29*Assembly!Z$15+$BK29*Assembly!Z$16+$BL29*Assembly!Z$17+$BM29*Assembly!Z$18+$BN29*Assembly!Z$19+$BO29*Assembly!Z$20+$BP29*Assembly!Z$21+$BQ29*Assembly!Z$22+$BR29*Assembly!Z$23+$BS29*Assembly!Z$24</f>
        <v>#VALUE!</v>
      </c>
      <c r="BU29" s="133" t="e">
        <f t="shared" si="3"/>
        <v>#VALUE!</v>
      </c>
      <c r="BV29" s="301" t="e">
        <f t="shared" si="75"/>
        <v>#VALUE!</v>
      </c>
      <c r="BW29" s="133" t="e">
        <f>$AY29*Assembly!AD$4+$AZ29*Assembly!AD$5+$BA29*Assembly!AD$6+$BB29*Assembly!AD$7+$BC29*Assembly!AD$8+$BD29*Assembly!AD$9+$BE29*Assembly!AD$10+$BF29*Assembly!AD$11+$BG29*Assembly!AD$12+$BH29*Assembly!AD$13+$BI29*Assembly!AD$14+$BJ29*Assembly!AD$15+$BK29*Assembly!AD$16+$BL29*Assembly!AD$17+$BM29*Assembly!AD$18+$BN29*Assembly!AD$19+$BO29*Assembly!AD$20+$BP29*Assembly!AD$21+$BQ29*Assembly!AD$22+$BR29*Assembly!AD$23+$BS29*Assembly!AD$24</f>
        <v>#VALUE!</v>
      </c>
      <c r="BX29" s="177" t="e">
        <f t="shared" si="4"/>
        <v>#VALUE!</v>
      </c>
      <c r="BY29" s="178" t="e">
        <f t="shared" si="5"/>
        <v>#VALUE!</v>
      </c>
      <c r="BZ29" s="179" t="e">
        <f t="shared" si="6"/>
        <v>#VALUE!</v>
      </c>
      <c r="CA29" s="178" t="e">
        <f t="shared" si="7"/>
        <v>#VALUE!</v>
      </c>
      <c r="CB29" s="133" t="e">
        <f>$AY29*Assembly!Y$4+$AZ29*Assembly!Y$5+$BA29*Assembly!Y$6+$BB29*Assembly!Y$7+$BC29*Assembly!Y$8+$BD29*Assembly!Y$9+$BE29*Assembly!Y$10+$BF29*Assembly!Y$11+$BG29*Assembly!Y$12+$BH29*Assembly!Y$13+$BI29*Assembly!Y$14+$BJ29*Assembly!Y$15+$BK29*Assembly!Y$16+$BL29*Assembly!Y$17+$BM29*Assembly!Y$18+$BN29*Assembly!Y$19+$BO29*Assembly!Y$20+$BP29*Assembly!Y$21+$BQ29*Assembly!Y$22+$BR29*Assembly!Y$23+$BS29*Assembly!Y$24</f>
        <v>#VALUE!</v>
      </c>
      <c r="CC29" s="133" t="e">
        <f t="shared" si="8"/>
        <v>#VALUE!</v>
      </c>
      <c r="CD29" s="130" t="e">
        <f t="shared" si="9"/>
        <v>#VALUE!</v>
      </c>
      <c r="CE29" s="183" t="e">
        <f>$AY29*Assembly!AC$4+$AZ29*Assembly!AC$5+$BA29*Assembly!AC$6+$BB29*Assembly!AC$7+$BC29*Assembly!AC$8+$BD29*Assembly!AC$9+$BE29*Assembly!AC$10+$BF29*Assembly!AC$11+$BG29*Assembly!AC$12+$BH29*Assembly!AC$13+$BI29*Assembly!AC$14+$BJ29*Assembly!AC$15+$BK29*Assembly!AC$16+$BL29*Assembly!AC$17+$BM29*Assembly!AC$18+$BN29*Assembly!AC$19+$BO29*Assembly!AC$20+$BP29*Assembly!AC$21+$BQ29*Assembly!AC$22+$BR29*Assembly!AC$23+$BS29*Assembly!AC$24</f>
        <v>#VALUE!</v>
      </c>
      <c r="CF29" s="145" t="e">
        <f>$AY29*Assembly!M$4+$AZ29*Assembly!M$5+$BA29*Assembly!M$6+$BB29*Assembly!M$7+$BC29*Assembly!M$8+$BD29*Assembly!M$9+$BE29*Assembly!M$10+$BF29*Assembly!M$11+$BG29*Assembly!M$12+$BH29*Assembly!M$13+$BI29*Assembly!M$14+$BJ29*Assembly!M$15+$BK29*Assembly!M$16+$BL29*Assembly!M$17+$BM29*Assembly!M$18+$BN29*Assembly!M$19+$BO29*Assembly!M$20+$BP29*Assembly!M$21+$BQ29*Assembly!M$22+$BR29*Assembly!M$23+$BS29*Assembly!M$24</f>
        <v>#VALUE!</v>
      </c>
      <c r="CG29" s="145" t="e">
        <f>$AY29*Assembly!N$4+$AZ29*Assembly!N$5+$BA29*Assembly!N$6+$BB29*Assembly!N$7+$BC29*Assembly!N$8+$BD29*Assembly!N$9+$BE29*Assembly!N$10+$BF29*Assembly!N$11+$BG29*Assembly!N$12+$BH29*Assembly!N$13+$BI29*Assembly!N$14+$BJ29*Assembly!N$15+$BK29*Assembly!N$16+$BL29*Assembly!N$17+$BM29*Assembly!N$18+$BN29*Assembly!N$19+$BO29*Assembly!N$20+$BP29*Assembly!N$21+$BQ29*Assembly!N$22+$BR29*Assembly!N$23+$BS29*Assembly!N$24</f>
        <v>#VALUE!</v>
      </c>
      <c r="CH29" s="145" t="e">
        <f>$AY29*Assembly!O$4+$AZ29*Assembly!O$5+$BA29*Assembly!O$6+$BB29*Assembly!O$7+$BC29*Assembly!O$8+$BD29*Assembly!O$9+$BE29*Assembly!O$10+$BF29*Assembly!O$11+$BG29*Assembly!O$12+$BH29*Assembly!O$13+$BI29*Assembly!O$14+$BJ29*Assembly!O$15+$BK29*Assembly!O$16+$BL29*Assembly!O$17+$BM29*Assembly!O$18+$BN29*Assembly!O$19+$BO29*Assembly!O$20+$BP29*Assembly!O$21+$BQ29*Assembly!O$22+$BR29*Assembly!O$23+$BS29*Assembly!O$24</f>
        <v>#VALUE!</v>
      </c>
      <c r="CI29" s="140" t="e">
        <f>$AY29*Assembly!P$4+$AZ29*Assembly!P$5+$BA29*Assembly!P$6+$BB29*Assembly!P$7+$BC29*Assembly!P$8+$BD29*Assembly!P$9+$BE29*Assembly!P$10+$BF29*Assembly!P$11+$BG29*Assembly!P$12+$BH29*Assembly!P$13+$BI29*Assembly!P$14+$BJ29*Assembly!P$15+$BK29*Assembly!P$16+$BL29*Assembly!P$17+$BM29*Assembly!P$18+$BN29*Assembly!P$19+$BO29*Assembly!P$20+$BP29*Assembly!P$21+$BQ29*Assembly!P$22+$BR29*Assembly!P$23+$BS29*Assembly!P$24</f>
        <v>#VALUE!</v>
      </c>
      <c r="CJ29" s="140" t="e">
        <f>$AY29*Assembly!Q$4+$AZ29*Assembly!Q$5+$BA29*Assembly!Q$6+$BB29*Assembly!Q$7+$BC29*Assembly!Q$8+$BD29*Assembly!Q$9+$BE29*Assembly!Q$10+$BF29*Assembly!Q$11+$BG29*Assembly!Q$12+$BH29*Assembly!Q$13+$BI29*Assembly!Q$14+$BJ29*Assembly!Q$15+$BK29*Assembly!Q$16+$BL29*Assembly!Q$17+$BM29*Assembly!Q$18+$BN29*Assembly!Q$19+$BO29*Assembly!Q$20+$BP29*Assembly!Q$21+$BQ29*Assembly!Q$22+$BR29*Assembly!Q$23+$BS29*Assembly!Q$24</f>
        <v>#VALUE!</v>
      </c>
      <c r="CK29" s="145" t="e">
        <f>$AY29*Assembly!R$4+$AZ29*Assembly!R$5+$BA29*Assembly!R$6+$BB29*Assembly!R$7+$BC29*Assembly!R$8+$BD29*Assembly!R$9+$BE29*Assembly!R$10+$BF29*Assembly!R$11+$BG29*Assembly!R$12+$BH29*Assembly!R$13+$BI29*Assembly!R$14+$BJ29*Assembly!R$15+$BK29*Assembly!R$16+$BL29*Assembly!R$17+$BM29*Assembly!R$18+$BN29*Assembly!R$19+$BO29*Assembly!R$20+$BP29*Assembly!R$21+$BQ29*Assembly!R$22+$BR29*Assembly!R$23+$BS29*Assembly!R$24</f>
        <v>#VALUE!</v>
      </c>
      <c r="CL29" s="140" t="e">
        <f>$AY29*Assembly!S$4+$AZ29*Assembly!S$5+$BA29*Assembly!S$6+$BB29*Assembly!S$7+$BC29*Assembly!S$8+$BD29*Assembly!S$9+$BE29*Assembly!S$10+$BF29*Assembly!S$11+$BG29*Assembly!S$12+$BH29*Assembly!S$13+$BI29*Assembly!S$14+$BJ29*Assembly!S$15+$BK29*Assembly!S$16+$BL29*Assembly!S$17+$BM29*Assembly!S$18+$BN29*Assembly!S$19+$BO29*Assembly!S$20+$BP29*Assembly!S$21+$BQ29*Assembly!S$22+$BR29*Assembly!S$23+$BS29*Assembly!S$24</f>
        <v>#VALUE!</v>
      </c>
      <c r="CM29" s="140" t="e">
        <f>$AY29*Assembly!T$4+$AZ29*Assembly!T$5+$BA29*Assembly!T$6+$BB29*Assembly!T$7+$BC29*Assembly!T$8+$BD29*Assembly!T$9+$BE29*Assembly!T$10+$BF29*Assembly!T$11+$BG29*Assembly!T$12+$BH29*Assembly!T$13+$BI29*Assembly!T$14+$BJ29*Assembly!T$15+$BK29*Assembly!T$16+$BL29*Assembly!T$17+$BM29*Assembly!T$18+$BN29*Assembly!T$19+$BO29*Assembly!T$20+$BP29*Assembly!T$21+$BQ29*Assembly!T$22+$BR29*Assembly!T$23+$BS29*Assembly!T$24</f>
        <v>#VALUE!</v>
      </c>
      <c r="CN29" s="140" t="e">
        <f>$AY29*Assembly!U$4+$AZ29*Assembly!U$5+$BA29*Assembly!U$6+$BB29*Assembly!U$7+$BC29*Assembly!U$8+$BD29*Assembly!U$9+$BE29*Assembly!U$10+$BF29*Assembly!U$11+$BG29*Assembly!U$12+$BH29*Assembly!U$13+$BI29*Assembly!U$14+$BJ29*Assembly!U$15+$BK29*Assembly!U$16+$BL29*Assembly!U$17+$BM29*Assembly!U$18+$BN29*Assembly!U$19+$BO29*Assembly!U$20+$BP29*Assembly!U$21+$BQ29*Assembly!U$22+$BR29*Assembly!U$23+$BS29*Assembly!U$24</f>
        <v>#VALUE!</v>
      </c>
      <c r="CO29" s="145" t="e">
        <f>$AY29*Assembly!V$4+$AZ29*Assembly!V$5+$BA29*Assembly!V$6+$BB29*Assembly!V$7+$BC29*Assembly!V$8+$BD29*Assembly!V$9+$BE29*Assembly!V$10+$BF29*Assembly!V$11+$BG29*Assembly!V$12+$BH29*Assembly!V$13+$BI29*Assembly!V$14+$BJ29*Assembly!V$15+$BK29*Assembly!V$16+$BL29*Assembly!V$17+$BM29*Assembly!V$18+$BN29*Assembly!V$19+$BO29*Assembly!V$20+$BP29*Assembly!V$21+$BQ29*Assembly!V$22+$BR29*Assembly!V$23+$BS29*Assembly!V$24</f>
        <v>#VALUE!</v>
      </c>
      <c r="CP29" s="145" t="e">
        <f>CF29*Refining!$F$3</f>
        <v>#VALUE!</v>
      </c>
      <c r="CQ29" s="145" t="e">
        <f>CG29*Refining!$F$4</f>
        <v>#VALUE!</v>
      </c>
      <c r="CR29" s="145" t="e">
        <f>CH29*Refining!$F$5</f>
        <v>#VALUE!</v>
      </c>
      <c r="CS29" s="145" t="e">
        <f>CI29*Refining!$F$6</f>
        <v>#VALUE!</v>
      </c>
      <c r="CT29" s="145" t="e">
        <f>CJ29*Refining!$F$7</f>
        <v>#VALUE!</v>
      </c>
      <c r="CU29" s="145" t="e">
        <f>CK29*Refining!$F$8</f>
        <v>#VALUE!</v>
      </c>
      <c r="CV29" s="145" t="e">
        <f>CL29*Refining!$F$9</f>
        <v>#VALUE!</v>
      </c>
      <c r="CW29" s="145" t="e">
        <f>CM29*Refining!$F$10</f>
        <v>#VALUE!</v>
      </c>
      <c r="CX29" s="145" t="e">
        <f>CN29*Refining!$F$11</f>
        <v>#VALUE!</v>
      </c>
      <c r="CY29" s="145" t="e">
        <f>CO29*Refining!$F$12</f>
        <v>#VALUE!</v>
      </c>
      <c r="CZ29" s="185" t="e">
        <f t="shared" ref="CZ29:DS29" si="116">IF(CF29 = 0, "", CF29)</f>
        <v>#VALUE!</v>
      </c>
      <c r="DA29" s="189" t="e">
        <f t="shared" si="116"/>
        <v>#VALUE!</v>
      </c>
      <c r="DB29" s="189" t="e">
        <f t="shared" si="116"/>
        <v>#VALUE!</v>
      </c>
      <c r="DC29" s="186" t="e">
        <f t="shared" si="116"/>
        <v>#VALUE!</v>
      </c>
      <c r="DD29" s="186" t="e">
        <f t="shared" si="116"/>
        <v>#VALUE!</v>
      </c>
      <c r="DE29" s="186" t="e">
        <f t="shared" si="116"/>
        <v>#VALUE!</v>
      </c>
      <c r="DF29" s="186" t="e">
        <f t="shared" si="116"/>
        <v>#VALUE!</v>
      </c>
      <c r="DG29" s="186" t="e">
        <f t="shared" si="116"/>
        <v>#VALUE!</v>
      </c>
      <c r="DH29" s="186" t="e">
        <f t="shared" si="116"/>
        <v>#VALUE!</v>
      </c>
      <c r="DI29" s="187" t="e">
        <f t="shared" si="116"/>
        <v>#VALUE!</v>
      </c>
      <c r="DJ29" s="185" t="e">
        <f t="shared" si="116"/>
        <v>#VALUE!</v>
      </c>
      <c r="DK29" s="189" t="e">
        <f t="shared" si="116"/>
        <v>#VALUE!</v>
      </c>
      <c r="DL29" s="189" t="e">
        <f t="shared" si="116"/>
        <v>#VALUE!</v>
      </c>
      <c r="DM29" s="186" t="e">
        <f t="shared" si="116"/>
        <v>#VALUE!</v>
      </c>
      <c r="DN29" s="211" t="e">
        <f t="shared" si="116"/>
        <v>#VALUE!</v>
      </c>
      <c r="DO29" s="186" t="e">
        <f t="shared" si="116"/>
        <v>#VALUE!</v>
      </c>
      <c r="DP29" s="186" t="e">
        <f t="shared" si="116"/>
        <v>#VALUE!</v>
      </c>
      <c r="DQ29" s="186" t="e">
        <f t="shared" si="116"/>
        <v>#VALUE!</v>
      </c>
      <c r="DR29" s="186" t="e">
        <f t="shared" si="116"/>
        <v>#VALUE!</v>
      </c>
      <c r="DS29" s="187" t="e">
        <f t="shared" si="116"/>
        <v>#VALUE!</v>
      </c>
      <c r="DT29" s="185" t="e">
        <f t="shared" si="11"/>
        <v>#VALUE!</v>
      </c>
      <c r="DU29" s="189" t="e">
        <f t="shared" si="12"/>
        <v>#VALUE!</v>
      </c>
      <c r="DV29" s="133" t="e">
        <f>CZ29*'Ores &amp; Ingots'!$C$3+DA29*'Ores &amp; Ingots'!$C$4+DB29*'Ores &amp; Ingots'!$C$5+DC29*'Ores &amp; Ingots'!$C$6+DD29*'Ores &amp; Ingots'!$C$7+DE29*'Ores &amp; Ingots'!$C$8+DF29*'Ores &amp; Ingots'!$C$9+DG29*'Ores &amp; Ingots'!$C$10+DH29*'Ores &amp; Ingots'!$C$11+DI29*'Ores &amp; Ingots'!$C$12</f>
        <v>#VALUE!</v>
      </c>
      <c r="DW29" s="133" t="e">
        <f>DJ29*'Ores &amp; Ingots'!$B$3+DK29*'Ores &amp; Ingots'!$B$4+DL29*'Ores &amp; Ingots'!$B$5+DM29*'Ores &amp; Ingots'!$B$6+DN29*'Ores &amp; Ingots'!$B$7+DO29*'Ores &amp; Ingots'!$B$8+DP29*'Ores &amp; Ingots'!$B$9+DQ29*'Ores &amp; Ingots'!$B$10+DR29*'Ores &amp; Ingots'!$B$11+DS29*'Ores &amp; Ingots'!$B$12</f>
        <v>#VALUE!</v>
      </c>
      <c r="DX29" s="189" t="e">
        <f>CZ29*Refining!$G$3+DA29*Refining!$G$4+DB29*Refining!$G$5+DC29*Refining!$G$6+DD29*Refining!$G$7+DE29*Refining!$G$8+DF29*Refining!$G$9+DG29*Refining!$G$10+DH29*Refining!$G$11+DI29*Refining!$G$12</f>
        <v>#VALUE!</v>
      </c>
      <c r="DY29" s="189" t="e">
        <f t="shared" si="13"/>
        <v>#VALUE!</v>
      </c>
      <c r="DZ29" s="192" t="e">
        <f t="shared" si="14"/>
        <v>#VALUE!</v>
      </c>
      <c r="EA29" s="185" t="e">
        <f t="shared" si="15"/>
        <v>#VALUE!</v>
      </c>
      <c r="EB29" s="194" t="e">
        <f t="shared" ref="EB29:EC29" si="117">EA29/60</f>
        <v>#VALUE!</v>
      </c>
      <c r="EC29" s="194" t="e">
        <f t="shared" si="117"/>
        <v>#VALUE!</v>
      </c>
      <c r="ED29" s="185" t="e">
        <f t="shared" si="17"/>
        <v>#VALUE!</v>
      </c>
      <c r="EE29" s="194" t="e">
        <f t="shared" ref="EE29:EF29" si="118">ED29/1000</f>
        <v>#VALUE!</v>
      </c>
      <c r="EF29" s="196" t="e">
        <f t="shared" si="118"/>
        <v>#VALUE!</v>
      </c>
      <c r="EG29" s="130" t="e">
        <f t="shared" si="19"/>
        <v>#VALUE!</v>
      </c>
      <c r="EH29" s="132" t="e">
        <f t="shared" si="20"/>
        <v>#VALUE!</v>
      </c>
      <c r="EI29" s="133"/>
    </row>
    <row r="30" spans="1:139" ht="12.75" x14ac:dyDescent="0.2">
      <c r="A30" s="865"/>
      <c r="B30" s="297" t="s">
        <v>249</v>
      </c>
      <c r="C30" s="216" t="s">
        <v>155</v>
      </c>
      <c r="D30" s="216">
        <v>3</v>
      </c>
      <c r="E30" s="216">
        <v>3</v>
      </c>
      <c r="F30" s="216">
        <v>5</v>
      </c>
      <c r="G30" s="229">
        <f t="shared" si="0"/>
        <v>5.625</v>
      </c>
      <c r="H30" s="230">
        <v>25</v>
      </c>
      <c r="I30" s="230">
        <v>25</v>
      </c>
      <c r="J30" s="230">
        <f>H30/Main!$D$9</f>
        <v>5</v>
      </c>
      <c r="K30" s="230">
        <f>I30/Main!$D$10</f>
        <v>12.5</v>
      </c>
      <c r="L30" s="230">
        <f t="shared" si="1"/>
        <v>2.5</v>
      </c>
      <c r="M30" s="230">
        <v>1</v>
      </c>
      <c r="N30" s="232">
        <v>2</v>
      </c>
      <c r="O30" s="232">
        <v>2400000</v>
      </c>
      <c r="P30" s="233"/>
      <c r="Q30" s="232"/>
      <c r="R30" s="233"/>
      <c r="S30" s="234"/>
      <c r="T30" s="234"/>
      <c r="U30" s="232">
        <v>408000</v>
      </c>
      <c r="V30" s="233"/>
      <c r="W30" s="233"/>
      <c r="X30" s="233"/>
      <c r="Y30" s="233"/>
      <c r="Z30" s="233"/>
      <c r="AA30" s="233"/>
      <c r="AB30" s="233"/>
      <c r="AC30" s="235"/>
      <c r="AD30" s="223">
        <v>20</v>
      </c>
      <c r="AE30" s="223">
        <v>0</v>
      </c>
      <c r="AF30" s="223">
        <v>0</v>
      </c>
      <c r="AG30" s="223">
        <v>4</v>
      </c>
      <c r="AH30" s="223">
        <v>30</v>
      </c>
      <c r="AI30" s="223">
        <v>0</v>
      </c>
      <c r="AJ30" s="224">
        <v>144</v>
      </c>
      <c r="AK30" s="223">
        <v>0</v>
      </c>
      <c r="AL30" s="223">
        <v>0</v>
      </c>
      <c r="AM30" s="223">
        <v>0</v>
      </c>
      <c r="AN30" s="223">
        <v>0</v>
      </c>
      <c r="AO30" s="223">
        <v>8</v>
      </c>
      <c r="AP30" s="223">
        <v>0</v>
      </c>
      <c r="AQ30" s="223">
        <v>0</v>
      </c>
      <c r="AR30" s="223">
        <v>0</v>
      </c>
      <c r="AS30" s="223">
        <v>0</v>
      </c>
      <c r="AT30" s="223">
        <v>0</v>
      </c>
      <c r="AU30" s="223">
        <v>0</v>
      </c>
      <c r="AV30" s="223">
        <v>0</v>
      </c>
      <c r="AW30" s="223">
        <v>0</v>
      </c>
      <c r="AX30" s="223">
        <v>0</v>
      </c>
      <c r="AY30" s="225">
        <f t="shared" ref="AY30:BS30" si="119">IF(AD30 = 0, "", AD30)</f>
        <v>20</v>
      </c>
      <c r="AZ30" s="216" t="str">
        <f t="shared" si="119"/>
        <v/>
      </c>
      <c r="BA30" s="216" t="str">
        <f t="shared" si="119"/>
        <v/>
      </c>
      <c r="BB30" s="226">
        <f t="shared" si="119"/>
        <v>4</v>
      </c>
      <c r="BC30" s="226">
        <f t="shared" si="119"/>
        <v>30</v>
      </c>
      <c r="BD30" s="216" t="str">
        <f t="shared" si="119"/>
        <v/>
      </c>
      <c r="BE30" s="227">
        <f t="shared" si="119"/>
        <v>144</v>
      </c>
      <c r="BF30" s="216" t="str">
        <f t="shared" si="119"/>
        <v/>
      </c>
      <c r="BG30" s="216" t="str">
        <f t="shared" si="119"/>
        <v/>
      </c>
      <c r="BH30" s="216" t="str">
        <f t="shared" si="119"/>
        <v/>
      </c>
      <c r="BI30" s="216" t="str">
        <f t="shared" si="119"/>
        <v/>
      </c>
      <c r="BJ30" s="226">
        <f t="shared" si="119"/>
        <v>8</v>
      </c>
      <c r="BK30" s="216" t="str">
        <f t="shared" si="119"/>
        <v/>
      </c>
      <c r="BL30" s="216" t="str">
        <f t="shared" si="119"/>
        <v/>
      </c>
      <c r="BM30" s="216" t="str">
        <f t="shared" si="119"/>
        <v/>
      </c>
      <c r="BN30" s="216" t="str">
        <f t="shared" si="119"/>
        <v/>
      </c>
      <c r="BO30" s="216" t="str">
        <f t="shared" si="119"/>
        <v/>
      </c>
      <c r="BP30" s="216" t="str">
        <f t="shared" si="119"/>
        <v/>
      </c>
      <c r="BQ30" s="216" t="str">
        <f t="shared" si="119"/>
        <v/>
      </c>
      <c r="BR30" s="216" t="str">
        <f t="shared" si="119"/>
        <v/>
      </c>
      <c r="BS30" s="231" t="str">
        <f t="shared" si="119"/>
        <v/>
      </c>
      <c r="BT30" s="225" t="e">
        <f>$AY30*Assembly!Z$4+$AZ30*Assembly!Z$5+$BA30*Assembly!Z$6+$BB30*Assembly!Z$7+$BC30*Assembly!Z$8+$BD30*Assembly!Z$9+$BE30*Assembly!Z$10+$BF30*Assembly!Z$11+$BG30*Assembly!Z$12+$BH30*Assembly!Z$13+$BI30*Assembly!Z$14+$BJ30*Assembly!Z$15+$BK30*Assembly!Z$16+$BL30*Assembly!Z$17+$BM30*Assembly!Z$18+$BN30*Assembly!Z$19+$BO30*Assembly!Z$20+$BP30*Assembly!Z$21+$BQ30*Assembly!Z$22+$BR30*Assembly!Z$23+$BS30*Assembly!Z$24</f>
        <v>#VALUE!</v>
      </c>
      <c r="BU30" s="226" t="e">
        <f t="shared" si="3"/>
        <v>#VALUE!</v>
      </c>
      <c r="BV30" s="309" t="e">
        <f t="shared" si="75"/>
        <v>#VALUE!</v>
      </c>
      <c r="BW30" s="226" t="e">
        <f>$AY30*Assembly!AD$4+$AZ30*Assembly!AD$5+$BA30*Assembly!AD$6+$BB30*Assembly!AD$7+$BC30*Assembly!AD$8+$BD30*Assembly!AD$9+$BE30*Assembly!AD$10+$BF30*Assembly!AD$11+$BG30*Assembly!AD$12+$BH30*Assembly!AD$13+$BI30*Assembly!AD$14+$BJ30*Assembly!AD$15+$BK30*Assembly!AD$16+$BL30*Assembly!AD$17+$BM30*Assembly!AD$18+$BN30*Assembly!AD$19+$BO30*Assembly!AD$20+$BP30*Assembly!AD$21+$BQ30*Assembly!AD$22+$BR30*Assembly!AD$23+$BS30*Assembly!AD$24</f>
        <v>#VALUE!</v>
      </c>
      <c r="BX30" s="236" t="e">
        <f t="shared" si="4"/>
        <v>#VALUE!</v>
      </c>
      <c r="BY30" s="237" t="e">
        <f t="shared" si="5"/>
        <v>#VALUE!</v>
      </c>
      <c r="BZ30" s="238" t="e">
        <f t="shared" si="6"/>
        <v>#VALUE!</v>
      </c>
      <c r="CA30" s="237" t="e">
        <f t="shared" si="7"/>
        <v>#VALUE!</v>
      </c>
      <c r="CB30" s="226" t="e">
        <f>$AY30*Assembly!Y$4+$AZ30*Assembly!Y$5+$BA30*Assembly!Y$6+$BB30*Assembly!Y$7+$BC30*Assembly!Y$8+$BD30*Assembly!Y$9+$BE30*Assembly!Y$10+$BF30*Assembly!Y$11+$BG30*Assembly!Y$12+$BH30*Assembly!Y$13+$BI30*Assembly!Y$14+$BJ30*Assembly!Y$15+$BK30*Assembly!Y$16+$BL30*Assembly!Y$17+$BM30*Assembly!Y$18+$BN30*Assembly!Y$19+$BO30*Assembly!Y$20+$BP30*Assembly!Y$21+$BQ30*Assembly!Y$22+$BR30*Assembly!Y$23+$BS30*Assembly!Y$24</f>
        <v>#VALUE!</v>
      </c>
      <c r="CC30" s="226" t="e">
        <f t="shared" si="8"/>
        <v>#VALUE!</v>
      </c>
      <c r="CD30" s="239" t="e">
        <f t="shared" si="9"/>
        <v>#VALUE!</v>
      </c>
      <c r="CE30" s="240" t="e">
        <f>$AY30*Assembly!AC$4+$AZ30*Assembly!AC$5+$BA30*Assembly!AC$6+$BB30*Assembly!AC$7+$BC30*Assembly!AC$8+$BD30*Assembly!AC$9+$BE30*Assembly!AC$10+$BF30*Assembly!AC$11+$BG30*Assembly!AC$12+$BH30*Assembly!AC$13+$BI30*Assembly!AC$14+$BJ30*Assembly!AC$15+$BK30*Assembly!AC$16+$BL30*Assembly!AC$17+$BM30*Assembly!AC$18+$BN30*Assembly!AC$19+$BO30*Assembly!AC$20+$BP30*Assembly!AC$21+$BQ30*Assembly!AC$22+$BR30*Assembly!AC$23+$BS30*Assembly!AC$24</f>
        <v>#VALUE!</v>
      </c>
      <c r="CF30" s="232" t="e">
        <f>$AY30*Assembly!M$4+$AZ30*Assembly!M$5+$BA30*Assembly!M$6+$BB30*Assembly!M$7+$BC30*Assembly!M$8+$BD30*Assembly!M$9+$BE30*Assembly!M$10+$BF30*Assembly!M$11+$BG30*Assembly!M$12+$BH30*Assembly!M$13+$BI30*Assembly!M$14+$BJ30*Assembly!M$15+$BK30*Assembly!M$16+$BL30*Assembly!M$17+$BM30*Assembly!M$18+$BN30*Assembly!M$19+$BO30*Assembly!M$20+$BP30*Assembly!M$21+$BQ30*Assembly!M$22+$BR30*Assembly!M$23+$BS30*Assembly!M$24</f>
        <v>#VALUE!</v>
      </c>
      <c r="CG30" s="232" t="e">
        <f>$AY30*Assembly!N$4+$AZ30*Assembly!N$5+$BA30*Assembly!N$6+$BB30*Assembly!N$7+$BC30*Assembly!N$8+$BD30*Assembly!N$9+$BE30*Assembly!N$10+$BF30*Assembly!N$11+$BG30*Assembly!N$12+$BH30*Assembly!N$13+$BI30*Assembly!N$14+$BJ30*Assembly!N$15+$BK30*Assembly!N$16+$BL30*Assembly!N$17+$BM30*Assembly!N$18+$BN30*Assembly!N$19+$BO30*Assembly!N$20+$BP30*Assembly!N$21+$BQ30*Assembly!N$22+$BR30*Assembly!N$23+$BS30*Assembly!N$24</f>
        <v>#VALUE!</v>
      </c>
      <c r="CH30" s="232" t="e">
        <f>$AY30*Assembly!O$4+$AZ30*Assembly!O$5+$BA30*Assembly!O$6+$BB30*Assembly!O$7+$BC30*Assembly!O$8+$BD30*Assembly!O$9+$BE30*Assembly!O$10+$BF30*Assembly!O$11+$BG30*Assembly!O$12+$BH30*Assembly!O$13+$BI30*Assembly!O$14+$BJ30*Assembly!O$15+$BK30*Assembly!O$16+$BL30*Assembly!O$17+$BM30*Assembly!O$18+$BN30*Assembly!O$19+$BO30*Assembly!O$20+$BP30*Assembly!O$21+$BQ30*Assembly!O$22+$BR30*Assembly!O$23+$BS30*Assembly!O$24</f>
        <v>#VALUE!</v>
      </c>
      <c r="CI30" s="230" t="e">
        <f>$AY30*Assembly!P$4+$AZ30*Assembly!P$5+$BA30*Assembly!P$6+$BB30*Assembly!P$7+$BC30*Assembly!P$8+$BD30*Assembly!P$9+$BE30*Assembly!P$10+$BF30*Assembly!P$11+$BG30*Assembly!P$12+$BH30*Assembly!P$13+$BI30*Assembly!P$14+$BJ30*Assembly!P$15+$BK30*Assembly!P$16+$BL30*Assembly!P$17+$BM30*Assembly!P$18+$BN30*Assembly!P$19+$BO30*Assembly!P$20+$BP30*Assembly!P$21+$BQ30*Assembly!P$22+$BR30*Assembly!P$23+$BS30*Assembly!P$24</f>
        <v>#VALUE!</v>
      </c>
      <c r="CJ30" s="230" t="e">
        <f>$AY30*Assembly!Q$4+$AZ30*Assembly!Q$5+$BA30*Assembly!Q$6+$BB30*Assembly!Q$7+$BC30*Assembly!Q$8+$BD30*Assembly!Q$9+$BE30*Assembly!Q$10+$BF30*Assembly!Q$11+$BG30*Assembly!Q$12+$BH30*Assembly!Q$13+$BI30*Assembly!Q$14+$BJ30*Assembly!Q$15+$BK30*Assembly!Q$16+$BL30*Assembly!Q$17+$BM30*Assembly!Q$18+$BN30*Assembly!Q$19+$BO30*Assembly!Q$20+$BP30*Assembly!Q$21+$BQ30*Assembly!Q$22+$BR30*Assembly!Q$23+$BS30*Assembly!Q$24</f>
        <v>#VALUE!</v>
      </c>
      <c r="CK30" s="232" t="e">
        <f>$AY30*Assembly!R$4+$AZ30*Assembly!R$5+$BA30*Assembly!R$6+$BB30*Assembly!R$7+$BC30*Assembly!R$8+$BD30*Assembly!R$9+$BE30*Assembly!R$10+$BF30*Assembly!R$11+$BG30*Assembly!R$12+$BH30*Assembly!R$13+$BI30*Assembly!R$14+$BJ30*Assembly!R$15+$BK30*Assembly!R$16+$BL30*Assembly!R$17+$BM30*Assembly!R$18+$BN30*Assembly!R$19+$BO30*Assembly!R$20+$BP30*Assembly!R$21+$BQ30*Assembly!R$22+$BR30*Assembly!R$23+$BS30*Assembly!R$24</f>
        <v>#VALUE!</v>
      </c>
      <c r="CL30" s="230" t="e">
        <f>$AY30*Assembly!S$4+$AZ30*Assembly!S$5+$BA30*Assembly!S$6+$BB30*Assembly!S$7+$BC30*Assembly!S$8+$BD30*Assembly!S$9+$BE30*Assembly!S$10+$BF30*Assembly!S$11+$BG30*Assembly!S$12+$BH30*Assembly!S$13+$BI30*Assembly!S$14+$BJ30*Assembly!S$15+$BK30*Assembly!S$16+$BL30*Assembly!S$17+$BM30*Assembly!S$18+$BN30*Assembly!S$19+$BO30*Assembly!S$20+$BP30*Assembly!S$21+$BQ30*Assembly!S$22+$BR30*Assembly!S$23+$BS30*Assembly!S$24</f>
        <v>#VALUE!</v>
      </c>
      <c r="CM30" s="230" t="e">
        <f>$AY30*Assembly!T$4+$AZ30*Assembly!T$5+$BA30*Assembly!T$6+$BB30*Assembly!T$7+$BC30*Assembly!T$8+$BD30*Assembly!T$9+$BE30*Assembly!T$10+$BF30*Assembly!T$11+$BG30*Assembly!T$12+$BH30*Assembly!T$13+$BI30*Assembly!T$14+$BJ30*Assembly!T$15+$BK30*Assembly!T$16+$BL30*Assembly!T$17+$BM30*Assembly!T$18+$BN30*Assembly!T$19+$BO30*Assembly!T$20+$BP30*Assembly!T$21+$BQ30*Assembly!T$22+$BR30*Assembly!T$23+$BS30*Assembly!T$24</f>
        <v>#VALUE!</v>
      </c>
      <c r="CN30" s="230" t="e">
        <f>$AY30*Assembly!U$4+$AZ30*Assembly!U$5+$BA30*Assembly!U$6+$BB30*Assembly!U$7+$BC30*Assembly!U$8+$BD30*Assembly!U$9+$BE30*Assembly!U$10+$BF30*Assembly!U$11+$BG30*Assembly!U$12+$BH30*Assembly!U$13+$BI30*Assembly!U$14+$BJ30*Assembly!U$15+$BK30*Assembly!U$16+$BL30*Assembly!U$17+$BM30*Assembly!U$18+$BN30*Assembly!U$19+$BO30*Assembly!U$20+$BP30*Assembly!U$21+$BQ30*Assembly!U$22+$BR30*Assembly!U$23+$BS30*Assembly!U$24</f>
        <v>#VALUE!</v>
      </c>
      <c r="CO30" s="232" t="e">
        <f>$AY30*Assembly!V$4+$AZ30*Assembly!V$5+$BA30*Assembly!V$6+$BB30*Assembly!V$7+$BC30*Assembly!V$8+$BD30*Assembly!V$9+$BE30*Assembly!V$10+$BF30*Assembly!V$11+$BG30*Assembly!V$12+$BH30*Assembly!V$13+$BI30*Assembly!V$14+$BJ30*Assembly!V$15+$BK30*Assembly!V$16+$BL30*Assembly!V$17+$BM30*Assembly!V$18+$BN30*Assembly!V$19+$BO30*Assembly!V$20+$BP30*Assembly!V$21+$BQ30*Assembly!V$22+$BR30*Assembly!V$23+$BS30*Assembly!V$24</f>
        <v>#VALUE!</v>
      </c>
      <c r="CP30" s="232" t="e">
        <f>CF30*Refining!$F$3</f>
        <v>#VALUE!</v>
      </c>
      <c r="CQ30" s="232" t="e">
        <f>CG30*Refining!$F$4</f>
        <v>#VALUE!</v>
      </c>
      <c r="CR30" s="232" t="e">
        <f>CH30*Refining!$F$5</f>
        <v>#VALUE!</v>
      </c>
      <c r="CS30" s="232" t="e">
        <f>CI30*Refining!$F$6</f>
        <v>#VALUE!</v>
      </c>
      <c r="CT30" s="232" t="e">
        <f>CJ30*Refining!$F$7</f>
        <v>#VALUE!</v>
      </c>
      <c r="CU30" s="232" t="e">
        <f>CK30*Refining!$F$8</f>
        <v>#VALUE!</v>
      </c>
      <c r="CV30" s="232" t="e">
        <f>CL30*Refining!$F$9</f>
        <v>#VALUE!</v>
      </c>
      <c r="CW30" s="232" t="e">
        <f>CM30*Refining!$F$10</f>
        <v>#VALUE!</v>
      </c>
      <c r="CX30" s="232" t="e">
        <f>CN30*Refining!$F$11</f>
        <v>#VALUE!</v>
      </c>
      <c r="CY30" s="232" t="e">
        <f>CO30*Refining!$F$12</f>
        <v>#VALUE!</v>
      </c>
      <c r="CZ30" s="243" t="e">
        <f t="shared" ref="CZ30:DS30" si="120">IF(CF30 = 0, "", CF30)</f>
        <v>#VALUE!</v>
      </c>
      <c r="DA30" s="245" t="e">
        <f t="shared" si="120"/>
        <v>#VALUE!</v>
      </c>
      <c r="DB30" s="245" t="e">
        <f t="shared" si="120"/>
        <v>#VALUE!</v>
      </c>
      <c r="DC30" s="246" t="e">
        <f t="shared" si="120"/>
        <v>#VALUE!</v>
      </c>
      <c r="DD30" s="246" t="e">
        <f t="shared" si="120"/>
        <v>#VALUE!</v>
      </c>
      <c r="DE30" s="246" t="e">
        <f t="shared" si="120"/>
        <v>#VALUE!</v>
      </c>
      <c r="DF30" s="246" t="e">
        <f t="shared" si="120"/>
        <v>#VALUE!</v>
      </c>
      <c r="DG30" s="246" t="e">
        <f t="shared" si="120"/>
        <v>#VALUE!</v>
      </c>
      <c r="DH30" s="246" t="e">
        <f t="shared" si="120"/>
        <v>#VALUE!</v>
      </c>
      <c r="DI30" s="251" t="e">
        <f t="shared" si="120"/>
        <v>#VALUE!</v>
      </c>
      <c r="DJ30" s="243" t="e">
        <f t="shared" si="120"/>
        <v>#VALUE!</v>
      </c>
      <c r="DK30" s="245" t="e">
        <f t="shared" si="120"/>
        <v>#VALUE!</v>
      </c>
      <c r="DL30" s="245" t="e">
        <f t="shared" si="120"/>
        <v>#VALUE!</v>
      </c>
      <c r="DM30" s="246" t="e">
        <f t="shared" si="120"/>
        <v>#VALUE!</v>
      </c>
      <c r="DN30" s="254" t="e">
        <f t="shared" si="120"/>
        <v>#VALUE!</v>
      </c>
      <c r="DO30" s="246" t="e">
        <f t="shared" si="120"/>
        <v>#VALUE!</v>
      </c>
      <c r="DP30" s="246" t="e">
        <f t="shared" si="120"/>
        <v>#VALUE!</v>
      </c>
      <c r="DQ30" s="246" t="e">
        <f t="shared" si="120"/>
        <v>#VALUE!</v>
      </c>
      <c r="DR30" s="246" t="e">
        <f t="shared" si="120"/>
        <v>#VALUE!</v>
      </c>
      <c r="DS30" s="251" t="e">
        <f t="shared" si="120"/>
        <v>#VALUE!</v>
      </c>
      <c r="DT30" s="243" t="e">
        <f t="shared" si="11"/>
        <v>#VALUE!</v>
      </c>
      <c r="DU30" s="245" t="e">
        <f t="shared" si="12"/>
        <v>#VALUE!</v>
      </c>
      <c r="DV30" s="226" t="e">
        <f>CZ30*'Ores &amp; Ingots'!$C$3+DA30*'Ores &amp; Ingots'!$C$4+DB30*'Ores &amp; Ingots'!$C$5+DC30*'Ores &amp; Ingots'!$C$6+DD30*'Ores &amp; Ingots'!$C$7+DE30*'Ores &amp; Ingots'!$C$8+DF30*'Ores &amp; Ingots'!$C$9+DG30*'Ores &amp; Ingots'!$C$10+DH30*'Ores &amp; Ingots'!$C$11+DI30*'Ores &amp; Ingots'!$C$12</f>
        <v>#VALUE!</v>
      </c>
      <c r="DW30" s="226" t="e">
        <f>DJ30*'Ores &amp; Ingots'!$B$3+DK30*'Ores &amp; Ingots'!$B$4+DL30*'Ores &amp; Ingots'!$B$5+DM30*'Ores &amp; Ingots'!$B$6+DN30*'Ores &amp; Ingots'!$B$7+DO30*'Ores &amp; Ingots'!$B$8+DP30*'Ores &amp; Ingots'!$B$9+DQ30*'Ores &amp; Ingots'!$B$10+DR30*'Ores &amp; Ingots'!$B$11+DS30*'Ores &amp; Ingots'!$B$12</f>
        <v>#VALUE!</v>
      </c>
      <c r="DX30" s="245" t="e">
        <f>CZ30*Refining!$G$3+DA30*Refining!$G$4+DB30*Refining!$G$5+DC30*Refining!$G$6+DD30*Refining!$G$7+DE30*Refining!$G$8+DF30*Refining!$G$9+DG30*Refining!$G$10+DH30*Refining!$G$11+DI30*Refining!$G$12</f>
        <v>#VALUE!</v>
      </c>
      <c r="DY30" s="189" t="e">
        <f t="shared" si="13"/>
        <v>#VALUE!</v>
      </c>
      <c r="DZ30" s="260" t="e">
        <f t="shared" si="14"/>
        <v>#VALUE!</v>
      </c>
      <c r="EA30" s="243" t="e">
        <f t="shared" si="15"/>
        <v>#VALUE!</v>
      </c>
      <c r="EB30" s="262" t="e">
        <f t="shared" ref="EB30:EC30" si="121">EA30/60</f>
        <v>#VALUE!</v>
      </c>
      <c r="EC30" s="262" t="e">
        <f t="shared" si="121"/>
        <v>#VALUE!</v>
      </c>
      <c r="ED30" s="243" t="e">
        <f t="shared" si="17"/>
        <v>#VALUE!</v>
      </c>
      <c r="EE30" s="262" t="e">
        <f t="shared" ref="EE30:EF30" si="122">ED30/1000</f>
        <v>#VALUE!</v>
      </c>
      <c r="EF30" s="264" t="e">
        <f t="shared" si="122"/>
        <v>#VALUE!</v>
      </c>
      <c r="EG30" s="239" t="e">
        <f t="shared" si="19"/>
        <v>#VALUE!</v>
      </c>
      <c r="EH30" s="266" t="e">
        <f t="shared" si="20"/>
        <v>#VALUE!</v>
      </c>
      <c r="EI30" s="133"/>
    </row>
    <row r="31" spans="1:139" ht="12.75" hidden="1" x14ac:dyDescent="0.2">
      <c r="A31" s="918" t="s">
        <v>250</v>
      </c>
      <c r="B31" s="55" t="s">
        <v>251</v>
      </c>
      <c r="C31" s="56" t="s">
        <v>156</v>
      </c>
      <c r="D31" s="56">
        <v>3</v>
      </c>
      <c r="E31" s="56">
        <v>3</v>
      </c>
      <c r="F31" s="56">
        <v>3</v>
      </c>
      <c r="G31" s="57">
        <f t="shared" si="0"/>
        <v>421.875</v>
      </c>
      <c r="H31" s="58">
        <v>30</v>
      </c>
      <c r="I31" s="58">
        <v>30</v>
      </c>
      <c r="J31" s="58">
        <f>H31/Main!$D$9</f>
        <v>6</v>
      </c>
      <c r="K31" s="58">
        <f>I31/Main!$D$10</f>
        <v>15</v>
      </c>
      <c r="L31" s="58">
        <f t="shared" si="1"/>
        <v>2.5</v>
      </c>
      <c r="M31" s="58">
        <v>1</v>
      </c>
      <c r="N31" s="62">
        <v>2000</v>
      </c>
      <c r="O31" s="62">
        <v>2000</v>
      </c>
      <c r="P31" s="60"/>
      <c r="Q31" s="62">
        <v>384</v>
      </c>
      <c r="R31" s="62">
        <f>Q31*Main!$D$6</f>
        <v>3840</v>
      </c>
      <c r="S31" s="63"/>
      <c r="T31" s="63"/>
      <c r="U31" s="60"/>
      <c r="V31" s="60"/>
      <c r="W31" s="62">
        <v>800</v>
      </c>
      <c r="X31" s="60"/>
      <c r="Y31" s="62">
        <v>600</v>
      </c>
      <c r="Z31" s="60"/>
      <c r="AA31" s="60"/>
      <c r="AB31" s="60"/>
      <c r="AC31" s="69" t="s">
        <v>220</v>
      </c>
      <c r="AD31" s="81">
        <v>20</v>
      </c>
      <c r="AE31" s="81">
        <v>0</v>
      </c>
      <c r="AF31" s="81">
        <v>0</v>
      </c>
      <c r="AG31" s="81">
        <v>1</v>
      </c>
      <c r="AH31" s="81">
        <v>30</v>
      </c>
      <c r="AI31" s="81">
        <v>0</v>
      </c>
      <c r="AJ31" s="81">
        <v>8</v>
      </c>
      <c r="AK31" s="83">
        <v>10</v>
      </c>
      <c r="AL31" s="81">
        <v>0</v>
      </c>
      <c r="AM31" s="81">
        <v>0</v>
      </c>
      <c r="AN31" s="81">
        <v>0</v>
      </c>
      <c r="AO31" s="81">
        <v>15</v>
      </c>
      <c r="AP31" s="81">
        <v>0</v>
      </c>
      <c r="AQ31" s="81">
        <v>0</v>
      </c>
      <c r="AR31" s="81">
        <v>0</v>
      </c>
      <c r="AS31" s="81">
        <v>0</v>
      </c>
      <c r="AT31" s="81">
        <v>0</v>
      </c>
      <c r="AU31" s="81">
        <v>0</v>
      </c>
      <c r="AV31" s="81">
        <v>0</v>
      </c>
      <c r="AW31" s="81">
        <v>0</v>
      </c>
      <c r="AX31" s="81">
        <v>0</v>
      </c>
      <c r="AY31" s="311">
        <f t="shared" ref="AY31:BS31" si="123">IF(AD31 = 0, "", AD31)</f>
        <v>20</v>
      </c>
      <c r="AZ31" s="56" t="str">
        <f t="shared" si="123"/>
        <v/>
      </c>
      <c r="BA31" s="56" t="str">
        <f t="shared" si="123"/>
        <v/>
      </c>
      <c r="BB31" s="81">
        <f t="shared" si="123"/>
        <v>1</v>
      </c>
      <c r="BC31" s="81">
        <f t="shared" si="123"/>
        <v>30</v>
      </c>
      <c r="BD31" s="56" t="str">
        <f t="shared" si="123"/>
        <v/>
      </c>
      <c r="BE31" s="81">
        <f t="shared" si="123"/>
        <v>8</v>
      </c>
      <c r="BF31" s="83">
        <f t="shared" si="123"/>
        <v>10</v>
      </c>
      <c r="BG31" s="56" t="str">
        <f t="shared" si="123"/>
        <v/>
      </c>
      <c r="BH31" s="56" t="str">
        <f t="shared" si="123"/>
        <v/>
      </c>
      <c r="BI31" s="56" t="str">
        <f t="shared" si="123"/>
        <v/>
      </c>
      <c r="BJ31" s="81">
        <f t="shared" si="123"/>
        <v>15</v>
      </c>
      <c r="BK31" s="56" t="str">
        <f t="shared" si="123"/>
        <v/>
      </c>
      <c r="BL31" s="56" t="str">
        <f t="shared" si="123"/>
        <v/>
      </c>
      <c r="BM31" s="56" t="str">
        <f t="shared" si="123"/>
        <v/>
      </c>
      <c r="BN31" s="56" t="str">
        <f t="shared" si="123"/>
        <v/>
      </c>
      <c r="BO31" s="56" t="str">
        <f t="shared" si="123"/>
        <v/>
      </c>
      <c r="BP31" s="56" t="str">
        <f t="shared" si="123"/>
        <v/>
      </c>
      <c r="BQ31" s="56" t="str">
        <f t="shared" si="123"/>
        <v/>
      </c>
      <c r="BR31" s="56" t="str">
        <f t="shared" si="123"/>
        <v/>
      </c>
      <c r="BS31" s="85" t="str">
        <f t="shared" si="123"/>
        <v/>
      </c>
      <c r="BT31" s="93" t="e">
        <f>$AY31*Assembly!Z$4+$AZ31*Assembly!Z$5+$BA31*Assembly!Z$6+$BB31*Assembly!Z$7+$BC31*Assembly!Z$8+$BD31*Assembly!Z$9+$BE31*Assembly!Z$10+$BF31*Assembly!Z$11+$BG31*Assembly!Z$12+$BH31*Assembly!Z$13+$BI31*Assembly!Z$14+$BJ31*Assembly!Z$15+$BK31*Assembly!Z$16+$BL31*Assembly!Z$17+$BM31*Assembly!Z$18+$BN31*Assembly!Z$19+$BO31*Assembly!Z$20+$BP31*Assembly!Z$21+$BQ31*Assembly!Z$22+$BR31*Assembly!Z$23+$BS31*Assembly!Z$24</f>
        <v>#VALUE!</v>
      </c>
      <c r="BU31" s="81" t="e">
        <f t="shared" si="3"/>
        <v>#VALUE!</v>
      </c>
      <c r="BV31" s="312" t="e">
        <f t="shared" ref="BV31:BV39" si="124">IF(R31 = "?", "?", R31/BT31)</f>
        <v>#VALUE!</v>
      </c>
      <c r="BW31" s="81" t="e">
        <f>$AY31*Assembly!AD$4+$AZ31*Assembly!AD$5+$BA31*Assembly!AD$6+$BB31*Assembly!AD$7+$BC31*Assembly!AD$8+$BD31*Assembly!AD$9+$BE31*Assembly!AD$10+$BF31*Assembly!AD$11+$BG31*Assembly!AD$12+$BH31*Assembly!AD$13+$BI31*Assembly!AD$14+$BJ31*Assembly!AD$15+$BK31*Assembly!AD$16+$BL31*Assembly!AD$17+$BM31*Assembly!AD$18+$BN31*Assembly!AD$19+$BO31*Assembly!AD$20+$BP31*Assembly!AD$21+$BQ31*Assembly!AD$22+$BR31*Assembly!AD$23+$BS31*Assembly!AD$24</f>
        <v>#VALUE!</v>
      </c>
      <c r="BX31" s="98" t="e">
        <f t="shared" si="4"/>
        <v>#VALUE!</v>
      </c>
      <c r="BY31" s="99" t="e">
        <f t="shared" si="5"/>
        <v>#VALUE!</v>
      </c>
      <c r="BZ31" s="101" t="e">
        <f t="shared" si="6"/>
        <v>#VALUE!</v>
      </c>
      <c r="CA31" s="99" t="e">
        <f t="shared" si="7"/>
        <v>#VALUE!</v>
      </c>
      <c r="CB31" s="81" t="e">
        <f>$AY31*Assembly!Y$4+$AZ31*Assembly!Y$5+$BA31*Assembly!Y$6+$BB31*Assembly!Y$7+$BC31*Assembly!Y$8+$BD31*Assembly!Y$9+$BE31*Assembly!Y$10+$BF31*Assembly!Y$11+$BG31*Assembly!Y$12+$BH31*Assembly!Y$13+$BI31*Assembly!Y$14+$BJ31*Assembly!Y$15+$BK31*Assembly!Y$16+$BL31*Assembly!Y$17+$BM31*Assembly!Y$18+$BN31*Assembly!Y$19+$BO31*Assembly!Y$20+$BP31*Assembly!Y$21+$BQ31*Assembly!Y$22+$BR31*Assembly!Y$23+$BS31*Assembly!Y$24</f>
        <v>#VALUE!</v>
      </c>
      <c r="CC31" s="81" t="e">
        <f t="shared" si="8"/>
        <v>#VALUE!</v>
      </c>
      <c r="CD31" s="106" t="e">
        <f t="shared" si="9"/>
        <v>#VALUE!</v>
      </c>
      <c r="CE31" s="108" t="e">
        <f>$AY31*Assembly!AC$4+$AZ31*Assembly!AC$5+$BA31*Assembly!AC$6+$BB31*Assembly!AC$7+$BC31*Assembly!AC$8+$BD31*Assembly!AC$9+$BE31*Assembly!AC$10+$BF31*Assembly!AC$11+$BG31*Assembly!AC$12+$BH31*Assembly!AC$13+$BI31*Assembly!AC$14+$BJ31*Assembly!AC$15+$BK31*Assembly!AC$16+$BL31*Assembly!AC$17+$BM31*Assembly!AC$18+$BN31*Assembly!AC$19+$BO31*Assembly!AC$20+$BP31*Assembly!AC$21+$BQ31*Assembly!AC$22+$BR31*Assembly!AC$23+$BS31*Assembly!AC$24</f>
        <v>#VALUE!</v>
      </c>
      <c r="CF31" s="62" t="e">
        <f>$AY31*Assembly!M$4+$AZ31*Assembly!M$5+$BA31*Assembly!M$6+$BB31*Assembly!M$7+$BC31*Assembly!M$8+$BD31*Assembly!M$9+$BE31*Assembly!M$10+$BF31*Assembly!M$11+$BG31*Assembly!M$12+$BH31*Assembly!M$13+$BI31*Assembly!M$14+$BJ31*Assembly!M$15+$BK31*Assembly!M$16+$BL31*Assembly!M$17+$BM31*Assembly!M$18+$BN31*Assembly!M$19+$BO31*Assembly!M$20+$BP31*Assembly!M$21+$BQ31*Assembly!M$22+$BR31*Assembly!M$23+$BS31*Assembly!M$24</f>
        <v>#VALUE!</v>
      </c>
      <c r="CG31" s="62" t="e">
        <f>$AY31*Assembly!N$4+$AZ31*Assembly!N$5+$BA31*Assembly!N$6+$BB31*Assembly!N$7+$BC31*Assembly!N$8+$BD31*Assembly!N$9+$BE31*Assembly!N$10+$BF31*Assembly!N$11+$BG31*Assembly!N$12+$BH31*Assembly!N$13+$BI31*Assembly!N$14+$BJ31*Assembly!N$15+$BK31*Assembly!N$16+$BL31*Assembly!N$17+$BM31*Assembly!N$18+$BN31*Assembly!N$19+$BO31*Assembly!N$20+$BP31*Assembly!N$21+$BQ31*Assembly!N$22+$BR31*Assembly!N$23+$BS31*Assembly!N$24</f>
        <v>#VALUE!</v>
      </c>
      <c r="CH31" s="62" t="e">
        <f>$AY31*Assembly!O$4+$AZ31*Assembly!O$5+$BA31*Assembly!O$6+$BB31*Assembly!O$7+$BC31*Assembly!O$8+$BD31*Assembly!O$9+$BE31*Assembly!O$10+$BF31*Assembly!O$11+$BG31*Assembly!O$12+$BH31*Assembly!O$13+$BI31*Assembly!O$14+$BJ31*Assembly!O$15+$BK31*Assembly!O$16+$BL31*Assembly!O$17+$BM31*Assembly!O$18+$BN31*Assembly!O$19+$BO31*Assembly!O$20+$BP31*Assembly!O$21+$BQ31*Assembly!O$22+$BR31*Assembly!O$23+$BS31*Assembly!O$24</f>
        <v>#VALUE!</v>
      </c>
      <c r="CI31" s="58" t="e">
        <f>$AY31*Assembly!P$4+$AZ31*Assembly!P$5+$BA31*Assembly!P$6+$BB31*Assembly!P$7+$BC31*Assembly!P$8+$BD31*Assembly!P$9+$BE31*Assembly!P$10+$BF31*Assembly!P$11+$BG31*Assembly!P$12+$BH31*Assembly!P$13+$BI31*Assembly!P$14+$BJ31*Assembly!P$15+$BK31*Assembly!P$16+$BL31*Assembly!P$17+$BM31*Assembly!P$18+$BN31*Assembly!P$19+$BO31*Assembly!P$20+$BP31*Assembly!P$21+$BQ31*Assembly!P$22+$BR31*Assembly!P$23+$BS31*Assembly!P$24</f>
        <v>#VALUE!</v>
      </c>
      <c r="CJ31" s="58" t="e">
        <f>$AY31*Assembly!Q$4+$AZ31*Assembly!Q$5+$BA31*Assembly!Q$6+$BB31*Assembly!Q$7+$BC31*Assembly!Q$8+$BD31*Assembly!Q$9+$BE31*Assembly!Q$10+$BF31*Assembly!Q$11+$BG31*Assembly!Q$12+$BH31*Assembly!Q$13+$BI31*Assembly!Q$14+$BJ31*Assembly!Q$15+$BK31*Assembly!Q$16+$BL31*Assembly!Q$17+$BM31*Assembly!Q$18+$BN31*Assembly!Q$19+$BO31*Assembly!Q$20+$BP31*Assembly!Q$21+$BQ31*Assembly!Q$22+$BR31*Assembly!Q$23+$BS31*Assembly!Q$24</f>
        <v>#VALUE!</v>
      </c>
      <c r="CK31" s="62" t="e">
        <f>$AY31*Assembly!R$4+$AZ31*Assembly!R$5+$BA31*Assembly!R$6+$BB31*Assembly!R$7+$BC31*Assembly!R$8+$BD31*Assembly!R$9+$BE31*Assembly!R$10+$BF31*Assembly!R$11+$BG31*Assembly!R$12+$BH31*Assembly!R$13+$BI31*Assembly!R$14+$BJ31*Assembly!R$15+$BK31*Assembly!R$16+$BL31*Assembly!R$17+$BM31*Assembly!R$18+$BN31*Assembly!R$19+$BO31*Assembly!R$20+$BP31*Assembly!R$21+$BQ31*Assembly!R$22+$BR31*Assembly!R$23+$BS31*Assembly!R$24</f>
        <v>#VALUE!</v>
      </c>
      <c r="CL31" s="58" t="e">
        <f>$AY31*Assembly!S$4+$AZ31*Assembly!S$5+$BA31*Assembly!S$6+$BB31*Assembly!S$7+$BC31*Assembly!S$8+$BD31*Assembly!S$9+$BE31*Assembly!S$10+$BF31*Assembly!S$11+$BG31*Assembly!S$12+$BH31*Assembly!S$13+$BI31*Assembly!S$14+$BJ31*Assembly!S$15+$BK31*Assembly!S$16+$BL31*Assembly!S$17+$BM31*Assembly!S$18+$BN31*Assembly!S$19+$BO31*Assembly!S$20+$BP31*Assembly!S$21+$BQ31*Assembly!S$22+$BR31*Assembly!S$23+$BS31*Assembly!S$24</f>
        <v>#VALUE!</v>
      </c>
      <c r="CM31" s="58" t="e">
        <f>$AY31*Assembly!T$4+$AZ31*Assembly!T$5+$BA31*Assembly!T$6+$BB31*Assembly!T$7+$BC31*Assembly!T$8+$BD31*Assembly!T$9+$BE31*Assembly!T$10+$BF31*Assembly!T$11+$BG31*Assembly!T$12+$BH31*Assembly!T$13+$BI31*Assembly!T$14+$BJ31*Assembly!T$15+$BK31*Assembly!T$16+$BL31*Assembly!T$17+$BM31*Assembly!T$18+$BN31*Assembly!T$19+$BO31*Assembly!T$20+$BP31*Assembly!T$21+$BQ31*Assembly!T$22+$BR31*Assembly!T$23+$BS31*Assembly!T$24</f>
        <v>#VALUE!</v>
      </c>
      <c r="CN31" s="58" t="e">
        <f>$AY31*Assembly!U$4+$AZ31*Assembly!U$5+$BA31*Assembly!U$6+$BB31*Assembly!U$7+$BC31*Assembly!U$8+$BD31*Assembly!U$9+$BE31*Assembly!U$10+$BF31*Assembly!U$11+$BG31*Assembly!U$12+$BH31*Assembly!U$13+$BI31*Assembly!U$14+$BJ31*Assembly!U$15+$BK31*Assembly!U$16+$BL31*Assembly!U$17+$BM31*Assembly!U$18+$BN31*Assembly!U$19+$BO31*Assembly!U$20+$BP31*Assembly!U$21+$BQ31*Assembly!U$22+$BR31*Assembly!U$23+$BS31*Assembly!U$24</f>
        <v>#VALUE!</v>
      </c>
      <c r="CO31" s="62" t="e">
        <f>$AY31*Assembly!V$4+$AZ31*Assembly!V$5+$BA31*Assembly!V$6+$BB31*Assembly!V$7+$BC31*Assembly!V$8+$BD31*Assembly!V$9+$BE31*Assembly!V$10+$BF31*Assembly!V$11+$BG31*Assembly!V$12+$BH31*Assembly!V$13+$BI31*Assembly!V$14+$BJ31*Assembly!V$15+$BK31*Assembly!V$16+$BL31*Assembly!V$17+$BM31*Assembly!V$18+$BN31*Assembly!V$19+$BO31*Assembly!V$20+$BP31*Assembly!V$21+$BQ31*Assembly!V$22+$BR31*Assembly!V$23+$BS31*Assembly!V$24</f>
        <v>#VALUE!</v>
      </c>
      <c r="CP31" s="62" t="e">
        <f>CF31*Refining!$F$3</f>
        <v>#VALUE!</v>
      </c>
      <c r="CQ31" s="62" t="e">
        <f>CG31*Refining!$F$4</f>
        <v>#VALUE!</v>
      </c>
      <c r="CR31" s="62" t="e">
        <f>CH31*Refining!$F$5</f>
        <v>#VALUE!</v>
      </c>
      <c r="CS31" s="62" t="e">
        <f>CI31*Refining!$F$6</f>
        <v>#VALUE!</v>
      </c>
      <c r="CT31" s="62" t="e">
        <f>CJ31*Refining!$F$7</f>
        <v>#VALUE!</v>
      </c>
      <c r="CU31" s="62" t="e">
        <f>CK31*Refining!$F$8</f>
        <v>#VALUE!</v>
      </c>
      <c r="CV31" s="62" t="e">
        <f>CL31*Refining!$F$9</f>
        <v>#VALUE!</v>
      </c>
      <c r="CW31" s="62" t="e">
        <f>CM31*Refining!$F$10</f>
        <v>#VALUE!</v>
      </c>
      <c r="CX31" s="62" t="e">
        <f>CN31*Refining!$F$11</f>
        <v>#VALUE!</v>
      </c>
      <c r="CY31" s="62" t="e">
        <f>CO31*Refining!$F$12</f>
        <v>#VALUE!</v>
      </c>
      <c r="CZ31" s="115" t="e">
        <f t="shared" ref="CZ31:DS31" si="125">IF(CF31 = 0, "", CF31)</f>
        <v>#VALUE!</v>
      </c>
      <c r="DA31" s="119" t="e">
        <f t="shared" si="125"/>
        <v>#VALUE!</v>
      </c>
      <c r="DB31" s="119" t="e">
        <f t="shared" si="125"/>
        <v>#VALUE!</v>
      </c>
      <c r="DC31" s="116" t="e">
        <f t="shared" si="125"/>
        <v>#VALUE!</v>
      </c>
      <c r="DD31" s="116" t="e">
        <f t="shared" si="125"/>
        <v>#VALUE!</v>
      </c>
      <c r="DE31" s="116" t="e">
        <f t="shared" si="125"/>
        <v>#VALUE!</v>
      </c>
      <c r="DF31" s="116" t="e">
        <f t="shared" si="125"/>
        <v>#VALUE!</v>
      </c>
      <c r="DG31" s="116" t="e">
        <f t="shared" si="125"/>
        <v>#VALUE!</v>
      </c>
      <c r="DH31" s="116" t="e">
        <f t="shared" si="125"/>
        <v>#VALUE!</v>
      </c>
      <c r="DI31" s="117" t="e">
        <f t="shared" si="125"/>
        <v>#VALUE!</v>
      </c>
      <c r="DJ31" s="115" t="e">
        <f t="shared" si="125"/>
        <v>#VALUE!</v>
      </c>
      <c r="DK31" s="119" t="e">
        <f t="shared" si="125"/>
        <v>#VALUE!</v>
      </c>
      <c r="DL31" s="119" t="e">
        <f t="shared" si="125"/>
        <v>#VALUE!</v>
      </c>
      <c r="DM31" s="116" t="e">
        <f t="shared" si="125"/>
        <v>#VALUE!</v>
      </c>
      <c r="DN31" s="276" t="e">
        <f t="shared" si="125"/>
        <v>#VALUE!</v>
      </c>
      <c r="DO31" s="116" t="e">
        <f t="shared" si="125"/>
        <v>#VALUE!</v>
      </c>
      <c r="DP31" s="116" t="e">
        <f t="shared" si="125"/>
        <v>#VALUE!</v>
      </c>
      <c r="DQ31" s="116" t="e">
        <f t="shared" si="125"/>
        <v>#VALUE!</v>
      </c>
      <c r="DR31" s="116" t="e">
        <f t="shared" si="125"/>
        <v>#VALUE!</v>
      </c>
      <c r="DS31" s="117" t="e">
        <f t="shared" si="125"/>
        <v>#VALUE!</v>
      </c>
      <c r="DT31" s="115" t="e">
        <f t="shared" si="11"/>
        <v>#VALUE!</v>
      </c>
      <c r="DU31" s="119" t="e">
        <f t="shared" si="12"/>
        <v>#VALUE!</v>
      </c>
      <c r="DV31" s="81" t="e">
        <f>CZ31*'Ores &amp; Ingots'!$C$3+DA31*'Ores &amp; Ingots'!$C$4+DB31*'Ores &amp; Ingots'!$C$5+DC31*'Ores &amp; Ingots'!$C$6+DD31*'Ores &amp; Ingots'!$C$7+DE31*'Ores &amp; Ingots'!$C$8+DF31*'Ores &amp; Ingots'!$C$9+DG31*'Ores &amp; Ingots'!$C$10+DH31*'Ores &amp; Ingots'!$C$11+DI31*'Ores &amp; Ingots'!$C$12</f>
        <v>#VALUE!</v>
      </c>
      <c r="DW31" s="81" t="e">
        <f>DJ31*'Ores &amp; Ingots'!$B$3+DK31*'Ores &amp; Ingots'!$B$4+DL31*'Ores &amp; Ingots'!$B$5+DM31*'Ores &amp; Ingots'!$B$6+DN31*'Ores &amp; Ingots'!$B$7+DO31*'Ores &amp; Ingots'!$B$8+DP31*'Ores &amp; Ingots'!$B$9+DQ31*'Ores &amp; Ingots'!$B$10+DR31*'Ores &amp; Ingots'!$B$11+DS31*'Ores &amp; Ingots'!$B$12</f>
        <v>#VALUE!</v>
      </c>
      <c r="DX31" s="119" t="e">
        <f>CZ31*Refining!$G$3+DA31*Refining!$G$4+DB31*Refining!$G$5+DC31*Refining!$G$6+DD31*Refining!$G$7+DE31*Refining!$G$8+DF31*Refining!$G$9+DG31*Refining!$G$10+DH31*Refining!$G$11+DI31*Refining!$G$12</f>
        <v>#VALUE!</v>
      </c>
      <c r="DY31" s="119" t="e">
        <f t="shared" si="13"/>
        <v>#VALUE!</v>
      </c>
      <c r="DZ31" s="126" t="e">
        <f t="shared" si="14"/>
        <v>#VALUE!</v>
      </c>
      <c r="EA31" s="115" t="e">
        <f t="shared" si="15"/>
        <v>#VALUE!</v>
      </c>
      <c r="EB31" s="127" t="e">
        <f t="shared" ref="EB31:EC31" si="126">EA31/60</f>
        <v>#VALUE!</v>
      </c>
      <c r="EC31" s="127" t="e">
        <f t="shared" si="126"/>
        <v>#VALUE!</v>
      </c>
      <c r="ED31" s="115" t="e">
        <f t="shared" si="17"/>
        <v>#VALUE!</v>
      </c>
      <c r="EE31" s="127" t="e">
        <f t="shared" ref="EE31:EF31" si="127">ED31/1000</f>
        <v>#VALUE!</v>
      </c>
      <c r="EF31" s="128" t="e">
        <f t="shared" si="127"/>
        <v>#VALUE!</v>
      </c>
      <c r="EG31" s="106" t="e">
        <f t="shared" si="19"/>
        <v>#VALUE!</v>
      </c>
      <c r="EH31" s="281" t="e">
        <f t="shared" si="20"/>
        <v>#VALUE!</v>
      </c>
      <c r="EI31" s="133">
        <v>601</v>
      </c>
    </row>
    <row r="32" spans="1:139" ht="12.75" x14ac:dyDescent="0.2">
      <c r="A32" s="864"/>
      <c r="B32" s="135" t="s">
        <v>251</v>
      </c>
      <c r="C32" s="137" t="s">
        <v>155</v>
      </c>
      <c r="D32" s="137">
        <v>5</v>
      </c>
      <c r="E32" s="137">
        <v>5</v>
      </c>
      <c r="F32" s="137">
        <v>5</v>
      </c>
      <c r="G32" s="139">
        <f t="shared" si="0"/>
        <v>15.625</v>
      </c>
      <c r="H32" s="140">
        <v>20</v>
      </c>
      <c r="I32" s="140">
        <v>20</v>
      </c>
      <c r="J32" s="140">
        <f>H32/Main!$D$9</f>
        <v>4</v>
      </c>
      <c r="K32" s="140">
        <f>I32/Main!$D$10</f>
        <v>10</v>
      </c>
      <c r="L32" s="140">
        <f t="shared" si="1"/>
        <v>2.5</v>
      </c>
      <c r="M32" s="140">
        <v>1</v>
      </c>
      <c r="N32" s="145" t="s">
        <v>28</v>
      </c>
      <c r="O32" s="145" t="s">
        <v>28</v>
      </c>
      <c r="P32" s="143"/>
      <c r="Q32" s="145">
        <v>84</v>
      </c>
      <c r="R32" s="145">
        <f>Q32*Main!$D$6</f>
        <v>840</v>
      </c>
      <c r="S32" s="146"/>
      <c r="T32" s="146"/>
      <c r="U32" s="143"/>
      <c r="V32" s="143"/>
      <c r="W32" s="145">
        <v>600</v>
      </c>
      <c r="X32" s="143"/>
      <c r="Y32" s="145">
        <v>300</v>
      </c>
      <c r="Z32" s="143"/>
      <c r="AA32" s="143"/>
      <c r="AB32" s="143"/>
      <c r="AC32" s="148"/>
      <c r="AD32" s="133">
        <v>10</v>
      </c>
      <c r="AE32" s="133">
        <v>0</v>
      </c>
      <c r="AF32" s="133">
        <v>0</v>
      </c>
      <c r="AG32" s="133">
        <v>1</v>
      </c>
      <c r="AH32" s="133">
        <v>30</v>
      </c>
      <c r="AI32" s="133">
        <v>0</v>
      </c>
      <c r="AJ32" s="133">
        <v>4</v>
      </c>
      <c r="AK32" s="167">
        <v>10</v>
      </c>
      <c r="AL32" s="133">
        <v>0</v>
      </c>
      <c r="AM32" s="133">
        <v>0</v>
      </c>
      <c r="AN32" s="133">
        <v>0</v>
      </c>
      <c r="AO32" s="133">
        <v>5</v>
      </c>
      <c r="AP32" s="133">
        <v>0</v>
      </c>
      <c r="AQ32" s="133">
        <v>0</v>
      </c>
      <c r="AR32" s="133">
        <v>0</v>
      </c>
      <c r="AS32" s="133">
        <v>0</v>
      </c>
      <c r="AT32" s="133">
        <v>0</v>
      </c>
      <c r="AU32" s="133">
        <v>0</v>
      </c>
      <c r="AV32" s="133">
        <v>0</v>
      </c>
      <c r="AW32" s="133">
        <v>0</v>
      </c>
      <c r="AX32" s="133">
        <v>0</v>
      </c>
      <c r="AY32" s="313">
        <f t="shared" ref="AY32:BS32" si="128">IF(AD32 = 0, "", AD32)</f>
        <v>10</v>
      </c>
      <c r="AZ32" s="137" t="str">
        <f t="shared" si="128"/>
        <v/>
      </c>
      <c r="BA32" s="137" t="str">
        <f t="shared" si="128"/>
        <v/>
      </c>
      <c r="BB32" s="133">
        <f t="shared" si="128"/>
        <v>1</v>
      </c>
      <c r="BC32" s="133">
        <f t="shared" si="128"/>
        <v>30</v>
      </c>
      <c r="BD32" s="137" t="str">
        <f t="shared" si="128"/>
        <v/>
      </c>
      <c r="BE32" s="133">
        <f t="shared" si="128"/>
        <v>4</v>
      </c>
      <c r="BF32" s="167">
        <f t="shared" si="128"/>
        <v>10</v>
      </c>
      <c r="BG32" s="137" t="str">
        <f t="shared" si="128"/>
        <v/>
      </c>
      <c r="BH32" s="137" t="str">
        <f t="shared" si="128"/>
        <v/>
      </c>
      <c r="BI32" s="137" t="str">
        <f t="shared" si="128"/>
        <v/>
      </c>
      <c r="BJ32" s="133">
        <f t="shared" si="128"/>
        <v>5</v>
      </c>
      <c r="BK32" s="137" t="str">
        <f t="shared" si="128"/>
        <v/>
      </c>
      <c r="BL32" s="137" t="str">
        <f t="shared" si="128"/>
        <v/>
      </c>
      <c r="BM32" s="137" t="str">
        <f t="shared" si="128"/>
        <v/>
      </c>
      <c r="BN32" s="137" t="str">
        <f t="shared" si="128"/>
        <v/>
      </c>
      <c r="BO32" s="137" t="str">
        <f t="shared" si="128"/>
        <v/>
      </c>
      <c r="BP32" s="137" t="str">
        <f t="shared" si="128"/>
        <v/>
      </c>
      <c r="BQ32" s="137" t="str">
        <f t="shared" si="128"/>
        <v/>
      </c>
      <c r="BR32" s="137" t="str">
        <f t="shared" si="128"/>
        <v/>
      </c>
      <c r="BS32" s="169" t="str">
        <f t="shared" si="128"/>
        <v/>
      </c>
      <c r="BT32" s="174" t="e">
        <f>$AY32*Assembly!Z$4+$AZ32*Assembly!Z$5+$BA32*Assembly!Z$6+$BB32*Assembly!Z$7+$BC32*Assembly!Z$8+$BD32*Assembly!Z$9+$BE32*Assembly!Z$10+$BF32*Assembly!Z$11+$BG32*Assembly!Z$12+$BH32*Assembly!Z$13+$BI32*Assembly!Z$14+$BJ32*Assembly!Z$15+$BK32*Assembly!Z$16+$BL32*Assembly!Z$17+$BM32*Assembly!Z$18+$BN32*Assembly!Z$19+$BO32*Assembly!Z$20+$BP32*Assembly!Z$21+$BQ32*Assembly!Z$22+$BR32*Assembly!Z$23+$BS32*Assembly!Z$24</f>
        <v>#VALUE!</v>
      </c>
      <c r="BU32" s="133" t="e">
        <f t="shared" si="3"/>
        <v>#VALUE!</v>
      </c>
      <c r="BV32" s="314" t="e">
        <f t="shared" si="124"/>
        <v>#VALUE!</v>
      </c>
      <c r="BW32" s="133" t="e">
        <f>$AY32*Assembly!AD$4+$AZ32*Assembly!AD$5+$BA32*Assembly!AD$6+$BB32*Assembly!AD$7+$BC32*Assembly!AD$8+$BD32*Assembly!AD$9+$BE32*Assembly!AD$10+$BF32*Assembly!AD$11+$BG32*Assembly!AD$12+$BH32*Assembly!AD$13+$BI32*Assembly!AD$14+$BJ32*Assembly!AD$15+$BK32*Assembly!AD$16+$BL32*Assembly!AD$17+$BM32*Assembly!AD$18+$BN32*Assembly!AD$19+$BO32*Assembly!AD$20+$BP32*Assembly!AD$21+$BQ32*Assembly!AD$22+$BR32*Assembly!AD$23+$BS32*Assembly!AD$24</f>
        <v>#VALUE!</v>
      </c>
      <c r="BX32" s="177" t="e">
        <f t="shared" si="4"/>
        <v>#VALUE!</v>
      </c>
      <c r="BY32" s="178" t="e">
        <f t="shared" si="5"/>
        <v>#VALUE!</v>
      </c>
      <c r="BZ32" s="179" t="e">
        <f t="shared" si="6"/>
        <v>#VALUE!</v>
      </c>
      <c r="CA32" s="178" t="e">
        <f t="shared" si="7"/>
        <v>#VALUE!</v>
      </c>
      <c r="CB32" s="133" t="e">
        <f>$AY32*Assembly!Y$4+$AZ32*Assembly!Y$5+$BA32*Assembly!Y$6+$BB32*Assembly!Y$7+$BC32*Assembly!Y$8+$BD32*Assembly!Y$9+$BE32*Assembly!Y$10+$BF32*Assembly!Y$11+$BG32*Assembly!Y$12+$BH32*Assembly!Y$13+$BI32*Assembly!Y$14+$BJ32*Assembly!Y$15+$BK32*Assembly!Y$16+$BL32*Assembly!Y$17+$BM32*Assembly!Y$18+$BN32*Assembly!Y$19+$BO32*Assembly!Y$20+$BP32*Assembly!Y$21+$BQ32*Assembly!Y$22+$BR32*Assembly!Y$23+$BS32*Assembly!Y$24</f>
        <v>#VALUE!</v>
      </c>
      <c r="CC32" s="133" t="e">
        <f t="shared" si="8"/>
        <v>#VALUE!</v>
      </c>
      <c r="CD32" s="130" t="e">
        <f t="shared" si="9"/>
        <v>#VALUE!</v>
      </c>
      <c r="CE32" s="183" t="e">
        <f>$AY32*Assembly!AC$4+$AZ32*Assembly!AC$5+$BA32*Assembly!AC$6+$BB32*Assembly!AC$7+$BC32*Assembly!AC$8+$BD32*Assembly!AC$9+$BE32*Assembly!AC$10+$BF32*Assembly!AC$11+$BG32*Assembly!AC$12+$BH32*Assembly!AC$13+$BI32*Assembly!AC$14+$BJ32*Assembly!AC$15+$BK32*Assembly!AC$16+$BL32*Assembly!AC$17+$BM32*Assembly!AC$18+$BN32*Assembly!AC$19+$BO32*Assembly!AC$20+$BP32*Assembly!AC$21+$BQ32*Assembly!AC$22+$BR32*Assembly!AC$23+$BS32*Assembly!AC$24</f>
        <v>#VALUE!</v>
      </c>
      <c r="CF32" s="145" t="e">
        <f>$AY32*Assembly!M$4+$AZ32*Assembly!M$5+$BA32*Assembly!M$6+$BB32*Assembly!M$7+$BC32*Assembly!M$8+$BD32*Assembly!M$9+$BE32*Assembly!M$10+$BF32*Assembly!M$11+$BG32*Assembly!M$12+$BH32*Assembly!M$13+$BI32*Assembly!M$14+$BJ32*Assembly!M$15+$BK32*Assembly!M$16+$BL32*Assembly!M$17+$BM32*Assembly!M$18+$BN32*Assembly!M$19+$BO32*Assembly!M$20+$BP32*Assembly!M$21+$BQ32*Assembly!M$22+$BR32*Assembly!M$23+$BS32*Assembly!M$24</f>
        <v>#VALUE!</v>
      </c>
      <c r="CG32" s="145" t="e">
        <f>$AY32*Assembly!N$4+$AZ32*Assembly!N$5+$BA32*Assembly!N$6+$BB32*Assembly!N$7+$BC32*Assembly!N$8+$BD32*Assembly!N$9+$BE32*Assembly!N$10+$BF32*Assembly!N$11+$BG32*Assembly!N$12+$BH32*Assembly!N$13+$BI32*Assembly!N$14+$BJ32*Assembly!N$15+$BK32*Assembly!N$16+$BL32*Assembly!N$17+$BM32*Assembly!N$18+$BN32*Assembly!N$19+$BO32*Assembly!N$20+$BP32*Assembly!N$21+$BQ32*Assembly!N$22+$BR32*Assembly!N$23+$BS32*Assembly!N$24</f>
        <v>#VALUE!</v>
      </c>
      <c r="CH32" s="145" t="e">
        <f>$AY32*Assembly!O$4+$AZ32*Assembly!O$5+$BA32*Assembly!O$6+$BB32*Assembly!O$7+$BC32*Assembly!O$8+$BD32*Assembly!O$9+$BE32*Assembly!O$10+$BF32*Assembly!O$11+$BG32*Assembly!O$12+$BH32*Assembly!O$13+$BI32*Assembly!O$14+$BJ32*Assembly!O$15+$BK32*Assembly!O$16+$BL32*Assembly!O$17+$BM32*Assembly!O$18+$BN32*Assembly!O$19+$BO32*Assembly!O$20+$BP32*Assembly!O$21+$BQ32*Assembly!O$22+$BR32*Assembly!O$23+$BS32*Assembly!O$24</f>
        <v>#VALUE!</v>
      </c>
      <c r="CI32" s="140" t="e">
        <f>$AY32*Assembly!P$4+$AZ32*Assembly!P$5+$BA32*Assembly!P$6+$BB32*Assembly!P$7+$BC32*Assembly!P$8+$BD32*Assembly!P$9+$BE32*Assembly!P$10+$BF32*Assembly!P$11+$BG32*Assembly!P$12+$BH32*Assembly!P$13+$BI32*Assembly!P$14+$BJ32*Assembly!P$15+$BK32*Assembly!P$16+$BL32*Assembly!P$17+$BM32*Assembly!P$18+$BN32*Assembly!P$19+$BO32*Assembly!P$20+$BP32*Assembly!P$21+$BQ32*Assembly!P$22+$BR32*Assembly!P$23+$BS32*Assembly!P$24</f>
        <v>#VALUE!</v>
      </c>
      <c r="CJ32" s="140" t="e">
        <f>$AY32*Assembly!Q$4+$AZ32*Assembly!Q$5+$BA32*Assembly!Q$6+$BB32*Assembly!Q$7+$BC32*Assembly!Q$8+$BD32*Assembly!Q$9+$BE32*Assembly!Q$10+$BF32*Assembly!Q$11+$BG32*Assembly!Q$12+$BH32*Assembly!Q$13+$BI32*Assembly!Q$14+$BJ32*Assembly!Q$15+$BK32*Assembly!Q$16+$BL32*Assembly!Q$17+$BM32*Assembly!Q$18+$BN32*Assembly!Q$19+$BO32*Assembly!Q$20+$BP32*Assembly!Q$21+$BQ32*Assembly!Q$22+$BR32*Assembly!Q$23+$BS32*Assembly!Q$24</f>
        <v>#VALUE!</v>
      </c>
      <c r="CK32" s="145" t="e">
        <f>$AY32*Assembly!R$4+$AZ32*Assembly!R$5+$BA32*Assembly!R$6+$BB32*Assembly!R$7+$BC32*Assembly!R$8+$BD32*Assembly!R$9+$BE32*Assembly!R$10+$BF32*Assembly!R$11+$BG32*Assembly!R$12+$BH32*Assembly!R$13+$BI32*Assembly!R$14+$BJ32*Assembly!R$15+$BK32*Assembly!R$16+$BL32*Assembly!R$17+$BM32*Assembly!R$18+$BN32*Assembly!R$19+$BO32*Assembly!R$20+$BP32*Assembly!R$21+$BQ32*Assembly!R$22+$BR32*Assembly!R$23+$BS32*Assembly!R$24</f>
        <v>#VALUE!</v>
      </c>
      <c r="CL32" s="140" t="e">
        <f>$AY32*Assembly!S$4+$AZ32*Assembly!S$5+$BA32*Assembly!S$6+$BB32*Assembly!S$7+$BC32*Assembly!S$8+$BD32*Assembly!S$9+$BE32*Assembly!S$10+$BF32*Assembly!S$11+$BG32*Assembly!S$12+$BH32*Assembly!S$13+$BI32*Assembly!S$14+$BJ32*Assembly!S$15+$BK32*Assembly!S$16+$BL32*Assembly!S$17+$BM32*Assembly!S$18+$BN32*Assembly!S$19+$BO32*Assembly!S$20+$BP32*Assembly!S$21+$BQ32*Assembly!S$22+$BR32*Assembly!S$23+$BS32*Assembly!S$24</f>
        <v>#VALUE!</v>
      </c>
      <c r="CM32" s="140" t="e">
        <f>$AY32*Assembly!T$4+$AZ32*Assembly!T$5+$BA32*Assembly!T$6+$BB32*Assembly!T$7+$BC32*Assembly!T$8+$BD32*Assembly!T$9+$BE32*Assembly!T$10+$BF32*Assembly!T$11+$BG32*Assembly!T$12+$BH32*Assembly!T$13+$BI32*Assembly!T$14+$BJ32*Assembly!T$15+$BK32*Assembly!T$16+$BL32*Assembly!T$17+$BM32*Assembly!T$18+$BN32*Assembly!T$19+$BO32*Assembly!T$20+$BP32*Assembly!T$21+$BQ32*Assembly!T$22+$BR32*Assembly!T$23+$BS32*Assembly!T$24</f>
        <v>#VALUE!</v>
      </c>
      <c r="CN32" s="140" t="e">
        <f>$AY32*Assembly!U$4+$AZ32*Assembly!U$5+$BA32*Assembly!U$6+$BB32*Assembly!U$7+$BC32*Assembly!U$8+$BD32*Assembly!U$9+$BE32*Assembly!U$10+$BF32*Assembly!U$11+$BG32*Assembly!U$12+$BH32*Assembly!U$13+$BI32*Assembly!U$14+$BJ32*Assembly!U$15+$BK32*Assembly!U$16+$BL32*Assembly!U$17+$BM32*Assembly!U$18+$BN32*Assembly!U$19+$BO32*Assembly!U$20+$BP32*Assembly!U$21+$BQ32*Assembly!U$22+$BR32*Assembly!U$23+$BS32*Assembly!U$24</f>
        <v>#VALUE!</v>
      </c>
      <c r="CO32" s="145" t="e">
        <f>$AY32*Assembly!V$4+$AZ32*Assembly!V$5+$BA32*Assembly!V$6+$BB32*Assembly!V$7+$BC32*Assembly!V$8+$BD32*Assembly!V$9+$BE32*Assembly!V$10+$BF32*Assembly!V$11+$BG32*Assembly!V$12+$BH32*Assembly!V$13+$BI32*Assembly!V$14+$BJ32*Assembly!V$15+$BK32*Assembly!V$16+$BL32*Assembly!V$17+$BM32*Assembly!V$18+$BN32*Assembly!V$19+$BO32*Assembly!V$20+$BP32*Assembly!V$21+$BQ32*Assembly!V$22+$BR32*Assembly!V$23+$BS32*Assembly!V$24</f>
        <v>#VALUE!</v>
      </c>
      <c r="CP32" s="145" t="e">
        <f>CF32*Refining!$F$3</f>
        <v>#VALUE!</v>
      </c>
      <c r="CQ32" s="145" t="e">
        <f>CG32*Refining!$F$4</f>
        <v>#VALUE!</v>
      </c>
      <c r="CR32" s="145" t="e">
        <f>CH32*Refining!$F$5</f>
        <v>#VALUE!</v>
      </c>
      <c r="CS32" s="145" t="e">
        <f>CI32*Refining!$F$6</f>
        <v>#VALUE!</v>
      </c>
      <c r="CT32" s="145" t="e">
        <f>CJ32*Refining!$F$7</f>
        <v>#VALUE!</v>
      </c>
      <c r="CU32" s="145" t="e">
        <f>CK32*Refining!$F$8</f>
        <v>#VALUE!</v>
      </c>
      <c r="CV32" s="145" t="e">
        <f>CL32*Refining!$F$9</f>
        <v>#VALUE!</v>
      </c>
      <c r="CW32" s="145" t="e">
        <f>CM32*Refining!$F$10</f>
        <v>#VALUE!</v>
      </c>
      <c r="CX32" s="145" t="e">
        <f>CN32*Refining!$F$11</f>
        <v>#VALUE!</v>
      </c>
      <c r="CY32" s="145" t="e">
        <f>CO32*Refining!$F$12</f>
        <v>#VALUE!</v>
      </c>
      <c r="CZ32" s="185" t="e">
        <f t="shared" ref="CZ32:DS32" si="129">IF(CF32 = 0, "", CF32)</f>
        <v>#VALUE!</v>
      </c>
      <c r="DA32" s="189" t="e">
        <f t="shared" si="129"/>
        <v>#VALUE!</v>
      </c>
      <c r="DB32" s="189" t="e">
        <f t="shared" si="129"/>
        <v>#VALUE!</v>
      </c>
      <c r="DC32" s="186" t="e">
        <f t="shared" si="129"/>
        <v>#VALUE!</v>
      </c>
      <c r="DD32" s="186" t="e">
        <f t="shared" si="129"/>
        <v>#VALUE!</v>
      </c>
      <c r="DE32" s="186" t="e">
        <f t="shared" si="129"/>
        <v>#VALUE!</v>
      </c>
      <c r="DF32" s="186" t="e">
        <f t="shared" si="129"/>
        <v>#VALUE!</v>
      </c>
      <c r="DG32" s="186" t="e">
        <f t="shared" si="129"/>
        <v>#VALUE!</v>
      </c>
      <c r="DH32" s="186" t="e">
        <f t="shared" si="129"/>
        <v>#VALUE!</v>
      </c>
      <c r="DI32" s="187" t="e">
        <f t="shared" si="129"/>
        <v>#VALUE!</v>
      </c>
      <c r="DJ32" s="185" t="e">
        <f t="shared" si="129"/>
        <v>#VALUE!</v>
      </c>
      <c r="DK32" s="189" t="e">
        <f t="shared" si="129"/>
        <v>#VALUE!</v>
      </c>
      <c r="DL32" s="189" t="e">
        <f t="shared" si="129"/>
        <v>#VALUE!</v>
      </c>
      <c r="DM32" s="186" t="e">
        <f t="shared" si="129"/>
        <v>#VALUE!</v>
      </c>
      <c r="DN32" s="188" t="e">
        <f t="shared" si="129"/>
        <v>#VALUE!</v>
      </c>
      <c r="DO32" s="186" t="e">
        <f t="shared" si="129"/>
        <v>#VALUE!</v>
      </c>
      <c r="DP32" s="186" t="e">
        <f t="shared" si="129"/>
        <v>#VALUE!</v>
      </c>
      <c r="DQ32" s="186" t="e">
        <f t="shared" si="129"/>
        <v>#VALUE!</v>
      </c>
      <c r="DR32" s="186" t="e">
        <f t="shared" si="129"/>
        <v>#VALUE!</v>
      </c>
      <c r="DS32" s="187" t="e">
        <f t="shared" si="129"/>
        <v>#VALUE!</v>
      </c>
      <c r="DT32" s="185" t="e">
        <f t="shared" si="11"/>
        <v>#VALUE!</v>
      </c>
      <c r="DU32" s="189" t="e">
        <f t="shared" si="12"/>
        <v>#VALUE!</v>
      </c>
      <c r="DV32" s="133" t="e">
        <f>CZ32*'Ores &amp; Ingots'!$C$3+DA32*'Ores &amp; Ingots'!$C$4+DB32*'Ores &amp; Ingots'!$C$5+DC32*'Ores &amp; Ingots'!$C$6+DD32*'Ores &amp; Ingots'!$C$7+DE32*'Ores &amp; Ingots'!$C$8+DF32*'Ores &amp; Ingots'!$C$9+DG32*'Ores &amp; Ingots'!$C$10+DH32*'Ores &amp; Ingots'!$C$11+DI32*'Ores &amp; Ingots'!$C$12</f>
        <v>#VALUE!</v>
      </c>
      <c r="DW32" s="133" t="e">
        <f>DJ32*'Ores &amp; Ingots'!$B$3+DK32*'Ores &amp; Ingots'!$B$4+DL32*'Ores &amp; Ingots'!$B$5+DM32*'Ores &amp; Ingots'!$B$6+DN32*'Ores &amp; Ingots'!$B$7+DO32*'Ores &amp; Ingots'!$B$8+DP32*'Ores &amp; Ingots'!$B$9+DQ32*'Ores &amp; Ingots'!$B$10+DR32*'Ores &amp; Ingots'!$B$11+DS32*'Ores &amp; Ingots'!$B$12</f>
        <v>#VALUE!</v>
      </c>
      <c r="DX32" s="189" t="e">
        <f>CZ32*Refining!$G$3+DA32*Refining!$G$4+DB32*Refining!$G$5+DC32*Refining!$G$6+DD32*Refining!$G$7+DE32*Refining!$G$8+DF32*Refining!$G$9+DG32*Refining!$G$10+DH32*Refining!$G$11+DI32*Refining!$G$12</f>
        <v>#VALUE!</v>
      </c>
      <c r="DY32" s="189" t="e">
        <f t="shared" si="13"/>
        <v>#VALUE!</v>
      </c>
      <c r="DZ32" s="192" t="e">
        <f t="shared" si="14"/>
        <v>#VALUE!</v>
      </c>
      <c r="EA32" s="185" t="e">
        <f t="shared" si="15"/>
        <v>#VALUE!</v>
      </c>
      <c r="EB32" s="194" t="e">
        <f t="shared" ref="EB32:EC32" si="130">EA32/60</f>
        <v>#VALUE!</v>
      </c>
      <c r="EC32" s="194" t="e">
        <f t="shared" si="130"/>
        <v>#VALUE!</v>
      </c>
      <c r="ED32" s="185" t="e">
        <f t="shared" si="17"/>
        <v>#VALUE!</v>
      </c>
      <c r="EE32" s="194" t="e">
        <f t="shared" ref="EE32:EF32" si="131">ED32/1000</f>
        <v>#VALUE!</v>
      </c>
      <c r="EF32" s="196" t="e">
        <f t="shared" si="131"/>
        <v>#VALUE!</v>
      </c>
      <c r="EG32" s="130" t="e">
        <f t="shared" si="19"/>
        <v>#VALUE!</v>
      </c>
      <c r="EH32" s="132" t="e">
        <f t="shared" si="20"/>
        <v>#VALUE!</v>
      </c>
      <c r="EI32" s="133"/>
    </row>
    <row r="33" spans="1:139" ht="12.75" hidden="1" x14ac:dyDescent="0.2">
      <c r="A33" s="864"/>
      <c r="B33" s="135" t="s">
        <v>254</v>
      </c>
      <c r="C33" s="137" t="s">
        <v>156</v>
      </c>
      <c r="D33" s="137">
        <v>1</v>
      </c>
      <c r="E33" s="137">
        <v>1</v>
      </c>
      <c r="F33" s="137">
        <v>1</v>
      </c>
      <c r="G33" s="139">
        <f t="shared" si="0"/>
        <v>15.625</v>
      </c>
      <c r="H33" s="140">
        <v>25</v>
      </c>
      <c r="I33" s="140">
        <v>25</v>
      </c>
      <c r="J33" s="140">
        <f>H33/Main!$D$9</f>
        <v>5</v>
      </c>
      <c r="K33" s="140">
        <f>I33/Main!$D$10</f>
        <v>12.5</v>
      </c>
      <c r="L33" s="140">
        <f t="shared" si="1"/>
        <v>2.5</v>
      </c>
      <c r="M33" s="140">
        <v>1</v>
      </c>
      <c r="N33" s="145">
        <v>2000</v>
      </c>
      <c r="O33" s="145">
        <v>2000</v>
      </c>
      <c r="P33" s="143"/>
      <c r="Q33" s="145">
        <v>384</v>
      </c>
      <c r="R33" s="145">
        <f>Q33*Main!$D$6</f>
        <v>3840</v>
      </c>
      <c r="S33" s="146"/>
      <c r="T33" s="146"/>
      <c r="U33" s="143"/>
      <c r="V33" s="143"/>
      <c r="W33" s="145">
        <v>800</v>
      </c>
      <c r="X33" s="143"/>
      <c r="Y33" s="145">
        <v>600</v>
      </c>
      <c r="Z33" s="143"/>
      <c r="AA33" s="143"/>
      <c r="AB33" s="143"/>
      <c r="AC33" s="148" t="s">
        <v>220</v>
      </c>
      <c r="AD33" s="133">
        <v>4</v>
      </c>
      <c r="AE33" s="133">
        <v>6</v>
      </c>
      <c r="AF33" s="133">
        <v>2</v>
      </c>
      <c r="AG33" s="133">
        <v>1</v>
      </c>
      <c r="AH33" s="133">
        <v>20</v>
      </c>
      <c r="AI33" s="133">
        <v>0</v>
      </c>
      <c r="AJ33" s="133">
        <v>2</v>
      </c>
      <c r="AK33" s="167">
        <v>5</v>
      </c>
      <c r="AL33" s="133">
        <v>0</v>
      </c>
      <c r="AM33" s="133">
        <v>0</v>
      </c>
      <c r="AN33" s="133">
        <v>0</v>
      </c>
      <c r="AO33" s="133">
        <v>0</v>
      </c>
      <c r="AP33" s="133">
        <v>0</v>
      </c>
      <c r="AQ33" s="133">
        <v>0</v>
      </c>
      <c r="AR33" s="133">
        <v>0</v>
      </c>
      <c r="AS33" s="133">
        <v>0</v>
      </c>
      <c r="AT33" s="133">
        <v>0</v>
      </c>
      <c r="AU33" s="133">
        <v>0</v>
      </c>
      <c r="AV33" s="133">
        <v>0</v>
      </c>
      <c r="AW33" s="133">
        <v>0</v>
      </c>
      <c r="AX33" s="133">
        <v>0</v>
      </c>
      <c r="AY33" s="313">
        <f t="shared" ref="AY33:BS33" si="132">IF(AD33 = 0, "", AD33)</f>
        <v>4</v>
      </c>
      <c r="AZ33" s="133">
        <f t="shared" si="132"/>
        <v>6</v>
      </c>
      <c r="BA33" s="133">
        <f t="shared" si="132"/>
        <v>2</v>
      </c>
      <c r="BB33" s="133">
        <f t="shared" si="132"/>
        <v>1</v>
      </c>
      <c r="BC33" s="133">
        <f t="shared" si="132"/>
        <v>20</v>
      </c>
      <c r="BD33" s="137" t="str">
        <f t="shared" si="132"/>
        <v/>
      </c>
      <c r="BE33" s="133">
        <f t="shared" si="132"/>
        <v>2</v>
      </c>
      <c r="BF33" s="167">
        <f t="shared" si="132"/>
        <v>5</v>
      </c>
      <c r="BG33" s="137" t="str">
        <f t="shared" si="132"/>
        <v/>
      </c>
      <c r="BH33" s="137" t="str">
        <f t="shared" si="132"/>
        <v/>
      </c>
      <c r="BI33" s="137" t="str">
        <f t="shared" si="132"/>
        <v/>
      </c>
      <c r="BJ33" s="137" t="str">
        <f t="shared" si="132"/>
        <v/>
      </c>
      <c r="BK33" s="137" t="str">
        <f t="shared" si="132"/>
        <v/>
      </c>
      <c r="BL33" s="137" t="str">
        <f t="shared" si="132"/>
        <v/>
      </c>
      <c r="BM33" s="137" t="str">
        <f t="shared" si="132"/>
        <v/>
      </c>
      <c r="BN33" s="137" t="str">
        <f t="shared" si="132"/>
        <v/>
      </c>
      <c r="BO33" s="137" t="str">
        <f t="shared" si="132"/>
        <v/>
      </c>
      <c r="BP33" s="137" t="str">
        <f t="shared" si="132"/>
        <v/>
      </c>
      <c r="BQ33" s="137" t="str">
        <f t="shared" si="132"/>
        <v/>
      </c>
      <c r="BR33" s="137" t="str">
        <f t="shared" si="132"/>
        <v/>
      </c>
      <c r="BS33" s="169" t="str">
        <f t="shared" si="132"/>
        <v/>
      </c>
      <c r="BT33" s="174" t="e">
        <f>$AY33*Assembly!Z$4+$AZ33*Assembly!Z$5+$BA33*Assembly!Z$6+$BB33*Assembly!Z$7+$BC33*Assembly!Z$8+$BD33*Assembly!Z$9+$BE33*Assembly!Z$10+$BF33*Assembly!Z$11+$BG33*Assembly!Z$12+$BH33*Assembly!Z$13+$BI33*Assembly!Z$14+$BJ33*Assembly!Z$15+$BK33*Assembly!Z$16+$BL33*Assembly!Z$17+$BM33*Assembly!Z$18+$BN33*Assembly!Z$19+$BO33*Assembly!Z$20+$BP33*Assembly!Z$21+$BQ33*Assembly!Z$22+$BR33*Assembly!Z$23+$BS33*Assembly!Z$24</f>
        <v>#VALUE!</v>
      </c>
      <c r="BU33" s="133" t="e">
        <f t="shared" si="3"/>
        <v>#VALUE!</v>
      </c>
      <c r="BV33" s="314" t="e">
        <f t="shared" si="124"/>
        <v>#VALUE!</v>
      </c>
      <c r="BW33" s="133" t="e">
        <f>$AY33*Assembly!AD$4+$AZ33*Assembly!AD$5+$BA33*Assembly!AD$6+$BB33*Assembly!AD$7+$BC33*Assembly!AD$8+$BD33*Assembly!AD$9+$BE33*Assembly!AD$10+$BF33*Assembly!AD$11+$BG33*Assembly!AD$12+$BH33*Assembly!AD$13+$BI33*Assembly!AD$14+$BJ33*Assembly!AD$15+$BK33*Assembly!AD$16+$BL33*Assembly!AD$17+$BM33*Assembly!AD$18+$BN33*Assembly!AD$19+$BO33*Assembly!AD$20+$BP33*Assembly!AD$21+$BQ33*Assembly!AD$22+$BR33*Assembly!AD$23+$BS33*Assembly!AD$24</f>
        <v>#VALUE!</v>
      </c>
      <c r="BX33" s="177" t="e">
        <f t="shared" si="4"/>
        <v>#VALUE!</v>
      </c>
      <c r="BY33" s="178" t="e">
        <f t="shared" si="5"/>
        <v>#VALUE!</v>
      </c>
      <c r="BZ33" s="179" t="e">
        <f t="shared" si="6"/>
        <v>#VALUE!</v>
      </c>
      <c r="CA33" s="178" t="e">
        <f t="shared" si="7"/>
        <v>#VALUE!</v>
      </c>
      <c r="CB33" s="133" t="e">
        <f>$AY33*Assembly!Y$4+$AZ33*Assembly!Y$5+$BA33*Assembly!Y$6+$BB33*Assembly!Y$7+$BC33*Assembly!Y$8+$BD33*Assembly!Y$9+$BE33*Assembly!Y$10+$BF33*Assembly!Y$11+$BG33*Assembly!Y$12+$BH33*Assembly!Y$13+$BI33*Assembly!Y$14+$BJ33*Assembly!Y$15+$BK33*Assembly!Y$16+$BL33*Assembly!Y$17+$BM33*Assembly!Y$18+$BN33*Assembly!Y$19+$BO33*Assembly!Y$20+$BP33*Assembly!Y$21+$BQ33*Assembly!Y$22+$BR33*Assembly!Y$23+$BS33*Assembly!Y$24</f>
        <v>#VALUE!</v>
      </c>
      <c r="CC33" s="133" t="e">
        <f t="shared" si="8"/>
        <v>#VALUE!</v>
      </c>
      <c r="CD33" s="130" t="e">
        <f t="shared" si="9"/>
        <v>#VALUE!</v>
      </c>
      <c r="CE33" s="183" t="e">
        <f>$AY33*Assembly!AC$4+$AZ33*Assembly!AC$5+$BA33*Assembly!AC$6+$BB33*Assembly!AC$7+$BC33*Assembly!AC$8+$BD33*Assembly!AC$9+$BE33*Assembly!AC$10+$BF33*Assembly!AC$11+$BG33*Assembly!AC$12+$BH33*Assembly!AC$13+$BI33*Assembly!AC$14+$BJ33*Assembly!AC$15+$BK33*Assembly!AC$16+$BL33*Assembly!AC$17+$BM33*Assembly!AC$18+$BN33*Assembly!AC$19+$BO33*Assembly!AC$20+$BP33*Assembly!AC$21+$BQ33*Assembly!AC$22+$BR33*Assembly!AC$23+$BS33*Assembly!AC$24</f>
        <v>#VALUE!</v>
      </c>
      <c r="CF33" s="145" t="e">
        <f>$AY33*Assembly!M$4+$AZ33*Assembly!M$5+$BA33*Assembly!M$6+$BB33*Assembly!M$7+$BC33*Assembly!M$8+$BD33*Assembly!M$9+$BE33*Assembly!M$10+$BF33*Assembly!M$11+$BG33*Assembly!M$12+$BH33*Assembly!M$13+$BI33*Assembly!M$14+$BJ33*Assembly!M$15+$BK33*Assembly!M$16+$BL33*Assembly!M$17+$BM33*Assembly!M$18+$BN33*Assembly!M$19+$BO33*Assembly!M$20+$BP33*Assembly!M$21+$BQ33*Assembly!M$22+$BR33*Assembly!M$23+$BS33*Assembly!M$24</f>
        <v>#VALUE!</v>
      </c>
      <c r="CG33" s="145" t="e">
        <f>$AY33*Assembly!N$4+$AZ33*Assembly!N$5+$BA33*Assembly!N$6+$BB33*Assembly!N$7+$BC33*Assembly!N$8+$BD33*Assembly!N$9+$BE33*Assembly!N$10+$BF33*Assembly!N$11+$BG33*Assembly!N$12+$BH33*Assembly!N$13+$BI33*Assembly!N$14+$BJ33*Assembly!N$15+$BK33*Assembly!N$16+$BL33*Assembly!N$17+$BM33*Assembly!N$18+$BN33*Assembly!N$19+$BO33*Assembly!N$20+$BP33*Assembly!N$21+$BQ33*Assembly!N$22+$BR33*Assembly!N$23+$BS33*Assembly!N$24</f>
        <v>#VALUE!</v>
      </c>
      <c r="CH33" s="145" t="e">
        <f>$AY33*Assembly!O$4+$AZ33*Assembly!O$5+$BA33*Assembly!O$6+$BB33*Assembly!O$7+$BC33*Assembly!O$8+$BD33*Assembly!O$9+$BE33*Assembly!O$10+$BF33*Assembly!O$11+$BG33*Assembly!O$12+$BH33*Assembly!O$13+$BI33*Assembly!O$14+$BJ33*Assembly!O$15+$BK33*Assembly!O$16+$BL33*Assembly!O$17+$BM33*Assembly!O$18+$BN33*Assembly!O$19+$BO33*Assembly!O$20+$BP33*Assembly!O$21+$BQ33*Assembly!O$22+$BR33*Assembly!O$23+$BS33*Assembly!O$24</f>
        <v>#VALUE!</v>
      </c>
      <c r="CI33" s="140" t="e">
        <f>$AY33*Assembly!P$4+$AZ33*Assembly!P$5+$BA33*Assembly!P$6+$BB33*Assembly!P$7+$BC33*Assembly!P$8+$BD33*Assembly!P$9+$BE33*Assembly!P$10+$BF33*Assembly!P$11+$BG33*Assembly!P$12+$BH33*Assembly!P$13+$BI33*Assembly!P$14+$BJ33*Assembly!P$15+$BK33*Assembly!P$16+$BL33*Assembly!P$17+$BM33*Assembly!P$18+$BN33*Assembly!P$19+$BO33*Assembly!P$20+$BP33*Assembly!P$21+$BQ33*Assembly!P$22+$BR33*Assembly!P$23+$BS33*Assembly!P$24</f>
        <v>#VALUE!</v>
      </c>
      <c r="CJ33" s="140" t="e">
        <f>$AY33*Assembly!Q$4+$AZ33*Assembly!Q$5+$BA33*Assembly!Q$6+$BB33*Assembly!Q$7+$BC33*Assembly!Q$8+$BD33*Assembly!Q$9+$BE33*Assembly!Q$10+$BF33*Assembly!Q$11+$BG33*Assembly!Q$12+$BH33*Assembly!Q$13+$BI33*Assembly!Q$14+$BJ33*Assembly!Q$15+$BK33*Assembly!Q$16+$BL33*Assembly!Q$17+$BM33*Assembly!Q$18+$BN33*Assembly!Q$19+$BO33*Assembly!Q$20+$BP33*Assembly!Q$21+$BQ33*Assembly!Q$22+$BR33*Assembly!Q$23+$BS33*Assembly!Q$24</f>
        <v>#VALUE!</v>
      </c>
      <c r="CK33" s="145" t="e">
        <f>$AY33*Assembly!R$4+$AZ33*Assembly!R$5+$BA33*Assembly!R$6+$BB33*Assembly!R$7+$BC33*Assembly!R$8+$BD33*Assembly!R$9+$BE33*Assembly!R$10+$BF33*Assembly!R$11+$BG33*Assembly!R$12+$BH33*Assembly!R$13+$BI33*Assembly!R$14+$BJ33*Assembly!R$15+$BK33*Assembly!R$16+$BL33*Assembly!R$17+$BM33*Assembly!R$18+$BN33*Assembly!R$19+$BO33*Assembly!R$20+$BP33*Assembly!R$21+$BQ33*Assembly!R$22+$BR33*Assembly!R$23+$BS33*Assembly!R$24</f>
        <v>#VALUE!</v>
      </c>
      <c r="CL33" s="140" t="e">
        <f>$AY33*Assembly!S$4+$AZ33*Assembly!S$5+$BA33*Assembly!S$6+$BB33*Assembly!S$7+$BC33*Assembly!S$8+$BD33*Assembly!S$9+$BE33*Assembly!S$10+$BF33*Assembly!S$11+$BG33*Assembly!S$12+$BH33*Assembly!S$13+$BI33*Assembly!S$14+$BJ33*Assembly!S$15+$BK33*Assembly!S$16+$BL33*Assembly!S$17+$BM33*Assembly!S$18+$BN33*Assembly!S$19+$BO33*Assembly!S$20+$BP33*Assembly!S$21+$BQ33*Assembly!S$22+$BR33*Assembly!S$23+$BS33*Assembly!S$24</f>
        <v>#VALUE!</v>
      </c>
      <c r="CM33" s="140" t="e">
        <f>$AY33*Assembly!T$4+$AZ33*Assembly!T$5+$BA33*Assembly!T$6+$BB33*Assembly!T$7+$BC33*Assembly!T$8+$BD33*Assembly!T$9+$BE33*Assembly!T$10+$BF33*Assembly!T$11+$BG33*Assembly!T$12+$BH33*Assembly!T$13+$BI33*Assembly!T$14+$BJ33*Assembly!T$15+$BK33*Assembly!T$16+$BL33*Assembly!T$17+$BM33*Assembly!T$18+$BN33*Assembly!T$19+$BO33*Assembly!T$20+$BP33*Assembly!T$21+$BQ33*Assembly!T$22+$BR33*Assembly!T$23+$BS33*Assembly!T$24</f>
        <v>#VALUE!</v>
      </c>
      <c r="CN33" s="140" t="e">
        <f>$AY33*Assembly!U$4+$AZ33*Assembly!U$5+$BA33*Assembly!U$6+$BB33*Assembly!U$7+$BC33*Assembly!U$8+$BD33*Assembly!U$9+$BE33*Assembly!U$10+$BF33*Assembly!U$11+$BG33*Assembly!U$12+$BH33*Assembly!U$13+$BI33*Assembly!U$14+$BJ33*Assembly!U$15+$BK33*Assembly!U$16+$BL33*Assembly!U$17+$BM33*Assembly!U$18+$BN33*Assembly!U$19+$BO33*Assembly!U$20+$BP33*Assembly!U$21+$BQ33*Assembly!U$22+$BR33*Assembly!U$23+$BS33*Assembly!U$24</f>
        <v>#VALUE!</v>
      </c>
      <c r="CO33" s="145" t="e">
        <f>$AY33*Assembly!V$4+$AZ33*Assembly!V$5+$BA33*Assembly!V$6+$BB33*Assembly!V$7+$BC33*Assembly!V$8+$BD33*Assembly!V$9+$BE33*Assembly!V$10+$BF33*Assembly!V$11+$BG33*Assembly!V$12+$BH33*Assembly!V$13+$BI33*Assembly!V$14+$BJ33*Assembly!V$15+$BK33*Assembly!V$16+$BL33*Assembly!V$17+$BM33*Assembly!V$18+$BN33*Assembly!V$19+$BO33*Assembly!V$20+$BP33*Assembly!V$21+$BQ33*Assembly!V$22+$BR33*Assembly!V$23+$BS33*Assembly!V$24</f>
        <v>#VALUE!</v>
      </c>
      <c r="CP33" s="145" t="e">
        <f>CF33*Refining!$F$3</f>
        <v>#VALUE!</v>
      </c>
      <c r="CQ33" s="145" t="e">
        <f>CG33*Refining!$F$4</f>
        <v>#VALUE!</v>
      </c>
      <c r="CR33" s="145" t="e">
        <f>CH33*Refining!$F$5</f>
        <v>#VALUE!</v>
      </c>
      <c r="CS33" s="145" t="e">
        <f>CI33*Refining!$F$6</f>
        <v>#VALUE!</v>
      </c>
      <c r="CT33" s="145" t="e">
        <f>CJ33*Refining!$F$7</f>
        <v>#VALUE!</v>
      </c>
      <c r="CU33" s="145" t="e">
        <f>CK33*Refining!$F$8</f>
        <v>#VALUE!</v>
      </c>
      <c r="CV33" s="145" t="e">
        <f>CL33*Refining!$F$9</f>
        <v>#VALUE!</v>
      </c>
      <c r="CW33" s="145" t="e">
        <f>CM33*Refining!$F$10</f>
        <v>#VALUE!</v>
      </c>
      <c r="CX33" s="145" t="e">
        <f>CN33*Refining!$F$11</f>
        <v>#VALUE!</v>
      </c>
      <c r="CY33" s="145" t="e">
        <f>CO33*Refining!$F$12</f>
        <v>#VALUE!</v>
      </c>
      <c r="CZ33" s="185" t="e">
        <f t="shared" ref="CZ33:DS33" si="133">IF(CF33 = 0, "", CF33)</f>
        <v>#VALUE!</v>
      </c>
      <c r="DA33" s="189" t="e">
        <f t="shared" si="133"/>
        <v>#VALUE!</v>
      </c>
      <c r="DB33" s="186" t="e">
        <f t="shared" si="133"/>
        <v>#VALUE!</v>
      </c>
      <c r="DC33" s="186" t="e">
        <f t="shared" si="133"/>
        <v>#VALUE!</v>
      </c>
      <c r="DD33" s="186" t="e">
        <f t="shared" si="133"/>
        <v>#VALUE!</v>
      </c>
      <c r="DE33" s="186" t="e">
        <f t="shared" si="133"/>
        <v>#VALUE!</v>
      </c>
      <c r="DF33" s="186" t="e">
        <f t="shared" si="133"/>
        <v>#VALUE!</v>
      </c>
      <c r="DG33" s="186" t="e">
        <f t="shared" si="133"/>
        <v>#VALUE!</v>
      </c>
      <c r="DH33" s="186" t="e">
        <f t="shared" si="133"/>
        <v>#VALUE!</v>
      </c>
      <c r="DI33" s="187" t="e">
        <f t="shared" si="133"/>
        <v>#VALUE!</v>
      </c>
      <c r="DJ33" s="185" t="e">
        <f t="shared" si="133"/>
        <v>#VALUE!</v>
      </c>
      <c r="DK33" s="189" t="e">
        <f t="shared" si="133"/>
        <v>#VALUE!</v>
      </c>
      <c r="DL33" s="186" t="e">
        <f t="shared" si="133"/>
        <v>#VALUE!</v>
      </c>
      <c r="DM33" s="186" t="e">
        <f t="shared" si="133"/>
        <v>#VALUE!</v>
      </c>
      <c r="DN33" s="188" t="e">
        <f t="shared" si="133"/>
        <v>#VALUE!</v>
      </c>
      <c r="DO33" s="186" t="e">
        <f t="shared" si="133"/>
        <v>#VALUE!</v>
      </c>
      <c r="DP33" s="186" t="e">
        <f t="shared" si="133"/>
        <v>#VALUE!</v>
      </c>
      <c r="DQ33" s="186" t="e">
        <f t="shared" si="133"/>
        <v>#VALUE!</v>
      </c>
      <c r="DR33" s="186" t="e">
        <f t="shared" si="133"/>
        <v>#VALUE!</v>
      </c>
      <c r="DS33" s="187" t="e">
        <f t="shared" si="133"/>
        <v>#VALUE!</v>
      </c>
      <c r="DT33" s="185" t="e">
        <f t="shared" si="11"/>
        <v>#VALUE!</v>
      </c>
      <c r="DU33" s="189" t="e">
        <f t="shared" si="12"/>
        <v>#VALUE!</v>
      </c>
      <c r="DV33" s="133" t="e">
        <f>CZ33*'Ores &amp; Ingots'!$C$3+DA33*'Ores &amp; Ingots'!$C$4+DB33*'Ores &amp; Ingots'!$C$5+DC33*'Ores &amp; Ingots'!$C$6+DD33*'Ores &amp; Ingots'!$C$7+DE33*'Ores &amp; Ingots'!$C$8+DF33*'Ores &amp; Ingots'!$C$9+DG33*'Ores &amp; Ingots'!$C$10+DH33*'Ores &amp; Ingots'!$C$11+DI33*'Ores &amp; Ingots'!$C$12</f>
        <v>#VALUE!</v>
      </c>
      <c r="DW33" s="133" t="e">
        <f>DJ33*'Ores &amp; Ingots'!$B$3+DK33*'Ores &amp; Ingots'!$B$4+DL33*'Ores &amp; Ingots'!$B$5+DM33*'Ores &amp; Ingots'!$B$6+DN33*'Ores &amp; Ingots'!$B$7+DO33*'Ores &amp; Ingots'!$B$8+DP33*'Ores &amp; Ingots'!$B$9+DQ33*'Ores &amp; Ingots'!$B$10+DR33*'Ores &amp; Ingots'!$B$11+DS33*'Ores &amp; Ingots'!$B$12</f>
        <v>#VALUE!</v>
      </c>
      <c r="DX33" s="189" t="e">
        <f>CZ33*Refining!$G$3+DA33*Refining!$G$4+DB33*Refining!$G$5+DC33*Refining!$G$6+DD33*Refining!$G$7+DE33*Refining!$G$8+DF33*Refining!$G$9+DG33*Refining!$G$10+DH33*Refining!$G$11+DI33*Refining!$G$12</f>
        <v>#VALUE!</v>
      </c>
      <c r="DY33" s="189" t="e">
        <f t="shared" si="13"/>
        <v>#VALUE!</v>
      </c>
      <c r="DZ33" s="192" t="e">
        <f t="shared" si="14"/>
        <v>#VALUE!</v>
      </c>
      <c r="EA33" s="185" t="e">
        <f t="shared" si="15"/>
        <v>#VALUE!</v>
      </c>
      <c r="EB33" s="194" t="e">
        <f t="shared" ref="EB33:EC33" si="134">EA33/60</f>
        <v>#VALUE!</v>
      </c>
      <c r="EC33" s="194" t="e">
        <f t="shared" si="134"/>
        <v>#VALUE!</v>
      </c>
      <c r="ED33" s="185" t="e">
        <f t="shared" si="17"/>
        <v>#VALUE!</v>
      </c>
      <c r="EE33" s="194" t="e">
        <f t="shared" ref="EE33:EF33" si="135">ED33/1000</f>
        <v>#VALUE!</v>
      </c>
      <c r="EF33" s="196" t="e">
        <f t="shared" si="135"/>
        <v>#VALUE!</v>
      </c>
      <c r="EG33" s="130" t="e">
        <f t="shared" si="19"/>
        <v>#VALUE!</v>
      </c>
      <c r="EH33" s="132" t="e">
        <f t="shared" si="20"/>
        <v>#VALUE!</v>
      </c>
      <c r="EI33" s="133">
        <v>586</v>
      </c>
    </row>
    <row r="34" spans="1:139" ht="12.75" hidden="1" x14ac:dyDescent="0.2">
      <c r="A34" s="864"/>
      <c r="B34" s="135" t="s">
        <v>256</v>
      </c>
      <c r="C34" s="137" t="s">
        <v>156</v>
      </c>
      <c r="D34" s="137">
        <v>3</v>
      </c>
      <c r="E34" s="137">
        <v>3</v>
      </c>
      <c r="F34" s="137">
        <v>3</v>
      </c>
      <c r="G34" s="139">
        <f t="shared" si="0"/>
        <v>421.875</v>
      </c>
      <c r="H34" s="140">
        <v>40</v>
      </c>
      <c r="I34" s="140">
        <v>40</v>
      </c>
      <c r="J34" s="140">
        <f>H34/Main!$D$9</f>
        <v>8</v>
      </c>
      <c r="K34" s="140">
        <f>I34/Main!$D$10</f>
        <v>20</v>
      </c>
      <c r="L34" s="140">
        <f t="shared" si="1"/>
        <v>2.5</v>
      </c>
      <c r="M34" s="140">
        <v>1</v>
      </c>
      <c r="N34" s="145">
        <v>2000</v>
      </c>
      <c r="O34" s="145">
        <v>2000</v>
      </c>
      <c r="P34" s="143"/>
      <c r="Q34" s="145">
        <v>384</v>
      </c>
      <c r="R34" s="145">
        <f>Q34*Main!$D$6</f>
        <v>3840</v>
      </c>
      <c r="S34" s="146"/>
      <c r="T34" s="146"/>
      <c r="U34" s="143"/>
      <c r="V34" s="143"/>
      <c r="W34" s="145">
        <v>800</v>
      </c>
      <c r="X34" s="143"/>
      <c r="Y34" s="145">
        <v>67</v>
      </c>
      <c r="Z34" s="143"/>
      <c r="AA34" s="143"/>
      <c r="AB34" s="143"/>
      <c r="AC34" s="148" t="s">
        <v>220</v>
      </c>
      <c r="AD34" s="133">
        <v>20</v>
      </c>
      <c r="AE34" s="133">
        <v>0</v>
      </c>
      <c r="AF34" s="133">
        <v>6</v>
      </c>
      <c r="AG34" s="133">
        <v>0</v>
      </c>
      <c r="AH34" s="133">
        <v>40</v>
      </c>
      <c r="AI34" s="133">
        <v>0</v>
      </c>
      <c r="AJ34" s="133">
        <v>16</v>
      </c>
      <c r="AK34" s="167">
        <v>12</v>
      </c>
      <c r="AL34" s="133">
        <v>0</v>
      </c>
      <c r="AM34" s="133">
        <v>0</v>
      </c>
      <c r="AN34" s="133">
        <v>0</v>
      </c>
      <c r="AO34" s="133">
        <v>5</v>
      </c>
      <c r="AP34" s="133">
        <v>0</v>
      </c>
      <c r="AQ34" s="133">
        <v>0</v>
      </c>
      <c r="AR34" s="133">
        <v>0</v>
      </c>
      <c r="AS34" s="133">
        <v>0</v>
      </c>
      <c r="AT34" s="133">
        <v>0</v>
      </c>
      <c r="AU34" s="133">
        <v>0</v>
      </c>
      <c r="AV34" s="133">
        <v>0</v>
      </c>
      <c r="AW34" s="133">
        <v>0</v>
      </c>
      <c r="AX34" s="133">
        <v>0</v>
      </c>
      <c r="AY34" s="174">
        <f t="shared" ref="AY34:BS34" si="136">IF(AD34 = 0, "", AD34)</f>
        <v>20</v>
      </c>
      <c r="AZ34" s="137" t="str">
        <f t="shared" si="136"/>
        <v/>
      </c>
      <c r="BA34" s="133">
        <f t="shared" si="136"/>
        <v>6</v>
      </c>
      <c r="BB34" s="137" t="str">
        <f t="shared" si="136"/>
        <v/>
      </c>
      <c r="BC34" s="133">
        <f t="shared" si="136"/>
        <v>40</v>
      </c>
      <c r="BD34" s="137" t="str">
        <f t="shared" si="136"/>
        <v/>
      </c>
      <c r="BE34" s="133">
        <f t="shared" si="136"/>
        <v>16</v>
      </c>
      <c r="BF34" s="167">
        <f t="shared" si="136"/>
        <v>12</v>
      </c>
      <c r="BG34" s="137" t="str">
        <f t="shared" si="136"/>
        <v/>
      </c>
      <c r="BH34" s="137" t="str">
        <f t="shared" si="136"/>
        <v/>
      </c>
      <c r="BI34" s="137" t="str">
        <f t="shared" si="136"/>
        <v/>
      </c>
      <c r="BJ34" s="133">
        <f t="shared" si="136"/>
        <v>5</v>
      </c>
      <c r="BK34" s="137" t="str">
        <f t="shared" si="136"/>
        <v/>
      </c>
      <c r="BL34" s="137" t="str">
        <f t="shared" si="136"/>
        <v/>
      </c>
      <c r="BM34" s="137" t="str">
        <f t="shared" si="136"/>
        <v/>
      </c>
      <c r="BN34" s="137" t="str">
        <f t="shared" si="136"/>
        <v/>
      </c>
      <c r="BO34" s="137" t="str">
        <f t="shared" si="136"/>
        <v/>
      </c>
      <c r="BP34" s="137" t="str">
        <f t="shared" si="136"/>
        <v/>
      </c>
      <c r="BQ34" s="137" t="str">
        <f t="shared" si="136"/>
        <v/>
      </c>
      <c r="BR34" s="137" t="str">
        <f t="shared" si="136"/>
        <v/>
      </c>
      <c r="BS34" s="169" t="str">
        <f t="shared" si="136"/>
        <v/>
      </c>
      <c r="BT34" s="174" t="e">
        <f>$AY34*Assembly!Z$4+$AZ34*Assembly!Z$5+$BA34*Assembly!Z$6+$BB34*Assembly!Z$7+$BC34*Assembly!Z$8+$BD34*Assembly!Z$9+$BE34*Assembly!Z$10+$BF34*Assembly!Z$11+$BG34*Assembly!Z$12+$BH34*Assembly!Z$13+$BI34*Assembly!Z$14+$BJ34*Assembly!Z$15+$BK34*Assembly!Z$16+$BL34*Assembly!Z$17+$BM34*Assembly!Z$18+$BN34*Assembly!Z$19+$BO34*Assembly!Z$20+$BP34*Assembly!Z$21+$BQ34*Assembly!Z$22+$BR34*Assembly!Z$23+$BS34*Assembly!Z$24</f>
        <v>#VALUE!</v>
      </c>
      <c r="BU34" s="133" t="e">
        <f t="shared" si="3"/>
        <v>#VALUE!</v>
      </c>
      <c r="BV34" s="314" t="e">
        <f t="shared" si="124"/>
        <v>#VALUE!</v>
      </c>
      <c r="BW34" s="133" t="e">
        <f>$AY34*Assembly!AD$4+$AZ34*Assembly!AD$5+$BA34*Assembly!AD$6+$BB34*Assembly!AD$7+$BC34*Assembly!AD$8+$BD34*Assembly!AD$9+$BE34*Assembly!AD$10+$BF34*Assembly!AD$11+$BG34*Assembly!AD$12+$BH34*Assembly!AD$13+$BI34*Assembly!AD$14+$BJ34*Assembly!AD$15+$BK34*Assembly!AD$16+$BL34*Assembly!AD$17+$BM34*Assembly!AD$18+$BN34*Assembly!AD$19+$BO34*Assembly!AD$20+$BP34*Assembly!AD$21+$BQ34*Assembly!AD$22+$BR34*Assembly!AD$23+$BS34*Assembly!AD$24</f>
        <v>#VALUE!</v>
      </c>
      <c r="BX34" s="177" t="e">
        <f t="shared" si="4"/>
        <v>#VALUE!</v>
      </c>
      <c r="BY34" s="178" t="e">
        <f t="shared" si="5"/>
        <v>#VALUE!</v>
      </c>
      <c r="BZ34" s="179" t="e">
        <f t="shared" si="6"/>
        <v>#VALUE!</v>
      </c>
      <c r="CA34" s="178" t="e">
        <f t="shared" si="7"/>
        <v>#VALUE!</v>
      </c>
      <c r="CB34" s="133" t="e">
        <f>$AY34*Assembly!Y$4+$AZ34*Assembly!Y$5+$BA34*Assembly!Y$6+$BB34*Assembly!Y$7+$BC34*Assembly!Y$8+$BD34*Assembly!Y$9+$BE34*Assembly!Y$10+$BF34*Assembly!Y$11+$BG34*Assembly!Y$12+$BH34*Assembly!Y$13+$BI34*Assembly!Y$14+$BJ34*Assembly!Y$15+$BK34*Assembly!Y$16+$BL34*Assembly!Y$17+$BM34*Assembly!Y$18+$BN34*Assembly!Y$19+$BO34*Assembly!Y$20+$BP34*Assembly!Y$21+$BQ34*Assembly!Y$22+$BR34*Assembly!Y$23+$BS34*Assembly!Y$24</f>
        <v>#VALUE!</v>
      </c>
      <c r="CC34" s="133" t="e">
        <f t="shared" si="8"/>
        <v>#VALUE!</v>
      </c>
      <c r="CD34" s="130" t="e">
        <f t="shared" si="9"/>
        <v>#VALUE!</v>
      </c>
      <c r="CE34" s="183" t="e">
        <f>$AY34*Assembly!AC$4+$AZ34*Assembly!AC$5+$BA34*Assembly!AC$6+$BB34*Assembly!AC$7+$BC34*Assembly!AC$8+$BD34*Assembly!AC$9+$BE34*Assembly!AC$10+$BF34*Assembly!AC$11+$BG34*Assembly!AC$12+$BH34*Assembly!AC$13+$BI34*Assembly!AC$14+$BJ34*Assembly!AC$15+$BK34*Assembly!AC$16+$BL34*Assembly!AC$17+$BM34*Assembly!AC$18+$BN34*Assembly!AC$19+$BO34*Assembly!AC$20+$BP34*Assembly!AC$21+$BQ34*Assembly!AC$22+$BR34*Assembly!AC$23+$BS34*Assembly!AC$24</f>
        <v>#VALUE!</v>
      </c>
      <c r="CF34" s="145" t="e">
        <f>$AY34*Assembly!M$4+$AZ34*Assembly!M$5+$BA34*Assembly!M$6+$BB34*Assembly!M$7+$BC34*Assembly!M$8+$BD34*Assembly!M$9+$BE34*Assembly!M$10+$BF34*Assembly!M$11+$BG34*Assembly!M$12+$BH34*Assembly!M$13+$BI34*Assembly!M$14+$BJ34*Assembly!M$15+$BK34*Assembly!M$16+$BL34*Assembly!M$17+$BM34*Assembly!M$18+$BN34*Assembly!M$19+$BO34*Assembly!M$20+$BP34*Assembly!M$21+$BQ34*Assembly!M$22+$BR34*Assembly!M$23+$BS34*Assembly!M$24</f>
        <v>#VALUE!</v>
      </c>
      <c r="CG34" s="145" t="e">
        <f>$AY34*Assembly!N$4+$AZ34*Assembly!N$5+$BA34*Assembly!N$6+$BB34*Assembly!N$7+$BC34*Assembly!N$8+$BD34*Assembly!N$9+$BE34*Assembly!N$10+$BF34*Assembly!N$11+$BG34*Assembly!N$12+$BH34*Assembly!N$13+$BI34*Assembly!N$14+$BJ34*Assembly!N$15+$BK34*Assembly!N$16+$BL34*Assembly!N$17+$BM34*Assembly!N$18+$BN34*Assembly!N$19+$BO34*Assembly!N$20+$BP34*Assembly!N$21+$BQ34*Assembly!N$22+$BR34*Assembly!N$23+$BS34*Assembly!N$24</f>
        <v>#VALUE!</v>
      </c>
      <c r="CH34" s="145" t="e">
        <f>$AY34*Assembly!O$4+$AZ34*Assembly!O$5+$BA34*Assembly!O$6+$BB34*Assembly!O$7+$BC34*Assembly!O$8+$BD34*Assembly!O$9+$BE34*Assembly!O$10+$BF34*Assembly!O$11+$BG34*Assembly!O$12+$BH34*Assembly!O$13+$BI34*Assembly!O$14+$BJ34*Assembly!O$15+$BK34*Assembly!O$16+$BL34*Assembly!O$17+$BM34*Assembly!O$18+$BN34*Assembly!O$19+$BO34*Assembly!O$20+$BP34*Assembly!O$21+$BQ34*Assembly!O$22+$BR34*Assembly!O$23+$BS34*Assembly!O$24</f>
        <v>#VALUE!</v>
      </c>
      <c r="CI34" s="140" t="e">
        <f>$AY34*Assembly!P$4+$AZ34*Assembly!P$5+$BA34*Assembly!P$6+$BB34*Assembly!P$7+$BC34*Assembly!P$8+$BD34*Assembly!P$9+$BE34*Assembly!P$10+$BF34*Assembly!P$11+$BG34*Assembly!P$12+$BH34*Assembly!P$13+$BI34*Assembly!P$14+$BJ34*Assembly!P$15+$BK34*Assembly!P$16+$BL34*Assembly!P$17+$BM34*Assembly!P$18+$BN34*Assembly!P$19+$BO34*Assembly!P$20+$BP34*Assembly!P$21+$BQ34*Assembly!P$22+$BR34*Assembly!P$23+$BS34*Assembly!P$24</f>
        <v>#VALUE!</v>
      </c>
      <c r="CJ34" s="140" t="e">
        <f>$AY34*Assembly!Q$4+$AZ34*Assembly!Q$5+$BA34*Assembly!Q$6+$BB34*Assembly!Q$7+$BC34*Assembly!Q$8+$BD34*Assembly!Q$9+$BE34*Assembly!Q$10+$BF34*Assembly!Q$11+$BG34*Assembly!Q$12+$BH34*Assembly!Q$13+$BI34*Assembly!Q$14+$BJ34*Assembly!Q$15+$BK34*Assembly!Q$16+$BL34*Assembly!Q$17+$BM34*Assembly!Q$18+$BN34*Assembly!Q$19+$BO34*Assembly!Q$20+$BP34*Assembly!Q$21+$BQ34*Assembly!Q$22+$BR34*Assembly!Q$23+$BS34*Assembly!Q$24</f>
        <v>#VALUE!</v>
      </c>
      <c r="CK34" s="145" t="e">
        <f>$AY34*Assembly!R$4+$AZ34*Assembly!R$5+$BA34*Assembly!R$6+$BB34*Assembly!R$7+$BC34*Assembly!R$8+$BD34*Assembly!R$9+$BE34*Assembly!R$10+$BF34*Assembly!R$11+$BG34*Assembly!R$12+$BH34*Assembly!R$13+$BI34*Assembly!R$14+$BJ34*Assembly!R$15+$BK34*Assembly!R$16+$BL34*Assembly!R$17+$BM34*Assembly!R$18+$BN34*Assembly!R$19+$BO34*Assembly!R$20+$BP34*Assembly!R$21+$BQ34*Assembly!R$22+$BR34*Assembly!R$23+$BS34*Assembly!R$24</f>
        <v>#VALUE!</v>
      </c>
      <c r="CL34" s="140" t="e">
        <f>$AY34*Assembly!S$4+$AZ34*Assembly!S$5+$BA34*Assembly!S$6+$BB34*Assembly!S$7+$BC34*Assembly!S$8+$BD34*Assembly!S$9+$BE34*Assembly!S$10+$BF34*Assembly!S$11+$BG34*Assembly!S$12+$BH34*Assembly!S$13+$BI34*Assembly!S$14+$BJ34*Assembly!S$15+$BK34*Assembly!S$16+$BL34*Assembly!S$17+$BM34*Assembly!S$18+$BN34*Assembly!S$19+$BO34*Assembly!S$20+$BP34*Assembly!S$21+$BQ34*Assembly!S$22+$BR34*Assembly!S$23+$BS34*Assembly!S$24</f>
        <v>#VALUE!</v>
      </c>
      <c r="CM34" s="140" t="e">
        <f>$AY34*Assembly!T$4+$AZ34*Assembly!T$5+$BA34*Assembly!T$6+$BB34*Assembly!T$7+$BC34*Assembly!T$8+$BD34*Assembly!T$9+$BE34*Assembly!T$10+$BF34*Assembly!T$11+$BG34*Assembly!T$12+$BH34*Assembly!T$13+$BI34*Assembly!T$14+$BJ34*Assembly!T$15+$BK34*Assembly!T$16+$BL34*Assembly!T$17+$BM34*Assembly!T$18+$BN34*Assembly!T$19+$BO34*Assembly!T$20+$BP34*Assembly!T$21+$BQ34*Assembly!T$22+$BR34*Assembly!T$23+$BS34*Assembly!T$24</f>
        <v>#VALUE!</v>
      </c>
      <c r="CN34" s="140" t="e">
        <f>$AY34*Assembly!U$4+$AZ34*Assembly!U$5+$BA34*Assembly!U$6+$BB34*Assembly!U$7+$BC34*Assembly!U$8+$BD34*Assembly!U$9+$BE34*Assembly!U$10+$BF34*Assembly!U$11+$BG34*Assembly!U$12+$BH34*Assembly!U$13+$BI34*Assembly!U$14+$BJ34*Assembly!U$15+$BK34*Assembly!U$16+$BL34*Assembly!U$17+$BM34*Assembly!U$18+$BN34*Assembly!U$19+$BO34*Assembly!U$20+$BP34*Assembly!U$21+$BQ34*Assembly!U$22+$BR34*Assembly!U$23+$BS34*Assembly!U$24</f>
        <v>#VALUE!</v>
      </c>
      <c r="CO34" s="145" t="e">
        <f>$AY34*Assembly!V$4+$AZ34*Assembly!V$5+$BA34*Assembly!V$6+$BB34*Assembly!V$7+$BC34*Assembly!V$8+$BD34*Assembly!V$9+$BE34*Assembly!V$10+$BF34*Assembly!V$11+$BG34*Assembly!V$12+$BH34*Assembly!V$13+$BI34*Assembly!V$14+$BJ34*Assembly!V$15+$BK34*Assembly!V$16+$BL34*Assembly!V$17+$BM34*Assembly!V$18+$BN34*Assembly!V$19+$BO34*Assembly!V$20+$BP34*Assembly!V$21+$BQ34*Assembly!V$22+$BR34*Assembly!V$23+$BS34*Assembly!V$24</f>
        <v>#VALUE!</v>
      </c>
      <c r="CP34" s="145" t="e">
        <f>CF34*Refining!$F$3</f>
        <v>#VALUE!</v>
      </c>
      <c r="CQ34" s="145" t="e">
        <f>CG34*Refining!$F$4</f>
        <v>#VALUE!</v>
      </c>
      <c r="CR34" s="145" t="e">
        <f>CH34*Refining!$F$5</f>
        <v>#VALUE!</v>
      </c>
      <c r="CS34" s="145" t="e">
        <f>CI34*Refining!$F$6</f>
        <v>#VALUE!</v>
      </c>
      <c r="CT34" s="145" t="e">
        <f>CJ34*Refining!$F$7</f>
        <v>#VALUE!</v>
      </c>
      <c r="CU34" s="145" t="e">
        <f>CK34*Refining!$F$8</f>
        <v>#VALUE!</v>
      </c>
      <c r="CV34" s="145" t="e">
        <f>CL34*Refining!$F$9</f>
        <v>#VALUE!</v>
      </c>
      <c r="CW34" s="145" t="e">
        <f>CM34*Refining!$F$10</f>
        <v>#VALUE!</v>
      </c>
      <c r="CX34" s="145" t="e">
        <f>CN34*Refining!$F$11</f>
        <v>#VALUE!</v>
      </c>
      <c r="CY34" s="145" t="e">
        <f>CO34*Refining!$F$12</f>
        <v>#VALUE!</v>
      </c>
      <c r="CZ34" s="185" t="e">
        <f t="shared" ref="CZ34:DS34" si="137">IF(CF34 = 0, "", CF34)</f>
        <v>#VALUE!</v>
      </c>
      <c r="DA34" s="189" t="e">
        <f t="shared" si="137"/>
        <v>#VALUE!</v>
      </c>
      <c r="DB34" s="189" t="e">
        <f t="shared" si="137"/>
        <v>#VALUE!</v>
      </c>
      <c r="DC34" s="186" t="e">
        <f t="shared" si="137"/>
        <v>#VALUE!</v>
      </c>
      <c r="DD34" s="186" t="e">
        <f t="shared" si="137"/>
        <v>#VALUE!</v>
      </c>
      <c r="DE34" s="186" t="e">
        <f t="shared" si="137"/>
        <v>#VALUE!</v>
      </c>
      <c r="DF34" s="186" t="e">
        <f t="shared" si="137"/>
        <v>#VALUE!</v>
      </c>
      <c r="DG34" s="186" t="e">
        <f t="shared" si="137"/>
        <v>#VALUE!</v>
      </c>
      <c r="DH34" s="186" t="e">
        <f t="shared" si="137"/>
        <v>#VALUE!</v>
      </c>
      <c r="DI34" s="187" t="e">
        <f t="shared" si="137"/>
        <v>#VALUE!</v>
      </c>
      <c r="DJ34" s="185" t="e">
        <f t="shared" si="137"/>
        <v>#VALUE!</v>
      </c>
      <c r="DK34" s="189" t="e">
        <f t="shared" si="137"/>
        <v>#VALUE!</v>
      </c>
      <c r="DL34" s="189" t="e">
        <f t="shared" si="137"/>
        <v>#VALUE!</v>
      </c>
      <c r="DM34" s="186" t="e">
        <f t="shared" si="137"/>
        <v>#VALUE!</v>
      </c>
      <c r="DN34" s="188" t="e">
        <f t="shared" si="137"/>
        <v>#VALUE!</v>
      </c>
      <c r="DO34" s="186" t="e">
        <f t="shared" si="137"/>
        <v>#VALUE!</v>
      </c>
      <c r="DP34" s="186" t="e">
        <f t="shared" si="137"/>
        <v>#VALUE!</v>
      </c>
      <c r="DQ34" s="186" t="e">
        <f t="shared" si="137"/>
        <v>#VALUE!</v>
      </c>
      <c r="DR34" s="186" t="e">
        <f t="shared" si="137"/>
        <v>#VALUE!</v>
      </c>
      <c r="DS34" s="187" t="e">
        <f t="shared" si="137"/>
        <v>#VALUE!</v>
      </c>
      <c r="DT34" s="185" t="e">
        <f t="shared" si="11"/>
        <v>#VALUE!</v>
      </c>
      <c r="DU34" s="189" t="e">
        <f t="shared" si="12"/>
        <v>#VALUE!</v>
      </c>
      <c r="DV34" s="133" t="e">
        <f>CZ34*'Ores &amp; Ingots'!$C$3+DA34*'Ores &amp; Ingots'!$C$4+DB34*'Ores &amp; Ingots'!$C$5+DC34*'Ores &amp; Ingots'!$C$6+DD34*'Ores &amp; Ingots'!$C$7+DE34*'Ores &amp; Ingots'!$C$8+DF34*'Ores &amp; Ingots'!$C$9+DG34*'Ores &amp; Ingots'!$C$10+DH34*'Ores &amp; Ingots'!$C$11+DI34*'Ores &amp; Ingots'!$C$12</f>
        <v>#VALUE!</v>
      </c>
      <c r="DW34" s="133" t="e">
        <f>DJ34*'Ores &amp; Ingots'!$B$3+DK34*'Ores &amp; Ingots'!$B$4+DL34*'Ores &amp; Ingots'!$B$5+DM34*'Ores &amp; Ingots'!$B$6+DN34*'Ores &amp; Ingots'!$B$7+DO34*'Ores &amp; Ingots'!$B$8+DP34*'Ores &amp; Ingots'!$B$9+DQ34*'Ores &amp; Ingots'!$B$10+DR34*'Ores &amp; Ingots'!$B$11+DS34*'Ores &amp; Ingots'!$B$12</f>
        <v>#VALUE!</v>
      </c>
      <c r="DX34" s="189" t="e">
        <f>CZ34*Refining!$G$3+DA34*Refining!$G$4+DB34*Refining!$G$5+DC34*Refining!$G$6+DD34*Refining!$G$7+DE34*Refining!$G$8+DF34*Refining!$G$9+DG34*Refining!$G$10+DH34*Refining!$G$11+DI34*Refining!$G$12</f>
        <v>#VALUE!</v>
      </c>
      <c r="DY34" s="189" t="e">
        <f t="shared" si="13"/>
        <v>#VALUE!</v>
      </c>
      <c r="DZ34" s="192" t="e">
        <f t="shared" si="14"/>
        <v>#VALUE!</v>
      </c>
      <c r="EA34" s="185" t="e">
        <f t="shared" si="15"/>
        <v>#VALUE!</v>
      </c>
      <c r="EB34" s="194" t="e">
        <f t="shared" ref="EB34:EC34" si="138">EA34/60</f>
        <v>#VALUE!</v>
      </c>
      <c r="EC34" s="194" t="e">
        <f t="shared" si="138"/>
        <v>#VALUE!</v>
      </c>
      <c r="ED34" s="185" t="e">
        <f t="shared" si="17"/>
        <v>#VALUE!</v>
      </c>
      <c r="EE34" s="194" t="e">
        <f t="shared" ref="EE34:EF34" si="139">ED34/1000</f>
        <v>#VALUE!</v>
      </c>
      <c r="EF34" s="196" t="e">
        <f t="shared" si="139"/>
        <v>#VALUE!</v>
      </c>
      <c r="EG34" s="130" t="e">
        <f t="shared" si="19"/>
        <v>#VALUE!</v>
      </c>
      <c r="EH34" s="132" t="e">
        <f t="shared" si="20"/>
        <v>#VALUE!</v>
      </c>
      <c r="EI34" s="133">
        <v>601</v>
      </c>
    </row>
    <row r="35" spans="1:139" ht="12.75" x14ac:dyDescent="0.2">
      <c r="A35" s="864"/>
      <c r="B35" s="135" t="s">
        <v>256</v>
      </c>
      <c r="C35" s="137" t="s">
        <v>155</v>
      </c>
      <c r="D35" s="137">
        <v>5</v>
      </c>
      <c r="E35" s="137">
        <v>5</v>
      </c>
      <c r="F35" s="137">
        <v>5</v>
      </c>
      <c r="G35" s="139">
        <f t="shared" si="0"/>
        <v>15.625</v>
      </c>
      <c r="H35" s="140">
        <v>25</v>
      </c>
      <c r="I35" s="140">
        <v>25</v>
      </c>
      <c r="J35" s="140">
        <f>H35/Main!$D$9</f>
        <v>5</v>
      </c>
      <c r="K35" s="140">
        <f>I35/Main!$D$10</f>
        <v>12.5</v>
      </c>
      <c r="L35" s="140">
        <f t="shared" si="1"/>
        <v>2.5</v>
      </c>
      <c r="M35" s="140">
        <v>1</v>
      </c>
      <c r="N35" s="145" t="s">
        <v>28</v>
      </c>
      <c r="O35" s="145" t="s">
        <v>28</v>
      </c>
      <c r="P35" s="143"/>
      <c r="Q35" s="145">
        <v>120</v>
      </c>
      <c r="R35" s="145">
        <f>Q35*Main!$D$6</f>
        <v>1200</v>
      </c>
      <c r="S35" s="146"/>
      <c r="T35" s="146"/>
      <c r="U35" s="143"/>
      <c r="V35" s="143"/>
      <c r="W35" s="145">
        <v>600</v>
      </c>
      <c r="X35" s="143"/>
      <c r="Y35" s="145">
        <v>20</v>
      </c>
      <c r="Z35" s="143"/>
      <c r="AA35" s="143"/>
      <c r="AB35" s="143"/>
      <c r="AC35" s="148"/>
      <c r="AD35" s="133">
        <v>10</v>
      </c>
      <c r="AE35" s="133">
        <v>0</v>
      </c>
      <c r="AF35" s="133">
        <v>0</v>
      </c>
      <c r="AG35" s="133">
        <v>2</v>
      </c>
      <c r="AH35" s="133">
        <v>40</v>
      </c>
      <c r="AI35" s="133">
        <v>0</v>
      </c>
      <c r="AJ35" s="133">
        <v>8</v>
      </c>
      <c r="AK35" s="167">
        <v>12</v>
      </c>
      <c r="AL35" s="133">
        <v>0</v>
      </c>
      <c r="AM35" s="133">
        <v>0</v>
      </c>
      <c r="AN35" s="133">
        <v>0</v>
      </c>
      <c r="AO35" s="133">
        <v>2</v>
      </c>
      <c r="AP35" s="133">
        <v>0</v>
      </c>
      <c r="AQ35" s="133">
        <v>0</v>
      </c>
      <c r="AR35" s="133">
        <v>0</v>
      </c>
      <c r="AS35" s="133">
        <v>0</v>
      </c>
      <c r="AT35" s="133">
        <v>0</v>
      </c>
      <c r="AU35" s="133">
        <v>0</v>
      </c>
      <c r="AV35" s="133">
        <v>0</v>
      </c>
      <c r="AW35" s="133">
        <v>0</v>
      </c>
      <c r="AX35" s="133">
        <v>0</v>
      </c>
      <c r="AY35" s="174">
        <f t="shared" ref="AY35:BS35" si="140">IF(AD35 = 0, "", AD35)</f>
        <v>10</v>
      </c>
      <c r="AZ35" s="137" t="str">
        <f t="shared" si="140"/>
        <v/>
      </c>
      <c r="BA35" s="137" t="str">
        <f t="shared" si="140"/>
        <v/>
      </c>
      <c r="BB35" s="133">
        <f t="shared" si="140"/>
        <v>2</v>
      </c>
      <c r="BC35" s="133">
        <f t="shared" si="140"/>
        <v>40</v>
      </c>
      <c r="BD35" s="137" t="str">
        <f t="shared" si="140"/>
        <v/>
      </c>
      <c r="BE35" s="133">
        <f t="shared" si="140"/>
        <v>8</v>
      </c>
      <c r="BF35" s="167">
        <f t="shared" si="140"/>
        <v>12</v>
      </c>
      <c r="BG35" s="137" t="str">
        <f t="shared" si="140"/>
        <v/>
      </c>
      <c r="BH35" s="137" t="str">
        <f t="shared" si="140"/>
        <v/>
      </c>
      <c r="BI35" s="137" t="str">
        <f t="shared" si="140"/>
        <v/>
      </c>
      <c r="BJ35" s="133">
        <f t="shared" si="140"/>
        <v>2</v>
      </c>
      <c r="BK35" s="137" t="str">
        <f t="shared" si="140"/>
        <v/>
      </c>
      <c r="BL35" s="137" t="str">
        <f t="shared" si="140"/>
        <v/>
      </c>
      <c r="BM35" s="137" t="str">
        <f t="shared" si="140"/>
        <v/>
      </c>
      <c r="BN35" s="137" t="str">
        <f t="shared" si="140"/>
        <v/>
      </c>
      <c r="BO35" s="137" t="str">
        <f t="shared" si="140"/>
        <v/>
      </c>
      <c r="BP35" s="137" t="str">
        <f t="shared" si="140"/>
        <v/>
      </c>
      <c r="BQ35" s="137" t="str">
        <f t="shared" si="140"/>
        <v/>
      </c>
      <c r="BR35" s="137" t="str">
        <f t="shared" si="140"/>
        <v/>
      </c>
      <c r="BS35" s="169" t="str">
        <f t="shared" si="140"/>
        <v/>
      </c>
      <c r="BT35" s="174" t="e">
        <f>$AY35*Assembly!Z$4+$AZ35*Assembly!Z$5+$BA35*Assembly!Z$6+$BB35*Assembly!Z$7+$BC35*Assembly!Z$8+$BD35*Assembly!Z$9+$BE35*Assembly!Z$10+$BF35*Assembly!Z$11+$BG35*Assembly!Z$12+$BH35*Assembly!Z$13+$BI35*Assembly!Z$14+$BJ35*Assembly!Z$15+$BK35*Assembly!Z$16+$BL35*Assembly!Z$17+$BM35*Assembly!Z$18+$BN35*Assembly!Z$19+$BO35*Assembly!Z$20+$BP35*Assembly!Z$21+$BQ35*Assembly!Z$22+$BR35*Assembly!Z$23+$BS35*Assembly!Z$24</f>
        <v>#VALUE!</v>
      </c>
      <c r="BU35" s="133" t="e">
        <f t="shared" si="3"/>
        <v>#VALUE!</v>
      </c>
      <c r="BV35" s="314" t="e">
        <f t="shared" si="124"/>
        <v>#VALUE!</v>
      </c>
      <c r="BW35" s="133" t="e">
        <f>$AY35*Assembly!AD$4+$AZ35*Assembly!AD$5+$BA35*Assembly!AD$6+$BB35*Assembly!AD$7+$BC35*Assembly!AD$8+$BD35*Assembly!AD$9+$BE35*Assembly!AD$10+$BF35*Assembly!AD$11+$BG35*Assembly!AD$12+$BH35*Assembly!AD$13+$BI35*Assembly!AD$14+$BJ35*Assembly!AD$15+$BK35*Assembly!AD$16+$BL35*Assembly!AD$17+$BM35*Assembly!AD$18+$BN35*Assembly!AD$19+$BO35*Assembly!AD$20+$BP35*Assembly!AD$21+$BQ35*Assembly!AD$22+$BR35*Assembly!AD$23+$BS35*Assembly!AD$24</f>
        <v>#VALUE!</v>
      </c>
      <c r="BX35" s="177" t="e">
        <f t="shared" si="4"/>
        <v>#VALUE!</v>
      </c>
      <c r="BY35" s="178" t="e">
        <f t="shared" si="5"/>
        <v>#VALUE!</v>
      </c>
      <c r="BZ35" s="179" t="e">
        <f t="shared" si="6"/>
        <v>#VALUE!</v>
      </c>
      <c r="CA35" s="178" t="e">
        <f t="shared" si="7"/>
        <v>#VALUE!</v>
      </c>
      <c r="CB35" s="133" t="e">
        <f>$AY35*Assembly!Y$4+$AZ35*Assembly!Y$5+$BA35*Assembly!Y$6+$BB35*Assembly!Y$7+$BC35*Assembly!Y$8+$BD35*Assembly!Y$9+$BE35*Assembly!Y$10+$BF35*Assembly!Y$11+$BG35*Assembly!Y$12+$BH35*Assembly!Y$13+$BI35*Assembly!Y$14+$BJ35*Assembly!Y$15+$BK35*Assembly!Y$16+$BL35*Assembly!Y$17+$BM35*Assembly!Y$18+$BN35*Assembly!Y$19+$BO35*Assembly!Y$20+$BP35*Assembly!Y$21+$BQ35*Assembly!Y$22+$BR35*Assembly!Y$23+$BS35*Assembly!Y$24</f>
        <v>#VALUE!</v>
      </c>
      <c r="CC35" s="133" t="e">
        <f t="shared" si="8"/>
        <v>#VALUE!</v>
      </c>
      <c r="CD35" s="130" t="e">
        <f t="shared" si="9"/>
        <v>#VALUE!</v>
      </c>
      <c r="CE35" s="183" t="e">
        <f>$AY35*Assembly!AC$4+$AZ35*Assembly!AC$5+$BA35*Assembly!AC$6+$BB35*Assembly!AC$7+$BC35*Assembly!AC$8+$BD35*Assembly!AC$9+$BE35*Assembly!AC$10+$BF35*Assembly!AC$11+$BG35*Assembly!AC$12+$BH35*Assembly!AC$13+$BI35*Assembly!AC$14+$BJ35*Assembly!AC$15+$BK35*Assembly!AC$16+$BL35*Assembly!AC$17+$BM35*Assembly!AC$18+$BN35*Assembly!AC$19+$BO35*Assembly!AC$20+$BP35*Assembly!AC$21+$BQ35*Assembly!AC$22+$BR35*Assembly!AC$23+$BS35*Assembly!AC$24</f>
        <v>#VALUE!</v>
      </c>
      <c r="CF35" s="145" t="e">
        <f>$AY35*Assembly!M$4+$AZ35*Assembly!M$5+$BA35*Assembly!M$6+$BB35*Assembly!M$7+$BC35*Assembly!M$8+$BD35*Assembly!M$9+$BE35*Assembly!M$10+$BF35*Assembly!M$11+$BG35*Assembly!M$12+$BH35*Assembly!M$13+$BI35*Assembly!M$14+$BJ35*Assembly!M$15+$BK35*Assembly!M$16+$BL35*Assembly!M$17+$BM35*Assembly!M$18+$BN35*Assembly!M$19+$BO35*Assembly!M$20+$BP35*Assembly!M$21+$BQ35*Assembly!M$22+$BR35*Assembly!M$23+$BS35*Assembly!M$24</f>
        <v>#VALUE!</v>
      </c>
      <c r="CG35" s="145" t="e">
        <f>$AY35*Assembly!N$4+$AZ35*Assembly!N$5+$BA35*Assembly!N$6+$BB35*Assembly!N$7+$BC35*Assembly!N$8+$BD35*Assembly!N$9+$BE35*Assembly!N$10+$BF35*Assembly!N$11+$BG35*Assembly!N$12+$BH35*Assembly!N$13+$BI35*Assembly!N$14+$BJ35*Assembly!N$15+$BK35*Assembly!N$16+$BL35*Assembly!N$17+$BM35*Assembly!N$18+$BN35*Assembly!N$19+$BO35*Assembly!N$20+$BP35*Assembly!N$21+$BQ35*Assembly!N$22+$BR35*Assembly!N$23+$BS35*Assembly!N$24</f>
        <v>#VALUE!</v>
      </c>
      <c r="CH35" s="145" t="e">
        <f>$AY35*Assembly!O$4+$AZ35*Assembly!O$5+$BA35*Assembly!O$6+$BB35*Assembly!O$7+$BC35*Assembly!O$8+$BD35*Assembly!O$9+$BE35*Assembly!O$10+$BF35*Assembly!O$11+$BG35*Assembly!O$12+$BH35*Assembly!O$13+$BI35*Assembly!O$14+$BJ35*Assembly!O$15+$BK35*Assembly!O$16+$BL35*Assembly!O$17+$BM35*Assembly!O$18+$BN35*Assembly!O$19+$BO35*Assembly!O$20+$BP35*Assembly!O$21+$BQ35*Assembly!O$22+$BR35*Assembly!O$23+$BS35*Assembly!O$24</f>
        <v>#VALUE!</v>
      </c>
      <c r="CI35" s="140" t="e">
        <f>$AY35*Assembly!P$4+$AZ35*Assembly!P$5+$BA35*Assembly!P$6+$BB35*Assembly!P$7+$BC35*Assembly!P$8+$BD35*Assembly!P$9+$BE35*Assembly!P$10+$BF35*Assembly!P$11+$BG35*Assembly!P$12+$BH35*Assembly!P$13+$BI35*Assembly!P$14+$BJ35*Assembly!P$15+$BK35*Assembly!P$16+$BL35*Assembly!P$17+$BM35*Assembly!P$18+$BN35*Assembly!P$19+$BO35*Assembly!P$20+$BP35*Assembly!P$21+$BQ35*Assembly!P$22+$BR35*Assembly!P$23+$BS35*Assembly!P$24</f>
        <v>#VALUE!</v>
      </c>
      <c r="CJ35" s="140" t="e">
        <f>$AY35*Assembly!Q$4+$AZ35*Assembly!Q$5+$BA35*Assembly!Q$6+$BB35*Assembly!Q$7+$BC35*Assembly!Q$8+$BD35*Assembly!Q$9+$BE35*Assembly!Q$10+$BF35*Assembly!Q$11+$BG35*Assembly!Q$12+$BH35*Assembly!Q$13+$BI35*Assembly!Q$14+$BJ35*Assembly!Q$15+$BK35*Assembly!Q$16+$BL35*Assembly!Q$17+$BM35*Assembly!Q$18+$BN35*Assembly!Q$19+$BO35*Assembly!Q$20+$BP35*Assembly!Q$21+$BQ35*Assembly!Q$22+$BR35*Assembly!Q$23+$BS35*Assembly!Q$24</f>
        <v>#VALUE!</v>
      </c>
      <c r="CK35" s="145" t="e">
        <f>$AY35*Assembly!R$4+$AZ35*Assembly!R$5+$BA35*Assembly!R$6+$BB35*Assembly!R$7+$BC35*Assembly!R$8+$BD35*Assembly!R$9+$BE35*Assembly!R$10+$BF35*Assembly!R$11+$BG35*Assembly!R$12+$BH35*Assembly!R$13+$BI35*Assembly!R$14+$BJ35*Assembly!R$15+$BK35*Assembly!R$16+$BL35*Assembly!R$17+$BM35*Assembly!R$18+$BN35*Assembly!R$19+$BO35*Assembly!R$20+$BP35*Assembly!R$21+$BQ35*Assembly!R$22+$BR35*Assembly!R$23+$BS35*Assembly!R$24</f>
        <v>#VALUE!</v>
      </c>
      <c r="CL35" s="140" t="e">
        <f>$AY35*Assembly!S$4+$AZ35*Assembly!S$5+$BA35*Assembly!S$6+$BB35*Assembly!S$7+$BC35*Assembly!S$8+$BD35*Assembly!S$9+$BE35*Assembly!S$10+$BF35*Assembly!S$11+$BG35*Assembly!S$12+$BH35*Assembly!S$13+$BI35*Assembly!S$14+$BJ35*Assembly!S$15+$BK35*Assembly!S$16+$BL35*Assembly!S$17+$BM35*Assembly!S$18+$BN35*Assembly!S$19+$BO35*Assembly!S$20+$BP35*Assembly!S$21+$BQ35*Assembly!S$22+$BR35*Assembly!S$23+$BS35*Assembly!S$24</f>
        <v>#VALUE!</v>
      </c>
      <c r="CM35" s="140" t="e">
        <f>$AY35*Assembly!T$4+$AZ35*Assembly!T$5+$BA35*Assembly!T$6+$BB35*Assembly!T$7+$BC35*Assembly!T$8+$BD35*Assembly!T$9+$BE35*Assembly!T$10+$BF35*Assembly!T$11+$BG35*Assembly!T$12+$BH35*Assembly!T$13+$BI35*Assembly!T$14+$BJ35*Assembly!T$15+$BK35*Assembly!T$16+$BL35*Assembly!T$17+$BM35*Assembly!T$18+$BN35*Assembly!T$19+$BO35*Assembly!T$20+$BP35*Assembly!T$21+$BQ35*Assembly!T$22+$BR35*Assembly!T$23+$BS35*Assembly!T$24</f>
        <v>#VALUE!</v>
      </c>
      <c r="CN35" s="140" t="e">
        <f>$AY35*Assembly!U$4+$AZ35*Assembly!U$5+$BA35*Assembly!U$6+$BB35*Assembly!U$7+$BC35*Assembly!U$8+$BD35*Assembly!U$9+$BE35*Assembly!U$10+$BF35*Assembly!U$11+$BG35*Assembly!U$12+$BH35*Assembly!U$13+$BI35*Assembly!U$14+$BJ35*Assembly!U$15+$BK35*Assembly!U$16+$BL35*Assembly!U$17+$BM35*Assembly!U$18+$BN35*Assembly!U$19+$BO35*Assembly!U$20+$BP35*Assembly!U$21+$BQ35*Assembly!U$22+$BR35*Assembly!U$23+$BS35*Assembly!U$24</f>
        <v>#VALUE!</v>
      </c>
      <c r="CO35" s="145" t="e">
        <f>$AY35*Assembly!V$4+$AZ35*Assembly!V$5+$BA35*Assembly!V$6+$BB35*Assembly!V$7+$BC35*Assembly!V$8+$BD35*Assembly!V$9+$BE35*Assembly!V$10+$BF35*Assembly!V$11+$BG35*Assembly!V$12+$BH35*Assembly!V$13+$BI35*Assembly!V$14+$BJ35*Assembly!V$15+$BK35*Assembly!V$16+$BL35*Assembly!V$17+$BM35*Assembly!V$18+$BN35*Assembly!V$19+$BO35*Assembly!V$20+$BP35*Assembly!V$21+$BQ35*Assembly!V$22+$BR35*Assembly!V$23+$BS35*Assembly!V$24</f>
        <v>#VALUE!</v>
      </c>
      <c r="CP35" s="145" t="e">
        <f>CF35*Refining!$F$3</f>
        <v>#VALUE!</v>
      </c>
      <c r="CQ35" s="145" t="e">
        <f>CG35*Refining!$F$4</f>
        <v>#VALUE!</v>
      </c>
      <c r="CR35" s="145" t="e">
        <f>CH35*Refining!$F$5</f>
        <v>#VALUE!</v>
      </c>
      <c r="CS35" s="145" t="e">
        <f>CI35*Refining!$F$6</f>
        <v>#VALUE!</v>
      </c>
      <c r="CT35" s="145" t="e">
        <f>CJ35*Refining!$F$7</f>
        <v>#VALUE!</v>
      </c>
      <c r="CU35" s="145" t="e">
        <f>CK35*Refining!$F$8</f>
        <v>#VALUE!</v>
      </c>
      <c r="CV35" s="145" t="e">
        <f>CL35*Refining!$F$9</f>
        <v>#VALUE!</v>
      </c>
      <c r="CW35" s="145" t="e">
        <f>CM35*Refining!$F$10</f>
        <v>#VALUE!</v>
      </c>
      <c r="CX35" s="145" t="e">
        <f>CN35*Refining!$F$11</f>
        <v>#VALUE!</v>
      </c>
      <c r="CY35" s="145" t="e">
        <f>CO35*Refining!$F$12</f>
        <v>#VALUE!</v>
      </c>
      <c r="CZ35" s="185" t="e">
        <f t="shared" ref="CZ35:DS35" si="141">IF(CF35 = 0, "", CF35)</f>
        <v>#VALUE!</v>
      </c>
      <c r="DA35" s="189" t="e">
        <f t="shared" si="141"/>
        <v>#VALUE!</v>
      </c>
      <c r="DB35" s="189" t="e">
        <f t="shared" si="141"/>
        <v>#VALUE!</v>
      </c>
      <c r="DC35" s="186" t="e">
        <f t="shared" si="141"/>
        <v>#VALUE!</v>
      </c>
      <c r="DD35" s="186" t="e">
        <f t="shared" si="141"/>
        <v>#VALUE!</v>
      </c>
      <c r="DE35" s="186" t="e">
        <f t="shared" si="141"/>
        <v>#VALUE!</v>
      </c>
      <c r="DF35" s="186" t="e">
        <f t="shared" si="141"/>
        <v>#VALUE!</v>
      </c>
      <c r="DG35" s="186" t="e">
        <f t="shared" si="141"/>
        <v>#VALUE!</v>
      </c>
      <c r="DH35" s="186" t="e">
        <f t="shared" si="141"/>
        <v>#VALUE!</v>
      </c>
      <c r="DI35" s="187" t="e">
        <f t="shared" si="141"/>
        <v>#VALUE!</v>
      </c>
      <c r="DJ35" s="185" t="e">
        <f t="shared" si="141"/>
        <v>#VALUE!</v>
      </c>
      <c r="DK35" s="189" t="e">
        <f t="shared" si="141"/>
        <v>#VALUE!</v>
      </c>
      <c r="DL35" s="189" t="e">
        <f t="shared" si="141"/>
        <v>#VALUE!</v>
      </c>
      <c r="DM35" s="186" t="e">
        <f t="shared" si="141"/>
        <v>#VALUE!</v>
      </c>
      <c r="DN35" s="188" t="e">
        <f t="shared" si="141"/>
        <v>#VALUE!</v>
      </c>
      <c r="DO35" s="186" t="e">
        <f t="shared" si="141"/>
        <v>#VALUE!</v>
      </c>
      <c r="DP35" s="186" t="e">
        <f t="shared" si="141"/>
        <v>#VALUE!</v>
      </c>
      <c r="DQ35" s="186" t="e">
        <f t="shared" si="141"/>
        <v>#VALUE!</v>
      </c>
      <c r="DR35" s="186" t="e">
        <f t="shared" si="141"/>
        <v>#VALUE!</v>
      </c>
      <c r="DS35" s="187" t="e">
        <f t="shared" si="141"/>
        <v>#VALUE!</v>
      </c>
      <c r="DT35" s="185" t="e">
        <f t="shared" si="11"/>
        <v>#VALUE!</v>
      </c>
      <c r="DU35" s="189" t="e">
        <f t="shared" si="12"/>
        <v>#VALUE!</v>
      </c>
      <c r="DV35" s="133" t="e">
        <f>CZ35*'Ores &amp; Ingots'!$C$3+DA35*'Ores &amp; Ingots'!$C$4+DB35*'Ores &amp; Ingots'!$C$5+DC35*'Ores &amp; Ingots'!$C$6+DD35*'Ores &amp; Ingots'!$C$7+DE35*'Ores &amp; Ingots'!$C$8+DF35*'Ores &amp; Ingots'!$C$9+DG35*'Ores &amp; Ingots'!$C$10+DH35*'Ores &amp; Ingots'!$C$11+DI35*'Ores &amp; Ingots'!$C$12</f>
        <v>#VALUE!</v>
      </c>
      <c r="DW35" s="133" t="e">
        <f>DJ35*'Ores &amp; Ingots'!$B$3+DK35*'Ores &amp; Ingots'!$B$4+DL35*'Ores &amp; Ingots'!$B$5+DM35*'Ores &amp; Ingots'!$B$6+DN35*'Ores &amp; Ingots'!$B$7+DO35*'Ores &amp; Ingots'!$B$8+DP35*'Ores &amp; Ingots'!$B$9+DQ35*'Ores &amp; Ingots'!$B$10+DR35*'Ores &amp; Ingots'!$B$11+DS35*'Ores &amp; Ingots'!$B$12</f>
        <v>#VALUE!</v>
      </c>
      <c r="DX35" s="189" t="e">
        <f>CZ35*Refining!$G$3+DA35*Refining!$G$4+DB35*Refining!$G$5+DC35*Refining!$G$6+DD35*Refining!$G$7+DE35*Refining!$G$8+DF35*Refining!$G$9+DG35*Refining!$G$10+DH35*Refining!$G$11+DI35*Refining!$G$12</f>
        <v>#VALUE!</v>
      </c>
      <c r="DY35" s="189" t="e">
        <f t="shared" si="13"/>
        <v>#VALUE!</v>
      </c>
      <c r="DZ35" s="192" t="e">
        <f t="shared" si="14"/>
        <v>#VALUE!</v>
      </c>
      <c r="EA35" s="185" t="e">
        <f t="shared" si="15"/>
        <v>#VALUE!</v>
      </c>
      <c r="EB35" s="194" t="e">
        <f t="shared" ref="EB35:EC35" si="142">EA35/60</f>
        <v>#VALUE!</v>
      </c>
      <c r="EC35" s="194" t="e">
        <f t="shared" si="142"/>
        <v>#VALUE!</v>
      </c>
      <c r="ED35" s="185" t="e">
        <f t="shared" si="17"/>
        <v>#VALUE!</v>
      </c>
      <c r="EE35" s="194" t="e">
        <f t="shared" ref="EE35:EF35" si="143">ED35/1000</f>
        <v>#VALUE!</v>
      </c>
      <c r="EF35" s="196" t="e">
        <f t="shared" si="143"/>
        <v>#VALUE!</v>
      </c>
      <c r="EG35" s="130" t="e">
        <f t="shared" si="19"/>
        <v>#VALUE!</v>
      </c>
      <c r="EH35" s="132" t="e">
        <f t="shared" si="20"/>
        <v>#VALUE!</v>
      </c>
      <c r="EI35" s="133"/>
    </row>
    <row r="36" spans="1:139" ht="12.75" x14ac:dyDescent="0.2">
      <c r="A36" s="864"/>
      <c r="B36" s="135" t="s">
        <v>258</v>
      </c>
      <c r="C36" s="137" t="s">
        <v>155</v>
      </c>
      <c r="D36" s="137">
        <v>1</v>
      </c>
      <c r="E36" s="137">
        <v>1</v>
      </c>
      <c r="F36" s="137">
        <v>4</v>
      </c>
      <c r="G36" s="139">
        <f t="shared" si="0"/>
        <v>0.5</v>
      </c>
      <c r="H36" s="140">
        <v>13</v>
      </c>
      <c r="I36" s="140">
        <v>13</v>
      </c>
      <c r="J36" s="140">
        <f>H36/Main!$D$9</f>
        <v>2.6</v>
      </c>
      <c r="K36" s="140">
        <f>I36/Main!$D$10</f>
        <v>6.5</v>
      </c>
      <c r="L36" s="140">
        <f t="shared" si="1"/>
        <v>2.5</v>
      </c>
      <c r="M36" s="140">
        <v>1</v>
      </c>
      <c r="N36" s="145" t="s">
        <v>28</v>
      </c>
      <c r="O36" s="145" t="s">
        <v>28</v>
      </c>
      <c r="P36" s="143"/>
      <c r="Q36" s="145">
        <v>64</v>
      </c>
      <c r="R36" s="145">
        <f>Q36*Main!$D$6</f>
        <v>640</v>
      </c>
      <c r="S36" s="146"/>
      <c r="T36" s="146"/>
      <c r="U36" s="143"/>
      <c r="V36" s="143"/>
      <c r="W36" s="143"/>
      <c r="X36" s="143"/>
      <c r="Y36" s="145">
        <v>700</v>
      </c>
      <c r="Z36" s="143"/>
      <c r="AA36" s="143"/>
      <c r="AB36" s="143"/>
      <c r="AC36" s="148"/>
      <c r="AD36" s="133">
        <v>4</v>
      </c>
      <c r="AE36" s="133">
        <v>0</v>
      </c>
      <c r="AF36" s="133">
        <v>3</v>
      </c>
      <c r="AG36" s="133">
        <v>0</v>
      </c>
      <c r="AH36" s="133">
        <v>1</v>
      </c>
      <c r="AI36" s="133">
        <v>0</v>
      </c>
      <c r="AJ36" s="133">
        <v>1</v>
      </c>
      <c r="AK36" s="167">
        <v>1</v>
      </c>
      <c r="AL36" s="133">
        <v>0</v>
      </c>
      <c r="AM36" s="133">
        <v>0</v>
      </c>
      <c r="AN36" s="133">
        <v>0</v>
      </c>
      <c r="AO36" s="133">
        <v>2</v>
      </c>
      <c r="AP36" s="133">
        <v>0</v>
      </c>
      <c r="AQ36" s="133">
        <v>0</v>
      </c>
      <c r="AR36" s="133">
        <v>0</v>
      </c>
      <c r="AS36" s="133">
        <v>0</v>
      </c>
      <c r="AT36" s="133">
        <v>0</v>
      </c>
      <c r="AU36" s="133">
        <v>0</v>
      </c>
      <c r="AV36" s="133">
        <v>0</v>
      </c>
      <c r="AW36" s="133">
        <v>0</v>
      </c>
      <c r="AX36" s="133">
        <v>0</v>
      </c>
      <c r="AY36" s="174">
        <f t="shared" ref="AY36:BS36" si="144">IF(AD36 = 0, "", AD36)</f>
        <v>4</v>
      </c>
      <c r="AZ36" s="137" t="str">
        <f t="shared" si="144"/>
        <v/>
      </c>
      <c r="BA36" s="133">
        <f t="shared" si="144"/>
        <v>3</v>
      </c>
      <c r="BB36" s="137" t="str">
        <f t="shared" si="144"/>
        <v/>
      </c>
      <c r="BC36" s="133">
        <f t="shared" si="144"/>
        <v>1</v>
      </c>
      <c r="BD36" s="137" t="str">
        <f t="shared" si="144"/>
        <v/>
      </c>
      <c r="BE36" s="133">
        <f t="shared" si="144"/>
        <v>1</v>
      </c>
      <c r="BF36" s="167">
        <f t="shared" si="144"/>
        <v>1</v>
      </c>
      <c r="BG36" s="137" t="str">
        <f t="shared" si="144"/>
        <v/>
      </c>
      <c r="BH36" s="137" t="str">
        <f t="shared" si="144"/>
        <v/>
      </c>
      <c r="BI36" s="137" t="str">
        <f t="shared" si="144"/>
        <v/>
      </c>
      <c r="BJ36" s="133">
        <f t="shared" si="144"/>
        <v>2</v>
      </c>
      <c r="BK36" s="137" t="str">
        <f t="shared" si="144"/>
        <v/>
      </c>
      <c r="BL36" s="137" t="str">
        <f t="shared" si="144"/>
        <v/>
      </c>
      <c r="BM36" s="137" t="str">
        <f t="shared" si="144"/>
        <v/>
      </c>
      <c r="BN36" s="137" t="str">
        <f t="shared" si="144"/>
        <v/>
      </c>
      <c r="BO36" s="137" t="str">
        <f t="shared" si="144"/>
        <v/>
      </c>
      <c r="BP36" s="137" t="str">
        <f t="shared" si="144"/>
        <v/>
      </c>
      <c r="BQ36" s="137" t="str">
        <f t="shared" si="144"/>
        <v/>
      </c>
      <c r="BR36" s="137" t="str">
        <f t="shared" si="144"/>
        <v/>
      </c>
      <c r="BS36" s="169" t="str">
        <f t="shared" si="144"/>
        <v/>
      </c>
      <c r="BT36" s="174" t="e">
        <f>$AY36*Assembly!Z$4+$AZ36*Assembly!Z$5+$BA36*Assembly!Z$6+$BB36*Assembly!Z$7+$BC36*Assembly!Z$8+$BD36*Assembly!Z$9+$BE36*Assembly!Z$10+$BF36*Assembly!Z$11+$BG36*Assembly!Z$12+$BH36*Assembly!Z$13+$BI36*Assembly!Z$14+$BJ36*Assembly!Z$15+$BK36*Assembly!Z$16+$BL36*Assembly!Z$17+$BM36*Assembly!Z$18+$BN36*Assembly!Z$19+$BO36*Assembly!Z$20+$BP36*Assembly!Z$21+$BQ36*Assembly!Z$22+$BR36*Assembly!Z$23+$BS36*Assembly!Z$24</f>
        <v>#VALUE!</v>
      </c>
      <c r="BU36" s="133" t="e">
        <f t="shared" si="3"/>
        <v>#VALUE!</v>
      </c>
      <c r="BV36" s="314" t="e">
        <f t="shared" si="124"/>
        <v>#VALUE!</v>
      </c>
      <c r="BW36" s="133" t="e">
        <f>$AY36*Assembly!AD$4+$AZ36*Assembly!AD$5+$BA36*Assembly!AD$6+$BB36*Assembly!AD$7+$BC36*Assembly!AD$8+$BD36*Assembly!AD$9+$BE36*Assembly!AD$10+$BF36*Assembly!AD$11+$BG36*Assembly!AD$12+$BH36*Assembly!AD$13+$BI36*Assembly!AD$14+$BJ36*Assembly!AD$15+$BK36*Assembly!AD$16+$BL36*Assembly!AD$17+$BM36*Assembly!AD$18+$BN36*Assembly!AD$19+$BO36*Assembly!AD$20+$BP36*Assembly!AD$21+$BQ36*Assembly!AD$22+$BR36*Assembly!AD$23+$BS36*Assembly!AD$24</f>
        <v>#VALUE!</v>
      </c>
      <c r="BX36" s="177" t="e">
        <f t="shared" si="4"/>
        <v>#VALUE!</v>
      </c>
      <c r="BY36" s="178" t="e">
        <f t="shared" si="5"/>
        <v>#VALUE!</v>
      </c>
      <c r="BZ36" s="179" t="e">
        <f t="shared" si="6"/>
        <v>#VALUE!</v>
      </c>
      <c r="CA36" s="178" t="e">
        <f t="shared" si="7"/>
        <v>#VALUE!</v>
      </c>
      <c r="CB36" s="133" t="e">
        <f>$AY36*Assembly!Y$4+$AZ36*Assembly!Y$5+$BA36*Assembly!Y$6+$BB36*Assembly!Y$7+$BC36*Assembly!Y$8+$BD36*Assembly!Y$9+$BE36*Assembly!Y$10+$BF36*Assembly!Y$11+$BG36*Assembly!Y$12+$BH36*Assembly!Y$13+$BI36*Assembly!Y$14+$BJ36*Assembly!Y$15+$BK36*Assembly!Y$16+$BL36*Assembly!Y$17+$BM36*Assembly!Y$18+$BN36*Assembly!Y$19+$BO36*Assembly!Y$20+$BP36*Assembly!Y$21+$BQ36*Assembly!Y$22+$BR36*Assembly!Y$23+$BS36*Assembly!Y$24</f>
        <v>#VALUE!</v>
      </c>
      <c r="CC36" s="133" t="e">
        <f t="shared" si="8"/>
        <v>#VALUE!</v>
      </c>
      <c r="CD36" s="130" t="e">
        <f t="shared" si="9"/>
        <v>#VALUE!</v>
      </c>
      <c r="CE36" s="183" t="e">
        <f>$AY36*Assembly!AC$4+$AZ36*Assembly!AC$5+$BA36*Assembly!AC$6+$BB36*Assembly!AC$7+$BC36*Assembly!AC$8+$BD36*Assembly!AC$9+$BE36*Assembly!AC$10+$BF36*Assembly!AC$11+$BG36*Assembly!AC$12+$BH36*Assembly!AC$13+$BI36*Assembly!AC$14+$BJ36*Assembly!AC$15+$BK36*Assembly!AC$16+$BL36*Assembly!AC$17+$BM36*Assembly!AC$18+$BN36*Assembly!AC$19+$BO36*Assembly!AC$20+$BP36*Assembly!AC$21+$BQ36*Assembly!AC$22+$BR36*Assembly!AC$23+$BS36*Assembly!AC$24</f>
        <v>#VALUE!</v>
      </c>
      <c r="CF36" s="145" t="e">
        <f>$AY36*Assembly!M$4+$AZ36*Assembly!M$5+$BA36*Assembly!M$6+$BB36*Assembly!M$7+$BC36*Assembly!M$8+$BD36*Assembly!M$9+$BE36*Assembly!M$10+$BF36*Assembly!M$11+$BG36*Assembly!M$12+$BH36*Assembly!M$13+$BI36*Assembly!M$14+$BJ36*Assembly!M$15+$BK36*Assembly!M$16+$BL36*Assembly!M$17+$BM36*Assembly!M$18+$BN36*Assembly!M$19+$BO36*Assembly!M$20+$BP36*Assembly!M$21+$BQ36*Assembly!M$22+$BR36*Assembly!M$23+$BS36*Assembly!M$24</f>
        <v>#VALUE!</v>
      </c>
      <c r="CG36" s="145" t="e">
        <f>$AY36*Assembly!N$4+$AZ36*Assembly!N$5+$BA36*Assembly!N$6+$BB36*Assembly!N$7+$BC36*Assembly!N$8+$BD36*Assembly!N$9+$BE36*Assembly!N$10+$BF36*Assembly!N$11+$BG36*Assembly!N$12+$BH36*Assembly!N$13+$BI36*Assembly!N$14+$BJ36*Assembly!N$15+$BK36*Assembly!N$16+$BL36*Assembly!N$17+$BM36*Assembly!N$18+$BN36*Assembly!N$19+$BO36*Assembly!N$20+$BP36*Assembly!N$21+$BQ36*Assembly!N$22+$BR36*Assembly!N$23+$BS36*Assembly!N$24</f>
        <v>#VALUE!</v>
      </c>
      <c r="CH36" s="145" t="e">
        <f>$AY36*Assembly!O$4+$AZ36*Assembly!O$5+$BA36*Assembly!O$6+$BB36*Assembly!O$7+$BC36*Assembly!O$8+$BD36*Assembly!O$9+$BE36*Assembly!O$10+$BF36*Assembly!O$11+$BG36*Assembly!O$12+$BH36*Assembly!O$13+$BI36*Assembly!O$14+$BJ36*Assembly!O$15+$BK36*Assembly!O$16+$BL36*Assembly!O$17+$BM36*Assembly!O$18+$BN36*Assembly!O$19+$BO36*Assembly!O$20+$BP36*Assembly!O$21+$BQ36*Assembly!O$22+$BR36*Assembly!O$23+$BS36*Assembly!O$24</f>
        <v>#VALUE!</v>
      </c>
      <c r="CI36" s="140" t="e">
        <f>$AY36*Assembly!P$4+$AZ36*Assembly!P$5+$BA36*Assembly!P$6+$BB36*Assembly!P$7+$BC36*Assembly!P$8+$BD36*Assembly!P$9+$BE36*Assembly!P$10+$BF36*Assembly!P$11+$BG36*Assembly!P$12+$BH36*Assembly!P$13+$BI36*Assembly!P$14+$BJ36*Assembly!P$15+$BK36*Assembly!P$16+$BL36*Assembly!P$17+$BM36*Assembly!P$18+$BN36*Assembly!P$19+$BO36*Assembly!P$20+$BP36*Assembly!P$21+$BQ36*Assembly!P$22+$BR36*Assembly!P$23+$BS36*Assembly!P$24</f>
        <v>#VALUE!</v>
      </c>
      <c r="CJ36" s="140" t="e">
        <f>$AY36*Assembly!Q$4+$AZ36*Assembly!Q$5+$BA36*Assembly!Q$6+$BB36*Assembly!Q$7+$BC36*Assembly!Q$8+$BD36*Assembly!Q$9+$BE36*Assembly!Q$10+$BF36*Assembly!Q$11+$BG36*Assembly!Q$12+$BH36*Assembly!Q$13+$BI36*Assembly!Q$14+$BJ36*Assembly!Q$15+$BK36*Assembly!Q$16+$BL36*Assembly!Q$17+$BM36*Assembly!Q$18+$BN36*Assembly!Q$19+$BO36*Assembly!Q$20+$BP36*Assembly!Q$21+$BQ36*Assembly!Q$22+$BR36*Assembly!Q$23+$BS36*Assembly!Q$24</f>
        <v>#VALUE!</v>
      </c>
      <c r="CK36" s="145" t="e">
        <f>$AY36*Assembly!R$4+$AZ36*Assembly!R$5+$BA36*Assembly!R$6+$BB36*Assembly!R$7+$BC36*Assembly!R$8+$BD36*Assembly!R$9+$BE36*Assembly!R$10+$BF36*Assembly!R$11+$BG36*Assembly!R$12+$BH36*Assembly!R$13+$BI36*Assembly!R$14+$BJ36*Assembly!R$15+$BK36*Assembly!R$16+$BL36*Assembly!R$17+$BM36*Assembly!R$18+$BN36*Assembly!R$19+$BO36*Assembly!R$20+$BP36*Assembly!R$21+$BQ36*Assembly!R$22+$BR36*Assembly!R$23+$BS36*Assembly!R$24</f>
        <v>#VALUE!</v>
      </c>
      <c r="CL36" s="140" t="e">
        <f>$AY36*Assembly!S$4+$AZ36*Assembly!S$5+$BA36*Assembly!S$6+$BB36*Assembly!S$7+$BC36*Assembly!S$8+$BD36*Assembly!S$9+$BE36*Assembly!S$10+$BF36*Assembly!S$11+$BG36*Assembly!S$12+$BH36*Assembly!S$13+$BI36*Assembly!S$14+$BJ36*Assembly!S$15+$BK36*Assembly!S$16+$BL36*Assembly!S$17+$BM36*Assembly!S$18+$BN36*Assembly!S$19+$BO36*Assembly!S$20+$BP36*Assembly!S$21+$BQ36*Assembly!S$22+$BR36*Assembly!S$23+$BS36*Assembly!S$24</f>
        <v>#VALUE!</v>
      </c>
      <c r="CM36" s="140" t="e">
        <f>$AY36*Assembly!T$4+$AZ36*Assembly!T$5+$BA36*Assembly!T$6+$BB36*Assembly!T$7+$BC36*Assembly!T$8+$BD36*Assembly!T$9+$BE36*Assembly!T$10+$BF36*Assembly!T$11+$BG36*Assembly!T$12+$BH36*Assembly!T$13+$BI36*Assembly!T$14+$BJ36*Assembly!T$15+$BK36*Assembly!T$16+$BL36*Assembly!T$17+$BM36*Assembly!T$18+$BN36*Assembly!T$19+$BO36*Assembly!T$20+$BP36*Assembly!T$21+$BQ36*Assembly!T$22+$BR36*Assembly!T$23+$BS36*Assembly!T$24</f>
        <v>#VALUE!</v>
      </c>
      <c r="CN36" s="140" t="e">
        <f>$AY36*Assembly!U$4+$AZ36*Assembly!U$5+$BA36*Assembly!U$6+$BB36*Assembly!U$7+$BC36*Assembly!U$8+$BD36*Assembly!U$9+$BE36*Assembly!U$10+$BF36*Assembly!U$11+$BG36*Assembly!U$12+$BH36*Assembly!U$13+$BI36*Assembly!U$14+$BJ36*Assembly!U$15+$BK36*Assembly!U$16+$BL36*Assembly!U$17+$BM36*Assembly!U$18+$BN36*Assembly!U$19+$BO36*Assembly!U$20+$BP36*Assembly!U$21+$BQ36*Assembly!U$22+$BR36*Assembly!U$23+$BS36*Assembly!U$24</f>
        <v>#VALUE!</v>
      </c>
      <c r="CO36" s="145" t="e">
        <f>$AY36*Assembly!V$4+$AZ36*Assembly!V$5+$BA36*Assembly!V$6+$BB36*Assembly!V$7+$BC36*Assembly!V$8+$BD36*Assembly!V$9+$BE36*Assembly!V$10+$BF36*Assembly!V$11+$BG36*Assembly!V$12+$BH36*Assembly!V$13+$BI36*Assembly!V$14+$BJ36*Assembly!V$15+$BK36*Assembly!V$16+$BL36*Assembly!V$17+$BM36*Assembly!V$18+$BN36*Assembly!V$19+$BO36*Assembly!V$20+$BP36*Assembly!V$21+$BQ36*Assembly!V$22+$BR36*Assembly!V$23+$BS36*Assembly!V$24</f>
        <v>#VALUE!</v>
      </c>
      <c r="CP36" s="145" t="e">
        <f>CF36*Refining!$F$3</f>
        <v>#VALUE!</v>
      </c>
      <c r="CQ36" s="145" t="e">
        <f>CG36*Refining!$F$4</f>
        <v>#VALUE!</v>
      </c>
      <c r="CR36" s="145" t="e">
        <f>CH36*Refining!$F$5</f>
        <v>#VALUE!</v>
      </c>
      <c r="CS36" s="145" t="e">
        <f>CI36*Refining!$F$6</f>
        <v>#VALUE!</v>
      </c>
      <c r="CT36" s="145" t="e">
        <f>CJ36*Refining!$F$7</f>
        <v>#VALUE!</v>
      </c>
      <c r="CU36" s="145" t="e">
        <f>CK36*Refining!$F$8</f>
        <v>#VALUE!</v>
      </c>
      <c r="CV36" s="145" t="e">
        <f>CL36*Refining!$F$9</f>
        <v>#VALUE!</v>
      </c>
      <c r="CW36" s="145" t="e">
        <f>CM36*Refining!$F$10</f>
        <v>#VALUE!</v>
      </c>
      <c r="CX36" s="145" t="e">
        <f>CN36*Refining!$F$11</f>
        <v>#VALUE!</v>
      </c>
      <c r="CY36" s="145" t="e">
        <f>CO36*Refining!$F$12</f>
        <v>#VALUE!</v>
      </c>
      <c r="CZ36" s="185" t="e">
        <f t="shared" ref="CZ36:DS36" si="145">IF(CF36 = 0, "", CF36)</f>
        <v>#VALUE!</v>
      </c>
      <c r="DA36" s="189" t="e">
        <f t="shared" si="145"/>
        <v>#VALUE!</v>
      </c>
      <c r="DB36" s="189" t="e">
        <f t="shared" si="145"/>
        <v>#VALUE!</v>
      </c>
      <c r="DC36" s="186" t="e">
        <f t="shared" si="145"/>
        <v>#VALUE!</v>
      </c>
      <c r="DD36" s="186" t="e">
        <f t="shared" si="145"/>
        <v>#VALUE!</v>
      </c>
      <c r="DE36" s="186" t="e">
        <f t="shared" si="145"/>
        <v>#VALUE!</v>
      </c>
      <c r="DF36" s="186" t="e">
        <f t="shared" si="145"/>
        <v>#VALUE!</v>
      </c>
      <c r="DG36" s="186" t="e">
        <f t="shared" si="145"/>
        <v>#VALUE!</v>
      </c>
      <c r="DH36" s="186" t="e">
        <f t="shared" si="145"/>
        <v>#VALUE!</v>
      </c>
      <c r="DI36" s="187" t="e">
        <f t="shared" si="145"/>
        <v>#VALUE!</v>
      </c>
      <c r="DJ36" s="185" t="e">
        <f t="shared" si="145"/>
        <v>#VALUE!</v>
      </c>
      <c r="DK36" s="189" t="e">
        <f t="shared" si="145"/>
        <v>#VALUE!</v>
      </c>
      <c r="DL36" s="189" t="e">
        <f t="shared" si="145"/>
        <v>#VALUE!</v>
      </c>
      <c r="DM36" s="186" t="e">
        <f t="shared" si="145"/>
        <v>#VALUE!</v>
      </c>
      <c r="DN36" s="188" t="e">
        <f t="shared" si="145"/>
        <v>#VALUE!</v>
      </c>
      <c r="DO36" s="186" t="e">
        <f t="shared" si="145"/>
        <v>#VALUE!</v>
      </c>
      <c r="DP36" s="186" t="e">
        <f t="shared" si="145"/>
        <v>#VALUE!</v>
      </c>
      <c r="DQ36" s="186" t="e">
        <f t="shared" si="145"/>
        <v>#VALUE!</v>
      </c>
      <c r="DR36" s="186" t="e">
        <f t="shared" si="145"/>
        <v>#VALUE!</v>
      </c>
      <c r="DS36" s="187" t="e">
        <f t="shared" si="145"/>
        <v>#VALUE!</v>
      </c>
      <c r="DT36" s="185" t="e">
        <f t="shared" si="11"/>
        <v>#VALUE!</v>
      </c>
      <c r="DU36" s="189" t="e">
        <f t="shared" si="12"/>
        <v>#VALUE!</v>
      </c>
      <c r="DV36" s="133" t="e">
        <f>CZ36*'Ores &amp; Ingots'!$C$3+DA36*'Ores &amp; Ingots'!$C$4+DB36*'Ores &amp; Ingots'!$C$5+DC36*'Ores &amp; Ingots'!$C$6+DD36*'Ores &amp; Ingots'!$C$7+DE36*'Ores &amp; Ingots'!$C$8+DF36*'Ores &amp; Ingots'!$C$9+DG36*'Ores &amp; Ingots'!$C$10+DH36*'Ores &amp; Ingots'!$C$11+DI36*'Ores &amp; Ingots'!$C$12</f>
        <v>#VALUE!</v>
      </c>
      <c r="DW36" s="133" t="e">
        <f>DJ36*'Ores &amp; Ingots'!$B$3+DK36*'Ores &amp; Ingots'!$B$4+DL36*'Ores &amp; Ingots'!$B$5+DM36*'Ores &amp; Ingots'!$B$6+DN36*'Ores &amp; Ingots'!$B$7+DO36*'Ores &amp; Ingots'!$B$8+DP36*'Ores &amp; Ingots'!$B$9+DQ36*'Ores &amp; Ingots'!$B$10+DR36*'Ores &amp; Ingots'!$B$11+DS36*'Ores &amp; Ingots'!$B$12</f>
        <v>#VALUE!</v>
      </c>
      <c r="DX36" s="189" t="e">
        <f>CZ36*Refining!$G$3+DA36*Refining!$G$4+DB36*Refining!$G$5+DC36*Refining!$G$6+DD36*Refining!$G$7+DE36*Refining!$G$8+DF36*Refining!$G$9+DG36*Refining!$G$10+DH36*Refining!$G$11+DI36*Refining!$G$12</f>
        <v>#VALUE!</v>
      </c>
      <c r="DY36" s="189" t="e">
        <f t="shared" si="13"/>
        <v>#VALUE!</v>
      </c>
      <c r="DZ36" s="192" t="e">
        <f t="shared" si="14"/>
        <v>#VALUE!</v>
      </c>
      <c r="EA36" s="185" t="e">
        <f t="shared" si="15"/>
        <v>#VALUE!</v>
      </c>
      <c r="EB36" s="194" t="e">
        <f t="shared" ref="EB36:EC36" si="146">EA36/60</f>
        <v>#VALUE!</v>
      </c>
      <c r="EC36" s="194" t="e">
        <f t="shared" si="146"/>
        <v>#VALUE!</v>
      </c>
      <c r="ED36" s="185" t="e">
        <f t="shared" si="17"/>
        <v>#VALUE!</v>
      </c>
      <c r="EE36" s="194" t="e">
        <f t="shared" ref="EE36:EF36" si="147">ED36/1000</f>
        <v>#VALUE!</v>
      </c>
      <c r="EF36" s="196" t="e">
        <f t="shared" si="147"/>
        <v>#VALUE!</v>
      </c>
      <c r="EG36" s="130" t="e">
        <f t="shared" si="19"/>
        <v>#VALUE!</v>
      </c>
      <c r="EH36" s="132" t="e">
        <f t="shared" si="20"/>
        <v>#VALUE!</v>
      </c>
      <c r="EI36" s="133" t="s">
        <v>28</v>
      </c>
    </row>
    <row r="37" spans="1:139" ht="12.75" hidden="1" x14ac:dyDescent="0.2">
      <c r="A37" s="864"/>
      <c r="B37" s="135" t="s">
        <v>260</v>
      </c>
      <c r="C37" s="137" t="s">
        <v>156</v>
      </c>
      <c r="D37" s="137">
        <v>1</v>
      </c>
      <c r="E37" s="137">
        <v>1</v>
      </c>
      <c r="F37" s="137">
        <v>2</v>
      </c>
      <c r="G37" s="139">
        <f t="shared" si="0"/>
        <v>31.25</v>
      </c>
      <c r="H37" s="140">
        <v>15</v>
      </c>
      <c r="I37" s="140">
        <v>15</v>
      </c>
      <c r="J37" s="140">
        <f>H37/Main!$D$9</f>
        <v>3</v>
      </c>
      <c r="K37" s="140">
        <f>I37/Main!$D$10</f>
        <v>7.5</v>
      </c>
      <c r="L37" s="140">
        <f t="shared" si="1"/>
        <v>2.5</v>
      </c>
      <c r="M37" s="140">
        <v>1</v>
      </c>
      <c r="N37" s="145" t="s">
        <v>28</v>
      </c>
      <c r="O37" s="145" t="s">
        <v>28</v>
      </c>
      <c r="P37" s="143"/>
      <c r="Q37" s="145">
        <v>1140</v>
      </c>
      <c r="R37" s="145">
        <f>Q37*Main!$D$6</f>
        <v>11400</v>
      </c>
      <c r="S37" s="146"/>
      <c r="T37" s="146"/>
      <c r="U37" s="143"/>
      <c r="V37" s="143"/>
      <c r="W37" s="143"/>
      <c r="X37" s="143"/>
      <c r="Y37" s="145">
        <v>60</v>
      </c>
      <c r="Z37" s="143"/>
      <c r="AA37" s="143"/>
      <c r="AB37" s="143"/>
      <c r="AC37" s="148" t="s">
        <v>240</v>
      </c>
      <c r="AD37" s="133">
        <v>35</v>
      </c>
      <c r="AE37" s="133">
        <v>0</v>
      </c>
      <c r="AF37" s="133">
        <v>0</v>
      </c>
      <c r="AG37" s="133">
        <v>25</v>
      </c>
      <c r="AH37" s="133">
        <v>8</v>
      </c>
      <c r="AI37" s="133">
        <v>0</v>
      </c>
      <c r="AJ37" s="133">
        <v>6</v>
      </c>
      <c r="AK37" s="167">
        <v>4</v>
      </c>
      <c r="AL37" s="133">
        <v>0</v>
      </c>
      <c r="AM37" s="133">
        <v>0</v>
      </c>
      <c r="AN37" s="133">
        <v>0</v>
      </c>
      <c r="AO37" s="133">
        <v>30</v>
      </c>
      <c r="AP37" s="133">
        <v>0</v>
      </c>
      <c r="AQ37" s="133">
        <v>0</v>
      </c>
      <c r="AR37" s="133">
        <v>0</v>
      </c>
      <c r="AS37" s="133">
        <v>0</v>
      </c>
      <c r="AT37" s="133">
        <v>0</v>
      </c>
      <c r="AU37" s="133">
        <v>0</v>
      </c>
      <c r="AV37" s="133">
        <v>0</v>
      </c>
      <c r="AW37" s="133">
        <v>0</v>
      </c>
      <c r="AX37" s="133">
        <v>0</v>
      </c>
      <c r="AY37" s="174">
        <f t="shared" ref="AY37:BS37" si="148">IF(AD37 = 0, "", AD37)</f>
        <v>35</v>
      </c>
      <c r="AZ37" s="137" t="str">
        <f t="shared" si="148"/>
        <v/>
      </c>
      <c r="BA37" s="137" t="str">
        <f t="shared" si="148"/>
        <v/>
      </c>
      <c r="BB37" s="133">
        <f t="shared" si="148"/>
        <v>25</v>
      </c>
      <c r="BC37" s="133">
        <f t="shared" si="148"/>
        <v>8</v>
      </c>
      <c r="BD37" s="137" t="str">
        <f t="shared" si="148"/>
        <v/>
      </c>
      <c r="BE37" s="133">
        <f t="shared" si="148"/>
        <v>6</v>
      </c>
      <c r="BF37" s="167">
        <f t="shared" si="148"/>
        <v>4</v>
      </c>
      <c r="BG37" s="137" t="str">
        <f t="shared" si="148"/>
        <v/>
      </c>
      <c r="BH37" s="137" t="str">
        <f t="shared" si="148"/>
        <v/>
      </c>
      <c r="BI37" s="137" t="str">
        <f t="shared" si="148"/>
        <v/>
      </c>
      <c r="BJ37" s="133">
        <f t="shared" si="148"/>
        <v>30</v>
      </c>
      <c r="BK37" s="137" t="str">
        <f t="shared" si="148"/>
        <v/>
      </c>
      <c r="BL37" s="137" t="str">
        <f t="shared" si="148"/>
        <v/>
      </c>
      <c r="BM37" s="137" t="str">
        <f t="shared" si="148"/>
        <v/>
      </c>
      <c r="BN37" s="137" t="str">
        <f t="shared" si="148"/>
        <v/>
      </c>
      <c r="BO37" s="137" t="str">
        <f t="shared" si="148"/>
        <v/>
      </c>
      <c r="BP37" s="137" t="str">
        <f t="shared" si="148"/>
        <v/>
      </c>
      <c r="BQ37" s="137" t="str">
        <f t="shared" si="148"/>
        <v/>
      </c>
      <c r="BR37" s="137" t="str">
        <f t="shared" si="148"/>
        <v/>
      </c>
      <c r="BS37" s="169" t="str">
        <f t="shared" si="148"/>
        <v/>
      </c>
      <c r="BT37" s="174" t="e">
        <f>$AY37*Assembly!Z$4+$AZ37*Assembly!Z$5+$BA37*Assembly!Z$6+$BB37*Assembly!Z$7+$BC37*Assembly!Z$8+$BD37*Assembly!Z$9+$BE37*Assembly!Z$10+$BF37*Assembly!Z$11+$BG37*Assembly!Z$12+$BH37*Assembly!Z$13+$BI37*Assembly!Z$14+$BJ37*Assembly!Z$15+$BK37*Assembly!Z$16+$BL37*Assembly!Z$17+$BM37*Assembly!Z$18+$BN37*Assembly!Z$19+$BO37*Assembly!Z$20+$BP37*Assembly!Z$21+$BQ37*Assembly!Z$22+$BR37*Assembly!Z$23+$BS37*Assembly!Z$24</f>
        <v>#VALUE!</v>
      </c>
      <c r="BU37" s="133" t="e">
        <f t="shared" si="3"/>
        <v>#VALUE!</v>
      </c>
      <c r="BV37" s="314" t="e">
        <f t="shared" si="124"/>
        <v>#VALUE!</v>
      </c>
      <c r="BW37" s="133" t="e">
        <f>$AY37*Assembly!AD$4+$AZ37*Assembly!AD$5+$BA37*Assembly!AD$6+$BB37*Assembly!AD$7+$BC37*Assembly!AD$8+$BD37*Assembly!AD$9+$BE37*Assembly!AD$10+$BF37*Assembly!AD$11+$BG37*Assembly!AD$12+$BH37*Assembly!AD$13+$BI37*Assembly!AD$14+$BJ37*Assembly!AD$15+$BK37*Assembly!AD$16+$BL37*Assembly!AD$17+$BM37*Assembly!AD$18+$BN37*Assembly!AD$19+$BO37*Assembly!AD$20+$BP37*Assembly!AD$21+$BQ37*Assembly!AD$22+$BR37*Assembly!AD$23+$BS37*Assembly!AD$24</f>
        <v>#VALUE!</v>
      </c>
      <c r="BX37" s="177" t="e">
        <f t="shared" si="4"/>
        <v>#VALUE!</v>
      </c>
      <c r="BY37" s="178" t="e">
        <f t="shared" si="5"/>
        <v>#VALUE!</v>
      </c>
      <c r="BZ37" s="179" t="e">
        <f t="shared" si="6"/>
        <v>#VALUE!</v>
      </c>
      <c r="CA37" s="178" t="e">
        <f t="shared" si="7"/>
        <v>#VALUE!</v>
      </c>
      <c r="CB37" s="133" t="e">
        <f>$AY37*Assembly!Y$4+$AZ37*Assembly!Y$5+$BA37*Assembly!Y$6+$BB37*Assembly!Y$7+$BC37*Assembly!Y$8+$BD37*Assembly!Y$9+$BE37*Assembly!Y$10+$BF37*Assembly!Y$11+$BG37*Assembly!Y$12+$BH37*Assembly!Y$13+$BI37*Assembly!Y$14+$BJ37*Assembly!Y$15+$BK37*Assembly!Y$16+$BL37*Assembly!Y$17+$BM37*Assembly!Y$18+$BN37*Assembly!Y$19+$BO37*Assembly!Y$20+$BP37*Assembly!Y$21+$BQ37*Assembly!Y$22+$BR37*Assembly!Y$23+$BS37*Assembly!Y$24</f>
        <v>#VALUE!</v>
      </c>
      <c r="CC37" s="133" t="e">
        <f t="shared" si="8"/>
        <v>#VALUE!</v>
      </c>
      <c r="CD37" s="130" t="e">
        <f t="shared" si="9"/>
        <v>#VALUE!</v>
      </c>
      <c r="CE37" s="183" t="e">
        <f>$AY37*Assembly!AC$4+$AZ37*Assembly!AC$5+$BA37*Assembly!AC$6+$BB37*Assembly!AC$7+$BC37*Assembly!AC$8+$BD37*Assembly!AC$9+$BE37*Assembly!AC$10+$BF37*Assembly!AC$11+$BG37*Assembly!AC$12+$BH37*Assembly!AC$13+$BI37*Assembly!AC$14+$BJ37*Assembly!AC$15+$BK37*Assembly!AC$16+$BL37*Assembly!AC$17+$BM37*Assembly!AC$18+$BN37*Assembly!AC$19+$BO37*Assembly!AC$20+$BP37*Assembly!AC$21+$BQ37*Assembly!AC$22+$BR37*Assembly!AC$23+$BS37*Assembly!AC$24</f>
        <v>#VALUE!</v>
      </c>
      <c r="CF37" s="145" t="e">
        <f>$AY37*Assembly!M$4+$AZ37*Assembly!M$5+$BA37*Assembly!M$6+$BB37*Assembly!M$7+$BC37*Assembly!M$8+$BD37*Assembly!M$9+$BE37*Assembly!M$10+$BF37*Assembly!M$11+$BG37*Assembly!M$12+$BH37*Assembly!M$13+$BI37*Assembly!M$14+$BJ37*Assembly!M$15+$BK37*Assembly!M$16+$BL37*Assembly!M$17+$BM37*Assembly!M$18+$BN37*Assembly!M$19+$BO37*Assembly!M$20+$BP37*Assembly!M$21+$BQ37*Assembly!M$22+$BR37*Assembly!M$23+$BS37*Assembly!M$24</f>
        <v>#VALUE!</v>
      </c>
      <c r="CG37" s="145" t="e">
        <f>$AY37*Assembly!N$4+$AZ37*Assembly!N$5+$BA37*Assembly!N$6+$BB37*Assembly!N$7+$BC37*Assembly!N$8+$BD37*Assembly!N$9+$BE37*Assembly!N$10+$BF37*Assembly!N$11+$BG37*Assembly!N$12+$BH37*Assembly!N$13+$BI37*Assembly!N$14+$BJ37*Assembly!N$15+$BK37*Assembly!N$16+$BL37*Assembly!N$17+$BM37*Assembly!N$18+$BN37*Assembly!N$19+$BO37*Assembly!N$20+$BP37*Assembly!N$21+$BQ37*Assembly!N$22+$BR37*Assembly!N$23+$BS37*Assembly!N$24</f>
        <v>#VALUE!</v>
      </c>
      <c r="CH37" s="145" t="e">
        <f>$AY37*Assembly!O$4+$AZ37*Assembly!O$5+$BA37*Assembly!O$6+$BB37*Assembly!O$7+$BC37*Assembly!O$8+$BD37*Assembly!O$9+$BE37*Assembly!O$10+$BF37*Assembly!O$11+$BG37*Assembly!O$12+$BH37*Assembly!O$13+$BI37*Assembly!O$14+$BJ37*Assembly!O$15+$BK37*Assembly!O$16+$BL37*Assembly!O$17+$BM37*Assembly!O$18+$BN37*Assembly!O$19+$BO37*Assembly!O$20+$BP37*Assembly!O$21+$BQ37*Assembly!O$22+$BR37*Assembly!O$23+$BS37*Assembly!O$24</f>
        <v>#VALUE!</v>
      </c>
      <c r="CI37" s="140" t="e">
        <f>$AY37*Assembly!P$4+$AZ37*Assembly!P$5+$BA37*Assembly!P$6+$BB37*Assembly!P$7+$BC37*Assembly!P$8+$BD37*Assembly!P$9+$BE37*Assembly!P$10+$BF37*Assembly!P$11+$BG37*Assembly!P$12+$BH37*Assembly!P$13+$BI37*Assembly!P$14+$BJ37*Assembly!P$15+$BK37*Assembly!P$16+$BL37*Assembly!P$17+$BM37*Assembly!P$18+$BN37*Assembly!P$19+$BO37*Assembly!P$20+$BP37*Assembly!P$21+$BQ37*Assembly!P$22+$BR37*Assembly!P$23+$BS37*Assembly!P$24</f>
        <v>#VALUE!</v>
      </c>
      <c r="CJ37" s="140" t="e">
        <f>$AY37*Assembly!Q$4+$AZ37*Assembly!Q$5+$BA37*Assembly!Q$6+$BB37*Assembly!Q$7+$BC37*Assembly!Q$8+$BD37*Assembly!Q$9+$BE37*Assembly!Q$10+$BF37*Assembly!Q$11+$BG37*Assembly!Q$12+$BH37*Assembly!Q$13+$BI37*Assembly!Q$14+$BJ37*Assembly!Q$15+$BK37*Assembly!Q$16+$BL37*Assembly!Q$17+$BM37*Assembly!Q$18+$BN37*Assembly!Q$19+$BO37*Assembly!Q$20+$BP37*Assembly!Q$21+$BQ37*Assembly!Q$22+$BR37*Assembly!Q$23+$BS37*Assembly!Q$24</f>
        <v>#VALUE!</v>
      </c>
      <c r="CK37" s="145" t="e">
        <f>$AY37*Assembly!R$4+$AZ37*Assembly!R$5+$BA37*Assembly!R$6+$BB37*Assembly!R$7+$BC37*Assembly!R$8+$BD37*Assembly!R$9+$BE37*Assembly!R$10+$BF37*Assembly!R$11+$BG37*Assembly!R$12+$BH37*Assembly!R$13+$BI37*Assembly!R$14+$BJ37*Assembly!R$15+$BK37*Assembly!R$16+$BL37*Assembly!R$17+$BM37*Assembly!R$18+$BN37*Assembly!R$19+$BO37*Assembly!R$20+$BP37*Assembly!R$21+$BQ37*Assembly!R$22+$BR37*Assembly!R$23+$BS37*Assembly!R$24</f>
        <v>#VALUE!</v>
      </c>
      <c r="CL37" s="140" t="e">
        <f>$AY37*Assembly!S$4+$AZ37*Assembly!S$5+$BA37*Assembly!S$6+$BB37*Assembly!S$7+$BC37*Assembly!S$8+$BD37*Assembly!S$9+$BE37*Assembly!S$10+$BF37*Assembly!S$11+$BG37*Assembly!S$12+$BH37*Assembly!S$13+$BI37*Assembly!S$14+$BJ37*Assembly!S$15+$BK37*Assembly!S$16+$BL37*Assembly!S$17+$BM37*Assembly!S$18+$BN37*Assembly!S$19+$BO37*Assembly!S$20+$BP37*Assembly!S$21+$BQ37*Assembly!S$22+$BR37*Assembly!S$23+$BS37*Assembly!S$24</f>
        <v>#VALUE!</v>
      </c>
      <c r="CM37" s="140" t="e">
        <f>$AY37*Assembly!T$4+$AZ37*Assembly!T$5+$BA37*Assembly!T$6+$BB37*Assembly!T$7+$BC37*Assembly!T$8+$BD37*Assembly!T$9+$BE37*Assembly!T$10+$BF37*Assembly!T$11+$BG37*Assembly!T$12+$BH37*Assembly!T$13+$BI37*Assembly!T$14+$BJ37*Assembly!T$15+$BK37*Assembly!T$16+$BL37*Assembly!T$17+$BM37*Assembly!T$18+$BN37*Assembly!T$19+$BO37*Assembly!T$20+$BP37*Assembly!T$21+$BQ37*Assembly!T$22+$BR37*Assembly!T$23+$BS37*Assembly!T$24</f>
        <v>#VALUE!</v>
      </c>
      <c r="CN37" s="140" t="e">
        <f>$AY37*Assembly!U$4+$AZ37*Assembly!U$5+$BA37*Assembly!U$6+$BB37*Assembly!U$7+$BC37*Assembly!U$8+$BD37*Assembly!U$9+$BE37*Assembly!U$10+$BF37*Assembly!U$11+$BG37*Assembly!U$12+$BH37*Assembly!U$13+$BI37*Assembly!U$14+$BJ37*Assembly!U$15+$BK37*Assembly!U$16+$BL37*Assembly!U$17+$BM37*Assembly!U$18+$BN37*Assembly!U$19+$BO37*Assembly!U$20+$BP37*Assembly!U$21+$BQ37*Assembly!U$22+$BR37*Assembly!U$23+$BS37*Assembly!U$24</f>
        <v>#VALUE!</v>
      </c>
      <c r="CO37" s="145" t="e">
        <f>$AY37*Assembly!V$4+$AZ37*Assembly!V$5+$BA37*Assembly!V$6+$BB37*Assembly!V$7+$BC37*Assembly!V$8+$BD37*Assembly!V$9+$BE37*Assembly!V$10+$BF37*Assembly!V$11+$BG37*Assembly!V$12+$BH37*Assembly!V$13+$BI37*Assembly!V$14+$BJ37*Assembly!V$15+$BK37*Assembly!V$16+$BL37*Assembly!V$17+$BM37*Assembly!V$18+$BN37*Assembly!V$19+$BO37*Assembly!V$20+$BP37*Assembly!V$21+$BQ37*Assembly!V$22+$BR37*Assembly!V$23+$BS37*Assembly!V$24</f>
        <v>#VALUE!</v>
      </c>
      <c r="CP37" s="145" t="e">
        <f>CF37*Refining!$F$3</f>
        <v>#VALUE!</v>
      </c>
      <c r="CQ37" s="145" t="e">
        <f>CG37*Refining!$F$4</f>
        <v>#VALUE!</v>
      </c>
      <c r="CR37" s="145" t="e">
        <f>CH37*Refining!$F$5</f>
        <v>#VALUE!</v>
      </c>
      <c r="CS37" s="145" t="e">
        <f>CI37*Refining!$F$6</f>
        <v>#VALUE!</v>
      </c>
      <c r="CT37" s="145" t="e">
        <f>CJ37*Refining!$F$7</f>
        <v>#VALUE!</v>
      </c>
      <c r="CU37" s="145" t="e">
        <f>CK37*Refining!$F$8</f>
        <v>#VALUE!</v>
      </c>
      <c r="CV37" s="145" t="e">
        <f>CL37*Refining!$F$9</f>
        <v>#VALUE!</v>
      </c>
      <c r="CW37" s="145" t="e">
        <f>CM37*Refining!$F$10</f>
        <v>#VALUE!</v>
      </c>
      <c r="CX37" s="145" t="e">
        <f>CN37*Refining!$F$11</f>
        <v>#VALUE!</v>
      </c>
      <c r="CY37" s="145" t="e">
        <f>CO37*Refining!$F$12</f>
        <v>#VALUE!</v>
      </c>
      <c r="CZ37" s="185" t="e">
        <f t="shared" ref="CZ37:DS37" si="149">IF(CF37 = 0, "", CF37)</f>
        <v>#VALUE!</v>
      </c>
      <c r="DA37" s="189" t="e">
        <f t="shared" si="149"/>
        <v>#VALUE!</v>
      </c>
      <c r="DB37" s="189" t="e">
        <f t="shared" si="149"/>
        <v>#VALUE!</v>
      </c>
      <c r="DC37" s="186" t="e">
        <f t="shared" si="149"/>
        <v>#VALUE!</v>
      </c>
      <c r="DD37" s="186" t="e">
        <f t="shared" si="149"/>
        <v>#VALUE!</v>
      </c>
      <c r="DE37" s="186" t="e">
        <f t="shared" si="149"/>
        <v>#VALUE!</v>
      </c>
      <c r="DF37" s="186" t="e">
        <f t="shared" si="149"/>
        <v>#VALUE!</v>
      </c>
      <c r="DG37" s="186" t="e">
        <f t="shared" si="149"/>
        <v>#VALUE!</v>
      </c>
      <c r="DH37" s="186" t="e">
        <f t="shared" si="149"/>
        <v>#VALUE!</v>
      </c>
      <c r="DI37" s="187" t="e">
        <f t="shared" si="149"/>
        <v>#VALUE!</v>
      </c>
      <c r="DJ37" s="185" t="e">
        <f t="shared" si="149"/>
        <v>#VALUE!</v>
      </c>
      <c r="DK37" s="189" t="e">
        <f t="shared" si="149"/>
        <v>#VALUE!</v>
      </c>
      <c r="DL37" s="189" t="e">
        <f t="shared" si="149"/>
        <v>#VALUE!</v>
      </c>
      <c r="DM37" s="186" t="e">
        <f t="shared" si="149"/>
        <v>#VALUE!</v>
      </c>
      <c r="DN37" s="188" t="e">
        <f t="shared" si="149"/>
        <v>#VALUE!</v>
      </c>
      <c r="DO37" s="186" t="e">
        <f t="shared" si="149"/>
        <v>#VALUE!</v>
      </c>
      <c r="DP37" s="186" t="e">
        <f t="shared" si="149"/>
        <v>#VALUE!</v>
      </c>
      <c r="DQ37" s="186" t="e">
        <f t="shared" si="149"/>
        <v>#VALUE!</v>
      </c>
      <c r="DR37" s="186" t="e">
        <f t="shared" si="149"/>
        <v>#VALUE!</v>
      </c>
      <c r="DS37" s="187" t="e">
        <f t="shared" si="149"/>
        <v>#VALUE!</v>
      </c>
      <c r="DT37" s="185" t="e">
        <f t="shared" si="11"/>
        <v>#VALUE!</v>
      </c>
      <c r="DU37" s="189" t="e">
        <f t="shared" si="12"/>
        <v>#VALUE!</v>
      </c>
      <c r="DV37" s="133" t="e">
        <f>CZ37*'Ores &amp; Ingots'!$C$3+DA37*'Ores &amp; Ingots'!$C$4+DB37*'Ores &amp; Ingots'!$C$5+DC37*'Ores &amp; Ingots'!$C$6+DD37*'Ores &amp; Ingots'!$C$7+DE37*'Ores &amp; Ingots'!$C$8+DF37*'Ores &amp; Ingots'!$C$9+DG37*'Ores &amp; Ingots'!$C$10+DH37*'Ores &amp; Ingots'!$C$11+DI37*'Ores &amp; Ingots'!$C$12</f>
        <v>#VALUE!</v>
      </c>
      <c r="DW37" s="133" t="e">
        <f>DJ37*'Ores &amp; Ingots'!$B$3+DK37*'Ores &amp; Ingots'!$B$4+DL37*'Ores &amp; Ingots'!$B$5+DM37*'Ores &amp; Ingots'!$B$6+DN37*'Ores &amp; Ingots'!$B$7+DO37*'Ores &amp; Ingots'!$B$8+DP37*'Ores &amp; Ingots'!$B$9+DQ37*'Ores &amp; Ingots'!$B$10+DR37*'Ores &amp; Ingots'!$B$11+DS37*'Ores &amp; Ingots'!$B$12</f>
        <v>#VALUE!</v>
      </c>
      <c r="DX37" s="189" t="e">
        <f>CZ37*Refining!$G$3+DA37*Refining!$G$4+DB37*Refining!$G$5+DC37*Refining!$G$6+DD37*Refining!$G$7+DE37*Refining!$G$8+DF37*Refining!$G$9+DG37*Refining!$G$10+DH37*Refining!$G$11+DI37*Refining!$G$12</f>
        <v>#VALUE!</v>
      </c>
      <c r="DY37" s="189" t="e">
        <f t="shared" si="13"/>
        <v>#VALUE!</v>
      </c>
      <c r="DZ37" s="192" t="e">
        <f t="shared" si="14"/>
        <v>#VALUE!</v>
      </c>
      <c r="EA37" s="185" t="e">
        <f t="shared" si="15"/>
        <v>#VALUE!</v>
      </c>
      <c r="EB37" s="194" t="e">
        <f t="shared" ref="EB37:EC37" si="150">EA37/60</f>
        <v>#VALUE!</v>
      </c>
      <c r="EC37" s="194" t="e">
        <f t="shared" si="150"/>
        <v>#VALUE!</v>
      </c>
      <c r="ED37" s="185" t="e">
        <f t="shared" si="17"/>
        <v>#VALUE!</v>
      </c>
      <c r="EE37" s="194" t="e">
        <f t="shared" ref="EE37:EF37" si="151">ED37/1000</f>
        <v>#VALUE!</v>
      </c>
      <c r="EF37" s="196" t="e">
        <f t="shared" si="151"/>
        <v>#VALUE!</v>
      </c>
      <c r="EG37" s="130" t="e">
        <f t="shared" si="19"/>
        <v>#VALUE!</v>
      </c>
      <c r="EH37" s="132" t="e">
        <f t="shared" si="20"/>
        <v>#VALUE!</v>
      </c>
      <c r="EI37" s="133">
        <v>1496</v>
      </c>
    </row>
    <row r="38" spans="1:139" ht="12.75" x14ac:dyDescent="0.2">
      <c r="A38" s="864"/>
      <c r="B38" s="135" t="s">
        <v>260</v>
      </c>
      <c r="C38" s="137" t="s">
        <v>155</v>
      </c>
      <c r="D38" s="137">
        <v>1</v>
      </c>
      <c r="E38" s="137">
        <v>1</v>
      </c>
      <c r="F38" s="137">
        <v>4</v>
      </c>
      <c r="G38" s="139">
        <f t="shared" si="0"/>
        <v>0.5</v>
      </c>
      <c r="H38" s="140">
        <v>15</v>
      </c>
      <c r="I38" s="140">
        <v>15</v>
      </c>
      <c r="J38" s="140">
        <f>H38/Main!$D$9</f>
        <v>3</v>
      </c>
      <c r="K38" s="140">
        <f>I38/Main!$D$10</f>
        <v>7.5</v>
      </c>
      <c r="L38" s="140">
        <f t="shared" si="1"/>
        <v>2.5</v>
      </c>
      <c r="M38" s="140">
        <v>1</v>
      </c>
      <c r="N38" s="145" t="s">
        <v>28</v>
      </c>
      <c r="O38" s="145" t="s">
        <v>28</v>
      </c>
      <c r="P38" s="143"/>
      <c r="Q38" s="145">
        <v>240</v>
      </c>
      <c r="R38" s="145">
        <f>Q38*Main!$D$6</f>
        <v>2400</v>
      </c>
      <c r="S38" s="146"/>
      <c r="T38" s="146"/>
      <c r="U38" s="143"/>
      <c r="V38" s="143"/>
      <c r="W38" s="143"/>
      <c r="X38" s="143"/>
      <c r="Y38" s="145">
        <v>60</v>
      </c>
      <c r="Z38" s="143"/>
      <c r="AA38" s="143"/>
      <c r="AB38" s="143"/>
      <c r="AC38" s="148"/>
      <c r="AD38" s="133">
        <v>4</v>
      </c>
      <c r="AE38" s="133">
        <v>0</v>
      </c>
      <c r="AF38" s="133">
        <v>0</v>
      </c>
      <c r="AG38" s="133">
        <v>4</v>
      </c>
      <c r="AH38" s="133">
        <v>2</v>
      </c>
      <c r="AI38" s="133">
        <v>0</v>
      </c>
      <c r="AJ38" s="133">
        <v>1</v>
      </c>
      <c r="AK38" s="167">
        <v>1</v>
      </c>
      <c r="AL38" s="133">
        <v>0</v>
      </c>
      <c r="AM38" s="133">
        <v>0</v>
      </c>
      <c r="AN38" s="133">
        <v>0</v>
      </c>
      <c r="AO38" s="133">
        <v>1</v>
      </c>
      <c r="AP38" s="133">
        <v>0</v>
      </c>
      <c r="AQ38" s="133">
        <v>0</v>
      </c>
      <c r="AR38" s="133">
        <v>0</v>
      </c>
      <c r="AS38" s="133">
        <v>0</v>
      </c>
      <c r="AT38" s="133">
        <v>0</v>
      </c>
      <c r="AU38" s="133">
        <v>0</v>
      </c>
      <c r="AV38" s="133">
        <v>0</v>
      </c>
      <c r="AW38" s="133">
        <v>0</v>
      </c>
      <c r="AX38" s="133">
        <v>0</v>
      </c>
      <c r="AY38" s="174">
        <f t="shared" ref="AY38:BS38" si="152">IF(AD38 = 0, "", AD38)</f>
        <v>4</v>
      </c>
      <c r="AZ38" s="137" t="str">
        <f t="shared" si="152"/>
        <v/>
      </c>
      <c r="BA38" s="137" t="str">
        <f t="shared" si="152"/>
        <v/>
      </c>
      <c r="BB38" s="133">
        <f t="shared" si="152"/>
        <v>4</v>
      </c>
      <c r="BC38" s="133">
        <f t="shared" si="152"/>
        <v>2</v>
      </c>
      <c r="BD38" s="137" t="str">
        <f t="shared" si="152"/>
        <v/>
      </c>
      <c r="BE38" s="133">
        <f t="shared" si="152"/>
        <v>1</v>
      </c>
      <c r="BF38" s="167">
        <f t="shared" si="152"/>
        <v>1</v>
      </c>
      <c r="BG38" s="137" t="str">
        <f t="shared" si="152"/>
        <v/>
      </c>
      <c r="BH38" s="137" t="str">
        <f t="shared" si="152"/>
        <v/>
      </c>
      <c r="BI38" s="137" t="str">
        <f t="shared" si="152"/>
        <v/>
      </c>
      <c r="BJ38" s="133">
        <f t="shared" si="152"/>
        <v>1</v>
      </c>
      <c r="BK38" s="137" t="str">
        <f t="shared" si="152"/>
        <v/>
      </c>
      <c r="BL38" s="137" t="str">
        <f t="shared" si="152"/>
        <v/>
      </c>
      <c r="BM38" s="137" t="str">
        <f t="shared" si="152"/>
        <v/>
      </c>
      <c r="BN38" s="137" t="str">
        <f t="shared" si="152"/>
        <v/>
      </c>
      <c r="BO38" s="137" t="str">
        <f t="shared" si="152"/>
        <v/>
      </c>
      <c r="BP38" s="137" t="str">
        <f t="shared" si="152"/>
        <v/>
      </c>
      <c r="BQ38" s="137" t="str">
        <f t="shared" si="152"/>
        <v/>
      </c>
      <c r="BR38" s="137" t="str">
        <f t="shared" si="152"/>
        <v/>
      </c>
      <c r="BS38" s="169" t="str">
        <f t="shared" si="152"/>
        <v/>
      </c>
      <c r="BT38" s="174" t="e">
        <f>$AY38*Assembly!Z$4+$AZ38*Assembly!Z$5+$BA38*Assembly!Z$6+$BB38*Assembly!Z$7+$BC38*Assembly!Z$8+$BD38*Assembly!Z$9+$BE38*Assembly!Z$10+$BF38*Assembly!Z$11+$BG38*Assembly!Z$12+$BH38*Assembly!Z$13+$BI38*Assembly!Z$14+$BJ38*Assembly!Z$15+$BK38*Assembly!Z$16+$BL38*Assembly!Z$17+$BM38*Assembly!Z$18+$BN38*Assembly!Z$19+$BO38*Assembly!Z$20+$BP38*Assembly!Z$21+$BQ38*Assembly!Z$22+$BR38*Assembly!Z$23+$BS38*Assembly!Z$24</f>
        <v>#VALUE!</v>
      </c>
      <c r="BU38" s="133" t="e">
        <f t="shared" si="3"/>
        <v>#VALUE!</v>
      </c>
      <c r="BV38" s="314" t="e">
        <f t="shared" si="124"/>
        <v>#VALUE!</v>
      </c>
      <c r="BW38" s="133" t="e">
        <f>$AY38*Assembly!AD$4+$AZ38*Assembly!AD$5+$BA38*Assembly!AD$6+$BB38*Assembly!AD$7+$BC38*Assembly!AD$8+$BD38*Assembly!AD$9+$BE38*Assembly!AD$10+$BF38*Assembly!AD$11+$BG38*Assembly!AD$12+$BH38*Assembly!AD$13+$BI38*Assembly!AD$14+$BJ38*Assembly!AD$15+$BK38*Assembly!AD$16+$BL38*Assembly!AD$17+$BM38*Assembly!AD$18+$BN38*Assembly!AD$19+$BO38*Assembly!AD$20+$BP38*Assembly!AD$21+$BQ38*Assembly!AD$22+$BR38*Assembly!AD$23+$BS38*Assembly!AD$24</f>
        <v>#VALUE!</v>
      </c>
      <c r="BX38" s="177" t="e">
        <f t="shared" si="4"/>
        <v>#VALUE!</v>
      </c>
      <c r="BY38" s="178" t="e">
        <f t="shared" si="5"/>
        <v>#VALUE!</v>
      </c>
      <c r="BZ38" s="179" t="e">
        <f t="shared" si="6"/>
        <v>#VALUE!</v>
      </c>
      <c r="CA38" s="178" t="e">
        <f t="shared" si="7"/>
        <v>#VALUE!</v>
      </c>
      <c r="CB38" s="133" t="e">
        <f>$AY38*Assembly!Y$4+$AZ38*Assembly!Y$5+$BA38*Assembly!Y$6+$BB38*Assembly!Y$7+$BC38*Assembly!Y$8+$BD38*Assembly!Y$9+$BE38*Assembly!Y$10+$BF38*Assembly!Y$11+$BG38*Assembly!Y$12+$BH38*Assembly!Y$13+$BI38*Assembly!Y$14+$BJ38*Assembly!Y$15+$BK38*Assembly!Y$16+$BL38*Assembly!Y$17+$BM38*Assembly!Y$18+$BN38*Assembly!Y$19+$BO38*Assembly!Y$20+$BP38*Assembly!Y$21+$BQ38*Assembly!Y$22+$BR38*Assembly!Y$23+$BS38*Assembly!Y$24</f>
        <v>#VALUE!</v>
      </c>
      <c r="CC38" s="133" t="e">
        <f t="shared" si="8"/>
        <v>#VALUE!</v>
      </c>
      <c r="CD38" s="130" t="e">
        <f t="shared" si="9"/>
        <v>#VALUE!</v>
      </c>
      <c r="CE38" s="183" t="e">
        <f>$AY38*Assembly!AC$4+$AZ38*Assembly!AC$5+$BA38*Assembly!AC$6+$BB38*Assembly!AC$7+$BC38*Assembly!AC$8+$BD38*Assembly!AC$9+$BE38*Assembly!AC$10+$BF38*Assembly!AC$11+$BG38*Assembly!AC$12+$BH38*Assembly!AC$13+$BI38*Assembly!AC$14+$BJ38*Assembly!AC$15+$BK38*Assembly!AC$16+$BL38*Assembly!AC$17+$BM38*Assembly!AC$18+$BN38*Assembly!AC$19+$BO38*Assembly!AC$20+$BP38*Assembly!AC$21+$BQ38*Assembly!AC$22+$BR38*Assembly!AC$23+$BS38*Assembly!AC$24</f>
        <v>#VALUE!</v>
      </c>
      <c r="CF38" s="145" t="e">
        <f>$AY38*Assembly!M$4+$AZ38*Assembly!M$5+$BA38*Assembly!M$6+$BB38*Assembly!M$7+$BC38*Assembly!M$8+$BD38*Assembly!M$9+$BE38*Assembly!M$10+$BF38*Assembly!M$11+$BG38*Assembly!M$12+$BH38*Assembly!M$13+$BI38*Assembly!M$14+$BJ38*Assembly!M$15+$BK38*Assembly!M$16+$BL38*Assembly!M$17+$BM38*Assembly!M$18+$BN38*Assembly!M$19+$BO38*Assembly!M$20+$BP38*Assembly!M$21+$BQ38*Assembly!M$22+$BR38*Assembly!M$23+$BS38*Assembly!M$24</f>
        <v>#VALUE!</v>
      </c>
      <c r="CG38" s="145" t="e">
        <f>$AY38*Assembly!N$4+$AZ38*Assembly!N$5+$BA38*Assembly!N$6+$BB38*Assembly!N$7+$BC38*Assembly!N$8+$BD38*Assembly!N$9+$BE38*Assembly!N$10+$BF38*Assembly!N$11+$BG38*Assembly!N$12+$BH38*Assembly!N$13+$BI38*Assembly!N$14+$BJ38*Assembly!N$15+$BK38*Assembly!N$16+$BL38*Assembly!N$17+$BM38*Assembly!N$18+$BN38*Assembly!N$19+$BO38*Assembly!N$20+$BP38*Assembly!N$21+$BQ38*Assembly!N$22+$BR38*Assembly!N$23+$BS38*Assembly!N$24</f>
        <v>#VALUE!</v>
      </c>
      <c r="CH38" s="145" t="e">
        <f>$AY38*Assembly!O$4+$AZ38*Assembly!O$5+$BA38*Assembly!O$6+$BB38*Assembly!O$7+$BC38*Assembly!O$8+$BD38*Assembly!O$9+$BE38*Assembly!O$10+$BF38*Assembly!O$11+$BG38*Assembly!O$12+$BH38*Assembly!O$13+$BI38*Assembly!O$14+$BJ38*Assembly!O$15+$BK38*Assembly!O$16+$BL38*Assembly!O$17+$BM38*Assembly!O$18+$BN38*Assembly!O$19+$BO38*Assembly!O$20+$BP38*Assembly!O$21+$BQ38*Assembly!O$22+$BR38*Assembly!O$23+$BS38*Assembly!O$24</f>
        <v>#VALUE!</v>
      </c>
      <c r="CI38" s="140" t="e">
        <f>$AY38*Assembly!P$4+$AZ38*Assembly!P$5+$BA38*Assembly!P$6+$BB38*Assembly!P$7+$BC38*Assembly!P$8+$BD38*Assembly!P$9+$BE38*Assembly!P$10+$BF38*Assembly!P$11+$BG38*Assembly!P$12+$BH38*Assembly!P$13+$BI38*Assembly!P$14+$BJ38*Assembly!P$15+$BK38*Assembly!P$16+$BL38*Assembly!P$17+$BM38*Assembly!P$18+$BN38*Assembly!P$19+$BO38*Assembly!P$20+$BP38*Assembly!P$21+$BQ38*Assembly!P$22+$BR38*Assembly!P$23+$BS38*Assembly!P$24</f>
        <v>#VALUE!</v>
      </c>
      <c r="CJ38" s="140" t="e">
        <f>$AY38*Assembly!Q$4+$AZ38*Assembly!Q$5+$BA38*Assembly!Q$6+$BB38*Assembly!Q$7+$BC38*Assembly!Q$8+$BD38*Assembly!Q$9+$BE38*Assembly!Q$10+$BF38*Assembly!Q$11+$BG38*Assembly!Q$12+$BH38*Assembly!Q$13+$BI38*Assembly!Q$14+$BJ38*Assembly!Q$15+$BK38*Assembly!Q$16+$BL38*Assembly!Q$17+$BM38*Assembly!Q$18+$BN38*Assembly!Q$19+$BO38*Assembly!Q$20+$BP38*Assembly!Q$21+$BQ38*Assembly!Q$22+$BR38*Assembly!Q$23+$BS38*Assembly!Q$24</f>
        <v>#VALUE!</v>
      </c>
      <c r="CK38" s="145" t="e">
        <f>$AY38*Assembly!R$4+$AZ38*Assembly!R$5+$BA38*Assembly!R$6+$BB38*Assembly!R$7+$BC38*Assembly!R$8+$BD38*Assembly!R$9+$BE38*Assembly!R$10+$BF38*Assembly!R$11+$BG38*Assembly!R$12+$BH38*Assembly!R$13+$BI38*Assembly!R$14+$BJ38*Assembly!R$15+$BK38*Assembly!R$16+$BL38*Assembly!R$17+$BM38*Assembly!R$18+$BN38*Assembly!R$19+$BO38*Assembly!R$20+$BP38*Assembly!R$21+$BQ38*Assembly!R$22+$BR38*Assembly!R$23+$BS38*Assembly!R$24</f>
        <v>#VALUE!</v>
      </c>
      <c r="CL38" s="140" t="e">
        <f>$AY38*Assembly!S$4+$AZ38*Assembly!S$5+$BA38*Assembly!S$6+$BB38*Assembly!S$7+$BC38*Assembly!S$8+$BD38*Assembly!S$9+$BE38*Assembly!S$10+$BF38*Assembly!S$11+$BG38*Assembly!S$12+$BH38*Assembly!S$13+$BI38*Assembly!S$14+$BJ38*Assembly!S$15+$BK38*Assembly!S$16+$BL38*Assembly!S$17+$BM38*Assembly!S$18+$BN38*Assembly!S$19+$BO38*Assembly!S$20+$BP38*Assembly!S$21+$BQ38*Assembly!S$22+$BR38*Assembly!S$23+$BS38*Assembly!S$24</f>
        <v>#VALUE!</v>
      </c>
      <c r="CM38" s="140" t="e">
        <f>$AY38*Assembly!T$4+$AZ38*Assembly!T$5+$BA38*Assembly!T$6+$BB38*Assembly!T$7+$BC38*Assembly!T$8+$BD38*Assembly!T$9+$BE38*Assembly!T$10+$BF38*Assembly!T$11+$BG38*Assembly!T$12+$BH38*Assembly!T$13+$BI38*Assembly!T$14+$BJ38*Assembly!T$15+$BK38*Assembly!T$16+$BL38*Assembly!T$17+$BM38*Assembly!T$18+$BN38*Assembly!T$19+$BO38*Assembly!T$20+$BP38*Assembly!T$21+$BQ38*Assembly!T$22+$BR38*Assembly!T$23+$BS38*Assembly!T$24</f>
        <v>#VALUE!</v>
      </c>
      <c r="CN38" s="140" t="e">
        <f>$AY38*Assembly!U$4+$AZ38*Assembly!U$5+$BA38*Assembly!U$6+$BB38*Assembly!U$7+$BC38*Assembly!U$8+$BD38*Assembly!U$9+$BE38*Assembly!U$10+$BF38*Assembly!U$11+$BG38*Assembly!U$12+$BH38*Assembly!U$13+$BI38*Assembly!U$14+$BJ38*Assembly!U$15+$BK38*Assembly!U$16+$BL38*Assembly!U$17+$BM38*Assembly!U$18+$BN38*Assembly!U$19+$BO38*Assembly!U$20+$BP38*Assembly!U$21+$BQ38*Assembly!U$22+$BR38*Assembly!U$23+$BS38*Assembly!U$24</f>
        <v>#VALUE!</v>
      </c>
      <c r="CO38" s="145" t="e">
        <f>$AY38*Assembly!V$4+$AZ38*Assembly!V$5+$BA38*Assembly!V$6+$BB38*Assembly!V$7+$BC38*Assembly!V$8+$BD38*Assembly!V$9+$BE38*Assembly!V$10+$BF38*Assembly!V$11+$BG38*Assembly!V$12+$BH38*Assembly!V$13+$BI38*Assembly!V$14+$BJ38*Assembly!V$15+$BK38*Assembly!V$16+$BL38*Assembly!V$17+$BM38*Assembly!V$18+$BN38*Assembly!V$19+$BO38*Assembly!V$20+$BP38*Assembly!V$21+$BQ38*Assembly!V$22+$BR38*Assembly!V$23+$BS38*Assembly!V$24</f>
        <v>#VALUE!</v>
      </c>
      <c r="CP38" s="145" t="e">
        <f>CF38*Refining!$F$3</f>
        <v>#VALUE!</v>
      </c>
      <c r="CQ38" s="145" t="e">
        <f>CG38*Refining!$F$4</f>
        <v>#VALUE!</v>
      </c>
      <c r="CR38" s="145" t="e">
        <f>CH38*Refining!$F$5</f>
        <v>#VALUE!</v>
      </c>
      <c r="CS38" s="145" t="e">
        <f>CI38*Refining!$F$6</f>
        <v>#VALUE!</v>
      </c>
      <c r="CT38" s="145" t="e">
        <f>CJ38*Refining!$F$7</f>
        <v>#VALUE!</v>
      </c>
      <c r="CU38" s="145" t="e">
        <f>CK38*Refining!$F$8</f>
        <v>#VALUE!</v>
      </c>
      <c r="CV38" s="145" t="e">
        <f>CL38*Refining!$F$9</f>
        <v>#VALUE!</v>
      </c>
      <c r="CW38" s="145" t="e">
        <f>CM38*Refining!$F$10</f>
        <v>#VALUE!</v>
      </c>
      <c r="CX38" s="145" t="e">
        <f>CN38*Refining!$F$11</f>
        <v>#VALUE!</v>
      </c>
      <c r="CY38" s="145" t="e">
        <f>CO38*Refining!$F$12</f>
        <v>#VALUE!</v>
      </c>
      <c r="CZ38" s="185" t="e">
        <f t="shared" ref="CZ38:DS38" si="153">IF(CF38 = 0, "", CF38)</f>
        <v>#VALUE!</v>
      </c>
      <c r="DA38" s="189" t="e">
        <f t="shared" si="153"/>
        <v>#VALUE!</v>
      </c>
      <c r="DB38" s="189" t="e">
        <f t="shared" si="153"/>
        <v>#VALUE!</v>
      </c>
      <c r="DC38" s="186" t="e">
        <f t="shared" si="153"/>
        <v>#VALUE!</v>
      </c>
      <c r="DD38" s="186" t="e">
        <f t="shared" si="153"/>
        <v>#VALUE!</v>
      </c>
      <c r="DE38" s="186" t="e">
        <f t="shared" si="153"/>
        <v>#VALUE!</v>
      </c>
      <c r="DF38" s="186" t="e">
        <f t="shared" si="153"/>
        <v>#VALUE!</v>
      </c>
      <c r="DG38" s="186" t="e">
        <f t="shared" si="153"/>
        <v>#VALUE!</v>
      </c>
      <c r="DH38" s="186" t="e">
        <f t="shared" si="153"/>
        <v>#VALUE!</v>
      </c>
      <c r="DI38" s="187" t="e">
        <f t="shared" si="153"/>
        <v>#VALUE!</v>
      </c>
      <c r="DJ38" s="185" t="e">
        <f t="shared" si="153"/>
        <v>#VALUE!</v>
      </c>
      <c r="DK38" s="189" t="e">
        <f t="shared" si="153"/>
        <v>#VALUE!</v>
      </c>
      <c r="DL38" s="189" t="e">
        <f t="shared" si="153"/>
        <v>#VALUE!</v>
      </c>
      <c r="DM38" s="186" t="e">
        <f t="shared" si="153"/>
        <v>#VALUE!</v>
      </c>
      <c r="DN38" s="188" t="e">
        <f t="shared" si="153"/>
        <v>#VALUE!</v>
      </c>
      <c r="DO38" s="186" t="e">
        <f t="shared" si="153"/>
        <v>#VALUE!</v>
      </c>
      <c r="DP38" s="186" t="e">
        <f t="shared" si="153"/>
        <v>#VALUE!</v>
      </c>
      <c r="DQ38" s="186" t="e">
        <f t="shared" si="153"/>
        <v>#VALUE!</v>
      </c>
      <c r="DR38" s="186" t="e">
        <f t="shared" si="153"/>
        <v>#VALUE!</v>
      </c>
      <c r="DS38" s="187" t="e">
        <f t="shared" si="153"/>
        <v>#VALUE!</v>
      </c>
      <c r="DT38" s="185" t="e">
        <f t="shared" si="11"/>
        <v>#VALUE!</v>
      </c>
      <c r="DU38" s="189" t="e">
        <f t="shared" si="12"/>
        <v>#VALUE!</v>
      </c>
      <c r="DV38" s="133" t="e">
        <f>CZ38*'Ores &amp; Ingots'!$C$3+DA38*'Ores &amp; Ingots'!$C$4+DB38*'Ores &amp; Ingots'!$C$5+DC38*'Ores &amp; Ingots'!$C$6+DD38*'Ores &amp; Ingots'!$C$7+DE38*'Ores &amp; Ingots'!$C$8+DF38*'Ores &amp; Ingots'!$C$9+DG38*'Ores &amp; Ingots'!$C$10+DH38*'Ores &amp; Ingots'!$C$11+DI38*'Ores &amp; Ingots'!$C$12</f>
        <v>#VALUE!</v>
      </c>
      <c r="DW38" s="133" t="e">
        <f>DJ38*'Ores &amp; Ingots'!$B$3+DK38*'Ores &amp; Ingots'!$B$4+DL38*'Ores &amp; Ingots'!$B$5+DM38*'Ores &amp; Ingots'!$B$6+DN38*'Ores &amp; Ingots'!$B$7+DO38*'Ores &amp; Ingots'!$B$8+DP38*'Ores &amp; Ingots'!$B$9+DQ38*'Ores &amp; Ingots'!$B$10+DR38*'Ores &amp; Ingots'!$B$11+DS38*'Ores &amp; Ingots'!$B$12</f>
        <v>#VALUE!</v>
      </c>
      <c r="DX38" s="189" t="e">
        <f>CZ38*Refining!$G$3+DA38*Refining!$G$4+DB38*Refining!$G$5+DC38*Refining!$G$6+DD38*Refining!$G$7+DE38*Refining!$G$8+DF38*Refining!$G$9+DG38*Refining!$G$10+DH38*Refining!$G$11+DI38*Refining!$G$12</f>
        <v>#VALUE!</v>
      </c>
      <c r="DY38" s="189" t="e">
        <f t="shared" si="13"/>
        <v>#VALUE!</v>
      </c>
      <c r="DZ38" s="192" t="e">
        <f t="shared" si="14"/>
        <v>#VALUE!</v>
      </c>
      <c r="EA38" s="185" t="e">
        <f t="shared" si="15"/>
        <v>#VALUE!</v>
      </c>
      <c r="EB38" s="194" t="e">
        <f t="shared" ref="EB38:EC38" si="154">EA38/60</f>
        <v>#VALUE!</v>
      </c>
      <c r="EC38" s="194" t="e">
        <f t="shared" si="154"/>
        <v>#VALUE!</v>
      </c>
      <c r="ED38" s="185" t="e">
        <f t="shared" si="17"/>
        <v>#VALUE!</v>
      </c>
      <c r="EE38" s="194" t="e">
        <f t="shared" ref="EE38:EF38" si="155">ED38/1000</f>
        <v>#VALUE!</v>
      </c>
      <c r="EF38" s="196" t="e">
        <f t="shared" si="155"/>
        <v>#VALUE!</v>
      </c>
      <c r="EG38" s="130" t="e">
        <f t="shared" si="19"/>
        <v>#VALUE!</v>
      </c>
      <c r="EH38" s="132" t="e">
        <f t="shared" si="20"/>
        <v>#VALUE!</v>
      </c>
      <c r="EI38" s="133" t="s">
        <v>28</v>
      </c>
    </row>
    <row r="39" spans="1:139" ht="12.75" x14ac:dyDescent="0.2">
      <c r="A39" s="864"/>
      <c r="B39" s="135" t="s">
        <v>263</v>
      </c>
      <c r="C39" s="137" t="s">
        <v>155</v>
      </c>
      <c r="D39" s="137">
        <v>1</v>
      </c>
      <c r="E39" s="137">
        <v>3</v>
      </c>
      <c r="F39" s="137">
        <v>3</v>
      </c>
      <c r="G39" s="139">
        <f t="shared" si="0"/>
        <v>1.125</v>
      </c>
      <c r="H39" s="140">
        <v>15</v>
      </c>
      <c r="I39" s="140">
        <v>15</v>
      </c>
      <c r="J39" s="140">
        <f>H39/Main!$D$9</f>
        <v>3</v>
      </c>
      <c r="K39" s="140">
        <f>I39/Main!$D$10</f>
        <v>7.5</v>
      </c>
      <c r="L39" s="140">
        <f t="shared" si="1"/>
        <v>2.5</v>
      </c>
      <c r="M39" s="140">
        <v>1</v>
      </c>
      <c r="N39" s="145" t="s">
        <v>28</v>
      </c>
      <c r="O39" s="145" t="s">
        <v>28</v>
      </c>
      <c r="P39" s="143"/>
      <c r="Q39" s="145">
        <v>240</v>
      </c>
      <c r="R39" s="145">
        <f>Q39*Main!$D$6</f>
        <v>2400</v>
      </c>
      <c r="S39" s="146"/>
      <c r="T39" s="146"/>
      <c r="U39" s="143"/>
      <c r="V39" s="143"/>
      <c r="W39" s="143"/>
      <c r="X39" s="143"/>
      <c r="Y39" s="145" t="s">
        <v>28</v>
      </c>
      <c r="Z39" s="143"/>
      <c r="AA39" s="143"/>
      <c r="AB39" s="143"/>
      <c r="AC39" s="148"/>
      <c r="AD39" s="133">
        <v>8</v>
      </c>
      <c r="AE39" s="133">
        <v>50</v>
      </c>
      <c r="AF39" s="133">
        <v>50</v>
      </c>
      <c r="AG39" s="133">
        <v>8</v>
      </c>
      <c r="AH39" s="133">
        <v>24</v>
      </c>
      <c r="AI39" s="133">
        <v>0</v>
      </c>
      <c r="AJ39" s="133">
        <v>4</v>
      </c>
      <c r="AK39" s="167">
        <v>2</v>
      </c>
      <c r="AL39" s="133">
        <v>0</v>
      </c>
      <c r="AM39" s="133">
        <v>0</v>
      </c>
      <c r="AN39" s="133">
        <v>0</v>
      </c>
      <c r="AO39" s="133">
        <v>10</v>
      </c>
      <c r="AP39" s="133">
        <v>0</v>
      </c>
      <c r="AQ39" s="133">
        <v>0</v>
      </c>
      <c r="AR39" s="133">
        <v>0</v>
      </c>
      <c r="AS39" s="133">
        <v>0</v>
      </c>
      <c r="AT39" s="133">
        <v>0</v>
      </c>
      <c r="AU39" s="133">
        <v>0</v>
      </c>
      <c r="AV39" s="133">
        <v>0</v>
      </c>
      <c r="AW39" s="133">
        <v>0</v>
      </c>
      <c r="AX39" s="133">
        <v>0</v>
      </c>
      <c r="AY39" s="174">
        <f t="shared" ref="AY39:BS39" si="156">IF(AD39 = 0, "", AD39)</f>
        <v>8</v>
      </c>
      <c r="AZ39" s="133">
        <f t="shared" si="156"/>
        <v>50</v>
      </c>
      <c r="BA39" s="133">
        <f t="shared" si="156"/>
        <v>50</v>
      </c>
      <c r="BB39" s="133">
        <f t="shared" si="156"/>
        <v>8</v>
      </c>
      <c r="BC39" s="133">
        <f t="shared" si="156"/>
        <v>24</v>
      </c>
      <c r="BD39" s="137" t="str">
        <f t="shared" si="156"/>
        <v/>
      </c>
      <c r="BE39" s="133">
        <f t="shared" si="156"/>
        <v>4</v>
      </c>
      <c r="BF39" s="167">
        <f t="shared" si="156"/>
        <v>2</v>
      </c>
      <c r="BG39" s="137" t="str">
        <f t="shared" si="156"/>
        <v/>
      </c>
      <c r="BH39" s="137" t="str">
        <f t="shared" si="156"/>
        <v/>
      </c>
      <c r="BI39" s="137" t="str">
        <f t="shared" si="156"/>
        <v/>
      </c>
      <c r="BJ39" s="133">
        <f t="shared" si="156"/>
        <v>10</v>
      </c>
      <c r="BK39" s="137" t="str">
        <f t="shared" si="156"/>
        <v/>
      </c>
      <c r="BL39" s="137" t="str">
        <f t="shared" si="156"/>
        <v/>
      </c>
      <c r="BM39" s="137" t="str">
        <f t="shared" si="156"/>
        <v/>
      </c>
      <c r="BN39" s="137" t="str">
        <f t="shared" si="156"/>
        <v/>
      </c>
      <c r="BO39" s="137" t="str">
        <f t="shared" si="156"/>
        <v/>
      </c>
      <c r="BP39" s="137" t="str">
        <f t="shared" si="156"/>
        <v/>
      </c>
      <c r="BQ39" s="137" t="str">
        <f t="shared" si="156"/>
        <v/>
      </c>
      <c r="BR39" s="137" t="str">
        <f t="shared" si="156"/>
        <v/>
      </c>
      <c r="BS39" s="169" t="str">
        <f t="shared" si="156"/>
        <v/>
      </c>
      <c r="BT39" s="174" t="e">
        <f>$AY39*Assembly!Z$4+$AZ39*Assembly!Z$5+$BA39*Assembly!Z$6+$BB39*Assembly!Z$7+$BC39*Assembly!Z$8+$BD39*Assembly!Z$9+$BE39*Assembly!Z$10+$BF39*Assembly!Z$11+$BG39*Assembly!Z$12+$BH39*Assembly!Z$13+$BI39*Assembly!Z$14+$BJ39*Assembly!Z$15+$BK39*Assembly!Z$16+$BL39*Assembly!Z$17+$BM39*Assembly!Z$18+$BN39*Assembly!Z$19+$BO39*Assembly!Z$20+$BP39*Assembly!Z$21+$BQ39*Assembly!Z$22+$BR39*Assembly!Z$23+$BS39*Assembly!Z$24</f>
        <v>#VALUE!</v>
      </c>
      <c r="BU39" s="133" t="e">
        <f t="shared" si="3"/>
        <v>#VALUE!</v>
      </c>
      <c r="BV39" s="314" t="e">
        <f t="shared" si="124"/>
        <v>#VALUE!</v>
      </c>
      <c r="BW39" s="133" t="e">
        <f>$AY39*Assembly!AD$4+$AZ39*Assembly!AD$5+$BA39*Assembly!AD$6+$BB39*Assembly!AD$7+$BC39*Assembly!AD$8+$BD39*Assembly!AD$9+$BE39*Assembly!AD$10+$BF39*Assembly!AD$11+$BG39*Assembly!AD$12+$BH39*Assembly!AD$13+$BI39*Assembly!AD$14+$BJ39*Assembly!AD$15+$BK39*Assembly!AD$16+$BL39*Assembly!AD$17+$BM39*Assembly!AD$18+$BN39*Assembly!AD$19+$BO39*Assembly!AD$20+$BP39*Assembly!AD$21+$BQ39*Assembly!AD$22+$BR39*Assembly!AD$23+$BS39*Assembly!AD$24</f>
        <v>#VALUE!</v>
      </c>
      <c r="BX39" s="177" t="e">
        <f t="shared" si="4"/>
        <v>#VALUE!</v>
      </c>
      <c r="BY39" s="178" t="e">
        <f t="shared" si="5"/>
        <v>#VALUE!</v>
      </c>
      <c r="BZ39" s="179" t="e">
        <f t="shared" si="6"/>
        <v>#VALUE!</v>
      </c>
      <c r="CA39" s="178" t="e">
        <f t="shared" si="7"/>
        <v>#VALUE!</v>
      </c>
      <c r="CB39" s="133" t="e">
        <f>$AY39*Assembly!Y$4+$AZ39*Assembly!Y$5+$BA39*Assembly!Y$6+$BB39*Assembly!Y$7+$BC39*Assembly!Y$8+$BD39*Assembly!Y$9+$BE39*Assembly!Y$10+$BF39*Assembly!Y$11+$BG39*Assembly!Y$12+$BH39*Assembly!Y$13+$BI39*Assembly!Y$14+$BJ39*Assembly!Y$15+$BK39*Assembly!Y$16+$BL39*Assembly!Y$17+$BM39*Assembly!Y$18+$BN39*Assembly!Y$19+$BO39*Assembly!Y$20+$BP39*Assembly!Y$21+$BQ39*Assembly!Y$22+$BR39*Assembly!Y$23+$BS39*Assembly!Y$24</f>
        <v>#VALUE!</v>
      </c>
      <c r="CC39" s="133" t="e">
        <f t="shared" si="8"/>
        <v>#VALUE!</v>
      </c>
      <c r="CD39" s="130" t="e">
        <f t="shared" si="9"/>
        <v>#VALUE!</v>
      </c>
      <c r="CE39" s="183" t="e">
        <f>$AY39*Assembly!AC$4+$AZ39*Assembly!AC$5+$BA39*Assembly!AC$6+$BB39*Assembly!AC$7+$BC39*Assembly!AC$8+$BD39*Assembly!AC$9+$BE39*Assembly!AC$10+$BF39*Assembly!AC$11+$BG39*Assembly!AC$12+$BH39*Assembly!AC$13+$BI39*Assembly!AC$14+$BJ39*Assembly!AC$15+$BK39*Assembly!AC$16+$BL39*Assembly!AC$17+$BM39*Assembly!AC$18+$BN39*Assembly!AC$19+$BO39*Assembly!AC$20+$BP39*Assembly!AC$21+$BQ39*Assembly!AC$22+$BR39*Assembly!AC$23+$BS39*Assembly!AC$24</f>
        <v>#VALUE!</v>
      </c>
      <c r="CF39" s="145" t="e">
        <f>$AY39*Assembly!M$4+$AZ39*Assembly!M$5+$BA39*Assembly!M$6+$BB39*Assembly!M$7+$BC39*Assembly!M$8+$BD39*Assembly!M$9+$BE39*Assembly!M$10+$BF39*Assembly!M$11+$BG39*Assembly!M$12+$BH39*Assembly!M$13+$BI39*Assembly!M$14+$BJ39*Assembly!M$15+$BK39*Assembly!M$16+$BL39*Assembly!M$17+$BM39*Assembly!M$18+$BN39*Assembly!M$19+$BO39*Assembly!M$20+$BP39*Assembly!M$21+$BQ39*Assembly!M$22+$BR39*Assembly!M$23+$BS39*Assembly!M$24</f>
        <v>#VALUE!</v>
      </c>
      <c r="CG39" s="145" t="e">
        <f>$AY39*Assembly!N$4+$AZ39*Assembly!N$5+$BA39*Assembly!N$6+$BB39*Assembly!N$7+$BC39*Assembly!N$8+$BD39*Assembly!N$9+$BE39*Assembly!N$10+$BF39*Assembly!N$11+$BG39*Assembly!N$12+$BH39*Assembly!N$13+$BI39*Assembly!N$14+$BJ39*Assembly!N$15+$BK39*Assembly!N$16+$BL39*Assembly!N$17+$BM39*Assembly!N$18+$BN39*Assembly!N$19+$BO39*Assembly!N$20+$BP39*Assembly!N$21+$BQ39*Assembly!N$22+$BR39*Assembly!N$23+$BS39*Assembly!N$24</f>
        <v>#VALUE!</v>
      </c>
      <c r="CH39" s="145" t="e">
        <f>$AY39*Assembly!O$4+$AZ39*Assembly!O$5+$BA39*Assembly!O$6+$BB39*Assembly!O$7+$BC39*Assembly!O$8+$BD39*Assembly!O$9+$BE39*Assembly!O$10+$BF39*Assembly!O$11+$BG39*Assembly!O$12+$BH39*Assembly!O$13+$BI39*Assembly!O$14+$BJ39*Assembly!O$15+$BK39*Assembly!O$16+$BL39*Assembly!O$17+$BM39*Assembly!O$18+$BN39*Assembly!O$19+$BO39*Assembly!O$20+$BP39*Assembly!O$21+$BQ39*Assembly!O$22+$BR39*Assembly!O$23+$BS39*Assembly!O$24</f>
        <v>#VALUE!</v>
      </c>
      <c r="CI39" s="140" t="e">
        <f>$AY39*Assembly!P$4+$AZ39*Assembly!P$5+$BA39*Assembly!P$6+$BB39*Assembly!P$7+$BC39*Assembly!P$8+$BD39*Assembly!P$9+$BE39*Assembly!P$10+$BF39*Assembly!P$11+$BG39*Assembly!P$12+$BH39*Assembly!P$13+$BI39*Assembly!P$14+$BJ39*Assembly!P$15+$BK39*Assembly!P$16+$BL39*Assembly!P$17+$BM39*Assembly!P$18+$BN39*Assembly!P$19+$BO39*Assembly!P$20+$BP39*Assembly!P$21+$BQ39*Assembly!P$22+$BR39*Assembly!P$23+$BS39*Assembly!P$24</f>
        <v>#VALUE!</v>
      </c>
      <c r="CJ39" s="140" t="e">
        <f>$AY39*Assembly!Q$4+$AZ39*Assembly!Q$5+$BA39*Assembly!Q$6+$BB39*Assembly!Q$7+$BC39*Assembly!Q$8+$BD39*Assembly!Q$9+$BE39*Assembly!Q$10+$BF39*Assembly!Q$11+$BG39*Assembly!Q$12+$BH39*Assembly!Q$13+$BI39*Assembly!Q$14+$BJ39*Assembly!Q$15+$BK39*Assembly!Q$16+$BL39*Assembly!Q$17+$BM39*Assembly!Q$18+$BN39*Assembly!Q$19+$BO39*Assembly!Q$20+$BP39*Assembly!Q$21+$BQ39*Assembly!Q$22+$BR39*Assembly!Q$23+$BS39*Assembly!Q$24</f>
        <v>#VALUE!</v>
      </c>
      <c r="CK39" s="145" t="e">
        <f>$AY39*Assembly!R$4+$AZ39*Assembly!R$5+$BA39*Assembly!R$6+$BB39*Assembly!R$7+$BC39*Assembly!R$8+$BD39*Assembly!R$9+$BE39*Assembly!R$10+$BF39*Assembly!R$11+$BG39*Assembly!R$12+$BH39*Assembly!R$13+$BI39*Assembly!R$14+$BJ39*Assembly!R$15+$BK39*Assembly!R$16+$BL39*Assembly!R$17+$BM39*Assembly!R$18+$BN39*Assembly!R$19+$BO39*Assembly!R$20+$BP39*Assembly!R$21+$BQ39*Assembly!R$22+$BR39*Assembly!R$23+$BS39*Assembly!R$24</f>
        <v>#VALUE!</v>
      </c>
      <c r="CL39" s="140" t="e">
        <f>$AY39*Assembly!S$4+$AZ39*Assembly!S$5+$BA39*Assembly!S$6+$BB39*Assembly!S$7+$BC39*Assembly!S$8+$BD39*Assembly!S$9+$BE39*Assembly!S$10+$BF39*Assembly!S$11+$BG39*Assembly!S$12+$BH39*Assembly!S$13+$BI39*Assembly!S$14+$BJ39*Assembly!S$15+$BK39*Assembly!S$16+$BL39*Assembly!S$17+$BM39*Assembly!S$18+$BN39*Assembly!S$19+$BO39*Assembly!S$20+$BP39*Assembly!S$21+$BQ39*Assembly!S$22+$BR39*Assembly!S$23+$BS39*Assembly!S$24</f>
        <v>#VALUE!</v>
      </c>
      <c r="CM39" s="140" t="e">
        <f>$AY39*Assembly!T$4+$AZ39*Assembly!T$5+$BA39*Assembly!T$6+$BB39*Assembly!T$7+$BC39*Assembly!T$8+$BD39*Assembly!T$9+$BE39*Assembly!T$10+$BF39*Assembly!T$11+$BG39*Assembly!T$12+$BH39*Assembly!T$13+$BI39*Assembly!T$14+$BJ39*Assembly!T$15+$BK39*Assembly!T$16+$BL39*Assembly!T$17+$BM39*Assembly!T$18+$BN39*Assembly!T$19+$BO39*Assembly!T$20+$BP39*Assembly!T$21+$BQ39*Assembly!T$22+$BR39*Assembly!T$23+$BS39*Assembly!T$24</f>
        <v>#VALUE!</v>
      </c>
      <c r="CN39" s="140" t="e">
        <f>$AY39*Assembly!U$4+$AZ39*Assembly!U$5+$BA39*Assembly!U$6+$BB39*Assembly!U$7+$BC39*Assembly!U$8+$BD39*Assembly!U$9+$BE39*Assembly!U$10+$BF39*Assembly!U$11+$BG39*Assembly!U$12+$BH39*Assembly!U$13+$BI39*Assembly!U$14+$BJ39*Assembly!U$15+$BK39*Assembly!U$16+$BL39*Assembly!U$17+$BM39*Assembly!U$18+$BN39*Assembly!U$19+$BO39*Assembly!U$20+$BP39*Assembly!U$21+$BQ39*Assembly!U$22+$BR39*Assembly!U$23+$BS39*Assembly!U$24</f>
        <v>#VALUE!</v>
      </c>
      <c r="CO39" s="145" t="e">
        <f>$AY39*Assembly!V$4+$AZ39*Assembly!V$5+$BA39*Assembly!V$6+$BB39*Assembly!V$7+$BC39*Assembly!V$8+$BD39*Assembly!V$9+$BE39*Assembly!V$10+$BF39*Assembly!V$11+$BG39*Assembly!V$12+$BH39*Assembly!V$13+$BI39*Assembly!V$14+$BJ39*Assembly!V$15+$BK39*Assembly!V$16+$BL39*Assembly!V$17+$BM39*Assembly!V$18+$BN39*Assembly!V$19+$BO39*Assembly!V$20+$BP39*Assembly!V$21+$BQ39*Assembly!V$22+$BR39*Assembly!V$23+$BS39*Assembly!V$24</f>
        <v>#VALUE!</v>
      </c>
      <c r="CP39" s="145" t="e">
        <f>CF39*Refining!$F$3</f>
        <v>#VALUE!</v>
      </c>
      <c r="CQ39" s="145" t="e">
        <f>CG39*Refining!$F$4</f>
        <v>#VALUE!</v>
      </c>
      <c r="CR39" s="145" t="e">
        <f>CH39*Refining!$F$5</f>
        <v>#VALUE!</v>
      </c>
      <c r="CS39" s="145" t="e">
        <f>CI39*Refining!$F$6</f>
        <v>#VALUE!</v>
      </c>
      <c r="CT39" s="145" t="e">
        <f>CJ39*Refining!$F$7</f>
        <v>#VALUE!</v>
      </c>
      <c r="CU39" s="145" t="e">
        <f>CK39*Refining!$F$8</f>
        <v>#VALUE!</v>
      </c>
      <c r="CV39" s="145" t="e">
        <f>CL39*Refining!$F$9</f>
        <v>#VALUE!</v>
      </c>
      <c r="CW39" s="145" t="e">
        <f>CM39*Refining!$F$10</f>
        <v>#VALUE!</v>
      </c>
      <c r="CX39" s="145" t="e">
        <f>CN39*Refining!$F$11</f>
        <v>#VALUE!</v>
      </c>
      <c r="CY39" s="145" t="e">
        <f>CO39*Refining!$F$12</f>
        <v>#VALUE!</v>
      </c>
      <c r="CZ39" s="185" t="e">
        <f t="shared" ref="CZ39:DS39" si="157">IF(CF39 = 0, "", CF39)</f>
        <v>#VALUE!</v>
      </c>
      <c r="DA39" s="189" t="e">
        <f t="shared" si="157"/>
        <v>#VALUE!</v>
      </c>
      <c r="DB39" s="189" t="e">
        <f t="shared" si="157"/>
        <v>#VALUE!</v>
      </c>
      <c r="DC39" s="186" t="e">
        <f t="shared" si="157"/>
        <v>#VALUE!</v>
      </c>
      <c r="DD39" s="186" t="e">
        <f t="shared" si="157"/>
        <v>#VALUE!</v>
      </c>
      <c r="DE39" s="186" t="e">
        <f t="shared" si="157"/>
        <v>#VALUE!</v>
      </c>
      <c r="DF39" s="186" t="e">
        <f t="shared" si="157"/>
        <v>#VALUE!</v>
      </c>
      <c r="DG39" s="186" t="e">
        <f t="shared" si="157"/>
        <v>#VALUE!</v>
      </c>
      <c r="DH39" s="186" t="e">
        <f t="shared" si="157"/>
        <v>#VALUE!</v>
      </c>
      <c r="DI39" s="187" t="e">
        <f t="shared" si="157"/>
        <v>#VALUE!</v>
      </c>
      <c r="DJ39" s="185" t="e">
        <f t="shared" si="157"/>
        <v>#VALUE!</v>
      </c>
      <c r="DK39" s="189" t="e">
        <f t="shared" si="157"/>
        <v>#VALUE!</v>
      </c>
      <c r="DL39" s="189" t="e">
        <f t="shared" si="157"/>
        <v>#VALUE!</v>
      </c>
      <c r="DM39" s="186" t="e">
        <f t="shared" si="157"/>
        <v>#VALUE!</v>
      </c>
      <c r="DN39" s="188" t="e">
        <f t="shared" si="157"/>
        <v>#VALUE!</v>
      </c>
      <c r="DO39" s="186" t="e">
        <f t="shared" si="157"/>
        <v>#VALUE!</v>
      </c>
      <c r="DP39" s="186" t="e">
        <f t="shared" si="157"/>
        <v>#VALUE!</v>
      </c>
      <c r="DQ39" s="186" t="e">
        <f t="shared" si="157"/>
        <v>#VALUE!</v>
      </c>
      <c r="DR39" s="186" t="e">
        <f t="shared" si="157"/>
        <v>#VALUE!</v>
      </c>
      <c r="DS39" s="187" t="e">
        <f t="shared" si="157"/>
        <v>#VALUE!</v>
      </c>
      <c r="DT39" s="185" t="e">
        <f t="shared" si="11"/>
        <v>#VALUE!</v>
      </c>
      <c r="DU39" s="189" t="e">
        <f t="shared" si="12"/>
        <v>#VALUE!</v>
      </c>
      <c r="DV39" s="133" t="e">
        <f>CZ39*'Ores &amp; Ingots'!$C$3+DA39*'Ores &amp; Ingots'!$C$4+DB39*'Ores &amp; Ingots'!$C$5+DC39*'Ores &amp; Ingots'!$C$6+DD39*'Ores &amp; Ingots'!$C$7+DE39*'Ores &amp; Ingots'!$C$8+DF39*'Ores &amp; Ingots'!$C$9+DG39*'Ores &amp; Ingots'!$C$10+DH39*'Ores &amp; Ingots'!$C$11+DI39*'Ores &amp; Ingots'!$C$12</f>
        <v>#VALUE!</v>
      </c>
      <c r="DW39" s="133" t="e">
        <f>DJ39*'Ores &amp; Ingots'!$B$3+DK39*'Ores &amp; Ingots'!$B$4+DL39*'Ores &amp; Ingots'!$B$5+DM39*'Ores &amp; Ingots'!$B$6+DN39*'Ores &amp; Ingots'!$B$7+DO39*'Ores &amp; Ingots'!$B$8+DP39*'Ores &amp; Ingots'!$B$9+DQ39*'Ores &amp; Ingots'!$B$10+DR39*'Ores &amp; Ingots'!$B$11+DS39*'Ores &amp; Ingots'!$B$12</f>
        <v>#VALUE!</v>
      </c>
      <c r="DX39" s="189" t="e">
        <f>CZ39*Refining!$G$3+DA39*Refining!$G$4+DB39*Refining!$G$5+DC39*Refining!$G$6+DD39*Refining!$G$7+DE39*Refining!$G$8+DF39*Refining!$G$9+DG39*Refining!$G$10+DH39*Refining!$G$11+DI39*Refining!$G$12</f>
        <v>#VALUE!</v>
      </c>
      <c r="DY39" s="189" t="e">
        <f t="shared" si="13"/>
        <v>#VALUE!</v>
      </c>
      <c r="DZ39" s="192" t="e">
        <f t="shared" si="14"/>
        <v>#VALUE!</v>
      </c>
      <c r="EA39" s="185" t="e">
        <f t="shared" si="15"/>
        <v>#VALUE!</v>
      </c>
      <c r="EB39" s="194" t="e">
        <f t="shared" ref="EB39:EC39" si="158">EA39/60</f>
        <v>#VALUE!</v>
      </c>
      <c r="EC39" s="194" t="e">
        <f t="shared" si="158"/>
        <v>#VALUE!</v>
      </c>
      <c r="ED39" s="185" t="e">
        <f t="shared" si="17"/>
        <v>#VALUE!</v>
      </c>
      <c r="EE39" s="194" t="e">
        <f t="shared" ref="EE39:EF39" si="159">ED39/1000</f>
        <v>#VALUE!</v>
      </c>
      <c r="EF39" s="196" t="e">
        <f t="shared" si="159"/>
        <v>#VALUE!</v>
      </c>
      <c r="EG39" s="130" t="e">
        <f t="shared" si="19"/>
        <v>#VALUE!</v>
      </c>
      <c r="EH39" s="132" t="e">
        <f t="shared" si="20"/>
        <v>#VALUE!</v>
      </c>
      <c r="EI39" s="133" t="s">
        <v>28</v>
      </c>
    </row>
    <row r="40" spans="1:139" ht="12.75" hidden="1" x14ac:dyDescent="0.2">
      <c r="A40" s="864"/>
      <c r="B40" s="135" t="s">
        <v>265</v>
      </c>
      <c r="C40" s="137" t="s">
        <v>156</v>
      </c>
      <c r="D40" s="137">
        <v>1</v>
      </c>
      <c r="E40" s="137">
        <v>1</v>
      </c>
      <c r="F40" s="137">
        <v>1</v>
      </c>
      <c r="G40" s="139">
        <f t="shared" si="0"/>
        <v>15.625</v>
      </c>
      <c r="H40" s="140">
        <v>30</v>
      </c>
      <c r="I40" s="140">
        <v>30</v>
      </c>
      <c r="J40" s="140">
        <f>H40/Main!$D$9</f>
        <v>6</v>
      </c>
      <c r="K40" s="140">
        <f>I40/Main!$D$10</f>
        <v>15</v>
      </c>
      <c r="L40" s="140">
        <f t="shared" si="1"/>
        <v>2.5</v>
      </c>
      <c r="M40" s="140">
        <v>1</v>
      </c>
      <c r="N40" s="145" t="s">
        <v>28</v>
      </c>
      <c r="O40" s="143"/>
      <c r="P40" s="143"/>
      <c r="Q40" s="145"/>
      <c r="R40" s="143"/>
      <c r="S40" s="146"/>
      <c r="T40" s="146"/>
      <c r="U40" s="143"/>
      <c r="V40" s="143"/>
      <c r="W40" s="317">
        <v>22.441500000000001</v>
      </c>
      <c r="X40" s="143"/>
      <c r="Y40" s="143"/>
      <c r="Z40" s="145">
        <v>15000</v>
      </c>
      <c r="AA40" s="143"/>
      <c r="AB40" s="143"/>
      <c r="AC40" s="148" t="s">
        <v>220</v>
      </c>
      <c r="AD40" s="133">
        <v>10</v>
      </c>
      <c r="AE40" s="133">
        <v>0</v>
      </c>
      <c r="AF40" s="133">
        <v>12</v>
      </c>
      <c r="AG40" s="133">
        <v>0</v>
      </c>
      <c r="AH40" s="133">
        <v>12</v>
      </c>
      <c r="AI40" s="133">
        <v>24</v>
      </c>
      <c r="AJ40" s="133">
        <v>0</v>
      </c>
      <c r="AK40" s="133">
        <v>2</v>
      </c>
      <c r="AL40" s="133">
        <v>0</v>
      </c>
      <c r="AM40" s="133">
        <v>0</v>
      </c>
      <c r="AN40" s="133">
        <v>0</v>
      </c>
      <c r="AO40" s="133">
        <v>0</v>
      </c>
      <c r="AP40" s="133">
        <v>0</v>
      </c>
      <c r="AQ40" s="133">
        <v>0</v>
      </c>
      <c r="AR40" s="133">
        <v>0</v>
      </c>
      <c r="AS40" s="133">
        <v>0</v>
      </c>
      <c r="AT40" s="133">
        <v>0</v>
      </c>
      <c r="AU40" s="133">
        <v>0</v>
      </c>
      <c r="AV40" s="133">
        <v>0</v>
      </c>
      <c r="AW40" s="133">
        <v>0</v>
      </c>
      <c r="AX40" s="167">
        <v>6</v>
      </c>
      <c r="AY40" s="174">
        <f t="shared" ref="AY40:BS40" si="160">IF(AD40 = 0, "", AD40)</f>
        <v>10</v>
      </c>
      <c r="AZ40" s="137" t="str">
        <f t="shared" si="160"/>
        <v/>
      </c>
      <c r="BA40" s="133">
        <f t="shared" si="160"/>
        <v>12</v>
      </c>
      <c r="BB40" s="137" t="str">
        <f t="shared" si="160"/>
        <v/>
      </c>
      <c r="BC40" s="133">
        <f t="shared" si="160"/>
        <v>12</v>
      </c>
      <c r="BD40" s="133">
        <f t="shared" si="160"/>
        <v>24</v>
      </c>
      <c r="BE40" s="137" t="str">
        <f t="shared" si="160"/>
        <v/>
      </c>
      <c r="BF40" s="133">
        <f t="shared" si="160"/>
        <v>2</v>
      </c>
      <c r="BG40" s="137" t="str">
        <f t="shared" si="160"/>
        <v/>
      </c>
      <c r="BH40" s="137" t="str">
        <f t="shared" si="160"/>
        <v/>
      </c>
      <c r="BI40" s="137" t="str">
        <f t="shared" si="160"/>
        <v/>
      </c>
      <c r="BJ40" s="137" t="str">
        <f t="shared" si="160"/>
        <v/>
      </c>
      <c r="BK40" s="137" t="str">
        <f t="shared" si="160"/>
        <v/>
      </c>
      <c r="BL40" s="137" t="str">
        <f t="shared" si="160"/>
        <v/>
      </c>
      <c r="BM40" s="137" t="str">
        <f t="shared" si="160"/>
        <v/>
      </c>
      <c r="BN40" s="137" t="str">
        <f t="shared" si="160"/>
        <v/>
      </c>
      <c r="BO40" s="137" t="str">
        <f t="shared" si="160"/>
        <v/>
      </c>
      <c r="BP40" s="137" t="str">
        <f t="shared" si="160"/>
        <v/>
      </c>
      <c r="BQ40" s="137" t="str">
        <f t="shared" si="160"/>
        <v/>
      </c>
      <c r="BR40" s="137" t="str">
        <f t="shared" si="160"/>
        <v/>
      </c>
      <c r="BS40" s="318">
        <f t="shared" si="160"/>
        <v>6</v>
      </c>
      <c r="BT40" s="174" t="e">
        <f>$AY40*Assembly!Z$4+$AZ40*Assembly!Z$5+$BA40*Assembly!Z$6+$BB40*Assembly!Z$7+$BC40*Assembly!Z$8+$BD40*Assembly!Z$9+$BE40*Assembly!Z$10+$BF40*Assembly!Z$11+$BG40*Assembly!Z$12+$BH40*Assembly!Z$13+$BI40*Assembly!Z$14+$BJ40*Assembly!Z$15+$BK40*Assembly!Z$16+$BL40*Assembly!Z$17+$BM40*Assembly!Z$18+$BN40*Assembly!Z$19+$BO40*Assembly!Z$20+$BP40*Assembly!Z$21+$BQ40*Assembly!Z$22+$BR40*Assembly!Z$23+$BS40*Assembly!Z$24</f>
        <v>#VALUE!</v>
      </c>
      <c r="BU40" s="133" t="e">
        <f t="shared" si="3"/>
        <v>#VALUE!</v>
      </c>
      <c r="BV40" s="133"/>
      <c r="BW40" s="133" t="e">
        <f>$AY40*Assembly!AD$4+$AZ40*Assembly!AD$5+$BA40*Assembly!AD$6+$BB40*Assembly!AD$7+$BC40*Assembly!AD$8+$BD40*Assembly!AD$9+$BE40*Assembly!AD$10+$BF40*Assembly!AD$11+$BG40*Assembly!AD$12+$BH40*Assembly!AD$13+$BI40*Assembly!AD$14+$BJ40*Assembly!AD$15+$BK40*Assembly!AD$16+$BL40*Assembly!AD$17+$BM40*Assembly!AD$18+$BN40*Assembly!AD$19+$BO40*Assembly!AD$20+$BP40*Assembly!AD$21+$BQ40*Assembly!AD$22+$BR40*Assembly!AD$23+$BS40*Assembly!AD$24</f>
        <v>#VALUE!</v>
      </c>
      <c r="BX40" s="177" t="e">
        <f t="shared" si="4"/>
        <v>#VALUE!</v>
      </c>
      <c r="BY40" s="178" t="e">
        <f t="shared" si="5"/>
        <v>#VALUE!</v>
      </c>
      <c r="BZ40" s="179" t="e">
        <f t="shared" si="6"/>
        <v>#VALUE!</v>
      </c>
      <c r="CA40" s="178" t="e">
        <f t="shared" si="7"/>
        <v>#VALUE!</v>
      </c>
      <c r="CB40" s="133" t="e">
        <f>$AY40*Assembly!Y$4+$AZ40*Assembly!Y$5+$BA40*Assembly!Y$6+$BB40*Assembly!Y$7+$BC40*Assembly!Y$8+$BD40*Assembly!Y$9+$BE40*Assembly!Y$10+$BF40*Assembly!Y$11+$BG40*Assembly!Y$12+$BH40*Assembly!Y$13+$BI40*Assembly!Y$14+$BJ40*Assembly!Y$15+$BK40*Assembly!Y$16+$BL40*Assembly!Y$17+$BM40*Assembly!Y$18+$BN40*Assembly!Y$19+$BO40*Assembly!Y$20+$BP40*Assembly!Y$21+$BQ40*Assembly!Y$22+$BR40*Assembly!Y$23+$BS40*Assembly!Y$24</f>
        <v>#VALUE!</v>
      </c>
      <c r="CC40" s="133" t="e">
        <f t="shared" si="8"/>
        <v>#VALUE!</v>
      </c>
      <c r="CD40" s="130" t="e">
        <f t="shared" si="9"/>
        <v>#VALUE!</v>
      </c>
      <c r="CE40" s="183" t="e">
        <f>$AY40*Assembly!AC$4+$AZ40*Assembly!AC$5+$BA40*Assembly!AC$6+$BB40*Assembly!AC$7+$BC40*Assembly!AC$8+$BD40*Assembly!AC$9+$BE40*Assembly!AC$10+$BF40*Assembly!AC$11+$BG40*Assembly!AC$12+$BH40*Assembly!AC$13+$BI40*Assembly!AC$14+$BJ40*Assembly!AC$15+$BK40*Assembly!AC$16+$BL40*Assembly!AC$17+$BM40*Assembly!AC$18+$BN40*Assembly!AC$19+$BO40*Assembly!AC$20+$BP40*Assembly!AC$21+$BQ40*Assembly!AC$22+$BR40*Assembly!AC$23+$BS40*Assembly!AC$24</f>
        <v>#VALUE!</v>
      </c>
      <c r="CF40" s="145" t="e">
        <f>$AY40*Assembly!M$4+$AZ40*Assembly!M$5+$BA40*Assembly!M$6+$BB40*Assembly!M$7+$BC40*Assembly!M$8+$BD40*Assembly!M$9+$BE40*Assembly!M$10+$BF40*Assembly!M$11+$BG40*Assembly!M$12+$BH40*Assembly!M$13+$BI40*Assembly!M$14+$BJ40*Assembly!M$15+$BK40*Assembly!M$16+$BL40*Assembly!M$17+$BM40*Assembly!M$18+$BN40*Assembly!M$19+$BO40*Assembly!M$20+$BP40*Assembly!M$21+$BQ40*Assembly!M$22+$BR40*Assembly!M$23+$BS40*Assembly!M$24</f>
        <v>#VALUE!</v>
      </c>
      <c r="CG40" s="145" t="e">
        <f>$AY40*Assembly!N$4+$AZ40*Assembly!N$5+$BA40*Assembly!N$6+$BB40*Assembly!N$7+$BC40*Assembly!N$8+$BD40*Assembly!N$9+$BE40*Assembly!N$10+$BF40*Assembly!N$11+$BG40*Assembly!N$12+$BH40*Assembly!N$13+$BI40*Assembly!N$14+$BJ40*Assembly!N$15+$BK40*Assembly!N$16+$BL40*Assembly!N$17+$BM40*Assembly!N$18+$BN40*Assembly!N$19+$BO40*Assembly!N$20+$BP40*Assembly!N$21+$BQ40*Assembly!N$22+$BR40*Assembly!N$23+$BS40*Assembly!N$24</f>
        <v>#VALUE!</v>
      </c>
      <c r="CH40" s="145" t="e">
        <f>$AY40*Assembly!O$4+$AZ40*Assembly!O$5+$BA40*Assembly!O$6+$BB40*Assembly!O$7+$BC40*Assembly!O$8+$BD40*Assembly!O$9+$BE40*Assembly!O$10+$BF40*Assembly!O$11+$BG40*Assembly!O$12+$BH40*Assembly!O$13+$BI40*Assembly!O$14+$BJ40*Assembly!O$15+$BK40*Assembly!O$16+$BL40*Assembly!O$17+$BM40*Assembly!O$18+$BN40*Assembly!O$19+$BO40*Assembly!O$20+$BP40*Assembly!O$21+$BQ40*Assembly!O$22+$BR40*Assembly!O$23+$BS40*Assembly!O$24</f>
        <v>#VALUE!</v>
      </c>
      <c r="CI40" s="140" t="e">
        <f>$AY40*Assembly!P$4+$AZ40*Assembly!P$5+$BA40*Assembly!P$6+$BB40*Assembly!P$7+$BC40*Assembly!P$8+$BD40*Assembly!P$9+$BE40*Assembly!P$10+$BF40*Assembly!P$11+$BG40*Assembly!P$12+$BH40*Assembly!P$13+$BI40*Assembly!P$14+$BJ40*Assembly!P$15+$BK40*Assembly!P$16+$BL40*Assembly!P$17+$BM40*Assembly!P$18+$BN40*Assembly!P$19+$BO40*Assembly!P$20+$BP40*Assembly!P$21+$BQ40*Assembly!P$22+$BR40*Assembly!P$23+$BS40*Assembly!P$24</f>
        <v>#VALUE!</v>
      </c>
      <c r="CJ40" s="140" t="e">
        <f>$AY40*Assembly!Q$4+$AZ40*Assembly!Q$5+$BA40*Assembly!Q$6+$BB40*Assembly!Q$7+$BC40*Assembly!Q$8+$BD40*Assembly!Q$9+$BE40*Assembly!Q$10+$BF40*Assembly!Q$11+$BG40*Assembly!Q$12+$BH40*Assembly!Q$13+$BI40*Assembly!Q$14+$BJ40*Assembly!Q$15+$BK40*Assembly!Q$16+$BL40*Assembly!Q$17+$BM40*Assembly!Q$18+$BN40*Assembly!Q$19+$BO40*Assembly!Q$20+$BP40*Assembly!Q$21+$BQ40*Assembly!Q$22+$BR40*Assembly!Q$23+$BS40*Assembly!Q$24</f>
        <v>#VALUE!</v>
      </c>
      <c r="CK40" s="145" t="e">
        <f>$AY40*Assembly!R$4+$AZ40*Assembly!R$5+$BA40*Assembly!R$6+$BB40*Assembly!R$7+$BC40*Assembly!R$8+$BD40*Assembly!R$9+$BE40*Assembly!R$10+$BF40*Assembly!R$11+$BG40*Assembly!R$12+$BH40*Assembly!R$13+$BI40*Assembly!R$14+$BJ40*Assembly!R$15+$BK40*Assembly!R$16+$BL40*Assembly!R$17+$BM40*Assembly!R$18+$BN40*Assembly!R$19+$BO40*Assembly!R$20+$BP40*Assembly!R$21+$BQ40*Assembly!R$22+$BR40*Assembly!R$23+$BS40*Assembly!R$24</f>
        <v>#VALUE!</v>
      </c>
      <c r="CL40" s="140" t="e">
        <f>$AY40*Assembly!S$4+$AZ40*Assembly!S$5+$BA40*Assembly!S$6+$BB40*Assembly!S$7+$BC40*Assembly!S$8+$BD40*Assembly!S$9+$BE40*Assembly!S$10+$BF40*Assembly!S$11+$BG40*Assembly!S$12+$BH40*Assembly!S$13+$BI40*Assembly!S$14+$BJ40*Assembly!S$15+$BK40*Assembly!S$16+$BL40*Assembly!S$17+$BM40*Assembly!S$18+$BN40*Assembly!S$19+$BO40*Assembly!S$20+$BP40*Assembly!S$21+$BQ40*Assembly!S$22+$BR40*Assembly!S$23+$BS40*Assembly!S$24</f>
        <v>#VALUE!</v>
      </c>
      <c r="CM40" s="140" t="e">
        <f>$AY40*Assembly!T$4+$AZ40*Assembly!T$5+$BA40*Assembly!T$6+$BB40*Assembly!T$7+$BC40*Assembly!T$8+$BD40*Assembly!T$9+$BE40*Assembly!T$10+$BF40*Assembly!T$11+$BG40*Assembly!T$12+$BH40*Assembly!T$13+$BI40*Assembly!T$14+$BJ40*Assembly!T$15+$BK40*Assembly!T$16+$BL40*Assembly!T$17+$BM40*Assembly!T$18+$BN40*Assembly!T$19+$BO40*Assembly!T$20+$BP40*Assembly!T$21+$BQ40*Assembly!T$22+$BR40*Assembly!T$23+$BS40*Assembly!T$24</f>
        <v>#VALUE!</v>
      </c>
      <c r="CN40" s="140" t="e">
        <f>$AY40*Assembly!U$4+$AZ40*Assembly!U$5+$BA40*Assembly!U$6+$BB40*Assembly!U$7+$BC40*Assembly!U$8+$BD40*Assembly!U$9+$BE40*Assembly!U$10+$BF40*Assembly!U$11+$BG40*Assembly!U$12+$BH40*Assembly!U$13+$BI40*Assembly!U$14+$BJ40*Assembly!U$15+$BK40*Assembly!U$16+$BL40*Assembly!U$17+$BM40*Assembly!U$18+$BN40*Assembly!U$19+$BO40*Assembly!U$20+$BP40*Assembly!U$21+$BQ40*Assembly!U$22+$BR40*Assembly!U$23+$BS40*Assembly!U$24</f>
        <v>#VALUE!</v>
      </c>
      <c r="CO40" s="145" t="e">
        <f>$AY40*Assembly!V$4+$AZ40*Assembly!V$5+$BA40*Assembly!V$6+$BB40*Assembly!V$7+$BC40*Assembly!V$8+$BD40*Assembly!V$9+$BE40*Assembly!V$10+$BF40*Assembly!V$11+$BG40*Assembly!V$12+$BH40*Assembly!V$13+$BI40*Assembly!V$14+$BJ40*Assembly!V$15+$BK40*Assembly!V$16+$BL40*Assembly!V$17+$BM40*Assembly!V$18+$BN40*Assembly!V$19+$BO40*Assembly!V$20+$BP40*Assembly!V$21+$BQ40*Assembly!V$22+$BR40*Assembly!V$23+$BS40*Assembly!V$24</f>
        <v>#VALUE!</v>
      </c>
      <c r="CP40" s="145" t="e">
        <f>CF40*Refining!$F$3</f>
        <v>#VALUE!</v>
      </c>
      <c r="CQ40" s="145" t="e">
        <f>CG40*Refining!$F$4</f>
        <v>#VALUE!</v>
      </c>
      <c r="CR40" s="145" t="e">
        <f>CH40*Refining!$F$5</f>
        <v>#VALUE!</v>
      </c>
      <c r="CS40" s="145" t="e">
        <f>CI40*Refining!$F$6</f>
        <v>#VALUE!</v>
      </c>
      <c r="CT40" s="145" t="e">
        <f>CJ40*Refining!$F$7</f>
        <v>#VALUE!</v>
      </c>
      <c r="CU40" s="145" t="e">
        <f>CK40*Refining!$F$8</f>
        <v>#VALUE!</v>
      </c>
      <c r="CV40" s="145" t="e">
        <f>CL40*Refining!$F$9</f>
        <v>#VALUE!</v>
      </c>
      <c r="CW40" s="145" t="e">
        <f>CM40*Refining!$F$10</f>
        <v>#VALUE!</v>
      </c>
      <c r="CX40" s="145" t="e">
        <f>CN40*Refining!$F$11</f>
        <v>#VALUE!</v>
      </c>
      <c r="CY40" s="145" t="e">
        <f>CO40*Refining!$F$12</f>
        <v>#VALUE!</v>
      </c>
      <c r="CZ40" s="185" t="e">
        <f t="shared" ref="CZ40:DS40" si="161">IF(CF40 = 0, "", CF40)</f>
        <v>#VALUE!</v>
      </c>
      <c r="DA40" s="186" t="e">
        <f t="shared" si="161"/>
        <v>#VALUE!</v>
      </c>
      <c r="DB40" s="186" t="e">
        <f t="shared" si="161"/>
        <v>#VALUE!</v>
      </c>
      <c r="DC40" s="186" t="e">
        <f t="shared" si="161"/>
        <v>#VALUE!</v>
      </c>
      <c r="DD40" s="186" t="e">
        <f t="shared" si="161"/>
        <v>#VALUE!</v>
      </c>
      <c r="DE40" s="186" t="e">
        <f t="shared" si="161"/>
        <v>#VALUE!</v>
      </c>
      <c r="DF40" s="186" t="e">
        <f t="shared" si="161"/>
        <v>#VALUE!</v>
      </c>
      <c r="DG40" s="186" t="e">
        <f t="shared" si="161"/>
        <v>#VALUE!</v>
      </c>
      <c r="DH40" s="186" t="e">
        <f t="shared" si="161"/>
        <v>#VALUE!</v>
      </c>
      <c r="DI40" s="187" t="e">
        <f t="shared" si="161"/>
        <v>#VALUE!</v>
      </c>
      <c r="DJ40" s="185" t="e">
        <f t="shared" si="161"/>
        <v>#VALUE!</v>
      </c>
      <c r="DK40" s="186" t="e">
        <f t="shared" si="161"/>
        <v>#VALUE!</v>
      </c>
      <c r="DL40" s="186" t="e">
        <f t="shared" si="161"/>
        <v>#VALUE!</v>
      </c>
      <c r="DM40" s="189" t="e">
        <f t="shared" si="161"/>
        <v>#VALUE!</v>
      </c>
      <c r="DN40" s="188" t="e">
        <f t="shared" si="161"/>
        <v>#VALUE!</v>
      </c>
      <c r="DO40" s="186" t="e">
        <f t="shared" si="161"/>
        <v>#VALUE!</v>
      </c>
      <c r="DP40" s="186" t="e">
        <f t="shared" si="161"/>
        <v>#VALUE!</v>
      </c>
      <c r="DQ40" s="186" t="e">
        <f t="shared" si="161"/>
        <v>#VALUE!</v>
      </c>
      <c r="DR40" s="186" t="e">
        <f t="shared" si="161"/>
        <v>#VALUE!</v>
      </c>
      <c r="DS40" s="187" t="e">
        <f t="shared" si="161"/>
        <v>#VALUE!</v>
      </c>
      <c r="DT40" s="185" t="e">
        <f t="shared" si="11"/>
        <v>#VALUE!</v>
      </c>
      <c r="DU40" s="189" t="e">
        <f t="shared" si="12"/>
        <v>#VALUE!</v>
      </c>
      <c r="DV40" s="133" t="e">
        <f>CZ40*'Ores &amp; Ingots'!$C$3+DA40*'Ores &amp; Ingots'!$C$4+DB40*'Ores &amp; Ingots'!$C$5+DC40*'Ores &amp; Ingots'!$C$6+DD40*'Ores &amp; Ingots'!$C$7+DE40*'Ores &amp; Ingots'!$C$8+DF40*'Ores &amp; Ingots'!$C$9+DG40*'Ores &amp; Ingots'!$C$10+DH40*'Ores &amp; Ingots'!$C$11+DI40*'Ores &amp; Ingots'!$C$12</f>
        <v>#VALUE!</v>
      </c>
      <c r="DW40" s="133" t="e">
        <f>DJ40*'Ores &amp; Ingots'!$B$3+DK40*'Ores &amp; Ingots'!$B$4+DL40*'Ores &amp; Ingots'!$B$5+DM40*'Ores &amp; Ingots'!$B$6+DN40*'Ores &amp; Ingots'!$B$7+DO40*'Ores &amp; Ingots'!$B$8+DP40*'Ores &amp; Ingots'!$B$9+DQ40*'Ores &amp; Ingots'!$B$10+DR40*'Ores &amp; Ingots'!$B$11+DS40*'Ores &amp; Ingots'!$B$12</f>
        <v>#VALUE!</v>
      </c>
      <c r="DX40" s="189" t="e">
        <f>CZ40*Refining!$G$3+DA40*Refining!$G$4+DB40*Refining!$G$5+DC40*Refining!$G$6+DD40*Refining!$G$7+DE40*Refining!$G$8+DF40*Refining!$G$9+DG40*Refining!$G$10+DH40*Refining!$G$11+DI40*Refining!$G$12</f>
        <v>#VALUE!</v>
      </c>
      <c r="DY40" s="189" t="e">
        <f t="shared" si="13"/>
        <v>#VALUE!</v>
      </c>
      <c r="DZ40" s="192" t="e">
        <f t="shared" si="14"/>
        <v>#VALUE!</v>
      </c>
      <c r="EA40" s="185" t="e">
        <f t="shared" si="15"/>
        <v>#VALUE!</v>
      </c>
      <c r="EB40" s="194" t="e">
        <f t="shared" ref="EB40:EC40" si="162">EA40/60</f>
        <v>#VALUE!</v>
      </c>
      <c r="EC40" s="194" t="e">
        <f t="shared" si="162"/>
        <v>#VALUE!</v>
      </c>
      <c r="ED40" s="185" t="e">
        <f t="shared" si="17"/>
        <v>#VALUE!</v>
      </c>
      <c r="EE40" s="194" t="e">
        <f t="shared" ref="EE40:EF40" si="163">ED40/1000</f>
        <v>#VALUE!</v>
      </c>
      <c r="EF40" s="196" t="e">
        <f t="shared" si="163"/>
        <v>#VALUE!</v>
      </c>
      <c r="EG40" s="130" t="e">
        <f t="shared" si="19"/>
        <v>#VALUE!</v>
      </c>
      <c r="EH40" s="132" t="e">
        <f t="shared" si="20"/>
        <v>#VALUE!</v>
      </c>
      <c r="EI40" s="133">
        <v>1428</v>
      </c>
    </row>
    <row r="41" spans="1:139" ht="12.75" x14ac:dyDescent="0.2">
      <c r="A41" s="864"/>
      <c r="B41" s="135" t="s">
        <v>265</v>
      </c>
      <c r="C41" s="137" t="s">
        <v>155</v>
      </c>
      <c r="D41" s="137">
        <v>1</v>
      </c>
      <c r="E41" s="137">
        <v>1</v>
      </c>
      <c r="F41" s="137">
        <v>1</v>
      </c>
      <c r="G41" s="139">
        <f t="shared" si="0"/>
        <v>0.125</v>
      </c>
      <c r="H41" s="140">
        <v>10</v>
      </c>
      <c r="I41" s="140">
        <v>10</v>
      </c>
      <c r="J41" s="140">
        <f>H41/Main!$D$9</f>
        <v>2</v>
      </c>
      <c r="K41" s="140">
        <f>I41/Main!$D$10</f>
        <v>5</v>
      </c>
      <c r="L41" s="140">
        <f t="shared" si="1"/>
        <v>2.5</v>
      </c>
      <c r="M41" s="140">
        <v>1</v>
      </c>
      <c r="N41" s="145" t="s">
        <v>28</v>
      </c>
      <c r="O41" s="143"/>
      <c r="P41" s="143"/>
      <c r="Q41" s="145"/>
      <c r="R41" s="143"/>
      <c r="S41" s="146"/>
      <c r="T41" s="146"/>
      <c r="U41" s="143"/>
      <c r="V41" s="143"/>
      <c r="W41" s="317">
        <v>4.4882999999999997</v>
      </c>
      <c r="X41" s="143"/>
      <c r="Y41" s="143"/>
      <c r="Z41" s="145">
        <v>15000</v>
      </c>
      <c r="AA41" s="143"/>
      <c r="AB41" s="143"/>
      <c r="AC41" s="148"/>
      <c r="AD41" s="133">
        <v>0</v>
      </c>
      <c r="AE41" s="133">
        <v>0</v>
      </c>
      <c r="AF41" s="133">
        <v>1</v>
      </c>
      <c r="AG41" s="133">
        <v>0</v>
      </c>
      <c r="AH41" s="133">
        <v>1</v>
      </c>
      <c r="AI41" s="133">
        <v>1</v>
      </c>
      <c r="AJ41" s="133">
        <v>0</v>
      </c>
      <c r="AK41" s="133">
        <v>1</v>
      </c>
      <c r="AL41" s="133">
        <v>0</v>
      </c>
      <c r="AM41" s="133">
        <v>0</v>
      </c>
      <c r="AN41" s="133">
        <v>0</v>
      </c>
      <c r="AO41" s="133">
        <v>0</v>
      </c>
      <c r="AP41" s="133">
        <v>0</v>
      </c>
      <c r="AQ41" s="133">
        <v>0</v>
      </c>
      <c r="AR41" s="133">
        <v>0</v>
      </c>
      <c r="AS41" s="133">
        <v>0</v>
      </c>
      <c r="AT41" s="133">
        <v>0</v>
      </c>
      <c r="AU41" s="133">
        <v>0</v>
      </c>
      <c r="AV41" s="133">
        <v>0</v>
      </c>
      <c r="AW41" s="133">
        <v>0</v>
      </c>
      <c r="AX41" s="167">
        <v>1</v>
      </c>
      <c r="AY41" s="161" t="str">
        <f t="shared" ref="AY41:BS41" si="164">IF(AD41 = 0, "", AD41)</f>
        <v/>
      </c>
      <c r="AZ41" s="137" t="str">
        <f t="shared" si="164"/>
        <v/>
      </c>
      <c r="BA41" s="133">
        <f t="shared" si="164"/>
        <v>1</v>
      </c>
      <c r="BB41" s="137" t="str">
        <f t="shared" si="164"/>
        <v/>
      </c>
      <c r="BC41" s="133">
        <f t="shared" si="164"/>
        <v>1</v>
      </c>
      <c r="BD41" s="133">
        <f t="shared" si="164"/>
        <v>1</v>
      </c>
      <c r="BE41" s="137" t="str">
        <f t="shared" si="164"/>
        <v/>
      </c>
      <c r="BF41" s="133">
        <f t="shared" si="164"/>
        <v>1</v>
      </c>
      <c r="BG41" s="137" t="str">
        <f t="shared" si="164"/>
        <v/>
      </c>
      <c r="BH41" s="137" t="str">
        <f t="shared" si="164"/>
        <v/>
      </c>
      <c r="BI41" s="137" t="str">
        <f t="shared" si="164"/>
        <v/>
      </c>
      <c r="BJ41" s="137" t="str">
        <f t="shared" si="164"/>
        <v/>
      </c>
      <c r="BK41" s="137" t="str">
        <f t="shared" si="164"/>
        <v/>
      </c>
      <c r="BL41" s="137" t="str">
        <f t="shared" si="164"/>
        <v/>
      </c>
      <c r="BM41" s="137" t="str">
        <f t="shared" si="164"/>
        <v/>
      </c>
      <c r="BN41" s="137" t="str">
        <f t="shared" si="164"/>
        <v/>
      </c>
      <c r="BO41" s="137" t="str">
        <f t="shared" si="164"/>
        <v/>
      </c>
      <c r="BP41" s="137" t="str">
        <f t="shared" si="164"/>
        <v/>
      </c>
      <c r="BQ41" s="137" t="str">
        <f t="shared" si="164"/>
        <v/>
      </c>
      <c r="BR41" s="137" t="str">
        <f t="shared" si="164"/>
        <v/>
      </c>
      <c r="BS41" s="318">
        <f t="shared" si="164"/>
        <v>1</v>
      </c>
      <c r="BT41" s="174" t="e">
        <f>$AY41*Assembly!Z$4+$AZ41*Assembly!Z$5+$BA41*Assembly!Z$6+$BB41*Assembly!Z$7+$BC41*Assembly!Z$8+$BD41*Assembly!Z$9+$BE41*Assembly!Z$10+$BF41*Assembly!Z$11+$BG41*Assembly!Z$12+$BH41*Assembly!Z$13+$BI41*Assembly!Z$14+$BJ41*Assembly!Z$15+$BK41*Assembly!Z$16+$BL41*Assembly!Z$17+$BM41*Assembly!Z$18+$BN41*Assembly!Z$19+$BO41*Assembly!Z$20+$BP41*Assembly!Z$21+$BQ41*Assembly!Z$22+$BR41*Assembly!Z$23+$BS41*Assembly!Z$24</f>
        <v>#VALUE!</v>
      </c>
      <c r="BU41" s="133" t="e">
        <f t="shared" si="3"/>
        <v>#VALUE!</v>
      </c>
      <c r="BV41" s="133"/>
      <c r="BW41" s="133" t="e">
        <f>$AY41*Assembly!AD$4+$AZ41*Assembly!AD$5+$BA41*Assembly!AD$6+$BB41*Assembly!AD$7+$BC41*Assembly!AD$8+$BD41*Assembly!AD$9+$BE41*Assembly!AD$10+$BF41*Assembly!AD$11+$BG41*Assembly!AD$12+$BH41*Assembly!AD$13+$BI41*Assembly!AD$14+$BJ41*Assembly!AD$15+$BK41*Assembly!AD$16+$BL41*Assembly!AD$17+$BM41*Assembly!AD$18+$BN41*Assembly!AD$19+$BO41*Assembly!AD$20+$BP41*Assembly!AD$21+$BQ41*Assembly!AD$22+$BR41*Assembly!AD$23+$BS41*Assembly!AD$24</f>
        <v>#VALUE!</v>
      </c>
      <c r="BX41" s="177" t="e">
        <f t="shared" si="4"/>
        <v>#VALUE!</v>
      </c>
      <c r="BY41" s="178" t="e">
        <f t="shared" si="5"/>
        <v>#VALUE!</v>
      </c>
      <c r="BZ41" s="179" t="e">
        <f t="shared" si="6"/>
        <v>#VALUE!</v>
      </c>
      <c r="CA41" s="178" t="e">
        <f t="shared" si="7"/>
        <v>#VALUE!</v>
      </c>
      <c r="CB41" s="133" t="e">
        <f>$AY41*Assembly!Y$4+$AZ41*Assembly!Y$5+$BA41*Assembly!Y$6+$BB41*Assembly!Y$7+$BC41*Assembly!Y$8+$BD41*Assembly!Y$9+$BE41*Assembly!Y$10+$BF41*Assembly!Y$11+$BG41*Assembly!Y$12+$BH41*Assembly!Y$13+$BI41*Assembly!Y$14+$BJ41*Assembly!Y$15+$BK41*Assembly!Y$16+$BL41*Assembly!Y$17+$BM41*Assembly!Y$18+$BN41*Assembly!Y$19+$BO41*Assembly!Y$20+$BP41*Assembly!Y$21+$BQ41*Assembly!Y$22+$BR41*Assembly!Y$23+$BS41*Assembly!Y$24</f>
        <v>#VALUE!</v>
      </c>
      <c r="CC41" s="133" t="e">
        <f t="shared" si="8"/>
        <v>#VALUE!</v>
      </c>
      <c r="CD41" s="130" t="e">
        <f t="shared" si="9"/>
        <v>#VALUE!</v>
      </c>
      <c r="CE41" s="183" t="e">
        <f>$AY41*Assembly!AC$4+$AZ41*Assembly!AC$5+$BA41*Assembly!AC$6+$BB41*Assembly!AC$7+$BC41*Assembly!AC$8+$BD41*Assembly!AC$9+$BE41*Assembly!AC$10+$BF41*Assembly!AC$11+$BG41*Assembly!AC$12+$BH41*Assembly!AC$13+$BI41*Assembly!AC$14+$BJ41*Assembly!AC$15+$BK41*Assembly!AC$16+$BL41*Assembly!AC$17+$BM41*Assembly!AC$18+$BN41*Assembly!AC$19+$BO41*Assembly!AC$20+$BP41*Assembly!AC$21+$BQ41*Assembly!AC$22+$BR41*Assembly!AC$23+$BS41*Assembly!AC$24</f>
        <v>#VALUE!</v>
      </c>
      <c r="CF41" s="145" t="e">
        <f>$AY41*Assembly!M$4+$AZ41*Assembly!M$5+$BA41*Assembly!M$6+$BB41*Assembly!M$7+$BC41*Assembly!M$8+$BD41*Assembly!M$9+$BE41*Assembly!M$10+$BF41*Assembly!M$11+$BG41*Assembly!M$12+$BH41*Assembly!M$13+$BI41*Assembly!M$14+$BJ41*Assembly!M$15+$BK41*Assembly!M$16+$BL41*Assembly!M$17+$BM41*Assembly!M$18+$BN41*Assembly!M$19+$BO41*Assembly!M$20+$BP41*Assembly!M$21+$BQ41*Assembly!M$22+$BR41*Assembly!M$23+$BS41*Assembly!M$24</f>
        <v>#VALUE!</v>
      </c>
      <c r="CG41" s="145" t="e">
        <f>$AY41*Assembly!N$4+$AZ41*Assembly!N$5+$BA41*Assembly!N$6+$BB41*Assembly!N$7+$BC41*Assembly!N$8+$BD41*Assembly!N$9+$BE41*Assembly!N$10+$BF41*Assembly!N$11+$BG41*Assembly!N$12+$BH41*Assembly!N$13+$BI41*Assembly!N$14+$BJ41*Assembly!N$15+$BK41*Assembly!N$16+$BL41*Assembly!N$17+$BM41*Assembly!N$18+$BN41*Assembly!N$19+$BO41*Assembly!N$20+$BP41*Assembly!N$21+$BQ41*Assembly!N$22+$BR41*Assembly!N$23+$BS41*Assembly!N$24</f>
        <v>#VALUE!</v>
      </c>
      <c r="CH41" s="145" t="e">
        <f>$AY41*Assembly!O$4+$AZ41*Assembly!O$5+$BA41*Assembly!O$6+$BB41*Assembly!O$7+$BC41*Assembly!O$8+$BD41*Assembly!O$9+$BE41*Assembly!O$10+$BF41*Assembly!O$11+$BG41*Assembly!O$12+$BH41*Assembly!O$13+$BI41*Assembly!O$14+$BJ41*Assembly!O$15+$BK41*Assembly!O$16+$BL41*Assembly!O$17+$BM41*Assembly!O$18+$BN41*Assembly!O$19+$BO41*Assembly!O$20+$BP41*Assembly!O$21+$BQ41*Assembly!O$22+$BR41*Assembly!O$23+$BS41*Assembly!O$24</f>
        <v>#VALUE!</v>
      </c>
      <c r="CI41" s="140" t="e">
        <f>$AY41*Assembly!P$4+$AZ41*Assembly!P$5+$BA41*Assembly!P$6+$BB41*Assembly!P$7+$BC41*Assembly!P$8+$BD41*Assembly!P$9+$BE41*Assembly!P$10+$BF41*Assembly!P$11+$BG41*Assembly!P$12+$BH41*Assembly!P$13+$BI41*Assembly!P$14+$BJ41*Assembly!P$15+$BK41*Assembly!P$16+$BL41*Assembly!P$17+$BM41*Assembly!P$18+$BN41*Assembly!P$19+$BO41*Assembly!P$20+$BP41*Assembly!P$21+$BQ41*Assembly!P$22+$BR41*Assembly!P$23+$BS41*Assembly!P$24</f>
        <v>#VALUE!</v>
      </c>
      <c r="CJ41" s="140" t="e">
        <f>$AY41*Assembly!Q$4+$AZ41*Assembly!Q$5+$BA41*Assembly!Q$6+$BB41*Assembly!Q$7+$BC41*Assembly!Q$8+$BD41*Assembly!Q$9+$BE41*Assembly!Q$10+$BF41*Assembly!Q$11+$BG41*Assembly!Q$12+$BH41*Assembly!Q$13+$BI41*Assembly!Q$14+$BJ41*Assembly!Q$15+$BK41*Assembly!Q$16+$BL41*Assembly!Q$17+$BM41*Assembly!Q$18+$BN41*Assembly!Q$19+$BO41*Assembly!Q$20+$BP41*Assembly!Q$21+$BQ41*Assembly!Q$22+$BR41*Assembly!Q$23+$BS41*Assembly!Q$24</f>
        <v>#VALUE!</v>
      </c>
      <c r="CK41" s="145" t="e">
        <f>$AY41*Assembly!R$4+$AZ41*Assembly!R$5+$BA41*Assembly!R$6+$BB41*Assembly!R$7+$BC41*Assembly!R$8+$BD41*Assembly!R$9+$BE41*Assembly!R$10+$BF41*Assembly!R$11+$BG41*Assembly!R$12+$BH41*Assembly!R$13+$BI41*Assembly!R$14+$BJ41*Assembly!R$15+$BK41*Assembly!R$16+$BL41*Assembly!R$17+$BM41*Assembly!R$18+$BN41*Assembly!R$19+$BO41*Assembly!R$20+$BP41*Assembly!R$21+$BQ41*Assembly!R$22+$BR41*Assembly!R$23+$BS41*Assembly!R$24</f>
        <v>#VALUE!</v>
      </c>
      <c r="CL41" s="140" t="e">
        <f>$AY41*Assembly!S$4+$AZ41*Assembly!S$5+$BA41*Assembly!S$6+$BB41*Assembly!S$7+$BC41*Assembly!S$8+$BD41*Assembly!S$9+$BE41*Assembly!S$10+$BF41*Assembly!S$11+$BG41*Assembly!S$12+$BH41*Assembly!S$13+$BI41*Assembly!S$14+$BJ41*Assembly!S$15+$BK41*Assembly!S$16+$BL41*Assembly!S$17+$BM41*Assembly!S$18+$BN41*Assembly!S$19+$BO41*Assembly!S$20+$BP41*Assembly!S$21+$BQ41*Assembly!S$22+$BR41*Assembly!S$23+$BS41*Assembly!S$24</f>
        <v>#VALUE!</v>
      </c>
      <c r="CM41" s="140" t="e">
        <f>$AY41*Assembly!T$4+$AZ41*Assembly!T$5+$BA41*Assembly!T$6+$BB41*Assembly!T$7+$BC41*Assembly!T$8+$BD41*Assembly!T$9+$BE41*Assembly!T$10+$BF41*Assembly!T$11+$BG41*Assembly!T$12+$BH41*Assembly!T$13+$BI41*Assembly!T$14+$BJ41*Assembly!T$15+$BK41*Assembly!T$16+$BL41*Assembly!T$17+$BM41*Assembly!T$18+$BN41*Assembly!T$19+$BO41*Assembly!T$20+$BP41*Assembly!T$21+$BQ41*Assembly!T$22+$BR41*Assembly!T$23+$BS41*Assembly!T$24</f>
        <v>#VALUE!</v>
      </c>
      <c r="CN41" s="140" t="e">
        <f>$AY41*Assembly!U$4+$AZ41*Assembly!U$5+$BA41*Assembly!U$6+$BB41*Assembly!U$7+$BC41*Assembly!U$8+$BD41*Assembly!U$9+$BE41*Assembly!U$10+$BF41*Assembly!U$11+$BG41*Assembly!U$12+$BH41*Assembly!U$13+$BI41*Assembly!U$14+$BJ41*Assembly!U$15+$BK41*Assembly!U$16+$BL41*Assembly!U$17+$BM41*Assembly!U$18+$BN41*Assembly!U$19+$BO41*Assembly!U$20+$BP41*Assembly!U$21+$BQ41*Assembly!U$22+$BR41*Assembly!U$23+$BS41*Assembly!U$24</f>
        <v>#VALUE!</v>
      </c>
      <c r="CO41" s="145" t="e">
        <f>$AY41*Assembly!V$4+$AZ41*Assembly!V$5+$BA41*Assembly!V$6+$BB41*Assembly!V$7+$BC41*Assembly!V$8+$BD41*Assembly!V$9+$BE41*Assembly!V$10+$BF41*Assembly!V$11+$BG41*Assembly!V$12+$BH41*Assembly!V$13+$BI41*Assembly!V$14+$BJ41*Assembly!V$15+$BK41*Assembly!V$16+$BL41*Assembly!V$17+$BM41*Assembly!V$18+$BN41*Assembly!V$19+$BO41*Assembly!V$20+$BP41*Assembly!V$21+$BQ41*Assembly!V$22+$BR41*Assembly!V$23+$BS41*Assembly!V$24</f>
        <v>#VALUE!</v>
      </c>
      <c r="CP41" s="145" t="e">
        <f>CF41*Refining!$F$3</f>
        <v>#VALUE!</v>
      </c>
      <c r="CQ41" s="145" t="e">
        <f>CG41*Refining!$F$4</f>
        <v>#VALUE!</v>
      </c>
      <c r="CR41" s="145" t="e">
        <f>CH41*Refining!$F$5</f>
        <v>#VALUE!</v>
      </c>
      <c r="CS41" s="145" t="e">
        <f>CI41*Refining!$F$6</f>
        <v>#VALUE!</v>
      </c>
      <c r="CT41" s="145" t="e">
        <f>CJ41*Refining!$F$7</f>
        <v>#VALUE!</v>
      </c>
      <c r="CU41" s="145" t="e">
        <f>CK41*Refining!$F$8</f>
        <v>#VALUE!</v>
      </c>
      <c r="CV41" s="145" t="e">
        <f>CL41*Refining!$F$9</f>
        <v>#VALUE!</v>
      </c>
      <c r="CW41" s="145" t="e">
        <f>CM41*Refining!$F$10</f>
        <v>#VALUE!</v>
      </c>
      <c r="CX41" s="145" t="e">
        <f>CN41*Refining!$F$11</f>
        <v>#VALUE!</v>
      </c>
      <c r="CY41" s="145" t="e">
        <f>CO41*Refining!$F$12</f>
        <v>#VALUE!</v>
      </c>
      <c r="CZ41" s="185" t="e">
        <f t="shared" ref="CZ41:DS41" si="165">IF(CF41 = 0, "", CF41)</f>
        <v>#VALUE!</v>
      </c>
      <c r="DA41" s="186" t="e">
        <f t="shared" si="165"/>
        <v>#VALUE!</v>
      </c>
      <c r="DB41" s="186" t="e">
        <f t="shared" si="165"/>
        <v>#VALUE!</v>
      </c>
      <c r="DC41" s="186" t="e">
        <f t="shared" si="165"/>
        <v>#VALUE!</v>
      </c>
      <c r="DD41" s="186" t="e">
        <f t="shared" si="165"/>
        <v>#VALUE!</v>
      </c>
      <c r="DE41" s="186" t="e">
        <f t="shared" si="165"/>
        <v>#VALUE!</v>
      </c>
      <c r="DF41" s="186" t="e">
        <f t="shared" si="165"/>
        <v>#VALUE!</v>
      </c>
      <c r="DG41" s="186" t="e">
        <f t="shared" si="165"/>
        <v>#VALUE!</v>
      </c>
      <c r="DH41" s="186" t="e">
        <f t="shared" si="165"/>
        <v>#VALUE!</v>
      </c>
      <c r="DI41" s="187" t="e">
        <f t="shared" si="165"/>
        <v>#VALUE!</v>
      </c>
      <c r="DJ41" s="185" t="e">
        <f t="shared" si="165"/>
        <v>#VALUE!</v>
      </c>
      <c r="DK41" s="186" t="e">
        <f t="shared" si="165"/>
        <v>#VALUE!</v>
      </c>
      <c r="DL41" s="186" t="e">
        <f t="shared" si="165"/>
        <v>#VALUE!</v>
      </c>
      <c r="DM41" s="189" t="e">
        <f t="shared" si="165"/>
        <v>#VALUE!</v>
      </c>
      <c r="DN41" s="188" t="e">
        <f t="shared" si="165"/>
        <v>#VALUE!</v>
      </c>
      <c r="DO41" s="186" t="e">
        <f t="shared" si="165"/>
        <v>#VALUE!</v>
      </c>
      <c r="DP41" s="186" t="e">
        <f t="shared" si="165"/>
        <v>#VALUE!</v>
      </c>
      <c r="DQ41" s="186" t="e">
        <f t="shared" si="165"/>
        <v>#VALUE!</v>
      </c>
      <c r="DR41" s="186" t="e">
        <f t="shared" si="165"/>
        <v>#VALUE!</v>
      </c>
      <c r="DS41" s="187" t="e">
        <f t="shared" si="165"/>
        <v>#VALUE!</v>
      </c>
      <c r="DT41" s="185" t="e">
        <f t="shared" si="11"/>
        <v>#VALUE!</v>
      </c>
      <c r="DU41" s="189" t="e">
        <f t="shared" si="12"/>
        <v>#VALUE!</v>
      </c>
      <c r="DV41" s="133" t="e">
        <f>CZ41*'Ores &amp; Ingots'!$C$3+DA41*'Ores &amp; Ingots'!$C$4+DB41*'Ores &amp; Ingots'!$C$5+DC41*'Ores &amp; Ingots'!$C$6+DD41*'Ores &amp; Ingots'!$C$7+DE41*'Ores &amp; Ingots'!$C$8+DF41*'Ores &amp; Ingots'!$C$9+DG41*'Ores &amp; Ingots'!$C$10+DH41*'Ores &amp; Ingots'!$C$11+DI41*'Ores &amp; Ingots'!$C$12</f>
        <v>#VALUE!</v>
      </c>
      <c r="DW41" s="133" t="e">
        <f>DJ41*'Ores &amp; Ingots'!$B$3+DK41*'Ores &amp; Ingots'!$B$4+DL41*'Ores &amp; Ingots'!$B$5+DM41*'Ores &amp; Ingots'!$B$6+DN41*'Ores &amp; Ingots'!$B$7+DO41*'Ores &amp; Ingots'!$B$8+DP41*'Ores &amp; Ingots'!$B$9+DQ41*'Ores &amp; Ingots'!$B$10+DR41*'Ores &amp; Ingots'!$B$11+DS41*'Ores &amp; Ingots'!$B$12</f>
        <v>#VALUE!</v>
      </c>
      <c r="DX41" s="189" t="e">
        <f>CZ41*Refining!$G$3+DA41*Refining!$G$4+DB41*Refining!$G$5+DC41*Refining!$G$6+DD41*Refining!$G$7+DE41*Refining!$G$8+DF41*Refining!$G$9+DG41*Refining!$G$10+DH41*Refining!$G$11+DI41*Refining!$G$12</f>
        <v>#VALUE!</v>
      </c>
      <c r="DY41" s="189" t="e">
        <f t="shared" si="13"/>
        <v>#VALUE!</v>
      </c>
      <c r="DZ41" s="192" t="e">
        <f t="shared" si="14"/>
        <v>#VALUE!</v>
      </c>
      <c r="EA41" s="185" t="e">
        <f t="shared" si="15"/>
        <v>#VALUE!</v>
      </c>
      <c r="EB41" s="194" t="e">
        <f t="shared" ref="EB41:EC41" si="166">EA41/60</f>
        <v>#VALUE!</v>
      </c>
      <c r="EC41" s="194" t="e">
        <f t="shared" si="166"/>
        <v>#VALUE!</v>
      </c>
      <c r="ED41" s="185" t="e">
        <f t="shared" si="17"/>
        <v>#VALUE!</v>
      </c>
      <c r="EE41" s="194" t="e">
        <f t="shared" ref="EE41:EF41" si="167">ED41/1000</f>
        <v>#VALUE!</v>
      </c>
      <c r="EF41" s="196" t="e">
        <f t="shared" si="167"/>
        <v>#VALUE!</v>
      </c>
      <c r="EG41" s="130" t="e">
        <f t="shared" si="19"/>
        <v>#VALUE!</v>
      </c>
      <c r="EH41" s="132" t="e">
        <f t="shared" si="20"/>
        <v>#VALUE!</v>
      </c>
      <c r="EI41" s="133" t="s">
        <v>28</v>
      </c>
    </row>
    <row r="42" spans="1:139" ht="12.75" hidden="1" x14ac:dyDescent="0.2">
      <c r="A42" s="864"/>
      <c r="B42" s="135" t="s">
        <v>267</v>
      </c>
      <c r="C42" s="137" t="s">
        <v>156</v>
      </c>
      <c r="D42" s="137">
        <v>1</v>
      </c>
      <c r="E42" s="137">
        <v>1</v>
      </c>
      <c r="F42" s="137">
        <v>1</v>
      </c>
      <c r="G42" s="139">
        <f t="shared" si="0"/>
        <v>15.625</v>
      </c>
      <c r="H42" s="140">
        <v>30</v>
      </c>
      <c r="I42" s="140">
        <v>30</v>
      </c>
      <c r="J42" s="140">
        <f>H42/Main!$D$9</f>
        <v>6</v>
      </c>
      <c r="K42" s="140">
        <f>I42/Main!$D$10</f>
        <v>15</v>
      </c>
      <c r="L42" s="140">
        <f t="shared" si="1"/>
        <v>2.5</v>
      </c>
      <c r="M42" s="140">
        <v>1</v>
      </c>
      <c r="N42" s="143"/>
      <c r="O42" s="145" t="s">
        <v>28</v>
      </c>
      <c r="P42" s="143"/>
      <c r="Q42" s="145"/>
      <c r="R42" s="143"/>
      <c r="S42" s="146"/>
      <c r="T42" s="146"/>
      <c r="U42" s="143"/>
      <c r="V42" s="143"/>
      <c r="W42" s="143"/>
      <c r="X42" s="143"/>
      <c r="Y42" s="143"/>
      <c r="Z42" s="143"/>
      <c r="AA42" s="143"/>
      <c r="AB42" s="143"/>
      <c r="AC42" s="148" t="s">
        <v>220</v>
      </c>
      <c r="AD42" s="133">
        <v>2</v>
      </c>
      <c r="AE42" s="133">
        <v>0</v>
      </c>
      <c r="AF42" s="133">
        <v>0</v>
      </c>
      <c r="AG42" s="133">
        <v>2</v>
      </c>
      <c r="AH42" s="133">
        <v>1</v>
      </c>
      <c r="AI42" s="133">
        <v>0</v>
      </c>
      <c r="AJ42" s="133">
        <v>0</v>
      </c>
      <c r="AK42" s="133">
        <v>2</v>
      </c>
      <c r="AL42" s="133">
        <v>0</v>
      </c>
      <c r="AM42" s="133">
        <v>0</v>
      </c>
      <c r="AN42" s="133">
        <v>0</v>
      </c>
      <c r="AO42" s="133">
        <v>0</v>
      </c>
      <c r="AP42" s="133">
        <v>0</v>
      </c>
      <c r="AQ42" s="133">
        <v>0</v>
      </c>
      <c r="AR42" s="133">
        <v>0</v>
      </c>
      <c r="AS42" s="133">
        <v>0</v>
      </c>
      <c r="AT42" s="133">
        <v>0</v>
      </c>
      <c r="AU42" s="167">
        <v>1</v>
      </c>
      <c r="AV42" s="133">
        <v>0</v>
      </c>
      <c r="AW42" s="133">
        <v>0</v>
      </c>
      <c r="AX42" s="133">
        <v>0</v>
      </c>
      <c r="AY42" s="174">
        <f t="shared" ref="AY42:BS42" si="168">IF(AD42 = 0, "", AD42)</f>
        <v>2</v>
      </c>
      <c r="AZ42" s="137" t="str">
        <f t="shared" si="168"/>
        <v/>
      </c>
      <c r="BA42" s="137" t="str">
        <f t="shared" si="168"/>
        <v/>
      </c>
      <c r="BB42" s="133">
        <f t="shared" si="168"/>
        <v>2</v>
      </c>
      <c r="BC42" s="133">
        <f t="shared" si="168"/>
        <v>1</v>
      </c>
      <c r="BD42" s="137" t="str">
        <f t="shared" si="168"/>
        <v/>
      </c>
      <c r="BE42" s="137" t="str">
        <f t="shared" si="168"/>
        <v/>
      </c>
      <c r="BF42" s="133">
        <f t="shared" si="168"/>
        <v>2</v>
      </c>
      <c r="BG42" s="137" t="str">
        <f t="shared" si="168"/>
        <v/>
      </c>
      <c r="BH42" s="137" t="str">
        <f t="shared" si="168"/>
        <v/>
      </c>
      <c r="BI42" s="137" t="str">
        <f t="shared" si="168"/>
        <v/>
      </c>
      <c r="BJ42" s="137" t="str">
        <f t="shared" si="168"/>
        <v/>
      </c>
      <c r="BK42" s="137" t="str">
        <f t="shared" si="168"/>
        <v/>
      </c>
      <c r="BL42" s="137" t="str">
        <f t="shared" si="168"/>
        <v/>
      </c>
      <c r="BM42" s="137" t="str">
        <f t="shared" si="168"/>
        <v/>
      </c>
      <c r="BN42" s="137" t="str">
        <f t="shared" si="168"/>
        <v/>
      </c>
      <c r="BO42" s="137" t="str">
        <f t="shared" si="168"/>
        <v/>
      </c>
      <c r="BP42" s="167">
        <f t="shared" si="168"/>
        <v>1</v>
      </c>
      <c r="BQ42" s="137" t="str">
        <f t="shared" si="168"/>
        <v/>
      </c>
      <c r="BR42" s="137" t="str">
        <f t="shared" si="168"/>
        <v/>
      </c>
      <c r="BS42" s="169" t="str">
        <f t="shared" si="168"/>
        <v/>
      </c>
      <c r="BT42" s="174" t="e">
        <f>$AY42*Assembly!Z$4+$AZ42*Assembly!Z$5+$BA42*Assembly!Z$6+$BB42*Assembly!Z$7+$BC42*Assembly!Z$8+$BD42*Assembly!Z$9+$BE42*Assembly!Z$10+$BF42*Assembly!Z$11+$BG42*Assembly!Z$12+$BH42*Assembly!Z$13+$BI42*Assembly!Z$14+$BJ42*Assembly!Z$15+$BK42*Assembly!Z$16+$BL42*Assembly!Z$17+$BM42*Assembly!Z$18+$BN42*Assembly!Z$19+$BO42*Assembly!Z$20+$BP42*Assembly!Z$21+$BQ42*Assembly!Z$22+$BR42*Assembly!Z$23+$BS42*Assembly!Z$24</f>
        <v>#VALUE!</v>
      </c>
      <c r="BU42" s="133" t="e">
        <f t="shared" si="3"/>
        <v>#VALUE!</v>
      </c>
      <c r="BV42" s="133"/>
      <c r="BW42" s="133" t="e">
        <f>$AY42*Assembly!AD$4+$AZ42*Assembly!AD$5+$BA42*Assembly!AD$6+$BB42*Assembly!AD$7+$BC42*Assembly!AD$8+$BD42*Assembly!AD$9+$BE42*Assembly!AD$10+$BF42*Assembly!AD$11+$BG42*Assembly!AD$12+$BH42*Assembly!AD$13+$BI42*Assembly!AD$14+$BJ42*Assembly!AD$15+$BK42*Assembly!AD$16+$BL42*Assembly!AD$17+$BM42*Assembly!AD$18+$BN42*Assembly!AD$19+$BO42*Assembly!AD$20+$BP42*Assembly!AD$21+$BQ42*Assembly!AD$22+$BR42*Assembly!AD$23+$BS42*Assembly!AD$24</f>
        <v>#VALUE!</v>
      </c>
      <c r="BX42" s="177" t="e">
        <f t="shared" si="4"/>
        <v>#VALUE!</v>
      </c>
      <c r="BY42" s="178" t="e">
        <f t="shared" si="5"/>
        <v>#VALUE!</v>
      </c>
      <c r="BZ42" s="179" t="e">
        <f t="shared" si="6"/>
        <v>#VALUE!</v>
      </c>
      <c r="CA42" s="178" t="e">
        <f t="shared" si="7"/>
        <v>#VALUE!</v>
      </c>
      <c r="CB42" s="133" t="e">
        <f>$AY42*Assembly!Y$4+$AZ42*Assembly!Y$5+$BA42*Assembly!Y$6+$BB42*Assembly!Y$7+$BC42*Assembly!Y$8+$BD42*Assembly!Y$9+$BE42*Assembly!Y$10+$BF42*Assembly!Y$11+$BG42*Assembly!Y$12+$BH42*Assembly!Y$13+$BI42*Assembly!Y$14+$BJ42*Assembly!Y$15+$BK42*Assembly!Y$16+$BL42*Assembly!Y$17+$BM42*Assembly!Y$18+$BN42*Assembly!Y$19+$BO42*Assembly!Y$20+$BP42*Assembly!Y$21+$BQ42*Assembly!Y$22+$BR42*Assembly!Y$23+$BS42*Assembly!Y$24</f>
        <v>#VALUE!</v>
      </c>
      <c r="CC42" s="133" t="e">
        <f t="shared" si="8"/>
        <v>#VALUE!</v>
      </c>
      <c r="CD42" s="130" t="e">
        <f t="shared" si="9"/>
        <v>#VALUE!</v>
      </c>
      <c r="CE42" s="183" t="e">
        <f>$AY42*Assembly!AC$4+$AZ42*Assembly!AC$5+$BA42*Assembly!AC$6+$BB42*Assembly!AC$7+$BC42*Assembly!AC$8+$BD42*Assembly!AC$9+$BE42*Assembly!AC$10+$BF42*Assembly!AC$11+$BG42*Assembly!AC$12+$BH42*Assembly!AC$13+$BI42*Assembly!AC$14+$BJ42*Assembly!AC$15+$BK42*Assembly!AC$16+$BL42*Assembly!AC$17+$BM42*Assembly!AC$18+$BN42*Assembly!AC$19+$BO42*Assembly!AC$20+$BP42*Assembly!AC$21+$BQ42*Assembly!AC$22+$BR42*Assembly!AC$23+$BS42*Assembly!AC$24</f>
        <v>#VALUE!</v>
      </c>
      <c r="CF42" s="145" t="e">
        <f>$AY42*Assembly!M$4+$AZ42*Assembly!M$5+$BA42*Assembly!M$6+$BB42*Assembly!M$7+$BC42*Assembly!M$8+$BD42*Assembly!M$9+$BE42*Assembly!M$10+$BF42*Assembly!M$11+$BG42*Assembly!M$12+$BH42*Assembly!M$13+$BI42*Assembly!M$14+$BJ42*Assembly!M$15+$BK42*Assembly!M$16+$BL42*Assembly!M$17+$BM42*Assembly!M$18+$BN42*Assembly!M$19+$BO42*Assembly!M$20+$BP42*Assembly!M$21+$BQ42*Assembly!M$22+$BR42*Assembly!M$23+$BS42*Assembly!M$24</f>
        <v>#VALUE!</v>
      </c>
      <c r="CG42" s="145" t="e">
        <f>$AY42*Assembly!N$4+$AZ42*Assembly!N$5+$BA42*Assembly!N$6+$BB42*Assembly!N$7+$BC42*Assembly!N$8+$BD42*Assembly!N$9+$BE42*Assembly!N$10+$BF42*Assembly!N$11+$BG42*Assembly!N$12+$BH42*Assembly!N$13+$BI42*Assembly!N$14+$BJ42*Assembly!N$15+$BK42*Assembly!N$16+$BL42*Assembly!N$17+$BM42*Assembly!N$18+$BN42*Assembly!N$19+$BO42*Assembly!N$20+$BP42*Assembly!N$21+$BQ42*Assembly!N$22+$BR42*Assembly!N$23+$BS42*Assembly!N$24</f>
        <v>#VALUE!</v>
      </c>
      <c r="CH42" s="145" t="e">
        <f>$AY42*Assembly!O$4+$AZ42*Assembly!O$5+$BA42*Assembly!O$6+$BB42*Assembly!O$7+$BC42*Assembly!O$8+$BD42*Assembly!O$9+$BE42*Assembly!O$10+$BF42*Assembly!O$11+$BG42*Assembly!O$12+$BH42*Assembly!O$13+$BI42*Assembly!O$14+$BJ42*Assembly!O$15+$BK42*Assembly!O$16+$BL42*Assembly!O$17+$BM42*Assembly!O$18+$BN42*Assembly!O$19+$BO42*Assembly!O$20+$BP42*Assembly!O$21+$BQ42*Assembly!O$22+$BR42*Assembly!O$23+$BS42*Assembly!O$24</f>
        <v>#VALUE!</v>
      </c>
      <c r="CI42" s="140" t="e">
        <f>$AY42*Assembly!P$4+$AZ42*Assembly!P$5+$BA42*Assembly!P$6+$BB42*Assembly!P$7+$BC42*Assembly!P$8+$BD42*Assembly!P$9+$BE42*Assembly!P$10+$BF42*Assembly!P$11+$BG42*Assembly!P$12+$BH42*Assembly!P$13+$BI42*Assembly!P$14+$BJ42*Assembly!P$15+$BK42*Assembly!P$16+$BL42*Assembly!P$17+$BM42*Assembly!P$18+$BN42*Assembly!P$19+$BO42*Assembly!P$20+$BP42*Assembly!P$21+$BQ42*Assembly!P$22+$BR42*Assembly!P$23+$BS42*Assembly!P$24</f>
        <v>#VALUE!</v>
      </c>
      <c r="CJ42" s="140" t="e">
        <f>$AY42*Assembly!Q$4+$AZ42*Assembly!Q$5+$BA42*Assembly!Q$6+$BB42*Assembly!Q$7+$BC42*Assembly!Q$8+$BD42*Assembly!Q$9+$BE42*Assembly!Q$10+$BF42*Assembly!Q$11+$BG42*Assembly!Q$12+$BH42*Assembly!Q$13+$BI42*Assembly!Q$14+$BJ42*Assembly!Q$15+$BK42*Assembly!Q$16+$BL42*Assembly!Q$17+$BM42*Assembly!Q$18+$BN42*Assembly!Q$19+$BO42*Assembly!Q$20+$BP42*Assembly!Q$21+$BQ42*Assembly!Q$22+$BR42*Assembly!Q$23+$BS42*Assembly!Q$24</f>
        <v>#VALUE!</v>
      </c>
      <c r="CK42" s="145" t="e">
        <f>$AY42*Assembly!R$4+$AZ42*Assembly!R$5+$BA42*Assembly!R$6+$BB42*Assembly!R$7+$BC42*Assembly!R$8+$BD42*Assembly!R$9+$BE42*Assembly!R$10+$BF42*Assembly!R$11+$BG42*Assembly!R$12+$BH42*Assembly!R$13+$BI42*Assembly!R$14+$BJ42*Assembly!R$15+$BK42*Assembly!R$16+$BL42*Assembly!R$17+$BM42*Assembly!R$18+$BN42*Assembly!R$19+$BO42*Assembly!R$20+$BP42*Assembly!R$21+$BQ42*Assembly!R$22+$BR42*Assembly!R$23+$BS42*Assembly!R$24</f>
        <v>#VALUE!</v>
      </c>
      <c r="CL42" s="140" t="e">
        <f>$AY42*Assembly!S$4+$AZ42*Assembly!S$5+$BA42*Assembly!S$6+$BB42*Assembly!S$7+$BC42*Assembly!S$8+$BD42*Assembly!S$9+$BE42*Assembly!S$10+$BF42*Assembly!S$11+$BG42*Assembly!S$12+$BH42*Assembly!S$13+$BI42*Assembly!S$14+$BJ42*Assembly!S$15+$BK42*Assembly!S$16+$BL42*Assembly!S$17+$BM42*Assembly!S$18+$BN42*Assembly!S$19+$BO42*Assembly!S$20+$BP42*Assembly!S$21+$BQ42*Assembly!S$22+$BR42*Assembly!S$23+$BS42*Assembly!S$24</f>
        <v>#VALUE!</v>
      </c>
      <c r="CM42" s="140" t="e">
        <f>$AY42*Assembly!T$4+$AZ42*Assembly!T$5+$BA42*Assembly!T$6+$BB42*Assembly!T$7+$BC42*Assembly!T$8+$BD42*Assembly!T$9+$BE42*Assembly!T$10+$BF42*Assembly!T$11+$BG42*Assembly!T$12+$BH42*Assembly!T$13+$BI42*Assembly!T$14+$BJ42*Assembly!T$15+$BK42*Assembly!T$16+$BL42*Assembly!T$17+$BM42*Assembly!T$18+$BN42*Assembly!T$19+$BO42*Assembly!T$20+$BP42*Assembly!T$21+$BQ42*Assembly!T$22+$BR42*Assembly!T$23+$BS42*Assembly!T$24</f>
        <v>#VALUE!</v>
      </c>
      <c r="CN42" s="140" t="e">
        <f>$AY42*Assembly!U$4+$AZ42*Assembly!U$5+$BA42*Assembly!U$6+$BB42*Assembly!U$7+$BC42*Assembly!U$8+$BD42*Assembly!U$9+$BE42*Assembly!U$10+$BF42*Assembly!U$11+$BG42*Assembly!U$12+$BH42*Assembly!U$13+$BI42*Assembly!U$14+$BJ42*Assembly!U$15+$BK42*Assembly!U$16+$BL42*Assembly!U$17+$BM42*Assembly!U$18+$BN42*Assembly!U$19+$BO42*Assembly!U$20+$BP42*Assembly!U$21+$BQ42*Assembly!U$22+$BR42*Assembly!U$23+$BS42*Assembly!U$24</f>
        <v>#VALUE!</v>
      </c>
      <c r="CO42" s="145" t="e">
        <f>$AY42*Assembly!V$4+$AZ42*Assembly!V$5+$BA42*Assembly!V$6+$BB42*Assembly!V$7+$BC42*Assembly!V$8+$BD42*Assembly!V$9+$BE42*Assembly!V$10+$BF42*Assembly!V$11+$BG42*Assembly!V$12+$BH42*Assembly!V$13+$BI42*Assembly!V$14+$BJ42*Assembly!V$15+$BK42*Assembly!V$16+$BL42*Assembly!V$17+$BM42*Assembly!V$18+$BN42*Assembly!V$19+$BO42*Assembly!V$20+$BP42*Assembly!V$21+$BQ42*Assembly!V$22+$BR42*Assembly!V$23+$BS42*Assembly!V$24</f>
        <v>#VALUE!</v>
      </c>
      <c r="CP42" s="145" t="e">
        <f>CF42*Refining!$F$3</f>
        <v>#VALUE!</v>
      </c>
      <c r="CQ42" s="145" t="e">
        <f>CG42*Refining!$F$4</f>
        <v>#VALUE!</v>
      </c>
      <c r="CR42" s="145" t="e">
        <f>CH42*Refining!$F$5</f>
        <v>#VALUE!</v>
      </c>
      <c r="CS42" s="145" t="e">
        <f>CI42*Refining!$F$6</f>
        <v>#VALUE!</v>
      </c>
      <c r="CT42" s="145" t="e">
        <f>CJ42*Refining!$F$7</f>
        <v>#VALUE!</v>
      </c>
      <c r="CU42" s="145" t="e">
        <f>CK42*Refining!$F$8</f>
        <v>#VALUE!</v>
      </c>
      <c r="CV42" s="145" t="e">
        <f>CL42*Refining!$F$9</f>
        <v>#VALUE!</v>
      </c>
      <c r="CW42" s="145" t="e">
        <f>CM42*Refining!$F$10</f>
        <v>#VALUE!</v>
      </c>
      <c r="CX42" s="145" t="e">
        <f>CN42*Refining!$F$11</f>
        <v>#VALUE!</v>
      </c>
      <c r="CY42" s="145" t="e">
        <f>CO42*Refining!$F$12</f>
        <v>#VALUE!</v>
      </c>
      <c r="CZ42" s="185" t="e">
        <f t="shared" ref="CZ42:DS42" si="169">IF(CF42 = 0, "", CF42)</f>
        <v>#VALUE!</v>
      </c>
      <c r="DA42" s="186" t="e">
        <f t="shared" si="169"/>
        <v>#VALUE!</v>
      </c>
      <c r="DB42" s="186" t="e">
        <f t="shared" si="169"/>
        <v>#VALUE!</v>
      </c>
      <c r="DC42" s="186" t="e">
        <f t="shared" si="169"/>
        <v>#VALUE!</v>
      </c>
      <c r="DD42" s="186" t="e">
        <f t="shared" si="169"/>
        <v>#VALUE!</v>
      </c>
      <c r="DE42" s="186" t="e">
        <f t="shared" si="169"/>
        <v>#VALUE!</v>
      </c>
      <c r="DF42" s="186" t="e">
        <f t="shared" si="169"/>
        <v>#VALUE!</v>
      </c>
      <c r="DG42" s="186" t="e">
        <f t="shared" si="169"/>
        <v>#VALUE!</v>
      </c>
      <c r="DH42" s="186" t="e">
        <f t="shared" si="169"/>
        <v>#VALUE!</v>
      </c>
      <c r="DI42" s="187" t="e">
        <f t="shared" si="169"/>
        <v>#VALUE!</v>
      </c>
      <c r="DJ42" s="185" t="e">
        <f t="shared" si="169"/>
        <v>#VALUE!</v>
      </c>
      <c r="DK42" s="186" t="e">
        <f t="shared" si="169"/>
        <v>#VALUE!</v>
      </c>
      <c r="DL42" s="186" t="e">
        <f t="shared" si="169"/>
        <v>#VALUE!</v>
      </c>
      <c r="DM42" s="186" t="e">
        <f t="shared" si="169"/>
        <v>#VALUE!</v>
      </c>
      <c r="DN42" s="188" t="e">
        <f t="shared" si="169"/>
        <v>#VALUE!</v>
      </c>
      <c r="DO42" s="186" t="e">
        <f t="shared" si="169"/>
        <v>#VALUE!</v>
      </c>
      <c r="DP42" s="186" t="e">
        <f t="shared" si="169"/>
        <v>#VALUE!</v>
      </c>
      <c r="DQ42" s="186" t="e">
        <f t="shared" si="169"/>
        <v>#VALUE!</v>
      </c>
      <c r="DR42" s="186" t="e">
        <f t="shared" si="169"/>
        <v>#VALUE!</v>
      </c>
      <c r="DS42" s="187" t="e">
        <f t="shared" si="169"/>
        <v>#VALUE!</v>
      </c>
      <c r="DT42" s="185" t="e">
        <f t="shared" si="11"/>
        <v>#VALUE!</v>
      </c>
      <c r="DU42" s="189" t="e">
        <f t="shared" si="12"/>
        <v>#VALUE!</v>
      </c>
      <c r="DV42" s="133" t="e">
        <f>CZ42*'Ores &amp; Ingots'!$C$3+DA42*'Ores &amp; Ingots'!$C$4+DB42*'Ores &amp; Ingots'!$C$5+DC42*'Ores &amp; Ingots'!$C$6+DD42*'Ores &amp; Ingots'!$C$7+DE42*'Ores &amp; Ingots'!$C$8+DF42*'Ores &amp; Ingots'!$C$9+DG42*'Ores &amp; Ingots'!$C$10+DH42*'Ores &amp; Ingots'!$C$11+DI42*'Ores &amp; Ingots'!$C$12</f>
        <v>#VALUE!</v>
      </c>
      <c r="DW42" s="133" t="e">
        <f>DJ42*'Ores &amp; Ingots'!$B$3+DK42*'Ores &amp; Ingots'!$B$4+DL42*'Ores &amp; Ingots'!$B$5+DM42*'Ores &amp; Ingots'!$B$6+DN42*'Ores &amp; Ingots'!$B$7+DO42*'Ores &amp; Ingots'!$B$8+DP42*'Ores &amp; Ingots'!$B$9+DQ42*'Ores &amp; Ingots'!$B$10+DR42*'Ores &amp; Ingots'!$B$11+DS42*'Ores &amp; Ingots'!$B$12</f>
        <v>#VALUE!</v>
      </c>
      <c r="DX42" s="189" t="e">
        <f>CZ42*Refining!$G$3+DA42*Refining!$G$4+DB42*Refining!$G$5+DC42*Refining!$G$6+DD42*Refining!$G$7+DE42*Refining!$G$8+DF42*Refining!$G$9+DG42*Refining!$G$10+DH42*Refining!$G$11+DI42*Refining!$G$12</f>
        <v>#VALUE!</v>
      </c>
      <c r="DY42" s="189" t="e">
        <f t="shared" si="13"/>
        <v>#VALUE!</v>
      </c>
      <c r="DZ42" s="192" t="e">
        <f t="shared" si="14"/>
        <v>#VALUE!</v>
      </c>
      <c r="EA42" s="185" t="e">
        <f t="shared" si="15"/>
        <v>#VALUE!</v>
      </c>
      <c r="EB42" s="194" t="e">
        <f t="shared" ref="EB42:EC42" si="170">EA42/60</f>
        <v>#VALUE!</v>
      </c>
      <c r="EC42" s="194" t="e">
        <f t="shared" si="170"/>
        <v>#VALUE!</v>
      </c>
      <c r="ED42" s="185" t="e">
        <f t="shared" si="17"/>
        <v>#VALUE!</v>
      </c>
      <c r="EE42" s="194" t="e">
        <f t="shared" ref="EE42:EF42" si="171">ED42/1000</f>
        <v>#VALUE!</v>
      </c>
      <c r="EF42" s="196" t="e">
        <f t="shared" si="171"/>
        <v>#VALUE!</v>
      </c>
      <c r="EG42" s="130" t="e">
        <f t="shared" si="19"/>
        <v>#VALUE!</v>
      </c>
      <c r="EH42" s="132" t="e">
        <f t="shared" si="20"/>
        <v>#VALUE!</v>
      </c>
      <c r="EI42" s="133">
        <v>188</v>
      </c>
    </row>
    <row r="43" spans="1:139" ht="12.75" x14ac:dyDescent="0.2">
      <c r="A43" s="865"/>
      <c r="B43" s="297" t="s">
        <v>267</v>
      </c>
      <c r="C43" s="216" t="s">
        <v>155</v>
      </c>
      <c r="D43" s="216">
        <v>1</v>
      </c>
      <c r="E43" s="216">
        <v>1</v>
      </c>
      <c r="F43" s="216">
        <v>1</v>
      </c>
      <c r="G43" s="229">
        <f t="shared" si="0"/>
        <v>0.125</v>
      </c>
      <c r="H43" s="230">
        <v>8</v>
      </c>
      <c r="I43" s="230">
        <v>8</v>
      </c>
      <c r="J43" s="230">
        <f>H43/Main!$D$9</f>
        <v>1.6</v>
      </c>
      <c r="K43" s="230">
        <f>I43/Main!$D$10</f>
        <v>4</v>
      </c>
      <c r="L43" s="230">
        <f t="shared" si="1"/>
        <v>2.5</v>
      </c>
      <c r="M43" s="230">
        <v>1</v>
      </c>
      <c r="N43" s="233"/>
      <c r="O43" s="232" t="s">
        <v>28</v>
      </c>
      <c r="P43" s="233"/>
      <c r="Q43" s="232"/>
      <c r="R43" s="233"/>
      <c r="S43" s="234"/>
      <c r="T43" s="234"/>
      <c r="U43" s="233"/>
      <c r="V43" s="233"/>
      <c r="W43" s="233"/>
      <c r="X43" s="233"/>
      <c r="Y43" s="233"/>
      <c r="Z43" s="233"/>
      <c r="AA43" s="233"/>
      <c r="AB43" s="233"/>
      <c r="AC43" s="235"/>
      <c r="AD43" s="226">
        <v>0</v>
      </c>
      <c r="AE43" s="226">
        <v>0</v>
      </c>
      <c r="AF43" s="226">
        <v>1</v>
      </c>
      <c r="AG43" s="226">
        <v>0</v>
      </c>
      <c r="AH43" s="226">
        <v>1</v>
      </c>
      <c r="AI43" s="226">
        <v>1</v>
      </c>
      <c r="AJ43" s="226">
        <v>0</v>
      </c>
      <c r="AK43" s="226">
        <v>1</v>
      </c>
      <c r="AL43" s="226">
        <v>0</v>
      </c>
      <c r="AM43" s="226">
        <v>0</v>
      </c>
      <c r="AN43" s="226">
        <v>0</v>
      </c>
      <c r="AO43" s="226">
        <v>0</v>
      </c>
      <c r="AP43" s="226">
        <v>0</v>
      </c>
      <c r="AQ43" s="226">
        <v>0</v>
      </c>
      <c r="AR43" s="226">
        <v>0</v>
      </c>
      <c r="AS43" s="226">
        <v>0</v>
      </c>
      <c r="AT43" s="226">
        <v>0</v>
      </c>
      <c r="AU43" s="227">
        <v>1</v>
      </c>
      <c r="AV43" s="226">
        <v>0</v>
      </c>
      <c r="AW43" s="226">
        <v>0</v>
      </c>
      <c r="AX43" s="226">
        <v>0</v>
      </c>
      <c r="AY43" s="322" t="str">
        <f t="shared" ref="AY43:BS43" si="172">IF(AD43 = 0, "", AD43)</f>
        <v/>
      </c>
      <c r="AZ43" s="216" t="str">
        <f t="shared" si="172"/>
        <v/>
      </c>
      <c r="BA43" s="226">
        <f t="shared" si="172"/>
        <v>1</v>
      </c>
      <c r="BB43" s="216" t="str">
        <f t="shared" si="172"/>
        <v/>
      </c>
      <c r="BC43" s="226">
        <f t="shared" si="172"/>
        <v>1</v>
      </c>
      <c r="BD43" s="226">
        <f t="shared" si="172"/>
        <v>1</v>
      </c>
      <c r="BE43" s="216" t="str">
        <f t="shared" si="172"/>
        <v/>
      </c>
      <c r="BF43" s="226">
        <f t="shared" si="172"/>
        <v>1</v>
      </c>
      <c r="BG43" s="216" t="str">
        <f t="shared" si="172"/>
        <v/>
      </c>
      <c r="BH43" s="216" t="str">
        <f t="shared" si="172"/>
        <v/>
      </c>
      <c r="BI43" s="216" t="str">
        <f t="shared" si="172"/>
        <v/>
      </c>
      <c r="BJ43" s="216" t="str">
        <f t="shared" si="172"/>
        <v/>
      </c>
      <c r="BK43" s="216" t="str">
        <f t="shared" si="172"/>
        <v/>
      </c>
      <c r="BL43" s="216" t="str">
        <f t="shared" si="172"/>
        <v/>
      </c>
      <c r="BM43" s="216" t="str">
        <f t="shared" si="172"/>
        <v/>
      </c>
      <c r="BN43" s="216" t="str">
        <f t="shared" si="172"/>
        <v/>
      </c>
      <c r="BO43" s="216" t="str">
        <f t="shared" si="172"/>
        <v/>
      </c>
      <c r="BP43" s="227">
        <f t="shared" si="172"/>
        <v>1</v>
      </c>
      <c r="BQ43" s="216" t="str">
        <f t="shared" si="172"/>
        <v/>
      </c>
      <c r="BR43" s="216" t="str">
        <f t="shared" si="172"/>
        <v/>
      </c>
      <c r="BS43" s="231" t="str">
        <f t="shared" si="172"/>
        <v/>
      </c>
      <c r="BT43" s="225" t="e">
        <f>$AY43*Assembly!Z$4+$AZ43*Assembly!Z$5+$BA43*Assembly!Z$6+$BB43*Assembly!Z$7+$BC43*Assembly!Z$8+$BD43*Assembly!Z$9+$BE43*Assembly!Z$10+$BF43*Assembly!Z$11+$BG43*Assembly!Z$12+$BH43*Assembly!Z$13+$BI43*Assembly!Z$14+$BJ43*Assembly!Z$15+$BK43*Assembly!Z$16+$BL43*Assembly!Z$17+$BM43*Assembly!Z$18+$BN43*Assembly!Z$19+$BO43*Assembly!Z$20+$BP43*Assembly!Z$21+$BQ43*Assembly!Z$22+$BR43*Assembly!Z$23+$BS43*Assembly!Z$24</f>
        <v>#VALUE!</v>
      </c>
      <c r="BU43" s="226" t="e">
        <f t="shared" si="3"/>
        <v>#VALUE!</v>
      </c>
      <c r="BV43" s="226"/>
      <c r="BW43" s="226" t="e">
        <f>$AY43*Assembly!AD$4+$AZ43*Assembly!AD$5+$BA43*Assembly!AD$6+$BB43*Assembly!AD$7+$BC43*Assembly!AD$8+$BD43*Assembly!AD$9+$BE43*Assembly!AD$10+$BF43*Assembly!AD$11+$BG43*Assembly!AD$12+$BH43*Assembly!AD$13+$BI43*Assembly!AD$14+$BJ43*Assembly!AD$15+$BK43*Assembly!AD$16+$BL43*Assembly!AD$17+$BM43*Assembly!AD$18+$BN43*Assembly!AD$19+$BO43*Assembly!AD$20+$BP43*Assembly!AD$21+$BQ43*Assembly!AD$22+$BR43*Assembly!AD$23+$BS43*Assembly!AD$24</f>
        <v>#VALUE!</v>
      </c>
      <c r="BX43" s="236" t="e">
        <f t="shared" si="4"/>
        <v>#VALUE!</v>
      </c>
      <c r="BY43" s="237" t="e">
        <f t="shared" si="5"/>
        <v>#VALUE!</v>
      </c>
      <c r="BZ43" s="238" t="e">
        <f t="shared" si="6"/>
        <v>#VALUE!</v>
      </c>
      <c r="CA43" s="237" t="e">
        <f t="shared" si="7"/>
        <v>#VALUE!</v>
      </c>
      <c r="CB43" s="226" t="e">
        <f>$AY43*Assembly!Y$4+$AZ43*Assembly!Y$5+$BA43*Assembly!Y$6+$BB43*Assembly!Y$7+$BC43*Assembly!Y$8+$BD43*Assembly!Y$9+$BE43*Assembly!Y$10+$BF43*Assembly!Y$11+$BG43*Assembly!Y$12+$BH43*Assembly!Y$13+$BI43*Assembly!Y$14+$BJ43*Assembly!Y$15+$BK43*Assembly!Y$16+$BL43*Assembly!Y$17+$BM43*Assembly!Y$18+$BN43*Assembly!Y$19+$BO43*Assembly!Y$20+$BP43*Assembly!Y$21+$BQ43*Assembly!Y$22+$BR43*Assembly!Y$23+$BS43*Assembly!Y$24</f>
        <v>#VALUE!</v>
      </c>
      <c r="CC43" s="226" t="e">
        <f t="shared" si="8"/>
        <v>#VALUE!</v>
      </c>
      <c r="CD43" s="239" t="e">
        <f t="shared" si="9"/>
        <v>#VALUE!</v>
      </c>
      <c r="CE43" s="240" t="e">
        <f>$AY43*Assembly!AC$4+$AZ43*Assembly!AC$5+$BA43*Assembly!AC$6+$BB43*Assembly!AC$7+$BC43*Assembly!AC$8+$BD43*Assembly!AC$9+$BE43*Assembly!AC$10+$BF43*Assembly!AC$11+$BG43*Assembly!AC$12+$BH43*Assembly!AC$13+$BI43*Assembly!AC$14+$BJ43*Assembly!AC$15+$BK43*Assembly!AC$16+$BL43*Assembly!AC$17+$BM43*Assembly!AC$18+$BN43*Assembly!AC$19+$BO43*Assembly!AC$20+$BP43*Assembly!AC$21+$BQ43*Assembly!AC$22+$BR43*Assembly!AC$23+$BS43*Assembly!AC$24</f>
        <v>#VALUE!</v>
      </c>
      <c r="CF43" s="232" t="e">
        <f>$AY43*Assembly!M$4+$AZ43*Assembly!M$5+$BA43*Assembly!M$6+$BB43*Assembly!M$7+$BC43*Assembly!M$8+$BD43*Assembly!M$9+$BE43*Assembly!M$10+$BF43*Assembly!M$11+$BG43*Assembly!M$12+$BH43*Assembly!M$13+$BI43*Assembly!M$14+$BJ43*Assembly!M$15+$BK43*Assembly!M$16+$BL43*Assembly!M$17+$BM43*Assembly!M$18+$BN43*Assembly!M$19+$BO43*Assembly!M$20+$BP43*Assembly!M$21+$BQ43*Assembly!M$22+$BR43*Assembly!M$23+$BS43*Assembly!M$24</f>
        <v>#VALUE!</v>
      </c>
      <c r="CG43" s="232" t="e">
        <f>$AY43*Assembly!N$4+$AZ43*Assembly!N$5+$BA43*Assembly!N$6+$BB43*Assembly!N$7+$BC43*Assembly!N$8+$BD43*Assembly!N$9+$BE43*Assembly!N$10+$BF43*Assembly!N$11+$BG43*Assembly!N$12+$BH43*Assembly!N$13+$BI43*Assembly!N$14+$BJ43*Assembly!N$15+$BK43*Assembly!N$16+$BL43*Assembly!N$17+$BM43*Assembly!N$18+$BN43*Assembly!N$19+$BO43*Assembly!N$20+$BP43*Assembly!N$21+$BQ43*Assembly!N$22+$BR43*Assembly!N$23+$BS43*Assembly!N$24</f>
        <v>#VALUE!</v>
      </c>
      <c r="CH43" s="232" t="e">
        <f>$AY43*Assembly!O$4+$AZ43*Assembly!O$5+$BA43*Assembly!O$6+$BB43*Assembly!O$7+$BC43*Assembly!O$8+$BD43*Assembly!O$9+$BE43*Assembly!O$10+$BF43*Assembly!O$11+$BG43*Assembly!O$12+$BH43*Assembly!O$13+$BI43*Assembly!O$14+$BJ43*Assembly!O$15+$BK43*Assembly!O$16+$BL43*Assembly!O$17+$BM43*Assembly!O$18+$BN43*Assembly!O$19+$BO43*Assembly!O$20+$BP43*Assembly!O$21+$BQ43*Assembly!O$22+$BR43*Assembly!O$23+$BS43*Assembly!O$24</f>
        <v>#VALUE!</v>
      </c>
      <c r="CI43" s="230" t="e">
        <f>$AY43*Assembly!P$4+$AZ43*Assembly!P$5+$BA43*Assembly!P$6+$BB43*Assembly!P$7+$BC43*Assembly!P$8+$BD43*Assembly!P$9+$BE43*Assembly!P$10+$BF43*Assembly!P$11+$BG43*Assembly!P$12+$BH43*Assembly!P$13+$BI43*Assembly!P$14+$BJ43*Assembly!P$15+$BK43*Assembly!P$16+$BL43*Assembly!P$17+$BM43*Assembly!P$18+$BN43*Assembly!P$19+$BO43*Assembly!P$20+$BP43*Assembly!P$21+$BQ43*Assembly!P$22+$BR43*Assembly!P$23+$BS43*Assembly!P$24</f>
        <v>#VALUE!</v>
      </c>
      <c r="CJ43" s="230" t="e">
        <f>$AY43*Assembly!Q$4+$AZ43*Assembly!Q$5+$BA43*Assembly!Q$6+$BB43*Assembly!Q$7+$BC43*Assembly!Q$8+$BD43*Assembly!Q$9+$BE43*Assembly!Q$10+$BF43*Assembly!Q$11+$BG43*Assembly!Q$12+$BH43*Assembly!Q$13+$BI43*Assembly!Q$14+$BJ43*Assembly!Q$15+$BK43*Assembly!Q$16+$BL43*Assembly!Q$17+$BM43*Assembly!Q$18+$BN43*Assembly!Q$19+$BO43*Assembly!Q$20+$BP43*Assembly!Q$21+$BQ43*Assembly!Q$22+$BR43*Assembly!Q$23+$BS43*Assembly!Q$24</f>
        <v>#VALUE!</v>
      </c>
      <c r="CK43" s="232" t="e">
        <f>$AY43*Assembly!R$4+$AZ43*Assembly!R$5+$BA43*Assembly!R$6+$BB43*Assembly!R$7+$BC43*Assembly!R$8+$BD43*Assembly!R$9+$BE43*Assembly!R$10+$BF43*Assembly!R$11+$BG43*Assembly!R$12+$BH43*Assembly!R$13+$BI43*Assembly!R$14+$BJ43*Assembly!R$15+$BK43*Assembly!R$16+$BL43*Assembly!R$17+$BM43*Assembly!R$18+$BN43*Assembly!R$19+$BO43*Assembly!R$20+$BP43*Assembly!R$21+$BQ43*Assembly!R$22+$BR43*Assembly!R$23+$BS43*Assembly!R$24</f>
        <v>#VALUE!</v>
      </c>
      <c r="CL43" s="230" t="e">
        <f>$AY43*Assembly!S$4+$AZ43*Assembly!S$5+$BA43*Assembly!S$6+$BB43*Assembly!S$7+$BC43*Assembly!S$8+$BD43*Assembly!S$9+$BE43*Assembly!S$10+$BF43*Assembly!S$11+$BG43*Assembly!S$12+$BH43*Assembly!S$13+$BI43*Assembly!S$14+$BJ43*Assembly!S$15+$BK43*Assembly!S$16+$BL43*Assembly!S$17+$BM43*Assembly!S$18+$BN43*Assembly!S$19+$BO43*Assembly!S$20+$BP43*Assembly!S$21+$BQ43*Assembly!S$22+$BR43*Assembly!S$23+$BS43*Assembly!S$24</f>
        <v>#VALUE!</v>
      </c>
      <c r="CM43" s="230" t="e">
        <f>$AY43*Assembly!T$4+$AZ43*Assembly!T$5+$BA43*Assembly!T$6+$BB43*Assembly!T$7+$BC43*Assembly!T$8+$BD43*Assembly!T$9+$BE43*Assembly!T$10+$BF43*Assembly!T$11+$BG43*Assembly!T$12+$BH43*Assembly!T$13+$BI43*Assembly!T$14+$BJ43*Assembly!T$15+$BK43*Assembly!T$16+$BL43*Assembly!T$17+$BM43*Assembly!T$18+$BN43*Assembly!T$19+$BO43*Assembly!T$20+$BP43*Assembly!T$21+$BQ43*Assembly!T$22+$BR43*Assembly!T$23+$BS43*Assembly!T$24</f>
        <v>#VALUE!</v>
      </c>
      <c r="CN43" s="230" t="e">
        <f>$AY43*Assembly!U$4+$AZ43*Assembly!U$5+$BA43*Assembly!U$6+$BB43*Assembly!U$7+$BC43*Assembly!U$8+$BD43*Assembly!U$9+$BE43*Assembly!U$10+$BF43*Assembly!U$11+$BG43*Assembly!U$12+$BH43*Assembly!U$13+$BI43*Assembly!U$14+$BJ43*Assembly!U$15+$BK43*Assembly!U$16+$BL43*Assembly!U$17+$BM43*Assembly!U$18+$BN43*Assembly!U$19+$BO43*Assembly!U$20+$BP43*Assembly!U$21+$BQ43*Assembly!U$22+$BR43*Assembly!U$23+$BS43*Assembly!U$24</f>
        <v>#VALUE!</v>
      </c>
      <c r="CO43" s="232" t="e">
        <f>$AY43*Assembly!V$4+$AZ43*Assembly!V$5+$BA43*Assembly!V$6+$BB43*Assembly!V$7+$BC43*Assembly!V$8+$BD43*Assembly!V$9+$BE43*Assembly!V$10+$BF43*Assembly!V$11+$BG43*Assembly!V$12+$BH43*Assembly!V$13+$BI43*Assembly!V$14+$BJ43*Assembly!V$15+$BK43*Assembly!V$16+$BL43*Assembly!V$17+$BM43*Assembly!V$18+$BN43*Assembly!V$19+$BO43*Assembly!V$20+$BP43*Assembly!V$21+$BQ43*Assembly!V$22+$BR43*Assembly!V$23+$BS43*Assembly!V$24</f>
        <v>#VALUE!</v>
      </c>
      <c r="CP43" s="232" t="e">
        <f>CF43*Refining!$F$3</f>
        <v>#VALUE!</v>
      </c>
      <c r="CQ43" s="232" t="e">
        <f>CG43*Refining!$F$4</f>
        <v>#VALUE!</v>
      </c>
      <c r="CR43" s="232" t="e">
        <f>CH43*Refining!$F$5</f>
        <v>#VALUE!</v>
      </c>
      <c r="CS43" s="232" t="e">
        <f>CI43*Refining!$F$6</f>
        <v>#VALUE!</v>
      </c>
      <c r="CT43" s="232" t="e">
        <f>CJ43*Refining!$F$7</f>
        <v>#VALUE!</v>
      </c>
      <c r="CU43" s="232" t="e">
        <f>CK43*Refining!$F$8</f>
        <v>#VALUE!</v>
      </c>
      <c r="CV43" s="232" t="e">
        <f>CL43*Refining!$F$9</f>
        <v>#VALUE!</v>
      </c>
      <c r="CW43" s="232" t="e">
        <f>CM43*Refining!$F$10</f>
        <v>#VALUE!</v>
      </c>
      <c r="CX43" s="232" t="e">
        <f>CN43*Refining!$F$11</f>
        <v>#VALUE!</v>
      </c>
      <c r="CY43" s="232" t="e">
        <f>CO43*Refining!$F$12</f>
        <v>#VALUE!</v>
      </c>
      <c r="CZ43" s="243" t="e">
        <f t="shared" ref="CZ43:DS43" si="173">IF(CF43 = 0, "", CF43)</f>
        <v>#VALUE!</v>
      </c>
      <c r="DA43" s="246" t="e">
        <f t="shared" si="173"/>
        <v>#VALUE!</v>
      </c>
      <c r="DB43" s="246" t="e">
        <f t="shared" si="173"/>
        <v>#VALUE!</v>
      </c>
      <c r="DC43" s="246" t="e">
        <f t="shared" si="173"/>
        <v>#VALUE!</v>
      </c>
      <c r="DD43" s="246" t="e">
        <f t="shared" si="173"/>
        <v>#VALUE!</v>
      </c>
      <c r="DE43" s="246" t="e">
        <f t="shared" si="173"/>
        <v>#VALUE!</v>
      </c>
      <c r="DF43" s="246" t="e">
        <f t="shared" si="173"/>
        <v>#VALUE!</v>
      </c>
      <c r="DG43" s="246" t="e">
        <f t="shared" si="173"/>
        <v>#VALUE!</v>
      </c>
      <c r="DH43" s="246" t="e">
        <f t="shared" si="173"/>
        <v>#VALUE!</v>
      </c>
      <c r="DI43" s="251" t="e">
        <f t="shared" si="173"/>
        <v>#VALUE!</v>
      </c>
      <c r="DJ43" s="243" t="e">
        <f t="shared" si="173"/>
        <v>#VALUE!</v>
      </c>
      <c r="DK43" s="246" t="e">
        <f t="shared" si="173"/>
        <v>#VALUE!</v>
      </c>
      <c r="DL43" s="246" t="e">
        <f t="shared" si="173"/>
        <v>#VALUE!</v>
      </c>
      <c r="DM43" s="246" t="e">
        <f t="shared" si="173"/>
        <v>#VALUE!</v>
      </c>
      <c r="DN43" s="326" t="e">
        <f t="shared" si="173"/>
        <v>#VALUE!</v>
      </c>
      <c r="DO43" s="246" t="e">
        <f t="shared" si="173"/>
        <v>#VALUE!</v>
      </c>
      <c r="DP43" s="246" t="e">
        <f t="shared" si="173"/>
        <v>#VALUE!</v>
      </c>
      <c r="DQ43" s="246" t="e">
        <f t="shared" si="173"/>
        <v>#VALUE!</v>
      </c>
      <c r="DR43" s="246" t="e">
        <f t="shared" si="173"/>
        <v>#VALUE!</v>
      </c>
      <c r="DS43" s="251" t="e">
        <f t="shared" si="173"/>
        <v>#VALUE!</v>
      </c>
      <c r="DT43" s="243" t="e">
        <f t="shared" si="11"/>
        <v>#VALUE!</v>
      </c>
      <c r="DU43" s="245" t="e">
        <f t="shared" si="12"/>
        <v>#VALUE!</v>
      </c>
      <c r="DV43" s="226" t="e">
        <f>CZ43*'Ores &amp; Ingots'!$C$3+DA43*'Ores &amp; Ingots'!$C$4+DB43*'Ores &amp; Ingots'!$C$5+DC43*'Ores &amp; Ingots'!$C$6+DD43*'Ores &amp; Ingots'!$C$7+DE43*'Ores &amp; Ingots'!$C$8+DF43*'Ores &amp; Ingots'!$C$9+DG43*'Ores &amp; Ingots'!$C$10+DH43*'Ores &amp; Ingots'!$C$11+DI43*'Ores &amp; Ingots'!$C$12</f>
        <v>#VALUE!</v>
      </c>
      <c r="DW43" s="226" t="e">
        <f>DJ43*'Ores &amp; Ingots'!$B$3+DK43*'Ores &amp; Ingots'!$B$4+DL43*'Ores &amp; Ingots'!$B$5+DM43*'Ores &amp; Ingots'!$B$6+DN43*'Ores &amp; Ingots'!$B$7+DO43*'Ores &amp; Ingots'!$B$8+DP43*'Ores &amp; Ingots'!$B$9+DQ43*'Ores &amp; Ingots'!$B$10+DR43*'Ores &amp; Ingots'!$B$11+DS43*'Ores &amp; Ingots'!$B$12</f>
        <v>#VALUE!</v>
      </c>
      <c r="DX43" s="245" t="e">
        <f>CZ43*Refining!$G$3+DA43*Refining!$G$4+DB43*Refining!$G$5+DC43*Refining!$G$6+DD43*Refining!$G$7+DE43*Refining!$G$8+DF43*Refining!$G$9+DG43*Refining!$G$10+DH43*Refining!$G$11+DI43*Refining!$G$12</f>
        <v>#VALUE!</v>
      </c>
      <c r="DY43" s="189" t="e">
        <f t="shared" si="13"/>
        <v>#VALUE!</v>
      </c>
      <c r="DZ43" s="260" t="e">
        <f t="shared" si="14"/>
        <v>#VALUE!</v>
      </c>
      <c r="EA43" s="243" t="e">
        <f t="shared" si="15"/>
        <v>#VALUE!</v>
      </c>
      <c r="EB43" s="262" t="e">
        <f t="shared" ref="EB43:EC43" si="174">EA43/60</f>
        <v>#VALUE!</v>
      </c>
      <c r="EC43" s="262" t="e">
        <f t="shared" si="174"/>
        <v>#VALUE!</v>
      </c>
      <c r="ED43" s="243" t="e">
        <f t="shared" si="17"/>
        <v>#VALUE!</v>
      </c>
      <c r="EE43" s="262" t="e">
        <f t="shared" ref="EE43:EF43" si="175">ED43/1000</f>
        <v>#VALUE!</v>
      </c>
      <c r="EF43" s="264" t="e">
        <f t="shared" si="175"/>
        <v>#VALUE!</v>
      </c>
      <c r="EG43" s="239" t="e">
        <f t="shared" si="19"/>
        <v>#VALUE!</v>
      </c>
      <c r="EH43" s="266" t="e">
        <f t="shared" si="20"/>
        <v>#VALUE!</v>
      </c>
      <c r="EI43" s="133" t="s">
        <v>28</v>
      </c>
    </row>
    <row r="44" spans="1:139" ht="12.75" hidden="1" x14ac:dyDescent="0.2">
      <c r="A44" s="893" t="s">
        <v>268</v>
      </c>
      <c r="B44" s="55" t="s">
        <v>269</v>
      </c>
      <c r="C44" s="56" t="s">
        <v>156</v>
      </c>
      <c r="D44" s="56">
        <v>2</v>
      </c>
      <c r="E44" s="56">
        <v>4</v>
      </c>
      <c r="F44" s="56">
        <v>2</v>
      </c>
      <c r="G44" s="57">
        <f t="shared" si="0"/>
        <v>250</v>
      </c>
      <c r="H44" s="58">
        <v>70</v>
      </c>
      <c r="I44" s="58">
        <v>70</v>
      </c>
      <c r="J44" s="58">
        <f>H44/Main!$D$9</f>
        <v>14</v>
      </c>
      <c r="K44" s="58">
        <f>I44/Main!$D$10</f>
        <v>35</v>
      </c>
      <c r="L44" s="58">
        <f t="shared" si="1"/>
        <v>2.5</v>
      </c>
      <c r="M44" s="58">
        <v>1</v>
      </c>
      <c r="N44" s="62">
        <v>1000</v>
      </c>
      <c r="O44" s="62">
        <v>560000</v>
      </c>
      <c r="P44" s="60"/>
      <c r="Q44" s="62">
        <v>4000</v>
      </c>
      <c r="R44" s="62">
        <f>Q44*Main!$D$6</f>
        <v>40000</v>
      </c>
      <c r="S44" s="63"/>
      <c r="T44" s="63"/>
      <c r="U44" s="60"/>
      <c r="V44" s="60"/>
      <c r="W44" s="60"/>
      <c r="X44" s="60"/>
      <c r="Y44" s="60"/>
      <c r="Z44" s="60"/>
      <c r="AA44" s="60"/>
      <c r="AB44" s="60"/>
      <c r="AC44" s="69" t="s">
        <v>34</v>
      </c>
      <c r="AD44" s="81">
        <v>1200</v>
      </c>
      <c r="AE44" s="81">
        <v>0</v>
      </c>
      <c r="AF44" s="81">
        <v>0</v>
      </c>
      <c r="AG44" s="81">
        <v>20</v>
      </c>
      <c r="AH44" s="81">
        <v>40</v>
      </c>
      <c r="AI44" s="81">
        <v>0</v>
      </c>
      <c r="AJ44" s="81">
        <v>16</v>
      </c>
      <c r="AK44" s="83">
        <v>20</v>
      </c>
      <c r="AL44" s="81">
        <v>0</v>
      </c>
      <c r="AM44" s="81">
        <v>0</v>
      </c>
      <c r="AN44" s="81">
        <v>0</v>
      </c>
      <c r="AO44" s="81">
        <v>0</v>
      </c>
      <c r="AP44" s="81">
        <v>0</v>
      </c>
      <c r="AQ44" s="81">
        <v>0</v>
      </c>
      <c r="AR44" s="81">
        <v>0</v>
      </c>
      <c r="AS44" s="81">
        <v>0</v>
      </c>
      <c r="AT44" s="81">
        <v>0</v>
      </c>
      <c r="AU44" s="81">
        <v>0</v>
      </c>
      <c r="AV44" s="81">
        <v>0</v>
      </c>
      <c r="AW44" s="81">
        <v>0</v>
      </c>
      <c r="AX44" s="81">
        <v>0</v>
      </c>
      <c r="AY44" s="93">
        <f t="shared" ref="AY44:BS44" si="176">IF(AD44 = 0, "", AD44)</f>
        <v>1200</v>
      </c>
      <c r="AZ44" s="56" t="str">
        <f t="shared" si="176"/>
        <v/>
      </c>
      <c r="BA44" s="56" t="str">
        <f t="shared" si="176"/>
        <v/>
      </c>
      <c r="BB44" s="81">
        <f t="shared" si="176"/>
        <v>20</v>
      </c>
      <c r="BC44" s="81">
        <f t="shared" si="176"/>
        <v>40</v>
      </c>
      <c r="BD44" s="56" t="str">
        <f t="shared" si="176"/>
        <v/>
      </c>
      <c r="BE44" s="81">
        <f t="shared" si="176"/>
        <v>16</v>
      </c>
      <c r="BF44" s="83">
        <f t="shared" si="176"/>
        <v>20</v>
      </c>
      <c r="BG44" s="56" t="str">
        <f t="shared" si="176"/>
        <v/>
      </c>
      <c r="BH44" s="56" t="str">
        <f t="shared" si="176"/>
        <v/>
      </c>
      <c r="BI44" s="56" t="str">
        <f t="shared" si="176"/>
        <v/>
      </c>
      <c r="BJ44" s="56" t="str">
        <f t="shared" si="176"/>
        <v/>
      </c>
      <c r="BK44" s="56" t="str">
        <f t="shared" si="176"/>
        <v/>
      </c>
      <c r="BL44" s="56" t="str">
        <f t="shared" si="176"/>
        <v/>
      </c>
      <c r="BM44" s="56" t="str">
        <f t="shared" si="176"/>
        <v/>
      </c>
      <c r="BN44" s="56" t="str">
        <f t="shared" si="176"/>
        <v/>
      </c>
      <c r="BO44" s="56" t="str">
        <f t="shared" si="176"/>
        <v/>
      </c>
      <c r="BP44" s="56" t="str">
        <f t="shared" si="176"/>
        <v/>
      </c>
      <c r="BQ44" s="56" t="str">
        <f t="shared" si="176"/>
        <v/>
      </c>
      <c r="BR44" s="56" t="str">
        <f t="shared" si="176"/>
        <v/>
      </c>
      <c r="BS44" s="85" t="str">
        <f t="shared" si="176"/>
        <v/>
      </c>
      <c r="BT44" s="93" t="e">
        <f>$AY44*Assembly!Z$4+$AZ44*Assembly!Z$5+$BA44*Assembly!Z$6+$BB44*Assembly!Z$7+$BC44*Assembly!Z$8+$BD44*Assembly!Z$9+$BE44*Assembly!Z$10+$BF44*Assembly!Z$11+$BG44*Assembly!Z$12+$BH44*Assembly!Z$13+$BI44*Assembly!Z$14+$BJ44*Assembly!Z$15+$BK44*Assembly!Z$16+$BL44*Assembly!Z$17+$BM44*Assembly!Z$18+$BN44*Assembly!Z$19+$BO44*Assembly!Z$20+$BP44*Assembly!Z$21+$BQ44*Assembly!Z$22+$BR44*Assembly!Z$23+$BS44*Assembly!Z$24</f>
        <v>#VALUE!</v>
      </c>
      <c r="BU44" s="81" t="e">
        <f t="shared" si="3"/>
        <v>#VALUE!</v>
      </c>
      <c r="BV44" s="312" t="e">
        <f t="shared" ref="BV44:BV52" si="177">IF(R44 = "?", "?", R44/BT44)</f>
        <v>#VALUE!</v>
      </c>
      <c r="BW44" s="81" t="e">
        <f>$AY44*Assembly!AD$4+$AZ44*Assembly!AD$5+$BA44*Assembly!AD$6+$BB44*Assembly!AD$7+$BC44*Assembly!AD$8+$BD44*Assembly!AD$9+$BE44*Assembly!AD$10+$BF44*Assembly!AD$11+$BG44*Assembly!AD$12+$BH44*Assembly!AD$13+$BI44*Assembly!AD$14+$BJ44*Assembly!AD$15+$BK44*Assembly!AD$16+$BL44*Assembly!AD$17+$BM44*Assembly!AD$18+$BN44*Assembly!AD$19+$BO44*Assembly!AD$20+$BP44*Assembly!AD$21+$BQ44*Assembly!AD$22+$BR44*Assembly!AD$23+$BS44*Assembly!AD$24</f>
        <v>#VALUE!</v>
      </c>
      <c r="BX44" s="98" t="e">
        <f t="shared" si="4"/>
        <v>#VALUE!</v>
      </c>
      <c r="BY44" s="99" t="e">
        <f t="shared" si="5"/>
        <v>#VALUE!</v>
      </c>
      <c r="BZ44" s="101" t="e">
        <f t="shared" si="6"/>
        <v>#VALUE!</v>
      </c>
      <c r="CA44" s="99" t="e">
        <f t="shared" si="7"/>
        <v>#VALUE!</v>
      </c>
      <c r="CB44" s="81" t="e">
        <f>$AY44*Assembly!Y$4+$AZ44*Assembly!Y$5+$BA44*Assembly!Y$6+$BB44*Assembly!Y$7+$BC44*Assembly!Y$8+$BD44*Assembly!Y$9+$BE44*Assembly!Y$10+$BF44*Assembly!Y$11+$BG44*Assembly!Y$12+$BH44*Assembly!Y$13+$BI44*Assembly!Y$14+$BJ44*Assembly!Y$15+$BK44*Assembly!Y$16+$BL44*Assembly!Y$17+$BM44*Assembly!Y$18+$BN44*Assembly!Y$19+$BO44*Assembly!Y$20+$BP44*Assembly!Y$21+$BQ44*Assembly!Y$22+$BR44*Assembly!Y$23+$BS44*Assembly!Y$24</f>
        <v>#VALUE!</v>
      </c>
      <c r="CC44" s="81" t="e">
        <f t="shared" si="8"/>
        <v>#VALUE!</v>
      </c>
      <c r="CD44" s="106" t="e">
        <f t="shared" si="9"/>
        <v>#VALUE!</v>
      </c>
      <c r="CE44" s="108" t="e">
        <f>$AY44*Assembly!AC$4+$AZ44*Assembly!AC$5+$BA44*Assembly!AC$6+$BB44*Assembly!AC$7+$BC44*Assembly!AC$8+$BD44*Assembly!AC$9+$BE44*Assembly!AC$10+$BF44*Assembly!AC$11+$BG44*Assembly!AC$12+$BH44*Assembly!AC$13+$BI44*Assembly!AC$14+$BJ44*Assembly!AC$15+$BK44*Assembly!AC$16+$BL44*Assembly!AC$17+$BM44*Assembly!AC$18+$BN44*Assembly!AC$19+$BO44*Assembly!AC$20+$BP44*Assembly!AC$21+$BQ44*Assembly!AC$22+$BR44*Assembly!AC$23+$BS44*Assembly!AC$24</f>
        <v>#VALUE!</v>
      </c>
      <c r="CF44" s="62" t="e">
        <f>$AY44*Assembly!M$4+$AZ44*Assembly!M$5+$BA44*Assembly!M$6+$BB44*Assembly!M$7+$BC44*Assembly!M$8+$BD44*Assembly!M$9+$BE44*Assembly!M$10+$BF44*Assembly!M$11+$BG44*Assembly!M$12+$BH44*Assembly!M$13+$BI44*Assembly!M$14+$BJ44*Assembly!M$15+$BK44*Assembly!M$16+$BL44*Assembly!M$17+$BM44*Assembly!M$18+$BN44*Assembly!M$19+$BO44*Assembly!M$20+$BP44*Assembly!M$21+$BQ44*Assembly!M$22+$BR44*Assembly!M$23+$BS44*Assembly!M$24</f>
        <v>#VALUE!</v>
      </c>
      <c r="CG44" s="62" t="e">
        <f>$AY44*Assembly!N$4+$AZ44*Assembly!N$5+$BA44*Assembly!N$6+$BB44*Assembly!N$7+$BC44*Assembly!N$8+$BD44*Assembly!N$9+$BE44*Assembly!N$10+$BF44*Assembly!N$11+$BG44*Assembly!N$12+$BH44*Assembly!N$13+$BI44*Assembly!N$14+$BJ44*Assembly!N$15+$BK44*Assembly!N$16+$BL44*Assembly!N$17+$BM44*Assembly!N$18+$BN44*Assembly!N$19+$BO44*Assembly!N$20+$BP44*Assembly!N$21+$BQ44*Assembly!N$22+$BR44*Assembly!N$23+$BS44*Assembly!N$24</f>
        <v>#VALUE!</v>
      </c>
      <c r="CH44" s="62" t="e">
        <f>$AY44*Assembly!O$4+$AZ44*Assembly!O$5+$BA44*Assembly!O$6+$BB44*Assembly!O$7+$BC44*Assembly!O$8+$BD44*Assembly!O$9+$BE44*Assembly!O$10+$BF44*Assembly!O$11+$BG44*Assembly!O$12+$BH44*Assembly!O$13+$BI44*Assembly!O$14+$BJ44*Assembly!O$15+$BK44*Assembly!O$16+$BL44*Assembly!O$17+$BM44*Assembly!O$18+$BN44*Assembly!O$19+$BO44*Assembly!O$20+$BP44*Assembly!O$21+$BQ44*Assembly!O$22+$BR44*Assembly!O$23+$BS44*Assembly!O$24</f>
        <v>#VALUE!</v>
      </c>
      <c r="CI44" s="58" t="e">
        <f>$AY44*Assembly!P$4+$AZ44*Assembly!P$5+$BA44*Assembly!P$6+$BB44*Assembly!P$7+$BC44*Assembly!P$8+$BD44*Assembly!P$9+$BE44*Assembly!P$10+$BF44*Assembly!P$11+$BG44*Assembly!P$12+$BH44*Assembly!P$13+$BI44*Assembly!P$14+$BJ44*Assembly!P$15+$BK44*Assembly!P$16+$BL44*Assembly!P$17+$BM44*Assembly!P$18+$BN44*Assembly!P$19+$BO44*Assembly!P$20+$BP44*Assembly!P$21+$BQ44*Assembly!P$22+$BR44*Assembly!P$23+$BS44*Assembly!P$24</f>
        <v>#VALUE!</v>
      </c>
      <c r="CJ44" s="58" t="e">
        <f>$AY44*Assembly!Q$4+$AZ44*Assembly!Q$5+$BA44*Assembly!Q$6+$BB44*Assembly!Q$7+$BC44*Assembly!Q$8+$BD44*Assembly!Q$9+$BE44*Assembly!Q$10+$BF44*Assembly!Q$11+$BG44*Assembly!Q$12+$BH44*Assembly!Q$13+$BI44*Assembly!Q$14+$BJ44*Assembly!Q$15+$BK44*Assembly!Q$16+$BL44*Assembly!Q$17+$BM44*Assembly!Q$18+$BN44*Assembly!Q$19+$BO44*Assembly!Q$20+$BP44*Assembly!Q$21+$BQ44*Assembly!Q$22+$BR44*Assembly!Q$23+$BS44*Assembly!Q$24</f>
        <v>#VALUE!</v>
      </c>
      <c r="CK44" s="62" t="e">
        <f>$AY44*Assembly!R$4+$AZ44*Assembly!R$5+$BA44*Assembly!R$6+$BB44*Assembly!R$7+$BC44*Assembly!R$8+$BD44*Assembly!R$9+$BE44*Assembly!R$10+$BF44*Assembly!R$11+$BG44*Assembly!R$12+$BH44*Assembly!R$13+$BI44*Assembly!R$14+$BJ44*Assembly!R$15+$BK44*Assembly!R$16+$BL44*Assembly!R$17+$BM44*Assembly!R$18+$BN44*Assembly!R$19+$BO44*Assembly!R$20+$BP44*Assembly!R$21+$BQ44*Assembly!R$22+$BR44*Assembly!R$23+$BS44*Assembly!R$24</f>
        <v>#VALUE!</v>
      </c>
      <c r="CL44" s="58" t="e">
        <f>$AY44*Assembly!S$4+$AZ44*Assembly!S$5+$BA44*Assembly!S$6+$BB44*Assembly!S$7+$BC44*Assembly!S$8+$BD44*Assembly!S$9+$BE44*Assembly!S$10+$BF44*Assembly!S$11+$BG44*Assembly!S$12+$BH44*Assembly!S$13+$BI44*Assembly!S$14+$BJ44*Assembly!S$15+$BK44*Assembly!S$16+$BL44*Assembly!S$17+$BM44*Assembly!S$18+$BN44*Assembly!S$19+$BO44*Assembly!S$20+$BP44*Assembly!S$21+$BQ44*Assembly!S$22+$BR44*Assembly!S$23+$BS44*Assembly!S$24</f>
        <v>#VALUE!</v>
      </c>
      <c r="CM44" s="58" t="e">
        <f>$AY44*Assembly!T$4+$AZ44*Assembly!T$5+$BA44*Assembly!T$6+$BB44*Assembly!T$7+$BC44*Assembly!T$8+$BD44*Assembly!T$9+$BE44*Assembly!T$10+$BF44*Assembly!T$11+$BG44*Assembly!T$12+$BH44*Assembly!T$13+$BI44*Assembly!T$14+$BJ44*Assembly!T$15+$BK44*Assembly!T$16+$BL44*Assembly!T$17+$BM44*Assembly!T$18+$BN44*Assembly!T$19+$BO44*Assembly!T$20+$BP44*Assembly!T$21+$BQ44*Assembly!T$22+$BR44*Assembly!T$23+$BS44*Assembly!T$24</f>
        <v>#VALUE!</v>
      </c>
      <c r="CN44" s="58" t="e">
        <f>$AY44*Assembly!U$4+$AZ44*Assembly!U$5+$BA44*Assembly!U$6+$BB44*Assembly!U$7+$BC44*Assembly!U$8+$BD44*Assembly!U$9+$BE44*Assembly!U$10+$BF44*Assembly!U$11+$BG44*Assembly!U$12+$BH44*Assembly!U$13+$BI44*Assembly!U$14+$BJ44*Assembly!U$15+$BK44*Assembly!U$16+$BL44*Assembly!U$17+$BM44*Assembly!U$18+$BN44*Assembly!U$19+$BO44*Assembly!U$20+$BP44*Assembly!U$21+$BQ44*Assembly!U$22+$BR44*Assembly!U$23+$BS44*Assembly!U$24</f>
        <v>#VALUE!</v>
      </c>
      <c r="CO44" s="62" t="e">
        <f>$AY44*Assembly!V$4+$AZ44*Assembly!V$5+$BA44*Assembly!V$6+$BB44*Assembly!V$7+$BC44*Assembly!V$8+$BD44*Assembly!V$9+$BE44*Assembly!V$10+$BF44*Assembly!V$11+$BG44*Assembly!V$12+$BH44*Assembly!V$13+$BI44*Assembly!V$14+$BJ44*Assembly!V$15+$BK44*Assembly!V$16+$BL44*Assembly!V$17+$BM44*Assembly!V$18+$BN44*Assembly!V$19+$BO44*Assembly!V$20+$BP44*Assembly!V$21+$BQ44*Assembly!V$22+$BR44*Assembly!V$23+$BS44*Assembly!V$24</f>
        <v>#VALUE!</v>
      </c>
      <c r="CP44" s="62" t="e">
        <f>CF44*Refining!$F$3</f>
        <v>#VALUE!</v>
      </c>
      <c r="CQ44" s="62" t="e">
        <f>CG44*Refining!$F$4</f>
        <v>#VALUE!</v>
      </c>
      <c r="CR44" s="62" t="e">
        <f>CH44*Refining!$F$5</f>
        <v>#VALUE!</v>
      </c>
      <c r="CS44" s="62" t="e">
        <f>CI44*Refining!$F$6</f>
        <v>#VALUE!</v>
      </c>
      <c r="CT44" s="62" t="e">
        <f>CJ44*Refining!$F$7</f>
        <v>#VALUE!</v>
      </c>
      <c r="CU44" s="62" t="e">
        <f>CK44*Refining!$F$8</f>
        <v>#VALUE!</v>
      </c>
      <c r="CV44" s="62" t="e">
        <f>CL44*Refining!$F$9</f>
        <v>#VALUE!</v>
      </c>
      <c r="CW44" s="62" t="e">
        <f>CM44*Refining!$F$10</f>
        <v>#VALUE!</v>
      </c>
      <c r="CX44" s="62" t="e">
        <f>CN44*Refining!$F$11</f>
        <v>#VALUE!</v>
      </c>
      <c r="CY44" s="62" t="e">
        <f>CO44*Refining!$F$12</f>
        <v>#VALUE!</v>
      </c>
      <c r="CZ44" s="115" t="e">
        <f t="shared" ref="CZ44:DS44" si="178">IF(CF44 = 0, "", CF44)</f>
        <v>#VALUE!</v>
      </c>
      <c r="DA44" s="119" t="e">
        <f t="shared" si="178"/>
        <v>#VALUE!</v>
      </c>
      <c r="DB44" s="116" t="e">
        <f t="shared" si="178"/>
        <v>#VALUE!</v>
      </c>
      <c r="DC44" s="116" t="e">
        <f t="shared" si="178"/>
        <v>#VALUE!</v>
      </c>
      <c r="DD44" s="116" t="e">
        <f t="shared" si="178"/>
        <v>#VALUE!</v>
      </c>
      <c r="DE44" s="116" t="e">
        <f t="shared" si="178"/>
        <v>#VALUE!</v>
      </c>
      <c r="DF44" s="116" t="e">
        <f t="shared" si="178"/>
        <v>#VALUE!</v>
      </c>
      <c r="DG44" s="116" t="e">
        <f t="shared" si="178"/>
        <v>#VALUE!</v>
      </c>
      <c r="DH44" s="116" t="e">
        <f t="shared" si="178"/>
        <v>#VALUE!</v>
      </c>
      <c r="DI44" s="117" t="e">
        <f t="shared" si="178"/>
        <v>#VALUE!</v>
      </c>
      <c r="DJ44" s="115" t="e">
        <f t="shared" si="178"/>
        <v>#VALUE!</v>
      </c>
      <c r="DK44" s="119" t="e">
        <f t="shared" si="178"/>
        <v>#VALUE!</v>
      </c>
      <c r="DL44" s="116" t="e">
        <f t="shared" si="178"/>
        <v>#VALUE!</v>
      </c>
      <c r="DM44" s="116" t="e">
        <f t="shared" si="178"/>
        <v>#VALUE!</v>
      </c>
      <c r="DN44" s="276" t="e">
        <f t="shared" si="178"/>
        <v>#VALUE!</v>
      </c>
      <c r="DO44" s="116" t="e">
        <f t="shared" si="178"/>
        <v>#VALUE!</v>
      </c>
      <c r="DP44" s="116" t="e">
        <f t="shared" si="178"/>
        <v>#VALUE!</v>
      </c>
      <c r="DQ44" s="116" t="e">
        <f t="shared" si="178"/>
        <v>#VALUE!</v>
      </c>
      <c r="DR44" s="116" t="e">
        <f t="shared" si="178"/>
        <v>#VALUE!</v>
      </c>
      <c r="DS44" s="117" t="e">
        <f t="shared" si="178"/>
        <v>#VALUE!</v>
      </c>
      <c r="DT44" s="115" t="e">
        <f t="shared" si="11"/>
        <v>#VALUE!</v>
      </c>
      <c r="DU44" s="119" t="e">
        <f t="shared" si="12"/>
        <v>#VALUE!</v>
      </c>
      <c r="DV44" s="81" t="e">
        <f>CZ44*'Ores &amp; Ingots'!$C$3+DA44*'Ores &amp; Ingots'!$C$4+DB44*'Ores &amp; Ingots'!$C$5+DC44*'Ores &amp; Ingots'!$C$6+DD44*'Ores &amp; Ingots'!$C$7+DE44*'Ores &amp; Ingots'!$C$8+DF44*'Ores &amp; Ingots'!$C$9+DG44*'Ores &amp; Ingots'!$C$10+DH44*'Ores &amp; Ingots'!$C$11+DI44*'Ores &amp; Ingots'!$C$12</f>
        <v>#VALUE!</v>
      </c>
      <c r="DW44" s="81" t="e">
        <f>DJ44*'Ores &amp; Ingots'!$B$3+DK44*'Ores &amp; Ingots'!$B$4+DL44*'Ores &amp; Ingots'!$B$5+DM44*'Ores &amp; Ingots'!$B$6+DN44*'Ores &amp; Ingots'!$B$7+DO44*'Ores &amp; Ingots'!$B$8+DP44*'Ores &amp; Ingots'!$B$9+DQ44*'Ores &amp; Ingots'!$B$10+DR44*'Ores &amp; Ingots'!$B$11+DS44*'Ores &amp; Ingots'!$B$12</f>
        <v>#VALUE!</v>
      </c>
      <c r="DX44" s="119" t="e">
        <f>CZ44*Refining!$G$3+DA44*Refining!$G$4+DB44*Refining!$G$5+DC44*Refining!$G$6+DD44*Refining!$G$7+DE44*Refining!$G$8+DF44*Refining!$G$9+DG44*Refining!$G$10+DH44*Refining!$G$11+DI44*Refining!$G$12</f>
        <v>#VALUE!</v>
      </c>
      <c r="DY44" s="119" t="e">
        <f t="shared" si="13"/>
        <v>#VALUE!</v>
      </c>
      <c r="DZ44" s="126" t="e">
        <f t="shared" si="14"/>
        <v>#VALUE!</v>
      </c>
      <c r="EA44" s="115" t="e">
        <f t="shared" si="15"/>
        <v>#VALUE!</v>
      </c>
      <c r="EB44" s="127" t="e">
        <f t="shared" ref="EB44:EC44" si="179">EA44/60</f>
        <v>#VALUE!</v>
      </c>
      <c r="EC44" s="127" t="e">
        <f t="shared" si="179"/>
        <v>#VALUE!</v>
      </c>
      <c r="ED44" s="115" t="e">
        <f t="shared" si="17"/>
        <v>#VALUE!</v>
      </c>
      <c r="EE44" s="127" t="e">
        <f t="shared" ref="EE44:EF44" si="180">ED44/1000</f>
        <v>#VALUE!</v>
      </c>
      <c r="EF44" s="128" t="e">
        <f t="shared" si="180"/>
        <v>#VALUE!</v>
      </c>
      <c r="EG44" s="106" t="e">
        <f t="shared" si="19"/>
        <v>#VALUE!</v>
      </c>
      <c r="EH44" s="281" t="e">
        <f t="shared" si="20"/>
        <v>#VALUE!</v>
      </c>
      <c r="EI44" s="133">
        <v>3489</v>
      </c>
    </row>
    <row r="45" spans="1:139" ht="12.75" hidden="1" x14ac:dyDescent="0.2">
      <c r="A45" s="864"/>
      <c r="B45" s="135" t="s">
        <v>271</v>
      </c>
      <c r="C45" s="137" t="s">
        <v>156</v>
      </c>
      <c r="D45" s="137">
        <v>1</v>
      </c>
      <c r="E45" s="137">
        <v>2</v>
      </c>
      <c r="F45" s="137">
        <v>1</v>
      </c>
      <c r="G45" s="139">
        <f t="shared" si="0"/>
        <v>31.25</v>
      </c>
      <c r="H45" s="140">
        <v>20</v>
      </c>
      <c r="I45" s="140">
        <v>20</v>
      </c>
      <c r="J45" s="140">
        <f>H45/Main!$D$9</f>
        <v>4</v>
      </c>
      <c r="K45" s="140">
        <f>I45/Main!$D$10</f>
        <v>10</v>
      </c>
      <c r="L45" s="140">
        <f t="shared" si="1"/>
        <v>2.5</v>
      </c>
      <c r="M45" s="140">
        <v>1</v>
      </c>
      <c r="N45" s="145">
        <v>1000</v>
      </c>
      <c r="O45" s="145">
        <v>330000</v>
      </c>
      <c r="P45" s="143"/>
      <c r="Q45" s="145">
        <v>4000</v>
      </c>
      <c r="R45" s="145">
        <f>Q45*Main!$D$6</f>
        <v>40000</v>
      </c>
      <c r="S45" s="146"/>
      <c r="T45" s="146"/>
      <c r="U45" s="143"/>
      <c r="V45" s="143"/>
      <c r="W45" s="143"/>
      <c r="X45" s="143"/>
      <c r="Y45" s="143"/>
      <c r="Z45" s="143"/>
      <c r="AA45" s="143"/>
      <c r="AB45" s="143"/>
      <c r="AC45" s="148" t="s">
        <v>240</v>
      </c>
      <c r="AD45" s="133">
        <v>120</v>
      </c>
      <c r="AE45" s="133">
        <v>0</v>
      </c>
      <c r="AF45" s="133">
        <v>0</v>
      </c>
      <c r="AG45" s="133">
        <v>2</v>
      </c>
      <c r="AH45" s="133">
        <v>5</v>
      </c>
      <c r="AI45" s="133">
        <v>0</v>
      </c>
      <c r="AJ45" s="133">
        <v>4</v>
      </c>
      <c r="AK45" s="167">
        <v>5</v>
      </c>
      <c r="AL45" s="133">
        <v>0</v>
      </c>
      <c r="AM45" s="133">
        <v>0</v>
      </c>
      <c r="AN45" s="133">
        <v>0</v>
      </c>
      <c r="AO45" s="133">
        <v>0</v>
      </c>
      <c r="AP45" s="133">
        <v>0</v>
      </c>
      <c r="AQ45" s="133">
        <v>0</v>
      </c>
      <c r="AR45" s="133">
        <v>0</v>
      </c>
      <c r="AS45" s="133">
        <v>0</v>
      </c>
      <c r="AT45" s="133">
        <v>0</v>
      </c>
      <c r="AU45" s="133">
        <v>0</v>
      </c>
      <c r="AV45" s="133">
        <v>0</v>
      </c>
      <c r="AW45" s="133">
        <v>0</v>
      </c>
      <c r="AX45" s="133">
        <v>0</v>
      </c>
      <c r="AY45" s="174">
        <f t="shared" ref="AY45:BS45" si="181">IF(AD45 = 0, "", AD45)</f>
        <v>120</v>
      </c>
      <c r="AZ45" s="137" t="str">
        <f t="shared" si="181"/>
        <v/>
      </c>
      <c r="BA45" s="137" t="str">
        <f t="shared" si="181"/>
        <v/>
      </c>
      <c r="BB45" s="133">
        <f t="shared" si="181"/>
        <v>2</v>
      </c>
      <c r="BC45" s="133">
        <f t="shared" si="181"/>
        <v>5</v>
      </c>
      <c r="BD45" s="137" t="str">
        <f t="shared" si="181"/>
        <v/>
      </c>
      <c r="BE45" s="133">
        <f t="shared" si="181"/>
        <v>4</v>
      </c>
      <c r="BF45" s="167">
        <f t="shared" si="181"/>
        <v>5</v>
      </c>
      <c r="BG45" s="137" t="str">
        <f t="shared" si="181"/>
        <v/>
      </c>
      <c r="BH45" s="137" t="str">
        <f t="shared" si="181"/>
        <v/>
      </c>
      <c r="BI45" s="137" t="str">
        <f t="shared" si="181"/>
        <v/>
      </c>
      <c r="BJ45" s="137" t="str">
        <f t="shared" si="181"/>
        <v/>
      </c>
      <c r="BK45" s="137" t="str">
        <f t="shared" si="181"/>
        <v/>
      </c>
      <c r="BL45" s="137" t="str">
        <f t="shared" si="181"/>
        <v/>
      </c>
      <c r="BM45" s="137" t="str">
        <f t="shared" si="181"/>
        <v/>
      </c>
      <c r="BN45" s="137" t="str">
        <f t="shared" si="181"/>
        <v/>
      </c>
      <c r="BO45" s="137" t="str">
        <f t="shared" si="181"/>
        <v/>
      </c>
      <c r="BP45" s="137" t="str">
        <f t="shared" si="181"/>
        <v/>
      </c>
      <c r="BQ45" s="137" t="str">
        <f t="shared" si="181"/>
        <v/>
      </c>
      <c r="BR45" s="137" t="str">
        <f t="shared" si="181"/>
        <v/>
      </c>
      <c r="BS45" s="169" t="str">
        <f t="shared" si="181"/>
        <v/>
      </c>
      <c r="BT45" s="174" t="e">
        <f>$AY45*Assembly!Z$4+$AZ45*Assembly!Z$5+$BA45*Assembly!Z$6+$BB45*Assembly!Z$7+$BC45*Assembly!Z$8+$BD45*Assembly!Z$9+$BE45*Assembly!Z$10+$BF45*Assembly!Z$11+$BG45*Assembly!Z$12+$BH45*Assembly!Z$13+$BI45*Assembly!Z$14+$BJ45*Assembly!Z$15+$BK45*Assembly!Z$16+$BL45*Assembly!Z$17+$BM45*Assembly!Z$18+$BN45*Assembly!Z$19+$BO45*Assembly!Z$20+$BP45*Assembly!Z$21+$BQ45*Assembly!Z$22+$BR45*Assembly!Z$23+$BS45*Assembly!Z$24</f>
        <v>#VALUE!</v>
      </c>
      <c r="BU45" s="133" t="e">
        <f t="shared" si="3"/>
        <v>#VALUE!</v>
      </c>
      <c r="BV45" s="314" t="e">
        <f t="shared" si="177"/>
        <v>#VALUE!</v>
      </c>
      <c r="BW45" s="133" t="e">
        <f>$AY45*Assembly!AD$4+$AZ45*Assembly!AD$5+$BA45*Assembly!AD$6+$BB45*Assembly!AD$7+$BC45*Assembly!AD$8+$BD45*Assembly!AD$9+$BE45*Assembly!AD$10+$BF45*Assembly!AD$11+$BG45*Assembly!AD$12+$BH45*Assembly!AD$13+$BI45*Assembly!AD$14+$BJ45*Assembly!AD$15+$BK45*Assembly!AD$16+$BL45*Assembly!AD$17+$BM45*Assembly!AD$18+$BN45*Assembly!AD$19+$BO45*Assembly!AD$20+$BP45*Assembly!AD$21+$BQ45*Assembly!AD$22+$BR45*Assembly!AD$23+$BS45*Assembly!AD$24</f>
        <v>#VALUE!</v>
      </c>
      <c r="BX45" s="177" t="e">
        <f t="shared" si="4"/>
        <v>#VALUE!</v>
      </c>
      <c r="BY45" s="178" t="e">
        <f t="shared" si="5"/>
        <v>#VALUE!</v>
      </c>
      <c r="BZ45" s="179" t="e">
        <f t="shared" si="6"/>
        <v>#VALUE!</v>
      </c>
      <c r="CA45" s="178" t="e">
        <f t="shared" si="7"/>
        <v>#VALUE!</v>
      </c>
      <c r="CB45" s="133" t="e">
        <f>$AY45*Assembly!Y$4+$AZ45*Assembly!Y$5+$BA45*Assembly!Y$6+$BB45*Assembly!Y$7+$BC45*Assembly!Y$8+$BD45*Assembly!Y$9+$BE45*Assembly!Y$10+$BF45*Assembly!Y$11+$BG45*Assembly!Y$12+$BH45*Assembly!Y$13+$BI45*Assembly!Y$14+$BJ45*Assembly!Y$15+$BK45*Assembly!Y$16+$BL45*Assembly!Y$17+$BM45*Assembly!Y$18+$BN45*Assembly!Y$19+$BO45*Assembly!Y$20+$BP45*Assembly!Y$21+$BQ45*Assembly!Y$22+$BR45*Assembly!Y$23+$BS45*Assembly!Y$24</f>
        <v>#VALUE!</v>
      </c>
      <c r="CC45" s="133" t="e">
        <f t="shared" si="8"/>
        <v>#VALUE!</v>
      </c>
      <c r="CD45" s="130" t="e">
        <f t="shared" si="9"/>
        <v>#VALUE!</v>
      </c>
      <c r="CE45" s="183" t="e">
        <f>$AY45*Assembly!AC$4+$AZ45*Assembly!AC$5+$BA45*Assembly!AC$6+$BB45*Assembly!AC$7+$BC45*Assembly!AC$8+$BD45*Assembly!AC$9+$BE45*Assembly!AC$10+$BF45*Assembly!AC$11+$BG45*Assembly!AC$12+$BH45*Assembly!AC$13+$BI45*Assembly!AC$14+$BJ45*Assembly!AC$15+$BK45*Assembly!AC$16+$BL45*Assembly!AC$17+$BM45*Assembly!AC$18+$BN45*Assembly!AC$19+$BO45*Assembly!AC$20+$BP45*Assembly!AC$21+$BQ45*Assembly!AC$22+$BR45*Assembly!AC$23+$BS45*Assembly!AC$24</f>
        <v>#VALUE!</v>
      </c>
      <c r="CF45" s="145" t="e">
        <f>$AY45*Assembly!M$4+$AZ45*Assembly!M$5+$BA45*Assembly!M$6+$BB45*Assembly!M$7+$BC45*Assembly!M$8+$BD45*Assembly!M$9+$BE45*Assembly!M$10+$BF45*Assembly!M$11+$BG45*Assembly!M$12+$BH45*Assembly!M$13+$BI45*Assembly!M$14+$BJ45*Assembly!M$15+$BK45*Assembly!M$16+$BL45*Assembly!M$17+$BM45*Assembly!M$18+$BN45*Assembly!M$19+$BO45*Assembly!M$20+$BP45*Assembly!M$21+$BQ45*Assembly!M$22+$BR45*Assembly!M$23+$BS45*Assembly!M$24</f>
        <v>#VALUE!</v>
      </c>
      <c r="CG45" s="145" t="e">
        <f>$AY45*Assembly!N$4+$AZ45*Assembly!N$5+$BA45*Assembly!N$6+$BB45*Assembly!N$7+$BC45*Assembly!N$8+$BD45*Assembly!N$9+$BE45*Assembly!N$10+$BF45*Assembly!N$11+$BG45*Assembly!N$12+$BH45*Assembly!N$13+$BI45*Assembly!N$14+$BJ45*Assembly!N$15+$BK45*Assembly!N$16+$BL45*Assembly!N$17+$BM45*Assembly!N$18+$BN45*Assembly!N$19+$BO45*Assembly!N$20+$BP45*Assembly!N$21+$BQ45*Assembly!N$22+$BR45*Assembly!N$23+$BS45*Assembly!N$24</f>
        <v>#VALUE!</v>
      </c>
      <c r="CH45" s="145" t="e">
        <f>$AY45*Assembly!O$4+$AZ45*Assembly!O$5+$BA45*Assembly!O$6+$BB45*Assembly!O$7+$BC45*Assembly!O$8+$BD45*Assembly!O$9+$BE45*Assembly!O$10+$BF45*Assembly!O$11+$BG45*Assembly!O$12+$BH45*Assembly!O$13+$BI45*Assembly!O$14+$BJ45*Assembly!O$15+$BK45*Assembly!O$16+$BL45*Assembly!O$17+$BM45*Assembly!O$18+$BN45*Assembly!O$19+$BO45*Assembly!O$20+$BP45*Assembly!O$21+$BQ45*Assembly!O$22+$BR45*Assembly!O$23+$BS45*Assembly!O$24</f>
        <v>#VALUE!</v>
      </c>
      <c r="CI45" s="140" t="e">
        <f>$AY45*Assembly!P$4+$AZ45*Assembly!P$5+$BA45*Assembly!P$6+$BB45*Assembly!P$7+$BC45*Assembly!P$8+$BD45*Assembly!P$9+$BE45*Assembly!P$10+$BF45*Assembly!P$11+$BG45*Assembly!P$12+$BH45*Assembly!P$13+$BI45*Assembly!P$14+$BJ45*Assembly!P$15+$BK45*Assembly!P$16+$BL45*Assembly!P$17+$BM45*Assembly!P$18+$BN45*Assembly!P$19+$BO45*Assembly!P$20+$BP45*Assembly!P$21+$BQ45*Assembly!P$22+$BR45*Assembly!P$23+$BS45*Assembly!P$24</f>
        <v>#VALUE!</v>
      </c>
      <c r="CJ45" s="140" t="e">
        <f>$AY45*Assembly!Q$4+$AZ45*Assembly!Q$5+$BA45*Assembly!Q$6+$BB45*Assembly!Q$7+$BC45*Assembly!Q$8+$BD45*Assembly!Q$9+$BE45*Assembly!Q$10+$BF45*Assembly!Q$11+$BG45*Assembly!Q$12+$BH45*Assembly!Q$13+$BI45*Assembly!Q$14+$BJ45*Assembly!Q$15+$BK45*Assembly!Q$16+$BL45*Assembly!Q$17+$BM45*Assembly!Q$18+$BN45*Assembly!Q$19+$BO45*Assembly!Q$20+$BP45*Assembly!Q$21+$BQ45*Assembly!Q$22+$BR45*Assembly!Q$23+$BS45*Assembly!Q$24</f>
        <v>#VALUE!</v>
      </c>
      <c r="CK45" s="145" t="e">
        <f>$AY45*Assembly!R$4+$AZ45*Assembly!R$5+$BA45*Assembly!R$6+$BB45*Assembly!R$7+$BC45*Assembly!R$8+$BD45*Assembly!R$9+$BE45*Assembly!R$10+$BF45*Assembly!R$11+$BG45*Assembly!R$12+$BH45*Assembly!R$13+$BI45*Assembly!R$14+$BJ45*Assembly!R$15+$BK45*Assembly!R$16+$BL45*Assembly!R$17+$BM45*Assembly!R$18+$BN45*Assembly!R$19+$BO45*Assembly!R$20+$BP45*Assembly!R$21+$BQ45*Assembly!R$22+$BR45*Assembly!R$23+$BS45*Assembly!R$24</f>
        <v>#VALUE!</v>
      </c>
      <c r="CL45" s="140" t="e">
        <f>$AY45*Assembly!S$4+$AZ45*Assembly!S$5+$BA45*Assembly!S$6+$BB45*Assembly!S$7+$BC45*Assembly!S$8+$BD45*Assembly!S$9+$BE45*Assembly!S$10+$BF45*Assembly!S$11+$BG45*Assembly!S$12+$BH45*Assembly!S$13+$BI45*Assembly!S$14+$BJ45*Assembly!S$15+$BK45*Assembly!S$16+$BL45*Assembly!S$17+$BM45*Assembly!S$18+$BN45*Assembly!S$19+$BO45*Assembly!S$20+$BP45*Assembly!S$21+$BQ45*Assembly!S$22+$BR45*Assembly!S$23+$BS45*Assembly!S$24</f>
        <v>#VALUE!</v>
      </c>
      <c r="CM45" s="140" t="e">
        <f>$AY45*Assembly!T$4+$AZ45*Assembly!T$5+$BA45*Assembly!T$6+$BB45*Assembly!T$7+$BC45*Assembly!T$8+$BD45*Assembly!T$9+$BE45*Assembly!T$10+$BF45*Assembly!T$11+$BG45*Assembly!T$12+$BH45*Assembly!T$13+$BI45*Assembly!T$14+$BJ45*Assembly!T$15+$BK45*Assembly!T$16+$BL45*Assembly!T$17+$BM45*Assembly!T$18+$BN45*Assembly!T$19+$BO45*Assembly!T$20+$BP45*Assembly!T$21+$BQ45*Assembly!T$22+$BR45*Assembly!T$23+$BS45*Assembly!T$24</f>
        <v>#VALUE!</v>
      </c>
      <c r="CN45" s="140" t="e">
        <f>$AY45*Assembly!U$4+$AZ45*Assembly!U$5+$BA45*Assembly!U$6+$BB45*Assembly!U$7+$BC45*Assembly!U$8+$BD45*Assembly!U$9+$BE45*Assembly!U$10+$BF45*Assembly!U$11+$BG45*Assembly!U$12+$BH45*Assembly!U$13+$BI45*Assembly!U$14+$BJ45*Assembly!U$15+$BK45*Assembly!U$16+$BL45*Assembly!U$17+$BM45*Assembly!U$18+$BN45*Assembly!U$19+$BO45*Assembly!U$20+$BP45*Assembly!U$21+$BQ45*Assembly!U$22+$BR45*Assembly!U$23+$BS45*Assembly!U$24</f>
        <v>#VALUE!</v>
      </c>
      <c r="CO45" s="145" t="e">
        <f>$AY45*Assembly!V$4+$AZ45*Assembly!V$5+$BA45*Assembly!V$6+$BB45*Assembly!V$7+$BC45*Assembly!V$8+$BD45*Assembly!V$9+$BE45*Assembly!V$10+$BF45*Assembly!V$11+$BG45*Assembly!V$12+$BH45*Assembly!V$13+$BI45*Assembly!V$14+$BJ45*Assembly!V$15+$BK45*Assembly!V$16+$BL45*Assembly!V$17+$BM45*Assembly!V$18+$BN45*Assembly!V$19+$BO45*Assembly!V$20+$BP45*Assembly!V$21+$BQ45*Assembly!V$22+$BR45*Assembly!V$23+$BS45*Assembly!V$24</f>
        <v>#VALUE!</v>
      </c>
      <c r="CP45" s="145" t="e">
        <f>CF45*Refining!$F$3</f>
        <v>#VALUE!</v>
      </c>
      <c r="CQ45" s="145" t="e">
        <f>CG45*Refining!$F$4</f>
        <v>#VALUE!</v>
      </c>
      <c r="CR45" s="145" t="e">
        <f>CH45*Refining!$F$5</f>
        <v>#VALUE!</v>
      </c>
      <c r="CS45" s="145" t="e">
        <f>CI45*Refining!$F$6</f>
        <v>#VALUE!</v>
      </c>
      <c r="CT45" s="145" t="e">
        <f>CJ45*Refining!$F$7</f>
        <v>#VALUE!</v>
      </c>
      <c r="CU45" s="145" t="e">
        <f>CK45*Refining!$F$8</f>
        <v>#VALUE!</v>
      </c>
      <c r="CV45" s="145" t="e">
        <f>CL45*Refining!$F$9</f>
        <v>#VALUE!</v>
      </c>
      <c r="CW45" s="145" t="e">
        <f>CM45*Refining!$F$10</f>
        <v>#VALUE!</v>
      </c>
      <c r="CX45" s="145" t="e">
        <f>CN45*Refining!$F$11</f>
        <v>#VALUE!</v>
      </c>
      <c r="CY45" s="145" t="e">
        <f>CO45*Refining!$F$12</f>
        <v>#VALUE!</v>
      </c>
      <c r="CZ45" s="185" t="e">
        <f t="shared" ref="CZ45:DS45" si="182">IF(CF45 = 0, "", CF45)</f>
        <v>#VALUE!</v>
      </c>
      <c r="DA45" s="189" t="e">
        <f t="shared" si="182"/>
        <v>#VALUE!</v>
      </c>
      <c r="DB45" s="186" t="e">
        <f t="shared" si="182"/>
        <v>#VALUE!</v>
      </c>
      <c r="DC45" s="186" t="e">
        <f t="shared" si="182"/>
        <v>#VALUE!</v>
      </c>
      <c r="DD45" s="186" t="e">
        <f t="shared" si="182"/>
        <v>#VALUE!</v>
      </c>
      <c r="DE45" s="186" t="e">
        <f t="shared" si="182"/>
        <v>#VALUE!</v>
      </c>
      <c r="DF45" s="186" t="e">
        <f t="shared" si="182"/>
        <v>#VALUE!</v>
      </c>
      <c r="DG45" s="186" t="e">
        <f t="shared" si="182"/>
        <v>#VALUE!</v>
      </c>
      <c r="DH45" s="186" t="e">
        <f t="shared" si="182"/>
        <v>#VALUE!</v>
      </c>
      <c r="DI45" s="187" t="e">
        <f t="shared" si="182"/>
        <v>#VALUE!</v>
      </c>
      <c r="DJ45" s="185" t="e">
        <f t="shared" si="182"/>
        <v>#VALUE!</v>
      </c>
      <c r="DK45" s="189" t="e">
        <f t="shared" si="182"/>
        <v>#VALUE!</v>
      </c>
      <c r="DL45" s="186" t="e">
        <f t="shared" si="182"/>
        <v>#VALUE!</v>
      </c>
      <c r="DM45" s="186" t="e">
        <f t="shared" si="182"/>
        <v>#VALUE!</v>
      </c>
      <c r="DN45" s="188" t="e">
        <f t="shared" si="182"/>
        <v>#VALUE!</v>
      </c>
      <c r="DO45" s="186" t="e">
        <f t="shared" si="182"/>
        <v>#VALUE!</v>
      </c>
      <c r="DP45" s="186" t="e">
        <f t="shared" si="182"/>
        <v>#VALUE!</v>
      </c>
      <c r="DQ45" s="186" t="e">
        <f t="shared" si="182"/>
        <v>#VALUE!</v>
      </c>
      <c r="DR45" s="186" t="e">
        <f t="shared" si="182"/>
        <v>#VALUE!</v>
      </c>
      <c r="DS45" s="187" t="e">
        <f t="shared" si="182"/>
        <v>#VALUE!</v>
      </c>
      <c r="DT45" s="185" t="e">
        <f t="shared" si="11"/>
        <v>#VALUE!</v>
      </c>
      <c r="DU45" s="189" t="e">
        <f t="shared" si="12"/>
        <v>#VALUE!</v>
      </c>
      <c r="DV45" s="133" t="e">
        <f>CZ45*'Ores &amp; Ingots'!$C$3+DA45*'Ores &amp; Ingots'!$C$4+DB45*'Ores &amp; Ingots'!$C$5+DC45*'Ores &amp; Ingots'!$C$6+DD45*'Ores &amp; Ingots'!$C$7+DE45*'Ores &amp; Ingots'!$C$8+DF45*'Ores &amp; Ingots'!$C$9+DG45*'Ores &amp; Ingots'!$C$10+DH45*'Ores &amp; Ingots'!$C$11+DI45*'Ores &amp; Ingots'!$C$12</f>
        <v>#VALUE!</v>
      </c>
      <c r="DW45" s="133" t="e">
        <f>DJ45*'Ores &amp; Ingots'!$B$3+DK45*'Ores &amp; Ingots'!$B$4+DL45*'Ores &amp; Ingots'!$B$5+DM45*'Ores &amp; Ingots'!$B$6+DN45*'Ores &amp; Ingots'!$B$7+DO45*'Ores &amp; Ingots'!$B$8+DP45*'Ores &amp; Ingots'!$B$9+DQ45*'Ores &amp; Ingots'!$B$10+DR45*'Ores &amp; Ingots'!$B$11+DS45*'Ores &amp; Ingots'!$B$12</f>
        <v>#VALUE!</v>
      </c>
      <c r="DX45" s="189" t="e">
        <f>CZ45*Refining!$G$3+DA45*Refining!$G$4+DB45*Refining!$G$5+DC45*Refining!$G$6+DD45*Refining!$G$7+DE45*Refining!$G$8+DF45*Refining!$G$9+DG45*Refining!$G$10+DH45*Refining!$G$11+DI45*Refining!$G$12</f>
        <v>#VALUE!</v>
      </c>
      <c r="DY45" s="189" t="e">
        <f t="shared" si="13"/>
        <v>#VALUE!</v>
      </c>
      <c r="DZ45" s="192" t="e">
        <f t="shared" si="14"/>
        <v>#VALUE!</v>
      </c>
      <c r="EA45" s="185" t="e">
        <f t="shared" si="15"/>
        <v>#VALUE!</v>
      </c>
      <c r="EB45" s="194" t="e">
        <f t="shared" ref="EB45:EC45" si="183">EA45/60</f>
        <v>#VALUE!</v>
      </c>
      <c r="EC45" s="194" t="e">
        <f t="shared" si="183"/>
        <v>#VALUE!</v>
      </c>
      <c r="ED45" s="185" t="e">
        <f t="shared" si="17"/>
        <v>#VALUE!</v>
      </c>
      <c r="EE45" s="194" t="e">
        <f t="shared" ref="EE45:EF45" si="184">ED45/1000</f>
        <v>#VALUE!</v>
      </c>
      <c r="EF45" s="196" t="e">
        <f t="shared" si="184"/>
        <v>#VALUE!</v>
      </c>
      <c r="EG45" s="130" t="e">
        <f t="shared" si="19"/>
        <v>#VALUE!</v>
      </c>
      <c r="EH45" s="132" t="e">
        <f t="shared" si="20"/>
        <v>#VALUE!</v>
      </c>
      <c r="EI45" s="133">
        <v>1602</v>
      </c>
    </row>
    <row r="46" spans="1:139" ht="12.75" hidden="1" x14ac:dyDescent="0.2">
      <c r="A46" s="864"/>
      <c r="B46" s="135" t="s">
        <v>273</v>
      </c>
      <c r="C46" s="137" t="s">
        <v>156</v>
      </c>
      <c r="D46" s="137">
        <v>1</v>
      </c>
      <c r="E46" s="137">
        <v>1</v>
      </c>
      <c r="F46" s="137">
        <v>2</v>
      </c>
      <c r="G46" s="139">
        <f t="shared" si="0"/>
        <v>31.25</v>
      </c>
      <c r="H46" s="140">
        <v>80</v>
      </c>
      <c r="I46" s="140">
        <v>80</v>
      </c>
      <c r="J46" s="140">
        <f>H46/Main!$D$9</f>
        <v>16</v>
      </c>
      <c r="K46" s="140">
        <f>I46/Main!$D$10</f>
        <v>40</v>
      </c>
      <c r="L46" s="140">
        <f t="shared" si="1"/>
        <v>2.5</v>
      </c>
      <c r="M46" s="140">
        <v>1</v>
      </c>
      <c r="N46" s="145">
        <v>1000</v>
      </c>
      <c r="O46" s="145">
        <v>560000</v>
      </c>
      <c r="P46" s="143"/>
      <c r="Q46" s="145">
        <v>1000</v>
      </c>
      <c r="R46" s="145">
        <f>Q46*Main!$D$6</f>
        <v>10000</v>
      </c>
      <c r="S46" s="146"/>
      <c r="T46" s="146"/>
      <c r="U46" s="143"/>
      <c r="V46" s="143"/>
      <c r="W46" s="143"/>
      <c r="X46" s="143"/>
      <c r="Y46" s="143"/>
      <c r="Z46" s="143"/>
      <c r="AA46" s="143"/>
      <c r="AB46" s="143"/>
      <c r="AC46" s="148" t="s">
        <v>240</v>
      </c>
      <c r="AD46" s="133">
        <v>150</v>
      </c>
      <c r="AE46" s="133">
        <v>0</v>
      </c>
      <c r="AF46" s="133">
        <v>0</v>
      </c>
      <c r="AG46" s="133">
        <v>0</v>
      </c>
      <c r="AH46" s="133">
        <v>40</v>
      </c>
      <c r="AI46" s="133">
        <v>0</v>
      </c>
      <c r="AJ46" s="133">
        <v>8</v>
      </c>
      <c r="AK46" s="167">
        <v>80</v>
      </c>
      <c r="AL46" s="133">
        <v>4</v>
      </c>
      <c r="AM46" s="133">
        <v>0</v>
      </c>
      <c r="AN46" s="133">
        <v>0</v>
      </c>
      <c r="AO46" s="133">
        <v>0</v>
      </c>
      <c r="AP46" s="133">
        <v>0</v>
      </c>
      <c r="AQ46" s="133">
        <v>0</v>
      </c>
      <c r="AR46" s="133">
        <v>0</v>
      </c>
      <c r="AS46" s="133">
        <v>0</v>
      </c>
      <c r="AT46" s="133">
        <v>0</v>
      </c>
      <c r="AU46" s="133">
        <v>0</v>
      </c>
      <c r="AV46" s="133">
        <v>0</v>
      </c>
      <c r="AW46" s="133">
        <v>0</v>
      </c>
      <c r="AX46" s="133">
        <v>0</v>
      </c>
      <c r="AY46" s="174">
        <f t="shared" ref="AY46:BS46" si="185">IF(AD46 = 0, "", AD46)</f>
        <v>150</v>
      </c>
      <c r="AZ46" s="137" t="str">
        <f t="shared" si="185"/>
        <v/>
      </c>
      <c r="BA46" s="137" t="str">
        <f t="shared" si="185"/>
        <v/>
      </c>
      <c r="BB46" s="137" t="str">
        <f t="shared" si="185"/>
        <v/>
      </c>
      <c r="BC46" s="133">
        <f t="shared" si="185"/>
        <v>40</v>
      </c>
      <c r="BD46" s="137" t="str">
        <f t="shared" si="185"/>
        <v/>
      </c>
      <c r="BE46" s="133">
        <f t="shared" si="185"/>
        <v>8</v>
      </c>
      <c r="BF46" s="167">
        <f t="shared" si="185"/>
        <v>80</v>
      </c>
      <c r="BG46" s="133">
        <f t="shared" si="185"/>
        <v>4</v>
      </c>
      <c r="BH46" s="137" t="str">
        <f t="shared" si="185"/>
        <v/>
      </c>
      <c r="BI46" s="137" t="str">
        <f t="shared" si="185"/>
        <v/>
      </c>
      <c r="BJ46" s="137" t="str">
        <f t="shared" si="185"/>
        <v/>
      </c>
      <c r="BK46" s="137" t="str">
        <f t="shared" si="185"/>
        <v/>
      </c>
      <c r="BL46" s="137" t="str">
        <f t="shared" si="185"/>
        <v/>
      </c>
      <c r="BM46" s="137" t="str">
        <f t="shared" si="185"/>
        <v/>
      </c>
      <c r="BN46" s="137" t="str">
        <f t="shared" si="185"/>
        <v/>
      </c>
      <c r="BO46" s="137" t="str">
        <f t="shared" si="185"/>
        <v/>
      </c>
      <c r="BP46" s="137" t="str">
        <f t="shared" si="185"/>
        <v/>
      </c>
      <c r="BQ46" s="137" t="str">
        <f t="shared" si="185"/>
        <v/>
      </c>
      <c r="BR46" s="137" t="str">
        <f t="shared" si="185"/>
        <v/>
      </c>
      <c r="BS46" s="169" t="str">
        <f t="shared" si="185"/>
        <v/>
      </c>
      <c r="BT46" s="174" t="e">
        <f>$AY46*Assembly!Z$4+$AZ46*Assembly!Z$5+$BA46*Assembly!Z$6+$BB46*Assembly!Z$7+$BC46*Assembly!Z$8+$BD46*Assembly!Z$9+$BE46*Assembly!Z$10+$BF46*Assembly!Z$11+$BG46*Assembly!Z$12+$BH46*Assembly!Z$13+$BI46*Assembly!Z$14+$BJ46*Assembly!Z$15+$BK46*Assembly!Z$16+$BL46*Assembly!Z$17+$BM46*Assembly!Z$18+$BN46*Assembly!Z$19+$BO46*Assembly!Z$20+$BP46*Assembly!Z$21+$BQ46*Assembly!Z$22+$BR46*Assembly!Z$23+$BS46*Assembly!Z$24</f>
        <v>#VALUE!</v>
      </c>
      <c r="BU46" s="133" t="e">
        <f t="shared" si="3"/>
        <v>#VALUE!</v>
      </c>
      <c r="BV46" s="314" t="e">
        <f t="shared" si="177"/>
        <v>#VALUE!</v>
      </c>
      <c r="BW46" s="133" t="e">
        <f>$AY46*Assembly!AD$4+$AZ46*Assembly!AD$5+$BA46*Assembly!AD$6+$BB46*Assembly!AD$7+$BC46*Assembly!AD$8+$BD46*Assembly!AD$9+$BE46*Assembly!AD$10+$BF46*Assembly!AD$11+$BG46*Assembly!AD$12+$BH46*Assembly!AD$13+$BI46*Assembly!AD$14+$BJ46*Assembly!AD$15+$BK46*Assembly!AD$16+$BL46*Assembly!AD$17+$BM46*Assembly!AD$18+$BN46*Assembly!AD$19+$BO46*Assembly!AD$20+$BP46*Assembly!AD$21+$BQ46*Assembly!AD$22+$BR46*Assembly!AD$23+$BS46*Assembly!AD$24</f>
        <v>#VALUE!</v>
      </c>
      <c r="BX46" s="177" t="e">
        <f t="shared" si="4"/>
        <v>#VALUE!</v>
      </c>
      <c r="BY46" s="178" t="e">
        <f t="shared" si="5"/>
        <v>#VALUE!</v>
      </c>
      <c r="BZ46" s="179" t="e">
        <f t="shared" si="6"/>
        <v>#VALUE!</v>
      </c>
      <c r="CA46" s="178" t="e">
        <f t="shared" si="7"/>
        <v>#VALUE!</v>
      </c>
      <c r="CB46" s="133" t="e">
        <f>$AY46*Assembly!Y$4+$AZ46*Assembly!Y$5+$BA46*Assembly!Y$6+$BB46*Assembly!Y$7+$BC46*Assembly!Y$8+$BD46*Assembly!Y$9+$BE46*Assembly!Y$10+$BF46*Assembly!Y$11+$BG46*Assembly!Y$12+$BH46*Assembly!Y$13+$BI46*Assembly!Y$14+$BJ46*Assembly!Y$15+$BK46*Assembly!Y$16+$BL46*Assembly!Y$17+$BM46*Assembly!Y$18+$BN46*Assembly!Y$19+$BO46*Assembly!Y$20+$BP46*Assembly!Y$21+$BQ46*Assembly!Y$22+$BR46*Assembly!Y$23+$BS46*Assembly!Y$24</f>
        <v>#VALUE!</v>
      </c>
      <c r="CC46" s="133" t="e">
        <f t="shared" si="8"/>
        <v>#VALUE!</v>
      </c>
      <c r="CD46" s="130" t="e">
        <f t="shared" si="9"/>
        <v>#VALUE!</v>
      </c>
      <c r="CE46" s="183" t="e">
        <f>$AY46*Assembly!AC$4+$AZ46*Assembly!AC$5+$BA46*Assembly!AC$6+$BB46*Assembly!AC$7+$BC46*Assembly!AC$8+$BD46*Assembly!AC$9+$BE46*Assembly!AC$10+$BF46*Assembly!AC$11+$BG46*Assembly!AC$12+$BH46*Assembly!AC$13+$BI46*Assembly!AC$14+$BJ46*Assembly!AC$15+$BK46*Assembly!AC$16+$BL46*Assembly!AC$17+$BM46*Assembly!AC$18+$BN46*Assembly!AC$19+$BO46*Assembly!AC$20+$BP46*Assembly!AC$21+$BQ46*Assembly!AC$22+$BR46*Assembly!AC$23+$BS46*Assembly!AC$24</f>
        <v>#VALUE!</v>
      </c>
      <c r="CF46" s="145" t="e">
        <f>$AY46*Assembly!M$4+$AZ46*Assembly!M$5+$BA46*Assembly!M$6+$BB46*Assembly!M$7+$BC46*Assembly!M$8+$BD46*Assembly!M$9+$BE46*Assembly!M$10+$BF46*Assembly!M$11+$BG46*Assembly!M$12+$BH46*Assembly!M$13+$BI46*Assembly!M$14+$BJ46*Assembly!M$15+$BK46*Assembly!M$16+$BL46*Assembly!M$17+$BM46*Assembly!M$18+$BN46*Assembly!M$19+$BO46*Assembly!M$20+$BP46*Assembly!M$21+$BQ46*Assembly!M$22+$BR46*Assembly!M$23+$BS46*Assembly!M$24</f>
        <v>#VALUE!</v>
      </c>
      <c r="CG46" s="145" t="e">
        <f>$AY46*Assembly!N$4+$AZ46*Assembly!N$5+$BA46*Assembly!N$6+$BB46*Assembly!N$7+$BC46*Assembly!N$8+$BD46*Assembly!N$9+$BE46*Assembly!N$10+$BF46*Assembly!N$11+$BG46*Assembly!N$12+$BH46*Assembly!N$13+$BI46*Assembly!N$14+$BJ46*Assembly!N$15+$BK46*Assembly!N$16+$BL46*Assembly!N$17+$BM46*Assembly!N$18+$BN46*Assembly!N$19+$BO46*Assembly!N$20+$BP46*Assembly!N$21+$BQ46*Assembly!N$22+$BR46*Assembly!N$23+$BS46*Assembly!N$24</f>
        <v>#VALUE!</v>
      </c>
      <c r="CH46" s="145" t="e">
        <f>$AY46*Assembly!O$4+$AZ46*Assembly!O$5+$BA46*Assembly!O$6+$BB46*Assembly!O$7+$BC46*Assembly!O$8+$BD46*Assembly!O$9+$BE46*Assembly!O$10+$BF46*Assembly!O$11+$BG46*Assembly!O$12+$BH46*Assembly!O$13+$BI46*Assembly!O$14+$BJ46*Assembly!O$15+$BK46*Assembly!O$16+$BL46*Assembly!O$17+$BM46*Assembly!O$18+$BN46*Assembly!O$19+$BO46*Assembly!O$20+$BP46*Assembly!O$21+$BQ46*Assembly!O$22+$BR46*Assembly!O$23+$BS46*Assembly!O$24</f>
        <v>#VALUE!</v>
      </c>
      <c r="CI46" s="140" t="e">
        <f>$AY46*Assembly!P$4+$AZ46*Assembly!P$5+$BA46*Assembly!P$6+$BB46*Assembly!P$7+$BC46*Assembly!P$8+$BD46*Assembly!P$9+$BE46*Assembly!P$10+$BF46*Assembly!P$11+$BG46*Assembly!P$12+$BH46*Assembly!P$13+$BI46*Assembly!P$14+$BJ46*Assembly!P$15+$BK46*Assembly!P$16+$BL46*Assembly!P$17+$BM46*Assembly!P$18+$BN46*Assembly!P$19+$BO46*Assembly!P$20+$BP46*Assembly!P$21+$BQ46*Assembly!P$22+$BR46*Assembly!P$23+$BS46*Assembly!P$24</f>
        <v>#VALUE!</v>
      </c>
      <c r="CJ46" s="140" t="e">
        <f>$AY46*Assembly!Q$4+$AZ46*Assembly!Q$5+$BA46*Assembly!Q$6+$BB46*Assembly!Q$7+$BC46*Assembly!Q$8+$BD46*Assembly!Q$9+$BE46*Assembly!Q$10+$BF46*Assembly!Q$11+$BG46*Assembly!Q$12+$BH46*Assembly!Q$13+$BI46*Assembly!Q$14+$BJ46*Assembly!Q$15+$BK46*Assembly!Q$16+$BL46*Assembly!Q$17+$BM46*Assembly!Q$18+$BN46*Assembly!Q$19+$BO46*Assembly!Q$20+$BP46*Assembly!Q$21+$BQ46*Assembly!Q$22+$BR46*Assembly!Q$23+$BS46*Assembly!Q$24</f>
        <v>#VALUE!</v>
      </c>
      <c r="CK46" s="145" t="e">
        <f>$AY46*Assembly!R$4+$AZ46*Assembly!R$5+$BA46*Assembly!R$6+$BB46*Assembly!R$7+$BC46*Assembly!R$8+$BD46*Assembly!R$9+$BE46*Assembly!R$10+$BF46*Assembly!R$11+$BG46*Assembly!R$12+$BH46*Assembly!R$13+$BI46*Assembly!R$14+$BJ46*Assembly!R$15+$BK46*Assembly!R$16+$BL46*Assembly!R$17+$BM46*Assembly!R$18+$BN46*Assembly!R$19+$BO46*Assembly!R$20+$BP46*Assembly!R$21+$BQ46*Assembly!R$22+$BR46*Assembly!R$23+$BS46*Assembly!R$24</f>
        <v>#VALUE!</v>
      </c>
      <c r="CL46" s="140" t="e">
        <f>$AY46*Assembly!S$4+$AZ46*Assembly!S$5+$BA46*Assembly!S$6+$BB46*Assembly!S$7+$BC46*Assembly!S$8+$BD46*Assembly!S$9+$BE46*Assembly!S$10+$BF46*Assembly!S$11+$BG46*Assembly!S$12+$BH46*Assembly!S$13+$BI46*Assembly!S$14+$BJ46*Assembly!S$15+$BK46*Assembly!S$16+$BL46*Assembly!S$17+$BM46*Assembly!S$18+$BN46*Assembly!S$19+$BO46*Assembly!S$20+$BP46*Assembly!S$21+$BQ46*Assembly!S$22+$BR46*Assembly!S$23+$BS46*Assembly!S$24</f>
        <v>#VALUE!</v>
      </c>
      <c r="CM46" s="140" t="e">
        <f>$AY46*Assembly!T$4+$AZ46*Assembly!T$5+$BA46*Assembly!T$6+$BB46*Assembly!T$7+$BC46*Assembly!T$8+$BD46*Assembly!T$9+$BE46*Assembly!T$10+$BF46*Assembly!T$11+$BG46*Assembly!T$12+$BH46*Assembly!T$13+$BI46*Assembly!T$14+$BJ46*Assembly!T$15+$BK46*Assembly!T$16+$BL46*Assembly!T$17+$BM46*Assembly!T$18+$BN46*Assembly!T$19+$BO46*Assembly!T$20+$BP46*Assembly!T$21+$BQ46*Assembly!T$22+$BR46*Assembly!T$23+$BS46*Assembly!T$24</f>
        <v>#VALUE!</v>
      </c>
      <c r="CN46" s="140" t="e">
        <f>$AY46*Assembly!U$4+$AZ46*Assembly!U$5+$BA46*Assembly!U$6+$BB46*Assembly!U$7+$BC46*Assembly!U$8+$BD46*Assembly!U$9+$BE46*Assembly!U$10+$BF46*Assembly!U$11+$BG46*Assembly!U$12+$BH46*Assembly!U$13+$BI46*Assembly!U$14+$BJ46*Assembly!U$15+$BK46*Assembly!U$16+$BL46*Assembly!U$17+$BM46*Assembly!U$18+$BN46*Assembly!U$19+$BO46*Assembly!U$20+$BP46*Assembly!U$21+$BQ46*Assembly!U$22+$BR46*Assembly!U$23+$BS46*Assembly!U$24</f>
        <v>#VALUE!</v>
      </c>
      <c r="CO46" s="145" t="e">
        <f>$AY46*Assembly!V$4+$AZ46*Assembly!V$5+$BA46*Assembly!V$6+$BB46*Assembly!V$7+$BC46*Assembly!V$8+$BD46*Assembly!V$9+$BE46*Assembly!V$10+$BF46*Assembly!V$11+$BG46*Assembly!V$12+$BH46*Assembly!V$13+$BI46*Assembly!V$14+$BJ46*Assembly!V$15+$BK46*Assembly!V$16+$BL46*Assembly!V$17+$BM46*Assembly!V$18+$BN46*Assembly!V$19+$BO46*Assembly!V$20+$BP46*Assembly!V$21+$BQ46*Assembly!V$22+$BR46*Assembly!V$23+$BS46*Assembly!V$24</f>
        <v>#VALUE!</v>
      </c>
      <c r="CP46" s="145" t="e">
        <f>CF46*Refining!$F$3</f>
        <v>#VALUE!</v>
      </c>
      <c r="CQ46" s="145" t="e">
        <f>CG46*Refining!$F$4</f>
        <v>#VALUE!</v>
      </c>
      <c r="CR46" s="145" t="e">
        <f>CH46*Refining!$F$5</f>
        <v>#VALUE!</v>
      </c>
      <c r="CS46" s="145" t="e">
        <f>CI46*Refining!$F$6</f>
        <v>#VALUE!</v>
      </c>
      <c r="CT46" s="145" t="e">
        <f>CJ46*Refining!$F$7</f>
        <v>#VALUE!</v>
      </c>
      <c r="CU46" s="145" t="e">
        <f>CK46*Refining!$F$8</f>
        <v>#VALUE!</v>
      </c>
      <c r="CV46" s="145" t="e">
        <f>CL46*Refining!$F$9</f>
        <v>#VALUE!</v>
      </c>
      <c r="CW46" s="145" t="e">
        <f>CM46*Refining!$F$10</f>
        <v>#VALUE!</v>
      </c>
      <c r="CX46" s="145" t="e">
        <f>CN46*Refining!$F$11</f>
        <v>#VALUE!</v>
      </c>
      <c r="CY46" s="145" t="e">
        <f>CO46*Refining!$F$12</f>
        <v>#VALUE!</v>
      </c>
      <c r="CZ46" s="185" t="e">
        <f t="shared" ref="CZ46:DS46" si="186">IF(CF46 = 0, "", CF46)</f>
        <v>#VALUE!</v>
      </c>
      <c r="DA46" s="189" t="e">
        <f t="shared" si="186"/>
        <v>#VALUE!</v>
      </c>
      <c r="DB46" s="186" t="e">
        <f t="shared" si="186"/>
        <v>#VALUE!</v>
      </c>
      <c r="DC46" s="186" t="e">
        <f t="shared" si="186"/>
        <v>#VALUE!</v>
      </c>
      <c r="DD46" s="186" t="e">
        <f t="shared" si="186"/>
        <v>#VALUE!</v>
      </c>
      <c r="DE46" s="186" t="e">
        <f t="shared" si="186"/>
        <v>#VALUE!</v>
      </c>
      <c r="DF46" s="186" t="e">
        <f t="shared" si="186"/>
        <v>#VALUE!</v>
      </c>
      <c r="DG46" s="186" t="e">
        <f t="shared" si="186"/>
        <v>#VALUE!</v>
      </c>
      <c r="DH46" s="186" t="e">
        <f t="shared" si="186"/>
        <v>#VALUE!</v>
      </c>
      <c r="DI46" s="187" t="e">
        <f t="shared" si="186"/>
        <v>#VALUE!</v>
      </c>
      <c r="DJ46" s="185" t="e">
        <f t="shared" si="186"/>
        <v>#VALUE!</v>
      </c>
      <c r="DK46" s="189" t="e">
        <f t="shared" si="186"/>
        <v>#VALUE!</v>
      </c>
      <c r="DL46" s="186" t="e">
        <f t="shared" si="186"/>
        <v>#VALUE!</v>
      </c>
      <c r="DM46" s="186" t="e">
        <f t="shared" si="186"/>
        <v>#VALUE!</v>
      </c>
      <c r="DN46" s="211" t="e">
        <f t="shared" si="186"/>
        <v>#VALUE!</v>
      </c>
      <c r="DO46" s="186" t="e">
        <f t="shared" si="186"/>
        <v>#VALUE!</v>
      </c>
      <c r="DP46" s="186" t="e">
        <f t="shared" si="186"/>
        <v>#VALUE!</v>
      </c>
      <c r="DQ46" s="186" t="e">
        <f t="shared" si="186"/>
        <v>#VALUE!</v>
      </c>
      <c r="DR46" s="186" t="e">
        <f t="shared" si="186"/>
        <v>#VALUE!</v>
      </c>
      <c r="DS46" s="187" t="e">
        <f t="shared" si="186"/>
        <v>#VALUE!</v>
      </c>
      <c r="DT46" s="185" t="e">
        <f t="shared" si="11"/>
        <v>#VALUE!</v>
      </c>
      <c r="DU46" s="189" t="e">
        <f t="shared" si="12"/>
        <v>#VALUE!</v>
      </c>
      <c r="DV46" s="133" t="e">
        <f>CZ46*'Ores &amp; Ingots'!$C$3+DA46*'Ores &amp; Ingots'!$C$4+DB46*'Ores &amp; Ingots'!$C$5+DC46*'Ores &amp; Ingots'!$C$6+DD46*'Ores &amp; Ingots'!$C$7+DE46*'Ores &amp; Ingots'!$C$8+DF46*'Ores &amp; Ingots'!$C$9+DG46*'Ores &amp; Ingots'!$C$10+DH46*'Ores &amp; Ingots'!$C$11+DI46*'Ores &amp; Ingots'!$C$12</f>
        <v>#VALUE!</v>
      </c>
      <c r="DW46" s="133" t="e">
        <f>DJ46*'Ores &amp; Ingots'!$B$3+DK46*'Ores &amp; Ingots'!$B$4+DL46*'Ores &amp; Ingots'!$B$5+DM46*'Ores &amp; Ingots'!$B$6+DN46*'Ores &amp; Ingots'!$B$7+DO46*'Ores &amp; Ingots'!$B$8+DP46*'Ores &amp; Ingots'!$B$9+DQ46*'Ores &amp; Ingots'!$B$10+DR46*'Ores &amp; Ingots'!$B$11+DS46*'Ores &amp; Ingots'!$B$12</f>
        <v>#VALUE!</v>
      </c>
      <c r="DX46" s="189" t="e">
        <f>CZ46*Refining!$G$3+DA46*Refining!$G$4+DB46*Refining!$G$5+DC46*Refining!$G$6+DD46*Refining!$G$7+DE46*Refining!$G$8+DF46*Refining!$G$9+DG46*Refining!$G$10+DH46*Refining!$G$11+DI46*Refining!$G$12</f>
        <v>#VALUE!</v>
      </c>
      <c r="DY46" s="189" t="e">
        <f t="shared" si="13"/>
        <v>#VALUE!</v>
      </c>
      <c r="DZ46" s="192" t="e">
        <f t="shared" si="14"/>
        <v>#VALUE!</v>
      </c>
      <c r="EA46" s="185" t="e">
        <f t="shared" si="15"/>
        <v>#VALUE!</v>
      </c>
      <c r="EB46" s="194" t="e">
        <f t="shared" ref="EB46:EC46" si="187">EA46/60</f>
        <v>#VALUE!</v>
      </c>
      <c r="EC46" s="194" t="e">
        <f t="shared" si="187"/>
        <v>#VALUE!</v>
      </c>
      <c r="ED46" s="185" t="e">
        <f t="shared" si="17"/>
        <v>#VALUE!</v>
      </c>
      <c r="EE46" s="194" t="e">
        <f t="shared" ref="EE46:EF46" si="188">ED46/1000</f>
        <v>#VALUE!</v>
      </c>
      <c r="EF46" s="196" t="e">
        <f t="shared" si="188"/>
        <v>#VALUE!</v>
      </c>
      <c r="EG46" s="130" t="e">
        <f t="shared" si="19"/>
        <v>#VALUE!</v>
      </c>
      <c r="EH46" s="132" t="e">
        <f t="shared" si="20"/>
        <v>#VALUE!</v>
      </c>
      <c r="EI46" s="133">
        <v>4202</v>
      </c>
    </row>
    <row r="47" spans="1:139" ht="12.75" hidden="1" x14ac:dyDescent="0.2">
      <c r="A47" s="864"/>
      <c r="B47" s="135" t="s">
        <v>274</v>
      </c>
      <c r="C47" s="137" t="s">
        <v>156</v>
      </c>
      <c r="D47" s="137">
        <v>1</v>
      </c>
      <c r="E47" s="137">
        <v>1</v>
      </c>
      <c r="F47" s="137">
        <v>3</v>
      </c>
      <c r="G47" s="139">
        <f t="shared" si="0"/>
        <v>46.875</v>
      </c>
      <c r="H47" s="140">
        <v>20</v>
      </c>
      <c r="I47" s="140">
        <v>20</v>
      </c>
      <c r="J47" s="140">
        <f>H47/Main!$D$9</f>
        <v>4</v>
      </c>
      <c r="K47" s="140">
        <f>I47/Main!$D$10</f>
        <v>10</v>
      </c>
      <c r="L47" s="140">
        <f t="shared" si="1"/>
        <v>2.5</v>
      </c>
      <c r="M47" s="345">
        <v>0.2</v>
      </c>
      <c r="N47" s="145" t="s">
        <v>28</v>
      </c>
      <c r="O47" s="145">
        <v>2000</v>
      </c>
      <c r="P47" s="143"/>
      <c r="Q47" s="212" t="s">
        <v>28</v>
      </c>
      <c r="R47" s="321" t="s">
        <v>28</v>
      </c>
      <c r="S47" s="146"/>
      <c r="T47" s="146"/>
      <c r="U47" s="143"/>
      <c r="V47" s="143"/>
      <c r="W47" s="143"/>
      <c r="X47" s="143"/>
      <c r="Y47" s="143"/>
      <c r="Z47" s="143"/>
      <c r="AA47" s="143"/>
      <c r="AB47" s="143"/>
      <c r="AC47" s="148" t="s">
        <v>240</v>
      </c>
      <c r="AD47" s="133">
        <v>300</v>
      </c>
      <c r="AE47" s="133">
        <v>0</v>
      </c>
      <c r="AF47" s="133">
        <v>24</v>
      </c>
      <c r="AG47" s="133">
        <v>12</v>
      </c>
      <c r="AH47" s="133">
        <v>40</v>
      </c>
      <c r="AI47" s="133">
        <v>0</v>
      </c>
      <c r="AJ47" s="133">
        <v>5</v>
      </c>
      <c r="AK47" s="167">
        <v>5</v>
      </c>
      <c r="AL47" s="133">
        <v>0</v>
      </c>
      <c r="AM47" s="133">
        <v>0</v>
      </c>
      <c r="AN47" s="133">
        <v>0</v>
      </c>
      <c r="AO47" s="133">
        <v>0</v>
      </c>
      <c r="AP47" s="133">
        <v>0</v>
      </c>
      <c r="AQ47" s="133">
        <v>0</v>
      </c>
      <c r="AR47" s="133">
        <v>0</v>
      </c>
      <c r="AS47" s="133">
        <v>0</v>
      </c>
      <c r="AT47" s="133">
        <v>0</v>
      </c>
      <c r="AU47" s="133">
        <v>0</v>
      </c>
      <c r="AV47" s="133">
        <v>0</v>
      </c>
      <c r="AW47" s="133">
        <v>0</v>
      </c>
      <c r="AX47" s="133">
        <v>0</v>
      </c>
      <c r="AY47" s="174">
        <f t="shared" ref="AY47:BS47" si="189">IF(AD47 = 0, "", AD47)</f>
        <v>300</v>
      </c>
      <c r="AZ47" s="137" t="str">
        <f t="shared" si="189"/>
        <v/>
      </c>
      <c r="BA47" s="133">
        <f t="shared" si="189"/>
        <v>24</v>
      </c>
      <c r="BB47" s="133">
        <f t="shared" si="189"/>
        <v>12</v>
      </c>
      <c r="BC47" s="133">
        <f t="shared" si="189"/>
        <v>40</v>
      </c>
      <c r="BD47" s="137" t="str">
        <f t="shared" si="189"/>
        <v/>
      </c>
      <c r="BE47" s="133">
        <f t="shared" si="189"/>
        <v>5</v>
      </c>
      <c r="BF47" s="167">
        <f t="shared" si="189"/>
        <v>5</v>
      </c>
      <c r="BG47" s="137" t="str">
        <f t="shared" si="189"/>
        <v/>
      </c>
      <c r="BH47" s="137" t="str">
        <f t="shared" si="189"/>
        <v/>
      </c>
      <c r="BI47" s="137" t="str">
        <f t="shared" si="189"/>
        <v/>
      </c>
      <c r="BJ47" s="137" t="str">
        <f t="shared" si="189"/>
        <v/>
      </c>
      <c r="BK47" s="137" t="str">
        <f t="shared" si="189"/>
        <v/>
      </c>
      <c r="BL47" s="137" t="str">
        <f t="shared" si="189"/>
        <v/>
      </c>
      <c r="BM47" s="137" t="str">
        <f t="shared" si="189"/>
        <v/>
      </c>
      <c r="BN47" s="137" t="str">
        <f t="shared" si="189"/>
        <v/>
      </c>
      <c r="BO47" s="137" t="str">
        <f t="shared" si="189"/>
        <v/>
      </c>
      <c r="BP47" s="137" t="str">
        <f t="shared" si="189"/>
        <v/>
      </c>
      <c r="BQ47" s="137" t="str">
        <f t="shared" si="189"/>
        <v/>
      </c>
      <c r="BR47" s="137" t="str">
        <f t="shared" si="189"/>
        <v/>
      </c>
      <c r="BS47" s="169" t="str">
        <f t="shared" si="189"/>
        <v/>
      </c>
      <c r="BT47" s="174" t="e">
        <f>$AY47*Assembly!Z$4+$AZ47*Assembly!Z$5+$BA47*Assembly!Z$6+$BB47*Assembly!Z$7+$BC47*Assembly!Z$8+$BD47*Assembly!Z$9+$BE47*Assembly!Z$10+$BF47*Assembly!Z$11+$BG47*Assembly!Z$12+$BH47*Assembly!Z$13+$BI47*Assembly!Z$14+$BJ47*Assembly!Z$15+$BK47*Assembly!Z$16+$BL47*Assembly!Z$17+$BM47*Assembly!Z$18+$BN47*Assembly!Z$19+$BO47*Assembly!Z$20+$BP47*Assembly!Z$21+$BQ47*Assembly!Z$22+$BR47*Assembly!Z$23+$BS47*Assembly!Z$24</f>
        <v>#VALUE!</v>
      </c>
      <c r="BU47" s="133" t="e">
        <f t="shared" si="3"/>
        <v>#VALUE!</v>
      </c>
      <c r="BV47" s="314" t="str">
        <f t="shared" si="177"/>
        <v>?</v>
      </c>
      <c r="BW47" s="133" t="e">
        <f>$AY47*Assembly!AD$4+$AZ47*Assembly!AD$5+$BA47*Assembly!AD$6+$BB47*Assembly!AD$7+$BC47*Assembly!AD$8+$BD47*Assembly!AD$9+$BE47*Assembly!AD$10+$BF47*Assembly!AD$11+$BG47*Assembly!AD$12+$BH47*Assembly!AD$13+$BI47*Assembly!AD$14+$BJ47*Assembly!AD$15+$BK47*Assembly!AD$16+$BL47*Assembly!AD$17+$BM47*Assembly!AD$18+$BN47*Assembly!AD$19+$BO47*Assembly!AD$20+$BP47*Assembly!AD$21+$BQ47*Assembly!AD$22+$BR47*Assembly!AD$23+$BS47*Assembly!AD$24</f>
        <v>#VALUE!</v>
      </c>
      <c r="BX47" s="177" t="e">
        <f t="shared" si="4"/>
        <v>#VALUE!</v>
      </c>
      <c r="BY47" s="178" t="e">
        <f t="shared" si="5"/>
        <v>#VALUE!</v>
      </c>
      <c r="BZ47" s="179" t="e">
        <f t="shared" si="6"/>
        <v>#VALUE!</v>
      </c>
      <c r="CA47" s="178" t="e">
        <f t="shared" si="7"/>
        <v>#VALUE!</v>
      </c>
      <c r="CB47" s="133" t="e">
        <f>$AY47*Assembly!Y$4+$AZ47*Assembly!Y$5+$BA47*Assembly!Y$6+$BB47*Assembly!Y$7+$BC47*Assembly!Y$8+$BD47*Assembly!Y$9+$BE47*Assembly!Y$10+$BF47*Assembly!Y$11+$BG47*Assembly!Y$12+$BH47*Assembly!Y$13+$BI47*Assembly!Y$14+$BJ47*Assembly!Y$15+$BK47*Assembly!Y$16+$BL47*Assembly!Y$17+$BM47*Assembly!Y$18+$BN47*Assembly!Y$19+$BO47*Assembly!Y$20+$BP47*Assembly!Y$21+$BQ47*Assembly!Y$22+$BR47*Assembly!Y$23+$BS47*Assembly!Y$24</f>
        <v>#VALUE!</v>
      </c>
      <c r="CC47" s="133" t="e">
        <f t="shared" si="8"/>
        <v>#VALUE!</v>
      </c>
      <c r="CD47" s="130" t="e">
        <f t="shared" si="9"/>
        <v>#VALUE!</v>
      </c>
      <c r="CE47" s="183" t="e">
        <f>$AY47*Assembly!AC$4+$AZ47*Assembly!AC$5+$BA47*Assembly!AC$6+$BB47*Assembly!AC$7+$BC47*Assembly!AC$8+$BD47*Assembly!AC$9+$BE47*Assembly!AC$10+$BF47*Assembly!AC$11+$BG47*Assembly!AC$12+$BH47*Assembly!AC$13+$BI47*Assembly!AC$14+$BJ47*Assembly!AC$15+$BK47*Assembly!AC$16+$BL47*Assembly!AC$17+$BM47*Assembly!AC$18+$BN47*Assembly!AC$19+$BO47*Assembly!AC$20+$BP47*Assembly!AC$21+$BQ47*Assembly!AC$22+$BR47*Assembly!AC$23+$BS47*Assembly!AC$24</f>
        <v>#VALUE!</v>
      </c>
      <c r="CF47" s="145" t="e">
        <f>$AY47*Assembly!M$4+$AZ47*Assembly!M$5+$BA47*Assembly!M$6+$BB47*Assembly!M$7+$BC47*Assembly!M$8+$BD47*Assembly!M$9+$BE47*Assembly!M$10+$BF47*Assembly!M$11+$BG47*Assembly!M$12+$BH47*Assembly!M$13+$BI47*Assembly!M$14+$BJ47*Assembly!M$15+$BK47*Assembly!M$16+$BL47*Assembly!M$17+$BM47*Assembly!M$18+$BN47*Assembly!M$19+$BO47*Assembly!M$20+$BP47*Assembly!M$21+$BQ47*Assembly!M$22+$BR47*Assembly!M$23+$BS47*Assembly!M$24</f>
        <v>#VALUE!</v>
      </c>
      <c r="CG47" s="145" t="e">
        <f>$AY47*Assembly!N$4+$AZ47*Assembly!N$5+$BA47*Assembly!N$6+$BB47*Assembly!N$7+$BC47*Assembly!N$8+$BD47*Assembly!N$9+$BE47*Assembly!N$10+$BF47*Assembly!N$11+$BG47*Assembly!N$12+$BH47*Assembly!N$13+$BI47*Assembly!N$14+$BJ47*Assembly!N$15+$BK47*Assembly!N$16+$BL47*Assembly!N$17+$BM47*Assembly!N$18+$BN47*Assembly!N$19+$BO47*Assembly!N$20+$BP47*Assembly!N$21+$BQ47*Assembly!N$22+$BR47*Assembly!N$23+$BS47*Assembly!N$24</f>
        <v>#VALUE!</v>
      </c>
      <c r="CH47" s="145" t="e">
        <f>$AY47*Assembly!O$4+$AZ47*Assembly!O$5+$BA47*Assembly!O$6+$BB47*Assembly!O$7+$BC47*Assembly!O$8+$BD47*Assembly!O$9+$BE47*Assembly!O$10+$BF47*Assembly!O$11+$BG47*Assembly!O$12+$BH47*Assembly!O$13+$BI47*Assembly!O$14+$BJ47*Assembly!O$15+$BK47*Assembly!O$16+$BL47*Assembly!O$17+$BM47*Assembly!O$18+$BN47*Assembly!O$19+$BO47*Assembly!O$20+$BP47*Assembly!O$21+$BQ47*Assembly!O$22+$BR47*Assembly!O$23+$BS47*Assembly!O$24</f>
        <v>#VALUE!</v>
      </c>
      <c r="CI47" s="140" t="e">
        <f>$AY47*Assembly!P$4+$AZ47*Assembly!P$5+$BA47*Assembly!P$6+$BB47*Assembly!P$7+$BC47*Assembly!P$8+$BD47*Assembly!P$9+$BE47*Assembly!P$10+$BF47*Assembly!P$11+$BG47*Assembly!P$12+$BH47*Assembly!P$13+$BI47*Assembly!P$14+$BJ47*Assembly!P$15+$BK47*Assembly!P$16+$BL47*Assembly!P$17+$BM47*Assembly!P$18+$BN47*Assembly!P$19+$BO47*Assembly!P$20+$BP47*Assembly!P$21+$BQ47*Assembly!P$22+$BR47*Assembly!P$23+$BS47*Assembly!P$24</f>
        <v>#VALUE!</v>
      </c>
      <c r="CJ47" s="140" t="e">
        <f>$AY47*Assembly!Q$4+$AZ47*Assembly!Q$5+$BA47*Assembly!Q$6+$BB47*Assembly!Q$7+$BC47*Assembly!Q$8+$BD47*Assembly!Q$9+$BE47*Assembly!Q$10+$BF47*Assembly!Q$11+$BG47*Assembly!Q$12+$BH47*Assembly!Q$13+$BI47*Assembly!Q$14+$BJ47*Assembly!Q$15+$BK47*Assembly!Q$16+$BL47*Assembly!Q$17+$BM47*Assembly!Q$18+$BN47*Assembly!Q$19+$BO47*Assembly!Q$20+$BP47*Assembly!Q$21+$BQ47*Assembly!Q$22+$BR47*Assembly!Q$23+$BS47*Assembly!Q$24</f>
        <v>#VALUE!</v>
      </c>
      <c r="CK47" s="145" t="e">
        <f>$AY47*Assembly!R$4+$AZ47*Assembly!R$5+$BA47*Assembly!R$6+$BB47*Assembly!R$7+$BC47*Assembly!R$8+$BD47*Assembly!R$9+$BE47*Assembly!R$10+$BF47*Assembly!R$11+$BG47*Assembly!R$12+$BH47*Assembly!R$13+$BI47*Assembly!R$14+$BJ47*Assembly!R$15+$BK47*Assembly!R$16+$BL47*Assembly!R$17+$BM47*Assembly!R$18+$BN47*Assembly!R$19+$BO47*Assembly!R$20+$BP47*Assembly!R$21+$BQ47*Assembly!R$22+$BR47*Assembly!R$23+$BS47*Assembly!R$24</f>
        <v>#VALUE!</v>
      </c>
      <c r="CL47" s="140" t="e">
        <f>$AY47*Assembly!S$4+$AZ47*Assembly!S$5+$BA47*Assembly!S$6+$BB47*Assembly!S$7+$BC47*Assembly!S$8+$BD47*Assembly!S$9+$BE47*Assembly!S$10+$BF47*Assembly!S$11+$BG47*Assembly!S$12+$BH47*Assembly!S$13+$BI47*Assembly!S$14+$BJ47*Assembly!S$15+$BK47*Assembly!S$16+$BL47*Assembly!S$17+$BM47*Assembly!S$18+$BN47*Assembly!S$19+$BO47*Assembly!S$20+$BP47*Assembly!S$21+$BQ47*Assembly!S$22+$BR47*Assembly!S$23+$BS47*Assembly!S$24</f>
        <v>#VALUE!</v>
      </c>
      <c r="CM47" s="140" t="e">
        <f>$AY47*Assembly!T$4+$AZ47*Assembly!T$5+$BA47*Assembly!T$6+$BB47*Assembly!T$7+$BC47*Assembly!T$8+$BD47*Assembly!T$9+$BE47*Assembly!T$10+$BF47*Assembly!T$11+$BG47*Assembly!T$12+$BH47*Assembly!T$13+$BI47*Assembly!T$14+$BJ47*Assembly!T$15+$BK47*Assembly!T$16+$BL47*Assembly!T$17+$BM47*Assembly!T$18+$BN47*Assembly!T$19+$BO47*Assembly!T$20+$BP47*Assembly!T$21+$BQ47*Assembly!T$22+$BR47*Assembly!T$23+$BS47*Assembly!T$24</f>
        <v>#VALUE!</v>
      </c>
      <c r="CN47" s="140" t="e">
        <f>$AY47*Assembly!U$4+$AZ47*Assembly!U$5+$BA47*Assembly!U$6+$BB47*Assembly!U$7+$BC47*Assembly!U$8+$BD47*Assembly!U$9+$BE47*Assembly!U$10+$BF47*Assembly!U$11+$BG47*Assembly!U$12+$BH47*Assembly!U$13+$BI47*Assembly!U$14+$BJ47*Assembly!U$15+$BK47*Assembly!U$16+$BL47*Assembly!U$17+$BM47*Assembly!U$18+$BN47*Assembly!U$19+$BO47*Assembly!U$20+$BP47*Assembly!U$21+$BQ47*Assembly!U$22+$BR47*Assembly!U$23+$BS47*Assembly!U$24</f>
        <v>#VALUE!</v>
      </c>
      <c r="CO47" s="145" t="e">
        <f>$AY47*Assembly!V$4+$AZ47*Assembly!V$5+$BA47*Assembly!V$6+$BB47*Assembly!V$7+$BC47*Assembly!V$8+$BD47*Assembly!V$9+$BE47*Assembly!V$10+$BF47*Assembly!V$11+$BG47*Assembly!V$12+$BH47*Assembly!V$13+$BI47*Assembly!V$14+$BJ47*Assembly!V$15+$BK47*Assembly!V$16+$BL47*Assembly!V$17+$BM47*Assembly!V$18+$BN47*Assembly!V$19+$BO47*Assembly!V$20+$BP47*Assembly!V$21+$BQ47*Assembly!V$22+$BR47*Assembly!V$23+$BS47*Assembly!V$24</f>
        <v>#VALUE!</v>
      </c>
      <c r="CP47" s="145" t="e">
        <f>CF47*Refining!$F$3</f>
        <v>#VALUE!</v>
      </c>
      <c r="CQ47" s="145" t="e">
        <f>CG47*Refining!$F$4</f>
        <v>#VALUE!</v>
      </c>
      <c r="CR47" s="145" t="e">
        <f>CH47*Refining!$F$5</f>
        <v>#VALUE!</v>
      </c>
      <c r="CS47" s="145" t="e">
        <f>CI47*Refining!$F$6</f>
        <v>#VALUE!</v>
      </c>
      <c r="CT47" s="145" t="e">
        <f>CJ47*Refining!$F$7</f>
        <v>#VALUE!</v>
      </c>
      <c r="CU47" s="145" t="e">
        <f>CK47*Refining!$F$8</f>
        <v>#VALUE!</v>
      </c>
      <c r="CV47" s="145" t="e">
        <f>CL47*Refining!$F$9</f>
        <v>#VALUE!</v>
      </c>
      <c r="CW47" s="145" t="e">
        <f>CM47*Refining!$F$10</f>
        <v>#VALUE!</v>
      </c>
      <c r="CX47" s="145" t="e">
        <f>CN47*Refining!$F$11</f>
        <v>#VALUE!</v>
      </c>
      <c r="CY47" s="145" t="e">
        <f>CO47*Refining!$F$12</f>
        <v>#VALUE!</v>
      </c>
      <c r="CZ47" s="185" t="e">
        <f t="shared" ref="CZ47:DS47" si="190">IF(CF47 = 0, "", CF47)</f>
        <v>#VALUE!</v>
      </c>
      <c r="DA47" s="189" t="e">
        <f t="shared" si="190"/>
        <v>#VALUE!</v>
      </c>
      <c r="DB47" s="186" t="e">
        <f t="shared" si="190"/>
        <v>#VALUE!</v>
      </c>
      <c r="DC47" s="186" t="e">
        <f t="shared" si="190"/>
        <v>#VALUE!</v>
      </c>
      <c r="DD47" s="186" t="e">
        <f t="shared" si="190"/>
        <v>#VALUE!</v>
      </c>
      <c r="DE47" s="186" t="e">
        <f t="shared" si="190"/>
        <v>#VALUE!</v>
      </c>
      <c r="DF47" s="186" t="e">
        <f t="shared" si="190"/>
        <v>#VALUE!</v>
      </c>
      <c r="DG47" s="186" t="e">
        <f t="shared" si="190"/>
        <v>#VALUE!</v>
      </c>
      <c r="DH47" s="186" t="e">
        <f t="shared" si="190"/>
        <v>#VALUE!</v>
      </c>
      <c r="DI47" s="187" t="e">
        <f t="shared" si="190"/>
        <v>#VALUE!</v>
      </c>
      <c r="DJ47" s="185" t="e">
        <f t="shared" si="190"/>
        <v>#VALUE!</v>
      </c>
      <c r="DK47" s="189" t="e">
        <f t="shared" si="190"/>
        <v>#VALUE!</v>
      </c>
      <c r="DL47" s="186" t="e">
        <f t="shared" si="190"/>
        <v>#VALUE!</v>
      </c>
      <c r="DM47" s="186" t="e">
        <f t="shared" si="190"/>
        <v>#VALUE!</v>
      </c>
      <c r="DN47" s="188" t="e">
        <f t="shared" si="190"/>
        <v>#VALUE!</v>
      </c>
      <c r="DO47" s="186" t="e">
        <f t="shared" si="190"/>
        <v>#VALUE!</v>
      </c>
      <c r="DP47" s="186" t="e">
        <f t="shared" si="190"/>
        <v>#VALUE!</v>
      </c>
      <c r="DQ47" s="186" t="e">
        <f t="shared" si="190"/>
        <v>#VALUE!</v>
      </c>
      <c r="DR47" s="186" t="e">
        <f t="shared" si="190"/>
        <v>#VALUE!</v>
      </c>
      <c r="DS47" s="187" t="e">
        <f t="shared" si="190"/>
        <v>#VALUE!</v>
      </c>
      <c r="DT47" s="185" t="e">
        <f t="shared" si="11"/>
        <v>#VALUE!</v>
      </c>
      <c r="DU47" s="189" t="e">
        <f t="shared" si="12"/>
        <v>#VALUE!</v>
      </c>
      <c r="DV47" s="133" t="e">
        <f>CZ47*'Ores &amp; Ingots'!$C$3+DA47*'Ores &amp; Ingots'!$C$4+DB47*'Ores &amp; Ingots'!$C$5+DC47*'Ores &amp; Ingots'!$C$6+DD47*'Ores &amp; Ingots'!$C$7+DE47*'Ores &amp; Ingots'!$C$8+DF47*'Ores &amp; Ingots'!$C$9+DG47*'Ores &amp; Ingots'!$C$10+DH47*'Ores &amp; Ingots'!$C$11+DI47*'Ores &amp; Ingots'!$C$12</f>
        <v>#VALUE!</v>
      </c>
      <c r="DW47" s="133" t="e">
        <f>DJ47*'Ores &amp; Ingots'!$B$3+DK47*'Ores &amp; Ingots'!$B$4+DL47*'Ores &amp; Ingots'!$B$5+DM47*'Ores &amp; Ingots'!$B$6+DN47*'Ores &amp; Ingots'!$B$7+DO47*'Ores &amp; Ingots'!$B$8+DP47*'Ores &amp; Ingots'!$B$9+DQ47*'Ores &amp; Ingots'!$B$10+DR47*'Ores &amp; Ingots'!$B$11+DS47*'Ores &amp; Ingots'!$B$12</f>
        <v>#VALUE!</v>
      </c>
      <c r="DX47" s="189" t="e">
        <f>CZ47*Refining!$G$3+DA47*Refining!$G$4+DB47*Refining!$G$5+DC47*Refining!$G$6+DD47*Refining!$G$7+DE47*Refining!$G$8+DF47*Refining!$G$9+DG47*Refining!$G$10+DH47*Refining!$G$11+DI47*Refining!$G$12</f>
        <v>#VALUE!</v>
      </c>
      <c r="DY47" s="189" t="e">
        <f t="shared" si="13"/>
        <v>#VALUE!</v>
      </c>
      <c r="DZ47" s="192" t="e">
        <f t="shared" si="14"/>
        <v>#VALUE!</v>
      </c>
      <c r="EA47" s="185" t="e">
        <f t="shared" si="15"/>
        <v>#VALUE!</v>
      </c>
      <c r="EB47" s="194" t="e">
        <f t="shared" ref="EB47:EC47" si="191">EA47/60</f>
        <v>#VALUE!</v>
      </c>
      <c r="EC47" s="194" t="e">
        <f t="shared" si="191"/>
        <v>#VALUE!</v>
      </c>
      <c r="ED47" s="185" t="e">
        <f t="shared" si="17"/>
        <v>#VALUE!</v>
      </c>
      <c r="EE47" s="194" t="e">
        <f t="shared" ref="EE47:EF47" si="192">ED47/1000</f>
        <v>#VALUE!</v>
      </c>
      <c r="EF47" s="196" t="e">
        <f t="shared" si="192"/>
        <v>#VALUE!</v>
      </c>
      <c r="EG47" s="130" t="e">
        <f t="shared" si="19"/>
        <v>#VALUE!</v>
      </c>
      <c r="EH47" s="132" t="e">
        <f t="shared" si="20"/>
        <v>#VALUE!</v>
      </c>
      <c r="EI47" s="133">
        <v>630</v>
      </c>
    </row>
    <row r="48" spans="1:139" ht="12.75" x14ac:dyDescent="0.2">
      <c r="A48" s="864"/>
      <c r="B48" s="135" t="s">
        <v>274</v>
      </c>
      <c r="C48" s="137" t="s">
        <v>155</v>
      </c>
      <c r="D48" s="137">
        <v>3</v>
      </c>
      <c r="E48" s="137">
        <v>3</v>
      </c>
      <c r="F48" s="137">
        <v>6</v>
      </c>
      <c r="G48" s="139">
        <f t="shared" si="0"/>
        <v>6.75</v>
      </c>
      <c r="H48" s="140">
        <v>20</v>
      </c>
      <c r="I48" s="140">
        <v>20</v>
      </c>
      <c r="J48" s="140">
        <f>H48/Main!$D$9</f>
        <v>4</v>
      </c>
      <c r="K48" s="140">
        <f>I48/Main!$D$10</f>
        <v>10</v>
      </c>
      <c r="L48" s="140">
        <f t="shared" si="1"/>
        <v>2.5</v>
      </c>
      <c r="M48" s="345">
        <v>0.2</v>
      </c>
      <c r="N48" s="145" t="s">
        <v>28</v>
      </c>
      <c r="O48" s="145">
        <v>2000</v>
      </c>
      <c r="P48" s="143"/>
      <c r="Q48" s="212" t="s">
        <v>28</v>
      </c>
      <c r="R48" s="321" t="s">
        <v>28</v>
      </c>
      <c r="S48" s="146"/>
      <c r="T48" s="146"/>
      <c r="U48" s="143"/>
      <c r="V48" s="143"/>
      <c r="W48" s="143"/>
      <c r="X48" s="143"/>
      <c r="Y48" s="143"/>
      <c r="Z48" s="143"/>
      <c r="AA48" s="143"/>
      <c r="AB48" s="143"/>
      <c r="AC48" s="148"/>
      <c r="AD48" s="133">
        <v>22</v>
      </c>
      <c r="AE48" s="133">
        <v>0</v>
      </c>
      <c r="AF48" s="133">
        <v>0</v>
      </c>
      <c r="AG48" s="133">
        <v>4</v>
      </c>
      <c r="AH48" s="133">
        <v>30</v>
      </c>
      <c r="AI48" s="133">
        <v>0</v>
      </c>
      <c r="AJ48" s="133">
        <v>1</v>
      </c>
      <c r="AK48" s="167">
        <v>1</v>
      </c>
      <c r="AL48" s="133">
        <v>0</v>
      </c>
      <c r="AM48" s="133">
        <v>0</v>
      </c>
      <c r="AN48" s="133">
        <v>0</v>
      </c>
      <c r="AO48" s="133">
        <v>0</v>
      </c>
      <c r="AP48" s="133">
        <v>0</v>
      </c>
      <c r="AQ48" s="133">
        <v>0</v>
      </c>
      <c r="AR48" s="133">
        <v>0</v>
      </c>
      <c r="AS48" s="133">
        <v>0</v>
      </c>
      <c r="AT48" s="133">
        <v>0</v>
      </c>
      <c r="AU48" s="133">
        <v>0</v>
      </c>
      <c r="AV48" s="133">
        <v>0</v>
      </c>
      <c r="AW48" s="133">
        <v>0</v>
      </c>
      <c r="AX48" s="133">
        <v>0</v>
      </c>
      <c r="AY48" s="174">
        <f t="shared" ref="AY48:BS48" si="193">IF(AD48 = 0, "", AD48)</f>
        <v>22</v>
      </c>
      <c r="AZ48" s="137" t="str">
        <f t="shared" si="193"/>
        <v/>
      </c>
      <c r="BA48" s="137" t="str">
        <f t="shared" si="193"/>
        <v/>
      </c>
      <c r="BB48" s="133">
        <f t="shared" si="193"/>
        <v>4</v>
      </c>
      <c r="BC48" s="133">
        <f t="shared" si="193"/>
        <v>30</v>
      </c>
      <c r="BD48" s="137" t="str">
        <f t="shared" si="193"/>
        <v/>
      </c>
      <c r="BE48" s="133">
        <f t="shared" si="193"/>
        <v>1</v>
      </c>
      <c r="BF48" s="167">
        <f t="shared" si="193"/>
        <v>1</v>
      </c>
      <c r="BG48" s="137" t="str">
        <f t="shared" si="193"/>
        <v/>
      </c>
      <c r="BH48" s="137" t="str">
        <f t="shared" si="193"/>
        <v/>
      </c>
      <c r="BI48" s="137" t="str">
        <f t="shared" si="193"/>
        <v/>
      </c>
      <c r="BJ48" s="137" t="str">
        <f t="shared" si="193"/>
        <v/>
      </c>
      <c r="BK48" s="137" t="str">
        <f t="shared" si="193"/>
        <v/>
      </c>
      <c r="BL48" s="137" t="str">
        <f t="shared" si="193"/>
        <v/>
      </c>
      <c r="BM48" s="137" t="str">
        <f t="shared" si="193"/>
        <v/>
      </c>
      <c r="BN48" s="137" t="str">
        <f t="shared" si="193"/>
        <v/>
      </c>
      <c r="BO48" s="137" t="str">
        <f t="shared" si="193"/>
        <v/>
      </c>
      <c r="BP48" s="137" t="str">
        <f t="shared" si="193"/>
        <v/>
      </c>
      <c r="BQ48" s="137" t="str">
        <f t="shared" si="193"/>
        <v/>
      </c>
      <c r="BR48" s="137" t="str">
        <f t="shared" si="193"/>
        <v/>
      </c>
      <c r="BS48" s="169" t="str">
        <f t="shared" si="193"/>
        <v/>
      </c>
      <c r="BT48" s="174" t="e">
        <f>$AY48*Assembly!Z$4+$AZ48*Assembly!Z$5+$BA48*Assembly!Z$6+$BB48*Assembly!Z$7+$BC48*Assembly!Z$8+$BD48*Assembly!Z$9+$BE48*Assembly!Z$10+$BF48*Assembly!Z$11+$BG48*Assembly!Z$12+$BH48*Assembly!Z$13+$BI48*Assembly!Z$14+$BJ48*Assembly!Z$15+$BK48*Assembly!Z$16+$BL48*Assembly!Z$17+$BM48*Assembly!Z$18+$BN48*Assembly!Z$19+$BO48*Assembly!Z$20+$BP48*Assembly!Z$21+$BQ48*Assembly!Z$22+$BR48*Assembly!Z$23+$BS48*Assembly!Z$24</f>
        <v>#VALUE!</v>
      </c>
      <c r="BU48" s="133" t="e">
        <f t="shared" si="3"/>
        <v>#VALUE!</v>
      </c>
      <c r="BV48" s="314" t="str">
        <f t="shared" si="177"/>
        <v>?</v>
      </c>
      <c r="BW48" s="133" t="e">
        <f>$AY48*Assembly!AD$4+$AZ48*Assembly!AD$5+$BA48*Assembly!AD$6+$BB48*Assembly!AD$7+$BC48*Assembly!AD$8+$BD48*Assembly!AD$9+$BE48*Assembly!AD$10+$BF48*Assembly!AD$11+$BG48*Assembly!AD$12+$BH48*Assembly!AD$13+$BI48*Assembly!AD$14+$BJ48*Assembly!AD$15+$BK48*Assembly!AD$16+$BL48*Assembly!AD$17+$BM48*Assembly!AD$18+$BN48*Assembly!AD$19+$BO48*Assembly!AD$20+$BP48*Assembly!AD$21+$BQ48*Assembly!AD$22+$BR48*Assembly!AD$23+$BS48*Assembly!AD$24</f>
        <v>#VALUE!</v>
      </c>
      <c r="BX48" s="177" t="e">
        <f t="shared" si="4"/>
        <v>#VALUE!</v>
      </c>
      <c r="BY48" s="178" t="e">
        <f t="shared" si="5"/>
        <v>#VALUE!</v>
      </c>
      <c r="BZ48" s="179" t="e">
        <f t="shared" si="6"/>
        <v>#VALUE!</v>
      </c>
      <c r="CA48" s="178" t="e">
        <f t="shared" si="7"/>
        <v>#VALUE!</v>
      </c>
      <c r="CB48" s="133" t="e">
        <f>$AY48*Assembly!Y$4+$AZ48*Assembly!Y$5+$BA48*Assembly!Y$6+$BB48*Assembly!Y$7+$BC48*Assembly!Y$8+$BD48*Assembly!Y$9+$BE48*Assembly!Y$10+$BF48*Assembly!Y$11+$BG48*Assembly!Y$12+$BH48*Assembly!Y$13+$BI48*Assembly!Y$14+$BJ48*Assembly!Y$15+$BK48*Assembly!Y$16+$BL48*Assembly!Y$17+$BM48*Assembly!Y$18+$BN48*Assembly!Y$19+$BO48*Assembly!Y$20+$BP48*Assembly!Y$21+$BQ48*Assembly!Y$22+$BR48*Assembly!Y$23+$BS48*Assembly!Y$24</f>
        <v>#VALUE!</v>
      </c>
      <c r="CC48" s="133" t="e">
        <f t="shared" si="8"/>
        <v>#VALUE!</v>
      </c>
      <c r="CD48" s="130" t="e">
        <f t="shared" si="9"/>
        <v>#VALUE!</v>
      </c>
      <c r="CE48" s="183" t="e">
        <f>$AY48*Assembly!AC$4+$AZ48*Assembly!AC$5+$BA48*Assembly!AC$6+$BB48*Assembly!AC$7+$BC48*Assembly!AC$8+$BD48*Assembly!AC$9+$BE48*Assembly!AC$10+$BF48*Assembly!AC$11+$BG48*Assembly!AC$12+$BH48*Assembly!AC$13+$BI48*Assembly!AC$14+$BJ48*Assembly!AC$15+$BK48*Assembly!AC$16+$BL48*Assembly!AC$17+$BM48*Assembly!AC$18+$BN48*Assembly!AC$19+$BO48*Assembly!AC$20+$BP48*Assembly!AC$21+$BQ48*Assembly!AC$22+$BR48*Assembly!AC$23+$BS48*Assembly!AC$24</f>
        <v>#VALUE!</v>
      </c>
      <c r="CF48" s="145" t="e">
        <f>$AY48*Assembly!M$4+$AZ48*Assembly!M$5+$BA48*Assembly!M$6+$BB48*Assembly!M$7+$BC48*Assembly!M$8+$BD48*Assembly!M$9+$BE48*Assembly!M$10+$BF48*Assembly!M$11+$BG48*Assembly!M$12+$BH48*Assembly!M$13+$BI48*Assembly!M$14+$BJ48*Assembly!M$15+$BK48*Assembly!M$16+$BL48*Assembly!M$17+$BM48*Assembly!M$18+$BN48*Assembly!M$19+$BO48*Assembly!M$20+$BP48*Assembly!M$21+$BQ48*Assembly!M$22+$BR48*Assembly!M$23+$BS48*Assembly!M$24</f>
        <v>#VALUE!</v>
      </c>
      <c r="CG48" s="145" t="e">
        <f>$AY48*Assembly!N$4+$AZ48*Assembly!N$5+$BA48*Assembly!N$6+$BB48*Assembly!N$7+$BC48*Assembly!N$8+$BD48*Assembly!N$9+$BE48*Assembly!N$10+$BF48*Assembly!N$11+$BG48*Assembly!N$12+$BH48*Assembly!N$13+$BI48*Assembly!N$14+$BJ48*Assembly!N$15+$BK48*Assembly!N$16+$BL48*Assembly!N$17+$BM48*Assembly!N$18+$BN48*Assembly!N$19+$BO48*Assembly!N$20+$BP48*Assembly!N$21+$BQ48*Assembly!N$22+$BR48*Assembly!N$23+$BS48*Assembly!N$24</f>
        <v>#VALUE!</v>
      </c>
      <c r="CH48" s="145" t="e">
        <f>$AY48*Assembly!O$4+$AZ48*Assembly!O$5+$BA48*Assembly!O$6+$BB48*Assembly!O$7+$BC48*Assembly!O$8+$BD48*Assembly!O$9+$BE48*Assembly!O$10+$BF48*Assembly!O$11+$BG48*Assembly!O$12+$BH48*Assembly!O$13+$BI48*Assembly!O$14+$BJ48*Assembly!O$15+$BK48*Assembly!O$16+$BL48*Assembly!O$17+$BM48*Assembly!O$18+$BN48*Assembly!O$19+$BO48*Assembly!O$20+$BP48*Assembly!O$21+$BQ48*Assembly!O$22+$BR48*Assembly!O$23+$BS48*Assembly!O$24</f>
        <v>#VALUE!</v>
      </c>
      <c r="CI48" s="140" t="e">
        <f>$AY48*Assembly!P$4+$AZ48*Assembly!P$5+$BA48*Assembly!P$6+$BB48*Assembly!P$7+$BC48*Assembly!P$8+$BD48*Assembly!P$9+$BE48*Assembly!P$10+$BF48*Assembly!P$11+$BG48*Assembly!P$12+$BH48*Assembly!P$13+$BI48*Assembly!P$14+$BJ48*Assembly!P$15+$BK48*Assembly!P$16+$BL48*Assembly!P$17+$BM48*Assembly!P$18+$BN48*Assembly!P$19+$BO48*Assembly!P$20+$BP48*Assembly!P$21+$BQ48*Assembly!P$22+$BR48*Assembly!P$23+$BS48*Assembly!P$24</f>
        <v>#VALUE!</v>
      </c>
      <c r="CJ48" s="140" t="e">
        <f>$AY48*Assembly!Q$4+$AZ48*Assembly!Q$5+$BA48*Assembly!Q$6+$BB48*Assembly!Q$7+$BC48*Assembly!Q$8+$BD48*Assembly!Q$9+$BE48*Assembly!Q$10+$BF48*Assembly!Q$11+$BG48*Assembly!Q$12+$BH48*Assembly!Q$13+$BI48*Assembly!Q$14+$BJ48*Assembly!Q$15+$BK48*Assembly!Q$16+$BL48*Assembly!Q$17+$BM48*Assembly!Q$18+$BN48*Assembly!Q$19+$BO48*Assembly!Q$20+$BP48*Assembly!Q$21+$BQ48*Assembly!Q$22+$BR48*Assembly!Q$23+$BS48*Assembly!Q$24</f>
        <v>#VALUE!</v>
      </c>
      <c r="CK48" s="145" t="e">
        <f>$AY48*Assembly!R$4+$AZ48*Assembly!R$5+$BA48*Assembly!R$6+$BB48*Assembly!R$7+$BC48*Assembly!R$8+$BD48*Assembly!R$9+$BE48*Assembly!R$10+$BF48*Assembly!R$11+$BG48*Assembly!R$12+$BH48*Assembly!R$13+$BI48*Assembly!R$14+$BJ48*Assembly!R$15+$BK48*Assembly!R$16+$BL48*Assembly!R$17+$BM48*Assembly!R$18+$BN48*Assembly!R$19+$BO48*Assembly!R$20+$BP48*Assembly!R$21+$BQ48*Assembly!R$22+$BR48*Assembly!R$23+$BS48*Assembly!R$24</f>
        <v>#VALUE!</v>
      </c>
      <c r="CL48" s="140" t="e">
        <f>$AY48*Assembly!S$4+$AZ48*Assembly!S$5+$BA48*Assembly!S$6+$BB48*Assembly!S$7+$BC48*Assembly!S$8+$BD48*Assembly!S$9+$BE48*Assembly!S$10+$BF48*Assembly!S$11+$BG48*Assembly!S$12+$BH48*Assembly!S$13+$BI48*Assembly!S$14+$BJ48*Assembly!S$15+$BK48*Assembly!S$16+$BL48*Assembly!S$17+$BM48*Assembly!S$18+$BN48*Assembly!S$19+$BO48*Assembly!S$20+$BP48*Assembly!S$21+$BQ48*Assembly!S$22+$BR48*Assembly!S$23+$BS48*Assembly!S$24</f>
        <v>#VALUE!</v>
      </c>
      <c r="CM48" s="140" t="e">
        <f>$AY48*Assembly!T$4+$AZ48*Assembly!T$5+$BA48*Assembly!T$6+$BB48*Assembly!T$7+$BC48*Assembly!T$8+$BD48*Assembly!T$9+$BE48*Assembly!T$10+$BF48*Assembly!T$11+$BG48*Assembly!T$12+$BH48*Assembly!T$13+$BI48*Assembly!T$14+$BJ48*Assembly!T$15+$BK48*Assembly!T$16+$BL48*Assembly!T$17+$BM48*Assembly!T$18+$BN48*Assembly!T$19+$BO48*Assembly!T$20+$BP48*Assembly!T$21+$BQ48*Assembly!T$22+$BR48*Assembly!T$23+$BS48*Assembly!T$24</f>
        <v>#VALUE!</v>
      </c>
      <c r="CN48" s="140" t="e">
        <f>$AY48*Assembly!U$4+$AZ48*Assembly!U$5+$BA48*Assembly!U$6+$BB48*Assembly!U$7+$BC48*Assembly!U$8+$BD48*Assembly!U$9+$BE48*Assembly!U$10+$BF48*Assembly!U$11+$BG48*Assembly!U$12+$BH48*Assembly!U$13+$BI48*Assembly!U$14+$BJ48*Assembly!U$15+$BK48*Assembly!U$16+$BL48*Assembly!U$17+$BM48*Assembly!U$18+$BN48*Assembly!U$19+$BO48*Assembly!U$20+$BP48*Assembly!U$21+$BQ48*Assembly!U$22+$BR48*Assembly!U$23+$BS48*Assembly!U$24</f>
        <v>#VALUE!</v>
      </c>
      <c r="CO48" s="145" t="e">
        <f>$AY48*Assembly!V$4+$AZ48*Assembly!V$5+$BA48*Assembly!V$6+$BB48*Assembly!V$7+$BC48*Assembly!V$8+$BD48*Assembly!V$9+$BE48*Assembly!V$10+$BF48*Assembly!V$11+$BG48*Assembly!V$12+$BH48*Assembly!V$13+$BI48*Assembly!V$14+$BJ48*Assembly!V$15+$BK48*Assembly!V$16+$BL48*Assembly!V$17+$BM48*Assembly!V$18+$BN48*Assembly!V$19+$BO48*Assembly!V$20+$BP48*Assembly!V$21+$BQ48*Assembly!V$22+$BR48*Assembly!V$23+$BS48*Assembly!V$24</f>
        <v>#VALUE!</v>
      </c>
      <c r="CP48" s="145" t="e">
        <f>CF48*Refining!$F$3</f>
        <v>#VALUE!</v>
      </c>
      <c r="CQ48" s="145" t="e">
        <f>CG48*Refining!$F$4</f>
        <v>#VALUE!</v>
      </c>
      <c r="CR48" s="145" t="e">
        <f>CH48*Refining!$F$5</f>
        <v>#VALUE!</v>
      </c>
      <c r="CS48" s="145" t="e">
        <f>CI48*Refining!$F$6</f>
        <v>#VALUE!</v>
      </c>
      <c r="CT48" s="145" t="e">
        <f>CJ48*Refining!$F$7</f>
        <v>#VALUE!</v>
      </c>
      <c r="CU48" s="145" t="e">
        <f>CK48*Refining!$F$8</f>
        <v>#VALUE!</v>
      </c>
      <c r="CV48" s="145" t="e">
        <f>CL48*Refining!$F$9</f>
        <v>#VALUE!</v>
      </c>
      <c r="CW48" s="145" t="e">
        <f>CM48*Refining!$F$10</f>
        <v>#VALUE!</v>
      </c>
      <c r="CX48" s="145" t="e">
        <f>CN48*Refining!$F$11</f>
        <v>#VALUE!</v>
      </c>
      <c r="CY48" s="145" t="e">
        <f>CO48*Refining!$F$12</f>
        <v>#VALUE!</v>
      </c>
      <c r="CZ48" s="185" t="e">
        <f t="shared" ref="CZ48:DS48" si="194">IF(CF48 = 0, "", CF48)</f>
        <v>#VALUE!</v>
      </c>
      <c r="DA48" s="189" t="e">
        <f t="shared" si="194"/>
        <v>#VALUE!</v>
      </c>
      <c r="DB48" s="186" t="e">
        <f t="shared" si="194"/>
        <v>#VALUE!</v>
      </c>
      <c r="DC48" s="186" t="e">
        <f t="shared" si="194"/>
        <v>#VALUE!</v>
      </c>
      <c r="DD48" s="186" t="e">
        <f t="shared" si="194"/>
        <v>#VALUE!</v>
      </c>
      <c r="DE48" s="186" t="e">
        <f t="shared" si="194"/>
        <v>#VALUE!</v>
      </c>
      <c r="DF48" s="186" t="e">
        <f t="shared" si="194"/>
        <v>#VALUE!</v>
      </c>
      <c r="DG48" s="186" t="e">
        <f t="shared" si="194"/>
        <v>#VALUE!</v>
      </c>
      <c r="DH48" s="186" t="e">
        <f t="shared" si="194"/>
        <v>#VALUE!</v>
      </c>
      <c r="DI48" s="187" t="e">
        <f t="shared" si="194"/>
        <v>#VALUE!</v>
      </c>
      <c r="DJ48" s="185" t="e">
        <f t="shared" si="194"/>
        <v>#VALUE!</v>
      </c>
      <c r="DK48" s="189" t="e">
        <f t="shared" si="194"/>
        <v>#VALUE!</v>
      </c>
      <c r="DL48" s="186" t="e">
        <f t="shared" si="194"/>
        <v>#VALUE!</v>
      </c>
      <c r="DM48" s="186" t="e">
        <f t="shared" si="194"/>
        <v>#VALUE!</v>
      </c>
      <c r="DN48" s="188" t="e">
        <f t="shared" si="194"/>
        <v>#VALUE!</v>
      </c>
      <c r="DO48" s="186" t="e">
        <f t="shared" si="194"/>
        <v>#VALUE!</v>
      </c>
      <c r="DP48" s="186" t="e">
        <f t="shared" si="194"/>
        <v>#VALUE!</v>
      </c>
      <c r="DQ48" s="186" t="e">
        <f t="shared" si="194"/>
        <v>#VALUE!</v>
      </c>
      <c r="DR48" s="186" t="e">
        <f t="shared" si="194"/>
        <v>#VALUE!</v>
      </c>
      <c r="DS48" s="187" t="e">
        <f t="shared" si="194"/>
        <v>#VALUE!</v>
      </c>
      <c r="DT48" s="185" t="e">
        <f t="shared" si="11"/>
        <v>#VALUE!</v>
      </c>
      <c r="DU48" s="189" t="e">
        <f t="shared" si="12"/>
        <v>#VALUE!</v>
      </c>
      <c r="DV48" s="133" t="e">
        <f>CZ48*'Ores &amp; Ingots'!$C$3+DA48*'Ores &amp; Ingots'!$C$4+DB48*'Ores &amp; Ingots'!$C$5+DC48*'Ores &amp; Ingots'!$C$6+DD48*'Ores &amp; Ingots'!$C$7+DE48*'Ores &amp; Ingots'!$C$8+DF48*'Ores &amp; Ingots'!$C$9+DG48*'Ores &amp; Ingots'!$C$10+DH48*'Ores &amp; Ingots'!$C$11+DI48*'Ores &amp; Ingots'!$C$12</f>
        <v>#VALUE!</v>
      </c>
      <c r="DW48" s="133" t="e">
        <f>DJ48*'Ores &amp; Ingots'!$B$3+DK48*'Ores &amp; Ingots'!$B$4+DL48*'Ores &amp; Ingots'!$B$5+DM48*'Ores &amp; Ingots'!$B$6+DN48*'Ores &amp; Ingots'!$B$7+DO48*'Ores &amp; Ingots'!$B$8+DP48*'Ores &amp; Ingots'!$B$9+DQ48*'Ores &amp; Ingots'!$B$10+DR48*'Ores &amp; Ingots'!$B$11+DS48*'Ores &amp; Ingots'!$B$12</f>
        <v>#VALUE!</v>
      </c>
      <c r="DX48" s="189" t="e">
        <f>CZ48*Refining!$G$3+DA48*Refining!$G$4+DB48*Refining!$G$5+DC48*Refining!$G$6+DD48*Refining!$G$7+DE48*Refining!$G$8+DF48*Refining!$G$9+DG48*Refining!$G$10+DH48*Refining!$G$11+DI48*Refining!$G$12</f>
        <v>#VALUE!</v>
      </c>
      <c r="DY48" s="189" t="e">
        <f t="shared" si="13"/>
        <v>#VALUE!</v>
      </c>
      <c r="DZ48" s="192" t="e">
        <f t="shared" si="14"/>
        <v>#VALUE!</v>
      </c>
      <c r="EA48" s="185" t="e">
        <f t="shared" si="15"/>
        <v>#VALUE!</v>
      </c>
      <c r="EB48" s="194" t="e">
        <f t="shared" ref="EB48:EC48" si="195">EA48/60</f>
        <v>#VALUE!</v>
      </c>
      <c r="EC48" s="194" t="e">
        <f t="shared" si="195"/>
        <v>#VALUE!</v>
      </c>
      <c r="ED48" s="185" t="e">
        <f t="shared" si="17"/>
        <v>#VALUE!</v>
      </c>
      <c r="EE48" s="194" t="e">
        <f t="shared" ref="EE48:EF48" si="196">ED48/1000</f>
        <v>#VALUE!</v>
      </c>
      <c r="EF48" s="196" t="e">
        <f t="shared" si="196"/>
        <v>#VALUE!</v>
      </c>
      <c r="EG48" s="130" t="e">
        <f t="shared" si="19"/>
        <v>#VALUE!</v>
      </c>
      <c r="EH48" s="132" t="e">
        <f t="shared" si="20"/>
        <v>#VALUE!</v>
      </c>
      <c r="EI48" s="133" t="s">
        <v>28</v>
      </c>
    </row>
    <row r="49" spans="1:139" ht="12.75" hidden="1" x14ac:dyDescent="0.2">
      <c r="A49" s="864"/>
      <c r="B49" s="135" t="s">
        <v>275</v>
      </c>
      <c r="C49" s="137" t="s">
        <v>156</v>
      </c>
      <c r="D49" s="137">
        <v>1</v>
      </c>
      <c r="E49" s="137">
        <v>1</v>
      </c>
      <c r="F49" s="137">
        <v>2</v>
      </c>
      <c r="G49" s="139">
        <f t="shared" si="0"/>
        <v>31.25</v>
      </c>
      <c r="H49" s="140">
        <v>25</v>
      </c>
      <c r="I49" s="140">
        <v>25</v>
      </c>
      <c r="J49" s="140">
        <f>H49/Main!$D$9</f>
        <v>5</v>
      </c>
      <c r="K49" s="140">
        <f>I49/Main!$D$10</f>
        <v>12.5</v>
      </c>
      <c r="L49" s="140">
        <f t="shared" si="1"/>
        <v>2.5</v>
      </c>
      <c r="M49" s="140">
        <v>1</v>
      </c>
      <c r="N49" s="145" t="s">
        <v>28</v>
      </c>
      <c r="O49" s="145">
        <v>2000</v>
      </c>
      <c r="P49" s="143"/>
      <c r="Q49" s="212" t="s">
        <v>28</v>
      </c>
      <c r="R49" s="321" t="s">
        <v>28</v>
      </c>
      <c r="S49" s="146"/>
      <c r="T49" s="146"/>
      <c r="U49" s="143"/>
      <c r="V49" s="143"/>
      <c r="W49" s="143"/>
      <c r="X49" s="143"/>
      <c r="Y49" s="143"/>
      <c r="Z49" s="143"/>
      <c r="AA49" s="143"/>
      <c r="AB49" s="143"/>
      <c r="AC49" s="148" t="s">
        <v>220</v>
      </c>
      <c r="AD49" s="133">
        <v>20</v>
      </c>
      <c r="AE49" s="133">
        <v>0</v>
      </c>
      <c r="AF49" s="133">
        <v>0</v>
      </c>
      <c r="AG49" s="133">
        <v>1</v>
      </c>
      <c r="AH49" s="133">
        <v>30</v>
      </c>
      <c r="AI49" s="133">
        <v>0</v>
      </c>
      <c r="AJ49" s="167">
        <v>4</v>
      </c>
      <c r="AK49" s="133">
        <v>2</v>
      </c>
      <c r="AL49" s="133">
        <v>0</v>
      </c>
      <c r="AM49" s="133">
        <v>0</v>
      </c>
      <c r="AN49" s="133">
        <v>0</v>
      </c>
      <c r="AO49" s="133">
        <v>0</v>
      </c>
      <c r="AP49" s="133">
        <v>0</v>
      </c>
      <c r="AQ49" s="133">
        <v>0</v>
      </c>
      <c r="AR49" s="133">
        <v>0</v>
      </c>
      <c r="AS49" s="133">
        <v>0</v>
      </c>
      <c r="AT49" s="133">
        <v>0</v>
      </c>
      <c r="AU49" s="133">
        <v>0</v>
      </c>
      <c r="AV49" s="133">
        <v>0</v>
      </c>
      <c r="AW49" s="133">
        <v>0</v>
      </c>
      <c r="AX49" s="133">
        <v>0</v>
      </c>
      <c r="AY49" s="174">
        <f t="shared" ref="AY49:BS49" si="197">IF(AD49 = 0, "", AD49)</f>
        <v>20</v>
      </c>
      <c r="AZ49" s="137" t="str">
        <f t="shared" si="197"/>
        <v/>
      </c>
      <c r="BA49" s="137" t="str">
        <f t="shared" si="197"/>
        <v/>
      </c>
      <c r="BB49" s="133">
        <f t="shared" si="197"/>
        <v>1</v>
      </c>
      <c r="BC49" s="133">
        <f t="shared" si="197"/>
        <v>30</v>
      </c>
      <c r="BD49" s="137" t="str">
        <f t="shared" si="197"/>
        <v/>
      </c>
      <c r="BE49" s="167">
        <f t="shared" si="197"/>
        <v>4</v>
      </c>
      <c r="BF49" s="133">
        <f t="shared" si="197"/>
        <v>2</v>
      </c>
      <c r="BG49" s="137" t="str">
        <f t="shared" si="197"/>
        <v/>
      </c>
      <c r="BH49" s="137" t="str">
        <f t="shared" si="197"/>
        <v/>
      </c>
      <c r="BI49" s="137" t="str">
        <f t="shared" si="197"/>
        <v/>
      </c>
      <c r="BJ49" s="137" t="str">
        <f t="shared" si="197"/>
        <v/>
      </c>
      <c r="BK49" s="137" t="str">
        <f t="shared" si="197"/>
        <v/>
      </c>
      <c r="BL49" s="137" t="str">
        <f t="shared" si="197"/>
        <v/>
      </c>
      <c r="BM49" s="137" t="str">
        <f t="shared" si="197"/>
        <v/>
      </c>
      <c r="BN49" s="137" t="str">
        <f t="shared" si="197"/>
        <v/>
      </c>
      <c r="BO49" s="137" t="str">
        <f t="shared" si="197"/>
        <v/>
      </c>
      <c r="BP49" s="137" t="str">
        <f t="shared" si="197"/>
        <v/>
      </c>
      <c r="BQ49" s="137" t="str">
        <f t="shared" si="197"/>
        <v/>
      </c>
      <c r="BR49" s="137" t="str">
        <f t="shared" si="197"/>
        <v/>
      </c>
      <c r="BS49" s="169" t="str">
        <f t="shared" si="197"/>
        <v/>
      </c>
      <c r="BT49" s="174" t="e">
        <f>$AY49*Assembly!Z$4+$AZ49*Assembly!Z$5+$BA49*Assembly!Z$6+$BB49*Assembly!Z$7+$BC49*Assembly!Z$8+$BD49*Assembly!Z$9+$BE49*Assembly!Z$10+$BF49*Assembly!Z$11+$BG49*Assembly!Z$12+$BH49*Assembly!Z$13+$BI49*Assembly!Z$14+$BJ49*Assembly!Z$15+$BK49*Assembly!Z$16+$BL49*Assembly!Z$17+$BM49*Assembly!Z$18+$BN49*Assembly!Z$19+$BO49*Assembly!Z$20+$BP49*Assembly!Z$21+$BQ49*Assembly!Z$22+$BR49*Assembly!Z$23+$BS49*Assembly!Z$24</f>
        <v>#VALUE!</v>
      </c>
      <c r="BU49" s="133" t="e">
        <f t="shared" si="3"/>
        <v>#VALUE!</v>
      </c>
      <c r="BV49" s="314" t="str">
        <f t="shared" si="177"/>
        <v>?</v>
      </c>
      <c r="BW49" s="133" t="e">
        <f>$AY49*Assembly!AD$4+$AZ49*Assembly!AD$5+$BA49*Assembly!AD$6+$BB49*Assembly!AD$7+$BC49*Assembly!AD$8+$BD49*Assembly!AD$9+$BE49*Assembly!AD$10+$BF49*Assembly!AD$11+$BG49*Assembly!AD$12+$BH49*Assembly!AD$13+$BI49*Assembly!AD$14+$BJ49*Assembly!AD$15+$BK49*Assembly!AD$16+$BL49*Assembly!AD$17+$BM49*Assembly!AD$18+$BN49*Assembly!AD$19+$BO49*Assembly!AD$20+$BP49*Assembly!AD$21+$BQ49*Assembly!AD$22+$BR49*Assembly!AD$23+$BS49*Assembly!AD$24</f>
        <v>#VALUE!</v>
      </c>
      <c r="BX49" s="177" t="e">
        <f t="shared" si="4"/>
        <v>#VALUE!</v>
      </c>
      <c r="BY49" s="178" t="e">
        <f t="shared" si="5"/>
        <v>#VALUE!</v>
      </c>
      <c r="BZ49" s="179" t="e">
        <f t="shared" si="6"/>
        <v>#VALUE!</v>
      </c>
      <c r="CA49" s="178" t="e">
        <f t="shared" si="7"/>
        <v>#VALUE!</v>
      </c>
      <c r="CB49" s="133" t="e">
        <f>$AY49*Assembly!Y$4+$AZ49*Assembly!Y$5+$BA49*Assembly!Y$6+$BB49*Assembly!Y$7+$BC49*Assembly!Y$8+$BD49*Assembly!Y$9+$BE49*Assembly!Y$10+$BF49*Assembly!Y$11+$BG49*Assembly!Y$12+$BH49*Assembly!Y$13+$BI49*Assembly!Y$14+$BJ49*Assembly!Y$15+$BK49*Assembly!Y$16+$BL49*Assembly!Y$17+$BM49*Assembly!Y$18+$BN49*Assembly!Y$19+$BO49*Assembly!Y$20+$BP49*Assembly!Y$21+$BQ49*Assembly!Y$22+$BR49*Assembly!Y$23+$BS49*Assembly!Y$24</f>
        <v>#VALUE!</v>
      </c>
      <c r="CC49" s="133" t="e">
        <f t="shared" si="8"/>
        <v>#VALUE!</v>
      </c>
      <c r="CD49" s="130" t="e">
        <f t="shared" si="9"/>
        <v>#VALUE!</v>
      </c>
      <c r="CE49" s="183" t="e">
        <f>$AY49*Assembly!AC$4+$AZ49*Assembly!AC$5+$BA49*Assembly!AC$6+$BB49*Assembly!AC$7+$BC49*Assembly!AC$8+$BD49*Assembly!AC$9+$BE49*Assembly!AC$10+$BF49*Assembly!AC$11+$BG49*Assembly!AC$12+$BH49*Assembly!AC$13+$BI49*Assembly!AC$14+$BJ49*Assembly!AC$15+$BK49*Assembly!AC$16+$BL49*Assembly!AC$17+$BM49*Assembly!AC$18+$BN49*Assembly!AC$19+$BO49*Assembly!AC$20+$BP49*Assembly!AC$21+$BQ49*Assembly!AC$22+$BR49*Assembly!AC$23+$BS49*Assembly!AC$24</f>
        <v>#VALUE!</v>
      </c>
      <c r="CF49" s="145" t="e">
        <f>$AY49*Assembly!M$4+$AZ49*Assembly!M$5+$BA49*Assembly!M$6+$BB49*Assembly!M$7+$BC49*Assembly!M$8+$BD49*Assembly!M$9+$BE49*Assembly!M$10+$BF49*Assembly!M$11+$BG49*Assembly!M$12+$BH49*Assembly!M$13+$BI49*Assembly!M$14+$BJ49*Assembly!M$15+$BK49*Assembly!M$16+$BL49*Assembly!M$17+$BM49*Assembly!M$18+$BN49*Assembly!M$19+$BO49*Assembly!M$20+$BP49*Assembly!M$21+$BQ49*Assembly!M$22+$BR49*Assembly!M$23+$BS49*Assembly!M$24</f>
        <v>#VALUE!</v>
      </c>
      <c r="CG49" s="145" t="e">
        <f>$AY49*Assembly!N$4+$AZ49*Assembly!N$5+$BA49*Assembly!N$6+$BB49*Assembly!N$7+$BC49*Assembly!N$8+$BD49*Assembly!N$9+$BE49*Assembly!N$10+$BF49*Assembly!N$11+$BG49*Assembly!N$12+$BH49*Assembly!N$13+$BI49*Assembly!N$14+$BJ49*Assembly!N$15+$BK49*Assembly!N$16+$BL49*Assembly!N$17+$BM49*Assembly!N$18+$BN49*Assembly!N$19+$BO49*Assembly!N$20+$BP49*Assembly!N$21+$BQ49*Assembly!N$22+$BR49*Assembly!N$23+$BS49*Assembly!N$24</f>
        <v>#VALUE!</v>
      </c>
      <c r="CH49" s="145" t="e">
        <f>$AY49*Assembly!O$4+$AZ49*Assembly!O$5+$BA49*Assembly!O$6+$BB49*Assembly!O$7+$BC49*Assembly!O$8+$BD49*Assembly!O$9+$BE49*Assembly!O$10+$BF49*Assembly!O$11+$BG49*Assembly!O$12+$BH49*Assembly!O$13+$BI49*Assembly!O$14+$BJ49*Assembly!O$15+$BK49*Assembly!O$16+$BL49*Assembly!O$17+$BM49*Assembly!O$18+$BN49*Assembly!O$19+$BO49*Assembly!O$20+$BP49*Assembly!O$21+$BQ49*Assembly!O$22+$BR49*Assembly!O$23+$BS49*Assembly!O$24</f>
        <v>#VALUE!</v>
      </c>
      <c r="CI49" s="140" t="e">
        <f>$AY49*Assembly!P$4+$AZ49*Assembly!P$5+$BA49*Assembly!P$6+$BB49*Assembly!P$7+$BC49*Assembly!P$8+$BD49*Assembly!P$9+$BE49*Assembly!P$10+$BF49*Assembly!P$11+$BG49*Assembly!P$12+$BH49*Assembly!P$13+$BI49*Assembly!P$14+$BJ49*Assembly!P$15+$BK49*Assembly!P$16+$BL49*Assembly!P$17+$BM49*Assembly!P$18+$BN49*Assembly!P$19+$BO49*Assembly!P$20+$BP49*Assembly!P$21+$BQ49*Assembly!P$22+$BR49*Assembly!P$23+$BS49*Assembly!P$24</f>
        <v>#VALUE!</v>
      </c>
      <c r="CJ49" s="140" t="e">
        <f>$AY49*Assembly!Q$4+$AZ49*Assembly!Q$5+$BA49*Assembly!Q$6+$BB49*Assembly!Q$7+$BC49*Assembly!Q$8+$BD49*Assembly!Q$9+$BE49*Assembly!Q$10+$BF49*Assembly!Q$11+$BG49*Assembly!Q$12+$BH49*Assembly!Q$13+$BI49*Assembly!Q$14+$BJ49*Assembly!Q$15+$BK49*Assembly!Q$16+$BL49*Assembly!Q$17+$BM49*Assembly!Q$18+$BN49*Assembly!Q$19+$BO49*Assembly!Q$20+$BP49*Assembly!Q$21+$BQ49*Assembly!Q$22+$BR49*Assembly!Q$23+$BS49*Assembly!Q$24</f>
        <v>#VALUE!</v>
      </c>
      <c r="CK49" s="145" t="e">
        <f>$AY49*Assembly!R$4+$AZ49*Assembly!R$5+$BA49*Assembly!R$6+$BB49*Assembly!R$7+$BC49*Assembly!R$8+$BD49*Assembly!R$9+$BE49*Assembly!R$10+$BF49*Assembly!R$11+$BG49*Assembly!R$12+$BH49*Assembly!R$13+$BI49*Assembly!R$14+$BJ49*Assembly!R$15+$BK49*Assembly!R$16+$BL49*Assembly!R$17+$BM49*Assembly!R$18+$BN49*Assembly!R$19+$BO49*Assembly!R$20+$BP49*Assembly!R$21+$BQ49*Assembly!R$22+$BR49*Assembly!R$23+$BS49*Assembly!R$24</f>
        <v>#VALUE!</v>
      </c>
      <c r="CL49" s="140" t="e">
        <f>$AY49*Assembly!S$4+$AZ49*Assembly!S$5+$BA49*Assembly!S$6+$BB49*Assembly!S$7+$BC49*Assembly!S$8+$BD49*Assembly!S$9+$BE49*Assembly!S$10+$BF49*Assembly!S$11+$BG49*Assembly!S$12+$BH49*Assembly!S$13+$BI49*Assembly!S$14+$BJ49*Assembly!S$15+$BK49*Assembly!S$16+$BL49*Assembly!S$17+$BM49*Assembly!S$18+$BN49*Assembly!S$19+$BO49*Assembly!S$20+$BP49*Assembly!S$21+$BQ49*Assembly!S$22+$BR49*Assembly!S$23+$BS49*Assembly!S$24</f>
        <v>#VALUE!</v>
      </c>
      <c r="CM49" s="140" t="e">
        <f>$AY49*Assembly!T$4+$AZ49*Assembly!T$5+$BA49*Assembly!T$6+$BB49*Assembly!T$7+$BC49*Assembly!T$8+$BD49*Assembly!T$9+$BE49*Assembly!T$10+$BF49*Assembly!T$11+$BG49*Assembly!T$12+$BH49*Assembly!T$13+$BI49*Assembly!T$14+$BJ49*Assembly!T$15+$BK49*Assembly!T$16+$BL49*Assembly!T$17+$BM49*Assembly!T$18+$BN49*Assembly!T$19+$BO49*Assembly!T$20+$BP49*Assembly!T$21+$BQ49*Assembly!T$22+$BR49*Assembly!T$23+$BS49*Assembly!T$24</f>
        <v>#VALUE!</v>
      </c>
      <c r="CN49" s="140" t="e">
        <f>$AY49*Assembly!U$4+$AZ49*Assembly!U$5+$BA49*Assembly!U$6+$BB49*Assembly!U$7+$BC49*Assembly!U$8+$BD49*Assembly!U$9+$BE49*Assembly!U$10+$BF49*Assembly!U$11+$BG49*Assembly!U$12+$BH49*Assembly!U$13+$BI49*Assembly!U$14+$BJ49*Assembly!U$15+$BK49*Assembly!U$16+$BL49*Assembly!U$17+$BM49*Assembly!U$18+$BN49*Assembly!U$19+$BO49*Assembly!U$20+$BP49*Assembly!U$21+$BQ49*Assembly!U$22+$BR49*Assembly!U$23+$BS49*Assembly!U$24</f>
        <v>#VALUE!</v>
      </c>
      <c r="CO49" s="145" t="e">
        <f>$AY49*Assembly!V$4+$AZ49*Assembly!V$5+$BA49*Assembly!V$6+$BB49*Assembly!V$7+$BC49*Assembly!V$8+$BD49*Assembly!V$9+$BE49*Assembly!V$10+$BF49*Assembly!V$11+$BG49*Assembly!V$12+$BH49*Assembly!V$13+$BI49*Assembly!V$14+$BJ49*Assembly!V$15+$BK49*Assembly!V$16+$BL49*Assembly!V$17+$BM49*Assembly!V$18+$BN49*Assembly!V$19+$BO49*Assembly!V$20+$BP49*Assembly!V$21+$BQ49*Assembly!V$22+$BR49*Assembly!V$23+$BS49*Assembly!V$24</f>
        <v>#VALUE!</v>
      </c>
      <c r="CP49" s="145" t="e">
        <f>CF49*Refining!$F$3</f>
        <v>#VALUE!</v>
      </c>
      <c r="CQ49" s="145" t="e">
        <f>CG49*Refining!$F$4</f>
        <v>#VALUE!</v>
      </c>
      <c r="CR49" s="145" t="e">
        <f>CH49*Refining!$F$5</f>
        <v>#VALUE!</v>
      </c>
      <c r="CS49" s="145" t="e">
        <f>CI49*Refining!$F$6</f>
        <v>#VALUE!</v>
      </c>
      <c r="CT49" s="145" t="e">
        <f>CJ49*Refining!$F$7</f>
        <v>#VALUE!</v>
      </c>
      <c r="CU49" s="145" t="e">
        <f>CK49*Refining!$F$8</f>
        <v>#VALUE!</v>
      </c>
      <c r="CV49" s="145" t="e">
        <f>CL49*Refining!$F$9</f>
        <v>#VALUE!</v>
      </c>
      <c r="CW49" s="145" t="e">
        <f>CM49*Refining!$F$10</f>
        <v>#VALUE!</v>
      </c>
      <c r="CX49" s="145" t="e">
        <f>CN49*Refining!$F$11</f>
        <v>#VALUE!</v>
      </c>
      <c r="CY49" s="145" t="e">
        <f>CO49*Refining!$F$12</f>
        <v>#VALUE!</v>
      </c>
      <c r="CZ49" s="185" t="e">
        <f t="shared" ref="CZ49:DS49" si="198">IF(CF49 = 0, "", CF49)</f>
        <v>#VALUE!</v>
      </c>
      <c r="DA49" s="189" t="e">
        <f t="shared" si="198"/>
        <v>#VALUE!</v>
      </c>
      <c r="DB49" s="186" t="e">
        <f t="shared" si="198"/>
        <v>#VALUE!</v>
      </c>
      <c r="DC49" s="186" t="e">
        <f t="shared" si="198"/>
        <v>#VALUE!</v>
      </c>
      <c r="DD49" s="186" t="e">
        <f t="shared" si="198"/>
        <v>#VALUE!</v>
      </c>
      <c r="DE49" s="186" t="e">
        <f t="shared" si="198"/>
        <v>#VALUE!</v>
      </c>
      <c r="DF49" s="186" t="e">
        <f t="shared" si="198"/>
        <v>#VALUE!</v>
      </c>
      <c r="DG49" s="186" t="e">
        <f t="shared" si="198"/>
        <v>#VALUE!</v>
      </c>
      <c r="DH49" s="186" t="e">
        <f t="shared" si="198"/>
        <v>#VALUE!</v>
      </c>
      <c r="DI49" s="187" t="e">
        <f t="shared" si="198"/>
        <v>#VALUE!</v>
      </c>
      <c r="DJ49" s="185" t="e">
        <f t="shared" si="198"/>
        <v>#VALUE!</v>
      </c>
      <c r="DK49" s="189" t="e">
        <f t="shared" si="198"/>
        <v>#VALUE!</v>
      </c>
      <c r="DL49" s="186" t="e">
        <f t="shared" si="198"/>
        <v>#VALUE!</v>
      </c>
      <c r="DM49" s="186" t="e">
        <f t="shared" si="198"/>
        <v>#VALUE!</v>
      </c>
      <c r="DN49" s="188" t="e">
        <f t="shared" si="198"/>
        <v>#VALUE!</v>
      </c>
      <c r="DO49" s="186" t="e">
        <f t="shared" si="198"/>
        <v>#VALUE!</v>
      </c>
      <c r="DP49" s="186" t="e">
        <f t="shared" si="198"/>
        <v>#VALUE!</v>
      </c>
      <c r="DQ49" s="186" t="e">
        <f t="shared" si="198"/>
        <v>#VALUE!</v>
      </c>
      <c r="DR49" s="186" t="e">
        <f t="shared" si="198"/>
        <v>#VALUE!</v>
      </c>
      <c r="DS49" s="187" t="e">
        <f t="shared" si="198"/>
        <v>#VALUE!</v>
      </c>
      <c r="DT49" s="185" t="e">
        <f t="shared" si="11"/>
        <v>#VALUE!</v>
      </c>
      <c r="DU49" s="189" t="e">
        <f t="shared" si="12"/>
        <v>#VALUE!</v>
      </c>
      <c r="DV49" s="133" t="e">
        <f>CZ49*'Ores &amp; Ingots'!$C$3+DA49*'Ores &amp; Ingots'!$C$4+DB49*'Ores &amp; Ingots'!$C$5+DC49*'Ores &amp; Ingots'!$C$6+DD49*'Ores &amp; Ingots'!$C$7+DE49*'Ores &amp; Ingots'!$C$8+DF49*'Ores &amp; Ingots'!$C$9+DG49*'Ores &amp; Ingots'!$C$10+DH49*'Ores &amp; Ingots'!$C$11+DI49*'Ores &amp; Ingots'!$C$12</f>
        <v>#VALUE!</v>
      </c>
      <c r="DW49" s="133" t="e">
        <f>DJ49*'Ores &amp; Ingots'!$B$3+DK49*'Ores &amp; Ingots'!$B$4+DL49*'Ores &amp; Ingots'!$B$5+DM49*'Ores &amp; Ingots'!$B$6+DN49*'Ores &amp; Ingots'!$B$7+DO49*'Ores &amp; Ingots'!$B$8+DP49*'Ores &amp; Ingots'!$B$9+DQ49*'Ores &amp; Ingots'!$B$10+DR49*'Ores &amp; Ingots'!$B$11+DS49*'Ores &amp; Ingots'!$B$12</f>
        <v>#VALUE!</v>
      </c>
      <c r="DX49" s="189" t="e">
        <f>CZ49*Refining!$G$3+DA49*Refining!$G$4+DB49*Refining!$G$5+DC49*Refining!$G$6+DD49*Refining!$G$7+DE49*Refining!$G$8+DF49*Refining!$G$9+DG49*Refining!$G$10+DH49*Refining!$G$11+DI49*Refining!$G$12</f>
        <v>#VALUE!</v>
      </c>
      <c r="DY49" s="189" t="e">
        <f t="shared" si="13"/>
        <v>#VALUE!</v>
      </c>
      <c r="DZ49" s="192" t="e">
        <f t="shared" si="14"/>
        <v>#VALUE!</v>
      </c>
      <c r="EA49" s="185" t="e">
        <f t="shared" si="15"/>
        <v>#VALUE!</v>
      </c>
      <c r="EB49" s="194" t="e">
        <f t="shared" ref="EB49:EC49" si="199">EA49/60</f>
        <v>#VALUE!</v>
      </c>
      <c r="EC49" s="194" t="e">
        <f t="shared" si="199"/>
        <v>#VALUE!</v>
      </c>
      <c r="ED49" s="185" t="e">
        <f t="shared" si="17"/>
        <v>#VALUE!</v>
      </c>
      <c r="EE49" s="194" t="e">
        <f t="shared" ref="EE49:EF49" si="200">ED49/1000</f>
        <v>#VALUE!</v>
      </c>
      <c r="EF49" s="196" t="e">
        <f t="shared" si="200"/>
        <v>#VALUE!</v>
      </c>
      <c r="EG49" s="130" t="e">
        <f t="shared" si="19"/>
        <v>#VALUE!</v>
      </c>
      <c r="EH49" s="132" t="e">
        <f t="shared" si="20"/>
        <v>#VALUE!</v>
      </c>
      <c r="EI49" s="133">
        <v>1051</v>
      </c>
    </row>
    <row r="50" spans="1:139" ht="12.75" x14ac:dyDescent="0.2">
      <c r="A50" s="864"/>
      <c r="B50" s="135" t="s">
        <v>275</v>
      </c>
      <c r="C50" s="137" t="s">
        <v>155</v>
      </c>
      <c r="D50" s="137">
        <v>3</v>
      </c>
      <c r="E50" s="137">
        <v>3</v>
      </c>
      <c r="F50" s="137">
        <v>6</v>
      </c>
      <c r="G50" s="139">
        <f t="shared" si="0"/>
        <v>6.75</v>
      </c>
      <c r="H50" s="140">
        <v>20</v>
      </c>
      <c r="I50" s="140">
        <v>20</v>
      </c>
      <c r="J50" s="140">
        <f>H50/Main!$D$9</f>
        <v>4</v>
      </c>
      <c r="K50" s="140">
        <f>I50/Main!$D$10</f>
        <v>10</v>
      </c>
      <c r="L50" s="140">
        <f t="shared" si="1"/>
        <v>2.5</v>
      </c>
      <c r="M50" s="140">
        <v>1</v>
      </c>
      <c r="N50" s="145" t="s">
        <v>28</v>
      </c>
      <c r="O50" s="145">
        <v>2000</v>
      </c>
      <c r="P50" s="143"/>
      <c r="Q50" s="212" t="s">
        <v>28</v>
      </c>
      <c r="R50" s="321" t="s">
        <v>28</v>
      </c>
      <c r="S50" s="146"/>
      <c r="T50" s="146"/>
      <c r="U50" s="143"/>
      <c r="V50" s="143"/>
      <c r="W50" s="143"/>
      <c r="X50" s="143"/>
      <c r="Y50" s="143"/>
      <c r="Z50" s="143"/>
      <c r="AA50" s="143"/>
      <c r="AB50" s="143"/>
      <c r="AC50" s="148"/>
      <c r="AD50" s="133">
        <v>12</v>
      </c>
      <c r="AE50" s="133">
        <v>0</v>
      </c>
      <c r="AF50" s="133">
        <v>4</v>
      </c>
      <c r="AG50" s="133">
        <v>1</v>
      </c>
      <c r="AH50" s="133">
        <v>17</v>
      </c>
      <c r="AI50" s="133">
        <v>0</v>
      </c>
      <c r="AJ50" s="167">
        <v>4</v>
      </c>
      <c r="AK50" s="133">
        <v>2</v>
      </c>
      <c r="AL50" s="133">
        <v>0</v>
      </c>
      <c r="AM50" s="133">
        <v>0</v>
      </c>
      <c r="AN50" s="133">
        <v>0</v>
      </c>
      <c r="AO50" s="133">
        <v>0</v>
      </c>
      <c r="AP50" s="133">
        <v>0</v>
      </c>
      <c r="AQ50" s="133">
        <v>0</v>
      </c>
      <c r="AR50" s="133">
        <v>0</v>
      </c>
      <c r="AS50" s="133">
        <v>0</v>
      </c>
      <c r="AT50" s="133">
        <v>0</v>
      </c>
      <c r="AU50" s="133">
        <v>0</v>
      </c>
      <c r="AV50" s="133">
        <v>0</v>
      </c>
      <c r="AW50" s="133">
        <v>0</v>
      </c>
      <c r="AX50" s="133">
        <v>0</v>
      </c>
      <c r="AY50" s="174">
        <f t="shared" ref="AY50:BS50" si="201">IF(AD50 = 0, "", AD50)</f>
        <v>12</v>
      </c>
      <c r="AZ50" s="137" t="str">
        <f t="shared" si="201"/>
        <v/>
      </c>
      <c r="BA50" s="133">
        <f t="shared" si="201"/>
        <v>4</v>
      </c>
      <c r="BB50" s="133">
        <f t="shared" si="201"/>
        <v>1</v>
      </c>
      <c r="BC50" s="133">
        <f t="shared" si="201"/>
        <v>17</v>
      </c>
      <c r="BD50" s="137" t="str">
        <f t="shared" si="201"/>
        <v/>
      </c>
      <c r="BE50" s="167">
        <f t="shared" si="201"/>
        <v>4</v>
      </c>
      <c r="BF50" s="133">
        <f t="shared" si="201"/>
        <v>2</v>
      </c>
      <c r="BG50" s="137" t="str">
        <f t="shared" si="201"/>
        <v/>
      </c>
      <c r="BH50" s="137" t="str">
        <f t="shared" si="201"/>
        <v/>
      </c>
      <c r="BI50" s="137" t="str">
        <f t="shared" si="201"/>
        <v/>
      </c>
      <c r="BJ50" s="137" t="str">
        <f t="shared" si="201"/>
        <v/>
      </c>
      <c r="BK50" s="137" t="str">
        <f t="shared" si="201"/>
        <v/>
      </c>
      <c r="BL50" s="137" t="str">
        <f t="shared" si="201"/>
        <v/>
      </c>
      <c r="BM50" s="137" t="str">
        <f t="shared" si="201"/>
        <v/>
      </c>
      <c r="BN50" s="137" t="str">
        <f t="shared" si="201"/>
        <v/>
      </c>
      <c r="BO50" s="137" t="str">
        <f t="shared" si="201"/>
        <v/>
      </c>
      <c r="BP50" s="137" t="str">
        <f t="shared" si="201"/>
        <v/>
      </c>
      <c r="BQ50" s="137" t="str">
        <f t="shared" si="201"/>
        <v/>
      </c>
      <c r="BR50" s="137" t="str">
        <f t="shared" si="201"/>
        <v/>
      </c>
      <c r="BS50" s="169" t="str">
        <f t="shared" si="201"/>
        <v/>
      </c>
      <c r="BT50" s="174" t="e">
        <f>$AY50*Assembly!Z$4+$AZ50*Assembly!Z$5+$BA50*Assembly!Z$6+$BB50*Assembly!Z$7+$BC50*Assembly!Z$8+$BD50*Assembly!Z$9+$BE50*Assembly!Z$10+$BF50*Assembly!Z$11+$BG50*Assembly!Z$12+$BH50*Assembly!Z$13+$BI50*Assembly!Z$14+$BJ50*Assembly!Z$15+$BK50*Assembly!Z$16+$BL50*Assembly!Z$17+$BM50*Assembly!Z$18+$BN50*Assembly!Z$19+$BO50*Assembly!Z$20+$BP50*Assembly!Z$21+$BQ50*Assembly!Z$22+$BR50*Assembly!Z$23+$BS50*Assembly!Z$24</f>
        <v>#VALUE!</v>
      </c>
      <c r="BU50" s="133" t="e">
        <f t="shared" si="3"/>
        <v>#VALUE!</v>
      </c>
      <c r="BV50" s="314" t="str">
        <f t="shared" si="177"/>
        <v>?</v>
      </c>
      <c r="BW50" s="133" t="e">
        <f>$AY50*Assembly!AD$4+$AZ50*Assembly!AD$5+$BA50*Assembly!AD$6+$BB50*Assembly!AD$7+$BC50*Assembly!AD$8+$BD50*Assembly!AD$9+$BE50*Assembly!AD$10+$BF50*Assembly!AD$11+$BG50*Assembly!AD$12+$BH50*Assembly!AD$13+$BI50*Assembly!AD$14+$BJ50*Assembly!AD$15+$BK50*Assembly!AD$16+$BL50*Assembly!AD$17+$BM50*Assembly!AD$18+$BN50*Assembly!AD$19+$BO50*Assembly!AD$20+$BP50*Assembly!AD$21+$BQ50*Assembly!AD$22+$BR50*Assembly!AD$23+$BS50*Assembly!AD$24</f>
        <v>#VALUE!</v>
      </c>
      <c r="BX50" s="177" t="e">
        <f t="shared" si="4"/>
        <v>#VALUE!</v>
      </c>
      <c r="BY50" s="178" t="e">
        <f t="shared" si="5"/>
        <v>#VALUE!</v>
      </c>
      <c r="BZ50" s="179" t="e">
        <f t="shared" si="6"/>
        <v>#VALUE!</v>
      </c>
      <c r="CA50" s="178" t="e">
        <f t="shared" si="7"/>
        <v>#VALUE!</v>
      </c>
      <c r="CB50" s="133" t="e">
        <f>$AY50*Assembly!Y$4+$AZ50*Assembly!Y$5+$BA50*Assembly!Y$6+$BB50*Assembly!Y$7+$BC50*Assembly!Y$8+$BD50*Assembly!Y$9+$BE50*Assembly!Y$10+$BF50*Assembly!Y$11+$BG50*Assembly!Y$12+$BH50*Assembly!Y$13+$BI50*Assembly!Y$14+$BJ50*Assembly!Y$15+$BK50*Assembly!Y$16+$BL50*Assembly!Y$17+$BM50*Assembly!Y$18+$BN50*Assembly!Y$19+$BO50*Assembly!Y$20+$BP50*Assembly!Y$21+$BQ50*Assembly!Y$22+$BR50*Assembly!Y$23+$BS50*Assembly!Y$24</f>
        <v>#VALUE!</v>
      </c>
      <c r="CC50" s="133" t="e">
        <f t="shared" si="8"/>
        <v>#VALUE!</v>
      </c>
      <c r="CD50" s="130" t="e">
        <f t="shared" si="9"/>
        <v>#VALUE!</v>
      </c>
      <c r="CE50" s="183" t="e">
        <f>$AY50*Assembly!AC$4+$AZ50*Assembly!AC$5+$BA50*Assembly!AC$6+$BB50*Assembly!AC$7+$BC50*Assembly!AC$8+$BD50*Assembly!AC$9+$BE50*Assembly!AC$10+$BF50*Assembly!AC$11+$BG50*Assembly!AC$12+$BH50*Assembly!AC$13+$BI50*Assembly!AC$14+$BJ50*Assembly!AC$15+$BK50*Assembly!AC$16+$BL50*Assembly!AC$17+$BM50*Assembly!AC$18+$BN50*Assembly!AC$19+$BO50*Assembly!AC$20+$BP50*Assembly!AC$21+$BQ50*Assembly!AC$22+$BR50*Assembly!AC$23+$BS50*Assembly!AC$24</f>
        <v>#VALUE!</v>
      </c>
      <c r="CF50" s="145" t="e">
        <f>$AY50*Assembly!M$4+$AZ50*Assembly!M$5+$BA50*Assembly!M$6+$BB50*Assembly!M$7+$BC50*Assembly!M$8+$BD50*Assembly!M$9+$BE50*Assembly!M$10+$BF50*Assembly!M$11+$BG50*Assembly!M$12+$BH50*Assembly!M$13+$BI50*Assembly!M$14+$BJ50*Assembly!M$15+$BK50*Assembly!M$16+$BL50*Assembly!M$17+$BM50*Assembly!M$18+$BN50*Assembly!M$19+$BO50*Assembly!M$20+$BP50*Assembly!M$21+$BQ50*Assembly!M$22+$BR50*Assembly!M$23+$BS50*Assembly!M$24</f>
        <v>#VALUE!</v>
      </c>
      <c r="CG50" s="145" t="e">
        <f>$AY50*Assembly!N$4+$AZ50*Assembly!N$5+$BA50*Assembly!N$6+$BB50*Assembly!N$7+$BC50*Assembly!N$8+$BD50*Assembly!N$9+$BE50*Assembly!N$10+$BF50*Assembly!N$11+$BG50*Assembly!N$12+$BH50*Assembly!N$13+$BI50*Assembly!N$14+$BJ50*Assembly!N$15+$BK50*Assembly!N$16+$BL50*Assembly!N$17+$BM50*Assembly!N$18+$BN50*Assembly!N$19+$BO50*Assembly!N$20+$BP50*Assembly!N$21+$BQ50*Assembly!N$22+$BR50*Assembly!N$23+$BS50*Assembly!N$24</f>
        <v>#VALUE!</v>
      </c>
      <c r="CH50" s="145" t="e">
        <f>$AY50*Assembly!O$4+$AZ50*Assembly!O$5+$BA50*Assembly!O$6+$BB50*Assembly!O$7+$BC50*Assembly!O$8+$BD50*Assembly!O$9+$BE50*Assembly!O$10+$BF50*Assembly!O$11+$BG50*Assembly!O$12+$BH50*Assembly!O$13+$BI50*Assembly!O$14+$BJ50*Assembly!O$15+$BK50*Assembly!O$16+$BL50*Assembly!O$17+$BM50*Assembly!O$18+$BN50*Assembly!O$19+$BO50*Assembly!O$20+$BP50*Assembly!O$21+$BQ50*Assembly!O$22+$BR50*Assembly!O$23+$BS50*Assembly!O$24</f>
        <v>#VALUE!</v>
      </c>
      <c r="CI50" s="140" t="e">
        <f>$AY50*Assembly!P$4+$AZ50*Assembly!P$5+$BA50*Assembly!P$6+$BB50*Assembly!P$7+$BC50*Assembly!P$8+$BD50*Assembly!P$9+$BE50*Assembly!P$10+$BF50*Assembly!P$11+$BG50*Assembly!P$12+$BH50*Assembly!P$13+$BI50*Assembly!P$14+$BJ50*Assembly!P$15+$BK50*Assembly!P$16+$BL50*Assembly!P$17+$BM50*Assembly!P$18+$BN50*Assembly!P$19+$BO50*Assembly!P$20+$BP50*Assembly!P$21+$BQ50*Assembly!P$22+$BR50*Assembly!P$23+$BS50*Assembly!P$24</f>
        <v>#VALUE!</v>
      </c>
      <c r="CJ50" s="140" t="e">
        <f>$AY50*Assembly!Q$4+$AZ50*Assembly!Q$5+$BA50*Assembly!Q$6+$BB50*Assembly!Q$7+$BC50*Assembly!Q$8+$BD50*Assembly!Q$9+$BE50*Assembly!Q$10+$BF50*Assembly!Q$11+$BG50*Assembly!Q$12+$BH50*Assembly!Q$13+$BI50*Assembly!Q$14+$BJ50*Assembly!Q$15+$BK50*Assembly!Q$16+$BL50*Assembly!Q$17+$BM50*Assembly!Q$18+$BN50*Assembly!Q$19+$BO50*Assembly!Q$20+$BP50*Assembly!Q$21+$BQ50*Assembly!Q$22+$BR50*Assembly!Q$23+$BS50*Assembly!Q$24</f>
        <v>#VALUE!</v>
      </c>
      <c r="CK50" s="145" t="e">
        <f>$AY50*Assembly!R$4+$AZ50*Assembly!R$5+$BA50*Assembly!R$6+$BB50*Assembly!R$7+$BC50*Assembly!R$8+$BD50*Assembly!R$9+$BE50*Assembly!R$10+$BF50*Assembly!R$11+$BG50*Assembly!R$12+$BH50*Assembly!R$13+$BI50*Assembly!R$14+$BJ50*Assembly!R$15+$BK50*Assembly!R$16+$BL50*Assembly!R$17+$BM50*Assembly!R$18+$BN50*Assembly!R$19+$BO50*Assembly!R$20+$BP50*Assembly!R$21+$BQ50*Assembly!R$22+$BR50*Assembly!R$23+$BS50*Assembly!R$24</f>
        <v>#VALUE!</v>
      </c>
      <c r="CL50" s="140" t="e">
        <f>$AY50*Assembly!S$4+$AZ50*Assembly!S$5+$BA50*Assembly!S$6+$BB50*Assembly!S$7+$BC50*Assembly!S$8+$BD50*Assembly!S$9+$BE50*Assembly!S$10+$BF50*Assembly!S$11+$BG50*Assembly!S$12+$BH50*Assembly!S$13+$BI50*Assembly!S$14+$BJ50*Assembly!S$15+$BK50*Assembly!S$16+$BL50*Assembly!S$17+$BM50*Assembly!S$18+$BN50*Assembly!S$19+$BO50*Assembly!S$20+$BP50*Assembly!S$21+$BQ50*Assembly!S$22+$BR50*Assembly!S$23+$BS50*Assembly!S$24</f>
        <v>#VALUE!</v>
      </c>
      <c r="CM50" s="140" t="e">
        <f>$AY50*Assembly!T$4+$AZ50*Assembly!T$5+$BA50*Assembly!T$6+$BB50*Assembly!T$7+$BC50*Assembly!T$8+$BD50*Assembly!T$9+$BE50*Assembly!T$10+$BF50*Assembly!T$11+$BG50*Assembly!T$12+$BH50*Assembly!T$13+$BI50*Assembly!T$14+$BJ50*Assembly!T$15+$BK50*Assembly!T$16+$BL50*Assembly!T$17+$BM50*Assembly!T$18+$BN50*Assembly!T$19+$BO50*Assembly!T$20+$BP50*Assembly!T$21+$BQ50*Assembly!T$22+$BR50*Assembly!T$23+$BS50*Assembly!T$24</f>
        <v>#VALUE!</v>
      </c>
      <c r="CN50" s="140" t="e">
        <f>$AY50*Assembly!U$4+$AZ50*Assembly!U$5+$BA50*Assembly!U$6+$BB50*Assembly!U$7+$BC50*Assembly!U$8+$BD50*Assembly!U$9+$BE50*Assembly!U$10+$BF50*Assembly!U$11+$BG50*Assembly!U$12+$BH50*Assembly!U$13+$BI50*Assembly!U$14+$BJ50*Assembly!U$15+$BK50*Assembly!U$16+$BL50*Assembly!U$17+$BM50*Assembly!U$18+$BN50*Assembly!U$19+$BO50*Assembly!U$20+$BP50*Assembly!U$21+$BQ50*Assembly!U$22+$BR50*Assembly!U$23+$BS50*Assembly!U$24</f>
        <v>#VALUE!</v>
      </c>
      <c r="CO50" s="145" t="e">
        <f>$AY50*Assembly!V$4+$AZ50*Assembly!V$5+$BA50*Assembly!V$6+$BB50*Assembly!V$7+$BC50*Assembly!V$8+$BD50*Assembly!V$9+$BE50*Assembly!V$10+$BF50*Assembly!V$11+$BG50*Assembly!V$12+$BH50*Assembly!V$13+$BI50*Assembly!V$14+$BJ50*Assembly!V$15+$BK50*Assembly!V$16+$BL50*Assembly!V$17+$BM50*Assembly!V$18+$BN50*Assembly!V$19+$BO50*Assembly!V$20+$BP50*Assembly!V$21+$BQ50*Assembly!V$22+$BR50*Assembly!V$23+$BS50*Assembly!V$24</f>
        <v>#VALUE!</v>
      </c>
      <c r="CP50" s="145" t="e">
        <f>CF50*Refining!$F$3</f>
        <v>#VALUE!</v>
      </c>
      <c r="CQ50" s="145" t="e">
        <f>CG50*Refining!$F$4</f>
        <v>#VALUE!</v>
      </c>
      <c r="CR50" s="145" t="e">
        <f>CH50*Refining!$F$5</f>
        <v>#VALUE!</v>
      </c>
      <c r="CS50" s="145" t="e">
        <f>CI50*Refining!$F$6</f>
        <v>#VALUE!</v>
      </c>
      <c r="CT50" s="145" t="e">
        <f>CJ50*Refining!$F$7</f>
        <v>#VALUE!</v>
      </c>
      <c r="CU50" s="145" t="e">
        <f>CK50*Refining!$F$8</f>
        <v>#VALUE!</v>
      </c>
      <c r="CV50" s="145" t="e">
        <f>CL50*Refining!$F$9</f>
        <v>#VALUE!</v>
      </c>
      <c r="CW50" s="145" t="e">
        <f>CM50*Refining!$F$10</f>
        <v>#VALUE!</v>
      </c>
      <c r="CX50" s="145" t="e">
        <f>CN50*Refining!$F$11</f>
        <v>#VALUE!</v>
      </c>
      <c r="CY50" s="145" t="e">
        <f>CO50*Refining!$F$12</f>
        <v>#VALUE!</v>
      </c>
      <c r="CZ50" s="185" t="e">
        <f t="shared" ref="CZ50:DS50" si="202">IF(CF50 = 0, "", CF50)</f>
        <v>#VALUE!</v>
      </c>
      <c r="DA50" s="189" t="e">
        <f t="shared" si="202"/>
        <v>#VALUE!</v>
      </c>
      <c r="DB50" s="186" t="e">
        <f t="shared" si="202"/>
        <v>#VALUE!</v>
      </c>
      <c r="DC50" s="186" t="e">
        <f t="shared" si="202"/>
        <v>#VALUE!</v>
      </c>
      <c r="DD50" s="186" t="e">
        <f t="shared" si="202"/>
        <v>#VALUE!</v>
      </c>
      <c r="DE50" s="186" t="e">
        <f t="shared" si="202"/>
        <v>#VALUE!</v>
      </c>
      <c r="DF50" s="186" t="e">
        <f t="shared" si="202"/>
        <v>#VALUE!</v>
      </c>
      <c r="DG50" s="186" t="e">
        <f t="shared" si="202"/>
        <v>#VALUE!</v>
      </c>
      <c r="DH50" s="186" t="e">
        <f t="shared" si="202"/>
        <v>#VALUE!</v>
      </c>
      <c r="DI50" s="187" t="e">
        <f t="shared" si="202"/>
        <v>#VALUE!</v>
      </c>
      <c r="DJ50" s="185" t="e">
        <f t="shared" si="202"/>
        <v>#VALUE!</v>
      </c>
      <c r="DK50" s="189" t="e">
        <f t="shared" si="202"/>
        <v>#VALUE!</v>
      </c>
      <c r="DL50" s="186" t="e">
        <f t="shared" si="202"/>
        <v>#VALUE!</v>
      </c>
      <c r="DM50" s="186" t="e">
        <f t="shared" si="202"/>
        <v>#VALUE!</v>
      </c>
      <c r="DN50" s="188" t="e">
        <f t="shared" si="202"/>
        <v>#VALUE!</v>
      </c>
      <c r="DO50" s="186" t="e">
        <f t="shared" si="202"/>
        <v>#VALUE!</v>
      </c>
      <c r="DP50" s="186" t="e">
        <f t="shared" si="202"/>
        <v>#VALUE!</v>
      </c>
      <c r="DQ50" s="186" t="e">
        <f t="shared" si="202"/>
        <v>#VALUE!</v>
      </c>
      <c r="DR50" s="186" t="e">
        <f t="shared" si="202"/>
        <v>#VALUE!</v>
      </c>
      <c r="DS50" s="187" t="e">
        <f t="shared" si="202"/>
        <v>#VALUE!</v>
      </c>
      <c r="DT50" s="185" t="e">
        <f t="shared" si="11"/>
        <v>#VALUE!</v>
      </c>
      <c r="DU50" s="189" t="e">
        <f t="shared" si="12"/>
        <v>#VALUE!</v>
      </c>
      <c r="DV50" s="133" t="e">
        <f>CZ50*'Ores &amp; Ingots'!$C$3+DA50*'Ores &amp; Ingots'!$C$4+DB50*'Ores &amp; Ingots'!$C$5+DC50*'Ores &amp; Ingots'!$C$6+DD50*'Ores &amp; Ingots'!$C$7+DE50*'Ores &amp; Ingots'!$C$8+DF50*'Ores &amp; Ingots'!$C$9+DG50*'Ores &amp; Ingots'!$C$10+DH50*'Ores &amp; Ingots'!$C$11+DI50*'Ores &amp; Ingots'!$C$12</f>
        <v>#VALUE!</v>
      </c>
      <c r="DW50" s="133" t="e">
        <f>DJ50*'Ores &amp; Ingots'!$B$3+DK50*'Ores &amp; Ingots'!$B$4+DL50*'Ores &amp; Ingots'!$B$5+DM50*'Ores &amp; Ingots'!$B$6+DN50*'Ores &amp; Ingots'!$B$7+DO50*'Ores &amp; Ingots'!$B$8+DP50*'Ores &amp; Ingots'!$B$9+DQ50*'Ores &amp; Ingots'!$B$10+DR50*'Ores &amp; Ingots'!$B$11+DS50*'Ores &amp; Ingots'!$B$12</f>
        <v>#VALUE!</v>
      </c>
      <c r="DX50" s="189" t="e">
        <f>CZ50*Refining!$G$3+DA50*Refining!$G$4+DB50*Refining!$G$5+DC50*Refining!$G$6+DD50*Refining!$G$7+DE50*Refining!$G$8+DF50*Refining!$G$9+DG50*Refining!$G$10+DH50*Refining!$G$11+DI50*Refining!$G$12</f>
        <v>#VALUE!</v>
      </c>
      <c r="DY50" s="189" t="e">
        <f t="shared" si="13"/>
        <v>#VALUE!</v>
      </c>
      <c r="DZ50" s="192" t="e">
        <f t="shared" si="14"/>
        <v>#VALUE!</v>
      </c>
      <c r="EA50" s="185" t="e">
        <f t="shared" si="15"/>
        <v>#VALUE!</v>
      </c>
      <c r="EB50" s="194" t="e">
        <f t="shared" ref="EB50:EC50" si="203">EA50/60</f>
        <v>#VALUE!</v>
      </c>
      <c r="EC50" s="194" t="e">
        <f t="shared" si="203"/>
        <v>#VALUE!</v>
      </c>
      <c r="ED50" s="185" t="e">
        <f t="shared" si="17"/>
        <v>#VALUE!</v>
      </c>
      <c r="EE50" s="194" t="e">
        <f t="shared" ref="EE50:EF50" si="204">ED50/1000</f>
        <v>#VALUE!</v>
      </c>
      <c r="EF50" s="196" t="e">
        <f t="shared" si="204"/>
        <v>#VALUE!</v>
      </c>
      <c r="EG50" s="130" t="e">
        <f t="shared" si="19"/>
        <v>#VALUE!</v>
      </c>
      <c r="EH50" s="132" t="e">
        <f t="shared" si="20"/>
        <v>#VALUE!</v>
      </c>
      <c r="EI50" s="133" t="s">
        <v>28</v>
      </c>
    </row>
    <row r="51" spans="1:139" ht="12.75" hidden="1" x14ac:dyDescent="0.2">
      <c r="A51" s="864"/>
      <c r="B51" s="135" t="s">
        <v>276</v>
      </c>
      <c r="C51" s="137" t="s">
        <v>156</v>
      </c>
      <c r="D51" s="137">
        <v>1</v>
      </c>
      <c r="E51" s="137">
        <v>1</v>
      </c>
      <c r="F51" s="137">
        <v>2</v>
      </c>
      <c r="G51" s="139">
        <f t="shared" si="0"/>
        <v>31.25</v>
      </c>
      <c r="H51" s="140">
        <v>25</v>
      </c>
      <c r="I51" s="140">
        <v>25</v>
      </c>
      <c r="J51" s="140">
        <f>H51/Main!$D$9</f>
        <v>5</v>
      </c>
      <c r="K51" s="140">
        <f>I51/Main!$D$10</f>
        <v>12.5</v>
      </c>
      <c r="L51" s="140">
        <f t="shared" si="1"/>
        <v>2.5</v>
      </c>
      <c r="M51" s="140">
        <v>1</v>
      </c>
      <c r="N51" s="145" t="s">
        <v>28</v>
      </c>
      <c r="O51" s="145">
        <v>2000</v>
      </c>
      <c r="P51" s="143"/>
      <c r="Q51" s="212" t="s">
        <v>28</v>
      </c>
      <c r="R51" s="321" t="s">
        <v>28</v>
      </c>
      <c r="S51" s="146"/>
      <c r="T51" s="146"/>
      <c r="U51" s="143"/>
      <c r="V51" s="143"/>
      <c r="W51" s="143"/>
      <c r="X51" s="143"/>
      <c r="Y51" s="143"/>
      <c r="Z51" s="143"/>
      <c r="AA51" s="143"/>
      <c r="AB51" s="143"/>
      <c r="AC51" s="148" t="s">
        <v>220</v>
      </c>
      <c r="AD51" s="133">
        <v>20</v>
      </c>
      <c r="AE51" s="133">
        <v>0</v>
      </c>
      <c r="AF51" s="133">
        <v>0</v>
      </c>
      <c r="AG51" s="133">
        <v>1</v>
      </c>
      <c r="AH51" s="133">
        <v>30</v>
      </c>
      <c r="AI51" s="133">
        <v>0</v>
      </c>
      <c r="AJ51" s="167">
        <v>2</v>
      </c>
      <c r="AK51" s="133">
        <v>2</v>
      </c>
      <c r="AL51" s="133">
        <v>0</v>
      </c>
      <c r="AM51" s="133">
        <v>0</v>
      </c>
      <c r="AN51" s="133">
        <v>0</v>
      </c>
      <c r="AO51" s="133">
        <v>0</v>
      </c>
      <c r="AP51" s="133">
        <v>0</v>
      </c>
      <c r="AQ51" s="133">
        <v>0</v>
      </c>
      <c r="AR51" s="133">
        <v>0</v>
      </c>
      <c r="AS51" s="133">
        <v>0</v>
      </c>
      <c r="AT51" s="133">
        <v>0</v>
      </c>
      <c r="AU51" s="133">
        <v>0</v>
      </c>
      <c r="AV51" s="133">
        <v>0</v>
      </c>
      <c r="AW51" s="133">
        <v>0</v>
      </c>
      <c r="AX51" s="133">
        <v>0</v>
      </c>
      <c r="AY51" s="174">
        <f t="shared" ref="AY51:BS51" si="205">IF(AD51 = 0, "", AD51)</f>
        <v>20</v>
      </c>
      <c r="AZ51" s="137" t="str">
        <f t="shared" si="205"/>
        <v/>
      </c>
      <c r="BA51" s="137" t="str">
        <f t="shared" si="205"/>
        <v/>
      </c>
      <c r="BB51" s="133">
        <f t="shared" si="205"/>
        <v>1</v>
      </c>
      <c r="BC51" s="133">
        <f t="shared" si="205"/>
        <v>30</v>
      </c>
      <c r="BD51" s="137" t="str">
        <f t="shared" si="205"/>
        <v/>
      </c>
      <c r="BE51" s="167">
        <f t="shared" si="205"/>
        <v>2</v>
      </c>
      <c r="BF51" s="133">
        <f t="shared" si="205"/>
        <v>2</v>
      </c>
      <c r="BG51" s="137" t="str">
        <f t="shared" si="205"/>
        <v/>
      </c>
      <c r="BH51" s="137" t="str">
        <f t="shared" si="205"/>
        <v/>
      </c>
      <c r="BI51" s="137" t="str">
        <f t="shared" si="205"/>
        <v/>
      </c>
      <c r="BJ51" s="137" t="str">
        <f t="shared" si="205"/>
        <v/>
      </c>
      <c r="BK51" s="137" t="str">
        <f t="shared" si="205"/>
        <v/>
      </c>
      <c r="BL51" s="137" t="str">
        <f t="shared" si="205"/>
        <v/>
      </c>
      <c r="BM51" s="137" t="str">
        <f t="shared" si="205"/>
        <v/>
      </c>
      <c r="BN51" s="137" t="str">
        <f t="shared" si="205"/>
        <v/>
      </c>
      <c r="BO51" s="137" t="str">
        <f t="shared" si="205"/>
        <v/>
      </c>
      <c r="BP51" s="137" t="str">
        <f t="shared" si="205"/>
        <v/>
      </c>
      <c r="BQ51" s="137" t="str">
        <f t="shared" si="205"/>
        <v/>
      </c>
      <c r="BR51" s="137" t="str">
        <f t="shared" si="205"/>
        <v/>
      </c>
      <c r="BS51" s="169" t="str">
        <f t="shared" si="205"/>
        <v/>
      </c>
      <c r="BT51" s="174" t="e">
        <f>$AY51*Assembly!Z$4+$AZ51*Assembly!Z$5+$BA51*Assembly!Z$6+$BB51*Assembly!Z$7+$BC51*Assembly!Z$8+$BD51*Assembly!Z$9+$BE51*Assembly!Z$10+$BF51*Assembly!Z$11+$BG51*Assembly!Z$12+$BH51*Assembly!Z$13+$BI51*Assembly!Z$14+$BJ51*Assembly!Z$15+$BK51*Assembly!Z$16+$BL51*Assembly!Z$17+$BM51*Assembly!Z$18+$BN51*Assembly!Z$19+$BO51*Assembly!Z$20+$BP51*Assembly!Z$21+$BQ51*Assembly!Z$22+$BR51*Assembly!Z$23+$BS51*Assembly!Z$24</f>
        <v>#VALUE!</v>
      </c>
      <c r="BU51" s="133" t="e">
        <f t="shared" si="3"/>
        <v>#VALUE!</v>
      </c>
      <c r="BV51" s="314" t="str">
        <f t="shared" si="177"/>
        <v>?</v>
      </c>
      <c r="BW51" s="133" t="e">
        <f>$AY51*Assembly!AD$4+$AZ51*Assembly!AD$5+$BA51*Assembly!AD$6+$BB51*Assembly!AD$7+$BC51*Assembly!AD$8+$BD51*Assembly!AD$9+$BE51*Assembly!AD$10+$BF51*Assembly!AD$11+$BG51*Assembly!AD$12+$BH51*Assembly!AD$13+$BI51*Assembly!AD$14+$BJ51*Assembly!AD$15+$BK51*Assembly!AD$16+$BL51*Assembly!AD$17+$BM51*Assembly!AD$18+$BN51*Assembly!AD$19+$BO51*Assembly!AD$20+$BP51*Assembly!AD$21+$BQ51*Assembly!AD$22+$BR51*Assembly!AD$23+$BS51*Assembly!AD$24</f>
        <v>#VALUE!</v>
      </c>
      <c r="BX51" s="177" t="e">
        <f t="shared" si="4"/>
        <v>#VALUE!</v>
      </c>
      <c r="BY51" s="178" t="e">
        <f t="shared" si="5"/>
        <v>#VALUE!</v>
      </c>
      <c r="BZ51" s="179" t="e">
        <f t="shared" si="6"/>
        <v>#VALUE!</v>
      </c>
      <c r="CA51" s="178" t="e">
        <f t="shared" si="7"/>
        <v>#VALUE!</v>
      </c>
      <c r="CB51" s="133" t="e">
        <f>$AY51*Assembly!Y$4+$AZ51*Assembly!Y$5+$BA51*Assembly!Y$6+$BB51*Assembly!Y$7+$BC51*Assembly!Y$8+$BD51*Assembly!Y$9+$BE51*Assembly!Y$10+$BF51*Assembly!Y$11+$BG51*Assembly!Y$12+$BH51*Assembly!Y$13+$BI51*Assembly!Y$14+$BJ51*Assembly!Y$15+$BK51*Assembly!Y$16+$BL51*Assembly!Y$17+$BM51*Assembly!Y$18+$BN51*Assembly!Y$19+$BO51*Assembly!Y$20+$BP51*Assembly!Y$21+$BQ51*Assembly!Y$22+$BR51*Assembly!Y$23+$BS51*Assembly!Y$24</f>
        <v>#VALUE!</v>
      </c>
      <c r="CC51" s="133" t="e">
        <f t="shared" si="8"/>
        <v>#VALUE!</v>
      </c>
      <c r="CD51" s="130" t="e">
        <f t="shared" si="9"/>
        <v>#VALUE!</v>
      </c>
      <c r="CE51" s="183" t="e">
        <f>$AY51*Assembly!AC$4+$AZ51*Assembly!AC$5+$BA51*Assembly!AC$6+$BB51*Assembly!AC$7+$BC51*Assembly!AC$8+$BD51*Assembly!AC$9+$BE51*Assembly!AC$10+$BF51*Assembly!AC$11+$BG51*Assembly!AC$12+$BH51*Assembly!AC$13+$BI51*Assembly!AC$14+$BJ51*Assembly!AC$15+$BK51*Assembly!AC$16+$BL51*Assembly!AC$17+$BM51*Assembly!AC$18+$BN51*Assembly!AC$19+$BO51*Assembly!AC$20+$BP51*Assembly!AC$21+$BQ51*Assembly!AC$22+$BR51*Assembly!AC$23+$BS51*Assembly!AC$24</f>
        <v>#VALUE!</v>
      </c>
      <c r="CF51" s="145" t="e">
        <f>$AY51*Assembly!M$4+$AZ51*Assembly!M$5+$BA51*Assembly!M$6+$BB51*Assembly!M$7+$BC51*Assembly!M$8+$BD51*Assembly!M$9+$BE51*Assembly!M$10+$BF51*Assembly!M$11+$BG51*Assembly!M$12+$BH51*Assembly!M$13+$BI51*Assembly!M$14+$BJ51*Assembly!M$15+$BK51*Assembly!M$16+$BL51*Assembly!M$17+$BM51*Assembly!M$18+$BN51*Assembly!M$19+$BO51*Assembly!M$20+$BP51*Assembly!M$21+$BQ51*Assembly!M$22+$BR51*Assembly!M$23+$BS51*Assembly!M$24</f>
        <v>#VALUE!</v>
      </c>
      <c r="CG51" s="145" t="e">
        <f>$AY51*Assembly!N$4+$AZ51*Assembly!N$5+$BA51*Assembly!N$6+$BB51*Assembly!N$7+$BC51*Assembly!N$8+$BD51*Assembly!N$9+$BE51*Assembly!N$10+$BF51*Assembly!N$11+$BG51*Assembly!N$12+$BH51*Assembly!N$13+$BI51*Assembly!N$14+$BJ51*Assembly!N$15+$BK51*Assembly!N$16+$BL51*Assembly!N$17+$BM51*Assembly!N$18+$BN51*Assembly!N$19+$BO51*Assembly!N$20+$BP51*Assembly!N$21+$BQ51*Assembly!N$22+$BR51*Assembly!N$23+$BS51*Assembly!N$24</f>
        <v>#VALUE!</v>
      </c>
      <c r="CH51" s="145" t="e">
        <f>$AY51*Assembly!O$4+$AZ51*Assembly!O$5+$BA51*Assembly!O$6+$BB51*Assembly!O$7+$BC51*Assembly!O$8+$BD51*Assembly!O$9+$BE51*Assembly!O$10+$BF51*Assembly!O$11+$BG51*Assembly!O$12+$BH51*Assembly!O$13+$BI51*Assembly!O$14+$BJ51*Assembly!O$15+$BK51*Assembly!O$16+$BL51*Assembly!O$17+$BM51*Assembly!O$18+$BN51*Assembly!O$19+$BO51*Assembly!O$20+$BP51*Assembly!O$21+$BQ51*Assembly!O$22+$BR51*Assembly!O$23+$BS51*Assembly!O$24</f>
        <v>#VALUE!</v>
      </c>
      <c r="CI51" s="140" t="e">
        <f>$AY51*Assembly!P$4+$AZ51*Assembly!P$5+$BA51*Assembly!P$6+$BB51*Assembly!P$7+$BC51*Assembly!P$8+$BD51*Assembly!P$9+$BE51*Assembly!P$10+$BF51*Assembly!P$11+$BG51*Assembly!P$12+$BH51*Assembly!P$13+$BI51*Assembly!P$14+$BJ51*Assembly!P$15+$BK51*Assembly!P$16+$BL51*Assembly!P$17+$BM51*Assembly!P$18+$BN51*Assembly!P$19+$BO51*Assembly!P$20+$BP51*Assembly!P$21+$BQ51*Assembly!P$22+$BR51*Assembly!P$23+$BS51*Assembly!P$24</f>
        <v>#VALUE!</v>
      </c>
      <c r="CJ51" s="140" t="e">
        <f>$AY51*Assembly!Q$4+$AZ51*Assembly!Q$5+$BA51*Assembly!Q$6+$BB51*Assembly!Q$7+$BC51*Assembly!Q$8+$BD51*Assembly!Q$9+$BE51*Assembly!Q$10+$BF51*Assembly!Q$11+$BG51*Assembly!Q$12+$BH51*Assembly!Q$13+$BI51*Assembly!Q$14+$BJ51*Assembly!Q$15+$BK51*Assembly!Q$16+$BL51*Assembly!Q$17+$BM51*Assembly!Q$18+$BN51*Assembly!Q$19+$BO51*Assembly!Q$20+$BP51*Assembly!Q$21+$BQ51*Assembly!Q$22+$BR51*Assembly!Q$23+$BS51*Assembly!Q$24</f>
        <v>#VALUE!</v>
      </c>
      <c r="CK51" s="145" t="e">
        <f>$AY51*Assembly!R$4+$AZ51*Assembly!R$5+$BA51*Assembly!R$6+$BB51*Assembly!R$7+$BC51*Assembly!R$8+$BD51*Assembly!R$9+$BE51*Assembly!R$10+$BF51*Assembly!R$11+$BG51*Assembly!R$12+$BH51*Assembly!R$13+$BI51*Assembly!R$14+$BJ51*Assembly!R$15+$BK51*Assembly!R$16+$BL51*Assembly!R$17+$BM51*Assembly!R$18+$BN51*Assembly!R$19+$BO51*Assembly!R$20+$BP51*Assembly!R$21+$BQ51*Assembly!R$22+$BR51*Assembly!R$23+$BS51*Assembly!R$24</f>
        <v>#VALUE!</v>
      </c>
      <c r="CL51" s="140" t="e">
        <f>$AY51*Assembly!S$4+$AZ51*Assembly!S$5+$BA51*Assembly!S$6+$BB51*Assembly!S$7+$BC51*Assembly!S$8+$BD51*Assembly!S$9+$BE51*Assembly!S$10+$BF51*Assembly!S$11+$BG51*Assembly!S$12+$BH51*Assembly!S$13+$BI51*Assembly!S$14+$BJ51*Assembly!S$15+$BK51*Assembly!S$16+$BL51*Assembly!S$17+$BM51*Assembly!S$18+$BN51*Assembly!S$19+$BO51*Assembly!S$20+$BP51*Assembly!S$21+$BQ51*Assembly!S$22+$BR51*Assembly!S$23+$BS51*Assembly!S$24</f>
        <v>#VALUE!</v>
      </c>
      <c r="CM51" s="140" t="e">
        <f>$AY51*Assembly!T$4+$AZ51*Assembly!T$5+$BA51*Assembly!T$6+$BB51*Assembly!T$7+$BC51*Assembly!T$8+$BD51*Assembly!T$9+$BE51*Assembly!T$10+$BF51*Assembly!T$11+$BG51*Assembly!T$12+$BH51*Assembly!T$13+$BI51*Assembly!T$14+$BJ51*Assembly!T$15+$BK51*Assembly!T$16+$BL51*Assembly!T$17+$BM51*Assembly!T$18+$BN51*Assembly!T$19+$BO51*Assembly!T$20+$BP51*Assembly!T$21+$BQ51*Assembly!T$22+$BR51*Assembly!T$23+$BS51*Assembly!T$24</f>
        <v>#VALUE!</v>
      </c>
      <c r="CN51" s="140" t="e">
        <f>$AY51*Assembly!U$4+$AZ51*Assembly!U$5+$BA51*Assembly!U$6+$BB51*Assembly!U$7+$BC51*Assembly!U$8+$BD51*Assembly!U$9+$BE51*Assembly!U$10+$BF51*Assembly!U$11+$BG51*Assembly!U$12+$BH51*Assembly!U$13+$BI51*Assembly!U$14+$BJ51*Assembly!U$15+$BK51*Assembly!U$16+$BL51*Assembly!U$17+$BM51*Assembly!U$18+$BN51*Assembly!U$19+$BO51*Assembly!U$20+$BP51*Assembly!U$21+$BQ51*Assembly!U$22+$BR51*Assembly!U$23+$BS51*Assembly!U$24</f>
        <v>#VALUE!</v>
      </c>
      <c r="CO51" s="145" t="e">
        <f>$AY51*Assembly!V$4+$AZ51*Assembly!V$5+$BA51*Assembly!V$6+$BB51*Assembly!V$7+$BC51*Assembly!V$8+$BD51*Assembly!V$9+$BE51*Assembly!V$10+$BF51*Assembly!V$11+$BG51*Assembly!V$12+$BH51*Assembly!V$13+$BI51*Assembly!V$14+$BJ51*Assembly!V$15+$BK51*Assembly!V$16+$BL51*Assembly!V$17+$BM51*Assembly!V$18+$BN51*Assembly!V$19+$BO51*Assembly!V$20+$BP51*Assembly!V$21+$BQ51*Assembly!V$22+$BR51*Assembly!V$23+$BS51*Assembly!V$24</f>
        <v>#VALUE!</v>
      </c>
      <c r="CP51" s="145" t="e">
        <f>CF51*Refining!$F$3</f>
        <v>#VALUE!</v>
      </c>
      <c r="CQ51" s="145" t="e">
        <f>CG51*Refining!$F$4</f>
        <v>#VALUE!</v>
      </c>
      <c r="CR51" s="145" t="e">
        <f>CH51*Refining!$F$5</f>
        <v>#VALUE!</v>
      </c>
      <c r="CS51" s="145" t="e">
        <f>CI51*Refining!$F$6</f>
        <v>#VALUE!</v>
      </c>
      <c r="CT51" s="145" t="e">
        <f>CJ51*Refining!$F$7</f>
        <v>#VALUE!</v>
      </c>
      <c r="CU51" s="145" t="e">
        <f>CK51*Refining!$F$8</f>
        <v>#VALUE!</v>
      </c>
      <c r="CV51" s="145" t="e">
        <f>CL51*Refining!$F$9</f>
        <v>#VALUE!</v>
      </c>
      <c r="CW51" s="145" t="e">
        <f>CM51*Refining!$F$10</f>
        <v>#VALUE!</v>
      </c>
      <c r="CX51" s="145" t="e">
        <f>CN51*Refining!$F$11</f>
        <v>#VALUE!</v>
      </c>
      <c r="CY51" s="145" t="e">
        <f>CO51*Refining!$F$12</f>
        <v>#VALUE!</v>
      </c>
      <c r="CZ51" s="185" t="e">
        <f t="shared" ref="CZ51:DS51" si="206">IF(CF51 = 0, "", CF51)</f>
        <v>#VALUE!</v>
      </c>
      <c r="DA51" s="189" t="e">
        <f t="shared" si="206"/>
        <v>#VALUE!</v>
      </c>
      <c r="DB51" s="186" t="e">
        <f t="shared" si="206"/>
        <v>#VALUE!</v>
      </c>
      <c r="DC51" s="186" t="e">
        <f t="shared" si="206"/>
        <v>#VALUE!</v>
      </c>
      <c r="DD51" s="186" t="e">
        <f t="shared" si="206"/>
        <v>#VALUE!</v>
      </c>
      <c r="DE51" s="186" t="e">
        <f t="shared" si="206"/>
        <v>#VALUE!</v>
      </c>
      <c r="DF51" s="186" t="e">
        <f t="shared" si="206"/>
        <v>#VALUE!</v>
      </c>
      <c r="DG51" s="186" t="e">
        <f t="shared" si="206"/>
        <v>#VALUE!</v>
      </c>
      <c r="DH51" s="186" t="e">
        <f t="shared" si="206"/>
        <v>#VALUE!</v>
      </c>
      <c r="DI51" s="187" t="e">
        <f t="shared" si="206"/>
        <v>#VALUE!</v>
      </c>
      <c r="DJ51" s="185" t="e">
        <f t="shared" si="206"/>
        <v>#VALUE!</v>
      </c>
      <c r="DK51" s="189" t="e">
        <f t="shared" si="206"/>
        <v>#VALUE!</v>
      </c>
      <c r="DL51" s="186" t="e">
        <f t="shared" si="206"/>
        <v>#VALUE!</v>
      </c>
      <c r="DM51" s="186" t="e">
        <f t="shared" si="206"/>
        <v>#VALUE!</v>
      </c>
      <c r="DN51" s="188" t="e">
        <f t="shared" si="206"/>
        <v>#VALUE!</v>
      </c>
      <c r="DO51" s="186" t="e">
        <f t="shared" si="206"/>
        <v>#VALUE!</v>
      </c>
      <c r="DP51" s="186" t="e">
        <f t="shared" si="206"/>
        <v>#VALUE!</v>
      </c>
      <c r="DQ51" s="186" t="e">
        <f t="shared" si="206"/>
        <v>#VALUE!</v>
      </c>
      <c r="DR51" s="186" t="e">
        <f t="shared" si="206"/>
        <v>#VALUE!</v>
      </c>
      <c r="DS51" s="187" t="e">
        <f t="shared" si="206"/>
        <v>#VALUE!</v>
      </c>
      <c r="DT51" s="185" t="e">
        <f t="shared" si="11"/>
        <v>#VALUE!</v>
      </c>
      <c r="DU51" s="189" t="e">
        <f t="shared" si="12"/>
        <v>#VALUE!</v>
      </c>
      <c r="DV51" s="133" t="e">
        <f>CZ51*'Ores &amp; Ingots'!$C$3+DA51*'Ores &amp; Ingots'!$C$4+DB51*'Ores &amp; Ingots'!$C$5+DC51*'Ores &amp; Ingots'!$C$6+DD51*'Ores &amp; Ingots'!$C$7+DE51*'Ores &amp; Ingots'!$C$8+DF51*'Ores &amp; Ingots'!$C$9+DG51*'Ores &amp; Ingots'!$C$10+DH51*'Ores &amp; Ingots'!$C$11+DI51*'Ores &amp; Ingots'!$C$12</f>
        <v>#VALUE!</v>
      </c>
      <c r="DW51" s="133" t="e">
        <f>DJ51*'Ores &amp; Ingots'!$B$3+DK51*'Ores &amp; Ingots'!$B$4+DL51*'Ores &amp; Ingots'!$B$5+DM51*'Ores &amp; Ingots'!$B$6+DN51*'Ores &amp; Ingots'!$B$7+DO51*'Ores &amp; Ingots'!$B$8+DP51*'Ores &amp; Ingots'!$B$9+DQ51*'Ores &amp; Ingots'!$B$10+DR51*'Ores &amp; Ingots'!$B$11+DS51*'Ores &amp; Ingots'!$B$12</f>
        <v>#VALUE!</v>
      </c>
      <c r="DX51" s="189" t="e">
        <f>CZ51*Refining!$G$3+DA51*Refining!$G$4+DB51*Refining!$G$5+DC51*Refining!$G$6+DD51*Refining!$G$7+DE51*Refining!$G$8+DF51*Refining!$G$9+DG51*Refining!$G$10+DH51*Refining!$G$11+DI51*Refining!$G$12</f>
        <v>#VALUE!</v>
      </c>
      <c r="DY51" s="189" t="e">
        <f t="shared" si="13"/>
        <v>#VALUE!</v>
      </c>
      <c r="DZ51" s="192" t="e">
        <f t="shared" si="14"/>
        <v>#VALUE!</v>
      </c>
      <c r="EA51" s="185" t="e">
        <f t="shared" si="15"/>
        <v>#VALUE!</v>
      </c>
      <c r="EB51" s="194" t="e">
        <f t="shared" ref="EB51:EC51" si="207">EA51/60</f>
        <v>#VALUE!</v>
      </c>
      <c r="EC51" s="194" t="e">
        <f t="shared" si="207"/>
        <v>#VALUE!</v>
      </c>
      <c r="ED51" s="185" t="e">
        <f t="shared" si="17"/>
        <v>#VALUE!</v>
      </c>
      <c r="EE51" s="194" t="e">
        <f t="shared" ref="EE51:EF51" si="208">ED51/1000</f>
        <v>#VALUE!</v>
      </c>
      <c r="EF51" s="196" t="e">
        <f t="shared" si="208"/>
        <v>#VALUE!</v>
      </c>
      <c r="EG51" s="130" t="e">
        <f t="shared" si="19"/>
        <v>#VALUE!</v>
      </c>
      <c r="EH51" s="132" t="e">
        <f t="shared" si="20"/>
        <v>#VALUE!</v>
      </c>
      <c r="EI51" s="133">
        <v>1295</v>
      </c>
    </row>
    <row r="52" spans="1:139" ht="12.75" x14ac:dyDescent="0.2">
      <c r="A52" s="864"/>
      <c r="B52" s="135" t="s">
        <v>276</v>
      </c>
      <c r="C52" s="137" t="s">
        <v>155</v>
      </c>
      <c r="D52" s="137">
        <v>3</v>
      </c>
      <c r="E52" s="137">
        <v>3</v>
      </c>
      <c r="F52" s="137">
        <v>6</v>
      </c>
      <c r="G52" s="139">
        <f t="shared" si="0"/>
        <v>6.75</v>
      </c>
      <c r="H52" s="140">
        <v>20</v>
      </c>
      <c r="I52" s="140">
        <v>20</v>
      </c>
      <c r="J52" s="140">
        <f>H52/Main!$D$9</f>
        <v>4</v>
      </c>
      <c r="K52" s="140">
        <f>I52/Main!$D$10</f>
        <v>10</v>
      </c>
      <c r="L52" s="140">
        <f t="shared" si="1"/>
        <v>2.5</v>
      </c>
      <c r="M52" s="140">
        <v>1</v>
      </c>
      <c r="N52" s="145" t="s">
        <v>28</v>
      </c>
      <c r="O52" s="145">
        <v>2000</v>
      </c>
      <c r="P52" s="143"/>
      <c r="Q52" s="212" t="s">
        <v>28</v>
      </c>
      <c r="R52" s="321" t="s">
        <v>28</v>
      </c>
      <c r="S52" s="146"/>
      <c r="T52" s="146"/>
      <c r="U52" s="143"/>
      <c r="V52" s="143"/>
      <c r="W52" s="143"/>
      <c r="X52" s="143"/>
      <c r="Y52" s="143"/>
      <c r="Z52" s="143"/>
      <c r="AA52" s="143"/>
      <c r="AB52" s="143"/>
      <c r="AC52" s="148"/>
      <c r="AD52" s="133">
        <v>12</v>
      </c>
      <c r="AE52" s="133">
        <v>0</v>
      </c>
      <c r="AF52" s="133">
        <v>6</v>
      </c>
      <c r="AG52" s="133">
        <v>1</v>
      </c>
      <c r="AH52" s="133">
        <v>17</v>
      </c>
      <c r="AI52" s="133">
        <v>0</v>
      </c>
      <c r="AJ52" s="167">
        <v>2</v>
      </c>
      <c r="AK52" s="133">
        <v>2</v>
      </c>
      <c r="AL52" s="133">
        <v>0</v>
      </c>
      <c r="AM52" s="133">
        <v>0</v>
      </c>
      <c r="AN52" s="133">
        <v>0</v>
      </c>
      <c r="AO52" s="133">
        <v>0</v>
      </c>
      <c r="AP52" s="133">
        <v>0</v>
      </c>
      <c r="AQ52" s="133">
        <v>0</v>
      </c>
      <c r="AR52" s="133">
        <v>0</v>
      </c>
      <c r="AS52" s="133">
        <v>0</v>
      </c>
      <c r="AT52" s="133">
        <v>0</v>
      </c>
      <c r="AU52" s="133">
        <v>0</v>
      </c>
      <c r="AV52" s="133">
        <v>0</v>
      </c>
      <c r="AW52" s="133">
        <v>0</v>
      </c>
      <c r="AX52" s="133">
        <v>0</v>
      </c>
      <c r="AY52" s="174">
        <f t="shared" ref="AY52:BS52" si="209">IF(AD52 = 0, "", AD52)</f>
        <v>12</v>
      </c>
      <c r="AZ52" s="137" t="str">
        <f t="shared" si="209"/>
        <v/>
      </c>
      <c r="BA52" s="133">
        <f t="shared" si="209"/>
        <v>6</v>
      </c>
      <c r="BB52" s="133">
        <f t="shared" si="209"/>
        <v>1</v>
      </c>
      <c r="BC52" s="133">
        <f t="shared" si="209"/>
        <v>17</v>
      </c>
      <c r="BD52" s="137" t="str">
        <f t="shared" si="209"/>
        <v/>
      </c>
      <c r="BE52" s="167">
        <f t="shared" si="209"/>
        <v>2</v>
      </c>
      <c r="BF52" s="133">
        <f t="shared" si="209"/>
        <v>2</v>
      </c>
      <c r="BG52" s="137" t="str">
        <f t="shared" si="209"/>
        <v/>
      </c>
      <c r="BH52" s="137" t="str">
        <f t="shared" si="209"/>
        <v/>
      </c>
      <c r="BI52" s="137" t="str">
        <f t="shared" si="209"/>
        <v/>
      </c>
      <c r="BJ52" s="137" t="str">
        <f t="shared" si="209"/>
        <v/>
      </c>
      <c r="BK52" s="137" t="str">
        <f t="shared" si="209"/>
        <v/>
      </c>
      <c r="BL52" s="137" t="str">
        <f t="shared" si="209"/>
        <v/>
      </c>
      <c r="BM52" s="137" t="str">
        <f t="shared" si="209"/>
        <v/>
      </c>
      <c r="BN52" s="137" t="str">
        <f t="shared" si="209"/>
        <v/>
      </c>
      <c r="BO52" s="137" t="str">
        <f t="shared" si="209"/>
        <v/>
      </c>
      <c r="BP52" s="137" t="str">
        <f t="shared" si="209"/>
        <v/>
      </c>
      <c r="BQ52" s="137" t="str">
        <f t="shared" si="209"/>
        <v/>
      </c>
      <c r="BR52" s="137" t="str">
        <f t="shared" si="209"/>
        <v/>
      </c>
      <c r="BS52" s="169" t="str">
        <f t="shared" si="209"/>
        <v/>
      </c>
      <c r="BT52" s="174" t="e">
        <f>$AY52*Assembly!Z$4+$AZ52*Assembly!Z$5+$BA52*Assembly!Z$6+$BB52*Assembly!Z$7+$BC52*Assembly!Z$8+$BD52*Assembly!Z$9+$BE52*Assembly!Z$10+$BF52*Assembly!Z$11+$BG52*Assembly!Z$12+$BH52*Assembly!Z$13+$BI52*Assembly!Z$14+$BJ52*Assembly!Z$15+$BK52*Assembly!Z$16+$BL52*Assembly!Z$17+$BM52*Assembly!Z$18+$BN52*Assembly!Z$19+$BO52*Assembly!Z$20+$BP52*Assembly!Z$21+$BQ52*Assembly!Z$22+$BR52*Assembly!Z$23+$BS52*Assembly!Z$24</f>
        <v>#VALUE!</v>
      </c>
      <c r="BU52" s="133" t="e">
        <f t="shared" si="3"/>
        <v>#VALUE!</v>
      </c>
      <c r="BV52" s="314" t="str">
        <f t="shared" si="177"/>
        <v>?</v>
      </c>
      <c r="BW52" s="133" t="e">
        <f>$AY52*Assembly!AD$4+$AZ52*Assembly!AD$5+$BA52*Assembly!AD$6+$BB52*Assembly!AD$7+$BC52*Assembly!AD$8+$BD52*Assembly!AD$9+$BE52*Assembly!AD$10+$BF52*Assembly!AD$11+$BG52*Assembly!AD$12+$BH52*Assembly!AD$13+$BI52*Assembly!AD$14+$BJ52*Assembly!AD$15+$BK52*Assembly!AD$16+$BL52*Assembly!AD$17+$BM52*Assembly!AD$18+$BN52*Assembly!AD$19+$BO52*Assembly!AD$20+$BP52*Assembly!AD$21+$BQ52*Assembly!AD$22+$BR52*Assembly!AD$23+$BS52*Assembly!AD$24</f>
        <v>#VALUE!</v>
      </c>
      <c r="BX52" s="177" t="e">
        <f t="shared" si="4"/>
        <v>#VALUE!</v>
      </c>
      <c r="BY52" s="178" t="e">
        <f t="shared" si="5"/>
        <v>#VALUE!</v>
      </c>
      <c r="BZ52" s="179" t="e">
        <f t="shared" si="6"/>
        <v>#VALUE!</v>
      </c>
      <c r="CA52" s="178" t="e">
        <f t="shared" si="7"/>
        <v>#VALUE!</v>
      </c>
      <c r="CB52" s="133" t="e">
        <f>$AY52*Assembly!Y$4+$AZ52*Assembly!Y$5+$BA52*Assembly!Y$6+$BB52*Assembly!Y$7+$BC52*Assembly!Y$8+$BD52*Assembly!Y$9+$BE52*Assembly!Y$10+$BF52*Assembly!Y$11+$BG52*Assembly!Y$12+$BH52*Assembly!Y$13+$BI52*Assembly!Y$14+$BJ52*Assembly!Y$15+$BK52*Assembly!Y$16+$BL52*Assembly!Y$17+$BM52*Assembly!Y$18+$BN52*Assembly!Y$19+$BO52*Assembly!Y$20+$BP52*Assembly!Y$21+$BQ52*Assembly!Y$22+$BR52*Assembly!Y$23+$BS52*Assembly!Y$24</f>
        <v>#VALUE!</v>
      </c>
      <c r="CC52" s="133" t="e">
        <f t="shared" si="8"/>
        <v>#VALUE!</v>
      </c>
      <c r="CD52" s="130" t="e">
        <f t="shared" si="9"/>
        <v>#VALUE!</v>
      </c>
      <c r="CE52" s="183" t="e">
        <f>$AY52*Assembly!AC$4+$AZ52*Assembly!AC$5+$BA52*Assembly!AC$6+$BB52*Assembly!AC$7+$BC52*Assembly!AC$8+$BD52*Assembly!AC$9+$BE52*Assembly!AC$10+$BF52*Assembly!AC$11+$BG52*Assembly!AC$12+$BH52*Assembly!AC$13+$BI52*Assembly!AC$14+$BJ52*Assembly!AC$15+$BK52*Assembly!AC$16+$BL52*Assembly!AC$17+$BM52*Assembly!AC$18+$BN52*Assembly!AC$19+$BO52*Assembly!AC$20+$BP52*Assembly!AC$21+$BQ52*Assembly!AC$22+$BR52*Assembly!AC$23+$BS52*Assembly!AC$24</f>
        <v>#VALUE!</v>
      </c>
      <c r="CF52" s="145" t="e">
        <f>$AY52*Assembly!M$4+$AZ52*Assembly!M$5+$BA52*Assembly!M$6+$BB52*Assembly!M$7+$BC52*Assembly!M$8+$BD52*Assembly!M$9+$BE52*Assembly!M$10+$BF52*Assembly!M$11+$BG52*Assembly!M$12+$BH52*Assembly!M$13+$BI52*Assembly!M$14+$BJ52*Assembly!M$15+$BK52*Assembly!M$16+$BL52*Assembly!M$17+$BM52*Assembly!M$18+$BN52*Assembly!M$19+$BO52*Assembly!M$20+$BP52*Assembly!M$21+$BQ52*Assembly!M$22+$BR52*Assembly!M$23+$BS52*Assembly!M$24</f>
        <v>#VALUE!</v>
      </c>
      <c r="CG52" s="145" t="e">
        <f>$AY52*Assembly!N$4+$AZ52*Assembly!N$5+$BA52*Assembly!N$6+$BB52*Assembly!N$7+$BC52*Assembly!N$8+$BD52*Assembly!N$9+$BE52*Assembly!N$10+$BF52*Assembly!N$11+$BG52*Assembly!N$12+$BH52*Assembly!N$13+$BI52*Assembly!N$14+$BJ52*Assembly!N$15+$BK52*Assembly!N$16+$BL52*Assembly!N$17+$BM52*Assembly!N$18+$BN52*Assembly!N$19+$BO52*Assembly!N$20+$BP52*Assembly!N$21+$BQ52*Assembly!N$22+$BR52*Assembly!N$23+$BS52*Assembly!N$24</f>
        <v>#VALUE!</v>
      </c>
      <c r="CH52" s="145" t="e">
        <f>$AY52*Assembly!O$4+$AZ52*Assembly!O$5+$BA52*Assembly!O$6+$BB52*Assembly!O$7+$BC52*Assembly!O$8+$BD52*Assembly!O$9+$BE52*Assembly!O$10+$BF52*Assembly!O$11+$BG52*Assembly!O$12+$BH52*Assembly!O$13+$BI52*Assembly!O$14+$BJ52*Assembly!O$15+$BK52*Assembly!O$16+$BL52*Assembly!O$17+$BM52*Assembly!O$18+$BN52*Assembly!O$19+$BO52*Assembly!O$20+$BP52*Assembly!O$21+$BQ52*Assembly!O$22+$BR52*Assembly!O$23+$BS52*Assembly!O$24</f>
        <v>#VALUE!</v>
      </c>
      <c r="CI52" s="140" t="e">
        <f>$AY52*Assembly!P$4+$AZ52*Assembly!P$5+$BA52*Assembly!P$6+$BB52*Assembly!P$7+$BC52*Assembly!P$8+$BD52*Assembly!P$9+$BE52*Assembly!P$10+$BF52*Assembly!P$11+$BG52*Assembly!P$12+$BH52*Assembly!P$13+$BI52*Assembly!P$14+$BJ52*Assembly!P$15+$BK52*Assembly!P$16+$BL52*Assembly!P$17+$BM52*Assembly!P$18+$BN52*Assembly!P$19+$BO52*Assembly!P$20+$BP52*Assembly!P$21+$BQ52*Assembly!P$22+$BR52*Assembly!P$23+$BS52*Assembly!P$24</f>
        <v>#VALUE!</v>
      </c>
      <c r="CJ52" s="140" t="e">
        <f>$AY52*Assembly!Q$4+$AZ52*Assembly!Q$5+$BA52*Assembly!Q$6+$BB52*Assembly!Q$7+$BC52*Assembly!Q$8+$BD52*Assembly!Q$9+$BE52*Assembly!Q$10+$BF52*Assembly!Q$11+$BG52*Assembly!Q$12+$BH52*Assembly!Q$13+$BI52*Assembly!Q$14+$BJ52*Assembly!Q$15+$BK52*Assembly!Q$16+$BL52*Assembly!Q$17+$BM52*Assembly!Q$18+$BN52*Assembly!Q$19+$BO52*Assembly!Q$20+$BP52*Assembly!Q$21+$BQ52*Assembly!Q$22+$BR52*Assembly!Q$23+$BS52*Assembly!Q$24</f>
        <v>#VALUE!</v>
      </c>
      <c r="CK52" s="145" t="e">
        <f>$AY52*Assembly!R$4+$AZ52*Assembly!R$5+$BA52*Assembly!R$6+$BB52*Assembly!R$7+$BC52*Assembly!R$8+$BD52*Assembly!R$9+$BE52*Assembly!R$10+$BF52*Assembly!R$11+$BG52*Assembly!R$12+$BH52*Assembly!R$13+$BI52*Assembly!R$14+$BJ52*Assembly!R$15+$BK52*Assembly!R$16+$BL52*Assembly!R$17+$BM52*Assembly!R$18+$BN52*Assembly!R$19+$BO52*Assembly!R$20+$BP52*Assembly!R$21+$BQ52*Assembly!R$22+$BR52*Assembly!R$23+$BS52*Assembly!R$24</f>
        <v>#VALUE!</v>
      </c>
      <c r="CL52" s="140" t="e">
        <f>$AY52*Assembly!S$4+$AZ52*Assembly!S$5+$BA52*Assembly!S$6+$BB52*Assembly!S$7+$BC52*Assembly!S$8+$BD52*Assembly!S$9+$BE52*Assembly!S$10+$BF52*Assembly!S$11+$BG52*Assembly!S$12+$BH52*Assembly!S$13+$BI52*Assembly!S$14+$BJ52*Assembly!S$15+$BK52*Assembly!S$16+$BL52*Assembly!S$17+$BM52*Assembly!S$18+$BN52*Assembly!S$19+$BO52*Assembly!S$20+$BP52*Assembly!S$21+$BQ52*Assembly!S$22+$BR52*Assembly!S$23+$BS52*Assembly!S$24</f>
        <v>#VALUE!</v>
      </c>
      <c r="CM52" s="140" t="e">
        <f>$AY52*Assembly!T$4+$AZ52*Assembly!T$5+$BA52*Assembly!T$6+$BB52*Assembly!T$7+$BC52*Assembly!T$8+$BD52*Assembly!T$9+$BE52*Assembly!T$10+$BF52*Assembly!T$11+$BG52*Assembly!T$12+$BH52*Assembly!T$13+$BI52*Assembly!T$14+$BJ52*Assembly!T$15+$BK52*Assembly!T$16+$BL52*Assembly!T$17+$BM52*Assembly!T$18+$BN52*Assembly!T$19+$BO52*Assembly!T$20+$BP52*Assembly!T$21+$BQ52*Assembly!T$22+$BR52*Assembly!T$23+$BS52*Assembly!T$24</f>
        <v>#VALUE!</v>
      </c>
      <c r="CN52" s="140" t="e">
        <f>$AY52*Assembly!U$4+$AZ52*Assembly!U$5+$BA52*Assembly!U$6+$BB52*Assembly!U$7+$BC52*Assembly!U$8+$BD52*Assembly!U$9+$BE52*Assembly!U$10+$BF52*Assembly!U$11+$BG52*Assembly!U$12+$BH52*Assembly!U$13+$BI52*Assembly!U$14+$BJ52*Assembly!U$15+$BK52*Assembly!U$16+$BL52*Assembly!U$17+$BM52*Assembly!U$18+$BN52*Assembly!U$19+$BO52*Assembly!U$20+$BP52*Assembly!U$21+$BQ52*Assembly!U$22+$BR52*Assembly!U$23+$BS52*Assembly!U$24</f>
        <v>#VALUE!</v>
      </c>
      <c r="CO52" s="145" t="e">
        <f>$AY52*Assembly!V$4+$AZ52*Assembly!V$5+$BA52*Assembly!V$6+$BB52*Assembly!V$7+$BC52*Assembly!V$8+$BD52*Assembly!V$9+$BE52*Assembly!V$10+$BF52*Assembly!V$11+$BG52*Assembly!V$12+$BH52*Assembly!V$13+$BI52*Assembly!V$14+$BJ52*Assembly!V$15+$BK52*Assembly!V$16+$BL52*Assembly!V$17+$BM52*Assembly!V$18+$BN52*Assembly!V$19+$BO52*Assembly!V$20+$BP52*Assembly!V$21+$BQ52*Assembly!V$22+$BR52*Assembly!V$23+$BS52*Assembly!V$24</f>
        <v>#VALUE!</v>
      </c>
      <c r="CP52" s="145" t="e">
        <f>CF52*Refining!$F$3</f>
        <v>#VALUE!</v>
      </c>
      <c r="CQ52" s="145" t="e">
        <f>CG52*Refining!$F$4</f>
        <v>#VALUE!</v>
      </c>
      <c r="CR52" s="145" t="e">
        <f>CH52*Refining!$F$5</f>
        <v>#VALUE!</v>
      </c>
      <c r="CS52" s="145" t="e">
        <f>CI52*Refining!$F$6</f>
        <v>#VALUE!</v>
      </c>
      <c r="CT52" s="145" t="e">
        <f>CJ52*Refining!$F$7</f>
        <v>#VALUE!</v>
      </c>
      <c r="CU52" s="145" t="e">
        <f>CK52*Refining!$F$8</f>
        <v>#VALUE!</v>
      </c>
      <c r="CV52" s="145" t="e">
        <f>CL52*Refining!$F$9</f>
        <v>#VALUE!</v>
      </c>
      <c r="CW52" s="145" t="e">
        <f>CM52*Refining!$F$10</f>
        <v>#VALUE!</v>
      </c>
      <c r="CX52" s="145" t="e">
        <f>CN52*Refining!$F$11</f>
        <v>#VALUE!</v>
      </c>
      <c r="CY52" s="145" t="e">
        <f>CO52*Refining!$F$12</f>
        <v>#VALUE!</v>
      </c>
      <c r="CZ52" s="185" t="e">
        <f t="shared" ref="CZ52:DS52" si="210">IF(CF52 = 0, "", CF52)</f>
        <v>#VALUE!</v>
      </c>
      <c r="DA52" s="189" t="e">
        <f t="shared" si="210"/>
        <v>#VALUE!</v>
      </c>
      <c r="DB52" s="186" t="e">
        <f t="shared" si="210"/>
        <v>#VALUE!</v>
      </c>
      <c r="DC52" s="186" t="e">
        <f t="shared" si="210"/>
        <v>#VALUE!</v>
      </c>
      <c r="DD52" s="186" t="e">
        <f t="shared" si="210"/>
        <v>#VALUE!</v>
      </c>
      <c r="DE52" s="186" t="e">
        <f t="shared" si="210"/>
        <v>#VALUE!</v>
      </c>
      <c r="DF52" s="186" t="e">
        <f t="shared" si="210"/>
        <v>#VALUE!</v>
      </c>
      <c r="DG52" s="186" t="e">
        <f t="shared" si="210"/>
        <v>#VALUE!</v>
      </c>
      <c r="DH52" s="186" t="e">
        <f t="shared" si="210"/>
        <v>#VALUE!</v>
      </c>
      <c r="DI52" s="187" t="e">
        <f t="shared" si="210"/>
        <v>#VALUE!</v>
      </c>
      <c r="DJ52" s="185" t="e">
        <f t="shared" si="210"/>
        <v>#VALUE!</v>
      </c>
      <c r="DK52" s="189" t="e">
        <f t="shared" si="210"/>
        <v>#VALUE!</v>
      </c>
      <c r="DL52" s="186" t="e">
        <f t="shared" si="210"/>
        <v>#VALUE!</v>
      </c>
      <c r="DM52" s="186" t="e">
        <f t="shared" si="210"/>
        <v>#VALUE!</v>
      </c>
      <c r="DN52" s="188" t="e">
        <f t="shared" si="210"/>
        <v>#VALUE!</v>
      </c>
      <c r="DO52" s="186" t="e">
        <f t="shared" si="210"/>
        <v>#VALUE!</v>
      </c>
      <c r="DP52" s="186" t="e">
        <f t="shared" si="210"/>
        <v>#VALUE!</v>
      </c>
      <c r="DQ52" s="186" t="e">
        <f t="shared" si="210"/>
        <v>#VALUE!</v>
      </c>
      <c r="DR52" s="186" t="e">
        <f t="shared" si="210"/>
        <v>#VALUE!</v>
      </c>
      <c r="DS52" s="187" t="e">
        <f t="shared" si="210"/>
        <v>#VALUE!</v>
      </c>
      <c r="DT52" s="185" t="e">
        <f t="shared" si="11"/>
        <v>#VALUE!</v>
      </c>
      <c r="DU52" s="189" t="e">
        <f t="shared" si="12"/>
        <v>#VALUE!</v>
      </c>
      <c r="DV52" s="133" t="e">
        <f>CZ52*'Ores &amp; Ingots'!$C$3+DA52*'Ores &amp; Ingots'!$C$4+DB52*'Ores &amp; Ingots'!$C$5+DC52*'Ores &amp; Ingots'!$C$6+DD52*'Ores &amp; Ingots'!$C$7+DE52*'Ores &amp; Ingots'!$C$8+DF52*'Ores &amp; Ingots'!$C$9+DG52*'Ores &amp; Ingots'!$C$10+DH52*'Ores &amp; Ingots'!$C$11+DI52*'Ores &amp; Ingots'!$C$12</f>
        <v>#VALUE!</v>
      </c>
      <c r="DW52" s="133" t="e">
        <f>DJ52*'Ores &amp; Ingots'!$B$3+DK52*'Ores &amp; Ingots'!$B$4+DL52*'Ores &amp; Ingots'!$B$5+DM52*'Ores &amp; Ingots'!$B$6+DN52*'Ores &amp; Ingots'!$B$7+DO52*'Ores &amp; Ingots'!$B$8+DP52*'Ores &amp; Ingots'!$B$9+DQ52*'Ores &amp; Ingots'!$B$10+DR52*'Ores &amp; Ingots'!$B$11+DS52*'Ores &amp; Ingots'!$B$12</f>
        <v>#VALUE!</v>
      </c>
      <c r="DX52" s="189" t="e">
        <f>CZ52*Refining!$G$3+DA52*Refining!$G$4+DB52*Refining!$G$5+DC52*Refining!$G$6+DD52*Refining!$G$7+DE52*Refining!$G$8+DF52*Refining!$G$9+DG52*Refining!$G$10+DH52*Refining!$G$11+DI52*Refining!$G$12</f>
        <v>#VALUE!</v>
      </c>
      <c r="DY52" s="189" t="e">
        <f t="shared" si="13"/>
        <v>#VALUE!</v>
      </c>
      <c r="DZ52" s="192" t="e">
        <f t="shared" si="14"/>
        <v>#VALUE!</v>
      </c>
      <c r="EA52" s="185" t="e">
        <f t="shared" si="15"/>
        <v>#VALUE!</v>
      </c>
      <c r="EB52" s="194" t="e">
        <f t="shared" ref="EB52:EC52" si="211">EA52/60</f>
        <v>#VALUE!</v>
      </c>
      <c r="EC52" s="194" t="e">
        <f t="shared" si="211"/>
        <v>#VALUE!</v>
      </c>
      <c r="ED52" s="185" t="e">
        <f t="shared" si="17"/>
        <v>#VALUE!</v>
      </c>
      <c r="EE52" s="194" t="e">
        <f t="shared" ref="EE52:EF52" si="212">ED52/1000</f>
        <v>#VALUE!</v>
      </c>
      <c r="EF52" s="196" t="e">
        <f t="shared" si="212"/>
        <v>#VALUE!</v>
      </c>
      <c r="EG52" s="130" t="e">
        <f t="shared" si="19"/>
        <v>#VALUE!</v>
      </c>
      <c r="EH52" s="132" t="e">
        <f t="shared" si="20"/>
        <v>#VALUE!</v>
      </c>
      <c r="EI52" s="133" t="s">
        <v>28</v>
      </c>
    </row>
    <row r="53" spans="1:139" ht="12.75" hidden="1" x14ac:dyDescent="0.2">
      <c r="A53" s="864"/>
      <c r="B53" s="135" t="s">
        <v>277</v>
      </c>
      <c r="C53" s="137" t="s">
        <v>156</v>
      </c>
      <c r="D53" s="137">
        <v>1</v>
      </c>
      <c r="E53" s="137">
        <v>1</v>
      </c>
      <c r="F53" s="137">
        <v>2</v>
      </c>
      <c r="G53" s="139">
        <f t="shared" si="0"/>
        <v>31.25</v>
      </c>
      <c r="H53" s="140">
        <v>15</v>
      </c>
      <c r="I53" s="140">
        <v>15</v>
      </c>
      <c r="J53" s="140">
        <f>H53/Main!$D$9</f>
        <v>3</v>
      </c>
      <c r="K53" s="140">
        <f>I53/Main!$D$10</f>
        <v>7.5</v>
      </c>
      <c r="L53" s="140">
        <f t="shared" si="1"/>
        <v>2.5</v>
      </c>
      <c r="M53" s="140">
        <v>1</v>
      </c>
      <c r="N53" s="145" t="s">
        <v>28</v>
      </c>
      <c r="O53" s="143"/>
      <c r="P53" s="143"/>
      <c r="Q53" s="145"/>
      <c r="R53" s="143"/>
      <c r="S53" s="146"/>
      <c r="T53" s="146"/>
      <c r="U53" s="143"/>
      <c r="V53" s="143"/>
      <c r="W53" s="143"/>
      <c r="X53" s="361" t="s">
        <v>278</v>
      </c>
      <c r="Y53" s="143"/>
      <c r="Z53" s="143"/>
      <c r="AA53" s="143"/>
      <c r="AB53" s="143"/>
      <c r="AC53" s="148" t="s">
        <v>28</v>
      </c>
      <c r="AD53" s="133">
        <v>100</v>
      </c>
      <c r="AE53" s="133">
        <v>0</v>
      </c>
      <c r="AF53" s="133">
        <v>20</v>
      </c>
      <c r="AG53" s="133">
        <v>10</v>
      </c>
      <c r="AH53" s="133">
        <v>40</v>
      </c>
      <c r="AI53" s="133">
        <v>0</v>
      </c>
      <c r="AJ53" s="167">
        <v>2</v>
      </c>
      <c r="AK53" s="133">
        <v>0</v>
      </c>
      <c r="AL53" s="133">
        <v>0</v>
      </c>
      <c r="AM53" s="133">
        <v>0</v>
      </c>
      <c r="AN53" s="133">
        <v>0</v>
      </c>
      <c r="AO53" s="133">
        <v>0</v>
      </c>
      <c r="AP53" s="133">
        <v>0</v>
      </c>
      <c r="AQ53" s="133">
        <v>0</v>
      </c>
      <c r="AR53" s="133">
        <v>0</v>
      </c>
      <c r="AS53" s="133">
        <v>0</v>
      </c>
      <c r="AT53" s="133">
        <v>0</v>
      </c>
      <c r="AU53" s="133">
        <v>0</v>
      </c>
      <c r="AV53" s="133">
        <v>0</v>
      </c>
      <c r="AW53" s="133">
        <v>0</v>
      </c>
      <c r="AX53" s="133">
        <v>0</v>
      </c>
      <c r="AY53" s="174">
        <f t="shared" ref="AY53:BS53" si="213">IF(AD53 = 0, "", AD53)</f>
        <v>100</v>
      </c>
      <c r="AZ53" s="137" t="str">
        <f t="shared" si="213"/>
        <v/>
      </c>
      <c r="BA53" s="133">
        <f t="shared" si="213"/>
        <v>20</v>
      </c>
      <c r="BB53" s="133">
        <f t="shared" si="213"/>
        <v>10</v>
      </c>
      <c r="BC53" s="133">
        <f t="shared" si="213"/>
        <v>40</v>
      </c>
      <c r="BD53" s="137" t="str">
        <f t="shared" si="213"/>
        <v/>
      </c>
      <c r="BE53" s="167">
        <f t="shared" si="213"/>
        <v>2</v>
      </c>
      <c r="BF53" s="137" t="str">
        <f t="shared" si="213"/>
        <v/>
      </c>
      <c r="BG53" s="137" t="str">
        <f t="shared" si="213"/>
        <v/>
      </c>
      <c r="BH53" s="137" t="str">
        <f t="shared" si="213"/>
        <v/>
      </c>
      <c r="BI53" s="137" t="str">
        <f t="shared" si="213"/>
        <v/>
      </c>
      <c r="BJ53" s="137" t="str">
        <f t="shared" si="213"/>
        <v/>
      </c>
      <c r="BK53" s="137" t="str">
        <f t="shared" si="213"/>
        <v/>
      </c>
      <c r="BL53" s="137" t="str">
        <f t="shared" si="213"/>
        <v/>
      </c>
      <c r="BM53" s="137" t="str">
        <f t="shared" si="213"/>
        <v/>
      </c>
      <c r="BN53" s="137" t="str">
        <f t="shared" si="213"/>
        <v/>
      </c>
      <c r="BO53" s="137" t="str">
        <f t="shared" si="213"/>
        <v/>
      </c>
      <c r="BP53" s="137" t="str">
        <f t="shared" si="213"/>
        <v/>
      </c>
      <c r="BQ53" s="137" t="str">
        <f t="shared" si="213"/>
        <v/>
      </c>
      <c r="BR53" s="137" t="str">
        <f t="shared" si="213"/>
        <v/>
      </c>
      <c r="BS53" s="169" t="str">
        <f t="shared" si="213"/>
        <v/>
      </c>
      <c r="BT53" s="174" t="e">
        <f>$AY53*Assembly!Z$4+$AZ53*Assembly!Z$5+$BA53*Assembly!Z$6+$BB53*Assembly!Z$7+$BC53*Assembly!Z$8+$BD53*Assembly!Z$9+$BE53*Assembly!Z$10+$BF53*Assembly!Z$11+$BG53*Assembly!Z$12+$BH53*Assembly!Z$13+$BI53*Assembly!Z$14+$BJ53*Assembly!Z$15+$BK53*Assembly!Z$16+$BL53*Assembly!Z$17+$BM53*Assembly!Z$18+$BN53*Assembly!Z$19+$BO53*Assembly!Z$20+$BP53*Assembly!Z$21+$BQ53*Assembly!Z$22+$BR53*Assembly!Z$23+$BS53*Assembly!Z$24</f>
        <v>#VALUE!</v>
      </c>
      <c r="BU53" s="133" t="e">
        <f t="shared" si="3"/>
        <v>#VALUE!</v>
      </c>
      <c r="BV53" s="314"/>
      <c r="BW53" s="133" t="e">
        <f>$AY53*Assembly!AD$4+$AZ53*Assembly!AD$5+$BA53*Assembly!AD$6+$BB53*Assembly!AD$7+$BC53*Assembly!AD$8+$BD53*Assembly!AD$9+$BE53*Assembly!AD$10+$BF53*Assembly!AD$11+$BG53*Assembly!AD$12+$BH53*Assembly!AD$13+$BI53*Assembly!AD$14+$BJ53*Assembly!AD$15+$BK53*Assembly!AD$16+$BL53*Assembly!AD$17+$BM53*Assembly!AD$18+$BN53*Assembly!AD$19+$BO53*Assembly!AD$20+$BP53*Assembly!AD$21+$BQ53*Assembly!AD$22+$BR53*Assembly!AD$23+$BS53*Assembly!AD$24</f>
        <v>#VALUE!</v>
      </c>
      <c r="BX53" s="177" t="e">
        <f t="shared" si="4"/>
        <v>#VALUE!</v>
      </c>
      <c r="BY53" s="178" t="e">
        <f t="shared" si="5"/>
        <v>#VALUE!</v>
      </c>
      <c r="BZ53" s="179" t="e">
        <f t="shared" si="6"/>
        <v>#VALUE!</v>
      </c>
      <c r="CA53" s="178" t="e">
        <f t="shared" si="7"/>
        <v>#VALUE!</v>
      </c>
      <c r="CB53" s="133" t="e">
        <f>$AY53*Assembly!Y$4+$AZ53*Assembly!Y$5+$BA53*Assembly!Y$6+$BB53*Assembly!Y$7+$BC53*Assembly!Y$8+$BD53*Assembly!Y$9+$BE53*Assembly!Y$10+$BF53*Assembly!Y$11+$BG53*Assembly!Y$12+$BH53*Assembly!Y$13+$BI53*Assembly!Y$14+$BJ53*Assembly!Y$15+$BK53*Assembly!Y$16+$BL53*Assembly!Y$17+$BM53*Assembly!Y$18+$BN53*Assembly!Y$19+$BO53*Assembly!Y$20+$BP53*Assembly!Y$21+$BQ53*Assembly!Y$22+$BR53*Assembly!Y$23+$BS53*Assembly!Y$24</f>
        <v>#VALUE!</v>
      </c>
      <c r="CC53" s="133" t="e">
        <f t="shared" si="8"/>
        <v>#VALUE!</v>
      </c>
      <c r="CD53" s="130" t="e">
        <f t="shared" si="9"/>
        <v>#VALUE!</v>
      </c>
      <c r="CE53" s="183" t="e">
        <f>$AY53*Assembly!AC$4+$AZ53*Assembly!AC$5+$BA53*Assembly!AC$6+$BB53*Assembly!AC$7+$BC53*Assembly!AC$8+$BD53*Assembly!AC$9+$BE53*Assembly!AC$10+$BF53*Assembly!AC$11+$BG53*Assembly!AC$12+$BH53*Assembly!AC$13+$BI53*Assembly!AC$14+$BJ53*Assembly!AC$15+$BK53*Assembly!AC$16+$BL53*Assembly!AC$17+$BM53*Assembly!AC$18+$BN53*Assembly!AC$19+$BO53*Assembly!AC$20+$BP53*Assembly!AC$21+$BQ53*Assembly!AC$22+$BR53*Assembly!AC$23+$BS53*Assembly!AC$24</f>
        <v>#VALUE!</v>
      </c>
      <c r="CF53" s="145" t="e">
        <f>$AY53*Assembly!M$4+$AZ53*Assembly!M$5+$BA53*Assembly!M$6+$BB53*Assembly!M$7+$BC53*Assembly!M$8+$BD53*Assembly!M$9+$BE53*Assembly!M$10+$BF53*Assembly!M$11+$BG53*Assembly!M$12+$BH53*Assembly!M$13+$BI53*Assembly!M$14+$BJ53*Assembly!M$15+$BK53*Assembly!M$16+$BL53*Assembly!M$17+$BM53*Assembly!M$18+$BN53*Assembly!M$19+$BO53*Assembly!M$20+$BP53*Assembly!M$21+$BQ53*Assembly!M$22+$BR53*Assembly!M$23+$BS53*Assembly!M$24</f>
        <v>#VALUE!</v>
      </c>
      <c r="CG53" s="145" t="e">
        <f>$AY53*Assembly!N$4+$AZ53*Assembly!N$5+$BA53*Assembly!N$6+$BB53*Assembly!N$7+$BC53*Assembly!N$8+$BD53*Assembly!N$9+$BE53*Assembly!N$10+$BF53*Assembly!N$11+$BG53*Assembly!N$12+$BH53*Assembly!N$13+$BI53*Assembly!N$14+$BJ53*Assembly!N$15+$BK53*Assembly!N$16+$BL53*Assembly!N$17+$BM53*Assembly!N$18+$BN53*Assembly!N$19+$BO53*Assembly!N$20+$BP53*Assembly!N$21+$BQ53*Assembly!N$22+$BR53*Assembly!N$23+$BS53*Assembly!N$24</f>
        <v>#VALUE!</v>
      </c>
      <c r="CH53" s="145" t="e">
        <f>$AY53*Assembly!O$4+$AZ53*Assembly!O$5+$BA53*Assembly!O$6+$BB53*Assembly!O$7+$BC53*Assembly!O$8+$BD53*Assembly!O$9+$BE53*Assembly!O$10+$BF53*Assembly!O$11+$BG53*Assembly!O$12+$BH53*Assembly!O$13+$BI53*Assembly!O$14+$BJ53*Assembly!O$15+$BK53*Assembly!O$16+$BL53*Assembly!O$17+$BM53*Assembly!O$18+$BN53*Assembly!O$19+$BO53*Assembly!O$20+$BP53*Assembly!O$21+$BQ53*Assembly!O$22+$BR53*Assembly!O$23+$BS53*Assembly!O$24</f>
        <v>#VALUE!</v>
      </c>
      <c r="CI53" s="140" t="e">
        <f>$AY53*Assembly!P$4+$AZ53*Assembly!P$5+$BA53*Assembly!P$6+$BB53*Assembly!P$7+$BC53*Assembly!P$8+$BD53*Assembly!P$9+$BE53*Assembly!P$10+$BF53*Assembly!P$11+$BG53*Assembly!P$12+$BH53*Assembly!P$13+$BI53*Assembly!P$14+$BJ53*Assembly!P$15+$BK53*Assembly!P$16+$BL53*Assembly!P$17+$BM53*Assembly!P$18+$BN53*Assembly!P$19+$BO53*Assembly!P$20+$BP53*Assembly!P$21+$BQ53*Assembly!P$22+$BR53*Assembly!P$23+$BS53*Assembly!P$24</f>
        <v>#VALUE!</v>
      </c>
      <c r="CJ53" s="140" t="e">
        <f>$AY53*Assembly!Q$4+$AZ53*Assembly!Q$5+$BA53*Assembly!Q$6+$BB53*Assembly!Q$7+$BC53*Assembly!Q$8+$BD53*Assembly!Q$9+$BE53*Assembly!Q$10+$BF53*Assembly!Q$11+$BG53*Assembly!Q$12+$BH53*Assembly!Q$13+$BI53*Assembly!Q$14+$BJ53*Assembly!Q$15+$BK53*Assembly!Q$16+$BL53*Assembly!Q$17+$BM53*Assembly!Q$18+$BN53*Assembly!Q$19+$BO53*Assembly!Q$20+$BP53*Assembly!Q$21+$BQ53*Assembly!Q$22+$BR53*Assembly!Q$23+$BS53*Assembly!Q$24</f>
        <v>#VALUE!</v>
      </c>
      <c r="CK53" s="145" t="e">
        <f>$AY53*Assembly!R$4+$AZ53*Assembly!R$5+$BA53*Assembly!R$6+$BB53*Assembly!R$7+$BC53*Assembly!R$8+$BD53*Assembly!R$9+$BE53*Assembly!R$10+$BF53*Assembly!R$11+$BG53*Assembly!R$12+$BH53*Assembly!R$13+$BI53*Assembly!R$14+$BJ53*Assembly!R$15+$BK53*Assembly!R$16+$BL53*Assembly!R$17+$BM53*Assembly!R$18+$BN53*Assembly!R$19+$BO53*Assembly!R$20+$BP53*Assembly!R$21+$BQ53*Assembly!R$22+$BR53*Assembly!R$23+$BS53*Assembly!R$24</f>
        <v>#VALUE!</v>
      </c>
      <c r="CL53" s="140" t="e">
        <f>$AY53*Assembly!S$4+$AZ53*Assembly!S$5+$BA53*Assembly!S$6+$BB53*Assembly!S$7+$BC53*Assembly!S$8+$BD53*Assembly!S$9+$BE53*Assembly!S$10+$BF53*Assembly!S$11+$BG53*Assembly!S$12+$BH53*Assembly!S$13+$BI53*Assembly!S$14+$BJ53*Assembly!S$15+$BK53*Assembly!S$16+$BL53*Assembly!S$17+$BM53*Assembly!S$18+$BN53*Assembly!S$19+$BO53*Assembly!S$20+$BP53*Assembly!S$21+$BQ53*Assembly!S$22+$BR53*Assembly!S$23+$BS53*Assembly!S$24</f>
        <v>#VALUE!</v>
      </c>
      <c r="CM53" s="140" t="e">
        <f>$AY53*Assembly!T$4+$AZ53*Assembly!T$5+$BA53*Assembly!T$6+$BB53*Assembly!T$7+$BC53*Assembly!T$8+$BD53*Assembly!T$9+$BE53*Assembly!T$10+$BF53*Assembly!T$11+$BG53*Assembly!T$12+$BH53*Assembly!T$13+$BI53*Assembly!T$14+$BJ53*Assembly!T$15+$BK53*Assembly!T$16+$BL53*Assembly!T$17+$BM53*Assembly!T$18+$BN53*Assembly!T$19+$BO53*Assembly!T$20+$BP53*Assembly!T$21+$BQ53*Assembly!T$22+$BR53*Assembly!T$23+$BS53*Assembly!T$24</f>
        <v>#VALUE!</v>
      </c>
      <c r="CN53" s="140" t="e">
        <f>$AY53*Assembly!U$4+$AZ53*Assembly!U$5+$BA53*Assembly!U$6+$BB53*Assembly!U$7+$BC53*Assembly!U$8+$BD53*Assembly!U$9+$BE53*Assembly!U$10+$BF53*Assembly!U$11+$BG53*Assembly!U$12+$BH53*Assembly!U$13+$BI53*Assembly!U$14+$BJ53*Assembly!U$15+$BK53*Assembly!U$16+$BL53*Assembly!U$17+$BM53*Assembly!U$18+$BN53*Assembly!U$19+$BO53*Assembly!U$20+$BP53*Assembly!U$21+$BQ53*Assembly!U$22+$BR53*Assembly!U$23+$BS53*Assembly!U$24</f>
        <v>#VALUE!</v>
      </c>
      <c r="CO53" s="145" t="e">
        <f>$AY53*Assembly!V$4+$AZ53*Assembly!V$5+$BA53*Assembly!V$6+$BB53*Assembly!V$7+$BC53*Assembly!V$8+$BD53*Assembly!V$9+$BE53*Assembly!V$10+$BF53*Assembly!V$11+$BG53*Assembly!V$12+$BH53*Assembly!V$13+$BI53*Assembly!V$14+$BJ53*Assembly!V$15+$BK53*Assembly!V$16+$BL53*Assembly!V$17+$BM53*Assembly!V$18+$BN53*Assembly!V$19+$BO53*Assembly!V$20+$BP53*Assembly!V$21+$BQ53*Assembly!V$22+$BR53*Assembly!V$23+$BS53*Assembly!V$24</f>
        <v>#VALUE!</v>
      </c>
      <c r="CP53" s="145" t="e">
        <f>CF53*Refining!$F$3</f>
        <v>#VALUE!</v>
      </c>
      <c r="CQ53" s="145" t="e">
        <f>CG53*Refining!$F$4</f>
        <v>#VALUE!</v>
      </c>
      <c r="CR53" s="145" t="e">
        <f>CH53*Refining!$F$5</f>
        <v>#VALUE!</v>
      </c>
      <c r="CS53" s="145" t="e">
        <f>CI53*Refining!$F$6</f>
        <v>#VALUE!</v>
      </c>
      <c r="CT53" s="145" t="e">
        <f>CJ53*Refining!$F$7</f>
        <v>#VALUE!</v>
      </c>
      <c r="CU53" s="145" t="e">
        <f>CK53*Refining!$F$8</f>
        <v>#VALUE!</v>
      </c>
      <c r="CV53" s="145" t="e">
        <f>CL53*Refining!$F$9</f>
        <v>#VALUE!</v>
      </c>
      <c r="CW53" s="145" t="e">
        <f>CM53*Refining!$F$10</f>
        <v>#VALUE!</v>
      </c>
      <c r="CX53" s="145" t="e">
        <f>CN53*Refining!$F$11</f>
        <v>#VALUE!</v>
      </c>
      <c r="CY53" s="145" t="e">
        <f>CO53*Refining!$F$12</f>
        <v>#VALUE!</v>
      </c>
      <c r="CZ53" s="185" t="e">
        <f t="shared" ref="CZ53:DS53" si="214">IF(CF53 = 0, "", CF53)</f>
        <v>#VALUE!</v>
      </c>
      <c r="DA53" s="189" t="e">
        <f t="shared" si="214"/>
        <v>#VALUE!</v>
      </c>
      <c r="DB53" s="186" t="e">
        <f t="shared" si="214"/>
        <v>#VALUE!</v>
      </c>
      <c r="DC53" s="186" t="e">
        <f t="shared" si="214"/>
        <v>#VALUE!</v>
      </c>
      <c r="DD53" s="186" t="e">
        <f t="shared" si="214"/>
        <v>#VALUE!</v>
      </c>
      <c r="DE53" s="186" t="e">
        <f t="shared" si="214"/>
        <v>#VALUE!</v>
      </c>
      <c r="DF53" s="186" t="e">
        <f t="shared" si="214"/>
        <v>#VALUE!</v>
      </c>
      <c r="DG53" s="186" t="e">
        <f t="shared" si="214"/>
        <v>#VALUE!</v>
      </c>
      <c r="DH53" s="186" t="e">
        <f t="shared" si="214"/>
        <v>#VALUE!</v>
      </c>
      <c r="DI53" s="187" t="e">
        <f t="shared" si="214"/>
        <v>#VALUE!</v>
      </c>
      <c r="DJ53" s="185" t="e">
        <f t="shared" si="214"/>
        <v>#VALUE!</v>
      </c>
      <c r="DK53" s="189" t="e">
        <f t="shared" si="214"/>
        <v>#VALUE!</v>
      </c>
      <c r="DL53" s="186" t="e">
        <f t="shared" si="214"/>
        <v>#VALUE!</v>
      </c>
      <c r="DM53" s="186" t="e">
        <f t="shared" si="214"/>
        <v>#VALUE!</v>
      </c>
      <c r="DN53" s="211" t="e">
        <f t="shared" si="214"/>
        <v>#VALUE!</v>
      </c>
      <c r="DO53" s="186" t="e">
        <f t="shared" si="214"/>
        <v>#VALUE!</v>
      </c>
      <c r="DP53" s="186" t="e">
        <f t="shared" si="214"/>
        <v>#VALUE!</v>
      </c>
      <c r="DQ53" s="186" t="e">
        <f t="shared" si="214"/>
        <v>#VALUE!</v>
      </c>
      <c r="DR53" s="186" t="e">
        <f t="shared" si="214"/>
        <v>#VALUE!</v>
      </c>
      <c r="DS53" s="187" t="e">
        <f t="shared" si="214"/>
        <v>#VALUE!</v>
      </c>
      <c r="DT53" s="185" t="e">
        <f t="shared" si="11"/>
        <v>#VALUE!</v>
      </c>
      <c r="DU53" s="189" t="e">
        <f t="shared" si="12"/>
        <v>#VALUE!</v>
      </c>
      <c r="DV53" s="133" t="e">
        <f>CZ53*'Ores &amp; Ingots'!$C$3+DA53*'Ores &amp; Ingots'!$C$4+DB53*'Ores &amp; Ingots'!$C$5+DC53*'Ores &amp; Ingots'!$C$6+DD53*'Ores &amp; Ingots'!$C$7+DE53*'Ores &amp; Ingots'!$C$8+DF53*'Ores &amp; Ingots'!$C$9+DG53*'Ores &amp; Ingots'!$C$10+DH53*'Ores &amp; Ingots'!$C$11+DI53*'Ores &amp; Ingots'!$C$12</f>
        <v>#VALUE!</v>
      </c>
      <c r="DW53" s="133" t="e">
        <f>DJ53*'Ores &amp; Ingots'!$B$3+DK53*'Ores &amp; Ingots'!$B$4+DL53*'Ores &amp; Ingots'!$B$5+DM53*'Ores &amp; Ingots'!$B$6+DN53*'Ores &amp; Ingots'!$B$7+DO53*'Ores &amp; Ingots'!$B$8+DP53*'Ores &amp; Ingots'!$B$9+DQ53*'Ores &amp; Ingots'!$B$10+DR53*'Ores &amp; Ingots'!$B$11+DS53*'Ores &amp; Ingots'!$B$12</f>
        <v>#VALUE!</v>
      </c>
      <c r="DX53" s="189" t="e">
        <f>CZ53*Refining!$G$3+DA53*Refining!$G$4+DB53*Refining!$G$5+DC53*Refining!$G$6+DD53*Refining!$G$7+DE53*Refining!$G$8+DF53*Refining!$G$9+DG53*Refining!$G$10+DH53*Refining!$G$11+DI53*Refining!$G$12</f>
        <v>#VALUE!</v>
      </c>
      <c r="DY53" s="189" t="e">
        <f t="shared" si="13"/>
        <v>#VALUE!</v>
      </c>
      <c r="DZ53" s="192" t="e">
        <f t="shared" si="14"/>
        <v>#VALUE!</v>
      </c>
      <c r="EA53" s="185" t="e">
        <f t="shared" si="15"/>
        <v>#VALUE!</v>
      </c>
      <c r="EB53" s="194" t="e">
        <f t="shared" ref="EB53:EC53" si="215">EA53/60</f>
        <v>#VALUE!</v>
      </c>
      <c r="EC53" s="194" t="e">
        <f t="shared" si="215"/>
        <v>#VALUE!</v>
      </c>
      <c r="ED53" s="185" t="e">
        <f t="shared" si="17"/>
        <v>#VALUE!</v>
      </c>
      <c r="EE53" s="194" t="e">
        <f t="shared" ref="EE53:EF53" si="216">ED53/1000</f>
        <v>#VALUE!</v>
      </c>
      <c r="EF53" s="196" t="e">
        <f t="shared" si="216"/>
        <v>#VALUE!</v>
      </c>
      <c r="EG53" s="130" t="e">
        <f t="shared" si="19"/>
        <v>#VALUE!</v>
      </c>
      <c r="EH53" s="132" t="e">
        <f t="shared" si="20"/>
        <v>#VALUE!</v>
      </c>
      <c r="EI53" s="133" t="s">
        <v>28</v>
      </c>
    </row>
    <row r="54" spans="1:139" ht="12.75" hidden="1" x14ac:dyDescent="0.2">
      <c r="A54" s="864"/>
      <c r="B54" s="135" t="s">
        <v>279</v>
      </c>
      <c r="C54" s="137" t="s">
        <v>156</v>
      </c>
      <c r="D54" s="137">
        <v>1</v>
      </c>
      <c r="E54" s="137">
        <v>1</v>
      </c>
      <c r="F54" s="137">
        <v>2</v>
      </c>
      <c r="G54" s="139">
        <f t="shared" si="0"/>
        <v>31.25</v>
      </c>
      <c r="H54" s="140">
        <v>15</v>
      </c>
      <c r="I54" s="140">
        <v>15</v>
      </c>
      <c r="J54" s="140">
        <f>H54/Main!$D$9</f>
        <v>3</v>
      </c>
      <c r="K54" s="140">
        <f>I54/Main!$D$10</f>
        <v>7.5</v>
      </c>
      <c r="L54" s="140">
        <f t="shared" si="1"/>
        <v>2.5</v>
      </c>
      <c r="M54" s="140">
        <v>1</v>
      </c>
      <c r="N54" s="145" t="s">
        <v>28</v>
      </c>
      <c r="O54" s="143"/>
      <c r="P54" s="143"/>
      <c r="Q54" s="145"/>
      <c r="R54" s="143"/>
      <c r="S54" s="146"/>
      <c r="T54" s="146"/>
      <c r="U54" s="143"/>
      <c r="V54" s="143"/>
      <c r="W54" s="143"/>
      <c r="X54" s="212" t="s">
        <v>280</v>
      </c>
      <c r="Y54" s="143"/>
      <c r="Z54" s="143"/>
      <c r="AA54" s="143"/>
      <c r="AB54" s="143"/>
      <c r="AC54" s="148" t="s">
        <v>28</v>
      </c>
      <c r="AD54" s="133">
        <v>100</v>
      </c>
      <c r="AE54" s="133">
        <v>0</v>
      </c>
      <c r="AF54" s="133">
        <v>15</v>
      </c>
      <c r="AG54" s="133">
        <v>10</v>
      </c>
      <c r="AH54" s="133">
        <v>50</v>
      </c>
      <c r="AI54" s="133">
        <v>0</v>
      </c>
      <c r="AJ54" s="167">
        <v>5</v>
      </c>
      <c r="AK54" s="133">
        <v>0</v>
      </c>
      <c r="AL54" s="133">
        <v>0</v>
      </c>
      <c r="AM54" s="133">
        <v>0</v>
      </c>
      <c r="AN54" s="133">
        <v>0</v>
      </c>
      <c r="AO54" s="133">
        <v>0</v>
      </c>
      <c r="AP54" s="133">
        <v>0</v>
      </c>
      <c r="AQ54" s="133">
        <v>0</v>
      </c>
      <c r="AR54" s="133">
        <v>0</v>
      </c>
      <c r="AS54" s="133">
        <v>0</v>
      </c>
      <c r="AT54" s="133">
        <v>0</v>
      </c>
      <c r="AU54" s="133">
        <v>0</v>
      </c>
      <c r="AV54" s="133">
        <v>0</v>
      </c>
      <c r="AW54" s="133">
        <v>0</v>
      </c>
      <c r="AX54" s="133">
        <v>0</v>
      </c>
      <c r="AY54" s="174">
        <f t="shared" ref="AY54:BS54" si="217">IF(AD54 = 0, "", AD54)</f>
        <v>100</v>
      </c>
      <c r="AZ54" s="137" t="str">
        <f t="shared" si="217"/>
        <v/>
      </c>
      <c r="BA54" s="133">
        <f t="shared" si="217"/>
        <v>15</v>
      </c>
      <c r="BB54" s="133">
        <f t="shared" si="217"/>
        <v>10</v>
      </c>
      <c r="BC54" s="133">
        <f t="shared" si="217"/>
        <v>50</v>
      </c>
      <c r="BD54" s="137" t="str">
        <f t="shared" si="217"/>
        <v/>
      </c>
      <c r="BE54" s="167">
        <f t="shared" si="217"/>
        <v>5</v>
      </c>
      <c r="BF54" s="137" t="str">
        <f t="shared" si="217"/>
        <v/>
      </c>
      <c r="BG54" s="137" t="str">
        <f t="shared" si="217"/>
        <v/>
      </c>
      <c r="BH54" s="137" t="str">
        <f t="shared" si="217"/>
        <v/>
      </c>
      <c r="BI54" s="137" t="str">
        <f t="shared" si="217"/>
        <v/>
      </c>
      <c r="BJ54" s="137" t="str">
        <f t="shared" si="217"/>
        <v/>
      </c>
      <c r="BK54" s="137" t="str">
        <f t="shared" si="217"/>
        <v/>
      </c>
      <c r="BL54" s="137" t="str">
        <f t="shared" si="217"/>
        <v/>
      </c>
      <c r="BM54" s="137" t="str">
        <f t="shared" si="217"/>
        <v/>
      </c>
      <c r="BN54" s="137" t="str">
        <f t="shared" si="217"/>
        <v/>
      </c>
      <c r="BO54" s="137" t="str">
        <f t="shared" si="217"/>
        <v/>
      </c>
      <c r="BP54" s="137" t="str">
        <f t="shared" si="217"/>
        <v/>
      </c>
      <c r="BQ54" s="137" t="str">
        <f t="shared" si="217"/>
        <v/>
      </c>
      <c r="BR54" s="137" t="str">
        <f t="shared" si="217"/>
        <v/>
      </c>
      <c r="BS54" s="169" t="str">
        <f t="shared" si="217"/>
        <v/>
      </c>
      <c r="BT54" s="174" t="e">
        <f>$AY54*Assembly!Z$4+$AZ54*Assembly!Z$5+$BA54*Assembly!Z$6+$BB54*Assembly!Z$7+$BC54*Assembly!Z$8+$BD54*Assembly!Z$9+$BE54*Assembly!Z$10+$BF54*Assembly!Z$11+$BG54*Assembly!Z$12+$BH54*Assembly!Z$13+$BI54*Assembly!Z$14+$BJ54*Assembly!Z$15+$BK54*Assembly!Z$16+$BL54*Assembly!Z$17+$BM54*Assembly!Z$18+$BN54*Assembly!Z$19+$BO54*Assembly!Z$20+$BP54*Assembly!Z$21+$BQ54*Assembly!Z$22+$BR54*Assembly!Z$23+$BS54*Assembly!Z$24</f>
        <v>#VALUE!</v>
      </c>
      <c r="BU54" s="133" t="e">
        <f t="shared" si="3"/>
        <v>#VALUE!</v>
      </c>
      <c r="BV54" s="133"/>
      <c r="BW54" s="133" t="e">
        <f>$AY54*Assembly!AD$4+$AZ54*Assembly!AD$5+$BA54*Assembly!AD$6+$BB54*Assembly!AD$7+$BC54*Assembly!AD$8+$BD54*Assembly!AD$9+$BE54*Assembly!AD$10+$BF54*Assembly!AD$11+$BG54*Assembly!AD$12+$BH54*Assembly!AD$13+$BI54*Assembly!AD$14+$BJ54*Assembly!AD$15+$BK54*Assembly!AD$16+$BL54*Assembly!AD$17+$BM54*Assembly!AD$18+$BN54*Assembly!AD$19+$BO54*Assembly!AD$20+$BP54*Assembly!AD$21+$BQ54*Assembly!AD$22+$BR54*Assembly!AD$23+$BS54*Assembly!AD$24</f>
        <v>#VALUE!</v>
      </c>
      <c r="BX54" s="177" t="e">
        <f t="shared" si="4"/>
        <v>#VALUE!</v>
      </c>
      <c r="BY54" s="178" t="e">
        <f t="shared" si="5"/>
        <v>#VALUE!</v>
      </c>
      <c r="BZ54" s="179" t="e">
        <f t="shared" si="6"/>
        <v>#VALUE!</v>
      </c>
      <c r="CA54" s="178" t="e">
        <f t="shared" si="7"/>
        <v>#VALUE!</v>
      </c>
      <c r="CB54" s="133" t="e">
        <f>$AY54*Assembly!Y$4+$AZ54*Assembly!Y$5+$BA54*Assembly!Y$6+$BB54*Assembly!Y$7+$BC54*Assembly!Y$8+$BD54*Assembly!Y$9+$BE54*Assembly!Y$10+$BF54*Assembly!Y$11+$BG54*Assembly!Y$12+$BH54*Assembly!Y$13+$BI54*Assembly!Y$14+$BJ54*Assembly!Y$15+$BK54*Assembly!Y$16+$BL54*Assembly!Y$17+$BM54*Assembly!Y$18+$BN54*Assembly!Y$19+$BO54*Assembly!Y$20+$BP54*Assembly!Y$21+$BQ54*Assembly!Y$22+$BR54*Assembly!Y$23+$BS54*Assembly!Y$24</f>
        <v>#VALUE!</v>
      </c>
      <c r="CC54" s="133" t="e">
        <f t="shared" si="8"/>
        <v>#VALUE!</v>
      </c>
      <c r="CD54" s="130" t="e">
        <f t="shared" si="9"/>
        <v>#VALUE!</v>
      </c>
      <c r="CE54" s="183" t="e">
        <f>$AY54*Assembly!AC$4+$AZ54*Assembly!AC$5+$BA54*Assembly!AC$6+$BB54*Assembly!AC$7+$BC54*Assembly!AC$8+$BD54*Assembly!AC$9+$BE54*Assembly!AC$10+$BF54*Assembly!AC$11+$BG54*Assembly!AC$12+$BH54*Assembly!AC$13+$BI54*Assembly!AC$14+$BJ54*Assembly!AC$15+$BK54*Assembly!AC$16+$BL54*Assembly!AC$17+$BM54*Assembly!AC$18+$BN54*Assembly!AC$19+$BO54*Assembly!AC$20+$BP54*Assembly!AC$21+$BQ54*Assembly!AC$22+$BR54*Assembly!AC$23+$BS54*Assembly!AC$24</f>
        <v>#VALUE!</v>
      </c>
      <c r="CF54" s="145" t="e">
        <f>$AY54*Assembly!M$4+$AZ54*Assembly!M$5+$BA54*Assembly!M$6+$BB54*Assembly!M$7+$BC54*Assembly!M$8+$BD54*Assembly!M$9+$BE54*Assembly!M$10+$BF54*Assembly!M$11+$BG54*Assembly!M$12+$BH54*Assembly!M$13+$BI54*Assembly!M$14+$BJ54*Assembly!M$15+$BK54*Assembly!M$16+$BL54*Assembly!M$17+$BM54*Assembly!M$18+$BN54*Assembly!M$19+$BO54*Assembly!M$20+$BP54*Assembly!M$21+$BQ54*Assembly!M$22+$BR54*Assembly!M$23+$BS54*Assembly!M$24</f>
        <v>#VALUE!</v>
      </c>
      <c r="CG54" s="145" t="e">
        <f>$AY54*Assembly!N$4+$AZ54*Assembly!N$5+$BA54*Assembly!N$6+$BB54*Assembly!N$7+$BC54*Assembly!N$8+$BD54*Assembly!N$9+$BE54*Assembly!N$10+$BF54*Assembly!N$11+$BG54*Assembly!N$12+$BH54*Assembly!N$13+$BI54*Assembly!N$14+$BJ54*Assembly!N$15+$BK54*Assembly!N$16+$BL54*Assembly!N$17+$BM54*Assembly!N$18+$BN54*Assembly!N$19+$BO54*Assembly!N$20+$BP54*Assembly!N$21+$BQ54*Assembly!N$22+$BR54*Assembly!N$23+$BS54*Assembly!N$24</f>
        <v>#VALUE!</v>
      </c>
      <c r="CH54" s="145" t="e">
        <f>$AY54*Assembly!O$4+$AZ54*Assembly!O$5+$BA54*Assembly!O$6+$BB54*Assembly!O$7+$BC54*Assembly!O$8+$BD54*Assembly!O$9+$BE54*Assembly!O$10+$BF54*Assembly!O$11+$BG54*Assembly!O$12+$BH54*Assembly!O$13+$BI54*Assembly!O$14+$BJ54*Assembly!O$15+$BK54*Assembly!O$16+$BL54*Assembly!O$17+$BM54*Assembly!O$18+$BN54*Assembly!O$19+$BO54*Assembly!O$20+$BP54*Assembly!O$21+$BQ54*Assembly!O$22+$BR54*Assembly!O$23+$BS54*Assembly!O$24</f>
        <v>#VALUE!</v>
      </c>
      <c r="CI54" s="140" t="e">
        <f>$AY54*Assembly!P$4+$AZ54*Assembly!P$5+$BA54*Assembly!P$6+$BB54*Assembly!P$7+$BC54*Assembly!P$8+$BD54*Assembly!P$9+$BE54*Assembly!P$10+$BF54*Assembly!P$11+$BG54*Assembly!P$12+$BH54*Assembly!P$13+$BI54*Assembly!P$14+$BJ54*Assembly!P$15+$BK54*Assembly!P$16+$BL54*Assembly!P$17+$BM54*Assembly!P$18+$BN54*Assembly!P$19+$BO54*Assembly!P$20+$BP54*Assembly!P$21+$BQ54*Assembly!P$22+$BR54*Assembly!P$23+$BS54*Assembly!P$24</f>
        <v>#VALUE!</v>
      </c>
      <c r="CJ54" s="140" t="e">
        <f>$AY54*Assembly!Q$4+$AZ54*Assembly!Q$5+$BA54*Assembly!Q$6+$BB54*Assembly!Q$7+$BC54*Assembly!Q$8+$BD54*Assembly!Q$9+$BE54*Assembly!Q$10+$BF54*Assembly!Q$11+$BG54*Assembly!Q$12+$BH54*Assembly!Q$13+$BI54*Assembly!Q$14+$BJ54*Assembly!Q$15+$BK54*Assembly!Q$16+$BL54*Assembly!Q$17+$BM54*Assembly!Q$18+$BN54*Assembly!Q$19+$BO54*Assembly!Q$20+$BP54*Assembly!Q$21+$BQ54*Assembly!Q$22+$BR54*Assembly!Q$23+$BS54*Assembly!Q$24</f>
        <v>#VALUE!</v>
      </c>
      <c r="CK54" s="145" t="e">
        <f>$AY54*Assembly!R$4+$AZ54*Assembly!R$5+$BA54*Assembly!R$6+$BB54*Assembly!R$7+$BC54*Assembly!R$8+$BD54*Assembly!R$9+$BE54*Assembly!R$10+$BF54*Assembly!R$11+$BG54*Assembly!R$12+$BH54*Assembly!R$13+$BI54*Assembly!R$14+$BJ54*Assembly!R$15+$BK54*Assembly!R$16+$BL54*Assembly!R$17+$BM54*Assembly!R$18+$BN54*Assembly!R$19+$BO54*Assembly!R$20+$BP54*Assembly!R$21+$BQ54*Assembly!R$22+$BR54*Assembly!R$23+$BS54*Assembly!R$24</f>
        <v>#VALUE!</v>
      </c>
      <c r="CL54" s="140" t="e">
        <f>$AY54*Assembly!S$4+$AZ54*Assembly!S$5+$BA54*Assembly!S$6+$BB54*Assembly!S$7+$BC54*Assembly!S$8+$BD54*Assembly!S$9+$BE54*Assembly!S$10+$BF54*Assembly!S$11+$BG54*Assembly!S$12+$BH54*Assembly!S$13+$BI54*Assembly!S$14+$BJ54*Assembly!S$15+$BK54*Assembly!S$16+$BL54*Assembly!S$17+$BM54*Assembly!S$18+$BN54*Assembly!S$19+$BO54*Assembly!S$20+$BP54*Assembly!S$21+$BQ54*Assembly!S$22+$BR54*Assembly!S$23+$BS54*Assembly!S$24</f>
        <v>#VALUE!</v>
      </c>
      <c r="CM54" s="140" t="e">
        <f>$AY54*Assembly!T$4+$AZ54*Assembly!T$5+$BA54*Assembly!T$6+$BB54*Assembly!T$7+$BC54*Assembly!T$8+$BD54*Assembly!T$9+$BE54*Assembly!T$10+$BF54*Assembly!T$11+$BG54*Assembly!T$12+$BH54*Assembly!T$13+$BI54*Assembly!T$14+$BJ54*Assembly!T$15+$BK54*Assembly!T$16+$BL54*Assembly!T$17+$BM54*Assembly!T$18+$BN54*Assembly!T$19+$BO54*Assembly!T$20+$BP54*Assembly!T$21+$BQ54*Assembly!T$22+$BR54*Assembly!T$23+$BS54*Assembly!T$24</f>
        <v>#VALUE!</v>
      </c>
      <c r="CN54" s="140" t="e">
        <f>$AY54*Assembly!U$4+$AZ54*Assembly!U$5+$BA54*Assembly!U$6+$BB54*Assembly!U$7+$BC54*Assembly!U$8+$BD54*Assembly!U$9+$BE54*Assembly!U$10+$BF54*Assembly!U$11+$BG54*Assembly!U$12+$BH54*Assembly!U$13+$BI54*Assembly!U$14+$BJ54*Assembly!U$15+$BK54*Assembly!U$16+$BL54*Assembly!U$17+$BM54*Assembly!U$18+$BN54*Assembly!U$19+$BO54*Assembly!U$20+$BP54*Assembly!U$21+$BQ54*Assembly!U$22+$BR54*Assembly!U$23+$BS54*Assembly!U$24</f>
        <v>#VALUE!</v>
      </c>
      <c r="CO54" s="145" t="e">
        <f>$AY54*Assembly!V$4+$AZ54*Assembly!V$5+$BA54*Assembly!V$6+$BB54*Assembly!V$7+$BC54*Assembly!V$8+$BD54*Assembly!V$9+$BE54*Assembly!V$10+$BF54*Assembly!V$11+$BG54*Assembly!V$12+$BH54*Assembly!V$13+$BI54*Assembly!V$14+$BJ54*Assembly!V$15+$BK54*Assembly!V$16+$BL54*Assembly!V$17+$BM54*Assembly!V$18+$BN54*Assembly!V$19+$BO54*Assembly!V$20+$BP54*Assembly!V$21+$BQ54*Assembly!V$22+$BR54*Assembly!V$23+$BS54*Assembly!V$24</f>
        <v>#VALUE!</v>
      </c>
      <c r="CP54" s="145" t="e">
        <f>CF54*Refining!$F$3</f>
        <v>#VALUE!</v>
      </c>
      <c r="CQ54" s="145" t="e">
        <f>CG54*Refining!$F$4</f>
        <v>#VALUE!</v>
      </c>
      <c r="CR54" s="145" t="e">
        <f>CH54*Refining!$F$5</f>
        <v>#VALUE!</v>
      </c>
      <c r="CS54" s="145" t="e">
        <f>CI54*Refining!$F$6</f>
        <v>#VALUE!</v>
      </c>
      <c r="CT54" s="145" t="e">
        <f>CJ54*Refining!$F$7</f>
        <v>#VALUE!</v>
      </c>
      <c r="CU54" s="145" t="e">
        <f>CK54*Refining!$F$8</f>
        <v>#VALUE!</v>
      </c>
      <c r="CV54" s="145" t="e">
        <f>CL54*Refining!$F$9</f>
        <v>#VALUE!</v>
      </c>
      <c r="CW54" s="145" t="e">
        <f>CM54*Refining!$F$10</f>
        <v>#VALUE!</v>
      </c>
      <c r="CX54" s="145" t="e">
        <f>CN54*Refining!$F$11</f>
        <v>#VALUE!</v>
      </c>
      <c r="CY54" s="145" t="e">
        <f>CO54*Refining!$F$12</f>
        <v>#VALUE!</v>
      </c>
      <c r="CZ54" s="185" t="e">
        <f t="shared" ref="CZ54:DS54" si="218">IF(CF54 = 0, "", CF54)</f>
        <v>#VALUE!</v>
      </c>
      <c r="DA54" s="189" t="e">
        <f t="shared" si="218"/>
        <v>#VALUE!</v>
      </c>
      <c r="DB54" s="186" t="e">
        <f t="shared" si="218"/>
        <v>#VALUE!</v>
      </c>
      <c r="DC54" s="186" t="e">
        <f t="shared" si="218"/>
        <v>#VALUE!</v>
      </c>
      <c r="DD54" s="186" t="e">
        <f t="shared" si="218"/>
        <v>#VALUE!</v>
      </c>
      <c r="DE54" s="186" t="e">
        <f t="shared" si="218"/>
        <v>#VALUE!</v>
      </c>
      <c r="DF54" s="186" t="e">
        <f t="shared" si="218"/>
        <v>#VALUE!</v>
      </c>
      <c r="DG54" s="186" t="e">
        <f t="shared" si="218"/>
        <v>#VALUE!</v>
      </c>
      <c r="DH54" s="186" t="e">
        <f t="shared" si="218"/>
        <v>#VALUE!</v>
      </c>
      <c r="DI54" s="187" t="e">
        <f t="shared" si="218"/>
        <v>#VALUE!</v>
      </c>
      <c r="DJ54" s="185" t="e">
        <f t="shared" si="218"/>
        <v>#VALUE!</v>
      </c>
      <c r="DK54" s="189" t="e">
        <f t="shared" si="218"/>
        <v>#VALUE!</v>
      </c>
      <c r="DL54" s="186" t="e">
        <f t="shared" si="218"/>
        <v>#VALUE!</v>
      </c>
      <c r="DM54" s="186" t="e">
        <f t="shared" si="218"/>
        <v>#VALUE!</v>
      </c>
      <c r="DN54" s="211" t="e">
        <f t="shared" si="218"/>
        <v>#VALUE!</v>
      </c>
      <c r="DO54" s="186" t="e">
        <f t="shared" si="218"/>
        <v>#VALUE!</v>
      </c>
      <c r="DP54" s="186" t="e">
        <f t="shared" si="218"/>
        <v>#VALUE!</v>
      </c>
      <c r="DQ54" s="186" t="e">
        <f t="shared" si="218"/>
        <v>#VALUE!</v>
      </c>
      <c r="DR54" s="186" t="e">
        <f t="shared" si="218"/>
        <v>#VALUE!</v>
      </c>
      <c r="DS54" s="187" t="e">
        <f t="shared" si="218"/>
        <v>#VALUE!</v>
      </c>
      <c r="DT54" s="185" t="e">
        <f t="shared" si="11"/>
        <v>#VALUE!</v>
      </c>
      <c r="DU54" s="189" t="e">
        <f t="shared" si="12"/>
        <v>#VALUE!</v>
      </c>
      <c r="DV54" s="133" t="e">
        <f>CZ54*'Ores &amp; Ingots'!$C$3+DA54*'Ores &amp; Ingots'!$C$4+DB54*'Ores &amp; Ingots'!$C$5+DC54*'Ores &amp; Ingots'!$C$6+DD54*'Ores &amp; Ingots'!$C$7+DE54*'Ores &amp; Ingots'!$C$8+DF54*'Ores &amp; Ingots'!$C$9+DG54*'Ores &amp; Ingots'!$C$10+DH54*'Ores &amp; Ingots'!$C$11+DI54*'Ores &amp; Ingots'!$C$12</f>
        <v>#VALUE!</v>
      </c>
      <c r="DW54" s="133" t="e">
        <f>DJ54*'Ores &amp; Ingots'!$B$3+DK54*'Ores &amp; Ingots'!$B$4+DL54*'Ores &amp; Ingots'!$B$5+DM54*'Ores &amp; Ingots'!$B$6+DN54*'Ores &amp; Ingots'!$B$7+DO54*'Ores &amp; Ingots'!$B$8+DP54*'Ores &amp; Ingots'!$B$9+DQ54*'Ores &amp; Ingots'!$B$10+DR54*'Ores &amp; Ingots'!$B$11+DS54*'Ores &amp; Ingots'!$B$12</f>
        <v>#VALUE!</v>
      </c>
      <c r="DX54" s="189" t="e">
        <f>CZ54*Refining!$G$3+DA54*Refining!$G$4+DB54*Refining!$G$5+DC54*Refining!$G$6+DD54*Refining!$G$7+DE54*Refining!$G$8+DF54*Refining!$G$9+DG54*Refining!$G$10+DH54*Refining!$G$11+DI54*Refining!$G$12</f>
        <v>#VALUE!</v>
      </c>
      <c r="DY54" s="189" t="e">
        <f t="shared" si="13"/>
        <v>#VALUE!</v>
      </c>
      <c r="DZ54" s="192" t="e">
        <f t="shared" si="14"/>
        <v>#VALUE!</v>
      </c>
      <c r="EA54" s="185" t="e">
        <f t="shared" si="15"/>
        <v>#VALUE!</v>
      </c>
      <c r="EB54" s="194" t="e">
        <f t="shared" ref="EB54:EC54" si="219">EA54/60</f>
        <v>#VALUE!</v>
      </c>
      <c r="EC54" s="194" t="e">
        <f t="shared" si="219"/>
        <v>#VALUE!</v>
      </c>
      <c r="ED54" s="185" t="e">
        <f t="shared" si="17"/>
        <v>#VALUE!</v>
      </c>
      <c r="EE54" s="194" t="e">
        <f t="shared" ref="EE54:EF54" si="220">ED54/1000</f>
        <v>#VALUE!</v>
      </c>
      <c r="EF54" s="196" t="e">
        <f t="shared" si="220"/>
        <v>#VALUE!</v>
      </c>
      <c r="EG54" s="130" t="e">
        <f t="shared" si="19"/>
        <v>#VALUE!</v>
      </c>
      <c r="EH54" s="132" t="e">
        <f t="shared" si="20"/>
        <v>#VALUE!</v>
      </c>
      <c r="EI54" s="133" t="s">
        <v>28</v>
      </c>
    </row>
    <row r="55" spans="1:139" ht="12.75" hidden="1" x14ac:dyDescent="0.2">
      <c r="A55" s="864"/>
      <c r="B55" s="135" t="s">
        <v>281</v>
      </c>
      <c r="C55" s="137" t="s">
        <v>156</v>
      </c>
      <c r="D55" s="137">
        <v>1</v>
      </c>
      <c r="E55" s="137">
        <v>1</v>
      </c>
      <c r="F55" s="137">
        <v>2</v>
      </c>
      <c r="G55" s="139">
        <f t="shared" si="0"/>
        <v>31.25</v>
      </c>
      <c r="H55" s="140">
        <v>15</v>
      </c>
      <c r="I55" s="140">
        <v>15</v>
      </c>
      <c r="J55" s="140">
        <f>H55/Main!$D$9</f>
        <v>3</v>
      </c>
      <c r="K55" s="140">
        <f>I55/Main!$D$10</f>
        <v>7.5</v>
      </c>
      <c r="L55" s="140">
        <f t="shared" si="1"/>
        <v>2.5</v>
      </c>
      <c r="M55" s="140">
        <v>1</v>
      </c>
      <c r="N55" s="145" t="s">
        <v>28</v>
      </c>
      <c r="O55" s="143"/>
      <c r="P55" s="143"/>
      <c r="Q55" s="145"/>
      <c r="R55" s="143"/>
      <c r="S55" s="146"/>
      <c r="T55" s="146"/>
      <c r="U55" s="143"/>
      <c r="V55" s="143"/>
      <c r="W55" s="143"/>
      <c r="X55" s="212" t="s">
        <v>282</v>
      </c>
      <c r="Y55" s="143"/>
      <c r="Z55" s="143"/>
      <c r="AA55" s="143"/>
      <c r="AB55" s="143"/>
      <c r="AC55" s="148" t="s">
        <v>28</v>
      </c>
      <c r="AD55" s="133">
        <v>100</v>
      </c>
      <c r="AE55" s="133">
        <v>0</v>
      </c>
      <c r="AF55" s="133">
        <v>20</v>
      </c>
      <c r="AG55" s="133">
        <v>10</v>
      </c>
      <c r="AH55" s="133">
        <v>40</v>
      </c>
      <c r="AI55" s="133">
        <v>0</v>
      </c>
      <c r="AJ55" s="167">
        <v>2</v>
      </c>
      <c r="AK55" s="133">
        <v>0</v>
      </c>
      <c r="AL55" s="133">
        <v>0</v>
      </c>
      <c r="AM55" s="133">
        <v>0</v>
      </c>
      <c r="AN55" s="133">
        <v>0</v>
      </c>
      <c r="AO55" s="133">
        <v>0</v>
      </c>
      <c r="AP55" s="133">
        <v>0</v>
      </c>
      <c r="AQ55" s="133">
        <v>0</v>
      </c>
      <c r="AR55" s="133">
        <v>0</v>
      </c>
      <c r="AS55" s="133">
        <v>0</v>
      </c>
      <c r="AT55" s="133">
        <v>0</v>
      </c>
      <c r="AU55" s="133">
        <v>0</v>
      </c>
      <c r="AV55" s="133">
        <v>0</v>
      </c>
      <c r="AW55" s="133">
        <v>0</v>
      </c>
      <c r="AX55" s="133">
        <v>0</v>
      </c>
      <c r="AY55" s="174">
        <f t="shared" ref="AY55:BS55" si="221">IF(AD55 = 0, "", AD55)</f>
        <v>100</v>
      </c>
      <c r="AZ55" s="137" t="str">
        <f t="shared" si="221"/>
        <v/>
      </c>
      <c r="BA55" s="133">
        <f t="shared" si="221"/>
        <v>20</v>
      </c>
      <c r="BB55" s="133">
        <f t="shared" si="221"/>
        <v>10</v>
      </c>
      <c r="BC55" s="133">
        <f t="shared" si="221"/>
        <v>40</v>
      </c>
      <c r="BD55" s="137" t="str">
        <f t="shared" si="221"/>
        <v/>
      </c>
      <c r="BE55" s="167">
        <f t="shared" si="221"/>
        <v>2</v>
      </c>
      <c r="BF55" s="137" t="str">
        <f t="shared" si="221"/>
        <v/>
      </c>
      <c r="BG55" s="137" t="str">
        <f t="shared" si="221"/>
        <v/>
      </c>
      <c r="BH55" s="137" t="str">
        <f t="shared" si="221"/>
        <v/>
      </c>
      <c r="BI55" s="137" t="str">
        <f t="shared" si="221"/>
        <v/>
      </c>
      <c r="BJ55" s="137" t="str">
        <f t="shared" si="221"/>
        <v/>
      </c>
      <c r="BK55" s="137" t="str">
        <f t="shared" si="221"/>
        <v/>
      </c>
      <c r="BL55" s="137" t="str">
        <f t="shared" si="221"/>
        <v/>
      </c>
      <c r="BM55" s="137" t="str">
        <f t="shared" si="221"/>
        <v/>
      </c>
      <c r="BN55" s="137" t="str">
        <f t="shared" si="221"/>
        <v/>
      </c>
      <c r="BO55" s="137" t="str">
        <f t="shared" si="221"/>
        <v/>
      </c>
      <c r="BP55" s="137" t="str">
        <f t="shared" si="221"/>
        <v/>
      </c>
      <c r="BQ55" s="137" t="str">
        <f t="shared" si="221"/>
        <v/>
      </c>
      <c r="BR55" s="137" t="str">
        <f t="shared" si="221"/>
        <v/>
      </c>
      <c r="BS55" s="169" t="str">
        <f t="shared" si="221"/>
        <v/>
      </c>
      <c r="BT55" s="174" t="e">
        <f>$AY55*Assembly!Z$4+$AZ55*Assembly!Z$5+$BA55*Assembly!Z$6+$BB55*Assembly!Z$7+$BC55*Assembly!Z$8+$BD55*Assembly!Z$9+$BE55*Assembly!Z$10+$BF55*Assembly!Z$11+$BG55*Assembly!Z$12+$BH55*Assembly!Z$13+$BI55*Assembly!Z$14+$BJ55*Assembly!Z$15+$BK55*Assembly!Z$16+$BL55*Assembly!Z$17+$BM55*Assembly!Z$18+$BN55*Assembly!Z$19+$BO55*Assembly!Z$20+$BP55*Assembly!Z$21+$BQ55*Assembly!Z$22+$BR55*Assembly!Z$23+$BS55*Assembly!Z$24</f>
        <v>#VALUE!</v>
      </c>
      <c r="BU55" s="133" t="e">
        <f t="shared" si="3"/>
        <v>#VALUE!</v>
      </c>
      <c r="BV55" s="133"/>
      <c r="BW55" s="133" t="e">
        <f>$AY55*Assembly!AD$4+$AZ55*Assembly!AD$5+$BA55*Assembly!AD$6+$BB55*Assembly!AD$7+$BC55*Assembly!AD$8+$BD55*Assembly!AD$9+$BE55*Assembly!AD$10+$BF55*Assembly!AD$11+$BG55*Assembly!AD$12+$BH55*Assembly!AD$13+$BI55*Assembly!AD$14+$BJ55*Assembly!AD$15+$BK55*Assembly!AD$16+$BL55*Assembly!AD$17+$BM55*Assembly!AD$18+$BN55*Assembly!AD$19+$BO55*Assembly!AD$20+$BP55*Assembly!AD$21+$BQ55*Assembly!AD$22+$BR55*Assembly!AD$23+$BS55*Assembly!AD$24</f>
        <v>#VALUE!</v>
      </c>
      <c r="BX55" s="177" t="e">
        <f t="shared" si="4"/>
        <v>#VALUE!</v>
      </c>
      <c r="BY55" s="178" t="e">
        <f t="shared" si="5"/>
        <v>#VALUE!</v>
      </c>
      <c r="BZ55" s="179" t="e">
        <f t="shared" si="6"/>
        <v>#VALUE!</v>
      </c>
      <c r="CA55" s="178" t="e">
        <f t="shared" si="7"/>
        <v>#VALUE!</v>
      </c>
      <c r="CB55" s="133" t="e">
        <f>$AY55*Assembly!Y$4+$AZ55*Assembly!Y$5+$BA55*Assembly!Y$6+$BB55*Assembly!Y$7+$BC55*Assembly!Y$8+$BD55*Assembly!Y$9+$BE55*Assembly!Y$10+$BF55*Assembly!Y$11+$BG55*Assembly!Y$12+$BH55*Assembly!Y$13+$BI55*Assembly!Y$14+$BJ55*Assembly!Y$15+$BK55*Assembly!Y$16+$BL55*Assembly!Y$17+$BM55*Assembly!Y$18+$BN55*Assembly!Y$19+$BO55*Assembly!Y$20+$BP55*Assembly!Y$21+$BQ55*Assembly!Y$22+$BR55*Assembly!Y$23+$BS55*Assembly!Y$24</f>
        <v>#VALUE!</v>
      </c>
      <c r="CC55" s="133" t="e">
        <f t="shared" si="8"/>
        <v>#VALUE!</v>
      </c>
      <c r="CD55" s="130" t="e">
        <f t="shared" si="9"/>
        <v>#VALUE!</v>
      </c>
      <c r="CE55" s="183" t="e">
        <f>$AY55*Assembly!AC$4+$AZ55*Assembly!AC$5+$BA55*Assembly!AC$6+$BB55*Assembly!AC$7+$BC55*Assembly!AC$8+$BD55*Assembly!AC$9+$BE55*Assembly!AC$10+$BF55*Assembly!AC$11+$BG55*Assembly!AC$12+$BH55*Assembly!AC$13+$BI55*Assembly!AC$14+$BJ55*Assembly!AC$15+$BK55*Assembly!AC$16+$BL55*Assembly!AC$17+$BM55*Assembly!AC$18+$BN55*Assembly!AC$19+$BO55*Assembly!AC$20+$BP55*Assembly!AC$21+$BQ55*Assembly!AC$22+$BR55*Assembly!AC$23+$BS55*Assembly!AC$24</f>
        <v>#VALUE!</v>
      </c>
      <c r="CF55" s="145" t="e">
        <f>$AY55*Assembly!M$4+$AZ55*Assembly!M$5+$BA55*Assembly!M$6+$BB55*Assembly!M$7+$BC55*Assembly!M$8+$BD55*Assembly!M$9+$BE55*Assembly!M$10+$BF55*Assembly!M$11+$BG55*Assembly!M$12+$BH55*Assembly!M$13+$BI55*Assembly!M$14+$BJ55*Assembly!M$15+$BK55*Assembly!M$16+$BL55*Assembly!M$17+$BM55*Assembly!M$18+$BN55*Assembly!M$19+$BO55*Assembly!M$20+$BP55*Assembly!M$21+$BQ55*Assembly!M$22+$BR55*Assembly!M$23+$BS55*Assembly!M$24</f>
        <v>#VALUE!</v>
      </c>
      <c r="CG55" s="145" t="e">
        <f>$AY55*Assembly!N$4+$AZ55*Assembly!N$5+$BA55*Assembly!N$6+$BB55*Assembly!N$7+$BC55*Assembly!N$8+$BD55*Assembly!N$9+$BE55*Assembly!N$10+$BF55*Assembly!N$11+$BG55*Assembly!N$12+$BH55*Assembly!N$13+$BI55*Assembly!N$14+$BJ55*Assembly!N$15+$BK55*Assembly!N$16+$BL55*Assembly!N$17+$BM55*Assembly!N$18+$BN55*Assembly!N$19+$BO55*Assembly!N$20+$BP55*Assembly!N$21+$BQ55*Assembly!N$22+$BR55*Assembly!N$23+$BS55*Assembly!N$24</f>
        <v>#VALUE!</v>
      </c>
      <c r="CH55" s="145" t="e">
        <f>$AY55*Assembly!O$4+$AZ55*Assembly!O$5+$BA55*Assembly!O$6+$BB55*Assembly!O$7+$BC55*Assembly!O$8+$BD55*Assembly!O$9+$BE55*Assembly!O$10+$BF55*Assembly!O$11+$BG55*Assembly!O$12+$BH55*Assembly!O$13+$BI55*Assembly!O$14+$BJ55*Assembly!O$15+$BK55*Assembly!O$16+$BL55*Assembly!O$17+$BM55*Assembly!O$18+$BN55*Assembly!O$19+$BO55*Assembly!O$20+$BP55*Assembly!O$21+$BQ55*Assembly!O$22+$BR55*Assembly!O$23+$BS55*Assembly!O$24</f>
        <v>#VALUE!</v>
      </c>
      <c r="CI55" s="140" t="e">
        <f>$AY55*Assembly!P$4+$AZ55*Assembly!P$5+$BA55*Assembly!P$6+$BB55*Assembly!P$7+$BC55*Assembly!P$8+$BD55*Assembly!P$9+$BE55*Assembly!P$10+$BF55*Assembly!P$11+$BG55*Assembly!P$12+$BH55*Assembly!P$13+$BI55*Assembly!P$14+$BJ55*Assembly!P$15+$BK55*Assembly!P$16+$BL55*Assembly!P$17+$BM55*Assembly!P$18+$BN55*Assembly!P$19+$BO55*Assembly!P$20+$BP55*Assembly!P$21+$BQ55*Assembly!P$22+$BR55*Assembly!P$23+$BS55*Assembly!P$24</f>
        <v>#VALUE!</v>
      </c>
      <c r="CJ55" s="140" t="e">
        <f>$AY55*Assembly!Q$4+$AZ55*Assembly!Q$5+$BA55*Assembly!Q$6+$BB55*Assembly!Q$7+$BC55*Assembly!Q$8+$BD55*Assembly!Q$9+$BE55*Assembly!Q$10+$BF55*Assembly!Q$11+$BG55*Assembly!Q$12+$BH55*Assembly!Q$13+$BI55*Assembly!Q$14+$BJ55*Assembly!Q$15+$BK55*Assembly!Q$16+$BL55*Assembly!Q$17+$BM55*Assembly!Q$18+$BN55*Assembly!Q$19+$BO55*Assembly!Q$20+$BP55*Assembly!Q$21+$BQ55*Assembly!Q$22+$BR55*Assembly!Q$23+$BS55*Assembly!Q$24</f>
        <v>#VALUE!</v>
      </c>
      <c r="CK55" s="145" t="e">
        <f>$AY55*Assembly!R$4+$AZ55*Assembly!R$5+$BA55*Assembly!R$6+$BB55*Assembly!R$7+$BC55*Assembly!R$8+$BD55*Assembly!R$9+$BE55*Assembly!R$10+$BF55*Assembly!R$11+$BG55*Assembly!R$12+$BH55*Assembly!R$13+$BI55*Assembly!R$14+$BJ55*Assembly!R$15+$BK55*Assembly!R$16+$BL55*Assembly!R$17+$BM55*Assembly!R$18+$BN55*Assembly!R$19+$BO55*Assembly!R$20+$BP55*Assembly!R$21+$BQ55*Assembly!R$22+$BR55*Assembly!R$23+$BS55*Assembly!R$24</f>
        <v>#VALUE!</v>
      </c>
      <c r="CL55" s="140" t="e">
        <f>$AY55*Assembly!S$4+$AZ55*Assembly!S$5+$BA55*Assembly!S$6+$BB55*Assembly!S$7+$BC55*Assembly!S$8+$BD55*Assembly!S$9+$BE55*Assembly!S$10+$BF55*Assembly!S$11+$BG55*Assembly!S$12+$BH55*Assembly!S$13+$BI55*Assembly!S$14+$BJ55*Assembly!S$15+$BK55*Assembly!S$16+$BL55*Assembly!S$17+$BM55*Assembly!S$18+$BN55*Assembly!S$19+$BO55*Assembly!S$20+$BP55*Assembly!S$21+$BQ55*Assembly!S$22+$BR55*Assembly!S$23+$BS55*Assembly!S$24</f>
        <v>#VALUE!</v>
      </c>
      <c r="CM55" s="140" t="e">
        <f>$AY55*Assembly!T$4+$AZ55*Assembly!T$5+$BA55*Assembly!T$6+$BB55*Assembly!T$7+$BC55*Assembly!T$8+$BD55*Assembly!T$9+$BE55*Assembly!T$10+$BF55*Assembly!T$11+$BG55*Assembly!T$12+$BH55*Assembly!T$13+$BI55*Assembly!T$14+$BJ55*Assembly!T$15+$BK55*Assembly!T$16+$BL55*Assembly!T$17+$BM55*Assembly!T$18+$BN55*Assembly!T$19+$BO55*Assembly!T$20+$BP55*Assembly!T$21+$BQ55*Assembly!T$22+$BR55*Assembly!T$23+$BS55*Assembly!T$24</f>
        <v>#VALUE!</v>
      </c>
      <c r="CN55" s="140" t="e">
        <f>$AY55*Assembly!U$4+$AZ55*Assembly!U$5+$BA55*Assembly!U$6+$BB55*Assembly!U$7+$BC55*Assembly!U$8+$BD55*Assembly!U$9+$BE55*Assembly!U$10+$BF55*Assembly!U$11+$BG55*Assembly!U$12+$BH55*Assembly!U$13+$BI55*Assembly!U$14+$BJ55*Assembly!U$15+$BK55*Assembly!U$16+$BL55*Assembly!U$17+$BM55*Assembly!U$18+$BN55*Assembly!U$19+$BO55*Assembly!U$20+$BP55*Assembly!U$21+$BQ55*Assembly!U$22+$BR55*Assembly!U$23+$BS55*Assembly!U$24</f>
        <v>#VALUE!</v>
      </c>
      <c r="CO55" s="145" t="e">
        <f>$AY55*Assembly!V$4+$AZ55*Assembly!V$5+$BA55*Assembly!V$6+$BB55*Assembly!V$7+$BC55*Assembly!V$8+$BD55*Assembly!V$9+$BE55*Assembly!V$10+$BF55*Assembly!V$11+$BG55*Assembly!V$12+$BH55*Assembly!V$13+$BI55*Assembly!V$14+$BJ55*Assembly!V$15+$BK55*Assembly!V$16+$BL55*Assembly!V$17+$BM55*Assembly!V$18+$BN55*Assembly!V$19+$BO55*Assembly!V$20+$BP55*Assembly!V$21+$BQ55*Assembly!V$22+$BR55*Assembly!V$23+$BS55*Assembly!V$24</f>
        <v>#VALUE!</v>
      </c>
      <c r="CP55" s="145" t="e">
        <f>CF55*Refining!$F$3</f>
        <v>#VALUE!</v>
      </c>
      <c r="CQ55" s="145" t="e">
        <f>CG55*Refining!$F$4</f>
        <v>#VALUE!</v>
      </c>
      <c r="CR55" s="145" t="e">
        <f>CH55*Refining!$F$5</f>
        <v>#VALUE!</v>
      </c>
      <c r="CS55" s="145" t="e">
        <f>CI55*Refining!$F$6</f>
        <v>#VALUE!</v>
      </c>
      <c r="CT55" s="145" t="e">
        <f>CJ55*Refining!$F$7</f>
        <v>#VALUE!</v>
      </c>
      <c r="CU55" s="145" t="e">
        <f>CK55*Refining!$F$8</f>
        <v>#VALUE!</v>
      </c>
      <c r="CV55" s="145" t="e">
        <f>CL55*Refining!$F$9</f>
        <v>#VALUE!</v>
      </c>
      <c r="CW55" s="145" t="e">
        <f>CM55*Refining!$F$10</f>
        <v>#VALUE!</v>
      </c>
      <c r="CX55" s="145" t="e">
        <f>CN55*Refining!$F$11</f>
        <v>#VALUE!</v>
      </c>
      <c r="CY55" s="145" t="e">
        <f>CO55*Refining!$F$12</f>
        <v>#VALUE!</v>
      </c>
      <c r="CZ55" s="185" t="e">
        <f t="shared" ref="CZ55:DS55" si="222">IF(CF55 = 0, "", CF55)</f>
        <v>#VALUE!</v>
      </c>
      <c r="DA55" s="189" t="e">
        <f t="shared" si="222"/>
        <v>#VALUE!</v>
      </c>
      <c r="DB55" s="186" t="e">
        <f t="shared" si="222"/>
        <v>#VALUE!</v>
      </c>
      <c r="DC55" s="186" t="e">
        <f t="shared" si="222"/>
        <v>#VALUE!</v>
      </c>
      <c r="DD55" s="186" t="e">
        <f t="shared" si="222"/>
        <v>#VALUE!</v>
      </c>
      <c r="DE55" s="186" t="e">
        <f t="shared" si="222"/>
        <v>#VALUE!</v>
      </c>
      <c r="DF55" s="186" t="e">
        <f t="shared" si="222"/>
        <v>#VALUE!</v>
      </c>
      <c r="DG55" s="186" t="e">
        <f t="shared" si="222"/>
        <v>#VALUE!</v>
      </c>
      <c r="DH55" s="186" t="e">
        <f t="shared" si="222"/>
        <v>#VALUE!</v>
      </c>
      <c r="DI55" s="187" t="e">
        <f t="shared" si="222"/>
        <v>#VALUE!</v>
      </c>
      <c r="DJ55" s="185" t="e">
        <f t="shared" si="222"/>
        <v>#VALUE!</v>
      </c>
      <c r="DK55" s="189" t="e">
        <f t="shared" si="222"/>
        <v>#VALUE!</v>
      </c>
      <c r="DL55" s="186" t="e">
        <f t="shared" si="222"/>
        <v>#VALUE!</v>
      </c>
      <c r="DM55" s="186" t="e">
        <f t="shared" si="222"/>
        <v>#VALUE!</v>
      </c>
      <c r="DN55" s="211" t="e">
        <f t="shared" si="222"/>
        <v>#VALUE!</v>
      </c>
      <c r="DO55" s="186" t="e">
        <f t="shared" si="222"/>
        <v>#VALUE!</v>
      </c>
      <c r="DP55" s="186" t="e">
        <f t="shared" si="222"/>
        <v>#VALUE!</v>
      </c>
      <c r="DQ55" s="186" t="e">
        <f t="shared" si="222"/>
        <v>#VALUE!</v>
      </c>
      <c r="DR55" s="186" t="e">
        <f t="shared" si="222"/>
        <v>#VALUE!</v>
      </c>
      <c r="DS55" s="187" t="e">
        <f t="shared" si="222"/>
        <v>#VALUE!</v>
      </c>
      <c r="DT55" s="185" t="e">
        <f t="shared" si="11"/>
        <v>#VALUE!</v>
      </c>
      <c r="DU55" s="189" t="e">
        <f t="shared" si="12"/>
        <v>#VALUE!</v>
      </c>
      <c r="DV55" s="133" t="e">
        <f>CZ55*'Ores &amp; Ingots'!$C$3+DA55*'Ores &amp; Ingots'!$C$4+DB55*'Ores &amp; Ingots'!$C$5+DC55*'Ores &amp; Ingots'!$C$6+DD55*'Ores &amp; Ingots'!$C$7+DE55*'Ores &amp; Ingots'!$C$8+DF55*'Ores &amp; Ingots'!$C$9+DG55*'Ores &amp; Ingots'!$C$10+DH55*'Ores &amp; Ingots'!$C$11+DI55*'Ores &amp; Ingots'!$C$12</f>
        <v>#VALUE!</v>
      </c>
      <c r="DW55" s="133" t="e">
        <f>DJ55*'Ores &amp; Ingots'!$B$3+DK55*'Ores &amp; Ingots'!$B$4+DL55*'Ores &amp; Ingots'!$B$5+DM55*'Ores &amp; Ingots'!$B$6+DN55*'Ores &amp; Ingots'!$B$7+DO55*'Ores &amp; Ingots'!$B$8+DP55*'Ores &amp; Ingots'!$B$9+DQ55*'Ores &amp; Ingots'!$B$10+DR55*'Ores &amp; Ingots'!$B$11+DS55*'Ores &amp; Ingots'!$B$12</f>
        <v>#VALUE!</v>
      </c>
      <c r="DX55" s="189" t="e">
        <f>CZ55*Refining!$G$3+DA55*Refining!$G$4+DB55*Refining!$G$5+DC55*Refining!$G$6+DD55*Refining!$G$7+DE55*Refining!$G$8+DF55*Refining!$G$9+DG55*Refining!$G$10+DH55*Refining!$G$11+DI55*Refining!$G$12</f>
        <v>#VALUE!</v>
      </c>
      <c r="DY55" s="189" t="e">
        <f t="shared" si="13"/>
        <v>#VALUE!</v>
      </c>
      <c r="DZ55" s="192" t="e">
        <f t="shared" si="14"/>
        <v>#VALUE!</v>
      </c>
      <c r="EA55" s="185" t="e">
        <f t="shared" si="15"/>
        <v>#VALUE!</v>
      </c>
      <c r="EB55" s="194" t="e">
        <f t="shared" ref="EB55:EC55" si="223">EA55/60</f>
        <v>#VALUE!</v>
      </c>
      <c r="EC55" s="194" t="e">
        <f t="shared" si="223"/>
        <v>#VALUE!</v>
      </c>
      <c r="ED55" s="185" t="e">
        <f t="shared" si="17"/>
        <v>#VALUE!</v>
      </c>
      <c r="EE55" s="194" t="e">
        <f t="shared" ref="EE55:EF55" si="224">ED55/1000</f>
        <v>#VALUE!</v>
      </c>
      <c r="EF55" s="196" t="e">
        <f t="shared" si="224"/>
        <v>#VALUE!</v>
      </c>
      <c r="EG55" s="130" t="e">
        <f t="shared" si="19"/>
        <v>#VALUE!</v>
      </c>
      <c r="EH55" s="132" t="e">
        <f t="shared" si="20"/>
        <v>#VALUE!</v>
      </c>
      <c r="EI55" s="133" t="s">
        <v>28</v>
      </c>
    </row>
    <row r="56" spans="1:139" ht="12.75" hidden="1" x14ac:dyDescent="0.2">
      <c r="A56" s="864"/>
      <c r="B56" s="135" t="s">
        <v>283</v>
      </c>
      <c r="C56" s="137" t="s">
        <v>156</v>
      </c>
      <c r="D56" s="137">
        <v>1</v>
      </c>
      <c r="E56" s="137">
        <v>1</v>
      </c>
      <c r="F56" s="137">
        <v>2</v>
      </c>
      <c r="G56" s="139">
        <f t="shared" si="0"/>
        <v>31.25</v>
      </c>
      <c r="H56" s="140">
        <v>40</v>
      </c>
      <c r="I56" s="140">
        <v>40</v>
      </c>
      <c r="J56" s="140">
        <f>H56/Main!$D$9</f>
        <v>8</v>
      </c>
      <c r="K56" s="140">
        <f>I56/Main!$D$10</f>
        <v>20</v>
      </c>
      <c r="L56" s="140">
        <f t="shared" si="1"/>
        <v>2.5</v>
      </c>
      <c r="M56" s="140">
        <v>1</v>
      </c>
      <c r="N56" s="145">
        <v>2000</v>
      </c>
      <c r="O56" s="145">
        <v>2000</v>
      </c>
      <c r="P56" s="143"/>
      <c r="Q56" s="145"/>
      <c r="R56" s="143"/>
      <c r="S56" s="146"/>
      <c r="T56" s="146"/>
      <c r="U56" s="143"/>
      <c r="V56" s="143"/>
      <c r="W56" s="140">
        <v>150</v>
      </c>
      <c r="X56" s="146"/>
      <c r="Y56" s="143"/>
      <c r="Z56" s="143"/>
      <c r="AA56" s="143"/>
      <c r="AB56" s="143"/>
      <c r="AC56" s="362" t="s">
        <v>34</v>
      </c>
      <c r="AD56" s="133">
        <v>50</v>
      </c>
      <c r="AE56" s="133">
        <v>0</v>
      </c>
      <c r="AF56" s="133">
        <v>0</v>
      </c>
      <c r="AG56" s="133">
        <v>0</v>
      </c>
      <c r="AH56" s="133">
        <v>40</v>
      </c>
      <c r="AI56" s="133">
        <v>0</v>
      </c>
      <c r="AJ56" s="133">
        <v>5</v>
      </c>
      <c r="AK56" s="133">
        <v>25</v>
      </c>
      <c r="AL56" s="133">
        <v>0</v>
      </c>
      <c r="AM56" s="133">
        <v>0</v>
      </c>
      <c r="AN56" s="133">
        <v>0</v>
      </c>
      <c r="AO56" s="133">
        <v>0</v>
      </c>
      <c r="AP56" s="133">
        <v>0</v>
      </c>
      <c r="AQ56" s="133">
        <v>0</v>
      </c>
      <c r="AR56" s="133">
        <v>0</v>
      </c>
      <c r="AS56" s="133">
        <v>0</v>
      </c>
      <c r="AT56" s="133">
        <v>0</v>
      </c>
      <c r="AU56" s="133">
        <v>0</v>
      </c>
      <c r="AV56" s="133">
        <v>0</v>
      </c>
      <c r="AW56" s="167">
        <v>25</v>
      </c>
      <c r="AX56" s="133">
        <v>0</v>
      </c>
      <c r="AY56" s="174">
        <f t="shared" ref="AY56:BS56" si="225">IF(AD56 = 0, "", AD56)</f>
        <v>50</v>
      </c>
      <c r="AZ56" s="137" t="str">
        <f t="shared" si="225"/>
        <v/>
      </c>
      <c r="BA56" s="137" t="str">
        <f t="shared" si="225"/>
        <v/>
      </c>
      <c r="BB56" s="137" t="str">
        <f t="shared" si="225"/>
        <v/>
      </c>
      <c r="BC56" s="133">
        <f t="shared" si="225"/>
        <v>40</v>
      </c>
      <c r="BD56" s="137" t="str">
        <f t="shared" si="225"/>
        <v/>
      </c>
      <c r="BE56" s="133">
        <f t="shared" si="225"/>
        <v>5</v>
      </c>
      <c r="BF56" s="133">
        <f t="shared" si="225"/>
        <v>25</v>
      </c>
      <c r="BG56" s="137" t="str">
        <f t="shared" si="225"/>
        <v/>
      </c>
      <c r="BH56" s="137" t="str">
        <f t="shared" si="225"/>
        <v/>
      </c>
      <c r="BI56" s="137" t="str">
        <f t="shared" si="225"/>
        <v/>
      </c>
      <c r="BJ56" s="137" t="str">
        <f t="shared" si="225"/>
        <v/>
      </c>
      <c r="BK56" s="137" t="str">
        <f t="shared" si="225"/>
        <v/>
      </c>
      <c r="BL56" s="137" t="str">
        <f t="shared" si="225"/>
        <v/>
      </c>
      <c r="BM56" s="137" t="str">
        <f t="shared" si="225"/>
        <v/>
      </c>
      <c r="BN56" s="137" t="str">
        <f t="shared" si="225"/>
        <v/>
      </c>
      <c r="BO56" s="137" t="str">
        <f t="shared" si="225"/>
        <v/>
      </c>
      <c r="BP56" s="137" t="str">
        <f t="shared" si="225"/>
        <v/>
      </c>
      <c r="BQ56" s="137" t="str">
        <f t="shared" si="225"/>
        <v/>
      </c>
      <c r="BR56" s="167">
        <f t="shared" si="225"/>
        <v>25</v>
      </c>
      <c r="BS56" s="169" t="str">
        <f t="shared" si="225"/>
        <v/>
      </c>
      <c r="BT56" s="174" t="e">
        <f>$AY56*Assembly!Z$4+$AZ56*Assembly!Z$5+$BA56*Assembly!Z$6+$BB56*Assembly!Z$7+$BC56*Assembly!Z$8+$BD56*Assembly!Z$9+$BE56*Assembly!Z$10+$BF56*Assembly!Z$11+$BG56*Assembly!Z$12+$BH56*Assembly!Z$13+$BI56*Assembly!Z$14+$BJ56*Assembly!Z$15+$BK56*Assembly!Z$16+$BL56*Assembly!Z$17+$BM56*Assembly!Z$18+$BN56*Assembly!Z$19+$BO56*Assembly!Z$20+$BP56*Assembly!Z$21+$BQ56*Assembly!Z$22+$BR56*Assembly!Z$23+$BS56*Assembly!Z$24</f>
        <v>#VALUE!</v>
      </c>
      <c r="BU56" s="133" t="e">
        <f t="shared" si="3"/>
        <v>#VALUE!</v>
      </c>
      <c r="BV56" s="133"/>
      <c r="BW56" s="133" t="e">
        <f>$AY56*Assembly!AD$4+$AZ56*Assembly!AD$5+$BA56*Assembly!AD$6+$BB56*Assembly!AD$7+$BC56*Assembly!AD$8+$BD56*Assembly!AD$9+$BE56*Assembly!AD$10+$BF56*Assembly!AD$11+$BG56*Assembly!AD$12+$BH56*Assembly!AD$13+$BI56*Assembly!AD$14+$BJ56*Assembly!AD$15+$BK56*Assembly!AD$16+$BL56*Assembly!AD$17+$BM56*Assembly!AD$18+$BN56*Assembly!AD$19+$BO56*Assembly!AD$20+$BP56*Assembly!AD$21+$BQ56*Assembly!AD$22+$BR56*Assembly!AD$23+$BS56*Assembly!AD$24</f>
        <v>#VALUE!</v>
      </c>
      <c r="BX56" s="177" t="e">
        <f t="shared" si="4"/>
        <v>#VALUE!</v>
      </c>
      <c r="BY56" s="178" t="e">
        <f t="shared" si="5"/>
        <v>#VALUE!</v>
      </c>
      <c r="BZ56" s="179" t="e">
        <f t="shared" si="6"/>
        <v>#VALUE!</v>
      </c>
      <c r="CA56" s="178" t="e">
        <f t="shared" si="7"/>
        <v>#VALUE!</v>
      </c>
      <c r="CB56" s="133" t="e">
        <f>$AY56*Assembly!Y$4+$AZ56*Assembly!Y$5+$BA56*Assembly!Y$6+$BB56*Assembly!Y$7+$BC56*Assembly!Y$8+$BD56*Assembly!Y$9+$BE56*Assembly!Y$10+$BF56*Assembly!Y$11+$BG56*Assembly!Y$12+$BH56*Assembly!Y$13+$BI56*Assembly!Y$14+$BJ56*Assembly!Y$15+$BK56*Assembly!Y$16+$BL56*Assembly!Y$17+$BM56*Assembly!Y$18+$BN56*Assembly!Y$19+$BO56*Assembly!Y$20+$BP56*Assembly!Y$21+$BQ56*Assembly!Y$22+$BR56*Assembly!Y$23+$BS56*Assembly!Y$24</f>
        <v>#VALUE!</v>
      </c>
      <c r="CC56" s="133" t="e">
        <f t="shared" si="8"/>
        <v>#VALUE!</v>
      </c>
      <c r="CD56" s="130" t="e">
        <f t="shared" si="9"/>
        <v>#VALUE!</v>
      </c>
      <c r="CE56" s="183" t="e">
        <f>$AY56*Assembly!AC$4+$AZ56*Assembly!AC$5+$BA56*Assembly!AC$6+$BB56*Assembly!AC$7+$BC56*Assembly!AC$8+$BD56*Assembly!AC$9+$BE56*Assembly!AC$10+$BF56*Assembly!AC$11+$BG56*Assembly!AC$12+$BH56*Assembly!AC$13+$BI56*Assembly!AC$14+$BJ56*Assembly!AC$15+$BK56*Assembly!AC$16+$BL56*Assembly!AC$17+$BM56*Assembly!AC$18+$BN56*Assembly!AC$19+$BO56*Assembly!AC$20+$BP56*Assembly!AC$21+$BQ56*Assembly!AC$22+$BR56*Assembly!AC$23+$BS56*Assembly!AC$24</f>
        <v>#VALUE!</v>
      </c>
      <c r="CF56" s="145" t="e">
        <f>$AY56*Assembly!M$4+$AZ56*Assembly!M$5+$BA56*Assembly!M$6+$BB56*Assembly!M$7+$BC56*Assembly!M$8+$BD56*Assembly!M$9+$BE56*Assembly!M$10+$BF56*Assembly!M$11+$BG56*Assembly!M$12+$BH56*Assembly!M$13+$BI56*Assembly!M$14+$BJ56*Assembly!M$15+$BK56*Assembly!M$16+$BL56*Assembly!M$17+$BM56*Assembly!M$18+$BN56*Assembly!M$19+$BO56*Assembly!M$20+$BP56*Assembly!M$21+$BQ56*Assembly!M$22+$BR56*Assembly!M$23+$BS56*Assembly!M$24</f>
        <v>#VALUE!</v>
      </c>
      <c r="CG56" s="145" t="e">
        <f>$AY56*Assembly!N$4+$AZ56*Assembly!N$5+$BA56*Assembly!N$6+$BB56*Assembly!N$7+$BC56*Assembly!N$8+$BD56*Assembly!N$9+$BE56*Assembly!N$10+$BF56*Assembly!N$11+$BG56*Assembly!N$12+$BH56*Assembly!N$13+$BI56*Assembly!N$14+$BJ56*Assembly!N$15+$BK56*Assembly!N$16+$BL56*Assembly!N$17+$BM56*Assembly!N$18+$BN56*Assembly!N$19+$BO56*Assembly!N$20+$BP56*Assembly!N$21+$BQ56*Assembly!N$22+$BR56*Assembly!N$23+$BS56*Assembly!N$24</f>
        <v>#VALUE!</v>
      </c>
      <c r="CH56" s="145" t="e">
        <f>$AY56*Assembly!O$4+$AZ56*Assembly!O$5+$BA56*Assembly!O$6+$BB56*Assembly!O$7+$BC56*Assembly!O$8+$BD56*Assembly!O$9+$BE56*Assembly!O$10+$BF56*Assembly!O$11+$BG56*Assembly!O$12+$BH56*Assembly!O$13+$BI56*Assembly!O$14+$BJ56*Assembly!O$15+$BK56*Assembly!O$16+$BL56*Assembly!O$17+$BM56*Assembly!O$18+$BN56*Assembly!O$19+$BO56*Assembly!O$20+$BP56*Assembly!O$21+$BQ56*Assembly!O$22+$BR56*Assembly!O$23+$BS56*Assembly!O$24</f>
        <v>#VALUE!</v>
      </c>
      <c r="CI56" s="140" t="e">
        <f>$AY56*Assembly!P$4+$AZ56*Assembly!P$5+$BA56*Assembly!P$6+$BB56*Assembly!P$7+$BC56*Assembly!P$8+$BD56*Assembly!P$9+$BE56*Assembly!P$10+$BF56*Assembly!P$11+$BG56*Assembly!P$12+$BH56*Assembly!P$13+$BI56*Assembly!P$14+$BJ56*Assembly!P$15+$BK56*Assembly!P$16+$BL56*Assembly!P$17+$BM56*Assembly!P$18+$BN56*Assembly!P$19+$BO56*Assembly!P$20+$BP56*Assembly!P$21+$BQ56*Assembly!P$22+$BR56*Assembly!P$23+$BS56*Assembly!P$24</f>
        <v>#VALUE!</v>
      </c>
      <c r="CJ56" s="140" t="e">
        <f>$AY56*Assembly!Q$4+$AZ56*Assembly!Q$5+$BA56*Assembly!Q$6+$BB56*Assembly!Q$7+$BC56*Assembly!Q$8+$BD56*Assembly!Q$9+$BE56*Assembly!Q$10+$BF56*Assembly!Q$11+$BG56*Assembly!Q$12+$BH56*Assembly!Q$13+$BI56*Assembly!Q$14+$BJ56*Assembly!Q$15+$BK56*Assembly!Q$16+$BL56*Assembly!Q$17+$BM56*Assembly!Q$18+$BN56*Assembly!Q$19+$BO56*Assembly!Q$20+$BP56*Assembly!Q$21+$BQ56*Assembly!Q$22+$BR56*Assembly!Q$23+$BS56*Assembly!Q$24</f>
        <v>#VALUE!</v>
      </c>
      <c r="CK56" s="145" t="e">
        <f>$AY56*Assembly!R$4+$AZ56*Assembly!R$5+$BA56*Assembly!R$6+$BB56*Assembly!R$7+$BC56*Assembly!R$8+$BD56*Assembly!R$9+$BE56*Assembly!R$10+$BF56*Assembly!R$11+$BG56*Assembly!R$12+$BH56*Assembly!R$13+$BI56*Assembly!R$14+$BJ56*Assembly!R$15+$BK56*Assembly!R$16+$BL56*Assembly!R$17+$BM56*Assembly!R$18+$BN56*Assembly!R$19+$BO56*Assembly!R$20+$BP56*Assembly!R$21+$BQ56*Assembly!R$22+$BR56*Assembly!R$23+$BS56*Assembly!R$24</f>
        <v>#VALUE!</v>
      </c>
      <c r="CL56" s="140" t="e">
        <f>$AY56*Assembly!S$4+$AZ56*Assembly!S$5+$BA56*Assembly!S$6+$BB56*Assembly!S$7+$BC56*Assembly!S$8+$BD56*Assembly!S$9+$BE56*Assembly!S$10+$BF56*Assembly!S$11+$BG56*Assembly!S$12+$BH56*Assembly!S$13+$BI56*Assembly!S$14+$BJ56*Assembly!S$15+$BK56*Assembly!S$16+$BL56*Assembly!S$17+$BM56*Assembly!S$18+$BN56*Assembly!S$19+$BO56*Assembly!S$20+$BP56*Assembly!S$21+$BQ56*Assembly!S$22+$BR56*Assembly!S$23+$BS56*Assembly!S$24</f>
        <v>#VALUE!</v>
      </c>
      <c r="CM56" s="140" t="e">
        <f>$AY56*Assembly!T$4+$AZ56*Assembly!T$5+$BA56*Assembly!T$6+$BB56*Assembly!T$7+$BC56*Assembly!T$8+$BD56*Assembly!T$9+$BE56*Assembly!T$10+$BF56*Assembly!T$11+$BG56*Assembly!T$12+$BH56*Assembly!T$13+$BI56*Assembly!T$14+$BJ56*Assembly!T$15+$BK56*Assembly!T$16+$BL56*Assembly!T$17+$BM56*Assembly!T$18+$BN56*Assembly!T$19+$BO56*Assembly!T$20+$BP56*Assembly!T$21+$BQ56*Assembly!T$22+$BR56*Assembly!T$23+$BS56*Assembly!T$24</f>
        <v>#VALUE!</v>
      </c>
      <c r="CN56" s="140" t="e">
        <f>$AY56*Assembly!U$4+$AZ56*Assembly!U$5+$BA56*Assembly!U$6+$BB56*Assembly!U$7+$BC56*Assembly!U$8+$BD56*Assembly!U$9+$BE56*Assembly!U$10+$BF56*Assembly!U$11+$BG56*Assembly!U$12+$BH56*Assembly!U$13+$BI56*Assembly!U$14+$BJ56*Assembly!U$15+$BK56*Assembly!U$16+$BL56*Assembly!U$17+$BM56*Assembly!U$18+$BN56*Assembly!U$19+$BO56*Assembly!U$20+$BP56*Assembly!U$21+$BQ56*Assembly!U$22+$BR56*Assembly!U$23+$BS56*Assembly!U$24</f>
        <v>#VALUE!</v>
      </c>
      <c r="CO56" s="145" t="e">
        <f>$AY56*Assembly!V$4+$AZ56*Assembly!V$5+$BA56*Assembly!V$6+$BB56*Assembly!V$7+$BC56*Assembly!V$8+$BD56*Assembly!V$9+$BE56*Assembly!V$10+$BF56*Assembly!V$11+$BG56*Assembly!V$12+$BH56*Assembly!V$13+$BI56*Assembly!V$14+$BJ56*Assembly!V$15+$BK56*Assembly!V$16+$BL56*Assembly!V$17+$BM56*Assembly!V$18+$BN56*Assembly!V$19+$BO56*Assembly!V$20+$BP56*Assembly!V$21+$BQ56*Assembly!V$22+$BR56*Assembly!V$23+$BS56*Assembly!V$24</f>
        <v>#VALUE!</v>
      </c>
      <c r="CP56" s="145" t="e">
        <f>CF56*Refining!$F$3</f>
        <v>#VALUE!</v>
      </c>
      <c r="CQ56" s="145" t="e">
        <f>CG56*Refining!$F$4</f>
        <v>#VALUE!</v>
      </c>
      <c r="CR56" s="145" t="e">
        <f>CH56*Refining!$F$5</f>
        <v>#VALUE!</v>
      </c>
      <c r="CS56" s="145" t="e">
        <f>CI56*Refining!$F$6</f>
        <v>#VALUE!</v>
      </c>
      <c r="CT56" s="145" t="e">
        <f>CJ56*Refining!$F$7</f>
        <v>#VALUE!</v>
      </c>
      <c r="CU56" s="145" t="e">
        <f>CK56*Refining!$F$8</f>
        <v>#VALUE!</v>
      </c>
      <c r="CV56" s="145" t="e">
        <f>CL56*Refining!$F$9</f>
        <v>#VALUE!</v>
      </c>
      <c r="CW56" s="145" t="e">
        <f>CM56*Refining!$F$10</f>
        <v>#VALUE!</v>
      </c>
      <c r="CX56" s="145" t="e">
        <f>CN56*Refining!$F$11</f>
        <v>#VALUE!</v>
      </c>
      <c r="CY56" s="145" t="e">
        <f>CO56*Refining!$F$12</f>
        <v>#VALUE!</v>
      </c>
      <c r="CZ56" s="185" t="e">
        <f t="shared" ref="CZ56:DS56" si="226">IF(CF56 = 0, "", CF56)</f>
        <v>#VALUE!</v>
      </c>
      <c r="DA56" s="189" t="e">
        <f t="shared" si="226"/>
        <v>#VALUE!</v>
      </c>
      <c r="DB56" s="186" t="e">
        <f t="shared" si="226"/>
        <v>#VALUE!</v>
      </c>
      <c r="DC56" s="186" t="e">
        <f t="shared" si="226"/>
        <v>#VALUE!</v>
      </c>
      <c r="DD56" s="186" t="e">
        <f t="shared" si="226"/>
        <v>#VALUE!</v>
      </c>
      <c r="DE56" s="186" t="e">
        <f t="shared" si="226"/>
        <v>#VALUE!</v>
      </c>
      <c r="DF56" s="186" t="e">
        <f t="shared" si="226"/>
        <v>#VALUE!</v>
      </c>
      <c r="DG56" s="186" t="e">
        <f t="shared" si="226"/>
        <v>#VALUE!</v>
      </c>
      <c r="DH56" s="186" t="e">
        <f t="shared" si="226"/>
        <v>#VALUE!</v>
      </c>
      <c r="DI56" s="187" t="e">
        <f t="shared" si="226"/>
        <v>#VALUE!</v>
      </c>
      <c r="DJ56" s="185" t="e">
        <f t="shared" si="226"/>
        <v>#VALUE!</v>
      </c>
      <c r="DK56" s="189" t="e">
        <f t="shared" si="226"/>
        <v>#VALUE!</v>
      </c>
      <c r="DL56" s="186" t="e">
        <f t="shared" si="226"/>
        <v>#VALUE!</v>
      </c>
      <c r="DM56" s="186" t="e">
        <f t="shared" si="226"/>
        <v>#VALUE!</v>
      </c>
      <c r="DN56" s="188" t="e">
        <f t="shared" si="226"/>
        <v>#VALUE!</v>
      </c>
      <c r="DO56" s="186" t="e">
        <f t="shared" si="226"/>
        <v>#VALUE!</v>
      </c>
      <c r="DP56" s="186" t="e">
        <f t="shared" si="226"/>
        <v>#VALUE!</v>
      </c>
      <c r="DQ56" s="186" t="e">
        <f t="shared" si="226"/>
        <v>#VALUE!</v>
      </c>
      <c r="DR56" s="186" t="e">
        <f t="shared" si="226"/>
        <v>#VALUE!</v>
      </c>
      <c r="DS56" s="187" t="e">
        <f t="shared" si="226"/>
        <v>#VALUE!</v>
      </c>
      <c r="DT56" s="185" t="e">
        <f t="shared" si="11"/>
        <v>#VALUE!</v>
      </c>
      <c r="DU56" s="189" t="e">
        <f t="shared" si="12"/>
        <v>#VALUE!</v>
      </c>
      <c r="DV56" s="133" t="e">
        <f>CZ56*'Ores &amp; Ingots'!$C$3+DA56*'Ores &amp; Ingots'!$C$4+DB56*'Ores &amp; Ingots'!$C$5+DC56*'Ores &amp; Ingots'!$C$6+DD56*'Ores &amp; Ingots'!$C$7+DE56*'Ores &amp; Ingots'!$C$8+DF56*'Ores &amp; Ingots'!$C$9+DG56*'Ores &amp; Ingots'!$C$10+DH56*'Ores &amp; Ingots'!$C$11+DI56*'Ores &amp; Ingots'!$C$12</f>
        <v>#VALUE!</v>
      </c>
      <c r="DW56" s="133" t="e">
        <f>DJ56*'Ores &amp; Ingots'!$B$3+DK56*'Ores &amp; Ingots'!$B$4+DL56*'Ores &amp; Ingots'!$B$5+DM56*'Ores &amp; Ingots'!$B$6+DN56*'Ores &amp; Ingots'!$B$7+DO56*'Ores &amp; Ingots'!$B$8+DP56*'Ores &amp; Ingots'!$B$9+DQ56*'Ores &amp; Ingots'!$B$10+DR56*'Ores &amp; Ingots'!$B$11+DS56*'Ores &amp; Ingots'!$B$12</f>
        <v>#VALUE!</v>
      </c>
      <c r="DX56" s="189" t="e">
        <f>CZ56*Refining!$G$3+DA56*Refining!$G$4+DB56*Refining!$G$5+DC56*Refining!$G$6+DD56*Refining!$G$7+DE56*Refining!$G$8+DF56*Refining!$G$9+DG56*Refining!$G$10+DH56*Refining!$G$11+DI56*Refining!$G$12</f>
        <v>#VALUE!</v>
      </c>
      <c r="DY56" s="189" t="e">
        <f t="shared" si="13"/>
        <v>#VALUE!</v>
      </c>
      <c r="DZ56" s="192" t="e">
        <f t="shared" si="14"/>
        <v>#VALUE!</v>
      </c>
      <c r="EA56" s="185" t="e">
        <f t="shared" si="15"/>
        <v>#VALUE!</v>
      </c>
      <c r="EB56" s="194" t="e">
        <f t="shared" ref="EB56:EC56" si="227">EA56/60</f>
        <v>#VALUE!</v>
      </c>
      <c r="EC56" s="194" t="e">
        <f t="shared" si="227"/>
        <v>#VALUE!</v>
      </c>
      <c r="ED56" s="185" t="e">
        <f t="shared" si="17"/>
        <v>#VALUE!</v>
      </c>
      <c r="EE56" s="194" t="e">
        <f t="shared" ref="EE56:EF56" si="228">ED56/1000</f>
        <v>#VALUE!</v>
      </c>
      <c r="EF56" s="196" t="e">
        <f t="shared" si="228"/>
        <v>#VALUE!</v>
      </c>
      <c r="EG56" s="130" t="e">
        <f t="shared" si="19"/>
        <v>#VALUE!</v>
      </c>
      <c r="EH56" s="132" t="e">
        <f t="shared" si="20"/>
        <v>#VALUE!</v>
      </c>
      <c r="EI56" s="133">
        <v>298</v>
      </c>
    </row>
    <row r="57" spans="1:139" ht="12.75" x14ac:dyDescent="0.2">
      <c r="A57" s="864"/>
      <c r="B57" s="135" t="s">
        <v>283</v>
      </c>
      <c r="C57" s="137" t="s">
        <v>155</v>
      </c>
      <c r="D57" s="137">
        <v>1</v>
      </c>
      <c r="E57" s="137">
        <v>1</v>
      </c>
      <c r="F57" s="137">
        <v>2</v>
      </c>
      <c r="G57" s="139">
        <f t="shared" si="0"/>
        <v>0.25</v>
      </c>
      <c r="H57" s="140">
        <v>20</v>
      </c>
      <c r="I57" s="140">
        <v>20</v>
      </c>
      <c r="J57" s="140">
        <f>H57/Main!$D$9</f>
        <v>4</v>
      </c>
      <c r="K57" s="140">
        <f>I57/Main!$D$10</f>
        <v>10</v>
      </c>
      <c r="L57" s="140">
        <f t="shared" si="1"/>
        <v>2.5</v>
      </c>
      <c r="M57" s="140">
        <v>1</v>
      </c>
      <c r="N57" s="145">
        <v>2000</v>
      </c>
      <c r="O57" s="145">
        <v>2000</v>
      </c>
      <c r="P57" s="143"/>
      <c r="Q57" s="145"/>
      <c r="R57" s="143"/>
      <c r="S57" s="146"/>
      <c r="T57" s="146"/>
      <c r="U57" s="143"/>
      <c r="V57" s="143"/>
      <c r="W57" s="140">
        <v>50</v>
      </c>
      <c r="X57" s="146"/>
      <c r="Y57" s="143"/>
      <c r="Z57" s="143"/>
      <c r="AA57" s="143"/>
      <c r="AB57" s="143"/>
      <c r="AC57" s="362"/>
      <c r="AD57" s="133">
        <v>2</v>
      </c>
      <c r="AE57" s="133">
        <v>0</v>
      </c>
      <c r="AF57" s="133">
        <v>0</v>
      </c>
      <c r="AG57" s="133">
        <v>0</v>
      </c>
      <c r="AH57" s="133">
        <v>2</v>
      </c>
      <c r="AI57" s="133">
        <v>0</v>
      </c>
      <c r="AJ57" s="133">
        <v>1</v>
      </c>
      <c r="AK57" s="133">
        <v>1</v>
      </c>
      <c r="AL57" s="133">
        <v>0</v>
      </c>
      <c r="AM57" s="133">
        <v>0</v>
      </c>
      <c r="AN57" s="133">
        <v>0</v>
      </c>
      <c r="AO57" s="133">
        <v>0</v>
      </c>
      <c r="AP57" s="133">
        <v>0</v>
      </c>
      <c r="AQ57" s="133">
        <v>0</v>
      </c>
      <c r="AR57" s="133">
        <v>0</v>
      </c>
      <c r="AS57" s="133">
        <v>0</v>
      </c>
      <c r="AT57" s="133">
        <v>0</v>
      </c>
      <c r="AU57" s="133">
        <v>0</v>
      </c>
      <c r="AV57" s="133">
        <v>0</v>
      </c>
      <c r="AW57" s="167">
        <v>1</v>
      </c>
      <c r="AX57" s="133">
        <v>0</v>
      </c>
      <c r="AY57" s="174">
        <f t="shared" ref="AY57:BS57" si="229">IF(AD57 = 0, "", AD57)</f>
        <v>2</v>
      </c>
      <c r="AZ57" s="137" t="str">
        <f t="shared" si="229"/>
        <v/>
      </c>
      <c r="BA57" s="137" t="str">
        <f t="shared" si="229"/>
        <v/>
      </c>
      <c r="BB57" s="137" t="str">
        <f t="shared" si="229"/>
        <v/>
      </c>
      <c r="BC57" s="133">
        <f t="shared" si="229"/>
        <v>2</v>
      </c>
      <c r="BD57" s="137" t="str">
        <f t="shared" si="229"/>
        <v/>
      </c>
      <c r="BE57" s="133">
        <f t="shared" si="229"/>
        <v>1</v>
      </c>
      <c r="BF57" s="133">
        <f t="shared" si="229"/>
        <v>1</v>
      </c>
      <c r="BG57" s="137" t="str">
        <f t="shared" si="229"/>
        <v/>
      </c>
      <c r="BH57" s="137" t="str">
        <f t="shared" si="229"/>
        <v/>
      </c>
      <c r="BI57" s="137" t="str">
        <f t="shared" si="229"/>
        <v/>
      </c>
      <c r="BJ57" s="137" t="str">
        <f t="shared" si="229"/>
        <v/>
      </c>
      <c r="BK57" s="137" t="str">
        <f t="shared" si="229"/>
        <v/>
      </c>
      <c r="BL57" s="137" t="str">
        <f t="shared" si="229"/>
        <v/>
      </c>
      <c r="BM57" s="137" t="str">
        <f t="shared" si="229"/>
        <v/>
      </c>
      <c r="BN57" s="137" t="str">
        <f t="shared" si="229"/>
        <v/>
      </c>
      <c r="BO57" s="137" t="str">
        <f t="shared" si="229"/>
        <v/>
      </c>
      <c r="BP57" s="137" t="str">
        <f t="shared" si="229"/>
        <v/>
      </c>
      <c r="BQ57" s="137" t="str">
        <f t="shared" si="229"/>
        <v/>
      </c>
      <c r="BR57" s="167">
        <f t="shared" si="229"/>
        <v>1</v>
      </c>
      <c r="BS57" s="169" t="str">
        <f t="shared" si="229"/>
        <v/>
      </c>
      <c r="BT57" s="174" t="e">
        <f>$AY57*Assembly!Z$4+$AZ57*Assembly!Z$5+$BA57*Assembly!Z$6+$BB57*Assembly!Z$7+$BC57*Assembly!Z$8+$BD57*Assembly!Z$9+$BE57*Assembly!Z$10+$BF57*Assembly!Z$11+$BG57*Assembly!Z$12+$BH57*Assembly!Z$13+$BI57*Assembly!Z$14+$BJ57*Assembly!Z$15+$BK57*Assembly!Z$16+$BL57*Assembly!Z$17+$BM57*Assembly!Z$18+$BN57*Assembly!Z$19+$BO57*Assembly!Z$20+$BP57*Assembly!Z$21+$BQ57*Assembly!Z$22+$BR57*Assembly!Z$23+$BS57*Assembly!Z$24</f>
        <v>#VALUE!</v>
      </c>
      <c r="BU57" s="133" t="e">
        <f t="shared" si="3"/>
        <v>#VALUE!</v>
      </c>
      <c r="BV57" s="133"/>
      <c r="BW57" s="133" t="e">
        <f>$AY57*Assembly!AD$4+$AZ57*Assembly!AD$5+$BA57*Assembly!AD$6+$BB57*Assembly!AD$7+$BC57*Assembly!AD$8+$BD57*Assembly!AD$9+$BE57*Assembly!AD$10+$BF57*Assembly!AD$11+$BG57*Assembly!AD$12+$BH57*Assembly!AD$13+$BI57*Assembly!AD$14+$BJ57*Assembly!AD$15+$BK57*Assembly!AD$16+$BL57*Assembly!AD$17+$BM57*Assembly!AD$18+$BN57*Assembly!AD$19+$BO57*Assembly!AD$20+$BP57*Assembly!AD$21+$BQ57*Assembly!AD$22+$BR57*Assembly!AD$23+$BS57*Assembly!AD$24</f>
        <v>#VALUE!</v>
      </c>
      <c r="BX57" s="177" t="e">
        <f t="shared" si="4"/>
        <v>#VALUE!</v>
      </c>
      <c r="BY57" s="178" t="e">
        <f t="shared" si="5"/>
        <v>#VALUE!</v>
      </c>
      <c r="BZ57" s="179" t="e">
        <f t="shared" si="6"/>
        <v>#VALUE!</v>
      </c>
      <c r="CA57" s="178" t="e">
        <f t="shared" si="7"/>
        <v>#VALUE!</v>
      </c>
      <c r="CB57" s="133" t="e">
        <f>$AY57*Assembly!Y$4+$AZ57*Assembly!Y$5+$BA57*Assembly!Y$6+$BB57*Assembly!Y$7+$BC57*Assembly!Y$8+$BD57*Assembly!Y$9+$BE57*Assembly!Y$10+$BF57*Assembly!Y$11+$BG57*Assembly!Y$12+$BH57*Assembly!Y$13+$BI57*Assembly!Y$14+$BJ57*Assembly!Y$15+$BK57*Assembly!Y$16+$BL57*Assembly!Y$17+$BM57*Assembly!Y$18+$BN57*Assembly!Y$19+$BO57*Assembly!Y$20+$BP57*Assembly!Y$21+$BQ57*Assembly!Y$22+$BR57*Assembly!Y$23+$BS57*Assembly!Y$24</f>
        <v>#VALUE!</v>
      </c>
      <c r="CC57" s="133" t="e">
        <f t="shared" si="8"/>
        <v>#VALUE!</v>
      </c>
      <c r="CD57" s="130" t="e">
        <f t="shared" si="9"/>
        <v>#VALUE!</v>
      </c>
      <c r="CE57" s="183" t="e">
        <f>$AY57*Assembly!AC$4+$AZ57*Assembly!AC$5+$BA57*Assembly!AC$6+$BB57*Assembly!AC$7+$BC57*Assembly!AC$8+$BD57*Assembly!AC$9+$BE57*Assembly!AC$10+$BF57*Assembly!AC$11+$BG57*Assembly!AC$12+$BH57*Assembly!AC$13+$BI57*Assembly!AC$14+$BJ57*Assembly!AC$15+$BK57*Assembly!AC$16+$BL57*Assembly!AC$17+$BM57*Assembly!AC$18+$BN57*Assembly!AC$19+$BO57*Assembly!AC$20+$BP57*Assembly!AC$21+$BQ57*Assembly!AC$22+$BR57*Assembly!AC$23+$BS57*Assembly!AC$24</f>
        <v>#VALUE!</v>
      </c>
      <c r="CF57" s="145" t="e">
        <f>$AY57*Assembly!M$4+$AZ57*Assembly!M$5+$BA57*Assembly!M$6+$BB57*Assembly!M$7+$BC57*Assembly!M$8+$BD57*Assembly!M$9+$BE57*Assembly!M$10+$BF57*Assembly!M$11+$BG57*Assembly!M$12+$BH57*Assembly!M$13+$BI57*Assembly!M$14+$BJ57*Assembly!M$15+$BK57*Assembly!M$16+$BL57*Assembly!M$17+$BM57*Assembly!M$18+$BN57*Assembly!M$19+$BO57*Assembly!M$20+$BP57*Assembly!M$21+$BQ57*Assembly!M$22+$BR57*Assembly!M$23+$BS57*Assembly!M$24</f>
        <v>#VALUE!</v>
      </c>
      <c r="CG57" s="145" t="e">
        <f>$AY57*Assembly!N$4+$AZ57*Assembly!N$5+$BA57*Assembly!N$6+$BB57*Assembly!N$7+$BC57*Assembly!N$8+$BD57*Assembly!N$9+$BE57*Assembly!N$10+$BF57*Assembly!N$11+$BG57*Assembly!N$12+$BH57*Assembly!N$13+$BI57*Assembly!N$14+$BJ57*Assembly!N$15+$BK57*Assembly!N$16+$BL57*Assembly!N$17+$BM57*Assembly!N$18+$BN57*Assembly!N$19+$BO57*Assembly!N$20+$BP57*Assembly!N$21+$BQ57*Assembly!N$22+$BR57*Assembly!N$23+$BS57*Assembly!N$24</f>
        <v>#VALUE!</v>
      </c>
      <c r="CH57" s="145" t="e">
        <f>$AY57*Assembly!O$4+$AZ57*Assembly!O$5+$BA57*Assembly!O$6+$BB57*Assembly!O$7+$BC57*Assembly!O$8+$BD57*Assembly!O$9+$BE57*Assembly!O$10+$BF57*Assembly!O$11+$BG57*Assembly!O$12+$BH57*Assembly!O$13+$BI57*Assembly!O$14+$BJ57*Assembly!O$15+$BK57*Assembly!O$16+$BL57*Assembly!O$17+$BM57*Assembly!O$18+$BN57*Assembly!O$19+$BO57*Assembly!O$20+$BP57*Assembly!O$21+$BQ57*Assembly!O$22+$BR57*Assembly!O$23+$BS57*Assembly!O$24</f>
        <v>#VALUE!</v>
      </c>
      <c r="CI57" s="140" t="e">
        <f>$AY57*Assembly!P$4+$AZ57*Assembly!P$5+$BA57*Assembly!P$6+$BB57*Assembly!P$7+$BC57*Assembly!P$8+$BD57*Assembly!P$9+$BE57*Assembly!P$10+$BF57*Assembly!P$11+$BG57*Assembly!P$12+$BH57*Assembly!P$13+$BI57*Assembly!P$14+$BJ57*Assembly!P$15+$BK57*Assembly!P$16+$BL57*Assembly!P$17+$BM57*Assembly!P$18+$BN57*Assembly!P$19+$BO57*Assembly!P$20+$BP57*Assembly!P$21+$BQ57*Assembly!P$22+$BR57*Assembly!P$23+$BS57*Assembly!P$24</f>
        <v>#VALUE!</v>
      </c>
      <c r="CJ57" s="140" t="e">
        <f>$AY57*Assembly!Q$4+$AZ57*Assembly!Q$5+$BA57*Assembly!Q$6+$BB57*Assembly!Q$7+$BC57*Assembly!Q$8+$BD57*Assembly!Q$9+$BE57*Assembly!Q$10+$BF57*Assembly!Q$11+$BG57*Assembly!Q$12+$BH57*Assembly!Q$13+$BI57*Assembly!Q$14+$BJ57*Assembly!Q$15+$BK57*Assembly!Q$16+$BL57*Assembly!Q$17+$BM57*Assembly!Q$18+$BN57*Assembly!Q$19+$BO57*Assembly!Q$20+$BP57*Assembly!Q$21+$BQ57*Assembly!Q$22+$BR57*Assembly!Q$23+$BS57*Assembly!Q$24</f>
        <v>#VALUE!</v>
      </c>
      <c r="CK57" s="145" t="e">
        <f>$AY57*Assembly!R$4+$AZ57*Assembly!R$5+$BA57*Assembly!R$6+$BB57*Assembly!R$7+$BC57*Assembly!R$8+$BD57*Assembly!R$9+$BE57*Assembly!R$10+$BF57*Assembly!R$11+$BG57*Assembly!R$12+$BH57*Assembly!R$13+$BI57*Assembly!R$14+$BJ57*Assembly!R$15+$BK57*Assembly!R$16+$BL57*Assembly!R$17+$BM57*Assembly!R$18+$BN57*Assembly!R$19+$BO57*Assembly!R$20+$BP57*Assembly!R$21+$BQ57*Assembly!R$22+$BR57*Assembly!R$23+$BS57*Assembly!R$24</f>
        <v>#VALUE!</v>
      </c>
      <c r="CL57" s="140" t="e">
        <f>$AY57*Assembly!S$4+$AZ57*Assembly!S$5+$BA57*Assembly!S$6+$BB57*Assembly!S$7+$BC57*Assembly!S$8+$BD57*Assembly!S$9+$BE57*Assembly!S$10+$BF57*Assembly!S$11+$BG57*Assembly!S$12+$BH57*Assembly!S$13+$BI57*Assembly!S$14+$BJ57*Assembly!S$15+$BK57*Assembly!S$16+$BL57*Assembly!S$17+$BM57*Assembly!S$18+$BN57*Assembly!S$19+$BO57*Assembly!S$20+$BP57*Assembly!S$21+$BQ57*Assembly!S$22+$BR57*Assembly!S$23+$BS57*Assembly!S$24</f>
        <v>#VALUE!</v>
      </c>
      <c r="CM57" s="140" t="e">
        <f>$AY57*Assembly!T$4+$AZ57*Assembly!T$5+$BA57*Assembly!T$6+$BB57*Assembly!T$7+$BC57*Assembly!T$8+$BD57*Assembly!T$9+$BE57*Assembly!T$10+$BF57*Assembly!T$11+$BG57*Assembly!T$12+$BH57*Assembly!T$13+$BI57*Assembly!T$14+$BJ57*Assembly!T$15+$BK57*Assembly!T$16+$BL57*Assembly!T$17+$BM57*Assembly!T$18+$BN57*Assembly!T$19+$BO57*Assembly!T$20+$BP57*Assembly!T$21+$BQ57*Assembly!T$22+$BR57*Assembly!T$23+$BS57*Assembly!T$24</f>
        <v>#VALUE!</v>
      </c>
      <c r="CN57" s="140" t="e">
        <f>$AY57*Assembly!U$4+$AZ57*Assembly!U$5+$BA57*Assembly!U$6+$BB57*Assembly!U$7+$BC57*Assembly!U$8+$BD57*Assembly!U$9+$BE57*Assembly!U$10+$BF57*Assembly!U$11+$BG57*Assembly!U$12+$BH57*Assembly!U$13+$BI57*Assembly!U$14+$BJ57*Assembly!U$15+$BK57*Assembly!U$16+$BL57*Assembly!U$17+$BM57*Assembly!U$18+$BN57*Assembly!U$19+$BO57*Assembly!U$20+$BP57*Assembly!U$21+$BQ57*Assembly!U$22+$BR57*Assembly!U$23+$BS57*Assembly!U$24</f>
        <v>#VALUE!</v>
      </c>
      <c r="CO57" s="145" t="e">
        <f>$AY57*Assembly!V$4+$AZ57*Assembly!V$5+$BA57*Assembly!V$6+$BB57*Assembly!V$7+$BC57*Assembly!V$8+$BD57*Assembly!V$9+$BE57*Assembly!V$10+$BF57*Assembly!V$11+$BG57*Assembly!V$12+$BH57*Assembly!V$13+$BI57*Assembly!V$14+$BJ57*Assembly!V$15+$BK57*Assembly!V$16+$BL57*Assembly!V$17+$BM57*Assembly!V$18+$BN57*Assembly!V$19+$BO57*Assembly!V$20+$BP57*Assembly!V$21+$BQ57*Assembly!V$22+$BR57*Assembly!V$23+$BS57*Assembly!V$24</f>
        <v>#VALUE!</v>
      </c>
      <c r="CP57" s="145" t="e">
        <f>CF57*Refining!$F$3</f>
        <v>#VALUE!</v>
      </c>
      <c r="CQ57" s="145" t="e">
        <f>CG57*Refining!$F$4</f>
        <v>#VALUE!</v>
      </c>
      <c r="CR57" s="145" t="e">
        <f>CH57*Refining!$F$5</f>
        <v>#VALUE!</v>
      </c>
      <c r="CS57" s="145" t="e">
        <f>CI57*Refining!$F$6</f>
        <v>#VALUE!</v>
      </c>
      <c r="CT57" s="145" t="e">
        <f>CJ57*Refining!$F$7</f>
        <v>#VALUE!</v>
      </c>
      <c r="CU57" s="145" t="e">
        <f>CK57*Refining!$F$8</f>
        <v>#VALUE!</v>
      </c>
      <c r="CV57" s="145" t="e">
        <f>CL57*Refining!$F$9</f>
        <v>#VALUE!</v>
      </c>
      <c r="CW57" s="145" t="e">
        <f>CM57*Refining!$F$10</f>
        <v>#VALUE!</v>
      </c>
      <c r="CX57" s="145" t="e">
        <f>CN57*Refining!$F$11</f>
        <v>#VALUE!</v>
      </c>
      <c r="CY57" s="145" t="e">
        <f>CO57*Refining!$F$12</f>
        <v>#VALUE!</v>
      </c>
      <c r="CZ57" s="185" t="e">
        <f t="shared" ref="CZ57:DS57" si="230">IF(CF57 = 0, "", CF57)</f>
        <v>#VALUE!</v>
      </c>
      <c r="DA57" s="189" t="e">
        <f t="shared" si="230"/>
        <v>#VALUE!</v>
      </c>
      <c r="DB57" s="186" t="e">
        <f t="shared" si="230"/>
        <v>#VALUE!</v>
      </c>
      <c r="DC57" s="186" t="e">
        <f t="shared" si="230"/>
        <v>#VALUE!</v>
      </c>
      <c r="DD57" s="186" t="e">
        <f t="shared" si="230"/>
        <v>#VALUE!</v>
      </c>
      <c r="DE57" s="186" t="e">
        <f t="shared" si="230"/>
        <v>#VALUE!</v>
      </c>
      <c r="DF57" s="186" t="e">
        <f t="shared" si="230"/>
        <v>#VALUE!</v>
      </c>
      <c r="DG57" s="186" t="e">
        <f t="shared" si="230"/>
        <v>#VALUE!</v>
      </c>
      <c r="DH57" s="186" t="e">
        <f t="shared" si="230"/>
        <v>#VALUE!</v>
      </c>
      <c r="DI57" s="187" t="e">
        <f t="shared" si="230"/>
        <v>#VALUE!</v>
      </c>
      <c r="DJ57" s="185" t="e">
        <f t="shared" si="230"/>
        <v>#VALUE!</v>
      </c>
      <c r="DK57" s="189" t="e">
        <f t="shared" si="230"/>
        <v>#VALUE!</v>
      </c>
      <c r="DL57" s="186" t="e">
        <f t="shared" si="230"/>
        <v>#VALUE!</v>
      </c>
      <c r="DM57" s="186" t="e">
        <f t="shared" si="230"/>
        <v>#VALUE!</v>
      </c>
      <c r="DN57" s="188" t="e">
        <f t="shared" si="230"/>
        <v>#VALUE!</v>
      </c>
      <c r="DO57" s="186" t="e">
        <f t="shared" si="230"/>
        <v>#VALUE!</v>
      </c>
      <c r="DP57" s="186" t="e">
        <f t="shared" si="230"/>
        <v>#VALUE!</v>
      </c>
      <c r="DQ57" s="186" t="e">
        <f t="shared" si="230"/>
        <v>#VALUE!</v>
      </c>
      <c r="DR57" s="186" t="e">
        <f t="shared" si="230"/>
        <v>#VALUE!</v>
      </c>
      <c r="DS57" s="187" t="e">
        <f t="shared" si="230"/>
        <v>#VALUE!</v>
      </c>
      <c r="DT57" s="185" t="e">
        <f t="shared" si="11"/>
        <v>#VALUE!</v>
      </c>
      <c r="DU57" s="189" t="e">
        <f t="shared" si="12"/>
        <v>#VALUE!</v>
      </c>
      <c r="DV57" s="133" t="e">
        <f>CZ57*'Ores &amp; Ingots'!$C$3+DA57*'Ores &amp; Ingots'!$C$4+DB57*'Ores &amp; Ingots'!$C$5+DC57*'Ores &amp; Ingots'!$C$6+DD57*'Ores &amp; Ingots'!$C$7+DE57*'Ores &amp; Ingots'!$C$8+DF57*'Ores &amp; Ingots'!$C$9+DG57*'Ores &amp; Ingots'!$C$10+DH57*'Ores &amp; Ingots'!$C$11+DI57*'Ores &amp; Ingots'!$C$12</f>
        <v>#VALUE!</v>
      </c>
      <c r="DW57" s="133" t="e">
        <f>DJ57*'Ores &amp; Ingots'!$B$3+DK57*'Ores &amp; Ingots'!$B$4+DL57*'Ores &amp; Ingots'!$B$5+DM57*'Ores &amp; Ingots'!$B$6+DN57*'Ores &amp; Ingots'!$B$7+DO57*'Ores &amp; Ingots'!$B$8+DP57*'Ores &amp; Ingots'!$B$9+DQ57*'Ores &amp; Ingots'!$B$10+DR57*'Ores &amp; Ingots'!$B$11+DS57*'Ores &amp; Ingots'!$B$12</f>
        <v>#VALUE!</v>
      </c>
      <c r="DX57" s="189" t="e">
        <f>CZ57*Refining!$G$3+DA57*Refining!$G$4+DB57*Refining!$G$5+DC57*Refining!$G$6+DD57*Refining!$G$7+DE57*Refining!$G$8+DF57*Refining!$G$9+DG57*Refining!$G$10+DH57*Refining!$G$11+DI57*Refining!$G$12</f>
        <v>#VALUE!</v>
      </c>
      <c r="DY57" s="189" t="e">
        <f t="shared" si="13"/>
        <v>#VALUE!</v>
      </c>
      <c r="DZ57" s="192" t="e">
        <f t="shared" si="14"/>
        <v>#VALUE!</v>
      </c>
      <c r="EA57" s="185" t="e">
        <f t="shared" si="15"/>
        <v>#VALUE!</v>
      </c>
      <c r="EB57" s="194" t="e">
        <f t="shared" ref="EB57:EC57" si="231">EA57/60</f>
        <v>#VALUE!</v>
      </c>
      <c r="EC57" s="194" t="e">
        <f t="shared" si="231"/>
        <v>#VALUE!</v>
      </c>
      <c r="ED57" s="185" t="e">
        <f t="shared" si="17"/>
        <v>#VALUE!</v>
      </c>
      <c r="EE57" s="194" t="e">
        <f t="shared" ref="EE57:EF57" si="232">ED57/1000</f>
        <v>#VALUE!</v>
      </c>
      <c r="EF57" s="196" t="e">
        <f t="shared" si="232"/>
        <v>#VALUE!</v>
      </c>
      <c r="EG57" s="130" t="e">
        <f t="shared" si="19"/>
        <v>#VALUE!</v>
      </c>
      <c r="EH57" s="132" t="e">
        <f t="shared" si="20"/>
        <v>#VALUE!</v>
      </c>
      <c r="EI57" s="133" t="s">
        <v>28</v>
      </c>
    </row>
    <row r="58" spans="1:139" ht="12.75" hidden="1" x14ac:dyDescent="0.2">
      <c r="A58" s="864"/>
      <c r="B58" s="365" t="s">
        <v>284</v>
      </c>
      <c r="C58" s="137" t="s">
        <v>156</v>
      </c>
      <c r="D58" s="137">
        <v>1</v>
      </c>
      <c r="E58" s="137">
        <v>1</v>
      </c>
      <c r="F58" s="137">
        <v>1</v>
      </c>
      <c r="G58" s="139">
        <f t="shared" si="0"/>
        <v>15.625</v>
      </c>
      <c r="H58" s="140">
        <v>20</v>
      </c>
      <c r="I58" s="140">
        <v>20</v>
      </c>
      <c r="J58" s="140">
        <f>H58/Main!$D$9</f>
        <v>4</v>
      </c>
      <c r="K58" s="140">
        <f>I58/Main!$D$10</f>
        <v>10</v>
      </c>
      <c r="L58" s="140">
        <f t="shared" si="1"/>
        <v>2.5</v>
      </c>
      <c r="M58" s="140">
        <v>1</v>
      </c>
      <c r="N58" s="145">
        <v>200</v>
      </c>
      <c r="O58" s="145">
        <v>200</v>
      </c>
      <c r="P58" s="143"/>
      <c r="Q58" s="145"/>
      <c r="R58" s="143"/>
      <c r="S58" s="146"/>
      <c r="T58" s="146"/>
      <c r="U58" s="143"/>
      <c r="V58" s="143"/>
      <c r="W58" s="146"/>
      <c r="X58" s="146"/>
      <c r="Y58" s="143"/>
      <c r="Z58" s="143"/>
      <c r="AA58" s="143"/>
      <c r="AB58" s="143"/>
      <c r="AC58" s="362" t="s">
        <v>220</v>
      </c>
      <c r="AD58" s="133">
        <v>21</v>
      </c>
      <c r="AE58" s="133">
        <v>0</v>
      </c>
      <c r="AF58" s="133">
        <v>0</v>
      </c>
      <c r="AG58" s="133">
        <v>2</v>
      </c>
      <c r="AH58" s="133">
        <v>4</v>
      </c>
      <c r="AI58" s="133">
        <v>0</v>
      </c>
      <c r="AJ58" s="133">
        <v>1</v>
      </c>
      <c r="AK58" s="167">
        <v>2</v>
      </c>
      <c r="AL58" s="133">
        <v>0</v>
      </c>
      <c r="AM58" s="133">
        <v>0</v>
      </c>
      <c r="AN58" s="133">
        <v>0</v>
      </c>
      <c r="AO58" s="133">
        <v>0</v>
      </c>
      <c r="AP58" s="133">
        <v>0</v>
      </c>
      <c r="AQ58" s="133">
        <v>0</v>
      </c>
      <c r="AR58" s="133">
        <v>0</v>
      </c>
      <c r="AS58" s="133">
        <v>0</v>
      </c>
      <c r="AT58" s="133">
        <v>0</v>
      </c>
      <c r="AU58" s="133">
        <v>0</v>
      </c>
      <c r="AV58" s="133">
        <v>0</v>
      </c>
      <c r="AW58" s="133">
        <v>0</v>
      </c>
      <c r="AX58" s="133">
        <v>0</v>
      </c>
      <c r="AY58" s="174">
        <f t="shared" ref="AY58:BS58" si="233">IF(AD58 = 0, "", AD58)</f>
        <v>21</v>
      </c>
      <c r="AZ58" s="137" t="str">
        <f t="shared" si="233"/>
        <v/>
      </c>
      <c r="BA58" s="137" t="str">
        <f t="shared" si="233"/>
        <v/>
      </c>
      <c r="BB58" s="133">
        <f t="shared" si="233"/>
        <v>2</v>
      </c>
      <c r="BC58" s="133">
        <f t="shared" si="233"/>
        <v>4</v>
      </c>
      <c r="BD58" s="137" t="str">
        <f t="shared" si="233"/>
        <v/>
      </c>
      <c r="BE58" s="133">
        <f t="shared" si="233"/>
        <v>1</v>
      </c>
      <c r="BF58" s="167">
        <f t="shared" si="233"/>
        <v>2</v>
      </c>
      <c r="BG58" s="137" t="str">
        <f t="shared" si="233"/>
        <v/>
      </c>
      <c r="BH58" s="137" t="str">
        <f t="shared" si="233"/>
        <v/>
      </c>
      <c r="BI58" s="137" t="str">
        <f t="shared" si="233"/>
        <v/>
      </c>
      <c r="BJ58" s="137" t="str">
        <f t="shared" si="233"/>
        <v/>
      </c>
      <c r="BK58" s="137" t="str">
        <f t="shared" si="233"/>
        <v/>
      </c>
      <c r="BL58" s="137" t="str">
        <f t="shared" si="233"/>
        <v/>
      </c>
      <c r="BM58" s="137" t="str">
        <f t="shared" si="233"/>
        <v/>
      </c>
      <c r="BN58" s="137" t="str">
        <f t="shared" si="233"/>
        <v/>
      </c>
      <c r="BO58" s="137" t="str">
        <f t="shared" si="233"/>
        <v/>
      </c>
      <c r="BP58" s="137" t="str">
        <f t="shared" si="233"/>
        <v/>
      </c>
      <c r="BQ58" s="137" t="str">
        <f t="shared" si="233"/>
        <v/>
      </c>
      <c r="BR58" s="137" t="str">
        <f t="shared" si="233"/>
        <v/>
      </c>
      <c r="BS58" s="169" t="str">
        <f t="shared" si="233"/>
        <v/>
      </c>
      <c r="BT58" s="174" t="e">
        <f>$AY58*Assembly!Z$4+$AZ58*Assembly!Z$5+$BA58*Assembly!Z$6+$BB58*Assembly!Z$7+$BC58*Assembly!Z$8+$BD58*Assembly!Z$9+$BE58*Assembly!Z$10+$BF58*Assembly!Z$11+$BG58*Assembly!Z$12+$BH58*Assembly!Z$13+$BI58*Assembly!Z$14+$BJ58*Assembly!Z$15+$BK58*Assembly!Z$16+$BL58*Assembly!Z$17+$BM58*Assembly!Z$18+$BN58*Assembly!Z$19+$BO58*Assembly!Z$20+$BP58*Assembly!Z$21+$BQ58*Assembly!Z$22+$BR58*Assembly!Z$23+$BS58*Assembly!Z$24</f>
        <v>#VALUE!</v>
      </c>
      <c r="BU58" s="133" t="e">
        <f t="shared" si="3"/>
        <v>#VALUE!</v>
      </c>
      <c r="BV58" s="133"/>
      <c r="BW58" s="133" t="e">
        <f>$AY58*Assembly!AD$4+$AZ58*Assembly!AD$5+$BA58*Assembly!AD$6+$BB58*Assembly!AD$7+$BC58*Assembly!AD$8+$BD58*Assembly!AD$9+$BE58*Assembly!AD$10+$BF58*Assembly!AD$11+$BG58*Assembly!AD$12+$BH58*Assembly!AD$13+$BI58*Assembly!AD$14+$BJ58*Assembly!AD$15+$BK58*Assembly!AD$16+$BL58*Assembly!AD$17+$BM58*Assembly!AD$18+$BN58*Assembly!AD$19+$BO58*Assembly!AD$20+$BP58*Assembly!AD$21+$BQ58*Assembly!AD$22+$BR58*Assembly!AD$23+$BS58*Assembly!AD$24</f>
        <v>#VALUE!</v>
      </c>
      <c r="BX58" s="177" t="e">
        <f t="shared" si="4"/>
        <v>#VALUE!</v>
      </c>
      <c r="BY58" s="178" t="e">
        <f t="shared" si="5"/>
        <v>#VALUE!</v>
      </c>
      <c r="BZ58" s="179" t="e">
        <f t="shared" si="6"/>
        <v>#VALUE!</v>
      </c>
      <c r="CA58" s="178" t="e">
        <f t="shared" si="7"/>
        <v>#VALUE!</v>
      </c>
      <c r="CB58" s="133" t="e">
        <f>$AY58*Assembly!Y$4+$AZ58*Assembly!Y$5+$BA58*Assembly!Y$6+$BB58*Assembly!Y$7+$BC58*Assembly!Y$8+$BD58*Assembly!Y$9+$BE58*Assembly!Y$10+$BF58*Assembly!Y$11+$BG58*Assembly!Y$12+$BH58*Assembly!Y$13+$BI58*Assembly!Y$14+$BJ58*Assembly!Y$15+$BK58*Assembly!Y$16+$BL58*Assembly!Y$17+$BM58*Assembly!Y$18+$BN58*Assembly!Y$19+$BO58*Assembly!Y$20+$BP58*Assembly!Y$21+$BQ58*Assembly!Y$22+$BR58*Assembly!Y$23+$BS58*Assembly!Y$24</f>
        <v>#VALUE!</v>
      </c>
      <c r="CC58" s="133" t="e">
        <f t="shared" si="8"/>
        <v>#VALUE!</v>
      </c>
      <c r="CD58" s="130" t="e">
        <f t="shared" si="9"/>
        <v>#VALUE!</v>
      </c>
      <c r="CE58" s="183" t="e">
        <f>$AY58*Assembly!AC$4+$AZ58*Assembly!AC$5+$BA58*Assembly!AC$6+$BB58*Assembly!AC$7+$BC58*Assembly!AC$8+$BD58*Assembly!AC$9+$BE58*Assembly!AC$10+$BF58*Assembly!AC$11+$BG58*Assembly!AC$12+$BH58*Assembly!AC$13+$BI58*Assembly!AC$14+$BJ58*Assembly!AC$15+$BK58*Assembly!AC$16+$BL58*Assembly!AC$17+$BM58*Assembly!AC$18+$BN58*Assembly!AC$19+$BO58*Assembly!AC$20+$BP58*Assembly!AC$21+$BQ58*Assembly!AC$22+$BR58*Assembly!AC$23+$BS58*Assembly!AC$24</f>
        <v>#VALUE!</v>
      </c>
      <c r="CF58" s="145" t="e">
        <f>$AY58*Assembly!M$4+$AZ58*Assembly!M$5+$BA58*Assembly!M$6+$BB58*Assembly!M$7+$BC58*Assembly!M$8+$BD58*Assembly!M$9+$BE58*Assembly!M$10+$BF58*Assembly!M$11+$BG58*Assembly!M$12+$BH58*Assembly!M$13+$BI58*Assembly!M$14+$BJ58*Assembly!M$15+$BK58*Assembly!M$16+$BL58*Assembly!M$17+$BM58*Assembly!M$18+$BN58*Assembly!M$19+$BO58*Assembly!M$20+$BP58*Assembly!M$21+$BQ58*Assembly!M$22+$BR58*Assembly!M$23+$BS58*Assembly!M$24</f>
        <v>#VALUE!</v>
      </c>
      <c r="CG58" s="145" t="e">
        <f>$AY58*Assembly!N$4+$AZ58*Assembly!N$5+$BA58*Assembly!N$6+$BB58*Assembly!N$7+$BC58*Assembly!N$8+$BD58*Assembly!N$9+$BE58*Assembly!N$10+$BF58*Assembly!N$11+$BG58*Assembly!N$12+$BH58*Assembly!N$13+$BI58*Assembly!N$14+$BJ58*Assembly!N$15+$BK58*Assembly!N$16+$BL58*Assembly!N$17+$BM58*Assembly!N$18+$BN58*Assembly!N$19+$BO58*Assembly!N$20+$BP58*Assembly!N$21+$BQ58*Assembly!N$22+$BR58*Assembly!N$23+$BS58*Assembly!N$24</f>
        <v>#VALUE!</v>
      </c>
      <c r="CH58" s="145" t="e">
        <f>$AY58*Assembly!O$4+$AZ58*Assembly!O$5+$BA58*Assembly!O$6+$BB58*Assembly!O$7+$BC58*Assembly!O$8+$BD58*Assembly!O$9+$BE58*Assembly!O$10+$BF58*Assembly!O$11+$BG58*Assembly!O$12+$BH58*Assembly!O$13+$BI58*Assembly!O$14+$BJ58*Assembly!O$15+$BK58*Assembly!O$16+$BL58*Assembly!O$17+$BM58*Assembly!O$18+$BN58*Assembly!O$19+$BO58*Assembly!O$20+$BP58*Assembly!O$21+$BQ58*Assembly!O$22+$BR58*Assembly!O$23+$BS58*Assembly!O$24</f>
        <v>#VALUE!</v>
      </c>
      <c r="CI58" s="140" t="e">
        <f>$AY58*Assembly!P$4+$AZ58*Assembly!P$5+$BA58*Assembly!P$6+$BB58*Assembly!P$7+$BC58*Assembly!P$8+$BD58*Assembly!P$9+$BE58*Assembly!P$10+$BF58*Assembly!P$11+$BG58*Assembly!P$12+$BH58*Assembly!P$13+$BI58*Assembly!P$14+$BJ58*Assembly!P$15+$BK58*Assembly!P$16+$BL58*Assembly!P$17+$BM58*Assembly!P$18+$BN58*Assembly!P$19+$BO58*Assembly!P$20+$BP58*Assembly!P$21+$BQ58*Assembly!P$22+$BR58*Assembly!P$23+$BS58*Assembly!P$24</f>
        <v>#VALUE!</v>
      </c>
      <c r="CJ58" s="140" t="e">
        <f>$AY58*Assembly!Q$4+$AZ58*Assembly!Q$5+$BA58*Assembly!Q$6+$BB58*Assembly!Q$7+$BC58*Assembly!Q$8+$BD58*Assembly!Q$9+$BE58*Assembly!Q$10+$BF58*Assembly!Q$11+$BG58*Assembly!Q$12+$BH58*Assembly!Q$13+$BI58*Assembly!Q$14+$BJ58*Assembly!Q$15+$BK58*Assembly!Q$16+$BL58*Assembly!Q$17+$BM58*Assembly!Q$18+$BN58*Assembly!Q$19+$BO58*Assembly!Q$20+$BP58*Assembly!Q$21+$BQ58*Assembly!Q$22+$BR58*Assembly!Q$23+$BS58*Assembly!Q$24</f>
        <v>#VALUE!</v>
      </c>
      <c r="CK58" s="145" t="e">
        <f>$AY58*Assembly!R$4+$AZ58*Assembly!R$5+$BA58*Assembly!R$6+$BB58*Assembly!R$7+$BC58*Assembly!R$8+$BD58*Assembly!R$9+$BE58*Assembly!R$10+$BF58*Assembly!R$11+$BG58*Assembly!R$12+$BH58*Assembly!R$13+$BI58*Assembly!R$14+$BJ58*Assembly!R$15+$BK58*Assembly!R$16+$BL58*Assembly!R$17+$BM58*Assembly!R$18+$BN58*Assembly!R$19+$BO58*Assembly!R$20+$BP58*Assembly!R$21+$BQ58*Assembly!R$22+$BR58*Assembly!R$23+$BS58*Assembly!R$24</f>
        <v>#VALUE!</v>
      </c>
      <c r="CL58" s="140" t="e">
        <f>$AY58*Assembly!S$4+$AZ58*Assembly!S$5+$BA58*Assembly!S$6+$BB58*Assembly!S$7+$BC58*Assembly!S$8+$BD58*Assembly!S$9+$BE58*Assembly!S$10+$BF58*Assembly!S$11+$BG58*Assembly!S$12+$BH58*Assembly!S$13+$BI58*Assembly!S$14+$BJ58*Assembly!S$15+$BK58*Assembly!S$16+$BL58*Assembly!S$17+$BM58*Assembly!S$18+$BN58*Assembly!S$19+$BO58*Assembly!S$20+$BP58*Assembly!S$21+$BQ58*Assembly!S$22+$BR58*Assembly!S$23+$BS58*Assembly!S$24</f>
        <v>#VALUE!</v>
      </c>
      <c r="CM58" s="140" t="e">
        <f>$AY58*Assembly!T$4+$AZ58*Assembly!T$5+$BA58*Assembly!T$6+$BB58*Assembly!T$7+$BC58*Assembly!T$8+$BD58*Assembly!T$9+$BE58*Assembly!T$10+$BF58*Assembly!T$11+$BG58*Assembly!T$12+$BH58*Assembly!T$13+$BI58*Assembly!T$14+$BJ58*Assembly!T$15+$BK58*Assembly!T$16+$BL58*Assembly!T$17+$BM58*Assembly!T$18+$BN58*Assembly!T$19+$BO58*Assembly!T$20+$BP58*Assembly!T$21+$BQ58*Assembly!T$22+$BR58*Assembly!T$23+$BS58*Assembly!T$24</f>
        <v>#VALUE!</v>
      </c>
      <c r="CN58" s="140" t="e">
        <f>$AY58*Assembly!U$4+$AZ58*Assembly!U$5+$BA58*Assembly!U$6+$BB58*Assembly!U$7+$BC58*Assembly!U$8+$BD58*Assembly!U$9+$BE58*Assembly!U$10+$BF58*Assembly!U$11+$BG58*Assembly!U$12+$BH58*Assembly!U$13+$BI58*Assembly!U$14+$BJ58*Assembly!U$15+$BK58*Assembly!U$16+$BL58*Assembly!U$17+$BM58*Assembly!U$18+$BN58*Assembly!U$19+$BO58*Assembly!U$20+$BP58*Assembly!U$21+$BQ58*Assembly!U$22+$BR58*Assembly!U$23+$BS58*Assembly!U$24</f>
        <v>#VALUE!</v>
      </c>
      <c r="CO58" s="145" t="e">
        <f>$AY58*Assembly!V$4+$AZ58*Assembly!V$5+$BA58*Assembly!V$6+$BB58*Assembly!V$7+$BC58*Assembly!V$8+$BD58*Assembly!V$9+$BE58*Assembly!V$10+$BF58*Assembly!V$11+$BG58*Assembly!V$12+$BH58*Assembly!V$13+$BI58*Assembly!V$14+$BJ58*Assembly!V$15+$BK58*Assembly!V$16+$BL58*Assembly!V$17+$BM58*Assembly!V$18+$BN58*Assembly!V$19+$BO58*Assembly!V$20+$BP58*Assembly!V$21+$BQ58*Assembly!V$22+$BR58*Assembly!V$23+$BS58*Assembly!V$24</f>
        <v>#VALUE!</v>
      </c>
      <c r="CP58" s="145" t="e">
        <f>CF58*Refining!$F$3</f>
        <v>#VALUE!</v>
      </c>
      <c r="CQ58" s="145" t="e">
        <f>CG58*Refining!$F$4</f>
        <v>#VALUE!</v>
      </c>
      <c r="CR58" s="145" t="e">
        <f>CH58*Refining!$F$5</f>
        <v>#VALUE!</v>
      </c>
      <c r="CS58" s="145" t="e">
        <f>CI58*Refining!$F$6</f>
        <v>#VALUE!</v>
      </c>
      <c r="CT58" s="145" t="e">
        <f>CJ58*Refining!$F$7</f>
        <v>#VALUE!</v>
      </c>
      <c r="CU58" s="145" t="e">
        <f>CK58*Refining!$F$8</f>
        <v>#VALUE!</v>
      </c>
      <c r="CV58" s="145" t="e">
        <f>CL58*Refining!$F$9</f>
        <v>#VALUE!</v>
      </c>
      <c r="CW58" s="145" t="e">
        <f>CM58*Refining!$F$10</f>
        <v>#VALUE!</v>
      </c>
      <c r="CX58" s="145" t="e">
        <f>CN58*Refining!$F$11</f>
        <v>#VALUE!</v>
      </c>
      <c r="CY58" s="145" t="e">
        <f>CO58*Refining!$F$12</f>
        <v>#VALUE!</v>
      </c>
      <c r="CZ58" s="185" t="e">
        <f t="shared" ref="CZ58:DS58" si="234">IF(CF58 = 0, "", CF58)</f>
        <v>#VALUE!</v>
      </c>
      <c r="DA58" s="189" t="e">
        <f t="shared" si="234"/>
        <v>#VALUE!</v>
      </c>
      <c r="DB58" s="186" t="e">
        <f t="shared" si="234"/>
        <v>#VALUE!</v>
      </c>
      <c r="DC58" s="186" t="e">
        <f t="shared" si="234"/>
        <v>#VALUE!</v>
      </c>
      <c r="DD58" s="186" t="e">
        <f t="shared" si="234"/>
        <v>#VALUE!</v>
      </c>
      <c r="DE58" s="186" t="e">
        <f t="shared" si="234"/>
        <v>#VALUE!</v>
      </c>
      <c r="DF58" s="186" t="e">
        <f t="shared" si="234"/>
        <v>#VALUE!</v>
      </c>
      <c r="DG58" s="186" t="e">
        <f t="shared" si="234"/>
        <v>#VALUE!</v>
      </c>
      <c r="DH58" s="186" t="e">
        <f t="shared" si="234"/>
        <v>#VALUE!</v>
      </c>
      <c r="DI58" s="187" t="e">
        <f t="shared" si="234"/>
        <v>#VALUE!</v>
      </c>
      <c r="DJ58" s="185" t="e">
        <f t="shared" si="234"/>
        <v>#VALUE!</v>
      </c>
      <c r="DK58" s="189" t="e">
        <f t="shared" si="234"/>
        <v>#VALUE!</v>
      </c>
      <c r="DL58" s="186" t="e">
        <f t="shared" si="234"/>
        <v>#VALUE!</v>
      </c>
      <c r="DM58" s="186" t="e">
        <f t="shared" si="234"/>
        <v>#VALUE!</v>
      </c>
      <c r="DN58" s="188" t="e">
        <f t="shared" si="234"/>
        <v>#VALUE!</v>
      </c>
      <c r="DO58" s="186" t="e">
        <f t="shared" si="234"/>
        <v>#VALUE!</v>
      </c>
      <c r="DP58" s="186" t="e">
        <f t="shared" si="234"/>
        <v>#VALUE!</v>
      </c>
      <c r="DQ58" s="186" t="e">
        <f t="shared" si="234"/>
        <v>#VALUE!</v>
      </c>
      <c r="DR58" s="186" t="e">
        <f t="shared" si="234"/>
        <v>#VALUE!</v>
      </c>
      <c r="DS58" s="187" t="e">
        <f t="shared" si="234"/>
        <v>#VALUE!</v>
      </c>
      <c r="DT58" s="185" t="e">
        <f t="shared" si="11"/>
        <v>#VALUE!</v>
      </c>
      <c r="DU58" s="189" t="e">
        <f t="shared" si="12"/>
        <v>#VALUE!</v>
      </c>
      <c r="DV58" s="133" t="e">
        <f>CZ58*'Ores &amp; Ingots'!$C$3+DA58*'Ores &amp; Ingots'!$C$4+DB58*'Ores &amp; Ingots'!$C$5+DC58*'Ores &amp; Ingots'!$C$6+DD58*'Ores &amp; Ingots'!$C$7+DE58*'Ores &amp; Ingots'!$C$8+DF58*'Ores &amp; Ingots'!$C$9+DG58*'Ores &amp; Ingots'!$C$10+DH58*'Ores &amp; Ingots'!$C$11+DI58*'Ores &amp; Ingots'!$C$12</f>
        <v>#VALUE!</v>
      </c>
      <c r="DW58" s="133" t="e">
        <f>DJ58*'Ores &amp; Ingots'!$B$3+DK58*'Ores &amp; Ingots'!$B$4+DL58*'Ores &amp; Ingots'!$B$5+DM58*'Ores &amp; Ingots'!$B$6+DN58*'Ores &amp; Ingots'!$B$7+DO58*'Ores &amp; Ingots'!$B$8+DP58*'Ores &amp; Ingots'!$B$9+DQ58*'Ores &amp; Ingots'!$B$10+DR58*'Ores &amp; Ingots'!$B$11+DS58*'Ores &amp; Ingots'!$B$12</f>
        <v>#VALUE!</v>
      </c>
      <c r="DX58" s="189" t="e">
        <f>CZ58*Refining!$G$3+DA58*Refining!$G$4+DB58*Refining!$G$5+DC58*Refining!$G$6+DD58*Refining!$G$7+DE58*Refining!$G$8+DF58*Refining!$G$9+DG58*Refining!$G$10+DH58*Refining!$G$11+DI58*Refining!$G$12</f>
        <v>#VALUE!</v>
      </c>
      <c r="DY58" s="189" t="e">
        <f t="shared" si="13"/>
        <v>#VALUE!</v>
      </c>
      <c r="DZ58" s="192" t="e">
        <f t="shared" si="14"/>
        <v>#VALUE!</v>
      </c>
      <c r="EA58" s="185" t="e">
        <f t="shared" si="15"/>
        <v>#VALUE!</v>
      </c>
      <c r="EB58" s="194" t="e">
        <f t="shared" ref="EB58:EC58" si="235">EA58/60</f>
        <v>#VALUE!</v>
      </c>
      <c r="EC58" s="194" t="e">
        <f t="shared" si="235"/>
        <v>#VALUE!</v>
      </c>
      <c r="ED58" s="185" t="e">
        <f t="shared" si="17"/>
        <v>#VALUE!</v>
      </c>
      <c r="EE58" s="194" t="e">
        <f t="shared" ref="EE58:EF58" si="236">ED58/1000</f>
        <v>#VALUE!</v>
      </c>
      <c r="EF58" s="196" t="e">
        <f t="shared" si="236"/>
        <v>#VALUE!</v>
      </c>
      <c r="EG58" s="130" t="e">
        <f t="shared" si="19"/>
        <v>#VALUE!</v>
      </c>
      <c r="EH58" s="132" t="e">
        <f t="shared" si="20"/>
        <v>#VALUE!</v>
      </c>
      <c r="EI58" s="133">
        <v>1796</v>
      </c>
    </row>
    <row r="59" spans="1:139" ht="12.75" x14ac:dyDescent="0.2">
      <c r="A59" s="865"/>
      <c r="B59" s="297" t="s">
        <v>284</v>
      </c>
      <c r="C59" s="216" t="s">
        <v>155</v>
      </c>
      <c r="D59" s="216">
        <v>1</v>
      </c>
      <c r="E59" s="216">
        <v>1</v>
      </c>
      <c r="F59" s="216">
        <v>1</v>
      </c>
      <c r="G59" s="229">
        <f t="shared" si="0"/>
        <v>0.125</v>
      </c>
      <c r="H59" s="230">
        <v>20</v>
      </c>
      <c r="I59" s="230">
        <v>20</v>
      </c>
      <c r="J59" s="230">
        <f>H59/Main!$D$9</f>
        <v>4</v>
      </c>
      <c r="K59" s="230">
        <f>I59/Main!$D$10</f>
        <v>10</v>
      </c>
      <c r="L59" s="230">
        <f t="shared" si="1"/>
        <v>2.5</v>
      </c>
      <c r="M59" s="230">
        <v>1</v>
      </c>
      <c r="N59" s="232">
        <v>100</v>
      </c>
      <c r="O59" s="232">
        <v>100</v>
      </c>
      <c r="P59" s="233"/>
      <c r="Q59" s="232"/>
      <c r="R59" s="233"/>
      <c r="S59" s="234"/>
      <c r="T59" s="234"/>
      <c r="U59" s="233"/>
      <c r="V59" s="233"/>
      <c r="W59" s="234"/>
      <c r="X59" s="234"/>
      <c r="Y59" s="233"/>
      <c r="Z59" s="233"/>
      <c r="AA59" s="233"/>
      <c r="AB59" s="233"/>
      <c r="AC59" s="366"/>
      <c r="AD59" s="226">
        <v>2</v>
      </c>
      <c r="AE59" s="226">
        <v>0</v>
      </c>
      <c r="AF59" s="226">
        <v>0</v>
      </c>
      <c r="AG59" s="226">
        <v>2</v>
      </c>
      <c r="AH59" s="226">
        <v>2</v>
      </c>
      <c r="AI59" s="226">
        <v>0</v>
      </c>
      <c r="AJ59" s="226">
        <v>1</v>
      </c>
      <c r="AK59" s="227">
        <v>2</v>
      </c>
      <c r="AL59" s="226">
        <v>0</v>
      </c>
      <c r="AM59" s="226">
        <v>0</v>
      </c>
      <c r="AN59" s="226">
        <v>0</v>
      </c>
      <c r="AO59" s="226">
        <v>0</v>
      </c>
      <c r="AP59" s="226">
        <v>0</v>
      </c>
      <c r="AQ59" s="226">
        <v>0</v>
      </c>
      <c r="AR59" s="226">
        <v>0</v>
      </c>
      <c r="AS59" s="226">
        <v>0</v>
      </c>
      <c r="AT59" s="226">
        <v>0</v>
      </c>
      <c r="AU59" s="226">
        <v>0</v>
      </c>
      <c r="AV59" s="226">
        <v>0</v>
      </c>
      <c r="AW59" s="226">
        <v>0</v>
      </c>
      <c r="AX59" s="226">
        <v>0</v>
      </c>
      <c r="AY59" s="225">
        <f t="shared" ref="AY59:BS59" si="237">IF(AD59 = 0, "", AD59)</f>
        <v>2</v>
      </c>
      <c r="AZ59" s="216" t="str">
        <f t="shared" si="237"/>
        <v/>
      </c>
      <c r="BA59" s="216" t="str">
        <f t="shared" si="237"/>
        <v/>
      </c>
      <c r="BB59" s="226">
        <f t="shared" si="237"/>
        <v>2</v>
      </c>
      <c r="BC59" s="226">
        <f t="shared" si="237"/>
        <v>2</v>
      </c>
      <c r="BD59" s="216" t="str">
        <f t="shared" si="237"/>
        <v/>
      </c>
      <c r="BE59" s="226">
        <f t="shared" si="237"/>
        <v>1</v>
      </c>
      <c r="BF59" s="227">
        <f t="shared" si="237"/>
        <v>2</v>
      </c>
      <c r="BG59" s="216" t="str">
        <f t="shared" si="237"/>
        <v/>
      </c>
      <c r="BH59" s="216" t="str">
        <f t="shared" si="237"/>
        <v/>
      </c>
      <c r="BI59" s="216" t="str">
        <f t="shared" si="237"/>
        <v/>
      </c>
      <c r="BJ59" s="216" t="str">
        <f t="shared" si="237"/>
        <v/>
      </c>
      <c r="BK59" s="216" t="str">
        <f t="shared" si="237"/>
        <v/>
      </c>
      <c r="BL59" s="216" t="str">
        <f t="shared" si="237"/>
        <v/>
      </c>
      <c r="BM59" s="216" t="str">
        <f t="shared" si="237"/>
        <v/>
      </c>
      <c r="BN59" s="216" t="str">
        <f t="shared" si="237"/>
        <v/>
      </c>
      <c r="BO59" s="216" t="str">
        <f t="shared" si="237"/>
        <v/>
      </c>
      <c r="BP59" s="216" t="str">
        <f t="shared" si="237"/>
        <v/>
      </c>
      <c r="BQ59" s="216" t="str">
        <f t="shared" si="237"/>
        <v/>
      </c>
      <c r="BR59" s="216" t="str">
        <f t="shared" si="237"/>
        <v/>
      </c>
      <c r="BS59" s="231" t="str">
        <f t="shared" si="237"/>
        <v/>
      </c>
      <c r="BT59" s="225" t="e">
        <f>$AY59*Assembly!Z$4+$AZ59*Assembly!Z$5+$BA59*Assembly!Z$6+$BB59*Assembly!Z$7+$BC59*Assembly!Z$8+$BD59*Assembly!Z$9+$BE59*Assembly!Z$10+$BF59*Assembly!Z$11+$BG59*Assembly!Z$12+$BH59*Assembly!Z$13+$BI59*Assembly!Z$14+$BJ59*Assembly!Z$15+$BK59*Assembly!Z$16+$BL59*Assembly!Z$17+$BM59*Assembly!Z$18+$BN59*Assembly!Z$19+$BO59*Assembly!Z$20+$BP59*Assembly!Z$21+$BQ59*Assembly!Z$22+$BR59*Assembly!Z$23+$BS59*Assembly!Z$24</f>
        <v>#VALUE!</v>
      </c>
      <c r="BU59" s="226" t="e">
        <f t="shared" si="3"/>
        <v>#VALUE!</v>
      </c>
      <c r="BV59" s="226"/>
      <c r="BW59" s="226" t="e">
        <f>$AY59*Assembly!AD$4+$AZ59*Assembly!AD$5+$BA59*Assembly!AD$6+$BB59*Assembly!AD$7+$BC59*Assembly!AD$8+$BD59*Assembly!AD$9+$BE59*Assembly!AD$10+$BF59*Assembly!AD$11+$BG59*Assembly!AD$12+$BH59*Assembly!AD$13+$BI59*Assembly!AD$14+$BJ59*Assembly!AD$15+$BK59*Assembly!AD$16+$BL59*Assembly!AD$17+$BM59*Assembly!AD$18+$BN59*Assembly!AD$19+$BO59*Assembly!AD$20+$BP59*Assembly!AD$21+$BQ59*Assembly!AD$22+$BR59*Assembly!AD$23+$BS59*Assembly!AD$24</f>
        <v>#VALUE!</v>
      </c>
      <c r="BX59" s="236" t="e">
        <f t="shared" si="4"/>
        <v>#VALUE!</v>
      </c>
      <c r="BY59" s="237" t="e">
        <f t="shared" si="5"/>
        <v>#VALUE!</v>
      </c>
      <c r="BZ59" s="238" t="e">
        <f t="shared" si="6"/>
        <v>#VALUE!</v>
      </c>
      <c r="CA59" s="237" t="e">
        <f t="shared" si="7"/>
        <v>#VALUE!</v>
      </c>
      <c r="CB59" s="226" t="e">
        <f>$AY59*Assembly!Y$4+$AZ59*Assembly!Y$5+$BA59*Assembly!Y$6+$BB59*Assembly!Y$7+$BC59*Assembly!Y$8+$BD59*Assembly!Y$9+$BE59*Assembly!Y$10+$BF59*Assembly!Y$11+$BG59*Assembly!Y$12+$BH59*Assembly!Y$13+$BI59*Assembly!Y$14+$BJ59*Assembly!Y$15+$BK59*Assembly!Y$16+$BL59*Assembly!Y$17+$BM59*Assembly!Y$18+$BN59*Assembly!Y$19+$BO59*Assembly!Y$20+$BP59*Assembly!Y$21+$BQ59*Assembly!Y$22+$BR59*Assembly!Y$23+$BS59*Assembly!Y$24</f>
        <v>#VALUE!</v>
      </c>
      <c r="CC59" s="226" t="e">
        <f t="shared" si="8"/>
        <v>#VALUE!</v>
      </c>
      <c r="CD59" s="239" t="e">
        <f t="shared" si="9"/>
        <v>#VALUE!</v>
      </c>
      <c r="CE59" s="240" t="e">
        <f>$AY59*Assembly!AC$4+$AZ59*Assembly!AC$5+$BA59*Assembly!AC$6+$BB59*Assembly!AC$7+$BC59*Assembly!AC$8+$BD59*Assembly!AC$9+$BE59*Assembly!AC$10+$BF59*Assembly!AC$11+$BG59*Assembly!AC$12+$BH59*Assembly!AC$13+$BI59*Assembly!AC$14+$BJ59*Assembly!AC$15+$BK59*Assembly!AC$16+$BL59*Assembly!AC$17+$BM59*Assembly!AC$18+$BN59*Assembly!AC$19+$BO59*Assembly!AC$20+$BP59*Assembly!AC$21+$BQ59*Assembly!AC$22+$BR59*Assembly!AC$23+$BS59*Assembly!AC$24</f>
        <v>#VALUE!</v>
      </c>
      <c r="CF59" s="232" t="e">
        <f>$AY59*Assembly!M$4+$AZ59*Assembly!M$5+$BA59*Assembly!M$6+$BB59*Assembly!M$7+$BC59*Assembly!M$8+$BD59*Assembly!M$9+$BE59*Assembly!M$10+$BF59*Assembly!M$11+$BG59*Assembly!M$12+$BH59*Assembly!M$13+$BI59*Assembly!M$14+$BJ59*Assembly!M$15+$BK59*Assembly!M$16+$BL59*Assembly!M$17+$BM59*Assembly!M$18+$BN59*Assembly!M$19+$BO59*Assembly!M$20+$BP59*Assembly!M$21+$BQ59*Assembly!M$22+$BR59*Assembly!M$23+$BS59*Assembly!M$24</f>
        <v>#VALUE!</v>
      </c>
      <c r="CG59" s="232" t="e">
        <f>$AY59*Assembly!N$4+$AZ59*Assembly!N$5+$BA59*Assembly!N$6+$BB59*Assembly!N$7+$BC59*Assembly!N$8+$BD59*Assembly!N$9+$BE59*Assembly!N$10+$BF59*Assembly!N$11+$BG59*Assembly!N$12+$BH59*Assembly!N$13+$BI59*Assembly!N$14+$BJ59*Assembly!N$15+$BK59*Assembly!N$16+$BL59*Assembly!N$17+$BM59*Assembly!N$18+$BN59*Assembly!N$19+$BO59*Assembly!N$20+$BP59*Assembly!N$21+$BQ59*Assembly!N$22+$BR59*Assembly!N$23+$BS59*Assembly!N$24</f>
        <v>#VALUE!</v>
      </c>
      <c r="CH59" s="232" t="e">
        <f>$AY59*Assembly!O$4+$AZ59*Assembly!O$5+$BA59*Assembly!O$6+$BB59*Assembly!O$7+$BC59*Assembly!O$8+$BD59*Assembly!O$9+$BE59*Assembly!O$10+$BF59*Assembly!O$11+$BG59*Assembly!O$12+$BH59*Assembly!O$13+$BI59*Assembly!O$14+$BJ59*Assembly!O$15+$BK59*Assembly!O$16+$BL59*Assembly!O$17+$BM59*Assembly!O$18+$BN59*Assembly!O$19+$BO59*Assembly!O$20+$BP59*Assembly!O$21+$BQ59*Assembly!O$22+$BR59*Assembly!O$23+$BS59*Assembly!O$24</f>
        <v>#VALUE!</v>
      </c>
      <c r="CI59" s="230" t="e">
        <f>$AY59*Assembly!P$4+$AZ59*Assembly!P$5+$BA59*Assembly!P$6+$BB59*Assembly!P$7+$BC59*Assembly!P$8+$BD59*Assembly!P$9+$BE59*Assembly!P$10+$BF59*Assembly!P$11+$BG59*Assembly!P$12+$BH59*Assembly!P$13+$BI59*Assembly!P$14+$BJ59*Assembly!P$15+$BK59*Assembly!P$16+$BL59*Assembly!P$17+$BM59*Assembly!P$18+$BN59*Assembly!P$19+$BO59*Assembly!P$20+$BP59*Assembly!P$21+$BQ59*Assembly!P$22+$BR59*Assembly!P$23+$BS59*Assembly!P$24</f>
        <v>#VALUE!</v>
      </c>
      <c r="CJ59" s="230" t="e">
        <f>$AY59*Assembly!Q$4+$AZ59*Assembly!Q$5+$BA59*Assembly!Q$6+$BB59*Assembly!Q$7+$BC59*Assembly!Q$8+$BD59*Assembly!Q$9+$BE59*Assembly!Q$10+$BF59*Assembly!Q$11+$BG59*Assembly!Q$12+$BH59*Assembly!Q$13+$BI59*Assembly!Q$14+$BJ59*Assembly!Q$15+$BK59*Assembly!Q$16+$BL59*Assembly!Q$17+$BM59*Assembly!Q$18+$BN59*Assembly!Q$19+$BO59*Assembly!Q$20+$BP59*Assembly!Q$21+$BQ59*Assembly!Q$22+$BR59*Assembly!Q$23+$BS59*Assembly!Q$24</f>
        <v>#VALUE!</v>
      </c>
      <c r="CK59" s="232" t="e">
        <f>$AY59*Assembly!R$4+$AZ59*Assembly!R$5+$BA59*Assembly!R$6+$BB59*Assembly!R$7+$BC59*Assembly!R$8+$BD59*Assembly!R$9+$BE59*Assembly!R$10+$BF59*Assembly!R$11+$BG59*Assembly!R$12+$BH59*Assembly!R$13+$BI59*Assembly!R$14+$BJ59*Assembly!R$15+$BK59*Assembly!R$16+$BL59*Assembly!R$17+$BM59*Assembly!R$18+$BN59*Assembly!R$19+$BO59*Assembly!R$20+$BP59*Assembly!R$21+$BQ59*Assembly!R$22+$BR59*Assembly!R$23+$BS59*Assembly!R$24</f>
        <v>#VALUE!</v>
      </c>
      <c r="CL59" s="230" t="e">
        <f>$AY59*Assembly!S$4+$AZ59*Assembly!S$5+$BA59*Assembly!S$6+$BB59*Assembly!S$7+$BC59*Assembly!S$8+$BD59*Assembly!S$9+$BE59*Assembly!S$10+$BF59*Assembly!S$11+$BG59*Assembly!S$12+$BH59*Assembly!S$13+$BI59*Assembly!S$14+$BJ59*Assembly!S$15+$BK59*Assembly!S$16+$BL59*Assembly!S$17+$BM59*Assembly!S$18+$BN59*Assembly!S$19+$BO59*Assembly!S$20+$BP59*Assembly!S$21+$BQ59*Assembly!S$22+$BR59*Assembly!S$23+$BS59*Assembly!S$24</f>
        <v>#VALUE!</v>
      </c>
      <c r="CM59" s="230" t="e">
        <f>$AY59*Assembly!T$4+$AZ59*Assembly!T$5+$BA59*Assembly!T$6+$BB59*Assembly!T$7+$BC59*Assembly!T$8+$BD59*Assembly!T$9+$BE59*Assembly!T$10+$BF59*Assembly!T$11+$BG59*Assembly!T$12+$BH59*Assembly!T$13+$BI59*Assembly!T$14+$BJ59*Assembly!T$15+$BK59*Assembly!T$16+$BL59*Assembly!T$17+$BM59*Assembly!T$18+$BN59*Assembly!T$19+$BO59*Assembly!T$20+$BP59*Assembly!T$21+$BQ59*Assembly!T$22+$BR59*Assembly!T$23+$BS59*Assembly!T$24</f>
        <v>#VALUE!</v>
      </c>
      <c r="CN59" s="230" t="e">
        <f>$AY59*Assembly!U$4+$AZ59*Assembly!U$5+$BA59*Assembly!U$6+$BB59*Assembly!U$7+$BC59*Assembly!U$8+$BD59*Assembly!U$9+$BE59*Assembly!U$10+$BF59*Assembly!U$11+$BG59*Assembly!U$12+$BH59*Assembly!U$13+$BI59*Assembly!U$14+$BJ59*Assembly!U$15+$BK59*Assembly!U$16+$BL59*Assembly!U$17+$BM59*Assembly!U$18+$BN59*Assembly!U$19+$BO59*Assembly!U$20+$BP59*Assembly!U$21+$BQ59*Assembly!U$22+$BR59*Assembly!U$23+$BS59*Assembly!U$24</f>
        <v>#VALUE!</v>
      </c>
      <c r="CO59" s="232" t="e">
        <f>$AY59*Assembly!V$4+$AZ59*Assembly!V$5+$BA59*Assembly!V$6+$BB59*Assembly!V$7+$BC59*Assembly!V$8+$BD59*Assembly!V$9+$BE59*Assembly!V$10+$BF59*Assembly!V$11+$BG59*Assembly!V$12+$BH59*Assembly!V$13+$BI59*Assembly!V$14+$BJ59*Assembly!V$15+$BK59*Assembly!V$16+$BL59*Assembly!V$17+$BM59*Assembly!V$18+$BN59*Assembly!V$19+$BO59*Assembly!V$20+$BP59*Assembly!V$21+$BQ59*Assembly!V$22+$BR59*Assembly!V$23+$BS59*Assembly!V$24</f>
        <v>#VALUE!</v>
      </c>
      <c r="CP59" s="232" t="e">
        <f>CF59*Refining!$F$3</f>
        <v>#VALUE!</v>
      </c>
      <c r="CQ59" s="232" t="e">
        <f>CG59*Refining!$F$4</f>
        <v>#VALUE!</v>
      </c>
      <c r="CR59" s="232" t="e">
        <f>CH59*Refining!$F$5</f>
        <v>#VALUE!</v>
      </c>
      <c r="CS59" s="232" t="e">
        <f>CI59*Refining!$F$6</f>
        <v>#VALUE!</v>
      </c>
      <c r="CT59" s="232" t="e">
        <f>CJ59*Refining!$F$7</f>
        <v>#VALUE!</v>
      </c>
      <c r="CU59" s="232" t="e">
        <f>CK59*Refining!$F$8</f>
        <v>#VALUE!</v>
      </c>
      <c r="CV59" s="232" t="e">
        <f>CL59*Refining!$F$9</f>
        <v>#VALUE!</v>
      </c>
      <c r="CW59" s="232" t="e">
        <f>CM59*Refining!$F$10</f>
        <v>#VALUE!</v>
      </c>
      <c r="CX59" s="232" t="e">
        <f>CN59*Refining!$F$11</f>
        <v>#VALUE!</v>
      </c>
      <c r="CY59" s="232" t="e">
        <f>CO59*Refining!$F$12</f>
        <v>#VALUE!</v>
      </c>
      <c r="CZ59" s="243" t="e">
        <f t="shared" ref="CZ59:DS59" si="238">IF(CF59 = 0, "", CF59)</f>
        <v>#VALUE!</v>
      </c>
      <c r="DA59" s="245" t="e">
        <f t="shared" si="238"/>
        <v>#VALUE!</v>
      </c>
      <c r="DB59" s="246" t="e">
        <f t="shared" si="238"/>
        <v>#VALUE!</v>
      </c>
      <c r="DC59" s="246" t="e">
        <f t="shared" si="238"/>
        <v>#VALUE!</v>
      </c>
      <c r="DD59" s="246" t="e">
        <f t="shared" si="238"/>
        <v>#VALUE!</v>
      </c>
      <c r="DE59" s="246" t="e">
        <f t="shared" si="238"/>
        <v>#VALUE!</v>
      </c>
      <c r="DF59" s="246" t="e">
        <f t="shared" si="238"/>
        <v>#VALUE!</v>
      </c>
      <c r="DG59" s="246" t="e">
        <f t="shared" si="238"/>
        <v>#VALUE!</v>
      </c>
      <c r="DH59" s="246" t="e">
        <f t="shared" si="238"/>
        <v>#VALUE!</v>
      </c>
      <c r="DI59" s="251" t="e">
        <f t="shared" si="238"/>
        <v>#VALUE!</v>
      </c>
      <c r="DJ59" s="243" t="e">
        <f t="shared" si="238"/>
        <v>#VALUE!</v>
      </c>
      <c r="DK59" s="245" t="e">
        <f t="shared" si="238"/>
        <v>#VALUE!</v>
      </c>
      <c r="DL59" s="246" t="e">
        <f t="shared" si="238"/>
        <v>#VALUE!</v>
      </c>
      <c r="DM59" s="246" t="e">
        <f t="shared" si="238"/>
        <v>#VALUE!</v>
      </c>
      <c r="DN59" s="326" t="e">
        <f t="shared" si="238"/>
        <v>#VALUE!</v>
      </c>
      <c r="DO59" s="246" t="e">
        <f t="shared" si="238"/>
        <v>#VALUE!</v>
      </c>
      <c r="DP59" s="246" t="e">
        <f t="shared" si="238"/>
        <v>#VALUE!</v>
      </c>
      <c r="DQ59" s="246" t="e">
        <f t="shared" si="238"/>
        <v>#VALUE!</v>
      </c>
      <c r="DR59" s="246" t="e">
        <f t="shared" si="238"/>
        <v>#VALUE!</v>
      </c>
      <c r="DS59" s="251" t="e">
        <f t="shared" si="238"/>
        <v>#VALUE!</v>
      </c>
      <c r="DT59" s="243" t="e">
        <f t="shared" si="11"/>
        <v>#VALUE!</v>
      </c>
      <c r="DU59" s="245" t="e">
        <f t="shared" si="12"/>
        <v>#VALUE!</v>
      </c>
      <c r="DV59" s="226" t="e">
        <f>CZ59*'Ores &amp; Ingots'!$C$3+DA59*'Ores &amp; Ingots'!$C$4+DB59*'Ores &amp; Ingots'!$C$5+DC59*'Ores &amp; Ingots'!$C$6+DD59*'Ores &amp; Ingots'!$C$7+DE59*'Ores &amp; Ingots'!$C$8+DF59*'Ores &amp; Ingots'!$C$9+DG59*'Ores &amp; Ingots'!$C$10+DH59*'Ores &amp; Ingots'!$C$11+DI59*'Ores &amp; Ingots'!$C$12</f>
        <v>#VALUE!</v>
      </c>
      <c r="DW59" s="226" t="e">
        <f>DJ59*'Ores &amp; Ingots'!$B$3+DK59*'Ores &amp; Ingots'!$B$4+DL59*'Ores &amp; Ingots'!$B$5+DM59*'Ores &amp; Ingots'!$B$6+DN59*'Ores &amp; Ingots'!$B$7+DO59*'Ores &amp; Ingots'!$B$8+DP59*'Ores &amp; Ingots'!$B$9+DQ59*'Ores &amp; Ingots'!$B$10+DR59*'Ores &amp; Ingots'!$B$11+DS59*'Ores &amp; Ingots'!$B$12</f>
        <v>#VALUE!</v>
      </c>
      <c r="DX59" s="245" t="e">
        <f>CZ59*Refining!$G$3+DA59*Refining!$G$4+DB59*Refining!$G$5+DC59*Refining!$G$6+DD59*Refining!$G$7+DE59*Refining!$G$8+DF59*Refining!$G$9+DG59*Refining!$G$10+DH59*Refining!$G$11+DI59*Refining!$G$12</f>
        <v>#VALUE!</v>
      </c>
      <c r="DY59" s="189" t="e">
        <f t="shared" si="13"/>
        <v>#VALUE!</v>
      </c>
      <c r="DZ59" s="260" t="e">
        <f t="shared" si="14"/>
        <v>#VALUE!</v>
      </c>
      <c r="EA59" s="243" t="e">
        <f t="shared" si="15"/>
        <v>#VALUE!</v>
      </c>
      <c r="EB59" s="262" t="e">
        <f t="shared" ref="EB59:EC59" si="239">EA59/60</f>
        <v>#VALUE!</v>
      </c>
      <c r="EC59" s="262" t="e">
        <f t="shared" si="239"/>
        <v>#VALUE!</v>
      </c>
      <c r="ED59" s="243" t="e">
        <f t="shared" si="17"/>
        <v>#VALUE!</v>
      </c>
      <c r="EE59" s="262" t="e">
        <f t="shared" ref="EE59:EF59" si="240">ED59/1000</f>
        <v>#VALUE!</v>
      </c>
      <c r="EF59" s="264" t="e">
        <f t="shared" si="240"/>
        <v>#VALUE!</v>
      </c>
      <c r="EG59" s="239" t="e">
        <f t="shared" si="19"/>
        <v>#VALUE!</v>
      </c>
      <c r="EH59" s="266" t="e">
        <f t="shared" si="20"/>
        <v>#VALUE!</v>
      </c>
      <c r="EI59" s="133" t="s">
        <v>28</v>
      </c>
    </row>
    <row r="60" spans="1:139" ht="12.75" hidden="1" x14ac:dyDescent="0.2">
      <c r="A60" s="915" t="s">
        <v>154</v>
      </c>
      <c r="B60" s="55" t="s">
        <v>285</v>
      </c>
      <c r="C60" s="56" t="s">
        <v>156</v>
      </c>
      <c r="D60" s="56">
        <v>1</v>
      </c>
      <c r="E60" s="56">
        <v>1</v>
      </c>
      <c r="F60" s="56">
        <v>1</v>
      </c>
      <c r="G60" s="57">
        <f t="shared" si="0"/>
        <v>15.625</v>
      </c>
      <c r="H60" s="58">
        <v>20</v>
      </c>
      <c r="I60" s="58">
        <v>20</v>
      </c>
      <c r="J60" s="58">
        <f>H60/Main!$D$9</f>
        <v>4</v>
      </c>
      <c r="K60" s="58">
        <f>I60/Main!$D$10</f>
        <v>10</v>
      </c>
      <c r="L60" s="58">
        <f t="shared" si="1"/>
        <v>2.5</v>
      </c>
      <c r="M60" s="58">
        <v>1</v>
      </c>
      <c r="N60" s="60"/>
      <c r="O60" s="60"/>
      <c r="P60" s="60"/>
      <c r="Q60" s="62"/>
      <c r="R60" s="60"/>
      <c r="S60" s="63"/>
      <c r="T60" s="63"/>
      <c r="U60" s="60"/>
      <c r="V60" s="60"/>
      <c r="W60" s="63"/>
      <c r="X60" s="63"/>
      <c r="Y60" s="60"/>
      <c r="Z60" s="60"/>
      <c r="AA60" s="60"/>
      <c r="AB60" s="60"/>
      <c r="AC60" s="367" t="s">
        <v>240</v>
      </c>
      <c r="AD60" s="81">
        <v>0</v>
      </c>
      <c r="AE60" s="81">
        <v>25</v>
      </c>
      <c r="AF60" s="81">
        <v>0</v>
      </c>
      <c r="AG60" s="81">
        <v>0</v>
      </c>
      <c r="AH60" s="83">
        <v>10</v>
      </c>
      <c r="AI60" s="81">
        <v>0</v>
      </c>
      <c r="AJ60" s="81">
        <v>0</v>
      </c>
      <c r="AK60" s="81">
        <v>0</v>
      </c>
      <c r="AL60" s="81">
        <v>0</v>
      </c>
      <c r="AM60" s="81">
        <v>0</v>
      </c>
      <c r="AN60" s="81">
        <v>0</v>
      </c>
      <c r="AO60" s="81">
        <v>0</v>
      </c>
      <c r="AP60" s="81">
        <v>0</v>
      </c>
      <c r="AQ60" s="81">
        <v>0</v>
      </c>
      <c r="AR60" s="81">
        <v>0</v>
      </c>
      <c r="AS60" s="81">
        <v>0</v>
      </c>
      <c r="AT60" s="81">
        <v>0</v>
      </c>
      <c r="AU60" s="81">
        <v>0</v>
      </c>
      <c r="AV60" s="81">
        <v>0</v>
      </c>
      <c r="AW60" s="81">
        <v>0</v>
      </c>
      <c r="AX60" s="81">
        <v>0</v>
      </c>
      <c r="AY60" s="368" t="str">
        <f t="shared" ref="AY60:BS60" si="241">IF(AD60 = 0, "", AD60)</f>
        <v/>
      </c>
      <c r="AZ60" s="81">
        <f t="shared" si="241"/>
        <v>25</v>
      </c>
      <c r="BA60" s="56" t="str">
        <f t="shared" si="241"/>
        <v/>
      </c>
      <c r="BB60" s="56" t="str">
        <f t="shared" si="241"/>
        <v/>
      </c>
      <c r="BC60" s="81">
        <f t="shared" si="241"/>
        <v>10</v>
      </c>
      <c r="BD60" s="56" t="str">
        <f t="shared" si="241"/>
        <v/>
      </c>
      <c r="BE60" s="56" t="str">
        <f t="shared" si="241"/>
        <v/>
      </c>
      <c r="BF60" s="56" t="str">
        <f t="shared" si="241"/>
        <v/>
      </c>
      <c r="BG60" s="56" t="str">
        <f t="shared" si="241"/>
        <v/>
      </c>
      <c r="BH60" s="56" t="str">
        <f t="shared" si="241"/>
        <v/>
      </c>
      <c r="BI60" s="56" t="str">
        <f t="shared" si="241"/>
        <v/>
      </c>
      <c r="BJ60" s="56" t="str">
        <f t="shared" si="241"/>
        <v/>
      </c>
      <c r="BK60" s="56" t="str">
        <f t="shared" si="241"/>
        <v/>
      </c>
      <c r="BL60" s="56" t="str">
        <f t="shared" si="241"/>
        <v/>
      </c>
      <c r="BM60" s="56" t="str">
        <f t="shared" si="241"/>
        <v/>
      </c>
      <c r="BN60" s="56" t="str">
        <f t="shared" si="241"/>
        <v/>
      </c>
      <c r="BO60" s="56" t="str">
        <f t="shared" si="241"/>
        <v/>
      </c>
      <c r="BP60" s="56" t="str">
        <f t="shared" si="241"/>
        <v/>
      </c>
      <c r="BQ60" s="56" t="str">
        <f t="shared" si="241"/>
        <v/>
      </c>
      <c r="BR60" s="56" t="str">
        <f t="shared" si="241"/>
        <v/>
      </c>
      <c r="BS60" s="85" t="str">
        <f t="shared" si="241"/>
        <v/>
      </c>
      <c r="BT60" s="93" t="e">
        <f>$AY60*Assembly!Z$4+$AZ60*Assembly!Z$5+$BA60*Assembly!Z$6+$BB60*Assembly!Z$7+$BC60*Assembly!Z$8+$BD60*Assembly!Z$9+$BE60*Assembly!Z$10+$BF60*Assembly!Z$11+$BG60*Assembly!Z$12+$BH60*Assembly!Z$13+$BI60*Assembly!Z$14+$BJ60*Assembly!Z$15+$BK60*Assembly!Z$16+$BL60*Assembly!Z$17+$BM60*Assembly!Z$18+$BN60*Assembly!Z$19+$BO60*Assembly!Z$20+$BP60*Assembly!Z$21+$BQ60*Assembly!Z$22+$BR60*Assembly!Z$23+$BS60*Assembly!Z$24</f>
        <v>#VALUE!</v>
      </c>
      <c r="BU60" s="81" t="e">
        <f t="shared" si="3"/>
        <v>#VALUE!</v>
      </c>
      <c r="BV60" s="81"/>
      <c r="BW60" s="81" t="e">
        <f>$AY60*Assembly!AD$4+$AZ60*Assembly!AD$5+$BA60*Assembly!AD$6+$BB60*Assembly!AD$7+$BC60*Assembly!AD$8+$BD60*Assembly!AD$9+$BE60*Assembly!AD$10+$BF60*Assembly!AD$11+$BG60*Assembly!AD$12+$BH60*Assembly!AD$13+$BI60*Assembly!AD$14+$BJ60*Assembly!AD$15+$BK60*Assembly!AD$16+$BL60*Assembly!AD$17+$BM60*Assembly!AD$18+$BN60*Assembly!AD$19+$BO60*Assembly!AD$20+$BP60*Assembly!AD$21+$BQ60*Assembly!AD$22+$BR60*Assembly!AD$23+$BS60*Assembly!AD$24</f>
        <v>#VALUE!</v>
      </c>
      <c r="BX60" s="98" t="e">
        <f t="shared" si="4"/>
        <v>#VALUE!</v>
      </c>
      <c r="BY60" s="99" t="e">
        <f t="shared" si="5"/>
        <v>#VALUE!</v>
      </c>
      <c r="BZ60" s="101" t="e">
        <f t="shared" si="6"/>
        <v>#VALUE!</v>
      </c>
      <c r="CA60" s="99" t="e">
        <f t="shared" si="7"/>
        <v>#VALUE!</v>
      </c>
      <c r="CB60" s="81" t="e">
        <f>$AY60*Assembly!Y$4+$AZ60*Assembly!Y$5+$BA60*Assembly!Y$6+$BB60*Assembly!Y$7+$BC60*Assembly!Y$8+$BD60*Assembly!Y$9+$BE60*Assembly!Y$10+$BF60*Assembly!Y$11+$BG60*Assembly!Y$12+$BH60*Assembly!Y$13+$BI60*Assembly!Y$14+$BJ60*Assembly!Y$15+$BK60*Assembly!Y$16+$BL60*Assembly!Y$17+$BM60*Assembly!Y$18+$BN60*Assembly!Y$19+$BO60*Assembly!Y$20+$BP60*Assembly!Y$21+$BQ60*Assembly!Y$22+$BR60*Assembly!Y$23+$BS60*Assembly!Y$24</f>
        <v>#VALUE!</v>
      </c>
      <c r="CC60" s="81" t="e">
        <f t="shared" si="8"/>
        <v>#VALUE!</v>
      </c>
      <c r="CD60" s="106" t="e">
        <f t="shared" si="9"/>
        <v>#VALUE!</v>
      </c>
      <c r="CE60" s="108" t="e">
        <f>$AY60*Assembly!AC$4+$AZ60*Assembly!AC$5+$BA60*Assembly!AC$6+$BB60*Assembly!AC$7+$BC60*Assembly!AC$8+$BD60*Assembly!AC$9+$BE60*Assembly!AC$10+$BF60*Assembly!AC$11+$BG60*Assembly!AC$12+$BH60*Assembly!AC$13+$BI60*Assembly!AC$14+$BJ60*Assembly!AC$15+$BK60*Assembly!AC$16+$BL60*Assembly!AC$17+$BM60*Assembly!AC$18+$BN60*Assembly!AC$19+$BO60*Assembly!AC$20+$BP60*Assembly!AC$21+$BQ60*Assembly!AC$22+$BR60*Assembly!AC$23+$BS60*Assembly!AC$24</f>
        <v>#VALUE!</v>
      </c>
      <c r="CF60" s="62" t="e">
        <f>$AY60*Assembly!M$4+$AZ60*Assembly!M$5+$BA60*Assembly!M$6+$BB60*Assembly!M$7+$BC60*Assembly!M$8+$BD60*Assembly!M$9+$BE60*Assembly!M$10+$BF60*Assembly!M$11+$BG60*Assembly!M$12+$BH60*Assembly!M$13+$BI60*Assembly!M$14+$BJ60*Assembly!M$15+$BK60*Assembly!M$16+$BL60*Assembly!M$17+$BM60*Assembly!M$18+$BN60*Assembly!M$19+$BO60*Assembly!M$20+$BP60*Assembly!M$21+$BQ60*Assembly!M$22+$BR60*Assembly!M$23+$BS60*Assembly!M$24</f>
        <v>#VALUE!</v>
      </c>
      <c r="CG60" s="62" t="e">
        <f>$AY60*Assembly!N$4+$AZ60*Assembly!N$5+$BA60*Assembly!N$6+$BB60*Assembly!N$7+$BC60*Assembly!N$8+$BD60*Assembly!N$9+$BE60*Assembly!N$10+$BF60*Assembly!N$11+$BG60*Assembly!N$12+$BH60*Assembly!N$13+$BI60*Assembly!N$14+$BJ60*Assembly!N$15+$BK60*Assembly!N$16+$BL60*Assembly!N$17+$BM60*Assembly!N$18+$BN60*Assembly!N$19+$BO60*Assembly!N$20+$BP60*Assembly!N$21+$BQ60*Assembly!N$22+$BR60*Assembly!N$23+$BS60*Assembly!N$24</f>
        <v>#VALUE!</v>
      </c>
      <c r="CH60" s="62" t="e">
        <f>$AY60*Assembly!O$4+$AZ60*Assembly!O$5+$BA60*Assembly!O$6+$BB60*Assembly!O$7+$BC60*Assembly!O$8+$BD60*Assembly!O$9+$BE60*Assembly!O$10+$BF60*Assembly!O$11+$BG60*Assembly!O$12+$BH60*Assembly!O$13+$BI60*Assembly!O$14+$BJ60*Assembly!O$15+$BK60*Assembly!O$16+$BL60*Assembly!O$17+$BM60*Assembly!O$18+$BN60*Assembly!O$19+$BO60*Assembly!O$20+$BP60*Assembly!O$21+$BQ60*Assembly!O$22+$BR60*Assembly!O$23+$BS60*Assembly!O$24</f>
        <v>#VALUE!</v>
      </c>
      <c r="CI60" s="58" t="e">
        <f>$AY60*Assembly!P$4+$AZ60*Assembly!P$5+$BA60*Assembly!P$6+$BB60*Assembly!P$7+$BC60*Assembly!P$8+$BD60*Assembly!P$9+$BE60*Assembly!P$10+$BF60*Assembly!P$11+$BG60*Assembly!P$12+$BH60*Assembly!P$13+$BI60*Assembly!P$14+$BJ60*Assembly!P$15+$BK60*Assembly!P$16+$BL60*Assembly!P$17+$BM60*Assembly!P$18+$BN60*Assembly!P$19+$BO60*Assembly!P$20+$BP60*Assembly!P$21+$BQ60*Assembly!P$22+$BR60*Assembly!P$23+$BS60*Assembly!P$24</f>
        <v>#VALUE!</v>
      </c>
      <c r="CJ60" s="58" t="e">
        <f>$AY60*Assembly!Q$4+$AZ60*Assembly!Q$5+$BA60*Assembly!Q$6+$BB60*Assembly!Q$7+$BC60*Assembly!Q$8+$BD60*Assembly!Q$9+$BE60*Assembly!Q$10+$BF60*Assembly!Q$11+$BG60*Assembly!Q$12+$BH60*Assembly!Q$13+$BI60*Assembly!Q$14+$BJ60*Assembly!Q$15+$BK60*Assembly!Q$16+$BL60*Assembly!Q$17+$BM60*Assembly!Q$18+$BN60*Assembly!Q$19+$BO60*Assembly!Q$20+$BP60*Assembly!Q$21+$BQ60*Assembly!Q$22+$BR60*Assembly!Q$23+$BS60*Assembly!Q$24</f>
        <v>#VALUE!</v>
      </c>
      <c r="CK60" s="62" t="e">
        <f>$AY60*Assembly!R$4+$AZ60*Assembly!R$5+$BA60*Assembly!R$6+$BB60*Assembly!R$7+$BC60*Assembly!R$8+$BD60*Assembly!R$9+$BE60*Assembly!R$10+$BF60*Assembly!R$11+$BG60*Assembly!R$12+$BH60*Assembly!R$13+$BI60*Assembly!R$14+$BJ60*Assembly!R$15+$BK60*Assembly!R$16+$BL60*Assembly!R$17+$BM60*Assembly!R$18+$BN60*Assembly!R$19+$BO60*Assembly!R$20+$BP60*Assembly!R$21+$BQ60*Assembly!R$22+$BR60*Assembly!R$23+$BS60*Assembly!R$24</f>
        <v>#VALUE!</v>
      </c>
      <c r="CL60" s="58" t="e">
        <f>$AY60*Assembly!S$4+$AZ60*Assembly!S$5+$BA60*Assembly!S$6+$BB60*Assembly!S$7+$BC60*Assembly!S$8+$BD60*Assembly!S$9+$BE60*Assembly!S$10+$BF60*Assembly!S$11+$BG60*Assembly!S$12+$BH60*Assembly!S$13+$BI60*Assembly!S$14+$BJ60*Assembly!S$15+$BK60*Assembly!S$16+$BL60*Assembly!S$17+$BM60*Assembly!S$18+$BN60*Assembly!S$19+$BO60*Assembly!S$20+$BP60*Assembly!S$21+$BQ60*Assembly!S$22+$BR60*Assembly!S$23+$BS60*Assembly!S$24</f>
        <v>#VALUE!</v>
      </c>
      <c r="CM60" s="58" t="e">
        <f>$AY60*Assembly!T$4+$AZ60*Assembly!T$5+$BA60*Assembly!T$6+$BB60*Assembly!T$7+$BC60*Assembly!T$8+$BD60*Assembly!T$9+$BE60*Assembly!T$10+$BF60*Assembly!T$11+$BG60*Assembly!T$12+$BH60*Assembly!T$13+$BI60*Assembly!T$14+$BJ60*Assembly!T$15+$BK60*Assembly!T$16+$BL60*Assembly!T$17+$BM60*Assembly!T$18+$BN60*Assembly!T$19+$BO60*Assembly!T$20+$BP60*Assembly!T$21+$BQ60*Assembly!T$22+$BR60*Assembly!T$23+$BS60*Assembly!T$24</f>
        <v>#VALUE!</v>
      </c>
      <c r="CN60" s="58" t="e">
        <f>$AY60*Assembly!U$4+$AZ60*Assembly!U$5+$BA60*Assembly!U$6+$BB60*Assembly!U$7+$BC60*Assembly!U$8+$BD60*Assembly!U$9+$BE60*Assembly!U$10+$BF60*Assembly!U$11+$BG60*Assembly!U$12+$BH60*Assembly!U$13+$BI60*Assembly!U$14+$BJ60*Assembly!U$15+$BK60*Assembly!U$16+$BL60*Assembly!U$17+$BM60*Assembly!U$18+$BN60*Assembly!U$19+$BO60*Assembly!U$20+$BP60*Assembly!U$21+$BQ60*Assembly!U$22+$BR60*Assembly!U$23+$BS60*Assembly!U$24</f>
        <v>#VALUE!</v>
      </c>
      <c r="CO60" s="62" t="e">
        <f>$AY60*Assembly!V$4+$AZ60*Assembly!V$5+$BA60*Assembly!V$6+$BB60*Assembly!V$7+$BC60*Assembly!V$8+$BD60*Assembly!V$9+$BE60*Assembly!V$10+$BF60*Assembly!V$11+$BG60*Assembly!V$12+$BH60*Assembly!V$13+$BI60*Assembly!V$14+$BJ60*Assembly!V$15+$BK60*Assembly!V$16+$BL60*Assembly!V$17+$BM60*Assembly!V$18+$BN60*Assembly!V$19+$BO60*Assembly!V$20+$BP60*Assembly!V$21+$BQ60*Assembly!V$22+$BR60*Assembly!V$23+$BS60*Assembly!V$24</f>
        <v>#VALUE!</v>
      </c>
      <c r="CP60" s="62" t="e">
        <f>CF60*Refining!$F$3</f>
        <v>#VALUE!</v>
      </c>
      <c r="CQ60" s="62" t="e">
        <f>CG60*Refining!$F$4</f>
        <v>#VALUE!</v>
      </c>
      <c r="CR60" s="62" t="e">
        <f>CH60*Refining!$F$5</f>
        <v>#VALUE!</v>
      </c>
      <c r="CS60" s="62" t="e">
        <f>CI60*Refining!$F$6</f>
        <v>#VALUE!</v>
      </c>
      <c r="CT60" s="62" t="e">
        <f>CJ60*Refining!$F$7</f>
        <v>#VALUE!</v>
      </c>
      <c r="CU60" s="62" t="e">
        <f>CK60*Refining!$F$8</f>
        <v>#VALUE!</v>
      </c>
      <c r="CV60" s="62" t="e">
        <f>CL60*Refining!$F$9</f>
        <v>#VALUE!</v>
      </c>
      <c r="CW60" s="62" t="e">
        <f>CM60*Refining!$F$10</f>
        <v>#VALUE!</v>
      </c>
      <c r="CX60" s="62" t="e">
        <f>CN60*Refining!$F$11</f>
        <v>#VALUE!</v>
      </c>
      <c r="CY60" s="62" t="e">
        <f>CO60*Refining!$F$12</f>
        <v>#VALUE!</v>
      </c>
      <c r="CZ60" s="115" t="e">
        <f t="shared" ref="CZ60:DS60" si="242">IF(CF60 = 0, "", CF60)</f>
        <v>#VALUE!</v>
      </c>
      <c r="DA60" s="116" t="e">
        <f t="shared" si="242"/>
        <v>#VALUE!</v>
      </c>
      <c r="DB60" s="116" t="e">
        <f t="shared" si="242"/>
        <v>#VALUE!</v>
      </c>
      <c r="DC60" s="116" t="e">
        <f t="shared" si="242"/>
        <v>#VALUE!</v>
      </c>
      <c r="DD60" s="116" t="e">
        <f t="shared" si="242"/>
        <v>#VALUE!</v>
      </c>
      <c r="DE60" s="116" t="e">
        <f t="shared" si="242"/>
        <v>#VALUE!</v>
      </c>
      <c r="DF60" s="116" t="e">
        <f t="shared" si="242"/>
        <v>#VALUE!</v>
      </c>
      <c r="DG60" s="116" t="e">
        <f t="shared" si="242"/>
        <v>#VALUE!</v>
      </c>
      <c r="DH60" s="116" t="e">
        <f t="shared" si="242"/>
        <v>#VALUE!</v>
      </c>
      <c r="DI60" s="117" t="e">
        <f t="shared" si="242"/>
        <v>#VALUE!</v>
      </c>
      <c r="DJ60" s="115" t="e">
        <f t="shared" si="242"/>
        <v>#VALUE!</v>
      </c>
      <c r="DK60" s="116" t="e">
        <f t="shared" si="242"/>
        <v>#VALUE!</v>
      </c>
      <c r="DL60" s="116" t="e">
        <f t="shared" si="242"/>
        <v>#VALUE!</v>
      </c>
      <c r="DM60" s="116" t="e">
        <f t="shared" si="242"/>
        <v>#VALUE!</v>
      </c>
      <c r="DN60" s="118" t="e">
        <f t="shared" si="242"/>
        <v>#VALUE!</v>
      </c>
      <c r="DO60" s="116" t="e">
        <f t="shared" si="242"/>
        <v>#VALUE!</v>
      </c>
      <c r="DP60" s="116" t="e">
        <f t="shared" si="242"/>
        <v>#VALUE!</v>
      </c>
      <c r="DQ60" s="116" t="e">
        <f t="shared" si="242"/>
        <v>#VALUE!</v>
      </c>
      <c r="DR60" s="116" t="e">
        <f t="shared" si="242"/>
        <v>#VALUE!</v>
      </c>
      <c r="DS60" s="117" t="e">
        <f t="shared" si="242"/>
        <v>#VALUE!</v>
      </c>
      <c r="DT60" s="115" t="e">
        <f t="shared" si="11"/>
        <v>#VALUE!</v>
      </c>
      <c r="DU60" s="119" t="e">
        <f t="shared" si="12"/>
        <v>#VALUE!</v>
      </c>
      <c r="DV60" s="81" t="e">
        <f>CZ60*'Ores &amp; Ingots'!$C$3+DA60*'Ores &amp; Ingots'!$C$4+DB60*'Ores &amp; Ingots'!$C$5+DC60*'Ores &amp; Ingots'!$C$6+DD60*'Ores &amp; Ingots'!$C$7+DE60*'Ores &amp; Ingots'!$C$8+DF60*'Ores &amp; Ingots'!$C$9+DG60*'Ores &amp; Ingots'!$C$10+DH60*'Ores &amp; Ingots'!$C$11+DI60*'Ores &amp; Ingots'!$C$12</f>
        <v>#VALUE!</v>
      </c>
      <c r="DW60" s="81" t="e">
        <f>DJ60*'Ores &amp; Ingots'!$B$3+DK60*'Ores &amp; Ingots'!$B$4+DL60*'Ores &amp; Ingots'!$B$5+DM60*'Ores &amp; Ingots'!$B$6+DN60*'Ores &amp; Ingots'!$B$7+DO60*'Ores &amp; Ingots'!$B$8+DP60*'Ores &amp; Ingots'!$B$9+DQ60*'Ores &amp; Ingots'!$B$10+DR60*'Ores &amp; Ingots'!$B$11+DS60*'Ores &amp; Ingots'!$B$12</f>
        <v>#VALUE!</v>
      </c>
      <c r="DX60" s="119" t="e">
        <f>CZ60*Refining!$G$3+DA60*Refining!$G$4+DB60*Refining!$G$5+DC60*Refining!$G$6+DD60*Refining!$G$7+DE60*Refining!$G$8+DF60*Refining!$G$9+DG60*Refining!$G$10+DH60*Refining!$G$11+DI60*Refining!$G$12</f>
        <v>#VALUE!</v>
      </c>
      <c r="DY60" s="119" t="e">
        <f t="shared" si="13"/>
        <v>#VALUE!</v>
      </c>
      <c r="DZ60" s="126" t="e">
        <f t="shared" si="14"/>
        <v>#VALUE!</v>
      </c>
      <c r="EA60" s="115" t="e">
        <f t="shared" si="15"/>
        <v>#VALUE!</v>
      </c>
      <c r="EB60" s="127" t="e">
        <f t="shared" ref="EB60:EC60" si="243">EA60/60</f>
        <v>#VALUE!</v>
      </c>
      <c r="EC60" s="127" t="e">
        <f t="shared" si="243"/>
        <v>#VALUE!</v>
      </c>
      <c r="ED60" s="115" t="e">
        <f t="shared" si="17"/>
        <v>#VALUE!</v>
      </c>
      <c r="EE60" s="127" t="e">
        <f t="shared" ref="EE60:EF60" si="244">ED60/1000</f>
        <v>#VALUE!</v>
      </c>
      <c r="EF60" s="128" t="e">
        <f t="shared" si="244"/>
        <v>#VALUE!</v>
      </c>
      <c r="EG60" s="106" t="e">
        <f t="shared" si="19"/>
        <v>#VALUE!</v>
      </c>
      <c r="EH60" s="281" t="e">
        <f t="shared" si="20"/>
        <v>#VALUE!</v>
      </c>
      <c r="EI60" s="133">
        <v>2624</v>
      </c>
    </row>
    <row r="61" spans="1:139" ht="12.75" hidden="1" x14ac:dyDescent="0.2">
      <c r="A61" s="864"/>
      <c r="B61" s="135" t="s">
        <v>286</v>
      </c>
      <c r="C61" s="137" t="s">
        <v>156</v>
      </c>
      <c r="D61" s="137">
        <v>1</v>
      </c>
      <c r="E61" s="137">
        <v>1</v>
      </c>
      <c r="F61" s="137">
        <v>1</v>
      </c>
      <c r="G61" s="139">
        <f t="shared" si="0"/>
        <v>15.625</v>
      </c>
      <c r="H61" s="140">
        <v>3</v>
      </c>
      <c r="I61" s="140">
        <v>3</v>
      </c>
      <c r="J61" s="140">
        <f>H61/Main!$D$9</f>
        <v>0.6</v>
      </c>
      <c r="K61" s="140">
        <f>I61/Main!$D$10</f>
        <v>1.5</v>
      </c>
      <c r="L61" s="140">
        <f t="shared" si="1"/>
        <v>2.5</v>
      </c>
      <c r="M61" s="140">
        <v>1</v>
      </c>
      <c r="N61" s="143"/>
      <c r="O61" s="145">
        <v>60</v>
      </c>
      <c r="P61" s="143"/>
      <c r="Q61" s="145"/>
      <c r="R61" s="143"/>
      <c r="S61" s="146"/>
      <c r="T61" s="146"/>
      <c r="U61" s="143"/>
      <c r="V61" s="143"/>
      <c r="W61" s="146"/>
      <c r="X61" s="146"/>
      <c r="Y61" s="143"/>
      <c r="Z61" s="143"/>
      <c r="AA61" s="143"/>
      <c r="AB61" s="143"/>
      <c r="AC61" s="362" t="s">
        <v>220</v>
      </c>
      <c r="AD61" s="133">
        <v>0</v>
      </c>
      <c r="AE61" s="133">
        <v>0</v>
      </c>
      <c r="AF61" s="133">
        <v>0</v>
      </c>
      <c r="AG61" s="133">
        <v>0</v>
      </c>
      <c r="AH61" s="167">
        <v>1</v>
      </c>
      <c r="AI61" s="133">
        <v>0</v>
      </c>
      <c r="AJ61" s="133">
        <v>0</v>
      </c>
      <c r="AK61" s="133">
        <v>0</v>
      </c>
      <c r="AL61" s="133">
        <v>0</v>
      </c>
      <c r="AM61" s="133">
        <v>0</v>
      </c>
      <c r="AN61" s="133">
        <v>0</v>
      </c>
      <c r="AO61" s="133">
        <v>0</v>
      </c>
      <c r="AP61" s="133">
        <v>0</v>
      </c>
      <c r="AQ61" s="133">
        <v>0</v>
      </c>
      <c r="AR61" s="133">
        <v>0</v>
      </c>
      <c r="AS61" s="133">
        <v>0</v>
      </c>
      <c r="AT61" s="133">
        <v>0</v>
      </c>
      <c r="AU61" s="133">
        <v>0</v>
      </c>
      <c r="AV61" s="133">
        <v>0</v>
      </c>
      <c r="AW61" s="133">
        <v>0</v>
      </c>
      <c r="AX61" s="133">
        <v>0</v>
      </c>
      <c r="AY61" s="161" t="str">
        <f t="shared" ref="AY61:BS61" si="245">IF(AD61 = 0, "", AD61)</f>
        <v/>
      </c>
      <c r="AZ61" s="137" t="str">
        <f t="shared" si="245"/>
        <v/>
      </c>
      <c r="BA61" s="137" t="str">
        <f t="shared" si="245"/>
        <v/>
      </c>
      <c r="BB61" s="137" t="str">
        <f t="shared" si="245"/>
        <v/>
      </c>
      <c r="BC61" s="133">
        <f t="shared" si="245"/>
        <v>1</v>
      </c>
      <c r="BD61" s="137" t="str">
        <f t="shared" si="245"/>
        <v/>
      </c>
      <c r="BE61" s="137" t="str">
        <f t="shared" si="245"/>
        <v/>
      </c>
      <c r="BF61" s="137" t="str">
        <f t="shared" si="245"/>
        <v/>
      </c>
      <c r="BG61" s="137" t="str">
        <f t="shared" si="245"/>
        <v/>
      </c>
      <c r="BH61" s="137" t="str">
        <f t="shared" si="245"/>
        <v/>
      </c>
      <c r="BI61" s="137" t="str">
        <f t="shared" si="245"/>
        <v/>
      </c>
      <c r="BJ61" s="137" t="str">
        <f t="shared" si="245"/>
        <v/>
      </c>
      <c r="BK61" s="137" t="str">
        <f t="shared" si="245"/>
        <v/>
      </c>
      <c r="BL61" s="137" t="str">
        <f t="shared" si="245"/>
        <v/>
      </c>
      <c r="BM61" s="137" t="str">
        <f t="shared" si="245"/>
        <v/>
      </c>
      <c r="BN61" s="137" t="str">
        <f t="shared" si="245"/>
        <v/>
      </c>
      <c r="BO61" s="137" t="str">
        <f t="shared" si="245"/>
        <v/>
      </c>
      <c r="BP61" s="137" t="str">
        <f t="shared" si="245"/>
        <v/>
      </c>
      <c r="BQ61" s="137" t="str">
        <f t="shared" si="245"/>
        <v/>
      </c>
      <c r="BR61" s="137" t="str">
        <f t="shared" si="245"/>
        <v/>
      </c>
      <c r="BS61" s="169" t="str">
        <f t="shared" si="245"/>
        <v/>
      </c>
      <c r="BT61" s="174" t="e">
        <f>$AY61*Assembly!Z$4+$AZ61*Assembly!Z$5+$BA61*Assembly!Z$6+$BB61*Assembly!Z$7+$BC61*Assembly!Z$8+$BD61*Assembly!Z$9+$BE61*Assembly!Z$10+$BF61*Assembly!Z$11+$BG61*Assembly!Z$12+$BH61*Assembly!Z$13+$BI61*Assembly!Z$14+$BJ61*Assembly!Z$15+$BK61*Assembly!Z$16+$BL61*Assembly!Z$17+$BM61*Assembly!Z$18+$BN61*Assembly!Z$19+$BO61*Assembly!Z$20+$BP61*Assembly!Z$21+$BQ61*Assembly!Z$22+$BR61*Assembly!Z$23+$BS61*Assembly!Z$24</f>
        <v>#VALUE!</v>
      </c>
      <c r="BU61" s="133" t="e">
        <f t="shared" si="3"/>
        <v>#VALUE!</v>
      </c>
      <c r="BV61" s="133"/>
      <c r="BW61" s="133" t="e">
        <f>$AY61*Assembly!AD$4+$AZ61*Assembly!AD$5+$BA61*Assembly!AD$6+$BB61*Assembly!AD$7+$BC61*Assembly!AD$8+$BD61*Assembly!AD$9+$BE61*Assembly!AD$10+$BF61*Assembly!AD$11+$BG61*Assembly!AD$12+$BH61*Assembly!AD$13+$BI61*Assembly!AD$14+$BJ61*Assembly!AD$15+$BK61*Assembly!AD$16+$BL61*Assembly!AD$17+$BM61*Assembly!AD$18+$BN61*Assembly!AD$19+$BO61*Assembly!AD$20+$BP61*Assembly!AD$21+$BQ61*Assembly!AD$22+$BR61*Assembly!AD$23+$BS61*Assembly!AD$24</f>
        <v>#VALUE!</v>
      </c>
      <c r="BX61" s="177" t="e">
        <f t="shared" si="4"/>
        <v>#VALUE!</v>
      </c>
      <c r="BY61" s="178" t="e">
        <f t="shared" si="5"/>
        <v>#VALUE!</v>
      </c>
      <c r="BZ61" s="179" t="e">
        <f t="shared" si="6"/>
        <v>#VALUE!</v>
      </c>
      <c r="CA61" s="178" t="e">
        <f t="shared" si="7"/>
        <v>#VALUE!</v>
      </c>
      <c r="CB61" s="133" t="e">
        <f>$AY61*Assembly!Y$4+$AZ61*Assembly!Y$5+$BA61*Assembly!Y$6+$BB61*Assembly!Y$7+$BC61*Assembly!Y$8+$BD61*Assembly!Y$9+$BE61*Assembly!Y$10+$BF61*Assembly!Y$11+$BG61*Assembly!Y$12+$BH61*Assembly!Y$13+$BI61*Assembly!Y$14+$BJ61*Assembly!Y$15+$BK61*Assembly!Y$16+$BL61*Assembly!Y$17+$BM61*Assembly!Y$18+$BN61*Assembly!Y$19+$BO61*Assembly!Y$20+$BP61*Assembly!Y$21+$BQ61*Assembly!Y$22+$BR61*Assembly!Y$23+$BS61*Assembly!Y$24</f>
        <v>#VALUE!</v>
      </c>
      <c r="CC61" s="133" t="e">
        <f t="shared" si="8"/>
        <v>#VALUE!</v>
      </c>
      <c r="CD61" s="130" t="e">
        <f t="shared" si="9"/>
        <v>#VALUE!</v>
      </c>
      <c r="CE61" s="183" t="e">
        <f>$AY61*Assembly!AC$4+$AZ61*Assembly!AC$5+$BA61*Assembly!AC$6+$BB61*Assembly!AC$7+$BC61*Assembly!AC$8+$BD61*Assembly!AC$9+$BE61*Assembly!AC$10+$BF61*Assembly!AC$11+$BG61*Assembly!AC$12+$BH61*Assembly!AC$13+$BI61*Assembly!AC$14+$BJ61*Assembly!AC$15+$BK61*Assembly!AC$16+$BL61*Assembly!AC$17+$BM61*Assembly!AC$18+$BN61*Assembly!AC$19+$BO61*Assembly!AC$20+$BP61*Assembly!AC$21+$BQ61*Assembly!AC$22+$BR61*Assembly!AC$23+$BS61*Assembly!AC$24</f>
        <v>#VALUE!</v>
      </c>
      <c r="CF61" s="145" t="e">
        <f>$AY61*Assembly!M$4+$AZ61*Assembly!M$5+$BA61*Assembly!M$6+$BB61*Assembly!M$7+$BC61*Assembly!M$8+$BD61*Assembly!M$9+$BE61*Assembly!M$10+$BF61*Assembly!M$11+$BG61*Assembly!M$12+$BH61*Assembly!M$13+$BI61*Assembly!M$14+$BJ61*Assembly!M$15+$BK61*Assembly!M$16+$BL61*Assembly!M$17+$BM61*Assembly!M$18+$BN61*Assembly!M$19+$BO61*Assembly!M$20+$BP61*Assembly!M$21+$BQ61*Assembly!M$22+$BR61*Assembly!M$23+$BS61*Assembly!M$24</f>
        <v>#VALUE!</v>
      </c>
      <c r="CG61" s="145" t="e">
        <f>$AY61*Assembly!N$4+$AZ61*Assembly!N$5+$BA61*Assembly!N$6+$BB61*Assembly!N$7+$BC61*Assembly!N$8+$BD61*Assembly!N$9+$BE61*Assembly!N$10+$BF61*Assembly!N$11+$BG61*Assembly!N$12+$BH61*Assembly!N$13+$BI61*Assembly!N$14+$BJ61*Assembly!N$15+$BK61*Assembly!N$16+$BL61*Assembly!N$17+$BM61*Assembly!N$18+$BN61*Assembly!N$19+$BO61*Assembly!N$20+$BP61*Assembly!N$21+$BQ61*Assembly!N$22+$BR61*Assembly!N$23+$BS61*Assembly!N$24</f>
        <v>#VALUE!</v>
      </c>
      <c r="CH61" s="145" t="e">
        <f>$AY61*Assembly!O$4+$AZ61*Assembly!O$5+$BA61*Assembly!O$6+$BB61*Assembly!O$7+$BC61*Assembly!O$8+$BD61*Assembly!O$9+$BE61*Assembly!O$10+$BF61*Assembly!O$11+$BG61*Assembly!O$12+$BH61*Assembly!O$13+$BI61*Assembly!O$14+$BJ61*Assembly!O$15+$BK61*Assembly!O$16+$BL61*Assembly!O$17+$BM61*Assembly!O$18+$BN61*Assembly!O$19+$BO61*Assembly!O$20+$BP61*Assembly!O$21+$BQ61*Assembly!O$22+$BR61*Assembly!O$23+$BS61*Assembly!O$24</f>
        <v>#VALUE!</v>
      </c>
      <c r="CI61" s="140" t="e">
        <f>$AY61*Assembly!P$4+$AZ61*Assembly!P$5+$BA61*Assembly!P$6+$BB61*Assembly!P$7+$BC61*Assembly!P$8+$BD61*Assembly!P$9+$BE61*Assembly!P$10+$BF61*Assembly!P$11+$BG61*Assembly!P$12+$BH61*Assembly!P$13+$BI61*Assembly!P$14+$BJ61*Assembly!P$15+$BK61*Assembly!P$16+$BL61*Assembly!P$17+$BM61*Assembly!P$18+$BN61*Assembly!P$19+$BO61*Assembly!P$20+$BP61*Assembly!P$21+$BQ61*Assembly!P$22+$BR61*Assembly!P$23+$BS61*Assembly!P$24</f>
        <v>#VALUE!</v>
      </c>
      <c r="CJ61" s="140" t="e">
        <f>$AY61*Assembly!Q$4+$AZ61*Assembly!Q$5+$BA61*Assembly!Q$6+$BB61*Assembly!Q$7+$BC61*Assembly!Q$8+$BD61*Assembly!Q$9+$BE61*Assembly!Q$10+$BF61*Assembly!Q$11+$BG61*Assembly!Q$12+$BH61*Assembly!Q$13+$BI61*Assembly!Q$14+$BJ61*Assembly!Q$15+$BK61*Assembly!Q$16+$BL61*Assembly!Q$17+$BM61*Assembly!Q$18+$BN61*Assembly!Q$19+$BO61*Assembly!Q$20+$BP61*Assembly!Q$21+$BQ61*Assembly!Q$22+$BR61*Assembly!Q$23+$BS61*Assembly!Q$24</f>
        <v>#VALUE!</v>
      </c>
      <c r="CK61" s="145" t="e">
        <f>$AY61*Assembly!R$4+$AZ61*Assembly!R$5+$BA61*Assembly!R$6+$BB61*Assembly!R$7+$BC61*Assembly!R$8+$BD61*Assembly!R$9+$BE61*Assembly!R$10+$BF61*Assembly!R$11+$BG61*Assembly!R$12+$BH61*Assembly!R$13+$BI61*Assembly!R$14+$BJ61*Assembly!R$15+$BK61*Assembly!R$16+$BL61*Assembly!R$17+$BM61*Assembly!R$18+$BN61*Assembly!R$19+$BO61*Assembly!R$20+$BP61*Assembly!R$21+$BQ61*Assembly!R$22+$BR61*Assembly!R$23+$BS61*Assembly!R$24</f>
        <v>#VALUE!</v>
      </c>
      <c r="CL61" s="140" t="e">
        <f>$AY61*Assembly!S$4+$AZ61*Assembly!S$5+$BA61*Assembly!S$6+$BB61*Assembly!S$7+$BC61*Assembly!S$8+$BD61*Assembly!S$9+$BE61*Assembly!S$10+$BF61*Assembly!S$11+$BG61*Assembly!S$12+$BH61*Assembly!S$13+$BI61*Assembly!S$14+$BJ61*Assembly!S$15+$BK61*Assembly!S$16+$BL61*Assembly!S$17+$BM61*Assembly!S$18+$BN61*Assembly!S$19+$BO61*Assembly!S$20+$BP61*Assembly!S$21+$BQ61*Assembly!S$22+$BR61*Assembly!S$23+$BS61*Assembly!S$24</f>
        <v>#VALUE!</v>
      </c>
      <c r="CM61" s="140" t="e">
        <f>$AY61*Assembly!T$4+$AZ61*Assembly!T$5+$BA61*Assembly!T$6+$BB61*Assembly!T$7+$BC61*Assembly!T$8+$BD61*Assembly!T$9+$BE61*Assembly!T$10+$BF61*Assembly!T$11+$BG61*Assembly!T$12+$BH61*Assembly!T$13+$BI61*Assembly!T$14+$BJ61*Assembly!T$15+$BK61*Assembly!T$16+$BL61*Assembly!T$17+$BM61*Assembly!T$18+$BN61*Assembly!T$19+$BO61*Assembly!T$20+$BP61*Assembly!T$21+$BQ61*Assembly!T$22+$BR61*Assembly!T$23+$BS61*Assembly!T$24</f>
        <v>#VALUE!</v>
      </c>
      <c r="CN61" s="140" t="e">
        <f>$AY61*Assembly!U$4+$AZ61*Assembly!U$5+$BA61*Assembly!U$6+$BB61*Assembly!U$7+$BC61*Assembly!U$8+$BD61*Assembly!U$9+$BE61*Assembly!U$10+$BF61*Assembly!U$11+$BG61*Assembly!U$12+$BH61*Assembly!U$13+$BI61*Assembly!U$14+$BJ61*Assembly!U$15+$BK61*Assembly!U$16+$BL61*Assembly!U$17+$BM61*Assembly!U$18+$BN61*Assembly!U$19+$BO61*Assembly!U$20+$BP61*Assembly!U$21+$BQ61*Assembly!U$22+$BR61*Assembly!U$23+$BS61*Assembly!U$24</f>
        <v>#VALUE!</v>
      </c>
      <c r="CO61" s="145" t="e">
        <f>$AY61*Assembly!V$4+$AZ61*Assembly!V$5+$BA61*Assembly!V$6+$BB61*Assembly!V$7+$BC61*Assembly!V$8+$BD61*Assembly!V$9+$BE61*Assembly!V$10+$BF61*Assembly!V$11+$BG61*Assembly!V$12+$BH61*Assembly!V$13+$BI61*Assembly!V$14+$BJ61*Assembly!V$15+$BK61*Assembly!V$16+$BL61*Assembly!V$17+$BM61*Assembly!V$18+$BN61*Assembly!V$19+$BO61*Assembly!V$20+$BP61*Assembly!V$21+$BQ61*Assembly!V$22+$BR61*Assembly!V$23+$BS61*Assembly!V$24</f>
        <v>#VALUE!</v>
      </c>
      <c r="CP61" s="145" t="e">
        <f>CF61*Refining!$F$3</f>
        <v>#VALUE!</v>
      </c>
      <c r="CQ61" s="145" t="e">
        <f>CG61*Refining!$F$4</f>
        <v>#VALUE!</v>
      </c>
      <c r="CR61" s="145" t="e">
        <f>CH61*Refining!$F$5</f>
        <v>#VALUE!</v>
      </c>
      <c r="CS61" s="145" t="e">
        <f>CI61*Refining!$F$6</f>
        <v>#VALUE!</v>
      </c>
      <c r="CT61" s="145" t="e">
        <f>CJ61*Refining!$F$7</f>
        <v>#VALUE!</v>
      </c>
      <c r="CU61" s="145" t="e">
        <f>CK61*Refining!$F$8</f>
        <v>#VALUE!</v>
      </c>
      <c r="CV61" s="145" t="e">
        <f>CL61*Refining!$F$9</f>
        <v>#VALUE!</v>
      </c>
      <c r="CW61" s="145" t="e">
        <f>CM61*Refining!$F$10</f>
        <v>#VALUE!</v>
      </c>
      <c r="CX61" s="145" t="e">
        <f>CN61*Refining!$F$11</f>
        <v>#VALUE!</v>
      </c>
      <c r="CY61" s="145" t="e">
        <f>CO61*Refining!$F$12</f>
        <v>#VALUE!</v>
      </c>
      <c r="CZ61" s="185" t="e">
        <f t="shared" ref="CZ61:DS61" si="246">IF(CF61 = 0, "", CF61)</f>
        <v>#VALUE!</v>
      </c>
      <c r="DA61" s="186" t="e">
        <f t="shared" si="246"/>
        <v>#VALUE!</v>
      </c>
      <c r="DB61" s="186" t="e">
        <f t="shared" si="246"/>
        <v>#VALUE!</v>
      </c>
      <c r="DC61" s="186" t="e">
        <f t="shared" si="246"/>
        <v>#VALUE!</v>
      </c>
      <c r="DD61" s="186" t="e">
        <f t="shared" si="246"/>
        <v>#VALUE!</v>
      </c>
      <c r="DE61" s="186" t="e">
        <f t="shared" si="246"/>
        <v>#VALUE!</v>
      </c>
      <c r="DF61" s="186" t="e">
        <f t="shared" si="246"/>
        <v>#VALUE!</v>
      </c>
      <c r="DG61" s="186" t="e">
        <f t="shared" si="246"/>
        <v>#VALUE!</v>
      </c>
      <c r="DH61" s="186" t="e">
        <f t="shared" si="246"/>
        <v>#VALUE!</v>
      </c>
      <c r="DI61" s="187" t="e">
        <f t="shared" si="246"/>
        <v>#VALUE!</v>
      </c>
      <c r="DJ61" s="185" t="e">
        <f t="shared" si="246"/>
        <v>#VALUE!</v>
      </c>
      <c r="DK61" s="186" t="e">
        <f t="shared" si="246"/>
        <v>#VALUE!</v>
      </c>
      <c r="DL61" s="186" t="e">
        <f t="shared" si="246"/>
        <v>#VALUE!</v>
      </c>
      <c r="DM61" s="186" t="e">
        <f t="shared" si="246"/>
        <v>#VALUE!</v>
      </c>
      <c r="DN61" s="211" t="e">
        <f t="shared" si="246"/>
        <v>#VALUE!</v>
      </c>
      <c r="DO61" s="186" t="e">
        <f t="shared" si="246"/>
        <v>#VALUE!</v>
      </c>
      <c r="DP61" s="186" t="e">
        <f t="shared" si="246"/>
        <v>#VALUE!</v>
      </c>
      <c r="DQ61" s="186" t="e">
        <f t="shared" si="246"/>
        <v>#VALUE!</v>
      </c>
      <c r="DR61" s="186" t="e">
        <f t="shared" si="246"/>
        <v>#VALUE!</v>
      </c>
      <c r="DS61" s="187" t="e">
        <f t="shared" si="246"/>
        <v>#VALUE!</v>
      </c>
      <c r="DT61" s="185" t="e">
        <f t="shared" si="11"/>
        <v>#VALUE!</v>
      </c>
      <c r="DU61" s="189" t="e">
        <f t="shared" si="12"/>
        <v>#VALUE!</v>
      </c>
      <c r="DV61" s="133" t="e">
        <f>CZ61*'Ores &amp; Ingots'!$C$3+DA61*'Ores &amp; Ingots'!$C$4+DB61*'Ores &amp; Ingots'!$C$5+DC61*'Ores &amp; Ingots'!$C$6+DD61*'Ores &amp; Ingots'!$C$7+DE61*'Ores &amp; Ingots'!$C$8+DF61*'Ores &amp; Ingots'!$C$9+DG61*'Ores &amp; Ingots'!$C$10+DH61*'Ores &amp; Ingots'!$C$11+DI61*'Ores &amp; Ingots'!$C$12</f>
        <v>#VALUE!</v>
      </c>
      <c r="DW61" s="133" t="e">
        <f>DJ61*'Ores &amp; Ingots'!$B$3+DK61*'Ores &amp; Ingots'!$B$4+DL61*'Ores &amp; Ingots'!$B$5+DM61*'Ores &amp; Ingots'!$B$6+DN61*'Ores &amp; Ingots'!$B$7+DO61*'Ores &amp; Ingots'!$B$8+DP61*'Ores &amp; Ingots'!$B$9+DQ61*'Ores &amp; Ingots'!$B$10+DR61*'Ores &amp; Ingots'!$B$11+DS61*'Ores &amp; Ingots'!$B$12</f>
        <v>#VALUE!</v>
      </c>
      <c r="DX61" s="189" t="e">
        <f>CZ61*Refining!$G$3+DA61*Refining!$G$4+DB61*Refining!$G$5+DC61*Refining!$G$6+DD61*Refining!$G$7+DE61*Refining!$G$8+DF61*Refining!$G$9+DG61*Refining!$G$10+DH61*Refining!$G$11+DI61*Refining!$G$12</f>
        <v>#VALUE!</v>
      </c>
      <c r="DY61" s="189" t="e">
        <f t="shared" si="13"/>
        <v>#VALUE!</v>
      </c>
      <c r="DZ61" s="192" t="e">
        <f t="shared" si="14"/>
        <v>#VALUE!</v>
      </c>
      <c r="EA61" s="185" t="e">
        <f t="shared" si="15"/>
        <v>#VALUE!</v>
      </c>
      <c r="EB61" s="194" t="e">
        <f t="shared" ref="EB61:EC61" si="247">EA61/60</f>
        <v>#VALUE!</v>
      </c>
      <c r="EC61" s="194" t="e">
        <f t="shared" si="247"/>
        <v>#VALUE!</v>
      </c>
      <c r="ED61" s="185" t="e">
        <f t="shared" si="17"/>
        <v>#VALUE!</v>
      </c>
      <c r="EE61" s="194" t="e">
        <f t="shared" ref="EE61:EF61" si="248">ED61/1000</f>
        <v>#VALUE!</v>
      </c>
      <c r="EF61" s="196" t="e">
        <f t="shared" si="248"/>
        <v>#VALUE!</v>
      </c>
      <c r="EG61" s="130" t="e">
        <f t="shared" si="19"/>
        <v>#VALUE!</v>
      </c>
      <c r="EH61" s="132" t="e">
        <f t="shared" si="20"/>
        <v>#VALUE!</v>
      </c>
      <c r="EI61" s="133">
        <v>324</v>
      </c>
    </row>
    <row r="62" spans="1:139" ht="12.75" hidden="1" x14ac:dyDescent="0.2">
      <c r="A62" s="864"/>
      <c r="B62" s="135" t="s">
        <v>287</v>
      </c>
      <c r="C62" s="137" t="s">
        <v>156</v>
      </c>
      <c r="D62" s="137">
        <v>1</v>
      </c>
      <c r="E62" s="137">
        <v>1</v>
      </c>
      <c r="F62" s="137">
        <v>1</v>
      </c>
      <c r="G62" s="139">
        <f t="shared" si="0"/>
        <v>15.625</v>
      </c>
      <c r="H62" s="140">
        <v>8</v>
      </c>
      <c r="I62" s="140">
        <v>8</v>
      </c>
      <c r="J62" s="140">
        <f>H62/Main!$D$9</f>
        <v>1.6</v>
      </c>
      <c r="K62" s="140">
        <f>I62/Main!$D$10</f>
        <v>4</v>
      </c>
      <c r="L62" s="140">
        <f t="shared" si="1"/>
        <v>2.5</v>
      </c>
      <c r="M62" s="140">
        <v>1</v>
      </c>
      <c r="N62" s="143"/>
      <c r="O62" s="143"/>
      <c r="P62" s="143"/>
      <c r="Q62" s="145"/>
      <c r="R62" s="143"/>
      <c r="S62" s="146"/>
      <c r="T62" s="146"/>
      <c r="U62" s="143"/>
      <c r="V62" s="143"/>
      <c r="W62" s="146"/>
      <c r="X62" s="146"/>
      <c r="Y62" s="143"/>
      <c r="Z62" s="143"/>
      <c r="AA62" s="143"/>
      <c r="AB62" s="143"/>
      <c r="AC62" s="362" t="s">
        <v>220</v>
      </c>
      <c r="AD62" s="133">
        <v>0</v>
      </c>
      <c r="AE62" s="133">
        <v>25</v>
      </c>
      <c r="AF62" s="133">
        <v>4</v>
      </c>
      <c r="AG62" s="133">
        <v>0</v>
      </c>
      <c r="AH62" s="167">
        <v>10</v>
      </c>
      <c r="AI62" s="133">
        <v>0</v>
      </c>
      <c r="AJ62" s="133">
        <v>0</v>
      </c>
      <c r="AK62" s="133">
        <v>0</v>
      </c>
      <c r="AL62" s="133">
        <v>0</v>
      </c>
      <c r="AM62" s="133">
        <v>0</v>
      </c>
      <c r="AN62" s="133">
        <v>0</v>
      </c>
      <c r="AO62" s="133">
        <v>0</v>
      </c>
      <c r="AP62" s="133">
        <v>0</v>
      </c>
      <c r="AQ62" s="133">
        <v>0</v>
      </c>
      <c r="AR62" s="133">
        <v>0</v>
      </c>
      <c r="AS62" s="133">
        <v>0</v>
      </c>
      <c r="AT62" s="133">
        <v>0</v>
      </c>
      <c r="AU62" s="133">
        <v>0</v>
      </c>
      <c r="AV62" s="133">
        <v>0</v>
      </c>
      <c r="AW62" s="133">
        <v>0</v>
      </c>
      <c r="AX62" s="133">
        <v>0</v>
      </c>
      <c r="AY62" s="161" t="str">
        <f t="shared" ref="AY62:BS62" si="249">IF(AD62 = 0, "", AD62)</f>
        <v/>
      </c>
      <c r="AZ62" s="133">
        <f t="shared" si="249"/>
        <v>25</v>
      </c>
      <c r="BA62" s="133">
        <f t="shared" si="249"/>
        <v>4</v>
      </c>
      <c r="BB62" s="137" t="str">
        <f t="shared" si="249"/>
        <v/>
      </c>
      <c r="BC62" s="167">
        <f t="shared" si="249"/>
        <v>10</v>
      </c>
      <c r="BD62" s="137" t="str">
        <f t="shared" si="249"/>
        <v/>
      </c>
      <c r="BE62" s="137" t="str">
        <f t="shared" si="249"/>
        <v/>
      </c>
      <c r="BF62" s="137" t="str">
        <f t="shared" si="249"/>
        <v/>
      </c>
      <c r="BG62" s="137" t="str">
        <f t="shared" si="249"/>
        <v/>
      </c>
      <c r="BH62" s="137" t="str">
        <f t="shared" si="249"/>
        <v/>
      </c>
      <c r="BI62" s="137" t="str">
        <f t="shared" si="249"/>
        <v/>
      </c>
      <c r="BJ62" s="137" t="str">
        <f t="shared" si="249"/>
        <v/>
      </c>
      <c r="BK62" s="137" t="str">
        <f t="shared" si="249"/>
        <v/>
      </c>
      <c r="BL62" s="137" t="str">
        <f t="shared" si="249"/>
        <v/>
      </c>
      <c r="BM62" s="137" t="str">
        <f t="shared" si="249"/>
        <v/>
      </c>
      <c r="BN62" s="137" t="str">
        <f t="shared" si="249"/>
        <v/>
      </c>
      <c r="BO62" s="137" t="str">
        <f t="shared" si="249"/>
        <v/>
      </c>
      <c r="BP62" s="137" t="str">
        <f t="shared" si="249"/>
        <v/>
      </c>
      <c r="BQ62" s="137" t="str">
        <f t="shared" si="249"/>
        <v/>
      </c>
      <c r="BR62" s="137" t="str">
        <f t="shared" si="249"/>
        <v/>
      </c>
      <c r="BS62" s="169" t="str">
        <f t="shared" si="249"/>
        <v/>
      </c>
      <c r="BT62" s="174" t="e">
        <f>$AY62*Assembly!Z$4+$AZ62*Assembly!Z$5+$BA62*Assembly!Z$6+$BB62*Assembly!Z$7+$BC62*Assembly!Z$8+$BD62*Assembly!Z$9+$BE62*Assembly!Z$10+$BF62*Assembly!Z$11+$BG62*Assembly!Z$12+$BH62*Assembly!Z$13+$BI62*Assembly!Z$14+$BJ62*Assembly!Z$15+$BK62*Assembly!Z$16+$BL62*Assembly!Z$17+$BM62*Assembly!Z$18+$BN62*Assembly!Z$19+$BO62*Assembly!Z$20+$BP62*Assembly!Z$21+$BQ62*Assembly!Z$22+$BR62*Assembly!Z$23+$BS62*Assembly!Z$24</f>
        <v>#VALUE!</v>
      </c>
      <c r="BU62" s="133" t="e">
        <f t="shared" si="3"/>
        <v>#VALUE!</v>
      </c>
      <c r="BV62" s="133"/>
      <c r="BW62" s="133" t="e">
        <f>$AY62*Assembly!AD$4+$AZ62*Assembly!AD$5+$BA62*Assembly!AD$6+$BB62*Assembly!AD$7+$BC62*Assembly!AD$8+$BD62*Assembly!AD$9+$BE62*Assembly!AD$10+$BF62*Assembly!AD$11+$BG62*Assembly!AD$12+$BH62*Assembly!AD$13+$BI62*Assembly!AD$14+$BJ62*Assembly!AD$15+$BK62*Assembly!AD$16+$BL62*Assembly!AD$17+$BM62*Assembly!AD$18+$BN62*Assembly!AD$19+$BO62*Assembly!AD$20+$BP62*Assembly!AD$21+$BQ62*Assembly!AD$22+$BR62*Assembly!AD$23+$BS62*Assembly!AD$24</f>
        <v>#VALUE!</v>
      </c>
      <c r="BX62" s="177" t="e">
        <f t="shared" si="4"/>
        <v>#VALUE!</v>
      </c>
      <c r="BY62" s="178" t="e">
        <f t="shared" si="5"/>
        <v>#VALUE!</v>
      </c>
      <c r="BZ62" s="179" t="e">
        <f t="shared" si="6"/>
        <v>#VALUE!</v>
      </c>
      <c r="CA62" s="178" t="e">
        <f t="shared" si="7"/>
        <v>#VALUE!</v>
      </c>
      <c r="CB62" s="133" t="e">
        <f>$AY62*Assembly!Y$4+$AZ62*Assembly!Y$5+$BA62*Assembly!Y$6+$BB62*Assembly!Y$7+$BC62*Assembly!Y$8+$BD62*Assembly!Y$9+$BE62*Assembly!Y$10+$BF62*Assembly!Y$11+$BG62*Assembly!Y$12+$BH62*Assembly!Y$13+$BI62*Assembly!Y$14+$BJ62*Assembly!Y$15+$BK62*Assembly!Y$16+$BL62*Assembly!Y$17+$BM62*Assembly!Y$18+$BN62*Assembly!Y$19+$BO62*Assembly!Y$20+$BP62*Assembly!Y$21+$BQ62*Assembly!Y$22+$BR62*Assembly!Y$23+$BS62*Assembly!Y$24</f>
        <v>#VALUE!</v>
      </c>
      <c r="CC62" s="133" t="e">
        <f t="shared" si="8"/>
        <v>#VALUE!</v>
      </c>
      <c r="CD62" s="130" t="e">
        <f t="shared" si="9"/>
        <v>#VALUE!</v>
      </c>
      <c r="CE62" s="183" t="e">
        <f>$AY62*Assembly!AC$4+$AZ62*Assembly!AC$5+$BA62*Assembly!AC$6+$BB62*Assembly!AC$7+$BC62*Assembly!AC$8+$BD62*Assembly!AC$9+$BE62*Assembly!AC$10+$BF62*Assembly!AC$11+$BG62*Assembly!AC$12+$BH62*Assembly!AC$13+$BI62*Assembly!AC$14+$BJ62*Assembly!AC$15+$BK62*Assembly!AC$16+$BL62*Assembly!AC$17+$BM62*Assembly!AC$18+$BN62*Assembly!AC$19+$BO62*Assembly!AC$20+$BP62*Assembly!AC$21+$BQ62*Assembly!AC$22+$BR62*Assembly!AC$23+$BS62*Assembly!AC$24</f>
        <v>#VALUE!</v>
      </c>
      <c r="CF62" s="145" t="e">
        <f>$AY62*Assembly!M$4+$AZ62*Assembly!M$5+$BA62*Assembly!M$6+$BB62*Assembly!M$7+$BC62*Assembly!M$8+$BD62*Assembly!M$9+$BE62*Assembly!M$10+$BF62*Assembly!M$11+$BG62*Assembly!M$12+$BH62*Assembly!M$13+$BI62*Assembly!M$14+$BJ62*Assembly!M$15+$BK62*Assembly!M$16+$BL62*Assembly!M$17+$BM62*Assembly!M$18+$BN62*Assembly!M$19+$BO62*Assembly!M$20+$BP62*Assembly!M$21+$BQ62*Assembly!M$22+$BR62*Assembly!M$23+$BS62*Assembly!M$24</f>
        <v>#VALUE!</v>
      </c>
      <c r="CG62" s="145" t="e">
        <f>$AY62*Assembly!N$4+$AZ62*Assembly!N$5+$BA62*Assembly!N$6+$BB62*Assembly!N$7+$BC62*Assembly!N$8+$BD62*Assembly!N$9+$BE62*Assembly!N$10+$BF62*Assembly!N$11+$BG62*Assembly!N$12+$BH62*Assembly!N$13+$BI62*Assembly!N$14+$BJ62*Assembly!N$15+$BK62*Assembly!N$16+$BL62*Assembly!N$17+$BM62*Assembly!N$18+$BN62*Assembly!N$19+$BO62*Assembly!N$20+$BP62*Assembly!N$21+$BQ62*Assembly!N$22+$BR62*Assembly!N$23+$BS62*Assembly!N$24</f>
        <v>#VALUE!</v>
      </c>
      <c r="CH62" s="145" t="e">
        <f>$AY62*Assembly!O$4+$AZ62*Assembly!O$5+$BA62*Assembly!O$6+$BB62*Assembly!O$7+$BC62*Assembly!O$8+$BD62*Assembly!O$9+$BE62*Assembly!O$10+$BF62*Assembly!O$11+$BG62*Assembly!O$12+$BH62*Assembly!O$13+$BI62*Assembly!O$14+$BJ62*Assembly!O$15+$BK62*Assembly!O$16+$BL62*Assembly!O$17+$BM62*Assembly!O$18+$BN62*Assembly!O$19+$BO62*Assembly!O$20+$BP62*Assembly!O$21+$BQ62*Assembly!O$22+$BR62*Assembly!O$23+$BS62*Assembly!O$24</f>
        <v>#VALUE!</v>
      </c>
      <c r="CI62" s="140" t="e">
        <f>$AY62*Assembly!P$4+$AZ62*Assembly!P$5+$BA62*Assembly!P$6+$BB62*Assembly!P$7+$BC62*Assembly!P$8+$BD62*Assembly!P$9+$BE62*Assembly!P$10+$BF62*Assembly!P$11+$BG62*Assembly!P$12+$BH62*Assembly!P$13+$BI62*Assembly!P$14+$BJ62*Assembly!P$15+$BK62*Assembly!P$16+$BL62*Assembly!P$17+$BM62*Assembly!P$18+$BN62*Assembly!P$19+$BO62*Assembly!P$20+$BP62*Assembly!P$21+$BQ62*Assembly!P$22+$BR62*Assembly!P$23+$BS62*Assembly!P$24</f>
        <v>#VALUE!</v>
      </c>
      <c r="CJ62" s="140" t="e">
        <f>$AY62*Assembly!Q$4+$AZ62*Assembly!Q$5+$BA62*Assembly!Q$6+$BB62*Assembly!Q$7+$BC62*Assembly!Q$8+$BD62*Assembly!Q$9+$BE62*Assembly!Q$10+$BF62*Assembly!Q$11+$BG62*Assembly!Q$12+$BH62*Assembly!Q$13+$BI62*Assembly!Q$14+$BJ62*Assembly!Q$15+$BK62*Assembly!Q$16+$BL62*Assembly!Q$17+$BM62*Assembly!Q$18+$BN62*Assembly!Q$19+$BO62*Assembly!Q$20+$BP62*Assembly!Q$21+$BQ62*Assembly!Q$22+$BR62*Assembly!Q$23+$BS62*Assembly!Q$24</f>
        <v>#VALUE!</v>
      </c>
      <c r="CK62" s="145" t="e">
        <f>$AY62*Assembly!R$4+$AZ62*Assembly!R$5+$BA62*Assembly!R$6+$BB62*Assembly!R$7+$BC62*Assembly!R$8+$BD62*Assembly!R$9+$BE62*Assembly!R$10+$BF62*Assembly!R$11+$BG62*Assembly!R$12+$BH62*Assembly!R$13+$BI62*Assembly!R$14+$BJ62*Assembly!R$15+$BK62*Assembly!R$16+$BL62*Assembly!R$17+$BM62*Assembly!R$18+$BN62*Assembly!R$19+$BO62*Assembly!R$20+$BP62*Assembly!R$21+$BQ62*Assembly!R$22+$BR62*Assembly!R$23+$BS62*Assembly!R$24</f>
        <v>#VALUE!</v>
      </c>
      <c r="CL62" s="140" t="e">
        <f>$AY62*Assembly!S$4+$AZ62*Assembly!S$5+$BA62*Assembly!S$6+$BB62*Assembly!S$7+$BC62*Assembly!S$8+$BD62*Assembly!S$9+$BE62*Assembly!S$10+$BF62*Assembly!S$11+$BG62*Assembly!S$12+$BH62*Assembly!S$13+$BI62*Assembly!S$14+$BJ62*Assembly!S$15+$BK62*Assembly!S$16+$BL62*Assembly!S$17+$BM62*Assembly!S$18+$BN62*Assembly!S$19+$BO62*Assembly!S$20+$BP62*Assembly!S$21+$BQ62*Assembly!S$22+$BR62*Assembly!S$23+$BS62*Assembly!S$24</f>
        <v>#VALUE!</v>
      </c>
      <c r="CM62" s="140" t="e">
        <f>$AY62*Assembly!T$4+$AZ62*Assembly!T$5+$BA62*Assembly!T$6+$BB62*Assembly!T$7+$BC62*Assembly!T$8+$BD62*Assembly!T$9+$BE62*Assembly!T$10+$BF62*Assembly!T$11+$BG62*Assembly!T$12+$BH62*Assembly!T$13+$BI62*Assembly!T$14+$BJ62*Assembly!T$15+$BK62*Assembly!T$16+$BL62*Assembly!T$17+$BM62*Assembly!T$18+$BN62*Assembly!T$19+$BO62*Assembly!T$20+$BP62*Assembly!T$21+$BQ62*Assembly!T$22+$BR62*Assembly!T$23+$BS62*Assembly!T$24</f>
        <v>#VALUE!</v>
      </c>
      <c r="CN62" s="140" t="e">
        <f>$AY62*Assembly!U$4+$AZ62*Assembly!U$5+$BA62*Assembly!U$6+$BB62*Assembly!U$7+$BC62*Assembly!U$8+$BD62*Assembly!U$9+$BE62*Assembly!U$10+$BF62*Assembly!U$11+$BG62*Assembly!U$12+$BH62*Assembly!U$13+$BI62*Assembly!U$14+$BJ62*Assembly!U$15+$BK62*Assembly!U$16+$BL62*Assembly!U$17+$BM62*Assembly!U$18+$BN62*Assembly!U$19+$BO62*Assembly!U$20+$BP62*Assembly!U$21+$BQ62*Assembly!U$22+$BR62*Assembly!U$23+$BS62*Assembly!U$24</f>
        <v>#VALUE!</v>
      </c>
      <c r="CO62" s="145" t="e">
        <f>$AY62*Assembly!V$4+$AZ62*Assembly!V$5+$BA62*Assembly!V$6+$BB62*Assembly!V$7+$BC62*Assembly!V$8+$BD62*Assembly!V$9+$BE62*Assembly!V$10+$BF62*Assembly!V$11+$BG62*Assembly!V$12+$BH62*Assembly!V$13+$BI62*Assembly!V$14+$BJ62*Assembly!V$15+$BK62*Assembly!V$16+$BL62*Assembly!V$17+$BM62*Assembly!V$18+$BN62*Assembly!V$19+$BO62*Assembly!V$20+$BP62*Assembly!V$21+$BQ62*Assembly!V$22+$BR62*Assembly!V$23+$BS62*Assembly!V$24</f>
        <v>#VALUE!</v>
      </c>
      <c r="CP62" s="145" t="e">
        <f>CF62*Refining!$F$3</f>
        <v>#VALUE!</v>
      </c>
      <c r="CQ62" s="145" t="e">
        <f>CG62*Refining!$F$4</f>
        <v>#VALUE!</v>
      </c>
      <c r="CR62" s="145" t="e">
        <f>CH62*Refining!$F$5</f>
        <v>#VALUE!</v>
      </c>
      <c r="CS62" s="145" t="e">
        <f>CI62*Refining!$F$6</f>
        <v>#VALUE!</v>
      </c>
      <c r="CT62" s="145" t="e">
        <f>CJ62*Refining!$F$7</f>
        <v>#VALUE!</v>
      </c>
      <c r="CU62" s="145" t="e">
        <f>CK62*Refining!$F$8</f>
        <v>#VALUE!</v>
      </c>
      <c r="CV62" s="145" t="e">
        <f>CL62*Refining!$F$9</f>
        <v>#VALUE!</v>
      </c>
      <c r="CW62" s="145" t="e">
        <f>CM62*Refining!$F$10</f>
        <v>#VALUE!</v>
      </c>
      <c r="CX62" s="145" t="e">
        <f>CN62*Refining!$F$11</f>
        <v>#VALUE!</v>
      </c>
      <c r="CY62" s="145" t="e">
        <f>CO62*Refining!$F$12</f>
        <v>#VALUE!</v>
      </c>
      <c r="CZ62" s="185" t="e">
        <f t="shared" ref="CZ62:DS62" si="250">IF(CF62 = 0, "", CF62)</f>
        <v>#VALUE!</v>
      </c>
      <c r="DA62" s="186" t="e">
        <f t="shared" si="250"/>
        <v>#VALUE!</v>
      </c>
      <c r="DB62" s="186" t="e">
        <f t="shared" si="250"/>
        <v>#VALUE!</v>
      </c>
      <c r="DC62" s="186" t="e">
        <f t="shared" si="250"/>
        <v>#VALUE!</v>
      </c>
      <c r="DD62" s="186" t="e">
        <f t="shared" si="250"/>
        <v>#VALUE!</v>
      </c>
      <c r="DE62" s="186" t="e">
        <f t="shared" si="250"/>
        <v>#VALUE!</v>
      </c>
      <c r="DF62" s="186" t="e">
        <f t="shared" si="250"/>
        <v>#VALUE!</v>
      </c>
      <c r="DG62" s="186" t="e">
        <f t="shared" si="250"/>
        <v>#VALUE!</v>
      </c>
      <c r="DH62" s="186" t="e">
        <f t="shared" si="250"/>
        <v>#VALUE!</v>
      </c>
      <c r="DI62" s="187" t="e">
        <f t="shared" si="250"/>
        <v>#VALUE!</v>
      </c>
      <c r="DJ62" s="185" t="e">
        <f t="shared" si="250"/>
        <v>#VALUE!</v>
      </c>
      <c r="DK62" s="186" t="e">
        <f t="shared" si="250"/>
        <v>#VALUE!</v>
      </c>
      <c r="DL62" s="186" t="e">
        <f t="shared" si="250"/>
        <v>#VALUE!</v>
      </c>
      <c r="DM62" s="186" t="e">
        <f t="shared" si="250"/>
        <v>#VALUE!</v>
      </c>
      <c r="DN62" s="211" t="e">
        <f t="shared" si="250"/>
        <v>#VALUE!</v>
      </c>
      <c r="DO62" s="186" t="e">
        <f t="shared" si="250"/>
        <v>#VALUE!</v>
      </c>
      <c r="DP62" s="186" t="e">
        <f t="shared" si="250"/>
        <v>#VALUE!</v>
      </c>
      <c r="DQ62" s="186" t="e">
        <f t="shared" si="250"/>
        <v>#VALUE!</v>
      </c>
      <c r="DR62" s="186" t="e">
        <f t="shared" si="250"/>
        <v>#VALUE!</v>
      </c>
      <c r="DS62" s="187" t="e">
        <f t="shared" si="250"/>
        <v>#VALUE!</v>
      </c>
      <c r="DT62" s="185" t="e">
        <f t="shared" si="11"/>
        <v>#VALUE!</v>
      </c>
      <c r="DU62" s="189" t="e">
        <f t="shared" si="12"/>
        <v>#VALUE!</v>
      </c>
      <c r="DV62" s="133" t="e">
        <f>CZ62*'Ores &amp; Ingots'!$C$3+DA62*'Ores &amp; Ingots'!$C$4+DB62*'Ores &amp; Ingots'!$C$5+DC62*'Ores &amp; Ingots'!$C$6+DD62*'Ores &amp; Ingots'!$C$7+DE62*'Ores &amp; Ingots'!$C$8+DF62*'Ores &amp; Ingots'!$C$9+DG62*'Ores &amp; Ingots'!$C$10+DH62*'Ores &amp; Ingots'!$C$11+DI62*'Ores &amp; Ingots'!$C$12</f>
        <v>#VALUE!</v>
      </c>
      <c r="DW62" s="133" t="e">
        <f>DJ62*'Ores &amp; Ingots'!$B$3+DK62*'Ores &amp; Ingots'!$B$4+DL62*'Ores &amp; Ingots'!$B$5+DM62*'Ores &amp; Ingots'!$B$6+DN62*'Ores &amp; Ingots'!$B$7+DO62*'Ores &amp; Ingots'!$B$8+DP62*'Ores &amp; Ingots'!$B$9+DQ62*'Ores &amp; Ingots'!$B$10+DR62*'Ores &amp; Ingots'!$B$11+DS62*'Ores &amp; Ingots'!$B$12</f>
        <v>#VALUE!</v>
      </c>
      <c r="DX62" s="189" t="e">
        <f>CZ62*Refining!$G$3+DA62*Refining!$G$4+DB62*Refining!$G$5+DC62*Refining!$G$6+DD62*Refining!$G$7+DE62*Refining!$G$8+DF62*Refining!$G$9+DG62*Refining!$G$10+DH62*Refining!$G$11+DI62*Refining!$G$12</f>
        <v>#VALUE!</v>
      </c>
      <c r="DY62" s="189" t="e">
        <f t="shared" si="13"/>
        <v>#VALUE!</v>
      </c>
      <c r="DZ62" s="192" t="e">
        <f t="shared" si="14"/>
        <v>#VALUE!</v>
      </c>
      <c r="EA62" s="185" t="e">
        <f t="shared" si="15"/>
        <v>#VALUE!</v>
      </c>
      <c r="EB62" s="194" t="e">
        <f t="shared" ref="EB62:EC62" si="251">EA62/60</f>
        <v>#VALUE!</v>
      </c>
      <c r="EC62" s="194" t="e">
        <f t="shared" si="251"/>
        <v>#VALUE!</v>
      </c>
      <c r="ED62" s="185" t="e">
        <f t="shared" si="17"/>
        <v>#VALUE!</v>
      </c>
      <c r="EE62" s="194" t="e">
        <f t="shared" ref="EE62:EF62" si="252">ED62/1000</f>
        <v>#VALUE!</v>
      </c>
      <c r="EF62" s="196" t="e">
        <f t="shared" si="252"/>
        <v>#VALUE!</v>
      </c>
      <c r="EG62" s="130" t="e">
        <f t="shared" si="19"/>
        <v>#VALUE!</v>
      </c>
      <c r="EH62" s="132" t="e">
        <f t="shared" si="20"/>
        <v>#VALUE!</v>
      </c>
      <c r="EI62" s="133">
        <v>52</v>
      </c>
    </row>
    <row r="63" spans="1:139" ht="12.75" hidden="1" x14ac:dyDescent="0.2">
      <c r="A63" s="864"/>
      <c r="B63" s="135" t="s">
        <v>288</v>
      </c>
      <c r="C63" s="137" t="s">
        <v>156</v>
      </c>
      <c r="D63" s="137">
        <v>1</v>
      </c>
      <c r="E63" s="137">
        <v>1</v>
      </c>
      <c r="F63" s="137">
        <v>1</v>
      </c>
      <c r="G63" s="139">
        <f t="shared" si="0"/>
        <v>15.625</v>
      </c>
      <c r="H63" s="140">
        <v>24</v>
      </c>
      <c r="I63" s="140">
        <v>36</v>
      </c>
      <c r="J63" s="140">
        <f>H63/Main!$D$9</f>
        <v>4.8</v>
      </c>
      <c r="K63" s="140">
        <f>I63/Main!$D$10</f>
        <v>18</v>
      </c>
      <c r="L63" s="140">
        <f t="shared" si="1"/>
        <v>3.75</v>
      </c>
      <c r="M63" s="140">
        <v>1</v>
      </c>
      <c r="N63" s="145" t="s">
        <v>28</v>
      </c>
      <c r="O63" s="145" t="s">
        <v>28</v>
      </c>
      <c r="P63" s="143"/>
      <c r="Q63" s="145"/>
      <c r="R63" s="143"/>
      <c r="S63" s="146"/>
      <c r="T63" s="146"/>
      <c r="U63" s="143"/>
      <c r="V63" s="143"/>
      <c r="W63" s="146"/>
      <c r="X63" s="146"/>
      <c r="Y63" s="143"/>
      <c r="Z63" s="143"/>
      <c r="AA63" s="143"/>
      <c r="AB63" s="143"/>
      <c r="AC63" s="362" t="s">
        <v>240</v>
      </c>
      <c r="AD63" s="133">
        <v>8</v>
      </c>
      <c r="AE63" s="133">
        <v>10</v>
      </c>
      <c r="AF63" s="133">
        <v>4</v>
      </c>
      <c r="AG63" s="133">
        <v>0</v>
      </c>
      <c r="AH63" s="133">
        <v>40</v>
      </c>
      <c r="AI63" s="133">
        <v>0</v>
      </c>
      <c r="AJ63" s="133">
        <v>2</v>
      </c>
      <c r="AK63" s="167">
        <v>2</v>
      </c>
      <c r="AL63" s="133">
        <v>1</v>
      </c>
      <c r="AM63" s="133">
        <v>0</v>
      </c>
      <c r="AN63" s="133">
        <v>0</v>
      </c>
      <c r="AO63" s="133">
        <v>0</v>
      </c>
      <c r="AP63" s="133">
        <v>0</v>
      </c>
      <c r="AQ63" s="133">
        <v>0</v>
      </c>
      <c r="AR63" s="133">
        <v>0</v>
      </c>
      <c r="AS63" s="133">
        <v>0</v>
      </c>
      <c r="AT63" s="133">
        <v>0</v>
      </c>
      <c r="AU63" s="133">
        <v>0</v>
      </c>
      <c r="AV63" s="133">
        <v>0</v>
      </c>
      <c r="AW63" s="133">
        <v>0</v>
      </c>
      <c r="AX63" s="133">
        <v>0</v>
      </c>
      <c r="AY63" s="174">
        <f t="shared" ref="AY63:BS63" si="253">IF(AD63 = 0, "", AD63)</f>
        <v>8</v>
      </c>
      <c r="AZ63" s="133">
        <f t="shared" si="253"/>
        <v>10</v>
      </c>
      <c r="BA63" s="133">
        <f t="shared" si="253"/>
        <v>4</v>
      </c>
      <c r="BB63" s="137" t="str">
        <f t="shared" si="253"/>
        <v/>
      </c>
      <c r="BC63" s="167">
        <f t="shared" si="253"/>
        <v>40</v>
      </c>
      <c r="BD63" s="137" t="str">
        <f t="shared" si="253"/>
        <v/>
      </c>
      <c r="BE63" s="133">
        <f t="shared" si="253"/>
        <v>2</v>
      </c>
      <c r="BF63" s="133">
        <f t="shared" si="253"/>
        <v>2</v>
      </c>
      <c r="BG63" s="133">
        <f t="shared" si="253"/>
        <v>1</v>
      </c>
      <c r="BH63" s="137" t="str">
        <f t="shared" si="253"/>
        <v/>
      </c>
      <c r="BI63" s="137" t="str">
        <f t="shared" si="253"/>
        <v/>
      </c>
      <c r="BJ63" s="137" t="str">
        <f t="shared" si="253"/>
        <v/>
      </c>
      <c r="BK63" s="137" t="str">
        <f t="shared" si="253"/>
        <v/>
      </c>
      <c r="BL63" s="137" t="str">
        <f t="shared" si="253"/>
        <v/>
      </c>
      <c r="BM63" s="137" t="str">
        <f t="shared" si="253"/>
        <v/>
      </c>
      <c r="BN63" s="137" t="str">
        <f t="shared" si="253"/>
        <v/>
      </c>
      <c r="BO63" s="137" t="str">
        <f t="shared" si="253"/>
        <v/>
      </c>
      <c r="BP63" s="137" t="str">
        <f t="shared" si="253"/>
        <v/>
      </c>
      <c r="BQ63" s="137" t="str">
        <f t="shared" si="253"/>
        <v/>
      </c>
      <c r="BR63" s="137" t="str">
        <f t="shared" si="253"/>
        <v/>
      </c>
      <c r="BS63" s="169" t="str">
        <f t="shared" si="253"/>
        <v/>
      </c>
      <c r="BT63" s="174" t="e">
        <f>$AY63*Assembly!Z$4+$AZ63*Assembly!Z$5+$BA63*Assembly!Z$6+$BB63*Assembly!Z$7+$BC63*Assembly!Z$8+$BD63*Assembly!Z$9+$BE63*Assembly!Z$10+$BF63*Assembly!Z$11+$BG63*Assembly!Z$12+$BH63*Assembly!Z$13+$BI63*Assembly!Z$14+$BJ63*Assembly!Z$15+$BK63*Assembly!Z$16+$BL63*Assembly!Z$17+$BM63*Assembly!Z$18+$BN63*Assembly!Z$19+$BO63*Assembly!Z$20+$BP63*Assembly!Z$21+$BQ63*Assembly!Z$22+$BR63*Assembly!Z$23+$BS63*Assembly!Z$24</f>
        <v>#VALUE!</v>
      </c>
      <c r="BU63" s="133" t="e">
        <f t="shared" si="3"/>
        <v>#VALUE!</v>
      </c>
      <c r="BV63" s="133"/>
      <c r="BW63" s="133" t="e">
        <f>$AY63*Assembly!AD$4+$AZ63*Assembly!AD$5+$BA63*Assembly!AD$6+$BB63*Assembly!AD$7+$BC63*Assembly!AD$8+$BD63*Assembly!AD$9+$BE63*Assembly!AD$10+$BF63*Assembly!AD$11+$BG63*Assembly!AD$12+$BH63*Assembly!AD$13+$BI63*Assembly!AD$14+$BJ63*Assembly!AD$15+$BK63*Assembly!AD$16+$BL63*Assembly!AD$17+$BM63*Assembly!AD$18+$BN63*Assembly!AD$19+$BO63*Assembly!AD$20+$BP63*Assembly!AD$21+$BQ63*Assembly!AD$22+$BR63*Assembly!AD$23+$BS63*Assembly!AD$24</f>
        <v>#VALUE!</v>
      </c>
      <c r="BX63" s="177" t="e">
        <f t="shared" si="4"/>
        <v>#VALUE!</v>
      </c>
      <c r="BY63" s="178" t="e">
        <f t="shared" si="5"/>
        <v>#VALUE!</v>
      </c>
      <c r="BZ63" s="179" t="e">
        <f t="shared" si="6"/>
        <v>#VALUE!</v>
      </c>
      <c r="CA63" s="178" t="e">
        <f t="shared" si="7"/>
        <v>#VALUE!</v>
      </c>
      <c r="CB63" s="133" t="e">
        <f>$AY63*Assembly!Y$4+$AZ63*Assembly!Y$5+$BA63*Assembly!Y$6+$BB63*Assembly!Y$7+$BC63*Assembly!Y$8+$BD63*Assembly!Y$9+$BE63*Assembly!Y$10+$BF63*Assembly!Y$11+$BG63*Assembly!Y$12+$BH63*Assembly!Y$13+$BI63*Assembly!Y$14+$BJ63*Assembly!Y$15+$BK63*Assembly!Y$16+$BL63*Assembly!Y$17+$BM63*Assembly!Y$18+$BN63*Assembly!Y$19+$BO63*Assembly!Y$20+$BP63*Assembly!Y$21+$BQ63*Assembly!Y$22+$BR63*Assembly!Y$23+$BS63*Assembly!Y$24</f>
        <v>#VALUE!</v>
      </c>
      <c r="CC63" s="133" t="e">
        <f t="shared" si="8"/>
        <v>#VALUE!</v>
      </c>
      <c r="CD63" s="130" t="e">
        <f t="shared" si="9"/>
        <v>#VALUE!</v>
      </c>
      <c r="CE63" s="183" t="e">
        <f>$AY63*Assembly!AC$4+$AZ63*Assembly!AC$5+$BA63*Assembly!AC$6+$BB63*Assembly!AC$7+$BC63*Assembly!AC$8+$BD63*Assembly!AC$9+$BE63*Assembly!AC$10+$BF63*Assembly!AC$11+$BG63*Assembly!AC$12+$BH63*Assembly!AC$13+$BI63*Assembly!AC$14+$BJ63*Assembly!AC$15+$BK63*Assembly!AC$16+$BL63*Assembly!AC$17+$BM63*Assembly!AC$18+$BN63*Assembly!AC$19+$BO63*Assembly!AC$20+$BP63*Assembly!AC$21+$BQ63*Assembly!AC$22+$BR63*Assembly!AC$23+$BS63*Assembly!AC$24</f>
        <v>#VALUE!</v>
      </c>
      <c r="CF63" s="145" t="e">
        <f>$AY63*Assembly!M$4+$AZ63*Assembly!M$5+$BA63*Assembly!M$6+$BB63*Assembly!M$7+$BC63*Assembly!M$8+$BD63*Assembly!M$9+$BE63*Assembly!M$10+$BF63*Assembly!M$11+$BG63*Assembly!M$12+$BH63*Assembly!M$13+$BI63*Assembly!M$14+$BJ63*Assembly!M$15+$BK63*Assembly!M$16+$BL63*Assembly!M$17+$BM63*Assembly!M$18+$BN63*Assembly!M$19+$BO63*Assembly!M$20+$BP63*Assembly!M$21+$BQ63*Assembly!M$22+$BR63*Assembly!M$23+$BS63*Assembly!M$24</f>
        <v>#VALUE!</v>
      </c>
      <c r="CG63" s="145" t="e">
        <f>$AY63*Assembly!N$4+$AZ63*Assembly!N$5+$BA63*Assembly!N$6+$BB63*Assembly!N$7+$BC63*Assembly!N$8+$BD63*Assembly!N$9+$BE63*Assembly!N$10+$BF63*Assembly!N$11+$BG63*Assembly!N$12+$BH63*Assembly!N$13+$BI63*Assembly!N$14+$BJ63*Assembly!N$15+$BK63*Assembly!N$16+$BL63*Assembly!N$17+$BM63*Assembly!N$18+$BN63*Assembly!N$19+$BO63*Assembly!N$20+$BP63*Assembly!N$21+$BQ63*Assembly!N$22+$BR63*Assembly!N$23+$BS63*Assembly!N$24</f>
        <v>#VALUE!</v>
      </c>
      <c r="CH63" s="145" t="e">
        <f>$AY63*Assembly!O$4+$AZ63*Assembly!O$5+$BA63*Assembly!O$6+$BB63*Assembly!O$7+$BC63*Assembly!O$8+$BD63*Assembly!O$9+$BE63*Assembly!O$10+$BF63*Assembly!O$11+$BG63*Assembly!O$12+$BH63*Assembly!O$13+$BI63*Assembly!O$14+$BJ63*Assembly!O$15+$BK63*Assembly!O$16+$BL63*Assembly!O$17+$BM63*Assembly!O$18+$BN63*Assembly!O$19+$BO63*Assembly!O$20+$BP63*Assembly!O$21+$BQ63*Assembly!O$22+$BR63*Assembly!O$23+$BS63*Assembly!O$24</f>
        <v>#VALUE!</v>
      </c>
      <c r="CI63" s="140" t="e">
        <f>$AY63*Assembly!P$4+$AZ63*Assembly!P$5+$BA63*Assembly!P$6+$BB63*Assembly!P$7+$BC63*Assembly!P$8+$BD63*Assembly!P$9+$BE63*Assembly!P$10+$BF63*Assembly!P$11+$BG63*Assembly!P$12+$BH63*Assembly!P$13+$BI63*Assembly!P$14+$BJ63*Assembly!P$15+$BK63*Assembly!P$16+$BL63*Assembly!P$17+$BM63*Assembly!P$18+$BN63*Assembly!P$19+$BO63*Assembly!P$20+$BP63*Assembly!P$21+$BQ63*Assembly!P$22+$BR63*Assembly!P$23+$BS63*Assembly!P$24</f>
        <v>#VALUE!</v>
      </c>
      <c r="CJ63" s="140" t="e">
        <f>$AY63*Assembly!Q$4+$AZ63*Assembly!Q$5+$BA63*Assembly!Q$6+$BB63*Assembly!Q$7+$BC63*Assembly!Q$8+$BD63*Assembly!Q$9+$BE63*Assembly!Q$10+$BF63*Assembly!Q$11+$BG63*Assembly!Q$12+$BH63*Assembly!Q$13+$BI63*Assembly!Q$14+$BJ63*Assembly!Q$15+$BK63*Assembly!Q$16+$BL63*Assembly!Q$17+$BM63*Assembly!Q$18+$BN63*Assembly!Q$19+$BO63*Assembly!Q$20+$BP63*Assembly!Q$21+$BQ63*Assembly!Q$22+$BR63*Assembly!Q$23+$BS63*Assembly!Q$24</f>
        <v>#VALUE!</v>
      </c>
      <c r="CK63" s="145" t="e">
        <f>$AY63*Assembly!R$4+$AZ63*Assembly!R$5+$BA63*Assembly!R$6+$BB63*Assembly!R$7+$BC63*Assembly!R$8+$BD63*Assembly!R$9+$BE63*Assembly!R$10+$BF63*Assembly!R$11+$BG63*Assembly!R$12+$BH63*Assembly!R$13+$BI63*Assembly!R$14+$BJ63*Assembly!R$15+$BK63*Assembly!R$16+$BL63*Assembly!R$17+$BM63*Assembly!R$18+$BN63*Assembly!R$19+$BO63*Assembly!R$20+$BP63*Assembly!R$21+$BQ63*Assembly!R$22+$BR63*Assembly!R$23+$BS63*Assembly!R$24</f>
        <v>#VALUE!</v>
      </c>
      <c r="CL63" s="140" t="e">
        <f>$AY63*Assembly!S$4+$AZ63*Assembly!S$5+$BA63*Assembly!S$6+$BB63*Assembly!S$7+$BC63*Assembly!S$8+$BD63*Assembly!S$9+$BE63*Assembly!S$10+$BF63*Assembly!S$11+$BG63*Assembly!S$12+$BH63*Assembly!S$13+$BI63*Assembly!S$14+$BJ63*Assembly!S$15+$BK63*Assembly!S$16+$BL63*Assembly!S$17+$BM63*Assembly!S$18+$BN63*Assembly!S$19+$BO63*Assembly!S$20+$BP63*Assembly!S$21+$BQ63*Assembly!S$22+$BR63*Assembly!S$23+$BS63*Assembly!S$24</f>
        <v>#VALUE!</v>
      </c>
      <c r="CM63" s="140" t="e">
        <f>$AY63*Assembly!T$4+$AZ63*Assembly!T$5+$BA63*Assembly!T$6+$BB63*Assembly!T$7+$BC63*Assembly!T$8+$BD63*Assembly!T$9+$BE63*Assembly!T$10+$BF63*Assembly!T$11+$BG63*Assembly!T$12+$BH63*Assembly!T$13+$BI63*Assembly!T$14+$BJ63*Assembly!T$15+$BK63*Assembly!T$16+$BL63*Assembly!T$17+$BM63*Assembly!T$18+$BN63*Assembly!T$19+$BO63*Assembly!T$20+$BP63*Assembly!T$21+$BQ63*Assembly!T$22+$BR63*Assembly!T$23+$BS63*Assembly!T$24</f>
        <v>#VALUE!</v>
      </c>
      <c r="CN63" s="140" t="e">
        <f>$AY63*Assembly!U$4+$AZ63*Assembly!U$5+$BA63*Assembly!U$6+$BB63*Assembly!U$7+$BC63*Assembly!U$8+$BD63*Assembly!U$9+$BE63*Assembly!U$10+$BF63*Assembly!U$11+$BG63*Assembly!U$12+$BH63*Assembly!U$13+$BI63*Assembly!U$14+$BJ63*Assembly!U$15+$BK63*Assembly!U$16+$BL63*Assembly!U$17+$BM63*Assembly!U$18+$BN63*Assembly!U$19+$BO63*Assembly!U$20+$BP63*Assembly!U$21+$BQ63*Assembly!U$22+$BR63*Assembly!U$23+$BS63*Assembly!U$24</f>
        <v>#VALUE!</v>
      </c>
      <c r="CO63" s="145" t="e">
        <f>$AY63*Assembly!V$4+$AZ63*Assembly!V$5+$BA63*Assembly!V$6+$BB63*Assembly!V$7+$BC63*Assembly!V$8+$BD63*Assembly!V$9+$BE63*Assembly!V$10+$BF63*Assembly!V$11+$BG63*Assembly!V$12+$BH63*Assembly!V$13+$BI63*Assembly!V$14+$BJ63*Assembly!V$15+$BK63*Assembly!V$16+$BL63*Assembly!V$17+$BM63*Assembly!V$18+$BN63*Assembly!V$19+$BO63*Assembly!V$20+$BP63*Assembly!V$21+$BQ63*Assembly!V$22+$BR63*Assembly!V$23+$BS63*Assembly!V$24</f>
        <v>#VALUE!</v>
      </c>
      <c r="CP63" s="145" t="e">
        <f>CF63*Refining!$F$3</f>
        <v>#VALUE!</v>
      </c>
      <c r="CQ63" s="145" t="e">
        <f>CG63*Refining!$F$4</f>
        <v>#VALUE!</v>
      </c>
      <c r="CR63" s="145" t="e">
        <f>CH63*Refining!$F$5</f>
        <v>#VALUE!</v>
      </c>
      <c r="CS63" s="145" t="e">
        <f>CI63*Refining!$F$6</f>
        <v>#VALUE!</v>
      </c>
      <c r="CT63" s="145" t="e">
        <f>CJ63*Refining!$F$7</f>
        <v>#VALUE!</v>
      </c>
      <c r="CU63" s="145" t="e">
        <f>CK63*Refining!$F$8</f>
        <v>#VALUE!</v>
      </c>
      <c r="CV63" s="145" t="e">
        <f>CL63*Refining!$F$9</f>
        <v>#VALUE!</v>
      </c>
      <c r="CW63" s="145" t="e">
        <f>CM63*Refining!$F$10</f>
        <v>#VALUE!</v>
      </c>
      <c r="CX63" s="145" t="e">
        <f>CN63*Refining!$F$11</f>
        <v>#VALUE!</v>
      </c>
      <c r="CY63" s="145" t="e">
        <f>CO63*Refining!$F$12</f>
        <v>#VALUE!</v>
      </c>
      <c r="CZ63" s="185" t="e">
        <f t="shared" ref="CZ63:DS63" si="254">IF(CF63 = 0, "", CF63)</f>
        <v>#VALUE!</v>
      </c>
      <c r="DA63" s="189" t="e">
        <f t="shared" si="254"/>
        <v>#VALUE!</v>
      </c>
      <c r="DB63" s="186" t="e">
        <f t="shared" si="254"/>
        <v>#VALUE!</v>
      </c>
      <c r="DC63" s="186" t="e">
        <f t="shared" si="254"/>
        <v>#VALUE!</v>
      </c>
      <c r="DD63" s="186" t="e">
        <f t="shared" si="254"/>
        <v>#VALUE!</v>
      </c>
      <c r="DE63" s="186" t="e">
        <f t="shared" si="254"/>
        <v>#VALUE!</v>
      </c>
      <c r="DF63" s="186" t="e">
        <f t="shared" si="254"/>
        <v>#VALUE!</v>
      </c>
      <c r="DG63" s="186" t="e">
        <f t="shared" si="254"/>
        <v>#VALUE!</v>
      </c>
      <c r="DH63" s="186" t="e">
        <f t="shared" si="254"/>
        <v>#VALUE!</v>
      </c>
      <c r="DI63" s="187" t="e">
        <f t="shared" si="254"/>
        <v>#VALUE!</v>
      </c>
      <c r="DJ63" s="185" t="e">
        <f t="shared" si="254"/>
        <v>#VALUE!</v>
      </c>
      <c r="DK63" s="189" t="e">
        <f t="shared" si="254"/>
        <v>#VALUE!</v>
      </c>
      <c r="DL63" s="186" t="e">
        <f t="shared" si="254"/>
        <v>#VALUE!</v>
      </c>
      <c r="DM63" s="186" t="e">
        <f t="shared" si="254"/>
        <v>#VALUE!</v>
      </c>
      <c r="DN63" s="211" t="e">
        <f t="shared" si="254"/>
        <v>#VALUE!</v>
      </c>
      <c r="DO63" s="186" t="e">
        <f t="shared" si="254"/>
        <v>#VALUE!</v>
      </c>
      <c r="DP63" s="186" t="e">
        <f t="shared" si="254"/>
        <v>#VALUE!</v>
      </c>
      <c r="DQ63" s="186" t="e">
        <f t="shared" si="254"/>
        <v>#VALUE!</v>
      </c>
      <c r="DR63" s="186" t="e">
        <f t="shared" si="254"/>
        <v>#VALUE!</v>
      </c>
      <c r="DS63" s="187" t="e">
        <f t="shared" si="254"/>
        <v>#VALUE!</v>
      </c>
      <c r="DT63" s="185" t="e">
        <f t="shared" si="11"/>
        <v>#VALUE!</v>
      </c>
      <c r="DU63" s="189" t="e">
        <f t="shared" si="12"/>
        <v>#VALUE!</v>
      </c>
      <c r="DV63" s="133" t="e">
        <f>CZ63*'Ores &amp; Ingots'!$C$3+DA63*'Ores &amp; Ingots'!$C$4+DB63*'Ores &amp; Ingots'!$C$5+DC63*'Ores &amp; Ingots'!$C$6+DD63*'Ores &amp; Ingots'!$C$7+DE63*'Ores &amp; Ingots'!$C$8+DF63*'Ores &amp; Ingots'!$C$9+DG63*'Ores &amp; Ingots'!$C$10+DH63*'Ores &amp; Ingots'!$C$11+DI63*'Ores &amp; Ingots'!$C$12</f>
        <v>#VALUE!</v>
      </c>
      <c r="DW63" s="133" t="e">
        <f>DJ63*'Ores &amp; Ingots'!$B$3+DK63*'Ores &amp; Ingots'!$B$4+DL63*'Ores &amp; Ingots'!$B$5+DM63*'Ores &amp; Ingots'!$B$6+DN63*'Ores &amp; Ingots'!$B$7+DO63*'Ores &amp; Ingots'!$B$8+DP63*'Ores &amp; Ingots'!$B$9+DQ63*'Ores &amp; Ingots'!$B$10+DR63*'Ores &amp; Ingots'!$B$11+DS63*'Ores &amp; Ingots'!$B$12</f>
        <v>#VALUE!</v>
      </c>
      <c r="DX63" s="189" t="e">
        <f>CZ63*Refining!$G$3+DA63*Refining!$G$4+DB63*Refining!$G$5+DC63*Refining!$G$6+DD63*Refining!$G$7+DE63*Refining!$G$8+DF63*Refining!$G$9+DG63*Refining!$G$10+DH63*Refining!$G$11+DI63*Refining!$G$12</f>
        <v>#VALUE!</v>
      </c>
      <c r="DY63" s="189" t="e">
        <f t="shared" si="13"/>
        <v>#VALUE!</v>
      </c>
      <c r="DZ63" s="192" t="e">
        <f t="shared" si="14"/>
        <v>#VALUE!</v>
      </c>
      <c r="EA63" s="185" t="e">
        <f t="shared" si="15"/>
        <v>#VALUE!</v>
      </c>
      <c r="EB63" s="194" t="e">
        <f t="shared" ref="EB63:EC63" si="255">EA63/60</f>
        <v>#VALUE!</v>
      </c>
      <c r="EC63" s="194" t="e">
        <f t="shared" si="255"/>
        <v>#VALUE!</v>
      </c>
      <c r="ED63" s="185" t="e">
        <f t="shared" si="17"/>
        <v>#VALUE!</v>
      </c>
      <c r="EE63" s="194" t="e">
        <f t="shared" ref="EE63:EF63" si="256">ED63/1000</f>
        <v>#VALUE!</v>
      </c>
      <c r="EF63" s="196" t="e">
        <f t="shared" si="256"/>
        <v>#VALUE!</v>
      </c>
      <c r="EG63" s="130" t="e">
        <f t="shared" si="19"/>
        <v>#VALUE!</v>
      </c>
      <c r="EH63" s="132" t="e">
        <f t="shared" si="20"/>
        <v>#VALUE!</v>
      </c>
      <c r="EI63" s="133">
        <v>520</v>
      </c>
    </row>
    <row r="64" spans="1:139" ht="12.75" hidden="1" x14ac:dyDescent="0.2">
      <c r="A64" s="864"/>
      <c r="B64" s="135" t="s">
        <v>289</v>
      </c>
      <c r="C64" s="137" t="s">
        <v>156</v>
      </c>
      <c r="D64" s="137">
        <v>1</v>
      </c>
      <c r="E64" s="137">
        <v>1</v>
      </c>
      <c r="F64" s="137">
        <v>1</v>
      </c>
      <c r="G64" s="139">
        <f t="shared" si="0"/>
        <v>15.625</v>
      </c>
      <c r="H64" s="140">
        <v>18</v>
      </c>
      <c r="I64" s="140">
        <v>18</v>
      </c>
      <c r="J64" s="140">
        <f>H64/Main!$D$9</f>
        <v>3.6</v>
      </c>
      <c r="K64" s="140">
        <f>I64/Main!$D$10</f>
        <v>9</v>
      </c>
      <c r="L64" s="140">
        <f t="shared" si="1"/>
        <v>2.5</v>
      </c>
      <c r="M64" s="140">
        <v>1</v>
      </c>
      <c r="N64" s="143"/>
      <c r="O64" s="143"/>
      <c r="P64" s="143"/>
      <c r="Q64" s="145"/>
      <c r="R64" s="143"/>
      <c r="S64" s="146"/>
      <c r="T64" s="146"/>
      <c r="U64" s="143"/>
      <c r="V64" s="143"/>
      <c r="W64" s="146"/>
      <c r="X64" s="146"/>
      <c r="Y64" s="143"/>
      <c r="Z64" s="143"/>
      <c r="AA64" s="143"/>
      <c r="AB64" s="143"/>
      <c r="AC64" s="362" t="s">
        <v>34</v>
      </c>
      <c r="AD64" s="133">
        <v>0</v>
      </c>
      <c r="AE64" s="133">
        <v>74</v>
      </c>
      <c r="AF64" s="133">
        <v>48</v>
      </c>
      <c r="AG64" s="133">
        <v>0</v>
      </c>
      <c r="AH64" s="167">
        <v>20</v>
      </c>
      <c r="AI64" s="133">
        <v>0</v>
      </c>
      <c r="AJ64" s="133">
        <v>0</v>
      </c>
      <c r="AK64" s="133">
        <v>0</v>
      </c>
      <c r="AL64" s="133">
        <v>0</v>
      </c>
      <c r="AM64" s="133">
        <v>0</v>
      </c>
      <c r="AN64" s="133">
        <v>0</v>
      </c>
      <c r="AO64" s="133">
        <v>0</v>
      </c>
      <c r="AP64" s="133">
        <v>0</v>
      </c>
      <c r="AQ64" s="133">
        <v>0</v>
      </c>
      <c r="AR64" s="133">
        <v>0</v>
      </c>
      <c r="AS64" s="133">
        <v>0</v>
      </c>
      <c r="AT64" s="133">
        <v>0</v>
      </c>
      <c r="AU64" s="133">
        <v>0</v>
      </c>
      <c r="AV64" s="133">
        <v>0</v>
      </c>
      <c r="AW64" s="133">
        <v>0</v>
      </c>
      <c r="AX64" s="133">
        <v>0</v>
      </c>
      <c r="AY64" s="161" t="str">
        <f t="shared" ref="AY64:BS64" si="257">IF(AD64 = 0, "", AD64)</f>
        <v/>
      </c>
      <c r="AZ64" s="133">
        <f t="shared" si="257"/>
        <v>74</v>
      </c>
      <c r="BA64" s="133">
        <f t="shared" si="257"/>
        <v>48</v>
      </c>
      <c r="BB64" s="137" t="str">
        <f t="shared" si="257"/>
        <v/>
      </c>
      <c r="BC64" s="167">
        <f t="shared" si="257"/>
        <v>20</v>
      </c>
      <c r="BD64" s="137" t="str">
        <f t="shared" si="257"/>
        <v/>
      </c>
      <c r="BE64" s="137" t="str">
        <f t="shared" si="257"/>
        <v/>
      </c>
      <c r="BF64" s="137" t="str">
        <f t="shared" si="257"/>
        <v/>
      </c>
      <c r="BG64" s="137" t="str">
        <f t="shared" si="257"/>
        <v/>
      </c>
      <c r="BH64" s="137" t="str">
        <f t="shared" si="257"/>
        <v/>
      </c>
      <c r="BI64" s="137" t="str">
        <f t="shared" si="257"/>
        <v/>
      </c>
      <c r="BJ64" s="137" t="str">
        <f t="shared" si="257"/>
        <v/>
      </c>
      <c r="BK64" s="137" t="str">
        <f t="shared" si="257"/>
        <v/>
      </c>
      <c r="BL64" s="137" t="str">
        <f t="shared" si="257"/>
        <v/>
      </c>
      <c r="BM64" s="137" t="str">
        <f t="shared" si="257"/>
        <v/>
      </c>
      <c r="BN64" s="137" t="str">
        <f t="shared" si="257"/>
        <v/>
      </c>
      <c r="BO64" s="137" t="str">
        <f t="shared" si="257"/>
        <v/>
      </c>
      <c r="BP64" s="137" t="str">
        <f t="shared" si="257"/>
        <v/>
      </c>
      <c r="BQ64" s="137" t="str">
        <f t="shared" si="257"/>
        <v/>
      </c>
      <c r="BR64" s="137" t="str">
        <f t="shared" si="257"/>
        <v/>
      </c>
      <c r="BS64" s="169" t="str">
        <f t="shared" si="257"/>
        <v/>
      </c>
      <c r="BT64" s="174" t="e">
        <f>$AY64*Assembly!Z$4+$AZ64*Assembly!Z$5+$BA64*Assembly!Z$6+$BB64*Assembly!Z$7+$BC64*Assembly!Z$8+$BD64*Assembly!Z$9+$BE64*Assembly!Z$10+$BF64*Assembly!Z$11+$BG64*Assembly!Z$12+$BH64*Assembly!Z$13+$BI64*Assembly!Z$14+$BJ64*Assembly!Z$15+$BK64*Assembly!Z$16+$BL64*Assembly!Z$17+$BM64*Assembly!Z$18+$BN64*Assembly!Z$19+$BO64*Assembly!Z$20+$BP64*Assembly!Z$21+$BQ64*Assembly!Z$22+$BR64*Assembly!Z$23+$BS64*Assembly!Z$24</f>
        <v>#VALUE!</v>
      </c>
      <c r="BU64" s="133" t="e">
        <f t="shared" si="3"/>
        <v>#VALUE!</v>
      </c>
      <c r="BV64" s="133"/>
      <c r="BW64" s="133" t="e">
        <f>$AY64*Assembly!AD$4+$AZ64*Assembly!AD$5+$BA64*Assembly!AD$6+$BB64*Assembly!AD$7+$BC64*Assembly!AD$8+$BD64*Assembly!AD$9+$BE64*Assembly!AD$10+$BF64*Assembly!AD$11+$BG64*Assembly!AD$12+$BH64*Assembly!AD$13+$BI64*Assembly!AD$14+$BJ64*Assembly!AD$15+$BK64*Assembly!AD$16+$BL64*Assembly!AD$17+$BM64*Assembly!AD$18+$BN64*Assembly!AD$19+$BO64*Assembly!AD$20+$BP64*Assembly!AD$21+$BQ64*Assembly!AD$22+$BR64*Assembly!AD$23+$BS64*Assembly!AD$24</f>
        <v>#VALUE!</v>
      </c>
      <c r="BX64" s="177" t="e">
        <f t="shared" si="4"/>
        <v>#VALUE!</v>
      </c>
      <c r="BY64" s="178" t="e">
        <f t="shared" si="5"/>
        <v>#VALUE!</v>
      </c>
      <c r="BZ64" s="179" t="e">
        <f t="shared" si="6"/>
        <v>#VALUE!</v>
      </c>
      <c r="CA64" s="178" t="e">
        <f t="shared" si="7"/>
        <v>#VALUE!</v>
      </c>
      <c r="CB64" s="133" t="e">
        <f>$AY64*Assembly!Y$4+$AZ64*Assembly!Y$5+$BA64*Assembly!Y$6+$BB64*Assembly!Y$7+$BC64*Assembly!Y$8+$BD64*Assembly!Y$9+$BE64*Assembly!Y$10+$BF64*Assembly!Y$11+$BG64*Assembly!Y$12+$BH64*Assembly!Y$13+$BI64*Assembly!Y$14+$BJ64*Assembly!Y$15+$BK64*Assembly!Y$16+$BL64*Assembly!Y$17+$BM64*Assembly!Y$18+$BN64*Assembly!Y$19+$BO64*Assembly!Y$20+$BP64*Assembly!Y$21+$BQ64*Assembly!Y$22+$BR64*Assembly!Y$23+$BS64*Assembly!Y$24</f>
        <v>#VALUE!</v>
      </c>
      <c r="CC64" s="133" t="e">
        <f t="shared" si="8"/>
        <v>#VALUE!</v>
      </c>
      <c r="CD64" s="130" t="e">
        <f t="shared" si="9"/>
        <v>#VALUE!</v>
      </c>
      <c r="CE64" s="183" t="e">
        <f>$AY64*Assembly!AC$4+$AZ64*Assembly!AC$5+$BA64*Assembly!AC$6+$BB64*Assembly!AC$7+$BC64*Assembly!AC$8+$BD64*Assembly!AC$9+$BE64*Assembly!AC$10+$BF64*Assembly!AC$11+$BG64*Assembly!AC$12+$BH64*Assembly!AC$13+$BI64*Assembly!AC$14+$BJ64*Assembly!AC$15+$BK64*Assembly!AC$16+$BL64*Assembly!AC$17+$BM64*Assembly!AC$18+$BN64*Assembly!AC$19+$BO64*Assembly!AC$20+$BP64*Assembly!AC$21+$BQ64*Assembly!AC$22+$BR64*Assembly!AC$23+$BS64*Assembly!AC$24</f>
        <v>#VALUE!</v>
      </c>
      <c r="CF64" s="145" t="e">
        <f>$AY64*Assembly!M$4+$AZ64*Assembly!M$5+$BA64*Assembly!M$6+$BB64*Assembly!M$7+$BC64*Assembly!M$8+$BD64*Assembly!M$9+$BE64*Assembly!M$10+$BF64*Assembly!M$11+$BG64*Assembly!M$12+$BH64*Assembly!M$13+$BI64*Assembly!M$14+$BJ64*Assembly!M$15+$BK64*Assembly!M$16+$BL64*Assembly!M$17+$BM64*Assembly!M$18+$BN64*Assembly!M$19+$BO64*Assembly!M$20+$BP64*Assembly!M$21+$BQ64*Assembly!M$22+$BR64*Assembly!M$23+$BS64*Assembly!M$24</f>
        <v>#VALUE!</v>
      </c>
      <c r="CG64" s="145" t="e">
        <f>$AY64*Assembly!N$4+$AZ64*Assembly!N$5+$BA64*Assembly!N$6+$BB64*Assembly!N$7+$BC64*Assembly!N$8+$BD64*Assembly!N$9+$BE64*Assembly!N$10+$BF64*Assembly!N$11+$BG64*Assembly!N$12+$BH64*Assembly!N$13+$BI64*Assembly!N$14+$BJ64*Assembly!N$15+$BK64*Assembly!N$16+$BL64*Assembly!N$17+$BM64*Assembly!N$18+$BN64*Assembly!N$19+$BO64*Assembly!N$20+$BP64*Assembly!N$21+$BQ64*Assembly!N$22+$BR64*Assembly!N$23+$BS64*Assembly!N$24</f>
        <v>#VALUE!</v>
      </c>
      <c r="CH64" s="145" t="e">
        <f>$AY64*Assembly!O$4+$AZ64*Assembly!O$5+$BA64*Assembly!O$6+$BB64*Assembly!O$7+$BC64*Assembly!O$8+$BD64*Assembly!O$9+$BE64*Assembly!O$10+$BF64*Assembly!O$11+$BG64*Assembly!O$12+$BH64*Assembly!O$13+$BI64*Assembly!O$14+$BJ64*Assembly!O$15+$BK64*Assembly!O$16+$BL64*Assembly!O$17+$BM64*Assembly!O$18+$BN64*Assembly!O$19+$BO64*Assembly!O$20+$BP64*Assembly!O$21+$BQ64*Assembly!O$22+$BR64*Assembly!O$23+$BS64*Assembly!O$24</f>
        <v>#VALUE!</v>
      </c>
      <c r="CI64" s="140" t="e">
        <f>$AY64*Assembly!P$4+$AZ64*Assembly!P$5+$BA64*Assembly!P$6+$BB64*Assembly!P$7+$BC64*Assembly!P$8+$BD64*Assembly!P$9+$BE64*Assembly!P$10+$BF64*Assembly!P$11+$BG64*Assembly!P$12+$BH64*Assembly!P$13+$BI64*Assembly!P$14+$BJ64*Assembly!P$15+$BK64*Assembly!P$16+$BL64*Assembly!P$17+$BM64*Assembly!P$18+$BN64*Assembly!P$19+$BO64*Assembly!P$20+$BP64*Assembly!P$21+$BQ64*Assembly!P$22+$BR64*Assembly!P$23+$BS64*Assembly!P$24</f>
        <v>#VALUE!</v>
      </c>
      <c r="CJ64" s="140" t="e">
        <f>$AY64*Assembly!Q$4+$AZ64*Assembly!Q$5+$BA64*Assembly!Q$6+$BB64*Assembly!Q$7+$BC64*Assembly!Q$8+$BD64*Assembly!Q$9+$BE64*Assembly!Q$10+$BF64*Assembly!Q$11+$BG64*Assembly!Q$12+$BH64*Assembly!Q$13+$BI64*Assembly!Q$14+$BJ64*Assembly!Q$15+$BK64*Assembly!Q$16+$BL64*Assembly!Q$17+$BM64*Assembly!Q$18+$BN64*Assembly!Q$19+$BO64*Assembly!Q$20+$BP64*Assembly!Q$21+$BQ64*Assembly!Q$22+$BR64*Assembly!Q$23+$BS64*Assembly!Q$24</f>
        <v>#VALUE!</v>
      </c>
      <c r="CK64" s="145" t="e">
        <f>$AY64*Assembly!R$4+$AZ64*Assembly!R$5+$BA64*Assembly!R$6+$BB64*Assembly!R$7+$BC64*Assembly!R$8+$BD64*Assembly!R$9+$BE64*Assembly!R$10+$BF64*Assembly!R$11+$BG64*Assembly!R$12+$BH64*Assembly!R$13+$BI64*Assembly!R$14+$BJ64*Assembly!R$15+$BK64*Assembly!R$16+$BL64*Assembly!R$17+$BM64*Assembly!R$18+$BN64*Assembly!R$19+$BO64*Assembly!R$20+$BP64*Assembly!R$21+$BQ64*Assembly!R$22+$BR64*Assembly!R$23+$BS64*Assembly!R$24</f>
        <v>#VALUE!</v>
      </c>
      <c r="CL64" s="140" t="e">
        <f>$AY64*Assembly!S$4+$AZ64*Assembly!S$5+$BA64*Assembly!S$6+$BB64*Assembly!S$7+$BC64*Assembly!S$8+$BD64*Assembly!S$9+$BE64*Assembly!S$10+$BF64*Assembly!S$11+$BG64*Assembly!S$12+$BH64*Assembly!S$13+$BI64*Assembly!S$14+$BJ64*Assembly!S$15+$BK64*Assembly!S$16+$BL64*Assembly!S$17+$BM64*Assembly!S$18+$BN64*Assembly!S$19+$BO64*Assembly!S$20+$BP64*Assembly!S$21+$BQ64*Assembly!S$22+$BR64*Assembly!S$23+$BS64*Assembly!S$24</f>
        <v>#VALUE!</v>
      </c>
      <c r="CM64" s="140" t="e">
        <f>$AY64*Assembly!T$4+$AZ64*Assembly!T$5+$BA64*Assembly!T$6+$BB64*Assembly!T$7+$BC64*Assembly!T$8+$BD64*Assembly!T$9+$BE64*Assembly!T$10+$BF64*Assembly!T$11+$BG64*Assembly!T$12+$BH64*Assembly!T$13+$BI64*Assembly!T$14+$BJ64*Assembly!T$15+$BK64*Assembly!T$16+$BL64*Assembly!T$17+$BM64*Assembly!T$18+$BN64*Assembly!T$19+$BO64*Assembly!T$20+$BP64*Assembly!T$21+$BQ64*Assembly!T$22+$BR64*Assembly!T$23+$BS64*Assembly!T$24</f>
        <v>#VALUE!</v>
      </c>
      <c r="CN64" s="140" t="e">
        <f>$AY64*Assembly!U$4+$AZ64*Assembly!U$5+$BA64*Assembly!U$6+$BB64*Assembly!U$7+$BC64*Assembly!U$8+$BD64*Assembly!U$9+$BE64*Assembly!U$10+$BF64*Assembly!U$11+$BG64*Assembly!U$12+$BH64*Assembly!U$13+$BI64*Assembly!U$14+$BJ64*Assembly!U$15+$BK64*Assembly!U$16+$BL64*Assembly!U$17+$BM64*Assembly!U$18+$BN64*Assembly!U$19+$BO64*Assembly!U$20+$BP64*Assembly!U$21+$BQ64*Assembly!U$22+$BR64*Assembly!U$23+$BS64*Assembly!U$24</f>
        <v>#VALUE!</v>
      </c>
      <c r="CO64" s="145" t="e">
        <f>$AY64*Assembly!V$4+$AZ64*Assembly!V$5+$BA64*Assembly!V$6+$BB64*Assembly!V$7+$BC64*Assembly!V$8+$BD64*Assembly!V$9+$BE64*Assembly!V$10+$BF64*Assembly!V$11+$BG64*Assembly!V$12+$BH64*Assembly!V$13+$BI64*Assembly!V$14+$BJ64*Assembly!V$15+$BK64*Assembly!V$16+$BL64*Assembly!V$17+$BM64*Assembly!V$18+$BN64*Assembly!V$19+$BO64*Assembly!V$20+$BP64*Assembly!V$21+$BQ64*Assembly!V$22+$BR64*Assembly!V$23+$BS64*Assembly!V$24</f>
        <v>#VALUE!</v>
      </c>
      <c r="CP64" s="145" t="e">
        <f>CF64*Refining!$F$3</f>
        <v>#VALUE!</v>
      </c>
      <c r="CQ64" s="145" t="e">
        <f>CG64*Refining!$F$4</f>
        <v>#VALUE!</v>
      </c>
      <c r="CR64" s="145" t="e">
        <f>CH64*Refining!$F$5</f>
        <v>#VALUE!</v>
      </c>
      <c r="CS64" s="145" t="e">
        <f>CI64*Refining!$F$6</f>
        <v>#VALUE!</v>
      </c>
      <c r="CT64" s="145" t="e">
        <f>CJ64*Refining!$F$7</f>
        <v>#VALUE!</v>
      </c>
      <c r="CU64" s="145" t="e">
        <f>CK64*Refining!$F$8</f>
        <v>#VALUE!</v>
      </c>
      <c r="CV64" s="145" t="e">
        <f>CL64*Refining!$F$9</f>
        <v>#VALUE!</v>
      </c>
      <c r="CW64" s="145" t="e">
        <f>CM64*Refining!$F$10</f>
        <v>#VALUE!</v>
      </c>
      <c r="CX64" s="145" t="e">
        <f>CN64*Refining!$F$11</f>
        <v>#VALUE!</v>
      </c>
      <c r="CY64" s="145" t="e">
        <f>CO64*Refining!$F$12</f>
        <v>#VALUE!</v>
      </c>
      <c r="CZ64" s="185" t="e">
        <f t="shared" ref="CZ64:DS64" si="258">IF(CF64 = 0, "", CF64)</f>
        <v>#VALUE!</v>
      </c>
      <c r="DA64" s="186" t="e">
        <f t="shared" si="258"/>
        <v>#VALUE!</v>
      </c>
      <c r="DB64" s="186" t="e">
        <f t="shared" si="258"/>
        <v>#VALUE!</v>
      </c>
      <c r="DC64" s="186" t="e">
        <f t="shared" si="258"/>
        <v>#VALUE!</v>
      </c>
      <c r="DD64" s="186" t="e">
        <f t="shared" si="258"/>
        <v>#VALUE!</v>
      </c>
      <c r="DE64" s="186" t="e">
        <f t="shared" si="258"/>
        <v>#VALUE!</v>
      </c>
      <c r="DF64" s="186" t="e">
        <f t="shared" si="258"/>
        <v>#VALUE!</v>
      </c>
      <c r="DG64" s="186" t="e">
        <f t="shared" si="258"/>
        <v>#VALUE!</v>
      </c>
      <c r="DH64" s="186" t="e">
        <f t="shared" si="258"/>
        <v>#VALUE!</v>
      </c>
      <c r="DI64" s="187" t="e">
        <f t="shared" si="258"/>
        <v>#VALUE!</v>
      </c>
      <c r="DJ64" s="185" t="e">
        <f t="shared" si="258"/>
        <v>#VALUE!</v>
      </c>
      <c r="DK64" s="186" t="e">
        <f t="shared" si="258"/>
        <v>#VALUE!</v>
      </c>
      <c r="DL64" s="186" t="e">
        <f t="shared" si="258"/>
        <v>#VALUE!</v>
      </c>
      <c r="DM64" s="186" t="e">
        <f t="shared" si="258"/>
        <v>#VALUE!</v>
      </c>
      <c r="DN64" s="211" t="e">
        <f t="shared" si="258"/>
        <v>#VALUE!</v>
      </c>
      <c r="DO64" s="186" t="e">
        <f t="shared" si="258"/>
        <v>#VALUE!</v>
      </c>
      <c r="DP64" s="186" t="e">
        <f t="shared" si="258"/>
        <v>#VALUE!</v>
      </c>
      <c r="DQ64" s="186" t="e">
        <f t="shared" si="258"/>
        <v>#VALUE!</v>
      </c>
      <c r="DR64" s="186" t="e">
        <f t="shared" si="258"/>
        <v>#VALUE!</v>
      </c>
      <c r="DS64" s="187" t="e">
        <f t="shared" si="258"/>
        <v>#VALUE!</v>
      </c>
      <c r="DT64" s="185" t="e">
        <f t="shared" si="11"/>
        <v>#VALUE!</v>
      </c>
      <c r="DU64" s="189" t="e">
        <f t="shared" si="12"/>
        <v>#VALUE!</v>
      </c>
      <c r="DV64" s="133" t="e">
        <f>CZ64*'Ores &amp; Ingots'!$C$3+DA64*'Ores &amp; Ingots'!$C$4+DB64*'Ores &amp; Ingots'!$C$5+DC64*'Ores &amp; Ingots'!$C$6+DD64*'Ores &amp; Ingots'!$C$7+DE64*'Ores &amp; Ingots'!$C$8+DF64*'Ores &amp; Ingots'!$C$9+DG64*'Ores &amp; Ingots'!$C$10+DH64*'Ores &amp; Ingots'!$C$11+DI64*'Ores &amp; Ingots'!$C$12</f>
        <v>#VALUE!</v>
      </c>
      <c r="DW64" s="133" t="e">
        <f>DJ64*'Ores &amp; Ingots'!$B$3+DK64*'Ores &amp; Ingots'!$B$4+DL64*'Ores &amp; Ingots'!$B$5+DM64*'Ores &amp; Ingots'!$B$6+DN64*'Ores &amp; Ingots'!$B$7+DO64*'Ores &amp; Ingots'!$B$8+DP64*'Ores &amp; Ingots'!$B$9+DQ64*'Ores &amp; Ingots'!$B$10+DR64*'Ores &amp; Ingots'!$B$11+DS64*'Ores &amp; Ingots'!$B$12</f>
        <v>#VALUE!</v>
      </c>
      <c r="DX64" s="189" t="e">
        <f>CZ64*Refining!$G$3+DA64*Refining!$G$4+DB64*Refining!$G$5+DC64*Refining!$G$6+DD64*Refining!$G$7+DE64*Refining!$G$8+DF64*Refining!$G$9+DG64*Refining!$G$10+DH64*Refining!$G$11+DI64*Refining!$G$12</f>
        <v>#VALUE!</v>
      </c>
      <c r="DY64" s="189" t="e">
        <f t="shared" si="13"/>
        <v>#VALUE!</v>
      </c>
      <c r="DZ64" s="192" t="e">
        <f t="shared" si="14"/>
        <v>#VALUE!</v>
      </c>
      <c r="EA64" s="185" t="e">
        <f t="shared" si="15"/>
        <v>#VALUE!</v>
      </c>
      <c r="EB64" s="194" t="e">
        <f t="shared" ref="EB64:EC64" si="259">EA64/60</f>
        <v>#VALUE!</v>
      </c>
      <c r="EC64" s="194" t="e">
        <f t="shared" si="259"/>
        <v>#VALUE!</v>
      </c>
      <c r="ED64" s="185" t="e">
        <f t="shared" si="17"/>
        <v>#VALUE!</v>
      </c>
      <c r="EE64" s="194" t="e">
        <f t="shared" ref="EE64:EF64" si="260">ED64/1000</f>
        <v>#VALUE!</v>
      </c>
      <c r="EF64" s="196" t="e">
        <f t="shared" si="260"/>
        <v>#VALUE!</v>
      </c>
      <c r="EG64" s="130" t="e">
        <f t="shared" si="19"/>
        <v>#VALUE!</v>
      </c>
      <c r="EH64" s="132" t="e">
        <f t="shared" si="20"/>
        <v>#VALUE!</v>
      </c>
      <c r="EI64" s="133">
        <v>724</v>
      </c>
    </row>
    <row r="65" spans="1:139" ht="12.75" hidden="1" x14ac:dyDescent="0.2">
      <c r="A65" s="864"/>
      <c r="B65" s="135" t="s">
        <v>290</v>
      </c>
      <c r="C65" s="137" t="s">
        <v>156</v>
      </c>
      <c r="D65" s="137">
        <v>1</v>
      </c>
      <c r="E65" s="137">
        <v>1</v>
      </c>
      <c r="F65" s="137">
        <v>2</v>
      </c>
      <c r="G65" s="139">
        <f t="shared" si="0"/>
        <v>31.25</v>
      </c>
      <c r="H65" s="140">
        <v>25</v>
      </c>
      <c r="I65" s="140">
        <v>25</v>
      </c>
      <c r="J65" s="140">
        <f>H65/Main!$D$9</f>
        <v>5</v>
      </c>
      <c r="K65" s="140">
        <f>I65/Main!$D$10</f>
        <v>12.5</v>
      </c>
      <c r="L65" s="140">
        <f t="shared" si="1"/>
        <v>2.5</v>
      </c>
      <c r="M65" s="140">
        <v>1</v>
      </c>
      <c r="N65" s="143"/>
      <c r="O65" s="143"/>
      <c r="P65" s="143"/>
      <c r="Q65" s="145"/>
      <c r="R65" s="143"/>
      <c r="S65" s="146"/>
      <c r="T65" s="146"/>
      <c r="U65" s="143"/>
      <c r="V65" s="143"/>
      <c r="W65" s="146"/>
      <c r="X65" s="146"/>
      <c r="Y65" s="143"/>
      <c r="Z65" s="143"/>
      <c r="AA65" s="143"/>
      <c r="AB65" s="143"/>
      <c r="AC65" s="362" t="s">
        <v>34</v>
      </c>
      <c r="AD65" s="133">
        <v>0</v>
      </c>
      <c r="AE65" s="133">
        <v>50</v>
      </c>
      <c r="AF65" s="133">
        <v>0</v>
      </c>
      <c r="AG65" s="133">
        <v>0</v>
      </c>
      <c r="AH65" s="167">
        <v>30</v>
      </c>
      <c r="AI65" s="133">
        <v>0</v>
      </c>
      <c r="AJ65" s="133">
        <v>0</v>
      </c>
      <c r="AK65" s="133">
        <v>0</v>
      </c>
      <c r="AL65" s="133">
        <v>0</v>
      </c>
      <c r="AM65" s="133">
        <v>0</v>
      </c>
      <c r="AN65" s="133">
        <v>0</v>
      </c>
      <c r="AO65" s="133">
        <v>0</v>
      </c>
      <c r="AP65" s="133">
        <v>0</v>
      </c>
      <c r="AQ65" s="133">
        <v>0</v>
      </c>
      <c r="AR65" s="133">
        <v>0</v>
      </c>
      <c r="AS65" s="133">
        <v>0</v>
      </c>
      <c r="AT65" s="133">
        <v>0</v>
      </c>
      <c r="AU65" s="133">
        <v>0</v>
      </c>
      <c r="AV65" s="133">
        <v>0</v>
      </c>
      <c r="AW65" s="133">
        <v>0</v>
      </c>
      <c r="AX65" s="133">
        <v>0</v>
      </c>
      <c r="AY65" s="161" t="str">
        <f t="shared" ref="AY65:BS65" si="261">IF(AD65 = 0, "", AD65)</f>
        <v/>
      </c>
      <c r="AZ65" s="133">
        <f t="shared" si="261"/>
        <v>50</v>
      </c>
      <c r="BA65" s="137" t="str">
        <f t="shared" si="261"/>
        <v/>
      </c>
      <c r="BB65" s="137" t="str">
        <f t="shared" si="261"/>
        <v/>
      </c>
      <c r="BC65" s="167">
        <f t="shared" si="261"/>
        <v>30</v>
      </c>
      <c r="BD65" s="137" t="str">
        <f t="shared" si="261"/>
        <v/>
      </c>
      <c r="BE65" s="137" t="str">
        <f t="shared" si="261"/>
        <v/>
      </c>
      <c r="BF65" s="137" t="str">
        <f t="shared" si="261"/>
        <v/>
      </c>
      <c r="BG65" s="137" t="str">
        <f t="shared" si="261"/>
        <v/>
      </c>
      <c r="BH65" s="137" t="str">
        <f t="shared" si="261"/>
        <v/>
      </c>
      <c r="BI65" s="137" t="str">
        <f t="shared" si="261"/>
        <v/>
      </c>
      <c r="BJ65" s="137" t="str">
        <f t="shared" si="261"/>
        <v/>
      </c>
      <c r="BK65" s="137" t="str">
        <f t="shared" si="261"/>
        <v/>
      </c>
      <c r="BL65" s="137" t="str">
        <f t="shared" si="261"/>
        <v/>
      </c>
      <c r="BM65" s="137" t="str">
        <f t="shared" si="261"/>
        <v/>
      </c>
      <c r="BN65" s="137" t="str">
        <f t="shared" si="261"/>
        <v/>
      </c>
      <c r="BO65" s="137" t="str">
        <f t="shared" si="261"/>
        <v/>
      </c>
      <c r="BP65" s="137" t="str">
        <f t="shared" si="261"/>
        <v/>
      </c>
      <c r="BQ65" s="137" t="str">
        <f t="shared" si="261"/>
        <v/>
      </c>
      <c r="BR65" s="137" t="str">
        <f t="shared" si="261"/>
        <v/>
      </c>
      <c r="BS65" s="169" t="str">
        <f t="shared" si="261"/>
        <v/>
      </c>
      <c r="BT65" s="174" t="e">
        <f>$AY65*Assembly!Z$4+$AZ65*Assembly!Z$5+$BA65*Assembly!Z$6+$BB65*Assembly!Z$7+$BC65*Assembly!Z$8+$BD65*Assembly!Z$9+$BE65*Assembly!Z$10+$BF65*Assembly!Z$11+$BG65*Assembly!Z$12+$BH65*Assembly!Z$13+$BI65*Assembly!Z$14+$BJ65*Assembly!Z$15+$BK65*Assembly!Z$16+$BL65*Assembly!Z$17+$BM65*Assembly!Z$18+$BN65*Assembly!Z$19+$BO65*Assembly!Z$20+$BP65*Assembly!Z$21+$BQ65*Assembly!Z$22+$BR65*Assembly!Z$23+$BS65*Assembly!Z$24</f>
        <v>#VALUE!</v>
      </c>
      <c r="BU65" s="133" t="e">
        <f t="shared" si="3"/>
        <v>#VALUE!</v>
      </c>
      <c r="BV65" s="133"/>
      <c r="BW65" s="133" t="e">
        <f>$AY65*Assembly!AD$4+$AZ65*Assembly!AD$5+$BA65*Assembly!AD$6+$BB65*Assembly!AD$7+$BC65*Assembly!AD$8+$BD65*Assembly!AD$9+$BE65*Assembly!AD$10+$BF65*Assembly!AD$11+$BG65*Assembly!AD$12+$BH65*Assembly!AD$13+$BI65*Assembly!AD$14+$BJ65*Assembly!AD$15+$BK65*Assembly!AD$16+$BL65*Assembly!AD$17+$BM65*Assembly!AD$18+$BN65*Assembly!AD$19+$BO65*Assembly!AD$20+$BP65*Assembly!AD$21+$BQ65*Assembly!AD$22+$BR65*Assembly!AD$23+$BS65*Assembly!AD$24</f>
        <v>#VALUE!</v>
      </c>
      <c r="BX65" s="177" t="e">
        <f t="shared" si="4"/>
        <v>#VALUE!</v>
      </c>
      <c r="BY65" s="178" t="e">
        <f t="shared" si="5"/>
        <v>#VALUE!</v>
      </c>
      <c r="BZ65" s="179" t="e">
        <f t="shared" si="6"/>
        <v>#VALUE!</v>
      </c>
      <c r="CA65" s="178" t="e">
        <f t="shared" si="7"/>
        <v>#VALUE!</v>
      </c>
      <c r="CB65" s="133" t="e">
        <f>$AY65*Assembly!Y$4+$AZ65*Assembly!Y$5+$BA65*Assembly!Y$6+$BB65*Assembly!Y$7+$BC65*Assembly!Y$8+$BD65*Assembly!Y$9+$BE65*Assembly!Y$10+$BF65*Assembly!Y$11+$BG65*Assembly!Y$12+$BH65*Assembly!Y$13+$BI65*Assembly!Y$14+$BJ65*Assembly!Y$15+$BK65*Assembly!Y$16+$BL65*Assembly!Y$17+$BM65*Assembly!Y$18+$BN65*Assembly!Y$19+$BO65*Assembly!Y$20+$BP65*Assembly!Y$21+$BQ65*Assembly!Y$22+$BR65*Assembly!Y$23+$BS65*Assembly!Y$24</f>
        <v>#VALUE!</v>
      </c>
      <c r="CC65" s="133" t="e">
        <f t="shared" si="8"/>
        <v>#VALUE!</v>
      </c>
      <c r="CD65" s="130" t="e">
        <f t="shared" si="9"/>
        <v>#VALUE!</v>
      </c>
      <c r="CE65" s="183" t="e">
        <f>$AY65*Assembly!AC$4+$AZ65*Assembly!AC$5+$BA65*Assembly!AC$6+$BB65*Assembly!AC$7+$BC65*Assembly!AC$8+$BD65*Assembly!AC$9+$BE65*Assembly!AC$10+$BF65*Assembly!AC$11+$BG65*Assembly!AC$12+$BH65*Assembly!AC$13+$BI65*Assembly!AC$14+$BJ65*Assembly!AC$15+$BK65*Assembly!AC$16+$BL65*Assembly!AC$17+$BM65*Assembly!AC$18+$BN65*Assembly!AC$19+$BO65*Assembly!AC$20+$BP65*Assembly!AC$21+$BQ65*Assembly!AC$22+$BR65*Assembly!AC$23+$BS65*Assembly!AC$24</f>
        <v>#VALUE!</v>
      </c>
      <c r="CF65" s="145" t="e">
        <f>$AY65*Assembly!M$4+$AZ65*Assembly!M$5+$BA65*Assembly!M$6+$BB65*Assembly!M$7+$BC65*Assembly!M$8+$BD65*Assembly!M$9+$BE65*Assembly!M$10+$BF65*Assembly!M$11+$BG65*Assembly!M$12+$BH65*Assembly!M$13+$BI65*Assembly!M$14+$BJ65*Assembly!M$15+$BK65*Assembly!M$16+$BL65*Assembly!M$17+$BM65*Assembly!M$18+$BN65*Assembly!M$19+$BO65*Assembly!M$20+$BP65*Assembly!M$21+$BQ65*Assembly!M$22+$BR65*Assembly!M$23+$BS65*Assembly!M$24</f>
        <v>#VALUE!</v>
      </c>
      <c r="CG65" s="145" t="e">
        <f>$AY65*Assembly!N$4+$AZ65*Assembly!N$5+$BA65*Assembly!N$6+$BB65*Assembly!N$7+$BC65*Assembly!N$8+$BD65*Assembly!N$9+$BE65*Assembly!N$10+$BF65*Assembly!N$11+$BG65*Assembly!N$12+$BH65*Assembly!N$13+$BI65*Assembly!N$14+$BJ65*Assembly!N$15+$BK65*Assembly!N$16+$BL65*Assembly!N$17+$BM65*Assembly!N$18+$BN65*Assembly!N$19+$BO65*Assembly!N$20+$BP65*Assembly!N$21+$BQ65*Assembly!N$22+$BR65*Assembly!N$23+$BS65*Assembly!N$24</f>
        <v>#VALUE!</v>
      </c>
      <c r="CH65" s="145" t="e">
        <f>$AY65*Assembly!O$4+$AZ65*Assembly!O$5+$BA65*Assembly!O$6+$BB65*Assembly!O$7+$BC65*Assembly!O$8+$BD65*Assembly!O$9+$BE65*Assembly!O$10+$BF65*Assembly!O$11+$BG65*Assembly!O$12+$BH65*Assembly!O$13+$BI65*Assembly!O$14+$BJ65*Assembly!O$15+$BK65*Assembly!O$16+$BL65*Assembly!O$17+$BM65*Assembly!O$18+$BN65*Assembly!O$19+$BO65*Assembly!O$20+$BP65*Assembly!O$21+$BQ65*Assembly!O$22+$BR65*Assembly!O$23+$BS65*Assembly!O$24</f>
        <v>#VALUE!</v>
      </c>
      <c r="CI65" s="140" t="e">
        <f>$AY65*Assembly!P$4+$AZ65*Assembly!P$5+$BA65*Assembly!P$6+$BB65*Assembly!P$7+$BC65*Assembly!P$8+$BD65*Assembly!P$9+$BE65*Assembly!P$10+$BF65*Assembly!P$11+$BG65*Assembly!P$12+$BH65*Assembly!P$13+$BI65*Assembly!P$14+$BJ65*Assembly!P$15+$BK65*Assembly!P$16+$BL65*Assembly!P$17+$BM65*Assembly!P$18+$BN65*Assembly!P$19+$BO65*Assembly!P$20+$BP65*Assembly!P$21+$BQ65*Assembly!P$22+$BR65*Assembly!P$23+$BS65*Assembly!P$24</f>
        <v>#VALUE!</v>
      </c>
      <c r="CJ65" s="140" t="e">
        <f>$AY65*Assembly!Q$4+$AZ65*Assembly!Q$5+$BA65*Assembly!Q$6+$BB65*Assembly!Q$7+$BC65*Assembly!Q$8+$BD65*Assembly!Q$9+$BE65*Assembly!Q$10+$BF65*Assembly!Q$11+$BG65*Assembly!Q$12+$BH65*Assembly!Q$13+$BI65*Assembly!Q$14+$BJ65*Assembly!Q$15+$BK65*Assembly!Q$16+$BL65*Assembly!Q$17+$BM65*Assembly!Q$18+$BN65*Assembly!Q$19+$BO65*Assembly!Q$20+$BP65*Assembly!Q$21+$BQ65*Assembly!Q$22+$BR65*Assembly!Q$23+$BS65*Assembly!Q$24</f>
        <v>#VALUE!</v>
      </c>
      <c r="CK65" s="145" t="e">
        <f>$AY65*Assembly!R$4+$AZ65*Assembly!R$5+$BA65*Assembly!R$6+$BB65*Assembly!R$7+$BC65*Assembly!R$8+$BD65*Assembly!R$9+$BE65*Assembly!R$10+$BF65*Assembly!R$11+$BG65*Assembly!R$12+$BH65*Assembly!R$13+$BI65*Assembly!R$14+$BJ65*Assembly!R$15+$BK65*Assembly!R$16+$BL65*Assembly!R$17+$BM65*Assembly!R$18+$BN65*Assembly!R$19+$BO65*Assembly!R$20+$BP65*Assembly!R$21+$BQ65*Assembly!R$22+$BR65*Assembly!R$23+$BS65*Assembly!R$24</f>
        <v>#VALUE!</v>
      </c>
      <c r="CL65" s="140" t="e">
        <f>$AY65*Assembly!S$4+$AZ65*Assembly!S$5+$BA65*Assembly!S$6+$BB65*Assembly!S$7+$BC65*Assembly!S$8+$BD65*Assembly!S$9+$BE65*Assembly!S$10+$BF65*Assembly!S$11+$BG65*Assembly!S$12+$BH65*Assembly!S$13+$BI65*Assembly!S$14+$BJ65*Assembly!S$15+$BK65*Assembly!S$16+$BL65*Assembly!S$17+$BM65*Assembly!S$18+$BN65*Assembly!S$19+$BO65*Assembly!S$20+$BP65*Assembly!S$21+$BQ65*Assembly!S$22+$BR65*Assembly!S$23+$BS65*Assembly!S$24</f>
        <v>#VALUE!</v>
      </c>
      <c r="CM65" s="140" t="e">
        <f>$AY65*Assembly!T$4+$AZ65*Assembly!T$5+$BA65*Assembly!T$6+$BB65*Assembly!T$7+$BC65*Assembly!T$8+$BD65*Assembly!T$9+$BE65*Assembly!T$10+$BF65*Assembly!T$11+$BG65*Assembly!T$12+$BH65*Assembly!T$13+$BI65*Assembly!T$14+$BJ65*Assembly!T$15+$BK65*Assembly!T$16+$BL65*Assembly!T$17+$BM65*Assembly!T$18+$BN65*Assembly!T$19+$BO65*Assembly!T$20+$BP65*Assembly!T$21+$BQ65*Assembly!T$22+$BR65*Assembly!T$23+$BS65*Assembly!T$24</f>
        <v>#VALUE!</v>
      </c>
      <c r="CN65" s="140" t="e">
        <f>$AY65*Assembly!U$4+$AZ65*Assembly!U$5+$BA65*Assembly!U$6+$BB65*Assembly!U$7+$BC65*Assembly!U$8+$BD65*Assembly!U$9+$BE65*Assembly!U$10+$BF65*Assembly!U$11+$BG65*Assembly!U$12+$BH65*Assembly!U$13+$BI65*Assembly!U$14+$BJ65*Assembly!U$15+$BK65*Assembly!U$16+$BL65*Assembly!U$17+$BM65*Assembly!U$18+$BN65*Assembly!U$19+$BO65*Assembly!U$20+$BP65*Assembly!U$21+$BQ65*Assembly!U$22+$BR65*Assembly!U$23+$BS65*Assembly!U$24</f>
        <v>#VALUE!</v>
      </c>
      <c r="CO65" s="145" t="e">
        <f>$AY65*Assembly!V$4+$AZ65*Assembly!V$5+$BA65*Assembly!V$6+$BB65*Assembly!V$7+$BC65*Assembly!V$8+$BD65*Assembly!V$9+$BE65*Assembly!V$10+$BF65*Assembly!V$11+$BG65*Assembly!V$12+$BH65*Assembly!V$13+$BI65*Assembly!V$14+$BJ65*Assembly!V$15+$BK65*Assembly!V$16+$BL65*Assembly!V$17+$BM65*Assembly!V$18+$BN65*Assembly!V$19+$BO65*Assembly!V$20+$BP65*Assembly!V$21+$BQ65*Assembly!V$22+$BR65*Assembly!V$23+$BS65*Assembly!V$24</f>
        <v>#VALUE!</v>
      </c>
      <c r="CP65" s="145" t="e">
        <f>CF65*Refining!$F$3</f>
        <v>#VALUE!</v>
      </c>
      <c r="CQ65" s="145" t="e">
        <f>CG65*Refining!$F$4</f>
        <v>#VALUE!</v>
      </c>
      <c r="CR65" s="145" t="e">
        <f>CH65*Refining!$F$5</f>
        <v>#VALUE!</v>
      </c>
      <c r="CS65" s="145" t="e">
        <f>CI65*Refining!$F$6</f>
        <v>#VALUE!</v>
      </c>
      <c r="CT65" s="145" t="e">
        <f>CJ65*Refining!$F$7</f>
        <v>#VALUE!</v>
      </c>
      <c r="CU65" s="145" t="e">
        <f>CK65*Refining!$F$8</f>
        <v>#VALUE!</v>
      </c>
      <c r="CV65" s="145" t="e">
        <f>CL65*Refining!$F$9</f>
        <v>#VALUE!</v>
      </c>
      <c r="CW65" s="145" t="e">
        <f>CM65*Refining!$F$10</f>
        <v>#VALUE!</v>
      </c>
      <c r="CX65" s="145" t="e">
        <f>CN65*Refining!$F$11</f>
        <v>#VALUE!</v>
      </c>
      <c r="CY65" s="145" t="e">
        <f>CO65*Refining!$F$12</f>
        <v>#VALUE!</v>
      </c>
      <c r="CZ65" s="185" t="e">
        <f t="shared" ref="CZ65:DS65" si="262">IF(CF65 = 0, "", CF65)</f>
        <v>#VALUE!</v>
      </c>
      <c r="DA65" s="186" t="e">
        <f t="shared" si="262"/>
        <v>#VALUE!</v>
      </c>
      <c r="DB65" s="186" t="e">
        <f t="shared" si="262"/>
        <v>#VALUE!</v>
      </c>
      <c r="DC65" s="186" t="e">
        <f t="shared" si="262"/>
        <v>#VALUE!</v>
      </c>
      <c r="DD65" s="186" t="e">
        <f t="shared" si="262"/>
        <v>#VALUE!</v>
      </c>
      <c r="DE65" s="186" t="e">
        <f t="shared" si="262"/>
        <v>#VALUE!</v>
      </c>
      <c r="DF65" s="186" t="e">
        <f t="shared" si="262"/>
        <v>#VALUE!</v>
      </c>
      <c r="DG65" s="186" t="e">
        <f t="shared" si="262"/>
        <v>#VALUE!</v>
      </c>
      <c r="DH65" s="186" t="e">
        <f t="shared" si="262"/>
        <v>#VALUE!</v>
      </c>
      <c r="DI65" s="187" t="e">
        <f t="shared" si="262"/>
        <v>#VALUE!</v>
      </c>
      <c r="DJ65" s="185" t="e">
        <f t="shared" si="262"/>
        <v>#VALUE!</v>
      </c>
      <c r="DK65" s="186" t="e">
        <f t="shared" si="262"/>
        <v>#VALUE!</v>
      </c>
      <c r="DL65" s="186" t="e">
        <f t="shared" si="262"/>
        <v>#VALUE!</v>
      </c>
      <c r="DM65" s="186" t="e">
        <f t="shared" si="262"/>
        <v>#VALUE!</v>
      </c>
      <c r="DN65" s="211" t="e">
        <f t="shared" si="262"/>
        <v>#VALUE!</v>
      </c>
      <c r="DO65" s="186" t="e">
        <f t="shared" si="262"/>
        <v>#VALUE!</v>
      </c>
      <c r="DP65" s="186" t="e">
        <f t="shared" si="262"/>
        <v>#VALUE!</v>
      </c>
      <c r="DQ65" s="186" t="e">
        <f t="shared" si="262"/>
        <v>#VALUE!</v>
      </c>
      <c r="DR65" s="186" t="e">
        <f t="shared" si="262"/>
        <v>#VALUE!</v>
      </c>
      <c r="DS65" s="187" t="e">
        <f t="shared" si="262"/>
        <v>#VALUE!</v>
      </c>
      <c r="DT65" s="185" t="e">
        <f t="shared" si="11"/>
        <v>#VALUE!</v>
      </c>
      <c r="DU65" s="189" t="e">
        <f t="shared" si="12"/>
        <v>#VALUE!</v>
      </c>
      <c r="DV65" s="133" t="e">
        <f>CZ65*'Ores &amp; Ingots'!$C$3+DA65*'Ores &amp; Ingots'!$C$4+DB65*'Ores &amp; Ingots'!$C$5+DC65*'Ores &amp; Ingots'!$C$6+DD65*'Ores &amp; Ingots'!$C$7+DE65*'Ores &amp; Ingots'!$C$8+DF65*'Ores &amp; Ingots'!$C$9+DG65*'Ores &amp; Ingots'!$C$10+DH65*'Ores &amp; Ingots'!$C$11+DI65*'Ores &amp; Ingots'!$C$12</f>
        <v>#VALUE!</v>
      </c>
      <c r="DW65" s="133" t="e">
        <f>DJ65*'Ores &amp; Ingots'!$B$3+DK65*'Ores &amp; Ingots'!$B$4+DL65*'Ores &amp; Ingots'!$B$5+DM65*'Ores &amp; Ingots'!$B$6+DN65*'Ores &amp; Ingots'!$B$7+DO65*'Ores &amp; Ingots'!$B$8+DP65*'Ores &amp; Ingots'!$B$9+DQ65*'Ores &amp; Ingots'!$B$10+DR65*'Ores &amp; Ingots'!$B$11+DS65*'Ores &amp; Ingots'!$B$12</f>
        <v>#VALUE!</v>
      </c>
      <c r="DX65" s="189" t="e">
        <f>CZ65*Refining!$G$3+DA65*Refining!$G$4+DB65*Refining!$G$5+DC65*Refining!$G$6+DD65*Refining!$G$7+DE65*Refining!$G$8+DF65*Refining!$G$9+DG65*Refining!$G$10+DH65*Refining!$G$11+DI65*Refining!$G$12</f>
        <v>#VALUE!</v>
      </c>
      <c r="DY65" s="189" t="e">
        <f t="shared" si="13"/>
        <v>#VALUE!</v>
      </c>
      <c r="DZ65" s="192" t="e">
        <f t="shared" si="14"/>
        <v>#VALUE!</v>
      </c>
      <c r="EA65" s="185" t="e">
        <f t="shared" si="15"/>
        <v>#VALUE!</v>
      </c>
      <c r="EB65" s="194" t="e">
        <f t="shared" ref="EB65:EC65" si="263">EA65/60</f>
        <v>#VALUE!</v>
      </c>
      <c r="EC65" s="194" t="e">
        <f t="shared" si="263"/>
        <v>#VALUE!</v>
      </c>
      <c r="ED65" s="185" t="e">
        <f t="shared" si="17"/>
        <v>#VALUE!</v>
      </c>
      <c r="EE65" s="194" t="e">
        <f t="shared" ref="EE65:EF65" si="264">ED65/1000</f>
        <v>#VALUE!</v>
      </c>
      <c r="EF65" s="196" t="e">
        <f t="shared" si="264"/>
        <v>#VALUE!</v>
      </c>
      <c r="EG65" s="130" t="e">
        <f t="shared" si="19"/>
        <v>#VALUE!</v>
      </c>
      <c r="EH65" s="132" t="e">
        <f t="shared" si="20"/>
        <v>#VALUE!</v>
      </c>
      <c r="EI65" s="133">
        <v>618</v>
      </c>
    </row>
    <row r="66" spans="1:139" ht="12.75" hidden="1" x14ac:dyDescent="0.2">
      <c r="A66" s="865"/>
      <c r="B66" s="297" t="s">
        <v>291</v>
      </c>
      <c r="C66" s="216" t="s">
        <v>156</v>
      </c>
      <c r="D66" s="216">
        <v>1</v>
      </c>
      <c r="E66" s="216">
        <v>1</v>
      </c>
      <c r="F66" s="216">
        <v>2</v>
      </c>
      <c r="G66" s="229">
        <f t="shared" si="0"/>
        <v>31.25</v>
      </c>
      <c r="H66" s="230">
        <v>20</v>
      </c>
      <c r="I66" s="230">
        <v>20</v>
      </c>
      <c r="J66" s="230">
        <f>H66/Main!$D$9</f>
        <v>4</v>
      </c>
      <c r="K66" s="230">
        <f>I66/Main!$D$10</f>
        <v>10</v>
      </c>
      <c r="L66" s="230">
        <f t="shared" si="1"/>
        <v>2.5</v>
      </c>
      <c r="M66" s="230">
        <v>1</v>
      </c>
      <c r="N66" s="233"/>
      <c r="O66" s="233"/>
      <c r="P66" s="233"/>
      <c r="Q66" s="232"/>
      <c r="R66" s="233"/>
      <c r="S66" s="234"/>
      <c r="T66" s="234"/>
      <c r="U66" s="233"/>
      <c r="V66" s="233"/>
      <c r="W66" s="234"/>
      <c r="X66" s="234"/>
      <c r="Y66" s="233"/>
      <c r="Z66" s="233"/>
      <c r="AA66" s="233"/>
      <c r="AB66" s="233"/>
      <c r="AC66" s="366" t="s">
        <v>34</v>
      </c>
      <c r="AD66" s="226">
        <v>0</v>
      </c>
      <c r="AE66" s="226">
        <v>70</v>
      </c>
      <c r="AF66" s="226">
        <v>0</v>
      </c>
      <c r="AG66" s="226">
        <v>0</v>
      </c>
      <c r="AH66" s="227">
        <v>16</v>
      </c>
      <c r="AI66" s="226">
        <v>0</v>
      </c>
      <c r="AJ66" s="226">
        <v>0</v>
      </c>
      <c r="AK66" s="226">
        <v>0</v>
      </c>
      <c r="AL66" s="226">
        <v>0</v>
      </c>
      <c r="AM66" s="226">
        <v>0</v>
      </c>
      <c r="AN66" s="226">
        <v>0</v>
      </c>
      <c r="AO66" s="226">
        <v>0</v>
      </c>
      <c r="AP66" s="226">
        <v>0</v>
      </c>
      <c r="AQ66" s="226">
        <v>0</v>
      </c>
      <c r="AR66" s="226">
        <v>0</v>
      </c>
      <c r="AS66" s="226">
        <v>0</v>
      </c>
      <c r="AT66" s="226">
        <v>0</v>
      </c>
      <c r="AU66" s="226">
        <v>0</v>
      </c>
      <c r="AV66" s="226">
        <v>0</v>
      </c>
      <c r="AW66" s="226">
        <v>0</v>
      </c>
      <c r="AX66" s="226">
        <v>0</v>
      </c>
      <c r="AY66" s="322" t="str">
        <f t="shared" ref="AY66:BS66" si="265">IF(AD66 = 0, "", AD66)</f>
        <v/>
      </c>
      <c r="AZ66" s="226">
        <f t="shared" si="265"/>
        <v>70</v>
      </c>
      <c r="BA66" s="216" t="str">
        <f t="shared" si="265"/>
        <v/>
      </c>
      <c r="BB66" s="216" t="str">
        <f t="shared" si="265"/>
        <v/>
      </c>
      <c r="BC66" s="227">
        <f t="shared" si="265"/>
        <v>16</v>
      </c>
      <c r="BD66" s="216" t="str">
        <f t="shared" si="265"/>
        <v/>
      </c>
      <c r="BE66" s="216" t="str">
        <f t="shared" si="265"/>
        <v/>
      </c>
      <c r="BF66" s="216" t="str">
        <f t="shared" si="265"/>
        <v/>
      </c>
      <c r="BG66" s="216" t="str">
        <f t="shared" si="265"/>
        <v/>
      </c>
      <c r="BH66" s="216" t="str">
        <f t="shared" si="265"/>
        <v/>
      </c>
      <c r="BI66" s="216" t="str">
        <f t="shared" si="265"/>
        <v/>
      </c>
      <c r="BJ66" s="216" t="str">
        <f t="shared" si="265"/>
        <v/>
      </c>
      <c r="BK66" s="216" t="str">
        <f t="shared" si="265"/>
        <v/>
      </c>
      <c r="BL66" s="216" t="str">
        <f t="shared" si="265"/>
        <v/>
      </c>
      <c r="BM66" s="216" t="str">
        <f t="shared" si="265"/>
        <v/>
      </c>
      <c r="BN66" s="216" t="str">
        <f t="shared" si="265"/>
        <v/>
      </c>
      <c r="BO66" s="216" t="str">
        <f t="shared" si="265"/>
        <v/>
      </c>
      <c r="BP66" s="216" t="str">
        <f t="shared" si="265"/>
        <v/>
      </c>
      <c r="BQ66" s="216" t="str">
        <f t="shared" si="265"/>
        <v/>
      </c>
      <c r="BR66" s="216" t="str">
        <f t="shared" si="265"/>
        <v/>
      </c>
      <c r="BS66" s="231" t="str">
        <f t="shared" si="265"/>
        <v/>
      </c>
      <c r="BT66" s="225" t="e">
        <f>$AY66*Assembly!Z$4+$AZ66*Assembly!Z$5+$BA66*Assembly!Z$6+$BB66*Assembly!Z$7+$BC66*Assembly!Z$8+$BD66*Assembly!Z$9+$BE66*Assembly!Z$10+$BF66*Assembly!Z$11+$BG66*Assembly!Z$12+$BH66*Assembly!Z$13+$BI66*Assembly!Z$14+$BJ66*Assembly!Z$15+$BK66*Assembly!Z$16+$BL66*Assembly!Z$17+$BM66*Assembly!Z$18+$BN66*Assembly!Z$19+$BO66*Assembly!Z$20+$BP66*Assembly!Z$21+$BQ66*Assembly!Z$22+$BR66*Assembly!Z$23+$BS66*Assembly!Z$24</f>
        <v>#VALUE!</v>
      </c>
      <c r="BU66" s="226" t="e">
        <f t="shared" si="3"/>
        <v>#VALUE!</v>
      </c>
      <c r="BV66" s="226"/>
      <c r="BW66" s="226" t="e">
        <f>$AY66*Assembly!AD$4+$AZ66*Assembly!AD$5+$BA66*Assembly!AD$6+$BB66*Assembly!AD$7+$BC66*Assembly!AD$8+$BD66*Assembly!AD$9+$BE66*Assembly!AD$10+$BF66*Assembly!AD$11+$BG66*Assembly!AD$12+$BH66*Assembly!AD$13+$BI66*Assembly!AD$14+$BJ66*Assembly!AD$15+$BK66*Assembly!AD$16+$BL66*Assembly!AD$17+$BM66*Assembly!AD$18+$BN66*Assembly!AD$19+$BO66*Assembly!AD$20+$BP66*Assembly!AD$21+$BQ66*Assembly!AD$22+$BR66*Assembly!AD$23+$BS66*Assembly!AD$24</f>
        <v>#VALUE!</v>
      </c>
      <c r="BX66" s="236" t="e">
        <f t="shared" si="4"/>
        <v>#VALUE!</v>
      </c>
      <c r="BY66" s="237" t="e">
        <f t="shared" si="5"/>
        <v>#VALUE!</v>
      </c>
      <c r="BZ66" s="238" t="e">
        <f t="shared" si="6"/>
        <v>#VALUE!</v>
      </c>
      <c r="CA66" s="237" t="e">
        <f t="shared" si="7"/>
        <v>#VALUE!</v>
      </c>
      <c r="CB66" s="226" t="e">
        <f>$AY66*Assembly!Y$4+$AZ66*Assembly!Y$5+$BA66*Assembly!Y$6+$BB66*Assembly!Y$7+$BC66*Assembly!Y$8+$BD66*Assembly!Y$9+$BE66*Assembly!Y$10+$BF66*Assembly!Y$11+$BG66*Assembly!Y$12+$BH66*Assembly!Y$13+$BI66*Assembly!Y$14+$BJ66*Assembly!Y$15+$BK66*Assembly!Y$16+$BL66*Assembly!Y$17+$BM66*Assembly!Y$18+$BN66*Assembly!Y$19+$BO66*Assembly!Y$20+$BP66*Assembly!Y$21+$BQ66*Assembly!Y$22+$BR66*Assembly!Y$23+$BS66*Assembly!Y$24</f>
        <v>#VALUE!</v>
      </c>
      <c r="CC66" s="226" t="e">
        <f t="shared" si="8"/>
        <v>#VALUE!</v>
      </c>
      <c r="CD66" s="239" t="e">
        <f t="shared" si="9"/>
        <v>#VALUE!</v>
      </c>
      <c r="CE66" s="240" t="e">
        <f>$AY66*Assembly!AC$4+$AZ66*Assembly!AC$5+$BA66*Assembly!AC$6+$BB66*Assembly!AC$7+$BC66*Assembly!AC$8+$BD66*Assembly!AC$9+$BE66*Assembly!AC$10+$BF66*Assembly!AC$11+$BG66*Assembly!AC$12+$BH66*Assembly!AC$13+$BI66*Assembly!AC$14+$BJ66*Assembly!AC$15+$BK66*Assembly!AC$16+$BL66*Assembly!AC$17+$BM66*Assembly!AC$18+$BN66*Assembly!AC$19+$BO66*Assembly!AC$20+$BP66*Assembly!AC$21+$BQ66*Assembly!AC$22+$BR66*Assembly!AC$23+$BS66*Assembly!AC$24</f>
        <v>#VALUE!</v>
      </c>
      <c r="CF66" s="232" t="e">
        <f>$AY66*Assembly!M$4+$AZ66*Assembly!M$5+$BA66*Assembly!M$6+$BB66*Assembly!M$7+$BC66*Assembly!M$8+$BD66*Assembly!M$9+$BE66*Assembly!M$10+$BF66*Assembly!M$11+$BG66*Assembly!M$12+$BH66*Assembly!M$13+$BI66*Assembly!M$14+$BJ66*Assembly!M$15+$BK66*Assembly!M$16+$BL66*Assembly!M$17+$BM66*Assembly!M$18+$BN66*Assembly!M$19+$BO66*Assembly!M$20+$BP66*Assembly!M$21+$BQ66*Assembly!M$22+$BR66*Assembly!M$23+$BS66*Assembly!M$24</f>
        <v>#VALUE!</v>
      </c>
      <c r="CG66" s="232" t="e">
        <f>$AY66*Assembly!N$4+$AZ66*Assembly!N$5+$BA66*Assembly!N$6+$BB66*Assembly!N$7+$BC66*Assembly!N$8+$BD66*Assembly!N$9+$BE66*Assembly!N$10+$BF66*Assembly!N$11+$BG66*Assembly!N$12+$BH66*Assembly!N$13+$BI66*Assembly!N$14+$BJ66*Assembly!N$15+$BK66*Assembly!N$16+$BL66*Assembly!N$17+$BM66*Assembly!N$18+$BN66*Assembly!N$19+$BO66*Assembly!N$20+$BP66*Assembly!N$21+$BQ66*Assembly!N$22+$BR66*Assembly!N$23+$BS66*Assembly!N$24</f>
        <v>#VALUE!</v>
      </c>
      <c r="CH66" s="232" t="e">
        <f>$AY66*Assembly!O$4+$AZ66*Assembly!O$5+$BA66*Assembly!O$6+$BB66*Assembly!O$7+$BC66*Assembly!O$8+$BD66*Assembly!O$9+$BE66*Assembly!O$10+$BF66*Assembly!O$11+$BG66*Assembly!O$12+$BH66*Assembly!O$13+$BI66*Assembly!O$14+$BJ66*Assembly!O$15+$BK66*Assembly!O$16+$BL66*Assembly!O$17+$BM66*Assembly!O$18+$BN66*Assembly!O$19+$BO66*Assembly!O$20+$BP66*Assembly!O$21+$BQ66*Assembly!O$22+$BR66*Assembly!O$23+$BS66*Assembly!O$24</f>
        <v>#VALUE!</v>
      </c>
      <c r="CI66" s="230" t="e">
        <f>$AY66*Assembly!P$4+$AZ66*Assembly!P$5+$BA66*Assembly!P$6+$BB66*Assembly!P$7+$BC66*Assembly!P$8+$BD66*Assembly!P$9+$BE66*Assembly!P$10+$BF66*Assembly!P$11+$BG66*Assembly!P$12+$BH66*Assembly!P$13+$BI66*Assembly!P$14+$BJ66*Assembly!P$15+$BK66*Assembly!P$16+$BL66*Assembly!P$17+$BM66*Assembly!P$18+$BN66*Assembly!P$19+$BO66*Assembly!P$20+$BP66*Assembly!P$21+$BQ66*Assembly!P$22+$BR66*Assembly!P$23+$BS66*Assembly!P$24</f>
        <v>#VALUE!</v>
      </c>
      <c r="CJ66" s="230" t="e">
        <f>$AY66*Assembly!Q$4+$AZ66*Assembly!Q$5+$BA66*Assembly!Q$6+$BB66*Assembly!Q$7+$BC66*Assembly!Q$8+$BD66*Assembly!Q$9+$BE66*Assembly!Q$10+$BF66*Assembly!Q$11+$BG66*Assembly!Q$12+$BH66*Assembly!Q$13+$BI66*Assembly!Q$14+$BJ66*Assembly!Q$15+$BK66*Assembly!Q$16+$BL66*Assembly!Q$17+$BM66*Assembly!Q$18+$BN66*Assembly!Q$19+$BO66*Assembly!Q$20+$BP66*Assembly!Q$21+$BQ66*Assembly!Q$22+$BR66*Assembly!Q$23+$BS66*Assembly!Q$24</f>
        <v>#VALUE!</v>
      </c>
      <c r="CK66" s="232" t="e">
        <f>$AY66*Assembly!R$4+$AZ66*Assembly!R$5+$BA66*Assembly!R$6+$BB66*Assembly!R$7+$BC66*Assembly!R$8+$BD66*Assembly!R$9+$BE66*Assembly!R$10+$BF66*Assembly!R$11+$BG66*Assembly!R$12+$BH66*Assembly!R$13+$BI66*Assembly!R$14+$BJ66*Assembly!R$15+$BK66*Assembly!R$16+$BL66*Assembly!R$17+$BM66*Assembly!R$18+$BN66*Assembly!R$19+$BO66*Assembly!R$20+$BP66*Assembly!R$21+$BQ66*Assembly!R$22+$BR66*Assembly!R$23+$BS66*Assembly!R$24</f>
        <v>#VALUE!</v>
      </c>
      <c r="CL66" s="230" t="e">
        <f>$AY66*Assembly!S$4+$AZ66*Assembly!S$5+$BA66*Assembly!S$6+$BB66*Assembly!S$7+$BC66*Assembly!S$8+$BD66*Assembly!S$9+$BE66*Assembly!S$10+$BF66*Assembly!S$11+$BG66*Assembly!S$12+$BH66*Assembly!S$13+$BI66*Assembly!S$14+$BJ66*Assembly!S$15+$BK66*Assembly!S$16+$BL66*Assembly!S$17+$BM66*Assembly!S$18+$BN66*Assembly!S$19+$BO66*Assembly!S$20+$BP66*Assembly!S$21+$BQ66*Assembly!S$22+$BR66*Assembly!S$23+$BS66*Assembly!S$24</f>
        <v>#VALUE!</v>
      </c>
      <c r="CM66" s="230" t="e">
        <f>$AY66*Assembly!T$4+$AZ66*Assembly!T$5+$BA66*Assembly!T$6+$BB66*Assembly!T$7+$BC66*Assembly!T$8+$BD66*Assembly!T$9+$BE66*Assembly!T$10+$BF66*Assembly!T$11+$BG66*Assembly!T$12+$BH66*Assembly!T$13+$BI66*Assembly!T$14+$BJ66*Assembly!T$15+$BK66*Assembly!T$16+$BL66*Assembly!T$17+$BM66*Assembly!T$18+$BN66*Assembly!T$19+$BO66*Assembly!T$20+$BP66*Assembly!T$21+$BQ66*Assembly!T$22+$BR66*Assembly!T$23+$BS66*Assembly!T$24</f>
        <v>#VALUE!</v>
      </c>
      <c r="CN66" s="230" t="e">
        <f>$AY66*Assembly!U$4+$AZ66*Assembly!U$5+$BA66*Assembly!U$6+$BB66*Assembly!U$7+$BC66*Assembly!U$8+$BD66*Assembly!U$9+$BE66*Assembly!U$10+$BF66*Assembly!U$11+$BG66*Assembly!U$12+$BH66*Assembly!U$13+$BI66*Assembly!U$14+$BJ66*Assembly!U$15+$BK66*Assembly!U$16+$BL66*Assembly!U$17+$BM66*Assembly!U$18+$BN66*Assembly!U$19+$BO66*Assembly!U$20+$BP66*Assembly!U$21+$BQ66*Assembly!U$22+$BR66*Assembly!U$23+$BS66*Assembly!U$24</f>
        <v>#VALUE!</v>
      </c>
      <c r="CO66" s="232" t="e">
        <f>$AY66*Assembly!V$4+$AZ66*Assembly!V$5+$BA66*Assembly!V$6+$BB66*Assembly!V$7+$BC66*Assembly!V$8+$BD66*Assembly!V$9+$BE66*Assembly!V$10+$BF66*Assembly!V$11+$BG66*Assembly!V$12+$BH66*Assembly!V$13+$BI66*Assembly!V$14+$BJ66*Assembly!V$15+$BK66*Assembly!V$16+$BL66*Assembly!V$17+$BM66*Assembly!V$18+$BN66*Assembly!V$19+$BO66*Assembly!V$20+$BP66*Assembly!V$21+$BQ66*Assembly!V$22+$BR66*Assembly!V$23+$BS66*Assembly!V$24</f>
        <v>#VALUE!</v>
      </c>
      <c r="CP66" s="232" t="e">
        <f>CF66*Refining!$F$3</f>
        <v>#VALUE!</v>
      </c>
      <c r="CQ66" s="232" t="e">
        <f>CG66*Refining!$F$4</f>
        <v>#VALUE!</v>
      </c>
      <c r="CR66" s="232" t="e">
        <f>CH66*Refining!$F$5</f>
        <v>#VALUE!</v>
      </c>
      <c r="CS66" s="232" t="e">
        <f>CI66*Refining!$F$6</f>
        <v>#VALUE!</v>
      </c>
      <c r="CT66" s="232" t="e">
        <f>CJ66*Refining!$F$7</f>
        <v>#VALUE!</v>
      </c>
      <c r="CU66" s="232" t="e">
        <f>CK66*Refining!$F$8</f>
        <v>#VALUE!</v>
      </c>
      <c r="CV66" s="232" t="e">
        <f>CL66*Refining!$F$9</f>
        <v>#VALUE!</v>
      </c>
      <c r="CW66" s="232" t="e">
        <f>CM66*Refining!$F$10</f>
        <v>#VALUE!</v>
      </c>
      <c r="CX66" s="232" t="e">
        <f>CN66*Refining!$F$11</f>
        <v>#VALUE!</v>
      </c>
      <c r="CY66" s="232" t="e">
        <f>CO66*Refining!$F$12</f>
        <v>#VALUE!</v>
      </c>
      <c r="CZ66" s="243" t="e">
        <f t="shared" ref="CZ66:DS66" si="266">IF(CF66 = 0, "", CF66)</f>
        <v>#VALUE!</v>
      </c>
      <c r="DA66" s="246" t="e">
        <f t="shared" si="266"/>
        <v>#VALUE!</v>
      </c>
      <c r="DB66" s="246" t="e">
        <f t="shared" si="266"/>
        <v>#VALUE!</v>
      </c>
      <c r="DC66" s="246" t="e">
        <f t="shared" si="266"/>
        <v>#VALUE!</v>
      </c>
      <c r="DD66" s="246" t="e">
        <f t="shared" si="266"/>
        <v>#VALUE!</v>
      </c>
      <c r="DE66" s="246" t="e">
        <f t="shared" si="266"/>
        <v>#VALUE!</v>
      </c>
      <c r="DF66" s="246" t="e">
        <f t="shared" si="266"/>
        <v>#VALUE!</v>
      </c>
      <c r="DG66" s="246" t="e">
        <f t="shared" si="266"/>
        <v>#VALUE!</v>
      </c>
      <c r="DH66" s="246" t="e">
        <f t="shared" si="266"/>
        <v>#VALUE!</v>
      </c>
      <c r="DI66" s="251" t="e">
        <f t="shared" si="266"/>
        <v>#VALUE!</v>
      </c>
      <c r="DJ66" s="243" t="e">
        <f t="shared" si="266"/>
        <v>#VALUE!</v>
      </c>
      <c r="DK66" s="246" t="e">
        <f t="shared" si="266"/>
        <v>#VALUE!</v>
      </c>
      <c r="DL66" s="246" t="e">
        <f t="shared" si="266"/>
        <v>#VALUE!</v>
      </c>
      <c r="DM66" s="246" t="e">
        <f t="shared" si="266"/>
        <v>#VALUE!</v>
      </c>
      <c r="DN66" s="254" t="e">
        <f t="shared" si="266"/>
        <v>#VALUE!</v>
      </c>
      <c r="DO66" s="246" t="e">
        <f t="shared" si="266"/>
        <v>#VALUE!</v>
      </c>
      <c r="DP66" s="246" t="e">
        <f t="shared" si="266"/>
        <v>#VALUE!</v>
      </c>
      <c r="DQ66" s="246" t="e">
        <f t="shared" si="266"/>
        <v>#VALUE!</v>
      </c>
      <c r="DR66" s="246" t="e">
        <f t="shared" si="266"/>
        <v>#VALUE!</v>
      </c>
      <c r="DS66" s="251" t="e">
        <f t="shared" si="266"/>
        <v>#VALUE!</v>
      </c>
      <c r="DT66" s="243" t="e">
        <f t="shared" si="11"/>
        <v>#VALUE!</v>
      </c>
      <c r="DU66" s="245" t="e">
        <f t="shared" si="12"/>
        <v>#VALUE!</v>
      </c>
      <c r="DV66" s="226" t="e">
        <f>CZ66*'Ores &amp; Ingots'!$C$3+DA66*'Ores &amp; Ingots'!$C$4+DB66*'Ores &amp; Ingots'!$C$5+DC66*'Ores &amp; Ingots'!$C$6+DD66*'Ores &amp; Ingots'!$C$7+DE66*'Ores &amp; Ingots'!$C$8+DF66*'Ores &amp; Ingots'!$C$9+DG66*'Ores &amp; Ingots'!$C$10+DH66*'Ores &amp; Ingots'!$C$11+DI66*'Ores &amp; Ingots'!$C$12</f>
        <v>#VALUE!</v>
      </c>
      <c r="DW66" s="226" t="e">
        <f>DJ66*'Ores &amp; Ingots'!$B$3+DK66*'Ores &amp; Ingots'!$B$4+DL66*'Ores &amp; Ingots'!$B$5+DM66*'Ores &amp; Ingots'!$B$6+DN66*'Ores &amp; Ingots'!$B$7+DO66*'Ores &amp; Ingots'!$B$8+DP66*'Ores &amp; Ingots'!$B$9+DQ66*'Ores &amp; Ingots'!$B$10+DR66*'Ores &amp; Ingots'!$B$11+DS66*'Ores &amp; Ingots'!$B$12</f>
        <v>#VALUE!</v>
      </c>
      <c r="DX66" s="245" t="e">
        <f>CZ66*Refining!$G$3+DA66*Refining!$G$4+DB66*Refining!$G$5+DC66*Refining!$G$6+DD66*Refining!$G$7+DE66*Refining!$G$8+DF66*Refining!$G$9+DG66*Refining!$G$10+DH66*Refining!$G$11+DI66*Refining!$G$12</f>
        <v>#VALUE!</v>
      </c>
      <c r="DY66" s="189" t="e">
        <f t="shared" si="13"/>
        <v>#VALUE!</v>
      </c>
      <c r="DZ66" s="260" t="e">
        <f t="shared" si="14"/>
        <v>#VALUE!</v>
      </c>
      <c r="EA66" s="243" t="e">
        <f t="shared" si="15"/>
        <v>#VALUE!</v>
      </c>
      <c r="EB66" s="262" t="e">
        <f t="shared" ref="EB66:EC66" si="267">EA66/60</f>
        <v>#VALUE!</v>
      </c>
      <c r="EC66" s="262" t="e">
        <f t="shared" si="267"/>
        <v>#VALUE!</v>
      </c>
      <c r="ED66" s="243" t="e">
        <f t="shared" si="17"/>
        <v>#VALUE!</v>
      </c>
      <c r="EE66" s="262" t="e">
        <f t="shared" ref="EE66:EF66" si="268">ED66/1000</f>
        <v>#VALUE!</v>
      </c>
      <c r="EF66" s="264" t="e">
        <f t="shared" si="268"/>
        <v>#VALUE!</v>
      </c>
      <c r="EG66" s="239" t="e">
        <f t="shared" si="19"/>
        <v>#VALUE!</v>
      </c>
      <c r="EH66" s="266" t="e">
        <f t="shared" si="20"/>
        <v>#VALUE!</v>
      </c>
      <c r="EI66" s="133">
        <v>340</v>
      </c>
    </row>
    <row r="67" spans="1:139" ht="12.75" hidden="1" x14ac:dyDescent="0.2">
      <c r="A67" s="916" t="s">
        <v>292</v>
      </c>
      <c r="B67" s="55" t="s">
        <v>293</v>
      </c>
      <c r="C67" s="56" t="s">
        <v>156</v>
      </c>
      <c r="D67" s="56">
        <v>1</v>
      </c>
      <c r="E67" s="56">
        <v>1</v>
      </c>
      <c r="F67" s="56">
        <v>1</v>
      </c>
      <c r="G67" s="57">
        <f t="shared" si="0"/>
        <v>15.625</v>
      </c>
      <c r="H67" s="58">
        <v>28</v>
      </c>
      <c r="I67" s="58">
        <v>42</v>
      </c>
      <c r="J67" s="58">
        <f>H67/Main!$D$9</f>
        <v>5.6</v>
      </c>
      <c r="K67" s="58">
        <f>I67/Main!$D$10</f>
        <v>21</v>
      </c>
      <c r="L67" s="58">
        <f t="shared" si="1"/>
        <v>3.7500000000000004</v>
      </c>
      <c r="M67" s="58">
        <v>1</v>
      </c>
      <c r="N67" s="62">
        <v>10</v>
      </c>
      <c r="O67" s="62">
        <v>1000</v>
      </c>
      <c r="P67" s="60"/>
      <c r="Q67" s="62"/>
      <c r="R67" s="60"/>
      <c r="S67" s="63"/>
      <c r="T67" s="63"/>
      <c r="U67" s="60"/>
      <c r="V67" s="60"/>
      <c r="W67" s="63"/>
      <c r="X67" s="63"/>
      <c r="Y67" s="60"/>
      <c r="Z67" s="60"/>
      <c r="AA67" s="60"/>
      <c r="AB67" s="60"/>
      <c r="AC67" s="367" t="s">
        <v>240</v>
      </c>
      <c r="AD67" s="81">
        <v>20</v>
      </c>
      <c r="AE67" s="81">
        <v>40</v>
      </c>
      <c r="AF67" s="81">
        <v>4</v>
      </c>
      <c r="AG67" s="81">
        <v>0</v>
      </c>
      <c r="AH67" s="81">
        <v>0</v>
      </c>
      <c r="AI67" s="81">
        <v>0</v>
      </c>
      <c r="AJ67" s="81">
        <v>4</v>
      </c>
      <c r="AK67" s="83">
        <v>2</v>
      </c>
      <c r="AL67" s="81">
        <v>1</v>
      </c>
      <c r="AM67" s="81">
        <v>0</v>
      </c>
      <c r="AN67" s="81">
        <v>0</v>
      </c>
      <c r="AO67" s="81">
        <v>0</v>
      </c>
      <c r="AP67" s="81">
        <v>15</v>
      </c>
      <c r="AQ67" s="81">
        <v>0</v>
      </c>
      <c r="AR67" s="81">
        <v>0</v>
      </c>
      <c r="AS67" s="81">
        <v>0</v>
      </c>
      <c r="AT67" s="81">
        <v>0</v>
      </c>
      <c r="AU67" s="81">
        <v>0</v>
      </c>
      <c r="AV67" s="81">
        <v>0</v>
      </c>
      <c r="AW67" s="81">
        <v>0</v>
      </c>
      <c r="AX67" s="81">
        <v>0</v>
      </c>
      <c r="AY67" s="93">
        <f t="shared" ref="AY67:BS67" si="269">IF(AD67 = 0, "", AD67)</f>
        <v>20</v>
      </c>
      <c r="AZ67" s="81">
        <f t="shared" si="269"/>
        <v>40</v>
      </c>
      <c r="BA67" s="81">
        <f t="shared" si="269"/>
        <v>4</v>
      </c>
      <c r="BB67" s="56" t="str">
        <f t="shared" si="269"/>
        <v/>
      </c>
      <c r="BC67" s="56" t="str">
        <f t="shared" si="269"/>
        <v/>
      </c>
      <c r="BD67" s="56" t="str">
        <f t="shared" si="269"/>
        <v/>
      </c>
      <c r="BE67" s="81">
        <f t="shared" si="269"/>
        <v>4</v>
      </c>
      <c r="BF67" s="83">
        <f t="shared" si="269"/>
        <v>2</v>
      </c>
      <c r="BG67" s="81">
        <f t="shared" si="269"/>
        <v>1</v>
      </c>
      <c r="BH67" s="56" t="str">
        <f t="shared" si="269"/>
        <v/>
      </c>
      <c r="BI67" s="56" t="str">
        <f t="shared" si="269"/>
        <v/>
      </c>
      <c r="BJ67" s="56" t="str">
        <f t="shared" si="269"/>
        <v/>
      </c>
      <c r="BK67" s="81">
        <f t="shared" si="269"/>
        <v>15</v>
      </c>
      <c r="BL67" s="56" t="str">
        <f t="shared" si="269"/>
        <v/>
      </c>
      <c r="BM67" s="56" t="str">
        <f t="shared" si="269"/>
        <v/>
      </c>
      <c r="BN67" s="56" t="str">
        <f t="shared" si="269"/>
        <v/>
      </c>
      <c r="BO67" s="56" t="str">
        <f t="shared" si="269"/>
        <v/>
      </c>
      <c r="BP67" s="56" t="str">
        <f t="shared" si="269"/>
        <v/>
      </c>
      <c r="BQ67" s="56" t="str">
        <f t="shared" si="269"/>
        <v/>
      </c>
      <c r="BR67" s="56" t="str">
        <f t="shared" si="269"/>
        <v/>
      </c>
      <c r="BS67" s="85" t="str">
        <f t="shared" si="269"/>
        <v/>
      </c>
      <c r="BT67" s="93" t="e">
        <f>$AY67*Assembly!Z$4+$AZ67*Assembly!Z$5+$BA67*Assembly!Z$6+$BB67*Assembly!Z$7+$BC67*Assembly!Z$8+$BD67*Assembly!Z$9+$BE67*Assembly!Z$10+$BF67*Assembly!Z$11+$BG67*Assembly!Z$12+$BH67*Assembly!Z$13+$BI67*Assembly!Z$14+$BJ67*Assembly!Z$15+$BK67*Assembly!Z$16+$BL67*Assembly!Z$17+$BM67*Assembly!Z$18+$BN67*Assembly!Z$19+$BO67*Assembly!Z$20+$BP67*Assembly!Z$21+$BQ67*Assembly!Z$22+$BR67*Assembly!Z$23+$BS67*Assembly!Z$24</f>
        <v>#VALUE!</v>
      </c>
      <c r="BU67" s="81" t="e">
        <f t="shared" si="3"/>
        <v>#VALUE!</v>
      </c>
      <c r="BV67" s="81"/>
      <c r="BW67" s="81" t="e">
        <f>$AY67*Assembly!AD$4+$AZ67*Assembly!AD$5+$BA67*Assembly!AD$6+$BB67*Assembly!AD$7+$BC67*Assembly!AD$8+$BD67*Assembly!AD$9+$BE67*Assembly!AD$10+$BF67*Assembly!AD$11+$BG67*Assembly!AD$12+$BH67*Assembly!AD$13+$BI67*Assembly!AD$14+$BJ67*Assembly!AD$15+$BK67*Assembly!AD$16+$BL67*Assembly!AD$17+$BM67*Assembly!AD$18+$BN67*Assembly!AD$19+$BO67*Assembly!AD$20+$BP67*Assembly!AD$21+$BQ67*Assembly!AD$22+$BR67*Assembly!AD$23+$BS67*Assembly!AD$24</f>
        <v>#VALUE!</v>
      </c>
      <c r="BX67" s="98" t="e">
        <f t="shared" si="4"/>
        <v>#VALUE!</v>
      </c>
      <c r="BY67" s="99" t="e">
        <f t="shared" si="5"/>
        <v>#VALUE!</v>
      </c>
      <c r="BZ67" s="101" t="e">
        <f t="shared" si="6"/>
        <v>#VALUE!</v>
      </c>
      <c r="CA67" s="99" t="e">
        <f t="shared" si="7"/>
        <v>#VALUE!</v>
      </c>
      <c r="CB67" s="81" t="e">
        <f>$AY67*Assembly!Y$4+$AZ67*Assembly!Y$5+$BA67*Assembly!Y$6+$BB67*Assembly!Y$7+$BC67*Assembly!Y$8+$BD67*Assembly!Y$9+$BE67*Assembly!Y$10+$BF67*Assembly!Y$11+$BG67*Assembly!Y$12+$BH67*Assembly!Y$13+$BI67*Assembly!Y$14+$BJ67*Assembly!Y$15+$BK67*Assembly!Y$16+$BL67*Assembly!Y$17+$BM67*Assembly!Y$18+$BN67*Assembly!Y$19+$BO67*Assembly!Y$20+$BP67*Assembly!Y$21+$BQ67*Assembly!Y$22+$BR67*Assembly!Y$23+$BS67*Assembly!Y$24</f>
        <v>#VALUE!</v>
      </c>
      <c r="CC67" s="81" t="e">
        <f t="shared" si="8"/>
        <v>#VALUE!</v>
      </c>
      <c r="CD67" s="106" t="e">
        <f t="shared" si="9"/>
        <v>#VALUE!</v>
      </c>
      <c r="CE67" s="108" t="e">
        <f>$AY67*Assembly!AC$4+$AZ67*Assembly!AC$5+$BA67*Assembly!AC$6+$BB67*Assembly!AC$7+$BC67*Assembly!AC$8+$BD67*Assembly!AC$9+$BE67*Assembly!AC$10+$BF67*Assembly!AC$11+$BG67*Assembly!AC$12+$BH67*Assembly!AC$13+$BI67*Assembly!AC$14+$BJ67*Assembly!AC$15+$BK67*Assembly!AC$16+$BL67*Assembly!AC$17+$BM67*Assembly!AC$18+$BN67*Assembly!AC$19+$BO67*Assembly!AC$20+$BP67*Assembly!AC$21+$BQ67*Assembly!AC$22+$BR67*Assembly!AC$23+$BS67*Assembly!AC$24</f>
        <v>#VALUE!</v>
      </c>
      <c r="CF67" s="62" t="e">
        <f>$AY67*Assembly!M$4+$AZ67*Assembly!M$5+$BA67*Assembly!M$6+$BB67*Assembly!M$7+$BC67*Assembly!M$8+$BD67*Assembly!M$9+$BE67*Assembly!M$10+$BF67*Assembly!M$11+$BG67*Assembly!M$12+$BH67*Assembly!M$13+$BI67*Assembly!M$14+$BJ67*Assembly!M$15+$BK67*Assembly!M$16+$BL67*Assembly!M$17+$BM67*Assembly!M$18+$BN67*Assembly!M$19+$BO67*Assembly!M$20+$BP67*Assembly!M$21+$BQ67*Assembly!M$22+$BR67*Assembly!M$23+$BS67*Assembly!M$24</f>
        <v>#VALUE!</v>
      </c>
      <c r="CG67" s="62" t="e">
        <f>$AY67*Assembly!N$4+$AZ67*Assembly!N$5+$BA67*Assembly!N$6+$BB67*Assembly!N$7+$BC67*Assembly!N$8+$BD67*Assembly!N$9+$BE67*Assembly!N$10+$BF67*Assembly!N$11+$BG67*Assembly!N$12+$BH67*Assembly!N$13+$BI67*Assembly!N$14+$BJ67*Assembly!N$15+$BK67*Assembly!N$16+$BL67*Assembly!N$17+$BM67*Assembly!N$18+$BN67*Assembly!N$19+$BO67*Assembly!N$20+$BP67*Assembly!N$21+$BQ67*Assembly!N$22+$BR67*Assembly!N$23+$BS67*Assembly!N$24</f>
        <v>#VALUE!</v>
      </c>
      <c r="CH67" s="62" t="e">
        <f>$AY67*Assembly!O$4+$AZ67*Assembly!O$5+$BA67*Assembly!O$6+$BB67*Assembly!O$7+$BC67*Assembly!O$8+$BD67*Assembly!O$9+$BE67*Assembly!O$10+$BF67*Assembly!O$11+$BG67*Assembly!O$12+$BH67*Assembly!O$13+$BI67*Assembly!O$14+$BJ67*Assembly!O$15+$BK67*Assembly!O$16+$BL67*Assembly!O$17+$BM67*Assembly!O$18+$BN67*Assembly!O$19+$BO67*Assembly!O$20+$BP67*Assembly!O$21+$BQ67*Assembly!O$22+$BR67*Assembly!O$23+$BS67*Assembly!O$24</f>
        <v>#VALUE!</v>
      </c>
      <c r="CI67" s="58" t="e">
        <f>$AY67*Assembly!P$4+$AZ67*Assembly!P$5+$BA67*Assembly!P$6+$BB67*Assembly!P$7+$BC67*Assembly!P$8+$BD67*Assembly!P$9+$BE67*Assembly!P$10+$BF67*Assembly!P$11+$BG67*Assembly!P$12+$BH67*Assembly!P$13+$BI67*Assembly!P$14+$BJ67*Assembly!P$15+$BK67*Assembly!P$16+$BL67*Assembly!P$17+$BM67*Assembly!P$18+$BN67*Assembly!P$19+$BO67*Assembly!P$20+$BP67*Assembly!P$21+$BQ67*Assembly!P$22+$BR67*Assembly!P$23+$BS67*Assembly!P$24</f>
        <v>#VALUE!</v>
      </c>
      <c r="CJ67" s="58" t="e">
        <f>$AY67*Assembly!Q$4+$AZ67*Assembly!Q$5+$BA67*Assembly!Q$6+$BB67*Assembly!Q$7+$BC67*Assembly!Q$8+$BD67*Assembly!Q$9+$BE67*Assembly!Q$10+$BF67*Assembly!Q$11+$BG67*Assembly!Q$12+$BH67*Assembly!Q$13+$BI67*Assembly!Q$14+$BJ67*Assembly!Q$15+$BK67*Assembly!Q$16+$BL67*Assembly!Q$17+$BM67*Assembly!Q$18+$BN67*Assembly!Q$19+$BO67*Assembly!Q$20+$BP67*Assembly!Q$21+$BQ67*Assembly!Q$22+$BR67*Assembly!Q$23+$BS67*Assembly!Q$24</f>
        <v>#VALUE!</v>
      </c>
      <c r="CK67" s="62" t="e">
        <f>$AY67*Assembly!R$4+$AZ67*Assembly!R$5+$BA67*Assembly!R$6+$BB67*Assembly!R$7+$BC67*Assembly!R$8+$BD67*Assembly!R$9+$BE67*Assembly!R$10+$BF67*Assembly!R$11+$BG67*Assembly!R$12+$BH67*Assembly!R$13+$BI67*Assembly!R$14+$BJ67*Assembly!R$15+$BK67*Assembly!R$16+$BL67*Assembly!R$17+$BM67*Assembly!R$18+$BN67*Assembly!R$19+$BO67*Assembly!R$20+$BP67*Assembly!R$21+$BQ67*Assembly!R$22+$BR67*Assembly!R$23+$BS67*Assembly!R$24</f>
        <v>#VALUE!</v>
      </c>
      <c r="CL67" s="58" t="e">
        <f>$AY67*Assembly!S$4+$AZ67*Assembly!S$5+$BA67*Assembly!S$6+$BB67*Assembly!S$7+$BC67*Assembly!S$8+$BD67*Assembly!S$9+$BE67*Assembly!S$10+$BF67*Assembly!S$11+$BG67*Assembly!S$12+$BH67*Assembly!S$13+$BI67*Assembly!S$14+$BJ67*Assembly!S$15+$BK67*Assembly!S$16+$BL67*Assembly!S$17+$BM67*Assembly!S$18+$BN67*Assembly!S$19+$BO67*Assembly!S$20+$BP67*Assembly!S$21+$BQ67*Assembly!S$22+$BR67*Assembly!S$23+$BS67*Assembly!S$24</f>
        <v>#VALUE!</v>
      </c>
      <c r="CM67" s="58" t="e">
        <f>$AY67*Assembly!T$4+$AZ67*Assembly!T$5+$BA67*Assembly!T$6+$BB67*Assembly!T$7+$BC67*Assembly!T$8+$BD67*Assembly!T$9+$BE67*Assembly!T$10+$BF67*Assembly!T$11+$BG67*Assembly!T$12+$BH67*Assembly!T$13+$BI67*Assembly!T$14+$BJ67*Assembly!T$15+$BK67*Assembly!T$16+$BL67*Assembly!T$17+$BM67*Assembly!T$18+$BN67*Assembly!T$19+$BO67*Assembly!T$20+$BP67*Assembly!T$21+$BQ67*Assembly!T$22+$BR67*Assembly!T$23+$BS67*Assembly!T$24</f>
        <v>#VALUE!</v>
      </c>
      <c r="CN67" s="58" t="e">
        <f>$AY67*Assembly!U$4+$AZ67*Assembly!U$5+$BA67*Assembly!U$6+$BB67*Assembly!U$7+$BC67*Assembly!U$8+$BD67*Assembly!U$9+$BE67*Assembly!U$10+$BF67*Assembly!U$11+$BG67*Assembly!U$12+$BH67*Assembly!U$13+$BI67*Assembly!U$14+$BJ67*Assembly!U$15+$BK67*Assembly!U$16+$BL67*Assembly!U$17+$BM67*Assembly!U$18+$BN67*Assembly!U$19+$BO67*Assembly!U$20+$BP67*Assembly!U$21+$BQ67*Assembly!U$22+$BR67*Assembly!U$23+$BS67*Assembly!U$24</f>
        <v>#VALUE!</v>
      </c>
      <c r="CO67" s="62" t="e">
        <f>$AY67*Assembly!V$4+$AZ67*Assembly!V$5+$BA67*Assembly!V$6+$BB67*Assembly!V$7+$BC67*Assembly!V$8+$BD67*Assembly!V$9+$BE67*Assembly!V$10+$BF67*Assembly!V$11+$BG67*Assembly!V$12+$BH67*Assembly!V$13+$BI67*Assembly!V$14+$BJ67*Assembly!V$15+$BK67*Assembly!V$16+$BL67*Assembly!V$17+$BM67*Assembly!V$18+$BN67*Assembly!V$19+$BO67*Assembly!V$20+$BP67*Assembly!V$21+$BQ67*Assembly!V$22+$BR67*Assembly!V$23+$BS67*Assembly!V$24</f>
        <v>#VALUE!</v>
      </c>
      <c r="CP67" s="62" t="e">
        <f>CF67*Refining!$F$3</f>
        <v>#VALUE!</v>
      </c>
      <c r="CQ67" s="62" t="e">
        <f>CG67*Refining!$F$4</f>
        <v>#VALUE!</v>
      </c>
      <c r="CR67" s="62" t="e">
        <f>CH67*Refining!$F$5</f>
        <v>#VALUE!</v>
      </c>
      <c r="CS67" s="62" t="e">
        <f>CI67*Refining!$F$6</f>
        <v>#VALUE!</v>
      </c>
      <c r="CT67" s="62" t="e">
        <f>CJ67*Refining!$F$7</f>
        <v>#VALUE!</v>
      </c>
      <c r="CU67" s="62" t="e">
        <f>CK67*Refining!$F$8</f>
        <v>#VALUE!</v>
      </c>
      <c r="CV67" s="62" t="e">
        <f>CL67*Refining!$F$9</f>
        <v>#VALUE!</v>
      </c>
      <c r="CW67" s="62" t="e">
        <f>CM67*Refining!$F$10</f>
        <v>#VALUE!</v>
      </c>
      <c r="CX67" s="62" t="e">
        <f>CN67*Refining!$F$11</f>
        <v>#VALUE!</v>
      </c>
      <c r="CY67" s="62" t="e">
        <f>CO67*Refining!$F$12</f>
        <v>#VALUE!</v>
      </c>
      <c r="CZ67" s="115" t="e">
        <f t="shared" ref="CZ67:DS67" si="270">IF(CF67 = 0, "", CF67)</f>
        <v>#VALUE!</v>
      </c>
      <c r="DA67" s="119" t="e">
        <f t="shared" si="270"/>
        <v>#VALUE!</v>
      </c>
      <c r="DB67" s="116" t="e">
        <f t="shared" si="270"/>
        <v>#VALUE!</v>
      </c>
      <c r="DC67" s="116" t="e">
        <f t="shared" si="270"/>
        <v>#VALUE!</v>
      </c>
      <c r="DD67" s="116" t="e">
        <f t="shared" si="270"/>
        <v>#VALUE!</v>
      </c>
      <c r="DE67" s="116" t="e">
        <f t="shared" si="270"/>
        <v>#VALUE!</v>
      </c>
      <c r="DF67" s="116" t="e">
        <f t="shared" si="270"/>
        <v>#VALUE!</v>
      </c>
      <c r="DG67" s="116" t="e">
        <f t="shared" si="270"/>
        <v>#VALUE!</v>
      </c>
      <c r="DH67" s="116" t="e">
        <f t="shared" si="270"/>
        <v>#VALUE!</v>
      </c>
      <c r="DI67" s="117" t="e">
        <f t="shared" si="270"/>
        <v>#VALUE!</v>
      </c>
      <c r="DJ67" s="115" t="e">
        <f t="shared" si="270"/>
        <v>#VALUE!</v>
      </c>
      <c r="DK67" s="119" t="e">
        <f t="shared" si="270"/>
        <v>#VALUE!</v>
      </c>
      <c r="DL67" s="116" t="e">
        <f t="shared" si="270"/>
        <v>#VALUE!</v>
      </c>
      <c r="DM67" s="116" t="e">
        <f t="shared" si="270"/>
        <v>#VALUE!</v>
      </c>
      <c r="DN67" s="118" t="e">
        <f t="shared" si="270"/>
        <v>#VALUE!</v>
      </c>
      <c r="DO67" s="116" t="e">
        <f t="shared" si="270"/>
        <v>#VALUE!</v>
      </c>
      <c r="DP67" s="116" t="e">
        <f t="shared" si="270"/>
        <v>#VALUE!</v>
      </c>
      <c r="DQ67" s="116" t="e">
        <f t="shared" si="270"/>
        <v>#VALUE!</v>
      </c>
      <c r="DR67" s="116" t="e">
        <f t="shared" si="270"/>
        <v>#VALUE!</v>
      </c>
      <c r="DS67" s="117" t="e">
        <f t="shared" si="270"/>
        <v>#VALUE!</v>
      </c>
      <c r="DT67" s="115" t="e">
        <f t="shared" si="11"/>
        <v>#VALUE!</v>
      </c>
      <c r="DU67" s="119" t="e">
        <f t="shared" si="12"/>
        <v>#VALUE!</v>
      </c>
      <c r="DV67" s="81" t="e">
        <f>CZ67*'Ores &amp; Ingots'!$C$3+DA67*'Ores &amp; Ingots'!$C$4+DB67*'Ores &amp; Ingots'!$C$5+DC67*'Ores &amp; Ingots'!$C$6+DD67*'Ores &amp; Ingots'!$C$7+DE67*'Ores &amp; Ingots'!$C$8+DF67*'Ores &amp; Ingots'!$C$9+DG67*'Ores &amp; Ingots'!$C$10+DH67*'Ores &amp; Ingots'!$C$11+DI67*'Ores &amp; Ingots'!$C$12</f>
        <v>#VALUE!</v>
      </c>
      <c r="DW67" s="81" t="e">
        <f>DJ67*'Ores &amp; Ingots'!$B$3+DK67*'Ores &amp; Ingots'!$B$4+DL67*'Ores &amp; Ingots'!$B$5+DM67*'Ores &amp; Ingots'!$B$6+DN67*'Ores &amp; Ingots'!$B$7+DO67*'Ores &amp; Ingots'!$B$8+DP67*'Ores &amp; Ingots'!$B$9+DQ67*'Ores &amp; Ingots'!$B$10+DR67*'Ores &amp; Ingots'!$B$11+DS67*'Ores &amp; Ingots'!$B$12</f>
        <v>#VALUE!</v>
      </c>
      <c r="DX67" s="119" t="e">
        <f>CZ67*Refining!$G$3+DA67*Refining!$G$4+DB67*Refining!$G$5+DC67*Refining!$G$6+DD67*Refining!$G$7+DE67*Refining!$G$8+DF67*Refining!$G$9+DG67*Refining!$G$10+DH67*Refining!$G$11+DI67*Refining!$G$12</f>
        <v>#VALUE!</v>
      </c>
      <c r="DY67" s="119" t="e">
        <f t="shared" si="13"/>
        <v>#VALUE!</v>
      </c>
      <c r="DZ67" s="126" t="e">
        <f t="shared" si="14"/>
        <v>#VALUE!</v>
      </c>
      <c r="EA67" s="115" t="e">
        <f t="shared" si="15"/>
        <v>#VALUE!</v>
      </c>
      <c r="EB67" s="127" t="e">
        <f t="shared" ref="EB67:EC67" si="271">EA67/60</f>
        <v>#VALUE!</v>
      </c>
      <c r="EC67" s="127" t="e">
        <f t="shared" si="271"/>
        <v>#VALUE!</v>
      </c>
      <c r="ED67" s="115" t="e">
        <f t="shared" si="17"/>
        <v>#VALUE!</v>
      </c>
      <c r="EE67" s="127" t="e">
        <f t="shared" ref="EE67:EF67" si="272">ED67/1000</f>
        <v>#VALUE!</v>
      </c>
      <c r="EF67" s="128" t="e">
        <f t="shared" si="272"/>
        <v>#VALUE!</v>
      </c>
      <c r="EG67" s="106" t="e">
        <f t="shared" si="19"/>
        <v>#VALUE!</v>
      </c>
      <c r="EH67" s="281" t="e">
        <f t="shared" si="20"/>
        <v>#VALUE!</v>
      </c>
      <c r="EI67" s="133"/>
    </row>
    <row r="68" spans="1:139" ht="12.75" hidden="1" x14ac:dyDescent="0.2">
      <c r="A68" s="864"/>
      <c r="B68" s="135" t="s">
        <v>294</v>
      </c>
      <c r="C68" s="137" t="s">
        <v>156</v>
      </c>
      <c r="D68" s="137">
        <v>1</v>
      </c>
      <c r="E68" s="137">
        <v>1</v>
      </c>
      <c r="F68" s="137">
        <v>1</v>
      </c>
      <c r="G68" s="139">
        <f t="shared" si="0"/>
        <v>15.625</v>
      </c>
      <c r="H68" s="140">
        <v>20</v>
      </c>
      <c r="I68" s="140">
        <v>20</v>
      </c>
      <c r="J68" s="140">
        <f>H68/Main!$D$9</f>
        <v>4</v>
      </c>
      <c r="K68" s="140">
        <f>I68/Main!$D$10</f>
        <v>10</v>
      </c>
      <c r="L68" s="140">
        <f t="shared" si="1"/>
        <v>2.5</v>
      </c>
      <c r="M68" s="140">
        <v>1</v>
      </c>
      <c r="N68" s="143"/>
      <c r="O68" s="145">
        <v>1000</v>
      </c>
      <c r="P68" s="143"/>
      <c r="Q68" s="145"/>
      <c r="R68" s="143"/>
      <c r="S68" s="146"/>
      <c r="T68" s="146"/>
      <c r="U68" s="143"/>
      <c r="V68" s="143"/>
      <c r="W68" s="146"/>
      <c r="X68" s="146"/>
      <c r="Y68" s="143"/>
      <c r="Z68" s="143"/>
      <c r="AA68" s="143"/>
      <c r="AB68" s="143"/>
      <c r="AC68" s="362" t="s">
        <v>220</v>
      </c>
      <c r="AD68" s="133">
        <v>8</v>
      </c>
      <c r="AE68" s="133">
        <v>20</v>
      </c>
      <c r="AF68" s="133">
        <v>0</v>
      </c>
      <c r="AG68" s="133">
        <v>2</v>
      </c>
      <c r="AH68" s="167">
        <v>20</v>
      </c>
      <c r="AI68" s="133">
        <v>0</v>
      </c>
      <c r="AJ68" s="133">
        <v>0</v>
      </c>
      <c r="AK68" s="133">
        <v>0</v>
      </c>
      <c r="AL68" s="133">
        <v>0</v>
      </c>
      <c r="AM68" s="133">
        <v>0</v>
      </c>
      <c r="AN68" s="133">
        <v>0</v>
      </c>
      <c r="AO68" s="133">
        <v>0</v>
      </c>
      <c r="AP68" s="133">
        <v>2</v>
      </c>
      <c r="AQ68" s="133">
        <v>0</v>
      </c>
      <c r="AR68" s="133">
        <v>0</v>
      </c>
      <c r="AS68" s="133">
        <v>0</v>
      </c>
      <c r="AT68" s="133">
        <v>0</v>
      </c>
      <c r="AU68" s="133">
        <v>0</v>
      </c>
      <c r="AV68" s="133">
        <v>0</v>
      </c>
      <c r="AW68" s="133">
        <v>0</v>
      </c>
      <c r="AX68" s="133">
        <v>0</v>
      </c>
      <c r="AY68" s="174">
        <f t="shared" ref="AY68:BS68" si="273">IF(AD68 = 0, "", AD68)</f>
        <v>8</v>
      </c>
      <c r="AZ68" s="133">
        <f t="shared" si="273"/>
        <v>20</v>
      </c>
      <c r="BA68" s="137" t="str">
        <f t="shared" si="273"/>
        <v/>
      </c>
      <c r="BB68" s="133">
        <f t="shared" si="273"/>
        <v>2</v>
      </c>
      <c r="BC68" s="167">
        <f t="shared" si="273"/>
        <v>20</v>
      </c>
      <c r="BD68" s="137" t="str">
        <f t="shared" si="273"/>
        <v/>
      </c>
      <c r="BE68" s="137" t="str">
        <f t="shared" si="273"/>
        <v/>
      </c>
      <c r="BF68" s="137" t="str">
        <f t="shared" si="273"/>
        <v/>
      </c>
      <c r="BG68" s="137" t="str">
        <f t="shared" si="273"/>
        <v/>
      </c>
      <c r="BH68" s="137" t="str">
        <f t="shared" si="273"/>
        <v/>
      </c>
      <c r="BI68" s="137" t="str">
        <f t="shared" si="273"/>
        <v/>
      </c>
      <c r="BJ68" s="137" t="str">
        <f t="shared" si="273"/>
        <v/>
      </c>
      <c r="BK68" s="133">
        <f t="shared" si="273"/>
        <v>2</v>
      </c>
      <c r="BL68" s="137" t="str">
        <f t="shared" si="273"/>
        <v/>
      </c>
      <c r="BM68" s="137" t="str">
        <f t="shared" si="273"/>
        <v/>
      </c>
      <c r="BN68" s="137" t="str">
        <f t="shared" si="273"/>
        <v/>
      </c>
      <c r="BO68" s="137" t="str">
        <f t="shared" si="273"/>
        <v/>
      </c>
      <c r="BP68" s="137" t="str">
        <f t="shared" si="273"/>
        <v/>
      </c>
      <c r="BQ68" s="137" t="str">
        <f t="shared" si="273"/>
        <v/>
      </c>
      <c r="BR68" s="137" t="str">
        <f t="shared" si="273"/>
        <v/>
      </c>
      <c r="BS68" s="169" t="str">
        <f t="shared" si="273"/>
        <v/>
      </c>
      <c r="BT68" s="174" t="e">
        <f>$AY68*Assembly!Z$4+$AZ68*Assembly!Z$5+$BA68*Assembly!Z$6+$BB68*Assembly!Z$7+$BC68*Assembly!Z$8+$BD68*Assembly!Z$9+$BE68*Assembly!Z$10+$BF68*Assembly!Z$11+$BG68*Assembly!Z$12+$BH68*Assembly!Z$13+$BI68*Assembly!Z$14+$BJ68*Assembly!Z$15+$BK68*Assembly!Z$16+$BL68*Assembly!Z$17+$BM68*Assembly!Z$18+$BN68*Assembly!Z$19+$BO68*Assembly!Z$20+$BP68*Assembly!Z$21+$BQ68*Assembly!Z$22+$BR68*Assembly!Z$23+$BS68*Assembly!Z$24</f>
        <v>#VALUE!</v>
      </c>
      <c r="BU68" s="133" t="e">
        <f t="shared" si="3"/>
        <v>#VALUE!</v>
      </c>
      <c r="BV68" s="133"/>
      <c r="BW68" s="133" t="e">
        <f>$AY68*Assembly!AD$4+$AZ68*Assembly!AD$5+$BA68*Assembly!AD$6+$BB68*Assembly!AD$7+$BC68*Assembly!AD$8+$BD68*Assembly!AD$9+$BE68*Assembly!AD$10+$BF68*Assembly!AD$11+$BG68*Assembly!AD$12+$BH68*Assembly!AD$13+$BI68*Assembly!AD$14+$BJ68*Assembly!AD$15+$BK68*Assembly!AD$16+$BL68*Assembly!AD$17+$BM68*Assembly!AD$18+$BN68*Assembly!AD$19+$BO68*Assembly!AD$20+$BP68*Assembly!AD$21+$BQ68*Assembly!AD$22+$BR68*Assembly!AD$23+$BS68*Assembly!AD$24</f>
        <v>#VALUE!</v>
      </c>
      <c r="BX68" s="177" t="e">
        <f t="shared" si="4"/>
        <v>#VALUE!</v>
      </c>
      <c r="BY68" s="178" t="e">
        <f t="shared" si="5"/>
        <v>#VALUE!</v>
      </c>
      <c r="BZ68" s="179" t="e">
        <f t="shared" si="6"/>
        <v>#VALUE!</v>
      </c>
      <c r="CA68" s="178" t="e">
        <f t="shared" si="7"/>
        <v>#VALUE!</v>
      </c>
      <c r="CB68" s="133" t="e">
        <f>$AY68*Assembly!Y$4+$AZ68*Assembly!Y$5+$BA68*Assembly!Y$6+$BB68*Assembly!Y$7+$BC68*Assembly!Y$8+$BD68*Assembly!Y$9+$BE68*Assembly!Y$10+$BF68*Assembly!Y$11+$BG68*Assembly!Y$12+$BH68*Assembly!Y$13+$BI68*Assembly!Y$14+$BJ68*Assembly!Y$15+$BK68*Assembly!Y$16+$BL68*Assembly!Y$17+$BM68*Assembly!Y$18+$BN68*Assembly!Y$19+$BO68*Assembly!Y$20+$BP68*Assembly!Y$21+$BQ68*Assembly!Y$22+$BR68*Assembly!Y$23+$BS68*Assembly!Y$24</f>
        <v>#VALUE!</v>
      </c>
      <c r="CC68" s="133" t="e">
        <f t="shared" si="8"/>
        <v>#VALUE!</v>
      </c>
      <c r="CD68" s="130" t="e">
        <f t="shared" si="9"/>
        <v>#VALUE!</v>
      </c>
      <c r="CE68" s="183" t="e">
        <f>$AY68*Assembly!AC$4+$AZ68*Assembly!AC$5+$BA68*Assembly!AC$6+$BB68*Assembly!AC$7+$BC68*Assembly!AC$8+$BD68*Assembly!AC$9+$BE68*Assembly!AC$10+$BF68*Assembly!AC$11+$BG68*Assembly!AC$12+$BH68*Assembly!AC$13+$BI68*Assembly!AC$14+$BJ68*Assembly!AC$15+$BK68*Assembly!AC$16+$BL68*Assembly!AC$17+$BM68*Assembly!AC$18+$BN68*Assembly!AC$19+$BO68*Assembly!AC$20+$BP68*Assembly!AC$21+$BQ68*Assembly!AC$22+$BR68*Assembly!AC$23+$BS68*Assembly!AC$24</f>
        <v>#VALUE!</v>
      </c>
      <c r="CF68" s="145" t="e">
        <f>$AY68*Assembly!M$4+$AZ68*Assembly!M$5+$BA68*Assembly!M$6+$BB68*Assembly!M$7+$BC68*Assembly!M$8+$BD68*Assembly!M$9+$BE68*Assembly!M$10+$BF68*Assembly!M$11+$BG68*Assembly!M$12+$BH68*Assembly!M$13+$BI68*Assembly!M$14+$BJ68*Assembly!M$15+$BK68*Assembly!M$16+$BL68*Assembly!M$17+$BM68*Assembly!M$18+$BN68*Assembly!M$19+$BO68*Assembly!M$20+$BP68*Assembly!M$21+$BQ68*Assembly!M$22+$BR68*Assembly!M$23+$BS68*Assembly!M$24</f>
        <v>#VALUE!</v>
      </c>
      <c r="CG68" s="145" t="e">
        <f>$AY68*Assembly!N$4+$AZ68*Assembly!N$5+$BA68*Assembly!N$6+$BB68*Assembly!N$7+$BC68*Assembly!N$8+$BD68*Assembly!N$9+$BE68*Assembly!N$10+$BF68*Assembly!N$11+$BG68*Assembly!N$12+$BH68*Assembly!N$13+$BI68*Assembly!N$14+$BJ68*Assembly!N$15+$BK68*Assembly!N$16+$BL68*Assembly!N$17+$BM68*Assembly!N$18+$BN68*Assembly!N$19+$BO68*Assembly!N$20+$BP68*Assembly!N$21+$BQ68*Assembly!N$22+$BR68*Assembly!N$23+$BS68*Assembly!N$24</f>
        <v>#VALUE!</v>
      </c>
      <c r="CH68" s="145" t="e">
        <f>$AY68*Assembly!O$4+$AZ68*Assembly!O$5+$BA68*Assembly!O$6+$BB68*Assembly!O$7+$BC68*Assembly!O$8+$BD68*Assembly!O$9+$BE68*Assembly!O$10+$BF68*Assembly!O$11+$BG68*Assembly!O$12+$BH68*Assembly!O$13+$BI68*Assembly!O$14+$BJ68*Assembly!O$15+$BK68*Assembly!O$16+$BL68*Assembly!O$17+$BM68*Assembly!O$18+$BN68*Assembly!O$19+$BO68*Assembly!O$20+$BP68*Assembly!O$21+$BQ68*Assembly!O$22+$BR68*Assembly!O$23+$BS68*Assembly!O$24</f>
        <v>#VALUE!</v>
      </c>
      <c r="CI68" s="140" t="e">
        <f>$AY68*Assembly!P$4+$AZ68*Assembly!P$5+$BA68*Assembly!P$6+$BB68*Assembly!P$7+$BC68*Assembly!P$8+$BD68*Assembly!P$9+$BE68*Assembly!P$10+$BF68*Assembly!P$11+$BG68*Assembly!P$12+$BH68*Assembly!P$13+$BI68*Assembly!P$14+$BJ68*Assembly!P$15+$BK68*Assembly!P$16+$BL68*Assembly!P$17+$BM68*Assembly!P$18+$BN68*Assembly!P$19+$BO68*Assembly!P$20+$BP68*Assembly!P$21+$BQ68*Assembly!P$22+$BR68*Assembly!P$23+$BS68*Assembly!P$24</f>
        <v>#VALUE!</v>
      </c>
      <c r="CJ68" s="140" t="e">
        <f>$AY68*Assembly!Q$4+$AZ68*Assembly!Q$5+$BA68*Assembly!Q$6+$BB68*Assembly!Q$7+$BC68*Assembly!Q$8+$BD68*Assembly!Q$9+$BE68*Assembly!Q$10+$BF68*Assembly!Q$11+$BG68*Assembly!Q$12+$BH68*Assembly!Q$13+$BI68*Assembly!Q$14+$BJ68*Assembly!Q$15+$BK68*Assembly!Q$16+$BL68*Assembly!Q$17+$BM68*Assembly!Q$18+$BN68*Assembly!Q$19+$BO68*Assembly!Q$20+$BP68*Assembly!Q$21+$BQ68*Assembly!Q$22+$BR68*Assembly!Q$23+$BS68*Assembly!Q$24</f>
        <v>#VALUE!</v>
      </c>
      <c r="CK68" s="145" t="e">
        <f>$AY68*Assembly!R$4+$AZ68*Assembly!R$5+$BA68*Assembly!R$6+$BB68*Assembly!R$7+$BC68*Assembly!R$8+$BD68*Assembly!R$9+$BE68*Assembly!R$10+$BF68*Assembly!R$11+$BG68*Assembly!R$12+$BH68*Assembly!R$13+$BI68*Assembly!R$14+$BJ68*Assembly!R$15+$BK68*Assembly!R$16+$BL68*Assembly!R$17+$BM68*Assembly!R$18+$BN68*Assembly!R$19+$BO68*Assembly!R$20+$BP68*Assembly!R$21+$BQ68*Assembly!R$22+$BR68*Assembly!R$23+$BS68*Assembly!R$24</f>
        <v>#VALUE!</v>
      </c>
      <c r="CL68" s="140" t="e">
        <f>$AY68*Assembly!S$4+$AZ68*Assembly!S$5+$BA68*Assembly!S$6+$BB68*Assembly!S$7+$BC68*Assembly!S$8+$BD68*Assembly!S$9+$BE68*Assembly!S$10+$BF68*Assembly!S$11+$BG68*Assembly!S$12+$BH68*Assembly!S$13+$BI68*Assembly!S$14+$BJ68*Assembly!S$15+$BK68*Assembly!S$16+$BL68*Assembly!S$17+$BM68*Assembly!S$18+$BN68*Assembly!S$19+$BO68*Assembly!S$20+$BP68*Assembly!S$21+$BQ68*Assembly!S$22+$BR68*Assembly!S$23+$BS68*Assembly!S$24</f>
        <v>#VALUE!</v>
      </c>
      <c r="CM68" s="140" t="e">
        <f>$AY68*Assembly!T$4+$AZ68*Assembly!T$5+$BA68*Assembly!T$6+$BB68*Assembly!T$7+$BC68*Assembly!T$8+$BD68*Assembly!T$9+$BE68*Assembly!T$10+$BF68*Assembly!T$11+$BG68*Assembly!T$12+$BH68*Assembly!T$13+$BI68*Assembly!T$14+$BJ68*Assembly!T$15+$BK68*Assembly!T$16+$BL68*Assembly!T$17+$BM68*Assembly!T$18+$BN68*Assembly!T$19+$BO68*Assembly!T$20+$BP68*Assembly!T$21+$BQ68*Assembly!T$22+$BR68*Assembly!T$23+$BS68*Assembly!T$24</f>
        <v>#VALUE!</v>
      </c>
      <c r="CN68" s="140" t="e">
        <f>$AY68*Assembly!U$4+$AZ68*Assembly!U$5+$BA68*Assembly!U$6+$BB68*Assembly!U$7+$BC68*Assembly!U$8+$BD68*Assembly!U$9+$BE68*Assembly!U$10+$BF68*Assembly!U$11+$BG68*Assembly!U$12+$BH68*Assembly!U$13+$BI68*Assembly!U$14+$BJ68*Assembly!U$15+$BK68*Assembly!U$16+$BL68*Assembly!U$17+$BM68*Assembly!U$18+$BN68*Assembly!U$19+$BO68*Assembly!U$20+$BP68*Assembly!U$21+$BQ68*Assembly!U$22+$BR68*Assembly!U$23+$BS68*Assembly!U$24</f>
        <v>#VALUE!</v>
      </c>
      <c r="CO68" s="145" t="e">
        <f>$AY68*Assembly!V$4+$AZ68*Assembly!V$5+$BA68*Assembly!V$6+$BB68*Assembly!V$7+$BC68*Assembly!V$8+$BD68*Assembly!V$9+$BE68*Assembly!V$10+$BF68*Assembly!V$11+$BG68*Assembly!V$12+$BH68*Assembly!V$13+$BI68*Assembly!V$14+$BJ68*Assembly!V$15+$BK68*Assembly!V$16+$BL68*Assembly!V$17+$BM68*Assembly!V$18+$BN68*Assembly!V$19+$BO68*Assembly!V$20+$BP68*Assembly!V$21+$BQ68*Assembly!V$22+$BR68*Assembly!V$23+$BS68*Assembly!V$24</f>
        <v>#VALUE!</v>
      </c>
      <c r="CP68" s="145" t="e">
        <f>CF68*Refining!$F$3</f>
        <v>#VALUE!</v>
      </c>
      <c r="CQ68" s="145" t="e">
        <f>CG68*Refining!$F$4</f>
        <v>#VALUE!</v>
      </c>
      <c r="CR68" s="145" t="e">
        <f>CH68*Refining!$F$5</f>
        <v>#VALUE!</v>
      </c>
      <c r="CS68" s="145" t="e">
        <f>CI68*Refining!$F$6</f>
        <v>#VALUE!</v>
      </c>
      <c r="CT68" s="145" t="e">
        <f>CJ68*Refining!$F$7</f>
        <v>#VALUE!</v>
      </c>
      <c r="CU68" s="145" t="e">
        <f>CK68*Refining!$F$8</f>
        <v>#VALUE!</v>
      </c>
      <c r="CV68" s="145" t="e">
        <f>CL68*Refining!$F$9</f>
        <v>#VALUE!</v>
      </c>
      <c r="CW68" s="145" t="e">
        <f>CM68*Refining!$F$10</f>
        <v>#VALUE!</v>
      </c>
      <c r="CX68" s="145" t="e">
        <f>CN68*Refining!$F$11</f>
        <v>#VALUE!</v>
      </c>
      <c r="CY68" s="145" t="e">
        <f>CO68*Refining!$F$12</f>
        <v>#VALUE!</v>
      </c>
      <c r="CZ68" s="185" t="e">
        <f t="shared" ref="CZ68:DS68" si="274">IF(CF68 = 0, "", CF68)</f>
        <v>#VALUE!</v>
      </c>
      <c r="DA68" s="186" t="e">
        <f t="shared" si="274"/>
        <v>#VALUE!</v>
      </c>
      <c r="DB68" s="186" t="e">
        <f t="shared" si="274"/>
        <v>#VALUE!</v>
      </c>
      <c r="DC68" s="186" t="e">
        <f t="shared" si="274"/>
        <v>#VALUE!</v>
      </c>
      <c r="DD68" s="186" t="e">
        <f t="shared" si="274"/>
        <v>#VALUE!</v>
      </c>
      <c r="DE68" s="186" t="e">
        <f t="shared" si="274"/>
        <v>#VALUE!</v>
      </c>
      <c r="DF68" s="186" t="e">
        <f t="shared" si="274"/>
        <v>#VALUE!</v>
      </c>
      <c r="DG68" s="186" t="e">
        <f t="shared" si="274"/>
        <v>#VALUE!</v>
      </c>
      <c r="DH68" s="186" t="e">
        <f t="shared" si="274"/>
        <v>#VALUE!</v>
      </c>
      <c r="DI68" s="187" t="e">
        <f t="shared" si="274"/>
        <v>#VALUE!</v>
      </c>
      <c r="DJ68" s="185" t="e">
        <f t="shared" si="274"/>
        <v>#VALUE!</v>
      </c>
      <c r="DK68" s="186" t="e">
        <f t="shared" si="274"/>
        <v>#VALUE!</v>
      </c>
      <c r="DL68" s="186" t="e">
        <f t="shared" si="274"/>
        <v>#VALUE!</v>
      </c>
      <c r="DM68" s="186" t="e">
        <f t="shared" si="274"/>
        <v>#VALUE!</v>
      </c>
      <c r="DN68" s="211" t="e">
        <f t="shared" si="274"/>
        <v>#VALUE!</v>
      </c>
      <c r="DO68" s="186" t="e">
        <f t="shared" si="274"/>
        <v>#VALUE!</v>
      </c>
      <c r="DP68" s="186" t="e">
        <f t="shared" si="274"/>
        <v>#VALUE!</v>
      </c>
      <c r="DQ68" s="186" t="e">
        <f t="shared" si="274"/>
        <v>#VALUE!</v>
      </c>
      <c r="DR68" s="186" t="e">
        <f t="shared" si="274"/>
        <v>#VALUE!</v>
      </c>
      <c r="DS68" s="187" t="e">
        <f t="shared" si="274"/>
        <v>#VALUE!</v>
      </c>
      <c r="DT68" s="185" t="e">
        <f t="shared" si="11"/>
        <v>#VALUE!</v>
      </c>
      <c r="DU68" s="189" t="e">
        <f t="shared" si="12"/>
        <v>#VALUE!</v>
      </c>
      <c r="DV68" s="133" t="e">
        <f>CZ68*'Ores &amp; Ingots'!$C$3+DA68*'Ores &amp; Ingots'!$C$4+DB68*'Ores &amp; Ingots'!$C$5+DC68*'Ores &amp; Ingots'!$C$6+DD68*'Ores &amp; Ingots'!$C$7+DE68*'Ores &amp; Ingots'!$C$8+DF68*'Ores &amp; Ingots'!$C$9+DG68*'Ores &amp; Ingots'!$C$10+DH68*'Ores &amp; Ingots'!$C$11+DI68*'Ores &amp; Ingots'!$C$12</f>
        <v>#VALUE!</v>
      </c>
      <c r="DW68" s="133" t="e">
        <f>DJ68*'Ores &amp; Ingots'!$B$3+DK68*'Ores &amp; Ingots'!$B$4+DL68*'Ores &amp; Ingots'!$B$5+DM68*'Ores &amp; Ingots'!$B$6+DN68*'Ores &amp; Ingots'!$B$7+DO68*'Ores &amp; Ingots'!$B$8+DP68*'Ores &amp; Ingots'!$B$9+DQ68*'Ores &amp; Ingots'!$B$10+DR68*'Ores &amp; Ingots'!$B$11+DS68*'Ores &amp; Ingots'!$B$12</f>
        <v>#VALUE!</v>
      </c>
      <c r="DX68" s="189" t="e">
        <f>CZ68*Refining!$G$3+DA68*Refining!$G$4+DB68*Refining!$G$5+DC68*Refining!$G$6+DD68*Refining!$G$7+DE68*Refining!$G$8+DF68*Refining!$G$9+DG68*Refining!$G$10+DH68*Refining!$G$11+DI68*Refining!$G$12</f>
        <v>#VALUE!</v>
      </c>
      <c r="DY68" s="189" t="e">
        <f t="shared" si="13"/>
        <v>#VALUE!</v>
      </c>
      <c r="DZ68" s="192" t="e">
        <f t="shared" si="14"/>
        <v>#VALUE!</v>
      </c>
      <c r="EA68" s="185" t="e">
        <f t="shared" si="15"/>
        <v>#VALUE!</v>
      </c>
      <c r="EB68" s="194" t="e">
        <f t="shared" ref="EB68:EC68" si="275">EA68/60</f>
        <v>#VALUE!</v>
      </c>
      <c r="EC68" s="194" t="e">
        <f t="shared" si="275"/>
        <v>#VALUE!</v>
      </c>
      <c r="ED68" s="185" t="e">
        <f t="shared" si="17"/>
        <v>#VALUE!</v>
      </c>
      <c r="EE68" s="194" t="e">
        <f t="shared" ref="EE68:EF68" si="276">ED68/1000</f>
        <v>#VALUE!</v>
      </c>
      <c r="EF68" s="196" t="e">
        <f t="shared" si="276"/>
        <v>#VALUE!</v>
      </c>
      <c r="EG68" s="130" t="e">
        <f t="shared" si="19"/>
        <v>#VALUE!</v>
      </c>
      <c r="EH68" s="132" t="e">
        <f t="shared" si="20"/>
        <v>#VALUE!</v>
      </c>
      <c r="EI68" s="133">
        <v>509</v>
      </c>
    </row>
    <row r="69" spans="1:139" ht="12.75" x14ac:dyDescent="0.2">
      <c r="A69" s="864"/>
      <c r="B69" s="798" t="s">
        <v>294</v>
      </c>
      <c r="C69" s="533" t="s">
        <v>155</v>
      </c>
      <c r="D69" s="533">
        <v>1</v>
      </c>
      <c r="E69" s="533">
        <v>1</v>
      </c>
      <c r="F69" s="533">
        <v>1</v>
      </c>
      <c r="G69" s="799">
        <f t="shared" si="0"/>
        <v>0.125</v>
      </c>
      <c r="H69" s="800">
        <v>7</v>
      </c>
      <c r="I69" s="800">
        <v>7</v>
      </c>
      <c r="J69" s="800">
        <f>H69/Main!$D$9</f>
        <v>1.4</v>
      </c>
      <c r="K69" s="800">
        <f>I69/Main!$D$10</f>
        <v>3.5</v>
      </c>
      <c r="L69" s="800">
        <f t="shared" si="1"/>
        <v>2.5</v>
      </c>
      <c r="M69" s="800">
        <v>1</v>
      </c>
      <c r="N69" s="801"/>
      <c r="O69" s="802">
        <v>200</v>
      </c>
      <c r="P69" s="801"/>
      <c r="Q69" s="802"/>
      <c r="R69" s="801"/>
      <c r="S69" s="803"/>
      <c r="T69" s="803"/>
      <c r="U69" s="801"/>
      <c r="V69" s="801"/>
      <c r="W69" s="803"/>
      <c r="X69" s="803"/>
      <c r="Y69" s="801"/>
      <c r="Z69" s="801"/>
      <c r="AA69" s="801"/>
      <c r="AB69" s="801"/>
      <c r="AC69" s="804"/>
      <c r="AD69" s="805">
        <v>1</v>
      </c>
      <c r="AE69" s="805">
        <v>1</v>
      </c>
      <c r="AF69" s="805">
        <v>0</v>
      </c>
      <c r="AG69" s="805">
        <v>0</v>
      </c>
      <c r="AH69" s="806">
        <v>1</v>
      </c>
      <c r="AI69" s="805">
        <v>0</v>
      </c>
      <c r="AJ69" s="805">
        <v>0</v>
      </c>
      <c r="AK69" s="805">
        <v>0</v>
      </c>
      <c r="AL69" s="805">
        <v>0</v>
      </c>
      <c r="AM69" s="805">
        <v>0</v>
      </c>
      <c r="AN69" s="805">
        <v>0</v>
      </c>
      <c r="AO69" s="805">
        <v>0</v>
      </c>
      <c r="AP69" s="805">
        <v>0</v>
      </c>
      <c r="AQ69" s="805">
        <v>0</v>
      </c>
      <c r="AR69" s="805">
        <v>0</v>
      </c>
      <c r="AS69" s="805">
        <v>0</v>
      </c>
      <c r="AT69" s="805">
        <v>0</v>
      </c>
      <c r="AU69" s="805">
        <v>0</v>
      </c>
      <c r="AV69" s="805">
        <v>0</v>
      </c>
      <c r="AW69" s="805">
        <v>0</v>
      </c>
      <c r="AX69" s="805">
        <v>0</v>
      </c>
      <c r="AY69" s="521">
        <f t="shared" ref="AY69:BS69" si="277">IF(AD69 = 0, "", AD69)</f>
        <v>1</v>
      </c>
      <c r="AZ69" s="805">
        <f t="shared" si="277"/>
        <v>1</v>
      </c>
      <c r="BA69" s="533" t="str">
        <f t="shared" si="277"/>
        <v/>
      </c>
      <c r="BB69" s="533" t="str">
        <f t="shared" si="277"/>
        <v/>
      </c>
      <c r="BC69" s="806">
        <f t="shared" si="277"/>
        <v>1</v>
      </c>
      <c r="BD69" s="533" t="str">
        <f t="shared" si="277"/>
        <v/>
      </c>
      <c r="BE69" s="533" t="str">
        <f t="shared" si="277"/>
        <v/>
      </c>
      <c r="BF69" s="533" t="str">
        <f t="shared" si="277"/>
        <v/>
      </c>
      <c r="BG69" s="533" t="str">
        <f t="shared" si="277"/>
        <v/>
      </c>
      <c r="BH69" s="533" t="str">
        <f t="shared" si="277"/>
        <v/>
      </c>
      <c r="BI69" s="533" t="str">
        <f t="shared" si="277"/>
        <v/>
      </c>
      <c r="BJ69" s="533" t="str">
        <f t="shared" si="277"/>
        <v/>
      </c>
      <c r="BK69" s="533" t="str">
        <f t="shared" si="277"/>
        <v/>
      </c>
      <c r="BL69" s="533" t="str">
        <f t="shared" si="277"/>
        <v/>
      </c>
      <c r="BM69" s="533" t="str">
        <f t="shared" si="277"/>
        <v/>
      </c>
      <c r="BN69" s="533" t="str">
        <f t="shared" si="277"/>
        <v/>
      </c>
      <c r="BO69" s="533" t="str">
        <f t="shared" si="277"/>
        <v/>
      </c>
      <c r="BP69" s="533" t="str">
        <f t="shared" si="277"/>
        <v/>
      </c>
      <c r="BQ69" s="533" t="str">
        <f t="shared" si="277"/>
        <v/>
      </c>
      <c r="BR69" s="533" t="str">
        <f t="shared" si="277"/>
        <v/>
      </c>
      <c r="BS69" s="534" t="str">
        <f t="shared" si="277"/>
        <v/>
      </c>
      <c r="BT69" s="521" t="e">
        <f>$AY69*Assembly!Z$4+$AZ69*Assembly!Z$5+$BA69*Assembly!Z$6+$BB69*Assembly!Z$7+$BC69*Assembly!Z$8+$BD69*Assembly!Z$9+$BE69*Assembly!Z$10+$BF69*Assembly!Z$11+$BG69*Assembly!Z$12+$BH69*Assembly!Z$13+$BI69*Assembly!Z$14+$BJ69*Assembly!Z$15+$BK69*Assembly!Z$16+$BL69*Assembly!Z$17+$BM69*Assembly!Z$18+$BN69*Assembly!Z$19+$BO69*Assembly!Z$20+$BP69*Assembly!Z$21+$BQ69*Assembly!Z$22+$BR69*Assembly!Z$23+$BS69*Assembly!Z$24</f>
        <v>#VALUE!</v>
      </c>
      <c r="BU69" s="805" t="e">
        <f t="shared" si="3"/>
        <v>#VALUE!</v>
      </c>
      <c r="BV69" s="805"/>
      <c r="BW69" s="805" t="e">
        <f>$AY69*Assembly!AD$4+$AZ69*Assembly!AD$5+$BA69*Assembly!AD$6+$BB69*Assembly!AD$7+$BC69*Assembly!AD$8+$BD69*Assembly!AD$9+$BE69*Assembly!AD$10+$BF69*Assembly!AD$11+$BG69*Assembly!AD$12+$BH69*Assembly!AD$13+$BI69*Assembly!AD$14+$BJ69*Assembly!AD$15+$BK69*Assembly!AD$16+$BL69*Assembly!AD$17+$BM69*Assembly!AD$18+$BN69*Assembly!AD$19+$BO69*Assembly!AD$20+$BP69*Assembly!AD$21+$BQ69*Assembly!AD$22+$BR69*Assembly!AD$23+$BS69*Assembly!AD$24</f>
        <v>#VALUE!</v>
      </c>
      <c r="BX69" s="807" t="e">
        <f t="shared" si="4"/>
        <v>#VALUE!</v>
      </c>
      <c r="BY69" s="808" t="e">
        <f t="shared" si="5"/>
        <v>#VALUE!</v>
      </c>
      <c r="BZ69" s="809" t="e">
        <f t="shared" si="6"/>
        <v>#VALUE!</v>
      </c>
      <c r="CA69" s="808" t="e">
        <f t="shared" si="7"/>
        <v>#VALUE!</v>
      </c>
      <c r="CB69" s="805" t="e">
        <f>$AY69*Assembly!Y$4+$AZ69*Assembly!Y$5+$BA69*Assembly!Y$6+$BB69*Assembly!Y$7+$BC69*Assembly!Y$8+$BD69*Assembly!Y$9+$BE69*Assembly!Y$10+$BF69*Assembly!Y$11+$BG69*Assembly!Y$12+$BH69*Assembly!Y$13+$BI69*Assembly!Y$14+$BJ69*Assembly!Y$15+$BK69*Assembly!Y$16+$BL69*Assembly!Y$17+$BM69*Assembly!Y$18+$BN69*Assembly!Y$19+$BO69*Assembly!Y$20+$BP69*Assembly!Y$21+$BQ69*Assembly!Y$22+$BR69*Assembly!Y$23+$BS69*Assembly!Y$24</f>
        <v>#VALUE!</v>
      </c>
      <c r="CC69" s="805" t="e">
        <f t="shared" si="8"/>
        <v>#VALUE!</v>
      </c>
      <c r="CD69" s="810" t="e">
        <f t="shared" si="9"/>
        <v>#VALUE!</v>
      </c>
      <c r="CE69" s="811" t="e">
        <f>$AY69*Assembly!AC$4+$AZ69*Assembly!AC$5+$BA69*Assembly!AC$6+$BB69*Assembly!AC$7+$BC69*Assembly!AC$8+$BD69*Assembly!AC$9+$BE69*Assembly!AC$10+$BF69*Assembly!AC$11+$BG69*Assembly!AC$12+$BH69*Assembly!AC$13+$BI69*Assembly!AC$14+$BJ69*Assembly!AC$15+$BK69*Assembly!AC$16+$BL69*Assembly!AC$17+$BM69*Assembly!AC$18+$BN69*Assembly!AC$19+$BO69*Assembly!AC$20+$BP69*Assembly!AC$21+$BQ69*Assembly!AC$22+$BR69*Assembly!AC$23+$BS69*Assembly!AC$24</f>
        <v>#VALUE!</v>
      </c>
      <c r="CF69" s="802" t="e">
        <f>$AY69*Assembly!M$4+$AZ69*Assembly!M$5+$BA69*Assembly!M$6+$BB69*Assembly!M$7+$BC69*Assembly!M$8+$BD69*Assembly!M$9+$BE69*Assembly!M$10+$BF69*Assembly!M$11+$BG69*Assembly!M$12+$BH69*Assembly!M$13+$BI69*Assembly!M$14+$BJ69*Assembly!M$15+$BK69*Assembly!M$16+$BL69*Assembly!M$17+$BM69*Assembly!M$18+$BN69*Assembly!M$19+$BO69*Assembly!M$20+$BP69*Assembly!M$21+$BQ69*Assembly!M$22+$BR69*Assembly!M$23+$BS69*Assembly!M$24</f>
        <v>#VALUE!</v>
      </c>
      <c r="CG69" s="802" t="e">
        <f>$AY69*Assembly!N$4+$AZ69*Assembly!N$5+$BA69*Assembly!N$6+$BB69*Assembly!N$7+$BC69*Assembly!N$8+$BD69*Assembly!N$9+$BE69*Assembly!N$10+$BF69*Assembly!N$11+$BG69*Assembly!N$12+$BH69*Assembly!N$13+$BI69*Assembly!N$14+$BJ69*Assembly!N$15+$BK69*Assembly!N$16+$BL69*Assembly!N$17+$BM69*Assembly!N$18+$BN69*Assembly!N$19+$BO69*Assembly!N$20+$BP69*Assembly!N$21+$BQ69*Assembly!N$22+$BR69*Assembly!N$23+$BS69*Assembly!N$24</f>
        <v>#VALUE!</v>
      </c>
      <c r="CH69" s="802" t="e">
        <f>$AY69*Assembly!O$4+$AZ69*Assembly!O$5+$BA69*Assembly!O$6+$BB69*Assembly!O$7+$BC69*Assembly!O$8+$BD69*Assembly!O$9+$BE69*Assembly!O$10+$BF69*Assembly!O$11+$BG69*Assembly!O$12+$BH69*Assembly!O$13+$BI69*Assembly!O$14+$BJ69*Assembly!O$15+$BK69*Assembly!O$16+$BL69*Assembly!O$17+$BM69*Assembly!O$18+$BN69*Assembly!O$19+$BO69*Assembly!O$20+$BP69*Assembly!O$21+$BQ69*Assembly!O$22+$BR69*Assembly!O$23+$BS69*Assembly!O$24</f>
        <v>#VALUE!</v>
      </c>
      <c r="CI69" s="800" t="e">
        <f>$AY69*Assembly!P$4+$AZ69*Assembly!P$5+$BA69*Assembly!P$6+$BB69*Assembly!P$7+$BC69*Assembly!P$8+$BD69*Assembly!P$9+$BE69*Assembly!P$10+$BF69*Assembly!P$11+$BG69*Assembly!P$12+$BH69*Assembly!P$13+$BI69*Assembly!P$14+$BJ69*Assembly!P$15+$BK69*Assembly!P$16+$BL69*Assembly!P$17+$BM69*Assembly!P$18+$BN69*Assembly!P$19+$BO69*Assembly!P$20+$BP69*Assembly!P$21+$BQ69*Assembly!P$22+$BR69*Assembly!P$23+$BS69*Assembly!P$24</f>
        <v>#VALUE!</v>
      </c>
      <c r="CJ69" s="800" t="e">
        <f>$AY69*Assembly!Q$4+$AZ69*Assembly!Q$5+$BA69*Assembly!Q$6+$BB69*Assembly!Q$7+$BC69*Assembly!Q$8+$BD69*Assembly!Q$9+$BE69*Assembly!Q$10+$BF69*Assembly!Q$11+$BG69*Assembly!Q$12+$BH69*Assembly!Q$13+$BI69*Assembly!Q$14+$BJ69*Assembly!Q$15+$BK69*Assembly!Q$16+$BL69*Assembly!Q$17+$BM69*Assembly!Q$18+$BN69*Assembly!Q$19+$BO69*Assembly!Q$20+$BP69*Assembly!Q$21+$BQ69*Assembly!Q$22+$BR69*Assembly!Q$23+$BS69*Assembly!Q$24</f>
        <v>#VALUE!</v>
      </c>
      <c r="CK69" s="802" t="e">
        <f>$AY69*Assembly!R$4+$AZ69*Assembly!R$5+$BA69*Assembly!R$6+$BB69*Assembly!R$7+$BC69*Assembly!R$8+$BD69*Assembly!R$9+$BE69*Assembly!R$10+$BF69*Assembly!R$11+$BG69*Assembly!R$12+$BH69*Assembly!R$13+$BI69*Assembly!R$14+$BJ69*Assembly!R$15+$BK69*Assembly!R$16+$BL69*Assembly!R$17+$BM69*Assembly!R$18+$BN69*Assembly!R$19+$BO69*Assembly!R$20+$BP69*Assembly!R$21+$BQ69*Assembly!R$22+$BR69*Assembly!R$23+$BS69*Assembly!R$24</f>
        <v>#VALUE!</v>
      </c>
      <c r="CL69" s="800" t="e">
        <f>$AY69*Assembly!S$4+$AZ69*Assembly!S$5+$BA69*Assembly!S$6+$BB69*Assembly!S$7+$BC69*Assembly!S$8+$BD69*Assembly!S$9+$BE69*Assembly!S$10+$BF69*Assembly!S$11+$BG69*Assembly!S$12+$BH69*Assembly!S$13+$BI69*Assembly!S$14+$BJ69*Assembly!S$15+$BK69*Assembly!S$16+$BL69*Assembly!S$17+$BM69*Assembly!S$18+$BN69*Assembly!S$19+$BO69*Assembly!S$20+$BP69*Assembly!S$21+$BQ69*Assembly!S$22+$BR69*Assembly!S$23+$BS69*Assembly!S$24</f>
        <v>#VALUE!</v>
      </c>
      <c r="CM69" s="800" t="e">
        <f>$AY69*Assembly!T$4+$AZ69*Assembly!T$5+$BA69*Assembly!T$6+$BB69*Assembly!T$7+$BC69*Assembly!T$8+$BD69*Assembly!T$9+$BE69*Assembly!T$10+$BF69*Assembly!T$11+$BG69*Assembly!T$12+$BH69*Assembly!T$13+$BI69*Assembly!T$14+$BJ69*Assembly!T$15+$BK69*Assembly!T$16+$BL69*Assembly!T$17+$BM69*Assembly!T$18+$BN69*Assembly!T$19+$BO69*Assembly!T$20+$BP69*Assembly!T$21+$BQ69*Assembly!T$22+$BR69*Assembly!T$23+$BS69*Assembly!T$24</f>
        <v>#VALUE!</v>
      </c>
      <c r="CN69" s="800" t="e">
        <f>$AY69*Assembly!U$4+$AZ69*Assembly!U$5+$BA69*Assembly!U$6+$BB69*Assembly!U$7+$BC69*Assembly!U$8+$BD69*Assembly!U$9+$BE69*Assembly!U$10+$BF69*Assembly!U$11+$BG69*Assembly!U$12+$BH69*Assembly!U$13+$BI69*Assembly!U$14+$BJ69*Assembly!U$15+$BK69*Assembly!U$16+$BL69*Assembly!U$17+$BM69*Assembly!U$18+$BN69*Assembly!U$19+$BO69*Assembly!U$20+$BP69*Assembly!U$21+$BQ69*Assembly!U$22+$BR69*Assembly!U$23+$BS69*Assembly!U$24</f>
        <v>#VALUE!</v>
      </c>
      <c r="CO69" s="802" t="e">
        <f>$AY69*Assembly!V$4+$AZ69*Assembly!V$5+$BA69*Assembly!V$6+$BB69*Assembly!V$7+$BC69*Assembly!V$8+$BD69*Assembly!V$9+$BE69*Assembly!V$10+$BF69*Assembly!V$11+$BG69*Assembly!V$12+$BH69*Assembly!V$13+$BI69*Assembly!V$14+$BJ69*Assembly!V$15+$BK69*Assembly!V$16+$BL69*Assembly!V$17+$BM69*Assembly!V$18+$BN69*Assembly!V$19+$BO69*Assembly!V$20+$BP69*Assembly!V$21+$BQ69*Assembly!V$22+$BR69*Assembly!V$23+$BS69*Assembly!V$24</f>
        <v>#VALUE!</v>
      </c>
      <c r="CP69" s="802" t="e">
        <f>CF69*Refining!$F$3</f>
        <v>#VALUE!</v>
      </c>
      <c r="CQ69" s="802" t="e">
        <f>CG69*Refining!$F$4</f>
        <v>#VALUE!</v>
      </c>
      <c r="CR69" s="802" t="e">
        <f>CH69*Refining!$F$5</f>
        <v>#VALUE!</v>
      </c>
      <c r="CS69" s="802" t="e">
        <f>CI69*Refining!$F$6</f>
        <v>#VALUE!</v>
      </c>
      <c r="CT69" s="802" t="e">
        <f>CJ69*Refining!$F$7</f>
        <v>#VALUE!</v>
      </c>
      <c r="CU69" s="802" t="e">
        <f>CK69*Refining!$F$8</f>
        <v>#VALUE!</v>
      </c>
      <c r="CV69" s="802" t="e">
        <f>CL69*Refining!$F$9</f>
        <v>#VALUE!</v>
      </c>
      <c r="CW69" s="802" t="e">
        <f>CM69*Refining!$F$10</f>
        <v>#VALUE!</v>
      </c>
      <c r="CX69" s="802" t="e">
        <f>CN69*Refining!$F$11</f>
        <v>#VALUE!</v>
      </c>
      <c r="CY69" s="802" t="e">
        <f>CO69*Refining!$F$12</f>
        <v>#VALUE!</v>
      </c>
      <c r="CZ69" s="812" t="e">
        <f t="shared" ref="CZ69:DS69" si="278">IF(CF69 = 0, "", CF69)</f>
        <v>#VALUE!</v>
      </c>
      <c r="DA69" s="813" t="e">
        <f t="shared" si="278"/>
        <v>#VALUE!</v>
      </c>
      <c r="DB69" s="813" t="e">
        <f t="shared" si="278"/>
        <v>#VALUE!</v>
      </c>
      <c r="DC69" s="813" t="e">
        <f t="shared" si="278"/>
        <v>#VALUE!</v>
      </c>
      <c r="DD69" s="813" t="e">
        <f t="shared" si="278"/>
        <v>#VALUE!</v>
      </c>
      <c r="DE69" s="813" t="e">
        <f t="shared" si="278"/>
        <v>#VALUE!</v>
      </c>
      <c r="DF69" s="813" t="e">
        <f t="shared" si="278"/>
        <v>#VALUE!</v>
      </c>
      <c r="DG69" s="813" t="e">
        <f t="shared" si="278"/>
        <v>#VALUE!</v>
      </c>
      <c r="DH69" s="813" t="e">
        <f t="shared" si="278"/>
        <v>#VALUE!</v>
      </c>
      <c r="DI69" s="814" t="e">
        <f t="shared" si="278"/>
        <v>#VALUE!</v>
      </c>
      <c r="DJ69" s="812" t="e">
        <f t="shared" si="278"/>
        <v>#VALUE!</v>
      </c>
      <c r="DK69" s="813" t="e">
        <f t="shared" si="278"/>
        <v>#VALUE!</v>
      </c>
      <c r="DL69" s="813" t="e">
        <f t="shared" si="278"/>
        <v>#VALUE!</v>
      </c>
      <c r="DM69" s="813" t="e">
        <f t="shared" si="278"/>
        <v>#VALUE!</v>
      </c>
      <c r="DN69" s="815" t="e">
        <f t="shared" si="278"/>
        <v>#VALUE!</v>
      </c>
      <c r="DO69" s="813" t="e">
        <f t="shared" si="278"/>
        <v>#VALUE!</v>
      </c>
      <c r="DP69" s="813" t="e">
        <f t="shared" si="278"/>
        <v>#VALUE!</v>
      </c>
      <c r="DQ69" s="813" t="e">
        <f t="shared" si="278"/>
        <v>#VALUE!</v>
      </c>
      <c r="DR69" s="813" t="e">
        <f t="shared" si="278"/>
        <v>#VALUE!</v>
      </c>
      <c r="DS69" s="814" t="e">
        <f t="shared" si="278"/>
        <v>#VALUE!</v>
      </c>
      <c r="DT69" s="812" t="e">
        <f t="shared" si="11"/>
        <v>#VALUE!</v>
      </c>
      <c r="DU69" s="816" t="e">
        <f t="shared" si="12"/>
        <v>#VALUE!</v>
      </c>
      <c r="DV69" s="805" t="e">
        <f>CZ69*'Ores &amp; Ingots'!$C$3+DA69*'Ores &amp; Ingots'!$C$4+DB69*'Ores &amp; Ingots'!$C$5+DC69*'Ores &amp; Ingots'!$C$6+DD69*'Ores &amp; Ingots'!$C$7+DE69*'Ores &amp; Ingots'!$C$8+DF69*'Ores &amp; Ingots'!$C$9+DG69*'Ores &amp; Ingots'!$C$10+DH69*'Ores &amp; Ingots'!$C$11+DI69*'Ores &amp; Ingots'!$C$12</f>
        <v>#VALUE!</v>
      </c>
      <c r="DW69" s="805" t="e">
        <f>DJ69*'Ores &amp; Ingots'!$B$3+DK69*'Ores &amp; Ingots'!$B$4+DL69*'Ores &amp; Ingots'!$B$5+DM69*'Ores &amp; Ingots'!$B$6+DN69*'Ores &amp; Ingots'!$B$7+DO69*'Ores &amp; Ingots'!$B$8+DP69*'Ores &amp; Ingots'!$B$9+DQ69*'Ores &amp; Ingots'!$B$10+DR69*'Ores &amp; Ingots'!$B$11+DS69*'Ores &amp; Ingots'!$B$12</f>
        <v>#VALUE!</v>
      </c>
      <c r="DX69" s="816" t="e">
        <f>CZ69*Refining!$G$3+DA69*Refining!$G$4+DB69*Refining!$G$5+DC69*Refining!$G$6+DD69*Refining!$G$7+DE69*Refining!$G$8+DF69*Refining!$G$9+DG69*Refining!$G$10+DH69*Refining!$G$11+DI69*Refining!$G$12</f>
        <v>#VALUE!</v>
      </c>
      <c r="DY69" s="816" t="e">
        <f t="shared" si="13"/>
        <v>#VALUE!</v>
      </c>
      <c r="DZ69" s="817" t="e">
        <f t="shared" si="14"/>
        <v>#VALUE!</v>
      </c>
      <c r="EA69" s="812" t="e">
        <f t="shared" si="15"/>
        <v>#VALUE!</v>
      </c>
      <c r="EB69" s="818" t="e">
        <f t="shared" ref="EB69:EC69" si="279">EA69/60</f>
        <v>#VALUE!</v>
      </c>
      <c r="EC69" s="818" t="e">
        <f t="shared" si="279"/>
        <v>#VALUE!</v>
      </c>
      <c r="ED69" s="812" t="e">
        <f t="shared" si="17"/>
        <v>#VALUE!</v>
      </c>
      <c r="EE69" s="818" t="e">
        <f t="shared" ref="EE69:EF69" si="280">ED69/1000</f>
        <v>#VALUE!</v>
      </c>
      <c r="EF69" s="819" t="e">
        <f t="shared" si="280"/>
        <v>#VALUE!</v>
      </c>
      <c r="EG69" s="810" t="e">
        <f t="shared" si="19"/>
        <v>#VALUE!</v>
      </c>
      <c r="EH69" s="820" t="e">
        <f t="shared" si="20"/>
        <v>#VALUE!</v>
      </c>
      <c r="EI69" s="821" t="s">
        <v>28</v>
      </c>
    </row>
    <row r="70" spans="1:139" ht="12.75" hidden="1" x14ac:dyDescent="0.2">
      <c r="A70" s="864"/>
      <c r="B70" s="135" t="s">
        <v>295</v>
      </c>
      <c r="C70" s="137" t="s">
        <v>156</v>
      </c>
      <c r="D70" s="137">
        <v>1</v>
      </c>
      <c r="E70" s="137">
        <v>1</v>
      </c>
      <c r="F70" s="137">
        <v>1</v>
      </c>
      <c r="G70" s="139">
        <f t="shared" si="0"/>
        <v>15.625</v>
      </c>
      <c r="H70" s="140">
        <v>10</v>
      </c>
      <c r="I70" s="140">
        <v>10</v>
      </c>
      <c r="J70" s="140">
        <f>H70/Main!$D$9</f>
        <v>2</v>
      </c>
      <c r="K70" s="140">
        <f>I70/Main!$D$10</f>
        <v>5</v>
      </c>
      <c r="L70" s="140">
        <f t="shared" si="1"/>
        <v>2.5</v>
      </c>
      <c r="M70" s="140">
        <v>1</v>
      </c>
      <c r="N70" s="143"/>
      <c r="O70" s="143"/>
      <c r="P70" s="143"/>
      <c r="Q70" s="145"/>
      <c r="R70" s="143"/>
      <c r="S70" s="146"/>
      <c r="T70" s="146"/>
      <c r="U70" s="143"/>
      <c r="V70" s="143"/>
      <c r="W70" s="146"/>
      <c r="X70" s="146"/>
      <c r="Y70" s="143"/>
      <c r="Z70" s="143"/>
      <c r="AA70" s="143"/>
      <c r="AB70" s="143"/>
      <c r="AC70" s="362" t="s">
        <v>34</v>
      </c>
      <c r="AD70" s="133">
        <v>0</v>
      </c>
      <c r="AE70" s="133">
        <v>27</v>
      </c>
      <c r="AF70" s="167">
        <v>20</v>
      </c>
      <c r="AG70" s="133">
        <v>0</v>
      </c>
      <c r="AH70" s="133">
        <v>5</v>
      </c>
      <c r="AI70" s="133">
        <v>0</v>
      </c>
      <c r="AJ70" s="133">
        <v>0</v>
      </c>
      <c r="AK70" s="133">
        <v>0</v>
      </c>
      <c r="AL70" s="133">
        <v>0</v>
      </c>
      <c r="AM70" s="133">
        <v>0</v>
      </c>
      <c r="AN70" s="133">
        <v>0</v>
      </c>
      <c r="AO70" s="133">
        <v>0</v>
      </c>
      <c r="AP70" s="133">
        <v>0</v>
      </c>
      <c r="AQ70" s="133">
        <v>0</v>
      </c>
      <c r="AR70" s="133">
        <v>0</v>
      </c>
      <c r="AS70" s="133">
        <v>0</v>
      </c>
      <c r="AT70" s="133">
        <v>0</v>
      </c>
      <c r="AU70" s="133">
        <v>0</v>
      </c>
      <c r="AV70" s="133">
        <v>0</v>
      </c>
      <c r="AW70" s="133">
        <v>0</v>
      </c>
      <c r="AX70" s="133">
        <v>0</v>
      </c>
      <c r="AY70" s="161" t="str">
        <f t="shared" ref="AY70:BS70" si="281">IF(AD70 = 0, "", AD70)</f>
        <v/>
      </c>
      <c r="AZ70" s="133">
        <f t="shared" si="281"/>
        <v>27</v>
      </c>
      <c r="BA70" s="167">
        <f t="shared" si="281"/>
        <v>20</v>
      </c>
      <c r="BB70" s="137" t="str">
        <f t="shared" si="281"/>
        <v/>
      </c>
      <c r="BC70" s="133">
        <f t="shared" si="281"/>
        <v>5</v>
      </c>
      <c r="BD70" s="137" t="str">
        <f t="shared" si="281"/>
        <v/>
      </c>
      <c r="BE70" s="137" t="str">
        <f t="shared" si="281"/>
        <v/>
      </c>
      <c r="BF70" s="137" t="str">
        <f t="shared" si="281"/>
        <v/>
      </c>
      <c r="BG70" s="137" t="str">
        <f t="shared" si="281"/>
        <v/>
      </c>
      <c r="BH70" s="137" t="str">
        <f t="shared" si="281"/>
        <v/>
      </c>
      <c r="BI70" s="137" t="str">
        <f t="shared" si="281"/>
        <v/>
      </c>
      <c r="BJ70" s="137" t="str">
        <f t="shared" si="281"/>
        <v/>
      </c>
      <c r="BK70" s="137" t="str">
        <f t="shared" si="281"/>
        <v/>
      </c>
      <c r="BL70" s="137" t="str">
        <f t="shared" si="281"/>
        <v/>
      </c>
      <c r="BM70" s="137" t="str">
        <f t="shared" si="281"/>
        <v/>
      </c>
      <c r="BN70" s="137" t="str">
        <f t="shared" si="281"/>
        <v/>
      </c>
      <c r="BO70" s="137" t="str">
        <f t="shared" si="281"/>
        <v/>
      </c>
      <c r="BP70" s="137" t="str">
        <f t="shared" si="281"/>
        <v/>
      </c>
      <c r="BQ70" s="137" t="str">
        <f t="shared" si="281"/>
        <v/>
      </c>
      <c r="BR70" s="137" t="str">
        <f t="shared" si="281"/>
        <v/>
      </c>
      <c r="BS70" s="169" t="str">
        <f t="shared" si="281"/>
        <v/>
      </c>
      <c r="BT70" s="174" t="e">
        <f>$AY70*Assembly!Z$4+$AZ70*Assembly!Z$5+$BA70*Assembly!Z$6+$BB70*Assembly!Z$7+$BC70*Assembly!Z$8+$BD70*Assembly!Z$9+$BE70*Assembly!Z$10+$BF70*Assembly!Z$11+$BG70*Assembly!Z$12+$BH70*Assembly!Z$13+$BI70*Assembly!Z$14+$BJ70*Assembly!Z$15+$BK70*Assembly!Z$16+$BL70*Assembly!Z$17+$BM70*Assembly!Z$18+$BN70*Assembly!Z$19+$BO70*Assembly!Z$20+$BP70*Assembly!Z$21+$BQ70*Assembly!Z$22+$BR70*Assembly!Z$23+$BS70*Assembly!Z$24</f>
        <v>#VALUE!</v>
      </c>
      <c r="BU70" s="133" t="e">
        <f t="shared" si="3"/>
        <v>#VALUE!</v>
      </c>
      <c r="BV70" s="133"/>
      <c r="BW70" s="133" t="e">
        <f>$AY70*Assembly!AD$4+$AZ70*Assembly!AD$5+$BA70*Assembly!AD$6+$BB70*Assembly!AD$7+$BC70*Assembly!AD$8+$BD70*Assembly!AD$9+$BE70*Assembly!AD$10+$BF70*Assembly!AD$11+$BG70*Assembly!AD$12+$BH70*Assembly!AD$13+$BI70*Assembly!AD$14+$BJ70*Assembly!AD$15+$BK70*Assembly!AD$16+$BL70*Assembly!AD$17+$BM70*Assembly!AD$18+$BN70*Assembly!AD$19+$BO70*Assembly!AD$20+$BP70*Assembly!AD$21+$BQ70*Assembly!AD$22+$BR70*Assembly!AD$23+$BS70*Assembly!AD$24</f>
        <v>#VALUE!</v>
      </c>
      <c r="BX70" s="177" t="e">
        <f t="shared" si="4"/>
        <v>#VALUE!</v>
      </c>
      <c r="BY70" s="178" t="e">
        <f t="shared" si="5"/>
        <v>#VALUE!</v>
      </c>
      <c r="BZ70" s="179" t="e">
        <f t="shared" si="6"/>
        <v>#VALUE!</v>
      </c>
      <c r="CA70" s="178" t="e">
        <f t="shared" si="7"/>
        <v>#VALUE!</v>
      </c>
      <c r="CB70" s="133" t="e">
        <f>$AY70*Assembly!Y$4+$AZ70*Assembly!Y$5+$BA70*Assembly!Y$6+$BB70*Assembly!Y$7+$BC70*Assembly!Y$8+$BD70*Assembly!Y$9+$BE70*Assembly!Y$10+$BF70*Assembly!Y$11+$BG70*Assembly!Y$12+$BH70*Assembly!Y$13+$BI70*Assembly!Y$14+$BJ70*Assembly!Y$15+$BK70*Assembly!Y$16+$BL70*Assembly!Y$17+$BM70*Assembly!Y$18+$BN70*Assembly!Y$19+$BO70*Assembly!Y$20+$BP70*Assembly!Y$21+$BQ70*Assembly!Y$22+$BR70*Assembly!Y$23+$BS70*Assembly!Y$24</f>
        <v>#VALUE!</v>
      </c>
      <c r="CC70" s="133" t="e">
        <f t="shared" si="8"/>
        <v>#VALUE!</v>
      </c>
      <c r="CD70" s="130" t="e">
        <f t="shared" si="9"/>
        <v>#VALUE!</v>
      </c>
      <c r="CE70" s="183" t="e">
        <f>$AY70*Assembly!AC$4+$AZ70*Assembly!AC$5+$BA70*Assembly!AC$6+$BB70*Assembly!AC$7+$BC70*Assembly!AC$8+$BD70*Assembly!AC$9+$BE70*Assembly!AC$10+$BF70*Assembly!AC$11+$BG70*Assembly!AC$12+$BH70*Assembly!AC$13+$BI70*Assembly!AC$14+$BJ70*Assembly!AC$15+$BK70*Assembly!AC$16+$BL70*Assembly!AC$17+$BM70*Assembly!AC$18+$BN70*Assembly!AC$19+$BO70*Assembly!AC$20+$BP70*Assembly!AC$21+$BQ70*Assembly!AC$22+$BR70*Assembly!AC$23+$BS70*Assembly!AC$24</f>
        <v>#VALUE!</v>
      </c>
      <c r="CF70" s="145" t="e">
        <f>$AY70*Assembly!M$4+$AZ70*Assembly!M$5+$BA70*Assembly!M$6+$BB70*Assembly!M$7+$BC70*Assembly!M$8+$BD70*Assembly!M$9+$BE70*Assembly!M$10+$BF70*Assembly!M$11+$BG70*Assembly!M$12+$BH70*Assembly!M$13+$BI70*Assembly!M$14+$BJ70*Assembly!M$15+$BK70*Assembly!M$16+$BL70*Assembly!M$17+$BM70*Assembly!M$18+$BN70*Assembly!M$19+$BO70*Assembly!M$20+$BP70*Assembly!M$21+$BQ70*Assembly!M$22+$BR70*Assembly!M$23+$BS70*Assembly!M$24</f>
        <v>#VALUE!</v>
      </c>
      <c r="CG70" s="145" t="e">
        <f>$AY70*Assembly!N$4+$AZ70*Assembly!N$5+$BA70*Assembly!N$6+$BB70*Assembly!N$7+$BC70*Assembly!N$8+$BD70*Assembly!N$9+$BE70*Assembly!N$10+$BF70*Assembly!N$11+$BG70*Assembly!N$12+$BH70*Assembly!N$13+$BI70*Assembly!N$14+$BJ70*Assembly!N$15+$BK70*Assembly!N$16+$BL70*Assembly!N$17+$BM70*Assembly!N$18+$BN70*Assembly!N$19+$BO70*Assembly!N$20+$BP70*Assembly!N$21+$BQ70*Assembly!N$22+$BR70*Assembly!N$23+$BS70*Assembly!N$24</f>
        <v>#VALUE!</v>
      </c>
      <c r="CH70" s="145" t="e">
        <f>$AY70*Assembly!O$4+$AZ70*Assembly!O$5+$BA70*Assembly!O$6+$BB70*Assembly!O$7+$BC70*Assembly!O$8+$BD70*Assembly!O$9+$BE70*Assembly!O$10+$BF70*Assembly!O$11+$BG70*Assembly!O$12+$BH70*Assembly!O$13+$BI70*Assembly!O$14+$BJ70*Assembly!O$15+$BK70*Assembly!O$16+$BL70*Assembly!O$17+$BM70*Assembly!O$18+$BN70*Assembly!O$19+$BO70*Assembly!O$20+$BP70*Assembly!O$21+$BQ70*Assembly!O$22+$BR70*Assembly!O$23+$BS70*Assembly!O$24</f>
        <v>#VALUE!</v>
      </c>
      <c r="CI70" s="140" t="e">
        <f>$AY70*Assembly!P$4+$AZ70*Assembly!P$5+$BA70*Assembly!P$6+$BB70*Assembly!P$7+$BC70*Assembly!P$8+$BD70*Assembly!P$9+$BE70*Assembly!P$10+$BF70*Assembly!P$11+$BG70*Assembly!P$12+$BH70*Assembly!P$13+$BI70*Assembly!P$14+$BJ70*Assembly!P$15+$BK70*Assembly!P$16+$BL70*Assembly!P$17+$BM70*Assembly!P$18+$BN70*Assembly!P$19+$BO70*Assembly!P$20+$BP70*Assembly!P$21+$BQ70*Assembly!P$22+$BR70*Assembly!P$23+$BS70*Assembly!P$24</f>
        <v>#VALUE!</v>
      </c>
      <c r="CJ70" s="140" t="e">
        <f>$AY70*Assembly!Q$4+$AZ70*Assembly!Q$5+$BA70*Assembly!Q$6+$BB70*Assembly!Q$7+$BC70*Assembly!Q$8+$BD70*Assembly!Q$9+$BE70*Assembly!Q$10+$BF70*Assembly!Q$11+$BG70*Assembly!Q$12+$BH70*Assembly!Q$13+$BI70*Assembly!Q$14+$BJ70*Assembly!Q$15+$BK70*Assembly!Q$16+$BL70*Assembly!Q$17+$BM70*Assembly!Q$18+$BN70*Assembly!Q$19+$BO70*Assembly!Q$20+$BP70*Assembly!Q$21+$BQ70*Assembly!Q$22+$BR70*Assembly!Q$23+$BS70*Assembly!Q$24</f>
        <v>#VALUE!</v>
      </c>
      <c r="CK70" s="145" t="e">
        <f>$AY70*Assembly!R$4+$AZ70*Assembly!R$5+$BA70*Assembly!R$6+$BB70*Assembly!R$7+$BC70*Assembly!R$8+$BD70*Assembly!R$9+$BE70*Assembly!R$10+$BF70*Assembly!R$11+$BG70*Assembly!R$12+$BH70*Assembly!R$13+$BI70*Assembly!R$14+$BJ70*Assembly!R$15+$BK70*Assembly!R$16+$BL70*Assembly!R$17+$BM70*Assembly!R$18+$BN70*Assembly!R$19+$BO70*Assembly!R$20+$BP70*Assembly!R$21+$BQ70*Assembly!R$22+$BR70*Assembly!R$23+$BS70*Assembly!R$24</f>
        <v>#VALUE!</v>
      </c>
      <c r="CL70" s="140" t="e">
        <f>$AY70*Assembly!S$4+$AZ70*Assembly!S$5+$BA70*Assembly!S$6+$BB70*Assembly!S$7+$BC70*Assembly!S$8+$BD70*Assembly!S$9+$BE70*Assembly!S$10+$BF70*Assembly!S$11+$BG70*Assembly!S$12+$BH70*Assembly!S$13+$BI70*Assembly!S$14+$BJ70*Assembly!S$15+$BK70*Assembly!S$16+$BL70*Assembly!S$17+$BM70*Assembly!S$18+$BN70*Assembly!S$19+$BO70*Assembly!S$20+$BP70*Assembly!S$21+$BQ70*Assembly!S$22+$BR70*Assembly!S$23+$BS70*Assembly!S$24</f>
        <v>#VALUE!</v>
      </c>
      <c r="CM70" s="140" t="e">
        <f>$AY70*Assembly!T$4+$AZ70*Assembly!T$5+$BA70*Assembly!T$6+$BB70*Assembly!T$7+$BC70*Assembly!T$8+$BD70*Assembly!T$9+$BE70*Assembly!T$10+$BF70*Assembly!T$11+$BG70*Assembly!T$12+$BH70*Assembly!T$13+$BI70*Assembly!T$14+$BJ70*Assembly!T$15+$BK70*Assembly!T$16+$BL70*Assembly!T$17+$BM70*Assembly!T$18+$BN70*Assembly!T$19+$BO70*Assembly!T$20+$BP70*Assembly!T$21+$BQ70*Assembly!T$22+$BR70*Assembly!T$23+$BS70*Assembly!T$24</f>
        <v>#VALUE!</v>
      </c>
      <c r="CN70" s="140" t="e">
        <f>$AY70*Assembly!U$4+$AZ70*Assembly!U$5+$BA70*Assembly!U$6+$BB70*Assembly!U$7+$BC70*Assembly!U$8+$BD70*Assembly!U$9+$BE70*Assembly!U$10+$BF70*Assembly!U$11+$BG70*Assembly!U$12+$BH70*Assembly!U$13+$BI70*Assembly!U$14+$BJ70*Assembly!U$15+$BK70*Assembly!U$16+$BL70*Assembly!U$17+$BM70*Assembly!U$18+$BN70*Assembly!U$19+$BO70*Assembly!U$20+$BP70*Assembly!U$21+$BQ70*Assembly!U$22+$BR70*Assembly!U$23+$BS70*Assembly!U$24</f>
        <v>#VALUE!</v>
      </c>
      <c r="CO70" s="145" t="e">
        <f>$AY70*Assembly!V$4+$AZ70*Assembly!V$5+$BA70*Assembly!V$6+$BB70*Assembly!V$7+$BC70*Assembly!V$8+$BD70*Assembly!V$9+$BE70*Assembly!V$10+$BF70*Assembly!V$11+$BG70*Assembly!V$12+$BH70*Assembly!V$13+$BI70*Assembly!V$14+$BJ70*Assembly!V$15+$BK70*Assembly!V$16+$BL70*Assembly!V$17+$BM70*Assembly!V$18+$BN70*Assembly!V$19+$BO70*Assembly!V$20+$BP70*Assembly!V$21+$BQ70*Assembly!V$22+$BR70*Assembly!V$23+$BS70*Assembly!V$24</f>
        <v>#VALUE!</v>
      </c>
      <c r="CP70" s="145" t="e">
        <f>CF70*Refining!$F$3</f>
        <v>#VALUE!</v>
      </c>
      <c r="CQ70" s="145" t="e">
        <f>CG70*Refining!$F$4</f>
        <v>#VALUE!</v>
      </c>
      <c r="CR70" s="145" t="e">
        <f>CH70*Refining!$F$5</f>
        <v>#VALUE!</v>
      </c>
      <c r="CS70" s="145" t="e">
        <f>CI70*Refining!$F$6</f>
        <v>#VALUE!</v>
      </c>
      <c r="CT70" s="145" t="e">
        <f>CJ70*Refining!$F$7</f>
        <v>#VALUE!</v>
      </c>
      <c r="CU70" s="145" t="e">
        <f>CK70*Refining!$F$8</f>
        <v>#VALUE!</v>
      </c>
      <c r="CV70" s="145" t="e">
        <f>CL70*Refining!$F$9</f>
        <v>#VALUE!</v>
      </c>
      <c r="CW70" s="145" t="e">
        <f>CM70*Refining!$F$10</f>
        <v>#VALUE!</v>
      </c>
      <c r="CX70" s="145" t="e">
        <f>CN70*Refining!$F$11</f>
        <v>#VALUE!</v>
      </c>
      <c r="CY70" s="145" t="e">
        <f>CO70*Refining!$F$12</f>
        <v>#VALUE!</v>
      </c>
      <c r="CZ70" s="185" t="e">
        <f t="shared" ref="CZ70:DS70" si="282">IF(CF70 = 0, "", CF70)</f>
        <v>#VALUE!</v>
      </c>
      <c r="DA70" s="186" t="e">
        <f t="shared" si="282"/>
        <v>#VALUE!</v>
      </c>
      <c r="DB70" s="186" t="e">
        <f t="shared" si="282"/>
        <v>#VALUE!</v>
      </c>
      <c r="DC70" s="186" t="e">
        <f t="shared" si="282"/>
        <v>#VALUE!</v>
      </c>
      <c r="DD70" s="186" t="e">
        <f t="shared" si="282"/>
        <v>#VALUE!</v>
      </c>
      <c r="DE70" s="186" t="e">
        <f t="shared" si="282"/>
        <v>#VALUE!</v>
      </c>
      <c r="DF70" s="186" t="e">
        <f t="shared" si="282"/>
        <v>#VALUE!</v>
      </c>
      <c r="DG70" s="186" t="e">
        <f t="shared" si="282"/>
        <v>#VALUE!</v>
      </c>
      <c r="DH70" s="186" t="e">
        <f t="shared" si="282"/>
        <v>#VALUE!</v>
      </c>
      <c r="DI70" s="187" t="e">
        <f t="shared" si="282"/>
        <v>#VALUE!</v>
      </c>
      <c r="DJ70" s="185" t="e">
        <f t="shared" si="282"/>
        <v>#VALUE!</v>
      </c>
      <c r="DK70" s="186" t="e">
        <f t="shared" si="282"/>
        <v>#VALUE!</v>
      </c>
      <c r="DL70" s="186" t="e">
        <f t="shared" si="282"/>
        <v>#VALUE!</v>
      </c>
      <c r="DM70" s="186" t="e">
        <f t="shared" si="282"/>
        <v>#VALUE!</v>
      </c>
      <c r="DN70" s="211" t="e">
        <f t="shared" si="282"/>
        <v>#VALUE!</v>
      </c>
      <c r="DO70" s="186" t="e">
        <f t="shared" si="282"/>
        <v>#VALUE!</v>
      </c>
      <c r="DP70" s="186" t="e">
        <f t="shared" si="282"/>
        <v>#VALUE!</v>
      </c>
      <c r="DQ70" s="186" t="e">
        <f t="shared" si="282"/>
        <v>#VALUE!</v>
      </c>
      <c r="DR70" s="186" t="e">
        <f t="shared" si="282"/>
        <v>#VALUE!</v>
      </c>
      <c r="DS70" s="187" t="e">
        <f t="shared" si="282"/>
        <v>#VALUE!</v>
      </c>
      <c r="DT70" s="185" t="e">
        <f t="shared" si="11"/>
        <v>#VALUE!</v>
      </c>
      <c r="DU70" s="189" t="e">
        <f t="shared" si="12"/>
        <v>#VALUE!</v>
      </c>
      <c r="DV70" s="133" t="e">
        <f>CZ70*'Ores &amp; Ingots'!$C$3+DA70*'Ores &amp; Ingots'!$C$4+DB70*'Ores &amp; Ingots'!$C$5+DC70*'Ores &amp; Ingots'!$C$6+DD70*'Ores &amp; Ingots'!$C$7+DE70*'Ores &amp; Ingots'!$C$8+DF70*'Ores &amp; Ingots'!$C$9+DG70*'Ores &amp; Ingots'!$C$10+DH70*'Ores &amp; Ingots'!$C$11+DI70*'Ores &amp; Ingots'!$C$12</f>
        <v>#VALUE!</v>
      </c>
      <c r="DW70" s="133" t="e">
        <f>DJ70*'Ores &amp; Ingots'!$B$3+DK70*'Ores &amp; Ingots'!$B$4+DL70*'Ores &amp; Ingots'!$B$5+DM70*'Ores &amp; Ingots'!$B$6+DN70*'Ores &amp; Ingots'!$B$7+DO70*'Ores &amp; Ingots'!$B$8+DP70*'Ores &amp; Ingots'!$B$9+DQ70*'Ores &amp; Ingots'!$B$10+DR70*'Ores &amp; Ingots'!$B$11+DS70*'Ores &amp; Ingots'!$B$12</f>
        <v>#VALUE!</v>
      </c>
      <c r="DX70" s="189" t="e">
        <f>CZ70*Refining!$G$3+DA70*Refining!$G$4+DB70*Refining!$G$5+DC70*Refining!$G$6+DD70*Refining!$G$7+DE70*Refining!$G$8+DF70*Refining!$G$9+DG70*Refining!$G$10+DH70*Refining!$G$11+DI70*Refining!$G$12</f>
        <v>#VALUE!</v>
      </c>
      <c r="DY70" s="189" t="e">
        <f t="shared" si="13"/>
        <v>#VALUE!</v>
      </c>
      <c r="DZ70" s="192" t="e">
        <f t="shared" si="14"/>
        <v>#VALUE!</v>
      </c>
      <c r="EA70" s="185" t="e">
        <f t="shared" si="15"/>
        <v>#VALUE!</v>
      </c>
      <c r="EB70" s="194" t="e">
        <f t="shared" ref="EB70:EC70" si="283">EA70/60</f>
        <v>#VALUE!</v>
      </c>
      <c r="EC70" s="194" t="e">
        <f t="shared" si="283"/>
        <v>#VALUE!</v>
      </c>
      <c r="ED70" s="185" t="e">
        <f t="shared" si="17"/>
        <v>#VALUE!</v>
      </c>
      <c r="EE70" s="194" t="e">
        <f t="shared" ref="EE70:EF70" si="284">ED70/1000</f>
        <v>#VALUE!</v>
      </c>
      <c r="EF70" s="196" t="e">
        <f t="shared" si="284"/>
        <v>#VALUE!</v>
      </c>
      <c r="EG70" s="130" t="e">
        <f t="shared" si="19"/>
        <v>#VALUE!</v>
      </c>
      <c r="EH70" s="132" t="e">
        <f t="shared" si="20"/>
        <v>#VALUE!</v>
      </c>
      <c r="EI70" s="133">
        <v>282</v>
      </c>
    </row>
    <row r="71" spans="1:139" ht="12.75" hidden="1" x14ac:dyDescent="0.2">
      <c r="A71" s="864"/>
      <c r="B71" s="135" t="s">
        <v>296</v>
      </c>
      <c r="C71" s="137" t="s">
        <v>156</v>
      </c>
      <c r="D71" s="137">
        <v>1</v>
      </c>
      <c r="E71" s="137">
        <v>1</v>
      </c>
      <c r="F71" s="137">
        <v>1</v>
      </c>
      <c r="G71" s="139">
        <f t="shared" si="0"/>
        <v>15.625</v>
      </c>
      <c r="H71" s="140">
        <v>10</v>
      </c>
      <c r="I71" s="140">
        <v>10</v>
      </c>
      <c r="J71" s="140">
        <f>H71/Main!$D$9</f>
        <v>2</v>
      </c>
      <c r="K71" s="140">
        <f>I71/Main!$D$10</f>
        <v>5</v>
      </c>
      <c r="L71" s="140">
        <f t="shared" si="1"/>
        <v>2.5</v>
      </c>
      <c r="M71" s="140">
        <v>1</v>
      </c>
      <c r="N71" s="143"/>
      <c r="O71" s="143"/>
      <c r="P71" s="143"/>
      <c r="Q71" s="145"/>
      <c r="R71" s="143"/>
      <c r="S71" s="146"/>
      <c r="T71" s="146"/>
      <c r="U71" s="143"/>
      <c r="V71" s="143"/>
      <c r="W71" s="146"/>
      <c r="X71" s="146"/>
      <c r="Y71" s="143"/>
      <c r="Z71" s="143"/>
      <c r="AA71" s="143"/>
      <c r="AB71" s="143"/>
      <c r="AC71" s="362" t="s">
        <v>34</v>
      </c>
      <c r="AD71" s="133">
        <v>0</v>
      </c>
      <c r="AE71" s="133">
        <v>32</v>
      </c>
      <c r="AF71" s="167">
        <v>25</v>
      </c>
      <c r="AG71" s="133">
        <v>0</v>
      </c>
      <c r="AH71" s="133">
        <v>7</v>
      </c>
      <c r="AI71" s="133">
        <v>0</v>
      </c>
      <c r="AJ71" s="133">
        <v>0</v>
      </c>
      <c r="AK71" s="133">
        <v>0</v>
      </c>
      <c r="AL71" s="133">
        <v>0</v>
      </c>
      <c r="AM71" s="133">
        <v>0</v>
      </c>
      <c r="AN71" s="133">
        <v>0</v>
      </c>
      <c r="AO71" s="133">
        <v>0</v>
      </c>
      <c r="AP71" s="133">
        <v>0</v>
      </c>
      <c r="AQ71" s="133">
        <v>0</v>
      </c>
      <c r="AR71" s="133">
        <v>0</v>
      </c>
      <c r="AS71" s="133">
        <v>0</v>
      </c>
      <c r="AT71" s="133">
        <v>0</v>
      </c>
      <c r="AU71" s="133">
        <v>0</v>
      </c>
      <c r="AV71" s="133">
        <v>0</v>
      </c>
      <c r="AW71" s="133">
        <v>0</v>
      </c>
      <c r="AX71" s="133">
        <v>0</v>
      </c>
      <c r="AY71" s="161" t="str">
        <f t="shared" ref="AY71:BS71" si="285">IF(AD71 = 0, "", AD71)</f>
        <v/>
      </c>
      <c r="AZ71" s="133">
        <f t="shared" si="285"/>
        <v>32</v>
      </c>
      <c r="BA71" s="167">
        <f t="shared" si="285"/>
        <v>25</v>
      </c>
      <c r="BB71" s="137" t="str">
        <f t="shared" si="285"/>
        <v/>
      </c>
      <c r="BC71" s="133">
        <f t="shared" si="285"/>
        <v>7</v>
      </c>
      <c r="BD71" s="137" t="str">
        <f t="shared" si="285"/>
        <v/>
      </c>
      <c r="BE71" s="137" t="str">
        <f t="shared" si="285"/>
        <v/>
      </c>
      <c r="BF71" s="137" t="str">
        <f t="shared" si="285"/>
        <v/>
      </c>
      <c r="BG71" s="137" t="str">
        <f t="shared" si="285"/>
        <v/>
      </c>
      <c r="BH71" s="137" t="str">
        <f t="shared" si="285"/>
        <v/>
      </c>
      <c r="BI71" s="137" t="str">
        <f t="shared" si="285"/>
        <v/>
      </c>
      <c r="BJ71" s="137" t="str">
        <f t="shared" si="285"/>
        <v/>
      </c>
      <c r="BK71" s="137" t="str">
        <f t="shared" si="285"/>
        <v/>
      </c>
      <c r="BL71" s="137" t="str">
        <f t="shared" si="285"/>
        <v/>
      </c>
      <c r="BM71" s="137" t="str">
        <f t="shared" si="285"/>
        <v/>
      </c>
      <c r="BN71" s="137" t="str">
        <f t="shared" si="285"/>
        <v/>
      </c>
      <c r="BO71" s="137" t="str">
        <f t="shared" si="285"/>
        <v/>
      </c>
      <c r="BP71" s="137" t="str">
        <f t="shared" si="285"/>
        <v/>
      </c>
      <c r="BQ71" s="137" t="str">
        <f t="shared" si="285"/>
        <v/>
      </c>
      <c r="BR71" s="137" t="str">
        <f t="shared" si="285"/>
        <v/>
      </c>
      <c r="BS71" s="169" t="str">
        <f t="shared" si="285"/>
        <v/>
      </c>
      <c r="BT71" s="174" t="e">
        <f>$AY71*Assembly!Z$4+$AZ71*Assembly!Z$5+$BA71*Assembly!Z$6+$BB71*Assembly!Z$7+$BC71*Assembly!Z$8+$BD71*Assembly!Z$9+$BE71*Assembly!Z$10+$BF71*Assembly!Z$11+$BG71*Assembly!Z$12+$BH71*Assembly!Z$13+$BI71*Assembly!Z$14+$BJ71*Assembly!Z$15+$BK71*Assembly!Z$16+$BL71*Assembly!Z$17+$BM71*Assembly!Z$18+$BN71*Assembly!Z$19+$BO71*Assembly!Z$20+$BP71*Assembly!Z$21+$BQ71*Assembly!Z$22+$BR71*Assembly!Z$23+$BS71*Assembly!Z$24</f>
        <v>#VALUE!</v>
      </c>
      <c r="BU71" s="133" t="e">
        <f t="shared" si="3"/>
        <v>#VALUE!</v>
      </c>
      <c r="BV71" s="133"/>
      <c r="BW71" s="133" t="e">
        <f>$AY71*Assembly!AD$4+$AZ71*Assembly!AD$5+$BA71*Assembly!AD$6+$BB71*Assembly!AD$7+$BC71*Assembly!AD$8+$BD71*Assembly!AD$9+$BE71*Assembly!AD$10+$BF71*Assembly!AD$11+$BG71*Assembly!AD$12+$BH71*Assembly!AD$13+$BI71*Assembly!AD$14+$BJ71*Assembly!AD$15+$BK71*Assembly!AD$16+$BL71*Assembly!AD$17+$BM71*Assembly!AD$18+$BN71*Assembly!AD$19+$BO71*Assembly!AD$20+$BP71*Assembly!AD$21+$BQ71*Assembly!AD$22+$BR71*Assembly!AD$23+$BS71*Assembly!AD$24</f>
        <v>#VALUE!</v>
      </c>
      <c r="BX71" s="177" t="e">
        <f t="shared" si="4"/>
        <v>#VALUE!</v>
      </c>
      <c r="BY71" s="178" t="e">
        <f t="shared" si="5"/>
        <v>#VALUE!</v>
      </c>
      <c r="BZ71" s="179" t="e">
        <f t="shared" si="6"/>
        <v>#VALUE!</v>
      </c>
      <c r="CA71" s="178" t="e">
        <f t="shared" si="7"/>
        <v>#VALUE!</v>
      </c>
      <c r="CB71" s="133" t="e">
        <f>$AY71*Assembly!Y$4+$AZ71*Assembly!Y$5+$BA71*Assembly!Y$6+$BB71*Assembly!Y$7+$BC71*Assembly!Y$8+$BD71*Assembly!Y$9+$BE71*Assembly!Y$10+$BF71*Assembly!Y$11+$BG71*Assembly!Y$12+$BH71*Assembly!Y$13+$BI71*Assembly!Y$14+$BJ71*Assembly!Y$15+$BK71*Assembly!Y$16+$BL71*Assembly!Y$17+$BM71*Assembly!Y$18+$BN71*Assembly!Y$19+$BO71*Assembly!Y$20+$BP71*Assembly!Y$21+$BQ71*Assembly!Y$22+$BR71*Assembly!Y$23+$BS71*Assembly!Y$24</f>
        <v>#VALUE!</v>
      </c>
      <c r="CC71" s="133" t="e">
        <f t="shared" si="8"/>
        <v>#VALUE!</v>
      </c>
      <c r="CD71" s="130" t="e">
        <f t="shared" si="9"/>
        <v>#VALUE!</v>
      </c>
      <c r="CE71" s="183" t="e">
        <f>$AY71*Assembly!AC$4+$AZ71*Assembly!AC$5+$BA71*Assembly!AC$6+$BB71*Assembly!AC$7+$BC71*Assembly!AC$8+$BD71*Assembly!AC$9+$BE71*Assembly!AC$10+$BF71*Assembly!AC$11+$BG71*Assembly!AC$12+$BH71*Assembly!AC$13+$BI71*Assembly!AC$14+$BJ71*Assembly!AC$15+$BK71*Assembly!AC$16+$BL71*Assembly!AC$17+$BM71*Assembly!AC$18+$BN71*Assembly!AC$19+$BO71*Assembly!AC$20+$BP71*Assembly!AC$21+$BQ71*Assembly!AC$22+$BR71*Assembly!AC$23+$BS71*Assembly!AC$24</f>
        <v>#VALUE!</v>
      </c>
      <c r="CF71" s="145" t="e">
        <f>$AY71*Assembly!M$4+$AZ71*Assembly!M$5+$BA71*Assembly!M$6+$BB71*Assembly!M$7+$BC71*Assembly!M$8+$BD71*Assembly!M$9+$BE71*Assembly!M$10+$BF71*Assembly!M$11+$BG71*Assembly!M$12+$BH71*Assembly!M$13+$BI71*Assembly!M$14+$BJ71*Assembly!M$15+$BK71*Assembly!M$16+$BL71*Assembly!M$17+$BM71*Assembly!M$18+$BN71*Assembly!M$19+$BO71*Assembly!M$20+$BP71*Assembly!M$21+$BQ71*Assembly!M$22+$BR71*Assembly!M$23+$BS71*Assembly!M$24</f>
        <v>#VALUE!</v>
      </c>
      <c r="CG71" s="145" t="e">
        <f>$AY71*Assembly!N$4+$AZ71*Assembly!N$5+$BA71*Assembly!N$6+$BB71*Assembly!N$7+$BC71*Assembly!N$8+$BD71*Assembly!N$9+$BE71*Assembly!N$10+$BF71*Assembly!N$11+$BG71*Assembly!N$12+$BH71*Assembly!N$13+$BI71*Assembly!N$14+$BJ71*Assembly!N$15+$BK71*Assembly!N$16+$BL71*Assembly!N$17+$BM71*Assembly!N$18+$BN71*Assembly!N$19+$BO71*Assembly!N$20+$BP71*Assembly!N$21+$BQ71*Assembly!N$22+$BR71*Assembly!N$23+$BS71*Assembly!N$24</f>
        <v>#VALUE!</v>
      </c>
      <c r="CH71" s="145" t="e">
        <f>$AY71*Assembly!O$4+$AZ71*Assembly!O$5+$BA71*Assembly!O$6+$BB71*Assembly!O$7+$BC71*Assembly!O$8+$BD71*Assembly!O$9+$BE71*Assembly!O$10+$BF71*Assembly!O$11+$BG71*Assembly!O$12+$BH71*Assembly!O$13+$BI71*Assembly!O$14+$BJ71*Assembly!O$15+$BK71*Assembly!O$16+$BL71*Assembly!O$17+$BM71*Assembly!O$18+$BN71*Assembly!O$19+$BO71*Assembly!O$20+$BP71*Assembly!O$21+$BQ71*Assembly!O$22+$BR71*Assembly!O$23+$BS71*Assembly!O$24</f>
        <v>#VALUE!</v>
      </c>
      <c r="CI71" s="140" t="e">
        <f>$AY71*Assembly!P$4+$AZ71*Assembly!P$5+$BA71*Assembly!P$6+$BB71*Assembly!P$7+$BC71*Assembly!P$8+$BD71*Assembly!P$9+$BE71*Assembly!P$10+$BF71*Assembly!P$11+$BG71*Assembly!P$12+$BH71*Assembly!P$13+$BI71*Assembly!P$14+$BJ71*Assembly!P$15+$BK71*Assembly!P$16+$BL71*Assembly!P$17+$BM71*Assembly!P$18+$BN71*Assembly!P$19+$BO71*Assembly!P$20+$BP71*Assembly!P$21+$BQ71*Assembly!P$22+$BR71*Assembly!P$23+$BS71*Assembly!P$24</f>
        <v>#VALUE!</v>
      </c>
      <c r="CJ71" s="140" t="e">
        <f>$AY71*Assembly!Q$4+$AZ71*Assembly!Q$5+$BA71*Assembly!Q$6+$BB71*Assembly!Q$7+$BC71*Assembly!Q$8+$BD71*Assembly!Q$9+$BE71*Assembly!Q$10+$BF71*Assembly!Q$11+$BG71*Assembly!Q$12+$BH71*Assembly!Q$13+$BI71*Assembly!Q$14+$BJ71*Assembly!Q$15+$BK71*Assembly!Q$16+$BL71*Assembly!Q$17+$BM71*Assembly!Q$18+$BN71*Assembly!Q$19+$BO71*Assembly!Q$20+$BP71*Assembly!Q$21+$BQ71*Assembly!Q$22+$BR71*Assembly!Q$23+$BS71*Assembly!Q$24</f>
        <v>#VALUE!</v>
      </c>
      <c r="CK71" s="145" t="e">
        <f>$AY71*Assembly!R$4+$AZ71*Assembly!R$5+$BA71*Assembly!R$6+$BB71*Assembly!R$7+$BC71*Assembly!R$8+$BD71*Assembly!R$9+$BE71*Assembly!R$10+$BF71*Assembly!R$11+$BG71*Assembly!R$12+$BH71*Assembly!R$13+$BI71*Assembly!R$14+$BJ71*Assembly!R$15+$BK71*Assembly!R$16+$BL71*Assembly!R$17+$BM71*Assembly!R$18+$BN71*Assembly!R$19+$BO71*Assembly!R$20+$BP71*Assembly!R$21+$BQ71*Assembly!R$22+$BR71*Assembly!R$23+$BS71*Assembly!R$24</f>
        <v>#VALUE!</v>
      </c>
      <c r="CL71" s="140" t="e">
        <f>$AY71*Assembly!S$4+$AZ71*Assembly!S$5+$BA71*Assembly!S$6+$BB71*Assembly!S$7+$BC71*Assembly!S$8+$BD71*Assembly!S$9+$BE71*Assembly!S$10+$BF71*Assembly!S$11+$BG71*Assembly!S$12+$BH71*Assembly!S$13+$BI71*Assembly!S$14+$BJ71*Assembly!S$15+$BK71*Assembly!S$16+$BL71*Assembly!S$17+$BM71*Assembly!S$18+$BN71*Assembly!S$19+$BO71*Assembly!S$20+$BP71*Assembly!S$21+$BQ71*Assembly!S$22+$BR71*Assembly!S$23+$BS71*Assembly!S$24</f>
        <v>#VALUE!</v>
      </c>
      <c r="CM71" s="140" t="e">
        <f>$AY71*Assembly!T$4+$AZ71*Assembly!T$5+$BA71*Assembly!T$6+$BB71*Assembly!T$7+$BC71*Assembly!T$8+$BD71*Assembly!T$9+$BE71*Assembly!T$10+$BF71*Assembly!T$11+$BG71*Assembly!T$12+$BH71*Assembly!T$13+$BI71*Assembly!T$14+$BJ71*Assembly!T$15+$BK71*Assembly!T$16+$BL71*Assembly!T$17+$BM71*Assembly!T$18+$BN71*Assembly!T$19+$BO71*Assembly!T$20+$BP71*Assembly!T$21+$BQ71*Assembly!T$22+$BR71*Assembly!T$23+$BS71*Assembly!T$24</f>
        <v>#VALUE!</v>
      </c>
      <c r="CN71" s="140" t="e">
        <f>$AY71*Assembly!U$4+$AZ71*Assembly!U$5+$BA71*Assembly!U$6+$BB71*Assembly!U$7+$BC71*Assembly!U$8+$BD71*Assembly!U$9+$BE71*Assembly!U$10+$BF71*Assembly!U$11+$BG71*Assembly!U$12+$BH71*Assembly!U$13+$BI71*Assembly!U$14+$BJ71*Assembly!U$15+$BK71*Assembly!U$16+$BL71*Assembly!U$17+$BM71*Assembly!U$18+$BN71*Assembly!U$19+$BO71*Assembly!U$20+$BP71*Assembly!U$21+$BQ71*Assembly!U$22+$BR71*Assembly!U$23+$BS71*Assembly!U$24</f>
        <v>#VALUE!</v>
      </c>
      <c r="CO71" s="145" t="e">
        <f>$AY71*Assembly!V$4+$AZ71*Assembly!V$5+$BA71*Assembly!V$6+$BB71*Assembly!V$7+$BC71*Assembly!V$8+$BD71*Assembly!V$9+$BE71*Assembly!V$10+$BF71*Assembly!V$11+$BG71*Assembly!V$12+$BH71*Assembly!V$13+$BI71*Assembly!V$14+$BJ71*Assembly!V$15+$BK71*Assembly!V$16+$BL71*Assembly!V$17+$BM71*Assembly!V$18+$BN71*Assembly!V$19+$BO71*Assembly!V$20+$BP71*Assembly!V$21+$BQ71*Assembly!V$22+$BR71*Assembly!V$23+$BS71*Assembly!V$24</f>
        <v>#VALUE!</v>
      </c>
      <c r="CP71" s="145" t="e">
        <f>CF71*Refining!$F$3</f>
        <v>#VALUE!</v>
      </c>
      <c r="CQ71" s="145" t="e">
        <f>CG71*Refining!$F$4</f>
        <v>#VALUE!</v>
      </c>
      <c r="CR71" s="145" t="e">
        <f>CH71*Refining!$F$5</f>
        <v>#VALUE!</v>
      </c>
      <c r="CS71" s="145" t="e">
        <f>CI71*Refining!$F$6</f>
        <v>#VALUE!</v>
      </c>
      <c r="CT71" s="145" t="e">
        <f>CJ71*Refining!$F$7</f>
        <v>#VALUE!</v>
      </c>
      <c r="CU71" s="145" t="e">
        <f>CK71*Refining!$F$8</f>
        <v>#VALUE!</v>
      </c>
      <c r="CV71" s="145" t="e">
        <f>CL71*Refining!$F$9</f>
        <v>#VALUE!</v>
      </c>
      <c r="CW71" s="145" t="e">
        <f>CM71*Refining!$F$10</f>
        <v>#VALUE!</v>
      </c>
      <c r="CX71" s="145" t="e">
        <f>CN71*Refining!$F$11</f>
        <v>#VALUE!</v>
      </c>
      <c r="CY71" s="145" t="e">
        <f>CO71*Refining!$F$12</f>
        <v>#VALUE!</v>
      </c>
      <c r="CZ71" s="185" t="e">
        <f t="shared" ref="CZ71:DS71" si="286">IF(CF71 = 0, "", CF71)</f>
        <v>#VALUE!</v>
      </c>
      <c r="DA71" s="186" t="e">
        <f t="shared" si="286"/>
        <v>#VALUE!</v>
      </c>
      <c r="DB71" s="186" t="e">
        <f t="shared" si="286"/>
        <v>#VALUE!</v>
      </c>
      <c r="DC71" s="186" t="e">
        <f t="shared" si="286"/>
        <v>#VALUE!</v>
      </c>
      <c r="DD71" s="186" t="e">
        <f t="shared" si="286"/>
        <v>#VALUE!</v>
      </c>
      <c r="DE71" s="186" t="e">
        <f t="shared" si="286"/>
        <v>#VALUE!</v>
      </c>
      <c r="DF71" s="186" t="e">
        <f t="shared" si="286"/>
        <v>#VALUE!</v>
      </c>
      <c r="DG71" s="186" t="e">
        <f t="shared" si="286"/>
        <v>#VALUE!</v>
      </c>
      <c r="DH71" s="186" t="e">
        <f t="shared" si="286"/>
        <v>#VALUE!</v>
      </c>
      <c r="DI71" s="187" t="e">
        <f t="shared" si="286"/>
        <v>#VALUE!</v>
      </c>
      <c r="DJ71" s="185" t="e">
        <f t="shared" si="286"/>
        <v>#VALUE!</v>
      </c>
      <c r="DK71" s="186" t="e">
        <f t="shared" si="286"/>
        <v>#VALUE!</v>
      </c>
      <c r="DL71" s="186" t="e">
        <f t="shared" si="286"/>
        <v>#VALUE!</v>
      </c>
      <c r="DM71" s="186" t="e">
        <f t="shared" si="286"/>
        <v>#VALUE!</v>
      </c>
      <c r="DN71" s="211" t="e">
        <f t="shared" si="286"/>
        <v>#VALUE!</v>
      </c>
      <c r="DO71" s="186" t="e">
        <f t="shared" si="286"/>
        <v>#VALUE!</v>
      </c>
      <c r="DP71" s="186" t="e">
        <f t="shared" si="286"/>
        <v>#VALUE!</v>
      </c>
      <c r="DQ71" s="186" t="e">
        <f t="shared" si="286"/>
        <v>#VALUE!</v>
      </c>
      <c r="DR71" s="186" t="e">
        <f t="shared" si="286"/>
        <v>#VALUE!</v>
      </c>
      <c r="DS71" s="187" t="e">
        <f t="shared" si="286"/>
        <v>#VALUE!</v>
      </c>
      <c r="DT71" s="185" t="e">
        <f t="shared" si="11"/>
        <v>#VALUE!</v>
      </c>
      <c r="DU71" s="189" t="e">
        <f t="shared" si="12"/>
        <v>#VALUE!</v>
      </c>
      <c r="DV71" s="133" t="e">
        <f>CZ71*'Ores &amp; Ingots'!$C$3+DA71*'Ores &amp; Ingots'!$C$4+DB71*'Ores &amp; Ingots'!$C$5+DC71*'Ores &amp; Ingots'!$C$6+DD71*'Ores &amp; Ingots'!$C$7+DE71*'Ores &amp; Ingots'!$C$8+DF71*'Ores &amp; Ingots'!$C$9+DG71*'Ores &amp; Ingots'!$C$10+DH71*'Ores &amp; Ingots'!$C$11+DI71*'Ores &amp; Ingots'!$C$12</f>
        <v>#VALUE!</v>
      </c>
      <c r="DW71" s="133" t="e">
        <f>DJ71*'Ores &amp; Ingots'!$B$3+DK71*'Ores &amp; Ingots'!$B$4+DL71*'Ores &amp; Ingots'!$B$5+DM71*'Ores &amp; Ingots'!$B$6+DN71*'Ores &amp; Ingots'!$B$7+DO71*'Ores &amp; Ingots'!$B$8+DP71*'Ores &amp; Ingots'!$B$9+DQ71*'Ores &amp; Ingots'!$B$10+DR71*'Ores &amp; Ingots'!$B$11+DS71*'Ores &amp; Ingots'!$B$12</f>
        <v>#VALUE!</v>
      </c>
      <c r="DX71" s="189" t="e">
        <f>CZ71*Refining!$G$3+DA71*Refining!$G$4+DB71*Refining!$G$5+DC71*Refining!$G$6+DD71*Refining!$G$7+DE71*Refining!$G$8+DF71*Refining!$G$9+DG71*Refining!$G$10+DH71*Refining!$G$11+DI71*Refining!$G$12</f>
        <v>#VALUE!</v>
      </c>
      <c r="DY71" s="189" t="e">
        <f t="shared" si="13"/>
        <v>#VALUE!</v>
      </c>
      <c r="DZ71" s="192" t="e">
        <f t="shared" si="14"/>
        <v>#VALUE!</v>
      </c>
      <c r="EA71" s="185" t="e">
        <f t="shared" si="15"/>
        <v>#VALUE!</v>
      </c>
      <c r="EB71" s="194" t="e">
        <f t="shared" ref="EB71:EC71" si="287">EA71/60</f>
        <v>#VALUE!</v>
      </c>
      <c r="EC71" s="194" t="e">
        <f t="shared" si="287"/>
        <v>#VALUE!</v>
      </c>
      <c r="ED71" s="185" t="e">
        <f t="shared" si="17"/>
        <v>#VALUE!</v>
      </c>
      <c r="EE71" s="194" t="e">
        <f t="shared" ref="EE71:EF71" si="288">ED71/1000</f>
        <v>#VALUE!</v>
      </c>
      <c r="EF71" s="196" t="e">
        <f t="shared" si="288"/>
        <v>#VALUE!</v>
      </c>
      <c r="EG71" s="130" t="e">
        <f t="shared" si="19"/>
        <v>#VALUE!</v>
      </c>
      <c r="EH71" s="132" t="e">
        <f t="shared" si="20"/>
        <v>#VALUE!</v>
      </c>
      <c r="EI71" s="133">
        <v>452</v>
      </c>
    </row>
    <row r="72" spans="1:139" ht="12.75" hidden="1" x14ac:dyDescent="0.2">
      <c r="A72" s="864"/>
      <c r="B72" s="135" t="s">
        <v>297</v>
      </c>
      <c r="C72" s="137" t="s">
        <v>156</v>
      </c>
      <c r="D72" s="137">
        <v>1</v>
      </c>
      <c r="E72" s="137">
        <v>1</v>
      </c>
      <c r="F72" s="137">
        <v>1</v>
      </c>
      <c r="G72" s="139">
        <f t="shared" si="0"/>
        <v>15.625</v>
      </c>
      <c r="H72" s="140">
        <v>10</v>
      </c>
      <c r="I72" s="140">
        <v>10</v>
      </c>
      <c r="J72" s="140">
        <f>H72/Main!$D$9</f>
        <v>2</v>
      </c>
      <c r="K72" s="140">
        <f>I72/Main!$D$10</f>
        <v>5</v>
      </c>
      <c r="L72" s="140">
        <f t="shared" si="1"/>
        <v>2.5</v>
      </c>
      <c r="M72" s="140">
        <v>1</v>
      </c>
      <c r="N72" s="143"/>
      <c r="O72" s="143"/>
      <c r="P72" s="143"/>
      <c r="Q72" s="145"/>
      <c r="R72" s="143"/>
      <c r="S72" s="146"/>
      <c r="T72" s="146"/>
      <c r="U72" s="143"/>
      <c r="V72" s="143"/>
      <c r="W72" s="146"/>
      <c r="X72" s="146"/>
      <c r="Y72" s="143"/>
      <c r="Z72" s="143"/>
      <c r="AA72" s="143"/>
      <c r="AB72" s="143"/>
      <c r="AC72" s="362" t="s">
        <v>34</v>
      </c>
      <c r="AD72" s="133">
        <v>0</v>
      </c>
      <c r="AE72" s="133">
        <v>32</v>
      </c>
      <c r="AF72" s="167">
        <v>25</v>
      </c>
      <c r="AG72" s="133">
        <v>0</v>
      </c>
      <c r="AH72" s="133">
        <v>7</v>
      </c>
      <c r="AI72" s="133">
        <v>0</v>
      </c>
      <c r="AJ72" s="133">
        <v>0</v>
      </c>
      <c r="AK72" s="133">
        <v>0</v>
      </c>
      <c r="AL72" s="133">
        <v>0</v>
      </c>
      <c r="AM72" s="133">
        <v>0</v>
      </c>
      <c r="AN72" s="133">
        <v>0</v>
      </c>
      <c r="AO72" s="133">
        <v>0</v>
      </c>
      <c r="AP72" s="133">
        <v>0</v>
      </c>
      <c r="AQ72" s="133">
        <v>0</v>
      </c>
      <c r="AR72" s="133">
        <v>0</v>
      </c>
      <c r="AS72" s="133">
        <v>0</v>
      </c>
      <c r="AT72" s="133">
        <v>0</v>
      </c>
      <c r="AU72" s="133">
        <v>0</v>
      </c>
      <c r="AV72" s="133">
        <v>0</v>
      </c>
      <c r="AW72" s="133">
        <v>0</v>
      </c>
      <c r="AX72" s="133">
        <v>0</v>
      </c>
      <c r="AY72" s="161" t="str">
        <f t="shared" ref="AY72:BS72" si="289">IF(AD72 = 0, "", AD72)</f>
        <v/>
      </c>
      <c r="AZ72" s="133">
        <f t="shared" si="289"/>
        <v>32</v>
      </c>
      <c r="BA72" s="167">
        <f t="shared" si="289"/>
        <v>25</v>
      </c>
      <c r="BB72" s="137" t="str">
        <f t="shared" si="289"/>
        <v/>
      </c>
      <c r="BC72" s="133">
        <f t="shared" si="289"/>
        <v>7</v>
      </c>
      <c r="BD72" s="137" t="str">
        <f t="shared" si="289"/>
        <v/>
      </c>
      <c r="BE72" s="137" t="str">
        <f t="shared" si="289"/>
        <v/>
      </c>
      <c r="BF72" s="137" t="str">
        <f t="shared" si="289"/>
        <v/>
      </c>
      <c r="BG72" s="137" t="str">
        <f t="shared" si="289"/>
        <v/>
      </c>
      <c r="BH72" s="137" t="str">
        <f t="shared" si="289"/>
        <v/>
      </c>
      <c r="BI72" s="137" t="str">
        <f t="shared" si="289"/>
        <v/>
      </c>
      <c r="BJ72" s="137" t="str">
        <f t="shared" si="289"/>
        <v/>
      </c>
      <c r="BK72" s="137" t="str">
        <f t="shared" si="289"/>
        <v/>
      </c>
      <c r="BL72" s="137" t="str">
        <f t="shared" si="289"/>
        <v/>
      </c>
      <c r="BM72" s="137" t="str">
        <f t="shared" si="289"/>
        <v/>
      </c>
      <c r="BN72" s="137" t="str">
        <f t="shared" si="289"/>
        <v/>
      </c>
      <c r="BO72" s="137" t="str">
        <f t="shared" si="289"/>
        <v/>
      </c>
      <c r="BP72" s="137" t="str">
        <f t="shared" si="289"/>
        <v/>
      </c>
      <c r="BQ72" s="137" t="str">
        <f t="shared" si="289"/>
        <v/>
      </c>
      <c r="BR72" s="137" t="str">
        <f t="shared" si="289"/>
        <v/>
      </c>
      <c r="BS72" s="169" t="str">
        <f t="shared" si="289"/>
        <v/>
      </c>
      <c r="BT72" s="174" t="e">
        <f>$AY72*Assembly!Z$4+$AZ72*Assembly!Z$5+$BA72*Assembly!Z$6+$BB72*Assembly!Z$7+$BC72*Assembly!Z$8+$BD72*Assembly!Z$9+$BE72*Assembly!Z$10+$BF72*Assembly!Z$11+$BG72*Assembly!Z$12+$BH72*Assembly!Z$13+$BI72*Assembly!Z$14+$BJ72*Assembly!Z$15+$BK72*Assembly!Z$16+$BL72*Assembly!Z$17+$BM72*Assembly!Z$18+$BN72*Assembly!Z$19+$BO72*Assembly!Z$20+$BP72*Assembly!Z$21+$BQ72*Assembly!Z$22+$BR72*Assembly!Z$23+$BS72*Assembly!Z$24</f>
        <v>#VALUE!</v>
      </c>
      <c r="BU72" s="133" t="e">
        <f t="shared" si="3"/>
        <v>#VALUE!</v>
      </c>
      <c r="BV72" s="133"/>
      <c r="BW72" s="133" t="e">
        <f>$AY72*Assembly!AD$4+$AZ72*Assembly!AD$5+$BA72*Assembly!AD$6+$BB72*Assembly!AD$7+$BC72*Assembly!AD$8+$BD72*Assembly!AD$9+$BE72*Assembly!AD$10+$BF72*Assembly!AD$11+$BG72*Assembly!AD$12+$BH72*Assembly!AD$13+$BI72*Assembly!AD$14+$BJ72*Assembly!AD$15+$BK72*Assembly!AD$16+$BL72*Assembly!AD$17+$BM72*Assembly!AD$18+$BN72*Assembly!AD$19+$BO72*Assembly!AD$20+$BP72*Assembly!AD$21+$BQ72*Assembly!AD$22+$BR72*Assembly!AD$23+$BS72*Assembly!AD$24</f>
        <v>#VALUE!</v>
      </c>
      <c r="BX72" s="177" t="e">
        <f t="shared" si="4"/>
        <v>#VALUE!</v>
      </c>
      <c r="BY72" s="178" t="e">
        <f t="shared" si="5"/>
        <v>#VALUE!</v>
      </c>
      <c r="BZ72" s="179" t="e">
        <f t="shared" si="6"/>
        <v>#VALUE!</v>
      </c>
      <c r="CA72" s="178" t="e">
        <f t="shared" si="7"/>
        <v>#VALUE!</v>
      </c>
      <c r="CB72" s="133" t="e">
        <f>$AY72*Assembly!Y$4+$AZ72*Assembly!Y$5+$BA72*Assembly!Y$6+$BB72*Assembly!Y$7+$BC72*Assembly!Y$8+$BD72*Assembly!Y$9+$BE72*Assembly!Y$10+$BF72*Assembly!Y$11+$BG72*Assembly!Y$12+$BH72*Assembly!Y$13+$BI72*Assembly!Y$14+$BJ72*Assembly!Y$15+$BK72*Assembly!Y$16+$BL72*Assembly!Y$17+$BM72*Assembly!Y$18+$BN72*Assembly!Y$19+$BO72*Assembly!Y$20+$BP72*Assembly!Y$21+$BQ72*Assembly!Y$22+$BR72*Assembly!Y$23+$BS72*Assembly!Y$24</f>
        <v>#VALUE!</v>
      </c>
      <c r="CC72" s="133" t="e">
        <f t="shared" si="8"/>
        <v>#VALUE!</v>
      </c>
      <c r="CD72" s="130" t="e">
        <f t="shared" si="9"/>
        <v>#VALUE!</v>
      </c>
      <c r="CE72" s="183" t="e">
        <f>$AY72*Assembly!AC$4+$AZ72*Assembly!AC$5+$BA72*Assembly!AC$6+$BB72*Assembly!AC$7+$BC72*Assembly!AC$8+$BD72*Assembly!AC$9+$BE72*Assembly!AC$10+$BF72*Assembly!AC$11+$BG72*Assembly!AC$12+$BH72*Assembly!AC$13+$BI72*Assembly!AC$14+$BJ72*Assembly!AC$15+$BK72*Assembly!AC$16+$BL72*Assembly!AC$17+$BM72*Assembly!AC$18+$BN72*Assembly!AC$19+$BO72*Assembly!AC$20+$BP72*Assembly!AC$21+$BQ72*Assembly!AC$22+$BR72*Assembly!AC$23+$BS72*Assembly!AC$24</f>
        <v>#VALUE!</v>
      </c>
      <c r="CF72" s="145" t="e">
        <f>$AY72*Assembly!M$4+$AZ72*Assembly!M$5+$BA72*Assembly!M$6+$BB72*Assembly!M$7+$BC72*Assembly!M$8+$BD72*Assembly!M$9+$BE72*Assembly!M$10+$BF72*Assembly!M$11+$BG72*Assembly!M$12+$BH72*Assembly!M$13+$BI72*Assembly!M$14+$BJ72*Assembly!M$15+$BK72*Assembly!M$16+$BL72*Assembly!M$17+$BM72*Assembly!M$18+$BN72*Assembly!M$19+$BO72*Assembly!M$20+$BP72*Assembly!M$21+$BQ72*Assembly!M$22+$BR72*Assembly!M$23+$BS72*Assembly!M$24</f>
        <v>#VALUE!</v>
      </c>
      <c r="CG72" s="145" t="e">
        <f>$AY72*Assembly!N$4+$AZ72*Assembly!N$5+$BA72*Assembly!N$6+$BB72*Assembly!N$7+$BC72*Assembly!N$8+$BD72*Assembly!N$9+$BE72*Assembly!N$10+$BF72*Assembly!N$11+$BG72*Assembly!N$12+$BH72*Assembly!N$13+$BI72*Assembly!N$14+$BJ72*Assembly!N$15+$BK72*Assembly!N$16+$BL72*Assembly!N$17+$BM72*Assembly!N$18+$BN72*Assembly!N$19+$BO72*Assembly!N$20+$BP72*Assembly!N$21+$BQ72*Assembly!N$22+$BR72*Assembly!N$23+$BS72*Assembly!N$24</f>
        <v>#VALUE!</v>
      </c>
      <c r="CH72" s="145" t="e">
        <f>$AY72*Assembly!O$4+$AZ72*Assembly!O$5+$BA72*Assembly!O$6+$BB72*Assembly!O$7+$BC72*Assembly!O$8+$BD72*Assembly!O$9+$BE72*Assembly!O$10+$BF72*Assembly!O$11+$BG72*Assembly!O$12+$BH72*Assembly!O$13+$BI72*Assembly!O$14+$BJ72*Assembly!O$15+$BK72*Assembly!O$16+$BL72*Assembly!O$17+$BM72*Assembly!O$18+$BN72*Assembly!O$19+$BO72*Assembly!O$20+$BP72*Assembly!O$21+$BQ72*Assembly!O$22+$BR72*Assembly!O$23+$BS72*Assembly!O$24</f>
        <v>#VALUE!</v>
      </c>
      <c r="CI72" s="140" t="e">
        <f>$AY72*Assembly!P$4+$AZ72*Assembly!P$5+$BA72*Assembly!P$6+$BB72*Assembly!P$7+$BC72*Assembly!P$8+$BD72*Assembly!P$9+$BE72*Assembly!P$10+$BF72*Assembly!P$11+$BG72*Assembly!P$12+$BH72*Assembly!P$13+$BI72*Assembly!P$14+$BJ72*Assembly!P$15+$BK72*Assembly!P$16+$BL72*Assembly!P$17+$BM72*Assembly!P$18+$BN72*Assembly!P$19+$BO72*Assembly!P$20+$BP72*Assembly!P$21+$BQ72*Assembly!P$22+$BR72*Assembly!P$23+$BS72*Assembly!P$24</f>
        <v>#VALUE!</v>
      </c>
      <c r="CJ72" s="140" t="e">
        <f>$AY72*Assembly!Q$4+$AZ72*Assembly!Q$5+$BA72*Assembly!Q$6+$BB72*Assembly!Q$7+$BC72*Assembly!Q$8+$BD72*Assembly!Q$9+$BE72*Assembly!Q$10+$BF72*Assembly!Q$11+$BG72*Assembly!Q$12+$BH72*Assembly!Q$13+$BI72*Assembly!Q$14+$BJ72*Assembly!Q$15+$BK72*Assembly!Q$16+$BL72*Assembly!Q$17+$BM72*Assembly!Q$18+$BN72*Assembly!Q$19+$BO72*Assembly!Q$20+$BP72*Assembly!Q$21+$BQ72*Assembly!Q$22+$BR72*Assembly!Q$23+$BS72*Assembly!Q$24</f>
        <v>#VALUE!</v>
      </c>
      <c r="CK72" s="145" t="e">
        <f>$AY72*Assembly!R$4+$AZ72*Assembly!R$5+$BA72*Assembly!R$6+$BB72*Assembly!R$7+$BC72*Assembly!R$8+$BD72*Assembly!R$9+$BE72*Assembly!R$10+$BF72*Assembly!R$11+$BG72*Assembly!R$12+$BH72*Assembly!R$13+$BI72*Assembly!R$14+$BJ72*Assembly!R$15+$BK72*Assembly!R$16+$BL72*Assembly!R$17+$BM72*Assembly!R$18+$BN72*Assembly!R$19+$BO72*Assembly!R$20+$BP72*Assembly!R$21+$BQ72*Assembly!R$22+$BR72*Assembly!R$23+$BS72*Assembly!R$24</f>
        <v>#VALUE!</v>
      </c>
      <c r="CL72" s="140" t="e">
        <f>$AY72*Assembly!S$4+$AZ72*Assembly!S$5+$BA72*Assembly!S$6+$BB72*Assembly!S$7+$BC72*Assembly!S$8+$BD72*Assembly!S$9+$BE72*Assembly!S$10+$BF72*Assembly!S$11+$BG72*Assembly!S$12+$BH72*Assembly!S$13+$BI72*Assembly!S$14+$BJ72*Assembly!S$15+$BK72*Assembly!S$16+$BL72*Assembly!S$17+$BM72*Assembly!S$18+$BN72*Assembly!S$19+$BO72*Assembly!S$20+$BP72*Assembly!S$21+$BQ72*Assembly!S$22+$BR72*Assembly!S$23+$BS72*Assembly!S$24</f>
        <v>#VALUE!</v>
      </c>
      <c r="CM72" s="140" t="e">
        <f>$AY72*Assembly!T$4+$AZ72*Assembly!T$5+$BA72*Assembly!T$6+$BB72*Assembly!T$7+$BC72*Assembly!T$8+$BD72*Assembly!T$9+$BE72*Assembly!T$10+$BF72*Assembly!T$11+$BG72*Assembly!T$12+$BH72*Assembly!T$13+$BI72*Assembly!T$14+$BJ72*Assembly!T$15+$BK72*Assembly!T$16+$BL72*Assembly!T$17+$BM72*Assembly!T$18+$BN72*Assembly!T$19+$BO72*Assembly!T$20+$BP72*Assembly!T$21+$BQ72*Assembly!T$22+$BR72*Assembly!T$23+$BS72*Assembly!T$24</f>
        <v>#VALUE!</v>
      </c>
      <c r="CN72" s="140" t="e">
        <f>$AY72*Assembly!U$4+$AZ72*Assembly!U$5+$BA72*Assembly!U$6+$BB72*Assembly!U$7+$BC72*Assembly!U$8+$BD72*Assembly!U$9+$BE72*Assembly!U$10+$BF72*Assembly!U$11+$BG72*Assembly!U$12+$BH72*Assembly!U$13+$BI72*Assembly!U$14+$BJ72*Assembly!U$15+$BK72*Assembly!U$16+$BL72*Assembly!U$17+$BM72*Assembly!U$18+$BN72*Assembly!U$19+$BO72*Assembly!U$20+$BP72*Assembly!U$21+$BQ72*Assembly!U$22+$BR72*Assembly!U$23+$BS72*Assembly!U$24</f>
        <v>#VALUE!</v>
      </c>
      <c r="CO72" s="145" t="e">
        <f>$AY72*Assembly!V$4+$AZ72*Assembly!V$5+$BA72*Assembly!V$6+$BB72*Assembly!V$7+$BC72*Assembly!V$8+$BD72*Assembly!V$9+$BE72*Assembly!V$10+$BF72*Assembly!V$11+$BG72*Assembly!V$12+$BH72*Assembly!V$13+$BI72*Assembly!V$14+$BJ72*Assembly!V$15+$BK72*Assembly!V$16+$BL72*Assembly!V$17+$BM72*Assembly!V$18+$BN72*Assembly!V$19+$BO72*Assembly!V$20+$BP72*Assembly!V$21+$BQ72*Assembly!V$22+$BR72*Assembly!V$23+$BS72*Assembly!V$24</f>
        <v>#VALUE!</v>
      </c>
      <c r="CP72" s="145" t="e">
        <f>CF72*Refining!$F$3</f>
        <v>#VALUE!</v>
      </c>
      <c r="CQ72" s="145" t="e">
        <f>CG72*Refining!$F$4</f>
        <v>#VALUE!</v>
      </c>
      <c r="CR72" s="145" t="e">
        <f>CH72*Refining!$F$5</f>
        <v>#VALUE!</v>
      </c>
      <c r="CS72" s="145" t="e">
        <f>CI72*Refining!$F$6</f>
        <v>#VALUE!</v>
      </c>
      <c r="CT72" s="145" t="e">
        <f>CJ72*Refining!$F$7</f>
        <v>#VALUE!</v>
      </c>
      <c r="CU72" s="145" t="e">
        <f>CK72*Refining!$F$8</f>
        <v>#VALUE!</v>
      </c>
      <c r="CV72" s="145" t="e">
        <f>CL72*Refining!$F$9</f>
        <v>#VALUE!</v>
      </c>
      <c r="CW72" s="145" t="e">
        <f>CM72*Refining!$F$10</f>
        <v>#VALUE!</v>
      </c>
      <c r="CX72" s="145" t="e">
        <f>CN72*Refining!$F$11</f>
        <v>#VALUE!</v>
      </c>
      <c r="CY72" s="145" t="e">
        <f>CO72*Refining!$F$12</f>
        <v>#VALUE!</v>
      </c>
      <c r="CZ72" s="185" t="e">
        <f t="shared" ref="CZ72:DS72" si="290">IF(CF72 = 0, "", CF72)</f>
        <v>#VALUE!</v>
      </c>
      <c r="DA72" s="186" t="e">
        <f t="shared" si="290"/>
        <v>#VALUE!</v>
      </c>
      <c r="DB72" s="186" t="e">
        <f t="shared" si="290"/>
        <v>#VALUE!</v>
      </c>
      <c r="DC72" s="186" t="e">
        <f t="shared" si="290"/>
        <v>#VALUE!</v>
      </c>
      <c r="DD72" s="186" t="e">
        <f t="shared" si="290"/>
        <v>#VALUE!</v>
      </c>
      <c r="DE72" s="186" t="e">
        <f t="shared" si="290"/>
        <v>#VALUE!</v>
      </c>
      <c r="DF72" s="186" t="e">
        <f t="shared" si="290"/>
        <v>#VALUE!</v>
      </c>
      <c r="DG72" s="186" t="e">
        <f t="shared" si="290"/>
        <v>#VALUE!</v>
      </c>
      <c r="DH72" s="186" t="e">
        <f t="shared" si="290"/>
        <v>#VALUE!</v>
      </c>
      <c r="DI72" s="187" t="e">
        <f t="shared" si="290"/>
        <v>#VALUE!</v>
      </c>
      <c r="DJ72" s="185" t="e">
        <f t="shared" si="290"/>
        <v>#VALUE!</v>
      </c>
      <c r="DK72" s="186" t="e">
        <f t="shared" si="290"/>
        <v>#VALUE!</v>
      </c>
      <c r="DL72" s="186" t="e">
        <f t="shared" si="290"/>
        <v>#VALUE!</v>
      </c>
      <c r="DM72" s="186" t="e">
        <f t="shared" si="290"/>
        <v>#VALUE!</v>
      </c>
      <c r="DN72" s="211" t="e">
        <f t="shared" si="290"/>
        <v>#VALUE!</v>
      </c>
      <c r="DO72" s="186" t="e">
        <f t="shared" si="290"/>
        <v>#VALUE!</v>
      </c>
      <c r="DP72" s="186" t="e">
        <f t="shared" si="290"/>
        <v>#VALUE!</v>
      </c>
      <c r="DQ72" s="186" t="e">
        <f t="shared" si="290"/>
        <v>#VALUE!</v>
      </c>
      <c r="DR72" s="186" t="e">
        <f t="shared" si="290"/>
        <v>#VALUE!</v>
      </c>
      <c r="DS72" s="187" t="e">
        <f t="shared" si="290"/>
        <v>#VALUE!</v>
      </c>
      <c r="DT72" s="185" t="e">
        <f t="shared" si="11"/>
        <v>#VALUE!</v>
      </c>
      <c r="DU72" s="189" t="e">
        <f t="shared" si="12"/>
        <v>#VALUE!</v>
      </c>
      <c r="DV72" s="133" t="e">
        <f>CZ72*'Ores &amp; Ingots'!$C$3+DA72*'Ores &amp; Ingots'!$C$4+DB72*'Ores &amp; Ingots'!$C$5+DC72*'Ores &amp; Ingots'!$C$6+DD72*'Ores &amp; Ingots'!$C$7+DE72*'Ores &amp; Ingots'!$C$8+DF72*'Ores &amp; Ingots'!$C$9+DG72*'Ores &amp; Ingots'!$C$10+DH72*'Ores &amp; Ingots'!$C$11+DI72*'Ores &amp; Ingots'!$C$12</f>
        <v>#VALUE!</v>
      </c>
      <c r="DW72" s="133" t="e">
        <f>DJ72*'Ores &amp; Ingots'!$B$3+DK72*'Ores &amp; Ingots'!$B$4+DL72*'Ores &amp; Ingots'!$B$5+DM72*'Ores &amp; Ingots'!$B$6+DN72*'Ores &amp; Ingots'!$B$7+DO72*'Ores &amp; Ingots'!$B$8+DP72*'Ores &amp; Ingots'!$B$9+DQ72*'Ores &amp; Ingots'!$B$10+DR72*'Ores &amp; Ingots'!$B$11+DS72*'Ores &amp; Ingots'!$B$12</f>
        <v>#VALUE!</v>
      </c>
      <c r="DX72" s="189" t="e">
        <f>CZ72*Refining!$G$3+DA72*Refining!$G$4+DB72*Refining!$G$5+DC72*Refining!$G$6+DD72*Refining!$G$7+DE72*Refining!$G$8+DF72*Refining!$G$9+DG72*Refining!$G$10+DH72*Refining!$G$11+DI72*Refining!$G$12</f>
        <v>#VALUE!</v>
      </c>
      <c r="DY72" s="189" t="e">
        <f t="shared" si="13"/>
        <v>#VALUE!</v>
      </c>
      <c r="DZ72" s="192" t="e">
        <f t="shared" si="14"/>
        <v>#VALUE!</v>
      </c>
      <c r="EA72" s="185" t="e">
        <f t="shared" si="15"/>
        <v>#VALUE!</v>
      </c>
      <c r="EB72" s="194" t="e">
        <f t="shared" ref="EB72:EC72" si="291">EA72/60</f>
        <v>#VALUE!</v>
      </c>
      <c r="EC72" s="194" t="e">
        <f t="shared" si="291"/>
        <v>#VALUE!</v>
      </c>
      <c r="ED72" s="185" t="e">
        <f t="shared" si="17"/>
        <v>#VALUE!</v>
      </c>
      <c r="EE72" s="194" t="e">
        <f t="shared" ref="EE72:EF72" si="292">ED72/1000</f>
        <v>#VALUE!</v>
      </c>
      <c r="EF72" s="196" t="e">
        <f t="shared" si="292"/>
        <v>#VALUE!</v>
      </c>
      <c r="EG72" s="130" t="e">
        <f t="shared" si="19"/>
        <v>#VALUE!</v>
      </c>
      <c r="EH72" s="132" t="e">
        <f t="shared" si="20"/>
        <v>#VALUE!</v>
      </c>
      <c r="EI72" s="133">
        <v>452</v>
      </c>
    </row>
    <row r="73" spans="1:139" ht="12.75" hidden="1" x14ac:dyDescent="0.2">
      <c r="A73" s="864"/>
      <c r="B73" s="135" t="s">
        <v>298</v>
      </c>
      <c r="C73" s="137" t="s">
        <v>156</v>
      </c>
      <c r="D73" s="137">
        <v>1</v>
      </c>
      <c r="E73" s="137">
        <v>1</v>
      </c>
      <c r="F73" s="137">
        <v>1</v>
      </c>
      <c r="G73" s="139">
        <f t="shared" si="0"/>
        <v>15.625</v>
      </c>
      <c r="H73" s="140">
        <v>10</v>
      </c>
      <c r="I73" s="140">
        <v>10</v>
      </c>
      <c r="J73" s="140">
        <f>H73/Main!$D$9</f>
        <v>2</v>
      </c>
      <c r="K73" s="140">
        <f>I73/Main!$D$10</f>
        <v>5</v>
      </c>
      <c r="L73" s="140">
        <f t="shared" si="1"/>
        <v>2.5</v>
      </c>
      <c r="M73" s="140">
        <v>1</v>
      </c>
      <c r="N73" s="143"/>
      <c r="O73" s="143"/>
      <c r="P73" s="143"/>
      <c r="Q73" s="145"/>
      <c r="R73" s="143"/>
      <c r="S73" s="146"/>
      <c r="T73" s="146"/>
      <c r="U73" s="143"/>
      <c r="V73" s="143"/>
      <c r="W73" s="146"/>
      <c r="X73" s="146"/>
      <c r="Y73" s="143"/>
      <c r="Z73" s="143"/>
      <c r="AA73" s="143"/>
      <c r="AB73" s="143"/>
      <c r="AC73" s="362" t="s">
        <v>34</v>
      </c>
      <c r="AD73" s="133">
        <v>0</v>
      </c>
      <c r="AE73" s="133">
        <v>23</v>
      </c>
      <c r="AF73" s="167">
        <v>17</v>
      </c>
      <c r="AG73" s="133">
        <v>0</v>
      </c>
      <c r="AH73" s="133">
        <v>7</v>
      </c>
      <c r="AI73" s="133">
        <v>0</v>
      </c>
      <c r="AJ73" s="133">
        <v>0</v>
      </c>
      <c r="AK73" s="133">
        <v>0</v>
      </c>
      <c r="AL73" s="133">
        <v>0</v>
      </c>
      <c r="AM73" s="133">
        <v>0</v>
      </c>
      <c r="AN73" s="133">
        <v>0</v>
      </c>
      <c r="AO73" s="133">
        <v>0</v>
      </c>
      <c r="AP73" s="133">
        <v>0</v>
      </c>
      <c r="AQ73" s="133">
        <v>0</v>
      </c>
      <c r="AR73" s="133">
        <v>0</v>
      </c>
      <c r="AS73" s="133">
        <v>0</v>
      </c>
      <c r="AT73" s="133">
        <v>0</v>
      </c>
      <c r="AU73" s="133">
        <v>0</v>
      </c>
      <c r="AV73" s="133">
        <v>0</v>
      </c>
      <c r="AW73" s="133">
        <v>0</v>
      </c>
      <c r="AX73" s="133">
        <v>0</v>
      </c>
      <c r="AY73" s="161" t="str">
        <f t="shared" ref="AY73:BS73" si="293">IF(AD73 = 0, "", AD73)</f>
        <v/>
      </c>
      <c r="AZ73" s="133">
        <f t="shared" si="293"/>
        <v>23</v>
      </c>
      <c r="BA73" s="167">
        <f t="shared" si="293"/>
        <v>17</v>
      </c>
      <c r="BB73" s="137" t="str">
        <f t="shared" si="293"/>
        <v/>
      </c>
      <c r="BC73" s="133">
        <f t="shared" si="293"/>
        <v>7</v>
      </c>
      <c r="BD73" s="137" t="str">
        <f t="shared" si="293"/>
        <v/>
      </c>
      <c r="BE73" s="137" t="str">
        <f t="shared" si="293"/>
        <v/>
      </c>
      <c r="BF73" s="137" t="str">
        <f t="shared" si="293"/>
        <v/>
      </c>
      <c r="BG73" s="137" t="str">
        <f t="shared" si="293"/>
        <v/>
      </c>
      <c r="BH73" s="137" t="str">
        <f t="shared" si="293"/>
        <v/>
      </c>
      <c r="BI73" s="137" t="str">
        <f t="shared" si="293"/>
        <v/>
      </c>
      <c r="BJ73" s="137" t="str">
        <f t="shared" si="293"/>
        <v/>
      </c>
      <c r="BK73" s="137" t="str">
        <f t="shared" si="293"/>
        <v/>
      </c>
      <c r="BL73" s="137" t="str">
        <f t="shared" si="293"/>
        <v/>
      </c>
      <c r="BM73" s="137" t="str">
        <f t="shared" si="293"/>
        <v/>
      </c>
      <c r="BN73" s="137" t="str">
        <f t="shared" si="293"/>
        <v/>
      </c>
      <c r="BO73" s="137" t="str">
        <f t="shared" si="293"/>
        <v/>
      </c>
      <c r="BP73" s="137" t="str">
        <f t="shared" si="293"/>
        <v/>
      </c>
      <c r="BQ73" s="137" t="str">
        <f t="shared" si="293"/>
        <v/>
      </c>
      <c r="BR73" s="137" t="str">
        <f t="shared" si="293"/>
        <v/>
      </c>
      <c r="BS73" s="169" t="str">
        <f t="shared" si="293"/>
        <v/>
      </c>
      <c r="BT73" s="174" t="e">
        <f>$AY73*Assembly!Z$4+$AZ73*Assembly!Z$5+$BA73*Assembly!Z$6+$BB73*Assembly!Z$7+$BC73*Assembly!Z$8+$BD73*Assembly!Z$9+$BE73*Assembly!Z$10+$BF73*Assembly!Z$11+$BG73*Assembly!Z$12+$BH73*Assembly!Z$13+$BI73*Assembly!Z$14+$BJ73*Assembly!Z$15+$BK73*Assembly!Z$16+$BL73*Assembly!Z$17+$BM73*Assembly!Z$18+$BN73*Assembly!Z$19+$BO73*Assembly!Z$20+$BP73*Assembly!Z$21+$BQ73*Assembly!Z$22+$BR73*Assembly!Z$23+$BS73*Assembly!Z$24</f>
        <v>#VALUE!</v>
      </c>
      <c r="BU73" s="133" t="e">
        <f t="shared" si="3"/>
        <v>#VALUE!</v>
      </c>
      <c r="BV73" s="133"/>
      <c r="BW73" s="133" t="e">
        <f>$AY73*Assembly!AD$4+$AZ73*Assembly!AD$5+$BA73*Assembly!AD$6+$BB73*Assembly!AD$7+$BC73*Assembly!AD$8+$BD73*Assembly!AD$9+$BE73*Assembly!AD$10+$BF73*Assembly!AD$11+$BG73*Assembly!AD$12+$BH73*Assembly!AD$13+$BI73*Assembly!AD$14+$BJ73*Assembly!AD$15+$BK73*Assembly!AD$16+$BL73*Assembly!AD$17+$BM73*Assembly!AD$18+$BN73*Assembly!AD$19+$BO73*Assembly!AD$20+$BP73*Assembly!AD$21+$BQ73*Assembly!AD$22+$BR73*Assembly!AD$23+$BS73*Assembly!AD$24</f>
        <v>#VALUE!</v>
      </c>
      <c r="BX73" s="177" t="e">
        <f t="shared" si="4"/>
        <v>#VALUE!</v>
      </c>
      <c r="BY73" s="178" t="e">
        <f t="shared" si="5"/>
        <v>#VALUE!</v>
      </c>
      <c r="BZ73" s="179" t="e">
        <f t="shared" si="6"/>
        <v>#VALUE!</v>
      </c>
      <c r="CA73" s="178" t="e">
        <f t="shared" si="7"/>
        <v>#VALUE!</v>
      </c>
      <c r="CB73" s="133" t="e">
        <f>$AY73*Assembly!Y$4+$AZ73*Assembly!Y$5+$BA73*Assembly!Y$6+$BB73*Assembly!Y$7+$BC73*Assembly!Y$8+$BD73*Assembly!Y$9+$BE73*Assembly!Y$10+$BF73*Assembly!Y$11+$BG73*Assembly!Y$12+$BH73*Assembly!Y$13+$BI73*Assembly!Y$14+$BJ73*Assembly!Y$15+$BK73*Assembly!Y$16+$BL73*Assembly!Y$17+$BM73*Assembly!Y$18+$BN73*Assembly!Y$19+$BO73*Assembly!Y$20+$BP73*Assembly!Y$21+$BQ73*Assembly!Y$22+$BR73*Assembly!Y$23+$BS73*Assembly!Y$24</f>
        <v>#VALUE!</v>
      </c>
      <c r="CC73" s="133" t="e">
        <f t="shared" si="8"/>
        <v>#VALUE!</v>
      </c>
      <c r="CD73" s="130" t="e">
        <f t="shared" si="9"/>
        <v>#VALUE!</v>
      </c>
      <c r="CE73" s="183" t="e">
        <f>$AY73*Assembly!AC$4+$AZ73*Assembly!AC$5+$BA73*Assembly!AC$6+$BB73*Assembly!AC$7+$BC73*Assembly!AC$8+$BD73*Assembly!AC$9+$BE73*Assembly!AC$10+$BF73*Assembly!AC$11+$BG73*Assembly!AC$12+$BH73*Assembly!AC$13+$BI73*Assembly!AC$14+$BJ73*Assembly!AC$15+$BK73*Assembly!AC$16+$BL73*Assembly!AC$17+$BM73*Assembly!AC$18+$BN73*Assembly!AC$19+$BO73*Assembly!AC$20+$BP73*Assembly!AC$21+$BQ73*Assembly!AC$22+$BR73*Assembly!AC$23+$BS73*Assembly!AC$24</f>
        <v>#VALUE!</v>
      </c>
      <c r="CF73" s="145" t="e">
        <f>$AY73*Assembly!M$4+$AZ73*Assembly!M$5+$BA73*Assembly!M$6+$BB73*Assembly!M$7+$BC73*Assembly!M$8+$BD73*Assembly!M$9+$BE73*Assembly!M$10+$BF73*Assembly!M$11+$BG73*Assembly!M$12+$BH73*Assembly!M$13+$BI73*Assembly!M$14+$BJ73*Assembly!M$15+$BK73*Assembly!M$16+$BL73*Assembly!M$17+$BM73*Assembly!M$18+$BN73*Assembly!M$19+$BO73*Assembly!M$20+$BP73*Assembly!M$21+$BQ73*Assembly!M$22+$BR73*Assembly!M$23+$BS73*Assembly!M$24</f>
        <v>#VALUE!</v>
      </c>
      <c r="CG73" s="145" t="e">
        <f>$AY73*Assembly!N$4+$AZ73*Assembly!N$5+$BA73*Assembly!N$6+$BB73*Assembly!N$7+$BC73*Assembly!N$8+$BD73*Assembly!N$9+$BE73*Assembly!N$10+$BF73*Assembly!N$11+$BG73*Assembly!N$12+$BH73*Assembly!N$13+$BI73*Assembly!N$14+$BJ73*Assembly!N$15+$BK73*Assembly!N$16+$BL73*Assembly!N$17+$BM73*Assembly!N$18+$BN73*Assembly!N$19+$BO73*Assembly!N$20+$BP73*Assembly!N$21+$BQ73*Assembly!N$22+$BR73*Assembly!N$23+$BS73*Assembly!N$24</f>
        <v>#VALUE!</v>
      </c>
      <c r="CH73" s="145" t="e">
        <f>$AY73*Assembly!O$4+$AZ73*Assembly!O$5+$BA73*Assembly!O$6+$BB73*Assembly!O$7+$BC73*Assembly!O$8+$BD73*Assembly!O$9+$BE73*Assembly!O$10+$BF73*Assembly!O$11+$BG73*Assembly!O$12+$BH73*Assembly!O$13+$BI73*Assembly!O$14+$BJ73*Assembly!O$15+$BK73*Assembly!O$16+$BL73*Assembly!O$17+$BM73*Assembly!O$18+$BN73*Assembly!O$19+$BO73*Assembly!O$20+$BP73*Assembly!O$21+$BQ73*Assembly!O$22+$BR73*Assembly!O$23+$BS73*Assembly!O$24</f>
        <v>#VALUE!</v>
      </c>
      <c r="CI73" s="140" t="e">
        <f>$AY73*Assembly!P$4+$AZ73*Assembly!P$5+$BA73*Assembly!P$6+$BB73*Assembly!P$7+$BC73*Assembly!P$8+$BD73*Assembly!P$9+$BE73*Assembly!P$10+$BF73*Assembly!P$11+$BG73*Assembly!P$12+$BH73*Assembly!P$13+$BI73*Assembly!P$14+$BJ73*Assembly!P$15+$BK73*Assembly!P$16+$BL73*Assembly!P$17+$BM73*Assembly!P$18+$BN73*Assembly!P$19+$BO73*Assembly!P$20+$BP73*Assembly!P$21+$BQ73*Assembly!P$22+$BR73*Assembly!P$23+$BS73*Assembly!P$24</f>
        <v>#VALUE!</v>
      </c>
      <c r="CJ73" s="140" t="e">
        <f>$AY73*Assembly!Q$4+$AZ73*Assembly!Q$5+$BA73*Assembly!Q$6+$BB73*Assembly!Q$7+$BC73*Assembly!Q$8+$BD73*Assembly!Q$9+$BE73*Assembly!Q$10+$BF73*Assembly!Q$11+$BG73*Assembly!Q$12+$BH73*Assembly!Q$13+$BI73*Assembly!Q$14+$BJ73*Assembly!Q$15+$BK73*Assembly!Q$16+$BL73*Assembly!Q$17+$BM73*Assembly!Q$18+$BN73*Assembly!Q$19+$BO73*Assembly!Q$20+$BP73*Assembly!Q$21+$BQ73*Assembly!Q$22+$BR73*Assembly!Q$23+$BS73*Assembly!Q$24</f>
        <v>#VALUE!</v>
      </c>
      <c r="CK73" s="145" t="e">
        <f>$AY73*Assembly!R$4+$AZ73*Assembly!R$5+$BA73*Assembly!R$6+$BB73*Assembly!R$7+$BC73*Assembly!R$8+$BD73*Assembly!R$9+$BE73*Assembly!R$10+$BF73*Assembly!R$11+$BG73*Assembly!R$12+$BH73*Assembly!R$13+$BI73*Assembly!R$14+$BJ73*Assembly!R$15+$BK73*Assembly!R$16+$BL73*Assembly!R$17+$BM73*Assembly!R$18+$BN73*Assembly!R$19+$BO73*Assembly!R$20+$BP73*Assembly!R$21+$BQ73*Assembly!R$22+$BR73*Assembly!R$23+$BS73*Assembly!R$24</f>
        <v>#VALUE!</v>
      </c>
      <c r="CL73" s="140" t="e">
        <f>$AY73*Assembly!S$4+$AZ73*Assembly!S$5+$BA73*Assembly!S$6+$BB73*Assembly!S$7+$BC73*Assembly!S$8+$BD73*Assembly!S$9+$BE73*Assembly!S$10+$BF73*Assembly!S$11+$BG73*Assembly!S$12+$BH73*Assembly!S$13+$BI73*Assembly!S$14+$BJ73*Assembly!S$15+$BK73*Assembly!S$16+$BL73*Assembly!S$17+$BM73*Assembly!S$18+$BN73*Assembly!S$19+$BO73*Assembly!S$20+$BP73*Assembly!S$21+$BQ73*Assembly!S$22+$BR73*Assembly!S$23+$BS73*Assembly!S$24</f>
        <v>#VALUE!</v>
      </c>
      <c r="CM73" s="140" t="e">
        <f>$AY73*Assembly!T$4+$AZ73*Assembly!T$5+$BA73*Assembly!T$6+$BB73*Assembly!T$7+$BC73*Assembly!T$8+$BD73*Assembly!T$9+$BE73*Assembly!T$10+$BF73*Assembly!T$11+$BG73*Assembly!T$12+$BH73*Assembly!T$13+$BI73*Assembly!T$14+$BJ73*Assembly!T$15+$BK73*Assembly!T$16+$BL73*Assembly!T$17+$BM73*Assembly!T$18+$BN73*Assembly!T$19+$BO73*Assembly!T$20+$BP73*Assembly!T$21+$BQ73*Assembly!T$22+$BR73*Assembly!T$23+$BS73*Assembly!T$24</f>
        <v>#VALUE!</v>
      </c>
      <c r="CN73" s="140" t="e">
        <f>$AY73*Assembly!U$4+$AZ73*Assembly!U$5+$BA73*Assembly!U$6+$BB73*Assembly!U$7+$BC73*Assembly!U$8+$BD73*Assembly!U$9+$BE73*Assembly!U$10+$BF73*Assembly!U$11+$BG73*Assembly!U$12+$BH73*Assembly!U$13+$BI73*Assembly!U$14+$BJ73*Assembly!U$15+$BK73*Assembly!U$16+$BL73*Assembly!U$17+$BM73*Assembly!U$18+$BN73*Assembly!U$19+$BO73*Assembly!U$20+$BP73*Assembly!U$21+$BQ73*Assembly!U$22+$BR73*Assembly!U$23+$BS73*Assembly!U$24</f>
        <v>#VALUE!</v>
      </c>
      <c r="CO73" s="145" t="e">
        <f>$AY73*Assembly!V$4+$AZ73*Assembly!V$5+$BA73*Assembly!V$6+$BB73*Assembly!V$7+$BC73*Assembly!V$8+$BD73*Assembly!V$9+$BE73*Assembly!V$10+$BF73*Assembly!V$11+$BG73*Assembly!V$12+$BH73*Assembly!V$13+$BI73*Assembly!V$14+$BJ73*Assembly!V$15+$BK73*Assembly!V$16+$BL73*Assembly!V$17+$BM73*Assembly!V$18+$BN73*Assembly!V$19+$BO73*Assembly!V$20+$BP73*Assembly!V$21+$BQ73*Assembly!V$22+$BR73*Assembly!V$23+$BS73*Assembly!V$24</f>
        <v>#VALUE!</v>
      </c>
      <c r="CP73" s="145" t="e">
        <f>CF73*Refining!$F$3</f>
        <v>#VALUE!</v>
      </c>
      <c r="CQ73" s="145" t="e">
        <f>CG73*Refining!$F$4</f>
        <v>#VALUE!</v>
      </c>
      <c r="CR73" s="145" t="e">
        <f>CH73*Refining!$F$5</f>
        <v>#VALUE!</v>
      </c>
      <c r="CS73" s="145" t="e">
        <f>CI73*Refining!$F$6</f>
        <v>#VALUE!</v>
      </c>
      <c r="CT73" s="145" t="e">
        <f>CJ73*Refining!$F$7</f>
        <v>#VALUE!</v>
      </c>
      <c r="CU73" s="145" t="e">
        <f>CK73*Refining!$F$8</f>
        <v>#VALUE!</v>
      </c>
      <c r="CV73" s="145" t="e">
        <f>CL73*Refining!$F$9</f>
        <v>#VALUE!</v>
      </c>
      <c r="CW73" s="145" t="e">
        <f>CM73*Refining!$F$10</f>
        <v>#VALUE!</v>
      </c>
      <c r="CX73" s="145" t="e">
        <f>CN73*Refining!$F$11</f>
        <v>#VALUE!</v>
      </c>
      <c r="CY73" s="145" t="e">
        <f>CO73*Refining!$F$12</f>
        <v>#VALUE!</v>
      </c>
      <c r="CZ73" s="185" t="e">
        <f t="shared" ref="CZ73:DS73" si="294">IF(CF73 = 0, "", CF73)</f>
        <v>#VALUE!</v>
      </c>
      <c r="DA73" s="186" t="e">
        <f t="shared" si="294"/>
        <v>#VALUE!</v>
      </c>
      <c r="DB73" s="186" t="e">
        <f t="shared" si="294"/>
        <v>#VALUE!</v>
      </c>
      <c r="DC73" s="186" t="e">
        <f t="shared" si="294"/>
        <v>#VALUE!</v>
      </c>
      <c r="DD73" s="186" t="e">
        <f t="shared" si="294"/>
        <v>#VALUE!</v>
      </c>
      <c r="DE73" s="186" t="e">
        <f t="shared" si="294"/>
        <v>#VALUE!</v>
      </c>
      <c r="DF73" s="186" t="e">
        <f t="shared" si="294"/>
        <v>#VALUE!</v>
      </c>
      <c r="DG73" s="186" t="e">
        <f t="shared" si="294"/>
        <v>#VALUE!</v>
      </c>
      <c r="DH73" s="186" t="e">
        <f t="shared" si="294"/>
        <v>#VALUE!</v>
      </c>
      <c r="DI73" s="187" t="e">
        <f t="shared" si="294"/>
        <v>#VALUE!</v>
      </c>
      <c r="DJ73" s="185" t="e">
        <f t="shared" si="294"/>
        <v>#VALUE!</v>
      </c>
      <c r="DK73" s="186" t="e">
        <f t="shared" si="294"/>
        <v>#VALUE!</v>
      </c>
      <c r="DL73" s="186" t="e">
        <f t="shared" si="294"/>
        <v>#VALUE!</v>
      </c>
      <c r="DM73" s="186" t="e">
        <f t="shared" si="294"/>
        <v>#VALUE!</v>
      </c>
      <c r="DN73" s="211" t="e">
        <f t="shared" si="294"/>
        <v>#VALUE!</v>
      </c>
      <c r="DO73" s="186" t="e">
        <f t="shared" si="294"/>
        <v>#VALUE!</v>
      </c>
      <c r="DP73" s="186" t="e">
        <f t="shared" si="294"/>
        <v>#VALUE!</v>
      </c>
      <c r="DQ73" s="186" t="e">
        <f t="shared" si="294"/>
        <v>#VALUE!</v>
      </c>
      <c r="DR73" s="186" t="e">
        <f t="shared" si="294"/>
        <v>#VALUE!</v>
      </c>
      <c r="DS73" s="187" t="e">
        <f t="shared" si="294"/>
        <v>#VALUE!</v>
      </c>
      <c r="DT73" s="185" t="e">
        <f t="shared" si="11"/>
        <v>#VALUE!</v>
      </c>
      <c r="DU73" s="189" t="e">
        <f t="shared" si="12"/>
        <v>#VALUE!</v>
      </c>
      <c r="DV73" s="133" t="e">
        <f>CZ73*'Ores &amp; Ingots'!$C$3+DA73*'Ores &amp; Ingots'!$C$4+DB73*'Ores &amp; Ingots'!$C$5+DC73*'Ores &amp; Ingots'!$C$6+DD73*'Ores &amp; Ingots'!$C$7+DE73*'Ores &amp; Ingots'!$C$8+DF73*'Ores &amp; Ingots'!$C$9+DG73*'Ores &amp; Ingots'!$C$10+DH73*'Ores &amp; Ingots'!$C$11+DI73*'Ores &amp; Ingots'!$C$12</f>
        <v>#VALUE!</v>
      </c>
      <c r="DW73" s="133" t="e">
        <f>DJ73*'Ores &amp; Ingots'!$B$3+DK73*'Ores &amp; Ingots'!$B$4+DL73*'Ores &amp; Ingots'!$B$5+DM73*'Ores &amp; Ingots'!$B$6+DN73*'Ores &amp; Ingots'!$B$7+DO73*'Ores &amp; Ingots'!$B$8+DP73*'Ores &amp; Ingots'!$B$9+DQ73*'Ores &amp; Ingots'!$B$10+DR73*'Ores &amp; Ingots'!$B$11+DS73*'Ores &amp; Ingots'!$B$12</f>
        <v>#VALUE!</v>
      </c>
      <c r="DX73" s="189" t="e">
        <f>CZ73*Refining!$G$3+DA73*Refining!$G$4+DB73*Refining!$G$5+DC73*Refining!$G$6+DD73*Refining!$G$7+DE73*Refining!$G$8+DF73*Refining!$G$9+DG73*Refining!$G$10+DH73*Refining!$G$11+DI73*Refining!$G$12</f>
        <v>#VALUE!</v>
      </c>
      <c r="DY73" s="189" t="e">
        <f t="shared" si="13"/>
        <v>#VALUE!</v>
      </c>
      <c r="DZ73" s="192" t="e">
        <f t="shared" si="14"/>
        <v>#VALUE!</v>
      </c>
      <c r="EA73" s="185" t="e">
        <f t="shared" si="15"/>
        <v>#VALUE!</v>
      </c>
      <c r="EB73" s="194" t="e">
        <f t="shared" ref="EB73:EC73" si="295">EA73/60</f>
        <v>#VALUE!</v>
      </c>
      <c r="EC73" s="194" t="e">
        <f t="shared" si="295"/>
        <v>#VALUE!</v>
      </c>
      <c r="ED73" s="185" t="e">
        <f t="shared" si="17"/>
        <v>#VALUE!</v>
      </c>
      <c r="EE73" s="194" t="e">
        <f t="shared" ref="EE73:EF73" si="296">ED73/1000</f>
        <v>#VALUE!</v>
      </c>
      <c r="EF73" s="196" t="e">
        <f t="shared" si="296"/>
        <v>#VALUE!</v>
      </c>
      <c r="EG73" s="130" t="e">
        <f t="shared" si="19"/>
        <v>#VALUE!</v>
      </c>
      <c r="EH73" s="132" t="e">
        <f t="shared" si="20"/>
        <v>#VALUE!</v>
      </c>
      <c r="EI73" s="133">
        <v>132</v>
      </c>
    </row>
    <row r="74" spans="1:139" ht="12.75" hidden="1" x14ac:dyDescent="0.2">
      <c r="A74" s="864"/>
      <c r="B74" s="135" t="s">
        <v>299</v>
      </c>
      <c r="C74" s="137" t="s">
        <v>156</v>
      </c>
      <c r="D74" s="137">
        <v>1</v>
      </c>
      <c r="E74" s="137">
        <v>1</v>
      </c>
      <c r="F74" s="137">
        <v>1</v>
      </c>
      <c r="G74" s="139">
        <f t="shared" si="0"/>
        <v>15.625</v>
      </c>
      <c r="H74" s="140">
        <v>8</v>
      </c>
      <c r="I74" s="140">
        <v>8</v>
      </c>
      <c r="J74" s="140">
        <f>H74/Main!$D$9</f>
        <v>1.6</v>
      </c>
      <c r="K74" s="140">
        <f>I74/Main!$D$10</f>
        <v>4</v>
      </c>
      <c r="L74" s="140">
        <f t="shared" si="1"/>
        <v>2.5</v>
      </c>
      <c r="M74" s="140">
        <v>1</v>
      </c>
      <c r="N74" s="143"/>
      <c r="O74" s="143"/>
      <c r="P74" s="143"/>
      <c r="Q74" s="145"/>
      <c r="R74" s="143"/>
      <c r="S74" s="146"/>
      <c r="T74" s="146"/>
      <c r="U74" s="143"/>
      <c r="V74" s="143"/>
      <c r="W74" s="146"/>
      <c r="X74" s="146"/>
      <c r="Y74" s="143"/>
      <c r="Z74" s="143"/>
      <c r="AA74" s="143"/>
      <c r="AB74" s="143"/>
      <c r="AC74" s="362" t="s">
        <v>220</v>
      </c>
      <c r="AD74" s="133">
        <v>4</v>
      </c>
      <c r="AE74" s="133">
        <v>0</v>
      </c>
      <c r="AF74" s="133">
        <v>0</v>
      </c>
      <c r="AG74" s="133">
        <v>0</v>
      </c>
      <c r="AH74" s="167">
        <v>10</v>
      </c>
      <c r="AI74" s="133">
        <v>0</v>
      </c>
      <c r="AJ74" s="133">
        <v>0</v>
      </c>
      <c r="AK74" s="133">
        <v>0</v>
      </c>
      <c r="AL74" s="133">
        <v>0</v>
      </c>
      <c r="AM74" s="133">
        <v>0</v>
      </c>
      <c r="AN74" s="133">
        <v>0</v>
      </c>
      <c r="AO74" s="133">
        <v>0</v>
      </c>
      <c r="AP74" s="133">
        <v>0</v>
      </c>
      <c r="AQ74" s="133">
        <v>0</v>
      </c>
      <c r="AR74" s="133">
        <v>0</v>
      </c>
      <c r="AS74" s="133">
        <v>0</v>
      </c>
      <c r="AT74" s="133">
        <v>0</v>
      </c>
      <c r="AU74" s="133">
        <v>0</v>
      </c>
      <c r="AV74" s="133">
        <v>0</v>
      </c>
      <c r="AW74" s="133">
        <v>0</v>
      </c>
      <c r="AX74" s="133">
        <v>0</v>
      </c>
      <c r="AY74" s="174">
        <f t="shared" ref="AY74:BS74" si="297">IF(AD74 = 0, "", AD74)</f>
        <v>4</v>
      </c>
      <c r="AZ74" s="137" t="str">
        <f t="shared" si="297"/>
        <v/>
      </c>
      <c r="BA74" s="137" t="str">
        <f t="shared" si="297"/>
        <v/>
      </c>
      <c r="BB74" s="137" t="str">
        <f t="shared" si="297"/>
        <v/>
      </c>
      <c r="BC74" s="167">
        <f t="shared" si="297"/>
        <v>10</v>
      </c>
      <c r="BD74" s="137" t="str">
        <f t="shared" si="297"/>
        <v/>
      </c>
      <c r="BE74" s="137" t="str">
        <f t="shared" si="297"/>
        <v/>
      </c>
      <c r="BF74" s="137" t="str">
        <f t="shared" si="297"/>
        <v/>
      </c>
      <c r="BG74" s="137" t="str">
        <f t="shared" si="297"/>
        <v/>
      </c>
      <c r="BH74" s="137" t="str">
        <f t="shared" si="297"/>
        <v/>
      </c>
      <c r="BI74" s="137" t="str">
        <f t="shared" si="297"/>
        <v/>
      </c>
      <c r="BJ74" s="137" t="str">
        <f t="shared" si="297"/>
        <v/>
      </c>
      <c r="BK74" s="137" t="str">
        <f t="shared" si="297"/>
        <v/>
      </c>
      <c r="BL74" s="137" t="str">
        <f t="shared" si="297"/>
        <v/>
      </c>
      <c r="BM74" s="137" t="str">
        <f t="shared" si="297"/>
        <v/>
      </c>
      <c r="BN74" s="137" t="str">
        <f t="shared" si="297"/>
        <v/>
      </c>
      <c r="BO74" s="137" t="str">
        <f t="shared" si="297"/>
        <v/>
      </c>
      <c r="BP74" s="137" t="str">
        <f t="shared" si="297"/>
        <v/>
      </c>
      <c r="BQ74" s="137" t="str">
        <f t="shared" si="297"/>
        <v/>
      </c>
      <c r="BR74" s="137" t="str">
        <f t="shared" si="297"/>
        <v/>
      </c>
      <c r="BS74" s="169" t="str">
        <f t="shared" si="297"/>
        <v/>
      </c>
      <c r="BT74" s="174" t="e">
        <f>$AY74*Assembly!Z$4+$AZ74*Assembly!Z$5+$BA74*Assembly!Z$6+$BB74*Assembly!Z$7+$BC74*Assembly!Z$8+$BD74*Assembly!Z$9+$BE74*Assembly!Z$10+$BF74*Assembly!Z$11+$BG74*Assembly!Z$12+$BH74*Assembly!Z$13+$BI74*Assembly!Z$14+$BJ74*Assembly!Z$15+$BK74*Assembly!Z$16+$BL74*Assembly!Z$17+$BM74*Assembly!Z$18+$BN74*Assembly!Z$19+$BO74*Assembly!Z$20+$BP74*Assembly!Z$21+$BQ74*Assembly!Z$22+$BR74*Assembly!Z$23+$BS74*Assembly!Z$24</f>
        <v>#VALUE!</v>
      </c>
      <c r="BU74" s="133" t="e">
        <f t="shared" si="3"/>
        <v>#VALUE!</v>
      </c>
      <c r="BV74" s="133"/>
      <c r="BW74" s="133" t="e">
        <f>$AY74*Assembly!AD$4+$AZ74*Assembly!AD$5+$BA74*Assembly!AD$6+$BB74*Assembly!AD$7+$BC74*Assembly!AD$8+$BD74*Assembly!AD$9+$BE74*Assembly!AD$10+$BF74*Assembly!AD$11+$BG74*Assembly!AD$12+$BH74*Assembly!AD$13+$BI74*Assembly!AD$14+$BJ74*Assembly!AD$15+$BK74*Assembly!AD$16+$BL74*Assembly!AD$17+$BM74*Assembly!AD$18+$BN74*Assembly!AD$19+$BO74*Assembly!AD$20+$BP74*Assembly!AD$21+$BQ74*Assembly!AD$22+$BR74*Assembly!AD$23+$BS74*Assembly!AD$24</f>
        <v>#VALUE!</v>
      </c>
      <c r="BX74" s="177" t="e">
        <f t="shared" si="4"/>
        <v>#VALUE!</v>
      </c>
      <c r="BY74" s="178" t="e">
        <f t="shared" si="5"/>
        <v>#VALUE!</v>
      </c>
      <c r="BZ74" s="179" t="e">
        <f t="shared" si="6"/>
        <v>#VALUE!</v>
      </c>
      <c r="CA74" s="178" t="e">
        <f t="shared" si="7"/>
        <v>#VALUE!</v>
      </c>
      <c r="CB74" s="133" t="e">
        <f>$AY74*Assembly!Y$4+$AZ74*Assembly!Y$5+$BA74*Assembly!Y$6+$BB74*Assembly!Y$7+$BC74*Assembly!Y$8+$BD74*Assembly!Y$9+$BE74*Assembly!Y$10+$BF74*Assembly!Y$11+$BG74*Assembly!Y$12+$BH74*Assembly!Y$13+$BI74*Assembly!Y$14+$BJ74*Assembly!Y$15+$BK74*Assembly!Y$16+$BL74*Assembly!Y$17+$BM74*Assembly!Y$18+$BN74*Assembly!Y$19+$BO74*Assembly!Y$20+$BP74*Assembly!Y$21+$BQ74*Assembly!Y$22+$BR74*Assembly!Y$23+$BS74*Assembly!Y$24</f>
        <v>#VALUE!</v>
      </c>
      <c r="CC74" s="133" t="e">
        <f t="shared" si="8"/>
        <v>#VALUE!</v>
      </c>
      <c r="CD74" s="130" t="e">
        <f t="shared" si="9"/>
        <v>#VALUE!</v>
      </c>
      <c r="CE74" s="183" t="e">
        <f>$AY74*Assembly!AC$4+$AZ74*Assembly!AC$5+$BA74*Assembly!AC$6+$BB74*Assembly!AC$7+$BC74*Assembly!AC$8+$BD74*Assembly!AC$9+$BE74*Assembly!AC$10+$BF74*Assembly!AC$11+$BG74*Assembly!AC$12+$BH74*Assembly!AC$13+$BI74*Assembly!AC$14+$BJ74*Assembly!AC$15+$BK74*Assembly!AC$16+$BL74*Assembly!AC$17+$BM74*Assembly!AC$18+$BN74*Assembly!AC$19+$BO74*Assembly!AC$20+$BP74*Assembly!AC$21+$BQ74*Assembly!AC$22+$BR74*Assembly!AC$23+$BS74*Assembly!AC$24</f>
        <v>#VALUE!</v>
      </c>
      <c r="CF74" s="145" t="e">
        <f>$AY74*Assembly!M$4+$AZ74*Assembly!M$5+$BA74*Assembly!M$6+$BB74*Assembly!M$7+$BC74*Assembly!M$8+$BD74*Assembly!M$9+$BE74*Assembly!M$10+$BF74*Assembly!M$11+$BG74*Assembly!M$12+$BH74*Assembly!M$13+$BI74*Assembly!M$14+$BJ74*Assembly!M$15+$BK74*Assembly!M$16+$BL74*Assembly!M$17+$BM74*Assembly!M$18+$BN74*Assembly!M$19+$BO74*Assembly!M$20+$BP74*Assembly!M$21+$BQ74*Assembly!M$22+$BR74*Assembly!M$23+$BS74*Assembly!M$24</f>
        <v>#VALUE!</v>
      </c>
      <c r="CG74" s="145" t="e">
        <f>$AY74*Assembly!N$4+$AZ74*Assembly!N$5+$BA74*Assembly!N$6+$BB74*Assembly!N$7+$BC74*Assembly!N$8+$BD74*Assembly!N$9+$BE74*Assembly!N$10+$BF74*Assembly!N$11+$BG74*Assembly!N$12+$BH74*Assembly!N$13+$BI74*Assembly!N$14+$BJ74*Assembly!N$15+$BK74*Assembly!N$16+$BL74*Assembly!N$17+$BM74*Assembly!N$18+$BN74*Assembly!N$19+$BO74*Assembly!N$20+$BP74*Assembly!N$21+$BQ74*Assembly!N$22+$BR74*Assembly!N$23+$BS74*Assembly!N$24</f>
        <v>#VALUE!</v>
      </c>
      <c r="CH74" s="145" t="e">
        <f>$AY74*Assembly!O$4+$AZ74*Assembly!O$5+$BA74*Assembly!O$6+$BB74*Assembly!O$7+$BC74*Assembly!O$8+$BD74*Assembly!O$9+$BE74*Assembly!O$10+$BF74*Assembly!O$11+$BG74*Assembly!O$12+$BH74*Assembly!O$13+$BI74*Assembly!O$14+$BJ74*Assembly!O$15+$BK74*Assembly!O$16+$BL74*Assembly!O$17+$BM74*Assembly!O$18+$BN74*Assembly!O$19+$BO74*Assembly!O$20+$BP74*Assembly!O$21+$BQ74*Assembly!O$22+$BR74*Assembly!O$23+$BS74*Assembly!O$24</f>
        <v>#VALUE!</v>
      </c>
      <c r="CI74" s="140" t="e">
        <f>$AY74*Assembly!P$4+$AZ74*Assembly!P$5+$BA74*Assembly!P$6+$BB74*Assembly!P$7+$BC74*Assembly!P$8+$BD74*Assembly!P$9+$BE74*Assembly!P$10+$BF74*Assembly!P$11+$BG74*Assembly!P$12+$BH74*Assembly!P$13+$BI74*Assembly!P$14+$BJ74*Assembly!P$15+$BK74*Assembly!P$16+$BL74*Assembly!P$17+$BM74*Assembly!P$18+$BN74*Assembly!P$19+$BO74*Assembly!P$20+$BP74*Assembly!P$21+$BQ74*Assembly!P$22+$BR74*Assembly!P$23+$BS74*Assembly!P$24</f>
        <v>#VALUE!</v>
      </c>
      <c r="CJ74" s="140" t="e">
        <f>$AY74*Assembly!Q$4+$AZ74*Assembly!Q$5+$BA74*Assembly!Q$6+$BB74*Assembly!Q$7+$BC74*Assembly!Q$8+$BD74*Assembly!Q$9+$BE74*Assembly!Q$10+$BF74*Assembly!Q$11+$BG74*Assembly!Q$12+$BH74*Assembly!Q$13+$BI74*Assembly!Q$14+$BJ74*Assembly!Q$15+$BK74*Assembly!Q$16+$BL74*Assembly!Q$17+$BM74*Assembly!Q$18+$BN74*Assembly!Q$19+$BO74*Assembly!Q$20+$BP74*Assembly!Q$21+$BQ74*Assembly!Q$22+$BR74*Assembly!Q$23+$BS74*Assembly!Q$24</f>
        <v>#VALUE!</v>
      </c>
      <c r="CK74" s="145" t="e">
        <f>$AY74*Assembly!R$4+$AZ74*Assembly!R$5+$BA74*Assembly!R$6+$BB74*Assembly!R$7+$BC74*Assembly!R$8+$BD74*Assembly!R$9+$BE74*Assembly!R$10+$BF74*Assembly!R$11+$BG74*Assembly!R$12+$BH74*Assembly!R$13+$BI74*Assembly!R$14+$BJ74*Assembly!R$15+$BK74*Assembly!R$16+$BL74*Assembly!R$17+$BM74*Assembly!R$18+$BN74*Assembly!R$19+$BO74*Assembly!R$20+$BP74*Assembly!R$21+$BQ74*Assembly!R$22+$BR74*Assembly!R$23+$BS74*Assembly!R$24</f>
        <v>#VALUE!</v>
      </c>
      <c r="CL74" s="140" t="e">
        <f>$AY74*Assembly!S$4+$AZ74*Assembly!S$5+$BA74*Assembly!S$6+$BB74*Assembly!S$7+$BC74*Assembly!S$8+$BD74*Assembly!S$9+$BE74*Assembly!S$10+$BF74*Assembly!S$11+$BG74*Assembly!S$12+$BH74*Assembly!S$13+$BI74*Assembly!S$14+$BJ74*Assembly!S$15+$BK74*Assembly!S$16+$BL74*Assembly!S$17+$BM74*Assembly!S$18+$BN74*Assembly!S$19+$BO74*Assembly!S$20+$BP74*Assembly!S$21+$BQ74*Assembly!S$22+$BR74*Assembly!S$23+$BS74*Assembly!S$24</f>
        <v>#VALUE!</v>
      </c>
      <c r="CM74" s="140" t="e">
        <f>$AY74*Assembly!T$4+$AZ74*Assembly!T$5+$BA74*Assembly!T$6+$BB74*Assembly!T$7+$BC74*Assembly!T$8+$BD74*Assembly!T$9+$BE74*Assembly!T$10+$BF74*Assembly!T$11+$BG74*Assembly!T$12+$BH74*Assembly!T$13+$BI74*Assembly!T$14+$BJ74*Assembly!T$15+$BK74*Assembly!T$16+$BL74*Assembly!T$17+$BM74*Assembly!T$18+$BN74*Assembly!T$19+$BO74*Assembly!T$20+$BP74*Assembly!T$21+$BQ74*Assembly!T$22+$BR74*Assembly!T$23+$BS74*Assembly!T$24</f>
        <v>#VALUE!</v>
      </c>
      <c r="CN74" s="140" t="e">
        <f>$AY74*Assembly!U$4+$AZ74*Assembly!U$5+$BA74*Assembly!U$6+$BB74*Assembly!U$7+$BC74*Assembly!U$8+$BD74*Assembly!U$9+$BE74*Assembly!U$10+$BF74*Assembly!U$11+$BG74*Assembly!U$12+$BH74*Assembly!U$13+$BI74*Assembly!U$14+$BJ74*Assembly!U$15+$BK74*Assembly!U$16+$BL74*Assembly!U$17+$BM74*Assembly!U$18+$BN74*Assembly!U$19+$BO74*Assembly!U$20+$BP74*Assembly!U$21+$BQ74*Assembly!U$22+$BR74*Assembly!U$23+$BS74*Assembly!U$24</f>
        <v>#VALUE!</v>
      </c>
      <c r="CO74" s="145" t="e">
        <f>$AY74*Assembly!V$4+$AZ74*Assembly!V$5+$BA74*Assembly!V$6+$BB74*Assembly!V$7+$BC74*Assembly!V$8+$BD74*Assembly!V$9+$BE74*Assembly!V$10+$BF74*Assembly!V$11+$BG74*Assembly!V$12+$BH74*Assembly!V$13+$BI74*Assembly!V$14+$BJ74*Assembly!V$15+$BK74*Assembly!V$16+$BL74*Assembly!V$17+$BM74*Assembly!V$18+$BN74*Assembly!V$19+$BO74*Assembly!V$20+$BP74*Assembly!V$21+$BQ74*Assembly!V$22+$BR74*Assembly!V$23+$BS74*Assembly!V$24</f>
        <v>#VALUE!</v>
      </c>
      <c r="CP74" s="145" t="e">
        <f>CF74*Refining!$F$3</f>
        <v>#VALUE!</v>
      </c>
      <c r="CQ74" s="145" t="e">
        <f>CG74*Refining!$F$4</f>
        <v>#VALUE!</v>
      </c>
      <c r="CR74" s="145" t="e">
        <f>CH74*Refining!$F$5</f>
        <v>#VALUE!</v>
      </c>
      <c r="CS74" s="145" t="e">
        <f>CI74*Refining!$F$6</f>
        <v>#VALUE!</v>
      </c>
      <c r="CT74" s="145" t="e">
        <f>CJ74*Refining!$F$7</f>
        <v>#VALUE!</v>
      </c>
      <c r="CU74" s="145" t="e">
        <f>CK74*Refining!$F$8</f>
        <v>#VALUE!</v>
      </c>
      <c r="CV74" s="145" t="e">
        <f>CL74*Refining!$F$9</f>
        <v>#VALUE!</v>
      </c>
      <c r="CW74" s="145" t="e">
        <f>CM74*Refining!$F$10</f>
        <v>#VALUE!</v>
      </c>
      <c r="CX74" s="145" t="e">
        <f>CN74*Refining!$F$11</f>
        <v>#VALUE!</v>
      </c>
      <c r="CY74" s="145" t="e">
        <f>CO74*Refining!$F$12</f>
        <v>#VALUE!</v>
      </c>
      <c r="CZ74" s="185" t="e">
        <f t="shared" ref="CZ74:DS74" si="298">IF(CF74 = 0, "", CF74)</f>
        <v>#VALUE!</v>
      </c>
      <c r="DA74" s="186" t="e">
        <f t="shared" si="298"/>
        <v>#VALUE!</v>
      </c>
      <c r="DB74" s="186" t="e">
        <f t="shared" si="298"/>
        <v>#VALUE!</v>
      </c>
      <c r="DC74" s="186" t="e">
        <f t="shared" si="298"/>
        <v>#VALUE!</v>
      </c>
      <c r="DD74" s="186" t="e">
        <f t="shared" si="298"/>
        <v>#VALUE!</v>
      </c>
      <c r="DE74" s="186" t="e">
        <f t="shared" si="298"/>
        <v>#VALUE!</v>
      </c>
      <c r="DF74" s="186" t="e">
        <f t="shared" si="298"/>
        <v>#VALUE!</v>
      </c>
      <c r="DG74" s="186" t="e">
        <f t="shared" si="298"/>
        <v>#VALUE!</v>
      </c>
      <c r="DH74" s="186" t="e">
        <f t="shared" si="298"/>
        <v>#VALUE!</v>
      </c>
      <c r="DI74" s="187" t="e">
        <f t="shared" si="298"/>
        <v>#VALUE!</v>
      </c>
      <c r="DJ74" s="185" t="e">
        <f t="shared" si="298"/>
        <v>#VALUE!</v>
      </c>
      <c r="DK74" s="186" t="e">
        <f t="shared" si="298"/>
        <v>#VALUE!</v>
      </c>
      <c r="DL74" s="186" t="e">
        <f t="shared" si="298"/>
        <v>#VALUE!</v>
      </c>
      <c r="DM74" s="186" t="e">
        <f t="shared" si="298"/>
        <v>#VALUE!</v>
      </c>
      <c r="DN74" s="211" t="e">
        <f t="shared" si="298"/>
        <v>#VALUE!</v>
      </c>
      <c r="DO74" s="186" t="e">
        <f t="shared" si="298"/>
        <v>#VALUE!</v>
      </c>
      <c r="DP74" s="186" t="e">
        <f t="shared" si="298"/>
        <v>#VALUE!</v>
      </c>
      <c r="DQ74" s="186" t="e">
        <f t="shared" si="298"/>
        <v>#VALUE!</v>
      </c>
      <c r="DR74" s="186" t="e">
        <f t="shared" si="298"/>
        <v>#VALUE!</v>
      </c>
      <c r="DS74" s="187" t="e">
        <f t="shared" si="298"/>
        <v>#VALUE!</v>
      </c>
      <c r="DT74" s="185" t="e">
        <f t="shared" si="11"/>
        <v>#VALUE!</v>
      </c>
      <c r="DU74" s="189" t="e">
        <f t="shared" si="12"/>
        <v>#VALUE!</v>
      </c>
      <c r="DV74" s="133" t="e">
        <f>CZ74*'Ores &amp; Ingots'!$C$3+DA74*'Ores &amp; Ingots'!$C$4+DB74*'Ores &amp; Ingots'!$C$5+DC74*'Ores &amp; Ingots'!$C$6+DD74*'Ores &amp; Ingots'!$C$7+DE74*'Ores &amp; Ingots'!$C$8+DF74*'Ores &amp; Ingots'!$C$9+DG74*'Ores &amp; Ingots'!$C$10+DH74*'Ores &amp; Ingots'!$C$11+DI74*'Ores &amp; Ingots'!$C$12</f>
        <v>#VALUE!</v>
      </c>
      <c r="DW74" s="133" t="e">
        <f>DJ74*'Ores &amp; Ingots'!$B$3+DK74*'Ores &amp; Ingots'!$B$4+DL74*'Ores &amp; Ingots'!$B$5+DM74*'Ores &amp; Ingots'!$B$6+DN74*'Ores &amp; Ingots'!$B$7+DO74*'Ores &amp; Ingots'!$B$8+DP74*'Ores &amp; Ingots'!$B$9+DQ74*'Ores &amp; Ingots'!$B$10+DR74*'Ores &amp; Ingots'!$B$11+DS74*'Ores &amp; Ingots'!$B$12</f>
        <v>#VALUE!</v>
      </c>
      <c r="DX74" s="189" t="e">
        <f>CZ74*Refining!$G$3+DA74*Refining!$G$4+DB74*Refining!$G$5+DC74*Refining!$G$6+DD74*Refining!$G$7+DE74*Refining!$G$8+DF74*Refining!$G$9+DG74*Refining!$G$10+DH74*Refining!$G$11+DI74*Refining!$G$12</f>
        <v>#VALUE!</v>
      </c>
      <c r="DY74" s="189" t="e">
        <f t="shared" si="13"/>
        <v>#VALUE!</v>
      </c>
      <c r="DZ74" s="192" t="e">
        <f t="shared" si="14"/>
        <v>#VALUE!</v>
      </c>
      <c r="EA74" s="185" t="e">
        <f t="shared" si="15"/>
        <v>#VALUE!</v>
      </c>
      <c r="EB74" s="194" t="e">
        <f t="shared" ref="EB74:EC74" si="299">EA74/60</f>
        <v>#VALUE!</v>
      </c>
      <c r="EC74" s="194" t="e">
        <f t="shared" si="299"/>
        <v>#VALUE!</v>
      </c>
      <c r="ED74" s="185" t="e">
        <f t="shared" si="17"/>
        <v>#VALUE!</v>
      </c>
      <c r="EE74" s="194" t="e">
        <f t="shared" ref="EE74:EF74" si="300">ED74/1000</f>
        <v>#VALUE!</v>
      </c>
      <c r="EF74" s="196" t="e">
        <f t="shared" si="300"/>
        <v>#VALUE!</v>
      </c>
      <c r="EG74" s="130" t="e">
        <f t="shared" si="19"/>
        <v>#VALUE!</v>
      </c>
      <c r="EH74" s="132" t="e">
        <f t="shared" si="20"/>
        <v>#VALUE!</v>
      </c>
      <c r="EI74" s="133">
        <v>1450</v>
      </c>
    </row>
    <row r="75" spans="1:139" ht="12.75" hidden="1" x14ac:dyDescent="0.2">
      <c r="A75" s="864"/>
      <c r="B75" s="135" t="s">
        <v>300</v>
      </c>
      <c r="C75" s="137" t="s">
        <v>156</v>
      </c>
      <c r="D75" s="137">
        <v>1</v>
      </c>
      <c r="E75" s="137">
        <v>1</v>
      </c>
      <c r="F75" s="137">
        <v>1</v>
      </c>
      <c r="G75" s="139">
        <f t="shared" si="0"/>
        <v>15.625</v>
      </c>
      <c r="H75" s="140">
        <v>5</v>
      </c>
      <c r="I75" s="140">
        <v>5</v>
      </c>
      <c r="J75" s="140">
        <f>H75/Main!$D$9</f>
        <v>1</v>
      </c>
      <c r="K75" s="140">
        <f>I75/Main!$D$10</f>
        <v>2.5</v>
      </c>
      <c r="L75" s="140">
        <f t="shared" si="1"/>
        <v>2.5</v>
      </c>
      <c r="M75" s="140">
        <v>1</v>
      </c>
      <c r="N75" s="143"/>
      <c r="O75" s="143"/>
      <c r="P75" s="143"/>
      <c r="Q75" s="145"/>
      <c r="R75" s="143"/>
      <c r="S75" s="146"/>
      <c r="T75" s="146"/>
      <c r="U75" s="143"/>
      <c r="V75" s="143"/>
      <c r="W75" s="146"/>
      <c r="X75" s="146"/>
      <c r="Y75" s="143"/>
      <c r="Z75" s="143"/>
      <c r="AA75" s="143"/>
      <c r="AB75" s="143"/>
      <c r="AC75" s="362" t="s">
        <v>220</v>
      </c>
      <c r="AD75" s="133">
        <v>2</v>
      </c>
      <c r="AE75" s="133">
        <v>0</v>
      </c>
      <c r="AF75" s="133">
        <v>0</v>
      </c>
      <c r="AG75" s="133">
        <v>0</v>
      </c>
      <c r="AH75" s="167">
        <v>6</v>
      </c>
      <c r="AI75" s="133">
        <v>0</v>
      </c>
      <c r="AJ75" s="133">
        <v>0</v>
      </c>
      <c r="AK75" s="133">
        <v>0</v>
      </c>
      <c r="AL75" s="133">
        <v>0</v>
      </c>
      <c r="AM75" s="133">
        <v>0</v>
      </c>
      <c r="AN75" s="133">
        <v>0</v>
      </c>
      <c r="AO75" s="133">
        <v>0</v>
      </c>
      <c r="AP75" s="133">
        <v>0</v>
      </c>
      <c r="AQ75" s="133">
        <v>0</v>
      </c>
      <c r="AR75" s="133">
        <v>0</v>
      </c>
      <c r="AS75" s="133">
        <v>0</v>
      </c>
      <c r="AT75" s="133">
        <v>0</v>
      </c>
      <c r="AU75" s="133">
        <v>0</v>
      </c>
      <c r="AV75" s="133">
        <v>0</v>
      </c>
      <c r="AW75" s="133">
        <v>0</v>
      </c>
      <c r="AX75" s="133">
        <v>0</v>
      </c>
      <c r="AY75" s="174">
        <f t="shared" ref="AY75:BS75" si="301">IF(AD75 = 0, "", AD75)</f>
        <v>2</v>
      </c>
      <c r="AZ75" s="137" t="str">
        <f t="shared" si="301"/>
        <v/>
      </c>
      <c r="BA75" s="137" t="str">
        <f t="shared" si="301"/>
        <v/>
      </c>
      <c r="BB75" s="137" t="str">
        <f t="shared" si="301"/>
        <v/>
      </c>
      <c r="BC75" s="167">
        <f t="shared" si="301"/>
        <v>6</v>
      </c>
      <c r="BD75" s="137" t="str">
        <f t="shared" si="301"/>
        <v/>
      </c>
      <c r="BE75" s="137" t="str">
        <f t="shared" si="301"/>
        <v/>
      </c>
      <c r="BF75" s="137" t="str">
        <f t="shared" si="301"/>
        <v/>
      </c>
      <c r="BG75" s="137" t="str">
        <f t="shared" si="301"/>
        <v/>
      </c>
      <c r="BH75" s="137" t="str">
        <f t="shared" si="301"/>
        <v/>
      </c>
      <c r="BI75" s="137" t="str">
        <f t="shared" si="301"/>
        <v/>
      </c>
      <c r="BJ75" s="137" t="str">
        <f t="shared" si="301"/>
        <v/>
      </c>
      <c r="BK75" s="137" t="str">
        <f t="shared" si="301"/>
        <v/>
      </c>
      <c r="BL75" s="137" t="str">
        <f t="shared" si="301"/>
        <v/>
      </c>
      <c r="BM75" s="137" t="str">
        <f t="shared" si="301"/>
        <v/>
      </c>
      <c r="BN75" s="137" t="str">
        <f t="shared" si="301"/>
        <v/>
      </c>
      <c r="BO75" s="137" t="str">
        <f t="shared" si="301"/>
        <v/>
      </c>
      <c r="BP75" s="137" t="str">
        <f t="shared" si="301"/>
        <v/>
      </c>
      <c r="BQ75" s="137" t="str">
        <f t="shared" si="301"/>
        <v/>
      </c>
      <c r="BR75" s="137" t="str">
        <f t="shared" si="301"/>
        <v/>
      </c>
      <c r="BS75" s="169" t="str">
        <f t="shared" si="301"/>
        <v/>
      </c>
      <c r="BT75" s="174" t="e">
        <f>$AY75*Assembly!Z$4+$AZ75*Assembly!Z$5+$BA75*Assembly!Z$6+$BB75*Assembly!Z$7+$BC75*Assembly!Z$8+$BD75*Assembly!Z$9+$BE75*Assembly!Z$10+$BF75*Assembly!Z$11+$BG75*Assembly!Z$12+$BH75*Assembly!Z$13+$BI75*Assembly!Z$14+$BJ75*Assembly!Z$15+$BK75*Assembly!Z$16+$BL75*Assembly!Z$17+$BM75*Assembly!Z$18+$BN75*Assembly!Z$19+$BO75*Assembly!Z$20+$BP75*Assembly!Z$21+$BQ75*Assembly!Z$22+$BR75*Assembly!Z$23+$BS75*Assembly!Z$24</f>
        <v>#VALUE!</v>
      </c>
      <c r="BU75" s="133" t="e">
        <f t="shared" si="3"/>
        <v>#VALUE!</v>
      </c>
      <c r="BV75" s="133"/>
      <c r="BW75" s="133" t="e">
        <f>$AY75*Assembly!AD$4+$AZ75*Assembly!AD$5+$BA75*Assembly!AD$6+$BB75*Assembly!AD$7+$BC75*Assembly!AD$8+$BD75*Assembly!AD$9+$BE75*Assembly!AD$10+$BF75*Assembly!AD$11+$BG75*Assembly!AD$12+$BH75*Assembly!AD$13+$BI75*Assembly!AD$14+$BJ75*Assembly!AD$15+$BK75*Assembly!AD$16+$BL75*Assembly!AD$17+$BM75*Assembly!AD$18+$BN75*Assembly!AD$19+$BO75*Assembly!AD$20+$BP75*Assembly!AD$21+$BQ75*Assembly!AD$22+$BR75*Assembly!AD$23+$BS75*Assembly!AD$24</f>
        <v>#VALUE!</v>
      </c>
      <c r="BX75" s="177" t="e">
        <f t="shared" si="4"/>
        <v>#VALUE!</v>
      </c>
      <c r="BY75" s="178" t="e">
        <f t="shared" si="5"/>
        <v>#VALUE!</v>
      </c>
      <c r="BZ75" s="179" t="e">
        <f t="shared" si="6"/>
        <v>#VALUE!</v>
      </c>
      <c r="CA75" s="178" t="e">
        <f t="shared" si="7"/>
        <v>#VALUE!</v>
      </c>
      <c r="CB75" s="133" t="e">
        <f>$AY75*Assembly!Y$4+$AZ75*Assembly!Y$5+$BA75*Assembly!Y$6+$BB75*Assembly!Y$7+$BC75*Assembly!Y$8+$BD75*Assembly!Y$9+$BE75*Assembly!Y$10+$BF75*Assembly!Y$11+$BG75*Assembly!Y$12+$BH75*Assembly!Y$13+$BI75*Assembly!Y$14+$BJ75*Assembly!Y$15+$BK75*Assembly!Y$16+$BL75*Assembly!Y$17+$BM75*Assembly!Y$18+$BN75*Assembly!Y$19+$BO75*Assembly!Y$20+$BP75*Assembly!Y$21+$BQ75*Assembly!Y$22+$BR75*Assembly!Y$23+$BS75*Assembly!Y$24</f>
        <v>#VALUE!</v>
      </c>
      <c r="CC75" s="133" t="e">
        <f t="shared" si="8"/>
        <v>#VALUE!</v>
      </c>
      <c r="CD75" s="130" t="e">
        <f t="shared" si="9"/>
        <v>#VALUE!</v>
      </c>
      <c r="CE75" s="183" t="e">
        <f>$AY75*Assembly!AC$4+$AZ75*Assembly!AC$5+$BA75*Assembly!AC$6+$BB75*Assembly!AC$7+$BC75*Assembly!AC$8+$BD75*Assembly!AC$9+$BE75*Assembly!AC$10+$BF75*Assembly!AC$11+$BG75*Assembly!AC$12+$BH75*Assembly!AC$13+$BI75*Assembly!AC$14+$BJ75*Assembly!AC$15+$BK75*Assembly!AC$16+$BL75*Assembly!AC$17+$BM75*Assembly!AC$18+$BN75*Assembly!AC$19+$BO75*Assembly!AC$20+$BP75*Assembly!AC$21+$BQ75*Assembly!AC$22+$BR75*Assembly!AC$23+$BS75*Assembly!AC$24</f>
        <v>#VALUE!</v>
      </c>
      <c r="CF75" s="145" t="e">
        <f>$AY75*Assembly!M$4+$AZ75*Assembly!M$5+$BA75*Assembly!M$6+$BB75*Assembly!M$7+$BC75*Assembly!M$8+$BD75*Assembly!M$9+$BE75*Assembly!M$10+$BF75*Assembly!M$11+$BG75*Assembly!M$12+$BH75*Assembly!M$13+$BI75*Assembly!M$14+$BJ75*Assembly!M$15+$BK75*Assembly!M$16+$BL75*Assembly!M$17+$BM75*Assembly!M$18+$BN75*Assembly!M$19+$BO75*Assembly!M$20+$BP75*Assembly!M$21+$BQ75*Assembly!M$22+$BR75*Assembly!M$23+$BS75*Assembly!M$24</f>
        <v>#VALUE!</v>
      </c>
      <c r="CG75" s="145" t="e">
        <f>$AY75*Assembly!N$4+$AZ75*Assembly!N$5+$BA75*Assembly!N$6+$BB75*Assembly!N$7+$BC75*Assembly!N$8+$BD75*Assembly!N$9+$BE75*Assembly!N$10+$BF75*Assembly!N$11+$BG75*Assembly!N$12+$BH75*Assembly!N$13+$BI75*Assembly!N$14+$BJ75*Assembly!N$15+$BK75*Assembly!N$16+$BL75*Assembly!N$17+$BM75*Assembly!N$18+$BN75*Assembly!N$19+$BO75*Assembly!N$20+$BP75*Assembly!N$21+$BQ75*Assembly!N$22+$BR75*Assembly!N$23+$BS75*Assembly!N$24</f>
        <v>#VALUE!</v>
      </c>
      <c r="CH75" s="145" t="e">
        <f>$AY75*Assembly!O$4+$AZ75*Assembly!O$5+$BA75*Assembly!O$6+$BB75*Assembly!O$7+$BC75*Assembly!O$8+$BD75*Assembly!O$9+$BE75*Assembly!O$10+$BF75*Assembly!O$11+$BG75*Assembly!O$12+$BH75*Assembly!O$13+$BI75*Assembly!O$14+$BJ75*Assembly!O$15+$BK75*Assembly!O$16+$BL75*Assembly!O$17+$BM75*Assembly!O$18+$BN75*Assembly!O$19+$BO75*Assembly!O$20+$BP75*Assembly!O$21+$BQ75*Assembly!O$22+$BR75*Assembly!O$23+$BS75*Assembly!O$24</f>
        <v>#VALUE!</v>
      </c>
      <c r="CI75" s="140" t="e">
        <f>$AY75*Assembly!P$4+$AZ75*Assembly!P$5+$BA75*Assembly!P$6+$BB75*Assembly!P$7+$BC75*Assembly!P$8+$BD75*Assembly!P$9+$BE75*Assembly!P$10+$BF75*Assembly!P$11+$BG75*Assembly!P$12+$BH75*Assembly!P$13+$BI75*Assembly!P$14+$BJ75*Assembly!P$15+$BK75*Assembly!P$16+$BL75*Assembly!P$17+$BM75*Assembly!P$18+$BN75*Assembly!P$19+$BO75*Assembly!P$20+$BP75*Assembly!P$21+$BQ75*Assembly!P$22+$BR75*Assembly!P$23+$BS75*Assembly!P$24</f>
        <v>#VALUE!</v>
      </c>
      <c r="CJ75" s="140" t="e">
        <f>$AY75*Assembly!Q$4+$AZ75*Assembly!Q$5+$BA75*Assembly!Q$6+$BB75*Assembly!Q$7+$BC75*Assembly!Q$8+$BD75*Assembly!Q$9+$BE75*Assembly!Q$10+$BF75*Assembly!Q$11+$BG75*Assembly!Q$12+$BH75*Assembly!Q$13+$BI75*Assembly!Q$14+$BJ75*Assembly!Q$15+$BK75*Assembly!Q$16+$BL75*Assembly!Q$17+$BM75*Assembly!Q$18+$BN75*Assembly!Q$19+$BO75*Assembly!Q$20+$BP75*Assembly!Q$21+$BQ75*Assembly!Q$22+$BR75*Assembly!Q$23+$BS75*Assembly!Q$24</f>
        <v>#VALUE!</v>
      </c>
      <c r="CK75" s="145" t="e">
        <f>$AY75*Assembly!R$4+$AZ75*Assembly!R$5+$BA75*Assembly!R$6+$BB75*Assembly!R$7+$BC75*Assembly!R$8+$BD75*Assembly!R$9+$BE75*Assembly!R$10+$BF75*Assembly!R$11+$BG75*Assembly!R$12+$BH75*Assembly!R$13+$BI75*Assembly!R$14+$BJ75*Assembly!R$15+$BK75*Assembly!R$16+$BL75*Assembly!R$17+$BM75*Assembly!R$18+$BN75*Assembly!R$19+$BO75*Assembly!R$20+$BP75*Assembly!R$21+$BQ75*Assembly!R$22+$BR75*Assembly!R$23+$BS75*Assembly!R$24</f>
        <v>#VALUE!</v>
      </c>
      <c r="CL75" s="140" t="e">
        <f>$AY75*Assembly!S$4+$AZ75*Assembly!S$5+$BA75*Assembly!S$6+$BB75*Assembly!S$7+$BC75*Assembly!S$8+$BD75*Assembly!S$9+$BE75*Assembly!S$10+$BF75*Assembly!S$11+$BG75*Assembly!S$12+$BH75*Assembly!S$13+$BI75*Assembly!S$14+$BJ75*Assembly!S$15+$BK75*Assembly!S$16+$BL75*Assembly!S$17+$BM75*Assembly!S$18+$BN75*Assembly!S$19+$BO75*Assembly!S$20+$BP75*Assembly!S$21+$BQ75*Assembly!S$22+$BR75*Assembly!S$23+$BS75*Assembly!S$24</f>
        <v>#VALUE!</v>
      </c>
      <c r="CM75" s="140" t="e">
        <f>$AY75*Assembly!T$4+$AZ75*Assembly!T$5+$BA75*Assembly!T$6+$BB75*Assembly!T$7+$BC75*Assembly!T$8+$BD75*Assembly!T$9+$BE75*Assembly!T$10+$BF75*Assembly!T$11+$BG75*Assembly!T$12+$BH75*Assembly!T$13+$BI75*Assembly!T$14+$BJ75*Assembly!T$15+$BK75*Assembly!T$16+$BL75*Assembly!T$17+$BM75*Assembly!T$18+$BN75*Assembly!T$19+$BO75*Assembly!T$20+$BP75*Assembly!T$21+$BQ75*Assembly!T$22+$BR75*Assembly!T$23+$BS75*Assembly!T$24</f>
        <v>#VALUE!</v>
      </c>
      <c r="CN75" s="140" t="e">
        <f>$AY75*Assembly!U$4+$AZ75*Assembly!U$5+$BA75*Assembly!U$6+$BB75*Assembly!U$7+$BC75*Assembly!U$8+$BD75*Assembly!U$9+$BE75*Assembly!U$10+$BF75*Assembly!U$11+$BG75*Assembly!U$12+$BH75*Assembly!U$13+$BI75*Assembly!U$14+$BJ75*Assembly!U$15+$BK75*Assembly!U$16+$BL75*Assembly!U$17+$BM75*Assembly!U$18+$BN75*Assembly!U$19+$BO75*Assembly!U$20+$BP75*Assembly!U$21+$BQ75*Assembly!U$22+$BR75*Assembly!U$23+$BS75*Assembly!U$24</f>
        <v>#VALUE!</v>
      </c>
      <c r="CO75" s="145" t="e">
        <f>$AY75*Assembly!V$4+$AZ75*Assembly!V$5+$BA75*Assembly!V$6+$BB75*Assembly!V$7+$BC75*Assembly!V$8+$BD75*Assembly!V$9+$BE75*Assembly!V$10+$BF75*Assembly!V$11+$BG75*Assembly!V$12+$BH75*Assembly!V$13+$BI75*Assembly!V$14+$BJ75*Assembly!V$15+$BK75*Assembly!V$16+$BL75*Assembly!V$17+$BM75*Assembly!V$18+$BN75*Assembly!V$19+$BO75*Assembly!V$20+$BP75*Assembly!V$21+$BQ75*Assembly!V$22+$BR75*Assembly!V$23+$BS75*Assembly!V$24</f>
        <v>#VALUE!</v>
      </c>
      <c r="CP75" s="145" t="e">
        <f>CF75*Refining!$F$3</f>
        <v>#VALUE!</v>
      </c>
      <c r="CQ75" s="145" t="e">
        <f>CG75*Refining!$F$4</f>
        <v>#VALUE!</v>
      </c>
      <c r="CR75" s="145" t="e">
        <f>CH75*Refining!$F$5</f>
        <v>#VALUE!</v>
      </c>
      <c r="CS75" s="145" t="e">
        <f>CI75*Refining!$F$6</f>
        <v>#VALUE!</v>
      </c>
      <c r="CT75" s="145" t="e">
        <f>CJ75*Refining!$F$7</f>
        <v>#VALUE!</v>
      </c>
      <c r="CU75" s="145" t="e">
        <f>CK75*Refining!$F$8</f>
        <v>#VALUE!</v>
      </c>
      <c r="CV75" s="145" t="e">
        <f>CL75*Refining!$F$9</f>
        <v>#VALUE!</v>
      </c>
      <c r="CW75" s="145" t="e">
        <f>CM75*Refining!$F$10</f>
        <v>#VALUE!</v>
      </c>
      <c r="CX75" s="145" t="e">
        <f>CN75*Refining!$F$11</f>
        <v>#VALUE!</v>
      </c>
      <c r="CY75" s="145" t="e">
        <f>CO75*Refining!$F$12</f>
        <v>#VALUE!</v>
      </c>
      <c r="CZ75" s="185" t="e">
        <f t="shared" ref="CZ75:DS75" si="302">IF(CF75 = 0, "", CF75)</f>
        <v>#VALUE!</v>
      </c>
      <c r="DA75" s="186" t="e">
        <f t="shared" si="302"/>
        <v>#VALUE!</v>
      </c>
      <c r="DB75" s="186" t="e">
        <f t="shared" si="302"/>
        <v>#VALUE!</v>
      </c>
      <c r="DC75" s="186" t="e">
        <f t="shared" si="302"/>
        <v>#VALUE!</v>
      </c>
      <c r="DD75" s="186" t="e">
        <f t="shared" si="302"/>
        <v>#VALUE!</v>
      </c>
      <c r="DE75" s="186" t="e">
        <f t="shared" si="302"/>
        <v>#VALUE!</v>
      </c>
      <c r="DF75" s="186" t="e">
        <f t="shared" si="302"/>
        <v>#VALUE!</v>
      </c>
      <c r="DG75" s="186" t="e">
        <f t="shared" si="302"/>
        <v>#VALUE!</v>
      </c>
      <c r="DH75" s="186" t="e">
        <f t="shared" si="302"/>
        <v>#VALUE!</v>
      </c>
      <c r="DI75" s="187" t="e">
        <f t="shared" si="302"/>
        <v>#VALUE!</v>
      </c>
      <c r="DJ75" s="185" t="e">
        <f t="shared" si="302"/>
        <v>#VALUE!</v>
      </c>
      <c r="DK75" s="186" t="e">
        <f t="shared" si="302"/>
        <v>#VALUE!</v>
      </c>
      <c r="DL75" s="186" t="e">
        <f t="shared" si="302"/>
        <v>#VALUE!</v>
      </c>
      <c r="DM75" s="186" t="e">
        <f t="shared" si="302"/>
        <v>#VALUE!</v>
      </c>
      <c r="DN75" s="211" t="e">
        <f t="shared" si="302"/>
        <v>#VALUE!</v>
      </c>
      <c r="DO75" s="186" t="e">
        <f t="shared" si="302"/>
        <v>#VALUE!</v>
      </c>
      <c r="DP75" s="186" t="e">
        <f t="shared" si="302"/>
        <v>#VALUE!</v>
      </c>
      <c r="DQ75" s="186" t="e">
        <f t="shared" si="302"/>
        <v>#VALUE!</v>
      </c>
      <c r="DR75" s="186" t="e">
        <f t="shared" si="302"/>
        <v>#VALUE!</v>
      </c>
      <c r="DS75" s="187" t="e">
        <f t="shared" si="302"/>
        <v>#VALUE!</v>
      </c>
      <c r="DT75" s="185" t="e">
        <f t="shared" si="11"/>
        <v>#VALUE!</v>
      </c>
      <c r="DU75" s="189" t="e">
        <f t="shared" si="12"/>
        <v>#VALUE!</v>
      </c>
      <c r="DV75" s="133" t="e">
        <f>CZ75*'Ores &amp; Ingots'!$C$3+DA75*'Ores &amp; Ingots'!$C$4+DB75*'Ores &amp; Ingots'!$C$5+DC75*'Ores &amp; Ingots'!$C$6+DD75*'Ores &amp; Ingots'!$C$7+DE75*'Ores &amp; Ingots'!$C$8+DF75*'Ores &amp; Ingots'!$C$9+DG75*'Ores &amp; Ingots'!$C$10+DH75*'Ores &amp; Ingots'!$C$11+DI75*'Ores &amp; Ingots'!$C$12</f>
        <v>#VALUE!</v>
      </c>
      <c r="DW75" s="133" t="e">
        <f>DJ75*'Ores &amp; Ingots'!$B$3+DK75*'Ores &amp; Ingots'!$B$4+DL75*'Ores &amp; Ingots'!$B$5+DM75*'Ores &amp; Ingots'!$B$6+DN75*'Ores &amp; Ingots'!$B$7+DO75*'Ores &amp; Ingots'!$B$8+DP75*'Ores &amp; Ingots'!$B$9+DQ75*'Ores &amp; Ingots'!$B$10+DR75*'Ores &amp; Ingots'!$B$11+DS75*'Ores &amp; Ingots'!$B$12</f>
        <v>#VALUE!</v>
      </c>
      <c r="DX75" s="189" t="e">
        <f>CZ75*Refining!$G$3+DA75*Refining!$G$4+DB75*Refining!$G$5+DC75*Refining!$G$6+DD75*Refining!$G$7+DE75*Refining!$G$8+DF75*Refining!$G$9+DG75*Refining!$G$10+DH75*Refining!$G$11+DI75*Refining!$G$12</f>
        <v>#VALUE!</v>
      </c>
      <c r="DY75" s="189" t="e">
        <f t="shared" si="13"/>
        <v>#VALUE!</v>
      </c>
      <c r="DZ75" s="192" t="e">
        <f t="shared" si="14"/>
        <v>#VALUE!</v>
      </c>
      <c r="EA75" s="185" t="e">
        <f t="shared" si="15"/>
        <v>#VALUE!</v>
      </c>
      <c r="EB75" s="194" t="e">
        <f t="shared" ref="EB75:EC75" si="303">EA75/60</f>
        <v>#VALUE!</v>
      </c>
      <c r="EC75" s="194" t="e">
        <f t="shared" si="303"/>
        <v>#VALUE!</v>
      </c>
      <c r="ED75" s="185" t="e">
        <f t="shared" si="17"/>
        <v>#VALUE!</v>
      </c>
      <c r="EE75" s="194" t="e">
        <f t="shared" ref="EE75:EF75" si="304">ED75/1000</f>
        <v>#VALUE!</v>
      </c>
      <c r="EF75" s="196" t="e">
        <f t="shared" si="304"/>
        <v>#VALUE!</v>
      </c>
      <c r="EG75" s="130" t="e">
        <f t="shared" si="19"/>
        <v>#VALUE!</v>
      </c>
      <c r="EH75" s="132" t="e">
        <f t="shared" si="20"/>
        <v>#VALUE!</v>
      </c>
      <c r="EI75" s="133">
        <v>742</v>
      </c>
    </row>
    <row r="76" spans="1:139" ht="12.75" hidden="1" x14ac:dyDescent="0.2">
      <c r="A76" s="864"/>
      <c r="B76" s="135" t="s">
        <v>301</v>
      </c>
      <c r="C76" s="137" t="s">
        <v>156</v>
      </c>
      <c r="D76" s="137">
        <v>1</v>
      </c>
      <c r="E76" s="137">
        <v>1</v>
      </c>
      <c r="F76" s="137">
        <v>1</v>
      </c>
      <c r="G76" s="139">
        <f t="shared" si="0"/>
        <v>15.625</v>
      </c>
      <c r="H76" s="140">
        <v>10</v>
      </c>
      <c r="I76" s="140">
        <v>10</v>
      </c>
      <c r="J76" s="140">
        <f>H76/Main!$D$9</f>
        <v>2</v>
      </c>
      <c r="K76" s="140">
        <f>I76/Main!$D$10</f>
        <v>5</v>
      </c>
      <c r="L76" s="140">
        <f t="shared" si="1"/>
        <v>2.5</v>
      </c>
      <c r="M76" s="140">
        <v>1</v>
      </c>
      <c r="N76" s="143"/>
      <c r="O76" s="143"/>
      <c r="P76" s="143"/>
      <c r="Q76" s="145"/>
      <c r="R76" s="143"/>
      <c r="S76" s="146"/>
      <c r="T76" s="146"/>
      <c r="U76" s="143"/>
      <c r="V76" s="143"/>
      <c r="W76" s="146"/>
      <c r="X76" s="146"/>
      <c r="Y76" s="143"/>
      <c r="Z76" s="143"/>
      <c r="AA76" s="143"/>
      <c r="AB76" s="143"/>
      <c r="AC76" s="362" t="s">
        <v>220</v>
      </c>
      <c r="AD76" s="133">
        <v>0</v>
      </c>
      <c r="AE76" s="133">
        <v>12</v>
      </c>
      <c r="AF76" s="133">
        <v>4</v>
      </c>
      <c r="AG76" s="133">
        <v>0</v>
      </c>
      <c r="AH76" s="167">
        <v>8</v>
      </c>
      <c r="AI76" s="133">
        <v>0</v>
      </c>
      <c r="AJ76" s="133">
        <v>0</v>
      </c>
      <c r="AK76" s="133">
        <v>0</v>
      </c>
      <c r="AL76" s="133">
        <v>0</v>
      </c>
      <c r="AM76" s="133">
        <v>0</v>
      </c>
      <c r="AN76" s="133">
        <v>0</v>
      </c>
      <c r="AO76" s="133">
        <v>0</v>
      </c>
      <c r="AP76" s="133">
        <v>0</v>
      </c>
      <c r="AQ76" s="133">
        <v>0</v>
      </c>
      <c r="AR76" s="133">
        <v>0</v>
      </c>
      <c r="AS76" s="133">
        <v>0</v>
      </c>
      <c r="AT76" s="133">
        <v>0</v>
      </c>
      <c r="AU76" s="133">
        <v>0</v>
      </c>
      <c r="AV76" s="133">
        <v>0</v>
      </c>
      <c r="AW76" s="133">
        <v>0</v>
      </c>
      <c r="AX76" s="133">
        <v>0</v>
      </c>
      <c r="AY76" s="161" t="str">
        <f t="shared" ref="AY76:BS76" si="305">IF(AD76 = 0, "", AD76)</f>
        <v/>
      </c>
      <c r="AZ76" s="133">
        <f t="shared" si="305"/>
        <v>12</v>
      </c>
      <c r="BA76" s="133">
        <f t="shared" si="305"/>
        <v>4</v>
      </c>
      <c r="BB76" s="137" t="str">
        <f t="shared" si="305"/>
        <v/>
      </c>
      <c r="BC76" s="167">
        <f t="shared" si="305"/>
        <v>8</v>
      </c>
      <c r="BD76" s="137" t="str">
        <f t="shared" si="305"/>
        <v/>
      </c>
      <c r="BE76" s="137" t="str">
        <f t="shared" si="305"/>
        <v/>
      </c>
      <c r="BF76" s="137" t="str">
        <f t="shared" si="305"/>
        <v/>
      </c>
      <c r="BG76" s="137" t="str">
        <f t="shared" si="305"/>
        <v/>
      </c>
      <c r="BH76" s="137" t="str">
        <f t="shared" si="305"/>
        <v/>
      </c>
      <c r="BI76" s="137" t="str">
        <f t="shared" si="305"/>
        <v/>
      </c>
      <c r="BJ76" s="137" t="str">
        <f t="shared" si="305"/>
        <v/>
      </c>
      <c r="BK76" s="137" t="str">
        <f t="shared" si="305"/>
        <v/>
      </c>
      <c r="BL76" s="137" t="str">
        <f t="shared" si="305"/>
        <v/>
      </c>
      <c r="BM76" s="137" t="str">
        <f t="shared" si="305"/>
        <v/>
      </c>
      <c r="BN76" s="137" t="str">
        <f t="shared" si="305"/>
        <v/>
      </c>
      <c r="BO76" s="137" t="str">
        <f t="shared" si="305"/>
        <v/>
      </c>
      <c r="BP76" s="137" t="str">
        <f t="shared" si="305"/>
        <v/>
      </c>
      <c r="BQ76" s="137" t="str">
        <f t="shared" si="305"/>
        <v/>
      </c>
      <c r="BR76" s="137" t="str">
        <f t="shared" si="305"/>
        <v/>
      </c>
      <c r="BS76" s="169" t="str">
        <f t="shared" si="305"/>
        <v/>
      </c>
      <c r="BT76" s="174" t="e">
        <f>$AY76*Assembly!Z$4+$AZ76*Assembly!Z$5+$BA76*Assembly!Z$6+$BB76*Assembly!Z$7+$BC76*Assembly!Z$8+$BD76*Assembly!Z$9+$BE76*Assembly!Z$10+$BF76*Assembly!Z$11+$BG76*Assembly!Z$12+$BH76*Assembly!Z$13+$BI76*Assembly!Z$14+$BJ76*Assembly!Z$15+$BK76*Assembly!Z$16+$BL76*Assembly!Z$17+$BM76*Assembly!Z$18+$BN76*Assembly!Z$19+$BO76*Assembly!Z$20+$BP76*Assembly!Z$21+$BQ76*Assembly!Z$22+$BR76*Assembly!Z$23+$BS76*Assembly!Z$24</f>
        <v>#VALUE!</v>
      </c>
      <c r="BU76" s="133" t="e">
        <f t="shared" si="3"/>
        <v>#VALUE!</v>
      </c>
      <c r="BV76" s="133"/>
      <c r="BW76" s="133" t="e">
        <f>$AY76*Assembly!AD$4+$AZ76*Assembly!AD$5+$BA76*Assembly!AD$6+$BB76*Assembly!AD$7+$BC76*Assembly!AD$8+$BD76*Assembly!AD$9+$BE76*Assembly!AD$10+$BF76*Assembly!AD$11+$BG76*Assembly!AD$12+$BH76*Assembly!AD$13+$BI76*Assembly!AD$14+$BJ76*Assembly!AD$15+$BK76*Assembly!AD$16+$BL76*Assembly!AD$17+$BM76*Assembly!AD$18+$BN76*Assembly!AD$19+$BO76*Assembly!AD$20+$BP76*Assembly!AD$21+$BQ76*Assembly!AD$22+$BR76*Assembly!AD$23+$BS76*Assembly!AD$24</f>
        <v>#VALUE!</v>
      </c>
      <c r="BX76" s="177" t="e">
        <f t="shared" si="4"/>
        <v>#VALUE!</v>
      </c>
      <c r="BY76" s="178" t="e">
        <f t="shared" si="5"/>
        <v>#VALUE!</v>
      </c>
      <c r="BZ76" s="179" t="e">
        <f t="shared" si="6"/>
        <v>#VALUE!</v>
      </c>
      <c r="CA76" s="178" t="e">
        <f t="shared" si="7"/>
        <v>#VALUE!</v>
      </c>
      <c r="CB76" s="133" t="e">
        <f>$AY76*Assembly!Y$4+$AZ76*Assembly!Y$5+$BA76*Assembly!Y$6+$BB76*Assembly!Y$7+$BC76*Assembly!Y$8+$BD76*Assembly!Y$9+$BE76*Assembly!Y$10+$BF76*Assembly!Y$11+$BG76*Assembly!Y$12+$BH76*Assembly!Y$13+$BI76*Assembly!Y$14+$BJ76*Assembly!Y$15+$BK76*Assembly!Y$16+$BL76*Assembly!Y$17+$BM76*Assembly!Y$18+$BN76*Assembly!Y$19+$BO76*Assembly!Y$20+$BP76*Assembly!Y$21+$BQ76*Assembly!Y$22+$BR76*Assembly!Y$23+$BS76*Assembly!Y$24</f>
        <v>#VALUE!</v>
      </c>
      <c r="CC76" s="133" t="e">
        <f t="shared" si="8"/>
        <v>#VALUE!</v>
      </c>
      <c r="CD76" s="130" t="e">
        <f t="shared" si="9"/>
        <v>#VALUE!</v>
      </c>
      <c r="CE76" s="183" t="e">
        <f>$AY76*Assembly!AC$4+$AZ76*Assembly!AC$5+$BA76*Assembly!AC$6+$BB76*Assembly!AC$7+$BC76*Assembly!AC$8+$BD76*Assembly!AC$9+$BE76*Assembly!AC$10+$BF76*Assembly!AC$11+$BG76*Assembly!AC$12+$BH76*Assembly!AC$13+$BI76*Assembly!AC$14+$BJ76*Assembly!AC$15+$BK76*Assembly!AC$16+$BL76*Assembly!AC$17+$BM76*Assembly!AC$18+$BN76*Assembly!AC$19+$BO76*Assembly!AC$20+$BP76*Assembly!AC$21+$BQ76*Assembly!AC$22+$BR76*Assembly!AC$23+$BS76*Assembly!AC$24</f>
        <v>#VALUE!</v>
      </c>
      <c r="CF76" s="145" t="e">
        <f>$AY76*Assembly!M$4+$AZ76*Assembly!M$5+$BA76*Assembly!M$6+$BB76*Assembly!M$7+$BC76*Assembly!M$8+$BD76*Assembly!M$9+$BE76*Assembly!M$10+$BF76*Assembly!M$11+$BG76*Assembly!M$12+$BH76*Assembly!M$13+$BI76*Assembly!M$14+$BJ76*Assembly!M$15+$BK76*Assembly!M$16+$BL76*Assembly!M$17+$BM76*Assembly!M$18+$BN76*Assembly!M$19+$BO76*Assembly!M$20+$BP76*Assembly!M$21+$BQ76*Assembly!M$22+$BR76*Assembly!M$23+$BS76*Assembly!M$24</f>
        <v>#VALUE!</v>
      </c>
      <c r="CG76" s="145" t="e">
        <f>$AY76*Assembly!N$4+$AZ76*Assembly!N$5+$BA76*Assembly!N$6+$BB76*Assembly!N$7+$BC76*Assembly!N$8+$BD76*Assembly!N$9+$BE76*Assembly!N$10+$BF76*Assembly!N$11+$BG76*Assembly!N$12+$BH76*Assembly!N$13+$BI76*Assembly!N$14+$BJ76*Assembly!N$15+$BK76*Assembly!N$16+$BL76*Assembly!N$17+$BM76*Assembly!N$18+$BN76*Assembly!N$19+$BO76*Assembly!N$20+$BP76*Assembly!N$21+$BQ76*Assembly!N$22+$BR76*Assembly!N$23+$BS76*Assembly!N$24</f>
        <v>#VALUE!</v>
      </c>
      <c r="CH76" s="145" t="e">
        <f>$AY76*Assembly!O$4+$AZ76*Assembly!O$5+$BA76*Assembly!O$6+$BB76*Assembly!O$7+$BC76*Assembly!O$8+$BD76*Assembly!O$9+$BE76*Assembly!O$10+$BF76*Assembly!O$11+$BG76*Assembly!O$12+$BH76*Assembly!O$13+$BI76*Assembly!O$14+$BJ76*Assembly!O$15+$BK76*Assembly!O$16+$BL76*Assembly!O$17+$BM76*Assembly!O$18+$BN76*Assembly!O$19+$BO76*Assembly!O$20+$BP76*Assembly!O$21+$BQ76*Assembly!O$22+$BR76*Assembly!O$23+$BS76*Assembly!O$24</f>
        <v>#VALUE!</v>
      </c>
      <c r="CI76" s="140" t="e">
        <f>$AY76*Assembly!P$4+$AZ76*Assembly!P$5+$BA76*Assembly!P$6+$BB76*Assembly!P$7+$BC76*Assembly!P$8+$BD76*Assembly!P$9+$BE76*Assembly!P$10+$BF76*Assembly!P$11+$BG76*Assembly!P$12+$BH76*Assembly!P$13+$BI76*Assembly!P$14+$BJ76*Assembly!P$15+$BK76*Assembly!P$16+$BL76*Assembly!P$17+$BM76*Assembly!P$18+$BN76*Assembly!P$19+$BO76*Assembly!P$20+$BP76*Assembly!P$21+$BQ76*Assembly!P$22+$BR76*Assembly!P$23+$BS76*Assembly!P$24</f>
        <v>#VALUE!</v>
      </c>
      <c r="CJ76" s="140" t="e">
        <f>$AY76*Assembly!Q$4+$AZ76*Assembly!Q$5+$BA76*Assembly!Q$6+$BB76*Assembly!Q$7+$BC76*Assembly!Q$8+$BD76*Assembly!Q$9+$BE76*Assembly!Q$10+$BF76*Assembly!Q$11+$BG76*Assembly!Q$12+$BH76*Assembly!Q$13+$BI76*Assembly!Q$14+$BJ76*Assembly!Q$15+$BK76*Assembly!Q$16+$BL76*Assembly!Q$17+$BM76*Assembly!Q$18+$BN76*Assembly!Q$19+$BO76*Assembly!Q$20+$BP76*Assembly!Q$21+$BQ76*Assembly!Q$22+$BR76*Assembly!Q$23+$BS76*Assembly!Q$24</f>
        <v>#VALUE!</v>
      </c>
      <c r="CK76" s="145" t="e">
        <f>$AY76*Assembly!R$4+$AZ76*Assembly!R$5+$BA76*Assembly!R$6+$BB76*Assembly!R$7+$BC76*Assembly!R$8+$BD76*Assembly!R$9+$BE76*Assembly!R$10+$BF76*Assembly!R$11+$BG76*Assembly!R$12+$BH76*Assembly!R$13+$BI76*Assembly!R$14+$BJ76*Assembly!R$15+$BK76*Assembly!R$16+$BL76*Assembly!R$17+$BM76*Assembly!R$18+$BN76*Assembly!R$19+$BO76*Assembly!R$20+$BP76*Assembly!R$21+$BQ76*Assembly!R$22+$BR76*Assembly!R$23+$BS76*Assembly!R$24</f>
        <v>#VALUE!</v>
      </c>
      <c r="CL76" s="140" t="e">
        <f>$AY76*Assembly!S$4+$AZ76*Assembly!S$5+$BA76*Assembly!S$6+$BB76*Assembly!S$7+$BC76*Assembly!S$8+$BD76*Assembly!S$9+$BE76*Assembly!S$10+$BF76*Assembly!S$11+$BG76*Assembly!S$12+$BH76*Assembly!S$13+$BI76*Assembly!S$14+$BJ76*Assembly!S$15+$BK76*Assembly!S$16+$BL76*Assembly!S$17+$BM76*Assembly!S$18+$BN76*Assembly!S$19+$BO76*Assembly!S$20+$BP76*Assembly!S$21+$BQ76*Assembly!S$22+$BR76*Assembly!S$23+$BS76*Assembly!S$24</f>
        <v>#VALUE!</v>
      </c>
      <c r="CM76" s="140" t="e">
        <f>$AY76*Assembly!T$4+$AZ76*Assembly!T$5+$BA76*Assembly!T$6+$BB76*Assembly!T$7+$BC76*Assembly!T$8+$BD76*Assembly!T$9+$BE76*Assembly!T$10+$BF76*Assembly!T$11+$BG76*Assembly!T$12+$BH76*Assembly!T$13+$BI76*Assembly!T$14+$BJ76*Assembly!T$15+$BK76*Assembly!T$16+$BL76*Assembly!T$17+$BM76*Assembly!T$18+$BN76*Assembly!T$19+$BO76*Assembly!T$20+$BP76*Assembly!T$21+$BQ76*Assembly!T$22+$BR76*Assembly!T$23+$BS76*Assembly!T$24</f>
        <v>#VALUE!</v>
      </c>
      <c r="CN76" s="140" t="e">
        <f>$AY76*Assembly!U$4+$AZ76*Assembly!U$5+$BA76*Assembly!U$6+$BB76*Assembly!U$7+$BC76*Assembly!U$8+$BD76*Assembly!U$9+$BE76*Assembly!U$10+$BF76*Assembly!U$11+$BG76*Assembly!U$12+$BH76*Assembly!U$13+$BI76*Assembly!U$14+$BJ76*Assembly!U$15+$BK76*Assembly!U$16+$BL76*Assembly!U$17+$BM76*Assembly!U$18+$BN76*Assembly!U$19+$BO76*Assembly!U$20+$BP76*Assembly!U$21+$BQ76*Assembly!U$22+$BR76*Assembly!U$23+$BS76*Assembly!U$24</f>
        <v>#VALUE!</v>
      </c>
      <c r="CO76" s="145" t="e">
        <f>$AY76*Assembly!V$4+$AZ76*Assembly!V$5+$BA76*Assembly!V$6+$BB76*Assembly!V$7+$BC76*Assembly!V$8+$BD76*Assembly!V$9+$BE76*Assembly!V$10+$BF76*Assembly!V$11+$BG76*Assembly!V$12+$BH76*Assembly!V$13+$BI76*Assembly!V$14+$BJ76*Assembly!V$15+$BK76*Assembly!V$16+$BL76*Assembly!V$17+$BM76*Assembly!V$18+$BN76*Assembly!V$19+$BO76*Assembly!V$20+$BP76*Assembly!V$21+$BQ76*Assembly!V$22+$BR76*Assembly!V$23+$BS76*Assembly!V$24</f>
        <v>#VALUE!</v>
      </c>
      <c r="CP76" s="145" t="e">
        <f>CF76*Refining!$F$3</f>
        <v>#VALUE!</v>
      </c>
      <c r="CQ76" s="145" t="e">
        <f>CG76*Refining!$F$4</f>
        <v>#VALUE!</v>
      </c>
      <c r="CR76" s="145" t="e">
        <f>CH76*Refining!$F$5</f>
        <v>#VALUE!</v>
      </c>
      <c r="CS76" s="145" t="e">
        <f>CI76*Refining!$F$6</f>
        <v>#VALUE!</v>
      </c>
      <c r="CT76" s="145" t="e">
        <f>CJ76*Refining!$F$7</f>
        <v>#VALUE!</v>
      </c>
      <c r="CU76" s="145" t="e">
        <f>CK76*Refining!$F$8</f>
        <v>#VALUE!</v>
      </c>
      <c r="CV76" s="145" t="e">
        <f>CL76*Refining!$F$9</f>
        <v>#VALUE!</v>
      </c>
      <c r="CW76" s="145" t="e">
        <f>CM76*Refining!$F$10</f>
        <v>#VALUE!</v>
      </c>
      <c r="CX76" s="145" t="e">
        <f>CN76*Refining!$F$11</f>
        <v>#VALUE!</v>
      </c>
      <c r="CY76" s="145" t="e">
        <f>CO76*Refining!$F$12</f>
        <v>#VALUE!</v>
      </c>
      <c r="CZ76" s="185" t="e">
        <f t="shared" ref="CZ76:DS76" si="306">IF(CF76 = 0, "", CF76)</f>
        <v>#VALUE!</v>
      </c>
      <c r="DA76" s="186" t="e">
        <f t="shared" si="306"/>
        <v>#VALUE!</v>
      </c>
      <c r="DB76" s="186" t="e">
        <f t="shared" si="306"/>
        <v>#VALUE!</v>
      </c>
      <c r="DC76" s="186" t="e">
        <f t="shared" si="306"/>
        <v>#VALUE!</v>
      </c>
      <c r="DD76" s="186" t="e">
        <f t="shared" si="306"/>
        <v>#VALUE!</v>
      </c>
      <c r="DE76" s="186" t="e">
        <f t="shared" si="306"/>
        <v>#VALUE!</v>
      </c>
      <c r="DF76" s="186" t="e">
        <f t="shared" si="306"/>
        <v>#VALUE!</v>
      </c>
      <c r="DG76" s="186" t="e">
        <f t="shared" si="306"/>
        <v>#VALUE!</v>
      </c>
      <c r="DH76" s="186" t="e">
        <f t="shared" si="306"/>
        <v>#VALUE!</v>
      </c>
      <c r="DI76" s="187" t="e">
        <f t="shared" si="306"/>
        <v>#VALUE!</v>
      </c>
      <c r="DJ76" s="185" t="e">
        <f t="shared" si="306"/>
        <v>#VALUE!</v>
      </c>
      <c r="DK76" s="186" t="e">
        <f t="shared" si="306"/>
        <v>#VALUE!</v>
      </c>
      <c r="DL76" s="186" t="e">
        <f t="shared" si="306"/>
        <v>#VALUE!</v>
      </c>
      <c r="DM76" s="186" t="e">
        <f t="shared" si="306"/>
        <v>#VALUE!</v>
      </c>
      <c r="DN76" s="211" t="e">
        <f t="shared" si="306"/>
        <v>#VALUE!</v>
      </c>
      <c r="DO76" s="186" t="e">
        <f t="shared" si="306"/>
        <v>#VALUE!</v>
      </c>
      <c r="DP76" s="186" t="e">
        <f t="shared" si="306"/>
        <v>#VALUE!</v>
      </c>
      <c r="DQ76" s="186" t="e">
        <f t="shared" si="306"/>
        <v>#VALUE!</v>
      </c>
      <c r="DR76" s="186" t="e">
        <f t="shared" si="306"/>
        <v>#VALUE!</v>
      </c>
      <c r="DS76" s="187" t="e">
        <f t="shared" si="306"/>
        <v>#VALUE!</v>
      </c>
      <c r="DT76" s="185" t="e">
        <f t="shared" si="11"/>
        <v>#VALUE!</v>
      </c>
      <c r="DU76" s="189" t="e">
        <f t="shared" si="12"/>
        <v>#VALUE!</v>
      </c>
      <c r="DV76" s="133" t="e">
        <f>CZ76*'Ores &amp; Ingots'!$C$3+DA76*'Ores &amp; Ingots'!$C$4+DB76*'Ores &amp; Ingots'!$C$5+DC76*'Ores &amp; Ingots'!$C$6+DD76*'Ores &amp; Ingots'!$C$7+DE76*'Ores &amp; Ingots'!$C$8+DF76*'Ores &amp; Ingots'!$C$9+DG76*'Ores &amp; Ingots'!$C$10+DH76*'Ores &amp; Ingots'!$C$11+DI76*'Ores &amp; Ingots'!$C$12</f>
        <v>#VALUE!</v>
      </c>
      <c r="DW76" s="133" t="e">
        <f>DJ76*'Ores &amp; Ingots'!$B$3+DK76*'Ores &amp; Ingots'!$B$4+DL76*'Ores &amp; Ingots'!$B$5+DM76*'Ores &amp; Ingots'!$B$6+DN76*'Ores &amp; Ingots'!$B$7+DO76*'Ores &amp; Ingots'!$B$8+DP76*'Ores &amp; Ingots'!$B$9+DQ76*'Ores &amp; Ingots'!$B$10+DR76*'Ores &amp; Ingots'!$B$11+DS76*'Ores &amp; Ingots'!$B$12</f>
        <v>#VALUE!</v>
      </c>
      <c r="DX76" s="189" t="e">
        <f>CZ76*Refining!$G$3+DA76*Refining!$G$4+DB76*Refining!$G$5+DC76*Refining!$G$6+DD76*Refining!$G$7+DE76*Refining!$G$8+DF76*Refining!$G$9+DG76*Refining!$G$10+DH76*Refining!$G$11+DI76*Refining!$G$12</f>
        <v>#VALUE!</v>
      </c>
      <c r="DY76" s="189" t="e">
        <f t="shared" si="13"/>
        <v>#VALUE!</v>
      </c>
      <c r="DZ76" s="192" t="e">
        <f t="shared" si="14"/>
        <v>#VALUE!</v>
      </c>
      <c r="EA76" s="185" t="e">
        <f t="shared" si="15"/>
        <v>#VALUE!</v>
      </c>
      <c r="EB76" s="194" t="e">
        <f t="shared" ref="EB76:EC76" si="307">EA76/60</f>
        <v>#VALUE!</v>
      </c>
      <c r="EC76" s="194" t="e">
        <f t="shared" si="307"/>
        <v>#VALUE!</v>
      </c>
      <c r="ED76" s="185" t="e">
        <f t="shared" si="17"/>
        <v>#VALUE!</v>
      </c>
      <c r="EE76" s="194" t="e">
        <f t="shared" ref="EE76:EF76" si="308">ED76/1000</f>
        <v>#VALUE!</v>
      </c>
      <c r="EF76" s="196" t="e">
        <f t="shared" si="308"/>
        <v>#VALUE!</v>
      </c>
      <c r="EG76" s="130" t="e">
        <f t="shared" si="19"/>
        <v>#VALUE!</v>
      </c>
      <c r="EH76" s="132" t="e">
        <f t="shared" si="20"/>
        <v>#VALUE!</v>
      </c>
      <c r="EI76" s="133">
        <v>236</v>
      </c>
    </row>
    <row r="77" spans="1:139" ht="12.75" hidden="1" x14ac:dyDescent="0.2">
      <c r="A77" s="865"/>
      <c r="B77" s="297" t="s">
        <v>302</v>
      </c>
      <c r="C77" s="216" t="s">
        <v>156</v>
      </c>
      <c r="D77" s="216">
        <v>1</v>
      </c>
      <c r="E77" s="216">
        <v>1</v>
      </c>
      <c r="F77" s="216">
        <v>1</v>
      </c>
      <c r="G77" s="229">
        <f t="shared" si="0"/>
        <v>15.625</v>
      </c>
      <c r="H77" s="230">
        <v>12</v>
      </c>
      <c r="I77" s="230">
        <v>12</v>
      </c>
      <c r="J77" s="230">
        <f>H77/Main!$D$9</f>
        <v>2.4</v>
      </c>
      <c r="K77" s="230">
        <f>I77/Main!$D$10</f>
        <v>6</v>
      </c>
      <c r="L77" s="230">
        <f t="shared" si="1"/>
        <v>2.5</v>
      </c>
      <c r="M77" s="230">
        <v>1</v>
      </c>
      <c r="N77" s="233"/>
      <c r="O77" s="233"/>
      <c r="P77" s="233"/>
      <c r="Q77" s="232"/>
      <c r="R77" s="233"/>
      <c r="S77" s="234"/>
      <c r="T77" s="234"/>
      <c r="U77" s="233"/>
      <c r="V77" s="233"/>
      <c r="W77" s="234"/>
      <c r="X77" s="234"/>
      <c r="Y77" s="233"/>
      <c r="Z77" s="233"/>
      <c r="AA77" s="233"/>
      <c r="AB77" s="233"/>
      <c r="AC77" s="366" t="s">
        <v>220</v>
      </c>
      <c r="AD77" s="226">
        <v>0</v>
      </c>
      <c r="AE77" s="226">
        <v>16</v>
      </c>
      <c r="AF77" s="226">
        <v>6</v>
      </c>
      <c r="AG77" s="226">
        <v>0</v>
      </c>
      <c r="AH77" s="227">
        <v>12</v>
      </c>
      <c r="AI77" s="226">
        <v>0</v>
      </c>
      <c r="AJ77" s="226">
        <v>0</v>
      </c>
      <c r="AK77" s="226">
        <v>0</v>
      </c>
      <c r="AL77" s="226">
        <v>0</v>
      </c>
      <c r="AM77" s="226">
        <v>0</v>
      </c>
      <c r="AN77" s="226">
        <v>0</v>
      </c>
      <c r="AO77" s="226">
        <v>0</v>
      </c>
      <c r="AP77" s="226">
        <v>0</v>
      </c>
      <c r="AQ77" s="226">
        <v>0</v>
      </c>
      <c r="AR77" s="226">
        <v>0</v>
      </c>
      <c r="AS77" s="226">
        <v>0</v>
      </c>
      <c r="AT77" s="226">
        <v>0</v>
      </c>
      <c r="AU77" s="226">
        <v>0</v>
      </c>
      <c r="AV77" s="226">
        <v>0</v>
      </c>
      <c r="AW77" s="226">
        <v>0</v>
      </c>
      <c r="AX77" s="226">
        <v>0</v>
      </c>
      <c r="AY77" s="322" t="str">
        <f t="shared" ref="AY77:BS77" si="309">IF(AD77 = 0, "", AD77)</f>
        <v/>
      </c>
      <c r="AZ77" s="226">
        <f t="shared" si="309"/>
        <v>16</v>
      </c>
      <c r="BA77" s="226">
        <f t="shared" si="309"/>
        <v>6</v>
      </c>
      <c r="BB77" s="216" t="str">
        <f t="shared" si="309"/>
        <v/>
      </c>
      <c r="BC77" s="227">
        <f t="shared" si="309"/>
        <v>12</v>
      </c>
      <c r="BD77" s="216" t="str">
        <f t="shared" si="309"/>
        <v/>
      </c>
      <c r="BE77" s="216" t="str">
        <f t="shared" si="309"/>
        <v/>
      </c>
      <c r="BF77" s="216" t="str">
        <f t="shared" si="309"/>
        <v/>
      </c>
      <c r="BG77" s="216" t="str">
        <f t="shared" si="309"/>
        <v/>
      </c>
      <c r="BH77" s="216" t="str">
        <f t="shared" si="309"/>
        <v/>
      </c>
      <c r="BI77" s="216" t="str">
        <f t="shared" si="309"/>
        <v/>
      </c>
      <c r="BJ77" s="216" t="str">
        <f t="shared" si="309"/>
        <v/>
      </c>
      <c r="BK77" s="216" t="str">
        <f t="shared" si="309"/>
        <v/>
      </c>
      <c r="BL77" s="216" t="str">
        <f t="shared" si="309"/>
        <v/>
      </c>
      <c r="BM77" s="216" t="str">
        <f t="shared" si="309"/>
        <v/>
      </c>
      <c r="BN77" s="216" t="str">
        <f t="shared" si="309"/>
        <v/>
      </c>
      <c r="BO77" s="216" t="str">
        <f t="shared" si="309"/>
        <v/>
      </c>
      <c r="BP77" s="216" t="str">
        <f t="shared" si="309"/>
        <v/>
      </c>
      <c r="BQ77" s="216" t="str">
        <f t="shared" si="309"/>
        <v/>
      </c>
      <c r="BR77" s="216" t="str">
        <f t="shared" si="309"/>
        <v/>
      </c>
      <c r="BS77" s="231" t="str">
        <f t="shared" si="309"/>
        <v/>
      </c>
      <c r="BT77" s="225" t="e">
        <f>$AY77*Assembly!Z$4+$AZ77*Assembly!Z$5+$BA77*Assembly!Z$6+$BB77*Assembly!Z$7+$BC77*Assembly!Z$8+$BD77*Assembly!Z$9+$BE77*Assembly!Z$10+$BF77*Assembly!Z$11+$BG77*Assembly!Z$12+$BH77*Assembly!Z$13+$BI77*Assembly!Z$14+$BJ77*Assembly!Z$15+$BK77*Assembly!Z$16+$BL77*Assembly!Z$17+$BM77*Assembly!Z$18+$BN77*Assembly!Z$19+$BO77*Assembly!Z$20+$BP77*Assembly!Z$21+$BQ77*Assembly!Z$22+$BR77*Assembly!Z$23+$BS77*Assembly!Z$24</f>
        <v>#VALUE!</v>
      </c>
      <c r="BU77" s="226" t="e">
        <f t="shared" si="3"/>
        <v>#VALUE!</v>
      </c>
      <c r="BV77" s="226"/>
      <c r="BW77" s="226" t="e">
        <f>$AY77*Assembly!AD$4+$AZ77*Assembly!AD$5+$BA77*Assembly!AD$6+$BB77*Assembly!AD$7+$BC77*Assembly!AD$8+$BD77*Assembly!AD$9+$BE77*Assembly!AD$10+$BF77*Assembly!AD$11+$BG77*Assembly!AD$12+$BH77*Assembly!AD$13+$BI77*Assembly!AD$14+$BJ77*Assembly!AD$15+$BK77*Assembly!AD$16+$BL77*Assembly!AD$17+$BM77*Assembly!AD$18+$BN77*Assembly!AD$19+$BO77*Assembly!AD$20+$BP77*Assembly!AD$21+$BQ77*Assembly!AD$22+$BR77*Assembly!AD$23+$BS77*Assembly!AD$24</f>
        <v>#VALUE!</v>
      </c>
      <c r="BX77" s="236" t="e">
        <f t="shared" si="4"/>
        <v>#VALUE!</v>
      </c>
      <c r="BY77" s="237" t="e">
        <f t="shared" si="5"/>
        <v>#VALUE!</v>
      </c>
      <c r="BZ77" s="238" t="e">
        <f t="shared" si="6"/>
        <v>#VALUE!</v>
      </c>
      <c r="CA77" s="237" t="e">
        <f t="shared" si="7"/>
        <v>#VALUE!</v>
      </c>
      <c r="CB77" s="226" t="e">
        <f>$AY77*Assembly!Y$4+$AZ77*Assembly!Y$5+$BA77*Assembly!Y$6+$BB77*Assembly!Y$7+$BC77*Assembly!Y$8+$BD77*Assembly!Y$9+$BE77*Assembly!Y$10+$BF77*Assembly!Y$11+$BG77*Assembly!Y$12+$BH77*Assembly!Y$13+$BI77*Assembly!Y$14+$BJ77*Assembly!Y$15+$BK77*Assembly!Y$16+$BL77*Assembly!Y$17+$BM77*Assembly!Y$18+$BN77*Assembly!Y$19+$BO77*Assembly!Y$20+$BP77*Assembly!Y$21+$BQ77*Assembly!Y$22+$BR77*Assembly!Y$23+$BS77*Assembly!Y$24</f>
        <v>#VALUE!</v>
      </c>
      <c r="CC77" s="226" t="e">
        <f t="shared" si="8"/>
        <v>#VALUE!</v>
      </c>
      <c r="CD77" s="239" t="e">
        <f t="shared" si="9"/>
        <v>#VALUE!</v>
      </c>
      <c r="CE77" s="240" t="e">
        <f>$AY77*Assembly!AC$4+$AZ77*Assembly!AC$5+$BA77*Assembly!AC$6+$BB77*Assembly!AC$7+$BC77*Assembly!AC$8+$BD77*Assembly!AC$9+$BE77*Assembly!AC$10+$BF77*Assembly!AC$11+$BG77*Assembly!AC$12+$BH77*Assembly!AC$13+$BI77*Assembly!AC$14+$BJ77*Assembly!AC$15+$BK77*Assembly!AC$16+$BL77*Assembly!AC$17+$BM77*Assembly!AC$18+$BN77*Assembly!AC$19+$BO77*Assembly!AC$20+$BP77*Assembly!AC$21+$BQ77*Assembly!AC$22+$BR77*Assembly!AC$23+$BS77*Assembly!AC$24</f>
        <v>#VALUE!</v>
      </c>
      <c r="CF77" s="232" t="e">
        <f>$AY77*Assembly!M$4+$AZ77*Assembly!M$5+$BA77*Assembly!M$6+$BB77*Assembly!M$7+$BC77*Assembly!M$8+$BD77*Assembly!M$9+$BE77*Assembly!M$10+$BF77*Assembly!M$11+$BG77*Assembly!M$12+$BH77*Assembly!M$13+$BI77*Assembly!M$14+$BJ77*Assembly!M$15+$BK77*Assembly!M$16+$BL77*Assembly!M$17+$BM77*Assembly!M$18+$BN77*Assembly!M$19+$BO77*Assembly!M$20+$BP77*Assembly!M$21+$BQ77*Assembly!M$22+$BR77*Assembly!M$23+$BS77*Assembly!M$24</f>
        <v>#VALUE!</v>
      </c>
      <c r="CG77" s="232" t="e">
        <f>$AY77*Assembly!N$4+$AZ77*Assembly!N$5+$BA77*Assembly!N$6+$BB77*Assembly!N$7+$BC77*Assembly!N$8+$BD77*Assembly!N$9+$BE77*Assembly!N$10+$BF77*Assembly!N$11+$BG77*Assembly!N$12+$BH77*Assembly!N$13+$BI77*Assembly!N$14+$BJ77*Assembly!N$15+$BK77*Assembly!N$16+$BL77*Assembly!N$17+$BM77*Assembly!N$18+$BN77*Assembly!N$19+$BO77*Assembly!N$20+$BP77*Assembly!N$21+$BQ77*Assembly!N$22+$BR77*Assembly!N$23+$BS77*Assembly!N$24</f>
        <v>#VALUE!</v>
      </c>
      <c r="CH77" s="232" t="e">
        <f>$AY77*Assembly!O$4+$AZ77*Assembly!O$5+$BA77*Assembly!O$6+$BB77*Assembly!O$7+$BC77*Assembly!O$8+$BD77*Assembly!O$9+$BE77*Assembly!O$10+$BF77*Assembly!O$11+$BG77*Assembly!O$12+$BH77*Assembly!O$13+$BI77*Assembly!O$14+$BJ77*Assembly!O$15+$BK77*Assembly!O$16+$BL77*Assembly!O$17+$BM77*Assembly!O$18+$BN77*Assembly!O$19+$BO77*Assembly!O$20+$BP77*Assembly!O$21+$BQ77*Assembly!O$22+$BR77*Assembly!O$23+$BS77*Assembly!O$24</f>
        <v>#VALUE!</v>
      </c>
      <c r="CI77" s="230" t="e">
        <f>$AY77*Assembly!P$4+$AZ77*Assembly!P$5+$BA77*Assembly!P$6+$BB77*Assembly!P$7+$BC77*Assembly!P$8+$BD77*Assembly!P$9+$BE77*Assembly!P$10+$BF77*Assembly!P$11+$BG77*Assembly!P$12+$BH77*Assembly!P$13+$BI77*Assembly!P$14+$BJ77*Assembly!P$15+$BK77*Assembly!P$16+$BL77*Assembly!P$17+$BM77*Assembly!P$18+$BN77*Assembly!P$19+$BO77*Assembly!P$20+$BP77*Assembly!P$21+$BQ77*Assembly!P$22+$BR77*Assembly!P$23+$BS77*Assembly!P$24</f>
        <v>#VALUE!</v>
      </c>
      <c r="CJ77" s="230" t="e">
        <f>$AY77*Assembly!Q$4+$AZ77*Assembly!Q$5+$BA77*Assembly!Q$6+$BB77*Assembly!Q$7+$BC77*Assembly!Q$8+$BD77*Assembly!Q$9+$BE77*Assembly!Q$10+$BF77*Assembly!Q$11+$BG77*Assembly!Q$12+$BH77*Assembly!Q$13+$BI77*Assembly!Q$14+$BJ77*Assembly!Q$15+$BK77*Assembly!Q$16+$BL77*Assembly!Q$17+$BM77*Assembly!Q$18+$BN77*Assembly!Q$19+$BO77*Assembly!Q$20+$BP77*Assembly!Q$21+$BQ77*Assembly!Q$22+$BR77*Assembly!Q$23+$BS77*Assembly!Q$24</f>
        <v>#VALUE!</v>
      </c>
      <c r="CK77" s="232" t="e">
        <f>$AY77*Assembly!R$4+$AZ77*Assembly!R$5+$BA77*Assembly!R$6+$BB77*Assembly!R$7+$BC77*Assembly!R$8+$BD77*Assembly!R$9+$BE77*Assembly!R$10+$BF77*Assembly!R$11+$BG77*Assembly!R$12+$BH77*Assembly!R$13+$BI77*Assembly!R$14+$BJ77*Assembly!R$15+$BK77*Assembly!R$16+$BL77*Assembly!R$17+$BM77*Assembly!R$18+$BN77*Assembly!R$19+$BO77*Assembly!R$20+$BP77*Assembly!R$21+$BQ77*Assembly!R$22+$BR77*Assembly!R$23+$BS77*Assembly!R$24</f>
        <v>#VALUE!</v>
      </c>
      <c r="CL77" s="230" t="e">
        <f>$AY77*Assembly!S$4+$AZ77*Assembly!S$5+$BA77*Assembly!S$6+$BB77*Assembly!S$7+$BC77*Assembly!S$8+$BD77*Assembly!S$9+$BE77*Assembly!S$10+$BF77*Assembly!S$11+$BG77*Assembly!S$12+$BH77*Assembly!S$13+$BI77*Assembly!S$14+$BJ77*Assembly!S$15+$BK77*Assembly!S$16+$BL77*Assembly!S$17+$BM77*Assembly!S$18+$BN77*Assembly!S$19+$BO77*Assembly!S$20+$BP77*Assembly!S$21+$BQ77*Assembly!S$22+$BR77*Assembly!S$23+$BS77*Assembly!S$24</f>
        <v>#VALUE!</v>
      </c>
      <c r="CM77" s="230" t="e">
        <f>$AY77*Assembly!T$4+$AZ77*Assembly!T$5+$BA77*Assembly!T$6+$BB77*Assembly!T$7+$BC77*Assembly!T$8+$BD77*Assembly!T$9+$BE77*Assembly!T$10+$BF77*Assembly!T$11+$BG77*Assembly!T$12+$BH77*Assembly!T$13+$BI77*Assembly!T$14+$BJ77*Assembly!T$15+$BK77*Assembly!T$16+$BL77*Assembly!T$17+$BM77*Assembly!T$18+$BN77*Assembly!T$19+$BO77*Assembly!T$20+$BP77*Assembly!T$21+$BQ77*Assembly!T$22+$BR77*Assembly!T$23+$BS77*Assembly!T$24</f>
        <v>#VALUE!</v>
      </c>
      <c r="CN77" s="230" t="e">
        <f>$AY77*Assembly!U$4+$AZ77*Assembly!U$5+$BA77*Assembly!U$6+$BB77*Assembly!U$7+$BC77*Assembly!U$8+$BD77*Assembly!U$9+$BE77*Assembly!U$10+$BF77*Assembly!U$11+$BG77*Assembly!U$12+$BH77*Assembly!U$13+$BI77*Assembly!U$14+$BJ77*Assembly!U$15+$BK77*Assembly!U$16+$BL77*Assembly!U$17+$BM77*Assembly!U$18+$BN77*Assembly!U$19+$BO77*Assembly!U$20+$BP77*Assembly!U$21+$BQ77*Assembly!U$22+$BR77*Assembly!U$23+$BS77*Assembly!U$24</f>
        <v>#VALUE!</v>
      </c>
      <c r="CO77" s="232" t="e">
        <f>$AY77*Assembly!V$4+$AZ77*Assembly!V$5+$BA77*Assembly!V$6+$BB77*Assembly!V$7+$BC77*Assembly!V$8+$BD77*Assembly!V$9+$BE77*Assembly!V$10+$BF77*Assembly!V$11+$BG77*Assembly!V$12+$BH77*Assembly!V$13+$BI77*Assembly!V$14+$BJ77*Assembly!V$15+$BK77*Assembly!V$16+$BL77*Assembly!V$17+$BM77*Assembly!V$18+$BN77*Assembly!V$19+$BO77*Assembly!V$20+$BP77*Assembly!V$21+$BQ77*Assembly!V$22+$BR77*Assembly!V$23+$BS77*Assembly!V$24</f>
        <v>#VALUE!</v>
      </c>
      <c r="CP77" s="232" t="e">
        <f>CF77*Refining!$F$3</f>
        <v>#VALUE!</v>
      </c>
      <c r="CQ77" s="232" t="e">
        <f>CG77*Refining!$F$4</f>
        <v>#VALUE!</v>
      </c>
      <c r="CR77" s="232" t="e">
        <f>CH77*Refining!$F$5</f>
        <v>#VALUE!</v>
      </c>
      <c r="CS77" s="232" t="e">
        <f>CI77*Refining!$F$6</f>
        <v>#VALUE!</v>
      </c>
      <c r="CT77" s="232" t="e">
        <f>CJ77*Refining!$F$7</f>
        <v>#VALUE!</v>
      </c>
      <c r="CU77" s="232" t="e">
        <f>CK77*Refining!$F$8</f>
        <v>#VALUE!</v>
      </c>
      <c r="CV77" s="232" t="e">
        <f>CL77*Refining!$F$9</f>
        <v>#VALUE!</v>
      </c>
      <c r="CW77" s="232" t="e">
        <f>CM77*Refining!$F$10</f>
        <v>#VALUE!</v>
      </c>
      <c r="CX77" s="232" t="e">
        <f>CN77*Refining!$F$11</f>
        <v>#VALUE!</v>
      </c>
      <c r="CY77" s="232" t="e">
        <f>CO77*Refining!$F$12</f>
        <v>#VALUE!</v>
      </c>
      <c r="CZ77" s="243" t="e">
        <f t="shared" ref="CZ77:DS77" si="310">IF(CF77 = 0, "", CF77)</f>
        <v>#VALUE!</v>
      </c>
      <c r="DA77" s="246" t="e">
        <f t="shared" si="310"/>
        <v>#VALUE!</v>
      </c>
      <c r="DB77" s="246" t="e">
        <f t="shared" si="310"/>
        <v>#VALUE!</v>
      </c>
      <c r="DC77" s="246" t="e">
        <f t="shared" si="310"/>
        <v>#VALUE!</v>
      </c>
      <c r="DD77" s="246" t="e">
        <f t="shared" si="310"/>
        <v>#VALUE!</v>
      </c>
      <c r="DE77" s="246" t="e">
        <f t="shared" si="310"/>
        <v>#VALUE!</v>
      </c>
      <c r="DF77" s="246" t="e">
        <f t="shared" si="310"/>
        <v>#VALUE!</v>
      </c>
      <c r="DG77" s="246" t="e">
        <f t="shared" si="310"/>
        <v>#VALUE!</v>
      </c>
      <c r="DH77" s="246" t="e">
        <f t="shared" si="310"/>
        <v>#VALUE!</v>
      </c>
      <c r="DI77" s="251" t="e">
        <f t="shared" si="310"/>
        <v>#VALUE!</v>
      </c>
      <c r="DJ77" s="243" t="e">
        <f t="shared" si="310"/>
        <v>#VALUE!</v>
      </c>
      <c r="DK77" s="246" t="e">
        <f t="shared" si="310"/>
        <v>#VALUE!</v>
      </c>
      <c r="DL77" s="246" t="e">
        <f t="shared" si="310"/>
        <v>#VALUE!</v>
      </c>
      <c r="DM77" s="246" t="e">
        <f t="shared" si="310"/>
        <v>#VALUE!</v>
      </c>
      <c r="DN77" s="254" t="e">
        <f t="shared" si="310"/>
        <v>#VALUE!</v>
      </c>
      <c r="DO77" s="246" t="e">
        <f t="shared" si="310"/>
        <v>#VALUE!</v>
      </c>
      <c r="DP77" s="246" t="e">
        <f t="shared" si="310"/>
        <v>#VALUE!</v>
      </c>
      <c r="DQ77" s="246" t="e">
        <f t="shared" si="310"/>
        <v>#VALUE!</v>
      </c>
      <c r="DR77" s="246" t="e">
        <f t="shared" si="310"/>
        <v>#VALUE!</v>
      </c>
      <c r="DS77" s="251" t="e">
        <f t="shared" si="310"/>
        <v>#VALUE!</v>
      </c>
      <c r="DT77" s="243" t="e">
        <f t="shared" si="11"/>
        <v>#VALUE!</v>
      </c>
      <c r="DU77" s="245" t="e">
        <f t="shared" si="12"/>
        <v>#VALUE!</v>
      </c>
      <c r="DV77" s="226" t="e">
        <f>CZ77*'Ores &amp; Ingots'!$C$3+DA77*'Ores &amp; Ingots'!$C$4+DB77*'Ores &amp; Ingots'!$C$5+DC77*'Ores &amp; Ingots'!$C$6+DD77*'Ores &amp; Ingots'!$C$7+DE77*'Ores &amp; Ingots'!$C$8+DF77*'Ores &amp; Ingots'!$C$9+DG77*'Ores &amp; Ingots'!$C$10+DH77*'Ores &amp; Ingots'!$C$11+DI77*'Ores &amp; Ingots'!$C$12</f>
        <v>#VALUE!</v>
      </c>
      <c r="DW77" s="226" t="e">
        <f>DJ77*'Ores &amp; Ingots'!$B$3+DK77*'Ores &amp; Ingots'!$B$4+DL77*'Ores &amp; Ingots'!$B$5+DM77*'Ores &amp; Ingots'!$B$6+DN77*'Ores &amp; Ingots'!$B$7+DO77*'Ores &amp; Ingots'!$B$8+DP77*'Ores &amp; Ingots'!$B$9+DQ77*'Ores &amp; Ingots'!$B$10+DR77*'Ores &amp; Ingots'!$B$11+DS77*'Ores &amp; Ingots'!$B$12</f>
        <v>#VALUE!</v>
      </c>
      <c r="DX77" s="245" t="e">
        <f>CZ77*Refining!$G$3+DA77*Refining!$G$4+DB77*Refining!$G$5+DC77*Refining!$G$6+DD77*Refining!$G$7+DE77*Refining!$G$8+DF77*Refining!$G$9+DG77*Refining!$G$10+DH77*Refining!$G$11+DI77*Refining!$G$12</f>
        <v>#VALUE!</v>
      </c>
      <c r="DY77" s="189" t="e">
        <f t="shared" si="13"/>
        <v>#VALUE!</v>
      </c>
      <c r="DZ77" s="260" t="e">
        <f t="shared" si="14"/>
        <v>#VALUE!</v>
      </c>
      <c r="EA77" s="243" t="e">
        <f t="shared" si="15"/>
        <v>#VALUE!</v>
      </c>
      <c r="EB77" s="262" t="e">
        <f t="shared" ref="EB77:EC77" si="311">EA77/60</f>
        <v>#VALUE!</v>
      </c>
      <c r="EC77" s="262" t="e">
        <f t="shared" si="311"/>
        <v>#VALUE!</v>
      </c>
      <c r="ED77" s="243" t="e">
        <f t="shared" si="17"/>
        <v>#VALUE!</v>
      </c>
      <c r="EE77" s="262" t="e">
        <f t="shared" ref="EE77:EF77" si="312">ED77/1000</f>
        <v>#VALUE!</v>
      </c>
      <c r="EF77" s="264" t="e">
        <f t="shared" si="312"/>
        <v>#VALUE!</v>
      </c>
      <c r="EG77" s="239" t="e">
        <f t="shared" si="19"/>
        <v>#VALUE!</v>
      </c>
      <c r="EH77" s="266" t="e">
        <f t="shared" si="20"/>
        <v>#VALUE!</v>
      </c>
      <c r="EI77" s="133">
        <v>312</v>
      </c>
    </row>
    <row r="78" spans="1:139" ht="12.75" hidden="1" x14ac:dyDescent="0.2">
      <c r="A78" s="915" t="s">
        <v>303</v>
      </c>
      <c r="B78" s="55" t="s">
        <v>304</v>
      </c>
      <c r="C78" s="56" t="s">
        <v>156</v>
      </c>
      <c r="D78" s="56">
        <v>1</v>
      </c>
      <c r="E78" s="56">
        <v>1</v>
      </c>
      <c r="F78" s="56">
        <v>1</v>
      </c>
      <c r="G78" s="57">
        <f t="shared" si="0"/>
        <v>15.625</v>
      </c>
      <c r="H78" s="58">
        <v>3</v>
      </c>
      <c r="I78" s="58">
        <v>3</v>
      </c>
      <c r="J78" s="58">
        <f>H78/Main!$D$9</f>
        <v>0.6</v>
      </c>
      <c r="K78" s="58">
        <f>I78/Main!$D$10</f>
        <v>1.5</v>
      </c>
      <c r="L78" s="58">
        <f t="shared" si="1"/>
        <v>2.5</v>
      </c>
      <c r="M78" s="58">
        <v>1</v>
      </c>
      <c r="N78" s="62">
        <v>60</v>
      </c>
      <c r="O78" s="62">
        <v>60</v>
      </c>
      <c r="P78" s="60"/>
      <c r="Q78" s="62"/>
      <c r="R78" s="60"/>
      <c r="S78" s="63"/>
      <c r="T78" s="63"/>
      <c r="U78" s="60"/>
      <c r="V78" s="60"/>
      <c r="W78" s="63"/>
      <c r="X78" s="63"/>
      <c r="Y78" s="60"/>
      <c r="Z78" s="60"/>
      <c r="AA78" s="60"/>
      <c r="AB78" s="60"/>
      <c r="AC78" s="367" t="s">
        <v>220</v>
      </c>
      <c r="AD78" s="81">
        <v>0</v>
      </c>
      <c r="AE78" s="81">
        <v>0</v>
      </c>
      <c r="AF78" s="81">
        <v>0</v>
      </c>
      <c r="AG78" s="81">
        <v>0</v>
      </c>
      <c r="AH78" s="81">
        <v>6</v>
      </c>
      <c r="AI78" s="81">
        <v>0</v>
      </c>
      <c r="AJ78" s="81">
        <v>0</v>
      </c>
      <c r="AK78" s="83">
        <v>6</v>
      </c>
      <c r="AL78" s="81">
        <v>10</v>
      </c>
      <c r="AM78" s="81">
        <v>0</v>
      </c>
      <c r="AN78" s="81">
        <v>0</v>
      </c>
      <c r="AO78" s="81">
        <v>0</v>
      </c>
      <c r="AP78" s="81">
        <v>0</v>
      </c>
      <c r="AQ78" s="81">
        <v>0</v>
      </c>
      <c r="AR78" s="81">
        <v>0</v>
      </c>
      <c r="AS78" s="81">
        <v>0</v>
      </c>
      <c r="AT78" s="81">
        <v>0</v>
      </c>
      <c r="AU78" s="81">
        <v>0</v>
      </c>
      <c r="AV78" s="81">
        <v>0</v>
      </c>
      <c r="AW78" s="81">
        <v>0</v>
      </c>
      <c r="AX78" s="81">
        <v>0</v>
      </c>
      <c r="AY78" s="368" t="str">
        <f t="shared" ref="AY78:BS78" si="313">IF(AD78 = 0, "", AD78)</f>
        <v/>
      </c>
      <c r="AZ78" s="56" t="str">
        <f t="shared" si="313"/>
        <v/>
      </c>
      <c r="BA78" s="56" t="str">
        <f t="shared" si="313"/>
        <v/>
      </c>
      <c r="BB78" s="56" t="str">
        <f t="shared" si="313"/>
        <v/>
      </c>
      <c r="BC78" s="81">
        <f t="shared" si="313"/>
        <v>6</v>
      </c>
      <c r="BD78" s="56" t="str">
        <f t="shared" si="313"/>
        <v/>
      </c>
      <c r="BE78" s="56" t="str">
        <f t="shared" si="313"/>
        <v/>
      </c>
      <c r="BF78" s="83">
        <f t="shared" si="313"/>
        <v>6</v>
      </c>
      <c r="BG78" s="81">
        <f t="shared" si="313"/>
        <v>10</v>
      </c>
      <c r="BH78" s="56" t="str">
        <f t="shared" si="313"/>
        <v/>
      </c>
      <c r="BI78" s="56" t="str">
        <f t="shared" si="313"/>
        <v/>
      </c>
      <c r="BJ78" s="56" t="str">
        <f t="shared" si="313"/>
        <v/>
      </c>
      <c r="BK78" s="56" t="str">
        <f t="shared" si="313"/>
        <v/>
      </c>
      <c r="BL78" s="56" t="str">
        <f t="shared" si="313"/>
        <v/>
      </c>
      <c r="BM78" s="56" t="str">
        <f t="shared" si="313"/>
        <v/>
      </c>
      <c r="BN78" s="56" t="str">
        <f t="shared" si="313"/>
        <v/>
      </c>
      <c r="BO78" s="56" t="str">
        <f t="shared" si="313"/>
        <v/>
      </c>
      <c r="BP78" s="56" t="str">
        <f t="shared" si="313"/>
        <v/>
      </c>
      <c r="BQ78" s="56" t="str">
        <f t="shared" si="313"/>
        <v/>
      </c>
      <c r="BR78" s="56" t="str">
        <f t="shared" si="313"/>
        <v/>
      </c>
      <c r="BS78" s="85" t="str">
        <f t="shared" si="313"/>
        <v/>
      </c>
      <c r="BT78" s="93" t="e">
        <f>$AY78*Assembly!Z$4+$AZ78*Assembly!Z$5+$BA78*Assembly!Z$6+$BB78*Assembly!Z$7+$BC78*Assembly!Z$8+$BD78*Assembly!Z$9+$BE78*Assembly!Z$10+$BF78*Assembly!Z$11+$BG78*Assembly!Z$12+$BH78*Assembly!Z$13+$BI78*Assembly!Z$14+$BJ78*Assembly!Z$15+$BK78*Assembly!Z$16+$BL78*Assembly!Z$17+$BM78*Assembly!Z$18+$BN78*Assembly!Z$19+$BO78*Assembly!Z$20+$BP78*Assembly!Z$21+$BQ78*Assembly!Z$22+$BR78*Assembly!Z$23+$BS78*Assembly!Z$24</f>
        <v>#VALUE!</v>
      </c>
      <c r="BU78" s="81" t="e">
        <f t="shared" si="3"/>
        <v>#VALUE!</v>
      </c>
      <c r="BV78" s="81"/>
      <c r="BW78" s="81" t="e">
        <f>$AY78*Assembly!AD$4+$AZ78*Assembly!AD$5+$BA78*Assembly!AD$6+$BB78*Assembly!AD$7+$BC78*Assembly!AD$8+$BD78*Assembly!AD$9+$BE78*Assembly!AD$10+$BF78*Assembly!AD$11+$BG78*Assembly!AD$12+$BH78*Assembly!AD$13+$BI78*Assembly!AD$14+$BJ78*Assembly!AD$15+$BK78*Assembly!AD$16+$BL78*Assembly!AD$17+$BM78*Assembly!AD$18+$BN78*Assembly!AD$19+$BO78*Assembly!AD$20+$BP78*Assembly!AD$21+$BQ78*Assembly!AD$22+$BR78*Assembly!AD$23+$BS78*Assembly!AD$24</f>
        <v>#VALUE!</v>
      </c>
      <c r="BX78" s="98" t="e">
        <f t="shared" si="4"/>
        <v>#VALUE!</v>
      </c>
      <c r="BY78" s="99" t="e">
        <f t="shared" si="5"/>
        <v>#VALUE!</v>
      </c>
      <c r="BZ78" s="101" t="e">
        <f t="shared" si="6"/>
        <v>#VALUE!</v>
      </c>
      <c r="CA78" s="99" t="e">
        <f t="shared" si="7"/>
        <v>#VALUE!</v>
      </c>
      <c r="CB78" s="81" t="e">
        <f>$AY78*Assembly!Y$4+$AZ78*Assembly!Y$5+$BA78*Assembly!Y$6+$BB78*Assembly!Y$7+$BC78*Assembly!Y$8+$BD78*Assembly!Y$9+$BE78*Assembly!Y$10+$BF78*Assembly!Y$11+$BG78*Assembly!Y$12+$BH78*Assembly!Y$13+$BI78*Assembly!Y$14+$BJ78*Assembly!Y$15+$BK78*Assembly!Y$16+$BL78*Assembly!Y$17+$BM78*Assembly!Y$18+$BN78*Assembly!Y$19+$BO78*Assembly!Y$20+$BP78*Assembly!Y$21+$BQ78*Assembly!Y$22+$BR78*Assembly!Y$23+$BS78*Assembly!Y$24</f>
        <v>#VALUE!</v>
      </c>
      <c r="CC78" s="81" t="e">
        <f t="shared" si="8"/>
        <v>#VALUE!</v>
      </c>
      <c r="CD78" s="106" t="e">
        <f t="shared" si="9"/>
        <v>#VALUE!</v>
      </c>
      <c r="CE78" s="108" t="e">
        <f>$AY78*Assembly!AC$4+$AZ78*Assembly!AC$5+$BA78*Assembly!AC$6+$BB78*Assembly!AC$7+$BC78*Assembly!AC$8+$BD78*Assembly!AC$9+$BE78*Assembly!AC$10+$BF78*Assembly!AC$11+$BG78*Assembly!AC$12+$BH78*Assembly!AC$13+$BI78*Assembly!AC$14+$BJ78*Assembly!AC$15+$BK78*Assembly!AC$16+$BL78*Assembly!AC$17+$BM78*Assembly!AC$18+$BN78*Assembly!AC$19+$BO78*Assembly!AC$20+$BP78*Assembly!AC$21+$BQ78*Assembly!AC$22+$BR78*Assembly!AC$23+$BS78*Assembly!AC$24</f>
        <v>#VALUE!</v>
      </c>
      <c r="CF78" s="62" t="e">
        <f>$AY78*Assembly!M$4+$AZ78*Assembly!M$5+$BA78*Assembly!M$6+$BB78*Assembly!M$7+$BC78*Assembly!M$8+$BD78*Assembly!M$9+$BE78*Assembly!M$10+$BF78*Assembly!M$11+$BG78*Assembly!M$12+$BH78*Assembly!M$13+$BI78*Assembly!M$14+$BJ78*Assembly!M$15+$BK78*Assembly!M$16+$BL78*Assembly!M$17+$BM78*Assembly!M$18+$BN78*Assembly!M$19+$BO78*Assembly!M$20+$BP78*Assembly!M$21+$BQ78*Assembly!M$22+$BR78*Assembly!M$23+$BS78*Assembly!M$24</f>
        <v>#VALUE!</v>
      </c>
      <c r="CG78" s="62" t="e">
        <f>$AY78*Assembly!N$4+$AZ78*Assembly!N$5+$BA78*Assembly!N$6+$BB78*Assembly!N$7+$BC78*Assembly!N$8+$BD78*Assembly!N$9+$BE78*Assembly!N$10+$BF78*Assembly!N$11+$BG78*Assembly!N$12+$BH78*Assembly!N$13+$BI78*Assembly!N$14+$BJ78*Assembly!N$15+$BK78*Assembly!N$16+$BL78*Assembly!N$17+$BM78*Assembly!N$18+$BN78*Assembly!N$19+$BO78*Assembly!N$20+$BP78*Assembly!N$21+$BQ78*Assembly!N$22+$BR78*Assembly!N$23+$BS78*Assembly!N$24</f>
        <v>#VALUE!</v>
      </c>
      <c r="CH78" s="62" t="e">
        <f>$AY78*Assembly!O$4+$AZ78*Assembly!O$5+$BA78*Assembly!O$6+$BB78*Assembly!O$7+$BC78*Assembly!O$8+$BD78*Assembly!O$9+$BE78*Assembly!O$10+$BF78*Assembly!O$11+$BG78*Assembly!O$12+$BH78*Assembly!O$13+$BI78*Assembly!O$14+$BJ78*Assembly!O$15+$BK78*Assembly!O$16+$BL78*Assembly!O$17+$BM78*Assembly!O$18+$BN78*Assembly!O$19+$BO78*Assembly!O$20+$BP78*Assembly!O$21+$BQ78*Assembly!O$22+$BR78*Assembly!O$23+$BS78*Assembly!O$24</f>
        <v>#VALUE!</v>
      </c>
      <c r="CI78" s="58" t="e">
        <f>$AY78*Assembly!P$4+$AZ78*Assembly!P$5+$BA78*Assembly!P$6+$BB78*Assembly!P$7+$BC78*Assembly!P$8+$BD78*Assembly!P$9+$BE78*Assembly!P$10+$BF78*Assembly!P$11+$BG78*Assembly!P$12+$BH78*Assembly!P$13+$BI78*Assembly!P$14+$BJ78*Assembly!P$15+$BK78*Assembly!P$16+$BL78*Assembly!P$17+$BM78*Assembly!P$18+$BN78*Assembly!P$19+$BO78*Assembly!P$20+$BP78*Assembly!P$21+$BQ78*Assembly!P$22+$BR78*Assembly!P$23+$BS78*Assembly!P$24</f>
        <v>#VALUE!</v>
      </c>
      <c r="CJ78" s="58" t="e">
        <f>$AY78*Assembly!Q$4+$AZ78*Assembly!Q$5+$BA78*Assembly!Q$6+$BB78*Assembly!Q$7+$BC78*Assembly!Q$8+$BD78*Assembly!Q$9+$BE78*Assembly!Q$10+$BF78*Assembly!Q$11+$BG78*Assembly!Q$12+$BH78*Assembly!Q$13+$BI78*Assembly!Q$14+$BJ78*Assembly!Q$15+$BK78*Assembly!Q$16+$BL78*Assembly!Q$17+$BM78*Assembly!Q$18+$BN78*Assembly!Q$19+$BO78*Assembly!Q$20+$BP78*Assembly!Q$21+$BQ78*Assembly!Q$22+$BR78*Assembly!Q$23+$BS78*Assembly!Q$24</f>
        <v>#VALUE!</v>
      </c>
      <c r="CK78" s="62" t="e">
        <f>$AY78*Assembly!R$4+$AZ78*Assembly!R$5+$BA78*Assembly!R$6+$BB78*Assembly!R$7+$BC78*Assembly!R$8+$BD78*Assembly!R$9+$BE78*Assembly!R$10+$BF78*Assembly!R$11+$BG78*Assembly!R$12+$BH78*Assembly!R$13+$BI78*Assembly!R$14+$BJ78*Assembly!R$15+$BK78*Assembly!R$16+$BL78*Assembly!R$17+$BM78*Assembly!R$18+$BN78*Assembly!R$19+$BO78*Assembly!R$20+$BP78*Assembly!R$21+$BQ78*Assembly!R$22+$BR78*Assembly!R$23+$BS78*Assembly!R$24</f>
        <v>#VALUE!</v>
      </c>
      <c r="CL78" s="58" t="e">
        <f>$AY78*Assembly!S$4+$AZ78*Assembly!S$5+$BA78*Assembly!S$6+$BB78*Assembly!S$7+$BC78*Assembly!S$8+$BD78*Assembly!S$9+$BE78*Assembly!S$10+$BF78*Assembly!S$11+$BG78*Assembly!S$12+$BH78*Assembly!S$13+$BI78*Assembly!S$14+$BJ78*Assembly!S$15+$BK78*Assembly!S$16+$BL78*Assembly!S$17+$BM78*Assembly!S$18+$BN78*Assembly!S$19+$BO78*Assembly!S$20+$BP78*Assembly!S$21+$BQ78*Assembly!S$22+$BR78*Assembly!S$23+$BS78*Assembly!S$24</f>
        <v>#VALUE!</v>
      </c>
      <c r="CM78" s="58" t="e">
        <f>$AY78*Assembly!T$4+$AZ78*Assembly!T$5+$BA78*Assembly!T$6+$BB78*Assembly!T$7+$BC78*Assembly!T$8+$BD78*Assembly!T$9+$BE78*Assembly!T$10+$BF78*Assembly!T$11+$BG78*Assembly!T$12+$BH78*Assembly!T$13+$BI78*Assembly!T$14+$BJ78*Assembly!T$15+$BK78*Assembly!T$16+$BL78*Assembly!T$17+$BM78*Assembly!T$18+$BN78*Assembly!T$19+$BO78*Assembly!T$20+$BP78*Assembly!T$21+$BQ78*Assembly!T$22+$BR78*Assembly!T$23+$BS78*Assembly!T$24</f>
        <v>#VALUE!</v>
      </c>
      <c r="CN78" s="58" t="e">
        <f>$AY78*Assembly!U$4+$AZ78*Assembly!U$5+$BA78*Assembly!U$6+$BB78*Assembly!U$7+$BC78*Assembly!U$8+$BD78*Assembly!U$9+$BE78*Assembly!U$10+$BF78*Assembly!U$11+$BG78*Assembly!U$12+$BH78*Assembly!U$13+$BI78*Assembly!U$14+$BJ78*Assembly!U$15+$BK78*Assembly!U$16+$BL78*Assembly!U$17+$BM78*Assembly!U$18+$BN78*Assembly!U$19+$BO78*Assembly!U$20+$BP78*Assembly!U$21+$BQ78*Assembly!U$22+$BR78*Assembly!U$23+$BS78*Assembly!U$24</f>
        <v>#VALUE!</v>
      </c>
      <c r="CO78" s="62" t="e">
        <f>$AY78*Assembly!V$4+$AZ78*Assembly!V$5+$BA78*Assembly!V$6+$BB78*Assembly!V$7+$BC78*Assembly!V$8+$BD78*Assembly!V$9+$BE78*Assembly!V$10+$BF78*Assembly!V$11+$BG78*Assembly!V$12+$BH78*Assembly!V$13+$BI78*Assembly!V$14+$BJ78*Assembly!V$15+$BK78*Assembly!V$16+$BL78*Assembly!V$17+$BM78*Assembly!V$18+$BN78*Assembly!V$19+$BO78*Assembly!V$20+$BP78*Assembly!V$21+$BQ78*Assembly!V$22+$BR78*Assembly!V$23+$BS78*Assembly!V$24</f>
        <v>#VALUE!</v>
      </c>
      <c r="CP78" s="62" t="e">
        <f>CF78*Refining!$F$3</f>
        <v>#VALUE!</v>
      </c>
      <c r="CQ78" s="62" t="e">
        <f>CG78*Refining!$F$4</f>
        <v>#VALUE!</v>
      </c>
      <c r="CR78" s="62" t="e">
        <f>CH78*Refining!$F$5</f>
        <v>#VALUE!</v>
      </c>
      <c r="CS78" s="62" t="e">
        <f>CI78*Refining!$F$6</f>
        <v>#VALUE!</v>
      </c>
      <c r="CT78" s="62" t="e">
        <f>CJ78*Refining!$F$7</f>
        <v>#VALUE!</v>
      </c>
      <c r="CU78" s="62" t="e">
        <f>CK78*Refining!$F$8</f>
        <v>#VALUE!</v>
      </c>
      <c r="CV78" s="62" t="e">
        <f>CL78*Refining!$F$9</f>
        <v>#VALUE!</v>
      </c>
      <c r="CW78" s="62" t="e">
        <f>CM78*Refining!$F$10</f>
        <v>#VALUE!</v>
      </c>
      <c r="CX78" s="62" t="e">
        <f>CN78*Refining!$F$11</f>
        <v>#VALUE!</v>
      </c>
      <c r="CY78" s="62" t="e">
        <f>CO78*Refining!$F$12</f>
        <v>#VALUE!</v>
      </c>
      <c r="CZ78" s="115" t="e">
        <f t="shared" ref="CZ78:DS78" si="314">IF(CF78 = 0, "", CF78)</f>
        <v>#VALUE!</v>
      </c>
      <c r="DA78" s="116" t="e">
        <f t="shared" si="314"/>
        <v>#VALUE!</v>
      </c>
      <c r="DB78" s="116" t="e">
        <f t="shared" si="314"/>
        <v>#VALUE!</v>
      </c>
      <c r="DC78" s="116" t="e">
        <f t="shared" si="314"/>
        <v>#VALUE!</v>
      </c>
      <c r="DD78" s="116" t="e">
        <f t="shared" si="314"/>
        <v>#VALUE!</v>
      </c>
      <c r="DE78" s="116" t="e">
        <f t="shared" si="314"/>
        <v>#VALUE!</v>
      </c>
      <c r="DF78" s="116" t="e">
        <f t="shared" si="314"/>
        <v>#VALUE!</v>
      </c>
      <c r="DG78" s="116" t="e">
        <f t="shared" si="314"/>
        <v>#VALUE!</v>
      </c>
      <c r="DH78" s="116" t="e">
        <f t="shared" si="314"/>
        <v>#VALUE!</v>
      </c>
      <c r="DI78" s="117" t="e">
        <f t="shared" si="314"/>
        <v>#VALUE!</v>
      </c>
      <c r="DJ78" s="115" t="e">
        <f t="shared" si="314"/>
        <v>#VALUE!</v>
      </c>
      <c r="DK78" s="116" t="e">
        <f t="shared" si="314"/>
        <v>#VALUE!</v>
      </c>
      <c r="DL78" s="116" t="e">
        <f t="shared" si="314"/>
        <v>#VALUE!</v>
      </c>
      <c r="DM78" s="116" t="e">
        <f t="shared" si="314"/>
        <v>#VALUE!</v>
      </c>
      <c r="DN78" s="118" t="e">
        <f t="shared" si="314"/>
        <v>#VALUE!</v>
      </c>
      <c r="DO78" s="116" t="e">
        <f t="shared" si="314"/>
        <v>#VALUE!</v>
      </c>
      <c r="DP78" s="116" t="e">
        <f t="shared" si="314"/>
        <v>#VALUE!</v>
      </c>
      <c r="DQ78" s="116" t="e">
        <f t="shared" si="314"/>
        <v>#VALUE!</v>
      </c>
      <c r="DR78" s="116" t="e">
        <f t="shared" si="314"/>
        <v>#VALUE!</v>
      </c>
      <c r="DS78" s="117" t="e">
        <f t="shared" si="314"/>
        <v>#VALUE!</v>
      </c>
      <c r="DT78" s="115" t="e">
        <f t="shared" si="11"/>
        <v>#VALUE!</v>
      </c>
      <c r="DU78" s="119" t="e">
        <f t="shared" si="12"/>
        <v>#VALUE!</v>
      </c>
      <c r="DV78" s="81" t="e">
        <f>CZ78*'Ores &amp; Ingots'!$C$3+DA78*'Ores &amp; Ingots'!$C$4+DB78*'Ores &amp; Ingots'!$C$5+DC78*'Ores &amp; Ingots'!$C$6+DD78*'Ores &amp; Ingots'!$C$7+DE78*'Ores &amp; Ingots'!$C$8+DF78*'Ores &amp; Ingots'!$C$9+DG78*'Ores &amp; Ingots'!$C$10+DH78*'Ores &amp; Ingots'!$C$11+DI78*'Ores &amp; Ingots'!$C$12</f>
        <v>#VALUE!</v>
      </c>
      <c r="DW78" s="81" t="e">
        <f>DJ78*'Ores &amp; Ingots'!$B$3+DK78*'Ores &amp; Ingots'!$B$4+DL78*'Ores &amp; Ingots'!$B$5+DM78*'Ores &amp; Ingots'!$B$6+DN78*'Ores &amp; Ingots'!$B$7+DO78*'Ores &amp; Ingots'!$B$8+DP78*'Ores &amp; Ingots'!$B$9+DQ78*'Ores &amp; Ingots'!$B$10+DR78*'Ores &amp; Ingots'!$B$11+DS78*'Ores &amp; Ingots'!$B$12</f>
        <v>#VALUE!</v>
      </c>
      <c r="DX78" s="119" t="e">
        <f>CZ78*Refining!$G$3+DA78*Refining!$G$4+DB78*Refining!$G$5+DC78*Refining!$G$6+DD78*Refining!$G$7+DE78*Refining!$G$8+DF78*Refining!$G$9+DG78*Refining!$G$10+DH78*Refining!$G$11+DI78*Refining!$G$12</f>
        <v>#VALUE!</v>
      </c>
      <c r="DY78" s="119" t="e">
        <f t="shared" si="13"/>
        <v>#VALUE!</v>
      </c>
      <c r="DZ78" s="126" t="e">
        <f t="shared" si="14"/>
        <v>#VALUE!</v>
      </c>
      <c r="EA78" s="115" t="e">
        <f t="shared" si="15"/>
        <v>#VALUE!</v>
      </c>
      <c r="EB78" s="127" t="e">
        <f t="shared" ref="EB78:EC78" si="315">EA78/60</f>
        <v>#VALUE!</v>
      </c>
      <c r="EC78" s="127" t="e">
        <f t="shared" si="315"/>
        <v>#VALUE!</v>
      </c>
      <c r="ED78" s="115" t="e">
        <f t="shared" si="17"/>
        <v>#VALUE!</v>
      </c>
      <c r="EE78" s="127" t="e">
        <f t="shared" ref="EE78:EF78" si="316">ED78/1000</f>
        <v>#VALUE!</v>
      </c>
      <c r="EF78" s="128" t="e">
        <f t="shared" si="316"/>
        <v>#VALUE!</v>
      </c>
      <c r="EG78" s="106" t="e">
        <f t="shared" si="19"/>
        <v>#VALUE!</v>
      </c>
      <c r="EH78" s="281" t="e">
        <f t="shared" si="20"/>
        <v>#VALUE!</v>
      </c>
      <c r="EI78" s="133">
        <v>232</v>
      </c>
    </row>
    <row r="79" spans="1:139" ht="12.75" x14ac:dyDescent="0.2">
      <c r="A79" s="864"/>
      <c r="B79" s="135" t="s">
        <v>304</v>
      </c>
      <c r="C79" s="137" t="s">
        <v>155</v>
      </c>
      <c r="D79" s="137">
        <v>1</v>
      </c>
      <c r="E79" s="137">
        <v>1</v>
      </c>
      <c r="F79" s="137">
        <v>1</v>
      </c>
      <c r="G79" s="139">
        <f t="shared" si="0"/>
        <v>0.125</v>
      </c>
      <c r="H79" s="140">
        <v>3</v>
      </c>
      <c r="I79" s="140">
        <v>3</v>
      </c>
      <c r="J79" s="140">
        <f>H79/Main!$D$9</f>
        <v>0.6</v>
      </c>
      <c r="K79" s="140">
        <f>I79/Main!$D$10</f>
        <v>1.5</v>
      </c>
      <c r="L79" s="140">
        <f t="shared" si="1"/>
        <v>2.5</v>
      </c>
      <c r="M79" s="140">
        <v>1</v>
      </c>
      <c r="N79" s="145">
        <v>20</v>
      </c>
      <c r="O79" s="145">
        <v>20</v>
      </c>
      <c r="P79" s="143"/>
      <c r="Q79" s="145"/>
      <c r="R79" s="143"/>
      <c r="S79" s="146"/>
      <c r="T79" s="146"/>
      <c r="U79" s="143"/>
      <c r="V79" s="143"/>
      <c r="W79" s="146"/>
      <c r="X79" s="146"/>
      <c r="Y79" s="143"/>
      <c r="Z79" s="143"/>
      <c r="AA79" s="143"/>
      <c r="AB79" s="143"/>
      <c r="AC79" s="362"/>
      <c r="AD79" s="133">
        <v>0</v>
      </c>
      <c r="AE79" s="133">
        <v>0</v>
      </c>
      <c r="AF79" s="133">
        <v>0</v>
      </c>
      <c r="AG79" s="133">
        <v>0</v>
      </c>
      <c r="AH79" s="133">
        <v>4</v>
      </c>
      <c r="AI79" s="133">
        <v>0</v>
      </c>
      <c r="AJ79" s="133">
        <v>0</v>
      </c>
      <c r="AK79" s="167">
        <v>4</v>
      </c>
      <c r="AL79" s="133">
        <v>3</v>
      </c>
      <c r="AM79" s="133">
        <v>0</v>
      </c>
      <c r="AN79" s="133">
        <v>0</v>
      </c>
      <c r="AO79" s="133">
        <v>0</v>
      </c>
      <c r="AP79" s="133">
        <v>0</v>
      </c>
      <c r="AQ79" s="133">
        <v>0</v>
      </c>
      <c r="AR79" s="133">
        <v>0</v>
      </c>
      <c r="AS79" s="133">
        <v>0</v>
      </c>
      <c r="AT79" s="133">
        <v>0</v>
      </c>
      <c r="AU79" s="133">
        <v>0</v>
      </c>
      <c r="AV79" s="133">
        <v>0</v>
      </c>
      <c r="AW79" s="133">
        <v>0</v>
      </c>
      <c r="AX79" s="133">
        <v>0</v>
      </c>
      <c r="AY79" s="161" t="str">
        <f t="shared" ref="AY79:BS79" si="317">IF(AD79 = 0, "", AD79)</f>
        <v/>
      </c>
      <c r="AZ79" s="137" t="str">
        <f t="shared" si="317"/>
        <v/>
      </c>
      <c r="BA79" s="137" t="str">
        <f t="shared" si="317"/>
        <v/>
      </c>
      <c r="BB79" s="137" t="str">
        <f t="shared" si="317"/>
        <v/>
      </c>
      <c r="BC79" s="133">
        <f t="shared" si="317"/>
        <v>4</v>
      </c>
      <c r="BD79" s="137" t="str">
        <f t="shared" si="317"/>
        <v/>
      </c>
      <c r="BE79" s="137" t="str">
        <f t="shared" si="317"/>
        <v/>
      </c>
      <c r="BF79" s="167">
        <f t="shared" si="317"/>
        <v>4</v>
      </c>
      <c r="BG79" s="133">
        <f t="shared" si="317"/>
        <v>3</v>
      </c>
      <c r="BH79" s="137" t="str">
        <f t="shared" si="317"/>
        <v/>
      </c>
      <c r="BI79" s="137" t="str">
        <f t="shared" si="317"/>
        <v/>
      </c>
      <c r="BJ79" s="137" t="str">
        <f t="shared" si="317"/>
        <v/>
      </c>
      <c r="BK79" s="137" t="str">
        <f t="shared" si="317"/>
        <v/>
      </c>
      <c r="BL79" s="137" t="str">
        <f t="shared" si="317"/>
        <v/>
      </c>
      <c r="BM79" s="137" t="str">
        <f t="shared" si="317"/>
        <v/>
      </c>
      <c r="BN79" s="137" t="str">
        <f t="shared" si="317"/>
        <v/>
      </c>
      <c r="BO79" s="137" t="str">
        <f t="shared" si="317"/>
        <v/>
      </c>
      <c r="BP79" s="137" t="str">
        <f t="shared" si="317"/>
        <v/>
      </c>
      <c r="BQ79" s="137" t="str">
        <f t="shared" si="317"/>
        <v/>
      </c>
      <c r="BR79" s="137" t="str">
        <f t="shared" si="317"/>
        <v/>
      </c>
      <c r="BS79" s="169" t="str">
        <f t="shared" si="317"/>
        <v/>
      </c>
      <c r="BT79" s="174" t="e">
        <f>$AY79*Assembly!Z$4+$AZ79*Assembly!Z$5+$BA79*Assembly!Z$6+$BB79*Assembly!Z$7+$BC79*Assembly!Z$8+$BD79*Assembly!Z$9+$BE79*Assembly!Z$10+$BF79*Assembly!Z$11+$BG79*Assembly!Z$12+$BH79*Assembly!Z$13+$BI79*Assembly!Z$14+$BJ79*Assembly!Z$15+$BK79*Assembly!Z$16+$BL79*Assembly!Z$17+$BM79*Assembly!Z$18+$BN79*Assembly!Z$19+$BO79*Assembly!Z$20+$BP79*Assembly!Z$21+$BQ79*Assembly!Z$22+$BR79*Assembly!Z$23+$BS79*Assembly!Z$24</f>
        <v>#VALUE!</v>
      </c>
      <c r="BU79" s="133" t="e">
        <f t="shared" si="3"/>
        <v>#VALUE!</v>
      </c>
      <c r="BV79" s="133"/>
      <c r="BW79" s="133" t="e">
        <f>$AY79*Assembly!AD$4+$AZ79*Assembly!AD$5+$BA79*Assembly!AD$6+$BB79*Assembly!AD$7+$BC79*Assembly!AD$8+$BD79*Assembly!AD$9+$BE79*Assembly!AD$10+$BF79*Assembly!AD$11+$BG79*Assembly!AD$12+$BH79*Assembly!AD$13+$BI79*Assembly!AD$14+$BJ79*Assembly!AD$15+$BK79*Assembly!AD$16+$BL79*Assembly!AD$17+$BM79*Assembly!AD$18+$BN79*Assembly!AD$19+$BO79*Assembly!AD$20+$BP79*Assembly!AD$21+$BQ79*Assembly!AD$22+$BR79*Assembly!AD$23+$BS79*Assembly!AD$24</f>
        <v>#VALUE!</v>
      </c>
      <c r="BX79" s="177" t="e">
        <f t="shared" si="4"/>
        <v>#VALUE!</v>
      </c>
      <c r="BY79" s="178" t="e">
        <f t="shared" si="5"/>
        <v>#VALUE!</v>
      </c>
      <c r="BZ79" s="179" t="e">
        <f t="shared" si="6"/>
        <v>#VALUE!</v>
      </c>
      <c r="CA79" s="178" t="e">
        <f t="shared" si="7"/>
        <v>#VALUE!</v>
      </c>
      <c r="CB79" s="133" t="e">
        <f>$AY79*Assembly!Y$4+$AZ79*Assembly!Y$5+$BA79*Assembly!Y$6+$BB79*Assembly!Y$7+$BC79*Assembly!Y$8+$BD79*Assembly!Y$9+$BE79*Assembly!Y$10+$BF79*Assembly!Y$11+$BG79*Assembly!Y$12+$BH79*Assembly!Y$13+$BI79*Assembly!Y$14+$BJ79*Assembly!Y$15+$BK79*Assembly!Y$16+$BL79*Assembly!Y$17+$BM79*Assembly!Y$18+$BN79*Assembly!Y$19+$BO79*Assembly!Y$20+$BP79*Assembly!Y$21+$BQ79*Assembly!Y$22+$BR79*Assembly!Y$23+$BS79*Assembly!Y$24</f>
        <v>#VALUE!</v>
      </c>
      <c r="CC79" s="133" t="e">
        <f t="shared" si="8"/>
        <v>#VALUE!</v>
      </c>
      <c r="CD79" s="130" t="e">
        <f t="shared" si="9"/>
        <v>#VALUE!</v>
      </c>
      <c r="CE79" s="183" t="e">
        <f>$AY79*Assembly!AC$4+$AZ79*Assembly!AC$5+$BA79*Assembly!AC$6+$BB79*Assembly!AC$7+$BC79*Assembly!AC$8+$BD79*Assembly!AC$9+$BE79*Assembly!AC$10+$BF79*Assembly!AC$11+$BG79*Assembly!AC$12+$BH79*Assembly!AC$13+$BI79*Assembly!AC$14+$BJ79*Assembly!AC$15+$BK79*Assembly!AC$16+$BL79*Assembly!AC$17+$BM79*Assembly!AC$18+$BN79*Assembly!AC$19+$BO79*Assembly!AC$20+$BP79*Assembly!AC$21+$BQ79*Assembly!AC$22+$BR79*Assembly!AC$23+$BS79*Assembly!AC$24</f>
        <v>#VALUE!</v>
      </c>
      <c r="CF79" s="145" t="e">
        <f>$AY79*Assembly!M$4+$AZ79*Assembly!M$5+$BA79*Assembly!M$6+$BB79*Assembly!M$7+$BC79*Assembly!M$8+$BD79*Assembly!M$9+$BE79*Assembly!M$10+$BF79*Assembly!M$11+$BG79*Assembly!M$12+$BH79*Assembly!M$13+$BI79*Assembly!M$14+$BJ79*Assembly!M$15+$BK79*Assembly!M$16+$BL79*Assembly!M$17+$BM79*Assembly!M$18+$BN79*Assembly!M$19+$BO79*Assembly!M$20+$BP79*Assembly!M$21+$BQ79*Assembly!M$22+$BR79*Assembly!M$23+$BS79*Assembly!M$24</f>
        <v>#VALUE!</v>
      </c>
      <c r="CG79" s="145" t="e">
        <f>$AY79*Assembly!N$4+$AZ79*Assembly!N$5+$BA79*Assembly!N$6+$BB79*Assembly!N$7+$BC79*Assembly!N$8+$BD79*Assembly!N$9+$BE79*Assembly!N$10+$BF79*Assembly!N$11+$BG79*Assembly!N$12+$BH79*Assembly!N$13+$BI79*Assembly!N$14+$BJ79*Assembly!N$15+$BK79*Assembly!N$16+$BL79*Assembly!N$17+$BM79*Assembly!N$18+$BN79*Assembly!N$19+$BO79*Assembly!N$20+$BP79*Assembly!N$21+$BQ79*Assembly!N$22+$BR79*Assembly!N$23+$BS79*Assembly!N$24</f>
        <v>#VALUE!</v>
      </c>
      <c r="CH79" s="145" t="e">
        <f>$AY79*Assembly!O$4+$AZ79*Assembly!O$5+$BA79*Assembly!O$6+$BB79*Assembly!O$7+$BC79*Assembly!O$8+$BD79*Assembly!O$9+$BE79*Assembly!O$10+$BF79*Assembly!O$11+$BG79*Assembly!O$12+$BH79*Assembly!O$13+$BI79*Assembly!O$14+$BJ79*Assembly!O$15+$BK79*Assembly!O$16+$BL79*Assembly!O$17+$BM79*Assembly!O$18+$BN79*Assembly!O$19+$BO79*Assembly!O$20+$BP79*Assembly!O$21+$BQ79*Assembly!O$22+$BR79*Assembly!O$23+$BS79*Assembly!O$24</f>
        <v>#VALUE!</v>
      </c>
      <c r="CI79" s="140" t="e">
        <f>$AY79*Assembly!P$4+$AZ79*Assembly!P$5+$BA79*Assembly!P$6+$BB79*Assembly!P$7+$BC79*Assembly!P$8+$BD79*Assembly!P$9+$BE79*Assembly!P$10+$BF79*Assembly!P$11+$BG79*Assembly!P$12+$BH79*Assembly!P$13+$BI79*Assembly!P$14+$BJ79*Assembly!P$15+$BK79*Assembly!P$16+$BL79*Assembly!P$17+$BM79*Assembly!P$18+$BN79*Assembly!P$19+$BO79*Assembly!P$20+$BP79*Assembly!P$21+$BQ79*Assembly!P$22+$BR79*Assembly!P$23+$BS79*Assembly!P$24</f>
        <v>#VALUE!</v>
      </c>
      <c r="CJ79" s="140" t="e">
        <f>$AY79*Assembly!Q$4+$AZ79*Assembly!Q$5+$BA79*Assembly!Q$6+$BB79*Assembly!Q$7+$BC79*Assembly!Q$8+$BD79*Assembly!Q$9+$BE79*Assembly!Q$10+$BF79*Assembly!Q$11+$BG79*Assembly!Q$12+$BH79*Assembly!Q$13+$BI79*Assembly!Q$14+$BJ79*Assembly!Q$15+$BK79*Assembly!Q$16+$BL79*Assembly!Q$17+$BM79*Assembly!Q$18+$BN79*Assembly!Q$19+$BO79*Assembly!Q$20+$BP79*Assembly!Q$21+$BQ79*Assembly!Q$22+$BR79*Assembly!Q$23+$BS79*Assembly!Q$24</f>
        <v>#VALUE!</v>
      </c>
      <c r="CK79" s="145" t="e">
        <f>$AY79*Assembly!R$4+$AZ79*Assembly!R$5+$BA79*Assembly!R$6+$BB79*Assembly!R$7+$BC79*Assembly!R$8+$BD79*Assembly!R$9+$BE79*Assembly!R$10+$BF79*Assembly!R$11+$BG79*Assembly!R$12+$BH79*Assembly!R$13+$BI79*Assembly!R$14+$BJ79*Assembly!R$15+$BK79*Assembly!R$16+$BL79*Assembly!R$17+$BM79*Assembly!R$18+$BN79*Assembly!R$19+$BO79*Assembly!R$20+$BP79*Assembly!R$21+$BQ79*Assembly!R$22+$BR79*Assembly!R$23+$BS79*Assembly!R$24</f>
        <v>#VALUE!</v>
      </c>
      <c r="CL79" s="140" t="e">
        <f>$AY79*Assembly!S$4+$AZ79*Assembly!S$5+$BA79*Assembly!S$6+$BB79*Assembly!S$7+$BC79*Assembly!S$8+$BD79*Assembly!S$9+$BE79*Assembly!S$10+$BF79*Assembly!S$11+$BG79*Assembly!S$12+$BH79*Assembly!S$13+$BI79*Assembly!S$14+$BJ79*Assembly!S$15+$BK79*Assembly!S$16+$BL79*Assembly!S$17+$BM79*Assembly!S$18+$BN79*Assembly!S$19+$BO79*Assembly!S$20+$BP79*Assembly!S$21+$BQ79*Assembly!S$22+$BR79*Assembly!S$23+$BS79*Assembly!S$24</f>
        <v>#VALUE!</v>
      </c>
      <c r="CM79" s="140" t="e">
        <f>$AY79*Assembly!T$4+$AZ79*Assembly!T$5+$BA79*Assembly!T$6+$BB79*Assembly!T$7+$BC79*Assembly!T$8+$BD79*Assembly!T$9+$BE79*Assembly!T$10+$BF79*Assembly!T$11+$BG79*Assembly!T$12+$BH79*Assembly!T$13+$BI79*Assembly!T$14+$BJ79*Assembly!T$15+$BK79*Assembly!T$16+$BL79*Assembly!T$17+$BM79*Assembly!T$18+$BN79*Assembly!T$19+$BO79*Assembly!T$20+$BP79*Assembly!T$21+$BQ79*Assembly!T$22+$BR79*Assembly!T$23+$BS79*Assembly!T$24</f>
        <v>#VALUE!</v>
      </c>
      <c r="CN79" s="140" t="e">
        <f>$AY79*Assembly!U$4+$AZ79*Assembly!U$5+$BA79*Assembly!U$6+$BB79*Assembly!U$7+$BC79*Assembly!U$8+$BD79*Assembly!U$9+$BE79*Assembly!U$10+$BF79*Assembly!U$11+$BG79*Assembly!U$12+$BH79*Assembly!U$13+$BI79*Assembly!U$14+$BJ79*Assembly!U$15+$BK79*Assembly!U$16+$BL79*Assembly!U$17+$BM79*Assembly!U$18+$BN79*Assembly!U$19+$BO79*Assembly!U$20+$BP79*Assembly!U$21+$BQ79*Assembly!U$22+$BR79*Assembly!U$23+$BS79*Assembly!U$24</f>
        <v>#VALUE!</v>
      </c>
      <c r="CO79" s="145" t="e">
        <f>$AY79*Assembly!V$4+$AZ79*Assembly!V$5+$BA79*Assembly!V$6+$BB79*Assembly!V$7+$BC79*Assembly!V$8+$BD79*Assembly!V$9+$BE79*Assembly!V$10+$BF79*Assembly!V$11+$BG79*Assembly!V$12+$BH79*Assembly!V$13+$BI79*Assembly!V$14+$BJ79*Assembly!V$15+$BK79*Assembly!V$16+$BL79*Assembly!V$17+$BM79*Assembly!V$18+$BN79*Assembly!V$19+$BO79*Assembly!V$20+$BP79*Assembly!V$21+$BQ79*Assembly!V$22+$BR79*Assembly!V$23+$BS79*Assembly!V$24</f>
        <v>#VALUE!</v>
      </c>
      <c r="CP79" s="145" t="e">
        <f>CF79*Refining!$F$3</f>
        <v>#VALUE!</v>
      </c>
      <c r="CQ79" s="145" t="e">
        <f>CG79*Refining!$F$4</f>
        <v>#VALUE!</v>
      </c>
      <c r="CR79" s="145" t="e">
        <f>CH79*Refining!$F$5</f>
        <v>#VALUE!</v>
      </c>
      <c r="CS79" s="145" t="e">
        <f>CI79*Refining!$F$6</f>
        <v>#VALUE!</v>
      </c>
      <c r="CT79" s="145" t="e">
        <f>CJ79*Refining!$F$7</f>
        <v>#VALUE!</v>
      </c>
      <c r="CU79" s="145" t="e">
        <f>CK79*Refining!$F$8</f>
        <v>#VALUE!</v>
      </c>
      <c r="CV79" s="145" t="e">
        <f>CL79*Refining!$F$9</f>
        <v>#VALUE!</v>
      </c>
      <c r="CW79" s="145" t="e">
        <f>CM79*Refining!$F$10</f>
        <v>#VALUE!</v>
      </c>
      <c r="CX79" s="145" t="e">
        <f>CN79*Refining!$F$11</f>
        <v>#VALUE!</v>
      </c>
      <c r="CY79" s="145" t="e">
        <f>CO79*Refining!$F$12</f>
        <v>#VALUE!</v>
      </c>
      <c r="CZ79" s="185" t="e">
        <f t="shared" ref="CZ79:DS79" si="318">IF(CF79 = 0, "", CF79)</f>
        <v>#VALUE!</v>
      </c>
      <c r="DA79" s="186" t="e">
        <f t="shared" si="318"/>
        <v>#VALUE!</v>
      </c>
      <c r="DB79" s="186" t="e">
        <f t="shared" si="318"/>
        <v>#VALUE!</v>
      </c>
      <c r="DC79" s="186" t="e">
        <f t="shared" si="318"/>
        <v>#VALUE!</v>
      </c>
      <c r="DD79" s="186" t="e">
        <f t="shared" si="318"/>
        <v>#VALUE!</v>
      </c>
      <c r="DE79" s="186" t="e">
        <f t="shared" si="318"/>
        <v>#VALUE!</v>
      </c>
      <c r="DF79" s="186" t="e">
        <f t="shared" si="318"/>
        <v>#VALUE!</v>
      </c>
      <c r="DG79" s="186" t="e">
        <f t="shared" si="318"/>
        <v>#VALUE!</v>
      </c>
      <c r="DH79" s="186" t="e">
        <f t="shared" si="318"/>
        <v>#VALUE!</v>
      </c>
      <c r="DI79" s="187" t="e">
        <f t="shared" si="318"/>
        <v>#VALUE!</v>
      </c>
      <c r="DJ79" s="185" t="e">
        <f t="shared" si="318"/>
        <v>#VALUE!</v>
      </c>
      <c r="DK79" s="186" t="e">
        <f t="shared" si="318"/>
        <v>#VALUE!</v>
      </c>
      <c r="DL79" s="186" t="e">
        <f t="shared" si="318"/>
        <v>#VALUE!</v>
      </c>
      <c r="DM79" s="186" t="e">
        <f t="shared" si="318"/>
        <v>#VALUE!</v>
      </c>
      <c r="DN79" s="211" t="e">
        <f t="shared" si="318"/>
        <v>#VALUE!</v>
      </c>
      <c r="DO79" s="186" t="e">
        <f t="shared" si="318"/>
        <v>#VALUE!</v>
      </c>
      <c r="DP79" s="186" t="e">
        <f t="shared" si="318"/>
        <v>#VALUE!</v>
      </c>
      <c r="DQ79" s="186" t="e">
        <f t="shared" si="318"/>
        <v>#VALUE!</v>
      </c>
      <c r="DR79" s="186" t="e">
        <f t="shared" si="318"/>
        <v>#VALUE!</v>
      </c>
      <c r="DS79" s="187" t="e">
        <f t="shared" si="318"/>
        <v>#VALUE!</v>
      </c>
      <c r="DT79" s="185" t="e">
        <f t="shared" si="11"/>
        <v>#VALUE!</v>
      </c>
      <c r="DU79" s="189" t="e">
        <f t="shared" si="12"/>
        <v>#VALUE!</v>
      </c>
      <c r="DV79" s="133" t="e">
        <f>CZ79*'Ores &amp; Ingots'!$C$3+DA79*'Ores &amp; Ingots'!$C$4+DB79*'Ores &amp; Ingots'!$C$5+DC79*'Ores &amp; Ingots'!$C$6+DD79*'Ores &amp; Ingots'!$C$7+DE79*'Ores &amp; Ingots'!$C$8+DF79*'Ores &amp; Ingots'!$C$9+DG79*'Ores &amp; Ingots'!$C$10+DH79*'Ores &amp; Ingots'!$C$11+DI79*'Ores &amp; Ingots'!$C$12</f>
        <v>#VALUE!</v>
      </c>
      <c r="DW79" s="133" t="e">
        <f>DJ79*'Ores &amp; Ingots'!$B$3+DK79*'Ores &amp; Ingots'!$B$4+DL79*'Ores &amp; Ingots'!$B$5+DM79*'Ores &amp; Ingots'!$B$6+DN79*'Ores &amp; Ingots'!$B$7+DO79*'Ores &amp; Ingots'!$B$8+DP79*'Ores &amp; Ingots'!$B$9+DQ79*'Ores &amp; Ingots'!$B$10+DR79*'Ores &amp; Ingots'!$B$11+DS79*'Ores &amp; Ingots'!$B$12</f>
        <v>#VALUE!</v>
      </c>
      <c r="DX79" s="189" t="e">
        <f>CZ79*Refining!$G$3+DA79*Refining!$G$4+DB79*Refining!$G$5+DC79*Refining!$G$6+DD79*Refining!$G$7+DE79*Refining!$G$8+DF79*Refining!$G$9+DG79*Refining!$G$10+DH79*Refining!$G$11+DI79*Refining!$G$12</f>
        <v>#VALUE!</v>
      </c>
      <c r="DY79" s="189" t="e">
        <f t="shared" si="13"/>
        <v>#VALUE!</v>
      </c>
      <c r="DZ79" s="192" t="e">
        <f t="shared" si="14"/>
        <v>#VALUE!</v>
      </c>
      <c r="EA79" s="185" t="e">
        <f t="shared" si="15"/>
        <v>#VALUE!</v>
      </c>
      <c r="EB79" s="194" t="e">
        <f t="shared" ref="EB79:EC79" si="319">EA79/60</f>
        <v>#VALUE!</v>
      </c>
      <c r="EC79" s="194" t="e">
        <f t="shared" si="319"/>
        <v>#VALUE!</v>
      </c>
      <c r="ED79" s="185" t="e">
        <f t="shared" si="17"/>
        <v>#VALUE!</v>
      </c>
      <c r="EE79" s="194" t="e">
        <f t="shared" ref="EE79:EF79" si="320">ED79/1000</f>
        <v>#VALUE!</v>
      </c>
      <c r="EF79" s="196" t="e">
        <f t="shared" si="320"/>
        <v>#VALUE!</v>
      </c>
      <c r="EG79" s="130" t="e">
        <f t="shared" si="19"/>
        <v>#VALUE!</v>
      </c>
      <c r="EH79" s="132" t="e">
        <f t="shared" si="20"/>
        <v>#VALUE!</v>
      </c>
      <c r="EI79" s="133" t="s">
        <v>28</v>
      </c>
    </row>
    <row r="80" spans="1:139" ht="12.75" hidden="1" x14ac:dyDescent="0.2">
      <c r="A80" s="864"/>
      <c r="B80" s="135" t="s">
        <v>305</v>
      </c>
      <c r="C80" s="137" t="s">
        <v>156</v>
      </c>
      <c r="D80" s="137">
        <v>1</v>
      </c>
      <c r="E80" s="137">
        <v>1</v>
      </c>
      <c r="F80" s="137">
        <v>1</v>
      </c>
      <c r="G80" s="139">
        <f t="shared" si="0"/>
        <v>15.625</v>
      </c>
      <c r="H80" s="140">
        <v>3</v>
      </c>
      <c r="I80" s="140">
        <v>3</v>
      </c>
      <c r="J80" s="140">
        <f>H80/Main!$D$9</f>
        <v>0.6</v>
      </c>
      <c r="K80" s="140">
        <f>I80/Main!$D$10</f>
        <v>1.5</v>
      </c>
      <c r="L80" s="140">
        <f t="shared" si="1"/>
        <v>2.5</v>
      </c>
      <c r="M80" s="140">
        <v>1</v>
      </c>
      <c r="N80" s="145">
        <v>100</v>
      </c>
      <c r="O80" s="145">
        <v>100</v>
      </c>
      <c r="P80" s="143"/>
      <c r="Q80" s="145"/>
      <c r="R80" s="143"/>
      <c r="S80" s="146"/>
      <c r="T80" s="146"/>
      <c r="U80" s="143"/>
      <c r="V80" s="143"/>
      <c r="W80" s="146"/>
      <c r="X80" s="146"/>
      <c r="Y80" s="143"/>
      <c r="Z80" s="143"/>
      <c r="AA80" s="143"/>
      <c r="AB80" s="143"/>
      <c r="AC80" s="362" t="s">
        <v>220</v>
      </c>
      <c r="AD80" s="133">
        <v>0</v>
      </c>
      <c r="AE80" s="133">
        <v>0</v>
      </c>
      <c r="AF80" s="133">
        <v>0</v>
      </c>
      <c r="AG80" s="133">
        <v>0</v>
      </c>
      <c r="AH80" s="133">
        <v>6</v>
      </c>
      <c r="AI80" s="133">
        <v>0</v>
      </c>
      <c r="AJ80" s="133">
        <v>0</v>
      </c>
      <c r="AK80" s="167">
        <v>6</v>
      </c>
      <c r="AL80" s="133">
        <v>10</v>
      </c>
      <c r="AM80" s="133">
        <v>0</v>
      </c>
      <c r="AN80" s="133">
        <v>0</v>
      </c>
      <c r="AO80" s="133">
        <v>0</v>
      </c>
      <c r="AP80" s="133">
        <v>6</v>
      </c>
      <c r="AQ80" s="133">
        <v>0</v>
      </c>
      <c r="AR80" s="133">
        <v>0</v>
      </c>
      <c r="AS80" s="133">
        <v>0</v>
      </c>
      <c r="AT80" s="133">
        <v>0</v>
      </c>
      <c r="AU80" s="133">
        <v>0</v>
      </c>
      <c r="AV80" s="133">
        <v>0</v>
      </c>
      <c r="AW80" s="133">
        <v>0</v>
      </c>
      <c r="AX80" s="133">
        <v>0</v>
      </c>
      <c r="AY80" s="161" t="str">
        <f t="shared" ref="AY80:BS80" si="321">IF(AD80 = 0, "", AD80)</f>
        <v/>
      </c>
      <c r="AZ80" s="137" t="str">
        <f t="shared" si="321"/>
        <v/>
      </c>
      <c r="BA80" s="137" t="str">
        <f t="shared" si="321"/>
        <v/>
      </c>
      <c r="BB80" s="137" t="str">
        <f t="shared" si="321"/>
        <v/>
      </c>
      <c r="BC80" s="133">
        <f t="shared" si="321"/>
        <v>6</v>
      </c>
      <c r="BD80" s="137" t="str">
        <f t="shared" si="321"/>
        <v/>
      </c>
      <c r="BE80" s="137" t="str">
        <f t="shared" si="321"/>
        <v/>
      </c>
      <c r="BF80" s="167">
        <f t="shared" si="321"/>
        <v>6</v>
      </c>
      <c r="BG80" s="133">
        <f t="shared" si="321"/>
        <v>10</v>
      </c>
      <c r="BH80" s="137" t="str">
        <f t="shared" si="321"/>
        <v/>
      </c>
      <c r="BI80" s="137" t="str">
        <f t="shared" si="321"/>
        <v/>
      </c>
      <c r="BJ80" s="137" t="str">
        <f t="shared" si="321"/>
        <v/>
      </c>
      <c r="BK80" s="133">
        <f t="shared" si="321"/>
        <v>6</v>
      </c>
      <c r="BL80" s="137" t="str">
        <f t="shared" si="321"/>
        <v/>
      </c>
      <c r="BM80" s="137" t="str">
        <f t="shared" si="321"/>
        <v/>
      </c>
      <c r="BN80" s="137" t="str">
        <f t="shared" si="321"/>
        <v/>
      </c>
      <c r="BO80" s="137" t="str">
        <f t="shared" si="321"/>
        <v/>
      </c>
      <c r="BP80" s="137" t="str">
        <f t="shared" si="321"/>
        <v/>
      </c>
      <c r="BQ80" s="137" t="str">
        <f t="shared" si="321"/>
        <v/>
      </c>
      <c r="BR80" s="137" t="str">
        <f t="shared" si="321"/>
        <v/>
      </c>
      <c r="BS80" s="169" t="str">
        <f t="shared" si="321"/>
        <v/>
      </c>
      <c r="BT80" s="174" t="e">
        <f>$AY80*Assembly!Z$4+$AZ80*Assembly!Z$5+$BA80*Assembly!Z$6+$BB80*Assembly!Z$7+$BC80*Assembly!Z$8+$BD80*Assembly!Z$9+$BE80*Assembly!Z$10+$BF80*Assembly!Z$11+$BG80*Assembly!Z$12+$BH80*Assembly!Z$13+$BI80*Assembly!Z$14+$BJ80*Assembly!Z$15+$BK80*Assembly!Z$16+$BL80*Assembly!Z$17+$BM80*Assembly!Z$18+$BN80*Assembly!Z$19+$BO80*Assembly!Z$20+$BP80*Assembly!Z$21+$BQ80*Assembly!Z$22+$BR80*Assembly!Z$23+$BS80*Assembly!Z$24</f>
        <v>#VALUE!</v>
      </c>
      <c r="BU80" s="133" t="e">
        <f t="shared" si="3"/>
        <v>#VALUE!</v>
      </c>
      <c r="BV80" s="133"/>
      <c r="BW80" s="133" t="e">
        <f>$AY80*Assembly!AD$4+$AZ80*Assembly!AD$5+$BA80*Assembly!AD$6+$BB80*Assembly!AD$7+$BC80*Assembly!AD$8+$BD80*Assembly!AD$9+$BE80*Assembly!AD$10+$BF80*Assembly!AD$11+$BG80*Assembly!AD$12+$BH80*Assembly!AD$13+$BI80*Assembly!AD$14+$BJ80*Assembly!AD$15+$BK80*Assembly!AD$16+$BL80*Assembly!AD$17+$BM80*Assembly!AD$18+$BN80*Assembly!AD$19+$BO80*Assembly!AD$20+$BP80*Assembly!AD$21+$BQ80*Assembly!AD$22+$BR80*Assembly!AD$23+$BS80*Assembly!AD$24</f>
        <v>#VALUE!</v>
      </c>
      <c r="BX80" s="177" t="e">
        <f t="shared" si="4"/>
        <v>#VALUE!</v>
      </c>
      <c r="BY80" s="178" t="e">
        <f t="shared" si="5"/>
        <v>#VALUE!</v>
      </c>
      <c r="BZ80" s="179" t="e">
        <f t="shared" si="6"/>
        <v>#VALUE!</v>
      </c>
      <c r="CA80" s="178" t="e">
        <f t="shared" si="7"/>
        <v>#VALUE!</v>
      </c>
      <c r="CB80" s="133" t="e">
        <f>$AY80*Assembly!Y$4+$AZ80*Assembly!Y$5+$BA80*Assembly!Y$6+$BB80*Assembly!Y$7+$BC80*Assembly!Y$8+$BD80*Assembly!Y$9+$BE80*Assembly!Y$10+$BF80*Assembly!Y$11+$BG80*Assembly!Y$12+$BH80*Assembly!Y$13+$BI80*Assembly!Y$14+$BJ80*Assembly!Y$15+$BK80*Assembly!Y$16+$BL80*Assembly!Y$17+$BM80*Assembly!Y$18+$BN80*Assembly!Y$19+$BO80*Assembly!Y$20+$BP80*Assembly!Y$21+$BQ80*Assembly!Y$22+$BR80*Assembly!Y$23+$BS80*Assembly!Y$24</f>
        <v>#VALUE!</v>
      </c>
      <c r="CC80" s="133" t="e">
        <f t="shared" si="8"/>
        <v>#VALUE!</v>
      </c>
      <c r="CD80" s="130" t="e">
        <f t="shared" si="9"/>
        <v>#VALUE!</v>
      </c>
      <c r="CE80" s="183" t="e">
        <f>$AY80*Assembly!AC$4+$AZ80*Assembly!AC$5+$BA80*Assembly!AC$6+$BB80*Assembly!AC$7+$BC80*Assembly!AC$8+$BD80*Assembly!AC$9+$BE80*Assembly!AC$10+$BF80*Assembly!AC$11+$BG80*Assembly!AC$12+$BH80*Assembly!AC$13+$BI80*Assembly!AC$14+$BJ80*Assembly!AC$15+$BK80*Assembly!AC$16+$BL80*Assembly!AC$17+$BM80*Assembly!AC$18+$BN80*Assembly!AC$19+$BO80*Assembly!AC$20+$BP80*Assembly!AC$21+$BQ80*Assembly!AC$22+$BR80*Assembly!AC$23+$BS80*Assembly!AC$24</f>
        <v>#VALUE!</v>
      </c>
      <c r="CF80" s="145" t="e">
        <f>$AY80*Assembly!M$4+$AZ80*Assembly!M$5+$BA80*Assembly!M$6+$BB80*Assembly!M$7+$BC80*Assembly!M$8+$BD80*Assembly!M$9+$BE80*Assembly!M$10+$BF80*Assembly!M$11+$BG80*Assembly!M$12+$BH80*Assembly!M$13+$BI80*Assembly!M$14+$BJ80*Assembly!M$15+$BK80*Assembly!M$16+$BL80*Assembly!M$17+$BM80*Assembly!M$18+$BN80*Assembly!M$19+$BO80*Assembly!M$20+$BP80*Assembly!M$21+$BQ80*Assembly!M$22+$BR80*Assembly!M$23+$BS80*Assembly!M$24</f>
        <v>#VALUE!</v>
      </c>
      <c r="CG80" s="145" t="e">
        <f>$AY80*Assembly!N$4+$AZ80*Assembly!N$5+$BA80*Assembly!N$6+$BB80*Assembly!N$7+$BC80*Assembly!N$8+$BD80*Assembly!N$9+$BE80*Assembly!N$10+$BF80*Assembly!N$11+$BG80*Assembly!N$12+$BH80*Assembly!N$13+$BI80*Assembly!N$14+$BJ80*Assembly!N$15+$BK80*Assembly!N$16+$BL80*Assembly!N$17+$BM80*Assembly!N$18+$BN80*Assembly!N$19+$BO80*Assembly!N$20+$BP80*Assembly!N$21+$BQ80*Assembly!N$22+$BR80*Assembly!N$23+$BS80*Assembly!N$24</f>
        <v>#VALUE!</v>
      </c>
      <c r="CH80" s="145" t="e">
        <f>$AY80*Assembly!O$4+$AZ80*Assembly!O$5+$BA80*Assembly!O$6+$BB80*Assembly!O$7+$BC80*Assembly!O$8+$BD80*Assembly!O$9+$BE80*Assembly!O$10+$BF80*Assembly!O$11+$BG80*Assembly!O$12+$BH80*Assembly!O$13+$BI80*Assembly!O$14+$BJ80*Assembly!O$15+$BK80*Assembly!O$16+$BL80*Assembly!O$17+$BM80*Assembly!O$18+$BN80*Assembly!O$19+$BO80*Assembly!O$20+$BP80*Assembly!O$21+$BQ80*Assembly!O$22+$BR80*Assembly!O$23+$BS80*Assembly!O$24</f>
        <v>#VALUE!</v>
      </c>
      <c r="CI80" s="140" t="e">
        <f>$AY80*Assembly!P$4+$AZ80*Assembly!P$5+$BA80*Assembly!P$6+$BB80*Assembly!P$7+$BC80*Assembly!P$8+$BD80*Assembly!P$9+$BE80*Assembly!P$10+$BF80*Assembly!P$11+$BG80*Assembly!P$12+$BH80*Assembly!P$13+$BI80*Assembly!P$14+$BJ80*Assembly!P$15+$BK80*Assembly!P$16+$BL80*Assembly!P$17+$BM80*Assembly!P$18+$BN80*Assembly!P$19+$BO80*Assembly!P$20+$BP80*Assembly!P$21+$BQ80*Assembly!P$22+$BR80*Assembly!P$23+$BS80*Assembly!P$24</f>
        <v>#VALUE!</v>
      </c>
      <c r="CJ80" s="140" t="e">
        <f>$AY80*Assembly!Q$4+$AZ80*Assembly!Q$5+$BA80*Assembly!Q$6+$BB80*Assembly!Q$7+$BC80*Assembly!Q$8+$BD80*Assembly!Q$9+$BE80*Assembly!Q$10+$BF80*Assembly!Q$11+$BG80*Assembly!Q$12+$BH80*Assembly!Q$13+$BI80*Assembly!Q$14+$BJ80*Assembly!Q$15+$BK80*Assembly!Q$16+$BL80*Assembly!Q$17+$BM80*Assembly!Q$18+$BN80*Assembly!Q$19+$BO80*Assembly!Q$20+$BP80*Assembly!Q$21+$BQ80*Assembly!Q$22+$BR80*Assembly!Q$23+$BS80*Assembly!Q$24</f>
        <v>#VALUE!</v>
      </c>
      <c r="CK80" s="145" t="e">
        <f>$AY80*Assembly!R$4+$AZ80*Assembly!R$5+$BA80*Assembly!R$6+$BB80*Assembly!R$7+$BC80*Assembly!R$8+$BD80*Assembly!R$9+$BE80*Assembly!R$10+$BF80*Assembly!R$11+$BG80*Assembly!R$12+$BH80*Assembly!R$13+$BI80*Assembly!R$14+$BJ80*Assembly!R$15+$BK80*Assembly!R$16+$BL80*Assembly!R$17+$BM80*Assembly!R$18+$BN80*Assembly!R$19+$BO80*Assembly!R$20+$BP80*Assembly!R$21+$BQ80*Assembly!R$22+$BR80*Assembly!R$23+$BS80*Assembly!R$24</f>
        <v>#VALUE!</v>
      </c>
      <c r="CL80" s="140" t="e">
        <f>$AY80*Assembly!S$4+$AZ80*Assembly!S$5+$BA80*Assembly!S$6+$BB80*Assembly!S$7+$BC80*Assembly!S$8+$BD80*Assembly!S$9+$BE80*Assembly!S$10+$BF80*Assembly!S$11+$BG80*Assembly!S$12+$BH80*Assembly!S$13+$BI80*Assembly!S$14+$BJ80*Assembly!S$15+$BK80*Assembly!S$16+$BL80*Assembly!S$17+$BM80*Assembly!S$18+$BN80*Assembly!S$19+$BO80*Assembly!S$20+$BP80*Assembly!S$21+$BQ80*Assembly!S$22+$BR80*Assembly!S$23+$BS80*Assembly!S$24</f>
        <v>#VALUE!</v>
      </c>
      <c r="CM80" s="140" t="e">
        <f>$AY80*Assembly!T$4+$AZ80*Assembly!T$5+$BA80*Assembly!T$6+$BB80*Assembly!T$7+$BC80*Assembly!T$8+$BD80*Assembly!T$9+$BE80*Assembly!T$10+$BF80*Assembly!T$11+$BG80*Assembly!T$12+$BH80*Assembly!T$13+$BI80*Assembly!T$14+$BJ80*Assembly!T$15+$BK80*Assembly!T$16+$BL80*Assembly!T$17+$BM80*Assembly!T$18+$BN80*Assembly!T$19+$BO80*Assembly!T$20+$BP80*Assembly!T$21+$BQ80*Assembly!T$22+$BR80*Assembly!T$23+$BS80*Assembly!T$24</f>
        <v>#VALUE!</v>
      </c>
      <c r="CN80" s="140" t="e">
        <f>$AY80*Assembly!U$4+$AZ80*Assembly!U$5+$BA80*Assembly!U$6+$BB80*Assembly!U$7+$BC80*Assembly!U$8+$BD80*Assembly!U$9+$BE80*Assembly!U$10+$BF80*Assembly!U$11+$BG80*Assembly!U$12+$BH80*Assembly!U$13+$BI80*Assembly!U$14+$BJ80*Assembly!U$15+$BK80*Assembly!U$16+$BL80*Assembly!U$17+$BM80*Assembly!U$18+$BN80*Assembly!U$19+$BO80*Assembly!U$20+$BP80*Assembly!U$21+$BQ80*Assembly!U$22+$BR80*Assembly!U$23+$BS80*Assembly!U$24</f>
        <v>#VALUE!</v>
      </c>
      <c r="CO80" s="145" t="e">
        <f>$AY80*Assembly!V$4+$AZ80*Assembly!V$5+$BA80*Assembly!V$6+$BB80*Assembly!V$7+$BC80*Assembly!V$8+$BD80*Assembly!V$9+$BE80*Assembly!V$10+$BF80*Assembly!V$11+$BG80*Assembly!V$12+$BH80*Assembly!V$13+$BI80*Assembly!V$14+$BJ80*Assembly!V$15+$BK80*Assembly!V$16+$BL80*Assembly!V$17+$BM80*Assembly!V$18+$BN80*Assembly!V$19+$BO80*Assembly!V$20+$BP80*Assembly!V$21+$BQ80*Assembly!V$22+$BR80*Assembly!V$23+$BS80*Assembly!V$24</f>
        <v>#VALUE!</v>
      </c>
      <c r="CP80" s="145" t="e">
        <f>CF80*Refining!$F$3</f>
        <v>#VALUE!</v>
      </c>
      <c r="CQ80" s="145" t="e">
        <f>CG80*Refining!$F$4</f>
        <v>#VALUE!</v>
      </c>
      <c r="CR80" s="145" t="e">
        <f>CH80*Refining!$F$5</f>
        <v>#VALUE!</v>
      </c>
      <c r="CS80" s="145" t="e">
        <f>CI80*Refining!$F$6</f>
        <v>#VALUE!</v>
      </c>
      <c r="CT80" s="145" t="e">
        <f>CJ80*Refining!$F$7</f>
        <v>#VALUE!</v>
      </c>
      <c r="CU80" s="145" t="e">
        <f>CK80*Refining!$F$8</f>
        <v>#VALUE!</v>
      </c>
      <c r="CV80" s="145" t="e">
        <f>CL80*Refining!$F$9</f>
        <v>#VALUE!</v>
      </c>
      <c r="CW80" s="145" t="e">
        <f>CM80*Refining!$F$10</f>
        <v>#VALUE!</v>
      </c>
      <c r="CX80" s="145" t="e">
        <f>CN80*Refining!$F$11</f>
        <v>#VALUE!</v>
      </c>
      <c r="CY80" s="145" t="e">
        <f>CO80*Refining!$F$12</f>
        <v>#VALUE!</v>
      </c>
      <c r="CZ80" s="185" t="e">
        <f t="shared" ref="CZ80:DS80" si="322">IF(CF80 = 0, "", CF80)</f>
        <v>#VALUE!</v>
      </c>
      <c r="DA80" s="186" t="e">
        <f t="shared" si="322"/>
        <v>#VALUE!</v>
      </c>
      <c r="DB80" s="186" t="e">
        <f t="shared" si="322"/>
        <v>#VALUE!</v>
      </c>
      <c r="DC80" s="186" t="e">
        <f t="shared" si="322"/>
        <v>#VALUE!</v>
      </c>
      <c r="DD80" s="186" t="e">
        <f t="shared" si="322"/>
        <v>#VALUE!</v>
      </c>
      <c r="DE80" s="186" t="e">
        <f t="shared" si="322"/>
        <v>#VALUE!</v>
      </c>
      <c r="DF80" s="186" t="e">
        <f t="shared" si="322"/>
        <v>#VALUE!</v>
      </c>
      <c r="DG80" s="186" t="e">
        <f t="shared" si="322"/>
        <v>#VALUE!</v>
      </c>
      <c r="DH80" s="186" t="e">
        <f t="shared" si="322"/>
        <v>#VALUE!</v>
      </c>
      <c r="DI80" s="187" t="e">
        <f t="shared" si="322"/>
        <v>#VALUE!</v>
      </c>
      <c r="DJ80" s="185" t="e">
        <f t="shared" si="322"/>
        <v>#VALUE!</v>
      </c>
      <c r="DK80" s="186" t="e">
        <f t="shared" si="322"/>
        <v>#VALUE!</v>
      </c>
      <c r="DL80" s="186" t="e">
        <f t="shared" si="322"/>
        <v>#VALUE!</v>
      </c>
      <c r="DM80" s="186" t="e">
        <f t="shared" si="322"/>
        <v>#VALUE!</v>
      </c>
      <c r="DN80" s="211" t="e">
        <f t="shared" si="322"/>
        <v>#VALUE!</v>
      </c>
      <c r="DO80" s="186" t="e">
        <f t="shared" si="322"/>
        <v>#VALUE!</v>
      </c>
      <c r="DP80" s="186" t="e">
        <f t="shared" si="322"/>
        <v>#VALUE!</v>
      </c>
      <c r="DQ80" s="186" t="e">
        <f t="shared" si="322"/>
        <v>#VALUE!</v>
      </c>
      <c r="DR80" s="186" t="e">
        <f t="shared" si="322"/>
        <v>#VALUE!</v>
      </c>
      <c r="DS80" s="187" t="e">
        <f t="shared" si="322"/>
        <v>#VALUE!</v>
      </c>
      <c r="DT80" s="185" t="e">
        <f t="shared" si="11"/>
        <v>#VALUE!</v>
      </c>
      <c r="DU80" s="189" t="e">
        <f t="shared" si="12"/>
        <v>#VALUE!</v>
      </c>
      <c r="DV80" s="133" t="e">
        <f>CZ80*'Ores &amp; Ingots'!$C$3+DA80*'Ores &amp; Ingots'!$C$4+DB80*'Ores &amp; Ingots'!$C$5+DC80*'Ores &amp; Ingots'!$C$6+DD80*'Ores &amp; Ingots'!$C$7+DE80*'Ores &amp; Ingots'!$C$8+DF80*'Ores &amp; Ingots'!$C$9+DG80*'Ores &amp; Ingots'!$C$10+DH80*'Ores &amp; Ingots'!$C$11+DI80*'Ores &amp; Ingots'!$C$12</f>
        <v>#VALUE!</v>
      </c>
      <c r="DW80" s="133" t="e">
        <f>DJ80*'Ores &amp; Ingots'!$B$3+DK80*'Ores &amp; Ingots'!$B$4+DL80*'Ores &amp; Ingots'!$B$5+DM80*'Ores &amp; Ingots'!$B$6+DN80*'Ores &amp; Ingots'!$B$7+DO80*'Ores &amp; Ingots'!$B$8+DP80*'Ores &amp; Ingots'!$B$9+DQ80*'Ores &amp; Ingots'!$B$10+DR80*'Ores &amp; Ingots'!$B$11+DS80*'Ores &amp; Ingots'!$B$12</f>
        <v>#VALUE!</v>
      </c>
      <c r="DX80" s="189" t="e">
        <f>CZ80*Refining!$G$3+DA80*Refining!$G$4+DB80*Refining!$G$5+DC80*Refining!$G$6+DD80*Refining!$G$7+DE80*Refining!$G$8+DF80*Refining!$G$9+DG80*Refining!$G$10+DH80*Refining!$G$11+DI80*Refining!$G$12</f>
        <v>#VALUE!</v>
      </c>
      <c r="DY80" s="189" t="e">
        <f t="shared" si="13"/>
        <v>#VALUE!</v>
      </c>
      <c r="DZ80" s="192" t="e">
        <f t="shared" si="14"/>
        <v>#VALUE!</v>
      </c>
      <c r="EA80" s="185" t="e">
        <f t="shared" si="15"/>
        <v>#VALUE!</v>
      </c>
      <c r="EB80" s="194" t="e">
        <f t="shared" ref="EB80:EC80" si="323">EA80/60</f>
        <v>#VALUE!</v>
      </c>
      <c r="EC80" s="194" t="e">
        <f t="shared" si="323"/>
        <v>#VALUE!</v>
      </c>
      <c r="ED80" s="185" t="e">
        <f t="shared" si="17"/>
        <v>#VALUE!</v>
      </c>
      <c r="EE80" s="194" t="e">
        <f t="shared" ref="EE80:EF80" si="324">ED80/1000</f>
        <v>#VALUE!</v>
      </c>
      <c r="EF80" s="196" t="e">
        <f t="shared" si="324"/>
        <v>#VALUE!</v>
      </c>
      <c r="EG80" s="130" t="e">
        <f t="shared" si="19"/>
        <v>#VALUE!</v>
      </c>
      <c r="EH80" s="132" t="e">
        <f t="shared" si="20"/>
        <v>#VALUE!</v>
      </c>
      <c r="EI80" s="133">
        <v>160</v>
      </c>
    </row>
    <row r="81" spans="1:139" ht="12.75" x14ac:dyDescent="0.2">
      <c r="A81" s="864"/>
      <c r="B81" s="135" t="s">
        <v>305</v>
      </c>
      <c r="C81" s="137" t="s">
        <v>155</v>
      </c>
      <c r="D81" s="137">
        <v>3</v>
      </c>
      <c r="E81" s="137">
        <v>3</v>
      </c>
      <c r="F81" s="137">
        <v>1</v>
      </c>
      <c r="G81" s="139">
        <f t="shared" si="0"/>
        <v>1.125</v>
      </c>
      <c r="H81" s="140">
        <v>3</v>
      </c>
      <c r="I81" s="140">
        <v>3</v>
      </c>
      <c r="J81" s="140">
        <f>H81/Main!$D$9</f>
        <v>0.6</v>
      </c>
      <c r="K81" s="140">
        <f>I81/Main!$D$10</f>
        <v>1.5</v>
      </c>
      <c r="L81" s="140">
        <f t="shared" si="1"/>
        <v>2.5</v>
      </c>
      <c r="M81" s="140">
        <v>1</v>
      </c>
      <c r="N81" s="145">
        <v>100</v>
      </c>
      <c r="O81" s="145">
        <v>100</v>
      </c>
      <c r="P81" s="143"/>
      <c r="Q81" s="145"/>
      <c r="R81" s="143"/>
      <c r="S81" s="146"/>
      <c r="T81" s="146"/>
      <c r="U81" s="143"/>
      <c r="V81" s="143"/>
      <c r="W81" s="146"/>
      <c r="X81" s="146"/>
      <c r="Y81" s="143"/>
      <c r="Z81" s="143"/>
      <c r="AA81" s="143"/>
      <c r="AB81" s="143"/>
      <c r="AC81" s="362"/>
      <c r="AD81" s="133">
        <v>0</v>
      </c>
      <c r="AE81" s="133">
        <v>0</v>
      </c>
      <c r="AF81" s="133">
        <v>0</v>
      </c>
      <c r="AG81" s="133">
        <v>0</v>
      </c>
      <c r="AH81" s="133">
        <v>4</v>
      </c>
      <c r="AI81" s="133">
        <v>0</v>
      </c>
      <c r="AJ81" s="133">
        <v>0</v>
      </c>
      <c r="AK81" s="167">
        <v>4</v>
      </c>
      <c r="AL81" s="133">
        <v>3</v>
      </c>
      <c r="AM81" s="133">
        <v>0</v>
      </c>
      <c r="AN81" s="133">
        <v>0</v>
      </c>
      <c r="AO81" s="133">
        <v>0</v>
      </c>
      <c r="AP81" s="133">
        <v>0</v>
      </c>
      <c r="AQ81" s="133">
        <v>0</v>
      </c>
      <c r="AR81" s="133">
        <v>0</v>
      </c>
      <c r="AS81" s="133">
        <v>0</v>
      </c>
      <c r="AT81" s="133">
        <v>0</v>
      </c>
      <c r="AU81" s="133">
        <v>0</v>
      </c>
      <c r="AV81" s="133">
        <v>0</v>
      </c>
      <c r="AW81" s="133">
        <v>0</v>
      </c>
      <c r="AX81" s="133">
        <v>0</v>
      </c>
      <c r="AY81" s="161" t="str">
        <f t="shared" ref="AY81:BS81" si="325">IF(AD81 = 0, "", AD81)</f>
        <v/>
      </c>
      <c r="AZ81" s="137" t="str">
        <f t="shared" si="325"/>
        <v/>
      </c>
      <c r="BA81" s="137" t="str">
        <f t="shared" si="325"/>
        <v/>
      </c>
      <c r="BB81" s="137" t="str">
        <f t="shared" si="325"/>
        <v/>
      </c>
      <c r="BC81" s="133">
        <f t="shared" si="325"/>
        <v>4</v>
      </c>
      <c r="BD81" s="137" t="str">
        <f t="shared" si="325"/>
        <v/>
      </c>
      <c r="BE81" s="137" t="str">
        <f t="shared" si="325"/>
        <v/>
      </c>
      <c r="BF81" s="167">
        <f t="shared" si="325"/>
        <v>4</v>
      </c>
      <c r="BG81" s="133">
        <f t="shared" si="325"/>
        <v>3</v>
      </c>
      <c r="BH81" s="137" t="str">
        <f t="shared" si="325"/>
        <v/>
      </c>
      <c r="BI81" s="137" t="str">
        <f t="shared" si="325"/>
        <v/>
      </c>
      <c r="BJ81" s="137" t="str">
        <f t="shared" si="325"/>
        <v/>
      </c>
      <c r="BK81" s="137" t="str">
        <f t="shared" si="325"/>
        <v/>
      </c>
      <c r="BL81" s="137" t="str">
        <f t="shared" si="325"/>
        <v/>
      </c>
      <c r="BM81" s="137" t="str">
        <f t="shared" si="325"/>
        <v/>
      </c>
      <c r="BN81" s="137" t="str">
        <f t="shared" si="325"/>
        <v/>
      </c>
      <c r="BO81" s="137" t="str">
        <f t="shared" si="325"/>
        <v/>
      </c>
      <c r="BP81" s="137" t="str">
        <f t="shared" si="325"/>
        <v/>
      </c>
      <c r="BQ81" s="137" t="str">
        <f t="shared" si="325"/>
        <v/>
      </c>
      <c r="BR81" s="137" t="str">
        <f t="shared" si="325"/>
        <v/>
      </c>
      <c r="BS81" s="169" t="str">
        <f t="shared" si="325"/>
        <v/>
      </c>
      <c r="BT81" s="174" t="e">
        <f>$AY81*Assembly!Z$4+$AZ81*Assembly!Z$5+$BA81*Assembly!Z$6+$BB81*Assembly!Z$7+$BC81*Assembly!Z$8+$BD81*Assembly!Z$9+$BE81*Assembly!Z$10+$BF81*Assembly!Z$11+$BG81*Assembly!Z$12+$BH81*Assembly!Z$13+$BI81*Assembly!Z$14+$BJ81*Assembly!Z$15+$BK81*Assembly!Z$16+$BL81*Assembly!Z$17+$BM81*Assembly!Z$18+$BN81*Assembly!Z$19+$BO81*Assembly!Z$20+$BP81*Assembly!Z$21+$BQ81*Assembly!Z$22+$BR81*Assembly!Z$23+$BS81*Assembly!Z$24</f>
        <v>#VALUE!</v>
      </c>
      <c r="BU81" s="133" t="e">
        <f t="shared" si="3"/>
        <v>#VALUE!</v>
      </c>
      <c r="BV81" s="133"/>
      <c r="BW81" s="133" t="e">
        <f>$AY81*Assembly!AD$4+$AZ81*Assembly!AD$5+$BA81*Assembly!AD$6+$BB81*Assembly!AD$7+$BC81*Assembly!AD$8+$BD81*Assembly!AD$9+$BE81*Assembly!AD$10+$BF81*Assembly!AD$11+$BG81*Assembly!AD$12+$BH81*Assembly!AD$13+$BI81*Assembly!AD$14+$BJ81*Assembly!AD$15+$BK81*Assembly!AD$16+$BL81*Assembly!AD$17+$BM81*Assembly!AD$18+$BN81*Assembly!AD$19+$BO81*Assembly!AD$20+$BP81*Assembly!AD$21+$BQ81*Assembly!AD$22+$BR81*Assembly!AD$23+$BS81*Assembly!AD$24</f>
        <v>#VALUE!</v>
      </c>
      <c r="BX81" s="177" t="e">
        <f t="shared" si="4"/>
        <v>#VALUE!</v>
      </c>
      <c r="BY81" s="178" t="e">
        <f t="shared" si="5"/>
        <v>#VALUE!</v>
      </c>
      <c r="BZ81" s="179" t="e">
        <f t="shared" si="6"/>
        <v>#VALUE!</v>
      </c>
      <c r="CA81" s="178" t="e">
        <f t="shared" si="7"/>
        <v>#VALUE!</v>
      </c>
      <c r="CB81" s="133" t="e">
        <f>$AY81*Assembly!Y$4+$AZ81*Assembly!Y$5+$BA81*Assembly!Y$6+$BB81*Assembly!Y$7+$BC81*Assembly!Y$8+$BD81*Assembly!Y$9+$BE81*Assembly!Y$10+$BF81*Assembly!Y$11+$BG81*Assembly!Y$12+$BH81*Assembly!Y$13+$BI81*Assembly!Y$14+$BJ81*Assembly!Y$15+$BK81*Assembly!Y$16+$BL81*Assembly!Y$17+$BM81*Assembly!Y$18+$BN81*Assembly!Y$19+$BO81*Assembly!Y$20+$BP81*Assembly!Y$21+$BQ81*Assembly!Y$22+$BR81*Assembly!Y$23+$BS81*Assembly!Y$24</f>
        <v>#VALUE!</v>
      </c>
      <c r="CC81" s="133" t="e">
        <f t="shared" si="8"/>
        <v>#VALUE!</v>
      </c>
      <c r="CD81" s="130" t="e">
        <f t="shared" si="9"/>
        <v>#VALUE!</v>
      </c>
      <c r="CE81" s="183" t="e">
        <f>$AY81*Assembly!AC$4+$AZ81*Assembly!AC$5+$BA81*Assembly!AC$6+$BB81*Assembly!AC$7+$BC81*Assembly!AC$8+$BD81*Assembly!AC$9+$BE81*Assembly!AC$10+$BF81*Assembly!AC$11+$BG81*Assembly!AC$12+$BH81*Assembly!AC$13+$BI81*Assembly!AC$14+$BJ81*Assembly!AC$15+$BK81*Assembly!AC$16+$BL81*Assembly!AC$17+$BM81*Assembly!AC$18+$BN81*Assembly!AC$19+$BO81*Assembly!AC$20+$BP81*Assembly!AC$21+$BQ81*Assembly!AC$22+$BR81*Assembly!AC$23+$BS81*Assembly!AC$24</f>
        <v>#VALUE!</v>
      </c>
      <c r="CF81" s="145" t="e">
        <f>$AY81*Assembly!M$4+$AZ81*Assembly!M$5+$BA81*Assembly!M$6+$BB81*Assembly!M$7+$BC81*Assembly!M$8+$BD81*Assembly!M$9+$BE81*Assembly!M$10+$BF81*Assembly!M$11+$BG81*Assembly!M$12+$BH81*Assembly!M$13+$BI81*Assembly!M$14+$BJ81*Assembly!M$15+$BK81*Assembly!M$16+$BL81*Assembly!M$17+$BM81*Assembly!M$18+$BN81*Assembly!M$19+$BO81*Assembly!M$20+$BP81*Assembly!M$21+$BQ81*Assembly!M$22+$BR81*Assembly!M$23+$BS81*Assembly!M$24</f>
        <v>#VALUE!</v>
      </c>
      <c r="CG81" s="145" t="e">
        <f>$AY81*Assembly!N$4+$AZ81*Assembly!N$5+$BA81*Assembly!N$6+$BB81*Assembly!N$7+$BC81*Assembly!N$8+$BD81*Assembly!N$9+$BE81*Assembly!N$10+$BF81*Assembly!N$11+$BG81*Assembly!N$12+$BH81*Assembly!N$13+$BI81*Assembly!N$14+$BJ81*Assembly!N$15+$BK81*Assembly!N$16+$BL81*Assembly!N$17+$BM81*Assembly!N$18+$BN81*Assembly!N$19+$BO81*Assembly!N$20+$BP81*Assembly!N$21+$BQ81*Assembly!N$22+$BR81*Assembly!N$23+$BS81*Assembly!N$24</f>
        <v>#VALUE!</v>
      </c>
      <c r="CH81" s="145" t="e">
        <f>$AY81*Assembly!O$4+$AZ81*Assembly!O$5+$BA81*Assembly!O$6+$BB81*Assembly!O$7+$BC81*Assembly!O$8+$BD81*Assembly!O$9+$BE81*Assembly!O$10+$BF81*Assembly!O$11+$BG81*Assembly!O$12+$BH81*Assembly!O$13+$BI81*Assembly!O$14+$BJ81*Assembly!O$15+$BK81*Assembly!O$16+$BL81*Assembly!O$17+$BM81*Assembly!O$18+$BN81*Assembly!O$19+$BO81*Assembly!O$20+$BP81*Assembly!O$21+$BQ81*Assembly!O$22+$BR81*Assembly!O$23+$BS81*Assembly!O$24</f>
        <v>#VALUE!</v>
      </c>
      <c r="CI81" s="140" t="e">
        <f>$AY81*Assembly!P$4+$AZ81*Assembly!P$5+$BA81*Assembly!P$6+$BB81*Assembly!P$7+$BC81*Assembly!P$8+$BD81*Assembly!P$9+$BE81*Assembly!P$10+$BF81*Assembly!P$11+$BG81*Assembly!P$12+$BH81*Assembly!P$13+$BI81*Assembly!P$14+$BJ81*Assembly!P$15+$BK81*Assembly!P$16+$BL81*Assembly!P$17+$BM81*Assembly!P$18+$BN81*Assembly!P$19+$BO81*Assembly!P$20+$BP81*Assembly!P$21+$BQ81*Assembly!P$22+$BR81*Assembly!P$23+$BS81*Assembly!P$24</f>
        <v>#VALUE!</v>
      </c>
      <c r="CJ81" s="140" t="e">
        <f>$AY81*Assembly!Q$4+$AZ81*Assembly!Q$5+$BA81*Assembly!Q$6+$BB81*Assembly!Q$7+$BC81*Assembly!Q$8+$BD81*Assembly!Q$9+$BE81*Assembly!Q$10+$BF81*Assembly!Q$11+$BG81*Assembly!Q$12+$BH81*Assembly!Q$13+$BI81*Assembly!Q$14+$BJ81*Assembly!Q$15+$BK81*Assembly!Q$16+$BL81*Assembly!Q$17+$BM81*Assembly!Q$18+$BN81*Assembly!Q$19+$BO81*Assembly!Q$20+$BP81*Assembly!Q$21+$BQ81*Assembly!Q$22+$BR81*Assembly!Q$23+$BS81*Assembly!Q$24</f>
        <v>#VALUE!</v>
      </c>
      <c r="CK81" s="145" t="e">
        <f>$AY81*Assembly!R$4+$AZ81*Assembly!R$5+$BA81*Assembly!R$6+$BB81*Assembly!R$7+$BC81*Assembly!R$8+$BD81*Assembly!R$9+$BE81*Assembly!R$10+$BF81*Assembly!R$11+$BG81*Assembly!R$12+$BH81*Assembly!R$13+$BI81*Assembly!R$14+$BJ81*Assembly!R$15+$BK81*Assembly!R$16+$BL81*Assembly!R$17+$BM81*Assembly!R$18+$BN81*Assembly!R$19+$BO81*Assembly!R$20+$BP81*Assembly!R$21+$BQ81*Assembly!R$22+$BR81*Assembly!R$23+$BS81*Assembly!R$24</f>
        <v>#VALUE!</v>
      </c>
      <c r="CL81" s="140" t="e">
        <f>$AY81*Assembly!S$4+$AZ81*Assembly!S$5+$BA81*Assembly!S$6+$BB81*Assembly!S$7+$BC81*Assembly!S$8+$BD81*Assembly!S$9+$BE81*Assembly!S$10+$BF81*Assembly!S$11+$BG81*Assembly!S$12+$BH81*Assembly!S$13+$BI81*Assembly!S$14+$BJ81*Assembly!S$15+$BK81*Assembly!S$16+$BL81*Assembly!S$17+$BM81*Assembly!S$18+$BN81*Assembly!S$19+$BO81*Assembly!S$20+$BP81*Assembly!S$21+$BQ81*Assembly!S$22+$BR81*Assembly!S$23+$BS81*Assembly!S$24</f>
        <v>#VALUE!</v>
      </c>
      <c r="CM81" s="140" t="e">
        <f>$AY81*Assembly!T$4+$AZ81*Assembly!T$5+$BA81*Assembly!T$6+$BB81*Assembly!T$7+$BC81*Assembly!T$8+$BD81*Assembly!T$9+$BE81*Assembly!T$10+$BF81*Assembly!T$11+$BG81*Assembly!T$12+$BH81*Assembly!T$13+$BI81*Assembly!T$14+$BJ81*Assembly!T$15+$BK81*Assembly!T$16+$BL81*Assembly!T$17+$BM81*Assembly!T$18+$BN81*Assembly!T$19+$BO81*Assembly!T$20+$BP81*Assembly!T$21+$BQ81*Assembly!T$22+$BR81*Assembly!T$23+$BS81*Assembly!T$24</f>
        <v>#VALUE!</v>
      </c>
      <c r="CN81" s="140" t="e">
        <f>$AY81*Assembly!U$4+$AZ81*Assembly!U$5+$BA81*Assembly!U$6+$BB81*Assembly!U$7+$BC81*Assembly!U$8+$BD81*Assembly!U$9+$BE81*Assembly!U$10+$BF81*Assembly!U$11+$BG81*Assembly!U$12+$BH81*Assembly!U$13+$BI81*Assembly!U$14+$BJ81*Assembly!U$15+$BK81*Assembly!U$16+$BL81*Assembly!U$17+$BM81*Assembly!U$18+$BN81*Assembly!U$19+$BO81*Assembly!U$20+$BP81*Assembly!U$21+$BQ81*Assembly!U$22+$BR81*Assembly!U$23+$BS81*Assembly!U$24</f>
        <v>#VALUE!</v>
      </c>
      <c r="CO81" s="145" t="e">
        <f>$AY81*Assembly!V$4+$AZ81*Assembly!V$5+$BA81*Assembly!V$6+$BB81*Assembly!V$7+$BC81*Assembly!V$8+$BD81*Assembly!V$9+$BE81*Assembly!V$10+$BF81*Assembly!V$11+$BG81*Assembly!V$12+$BH81*Assembly!V$13+$BI81*Assembly!V$14+$BJ81*Assembly!V$15+$BK81*Assembly!V$16+$BL81*Assembly!V$17+$BM81*Assembly!V$18+$BN81*Assembly!V$19+$BO81*Assembly!V$20+$BP81*Assembly!V$21+$BQ81*Assembly!V$22+$BR81*Assembly!V$23+$BS81*Assembly!V$24</f>
        <v>#VALUE!</v>
      </c>
      <c r="CP81" s="145" t="e">
        <f>CF81*Refining!$F$3</f>
        <v>#VALUE!</v>
      </c>
      <c r="CQ81" s="145" t="e">
        <f>CG81*Refining!$F$4</f>
        <v>#VALUE!</v>
      </c>
      <c r="CR81" s="145" t="e">
        <f>CH81*Refining!$F$5</f>
        <v>#VALUE!</v>
      </c>
      <c r="CS81" s="145" t="e">
        <f>CI81*Refining!$F$6</f>
        <v>#VALUE!</v>
      </c>
      <c r="CT81" s="145" t="e">
        <f>CJ81*Refining!$F$7</f>
        <v>#VALUE!</v>
      </c>
      <c r="CU81" s="145" t="e">
        <f>CK81*Refining!$F$8</f>
        <v>#VALUE!</v>
      </c>
      <c r="CV81" s="145" t="e">
        <f>CL81*Refining!$F$9</f>
        <v>#VALUE!</v>
      </c>
      <c r="CW81" s="145" t="e">
        <f>CM81*Refining!$F$10</f>
        <v>#VALUE!</v>
      </c>
      <c r="CX81" s="145" t="e">
        <f>CN81*Refining!$F$11</f>
        <v>#VALUE!</v>
      </c>
      <c r="CY81" s="145" t="e">
        <f>CO81*Refining!$F$12</f>
        <v>#VALUE!</v>
      </c>
      <c r="CZ81" s="185" t="e">
        <f t="shared" ref="CZ81:DS81" si="326">IF(CF81 = 0, "", CF81)</f>
        <v>#VALUE!</v>
      </c>
      <c r="DA81" s="186" t="e">
        <f t="shared" si="326"/>
        <v>#VALUE!</v>
      </c>
      <c r="DB81" s="186" t="e">
        <f t="shared" si="326"/>
        <v>#VALUE!</v>
      </c>
      <c r="DC81" s="186" t="e">
        <f t="shared" si="326"/>
        <v>#VALUE!</v>
      </c>
      <c r="DD81" s="186" t="e">
        <f t="shared" si="326"/>
        <v>#VALUE!</v>
      </c>
      <c r="DE81" s="186" t="e">
        <f t="shared" si="326"/>
        <v>#VALUE!</v>
      </c>
      <c r="DF81" s="186" t="e">
        <f t="shared" si="326"/>
        <v>#VALUE!</v>
      </c>
      <c r="DG81" s="186" t="e">
        <f t="shared" si="326"/>
        <v>#VALUE!</v>
      </c>
      <c r="DH81" s="186" t="e">
        <f t="shared" si="326"/>
        <v>#VALUE!</v>
      </c>
      <c r="DI81" s="187" t="e">
        <f t="shared" si="326"/>
        <v>#VALUE!</v>
      </c>
      <c r="DJ81" s="185" t="e">
        <f t="shared" si="326"/>
        <v>#VALUE!</v>
      </c>
      <c r="DK81" s="186" t="e">
        <f t="shared" si="326"/>
        <v>#VALUE!</v>
      </c>
      <c r="DL81" s="186" t="e">
        <f t="shared" si="326"/>
        <v>#VALUE!</v>
      </c>
      <c r="DM81" s="186" t="e">
        <f t="shared" si="326"/>
        <v>#VALUE!</v>
      </c>
      <c r="DN81" s="211" t="e">
        <f t="shared" si="326"/>
        <v>#VALUE!</v>
      </c>
      <c r="DO81" s="186" t="e">
        <f t="shared" si="326"/>
        <v>#VALUE!</v>
      </c>
      <c r="DP81" s="186" t="e">
        <f t="shared" si="326"/>
        <v>#VALUE!</v>
      </c>
      <c r="DQ81" s="186" t="e">
        <f t="shared" si="326"/>
        <v>#VALUE!</v>
      </c>
      <c r="DR81" s="186" t="e">
        <f t="shared" si="326"/>
        <v>#VALUE!</v>
      </c>
      <c r="DS81" s="187" t="e">
        <f t="shared" si="326"/>
        <v>#VALUE!</v>
      </c>
      <c r="DT81" s="185" t="e">
        <f t="shared" si="11"/>
        <v>#VALUE!</v>
      </c>
      <c r="DU81" s="189" t="e">
        <f t="shared" si="12"/>
        <v>#VALUE!</v>
      </c>
      <c r="DV81" s="133" t="e">
        <f>CZ81*'Ores &amp; Ingots'!$C$3+DA81*'Ores &amp; Ingots'!$C$4+DB81*'Ores &amp; Ingots'!$C$5+DC81*'Ores &amp; Ingots'!$C$6+DD81*'Ores &amp; Ingots'!$C$7+DE81*'Ores &amp; Ingots'!$C$8+DF81*'Ores &amp; Ingots'!$C$9+DG81*'Ores &amp; Ingots'!$C$10+DH81*'Ores &amp; Ingots'!$C$11+DI81*'Ores &amp; Ingots'!$C$12</f>
        <v>#VALUE!</v>
      </c>
      <c r="DW81" s="133" t="e">
        <f>DJ81*'Ores &amp; Ingots'!$B$3+DK81*'Ores &amp; Ingots'!$B$4+DL81*'Ores &amp; Ingots'!$B$5+DM81*'Ores &amp; Ingots'!$B$6+DN81*'Ores &amp; Ingots'!$B$7+DO81*'Ores &amp; Ingots'!$B$8+DP81*'Ores &amp; Ingots'!$B$9+DQ81*'Ores &amp; Ingots'!$B$10+DR81*'Ores &amp; Ingots'!$B$11+DS81*'Ores &amp; Ingots'!$B$12</f>
        <v>#VALUE!</v>
      </c>
      <c r="DX81" s="189" t="e">
        <f>CZ81*Refining!$G$3+DA81*Refining!$G$4+DB81*Refining!$G$5+DC81*Refining!$G$6+DD81*Refining!$G$7+DE81*Refining!$G$8+DF81*Refining!$G$9+DG81*Refining!$G$10+DH81*Refining!$G$11+DI81*Refining!$G$12</f>
        <v>#VALUE!</v>
      </c>
      <c r="DY81" s="189" t="e">
        <f t="shared" si="13"/>
        <v>#VALUE!</v>
      </c>
      <c r="DZ81" s="192" t="e">
        <f t="shared" si="14"/>
        <v>#VALUE!</v>
      </c>
      <c r="EA81" s="185" t="e">
        <f t="shared" si="15"/>
        <v>#VALUE!</v>
      </c>
      <c r="EB81" s="194" t="e">
        <f t="shared" ref="EB81:EC81" si="327">EA81/60</f>
        <v>#VALUE!</v>
      </c>
      <c r="EC81" s="194" t="e">
        <f t="shared" si="327"/>
        <v>#VALUE!</v>
      </c>
      <c r="ED81" s="185" t="e">
        <f t="shared" si="17"/>
        <v>#VALUE!</v>
      </c>
      <c r="EE81" s="194" t="e">
        <f t="shared" ref="EE81:EF81" si="328">ED81/1000</f>
        <v>#VALUE!</v>
      </c>
      <c r="EF81" s="196" t="e">
        <f t="shared" si="328"/>
        <v>#VALUE!</v>
      </c>
      <c r="EG81" s="130" t="e">
        <f t="shared" si="19"/>
        <v>#VALUE!</v>
      </c>
      <c r="EH81" s="132" t="e">
        <f t="shared" si="20"/>
        <v>#VALUE!</v>
      </c>
      <c r="EI81" s="133" t="s">
        <v>28</v>
      </c>
    </row>
    <row r="82" spans="1:139" ht="12.75" hidden="1" x14ac:dyDescent="0.2">
      <c r="A82" s="864"/>
      <c r="B82" s="135" t="s">
        <v>306</v>
      </c>
      <c r="C82" s="137" t="s">
        <v>156</v>
      </c>
      <c r="D82" s="137">
        <v>2</v>
      </c>
      <c r="E82" s="137">
        <v>1</v>
      </c>
      <c r="F82" s="137">
        <v>1</v>
      </c>
      <c r="G82" s="139">
        <f t="shared" si="0"/>
        <v>31.25</v>
      </c>
      <c r="H82" s="140">
        <v>5</v>
      </c>
      <c r="I82" s="140">
        <v>5</v>
      </c>
      <c r="J82" s="140">
        <f>H82/Main!$D$9</f>
        <v>1</v>
      </c>
      <c r="K82" s="140">
        <f>I82/Main!$D$10</f>
        <v>2.5</v>
      </c>
      <c r="L82" s="140">
        <f t="shared" si="1"/>
        <v>2.5</v>
      </c>
      <c r="M82" s="140">
        <v>1</v>
      </c>
      <c r="N82" s="145">
        <v>200</v>
      </c>
      <c r="O82" s="145">
        <v>200</v>
      </c>
      <c r="P82" s="143"/>
      <c r="Q82" s="145"/>
      <c r="R82" s="143"/>
      <c r="S82" s="146"/>
      <c r="T82" s="146"/>
      <c r="U82" s="143"/>
      <c r="V82" s="143"/>
      <c r="W82" s="146"/>
      <c r="X82" s="146"/>
      <c r="Y82" s="143"/>
      <c r="Z82" s="143"/>
      <c r="AA82" s="143"/>
      <c r="AB82" s="143"/>
      <c r="AC82" s="362" t="s">
        <v>220</v>
      </c>
      <c r="AD82" s="133">
        <v>0</v>
      </c>
      <c r="AE82" s="133">
        <v>0</v>
      </c>
      <c r="AF82" s="133">
        <v>0</v>
      </c>
      <c r="AG82" s="133">
        <v>0</v>
      </c>
      <c r="AH82" s="133">
        <v>12</v>
      </c>
      <c r="AI82" s="133">
        <v>0</v>
      </c>
      <c r="AJ82" s="133">
        <v>0</v>
      </c>
      <c r="AK82" s="167">
        <v>12</v>
      </c>
      <c r="AL82" s="133">
        <v>20</v>
      </c>
      <c r="AM82" s="133">
        <v>0</v>
      </c>
      <c r="AN82" s="133">
        <v>0</v>
      </c>
      <c r="AO82" s="133">
        <v>0</v>
      </c>
      <c r="AP82" s="133">
        <v>12</v>
      </c>
      <c r="AQ82" s="133">
        <v>0</v>
      </c>
      <c r="AR82" s="133">
        <v>0</v>
      </c>
      <c r="AS82" s="133">
        <v>0</v>
      </c>
      <c r="AT82" s="133">
        <v>0</v>
      </c>
      <c r="AU82" s="133">
        <v>0</v>
      </c>
      <c r="AV82" s="133">
        <v>0</v>
      </c>
      <c r="AW82" s="133">
        <v>0</v>
      </c>
      <c r="AX82" s="133">
        <v>0</v>
      </c>
      <c r="AY82" s="161" t="str">
        <f t="shared" ref="AY82:BS82" si="329">IF(AD82 = 0, "", AD82)</f>
        <v/>
      </c>
      <c r="AZ82" s="137" t="str">
        <f t="shared" si="329"/>
        <v/>
      </c>
      <c r="BA82" s="137" t="str">
        <f t="shared" si="329"/>
        <v/>
      </c>
      <c r="BB82" s="137" t="str">
        <f t="shared" si="329"/>
        <v/>
      </c>
      <c r="BC82" s="133">
        <f t="shared" si="329"/>
        <v>12</v>
      </c>
      <c r="BD82" s="137" t="str">
        <f t="shared" si="329"/>
        <v/>
      </c>
      <c r="BE82" s="137" t="str">
        <f t="shared" si="329"/>
        <v/>
      </c>
      <c r="BF82" s="167">
        <f t="shared" si="329"/>
        <v>12</v>
      </c>
      <c r="BG82" s="133">
        <f t="shared" si="329"/>
        <v>20</v>
      </c>
      <c r="BH82" s="137" t="str">
        <f t="shared" si="329"/>
        <v/>
      </c>
      <c r="BI82" s="137" t="str">
        <f t="shared" si="329"/>
        <v/>
      </c>
      <c r="BJ82" s="137" t="str">
        <f t="shared" si="329"/>
        <v/>
      </c>
      <c r="BK82" s="133">
        <f t="shared" si="329"/>
        <v>12</v>
      </c>
      <c r="BL82" s="137" t="str">
        <f t="shared" si="329"/>
        <v/>
      </c>
      <c r="BM82" s="137" t="str">
        <f t="shared" si="329"/>
        <v/>
      </c>
      <c r="BN82" s="137" t="str">
        <f t="shared" si="329"/>
        <v/>
      </c>
      <c r="BO82" s="137" t="str">
        <f t="shared" si="329"/>
        <v/>
      </c>
      <c r="BP82" s="137" t="str">
        <f t="shared" si="329"/>
        <v/>
      </c>
      <c r="BQ82" s="137" t="str">
        <f t="shared" si="329"/>
        <v/>
      </c>
      <c r="BR82" s="137" t="str">
        <f t="shared" si="329"/>
        <v/>
      </c>
      <c r="BS82" s="169" t="str">
        <f t="shared" si="329"/>
        <v/>
      </c>
      <c r="BT82" s="174" t="e">
        <f>$AY82*Assembly!Z$4+$AZ82*Assembly!Z$5+$BA82*Assembly!Z$6+$BB82*Assembly!Z$7+$BC82*Assembly!Z$8+$BD82*Assembly!Z$9+$BE82*Assembly!Z$10+$BF82*Assembly!Z$11+$BG82*Assembly!Z$12+$BH82*Assembly!Z$13+$BI82*Assembly!Z$14+$BJ82*Assembly!Z$15+$BK82*Assembly!Z$16+$BL82*Assembly!Z$17+$BM82*Assembly!Z$18+$BN82*Assembly!Z$19+$BO82*Assembly!Z$20+$BP82*Assembly!Z$21+$BQ82*Assembly!Z$22+$BR82*Assembly!Z$23+$BS82*Assembly!Z$24</f>
        <v>#VALUE!</v>
      </c>
      <c r="BU82" s="133" t="e">
        <f t="shared" si="3"/>
        <v>#VALUE!</v>
      </c>
      <c r="BV82" s="133"/>
      <c r="BW82" s="133" t="e">
        <f>$AY82*Assembly!AD$4+$AZ82*Assembly!AD$5+$BA82*Assembly!AD$6+$BB82*Assembly!AD$7+$BC82*Assembly!AD$8+$BD82*Assembly!AD$9+$BE82*Assembly!AD$10+$BF82*Assembly!AD$11+$BG82*Assembly!AD$12+$BH82*Assembly!AD$13+$BI82*Assembly!AD$14+$BJ82*Assembly!AD$15+$BK82*Assembly!AD$16+$BL82*Assembly!AD$17+$BM82*Assembly!AD$18+$BN82*Assembly!AD$19+$BO82*Assembly!AD$20+$BP82*Assembly!AD$21+$BQ82*Assembly!AD$22+$BR82*Assembly!AD$23+$BS82*Assembly!AD$24</f>
        <v>#VALUE!</v>
      </c>
      <c r="BX82" s="177" t="e">
        <f t="shared" si="4"/>
        <v>#VALUE!</v>
      </c>
      <c r="BY82" s="178" t="e">
        <f t="shared" si="5"/>
        <v>#VALUE!</v>
      </c>
      <c r="BZ82" s="179" t="e">
        <f t="shared" si="6"/>
        <v>#VALUE!</v>
      </c>
      <c r="CA82" s="178" t="e">
        <f t="shared" si="7"/>
        <v>#VALUE!</v>
      </c>
      <c r="CB82" s="133" t="e">
        <f>$AY82*Assembly!Y$4+$AZ82*Assembly!Y$5+$BA82*Assembly!Y$6+$BB82*Assembly!Y$7+$BC82*Assembly!Y$8+$BD82*Assembly!Y$9+$BE82*Assembly!Y$10+$BF82*Assembly!Y$11+$BG82*Assembly!Y$12+$BH82*Assembly!Y$13+$BI82*Assembly!Y$14+$BJ82*Assembly!Y$15+$BK82*Assembly!Y$16+$BL82*Assembly!Y$17+$BM82*Assembly!Y$18+$BN82*Assembly!Y$19+$BO82*Assembly!Y$20+$BP82*Assembly!Y$21+$BQ82*Assembly!Y$22+$BR82*Assembly!Y$23+$BS82*Assembly!Y$24</f>
        <v>#VALUE!</v>
      </c>
      <c r="CC82" s="133" t="e">
        <f t="shared" si="8"/>
        <v>#VALUE!</v>
      </c>
      <c r="CD82" s="130" t="e">
        <f t="shared" si="9"/>
        <v>#VALUE!</v>
      </c>
      <c r="CE82" s="183" t="e">
        <f>$AY82*Assembly!AC$4+$AZ82*Assembly!AC$5+$BA82*Assembly!AC$6+$BB82*Assembly!AC$7+$BC82*Assembly!AC$8+$BD82*Assembly!AC$9+$BE82*Assembly!AC$10+$BF82*Assembly!AC$11+$BG82*Assembly!AC$12+$BH82*Assembly!AC$13+$BI82*Assembly!AC$14+$BJ82*Assembly!AC$15+$BK82*Assembly!AC$16+$BL82*Assembly!AC$17+$BM82*Assembly!AC$18+$BN82*Assembly!AC$19+$BO82*Assembly!AC$20+$BP82*Assembly!AC$21+$BQ82*Assembly!AC$22+$BR82*Assembly!AC$23+$BS82*Assembly!AC$24</f>
        <v>#VALUE!</v>
      </c>
      <c r="CF82" s="145" t="e">
        <f>$AY82*Assembly!M$4+$AZ82*Assembly!M$5+$BA82*Assembly!M$6+$BB82*Assembly!M$7+$BC82*Assembly!M$8+$BD82*Assembly!M$9+$BE82*Assembly!M$10+$BF82*Assembly!M$11+$BG82*Assembly!M$12+$BH82*Assembly!M$13+$BI82*Assembly!M$14+$BJ82*Assembly!M$15+$BK82*Assembly!M$16+$BL82*Assembly!M$17+$BM82*Assembly!M$18+$BN82*Assembly!M$19+$BO82*Assembly!M$20+$BP82*Assembly!M$21+$BQ82*Assembly!M$22+$BR82*Assembly!M$23+$BS82*Assembly!M$24</f>
        <v>#VALUE!</v>
      </c>
      <c r="CG82" s="145" t="e">
        <f>$AY82*Assembly!N$4+$AZ82*Assembly!N$5+$BA82*Assembly!N$6+$BB82*Assembly!N$7+$BC82*Assembly!N$8+$BD82*Assembly!N$9+$BE82*Assembly!N$10+$BF82*Assembly!N$11+$BG82*Assembly!N$12+$BH82*Assembly!N$13+$BI82*Assembly!N$14+$BJ82*Assembly!N$15+$BK82*Assembly!N$16+$BL82*Assembly!N$17+$BM82*Assembly!N$18+$BN82*Assembly!N$19+$BO82*Assembly!N$20+$BP82*Assembly!N$21+$BQ82*Assembly!N$22+$BR82*Assembly!N$23+$BS82*Assembly!N$24</f>
        <v>#VALUE!</v>
      </c>
      <c r="CH82" s="145" t="e">
        <f>$AY82*Assembly!O$4+$AZ82*Assembly!O$5+$BA82*Assembly!O$6+$BB82*Assembly!O$7+$BC82*Assembly!O$8+$BD82*Assembly!O$9+$BE82*Assembly!O$10+$BF82*Assembly!O$11+$BG82*Assembly!O$12+$BH82*Assembly!O$13+$BI82*Assembly!O$14+$BJ82*Assembly!O$15+$BK82*Assembly!O$16+$BL82*Assembly!O$17+$BM82*Assembly!O$18+$BN82*Assembly!O$19+$BO82*Assembly!O$20+$BP82*Assembly!O$21+$BQ82*Assembly!O$22+$BR82*Assembly!O$23+$BS82*Assembly!O$24</f>
        <v>#VALUE!</v>
      </c>
      <c r="CI82" s="140" t="e">
        <f>$AY82*Assembly!P$4+$AZ82*Assembly!P$5+$BA82*Assembly!P$6+$BB82*Assembly!P$7+$BC82*Assembly!P$8+$BD82*Assembly!P$9+$BE82*Assembly!P$10+$BF82*Assembly!P$11+$BG82*Assembly!P$12+$BH82*Assembly!P$13+$BI82*Assembly!P$14+$BJ82*Assembly!P$15+$BK82*Assembly!P$16+$BL82*Assembly!P$17+$BM82*Assembly!P$18+$BN82*Assembly!P$19+$BO82*Assembly!P$20+$BP82*Assembly!P$21+$BQ82*Assembly!P$22+$BR82*Assembly!P$23+$BS82*Assembly!P$24</f>
        <v>#VALUE!</v>
      </c>
      <c r="CJ82" s="140" t="e">
        <f>$AY82*Assembly!Q$4+$AZ82*Assembly!Q$5+$BA82*Assembly!Q$6+$BB82*Assembly!Q$7+$BC82*Assembly!Q$8+$BD82*Assembly!Q$9+$BE82*Assembly!Q$10+$BF82*Assembly!Q$11+$BG82*Assembly!Q$12+$BH82*Assembly!Q$13+$BI82*Assembly!Q$14+$BJ82*Assembly!Q$15+$BK82*Assembly!Q$16+$BL82*Assembly!Q$17+$BM82*Assembly!Q$18+$BN82*Assembly!Q$19+$BO82*Assembly!Q$20+$BP82*Assembly!Q$21+$BQ82*Assembly!Q$22+$BR82*Assembly!Q$23+$BS82*Assembly!Q$24</f>
        <v>#VALUE!</v>
      </c>
      <c r="CK82" s="145" t="e">
        <f>$AY82*Assembly!R$4+$AZ82*Assembly!R$5+$BA82*Assembly!R$6+$BB82*Assembly!R$7+$BC82*Assembly!R$8+$BD82*Assembly!R$9+$BE82*Assembly!R$10+$BF82*Assembly!R$11+$BG82*Assembly!R$12+$BH82*Assembly!R$13+$BI82*Assembly!R$14+$BJ82*Assembly!R$15+$BK82*Assembly!R$16+$BL82*Assembly!R$17+$BM82*Assembly!R$18+$BN82*Assembly!R$19+$BO82*Assembly!R$20+$BP82*Assembly!R$21+$BQ82*Assembly!R$22+$BR82*Assembly!R$23+$BS82*Assembly!R$24</f>
        <v>#VALUE!</v>
      </c>
      <c r="CL82" s="140" t="e">
        <f>$AY82*Assembly!S$4+$AZ82*Assembly!S$5+$BA82*Assembly!S$6+$BB82*Assembly!S$7+$BC82*Assembly!S$8+$BD82*Assembly!S$9+$BE82*Assembly!S$10+$BF82*Assembly!S$11+$BG82*Assembly!S$12+$BH82*Assembly!S$13+$BI82*Assembly!S$14+$BJ82*Assembly!S$15+$BK82*Assembly!S$16+$BL82*Assembly!S$17+$BM82*Assembly!S$18+$BN82*Assembly!S$19+$BO82*Assembly!S$20+$BP82*Assembly!S$21+$BQ82*Assembly!S$22+$BR82*Assembly!S$23+$BS82*Assembly!S$24</f>
        <v>#VALUE!</v>
      </c>
      <c r="CM82" s="140" t="e">
        <f>$AY82*Assembly!T$4+$AZ82*Assembly!T$5+$BA82*Assembly!T$6+$BB82*Assembly!T$7+$BC82*Assembly!T$8+$BD82*Assembly!T$9+$BE82*Assembly!T$10+$BF82*Assembly!T$11+$BG82*Assembly!T$12+$BH82*Assembly!T$13+$BI82*Assembly!T$14+$BJ82*Assembly!T$15+$BK82*Assembly!T$16+$BL82*Assembly!T$17+$BM82*Assembly!T$18+$BN82*Assembly!T$19+$BO82*Assembly!T$20+$BP82*Assembly!T$21+$BQ82*Assembly!T$22+$BR82*Assembly!T$23+$BS82*Assembly!T$24</f>
        <v>#VALUE!</v>
      </c>
      <c r="CN82" s="140" t="e">
        <f>$AY82*Assembly!U$4+$AZ82*Assembly!U$5+$BA82*Assembly!U$6+$BB82*Assembly!U$7+$BC82*Assembly!U$8+$BD82*Assembly!U$9+$BE82*Assembly!U$10+$BF82*Assembly!U$11+$BG82*Assembly!U$12+$BH82*Assembly!U$13+$BI82*Assembly!U$14+$BJ82*Assembly!U$15+$BK82*Assembly!U$16+$BL82*Assembly!U$17+$BM82*Assembly!U$18+$BN82*Assembly!U$19+$BO82*Assembly!U$20+$BP82*Assembly!U$21+$BQ82*Assembly!U$22+$BR82*Assembly!U$23+$BS82*Assembly!U$24</f>
        <v>#VALUE!</v>
      </c>
      <c r="CO82" s="145" t="e">
        <f>$AY82*Assembly!V$4+$AZ82*Assembly!V$5+$BA82*Assembly!V$6+$BB82*Assembly!V$7+$BC82*Assembly!V$8+$BD82*Assembly!V$9+$BE82*Assembly!V$10+$BF82*Assembly!V$11+$BG82*Assembly!V$12+$BH82*Assembly!V$13+$BI82*Assembly!V$14+$BJ82*Assembly!V$15+$BK82*Assembly!V$16+$BL82*Assembly!V$17+$BM82*Assembly!V$18+$BN82*Assembly!V$19+$BO82*Assembly!V$20+$BP82*Assembly!V$21+$BQ82*Assembly!V$22+$BR82*Assembly!V$23+$BS82*Assembly!V$24</f>
        <v>#VALUE!</v>
      </c>
      <c r="CP82" s="145" t="e">
        <f>CF82*Refining!$F$3</f>
        <v>#VALUE!</v>
      </c>
      <c r="CQ82" s="145" t="e">
        <f>CG82*Refining!$F$4</f>
        <v>#VALUE!</v>
      </c>
      <c r="CR82" s="145" t="e">
        <f>CH82*Refining!$F$5</f>
        <v>#VALUE!</v>
      </c>
      <c r="CS82" s="145" t="e">
        <f>CI82*Refining!$F$6</f>
        <v>#VALUE!</v>
      </c>
      <c r="CT82" s="145" t="e">
        <f>CJ82*Refining!$F$7</f>
        <v>#VALUE!</v>
      </c>
      <c r="CU82" s="145" t="e">
        <f>CK82*Refining!$F$8</f>
        <v>#VALUE!</v>
      </c>
      <c r="CV82" s="145" t="e">
        <f>CL82*Refining!$F$9</f>
        <v>#VALUE!</v>
      </c>
      <c r="CW82" s="145" t="e">
        <f>CM82*Refining!$F$10</f>
        <v>#VALUE!</v>
      </c>
      <c r="CX82" s="145" t="e">
        <f>CN82*Refining!$F$11</f>
        <v>#VALUE!</v>
      </c>
      <c r="CY82" s="145" t="e">
        <f>CO82*Refining!$F$12</f>
        <v>#VALUE!</v>
      </c>
      <c r="CZ82" s="185" t="e">
        <f t="shared" ref="CZ82:DS82" si="330">IF(CF82 = 0, "", CF82)</f>
        <v>#VALUE!</v>
      </c>
      <c r="DA82" s="186" t="e">
        <f t="shared" si="330"/>
        <v>#VALUE!</v>
      </c>
      <c r="DB82" s="186" t="e">
        <f t="shared" si="330"/>
        <v>#VALUE!</v>
      </c>
      <c r="DC82" s="186" t="e">
        <f t="shared" si="330"/>
        <v>#VALUE!</v>
      </c>
      <c r="DD82" s="186" t="e">
        <f t="shared" si="330"/>
        <v>#VALUE!</v>
      </c>
      <c r="DE82" s="186" t="e">
        <f t="shared" si="330"/>
        <v>#VALUE!</v>
      </c>
      <c r="DF82" s="186" t="e">
        <f t="shared" si="330"/>
        <v>#VALUE!</v>
      </c>
      <c r="DG82" s="186" t="e">
        <f t="shared" si="330"/>
        <v>#VALUE!</v>
      </c>
      <c r="DH82" s="186" t="e">
        <f t="shared" si="330"/>
        <v>#VALUE!</v>
      </c>
      <c r="DI82" s="187" t="e">
        <f t="shared" si="330"/>
        <v>#VALUE!</v>
      </c>
      <c r="DJ82" s="185" t="e">
        <f t="shared" si="330"/>
        <v>#VALUE!</v>
      </c>
      <c r="DK82" s="186" t="e">
        <f t="shared" si="330"/>
        <v>#VALUE!</v>
      </c>
      <c r="DL82" s="186" t="e">
        <f t="shared" si="330"/>
        <v>#VALUE!</v>
      </c>
      <c r="DM82" s="186" t="e">
        <f t="shared" si="330"/>
        <v>#VALUE!</v>
      </c>
      <c r="DN82" s="211" t="e">
        <f t="shared" si="330"/>
        <v>#VALUE!</v>
      </c>
      <c r="DO82" s="186" t="e">
        <f t="shared" si="330"/>
        <v>#VALUE!</v>
      </c>
      <c r="DP82" s="186" t="e">
        <f t="shared" si="330"/>
        <v>#VALUE!</v>
      </c>
      <c r="DQ82" s="186" t="e">
        <f t="shared" si="330"/>
        <v>#VALUE!</v>
      </c>
      <c r="DR82" s="186" t="e">
        <f t="shared" si="330"/>
        <v>#VALUE!</v>
      </c>
      <c r="DS82" s="187" t="e">
        <f t="shared" si="330"/>
        <v>#VALUE!</v>
      </c>
      <c r="DT82" s="185" t="e">
        <f t="shared" si="11"/>
        <v>#VALUE!</v>
      </c>
      <c r="DU82" s="189" t="e">
        <f t="shared" si="12"/>
        <v>#VALUE!</v>
      </c>
      <c r="DV82" s="133" t="e">
        <f>CZ82*'Ores &amp; Ingots'!$C$3+DA82*'Ores &amp; Ingots'!$C$4+DB82*'Ores &amp; Ingots'!$C$5+DC82*'Ores &amp; Ingots'!$C$6+DD82*'Ores &amp; Ingots'!$C$7+DE82*'Ores &amp; Ingots'!$C$8+DF82*'Ores &amp; Ingots'!$C$9+DG82*'Ores &amp; Ingots'!$C$10+DH82*'Ores &amp; Ingots'!$C$11+DI82*'Ores &amp; Ingots'!$C$12</f>
        <v>#VALUE!</v>
      </c>
      <c r="DW82" s="133" t="e">
        <f>DJ82*'Ores &amp; Ingots'!$B$3+DK82*'Ores &amp; Ingots'!$B$4+DL82*'Ores &amp; Ingots'!$B$5+DM82*'Ores &amp; Ingots'!$B$6+DN82*'Ores &amp; Ingots'!$B$7+DO82*'Ores &amp; Ingots'!$B$8+DP82*'Ores &amp; Ingots'!$B$9+DQ82*'Ores &amp; Ingots'!$B$10+DR82*'Ores &amp; Ingots'!$B$11+DS82*'Ores &amp; Ingots'!$B$12</f>
        <v>#VALUE!</v>
      </c>
      <c r="DX82" s="189" t="e">
        <f>CZ82*Refining!$G$3+DA82*Refining!$G$4+DB82*Refining!$G$5+DC82*Refining!$G$6+DD82*Refining!$G$7+DE82*Refining!$G$8+DF82*Refining!$G$9+DG82*Refining!$G$10+DH82*Refining!$G$11+DI82*Refining!$G$12</f>
        <v>#VALUE!</v>
      </c>
      <c r="DY82" s="189" t="e">
        <f t="shared" si="13"/>
        <v>#VALUE!</v>
      </c>
      <c r="DZ82" s="192" t="e">
        <f t="shared" si="14"/>
        <v>#VALUE!</v>
      </c>
      <c r="EA82" s="185" t="e">
        <f t="shared" si="15"/>
        <v>#VALUE!</v>
      </c>
      <c r="EB82" s="194" t="e">
        <f t="shared" ref="EB82:EC82" si="331">EA82/60</f>
        <v>#VALUE!</v>
      </c>
      <c r="EC82" s="194" t="e">
        <f t="shared" si="331"/>
        <v>#VALUE!</v>
      </c>
      <c r="ED82" s="185" t="e">
        <f t="shared" si="17"/>
        <v>#VALUE!</v>
      </c>
      <c r="EE82" s="194" t="e">
        <f t="shared" ref="EE82:EF82" si="332">ED82/1000</f>
        <v>#VALUE!</v>
      </c>
      <c r="EF82" s="196" t="e">
        <f t="shared" si="332"/>
        <v>#VALUE!</v>
      </c>
      <c r="EG82" s="130" t="e">
        <f t="shared" si="19"/>
        <v>#VALUE!</v>
      </c>
      <c r="EH82" s="132" t="e">
        <f t="shared" si="20"/>
        <v>#VALUE!</v>
      </c>
      <c r="EI82" s="133">
        <v>240</v>
      </c>
    </row>
    <row r="83" spans="1:139" ht="12.75" x14ac:dyDescent="0.2">
      <c r="A83" s="865"/>
      <c r="B83" s="297" t="s">
        <v>306</v>
      </c>
      <c r="C83" s="216" t="s">
        <v>155</v>
      </c>
      <c r="D83" s="216">
        <v>6</v>
      </c>
      <c r="E83" s="216">
        <v>3</v>
      </c>
      <c r="F83" s="216">
        <v>1</v>
      </c>
      <c r="G83" s="229">
        <f t="shared" si="0"/>
        <v>2.25</v>
      </c>
      <c r="H83" s="230">
        <v>5</v>
      </c>
      <c r="I83" s="230">
        <v>5</v>
      </c>
      <c r="J83" s="230">
        <f>H83/Main!$D$9</f>
        <v>1</v>
      </c>
      <c r="K83" s="230">
        <f>I83/Main!$D$10</f>
        <v>2.5</v>
      </c>
      <c r="L83" s="230">
        <f t="shared" si="1"/>
        <v>2.5</v>
      </c>
      <c r="M83" s="230">
        <v>1</v>
      </c>
      <c r="N83" s="232">
        <v>200</v>
      </c>
      <c r="O83" s="232">
        <v>200</v>
      </c>
      <c r="P83" s="233"/>
      <c r="Q83" s="232"/>
      <c r="R83" s="233"/>
      <c r="S83" s="234"/>
      <c r="T83" s="234"/>
      <c r="U83" s="233"/>
      <c r="V83" s="233"/>
      <c r="W83" s="234"/>
      <c r="X83" s="234"/>
      <c r="Y83" s="233"/>
      <c r="Z83" s="233"/>
      <c r="AA83" s="233"/>
      <c r="AB83" s="233"/>
      <c r="AC83" s="366"/>
      <c r="AD83" s="226">
        <v>0</v>
      </c>
      <c r="AE83" s="226">
        <v>0</v>
      </c>
      <c r="AF83" s="226">
        <v>0</v>
      </c>
      <c r="AG83" s="226">
        <v>0</v>
      </c>
      <c r="AH83" s="226">
        <v>8</v>
      </c>
      <c r="AI83" s="226">
        <v>0</v>
      </c>
      <c r="AJ83" s="226">
        <v>0</v>
      </c>
      <c r="AK83" s="227">
        <v>8</v>
      </c>
      <c r="AL83" s="226">
        <v>6</v>
      </c>
      <c r="AM83" s="226">
        <v>0</v>
      </c>
      <c r="AN83" s="226">
        <v>0</v>
      </c>
      <c r="AO83" s="226">
        <v>0</v>
      </c>
      <c r="AP83" s="226">
        <v>2</v>
      </c>
      <c r="AQ83" s="226">
        <v>0</v>
      </c>
      <c r="AR83" s="226">
        <v>0</v>
      </c>
      <c r="AS83" s="226">
        <v>0</v>
      </c>
      <c r="AT83" s="226">
        <v>0</v>
      </c>
      <c r="AU83" s="226">
        <v>0</v>
      </c>
      <c r="AV83" s="226">
        <v>0</v>
      </c>
      <c r="AW83" s="226">
        <v>0</v>
      </c>
      <c r="AX83" s="226">
        <v>0</v>
      </c>
      <c r="AY83" s="322" t="str">
        <f t="shared" ref="AY83:BS83" si="333">IF(AD83 = 0, "", AD83)</f>
        <v/>
      </c>
      <c r="AZ83" s="216" t="str">
        <f t="shared" si="333"/>
        <v/>
      </c>
      <c r="BA83" s="216" t="str">
        <f t="shared" si="333"/>
        <v/>
      </c>
      <c r="BB83" s="216" t="str">
        <f t="shared" si="333"/>
        <v/>
      </c>
      <c r="BC83" s="226">
        <f t="shared" si="333"/>
        <v>8</v>
      </c>
      <c r="BD83" s="216" t="str">
        <f t="shared" si="333"/>
        <v/>
      </c>
      <c r="BE83" s="216" t="str">
        <f t="shared" si="333"/>
        <v/>
      </c>
      <c r="BF83" s="227">
        <f t="shared" si="333"/>
        <v>8</v>
      </c>
      <c r="BG83" s="226">
        <f t="shared" si="333"/>
        <v>6</v>
      </c>
      <c r="BH83" s="216" t="str">
        <f t="shared" si="333"/>
        <v/>
      </c>
      <c r="BI83" s="216" t="str">
        <f t="shared" si="333"/>
        <v/>
      </c>
      <c r="BJ83" s="216" t="str">
        <f t="shared" si="333"/>
        <v/>
      </c>
      <c r="BK83" s="226">
        <f t="shared" si="333"/>
        <v>2</v>
      </c>
      <c r="BL83" s="216" t="str">
        <f t="shared" si="333"/>
        <v/>
      </c>
      <c r="BM83" s="216" t="str">
        <f t="shared" si="333"/>
        <v/>
      </c>
      <c r="BN83" s="216" t="str">
        <f t="shared" si="333"/>
        <v/>
      </c>
      <c r="BO83" s="216" t="str">
        <f t="shared" si="333"/>
        <v/>
      </c>
      <c r="BP83" s="216" t="str">
        <f t="shared" si="333"/>
        <v/>
      </c>
      <c r="BQ83" s="216" t="str">
        <f t="shared" si="333"/>
        <v/>
      </c>
      <c r="BR83" s="216" t="str">
        <f t="shared" si="333"/>
        <v/>
      </c>
      <c r="BS83" s="231" t="str">
        <f t="shared" si="333"/>
        <v/>
      </c>
      <c r="BT83" s="225" t="e">
        <f>$AY83*Assembly!Z$4+$AZ83*Assembly!Z$5+$BA83*Assembly!Z$6+$BB83*Assembly!Z$7+$BC83*Assembly!Z$8+$BD83*Assembly!Z$9+$BE83*Assembly!Z$10+$BF83*Assembly!Z$11+$BG83*Assembly!Z$12+$BH83*Assembly!Z$13+$BI83*Assembly!Z$14+$BJ83*Assembly!Z$15+$BK83*Assembly!Z$16+$BL83*Assembly!Z$17+$BM83*Assembly!Z$18+$BN83*Assembly!Z$19+$BO83*Assembly!Z$20+$BP83*Assembly!Z$21+$BQ83*Assembly!Z$22+$BR83*Assembly!Z$23+$BS83*Assembly!Z$24</f>
        <v>#VALUE!</v>
      </c>
      <c r="BU83" s="226" t="e">
        <f t="shared" si="3"/>
        <v>#VALUE!</v>
      </c>
      <c r="BV83" s="226"/>
      <c r="BW83" s="226" t="e">
        <f>$AY83*Assembly!AD$4+$AZ83*Assembly!AD$5+$BA83*Assembly!AD$6+$BB83*Assembly!AD$7+$BC83*Assembly!AD$8+$BD83*Assembly!AD$9+$BE83*Assembly!AD$10+$BF83*Assembly!AD$11+$BG83*Assembly!AD$12+$BH83*Assembly!AD$13+$BI83*Assembly!AD$14+$BJ83*Assembly!AD$15+$BK83*Assembly!AD$16+$BL83*Assembly!AD$17+$BM83*Assembly!AD$18+$BN83*Assembly!AD$19+$BO83*Assembly!AD$20+$BP83*Assembly!AD$21+$BQ83*Assembly!AD$22+$BR83*Assembly!AD$23+$BS83*Assembly!AD$24</f>
        <v>#VALUE!</v>
      </c>
      <c r="BX83" s="236" t="e">
        <f t="shared" si="4"/>
        <v>#VALUE!</v>
      </c>
      <c r="BY83" s="237" t="e">
        <f t="shared" si="5"/>
        <v>#VALUE!</v>
      </c>
      <c r="BZ83" s="238" t="e">
        <f t="shared" si="6"/>
        <v>#VALUE!</v>
      </c>
      <c r="CA83" s="237" t="e">
        <f t="shared" si="7"/>
        <v>#VALUE!</v>
      </c>
      <c r="CB83" s="226" t="e">
        <f>$AY83*Assembly!Y$4+$AZ83*Assembly!Y$5+$BA83*Assembly!Y$6+$BB83*Assembly!Y$7+$BC83*Assembly!Y$8+$BD83*Assembly!Y$9+$BE83*Assembly!Y$10+$BF83*Assembly!Y$11+$BG83*Assembly!Y$12+$BH83*Assembly!Y$13+$BI83*Assembly!Y$14+$BJ83*Assembly!Y$15+$BK83*Assembly!Y$16+$BL83*Assembly!Y$17+$BM83*Assembly!Y$18+$BN83*Assembly!Y$19+$BO83*Assembly!Y$20+$BP83*Assembly!Y$21+$BQ83*Assembly!Y$22+$BR83*Assembly!Y$23+$BS83*Assembly!Y$24</f>
        <v>#VALUE!</v>
      </c>
      <c r="CC83" s="226" t="e">
        <f t="shared" si="8"/>
        <v>#VALUE!</v>
      </c>
      <c r="CD83" s="239" t="e">
        <f t="shared" si="9"/>
        <v>#VALUE!</v>
      </c>
      <c r="CE83" s="240" t="e">
        <f>$AY83*Assembly!AC$4+$AZ83*Assembly!AC$5+$BA83*Assembly!AC$6+$BB83*Assembly!AC$7+$BC83*Assembly!AC$8+$BD83*Assembly!AC$9+$BE83*Assembly!AC$10+$BF83*Assembly!AC$11+$BG83*Assembly!AC$12+$BH83*Assembly!AC$13+$BI83*Assembly!AC$14+$BJ83*Assembly!AC$15+$BK83*Assembly!AC$16+$BL83*Assembly!AC$17+$BM83*Assembly!AC$18+$BN83*Assembly!AC$19+$BO83*Assembly!AC$20+$BP83*Assembly!AC$21+$BQ83*Assembly!AC$22+$BR83*Assembly!AC$23+$BS83*Assembly!AC$24</f>
        <v>#VALUE!</v>
      </c>
      <c r="CF83" s="232" t="e">
        <f>$AY83*Assembly!M$4+$AZ83*Assembly!M$5+$BA83*Assembly!M$6+$BB83*Assembly!M$7+$BC83*Assembly!M$8+$BD83*Assembly!M$9+$BE83*Assembly!M$10+$BF83*Assembly!M$11+$BG83*Assembly!M$12+$BH83*Assembly!M$13+$BI83*Assembly!M$14+$BJ83*Assembly!M$15+$BK83*Assembly!M$16+$BL83*Assembly!M$17+$BM83*Assembly!M$18+$BN83*Assembly!M$19+$BO83*Assembly!M$20+$BP83*Assembly!M$21+$BQ83*Assembly!M$22+$BR83*Assembly!M$23+$BS83*Assembly!M$24</f>
        <v>#VALUE!</v>
      </c>
      <c r="CG83" s="232" t="e">
        <f>$AY83*Assembly!N$4+$AZ83*Assembly!N$5+$BA83*Assembly!N$6+$BB83*Assembly!N$7+$BC83*Assembly!N$8+$BD83*Assembly!N$9+$BE83*Assembly!N$10+$BF83*Assembly!N$11+$BG83*Assembly!N$12+$BH83*Assembly!N$13+$BI83*Assembly!N$14+$BJ83*Assembly!N$15+$BK83*Assembly!N$16+$BL83*Assembly!N$17+$BM83*Assembly!N$18+$BN83*Assembly!N$19+$BO83*Assembly!N$20+$BP83*Assembly!N$21+$BQ83*Assembly!N$22+$BR83*Assembly!N$23+$BS83*Assembly!N$24</f>
        <v>#VALUE!</v>
      </c>
      <c r="CH83" s="232" t="e">
        <f>$AY83*Assembly!O$4+$AZ83*Assembly!O$5+$BA83*Assembly!O$6+$BB83*Assembly!O$7+$BC83*Assembly!O$8+$BD83*Assembly!O$9+$BE83*Assembly!O$10+$BF83*Assembly!O$11+$BG83*Assembly!O$12+$BH83*Assembly!O$13+$BI83*Assembly!O$14+$BJ83*Assembly!O$15+$BK83*Assembly!O$16+$BL83*Assembly!O$17+$BM83*Assembly!O$18+$BN83*Assembly!O$19+$BO83*Assembly!O$20+$BP83*Assembly!O$21+$BQ83*Assembly!O$22+$BR83*Assembly!O$23+$BS83*Assembly!O$24</f>
        <v>#VALUE!</v>
      </c>
      <c r="CI83" s="230" t="e">
        <f>$AY83*Assembly!P$4+$AZ83*Assembly!P$5+$BA83*Assembly!P$6+$BB83*Assembly!P$7+$BC83*Assembly!P$8+$BD83*Assembly!P$9+$BE83*Assembly!P$10+$BF83*Assembly!P$11+$BG83*Assembly!P$12+$BH83*Assembly!P$13+$BI83*Assembly!P$14+$BJ83*Assembly!P$15+$BK83*Assembly!P$16+$BL83*Assembly!P$17+$BM83*Assembly!P$18+$BN83*Assembly!P$19+$BO83*Assembly!P$20+$BP83*Assembly!P$21+$BQ83*Assembly!P$22+$BR83*Assembly!P$23+$BS83*Assembly!P$24</f>
        <v>#VALUE!</v>
      </c>
      <c r="CJ83" s="230" t="e">
        <f>$AY83*Assembly!Q$4+$AZ83*Assembly!Q$5+$BA83*Assembly!Q$6+$BB83*Assembly!Q$7+$BC83*Assembly!Q$8+$BD83*Assembly!Q$9+$BE83*Assembly!Q$10+$BF83*Assembly!Q$11+$BG83*Assembly!Q$12+$BH83*Assembly!Q$13+$BI83*Assembly!Q$14+$BJ83*Assembly!Q$15+$BK83*Assembly!Q$16+$BL83*Assembly!Q$17+$BM83*Assembly!Q$18+$BN83*Assembly!Q$19+$BO83*Assembly!Q$20+$BP83*Assembly!Q$21+$BQ83*Assembly!Q$22+$BR83*Assembly!Q$23+$BS83*Assembly!Q$24</f>
        <v>#VALUE!</v>
      </c>
      <c r="CK83" s="232" t="e">
        <f>$AY83*Assembly!R$4+$AZ83*Assembly!R$5+$BA83*Assembly!R$6+$BB83*Assembly!R$7+$BC83*Assembly!R$8+$BD83*Assembly!R$9+$BE83*Assembly!R$10+$BF83*Assembly!R$11+$BG83*Assembly!R$12+$BH83*Assembly!R$13+$BI83*Assembly!R$14+$BJ83*Assembly!R$15+$BK83*Assembly!R$16+$BL83*Assembly!R$17+$BM83*Assembly!R$18+$BN83*Assembly!R$19+$BO83*Assembly!R$20+$BP83*Assembly!R$21+$BQ83*Assembly!R$22+$BR83*Assembly!R$23+$BS83*Assembly!R$24</f>
        <v>#VALUE!</v>
      </c>
      <c r="CL83" s="230" t="e">
        <f>$AY83*Assembly!S$4+$AZ83*Assembly!S$5+$BA83*Assembly!S$6+$BB83*Assembly!S$7+$BC83*Assembly!S$8+$BD83*Assembly!S$9+$BE83*Assembly!S$10+$BF83*Assembly!S$11+$BG83*Assembly!S$12+$BH83*Assembly!S$13+$BI83*Assembly!S$14+$BJ83*Assembly!S$15+$BK83*Assembly!S$16+$BL83*Assembly!S$17+$BM83*Assembly!S$18+$BN83*Assembly!S$19+$BO83*Assembly!S$20+$BP83*Assembly!S$21+$BQ83*Assembly!S$22+$BR83*Assembly!S$23+$BS83*Assembly!S$24</f>
        <v>#VALUE!</v>
      </c>
      <c r="CM83" s="230" t="e">
        <f>$AY83*Assembly!T$4+$AZ83*Assembly!T$5+$BA83*Assembly!T$6+$BB83*Assembly!T$7+$BC83*Assembly!T$8+$BD83*Assembly!T$9+$BE83*Assembly!T$10+$BF83*Assembly!T$11+$BG83*Assembly!T$12+$BH83*Assembly!T$13+$BI83*Assembly!T$14+$BJ83*Assembly!T$15+$BK83*Assembly!T$16+$BL83*Assembly!T$17+$BM83*Assembly!T$18+$BN83*Assembly!T$19+$BO83*Assembly!T$20+$BP83*Assembly!T$21+$BQ83*Assembly!T$22+$BR83*Assembly!T$23+$BS83*Assembly!T$24</f>
        <v>#VALUE!</v>
      </c>
      <c r="CN83" s="230" t="e">
        <f>$AY83*Assembly!U$4+$AZ83*Assembly!U$5+$BA83*Assembly!U$6+$BB83*Assembly!U$7+$BC83*Assembly!U$8+$BD83*Assembly!U$9+$BE83*Assembly!U$10+$BF83*Assembly!U$11+$BG83*Assembly!U$12+$BH83*Assembly!U$13+$BI83*Assembly!U$14+$BJ83*Assembly!U$15+$BK83*Assembly!U$16+$BL83*Assembly!U$17+$BM83*Assembly!U$18+$BN83*Assembly!U$19+$BO83*Assembly!U$20+$BP83*Assembly!U$21+$BQ83*Assembly!U$22+$BR83*Assembly!U$23+$BS83*Assembly!U$24</f>
        <v>#VALUE!</v>
      </c>
      <c r="CO83" s="232" t="e">
        <f>$AY83*Assembly!V$4+$AZ83*Assembly!V$5+$BA83*Assembly!V$6+$BB83*Assembly!V$7+$BC83*Assembly!V$8+$BD83*Assembly!V$9+$BE83*Assembly!V$10+$BF83*Assembly!V$11+$BG83*Assembly!V$12+$BH83*Assembly!V$13+$BI83*Assembly!V$14+$BJ83*Assembly!V$15+$BK83*Assembly!V$16+$BL83*Assembly!V$17+$BM83*Assembly!V$18+$BN83*Assembly!V$19+$BO83*Assembly!V$20+$BP83*Assembly!V$21+$BQ83*Assembly!V$22+$BR83*Assembly!V$23+$BS83*Assembly!V$24</f>
        <v>#VALUE!</v>
      </c>
      <c r="CP83" s="232" t="e">
        <f>CF83*Refining!$F$3</f>
        <v>#VALUE!</v>
      </c>
      <c r="CQ83" s="232" t="e">
        <f>CG83*Refining!$F$4</f>
        <v>#VALUE!</v>
      </c>
      <c r="CR83" s="232" t="e">
        <f>CH83*Refining!$F$5</f>
        <v>#VALUE!</v>
      </c>
      <c r="CS83" s="232" t="e">
        <f>CI83*Refining!$F$6</f>
        <v>#VALUE!</v>
      </c>
      <c r="CT83" s="232" t="e">
        <f>CJ83*Refining!$F$7</f>
        <v>#VALUE!</v>
      </c>
      <c r="CU83" s="232" t="e">
        <f>CK83*Refining!$F$8</f>
        <v>#VALUE!</v>
      </c>
      <c r="CV83" s="232" t="e">
        <f>CL83*Refining!$F$9</f>
        <v>#VALUE!</v>
      </c>
      <c r="CW83" s="232" t="e">
        <f>CM83*Refining!$F$10</f>
        <v>#VALUE!</v>
      </c>
      <c r="CX83" s="232" t="e">
        <f>CN83*Refining!$F$11</f>
        <v>#VALUE!</v>
      </c>
      <c r="CY83" s="232" t="e">
        <f>CO83*Refining!$F$12</f>
        <v>#VALUE!</v>
      </c>
      <c r="CZ83" s="243" t="e">
        <f t="shared" ref="CZ83:DS83" si="334">IF(CF83 = 0, "", CF83)</f>
        <v>#VALUE!</v>
      </c>
      <c r="DA83" s="246" t="e">
        <f t="shared" si="334"/>
        <v>#VALUE!</v>
      </c>
      <c r="DB83" s="246" t="e">
        <f t="shared" si="334"/>
        <v>#VALUE!</v>
      </c>
      <c r="DC83" s="246" t="e">
        <f t="shared" si="334"/>
        <v>#VALUE!</v>
      </c>
      <c r="DD83" s="246" t="e">
        <f t="shared" si="334"/>
        <v>#VALUE!</v>
      </c>
      <c r="DE83" s="246" t="e">
        <f t="shared" si="334"/>
        <v>#VALUE!</v>
      </c>
      <c r="DF83" s="246" t="e">
        <f t="shared" si="334"/>
        <v>#VALUE!</v>
      </c>
      <c r="DG83" s="246" t="e">
        <f t="shared" si="334"/>
        <v>#VALUE!</v>
      </c>
      <c r="DH83" s="246" t="e">
        <f t="shared" si="334"/>
        <v>#VALUE!</v>
      </c>
      <c r="DI83" s="251" t="e">
        <f t="shared" si="334"/>
        <v>#VALUE!</v>
      </c>
      <c r="DJ83" s="243" t="e">
        <f t="shared" si="334"/>
        <v>#VALUE!</v>
      </c>
      <c r="DK83" s="246" t="e">
        <f t="shared" si="334"/>
        <v>#VALUE!</v>
      </c>
      <c r="DL83" s="246" t="e">
        <f t="shared" si="334"/>
        <v>#VALUE!</v>
      </c>
      <c r="DM83" s="246" t="e">
        <f t="shared" si="334"/>
        <v>#VALUE!</v>
      </c>
      <c r="DN83" s="254" t="e">
        <f t="shared" si="334"/>
        <v>#VALUE!</v>
      </c>
      <c r="DO83" s="246" t="e">
        <f t="shared" si="334"/>
        <v>#VALUE!</v>
      </c>
      <c r="DP83" s="246" t="e">
        <f t="shared" si="334"/>
        <v>#VALUE!</v>
      </c>
      <c r="DQ83" s="246" t="e">
        <f t="shared" si="334"/>
        <v>#VALUE!</v>
      </c>
      <c r="DR83" s="246" t="e">
        <f t="shared" si="334"/>
        <v>#VALUE!</v>
      </c>
      <c r="DS83" s="251" t="e">
        <f t="shared" si="334"/>
        <v>#VALUE!</v>
      </c>
      <c r="DT83" s="243" t="e">
        <f t="shared" si="11"/>
        <v>#VALUE!</v>
      </c>
      <c r="DU83" s="245" t="e">
        <f t="shared" si="12"/>
        <v>#VALUE!</v>
      </c>
      <c r="DV83" s="226" t="e">
        <f>CZ83*'Ores &amp; Ingots'!$C$3+DA83*'Ores &amp; Ingots'!$C$4+DB83*'Ores &amp; Ingots'!$C$5+DC83*'Ores &amp; Ingots'!$C$6+DD83*'Ores &amp; Ingots'!$C$7+DE83*'Ores &amp; Ingots'!$C$8+DF83*'Ores &amp; Ingots'!$C$9+DG83*'Ores &amp; Ingots'!$C$10+DH83*'Ores &amp; Ingots'!$C$11+DI83*'Ores &amp; Ingots'!$C$12</f>
        <v>#VALUE!</v>
      </c>
      <c r="DW83" s="226" t="e">
        <f>DJ83*'Ores &amp; Ingots'!$B$3+DK83*'Ores &amp; Ingots'!$B$4+DL83*'Ores &amp; Ingots'!$B$5+DM83*'Ores &amp; Ingots'!$B$6+DN83*'Ores &amp; Ingots'!$B$7+DO83*'Ores &amp; Ingots'!$B$8+DP83*'Ores &amp; Ingots'!$B$9+DQ83*'Ores &amp; Ingots'!$B$10+DR83*'Ores &amp; Ingots'!$B$11+DS83*'Ores &amp; Ingots'!$B$12</f>
        <v>#VALUE!</v>
      </c>
      <c r="DX83" s="245" t="e">
        <f>CZ83*Refining!$G$3+DA83*Refining!$G$4+DB83*Refining!$G$5+DC83*Refining!$G$6+DD83*Refining!$G$7+DE83*Refining!$G$8+DF83*Refining!$G$9+DG83*Refining!$G$10+DH83*Refining!$G$11+DI83*Refining!$G$12</f>
        <v>#VALUE!</v>
      </c>
      <c r="DY83" s="189" t="e">
        <f t="shared" si="13"/>
        <v>#VALUE!</v>
      </c>
      <c r="DZ83" s="260" t="e">
        <f t="shared" si="14"/>
        <v>#VALUE!</v>
      </c>
      <c r="EA83" s="243" t="e">
        <f t="shared" si="15"/>
        <v>#VALUE!</v>
      </c>
      <c r="EB83" s="262" t="e">
        <f t="shared" ref="EB83:EC83" si="335">EA83/60</f>
        <v>#VALUE!</v>
      </c>
      <c r="EC83" s="262" t="e">
        <f t="shared" si="335"/>
        <v>#VALUE!</v>
      </c>
      <c r="ED83" s="243" t="e">
        <f t="shared" si="17"/>
        <v>#VALUE!</v>
      </c>
      <c r="EE83" s="262" t="e">
        <f t="shared" ref="EE83:EF83" si="336">ED83/1000</f>
        <v>#VALUE!</v>
      </c>
      <c r="EF83" s="264" t="e">
        <f t="shared" si="336"/>
        <v>#VALUE!</v>
      </c>
      <c r="EG83" s="239" t="e">
        <f t="shared" si="19"/>
        <v>#VALUE!</v>
      </c>
      <c r="EH83" s="266" t="e">
        <f t="shared" si="20"/>
        <v>#VALUE!</v>
      </c>
      <c r="EI83" s="133" t="s">
        <v>28</v>
      </c>
    </row>
    <row r="84" spans="1:139" ht="12.75" hidden="1" x14ac:dyDescent="0.2">
      <c r="A84" s="917" t="s">
        <v>307</v>
      </c>
      <c r="B84" s="55" t="s">
        <v>308</v>
      </c>
      <c r="C84" s="56" t="s">
        <v>156</v>
      </c>
      <c r="D84" s="56">
        <v>1</v>
      </c>
      <c r="E84" s="56">
        <v>1</v>
      </c>
      <c r="F84" s="56">
        <v>1</v>
      </c>
      <c r="G84" s="57">
        <f t="shared" si="0"/>
        <v>15.625</v>
      </c>
      <c r="H84" s="58">
        <v>50</v>
      </c>
      <c r="I84" s="58">
        <v>50</v>
      </c>
      <c r="J84" s="58">
        <f>H84/Main!$D$9</f>
        <v>10</v>
      </c>
      <c r="K84" s="58">
        <f>I84/Main!$D$10</f>
        <v>25</v>
      </c>
      <c r="L84" s="58">
        <f t="shared" si="1"/>
        <v>2.5</v>
      </c>
      <c r="M84" s="58">
        <v>1</v>
      </c>
      <c r="N84" s="60"/>
      <c r="O84" s="60"/>
      <c r="P84" s="60"/>
      <c r="Q84" s="62"/>
      <c r="R84" s="60"/>
      <c r="S84" s="63"/>
      <c r="T84" s="63"/>
      <c r="U84" s="60"/>
      <c r="V84" s="60"/>
      <c r="W84" s="63"/>
      <c r="X84" s="63"/>
      <c r="Y84" s="60"/>
      <c r="Z84" s="60"/>
      <c r="AA84" s="62" t="s">
        <v>220</v>
      </c>
      <c r="AB84" s="62" t="s">
        <v>240</v>
      </c>
      <c r="AC84" s="367" t="s">
        <v>220</v>
      </c>
      <c r="AD84" s="81">
        <v>0</v>
      </c>
      <c r="AE84" s="81">
        <v>20</v>
      </c>
      <c r="AF84" s="81">
        <v>0</v>
      </c>
      <c r="AG84" s="81">
        <v>0</v>
      </c>
      <c r="AH84" s="81">
        <v>20</v>
      </c>
      <c r="AI84" s="81">
        <v>0</v>
      </c>
      <c r="AJ84" s="81">
        <v>2</v>
      </c>
      <c r="AK84" s="81">
        <v>100</v>
      </c>
      <c r="AL84" s="83">
        <v>10</v>
      </c>
      <c r="AM84" s="81">
        <v>0</v>
      </c>
      <c r="AN84" s="81">
        <v>0</v>
      </c>
      <c r="AO84" s="81">
        <v>0</v>
      </c>
      <c r="AP84" s="81">
        <v>10</v>
      </c>
      <c r="AQ84" s="81">
        <v>0</v>
      </c>
      <c r="AR84" s="81">
        <v>0</v>
      </c>
      <c r="AS84" s="81">
        <v>0</v>
      </c>
      <c r="AT84" s="81">
        <v>0</v>
      </c>
      <c r="AU84" s="81">
        <v>0</v>
      </c>
      <c r="AV84" s="81">
        <v>0</v>
      </c>
      <c r="AW84" s="81">
        <v>0</v>
      </c>
      <c r="AX84" s="81">
        <v>0</v>
      </c>
      <c r="AY84" s="368" t="str">
        <f t="shared" ref="AY84:BS84" si="337">IF(AD84 = 0, "", AD84)</f>
        <v/>
      </c>
      <c r="AZ84" s="81">
        <f t="shared" si="337"/>
        <v>20</v>
      </c>
      <c r="BA84" s="56" t="str">
        <f t="shared" si="337"/>
        <v/>
      </c>
      <c r="BB84" s="56" t="str">
        <f t="shared" si="337"/>
        <v/>
      </c>
      <c r="BC84" s="81">
        <f t="shared" si="337"/>
        <v>20</v>
      </c>
      <c r="BD84" s="56" t="str">
        <f t="shared" si="337"/>
        <v/>
      </c>
      <c r="BE84" s="81">
        <f t="shared" si="337"/>
        <v>2</v>
      </c>
      <c r="BF84" s="81">
        <f t="shared" si="337"/>
        <v>100</v>
      </c>
      <c r="BG84" s="83">
        <f t="shared" si="337"/>
        <v>10</v>
      </c>
      <c r="BH84" s="56" t="str">
        <f t="shared" si="337"/>
        <v/>
      </c>
      <c r="BI84" s="56" t="str">
        <f t="shared" si="337"/>
        <v/>
      </c>
      <c r="BJ84" s="56" t="str">
        <f t="shared" si="337"/>
        <v/>
      </c>
      <c r="BK84" s="81">
        <f t="shared" si="337"/>
        <v>10</v>
      </c>
      <c r="BL84" s="56" t="str">
        <f t="shared" si="337"/>
        <v/>
      </c>
      <c r="BM84" s="56" t="str">
        <f t="shared" si="337"/>
        <v/>
      </c>
      <c r="BN84" s="56" t="str">
        <f t="shared" si="337"/>
        <v/>
      </c>
      <c r="BO84" s="56" t="str">
        <f t="shared" si="337"/>
        <v/>
      </c>
      <c r="BP84" s="56" t="str">
        <f t="shared" si="337"/>
        <v/>
      </c>
      <c r="BQ84" s="56" t="str">
        <f t="shared" si="337"/>
        <v/>
      </c>
      <c r="BR84" s="56" t="str">
        <f t="shared" si="337"/>
        <v/>
      </c>
      <c r="BS84" s="85" t="str">
        <f t="shared" si="337"/>
        <v/>
      </c>
      <c r="BT84" s="93" t="e">
        <f>$AY84*Assembly!Z$4+$AZ84*Assembly!Z$5+$BA84*Assembly!Z$6+$BB84*Assembly!Z$7+$BC84*Assembly!Z$8+$BD84*Assembly!Z$9+$BE84*Assembly!Z$10+$BF84*Assembly!Z$11+$BG84*Assembly!Z$12+$BH84*Assembly!Z$13+$BI84*Assembly!Z$14+$BJ84*Assembly!Z$15+$BK84*Assembly!Z$16+$BL84*Assembly!Z$17+$BM84*Assembly!Z$18+$BN84*Assembly!Z$19+$BO84*Assembly!Z$20+$BP84*Assembly!Z$21+$BQ84*Assembly!Z$22+$BR84*Assembly!Z$23+$BS84*Assembly!Z$24</f>
        <v>#VALUE!</v>
      </c>
      <c r="BU84" s="81" t="e">
        <f t="shared" si="3"/>
        <v>#VALUE!</v>
      </c>
      <c r="BV84" s="81"/>
      <c r="BW84" s="81" t="e">
        <f>$AY84*Assembly!AD$4+$AZ84*Assembly!AD$5+$BA84*Assembly!AD$6+$BB84*Assembly!AD$7+$BC84*Assembly!AD$8+$BD84*Assembly!AD$9+$BE84*Assembly!AD$10+$BF84*Assembly!AD$11+$BG84*Assembly!AD$12+$BH84*Assembly!AD$13+$BI84*Assembly!AD$14+$BJ84*Assembly!AD$15+$BK84*Assembly!AD$16+$BL84*Assembly!AD$17+$BM84*Assembly!AD$18+$BN84*Assembly!AD$19+$BO84*Assembly!AD$20+$BP84*Assembly!AD$21+$BQ84*Assembly!AD$22+$BR84*Assembly!AD$23+$BS84*Assembly!AD$24</f>
        <v>#VALUE!</v>
      </c>
      <c r="BX84" s="98" t="e">
        <f t="shared" si="4"/>
        <v>#VALUE!</v>
      </c>
      <c r="BY84" s="99" t="e">
        <f t="shared" si="5"/>
        <v>#VALUE!</v>
      </c>
      <c r="BZ84" s="101" t="e">
        <f t="shared" si="6"/>
        <v>#VALUE!</v>
      </c>
      <c r="CA84" s="99" t="e">
        <f t="shared" si="7"/>
        <v>#VALUE!</v>
      </c>
      <c r="CB84" s="81" t="e">
        <f>$AY84*Assembly!Y$4+$AZ84*Assembly!Y$5+$BA84*Assembly!Y$6+$BB84*Assembly!Y$7+$BC84*Assembly!Y$8+$BD84*Assembly!Y$9+$BE84*Assembly!Y$10+$BF84*Assembly!Y$11+$BG84*Assembly!Y$12+$BH84*Assembly!Y$13+$BI84*Assembly!Y$14+$BJ84*Assembly!Y$15+$BK84*Assembly!Y$16+$BL84*Assembly!Y$17+$BM84*Assembly!Y$18+$BN84*Assembly!Y$19+$BO84*Assembly!Y$20+$BP84*Assembly!Y$21+$BQ84*Assembly!Y$22+$BR84*Assembly!Y$23+$BS84*Assembly!Y$24</f>
        <v>#VALUE!</v>
      </c>
      <c r="CC84" s="81" t="e">
        <f t="shared" si="8"/>
        <v>#VALUE!</v>
      </c>
      <c r="CD84" s="106" t="e">
        <f t="shared" si="9"/>
        <v>#VALUE!</v>
      </c>
      <c r="CE84" s="108" t="e">
        <f>$AY84*Assembly!AC$4+$AZ84*Assembly!AC$5+$BA84*Assembly!AC$6+$BB84*Assembly!AC$7+$BC84*Assembly!AC$8+$BD84*Assembly!AC$9+$BE84*Assembly!AC$10+$BF84*Assembly!AC$11+$BG84*Assembly!AC$12+$BH84*Assembly!AC$13+$BI84*Assembly!AC$14+$BJ84*Assembly!AC$15+$BK84*Assembly!AC$16+$BL84*Assembly!AC$17+$BM84*Assembly!AC$18+$BN84*Assembly!AC$19+$BO84*Assembly!AC$20+$BP84*Assembly!AC$21+$BQ84*Assembly!AC$22+$BR84*Assembly!AC$23+$BS84*Assembly!AC$24</f>
        <v>#VALUE!</v>
      </c>
      <c r="CF84" s="62" t="e">
        <f>$AY84*Assembly!M$4+$AZ84*Assembly!M$5+$BA84*Assembly!M$6+$BB84*Assembly!M$7+$BC84*Assembly!M$8+$BD84*Assembly!M$9+$BE84*Assembly!M$10+$BF84*Assembly!M$11+$BG84*Assembly!M$12+$BH84*Assembly!M$13+$BI84*Assembly!M$14+$BJ84*Assembly!M$15+$BK84*Assembly!M$16+$BL84*Assembly!M$17+$BM84*Assembly!M$18+$BN84*Assembly!M$19+$BO84*Assembly!M$20+$BP84*Assembly!M$21+$BQ84*Assembly!M$22+$BR84*Assembly!M$23+$BS84*Assembly!M$24</f>
        <v>#VALUE!</v>
      </c>
      <c r="CG84" s="62" t="e">
        <f>$AY84*Assembly!N$4+$AZ84*Assembly!N$5+$BA84*Assembly!N$6+$BB84*Assembly!N$7+$BC84*Assembly!N$8+$BD84*Assembly!N$9+$BE84*Assembly!N$10+$BF84*Assembly!N$11+$BG84*Assembly!N$12+$BH84*Assembly!N$13+$BI84*Assembly!N$14+$BJ84*Assembly!N$15+$BK84*Assembly!N$16+$BL84*Assembly!N$17+$BM84*Assembly!N$18+$BN84*Assembly!N$19+$BO84*Assembly!N$20+$BP84*Assembly!N$21+$BQ84*Assembly!N$22+$BR84*Assembly!N$23+$BS84*Assembly!N$24</f>
        <v>#VALUE!</v>
      </c>
      <c r="CH84" s="62" t="e">
        <f>$AY84*Assembly!O$4+$AZ84*Assembly!O$5+$BA84*Assembly!O$6+$BB84*Assembly!O$7+$BC84*Assembly!O$8+$BD84*Assembly!O$9+$BE84*Assembly!O$10+$BF84*Assembly!O$11+$BG84*Assembly!O$12+$BH84*Assembly!O$13+$BI84*Assembly!O$14+$BJ84*Assembly!O$15+$BK84*Assembly!O$16+$BL84*Assembly!O$17+$BM84*Assembly!O$18+$BN84*Assembly!O$19+$BO84*Assembly!O$20+$BP84*Assembly!O$21+$BQ84*Assembly!O$22+$BR84*Assembly!O$23+$BS84*Assembly!O$24</f>
        <v>#VALUE!</v>
      </c>
      <c r="CI84" s="58" t="e">
        <f>$AY84*Assembly!P$4+$AZ84*Assembly!P$5+$BA84*Assembly!P$6+$BB84*Assembly!P$7+$BC84*Assembly!P$8+$BD84*Assembly!P$9+$BE84*Assembly!P$10+$BF84*Assembly!P$11+$BG84*Assembly!P$12+$BH84*Assembly!P$13+$BI84*Assembly!P$14+$BJ84*Assembly!P$15+$BK84*Assembly!P$16+$BL84*Assembly!P$17+$BM84*Assembly!P$18+$BN84*Assembly!P$19+$BO84*Assembly!P$20+$BP84*Assembly!P$21+$BQ84*Assembly!P$22+$BR84*Assembly!P$23+$BS84*Assembly!P$24</f>
        <v>#VALUE!</v>
      </c>
      <c r="CJ84" s="58" t="e">
        <f>$AY84*Assembly!Q$4+$AZ84*Assembly!Q$5+$BA84*Assembly!Q$6+$BB84*Assembly!Q$7+$BC84*Assembly!Q$8+$BD84*Assembly!Q$9+$BE84*Assembly!Q$10+$BF84*Assembly!Q$11+$BG84*Assembly!Q$12+$BH84*Assembly!Q$13+$BI84*Assembly!Q$14+$BJ84*Assembly!Q$15+$BK84*Assembly!Q$16+$BL84*Assembly!Q$17+$BM84*Assembly!Q$18+$BN84*Assembly!Q$19+$BO84*Assembly!Q$20+$BP84*Assembly!Q$21+$BQ84*Assembly!Q$22+$BR84*Assembly!Q$23+$BS84*Assembly!Q$24</f>
        <v>#VALUE!</v>
      </c>
      <c r="CK84" s="62" t="e">
        <f>$AY84*Assembly!R$4+$AZ84*Assembly!R$5+$BA84*Assembly!R$6+$BB84*Assembly!R$7+$BC84*Assembly!R$8+$BD84*Assembly!R$9+$BE84*Assembly!R$10+$BF84*Assembly!R$11+$BG84*Assembly!R$12+$BH84*Assembly!R$13+$BI84*Assembly!R$14+$BJ84*Assembly!R$15+$BK84*Assembly!R$16+$BL84*Assembly!R$17+$BM84*Assembly!R$18+$BN84*Assembly!R$19+$BO84*Assembly!R$20+$BP84*Assembly!R$21+$BQ84*Assembly!R$22+$BR84*Assembly!R$23+$BS84*Assembly!R$24</f>
        <v>#VALUE!</v>
      </c>
      <c r="CL84" s="58" t="e">
        <f>$AY84*Assembly!S$4+$AZ84*Assembly!S$5+$BA84*Assembly!S$6+$BB84*Assembly!S$7+$BC84*Assembly!S$8+$BD84*Assembly!S$9+$BE84*Assembly!S$10+$BF84*Assembly!S$11+$BG84*Assembly!S$12+$BH84*Assembly!S$13+$BI84*Assembly!S$14+$BJ84*Assembly!S$15+$BK84*Assembly!S$16+$BL84*Assembly!S$17+$BM84*Assembly!S$18+$BN84*Assembly!S$19+$BO84*Assembly!S$20+$BP84*Assembly!S$21+$BQ84*Assembly!S$22+$BR84*Assembly!S$23+$BS84*Assembly!S$24</f>
        <v>#VALUE!</v>
      </c>
      <c r="CM84" s="58" t="e">
        <f>$AY84*Assembly!T$4+$AZ84*Assembly!T$5+$BA84*Assembly!T$6+$BB84*Assembly!T$7+$BC84*Assembly!T$8+$BD84*Assembly!T$9+$BE84*Assembly!T$10+$BF84*Assembly!T$11+$BG84*Assembly!T$12+$BH84*Assembly!T$13+$BI84*Assembly!T$14+$BJ84*Assembly!T$15+$BK84*Assembly!T$16+$BL84*Assembly!T$17+$BM84*Assembly!T$18+$BN84*Assembly!T$19+$BO84*Assembly!T$20+$BP84*Assembly!T$21+$BQ84*Assembly!T$22+$BR84*Assembly!T$23+$BS84*Assembly!T$24</f>
        <v>#VALUE!</v>
      </c>
      <c r="CN84" s="58" t="e">
        <f>$AY84*Assembly!U$4+$AZ84*Assembly!U$5+$BA84*Assembly!U$6+$BB84*Assembly!U$7+$BC84*Assembly!U$8+$BD84*Assembly!U$9+$BE84*Assembly!U$10+$BF84*Assembly!U$11+$BG84*Assembly!U$12+$BH84*Assembly!U$13+$BI84*Assembly!U$14+$BJ84*Assembly!U$15+$BK84*Assembly!U$16+$BL84*Assembly!U$17+$BM84*Assembly!U$18+$BN84*Assembly!U$19+$BO84*Assembly!U$20+$BP84*Assembly!U$21+$BQ84*Assembly!U$22+$BR84*Assembly!U$23+$BS84*Assembly!U$24</f>
        <v>#VALUE!</v>
      </c>
      <c r="CO84" s="62" t="e">
        <f>$AY84*Assembly!V$4+$AZ84*Assembly!V$5+$BA84*Assembly!V$6+$BB84*Assembly!V$7+$BC84*Assembly!V$8+$BD84*Assembly!V$9+$BE84*Assembly!V$10+$BF84*Assembly!V$11+$BG84*Assembly!V$12+$BH84*Assembly!V$13+$BI84*Assembly!V$14+$BJ84*Assembly!V$15+$BK84*Assembly!V$16+$BL84*Assembly!V$17+$BM84*Assembly!V$18+$BN84*Assembly!V$19+$BO84*Assembly!V$20+$BP84*Assembly!V$21+$BQ84*Assembly!V$22+$BR84*Assembly!V$23+$BS84*Assembly!V$24</f>
        <v>#VALUE!</v>
      </c>
      <c r="CP84" s="62" t="e">
        <f>CF84*Refining!$F$3</f>
        <v>#VALUE!</v>
      </c>
      <c r="CQ84" s="62" t="e">
        <f>CG84*Refining!$F$4</f>
        <v>#VALUE!</v>
      </c>
      <c r="CR84" s="62" t="e">
        <f>CH84*Refining!$F$5</f>
        <v>#VALUE!</v>
      </c>
      <c r="CS84" s="62" t="e">
        <f>CI84*Refining!$F$6</f>
        <v>#VALUE!</v>
      </c>
      <c r="CT84" s="62" t="e">
        <f>CJ84*Refining!$F$7</f>
        <v>#VALUE!</v>
      </c>
      <c r="CU84" s="62" t="e">
        <f>CK84*Refining!$F$8</f>
        <v>#VALUE!</v>
      </c>
      <c r="CV84" s="62" t="e">
        <f>CL84*Refining!$F$9</f>
        <v>#VALUE!</v>
      </c>
      <c r="CW84" s="62" t="e">
        <f>CM84*Refining!$F$10</f>
        <v>#VALUE!</v>
      </c>
      <c r="CX84" s="62" t="e">
        <f>CN84*Refining!$F$11</f>
        <v>#VALUE!</v>
      </c>
      <c r="CY84" s="62" t="e">
        <f>CO84*Refining!$F$12</f>
        <v>#VALUE!</v>
      </c>
      <c r="CZ84" s="115" t="e">
        <f t="shared" ref="CZ84:DS84" si="338">IF(CF84 = 0, "", CF84)</f>
        <v>#VALUE!</v>
      </c>
      <c r="DA84" s="119" t="e">
        <f t="shared" si="338"/>
        <v>#VALUE!</v>
      </c>
      <c r="DB84" s="116" t="e">
        <f t="shared" si="338"/>
        <v>#VALUE!</v>
      </c>
      <c r="DC84" s="116" t="e">
        <f t="shared" si="338"/>
        <v>#VALUE!</v>
      </c>
      <c r="DD84" s="116" t="e">
        <f t="shared" si="338"/>
        <v>#VALUE!</v>
      </c>
      <c r="DE84" s="116" t="e">
        <f t="shared" si="338"/>
        <v>#VALUE!</v>
      </c>
      <c r="DF84" s="116" t="e">
        <f t="shared" si="338"/>
        <v>#VALUE!</v>
      </c>
      <c r="DG84" s="116" t="e">
        <f t="shared" si="338"/>
        <v>#VALUE!</v>
      </c>
      <c r="DH84" s="116" t="e">
        <f t="shared" si="338"/>
        <v>#VALUE!</v>
      </c>
      <c r="DI84" s="117" t="e">
        <f t="shared" si="338"/>
        <v>#VALUE!</v>
      </c>
      <c r="DJ84" s="115" t="e">
        <f t="shared" si="338"/>
        <v>#VALUE!</v>
      </c>
      <c r="DK84" s="119" t="e">
        <f t="shared" si="338"/>
        <v>#VALUE!</v>
      </c>
      <c r="DL84" s="116" t="e">
        <f t="shared" si="338"/>
        <v>#VALUE!</v>
      </c>
      <c r="DM84" s="116" t="e">
        <f t="shared" si="338"/>
        <v>#VALUE!</v>
      </c>
      <c r="DN84" s="118" t="e">
        <f t="shared" si="338"/>
        <v>#VALUE!</v>
      </c>
      <c r="DO84" s="116" t="e">
        <f t="shared" si="338"/>
        <v>#VALUE!</v>
      </c>
      <c r="DP84" s="116" t="e">
        <f t="shared" si="338"/>
        <v>#VALUE!</v>
      </c>
      <c r="DQ84" s="116" t="e">
        <f t="shared" si="338"/>
        <v>#VALUE!</v>
      </c>
      <c r="DR84" s="116" t="e">
        <f t="shared" si="338"/>
        <v>#VALUE!</v>
      </c>
      <c r="DS84" s="117" t="e">
        <f t="shared" si="338"/>
        <v>#VALUE!</v>
      </c>
      <c r="DT84" s="115" t="e">
        <f t="shared" si="11"/>
        <v>#VALUE!</v>
      </c>
      <c r="DU84" s="119" t="e">
        <f t="shared" si="12"/>
        <v>#VALUE!</v>
      </c>
      <c r="DV84" s="81" t="e">
        <f>CZ84*'Ores &amp; Ingots'!$C$3+DA84*'Ores &amp; Ingots'!$C$4+DB84*'Ores &amp; Ingots'!$C$5+DC84*'Ores &amp; Ingots'!$C$6+DD84*'Ores &amp; Ingots'!$C$7+DE84*'Ores &amp; Ingots'!$C$8+DF84*'Ores &amp; Ingots'!$C$9+DG84*'Ores &amp; Ingots'!$C$10+DH84*'Ores &amp; Ingots'!$C$11+DI84*'Ores &amp; Ingots'!$C$12</f>
        <v>#VALUE!</v>
      </c>
      <c r="DW84" s="81" t="e">
        <f>DJ84*'Ores &amp; Ingots'!$B$3+DK84*'Ores &amp; Ingots'!$B$4+DL84*'Ores &amp; Ingots'!$B$5+DM84*'Ores &amp; Ingots'!$B$6+DN84*'Ores &amp; Ingots'!$B$7+DO84*'Ores &amp; Ingots'!$B$8+DP84*'Ores &amp; Ingots'!$B$9+DQ84*'Ores &amp; Ingots'!$B$10+DR84*'Ores &amp; Ingots'!$B$11+DS84*'Ores &amp; Ingots'!$B$12</f>
        <v>#VALUE!</v>
      </c>
      <c r="DX84" s="119" t="e">
        <f>CZ84*Refining!$G$3+DA84*Refining!$G$4+DB84*Refining!$G$5+DC84*Refining!$G$6+DD84*Refining!$G$7+DE84*Refining!$G$8+DF84*Refining!$G$9+DG84*Refining!$G$10+DH84*Refining!$G$11+DI84*Refining!$G$12</f>
        <v>#VALUE!</v>
      </c>
      <c r="DY84" s="119" t="e">
        <f t="shared" si="13"/>
        <v>#VALUE!</v>
      </c>
      <c r="DZ84" s="126" t="e">
        <f t="shared" si="14"/>
        <v>#VALUE!</v>
      </c>
      <c r="EA84" s="115" t="e">
        <f t="shared" si="15"/>
        <v>#VALUE!</v>
      </c>
      <c r="EB84" s="127" t="e">
        <f t="shared" ref="EB84:EC84" si="339">EA84/60</f>
        <v>#VALUE!</v>
      </c>
      <c r="EC84" s="127" t="e">
        <f t="shared" si="339"/>
        <v>#VALUE!</v>
      </c>
      <c r="ED84" s="115" t="e">
        <f t="shared" si="17"/>
        <v>#VALUE!</v>
      </c>
      <c r="EE84" s="127" t="e">
        <f t="shared" ref="EE84:EF84" si="340">ED84/1000</f>
        <v>#VALUE!</v>
      </c>
      <c r="EF84" s="128" t="e">
        <f t="shared" si="340"/>
        <v>#VALUE!</v>
      </c>
      <c r="EG84" s="106" t="e">
        <f t="shared" si="19"/>
        <v>#VALUE!</v>
      </c>
      <c r="EH84" s="281" t="e">
        <f t="shared" si="20"/>
        <v>#VALUE!</v>
      </c>
      <c r="EI84" s="133">
        <v>617</v>
      </c>
    </row>
    <row r="85" spans="1:139" ht="12.75" hidden="1" x14ac:dyDescent="0.2">
      <c r="A85" s="864"/>
      <c r="B85" s="135" t="s">
        <v>309</v>
      </c>
      <c r="C85" s="137" t="s">
        <v>156</v>
      </c>
      <c r="D85" s="137">
        <v>1</v>
      </c>
      <c r="E85" s="137">
        <v>1</v>
      </c>
      <c r="F85" s="137">
        <v>1</v>
      </c>
      <c r="G85" s="139">
        <f t="shared" si="0"/>
        <v>15.625</v>
      </c>
      <c r="H85" s="140">
        <v>50</v>
      </c>
      <c r="I85" s="140">
        <v>50</v>
      </c>
      <c r="J85" s="140">
        <f>H85/Main!$D$9</f>
        <v>10</v>
      </c>
      <c r="K85" s="140">
        <f>I85/Main!$D$10</f>
        <v>25</v>
      </c>
      <c r="L85" s="140">
        <f t="shared" si="1"/>
        <v>2.5</v>
      </c>
      <c r="M85" s="140">
        <v>1</v>
      </c>
      <c r="N85" s="143"/>
      <c r="O85" s="143"/>
      <c r="P85" s="143"/>
      <c r="Q85" s="145"/>
      <c r="R85" s="143"/>
      <c r="S85" s="145">
        <v>60</v>
      </c>
      <c r="T85" s="146"/>
      <c r="U85" s="143"/>
      <c r="V85" s="143"/>
      <c r="W85" s="146"/>
      <c r="X85" s="146"/>
      <c r="Y85" s="143"/>
      <c r="Z85" s="143"/>
      <c r="AA85" s="145" t="s">
        <v>240</v>
      </c>
      <c r="AB85" s="145" t="s">
        <v>240</v>
      </c>
      <c r="AC85" s="362" t="s">
        <v>34</v>
      </c>
      <c r="AD85" s="133">
        <v>0</v>
      </c>
      <c r="AE85" s="133">
        <v>30</v>
      </c>
      <c r="AF85" s="133">
        <v>0</v>
      </c>
      <c r="AG85" s="133">
        <v>0</v>
      </c>
      <c r="AH85" s="133">
        <v>20</v>
      </c>
      <c r="AI85" s="133">
        <v>0</v>
      </c>
      <c r="AJ85" s="133">
        <v>1</v>
      </c>
      <c r="AK85" s="167">
        <v>100</v>
      </c>
      <c r="AL85" s="133">
        <v>8</v>
      </c>
      <c r="AM85" s="133">
        <v>0</v>
      </c>
      <c r="AN85" s="133">
        <v>0</v>
      </c>
      <c r="AO85" s="133">
        <v>0</v>
      </c>
      <c r="AP85" s="133">
        <v>60</v>
      </c>
      <c r="AQ85" s="133">
        <v>0</v>
      </c>
      <c r="AR85" s="133">
        <v>0</v>
      </c>
      <c r="AS85" s="133">
        <v>0</v>
      </c>
      <c r="AT85" s="133">
        <v>0</v>
      </c>
      <c r="AU85" s="133">
        <v>0</v>
      </c>
      <c r="AV85" s="133">
        <v>0</v>
      </c>
      <c r="AW85" s="133">
        <v>0</v>
      </c>
      <c r="AX85" s="133">
        <v>0</v>
      </c>
      <c r="AY85" s="161" t="str">
        <f t="shared" ref="AY85:BS85" si="341">IF(AD85 = 0, "", AD85)</f>
        <v/>
      </c>
      <c r="AZ85" s="133">
        <f t="shared" si="341"/>
        <v>30</v>
      </c>
      <c r="BA85" s="137" t="str">
        <f t="shared" si="341"/>
        <v/>
      </c>
      <c r="BB85" s="137" t="str">
        <f t="shared" si="341"/>
        <v/>
      </c>
      <c r="BC85" s="133">
        <f t="shared" si="341"/>
        <v>20</v>
      </c>
      <c r="BD85" s="137" t="str">
        <f t="shared" si="341"/>
        <v/>
      </c>
      <c r="BE85" s="133">
        <f t="shared" si="341"/>
        <v>1</v>
      </c>
      <c r="BF85" s="167">
        <f t="shared" si="341"/>
        <v>100</v>
      </c>
      <c r="BG85" s="133">
        <f t="shared" si="341"/>
        <v>8</v>
      </c>
      <c r="BH85" s="137" t="str">
        <f t="shared" si="341"/>
        <v/>
      </c>
      <c r="BI85" s="137" t="str">
        <f t="shared" si="341"/>
        <v/>
      </c>
      <c r="BJ85" s="137" t="str">
        <f t="shared" si="341"/>
        <v/>
      </c>
      <c r="BK85" s="133">
        <f t="shared" si="341"/>
        <v>60</v>
      </c>
      <c r="BL85" s="137" t="str">
        <f t="shared" si="341"/>
        <v/>
      </c>
      <c r="BM85" s="137" t="str">
        <f t="shared" si="341"/>
        <v/>
      </c>
      <c r="BN85" s="137" t="str">
        <f t="shared" si="341"/>
        <v/>
      </c>
      <c r="BO85" s="137" t="str">
        <f t="shared" si="341"/>
        <v/>
      </c>
      <c r="BP85" s="137" t="str">
        <f t="shared" si="341"/>
        <v/>
      </c>
      <c r="BQ85" s="137" t="str">
        <f t="shared" si="341"/>
        <v/>
      </c>
      <c r="BR85" s="137" t="str">
        <f t="shared" si="341"/>
        <v/>
      </c>
      <c r="BS85" s="169" t="str">
        <f t="shared" si="341"/>
        <v/>
      </c>
      <c r="BT85" s="174" t="e">
        <f>$AY85*Assembly!Z$4+$AZ85*Assembly!Z$5+$BA85*Assembly!Z$6+$BB85*Assembly!Z$7+$BC85*Assembly!Z$8+$BD85*Assembly!Z$9+$BE85*Assembly!Z$10+$BF85*Assembly!Z$11+$BG85*Assembly!Z$12+$BH85*Assembly!Z$13+$BI85*Assembly!Z$14+$BJ85*Assembly!Z$15+$BK85*Assembly!Z$16+$BL85*Assembly!Z$17+$BM85*Assembly!Z$18+$BN85*Assembly!Z$19+$BO85*Assembly!Z$20+$BP85*Assembly!Z$21+$BQ85*Assembly!Z$22+$BR85*Assembly!Z$23+$BS85*Assembly!Z$24</f>
        <v>#VALUE!</v>
      </c>
      <c r="BU85" s="133" t="e">
        <f t="shared" si="3"/>
        <v>#VALUE!</v>
      </c>
      <c r="BV85" s="133"/>
      <c r="BW85" s="133" t="e">
        <f>$AY85*Assembly!AD$4+$AZ85*Assembly!AD$5+$BA85*Assembly!AD$6+$BB85*Assembly!AD$7+$BC85*Assembly!AD$8+$BD85*Assembly!AD$9+$BE85*Assembly!AD$10+$BF85*Assembly!AD$11+$BG85*Assembly!AD$12+$BH85*Assembly!AD$13+$BI85*Assembly!AD$14+$BJ85*Assembly!AD$15+$BK85*Assembly!AD$16+$BL85*Assembly!AD$17+$BM85*Assembly!AD$18+$BN85*Assembly!AD$19+$BO85*Assembly!AD$20+$BP85*Assembly!AD$21+$BQ85*Assembly!AD$22+$BR85*Assembly!AD$23+$BS85*Assembly!AD$24</f>
        <v>#VALUE!</v>
      </c>
      <c r="BX85" s="177" t="e">
        <f t="shared" si="4"/>
        <v>#VALUE!</v>
      </c>
      <c r="BY85" s="178" t="e">
        <f t="shared" si="5"/>
        <v>#VALUE!</v>
      </c>
      <c r="BZ85" s="179" t="e">
        <f t="shared" si="6"/>
        <v>#VALUE!</v>
      </c>
      <c r="CA85" s="178" t="e">
        <f t="shared" si="7"/>
        <v>#VALUE!</v>
      </c>
      <c r="CB85" s="133" t="e">
        <f>$AY85*Assembly!Y$4+$AZ85*Assembly!Y$5+$BA85*Assembly!Y$6+$BB85*Assembly!Y$7+$BC85*Assembly!Y$8+$BD85*Assembly!Y$9+$BE85*Assembly!Y$10+$BF85*Assembly!Y$11+$BG85*Assembly!Y$12+$BH85*Assembly!Y$13+$BI85*Assembly!Y$14+$BJ85*Assembly!Y$15+$BK85*Assembly!Y$16+$BL85*Assembly!Y$17+$BM85*Assembly!Y$18+$BN85*Assembly!Y$19+$BO85*Assembly!Y$20+$BP85*Assembly!Y$21+$BQ85*Assembly!Y$22+$BR85*Assembly!Y$23+$BS85*Assembly!Y$24</f>
        <v>#VALUE!</v>
      </c>
      <c r="CC85" s="133" t="e">
        <f t="shared" si="8"/>
        <v>#VALUE!</v>
      </c>
      <c r="CD85" s="130" t="e">
        <f t="shared" si="9"/>
        <v>#VALUE!</v>
      </c>
      <c r="CE85" s="183" t="e">
        <f>$AY85*Assembly!AC$4+$AZ85*Assembly!AC$5+$BA85*Assembly!AC$6+$BB85*Assembly!AC$7+$BC85*Assembly!AC$8+$BD85*Assembly!AC$9+$BE85*Assembly!AC$10+$BF85*Assembly!AC$11+$BG85*Assembly!AC$12+$BH85*Assembly!AC$13+$BI85*Assembly!AC$14+$BJ85*Assembly!AC$15+$BK85*Assembly!AC$16+$BL85*Assembly!AC$17+$BM85*Assembly!AC$18+$BN85*Assembly!AC$19+$BO85*Assembly!AC$20+$BP85*Assembly!AC$21+$BQ85*Assembly!AC$22+$BR85*Assembly!AC$23+$BS85*Assembly!AC$24</f>
        <v>#VALUE!</v>
      </c>
      <c r="CF85" s="145" t="e">
        <f>$AY85*Assembly!M$4+$AZ85*Assembly!M$5+$BA85*Assembly!M$6+$BB85*Assembly!M$7+$BC85*Assembly!M$8+$BD85*Assembly!M$9+$BE85*Assembly!M$10+$BF85*Assembly!M$11+$BG85*Assembly!M$12+$BH85*Assembly!M$13+$BI85*Assembly!M$14+$BJ85*Assembly!M$15+$BK85*Assembly!M$16+$BL85*Assembly!M$17+$BM85*Assembly!M$18+$BN85*Assembly!M$19+$BO85*Assembly!M$20+$BP85*Assembly!M$21+$BQ85*Assembly!M$22+$BR85*Assembly!M$23+$BS85*Assembly!M$24</f>
        <v>#VALUE!</v>
      </c>
      <c r="CG85" s="145" t="e">
        <f>$AY85*Assembly!N$4+$AZ85*Assembly!N$5+$BA85*Assembly!N$6+$BB85*Assembly!N$7+$BC85*Assembly!N$8+$BD85*Assembly!N$9+$BE85*Assembly!N$10+$BF85*Assembly!N$11+$BG85*Assembly!N$12+$BH85*Assembly!N$13+$BI85*Assembly!N$14+$BJ85*Assembly!N$15+$BK85*Assembly!N$16+$BL85*Assembly!N$17+$BM85*Assembly!N$18+$BN85*Assembly!N$19+$BO85*Assembly!N$20+$BP85*Assembly!N$21+$BQ85*Assembly!N$22+$BR85*Assembly!N$23+$BS85*Assembly!N$24</f>
        <v>#VALUE!</v>
      </c>
      <c r="CH85" s="145" t="e">
        <f>$AY85*Assembly!O$4+$AZ85*Assembly!O$5+$BA85*Assembly!O$6+$BB85*Assembly!O$7+$BC85*Assembly!O$8+$BD85*Assembly!O$9+$BE85*Assembly!O$10+$BF85*Assembly!O$11+$BG85*Assembly!O$12+$BH85*Assembly!O$13+$BI85*Assembly!O$14+$BJ85*Assembly!O$15+$BK85*Assembly!O$16+$BL85*Assembly!O$17+$BM85*Assembly!O$18+$BN85*Assembly!O$19+$BO85*Assembly!O$20+$BP85*Assembly!O$21+$BQ85*Assembly!O$22+$BR85*Assembly!O$23+$BS85*Assembly!O$24</f>
        <v>#VALUE!</v>
      </c>
      <c r="CI85" s="140" t="e">
        <f>$AY85*Assembly!P$4+$AZ85*Assembly!P$5+$BA85*Assembly!P$6+$BB85*Assembly!P$7+$BC85*Assembly!P$8+$BD85*Assembly!P$9+$BE85*Assembly!P$10+$BF85*Assembly!P$11+$BG85*Assembly!P$12+$BH85*Assembly!P$13+$BI85*Assembly!P$14+$BJ85*Assembly!P$15+$BK85*Assembly!P$16+$BL85*Assembly!P$17+$BM85*Assembly!P$18+$BN85*Assembly!P$19+$BO85*Assembly!P$20+$BP85*Assembly!P$21+$BQ85*Assembly!P$22+$BR85*Assembly!P$23+$BS85*Assembly!P$24</f>
        <v>#VALUE!</v>
      </c>
      <c r="CJ85" s="140" t="e">
        <f>$AY85*Assembly!Q$4+$AZ85*Assembly!Q$5+$BA85*Assembly!Q$6+$BB85*Assembly!Q$7+$BC85*Assembly!Q$8+$BD85*Assembly!Q$9+$BE85*Assembly!Q$10+$BF85*Assembly!Q$11+$BG85*Assembly!Q$12+$BH85*Assembly!Q$13+$BI85*Assembly!Q$14+$BJ85*Assembly!Q$15+$BK85*Assembly!Q$16+$BL85*Assembly!Q$17+$BM85*Assembly!Q$18+$BN85*Assembly!Q$19+$BO85*Assembly!Q$20+$BP85*Assembly!Q$21+$BQ85*Assembly!Q$22+$BR85*Assembly!Q$23+$BS85*Assembly!Q$24</f>
        <v>#VALUE!</v>
      </c>
      <c r="CK85" s="145" t="e">
        <f>$AY85*Assembly!R$4+$AZ85*Assembly!R$5+$BA85*Assembly!R$6+$BB85*Assembly!R$7+$BC85*Assembly!R$8+$BD85*Assembly!R$9+$BE85*Assembly!R$10+$BF85*Assembly!R$11+$BG85*Assembly!R$12+$BH85*Assembly!R$13+$BI85*Assembly!R$14+$BJ85*Assembly!R$15+$BK85*Assembly!R$16+$BL85*Assembly!R$17+$BM85*Assembly!R$18+$BN85*Assembly!R$19+$BO85*Assembly!R$20+$BP85*Assembly!R$21+$BQ85*Assembly!R$22+$BR85*Assembly!R$23+$BS85*Assembly!R$24</f>
        <v>#VALUE!</v>
      </c>
      <c r="CL85" s="140" t="e">
        <f>$AY85*Assembly!S$4+$AZ85*Assembly!S$5+$BA85*Assembly!S$6+$BB85*Assembly!S$7+$BC85*Assembly!S$8+$BD85*Assembly!S$9+$BE85*Assembly!S$10+$BF85*Assembly!S$11+$BG85*Assembly!S$12+$BH85*Assembly!S$13+$BI85*Assembly!S$14+$BJ85*Assembly!S$15+$BK85*Assembly!S$16+$BL85*Assembly!S$17+$BM85*Assembly!S$18+$BN85*Assembly!S$19+$BO85*Assembly!S$20+$BP85*Assembly!S$21+$BQ85*Assembly!S$22+$BR85*Assembly!S$23+$BS85*Assembly!S$24</f>
        <v>#VALUE!</v>
      </c>
      <c r="CM85" s="140" t="e">
        <f>$AY85*Assembly!T$4+$AZ85*Assembly!T$5+$BA85*Assembly!T$6+$BB85*Assembly!T$7+$BC85*Assembly!T$8+$BD85*Assembly!T$9+$BE85*Assembly!T$10+$BF85*Assembly!T$11+$BG85*Assembly!T$12+$BH85*Assembly!T$13+$BI85*Assembly!T$14+$BJ85*Assembly!T$15+$BK85*Assembly!T$16+$BL85*Assembly!T$17+$BM85*Assembly!T$18+$BN85*Assembly!T$19+$BO85*Assembly!T$20+$BP85*Assembly!T$21+$BQ85*Assembly!T$22+$BR85*Assembly!T$23+$BS85*Assembly!T$24</f>
        <v>#VALUE!</v>
      </c>
      <c r="CN85" s="140" t="e">
        <f>$AY85*Assembly!U$4+$AZ85*Assembly!U$5+$BA85*Assembly!U$6+$BB85*Assembly!U$7+$BC85*Assembly!U$8+$BD85*Assembly!U$9+$BE85*Assembly!U$10+$BF85*Assembly!U$11+$BG85*Assembly!U$12+$BH85*Assembly!U$13+$BI85*Assembly!U$14+$BJ85*Assembly!U$15+$BK85*Assembly!U$16+$BL85*Assembly!U$17+$BM85*Assembly!U$18+$BN85*Assembly!U$19+$BO85*Assembly!U$20+$BP85*Assembly!U$21+$BQ85*Assembly!U$22+$BR85*Assembly!U$23+$BS85*Assembly!U$24</f>
        <v>#VALUE!</v>
      </c>
      <c r="CO85" s="145" t="e">
        <f>$AY85*Assembly!V$4+$AZ85*Assembly!V$5+$BA85*Assembly!V$6+$BB85*Assembly!V$7+$BC85*Assembly!V$8+$BD85*Assembly!V$9+$BE85*Assembly!V$10+$BF85*Assembly!V$11+$BG85*Assembly!V$12+$BH85*Assembly!V$13+$BI85*Assembly!V$14+$BJ85*Assembly!V$15+$BK85*Assembly!V$16+$BL85*Assembly!V$17+$BM85*Assembly!V$18+$BN85*Assembly!V$19+$BO85*Assembly!V$20+$BP85*Assembly!V$21+$BQ85*Assembly!V$22+$BR85*Assembly!V$23+$BS85*Assembly!V$24</f>
        <v>#VALUE!</v>
      </c>
      <c r="CP85" s="145" t="e">
        <f>CF85*Refining!$F$3</f>
        <v>#VALUE!</v>
      </c>
      <c r="CQ85" s="145" t="e">
        <f>CG85*Refining!$F$4</f>
        <v>#VALUE!</v>
      </c>
      <c r="CR85" s="145" t="e">
        <f>CH85*Refining!$F$5</f>
        <v>#VALUE!</v>
      </c>
      <c r="CS85" s="145" t="e">
        <f>CI85*Refining!$F$6</f>
        <v>#VALUE!</v>
      </c>
      <c r="CT85" s="145" t="e">
        <f>CJ85*Refining!$F$7</f>
        <v>#VALUE!</v>
      </c>
      <c r="CU85" s="145" t="e">
        <f>CK85*Refining!$F$8</f>
        <v>#VALUE!</v>
      </c>
      <c r="CV85" s="145" t="e">
        <f>CL85*Refining!$F$9</f>
        <v>#VALUE!</v>
      </c>
      <c r="CW85" s="145" t="e">
        <f>CM85*Refining!$F$10</f>
        <v>#VALUE!</v>
      </c>
      <c r="CX85" s="145" t="e">
        <f>CN85*Refining!$F$11</f>
        <v>#VALUE!</v>
      </c>
      <c r="CY85" s="145" t="e">
        <f>CO85*Refining!$F$12</f>
        <v>#VALUE!</v>
      </c>
      <c r="CZ85" s="185" t="e">
        <f t="shared" ref="CZ85:DS85" si="342">IF(CF85 = 0, "", CF85)</f>
        <v>#VALUE!</v>
      </c>
      <c r="DA85" s="189" t="e">
        <f t="shared" si="342"/>
        <v>#VALUE!</v>
      </c>
      <c r="DB85" s="186" t="e">
        <f t="shared" si="342"/>
        <v>#VALUE!</v>
      </c>
      <c r="DC85" s="186" t="e">
        <f t="shared" si="342"/>
        <v>#VALUE!</v>
      </c>
      <c r="DD85" s="186" t="e">
        <f t="shared" si="342"/>
        <v>#VALUE!</v>
      </c>
      <c r="DE85" s="186" t="e">
        <f t="shared" si="342"/>
        <v>#VALUE!</v>
      </c>
      <c r="DF85" s="186" t="e">
        <f t="shared" si="342"/>
        <v>#VALUE!</v>
      </c>
      <c r="DG85" s="186" t="e">
        <f t="shared" si="342"/>
        <v>#VALUE!</v>
      </c>
      <c r="DH85" s="186" t="e">
        <f t="shared" si="342"/>
        <v>#VALUE!</v>
      </c>
      <c r="DI85" s="187" t="e">
        <f t="shared" si="342"/>
        <v>#VALUE!</v>
      </c>
      <c r="DJ85" s="185" t="e">
        <f t="shared" si="342"/>
        <v>#VALUE!</v>
      </c>
      <c r="DK85" s="189" t="e">
        <f t="shared" si="342"/>
        <v>#VALUE!</v>
      </c>
      <c r="DL85" s="186" t="e">
        <f t="shared" si="342"/>
        <v>#VALUE!</v>
      </c>
      <c r="DM85" s="186" t="e">
        <f t="shared" si="342"/>
        <v>#VALUE!</v>
      </c>
      <c r="DN85" s="211" t="e">
        <f t="shared" si="342"/>
        <v>#VALUE!</v>
      </c>
      <c r="DO85" s="186" t="e">
        <f t="shared" si="342"/>
        <v>#VALUE!</v>
      </c>
      <c r="DP85" s="186" t="e">
        <f t="shared" si="342"/>
        <v>#VALUE!</v>
      </c>
      <c r="DQ85" s="186" t="e">
        <f t="shared" si="342"/>
        <v>#VALUE!</v>
      </c>
      <c r="DR85" s="186" t="e">
        <f t="shared" si="342"/>
        <v>#VALUE!</v>
      </c>
      <c r="DS85" s="187" t="e">
        <f t="shared" si="342"/>
        <v>#VALUE!</v>
      </c>
      <c r="DT85" s="185" t="e">
        <f t="shared" si="11"/>
        <v>#VALUE!</v>
      </c>
      <c r="DU85" s="189" t="e">
        <f t="shared" si="12"/>
        <v>#VALUE!</v>
      </c>
      <c r="DV85" s="133" t="e">
        <f>CZ85*'Ores &amp; Ingots'!$C$3+DA85*'Ores &amp; Ingots'!$C$4+DB85*'Ores &amp; Ingots'!$C$5+DC85*'Ores &amp; Ingots'!$C$6+DD85*'Ores &amp; Ingots'!$C$7+DE85*'Ores &amp; Ingots'!$C$8+DF85*'Ores &amp; Ingots'!$C$9+DG85*'Ores &amp; Ingots'!$C$10+DH85*'Ores &amp; Ingots'!$C$11+DI85*'Ores &amp; Ingots'!$C$12</f>
        <v>#VALUE!</v>
      </c>
      <c r="DW85" s="133" t="e">
        <f>DJ85*'Ores &amp; Ingots'!$B$3+DK85*'Ores &amp; Ingots'!$B$4+DL85*'Ores &amp; Ingots'!$B$5+DM85*'Ores &amp; Ingots'!$B$6+DN85*'Ores &amp; Ingots'!$B$7+DO85*'Ores &amp; Ingots'!$B$8+DP85*'Ores &amp; Ingots'!$B$9+DQ85*'Ores &amp; Ingots'!$B$10+DR85*'Ores &amp; Ingots'!$B$11+DS85*'Ores &amp; Ingots'!$B$12</f>
        <v>#VALUE!</v>
      </c>
      <c r="DX85" s="189" t="e">
        <f>CZ85*Refining!$G$3+DA85*Refining!$G$4+DB85*Refining!$G$5+DC85*Refining!$G$6+DD85*Refining!$G$7+DE85*Refining!$G$8+DF85*Refining!$G$9+DG85*Refining!$G$10+DH85*Refining!$G$11+DI85*Refining!$G$12</f>
        <v>#VALUE!</v>
      </c>
      <c r="DY85" s="189" t="e">
        <f t="shared" si="13"/>
        <v>#VALUE!</v>
      </c>
      <c r="DZ85" s="192" t="e">
        <f t="shared" si="14"/>
        <v>#VALUE!</v>
      </c>
      <c r="EA85" s="185" t="e">
        <f t="shared" si="15"/>
        <v>#VALUE!</v>
      </c>
      <c r="EB85" s="194" t="e">
        <f t="shared" ref="EB85:EC85" si="343">EA85/60</f>
        <v>#VALUE!</v>
      </c>
      <c r="EC85" s="194" t="e">
        <f t="shared" si="343"/>
        <v>#VALUE!</v>
      </c>
      <c r="ED85" s="185" t="e">
        <f t="shared" si="17"/>
        <v>#VALUE!</v>
      </c>
      <c r="EE85" s="194" t="e">
        <f t="shared" ref="EE85:EF85" si="344">ED85/1000</f>
        <v>#VALUE!</v>
      </c>
      <c r="EF85" s="196" t="e">
        <f t="shared" si="344"/>
        <v>#VALUE!</v>
      </c>
      <c r="EG85" s="130" t="e">
        <f t="shared" si="19"/>
        <v>#VALUE!</v>
      </c>
      <c r="EH85" s="132" t="e">
        <f t="shared" si="20"/>
        <v>#VALUE!</v>
      </c>
      <c r="EI85" s="133">
        <v>4531</v>
      </c>
    </row>
    <row r="86" spans="1:139" ht="12.75" hidden="1" x14ac:dyDescent="0.2">
      <c r="A86" s="864"/>
      <c r="B86" s="135" t="s">
        <v>310</v>
      </c>
      <c r="C86" s="137" t="s">
        <v>156</v>
      </c>
      <c r="D86" s="137">
        <v>1</v>
      </c>
      <c r="E86" s="137">
        <v>1</v>
      </c>
      <c r="F86" s="137">
        <v>1</v>
      </c>
      <c r="G86" s="139">
        <f t="shared" si="0"/>
        <v>15.625</v>
      </c>
      <c r="H86" s="140">
        <v>45</v>
      </c>
      <c r="I86" s="140">
        <v>45</v>
      </c>
      <c r="J86" s="140">
        <f>H86/Main!$D$9</f>
        <v>9</v>
      </c>
      <c r="K86" s="140">
        <f>I86/Main!$D$10</f>
        <v>22.5</v>
      </c>
      <c r="L86" s="140">
        <f t="shared" si="1"/>
        <v>2.5</v>
      </c>
      <c r="M86" s="140">
        <v>1</v>
      </c>
      <c r="N86" s="143"/>
      <c r="O86" s="143"/>
      <c r="P86" s="143"/>
      <c r="Q86" s="145"/>
      <c r="R86" s="143"/>
      <c r="S86" s="146"/>
      <c r="T86" s="146"/>
      <c r="U86" s="143"/>
      <c r="V86" s="143"/>
      <c r="W86" s="146"/>
      <c r="X86" s="146"/>
      <c r="Y86" s="143"/>
      <c r="Z86" s="143"/>
      <c r="AA86" s="145" t="s">
        <v>240</v>
      </c>
      <c r="AB86" s="145" t="s">
        <v>240</v>
      </c>
      <c r="AC86" s="362" t="s">
        <v>220</v>
      </c>
      <c r="AD86" s="133">
        <v>0</v>
      </c>
      <c r="AE86" s="133">
        <v>20</v>
      </c>
      <c r="AF86" s="133">
        <v>0</v>
      </c>
      <c r="AG86" s="133">
        <v>0</v>
      </c>
      <c r="AH86" s="133">
        <v>20</v>
      </c>
      <c r="AI86" s="133">
        <v>0</v>
      </c>
      <c r="AJ86" s="133">
        <v>2</v>
      </c>
      <c r="AK86" s="133">
        <v>100</v>
      </c>
      <c r="AL86" s="167">
        <v>4</v>
      </c>
      <c r="AM86" s="133">
        <v>0</v>
      </c>
      <c r="AN86" s="133">
        <v>0</v>
      </c>
      <c r="AO86" s="133">
        <v>0</v>
      </c>
      <c r="AP86" s="133">
        <v>0</v>
      </c>
      <c r="AQ86" s="133">
        <v>0</v>
      </c>
      <c r="AR86" s="133">
        <v>0</v>
      </c>
      <c r="AS86" s="133">
        <v>0</v>
      </c>
      <c r="AT86" s="133">
        <v>0</v>
      </c>
      <c r="AU86" s="133">
        <v>0</v>
      </c>
      <c r="AV86" s="133">
        <v>0</v>
      </c>
      <c r="AW86" s="133">
        <v>0</v>
      </c>
      <c r="AX86" s="133">
        <v>0</v>
      </c>
      <c r="AY86" s="161" t="str">
        <f t="shared" ref="AY86:BS86" si="345">IF(AD86 = 0, "", AD86)</f>
        <v/>
      </c>
      <c r="AZ86" s="133">
        <f t="shared" si="345"/>
        <v>20</v>
      </c>
      <c r="BA86" s="137" t="str">
        <f t="shared" si="345"/>
        <v/>
      </c>
      <c r="BB86" s="137" t="str">
        <f t="shared" si="345"/>
        <v/>
      </c>
      <c r="BC86" s="133">
        <f t="shared" si="345"/>
        <v>20</v>
      </c>
      <c r="BD86" s="137" t="str">
        <f t="shared" si="345"/>
        <v/>
      </c>
      <c r="BE86" s="133">
        <f t="shared" si="345"/>
        <v>2</v>
      </c>
      <c r="BF86" s="133">
        <f t="shared" si="345"/>
        <v>100</v>
      </c>
      <c r="BG86" s="167">
        <f t="shared" si="345"/>
        <v>4</v>
      </c>
      <c r="BH86" s="137" t="str">
        <f t="shared" si="345"/>
        <v/>
      </c>
      <c r="BI86" s="137" t="str">
        <f t="shared" si="345"/>
        <v/>
      </c>
      <c r="BJ86" s="137" t="str">
        <f t="shared" si="345"/>
        <v/>
      </c>
      <c r="BK86" s="137" t="str">
        <f t="shared" si="345"/>
        <v/>
      </c>
      <c r="BL86" s="137" t="str">
        <f t="shared" si="345"/>
        <v/>
      </c>
      <c r="BM86" s="137" t="str">
        <f t="shared" si="345"/>
        <v/>
      </c>
      <c r="BN86" s="137" t="str">
        <f t="shared" si="345"/>
        <v/>
      </c>
      <c r="BO86" s="137" t="str">
        <f t="shared" si="345"/>
        <v/>
      </c>
      <c r="BP86" s="137" t="str">
        <f t="shared" si="345"/>
        <v/>
      </c>
      <c r="BQ86" s="137" t="str">
        <f t="shared" si="345"/>
        <v/>
      </c>
      <c r="BR86" s="137" t="str">
        <f t="shared" si="345"/>
        <v/>
      </c>
      <c r="BS86" s="169" t="str">
        <f t="shared" si="345"/>
        <v/>
      </c>
      <c r="BT86" s="174" t="e">
        <f>$AY86*Assembly!Z$4+$AZ86*Assembly!Z$5+$BA86*Assembly!Z$6+$BB86*Assembly!Z$7+$BC86*Assembly!Z$8+$BD86*Assembly!Z$9+$BE86*Assembly!Z$10+$BF86*Assembly!Z$11+$BG86*Assembly!Z$12+$BH86*Assembly!Z$13+$BI86*Assembly!Z$14+$BJ86*Assembly!Z$15+$BK86*Assembly!Z$16+$BL86*Assembly!Z$17+$BM86*Assembly!Z$18+$BN86*Assembly!Z$19+$BO86*Assembly!Z$20+$BP86*Assembly!Z$21+$BQ86*Assembly!Z$22+$BR86*Assembly!Z$23+$BS86*Assembly!Z$24</f>
        <v>#VALUE!</v>
      </c>
      <c r="BU86" s="133" t="e">
        <f t="shared" si="3"/>
        <v>#VALUE!</v>
      </c>
      <c r="BV86" s="133"/>
      <c r="BW86" s="133" t="e">
        <f>$AY86*Assembly!AD$4+$AZ86*Assembly!AD$5+$BA86*Assembly!AD$6+$BB86*Assembly!AD$7+$BC86*Assembly!AD$8+$BD86*Assembly!AD$9+$BE86*Assembly!AD$10+$BF86*Assembly!AD$11+$BG86*Assembly!AD$12+$BH86*Assembly!AD$13+$BI86*Assembly!AD$14+$BJ86*Assembly!AD$15+$BK86*Assembly!AD$16+$BL86*Assembly!AD$17+$BM86*Assembly!AD$18+$BN86*Assembly!AD$19+$BO86*Assembly!AD$20+$BP86*Assembly!AD$21+$BQ86*Assembly!AD$22+$BR86*Assembly!AD$23+$BS86*Assembly!AD$24</f>
        <v>#VALUE!</v>
      </c>
      <c r="BX86" s="177" t="e">
        <f t="shared" si="4"/>
        <v>#VALUE!</v>
      </c>
      <c r="BY86" s="178" t="e">
        <f t="shared" si="5"/>
        <v>#VALUE!</v>
      </c>
      <c r="BZ86" s="179" t="e">
        <f t="shared" si="6"/>
        <v>#VALUE!</v>
      </c>
      <c r="CA86" s="178" t="e">
        <f t="shared" si="7"/>
        <v>#VALUE!</v>
      </c>
      <c r="CB86" s="133" t="e">
        <f>$AY86*Assembly!Y$4+$AZ86*Assembly!Y$5+$BA86*Assembly!Y$6+$BB86*Assembly!Y$7+$BC86*Assembly!Y$8+$BD86*Assembly!Y$9+$BE86*Assembly!Y$10+$BF86*Assembly!Y$11+$BG86*Assembly!Y$12+$BH86*Assembly!Y$13+$BI86*Assembly!Y$14+$BJ86*Assembly!Y$15+$BK86*Assembly!Y$16+$BL86*Assembly!Y$17+$BM86*Assembly!Y$18+$BN86*Assembly!Y$19+$BO86*Assembly!Y$20+$BP86*Assembly!Y$21+$BQ86*Assembly!Y$22+$BR86*Assembly!Y$23+$BS86*Assembly!Y$24</f>
        <v>#VALUE!</v>
      </c>
      <c r="CC86" s="133" t="e">
        <f t="shared" si="8"/>
        <v>#VALUE!</v>
      </c>
      <c r="CD86" s="130" t="e">
        <f t="shared" si="9"/>
        <v>#VALUE!</v>
      </c>
      <c r="CE86" s="183" t="e">
        <f>$AY86*Assembly!AC$4+$AZ86*Assembly!AC$5+$BA86*Assembly!AC$6+$BB86*Assembly!AC$7+$BC86*Assembly!AC$8+$BD86*Assembly!AC$9+$BE86*Assembly!AC$10+$BF86*Assembly!AC$11+$BG86*Assembly!AC$12+$BH86*Assembly!AC$13+$BI86*Assembly!AC$14+$BJ86*Assembly!AC$15+$BK86*Assembly!AC$16+$BL86*Assembly!AC$17+$BM86*Assembly!AC$18+$BN86*Assembly!AC$19+$BO86*Assembly!AC$20+$BP86*Assembly!AC$21+$BQ86*Assembly!AC$22+$BR86*Assembly!AC$23+$BS86*Assembly!AC$24</f>
        <v>#VALUE!</v>
      </c>
      <c r="CF86" s="145" t="e">
        <f>$AY86*Assembly!M$4+$AZ86*Assembly!M$5+$BA86*Assembly!M$6+$BB86*Assembly!M$7+$BC86*Assembly!M$8+$BD86*Assembly!M$9+$BE86*Assembly!M$10+$BF86*Assembly!M$11+$BG86*Assembly!M$12+$BH86*Assembly!M$13+$BI86*Assembly!M$14+$BJ86*Assembly!M$15+$BK86*Assembly!M$16+$BL86*Assembly!M$17+$BM86*Assembly!M$18+$BN86*Assembly!M$19+$BO86*Assembly!M$20+$BP86*Assembly!M$21+$BQ86*Assembly!M$22+$BR86*Assembly!M$23+$BS86*Assembly!M$24</f>
        <v>#VALUE!</v>
      </c>
      <c r="CG86" s="145" t="e">
        <f>$AY86*Assembly!N$4+$AZ86*Assembly!N$5+$BA86*Assembly!N$6+$BB86*Assembly!N$7+$BC86*Assembly!N$8+$BD86*Assembly!N$9+$BE86*Assembly!N$10+$BF86*Assembly!N$11+$BG86*Assembly!N$12+$BH86*Assembly!N$13+$BI86*Assembly!N$14+$BJ86*Assembly!N$15+$BK86*Assembly!N$16+$BL86*Assembly!N$17+$BM86*Assembly!N$18+$BN86*Assembly!N$19+$BO86*Assembly!N$20+$BP86*Assembly!N$21+$BQ86*Assembly!N$22+$BR86*Assembly!N$23+$BS86*Assembly!N$24</f>
        <v>#VALUE!</v>
      </c>
      <c r="CH86" s="145" t="e">
        <f>$AY86*Assembly!O$4+$AZ86*Assembly!O$5+$BA86*Assembly!O$6+$BB86*Assembly!O$7+$BC86*Assembly!O$8+$BD86*Assembly!O$9+$BE86*Assembly!O$10+$BF86*Assembly!O$11+$BG86*Assembly!O$12+$BH86*Assembly!O$13+$BI86*Assembly!O$14+$BJ86*Assembly!O$15+$BK86*Assembly!O$16+$BL86*Assembly!O$17+$BM86*Assembly!O$18+$BN86*Assembly!O$19+$BO86*Assembly!O$20+$BP86*Assembly!O$21+$BQ86*Assembly!O$22+$BR86*Assembly!O$23+$BS86*Assembly!O$24</f>
        <v>#VALUE!</v>
      </c>
      <c r="CI86" s="140" t="e">
        <f>$AY86*Assembly!P$4+$AZ86*Assembly!P$5+$BA86*Assembly!P$6+$BB86*Assembly!P$7+$BC86*Assembly!P$8+$BD86*Assembly!P$9+$BE86*Assembly!P$10+$BF86*Assembly!P$11+$BG86*Assembly!P$12+$BH86*Assembly!P$13+$BI86*Assembly!P$14+$BJ86*Assembly!P$15+$BK86*Assembly!P$16+$BL86*Assembly!P$17+$BM86*Assembly!P$18+$BN86*Assembly!P$19+$BO86*Assembly!P$20+$BP86*Assembly!P$21+$BQ86*Assembly!P$22+$BR86*Assembly!P$23+$BS86*Assembly!P$24</f>
        <v>#VALUE!</v>
      </c>
      <c r="CJ86" s="140" t="e">
        <f>$AY86*Assembly!Q$4+$AZ86*Assembly!Q$5+$BA86*Assembly!Q$6+$BB86*Assembly!Q$7+$BC86*Assembly!Q$8+$BD86*Assembly!Q$9+$BE86*Assembly!Q$10+$BF86*Assembly!Q$11+$BG86*Assembly!Q$12+$BH86*Assembly!Q$13+$BI86*Assembly!Q$14+$BJ86*Assembly!Q$15+$BK86*Assembly!Q$16+$BL86*Assembly!Q$17+$BM86*Assembly!Q$18+$BN86*Assembly!Q$19+$BO86*Assembly!Q$20+$BP86*Assembly!Q$21+$BQ86*Assembly!Q$22+$BR86*Assembly!Q$23+$BS86*Assembly!Q$24</f>
        <v>#VALUE!</v>
      </c>
      <c r="CK86" s="145" t="e">
        <f>$AY86*Assembly!R$4+$AZ86*Assembly!R$5+$BA86*Assembly!R$6+$BB86*Assembly!R$7+$BC86*Assembly!R$8+$BD86*Assembly!R$9+$BE86*Assembly!R$10+$BF86*Assembly!R$11+$BG86*Assembly!R$12+$BH86*Assembly!R$13+$BI86*Assembly!R$14+$BJ86*Assembly!R$15+$BK86*Assembly!R$16+$BL86*Assembly!R$17+$BM86*Assembly!R$18+$BN86*Assembly!R$19+$BO86*Assembly!R$20+$BP86*Assembly!R$21+$BQ86*Assembly!R$22+$BR86*Assembly!R$23+$BS86*Assembly!R$24</f>
        <v>#VALUE!</v>
      </c>
      <c r="CL86" s="140" t="e">
        <f>$AY86*Assembly!S$4+$AZ86*Assembly!S$5+$BA86*Assembly!S$6+$BB86*Assembly!S$7+$BC86*Assembly!S$8+$BD86*Assembly!S$9+$BE86*Assembly!S$10+$BF86*Assembly!S$11+$BG86*Assembly!S$12+$BH86*Assembly!S$13+$BI86*Assembly!S$14+$BJ86*Assembly!S$15+$BK86*Assembly!S$16+$BL86*Assembly!S$17+$BM86*Assembly!S$18+$BN86*Assembly!S$19+$BO86*Assembly!S$20+$BP86*Assembly!S$21+$BQ86*Assembly!S$22+$BR86*Assembly!S$23+$BS86*Assembly!S$24</f>
        <v>#VALUE!</v>
      </c>
      <c r="CM86" s="140" t="e">
        <f>$AY86*Assembly!T$4+$AZ86*Assembly!T$5+$BA86*Assembly!T$6+$BB86*Assembly!T$7+$BC86*Assembly!T$8+$BD86*Assembly!T$9+$BE86*Assembly!T$10+$BF86*Assembly!T$11+$BG86*Assembly!T$12+$BH86*Assembly!T$13+$BI86*Assembly!T$14+$BJ86*Assembly!T$15+$BK86*Assembly!T$16+$BL86*Assembly!T$17+$BM86*Assembly!T$18+$BN86*Assembly!T$19+$BO86*Assembly!T$20+$BP86*Assembly!T$21+$BQ86*Assembly!T$22+$BR86*Assembly!T$23+$BS86*Assembly!T$24</f>
        <v>#VALUE!</v>
      </c>
      <c r="CN86" s="140" t="e">
        <f>$AY86*Assembly!U$4+$AZ86*Assembly!U$5+$BA86*Assembly!U$6+$BB86*Assembly!U$7+$BC86*Assembly!U$8+$BD86*Assembly!U$9+$BE86*Assembly!U$10+$BF86*Assembly!U$11+$BG86*Assembly!U$12+$BH86*Assembly!U$13+$BI86*Assembly!U$14+$BJ86*Assembly!U$15+$BK86*Assembly!U$16+$BL86*Assembly!U$17+$BM86*Assembly!U$18+$BN86*Assembly!U$19+$BO86*Assembly!U$20+$BP86*Assembly!U$21+$BQ86*Assembly!U$22+$BR86*Assembly!U$23+$BS86*Assembly!U$24</f>
        <v>#VALUE!</v>
      </c>
      <c r="CO86" s="145" t="e">
        <f>$AY86*Assembly!V$4+$AZ86*Assembly!V$5+$BA86*Assembly!V$6+$BB86*Assembly!V$7+$BC86*Assembly!V$8+$BD86*Assembly!V$9+$BE86*Assembly!V$10+$BF86*Assembly!V$11+$BG86*Assembly!V$12+$BH86*Assembly!V$13+$BI86*Assembly!V$14+$BJ86*Assembly!V$15+$BK86*Assembly!V$16+$BL86*Assembly!V$17+$BM86*Assembly!V$18+$BN86*Assembly!V$19+$BO86*Assembly!V$20+$BP86*Assembly!V$21+$BQ86*Assembly!V$22+$BR86*Assembly!V$23+$BS86*Assembly!V$24</f>
        <v>#VALUE!</v>
      </c>
      <c r="CP86" s="145" t="e">
        <f>CF86*Refining!$F$3</f>
        <v>#VALUE!</v>
      </c>
      <c r="CQ86" s="145" t="e">
        <f>CG86*Refining!$F$4</f>
        <v>#VALUE!</v>
      </c>
      <c r="CR86" s="145" t="e">
        <f>CH86*Refining!$F$5</f>
        <v>#VALUE!</v>
      </c>
      <c r="CS86" s="145" t="e">
        <f>CI86*Refining!$F$6</f>
        <v>#VALUE!</v>
      </c>
      <c r="CT86" s="145" t="e">
        <f>CJ86*Refining!$F$7</f>
        <v>#VALUE!</v>
      </c>
      <c r="CU86" s="145" t="e">
        <f>CK86*Refining!$F$8</f>
        <v>#VALUE!</v>
      </c>
      <c r="CV86" s="145" t="e">
        <f>CL86*Refining!$F$9</f>
        <v>#VALUE!</v>
      </c>
      <c r="CW86" s="145" t="e">
        <f>CM86*Refining!$F$10</f>
        <v>#VALUE!</v>
      </c>
      <c r="CX86" s="145" t="e">
        <f>CN86*Refining!$F$11</f>
        <v>#VALUE!</v>
      </c>
      <c r="CY86" s="145" t="e">
        <f>CO86*Refining!$F$12</f>
        <v>#VALUE!</v>
      </c>
      <c r="CZ86" s="185" t="e">
        <f t="shared" ref="CZ86:DS86" si="346">IF(CF86 = 0, "", CF86)</f>
        <v>#VALUE!</v>
      </c>
      <c r="DA86" s="189" t="e">
        <f t="shared" si="346"/>
        <v>#VALUE!</v>
      </c>
      <c r="DB86" s="186" t="e">
        <f t="shared" si="346"/>
        <v>#VALUE!</v>
      </c>
      <c r="DC86" s="186" t="e">
        <f t="shared" si="346"/>
        <v>#VALUE!</v>
      </c>
      <c r="DD86" s="186" t="e">
        <f t="shared" si="346"/>
        <v>#VALUE!</v>
      </c>
      <c r="DE86" s="186" t="e">
        <f t="shared" si="346"/>
        <v>#VALUE!</v>
      </c>
      <c r="DF86" s="186" t="e">
        <f t="shared" si="346"/>
        <v>#VALUE!</v>
      </c>
      <c r="DG86" s="186" t="e">
        <f t="shared" si="346"/>
        <v>#VALUE!</v>
      </c>
      <c r="DH86" s="186" t="e">
        <f t="shared" si="346"/>
        <v>#VALUE!</v>
      </c>
      <c r="DI86" s="187" t="e">
        <f t="shared" si="346"/>
        <v>#VALUE!</v>
      </c>
      <c r="DJ86" s="185" t="e">
        <f t="shared" si="346"/>
        <v>#VALUE!</v>
      </c>
      <c r="DK86" s="189" t="e">
        <f t="shared" si="346"/>
        <v>#VALUE!</v>
      </c>
      <c r="DL86" s="186" t="e">
        <f t="shared" si="346"/>
        <v>#VALUE!</v>
      </c>
      <c r="DM86" s="186" t="e">
        <f t="shared" si="346"/>
        <v>#VALUE!</v>
      </c>
      <c r="DN86" s="211" t="e">
        <f t="shared" si="346"/>
        <v>#VALUE!</v>
      </c>
      <c r="DO86" s="186" t="e">
        <f t="shared" si="346"/>
        <v>#VALUE!</v>
      </c>
      <c r="DP86" s="186" t="e">
        <f t="shared" si="346"/>
        <v>#VALUE!</v>
      </c>
      <c r="DQ86" s="186" t="e">
        <f t="shared" si="346"/>
        <v>#VALUE!</v>
      </c>
      <c r="DR86" s="186" t="e">
        <f t="shared" si="346"/>
        <v>#VALUE!</v>
      </c>
      <c r="DS86" s="187" t="e">
        <f t="shared" si="346"/>
        <v>#VALUE!</v>
      </c>
      <c r="DT86" s="185" t="e">
        <f t="shared" si="11"/>
        <v>#VALUE!</v>
      </c>
      <c r="DU86" s="189" t="e">
        <f t="shared" si="12"/>
        <v>#VALUE!</v>
      </c>
      <c r="DV86" s="133" t="e">
        <f>CZ86*'Ores &amp; Ingots'!$C$3+DA86*'Ores &amp; Ingots'!$C$4+DB86*'Ores &amp; Ingots'!$C$5+DC86*'Ores &amp; Ingots'!$C$6+DD86*'Ores &amp; Ingots'!$C$7+DE86*'Ores &amp; Ingots'!$C$8+DF86*'Ores &amp; Ingots'!$C$9+DG86*'Ores &amp; Ingots'!$C$10+DH86*'Ores &amp; Ingots'!$C$11+DI86*'Ores &amp; Ingots'!$C$12</f>
        <v>#VALUE!</v>
      </c>
      <c r="DW86" s="133" t="e">
        <f>DJ86*'Ores &amp; Ingots'!$B$3+DK86*'Ores &amp; Ingots'!$B$4+DL86*'Ores &amp; Ingots'!$B$5+DM86*'Ores &amp; Ingots'!$B$6+DN86*'Ores &amp; Ingots'!$B$7+DO86*'Ores &amp; Ingots'!$B$8+DP86*'Ores &amp; Ingots'!$B$9+DQ86*'Ores &amp; Ingots'!$B$10+DR86*'Ores &amp; Ingots'!$B$11+DS86*'Ores &amp; Ingots'!$B$12</f>
        <v>#VALUE!</v>
      </c>
      <c r="DX86" s="189" t="e">
        <f>CZ86*Refining!$G$3+DA86*Refining!$G$4+DB86*Refining!$G$5+DC86*Refining!$G$6+DD86*Refining!$G$7+DE86*Refining!$G$8+DF86*Refining!$G$9+DG86*Refining!$G$10+DH86*Refining!$G$11+DI86*Refining!$G$12</f>
        <v>#VALUE!</v>
      </c>
      <c r="DY86" s="189" t="e">
        <f t="shared" si="13"/>
        <v>#VALUE!</v>
      </c>
      <c r="DZ86" s="192" t="e">
        <f t="shared" si="14"/>
        <v>#VALUE!</v>
      </c>
      <c r="EA86" s="185" t="e">
        <f t="shared" si="15"/>
        <v>#VALUE!</v>
      </c>
      <c r="EB86" s="194" t="e">
        <f t="shared" ref="EB86:EC86" si="347">EA86/60</f>
        <v>#VALUE!</v>
      </c>
      <c r="EC86" s="194" t="e">
        <f t="shared" si="347"/>
        <v>#VALUE!</v>
      </c>
      <c r="ED86" s="185" t="e">
        <f t="shared" si="17"/>
        <v>#VALUE!</v>
      </c>
      <c r="EE86" s="194" t="e">
        <f t="shared" ref="EE86:EF86" si="348">ED86/1000</f>
        <v>#VALUE!</v>
      </c>
      <c r="EF86" s="196" t="e">
        <f t="shared" si="348"/>
        <v>#VALUE!</v>
      </c>
      <c r="EG86" s="130" t="e">
        <f t="shared" si="19"/>
        <v>#VALUE!</v>
      </c>
      <c r="EH86" s="132" t="e">
        <f t="shared" si="20"/>
        <v>#VALUE!</v>
      </c>
      <c r="EI86" s="133">
        <v>496</v>
      </c>
    </row>
    <row r="87" spans="1:139" ht="12.75" x14ac:dyDescent="0.2">
      <c r="A87" s="864"/>
      <c r="B87" s="135" t="s">
        <v>309</v>
      </c>
      <c r="C87" s="137" t="s">
        <v>155</v>
      </c>
      <c r="D87" s="137">
        <v>3</v>
      </c>
      <c r="E87" s="137">
        <v>3</v>
      </c>
      <c r="F87" s="137">
        <v>3</v>
      </c>
      <c r="G87" s="139">
        <f t="shared" si="0"/>
        <v>3.375</v>
      </c>
      <c r="H87" s="140">
        <v>30</v>
      </c>
      <c r="I87" s="140">
        <v>30</v>
      </c>
      <c r="J87" s="140">
        <f>H87/Main!$D$9</f>
        <v>6</v>
      </c>
      <c r="K87" s="140">
        <f>I87/Main!$D$10</f>
        <v>15</v>
      </c>
      <c r="L87" s="140">
        <f t="shared" si="1"/>
        <v>2.5</v>
      </c>
      <c r="M87" s="140">
        <v>1</v>
      </c>
      <c r="N87" s="143"/>
      <c r="O87" s="143"/>
      <c r="P87" s="143"/>
      <c r="Q87" s="145"/>
      <c r="R87" s="143"/>
      <c r="S87" s="145">
        <v>60</v>
      </c>
      <c r="T87" s="146"/>
      <c r="U87" s="143"/>
      <c r="V87" s="143"/>
      <c r="W87" s="146"/>
      <c r="X87" s="146"/>
      <c r="Y87" s="143"/>
      <c r="Z87" s="143"/>
      <c r="AA87" s="145" t="s">
        <v>240</v>
      </c>
      <c r="AB87" s="145" t="s">
        <v>240</v>
      </c>
      <c r="AC87" s="362"/>
      <c r="AD87" s="133">
        <v>0</v>
      </c>
      <c r="AE87" s="133">
        <v>10</v>
      </c>
      <c r="AF87" s="133">
        <v>0</v>
      </c>
      <c r="AG87" s="133">
        <v>0</v>
      </c>
      <c r="AH87" s="133">
        <v>10</v>
      </c>
      <c r="AI87" s="133">
        <v>0</v>
      </c>
      <c r="AJ87" s="133">
        <v>1</v>
      </c>
      <c r="AK87" s="167">
        <v>15</v>
      </c>
      <c r="AL87" s="133">
        <v>5</v>
      </c>
      <c r="AM87" s="133">
        <v>0</v>
      </c>
      <c r="AN87" s="133">
        <v>0</v>
      </c>
      <c r="AO87" s="133">
        <v>0</v>
      </c>
      <c r="AP87" s="133">
        <v>30</v>
      </c>
      <c r="AQ87" s="133">
        <v>0</v>
      </c>
      <c r="AR87" s="133">
        <v>0</v>
      </c>
      <c r="AS87" s="133">
        <v>0</v>
      </c>
      <c r="AT87" s="133">
        <v>0</v>
      </c>
      <c r="AU87" s="133">
        <v>0</v>
      </c>
      <c r="AV87" s="133">
        <v>0</v>
      </c>
      <c r="AW87" s="133">
        <v>0</v>
      </c>
      <c r="AX87" s="133">
        <v>0</v>
      </c>
      <c r="AY87" s="161" t="str">
        <f t="shared" ref="AY87:BS87" si="349">IF(AD87 = 0, "", AD87)</f>
        <v/>
      </c>
      <c r="AZ87" s="133">
        <f t="shared" si="349"/>
        <v>10</v>
      </c>
      <c r="BA87" s="137" t="str">
        <f t="shared" si="349"/>
        <v/>
      </c>
      <c r="BB87" s="137" t="str">
        <f t="shared" si="349"/>
        <v/>
      </c>
      <c r="BC87" s="133">
        <f t="shared" si="349"/>
        <v>10</v>
      </c>
      <c r="BD87" s="137" t="str">
        <f t="shared" si="349"/>
        <v/>
      </c>
      <c r="BE87" s="133">
        <f t="shared" si="349"/>
        <v>1</v>
      </c>
      <c r="BF87" s="167">
        <f t="shared" si="349"/>
        <v>15</v>
      </c>
      <c r="BG87" s="133">
        <f t="shared" si="349"/>
        <v>5</v>
      </c>
      <c r="BH87" s="137" t="str">
        <f t="shared" si="349"/>
        <v/>
      </c>
      <c r="BI87" s="137" t="str">
        <f t="shared" si="349"/>
        <v/>
      </c>
      <c r="BJ87" s="137" t="str">
        <f t="shared" si="349"/>
        <v/>
      </c>
      <c r="BK87" s="133">
        <f t="shared" si="349"/>
        <v>30</v>
      </c>
      <c r="BL87" s="137" t="str">
        <f t="shared" si="349"/>
        <v/>
      </c>
      <c r="BM87" s="137" t="str">
        <f t="shared" si="349"/>
        <v/>
      </c>
      <c r="BN87" s="137" t="str">
        <f t="shared" si="349"/>
        <v/>
      </c>
      <c r="BO87" s="137" t="str">
        <f t="shared" si="349"/>
        <v/>
      </c>
      <c r="BP87" s="137" t="str">
        <f t="shared" si="349"/>
        <v/>
      </c>
      <c r="BQ87" s="137" t="str">
        <f t="shared" si="349"/>
        <v/>
      </c>
      <c r="BR87" s="137" t="str">
        <f t="shared" si="349"/>
        <v/>
      </c>
      <c r="BS87" s="169" t="str">
        <f t="shared" si="349"/>
        <v/>
      </c>
      <c r="BT87" s="174" t="e">
        <f>$AY87*Assembly!Z$4+$AZ87*Assembly!Z$5+$BA87*Assembly!Z$6+$BB87*Assembly!Z$7+$BC87*Assembly!Z$8+$BD87*Assembly!Z$9+$BE87*Assembly!Z$10+$BF87*Assembly!Z$11+$BG87*Assembly!Z$12+$BH87*Assembly!Z$13+$BI87*Assembly!Z$14+$BJ87*Assembly!Z$15+$BK87*Assembly!Z$16+$BL87*Assembly!Z$17+$BM87*Assembly!Z$18+$BN87*Assembly!Z$19+$BO87*Assembly!Z$20+$BP87*Assembly!Z$21+$BQ87*Assembly!Z$22+$BR87*Assembly!Z$23+$BS87*Assembly!Z$24</f>
        <v>#VALUE!</v>
      </c>
      <c r="BU87" s="133" t="e">
        <f t="shared" si="3"/>
        <v>#VALUE!</v>
      </c>
      <c r="BV87" s="133"/>
      <c r="BW87" s="133" t="e">
        <f>$AY87*Assembly!AD$4+$AZ87*Assembly!AD$5+$BA87*Assembly!AD$6+$BB87*Assembly!AD$7+$BC87*Assembly!AD$8+$BD87*Assembly!AD$9+$BE87*Assembly!AD$10+$BF87*Assembly!AD$11+$BG87*Assembly!AD$12+$BH87*Assembly!AD$13+$BI87*Assembly!AD$14+$BJ87*Assembly!AD$15+$BK87*Assembly!AD$16+$BL87*Assembly!AD$17+$BM87*Assembly!AD$18+$BN87*Assembly!AD$19+$BO87*Assembly!AD$20+$BP87*Assembly!AD$21+$BQ87*Assembly!AD$22+$BR87*Assembly!AD$23+$BS87*Assembly!AD$24</f>
        <v>#VALUE!</v>
      </c>
      <c r="BX87" s="177" t="e">
        <f t="shared" si="4"/>
        <v>#VALUE!</v>
      </c>
      <c r="BY87" s="178" t="e">
        <f t="shared" si="5"/>
        <v>#VALUE!</v>
      </c>
      <c r="BZ87" s="179" t="e">
        <f t="shared" si="6"/>
        <v>#VALUE!</v>
      </c>
      <c r="CA87" s="178" t="e">
        <f t="shared" si="7"/>
        <v>#VALUE!</v>
      </c>
      <c r="CB87" s="133" t="e">
        <f>$AY87*Assembly!Y$4+$AZ87*Assembly!Y$5+$BA87*Assembly!Y$6+$BB87*Assembly!Y$7+$BC87*Assembly!Y$8+$BD87*Assembly!Y$9+$BE87*Assembly!Y$10+$BF87*Assembly!Y$11+$BG87*Assembly!Y$12+$BH87*Assembly!Y$13+$BI87*Assembly!Y$14+$BJ87*Assembly!Y$15+$BK87*Assembly!Y$16+$BL87*Assembly!Y$17+$BM87*Assembly!Y$18+$BN87*Assembly!Y$19+$BO87*Assembly!Y$20+$BP87*Assembly!Y$21+$BQ87*Assembly!Y$22+$BR87*Assembly!Y$23+$BS87*Assembly!Y$24</f>
        <v>#VALUE!</v>
      </c>
      <c r="CC87" s="133" t="e">
        <f t="shared" si="8"/>
        <v>#VALUE!</v>
      </c>
      <c r="CD87" s="130" t="e">
        <f t="shared" si="9"/>
        <v>#VALUE!</v>
      </c>
      <c r="CE87" s="183" t="e">
        <f>$AY87*Assembly!AC$4+$AZ87*Assembly!AC$5+$BA87*Assembly!AC$6+$BB87*Assembly!AC$7+$BC87*Assembly!AC$8+$BD87*Assembly!AC$9+$BE87*Assembly!AC$10+$BF87*Assembly!AC$11+$BG87*Assembly!AC$12+$BH87*Assembly!AC$13+$BI87*Assembly!AC$14+$BJ87*Assembly!AC$15+$BK87*Assembly!AC$16+$BL87*Assembly!AC$17+$BM87*Assembly!AC$18+$BN87*Assembly!AC$19+$BO87*Assembly!AC$20+$BP87*Assembly!AC$21+$BQ87*Assembly!AC$22+$BR87*Assembly!AC$23+$BS87*Assembly!AC$24</f>
        <v>#VALUE!</v>
      </c>
      <c r="CF87" s="145" t="e">
        <f>$AY87*Assembly!M$4+$AZ87*Assembly!M$5+$BA87*Assembly!M$6+$BB87*Assembly!M$7+$BC87*Assembly!M$8+$BD87*Assembly!M$9+$BE87*Assembly!M$10+$BF87*Assembly!M$11+$BG87*Assembly!M$12+$BH87*Assembly!M$13+$BI87*Assembly!M$14+$BJ87*Assembly!M$15+$BK87*Assembly!M$16+$BL87*Assembly!M$17+$BM87*Assembly!M$18+$BN87*Assembly!M$19+$BO87*Assembly!M$20+$BP87*Assembly!M$21+$BQ87*Assembly!M$22+$BR87*Assembly!M$23+$BS87*Assembly!M$24</f>
        <v>#VALUE!</v>
      </c>
      <c r="CG87" s="145" t="e">
        <f>$AY87*Assembly!N$4+$AZ87*Assembly!N$5+$BA87*Assembly!N$6+$BB87*Assembly!N$7+$BC87*Assembly!N$8+$BD87*Assembly!N$9+$BE87*Assembly!N$10+$BF87*Assembly!N$11+$BG87*Assembly!N$12+$BH87*Assembly!N$13+$BI87*Assembly!N$14+$BJ87*Assembly!N$15+$BK87*Assembly!N$16+$BL87*Assembly!N$17+$BM87*Assembly!N$18+$BN87*Assembly!N$19+$BO87*Assembly!N$20+$BP87*Assembly!N$21+$BQ87*Assembly!N$22+$BR87*Assembly!N$23+$BS87*Assembly!N$24</f>
        <v>#VALUE!</v>
      </c>
      <c r="CH87" s="145" t="e">
        <f>$AY87*Assembly!O$4+$AZ87*Assembly!O$5+$BA87*Assembly!O$6+$BB87*Assembly!O$7+$BC87*Assembly!O$8+$BD87*Assembly!O$9+$BE87*Assembly!O$10+$BF87*Assembly!O$11+$BG87*Assembly!O$12+$BH87*Assembly!O$13+$BI87*Assembly!O$14+$BJ87*Assembly!O$15+$BK87*Assembly!O$16+$BL87*Assembly!O$17+$BM87*Assembly!O$18+$BN87*Assembly!O$19+$BO87*Assembly!O$20+$BP87*Assembly!O$21+$BQ87*Assembly!O$22+$BR87*Assembly!O$23+$BS87*Assembly!O$24</f>
        <v>#VALUE!</v>
      </c>
      <c r="CI87" s="140" t="e">
        <f>$AY87*Assembly!P$4+$AZ87*Assembly!P$5+$BA87*Assembly!P$6+$BB87*Assembly!P$7+$BC87*Assembly!P$8+$BD87*Assembly!P$9+$BE87*Assembly!P$10+$BF87*Assembly!P$11+$BG87*Assembly!P$12+$BH87*Assembly!P$13+$BI87*Assembly!P$14+$BJ87*Assembly!P$15+$BK87*Assembly!P$16+$BL87*Assembly!P$17+$BM87*Assembly!P$18+$BN87*Assembly!P$19+$BO87*Assembly!P$20+$BP87*Assembly!P$21+$BQ87*Assembly!P$22+$BR87*Assembly!P$23+$BS87*Assembly!P$24</f>
        <v>#VALUE!</v>
      </c>
      <c r="CJ87" s="140" t="e">
        <f>$AY87*Assembly!Q$4+$AZ87*Assembly!Q$5+$BA87*Assembly!Q$6+$BB87*Assembly!Q$7+$BC87*Assembly!Q$8+$BD87*Assembly!Q$9+$BE87*Assembly!Q$10+$BF87*Assembly!Q$11+$BG87*Assembly!Q$12+$BH87*Assembly!Q$13+$BI87*Assembly!Q$14+$BJ87*Assembly!Q$15+$BK87*Assembly!Q$16+$BL87*Assembly!Q$17+$BM87*Assembly!Q$18+$BN87*Assembly!Q$19+$BO87*Assembly!Q$20+$BP87*Assembly!Q$21+$BQ87*Assembly!Q$22+$BR87*Assembly!Q$23+$BS87*Assembly!Q$24</f>
        <v>#VALUE!</v>
      </c>
      <c r="CK87" s="145" t="e">
        <f>$AY87*Assembly!R$4+$AZ87*Assembly!R$5+$BA87*Assembly!R$6+$BB87*Assembly!R$7+$BC87*Assembly!R$8+$BD87*Assembly!R$9+$BE87*Assembly!R$10+$BF87*Assembly!R$11+$BG87*Assembly!R$12+$BH87*Assembly!R$13+$BI87*Assembly!R$14+$BJ87*Assembly!R$15+$BK87*Assembly!R$16+$BL87*Assembly!R$17+$BM87*Assembly!R$18+$BN87*Assembly!R$19+$BO87*Assembly!R$20+$BP87*Assembly!R$21+$BQ87*Assembly!R$22+$BR87*Assembly!R$23+$BS87*Assembly!R$24</f>
        <v>#VALUE!</v>
      </c>
      <c r="CL87" s="140" t="e">
        <f>$AY87*Assembly!S$4+$AZ87*Assembly!S$5+$BA87*Assembly!S$6+$BB87*Assembly!S$7+$BC87*Assembly!S$8+$BD87*Assembly!S$9+$BE87*Assembly!S$10+$BF87*Assembly!S$11+$BG87*Assembly!S$12+$BH87*Assembly!S$13+$BI87*Assembly!S$14+$BJ87*Assembly!S$15+$BK87*Assembly!S$16+$BL87*Assembly!S$17+$BM87*Assembly!S$18+$BN87*Assembly!S$19+$BO87*Assembly!S$20+$BP87*Assembly!S$21+$BQ87*Assembly!S$22+$BR87*Assembly!S$23+$BS87*Assembly!S$24</f>
        <v>#VALUE!</v>
      </c>
      <c r="CM87" s="140" t="e">
        <f>$AY87*Assembly!T$4+$AZ87*Assembly!T$5+$BA87*Assembly!T$6+$BB87*Assembly!T$7+$BC87*Assembly!T$8+$BD87*Assembly!T$9+$BE87*Assembly!T$10+$BF87*Assembly!T$11+$BG87*Assembly!T$12+$BH87*Assembly!T$13+$BI87*Assembly!T$14+$BJ87*Assembly!T$15+$BK87*Assembly!T$16+$BL87*Assembly!T$17+$BM87*Assembly!T$18+$BN87*Assembly!T$19+$BO87*Assembly!T$20+$BP87*Assembly!T$21+$BQ87*Assembly!T$22+$BR87*Assembly!T$23+$BS87*Assembly!T$24</f>
        <v>#VALUE!</v>
      </c>
      <c r="CN87" s="140" t="e">
        <f>$AY87*Assembly!U$4+$AZ87*Assembly!U$5+$BA87*Assembly!U$6+$BB87*Assembly!U$7+$BC87*Assembly!U$8+$BD87*Assembly!U$9+$BE87*Assembly!U$10+$BF87*Assembly!U$11+$BG87*Assembly!U$12+$BH87*Assembly!U$13+$BI87*Assembly!U$14+$BJ87*Assembly!U$15+$BK87*Assembly!U$16+$BL87*Assembly!U$17+$BM87*Assembly!U$18+$BN87*Assembly!U$19+$BO87*Assembly!U$20+$BP87*Assembly!U$21+$BQ87*Assembly!U$22+$BR87*Assembly!U$23+$BS87*Assembly!U$24</f>
        <v>#VALUE!</v>
      </c>
      <c r="CO87" s="145" t="e">
        <f>$AY87*Assembly!V$4+$AZ87*Assembly!V$5+$BA87*Assembly!V$6+$BB87*Assembly!V$7+$BC87*Assembly!V$8+$BD87*Assembly!V$9+$BE87*Assembly!V$10+$BF87*Assembly!V$11+$BG87*Assembly!V$12+$BH87*Assembly!V$13+$BI87*Assembly!V$14+$BJ87*Assembly!V$15+$BK87*Assembly!V$16+$BL87*Assembly!V$17+$BM87*Assembly!V$18+$BN87*Assembly!V$19+$BO87*Assembly!V$20+$BP87*Assembly!V$21+$BQ87*Assembly!V$22+$BR87*Assembly!V$23+$BS87*Assembly!V$24</f>
        <v>#VALUE!</v>
      </c>
      <c r="CP87" s="145" t="e">
        <f>CF87*Refining!$F$3</f>
        <v>#VALUE!</v>
      </c>
      <c r="CQ87" s="145" t="e">
        <f>CG87*Refining!$F$4</f>
        <v>#VALUE!</v>
      </c>
      <c r="CR87" s="145" t="e">
        <f>CH87*Refining!$F$5</f>
        <v>#VALUE!</v>
      </c>
      <c r="CS87" s="145" t="e">
        <f>CI87*Refining!$F$6</f>
        <v>#VALUE!</v>
      </c>
      <c r="CT87" s="145" t="e">
        <f>CJ87*Refining!$F$7</f>
        <v>#VALUE!</v>
      </c>
      <c r="CU87" s="145" t="e">
        <f>CK87*Refining!$F$8</f>
        <v>#VALUE!</v>
      </c>
      <c r="CV87" s="145" t="e">
        <f>CL87*Refining!$F$9</f>
        <v>#VALUE!</v>
      </c>
      <c r="CW87" s="145" t="e">
        <f>CM87*Refining!$F$10</f>
        <v>#VALUE!</v>
      </c>
      <c r="CX87" s="145" t="e">
        <f>CN87*Refining!$F$11</f>
        <v>#VALUE!</v>
      </c>
      <c r="CY87" s="145" t="e">
        <f>CO87*Refining!$F$12</f>
        <v>#VALUE!</v>
      </c>
      <c r="CZ87" s="185" t="e">
        <f t="shared" ref="CZ87:DS87" si="350">IF(CF87 = 0, "", CF87)</f>
        <v>#VALUE!</v>
      </c>
      <c r="DA87" s="189" t="e">
        <f t="shared" si="350"/>
        <v>#VALUE!</v>
      </c>
      <c r="DB87" s="186" t="e">
        <f t="shared" si="350"/>
        <v>#VALUE!</v>
      </c>
      <c r="DC87" s="186" t="e">
        <f t="shared" si="350"/>
        <v>#VALUE!</v>
      </c>
      <c r="DD87" s="186" t="e">
        <f t="shared" si="350"/>
        <v>#VALUE!</v>
      </c>
      <c r="DE87" s="186" t="e">
        <f t="shared" si="350"/>
        <v>#VALUE!</v>
      </c>
      <c r="DF87" s="186" t="e">
        <f t="shared" si="350"/>
        <v>#VALUE!</v>
      </c>
      <c r="DG87" s="186" t="e">
        <f t="shared" si="350"/>
        <v>#VALUE!</v>
      </c>
      <c r="DH87" s="186" t="e">
        <f t="shared" si="350"/>
        <v>#VALUE!</v>
      </c>
      <c r="DI87" s="187" t="e">
        <f t="shared" si="350"/>
        <v>#VALUE!</v>
      </c>
      <c r="DJ87" s="185" t="e">
        <f t="shared" si="350"/>
        <v>#VALUE!</v>
      </c>
      <c r="DK87" s="189" t="e">
        <f t="shared" si="350"/>
        <v>#VALUE!</v>
      </c>
      <c r="DL87" s="186" t="e">
        <f t="shared" si="350"/>
        <v>#VALUE!</v>
      </c>
      <c r="DM87" s="186" t="e">
        <f t="shared" si="350"/>
        <v>#VALUE!</v>
      </c>
      <c r="DN87" s="211" t="e">
        <f t="shared" si="350"/>
        <v>#VALUE!</v>
      </c>
      <c r="DO87" s="186" t="e">
        <f t="shared" si="350"/>
        <v>#VALUE!</v>
      </c>
      <c r="DP87" s="186" t="e">
        <f t="shared" si="350"/>
        <v>#VALUE!</v>
      </c>
      <c r="DQ87" s="186" t="e">
        <f t="shared" si="350"/>
        <v>#VALUE!</v>
      </c>
      <c r="DR87" s="186" t="e">
        <f t="shared" si="350"/>
        <v>#VALUE!</v>
      </c>
      <c r="DS87" s="187" t="e">
        <f t="shared" si="350"/>
        <v>#VALUE!</v>
      </c>
      <c r="DT87" s="185" t="e">
        <f t="shared" si="11"/>
        <v>#VALUE!</v>
      </c>
      <c r="DU87" s="189" t="e">
        <f t="shared" si="12"/>
        <v>#VALUE!</v>
      </c>
      <c r="DV87" s="133" t="e">
        <f>CZ87*'Ores &amp; Ingots'!$C$3+DA87*'Ores &amp; Ingots'!$C$4+DB87*'Ores &amp; Ingots'!$C$5+DC87*'Ores &amp; Ingots'!$C$6+DD87*'Ores &amp; Ingots'!$C$7+DE87*'Ores &amp; Ingots'!$C$8+DF87*'Ores &amp; Ingots'!$C$9+DG87*'Ores &amp; Ingots'!$C$10+DH87*'Ores &amp; Ingots'!$C$11+DI87*'Ores &amp; Ingots'!$C$12</f>
        <v>#VALUE!</v>
      </c>
      <c r="DW87" s="133" t="e">
        <f>DJ87*'Ores &amp; Ingots'!$B$3+DK87*'Ores &amp; Ingots'!$B$4+DL87*'Ores &amp; Ingots'!$B$5+DM87*'Ores &amp; Ingots'!$B$6+DN87*'Ores &amp; Ingots'!$B$7+DO87*'Ores &amp; Ingots'!$B$8+DP87*'Ores &amp; Ingots'!$B$9+DQ87*'Ores &amp; Ingots'!$B$10+DR87*'Ores &amp; Ingots'!$B$11+DS87*'Ores &amp; Ingots'!$B$12</f>
        <v>#VALUE!</v>
      </c>
      <c r="DX87" s="189" t="e">
        <f>CZ87*Refining!$G$3+DA87*Refining!$G$4+DB87*Refining!$G$5+DC87*Refining!$G$6+DD87*Refining!$G$7+DE87*Refining!$G$8+DF87*Refining!$G$9+DG87*Refining!$G$10+DH87*Refining!$G$11+DI87*Refining!$G$12</f>
        <v>#VALUE!</v>
      </c>
      <c r="DY87" s="189" t="e">
        <f t="shared" si="13"/>
        <v>#VALUE!</v>
      </c>
      <c r="DZ87" s="192" t="e">
        <f t="shared" si="14"/>
        <v>#VALUE!</v>
      </c>
      <c r="EA87" s="185" t="e">
        <f t="shared" si="15"/>
        <v>#VALUE!</v>
      </c>
      <c r="EB87" s="194" t="e">
        <f t="shared" ref="EB87:EC87" si="351">EA87/60</f>
        <v>#VALUE!</v>
      </c>
      <c r="EC87" s="194" t="e">
        <f t="shared" si="351"/>
        <v>#VALUE!</v>
      </c>
      <c r="ED87" s="185" t="e">
        <f t="shared" si="17"/>
        <v>#VALUE!</v>
      </c>
      <c r="EE87" s="194" t="e">
        <f t="shared" ref="EE87:EF87" si="352">ED87/1000</f>
        <v>#VALUE!</v>
      </c>
      <c r="EF87" s="196" t="e">
        <f t="shared" si="352"/>
        <v>#VALUE!</v>
      </c>
      <c r="EG87" s="130" t="e">
        <f t="shared" si="19"/>
        <v>#VALUE!</v>
      </c>
      <c r="EH87" s="132" t="e">
        <f t="shared" si="20"/>
        <v>#VALUE!</v>
      </c>
      <c r="EI87" s="133" t="s">
        <v>28</v>
      </c>
    </row>
    <row r="88" spans="1:139" ht="12.75" x14ac:dyDescent="0.2">
      <c r="A88" s="864"/>
      <c r="B88" s="135" t="s">
        <v>311</v>
      </c>
      <c r="C88" s="137" t="s">
        <v>155</v>
      </c>
      <c r="D88" s="137">
        <v>3</v>
      </c>
      <c r="E88" s="137">
        <v>4</v>
      </c>
      <c r="F88" s="137">
        <v>6</v>
      </c>
      <c r="G88" s="139">
        <f t="shared" si="0"/>
        <v>9</v>
      </c>
      <c r="H88" s="140">
        <v>34</v>
      </c>
      <c r="I88" s="140">
        <v>34</v>
      </c>
      <c r="J88" s="140">
        <f>H88/Main!$D$9</f>
        <v>6.8</v>
      </c>
      <c r="K88" s="140">
        <f>I88/Main!$D$10</f>
        <v>17</v>
      </c>
      <c r="L88" s="140">
        <f t="shared" si="1"/>
        <v>2.5</v>
      </c>
      <c r="M88" s="140">
        <v>1</v>
      </c>
      <c r="N88" s="143"/>
      <c r="O88" s="143"/>
      <c r="P88" s="143"/>
      <c r="Q88" s="145"/>
      <c r="R88" s="143"/>
      <c r="S88" s="145">
        <v>60</v>
      </c>
      <c r="T88" s="146"/>
      <c r="U88" s="143"/>
      <c r="V88" s="143"/>
      <c r="W88" s="146"/>
      <c r="X88" s="146"/>
      <c r="Y88" s="143"/>
      <c r="Z88" s="143"/>
      <c r="AA88" s="145" t="s">
        <v>240</v>
      </c>
      <c r="AB88" s="145" t="s">
        <v>240</v>
      </c>
      <c r="AC88" s="362"/>
      <c r="AD88" s="133">
        <v>18</v>
      </c>
      <c r="AE88" s="133">
        <v>15</v>
      </c>
      <c r="AF88" s="133">
        <v>0</v>
      </c>
      <c r="AG88" s="133">
        <v>0</v>
      </c>
      <c r="AH88" s="133">
        <v>20</v>
      </c>
      <c r="AI88" s="133">
        <v>0</v>
      </c>
      <c r="AJ88" s="133">
        <v>1</v>
      </c>
      <c r="AK88" s="167">
        <v>20</v>
      </c>
      <c r="AL88" s="133">
        <v>4</v>
      </c>
      <c r="AM88" s="133">
        <v>0</v>
      </c>
      <c r="AN88" s="133">
        <v>0</v>
      </c>
      <c r="AO88" s="133">
        <v>10</v>
      </c>
      <c r="AP88" s="133">
        <v>40</v>
      </c>
      <c r="AQ88" s="133">
        <v>0</v>
      </c>
      <c r="AR88" s="133">
        <v>0</v>
      </c>
      <c r="AS88" s="133">
        <v>0</v>
      </c>
      <c r="AT88" s="133">
        <v>0</v>
      </c>
      <c r="AU88" s="133">
        <v>0</v>
      </c>
      <c r="AV88" s="133">
        <v>0</v>
      </c>
      <c r="AW88" s="133">
        <v>0</v>
      </c>
      <c r="AX88" s="133">
        <v>0</v>
      </c>
      <c r="AY88" s="174">
        <f t="shared" ref="AY88:BS88" si="353">IF(AD88 = 0, "", AD88)</f>
        <v>18</v>
      </c>
      <c r="AZ88" s="133">
        <f t="shared" si="353"/>
        <v>15</v>
      </c>
      <c r="BA88" s="137" t="str">
        <f t="shared" si="353"/>
        <v/>
      </c>
      <c r="BB88" s="137" t="str">
        <f t="shared" si="353"/>
        <v/>
      </c>
      <c r="BC88" s="133">
        <f t="shared" si="353"/>
        <v>20</v>
      </c>
      <c r="BD88" s="137" t="str">
        <f t="shared" si="353"/>
        <v/>
      </c>
      <c r="BE88" s="133">
        <f t="shared" si="353"/>
        <v>1</v>
      </c>
      <c r="BF88" s="167">
        <f t="shared" si="353"/>
        <v>20</v>
      </c>
      <c r="BG88" s="133">
        <f t="shared" si="353"/>
        <v>4</v>
      </c>
      <c r="BH88" s="137" t="str">
        <f t="shared" si="353"/>
        <v/>
      </c>
      <c r="BI88" s="137" t="str">
        <f t="shared" si="353"/>
        <v/>
      </c>
      <c r="BJ88" s="133">
        <f t="shared" si="353"/>
        <v>10</v>
      </c>
      <c r="BK88" s="133">
        <f t="shared" si="353"/>
        <v>40</v>
      </c>
      <c r="BL88" s="137" t="str">
        <f t="shared" si="353"/>
        <v/>
      </c>
      <c r="BM88" s="137" t="str">
        <f t="shared" si="353"/>
        <v/>
      </c>
      <c r="BN88" s="137" t="str">
        <f t="shared" si="353"/>
        <v/>
      </c>
      <c r="BO88" s="137" t="str">
        <f t="shared" si="353"/>
        <v/>
      </c>
      <c r="BP88" s="137" t="str">
        <f t="shared" si="353"/>
        <v/>
      </c>
      <c r="BQ88" s="137" t="str">
        <f t="shared" si="353"/>
        <v/>
      </c>
      <c r="BR88" s="137" t="str">
        <f t="shared" si="353"/>
        <v/>
      </c>
      <c r="BS88" s="169" t="str">
        <f t="shared" si="353"/>
        <v/>
      </c>
      <c r="BT88" s="174" t="e">
        <f>$AY88*Assembly!Z$4+$AZ88*Assembly!Z$5+$BA88*Assembly!Z$6+$BB88*Assembly!Z$7+$BC88*Assembly!Z$8+$BD88*Assembly!Z$9+$BE88*Assembly!Z$10+$BF88*Assembly!Z$11+$BG88*Assembly!Z$12+$BH88*Assembly!Z$13+$BI88*Assembly!Z$14+$BJ88*Assembly!Z$15+$BK88*Assembly!Z$16+$BL88*Assembly!Z$17+$BM88*Assembly!Z$18+$BN88*Assembly!Z$19+$BO88*Assembly!Z$20+$BP88*Assembly!Z$21+$BQ88*Assembly!Z$22+$BR88*Assembly!Z$23+$BS88*Assembly!Z$24</f>
        <v>#VALUE!</v>
      </c>
      <c r="BU88" s="133" t="e">
        <f t="shared" si="3"/>
        <v>#VALUE!</v>
      </c>
      <c r="BV88" s="133"/>
      <c r="BW88" s="133" t="e">
        <f>$AY88*Assembly!AD$4+$AZ88*Assembly!AD$5+$BA88*Assembly!AD$6+$BB88*Assembly!AD$7+$BC88*Assembly!AD$8+$BD88*Assembly!AD$9+$BE88*Assembly!AD$10+$BF88*Assembly!AD$11+$BG88*Assembly!AD$12+$BH88*Assembly!AD$13+$BI88*Assembly!AD$14+$BJ88*Assembly!AD$15+$BK88*Assembly!AD$16+$BL88*Assembly!AD$17+$BM88*Assembly!AD$18+$BN88*Assembly!AD$19+$BO88*Assembly!AD$20+$BP88*Assembly!AD$21+$BQ88*Assembly!AD$22+$BR88*Assembly!AD$23+$BS88*Assembly!AD$24</f>
        <v>#VALUE!</v>
      </c>
      <c r="BX88" s="177" t="e">
        <f t="shared" si="4"/>
        <v>#VALUE!</v>
      </c>
      <c r="BY88" s="178" t="e">
        <f t="shared" si="5"/>
        <v>#VALUE!</v>
      </c>
      <c r="BZ88" s="179" t="e">
        <f t="shared" si="6"/>
        <v>#VALUE!</v>
      </c>
      <c r="CA88" s="178" t="e">
        <f t="shared" si="7"/>
        <v>#VALUE!</v>
      </c>
      <c r="CB88" s="133" t="e">
        <f>$AY88*Assembly!Y$4+$AZ88*Assembly!Y$5+$BA88*Assembly!Y$6+$BB88*Assembly!Y$7+$BC88*Assembly!Y$8+$BD88*Assembly!Y$9+$BE88*Assembly!Y$10+$BF88*Assembly!Y$11+$BG88*Assembly!Y$12+$BH88*Assembly!Y$13+$BI88*Assembly!Y$14+$BJ88*Assembly!Y$15+$BK88*Assembly!Y$16+$BL88*Assembly!Y$17+$BM88*Assembly!Y$18+$BN88*Assembly!Y$19+$BO88*Assembly!Y$20+$BP88*Assembly!Y$21+$BQ88*Assembly!Y$22+$BR88*Assembly!Y$23+$BS88*Assembly!Y$24</f>
        <v>#VALUE!</v>
      </c>
      <c r="CC88" s="133" t="e">
        <f t="shared" si="8"/>
        <v>#VALUE!</v>
      </c>
      <c r="CD88" s="130" t="e">
        <f t="shared" si="9"/>
        <v>#VALUE!</v>
      </c>
      <c r="CE88" s="183" t="e">
        <f>$AY88*Assembly!AC$4+$AZ88*Assembly!AC$5+$BA88*Assembly!AC$6+$BB88*Assembly!AC$7+$BC88*Assembly!AC$8+$BD88*Assembly!AC$9+$BE88*Assembly!AC$10+$BF88*Assembly!AC$11+$BG88*Assembly!AC$12+$BH88*Assembly!AC$13+$BI88*Assembly!AC$14+$BJ88*Assembly!AC$15+$BK88*Assembly!AC$16+$BL88*Assembly!AC$17+$BM88*Assembly!AC$18+$BN88*Assembly!AC$19+$BO88*Assembly!AC$20+$BP88*Assembly!AC$21+$BQ88*Assembly!AC$22+$BR88*Assembly!AC$23+$BS88*Assembly!AC$24</f>
        <v>#VALUE!</v>
      </c>
      <c r="CF88" s="145" t="e">
        <f>$AY88*Assembly!M$4+$AZ88*Assembly!M$5+$BA88*Assembly!M$6+$BB88*Assembly!M$7+$BC88*Assembly!M$8+$BD88*Assembly!M$9+$BE88*Assembly!M$10+$BF88*Assembly!M$11+$BG88*Assembly!M$12+$BH88*Assembly!M$13+$BI88*Assembly!M$14+$BJ88*Assembly!M$15+$BK88*Assembly!M$16+$BL88*Assembly!M$17+$BM88*Assembly!M$18+$BN88*Assembly!M$19+$BO88*Assembly!M$20+$BP88*Assembly!M$21+$BQ88*Assembly!M$22+$BR88*Assembly!M$23+$BS88*Assembly!M$24</f>
        <v>#VALUE!</v>
      </c>
      <c r="CG88" s="145" t="e">
        <f>$AY88*Assembly!N$4+$AZ88*Assembly!N$5+$BA88*Assembly!N$6+$BB88*Assembly!N$7+$BC88*Assembly!N$8+$BD88*Assembly!N$9+$BE88*Assembly!N$10+$BF88*Assembly!N$11+$BG88*Assembly!N$12+$BH88*Assembly!N$13+$BI88*Assembly!N$14+$BJ88*Assembly!N$15+$BK88*Assembly!N$16+$BL88*Assembly!N$17+$BM88*Assembly!N$18+$BN88*Assembly!N$19+$BO88*Assembly!N$20+$BP88*Assembly!N$21+$BQ88*Assembly!N$22+$BR88*Assembly!N$23+$BS88*Assembly!N$24</f>
        <v>#VALUE!</v>
      </c>
      <c r="CH88" s="145" t="e">
        <f>$AY88*Assembly!O$4+$AZ88*Assembly!O$5+$BA88*Assembly!O$6+$BB88*Assembly!O$7+$BC88*Assembly!O$8+$BD88*Assembly!O$9+$BE88*Assembly!O$10+$BF88*Assembly!O$11+$BG88*Assembly!O$12+$BH88*Assembly!O$13+$BI88*Assembly!O$14+$BJ88*Assembly!O$15+$BK88*Assembly!O$16+$BL88*Assembly!O$17+$BM88*Assembly!O$18+$BN88*Assembly!O$19+$BO88*Assembly!O$20+$BP88*Assembly!O$21+$BQ88*Assembly!O$22+$BR88*Assembly!O$23+$BS88*Assembly!O$24</f>
        <v>#VALUE!</v>
      </c>
      <c r="CI88" s="140" t="e">
        <f>$AY88*Assembly!P$4+$AZ88*Assembly!P$5+$BA88*Assembly!P$6+$BB88*Assembly!P$7+$BC88*Assembly!P$8+$BD88*Assembly!P$9+$BE88*Assembly!P$10+$BF88*Assembly!P$11+$BG88*Assembly!P$12+$BH88*Assembly!P$13+$BI88*Assembly!P$14+$BJ88*Assembly!P$15+$BK88*Assembly!P$16+$BL88*Assembly!P$17+$BM88*Assembly!P$18+$BN88*Assembly!P$19+$BO88*Assembly!P$20+$BP88*Assembly!P$21+$BQ88*Assembly!P$22+$BR88*Assembly!P$23+$BS88*Assembly!P$24</f>
        <v>#VALUE!</v>
      </c>
      <c r="CJ88" s="140" t="e">
        <f>$AY88*Assembly!Q$4+$AZ88*Assembly!Q$5+$BA88*Assembly!Q$6+$BB88*Assembly!Q$7+$BC88*Assembly!Q$8+$BD88*Assembly!Q$9+$BE88*Assembly!Q$10+$BF88*Assembly!Q$11+$BG88*Assembly!Q$12+$BH88*Assembly!Q$13+$BI88*Assembly!Q$14+$BJ88*Assembly!Q$15+$BK88*Assembly!Q$16+$BL88*Assembly!Q$17+$BM88*Assembly!Q$18+$BN88*Assembly!Q$19+$BO88*Assembly!Q$20+$BP88*Assembly!Q$21+$BQ88*Assembly!Q$22+$BR88*Assembly!Q$23+$BS88*Assembly!Q$24</f>
        <v>#VALUE!</v>
      </c>
      <c r="CK88" s="145" t="e">
        <f>$AY88*Assembly!R$4+$AZ88*Assembly!R$5+$BA88*Assembly!R$6+$BB88*Assembly!R$7+$BC88*Assembly!R$8+$BD88*Assembly!R$9+$BE88*Assembly!R$10+$BF88*Assembly!R$11+$BG88*Assembly!R$12+$BH88*Assembly!R$13+$BI88*Assembly!R$14+$BJ88*Assembly!R$15+$BK88*Assembly!R$16+$BL88*Assembly!R$17+$BM88*Assembly!R$18+$BN88*Assembly!R$19+$BO88*Assembly!R$20+$BP88*Assembly!R$21+$BQ88*Assembly!R$22+$BR88*Assembly!R$23+$BS88*Assembly!R$24</f>
        <v>#VALUE!</v>
      </c>
      <c r="CL88" s="140" t="e">
        <f>$AY88*Assembly!S$4+$AZ88*Assembly!S$5+$BA88*Assembly!S$6+$BB88*Assembly!S$7+$BC88*Assembly!S$8+$BD88*Assembly!S$9+$BE88*Assembly!S$10+$BF88*Assembly!S$11+$BG88*Assembly!S$12+$BH88*Assembly!S$13+$BI88*Assembly!S$14+$BJ88*Assembly!S$15+$BK88*Assembly!S$16+$BL88*Assembly!S$17+$BM88*Assembly!S$18+$BN88*Assembly!S$19+$BO88*Assembly!S$20+$BP88*Assembly!S$21+$BQ88*Assembly!S$22+$BR88*Assembly!S$23+$BS88*Assembly!S$24</f>
        <v>#VALUE!</v>
      </c>
      <c r="CM88" s="140" t="e">
        <f>$AY88*Assembly!T$4+$AZ88*Assembly!T$5+$BA88*Assembly!T$6+$BB88*Assembly!T$7+$BC88*Assembly!T$8+$BD88*Assembly!T$9+$BE88*Assembly!T$10+$BF88*Assembly!T$11+$BG88*Assembly!T$12+$BH88*Assembly!T$13+$BI88*Assembly!T$14+$BJ88*Assembly!T$15+$BK88*Assembly!T$16+$BL88*Assembly!T$17+$BM88*Assembly!T$18+$BN88*Assembly!T$19+$BO88*Assembly!T$20+$BP88*Assembly!T$21+$BQ88*Assembly!T$22+$BR88*Assembly!T$23+$BS88*Assembly!T$24</f>
        <v>#VALUE!</v>
      </c>
      <c r="CN88" s="140" t="e">
        <f>$AY88*Assembly!U$4+$AZ88*Assembly!U$5+$BA88*Assembly!U$6+$BB88*Assembly!U$7+$BC88*Assembly!U$8+$BD88*Assembly!U$9+$BE88*Assembly!U$10+$BF88*Assembly!U$11+$BG88*Assembly!U$12+$BH88*Assembly!U$13+$BI88*Assembly!U$14+$BJ88*Assembly!U$15+$BK88*Assembly!U$16+$BL88*Assembly!U$17+$BM88*Assembly!U$18+$BN88*Assembly!U$19+$BO88*Assembly!U$20+$BP88*Assembly!U$21+$BQ88*Assembly!U$22+$BR88*Assembly!U$23+$BS88*Assembly!U$24</f>
        <v>#VALUE!</v>
      </c>
      <c r="CO88" s="145" t="e">
        <f>$AY88*Assembly!V$4+$AZ88*Assembly!V$5+$BA88*Assembly!V$6+$BB88*Assembly!V$7+$BC88*Assembly!V$8+$BD88*Assembly!V$9+$BE88*Assembly!V$10+$BF88*Assembly!V$11+$BG88*Assembly!V$12+$BH88*Assembly!V$13+$BI88*Assembly!V$14+$BJ88*Assembly!V$15+$BK88*Assembly!V$16+$BL88*Assembly!V$17+$BM88*Assembly!V$18+$BN88*Assembly!V$19+$BO88*Assembly!V$20+$BP88*Assembly!V$21+$BQ88*Assembly!V$22+$BR88*Assembly!V$23+$BS88*Assembly!V$24</f>
        <v>#VALUE!</v>
      </c>
      <c r="CP88" s="145" t="e">
        <f>CF88*Refining!$F$3</f>
        <v>#VALUE!</v>
      </c>
      <c r="CQ88" s="145" t="e">
        <f>CG88*Refining!$F$4</f>
        <v>#VALUE!</v>
      </c>
      <c r="CR88" s="145" t="e">
        <f>CH88*Refining!$F$5</f>
        <v>#VALUE!</v>
      </c>
      <c r="CS88" s="145" t="e">
        <f>CI88*Refining!$F$6</f>
        <v>#VALUE!</v>
      </c>
      <c r="CT88" s="145" t="e">
        <f>CJ88*Refining!$F$7</f>
        <v>#VALUE!</v>
      </c>
      <c r="CU88" s="145" t="e">
        <f>CK88*Refining!$F$8</f>
        <v>#VALUE!</v>
      </c>
      <c r="CV88" s="145" t="e">
        <f>CL88*Refining!$F$9</f>
        <v>#VALUE!</v>
      </c>
      <c r="CW88" s="145" t="e">
        <f>CM88*Refining!$F$10</f>
        <v>#VALUE!</v>
      </c>
      <c r="CX88" s="145" t="e">
        <f>CN88*Refining!$F$11</f>
        <v>#VALUE!</v>
      </c>
      <c r="CY88" s="145" t="e">
        <f>CO88*Refining!$F$12</f>
        <v>#VALUE!</v>
      </c>
      <c r="CZ88" s="185" t="e">
        <f t="shared" ref="CZ88:DS88" si="354">IF(CF88 = 0, "", CF88)</f>
        <v>#VALUE!</v>
      </c>
      <c r="DA88" s="189" t="e">
        <f t="shared" si="354"/>
        <v>#VALUE!</v>
      </c>
      <c r="DB88" s="189" t="e">
        <f t="shared" si="354"/>
        <v>#VALUE!</v>
      </c>
      <c r="DC88" s="186" t="e">
        <f t="shared" si="354"/>
        <v>#VALUE!</v>
      </c>
      <c r="DD88" s="186" t="e">
        <f t="shared" si="354"/>
        <v>#VALUE!</v>
      </c>
      <c r="DE88" s="186" t="e">
        <f t="shared" si="354"/>
        <v>#VALUE!</v>
      </c>
      <c r="DF88" s="186" t="e">
        <f t="shared" si="354"/>
        <v>#VALUE!</v>
      </c>
      <c r="DG88" s="186" t="e">
        <f t="shared" si="354"/>
        <v>#VALUE!</v>
      </c>
      <c r="DH88" s="186" t="e">
        <f t="shared" si="354"/>
        <v>#VALUE!</v>
      </c>
      <c r="DI88" s="187" t="e">
        <f t="shared" si="354"/>
        <v>#VALUE!</v>
      </c>
      <c r="DJ88" s="185" t="e">
        <f t="shared" si="354"/>
        <v>#VALUE!</v>
      </c>
      <c r="DK88" s="189" t="e">
        <f t="shared" si="354"/>
        <v>#VALUE!</v>
      </c>
      <c r="DL88" s="189" t="e">
        <f t="shared" si="354"/>
        <v>#VALUE!</v>
      </c>
      <c r="DM88" s="186" t="e">
        <f t="shared" si="354"/>
        <v>#VALUE!</v>
      </c>
      <c r="DN88" s="211" t="e">
        <f t="shared" si="354"/>
        <v>#VALUE!</v>
      </c>
      <c r="DO88" s="186" t="e">
        <f t="shared" si="354"/>
        <v>#VALUE!</v>
      </c>
      <c r="DP88" s="186" t="e">
        <f t="shared" si="354"/>
        <v>#VALUE!</v>
      </c>
      <c r="DQ88" s="186" t="e">
        <f t="shared" si="354"/>
        <v>#VALUE!</v>
      </c>
      <c r="DR88" s="186" t="e">
        <f t="shared" si="354"/>
        <v>#VALUE!</v>
      </c>
      <c r="DS88" s="187" t="e">
        <f t="shared" si="354"/>
        <v>#VALUE!</v>
      </c>
      <c r="DT88" s="185" t="e">
        <f t="shared" si="11"/>
        <v>#VALUE!</v>
      </c>
      <c r="DU88" s="189" t="e">
        <f t="shared" si="12"/>
        <v>#VALUE!</v>
      </c>
      <c r="DV88" s="133" t="e">
        <f>CZ88*'Ores &amp; Ingots'!$C$3+DA88*'Ores &amp; Ingots'!$C$4+DB88*'Ores &amp; Ingots'!$C$5+DC88*'Ores &amp; Ingots'!$C$6+DD88*'Ores &amp; Ingots'!$C$7+DE88*'Ores &amp; Ingots'!$C$8+DF88*'Ores &amp; Ingots'!$C$9+DG88*'Ores &amp; Ingots'!$C$10+DH88*'Ores &amp; Ingots'!$C$11+DI88*'Ores &amp; Ingots'!$C$12</f>
        <v>#VALUE!</v>
      </c>
      <c r="DW88" s="133" t="e">
        <f>DJ88*'Ores &amp; Ingots'!$B$3+DK88*'Ores &amp; Ingots'!$B$4+DL88*'Ores &amp; Ingots'!$B$5+DM88*'Ores &amp; Ingots'!$B$6+DN88*'Ores &amp; Ingots'!$B$7+DO88*'Ores &amp; Ingots'!$B$8+DP88*'Ores &amp; Ingots'!$B$9+DQ88*'Ores &amp; Ingots'!$B$10+DR88*'Ores &amp; Ingots'!$B$11+DS88*'Ores &amp; Ingots'!$B$12</f>
        <v>#VALUE!</v>
      </c>
      <c r="DX88" s="189" t="e">
        <f>CZ88*Refining!$G$3+DA88*Refining!$G$4+DB88*Refining!$G$5+DC88*Refining!$G$6+DD88*Refining!$G$7+DE88*Refining!$G$8+DF88*Refining!$G$9+DG88*Refining!$G$10+DH88*Refining!$G$11+DI88*Refining!$G$12</f>
        <v>#VALUE!</v>
      </c>
      <c r="DY88" s="189" t="e">
        <f t="shared" si="13"/>
        <v>#VALUE!</v>
      </c>
      <c r="DZ88" s="192" t="e">
        <f t="shared" si="14"/>
        <v>#VALUE!</v>
      </c>
      <c r="EA88" s="185" t="e">
        <f t="shared" si="15"/>
        <v>#VALUE!</v>
      </c>
      <c r="EB88" s="194" t="e">
        <f t="shared" ref="EB88:EC88" si="355">EA88/60</f>
        <v>#VALUE!</v>
      </c>
      <c r="EC88" s="194" t="e">
        <f t="shared" si="355"/>
        <v>#VALUE!</v>
      </c>
      <c r="ED88" s="185" t="e">
        <f t="shared" si="17"/>
        <v>#VALUE!</v>
      </c>
      <c r="EE88" s="194" t="e">
        <f t="shared" ref="EE88:EF88" si="356">ED88/1000</f>
        <v>#VALUE!</v>
      </c>
      <c r="EF88" s="196" t="e">
        <f t="shared" si="356"/>
        <v>#VALUE!</v>
      </c>
      <c r="EG88" s="130" t="e">
        <f t="shared" si="19"/>
        <v>#VALUE!</v>
      </c>
      <c r="EH88" s="132" t="e">
        <f t="shared" si="20"/>
        <v>#VALUE!</v>
      </c>
      <c r="EI88" s="133" t="s">
        <v>28</v>
      </c>
    </row>
    <row r="89" spans="1:139" ht="12.75" hidden="1" x14ac:dyDescent="0.2">
      <c r="A89" s="864"/>
      <c r="B89" s="135" t="s">
        <v>312</v>
      </c>
      <c r="C89" s="137" t="s">
        <v>156</v>
      </c>
      <c r="D89" s="137">
        <v>1</v>
      </c>
      <c r="E89" s="137">
        <v>1</v>
      </c>
      <c r="F89" s="137">
        <v>1</v>
      </c>
      <c r="G89" s="139">
        <f t="shared" si="0"/>
        <v>15.625</v>
      </c>
      <c r="H89" s="140">
        <v>3</v>
      </c>
      <c r="I89" s="140">
        <v>3</v>
      </c>
      <c r="J89" s="140">
        <f>H89/Main!$D$9</f>
        <v>0.6</v>
      </c>
      <c r="K89" s="140">
        <f>I89/Main!$D$10</f>
        <v>1.5</v>
      </c>
      <c r="L89" s="140">
        <f t="shared" si="1"/>
        <v>2.5</v>
      </c>
      <c r="M89" s="140">
        <v>1</v>
      </c>
      <c r="N89" s="143"/>
      <c r="O89" s="143"/>
      <c r="P89" s="143"/>
      <c r="Q89" s="145"/>
      <c r="R89" s="143"/>
      <c r="S89" s="146"/>
      <c r="T89" s="146"/>
      <c r="U89" s="143"/>
      <c r="V89" s="143"/>
      <c r="W89" s="146"/>
      <c r="X89" s="146"/>
      <c r="Y89" s="143"/>
      <c r="Z89" s="143"/>
      <c r="AA89" s="143"/>
      <c r="AB89" s="143"/>
      <c r="AC89" s="362" t="s">
        <v>220</v>
      </c>
      <c r="AD89" s="133">
        <v>0</v>
      </c>
      <c r="AE89" s="133">
        <v>0</v>
      </c>
      <c r="AF89" s="133">
        <v>0</v>
      </c>
      <c r="AG89" s="133">
        <v>0</v>
      </c>
      <c r="AH89" s="167">
        <v>1</v>
      </c>
      <c r="AI89" s="133">
        <v>0</v>
      </c>
      <c r="AJ89" s="133">
        <v>0</v>
      </c>
      <c r="AK89" s="133">
        <v>1</v>
      </c>
      <c r="AL89" s="133">
        <v>1</v>
      </c>
      <c r="AM89" s="133">
        <v>0</v>
      </c>
      <c r="AN89" s="133">
        <v>0</v>
      </c>
      <c r="AO89" s="133">
        <v>0</v>
      </c>
      <c r="AP89" s="133">
        <v>0</v>
      </c>
      <c r="AQ89" s="133">
        <v>0</v>
      </c>
      <c r="AR89" s="133">
        <v>0</v>
      </c>
      <c r="AS89" s="133">
        <v>0</v>
      </c>
      <c r="AT89" s="133">
        <v>0</v>
      </c>
      <c r="AU89" s="133">
        <v>0</v>
      </c>
      <c r="AV89" s="133">
        <v>0</v>
      </c>
      <c r="AW89" s="133">
        <v>0</v>
      </c>
      <c r="AX89" s="133">
        <v>0</v>
      </c>
      <c r="AY89" s="161" t="str">
        <f t="shared" ref="AY89:BS89" si="357">IF(AD89 = 0, "", AD89)</f>
        <v/>
      </c>
      <c r="AZ89" s="137" t="str">
        <f t="shared" si="357"/>
        <v/>
      </c>
      <c r="BA89" s="137" t="str">
        <f t="shared" si="357"/>
        <v/>
      </c>
      <c r="BB89" s="137" t="str">
        <f t="shared" si="357"/>
        <v/>
      </c>
      <c r="BC89" s="167">
        <f t="shared" si="357"/>
        <v>1</v>
      </c>
      <c r="BD89" s="137" t="str">
        <f t="shared" si="357"/>
        <v/>
      </c>
      <c r="BE89" s="137" t="str">
        <f t="shared" si="357"/>
        <v/>
      </c>
      <c r="BF89" s="133">
        <f t="shared" si="357"/>
        <v>1</v>
      </c>
      <c r="BG89" s="133">
        <f t="shared" si="357"/>
        <v>1</v>
      </c>
      <c r="BH89" s="137" t="str">
        <f t="shared" si="357"/>
        <v/>
      </c>
      <c r="BI89" s="137" t="str">
        <f t="shared" si="357"/>
        <v/>
      </c>
      <c r="BJ89" s="137" t="str">
        <f t="shared" si="357"/>
        <v/>
      </c>
      <c r="BK89" s="137" t="str">
        <f t="shared" si="357"/>
        <v/>
      </c>
      <c r="BL89" s="137" t="str">
        <f t="shared" si="357"/>
        <v/>
      </c>
      <c r="BM89" s="137" t="str">
        <f t="shared" si="357"/>
        <v/>
      </c>
      <c r="BN89" s="137" t="str">
        <f t="shared" si="357"/>
        <v/>
      </c>
      <c r="BO89" s="137" t="str">
        <f t="shared" si="357"/>
        <v/>
      </c>
      <c r="BP89" s="137" t="str">
        <f t="shared" si="357"/>
        <v/>
      </c>
      <c r="BQ89" s="137" t="str">
        <f t="shared" si="357"/>
        <v/>
      </c>
      <c r="BR89" s="137" t="str">
        <f t="shared" si="357"/>
        <v/>
      </c>
      <c r="BS89" s="169" t="str">
        <f t="shared" si="357"/>
        <v/>
      </c>
      <c r="BT89" s="174" t="e">
        <f>$AY89*Assembly!Z$4+$AZ89*Assembly!Z$5+$BA89*Assembly!Z$6+$BB89*Assembly!Z$7+$BC89*Assembly!Z$8+$BD89*Assembly!Z$9+$BE89*Assembly!Z$10+$BF89*Assembly!Z$11+$BG89*Assembly!Z$12+$BH89*Assembly!Z$13+$BI89*Assembly!Z$14+$BJ89*Assembly!Z$15+$BK89*Assembly!Z$16+$BL89*Assembly!Z$17+$BM89*Assembly!Z$18+$BN89*Assembly!Z$19+$BO89*Assembly!Z$20+$BP89*Assembly!Z$21+$BQ89*Assembly!Z$22+$BR89*Assembly!Z$23+$BS89*Assembly!Z$24</f>
        <v>#VALUE!</v>
      </c>
      <c r="BU89" s="133" t="e">
        <f t="shared" si="3"/>
        <v>#VALUE!</v>
      </c>
      <c r="BV89" s="133"/>
      <c r="BW89" s="133" t="e">
        <f>$AY89*Assembly!AD$4+$AZ89*Assembly!AD$5+$BA89*Assembly!AD$6+$BB89*Assembly!AD$7+$BC89*Assembly!AD$8+$BD89*Assembly!AD$9+$BE89*Assembly!AD$10+$BF89*Assembly!AD$11+$BG89*Assembly!AD$12+$BH89*Assembly!AD$13+$BI89*Assembly!AD$14+$BJ89*Assembly!AD$15+$BK89*Assembly!AD$16+$BL89*Assembly!AD$17+$BM89*Assembly!AD$18+$BN89*Assembly!AD$19+$BO89*Assembly!AD$20+$BP89*Assembly!AD$21+$BQ89*Assembly!AD$22+$BR89*Assembly!AD$23+$BS89*Assembly!AD$24</f>
        <v>#VALUE!</v>
      </c>
      <c r="BX89" s="177" t="e">
        <f t="shared" si="4"/>
        <v>#VALUE!</v>
      </c>
      <c r="BY89" s="178" t="e">
        <f t="shared" si="5"/>
        <v>#VALUE!</v>
      </c>
      <c r="BZ89" s="179" t="e">
        <f t="shared" si="6"/>
        <v>#VALUE!</v>
      </c>
      <c r="CA89" s="178" t="e">
        <f t="shared" si="7"/>
        <v>#VALUE!</v>
      </c>
      <c r="CB89" s="133" t="e">
        <f>$AY89*Assembly!Y$4+$AZ89*Assembly!Y$5+$BA89*Assembly!Y$6+$BB89*Assembly!Y$7+$BC89*Assembly!Y$8+$BD89*Assembly!Y$9+$BE89*Assembly!Y$10+$BF89*Assembly!Y$11+$BG89*Assembly!Y$12+$BH89*Assembly!Y$13+$BI89*Assembly!Y$14+$BJ89*Assembly!Y$15+$BK89*Assembly!Y$16+$BL89*Assembly!Y$17+$BM89*Assembly!Y$18+$BN89*Assembly!Y$19+$BO89*Assembly!Y$20+$BP89*Assembly!Y$21+$BQ89*Assembly!Y$22+$BR89*Assembly!Y$23+$BS89*Assembly!Y$24</f>
        <v>#VALUE!</v>
      </c>
      <c r="CC89" s="133" t="e">
        <f t="shared" si="8"/>
        <v>#VALUE!</v>
      </c>
      <c r="CD89" s="130" t="e">
        <f t="shared" si="9"/>
        <v>#VALUE!</v>
      </c>
      <c r="CE89" s="183" t="e">
        <f>$AY89*Assembly!AC$4+$AZ89*Assembly!AC$5+$BA89*Assembly!AC$6+$BB89*Assembly!AC$7+$BC89*Assembly!AC$8+$BD89*Assembly!AC$9+$BE89*Assembly!AC$10+$BF89*Assembly!AC$11+$BG89*Assembly!AC$12+$BH89*Assembly!AC$13+$BI89*Assembly!AC$14+$BJ89*Assembly!AC$15+$BK89*Assembly!AC$16+$BL89*Assembly!AC$17+$BM89*Assembly!AC$18+$BN89*Assembly!AC$19+$BO89*Assembly!AC$20+$BP89*Assembly!AC$21+$BQ89*Assembly!AC$22+$BR89*Assembly!AC$23+$BS89*Assembly!AC$24</f>
        <v>#VALUE!</v>
      </c>
      <c r="CF89" s="145" t="e">
        <f>$AY89*Assembly!M$4+$AZ89*Assembly!M$5+$BA89*Assembly!M$6+$BB89*Assembly!M$7+$BC89*Assembly!M$8+$BD89*Assembly!M$9+$BE89*Assembly!M$10+$BF89*Assembly!M$11+$BG89*Assembly!M$12+$BH89*Assembly!M$13+$BI89*Assembly!M$14+$BJ89*Assembly!M$15+$BK89*Assembly!M$16+$BL89*Assembly!M$17+$BM89*Assembly!M$18+$BN89*Assembly!M$19+$BO89*Assembly!M$20+$BP89*Assembly!M$21+$BQ89*Assembly!M$22+$BR89*Assembly!M$23+$BS89*Assembly!M$24</f>
        <v>#VALUE!</v>
      </c>
      <c r="CG89" s="145" t="e">
        <f>$AY89*Assembly!N$4+$AZ89*Assembly!N$5+$BA89*Assembly!N$6+$BB89*Assembly!N$7+$BC89*Assembly!N$8+$BD89*Assembly!N$9+$BE89*Assembly!N$10+$BF89*Assembly!N$11+$BG89*Assembly!N$12+$BH89*Assembly!N$13+$BI89*Assembly!N$14+$BJ89*Assembly!N$15+$BK89*Assembly!N$16+$BL89*Assembly!N$17+$BM89*Assembly!N$18+$BN89*Assembly!N$19+$BO89*Assembly!N$20+$BP89*Assembly!N$21+$BQ89*Assembly!N$22+$BR89*Assembly!N$23+$BS89*Assembly!N$24</f>
        <v>#VALUE!</v>
      </c>
      <c r="CH89" s="145" t="e">
        <f>$AY89*Assembly!O$4+$AZ89*Assembly!O$5+$BA89*Assembly!O$6+$BB89*Assembly!O$7+$BC89*Assembly!O$8+$BD89*Assembly!O$9+$BE89*Assembly!O$10+$BF89*Assembly!O$11+$BG89*Assembly!O$12+$BH89*Assembly!O$13+$BI89*Assembly!O$14+$BJ89*Assembly!O$15+$BK89*Assembly!O$16+$BL89*Assembly!O$17+$BM89*Assembly!O$18+$BN89*Assembly!O$19+$BO89*Assembly!O$20+$BP89*Assembly!O$21+$BQ89*Assembly!O$22+$BR89*Assembly!O$23+$BS89*Assembly!O$24</f>
        <v>#VALUE!</v>
      </c>
      <c r="CI89" s="140" t="e">
        <f>$AY89*Assembly!P$4+$AZ89*Assembly!P$5+$BA89*Assembly!P$6+$BB89*Assembly!P$7+$BC89*Assembly!P$8+$BD89*Assembly!P$9+$BE89*Assembly!P$10+$BF89*Assembly!P$11+$BG89*Assembly!P$12+$BH89*Assembly!P$13+$BI89*Assembly!P$14+$BJ89*Assembly!P$15+$BK89*Assembly!P$16+$BL89*Assembly!P$17+$BM89*Assembly!P$18+$BN89*Assembly!P$19+$BO89*Assembly!P$20+$BP89*Assembly!P$21+$BQ89*Assembly!P$22+$BR89*Assembly!P$23+$BS89*Assembly!P$24</f>
        <v>#VALUE!</v>
      </c>
      <c r="CJ89" s="140" t="e">
        <f>$AY89*Assembly!Q$4+$AZ89*Assembly!Q$5+$BA89*Assembly!Q$6+$BB89*Assembly!Q$7+$BC89*Assembly!Q$8+$BD89*Assembly!Q$9+$BE89*Assembly!Q$10+$BF89*Assembly!Q$11+$BG89*Assembly!Q$12+$BH89*Assembly!Q$13+$BI89*Assembly!Q$14+$BJ89*Assembly!Q$15+$BK89*Assembly!Q$16+$BL89*Assembly!Q$17+$BM89*Assembly!Q$18+$BN89*Assembly!Q$19+$BO89*Assembly!Q$20+$BP89*Assembly!Q$21+$BQ89*Assembly!Q$22+$BR89*Assembly!Q$23+$BS89*Assembly!Q$24</f>
        <v>#VALUE!</v>
      </c>
      <c r="CK89" s="145" t="e">
        <f>$AY89*Assembly!R$4+$AZ89*Assembly!R$5+$BA89*Assembly!R$6+$BB89*Assembly!R$7+$BC89*Assembly!R$8+$BD89*Assembly!R$9+$BE89*Assembly!R$10+$BF89*Assembly!R$11+$BG89*Assembly!R$12+$BH89*Assembly!R$13+$BI89*Assembly!R$14+$BJ89*Assembly!R$15+$BK89*Assembly!R$16+$BL89*Assembly!R$17+$BM89*Assembly!R$18+$BN89*Assembly!R$19+$BO89*Assembly!R$20+$BP89*Assembly!R$21+$BQ89*Assembly!R$22+$BR89*Assembly!R$23+$BS89*Assembly!R$24</f>
        <v>#VALUE!</v>
      </c>
      <c r="CL89" s="140" t="e">
        <f>$AY89*Assembly!S$4+$AZ89*Assembly!S$5+$BA89*Assembly!S$6+$BB89*Assembly!S$7+$BC89*Assembly!S$8+$BD89*Assembly!S$9+$BE89*Assembly!S$10+$BF89*Assembly!S$11+$BG89*Assembly!S$12+$BH89*Assembly!S$13+$BI89*Assembly!S$14+$BJ89*Assembly!S$15+$BK89*Assembly!S$16+$BL89*Assembly!S$17+$BM89*Assembly!S$18+$BN89*Assembly!S$19+$BO89*Assembly!S$20+$BP89*Assembly!S$21+$BQ89*Assembly!S$22+$BR89*Assembly!S$23+$BS89*Assembly!S$24</f>
        <v>#VALUE!</v>
      </c>
      <c r="CM89" s="140" t="e">
        <f>$AY89*Assembly!T$4+$AZ89*Assembly!T$5+$BA89*Assembly!T$6+$BB89*Assembly!T$7+$BC89*Assembly!T$8+$BD89*Assembly!T$9+$BE89*Assembly!T$10+$BF89*Assembly!T$11+$BG89*Assembly!T$12+$BH89*Assembly!T$13+$BI89*Assembly!T$14+$BJ89*Assembly!T$15+$BK89*Assembly!T$16+$BL89*Assembly!T$17+$BM89*Assembly!T$18+$BN89*Assembly!T$19+$BO89*Assembly!T$20+$BP89*Assembly!T$21+$BQ89*Assembly!T$22+$BR89*Assembly!T$23+$BS89*Assembly!T$24</f>
        <v>#VALUE!</v>
      </c>
      <c r="CN89" s="140" t="e">
        <f>$AY89*Assembly!U$4+$AZ89*Assembly!U$5+$BA89*Assembly!U$6+$BB89*Assembly!U$7+$BC89*Assembly!U$8+$BD89*Assembly!U$9+$BE89*Assembly!U$10+$BF89*Assembly!U$11+$BG89*Assembly!U$12+$BH89*Assembly!U$13+$BI89*Assembly!U$14+$BJ89*Assembly!U$15+$BK89*Assembly!U$16+$BL89*Assembly!U$17+$BM89*Assembly!U$18+$BN89*Assembly!U$19+$BO89*Assembly!U$20+$BP89*Assembly!U$21+$BQ89*Assembly!U$22+$BR89*Assembly!U$23+$BS89*Assembly!U$24</f>
        <v>#VALUE!</v>
      </c>
      <c r="CO89" s="145" t="e">
        <f>$AY89*Assembly!V$4+$AZ89*Assembly!V$5+$BA89*Assembly!V$6+$BB89*Assembly!V$7+$BC89*Assembly!V$8+$BD89*Assembly!V$9+$BE89*Assembly!V$10+$BF89*Assembly!V$11+$BG89*Assembly!V$12+$BH89*Assembly!V$13+$BI89*Assembly!V$14+$BJ89*Assembly!V$15+$BK89*Assembly!V$16+$BL89*Assembly!V$17+$BM89*Assembly!V$18+$BN89*Assembly!V$19+$BO89*Assembly!V$20+$BP89*Assembly!V$21+$BQ89*Assembly!V$22+$BR89*Assembly!V$23+$BS89*Assembly!V$24</f>
        <v>#VALUE!</v>
      </c>
      <c r="CP89" s="145" t="e">
        <f>CF89*Refining!$F$3</f>
        <v>#VALUE!</v>
      </c>
      <c r="CQ89" s="145" t="e">
        <f>CG89*Refining!$F$4</f>
        <v>#VALUE!</v>
      </c>
      <c r="CR89" s="145" t="e">
        <f>CH89*Refining!$F$5</f>
        <v>#VALUE!</v>
      </c>
      <c r="CS89" s="145" t="e">
        <f>CI89*Refining!$F$6</f>
        <v>#VALUE!</v>
      </c>
      <c r="CT89" s="145" t="e">
        <f>CJ89*Refining!$F$7</f>
        <v>#VALUE!</v>
      </c>
      <c r="CU89" s="145" t="e">
        <f>CK89*Refining!$F$8</f>
        <v>#VALUE!</v>
      </c>
      <c r="CV89" s="145" t="e">
        <f>CL89*Refining!$F$9</f>
        <v>#VALUE!</v>
      </c>
      <c r="CW89" s="145" t="e">
        <f>CM89*Refining!$F$10</f>
        <v>#VALUE!</v>
      </c>
      <c r="CX89" s="145" t="e">
        <f>CN89*Refining!$F$11</f>
        <v>#VALUE!</v>
      </c>
      <c r="CY89" s="145" t="e">
        <f>CO89*Refining!$F$12</f>
        <v>#VALUE!</v>
      </c>
      <c r="CZ89" s="185" t="e">
        <f t="shared" ref="CZ89:DS89" si="358">IF(CF89 = 0, "", CF89)</f>
        <v>#VALUE!</v>
      </c>
      <c r="DA89" s="186" t="e">
        <f t="shared" si="358"/>
        <v>#VALUE!</v>
      </c>
      <c r="DB89" s="186" t="e">
        <f t="shared" si="358"/>
        <v>#VALUE!</v>
      </c>
      <c r="DC89" s="186" t="e">
        <f t="shared" si="358"/>
        <v>#VALUE!</v>
      </c>
      <c r="DD89" s="186" t="e">
        <f t="shared" si="358"/>
        <v>#VALUE!</v>
      </c>
      <c r="DE89" s="186" t="e">
        <f t="shared" si="358"/>
        <v>#VALUE!</v>
      </c>
      <c r="DF89" s="186" t="e">
        <f t="shared" si="358"/>
        <v>#VALUE!</v>
      </c>
      <c r="DG89" s="186" t="e">
        <f t="shared" si="358"/>
        <v>#VALUE!</v>
      </c>
      <c r="DH89" s="186" t="e">
        <f t="shared" si="358"/>
        <v>#VALUE!</v>
      </c>
      <c r="DI89" s="187" t="e">
        <f t="shared" si="358"/>
        <v>#VALUE!</v>
      </c>
      <c r="DJ89" s="185" t="e">
        <f t="shared" si="358"/>
        <v>#VALUE!</v>
      </c>
      <c r="DK89" s="186" t="e">
        <f t="shared" si="358"/>
        <v>#VALUE!</v>
      </c>
      <c r="DL89" s="186" t="e">
        <f t="shared" si="358"/>
        <v>#VALUE!</v>
      </c>
      <c r="DM89" s="186" t="e">
        <f t="shared" si="358"/>
        <v>#VALUE!</v>
      </c>
      <c r="DN89" s="188" t="e">
        <f t="shared" si="358"/>
        <v>#VALUE!</v>
      </c>
      <c r="DO89" s="186" t="e">
        <f t="shared" si="358"/>
        <v>#VALUE!</v>
      </c>
      <c r="DP89" s="186" t="e">
        <f t="shared" si="358"/>
        <v>#VALUE!</v>
      </c>
      <c r="DQ89" s="186" t="e">
        <f t="shared" si="358"/>
        <v>#VALUE!</v>
      </c>
      <c r="DR89" s="186" t="e">
        <f t="shared" si="358"/>
        <v>#VALUE!</v>
      </c>
      <c r="DS89" s="187" t="e">
        <f t="shared" si="358"/>
        <v>#VALUE!</v>
      </c>
      <c r="DT89" s="185" t="e">
        <f t="shared" si="11"/>
        <v>#VALUE!</v>
      </c>
      <c r="DU89" s="189" t="e">
        <f t="shared" si="12"/>
        <v>#VALUE!</v>
      </c>
      <c r="DV89" s="133" t="e">
        <f>CZ89*'Ores &amp; Ingots'!$C$3+DA89*'Ores &amp; Ingots'!$C$4+DB89*'Ores &amp; Ingots'!$C$5+DC89*'Ores &amp; Ingots'!$C$6+DD89*'Ores &amp; Ingots'!$C$7+DE89*'Ores &amp; Ingots'!$C$8+DF89*'Ores &amp; Ingots'!$C$9+DG89*'Ores &amp; Ingots'!$C$10+DH89*'Ores &amp; Ingots'!$C$11+DI89*'Ores &amp; Ingots'!$C$12</f>
        <v>#VALUE!</v>
      </c>
      <c r="DW89" s="133" t="e">
        <f>DJ89*'Ores &amp; Ingots'!$B$3+DK89*'Ores &amp; Ingots'!$B$4+DL89*'Ores &amp; Ingots'!$B$5+DM89*'Ores &amp; Ingots'!$B$6+DN89*'Ores &amp; Ingots'!$B$7+DO89*'Ores &amp; Ingots'!$B$8+DP89*'Ores &amp; Ingots'!$B$9+DQ89*'Ores &amp; Ingots'!$B$10+DR89*'Ores &amp; Ingots'!$B$11+DS89*'Ores &amp; Ingots'!$B$12</f>
        <v>#VALUE!</v>
      </c>
      <c r="DX89" s="189" t="e">
        <f>CZ89*Refining!$G$3+DA89*Refining!$G$4+DB89*Refining!$G$5+DC89*Refining!$G$6+DD89*Refining!$G$7+DE89*Refining!$G$8+DF89*Refining!$G$9+DG89*Refining!$G$10+DH89*Refining!$G$11+DI89*Refining!$G$12</f>
        <v>#VALUE!</v>
      </c>
      <c r="DY89" s="189" t="e">
        <f t="shared" si="13"/>
        <v>#VALUE!</v>
      </c>
      <c r="DZ89" s="192" t="e">
        <f t="shared" si="14"/>
        <v>#VALUE!</v>
      </c>
      <c r="EA89" s="185" t="e">
        <f t="shared" si="15"/>
        <v>#VALUE!</v>
      </c>
      <c r="EB89" s="194" t="e">
        <f t="shared" ref="EB89:EC89" si="359">EA89/60</f>
        <v>#VALUE!</v>
      </c>
      <c r="EC89" s="194" t="e">
        <f t="shared" si="359"/>
        <v>#VALUE!</v>
      </c>
      <c r="ED89" s="185" t="e">
        <f t="shared" si="17"/>
        <v>#VALUE!</v>
      </c>
      <c r="EE89" s="194" t="e">
        <f t="shared" ref="EE89:EF89" si="360">ED89/1000</f>
        <v>#VALUE!</v>
      </c>
      <c r="EF89" s="196" t="e">
        <f t="shared" si="360"/>
        <v>#VALUE!</v>
      </c>
      <c r="EG89" s="130" t="e">
        <f t="shared" si="19"/>
        <v>#VALUE!</v>
      </c>
      <c r="EH89" s="132" t="e">
        <f t="shared" si="20"/>
        <v>#VALUE!</v>
      </c>
      <c r="EI89" s="133">
        <v>284</v>
      </c>
    </row>
    <row r="90" spans="1:139" ht="12.75" x14ac:dyDescent="0.2">
      <c r="A90" s="865"/>
      <c r="B90" s="297" t="s">
        <v>312</v>
      </c>
      <c r="C90" s="216" t="s">
        <v>155</v>
      </c>
      <c r="D90" s="216">
        <v>1</v>
      </c>
      <c r="E90" s="216">
        <v>1</v>
      </c>
      <c r="F90" s="216">
        <v>1</v>
      </c>
      <c r="G90" s="229">
        <f t="shared" si="0"/>
        <v>0.125</v>
      </c>
      <c r="H90" s="230">
        <v>3</v>
      </c>
      <c r="I90" s="230">
        <v>3</v>
      </c>
      <c r="J90" s="230">
        <f>H90/Main!$D$9</f>
        <v>0.6</v>
      </c>
      <c r="K90" s="230">
        <f>I90/Main!$D$10</f>
        <v>1.5</v>
      </c>
      <c r="L90" s="230">
        <f t="shared" si="1"/>
        <v>2.5</v>
      </c>
      <c r="M90" s="230">
        <v>1</v>
      </c>
      <c r="N90" s="233"/>
      <c r="O90" s="233"/>
      <c r="P90" s="233"/>
      <c r="Q90" s="232"/>
      <c r="R90" s="233"/>
      <c r="S90" s="234"/>
      <c r="T90" s="234"/>
      <c r="U90" s="233"/>
      <c r="V90" s="233"/>
      <c r="W90" s="234"/>
      <c r="X90" s="234"/>
      <c r="Y90" s="233"/>
      <c r="Z90" s="233"/>
      <c r="AA90" s="233"/>
      <c r="AB90" s="233"/>
      <c r="AC90" s="366"/>
      <c r="AD90" s="226">
        <v>0</v>
      </c>
      <c r="AE90" s="226">
        <v>0</v>
      </c>
      <c r="AF90" s="226">
        <v>0</v>
      </c>
      <c r="AG90" s="226">
        <v>0</v>
      </c>
      <c r="AH90" s="227">
        <v>1</v>
      </c>
      <c r="AI90" s="226">
        <v>0</v>
      </c>
      <c r="AJ90" s="226">
        <v>0</v>
      </c>
      <c r="AK90" s="226">
        <v>1</v>
      </c>
      <c r="AL90" s="226">
        <v>1</v>
      </c>
      <c r="AM90" s="226">
        <v>0</v>
      </c>
      <c r="AN90" s="226">
        <v>0</v>
      </c>
      <c r="AO90" s="226">
        <v>0</v>
      </c>
      <c r="AP90" s="226">
        <v>0</v>
      </c>
      <c r="AQ90" s="226">
        <v>0</v>
      </c>
      <c r="AR90" s="226">
        <v>0</v>
      </c>
      <c r="AS90" s="226">
        <v>0</v>
      </c>
      <c r="AT90" s="226">
        <v>0</v>
      </c>
      <c r="AU90" s="226">
        <v>0</v>
      </c>
      <c r="AV90" s="226">
        <v>0</v>
      </c>
      <c r="AW90" s="226">
        <v>0</v>
      </c>
      <c r="AX90" s="226">
        <v>0</v>
      </c>
      <c r="AY90" s="322" t="str">
        <f t="shared" ref="AY90:BS90" si="361">IF(AD90 = 0, "", AD90)</f>
        <v/>
      </c>
      <c r="AZ90" s="216" t="str">
        <f t="shared" si="361"/>
        <v/>
      </c>
      <c r="BA90" s="216" t="str">
        <f t="shared" si="361"/>
        <v/>
      </c>
      <c r="BB90" s="216" t="str">
        <f t="shared" si="361"/>
        <v/>
      </c>
      <c r="BC90" s="227">
        <f t="shared" si="361"/>
        <v>1</v>
      </c>
      <c r="BD90" s="216" t="str">
        <f t="shared" si="361"/>
        <v/>
      </c>
      <c r="BE90" s="216" t="str">
        <f t="shared" si="361"/>
        <v/>
      </c>
      <c r="BF90" s="226">
        <f t="shared" si="361"/>
        <v>1</v>
      </c>
      <c r="BG90" s="226">
        <f t="shared" si="361"/>
        <v>1</v>
      </c>
      <c r="BH90" s="216" t="str">
        <f t="shared" si="361"/>
        <v/>
      </c>
      <c r="BI90" s="216" t="str">
        <f t="shared" si="361"/>
        <v/>
      </c>
      <c r="BJ90" s="216" t="str">
        <f t="shared" si="361"/>
        <v/>
      </c>
      <c r="BK90" s="216" t="str">
        <f t="shared" si="361"/>
        <v/>
      </c>
      <c r="BL90" s="216" t="str">
        <f t="shared" si="361"/>
        <v/>
      </c>
      <c r="BM90" s="216" t="str">
        <f t="shared" si="361"/>
        <v/>
      </c>
      <c r="BN90" s="216" t="str">
        <f t="shared" si="361"/>
        <v/>
      </c>
      <c r="BO90" s="216" t="str">
        <f t="shared" si="361"/>
        <v/>
      </c>
      <c r="BP90" s="216" t="str">
        <f t="shared" si="361"/>
        <v/>
      </c>
      <c r="BQ90" s="216" t="str">
        <f t="shared" si="361"/>
        <v/>
      </c>
      <c r="BR90" s="216" t="str">
        <f t="shared" si="361"/>
        <v/>
      </c>
      <c r="BS90" s="231" t="str">
        <f t="shared" si="361"/>
        <v/>
      </c>
      <c r="BT90" s="225" t="e">
        <f>$AY90*Assembly!Z$4+$AZ90*Assembly!Z$5+$BA90*Assembly!Z$6+$BB90*Assembly!Z$7+$BC90*Assembly!Z$8+$BD90*Assembly!Z$9+$BE90*Assembly!Z$10+$BF90*Assembly!Z$11+$BG90*Assembly!Z$12+$BH90*Assembly!Z$13+$BI90*Assembly!Z$14+$BJ90*Assembly!Z$15+$BK90*Assembly!Z$16+$BL90*Assembly!Z$17+$BM90*Assembly!Z$18+$BN90*Assembly!Z$19+$BO90*Assembly!Z$20+$BP90*Assembly!Z$21+$BQ90*Assembly!Z$22+$BR90*Assembly!Z$23+$BS90*Assembly!Z$24</f>
        <v>#VALUE!</v>
      </c>
      <c r="BU90" s="226" t="e">
        <f t="shared" si="3"/>
        <v>#VALUE!</v>
      </c>
      <c r="BV90" s="226"/>
      <c r="BW90" s="226" t="e">
        <f>$AY90*Assembly!AD$4+$AZ90*Assembly!AD$5+$BA90*Assembly!AD$6+$BB90*Assembly!AD$7+$BC90*Assembly!AD$8+$BD90*Assembly!AD$9+$BE90*Assembly!AD$10+$BF90*Assembly!AD$11+$BG90*Assembly!AD$12+$BH90*Assembly!AD$13+$BI90*Assembly!AD$14+$BJ90*Assembly!AD$15+$BK90*Assembly!AD$16+$BL90*Assembly!AD$17+$BM90*Assembly!AD$18+$BN90*Assembly!AD$19+$BO90*Assembly!AD$20+$BP90*Assembly!AD$21+$BQ90*Assembly!AD$22+$BR90*Assembly!AD$23+$BS90*Assembly!AD$24</f>
        <v>#VALUE!</v>
      </c>
      <c r="BX90" s="236" t="e">
        <f t="shared" si="4"/>
        <v>#VALUE!</v>
      </c>
      <c r="BY90" s="237" t="e">
        <f t="shared" si="5"/>
        <v>#VALUE!</v>
      </c>
      <c r="BZ90" s="238" t="e">
        <f t="shared" si="6"/>
        <v>#VALUE!</v>
      </c>
      <c r="CA90" s="237" t="e">
        <f t="shared" si="7"/>
        <v>#VALUE!</v>
      </c>
      <c r="CB90" s="226" t="e">
        <f>$AY90*Assembly!Y$4+$AZ90*Assembly!Y$5+$BA90*Assembly!Y$6+$BB90*Assembly!Y$7+$BC90*Assembly!Y$8+$BD90*Assembly!Y$9+$BE90*Assembly!Y$10+$BF90*Assembly!Y$11+$BG90*Assembly!Y$12+$BH90*Assembly!Y$13+$BI90*Assembly!Y$14+$BJ90*Assembly!Y$15+$BK90*Assembly!Y$16+$BL90*Assembly!Y$17+$BM90*Assembly!Y$18+$BN90*Assembly!Y$19+$BO90*Assembly!Y$20+$BP90*Assembly!Y$21+$BQ90*Assembly!Y$22+$BR90*Assembly!Y$23+$BS90*Assembly!Y$24</f>
        <v>#VALUE!</v>
      </c>
      <c r="CC90" s="226" t="e">
        <f t="shared" si="8"/>
        <v>#VALUE!</v>
      </c>
      <c r="CD90" s="239" t="e">
        <f t="shared" si="9"/>
        <v>#VALUE!</v>
      </c>
      <c r="CE90" s="240" t="e">
        <f>$AY90*Assembly!AC$4+$AZ90*Assembly!AC$5+$BA90*Assembly!AC$6+$BB90*Assembly!AC$7+$BC90*Assembly!AC$8+$BD90*Assembly!AC$9+$BE90*Assembly!AC$10+$BF90*Assembly!AC$11+$BG90*Assembly!AC$12+$BH90*Assembly!AC$13+$BI90*Assembly!AC$14+$BJ90*Assembly!AC$15+$BK90*Assembly!AC$16+$BL90*Assembly!AC$17+$BM90*Assembly!AC$18+$BN90*Assembly!AC$19+$BO90*Assembly!AC$20+$BP90*Assembly!AC$21+$BQ90*Assembly!AC$22+$BR90*Assembly!AC$23+$BS90*Assembly!AC$24</f>
        <v>#VALUE!</v>
      </c>
      <c r="CF90" s="232" t="e">
        <f>$AY90*Assembly!M$4+$AZ90*Assembly!M$5+$BA90*Assembly!M$6+$BB90*Assembly!M$7+$BC90*Assembly!M$8+$BD90*Assembly!M$9+$BE90*Assembly!M$10+$BF90*Assembly!M$11+$BG90*Assembly!M$12+$BH90*Assembly!M$13+$BI90*Assembly!M$14+$BJ90*Assembly!M$15+$BK90*Assembly!M$16+$BL90*Assembly!M$17+$BM90*Assembly!M$18+$BN90*Assembly!M$19+$BO90*Assembly!M$20+$BP90*Assembly!M$21+$BQ90*Assembly!M$22+$BR90*Assembly!M$23+$BS90*Assembly!M$24</f>
        <v>#VALUE!</v>
      </c>
      <c r="CG90" s="232" t="e">
        <f>$AY90*Assembly!N$4+$AZ90*Assembly!N$5+$BA90*Assembly!N$6+$BB90*Assembly!N$7+$BC90*Assembly!N$8+$BD90*Assembly!N$9+$BE90*Assembly!N$10+$BF90*Assembly!N$11+$BG90*Assembly!N$12+$BH90*Assembly!N$13+$BI90*Assembly!N$14+$BJ90*Assembly!N$15+$BK90*Assembly!N$16+$BL90*Assembly!N$17+$BM90*Assembly!N$18+$BN90*Assembly!N$19+$BO90*Assembly!N$20+$BP90*Assembly!N$21+$BQ90*Assembly!N$22+$BR90*Assembly!N$23+$BS90*Assembly!N$24</f>
        <v>#VALUE!</v>
      </c>
      <c r="CH90" s="232" t="e">
        <f>$AY90*Assembly!O$4+$AZ90*Assembly!O$5+$BA90*Assembly!O$6+$BB90*Assembly!O$7+$BC90*Assembly!O$8+$BD90*Assembly!O$9+$BE90*Assembly!O$10+$BF90*Assembly!O$11+$BG90*Assembly!O$12+$BH90*Assembly!O$13+$BI90*Assembly!O$14+$BJ90*Assembly!O$15+$BK90*Assembly!O$16+$BL90*Assembly!O$17+$BM90*Assembly!O$18+$BN90*Assembly!O$19+$BO90*Assembly!O$20+$BP90*Assembly!O$21+$BQ90*Assembly!O$22+$BR90*Assembly!O$23+$BS90*Assembly!O$24</f>
        <v>#VALUE!</v>
      </c>
      <c r="CI90" s="230" t="e">
        <f>$AY90*Assembly!P$4+$AZ90*Assembly!P$5+$BA90*Assembly!P$6+$BB90*Assembly!P$7+$BC90*Assembly!P$8+$BD90*Assembly!P$9+$BE90*Assembly!P$10+$BF90*Assembly!P$11+$BG90*Assembly!P$12+$BH90*Assembly!P$13+$BI90*Assembly!P$14+$BJ90*Assembly!P$15+$BK90*Assembly!P$16+$BL90*Assembly!P$17+$BM90*Assembly!P$18+$BN90*Assembly!P$19+$BO90*Assembly!P$20+$BP90*Assembly!P$21+$BQ90*Assembly!P$22+$BR90*Assembly!P$23+$BS90*Assembly!P$24</f>
        <v>#VALUE!</v>
      </c>
      <c r="CJ90" s="230" t="e">
        <f>$AY90*Assembly!Q$4+$AZ90*Assembly!Q$5+$BA90*Assembly!Q$6+$BB90*Assembly!Q$7+$BC90*Assembly!Q$8+$BD90*Assembly!Q$9+$BE90*Assembly!Q$10+$BF90*Assembly!Q$11+$BG90*Assembly!Q$12+$BH90*Assembly!Q$13+$BI90*Assembly!Q$14+$BJ90*Assembly!Q$15+$BK90*Assembly!Q$16+$BL90*Assembly!Q$17+$BM90*Assembly!Q$18+$BN90*Assembly!Q$19+$BO90*Assembly!Q$20+$BP90*Assembly!Q$21+$BQ90*Assembly!Q$22+$BR90*Assembly!Q$23+$BS90*Assembly!Q$24</f>
        <v>#VALUE!</v>
      </c>
      <c r="CK90" s="232" t="e">
        <f>$AY90*Assembly!R$4+$AZ90*Assembly!R$5+$BA90*Assembly!R$6+$BB90*Assembly!R$7+$BC90*Assembly!R$8+$BD90*Assembly!R$9+$BE90*Assembly!R$10+$BF90*Assembly!R$11+$BG90*Assembly!R$12+$BH90*Assembly!R$13+$BI90*Assembly!R$14+$BJ90*Assembly!R$15+$BK90*Assembly!R$16+$BL90*Assembly!R$17+$BM90*Assembly!R$18+$BN90*Assembly!R$19+$BO90*Assembly!R$20+$BP90*Assembly!R$21+$BQ90*Assembly!R$22+$BR90*Assembly!R$23+$BS90*Assembly!R$24</f>
        <v>#VALUE!</v>
      </c>
      <c r="CL90" s="230" t="e">
        <f>$AY90*Assembly!S$4+$AZ90*Assembly!S$5+$BA90*Assembly!S$6+$BB90*Assembly!S$7+$BC90*Assembly!S$8+$BD90*Assembly!S$9+$BE90*Assembly!S$10+$BF90*Assembly!S$11+$BG90*Assembly!S$12+$BH90*Assembly!S$13+$BI90*Assembly!S$14+$BJ90*Assembly!S$15+$BK90*Assembly!S$16+$BL90*Assembly!S$17+$BM90*Assembly!S$18+$BN90*Assembly!S$19+$BO90*Assembly!S$20+$BP90*Assembly!S$21+$BQ90*Assembly!S$22+$BR90*Assembly!S$23+$BS90*Assembly!S$24</f>
        <v>#VALUE!</v>
      </c>
      <c r="CM90" s="230" t="e">
        <f>$AY90*Assembly!T$4+$AZ90*Assembly!T$5+$BA90*Assembly!T$6+$BB90*Assembly!T$7+$BC90*Assembly!T$8+$BD90*Assembly!T$9+$BE90*Assembly!T$10+$BF90*Assembly!T$11+$BG90*Assembly!T$12+$BH90*Assembly!T$13+$BI90*Assembly!T$14+$BJ90*Assembly!T$15+$BK90*Assembly!T$16+$BL90*Assembly!T$17+$BM90*Assembly!T$18+$BN90*Assembly!T$19+$BO90*Assembly!T$20+$BP90*Assembly!T$21+$BQ90*Assembly!T$22+$BR90*Assembly!T$23+$BS90*Assembly!T$24</f>
        <v>#VALUE!</v>
      </c>
      <c r="CN90" s="230" t="e">
        <f>$AY90*Assembly!U$4+$AZ90*Assembly!U$5+$BA90*Assembly!U$6+$BB90*Assembly!U$7+$BC90*Assembly!U$8+$BD90*Assembly!U$9+$BE90*Assembly!U$10+$BF90*Assembly!U$11+$BG90*Assembly!U$12+$BH90*Assembly!U$13+$BI90*Assembly!U$14+$BJ90*Assembly!U$15+$BK90*Assembly!U$16+$BL90*Assembly!U$17+$BM90*Assembly!U$18+$BN90*Assembly!U$19+$BO90*Assembly!U$20+$BP90*Assembly!U$21+$BQ90*Assembly!U$22+$BR90*Assembly!U$23+$BS90*Assembly!U$24</f>
        <v>#VALUE!</v>
      </c>
      <c r="CO90" s="232" t="e">
        <f>$AY90*Assembly!V$4+$AZ90*Assembly!V$5+$BA90*Assembly!V$6+$BB90*Assembly!V$7+$BC90*Assembly!V$8+$BD90*Assembly!V$9+$BE90*Assembly!V$10+$BF90*Assembly!V$11+$BG90*Assembly!V$12+$BH90*Assembly!V$13+$BI90*Assembly!V$14+$BJ90*Assembly!V$15+$BK90*Assembly!V$16+$BL90*Assembly!V$17+$BM90*Assembly!V$18+$BN90*Assembly!V$19+$BO90*Assembly!V$20+$BP90*Assembly!V$21+$BQ90*Assembly!V$22+$BR90*Assembly!V$23+$BS90*Assembly!V$24</f>
        <v>#VALUE!</v>
      </c>
      <c r="CP90" s="232" t="e">
        <f>CF90*Refining!$F$3</f>
        <v>#VALUE!</v>
      </c>
      <c r="CQ90" s="232" t="e">
        <f>CG90*Refining!$F$4</f>
        <v>#VALUE!</v>
      </c>
      <c r="CR90" s="232" t="e">
        <f>CH90*Refining!$F$5</f>
        <v>#VALUE!</v>
      </c>
      <c r="CS90" s="232" t="e">
        <f>CI90*Refining!$F$6</f>
        <v>#VALUE!</v>
      </c>
      <c r="CT90" s="232" t="e">
        <f>CJ90*Refining!$F$7</f>
        <v>#VALUE!</v>
      </c>
      <c r="CU90" s="232" t="e">
        <f>CK90*Refining!$F$8</f>
        <v>#VALUE!</v>
      </c>
      <c r="CV90" s="232" t="e">
        <f>CL90*Refining!$F$9</f>
        <v>#VALUE!</v>
      </c>
      <c r="CW90" s="232" t="e">
        <f>CM90*Refining!$F$10</f>
        <v>#VALUE!</v>
      </c>
      <c r="CX90" s="232" t="e">
        <f>CN90*Refining!$F$11</f>
        <v>#VALUE!</v>
      </c>
      <c r="CY90" s="232" t="e">
        <f>CO90*Refining!$F$12</f>
        <v>#VALUE!</v>
      </c>
      <c r="CZ90" s="243" t="e">
        <f t="shared" ref="CZ90:DS90" si="362">IF(CF90 = 0, "", CF90)</f>
        <v>#VALUE!</v>
      </c>
      <c r="DA90" s="246" t="e">
        <f t="shared" si="362"/>
        <v>#VALUE!</v>
      </c>
      <c r="DB90" s="246" t="e">
        <f t="shared" si="362"/>
        <v>#VALUE!</v>
      </c>
      <c r="DC90" s="246" t="e">
        <f t="shared" si="362"/>
        <v>#VALUE!</v>
      </c>
      <c r="DD90" s="246" t="e">
        <f t="shared" si="362"/>
        <v>#VALUE!</v>
      </c>
      <c r="DE90" s="246" t="e">
        <f t="shared" si="362"/>
        <v>#VALUE!</v>
      </c>
      <c r="DF90" s="246" t="e">
        <f t="shared" si="362"/>
        <v>#VALUE!</v>
      </c>
      <c r="DG90" s="246" t="e">
        <f t="shared" si="362"/>
        <v>#VALUE!</v>
      </c>
      <c r="DH90" s="246" t="e">
        <f t="shared" si="362"/>
        <v>#VALUE!</v>
      </c>
      <c r="DI90" s="251" t="e">
        <f t="shared" si="362"/>
        <v>#VALUE!</v>
      </c>
      <c r="DJ90" s="243" t="e">
        <f t="shared" si="362"/>
        <v>#VALUE!</v>
      </c>
      <c r="DK90" s="246" t="e">
        <f t="shared" si="362"/>
        <v>#VALUE!</v>
      </c>
      <c r="DL90" s="246" t="e">
        <f t="shared" si="362"/>
        <v>#VALUE!</v>
      </c>
      <c r="DM90" s="246" t="e">
        <f t="shared" si="362"/>
        <v>#VALUE!</v>
      </c>
      <c r="DN90" s="326" t="e">
        <f t="shared" si="362"/>
        <v>#VALUE!</v>
      </c>
      <c r="DO90" s="246" t="e">
        <f t="shared" si="362"/>
        <v>#VALUE!</v>
      </c>
      <c r="DP90" s="246" t="e">
        <f t="shared" si="362"/>
        <v>#VALUE!</v>
      </c>
      <c r="DQ90" s="246" t="e">
        <f t="shared" si="362"/>
        <v>#VALUE!</v>
      </c>
      <c r="DR90" s="246" t="e">
        <f t="shared" si="362"/>
        <v>#VALUE!</v>
      </c>
      <c r="DS90" s="251" t="e">
        <f t="shared" si="362"/>
        <v>#VALUE!</v>
      </c>
      <c r="DT90" s="243" t="e">
        <f t="shared" si="11"/>
        <v>#VALUE!</v>
      </c>
      <c r="DU90" s="245" t="e">
        <f t="shared" si="12"/>
        <v>#VALUE!</v>
      </c>
      <c r="DV90" s="226" t="e">
        <f>CZ90*'Ores &amp; Ingots'!$C$3+DA90*'Ores &amp; Ingots'!$C$4+DB90*'Ores &amp; Ingots'!$C$5+DC90*'Ores &amp; Ingots'!$C$6+DD90*'Ores &amp; Ingots'!$C$7+DE90*'Ores &amp; Ingots'!$C$8+DF90*'Ores &amp; Ingots'!$C$9+DG90*'Ores &amp; Ingots'!$C$10+DH90*'Ores &amp; Ingots'!$C$11+DI90*'Ores &amp; Ingots'!$C$12</f>
        <v>#VALUE!</v>
      </c>
      <c r="DW90" s="226" t="e">
        <f>DJ90*'Ores &amp; Ingots'!$B$3+DK90*'Ores &amp; Ingots'!$B$4+DL90*'Ores &amp; Ingots'!$B$5+DM90*'Ores &amp; Ingots'!$B$6+DN90*'Ores &amp; Ingots'!$B$7+DO90*'Ores &amp; Ingots'!$B$8+DP90*'Ores &amp; Ingots'!$B$9+DQ90*'Ores &amp; Ingots'!$B$10+DR90*'Ores &amp; Ingots'!$B$11+DS90*'Ores &amp; Ingots'!$B$12</f>
        <v>#VALUE!</v>
      </c>
      <c r="DX90" s="245" t="e">
        <f>CZ90*Refining!$G$3+DA90*Refining!$G$4+DB90*Refining!$G$5+DC90*Refining!$G$6+DD90*Refining!$G$7+DE90*Refining!$G$8+DF90*Refining!$G$9+DG90*Refining!$G$10+DH90*Refining!$G$11+DI90*Refining!$G$12</f>
        <v>#VALUE!</v>
      </c>
      <c r="DY90" s="189" t="e">
        <f t="shared" si="13"/>
        <v>#VALUE!</v>
      </c>
      <c r="DZ90" s="260" t="e">
        <f t="shared" si="14"/>
        <v>#VALUE!</v>
      </c>
      <c r="EA90" s="243" t="e">
        <f t="shared" si="15"/>
        <v>#VALUE!</v>
      </c>
      <c r="EB90" s="262" t="e">
        <f t="shared" ref="EB90:EC90" si="363">EA90/60</f>
        <v>#VALUE!</v>
      </c>
      <c r="EC90" s="262" t="e">
        <f t="shared" si="363"/>
        <v>#VALUE!</v>
      </c>
      <c r="ED90" s="243" t="e">
        <f t="shared" si="17"/>
        <v>#VALUE!</v>
      </c>
      <c r="EE90" s="262" t="e">
        <f t="shared" ref="EE90:EF90" si="364">ED90/1000</f>
        <v>#VALUE!</v>
      </c>
      <c r="EF90" s="264" t="e">
        <f t="shared" si="364"/>
        <v>#VALUE!</v>
      </c>
      <c r="EG90" s="239" t="e">
        <f t="shared" si="19"/>
        <v>#VALUE!</v>
      </c>
      <c r="EH90" s="266" t="e">
        <f t="shared" si="20"/>
        <v>#VALUE!</v>
      </c>
      <c r="EI90" s="133" t="s">
        <v>28</v>
      </c>
    </row>
    <row r="91" spans="1:139" ht="12.75" hidden="1" x14ac:dyDescent="0.2">
      <c r="A91" s="892" t="s">
        <v>313</v>
      </c>
      <c r="B91" s="55" t="s">
        <v>314</v>
      </c>
      <c r="C91" s="56" t="s">
        <v>156</v>
      </c>
      <c r="D91" s="56">
        <v>1</v>
      </c>
      <c r="E91" s="56">
        <v>1</v>
      </c>
      <c r="F91" s="56">
        <v>1</v>
      </c>
      <c r="G91" s="57">
        <f t="shared" si="0"/>
        <v>15.625</v>
      </c>
      <c r="H91" s="58">
        <v>45</v>
      </c>
      <c r="I91" s="58">
        <v>45</v>
      </c>
      <c r="J91" s="58">
        <f>H91/Main!$D$9</f>
        <v>9</v>
      </c>
      <c r="K91" s="58">
        <f>I91/Main!$D$10</f>
        <v>22.5</v>
      </c>
      <c r="L91" s="58">
        <f t="shared" si="1"/>
        <v>2.5</v>
      </c>
      <c r="M91" s="58">
        <v>1</v>
      </c>
      <c r="N91" s="62">
        <v>30</v>
      </c>
      <c r="O91" s="62">
        <v>30</v>
      </c>
      <c r="P91" s="60"/>
      <c r="Q91" s="62"/>
      <c r="R91" s="60"/>
      <c r="S91" s="63"/>
      <c r="T91" s="63"/>
      <c r="U91" s="62">
        <v>33600000</v>
      </c>
      <c r="V91" s="60"/>
      <c r="W91" s="63"/>
      <c r="X91" s="63"/>
      <c r="Y91" s="60"/>
      <c r="Z91" s="60"/>
      <c r="AA91" s="60"/>
      <c r="AB91" s="60"/>
      <c r="AC91" s="367" t="s">
        <v>220</v>
      </c>
      <c r="AD91" s="81">
        <v>600</v>
      </c>
      <c r="AE91" s="81">
        <v>0</v>
      </c>
      <c r="AF91" s="81">
        <v>0</v>
      </c>
      <c r="AG91" s="81">
        <v>4</v>
      </c>
      <c r="AH91" s="81">
        <v>40</v>
      </c>
      <c r="AI91" s="81">
        <v>0</v>
      </c>
      <c r="AJ91" s="81">
        <v>4</v>
      </c>
      <c r="AK91" s="83">
        <v>5</v>
      </c>
      <c r="AL91" s="81">
        <v>0</v>
      </c>
      <c r="AM91" s="81">
        <v>0</v>
      </c>
      <c r="AN91" s="81">
        <v>0</v>
      </c>
      <c r="AO91" s="81">
        <v>50</v>
      </c>
      <c r="AP91" s="81">
        <v>0</v>
      </c>
      <c r="AQ91" s="81">
        <v>0</v>
      </c>
      <c r="AR91" s="81">
        <v>0</v>
      </c>
      <c r="AS91" s="81">
        <v>0</v>
      </c>
      <c r="AT91" s="81">
        <v>0</v>
      </c>
      <c r="AU91" s="81">
        <v>0</v>
      </c>
      <c r="AV91" s="81">
        <v>0</v>
      </c>
      <c r="AW91" s="81">
        <v>0</v>
      </c>
      <c r="AX91" s="81">
        <v>0</v>
      </c>
      <c r="AY91" s="93">
        <f t="shared" ref="AY91:BS91" si="365">IF(AD91 = 0, "", AD91)</f>
        <v>600</v>
      </c>
      <c r="AZ91" s="56" t="str">
        <f t="shared" si="365"/>
        <v/>
      </c>
      <c r="BA91" s="56" t="str">
        <f t="shared" si="365"/>
        <v/>
      </c>
      <c r="BB91" s="81">
        <f t="shared" si="365"/>
        <v>4</v>
      </c>
      <c r="BC91" s="81">
        <f t="shared" si="365"/>
        <v>40</v>
      </c>
      <c r="BD91" s="56" t="str">
        <f t="shared" si="365"/>
        <v/>
      </c>
      <c r="BE91" s="81">
        <f t="shared" si="365"/>
        <v>4</v>
      </c>
      <c r="BF91" s="83">
        <f t="shared" si="365"/>
        <v>5</v>
      </c>
      <c r="BG91" s="56" t="str">
        <f t="shared" si="365"/>
        <v/>
      </c>
      <c r="BH91" s="56" t="str">
        <f t="shared" si="365"/>
        <v/>
      </c>
      <c r="BI91" s="56" t="str">
        <f t="shared" si="365"/>
        <v/>
      </c>
      <c r="BJ91" s="81">
        <f t="shared" si="365"/>
        <v>50</v>
      </c>
      <c r="BK91" s="56" t="str">
        <f t="shared" si="365"/>
        <v/>
      </c>
      <c r="BL91" s="56" t="str">
        <f t="shared" si="365"/>
        <v/>
      </c>
      <c r="BM91" s="56" t="str">
        <f t="shared" si="365"/>
        <v/>
      </c>
      <c r="BN91" s="56" t="str">
        <f t="shared" si="365"/>
        <v/>
      </c>
      <c r="BO91" s="56" t="str">
        <f t="shared" si="365"/>
        <v/>
      </c>
      <c r="BP91" s="56" t="str">
        <f t="shared" si="365"/>
        <v/>
      </c>
      <c r="BQ91" s="56" t="str">
        <f t="shared" si="365"/>
        <v/>
      </c>
      <c r="BR91" s="56" t="str">
        <f t="shared" si="365"/>
        <v/>
      </c>
      <c r="BS91" s="85" t="str">
        <f t="shared" si="365"/>
        <v/>
      </c>
      <c r="BT91" s="93" t="e">
        <f>$AY91*Assembly!Z$4+$AZ91*Assembly!Z$5+$BA91*Assembly!Z$6+$BB91*Assembly!Z$7+$BC91*Assembly!Z$8+$BD91*Assembly!Z$9+$BE91*Assembly!Z$10+$BF91*Assembly!Z$11+$BG91*Assembly!Z$12+$BH91*Assembly!Z$13+$BI91*Assembly!Z$14+$BJ91*Assembly!Z$15+$BK91*Assembly!Z$16+$BL91*Assembly!Z$17+$BM91*Assembly!Z$18+$BN91*Assembly!Z$19+$BO91*Assembly!Z$20+$BP91*Assembly!Z$21+$BQ91*Assembly!Z$22+$BR91*Assembly!Z$23+$BS91*Assembly!Z$24</f>
        <v>#VALUE!</v>
      </c>
      <c r="BU91" s="81" t="e">
        <f t="shared" si="3"/>
        <v>#VALUE!</v>
      </c>
      <c r="BV91" s="302" t="e">
        <f t="shared" ref="BV91:BV92" si="366">IF(U91 = "?", "?", U91/BT91)</f>
        <v>#VALUE!</v>
      </c>
      <c r="BW91" s="81" t="e">
        <f>$AY91*Assembly!AD$4+$AZ91*Assembly!AD$5+$BA91*Assembly!AD$6+$BB91*Assembly!AD$7+$BC91*Assembly!AD$8+$BD91*Assembly!AD$9+$BE91*Assembly!AD$10+$BF91*Assembly!AD$11+$BG91*Assembly!AD$12+$BH91*Assembly!AD$13+$BI91*Assembly!AD$14+$BJ91*Assembly!AD$15+$BK91*Assembly!AD$16+$BL91*Assembly!AD$17+$BM91*Assembly!AD$18+$BN91*Assembly!AD$19+$BO91*Assembly!AD$20+$BP91*Assembly!AD$21+$BQ91*Assembly!AD$22+$BR91*Assembly!AD$23+$BS91*Assembly!AD$24</f>
        <v>#VALUE!</v>
      </c>
      <c r="BX91" s="98" t="e">
        <f t="shared" si="4"/>
        <v>#VALUE!</v>
      </c>
      <c r="BY91" s="99" t="e">
        <f t="shared" si="5"/>
        <v>#VALUE!</v>
      </c>
      <c r="BZ91" s="101" t="e">
        <f t="shared" si="6"/>
        <v>#VALUE!</v>
      </c>
      <c r="CA91" s="99" t="e">
        <f t="shared" si="7"/>
        <v>#VALUE!</v>
      </c>
      <c r="CB91" s="81" t="e">
        <f>$AY91*Assembly!Y$4+$AZ91*Assembly!Y$5+$BA91*Assembly!Y$6+$BB91*Assembly!Y$7+$BC91*Assembly!Y$8+$BD91*Assembly!Y$9+$BE91*Assembly!Y$10+$BF91*Assembly!Y$11+$BG91*Assembly!Y$12+$BH91*Assembly!Y$13+$BI91*Assembly!Y$14+$BJ91*Assembly!Y$15+$BK91*Assembly!Y$16+$BL91*Assembly!Y$17+$BM91*Assembly!Y$18+$BN91*Assembly!Y$19+$BO91*Assembly!Y$20+$BP91*Assembly!Y$21+$BQ91*Assembly!Y$22+$BR91*Assembly!Y$23+$BS91*Assembly!Y$24</f>
        <v>#VALUE!</v>
      </c>
      <c r="CC91" s="81" t="e">
        <f t="shared" si="8"/>
        <v>#VALUE!</v>
      </c>
      <c r="CD91" s="106" t="e">
        <f t="shared" si="9"/>
        <v>#VALUE!</v>
      </c>
      <c r="CE91" s="108" t="e">
        <f>$AY91*Assembly!AC$4+$AZ91*Assembly!AC$5+$BA91*Assembly!AC$6+$BB91*Assembly!AC$7+$BC91*Assembly!AC$8+$BD91*Assembly!AC$9+$BE91*Assembly!AC$10+$BF91*Assembly!AC$11+$BG91*Assembly!AC$12+$BH91*Assembly!AC$13+$BI91*Assembly!AC$14+$BJ91*Assembly!AC$15+$BK91*Assembly!AC$16+$BL91*Assembly!AC$17+$BM91*Assembly!AC$18+$BN91*Assembly!AC$19+$BO91*Assembly!AC$20+$BP91*Assembly!AC$21+$BQ91*Assembly!AC$22+$BR91*Assembly!AC$23+$BS91*Assembly!AC$24</f>
        <v>#VALUE!</v>
      </c>
      <c r="CF91" s="62" t="e">
        <f>$AY91*Assembly!M$4+$AZ91*Assembly!M$5+$BA91*Assembly!M$6+$BB91*Assembly!M$7+$BC91*Assembly!M$8+$BD91*Assembly!M$9+$BE91*Assembly!M$10+$BF91*Assembly!M$11+$BG91*Assembly!M$12+$BH91*Assembly!M$13+$BI91*Assembly!M$14+$BJ91*Assembly!M$15+$BK91*Assembly!M$16+$BL91*Assembly!M$17+$BM91*Assembly!M$18+$BN91*Assembly!M$19+$BO91*Assembly!M$20+$BP91*Assembly!M$21+$BQ91*Assembly!M$22+$BR91*Assembly!M$23+$BS91*Assembly!M$24</f>
        <v>#VALUE!</v>
      </c>
      <c r="CG91" s="62" t="e">
        <f>$AY91*Assembly!N$4+$AZ91*Assembly!N$5+$BA91*Assembly!N$6+$BB91*Assembly!N$7+$BC91*Assembly!N$8+$BD91*Assembly!N$9+$BE91*Assembly!N$10+$BF91*Assembly!N$11+$BG91*Assembly!N$12+$BH91*Assembly!N$13+$BI91*Assembly!N$14+$BJ91*Assembly!N$15+$BK91*Assembly!N$16+$BL91*Assembly!N$17+$BM91*Assembly!N$18+$BN91*Assembly!N$19+$BO91*Assembly!N$20+$BP91*Assembly!N$21+$BQ91*Assembly!N$22+$BR91*Assembly!N$23+$BS91*Assembly!N$24</f>
        <v>#VALUE!</v>
      </c>
      <c r="CH91" s="62" t="e">
        <f>$AY91*Assembly!O$4+$AZ91*Assembly!O$5+$BA91*Assembly!O$6+$BB91*Assembly!O$7+$BC91*Assembly!O$8+$BD91*Assembly!O$9+$BE91*Assembly!O$10+$BF91*Assembly!O$11+$BG91*Assembly!O$12+$BH91*Assembly!O$13+$BI91*Assembly!O$14+$BJ91*Assembly!O$15+$BK91*Assembly!O$16+$BL91*Assembly!O$17+$BM91*Assembly!O$18+$BN91*Assembly!O$19+$BO91*Assembly!O$20+$BP91*Assembly!O$21+$BQ91*Assembly!O$22+$BR91*Assembly!O$23+$BS91*Assembly!O$24</f>
        <v>#VALUE!</v>
      </c>
      <c r="CI91" s="58" t="e">
        <f>$AY91*Assembly!P$4+$AZ91*Assembly!P$5+$BA91*Assembly!P$6+$BB91*Assembly!P$7+$BC91*Assembly!P$8+$BD91*Assembly!P$9+$BE91*Assembly!P$10+$BF91*Assembly!P$11+$BG91*Assembly!P$12+$BH91*Assembly!P$13+$BI91*Assembly!P$14+$BJ91*Assembly!P$15+$BK91*Assembly!P$16+$BL91*Assembly!P$17+$BM91*Assembly!P$18+$BN91*Assembly!P$19+$BO91*Assembly!P$20+$BP91*Assembly!P$21+$BQ91*Assembly!P$22+$BR91*Assembly!P$23+$BS91*Assembly!P$24</f>
        <v>#VALUE!</v>
      </c>
      <c r="CJ91" s="58" t="e">
        <f>$AY91*Assembly!Q$4+$AZ91*Assembly!Q$5+$BA91*Assembly!Q$6+$BB91*Assembly!Q$7+$BC91*Assembly!Q$8+$BD91*Assembly!Q$9+$BE91*Assembly!Q$10+$BF91*Assembly!Q$11+$BG91*Assembly!Q$12+$BH91*Assembly!Q$13+$BI91*Assembly!Q$14+$BJ91*Assembly!Q$15+$BK91*Assembly!Q$16+$BL91*Assembly!Q$17+$BM91*Assembly!Q$18+$BN91*Assembly!Q$19+$BO91*Assembly!Q$20+$BP91*Assembly!Q$21+$BQ91*Assembly!Q$22+$BR91*Assembly!Q$23+$BS91*Assembly!Q$24</f>
        <v>#VALUE!</v>
      </c>
      <c r="CK91" s="62" t="e">
        <f>$AY91*Assembly!R$4+$AZ91*Assembly!R$5+$BA91*Assembly!R$6+$BB91*Assembly!R$7+$BC91*Assembly!R$8+$BD91*Assembly!R$9+$BE91*Assembly!R$10+$BF91*Assembly!R$11+$BG91*Assembly!R$12+$BH91*Assembly!R$13+$BI91*Assembly!R$14+$BJ91*Assembly!R$15+$BK91*Assembly!R$16+$BL91*Assembly!R$17+$BM91*Assembly!R$18+$BN91*Assembly!R$19+$BO91*Assembly!R$20+$BP91*Assembly!R$21+$BQ91*Assembly!R$22+$BR91*Assembly!R$23+$BS91*Assembly!R$24</f>
        <v>#VALUE!</v>
      </c>
      <c r="CL91" s="58" t="e">
        <f>$AY91*Assembly!S$4+$AZ91*Assembly!S$5+$BA91*Assembly!S$6+$BB91*Assembly!S$7+$BC91*Assembly!S$8+$BD91*Assembly!S$9+$BE91*Assembly!S$10+$BF91*Assembly!S$11+$BG91*Assembly!S$12+$BH91*Assembly!S$13+$BI91*Assembly!S$14+$BJ91*Assembly!S$15+$BK91*Assembly!S$16+$BL91*Assembly!S$17+$BM91*Assembly!S$18+$BN91*Assembly!S$19+$BO91*Assembly!S$20+$BP91*Assembly!S$21+$BQ91*Assembly!S$22+$BR91*Assembly!S$23+$BS91*Assembly!S$24</f>
        <v>#VALUE!</v>
      </c>
      <c r="CM91" s="58" t="e">
        <f>$AY91*Assembly!T$4+$AZ91*Assembly!T$5+$BA91*Assembly!T$6+$BB91*Assembly!T$7+$BC91*Assembly!T$8+$BD91*Assembly!T$9+$BE91*Assembly!T$10+$BF91*Assembly!T$11+$BG91*Assembly!T$12+$BH91*Assembly!T$13+$BI91*Assembly!T$14+$BJ91*Assembly!T$15+$BK91*Assembly!T$16+$BL91*Assembly!T$17+$BM91*Assembly!T$18+$BN91*Assembly!T$19+$BO91*Assembly!T$20+$BP91*Assembly!T$21+$BQ91*Assembly!T$22+$BR91*Assembly!T$23+$BS91*Assembly!T$24</f>
        <v>#VALUE!</v>
      </c>
      <c r="CN91" s="58" t="e">
        <f>$AY91*Assembly!U$4+$AZ91*Assembly!U$5+$BA91*Assembly!U$6+$BB91*Assembly!U$7+$BC91*Assembly!U$8+$BD91*Assembly!U$9+$BE91*Assembly!U$10+$BF91*Assembly!U$11+$BG91*Assembly!U$12+$BH91*Assembly!U$13+$BI91*Assembly!U$14+$BJ91*Assembly!U$15+$BK91*Assembly!U$16+$BL91*Assembly!U$17+$BM91*Assembly!U$18+$BN91*Assembly!U$19+$BO91*Assembly!U$20+$BP91*Assembly!U$21+$BQ91*Assembly!U$22+$BR91*Assembly!U$23+$BS91*Assembly!U$24</f>
        <v>#VALUE!</v>
      </c>
      <c r="CO91" s="62" t="e">
        <f>$AY91*Assembly!V$4+$AZ91*Assembly!V$5+$BA91*Assembly!V$6+$BB91*Assembly!V$7+$BC91*Assembly!V$8+$BD91*Assembly!V$9+$BE91*Assembly!V$10+$BF91*Assembly!V$11+$BG91*Assembly!V$12+$BH91*Assembly!V$13+$BI91*Assembly!V$14+$BJ91*Assembly!V$15+$BK91*Assembly!V$16+$BL91*Assembly!V$17+$BM91*Assembly!V$18+$BN91*Assembly!V$19+$BO91*Assembly!V$20+$BP91*Assembly!V$21+$BQ91*Assembly!V$22+$BR91*Assembly!V$23+$BS91*Assembly!V$24</f>
        <v>#VALUE!</v>
      </c>
      <c r="CP91" s="62" t="e">
        <f>CF91*Refining!$F$3</f>
        <v>#VALUE!</v>
      </c>
      <c r="CQ91" s="62" t="e">
        <f>CG91*Refining!$F$4</f>
        <v>#VALUE!</v>
      </c>
      <c r="CR91" s="62" t="e">
        <f>CH91*Refining!$F$5</f>
        <v>#VALUE!</v>
      </c>
      <c r="CS91" s="62" t="e">
        <f>CI91*Refining!$F$6</f>
        <v>#VALUE!</v>
      </c>
      <c r="CT91" s="62" t="e">
        <f>CJ91*Refining!$F$7</f>
        <v>#VALUE!</v>
      </c>
      <c r="CU91" s="62" t="e">
        <f>CK91*Refining!$F$8</f>
        <v>#VALUE!</v>
      </c>
      <c r="CV91" s="62" t="e">
        <f>CL91*Refining!$F$9</f>
        <v>#VALUE!</v>
      </c>
      <c r="CW91" s="62" t="e">
        <f>CM91*Refining!$F$10</f>
        <v>#VALUE!</v>
      </c>
      <c r="CX91" s="62" t="e">
        <f>CN91*Refining!$F$11</f>
        <v>#VALUE!</v>
      </c>
      <c r="CY91" s="62" t="e">
        <f>CO91*Refining!$F$12</f>
        <v>#VALUE!</v>
      </c>
      <c r="CZ91" s="115" t="e">
        <f t="shared" ref="CZ91:DS91" si="367">IF(CF91 = 0, "", CF91)</f>
        <v>#VALUE!</v>
      </c>
      <c r="DA91" s="119" t="e">
        <f t="shared" si="367"/>
        <v>#VALUE!</v>
      </c>
      <c r="DB91" s="119" t="e">
        <f t="shared" si="367"/>
        <v>#VALUE!</v>
      </c>
      <c r="DC91" s="116" t="e">
        <f t="shared" si="367"/>
        <v>#VALUE!</v>
      </c>
      <c r="DD91" s="116" t="e">
        <f t="shared" si="367"/>
        <v>#VALUE!</v>
      </c>
      <c r="DE91" s="116" t="e">
        <f t="shared" si="367"/>
        <v>#VALUE!</v>
      </c>
      <c r="DF91" s="116" t="e">
        <f t="shared" si="367"/>
        <v>#VALUE!</v>
      </c>
      <c r="DG91" s="116" t="e">
        <f t="shared" si="367"/>
        <v>#VALUE!</v>
      </c>
      <c r="DH91" s="116" t="e">
        <f t="shared" si="367"/>
        <v>#VALUE!</v>
      </c>
      <c r="DI91" s="117" t="e">
        <f t="shared" si="367"/>
        <v>#VALUE!</v>
      </c>
      <c r="DJ91" s="115" t="e">
        <f t="shared" si="367"/>
        <v>#VALUE!</v>
      </c>
      <c r="DK91" s="119" t="e">
        <f t="shared" si="367"/>
        <v>#VALUE!</v>
      </c>
      <c r="DL91" s="119" t="e">
        <f t="shared" si="367"/>
        <v>#VALUE!</v>
      </c>
      <c r="DM91" s="116" t="e">
        <f t="shared" si="367"/>
        <v>#VALUE!</v>
      </c>
      <c r="DN91" s="276" t="e">
        <f t="shared" si="367"/>
        <v>#VALUE!</v>
      </c>
      <c r="DO91" s="116" t="e">
        <f t="shared" si="367"/>
        <v>#VALUE!</v>
      </c>
      <c r="DP91" s="116" t="e">
        <f t="shared" si="367"/>
        <v>#VALUE!</v>
      </c>
      <c r="DQ91" s="116" t="e">
        <f t="shared" si="367"/>
        <v>#VALUE!</v>
      </c>
      <c r="DR91" s="116" t="e">
        <f t="shared" si="367"/>
        <v>#VALUE!</v>
      </c>
      <c r="DS91" s="117" t="e">
        <f t="shared" si="367"/>
        <v>#VALUE!</v>
      </c>
      <c r="DT91" s="115" t="e">
        <f t="shared" si="11"/>
        <v>#VALUE!</v>
      </c>
      <c r="DU91" s="119" t="e">
        <f t="shared" si="12"/>
        <v>#VALUE!</v>
      </c>
      <c r="DV91" s="81" t="e">
        <f>CZ91*'Ores &amp; Ingots'!$C$3+DA91*'Ores &amp; Ingots'!$C$4+DB91*'Ores &amp; Ingots'!$C$5+DC91*'Ores &amp; Ingots'!$C$6+DD91*'Ores &amp; Ingots'!$C$7+DE91*'Ores &amp; Ingots'!$C$8+DF91*'Ores &amp; Ingots'!$C$9+DG91*'Ores &amp; Ingots'!$C$10+DH91*'Ores &amp; Ingots'!$C$11+DI91*'Ores &amp; Ingots'!$C$12</f>
        <v>#VALUE!</v>
      </c>
      <c r="DW91" s="81" t="e">
        <f>DJ91*'Ores &amp; Ingots'!$B$3+DK91*'Ores &amp; Ingots'!$B$4+DL91*'Ores &amp; Ingots'!$B$5+DM91*'Ores &amp; Ingots'!$B$6+DN91*'Ores &amp; Ingots'!$B$7+DO91*'Ores &amp; Ingots'!$B$8+DP91*'Ores &amp; Ingots'!$B$9+DQ91*'Ores &amp; Ingots'!$B$10+DR91*'Ores &amp; Ingots'!$B$11+DS91*'Ores &amp; Ingots'!$B$12</f>
        <v>#VALUE!</v>
      </c>
      <c r="DX91" s="119" t="e">
        <f>CZ91*Refining!$G$3+DA91*Refining!$G$4+DB91*Refining!$G$5+DC91*Refining!$G$6+DD91*Refining!$G$7+DE91*Refining!$G$8+DF91*Refining!$G$9+DG91*Refining!$G$10+DH91*Refining!$G$11+DI91*Refining!$G$12</f>
        <v>#VALUE!</v>
      </c>
      <c r="DY91" s="119" t="e">
        <f t="shared" si="13"/>
        <v>#VALUE!</v>
      </c>
      <c r="DZ91" s="126" t="e">
        <f t="shared" si="14"/>
        <v>#VALUE!</v>
      </c>
      <c r="EA91" s="115" t="e">
        <f t="shared" si="15"/>
        <v>#VALUE!</v>
      </c>
      <c r="EB91" s="127" t="e">
        <f t="shared" ref="EB91:EC91" si="368">EA91/60</f>
        <v>#VALUE!</v>
      </c>
      <c r="EC91" s="127" t="e">
        <f t="shared" si="368"/>
        <v>#VALUE!</v>
      </c>
      <c r="ED91" s="115" t="e">
        <f t="shared" si="17"/>
        <v>#VALUE!</v>
      </c>
      <c r="EE91" s="127" t="e">
        <f t="shared" ref="EE91:EF91" si="369">ED91/1000</f>
        <v>#VALUE!</v>
      </c>
      <c r="EF91" s="128" t="e">
        <f t="shared" si="369"/>
        <v>#VALUE!</v>
      </c>
      <c r="EG91" s="106" t="e">
        <f t="shared" si="19"/>
        <v>#VALUE!</v>
      </c>
      <c r="EH91" s="281" t="e">
        <f t="shared" si="20"/>
        <v>#VALUE!</v>
      </c>
      <c r="EI91" s="133">
        <v>1048</v>
      </c>
    </row>
    <row r="92" spans="1:139" ht="12.75" x14ac:dyDescent="0.2">
      <c r="A92" s="864"/>
      <c r="B92" s="135" t="s">
        <v>314</v>
      </c>
      <c r="C92" s="137" t="s">
        <v>155</v>
      </c>
      <c r="D92" s="137">
        <v>1</v>
      </c>
      <c r="E92" s="137">
        <v>1</v>
      </c>
      <c r="F92" s="137">
        <v>1</v>
      </c>
      <c r="G92" s="139">
        <f t="shared" si="0"/>
        <v>0.125</v>
      </c>
      <c r="H92" s="140">
        <v>25</v>
      </c>
      <c r="I92" s="140">
        <v>25</v>
      </c>
      <c r="J92" s="140">
        <f>H92/Main!$D$9</f>
        <v>5</v>
      </c>
      <c r="K92" s="140">
        <f>I92/Main!$D$10</f>
        <v>12.5</v>
      </c>
      <c r="L92" s="140">
        <f t="shared" si="1"/>
        <v>2.5</v>
      </c>
      <c r="M92" s="140">
        <v>1</v>
      </c>
      <c r="N92" s="387">
        <v>0.6</v>
      </c>
      <c r="O92" s="387">
        <v>0.6</v>
      </c>
      <c r="P92" s="143"/>
      <c r="Q92" s="145"/>
      <c r="R92" s="143"/>
      <c r="S92" s="146"/>
      <c r="T92" s="146"/>
      <c r="U92" s="145">
        <v>448000</v>
      </c>
      <c r="V92" s="143"/>
      <c r="W92" s="146"/>
      <c r="X92" s="146"/>
      <c r="Y92" s="143"/>
      <c r="Z92" s="143"/>
      <c r="AA92" s="143"/>
      <c r="AB92" s="143"/>
      <c r="AC92" s="362"/>
      <c r="AD92" s="133">
        <v>25</v>
      </c>
      <c r="AE92" s="133">
        <v>0</v>
      </c>
      <c r="AF92" s="133">
        <v>0</v>
      </c>
      <c r="AG92" s="133">
        <v>1</v>
      </c>
      <c r="AH92" s="133">
        <v>5</v>
      </c>
      <c r="AI92" s="133">
        <v>0</v>
      </c>
      <c r="AJ92" s="133">
        <v>2</v>
      </c>
      <c r="AK92" s="167">
        <v>3</v>
      </c>
      <c r="AL92" s="133">
        <v>0</v>
      </c>
      <c r="AM92" s="133">
        <v>0</v>
      </c>
      <c r="AN92" s="133">
        <v>0</v>
      </c>
      <c r="AO92" s="133">
        <v>0</v>
      </c>
      <c r="AP92" s="133">
        <v>0</v>
      </c>
      <c r="AQ92" s="133">
        <v>0</v>
      </c>
      <c r="AR92" s="133">
        <v>0</v>
      </c>
      <c r="AS92" s="133">
        <v>0</v>
      </c>
      <c r="AT92" s="133">
        <v>0</v>
      </c>
      <c r="AU92" s="133">
        <v>0</v>
      </c>
      <c r="AV92" s="133">
        <v>0</v>
      </c>
      <c r="AW92" s="133">
        <v>0</v>
      </c>
      <c r="AX92" s="133">
        <v>0</v>
      </c>
      <c r="AY92" s="174">
        <f t="shared" ref="AY92:BS92" si="370">IF(AD92 = 0, "", AD92)</f>
        <v>25</v>
      </c>
      <c r="AZ92" s="137" t="str">
        <f t="shared" si="370"/>
        <v/>
      </c>
      <c r="BA92" s="137" t="str">
        <f t="shared" si="370"/>
        <v/>
      </c>
      <c r="BB92" s="133">
        <f t="shared" si="370"/>
        <v>1</v>
      </c>
      <c r="BC92" s="133">
        <f t="shared" si="370"/>
        <v>5</v>
      </c>
      <c r="BD92" s="137" t="str">
        <f t="shared" si="370"/>
        <v/>
      </c>
      <c r="BE92" s="133">
        <f t="shared" si="370"/>
        <v>2</v>
      </c>
      <c r="BF92" s="167">
        <f t="shared" si="370"/>
        <v>3</v>
      </c>
      <c r="BG92" s="137" t="str">
        <f t="shared" si="370"/>
        <v/>
      </c>
      <c r="BH92" s="137" t="str">
        <f t="shared" si="370"/>
        <v/>
      </c>
      <c r="BI92" s="137" t="str">
        <f t="shared" si="370"/>
        <v/>
      </c>
      <c r="BJ92" s="137" t="str">
        <f t="shared" si="370"/>
        <v/>
      </c>
      <c r="BK92" s="137" t="str">
        <f t="shared" si="370"/>
        <v/>
      </c>
      <c r="BL92" s="137" t="str">
        <f t="shared" si="370"/>
        <v/>
      </c>
      <c r="BM92" s="137" t="str">
        <f t="shared" si="370"/>
        <v/>
      </c>
      <c r="BN92" s="137" t="str">
        <f t="shared" si="370"/>
        <v/>
      </c>
      <c r="BO92" s="137" t="str">
        <f t="shared" si="370"/>
        <v/>
      </c>
      <c r="BP92" s="137" t="str">
        <f t="shared" si="370"/>
        <v/>
      </c>
      <c r="BQ92" s="137" t="str">
        <f t="shared" si="370"/>
        <v/>
      </c>
      <c r="BR92" s="137" t="str">
        <f t="shared" si="370"/>
        <v/>
      </c>
      <c r="BS92" s="169" t="str">
        <f t="shared" si="370"/>
        <v/>
      </c>
      <c r="BT92" s="174" t="e">
        <f>$AY92*Assembly!Z$4+$AZ92*Assembly!Z$5+$BA92*Assembly!Z$6+$BB92*Assembly!Z$7+$BC92*Assembly!Z$8+$BD92*Assembly!Z$9+$BE92*Assembly!Z$10+$BF92*Assembly!Z$11+$BG92*Assembly!Z$12+$BH92*Assembly!Z$13+$BI92*Assembly!Z$14+$BJ92*Assembly!Z$15+$BK92*Assembly!Z$16+$BL92*Assembly!Z$17+$BM92*Assembly!Z$18+$BN92*Assembly!Z$19+$BO92*Assembly!Z$20+$BP92*Assembly!Z$21+$BQ92*Assembly!Z$22+$BR92*Assembly!Z$23+$BS92*Assembly!Z$24</f>
        <v>#VALUE!</v>
      </c>
      <c r="BU92" s="133" t="e">
        <f t="shared" si="3"/>
        <v>#VALUE!</v>
      </c>
      <c r="BV92" s="301" t="e">
        <f t="shared" si="366"/>
        <v>#VALUE!</v>
      </c>
      <c r="BW92" s="133" t="e">
        <f>$AY92*Assembly!AD$4+$AZ92*Assembly!AD$5+$BA92*Assembly!AD$6+$BB92*Assembly!AD$7+$BC92*Assembly!AD$8+$BD92*Assembly!AD$9+$BE92*Assembly!AD$10+$BF92*Assembly!AD$11+$BG92*Assembly!AD$12+$BH92*Assembly!AD$13+$BI92*Assembly!AD$14+$BJ92*Assembly!AD$15+$BK92*Assembly!AD$16+$BL92*Assembly!AD$17+$BM92*Assembly!AD$18+$BN92*Assembly!AD$19+$BO92*Assembly!AD$20+$BP92*Assembly!AD$21+$BQ92*Assembly!AD$22+$BR92*Assembly!AD$23+$BS92*Assembly!AD$24</f>
        <v>#VALUE!</v>
      </c>
      <c r="BX92" s="177" t="e">
        <f t="shared" si="4"/>
        <v>#VALUE!</v>
      </c>
      <c r="BY92" s="178" t="e">
        <f t="shared" si="5"/>
        <v>#VALUE!</v>
      </c>
      <c r="BZ92" s="179" t="e">
        <f t="shared" si="6"/>
        <v>#VALUE!</v>
      </c>
      <c r="CA92" s="178" t="e">
        <f t="shared" si="7"/>
        <v>#VALUE!</v>
      </c>
      <c r="CB92" s="133" t="e">
        <f>$AY92*Assembly!Y$4+$AZ92*Assembly!Y$5+$BA92*Assembly!Y$6+$BB92*Assembly!Y$7+$BC92*Assembly!Y$8+$BD92*Assembly!Y$9+$BE92*Assembly!Y$10+$BF92*Assembly!Y$11+$BG92*Assembly!Y$12+$BH92*Assembly!Y$13+$BI92*Assembly!Y$14+$BJ92*Assembly!Y$15+$BK92*Assembly!Y$16+$BL92*Assembly!Y$17+$BM92*Assembly!Y$18+$BN92*Assembly!Y$19+$BO92*Assembly!Y$20+$BP92*Assembly!Y$21+$BQ92*Assembly!Y$22+$BR92*Assembly!Y$23+$BS92*Assembly!Y$24</f>
        <v>#VALUE!</v>
      </c>
      <c r="CC92" s="133" t="e">
        <f t="shared" si="8"/>
        <v>#VALUE!</v>
      </c>
      <c r="CD92" s="130" t="e">
        <f t="shared" si="9"/>
        <v>#VALUE!</v>
      </c>
      <c r="CE92" s="183" t="e">
        <f>$AY92*Assembly!AC$4+$AZ92*Assembly!AC$5+$BA92*Assembly!AC$6+$BB92*Assembly!AC$7+$BC92*Assembly!AC$8+$BD92*Assembly!AC$9+$BE92*Assembly!AC$10+$BF92*Assembly!AC$11+$BG92*Assembly!AC$12+$BH92*Assembly!AC$13+$BI92*Assembly!AC$14+$BJ92*Assembly!AC$15+$BK92*Assembly!AC$16+$BL92*Assembly!AC$17+$BM92*Assembly!AC$18+$BN92*Assembly!AC$19+$BO92*Assembly!AC$20+$BP92*Assembly!AC$21+$BQ92*Assembly!AC$22+$BR92*Assembly!AC$23+$BS92*Assembly!AC$24</f>
        <v>#VALUE!</v>
      </c>
      <c r="CF92" s="145" t="e">
        <f>$AY92*Assembly!M$4+$AZ92*Assembly!M$5+$BA92*Assembly!M$6+$BB92*Assembly!M$7+$BC92*Assembly!M$8+$BD92*Assembly!M$9+$BE92*Assembly!M$10+$BF92*Assembly!M$11+$BG92*Assembly!M$12+$BH92*Assembly!M$13+$BI92*Assembly!M$14+$BJ92*Assembly!M$15+$BK92*Assembly!M$16+$BL92*Assembly!M$17+$BM92*Assembly!M$18+$BN92*Assembly!M$19+$BO92*Assembly!M$20+$BP92*Assembly!M$21+$BQ92*Assembly!M$22+$BR92*Assembly!M$23+$BS92*Assembly!M$24</f>
        <v>#VALUE!</v>
      </c>
      <c r="CG92" s="145" t="e">
        <f>$AY92*Assembly!N$4+$AZ92*Assembly!N$5+$BA92*Assembly!N$6+$BB92*Assembly!N$7+$BC92*Assembly!N$8+$BD92*Assembly!N$9+$BE92*Assembly!N$10+$BF92*Assembly!N$11+$BG92*Assembly!N$12+$BH92*Assembly!N$13+$BI92*Assembly!N$14+$BJ92*Assembly!N$15+$BK92*Assembly!N$16+$BL92*Assembly!N$17+$BM92*Assembly!N$18+$BN92*Assembly!N$19+$BO92*Assembly!N$20+$BP92*Assembly!N$21+$BQ92*Assembly!N$22+$BR92*Assembly!N$23+$BS92*Assembly!N$24</f>
        <v>#VALUE!</v>
      </c>
      <c r="CH92" s="145" t="e">
        <f>$AY92*Assembly!O$4+$AZ92*Assembly!O$5+$BA92*Assembly!O$6+$BB92*Assembly!O$7+$BC92*Assembly!O$8+$BD92*Assembly!O$9+$BE92*Assembly!O$10+$BF92*Assembly!O$11+$BG92*Assembly!O$12+$BH92*Assembly!O$13+$BI92*Assembly!O$14+$BJ92*Assembly!O$15+$BK92*Assembly!O$16+$BL92*Assembly!O$17+$BM92*Assembly!O$18+$BN92*Assembly!O$19+$BO92*Assembly!O$20+$BP92*Assembly!O$21+$BQ92*Assembly!O$22+$BR92*Assembly!O$23+$BS92*Assembly!O$24</f>
        <v>#VALUE!</v>
      </c>
      <c r="CI92" s="140" t="e">
        <f>$AY92*Assembly!P$4+$AZ92*Assembly!P$5+$BA92*Assembly!P$6+$BB92*Assembly!P$7+$BC92*Assembly!P$8+$BD92*Assembly!P$9+$BE92*Assembly!P$10+$BF92*Assembly!P$11+$BG92*Assembly!P$12+$BH92*Assembly!P$13+$BI92*Assembly!P$14+$BJ92*Assembly!P$15+$BK92*Assembly!P$16+$BL92*Assembly!P$17+$BM92*Assembly!P$18+$BN92*Assembly!P$19+$BO92*Assembly!P$20+$BP92*Assembly!P$21+$BQ92*Assembly!P$22+$BR92*Assembly!P$23+$BS92*Assembly!P$24</f>
        <v>#VALUE!</v>
      </c>
      <c r="CJ92" s="140" t="e">
        <f>$AY92*Assembly!Q$4+$AZ92*Assembly!Q$5+$BA92*Assembly!Q$6+$BB92*Assembly!Q$7+$BC92*Assembly!Q$8+$BD92*Assembly!Q$9+$BE92*Assembly!Q$10+$BF92*Assembly!Q$11+$BG92*Assembly!Q$12+$BH92*Assembly!Q$13+$BI92*Assembly!Q$14+$BJ92*Assembly!Q$15+$BK92*Assembly!Q$16+$BL92*Assembly!Q$17+$BM92*Assembly!Q$18+$BN92*Assembly!Q$19+$BO92*Assembly!Q$20+$BP92*Assembly!Q$21+$BQ92*Assembly!Q$22+$BR92*Assembly!Q$23+$BS92*Assembly!Q$24</f>
        <v>#VALUE!</v>
      </c>
      <c r="CK92" s="145" t="e">
        <f>$AY92*Assembly!R$4+$AZ92*Assembly!R$5+$BA92*Assembly!R$6+$BB92*Assembly!R$7+$BC92*Assembly!R$8+$BD92*Assembly!R$9+$BE92*Assembly!R$10+$BF92*Assembly!R$11+$BG92*Assembly!R$12+$BH92*Assembly!R$13+$BI92*Assembly!R$14+$BJ92*Assembly!R$15+$BK92*Assembly!R$16+$BL92*Assembly!R$17+$BM92*Assembly!R$18+$BN92*Assembly!R$19+$BO92*Assembly!R$20+$BP92*Assembly!R$21+$BQ92*Assembly!R$22+$BR92*Assembly!R$23+$BS92*Assembly!R$24</f>
        <v>#VALUE!</v>
      </c>
      <c r="CL92" s="140" t="e">
        <f>$AY92*Assembly!S$4+$AZ92*Assembly!S$5+$BA92*Assembly!S$6+$BB92*Assembly!S$7+$BC92*Assembly!S$8+$BD92*Assembly!S$9+$BE92*Assembly!S$10+$BF92*Assembly!S$11+$BG92*Assembly!S$12+$BH92*Assembly!S$13+$BI92*Assembly!S$14+$BJ92*Assembly!S$15+$BK92*Assembly!S$16+$BL92*Assembly!S$17+$BM92*Assembly!S$18+$BN92*Assembly!S$19+$BO92*Assembly!S$20+$BP92*Assembly!S$21+$BQ92*Assembly!S$22+$BR92*Assembly!S$23+$BS92*Assembly!S$24</f>
        <v>#VALUE!</v>
      </c>
      <c r="CM92" s="140" t="e">
        <f>$AY92*Assembly!T$4+$AZ92*Assembly!T$5+$BA92*Assembly!T$6+$BB92*Assembly!T$7+$BC92*Assembly!T$8+$BD92*Assembly!T$9+$BE92*Assembly!T$10+$BF92*Assembly!T$11+$BG92*Assembly!T$12+$BH92*Assembly!T$13+$BI92*Assembly!T$14+$BJ92*Assembly!T$15+$BK92*Assembly!T$16+$BL92*Assembly!T$17+$BM92*Assembly!T$18+$BN92*Assembly!T$19+$BO92*Assembly!T$20+$BP92*Assembly!T$21+$BQ92*Assembly!T$22+$BR92*Assembly!T$23+$BS92*Assembly!T$24</f>
        <v>#VALUE!</v>
      </c>
      <c r="CN92" s="140" t="e">
        <f>$AY92*Assembly!U$4+$AZ92*Assembly!U$5+$BA92*Assembly!U$6+$BB92*Assembly!U$7+$BC92*Assembly!U$8+$BD92*Assembly!U$9+$BE92*Assembly!U$10+$BF92*Assembly!U$11+$BG92*Assembly!U$12+$BH92*Assembly!U$13+$BI92*Assembly!U$14+$BJ92*Assembly!U$15+$BK92*Assembly!U$16+$BL92*Assembly!U$17+$BM92*Assembly!U$18+$BN92*Assembly!U$19+$BO92*Assembly!U$20+$BP92*Assembly!U$21+$BQ92*Assembly!U$22+$BR92*Assembly!U$23+$BS92*Assembly!U$24</f>
        <v>#VALUE!</v>
      </c>
      <c r="CO92" s="145" t="e">
        <f>$AY92*Assembly!V$4+$AZ92*Assembly!V$5+$BA92*Assembly!V$6+$BB92*Assembly!V$7+$BC92*Assembly!V$8+$BD92*Assembly!V$9+$BE92*Assembly!V$10+$BF92*Assembly!V$11+$BG92*Assembly!V$12+$BH92*Assembly!V$13+$BI92*Assembly!V$14+$BJ92*Assembly!V$15+$BK92*Assembly!V$16+$BL92*Assembly!V$17+$BM92*Assembly!V$18+$BN92*Assembly!V$19+$BO92*Assembly!V$20+$BP92*Assembly!V$21+$BQ92*Assembly!V$22+$BR92*Assembly!V$23+$BS92*Assembly!V$24</f>
        <v>#VALUE!</v>
      </c>
      <c r="CP92" s="145" t="e">
        <f>CF92*Refining!$F$3</f>
        <v>#VALUE!</v>
      </c>
      <c r="CQ92" s="145" t="e">
        <f>CG92*Refining!$F$4</f>
        <v>#VALUE!</v>
      </c>
      <c r="CR92" s="145" t="e">
        <f>CH92*Refining!$F$5</f>
        <v>#VALUE!</v>
      </c>
      <c r="CS92" s="145" t="e">
        <f>CI92*Refining!$F$6</f>
        <v>#VALUE!</v>
      </c>
      <c r="CT92" s="145" t="e">
        <f>CJ92*Refining!$F$7</f>
        <v>#VALUE!</v>
      </c>
      <c r="CU92" s="145" t="e">
        <f>CK92*Refining!$F$8</f>
        <v>#VALUE!</v>
      </c>
      <c r="CV92" s="145" t="e">
        <f>CL92*Refining!$F$9</f>
        <v>#VALUE!</v>
      </c>
      <c r="CW92" s="145" t="e">
        <f>CM92*Refining!$F$10</f>
        <v>#VALUE!</v>
      </c>
      <c r="CX92" s="145" t="e">
        <f>CN92*Refining!$F$11</f>
        <v>#VALUE!</v>
      </c>
      <c r="CY92" s="145" t="e">
        <f>CO92*Refining!$F$12</f>
        <v>#VALUE!</v>
      </c>
      <c r="CZ92" s="185" t="e">
        <f t="shared" ref="CZ92:DS92" si="371">IF(CF92 = 0, "", CF92)</f>
        <v>#VALUE!</v>
      </c>
      <c r="DA92" s="189" t="e">
        <f t="shared" si="371"/>
        <v>#VALUE!</v>
      </c>
      <c r="DB92" s="186" t="e">
        <f t="shared" si="371"/>
        <v>#VALUE!</v>
      </c>
      <c r="DC92" s="186" t="e">
        <f t="shared" si="371"/>
        <v>#VALUE!</v>
      </c>
      <c r="DD92" s="186" t="e">
        <f t="shared" si="371"/>
        <v>#VALUE!</v>
      </c>
      <c r="DE92" s="186" t="e">
        <f t="shared" si="371"/>
        <v>#VALUE!</v>
      </c>
      <c r="DF92" s="186" t="e">
        <f t="shared" si="371"/>
        <v>#VALUE!</v>
      </c>
      <c r="DG92" s="186" t="e">
        <f t="shared" si="371"/>
        <v>#VALUE!</v>
      </c>
      <c r="DH92" s="186" t="e">
        <f t="shared" si="371"/>
        <v>#VALUE!</v>
      </c>
      <c r="DI92" s="187" t="e">
        <f t="shared" si="371"/>
        <v>#VALUE!</v>
      </c>
      <c r="DJ92" s="185" t="e">
        <f t="shared" si="371"/>
        <v>#VALUE!</v>
      </c>
      <c r="DK92" s="189" t="e">
        <f t="shared" si="371"/>
        <v>#VALUE!</v>
      </c>
      <c r="DL92" s="186" t="e">
        <f t="shared" si="371"/>
        <v>#VALUE!</v>
      </c>
      <c r="DM92" s="186" t="e">
        <f t="shared" si="371"/>
        <v>#VALUE!</v>
      </c>
      <c r="DN92" s="188" t="e">
        <f t="shared" si="371"/>
        <v>#VALUE!</v>
      </c>
      <c r="DO92" s="186" t="e">
        <f t="shared" si="371"/>
        <v>#VALUE!</v>
      </c>
      <c r="DP92" s="186" t="e">
        <f t="shared" si="371"/>
        <v>#VALUE!</v>
      </c>
      <c r="DQ92" s="186" t="e">
        <f t="shared" si="371"/>
        <v>#VALUE!</v>
      </c>
      <c r="DR92" s="186" t="e">
        <f t="shared" si="371"/>
        <v>#VALUE!</v>
      </c>
      <c r="DS92" s="187" t="e">
        <f t="shared" si="371"/>
        <v>#VALUE!</v>
      </c>
      <c r="DT92" s="185" t="e">
        <f t="shared" si="11"/>
        <v>#VALUE!</v>
      </c>
      <c r="DU92" s="189" t="e">
        <f t="shared" si="12"/>
        <v>#VALUE!</v>
      </c>
      <c r="DV92" s="133" t="e">
        <f>CZ92*'Ores &amp; Ingots'!$C$3+DA92*'Ores &amp; Ingots'!$C$4+DB92*'Ores &amp; Ingots'!$C$5+DC92*'Ores &amp; Ingots'!$C$6+DD92*'Ores &amp; Ingots'!$C$7+DE92*'Ores &amp; Ingots'!$C$8+DF92*'Ores &amp; Ingots'!$C$9+DG92*'Ores &amp; Ingots'!$C$10+DH92*'Ores &amp; Ingots'!$C$11+DI92*'Ores &amp; Ingots'!$C$12</f>
        <v>#VALUE!</v>
      </c>
      <c r="DW92" s="133" t="e">
        <f>DJ92*'Ores &amp; Ingots'!$B$3+DK92*'Ores &amp; Ingots'!$B$4+DL92*'Ores &amp; Ingots'!$B$5+DM92*'Ores &amp; Ingots'!$B$6+DN92*'Ores &amp; Ingots'!$B$7+DO92*'Ores &amp; Ingots'!$B$8+DP92*'Ores &amp; Ingots'!$B$9+DQ92*'Ores &amp; Ingots'!$B$10+DR92*'Ores &amp; Ingots'!$B$11+DS92*'Ores &amp; Ingots'!$B$12</f>
        <v>#VALUE!</v>
      </c>
      <c r="DX92" s="189" t="e">
        <f>CZ92*Refining!$G$3+DA92*Refining!$G$4+DB92*Refining!$G$5+DC92*Refining!$G$6+DD92*Refining!$G$7+DE92*Refining!$G$8+DF92*Refining!$G$9+DG92*Refining!$G$10+DH92*Refining!$G$11+DI92*Refining!$G$12</f>
        <v>#VALUE!</v>
      </c>
      <c r="DY92" s="189" t="e">
        <f t="shared" si="13"/>
        <v>#VALUE!</v>
      </c>
      <c r="DZ92" s="192" t="e">
        <f t="shared" si="14"/>
        <v>#VALUE!</v>
      </c>
      <c r="EA92" s="185" t="e">
        <f t="shared" si="15"/>
        <v>#VALUE!</v>
      </c>
      <c r="EB92" s="194" t="e">
        <f t="shared" ref="EB92:EC92" si="372">EA92/60</f>
        <v>#VALUE!</v>
      </c>
      <c r="EC92" s="194" t="e">
        <f t="shared" si="372"/>
        <v>#VALUE!</v>
      </c>
      <c r="ED92" s="185" t="e">
        <f t="shared" si="17"/>
        <v>#VALUE!</v>
      </c>
      <c r="EE92" s="194" t="e">
        <f t="shared" ref="EE92:EF92" si="373">ED92/1000</f>
        <v>#VALUE!</v>
      </c>
      <c r="EF92" s="196" t="e">
        <f t="shared" si="373"/>
        <v>#VALUE!</v>
      </c>
      <c r="EG92" s="130" t="e">
        <f t="shared" si="19"/>
        <v>#VALUE!</v>
      </c>
      <c r="EH92" s="132" t="e">
        <f t="shared" si="20"/>
        <v>#VALUE!</v>
      </c>
      <c r="EI92" s="133" t="s">
        <v>28</v>
      </c>
    </row>
    <row r="93" spans="1:139" ht="12.75" hidden="1" x14ac:dyDescent="0.2">
      <c r="A93" s="864"/>
      <c r="B93" s="135" t="s">
        <v>317</v>
      </c>
      <c r="C93" s="137" t="s">
        <v>156</v>
      </c>
      <c r="D93" s="137">
        <v>1</v>
      </c>
      <c r="E93" s="137">
        <v>2</v>
      </c>
      <c r="F93" s="137">
        <v>3</v>
      </c>
      <c r="G93" s="139">
        <f t="shared" si="0"/>
        <v>93.75</v>
      </c>
      <c r="H93" s="140">
        <v>40</v>
      </c>
      <c r="I93" s="140">
        <v>40</v>
      </c>
      <c r="J93" s="140">
        <f>H93/Main!$D$9</f>
        <v>8</v>
      </c>
      <c r="K93" s="140">
        <f>I93/Main!$D$10</f>
        <v>20</v>
      </c>
      <c r="L93" s="140">
        <f t="shared" si="1"/>
        <v>2.5</v>
      </c>
      <c r="M93" s="140">
        <v>1</v>
      </c>
      <c r="N93" s="145" t="s">
        <v>28</v>
      </c>
      <c r="O93" s="143"/>
      <c r="P93" s="143"/>
      <c r="Q93" s="145"/>
      <c r="R93" s="143"/>
      <c r="S93" s="146"/>
      <c r="T93" s="146"/>
      <c r="U93" s="143"/>
      <c r="V93" s="143"/>
      <c r="W93" s="146"/>
      <c r="X93" s="146"/>
      <c r="Y93" s="143"/>
      <c r="Z93" s="143"/>
      <c r="AA93" s="143"/>
      <c r="AB93" s="143"/>
      <c r="AC93" s="362" t="s">
        <v>220</v>
      </c>
      <c r="AD93" s="133">
        <v>150</v>
      </c>
      <c r="AE93" s="133">
        <v>0</v>
      </c>
      <c r="AF93" s="133">
        <v>0</v>
      </c>
      <c r="AG93" s="133">
        <v>4</v>
      </c>
      <c r="AH93" s="133">
        <v>10</v>
      </c>
      <c r="AI93" s="133">
        <v>0</v>
      </c>
      <c r="AJ93" s="167">
        <v>6</v>
      </c>
      <c r="AK93" s="133">
        <v>0</v>
      </c>
      <c r="AL93" s="133">
        <v>0</v>
      </c>
      <c r="AM93" s="133">
        <v>0</v>
      </c>
      <c r="AN93" s="133">
        <v>0</v>
      </c>
      <c r="AO93" s="133">
        <v>0</v>
      </c>
      <c r="AP93" s="133">
        <v>0</v>
      </c>
      <c r="AQ93" s="133">
        <v>0</v>
      </c>
      <c r="AR93" s="133">
        <v>0</v>
      </c>
      <c r="AS93" s="133">
        <v>0</v>
      </c>
      <c r="AT93" s="133">
        <v>0</v>
      </c>
      <c r="AU93" s="133">
        <v>0</v>
      </c>
      <c r="AV93" s="133">
        <v>0</v>
      </c>
      <c r="AW93" s="133">
        <v>0</v>
      </c>
      <c r="AX93" s="133">
        <v>0</v>
      </c>
      <c r="AY93" s="174">
        <f t="shared" ref="AY93:BS93" si="374">IF(AD93 = 0, "", AD93)</f>
        <v>150</v>
      </c>
      <c r="AZ93" s="137" t="str">
        <f t="shared" si="374"/>
        <v/>
      </c>
      <c r="BA93" s="137" t="str">
        <f t="shared" si="374"/>
        <v/>
      </c>
      <c r="BB93" s="133">
        <f t="shared" si="374"/>
        <v>4</v>
      </c>
      <c r="BC93" s="133">
        <f t="shared" si="374"/>
        <v>10</v>
      </c>
      <c r="BD93" s="137" t="str">
        <f t="shared" si="374"/>
        <v/>
      </c>
      <c r="BE93" s="167">
        <f t="shared" si="374"/>
        <v>6</v>
      </c>
      <c r="BF93" s="137" t="str">
        <f t="shared" si="374"/>
        <v/>
      </c>
      <c r="BG93" s="137" t="str">
        <f t="shared" si="374"/>
        <v/>
      </c>
      <c r="BH93" s="137" t="str">
        <f t="shared" si="374"/>
        <v/>
      </c>
      <c r="BI93" s="137" t="str">
        <f t="shared" si="374"/>
        <v/>
      </c>
      <c r="BJ93" s="137" t="str">
        <f t="shared" si="374"/>
        <v/>
      </c>
      <c r="BK93" s="137" t="str">
        <f t="shared" si="374"/>
        <v/>
      </c>
      <c r="BL93" s="137" t="str">
        <f t="shared" si="374"/>
        <v/>
      </c>
      <c r="BM93" s="137" t="str">
        <f t="shared" si="374"/>
        <v/>
      </c>
      <c r="BN93" s="137" t="str">
        <f t="shared" si="374"/>
        <v/>
      </c>
      <c r="BO93" s="137" t="str">
        <f t="shared" si="374"/>
        <v/>
      </c>
      <c r="BP93" s="137" t="str">
        <f t="shared" si="374"/>
        <v/>
      </c>
      <c r="BQ93" s="137" t="str">
        <f t="shared" si="374"/>
        <v/>
      </c>
      <c r="BR93" s="137" t="str">
        <f t="shared" si="374"/>
        <v/>
      </c>
      <c r="BS93" s="169" t="str">
        <f t="shared" si="374"/>
        <v/>
      </c>
      <c r="BT93" s="174" t="e">
        <f>$AY93*Assembly!Z$4+$AZ93*Assembly!Z$5+$BA93*Assembly!Z$6+$BB93*Assembly!Z$7+$BC93*Assembly!Z$8+$BD93*Assembly!Z$9+$BE93*Assembly!Z$10+$BF93*Assembly!Z$11+$BG93*Assembly!Z$12+$BH93*Assembly!Z$13+$BI93*Assembly!Z$14+$BJ93*Assembly!Z$15+$BK93*Assembly!Z$16+$BL93*Assembly!Z$17+$BM93*Assembly!Z$18+$BN93*Assembly!Z$19+$BO93*Assembly!Z$20+$BP93*Assembly!Z$21+$BQ93*Assembly!Z$22+$BR93*Assembly!Z$23+$BS93*Assembly!Z$24</f>
        <v>#VALUE!</v>
      </c>
      <c r="BU93" s="133" t="e">
        <f t="shared" si="3"/>
        <v>#VALUE!</v>
      </c>
      <c r="BV93" s="133"/>
      <c r="BW93" s="133" t="e">
        <f>$AY93*Assembly!AD$4+$AZ93*Assembly!AD$5+$BA93*Assembly!AD$6+$BB93*Assembly!AD$7+$BC93*Assembly!AD$8+$BD93*Assembly!AD$9+$BE93*Assembly!AD$10+$BF93*Assembly!AD$11+$BG93*Assembly!AD$12+$BH93*Assembly!AD$13+$BI93*Assembly!AD$14+$BJ93*Assembly!AD$15+$BK93*Assembly!AD$16+$BL93*Assembly!AD$17+$BM93*Assembly!AD$18+$BN93*Assembly!AD$19+$BO93*Assembly!AD$20+$BP93*Assembly!AD$21+$BQ93*Assembly!AD$22+$BR93*Assembly!AD$23+$BS93*Assembly!AD$24</f>
        <v>#VALUE!</v>
      </c>
      <c r="BX93" s="177" t="e">
        <f t="shared" si="4"/>
        <v>#VALUE!</v>
      </c>
      <c r="BY93" s="178" t="e">
        <f t="shared" si="5"/>
        <v>#VALUE!</v>
      </c>
      <c r="BZ93" s="179" t="e">
        <f t="shared" si="6"/>
        <v>#VALUE!</v>
      </c>
      <c r="CA93" s="178" t="e">
        <f t="shared" si="7"/>
        <v>#VALUE!</v>
      </c>
      <c r="CB93" s="133" t="e">
        <f>$AY93*Assembly!Y$4+$AZ93*Assembly!Y$5+$BA93*Assembly!Y$6+$BB93*Assembly!Y$7+$BC93*Assembly!Y$8+$BD93*Assembly!Y$9+$BE93*Assembly!Y$10+$BF93*Assembly!Y$11+$BG93*Assembly!Y$12+$BH93*Assembly!Y$13+$BI93*Assembly!Y$14+$BJ93*Assembly!Y$15+$BK93*Assembly!Y$16+$BL93*Assembly!Y$17+$BM93*Assembly!Y$18+$BN93*Assembly!Y$19+$BO93*Assembly!Y$20+$BP93*Assembly!Y$21+$BQ93*Assembly!Y$22+$BR93*Assembly!Y$23+$BS93*Assembly!Y$24</f>
        <v>#VALUE!</v>
      </c>
      <c r="CC93" s="133" t="e">
        <f t="shared" si="8"/>
        <v>#VALUE!</v>
      </c>
      <c r="CD93" s="130" t="e">
        <f t="shared" si="9"/>
        <v>#VALUE!</v>
      </c>
      <c r="CE93" s="183" t="e">
        <f>$AY93*Assembly!AC$4+$AZ93*Assembly!AC$5+$BA93*Assembly!AC$6+$BB93*Assembly!AC$7+$BC93*Assembly!AC$8+$BD93*Assembly!AC$9+$BE93*Assembly!AC$10+$BF93*Assembly!AC$11+$BG93*Assembly!AC$12+$BH93*Assembly!AC$13+$BI93*Assembly!AC$14+$BJ93*Assembly!AC$15+$BK93*Assembly!AC$16+$BL93*Assembly!AC$17+$BM93*Assembly!AC$18+$BN93*Assembly!AC$19+$BO93*Assembly!AC$20+$BP93*Assembly!AC$21+$BQ93*Assembly!AC$22+$BR93*Assembly!AC$23+$BS93*Assembly!AC$24</f>
        <v>#VALUE!</v>
      </c>
      <c r="CF93" s="145" t="e">
        <f>$AY93*Assembly!M$4+$AZ93*Assembly!M$5+$BA93*Assembly!M$6+$BB93*Assembly!M$7+$BC93*Assembly!M$8+$BD93*Assembly!M$9+$BE93*Assembly!M$10+$BF93*Assembly!M$11+$BG93*Assembly!M$12+$BH93*Assembly!M$13+$BI93*Assembly!M$14+$BJ93*Assembly!M$15+$BK93*Assembly!M$16+$BL93*Assembly!M$17+$BM93*Assembly!M$18+$BN93*Assembly!M$19+$BO93*Assembly!M$20+$BP93*Assembly!M$21+$BQ93*Assembly!M$22+$BR93*Assembly!M$23+$BS93*Assembly!M$24</f>
        <v>#VALUE!</v>
      </c>
      <c r="CG93" s="145" t="e">
        <f>$AY93*Assembly!N$4+$AZ93*Assembly!N$5+$BA93*Assembly!N$6+$BB93*Assembly!N$7+$BC93*Assembly!N$8+$BD93*Assembly!N$9+$BE93*Assembly!N$10+$BF93*Assembly!N$11+$BG93*Assembly!N$12+$BH93*Assembly!N$13+$BI93*Assembly!N$14+$BJ93*Assembly!N$15+$BK93*Assembly!N$16+$BL93*Assembly!N$17+$BM93*Assembly!N$18+$BN93*Assembly!N$19+$BO93*Assembly!N$20+$BP93*Assembly!N$21+$BQ93*Assembly!N$22+$BR93*Assembly!N$23+$BS93*Assembly!N$24</f>
        <v>#VALUE!</v>
      </c>
      <c r="CH93" s="145" t="e">
        <f>$AY93*Assembly!O$4+$AZ93*Assembly!O$5+$BA93*Assembly!O$6+$BB93*Assembly!O$7+$BC93*Assembly!O$8+$BD93*Assembly!O$9+$BE93*Assembly!O$10+$BF93*Assembly!O$11+$BG93*Assembly!O$12+$BH93*Assembly!O$13+$BI93*Assembly!O$14+$BJ93*Assembly!O$15+$BK93*Assembly!O$16+$BL93*Assembly!O$17+$BM93*Assembly!O$18+$BN93*Assembly!O$19+$BO93*Assembly!O$20+$BP93*Assembly!O$21+$BQ93*Assembly!O$22+$BR93*Assembly!O$23+$BS93*Assembly!O$24</f>
        <v>#VALUE!</v>
      </c>
      <c r="CI93" s="140" t="e">
        <f>$AY93*Assembly!P$4+$AZ93*Assembly!P$5+$BA93*Assembly!P$6+$BB93*Assembly!P$7+$BC93*Assembly!P$8+$BD93*Assembly!P$9+$BE93*Assembly!P$10+$BF93*Assembly!P$11+$BG93*Assembly!P$12+$BH93*Assembly!P$13+$BI93*Assembly!P$14+$BJ93*Assembly!P$15+$BK93*Assembly!P$16+$BL93*Assembly!P$17+$BM93*Assembly!P$18+$BN93*Assembly!P$19+$BO93*Assembly!P$20+$BP93*Assembly!P$21+$BQ93*Assembly!P$22+$BR93*Assembly!P$23+$BS93*Assembly!P$24</f>
        <v>#VALUE!</v>
      </c>
      <c r="CJ93" s="140" t="e">
        <f>$AY93*Assembly!Q$4+$AZ93*Assembly!Q$5+$BA93*Assembly!Q$6+$BB93*Assembly!Q$7+$BC93*Assembly!Q$8+$BD93*Assembly!Q$9+$BE93*Assembly!Q$10+$BF93*Assembly!Q$11+$BG93*Assembly!Q$12+$BH93*Assembly!Q$13+$BI93*Assembly!Q$14+$BJ93*Assembly!Q$15+$BK93*Assembly!Q$16+$BL93*Assembly!Q$17+$BM93*Assembly!Q$18+$BN93*Assembly!Q$19+$BO93*Assembly!Q$20+$BP93*Assembly!Q$21+$BQ93*Assembly!Q$22+$BR93*Assembly!Q$23+$BS93*Assembly!Q$24</f>
        <v>#VALUE!</v>
      </c>
      <c r="CK93" s="145" t="e">
        <f>$AY93*Assembly!R$4+$AZ93*Assembly!R$5+$BA93*Assembly!R$6+$BB93*Assembly!R$7+$BC93*Assembly!R$8+$BD93*Assembly!R$9+$BE93*Assembly!R$10+$BF93*Assembly!R$11+$BG93*Assembly!R$12+$BH93*Assembly!R$13+$BI93*Assembly!R$14+$BJ93*Assembly!R$15+$BK93*Assembly!R$16+$BL93*Assembly!R$17+$BM93*Assembly!R$18+$BN93*Assembly!R$19+$BO93*Assembly!R$20+$BP93*Assembly!R$21+$BQ93*Assembly!R$22+$BR93*Assembly!R$23+$BS93*Assembly!R$24</f>
        <v>#VALUE!</v>
      </c>
      <c r="CL93" s="140" t="e">
        <f>$AY93*Assembly!S$4+$AZ93*Assembly!S$5+$BA93*Assembly!S$6+$BB93*Assembly!S$7+$BC93*Assembly!S$8+$BD93*Assembly!S$9+$BE93*Assembly!S$10+$BF93*Assembly!S$11+$BG93*Assembly!S$12+$BH93*Assembly!S$13+$BI93*Assembly!S$14+$BJ93*Assembly!S$15+$BK93*Assembly!S$16+$BL93*Assembly!S$17+$BM93*Assembly!S$18+$BN93*Assembly!S$19+$BO93*Assembly!S$20+$BP93*Assembly!S$21+$BQ93*Assembly!S$22+$BR93*Assembly!S$23+$BS93*Assembly!S$24</f>
        <v>#VALUE!</v>
      </c>
      <c r="CM93" s="140" t="e">
        <f>$AY93*Assembly!T$4+$AZ93*Assembly!T$5+$BA93*Assembly!T$6+$BB93*Assembly!T$7+$BC93*Assembly!T$8+$BD93*Assembly!T$9+$BE93*Assembly!T$10+$BF93*Assembly!T$11+$BG93*Assembly!T$12+$BH93*Assembly!T$13+$BI93*Assembly!T$14+$BJ93*Assembly!T$15+$BK93*Assembly!T$16+$BL93*Assembly!T$17+$BM93*Assembly!T$18+$BN93*Assembly!T$19+$BO93*Assembly!T$20+$BP93*Assembly!T$21+$BQ93*Assembly!T$22+$BR93*Assembly!T$23+$BS93*Assembly!T$24</f>
        <v>#VALUE!</v>
      </c>
      <c r="CN93" s="140" t="e">
        <f>$AY93*Assembly!U$4+$AZ93*Assembly!U$5+$BA93*Assembly!U$6+$BB93*Assembly!U$7+$BC93*Assembly!U$8+$BD93*Assembly!U$9+$BE93*Assembly!U$10+$BF93*Assembly!U$11+$BG93*Assembly!U$12+$BH93*Assembly!U$13+$BI93*Assembly!U$14+$BJ93*Assembly!U$15+$BK93*Assembly!U$16+$BL93*Assembly!U$17+$BM93*Assembly!U$18+$BN93*Assembly!U$19+$BO93*Assembly!U$20+$BP93*Assembly!U$21+$BQ93*Assembly!U$22+$BR93*Assembly!U$23+$BS93*Assembly!U$24</f>
        <v>#VALUE!</v>
      </c>
      <c r="CO93" s="145" t="e">
        <f>$AY93*Assembly!V$4+$AZ93*Assembly!V$5+$BA93*Assembly!V$6+$BB93*Assembly!V$7+$BC93*Assembly!V$8+$BD93*Assembly!V$9+$BE93*Assembly!V$10+$BF93*Assembly!V$11+$BG93*Assembly!V$12+$BH93*Assembly!V$13+$BI93*Assembly!V$14+$BJ93*Assembly!V$15+$BK93*Assembly!V$16+$BL93*Assembly!V$17+$BM93*Assembly!V$18+$BN93*Assembly!V$19+$BO93*Assembly!V$20+$BP93*Assembly!V$21+$BQ93*Assembly!V$22+$BR93*Assembly!V$23+$BS93*Assembly!V$24</f>
        <v>#VALUE!</v>
      </c>
      <c r="CP93" s="145" t="e">
        <f>CF93*Refining!$F$3</f>
        <v>#VALUE!</v>
      </c>
      <c r="CQ93" s="145" t="e">
        <f>CG93*Refining!$F$4</f>
        <v>#VALUE!</v>
      </c>
      <c r="CR93" s="145" t="e">
        <f>CH93*Refining!$F$5</f>
        <v>#VALUE!</v>
      </c>
      <c r="CS93" s="145" t="e">
        <f>CI93*Refining!$F$6</f>
        <v>#VALUE!</v>
      </c>
      <c r="CT93" s="145" t="e">
        <f>CJ93*Refining!$F$7</f>
        <v>#VALUE!</v>
      </c>
      <c r="CU93" s="145" t="e">
        <f>CK93*Refining!$F$8</f>
        <v>#VALUE!</v>
      </c>
      <c r="CV93" s="145" t="e">
        <f>CL93*Refining!$F$9</f>
        <v>#VALUE!</v>
      </c>
      <c r="CW93" s="145" t="e">
        <f>CM93*Refining!$F$10</f>
        <v>#VALUE!</v>
      </c>
      <c r="CX93" s="145" t="e">
        <f>CN93*Refining!$F$11</f>
        <v>#VALUE!</v>
      </c>
      <c r="CY93" s="145" t="e">
        <f>CO93*Refining!$F$12</f>
        <v>#VALUE!</v>
      </c>
      <c r="CZ93" s="185" t="e">
        <f t="shared" ref="CZ93:DS93" si="375">IF(CF93 = 0, "", CF93)</f>
        <v>#VALUE!</v>
      </c>
      <c r="DA93" s="189" t="e">
        <f t="shared" si="375"/>
        <v>#VALUE!</v>
      </c>
      <c r="DB93" s="186" t="e">
        <f t="shared" si="375"/>
        <v>#VALUE!</v>
      </c>
      <c r="DC93" s="186" t="e">
        <f t="shared" si="375"/>
        <v>#VALUE!</v>
      </c>
      <c r="DD93" s="186" t="e">
        <f t="shared" si="375"/>
        <v>#VALUE!</v>
      </c>
      <c r="DE93" s="186" t="e">
        <f t="shared" si="375"/>
        <v>#VALUE!</v>
      </c>
      <c r="DF93" s="186" t="e">
        <f t="shared" si="375"/>
        <v>#VALUE!</v>
      </c>
      <c r="DG93" s="186" t="e">
        <f t="shared" si="375"/>
        <v>#VALUE!</v>
      </c>
      <c r="DH93" s="186" t="e">
        <f t="shared" si="375"/>
        <v>#VALUE!</v>
      </c>
      <c r="DI93" s="187" t="e">
        <f t="shared" si="375"/>
        <v>#VALUE!</v>
      </c>
      <c r="DJ93" s="185" t="e">
        <f t="shared" si="375"/>
        <v>#VALUE!</v>
      </c>
      <c r="DK93" s="189" t="e">
        <f t="shared" si="375"/>
        <v>#VALUE!</v>
      </c>
      <c r="DL93" s="186" t="e">
        <f t="shared" si="375"/>
        <v>#VALUE!</v>
      </c>
      <c r="DM93" s="186" t="e">
        <f t="shared" si="375"/>
        <v>#VALUE!</v>
      </c>
      <c r="DN93" s="211" t="e">
        <f t="shared" si="375"/>
        <v>#VALUE!</v>
      </c>
      <c r="DO93" s="186" t="e">
        <f t="shared" si="375"/>
        <v>#VALUE!</v>
      </c>
      <c r="DP93" s="186" t="e">
        <f t="shared" si="375"/>
        <v>#VALUE!</v>
      </c>
      <c r="DQ93" s="186" t="e">
        <f t="shared" si="375"/>
        <v>#VALUE!</v>
      </c>
      <c r="DR93" s="186" t="e">
        <f t="shared" si="375"/>
        <v>#VALUE!</v>
      </c>
      <c r="DS93" s="187" t="e">
        <f t="shared" si="375"/>
        <v>#VALUE!</v>
      </c>
      <c r="DT93" s="185" t="e">
        <f t="shared" si="11"/>
        <v>#VALUE!</v>
      </c>
      <c r="DU93" s="189" t="e">
        <f t="shared" si="12"/>
        <v>#VALUE!</v>
      </c>
      <c r="DV93" s="133" t="e">
        <f>CZ93*'Ores &amp; Ingots'!$C$3+DA93*'Ores &amp; Ingots'!$C$4+DB93*'Ores &amp; Ingots'!$C$5+DC93*'Ores &amp; Ingots'!$C$6+DD93*'Ores &amp; Ingots'!$C$7+DE93*'Ores &amp; Ingots'!$C$8+DF93*'Ores &amp; Ingots'!$C$9+DG93*'Ores &amp; Ingots'!$C$10+DH93*'Ores &amp; Ingots'!$C$11+DI93*'Ores &amp; Ingots'!$C$12</f>
        <v>#VALUE!</v>
      </c>
      <c r="DW93" s="133" t="e">
        <f>DJ93*'Ores &amp; Ingots'!$B$3+DK93*'Ores &amp; Ingots'!$B$4+DL93*'Ores &amp; Ingots'!$B$5+DM93*'Ores &amp; Ingots'!$B$6+DN93*'Ores &amp; Ingots'!$B$7+DO93*'Ores &amp; Ingots'!$B$8+DP93*'Ores &amp; Ingots'!$B$9+DQ93*'Ores &amp; Ingots'!$B$10+DR93*'Ores &amp; Ingots'!$B$11+DS93*'Ores &amp; Ingots'!$B$12</f>
        <v>#VALUE!</v>
      </c>
      <c r="DX93" s="189" t="e">
        <f>CZ93*Refining!$G$3+DA93*Refining!$G$4+DB93*Refining!$G$5+DC93*Refining!$G$6+DD93*Refining!$G$7+DE93*Refining!$G$8+DF93*Refining!$G$9+DG93*Refining!$G$10+DH93*Refining!$G$11+DI93*Refining!$G$12</f>
        <v>#VALUE!</v>
      </c>
      <c r="DY93" s="189" t="e">
        <f t="shared" si="13"/>
        <v>#VALUE!</v>
      </c>
      <c r="DZ93" s="192" t="e">
        <f t="shared" si="14"/>
        <v>#VALUE!</v>
      </c>
      <c r="EA93" s="185" t="e">
        <f t="shared" si="15"/>
        <v>#VALUE!</v>
      </c>
      <c r="EB93" s="194" t="e">
        <f t="shared" ref="EB93:EC93" si="376">EA93/60</f>
        <v>#VALUE!</v>
      </c>
      <c r="EC93" s="194" t="e">
        <f t="shared" si="376"/>
        <v>#VALUE!</v>
      </c>
      <c r="ED93" s="185" t="e">
        <f t="shared" si="17"/>
        <v>#VALUE!</v>
      </c>
      <c r="EE93" s="194" t="e">
        <f t="shared" ref="EE93:EF93" si="377">ED93/1000</f>
        <v>#VALUE!</v>
      </c>
      <c r="EF93" s="196" t="e">
        <f t="shared" si="377"/>
        <v>#VALUE!</v>
      </c>
      <c r="EG93" s="130" t="e">
        <f t="shared" si="19"/>
        <v>#VALUE!</v>
      </c>
      <c r="EH93" s="132" t="e">
        <f t="shared" si="20"/>
        <v>#VALUE!</v>
      </c>
      <c r="EI93" s="133">
        <v>488</v>
      </c>
    </row>
    <row r="94" spans="1:139" ht="12.75" x14ac:dyDescent="0.2">
      <c r="A94" s="864"/>
      <c r="B94" s="135" t="s">
        <v>317</v>
      </c>
      <c r="C94" s="137" t="s">
        <v>155</v>
      </c>
      <c r="D94" s="137">
        <v>1</v>
      </c>
      <c r="E94" s="137">
        <v>2</v>
      </c>
      <c r="F94" s="137">
        <v>3</v>
      </c>
      <c r="G94" s="139">
        <f t="shared" si="0"/>
        <v>0.75</v>
      </c>
      <c r="H94" s="140">
        <v>15</v>
      </c>
      <c r="I94" s="140">
        <v>15</v>
      </c>
      <c r="J94" s="140">
        <f>H94/Main!$D$9</f>
        <v>3</v>
      </c>
      <c r="K94" s="140">
        <f>I94/Main!$D$10</f>
        <v>7.5</v>
      </c>
      <c r="L94" s="140">
        <f t="shared" si="1"/>
        <v>2.5</v>
      </c>
      <c r="M94" s="140">
        <v>1</v>
      </c>
      <c r="N94" s="145" t="s">
        <v>28</v>
      </c>
      <c r="O94" s="143"/>
      <c r="P94" s="143"/>
      <c r="Q94" s="145"/>
      <c r="R94" s="143"/>
      <c r="S94" s="146"/>
      <c r="T94" s="146"/>
      <c r="U94" s="143"/>
      <c r="V94" s="143"/>
      <c r="W94" s="146"/>
      <c r="X94" s="146"/>
      <c r="Y94" s="143"/>
      <c r="Z94" s="143"/>
      <c r="AA94" s="143"/>
      <c r="AB94" s="143"/>
      <c r="AC94" s="362"/>
      <c r="AD94" s="133">
        <v>1</v>
      </c>
      <c r="AE94" s="133">
        <v>0</v>
      </c>
      <c r="AF94" s="133">
        <v>0</v>
      </c>
      <c r="AG94" s="133">
        <v>1</v>
      </c>
      <c r="AH94" s="133">
        <v>1</v>
      </c>
      <c r="AI94" s="133">
        <v>0</v>
      </c>
      <c r="AJ94" s="167">
        <v>1</v>
      </c>
      <c r="AK94" s="133">
        <v>0</v>
      </c>
      <c r="AL94" s="133">
        <v>0</v>
      </c>
      <c r="AM94" s="133">
        <v>0</v>
      </c>
      <c r="AN94" s="133">
        <v>0</v>
      </c>
      <c r="AO94" s="133">
        <v>0</v>
      </c>
      <c r="AP94" s="133">
        <v>0</v>
      </c>
      <c r="AQ94" s="133">
        <v>0</v>
      </c>
      <c r="AR94" s="133">
        <v>0</v>
      </c>
      <c r="AS94" s="133">
        <v>0</v>
      </c>
      <c r="AT94" s="133">
        <v>0</v>
      </c>
      <c r="AU94" s="133">
        <v>0</v>
      </c>
      <c r="AV94" s="133">
        <v>0</v>
      </c>
      <c r="AW94" s="133">
        <v>0</v>
      </c>
      <c r="AX94" s="133">
        <v>0</v>
      </c>
      <c r="AY94" s="174">
        <f t="shared" ref="AY94:BS94" si="378">IF(AD94 = 0, "", AD94)</f>
        <v>1</v>
      </c>
      <c r="AZ94" s="137" t="str">
        <f t="shared" si="378"/>
        <v/>
      </c>
      <c r="BA94" s="137" t="str">
        <f t="shared" si="378"/>
        <v/>
      </c>
      <c r="BB94" s="133">
        <f t="shared" si="378"/>
        <v>1</v>
      </c>
      <c r="BC94" s="133">
        <f t="shared" si="378"/>
        <v>1</v>
      </c>
      <c r="BD94" s="137" t="str">
        <f t="shared" si="378"/>
        <v/>
      </c>
      <c r="BE94" s="167">
        <f t="shared" si="378"/>
        <v>1</v>
      </c>
      <c r="BF94" s="137" t="str">
        <f t="shared" si="378"/>
        <v/>
      </c>
      <c r="BG94" s="137" t="str">
        <f t="shared" si="378"/>
        <v/>
      </c>
      <c r="BH94" s="137" t="str">
        <f t="shared" si="378"/>
        <v/>
      </c>
      <c r="BI94" s="137" t="str">
        <f t="shared" si="378"/>
        <v/>
      </c>
      <c r="BJ94" s="137" t="str">
        <f t="shared" si="378"/>
        <v/>
      </c>
      <c r="BK94" s="137" t="str">
        <f t="shared" si="378"/>
        <v/>
      </c>
      <c r="BL94" s="137" t="str">
        <f t="shared" si="378"/>
        <v/>
      </c>
      <c r="BM94" s="137" t="str">
        <f t="shared" si="378"/>
        <v/>
      </c>
      <c r="BN94" s="137" t="str">
        <f t="shared" si="378"/>
        <v/>
      </c>
      <c r="BO94" s="137" t="str">
        <f t="shared" si="378"/>
        <v/>
      </c>
      <c r="BP94" s="137" t="str">
        <f t="shared" si="378"/>
        <v/>
      </c>
      <c r="BQ94" s="137" t="str">
        <f t="shared" si="378"/>
        <v/>
      </c>
      <c r="BR94" s="137" t="str">
        <f t="shared" si="378"/>
        <v/>
      </c>
      <c r="BS94" s="169" t="str">
        <f t="shared" si="378"/>
        <v/>
      </c>
      <c r="BT94" s="174" t="e">
        <f>$AY94*Assembly!Z$4+$AZ94*Assembly!Z$5+$BA94*Assembly!Z$6+$BB94*Assembly!Z$7+$BC94*Assembly!Z$8+$BD94*Assembly!Z$9+$BE94*Assembly!Z$10+$BF94*Assembly!Z$11+$BG94*Assembly!Z$12+$BH94*Assembly!Z$13+$BI94*Assembly!Z$14+$BJ94*Assembly!Z$15+$BK94*Assembly!Z$16+$BL94*Assembly!Z$17+$BM94*Assembly!Z$18+$BN94*Assembly!Z$19+$BO94*Assembly!Z$20+$BP94*Assembly!Z$21+$BQ94*Assembly!Z$22+$BR94*Assembly!Z$23+$BS94*Assembly!Z$24</f>
        <v>#VALUE!</v>
      </c>
      <c r="BU94" s="133" t="e">
        <f t="shared" si="3"/>
        <v>#VALUE!</v>
      </c>
      <c r="BV94" s="133"/>
      <c r="BW94" s="133" t="e">
        <f>$AY94*Assembly!AD$4+$AZ94*Assembly!AD$5+$BA94*Assembly!AD$6+$BB94*Assembly!AD$7+$BC94*Assembly!AD$8+$BD94*Assembly!AD$9+$BE94*Assembly!AD$10+$BF94*Assembly!AD$11+$BG94*Assembly!AD$12+$BH94*Assembly!AD$13+$BI94*Assembly!AD$14+$BJ94*Assembly!AD$15+$BK94*Assembly!AD$16+$BL94*Assembly!AD$17+$BM94*Assembly!AD$18+$BN94*Assembly!AD$19+$BO94*Assembly!AD$20+$BP94*Assembly!AD$21+$BQ94*Assembly!AD$22+$BR94*Assembly!AD$23+$BS94*Assembly!AD$24</f>
        <v>#VALUE!</v>
      </c>
      <c r="BX94" s="177" t="e">
        <f t="shared" si="4"/>
        <v>#VALUE!</v>
      </c>
      <c r="BY94" s="178" t="e">
        <f t="shared" si="5"/>
        <v>#VALUE!</v>
      </c>
      <c r="BZ94" s="179" t="e">
        <f t="shared" si="6"/>
        <v>#VALUE!</v>
      </c>
      <c r="CA94" s="178" t="e">
        <f t="shared" si="7"/>
        <v>#VALUE!</v>
      </c>
      <c r="CB94" s="133" t="e">
        <f>$AY94*Assembly!Y$4+$AZ94*Assembly!Y$5+$BA94*Assembly!Y$6+$BB94*Assembly!Y$7+$BC94*Assembly!Y$8+$BD94*Assembly!Y$9+$BE94*Assembly!Y$10+$BF94*Assembly!Y$11+$BG94*Assembly!Y$12+$BH94*Assembly!Y$13+$BI94*Assembly!Y$14+$BJ94*Assembly!Y$15+$BK94*Assembly!Y$16+$BL94*Assembly!Y$17+$BM94*Assembly!Y$18+$BN94*Assembly!Y$19+$BO94*Assembly!Y$20+$BP94*Assembly!Y$21+$BQ94*Assembly!Y$22+$BR94*Assembly!Y$23+$BS94*Assembly!Y$24</f>
        <v>#VALUE!</v>
      </c>
      <c r="CC94" s="133" t="e">
        <f t="shared" si="8"/>
        <v>#VALUE!</v>
      </c>
      <c r="CD94" s="130" t="e">
        <f t="shared" si="9"/>
        <v>#VALUE!</v>
      </c>
      <c r="CE94" s="183" t="e">
        <f>$AY94*Assembly!AC$4+$AZ94*Assembly!AC$5+$BA94*Assembly!AC$6+$BB94*Assembly!AC$7+$BC94*Assembly!AC$8+$BD94*Assembly!AC$9+$BE94*Assembly!AC$10+$BF94*Assembly!AC$11+$BG94*Assembly!AC$12+$BH94*Assembly!AC$13+$BI94*Assembly!AC$14+$BJ94*Assembly!AC$15+$BK94*Assembly!AC$16+$BL94*Assembly!AC$17+$BM94*Assembly!AC$18+$BN94*Assembly!AC$19+$BO94*Assembly!AC$20+$BP94*Assembly!AC$21+$BQ94*Assembly!AC$22+$BR94*Assembly!AC$23+$BS94*Assembly!AC$24</f>
        <v>#VALUE!</v>
      </c>
      <c r="CF94" s="145" t="e">
        <f>$AY94*Assembly!M$4+$AZ94*Assembly!M$5+$BA94*Assembly!M$6+$BB94*Assembly!M$7+$BC94*Assembly!M$8+$BD94*Assembly!M$9+$BE94*Assembly!M$10+$BF94*Assembly!M$11+$BG94*Assembly!M$12+$BH94*Assembly!M$13+$BI94*Assembly!M$14+$BJ94*Assembly!M$15+$BK94*Assembly!M$16+$BL94*Assembly!M$17+$BM94*Assembly!M$18+$BN94*Assembly!M$19+$BO94*Assembly!M$20+$BP94*Assembly!M$21+$BQ94*Assembly!M$22+$BR94*Assembly!M$23+$BS94*Assembly!M$24</f>
        <v>#VALUE!</v>
      </c>
      <c r="CG94" s="145" t="e">
        <f>$AY94*Assembly!N$4+$AZ94*Assembly!N$5+$BA94*Assembly!N$6+$BB94*Assembly!N$7+$BC94*Assembly!N$8+$BD94*Assembly!N$9+$BE94*Assembly!N$10+$BF94*Assembly!N$11+$BG94*Assembly!N$12+$BH94*Assembly!N$13+$BI94*Assembly!N$14+$BJ94*Assembly!N$15+$BK94*Assembly!N$16+$BL94*Assembly!N$17+$BM94*Assembly!N$18+$BN94*Assembly!N$19+$BO94*Assembly!N$20+$BP94*Assembly!N$21+$BQ94*Assembly!N$22+$BR94*Assembly!N$23+$BS94*Assembly!N$24</f>
        <v>#VALUE!</v>
      </c>
      <c r="CH94" s="145" t="e">
        <f>$AY94*Assembly!O$4+$AZ94*Assembly!O$5+$BA94*Assembly!O$6+$BB94*Assembly!O$7+$BC94*Assembly!O$8+$BD94*Assembly!O$9+$BE94*Assembly!O$10+$BF94*Assembly!O$11+$BG94*Assembly!O$12+$BH94*Assembly!O$13+$BI94*Assembly!O$14+$BJ94*Assembly!O$15+$BK94*Assembly!O$16+$BL94*Assembly!O$17+$BM94*Assembly!O$18+$BN94*Assembly!O$19+$BO94*Assembly!O$20+$BP94*Assembly!O$21+$BQ94*Assembly!O$22+$BR94*Assembly!O$23+$BS94*Assembly!O$24</f>
        <v>#VALUE!</v>
      </c>
      <c r="CI94" s="140" t="e">
        <f>$AY94*Assembly!P$4+$AZ94*Assembly!P$5+$BA94*Assembly!P$6+$BB94*Assembly!P$7+$BC94*Assembly!P$8+$BD94*Assembly!P$9+$BE94*Assembly!P$10+$BF94*Assembly!P$11+$BG94*Assembly!P$12+$BH94*Assembly!P$13+$BI94*Assembly!P$14+$BJ94*Assembly!P$15+$BK94*Assembly!P$16+$BL94*Assembly!P$17+$BM94*Assembly!P$18+$BN94*Assembly!P$19+$BO94*Assembly!P$20+$BP94*Assembly!P$21+$BQ94*Assembly!P$22+$BR94*Assembly!P$23+$BS94*Assembly!P$24</f>
        <v>#VALUE!</v>
      </c>
      <c r="CJ94" s="140" t="e">
        <f>$AY94*Assembly!Q$4+$AZ94*Assembly!Q$5+$BA94*Assembly!Q$6+$BB94*Assembly!Q$7+$BC94*Assembly!Q$8+$BD94*Assembly!Q$9+$BE94*Assembly!Q$10+$BF94*Assembly!Q$11+$BG94*Assembly!Q$12+$BH94*Assembly!Q$13+$BI94*Assembly!Q$14+$BJ94*Assembly!Q$15+$BK94*Assembly!Q$16+$BL94*Assembly!Q$17+$BM94*Assembly!Q$18+$BN94*Assembly!Q$19+$BO94*Assembly!Q$20+$BP94*Assembly!Q$21+$BQ94*Assembly!Q$22+$BR94*Assembly!Q$23+$BS94*Assembly!Q$24</f>
        <v>#VALUE!</v>
      </c>
      <c r="CK94" s="145" t="e">
        <f>$AY94*Assembly!R$4+$AZ94*Assembly!R$5+$BA94*Assembly!R$6+$BB94*Assembly!R$7+$BC94*Assembly!R$8+$BD94*Assembly!R$9+$BE94*Assembly!R$10+$BF94*Assembly!R$11+$BG94*Assembly!R$12+$BH94*Assembly!R$13+$BI94*Assembly!R$14+$BJ94*Assembly!R$15+$BK94*Assembly!R$16+$BL94*Assembly!R$17+$BM94*Assembly!R$18+$BN94*Assembly!R$19+$BO94*Assembly!R$20+$BP94*Assembly!R$21+$BQ94*Assembly!R$22+$BR94*Assembly!R$23+$BS94*Assembly!R$24</f>
        <v>#VALUE!</v>
      </c>
      <c r="CL94" s="140" t="e">
        <f>$AY94*Assembly!S$4+$AZ94*Assembly!S$5+$BA94*Assembly!S$6+$BB94*Assembly!S$7+$BC94*Assembly!S$8+$BD94*Assembly!S$9+$BE94*Assembly!S$10+$BF94*Assembly!S$11+$BG94*Assembly!S$12+$BH94*Assembly!S$13+$BI94*Assembly!S$14+$BJ94*Assembly!S$15+$BK94*Assembly!S$16+$BL94*Assembly!S$17+$BM94*Assembly!S$18+$BN94*Assembly!S$19+$BO94*Assembly!S$20+$BP94*Assembly!S$21+$BQ94*Assembly!S$22+$BR94*Assembly!S$23+$BS94*Assembly!S$24</f>
        <v>#VALUE!</v>
      </c>
      <c r="CM94" s="140" t="e">
        <f>$AY94*Assembly!T$4+$AZ94*Assembly!T$5+$BA94*Assembly!T$6+$BB94*Assembly!T$7+$BC94*Assembly!T$8+$BD94*Assembly!T$9+$BE94*Assembly!T$10+$BF94*Assembly!T$11+$BG94*Assembly!T$12+$BH94*Assembly!T$13+$BI94*Assembly!T$14+$BJ94*Assembly!T$15+$BK94*Assembly!T$16+$BL94*Assembly!T$17+$BM94*Assembly!T$18+$BN94*Assembly!T$19+$BO94*Assembly!T$20+$BP94*Assembly!T$21+$BQ94*Assembly!T$22+$BR94*Assembly!T$23+$BS94*Assembly!T$24</f>
        <v>#VALUE!</v>
      </c>
      <c r="CN94" s="140" t="e">
        <f>$AY94*Assembly!U$4+$AZ94*Assembly!U$5+$BA94*Assembly!U$6+$BB94*Assembly!U$7+$BC94*Assembly!U$8+$BD94*Assembly!U$9+$BE94*Assembly!U$10+$BF94*Assembly!U$11+$BG94*Assembly!U$12+$BH94*Assembly!U$13+$BI94*Assembly!U$14+$BJ94*Assembly!U$15+$BK94*Assembly!U$16+$BL94*Assembly!U$17+$BM94*Assembly!U$18+$BN94*Assembly!U$19+$BO94*Assembly!U$20+$BP94*Assembly!U$21+$BQ94*Assembly!U$22+$BR94*Assembly!U$23+$BS94*Assembly!U$24</f>
        <v>#VALUE!</v>
      </c>
      <c r="CO94" s="145" t="e">
        <f>$AY94*Assembly!V$4+$AZ94*Assembly!V$5+$BA94*Assembly!V$6+$BB94*Assembly!V$7+$BC94*Assembly!V$8+$BD94*Assembly!V$9+$BE94*Assembly!V$10+$BF94*Assembly!V$11+$BG94*Assembly!V$12+$BH94*Assembly!V$13+$BI94*Assembly!V$14+$BJ94*Assembly!V$15+$BK94*Assembly!V$16+$BL94*Assembly!V$17+$BM94*Assembly!V$18+$BN94*Assembly!V$19+$BO94*Assembly!V$20+$BP94*Assembly!V$21+$BQ94*Assembly!V$22+$BR94*Assembly!V$23+$BS94*Assembly!V$24</f>
        <v>#VALUE!</v>
      </c>
      <c r="CP94" s="145" t="e">
        <f>CF94*Refining!$F$3</f>
        <v>#VALUE!</v>
      </c>
      <c r="CQ94" s="145" t="e">
        <f>CG94*Refining!$F$4</f>
        <v>#VALUE!</v>
      </c>
      <c r="CR94" s="145" t="e">
        <f>CH94*Refining!$F$5</f>
        <v>#VALUE!</v>
      </c>
      <c r="CS94" s="145" t="e">
        <f>CI94*Refining!$F$6</f>
        <v>#VALUE!</v>
      </c>
      <c r="CT94" s="145" t="e">
        <f>CJ94*Refining!$F$7</f>
        <v>#VALUE!</v>
      </c>
      <c r="CU94" s="145" t="e">
        <f>CK94*Refining!$F$8</f>
        <v>#VALUE!</v>
      </c>
      <c r="CV94" s="145" t="e">
        <f>CL94*Refining!$F$9</f>
        <v>#VALUE!</v>
      </c>
      <c r="CW94" s="145" t="e">
        <f>CM94*Refining!$F$10</f>
        <v>#VALUE!</v>
      </c>
      <c r="CX94" s="145" t="e">
        <f>CN94*Refining!$F$11</f>
        <v>#VALUE!</v>
      </c>
      <c r="CY94" s="145" t="e">
        <f>CO94*Refining!$F$12</f>
        <v>#VALUE!</v>
      </c>
      <c r="CZ94" s="185" t="e">
        <f t="shared" ref="CZ94:DS94" si="379">IF(CF94 = 0, "", CF94)</f>
        <v>#VALUE!</v>
      </c>
      <c r="DA94" s="189" t="e">
        <f t="shared" si="379"/>
        <v>#VALUE!</v>
      </c>
      <c r="DB94" s="186" t="e">
        <f t="shared" si="379"/>
        <v>#VALUE!</v>
      </c>
      <c r="DC94" s="186" t="e">
        <f t="shared" si="379"/>
        <v>#VALUE!</v>
      </c>
      <c r="DD94" s="186" t="e">
        <f t="shared" si="379"/>
        <v>#VALUE!</v>
      </c>
      <c r="DE94" s="186" t="e">
        <f t="shared" si="379"/>
        <v>#VALUE!</v>
      </c>
      <c r="DF94" s="186" t="e">
        <f t="shared" si="379"/>
        <v>#VALUE!</v>
      </c>
      <c r="DG94" s="186" t="e">
        <f t="shared" si="379"/>
        <v>#VALUE!</v>
      </c>
      <c r="DH94" s="186" t="e">
        <f t="shared" si="379"/>
        <v>#VALUE!</v>
      </c>
      <c r="DI94" s="187" t="e">
        <f t="shared" si="379"/>
        <v>#VALUE!</v>
      </c>
      <c r="DJ94" s="185" t="e">
        <f t="shared" si="379"/>
        <v>#VALUE!</v>
      </c>
      <c r="DK94" s="189" t="e">
        <f t="shared" si="379"/>
        <v>#VALUE!</v>
      </c>
      <c r="DL94" s="186" t="e">
        <f t="shared" si="379"/>
        <v>#VALUE!</v>
      </c>
      <c r="DM94" s="186" t="e">
        <f t="shared" si="379"/>
        <v>#VALUE!</v>
      </c>
      <c r="DN94" s="211" t="e">
        <f t="shared" si="379"/>
        <v>#VALUE!</v>
      </c>
      <c r="DO94" s="186" t="e">
        <f t="shared" si="379"/>
        <v>#VALUE!</v>
      </c>
      <c r="DP94" s="186" t="e">
        <f t="shared" si="379"/>
        <v>#VALUE!</v>
      </c>
      <c r="DQ94" s="186" t="e">
        <f t="shared" si="379"/>
        <v>#VALUE!</v>
      </c>
      <c r="DR94" s="186" t="e">
        <f t="shared" si="379"/>
        <v>#VALUE!</v>
      </c>
      <c r="DS94" s="187" t="e">
        <f t="shared" si="379"/>
        <v>#VALUE!</v>
      </c>
      <c r="DT94" s="185" t="e">
        <f t="shared" si="11"/>
        <v>#VALUE!</v>
      </c>
      <c r="DU94" s="189" t="e">
        <f t="shared" si="12"/>
        <v>#VALUE!</v>
      </c>
      <c r="DV94" s="133" t="e">
        <f>CZ94*'Ores &amp; Ingots'!$C$3+DA94*'Ores &amp; Ingots'!$C$4+DB94*'Ores &amp; Ingots'!$C$5+DC94*'Ores &amp; Ingots'!$C$6+DD94*'Ores &amp; Ingots'!$C$7+DE94*'Ores &amp; Ingots'!$C$8+DF94*'Ores &amp; Ingots'!$C$9+DG94*'Ores &amp; Ingots'!$C$10+DH94*'Ores &amp; Ingots'!$C$11+DI94*'Ores &amp; Ingots'!$C$12</f>
        <v>#VALUE!</v>
      </c>
      <c r="DW94" s="133" t="e">
        <f>DJ94*'Ores &amp; Ingots'!$B$3+DK94*'Ores &amp; Ingots'!$B$4+DL94*'Ores &amp; Ingots'!$B$5+DM94*'Ores &amp; Ingots'!$B$6+DN94*'Ores &amp; Ingots'!$B$7+DO94*'Ores &amp; Ingots'!$B$8+DP94*'Ores &amp; Ingots'!$B$9+DQ94*'Ores &amp; Ingots'!$B$10+DR94*'Ores &amp; Ingots'!$B$11+DS94*'Ores &amp; Ingots'!$B$12</f>
        <v>#VALUE!</v>
      </c>
      <c r="DX94" s="189" t="e">
        <f>CZ94*Refining!$G$3+DA94*Refining!$G$4+DB94*Refining!$G$5+DC94*Refining!$G$6+DD94*Refining!$G$7+DE94*Refining!$G$8+DF94*Refining!$G$9+DG94*Refining!$G$10+DH94*Refining!$G$11+DI94*Refining!$G$12</f>
        <v>#VALUE!</v>
      </c>
      <c r="DY94" s="189" t="e">
        <f t="shared" si="13"/>
        <v>#VALUE!</v>
      </c>
      <c r="DZ94" s="192" t="e">
        <f t="shared" si="14"/>
        <v>#VALUE!</v>
      </c>
      <c r="EA94" s="185" t="e">
        <f t="shared" si="15"/>
        <v>#VALUE!</v>
      </c>
      <c r="EB94" s="194" t="e">
        <f t="shared" ref="EB94:EC94" si="380">EA94/60</f>
        <v>#VALUE!</v>
      </c>
      <c r="EC94" s="194" t="e">
        <f t="shared" si="380"/>
        <v>#VALUE!</v>
      </c>
      <c r="ED94" s="185" t="e">
        <f t="shared" si="17"/>
        <v>#VALUE!</v>
      </c>
      <c r="EE94" s="194" t="e">
        <f t="shared" ref="EE94:EF94" si="381">ED94/1000</f>
        <v>#VALUE!</v>
      </c>
      <c r="EF94" s="196" t="e">
        <f t="shared" si="381"/>
        <v>#VALUE!</v>
      </c>
      <c r="EG94" s="130" t="e">
        <f t="shared" si="19"/>
        <v>#VALUE!</v>
      </c>
      <c r="EH94" s="132" t="e">
        <f t="shared" si="20"/>
        <v>#VALUE!</v>
      </c>
      <c r="EI94" s="133" t="s">
        <v>28</v>
      </c>
    </row>
    <row r="95" spans="1:139" ht="12.75" hidden="1" x14ac:dyDescent="0.2">
      <c r="A95" s="864"/>
      <c r="B95" s="135" t="s">
        <v>318</v>
      </c>
      <c r="C95" s="137" t="s">
        <v>156</v>
      </c>
      <c r="D95" s="137">
        <v>1</v>
      </c>
      <c r="E95" s="137">
        <v>1</v>
      </c>
      <c r="F95" s="137">
        <v>1</v>
      </c>
      <c r="G95" s="139">
        <f t="shared" si="0"/>
        <v>15.625</v>
      </c>
      <c r="H95" s="140">
        <v>10</v>
      </c>
      <c r="I95" s="140">
        <v>10</v>
      </c>
      <c r="J95" s="140">
        <f>H95/Main!$D$9</f>
        <v>2</v>
      </c>
      <c r="K95" s="140">
        <f>I95/Main!$D$10</f>
        <v>5</v>
      </c>
      <c r="L95" s="140">
        <f t="shared" si="1"/>
        <v>2.5</v>
      </c>
      <c r="M95" s="140">
        <v>1</v>
      </c>
      <c r="N95" s="143"/>
      <c r="O95" s="145">
        <v>600000</v>
      </c>
      <c r="P95" s="143"/>
      <c r="Q95" s="145"/>
      <c r="R95" s="143"/>
      <c r="S95" s="146"/>
      <c r="T95" s="146"/>
      <c r="U95" s="143"/>
      <c r="V95" s="145">
        <v>50000</v>
      </c>
      <c r="W95" s="146"/>
      <c r="X95" s="146"/>
      <c r="Y95" s="143"/>
      <c r="Z95" s="143"/>
      <c r="AA95" s="143"/>
      <c r="AB95" s="143"/>
      <c r="AC95" s="362" t="s">
        <v>220</v>
      </c>
      <c r="AD95" s="133">
        <v>90</v>
      </c>
      <c r="AE95" s="133">
        <v>0</v>
      </c>
      <c r="AF95" s="133">
        <v>0</v>
      </c>
      <c r="AG95" s="133">
        <v>0</v>
      </c>
      <c r="AH95" s="133">
        <v>30</v>
      </c>
      <c r="AI95" s="133">
        <v>0</v>
      </c>
      <c r="AJ95" s="133">
        <v>0</v>
      </c>
      <c r="AK95" s="133">
        <v>20</v>
      </c>
      <c r="AL95" s="133">
        <v>0</v>
      </c>
      <c r="AM95" s="133">
        <v>0</v>
      </c>
      <c r="AN95" s="133">
        <v>0</v>
      </c>
      <c r="AO95" s="133">
        <v>0</v>
      </c>
      <c r="AP95" s="133">
        <v>0</v>
      </c>
      <c r="AQ95" s="133">
        <v>0</v>
      </c>
      <c r="AR95" s="133">
        <v>0</v>
      </c>
      <c r="AS95" s="133">
        <v>20</v>
      </c>
      <c r="AT95" s="167">
        <v>9</v>
      </c>
      <c r="AU95" s="133">
        <v>0</v>
      </c>
      <c r="AV95" s="133">
        <v>0</v>
      </c>
      <c r="AW95" s="133">
        <v>0</v>
      </c>
      <c r="AX95" s="133">
        <v>0</v>
      </c>
      <c r="AY95" s="174">
        <f t="shared" ref="AY95:BS95" si="382">IF(AD95 = 0, "", AD95)</f>
        <v>90</v>
      </c>
      <c r="AZ95" s="137" t="str">
        <f t="shared" si="382"/>
        <v/>
      </c>
      <c r="BA95" s="137" t="str">
        <f t="shared" si="382"/>
        <v/>
      </c>
      <c r="BB95" s="137" t="str">
        <f t="shared" si="382"/>
        <v/>
      </c>
      <c r="BC95" s="133">
        <f t="shared" si="382"/>
        <v>30</v>
      </c>
      <c r="BD95" s="137" t="str">
        <f t="shared" si="382"/>
        <v/>
      </c>
      <c r="BE95" s="137" t="str">
        <f t="shared" si="382"/>
        <v/>
      </c>
      <c r="BF95" s="133">
        <f t="shared" si="382"/>
        <v>20</v>
      </c>
      <c r="BG95" s="137" t="str">
        <f t="shared" si="382"/>
        <v/>
      </c>
      <c r="BH95" s="137" t="str">
        <f t="shared" si="382"/>
        <v/>
      </c>
      <c r="BI95" s="137" t="str">
        <f t="shared" si="382"/>
        <v/>
      </c>
      <c r="BJ95" s="137" t="str">
        <f t="shared" si="382"/>
        <v/>
      </c>
      <c r="BK95" s="137" t="str">
        <f t="shared" si="382"/>
        <v/>
      </c>
      <c r="BL95" s="137" t="str">
        <f t="shared" si="382"/>
        <v/>
      </c>
      <c r="BM95" s="137" t="str">
        <f t="shared" si="382"/>
        <v/>
      </c>
      <c r="BN95" s="133">
        <f t="shared" si="382"/>
        <v>20</v>
      </c>
      <c r="BO95" s="167">
        <f t="shared" si="382"/>
        <v>9</v>
      </c>
      <c r="BP95" s="137" t="str">
        <f t="shared" si="382"/>
        <v/>
      </c>
      <c r="BQ95" s="137" t="str">
        <f t="shared" si="382"/>
        <v/>
      </c>
      <c r="BR95" s="137" t="str">
        <f t="shared" si="382"/>
        <v/>
      </c>
      <c r="BS95" s="169" t="str">
        <f t="shared" si="382"/>
        <v/>
      </c>
      <c r="BT95" s="174" t="e">
        <f>$AY95*Assembly!Z$4+$AZ95*Assembly!Z$5+$BA95*Assembly!Z$6+$BB95*Assembly!Z$7+$BC95*Assembly!Z$8+$BD95*Assembly!Z$9+$BE95*Assembly!Z$10+$BF95*Assembly!Z$11+$BG95*Assembly!Z$12+$BH95*Assembly!Z$13+$BI95*Assembly!Z$14+$BJ95*Assembly!Z$15+$BK95*Assembly!Z$16+$BL95*Assembly!Z$17+$BM95*Assembly!Z$18+$BN95*Assembly!Z$19+$BO95*Assembly!Z$20+$BP95*Assembly!Z$21+$BQ95*Assembly!Z$22+$BR95*Assembly!Z$23+$BS95*Assembly!Z$24</f>
        <v>#VALUE!</v>
      </c>
      <c r="BU95" s="133" t="e">
        <f t="shared" si="3"/>
        <v>#VALUE!</v>
      </c>
      <c r="BV95" s="133"/>
      <c r="BW95" s="133" t="e">
        <f>$AY95*Assembly!AD$4+$AZ95*Assembly!AD$5+$BA95*Assembly!AD$6+$BB95*Assembly!AD$7+$BC95*Assembly!AD$8+$BD95*Assembly!AD$9+$BE95*Assembly!AD$10+$BF95*Assembly!AD$11+$BG95*Assembly!AD$12+$BH95*Assembly!AD$13+$BI95*Assembly!AD$14+$BJ95*Assembly!AD$15+$BK95*Assembly!AD$16+$BL95*Assembly!AD$17+$BM95*Assembly!AD$18+$BN95*Assembly!AD$19+$BO95*Assembly!AD$20+$BP95*Assembly!AD$21+$BQ95*Assembly!AD$22+$BR95*Assembly!AD$23+$BS95*Assembly!AD$24</f>
        <v>#VALUE!</v>
      </c>
      <c r="BX95" s="177" t="e">
        <f t="shared" si="4"/>
        <v>#VALUE!</v>
      </c>
      <c r="BY95" s="178" t="e">
        <f t="shared" si="5"/>
        <v>#VALUE!</v>
      </c>
      <c r="BZ95" s="179" t="e">
        <f t="shared" si="6"/>
        <v>#VALUE!</v>
      </c>
      <c r="CA95" s="178" t="e">
        <f t="shared" si="7"/>
        <v>#VALUE!</v>
      </c>
      <c r="CB95" s="133" t="e">
        <f>$AY95*Assembly!Y$4+$AZ95*Assembly!Y$5+$BA95*Assembly!Y$6+$BB95*Assembly!Y$7+$BC95*Assembly!Y$8+$BD95*Assembly!Y$9+$BE95*Assembly!Y$10+$BF95*Assembly!Y$11+$BG95*Assembly!Y$12+$BH95*Assembly!Y$13+$BI95*Assembly!Y$14+$BJ95*Assembly!Y$15+$BK95*Assembly!Y$16+$BL95*Assembly!Y$17+$BM95*Assembly!Y$18+$BN95*Assembly!Y$19+$BO95*Assembly!Y$20+$BP95*Assembly!Y$21+$BQ95*Assembly!Y$22+$BR95*Assembly!Y$23+$BS95*Assembly!Y$24</f>
        <v>#VALUE!</v>
      </c>
      <c r="CC95" s="133" t="e">
        <f t="shared" si="8"/>
        <v>#VALUE!</v>
      </c>
      <c r="CD95" s="130" t="e">
        <f t="shared" si="9"/>
        <v>#VALUE!</v>
      </c>
      <c r="CE95" s="183" t="e">
        <f>$AY95*Assembly!AC$4+$AZ95*Assembly!AC$5+$BA95*Assembly!AC$6+$BB95*Assembly!AC$7+$BC95*Assembly!AC$8+$BD95*Assembly!AC$9+$BE95*Assembly!AC$10+$BF95*Assembly!AC$11+$BG95*Assembly!AC$12+$BH95*Assembly!AC$13+$BI95*Assembly!AC$14+$BJ95*Assembly!AC$15+$BK95*Assembly!AC$16+$BL95*Assembly!AC$17+$BM95*Assembly!AC$18+$BN95*Assembly!AC$19+$BO95*Assembly!AC$20+$BP95*Assembly!AC$21+$BQ95*Assembly!AC$22+$BR95*Assembly!AC$23+$BS95*Assembly!AC$24</f>
        <v>#VALUE!</v>
      </c>
      <c r="CF95" s="145" t="e">
        <f>$AY95*Assembly!M$4+$AZ95*Assembly!M$5+$BA95*Assembly!M$6+$BB95*Assembly!M$7+$BC95*Assembly!M$8+$BD95*Assembly!M$9+$BE95*Assembly!M$10+$BF95*Assembly!M$11+$BG95*Assembly!M$12+$BH95*Assembly!M$13+$BI95*Assembly!M$14+$BJ95*Assembly!M$15+$BK95*Assembly!M$16+$BL95*Assembly!M$17+$BM95*Assembly!M$18+$BN95*Assembly!M$19+$BO95*Assembly!M$20+$BP95*Assembly!M$21+$BQ95*Assembly!M$22+$BR95*Assembly!M$23+$BS95*Assembly!M$24</f>
        <v>#VALUE!</v>
      </c>
      <c r="CG95" s="145" t="e">
        <f>$AY95*Assembly!N$4+$AZ95*Assembly!N$5+$BA95*Assembly!N$6+$BB95*Assembly!N$7+$BC95*Assembly!N$8+$BD95*Assembly!N$9+$BE95*Assembly!N$10+$BF95*Assembly!N$11+$BG95*Assembly!N$12+$BH95*Assembly!N$13+$BI95*Assembly!N$14+$BJ95*Assembly!N$15+$BK95*Assembly!N$16+$BL95*Assembly!N$17+$BM95*Assembly!N$18+$BN95*Assembly!N$19+$BO95*Assembly!N$20+$BP95*Assembly!N$21+$BQ95*Assembly!N$22+$BR95*Assembly!N$23+$BS95*Assembly!N$24</f>
        <v>#VALUE!</v>
      </c>
      <c r="CH95" s="145" t="e">
        <f>$AY95*Assembly!O$4+$AZ95*Assembly!O$5+$BA95*Assembly!O$6+$BB95*Assembly!O$7+$BC95*Assembly!O$8+$BD95*Assembly!O$9+$BE95*Assembly!O$10+$BF95*Assembly!O$11+$BG95*Assembly!O$12+$BH95*Assembly!O$13+$BI95*Assembly!O$14+$BJ95*Assembly!O$15+$BK95*Assembly!O$16+$BL95*Assembly!O$17+$BM95*Assembly!O$18+$BN95*Assembly!O$19+$BO95*Assembly!O$20+$BP95*Assembly!O$21+$BQ95*Assembly!O$22+$BR95*Assembly!O$23+$BS95*Assembly!O$24</f>
        <v>#VALUE!</v>
      </c>
      <c r="CI95" s="140" t="e">
        <f>$AY95*Assembly!P$4+$AZ95*Assembly!P$5+$BA95*Assembly!P$6+$BB95*Assembly!P$7+$BC95*Assembly!P$8+$BD95*Assembly!P$9+$BE95*Assembly!P$10+$BF95*Assembly!P$11+$BG95*Assembly!P$12+$BH95*Assembly!P$13+$BI95*Assembly!P$14+$BJ95*Assembly!P$15+$BK95*Assembly!P$16+$BL95*Assembly!P$17+$BM95*Assembly!P$18+$BN95*Assembly!P$19+$BO95*Assembly!P$20+$BP95*Assembly!P$21+$BQ95*Assembly!P$22+$BR95*Assembly!P$23+$BS95*Assembly!P$24</f>
        <v>#VALUE!</v>
      </c>
      <c r="CJ95" s="140" t="e">
        <f>$AY95*Assembly!Q$4+$AZ95*Assembly!Q$5+$BA95*Assembly!Q$6+$BB95*Assembly!Q$7+$BC95*Assembly!Q$8+$BD95*Assembly!Q$9+$BE95*Assembly!Q$10+$BF95*Assembly!Q$11+$BG95*Assembly!Q$12+$BH95*Assembly!Q$13+$BI95*Assembly!Q$14+$BJ95*Assembly!Q$15+$BK95*Assembly!Q$16+$BL95*Assembly!Q$17+$BM95*Assembly!Q$18+$BN95*Assembly!Q$19+$BO95*Assembly!Q$20+$BP95*Assembly!Q$21+$BQ95*Assembly!Q$22+$BR95*Assembly!Q$23+$BS95*Assembly!Q$24</f>
        <v>#VALUE!</v>
      </c>
      <c r="CK95" s="145" t="e">
        <f>$AY95*Assembly!R$4+$AZ95*Assembly!R$5+$BA95*Assembly!R$6+$BB95*Assembly!R$7+$BC95*Assembly!R$8+$BD95*Assembly!R$9+$BE95*Assembly!R$10+$BF95*Assembly!R$11+$BG95*Assembly!R$12+$BH95*Assembly!R$13+$BI95*Assembly!R$14+$BJ95*Assembly!R$15+$BK95*Assembly!R$16+$BL95*Assembly!R$17+$BM95*Assembly!R$18+$BN95*Assembly!R$19+$BO95*Assembly!R$20+$BP95*Assembly!R$21+$BQ95*Assembly!R$22+$BR95*Assembly!R$23+$BS95*Assembly!R$24</f>
        <v>#VALUE!</v>
      </c>
      <c r="CL95" s="140" t="e">
        <f>$AY95*Assembly!S$4+$AZ95*Assembly!S$5+$BA95*Assembly!S$6+$BB95*Assembly!S$7+$BC95*Assembly!S$8+$BD95*Assembly!S$9+$BE95*Assembly!S$10+$BF95*Assembly!S$11+$BG95*Assembly!S$12+$BH95*Assembly!S$13+$BI95*Assembly!S$14+$BJ95*Assembly!S$15+$BK95*Assembly!S$16+$BL95*Assembly!S$17+$BM95*Assembly!S$18+$BN95*Assembly!S$19+$BO95*Assembly!S$20+$BP95*Assembly!S$21+$BQ95*Assembly!S$22+$BR95*Assembly!S$23+$BS95*Assembly!S$24</f>
        <v>#VALUE!</v>
      </c>
      <c r="CM95" s="140" t="e">
        <f>$AY95*Assembly!T$4+$AZ95*Assembly!T$5+$BA95*Assembly!T$6+$BB95*Assembly!T$7+$BC95*Assembly!T$8+$BD95*Assembly!T$9+$BE95*Assembly!T$10+$BF95*Assembly!T$11+$BG95*Assembly!T$12+$BH95*Assembly!T$13+$BI95*Assembly!T$14+$BJ95*Assembly!T$15+$BK95*Assembly!T$16+$BL95*Assembly!T$17+$BM95*Assembly!T$18+$BN95*Assembly!T$19+$BO95*Assembly!T$20+$BP95*Assembly!T$21+$BQ95*Assembly!T$22+$BR95*Assembly!T$23+$BS95*Assembly!T$24</f>
        <v>#VALUE!</v>
      </c>
      <c r="CN95" s="140" t="e">
        <f>$AY95*Assembly!U$4+$AZ95*Assembly!U$5+$BA95*Assembly!U$6+$BB95*Assembly!U$7+$BC95*Assembly!U$8+$BD95*Assembly!U$9+$BE95*Assembly!U$10+$BF95*Assembly!U$11+$BG95*Assembly!U$12+$BH95*Assembly!U$13+$BI95*Assembly!U$14+$BJ95*Assembly!U$15+$BK95*Assembly!U$16+$BL95*Assembly!U$17+$BM95*Assembly!U$18+$BN95*Assembly!U$19+$BO95*Assembly!U$20+$BP95*Assembly!U$21+$BQ95*Assembly!U$22+$BR95*Assembly!U$23+$BS95*Assembly!U$24</f>
        <v>#VALUE!</v>
      </c>
      <c r="CO95" s="145" t="e">
        <f>$AY95*Assembly!V$4+$AZ95*Assembly!V$5+$BA95*Assembly!V$6+$BB95*Assembly!V$7+$BC95*Assembly!V$8+$BD95*Assembly!V$9+$BE95*Assembly!V$10+$BF95*Assembly!V$11+$BG95*Assembly!V$12+$BH95*Assembly!V$13+$BI95*Assembly!V$14+$BJ95*Assembly!V$15+$BK95*Assembly!V$16+$BL95*Assembly!V$17+$BM95*Assembly!V$18+$BN95*Assembly!V$19+$BO95*Assembly!V$20+$BP95*Assembly!V$21+$BQ95*Assembly!V$22+$BR95*Assembly!V$23+$BS95*Assembly!V$24</f>
        <v>#VALUE!</v>
      </c>
      <c r="CP95" s="145" t="e">
        <f>CF95*Refining!$F$3</f>
        <v>#VALUE!</v>
      </c>
      <c r="CQ95" s="145" t="e">
        <f>CG95*Refining!$F$4</f>
        <v>#VALUE!</v>
      </c>
      <c r="CR95" s="145" t="e">
        <f>CH95*Refining!$F$5</f>
        <v>#VALUE!</v>
      </c>
      <c r="CS95" s="145" t="e">
        <f>CI95*Refining!$F$6</f>
        <v>#VALUE!</v>
      </c>
      <c r="CT95" s="145" t="e">
        <f>CJ95*Refining!$F$7</f>
        <v>#VALUE!</v>
      </c>
      <c r="CU95" s="145" t="e">
        <f>CK95*Refining!$F$8</f>
        <v>#VALUE!</v>
      </c>
      <c r="CV95" s="145" t="e">
        <f>CL95*Refining!$F$9</f>
        <v>#VALUE!</v>
      </c>
      <c r="CW95" s="145" t="e">
        <f>CM95*Refining!$F$10</f>
        <v>#VALUE!</v>
      </c>
      <c r="CX95" s="145" t="e">
        <f>CN95*Refining!$F$11</f>
        <v>#VALUE!</v>
      </c>
      <c r="CY95" s="145" t="e">
        <f>CO95*Refining!$F$12</f>
        <v>#VALUE!</v>
      </c>
      <c r="CZ95" s="185" t="e">
        <f t="shared" ref="CZ95:DS95" si="383">IF(CF95 = 0, "", CF95)</f>
        <v>#VALUE!</v>
      </c>
      <c r="DA95" s="186" t="e">
        <f t="shared" si="383"/>
        <v>#VALUE!</v>
      </c>
      <c r="DB95" s="189" t="e">
        <f t="shared" si="383"/>
        <v>#VALUE!</v>
      </c>
      <c r="DC95" s="186" t="e">
        <f t="shared" si="383"/>
        <v>#VALUE!</v>
      </c>
      <c r="DD95" s="186" t="e">
        <f t="shared" si="383"/>
        <v>#VALUE!</v>
      </c>
      <c r="DE95" s="189" t="e">
        <f t="shared" si="383"/>
        <v>#VALUE!</v>
      </c>
      <c r="DF95" s="186" t="e">
        <f t="shared" si="383"/>
        <v>#VALUE!</v>
      </c>
      <c r="DG95" s="186" t="e">
        <f t="shared" si="383"/>
        <v>#VALUE!</v>
      </c>
      <c r="DH95" s="186" t="e">
        <f t="shared" si="383"/>
        <v>#VALUE!</v>
      </c>
      <c r="DI95" s="187" t="e">
        <f t="shared" si="383"/>
        <v>#VALUE!</v>
      </c>
      <c r="DJ95" s="185" t="e">
        <f t="shared" si="383"/>
        <v>#VALUE!</v>
      </c>
      <c r="DK95" s="186" t="e">
        <f t="shared" si="383"/>
        <v>#VALUE!</v>
      </c>
      <c r="DL95" s="189" t="e">
        <f t="shared" si="383"/>
        <v>#VALUE!</v>
      </c>
      <c r="DM95" s="186" t="e">
        <f t="shared" si="383"/>
        <v>#VALUE!</v>
      </c>
      <c r="DN95" s="188" t="e">
        <f t="shared" si="383"/>
        <v>#VALUE!</v>
      </c>
      <c r="DO95" s="189" t="e">
        <f t="shared" si="383"/>
        <v>#VALUE!</v>
      </c>
      <c r="DP95" s="189" t="e">
        <f t="shared" si="383"/>
        <v>#VALUE!</v>
      </c>
      <c r="DQ95" s="186" t="e">
        <f t="shared" si="383"/>
        <v>#VALUE!</v>
      </c>
      <c r="DR95" s="186" t="e">
        <f t="shared" si="383"/>
        <v>#VALUE!</v>
      </c>
      <c r="DS95" s="187" t="e">
        <f t="shared" si="383"/>
        <v>#VALUE!</v>
      </c>
      <c r="DT95" s="185" t="e">
        <f t="shared" si="11"/>
        <v>#VALUE!</v>
      </c>
      <c r="DU95" s="189" t="e">
        <f t="shared" si="12"/>
        <v>#VALUE!</v>
      </c>
      <c r="DV95" s="133" t="e">
        <f>CZ95*'Ores &amp; Ingots'!$C$3+DA95*'Ores &amp; Ingots'!$C$4+DB95*'Ores &amp; Ingots'!$C$5+DC95*'Ores &amp; Ingots'!$C$6+DD95*'Ores &amp; Ingots'!$C$7+DE95*'Ores &amp; Ingots'!$C$8+DF95*'Ores &amp; Ingots'!$C$9+DG95*'Ores &amp; Ingots'!$C$10+DH95*'Ores &amp; Ingots'!$C$11+DI95*'Ores &amp; Ingots'!$C$12</f>
        <v>#VALUE!</v>
      </c>
      <c r="DW95" s="133" t="e">
        <f>DJ95*'Ores &amp; Ingots'!$B$3+DK95*'Ores &amp; Ingots'!$B$4+DL95*'Ores &amp; Ingots'!$B$5+DM95*'Ores &amp; Ingots'!$B$6+DN95*'Ores &amp; Ingots'!$B$7+DO95*'Ores &amp; Ingots'!$B$8+DP95*'Ores &amp; Ingots'!$B$9+DQ95*'Ores &amp; Ingots'!$B$10+DR95*'Ores &amp; Ingots'!$B$11+DS95*'Ores &amp; Ingots'!$B$12</f>
        <v>#VALUE!</v>
      </c>
      <c r="DX95" s="189" t="e">
        <f>CZ95*Refining!$G$3+DA95*Refining!$G$4+DB95*Refining!$G$5+DC95*Refining!$G$6+DD95*Refining!$G$7+DE95*Refining!$G$8+DF95*Refining!$G$9+DG95*Refining!$G$10+DH95*Refining!$G$11+DI95*Refining!$G$12</f>
        <v>#VALUE!</v>
      </c>
      <c r="DY95" s="189" t="e">
        <f t="shared" si="13"/>
        <v>#VALUE!</v>
      </c>
      <c r="DZ95" s="192" t="e">
        <f t="shared" si="14"/>
        <v>#VALUE!</v>
      </c>
      <c r="EA95" s="185" t="e">
        <f t="shared" si="15"/>
        <v>#VALUE!</v>
      </c>
      <c r="EB95" s="194" t="e">
        <f t="shared" ref="EB95:EC95" si="384">EA95/60</f>
        <v>#VALUE!</v>
      </c>
      <c r="EC95" s="194" t="e">
        <f t="shared" si="384"/>
        <v>#VALUE!</v>
      </c>
      <c r="ED95" s="185" t="e">
        <f t="shared" si="17"/>
        <v>#VALUE!</v>
      </c>
      <c r="EE95" s="194" t="e">
        <f t="shared" ref="EE95:EF95" si="385">ED95/1000</f>
        <v>#VALUE!</v>
      </c>
      <c r="EF95" s="196" t="e">
        <f t="shared" si="385"/>
        <v>#VALUE!</v>
      </c>
      <c r="EG95" s="130" t="e">
        <f t="shared" si="19"/>
        <v>#VALUE!</v>
      </c>
      <c r="EH95" s="132" t="e">
        <f t="shared" si="20"/>
        <v>#VALUE!</v>
      </c>
      <c r="EI95" s="133" t="s">
        <v>28</v>
      </c>
    </row>
    <row r="96" spans="1:139" ht="12.75" x14ac:dyDescent="0.2">
      <c r="A96" s="864"/>
      <c r="B96" s="135" t="s">
        <v>318</v>
      </c>
      <c r="C96" s="137" t="s">
        <v>155</v>
      </c>
      <c r="D96" s="137">
        <v>1</v>
      </c>
      <c r="E96" s="137">
        <v>1</v>
      </c>
      <c r="F96" s="137">
        <v>1</v>
      </c>
      <c r="G96" s="139">
        <f t="shared" si="0"/>
        <v>0.125</v>
      </c>
      <c r="H96" s="140">
        <v>10</v>
      </c>
      <c r="I96" s="140">
        <v>10</v>
      </c>
      <c r="J96" s="140">
        <f>H96/Main!$D$9</f>
        <v>2</v>
      </c>
      <c r="K96" s="140">
        <f>I96/Main!$D$10</f>
        <v>5</v>
      </c>
      <c r="L96" s="140">
        <f t="shared" si="1"/>
        <v>2.5</v>
      </c>
      <c r="M96" s="140">
        <v>1</v>
      </c>
      <c r="N96" s="143"/>
      <c r="O96" s="145">
        <v>25000</v>
      </c>
      <c r="P96" s="143"/>
      <c r="Q96" s="145"/>
      <c r="R96" s="143"/>
      <c r="S96" s="146"/>
      <c r="T96" s="146"/>
      <c r="U96" s="143"/>
      <c r="V96" s="145">
        <v>2000</v>
      </c>
      <c r="W96" s="146"/>
      <c r="X96" s="146"/>
      <c r="Y96" s="143"/>
      <c r="Z96" s="143"/>
      <c r="AA96" s="143"/>
      <c r="AB96" s="143"/>
      <c r="AC96" s="362"/>
      <c r="AD96" s="133">
        <v>3</v>
      </c>
      <c r="AE96" s="133">
        <v>0</v>
      </c>
      <c r="AF96" s="133">
        <v>0</v>
      </c>
      <c r="AG96" s="133">
        <v>0</v>
      </c>
      <c r="AH96" s="133">
        <v>2</v>
      </c>
      <c r="AI96" s="133">
        <v>0</v>
      </c>
      <c r="AJ96" s="133">
        <v>0</v>
      </c>
      <c r="AK96" s="133">
        <v>2</v>
      </c>
      <c r="AL96" s="133">
        <v>0</v>
      </c>
      <c r="AM96" s="133">
        <v>0</v>
      </c>
      <c r="AN96" s="133">
        <v>0</v>
      </c>
      <c r="AO96" s="133">
        <v>0</v>
      </c>
      <c r="AP96" s="133">
        <v>0</v>
      </c>
      <c r="AQ96" s="133">
        <v>0</v>
      </c>
      <c r="AR96" s="133">
        <v>0</v>
      </c>
      <c r="AS96" s="133">
        <v>2</v>
      </c>
      <c r="AT96" s="167">
        <v>1</v>
      </c>
      <c r="AU96" s="133">
        <v>0</v>
      </c>
      <c r="AV96" s="133">
        <v>0</v>
      </c>
      <c r="AW96" s="133">
        <v>0</v>
      </c>
      <c r="AX96" s="133">
        <v>0</v>
      </c>
      <c r="AY96" s="174">
        <f t="shared" ref="AY96:BS96" si="386">IF(AD96 = 0, "", AD96)</f>
        <v>3</v>
      </c>
      <c r="AZ96" s="137" t="str">
        <f t="shared" si="386"/>
        <v/>
      </c>
      <c r="BA96" s="137" t="str">
        <f t="shared" si="386"/>
        <v/>
      </c>
      <c r="BB96" s="137" t="str">
        <f t="shared" si="386"/>
        <v/>
      </c>
      <c r="BC96" s="133">
        <f t="shared" si="386"/>
        <v>2</v>
      </c>
      <c r="BD96" s="137" t="str">
        <f t="shared" si="386"/>
        <v/>
      </c>
      <c r="BE96" s="137" t="str">
        <f t="shared" si="386"/>
        <v/>
      </c>
      <c r="BF96" s="133">
        <f t="shared" si="386"/>
        <v>2</v>
      </c>
      <c r="BG96" s="137" t="str">
        <f t="shared" si="386"/>
        <v/>
      </c>
      <c r="BH96" s="137" t="str">
        <f t="shared" si="386"/>
        <v/>
      </c>
      <c r="BI96" s="137" t="str">
        <f t="shared" si="386"/>
        <v/>
      </c>
      <c r="BJ96" s="137" t="str">
        <f t="shared" si="386"/>
        <v/>
      </c>
      <c r="BK96" s="137" t="str">
        <f t="shared" si="386"/>
        <v/>
      </c>
      <c r="BL96" s="137" t="str">
        <f t="shared" si="386"/>
        <v/>
      </c>
      <c r="BM96" s="137" t="str">
        <f t="shared" si="386"/>
        <v/>
      </c>
      <c r="BN96" s="133">
        <f t="shared" si="386"/>
        <v>2</v>
      </c>
      <c r="BO96" s="167">
        <f t="shared" si="386"/>
        <v>1</v>
      </c>
      <c r="BP96" s="137" t="str">
        <f t="shared" si="386"/>
        <v/>
      </c>
      <c r="BQ96" s="137" t="str">
        <f t="shared" si="386"/>
        <v/>
      </c>
      <c r="BR96" s="137" t="str">
        <f t="shared" si="386"/>
        <v/>
      </c>
      <c r="BS96" s="169" t="str">
        <f t="shared" si="386"/>
        <v/>
      </c>
      <c r="BT96" s="174" t="e">
        <f>$AY96*Assembly!Z$4+$AZ96*Assembly!Z$5+$BA96*Assembly!Z$6+$BB96*Assembly!Z$7+$BC96*Assembly!Z$8+$BD96*Assembly!Z$9+$BE96*Assembly!Z$10+$BF96*Assembly!Z$11+$BG96*Assembly!Z$12+$BH96*Assembly!Z$13+$BI96*Assembly!Z$14+$BJ96*Assembly!Z$15+$BK96*Assembly!Z$16+$BL96*Assembly!Z$17+$BM96*Assembly!Z$18+$BN96*Assembly!Z$19+$BO96*Assembly!Z$20+$BP96*Assembly!Z$21+$BQ96*Assembly!Z$22+$BR96*Assembly!Z$23+$BS96*Assembly!Z$24</f>
        <v>#VALUE!</v>
      </c>
      <c r="BU96" s="133" t="e">
        <f t="shared" si="3"/>
        <v>#VALUE!</v>
      </c>
      <c r="BV96" s="133"/>
      <c r="BW96" s="133" t="e">
        <f>$AY96*Assembly!AD$4+$AZ96*Assembly!AD$5+$BA96*Assembly!AD$6+$BB96*Assembly!AD$7+$BC96*Assembly!AD$8+$BD96*Assembly!AD$9+$BE96*Assembly!AD$10+$BF96*Assembly!AD$11+$BG96*Assembly!AD$12+$BH96*Assembly!AD$13+$BI96*Assembly!AD$14+$BJ96*Assembly!AD$15+$BK96*Assembly!AD$16+$BL96*Assembly!AD$17+$BM96*Assembly!AD$18+$BN96*Assembly!AD$19+$BO96*Assembly!AD$20+$BP96*Assembly!AD$21+$BQ96*Assembly!AD$22+$BR96*Assembly!AD$23+$BS96*Assembly!AD$24</f>
        <v>#VALUE!</v>
      </c>
      <c r="BX96" s="177" t="e">
        <f t="shared" si="4"/>
        <v>#VALUE!</v>
      </c>
      <c r="BY96" s="178" t="e">
        <f t="shared" si="5"/>
        <v>#VALUE!</v>
      </c>
      <c r="BZ96" s="179" t="e">
        <f t="shared" si="6"/>
        <v>#VALUE!</v>
      </c>
      <c r="CA96" s="178" t="e">
        <f t="shared" si="7"/>
        <v>#VALUE!</v>
      </c>
      <c r="CB96" s="133" t="e">
        <f>$AY96*Assembly!Y$4+$AZ96*Assembly!Y$5+$BA96*Assembly!Y$6+$BB96*Assembly!Y$7+$BC96*Assembly!Y$8+$BD96*Assembly!Y$9+$BE96*Assembly!Y$10+$BF96*Assembly!Y$11+$BG96*Assembly!Y$12+$BH96*Assembly!Y$13+$BI96*Assembly!Y$14+$BJ96*Assembly!Y$15+$BK96*Assembly!Y$16+$BL96*Assembly!Y$17+$BM96*Assembly!Y$18+$BN96*Assembly!Y$19+$BO96*Assembly!Y$20+$BP96*Assembly!Y$21+$BQ96*Assembly!Y$22+$BR96*Assembly!Y$23+$BS96*Assembly!Y$24</f>
        <v>#VALUE!</v>
      </c>
      <c r="CC96" s="133" t="e">
        <f t="shared" si="8"/>
        <v>#VALUE!</v>
      </c>
      <c r="CD96" s="130" t="e">
        <f t="shared" si="9"/>
        <v>#VALUE!</v>
      </c>
      <c r="CE96" s="183" t="e">
        <f>$AY96*Assembly!AC$4+$AZ96*Assembly!AC$5+$BA96*Assembly!AC$6+$BB96*Assembly!AC$7+$BC96*Assembly!AC$8+$BD96*Assembly!AC$9+$BE96*Assembly!AC$10+$BF96*Assembly!AC$11+$BG96*Assembly!AC$12+$BH96*Assembly!AC$13+$BI96*Assembly!AC$14+$BJ96*Assembly!AC$15+$BK96*Assembly!AC$16+$BL96*Assembly!AC$17+$BM96*Assembly!AC$18+$BN96*Assembly!AC$19+$BO96*Assembly!AC$20+$BP96*Assembly!AC$21+$BQ96*Assembly!AC$22+$BR96*Assembly!AC$23+$BS96*Assembly!AC$24</f>
        <v>#VALUE!</v>
      </c>
      <c r="CF96" s="145" t="e">
        <f>$AY96*Assembly!M$4+$AZ96*Assembly!M$5+$BA96*Assembly!M$6+$BB96*Assembly!M$7+$BC96*Assembly!M$8+$BD96*Assembly!M$9+$BE96*Assembly!M$10+$BF96*Assembly!M$11+$BG96*Assembly!M$12+$BH96*Assembly!M$13+$BI96*Assembly!M$14+$BJ96*Assembly!M$15+$BK96*Assembly!M$16+$BL96*Assembly!M$17+$BM96*Assembly!M$18+$BN96*Assembly!M$19+$BO96*Assembly!M$20+$BP96*Assembly!M$21+$BQ96*Assembly!M$22+$BR96*Assembly!M$23+$BS96*Assembly!M$24</f>
        <v>#VALUE!</v>
      </c>
      <c r="CG96" s="145" t="e">
        <f>$AY96*Assembly!N$4+$AZ96*Assembly!N$5+$BA96*Assembly!N$6+$BB96*Assembly!N$7+$BC96*Assembly!N$8+$BD96*Assembly!N$9+$BE96*Assembly!N$10+$BF96*Assembly!N$11+$BG96*Assembly!N$12+$BH96*Assembly!N$13+$BI96*Assembly!N$14+$BJ96*Assembly!N$15+$BK96*Assembly!N$16+$BL96*Assembly!N$17+$BM96*Assembly!N$18+$BN96*Assembly!N$19+$BO96*Assembly!N$20+$BP96*Assembly!N$21+$BQ96*Assembly!N$22+$BR96*Assembly!N$23+$BS96*Assembly!N$24</f>
        <v>#VALUE!</v>
      </c>
      <c r="CH96" s="145" t="e">
        <f>$AY96*Assembly!O$4+$AZ96*Assembly!O$5+$BA96*Assembly!O$6+$BB96*Assembly!O$7+$BC96*Assembly!O$8+$BD96*Assembly!O$9+$BE96*Assembly!O$10+$BF96*Assembly!O$11+$BG96*Assembly!O$12+$BH96*Assembly!O$13+$BI96*Assembly!O$14+$BJ96*Assembly!O$15+$BK96*Assembly!O$16+$BL96*Assembly!O$17+$BM96*Assembly!O$18+$BN96*Assembly!O$19+$BO96*Assembly!O$20+$BP96*Assembly!O$21+$BQ96*Assembly!O$22+$BR96*Assembly!O$23+$BS96*Assembly!O$24</f>
        <v>#VALUE!</v>
      </c>
      <c r="CI96" s="140" t="e">
        <f>$AY96*Assembly!P$4+$AZ96*Assembly!P$5+$BA96*Assembly!P$6+$BB96*Assembly!P$7+$BC96*Assembly!P$8+$BD96*Assembly!P$9+$BE96*Assembly!P$10+$BF96*Assembly!P$11+$BG96*Assembly!P$12+$BH96*Assembly!P$13+$BI96*Assembly!P$14+$BJ96*Assembly!P$15+$BK96*Assembly!P$16+$BL96*Assembly!P$17+$BM96*Assembly!P$18+$BN96*Assembly!P$19+$BO96*Assembly!P$20+$BP96*Assembly!P$21+$BQ96*Assembly!P$22+$BR96*Assembly!P$23+$BS96*Assembly!P$24</f>
        <v>#VALUE!</v>
      </c>
      <c r="CJ96" s="140" t="e">
        <f>$AY96*Assembly!Q$4+$AZ96*Assembly!Q$5+$BA96*Assembly!Q$6+$BB96*Assembly!Q$7+$BC96*Assembly!Q$8+$BD96*Assembly!Q$9+$BE96*Assembly!Q$10+$BF96*Assembly!Q$11+$BG96*Assembly!Q$12+$BH96*Assembly!Q$13+$BI96*Assembly!Q$14+$BJ96*Assembly!Q$15+$BK96*Assembly!Q$16+$BL96*Assembly!Q$17+$BM96*Assembly!Q$18+$BN96*Assembly!Q$19+$BO96*Assembly!Q$20+$BP96*Assembly!Q$21+$BQ96*Assembly!Q$22+$BR96*Assembly!Q$23+$BS96*Assembly!Q$24</f>
        <v>#VALUE!</v>
      </c>
      <c r="CK96" s="145" t="e">
        <f>$AY96*Assembly!R$4+$AZ96*Assembly!R$5+$BA96*Assembly!R$6+$BB96*Assembly!R$7+$BC96*Assembly!R$8+$BD96*Assembly!R$9+$BE96*Assembly!R$10+$BF96*Assembly!R$11+$BG96*Assembly!R$12+$BH96*Assembly!R$13+$BI96*Assembly!R$14+$BJ96*Assembly!R$15+$BK96*Assembly!R$16+$BL96*Assembly!R$17+$BM96*Assembly!R$18+$BN96*Assembly!R$19+$BO96*Assembly!R$20+$BP96*Assembly!R$21+$BQ96*Assembly!R$22+$BR96*Assembly!R$23+$BS96*Assembly!R$24</f>
        <v>#VALUE!</v>
      </c>
      <c r="CL96" s="140" t="e">
        <f>$AY96*Assembly!S$4+$AZ96*Assembly!S$5+$BA96*Assembly!S$6+$BB96*Assembly!S$7+$BC96*Assembly!S$8+$BD96*Assembly!S$9+$BE96*Assembly!S$10+$BF96*Assembly!S$11+$BG96*Assembly!S$12+$BH96*Assembly!S$13+$BI96*Assembly!S$14+$BJ96*Assembly!S$15+$BK96*Assembly!S$16+$BL96*Assembly!S$17+$BM96*Assembly!S$18+$BN96*Assembly!S$19+$BO96*Assembly!S$20+$BP96*Assembly!S$21+$BQ96*Assembly!S$22+$BR96*Assembly!S$23+$BS96*Assembly!S$24</f>
        <v>#VALUE!</v>
      </c>
      <c r="CM96" s="140" t="e">
        <f>$AY96*Assembly!T$4+$AZ96*Assembly!T$5+$BA96*Assembly!T$6+$BB96*Assembly!T$7+$BC96*Assembly!T$8+$BD96*Assembly!T$9+$BE96*Assembly!T$10+$BF96*Assembly!T$11+$BG96*Assembly!T$12+$BH96*Assembly!T$13+$BI96*Assembly!T$14+$BJ96*Assembly!T$15+$BK96*Assembly!T$16+$BL96*Assembly!T$17+$BM96*Assembly!T$18+$BN96*Assembly!T$19+$BO96*Assembly!T$20+$BP96*Assembly!T$21+$BQ96*Assembly!T$22+$BR96*Assembly!T$23+$BS96*Assembly!T$24</f>
        <v>#VALUE!</v>
      </c>
      <c r="CN96" s="140" t="e">
        <f>$AY96*Assembly!U$4+$AZ96*Assembly!U$5+$BA96*Assembly!U$6+$BB96*Assembly!U$7+$BC96*Assembly!U$8+$BD96*Assembly!U$9+$BE96*Assembly!U$10+$BF96*Assembly!U$11+$BG96*Assembly!U$12+$BH96*Assembly!U$13+$BI96*Assembly!U$14+$BJ96*Assembly!U$15+$BK96*Assembly!U$16+$BL96*Assembly!U$17+$BM96*Assembly!U$18+$BN96*Assembly!U$19+$BO96*Assembly!U$20+$BP96*Assembly!U$21+$BQ96*Assembly!U$22+$BR96*Assembly!U$23+$BS96*Assembly!U$24</f>
        <v>#VALUE!</v>
      </c>
      <c r="CO96" s="145" t="e">
        <f>$AY96*Assembly!V$4+$AZ96*Assembly!V$5+$BA96*Assembly!V$6+$BB96*Assembly!V$7+$BC96*Assembly!V$8+$BD96*Assembly!V$9+$BE96*Assembly!V$10+$BF96*Assembly!V$11+$BG96*Assembly!V$12+$BH96*Assembly!V$13+$BI96*Assembly!V$14+$BJ96*Assembly!V$15+$BK96*Assembly!V$16+$BL96*Assembly!V$17+$BM96*Assembly!V$18+$BN96*Assembly!V$19+$BO96*Assembly!V$20+$BP96*Assembly!V$21+$BQ96*Assembly!V$22+$BR96*Assembly!V$23+$BS96*Assembly!V$24</f>
        <v>#VALUE!</v>
      </c>
      <c r="CP96" s="145" t="e">
        <f>CF96*Refining!$F$3</f>
        <v>#VALUE!</v>
      </c>
      <c r="CQ96" s="145" t="e">
        <f>CG96*Refining!$F$4</f>
        <v>#VALUE!</v>
      </c>
      <c r="CR96" s="145" t="e">
        <f>CH96*Refining!$F$5</f>
        <v>#VALUE!</v>
      </c>
      <c r="CS96" s="145" t="e">
        <f>CI96*Refining!$F$6</f>
        <v>#VALUE!</v>
      </c>
      <c r="CT96" s="145" t="e">
        <f>CJ96*Refining!$F$7</f>
        <v>#VALUE!</v>
      </c>
      <c r="CU96" s="145" t="e">
        <f>CK96*Refining!$F$8</f>
        <v>#VALUE!</v>
      </c>
      <c r="CV96" s="145" t="e">
        <f>CL96*Refining!$F$9</f>
        <v>#VALUE!</v>
      </c>
      <c r="CW96" s="145" t="e">
        <f>CM96*Refining!$F$10</f>
        <v>#VALUE!</v>
      </c>
      <c r="CX96" s="145" t="e">
        <f>CN96*Refining!$F$11</f>
        <v>#VALUE!</v>
      </c>
      <c r="CY96" s="145" t="e">
        <f>CO96*Refining!$F$12</f>
        <v>#VALUE!</v>
      </c>
      <c r="CZ96" s="185" t="e">
        <f t="shared" ref="CZ96:DS96" si="387">IF(CF96 = 0, "", CF96)</f>
        <v>#VALUE!</v>
      </c>
      <c r="DA96" s="186" t="e">
        <f t="shared" si="387"/>
        <v>#VALUE!</v>
      </c>
      <c r="DB96" s="189" t="e">
        <f t="shared" si="387"/>
        <v>#VALUE!</v>
      </c>
      <c r="DC96" s="186" t="e">
        <f t="shared" si="387"/>
        <v>#VALUE!</v>
      </c>
      <c r="DD96" s="186" t="e">
        <f t="shared" si="387"/>
        <v>#VALUE!</v>
      </c>
      <c r="DE96" s="189" t="e">
        <f t="shared" si="387"/>
        <v>#VALUE!</v>
      </c>
      <c r="DF96" s="186" t="e">
        <f t="shared" si="387"/>
        <v>#VALUE!</v>
      </c>
      <c r="DG96" s="186" t="e">
        <f t="shared" si="387"/>
        <v>#VALUE!</v>
      </c>
      <c r="DH96" s="186" t="e">
        <f t="shared" si="387"/>
        <v>#VALUE!</v>
      </c>
      <c r="DI96" s="187" t="e">
        <f t="shared" si="387"/>
        <v>#VALUE!</v>
      </c>
      <c r="DJ96" s="185" t="e">
        <f t="shared" si="387"/>
        <v>#VALUE!</v>
      </c>
      <c r="DK96" s="186" t="e">
        <f t="shared" si="387"/>
        <v>#VALUE!</v>
      </c>
      <c r="DL96" s="189" t="e">
        <f t="shared" si="387"/>
        <v>#VALUE!</v>
      </c>
      <c r="DM96" s="186" t="e">
        <f t="shared" si="387"/>
        <v>#VALUE!</v>
      </c>
      <c r="DN96" s="188" t="e">
        <f t="shared" si="387"/>
        <v>#VALUE!</v>
      </c>
      <c r="DO96" s="189" t="e">
        <f t="shared" si="387"/>
        <v>#VALUE!</v>
      </c>
      <c r="DP96" s="189" t="e">
        <f t="shared" si="387"/>
        <v>#VALUE!</v>
      </c>
      <c r="DQ96" s="186" t="e">
        <f t="shared" si="387"/>
        <v>#VALUE!</v>
      </c>
      <c r="DR96" s="186" t="e">
        <f t="shared" si="387"/>
        <v>#VALUE!</v>
      </c>
      <c r="DS96" s="187" t="e">
        <f t="shared" si="387"/>
        <v>#VALUE!</v>
      </c>
      <c r="DT96" s="185" t="e">
        <f t="shared" si="11"/>
        <v>#VALUE!</v>
      </c>
      <c r="DU96" s="189" t="e">
        <f t="shared" si="12"/>
        <v>#VALUE!</v>
      </c>
      <c r="DV96" s="133" t="e">
        <f>CZ96*'Ores &amp; Ingots'!$C$3+DA96*'Ores &amp; Ingots'!$C$4+DB96*'Ores &amp; Ingots'!$C$5+DC96*'Ores &amp; Ingots'!$C$6+DD96*'Ores &amp; Ingots'!$C$7+DE96*'Ores &amp; Ingots'!$C$8+DF96*'Ores &amp; Ingots'!$C$9+DG96*'Ores &amp; Ingots'!$C$10+DH96*'Ores &amp; Ingots'!$C$11+DI96*'Ores &amp; Ingots'!$C$12</f>
        <v>#VALUE!</v>
      </c>
      <c r="DW96" s="133" t="e">
        <f>DJ96*'Ores &amp; Ingots'!$B$3+DK96*'Ores &amp; Ingots'!$B$4+DL96*'Ores &amp; Ingots'!$B$5+DM96*'Ores &amp; Ingots'!$B$6+DN96*'Ores &amp; Ingots'!$B$7+DO96*'Ores &amp; Ingots'!$B$8+DP96*'Ores &amp; Ingots'!$B$9+DQ96*'Ores &amp; Ingots'!$B$10+DR96*'Ores &amp; Ingots'!$B$11+DS96*'Ores &amp; Ingots'!$B$12</f>
        <v>#VALUE!</v>
      </c>
      <c r="DX96" s="189" t="e">
        <f>CZ96*Refining!$G$3+DA96*Refining!$G$4+DB96*Refining!$G$5+DC96*Refining!$G$6+DD96*Refining!$G$7+DE96*Refining!$G$8+DF96*Refining!$G$9+DG96*Refining!$G$10+DH96*Refining!$G$11+DI96*Refining!$G$12</f>
        <v>#VALUE!</v>
      </c>
      <c r="DY96" s="189" t="e">
        <f t="shared" si="13"/>
        <v>#VALUE!</v>
      </c>
      <c r="DZ96" s="192" t="e">
        <f t="shared" si="14"/>
        <v>#VALUE!</v>
      </c>
      <c r="EA96" s="185" t="e">
        <f t="shared" si="15"/>
        <v>#VALUE!</v>
      </c>
      <c r="EB96" s="194" t="e">
        <f t="shared" ref="EB96:EC96" si="388">EA96/60</f>
        <v>#VALUE!</v>
      </c>
      <c r="EC96" s="194" t="e">
        <f t="shared" si="388"/>
        <v>#VALUE!</v>
      </c>
      <c r="ED96" s="185" t="e">
        <f t="shared" si="17"/>
        <v>#VALUE!</v>
      </c>
      <c r="EE96" s="194" t="e">
        <f t="shared" ref="EE96:EF96" si="389">ED96/1000</f>
        <v>#VALUE!</v>
      </c>
      <c r="EF96" s="196" t="e">
        <f t="shared" si="389"/>
        <v>#VALUE!</v>
      </c>
      <c r="EG96" s="130" t="e">
        <f t="shared" si="19"/>
        <v>#VALUE!</v>
      </c>
      <c r="EH96" s="132" t="e">
        <f t="shared" si="20"/>
        <v>#VALUE!</v>
      </c>
      <c r="EI96" s="133" t="s">
        <v>28</v>
      </c>
    </row>
    <row r="97" spans="1:139" ht="12.75" hidden="1" x14ac:dyDescent="0.2">
      <c r="A97" s="865"/>
      <c r="B97" s="297" t="s">
        <v>319</v>
      </c>
      <c r="C97" s="216" t="s">
        <v>156</v>
      </c>
      <c r="D97" s="216">
        <v>3</v>
      </c>
      <c r="E97" s="216">
        <v>3</v>
      </c>
      <c r="F97" s="216">
        <v>2</v>
      </c>
      <c r="G97" s="229">
        <f t="shared" si="0"/>
        <v>281.25</v>
      </c>
      <c r="H97" s="230">
        <v>45</v>
      </c>
      <c r="I97" s="230">
        <v>45</v>
      </c>
      <c r="J97" s="230">
        <f>H97/Main!$D$9</f>
        <v>9</v>
      </c>
      <c r="K97" s="230">
        <f>I97/Main!$D$10</f>
        <v>22.5</v>
      </c>
      <c r="L97" s="230">
        <f t="shared" si="1"/>
        <v>2.5</v>
      </c>
      <c r="M97" s="230">
        <v>1</v>
      </c>
      <c r="N97" s="232" t="s">
        <v>28</v>
      </c>
      <c r="O97" s="232" t="s">
        <v>28</v>
      </c>
      <c r="P97" s="233"/>
      <c r="Q97" s="232"/>
      <c r="R97" s="233"/>
      <c r="S97" s="234"/>
      <c r="T97" s="234"/>
      <c r="U97" s="233"/>
      <c r="V97" s="233"/>
      <c r="W97" s="232">
        <v>2000000</v>
      </c>
      <c r="X97" s="234"/>
      <c r="Y97" s="233"/>
      <c r="Z97" s="233"/>
      <c r="AA97" s="233"/>
      <c r="AB97" s="233"/>
      <c r="AC97" s="366" t="s">
        <v>28</v>
      </c>
      <c r="AD97" s="226">
        <v>40</v>
      </c>
      <c r="AE97" s="226">
        <v>0</v>
      </c>
      <c r="AF97" s="226">
        <v>0</v>
      </c>
      <c r="AG97" s="226">
        <v>40</v>
      </c>
      <c r="AH97" s="226">
        <v>40</v>
      </c>
      <c r="AI97" s="226">
        <v>0</v>
      </c>
      <c r="AJ97" s="226">
        <v>0</v>
      </c>
      <c r="AK97" s="227">
        <v>300</v>
      </c>
      <c r="AL97" s="226">
        <v>0</v>
      </c>
      <c r="AM97" s="226">
        <v>0</v>
      </c>
      <c r="AN97" s="226">
        <v>120</v>
      </c>
      <c r="AO97" s="226">
        <v>50</v>
      </c>
      <c r="AP97" s="226">
        <v>0</v>
      </c>
      <c r="AQ97" s="226">
        <v>0</v>
      </c>
      <c r="AR97" s="226">
        <v>0</v>
      </c>
      <c r="AS97" s="226">
        <v>1000</v>
      </c>
      <c r="AT97" s="226">
        <v>20</v>
      </c>
      <c r="AU97" s="226">
        <v>0</v>
      </c>
      <c r="AV97" s="226">
        <v>0</v>
      </c>
      <c r="AW97" s="226">
        <v>20</v>
      </c>
      <c r="AX97" s="226">
        <v>0</v>
      </c>
      <c r="AY97" s="225">
        <f t="shared" ref="AY97:BS97" si="390">IF(AD97 = 0, "", AD97)</f>
        <v>40</v>
      </c>
      <c r="AZ97" s="216" t="str">
        <f t="shared" si="390"/>
        <v/>
      </c>
      <c r="BA97" s="216" t="str">
        <f t="shared" si="390"/>
        <v/>
      </c>
      <c r="BB97" s="226">
        <f t="shared" si="390"/>
        <v>40</v>
      </c>
      <c r="BC97" s="226">
        <f t="shared" si="390"/>
        <v>40</v>
      </c>
      <c r="BD97" s="216" t="str">
        <f t="shared" si="390"/>
        <v/>
      </c>
      <c r="BE97" s="216" t="str">
        <f t="shared" si="390"/>
        <v/>
      </c>
      <c r="BF97" s="227">
        <f t="shared" si="390"/>
        <v>300</v>
      </c>
      <c r="BG97" s="216" t="str">
        <f t="shared" si="390"/>
        <v/>
      </c>
      <c r="BH97" s="216" t="str">
        <f t="shared" si="390"/>
        <v/>
      </c>
      <c r="BI97" s="226">
        <f t="shared" si="390"/>
        <v>120</v>
      </c>
      <c r="BJ97" s="226">
        <f t="shared" si="390"/>
        <v>50</v>
      </c>
      <c r="BK97" s="216" t="str">
        <f t="shared" si="390"/>
        <v/>
      </c>
      <c r="BL97" s="216" t="str">
        <f t="shared" si="390"/>
        <v/>
      </c>
      <c r="BM97" s="216" t="str">
        <f t="shared" si="390"/>
        <v/>
      </c>
      <c r="BN97" s="226">
        <f t="shared" si="390"/>
        <v>1000</v>
      </c>
      <c r="BO97" s="226">
        <f t="shared" si="390"/>
        <v>20</v>
      </c>
      <c r="BP97" s="216" t="str">
        <f t="shared" si="390"/>
        <v/>
      </c>
      <c r="BQ97" s="216" t="str">
        <f t="shared" si="390"/>
        <v/>
      </c>
      <c r="BR97" s="226">
        <f t="shared" si="390"/>
        <v>20</v>
      </c>
      <c r="BS97" s="231" t="str">
        <f t="shared" si="390"/>
        <v/>
      </c>
      <c r="BT97" s="225" t="e">
        <f>$AY97*Assembly!Z$4+$AZ97*Assembly!Z$5+$BA97*Assembly!Z$6+$BB97*Assembly!Z$7+$BC97*Assembly!Z$8+$BD97*Assembly!Z$9+$BE97*Assembly!Z$10+$BF97*Assembly!Z$11+$BG97*Assembly!Z$12+$BH97*Assembly!Z$13+$BI97*Assembly!Z$14+$BJ97*Assembly!Z$15+$BK97*Assembly!Z$16+$BL97*Assembly!Z$17+$BM97*Assembly!Z$18+$BN97*Assembly!Z$19+$BO97*Assembly!Z$20+$BP97*Assembly!Z$21+$BQ97*Assembly!Z$22+$BR97*Assembly!Z$23+$BS97*Assembly!Z$24</f>
        <v>#VALUE!</v>
      </c>
      <c r="BU97" s="226" t="e">
        <f t="shared" si="3"/>
        <v>#VALUE!</v>
      </c>
      <c r="BV97" s="226"/>
      <c r="BW97" s="226" t="e">
        <f>$AY97*Assembly!AD$4+$AZ97*Assembly!AD$5+$BA97*Assembly!AD$6+$BB97*Assembly!AD$7+$BC97*Assembly!AD$8+$BD97*Assembly!AD$9+$BE97*Assembly!AD$10+$BF97*Assembly!AD$11+$BG97*Assembly!AD$12+$BH97*Assembly!AD$13+$BI97*Assembly!AD$14+$BJ97*Assembly!AD$15+$BK97*Assembly!AD$16+$BL97*Assembly!AD$17+$BM97*Assembly!AD$18+$BN97*Assembly!AD$19+$BO97*Assembly!AD$20+$BP97*Assembly!AD$21+$BQ97*Assembly!AD$22+$BR97*Assembly!AD$23+$BS97*Assembly!AD$24</f>
        <v>#VALUE!</v>
      </c>
      <c r="BX97" s="236" t="e">
        <f t="shared" si="4"/>
        <v>#VALUE!</v>
      </c>
      <c r="BY97" s="237" t="e">
        <f t="shared" si="5"/>
        <v>#VALUE!</v>
      </c>
      <c r="BZ97" s="238" t="e">
        <f t="shared" si="6"/>
        <v>#VALUE!</v>
      </c>
      <c r="CA97" s="237" t="e">
        <f t="shared" si="7"/>
        <v>#VALUE!</v>
      </c>
      <c r="CB97" s="226" t="e">
        <f>$AY97*Assembly!Y$4+$AZ97*Assembly!Y$5+$BA97*Assembly!Y$6+$BB97*Assembly!Y$7+$BC97*Assembly!Y$8+$BD97*Assembly!Y$9+$BE97*Assembly!Y$10+$BF97*Assembly!Y$11+$BG97*Assembly!Y$12+$BH97*Assembly!Y$13+$BI97*Assembly!Y$14+$BJ97*Assembly!Y$15+$BK97*Assembly!Y$16+$BL97*Assembly!Y$17+$BM97*Assembly!Y$18+$BN97*Assembly!Y$19+$BO97*Assembly!Y$20+$BP97*Assembly!Y$21+$BQ97*Assembly!Y$22+$BR97*Assembly!Y$23+$BS97*Assembly!Y$24</f>
        <v>#VALUE!</v>
      </c>
      <c r="CC97" s="226" t="e">
        <f t="shared" si="8"/>
        <v>#VALUE!</v>
      </c>
      <c r="CD97" s="239" t="e">
        <f t="shared" si="9"/>
        <v>#VALUE!</v>
      </c>
      <c r="CE97" s="240" t="e">
        <f>$AY97*Assembly!AC$4+$AZ97*Assembly!AC$5+$BA97*Assembly!AC$6+$BB97*Assembly!AC$7+$BC97*Assembly!AC$8+$BD97*Assembly!AC$9+$BE97*Assembly!AC$10+$BF97*Assembly!AC$11+$BG97*Assembly!AC$12+$BH97*Assembly!AC$13+$BI97*Assembly!AC$14+$BJ97*Assembly!AC$15+$BK97*Assembly!AC$16+$BL97*Assembly!AC$17+$BM97*Assembly!AC$18+$BN97*Assembly!AC$19+$BO97*Assembly!AC$20+$BP97*Assembly!AC$21+$BQ97*Assembly!AC$22+$BR97*Assembly!AC$23+$BS97*Assembly!AC$24</f>
        <v>#VALUE!</v>
      </c>
      <c r="CF97" s="232" t="e">
        <f>$AY97*Assembly!M$4+$AZ97*Assembly!M$5+$BA97*Assembly!M$6+$BB97*Assembly!M$7+$BC97*Assembly!M$8+$BD97*Assembly!M$9+$BE97*Assembly!M$10+$BF97*Assembly!M$11+$BG97*Assembly!M$12+$BH97*Assembly!M$13+$BI97*Assembly!M$14+$BJ97*Assembly!M$15+$BK97*Assembly!M$16+$BL97*Assembly!M$17+$BM97*Assembly!M$18+$BN97*Assembly!M$19+$BO97*Assembly!M$20+$BP97*Assembly!M$21+$BQ97*Assembly!M$22+$BR97*Assembly!M$23+$BS97*Assembly!M$24</f>
        <v>#VALUE!</v>
      </c>
      <c r="CG97" s="232" t="e">
        <f>$AY97*Assembly!N$4+$AZ97*Assembly!N$5+$BA97*Assembly!N$6+$BB97*Assembly!N$7+$BC97*Assembly!N$8+$BD97*Assembly!N$9+$BE97*Assembly!N$10+$BF97*Assembly!N$11+$BG97*Assembly!N$12+$BH97*Assembly!N$13+$BI97*Assembly!N$14+$BJ97*Assembly!N$15+$BK97*Assembly!N$16+$BL97*Assembly!N$17+$BM97*Assembly!N$18+$BN97*Assembly!N$19+$BO97*Assembly!N$20+$BP97*Assembly!N$21+$BQ97*Assembly!N$22+$BR97*Assembly!N$23+$BS97*Assembly!N$24</f>
        <v>#VALUE!</v>
      </c>
      <c r="CH97" s="232" t="e">
        <f>$AY97*Assembly!O$4+$AZ97*Assembly!O$5+$BA97*Assembly!O$6+$BB97*Assembly!O$7+$BC97*Assembly!O$8+$BD97*Assembly!O$9+$BE97*Assembly!O$10+$BF97*Assembly!O$11+$BG97*Assembly!O$12+$BH97*Assembly!O$13+$BI97*Assembly!O$14+$BJ97*Assembly!O$15+$BK97*Assembly!O$16+$BL97*Assembly!O$17+$BM97*Assembly!O$18+$BN97*Assembly!O$19+$BO97*Assembly!O$20+$BP97*Assembly!O$21+$BQ97*Assembly!O$22+$BR97*Assembly!O$23+$BS97*Assembly!O$24</f>
        <v>#VALUE!</v>
      </c>
      <c r="CI97" s="230" t="e">
        <f>$AY97*Assembly!P$4+$AZ97*Assembly!P$5+$BA97*Assembly!P$6+$BB97*Assembly!P$7+$BC97*Assembly!P$8+$BD97*Assembly!P$9+$BE97*Assembly!P$10+$BF97*Assembly!P$11+$BG97*Assembly!P$12+$BH97*Assembly!P$13+$BI97*Assembly!P$14+$BJ97*Assembly!P$15+$BK97*Assembly!P$16+$BL97*Assembly!P$17+$BM97*Assembly!P$18+$BN97*Assembly!P$19+$BO97*Assembly!P$20+$BP97*Assembly!P$21+$BQ97*Assembly!P$22+$BR97*Assembly!P$23+$BS97*Assembly!P$24</f>
        <v>#VALUE!</v>
      </c>
      <c r="CJ97" s="230" t="e">
        <f>$AY97*Assembly!Q$4+$AZ97*Assembly!Q$5+$BA97*Assembly!Q$6+$BB97*Assembly!Q$7+$BC97*Assembly!Q$8+$BD97*Assembly!Q$9+$BE97*Assembly!Q$10+$BF97*Assembly!Q$11+$BG97*Assembly!Q$12+$BH97*Assembly!Q$13+$BI97*Assembly!Q$14+$BJ97*Assembly!Q$15+$BK97*Assembly!Q$16+$BL97*Assembly!Q$17+$BM97*Assembly!Q$18+$BN97*Assembly!Q$19+$BO97*Assembly!Q$20+$BP97*Assembly!Q$21+$BQ97*Assembly!Q$22+$BR97*Assembly!Q$23+$BS97*Assembly!Q$24</f>
        <v>#VALUE!</v>
      </c>
      <c r="CK97" s="232" t="e">
        <f>$AY97*Assembly!R$4+$AZ97*Assembly!R$5+$BA97*Assembly!R$6+$BB97*Assembly!R$7+$BC97*Assembly!R$8+$BD97*Assembly!R$9+$BE97*Assembly!R$10+$BF97*Assembly!R$11+$BG97*Assembly!R$12+$BH97*Assembly!R$13+$BI97*Assembly!R$14+$BJ97*Assembly!R$15+$BK97*Assembly!R$16+$BL97*Assembly!R$17+$BM97*Assembly!R$18+$BN97*Assembly!R$19+$BO97*Assembly!R$20+$BP97*Assembly!R$21+$BQ97*Assembly!R$22+$BR97*Assembly!R$23+$BS97*Assembly!R$24</f>
        <v>#VALUE!</v>
      </c>
      <c r="CL97" s="230" t="e">
        <f>$AY97*Assembly!S$4+$AZ97*Assembly!S$5+$BA97*Assembly!S$6+$BB97*Assembly!S$7+$BC97*Assembly!S$8+$BD97*Assembly!S$9+$BE97*Assembly!S$10+$BF97*Assembly!S$11+$BG97*Assembly!S$12+$BH97*Assembly!S$13+$BI97*Assembly!S$14+$BJ97*Assembly!S$15+$BK97*Assembly!S$16+$BL97*Assembly!S$17+$BM97*Assembly!S$18+$BN97*Assembly!S$19+$BO97*Assembly!S$20+$BP97*Assembly!S$21+$BQ97*Assembly!S$22+$BR97*Assembly!S$23+$BS97*Assembly!S$24</f>
        <v>#VALUE!</v>
      </c>
      <c r="CM97" s="230" t="e">
        <f>$AY97*Assembly!T$4+$AZ97*Assembly!T$5+$BA97*Assembly!T$6+$BB97*Assembly!T$7+$BC97*Assembly!T$8+$BD97*Assembly!T$9+$BE97*Assembly!T$10+$BF97*Assembly!T$11+$BG97*Assembly!T$12+$BH97*Assembly!T$13+$BI97*Assembly!T$14+$BJ97*Assembly!T$15+$BK97*Assembly!T$16+$BL97*Assembly!T$17+$BM97*Assembly!T$18+$BN97*Assembly!T$19+$BO97*Assembly!T$20+$BP97*Assembly!T$21+$BQ97*Assembly!T$22+$BR97*Assembly!T$23+$BS97*Assembly!T$24</f>
        <v>#VALUE!</v>
      </c>
      <c r="CN97" s="230" t="e">
        <f>$AY97*Assembly!U$4+$AZ97*Assembly!U$5+$BA97*Assembly!U$6+$BB97*Assembly!U$7+$BC97*Assembly!U$8+$BD97*Assembly!U$9+$BE97*Assembly!U$10+$BF97*Assembly!U$11+$BG97*Assembly!U$12+$BH97*Assembly!U$13+$BI97*Assembly!U$14+$BJ97*Assembly!U$15+$BK97*Assembly!U$16+$BL97*Assembly!U$17+$BM97*Assembly!U$18+$BN97*Assembly!U$19+$BO97*Assembly!U$20+$BP97*Assembly!U$21+$BQ97*Assembly!U$22+$BR97*Assembly!U$23+$BS97*Assembly!U$24</f>
        <v>#VALUE!</v>
      </c>
      <c r="CO97" s="232" t="e">
        <f>$AY97*Assembly!V$4+$AZ97*Assembly!V$5+$BA97*Assembly!V$6+$BB97*Assembly!V$7+$BC97*Assembly!V$8+$BD97*Assembly!V$9+$BE97*Assembly!V$10+$BF97*Assembly!V$11+$BG97*Assembly!V$12+$BH97*Assembly!V$13+$BI97*Assembly!V$14+$BJ97*Assembly!V$15+$BK97*Assembly!V$16+$BL97*Assembly!V$17+$BM97*Assembly!V$18+$BN97*Assembly!V$19+$BO97*Assembly!V$20+$BP97*Assembly!V$21+$BQ97*Assembly!V$22+$BR97*Assembly!V$23+$BS97*Assembly!V$24</f>
        <v>#VALUE!</v>
      </c>
      <c r="CP97" s="232" t="e">
        <f>CF97*Refining!$F$3</f>
        <v>#VALUE!</v>
      </c>
      <c r="CQ97" s="232" t="e">
        <f>CG97*Refining!$F$4</f>
        <v>#VALUE!</v>
      </c>
      <c r="CR97" s="232" t="e">
        <f>CH97*Refining!$F$5</f>
        <v>#VALUE!</v>
      </c>
      <c r="CS97" s="232" t="e">
        <f>CI97*Refining!$F$6</f>
        <v>#VALUE!</v>
      </c>
      <c r="CT97" s="232" t="e">
        <f>CJ97*Refining!$F$7</f>
        <v>#VALUE!</v>
      </c>
      <c r="CU97" s="232" t="e">
        <f>CK97*Refining!$F$8</f>
        <v>#VALUE!</v>
      </c>
      <c r="CV97" s="232" t="e">
        <f>CL97*Refining!$F$9</f>
        <v>#VALUE!</v>
      </c>
      <c r="CW97" s="232" t="e">
        <f>CM97*Refining!$F$10</f>
        <v>#VALUE!</v>
      </c>
      <c r="CX97" s="232" t="e">
        <f>CN97*Refining!$F$11</f>
        <v>#VALUE!</v>
      </c>
      <c r="CY97" s="232" t="e">
        <f>CO97*Refining!$F$12</f>
        <v>#VALUE!</v>
      </c>
      <c r="CZ97" s="243" t="e">
        <f t="shared" ref="CZ97:DS97" si="391">IF(CF97 = 0, "", CF97)</f>
        <v>#VALUE!</v>
      </c>
      <c r="DA97" s="245" t="e">
        <f t="shared" si="391"/>
        <v>#VALUE!</v>
      </c>
      <c r="DB97" s="245" t="e">
        <f t="shared" si="391"/>
        <v>#VALUE!</v>
      </c>
      <c r="DC97" s="246" t="e">
        <f t="shared" si="391"/>
        <v>#VALUE!</v>
      </c>
      <c r="DD97" s="246" t="e">
        <f t="shared" si="391"/>
        <v>#VALUE!</v>
      </c>
      <c r="DE97" s="245" t="e">
        <f t="shared" si="391"/>
        <v>#VALUE!</v>
      </c>
      <c r="DF97" s="246" t="e">
        <f t="shared" si="391"/>
        <v>#VALUE!</v>
      </c>
      <c r="DG97" s="246" t="e">
        <f t="shared" si="391"/>
        <v>#VALUE!</v>
      </c>
      <c r="DH97" s="246" t="e">
        <f t="shared" si="391"/>
        <v>#VALUE!</v>
      </c>
      <c r="DI97" s="251" t="e">
        <f t="shared" si="391"/>
        <v>#VALUE!</v>
      </c>
      <c r="DJ97" s="243" t="e">
        <f t="shared" si="391"/>
        <v>#VALUE!</v>
      </c>
      <c r="DK97" s="245" t="e">
        <f t="shared" si="391"/>
        <v>#VALUE!</v>
      </c>
      <c r="DL97" s="245" t="e">
        <f t="shared" si="391"/>
        <v>#VALUE!</v>
      </c>
      <c r="DM97" s="246" t="e">
        <f t="shared" si="391"/>
        <v>#VALUE!</v>
      </c>
      <c r="DN97" s="254" t="e">
        <f t="shared" si="391"/>
        <v>#VALUE!</v>
      </c>
      <c r="DO97" s="245" t="e">
        <f t="shared" si="391"/>
        <v>#VALUE!</v>
      </c>
      <c r="DP97" s="245" t="e">
        <f t="shared" si="391"/>
        <v>#VALUE!</v>
      </c>
      <c r="DQ97" s="246" t="e">
        <f t="shared" si="391"/>
        <v>#VALUE!</v>
      </c>
      <c r="DR97" s="246" t="e">
        <f t="shared" si="391"/>
        <v>#VALUE!</v>
      </c>
      <c r="DS97" s="251" t="e">
        <f t="shared" si="391"/>
        <v>#VALUE!</v>
      </c>
      <c r="DT97" s="243" t="e">
        <f t="shared" si="11"/>
        <v>#VALUE!</v>
      </c>
      <c r="DU97" s="245" t="e">
        <f t="shared" si="12"/>
        <v>#VALUE!</v>
      </c>
      <c r="DV97" s="226" t="e">
        <f>CZ97*'Ores &amp; Ingots'!$C$3+DA97*'Ores &amp; Ingots'!$C$4+DB97*'Ores &amp; Ingots'!$C$5+DC97*'Ores &amp; Ingots'!$C$6+DD97*'Ores &amp; Ingots'!$C$7+DE97*'Ores &amp; Ingots'!$C$8+DF97*'Ores &amp; Ingots'!$C$9+DG97*'Ores &amp; Ingots'!$C$10+DH97*'Ores &amp; Ingots'!$C$11+DI97*'Ores &amp; Ingots'!$C$12</f>
        <v>#VALUE!</v>
      </c>
      <c r="DW97" s="226" t="e">
        <f>DJ97*'Ores &amp; Ingots'!$B$3+DK97*'Ores &amp; Ingots'!$B$4+DL97*'Ores &amp; Ingots'!$B$5+DM97*'Ores &amp; Ingots'!$B$6+DN97*'Ores &amp; Ingots'!$B$7+DO97*'Ores &amp; Ingots'!$B$8+DP97*'Ores &amp; Ingots'!$B$9+DQ97*'Ores &amp; Ingots'!$B$10+DR97*'Ores &amp; Ingots'!$B$11+DS97*'Ores &amp; Ingots'!$B$12</f>
        <v>#VALUE!</v>
      </c>
      <c r="DX97" s="245" t="e">
        <f>CZ97*Refining!$G$3+DA97*Refining!$G$4+DB97*Refining!$G$5+DC97*Refining!$G$6+DD97*Refining!$G$7+DE97*Refining!$G$8+DF97*Refining!$G$9+DG97*Refining!$G$10+DH97*Refining!$G$11+DI97*Refining!$G$12</f>
        <v>#VALUE!</v>
      </c>
      <c r="DY97" s="189" t="e">
        <f t="shared" si="13"/>
        <v>#VALUE!</v>
      </c>
      <c r="DZ97" s="260" t="e">
        <f t="shared" si="14"/>
        <v>#VALUE!</v>
      </c>
      <c r="EA97" s="243" t="e">
        <f t="shared" si="15"/>
        <v>#VALUE!</v>
      </c>
      <c r="EB97" s="262" t="e">
        <f t="shared" ref="EB97:EC97" si="392">EA97/60</f>
        <v>#VALUE!</v>
      </c>
      <c r="EC97" s="262" t="e">
        <f t="shared" si="392"/>
        <v>#VALUE!</v>
      </c>
      <c r="ED97" s="243" t="e">
        <f t="shared" si="17"/>
        <v>#VALUE!</v>
      </c>
      <c r="EE97" s="262" t="e">
        <f t="shared" ref="EE97:EF97" si="393">ED97/1000</f>
        <v>#VALUE!</v>
      </c>
      <c r="EF97" s="264" t="e">
        <f t="shared" si="393"/>
        <v>#VALUE!</v>
      </c>
      <c r="EG97" s="239" t="e">
        <f t="shared" si="19"/>
        <v>#VALUE!</v>
      </c>
      <c r="EH97" s="266" t="e">
        <f t="shared" si="20"/>
        <v>#VALUE!</v>
      </c>
      <c r="EI97" s="133" t="s">
        <v>28</v>
      </c>
    </row>
    <row r="98" spans="1:139" ht="12.75" hidden="1" x14ac:dyDescent="0.2">
      <c r="A98" s="911" t="s">
        <v>320</v>
      </c>
      <c r="B98" s="55" t="s">
        <v>321</v>
      </c>
      <c r="C98" s="56" t="s">
        <v>156</v>
      </c>
      <c r="D98" s="56">
        <v>1</v>
      </c>
      <c r="E98" s="56">
        <v>1</v>
      </c>
      <c r="F98" s="56">
        <v>1</v>
      </c>
      <c r="G98" s="57">
        <f t="shared" si="0"/>
        <v>15.625</v>
      </c>
      <c r="H98" s="58">
        <v>15</v>
      </c>
      <c r="I98" s="58">
        <v>15</v>
      </c>
      <c r="J98" s="58">
        <f>H98/Main!$D$9</f>
        <v>3</v>
      </c>
      <c r="K98" s="58">
        <f>I98/Main!$D$10</f>
        <v>7.5</v>
      </c>
      <c r="L98" s="58">
        <f t="shared" si="1"/>
        <v>2.5</v>
      </c>
      <c r="M98" s="58">
        <v>1</v>
      </c>
      <c r="N98" s="62" t="s">
        <v>28</v>
      </c>
      <c r="O98" s="60"/>
      <c r="P98" s="60"/>
      <c r="Q98" s="62">
        <v>15625</v>
      </c>
      <c r="R98" s="62">
        <f>Q98*Main!$D$6</f>
        <v>156250</v>
      </c>
      <c r="S98" s="63"/>
      <c r="T98" s="63"/>
      <c r="U98" s="60"/>
      <c r="V98" s="60"/>
      <c r="W98" s="63"/>
      <c r="X98" s="63"/>
      <c r="Y98" s="60"/>
      <c r="Z98" s="60"/>
      <c r="AA98" s="60"/>
      <c r="AB98" s="60"/>
      <c r="AC98" s="367" t="s">
        <v>240</v>
      </c>
      <c r="AD98" s="81">
        <v>0</v>
      </c>
      <c r="AE98" s="81">
        <v>40</v>
      </c>
      <c r="AF98" s="81">
        <v>20</v>
      </c>
      <c r="AG98" s="81">
        <v>0</v>
      </c>
      <c r="AH98" s="81">
        <v>40</v>
      </c>
      <c r="AI98" s="81">
        <v>0</v>
      </c>
      <c r="AJ98" s="81">
        <v>4</v>
      </c>
      <c r="AK98" s="83">
        <v>2</v>
      </c>
      <c r="AL98" s="81">
        <v>1</v>
      </c>
      <c r="AM98" s="81">
        <v>0</v>
      </c>
      <c r="AN98" s="81">
        <v>0</v>
      </c>
      <c r="AO98" s="81">
        <v>4</v>
      </c>
      <c r="AP98" s="81">
        <v>0</v>
      </c>
      <c r="AQ98" s="81">
        <v>0</v>
      </c>
      <c r="AR98" s="81">
        <v>0</v>
      </c>
      <c r="AS98" s="81">
        <v>0</v>
      </c>
      <c r="AT98" s="81">
        <v>0</v>
      </c>
      <c r="AU98" s="81">
        <v>0</v>
      </c>
      <c r="AV98" s="81">
        <v>0</v>
      </c>
      <c r="AW98" s="81">
        <v>0</v>
      </c>
      <c r="AX98" s="81">
        <v>0</v>
      </c>
      <c r="AY98" s="368" t="str">
        <f t="shared" ref="AY98:BS98" si="394">IF(AD98 = 0, "", AD98)</f>
        <v/>
      </c>
      <c r="AZ98" s="81">
        <f t="shared" si="394"/>
        <v>40</v>
      </c>
      <c r="BA98" s="81">
        <f t="shared" si="394"/>
        <v>20</v>
      </c>
      <c r="BB98" s="56" t="str">
        <f t="shared" si="394"/>
        <v/>
      </c>
      <c r="BC98" s="81">
        <f t="shared" si="394"/>
        <v>40</v>
      </c>
      <c r="BD98" s="56" t="str">
        <f t="shared" si="394"/>
        <v/>
      </c>
      <c r="BE98" s="81">
        <f t="shared" si="394"/>
        <v>4</v>
      </c>
      <c r="BF98" s="83">
        <f t="shared" si="394"/>
        <v>2</v>
      </c>
      <c r="BG98" s="81">
        <f t="shared" si="394"/>
        <v>1</v>
      </c>
      <c r="BH98" s="56" t="str">
        <f t="shared" si="394"/>
        <v/>
      </c>
      <c r="BI98" s="56" t="str">
        <f t="shared" si="394"/>
        <v/>
      </c>
      <c r="BJ98" s="81">
        <f t="shared" si="394"/>
        <v>4</v>
      </c>
      <c r="BK98" s="56" t="str">
        <f t="shared" si="394"/>
        <v/>
      </c>
      <c r="BL98" s="56" t="str">
        <f t="shared" si="394"/>
        <v/>
      </c>
      <c r="BM98" s="56" t="str">
        <f t="shared" si="394"/>
        <v/>
      </c>
      <c r="BN98" s="56" t="str">
        <f t="shared" si="394"/>
        <v/>
      </c>
      <c r="BO98" s="56" t="str">
        <f t="shared" si="394"/>
        <v/>
      </c>
      <c r="BP98" s="56" t="str">
        <f t="shared" si="394"/>
        <v/>
      </c>
      <c r="BQ98" s="56" t="str">
        <f t="shared" si="394"/>
        <v/>
      </c>
      <c r="BR98" s="56" t="str">
        <f t="shared" si="394"/>
        <v/>
      </c>
      <c r="BS98" s="85" t="str">
        <f t="shared" si="394"/>
        <v/>
      </c>
      <c r="BT98" s="93" t="e">
        <f>$AY98*Assembly!Z$4+$AZ98*Assembly!Z$5+$BA98*Assembly!Z$6+$BB98*Assembly!Z$7+$BC98*Assembly!Z$8+$BD98*Assembly!Z$9+$BE98*Assembly!Z$10+$BF98*Assembly!Z$11+$BG98*Assembly!Z$12+$BH98*Assembly!Z$13+$BI98*Assembly!Z$14+$BJ98*Assembly!Z$15+$BK98*Assembly!Z$16+$BL98*Assembly!Z$17+$BM98*Assembly!Z$18+$BN98*Assembly!Z$19+$BO98*Assembly!Z$20+$BP98*Assembly!Z$21+$BQ98*Assembly!Z$22+$BR98*Assembly!Z$23+$BS98*Assembly!Z$24</f>
        <v>#VALUE!</v>
      </c>
      <c r="BU98" s="81" t="e">
        <f t="shared" si="3"/>
        <v>#VALUE!</v>
      </c>
      <c r="BV98" s="389" t="e">
        <f t="shared" ref="BV98:BV104" si="395">IF(R98 = "?", "?", R98/BT98)</f>
        <v>#VALUE!</v>
      </c>
      <c r="BW98" s="81" t="e">
        <f>$AY98*Assembly!AD$4+$AZ98*Assembly!AD$5+$BA98*Assembly!AD$6+$BB98*Assembly!AD$7+$BC98*Assembly!AD$8+$BD98*Assembly!AD$9+$BE98*Assembly!AD$10+$BF98*Assembly!AD$11+$BG98*Assembly!AD$12+$BH98*Assembly!AD$13+$BI98*Assembly!AD$14+$BJ98*Assembly!AD$15+$BK98*Assembly!AD$16+$BL98*Assembly!AD$17+$BM98*Assembly!AD$18+$BN98*Assembly!AD$19+$BO98*Assembly!AD$20+$BP98*Assembly!AD$21+$BQ98*Assembly!AD$22+$BR98*Assembly!AD$23+$BS98*Assembly!AD$24</f>
        <v>#VALUE!</v>
      </c>
      <c r="BX98" s="98" t="e">
        <f t="shared" si="4"/>
        <v>#VALUE!</v>
      </c>
      <c r="BY98" s="99" t="e">
        <f t="shared" si="5"/>
        <v>#VALUE!</v>
      </c>
      <c r="BZ98" s="101" t="e">
        <f t="shared" si="6"/>
        <v>#VALUE!</v>
      </c>
      <c r="CA98" s="99" t="e">
        <f t="shared" si="7"/>
        <v>#VALUE!</v>
      </c>
      <c r="CB98" s="81" t="e">
        <f>$AY98*Assembly!Y$4+$AZ98*Assembly!Y$5+$BA98*Assembly!Y$6+$BB98*Assembly!Y$7+$BC98*Assembly!Y$8+$BD98*Assembly!Y$9+$BE98*Assembly!Y$10+$BF98*Assembly!Y$11+$BG98*Assembly!Y$12+$BH98*Assembly!Y$13+$BI98*Assembly!Y$14+$BJ98*Assembly!Y$15+$BK98*Assembly!Y$16+$BL98*Assembly!Y$17+$BM98*Assembly!Y$18+$BN98*Assembly!Y$19+$BO98*Assembly!Y$20+$BP98*Assembly!Y$21+$BQ98*Assembly!Y$22+$BR98*Assembly!Y$23+$BS98*Assembly!Y$24</f>
        <v>#VALUE!</v>
      </c>
      <c r="CC98" s="81" t="e">
        <f t="shared" si="8"/>
        <v>#VALUE!</v>
      </c>
      <c r="CD98" s="106" t="e">
        <f t="shared" si="9"/>
        <v>#VALUE!</v>
      </c>
      <c r="CE98" s="108" t="e">
        <f>$AY98*Assembly!AC$4+$AZ98*Assembly!AC$5+$BA98*Assembly!AC$6+$BB98*Assembly!AC$7+$BC98*Assembly!AC$8+$BD98*Assembly!AC$9+$BE98*Assembly!AC$10+$BF98*Assembly!AC$11+$BG98*Assembly!AC$12+$BH98*Assembly!AC$13+$BI98*Assembly!AC$14+$BJ98*Assembly!AC$15+$BK98*Assembly!AC$16+$BL98*Assembly!AC$17+$BM98*Assembly!AC$18+$BN98*Assembly!AC$19+$BO98*Assembly!AC$20+$BP98*Assembly!AC$21+$BQ98*Assembly!AC$22+$BR98*Assembly!AC$23+$BS98*Assembly!AC$24</f>
        <v>#VALUE!</v>
      </c>
      <c r="CF98" s="62" t="e">
        <f>$AY98*Assembly!M$4+$AZ98*Assembly!M$5+$BA98*Assembly!M$6+$BB98*Assembly!M$7+$BC98*Assembly!M$8+$BD98*Assembly!M$9+$BE98*Assembly!M$10+$BF98*Assembly!M$11+$BG98*Assembly!M$12+$BH98*Assembly!M$13+$BI98*Assembly!M$14+$BJ98*Assembly!M$15+$BK98*Assembly!M$16+$BL98*Assembly!M$17+$BM98*Assembly!M$18+$BN98*Assembly!M$19+$BO98*Assembly!M$20+$BP98*Assembly!M$21+$BQ98*Assembly!M$22+$BR98*Assembly!M$23+$BS98*Assembly!M$24</f>
        <v>#VALUE!</v>
      </c>
      <c r="CG98" s="62" t="e">
        <f>$AY98*Assembly!N$4+$AZ98*Assembly!N$5+$BA98*Assembly!N$6+$BB98*Assembly!N$7+$BC98*Assembly!N$8+$BD98*Assembly!N$9+$BE98*Assembly!N$10+$BF98*Assembly!N$11+$BG98*Assembly!N$12+$BH98*Assembly!N$13+$BI98*Assembly!N$14+$BJ98*Assembly!N$15+$BK98*Assembly!N$16+$BL98*Assembly!N$17+$BM98*Assembly!N$18+$BN98*Assembly!N$19+$BO98*Assembly!N$20+$BP98*Assembly!N$21+$BQ98*Assembly!N$22+$BR98*Assembly!N$23+$BS98*Assembly!N$24</f>
        <v>#VALUE!</v>
      </c>
      <c r="CH98" s="62" t="e">
        <f>$AY98*Assembly!O$4+$AZ98*Assembly!O$5+$BA98*Assembly!O$6+$BB98*Assembly!O$7+$BC98*Assembly!O$8+$BD98*Assembly!O$9+$BE98*Assembly!O$10+$BF98*Assembly!O$11+$BG98*Assembly!O$12+$BH98*Assembly!O$13+$BI98*Assembly!O$14+$BJ98*Assembly!O$15+$BK98*Assembly!O$16+$BL98*Assembly!O$17+$BM98*Assembly!O$18+$BN98*Assembly!O$19+$BO98*Assembly!O$20+$BP98*Assembly!O$21+$BQ98*Assembly!O$22+$BR98*Assembly!O$23+$BS98*Assembly!O$24</f>
        <v>#VALUE!</v>
      </c>
      <c r="CI98" s="58" t="e">
        <f>$AY98*Assembly!P$4+$AZ98*Assembly!P$5+$BA98*Assembly!P$6+$BB98*Assembly!P$7+$BC98*Assembly!P$8+$BD98*Assembly!P$9+$BE98*Assembly!P$10+$BF98*Assembly!P$11+$BG98*Assembly!P$12+$BH98*Assembly!P$13+$BI98*Assembly!P$14+$BJ98*Assembly!P$15+$BK98*Assembly!P$16+$BL98*Assembly!P$17+$BM98*Assembly!P$18+$BN98*Assembly!P$19+$BO98*Assembly!P$20+$BP98*Assembly!P$21+$BQ98*Assembly!P$22+$BR98*Assembly!P$23+$BS98*Assembly!P$24</f>
        <v>#VALUE!</v>
      </c>
      <c r="CJ98" s="58" t="e">
        <f>$AY98*Assembly!Q$4+$AZ98*Assembly!Q$5+$BA98*Assembly!Q$6+$BB98*Assembly!Q$7+$BC98*Assembly!Q$8+$BD98*Assembly!Q$9+$BE98*Assembly!Q$10+$BF98*Assembly!Q$11+$BG98*Assembly!Q$12+$BH98*Assembly!Q$13+$BI98*Assembly!Q$14+$BJ98*Assembly!Q$15+$BK98*Assembly!Q$16+$BL98*Assembly!Q$17+$BM98*Assembly!Q$18+$BN98*Assembly!Q$19+$BO98*Assembly!Q$20+$BP98*Assembly!Q$21+$BQ98*Assembly!Q$22+$BR98*Assembly!Q$23+$BS98*Assembly!Q$24</f>
        <v>#VALUE!</v>
      </c>
      <c r="CK98" s="62" t="e">
        <f>$AY98*Assembly!R$4+$AZ98*Assembly!R$5+$BA98*Assembly!R$6+$BB98*Assembly!R$7+$BC98*Assembly!R$8+$BD98*Assembly!R$9+$BE98*Assembly!R$10+$BF98*Assembly!R$11+$BG98*Assembly!R$12+$BH98*Assembly!R$13+$BI98*Assembly!R$14+$BJ98*Assembly!R$15+$BK98*Assembly!R$16+$BL98*Assembly!R$17+$BM98*Assembly!R$18+$BN98*Assembly!R$19+$BO98*Assembly!R$20+$BP98*Assembly!R$21+$BQ98*Assembly!R$22+$BR98*Assembly!R$23+$BS98*Assembly!R$24</f>
        <v>#VALUE!</v>
      </c>
      <c r="CL98" s="58" t="e">
        <f>$AY98*Assembly!S$4+$AZ98*Assembly!S$5+$BA98*Assembly!S$6+$BB98*Assembly!S$7+$BC98*Assembly!S$8+$BD98*Assembly!S$9+$BE98*Assembly!S$10+$BF98*Assembly!S$11+$BG98*Assembly!S$12+$BH98*Assembly!S$13+$BI98*Assembly!S$14+$BJ98*Assembly!S$15+$BK98*Assembly!S$16+$BL98*Assembly!S$17+$BM98*Assembly!S$18+$BN98*Assembly!S$19+$BO98*Assembly!S$20+$BP98*Assembly!S$21+$BQ98*Assembly!S$22+$BR98*Assembly!S$23+$BS98*Assembly!S$24</f>
        <v>#VALUE!</v>
      </c>
      <c r="CM98" s="58" t="e">
        <f>$AY98*Assembly!T$4+$AZ98*Assembly!T$5+$BA98*Assembly!T$6+$BB98*Assembly!T$7+$BC98*Assembly!T$8+$BD98*Assembly!T$9+$BE98*Assembly!T$10+$BF98*Assembly!T$11+$BG98*Assembly!T$12+$BH98*Assembly!T$13+$BI98*Assembly!T$14+$BJ98*Assembly!T$15+$BK98*Assembly!T$16+$BL98*Assembly!T$17+$BM98*Assembly!T$18+$BN98*Assembly!T$19+$BO98*Assembly!T$20+$BP98*Assembly!T$21+$BQ98*Assembly!T$22+$BR98*Assembly!T$23+$BS98*Assembly!T$24</f>
        <v>#VALUE!</v>
      </c>
      <c r="CN98" s="58" t="e">
        <f>$AY98*Assembly!U$4+$AZ98*Assembly!U$5+$BA98*Assembly!U$6+$BB98*Assembly!U$7+$BC98*Assembly!U$8+$BD98*Assembly!U$9+$BE98*Assembly!U$10+$BF98*Assembly!U$11+$BG98*Assembly!U$12+$BH98*Assembly!U$13+$BI98*Assembly!U$14+$BJ98*Assembly!U$15+$BK98*Assembly!U$16+$BL98*Assembly!U$17+$BM98*Assembly!U$18+$BN98*Assembly!U$19+$BO98*Assembly!U$20+$BP98*Assembly!U$21+$BQ98*Assembly!U$22+$BR98*Assembly!U$23+$BS98*Assembly!U$24</f>
        <v>#VALUE!</v>
      </c>
      <c r="CO98" s="62" t="e">
        <f>$AY98*Assembly!V$4+$AZ98*Assembly!V$5+$BA98*Assembly!V$6+$BB98*Assembly!V$7+$BC98*Assembly!V$8+$BD98*Assembly!V$9+$BE98*Assembly!V$10+$BF98*Assembly!V$11+$BG98*Assembly!V$12+$BH98*Assembly!V$13+$BI98*Assembly!V$14+$BJ98*Assembly!V$15+$BK98*Assembly!V$16+$BL98*Assembly!V$17+$BM98*Assembly!V$18+$BN98*Assembly!V$19+$BO98*Assembly!V$20+$BP98*Assembly!V$21+$BQ98*Assembly!V$22+$BR98*Assembly!V$23+$BS98*Assembly!V$24</f>
        <v>#VALUE!</v>
      </c>
      <c r="CP98" s="62" t="e">
        <f>CF98*Refining!$F$3</f>
        <v>#VALUE!</v>
      </c>
      <c r="CQ98" s="62" t="e">
        <f>CG98*Refining!$F$4</f>
        <v>#VALUE!</v>
      </c>
      <c r="CR98" s="62" t="e">
        <f>CH98*Refining!$F$5</f>
        <v>#VALUE!</v>
      </c>
      <c r="CS98" s="62" t="e">
        <f>CI98*Refining!$F$6</f>
        <v>#VALUE!</v>
      </c>
      <c r="CT98" s="62" t="e">
        <f>CJ98*Refining!$F$7</f>
        <v>#VALUE!</v>
      </c>
      <c r="CU98" s="62" t="e">
        <f>CK98*Refining!$F$8</f>
        <v>#VALUE!</v>
      </c>
      <c r="CV98" s="62" t="e">
        <f>CL98*Refining!$F$9</f>
        <v>#VALUE!</v>
      </c>
      <c r="CW98" s="62" t="e">
        <f>CM98*Refining!$F$10</f>
        <v>#VALUE!</v>
      </c>
      <c r="CX98" s="62" t="e">
        <f>CN98*Refining!$F$11</f>
        <v>#VALUE!</v>
      </c>
      <c r="CY98" s="62" t="e">
        <f>CO98*Refining!$F$12</f>
        <v>#VALUE!</v>
      </c>
      <c r="CZ98" s="115" t="e">
        <f t="shared" ref="CZ98:DS98" si="396">IF(CF98 = 0, "", CF98)</f>
        <v>#VALUE!</v>
      </c>
      <c r="DA98" s="119" t="e">
        <f t="shared" si="396"/>
        <v>#VALUE!</v>
      </c>
      <c r="DB98" s="119" t="e">
        <f t="shared" si="396"/>
        <v>#VALUE!</v>
      </c>
      <c r="DC98" s="116" t="e">
        <f t="shared" si="396"/>
        <v>#VALUE!</v>
      </c>
      <c r="DD98" s="116" t="e">
        <f t="shared" si="396"/>
        <v>#VALUE!</v>
      </c>
      <c r="DE98" s="116" t="e">
        <f t="shared" si="396"/>
        <v>#VALUE!</v>
      </c>
      <c r="DF98" s="116" t="e">
        <f t="shared" si="396"/>
        <v>#VALUE!</v>
      </c>
      <c r="DG98" s="116" t="e">
        <f t="shared" si="396"/>
        <v>#VALUE!</v>
      </c>
      <c r="DH98" s="116" t="e">
        <f t="shared" si="396"/>
        <v>#VALUE!</v>
      </c>
      <c r="DI98" s="117" t="e">
        <f t="shared" si="396"/>
        <v>#VALUE!</v>
      </c>
      <c r="DJ98" s="115" t="e">
        <f t="shared" si="396"/>
        <v>#VALUE!</v>
      </c>
      <c r="DK98" s="119" t="e">
        <f t="shared" si="396"/>
        <v>#VALUE!</v>
      </c>
      <c r="DL98" s="119" t="e">
        <f t="shared" si="396"/>
        <v>#VALUE!</v>
      </c>
      <c r="DM98" s="116" t="e">
        <f t="shared" si="396"/>
        <v>#VALUE!</v>
      </c>
      <c r="DN98" s="118" t="e">
        <f t="shared" si="396"/>
        <v>#VALUE!</v>
      </c>
      <c r="DO98" s="116" t="e">
        <f t="shared" si="396"/>
        <v>#VALUE!</v>
      </c>
      <c r="DP98" s="116" t="e">
        <f t="shared" si="396"/>
        <v>#VALUE!</v>
      </c>
      <c r="DQ98" s="116" t="e">
        <f t="shared" si="396"/>
        <v>#VALUE!</v>
      </c>
      <c r="DR98" s="116" t="e">
        <f t="shared" si="396"/>
        <v>#VALUE!</v>
      </c>
      <c r="DS98" s="117" t="e">
        <f t="shared" si="396"/>
        <v>#VALUE!</v>
      </c>
      <c r="DT98" s="115" t="e">
        <f t="shared" si="11"/>
        <v>#VALUE!</v>
      </c>
      <c r="DU98" s="119" t="e">
        <f t="shared" si="12"/>
        <v>#VALUE!</v>
      </c>
      <c r="DV98" s="81" t="e">
        <f>CZ98*'Ores &amp; Ingots'!$C$3+DA98*'Ores &amp; Ingots'!$C$4+DB98*'Ores &amp; Ingots'!$C$5+DC98*'Ores &amp; Ingots'!$C$6+DD98*'Ores &amp; Ingots'!$C$7+DE98*'Ores &amp; Ingots'!$C$8+DF98*'Ores &amp; Ingots'!$C$9+DG98*'Ores &amp; Ingots'!$C$10+DH98*'Ores &amp; Ingots'!$C$11+DI98*'Ores &amp; Ingots'!$C$12</f>
        <v>#VALUE!</v>
      </c>
      <c r="DW98" s="81" t="e">
        <f>DJ98*'Ores &amp; Ingots'!$B$3+DK98*'Ores &amp; Ingots'!$B$4+DL98*'Ores &amp; Ingots'!$B$5+DM98*'Ores &amp; Ingots'!$B$6+DN98*'Ores &amp; Ingots'!$B$7+DO98*'Ores &amp; Ingots'!$B$8+DP98*'Ores &amp; Ingots'!$B$9+DQ98*'Ores &amp; Ingots'!$B$10+DR98*'Ores &amp; Ingots'!$B$11+DS98*'Ores &amp; Ingots'!$B$12</f>
        <v>#VALUE!</v>
      </c>
      <c r="DX98" s="119" t="e">
        <f>CZ98*Refining!$G$3+DA98*Refining!$G$4+DB98*Refining!$G$5+DC98*Refining!$G$6+DD98*Refining!$G$7+DE98*Refining!$G$8+DF98*Refining!$G$9+DG98*Refining!$G$10+DH98*Refining!$G$11+DI98*Refining!$G$12</f>
        <v>#VALUE!</v>
      </c>
      <c r="DY98" s="119" t="e">
        <f t="shared" si="13"/>
        <v>#VALUE!</v>
      </c>
      <c r="DZ98" s="126" t="e">
        <f t="shared" si="14"/>
        <v>#VALUE!</v>
      </c>
      <c r="EA98" s="115" t="e">
        <f t="shared" si="15"/>
        <v>#VALUE!</v>
      </c>
      <c r="EB98" s="127" t="e">
        <f t="shared" ref="EB98:EC98" si="397">EA98/60</f>
        <v>#VALUE!</v>
      </c>
      <c r="EC98" s="127" t="e">
        <f t="shared" si="397"/>
        <v>#VALUE!</v>
      </c>
      <c r="ED98" s="115" t="e">
        <f t="shared" si="17"/>
        <v>#VALUE!</v>
      </c>
      <c r="EE98" s="127" t="e">
        <f t="shared" ref="EE98:EF98" si="398">ED98/1000</f>
        <v>#VALUE!</v>
      </c>
      <c r="EF98" s="128" t="e">
        <f t="shared" si="398"/>
        <v>#VALUE!</v>
      </c>
      <c r="EG98" s="106" t="e">
        <f t="shared" si="19"/>
        <v>#VALUE!</v>
      </c>
      <c r="EH98" s="281" t="e">
        <f t="shared" si="20"/>
        <v>#VALUE!</v>
      </c>
      <c r="EI98" s="133">
        <v>997</v>
      </c>
    </row>
    <row r="99" spans="1:139" ht="12.75" x14ac:dyDescent="0.2">
      <c r="A99" s="864"/>
      <c r="B99" s="135" t="s">
        <v>321</v>
      </c>
      <c r="C99" s="137" t="s">
        <v>155</v>
      </c>
      <c r="D99" s="137">
        <v>1</v>
      </c>
      <c r="E99" s="137">
        <v>1</v>
      </c>
      <c r="F99" s="137">
        <v>1</v>
      </c>
      <c r="G99" s="139">
        <f t="shared" si="0"/>
        <v>0.125</v>
      </c>
      <c r="H99" s="140">
        <v>6</v>
      </c>
      <c r="I99" s="140">
        <v>6</v>
      </c>
      <c r="J99" s="140">
        <f>H99/Main!$D$9</f>
        <v>1.2</v>
      </c>
      <c r="K99" s="140">
        <f>I99/Main!$D$10</f>
        <v>3</v>
      </c>
      <c r="L99" s="140">
        <f t="shared" si="1"/>
        <v>2.5</v>
      </c>
      <c r="M99" s="140">
        <v>1</v>
      </c>
      <c r="N99" s="145" t="s">
        <v>28</v>
      </c>
      <c r="O99" s="143"/>
      <c r="P99" s="143"/>
      <c r="Q99" s="145">
        <v>125</v>
      </c>
      <c r="R99" s="145">
        <f>Q99*Main!$D$6</f>
        <v>1250</v>
      </c>
      <c r="S99" s="146"/>
      <c r="T99" s="146"/>
      <c r="U99" s="143"/>
      <c r="V99" s="143"/>
      <c r="W99" s="146"/>
      <c r="X99" s="146"/>
      <c r="Y99" s="143"/>
      <c r="Z99" s="143"/>
      <c r="AA99" s="143"/>
      <c r="AB99" s="143"/>
      <c r="AC99" s="362"/>
      <c r="AD99" s="133">
        <v>0</v>
      </c>
      <c r="AE99" s="133">
        <v>3</v>
      </c>
      <c r="AF99" s="133">
        <v>0</v>
      </c>
      <c r="AG99" s="133">
        <v>0</v>
      </c>
      <c r="AH99" s="133">
        <v>1</v>
      </c>
      <c r="AI99" s="133">
        <v>0</v>
      </c>
      <c r="AJ99" s="133">
        <v>1</v>
      </c>
      <c r="AK99" s="167">
        <v>1</v>
      </c>
      <c r="AL99" s="133">
        <v>1</v>
      </c>
      <c r="AM99" s="133">
        <v>0</v>
      </c>
      <c r="AN99" s="133">
        <v>0</v>
      </c>
      <c r="AO99" s="133">
        <v>0</v>
      </c>
      <c r="AP99" s="133">
        <v>0</v>
      </c>
      <c r="AQ99" s="133">
        <v>0</v>
      </c>
      <c r="AR99" s="133">
        <v>0</v>
      </c>
      <c r="AS99" s="133">
        <v>0</v>
      </c>
      <c r="AT99" s="133">
        <v>0</v>
      </c>
      <c r="AU99" s="133">
        <v>0</v>
      </c>
      <c r="AV99" s="133">
        <v>0</v>
      </c>
      <c r="AW99" s="133">
        <v>0</v>
      </c>
      <c r="AX99" s="133">
        <v>0</v>
      </c>
      <c r="AY99" s="161" t="str">
        <f t="shared" ref="AY99:BS99" si="399">IF(AD99 = 0, "", AD99)</f>
        <v/>
      </c>
      <c r="AZ99" s="133">
        <f t="shared" si="399"/>
        <v>3</v>
      </c>
      <c r="BA99" s="137" t="str">
        <f t="shared" si="399"/>
        <v/>
      </c>
      <c r="BB99" s="137" t="str">
        <f t="shared" si="399"/>
        <v/>
      </c>
      <c r="BC99" s="133">
        <f t="shared" si="399"/>
        <v>1</v>
      </c>
      <c r="BD99" s="137" t="str">
        <f t="shared" si="399"/>
        <v/>
      </c>
      <c r="BE99" s="133">
        <f t="shared" si="399"/>
        <v>1</v>
      </c>
      <c r="BF99" s="167">
        <f t="shared" si="399"/>
        <v>1</v>
      </c>
      <c r="BG99" s="133">
        <f t="shared" si="399"/>
        <v>1</v>
      </c>
      <c r="BH99" s="137" t="str">
        <f t="shared" si="399"/>
        <v/>
      </c>
      <c r="BI99" s="137" t="str">
        <f t="shared" si="399"/>
        <v/>
      </c>
      <c r="BJ99" s="137" t="str">
        <f t="shared" si="399"/>
        <v/>
      </c>
      <c r="BK99" s="137" t="str">
        <f t="shared" si="399"/>
        <v/>
      </c>
      <c r="BL99" s="137" t="str">
        <f t="shared" si="399"/>
        <v/>
      </c>
      <c r="BM99" s="137" t="str">
        <f t="shared" si="399"/>
        <v/>
      </c>
      <c r="BN99" s="137" t="str">
        <f t="shared" si="399"/>
        <v/>
      </c>
      <c r="BO99" s="137" t="str">
        <f t="shared" si="399"/>
        <v/>
      </c>
      <c r="BP99" s="137" t="str">
        <f t="shared" si="399"/>
        <v/>
      </c>
      <c r="BQ99" s="137" t="str">
        <f t="shared" si="399"/>
        <v/>
      </c>
      <c r="BR99" s="137" t="str">
        <f t="shared" si="399"/>
        <v/>
      </c>
      <c r="BS99" s="169" t="str">
        <f t="shared" si="399"/>
        <v/>
      </c>
      <c r="BT99" s="174" t="e">
        <f>$AY99*Assembly!Z$4+$AZ99*Assembly!Z$5+$BA99*Assembly!Z$6+$BB99*Assembly!Z$7+$BC99*Assembly!Z$8+$BD99*Assembly!Z$9+$BE99*Assembly!Z$10+$BF99*Assembly!Z$11+$BG99*Assembly!Z$12+$BH99*Assembly!Z$13+$BI99*Assembly!Z$14+$BJ99*Assembly!Z$15+$BK99*Assembly!Z$16+$BL99*Assembly!Z$17+$BM99*Assembly!Z$18+$BN99*Assembly!Z$19+$BO99*Assembly!Z$20+$BP99*Assembly!Z$21+$BQ99*Assembly!Z$22+$BR99*Assembly!Z$23+$BS99*Assembly!Z$24</f>
        <v>#VALUE!</v>
      </c>
      <c r="BU99" s="133" t="e">
        <f t="shared" si="3"/>
        <v>#VALUE!</v>
      </c>
      <c r="BV99" s="314" t="e">
        <f t="shared" si="395"/>
        <v>#VALUE!</v>
      </c>
      <c r="BW99" s="133" t="e">
        <f>$AY99*Assembly!AD$4+$AZ99*Assembly!AD$5+$BA99*Assembly!AD$6+$BB99*Assembly!AD$7+$BC99*Assembly!AD$8+$BD99*Assembly!AD$9+$BE99*Assembly!AD$10+$BF99*Assembly!AD$11+$BG99*Assembly!AD$12+$BH99*Assembly!AD$13+$BI99*Assembly!AD$14+$BJ99*Assembly!AD$15+$BK99*Assembly!AD$16+$BL99*Assembly!AD$17+$BM99*Assembly!AD$18+$BN99*Assembly!AD$19+$BO99*Assembly!AD$20+$BP99*Assembly!AD$21+$BQ99*Assembly!AD$22+$BR99*Assembly!AD$23+$BS99*Assembly!AD$24</f>
        <v>#VALUE!</v>
      </c>
      <c r="BX99" s="177" t="e">
        <f t="shared" si="4"/>
        <v>#VALUE!</v>
      </c>
      <c r="BY99" s="178" t="e">
        <f t="shared" si="5"/>
        <v>#VALUE!</v>
      </c>
      <c r="BZ99" s="179" t="e">
        <f t="shared" si="6"/>
        <v>#VALUE!</v>
      </c>
      <c r="CA99" s="178" t="e">
        <f t="shared" si="7"/>
        <v>#VALUE!</v>
      </c>
      <c r="CB99" s="133" t="e">
        <f>$AY99*Assembly!Y$4+$AZ99*Assembly!Y$5+$BA99*Assembly!Y$6+$BB99*Assembly!Y$7+$BC99*Assembly!Y$8+$BD99*Assembly!Y$9+$BE99*Assembly!Y$10+$BF99*Assembly!Y$11+$BG99*Assembly!Y$12+$BH99*Assembly!Y$13+$BI99*Assembly!Y$14+$BJ99*Assembly!Y$15+$BK99*Assembly!Y$16+$BL99*Assembly!Y$17+$BM99*Assembly!Y$18+$BN99*Assembly!Y$19+$BO99*Assembly!Y$20+$BP99*Assembly!Y$21+$BQ99*Assembly!Y$22+$BR99*Assembly!Y$23+$BS99*Assembly!Y$24</f>
        <v>#VALUE!</v>
      </c>
      <c r="CC99" s="133" t="e">
        <f t="shared" si="8"/>
        <v>#VALUE!</v>
      </c>
      <c r="CD99" s="130" t="e">
        <f t="shared" si="9"/>
        <v>#VALUE!</v>
      </c>
      <c r="CE99" s="183" t="e">
        <f>$AY99*Assembly!AC$4+$AZ99*Assembly!AC$5+$BA99*Assembly!AC$6+$BB99*Assembly!AC$7+$BC99*Assembly!AC$8+$BD99*Assembly!AC$9+$BE99*Assembly!AC$10+$BF99*Assembly!AC$11+$BG99*Assembly!AC$12+$BH99*Assembly!AC$13+$BI99*Assembly!AC$14+$BJ99*Assembly!AC$15+$BK99*Assembly!AC$16+$BL99*Assembly!AC$17+$BM99*Assembly!AC$18+$BN99*Assembly!AC$19+$BO99*Assembly!AC$20+$BP99*Assembly!AC$21+$BQ99*Assembly!AC$22+$BR99*Assembly!AC$23+$BS99*Assembly!AC$24</f>
        <v>#VALUE!</v>
      </c>
      <c r="CF99" s="145" t="e">
        <f>$AY99*Assembly!M$4+$AZ99*Assembly!M$5+$BA99*Assembly!M$6+$BB99*Assembly!M$7+$BC99*Assembly!M$8+$BD99*Assembly!M$9+$BE99*Assembly!M$10+$BF99*Assembly!M$11+$BG99*Assembly!M$12+$BH99*Assembly!M$13+$BI99*Assembly!M$14+$BJ99*Assembly!M$15+$BK99*Assembly!M$16+$BL99*Assembly!M$17+$BM99*Assembly!M$18+$BN99*Assembly!M$19+$BO99*Assembly!M$20+$BP99*Assembly!M$21+$BQ99*Assembly!M$22+$BR99*Assembly!M$23+$BS99*Assembly!M$24</f>
        <v>#VALUE!</v>
      </c>
      <c r="CG99" s="145" t="e">
        <f>$AY99*Assembly!N$4+$AZ99*Assembly!N$5+$BA99*Assembly!N$6+$BB99*Assembly!N$7+$BC99*Assembly!N$8+$BD99*Assembly!N$9+$BE99*Assembly!N$10+$BF99*Assembly!N$11+$BG99*Assembly!N$12+$BH99*Assembly!N$13+$BI99*Assembly!N$14+$BJ99*Assembly!N$15+$BK99*Assembly!N$16+$BL99*Assembly!N$17+$BM99*Assembly!N$18+$BN99*Assembly!N$19+$BO99*Assembly!N$20+$BP99*Assembly!N$21+$BQ99*Assembly!N$22+$BR99*Assembly!N$23+$BS99*Assembly!N$24</f>
        <v>#VALUE!</v>
      </c>
      <c r="CH99" s="145" t="e">
        <f>$AY99*Assembly!O$4+$AZ99*Assembly!O$5+$BA99*Assembly!O$6+$BB99*Assembly!O$7+$BC99*Assembly!O$8+$BD99*Assembly!O$9+$BE99*Assembly!O$10+$BF99*Assembly!O$11+$BG99*Assembly!O$12+$BH99*Assembly!O$13+$BI99*Assembly!O$14+$BJ99*Assembly!O$15+$BK99*Assembly!O$16+$BL99*Assembly!O$17+$BM99*Assembly!O$18+$BN99*Assembly!O$19+$BO99*Assembly!O$20+$BP99*Assembly!O$21+$BQ99*Assembly!O$22+$BR99*Assembly!O$23+$BS99*Assembly!O$24</f>
        <v>#VALUE!</v>
      </c>
      <c r="CI99" s="140" t="e">
        <f>$AY99*Assembly!P$4+$AZ99*Assembly!P$5+$BA99*Assembly!P$6+$BB99*Assembly!P$7+$BC99*Assembly!P$8+$BD99*Assembly!P$9+$BE99*Assembly!P$10+$BF99*Assembly!P$11+$BG99*Assembly!P$12+$BH99*Assembly!P$13+$BI99*Assembly!P$14+$BJ99*Assembly!P$15+$BK99*Assembly!P$16+$BL99*Assembly!P$17+$BM99*Assembly!P$18+$BN99*Assembly!P$19+$BO99*Assembly!P$20+$BP99*Assembly!P$21+$BQ99*Assembly!P$22+$BR99*Assembly!P$23+$BS99*Assembly!P$24</f>
        <v>#VALUE!</v>
      </c>
      <c r="CJ99" s="140" t="e">
        <f>$AY99*Assembly!Q$4+$AZ99*Assembly!Q$5+$BA99*Assembly!Q$6+$BB99*Assembly!Q$7+$BC99*Assembly!Q$8+$BD99*Assembly!Q$9+$BE99*Assembly!Q$10+$BF99*Assembly!Q$11+$BG99*Assembly!Q$12+$BH99*Assembly!Q$13+$BI99*Assembly!Q$14+$BJ99*Assembly!Q$15+$BK99*Assembly!Q$16+$BL99*Assembly!Q$17+$BM99*Assembly!Q$18+$BN99*Assembly!Q$19+$BO99*Assembly!Q$20+$BP99*Assembly!Q$21+$BQ99*Assembly!Q$22+$BR99*Assembly!Q$23+$BS99*Assembly!Q$24</f>
        <v>#VALUE!</v>
      </c>
      <c r="CK99" s="145" t="e">
        <f>$AY99*Assembly!R$4+$AZ99*Assembly!R$5+$BA99*Assembly!R$6+$BB99*Assembly!R$7+$BC99*Assembly!R$8+$BD99*Assembly!R$9+$BE99*Assembly!R$10+$BF99*Assembly!R$11+$BG99*Assembly!R$12+$BH99*Assembly!R$13+$BI99*Assembly!R$14+$BJ99*Assembly!R$15+$BK99*Assembly!R$16+$BL99*Assembly!R$17+$BM99*Assembly!R$18+$BN99*Assembly!R$19+$BO99*Assembly!R$20+$BP99*Assembly!R$21+$BQ99*Assembly!R$22+$BR99*Assembly!R$23+$BS99*Assembly!R$24</f>
        <v>#VALUE!</v>
      </c>
      <c r="CL99" s="140" t="e">
        <f>$AY99*Assembly!S$4+$AZ99*Assembly!S$5+$BA99*Assembly!S$6+$BB99*Assembly!S$7+$BC99*Assembly!S$8+$BD99*Assembly!S$9+$BE99*Assembly!S$10+$BF99*Assembly!S$11+$BG99*Assembly!S$12+$BH99*Assembly!S$13+$BI99*Assembly!S$14+$BJ99*Assembly!S$15+$BK99*Assembly!S$16+$BL99*Assembly!S$17+$BM99*Assembly!S$18+$BN99*Assembly!S$19+$BO99*Assembly!S$20+$BP99*Assembly!S$21+$BQ99*Assembly!S$22+$BR99*Assembly!S$23+$BS99*Assembly!S$24</f>
        <v>#VALUE!</v>
      </c>
      <c r="CM99" s="140" t="e">
        <f>$AY99*Assembly!T$4+$AZ99*Assembly!T$5+$BA99*Assembly!T$6+$BB99*Assembly!T$7+$BC99*Assembly!T$8+$BD99*Assembly!T$9+$BE99*Assembly!T$10+$BF99*Assembly!T$11+$BG99*Assembly!T$12+$BH99*Assembly!T$13+$BI99*Assembly!T$14+$BJ99*Assembly!T$15+$BK99*Assembly!T$16+$BL99*Assembly!T$17+$BM99*Assembly!T$18+$BN99*Assembly!T$19+$BO99*Assembly!T$20+$BP99*Assembly!T$21+$BQ99*Assembly!T$22+$BR99*Assembly!T$23+$BS99*Assembly!T$24</f>
        <v>#VALUE!</v>
      </c>
      <c r="CN99" s="140" t="e">
        <f>$AY99*Assembly!U$4+$AZ99*Assembly!U$5+$BA99*Assembly!U$6+$BB99*Assembly!U$7+$BC99*Assembly!U$8+$BD99*Assembly!U$9+$BE99*Assembly!U$10+$BF99*Assembly!U$11+$BG99*Assembly!U$12+$BH99*Assembly!U$13+$BI99*Assembly!U$14+$BJ99*Assembly!U$15+$BK99*Assembly!U$16+$BL99*Assembly!U$17+$BM99*Assembly!U$18+$BN99*Assembly!U$19+$BO99*Assembly!U$20+$BP99*Assembly!U$21+$BQ99*Assembly!U$22+$BR99*Assembly!U$23+$BS99*Assembly!U$24</f>
        <v>#VALUE!</v>
      </c>
      <c r="CO99" s="145" t="e">
        <f>$AY99*Assembly!V$4+$AZ99*Assembly!V$5+$BA99*Assembly!V$6+$BB99*Assembly!V$7+$BC99*Assembly!V$8+$BD99*Assembly!V$9+$BE99*Assembly!V$10+$BF99*Assembly!V$11+$BG99*Assembly!V$12+$BH99*Assembly!V$13+$BI99*Assembly!V$14+$BJ99*Assembly!V$15+$BK99*Assembly!V$16+$BL99*Assembly!V$17+$BM99*Assembly!V$18+$BN99*Assembly!V$19+$BO99*Assembly!V$20+$BP99*Assembly!V$21+$BQ99*Assembly!V$22+$BR99*Assembly!V$23+$BS99*Assembly!V$24</f>
        <v>#VALUE!</v>
      </c>
      <c r="CP99" s="145" t="e">
        <f>CF99*Refining!$F$3</f>
        <v>#VALUE!</v>
      </c>
      <c r="CQ99" s="145" t="e">
        <f>CG99*Refining!$F$4</f>
        <v>#VALUE!</v>
      </c>
      <c r="CR99" s="145" t="e">
        <f>CH99*Refining!$F$5</f>
        <v>#VALUE!</v>
      </c>
      <c r="CS99" s="145" t="e">
        <f>CI99*Refining!$F$6</f>
        <v>#VALUE!</v>
      </c>
      <c r="CT99" s="145" t="e">
        <f>CJ99*Refining!$F$7</f>
        <v>#VALUE!</v>
      </c>
      <c r="CU99" s="145" t="e">
        <f>CK99*Refining!$F$8</f>
        <v>#VALUE!</v>
      </c>
      <c r="CV99" s="145" t="e">
        <f>CL99*Refining!$F$9</f>
        <v>#VALUE!</v>
      </c>
      <c r="CW99" s="145" t="e">
        <f>CM99*Refining!$F$10</f>
        <v>#VALUE!</v>
      </c>
      <c r="CX99" s="145" t="e">
        <f>CN99*Refining!$F$11</f>
        <v>#VALUE!</v>
      </c>
      <c r="CY99" s="145" t="e">
        <f>CO99*Refining!$F$12</f>
        <v>#VALUE!</v>
      </c>
      <c r="CZ99" s="185" t="e">
        <f t="shared" ref="CZ99:DS99" si="400">IF(CF99 = 0, "", CF99)</f>
        <v>#VALUE!</v>
      </c>
      <c r="DA99" s="189" t="e">
        <f t="shared" si="400"/>
        <v>#VALUE!</v>
      </c>
      <c r="DB99" s="186" t="e">
        <f t="shared" si="400"/>
        <v>#VALUE!</v>
      </c>
      <c r="DC99" s="186" t="e">
        <f t="shared" si="400"/>
        <v>#VALUE!</v>
      </c>
      <c r="DD99" s="186" t="e">
        <f t="shared" si="400"/>
        <v>#VALUE!</v>
      </c>
      <c r="DE99" s="186" t="e">
        <f t="shared" si="400"/>
        <v>#VALUE!</v>
      </c>
      <c r="DF99" s="186" t="e">
        <f t="shared" si="400"/>
        <v>#VALUE!</v>
      </c>
      <c r="DG99" s="186" t="e">
        <f t="shared" si="400"/>
        <v>#VALUE!</v>
      </c>
      <c r="DH99" s="186" t="e">
        <f t="shared" si="400"/>
        <v>#VALUE!</v>
      </c>
      <c r="DI99" s="187" t="e">
        <f t="shared" si="400"/>
        <v>#VALUE!</v>
      </c>
      <c r="DJ99" s="185" t="e">
        <f t="shared" si="400"/>
        <v>#VALUE!</v>
      </c>
      <c r="DK99" s="189" t="e">
        <f t="shared" si="400"/>
        <v>#VALUE!</v>
      </c>
      <c r="DL99" s="186" t="e">
        <f t="shared" si="400"/>
        <v>#VALUE!</v>
      </c>
      <c r="DM99" s="186" t="e">
        <f t="shared" si="400"/>
        <v>#VALUE!</v>
      </c>
      <c r="DN99" s="188" t="e">
        <f t="shared" si="400"/>
        <v>#VALUE!</v>
      </c>
      <c r="DO99" s="186" t="e">
        <f t="shared" si="400"/>
        <v>#VALUE!</v>
      </c>
      <c r="DP99" s="186" t="e">
        <f t="shared" si="400"/>
        <v>#VALUE!</v>
      </c>
      <c r="DQ99" s="186" t="e">
        <f t="shared" si="400"/>
        <v>#VALUE!</v>
      </c>
      <c r="DR99" s="186" t="e">
        <f t="shared" si="400"/>
        <v>#VALUE!</v>
      </c>
      <c r="DS99" s="187" t="e">
        <f t="shared" si="400"/>
        <v>#VALUE!</v>
      </c>
      <c r="DT99" s="185" t="e">
        <f t="shared" si="11"/>
        <v>#VALUE!</v>
      </c>
      <c r="DU99" s="189" t="e">
        <f t="shared" si="12"/>
        <v>#VALUE!</v>
      </c>
      <c r="DV99" s="133" t="e">
        <f>CZ99*'Ores &amp; Ingots'!$C$3+DA99*'Ores &amp; Ingots'!$C$4+DB99*'Ores &amp; Ingots'!$C$5+DC99*'Ores &amp; Ingots'!$C$6+DD99*'Ores &amp; Ingots'!$C$7+DE99*'Ores &amp; Ingots'!$C$8+DF99*'Ores &amp; Ingots'!$C$9+DG99*'Ores &amp; Ingots'!$C$10+DH99*'Ores &amp; Ingots'!$C$11+DI99*'Ores &amp; Ingots'!$C$12</f>
        <v>#VALUE!</v>
      </c>
      <c r="DW99" s="133" t="e">
        <f>DJ99*'Ores &amp; Ingots'!$B$3+DK99*'Ores &amp; Ingots'!$B$4+DL99*'Ores &amp; Ingots'!$B$5+DM99*'Ores &amp; Ingots'!$B$6+DN99*'Ores &amp; Ingots'!$B$7+DO99*'Ores &amp; Ingots'!$B$8+DP99*'Ores &amp; Ingots'!$B$9+DQ99*'Ores &amp; Ingots'!$B$10+DR99*'Ores &amp; Ingots'!$B$11+DS99*'Ores &amp; Ingots'!$B$12</f>
        <v>#VALUE!</v>
      </c>
      <c r="DX99" s="189" t="e">
        <f>CZ99*Refining!$G$3+DA99*Refining!$G$4+DB99*Refining!$G$5+DC99*Refining!$G$6+DD99*Refining!$G$7+DE99*Refining!$G$8+DF99*Refining!$G$9+DG99*Refining!$G$10+DH99*Refining!$G$11+DI99*Refining!$G$12</f>
        <v>#VALUE!</v>
      </c>
      <c r="DY99" s="189" t="e">
        <f t="shared" si="13"/>
        <v>#VALUE!</v>
      </c>
      <c r="DZ99" s="192" t="e">
        <f t="shared" si="14"/>
        <v>#VALUE!</v>
      </c>
      <c r="EA99" s="185" t="e">
        <f t="shared" si="15"/>
        <v>#VALUE!</v>
      </c>
      <c r="EB99" s="194" t="e">
        <f t="shared" ref="EB99:EC99" si="401">EA99/60</f>
        <v>#VALUE!</v>
      </c>
      <c r="EC99" s="194" t="e">
        <f t="shared" si="401"/>
        <v>#VALUE!</v>
      </c>
      <c r="ED99" s="185" t="e">
        <f t="shared" si="17"/>
        <v>#VALUE!</v>
      </c>
      <c r="EE99" s="194" t="e">
        <f t="shared" ref="EE99:EF99" si="402">ED99/1000</f>
        <v>#VALUE!</v>
      </c>
      <c r="EF99" s="196" t="e">
        <f t="shared" si="402"/>
        <v>#VALUE!</v>
      </c>
      <c r="EG99" s="130" t="e">
        <f t="shared" si="19"/>
        <v>#VALUE!</v>
      </c>
      <c r="EH99" s="132" t="e">
        <f t="shared" si="20"/>
        <v>#VALUE!</v>
      </c>
      <c r="EI99" s="133" t="s">
        <v>28</v>
      </c>
    </row>
    <row r="100" spans="1:139" ht="12.75" x14ac:dyDescent="0.2">
      <c r="A100" s="864"/>
      <c r="B100" s="135" t="s">
        <v>323</v>
      </c>
      <c r="C100" s="137" t="s">
        <v>155</v>
      </c>
      <c r="D100" s="137">
        <v>3</v>
      </c>
      <c r="E100" s="137">
        <v>3</v>
      </c>
      <c r="F100" s="137">
        <v>3</v>
      </c>
      <c r="G100" s="139">
        <f t="shared" si="0"/>
        <v>3.375</v>
      </c>
      <c r="H100" s="140">
        <v>14</v>
      </c>
      <c r="I100" s="140">
        <v>14</v>
      </c>
      <c r="J100" s="140">
        <f>H100/Main!$D$9</f>
        <v>2.8</v>
      </c>
      <c r="K100" s="140">
        <f>I100/Main!$D$10</f>
        <v>7</v>
      </c>
      <c r="L100" s="140">
        <f t="shared" si="1"/>
        <v>2.5</v>
      </c>
      <c r="M100" s="140">
        <v>1</v>
      </c>
      <c r="N100" s="145" t="s">
        <v>28</v>
      </c>
      <c r="O100" s="143"/>
      <c r="P100" s="143"/>
      <c r="Q100" s="145">
        <v>3375</v>
      </c>
      <c r="R100" s="145">
        <f>Q100*Main!$D$6</f>
        <v>33750</v>
      </c>
      <c r="S100" s="146"/>
      <c r="T100" s="146"/>
      <c r="U100" s="143"/>
      <c r="V100" s="143"/>
      <c r="W100" s="146"/>
      <c r="X100" s="146"/>
      <c r="Y100" s="143"/>
      <c r="Z100" s="143"/>
      <c r="AA100" s="143"/>
      <c r="AB100" s="143"/>
      <c r="AC100" s="362"/>
      <c r="AD100" s="133">
        <v>0</v>
      </c>
      <c r="AE100" s="133">
        <v>30</v>
      </c>
      <c r="AF100" s="133">
        <v>0</v>
      </c>
      <c r="AG100" s="133">
        <v>0</v>
      </c>
      <c r="AH100" s="133">
        <v>10</v>
      </c>
      <c r="AI100" s="133">
        <v>0</v>
      </c>
      <c r="AJ100" s="133">
        <v>4</v>
      </c>
      <c r="AK100" s="167">
        <v>4</v>
      </c>
      <c r="AL100" s="133">
        <v>1</v>
      </c>
      <c r="AM100" s="133">
        <v>0</v>
      </c>
      <c r="AN100" s="133">
        <v>0</v>
      </c>
      <c r="AO100" s="133">
        <v>0</v>
      </c>
      <c r="AP100" s="133">
        <v>0</v>
      </c>
      <c r="AQ100" s="133">
        <v>0</v>
      </c>
      <c r="AR100" s="133">
        <v>0</v>
      </c>
      <c r="AS100" s="133">
        <v>0</v>
      </c>
      <c r="AT100" s="133">
        <v>0</v>
      </c>
      <c r="AU100" s="133">
        <v>0</v>
      </c>
      <c r="AV100" s="133">
        <v>0</v>
      </c>
      <c r="AW100" s="133">
        <v>0</v>
      </c>
      <c r="AX100" s="133">
        <v>0</v>
      </c>
      <c r="AY100" s="161" t="str">
        <f t="shared" ref="AY100:BS100" si="403">IF(AD100 = 0, "", AD100)</f>
        <v/>
      </c>
      <c r="AZ100" s="133">
        <f t="shared" si="403"/>
        <v>30</v>
      </c>
      <c r="BA100" s="137" t="str">
        <f t="shared" si="403"/>
        <v/>
      </c>
      <c r="BB100" s="137" t="str">
        <f t="shared" si="403"/>
        <v/>
      </c>
      <c r="BC100" s="133">
        <f t="shared" si="403"/>
        <v>10</v>
      </c>
      <c r="BD100" s="137" t="str">
        <f t="shared" si="403"/>
        <v/>
      </c>
      <c r="BE100" s="133">
        <f t="shared" si="403"/>
        <v>4</v>
      </c>
      <c r="BF100" s="167">
        <f t="shared" si="403"/>
        <v>4</v>
      </c>
      <c r="BG100" s="133">
        <f t="shared" si="403"/>
        <v>1</v>
      </c>
      <c r="BH100" s="137" t="str">
        <f t="shared" si="403"/>
        <v/>
      </c>
      <c r="BI100" s="137" t="str">
        <f t="shared" si="403"/>
        <v/>
      </c>
      <c r="BJ100" s="137" t="str">
        <f t="shared" si="403"/>
        <v/>
      </c>
      <c r="BK100" s="137" t="str">
        <f t="shared" si="403"/>
        <v/>
      </c>
      <c r="BL100" s="137" t="str">
        <f t="shared" si="403"/>
        <v/>
      </c>
      <c r="BM100" s="137" t="str">
        <f t="shared" si="403"/>
        <v/>
      </c>
      <c r="BN100" s="137" t="str">
        <f t="shared" si="403"/>
        <v/>
      </c>
      <c r="BO100" s="137" t="str">
        <f t="shared" si="403"/>
        <v/>
      </c>
      <c r="BP100" s="137" t="str">
        <f t="shared" si="403"/>
        <v/>
      </c>
      <c r="BQ100" s="137" t="str">
        <f t="shared" si="403"/>
        <v/>
      </c>
      <c r="BR100" s="137" t="str">
        <f t="shared" si="403"/>
        <v/>
      </c>
      <c r="BS100" s="169" t="str">
        <f t="shared" si="403"/>
        <v/>
      </c>
      <c r="BT100" s="174" t="e">
        <f>$AY100*Assembly!Z$4+$AZ100*Assembly!Z$5+$BA100*Assembly!Z$6+$BB100*Assembly!Z$7+$BC100*Assembly!Z$8+$BD100*Assembly!Z$9+$BE100*Assembly!Z$10+$BF100*Assembly!Z$11+$BG100*Assembly!Z$12+$BH100*Assembly!Z$13+$BI100*Assembly!Z$14+$BJ100*Assembly!Z$15+$BK100*Assembly!Z$16+$BL100*Assembly!Z$17+$BM100*Assembly!Z$18+$BN100*Assembly!Z$19+$BO100*Assembly!Z$20+$BP100*Assembly!Z$21+$BQ100*Assembly!Z$22+$BR100*Assembly!Z$23+$BS100*Assembly!Z$24</f>
        <v>#VALUE!</v>
      </c>
      <c r="BU100" s="133" t="e">
        <f t="shared" si="3"/>
        <v>#VALUE!</v>
      </c>
      <c r="BV100" s="390" t="e">
        <f t="shared" si="395"/>
        <v>#VALUE!</v>
      </c>
      <c r="BW100" s="133" t="e">
        <f>$AY100*Assembly!AD$4+$AZ100*Assembly!AD$5+$BA100*Assembly!AD$6+$BB100*Assembly!AD$7+$BC100*Assembly!AD$8+$BD100*Assembly!AD$9+$BE100*Assembly!AD$10+$BF100*Assembly!AD$11+$BG100*Assembly!AD$12+$BH100*Assembly!AD$13+$BI100*Assembly!AD$14+$BJ100*Assembly!AD$15+$BK100*Assembly!AD$16+$BL100*Assembly!AD$17+$BM100*Assembly!AD$18+$BN100*Assembly!AD$19+$BO100*Assembly!AD$20+$BP100*Assembly!AD$21+$BQ100*Assembly!AD$22+$BR100*Assembly!AD$23+$BS100*Assembly!AD$24</f>
        <v>#VALUE!</v>
      </c>
      <c r="BX100" s="177" t="e">
        <f t="shared" si="4"/>
        <v>#VALUE!</v>
      </c>
      <c r="BY100" s="178" t="e">
        <f t="shared" si="5"/>
        <v>#VALUE!</v>
      </c>
      <c r="BZ100" s="179" t="e">
        <f t="shared" si="6"/>
        <v>#VALUE!</v>
      </c>
      <c r="CA100" s="178" t="e">
        <f t="shared" si="7"/>
        <v>#VALUE!</v>
      </c>
      <c r="CB100" s="133" t="e">
        <f>$AY100*Assembly!Y$4+$AZ100*Assembly!Y$5+$BA100*Assembly!Y$6+$BB100*Assembly!Y$7+$BC100*Assembly!Y$8+$BD100*Assembly!Y$9+$BE100*Assembly!Y$10+$BF100*Assembly!Y$11+$BG100*Assembly!Y$12+$BH100*Assembly!Y$13+$BI100*Assembly!Y$14+$BJ100*Assembly!Y$15+$BK100*Assembly!Y$16+$BL100*Assembly!Y$17+$BM100*Assembly!Y$18+$BN100*Assembly!Y$19+$BO100*Assembly!Y$20+$BP100*Assembly!Y$21+$BQ100*Assembly!Y$22+$BR100*Assembly!Y$23+$BS100*Assembly!Y$24</f>
        <v>#VALUE!</v>
      </c>
      <c r="CC100" s="133" t="e">
        <f t="shared" si="8"/>
        <v>#VALUE!</v>
      </c>
      <c r="CD100" s="130" t="e">
        <f t="shared" si="9"/>
        <v>#VALUE!</v>
      </c>
      <c r="CE100" s="183" t="e">
        <f>$AY100*Assembly!AC$4+$AZ100*Assembly!AC$5+$BA100*Assembly!AC$6+$BB100*Assembly!AC$7+$BC100*Assembly!AC$8+$BD100*Assembly!AC$9+$BE100*Assembly!AC$10+$BF100*Assembly!AC$11+$BG100*Assembly!AC$12+$BH100*Assembly!AC$13+$BI100*Assembly!AC$14+$BJ100*Assembly!AC$15+$BK100*Assembly!AC$16+$BL100*Assembly!AC$17+$BM100*Assembly!AC$18+$BN100*Assembly!AC$19+$BO100*Assembly!AC$20+$BP100*Assembly!AC$21+$BQ100*Assembly!AC$22+$BR100*Assembly!AC$23+$BS100*Assembly!AC$24</f>
        <v>#VALUE!</v>
      </c>
      <c r="CF100" s="145" t="e">
        <f>$AY100*Assembly!M$4+$AZ100*Assembly!M$5+$BA100*Assembly!M$6+$BB100*Assembly!M$7+$BC100*Assembly!M$8+$BD100*Assembly!M$9+$BE100*Assembly!M$10+$BF100*Assembly!M$11+$BG100*Assembly!M$12+$BH100*Assembly!M$13+$BI100*Assembly!M$14+$BJ100*Assembly!M$15+$BK100*Assembly!M$16+$BL100*Assembly!M$17+$BM100*Assembly!M$18+$BN100*Assembly!M$19+$BO100*Assembly!M$20+$BP100*Assembly!M$21+$BQ100*Assembly!M$22+$BR100*Assembly!M$23+$BS100*Assembly!M$24</f>
        <v>#VALUE!</v>
      </c>
      <c r="CG100" s="145" t="e">
        <f>$AY100*Assembly!N$4+$AZ100*Assembly!N$5+$BA100*Assembly!N$6+$BB100*Assembly!N$7+$BC100*Assembly!N$8+$BD100*Assembly!N$9+$BE100*Assembly!N$10+$BF100*Assembly!N$11+$BG100*Assembly!N$12+$BH100*Assembly!N$13+$BI100*Assembly!N$14+$BJ100*Assembly!N$15+$BK100*Assembly!N$16+$BL100*Assembly!N$17+$BM100*Assembly!N$18+$BN100*Assembly!N$19+$BO100*Assembly!N$20+$BP100*Assembly!N$21+$BQ100*Assembly!N$22+$BR100*Assembly!N$23+$BS100*Assembly!N$24</f>
        <v>#VALUE!</v>
      </c>
      <c r="CH100" s="145" t="e">
        <f>$AY100*Assembly!O$4+$AZ100*Assembly!O$5+$BA100*Assembly!O$6+$BB100*Assembly!O$7+$BC100*Assembly!O$8+$BD100*Assembly!O$9+$BE100*Assembly!O$10+$BF100*Assembly!O$11+$BG100*Assembly!O$12+$BH100*Assembly!O$13+$BI100*Assembly!O$14+$BJ100*Assembly!O$15+$BK100*Assembly!O$16+$BL100*Assembly!O$17+$BM100*Assembly!O$18+$BN100*Assembly!O$19+$BO100*Assembly!O$20+$BP100*Assembly!O$21+$BQ100*Assembly!O$22+$BR100*Assembly!O$23+$BS100*Assembly!O$24</f>
        <v>#VALUE!</v>
      </c>
      <c r="CI100" s="140" t="e">
        <f>$AY100*Assembly!P$4+$AZ100*Assembly!P$5+$BA100*Assembly!P$6+$BB100*Assembly!P$7+$BC100*Assembly!P$8+$BD100*Assembly!P$9+$BE100*Assembly!P$10+$BF100*Assembly!P$11+$BG100*Assembly!P$12+$BH100*Assembly!P$13+$BI100*Assembly!P$14+$BJ100*Assembly!P$15+$BK100*Assembly!P$16+$BL100*Assembly!P$17+$BM100*Assembly!P$18+$BN100*Assembly!P$19+$BO100*Assembly!P$20+$BP100*Assembly!P$21+$BQ100*Assembly!P$22+$BR100*Assembly!P$23+$BS100*Assembly!P$24</f>
        <v>#VALUE!</v>
      </c>
      <c r="CJ100" s="140" t="e">
        <f>$AY100*Assembly!Q$4+$AZ100*Assembly!Q$5+$BA100*Assembly!Q$6+$BB100*Assembly!Q$7+$BC100*Assembly!Q$8+$BD100*Assembly!Q$9+$BE100*Assembly!Q$10+$BF100*Assembly!Q$11+$BG100*Assembly!Q$12+$BH100*Assembly!Q$13+$BI100*Assembly!Q$14+$BJ100*Assembly!Q$15+$BK100*Assembly!Q$16+$BL100*Assembly!Q$17+$BM100*Assembly!Q$18+$BN100*Assembly!Q$19+$BO100*Assembly!Q$20+$BP100*Assembly!Q$21+$BQ100*Assembly!Q$22+$BR100*Assembly!Q$23+$BS100*Assembly!Q$24</f>
        <v>#VALUE!</v>
      </c>
      <c r="CK100" s="145" t="e">
        <f>$AY100*Assembly!R$4+$AZ100*Assembly!R$5+$BA100*Assembly!R$6+$BB100*Assembly!R$7+$BC100*Assembly!R$8+$BD100*Assembly!R$9+$BE100*Assembly!R$10+$BF100*Assembly!R$11+$BG100*Assembly!R$12+$BH100*Assembly!R$13+$BI100*Assembly!R$14+$BJ100*Assembly!R$15+$BK100*Assembly!R$16+$BL100*Assembly!R$17+$BM100*Assembly!R$18+$BN100*Assembly!R$19+$BO100*Assembly!R$20+$BP100*Assembly!R$21+$BQ100*Assembly!R$22+$BR100*Assembly!R$23+$BS100*Assembly!R$24</f>
        <v>#VALUE!</v>
      </c>
      <c r="CL100" s="140" t="e">
        <f>$AY100*Assembly!S$4+$AZ100*Assembly!S$5+$BA100*Assembly!S$6+$BB100*Assembly!S$7+$BC100*Assembly!S$8+$BD100*Assembly!S$9+$BE100*Assembly!S$10+$BF100*Assembly!S$11+$BG100*Assembly!S$12+$BH100*Assembly!S$13+$BI100*Assembly!S$14+$BJ100*Assembly!S$15+$BK100*Assembly!S$16+$BL100*Assembly!S$17+$BM100*Assembly!S$18+$BN100*Assembly!S$19+$BO100*Assembly!S$20+$BP100*Assembly!S$21+$BQ100*Assembly!S$22+$BR100*Assembly!S$23+$BS100*Assembly!S$24</f>
        <v>#VALUE!</v>
      </c>
      <c r="CM100" s="140" t="e">
        <f>$AY100*Assembly!T$4+$AZ100*Assembly!T$5+$BA100*Assembly!T$6+$BB100*Assembly!T$7+$BC100*Assembly!T$8+$BD100*Assembly!T$9+$BE100*Assembly!T$10+$BF100*Assembly!T$11+$BG100*Assembly!T$12+$BH100*Assembly!T$13+$BI100*Assembly!T$14+$BJ100*Assembly!T$15+$BK100*Assembly!T$16+$BL100*Assembly!T$17+$BM100*Assembly!T$18+$BN100*Assembly!T$19+$BO100*Assembly!T$20+$BP100*Assembly!T$21+$BQ100*Assembly!T$22+$BR100*Assembly!T$23+$BS100*Assembly!T$24</f>
        <v>#VALUE!</v>
      </c>
      <c r="CN100" s="140" t="e">
        <f>$AY100*Assembly!U$4+$AZ100*Assembly!U$5+$BA100*Assembly!U$6+$BB100*Assembly!U$7+$BC100*Assembly!U$8+$BD100*Assembly!U$9+$BE100*Assembly!U$10+$BF100*Assembly!U$11+$BG100*Assembly!U$12+$BH100*Assembly!U$13+$BI100*Assembly!U$14+$BJ100*Assembly!U$15+$BK100*Assembly!U$16+$BL100*Assembly!U$17+$BM100*Assembly!U$18+$BN100*Assembly!U$19+$BO100*Assembly!U$20+$BP100*Assembly!U$21+$BQ100*Assembly!U$22+$BR100*Assembly!U$23+$BS100*Assembly!U$24</f>
        <v>#VALUE!</v>
      </c>
      <c r="CO100" s="145" t="e">
        <f>$AY100*Assembly!V$4+$AZ100*Assembly!V$5+$BA100*Assembly!V$6+$BB100*Assembly!V$7+$BC100*Assembly!V$8+$BD100*Assembly!V$9+$BE100*Assembly!V$10+$BF100*Assembly!V$11+$BG100*Assembly!V$12+$BH100*Assembly!V$13+$BI100*Assembly!V$14+$BJ100*Assembly!V$15+$BK100*Assembly!V$16+$BL100*Assembly!V$17+$BM100*Assembly!V$18+$BN100*Assembly!V$19+$BO100*Assembly!V$20+$BP100*Assembly!V$21+$BQ100*Assembly!V$22+$BR100*Assembly!V$23+$BS100*Assembly!V$24</f>
        <v>#VALUE!</v>
      </c>
      <c r="CP100" s="145" t="e">
        <f>CF100*Refining!$F$3</f>
        <v>#VALUE!</v>
      </c>
      <c r="CQ100" s="145" t="e">
        <f>CG100*Refining!$F$4</f>
        <v>#VALUE!</v>
      </c>
      <c r="CR100" s="145" t="e">
        <f>CH100*Refining!$F$5</f>
        <v>#VALUE!</v>
      </c>
      <c r="CS100" s="145" t="e">
        <f>CI100*Refining!$F$6</f>
        <v>#VALUE!</v>
      </c>
      <c r="CT100" s="145" t="e">
        <f>CJ100*Refining!$F$7</f>
        <v>#VALUE!</v>
      </c>
      <c r="CU100" s="145" t="e">
        <f>CK100*Refining!$F$8</f>
        <v>#VALUE!</v>
      </c>
      <c r="CV100" s="145" t="e">
        <f>CL100*Refining!$F$9</f>
        <v>#VALUE!</v>
      </c>
      <c r="CW100" s="145" t="e">
        <f>CM100*Refining!$F$10</f>
        <v>#VALUE!</v>
      </c>
      <c r="CX100" s="145" t="e">
        <f>CN100*Refining!$F$11</f>
        <v>#VALUE!</v>
      </c>
      <c r="CY100" s="145" t="e">
        <f>CO100*Refining!$F$12</f>
        <v>#VALUE!</v>
      </c>
      <c r="CZ100" s="185" t="e">
        <f t="shared" ref="CZ100:DS100" si="404">IF(CF100 = 0, "", CF100)</f>
        <v>#VALUE!</v>
      </c>
      <c r="DA100" s="189" t="e">
        <f t="shared" si="404"/>
        <v>#VALUE!</v>
      </c>
      <c r="DB100" s="186" t="e">
        <f t="shared" si="404"/>
        <v>#VALUE!</v>
      </c>
      <c r="DC100" s="186" t="e">
        <f t="shared" si="404"/>
        <v>#VALUE!</v>
      </c>
      <c r="DD100" s="186" t="e">
        <f t="shared" si="404"/>
        <v>#VALUE!</v>
      </c>
      <c r="DE100" s="186" t="e">
        <f t="shared" si="404"/>
        <v>#VALUE!</v>
      </c>
      <c r="DF100" s="186" t="e">
        <f t="shared" si="404"/>
        <v>#VALUE!</v>
      </c>
      <c r="DG100" s="186" t="e">
        <f t="shared" si="404"/>
        <v>#VALUE!</v>
      </c>
      <c r="DH100" s="186" t="e">
        <f t="shared" si="404"/>
        <v>#VALUE!</v>
      </c>
      <c r="DI100" s="187" t="e">
        <f t="shared" si="404"/>
        <v>#VALUE!</v>
      </c>
      <c r="DJ100" s="185" t="e">
        <f t="shared" si="404"/>
        <v>#VALUE!</v>
      </c>
      <c r="DK100" s="189" t="e">
        <f t="shared" si="404"/>
        <v>#VALUE!</v>
      </c>
      <c r="DL100" s="186" t="e">
        <f t="shared" si="404"/>
        <v>#VALUE!</v>
      </c>
      <c r="DM100" s="186" t="e">
        <f t="shared" si="404"/>
        <v>#VALUE!</v>
      </c>
      <c r="DN100" s="211" t="e">
        <f t="shared" si="404"/>
        <v>#VALUE!</v>
      </c>
      <c r="DO100" s="186" t="e">
        <f t="shared" si="404"/>
        <v>#VALUE!</v>
      </c>
      <c r="DP100" s="186" t="e">
        <f t="shared" si="404"/>
        <v>#VALUE!</v>
      </c>
      <c r="DQ100" s="186" t="e">
        <f t="shared" si="404"/>
        <v>#VALUE!</v>
      </c>
      <c r="DR100" s="186" t="e">
        <f t="shared" si="404"/>
        <v>#VALUE!</v>
      </c>
      <c r="DS100" s="187" t="e">
        <f t="shared" si="404"/>
        <v>#VALUE!</v>
      </c>
      <c r="DT100" s="185" t="e">
        <f t="shared" si="11"/>
        <v>#VALUE!</v>
      </c>
      <c r="DU100" s="189" t="e">
        <f t="shared" si="12"/>
        <v>#VALUE!</v>
      </c>
      <c r="DV100" s="133" t="e">
        <f>CZ100*'Ores &amp; Ingots'!$C$3+DA100*'Ores &amp; Ingots'!$C$4+DB100*'Ores &amp; Ingots'!$C$5+DC100*'Ores &amp; Ingots'!$C$6+DD100*'Ores &amp; Ingots'!$C$7+DE100*'Ores &amp; Ingots'!$C$8+DF100*'Ores &amp; Ingots'!$C$9+DG100*'Ores &amp; Ingots'!$C$10+DH100*'Ores &amp; Ingots'!$C$11+DI100*'Ores &amp; Ingots'!$C$12</f>
        <v>#VALUE!</v>
      </c>
      <c r="DW100" s="133" t="e">
        <f>DJ100*'Ores &amp; Ingots'!$B$3+DK100*'Ores &amp; Ingots'!$B$4+DL100*'Ores &amp; Ingots'!$B$5+DM100*'Ores &amp; Ingots'!$B$6+DN100*'Ores &amp; Ingots'!$B$7+DO100*'Ores &amp; Ingots'!$B$8+DP100*'Ores &amp; Ingots'!$B$9+DQ100*'Ores &amp; Ingots'!$B$10+DR100*'Ores &amp; Ingots'!$B$11+DS100*'Ores &amp; Ingots'!$B$12</f>
        <v>#VALUE!</v>
      </c>
      <c r="DX100" s="189" t="e">
        <f>CZ100*Refining!$G$3+DA100*Refining!$G$4+DB100*Refining!$G$5+DC100*Refining!$G$6+DD100*Refining!$G$7+DE100*Refining!$G$8+DF100*Refining!$G$9+DG100*Refining!$G$10+DH100*Refining!$G$11+DI100*Refining!$G$12</f>
        <v>#VALUE!</v>
      </c>
      <c r="DY100" s="189" t="e">
        <f t="shared" si="13"/>
        <v>#VALUE!</v>
      </c>
      <c r="DZ100" s="192" t="e">
        <f t="shared" si="14"/>
        <v>#VALUE!</v>
      </c>
      <c r="EA100" s="185" t="e">
        <f t="shared" si="15"/>
        <v>#VALUE!</v>
      </c>
      <c r="EB100" s="194" t="e">
        <f t="shared" ref="EB100:EC100" si="405">EA100/60</f>
        <v>#VALUE!</v>
      </c>
      <c r="EC100" s="194" t="e">
        <f t="shared" si="405"/>
        <v>#VALUE!</v>
      </c>
      <c r="ED100" s="185" t="e">
        <f t="shared" si="17"/>
        <v>#VALUE!</v>
      </c>
      <c r="EE100" s="194" t="e">
        <f t="shared" ref="EE100:EF100" si="406">ED100/1000</f>
        <v>#VALUE!</v>
      </c>
      <c r="EF100" s="196" t="e">
        <f t="shared" si="406"/>
        <v>#VALUE!</v>
      </c>
      <c r="EG100" s="130" t="e">
        <f t="shared" si="19"/>
        <v>#VALUE!</v>
      </c>
      <c r="EH100" s="132" t="e">
        <f t="shared" si="20"/>
        <v>#VALUE!</v>
      </c>
      <c r="EI100" s="133" t="s">
        <v>28</v>
      </c>
    </row>
    <row r="101" spans="1:139" ht="12.75" hidden="1" x14ac:dyDescent="0.2">
      <c r="A101" s="864"/>
      <c r="B101" s="135" t="s">
        <v>325</v>
      </c>
      <c r="C101" s="137" t="s">
        <v>156</v>
      </c>
      <c r="D101" s="137">
        <v>3</v>
      </c>
      <c r="E101" s="137">
        <v>3</v>
      </c>
      <c r="F101" s="137">
        <v>3</v>
      </c>
      <c r="G101" s="139">
        <f t="shared" si="0"/>
        <v>421.875</v>
      </c>
      <c r="H101" s="140">
        <v>45</v>
      </c>
      <c r="I101" s="140">
        <v>45</v>
      </c>
      <c r="J101" s="140">
        <f>H101/Main!$D$9</f>
        <v>9</v>
      </c>
      <c r="K101" s="140">
        <f>I101/Main!$D$10</f>
        <v>22.5</v>
      </c>
      <c r="L101" s="140">
        <f t="shared" si="1"/>
        <v>2.5</v>
      </c>
      <c r="M101" s="140">
        <v>1</v>
      </c>
      <c r="N101" s="145" t="s">
        <v>28</v>
      </c>
      <c r="O101" s="143"/>
      <c r="P101" s="143"/>
      <c r="Q101" s="145">
        <v>421000</v>
      </c>
      <c r="R101" s="145">
        <f>Q101*Main!$D$6</f>
        <v>4210000</v>
      </c>
      <c r="S101" s="146"/>
      <c r="T101" s="146"/>
      <c r="U101" s="143"/>
      <c r="V101" s="143"/>
      <c r="W101" s="146"/>
      <c r="X101" s="146"/>
      <c r="Y101" s="143"/>
      <c r="Z101" s="143"/>
      <c r="AA101" s="143"/>
      <c r="AB101" s="143"/>
      <c r="AC101" s="362" t="s">
        <v>34</v>
      </c>
      <c r="AD101" s="133">
        <v>0</v>
      </c>
      <c r="AE101" s="133">
        <v>360</v>
      </c>
      <c r="AF101" s="133">
        <v>60</v>
      </c>
      <c r="AG101" s="133">
        <v>0</v>
      </c>
      <c r="AH101" s="133">
        <v>80</v>
      </c>
      <c r="AI101" s="133">
        <v>0</v>
      </c>
      <c r="AJ101" s="133">
        <v>20</v>
      </c>
      <c r="AK101" s="167">
        <v>8</v>
      </c>
      <c r="AL101" s="133">
        <v>1</v>
      </c>
      <c r="AM101" s="133">
        <v>0</v>
      </c>
      <c r="AN101" s="133">
        <v>0</v>
      </c>
      <c r="AO101" s="133">
        <v>24</v>
      </c>
      <c r="AP101" s="133">
        <v>0</v>
      </c>
      <c r="AQ101" s="133">
        <v>0</v>
      </c>
      <c r="AR101" s="133">
        <v>0</v>
      </c>
      <c r="AS101" s="133">
        <v>0</v>
      </c>
      <c r="AT101" s="133">
        <v>0</v>
      </c>
      <c r="AU101" s="133">
        <v>0</v>
      </c>
      <c r="AV101" s="133">
        <v>0</v>
      </c>
      <c r="AW101" s="133">
        <v>0</v>
      </c>
      <c r="AX101" s="133">
        <v>0</v>
      </c>
      <c r="AY101" s="161" t="str">
        <f t="shared" ref="AY101:BS101" si="407">IF(AD101 = 0, "", AD101)</f>
        <v/>
      </c>
      <c r="AZ101" s="133">
        <f t="shared" si="407"/>
        <v>360</v>
      </c>
      <c r="BA101" s="133">
        <f t="shared" si="407"/>
        <v>60</v>
      </c>
      <c r="BB101" s="137" t="str">
        <f t="shared" si="407"/>
        <v/>
      </c>
      <c r="BC101" s="133">
        <f t="shared" si="407"/>
        <v>80</v>
      </c>
      <c r="BD101" s="137" t="str">
        <f t="shared" si="407"/>
        <v/>
      </c>
      <c r="BE101" s="133">
        <f t="shared" si="407"/>
        <v>20</v>
      </c>
      <c r="BF101" s="167">
        <f t="shared" si="407"/>
        <v>8</v>
      </c>
      <c r="BG101" s="133">
        <f t="shared" si="407"/>
        <v>1</v>
      </c>
      <c r="BH101" s="137" t="str">
        <f t="shared" si="407"/>
        <v/>
      </c>
      <c r="BI101" s="137" t="str">
        <f t="shared" si="407"/>
        <v/>
      </c>
      <c r="BJ101" s="133">
        <f t="shared" si="407"/>
        <v>24</v>
      </c>
      <c r="BK101" s="137" t="str">
        <f t="shared" si="407"/>
        <v/>
      </c>
      <c r="BL101" s="137" t="str">
        <f t="shared" si="407"/>
        <v/>
      </c>
      <c r="BM101" s="137" t="str">
        <f t="shared" si="407"/>
        <v/>
      </c>
      <c r="BN101" s="137" t="str">
        <f t="shared" si="407"/>
        <v/>
      </c>
      <c r="BO101" s="137" t="str">
        <f t="shared" si="407"/>
        <v/>
      </c>
      <c r="BP101" s="137" t="str">
        <f t="shared" si="407"/>
        <v/>
      </c>
      <c r="BQ101" s="137" t="str">
        <f t="shared" si="407"/>
        <v/>
      </c>
      <c r="BR101" s="137" t="str">
        <f t="shared" si="407"/>
        <v/>
      </c>
      <c r="BS101" s="169" t="str">
        <f t="shared" si="407"/>
        <v/>
      </c>
      <c r="BT101" s="174" t="e">
        <f>$AY101*Assembly!Z$4+$AZ101*Assembly!Z$5+$BA101*Assembly!Z$6+$BB101*Assembly!Z$7+$BC101*Assembly!Z$8+$BD101*Assembly!Z$9+$BE101*Assembly!Z$10+$BF101*Assembly!Z$11+$BG101*Assembly!Z$12+$BH101*Assembly!Z$13+$BI101*Assembly!Z$14+$BJ101*Assembly!Z$15+$BK101*Assembly!Z$16+$BL101*Assembly!Z$17+$BM101*Assembly!Z$18+$BN101*Assembly!Z$19+$BO101*Assembly!Z$20+$BP101*Assembly!Z$21+$BQ101*Assembly!Z$22+$BR101*Assembly!Z$23+$BS101*Assembly!Z$24</f>
        <v>#VALUE!</v>
      </c>
      <c r="BU101" s="133" t="e">
        <f t="shared" si="3"/>
        <v>#VALUE!</v>
      </c>
      <c r="BV101" s="390" t="e">
        <f t="shared" si="395"/>
        <v>#VALUE!</v>
      </c>
      <c r="BW101" s="133" t="e">
        <f>$AY101*Assembly!AD$4+$AZ101*Assembly!AD$5+$BA101*Assembly!AD$6+$BB101*Assembly!AD$7+$BC101*Assembly!AD$8+$BD101*Assembly!AD$9+$BE101*Assembly!AD$10+$BF101*Assembly!AD$11+$BG101*Assembly!AD$12+$BH101*Assembly!AD$13+$BI101*Assembly!AD$14+$BJ101*Assembly!AD$15+$BK101*Assembly!AD$16+$BL101*Assembly!AD$17+$BM101*Assembly!AD$18+$BN101*Assembly!AD$19+$BO101*Assembly!AD$20+$BP101*Assembly!AD$21+$BQ101*Assembly!AD$22+$BR101*Assembly!AD$23+$BS101*Assembly!AD$24</f>
        <v>#VALUE!</v>
      </c>
      <c r="BX101" s="177" t="e">
        <f t="shared" si="4"/>
        <v>#VALUE!</v>
      </c>
      <c r="BY101" s="178" t="e">
        <f t="shared" si="5"/>
        <v>#VALUE!</v>
      </c>
      <c r="BZ101" s="179" t="e">
        <f t="shared" si="6"/>
        <v>#VALUE!</v>
      </c>
      <c r="CA101" s="178" t="e">
        <f t="shared" si="7"/>
        <v>#VALUE!</v>
      </c>
      <c r="CB101" s="133" t="e">
        <f>$AY101*Assembly!Y$4+$AZ101*Assembly!Y$5+$BA101*Assembly!Y$6+$BB101*Assembly!Y$7+$BC101*Assembly!Y$8+$BD101*Assembly!Y$9+$BE101*Assembly!Y$10+$BF101*Assembly!Y$11+$BG101*Assembly!Y$12+$BH101*Assembly!Y$13+$BI101*Assembly!Y$14+$BJ101*Assembly!Y$15+$BK101*Assembly!Y$16+$BL101*Assembly!Y$17+$BM101*Assembly!Y$18+$BN101*Assembly!Y$19+$BO101*Assembly!Y$20+$BP101*Assembly!Y$21+$BQ101*Assembly!Y$22+$BR101*Assembly!Y$23+$BS101*Assembly!Y$24</f>
        <v>#VALUE!</v>
      </c>
      <c r="CC101" s="133" t="e">
        <f t="shared" si="8"/>
        <v>#VALUE!</v>
      </c>
      <c r="CD101" s="130" t="e">
        <f t="shared" si="9"/>
        <v>#VALUE!</v>
      </c>
      <c r="CE101" s="183" t="e">
        <f>$AY101*Assembly!AC$4+$AZ101*Assembly!AC$5+$BA101*Assembly!AC$6+$BB101*Assembly!AC$7+$BC101*Assembly!AC$8+$BD101*Assembly!AC$9+$BE101*Assembly!AC$10+$BF101*Assembly!AC$11+$BG101*Assembly!AC$12+$BH101*Assembly!AC$13+$BI101*Assembly!AC$14+$BJ101*Assembly!AC$15+$BK101*Assembly!AC$16+$BL101*Assembly!AC$17+$BM101*Assembly!AC$18+$BN101*Assembly!AC$19+$BO101*Assembly!AC$20+$BP101*Assembly!AC$21+$BQ101*Assembly!AC$22+$BR101*Assembly!AC$23+$BS101*Assembly!AC$24</f>
        <v>#VALUE!</v>
      </c>
      <c r="CF101" s="145" t="e">
        <f>$AY101*Assembly!M$4+$AZ101*Assembly!M$5+$BA101*Assembly!M$6+$BB101*Assembly!M$7+$BC101*Assembly!M$8+$BD101*Assembly!M$9+$BE101*Assembly!M$10+$BF101*Assembly!M$11+$BG101*Assembly!M$12+$BH101*Assembly!M$13+$BI101*Assembly!M$14+$BJ101*Assembly!M$15+$BK101*Assembly!M$16+$BL101*Assembly!M$17+$BM101*Assembly!M$18+$BN101*Assembly!M$19+$BO101*Assembly!M$20+$BP101*Assembly!M$21+$BQ101*Assembly!M$22+$BR101*Assembly!M$23+$BS101*Assembly!M$24</f>
        <v>#VALUE!</v>
      </c>
      <c r="CG101" s="145" t="e">
        <f>$AY101*Assembly!N$4+$AZ101*Assembly!N$5+$BA101*Assembly!N$6+$BB101*Assembly!N$7+$BC101*Assembly!N$8+$BD101*Assembly!N$9+$BE101*Assembly!N$10+$BF101*Assembly!N$11+$BG101*Assembly!N$12+$BH101*Assembly!N$13+$BI101*Assembly!N$14+$BJ101*Assembly!N$15+$BK101*Assembly!N$16+$BL101*Assembly!N$17+$BM101*Assembly!N$18+$BN101*Assembly!N$19+$BO101*Assembly!N$20+$BP101*Assembly!N$21+$BQ101*Assembly!N$22+$BR101*Assembly!N$23+$BS101*Assembly!N$24</f>
        <v>#VALUE!</v>
      </c>
      <c r="CH101" s="145" t="e">
        <f>$AY101*Assembly!O$4+$AZ101*Assembly!O$5+$BA101*Assembly!O$6+$BB101*Assembly!O$7+$BC101*Assembly!O$8+$BD101*Assembly!O$9+$BE101*Assembly!O$10+$BF101*Assembly!O$11+$BG101*Assembly!O$12+$BH101*Assembly!O$13+$BI101*Assembly!O$14+$BJ101*Assembly!O$15+$BK101*Assembly!O$16+$BL101*Assembly!O$17+$BM101*Assembly!O$18+$BN101*Assembly!O$19+$BO101*Assembly!O$20+$BP101*Assembly!O$21+$BQ101*Assembly!O$22+$BR101*Assembly!O$23+$BS101*Assembly!O$24</f>
        <v>#VALUE!</v>
      </c>
      <c r="CI101" s="140" t="e">
        <f>$AY101*Assembly!P$4+$AZ101*Assembly!P$5+$BA101*Assembly!P$6+$BB101*Assembly!P$7+$BC101*Assembly!P$8+$BD101*Assembly!P$9+$BE101*Assembly!P$10+$BF101*Assembly!P$11+$BG101*Assembly!P$12+$BH101*Assembly!P$13+$BI101*Assembly!P$14+$BJ101*Assembly!P$15+$BK101*Assembly!P$16+$BL101*Assembly!P$17+$BM101*Assembly!P$18+$BN101*Assembly!P$19+$BO101*Assembly!P$20+$BP101*Assembly!P$21+$BQ101*Assembly!P$22+$BR101*Assembly!P$23+$BS101*Assembly!P$24</f>
        <v>#VALUE!</v>
      </c>
      <c r="CJ101" s="140" t="e">
        <f>$AY101*Assembly!Q$4+$AZ101*Assembly!Q$5+$BA101*Assembly!Q$6+$BB101*Assembly!Q$7+$BC101*Assembly!Q$8+$BD101*Assembly!Q$9+$BE101*Assembly!Q$10+$BF101*Assembly!Q$11+$BG101*Assembly!Q$12+$BH101*Assembly!Q$13+$BI101*Assembly!Q$14+$BJ101*Assembly!Q$15+$BK101*Assembly!Q$16+$BL101*Assembly!Q$17+$BM101*Assembly!Q$18+$BN101*Assembly!Q$19+$BO101*Assembly!Q$20+$BP101*Assembly!Q$21+$BQ101*Assembly!Q$22+$BR101*Assembly!Q$23+$BS101*Assembly!Q$24</f>
        <v>#VALUE!</v>
      </c>
      <c r="CK101" s="145" t="e">
        <f>$AY101*Assembly!R$4+$AZ101*Assembly!R$5+$BA101*Assembly!R$6+$BB101*Assembly!R$7+$BC101*Assembly!R$8+$BD101*Assembly!R$9+$BE101*Assembly!R$10+$BF101*Assembly!R$11+$BG101*Assembly!R$12+$BH101*Assembly!R$13+$BI101*Assembly!R$14+$BJ101*Assembly!R$15+$BK101*Assembly!R$16+$BL101*Assembly!R$17+$BM101*Assembly!R$18+$BN101*Assembly!R$19+$BO101*Assembly!R$20+$BP101*Assembly!R$21+$BQ101*Assembly!R$22+$BR101*Assembly!R$23+$BS101*Assembly!R$24</f>
        <v>#VALUE!</v>
      </c>
      <c r="CL101" s="140" t="e">
        <f>$AY101*Assembly!S$4+$AZ101*Assembly!S$5+$BA101*Assembly!S$6+$BB101*Assembly!S$7+$BC101*Assembly!S$8+$BD101*Assembly!S$9+$BE101*Assembly!S$10+$BF101*Assembly!S$11+$BG101*Assembly!S$12+$BH101*Assembly!S$13+$BI101*Assembly!S$14+$BJ101*Assembly!S$15+$BK101*Assembly!S$16+$BL101*Assembly!S$17+$BM101*Assembly!S$18+$BN101*Assembly!S$19+$BO101*Assembly!S$20+$BP101*Assembly!S$21+$BQ101*Assembly!S$22+$BR101*Assembly!S$23+$BS101*Assembly!S$24</f>
        <v>#VALUE!</v>
      </c>
      <c r="CM101" s="140" t="e">
        <f>$AY101*Assembly!T$4+$AZ101*Assembly!T$5+$BA101*Assembly!T$6+$BB101*Assembly!T$7+$BC101*Assembly!T$8+$BD101*Assembly!T$9+$BE101*Assembly!T$10+$BF101*Assembly!T$11+$BG101*Assembly!T$12+$BH101*Assembly!T$13+$BI101*Assembly!T$14+$BJ101*Assembly!T$15+$BK101*Assembly!T$16+$BL101*Assembly!T$17+$BM101*Assembly!T$18+$BN101*Assembly!T$19+$BO101*Assembly!T$20+$BP101*Assembly!T$21+$BQ101*Assembly!T$22+$BR101*Assembly!T$23+$BS101*Assembly!T$24</f>
        <v>#VALUE!</v>
      </c>
      <c r="CN101" s="140" t="e">
        <f>$AY101*Assembly!U$4+$AZ101*Assembly!U$5+$BA101*Assembly!U$6+$BB101*Assembly!U$7+$BC101*Assembly!U$8+$BD101*Assembly!U$9+$BE101*Assembly!U$10+$BF101*Assembly!U$11+$BG101*Assembly!U$12+$BH101*Assembly!U$13+$BI101*Assembly!U$14+$BJ101*Assembly!U$15+$BK101*Assembly!U$16+$BL101*Assembly!U$17+$BM101*Assembly!U$18+$BN101*Assembly!U$19+$BO101*Assembly!U$20+$BP101*Assembly!U$21+$BQ101*Assembly!U$22+$BR101*Assembly!U$23+$BS101*Assembly!U$24</f>
        <v>#VALUE!</v>
      </c>
      <c r="CO101" s="145" t="e">
        <f>$AY101*Assembly!V$4+$AZ101*Assembly!V$5+$BA101*Assembly!V$6+$BB101*Assembly!V$7+$BC101*Assembly!V$8+$BD101*Assembly!V$9+$BE101*Assembly!V$10+$BF101*Assembly!V$11+$BG101*Assembly!V$12+$BH101*Assembly!V$13+$BI101*Assembly!V$14+$BJ101*Assembly!V$15+$BK101*Assembly!V$16+$BL101*Assembly!V$17+$BM101*Assembly!V$18+$BN101*Assembly!V$19+$BO101*Assembly!V$20+$BP101*Assembly!V$21+$BQ101*Assembly!V$22+$BR101*Assembly!V$23+$BS101*Assembly!V$24</f>
        <v>#VALUE!</v>
      </c>
      <c r="CP101" s="145" t="e">
        <f>CF101*Refining!$F$3</f>
        <v>#VALUE!</v>
      </c>
      <c r="CQ101" s="145" t="e">
        <f>CG101*Refining!$F$4</f>
        <v>#VALUE!</v>
      </c>
      <c r="CR101" s="145" t="e">
        <f>CH101*Refining!$F$5</f>
        <v>#VALUE!</v>
      </c>
      <c r="CS101" s="145" t="e">
        <f>CI101*Refining!$F$6</f>
        <v>#VALUE!</v>
      </c>
      <c r="CT101" s="145" t="e">
        <f>CJ101*Refining!$F$7</f>
        <v>#VALUE!</v>
      </c>
      <c r="CU101" s="145" t="e">
        <f>CK101*Refining!$F$8</f>
        <v>#VALUE!</v>
      </c>
      <c r="CV101" s="145" t="e">
        <f>CL101*Refining!$F$9</f>
        <v>#VALUE!</v>
      </c>
      <c r="CW101" s="145" t="e">
        <f>CM101*Refining!$F$10</f>
        <v>#VALUE!</v>
      </c>
      <c r="CX101" s="145" t="e">
        <f>CN101*Refining!$F$11</f>
        <v>#VALUE!</v>
      </c>
      <c r="CY101" s="145" t="e">
        <f>CO101*Refining!$F$12</f>
        <v>#VALUE!</v>
      </c>
      <c r="CZ101" s="185" t="e">
        <f t="shared" ref="CZ101:DS101" si="408">IF(CF101 = 0, "", CF101)</f>
        <v>#VALUE!</v>
      </c>
      <c r="DA101" s="189" t="e">
        <f t="shared" si="408"/>
        <v>#VALUE!</v>
      </c>
      <c r="DB101" s="189" t="e">
        <f t="shared" si="408"/>
        <v>#VALUE!</v>
      </c>
      <c r="DC101" s="186" t="e">
        <f t="shared" si="408"/>
        <v>#VALUE!</v>
      </c>
      <c r="DD101" s="186" t="e">
        <f t="shared" si="408"/>
        <v>#VALUE!</v>
      </c>
      <c r="DE101" s="186" t="e">
        <f t="shared" si="408"/>
        <v>#VALUE!</v>
      </c>
      <c r="DF101" s="186" t="e">
        <f t="shared" si="408"/>
        <v>#VALUE!</v>
      </c>
      <c r="DG101" s="186" t="e">
        <f t="shared" si="408"/>
        <v>#VALUE!</v>
      </c>
      <c r="DH101" s="186" t="e">
        <f t="shared" si="408"/>
        <v>#VALUE!</v>
      </c>
      <c r="DI101" s="187" t="e">
        <f t="shared" si="408"/>
        <v>#VALUE!</v>
      </c>
      <c r="DJ101" s="185" t="e">
        <f t="shared" si="408"/>
        <v>#VALUE!</v>
      </c>
      <c r="DK101" s="189" t="e">
        <f t="shared" si="408"/>
        <v>#VALUE!</v>
      </c>
      <c r="DL101" s="189" t="e">
        <f t="shared" si="408"/>
        <v>#VALUE!</v>
      </c>
      <c r="DM101" s="186" t="e">
        <f t="shared" si="408"/>
        <v>#VALUE!</v>
      </c>
      <c r="DN101" s="211" t="e">
        <f t="shared" si="408"/>
        <v>#VALUE!</v>
      </c>
      <c r="DO101" s="186" t="e">
        <f t="shared" si="408"/>
        <v>#VALUE!</v>
      </c>
      <c r="DP101" s="186" t="e">
        <f t="shared" si="408"/>
        <v>#VALUE!</v>
      </c>
      <c r="DQ101" s="186" t="e">
        <f t="shared" si="408"/>
        <v>#VALUE!</v>
      </c>
      <c r="DR101" s="186" t="e">
        <f t="shared" si="408"/>
        <v>#VALUE!</v>
      </c>
      <c r="DS101" s="187" t="e">
        <f t="shared" si="408"/>
        <v>#VALUE!</v>
      </c>
      <c r="DT101" s="185" t="e">
        <f t="shared" si="11"/>
        <v>#VALUE!</v>
      </c>
      <c r="DU101" s="189" t="e">
        <f t="shared" si="12"/>
        <v>#VALUE!</v>
      </c>
      <c r="DV101" s="133" t="e">
        <f>CZ101*'Ores &amp; Ingots'!$C$3+DA101*'Ores &amp; Ingots'!$C$4+DB101*'Ores &amp; Ingots'!$C$5+DC101*'Ores &amp; Ingots'!$C$6+DD101*'Ores &amp; Ingots'!$C$7+DE101*'Ores &amp; Ingots'!$C$8+DF101*'Ores &amp; Ingots'!$C$9+DG101*'Ores &amp; Ingots'!$C$10+DH101*'Ores &amp; Ingots'!$C$11+DI101*'Ores &amp; Ingots'!$C$12</f>
        <v>#VALUE!</v>
      </c>
      <c r="DW101" s="133" t="e">
        <f>DJ101*'Ores &amp; Ingots'!$B$3+DK101*'Ores &amp; Ingots'!$B$4+DL101*'Ores &amp; Ingots'!$B$5+DM101*'Ores &amp; Ingots'!$B$6+DN101*'Ores &amp; Ingots'!$B$7+DO101*'Ores &amp; Ingots'!$B$8+DP101*'Ores &amp; Ingots'!$B$9+DQ101*'Ores &amp; Ingots'!$B$10+DR101*'Ores &amp; Ingots'!$B$11+DS101*'Ores &amp; Ingots'!$B$12</f>
        <v>#VALUE!</v>
      </c>
      <c r="DX101" s="189" t="e">
        <f>CZ101*Refining!$G$3+DA101*Refining!$G$4+DB101*Refining!$G$5+DC101*Refining!$G$6+DD101*Refining!$G$7+DE101*Refining!$G$8+DF101*Refining!$G$9+DG101*Refining!$G$10+DH101*Refining!$G$11+DI101*Refining!$G$12</f>
        <v>#VALUE!</v>
      </c>
      <c r="DY101" s="189" t="e">
        <f t="shared" si="13"/>
        <v>#VALUE!</v>
      </c>
      <c r="DZ101" s="192" t="e">
        <f t="shared" si="14"/>
        <v>#VALUE!</v>
      </c>
      <c r="EA101" s="185" t="e">
        <f t="shared" si="15"/>
        <v>#VALUE!</v>
      </c>
      <c r="EB101" s="194" t="e">
        <f t="shared" ref="EB101:EC101" si="409">EA101/60</f>
        <v>#VALUE!</v>
      </c>
      <c r="EC101" s="194" t="e">
        <f t="shared" si="409"/>
        <v>#VALUE!</v>
      </c>
      <c r="ED101" s="185" t="e">
        <f t="shared" si="17"/>
        <v>#VALUE!</v>
      </c>
      <c r="EE101" s="194" t="e">
        <f t="shared" ref="EE101:EF101" si="410">ED101/1000</f>
        <v>#VALUE!</v>
      </c>
      <c r="EF101" s="196" t="e">
        <f t="shared" si="410"/>
        <v>#VALUE!</v>
      </c>
      <c r="EG101" s="130" t="e">
        <f t="shared" si="19"/>
        <v>#VALUE!</v>
      </c>
      <c r="EH101" s="132" t="e">
        <f t="shared" si="20"/>
        <v>#VALUE!</v>
      </c>
      <c r="EI101" s="133">
        <v>1422</v>
      </c>
    </row>
    <row r="102" spans="1:139" ht="12.75" x14ac:dyDescent="0.2">
      <c r="A102" s="865"/>
      <c r="B102" s="297" t="s">
        <v>325</v>
      </c>
      <c r="C102" s="216" t="s">
        <v>155</v>
      </c>
      <c r="D102" s="216">
        <v>5</v>
      </c>
      <c r="E102" s="216">
        <v>5</v>
      </c>
      <c r="F102" s="216">
        <v>5</v>
      </c>
      <c r="G102" s="229">
        <f t="shared" si="0"/>
        <v>15.625</v>
      </c>
      <c r="H102" s="230">
        <v>25</v>
      </c>
      <c r="I102" s="230">
        <v>25</v>
      </c>
      <c r="J102" s="230">
        <f>H102/Main!$D$9</f>
        <v>5</v>
      </c>
      <c r="K102" s="230">
        <f>I102/Main!$D$10</f>
        <v>12.5</v>
      </c>
      <c r="L102" s="230">
        <f t="shared" si="1"/>
        <v>2.5</v>
      </c>
      <c r="M102" s="230">
        <v>1</v>
      </c>
      <c r="N102" s="232" t="s">
        <v>28</v>
      </c>
      <c r="O102" s="233"/>
      <c r="P102" s="233"/>
      <c r="Q102" s="232">
        <v>15625</v>
      </c>
      <c r="R102" s="232">
        <f>Q102*Main!$D$6</f>
        <v>156250</v>
      </c>
      <c r="S102" s="234"/>
      <c r="T102" s="234"/>
      <c r="U102" s="233"/>
      <c r="V102" s="233"/>
      <c r="W102" s="234"/>
      <c r="X102" s="234"/>
      <c r="Y102" s="233"/>
      <c r="Z102" s="233"/>
      <c r="AA102" s="233"/>
      <c r="AB102" s="233"/>
      <c r="AC102" s="366"/>
      <c r="AD102" s="226">
        <v>0</v>
      </c>
      <c r="AE102" s="226">
        <v>75</v>
      </c>
      <c r="AF102" s="226">
        <v>0</v>
      </c>
      <c r="AG102" s="226">
        <v>0</v>
      </c>
      <c r="AH102" s="226">
        <v>25</v>
      </c>
      <c r="AI102" s="226">
        <v>0</v>
      </c>
      <c r="AJ102" s="226">
        <v>8</v>
      </c>
      <c r="AK102" s="227">
        <v>6</v>
      </c>
      <c r="AL102" s="226">
        <v>1</v>
      </c>
      <c r="AM102" s="226">
        <v>0</v>
      </c>
      <c r="AN102" s="226">
        <v>0</v>
      </c>
      <c r="AO102" s="226">
        <v>0</v>
      </c>
      <c r="AP102" s="226">
        <v>0</v>
      </c>
      <c r="AQ102" s="226">
        <v>0</v>
      </c>
      <c r="AR102" s="226">
        <v>0</v>
      </c>
      <c r="AS102" s="226">
        <v>0</v>
      </c>
      <c r="AT102" s="226">
        <v>0</v>
      </c>
      <c r="AU102" s="226">
        <v>0</v>
      </c>
      <c r="AV102" s="226">
        <v>0</v>
      </c>
      <c r="AW102" s="226">
        <v>0</v>
      </c>
      <c r="AX102" s="226">
        <v>0</v>
      </c>
      <c r="AY102" s="322" t="str">
        <f t="shared" ref="AY102:BS102" si="411">IF(AD102 = 0, "", AD102)</f>
        <v/>
      </c>
      <c r="AZ102" s="226">
        <f t="shared" si="411"/>
        <v>75</v>
      </c>
      <c r="BA102" s="216" t="str">
        <f t="shared" si="411"/>
        <v/>
      </c>
      <c r="BB102" s="216" t="str">
        <f t="shared" si="411"/>
        <v/>
      </c>
      <c r="BC102" s="226">
        <f t="shared" si="411"/>
        <v>25</v>
      </c>
      <c r="BD102" s="216" t="str">
        <f t="shared" si="411"/>
        <v/>
      </c>
      <c r="BE102" s="226">
        <f t="shared" si="411"/>
        <v>8</v>
      </c>
      <c r="BF102" s="227">
        <f t="shared" si="411"/>
        <v>6</v>
      </c>
      <c r="BG102" s="226">
        <f t="shared" si="411"/>
        <v>1</v>
      </c>
      <c r="BH102" s="216" t="str">
        <f t="shared" si="411"/>
        <v/>
      </c>
      <c r="BI102" s="216" t="str">
        <f t="shared" si="411"/>
        <v/>
      </c>
      <c r="BJ102" s="216" t="str">
        <f t="shared" si="411"/>
        <v/>
      </c>
      <c r="BK102" s="216" t="str">
        <f t="shared" si="411"/>
        <v/>
      </c>
      <c r="BL102" s="216" t="str">
        <f t="shared" si="411"/>
        <v/>
      </c>
      <c r="BM102" s="216" t="str">
        <f t="shared" si="411"/>
        <v/>
      </c>
      <c r="BN102" s="216" t="str">
        <f t="shared" si="411"/>
        <v/>
      </c>
      <c r="BO102" s="216" t="str">
        <f t="shared" si="411"/>
        <v/>
      </c>
      <c r="BP102" s="216" t="str">
        <f t="shared" si="411"/>
        <v/>
      </c>
      <c r="BQ102" s="216" t="str">
        <f t="shared" si="411"/>
        <v/>
      </c>
      <c r="BR102" s="216" t="str">
        <f t="shared" si="411"/>
        <v/>
      </c>
      <c r="BS102" s="231" t="str">
        <f t="shared" si="411"/>
        <v/>
      </c>
      <c r="BT102" s="225" t="e">
        <f>$AY102*Assembly!Z$4+$AZ102*Assembly!Z$5+$BA102*Assembly!Z$6+$BB102*Assembly!Z$7+$BC102*Assembly!Z$8+$BD102*Assembly!Z$9+$BE102*Assembly!Z$10+$BF102*Assembly!Z$11+$BG102*Assembly!Z$12+$BH102*Assembly!Z$13+$BI102*Assembly!Z$14+$BJ102*Assembly!Z$15+$BK102*Assembly!Z$16+$BL102*Assembly!Z$17+$BM102*Assembly!Z$18+$BN102*Assembly!Z$19+$BO102*Assembly!Z$20+$BP102*Assembly!Z$21+$BQ102*Assembly!Z$22+$BR102*Assembly!Z$23+$BS102*Assembly!Z$24</f>
        <v>#VALUE!</v>
      </c>
      <c r="BU102" s="226" t="e">
        <f t="shared" si="3"/>
        <v>#VALUE!</v>
      </c>
      <c r="BV102" s="393" t="e">
        <f t="shared" si="395"/>
        <v>#VALUE!</v>
      </c>
      <c r="BW102" s="226" t="e">
        <f>$AY102*Assembly!AD$4+$AZ102*Assembly!AD$5+$BA102*Assembly!AD$6+$BB102*Assembly!AD$7+$BC102*Assembly!AD$8+$BD102*Assembly!AD$9+$BE102*Assembly!AD$10+$BF102*Assembly!AD$11+$BG102*Assembly!AD$12+$BH102*Assembly!AD$13+$BI102*Assembly!AD$14+$BJ102*Assembly!AD$15+$BK102*Assembly!AD$16+$BL102*Assembly!AD$17+$BM102*Assembly!AD$18+$BN102*Assembly!AD$19+$BO102*Assembly!AD$20+$BP102*Assembly!AD$21+$BQ102*Assembly!AD$22+$BR102*Assembly!AD$23+$BS102*Assembly!AD$24</f>
        <v>#VALUE!</v>
      </c>
      <c r="BX102" s="236" t="e">
        <f t="shared" si="4"/>
        <v>#VALUE!</v>
      </c>
      <c r="BY102" s="237" t="e">
        <f t="shared" si="5"/>
        <v>#VALUE!</v>
      </c>
      <c r="BZ102" s="238" t="e">
        <f t="shared" si="6"/>
        <v>#VALUE!</v>
      </c>
      <c r="CA102" s="237" t="e">
        <f t="shared" si="7"/>
        <v>#VALUE!</v>
      </c>
      <c r="CB102" s="226" t="e">
        <f>$AY102*Assembly!Y$4+$AZ102*Assembly!Y$5+$BA102*Assembly!Y$6+$BB102*Assembly!Y$7+$BC102*Assembly!Y$8+$BD102*Assembly!Y$9+$BE102*Assembly!Y$10+$BF102*Assembly!Y$11+$BG102*Assembly!Y$12+$BH102*Assembly!Y$13+$BI102*Assembly!Y$14+$BJ102*Assembly!Y$15+$BK102*Assembly!Y$16+$BL102*Assembly!Y$17+$BM102*Assembly!Y$18+$BN102*Assembly!Y$19+$BO102*Assembly!Y$20+$BP102*Assembly!Y$21+$BQ102*Assembly!Y$22+$BR102*Assembly!Y$23+$BS102*Assembly!Y$24</f>
        <v>#VALUE!</v>
      </c>
      <c r="CC102" s="226" t="e">
        <f t="shared" si="8"/>
        <v>#VALUE!</v>
      </c>
      <c r="CD102" s="239" t="e">
        <f t="shared" si="9"/>
        <v>#VALUE!</v>
      </c>
      <c r="CE102" s="240" t="e">
        <f>$AY102*Assembly!AC$4+$AZ102*Assembly!AC$5+$BA102*Assembly!AC$6+$BB102*Assembly!AC$7+$BC102*Assembly!AC$8+$BD102*Assembly!AC$9+$BE102*Assembly!AC$10+$BF102*Assembly!AC$11+$BG102*Assembly!AC$12+$BH102*Assembly!AC$13+$BI102*Assembly!AC$14+$BJ102*Assembly!AC$15+$BK102*Assembly!AC$16+$BL102*Assembly!AC$17+$BM102*Assembly!AC$18+$BN102*Assembly!AC$19+$BO102*Assembly!AC$20+$BP102*Assembly!AC$21+$BQ102*Assembly!AC$22+$BR102*Assembly!AC$23+$BS102*Assembly!AC$24</f>
        <v>#VALUE!</v>
      </c>
      <c r="CF102" s="232" t="e">
        <f>$AY102*Assembly!M$4+$AZ102*Assembly!M$5+$BA102*Assembly!M$6+$BB102*Assembly!M$7+$BC102*Assembly!M$8+$BD102*Assembly!M$9+$BE102*Assembly!M$10+$BF102*Assembly!M$11+$BG102*Assembly!M$12+$BH102*Assembly!M$13+$BI102*Assembly!M$14+$BJ102*Assembly!M$15+$BK102*Assembly!M$16+$BL102*Assembly!M$17+$BM102*Assembly!M$18+$BN102*Assembly!M$19+$BO102*Assembly!M$20+$BP102*Assembly!M$21+$BQ102*Assembly!M$22+$BR102*Assembly!M$23+$BS102*Assembly!M$24</f>
        <v>#VALUE!</v>
      </c>
      <c r="CG102" s="232" t="e">
        <f>$AY102*Assembly!N$4+$AZ102*Assembly!N$5+$BA102*Assembly!N$6+$BB102*Assembly!N$7+$BC102*Assembly!N$8+$BD102*Assembly!N$9+$BE102*Assembly!N$10+$BF102*Assembly!N$11+$BG102*Assembly!N$12+$BH102*Assembly!N$13+$BI102*Assembly!N$14+$BJ102*Assembly!N$15+$BK102*Assembly!N$16+$BL102*Assembly!N$17+$BM102*Assembly!N$18+$BN102*Assembly!N$19+$BO102*Assembly!N$20+$BP102*Assembly!N$21+$BQ102*Assembly!N$22+$BR102*Assembly!N$23+$BS102*Assembly!N$24</f>
        <v>#VALUE!</v>
      </c>
      <c r="CH102" s="232" t="e">
        <f>$AY102*Assembly!O$4+$AZ102*Assembly!O$5+$BA102*Assembly!O$6+$BB102*Assembly!O$7+$BC102*Assembly!O$8+$BD102*Assembly!O$9+$BE102*Assembly!O$10+$BF102*Assembly!O$11+$BG102*Assembly!O$12+$BH102*Assembly!O$13+$BI102*Assembly!O$14+$BJ102*Assembly!O$15+$BK102*Assembly!O$16+$BL102*Assembly!O$17+$BM102*Assembly!O$18+$BN102*Assembly!O$19+$BO102*Assembly!O$20+$BP102*Assembly!O$21+$BQ102*Assembly!O$22+$BR102*Assembly!O$23+$BS102*Assembly!O$24</f>
        <v>#VALUE!</v>
      </c>
      <c r="CI102" s="230" t="e">
        <f>$AY102*Assembly!P$4+$AZ102*Assembly!P$5+$BA102*Assembly!P$6+$BB102*Assembly!P$7+$BC102*Assembly!P$8+$BD102*Assembly!P$9+$BE102*Assembly!P$10+$BF102*Assembly!P$11+$BG102*Assembly!P$12+$BH102*Assembly!P$13+$BI102*Assembly!P$14+$BJ102*Assembly!P$15+$BK102*Assembly!P$16+$BL102*Assembly!P$17+$BM102*Assembly!P$18+$BN102*Assembly!P$19+$BO102*Assembly!P$20+$BP102*Assembly!P$21+$BQ102*Assembly!P$22+$BR102*Assembly!P$23+$BS102*Assembly!P$24</f>
        <v>#VALUE!</v>
      </c>
      <c r="CJ102" s="230" t="e">
        <f>$AY102*Assembly!Q$4+$AZ102*Assembly!Q$5+$BA102*Assembly!Q$6+$BB102*Assembly!Q$7+$BC102*Assembly!Q$8+$BD102*Assembly!Q$9+$BE102*Assembly!Q$10+$BF102*Assembly!Q$11+$BG102*Assembly!Q$12+$BH102*Assembly!Q$13+$BI102*Assembly!Q$14+$BJ102*Assembly!Q$15+$BK102*Assembly!Q$16+$BL102*Assembly!Q$17+$BM102*Assembly!Q$18+$BN102*Assembly!Q$19+$BO102*Assembly!Q$20+$BP102*Assembly!Q$21+$BQ102*Assembly!Q$22+$BR102*Assembly!Q$23+$BS102*Assembly!Q$24</f>
        <v>#VALUE!</v>
      </c>
      <c r="CK102" s="232" t="e">
        <f>$AY102*Assembly!R$4+$AZ102*Assembly!R$5+$BA102*Assembly!R$6+$BB102*Assembly!R$7+$BC102*Assembly!R$8+$BD102*Assembly!R$9+$BE102*Assembly!R$10+$BF102*Assembly!R$11+$BG102*Assembly!R$12+$BH102*Assembly!R$13+$BI102*Assembly!R$14+$BJ102*Assembly!R$15+$BK102*Assembly!R$16+$BL102*Assembly!R$17+$BM102*Assembly!R$18+$BN102*Assembly!R$19+$BO102*Assembly!R$20+$BP102*Assembly!R$21+$BQ102*Assembly!R$22+$BR102*Assembly!R$23+$BS102*Assembly!R$24</f>
        <v>#VALUE!</v>
      </c>
      <c r="CL102" s="230" t="e">
        <f>$AY102*Assembly!S$4+$AZ102*Assembly!S$5+$BA102*Assembly!S$6+$BB102*Assembly!S$7+$BC102*Assembly!S$8+$BD102*Assembly!S$9+$BE102*Assembly!S$10+$BF102*Assembly!S$11+$BG102*Assembly!S$12+$BH102*Assembly!S$13+$BI102*Assembly!S$14+$BJ102*Assembly!S$15+$BK102*Assembly!S$16+$BL102*Assembly!S$17+$BM102*Assembly!S$18+$BN102*Assembly!S$19+$BO102*Assembly!S$20+$BP102*Assembly!S$21+$BQ102*Assembly!S$22+$BR102*Assembly!S$23+$BS102*Assembly!S$24</f>
        <v>#VALUE!</v>
      </c>
      <c r="CM102" s="230" t="e">
        <f>$AY102*Assembly!T$4+$AZ102*Assembly!T$5+$BA102*Assembly!T$6+$BB102*Assembly!T$7+$BC102*Assembly!T$8+$BD102*Assembly!T$9+$BE102*Assembly!T$10+$BF102*Assembly!T$11+$BG102*Assembly!T$12+$BH102*Assembly!T$13+$BI102*Assembly!T$14+$BJ102*Assembly!T$15+$BK102*Assembly!T$16+$BL102*Assembly!T$17+$BM102*Assembly!T$18+$BN102*Assembly!T$19+$BO102*Assembly!T$20+$BP102*Assembly!T$21+$BQ102*Assembly!T$22+$BR102*Assembly!T$23+$BS102*Assembly!T$24</f>
        <v>#VALUE!</v>
      </c>
      <c r="CN102" s="230" t="e">
        <f>$AY102*Assembly!U$4+$AZ102*Assembly!U$5+$BA102*Assembly!U$6+$BB102*Assembly!U$7+$BC102*Assembly!U$8+$BD102*Assembly!U$9+$BE102*Assembly!U$10+$BF102*Assembly!U$11+$BG102*Assembly!U$12+$BH102*Assembly!U$13+$BI102*Assembly!U$14+$BJ102*Assembly!U$15+$BK102*Assembly!U$16+$BL102*Assembly!U$17+$BM102*Assembly!U$18+$BN102*Assembly!U$19+$BO102*Assembly!U$20+$BP102*Assembly!U$21+$BQ102*Assembly!U$22+$BR102*Assembly!U$23+$BS102*Assembly!U$24</f>
        <v>#VALUE!</v>
      </c>
      <c r="CO102" s="232" t="e">
        <f>$AY102*Assembly!V$4+$AZ102*Assembly!V$5+$BA102*Assembly!V$6+$BB102*Assembly!V$7+$BC102*Assembly!V$8+$BD102*Assembly!V$9+$BE102*Assembly!V$10+$BF102*Assembly!V$11+$BG102*Assembly!V$12+$BH102*Assembly!V$13+$BI102*Assembly!V$14+$BJ102*Assembly!V$15+$BK102*Assembly!V$16+$BL102*Assembly!V$17+$BM102*Assembly!V$18+$BN102*Assembly!V$19+$BO102*Assembly!V$20+$BP102*Assembly!V$21+$BQ102*Assembly!V$22+$BR102*Assembly!V$23+$BS102*Assembly!V$24</f>
        <v>#VALUE!</v>
      </c>
      <c r="CP102" s="232" t="e">
        <f>CF102*Refining!$F$3</f>
        <v>#VALUE!</v>
      </c>
      <c r="CQ102" s="232" t="e">
        <f>CG102*Refining!$F$4</f>
        <v>#VALUE!</v>
      </c>
      <c r="CR102" s="232" t="e">
        <f>CH102*Refining!$F$5</f>
        <v>#VALUE!</v>
      </c>
      <c r="CS102" s="232" t="e">
        <f>CI102*Refining!$F$6</f>
        <v>#VALUE!</v>
      </c>
      <c r="CT102" s="232" t="e">
        <f>CJ102*Refining!$F$7</f>
        <v>#VALUE!</v>
      </c>
      <c r="CU102" s="232" t="e">
        <f>CK102*Refining!$F$8</f>
        <v>#VALUE!</v>
      </c>
      <c r="CV102" s="232" t="e">
        <f>CL102*Refining!$F$9</f>
        <v>#VALUE!</v>
      </c>
      <c r="CW102" s="232" t="e">
        <f>CM102*Refining!$F$10</f>
        <v>#VALUE!</v>
      </c>
      <c r="CX102" s="232" t="e">
        <f>CN102*Refining!$F$11</f>
        <v>#VALUE!</v>
      </c>
      <c r="CY102" s="232" t="e">
        <f>CO102*Refining!$F$12</f>
        <v>#VALUE!</v>
      </c>
      <c r="CZ102" s="243" t="e">
        <f t="shared" ref="CZ102:DS102" si="412">IF(CF102 = 0, "", CF102)</f>
        <v>#VALUE!</v>
      </c>
      <c r="DA102" s="245" t="e">
        <f t="shared" si="412"/>
        <v>#VALUE!</v>
      </c>
      <c r="DB102" s="246" t="e">
        <f t="shared" si="412"/>
        <v>#VALUE!</v>
      </c>
      <c r="DC102" s="246" t="e">
        <f t="shared" si="412"/>
        <v>#VALUE!</v>
      </c>
      <c r="DD102" s="246" t="e">
        <f t="shared" si="412"/>
        <v>#VALUE!</v>
      </c>
      <c r="DE102" s="246" t="e">
        <f t="shared" si="412"/>
        <v>#VALUE!</v>
      </c>
      <c r="DF102" s="246" t="e">
        <f t="shared" si="412"/>
        <v>#VALUE!</v>
      </c>
      <c r="DG102" s="246" t="e">
        <f t="shared" si="412"/>
        <v>#VALUE!</v>
      </c>
      <c r="DH102" s="246" t="e">
        <f t="shared" si="412"/>
        <v>#VALUE!</v>
      </c>
      <c r="DI102" s="251" t="e">
        <f t="shared" si="412"/>
        <v>#VALUE!</v>
      </c>
      <c r="DJ102" s="243" t="e">
        <f t="shared" si="412"/>
        <v>#VALUE!</v>
      </c>
      <c r="DK102" s="245" t="e">
        <f t="shared" si="412"/>
        <v>#VALUE!</v>
      </c>
      <c r="DL102" s="246" t="e">
        <f t="shared" si="412"/>
        <v>#VALUE!</v>
      </c>
      <c r="DM102" s="246" t="e">
        <f t="shared" si="412"/>
        <v>#VALUE!</v>
      </c>
      <c r="DN102" s="254" t="e">
        <f t="shared" si="412"/>
        <v>#VALUE!</v>
      </c>
      <c r="DO102" s="246" t="e">
        <f t="shared" si="412"/>
        <v>#VALUE!</v>
      </c>
      <c r="DP102" s="246" t="e">
        <f t="shared" si="412"/>
        <v>#VALUE!</v>
      </c>
      <c r="DQ102" s="246" t="e">
        <f t="shared" si="412"/>
        <v>#VALUE!</v>
      </c>
      <c r="DR102" s="246" t="e">
        <f t="shared" si="412"/>
        <v>#VALUE!</v>
      </c>
      <c r="DS102" s="251" t="e">
        <f t="shared" si="412"/>
        <v>#VALUE!</v>
      </c>
      <c r="DT102" s="243" t="e">
        <f t="shared" si="11"/>
        <v>#VALUE!</v>
      </c>
      <c r="DU102" s="245" t="e">
        <f t="shared" si="12"/>
        <v>#VALUE!</v>
      </c>
      <c r="DV102" s="226" t="e">
        <f>CZ102*'Ores &amp; Ingots'!$C$3+DA102*'Ores &amp; Ingots'!$C$4+DB102*'Ores &amp; Ingots'!$C$5+DC102*'Ores &amp; Ingots'!$C$6+DD102*'Ores &amp; Ingots'!$C$7+DE102*'Ores &amp; Ingots'!$C$8+DF102*'Ores &amp; Ingots'!$C$9+DG102*'Ores &amp; Ingots'!$C$10+DH102*'Ores &amp; Ingots'!$C$11+DI102*'Ores &amp; Ingots'!$C$12</f>
        <v>#VALUE!</v>
      </c>
      <c r="DW102" s="226" t="e">
        <f>DJ102*'Ores &amp; Ingots'!$B$3+DK102*'Ores &amp; Ingots'!$B$4+DL102*'Ores &amp; Ingots'!$B$5+DM102*'Ores &amp; Ingots'!$B$6+DN102*'Ores &amp; Ingots'!$B$7+DO102*'Ores &amp; Ingots'!$B$8+DP102*'Ores &amp; Ingots'!$B$9+DQ102*'Ores &amp; Ingots'!$B$10+DR102*'Ores &amp; Ingots'!$B$11+DS102*'Ores &amp; Ingots'!$B$12</f>
        <v>#VALUE!</v>
      </c>
      <c r="DX102" s="245" t="e">
        <f>CZ102*Refining!$G$3+DA102*Refining!$G$4+DB102*Refining!$G$5+DC102*Refining!$G$6+DD102*Refining!$G$7+DE102*Refining!$G$8+DF102*Refining!$G$9+DG102*Refining!$G$10+DH102*Refining!$G$11+DI102*Refining!$G$12</f>
        <v>#VALUE!</v>
      </c>
      <c r="DY102" s="189" t="e">
        <f t="shared" si="13"/>
        <v>#VALUE!</v>
      </c>
      <c r="DZ102" s="260" t="e">
        <f t="shared" si="14"/>
        <v>#VALUE!</v>
      </c>
      <c r="EA102" s="243" t="e">
        <f t="shared" si="15"/>
        <v>#VALUE!</v>
      </c>
      <c r="EB102" s="262" t="e">
        <f t="shared" ref="EB102:EC102" si="413">EA102/60</f>
        <v>#VALUE!</v>
      </c>
      <c r="EC102" s="262" t="e">
        <f t="shared" si="413"/>
        <v>#VALUE!</v>
      </c>
      <c r="ED102" s="243" t="e">
        <f t="shared" si="17"/>
        <v>#VALUE!</v>
      </c>
      <c r="EE102" s="262" t="e">
        <f t="shared" ref="EE102:EF102" si="414">ED102/1000</f>
        <v>#VALUE!</v>
      </c>
      <c r="EF102" s="264" t="e">
        <f t="shared" si="414"/>
        <v>#VALUE!</v>
      </c>
      <c r="EG102" s="239" t="e">
        <f t="shared" si="19"/>
        <v>#VALUE!</v>
      </c>
      <c r="EH102" s="266" t="e">
        <f t="shared" si="20"/>
        <v>#VALUE!</v>
      </c>
      <c r="EI102" s="133" t="s">
        <v>28</v>
      </c>
    </row>
    <row r="103" spans="1:139" ht="12.75" hidden="1" x14ac:dyDescent="0.2">
      <c r="A103" s="894" t="s">
        <v>327</v>
      </c>
      <c r="B103" s="55" t="s">
        <v>328</v>
      </c>
      <c r="C103" s="56" t="s">
        <v>156</v>
      </c>
      <c r="D103" s="56">
        <v>1</v>
      </c>
      <c r="E103" s="56">
        <v>2</v>
      </c>
      <c r="F103" s="56">
        <v>1</v>
      </c>
      <c r="G103" s="57">
        <f t="shared" si="0"/>
        <v>31.25</v>
      </c>
      <c r="H103" s="58">
        <v>20</v>
      </c>
      <c r="I103" s="58">
        <v>20</v>
      </c>
      <c r="J103" s="58">
        <f>H103/Main!$D$9</f>
        <v>4</v>
      </c>
      <c r="K103" s="58">
        <f>I103/Main!$D$10</f>
        <v>10</v>
      </c>
      <c r="L103" s="58">
        <f t="shared" si="1"/>
        <v>2.5</v>
      </c>
      <c r="M103" s="58">
        <v>1</v>
      </c>
      <c r="N103" s="62">
        <v>1000</v>
      </c>
      <c r="O103" s="62">
        <v>330000</v>
      </c>
      <c r="P103" s="60"/>
      <c r="Q103" s="62">
        <v>4000</v>
      </c>
      <c r="R103" s="62">
        <f>Q103*Main!$D$6</f>
        <v>40000</v>
      </c>
      <c r="S103" s="63"/>
      <c r="T103" s="63"/>
      <c r="U103" s="60"/>
      <c r="V103" s="60"/>
      <c r="W103" s="63"/>
      <c r="X103" s="63"/>
      <c r="Y103" s="60"/>
      <c r="Z103" s="60"/>
      <c r="AA103" s="60"/>
      <c r="AB103" s="60"/>
      <c r="AC103" s="367" t="s">
        <v>220</v>
      </c>
      <c r="AD103" s="81">
        <v>120</v>
      </c>
      <c r="AE103" s="81">
        <v>0</v>
      </c>
      <c r="AF103" s="81">
        <v>0</v>
      </c>
      <c r="AG103" s="81">
        <v>2</v>
      </c>
      <c r="AH103" s="81">
        <v>5</v>
      </c>
      <c r="AI103" s="81">
        <v>0</v>
      </c>
      <c r="AJ103" s="81">
        <v>4</v>
      </c>
      <c r="AK103" s="83">
        <v>5</v>
      </c>
      <c r="AL103" s="81">
        <v>0</v>
      </c>
      <c r="AM103" s="81">
        <v>0</v>
      </c>
      <c r="AN103" s="81">
        <v>0</v>
      </c>
      <c r="AO103" s="81">
        <v>0</v>
      </c>
      <c r="AP103" s="81">
        <v>0</v>
      </c>
      <c r="AQ103" s="81">
        <v>0</v>
      </c>
      <c r="AR103" s="81">
        <v>0</v>
      </c>
      <c r="AS103" s="81">
        <v>0</v>
      </c>
      <c r="AT103" s="81">
        <v>0</v>
      </c>
      <c r="AU103" s="81">
        <v>0</v>
      </c>
      <c r="AV103" s="81">
        <v>0</v>
      </c>
      <c r="AW103" s="81">
        <v>0</v>
      </c>
      <c r="AX103" s="81">
        <v>0</v>
      </c>
      <c r="AY103" s="93">
        <f t="shared" ref="AY103:BS103" si="415">IF(AD103 = 0, "", AD103)</f>
        <v>120</v>
      </c>
      <c r="AZ103" s="56" t="str">
        <f t="shared" si="415"/>
        <v/>
      </c>
      <c r="BA103" s="56" t="str">
        <f t="shared" si="415"/>
        <v/>
      </c>
      <c r="BB103" s="81">
        <f t="shared" si="415"/>
        <v>2</v>
      </c>
      <c r="BC103" s="81">
        <f t="shared" si="415"/>
        <v>5</v>
      </c>
      <c r="BD103" s="56" t="str">
        <f t="shared" si="415"/>
        <v/>
      </c>
      <c r="BE103" s="81">
        <f t="shared" si="415"/>
        <v>4</v>
      </c>
      <c r="BF103" s="83">
        <f t="shared" si="415"/>
        <v>5</v>
      </c>
      <c r="BG103" s="56" t="str">
        <f t="shared" si="415"/>
        <v/>
      </c>
      <c r="BH103" s="56" t="str">
        <f t="shared" si="415"/>
        <v/>
      </c>
      <c r="BI103" s="56" t="str">
        <f t="shared" si="415"/>
        <v/>
      </c>
      <c r="BJ103" s="56" t="str">
        <f t="shared" si="415"/>
        <v/>
      </c>
      <c r="BK103" s="56" t="str">
        <f t="shared" si="415"/>
        <v/>
      </c>
      <c r="BL103" s="56" t="str">
        <f t="shared" si="415"/>
        <v/>
      </c>
      <c r="BM103" s="56" t="str">
        <f t="shared" si="415"/>
        <v/>
      </c>
      <c r="BN103" s="56" t="str">
        <f t="shared" si="415"/>
        <v/>
      </c>
      <c r="BO103" s="56" t="str">
        <f t="shared" si="415"/>
        <v/>
      </c>
      <c r="BP103" s="56" t="str">
        <f t="shared" si="415"/>
        <v/>
      </c>
      <c r="BQ103" s="56" t="str">
        <f t="shared" si="415"/>
        <v/>
      </c>
      <c r="BR103" s="56" t="str">
        <f t="shared" si="415"/>
        <v/>
      </c>
      <c r="BS103" s="85" t="str">
        <f t="shared" si="415"/>
        <v/>
      </c>
      <c r="BT103" s="93" t="e">
        <f>$AY103*Assembly!Z$4+$AZ103*Assembly!Z$5+$BA103*Assembly!Z$6+$BB103*Assembly!Z$7+$BC103*Assembly!Z$8+$BD103*Assembly!Z$9+$BE103*Assembly!Z$10+$BF103*Assembly!Z$11+$BG103*Assembly!Z$12+$BH103*Assembly!Z$13+$BI103*Assembly!Z$14+$BJ103*Assembly!Z$15+$BK103*Assembly!Z$16+$BL103*Assembly!Z$17+$BM103*Assembly!Z$18+$BN103*Assembly!Z$19+$BO103*Assembly!Z$20+$BP103*Assembly!Z$21+$BQ103*Assembly!Z$22+$BR103*Assembly!Z$23+$BS103*Assembly!Z$24</f>
        <v>#VALUE!</v>
      </c>
      <c r="BU103" s="81" t="e">
        <f t="shared" si="3"/>
        <v>#VALUE!</v>
      </c>
      <c r="BV103" s="312" t="e">
        <f t="shared" si="395"/>
        <v>#VALUE!</v>
      </c>
      <c r="BW103" s="81" t="e">
        <f>$AY103*Assembly!AD$4+$AZ103*Assembly!AD$5+$BA103*Assembly!AD$6+$BB103*Assembly!AD$7+$BC103*Assembly!AD$8+$BD103*Assembly!AD$9+$BE103*Assembly!AD$10+$BF103*Assembly!AD$11+$BG103*Assembly!AD$12+$BH103*Assembly!AD$13+$BI103*Assembly!AD$14+$BJ103*Assembly!AD$15+$BK103*Assembly!AD$16+$BL103*Assembly!AD$17+$BM103*Assembly!AD$18+$BN103*Assembly!AD$19+$BO103*Assembly!AD$20+$BP103*Assembly!AD$21+$BQ103*Assembly!AD$22+$BR103*Assembly!AD$23+$BS103*Assembly!AD$24</f>
        <v>#VALUE!</v>
      </c>
      <c r="BX103" s="98" t="e">
        <f t="shared" si="4"/>
        <v>#VALUE!</v>
      </c>
      <c r="BY103" s="99" t="e">
        <f t="shared" si="5"/>
        <v>#VALUE!</v>
      </c>
      <c r="BZ103" s="101" t="e">
        <f t="shared" si="6"/>
        <v>#VALUE!</v>
      </c>
      <c r="CA103" s="99" t="e">
        <f t="shared" si="7"/>
        <v>#VALUE!</v>
      </c>
      <c r="CB103" s="81" t="e">
        <f>$AY103*Assembly!Y$4+$AZ103*Assembly!Y$5+$BA103*Assembly!Y$6+$BB103*Assembly!Y$7+$BC103*Assembly!Y$8+$BD103*Assembly!Y$9+$BE103*Assembly!Y$10+$BF103*Assembly!Y$11+$BG103*Assembly!Y$12+$BH103*Assembly!Y$13+$BI103*Assembly!Y$14+$BJ103*Assembly!Y$15+$BK103*Assembly!Y$16+$BL103*Assembly!Y$17+$BM103*Assembly!Y$18+$BN103*Assembly!Y$19+$BO103*Assembly!Y$20+$BP103*Assembly!Y$21+$BQ103*Assembly!Y$22+$BR103*Assembly!Y$23+$BS103*Assembly!Y$24</f>
        <v>#VALUE!</v>
      </c>
      <c r="CC103" s="81" t="e">
        <f t="shared" si="8"/>
        <v>#VALUE!</v>
      </c>
      <c r="CD103" s="106" t="e">
        <f t="shared" si="9"/>
        <v>#VALUE!</v>
      </c>
      <c r="CE103" s="108" t="e">
        <f>$AY103*Assembly!AC$4+$AZ103*Assembly!AC$5+$BA103*Assembly!AC$6+$BB103*Assembly!AC$7+$BC103*Assembly!AC$8+$BD103*Assembly!AC$9+$BE103*Assembly!AC$10+$BF103*Assembly!AC$11+$BG103*Assembly!AC$12+$BH103*Assembly!AC$13+$BI103*Assembly!AC$14+$BJ103*Assembly!AC$15+$BK103*Assembly!AC$16+$BL103*Assembly!AC$17+$BM103*Assembly!AC$18+$BN103*Assembly!AC$19+$BO103*Assembly!AC$20+$BP103*Assembly!AC$21+$BQ103*Assembly!AC$22+$BR103*Assembly!AC$23+$BS103*Assembly!AC$24</f>
        <v>#VALUE!</v>
      </c>
      <c r="CF103" s="62" t="e">
        <f>$AY103*Assembly!M$4+$AZ103*Assembly!M$5+$BA103*Assembly!M$6+$BB103*Assembly!M$7+$BC103*Assembly!M$8+$BD103*Assembly!M$9+$BE103*Assembly!M$10+$BF103*Assembly!M$11+$BG103*Assembly!M$12+$BH103*Assembly!M$13+$BI103*Assembly!M$14+$BJ103*Assembly!M$15+$BK103*Assembly!M$16+$BL103*Assembly!M$17+$BM103*Assembly!M$18+$BN103*Assembly!M$19+$BO103*Assembly!M$20+$BP103*Assembly!M$21+$BQ103*Assembly!M$22+$BR103*Assembly!M$23+$BS103*Assembly!M$24</f>
        <v>#VALUE!</v>
      </c>
      <c r="CG103" s="62" t="e">
        <f>$AY103*Assembly!N$4+$AZ103*Assembly!N$5+$BA103*Assembly!N$6+$BB103*Assembly!N$7+$BC103*Assembly!N$8+$BD103*Assembly!N$9+$BE103*Assembly!N$10+$BF103*Assembly!N$11+$BG103*Assembly!N$12+$BH103*Assembly!N$13+$BI103*Assembly!N$14+$BJ103*Assembly!N$15+$BK103*Assembly!N$16+$BL103*Assembly!N$17+$BM103*Assembly!N$18+$BN103*Assembly!N$19+$BO103*Assembly!N$20+$BP103*Assembly!N$21+$BQ103*Assembly!N$22+$BR103*Assembly!N$23+$BS103*Assembly!N$24</f>
        <v>#VALUE!</v>
      </c>
      <c r="CH103" s="62" t="e">
        <f>$AY103*Assembly!O$4+$AZ103*Assembly!O$5+$BA103*Assembly!O$6+$BB103*Assembly!O$7+$BC103*Assembly!O$8+$BD103*Assembly!O$9+$BE103*Assembly!O$10+$BF103*Assembly!O$11+$BG103*Assembly!O$12+$BH103*Assembly!O$13+$BI103*Assembly!O$14+$BJ103*Assembly!O$15+$BK103*Assembly!O$16+$BL103*Assembly!O$17+$BM103*Assembly!O$18+$BN103*Assembly!O$19+$BO103*Assembly!O$20+$BP103*Assembly!O$21+$BQ103*Assembly!O$22+$BR103*Assembly!O$23+$BS103*Assembly!O$24</f>
        <v>#VALUE!</v>
      </c>
      <c r="CI103" s="58" t="e">
        <f>$AY103*Assembly!P$4+$AZ103*Assembly!P$5+$BA103*Assembly!P$6+$BB103*Assembly!P$7+$BC103*Assembly!P$8+$BD103*Assembly!P$9+$BE103*Assembly!P$10+$BF103*Assembly!P$11+$BG103*Assembly!P$12+$BH103*Assembly!P$13+$BI103*Assembly!P$14+$BJ103*Assembly!P$15+$BK103*Assembly!P$16+$BL103*Assembly!P$17+$BM103*Assembly!P$18+$BN103*Assembly!P$19+$BO103*Assembly!P$20+$BP103*Assembly!P$21+$BQ103*Assembly!P$22+$BR103*Assembly!P$23+$BS103*Assembly!P$24</f>
        <v>#VALUE!</v>
      </c>
      <c r="CJ103" s="58" t="e">
        <f>$AY103*Assembly!Q$4+$AZ103*Assembly!Q$5+$BA103*Assembly!Q$6+$BB103*Assembly!Q$7+$BC103*Assembly!Q$8+$BD103*Assembly!Q$9+$BE103*Assembly!Q$10+$BF103*Assembly!Q$11+$BG103*Assembly!Q$12+$BH103*Assembly!Q$13+$BI103*Assembly!Q$14+$BJ103*Assembly!Q$15+$BK103*Assembly!Q$16+$BL103*Assembly!Q$17+$BM103*Assembly!Q$18+$BN103*Assembly!Q$19+$BO103*Assembly!Q$20+$BP103*Assembly!Q$21+$BQ103*Assembly!Q$22+$BR103*Assembly!Q$23+$BS103*Assembly!Q$24</f>
        <v>#VALUE!</v>
      </c>
      <c r="CK103" s="62" t="e">
        <f>$AY103*Assembly!R$4+$AZ103*Assembly!R$5+$BA103*Assembly!R$6+$BB103*Assembly!R$7+$BC103*Assembly!R$8+$BD103*Assembly!R$9+$BE103*Assembly!R$10+$BF103*Assembly!R$11+$BG103*Assembly!R$12+$BH103*Assembly!R$13+$BI103*Assembly!R$14+$BJ103*Assembly!R$15+$BK103*Assembly!R$16+$BL103*Assembly!R$17+$BM103*Assembly!R$18+$BN103*Assembly!R$19+$BO103*Assembly!R$20+$BP103*Assembly!R$21+$BQ103*Assembly!R$22+$BR103*Assembly!R$23+$BS103*Assembly!R$24</f>
        <v>#VALUE!</v>
      </c>
      <c r="CL103" s="58" t="e">
        <f>$AY103*Assembly!S$4+$AZ103*Assembly!S$5+$BA103*Assembly!S$6+$BB103*Assembly!S$7+$BC103*Assembly!S$8+$BD103*Assembly!S$9+$BE103*Assembly!S$10+$BF103*Assembly!S$11+$BG103*Assembly!S$12+$BH103*Assembly!S$13+$BI103*Assembly!S$14+$BJ103*Assembly!S$15+$BK103*Assembly!S$16+$BL103*Assembly!S$17+$BM103*Assembly!S$18+$BN103*Assembly!S$19+$BO103*Assembly!S$20+$BP103*Assembly!S$21+$BQ103*Assembly!S$22+$BR103*Assembly!S$23+$BS103*Assembly!S$24</f>
        <v>#VALUE!</v>
      </c>
      <c r="CM103" s="58" t="e">
        <f>$AY103*Assembly!T$4+$AZ103*Assembly!T$5+$BA103*Assembly!T$6+$BB103*Assembly!T$7+$BC103*Assembly!T$8+$BD103*Assembly!T$9+$BE103*Assembly!T$10+$BF103*Assembly!T$11+$BG103*Assembly!T$12+$BH103*Assembly!T$13+$BI103*Assembly!T$14+$BJ103*Assembly!T$15+$BK103*Assembly!T$16+$BL103*Assembly!T$17+$BM103*Assembly!T$18+$BN103*Assembly!T$19+$BO103*Assembly!T$20+$BP103*Assembly!T$21+$BQ103*Assembly!T$22+$BR103*Assembly!T$23+$BS103*Assembly!T$24</f>
        <v>#VALUE!</v>
      </c>
      <c r="CN103" s="58" t="e">
        <f>$AY103*Assembly!U$4+$AZ103*Assembly!U$5+$BA103*Assembly!U$6+$BB103*Assembly!U$7+$BC103*Assembly!U$8+$BD103*Assembly!U$9+$BE103*Assembly!U$10+$BF103*Assembly!U$11+$BG103*Assembly!U$12+$BH103*Assembly!U$13+$BI103*Assembly!U$14+$BJ103*Assembly!U$15+$BK103*Assembly!U$16+$BL103*Assembly!U$17+$BM103*Assembly!U$18+$BN103*Assembly!U$19+$BO103*Assembly!U$20+$BP103*Assembly!U$21+$BQ103*Assembly!U$22+$BR103*Assembly!U$23+$BS103*Assembly!U$24</f>
        <v>#VALUE!</v>
      </c>
      <c r="CO103" s="62" t="e">
        <f>$AY103*Assembly!V$4+$AZ103*Assembly!V$5+$BA103*Assembly!V$6+$BB103*Assembly!V$7+$BC103*Assembly!V$8+$BD103*Assembly!V$9+$BE103*Assembly!V$10+$BF103*Assembly!V$11+$BG103*Assembly!V$12+$BH103*Assembly!V$13+$BI103*Assembly!V$14+$BJ103*Assembly!V$15+$BK103*Assembly!V$16+$BL103*Assembly!V$17+$BM103*Assembly!V$18+$BN103*Assembly!V$19+$BO103*Assembly!V$20+$BP103*Assembly!V$21+$BQ103*Assembly!V$22+$BR103*Assembly!V$23+$BS103*Assembly!V$24</f>
        <v>#VALUE!</v>
      </c>
      <c r="CP103" s="62" t="e">
        <f>CF103*Refining!$F$3</f>
        <v>#VALUE!</v>
      </c>
      <c r="CQ103" s="62" t="e">
        <f>CG103*Refining!$F$4</f>
        <v>#VALUE!</v>
      </c>
      <c r="CR103" s="62" t="e">
        <f>CH103*Refining!$F$5</f>
        <v>#VALUE!</v>
      </c>
      <c r="CS103" s="62" t="e">
        <f>CI103*Refining!$F$6</f>
        <v>#VALUE!</v>
      </c>
      <c r="CT103" s="62" t="e">
        <f>CJ103*Refining!$F$7</f>
        <v>#VALUE!</v>
      </c>
      <c r="CU103" s="62" t="e">
        <f>CK103*Refining!$F$8</f>
        <v>#VALUE!</v>
      </c>
      <c r="CV103" s="62" t="e">
        <f>CL103*Refining!$F$9</f>
        <v>#VALUE!</v>
      </c>
      <c r="CW103" s="62" t="e">
        <f>CM103*Refining!$F$10</f>
        <v>#VALUE!</v>
      </c>
      <c r="CX103" s="62" t="e">
        <f>CN103*Refining!$F$11</f>
        <v>#VALUE!</v>
      </c>
      <c r="CY103" s="62" t="e">
        <f>CO103*Refining!$F$12</f>
        <v>#VALUE!</v>
      </c>
      <c r="CZ103" s="115" t="e">
        <f t="shared" ref="CZ103:DS103" si="416">IF(CF103 = 0, "", CF103)</f>
        <v>#VALUE!</v>
      </c>
      <c r="DA103" s="119" t="e">
        <f t="shared" si="416"/>
        <v>#VALUE!</v>
      </c>
      <c r="DB103" s="116" t="e">
        <f t="shared" si="416"/>
        <v>#VALUE!</v>
      </c>
      <c r="DC103" s="116" t="e">
        <f t="shared" si="416"/>
        <v>#VALUE!</v>
      </c>
      <c r="DD103" s="116" t="e">
        <f t="shared" si="416"/>
        <v>#VALUE!</v>
      </c>
      <c r="DE103" s="116" t="e">
        <f t="shared" si="416"/>
        <v>#VALUE!</v>
      </c>
      <c r="DF103" s="116" t="e">
        <f t="shared" si="416"/>
        <v>#VALUE!</v>
      </c>
      <c r="DG103" s="116" t="e">
        <f t="shared" si="416"/>
        <v>#VALUE!</v>
      </c>
      <c r="DH103" s="116" t="e">
        <f t="shared" si="416"/>
        <v>#VALUE!</v>
      </c>
      <c r="DI103" s="117" t="e">
        <f t="shared" si="416"/>
        <v>#VALUE!</v>
      </c>
      <c r="DJ103" s="115" t="e">
        <f t="shared" si="416"/>
        <v>#VALUE!</v>
      </c>
      <c r="DK103" s="119" t="e">
        <f t="shared" si="416"/>
        <v>#VALUE!</v>
      </c>
      <c r="DL103" s="116" t="e">
        <f t="shared" si="416"/>
        <v>#VALUE!</v>
      </c>
      <c r="DM103" s="116" t="e">
        <f t="shared" si="416"/>
        <v>#VALUE!</v>
      </c>
      <c r="DN103" s="276" t="e">
        <f t="shared" si="416"/>
        <v>#VALUE!</v>
      </c>
      <c r="DO103" s="116" t="e">
        <f t="shared" si="416"/>
        <v>#VALUE!</v>
      </c>
      <c r="DP103" s="116" t="e">
        <f t="shared" si="416"/>
        <v>#VALUE!</v>
      </c>
      <c r="DQ103" s="116" t="e">
        <f t="shared" si="416"/>
        <v>#VALUE!</v>
      </c>
      <c r="DR103" s="116" t="e">
        <f t="shared" si="416"/>
        <v>#VALUE!</v>
      </c>
      <c r="DS103" s="117" t="e">
        <f t="shared" si="416"/>
        <v>#VALUE!</v>
      </c>
      <c r="DT103" s="115" t="e">
        <f t="shared" si="11"/>
        <v>#VALUE!</v>
      </c>
      <c r="DU103" s="119" t="e">
        <f t="shared" si="12"/>
        <v>#VALUE!</v>
      </c>
      <c r="DV103" s="81" t="e">
        <f>CZ103*'Ores &amp; Ingots'!$C$3+DA103*'Ores &amp; Ingots'!$C$4+DB103*'Ores &amp; Ingots'!$C$5+DC103*'Ores &amp; Ingots'!$C$6+DD103*'Ores &amp; Ingots'!$C$7+DE103*'Ores &amp; Ingots'!$C$8+DF103*'Ores &amp; Ingots'!$C$9+DG103*'Ores &amp; Ingots'!$C$10+DH103*'Ores &amp; Ingots'!$C$11+DI103*'Ores &amp; Ingots'!$C$12</f>
        <v>#VALUE!</v>
      </c>
      <c r="DW103" s="81" t="e">
        <f>DJ103*'Ores &amp; Ingots'!$B$3+DK103*'Ores &amp; Ingots'!$B$4+DL103*'Ores &amp; Ingots'!$B$5+DM103*'Ores &amp; Ingots'!$B$6+DN103*'Ores &amp; Ingots'!$B$7+DO103*'Ores &amp; Ingots'!$B$8+DP103*'Ores &amp; Ingots'!$B$9+DQ103*'Ores &amp; Ingots'!$B$10+DR103*'Ores &amp; Ingots'!$B$11+DS103*'Ores &amp; Ingots'!$B$12</f>
        <v>#VALUE!</v>
      </c>
      <c r="DX103" s="119" t="e">
        <f>CZ103*Refining!$G$3+DA103*Refining!$G$4+DB103*Refining!$G$5+DC103*Refining!$G$6+DD103*Refining!$G$7+DE103*Refining!$G$8+DF103*Refining!$G$9+DG103*Refining!$G$10+DH103*Refining!$G$11+DI103*Refining!$G$12</f>
        <v>#VALUE!</v>
      </c>
      <c r="DY103" s="119" t="e">
        <f t="shared" si="13"/>
        <v>#VALUE!</v>
      </c>
      <c r="DZ103" s="126" t="e">
        <f t="shared" si="14"/>
        <v>#VALUE!</v>
      </c>
      <c r="EA103" s="115" t="e">
        <f t="shared" si="15"/>
        <v>#VALUE!</v>
      </c>
      <c r="EB103" s="127" t="e">
        <f t="shared" ref="EB103:EC103" si="417">EA103/60</f>
        <v>#VALUE!</v>
      </c>
      <c r="EC103" s="127" t="e">
        <f t="shared" si="417"/>
        <v>#VALUE!</v>
      </c>
      <c r="ED103" s="115" t="e">
        <f t="shared" si="17"/>
        <v>#VALUE!</v>
      </c>
      <c r="EE103" s="127" t="e">
        <f t="shared" ref="EE103:EF103" si="418">ED103/1000</f>
        <v>#VALUE!</v>
      </c>
      <c r="EF103" s="128" t="e">
        <f t="shared" si="418"/>
        <v>#VALUE!</v>
      </c>
      <c r="EG103" s="106" t="e">
        <f t="shared" si="19"/>
        <v>#VALUE!</v>
      </c>
      <c r="EH103" s="281" t="e">
        <f t="shared" si="20"/>
        <v>#VALUE!</v>
      </c>
      <c r="EI103" s="133">
        <v>1470</v>
      </c>
    </row>
    <row r="104" spans="1:139" ht="12.75" x14ac:dyDescent="0.2">
      <c r="A104" s="864"/>
      <c r="B104" s="135" t="s">
        <v>328</v>
      </c>
      <c r="C104" s="137" t="s">
        <v>155</v>
      </c>
      <c r="D104" s="137">
        <v>3</v>
      </c>
      <c r="E104" s="137">
        <v>3</v>
      </c>
      <c r="F104" s="137">
        <v>2</v>
      </c>
      <c r="G104" s="139">
        <f t="shared" si="0"/>
        <v>2.25</v>
      </c>
      <c r="H104" s="140">
        <v>13</v>
      </c>
      <c r="I104" s="140">
        <v>13</v>
      </c>
      <c r="J104" s="140">
        <f>H104/Main!$D$9</f>
        <v>2.6</v>
      </c>
      <c r="K104" s="140">
        <f>I104/Main!$D$10</f>
        <v>6.5</v>
      </c>
      <c r="L104" s="140">
        <f t="shared" si="1"/>
        <v>2.5</v>
      </c>
      <c r="M104" s="140">
        <v>1</v>
      </c>
      <c r="N104" s="145">
        <v>1000</v>
      </c>
      <c r="O104" s="145">
        <v>100000</v>
      </c>
      <c r="P104" s="143"/>
      <c r="Q104" s="145">
        <v>4000</v>
      </c>
      <c r="R104" s="145">
        <f>Q104*Main!$D$6</f>
        <v>40000</v>
      </c>
      <c r="S104" s="146"/>
      <c r="T104" s="146"/>
      <c r="U104" s="143"/>
      <c r="V104" s="143"/>
      <c r="W104" s="146"/>
      <c r="X104" s="146"/>
      <c r="Y104" s="143"/>
      <c r="Z104" s="143"/>
      <c r="AA104" s="143"/>
      <c r="AB104" s="143"/>
      <c r="AC104" s="362"/>
      <c r="AD104" s="133">
        <v>8</v>
      </c>
      <c r="AE104" s="133">
        <v>0</v>
      </c>
      <c r="AF104" s="133">
        <v>0</v>
      </c>
      <c r="AG104" s="133">
        <v>2</v>
      </c>
      <c r="AH104" s="133">
        <v>8</v>
      </c>
      <c r="AI104" s="133">
        <v>0</v>
      </c>
      <c r="AJ104" s="133">
        <v>1</v>
      </c>
      <c r="AK104" s="167">
        <v>3</v>
      </c>
      <c r="AL104" s="133">
        <v>0</v>
      </c>
      <c r="AM104" s="133">
        <v>0</v>
      </c>
      <c r="AN104" s="133">
        <v>0</v>
      </c>
      <c r="AO104" s="133">
        <v>0</v>
      </c>
      <c r="AP104" s="133">
        <v>0</v>
      </c>
      <c r="AQ104" s="133">
        <v>0</v>
      </c>
      <c r="AR104" s="133">
        <v>0</v>
      </c>
      <c r="AS104" s="133">
        <v>0</v>
      </c>
      <c r="AT104" s="133">
        <v>0</v>
      </c>
      <c r="AU104" s="133">
        <v>0</v>
      </c>
      <c r="AV104" s="133">
        <v>0</v>
      </c>
      <c r="AW104" s="133">
        <v>0</v>
      </c>
      <c r="AX104" s="133">
        <v>0</v>
      </c>
      <c r="AY104" s="174">
        <f t="shared" ref="AY104:BS104" si="419">IF(AD104 = 0, "", AD104)</f>
        <v>8</v>
      </c>
      <c r="AZ104" s="137" t="str">
        <f t="shared" si="419"/>
        <v/>
      </c>
      <c r="BA104" s="137" t="str">
        <f t="shared" si="419"/>
        <v/>
      </c>
      <c r="BB104" s="133">
        <f t="shared" si="419"/>
        <v>2</v>
      </c>
      <c r="BC104" s="133">
        <f t="shared" si="419"/>
        <v>8</v>
      </c>
      <c r="BD104" s="137" t="str">
        <f t="shared" si="419"/>
        <v/>
      </c>
      <c r="BE104" s="133">
        <f t="shared" si="419"/>
        <v>1</v>
      </c>
      <c r="BF104" s="167">
        <f t="shared" si="419"/>
        <v>3</v>
      </c>
      <c r="BG104" s="137" t="str">
        <f t="shared" si="419"/>
        <v/>
      </c>
      <c r="BH104" s="137" t="str">
        <f t="shared" si="419"/>
        <v/>
      </c>
      <c r="BI104" s="137" t="str">
        <f t="shared" si="419"/>
        <v/>
      </c>
      <c r="BJ104" s="137" t="str">
        <f t="shared" si="419"/>
        <v/>
      </c>
      <c r="BK104" s="137" t="str">
        <f t="shared" si="419"/>
        <v/>
      </c>
      <c r="BL104" s="137" t="str">
        <f t="shared" si="419"/>
        <v/>
      </c>
      <c r="BM104" s="137" t="str">
        <f t="shared" si="419"/>
        <v/>
      </c>
      <c r="BN104" s="137" t="str">
        <f t="shared" si="419"/>
        <v/>
      </c>
      <c r="BO104" s="137" t="str">
        <f t="shared" si="419"/>
        <v/>
      </c>
      <c r="BP104" s="137" t="str">
        <f t="shared" si="419"/>
        <v/>
      </c>
      <c r="BQ104" s="137" t="str">
        <f t="shared" si="419"/>
        <v/>
      </c>
      <c r="BR104" s="137" t="str">
        <f t="shared" si="419"/>
        <v/>
      </c>
      <c r="BS104" s="169" t="str">
        <f t="shared" si="419"/>
        <v/>
      </c>
      <c r="BT104" s="174" t="e">
        <f>$AY104*Assembly!Z$4+$AZ104*Assembly!Z$5+$BA104*Assembly!Z$6+$BB104*Assembly!Z$7+$BC104*Assembly!Z$8+$BD104*Assembly!Z$9+$BE104*Assembly!Z$10+$BF104*Assembly!Z$11+$BG104*Assembly!Z$12+$BH104*Assembly!Z$13+$BI104*Assembly!Z$14+$BJ104*Assembly!Z$15+$BK104*Assembly!Z$16+$BL104*Assembly!Z$17+$BM104*Assembly!Z$18+$BN104*Assembly!Z$19+$BO104*Assembly!Z$20+$BP104*Assembly!Z$21+$BQ104*Assembly!Z$22+$BR104*Assembly!Z$23+$BS104*Assembly!Z$24</f>
        <v>#VALUE!</v>
      </c>
      <c r="BU104" s="133" t="e">
        <f t="shared" si="3"/>
        <v>#VALUE!</v>
      </c>
      <c r="BV104" s="390" t="e">
        <f t="shared" si="395"/>
        <v>#VALUE!</v>
      </c>
      <c r="BW104" s="133" t="e">
        <f>$AY104*Assembly!AD$4+$AZ104*Assembly!AD$5+$BA104*Assembly!AD$6+$BB104*Assembly!AD$7+$BC104*Assembly!AD$8+$BD104*Assembly!AD$9+$BE104*Assembly!AD$10+$BF104*Assembly!AD$11+$BG104*Assembly!AD$12+$BH104*Assembly!AD$13+$BI104*Assembly!AD$14+$BJ104*Assembly!AD$15+$BK104*Assembly!AD$16+$BL104*Assembly!AD$17+$BM104*Assembly!AD$18+$BN104*Assembly!AD$19+$BO104*Assembly!AD$20+$BP104*Assembly!AD$21+$BQ104*Assembly!AD$22+$BR104*Assembly!AD$23+$BS104*Assembly!AD$24</f>
        <v>#VALUE!</v>
      </c>
      <c r="BX104" s="177" t="e">
        <f t="shared" si="4"/>
        <v>#VALUE!</v>
      </c>
      <c r="BY104" s="178" t="e">
        <f t="shared" si="5"/>
        <v>#VALUE!</v>
      </c>
      <c r="BZ104" s="179" t="e">
        <f t="shared" si="6"/>
        <v>#VALUE!</v>
      </c>
      <c r="CA104" s="178" t="e">
        <f t="shared" si="7"/>
        <v>#VALUE!</v>
      </c>
      <c r="CB104" s="133" t="e">
        <f>$AY104*Assembly!Y$4+$AZ104*Assembly!Y$5+$BA104*Assembly!Y$6+$BB104*Assembly!Y$7+$BC104*Assembly!Y$8+$BD104*Assembly!Y$9+$BE104*Assembly!Y$10+$BF104*Assembly!Y$11+$BG104*Assembly!Y$12+$BH104*Assembly!Y$13+$BI104*Assembly!Y$14+$BJ104*Assembly!Y$15+$BK104*Assembly!Y$16+$BL104*Assembly!Y$17+$BM104*Assembly!Y$18+$BN104*Assembly!Y$19+$BO104*Assembly!Y$20+$BP104*Assembly!Y$21+$BQ104*Assembly!Y$22+$BR104*Assembly!Y$23+$BS104*Assembly!Y$24</f>
        <v>#VALUE!</v>
      </c>
      <c r="CC104" s="133" t="e">
        <f t="shared" si="8"/>
        <v>#VALUE!</v>
      </c>
      <c r="CD104" s="130" t="e">
        <f t="shared" si="9"/>
        <v>#VALUE!</v>
      </c>
      <c r="CE104" s="183" t="e">
        <f>$AY104*Assembly!AC$4+$AZ104*Assembly!AC$5+$BA104*Assembly!AC$6+$BB104*Assembly!AC$7+$BC104*Assembly!AC$8+$BD104*Assembly!AC$9+$BE104*Assembly!AC$10+$BF104*Assembly!AC$11+$BG104*Assembly!AC$12+$BH104*Assembly!AC$13+$BI104*Assembly!AC$14+$BJ104*Assembly!AC$15+$BK104*Assembly!AC$16+$BL104*Assembly!AC$17+$BM104*Assembly!AC$18+$BN104*Assembly!AC$19+$BO104*Assembly!AC$20+$BP104*Assembly!AC$21+$BQ104*Assembly!AC$22+$BR104*Assembly!AC$23+$BS104*Assembly!AC$24</f>
        <v>#VALUE!</v>
      </c>
      <c r="CF104" s="145" t="e">
        <f>$AY104*Assembly!M$4+$AZ104*Assembly!M$5+$BA104*Assembly!M$6+$BB104*Assembly!M$7+$BC104*Assembly!M$8+$BD104*Assembly!M$9+$BE104*Assembly!M$10+$BF104*Assembly!M$11+$BG104*Assembly!M$12+$BH104*Assembly!M$13+$BI104*Assembly!M$14+$BJ104*Assembly!M$15+$BK104*Assembly!M$16+$BL104*Assembly!M$17+$BM104*Assembly!M$18+$BN104*Assembly!M$19+$BO104*Assembly!M$20+$BP104*Assembly!M$21+$BQ104*Assembly!M$22+$BR104*Assembly!M$23+$BS104*Assembly!M$24</f>
        <v>#VALUE!</v>
      </c>
      <c r="CG104" s="145" t="e">
        <f>$AY104*Assembly!N$4+$AZ104*Assembly!N$5+$BA104*Assembly!N$6+$BB104*Assembly!N$7+$BC104*Assembly!N$8+$BD104*Assembly!N$9+$BE104*Assembly!N$10+$BF104*Assembly!N$11+$BG104*Assembly!N$12+$BH104*Assembly!N$13+$BI104*Assembly!N$14+$BJ104*Assembly!N$15+$BK104*Assembly!N$16+$BL104*Assembly!N$17+$BM104*Assembly!N$18+$BN104*Assembly!N$19+$BO104*Assembly!N$20+$BP104*Assembly!N$21+$BQ104*Assembly!N$22+$BR104*Assembly!N$23+$BS104*Assembly!N$24</f>
        <v>#VALUE!</v>
      </c>
      <c r="CH104" s="145" t="e">
        <f>$AY104*Assembly!O$4+$AZ104*Assembly!O$5+$BA104*Assembly!O$6+$BB104*Assembly!O$7+$BC104*Assembly!O$8+$BD104*Assembly!O$9+$BE104*Assembly!O$10+$BF104*Assembly!O$11+$BG104*Assembly!O$12+$BH104*Assembly!O$13+$BI104*Assembly!O$14+$BJ104*Assembly!O$15+$BK104*Assembly!O$16+$BL104*Assembly!O$17+$BM104*Assembly!O$18+$BN104*Assembly!O$19+$BO104*Assembly!O$20+$BP104*Assembly!O$21+$BQ104*Assembly!O$22+$BR104*Assembly!O$23+$BS104*Assembly!O$24</f>
        <v>#VALUE!</v>
      </c>
      <c r="CI104" s="140" t="e">
        <f>$AY104*Assembly!P$4+$AZ104*Assembly!P$5+$BA104*Assembly!P$6+$BB104*Assembly!P$7+$BC104*Assembly!P$8+$BD104*Assembly!P$9+$BE104*Assembly!P$10+$BF104*Assembly!P$11+$BG104*Assembly!P$12+$BH104*Assembly!P$13+$BI104*Assembly!P$14+$BJ104*Assembly!P$15+$BK104*Assembly!P$16+$BL104*Assembly!P$17+$BM104*Assembly!P$18+$BN104*Assembly!P$19+$BO104*Assembly!P$20+$BP104*Assembly!P$21+$BQ104*Assembly!P$22+$BR104*Assembly!P$23+$BS104*Assembly!P$24</f>
        <v>#VALUE!</v>
      </c>
      <c r="CJ104" s="140" t="e">
        <f>$AY104*Assembly!Q$4+$AZ104*Assembly!Q$5+$BA104*Assembly!Q$6+$BB104*Assembly!Q$7+$BC104*Assembly!Q$8+$BD104*Assembly!Q$9+$BE104*Assembly!Q$10+$BF104*Assembly!Q$11+$BG104*Assembly!Q$12+$BH104*Assembly!Q$13+$BI104*Assembly!Q$14+$BJ104*Assembly!Q$15+$BK104*Assembly!Q$16+$BL104*Assembly!Q$17+$BM104*Assembly!Q$18+$BN104*Assembly!Q$19+$BO104*Assembly!Q$20+$BP104*Assembly!Q$21+$BQ104*Assembly!Q$22+$BR104*Assembly!Q$23+$BS104*Assembly!Q$24</f>
        <v>#VALUE!</v>
      </c>
      <c r="CK104" s="145" t="e">
        <f>$AY104*Assembly!R$4+$AZ104*Assembly!R$5+$BA104*Assembly!R$6+$BB104*Assembly!R$7+$BC104*Assembly!R$8+$BD104*Assembly!R$9+$BE104*Assembly!R$10+$BF104*Assembly!R$11+$BG104*Assembly!R$12+$BH104*Assembly!R$13+$BI104*Assembly!R$14+$BJ104*Assembly!R$15+$BK104*Assembly!R$16+$BL104*Assembly!R$17+$BM104*Assembly!R$18+$BN104*Assembly!R$19+$BO104*Assembly!R$20+$BP104*Assembly!R$21+$BQ104*Assembly!R$22+$BR104*Assembly!R$23+$BS104*Assembly!R$24</f>
        <v>#VALUE!</v>
      </c>
      <c r="CL104" s="140" t="e">
        <f>$AY104*Assembly!S$4+$AZ104*Assembly!S$5+$BA104*Assembly!S$6+$BB104*Assembly!S$7+$BC104*Assembly!S$8+$BD104*Assembly!S$9+$BE104*Assembly!S$10+$BF104*Assembly!S$11+$BG104*Assembly!S$12+$BH104*Assembly!S$13+$BI104*Assembly!S$14+$BJ104*Assembly!S$15+$BK104*Assembly!S$16+$BL104*Assembly!S$17+$BM104*Assembly!S$18+$BN104*Assembly!S$19+$BO104*Assembly!S$20+$BP104*Assembly!S$21+$BQ104*Assembly!S$22+$BR104*Assembly!S$23+$BS104*Assembly!S$24</f>
        <v>#VALUE!</v>
      </c>
      <c r="CM104" s="140" t="e">
        <f>$AY104*Assembly!T$4+$AZ104*Assembly!T$5+$BA104*Assembly!T$6+$BB104*Assembly!T$7+$BC104*Assembly!T$8+$BD104*Assembly!T$9+$BE104*Assembly!T$10+$BF104*Assembly!T$11+$BG104*Assembly!T$12+$BH104*Assembly!T$13+$BI104*Assembly!T$14+$BJ104*Assembly!T$15+$BK104*Assembly!T$16+$BL104*Assembly!T$17+$BM104*Assembly!T$18+$BN104*Assembly!T$19+$BO104*Assembly!T$20+$BP104*Assembly!T$21+$BQ104*Assembly!T$22+$BR104*Assembly!T$23+$BS104*Assembly!T$24</f>
        <v>#VALUE!</v>
      </c>
      <c r="CN104" s="140" t="e">
        <f>$AY104*Assembly!U$4+$AZ104*Assembly!U$5+$BA104*Assembly!U$6+$BB104*Assembly!U$7+$BC104*Assembly!U$8+$BD104*Assembly!U$9+$BE104*Assembly!U$10+$BF104*Assembly!U$11+$BG104*Assembly!U$12+$BH104*Assembly!U$13+$BI104*Assembly!U$14+$BJ104*Assembly!U$15+$BK104*Assembly!U$16+$BL104*Assembly!U$17+$BM104*Assembly!U$18+$BN104*Assembly!U$19+$BO104*Assembly!U$20+$BP104*Assembly!U$21+$BQ104*Assembly!U$22+$BR104*Assembly!U$23+$BS104*Assembly!U$24</f>
        <v>#VALUE!</v>
      </c>
      <c r="CO104" s="145" t="e">
        <f>$AY104*Assembly!V$4+$AZ104*Assembly!V$5+$BA104*Assembly!V$6+$BB104*Assembly!V$7+$BC104*Assembly!V$8+$BD104*Assembly!V$9+$BE104*Assembly!V$10+$BF104*Assembly!V$11+$BG104*Assembly!V$12+$BH104*Assembly!V$13+$BI104*Assembly!V$14+$BJ104*Assembly!V$15+$BK104*Assembly!V$16+$BL104*Assembly!V$17+$BM104*Assembly!V$18+$BN104*Assembly!V$19+$BO104*Assembly!V$20+$BP104*Assembly!V$21+$BQ104*Assembly!V$22+$BR104*Assembly!V$23+$BS104*Assembly!V$24</f>
        <v>#VALUE!</v>
      </c>
      <c r="CP104" s="145" t="e">
        <f>CF104*Refining!$F$3</f>
        <v>#VALUE!</v>
      </c>
      <c r="CQ104" s="145" t="e">
        <f>CG104*Refining!$F$4</f>
        <v>#VALUE!</v>
      </c>
      <c r="CR104" s="145" t="e">
        <f>CH104*Refining!$F$5</f>
        <v>#VALUE!</v>
      </c>
      <c r="CS104" s="145" t="e">
        <f>CI104*Refining!$F$6</f>
        <v>#VALUE!</v>
      </c>
      <c r="CT104" s="145" t="e">
        <f>CJ104*Refining!$F$7</f>
        <v>#VALUE!</v>
      </c>
      <c r="CU104" s="145" t="e">
        <f>CK104*Refining!$F$8</f>
        <v>#VALUE!</v>
      </c>
      <c r="CV104" s="145" t="e">
        <f>CL104*Refining!$F$9</f>
        <v>#VALUE!</v>
      </c>
      <c r="CW104" s="145" t="e">
        <f>CM104*Refining!$F$10</f>
        <v>#VALUE!</v>
      </c>
      <c r="CX104" s="145" t="e">
        <f>CN104*Refining!$F$11</f>
        <v>#VALUE!</v>
      </c>
      <c r="CY104" s="145" t="e">
        <f>CO104*Refining!$F$12</f>
        <v>#VALUE!</v>
      </c>
      <c r="CZ104" s="185" t="e">
        <f t="shared" ref="CZ104:DS104" si="420">IF(CF104 = 0, "", CF104)</f>
        <v>#VALUE!</v>
      </c>
      <c r="DA104" s="189" t="e">
        <f t="shared" si="420"/>
        <v>#VALUE!</v>
      </c>
      <c r="DB104" s="186" t="e">
        <f t="shared" si="420"/>
        <v>#VALUE!</v>
      </c>
      <c r="DC104" s="186" t="e">
        <f t="shared" si="420"/>
        <v>#VALUE!</v>
      </c>
      <c r="DD104" s="186" t="e">
        <f t="shared" si="420"/>
        <v>#VALUE!</v>
      </c>
      <c r="DE104" s="186" t="e">
        <f t="shared" si="420"/>
        <v>#VALUE!</v>
      </c>
      <c r="DF104" s="186" t="e">
        <f t="shared" si="420"/>
        <v>#VALUE!</v>
      </c>
      <c r="DG104" s="186" t="e">
        <f t="shared" si="420"/>
        <v>#VALUE!</v>
      </c>
      <c r="DH104" s="186" t="e">
        <f t="shared" si="420"/>
        <v>#VALUE!</v>
      </c>
      <c r="DI104" s="187" t="e">
        <f t="shared" si="420"/>
        <v>#VALUE!</v>
      </c>
      <c r="DJ104" s="185" t="e">
        <f t="shared" si="420"/>
        <v>#VALUE!</v>
      </c>
      <c r="DK104" s="189" t="e">
        <f t="shared" si="420"/>
        <v>#VALUE!</v>
      </c>
      <c r="DL104" s="186" t="e">
        <f t="shared" si="420"/>
        <v>#VALUE!</v>
      </c>
      <c r="DM104" s="186" t="e">
        <f t="shared" si="420"/>
        <v>#VALUE!</v>
      </c>
      <c r="DN104" s="188" t="e">
        <f t="shared" si="420"/>
        <v>#VALUE!</v>
      </c>
      <c r="DO104" s="186" t="e">
        <f t="shared" si="420"/>
        <v>#VALUE!</v>
      </c>
      <c r="DP104" s="186" t="e">
        <f t="shared" si="420"/>
        <v>#VALUE!</v>
      </c>
      <c r="DQ104" s="186" t="e">
        <f t="shared" si="420"/>
        <v>#VALUE!</v>
      </c>
      <c r="DR104" s="186" t="e">
        <f t="shared" si="420"/>
        <v>#VALUE!</v>
      </c>
      <c r="DS104" s="187" t="e">
        <f t="shared" si="420"/>
        <v>#VALUE!</v>
      </c>
      <c r="DT104" s="185" t="e">
        <f t="shared" si="11"/>
        <v>#VALUE!</v>
      </c>
      <c r="DU104" s="189" t="e">
        <f t="shared" si="12"/>
        <v>#VALUE!</v>
      </c>
      <c r="DV104" s="133" t="e">
        <f>CZ104*'Ores &amp; Ingots'!$C$3+DA104*'Ores &amp; Ingots'!$C$4+DB104*'Ores &amp; Ingots'!$C$5+DC104*'Ores &amp; Ingots'!$C$6+DD104*'Ores &amp; Ingots'!$C$7+DE104*'Ores &amp; Ingots'!$C$8+DF104*'Ores &amp; Ingots'!$C$9+DG104*'Ores &amp; Ingots'!$C$10+DH104*'Ores &amp; Ingots'!$C$11+DI104*'Ores &amp; Ingots'!$C$12</f>
        <v>#VALUE!</v>
      </c>
      <c r="DW104" s="133" t="e">
        <f>DJ104*'Ores &amp; Ingots'!$B$3+DK104*'Ores &amp; Ingots'!$B$4+DL104*'Ores &amp; Ingots'!$B$5+DM104*'Ores &amp; Ingots'!$B$6+DN104*'Ores &amp; Ingots'!$B$7+DO104*'Ores &amp; Ingots'!$B$8+DP104*'Ores &amp; Ingots'!$B$9+DQ104*'Ores &amp; Ingots'!$B$10+DR104*'Ores &amp; Ingots'!$B$11+DS104*'Ores &amp; Ingots'!$B$12</f>
        <v>#VALUE!</v>
      </c>
      <c r="DX104" s="189" t="e">
        <f>CZ104*Refining!$G$3+DA104*Refining!$G$4+DB104*Refining!$G$5+DC104*Refining!$G$6+DD104*Refining!$G$7+DE104*Refining!$G$8+DF104*Refining!$G$9+DG104*Refining!$G$10+DH104*Refining!$G$11+DI104*Refining!$G$12</f>
        <v>#VALUE!</v>
      </c>
      <c r="DY104" s="189" t="e">
        <f t="shared" si="13"/>
        <v>#VALUE!</v>
      </c>
      <c r="DZ104" s="192" t="e">
        <f t="shared" si="14"/>
        <v>#VALUE!</v>
      </c>
      <c r="EA104" s="185" t="e">
        <f t="shared" si="15"/>
        <v>#VALUE!</v>
      </c>
      <c r="EB104" s="194" t="e">
        <f t="shared" ref="EB104:EC104" si="421">EA104/60</f>
        <v>#VALUE!</v>
      </c>
      <c r="EC104" s="194" t="e">
        <f t="shared" si="421"/>
        <v>#VALUE!</v>
      </c>
      <c r="ED104" s="185" t="e">
        <f t="shared" si="17"/>
        <v>#VALUE!</v>
      </c>
      <c r="EE104" s="194" t="e">
        <f t="shared" ref="EE104:EF104" si="422">ED104/1000</f>
        <v>#VALUE!</v>
      </c>
      <c r="EF104" s="196" t="e">
        <f t="shared" si="422"/>
        <v>#VALUE!</v>
      </c>
      <c r="EG104" s="130" t="e">
        <f t="shared" si="19"/>
        <v>#VALUE!</v>
      </c>
      <c r="EH104" s="132" t="e">
        <f t="shared" si="20"/>
        <v>#VALUE!</v>
      </c>
      <c r="EI104" s="133" t="s">
        <v>28</v>
      </c>
    </row>
    <row r="105" spans="1:139" ht="12.75" hidden="1" x14ac:dyDescent="0.2">
      <c r="A105" s="864"/>
      <c r="B105" s="135" t="s">
        <v>329</v>
      </c>
      <c r="C105" s="137" t="s">
        <v>156</v>
      </c>
      <c r="D105" s="137">
        <v>1</v>
      </c>
      <c r="E105" s="137">
        <v>2</v>
      </c>
      <c r="F105" s="137">
        <v>1</v>
      </c>
      <c r="G105" s="139">
        <f t="shared" si="0"/>
        <v>31.25</v>
      </c>
      <c r="H105" s="140">
        <v>45</v>
      </c>
      <c r="I105" s="140">
        <v>45</v>
      </c>
      <c r="J105" s="140">
        <f>H105/Main!$D$9</f>
        <v>9</v>
      </c>
      <c r="K105" s="140">
        <f>I105/Main!$D$10</f>
        <v>22.5</v>
      </c>
      <c r="L105" s="140">
        <f t="shared" si="1"/>
        <v>2.5</v>
      </c>
      <c r="M105" s="140">
        <v>1</v>
      </c>
      <c r="N105" s="145">
        <v>1</v>
      </c>
      <c r="O105" s="145">
        <v>1000</v>
      </c>
      <c r="P105" s="143"/>
      <c r="Q105" s="145">
        <v>4000</v>
      </c>
      <c r="R105" s="145">
        <f>Q105*Main!$D$6</f>
        <v>40000</v>
      </c>
      <c r="S105" s="145">
        <v>100000</v>
      </c>
      <c r="T105" s="146"/>
      <c r="U105" s="143"/>
      <c r="V105" s="143"/>
      <c r="W105" s="146"/>
      <c r="X105" s="146"/>
      <c r="Y105" s="143"/>
      <c r="Z105" s="143"/>
      <c r="AA105" s="143"/>
      <c r="AB105" s="143"/>
      <c r="AC105" s="362" t="s">
        <v>220</v>
      </c>
      <c r="AD105" s="133">
        <v>80</v>
      </c>
      <c r="AE105" s="133">
        <v>0</v>
      </c>
      <c r="AF105" s="133">
        <v>60</v>
      </c>
      <c r="AG105" s="133">
        <v>40</v>
      </c>
      <c r="AH105" s="133">
        <v>40</v>
      </c>
      <c r="AI105" s="133">
        <v>0</v>
      </c>
      <c r="AJ105" s="133">
        <v>0</v>
      </c>
      <c r="AK105" s="167">
        <v>8</v>
      </c>
      <c r="AL105" s="133">
        <v>0</v>
      </c>
      <c r="AM105" s="133">
        <v>0</v>
      </c>
      <c r="AN105" s="133">
        <v>0</v>
      </c>
      <c r="AO105" s="133">
        <v>0</v>
      </c>
      <c r="AP105" s="133">
        <v>0</v>
      </c>
      <c r="AQ105" s="133">
        <v>0</v>
      </c>
      <c r="AR105" s="133">
        <v>0</v>
      </c>
      <c r="AS105" s="133">
        <v>0</v>
      </c>
      <c r="AT105" s="133">
        <v>0</v>
      </c>
      <c r="AU105" s="133">
        <v>0</v>
      </c>
      <c r="AV105" s="133">
        <v>0</v>
      </c>
      <c r="AW105" s="133">
        <v>0</v>
      </c>
      <c r="AX105" s="133">
        <v>0</v>
      </c>
      <c r="AY105" s="174">
        <f t="shared" ref="AY105:BS105" si="423">IF(AD105 = 0, "", AD105)</f>
        <v>80</v>
      </c>
      <c r="AZ105" s="137" t="str">
        <f t="shared" si="423"/>
        <v/>
      </c>
      <c r="BA105" s="133">
        <f t="shared" si="423"/>
        <v>60</v>
      </c>
      <c r="BB105" s="133">
        <f t="shared" si="423"/>
        <v>40</v>
      </c>
      <c r="BC105" s="133">
        <f t="shared" si="423"/>
        <v>40</v>
      </c>
      <c r="BD105" s="137" t="str">
        <f t="shared" si="423"/>
        <v/>
      </c>
      <c r="BE105" s="137" t="str">
        <f t="shared" si="423"/>
        <v/>
      </c>
      <c r="BF105" s="167">
        <f t="shared" si="423"/>
        <v>8</v>
      </c>
      <c r="BG105" s="137" t="str">
        <f t="shared" si="423"/>
        <v/>
      </c>
      <c r="BH105" s="137" t="str">
        <f t="shared" si="423"/>
        <v/>
      </c>
      <c r="BI105" s="137" t="str">
        <f t="shared" si="423"/>
        <v/>
      </c>
      <c r="BJ105" s="137" t="str">
        <f t="shared" si="423"/>
        <v/>
      </c>
      <c r="BK105" s="137" t="str">
        <f t="shared" si="423"/>
        <v/>
      </c>
      <c r="BL105" s="137" t="str">
        <f t="shared" si="423"/>
        <v/>
      </c>
      <c r="BM105" s="137" t="str">
        <f t="shared" si="423"/>
        <v/>
      </c>
      <c r="BN105" s="137" t="str">
        <f t="shared" si="423"/>
        <v/>
      </c>
      <c r="BO105" s="137" t="str">
        <f t="shared" si="423"/>
        <v/>
      </c>
      <c r="BP105" s="137" t="str">
        <f t="shared" si="423"/>
        <v/>
      </c>
      <c r="BQ105" s="137" t="str">
        <f t="shared" si="423"/>
        <v/>
      </c>
      <c r="BR105" s="137" t="str">
        <f t="shared" si="423"/>
        <v/>
      </c>
      <c r="BS105" s="169" t="str">
        <f t="shared" si="423"/>
        <v/>
      </c>
      <c r="BT105" s="174" t="e">
        <f>$AY105*Assembly!Z$4+$AZ105*Assembly!Z$5+$BA105*Assembly!Z$6+$BB105*Assembly!Z$7+$BC105*Assembly!Z$8+$BD105*Assembly!Z$9+$BE105*Assembly!Z$10+$BF105*Assembly!Z$11+$BG105*Assembly!Z$12+$BH105*Assembly!Z$13+$BI105*Assembly!Z$14+$BJ105*Assembly!Z$15+$BK105*Assembly!Z$16+$BL105*Assembly!Z$17+$BM105*Assembly!Z$18+$BN105*Assembly!Z$19+$BO105*Assembly!Z$20+$BP105*Assembly!Z$21+$BQ105*Assembly!Z$22+$BR105*Assembly!Z$23+$BS105*Assembly!Z$24</f>
        <v>#VALUE!</v>
      </c>
      <c r="BU105" s="133" t="e">
        <f t="shared" si="3"/>
        <v>#VALUE!</v>
      </c>
      <c r="BV105" s="390" t="e">
        <f t="shared" ref="BV105:BV108" si="424">IF(S105 = "?", "?", S105/BT105)</f>
        <v>#VALUE!</v>
      </c>
      <c r="BW105" s="133" t="e">
        <f>$AY105*Assembly!AD$4+$AZ105*Assembly!AD$5+$BA105*Assembly!AD$6+$BB105*Assembly!AD$7+$BC105*Assembly!AD$8+$BD105*Assembly!AD$9+$BE105*Assembly!AD$10+$BF105*Assembly!AD$11+$BG105*Assembly!AD$12+$BH105*Assembly!AD$13+$BI105*Assembly!AD$14+$BJ105*Assembly!AD$15+$BK105*Assembly!AD$16+$BL105*Assembly!AD$17+$BM105*Assembly!AD$18+$BN105*Assembly!AD$19+$BO105*Assembly!AD$20+$BP105*Assembly!AD$21+$BQ105*Assembly!AD$22+$BR105*Assembly!AD$23+$BS105*Assembly!AD$24</f>
        <v>#VALUE!</v>
      </c>
      <c r="BX105" s="177" t="e">
        <f t="shared" si="4"/>
        <v>#VALUE!</v>
      </c>
      <c r="BY105" s="178" t="e">
        <f t="shared" si="5"/>
        <v>#VALUE!</v>
      </c>
      <c r="BZ105" s="179" t="e">
        <f t="shared" si="6"/>
        <v>#VALUE!</v>
      </c>
      <c r="CA105" s="178" t="e">
        <f t="shared" si="7"/>
        <v>#VALUE!</v>
      </c>
      <c r="CB105" s="133" t="e">
        <f>$AY105*Assembly!Y$4+$AZ105*Assembly!Y$5+$BA105*Assembly!Y$6+$BB105*Assembly!Y$7+$BC105*Assembly!Y$8+$BD105*Assembly!Y$9+$BE105*Assembly!Y$10+$BF105*Assembly!Y$11+$BG105*Assembly!Y$12+$BH105*Assembly!Y$13+$BI105*Assembly!Y$14+$BJ105*Assembly!Y$15+$BK105*Assembly!Y$16+$BL105*Assembly!Y$17+$BM105*Assembly!Y$18+$BN105*Assembly!Y$19+$BO105*Assembly!Y$20+$BP105*Assembly!Y$21+$BQ105*Assembly!Y$22+$BR105*Assembly!Y$23+$BS105*Assembly!Y$24</f>
        <v>#VALUE!</v>
      </c>
      <c r="CC105" s="133" t="e">
        <f t="shared" si="8"/>
        <v>#VALUE!</v>
      </c>
      <c r="CD105" s="130" t="e">
        <f t="shared" si="9"/>
        <v>#VALUE!</v>
      </c>
      <c r="CE105" s="183" t="e">
        <f>$AY105*Assembly!AC$4+$AZ105*Assembly!AC$5+$BA105*Assembly!AC$6+$BB105*Assembly!AC$7+$BC105*Assembly!AC$8+$BD105*Assembly!AC$9+$BE105*Assembly!AC$10+$BF105*Assembly!AC$11+$BG105*Assembly!AC$12+$BH105*Assembly!AC$13+$BI105*Assembly!AC$14+$BJ105*Assembly!AC$15+$BK105*Assembly!AC$16+$BL105*Assembly!AC$17+$BM105*Assembly!AC$18+$BN105*Assembly!AC$19+$BO105*Assembly!AC$20+$BP105*Assembly!AC$21+$BQ105*Assembly!AC$22+$BR105*Assembly!AC$23+$BS105*Assembly!AC$24</f>
        <v>#VALUE!</v>
      </c>
      <c r="CF105" s="145" t="e">
        <f>$AY105*Assembly!M$4+$AZ105*Assembly!M$5+$BA105*Assembly!M$6+$BB105*Assembly!M$7+$BC105*Assembly!M$8+$BD105*Assembly!M$9+$BE105*Assembly!M$10+$BF105*Assembly!M$11+$BG105*Assembly!M$12+$BH105*Assembly!M$13+$BI105*Assembly!M$14+$BJ105*Assembly!M$15+$BK105*Assembly!M$16+$BL105*Assembly!M$17+$BM105*Assembly!M$18+$BN105*Assembly!M$19+$BO105*Assembly!M$20+$BP105*Assembly!M$21+$BQ105*Assembly!M$22+$BR105*Assembly!M$23+$BS105*Assembly!M$24</f>
        <v>#VALUE!</v>
      </c>
      <c r="CG105" s="145" t="e">
        <f>$AY105*Assembly!N$4+$AZ105*Assembly!N$5+$BA105*Assembly!N$6+$BB105*Assembly!N$7+$BC105*Assembly!N$8+$BD105*Assembly!N$9+$BE105*Assembly!N$10+$BF105*Assembly!N$11+$BG105*Assembly!N$12+$BH105*Assembly!N$13+$BI105*Assembly!N$14+$BJ105*Assembly!N$15+$BK105*Assembly!N$16+$BL105*Assembly!N$17+$BM105*Assembly!N$18+$BN105*Assembly!N$19+$BO105*Assembly!N$20+$BP105*Assembly!N$21+$BQ105*Assembly!N$22+$BR105*Assembly!N$23+$BS105*Assembly!N$24</f>
        <v>#VALUE!</v>
      </c>
      <c r="CH105" s="145" t="e">
        <f>$AY105*Assembly!O$4+$AZ105*Assembly!O$5+$BA105*Assembly!O$6+$BB105*Assembly!O$7+$BC105*Assembly!O$8+$BD105*Assembly!O$9+$BE105*Assembly!O$10+$BF105*Assembly!O$11+$BG105*Assembly!O$12+$BH105*Assembly!O$13+$BI105*Assembly!O$14+$BJ105*Assembly!O$15+$BK105*Assembly!O$16+$BL105*Assembly!O$17+$BM105*Assembly!O$18+$BN105*Assembly!O$19+$BO105*Assembly!O$20+$BP105*Assembly!O$21+$BQ105*Assembly!O$22+$BR105*Assembly!O$23+$BS105*Assembly!O$24</f>
        <v>#VALUE!</v>
      </c>
      <c r="CI105" s="140" t="e">
        <f>$AY105*Assembly!P$4+$AZ105*Assembly!P$5+$BA105*Assembly!P$6+$BB105*Assembly!P$7+$BC105*Assembly!P$8+$BD105*Assembly!P$9+$BE105*Assembly!P$10+$BF105*Assembly!P$11+$BG105*Assembly!P$12+$BH105*Assembly!P$13+$BI105*Assembly!P$14+$BJ105*Assembly!P$15+$BK105*Assembly!P$16+$BL105*Assembly!P$17+$BM105*Assembly!P$18+$BN105*Assembly!P$19+$BO105*Assembly!P$20+$BP105*Assembly!P$21+$BQ105*Assembly!P$22+$BR105*Assembly!P$23+$BS105*Assembly!P$24</f>
        <v>#VALUE!</v>
      </c>
      <c r="CJ105" s="140" t="e">
        <f>$AY105*Assembly!Q$4+$AZ105*Assembly!Q$5+$BA105*Assembly!Q$6+$BB105*Assembly!Q$7+$BC105*Assembly!Q$8+$BD105*Assembly!Q$9+$BE105*Assembly!Q$10+$BF105*Assembly!Q$11+$BG105*Assembly!Q$12+$BH105*Assembly!Q$13+$BI105*Assembly!Q$14+$BJ105*Assembly!Q$15+$BK105*Assembly!Q$16+$BL105*Assembly!Q$17+$BM105*Assembly!Q$18+$BN105*Assembly!Q$19+$BO105*Assembly!Q$20+$BP105*Assembly!Q$21+$BQ105*Assembly!Q$22+$BR105*Assembly!Q$23+$BS105*Assembly!Q$24</f>
        <v>#VALUE!</v>
      </c>
      <c r="CK105" s="145" t="e">
        <f>$AY105*Assembly!R$4+$AZ105*Assembly!R$5+$BA105*Assembly!R$6+$BB105*Assembly!R$7+$BC105*Assembly!R$8+$BD105*Assembly!R$9+$BE105*Assembly!R$10+$BF105*Assembly!R$11+$BG105*Assembly!R$12+$BH105*Assembly!R$13+$BI105*Assembly!R$14+$BJ105*Assembly!R$15+$BK105*Assembly!R$16+$BL105*Assembly!R$17+$BM105*Assembly!R$18+$BN105*Assembly!R$19+$BO105*Assembly!R$20+$BP105*Assembly!R$21+$BQ105*Assembly!R$22+$BR105*Assembly!R$23+$BS105*Assembly!R$24</f>
        <v>#VALUE!</v>
      </c>
      <c r="CL105" s="140" t="e">
        <f>$AY105*Assembly!S$4+$AZ105*Assembly!S$5+$BA105*Assembly!S$6+$BB105*Assembly!S$7+$BC105*Assembly!S$8+$BD105*Assembly!S$9+$BE105*Assembly!S$10+$BF105*Assembly!S$11+$BG105*Assembly!S$12+$BH105*Assembly!S$13+$BI105*Assembly!S$14+$BJ105*Assembly!S$15+$BK105*Assembly!S$16+$BL105*Assembly!S$17+$BM105*Assembly!S$18+$BN105*Assembly!S$19+$BO105*Assembly!S$20+$BP105*Assembly!S$21+$BQ105*Assembly!S$22+$BR105*Assembly!S$23+$BS105*Assembly!S$24</f>
        <v>#VALUE!</v>
      </c>
      <c r="CM105" s="140" t="e">
        <f>$AY105*Assembly!T$4+$AZ105*Assembly!T$5+$BA105*Assembly!T$6+$BB105*Assembly!T$7+$BC105*Assembly!T$8+$BD105*Assembly!T$9+$BE105*Assembly!T$10+$BF105*Assembly!T$11+$BG105*Assembly!T$12+$BH105*Assembly!T$13+$BI105*Assembly!T$14+$BJ105*Assembly!T$15+$BK105*Assembly!T$16+$BL105*Assembly!T$17+$BM105*Assembly!T$18+$BN105*Assembly!T$19+$BO105*Assembly!T$20+$BP105*Assembly!T$21+$BQ105*Assembly!T$22+$BR105*Assembly!T$23+$BS105*Assembly!T$24</f>
        <v>#VALUE!</v>
      </c>
      <c r="CN105" s="140" t="e">
        <f>$AY105*Assembly!U$4+$AZ105*Assembly!U$5+$BA105*Assembly!U$6+$BB105*Assembly!U$7+$BC105*Assembly!U$8+$BD105*Assembly!U$9+$BE105*Assembly!U$10+$BF105*Assembly!U$11+$BG105*Assembly!U$12+$BH105*Assembly!U$13+$BI105*Assembly!U$14+$BJ105*Assembly!U$15+$BK105*Assembly!U$16+$BL105*Assembly!U$17+$BM105*Assembly!U$18+$BN105*Assembly!U$19+$BO105*Assembly!U$20+$BP105*Assembly!U$21+$BQ105*Assembly!U$22+$BR105*Assembly!U$23+$BS105*Assembly!U$24</f>
        <v>#VALUE!</v>
      </c>
      <c r="CO105" s="145" t="e">
        <f>$AY105*Assembly!V$4+$AZ105*Assembly!V$5+$BA105*Assembly!V$6+$BB105*Assembly!V$7+$BC105*Assembly!V$8+$BD105*Assembly!V$9+$BE105*Assembly!V$10+$BF105*Assembly!V$11+$BG105*Assembly!V$12+$BH105*Assembly!V$13+$BI105*Assembly!V$14+$BJ105*Assembly!V$15+$BK105*Assembly!V$16+$BL105*Assembly!V$17+$BM105*Assembly!V$18+$BN105*Assembly!V$19+$BO105*Assembly!V$20+$BP105*Assembly!V$21+$BQ105*Assembly!V$22+$BR105*Assembly!V$23+$BS105*Assembly!V$24</f>
        <v>#VALUE!</v>
      </c>
      <c r="CP105" s="145" t="e">
        <f>CF105*Refining!$F$3</f>
        <v>#VALUE!</v>
      </c>
      <c r="CQ105" s="145" t="e">
        <f>CG105*Refining!$F$4</f>
        <v>#VALUE!</v>
      </c>
      <c r="CR105" s="145" t="e">
        <f>CH105*Refining!$F$5</f>
        <v>#VALUE!</v>
      </c>
      <c r="CS105" s="145" t="e">
        <f>CI105*Refining!$F$6</f>
        <v>#VALUE!</v>
      </c>
      <c r="CT105" s="145" t="e">
        <f>CJ105*Refining!$F$7</f>
        <v>#VALUE!</v>
      </c>
      <c r="CU105" s="145" t="e">
        <f>CK105*Refining!$F$8</f>
        <v>#VALUE!</v>
      </c>
      <c r="CV105" s="145" t="e">
        <f>CL105*Refining!$F$9</f>
        <v>#VALUE!</v>
      </c>
      <c r="CW105" s="145" t="e">
        <f>CM105*Refining!$F$10</f>
        <v>#VALUE!</v>
      </c>
      <c r="CX105" s="145" t="e">
        <f>CN105*Refining!$F$11</f>
        <v>#VALUE!</v>
      </c>
      <c r="CY105" s="145" t="e">
        <f>CO105*Refining!$F$12</f>
        <v>#VALUE!</v>
      </c>
      <c r="CZ105" s="185" t="e">
        <f t="shared" ref="CZ105:DS105" si="425">IF(CF105 = 0, "", CF105)</f>
        <v>#VALUE!</v>
      </c>
      <c r="DA105" s="186" t="e">
        <f t="shared" si="425"/>
        <v>#VALUE!</v>
      </c>
      <c r="DB105" s="186" t="e">
        <f t="shared" si="425"/>
        <v>#VALUE!</v>
      </c>
      <c r="DC105" s="186" t="e">
        <f t="shared" si="425"/>
        <v>#VALUE!</v>
      </c>
      <c r="DD105" s="186" t="e">
        <f t="shared" si="425"/>
        <v>#VALUE!</v>
      </c>
      <c r="DE105" s="186" t="e">
        <f t="shared" si="425"/>
        <v>#VALUE!</v>
      </c>
      <c r="DF105" s="186" t="e">
        <f t="shared" si="425"/>
        <v>#VALUE!</v>
      </c>
      <c r="DG105" s="186" t="e">
        <f t="shared" si="425"/>
        <v>#VALUE!</v>
      </c>
      <c r="DH105" s="186" t="e">
        <f t="shared" si="425"/>
        <v>#VALUE!</v>
      </c>
      <c r="DI105" s="187" t="e">
        <f t="shared" si="425"/>
        <v>#VALUE!</v>
      </c>
      <c r="DJ105" s="185" t="e">
        <f t="shared" si="425"/>
        <v>#VALUE!</v>
      </c>
      <c r="DK105" s="186" t="e">
        <f t="shared" si="425"/>
        <v>#VALUE!</v>
      </c>
      <c r="DL105" s="186" t="e">
        <f t="shared" si="425"/>
        <v>#VALUE!</v>
      </c>
      <c r="DM105" s="186" t="e">
        <f t="shared" si="425"/>
        <v>#VALUE!</v>
      </c>
      <c r="DN105" s="188" t="e">
        <f t="shared" si="425"/>
        <v>#VALUE!</v>
      </c>
      <c r="DO105" s="186" t="e">
        <f t="shared" si="425"/>
        <v>#VALUE!</v>
      </c>
      <c r="DP105" s="186" t="e">
        <f t="shared" si="425"/>
        <v>#VALUE!</v>
      </c>
      <c r="DQ105" s="186" t="e">
        <f t="shared" si="425"/>
        <v>#VALUE!</v>
      </c>
      <c r="DR105" s="186" t="e">
        <f t="shared" si="425"/>
        <v>#VALUE!</v>
      </c>
      <c r="DS105" s="187" t="e">
        <f t="shared" si="425"/>
        <v>#VALUE!</v>
      </c>
      <c r="DT105" s="185" t="e">
        <f t="shared" si="11"/>
        <v>#VALUE!</v>
      </c>
      <c r="DU105" s="189" t="e">
        <f t="shared" si="12"/>
        <v>#VALUE!</v>
      </c>
      <c r="DV105" s="133" t="e">
        <f>CZ105*'Ores &amp; Ingots'!$C$3+DA105*'Ores &amp; Ingots'!$C$4+DB105*'Ores &amp; Ingots'!$C$5+DC105*'Ores &amp; Ingots'!$C$6+DD105*'Ores &amp; Ingots'!$C$7+DE105*'Ores &amp; Ingots'!$C$8+DF105*'Ores &amp; Ingots'!$C$9+DG105*'Ores &amp; Ingots'!$C$10+DH105*'Ores &amp; Ingots'!$C$11+DI105*'Ores &amp; Ingots'!$C$12</f>
        <v>#VALUE!</v>
      </c>
      <c r="DW105" s="133" t="e">
        <f>DJ105*'Ores &amp; Ingots'!$B$3+DK105*'Ores &amp; Ingots'!$B$4+DL105*'Ores &amp; Ingots'!$B$5+DM105*'Ores &amp; Ingots'!$B$6+DN105*'Ores &amp; Ingots'!$B$7+DO105*'Ores &amp; Ingots'!$B$8+DP105*'Ores &amp; Ingots'!$B$9+DQ105*'Ores &amp; Ingots'!$B$10+DR105*'Ores &amp; Ingots'!$B$11+DS105*'Ores &amp; Ingots'!$B$12</f>
        <v>#VALUE!</v>
      </c>
      <c r="DX105" s="189" t="e">
        <f>CZ105*Refining!$G$3+DA105*Refining!$G$4+DB105*Refining!$G$5+DC105*Refining!$G$6+DD105*Refining!$G$7+DE105*Refining!$G$8+DF105*Refining!$G$9+DG105*Refining!$G$10+DH105*Refining!$G$11+DI105*Refining!$G$12</f>
        <v>#VALUE!</v>
      </c>
      <c r="DY105" s="189" t="e">
        <f t="shared" si="13"/>
        <v>#VALUE!</v>
      </c>
      <c r="DZ105" s="192" t="e">
        <f t="shared" si="14"/>
        <v>#VALUE!</v>
      </c>
      <c r="EA105" s="185" t="e">
        <f t="shared" si="15"/>
        <v>#VALUE!</v>
      </c>
      <c r="EB105" s="194" t="e">
        <f t="shared" ref="EB105:EC105" si="426">EA105/60</f>
        <v>#VALUE!</v>
      </c>
      <c r="EC105" s="194" t="e">
        <f t="shared" si="426"/>
        <v>#VALUE!</v>
      </c>
      <c r="ED105" s="185" t="e">
        <f t="shared" si="17"/>
        <v>#VALUE!</v>
      </c>
      <c r="EE105" s="194" t="e">
        <f t="shared" ref="EE105:EF105" si="427">ED105/1000</f>
        <v>#VALUE!</v>
      </c>
      <c r="EF105" s="196" t="e">
        <f t="shared" si="427"/>
        <v>#VALUE!</v>
      </c>
      <c r="EG105" s="130" t="e">
        <f t="shared" si="19"/>
        <v>#VALUE!</v>
      </c>
      <c r="EH105" s="132" t="e">
        <f t="shared" si="20"/>
        <v>#VALUE!</v>
      </c>
      <c r="EI105" s="133">
        <v>974</v>
      </c>
    </row>
    <row r="106" spans="1:139" ht="12.75" x14ac:dyDescent="0.2">
      <c r="A106" s="864"/>
      <c r="B106" s="135" t="s">
        <v>329</v>
      </c>
      <c r="C106" s="137" t="s">
        <v>155</v>
      </c>
      <c r="D106" s="137">
        <v>3</v>
      </c>
      <c r="E106" s="137">
        <v>3</v>
      </c>
      <c r="F106" s="137">
        <v>3</v>
      </c>
      <c r="G106" s="139">
        <f t="shared" si="0"/>
        <v>3.375</v>
      </c>
      <c r="H106" s="140">
        <v>13</v>
      </c>
      <c r="I106" s="140">
        <v>13</v>
      </c>
      <c r="J106" s="140">
        <f>H106/Main!$D$9</f>
        <v>2.6</v>
      </c>
      <c r="K106" s="140">
        <f>I106/Main!$D$10</f>
        <v>6.5</v>
      </c>
      <c r="L106" s="140">
        <f t="shared" si="1"/>
        <v>2.5</v>
      </c>
      <c r="M106" s="140">
        <v>1</v>
      </c>
      <c r="N106" s="145">
        <v>1</v>
      </c>
      <c r="O106" s="145">
        <v>1000</v>
      </c>
      <c r="P106" s="143"/>
      <c r="Q106" s="145">
        <v>1000</v>
      </c>
      <c r="R106" s="145">
        <f>Q106*Main!$D$6</f>
        <v>10000</v>
      </c>
      <c r="S106" s="145">
        <v>50000</v>
      </c>
      <c r="T106" s="146"/>
      <c r="U106" s="143"/>
      <c r="V106" s="143"/>
      <c r="W106" s="146"/>
      <c r="X106" s="146"/>
      <c r="Y106" s="143"/>
      <c r="Z106" s="143"/>
      <c r="AA106" s="143"/>
      <c r="AB106" s="143"/>
      <c r="AC106" s="362"/>
      <c r="AD106" s="133">
        <v>14</v>
      </c>
      <c r="AE106" s="133">
        <v>0</v>
      </c>
      <c r="AF106" s="133">
        <v>10</v>
      </c>
      <c r="AG106" s="133">
        <v>2</v>
      </c>
      <c r="AH106" s="133">
        <v>10</v>
      </c>
      <c r="AI106" s="133">
        <v>0</v>
      </c>
      <c r="AJ106" s="133">
        <v>0</v>
      </c>
      <c r="AK106" s="167">
        <v>3</v>
      </c>
      <c r="AL106" s="133">
        <v>0</v>
      </c>
      <c r="AM106" s="133">
        <v>0</v>
      </c>
      <c r="AN106" s="133">
        <v>0</v>
      </c>
      <c r="AO106" s="133">
        <v>0</v>
      </c>
      <c r="AP106" s="133">
        <v>0</v>
      </c>
      <c r="AQ106" s="133">
        <v>0</v>
      </c>
      <c r="AR106" s="133">
        <v>0</v>
      </c>
      <c r="AS106" s="133">
        <v>0</v>
      </c>
      <c r="AT106" s="133">
        <v>0</v>
      </c>
      <c r="AU106" s="133">
        <v>0</v>
      </c>
      <c r="AV106" s="133">
        <v>0</v>
      </c>
      <c r="AW106" s="133">
        <v>0</v>
      </c>
      <c r="AX106" s="133">
        <v>0</v>
      </c>
      <c r="AY106" s="174">
        <f t="shared" ref="AY106:BS106" si="428">IF(AD106 = 0, "", AD106)</f>
        <v>14</v>
      </c>
      <c r="AZ106" s="137" t="str">
        <f t="shared" si="428"/>
        <v/>
      </c>
      <c r="BA106" s="133">
        <f t="shared" si="428"/>
        <v>10</v>
      </c>
      <c r="BB106" s="133">
        <f t="shared" si="428"/>
        <v>2</v>
      </c>
      <c r="BC106" s="133">
        <f t="shared" si="428"/>
        <v>10</v>
      </c>
      <c r="BD106" s="137" t="str">
        <f t="shared" si="428"/>
        <v/>
      </c>
      <c r="BE106" s="137" t="str">
        <f t="shared" si="428"/>
        <v/>
      </c>
      <c r="BF106" s="167">
        <f t="shared" si="428"/>
        <v>3</v>
      </c>
      <c r="BG106" s="137" t="str">
        <f t="shared" si="428"/>
        <v/>
      </c>
      <c r="BH106" s="137" t="str">
        <f t="shared" si="428"/>
        <v/>
      </c>
      <c r="BI106" s="137" t="str">
        <f t="shared" si="428"/>
        <v/>
      </c>
      <c r="BJ106" s="137" t="str">
        <f t="shared" si="428"/>
        <v/>
      </c>
      <c r="BK106" s="137" t="str">
        <f t="shared" si="428"/>
        <v/>
      </c>
      <c r="BL106" s="137" t="str">
        <f t="shared" si="428"/>
        <v/>
      </c>
      <c r="BM106" s="137" t="str">
        <f t="shared" si="428"/>
        <v/>
      </c>
      <c r="BN106" s="137" t="str">
        <f t="shared" si="428"/>
        <v/>
      </c>
      <c r="BO106" s="137" t="str">
        <f t="shared" si="428"/>
        <v/>
      </c>
      <c r="BP106" s="137" t="str">
        <f t="shared" si="428"/>
        <v/>
      </c>
      <c r="BQ106" s="137" t="str">
        <f t="shared" si="428"/>
        <v/>
      </c>
      <c r="BR106" s="137" t="str">
        <f t="shared" si="428"/>
        <v/>
      </c>
      <c r="BS106" s="169" t="str">
        <f t="shared" si="428"/>
        <v/>
      </c>
      <c r="BT106" s="174" t="e">
        <f>$AY106*Assembly!Z$4+$AZ106*Assembly!Z$5+$BA106*Assembly!Z$6+$BB106*Assembly!Z$7+$BC106*Assembly!Z$8+$BD106*Assembly!Z$9+$BE106*Assembly!Z$10+$BF106*Assembly!Z$11+$BG106*Assembly!Z$12+$BH106*Assembly!Z$13+$BI106*Assembly!Z$14+$BJ106*Assembly!Z$15+$BK106*Assembly!Z$16+$BL106*Assembly!Z$17+$BM106*Assembly!Z$18+$BN106*Assembly!Z$19+$BO106*Assembly!Z$20+$BP106*Assembly!Z$21+$BQ106*Assembly!Z$22+$BR106*Assembly!Z$23+$BS106*Assembly!Z$24</f>
        <v>#VALUE!</v>
      </c>
      <c r="BU106" s="133" t="e">
        <f t="shared" si="3"/>
        <v>#VALUE!</v>
      </c>
      <c r="BV106" s="390" t="e">
        <f t="shared" si="424"/>
        <v>#VALUE!</v>
      </c>
      <c r="BW106" s="133" t="e">
        <f>$AY106*Assembly!AD$4+$AZ106*Assembly!AD$5+$BA106*Assembly!AD$6+$BB106*Assembly!AD$7+$BC106*Assembly!AD$8+$BD106*Assembly!AD$9+$BE106*Assembly!AD$10+$BF106*Assembly!AD$11+$BG106*Assembly!AD$12+$BH106*Assembly!AD$13+$BI106*Assembly!AD$14+$BJ106*Assembly!AD$15+$BK106*Assembly!AD$16+$BL106*Assembly!AD$17+$BM106*Assembly!AD$18+$BN106*Assembly!AD$19+$BO106*Assembly!AD$20+$BP106*Assembly!AD$21+$BQ106*Assembly!AD$22+$BR106*Assembly!AD$23+$BS106*Assembly!AD$24</f>
        <v>#VALUE!</v>
      </c>
      <c r="BX106" s="177" t="e">
        <f t="shared" si="4"/>
        <v>#VALUE!</v>
      </c>
      <c r="BY106" s="178" t="e">
        <f t="shared" si="5"/>
        <v>#VALUE!</v>
      </c>
      <c r="BZ106" s="179" t="e">
        <f t="shared" si="6"/>
        <v>#VALUE!</v>
      </c>
      <c r="CA106" s="178" t="e">
        <f t="shared" si="7"/>
        <v>#VALUE!</v>
      </c>
      <c r="CB106" s="133" t="e">
        <f>$AY106*Assembly!Y$4+$AZ106*Assembly!Y$5+$BA106*Assembly!Y$6+$BB106*Assembly!Y$7+$BC106*Assembly!Y$8+$BD106*Assembly!Y$9+$BE106*Assembly!Y$10+$BF106*Assembly!Y$11+$BG106*Assembly!Y$12+$BH106*Assembly!Y$13+$BI106*Assembly!Y$14+$BJ106*Assembly!Y$15+$BK106*Assembly!Y$16+$BL106*Assembly!Y$17+$BM106*Assembly!Y$18+$BN106*Assembly!Y$19+$BO106*Assembly!Y$20+$BP106*Assembly!Y$21+$BQ106*Assembly!Y$22+$BR106*Assembly!Y$23+$BS106*Assembly!Y$24</f>
        <v>#VALUE!</v>
      </c>
      <c r="CC106" s="133" t="e">
        <f t="shared" si="8"/>
        <v>#VALUE!</v>
      </c>
      <c r="CD106" s="130" t="e">
        <f t="shared" si="9"/>
        <v>#VALUE!</v>
      </c>
      <c r="CE106" s="183" t="e">
        <f>$AY106*Assembly!AC$4+$AZ106*Assembly!AC$5+$BA106*Assembly!AC$6+$BB106*Assembly!AC$7+$BC106*Assembly!AC$8+$BD106*Assembly!AC$9+$BE106*Assembly!AC$10+$BF106*Assembly!AC$11+$BG106*Assembly!AC$12+$BH106*Assembly!AC$13+$BI106*Assembly!AC$14+$BJ106*Assembly!AC$15+$BK106*Assembly!AC$16+$BL106*Assembly!AC$17+$BM106*Assembly!AC$18+$BN106*Assembly!AC$19+$BO106*Assembly!AC$20+$BP106*Assembly!AC$21+$BQ106*Assembly!AC$22+$BR106*Assembly!AC$23+$BS106*Assembly!AC$24</f>
        <v>#VALUE!</v>
      </c>
      <c r="CF106" s="145" t="e">
        <f>$AY106*Assembly!M$4+$AZ106*Assembly!M$5+$BA106*Assembly!M$6+$BB106*Assembly!M$7+$BC106*Assembly!M$8+$BD106*Assembly!M$9+$BE106*Assembly!M$10+$BF106*Assembly!M$11+$BG106*Assembly!M$12+$BH106*Assembly!M$13+$BI106*Assembly!M$14+$BJ106*Assembly!M$15+$BK106*Assembly!M$16+$BL106*Assembly!M$17+$BM106*Assembly!M$18+$BN106*Assembly!M$19+$BO106*Assembly!M$20+$BP106*Assembly!M$21+$BQ106*Assembly!M$22+$BR106*Assembly!M$23+$BS106*Assembly!M$24</f>
        <v>#VALUE!</v>
      </c>
      <c r="CG106" s="145" t="e">
        <f>$AY106*Assembly!N$4+$AZ106*Assembly!N$5+$BA106*Assembly!N$6+$BB106*Assembly!N$7+$BC106*Assembly!N$8+$BD106*Assembly!N$9+$BE106*Assembly!N$10+$BF106*Assembly!N$11+$BG106*Assembly!N$12+$BH106*Assembly!N$13+$BI106*Assembly!N$14+$BJ106*Assembly!N$15+$BK106*Assembly!N$16+$BL106*Assembly!N$17+$BM106*Assembly!N$18+$BN106*Assembly!N$19+$BO106*Assembly!N$20+$BP106*Assembly!N$21+$BQ106*Assembly!N$22+$BR106*Assembly!N$23+$BS106*Assembly!N$24</f>
        <v>#VALUE!</v>
      </c>
      <c r="CH106" s="145" t="e">
        <f>$AY106*Assembly!O$4+$AZ106*Assembly!O$5+$BA106*Assembly!O$6+$BB106*Assembly!O$7+$BC106*Assembly!O$8+$BD106*Assembly!O$9+$BE106*Assembly!O$10+$BF106*Assembly!O$11+$BG106*Assembly!O$12+$BH106*Assembly!O$13+$BI106*Assembly!O$14+$BJ106*Assembly!O$15+$BK106*Assembly!O$16+$BL106*Assembly!O$17+$BM106*Assembly!O$18+$BN106*Assembly!O$19+$BO106*Assembly!O$20+$BP106*Assembly!O$21+$BQ106*Assembly!O$22+$BR106*Assembly!O$23+$BS106*Assembly!O$24</f>
        <v>#VALUE!</v>
      </c>
      <c r="CI106" s="140" t="e">
        <f>$AY106*Assembly!P$4+$AZ106*Assembly!P$5+$BA106*Assembly!P$6+$BB106*Assembly!P$7+$BC106*Assembly!P$8+$BD106*Assembly!P$9+$BE106*Assembly!P$10+$BF106*Assembly!P$11+$BG106*Assembly!P$12+$BH106*Assembly!P$13+$BI106*Assembly!P$14+$BJ106*Assembly!P$15+$BK106*Assembly!P$16+$BL106*Assembly!P$17+$BM106*Assembly!P$18+$BN106*Assembly!P$19+$BO106*Assembly!P$20+$BP106*Assembly!P$21+$BQ106*Assembly!P$22+$BR106*Assembly!P$23+$BS106*Assembly!P$24</f>
        <v>#VALUE!</v>
      </c>
      <c r="CJ106" s="140" t="e">
        <f>$AY106*Assembly!Q$4+$AZ106*Assembly!Q$5+$BA106*Assembly!Q$6+$BB106*Assembly!Q$7+$BC106*Assembly!Q$8+$BD106*Assembly!Q$9+$BE106*Assembly!Q$10+$BF106*Assembly!Q$11+$BG106*Assembly!Q$12+$BH106*Assembly!Q$13+$BI106*Assembly!Q$14+$BJ106*Assembly!Q$15+$BK106*Assembly!Q$16+$BL106*Assembly!Q$17+$BM106*Assembly!Q$18+$BN106*Assembly!Q$19+$BO106*Assembly!Q$20+$BP106*Assembly!Q$21+$BQ106*Assembly!Q$22+$BR106*Assembly!Q$23+$BS106*Assembly!Q$24</f>
        <v>#VALUE!</v>
      </c>
      <c r="CK106" s="145" t="e">
        <f>$AY106*Assembly!R$4+$AZ106*Assembly!R$5+$BA106*Assembly!R$6+$BB106*Assembly!R$7+$BC106*Assembly!R$8+$BD106*Assembly!R$9+$BE106*Assembly!R$10+$BF106*Assembly!R$11+$BG106*Assembly!R$12+$BH106*Assembly!R$13+$BI106*Assembly!R$14+$BJ106*Assembly!R$15+$BK106*Assembly!R$16+$BL106*Assembly!R$17+$BM106*Assembly!R$18+$BN106*Assembly!R$19+$BO106*Assembly!R$20+$BP106*Assembly!R$21+$BQ106*Assembly!R$22+$BR106*Assembly!R$23+$BS106*Assembly!R$24</f>
        <v>#VALUE!</v>
      </c>
      <c r="CL106" s="140" t="e">
        <f>$AY106*Assembly!S$4+$AZ106*Assembly!S$5+$BA106*Assembly!S$6+$BB106*Assembly!S$7+$BC106*Assembly!S$8+$BD106*Assembly!S$9+$BE106*Assembly!S$10+$BF106*Assembly!S$11+$BG106*Assembly!S$12+$BH106*Assembly!S$13+$BI106*Assembly!S$14+$BJ106*Assembly!S$15+$BK106*Assembly!S$16+$BL106*Assembly!S$17+$BM106*Assembly!S$18+$BN106*Assembly!S$19+$BO106*Assembly!S$20+$BP106*Assembly!S$21+$BQ106*Assembly!S$22+$BR106*Assembly!S$23+$BS106*Assembly!S$24</f>
        <v>#VALUE!</v>
      </c>
      <c r="CM106" s="140" t="e">
        <f>$AY106*Assembly!T$4+$AZ106*Assembly!T$5+$BA106*Assembly!T$6+$BB106*Assembly!T$7+$BC106*Assembly!T$8+$BD106*Assembly!T$9+$BE106*Assembly!T$10+$BF106*Assembly!T$11+$BG106*Assembly!T$12+$BH106*Assembly!T$13+$BI106*Assembly!T$14+$BJ106*Assembly!T$15+$BK106*Assembly!T$16+$BL106*Assembly!T$17+$BM106*Assembly!T$18+$BN106*Assembly!T$19+$BO106*Assembly!T$20+$BP106*Assembly!T$21+$BQ106*Assembly!T$22+$BR106*Assembly!T$23+$BS106*Assembly!T$24</f>
        <v>#VALUE!</v>
      </c>
      <c r="CN106" s="140" t="e">
        <f>$AY106*Assembly!U$4+$AZ106*Assembly!U$5+$BA106*Assembly!U$6+$BB106*Assembly!U$7+$BC106*Assembly!U$8+$BD106*Assembly!U$9+$BE106*Assembly!U$10+$BF106*Assembly!U$11+$BG106*Assembly!U$12+$BH106*Assembly!U$13+$BI106*Assembly!U$14+$BJ106*Assembly!U$15+$BK106*Assembly!U$16+$BL106*Assembly!U$17+$BM106*Assembly!U$18+$BN106*Assembly!U$19+$BO106*Assembly!U$20+$BP106*Assembly!U$21+$BQ106*Assembly!U$22+$BR106*Assembly!U$23+$BS106*Assembly!U$24</f>
        <v>#VALUE!</v>
      </c>
      <c r="CO106" s="145" t="e">
        <f>$AY106*Assembly!V$4+$AZ106*Assembly!V$5+$BA106*Assembly!V$6+$BB106*Assembly!V$7+$BC106*Assembly!V$8+$BD106*Assembly!V$9+$BE106*Assembly!V$10+$BF106*Assembly!V$11+$BG106*Assembly!V$12+$BH106*Assembly!V$13+$BI106*Assembly!V$14+$BJ106*Assembly!V$15+$BK106*Assembly!V$16+$BL106*Assembly!V$17+$BM106*Assembly!V$18+$BN106*Assembly!V$19+$BO106*Assembly!V$20+$BP106*Assembly!V$21+$BQ106*Assembly!V$22+$BR106*Assembly!V$23+$BS106*Assembly!V$24</f>
        <v>#VALUE!</v>
      </c>
      <c r="CP106" s="145" t="e">
        <f>CF106*Refining!$F$3</f>
        <v>#VALUE!</v>
      </c>
      <c r="CQ106" s="145" t="e">
        <f>CG106*Refining!$F$4</f>
        <v>#VALUE!</v>
      </c>
      <c r="CR106" s="145" t="e">
        <f>CH106*Refining!$F$5</f>
        <v>#VALUE!</v>
      </c>
      <c r="CS106" s="145" t="e">
        <f>CI106*Refining!$F$6</f>
        <v>#VALUE!</v>
      </c>
      <c r="CT106" s="145" t="e">
        <f>CJ106*Refining!$F$7</f>
        <v>#VALUE!</v>
      </c>
      <c r="CU106" s="145" t="e">
        <f>CK106*Refining!$F$8</f>
        <v>#VALUE!</v>
      </c>
      <c r="CV106" s="145" t="e">
        <f>CL106*Refining!$F$9</f>
        <v>#VALUE!</v>
      </c>
      <c r="CW106" s="145" t="e">
        <f>CM106*Refining!$F$10</f>
        <v>#VALUE!</v>
      </c>
      <c r="CX106" s="145" t="e">
        <f>CN106*Refining!$F$11</f>
        <v>#VALUE!</v>
      </c>
      <c r="CY106" s="145" t="e">
        <f>CO106*Refining!$F$12</f>
        <v>#VALUE!</v>
      </c>
      <c r="CZ106" s="185" t="e">
        <f t="shared" ref="CZ106:DS106" si="429">IF(CF106 = 0, "", CF106)</f>
        <v>#VALUE!</v>
      </c>
      <c r="DA106" s="186" t="e">
        <f t="shared" si="429"/>
        <v>#VALUE!</v>
      </c>
      <c r="DB106" s="186" t="e">
        <f t="shared" si="429"/>
        <v>#VALUE!</v>
      </c>
      <c r="DC106" s="186" t="e">
        <f t="shared" si="429"/>
        <v>#VALUE!</v>
      </c>
      <c r="DD106" s="186" t="e">
        <f t="shared" si="429"/>
        <v>#VALUE!</v>
      </c>
      <c r="DE106" s="186" t="e">
        <f t="shared" si="429"/>
        <v>#VALUE!</v>
      </c>
      <c r="DF106" s="186" t="e">
        <f t="shared" si="429"/>
        <v>#VALUE!</v>
      </c>
      <c r="DG106" s="186" t="e">
        <f t="shared" si="429"/>
        <v>#VALUE!</v>
      </c>
      <c r="DH106" s="186" t="e">
        <f t="shared" si="429"/>
        <v>#VALUE!</v>
      </c>
      <c r="DI106" s="187" t="e">
        <f t="shared" si="429"/>
        <v>#VALUE!</v>
      </c>
      <c r="DJ106" s="185" t="e">
        <f t="shared" si="429"/>
        <v>#VALUE!</v>
      </c>
      <c r="DK106" s="186" t="e">
        <f t="shared" si="429"/>
        <v>#VALUE!</v>
      </c>
      <c r="DL106" s="186" t="e">
        <f t="shared" si="429"/>
        <v>#VALUE!</v>
      </c>
      <c r="DM106" s="186" t="e">
        <f t="shared" si="429"/>
        <v>#VALUE!</v>
      </c>
      <c r="DN106" s="188" t="e">
        <f t="shared" si="429"/>
        <v>#VALUE!</v>
      </c>
      <c r="DO106" s="186" t="e">
        <f t="shared" si="429"/>
        <v>#VALUE!</v>
      </c>
      <c r="DP106" s="186" t="e">
        <f t="shared" si="429"/>
        <v>#VALUE!</v>
      </c>
      <c r="DQ106" s="186" t="e">
        <f t="shared" si="429"/>
        <v>#VALUE!</v>
      </c>
      <c r="DR106" s="186" t="e">
        <f t="shared" si="429"/>
        <v>#VALUE!</v>
      </c>
      <c r="DS106" s="187" t="e">
        <f t="shared" si="429"/>
        <v>#VALUE!</v>
      </c>
      <c r="DT106" s="185" t="e">
        <f t="shared" si="11"/>
        <v>#VALUE!</v>
      </c>
      <c r="DU106" s="189" t="e">
        <f t="shared" si="12"/>
        <v>#VALUE!</v>
      </c>
      <c r="DV106" s="133" t="e">
        <f>CZ106*'Ores &amp; Ingots'!$C$3+DA106*'Ores &amp; Ingots'!$C$4+DB106*'Ores &amp; Ingots'!$C$5+DC106*'Ores &amp; Ingots'!$C$6+DD106*'Ores &amp; Ingots'!$C$7+DE106*'Ores &amp; Ingots'!$C$8+DF106*'Ores &amp; Ingots'!$C$9+DG106*'Ores &amp; Ingots'!$C$10+DH106*'Ores &amp; Ingots'!$C$11+DI106*'Ores &amp; Ingots'!$C$12</f>
        <v>#VALUE!</v>
      </c>
      <c r="DW106" s="133" t="e">
        <f>DJ106*'Ores &amp; Ingots'!$B$3+DK106*'Ores &amp; Ingots'!$B$4+DL106*'Ores &amp; Ingots'!$B$5+DM106*'Ores &amp; Ingots'!$B$6+DN106*'Ores &amp; Ingots'!$B$7+DO106*'Ores &amp; Ingots'!$B$8+DP106*'Ores &amp; Ingots'!$B$9+DQ106*'Ores &amp; Ingots'!$B$10+DR106*'Ores &amp; Ingots'!$B$11+DS106*'Ores &amp; Ingots'!$B$12</f>
        <v>#VALUE!</v>
      </c>
      <c r="DX106" s="189" t="e">
        <f>CZ106*Refining!$G$3+DA106*Refining!$G$4+DB106*Refining!$G$5+DC106*Refining!$G$6+DD106*Refining!$G$7+DE106*Refining!$G$8+DF106*Refining!$G$9+DG106*Refining!$G$10+DH106*Refining!$G$11+DI106*Refining!$G$12</f>
        <v>#VALUE!</v>
      </c>
      <c r="DY106" s="189" t="e">
        <f t="shared" si="13"/>
        <v>#VALUE!</v>
      </c>
      <c r="DZ106" s="192" t="e">
        <f t="shared" si="14"/>
        <v>#VALUE!</v>
      </c>
      <c r="EA106" s="185" t="e">
        <f t="shared" si="15"/>
        <v>#VALUE!</v>
      </c>
      <c r="EB106" s="194" t="e">
        <f t="shared" ref="EB106:EC106" si="430">EA106/60</f>
        <v>#VALUE!</v>
      </c>
      <c r="EC106" s="194" t="e">
        <f t="shared" si="430"/>
        <v>#VALUE!</v>
      </c>
      <c r="ED106" s="185" t="e">
        <f t="shared" si="17"/>
        <v>#VALUE!</v>
      </c>
      <c r="EE106" s="194" t="e">
        <f t="shared" ref="EE106:EF106" si="431">ED106/1000</f>
        <v>#VALUE!</v>
      </c>
      <c r="EF106" s="196" t="e">
        <f t="shared" si="431"/>
        <v>#VALUE!</v>
      </c>
      <c r="EG106" s="130" t="e">
        <f t="shared" si="19"/>
        <v>#VALUE!</v>
      </c>
      <c r="EH106" s="132" t="e">
        <f t="shared" si="20"/>
        <v>#VALUE!</v>
      </c>
      <c r="EI106" s="133" t="s">
        <v>28</v>
      </c>
    </row>
    <row r="107" spans="1:139" ht="12.75" hidden="1" x14ac:dyDescent="0.2">
      <c r="A107" s="864"/>
      <c r="B107" s="135" t="s">
        <v>330</v>
      </c>
      <c r="C107" s="137" t="s">
        <v>156</v>
      </c>
      <c r="D107" s="137">
        <v>3</v>
      </c>
      <c r="E107" s="137">
        <v>3</v>
      </c>
      <c r="F107" s="137">
        <v>3</v>
      </c>
      <c r="G107" s="139">
        <f t="shared" si="0"/>
        <v>421.875</v>
      </c>
      <c r="H107" s="140">
        <v>45</v>
      </c>
      <c r="I107" s="140">
        <v>45</v>
      </c>
      <c r="J107" s="140">
        <f>H107/Main!$D$9</f>
        <v>9</v>
      </c>
      <c r="K107" s="140">
        <f>I107/Main!$D$10</f>
        <v>22.5</v>
      </c>
      <c r="L107" s="140">
        <f t="shared" si="1"/>
        <v>2.5</v>
      </c>
      <c r="M107" s="140">
        <v>1</v>
      </c>
      <c r="N107" s="145">
        <v>1</v>
      </c>
      <c r="O107" s="145">
        <v>1000</v>
      </c>
      <c r="P107" s="143"/>
      <c r="Q107" s="145">
        <v>4000</v>
      </c>
      <c r="R107" s="145">
        <f>Q107*Main!$D$6</f>
        <v>40000</v>
      </c>
      <c r="S107" s="145">
        <v>2500000</v>
      </c>
      <c r="T107" s="146"/>
      <c r="U107" s="143"/>
      <c r="V107" s="143"/>
      <c r="W107" s="146"/>
      <c r="X107" s="146"/>
      <c r="Y107" s="143"/>
      <c r="Z107" s="143"/>
      <c r="AA107" s="143"/>
      <c r="AB107" s="143"/>
      <c r="AC107" s="362" t="s">
        <v>12</v>
      </c>
      <c r="AD107" s="133">
        <v>280</v>
      </c>
      <c r="AE107" s="133">
        <v>0</v>
      </c>
      <c r="AF107" s="133">
        <v>60</v>
      </c>
      <c r="AG107" s="133">
        <v>80</v>
      </c>
      <c r="AH107" s="133">
        <v>40</v>
      </c>
      <c r="AI107" s="133">
        <v>0</v>
      </c>
      <c r="AJ107" s="133">
        <v>0</v>
      </c>
      <c r="AK107" s="167">
        <v>8</v>
      </c>
      <c r="AL107" s="133">
        <v>0</v>
      </c>
      <c r="AM107" s="133">
        <v>0</v>
      </c>
      <c r="AN107" s="133">
        <v>0</v>
      </c>
      <c r="AO107" s="133">
        <v>0</v>
      </c>
      <c r="AP107" s="133">
        <v>0</v>
      </c>
      <c r="AQ107" s="133">
        <v>0</v>
      </c>
      <c r="AR107" s="133">
        <v>0</v>
      </c>
      <c r="AS107" s="133">
        <v>0</v>
      </c>
      <c r="AT107" s="133">
        <v>0</v>
      </c>
      <c r="AU107" s="133">
        <v>0</v>
      </c>
      <c r="AV107" s="133">
        <v>0</v>
      </c>
      <c r="AW107" s="133">
        <v>0</v>
      </c>
      <c r="AX107" s="133">
        <v>0</v>
      </c>
      <c r="AY107" s="174">
        <f t="shared" ref="AY107:BS107" si="432">IF(AD107 = 0, "", AD107)</f>
        <v>280</v>
      </c>
      <c r="AZ107" s="137" t="str">
        <f t="shared" si="432"/>
        <v/>
      </c>
      <c r="BA107" s="133">
        <f t="shared" si="432"/>
        <v>60</v>
      </c>
      <c r="BB107" s="133">
        <f t="shared" si="432"/>
        <v>80</v>
      </c>
      <c r="BC107" s="133">
        <f t="shared" si="432"/>
        <v>40</v>
      </c>
      <c r="BD107" s="137" t="str">
        <f t="shared" si="432"/>
        <v/>
      </c>
      <c r="BE107" s="137" t="str">
        <f t="shared" si="432"/>
        <v/>
      </c>
      <c r="BF107" s="167">
        <f t="shared" si="432"/>
        <v>8</v>
      </c>
      <c r="BG107" s="137" t="str">
        <f t="shared" si="432"/>
        <v/>
      </c>
      <c r="BH107" s="137" t="str">
        <f t="shared" si="432"/>
        <v/>
      </c>
      <c r="BI107" s="137" t="str">
        <f t="shared" si="432"/>
        <v/>
      </c>
      <c r="BJ107" s="137" t="str">
        <f t="shared" si="432"/>
        <v/>
      </c>
      <c r="BK107" s="137" t="str">
        <f t="shared" si="432"/>
        <v/>
      </c>
      <c r="BL107" s="137" t="str">
        <f t="shared" si="432"/>
        <v/>
      </c>
      <c r="BM107" s="137" t="str">
        <f t="shared" si="432"/>
        <v/>
      </c>
      <c r="BN107" s="137" t="str">
        <f t="shared" si="432"/>
        <v/>
      </c>
      <c r="BO107" s="137" t="str">
        <f t="shared" si="432"/>
        <v/>
      </c>
      <c r="BP107" s="137" t="str">
        <f t="shared" si="432"/>
        <v/>
      </c>
      <c r="BQ107" s="137" t="str">
        <f t="shared" si="432"/>
        <v/>
      </c>
      <c r="BR107" s="137" t="str">
        <f t="shared" si="432"/>
        <v/>
      </c>
      <c r="BS107" s="169" t="str">
        <f t="shared" si="432"/>
        <v/>
      </c>
      <c r="BT107" s="174" t="e">
        <f>$AY107*Assembly!Z$4+$AZ107*Assembly!Z$5+$BA107*Assembly!Z$6+$BB107*Assembly!Z$7+$BC107*Assembly!Z$8+$BD107*Assembly!Z$9+$BE107*Assembly!Z$10+$BF107*Assembly!Z$11+$BG107*Assembly!Z$12+$BH107*Assembly!Z$13+$BI107*Assembly!Z$14+$BJ107*Assembly!Z$15+$BK107*Assembly!Z$16+$BL107*Assembly!Z$17+$BM107*Assembly!Z$18+$BN107*Assembly!Z$19+$BO107*Assembly!Z$20+$BP107*Assembly!Z$21+$BQ107*Assembly!Z$22+$BR107*Assembly!Z$23+$BS107*Assembly!Z$24</f>
        <v>#VALUE!</v>
      </c>
      <c r="BU107" s="133" t="e">
        <f t="shared" si="3"/>
        <v>#VALUE!</v>
      </c>
      <c r="BV107" s="390" t="e">
        <f t="shared" si="424"/>
        <v>#VALUE!</v>
      </c>
      <c r="BW107" s="133" t="e">
        <f>$AY107*Assembly!AD$4+$AZ107*Assembly!AD$5+$BA107*Assembly!AD$6+$BB107*Assembly!AD$7+$BC107*Assembly!AD$8+$BD107*Assembly!AD$9+$BE107*Assembly!AD$10+$BF107*Assembly!AD$11+$BG107*Assembly!AD$12+$BH107*Assembly!AD$13+$BI107*Assembly!AD$14+$BJ107*Assembly!AD$15+$BK107*Assembly!AD$16+$BL107*Assembly!AD$17+$BM107*Assembly!AD$18+$BN107*Assembly!AD$19+$BO107*Assembly!AD$20+$BP107*Assembly!AD$21+$BQ107*Assembly!AD$22+$BR107*Assembly!AD$23+$BS107*Assembly!AD$24</f>
        <v>#VALUE!</v>
      </c>
      <c r="BX107" s="177" t="e">
        <f t="shared" si="4"/>
        <v>#VALUE!</v>
      </c>
      <c r="BY107" s="178" t="e">
        <f t="shared" si="5"/>
        <v>#VALUE!</v>
      </c>
      <c r="BZ107" s="179" t="e">
        <f t="shared" si="6"/>
        <v>#VALUE!</v>
      </c>
      <c r="CA107" s="178" t="e">
        <f t="shared" si="7"/>
        <v>#VALUE!</v>
      </c>
      <c r="CB107" s="133" t="e">
        <f>$AY107*Assembly!Y$4+$AZ107*Assembly!Y$5+$BA107*Assembly!Y$6+$BB107*Assembly!Y$7+$BC107*Assembly!Y$8+$BD107*Assembly!Y$9+$BE107*Assembly!Y$10+$BF107*Assembly!Y$11+$BG107*Assembly!Y$12+$BH107*Assembly!Y$13+$BI107*Assembly!Y$14+$BJ107*Assembly!Y$15+$BK107*Assembly!Y$16+$BL107*Assembly!Y$17+$BM107*Assembly!Y$18+$BN107*Assembly!Y$19+$BO107*Assembly!Y$20+$BP107*Assembly!Y$21+$BQ107*Assembly!Y$22+$BR107*Assembly!Y$23+$BS107*Assembly!Y$24</f>
        <v>#VALUE!</v>
      </c>
      <c r="CC107" s="133" t="e">
        <f t="shared" si="8"/>
        <v>#VALUE!</v>
      </c>
      <c r="CD107" s="130" t="e">
        <f t="shared" si="9"/>
        <v>#VALUE!</v>
      </c>
      <c r="CE107" s="183" t="e">
        <f>$AY107*Assembly!AC$4+$AZ107*Assembly!AC$5+$BA107*Assembly!AC$6+$BB107*Assembly!AC$7+$BC107*Assembly!AC$8+$BD107*Assembly!AC$9+$BE107*Assembly!AC$10+$BF107*Assembly!AC$11+$BG107*Assembly!AC$12+$BH107*Assembly!AC$13+$BI107*Assembly!AC$14+$BJ107*Assembly!AC$15+$BK107*Assembly!AC$16+$BL107*Assembly!AC$17+$BM107*Assembly!AC$18+$BN107*Assembly!AC$19+$BO107*Assembly!AC$20+$BP107*Assembly!AC$21+$BQ107*Assembly!AC$22+$BR107*Assembly!AC$23+$BS107*Assembly!AC$24</f>
        <v>#VALUE!</v>
      </c>
      <c r="CF107" s="145" t="e">
        <f>$AY107*Assembly!M$4+$AZ107*Assembly!M$5+$BA107*Assembly!M$6+$BB107*Assembly!M$7+$BC107*Assembly!M$8+$BD107*Assembly!M$9+$BE107*Assembly!M$10+$BF107*Assembly!M$11+$BG107*Assembly!M$12+$BH107*Assembly!M$13+$BI107*Assembly!M$14+$BJ107*Assembly!M$15+$BK107*Assembly!M$16+$BL107*Assembly!M$17+$BM107*Assembly!M$18+$BN107*Assembly!M$19+$BO107*Assembly!M$20+$BP107*Assembly!M$21+$BQ107*Assembly!M$22+$BR107*Assembly!M$23+$BS107*Assembly!M$24</f>
        <v>#VALUE!</v>
      </c>
      <c r="CG107" s="145" t="e">
        <f>$AY107*Assembly!N$4+$AZ107*Assembly!N$5+$BA107*Assembly!N$6+$BB107*Assembly!N$7+$BC107*Assembly!N$8+$BD107*Assembly!N$9+$BE107*Assembly!N$10+$BF107*Assembly!N$11+$BG107*Assembly!N$12+$BH107*Assembly!N$13+$BI107*Assembly!N$14+$BJ107*Assembly!N$15+$BK107*Assembly!N$16+$BL107*Assembly!N$17+$BM107*Assembly!N$18+$BN107*Assembly!N$19+$BO107*Assembly!N$20+$BP107*Assembly!N$21+$BQ107*Assembly!N$22+$BR107*Assembly!N$23+$BS107*Assembly!N$24</f>
        <v>#VALUE!</v>
      </c>
      <c r="CH107" s="145" t="e">
        <f>$AY107*Assembly!O$4+$AZ107*Assembly!O$5+$BA107*Assembly!O$6+$BB107*Assembly!O$7+$BC107*Assembly!O$8+$BD107*Assembly!O$9+$BE107*Assembly!O$10+$BF107*Assembly!O$11+$BG107*Assembly!O$12+$BH107*Assembly!O$13+$BI107*Assembly!O$14+$BJ107*Assembly!O$15+$BK107*Assembly!O$16+$BL107*Assembly!O$17+$BM107*Assembly!O$18+$BN107*Assembly!O$19+$BO107*Assembly!O$20+$BP107*Assembly!O$21+$BQ107*Assembly!O$22+$BR107*Assembly!O$23+$BS107*Assembly!O$24</f>
        <v>#VALUE!</v>
      </c>
      <c r="CI107" s="140" t="e">
        <f>$AY107*Assembly!P$4+$AZ107*Assembly!P$5+$BA107*Assembly!P$6+$BB107*Assembly!P$7+$BC107*Assembly!P$8+$BD107*Assembly!P$9+$BE107*Assembly!P$10+$BF107*Assembly!P$11+$BG107*Assembly!P$12+$BH107*Assembly!P$13+$BI107*Assembly!P$14+$BJ107*Assembly!P$15+$BK107*Assembly!P$16+$BL107*Assembly!P$17+$BM107*Assembly!P$18+$BN107*Assembly!P$19+$BO107*Assembly!P$20+$BP107*Assembly!P$21+$BQ107*Assembly!P$22+$BR107*Assembly!P$23+$BS107*Assembly!P$24</f>
        <v>#VALUE!</v>
      </c>
      <c r="CJ107" s="140" t="e">
        <f>$AY107*Assembly!Q$4+$AZ107*Assembly!Q$5+$BA107*Assembly!Q$6+$BB107*Assembly!Q$7+$BC107*Assembly!Q$8+$BD107*Assembly!Q$9+$BE107*Assembly!Q$10+$BF107*Assembly!Q$11+$BG107*Assembly!Q$12+$BH107*Assembly!Q$13+$BI107*Assembly!Q$14+$BJ107*Assembly!Q$15+$BK107*Assembly!Q$16+$BL107*Assembly!Q$17+$BM107*Assembly!Q$18+$BN107*Assembly!Q$19+$BO107*Assembly!Q$20+$BP107*Assembly!Q$21+$BQ107*Assembly!Q$22+$BR107*Assembly!Q$23+$BS107*Assembly!Q$24</f>
        <v>#VALUE!</v>
      </c>
      <c r="CK107" s="145" t="e">
        <f>$AY107*Assembly!R$4+$AZ107*Assembly!R$5+$BA107*Assembly!R$6+$BB107*Assembly!R$7+$BC107*Assembly!R$8+$BD107*Assembly!R$9+$BE107*Assembly!R$10+$BF107*Assembly!R$11+$BG107*Assembly!R$12+$BH107*Assembly!R$13+$BI107*Assembly!R$14+$BJ107*Assembly!R$15+$BK107*Assembly!R$16+$BL107*Assembly!R$17+$BM107*Assembly!R$18+$BN107*Assembly!R$19+$BO107*Assembly!R$20+$BP107*Assembly!R$21+$BQ107*Assembly!R$22+$BR107*Assembly!R$23+$BS107*Assembly!R$24</f>
        <v>#VALUE!</v>
      </c>
      <c r="CL107" s="140" t="e">
        <f>$AY107*Assembly!S$4+$AZ107*Assembly!S$5+$BA107*Assembly!S$6+$BB107*Assembly!S$7+$BC107*Assembly!S$8+$BD107*Assembly!S$9+$BE107*Assembly!S$10+$BF107*Assembly!S$11+$BG107*Assembly!S$12+$BH107*Assembly!S$13+$BI107*Assembly!S$14+$BJ107*Assembly!S$15+$BK107*Assembly!S$16+$BL107*Assembly!S$17+$BM107*Assembly!S$18+$BN107*Assembly!S$19+$BO107*Assembly!S$20+$BP107*Assembly!S$21+$BQ107*Assembly!S$22+$BR107*Assembly!S$23+$BS107*Assembly!S$24</f>
        <v>#VALUE!</v>
      </c>
      <c r="CM107" s="140" t="e">
        <f>$AY107*Assembly!T$4+$AZ107*Assembly!T$5+$BA107*Assembly!T$6+$BB107*Assembly!T$7+$BC107*Assembly!T$8+$BD107*Assembly!T$9+$BE107*Assembly!T$10+$BF107*Assembly!T$11+$BG107*Assembly!T$12+$BH107*Assembly!T$13+$BI107*Assembly!T$14+$BJ107*Assembly!T$15+$BK107*Assembly!T$16+$BL107*Assembly!T$17+$BM107*Assembly!T$18+$BN107*Assembly!T$19+$BO107*Assembly!T$20+$BP107*Assembly!T$21+$BQ107*Assembly!T$22+$BR107*Assembly!T$23+$BS107*Assembly!T$24</f>
        <v>#VALUE!</v>
      </c>
      <c r="CN107" s="140" t="e">
        <f>$AY107*Assembly!U$4+$AZ107*Assembly!U$5+$BA107*Assembly!U$6+$BB107*Assembly!U$7+$BC107*Assembly!U$8+$BD107*Assembly!U$9+$BE107*Assembly!U$10+$BF107*Assembly!U$11+$BG107*Assembly!U$12+$BH107*Assembly!U$13+$BI107*Assembly!U$14+$BJ107*Assembly!U$15+$BK107*Assembly!U$16+$BL107*Assembly!U$17+$BM107*Assembly!U$18+$BN107*Assembly!U$19+$BO107*Assembly!U$20+$BP107*Assembly!U$21+$BQ107*Assembly!U$22+$BR107*Assembly!U$23+$BS107*Assembly!U$24</f>
        <v>#VALUE!</v>
      </c>
      <c r="CO107" s="145" t="e">
        <f>$AY107*Assembly!V$4+$AZ107*Assembly!V$5+$BA107*Assembly!V$6+$BB107*Assembly!V$7+$BC107*Assembly!V$8+$BD107*Assembly!V$9+$BE107*Assembly!V$10+$BF107*Assembly!V$11+$BG107*Assembly!V$12+$BH107*Assembly!V$13+$BI107*Assembly!V$14+$BJ107*Assembly!V$15+$BK107*Assembly!V$16+$BL107*Assembly!V$17+$BM107*Assembly!V$18+$BN107*Assembly!V$19+$BO107*Assembly!V$20+$BP107*Assembly!V$21+$BQ107*Assembly!V$22+$BR107*Assembly!V$23+$BS107*Assembly!V$24</f>
        <v>#VALUE!</v>
      </c>
      <c r="CP107" s="145" t="e">
        <f>CF107*Refining!$F$3</f>
        <v>#VALUE!</v>
      </c>
      <c r="CQ107" s="145" t="e">
        <f>CG107*Refining!$F$4</f>
        <v>#VALUE!</v>
      </c>
      <c r="CR107" s="145" t="e">
        <f>CH107*Refining!$F$5</f>
        <v>#VALUE!</v>
      </c>
      <c r="CS107" s="145" t="e">
        <f>CI107*Refining!$F$6</f>
        <v>#VALUE!</v>
      </c>
      <c r="CT107" s="145" t="e">
        <f>CJ107*Refining!$F$7</f>
        <v>#VALUE!</v>
      </c>
      <c r="CU107" s="145" t="e">
        <f>CK107*Refining!$F$8</f>
        <v>#VALUE!</v>
      </c>
      <c r="CV107" s="145" t="e">
        <f>CL107*Refining!$F$9</f>
        <v>#VALUE!</v>
      </c>
      <c r="CW107" s="145" t="e">
        <f>CM107*Refining!$F$10</f>
        <v>#VALUE!</v>
      </c>
      <c r="CX107" s="145" t="e">
        <f>CN107*Refining!$F$11</f>
        <v>#VALUE!</v>
      </c>
      <c r="CY107" s="145" t="e">
        <f>CO107*Refining!$F$12</f>
        <v>#VALUE!</v>
      </c>
      <c r="CZ107" s="185" t="e">
        <f t="shared" ref="CZ107:DS107" si="433">IF(CF107 = 0, "", CF107)</f>
        <v>#VALUE!</v>
      </c>
      <c r="DA107" s="186" t="e">
        <f t="shared" si="433"/>
        <v>#VALUE!</v>
      </c>
      <c r="DB107" s="186" t="e">
        <f t="shared" si="433"/>
        <v>#VALUE!</v>
      </c>
      <c r="DC107" s="186" t="e">
        <f t="shared" si="433"/>
        <v>#VALUE!</v>
      </c>
      <c r="DD107" s="186" t="e">
        <f t="shared" si="433"/>
        <v>#VALUE!</v>
      </c>
      <c r="DE107" s="186" t="e">
        <f t="shared" si="433"/>
        <v>#VALUE!</v>
      </c>
      <c r="DF107" s="186" t="e">
        <f t="shared" si="433"/>
        <v>#VALUE!</v>
      </c>
      <c r="DG107" s="186" t="e">
        <f t="shared" si="433"/>
        <v>#VALUE!</v>
      </c>
      <c r="DH107" s="186" t="e">
        <f t="shared" si="433"/>
        <v>#VALUE!</v>
      </c>
      <c r="DI107" s="187" t="e">
        <f t="shared" si="433"/>
        <v>#VALUE!</v>
      </c>
      <c r="DJ107" s="185" t="e">
        <f t="shared" si="433"/>
        <v>#VALUE!</v>
      </c>
      <c r="DK107" s="186" t="e">
        <f t="shared" si="433"/>
        <v>#VALUE!</v>
      </c>
      <c r="DL107" s="186" t="e">
        <f t="shared" si="433"/>
        <v>#VALUE!</v>
      </c>
      <c r="DM107" s="186" t="e">
        <f t="shared" si="433"/>
        <v>#VALUE!</v>
      </c>
      <c r="DN107" s="188" t="e">
        <f t="shared" si="433"/>
        <v>#VALUE!</v>
      </c>
      <c r="DO107" s="186" t="e">
        <f t="shared" si="433"/>
        <v>#VALUE!</v>
      </c>
      <c r="DP107" s="186" t="e">
        <f t="shared" si="433"/>
        <v>#VALUE!</v>
      </c>
      <c r="DQ107" s="186" t="e">
        <f t="shared" si="433"/>
        <v>#VALUE!</v>
      </c>
      <c r="DR107" s="186" t="e">
        <f t="shared" si="433"/>
        <v>#VALUE!</v>
      </c>
      <c r="DS107" s="187" t="e">
        <f t="shared" si="433"/>
        <v>#VALUE!</v>
      </c>
      <c r="DT107" s="185" t="e">
        <f t="shared" si="11"/>
        <v>#VALUE!</v>
      </c>
      <c r="DU107" s="189" t="e">
        <f t="shared" si="12"/>
        <v>#VALUE!</v>
      </c>
      <c r="DV107" s="133" t="e">
        <f>CZ107*'Ores &amp; Ingots'!$C$3+DA107*'Ores &amp; Ingots'!$C$4+DB107*'Ores &amp; Ingots'!$C$5+DC107*'Ores &amp; Ingots'!$C$6+DD107*'Ores &amp; Ingots'!$C$7+DE107*'Ores &amp; Ingots'!$C$8+DF107*'Ores &amp; Ingots'!$C$9+DG107*'Ores &amp; Ingots'!$C$10+DH107*'Ores &amp; Ingots'!$C$11+DI107*'Ores &amp; Ingots'!$C$12</f>
        <v>#VALUE!</v>
      </c>
      <c r="DW107" s="133" t="e">
        <f>DJ107*'Ores &amp; Ingots'!$B$3+DK107*'Ores &amp; Ingots'!$B$4+DL107*'Ores &amp; Ingots'!$B$5+DM107*'Ores &amp; Ingots'!$B$6+DN107*'Ores &amp; Ingots'!$B$7+DO107*'Ores &amp; Ingots'!$B$8+DP107*'Ores &amp; Ingots'!$B$9+DQ107*'Ores &amp; Ingots'!$B$10+DR107*'Ores &amp; Ingots'!$B$11+DS107*'Ores &amp; Ingots'!$B$12</f>
        <v>#VALUE!</v>
      </c>
      <c r="DX107" s="189" t="e">
        <f>CZ107*Refining!$G$3+DA107*Refining!$G$4+DB107*Refining!$G$5+DC107*Refining!$G$6+DD107*Refining!$G$7+DE107*Refining!$G$8+DF107*Refining!$G$9+DG107*Refining!$G$10+DH107*Refining!$G$11+DI107*Refining!$G$12</f>
        <v>#VALUE!</v>
      </c>
      <c r="DY107" s="189" t="e">
        <f t="shared" si="13"/>
        <v>#VALUE!</v>
      </c>
      <c r="DZ107" s="192" t="e">
        <f t="shared" si="14"/>
        <v>#VALUE!</v>
      </c>
      <c r="EA107" s="185" t="e">
        <f t="shared" si="15"/>
        <v>#VALUE!</v>
      </c>
      <c r="EB107" s="194" t="e">
        <f t="shared" ref="EB107:EC107" si="434">EA107/60</f>
        <v>#VALUE!</v>
      </c>
      <c r="EC107" s="194" t="e">
        <f t="shared" si="434"/>
        <v>#VALUE!</v>
      </c>
      <c r="ED107" s="185" t="e">
        <f t="shared" si="17"/>
        <v>#VALUE!</v>
      </c>
      <c r="EE107" s="194" t="e">
        <f t="shared" ref="EE107:EF107" si="435">ED107/1000</f>
        <v>#VALUE!</v>
      </c>
      <c r="EF107" s="196" t="e">
        <f t="shared" si="435"/>
        <v>#VALUE!</v>
      </c>
      <c r="EG107" s="130" t="e">
        <f t="shared" si="19"/>
        <v>#VALUE!</v>
      </c>
      <c r="EH107" s="132" t="e">
        <f t="shared" si="20"/>
        <v>#VALUE!</v>
      </c>
      <c r="EI107" s="133"/>
    </row>
    <row r="108" spans="1:139" ht="12.75" x14ac:dyDescent="0.2">
      <c r="A108" s="864"/>
      <c r="B108" s="135" t="s">
        <v>330</v>
      </c>
      <c r="C108" s="137" t="s">
        <v>155</v>
      </c>
      <c r="D108" s="137">
        <v>5</v>
      </c>
      <c r="E108" s="137">
        <v>5</v>
      </c>
      <c r="F108" s="137">
        <v>5</v>
      </c>
      <c r="G108" s="139">
        <f t="shared" si="0"/>
        <v>15.625</v>
      </c>
      <c r="H108" s="140">
        <v>45</v>
      </c>
      <c r="I108" s="140">
        <v>45</v>
      </c>
      <c r="J108" s="140">
        <f>H108/Main!$D$9</f>
        <v>9</v>
      </c>
      <c r="K108" s="140">
        <f>I108/Main!$D$10</f>
        <v>22.5</v>
      </c>
      <c r="L108" s="140">
        <f t="shared" si="1"/>
        <v>2.5</v>
      </c>
      <c r="M108" s="140">
        <v>1</v>
      </c>
      <c r="N108" s="145">
        <v>1</v>
      </c>
      <c r="O108" s="145">
        <v>1000</v>
      </c>
      <c r="P108" s="143"/>
      <c r="Q108" s="145">
        <v>4000</v>
      </c>
      <c r="R108" s="145">
        <f>Q108*Main!$D$6</f>
        <v>40000</v>
      </c>
      <c r="S108" s="212">
        <v>80000</v>
      </c>
      <c r="T108" s="146"/>
      <c r="U108" s="143"/>
      <c r="V108" s="143"/>
      <c r="W108" s="146"/>
      <c r="X108" s="146"/>
      <c r="Y108" s="143"/>
      <c r="Z108" s="143"/>
      <c r="AA108" s="143"/>
      <c r="AB108" s="143"/>
      <c r="AC108" s="362"/>
      <c r="AD108" s="133">
        <v>80</v>
      </c>
      <c r="AE108" s="133">
        <v>0</v>
      </c>
      <c r="AF108" s="133">
        <v>60</v>
      </c>
      <c r="AG108" s="133">
        <v>40</v>
      </c>
      <c r="AH108" s="133">
        <v>40</v>
      </c>
      <c r="AI108" s="133">
        <v>0</v>
      </c>
      <c r="AJ108" s="133">
        <v>0</v>
      </c>
      <c r="AK108" s="167">
        <v>8</v>
      </c>
      <c r="AL108" s="133">
        <v>0</v>
      </c>
      <c r="AM108" s="133">
        <v>0</v>
      </c>
      <c r="AN108" s="133">
        <v>0</v>
      </c>
      <c r="AO108" s="133">
        <v>0</v>
      </c>
      <c r="AP108" s="133">
        <v>0</v>
      </c>
      <c r="AQ108" s="133">
        <v>0</v>
      </c>
      <c r="AR108" s="133">
        <v>0</v>
      </c>
      <c r="AS108" s="133">
        <v>0</v>
      </c>
      <c r="AT108" s="133">
        <v>0</v>
      </c>
      <c r="AU108" s="133">
        <v>0</v>
      </c>
      <c r="AV108" s="133">
        <v>0</v>
      </c>
      <c r="AW108" s="133">
        <v>0</v>
      </c>
      <c r="AX108" s="133">
        <v>0</v>
      </c>
      <c r="AY108" s="174">
        <f t="shared" ref="AY108:BS108" si="436">IF(AD108 = 0, "", AD108)</f>
        <v>80</v>
      </c>
      <c r="AZ108" s="137" t="str">
        <f t="shared" si="436"/>
        <v/>
      </c>
      <c r="BA108" s="133">
        <f t="shared" si="436"/>
        <v>60</v>
      </c>
      <c r="BB108" s="133">
        <f t="shared" si="436"/>
        <v>40</v>
      </c>
      <c r="BC108" s="133">
        <f t="shared" si="436"/>
        <v>40</v>
      </c>
      <c r="BD108" s="137" t="str">
        <f t="shared" si="436"/>
        <v/>
      </c>
      <c r="BE108" s="137" t="str">
        <f t="shared" si="436"/>
        <v/>
      </c>
      <c r="BF108" s="167">
        <f t="shared" si="436"/>
        <v>8</v>
      </c>
      <c r="BG108" s="137" t="str">
        <f t="shared" si="436"/>
        <v/>
      </c>
      <c r="BH108" s="137" t="str">
        <f t="shared" si="436"/>
        <v/>
      </c>
      <c r="BI108" s="137" t="str">
        <f t="shared" si="436"/>
        <v/>
      </c>
      <c r="BJ108" s="137" t="str">
        <f t="shared" si="436"/>
        <v/>
      </c>
      <c r="BK108" s="137" t="str">
        <f t="shared" si="436"/>
        <v/>
      </c>
      <c r="BL108" s="137" t="str">
        <f t="shared" si="436"/>
        <v/>
      </c>
      <c r="BM108" s="137" t="str">
        <f t="shared" si="436"/>
        <v/>
      </c>
      <c r="BN108" s="137" t="str">
        <f t="shared" si="436"/>
        <v/>
      </c>
      <c r="BO108" s="137" t="str">
        <f t="shared" si="436"/>
        <v/>
      </c>
      <c r="BP108" s="137" t="str">
        <f t="shared" si="436"/>
        <v/>
      </c>
      <c r="BQ108" s="137" t="str">
        <f t="shared" si="436"/>
        <v/>
      </c>
      <c r="BR108" s="137" t="str">
        <f t="shared" si="436"/>
        <v/>
      </c>
      <c r="BS108" s="169" t="str">
        <f t="shared" si="436"/>
        <v/>
      </c>
      <c r="BT108" s="174" t="e">
        <f>$AY108*Assembly!Z$4+$AZ108*Assembly!Z$5+$BA108*Assembly!Z$6+$BB108*Assembly!Z$7+$BC108*Assembly!Z$8+$BD108*Assembly!Z$9+$BE108*Assembly!Z$10+$BF108*Assembly!Z$11+$BG108*Assembly!Z$12+$BH108*Assembly!Z$13+$BI108*Assembly!Z$14+$BJ108*Assembly!Z$15+$BK108*Assembly!Z$16+$BL108*Assembly!Z$17+$BM108*Assembly!Z$18+$BN108*Assembly!Z$19+$BO108*Assembly!Z$20+$BP108*Assembly!Z$21+$BQ108*Assembly!Z$22+$BR108*Assembly!Z$23+$BS108*Assembly!Z$24</f>
        <v>#VALUE!</v>
      </c>
      <c r="BU108" s="133" t="e">
        <f t="shared" si="3"/>
        <v>#VALUE!</v>
      </c>
      <c r="BV108" s="390" t="e">
        <f t="shared" si="424"/>
        <v>#VALUE!</v>
      </c>
      <c r="BW108" s="133" t="e">
        <f>$AY108*Assembly!AD$4+$AZ108*Assembly!AD$5+$BA108*Assembly!AD$6+$BB108*Assembly!AD$7+$BC108*Assembly!AD$8+$BD108*Assembly!AD$9+$BE108*Assembly!AD$10+$BF108*Assembly!AD$11+$BG108*Assembly!AD$12+$BH108*Assembly!AD$13+$BI108*Assembly!AD$14+$BJ108*Assembly!AD$15+$BK108*Assembly!AD$16+$BL108*Assembly!AD$17+$BM108*Assembly!AD$18+$BN108*Assembly!AD$19+$BO108*Assembly!AD$20+$BP108*Assembly!AD$21+$BQ108*Assembly!AD$22+$BR108*Assembly!AD$23+$BS108*Assembly!AD$24</f>
        <v>#VALUE!</v>
      </c>
      <c r="BX108" s="177" t="e">
        <f t="shared" si="4"/>
        <v>#VALUE!</v>
      </c>
      <c r="BY108" s="178" t="e">
        <f t="shared" si="5"/>
        <v>#VALUE!</v>
      </c>
      <c r="BZ108" s="179" t="e">
        <f t="shared" si="6"/>
        <v>#VALUE!</v>
      </c>
      <c r="CA108" s="178" t="e">
        <f t="shared" si="7"/>
        <v>#VALUE!</v>
      </c>
      <c r="CB108" s="133" t="e">
        <f>$AY108*Assembly!Y$4+$AZ108*Assembly!Y$5+$BA108*Assembly!Y$6+$BB108*Assembly!Y$7+$BC108*Assembly!Y$8+$BD108*Assembly!Y$9+$BE108*Assembly!Y$10+$BF108*Assembly!Y$11+$BG108*Assembly!Y$12+$BH108*Assembly!Y$13+$BI108*Assembly!Y$14+$BJ108*Assembly!Y$15+$BK108*Assembly!Y$16+$BL108*Assembly!Y$17+$BM108*Assembly!Y$18+$BN108*Assembly!Y$19+$BO108*Assembly!Y$20+$BP108*Assembly!Y$21+$BQ108*Assembly!Y$22+$BR108*Assembly!Y$23+$BS108*Assembly!Y$24</f>
        <v>#VALUE!</v>
      </c>
      <c r="CC108" s="133" t="e">
        <f t="shared" si="8"/>
        <v>#VALUE!</v>
      </c>
      <c r="CD108" s="130" t="e">
        <f t="shared" si="9"/>
        <v>#VALUE!</v>
      </c>
      <c r="CE108" s="183" t="e">
        <f>$AY108*Assembly!AC$4+$AZ108*Assembly!AC$5+$BA108*Assembly!AC$6+$BB108*Assembly!AC$7+$BC108*Assembly!AC$8+$BD108*Assembly!AC$9+$BE108*Assembly!AC$10+$BF108*Assembly!AC$11+$BG108*Assembly!AC$12+$BH108*Assembly!AC$13+$BI108*Assembly!AC$14+$BJ108*Assembly!AC$15+$BK108*Assembly!AC$16+$BL108*Assembly!AC$17+$BM108*Assembly!AC$18+$BN108*Assembly!AC$19+$BO108*Assembly!AC$20+$BP108*Assembly!AC$21+$BQ108*Assembly!AC$22+$BR108*Assembly!AC$23+$BS108*Assembly!AC$24</f>
        <v>#VALUE!</v>
      </c>
      <c r="CF108" s="145" t="e">
        <f>$AY108*Assembly!M$4+$AZ108*Assembly!M$5+$BA108*Assembly!M$6+$BB108*Assembly!M$7+$BC108*Assembly!M$8+$BD108*Assembly!M$9+$BE108*Assembly!M$10+$BF108*Assembly!M$11+$BG108*Assembly!M$12+$BH108*Assembly!M$13+$BI108*Assembly!M$14+$BJ108*Assembly!M$15+$BK108*Assembly!M$16+$BL108*Assembly!M$17+$BM108*Assembly!M$18+$BN108*Assembly!M$19+$BO108*Assembly!M$20+$BP108*Assembly!M$21+$BQ108*Assembly!M$22+$BR108*Assembly!M$23+$BS108*Assembly!M$24</f>
        <v>#VALUE!</v>
      </c>
      <c r="CG108" s="145" t="e">
        <f>$AY108*Assembly!N$4+$AZ108*Assembly!N$5+$BA108*Assembly!N$6+$BB108*Assembly!N$7+$BC108*Assembly!N$8+$BD108*Assembly!N$9+$BE108*Assembly!N$10+$BF108*Assembly!N$11+$BG108*Assembly!N$12+$BH108*Assembly!N$13+$BI108*Assembly!N$14+$BJ108*Assembly!N$15+$BK108*Assembly!N$16+$BL108*Assembly!N$17+$BM108*Assembly!N$18+$BN108*Assembly!N$19+$BO108*Assembly!N$20+$BP108*Assembly!N$21+$BQ108*Assembly!N$22+$BR108*Assembly!N$23+$BS108*Assembly!N$24</f>
        <v>#VALUE!</v>
      </c>
      <c r="CH108" s="145" t="e">
        <f>$AY108*Assembly!O$4+$AZ108*Assembly!O$5+$BA108*Assembly!O$6+$BB108*Assembly!O$7+$BC108*Assembly!O$8+$BD108*Assembly!O$9+$BE108*Assembly!O$10+$BF108*Assembly!O$11+$BG108*Assembly!O$12+$BH108*Assembly!O$13+$BI108*Assembly!O$14+$BJ108*Assembly!O$15+$BK108*Assembly!O$16+$BL108*Assembly!O$17+$BM108*Assembly!O$18+$BN108*Assembly!O$19+$BO108*Assembly!O$20+$BP108*Assembly!O$21+$BQ108*Assembly!O$22+$BR108*Assembly!O$23+$BS108*Assembly!O$24</f>
        <v>#VALUE!</v>
      </c>
      <c r="CI108" s="140" t="e">
        <f>$AY108*Assembly!P$4+$AZ108*Assembly!P$5+$BA108*Assembly!P$6+$BB108*Assembly!P$7+$BC108*Assembly!P$8+$BD108*Assembly!P$9+$BE108*Assembly!P$10+$BF108*Assembly!P$11+$BG108*Assembly!P$12+$BH108*Assembly!P$13+$BI108*Assembly!P$14+$BJ108*Assembly!P$15+$BK108*Assembly!P$16+$BL108*Assembly!P$17+$BM108*Assembly!P$18+$BN108*Assembly!P$19+$BO108*Assembly!P$20+$BP108*Assembly!P$21+$BQ108*Assembly!P$22+$BR108*Assembly!P$23+$BS108*Assembly!P$24</f>
        <v>#VALUE!</v>
      </c>
      <c r="CJ108" s="140" t="e">
        <f>$AY108*Assembly!Q$4+$AZ108*Assembly!Q$5+$BA108*Assembly!Q$6+$BB108*Assembly!Q$7+$BC108*Assembly!Q$8+$BD108*Assembly!Q$9+$BE108*Assembly!Q$10+$BF108*Assembly!Q$11+$BG108*Assembly!Q$12+$BH108*Assembly!Q$13+$BI108*Assembly!Q$14+$BJ108*Assembly!Q$15+$BK108*Assembly!Q$16+$BL108*Assembly!Q$17+$BM108*Assembly!Q$18+$BN108*Assembly!Q$19+$BO108*Assembly!Q$20+$BP108*Assembly!Q$21+$BQ108*Assembly!Q$22+$BR108*Assembly!Q$23+$BS108*Assembly!Q$24</f>
        <v>#VALUE!</v>
      </c>
      <c r="CK108" s="145" t="e">
        <f>$AY108*Assembly!R$4+$AZ108*Assembly!R$5+$BA108*Assembly!R$6+$BB108*Assembly!R$7+$BC108*Assembly!R$8+$BD108*Assembly!R$9+$BE108*Assembly!R$10+$BF108*Assembly!R$11+$BG108*Assembly!R$12+$BH108*Assembly!R$13+$BI108*Assembly!R$14+$BJ108*Assembly!R$15+$BK108*Assembly!R$16+$BL108*Assembly!R$17+$BM108*Assembly!R$18+$BN108*Assembly!R$19+$BO108*Assembly!R$20+$BP108*Assembly!R$21+$BQ108*Assembly!R$22+$BR108*Assembly!R$23+$BS108*Assembly!R$24</f>
        <v>#VALUE!</v>
      </c>
      <c r="CL108" s="140" t="e">
        <f>$AY108*Assembly!S$4+$AZ108*Assembly!S$5+$BA108*Assembly!S$6+$BB108*Assembly!S$7+$BC108*Assembly!S$8+$BD108*Assembly!S$9+$BE108*Assembly!S$10+$BF108*Assembly!S$11+$BG108*Assembly!S$12+$BH108*Assembly!S$13+$BI108*Assembly!S$14+$BJ108*Assembly!S$15+$BK108*Assembly!S$16+$BL108*Assembly!S$17+$BM108*Assembly!S$18+$BN108*Assembly!S$19+$BO108*Assembly!S$20+$BP108*Assembly!S$21+$BQ108*Assembly!S$22+$BR108*Assembly!S$23+$BS108*Assembly!S$24</f>
        <v>#VALUE!</v>
      </c>
      <c r="CM108" s="140" t="e">
        <f>$AY108*Assembly!T$4+$AZ108*Assembly!T$5+$BA108*Assembly!T$6+$BB108*Assembly!T$7+$BC108*Assembly!T$8+$BD108*Assembly!T$9+$BE108*Assembly!T$10+$BF108*Assembly!T$11+$BG108*Assembly!T$12+$BH108*Assembly!T$13+$BI108*Assembly!T$14+$BJ108*Assembly!T$15+$BK108*Assembly!T$16+$BL108*Assembly!T$17+$BM108*Assembly!T$18+$BN108*Assembly!T$19+$BO108*Assembly!T$20+$BP108*Assembly!T$21+$BQ108*Assembly!T$22+$BR108*Assembly!T$23+$BS108*Assembly!T$24</f>
        <v>#VALUE!</v>
      </c>
      <c r="CN108" s="140" t="e">
        <f>$AY108*Assembly!U$4+$AZ108*Assembly!U$5+$BA108*Assembly!U$6+$BB108*Assembly!U$7+$BC108*Assembly!U$8+$BD108*Assembly!U$9+$BE108*Assembly!U$10+$BF108*Assembly!U$11+$BG108*Assembly!U$12+$BH108*Assembly!U$13+$BI108*Assembly!U$14+$BJ108*Assembly!U$15+$BK108*Assembly!U$16+$BL108*Assembly!U$17+$BM108*Assembly!U$18+$BN108*Assembly!U$19+$BO108*Assembly!U$20+$BP108*Assembly!U$21+$BQ108*Assembly!U$22+$BR108*Assembly!U$23+$BS108*Assembly!U$24</f>
        <v>#VALUE!</v>
      </c>
      <c r="CO108" s="145" t="e">
        <f>$AY108*Assembly!V$4+$AZ108*Assembly!V$5+$BA108*Assembly!V$6+$BB108*Assembly!V$7+$BC108*Assembly!V$8+$BD108*Assembly!V$9+$BE108*Assembly!V$10+$BF108*Assembly!V$11+$BG108*Assembly!V$12+$BH108*Assembly!V$13+$BI108*Assembly!V$14+$BJ108*Assembly!V$15+$BK108*Assembly!V$16+$BL108*Assembly!V$17+$BM108*Assembly!V$18+$BN108*Assembly!V$19+$BO108*Assembly!V$20+$BP108*Assembly!V$21+$BQ108*Assembly!V$22+$BR108*Assembly!V$23+$BS108*Assembly!V$24</f>
        <v>#VALUE!</v>
      </c>
      <c r="CP108" s="145" t="e">
        <f>CF108*Refining!$F$3</f>
        <v>#VALUE!</v>
      </c>
      <c r="CQ108" s="145" t="e">
        <f>CG108*Refining!$F$4</f>
        <v>#VALUE!</v>
      </c>
      <c r="CR108" s="145" t="e">
        <f>CH108*Refining!$F$5</f>
        <v>#VALUE!</v>
      </c>
      <c r="CS108" s="145" t="e">
        <f>CI108*Refining!$F$6</f>
        <v>#VALUE!</v>
      </c>
      <c r="CT108" s="145" t="e">
        <f>CJ108*Refining!$F$7</f>
        <v>#VALUE!</v>
      </c>
      <c r="CU108" s="145" t="e">
        <f>CK108*Refining!$F$8</f>
        <v>#VALUE!</v>
      </c>
      <c r="CV108" s="145" t="e">
        <f>CL108*Refining!$F$9</f>
        <v>#VALUE!</v>
      </c>
      <c r="CW108" s="145" t="e">
        <f>CM108*Refining!$F$10</f>
        <v>#VALUE!</v>
      </c>
      <c r="CX108" s="145" t="e">
        <f>CN108*Refining!$F$11</f>
        <v>#VALUE!</v>
      </c>
      <c r="CY108" s="145" t="e">
        <f>CO108*Refining!$F$12</f>
        <v>#VALUE!</v>
      </c>
      <c r="CZ108" s="185" t="e">
        <f t="shared" ref="CZ108:DS108" si="437">IF(CF108 = 0, "", CF108)</f>
        <v>#VALUE!</v>
      </c>
      <c r="DA108" s="186" t="e">
        <f t="shared" si="437"/>
        <v>#VALUE!</v>
      </c>
      <c r="DB108" s="186" t="e">
        <f t="shared" si="437"/>
        <v>#VALUE!</v>
      </c>
      <c r="DC108" s="186" t="e">
        <f t="shared" si="437"/>
        <v>#VALUE!</v>
      </c>
      <c r="DD108" s="186" t="e">
        <f t="shared" si="437"/>
        <v>#VALUE!</v>
      </c>
      <c r="DE108" s="186" t="e">
        <f t="shared" si="437"/>
        <v>#VALUE!</v>
      </c>
      <c r="DF108" s="186" t="e">
        <f t="shared" si="437"/>
        <v>#VALUE!</v>
      </c>
      <c r="DG108" s="186" t="e">
        <f t="shared" si="437"/>
        <v>#VALUE!</v>
      </c>
      <c r="DH108" s="186" t="e">
        <f t="shared" si="437"/>
        <v>#VALUE!</v>
      </c>
      <c r="DI108" s="187" t="e">
        <f t="shared" si="437"/>
        <v>#VALUE!</v>
      </c>
      <c r="DJ108" s="185" t="e">
        <f t="shared" si="437"/>
        <v>#VALUE!</v>
      </c>
      <c r="DK108" s="186" t="e">
        <f t="shared" si="437"/>
        <v>#VALUE!</v>
      </c>
      <c r="DL108" s="186" t="e">
        <f t="shared" si="437"/>
        <v>#VALUE!</v>
      </c>
      <c r="DM108" s="186" t="e">
        <f t="shared" si="437"/>
        <v>#VALUE!</v>
      </c>
      <c r="DN108" s="188" t="e">
        <f t="shared" si="437"/>
        <v>#VALUE!</v>
      </c>
      <c r="DO108" s="186" t="e">
        <f t="shared" si="437"/>
        <v>#VALUE!</v>
      </c>
      <c r="DP108" s="186" t="e">
        <f t="shared" si="437"/>
        <v>#VALUE!</v>
      </c>
      <c r="DQ108" s="186" t="e">
        <f t="shared" si="437"/>
        <v>#VALUE!</v>
      </c>
      <c r="DR108" s="186" t="e">
        <f t="shared" si="437"/>
        <v>#VALUE!</v>
      </c>
      <c r="DS108" s="187" t="e">
        <f t="shared" si="437"/>
        <v>#VALUE!</v>
      </c>
      <c r="DT108" s="185" t="e">
        <f t="shared" si="11"/>
        <v>#VALUE!</v>
      </c>
      <c r="DU108" s="189" t="e">
        <f t="shared" si="12"/>
        <v>#VALUE!</v>
      </c>
      <c r="DV108" s="133" t="e">
        <f>CZ108*'Ores &amp; Ingots'!$C$3+DA108*'Ores &amp; Ingots'!$C$4+DB108*'Ores &amp; Ingots'!$C$5+DC108*'Ores &amp; Ingots'!$C$6+DD108*'Ores &amp; Ingots'!$C$7+DE108*'Ores &amp; Ingots'!$C$8+DF108*'Ores &amp; Ingots'!$C$9+DG108*'Ores &amp; Ingots'!$C$10+DH108*'Ores &amp; Ingots'!$C$11+DI108*'Ores &amp; Ingots'!$C$12</f>
        <v>#VALUE!</v>
      </c>
      <c r="DW108" s="133" t="e">
        <f>DJ108*'Ores &amp; Ingots'!$B$3+DK108*'Ores &amp; Ingots'!$B$4+DL108*'Ores &amp; Ingots'!$B$5+DM108*'Ores &amp; Ingots'!$B$6+DN108*'Ores &amp; Ingots'!$B$7+DO108*'Ores &amp; Ingots'!$B$8+DP108*'Ores &amp; Ingots'!$B$9+DQ108*'Ores &amp; Ingots'!$B$10+DR108*'Ores &amp; Ingots'!$B$11+DS108*'Ores &amp; Ingots'!$B$12</f>
        <v>#VALUE!</v>
      </c>
      <c r="DX108" s="189" t="e">
        <f>CZ108*Refining!$G$3+DA108*Refining!$G$4+DB108*Refining!$G$5+DC108*Refining!$G$6+DD108*Refining!$G$7+DE108*Refining!$G$8+DF108*Refining!$G$9+DG108*Refining!$G$10+DH108*Refining!$G$11+DI108*Refining!$G$12</f>
        <v>#VALUE!</v>
      </c>
      <c r="DY108" s="189" t="e">
        <f t="shared" si="13"/>
        <v>#VALUE!</v>
      </c>
      <c r="DZ108" s="192" t="e">
        <f t="shared" si="14"/>
        <v>#VALUE!</v>
      </c>
      <c r="EA108" s="185" t="e">
        <f t="shared" si="15"/>
        <v>#VALUE!</v>
      </c>
      <c r="EB108" s="194" t="e">
        <f t="shared" ref="EB108:EC108" si="438">EA108/60</f>
        <v>#VALUE!</v>
      </c>
      <c r="EC108" s="194" t="e">
        <f t="shared" si="438"/>
        <v>#VALUE!</v>
      </c>
      <c r="ED108" s="185" t="e">
        <f t="shared" si="17"/>
        <v>#VALUE!</v>
      </c>
      <c r="EE108" s="194" t="e">
        <f t="shared" ref="EE108:EF108" si="439">ED108/1000</f>
        <v>#VALUE!</v>
      </c>
      <c r="EF108" s="196" t="e">
        <f t="shared" si="439"/>
        <v>#VALUE!</v>
      </c>
      <c r="EG108" s="130" t="e">
        <f t="shared" si="19"/>
        <v>#VALUE!</v>
      </c>
      <c r="EH108" s="132" t="e">
        <f t="shared" si="20"/>
        <v>#VALUE!</v>
      </c>
      <c r="EI108" s="133"/>
    </row>
    <row r="109" spans="1:139" ht="12.75" hidden="1" x14ac:dyDescent="0.2">
      <c r="A109" s="864"/>
      <c r="B109" s="135" t="s">
        <v>331</v>
      </c>
      <c r="C109" s="137" t="s">
        <v>156</v>
      </c>
      <c r="D109" s="137">
        <v>3</v>
      </c>
      <c r="E109" s="137">
        <v>1</v>
      </c>
      <c r="F109" s="137">
        <v>1</v>
      </c>
      <c r="G109" s="139">
        <f t="shared" si="0"/>
        <v>46.875</v>
      </c>
      <c r="H109" s="140">
        <v>40</v>
      </c>
      <c r="I109" s="140">
        <v>40</v>
      </c>
      <c r="J109" s="140">
        <f>H109/Main!$D$9</f>
        <v>8</v>
      </c>
      <c r="K109" s="140">
        <f>I109/Main!$D$10</f>
        <v>20</v>
      </c>
      <c r="L109" s="140">
        <f t="shared" si="1"/>
        <v>2.5</v>
      </c>
      <c r="M109" s="140">
        <v>1</v>
      </c>
      <c r="N109" s="145"/>
      <c r="O109" s="145">
        <v>1000</v>
      </c>
      <c r="P109" s="143"/>
      <c r="Q109" s="145"/>
      <c r="R109" s="143"/>
      <c r="S109" s="143"/>
      <c r="T109" s="146"/>
      <c r="U109" s="143"/>
      <c r="V109" s="143"/>
      <c r="W109" s="146"/>
      <c r="X109" s="146"/>
      <c r="Y109" s="143"/>
      <c r="Z109" s="143"/>
      <c r="AA109" s="143"/>
      <c r="AB109" s="143"/>
      <c r="AC109" s="362" t="s">
        <v>28</v>
      </c>
      <c r="AD109" s="133">
        <v>40</v>
      </c>
      <c r="AE109" s="133">
        <v>0</v>
      </c>
      <c r="AF109" s="133">
        <v>0</v>
      </c>
      <c r="AG109" s="133">
        <v>20</v>
      </c>
      <c r="AH109" s="133">
        <v>20</v>
      </c>
      <c r="AI109" s="133">
        <v>0</v>
      </c>
      <c r="AJ109" s="133">
        <v>0</v>
      </c>
      <c r="AK109" s="167">
        <v>20</v>
      </c>
      <c r="AL109" s="133">
        <v>0</v>
      </c>
      <c r="AM109" s="133">
        <v>0</v>
      </c>
      <c r="AN109" s="133">
        <v>0</v>
      </c>
      <c r="AO109" s="133">
        <v>10</v>
      </c>
      <c r="AP109" s="133">
        <v>100</v>
      </c>
      <c r="AQ109" s="133">
        <v>0</v>
      </c>
      <c r="AR109" s="133">
        <v>0</v>
      </c>
      <c r="AS109" s="133">
        <v>0</v>
      </c>
      <c r="AT109" s="133">
        <v>0</v>
      </c>
      <c r="AU109" s="133">
        <v>0</v>
      </c>
      <c r="AV109" s="133">
        <v>0</v>
      </c>
      <c r="AW109" s="133">
        <v>0</v>
      </c>
      <c r="AX109" s="133">
        <v>0</v>
      </c>
      <c r="AY109" s="174">
        <f t="shared" ref="AY109:BS109" si="440">IF(AD109 = 0, "", AD109)</f>
        <v>40</v>
      </c>
      <c r="AZ109" s="137" t="str">
        <f t="shared" si="440"/>
        <v/>
      </c>
      <c r="BA109" s="137" t="str">
        <f t="shared" si="440"/>
        <v/>
      </c>
      <c r="BB109" s="133">
        <f t="shared" si="440"/>
        <v>20</v>
      </c>
      <c r="BC109" s="133">
        <f t="shared" si="440"/>
        <v>20</v>
      </c>
      <c r="BD109" s="137" t="str">
        <f t="shared" si="440"/>
        <v/>
      </c>
      <c r="BE109" s="137" t="str">
        <f t="shared" si="440"/>
        <v/>
      </c>
      <c r="BF109" s="167">
        <f t="shared" si="440"/>
        <v>20</v>
      </c>
      <c r="BG109" s="137" t="str">
        <f t="shared" si="440"/>
        <v/>
      </c>
      <c r="BH109" s="137" t="str">
        <f t="shared" si="440"/>
        <v/>
      </c>
      <c r="BI109" s="137" t="str">
        <f t="shared" si="440"/>
        <v/>
      </c>
      <c r="BJ109" s="133">
        <f t="shared" si="440"/>
        <v>10</v>
      </c>
      <c r="BK109" s="133">
        <f t="shared" si="440"/>
        <v>100</v>
      </c>
      <c r="BL109" s="137" t="str">
        <f t="shared" si="440"/>
        <v/>
      </c>
      <c r="BM109" s="137" t="str">
        <f t="shared" si="440"/>
        <v/>
      </c>
      <c r="BN109" s="137" t="str">
        <f t="shared" si="440"/>
        <v/>
      </c>
      <c r="BO109" s="137" t="str">
        <f t="shared" si="440"/>
        <v/>
      </c>
      <c r="BP109" s="137" t="str">
        <f t="shared" si="440"/>
        <v/>
      </c>
      <c r="BQ109" s="137" t="str">
        <f t="shared" si="440"/>
        <v/>
      </c>
      <c r="BR109" s="137" t="str">
        <f t="shared" si="440"/>
        <v/>
      </c>
      <c r="BS109" s="169" t="str">
        <f t="shared" si="440"/>
        <v/>
      </c>
      <c r="BT109" s="174" t="e">
        <f>$AY109*Assembly!Z$4+$AZ109*Assembly!Z$5+$BA109*Assembly!Z$6+$BB109*Assembly!Z$7+$BC109*Assembly!Z$8+$BD109*Assembly!Z$9+$BE109*Assembly!Z$10+$BF109*Assembly!Z$11+$BG109*Assembly!Z$12+$BH109*Assembly!Z$13+$BI109*Assembly!Z$14+$BJ109*Assembly!Z$15+$BK109*Assembly!Z$16+$BL109*Assembly!Z$17+$BM109*Assembly!Z$18+$BN109*Assembly!Z$19+$BO109*Assembly!Z$20+$BP109*Assembly!Z$21+$BQ109*Assembly!Z$22+$BR109*Assembly!Z$23+$BS109*Assembly!Z$24</f>
        <v>#VALUE!</v>
      </c>
      <c r="BU109" s="133" t="e">
        <f t="shared" si="3"/>
        <v>#VALUE!</v>
      </c>
      <c r="BV109" s="390"/>
      <c r="BW109" s="133" t="e">
        <f>$AY109*Assembly!AD$4+$AZ109*Assembly!AD$5+$BA109*Assembly!AD$6+$BB109*Assembly!AD$7+$BC109*Assembly!AD$8+$BD109*Assembly!AD$9+$BE109*Assembly!AD$10+$BF109*Assembly!AD$11+$BG109*Assembly!AD$12+$BH109*Assembly!AD$13+$BI109*Assembly!AD$14+$BJ109*Assembly!AD$15+$BK109*Assembly!AD$16+$BL109*Assembly!AD$17+$BM109*Assembly!AD$18+$BN109*Assembly!AD$19+$BO109*Assembly!AD$20+$BP109*Assembly!AD$21+$BQ109*Assembly!AD$22+$BR109*Assembly!AD$23+$BS109*Assembly!AD$24</f>
        <v>#VALUE!</v>
      </c>
      <c r="BX109" s="177" t="e">
        <f t="shared" si="4"/>
        <v>#VALUE!</v>
      </c>
      <c r="BY109" s="178" t="e">
        <f t="shared" si="5"/>
        <v>#VALUE!</v>
      </c>
      <c r="BZ109" s="179" t="e">
        <f t="shared" si="6"/>
        <v>#VALUE!</v>
      </c>
      <c r="CA109" s="178" t="e">
        <f t="shared" si="7"/>
        <v>#VALUE!</v>
      </c>
      <c r="CB109" s="133" t="e">
        <f>$AY109*Assembly!Y$4+$AZ109*Assembly!Y$5+$BA109*Assembly!Y$6+$BB109*Assembly!Y$7+$BC109*Assembly!Y$8+$BD109*Assembly!Y$9+$BE109*Assembly!Y$10+$BF109*Assembly!Y$11+$BG109*Assembly!Y$12+$BH109*Assembly!Y$13+$BI109*Assembly!Y$14+$BJ109*Assembly!Y$15+$BK109*Assembly!Y$16+$BL109*Assembly!Y$17+$BM109*Assembly!Y$18+$BN109*Assembly!Y$19+$BO109*Assembly!Y$20+$BP109*Assembly!Y$21+$BQ109*Assembly!Y$22+$BR109*Assembly!Y$23+$BS109*Assembly!Y$24</f>
        <v>#VALUE!</v>
      </c>
      <c r="CC109" s="133" t="e">
        <f t="shared" si="8"/>
        <v>#VALUE!</v>
      </c>
      <c r="CD109" s="130" t="e">
        <f t="shared" si="9"/>
        <v>#VALUE!</v>
      </c>
      <c r="CE109" s="183" t="e">
        <f>$AY109*Assembly!AC$4+$AZ109*Assembly!AC$5+$BA109*Assembly!AC$6+$BB109*Assembly!AC$7+$BC109*Assembly!AC$8+$BD109*Assembly!AC$9+$BE109*Assembly!AC$10+$BF109*Assembly!AC$11+$BG109*Assembly!AC$12+$BH109*Assembly!AC$13+$BI109*Assembly!AC$14+$BJ109*Assembly!AC$15+$BK109*Assembly!AC$16+$BL109*Assembly!AC$17+$BM109*Assembly!AC$18+$BN109*Assembly!AC$19+$BO109*Assembly!AC$20+$BP109*Assembly!AC$21+$BQ109*Assembly!AC$22+$BR109*Assembly!AC$23+$BS109*Assembly!AC$24</f>
        <v>#VALUE!</v>
      </c>
      <c r="CF109" s="145" t="e">
        <f>$AY109*Assembly!M$4+$AZ109*Assembly!M$5+$BA109*Assembly!M$6+$BB109*Assembly!M$7+$BC109*Assembly!M$8+$BD109*Assembly!M$9+$BE109*Assembly!M$10+$BF109*Assembly!M$11+$BG109*Assembly!M$12+$BH109*Assembly!M$13+$BI109*Assembly!M$14+$BJ109*Assembly!M$15+$BK109*Assembly!M$16+$BL109*Assembly!M$17+$BM109*Assembly!M$18+$BN109*Assembly!M$19+$BO109*Assembly!M$20+$BP109*Assembly!M$21+$BQ109*Assembly!M$22+$BR109*Assembly!M$23+$BS109*Assembly!M$24</f>
        <v>#VALUE!</v>
      </c>
      <c r="CG109" s="145" t="e">
        <f>$AY109*Assembly!N$4+$AZ109*Assembly!N$5+$BA109*Assembly!N$6+$BB109*Assembly!N$7+$BC109*Assembly!N$8+$BD109*Assembly!N$9+$BE109*Assembly!N$10+$BF109*Assembly!N$11+$BG109*Assembly!N$12+$BH109*Assembly!N$13+$BI109*Assembly!N$14+$BJ109*Assembly!N$15+$BK109*Assembly!N$16+$BL109*Assembly!N$17+$BM109*Assembly!N$18+$BN109*Assembly!N$19+$BO109*Assembly!N$20+$BP109*Assembly!N$21+$BQ109*Assembly!N$22+$BR109*Assembly!N$23+$BS109*Assembly!N$24</f>
        <v>#VALUE!</v>
      </c>
      <c r="CH109" s="145" t="e">
        <f>$AY109*Assembly!O$4+$AZ109*Assembly!O$5+$BA109*Assembly!O$6+$BB109*Assembly!O$7+$BC109*Assembly!O$8+$BD109*Assembly!O$9+$BE109*Assembly!O$10+$BF109*Assembly!O$11+$BG109*Assembly!O$12+$BH109*Assembly!O$13+$BI109*Assembly!O$14+$BJ109*Assembly!O$15+$BK109*Assembly!O$16+$BL109*Assembly!O$17+$BM109*Assembly!O$18+$BN109*Assembly!O$19+$BO109*Assembly!O$20+$BP109*Assembly!O$21+$BQ109*Assembly!O$22+$BR109*Assembly!O$23+$BS109*Assembly!O$24</f>
        <v>#VALUE!</v>
      </c>
      <c r="CI109" s="140" t="e">
        <f>$AY109*Assembly!P$4+$AZ109*Assembly!P$5+$BA109*Assembly!P$6+$BB109*Assembly!P$7+$BC109*Assembly!P$8+$BD109*Assembly!P$9+$BE109*Assembly!P$10+$BF109*Assembly!P$11+$BG109*Assembly!P$12+$BH109*Assembly!P$13+$BI109*Assembly!P$14+$BJ109*Assembly!P$15+$BK109*Assembly!P$16+$BL109*Assembly!P$17+$BM109*Assembly!P$18+$BN109*Assembly!P$19+$BO109*Assembly!P$20+$BP109*Assembly!P$21+$BQ109*Assembly!P$22+$BR109*Assembly!P$23+$BS109*Assembly!P$24</f>
        <v>#VALUE!</v>
      </c>
      <c r="CJ109" s="140" t="e">
        <f>$AY109*Assembly!Q$4+$AZ109*Assembly!Q$5+$BA109*Assembly!Q$6+$BB109*Assembly!Q$7+$BC109*Assembly!Q$8+$BD109*Assembly!Q$9+$BE109*Assembly!Q$10+$BF109*Assembly!Q$11+$BG109*Assembly!Q$12+$BH109*Assembly!Q$13+$BI109*Assembly!Q$14+$BJ109*Assembly!Q$15+$BK109*Assembly!Q$16+$BL109*Assembly!Q$17+$BM109*Assembly!Q$18+$BN109*Assembly!Q$19+$BO109*Assembly!Q$20+$BP109*Assembly!Q$21+$BQ109*Assembly!Q$22+$BR109*Assembly!Q$23+$BS109*Assembly!Q$24</f>
        <v>#VALUE!</v>
      </c>
      <c r="CK109" s="145" t="e">
        <f>$AY109*Assembly!R$4+$AZ109*Assembly!R$5+$BA109*Assembly!R$6+$BB109*Assembly!R$7+$BC109*Assembly!R$8+$BD109*Assembly!R$9+$BE109*Assembly!R$10+$BF109*Assembly!R$11+$BG109*Assembly!R$12+$BH109*Assembly!R$13+$BI109*Assembly!R$14+$BJ109*Assembly!R$15+$BK109*Assembly!R$16+$BL109*Assembly!R$17+$BM109*Assembly!R$18+$BN109*Assembly!R$19+$BO109*Assembly!R$20+$BP109*Assembly!R$21+$BQ109*Assembly!R$22+$BR109*Assembly!R$23+$BS109*Assembly!R$24</f>
        <v>#VALUE!</v>
      </c>
      <c r="CL109" s="140" t="e">
        <f>$AY109*Assembly!S$4+$AZ109*Assembly!S$5+$BA109*Assembly!S$6+$BB109*Assembly!S$7+$BC109*Assembly!S$8+$BD109*Assembly!S$9+$BE109*Assembly!S$10+$BF109*Assembly!S$11+$BG109*Assembly!S$12+$BH109*Assembly!S$13+$BI109*Assembly!S$14+$BJ109*Assembly!S$15+$BK109*Assembly!S$16+$BL109*Assembly!S$17+$BM109*Assembly!S$18+$BN109*Assembly!S$19+$BO109*Assembly!S$20+$BP109*Assembly!S$21+$BQ109*Assembly!S$22+$BR109*Assembly!S$23+$BS109*Assembly!S$24</f>
        <v>#VALUE!</v>
      </c>
      <c r="CM109" s="140" t="e">
        <f>$AY109*Assembly!T$4+$AZ109*Assembly!T$5+$BA109*Assembly!T$6+$BB109*Assembly!T$7+$BC109*Assembly!T$8+$BD109*Assembly!T$9+$BE109*Assembly!T$10+$BF109*Assembly!T$11+$BG109*Assembly!T$12+$BH109*Assembly!T$13+$BI109*Assembly!T$14+$BJ109*Assembly!T$15+$BK109*Assembly!T$16+$BL109*Assembly!T$17+$BM109*Assembly!T$18+$BN109*Assembly!T$19+$BO109*Assembly!T$20+$BP109*Assembly!T$21+$BQ109*Assembly!T$22+$BR109*Assembly!T$23+$BS109*Assembly!T$24</f>
        <v>#VALUE!</v>
      </c>
      <c r="CN109" s="140" t="e">
        <f>$AY109*Assembly!U$4+$AZ109*Assembly!U$5+$BA109*Assembly!U$6+$BB109*Assembly!U$7+$BC109*Assembly!U$8+$BD109*Assembly!U$9+$BE109*Assembly!U$10+$BF109*Assembly!U$11+$BG109*Assembly!U$12+$BH109*Assembly!U$13+$BI109*Assembly!U$14+$BJ109*Assembly!U$15+$BK109*Assembly!U$16+$BL109*Assembly!U$17+$BM109*Assembly!U$18+$BN109*Assembly!U$19+$BO109*Assembly!U$20+$BP109*Assembly!U$21+$BQ109*Assembly!U$22+$BR109*Assembly!U$23+$BS109*Assembly!U$24</f>
        <v>#VALUE!</v>
      </c>
      <c r="CO109" s="145" t="e">
        <f>$AY109*Assembly!V$4+$AZ109*Assembly!V$5+$BA109*Assembly!V$6+$BB109*Assembly!V$7+$BC109*Assembly!V$8+$BD109*Assembly!V$9+$BE109*Assembly!V$10+$BF109*Assembly!V$11+$BG109*Assembly!V$12+$BH109*Assembly!V$13+$BI109*Assembly!V$14+$BJ109*Assembly!V$15+$BK109*Assembly!V$16+$BL109*Assembly!V$17+$BM109*Assembly!V$18+$BN109*Assembly!V$19+$BO109*Assembly!V$20+$BP109*Assembly!V$21+$BQ109*Assembly!V$22+$BR109*Assembly!V$23+$BS109*Assembly!V$24</f>
        <v>#VALUE!</v>
      </c>
      <c r="CP109" s="145" t="e">
        <f>CF109*Refining!$F$3</f>
        <v>#VALUE!</v>
      </c>
      <c r="CQ109" s="145" t="e">
        <f>CG109*Refining!$F$4</f>
        <v>#VALUE!</v>
      </c>
      <c r="CR109" s="145" t="e">
        <f>CH109*Refining!$F$5</f>
        <v>#VALUE!</v>
      </c>
      <c r="CS109" s="145" t="e">
        <f>CI109*Refining!$F$6</f>
        <v>#VALUE!</v>
      </c>
      <c r="CT109" s="145" t="e">
        <f>CJ109*Refining!$F$7</f>
        <v>#VALUE!</v>
      </c>
      <c r="CU109" s="145" t="e">
        <f>CK109*Refining!$F$8</f>
        <v>#VALUE!</v>
      </c>
      <c r="CV109" s="145" t="e">
        <f>CL109*Refining!$F$9</f>
        <v>#VALUE!</v>
      </c>
      <c r="CW109" s="145" t="e">
        <f>CM109*Refining!$F$10</f>
        <v>#VALUE!</v>
      </c>
      <c r="CX109" s="145" t="e">
        <f>CN109*Refining!$F$11</f>
        <v>#VALUE!</v>
      </c>
      <c r="CY109" s="145" t="e">
        <f>CO109*Refining!$F$12</f>
        <v>#VALUE!</v>
      </c>
      <c r="CZ109" s="185" t="e">
        <f t="shared" ref="CZ109:DS109" si="441">IF(CF109 = 0, "", CF109)</f>
        <v>#VALUE!</v>
      </c>
      <c r="DA109" s="189" t="e">
        <f t="shared" si="441"/>
        <v>#VALUE!</v>
      </c>
      <c r="DB109" s="189" t="e">
        <f t="shared" si="441"/>
        <v>#VALUE!</v>
      </c>
      <c r="DC109" s="186" t="e">
        <f t="shared" si="441"/>
        <v>#VALUE!</v>
      </c>
      <c r="DD109" s="186" t="e">
        <f t="shared" si="441"/>
        <v>#VALUE!</v>
      </c>
      <c r="DE109" s="186" t="e">
        <f t="shared" si="441"/>
        <v>#VALUE!</v>
      </c>
      <c r="DF109" s="186" t="e">
        <f t="shared" si="441"/>
        <v>#VALUE!</v>
      </c>
      <c r="DG109" s="186" t="e">
        <f t="shared" si="441"/>
        <v>#VALUE!</v>
      </c>
      <c r="DH109" s="186" t="e">
        <f t="shared" si="441"/>
        <v>#VALUE!</v>
      </c>
      <c r="DI109" s="187" t="e">
        <f t="shared" si="441"/>
        <v>#VALUE!</v>
      </c>
      <c r="DJ109" s="185" t="e">
        <f t="shared" si="441"/>
        <v>#VALUE!</v>
      </c>
      <c r="DK109" s="189" t="e">
        <f t="shared" si="441"/>
        <v>#VALUE!</v>
      </c>
      <c r="DL109" s="189" t="e">
        <f t="shared" si="441"/>
        <v>#VALUE!</v>
      </c>
      <c r="DM109" s="186" t="e">
        <f t="shared" si="441"/>
        <v>#VALUE!</v>
      </c>
      <c r="DN109" s="211" t="e">
        <f t="shared" si="441"/>
        <v>#VALUE!</v>
      </c>
      <c r="DO109" s="186" t="e">
        <f t="shared" si="441"/>
        <v>#VALUE!</v>
      </c>
      <c r="DP109" s="186" t="e">
        <f t="shared" si="441"/>
        <v>#VALUE!</v>
      </c>
      <c r="DQ109" s="186" t="e">
        <f t="shared" si="441"/>
        <v>#VALUE!</v>
      </c>
      <c r="DR109" s="186" t="e">
        <f t="shared" si="441"/>
        <v>#VALUE!</v>
      </c>
      <c r="DS109" s="187" t="e">
        <f t="shared" si="441"/>
        <v>#VALUE!</v>
      </c>
      <c r="DT109" s="185" t="e">
        <f t="shared" si="11"/>
        <v>#VALUE!</v>
      </c>
      <c r="DU109" s="189" t="e">
        <f t="shared" si="12"/>
        <v>#VALUE!</v>
      </c>
      <c r="DV109" s="133" t="e">
        <f>CZ109*'Ores &amp; Ingots'!$C$3+DA109*'Ores &amp; Ingots'!$C$4+DB109*'Ores &amp; Ingots'!$C$5+DC109*'Ores &amp; Ingots'!$C$6+DD109*'Ores &amp; Ingots'!$C$7+DE109*'Ores &amp; Ingots'!$C$8+DF109*'Ores &amp; Ingots'!$C$9+DG109*'Ores &amp; Ingots'!$C$10+DH109*'Ores &amp; Ingots'!$C$11+DI109*'Ores &amp; Ingots'!$C$12</f>
        <v>#VALUE!</v>
      </c>
      <c r="DW109" s="133" t="e">
        <f>DJ109*'Ores &amp; Ingots'!$B$3+DK109*'Ores &amp; Ingots'!$B$4+DL109*'Ores &amp; Ingots'!$B$5+DM109*'Ores &amp; Ingots'!$B$6+DN109*'Ores &amp; Ingots'!$B$7+DO109*'Ores &amp; Ingots'!$B$8+DP109*'Ores &amp; Ingots'!$B$9+DQ109*'Ores &amp; Ingots'!$B$10+DR109*'Ores &amp; Ingots'!$B$11+DS109*'Ores &amp; Ingots'!$B$12</f>
        <v>#VALUE!</v>
      </c>
      <c r="DX109" s="189" t="e">
        <f>CZ109*Refining!$G$3+DA109*Refining!$G$4+DB109*Refining!$G$5+DC109*Refining!$G$6+DD109*Refining!$G$7+DE109*Refining!$G$8+DF109*Refining!$G$9+DG109*Refining!$G$10+DH109*Refining!$G$11+DI109*Refining!$G$12</f>
        <v>#VALUE!</v>
      </c>
      <c r="DY109" s="189" t="e">
        <f t="shared" si="13"/>
        <v>#VALUE!</v>
      </c>
      <c r="DZ109" s="192" t="e">
        <f t="shared" si="14"/>
        <v>#VALUE!</v>
      </c>
      <c r="EA109" s="185" t="e">
        <f t="shared" si="15"/>
        <v>#VALUE!</v>
      </c>
      <c r="EB109" s="194" t="e">
        <f t="shared" ref="EB109:EC109" si="442">EA109/60</f>
        <v>#VALUE!</v>
      </c>
      <c r="EC109" s="194" t="e">
        <f t="shared" si="442"/>
        <v>#VALUE!</v>
      </c>
      <c r="ED109" s="185" t="e">
        <f t="shared" si="17"/>
        <v>#VALUE!</v>
      </c>
      <c r="EE109" s="194" t="e">
        <f t="shared" ref="EE109:EF109" si="443">ED109/1000</f>
        <v>#VALUE!</v>
      </c>
      <c r="EF109" s="196" t="e">
        <f t="shared" si="443"/>
        <v>#VALUE!</v>
      </c>
      <c r="EG109" s="130" t="e">
        <f t="shared" si="19"/>
        <v>#VALUE!</v>
      </c>
      <c r="EH109" s="132" t="e">
        <f t="shared" si="20"/>
        <v>#VALUE!</v>
      </c>
      <c r="EI109" s="133" t="s">
        <v>28</v>
      </c>
    </row>
    <row r="110" spans="1:139" ht="12.75" hidden="1" x14ac:dyDescent="0.2">
      <c r="A110" s="864"/>
      <c r="B110" s="135" t="s">
        <v>332</v>
      </c>
      <c r="C110" s="137" t="s">
        <v>156</v>
      </c>
      <c r="D110" s="137">
        <v>1</v>
      </c>
      <c r="E110" s="137">
        <v>1</v>
      </c>
      <c r="F110" s="137">
        <v>1</v>
      </c>
      <c r="G110" s="139">
        <f t="shared" si="0"/>
        <v>15.625</v>
      </c>
      <c r="H110" s="140">
        <v>50</v>
      </c>
      <c r="I110" s="140">
        <v>50</v>
      </c>
      <c r="J110" s="140">
        <f>H110/Main!$D$9</f>
        <v>10</v>
      </c>
      <c r="K110" s="140">
        <f>I110/Main!$D$10</f>
        <v>25</v>
      </c>
      <c r="L110" s="140">
        <f t="shared" si="1"/>
        <v>2.5</v>
      </c>
      <c r="M110" s="140">
        <v>1</v>
      </c>
      <c r="N110" s="145">
        <v>1000</v>
      </c>
      <c r="O110" s="145">
        <v>330000</v>
      </c>
      <c r="P110" s="143"/>
      <c r="Q110" s="145"/>
      <c r="R110" s="143"/>
      <c r="S110" s="146"/>
      <c r="T110" s="146"/>
      <c r="U110" s="143"/>
      <c r="V110" s="143"/>
      <c r="W110" s="146"/>
      <c r="X110" s="146"/>
      <c r="Y110" s="143"/>
      <c r="Z110" s="143"/>
      <c r="AA110" s="143"/>
      <c r="AB110" s="143"/>
      <c r="AC110" s="362" t="s">
        <v>240</v>
      </c>
      <c r="AD110" s="133">
        <v>80</v>
      </c>
      <c r="AE110" s="133">
        <v>0</v>
      </c>
      <c r="AF110" s="133">
        <v>0</v>
      </c>
      <c r="AG110" s="133">
        <v>0</v>
      </c>
      <c r="AH110" s="133">
        <v>30</v>
      </c>
      <c r="AI110" s="133">
        <v>0</v>
      </c>
      <c r="AJ110" s="133">
        <v>0</v>
      </c>
      <c r="AK110" s="167">
        <v>5</v>
      </c>
      <c r="AL110" s="133">
        <v>0</v>
      </c>
      <c r="AM110" s="133">
        <v>0</v>
      </c>
      <c r="AN110" s="133">
        <v>0</v>
      </c>
      <c r="AO110" s="133">
        <v>5</v>
      </c>
      <c r="AP110" s="133">
        <v>0</v>
      </c>
      <c r="AQ110" s="133">
        <v>0</v>
      </c>
      <c r="AR110" s="133">
        <v>0</v>
      </c>
      <c r="AS110" s="133">
        <v>0</v>
      </c>
      <c r="AT110" s="133">
        <v>0</v>
      </c>
      <c r="AU110" s="133">
        <v>0</v>
      </c>
      <c r="AV110" s="133">
        <v>0</v>
      </c>
      <c r="AW110" s="133">
        <v>0</v>
      </c>
      <c r="AX110" s="133">
        <v>0</v>
      </c>
      <c r="AY110" s="174">
        <f t="shared" ref="AY110:BS110" si="444">IF(AD110 = 0, "", AD110)</f>
        <v>80</v>
      </c>
      <c r="AZ110" s="137" t="str">
        <f t="shared" si="444"/>
        <v/>
      </c>
      <c r="BA110" s="137" t="str">
        <f t="shared" si="444"/>
        <v/>
      </c>
      <c r="BB110" s="137" t="str">
        <f t="shared" si="444"/>
        <v/>
      </c>
      <c r="BC110" s="133">
        <f t="shared" si="444"/>
        <v>30</v>
      </c>
      <c r="BD110" s="137" t="str">
        <f t="shared" si="444"/>
        <v/>
      </c>
      <c r="BE110" s="137" t="str">
        <f t="shared" si="444"/>
        <v/>
      </c>
      <c r="BF110" s="167">
        <f t="shared" si="444"/>
        <v>5</v>
      </c>
      <c r="BG110" s="137" t="str">
        <f t="shared" si="444"/>
        <v/>
      </c>
      <c r="BH110" s="137" t="str">
        <f t="shared" si="444"/>
        <v/>
      </c>
      <c r="BI110" s="137" t="str">
        <f t="shared" si="444"/>
        <v/>
      </c>
      <c r="BJ110" s="133">
        <f t="shared" si="444"/>
        <v>5</v>
      </c>
      <c r="BK110" s="137" t="str">
        <f t="shared" si="444"/>
        <v/>
      </c>
      <c r="BL110" s="137" t="str">
        <f t="shared" si="444"/>
        <v/>
      </c>
      <c r="BM110" s="137" t="str">
        <f t="shared" si="444"/>
        <v/>
      </c>
      <c r="BN110" s="137" t="str">
        <f t="shared" si="444"/>
        <v/>
      </c>
      <c r="BO110" s="137" t="str">
        <f t="shared" si="444"/>
        <v/>
      </c>
      <c r="BP110" s="137" t="str">
        <f t="shared" si="444"/>
        <v/>
      </c>
      <c r="BQ110" s="137" t="str">
        <f t="shared" si="444"/>
        <v/>
      </c>
      <c r="BR110" s="137" t="str">
        <f t="shared" si="444"/>
        <v/>
      </c>
      <c r="BS110" s="169" t="str">
        <f t="shared" si="444"/>
        <v/>
      </c>
      <c r="BT110" s="174" t="e">
        <f>$AY110*Assembly!Z$4+$AZ110*Assembly!Z$5+$BA110*Assembly!Z$6+$BB110*Assembly!Z$7+$BC110*Assembly!Z$8+$BD110*Assembly!Z$9+$BE110*Assembly!Z$10+$BF110*Assembly!Z$11+$BG110*Assembly!Z$12+$BH110*Assembly!Z$13+$BI110*Assembly!Z$14+$BJ110*Assembly!Z$15+$BK110*Assembly!Z$16+$BL110*Assembly!Z$17+$BM110*Assembly!Z$18+$BN110*Assembly!Z$19+$BO110*Assembly!Z$20+$BP110*Assembly!Z$21+$BQ110*Assembly!Z$22+$BR110*Assembly!Z$23+$BS110*Assembly!Z$24</f>
        <v>#VALUE!</v>
      </c>
      <c r="BU110" s="133" t="e">
        <f t="shared" si="3"/>
        <v>#VALUE!</v>
      </c>
      <c r="BV110" s="133"/>
      <c r="BW110" s="133" t="e">
        <f>$AY110*Assembly!AD$4+$AZ110*Assembly!AD$5+$BA110*Assembly!AD$6+$BB110*Assembly!AD$7+$BC110*Assembly!AD$8+$BD110*Assembly!AD$9+$BE110*Assembly!AD$10+$BF110*Assembly!AD$11+$BG110*Assembly!AD$12+$BH110*Assembly!AD$13+$BI110*Assembly!AD$14+$BJ110*Assembly!AD$15+$BK110*Assembly!AD$16+$BL110*Assembly!AD$17+$BM110*Assembly!AD$18+$BN110*Assembly!AD$19+$BO110*Assembly!AD$20+$BP110*Assembly!AD$21+$BQ110*Assembly!AD$22+$BR110*Assembly!AD$23+$BS110*Assembly!AD$24</f>
        <v>#VALUE!</v>
      </c>
      <c r="BX110" s="177" t="e">
        <f t="shared" si="4"/>
        <v>#VALUE!</v>
      </c>
      <c r="BY110" s="178" t="e">
        <f t="shared" si="5"/>
        <v>#VALUE!</v>
      </c>
      <c r="BZ110" s="179" t="e">
        <f t="shared" si="6"/>
        <v>#VALUE!</v>
      </c>
      <c r="CA110" s="178" t="e">
        <f t="shared" si="7"/>
        <v>#VALUE!</v>
      </c>
      <c r="CB110" s="133" t="e">
        <f>$AY110*Assembly!Y$4+$AZ110*Assembly!Y$5+$BA110*Assembly!Y$6+$BB110*Assembly!Y$7+$BC110*Assembly!Y$8+$BD110*Assembly!Y$9+$BE110*Assembly!Y$10+$BF110*Assembly!Y$11+$BG110*Assembly!Y$12+$BH110*Assembly!Y$13+$BI110*Assembly!Y$14+$BJ110*Assembly!Y$15+$BK110*Assembly!Y$16+$BL110*Assembly!Y$17+$BM110*Assembly!Y$18+$BN110*Assembly!Y$19+$BO110*Assembly!Y$20+$BP110*Assembly!Y$21+$BQ110*Assembly!Y$22+$BR110*Assembly!Y$23+$BS110*Assembly!Y$24</f>
        <v>#VALUE!</v>
      </c>
      <c r="CC110" s="133" t="e">
        <f t="shared" si="8"/>
        <v>#VALUE!</v>
      </c>
      <c r="CD110" s="130" t="e">
        <f t="shared" si="9"/>
        <v>#VALUE!</v>
      </c>
      <c r="CE110" s="183" t="e">
        <f>$AY110*Assembly!AC$4+$AZ110*Assembly!AC$5+$BA110*Assembly!AC$6+$BB110*Assembly!AC$7+$BC110*Assembly!AC$8+$BD110*Assembly!AC$9+$BE110*Assembly!AC$10+$BF110*Assembly!AC$11+$BG110*Assembly!AC$12+$BH110*Assembly!AC$13+$BI110*Assembly!AC$14+$BJ110*Assembly!AC$15+$BK110*Assembly!AC$16+$BL110*Assembly!AC$17+$BM110*Assembly!AC$18+$BN110*Assembly!AC$19+$BO110*Assembly!AC$20+$BP110*Assembly!AC$21+$BQ110*Assembly!AC$22+$BR110*Assembly!AC$23+$BS110*Assembly!AC$24</f>
        <v>#VALUE!</v>
      </c>
      <c r="CF110" s="145" t="e">
        <f>$AY110*Assembly!M$4+$AZ110*Assembly!M$5+$BA110*Assembly!M$6+$BB110*Assembly!M$7+$BC110*Assembly!M$8+$BD110*Assembly!M$9+$BE110*Assembly!M$10+$BF110*Assembly!M$11+$BG110*Assembly!M$12+$BH110*Assembly!M$13+$BI110*Assembly!M$14+$BJ110*Assembly!M$15+$BK110*Assembly!M$16+$BL110*Assembly!M$17+$BM110*Assembly!M$18+$BN110*Assembly!M$19+$BO110*Assembly!M$20+$BP110*Assembly!M$21+$BQ110*Assembly!M$22+$BR110*Assembly!M$23+$BS110*Assembly!M$24</f>
        <v>#VALUE!</v>
      </c>
      <c r="CG110" s="145" t="e">
        <f>$AY110*Assembly!N$4+$AZ110*Assembly!N$5+$BA110*Assembly!N$6+$BB110*Assembly!N$7+$BC110*Assembly!N$8+$BD110*Assembly!N$9+$BE110*Assembly!N$10+$BF110*Assembly!N$11+$BG110*Assembly!N$12+$BH110*Assembly!N$13+$BI110*Assembly!N$14+$BJ110*Assembly!N$15+$BK110*Assembly!N$16+$BL110*Assembly!N$17+$BM110*Assembly!N$18+$BN110*Assembly!N$19+$BO110*Assembly!N$20+$BP110*Assembly!N$21+$BQ110*Assembly!N$22+$BR110*Assembly!N$23+$BS110*Assembly!N$24</f>
        <v>#VALUE!</v>
      </c>
      <c r="CH110" s="145" t="e">
        <f>$AY110*Assembly!O$4+$AZ110*Assembly!O$5+$BA110*Assembly!O$6+$BB110*Assembly!O$7+$BC110*Assembly!O$8+$BD110*Assembly!O$9+$BE110*Assembly!O$10+$BF110*Assembly!O$11+$BG110*Assembly!O$12+$BH110*Assembly!O$13+$BI110*Assembly!O$14+$BJ110*Assembly!O$15+$BK110*Assembly!O$16+$BL110*Assembly!O$17+$BM110*Assembly!O$18+$BN110*Assembly!O$19+$BO110*Assembly!O$20+$BP110*Assembly!O$21+$BQ110*Assembly!O$22+$BR110*Assembly!O$23+$BS110*Assembly!O$24</f>
        <v>#VALUE!</v>
      </c>
      <c r="CI110" s="140" t="e">
        <f>$AY110*Assembly!P$4+$AZ110*Assembly!P$5+$BA110*Assembly!P$6+$BB110*Assembly!P$7+$BC110*Assembly!P$8+$BD110*Assembly!P$9+$BE110*Assembly!P$10+$BF110*Assembly!P$11+$BG110*Assembly!P$12+$BH110*Assembly!P$13+$BI110*Assembly!P$14+$BJ110*Assembly!P$15+$BK110*Assembly!P$16+$BL110*Assembly!P$17+$BM110*Assembly!P$18+$BN110*Assembly!P$19+$BO110*Assembly!P$20+$BP110*Assembly!P$21+$BQ110*Assembly!P$22+$BR110*Assembly!P$23+$BS110*Assembly!P$24</f>
        <v>#VALUE!</v>
      </c>
      <c r="CJ110" s="140" t="e">
        <f>$AY110*Assembly!Q$4+$AZ110*Assembly!Q$5+$BA110*Assembly!Q$6+$BB110*Assembly!Q$7+$BC110*Assembly!Q$8+$BD110*Assembly!Q$9+$BE110*Assembly!Q$10+$BF110*Assembly!Q$11+$BG110*Assembly!Q$12+$BH110*Assembly!Q$13+$BI110*Assembly!Q$14+$BJ110*Assembly!Q$15+$BK110*Assembly!Q$16+$BL110*Assembly!Q$17+$BM110*Assembly!Q$18+$BN110*Assembly!Q$19+$BO110*Assembly!Q$20+$BP110*Assembly!Q$21+$BQ110*Assembly!Q$22+$BR110*Assembly!Q$23+$BS110*Assembly!Q$24</f>
        <v>#VALUE!</v>
      </c>
      <c r="CK110" s="145" t="e">
        <f>$AY110*Assembly!R$4+$AZ110*Assembly!R$5+$BA110*Assembly!R$6+$BB110*Assembly!R$7+$BC110*Assembly!R$8+$BD110*Assembly!R$9+$BE110*Assembly!R$10+$BF110*Assembly!R$11+$BG110*Assembly!R$12+$BH110*Assembly!R$13+$BI110*Assembly!R$14+$BJ110*Assembly!R$15+$BK110*Assembly!R$16+$BL110*Assembly!R$17+$BM110*Assembly!R$18+$BN110*Assembly!R$19+$BO110*Assembly!R$20+$BP110*Assembly!R$21+$BQ110*Assembly!R$22+$BR110*Assembly!R$23+$BS110*Assembly!R$24</f>
        <v>#VALUE!</v>
      </c>
      <c r="CL110" s="140" t="e">
        <f>$AY110*Assembly!S$4+$AZ110*Assembly!S$5+$BA110*Assembly!S$6+$BB110*Assembly!S$7+$BC110*Assembly!S$8+$BD110*Assembly!S$9+$BE110*Assembly!S$10+$BF110*Assembly!S$11+$BG110*Assembly!S$12+$BH110*Assembly!S$13+$BI110*Assembly!S$14+$BJ110*Assembly!S$15+$BK110*Assembly!S$16+$BL110*Assembly!S$17+$BM110*Assembly!S$18+$BN110*Assembly!S$19+$BO110*Assembly!S$20+$BP110*Assembly!S$21+$BQ110*Assembly!S$22+$BR110*Assembly!S$23+$BS110*Assembly!S$24</f>
        <v>#VALUE!</v>
      </c>
      <c r="CM110" s="140" t="e">
        <f>$AY110*Assembly!T$4+$AZ110*Assembly!T$5+$BA110*Assembly!T$6+$BB110*Assembly!T$7+$BC110*Assembly!T$8+$BD110*Assembly!T$9+$BE110*Assembly!T$10+$BF110*Assembly!T$11+$BG110*Assembly!T$12+$BH110*Assembly!T$13+$BI110*Assembly!T$14+$BJ110*Assembly!T$15+$BK110*Assembly!T$16+$BL110*Assembly!T$17+$BM110*Assembly!T$18+$BN110*Assembly!T$19+$BO110*Assembly!T$20+$BP110*Assembly!T$21+$BQ110*Assembly!T$22+$BR110*Assembly!T$23+$BS110*Assembly!T$24</f>
        <v>#VALUE!</v>
      </c>
      <c r="CN110" s="140" t="e">
        <f>$AY110*Assembly!U$4+$AZ110*Assembly!U$5+$BA110*Assembly!U$6+$BB110*Assembly!U$7+$BC110*Assembly!U$8+$BD110*Assembly!U$9+$BE110*Assembly!U$10+$BF110*Assembly!U$11+$BG110*Assembly!U$12+$BH110*Assembly!U$13+$BI110*Assembly!U$14+$BJ110*Assembly!U$15+$BK110*Assembly!U$16+$BL110*Assembly!U$17+$BM110*Assembly!U$18+$BN110*Assembly!U$19+$BO110*Assembly!U$20+$BP110*Assembly!U$21+$BQ110*Assembly!U$22+$BR110*Assembly!U$23+$BS110*Assembly!U$24</f>
        <v>#VALUE!</v>
      </c>
      <c r="CO110" s="145" t="e">
        <f>$AY110*Assembly!V$4+$AZ110*Assembly!V$5+$BA110*Assembly!V$6+$BB110*Assembly!V$7+$BC110*Assembly!V$8+$BD110*Assembly!V$9+$BE110*Assembly!V$10+$BF110*Assembly!V$11+$BG110*Assembly!V$12+$BH110*Assembly!V$13+$BI110*Assembly!V$14+$BJ110*Assembly!V$15+$BK110*Assembly!V$16+$BL110*Assembly!V$17+$BM110*Assembly!V$18+$BN110*Assembly!V$19+$BO110*Assembly!V$20+$BP110*Assembly!V$21+$BQ110*Assembly!V$22+$BR110*Assembly!V$23+$BS110*Assembly!V$24</f>
        <v>#VALUE!</v>
      </c>
      <c r="CP110" s="145" t="e">
        <f>CF110*Refining!$F$3</f>
        <v>#VALUE!</v>
      </c>
      <c r="CQ110" s="145" t="e">
        <f>CG110*Refining!$F$4</f>
        <v>#VALUE!</v>
      </c>
      <c r="CR110" s="145" t="e">
        <f>CH110*Refining!$F$5</f>
        <v>#VALUE!</v>
      </c>
      <c r="CS110" s="145" t="e">
        <f>CI110*Refining!$F$6</f>
        <v>#VALUE!</v>
      </c>
      <c r="CT110" s="145" t="e">
        <f>CJ110*Refining!$F$7</f>
        <v>#VALUE!</v>
      </c>
      <c r="CU110" s="145" t="e">
        <f>CK110*Refining!$F$8</f>
        <v>#VALUE!</v>
      </c>
      <c r="CV110" s="145" t="e">
        <f>CL110*Refining!$F$9</f>
        <v>#VALUE!</v>
      </c>
      <c r="CW110" s="145" t="e">
        <f>CM110*Refining!$F$10</f>
        <v>#VALUE!</v>
      </c>
      <c r="CX110" s="145" t="e">
        <f>CN110*Refining!$F$11</f>
        <v>#VALUE!</v>
      </c>
      <c r="CY110" s="145" t="e">
        <f>CO110*Refining!$F$12</f>
        <v>#VALUE!</v>
      </c>
      <c r="CZ110" s="185" t="e">
        <f t="shared" ref="CZ110:DS110" si="445">IF(CF110 = 0, "", CF110)</f>
        <v>#VALUE!</v>
      </c>
      <c r="DA110" s="189" t="e">
        <f t="shared" si="445"/>
        <v>#VALUE!</v>
      </c>
      <c r="DB110" s="189" t="e">
        <f t="shared" si="445"/>
        <v>#VALUE!</v>
      </c>
      <c r="DC110" s="186" t="e">
        <f t="shared" si="445"/>
        <v>#VALUE!</v>
      </c>
      <c r="DD110" s="186" t="e">
        <f t="shared" si="445"/>
        <v>#VALUE!</v>
      </c>
      <c r="DE110" s="186" t="e">
        <f t="shared" si="445"/>
        <v>#VALUE!</v>
      </c>
      <c r="DF110" s="186" t="e">
        <f t="shared" si="445"/>
        <v>#VALUE!</v>
      </c>
      <c r="DG110" s="186" t="e">
        <f t="shared" si="445"/>
        <v>#VALUE!</v>
      </c>
      <c r="DH110" s="186" t="e">
        <f t="shared" si="445"/>
        <v>#VALUE!</v>
      </c>
      <c r="DI110" s="187" t="e">
        <f t="shared" si="445"/>
        <v>#VALUE!</v>
      </c>
      <c r="DJ110" s="185" t="e">
        <f t="shared" si="445"/>
        <v>#VALUE!</v>
      </c>
      <c r="DK110" s="189" t="e">
        <f t="shared" si="445"/>
        <v>#VALUE!</v>
      </c>
      <c r="DL110" s="189" t="e">
        <f t="shared" si="445"/>
        <v>#VALUE!</v>
      </c>
      <c r="DM110" s="186" t="e">
        <f t="shared" si="445"/>
        <v>#VALUE!</v>
      </c>
      <c r="DN110" s="188" t="e">
        <f t="shared" si="445"/>
        <v>#VALUE!</v>
      </c>
      <c r="DO110" s="186" t="e">
        <f t="shared" si="445"/>
        <v>#VALUE!</v>
      </c>
      <c r="DP110" s="186" t="e">
        <f t="shared" si="445"/>
        <v>#VALUE!</v>
      </c>
      <c r="DQ110" s="186" t="e">
        <f t="shared" si="445"/>
        <v>#VALUE!</v>
      </c>
      <c r="DR110" s="186" t="e">
        <f t="shared" si="445"/>
        <v>#VALUE!</v>
      </c>
      <c r="DS110" s="187" t="e">
        <f t="shared" si="445"/>
        <v>#VALUE!</v>
      </c>
      <c r="DT110" s="185" t="e">
        <f t="shared" si="11"/>
        <v>#VALUE!</v>
      </c>
      <c r="DU110" s="189" t="e">
        <f t="shared" si="12"/>
        <v>#VALUE!</v>
      </c>
      <c r="DV110" s="133" t="e">
        <f>CZ110*'Ores &amp; Ingots'!$C$3+DA110*'Ores &amp; Ingots'!$C$4+DB110*'Ores &amp; Ingots'!$C$5+DC110*'Ores &amp; Ingots'!$C$6+DD110*'Ores &amp; Ingots'!$C$7+DE110*'Ores &amp; Ingots'!$C$8+DF110*'Ores &amp; Ingots'!$C$9+DG110*'Ores &amp; Ingots'!$C$10+DH110*'Ores &amp; Ingots'!$C$11+DI110*'Ores &amp; Ingots'!$C$12</f>
        <v>#VALUE!</v>
      </c>
      <c r="DW110" s="133" t="e">
        <f>DJ110*'Ores &amp; Ingots'!$B$3+DK110*'Ores &amp; Ingots'!$B$4+DL110*'Ores &amp; Ingots'!$B$5+DM110*'Ores &amp; Ingots'!$B$6+DN110*'Ores &amp; Ingots'!$B$7+DO110*'Ores &amp; Ingots'!$B$8+DP110*'Ores &amp; Ingots'!$B$9+DQ110*'Ores &amp; Ingots'!$B$10+DR110*'Ores &amp; Ingots'!$B$11+DS110*'Ores &amp; Ingots'!$B$12</f>
        <v>#VALUE!</v>
      </c>
      <c r="DX110" s="189" t="e">
        <f>CZ110*Refining!$G$3+DA110*Refining!$G$4+DB110*Refining!$G$5+DC110*Refining!$G$6+DD110*Refining!$G$7+DE110*Refining!$G$8+DF110*Refining!$G$9+DG110*Refining!$G$10+DH110*Refining!$G$11+DI110*Refining!$G$12</f>
        <v>#VALUE!</v>
      </c>
      <c r="DY110" s="189" t="e">
        <f t="shared" si="13"/>
        <v>#VALUE!</v>
      </c>
      <c r="DZ110" s="192" t="e">
        <f t="shared" si="14"/>
        <v>#VALUE!</v>
      </c>
      <c r="EA110" s="185" t="e">
        <f t="shared" si="15"/>
        <v>#VALUE!</v>
      </c>
      <c r="EB110" s="194" t="e">
        <f t="shared" ref="EB110:EC110" si="446">EA110/60</f>
        <v>#VALUE!</v>
      </c>
      <c r="EC110" s="194" t="e">
        <f t="shared" si="446"/>
        <v>#VALUE!</v>
      </c>
      <c r="ED110" s="185" t="e">
        <f t="shared" si="17"/>
        <v>#VALUE!</v>
      </c>
      <c r="EE110" s="194" t="e">
        <f t="shared" ref="EE110:EF110" si="447">ED110/1000</f>
        <v>#VALUE!</v>
      </c>
      <c r="EF110" s="196" t="e">
        <f t="shared" si="447"/>
        <v>#VALUE!</v>
      </c>
      <c r="EG110" s="130" t="e">
        <f t="shared" si="19"/>
        <v>#VALUE!</v>
      </c>
      <c r="EH110" s="132" t="e">
        <f t="shared" si="20"/>
        <v>#VALUE!</v>
      </c>
      <c r="EI110" s="133">
        <v>584</v>
      </c>
    </row>
    <row r="111" spans="1:139" ht="12.75" x14ac:dyDescent="0.2">
      <c r="A111" s="865"/>
      <c r="B111" s="297" t="s">
        <v>332</v>
      </c>
      <c r="C111" s="216" t="s">
        <v>155</v>
      </c>
      <c r="D111" s="216">
        <v>1</v>
      </c>
      <c r="E111" s="216">
        <v>1</v>
      </c>
      <c r="F111" s="216">
        <v>1</v>
      </c>
      <c r="G111" s="229">
        <f t="shared" si="0"/>
        <v>0.125</v>
      </c>
      <c r="H111" s="230">
        <v>50</v>
      </c>
      <c r="I111" s="230">
        <v>50</v>
      </c>
      <c r="J111" s="230">
        <f>H111/Main!$D$9</f>
        <v>10</v>
      </c>
      <c r="K111" s="230">
        <f>I111/Main!$D$10</f>
        <v>25</v>
      </c>
      <c r="L111" s="230">
        <f t="shared" si="1"/>
        <v>2.5</v>
      </c>
      <c r="M111" s="230">
        <v>1</v>
      </c>
      <c r="N111" s="232">
        <v>1000</v>
      </c>
      <c r="O111" s="232">
        <v>330000</v>
      </c>
      <c r="P111" s="233"/>
      <c r="Q111" s="232"/>
      <c r="R111" s="233"/>
      <c r="S111" s="234"/>
      <c r="T111" s="234"/>
      <c r="U111" s="233"/>
      <c r="V111" s="233"/>
      <c r="W111" s="234"/>
      <c r="X111" s="234"/>
      <c r="Y111" s="233"/>
      <c r="Z111" s="233"/>
      <c r="AA111" s="233"/>
      <c r="AB111" s="233"/>
      <c r="AC111" s="366"/>
      <c r="AD111" s="226">
        <v>8</v>
      </c>
      <c r="AE111" s="226">
        <v>0</v>
      </c>
      <c r="AF111" s="226">
        <v>0</v>
      </c>
      <c r="AG111" s="226">
        <v>0</v>
      </c>
      <c r="AH111" s="226">
        <v>10</v>
      </c>
      <c r="AI111" s="226">
        <v>0</v>
      </c>
      <c r="AJ111" s="226">
        <v>0</v>
      </c>
      <c r="AK111" s="227">
        <v>5</v>
      </c>
      <c r="AL111" s="226">
        <v>0</v>
      </c>
      <c r="AM111" s="226">
        <v>0</v>
      </c>
      <c r="AN111" s="226">
        <v>0</v>
      </c>
      <c r="AO111" s="226">
        <v>2</v>
      </c>
      <c r="AP111" s="226">
        <v>0</v>
      </c>
      <c r="AQ111" s="226">
        <v>0</v>
      </c>
      <c r="AR111" s="226">
        <v>0</v>
      </c>
      <c r="AS111" s="226">
        <v>0</v>
      </c>
      <c r="AT111" s="226">
        <v>0</v>
      </c>
      <c r="AU111" s="226">
        <v>0</v>
      </c>
      <c r="AV111" s="226">
        <v>0</v>
      </c>
      <c r="AW111" s="226">
        <v>0</v>
      </c>
      <c r="AX111" s="226">
        <v>0</v>
      </c>
      <c r="AY111" s="225">
        <f t="shared" ref="AY111:BS111" si="448">IF(AD111 = 0, "", AD111)</f>
        <v>8</v>
      </c>
      <c r="AZ111" s="216" t="str">
        <f t="shared" si="448"/>
        <v/>
      </c>
      <c r="BA111" s="216" t="str">
        <f t="shared" si="448"/>
        <v/>
      </c>
      <c r="BB111" s="216" t="str">
        <f t="shared" si="448"/>
        <v/>
      </c>
      <c r="BC111" s="226">
        <f t="shared" si="448"/>
        <v>10</v>
      </c>
      <c r="BD111" s="216" t="str">
        <f t="shared" si="448"/>
        <v/>
      </c>
      <c r="BE111" s="216" t="str">
        <f t="shared" si="448"/>
        <v/>
      </c>
      <c r="BF111" s="227">
        <f t="shared" si="448"/>
        <v>5</v>
      </c>
      <c r="BG111" s="216" t="str">
        <f t="shared" si="448"/>
        <v/>
      </c>
      <c r="BH111" s="216" t="str">
        <f t="shared" si="448"/>
        <v/>
      </c>
      <c r="BI111" s="216" t="str">
        <f t="shared" si="448"/>
        <v/>
      </c>
      <c r="BJ111" s="226">
        <f t="shared" si="448"/>
        <v>2</v>
      </c>
      <c r="BK111" s="216" t="str">
        <f t="shared" si="448"/>
        <v/>
      </c>
      <c r="BL111" s="216" t="str">
        <f t="shared" si="448"/>
        <v/>
      </c>
      <c r="BM111" s="216" t="str">
        <f t="shared" si="448"/>
        <v/>
      </c>
      <c r="BN111" s="216" t="str">
        <f t="shared" si="448"/>
        <v/>
      </c>
      <c r="BO111" s="216" t="str">
        <f t="shared" si="448"/>
        <v/>
      </c>
      <c r="BP111" s="216" t="str">
        <f t="shared" si="448"/>
        <v/>
      </c>
      <c r="BQ111" s="216" t="str">
        <f t="shared" si="448"/>
        <v/>
      </c>
      <c r="BR111" s="216" t="str">
        <f t="shared" si="448"/>
        <v/>
      </c>
      <c r="BS111" s="231" t="str">
        <f t="shared" si="448"/>
        <v/>
      </c>
      <c r="BT111" s="225" t="e">
        <f>$AY111*Assembly!Z$4+$AZ111*Assembly!Z$5+$BA111*Assembly!Z$6+$BB111*Assembly!Z$7+$BC111*Assembly!Z$8+$BD111*Assembly!Z$9+$BE111*Assembly!Z$10+$BF111*Assembly!Z$11+$BG111*Assembly!Z$12+$BH111*Assembly!Z$13+$BI111*Assembly!Z$14+$BJ111*Assembly!Z$15+$BK111*Assembly!Z$16+$BL111*Assembly!Z$17+$BM111*Assembly!Z$18+$BN111*Assembly!Z$19+$BO111*Assembly!Z$20+$BP111*Assembly!Z$21+$BQ111*Assembly!Z$22+$BR111*Assembly!Z$23+$BS111*Assembly!Z$24</f>
        <v>#VALUE!</v>
      </c>
      <c r="BU111" s="226" t="e">
        <f t="shared" si="3"/>
        <v>#VALUE!</v>
      </c>
      <c r="BV111" s="226"/>
      <c r="BW111" s="226" t="e">
        <f>$AY111*Assembly!AD$4+$AZ111*Assembly!AD$5+$BA111*Assembly!AD$6+$BB111*Assembly!AD$7+$BC111*Assembly!AD$8+$BD111*Assembly!AD$9+$BE111*Assembly!AD$10+$BF111*Assembly!AD$11+$BG111*Assembly!AD$12+$BH111*Assembly!AD$13+$BI111*Assembly!AD$14+$BJ111*Assembly!AD$15+$BK111*Assembly!AD$16+$BL111*Assembly!AD$17+$BM111*Assembly!AD$18+$BN111*Assembly!AD$19+$BO111*Assembly!AD$20+$BP111*Assembly!AD$21+$BQ111*Assembly!AD$22+$BR111*Assembly!AD$23+$BS111*Assembly!AD$24</f>
        <v>#VALUE!</v>
      </c>
      <c r="BX111" s="236" t="e">
        <f t="shared" si="4"/>
        <v>#VALUE!</v>
      </c>
      <c r="BY111" s="237" t="e">
        <f t="shared" si="5"/>
        <v>#VALUE!</v>
      </c>
      <c r="BZ111" s="238" t="e">
        <f t="shared" si="6"/>
        <v>#VALUE!</v>
      </c>
      <c r="CA111" s="237" t="e">
        <f t="shared" si="7"/>
        <v>#VALUE!</v>
      </c>
      <c r="CB111" s="226" t="e">
        <f>$AY111*Assembly!Y$4+$AZ111*Assembly!Y$5+$BA111*Assembly!Y$6+$BB111*Assembly!Y$7+$BC111*Assembly!Y$8+$BD111*Assembly!Y$9+$BE111*Assembly!Y$10+$BF111*Assembly!Y$11+$BG111*Assembly!Y$12+$BH111*Assembly!Y$13+$BI111*Assembly!Y$14+$BJ111*Assembly!Y$15+$BK111*Assembly!Y$16+$BL111*Assembly!Y$17+$BM111*Assembly!Y$18+$BN111*Assembly!Y$19+$BO111*Assembly!Y$20+$BP111*Assembly!Y$21+$BQ111*Assembly!Y$22+$BR111*Assembly!Y$23+$BS111*Assembly!Y$24</f>
        <v>#VALUE!</v>
      </c>
      <c r="CC111" s="226" t="e">
        <f t="shared" si="8"/>
        <v>#VALUE!</v>
      </c>
      <c r="CD111" s="239" t="e">
        <f t="shared" si="9"/>
        <v>#VALUE!</v>
      </c>
      <c r="CE111" s="240" t="e">
        <f>$AY111*Assembly!AC$4+$AZ111*Assembly!AC$5+$BA111*Assembly!AC$6+$BB111*Assembly!AC$7+$BC111*Assembly!AC$8+$BD111*Assembly!AC$9+$BE111*Assembly!AC$10+$BF111*Assembly!AC$11+$BG111*Assembly!AC$12+$BH111*Assembly!AC$13+$BI111*Assembly!AC$14+$BJ111*Assembly!AC$15+$BK111*Assembly!AC$16+$BL111*Assembly!AC$17+$BM111*Assembly!AC$18+$BN111*Assembly!AC$19+$BO111*Assembly!AC$20+$BP111*Assembly!AC$21+$BQ111*Assembly!AC$22+$BR111*Assembly!AC$23+$BS111*Assembly!AC$24</f>
        <v>#VALUE!</v>
      </c>
      <c r="CF111" s="232" t="e">
        <f>$AY111*Assembly!M$4+$AZ111*Assembly!M$5+$BA111*Assembly!M$6+$BB111*Assembly!M$7+$BC111*Assembly!M$8+$BD111*Assembly!M$9+$BE111*Assembly!M$10+$BF111*Assembly!M$11+$BG111*Assembly!M$12+$BH111*Assembly!M$13+$BI111*Assembly!M$14+$BJ111*Assembly!M$15+$BK111*Assembly!M$16+$BL111*Assembly!M$17+$BM111*Assembly!M$18+$BN111*Assembly!M$19+$BO111*Assembly!M$20+$BP111*Assembly!M$21+$BQ111*Assembly!M$22+$BR111*Assembly!M$23+$BS111*Assembly!M$24</f>
        <v>#VALUE!</v>
      </c>
      <c r="CG111" s="232" t="e">
        <f>$AY111*Assembly!N$4+$AZ111*Assembly!N$5+$BA111*Assembly!N$6+$BB111*Assembly!N$7+$BC111*Assembly!N$8+$BD111*Assembly!N$9+$BE111*Assembly!N$10+$BF111*Assembly!N$11+$BG111*Assembly!N$12+$BH111*Assembly!N$13+$BI111*Assembly!N$14+$BJ111*Assembly!N$15+$BK111*Assembly!N$16+$BL111*Assembly!N$17+$BM111*Assembly!N$18+$BN111*Assembly!N$19+$BO111*Assembly!N$20+$BP111*Assembly!N$21+$BQ111*Assembly!N$22+$BR111*Assembly!N$23+$BS111*Assembly!N$24</f>
        <v>#VALUE!</v>
      </c>
      <c r="CH111" s="232" t="e">
        <f>$AY111*Assembly!O$4+$AZ111*Assembly!O$5+$BA111*Assembly!O$6+$BB111*Assembly!O$7+$BC111*Assembly!O$8+$BD111*Assembly!O$9+$BE111*Assembly!O$10+$BF111*Assembly!O$11+$BG111*Assembly!O$12+$BH111*Assembly!O$13+$BI111*Assembly!O$14+$BJ111*Assembly!O$15+$BK111*Assembly!O$16+$BL111*Assembly!O$17+$BM111*Assembly!O$18+$BN111*Assembly!O$19+$BO111*Assembly!O$20+$BP111*Assembly!O$21+$BQ111*Assembly!O$22+$BR111*Assembly!O$23+$BS111*Assembly!O$24</f>
        <v>#VALUE!</v>
      </c>
      <c r="CI111" s="230" t="e">
        <f>$AY111*Assembly!P$4+$AZ111*Assembly!P$5+$BA111*Assembly!P$6+$BB111*Assembly!P$7+$BC111*Assembly!P$8+$BD111*Assembly!P$9+$BE111*Assembly!P$10+$BF111*Assembly!P$11+$BG111*Assembly!P$12+$BH111*Assembly!P$13+$BI111*Assembly!P$14+$BJ111*Assembly!P$15+$BK111*Assembly!P$16+$BL111*Assembly!P$17+$BM111*Assembly!P$18+$BN111*Assembly!P$19+$BO111*Assembly!P$20+$BP111*Assembly!P$21+$BQ111*Assembly!P$22+$BR111*Assembly!P$23+$BS111*Assembly!P$24</f>
        <v>#VALUE!</v>
      </c>
      <c r="CJ111" s="230" t="e">
        <f>$AY111*Assembly!Q$4+$AZ111*Assembly!Q$5+$BA111*Assembly!Q$6+$BB111*Assembly!Q$7+$BC111*Assembly!Q$8+$BD111*Assembly!Q$9+$BE111*Assembly!Q$10+$BF111*Assembly!Q$11+$BG111*Assembly!Q$12+$BH111*Assembly!Q$13+$BI111*Assembly!Q$14+$BJ111*Assembly!Q$15+$BK111*Assembly!Q$16+$BL111*Assembly!Q$17+$BM111*Assembly!Q$18+$BN111*Assembly!Q$19+$BO111*Assembly!Q$20+$BP111*Assembly!Q$21+$BQ111*Assembly!Q$22+$BR111*Assembly!Q$23+$BS111*Assembly!Q$24</f>
        <v>#VALUE!</v>
      </c>
      <c r="CK111" s="232" t="e">
        <f>$AY111*Assembly!R$4+$AZ111*Assembly!R$5+$BA111*Assembly!R$6+$BB111*Assembly!R$7+$BC111*Assembly!R$8+$BD111*Assembly!R$9+$BE111*Assembly!R$10+$BF111*Assembly!R$11+$BG111*Assembly!R$12+$BH111*Assembly!R$13+$BI111*Assembly!R$14+$BJ111*Assembly!R$15+$BK111*Assembly!R$16+$BL111*Assembly!R$17+$BM111*Assembly!R$18+$BN111*Assembly!R$19+$BO111*Assembly!R$20+$BP111*Assembly!R$21+$BQ111*Assembly!R$22+$BR111*Assembly!R$23+$BS111*Assembly!R$24</f>
        <v>#VALUE!</v>
      </c>
      <c r="CL111" s="230" t="e">
        <f>$AY111*Assembly!S$4+$AZ111*Assembly!S$5+$BA111*Assembly!S$6+$BB111*Assembly!S$7+$BC111*Assembly!S$8+$BD111*Assembly!S$9+$BE111*Assembly!S$10+$BF111*Assembly!S$11+$BG111*Assembly!S$12+$BH111*Assembly!S$13+$BI111*Assembly!S$14+$BJ111*Assembly!S$15+$BK111*Assembly!S$16+$BL111*Assembly!S$17+$BM111*Assembly!S$18+$BN111*Assembly!S$19+$BO111*Assembly!S$20+$BP111*Assembly!S$21+$BQ111*Assembly!S$22+$BR111*Assembly!S$23+$BS111*Assembly!S$24</f>
        <v>#VALUE!</v>
      </c>
      <c r="CM111" s="230" t="e">
        <f>$AY111*Assembly!T$4+$AZ111*Assembly!T$5+$BA111*Assembly!T$6+$BB111*Assembly!T$7+$BC111*Assembly!T$8+$BD111*Assembly!T$9+$BE111*Assembly!T$10+$BF111*Assembly!T$11+$BG111*Assembly!T$12+$BH111*Assembly!T$13+$BI111*Assembly!T$14+$BJ111*Assembly!T$15+$BK111*Assembly!T$16+$BL111*Assembly!T$17+$BM111*Assembly!T$18+$BN111*Assembly!T$19+$BO111*Assembly!T$20+$BP111*Assembly!T$21+$BQ111*Assembly!T$22+$BR111*Assembly!T$23+$BS111*Assembly!T$24</f>
        <v>#VALUE!</v>
      </c>
      <c r="CN111" s="230" t="e">
        <f>$AY111*Assembly!U$4+$AZ111*Assembly!U$5+$BA111*Assembly!U$6+$BB111*Assembly!U$7+$BC111*Assembly!U$8+$BD111*Assembly!U$9+$BE111*Assembly!U$10+$BF111*Assembly!U$11+$BG111*Assembly!U$12+$BH111*Assembly!U$13+$BI111*Assembly!U$14+$BJ111*Assembly!U$15+$BK111*Assembly!U$16+$BL111*Assembly!U$17+$BM111*Assembly!U$18+$BN111*Assembly!U$19+$BO111*Assembly!U$20+$BP111*Assembly!U$21+$BQ111*Assembly!U$22+$BR111*Assembly!U$23+$BS111*Assembly!U$24</f>
        <v>#VALUE!</v>
      </c>
      <c r="CO111" s="232" t="e">
        <f>$AY111*Assembly!V$4+$AZ111*Assembly!V$5+$BA111*Assembly!V$6+$BB111*Assembly!V$7+$BC111*Assembly!V$8+$BD111*Assembly!V$9+$BE111*Assembly!V$10+$BF111*Assembly!V$11+$BG111*Assembly!V$12+$BH111*Assembly!V$13+$BI111*Assembly!V$14+$BJ111*Assembly!V$15+$BK111*Assembly!V$16+$BL111*Assembly!V$17+$BM111*Assembly!V$18+$BN111*Assembly!V$19+$BO111*Assembly!V$20+$BP111*Assembly!V$21+$BQ111*Assembly!V$22+$BR111*Assembly!V$23+$BS111*Assembly!V$24</f>
        <v>#VALUE!</v>
      </c>
      <c r="CP111" s="232" t="e">
        <f>CF111*Refining!$F$3</f>
        <v>#VALUE!</v>
      </c>
      <c r="CQ111" s="232" t="e">
        <f>CG111*Refining!$F$4</f>
        <v>#VALUE!</v>
      </c>
      <c r="CR111" s="232" t="e">
        <f>CH111*Refining!$F$5</f>
        <v>#VALUE!</v>
      </c>
      <c r="CS111" s="232" t="e">
        <f>CI111*Refining!$F$6</f>
        <v>#VALUE!</v>
      </c>
      <c r="CT111" s="232" t="e">
        <f>CJ111*Refining!$F$7</f>
        <v>#VALUE!</v>
      </c>
      <c r="CU111" s="232" t="e">
        <f>CK111*Refining!$F$8</f>
        <v>#VALUE!</v>
      </c>
      <c r="CV111" s="232" t="e">
        <f>CL111*Refining!$F$9</f>
        <v>#VALUE!</v>
      </c>
      <c r="CW111" s="232" t="e">
        <f>CM111*Refining!$F$10</f>
        <v>#VALUE!</v>
      </c>
      <c r="CX111" s="232" t="e">
        <f>CN111*Refining!$F$11</f>
        <v>#VALUE!</v>
      </c>
      <c r="CY111" s="232" t="e">
        <f>CO111*Refining!$F$12</f>
        <v>#VALUE!</v>
      </c>
      <c r="CZ111" s="243" t="e">
        <f t="shared" ref="CZ111:DS111" si="449">IF(CF111 = 0, "", CF111)</f>
        <v>#VALUE!</v>
      </c>
      <c r="DA111" s="245" t="e">
        <f t="shared" si="449"/>
        <v>#VALUE!</v>
      </c>
      <c r="DB111" s="245" t="e">
        <f t="shared" si="449"/>
        <v>#VALUE!</v>
      </c>
      <c r="DC111" s="246" t="e">
        <f t="shared" si="449"/>
        <v>#VALUE!</v>
      </c>
      <c r="DD111" s="246" t="e">
        <f t="shared" si="449"/>
        <v>#VALUE!</v>
      </c>
      <c r="DE111" s="246" t="e">
        <f t="shared" si="449"/>
        <v>#VALUE!</v>
      </c>
      <c r="DF111" s="246" t="e">
        <f t="shared" si="449"/>
        <v>#VALUE!</v>
      </c>
      <c r="DG111" s="246" t="e">
        <f t="shared" si="449"/>
        <v>#VALUE!</v>
      </c>
      <c r="DH111" s="246" t="e">
        <f t="shared" si="449"/>
        <v>#VALUE!</v>
      </c>
      <c r="DI111" s="251" t="e">
        <f t="shared" si="449"/>
        <v>#VALUE!</v>
      </c>
      <c r="DJ111" s="243" t="e">
        <f t="shared" si="449"/>
        <v>#VALUE!</v>
      </c>
      <c r="DK111" s="245" t="e">
        <f t="shared" si="449"/>
        <v>#VALUE!</v>
      </c>
      <c r="DL111" s="245" t="e">
        <f t="shared" si="449"/>
        <v>#VALUE!</v>
      </c>
      <c r="DM111" s="246" t="e">
        <f t="shared" si="449"/>
        <v>#VALUE!</v>
      </c>
      <c r="DN111" s="326" t="e">
        <f t="shared" si="449"/>
        <v>#VALUE!</v>
      </c>
      <c r="DO111" s="246" t="e">
        <f t="shared" si="449"/>
        <v>#VALUE!</v>
      </c>
      <c r="DP111" s="246" t="e">
        <f t="shared" si="449"/>
        <v>#VALUE!</v>
      </c>
      <c r="DQ111" s="246" t="e">
        <f t="shared" si="449"/>
        <v>#VALUE!</v>
      </c>
      <c r="DR111" s="246" t="e">
        <f t="shared" si="449"/>
        <v>#VALUE!</v>
      </c>
      <c r="DS111" s="251" t="e">
        <f t="shared" si="449"/>
        <v>#VALUE!</v>
      </c>
      <c r="DT111" s="243" t="e">
        <f t="shared" si="11"/>
        <v>#VALUE!</v>
      </c>
      <c r="DU111" s="245" t="e">
        <f t="shared" si="12"/>
        <v>#VALUE!</v>
      </c>
      <c r="DV111" s="226" t="e">
        <f>CZ111*'Ores &amp; Ingots'!$C$3+DA111*'Ores &amp; Ingots'!$C$4+DB111*'Ores &amp; Ingots'!$C$5+DC111*'Ores &amp; Ingots'!$C$6+DD111*'Ores &amp; Ingots'!$C$7+DE111*'Ores &amp; Ingots'!$C$8+DF111*'Ores &amp; Ingots'!$C$9+DG111*'Ores &amp; Ingots'!$C$10+DH111*'Ores &amp; Ingots'!$C$11+DI111*'Ores &amp; Ingots'!$C$12</f>
        <v>#VALUE!</v>
      </c>
      <c r="DW111" s="226" t="e">
        <f>DJ111*'Ores &amp; Ingots'!$B$3+DK111*'Ores &amp; Ingots'!$B$4+DL111*'Ores &amp; Ingots'!$B$5+DM111*'Ores &amp; Ingots'!$B$6+DN111*'Ores &amp; Ingots'!$B$7+DO111*'Ores &amp; Ingots'!$B$8+DP111*'Ores &amp; Ingots'!$B$9+DQ111*'Ores &amp; Ingots'!$B$10+DR111*'Ores &amp; Ingots'!$B$11+DS111*'Ores &amp; Ingots'!$B$12</f>
        <v>#VALUE!</v>
      </c>
      <c r="DX111" s="245" t="e">
        <f>CZ111*Refining!$G$3+DA111*Refining!$G$4+DB111*Refining!$G$5+DC111*Refining!$G$6+DD111*Refining!$G$7+DE111*Refining!$G$8+DF111*Refining!$G$9+DG111*Refining!$G$10+DH111*Refining!$G$11+DI111*Refining!$G$12</f>
        <v>#VALUE!</v>
      </c>
      <c r="DY111" s="189" t="e">
        <f t="shared" si="13"/>
        <v>#VALUE!</v>
      </c>
      <c r="DZ111" s="260" t="e">
        <f t="shared" si="14"/>
        <v>#VALUE!</v>
      </c>
      <c r="EA111" s="243" t="e">
        <f t="shared" si="15"/>
        <v>#VALUE!</v>
      </c>
      <c r="EB111" s="262" t="e">
        <f t="shared" ref="EB111:EC111" si="450">EA111/60</f>
        <v>#VALUE!</v>
      </c>
      <c r="EC111" s="262" t="e">
        <f t="shared" si="450"/>
        <v>#VALUE!</v>
      </c>
      <c r="ED111" s="243" t="e">
        <f t="shared" si="17"/>
        <v>#VALUE!</v>
      </c>
      <c r="EE111" s="262" t="e">
        <f t="shared" ref="EE111:EF111" si="451">ED111/1000</f>
        <v>#VALUE!</v>
      </c>
      <c r="EF111" s="264" t="e">
        <f t="shared" si="451"/>
        <v>#VALUE!</v>
      </c>
      <c r="EG111" s="239" t="e">
        <f t="shared" si="19"/>
        <v>#VALUE!</v>
      </c>
      <c r="EH111" s="266" t="e">
        <f t="shared" si="20"/>
        <v>#VALUE!</v>
      </c>
      <c r="EI111" s="133"/>
    </row>
    <row r="112" spans="1:139" ht="12.75" hidden="1" x14ac:dyDescent="0.2">
      <c r="A112" s="916" t="s">
        <v>333</v>
      </c>
      <c r="B112" s="55" t="s">
        <v>334</v>
      </c>
      <c r="C112" s="56" t="s">
        <v>156</v>
      </c>
      <c r="D112" s="56">
        <v>1</v>
      </c>
      <c r="E112" s="56">
        <v>1</v>
      </c>
      <c r="F112" s="56">
        <v>1</v>
      </c>
      <c r="G112" s="57">
        <f t="shared" si="0"/>
        <v>15.625</v>
      </c>
      <c r="H112" s="58">
        <v>20</v>
      </c>
      <c r="I112" s="58">
        <v>20</v>
      </c>
      <c r="J112" s="58">
        <f>H112/Main!$D$9</f>
        <v>4</v>
      </c>
      <c r="K112" s="58">
        <f>I112/Main!$D$10</f>
        <v>10</v>
      </c>
      <c r="L112" s="58">
        <f t="shared" si="1"/>
        <v>2.5</v>
      </c>
      <c r="M112" s="58">
        <v>1</v>
      </c>
      <c r="N112" s="62"/>
      <c r="O112" s="62">
        <v>30000</v>
      </c>
      <c r="P112" s="60"/>
      <c r="Q112" s="62"/>
      <c r="R112" s="60"/>
      <c r="S112" s="63"/>
      <c r="T112" s="63"/>
      <c r="U112" s="60"/>
      <c r="V112" s="60"/>
      <c r="W112" s="63"/>
      <c r="X112" s="63"/>
      <c r="Y112" s="60"/>
      <c r="Z112" s="60"/>
      <c r="AA112" s="60"/>
      <c r="AB112" s="60"/>
      <c r="AC112" s="367" t="s">
        <v>220</v>
      </c>
      <c r="AD112" s="81">
        <v>5</v>
      </c>
      <c r="AE112" s="81">
        <v>2</v>
      </c>
      <c r="AF112" s="81">
        <v>0</v>
      </c>
      <c r="AG112" s="81">
        <v>0</v>
      </c>
      <c r="AH112" s="81">
        <v>5</v>
      </c>
      <c r="AI112" s="81">
        <v>0</v>
      </c>
      <c r="AJ112" s="81">
        <v>0</v>
      </c>
      <c r="AK112" s="81">
        <v>6</v>
      </c>
      <c r="AL112" s="81">
        <v>0</v>
      </c>
      <c r="AM112" s="81">
        <v>0</v>
      </c>
      <c r="AN112" s="81">
        <v>0</v>
      </c>
      <c r="AO112" s="81">
        <v>0</v>
      </c>
      <c r="AP112" s="81">
        <v>0</v>
      </c>
      <c r="AQ112" s="81">
        <v>0</v>
      </c>
      <c r="AR112" s="81">
        <v>0</v>
      </c>
      <c r="AS112" s="81">
        <v>0</v>
      </c>
      <c r="AT112" s="81">
        <v>0</v>
      </c>
      <c r="AU112" s="81">
        <v>4</v>
      </c>
      <c r="AV112" s="81">
        <v>0</v>
      </c>
      <c r="AW112" s="83">
        <v>6</v>
      </c>
      <c r="AX112" s="81">
        <v>0</v>
      </c>
      <c r="AY112" s="93">
        <f t="shared" ref="AY112:BS112" si="452">IF(AD112 = 0, "", AD112)</f>
        <v>5</v>
      </c>
      <c r="AZ112" s="81">
        <f t="shared" si="452"/>
        <v>2</v>
      </c>
      <c r="BA112" s="56" t="str">
        <f t="shared" si="452"/>
        <v/>
      </c>
      <c r="BB112" s="56" t="str">
        <f t="shared" si="452"/>
        <v/>
      </c>
      <c r="BC112" s="81">
        <f t="shared" si="452"/>
        <v>5</v>
      </c>
      <c r="BD112" s="56" t="str">
        <f t="shared" si="452"/>
        <v/>
      </c>
      <c r="BE112" s="56" t="str">
        <f t="shared" si="452"/>
        <v/>
      </c>
      <c r="BF112" s="81">
        <f t="shared" si="452"/>
        <v>6</v>
      </c>
      <c r="BG112" s="56" t="str">
        <f t="shared" si="452"/>
        <v/>
      </c>
      <c r="BH112" s="56" t="str">
        <f t="shared" si="452"/>
        <v/>
      </c>
      <c r="BI112" s="56" t="str">
        <f t="shared" si="452"/>
        <v/>
      </c>
      <c r="BJ112" s="56" t="str">
        <f t="shared" si="452"/>
        <v/>
      </c>
      <c r="BK112" s="56" t="str">
        <f t="shared" si="452"/>
        <v/>
      </c>
      <c r="BL112" s="56" t="str">
        <f t="shared" si="452"/>
        <v/>
      </c>
      <c r="BM112" s="56" t="str">
        <f t="shared" si="452"/>
        <v/>
      </c>
      <c r="BN112" s="56" t="str">
        <f t="shared" si="452"/>
        <v/>
      </c>
      <c r="BO112" s="56" t="str">
        <f t="shared" si="452"/>
        <v/>
      </c>
      <c r="BP112" s="81">
        <f t="shared" si="452"/>
        <v>4</v>
      </c>
      <c r="BQ112" s="56" t="str">
        <f t="shared" si="452"/>
        <v/>
      </c>
      <c r="BR112" s="83">
        <f t="shared" si="452"/>
        <v>6</v>
      </c>
      <c r="BS112" s="85" t="str">
        <f t="shared" si="452"/>
        <v/>
      </c>
      <c r="BT112" s="93" t="e">
        <f>$AY112*Assembly!Z$4+$AZ112*Assembly!Z$5+$BA112*Assembly!Z$6+$BB112*Assembly!Z$7+$BC112*Assembly!Z$8+$BD112*Assembly!Z$9+$BE112*Assembly!Z$10+$BF112*Assembly!Z$11+$BG112*Assembly!Z$12+$BH112*Assembly!Z$13+$BI112*Assembly!Z$14+$BJ112*Assembly!Z$15+$BK112*Assembly!Z$16+$BL112*Assembly!Z$17+$BM112*Assembly!Z$18+$BN112*Assembly!Z$19+$BO112*Assembly!Z$20+$BP112*Assembly!Z$21+$BQ112*Assembly!Z$22+$BR112*Assembly!Z$23+$BS112*Assembly!Z$24</f>
        <v>#VALUE!</v>
      </c>
      <c r="BU112" s="81" t="e">
        <f t="shared" si="3"/>
        <v>#VALUE!</v>
      </c>
      <c r="BV112" s="81"/>
      <c r="BW112" s="81" t="e">
        <f>$AY112*Assembly!AD$4+$AZ112*Assembly!AD$5+$BA112*Assembly!AD$6+$BB112*Assembly!AD$7+$BC112*Assembly!AD$8+$BD112*Assembly!AD$9+$BE112*Assembly!AD$10+$BF112*Assembly!AD$11+$BG112*Assembly!AD$12+$BH112*Assembly!AD$13+$BI112*Assembly!AD$14+$BJ112*Assembly!AD$15+$BK112*Assembly!AD$16+$BL112*Assembly!AD$17+$BM112*Assembly!AD$18+$BN112*Assembly!AD$19+$BO112*Assembly!AD$20+$BP112*Assembly!AD$21+$BQ112*Assembly!AD$22+$BR112*Assembly!AD$23+$BS112*Assembly!AD$24</f>
        <v>#VALUE!</v>
      </c>
      <c r="BX112" s="98" t="e">
        <f t="shared" si="4"/>
        <v>#VALUE!</v>
      </c>
      <c r="BY112" s="99" t="e">
        <f t="shared" si="5"/>
        <v>#VALUE!</v>
      </c>
      <c r="BZ112" s="101" t="e">
        <f t="shared" si="6"/>
        <v>#VALUE!</v>
      </c>
      <c r="CA112" s="99" t="e">
        <f t="shared" si="7"/>
        <v>#VALUE!</v>
      </c>
      <c r="CB112" s="81" t="e">
        <f>$AY112*Assembly!Y$4+$AZ112*Assembly!Y$5+$BA112*Assembly!Y$6+$BB112*Assembly!Y$7+$BC112*Assembly!Y$8+$BD112*Assembly!Y$9+$BE112*Assembly!Y$10+$BF112*Assembly!Y$11+$BG112*Assembly!Y$12+$BH112*Assembly!Y$13+$BI112*Assembly!Y$14+$BJ112*Assembly!Y$15+$BK112*Assembly!Y$16+$BL112*Assembly!Y$17+$BM112*Assembly!Y$18+$BN112*Assembly!Y$19+$BO112*Assembly!Y$20+$BP112*Assembly!Y$21+$BQ112*Assembly!Y$22+$BR112*Assembly!Y$23+$BS112*Assembly!Y$24</f>
        <v>#VALUE!</v>
      </c>
      <c r="CC112" s="81" t="e">
        <f t="shared" si="8"/>
        <v>#VALUE!</v>
      </c>
      <c r="CD112" s="106" t="e">
        <f t="shared" si="9"/>
        <v>#VALUE!</v>
      </c>
      <c r="CE112" s="108" t="e">
        <f>$AY112*Assembly!AC$4+$AZ112*Assembly!AC$5+$BA112*Assembly!AC$6+$BB112*Assembly!AC$7+$BC112*Assembly!AC$8+$BD112*Assembly!AC$9+$BE112*Assembly!AC$10+$BF112*Assembly!AC$11+$BG112*Assembly!AC$12+$BH112*Assembly!AC$13+$BI112*Assembly!AC$14+$BJ112*Assembly!AC$15+$BK112*Assembly!AC$16+$BL112*Assembly!AC$17+$BM112*Assembly!AC$18+$BN112*Assembly!AC$19+$BO112*Assembly!AC$20+$BP112*Assembly!AC$21+$BQ112*Assembly!AC$22+$BR112*Assembly!AC$23+$BS112*Assembly!AC$24</f>
        <v>#VALUE!</v>
      </c>
      <c r="CF112" s="62" t="e">
        <f>$AY112*Assembly!M$4+$AZ112*Assembly!M$5+$BA112*Assembly!M$6+$BB112*Assembly!M$7+$BC112*Assembly!M$8+$BD112*Assembly!M$9+$BE112*Assembly!M$10+$BF112*Assembly!M$11+$BG112*Assembly!M$12+$BH112*Assembly!M$13+$BI112*Assembly!M$14+$BJ112*Assembly!M$15+$BK112*Assembly!M$16+$BL112*Assembly!M$17+$BM112*Assembly!M$18+$BN112*Assembly!M$19+$BO112*Assembly!M$20+$BP112*Assembly!M$21+$BQ112*Assembly!M$22+$BR112*Assembly!M$23+$BS112*Assembly!M$24</f>
        <v>#VALUE!</v>
      </c>
      <c r="CG112" s="62" t="e">
        <f>$AY112*Assembly!N$4+$AZ112*Assembly!N$5+$BA112*Assembly!N$6+$BB112*Assembly!N$7+$BC112*Assembly!N$8+$BD112*Assembly!N$9+$BE112*Assembly!N$10+$BF112*Assembly!N$11+$BG112*Assembly!N$12+$BH112*Assembly!N$13+$BI112*Assembly!N$14+$BJ112*Assembly!N$15+$BK112*Assembly!N$16+$BL112*Assembly!N$17+$BM112*Assembly!N$18+$BN112*Assembly!N$19+$BO112*Assembly!N$20+$BP112*Assembly!N$21+$BQ112*Assembly!N$22+$BR112*Assembly!N$23+$BS112*Assembly!N$24</f>
        <v>#VALUE!</v>
      </c>
      <c r="CH112" s="62" t="e">
        <f>$AY112*Assembly!O$4+$AZ112*Assembly!O$5+$BA112*Assembly!O$6+$BB112*Assembly!O$7+$BC112*Assembly!O$8+$BD112*Assembly!O$9+$BE112*Assembly!O$10+$BF112*Assembly!O$11+$BG112*Assembly!O$12+$BH112*Assembly!O$13+$BI112*Assembly!O$14+$BJ112*Assembly!O$15+$BK112*Assembly!O$16+$BL112*Assembly!O$17+$BM112*Assembly!O$18+$BN112*Assembly!O$19+$BO112*Assembly!O$20+$BP112*Assembly!O$21+$BQ112*Assembly!O$22+$BR112*Assembly!O$23+$BS112*Assembly!O$24</f>
        <v>#VALUE!</v>
      </c>
      <c r="CI112" s="58" t="e">
        <f>$AY112*Assembly!P$4+$AZ112*Assembly!P$5+$BA112*Assembly!P$6+$BB112*Assembly!P$7+$BC112*Assembly!P$8+$BD112*Assembly!P$9+$BE112*Assembly!P$10+$BF112*Assembly!P$11+$BG112*Assembly!P$12+$BH112*Assembly!P$13+$BI112*Assembly!P$14+$BJ112*Assembly!P$15+$BK112*Assembly!P$16+$BL112*Assembly!P$17+$BM112*Assembly!P$18+$BN112*Assembly!P$19+$BO112*Assembly!P$20+$BP112*Assembly!P$21+$BQ112*Assembly!P$22+$BR112*Assembly!P$23+$BS112*Assembly!P$24</f>
        <v>#VALUE!</v>
      </c>
      <c r="CJ112" s="58" t="e">
        <f>$AY112*Assembly!Q$4+$AZ112*Assembly!Q$5+$BA112*Assembly!Q$6+$BB112*Assembly!Q$7+$BC112*Assembly!Q$8+$BD112*Assembly!Q$9+$BE112*Assembly!Q$10+$BF112*Assembly!Q$11+$BG112*Assembly!Q$12+$BH112*Assembly!Q$13+$BI112*Assembly!Q$14+$BJ112*Assembly!Q$15+$BK112*Assembly!Q$16+$BL112*Assembly!Q$17+$BM112*Assembly!Q$18+$BN112*Assembly!Q$19+$BO112*Assembly!Q$20+$BP112*Assembly!Q$21+$BQ112*Assembly!Q$22+$BR112*Assembly!Q$23+$BS112*Assembly!Q$24</f>
        <v>#VALUE!</v>
      </c>
      <c r="CK112" s="62" t="e">
        <f>$AY112*Assembly!R$4+$AZ112*Assembly!R$5+$BA112*Assembly!R$6+$BB112*Assembly!R$7+$BC112*Assembly!R$8+$BD112*Assembly!R$9+$BE112*Assembly!R$10+$BF112*Assembly!R$11+$BG112*Assembly!R$12+$BH112*Assembly!R$13+$BI112*Assembly!R$14+$BJ112*Assembly!R$15+$BK112*Assembly!R$16+$BL112*Assembly!R$17+$BM112*Assembly!R$18+$BN112*Assembly!R$19+$BO112*Assembly!R$20+$BP112*Assembly!R$21+$BQ112*Assembly!R$22+$BR112*Assembly!R$23+$BS112*Assembly!R$24</f>
        <v>#VALUE!</v>
      </c>
      <c r="CL112" s="58" t="e">
        <f>$AY112*Assembly!S$4+$AZ112*Assembly!S$5+$BA112*Assembly!S$6+$BB112*Assembly!S$7+$BC112*Assembly!S$8+$BD112*Assembly!S$9+$BE112*Assembly!S$10+$BF112*Assembly!S$11+$BG112*Assembly!S$12+$BH112*Assembly!S$13+$BI112*Assembly!S$14+$BJ112*Assembly!S$15+$BK112*Assembly!S$16+$BL112*Assembly!S$17+$BM112*Assembly!S$18+$BN112*Assembly!S$19+$BO112*Assembly!S$20+$BP112*Assembly!S$21+$BQ112*Assembly!S$22+$BR112*Assembly!S$23+$BS112*Assembly!S$24</f>
        <v>#VALUE!</v>
      </c>
      <c r="CM112" s="58" t="e">
        <f>$AY112*Assembly!T$4+$AZ112*Assembly!T$5+$BA112*Assembly!T$6+$BB112*Assembly!T$7+$BC112*Assembly!T$8+$BD112*Assembly!T$9+$BE112*Assembly!T$10+$BF112*Assembly!T$11+$BG112*Assembly!T$12+$BH112*Assembly!T$13+$BI112*Assembly!T$14+$BJ112*Assembly!T$15+$BK112*Assembly!T$16+$BL112*Assembly!T$17+$BM112*Assembly!T$18+$BN112*Assembly!T$19+$BO112*Assembly!T$20+$BP112*Assembly!T$21+$BQ112*Assembly!T$22+$BR112*Assembly!T$23+$BS112*Assembly!T$24</f>
        <v>#VALUE!</v>
      </c>
      <c r="CN112" s="58" t="e">
        <f>$AY112*Assembly!U$4+$AZ112*Assembly!U$5+$BA112*Assembly!U$6+$BB112*Assembly!U$7+$BC112*Assembly!U$8+$BD112*Assembly!U$9+$BE112*Assembly!U$10+$BF112*Assembly!U$11+$BG112*Assembly!U$12+$BH112*Assembly!U$13+$BI112*Assembly!U$14+$BJ112*Assembly!U$15+$BK112*Assembly!U$16+$BL112*Assembly!U$17+$BM112*Assembly!U$18+$BN112*Assembly!U$19+$BO112*Assembly!U$20+$BP112*Assembly!U$21+$BQ112*Assembly!U$22+$BR112*Assembly!U$23+$BS112*Assembly!U$24</f>
        <v>#VALUE!</v>
      </c>
      <c r="CO112" s="62" t="e">
        <f>$AY112*Assembly!V$4+$AZ112*Assembly!V$5+$BA112*Assembly!V$6+$BB112*Assembly!V$7+$BC112*Assembly!V$8+$BD112*Assembly!V$9+$BE112*Assembly!V$10+$BF112*Assembly!V$11+$BG112*Assembly!V$12+$BH112*Assembly!V$13+$BI112*Assembly!V$14+$BJ112*Assembly!V$15+$BK112*Assembly!V$16+$BL112*Assembly!V$17+$BM112*Assembly!V$18+$BN112*Assembly!V$19+$BO112*Assembly!V$20+$BP112*Assembly!V$21+$BQ112*Assembly!V$22+$BR112*Assembly!V$23+$BS112*Assembly!V$24</f>
        <v>#VALUE!</v>
      </c>
      <c r="CP112" s="62" t="e">
        <f>CF112*Refining!$F$3</f>
        <v>#VALUE!</v>
      </c>
      <c r="CQ112" s="62" t="e">
        <f>CG112*Refining!$F$4</f>
        <v>#VALUE!</v>
      </c>
      <c r="CR112" s="62" t="e">
        <f>CH112*Refining!$F$5</f>
        <v>#VALUE!</v>
      </c>
      <c r="CS112" s="62" t="e">
        <f>CI112*Refining!$F$6</f>
        <v>#VALUE!</v>
      </c>
      <c r="CT112" s="62" t="e">
        <f>CJ112*Refining!$F$7</f>
        <v>#VALUE!</v>
      </c>
      <c r="CU112" s="62" t="e">
        <f>CK112*Refining!$F$8</f>
        <v>#VALUE!</v>
      </c>
      <c r="CV112" s="62" t="e">
        <f>CL112*Refining!$F$9</f>
        <v>#VALUE!</v>
      </c>
      <c r="CW112" s="62" t="e">
        <f>CM112*Refining!$F$10</f>
        <v>#VALUE!</v>
      </c>
      <c r="CX112" s="62" t="e">
        <f>CN112*Refining!$F$11</f>
        <v>#VALUE!</v>
      </c>
      <c r="CY112" s="62" t="e">
        <f>CO112*Refining!$F$12</f>
        <v>#VALUE!</v>
      </c>
      <c r="CZ112" s="115" t="e">
        <f t="shared" ref="CZ112:DS112" si="453">IF(CF112 = 0, "", CF112)</f>
        <v>#VALUE!</v>
      </c>
      <c r="DA112" s="119" t="e">
        <f t="shared" si="453"/>
        <v>#VALUE!</v>
      </c>
      <c r="DB112" s="116" t="e">
        <f t="shared" si="453"/>
        <v>#VALUE!</v>
      </c>
      <c r="DC112" s="116" t="e">
        <f t="shared" si="453"/>
        <v>#VALUE!</v>
      </c>
      <c r="DD112" s="116" t="e">
        <f t="shared" si="453"/>
        <v>#VALUE!</v>
      </c>
      <c r="DE112" s="116" t="e">
        <f t="shared" si="453"/>
        <v>#VALUE!</v>
      </c>
      <c r="DF112" s="116" t="e">
        <f t="shared" si="453"/>
        <v>#VALUE!</v>
      </c>
      <c r="DG112" s="116" t="e">
        <f t="shared" si="453"/>
        <v>#VALUE!</v>
      </c>
      <c r="DH112" s="116" t="e">
        <f t="shared" si="453"/>
        <v>#VALUE!</v>
      </c>
      <c r="DI112" s="117" t="e">
        <f t="shared" si="453"/>
        <v>#VALUE!</v>
      </c>
      <c r="DJ112" s="115" t="e">
        <f t="shared" si="453"/>
        <v>#VALUE!</v>
      </c>
      <c r="DK112" s="119" t="e">
        <f t="shared" si="453"/>
        <v>#VALUE!</v>
      </c>
      <c r="DL112" s="116" t="e">
        <f t="shared" si="453"/>
        <v>#VALUE!</v>
      </c>
      <c r="DM112" s="116" t="e">
        <f t="shared" si="453"/>
        <v>#VALUE!</v>
      </c>
      <c r="DN112" s="118" t="e">
        <f t="shared" si="453"/>
        <v>#VALUE!</v>
      </c>
      <c r="DO112" s="116" t="e">
        <f t="shared" si="453"/>
        <v>#VALUE!</v>
      </c>
      <c r="DP112" s="116" t="e">
        <f t="shared" si="453"/>
        <v>#VALUE!</v>
      </c>
      <c r="DQ112" s="116" t="e">
        <f t="shared" si="453"/>
        <v>#VALUE!</v>
      </c>
      <c r="DR112" s="116" t="e">
        <f t="shared" si="453"/>
        <v>#VALUE!</v>
      </c>
      <c r="DS112" s="117" t="e">
        <f t="shared" si="453"/>
        <v>#VALUE!</v>
      </c>
      <c r="DT112" s="115" t="e">
        <f t="shared" si="11"/>
        <v>#VALUE!</v>
      </c>
      <c r="DU112" s="119" t="e">
        <f t="shared" si="12"/>
        <v>#VALUE!</v>
      </c>
      <c r="DV112" s="81" t="e">
        <f>CZ112*'Ores &amp; Ingots'!$C$3+DA112*'Ores &amp; Ingots'!$C$4+DB112*'Ores &amp; Ingots'!$C$5+DC112*'Ores &amp; Ingots'!$C$6+DD112*'Ores &amp; Ingots'!$C$7+DE112*'Ores &amp; Ingots'!$C$8+DF112*'Ores &amp; Ingots'!$C$9+DG112*'Ores &amp; Ingots'!$C$10+DH112*'Ores &amp; Ingots'!$C$11+DI112*'Ores &amp; Ingots'!$C$12</f>
        <v>#VALUE!</v>
      </c>
      <c r="DW112" s="81" t="e">
        <f>DJ112*'Ores &amp; Ingots'!$B$3+DK112*'Ores &amp; Ingots'!$B$4+DL112*'Ores &amp; Ingots'!$B$5+DM112*'Ores &amp; Ingots'!$B$6+DN112*'Ores &amp; Ingots'!$B$7+DO112*'Ores &amp; Ingots'!$B$8+DP112*'Ores &amp; Ingots'!$B$9+DQ112*'Ores &amp; Ingots'!$B$10+DR112*'Ores &amp; Ingots'!$B$11+DS112*'Ores &amp; Ingots'!$B$12</f>
        <v>#VALUE!</v>
      </c>
      <c r="DX112" s="119" t="e">
        <f>CZ112*Refining!$G$3+DA112*Refining!$G$4+DB112*Refining!$G$5+DC112*Refining!$G$6+DD112*Refining!$G$7+DE112*Refining!$G$8+DF112*Refining!$G$9+DG112*Refining!$G$10+DH112*Refining!$G$11+DI112*Refining!$G$12</f>
        <v>#VALUE!</v>
      </c>
      <c r="DY112" s="119" t="e">
        <f t="shared" si="13"/>
        <v>#VALUE!</v>
      </c>
      <c r="DZ112" s="126" t="e">
        <f t="shared" si="14"/>
        <v>#VALUE!</v>
      </c>
      <c r="EA112" s="115" t="e">
        <f t="shared" si="15"/>
        <v>#VALUE!</v>
      </c>
      <c r="EB112" s="127" t="e">
        <f t="shared" ref="EB112:EC112" si="454">EA112/60</f>
        <v>#VALUE!</v>
      </c>
      <c r="EC112" s="127" t="e">
        <f t="shared" si="454"/>
        <v>#VALUE!</v>
      </c>
      <c r="ED112" s="115" t="e">
        <f t="shared" si="17"/>
        <v>#VALUE!</v>
      </c>
      <c r="EE112" s="127" t="e">
        <f t="shared" ref="EE112:EF112" si="455">ED112/1000</f>
        <v>#VALUE!</v>
      </c>
      <c r="EF112" s="128" t="e">
        <f t="shared" si="455"/>
        <v>#VALUE!</v>
      </c>
      <c r="EG112" s="106" t="e">
        <f t="shared" si="19"/>
        <v>#VALUE!</v>
      </c>
      <c r="EH112" s="281" t="e">
        <f t="shared" si="20"/>
        <v>#VALUE!</v>
      </c>
      <c r="EI112" s="133">
        <v>284</v>
      </c>
    </row>
    <row r="113" spans="1:139" ht="12.75" x14ac:dyDescent="0.2">
      <c r="A113" s="864"/>
      <c r="B113" s="135" t="s">
        <v>334</v>
      </c>
      <c r="C113" s="137" t="s">
        <v>155</v>
      </c>
      <c r="D113" s="137">
        <v>1</v>
      </c>
      <c r="E113" s="137">
        <v>1</v>
      </c>
      <c r="F113" s="137">
        <v>1</v>
      </c>
      <c r="G113" s="139">
        <f t="shared" si="0"/>
        <v>0.125</v>
      </c>
      <c r="H113" s="140">
        <v>20</v>
      </c>
      <c r="I113" s="140">
        <v>20</v>
      </c>
      <c r="J113" s="140">
        <f>H113/Main!$D$9</f>
        <v>4</v>
      </c>
      <c r="K113" s="140">
        <f>I113/Main!$D$10</f>
        <v>10</v>
      </c>
      <c r="L113" s="140">
        <f t="shared" si="1"/>
        <v>2.5</v>
      </c>
      <c r="M113" s="140">
        <v>1</v>
      </c>
      <c r="N113" s="145"/>
      <c r="O113" s="145">
        <v>30000</v>
      </c>
      <c r="P113" s="143"/>
      <c r="Q113" s="145"/>
      <c r="R113" s="143"/>
      <c r="S113" s="146"/>
      <c r="T113" s="146"/>
      <c r="U113" s="143"/>
      <c r="V113" s="143"/>
      <c r="W113" s="146"/>
      <c r="X113" s="146"/>
      <c r="Y113" s="143"/>
      <c r="Z113" s="143"/>
      <c r="AA113" s="143"/>
      <c r="AB113" s="143"/>
      <c r="AC113" s="362"/>
      <c r="AD113" s="133">
        <v>5</v>
      </c>
      <c r="AE113" s="133">
        <v>2</v>
      </c>
      <c r="AF113" s="133">
        <v>0</v>
      </c>
      <c r="AG113" s="133">
        <v>0</v>
      </c>
      <c r="AH113" s="133">
        <v>5</v>
      </c>
      <c r="AI113" s="133">
        <v>0</v>
      </c>
      <c r="AJ113" s="133">
        <v>0</v>
      </c>
      <c r="AK113" s="133">
        <v>6</v>
      </c>
      <c r="AL113" s="133">
        <v>0</v>
      </c>
      <c r="AM113" s="133">
        <v>0</v>
      </c>
      <c r="AN113" s="133">
        <v>0</v>
      </c>
      <c r="AO113" s="133">
        <v>0</v>
      </c>
      <c r="AP113" s="133">
        <v>0</v>
      </c>
      <c r="AQ113" s="133">
        <v>0</v>
      </c>
      <c r="AR113" s="133">
        <v>0</v>
      </c>
      <c r="AS113" s="133">
        <v>0</v>
      </c>
      <c r="AT113" s="133">
        <v>0</v>
      </c>
      <c r="AU113" s="133">
        <v>4</v>
      </c>
      <c r="AV113" s="133">
        <v>0</v>
      </c>
      <c r="AW113" s="167">
        <v>6</v>
      </c>
      <c r="AX113" s="133">
        <v>0</v>
      </c>
      <c r="AY113" s="174">
        <f t="shared" ref="AY113:BS113" si="456">IF(AD113 = 0, "", AD113)</f>
        <v>5</v>
      </c>
      <c r="AZ113" s="133">
        <f t="shared" si="456"/>
        <v>2</v>
      </c>
      <c r="BA113" s="137" t="str">
        <f t="shared" si="456"/>
        <v/>
      </c>
      <c r="BB113" s="137" t="str">
        <f t="shared" si="456"/>
        <v/>
      </c>
      <c r="BC113" s="133">
        <f t="shared" si="456"/>
        <v>5</v>
      </c>
      <c r="BD113" s="137" t="str">
        <f t="shared" si="456"/>
        <v/>
      </c>
      <c r="BE113" s="137" t="str">
        <f t="shared" si="456"/>
        <v/>
      </c>
      <c r="BF113" s="133">
        <f t="shared" si="456"/>
        <v>6</v>
      </c>
      <c r="BG113" s="137" t="str">
        <f t="shared" si="456"/>
        <v/>
      </c>
      <c r="BH113" s="137" t="str">
        <f t="shared" si="456"/>
        <v/>
      </c>
      <c r="BI113" s="137" t="str">
        <f t="shared" si="456"/>
        <v/>
      </c>
      <c r="BJ113" s="137" t="str">
        <f t="shared" si="456"/>
        <v/>
      </c>
      <c r="BK113" s="137" t="str">
        <f t="shared" si="456"/>
        <v/>
      </c>
      <c r="BL113" s="137" t="str">
        <f t="shared" si="456"/>
        <v/>
      </c>
      <c r="BM113" s="137" t="str">
        <f t="shared" si="456"/>
        <v/>
      </c>
      <c r="BN113" s="137" t="str">
        <f t="shared" si="456"/>
        <v/>
      </c>
      <c r="BO113" s="137" t="str">
        <f t="shared" si="456"/>
        <v/>
      </c>
      <c r="BP113" s="133">
        <f t="shared" si="456"/>
        <v>4</v>
      </c>
      <c r="BQ113" s="137" t="str">
        <f t="shared" si="456"/>
        <v/>
      </c>
      <c r="BR113" s="167">
        <f t="shared" si="456"/>
        <v>6</v>
      </c>
      <c r="BS113" s="169" t="str">
        <f t="shared" si="456"/>
        <v/>
      </c>
      <c r="BT113" s="174" t="e">
        <f>$AY113*Assembly!Z$4+$AZ113*Assembly!Z$5+$BA113*Assembly!Z$6+$BB113*Assembly!Z$7+$BC113*Assembly!Z$8+$BD113*Assembly!Z$9+$BE113*Assembly!Z$10+$BF113*Assembly!Z$11+$BG113*Assembly!Z$12+$BH113*Assembly!Z$13+$BI113*Assembly!Z$14+$BJ113*Assembly!Z$15+$BK113*Assembly!Z$16+$BL113*Assembly!Z$17+$BM113*Assembly!Z$18+$BN113*Assembly!Z$19+$BO113*Assembly!Z$20+$BP113*Assembly!Z$21+$BQ113*Assembly!Z$22+$BR113*Assembly!Z$23+$BS113*Assembly!Z$24</f>
        <v>#VALUE!</v>
      </c>
      <c r="BU113" s="133" t="e">
        <f t="shared" si="3"/>
        <v>#VALUE!</v>
      </c>
      <c r="BV113" s="133"/>
      <c r="BW113" s="133" t="e">
        <f>$AY113*Assembly!AD$4+$AZ113*Assembly!AD$5+$BA113*Assembly!AD$6+$BB113*Assembly!AD$7+$BC113*Assembly!AD$8+$BD113*Assembly!AD$9+$BE113*Assembly!AD$10+$BF113*Assembly!AD$11+$BG113*Assembly!AD$12+$BH113*Assembly!AD$13+$BI113*Assembly!AD$14+$BJ113*Assembly!AD$15+$BK113*Assembly!AD$16+$BL113*Assembly!AD$17+$BM113*Assembly!AD$18+$BN113*Assembly!AD$19+$BO113*Assembly!AD$20+$BP113*Assembly!AD$21+$BQ113*Assembly!AD$22+$BR113*Assembly!AD$23+$BS113*Assembly!AD$24</f>
        <v>#VALUE!</v>
      </c>
      <c r="BX113" s="177" t="e">
        <f t="shared" si="4"/>
        <v>#VALUE!</v>
      </c>
      <c r="BY113" s="178" t="e">
        <f t="shared" si="5"/>
        <v>#VALUE!</v>
      </c>
      <c r="BZ113" s="179" t="e">
        <f t="shared" si="6"/>
        <v>#VALUE!</v>
      </c>
      <c r="CA113" s="178" t="e">
        <f t="shared" si="7"/>
        <v>#VALUE!</v>
      </c>
      <c r="CB113" s="133" t="e">
        <f>$AY113*Assembly!Y$4+$AZ113*Assembly!Y$5+$BA113*Assembly!Y$6+$BB113*Assembly!Y$7+$BC113*Assembly!Y$8+$BD113*Assembly!Y$9+$BE113*Assembly!Y$10+$BF113*Assembly!Y$11+$BG113*Assembly!Y$12+$BH113*Assembly!Y$13+$BI113*Assembly!Y$14+$BJ113*Assembly!Y$15+$BK113*Assembly!Y$16+$BL113*Assembly!Y$17+$BM113*Assembly!Y$18+$BN113*Assembly!Y$19+$BO113*Assembly!Y$20+$BP113*Assembly!Y$21+$BQ113*Assembly!Y$22+$BR113*Assembly!Y$23+$BS113*Assembly!Y$24</f>
        <v>#VALUE!</v>
      </c>
      <c r="CC113" s="133" t="e">
        <f t="shared" si="8"/>
        <v>#VALUE!</v>
      </c>
      <c r="CD113" s="130" t="e">
        <f t="shared" si="9"/>
        <v>#VALUE!</v>
      </c>
      <c r="CE113" s="183" t="e">
        <f>$AY113*Assembly!AC$4+$AZ113*Assembly!AC$5+$BA113*Assembly!AC$6+$BB113*Assembly!AC$7+$BC113*Assembly!AC$8+$BD113*Assembly!AC$9+$BE113*Assembly!AC$10+$BF113*Assembly!AC$11+$BG113*Assembly!AC$12+$BH113*Assembly!AC$13+$BI113*Assembly!AC$14+$BJ113*Assembly!AC$15+$BK113*Assembly!AC$16+$BL113*Assembly!AC$17+$BM113*Assembly!AC$18+$BN113*Assembly!AC$19+$BO113*Assembly!AC$20+$BP113*Assembly!AC$21+$BQ113*Assembly!AC$22+$BR113*Assembly!AC$23+$BS113*Assembly!AC$24</f>
        <v>#VALUE!</v>
      </c>
      <c r="CF113" s="145" t="e">
        <f>$AY113*Assembly!M$4+$AZ113*Assembly!M$5+$BA113*Assembly!M$6+$BB113*Assembly!M$7+$BC113*Assembly!M$8+$BD113*Assembly!M$9+$BE113*Assembly!M$10+$BF113*Assembly!M$11+$BG113*Assembly!M$12+$BH113*Assembly!M$13+$BI113*Assembly!M$14+$BJ113*Assembly!M$15+$BK113*Assembly!M$16+$BL113*Assembly!M$17+$BM113*Assembly!M$18+$BN113*Assembly!M$19+$BO113*Assembly!M$20+$BP113*Assembly!M$21+$BQ113*Assembly!M$22+$BR113*Assembly!M$23+$BS113*Assembly!M$24</f>
        <v>#VALUE!</v>
      </c>
      <c r="CG113" s="145" t="e">
        <f>$AY113*Assembly!N$4+$AZ113*Assembly!N$5+$BA113*Assembly!N$6+$BB113*Assembly!N$7+$BC113*Assembly!N$8+$BD113*Assembly!N$9+$BE113*Assembly!N$10+$BF113*Assembly!N$11+$BG113*Assembly!N$12+$BH113*Assembly!N$13+$BI113*Assembly!N$14+$BJ113*Assembly!N$15+$BK113*Assembly!N$16+$BL113*Assembly!N$17+$BM113*Assembly!N$18+$BN113*Assembly!N$19+$BO113*Assembly!N$20+$BP113*Assembly!N$21+$BQ113*Assembly!N$22+$BR113*Assembly!N$23+$BS113*Assembly!N$24</f>
        <v>#VALUE!</v>
      </c>
      <c r="CH113" s="145" t="e">
        <f>$AY113*Assembly!O$4+$AZ113*Assembly!O$5+$BA113*Assembly!O$6+$BB113*Assembly!O$7+$BC113*Assembly!O$8+$BD113*Assembly!O$9+$BE113*Assembly!O$10+$BF113*Assembly!O$11+$BG113*Assembly!O$12+$BH113*Assembly!O$13+$BI113*Assembly!O$14+$BJ113*Assembly!O$15+$BK113*Assembly!O$16+$BL113*Assembly!O$17+$BM113*Assembly!O$18+$BN113*Assembly!O$19+$BO113*Assembly!O$20+$BP113*Assembly!O$21+$BQ113*Assembly!O$22+$BR113*Assembly!O$23+$BS113*Assembly!O$24</f>
        <v>#VALUE!</v>
      </c>
      <c r="CI113" s="140" t="e">
        <f>$AY113*Assembly!P$4+$AZ113*Assembly!P$5+$BA113*Assembly!P$6+$BB113*Assembly!P$7+$BC113*Assembly!P$8+$BD113*Assembly!P$9+$BE113*Assembly!P$10+$BF113*Assembly!P$11+$BG113*Assembly!P$12+$BH113*Assembly!P$13+$BI113*Assembly!P$14+$BJ113*Assembly!P$15+$BK113*Assembly!P$16+$BL113*Assembly!P$17+$BM113*Assembly!P$18+$BN113*Assembly!P$19+$BO113*Assembly!P$20+$BP113*Assembly!P$21+$BQ113*Assembly!P$22+$BR113*Assembly!P$23+$BS113*Assembly!P$24</f>
        <v>#VALUE!</v>
      </c>
      <c r="CJ113" s="140" t="e">
        <f>$AY113*Assembly!Q$4+$AZ113*Assembly!Q$5+$BA113*Assembly!Q$6+$BB113*Assembly!Q$7+$BC113*Assembly!Q$8+$BD113*Assembly!Q$9+$BE113*Assembly!Q$10+$BF113*Assembly!Q$11+$BG113*Assembly!Q$12+$BH113*Assembly!Q$13+$BI113*Assembly!Q$14+$BJ113*Assembly!Q$15+$BK113*Assembly!Q$16+$BL113*Assembly!Q$17+$BM113*Assembly!Q$18+$BN113*Assembly!Q$19+$BO113*Assembly!Q$20+$BP113*Assembly!Q$21+$BQ113*Assembly!Q$22+$BR113*Assembly!Q$23+$BS113*Assembly!Q$24</f>
        <v>#VALUE!</v>
      </c>
      <c r="CK113" s="145" t="e">
        <f>$AY113*Assembly!R$4+$AZ113*Assembly!R$5+$BA113*Assembly!R$6+$BB113*Assembly!R$7+$BC113*Assembly!R$8+$BD113*Assembly!R$9+$BE113*Assembly!R$10+$BF113*Assembly!R$11+$BG113*Assembly!R$12+$BH113*Assembly!R$13+$BI113*Assembly!R$14+$BJ113*Assembly!R$15+$BK113*Assembly!R$16+$BL113*Assembly!R$17+$BM113*Assembly!R$18+$BN113*Assembly!R$19+$BO113*Assembly!R$20+$BP113*Assembly!R$21+$BQ113*Assembly!R$22+$BR113*Assembly!R$23+$BS113*Assembly!R$24</f>
        <v>#VALUE!</v>
      </c>
      <c r="CL113" s="140" t="e">
        <f>$AY113*Assembly!S$4+$AZ113*Assembly!S$5+$BA113*Assembly!S$6+$BB113*Assembly!S$7+$BC113*Assembly!S$8+$BD113*Assembly!S$9+$BE113*Assembly!S$10+$BF113*Assembly!S$11+$BG113*Assembly!S$12+$BH113*Assembly!S$13+$BI113*Assembly!S$14+$BJ113*Assembly!S$15+$BK113*Assembly!S$16+$BL113*Assembly!S$17+$BM113*Assembly!S$18+$BN113*Assembly!S$19+$BO113*Assembly!S$20+$BP113*Assembly!S$21+$BQ113*Assembly!S$22+$BR113*Assembly!S$23+$BS113*Assembly!S$24</f>
        <v>#VALUE!</v>
      </c>
      <c r="CM113" s="140" t="e">
        <f>$AY113*Assembly!T$4+$AZ113*Assembly!T$5+$BA113*Assembly!T$6+$BB113*Assembly!T$7+$BC113*Assembly!T$8+$BD113*Assembly!T$9+$BE113*Assembly!T$10+$BF113*Assembly!T$11+$BG113*Assembly!T$12+$BH113*Assembly!T$13+$BI113*Assembly!T$14+$BJ113*Assembly!T$15+$BK113*Assembly!T$16+$BL113*Assembly!T$17+$BM113*Assembly!T$18+$BN113*Assembly!T$19+$BO113*Assembly!T$20+$BP113*Assembly!T$21+$BQ113*Assembly!T$22+$BR113*Assembly!T$23+$BS113*Assembly!T$24</f>
        <v>#VALUE!</v>
      </c>
      <c r="CN113" s="140" t="e">
        <f>$AY113*Assembly!U$4+$AZ113*Assembly!U$5+$BA113*Assembly!U$6+$BB113*Assembly!U$7+$BC113*Assembly!U$8+$BD113*Assembly!U$9+$BE113*Assembly!U$10+$BF113*Assembly!U$11+$BG113*Assembly!U$12+$BH113*Assembly!U$13+$BI113*Assembly!U$14+$BJ113*Assembly!U$15+$BK113*Assembly!U$16+$BL113*Assembly!U$17+$BM113*Assembly!U$18+$BN113*Assembly!U$19+$BO113*Assembly!U$20+$BP113*Assembly!U$21+$BQ113*Assembly!U$22+$BR113*Assembly!U$23+$BS113*Assembly!U$24</f>
        <v>#VALUE!</v>
      </c>
      <c r="CO113" s="145" t="e">
        <f>$AY113*Assembly!V$4+$AZ113*Assembly!V$5+$BA113*Assembly!V$6+$BB113*Assembly!V$7+$BC113*Assembly!V$8+$BD113*Assembly!V$9+$BE113*Assembly!V$10+$BF113*Assembly!V$11+$BG113*Assembly!V$12+$BH113*Assembly!V$13+$BI113*Assembly!V$14+$BJ113*Assembly!V$15+$BK113*Assembly!V$16+$BL113*Assembly!V$17+$BM113*Assembly!V$18+$BN113*Assembly!V$19+$BO113*Assembly!V$20+$BP113*Assembly!V$21+$BQ113*Assembly!V$22+$BR113*Assembly!V$23+$BS113*Assembly!V$24</f>
        <v>#VALUE!</v>
      </c>
      <c r="CP113" s="145" t="e">
        <f>CF113*Refining!$F$3</f>
        <v>#VALUE!</v>
      </c>
      <c r="CQ113" s="145" t="e">
        <f>CG113*Refining!$F$4</f>
        <v>#VALUE!</v>
      </c>
      <c r="CR113" s="145" t="e">
        <f>CH113*Refining!$F$5</f>
        <v>#VALUE!</v>
      </c>
      <c r="CS113" s="145" t="e">
        <f>CI113*Refining!$F$6</f>
        <v>#VALUE!</v>
      </c>
      <c r="CT113" s="145" t="e">
        <f>CJ113*Refining!$F$7</f>
        <v>#VALUE!</v>
      </c>
      <c r="CU113" s="145" t="e">
        <f>CK113*Refining!$F$8</f>
        <v>#VALUE!</v>
      </c>
      <c r="CV113" s="145" t="e">
        <f>CL113*Refining!$F$9</f>
        <v>#VALUE!</v>
      </c>
      <c r="CW113" s="145" t="e">
        <f>CM113*Refining!$F$10</f>
        <v>#VALUE!</v>
      </c>
      <c r="CX113" s="145" t="e">
        <f>CN113*Refining!$F$11</f>
        <v>#VALUE!</v>
      </c>
      <c r="CY113" s="145" t="e">
        <f>CO113*Refining!$F$12</f>
        <v>#VALUE!</v>
      </c>
      <c r="CZ113" s="185" t="e">
        <f t="shared" ref="CZ113:DS113" si="457">IF(CF113 = 0, "", CF113)</f>
        <v>#VALUE!</v>
      </c>
      <c r="DA113" s="189" t="e">
        <f t="shared" si="457"/>
        <v>#VALUE!</v>
      </c>
      <c r="DB113" s="186" t="e">
        <f t="shared" si="457"/>
        <v>#VALUE!</v>
      </c>
      <c r="DC113" s="186" t="e">
        <f t="shared" si="457"/>
        <v>#VALUE!</v>
      </c>
      <c r="DD113" s="186" t="e">
        <f t="shared" si="457"/>
        <v>#VALUE!</v>
      </c>
      <c r="DE113" s="186" t="e">
        <f t="shared" si="457"/>
        <v>#VALUE!</v>
      </c>
      <c r="DF113" s="186" t="e">
        <f t="shared" si="457"/>
        <v>#VALUE!</v>
      </c>
      <c r="DG113" s="186" t="e">
        <f t="shared" si="457"/>
        <v>#VALUE!</v>
      </c>
      <c r="DH113" s="186" t="e">
        <f t="shared" si="457"/>
        <v>#VALUE!</v>
      </c>
      <c r="DI113" s="187" t="e">
        <f t="shared" si="457"/>
        <v>#VALUE!</v>
      </c>
      <c r="DJ113" s="185" t="e">
        <f t="shared" si="457"/>
        <v>#VALUE!</v>
      </c>
      <c r="DK113" s="189" t="e">
        <f t="shared" si="457"/>
        <v>#VALUE!</v>
      </c>
      <c r="DL113" s="186" t="e">
        <f t="shared" si="457"/>
        <v>#VALUE!</v>
      </c>
      <c r="DM113" s="186" t="e">
        <f t="shared" si="457"/>
        <v>#VALUE!</v>
      </c>
      <c r="DN113" s="211" t="e">
        <f t="shared" si="457"/>
        <v>#VALUE!</v>
      </c>
      <c r="DO113" s="186" t="e">
        <f t="shared" si="457"/>
        <v>#VALUE!</v>
      </c>
      <c r="DP113" s="186" t="e">
        <f t="shared" si="457"/>
        <v>#VALUE!</v>
      </c>
      <c r="DQ113" s="186" t="e">
        <f t="shared" si="457"/>
        <v>#VALUE!</v>
      </c>
      <c r="DR113" s="186" t="e">
        <f t="shared" si="457"/>
        <v>#VALUE!</v>
      </c>
      <c r="DS113" s="187" t="e">
        <f t="shared" si="457"/>
        <v>#VALUE!</v>
      </c>
      <c r="DT113" s="185" t="e">
        <f t="shared" si="11"/>
        <v>#VALUE!</v>
      </c>
      <c r="DU113" s="189" t="e">
        <f t="shared" si="12"/>
        <v>#VALUE!</v>
      </c>
      <c r="DV113" s="133" t="e">
        <f>CZ113*'Ores &amp; Ingots'!$C$3+DA113*'Ores &amp; Ingots'!$C$4+DB113*'Ores &amp; Ingots'!$C$5+DC113*'Ores &amp; Ingots'!$C$6+DD113*'Ores &amp; Ingots'!$C$7+DE113*'Ores &amp; Ingots'!$C$8+DF113*'Ores &amp; Ingots'!$C$9+DG113*'Ores &amp; Ingots'!$C$10+DH113*'Ores &amp; Ingots'!$C$11+DI113*'Ores &amp; Ingots'!$C$12</f>
        <v>#VALUE!</v>
      </c>
      <c r="DW113" s="133" t="e">
        <f>DJ113*'Ores &amp; Ingots'!$B$3+DK113*'Ores &amp; Ingots'!$B$4+DL113*'Ores &amp; Ingots'!$B$5+DM113*'Ores &amp; Ingots'!$B$6+DN113*'Ores &amp; Ingots'!$B$7+DO113*'Ores &amp; Ingots'!$B$8+DP113*'Ores &amp; Ingots'!$B$9+DQ113*'Ores &amp; Ingots'!$B$10+DR113*'Ores &amp; Ingots'!$B$11+DS113*'Ores &amp; Ingots'!$B$12</f>
        <v>#VALUE!</v>
      </c>
      <c r="DX113" s="189" t="e">
        <f>CZ113*Refining!$G$3+DA113*Refining!$G$4+DB113*Refining!$G$5+DC113*Refining!$G$6+DD113*Refining!$G$7+DE113*Refining!$G$8+DF113*Refining!$G$9+DG113*Refining!$G$10+DH113*Refining!$G$11+DI113*Refining!$G$12</f>
        <v>#VALUE!</v>
      </c>
      <c r="DY113" s="189" t="e">
        <f t="shared" si="13"/>
        <v>#VALUE!</v>
      </c>
      <c r="DZ113" s="192" t="e">
        <f t="shared" si="14"/>
        <v>#VALUE!</v>
      </c>
      <c r="EA113" s="185" t="e">
        <f t="shared" si="15"/>
        <v>#VALUE!</v>
      </c>
      <c r="EB113" s="194" t="e">
        <f t="shared" ref="EB113:EC113" si="458">EA113/60</f>
        <v>#VALUE!</v>
      </c>
      <c r="EC113" s="194" t="e">
        <f t="shared" si="458"/>
        <v>#VALUE!</v>
      </c>
      <c r="ED113" s="185" t="e">
        <f t="shared" si="17"/>
        <v>#VALUE!</v>
      </c>
      <c r="EE113" s="194" t="e">
        <f t="shared" ref="EE113:EF113" si="459">ED113/1000</f>
        <v>#VALUE!</v>
      </c>
      <c r="EF113" s="196" t="e">
        <f t="shared" si="459"/>
        <v>#VALUE!</v>
      </c>
      <c r="EG113" s="130" t="e">
        <f t="shared" si="19"/>
        <v>#VALUE!</v>
      </c>
      <c r="EH113" s="132" t="e">
        <f t="shared" si="20"/>
        <v>#VALUE!</v>
      </c>
      <c r="EI113" s="133" t="s">
        <v>28</v>
      </c>
    </row>
    <row r="114" spans="1:139" ht="12.75" hidden="1" x14ac:dyDescent="0.2">
      <c r="A114" s="864"/>
      <c r="B114" s="135" t="s">
        <v>335</v>
      </c>
      <c r="C114" s="137" t="s">
        <v>156</v>
      </c>
      <c r="D114" s="137">
        <v>1</v>
      </c>
      <c r="E114" s="137">
        <v>1</v>
      </c>
      <c r="F114" s="137">
        <v>1</v>
      </c>
      <c r="G114" s="139">
        <f t="shared" si="0"/>
        <v>15.625</v>
      </c>
      <c r="H114" s="140">
        <v>20</v>
      </c>
      <c r="I114" s="140">
        <v>20</v>
      </c>
      <c r="J114" s="140">
        <f>H114/Main!$D$9</f>
        <v>4</v>
      </c>
      <c r="K114" s="140">
        <f>I114/Main!$D$10</f>
        <v>10</v>
      </c>
      <c r="L114" s="140">
        <f t="shared" si="1"/>
        <v>2.5</v>
      </c>
      <c r="M114" s="140">
        <v>1</v>
      </c>
      <c r="N114" s="145" t="s">
        <v>28</v>
      </c>
      <c r="O114" s="145">
        <v>200</v>
      </c>
      <c r="P114" s="143"/>
      <c r="Q114" s="145"/>
      <c r="R114" s="143"/>
      <c r="S114" s="146"/>
      <c r="T114" s="146"/>
      <c r="U114" s="143"/>
      <c r="V114" s="143"/>
      <c r="W114" s="146"/>
      <c r="X114" s="146"/>
      <c r="Y114" s="143"/>
      <c r="Z114" s="143"/>
      <c r="AA114" s="143"/>
      <c r="AB114" s="143"/>
      <c r="AC114" s="362" t="s">
        <v>220</v>
      </c>
      <c r="AD114" s="133">
        <v>0</v>
      </c>
      <c r="AE114" s="133">
        <v>15</v>
      </c>
      <c r="AF114" s="133">
        <v>0</v>
      </c>
      <c r="AG114" s="133">
        <v>0</v>
      </c>
      <c r="AH114" s="133">
        <v>10</v>
      </c>
      <c r="AI114" s="133">
        <v>0</v>
      </c>
      <c r="AJ114" s="133">
        <v>0</v>
      </c>
      <c r="AK114" s="167">
        <v>15</v>
      </c>
      <c r="AL114" s="133">
        <v>0</v>
      </c>
      <c r="AM114" s="133">
        <v>0</v>
      </c>
      <c r="AN114" s="133">
        <v>0</v>
      </c>
      <c r="AO114" s="133">
        <v>0</v>
      </c>
      <c r="AP114" s="133">
        <v>0</v>
      </c>
      <c r="AQ114" s="133">
        <v>0</v>
      </c>
      <c r="AR114" s="133">
        <v>0</v>
      </c>
      <c r="AS114" s="133">
        <v>0</v>
      </c>
      <c r="AT114" s="133">
        <v>0</v>
      </c>
      <c r="AU114" s="133">
        <v>0</v>
      </c>
      <c r="AV114" s="133">
        <v>0</v>
      </c>
      <c r="AW114" s="133">
        <v>0</v>
      </c>
      <c r="AX114" s="133">
        <v>0</v>
      </c>
      <c r="AY114" s="161" t="str">
        <f t="shared" ref="AY114:BS114" si="460">IF(AD114 = 0, "", AD114)</f>
        <v/>
      </c>
      <c r="AZ114" s="133">
        <f t="shared" si="460"/>
        <v>15</v>
      </c>
      <c r="BA114" s="137" t="str">
        <f t="shared" si="460"/>
        <v/>
      </c>
      <c r="BB114" s="137" t="str">
        <f t="shared" si="460"/>
        <v/>
      </c>
      <c r="BC114" s="133">
        <f t="shared" si="460"/>
        <v>10</v>
      </c>
      <c r="BD114" s="137" t="str">
        <f t="shared" si="460"/>
        <v/>
      </c>
      <c r="BE114" s="137" t="str">
        <f t="shared" si="460"/>
        <v/>
      </c>
      <c r="BF114" s="167">
        <f t="shared" si="460"/>
        <v>15</v>
      </c>
      <c r="BG114" s="137" t="str">
        <f t="shared" si="460"/>
        <v/>
      </c>
      <c r="BH114" s="137" t="str">
        <f t="shared" si="460"/>
        <v/>
      </c>
      <c r="BI114" s="137" t="str">
        <f t="shared" si="460"/>
        <v/>
      </c>
      <c r="BJ114" s="137" t="str">
        <f t="shared" si="460"/>
        <v/>
      </c>
      <c r="BK114" s="137" t="str">
        <f t="shared" si="460"/>
        <v/>
      </c>
      <c r="BL114" s="137" t="str">
        <f t="shared" si="460"/>
        <v/>
      </c>
      <c r="BM114" s="137" t="str">
        <f t="shared" si="460"/>
        <v/>
      </c>
      <c r="BN114" s="137" t="str">
        <f t="shared" si="460"/>
        <v/>
      </c>
      <c r="BO114" s="137" t="str">
        <f t="shared" si="460"/>
        <v/>
      </c>
      <c r="BP114" s="137" t="str">
        <f t="shared" si="460"/>
        <v/>
      </c>
      <c r="BQ114" s="137" t="str">
        <f t="shared" si="460"/>
        <v/>
      </c>
      <c r="BR114" s="137" t="str">
        <f t="shared" si="460"/>
        <v/>
      </c>
      <c r="BS114" s="169" t="str">
        <f t="shared" si="460"/>
        <v/>
      </c>
      <c r="BT114" s="174" t="e">
        <f>$AY114*Assembly!Z$4+$AZ114*Assembly!Z$5+$BA114*Assembly!Z$6+$BB114*Assembly!Z$7+$BC114*Assembly!Z$8+$BD114*Assembly!Z$9+$BE114*Assembly!Z$10+$BF114*Assembly!Z$11+$BG114*Assembly!Z$12+$BH114*Assembly!Z$13+$BI114*Assembly!Z$14+$BJ114*Assembly!Z$15+$BK114*Assembly!Z$16+$BL114*Assembly!Z$17+$BM114*Assembly!Z$18+$BN114*Assembly!Z$19+$BO114*Assembly!Z$20+$BP114*Assembly!Z$21+$BQ114*Assembly!Z$22+$BR114*Assembly!Z$23+$BS114*Assembly!Z$24</f>
        <v>#VALUE!</v>
      </c>
      <c r="BU114" s="133" t="e">
        <f t="shared" si="3"/>
        <v>#VALUE!</v>
      </c>
      <c r="BV114" s="133"/>
      <c r="BW114" s="133" t="e">
        <f>$AY114*Assembly!AD$4+$AZ114*Assembly!AD$5+$BA114*Assembly!AD$6+$BB114*Assembly!AD$7+$BC114*Assembly!AD$8+$BD114*Assembly!AD$9+$BE114*Assembly!AD$10+$BF114*Assembly!AD$11+$BG114*Assembly!AD$12+$BH114*Assembly!AD$13+$BI114*Assembly!AD$14+$BJ114*Assembly!AD$15+$BK114*Assembly!AD$16+$BL114*Assembly!AD$17+$BM114*Assembly!AD$18+$BN114*Assembly!AD$19+$BO114*Assembly!AD$20+$BP114*Assembly!AD$21+$BQ114*Assembly!AD$22+$BR114*Assembly!AD$23+$BS114*Assembly!AD$24</f>
        <v>#VALUE!</v>
      </c>
      <c r="BX114" s="177" t="e">
        <f t="shared" si="4"/>
        <v>#VALUE!</v>
      </c>
      <c r="BY114" s="178" t="e">
        <f t="shared" si="5"/>
        <v>#VALUE!</v>
      </c>
      <c r="BZ114" s="179" t="e">
        <f t="shared" si="6"/>
        <v>#VALUE!</v>
      </c>
      <c r="CA114" s="178" t="e">
        <f t="shared" si="7"/>
        <v>#VALUE!</v>
      </c>
      <c r="CB114" s="133" t="e">
        <f>$AY114*Assembly!Y$4+$AZ114*Assembly!Y$5+$BA114*Assembly!Y$6+$BB114*Assembly!Y$7+$BC114*Assembly!Y$8+$BD114*Assembly!Y$9+$BE114*Assembly!Y$10+$BF114*Assembly!Y$11+$BG114*Assembly!Y$12+$BH114*Assembly!Y$13+$BI114*Assembly!Y$14+$BJ114*Assembly!Y$15+$BK114*Assembly!Y$16+$BL114*Assembly!Y$17+$BM114*Assembly!Y$18+$BN114*Assembly!Y$19+$BO114*Assembly!Y$20+$BP114*Assembly!Y$21+$BQ114*Assembly!Y$22+$BR114*Assembly!Y$23+$BS114*Assembly!Y$24</f>
        <v>#VALUE!</v>
      </c>
      <c r="CC114" s="133" t="e">
        <f t="shared" si="8"/>
        <v>#VALUE!</v>
      </c>
      <c r="CD114" s="130" t="e">
        <f t="shared" si="9"/>
        <v>#VALUE!</v>
      </c>
      <c r="CE114" s="183" t="e">
        <f>$AY114*Assembly!AC$4+$AZ114*Assembly!AC$5+$BA114*Assembly!AC$6+$BB114*Assembly!AC$7+$BC114*Assembly!AC$8+$BD114*Assembly!AC$9+$BE114*Assembly!AC$10+$BF114*Assembly!AC$11+$BG114*Assembly!AC$12+$BH114*Assembly!AC$13+$BI114*Assembly!AC$14+$BJ114*Assembly!AC$15+$BK114*Assembly!AC$16+$BL114*Assembly!AC$17+$BM114*Assembly!AC$18+$BN114*Assembly!AC$19+$BO114*Assembly!AC$20+$BP114*Assembly!AC$21+$BQ114*Assembly!AC$22+$BR114*Assembly!AC$23+$BS114*Assembly!AC$24</f>
        <v>#VALUE!</v>
      </c>
      <c r="CF114" s="145" t="e">
        <f>$AY114*Assembly!M$4+$AZ114*Assembly!M$5+$BA114*Assembly!M$6+$BB114*Assembly!M$7+$BC114*Assembly!M$8+$BD114*Assembly!M$9+$BE114*Assembly!M$10+$BF114*Assembly!M$11+$BG114*Assembly!M$12+$BH114*Assembly!M$13+$BI114*Assembly!M$14+$BJ114*Assembly!M$15+$BK114*Assembly!M$16+$BL114*Assembly!M$17+$BM114*Assembly!M$18+$BN114*Assembly!M$19+$BO114*Assembly!M$20+$BP114*Assembly!M$21+$BQ114*Assembly!M$22+$BR114*Assembly!M$23+$BS114*Assembly!M$24</f>
        <v>#VALUE!</v>
      </c>
      <c r="CG114" s="145" t="e">
        <f>$AY114*Assembly!N$4+$AZ114*Assembly!N$5+$BA114*Assembly!N$6+$BB114*Assembly!N$7+$BC114*Assembly!N$8+$BD114*Assembly!N$9+$BE114*Assembly!N$10+$BF114*Assembly!N$11+$BG114*Assembly!N$12+$BH114*Assembly!N$13+$BI114*Assembly!N$14+$BJ114*Assembly!N$15+$BK114*Assembly!N$16+$BL114*Assembly!N$17+$BM114*Assembly!N$18+$BN114*Assembly!N$19+$BO114*Assembly!N$20+$BP114*Assembly!N$21+$BQ114*Assembly!N$22+$BR114*Assembly!N$23+$BS114*Assembly!N$24</f>
        <v>#VALUE!</v>
      </c>
      <c r="CH114" s="145" t="e">
        <f>$AY114*Assembly!O$4+$AZ114*Assembly!O$5+$BA114*Assembly!O$6+$BB114*Assembly!O$7+$BC114*Assembly!O$8+$BD114*Assembly!O$9+$BE114*Assembly!O$10+$BF114*Assembly!O$11+$BG114*Assembly!O$12+$BH114*Assembly!O$13+$BI114*Assembly!O$14+$BJ114*Assembly!O$15+$BK114*Assembly!O$16+$BL114*Assembly!O$17+$BM114*Assembly!O$18+$BN114*Assembly!O$19+$BO114*Assembly!O$20+$BP114*Assembly!O$21+$BQ114*Assembly!O$22+$BR114*Assembly!O$23+$BS114*Assembly!O$24</f>
        <v>#VALUE!</v>
      </c>
      <c r="CI114" s="140" t="e">
        <f>$AY114*Assembly!P$4+$AZ114*Assembly!P$5+$BA114*Assembly!P$6+$BB114*Assembly!P$7+$BC114*Assembly!P$8+$BD114*Assembly!P$9+$BE114*Assembly!P$10+$BF114*Assembly!P$11+$BG114*Assembly!P$12+$BH114*Assembly!P$13+$BI114*Assembly!P$14+$BJ114*Assembly!P$15+$BK114*Assembly!P$16+$BL114*Assembly!P$17+$BM114*Assembly!P$18+$BN114*Assembly!P$19+$BO114*Assembly!P$20+$BP114*Assembly!P$21+$BQ114*Assembly!P$22+$BR114*Assembly!P$23+$BS114*Assembly!P$24</f>
        <v>#VALUE!</v>
      </c>
      <c r="CJ114" s="140" t="e">
        <f>$AY114*Assembly!Q$4+$AZ114*Assembly!Q$5+$BA114*Assembly!Q$6+$BB114*Assembly!Q$7+$BC114*Assembly!Q$8+$BD114*Assembly!Q$9+$BE114*Assembly!Q$10+$BF114*Assembly!Q$11+$BG114*Assembly!Q$12+$BH114*Assembly!Q$13+$BI114*Assembly!Q$14+$BJ114*Assembly!Q$15+$BK114*Assembly!Q$16+$BL114*Assembly!Q$17+$BM114*Assembly!Q$18+$BN114*Assembly!Q$19+$BO114*Assembly!Q$20+$BP114*Assembly!Q$21+$BQ114*Assembly!Q$22+$BR114*Assembly!Q$23+$BS114*Assembly!Q$24</f>
        <v>#VALUE!</v>
      </c>
      <c r="CK114" s="145" t="e">
        <f>$AY114*Assembly!R$4+$AZ114*Assembly!R$5+$BA114*Assembly!R$6+$BB114*Assembly!R$7+$BC114*Assembly!R$8+$BD114*Assembly!R$9+$BE114*Assembly!R$10+$BF114*Assembly!R$11+$BG114*Assembly!R$12+$BH114*Assembly!R$13+$BI114*Assembly!R$14+$BJ114*Assembly!R$15+$BK114*Assembly!R$16+$BL114*Assembly!R$17+$BM114*Assembly!R$18+$BN114*Assembly!R$19+$BO114*Assembly!R$20+$BP114*Assembly!R$21+$BQ114*Assembly!R$22+$BR114*Assembly!R$23+$BS114*Assembly!R$24</f>
        <v>#VALUE!</v>
      </c>
      <c r="CL114" s="140" t="e">
        <f>$AY114*Assembly!S$4+$AZ114*Assembly!S$5+$BA114*Assembly!S$6+$BB114*Assembly!S$7+$BC114*Assembly!S$8+$BD114*Assembly!S$9+$BE114*Assembly!S$10+$BF114*Assembly!S$11+$BG114*Assembly!S$12+$BH114*Assembly!S$13+$BI114*Assembly!S$14+$BJ114*Assembly!S$15+$BK114*Assembly!S$16+$BL114*Assembly!S$17+$BM114*Assembly!S$18+$BN114*Assembly!S$19+$BO114*Assembly!S$20+$BP114*Assembly!S$21+$BQ114*Assembly!S$22+$BR114*Assembly!S$23+$BS114*Assembly!S$24</f>
        <v>#VALUE!</v>
      </c>
      <c r="CM114" s="140" t="e">
        <f>$AY114*Assembly!T$4+$AZ114*Assembly!T$5+$BA114*Assembly!T$6+$BB114*Assembly!T$7+$BC114*Assembly!T$8+$BD114*Assembly!T$9+$BE114*Assembly!T$10+$BF114*Assembly!T$11+$BG114*Assembly!T$12+$BH114*Assembly!T$13+$BI114*Assembly!T$14+$BJ114*Assembly!T$15+$BK114*Assembly!T$16+$BL114*Assembly!T$17+$BM114*Assembly!T$18+$BN114*Assembly!T$19+$BO114*Assembly!T$20+$BP114*Assembly!T$21+$BQ114*Assembly!T$22+$BR114*Assembly!T$23+$BS114*Assembly!T$24</f>
        <v>#VALUE!</v>
      </c>
      <c r="CN114" s="140" t="e">
        <f>$AY114*Assembly!U$4+$AZ114*Assembly!U$5+$BA114*Assembly!U$6+$BB114*Assembly!U$7+$BC114*Assembly!U$8+$BD114*Assembly!U$9+$BE114*Assembly!U$10+$BF114*Assembly!U$11+$BG114*Assembly!U$12+$BH114*Assembly!U$13+$BI114*Assembly!U$14+$BJ114*Assembly!U$15+$BK114*Assembly!U$16+$BL114*Assembly!U$17+$BM114*Assembly!U$18+$BN114*Assembly!U$19+$BO114*Assembly!U$20+$BP114*Assembly!U$21+$BQ114*Assembly!U$22+$BR114*Assembly!U$23+$BS114*Assembly!U$24</f>
        <v>#VALUE!</v>
      </c>
      <c r="CO114" s="145" t="e">
        <f>$AY114*Assembly!V$4+$AZ114*Assembly!V$5+$BA114*Assembly!V$6+$BB114*Assembly!V$7+$BC114*Assembly!V$8+$BD114*Assembly!V$9+$BE114*Assembly!V$10+$BF114*Assembly!V$11+$BG114*Assembly!V$12+$BH114*Assembly!V$13+$BI114*Assembly!V$14+$BJ114*Assembly!V$15+$BK114*Assembly!V$16+$BL114*Assembly!V$17+$BM114*Assembly!V$18+$BN114*Assembly!V$19+$BO114*Assembly!V$20+$BP114*Assembly!V$21+$BQ114*Assembly!V$22+$BR114*Assembly!V$23+$BS114*Assembly!V$24</f>
        <v>#VALUE!</v>
      </c>
      <c r="CP114" s="145" t="e">
        <f>CF114*Refining!$F$3</f>
        <v>#VALUE!</v>
      </c>
      <c r="CQ114" s="145" t="e">
        <f>CG114*Refining!$F$4</f>
        <v>#VALUE!</v>
      </c>
      <c r="CR114" s="145" t="e">
        <f>CH114*Refining!$F$5</f>
        <v>#VALUE!</v>
      </c>
      <c r="CS114" s="145" t="e">
        <f>CI114*Refining!$F$6</f>
        <v>#VALUE!</v>
      </c>
      <c r="CT114" s="145" t="e">
        <f>CJ114*Refining!$F$7</f>
        <v>#VALUE!</v>
      </c>
      <c r="CU114" s="145" t="e">
        <f>CK114*Refining!$F$8</f>
        <v>#VALUE!</v>
      </c>
      <c r="CV114" s="145" t="e">
        <f>CL114*Refining!$F$9</f>
        <v>#VALUE!</v>
      </c>
      <c r="CW114" s="145" t="e">
        <f>CM114*Refining!$F$10</f>
        <v>#VALUE!</v>
      </c>
      <c r="CX114" s="145" t="e">
        <f>CN114*Refining!$F$11</f>
        <v>#VALUE!</v>
      </c>
      <c r="CY114" s="145" t="e">
        <f>CO114*Refining!$F$12</f>
        <v>#VALUE!</v>
      </c>
      <c r="CZ114" s="185" t="e">
        <f t="shared" ref="CZ114:DS114" si="461">IF(CF114 = 0, "", CF114)</f>
        <v>#VALUE!</v>
      </c>
      <c r="DA114" s="186" t="e">
        <f t="shared" si="461"/>
        <v>#VALUE!</v>
      </c>
      <c r="DB114" s="186" t="e">
        <f t="shared" si="461"/>
        <v>#VALUE!</v>
      </c>
      <c r="DC114" s="186" t="e">
        <f t="shared" si="461"/>
        <v>#VALUE!</v>
      </c>
      <c r="DD114" s="186" t="e">
        <f t="shared" si="461"/>
        <v>#VALUE!</v>
      </c>
      <c r="DE114" s="186" t="e">
        <f t="shared" si="461"/>
        <v>#VALUE!</v>
      </c>
      <c r="DF114" s="186" t="e">
        <f t="shared" si="461"/>
        <v>#VALUE!</v>
      </c>
      <c r="DG114" s="186" t="e">
        <f t="shared" si="461"/>
        <v>#VALUE!</v>
      </c>
      <c r="DH114" s="186" t="e">
        <f t="shared" si="461"/>
        <v>#VALUE!</v>
      </c>
      <c r="DI114" s="187" t="e">
        <f t="shared" si="461"/>
        <v>#VALUE!</v>
      </c>
      <c r="DJ114" s="185" t="e">
        <f t="shared" si="461"/>
        <v>#VALUE!</v>
      </c>
      <c r="DK114" s="186" t="e">
        <f t="shared" si="461"/>
        <v>#VALUE!</v>
      </c>
      <c r="DL114" s="186" t="e">
        <f t="shared" si="461"/>
        <v>#VALUE!</v>
      </c>
      <c r="DM114" s="186" t="e">
        <f t="shared" si="461"/>
        <v>#VALUE!</v>
      </c>
      <c r="DN114" s="188" t="e">
        <f t="shared" si="461"/>
        <v>#VALUE!</v>
      </c>
      <c r="DO114" s="186" t="e">
        <f t="shared" si="461"/>
        <v>#VALUE!</v>
      </c>
      <c r="DP114" s="186" t="e">
        <f t="shared" si="461"/>
        <v>#VALUE!</v>
      </c>
      <c r="DQ114" s="186" t="e">
        <f t="shared" si="461"/>
        <v>#VALUE!</v>
      </c>
      <c r="DR114" s="186" t="e">
        <f t="shared" si="461"/>
        <v>#VALUE!</v>
      </c>
      <c r="DS114" s="187" t="e">
        <f t="shared" si="461"/>
        <v>#VALUE!</v>
      </c>
      <c r="DT114" s="185" t="e">
        <f t="shared" si="11"/>
        <v>#VALUE!</v>
      </c>
      <c r="DU114" s="189" t="e">
        <f t="shared" si="12"/>
        <v>#VALUE!</v>
      </c>
      <c r="DV114" s="133" t="e">
        <f>CZ114*'Ores &amp; Ingots'!$C$3+DA114*'Ores &amp; Ingots'!$C$4+DB114*'Ores &amp; Ingots'!$C$5+DC114*'Ores &amp; Ingots'!$C$6+DD114*'Ores &amp; Ingots'!$C$7+DE114*'Ores &amp; Ingots'!$C$8+DF114*'Ores &amp; Ingots'!$C$9+DG114*'Ores &amp; Ingots'!$C$10+DH114*'Ores &amp; Ingots'!$C$11+DI114*'Ores &amp; Ingots'!$C$12</f>
        <v>#VALUE!</v>
      </c>
      <c r="DW114" s="133" t="e">
        <f>DJ114*'Ores &amp; Ingots'!$B$3+DK114*'Ores &amp; Ingots'!$B$4+DL114*'Ores &amp; Ingots'!$B$5+DM114*'Ores &amp; Ingots'!$B$6+DN114*'Ores &amp; Ingots'!$B$7+DO114*'Ores &amp; Ingots'!$B$8+DP114*'Ores &amp; Ingots'!$B$9+DQ114*'Ores &amp; Ingots'!$B$10+DR114*'Ores &amp; Ingots'!$B$11+DS114*'Ores &amp; Ingots'!$B$12</f>
        <v>#VALUE!</v>
      </c>
      <c r="DX114" s="189" t="e">
        <f>CZ114*Refining!$G$3+DA114*Refining!$G$4+DB114*Refining!$G$5+DC114*Refining!$G$6+DD114*Refining!$G$7+DE114*Refining!$G$8+DF114*Refining!$G$9+DG114*Refining!$G$10+DH114*Refining!$G$11+DI114*Refining!$G$12</f>
        <v>#VALUE!</v>
      </c>
      <c r="DY114" s="189" t="e">
        <f t="shared" si="13"/>
        <v>#VALUE!</v>
      </c>
      <c r="DZ114" s="192" t="e">
        <f t="shared" si="14"/>
        <v>#VALUE!</v>
      </c>
      <c r="EA114" s="185" t="e">
        <f t="shared" si="15"/>
        <v>#VALUE!</v>
      </c>
      <c r="EB114" s="194" t="e">
        <f t="shared" ref="EB114:EC114" si="462">EA114/60</f>
        <v>#VALUE!</v>
      </c>
      <c r="EC114" s="194" t="e">
        <f t="shared" si="462"/>
        <v>#VALUE!</v>
      </c>
      <c r="ED114" s="185" t="e">
        <f t="shared" si="17"/>
        <v>#VALUE!</v>
      </c>
      <c r="EE114" s="194" t="e">
        <f t="shared" ref="EE114:EF114" si="463">ED114/1000</f>
        <v>#VALUE!</v>
      </c>
      <c r="EF114" s="196" t="e">
        <f t="shared" si="463"/>
        <v>#VALUE!</v>
      </c>
      <c r="EG114" s="130" t="e">
        <f t="shared" si="19"/>
        <v>#VALUE!</v>
      </c>
      <c r="EH114" s="132" t="e">
        <f t="shared" si="20"/>
        <v>#VALUE!</v>
      </c>
      <c r="EI114" s="133">
        <v>384</v>
      </c>
    </row>
    <row r="115" spans="1:139" ht="12.75" x14ac:dyDescent="0.2">
      <c r="A115" s="864"/>
      <c r="B115" s="135" t="s">
        <v>335</v>
      </c>
      <c r="C115" s="137" t="s">
        <v>155</v>
      </c>
      <c r="D115" s="137">
        <v>1</v>
      </c>
      <c r="E115" s="137">
        <v>1</v>
      </c>
      <c r="F115" s="137">
        <v>1</v>
      </c>
      <c r="G115" s="139">
        <f t="shared" si="0"/>
        <v>0.125</v>
      </c>
      <c r="H115" s="140">
        <v>20</v>
      </c>
      <c r="I115" s="140">
        <v>20</v>
      </c>
      <c r="J115" s="140">
        <f>H115/Main!$D$9</f>
        <v>4</v>
      </c>
      <c r="K115" s="140">
        <f>I115/Main!$D$10</f>
        <v>10</v>
      </c>
      <c r="L115" s="140">
        <f t="shared" si="1"/>
        <v>2.5</v>
      </c>
      <c r="M115" s="140">
        <v>1</v>
      </c>
      <c r="N115" s="145" t="s">
        <v>28</v>
      </c>
      <c r="O115" s="145">
        <v>200</v>
      </c>
      <c r="P115" s="143"/>
      <c r="Q115" s="145"/>
      <c r="R115" s="143"/>
      <c r="S115" s="146"/>
      <c r="T115" s="146"/>
      <c r="U115" s="143"/>
      <c r="V115" s="143"/>
      <c r="W115" s="146"/>
      <c r="X115" s="146"/>
      <c r="Y115" s="143"/>
      <c r="Z115" s="143"/>
      <c r="AA115" s="143"/>
      <c r="AB115" s="143"/>
      <c r="AC115" s="362"/>
      <c r="AD115" s="133">
        <v>0</v>
      </c>
      <c r="AE115" s="133">
        <v>4</v>
      </c>
      <c r="AF115" s="133">
        <v>0</v>
      </c>
      <c r="AG115" s="133">
        <v>0</v>
      </c>
      <c r="AH115" s="133">
        <v>6</v>
      </c>
      <c r="AI115" s="133">
        <v>0</v>
      </c>
      <c r="AJ115" s="133">
        <v>0</v>
      </c>
      <c r="AK115" s="167">
        <v>3</v>
      </c>
      <c r="AL115" s="133">
        <v>0</v>
      </c>
      <c r="AM115" s="133">
        <v>0</v>
      </c>
      <c r="AN115" s="133">
        <v>0</v>
      </c>
      <c r="AO115" s="133">
        <v>0</v>
      </c>
      <c r="AP115" s="133">
        <v>0</v>
      </c>
      <c r="AQ115" s="133">
        <v>0</v>
      </c>
      <c r="AR115" s="133">
        <v>0</v>
      </c>
      <c r="AS115" s="133">
        <v>0</v>
      </c>
      <c r="AT115" s="133">
        <v>0</v>
      </c>
      <c r="AU115" s="133">
        <v>0</v>
      </c>
      <c r="AV115" s="133">
        <v>0</v>
      </c>
      <c r="AW115" s="133">
        <v>0</v>
      </c>
      <c r="AX115" s="133">
        <v>0</v>
      </c>
      <c r="AY115" s="161" t="str">
        <f t="shared" ref="AY115:BS115" si="464">IF(AD115 = 0, "", AD115)</f>
        <v/>
      </c>
      <c r="AZ115" s="133">
        <f t="shared" si="464"/>
        <v>4</v>
      </c>
      <c r="BA115" s="137" t="str">
        <f t="shared" si="464"/>
        <v/>
      </c>
      <c r="BB115" s="137" t="str">
        <f t="shared" si="464"/>
        <v/>
      </c>
      <c r="BC115" s="133">
        <f t="shared" si="464"/>
        <v>6</v>
      </c>
      <c r="BD115" s="137" t="str">
        <f t="shared" si="464"/>
        <v/>
      </c>
      <c r="BE115" s="137" t="str">
        <f t="shared" si="464"/>
        <v/>
      </c>
      <c r="BF115" s="167">
        <f t="shared" si="464"/>
        <v>3</v>
      </c>
      <c r="BG115" s="137" t="str">
        <f t="shared" si="464"/>
        <v/>
      </c>
      <c r="BH115" s="137" t="str">
        <f t="shared" si="464"/>
        <v/>
      </c>
      <c r="BI115" s="137" t="str">
        <f t="shared" si="464"/>
        <v/>
      </c>
      <c r="BJ115" s="137" t="str">
        <f t="shared" si="464"/>
        <v/>
      </c>
      <c r="BK115" s="137" t="str">
        <f t="shared" si="464"/>
        <v/>
      </c>
      <c r="BL115" s="137" t="str">
        <f t="shared" si="464"/>
        <v/>
      </c>
      <c r="BM115" s="137" t="str">
        <f t="shared" si="464"/>
        <v/>
      </c>
      <c r="BN115" s="137" t="str">
        <f t="shared" si="464"/>
        <v/>
      </c>
      <c r="BO115" s="137" t="str">
        <f t="shared" si="464"/>
        <v/>
      </c>
      <c r="BP115" s="137" t="str">
        <f t="shared" si="464"/>
        <v/>
      </c>
      <c r="BQ115" s="137" t="str">
        <f t="shared" si="464"/>
        <v/>
      </c>
      <c r="BR115" s="137" t="str">
        <f t="shared" si="464"/>
        <v/>
      </c>
      <c r="BS115" s="169" t="str">
        <f t="shared" si="464"/>
        <v/>
      </c>
      <c r="BT115" s="174" t="e">
        <f>$AY115*Assembly!Z$4+$AZ115*Assembly!Z$5+$BA115*Assembly!Z$6+$BB115*Assembly!Z$7+$BC115*Assembly!Z$8+$BD115*Assembly!Z$9+$BE115*Assembly!Z$10+$BF115*Assembly!Z$11+$BG115*Assembly!Z$12+$BH115*Assembly!Z$13+$BI115*Assembly!Z$14+$BJ115*Assembly!Z$15+$BK115*Assembly!Z$16+$BL115*Assembly!Z$17+$BM115*Assembly!Z$18+$BN115*Assembly!Z$19+$BO115*Assembly!Z$20+$BP115*Assembly!Z$21+$BQ115*Assembly!Z$22+$BR115*Assembly!Z$23+$BS115*Assembly!Z$24</f>
        <v>#VALUE!</v>
      </c>
      <c r="BU115" s="133" t="e">
        <f t="shared" si="3"/>
        <v>#VALUE!</v>
      </c>
      <c r="BV115" s="133"/>
      <c r="BW115" s="133" t="e">
        <f>$AY115*Assembly!AD$4+$AZ115*Assembly!AD$5+$BA115*Assembly!AD$6+$BB115*Assembly!AD$7+$BC115*Assembly!AD$8+$BD115*Assembly!AD$9+$BE115*Assembly!AD$10+$BF115*Assembly!AD$11+$BG115*Assembly!AD$12+$BH115*Assembly!AD$13+$BI115*Assembly!AD$14+$BJ115*Assembly!AD$15+$BK115*Assembly!AD$16+$BL115*Assembly!AD$17+$BM115*Assembly!AD$18+$BN115*Assembly!AD$19+$BO115*Assembly!AD$20+$BP115*Assembly!AD$21+$BQ115*Assembly!AD$22+$BR115*Assembly!AD$23+$BS115*Assembly!AD$24</f>
        <v>#VALUE!</v>
      </c>
      <c r="BX115" s="177" t="e">
        <f t="shared" si="4"/>
        <v>#VALUE!</v>
      </c>
      <c r="BY115" s="178" t="e">
        <f t="shared" si="5"/>
        <v>#VALUE!</v>
      </c>
      <c r="BZ115" s="179" t="e">
        <f t="shared" si="6"/>
        <v>#VALUE!</v>
      </c>
      <c r="CA115" s="178" t="e">
        <f t="shared" si="7"/>
        <v>#VALUE!</v>
      </c>
      <c r="CB115" s="133" t="e">
        <f>$AY115*Assembly!Y$4+$AZ115*Assembly!Y$5+$BA115*Assembly!Y$6+$BB115*Assembly!Y$7+$BC115*Assembly!Y$8+$BD115*Assembly!Y$9+$BE115*Assembly!Y$10+$BF115*Assembly!Y$11+$BG115*Assembly!Y$12+$BH115*Assembly!Y$13+$BI115*Assembly!Y$14+$BJ115*Assembly!Y$15+$BK115*Assembly!Y$16+$BL115*Assembly!Y$17+$BM115*Assembly!Y$18+$BN115*Assembly!Y$19+$BO115*Assembly!Y$20+$BP115*Assembly!Y$21+$BQ115*Assembly!Y$22+$BR115*Assembly!Y$23+$BS115*Assembly!Y$24</f>
        <v>#VALUE!</v>
      </c>
      <c r="CC115" s="133" t="e">
        <f t="shared" si="8"/>
        <v>#VALUE!</v>
      </c>
      <c r="CD115" s="130" t="e">
        <f t="shared" si="9"/>
        <v>#VALUE!</v>
      </c>
      <c r="CE115" s="183" t="e">
        <f>$AY115*Assembly!AC$4+$AZ115*Assembly!AC$5+$BA115*Assembly!AC$6+$BB115*Assembly!AC$7+$BC115*Assembly!AC$8+$BD115*Assembly!AC$9+$BE115*Assembly!AC$10+$BF115*Assembly!AC$11+$BG115*Assembly!AC$12+$BH115*Assembly!AC$13+$BI115*Assembly!AC$14+$BJ115*Assembly!AC$15+$BK115*Assembly!AC$16+$BL115*Assembly!AC$17+$BM115*Assembly!AC$18+$BN115*Assembly!AC$19+$BO115*Assembly!AC$20+$BP115*Assembly!AC$21+$BQ115*Assembly!AC$22+$BR115*Assembly!AC$23+$BS115*Assembly!AC$24</f>
        <v>#VALUE!</v>
      </c>
      <c r="CF115" s="145" t="e">
        <f>$AY115*Assembly!M$4+$AZ115*Assembly!M$5+$BA115*Assembly!M$6+$BB115*Assembly!M$7+$BC115*Assembly!M$8+$BD115*Assembly!M$9+$BE115*Assembly!M$10+$BF115*Assembly!M$11+$BG115*Assembly!M$12+$BH115*Assembly!M$13+$BI115*Assembly!M$14+$BJ115*Assembly!M$15+$BK115*Assembly!M$16+$BL115*Assembly!M$17+$BM115*Assembly!M$18+$BN115*Assembly!M$19+$BO115*Assembly!M$20+$BP115*Assembly!M$21+$BQ115*Assembly!M$22+$BR115*Assembly!M$23+$BS115*Assembly!M$24</f>
        <v>#VALUE!</v>
      </c>
      <c r="CG115" s="145" t="e">
        <f>$AY115*Assembly!N$4+$AZ115*Assembly!N$5+$BA115*Assembly!N$6+$BB115*Assembly!N$7+$BC115*Assembly!N$8+$BD115*Assembly!N$9+$BE115*Assembly!N$10+$BF115*Assembly!N$11+$BG115*Assembly!N$12+$BH115*Assembly!N$13+$BI115*Assembly!N$14+$BJ115*Assembly!N$15+$BK115*Assembly!N$16+$BL115*Assembly!N$17+$BM115*Assembly!N$18+$BN115*Assembly!N$19+$BO115*Assembly!N$20+$BP115*Assembly!N$21+$BQ115*Assembly!N$22+$BR115*Assembly!N$23+$BS115*Assembly!N$24</f>
        <v>#VALUE!</v>
      </c>
      <c r="CH115" s="145" t="e">
        <f>$AY115*Assembly!O$4+$AZ115*Assembly!O$5+$BA115*Assembly!O$6+$BB115*Assembly!O$7+$BC115*Assembly!O$8+$BD115*Assembly!O$9+$BE115*Assembly!O$10+$BF115*Assembly!O$11+$BG115*Assembly!O$12+$BH115*Assembly!O$13+$BI115*Assembly!O$14+$BJ115*Assembly!O$15+$BK115*Assembly!O$16+$BL115*Assembly!O$17+$BM115*Assembly!O$18+$BN115*Assembly!O$19+$BO115*Assembly!O$20+$BP115*Assembly!O$21+$BQ115*Assembly!O$22+$BR115*Assembly!O$23+$BS115*Assembly!O$24</f>
        <v>#VALUE!</v>
      </c>
      <c r="CI115" s="140" t="e">
        <f>$AY115*Assembly!P$4+$AZ115*Assembly!P$5+$BA115*Assembly!P$6+$BB115*Assembly!P$7+$BC115*Assembly!P$8+$BD115*Assembly!P$9+$BE115*Assembly!P$10+$BF115*Assembly!P$11+$BG115*Assembly!P$12+$BH115*Assembly!P$13+$BI115*Assembly!P$14+$BJ115*Assembly!P$15+$BK115*Assembly!P$16+$BL115*Assembly!P$17+$BM115*Assembly!P$18+$BN115*Assembly!P$19+$BO115*Assembly!P$20+$BP115*Assembly!P$21+$BQ115*Assembly!P$22+$BR115*Assembly!P$23+$BS115*Assembly!P$24</f>
        <v>#VALUE!</v>
      </c>
      <c r="CJ115" s="140" t="e">
        <f>$AY115*Assembly!Q$4+$AZ115*Assembly!Q$5+$BA115*Assembly!Q$6+$BB115*Assembly!Q$7+$BC115*Assembly!Q$8+$BD115*Assembly!Q$9+$BE115*Assembly!Q$10+$BF115*Assembly!Q$11+$BG115*Assembly!Q$12+$BH115*Assembly!Q$13+$BI115*Assembly!Q$14+$BJ115*Assembly!Q$15+$BK115*Assembly!Q$16+$BL115*Assembly!Q$17+$BM115*Assembly!Q$18+$BN115*Assembly!Q$19+$BO115*Assembly!Q$20+$BP115*Assembly!Q$21+$BQ115*Assembly!Q$22+$BR115*Assembly!Q$23+$BS115*Assembly!Q$24</f>
        <v>#VALUE!</v>
      </c>
      <c r="CK115" s="145" t="e">
        <f>$AY115*Assembly!R$4+$AZ115*Assembly!R$5+$BA115*Assembly!R$6+$BB115*Assembly!R$7+$BC115*Assembly!R$8+$BD115*Assembly!R$9+$BE115*Assembly!R$10+$BF115*Assembly!R$11+$BG115*Assembly!R$12+$BH115*Assembly!R$13+$BI115*Assembly!R$14+$BJ115*Assembly!R$15+$BK115*Assembly!R$16+$BL115*Assembly!R$17+$BM115*Assembly!R$18+$BN115*Assembly!R$19+$BO115*Assembly!R$20+$BP115*Assembly!R$21+$BQ115*Assembly!R$22+$BR115*Assembly!R$23+$BS115*Assembly!R$24</f>
        <v>#VALUE!</v>
      </c>
      <c r="CL115" s="140" t="e">
        <f>$AY115*Assembly!S$4+$AZ115*Assembly!S$5+$BA115*Assembly!S$6+$BB115*Assembly!S$7+$BC115*Assembly!S$8+$BD115*Assembly!S$9+$BE115*Assembly!S$10+$BF115*Assembly!S$11+$BG115*Assembly!S$12+$BH115*Assembly!S$13+$BI115*Assembly!S$14+$BJ115*Assembly!S$15+$BK115*Assembly!S$16+$BL115*Assembly!S$17+$BM115*Assembly!S$18+$BN115*Assembly!S$19+$BO115*Assembly!S$20+$BP115*Assembly!S$21+$BQ115*Assembly!S$22+$BR115*Assembly!S$23+$BS115*Assembly!S$24</f>
        <v>#VALUE!</v>
      </c>
      <c r="CM115" s="140" t="e">
        <f>$AY115*Assembly!T$4+$AZ115*Assembly!T$5+$BA115*Assembly!T$6+$BB115*Assembly!T$7+$BC115*Assembly!T$8+$BD115*Assembly!T$9+$BE115*Assembly!T$10+$BF115*Assembly!T$11+$BG115*Assembly!T$12+$BH115*Assembly!T$13+$BI115*Assembly!T$14+$BJ115*Assembly!T$15+$BK115*Assembly!T$16+$BL115*Assembly!T$17+$BM115*Assembly!T$18+$BN115*Assembly!T$19+$BO115*Assembly!T$20+$BP115*Assembly!T$21+$BQ115*Assembly!T$22+$BR115*Assembly!T$23+$BS115*Assembly!T$24</f>
        <v>#VALUE!</v>
      </c>
      <c r="CN115" s="140" t="e">
        <f>$AY115*Assembly!U$4+$AZ115*Assembly!U$5+$BA115*Assembly!U$6+$BB115*Assembly!U$7+$BC115*Assembly!U$8+$BD115*Assembly!U$9+$BE115*Assembly!U$10+$BF115*Assembly!U$11+$BG115*Assembly!U$12+$BH115*Assembly!U$13+$BI115*Assembly!U$14+$BJ115*Assembly!U$15+$BK115*Assembly!U$16+$BL115*Assembly!U$17+$BM115*Assembly!U$18+$BN115*Assembly!U$19+$BO115*Assembly!U$20+$BP115*Assembly!U$21+$BQ115*Assembly!U$22+$BR115*Assembly!U$23+$BS115*Assembly!U$24</f>
        <v>#VALUE!</v>
      </c>
      <c r="CO115" s="145" t="e">
        <f>$AY115*Assembly!V$4+$AZ115*Assembly!V$5+$BA115*Assembly!V$6+$BB115*Assembly!V$7+$BC115*Assembly!V$8+$BD115*Assembly!V$9+$BE115*Assembly!V$10+$BF115*Assembly!V$11+$BG115*Assembly!V$12+$BH115*Assembly!V$13+$BI115*Assembly!V$14+$BJ115*Assembly!V$15+$BK115*Assembly!V$16+$BL115*Assembly!V$17+$BM115*Assembly!V$18+$BN115*Assembly!V$19+$BO115*Assembly!V$20+$BP115*Assembly!V$21+$BQ115*Assembly!V$22+$BR115*Assembly!V$23+$BS115*Assembly!V$24</f>
        <v>#VALUE!</v>
      </c>
      <c r="CP115" s="145" t="e">
        <f>CF115*Refining!$F$3</f>
        <v>#VALUE!</v>
      </c>
      <c r="CQ115" s="145" t="e">
        <f>CG115*Refining!$F$4</f>
        <v>#VALUE!</v>
      </c>
      <c r="CR115" s="145" t="e">
        <f>CH115*Refining!$F$5</f>
        <v>#VALUE!</v>
      </c>
      <c r="CS115" s="145" t="e">
        <f>CI115*Refining!$F$6</f>
        <v>#VALUE!</v>
      </c>
      <c r="CT115" s="145" t="e">
        <f>CJ115*Refining!$F$7</f>
        <v>#VALUE!</v>
      </c>
      <c r="CU115" s="145" t="e">
        <f>CK115*Refining!$F$8</f>
        <v>#VALUE!</v>
      </c>
      <c r="CV115" s="145" t="e">
        <f>CL115*Refining!$F$9</f>
        <v>#VALUE!</v>
      </c>
      <c r="CW115" s="145" t="e">
        <f>CM115*Refining!$F$10</f>
        <v>#VALUE!</v>
      </c>
      <c r="CX115" s="145" t="e">
        <f>CN115*Refining!$F$11</f>
        <v>#VALUE!</v>
      </c>
      <c r="CY115" s="145" t="e">
        <f>CO115*Refining!$F$12</f>
        <v>#VALUE!</v>
      </c>
      <c r="CZ115" s="185" t="e">
        <f t="shared" ref="CZ115:DS115" si="465">IF(CF115 = 0, "", CF115)</f>
        <v>#VALUE!</v>
      </c>
      <c r="DA115" s="186" t="e">
        <f t="shared" si="465"/>
        <v>#VALUE!</v>
      </c>
      <c r="DB115" s="186" t="e">
        <f t="shared" si="465"/>
        <v>#VALUE!</v>
      </c>
      <c r="DC115" s="186" t="e">
        <f t="shared" si="465"/>
        <v>#VALUE!</v>
      </c>
      <c r="DD115" s="186" t="e">
        <f t="shared" si="465"/>
        <v>#VALUE!</v>
      </c>
      <c r="DE115" s="186" t="e">
        <f t="shared" si="465"/>
        <v>#VALUE!</v>
      </c>
      <c r="DF115" s="186" t="e">
        <f t="shared" si="465"/>
        <v>#VALUE!</v>
      </c>
      <c r="DG115" s="186" t="e">
        <f t="shared" si="465"/>
        <v>#VALUE!</v>
      </c>
      <c r="DH115" s="186" t="e">
        <f t="shared" si="465"/>
        <v>#VALUE!</v>
      </c>
      <c r="DI115" s="187" t="e">
        <f t="shared" si="465"/>
        <v>#VALUE!</v>
      </c>
      <c r="DJ115" s="185" t="e">
        <f t="shared" si="465"/>
        <v>#VALUE!</v>
      </c>
      <c r="DK115" s="186" t="e">
        <f t="shared" si="465"/>
        <v>#VALUE!</v>
      </c>
      <c r="DL115" s="186" t="e">
        <f t="shared" si="465"/>
        <v>#VALUE!</v>
      </c>
      <c r="DM115" s="186" t="e">
        <f t="shared" si="465"/>
        <v>#VALUE!</v>
      </c>
      <c r="DN115" s="188" t="e">
        <f t="shared" si="465"/>
        <v>#VALUE!</v>
      </c>
      <c r="DO115" s="186" t="e">
        <f t="shared" si="465"/>
        <v>#VALUE!</v>
      </c>
      <c r="DP115" s="186" t="e">
        <f t="shared" si="465"/>
        <v>#VALUE!</v>
      </c>
      <c r="DQ115" s="186" t="e">
        <f t="shared" si="465"/>
        <v>#VALUE!</v>
      </c>
      <c r="DR115" s="186" t="e">
        <f t="shared" si="465"/>
        <v>#VALUE!</v>
      </c>
      <c r="DS115" s="187" t="e">
        <f t="shared" si="465"/>
        <v>#VALUE!</v>
      </c>
      <c r="DT115" s="185" t="e">
        <f t="shared" si="11"/>
        <v>#VALUE!</v>
      </c>
      <c r="DU115" s="189" t="e">
        <f t="shared" si="12"/>
        <v>#VALUE!</v>
      </c>
      <c r="DV115" s="133" t="e">
        <f>CZ115*'Ores &amp; Ingots'!$C$3+DA115*'Ores &amp; Ingots'!$C$4+DB115*'Ores &amp; Ingots'!$C$5+DC115*'Ores &amp; Ingots'!$C$6+DD115*'Ores &amp; Ingots'!$C$7+DE115*'Ores &amp; Ingots'!$C$8+DF115*'Ores &amp; Ingots'!$C$9+DG115*'Ores &amp; Ingots'!$C$10+DH115*'Ores &amp; Ingots'!$C$11+DI115*'Ores &amp; Ingots'!$C$12</f>
        <v>#VALUE!</v>
      </c>
      <c r="DW115" s="133" t="e">
        <f>DJ115*'Ores &amp; Ingots'!$B$3+DK115*'Ores &amp; Ingots'!$B$4+DL115*'Ores &amp; Ingots'!$B$5+DM115*'Ores &amp; Ingots'!$B$6+DN115*'Ores &amp; Ingots'!$B$7+DO115*'Ores &amp; Ingots'!$B$8+DP115*'Ores &amp; Ingots'!$B$9+DQ115*'Ores &amp; Ingots'!$B$10+DR115*'Ores &amp; Ingots'!$B$11+DS115*'Ores &amp; Ingots'!$B$12</f>
        <v>#VALUE!</v>
      </c>
      <c r="DX115" s="189" t="e">
        <f>CZ115*Refining!$G$3+DA115*Refining!$G$4+DB115*Refining!$G$5+DC115*Refining!$G$6+DD115*Refining!$G$7+DE115*Refining!$G$8+DF115*Refining!$G$9+DG115*Refining!$G$10+DH115*Refining!$G$11+DI115*Refining!$G$12</f>
        <v>#VALUE!</v>
      </c>
      <c r="DY115" s="189" t="e">
        <f t="shared" si="13"/>
        <v>#VALUE!</v>
      </c>
      <c r="DZ115" s="192" t="e">
        <f t="shared" si="14"/>
        <v>#VALUE!</v>
      </c>
      <c r="EA115" s="185" t="e">
        <f t="shared" si="15"/>
        <v>#VALUE!</v>
      </c>
      <c r="EB115" s="194" t="e">
        <f t="shared" ref="EB115:EC115" si="466">EA115/60</f>
        <v>#VALUE!</v>
      </c>
      <c r="EC115" s="194" t="e">
        <f t="shared" si="466"/>
        <v>#VALUE!</v>
      </c>
      <c r="ED115" s="185" t="e">
        <f t="shared" si="17"/>
        <v>#VALUE!</v>
      </c>
      <c r="EE115" s="194" t="e">
        <f t="shared" ref="EE115:EF115" si="467">ED115/1000</f>
        <v>#VALUE!</v>
      </c>
      <c r="EF115" s="196" t="e">
        <f t="shared" si="467"/>
        <v>#VALUE!</v>
      </c>
      <c r="EG115" s="130" t="e">
        <f t="shared" si="19"/>
        <v>#VALUE!</v>
      </c>
      <c r="EH115" s="132" t="e">
        <f t="shared" si="20"/>
        <v>#VALUE!</v>
      </c>
      <c r="EI115" s="133" t="s">
        <v>28</v>
      </c>
    </row>
    <row r="116" spans="1:139" ht="12.75" hidden="1" x14ac:dyDescent="0.2">
      <c r="A116" s="864"/>
      <c r="B116" s="135" t="s">
        <v>337</v>
      </c>
      <c r="C116" s="137" t="s">
        <v>156</v>
      </c>
      <c r="D116" s="137">
        <v>1</v>
      </c>
      <c r="E116" s="137">
        <v>1</v>
      </c>
      <c r="F116" s="137">
        <v>1</v>
      </c>
      <c r="G116" s="139">
        <f t="shared" si="0"/>
        <v>15.625</v>
      </c>
      <c r="H116" s="140">
        <v>10</v>
      </c>
      <c r="I116" s="140">
        <v>10</v>
      </c>
      <c r="J116" s="140">
        <f>H116/Main!$D$9</f>
        <v>2</v>
      </c>
      <c r="K116" s="140">
        <f>I116/Main!$D$10</f>
        <v>5</v>
      </c>
      <c r="L116" s="140">
        <f t="shared" si="1"/>
        <v>2.5</v>
      </c>
      <c r="M116" s="140">
        <v>1</v>
      </c>
      <c r="N116" s="145">
        <v>30</v>
      </c>
      <c r="O116" s="145">
        <v>30</v>
      </c>
      <c r="P116" s="143"/>
      <c r="Q116" s="145"/>
      <c r="R116" s="143"/>
      <c r="S116" s="146"/>
      <c r="T116" s="146"/>
      <c r="U116" s="143"/>
      <c r="V116" s="143"/>
      <c r="W116" s="146"/>
      <c r="X116" s="146"/>
      <c r="Y116" s="143"/>
      <c r="Z116" s="143"/>
      <c r="AA116" s="143"/>
      <c r="AB116" s="143"/>
      <c r="AC116" s="362" t="s">
        <v>220</v>
      </c>
      <c r="AD116" s="133">
        <v>2</v>
      </c>
      <c r="AE116" s="133">
        <v>0</v>
      </c>
      <c r="AF116" s="133">
        <v>0</v>
      </c>
      <c r="AG116" s="133">
        <v>0</v>
      </c>
      <c r="AH116" s="133">
        <v>0</v>
      </c>
      <c r="AI116" s="133">
        <v>0</v>
      </c>
      <c r="AJ116" s="133">
        <v>0</v>
      </c>
      <c r="AK116" s="167">
        <v>3</v>
      </c>
      <c r="AL116" s="133">
        <v>0</v>
      </c>
      <c r="AM116" s="133">
        <v>0</v>
      </c>
      <c r="AN116" s="133">
        <v>0</v>
      </c>
      <c r="AO116" s="133">
        <v>0</v>
      </c>
      <c r="AP116" s="133">
        <v>0</v>
      </c>
      <c r="AQ116" s="133">
        <v>0</v>
      </c>
      <c r="AR116" s="133">
        <v>0</v>
      </c>
      <c r="AS116" s="133">
        <v>0</v>
      </c>
      <c r="AT116" s="133">
        <v>0</v>
      </c>
      <c r="AU116" s="133">
        <v>0</v>
      </c>
      <c r="AV116" s="133">
        <v>0</v>
      </c>
      <c r="AW116" s="133">
        <v>0</v>
      </c>
      <c r="AX116" s="133">
        <v>0</v>
      </c>
      <c r="AY116" s="174">
        <f t="shared" ref="AY116:BS116" si="468">IF(AD116 = 0, "", AD116)</f>
        <v>2</v>
      </c>
      <c r="AZ116" s="137" t="str">
        <f t="shared" si="468"/>
        <v/>
      </c>
      <c r="BA116" s="137" t="str">
        <f t="shared" si="468"/>
        <v/>
      </c>
      <c r="BB116" s="137" t="str">
        <f t="shared" si="468"/>
        <v/>
      </c>
      <c r="BC116" s="137" t="str">
        <f t="shared" si="468"/>
        <v/>
      </c>
      <c r="BD116" s="137" t="str">
        <f t="shared" si="468"/>
        <v/>
      </c>
      <c r="BE116" s="137" t="str">
        <f t="shared" si="468"/>
        <v/>
      </c>
      <c r="BF116" s="167">
        <f t="shared" si="468"/>
        <v>3</v>
      </c>
      <c r="BG116" s="137" t="str">
        <f t="shared" si="468"/>
        <v/>
      </c>
      <c r="BH116" s="137" t="str">
        <f t="shared" si="468"/>
        <v/>
      </c>
      <c r="BI116" s="137" t="str">
        <f t="shared" si="468"/>
        <v/>
      </c>
      <c r="BJ116" s="137" t="str">
        <f t="shared" si="468"/>
        <v/>
      </c>
      <c r="BK116" s="137" t="str">
        <f t="shared" si="468"/>
        <v/>
      </c>
      <c r="BL116" s="137" t="str">
        <f t="shared" si="468"/>
        <v/>
      </c>
      <c r="BM116" s="137" t="str">
        <f t="shared" si="468"/>
        <v/>
      </c>
      <c r="BN116" s="137" t="str">
        <f t="shared" si="468"/>
        <v/>
      </c>
      <c r="BO116" s="137" t="str">
        <f t="shared" si="468"/>
        <v/>
      </c>
      <c r="BP116" s="137" t="str">
        <f t="shared" si="468"/>
        <v/>
      </c>
      <c r="BQ116" s="137" t="str">
        <f t="shared" si="468"/>
        <v/>
      </c>
      <c r="BR116" s="137" t="str">
        <f t="shared" si="468"/>
        <v/>
      </c>
      <c r="BS116" s="169" t="str">
        <f t="shared" si="468"/>
        <v/>
      </c>
      <c r="BT116" s="174" t="e">
        <f>$AY116*Assembly!Z$4+$AZ116*Assembly!Z$5+$BA116*Assembly!Z$6+$BB116*Assembly!Z$7+$BC116*Assembly!Z$8+$BD116*Assembly!Z$9+$BE116*Assembly!Z$10+$BF116*Assembly!Z$11+$BG116*Assembly!Z$12+$BH116*Assembly!Z$13+$BI116*Assembly!Z$14+$BJ116*Assembly!Z$15+$BK116*Assembly!Z$16+$BL116*Assembly!Z$17+$BM116*Assembly!Z$18+$BN116*Assembly!Z$19+$BO116*Assembly!Z$20+$BP116*Assembly!Z$21+$BQ116*Assembly!Z$22+$BR116*Assembly!Z$23+$BS116*Assembly!Z$24</f>
        <v>#VALUE!</v>
      </c>
      <c r="BU116" s="133" t="e">
        <f t="shared" si="3"/>
        <v>#VALUE!</v>
      </c>
      <c r="BV116" s="133"/>
      <c r="BW116" s="133" t="e">
        <f>$AY116*Assembly!AD$4+$AZ116*Assembly!AD$5+$BA116*Assembly!AD$6+$BB116*Assembly!AD$7+$BC116*Assembly!AD$8+$BD116*Assembly!AD$9+$BE116*Assembly!AD$10+$BF116*Assembly!AD$11+$BG116*Assembly!AD$12+$BH116*Assembly!AD$13+$BI116*Assembly!AD$14+$BJ116*Assembly!AD$15+$BK116*Assembly!AD$16+$BL116*Assembly!AD$17+$BM116*Assembly!AD$18+$BN116*Assembly!AD$19+$BO116*Assembly!AD$20+$BP116*Assembly!AD$21+$BQ116*Assembly!AD$22+$BR116*Assembly!AD$23+$BS116*Assembly!AD$24</f>
        <v>#VALUE!</v>
      </c>
      <c r="BX116" s="177" t="e">
        <f t="shared" si="4"/>
        <v>#VALUE!</v>
      </c>
      <c r="BY116" s="178" t="e">
        <f t="shared" si="5"/>
        <v>#VALUE!</v>
      </c>
      <c r="BZ116" s="179" t="e">
        <f t="shared" si="6"/>
        <v>#VALUE!</v>
      </c>
      <c r="CA116" s="178" t="e">
        <f t="shared" si="7"/>
        <v>#VALUE!</v>
      </c>
      <c r="CB116" s="133" t="e">
        <f>$AY116*Assembly!Y$4+$AZ116*Assembly!Y$5+$BA116*Assembly!Y$6+$BB116*Assembly!Y$7+$BC116*Assembly!Y$8+$BD116*Assembly!Y$9+$BE116*Assembly!Y$10+$BF116*Assembly!Y$11+$BG116*Assembly!Y$12+$BH116*Assembly!Y$13+$BI116*Assembly!Y$14+$BJ116*Assembly!Y$15+$BK116*Assembly!Y$16+$BL116*Assembly!Y$17+$BM116*Assembly!Y$18+$BN116*Assembly!Y$19+$BO116*Assembly!Y$20+$BP116*Assembly!Y$21+$BQ116*Assembly!Y$22+$BR116*Assembly!Y$23+$BS116*Assembly!Y$24</f>
        <v>#VALUE!</v>
      </c>
      <c r="CC116" s="133" t="e">
        <f t="shared" si="8"/>
        <v>#VALUE!</v>
      </c>
      <c r="CD116" s="130" t="e">
        <f t="shared" si="9"/>
        <v>#VALUE!</v>
      </c>
      <c r="CE116" s="183" t="e">
        <f>$AY116*Assembly!AC$4+$AZ116*Assembly!AC$5+$BA116*Assembly!AC$6+$BB116*Assembly!AC$7+$BC116*Assembly!AC$8+$BD116*Assembly!AC$9+$BE116*Assembly!AC$10+$BF116*Assembly!AC$11+$BG116*Assembly!AC$12+$BH116*Assembly!AC$13+$BI116*Assembly!AC$14+$BJ116*Assembly!AC$15+$BK116*Assembly!AC$16+$BL116*Assembly!AC$17+$BM116*Assembly!AC$18+$BN116*Assembly!AC$19+$BO116*Assembly!AC$20+$BP116*Assembly!AC$21+$BQ116*Assembly!AC$22+$BR116*Assembly!AC$23+$BS116*Assembly!AC$24</f>
        <v>#VALUE!</v>
      </c>
      <c r="CF116" s="145" t="e">
        <f>$AY116*Assembly!M$4+$AZ116*Assembly!M$5+$BA116*Assembly!M$6+$BB116*Assembly!M$7+$BC116*Assembly!M$8+$BD116*Assembly!M$9+$BE116*Assembly!M$10+$BF116*Assembly!M$11+$BG116*Assembly!M$12+$BH116*Assembly!M$13+$BI116*Assembly!M$14+$BJ116*Assembly!M$15+$BK116*Assembly!M$16+$BL116*Assembly!M$17+$BM116*Assembly!M$18+$BN116*Assembly!M$19+$BO116*Assembly!M$20+$BP116*Assembly!M$21+$BQ116*Assembly!M$22+$BR116*Assembly!M$23+$BS116*Assembly!M$24</f>
        <v>#VALUE!</v>
      </c>
      <c r="CG116" s="145" t="e">
        <f>$AY116*Assembly!N$4+$AZ116*Assembly!N$5+$BA116*Assembly!N$6+$BB116*Assembly!N$7+$BC116*Assembly!N$8+$BD116*Assembly!N$9+$BE116*Assembly!N$10+$BF116*Assembly!N$11+$BG116*Assembly!N$12+$BH116*Assembly!N$13+$BI116*Assembly!N$14+$BJ116*Assembly!N$15+$BK116*Assembly!N$16+$BL116*Assembly!N$17+$BM116*Assembly!N$18+$BN116*Assembly!N$19+$BO116*Assembly!N$20+$BP116*Assembly!N$21+$BQ116*Assembly!N$22+$BR116*Assembly!N$23+$BS116*Assembly!N$24</f>
        <v>#VALUE!</v>
      </c>
      <c r="CH116" s="145" t="e">
        <f>$AY116*Assembly!O$4+$AZ116*Assembly!O$5+$BA116*Assembly!O$6+$BB116*Assembly!O$7+$BC116*Assembly!O$8+$BD116*Assembly!O$9+$BE116*Assembly!O$10+$BF116*Assembly!O$11+$BG116*Assembly!O$12+$BH116*Assembly!O$13+$BI116*Assembly!O$14+$BJ116*Assembly!O$15+$BK116*Assembly!O$16+$BL116*Assembly!O$17+$BM116*Assembly!O$18+$BN116*Assembly!O$19+$BO116*Assembly!O$20+$BP116*Assembly!O$21+$BQ116*Assembly!O$22+$BR116*Assembly!O$23+$BS116*Assembly!O$24</f>
        <v>#VALUE!</v>
      </c>
      <c r="CI116" s="140" t="e">
        <f>$AY116*Assembly!P$4+$AZ116*Assembly!P$5+$BA116*Assembly!P$6+$BB116*Assembly!P$7+$BC116*Assembly!P$8+$BD116*Assembly!P$9+$BE116*Assembly!P$10+$BF116*Assembly!P$11+$BG116*Assembly!P$12+$BH116*Assembly!P$13+$BI116*Assembly!P$14+$BJ116*Assembly!P$15+$BK116*Assembly!P$16+$BL116*Assembly!P$17+$BM116*Assembly!P$18+$BN116*Assembly!P$19+$BO116*Assembly!P$20+$BP116*Assembly!P$21+$BQ116*Assembly!P$22+$BR116*Assembly!P$23+$BS116*Assembly!P$24</f>
        <v>#VALUE!</v>
      </c>
      <c r="CJ116" s="140" t="e">
        <f>$AY116*Assembly!Q$4+$AZ116*Assembly!Q$5+$BA116*Assembly!Q$6+$BB116*Assembly!Q$7+$BC116*Assembly!Q$8+$BD116*Assembly!Q$9+$BE116*Assembly!Q$10+$BF116*Assembly!Q$11+$BG116*Assembly!Q$12+$BH116*Assembly!Q$13+$BI116*Assembly!Q$14+$BJ116*Assembly!Q$15+$BK116*Assembly!Q$16+$BL116*Assembly!Q$17+$BM116*Assembly!Q$18+$BN116*Assembly!Q$19+$BO116*Assembly!Q$20+$BP116*Assembly!Q$21+$BQ116*Assembly!Q$22+$BR116*Assembly!Q$23+$BS116*Assembly!Q$24</f>
        <v>#VALUE!</v>
      </c>
      <c r="CK116" s="145" t="e">
        <f>$AY116*Assembly!R$4+$AZ116*Assembly!R$5+$BA116*Assembly!R$6+$BB116*Assembly!R$7+$BC116*Assembly!R$8+$BD116*Assembly!R$9+$BE116*Assembly!R$10+$BF116*Assembly!R$11+$BG116*Assembly!R$12+$BH116*Assembly!R$13+$BI116*Assembly!R$14+$BJ116*Assembly!R$15+$BK116*Assembly!R$16+$BL116*Assembly!R$17+$BM116*Assembly!R$18+$BN116*Assembly!R$19+$BO116*Assembly!R$20+$BP116*Assembly!R$21+$BQ116*Assembly!R$22+$BR116*Assembly!R$23+$BS116*Assembly!R$24</f>
        <v>#VALUE!</v>
      </c>
      <c r="CL116" s="140" t="e">
        <f>$AY116*Assembly!S$4+$AZ116*Assembly!S$5+$BA116*Assembly!S$6+$BB116*Assembly!S$7+$BC116*Assembly!S$8+$BD116*Assembly!S$9+$BE116*Assembly!S$10+$BF116*Assembly!S$11+$BG116*Assembly!S$12+$BH116*Assembly!S$13+$BI116*Assembly!S$14+$BJ116*Assembly!S$15+$BK116*Assembly!S$16+$BL116*Assembly!S$17+$BM116*Assembly!S$18+$BN116*Assembly!S$19+$BO116*Assembly!S$20+$BP116*Assembly!S$21+$BQ116*Assembly!S$22+$BR116*Assembly!S$23+$BS116*Assembly!S$24</f>
        <v>#VALUE!</v>
      </c>
      <c r="CM116" s="140" t="e">
        <f>$AY116*Assembly!T$4+$AZ116*Assembly!T$5+$BA116*Assembly!T$6+$BB116*Assembly!T$7+$BC116*Assembly!T$8+$BD116*Assembly!T$9+$BE116*Assembly!T$10+$BF116*Assembly!T$11+$BG116*Assembly!T$12+$BH116*Assembly!T$13+$BI116*Assembly!T$14+$BJ116*Assembly!T$15+$BK116*Assembly!T$16+$BL116*Assembly!T$17+$BM116*Assembly!T$18+$BN116*Assembly!T$19+$BO116*Assembly!T$20+$BP116*Assembly!T$21+$BQ116*Assembly!T$22+$BR116*Assembly!T$23+$BS116*Assembly!T$24</f>
        <v>#VALUE!</v>
      </c>
      <c r="CN116" s="140" t="e">
        <f>$AY116*Assembly!U$4+$AZ116*Assembly!U$5+$BA116*Assembly!U$6+$BB116*Assembly!U$7+$BC116*Assembly!U$8+$BD116*Assembly!U$9+$BE116*Assembly!U$10+$BF116*Assembly!U$11+$BG116*Assembly!U$12+$BH116*Assembly!U$13+$BI116*Assembly!U$14+$BJ116*Assembly!U$15+$BK116*Assembly!U$16+$BL116*Assembly!U$17+$BM116*Assembly!U$18+$BN116*Assembly!U$19+$BO116*Assembly!U$20+$BP116*Assembly!U$21+$BQ116*Assembly!U$22+$BR116*Assembly!U$23+$BS116*Assembly!U$24</f>
        <v>#VALUE!</v>
      </c>
      <c r="CO116" s="145" t="e">
        <f>$AY116*Assembly!V$4+$AZ116*Assembly!V$5+$BA116*Assembly!V$6+$BB116*Assembly!V$7+$BC116*Assembly!V$8+$BD116*Assembly!V$9+$BE116*Assembly!V$10+$BF116*Assembly!V$11+$BG116*Assembly!V$12+$BH116*Assembly!V$13+$BI116*Assembly!V$14+$BJ116*Assembly!V$15+$BK116*Assembly!V$16+$BL116*Assembly!V$17+$BM116*Assembly!V$18+$BN116*Assembly!V$19+$BO116*Assembly!V$20+$BP116*Assembly!V$21+$BQ116*Assembly!V$22+$BR116*Assembly!V$23+$BS116*Assembly!V$24</f>
        <v>#VALUE!</v>
      </c>
      <c r="CP116" s="145" t="e">
        <f>CF116*Refining!$F$3</f>
        <v>#VALUE!</v>
      </c>
      <c r="CQ116" s="145" t="e">
        <f>CG116*Refining!$F$4</f>
        <v>#VALUE!</v>
      </c>
      <c r="CR116" s="145" t="e">
        <f>CH116*Refining!$F$5</f>
        <v>#VALUE!</v>
      </c>
      <c r="CS116" s="145" t="e">
        <f>CI116*Refining!$F$6</f>
        <v>#VALUE!</v>
      </c>
      <c r="CT116" s="145" t="e">
        <f>CJ116*Refining!$F$7</f>
        <v>#VALUE!</v>
      </c>
      <c r="CU116" s="145" t="e">
        <f>CK116*Refining!$F$8</f>
        <v>#VALUE!</v>
      </c>
      <c r="CV116" s="145" t="e">
        <f>CL116*Refining!$F$9</f>
        <v>#VALUE!</v>
      </c>
      <c r="CW116" s="145" t="e">
        <f>CM116*Refining!$F$10</f>
        <v>#VALUE!</v>
      </c>
      <c r="CX116" s="145" t="e">
        <f>CN116*Refining!$F$11</f>
        <v>#VALUE!</v>
      </c>
      <c r="CY116" s="145" t="e">
        <f>CO116*Refining!$F$12</f>
        <v>#VALUE!</v>
      </c>
      <c r="CZ116" s="185" t="e">
        <f t="shared" ref="CZ116:DS116" si="469">IF(CF116 = 0, "", CF116)</f>
        <v>#VALUE!</v>
      </c>
      <c r="DA116" s="186" t="e">
        <f t="shared" si="469"/>
        <v>#VALUE!</v>
      </c>
      <c r="DB116" s="186" t="e">
        <f t="shared" si="469"/>
        <v>#VALUE!</v>
      </c>
      <c r="DC116" s="186" t="e">
        <f t="shared" si="469"/>
        <v>#VALUE!</v>
      </c>
      <c r="DD116" s="186" t="e">
        <f t="shared" si="469"/>
        <v>#VALUE!</v>
      </c>
      <c r="DE116" s="186" t="e">
        <f t="shared" si="469"/>
        <v>#VALUE!</v>
      </c>
      <c r="DF116" s="186" t="e">
        <f t="shared" si="469"/>
        <v>#VALUE!</v>
      </c>
      <c r="DG116" s="186" t="e">
        <f t="shared" si="469"/>
        <v>#VALUE!</v>
      </c>
      <c r="DH116" s="186" t="e">
        <f t="shared" si="469"/>
        <v>#VALUE!</v>
      </c>
      <c r="DI116" s="187" t="e">
        <f t="shared" si="469"/>
        <v>#VALUE!</v>
      </c>
      <c r="DJ116" s="185" t="e">
        <f t="shared" si="469"/>
        <v>#VALUE!</v>
      </c>
      <c r="DK116" s="186" t="e">
        <f t="shared" si="469"/>
        <v>#VALUE!</v>
      </c>
      <c r="DL116" s="186" t="e">
        <f t="shared" si="469"/>
        <v>#VALUE!</v>
      </c>
      <c r="DM116" s="186" t="e">
        <f t="shared" si="469"/>
        <v>#VALUE!</v>
      </c>
      <c r="DN116" s="188" t="e">
        <f t="shared" si="469"/>
        <v>#VALUE!</v>
      </c>
      <c r="DO116" s="186" t="e">
        <f t="shared" si="469"/>
        <v>#VALUE!</v>
      </c>
      <c r="DP116" s="186" t="e">
        <f t="shared" si="469"/>
        <v>#VALUE!</v>
      </c>
      <c r="DQ116" s="186" t="e">
        <f t="shared" si="469"/>
        <v>#VALUE!</v>
      </c>
      <c r="DR116" s="186" t="e">
        <f t="shared" si="469"/>
        <v>#VALUE!</v>
      </c>
      <c r="DS116" s="187" t="e">
        <f t="shared" si="469"/>
        <v>#VALUE!</v>
      </c>
      <c r="DT116" s="185" t="e">
        <f t="shared" si="11"/>
        <v>#VALUE!</v>
      </c>
      <c r="DU116" s="189" t="e">
        <f t="shared" si="12"/>
        <v>#VALUE!</v>
      </c>
      <c r="DV116" s="133" t="e">
        <f>CZ116*'Ores &amp; Ingots'!$C$3+DA116*'Ores &amp; Ingots'!$C$4+DB116*'Ores &amp; Ingots'!$C$5+DC116*'Ores &amp; Ingots'!$C$6+DD116*'Ores &amp; Ingots'!$C$7+DE116*'Ores &amp; Ingots'!$C$8+DF116*'Ores &amp; Ingots'!$C$9+DG116*'Ores &amp; Ingots'!$C$10+DH116*'Ores &amp; Ingots'!$C$11+DI116*'Ores &amp; Ingots'!$C$12</f>
        <v>#VALUE!</v>
      </c>
      <c r="DW116" s="133" t="e">
        <f>DJ116*'Ores &amp; Ingots'!$B$3+DK116*'Ores &amp; Ingots'!$B$4+DL116*'Ores &amp; Ingots'!$B$5+DM116*'Ores &amp; Ingots'!$B$6+DN116*'Ores &amp; Ingots'!$B$7+DO116*'Ores &amp; Ingots'!$B$8+DP116*'Ores &amp; Ingots'!$B$9+DQ116*'Ores &amp; Ingots'!$B$10+DR116*'Ores &amp; Ingots'!$B$11+DS116*'Ores &amp; Ingots'!$B$12</f>
        <v>#VALUE!</v>
      </c>
      <c r="DX116" s="189" t="e">
        <f>CZ116*Refining!$G$3+DA116*Refining!$G$4+DB116*Refining!$G$5+DC116*Refining!$G$6+DD116*Refining!$G$7+DE116*Refining!$G$8+DF116*Refining!$G$9+DG116*Refining!$G$10+DH116*Refining!$G$11+DI116*Refining!$G$12</f>
        <v>#VALUE!</v>
      </c>
      <c r="DY116" s="189" t="e">
        <f t="shared" si="13"/>
        <v>#VALUE!</v>
      </c>
      <c r="DZ116" s="192" t="e">
        <f t="shared" si="14"/>
        <v>#VALUE!</v>
      </c>
      <c r="EA116" s="185" t="e">
        <f t="shared" si="15"/>
        <v>#VALUE!</v>
      </c>
      <c r="EB116" s="194" t="e">
        <f t="shared" ref="EB116:EC116" si="470">EA116/60</f>
        <v>#VALUE!</v>
      </c>
      <c r="EC116" s="194" t="e">
        <f t="shared" si="470"/>
        <v>#VALUE!</v>
      </c>
      <c r="ED116" s="185" t="e">
        <f t="shared" si="17"/>
        <v>#VALUE!</v>
      </c>
      <c r="EE116" s="194" t="e">
        <f t="shared" ref="EE116:EF116" si="471">ED116/1000</f>
        <v>#VALUE!</v>
      </c>
      <c r="EF116" s="196" t="e">
        <f t="shared" si="471"/>
        <v>#VALUE!</v>
      </c>
      <c r="EG116" s="130" t="e">
        <f t="shared" si="19"/>
        <v>#VALUE!</v>
      </c>
      <c r="EH116" s="132" t="e">
        <f t="shared" si="20"/>
        <v>#VALUE!</v>
      </c>
      <c r="EI116" s="133">
        <v>342</v>
      </c>
    </row>
    <row r="117" spans="1:139" ht="12.75" x14ac:dyDescent="0.2">
      <c r="A117" s="864"/>
      <c r="B117" s="135" t="s">
        <v>337</v>
      </c>
      <c r="C117" s="137" t="s">
        <v>155</v>
      </c>
      <c r="D117" s="137">
        <v>1</v>
      </c>
      <c r="E117" s="137">
        <v>1</v>
      </c>
      <c r="F117" s="137">
        <v>1</v>
      </c>
      <c r="G117" s="139">
        <f t="shared" si="0"/>
        <v>0.125</v>
      </c>
      <c r="H117" s="140">
        <v>10</v>
      </c>
      <c r="I117" s="140">
        <v>10</v>
      </c>
      <c r="J117" s="140">
        <f>H117/Main!$D$9</f>
        <v>2</v>
      </c>
      <c r="K117" s="140">
        <f>I117/Main!$D$10</f>
        <v>5</v>
      </c>
      <c r="L117" s="140">
        <f t="shared" si="1"/>
        <v>2.5</v>
      </c>
      <c r="M117" s="140">
        <v>1</v>
      </c>
      <c r="N117" s="145">
        <v>30</v>
      </c>
      <c r="O117" s="145">
        <v>30</v>
      </c>
      <c r="P117" s="143"/>
      <c r="Q117" s="145"/>
      <c r="R117" s="143"/>
      <c r="S117" s="146"/>
      <c r="T117" s="146"/>
      <c r="U117" s="143"/>
      <c r="V117" s="143"/>
      <c r="W117" s="146"/>
      <c r="X117" s="146"/>
      <c r="Y117" s="143"/>
      <c r="Z117" s="143"/>
      <c r="AA117" s="143"/>
      <c r="AB117" s="143"/>
      <c r="AC117" s="362"/>
      <c r="AD117" s="133">
        <v>2</v>
      </c>
      <c r="AE117" s="133">
        <v>0</v>
      </c>
      <c r="AF117" s="133">
        <v>0</v>
      </c>
      <c r="AG117" s="133">
        <v>0</v>
      </c>
      <c r="AH117" s="133">
        <v>0</v>
      </c>
      <c r="AI117" s="133">
        <v>0</v>
      </c>
      <c r="AJ117" s="133">
        <v>0</v>
      </c>
      <c r="AK117" s="167">
        <v>3</v>
      </c>
      <c r="AL117" s="133">
        <v>0</v>
      </c>
      <c r="AM117" s="133">
        <v>0</v>
      </c>
      <c r="AN117" s="133">
        <v>0</v>
      </c>
      <c r="AO117" s="133">
        <v>0</v>
      </c>
      <c r="AP117" s="133">
        <v>0</v>
      </c>
      <c r="AQ117" s="133">
        <v>0</v>
      </c>
      <c r="AR117" s="133">
        <v>0</v>
      </c>
      <c r="AS117" s="133">
        <v>0</v>
      </c>
      <c r="AT117" s="133">
        <v>0</v>
      </c>
      <c r="AU117" s="133">
        <v>0</v>
      </c>
      <c r="AV117" s="133">
        <v>0</v>
      </c>
      <c r="AW117" s="133">
        <v>0</v>
      </c>
      <c r="AX117" s="133">
        <v>0</v>
      </c>
      <c r="AY117" s="174">
        <f t="shared" ref="AY117:BS117" si="472">IF(AD117 = 0, "", AD117)</f>
        <v>2</v>
      </c>
      <c r="AZ117" s="137" t="str">
        <f t="shared" si="472"/>
        <v/>
      </c>
      <c r="BA117" s="137" t="str">
        <f t="shared" si="472"/>
        <v/>
      </c>
      <c r="BB117" s="137" t="str">
        <f t="shared" si="472"/>
        <v/>
      </c>
      <c r="BC117" s="137" t="str">
        <f t="shared" si="472"/>
        <v/>
      </c>
      <c r="BD117" s="137" t="str">
        <f t="shared" si="472"/>
        <v/>
      </c>
      <c r="BE117" s="137" t="str">
        <f t="shared" si="472"/>
        <v/>
      </c>
      <c r="BF117" s="167">
        <f t="shared" si="472"/>
        <v>3</v>
      </c>
      <c r="BG117" s="137" t="str">
        <f t="shared" si="472"/>
        <v/>
      </c>
      <c r="BH117" s="137" t="str">
        <f t="shared" si="472"/>
        <v/>
      </c>
      <c r="BI117" s="137" t="str">
        <f t="shared" si="472"/>
        <v/>
      </c>
      <c r="BJ117" s="137" t="str">
        <f t="shared" si="472"/>
        <v/>
      </c>
      <c r="BK117" s="137" t="str">
        <f t="shared" si="472"/>
        <v/>
      </c>
      <c r="BL117" s="137" t="str">
        <f t="shared" si="472"/>
        <v/>
      </c>
      <c r="BM117" s="137" t="str">
        <f t="shared" si="472"/>
        <v/>
      </c>
      <c r="BN117" s="137" t="str">
        <f t="shared" si="472"/>
        <v/>
      </c>
      <c r="BO117" s="137" t="str">
        <f t="shared" si="472"/>
        <v/>
      </c>
      <c r="BP117" s="137" t="str">
        <f t="shared" si="472"/>
        <v/>
      </c>
      <c r="BQ117" s="137" t="str">
        <f t="shared" si="472"/>
        <v/>
      </c>
      <c r="BR117" s="137" t="str">
        <f t="shared" si="472"/>
        <v/>
      </c>
      <c r="BS117" s="169" t="str">
        <f t="shared" si="472"/>
        <v/>
      </c>
      <c r="BT117" s="174" t="e">
        <f>$AY117*Assembly!Z$4+$AZ117*Assembly!Z$5+$BA117*Assembly!Z$6+$BB117*Assembly!Z$7+$BC117*Assembly!Z$8+$BD117*Assembly!Z$9+$BE117*Assembly!Z$10+$BF117*Assembly!Z$11+$BG117*Assembly!Z$12+$BH117*Assembly!Z$13+$BI117*Assembly!Z$14+$BJ117*Assembly!Z$15+$BK117*Assembly!Z$16+$BL117*Assembly!Z$17+$BM117*Assembly!Z$18+$BN117*Assembly!Z$19+$BO117*Assembly!Z$20+$BP117*Assembly!Z$21+$BQ117*Assembly!Z$22+$BR117*Assembly!Z$23+$BS117*Assembly!Z$24</f>
        <v>#VALUE!</v>
      </c>
      <c r="BU117" s="133" t="e">
        <f t="shared" si="3"/>
        <v>#VALUE!</v>
      </c>
      <c r="BV117" s="133"/>
      <c r="BW117" s="133" t="e">
        <f>$AY117*Assembly!AD$4+$AZ117*Assembly!AD$5+$BA117*Assembly!AD$6+$BB117*Assembly!AD$7+$BC117*Assembly!AD$8+$BD117*Assembly!AD$9+$BE117*Assembly!AD$10+$BF117*Assembly!AD$11+$BG117*Assembly!AD$12+$BH117*Assembly!AD$13+$BI117*Assembly!AD$14+$BJ117*Assembly!AD$15+$BK117*Assembly!AD$16+$BL117*Assembly!AD$17+$BM117*Assembly!AD$18+$BN117*Assembly!AD$19+$BO117*Assembly!AD$20+$BP117*Assembly!AD$21+$BQ117*Assembly!AD$22+$BR117*Assembly!AD$23+$BS117*Assembly!AD$24</f>
        <v>#VALUE!</v>
      </c>
      <c r="BX117" s="177" t="e">
        <f t="shared" si="4"/>
        <v>#VALUE!</v>
      </c>
      <c r="BY117" s="178" t="e">
        <f t="shared" si="5"/>
        <v>#VALUE!</v>
      </c>
      <c r="BZ117" s="179" t="e">
        <f t="shared" si="6"/>
        <v>#VALUE!</v>
      </c>
      <c r="CA117" s="178" t="e">
        <f t="shared" si="7"/>
        <v>#VALUE!</v>
      </c>
      <c r="CB117" s="133" t="e">
        <f>$AY117*Assembly!Y$4+$AZ117*Assembly!Y$5+$BA117*Assembly!Y$6+$BB117*Assembly!Y$7+$BC117*Assembly!Y$8+$BD117*Assembly!Y$9+$BE117*Assembly!Y$10+$BF117*Assembly!Y$11+$BG117*Assembly!Y$12+$BH117*Assembly!Y$13+$BI117*Assembly!Y$14+$BJ117*Assembly!Y$15+$BK117*Assembly!Y$16+$BL117*Assembly!Y$17+$BM117*Assembly!Y$18+$BN117*Assembly!Y$19+$BO117*Assembly!Y$20+$BP117*Assembly!Y$21+$BQ117*Assembly!Y$22+$BR117*Assembly!Y$23+$BS117*Assembly!Y$24</f>
        <v>#VALUE!</v>
      </c>
      <c r="CC117" s="133" t="e">
        <f t="shared" si="8"/>
        <v>#VALUE!</v>
      </c>
      <c r="CD117" s="130" t="e">
        <f t="shared" si="9"/>
        <v>#VALUE!</v>
      </c>
      <c r="CE117" s="183" t="e">
        <f>$AY117*Assembly!AC$4+$AZ117*Assembly!AC$5+$BA117*Assembly!AC$6+$BB117*Assembly!AC$7+$BC117*Assembly!AC$8+$BD117*Assembly!AC$9+$BE117*Assembly!AC$10+$BF117*Assembly!AC$11+$BG117*Assembly!AC$12+$BH117*Assembly!AC$13+$BI117*Assembly!AC$14+$BJ117*Assembly!AC$15+$BK117*Assembly!AC$16+$BL117*Assembly!AC$17+$BM117*Assembly!AC$18+$BN117*Assembly!AC$19+$BO117*Assembly!AC$20+$BP117*Assembly!AC$21+$BQ117*Assembly!AC$22+$BR117*Assembly!AC$23+$BS117*Assembly!AC$24</f>
        <v>#VALUE!</v>
      </c>
      <c r="CF117" s="145" t="e">
        <f>$AY117*Assembly!M$4+$AZ117*Assembly!M$5+$BA117*Assembly!M$6+$BB117*Assembly!M$7+$BC117*Assembly!M$8+$BD117*Assembly!M$9+$BE117*Assembly!M$10+$BF117*Assembly!M$11+$BG117*Assembly!M$12+$BH117*Assembly!M$13+$BI117*Assembly!M$14+$BJ117*Assembly!M$15+$BK117*Assembly!M$16+$BL117*Assembly!M$17+$BM117*Assembly!M$18+$BN117*Assembly!M$19+$BO117*Assembly!M$20+$BP117*Assembly!M$21+$BQ117*Assembly!M$22+$BR117*Assembly!M$23+$BS117*Assembly!M$24</f>
        <v>#VALUE!</v>
      </c>
      <c r="CG117" s="145" t="e">
        <f>$AY117*Assembly!N$4+$AZ117*Assembly!N$5+$BA117*Assembly!N$6+$BB117*Assembly!N$7+$BC117*Assembly!N$8+$BD117*Assembly!N$9+$BE117*Assembly!N$10+$BF117*Assembly!N$11+$BG117*Assembly!N$12+$BH117*Assembly!N$13+$BI117*Assembly!N$14+$BJ117*Assembly!N$15+$BK117*Assembly!N$16+$BL117*Assembly!N$17+$BM117*Assembly!N$18+$BN117*Assembly!N$19+$BO117*Assembly!N$20+$BP117*Assembly!N$21+$BQ117*Assembly!N$22+$BR117*Assembly!N$23+$BS117*Assembly!N$24</f>
        <v>#VALUE!</v>
      </c>
      <c r="CH117" s="145" t="e">
        <f>$AY117*Assembly!O$4+$AZ117*Assembly!O$5+$BA117*Assembly!O$6+$BB117*Assembly!O$7+$BC117*Assembly!O$8+$BD117*Assembly!O$9+$BE117*Assembly!O$10+$BF117*Assembly!O$11+$BG117*Assembly!O$12+$BH117*Assembly!O$13+$BI117*Assembly!O$14+$BJ117*Assembly!O$15+$BK117*Assembly!O$16+$BL117*Assembly!O$17+$BM117*Assembly!O$18+$BN117*Assembly!O$19+$BO117*Assembly!O$20+$BP117*Assembly!O$21+$BQ117*Assembly!O$22+$BR117*Assembly!O$23+$BS117*Assembly!O$24</f>
        <v>#VALUE!</v>
      </c>
      <c r="CI117" s="140" t="e">
        <f>$AY117*Assembly!P$4+$AZ117*Assembly!P$5+$BA117*Assembly!P$6+$BB117*Assembly!P$7+$BC117*Assembly!P$8+$BD117*Assembly!P$9+$BE117*Assembly!P$10+$BF117*Assembly!P$11+$BG117*Assembly!P$12+$BH117*Assembly!P$13+$BI117*Assembly!P$14+$BJ117*Assembly!P$15+$BK117*Assembly!P$16+$BL117*Assembly!P$17+$BM117*Assembly!P$18+$BN117*Assembly!P$19+$BO117*Assembly!P$20+$BP117*Assembly!P$21+$BQ117*Assembly!P$22+$BR117*Assembly!P$23+$BS117*Assembly!P$24</f>
        <v>#VALUE!</v>
      </c>
      <c r="CJ117" s="140" t="e">
        <f>$AY117*Assembly!Q$4+$AZ117*Assembly!Q$5+$BA117*Assembly!Q$6+$BB117*Assembly!Q$7+$BC117*Assembly!Q$8+$BD117*Assembly!Q$9+$BE117*Assembly!Q$10+$BF117*Assembly!Q$11+$BG117*Assembly!Q$12+$BH117*Assembly!Q$13+$BI117*Assembly!Q$14+$BJ117*Assembly!Q$15+$BK117*Assembly!Q$16+$BL117*Assembly!Q$17+$BM117*Assembly!Q$18+$BN117*Assembly!Q$19+$BO117*Assembly!Q$20+$BP117*Assembly!Q$21+$BQ117*Assembly!Q$22+$BR117*Assembly!Q$23+$BS117*Assembly!Q$24</f>
        <v>#VALUE!</v>
      </c>
      <c r="CK117" s="145" t="e">
        <f>$AY117*Assembly!R$4+$AZ117*Assembly!R$5+$BA117*Assembly!R$6+$BB117*Assembly!R$7+$BC117*Assembly!R$8+$BD117*Assembly!R$9+$BE117*Assembly!R$10+$BF117*Assembly!R$11+$BG117*Assembly!R$12+$BH117*Assembly!R$13+$BI117*Assembly!R$14+$BJ117*Assembly!R$15+$BK117*Assembly!R$16+$BL117*Assembly!R$17+$BM117*Assembly!R$18+$BN117*Assembly!R$19+$BO117*Assembly!R$20+$BP117*Assembly!R$21+$BQ117*Assembly!R$22+$BR117*Assembly!R$23+$BS117*Assembly!R$24</f>
        <v>#VALUE!</v>
      </c>
      <c r="CL117" s="140" t="e">
        <f>$AY117*Assembly!S$4+$AZ117*Assembly!S$5+$BA117*Assembly!S$6+$BB117*Assembly!S$7+$BC117*Assembly!S$8+$BD117*Assembly!S$9+$BE117*Assembly!S$10+$BF117*Assembly!S$11+$BG117*Assembly!S$12+$BH117*Assembly!S$13+$BI117*Assembly!S$14+$BJ117*Assembly!S$15+$BK117*Assembly!S$16+$BL117*Assembly!S$17+$BM117*Assembly!S$18+$BN117*Assembly!S$19+$BO117*Assembly!S$20+$BP117*Assembly!S$21+$BQ117*Assembly!S$22+$BR117*Assembly!S$23+$BS117*Assembly!S$24</f>
        <v>#VALUE!</v>
      </c>
      <c r="CM117" s="140" t="e">
        <f>$AY117*Assembly!T$4+$AZ117*Assembly!T$5+$BA117*Assembly!T$6+$BB117*Assembly!T$7+$BC117*Assembly!T$8+$BD117*Assembly!T$9+$BE117*Assembly!T$10+$BF117*Assembly!T$11+$BG117*Assembly!T$12+$BH117*Assembly!T$13+$BI117*Assembly!T$14+$BJ117*Assembly!T$15+$BK117*Assembly!T$16+$BL117*Assembly!T$17+$BM117*Assembly!T$18+$BN117*Assembly!T$19+$BO117*Assembly!T$20+$BP117*Assembly!T$21+$BQ117*Assembly!T$22+$BR117*Assembly!T$23+$BS117*Assembly!T$24</f>
        <v>#VALUE!</v>
      </c>
      <c r="CN117" s="140" t="e">
        <f>$AY117*Assembly!U$4+$AZ117*Assembly!U$5+$BA117*Assembly!U$6+$BB117*Assembly!U$7+$BC117*Assembly!U$8+$BD117*Assembly!U$9+$BE117*Assembly!U$10+$BF117*Assembly!U$11+$BG117*Assembly!U$12+$BH117*Assembly!U$13+$BI117*Assembly!U$14+$BJ117*Assembly!U$15+$BK117*Assembly!U$16+$BL117*Assembly!U$17+$BM117*Assembly!U$18+$BN117*Assembly!U$19+$BO117*Assembly!U$20+$BP117*Assembly!U$21+$BQ117*Assembly!U$22+$BR117*Assembly!U$23+$BS117*Assembly!U$24</f>
        <v>#VALUE!</v>
      </c>
      <c r="CO117" s="145" t="e">
        <f>$AY117*Assembly!V$4+$AZ117*Assembly!V$5+$BA117*Assembly!V$6+$BB117*Assembly!V$7+$BC117*Assembly!V$8+$BD117*Assembly!V$9+$BE117*Assembly!V$10+$BF117*Assembly!V$11+$BG117*Assembly!V$12+$BH117*Assembly!V$13+$BI117*Assembly!V$14+$BJ117*Assembly!V$15+$BK117*Assembly!V$16+$BL117*Assembly!V$17+$BM117*Assembly!V$18+$BN117*Assembly!V$19+$BO117*Assembly!V$20+$BP117*Assembly!V$21+$BQ117*Assembly!V$22+$BR117*Assembly!V$23+$BS117*Assembly!V$24</f>
        <v>#VALUE!</v>
      </c>
      <c r="CP117" s="145" t="e">
        <f>CF117*Refining!$F$3</f>
        <v>#VALUE!</v>
      </c>
      <c r="CQ117" s="145" t="e">
        <f>CG117*Refining!$F$4</f>
        <v>#VALUE!</v>
      </c>
      <c r="CR117" s="145" t="e">
        <f>CH117*Refining!$F$5</f>
        <v>#VALUE!</v>
      </c>
      <c r="CS117" s="145" t="e">
        <f>CI117*Refining!$F$6</f>
        <v>#VALUE!</v>
      </c>
      <c r="CT117" s="145" t="e">
        <f>CJ117*Refining!$F$7</f>
        <v>#VALUE!</v>
      </c>
      <c r="CU117" s="145" t="e">
        <f>CK117*Refining!$F$8</f>
        <v>#VALUE!</v>
      </c>
      <c r="CV117" s="145" t="e">
        <f>CL117*Refining!$F$9</f>
        <v>#VALUE!</v>
      </c>
      <c r="CW117" s="145" t="e">
        <f>CM117*Refining!$F$10</f>
        <v>#VALUE!</v>
      </c>
      <c r="CX117" s="145" t="e">
        <f>CN117*Refining!$F$11</f>
        <v>#VALUE!</v>
      </c>
      <c r="CY117" s="145" t="e">
        <f>CO117*Refining!$F$12</f>
        <v>#VALUE!</v>
      </c>
      <c r="CZ117" s="185" t="e">
        <f t="shared" ref="CZ117:DS117" si="473">IF(CF117 = 0, "", CF117)</f>
        <v>#VALUE!</v>
      </c>
      <c r="DA117" s="186" t="e">
        <f t="shared" si="473"/>
        <v>#VALUE!</v>
      </c>
      <c r="DB117" s="186" t="e">
        <f t="shared" si="473"/>
        <v>#VALUE!</v>
      </c>
      <c r="DC117" s="186" t="e">
        <f t="shared" si="473"/>
        <v>#VALUE!</v>
      </c>
      <c r="DD117" s="186" t="e">
        <f t="shared" si="473"/>
        <v>#VALUE!</v>
      </c>
      <c r="DE117" s="186" t="e">
        <f t="shared" si="473"/>
        <v>#VALUE!</v>
      </c>
      <c r="DF117" s="186" t="e">
        <f t="shared" si="473"/>
        <v>#VALUE!</v>
      </c>
      <c r="DG117" s="186" t="e">
        <f t="shared" si="473"/>
        <v>#VALUE!</v>
      </c>
      <c r="DH117" s="186" t="e">
        <f t="shared" si="473"/>
        <v>#VALUE!</v>
      </c>
      <c r="DI117" s="187" t="e">
        <f t="shared" si="473"/>
        <v>#VALUE!</v>
      </c>
      <c r="DJ117" s="185" t="e">
        <f t="shared" si="473"/>
        <v>#VALUE!</v>
      </c>
      <c r="DK117" s="186" t="e">
        <f t="shared" si="473"/>
        <v>#VALUE!</v>
      </c>
      <c r="DL117" s="186" t="e">
        <f t="shared" si="473"/>
        <v>#VALUE!</v>
      </c>
      <c r="DM117" s="186" t="e">
        <f t="shared" si="473"/>
        <v>#VALUE!</v>
      </c>
      <c r="DN117" s="188" t="e">
        <f t="shared" si="473"/>
        <v>#VALUE!</v>
      </c>
      <c r="DO117" s="186" t="e">
        <f t="shared" si="473"/>
        <v>#VALUE!</v>
      </c>
      <c r="DP117" s="186" t="e">
        <f t="shared" si="473"/>
        <v>#VALUE!</v>
      </c>
      <c r="DQ117" s="186" t="e">
        <f t="shared" si="473"/>
        <v>#VALUE!</v>
      </c>
      <c r="DR117" s="186" t="e">
        <f t="shared" si="473"/>
        <v>#VALUE!</v>
      </c>
      <c r="DS117" s="187" t="e">
        <f t="shared" si="473"/>
        <v>#VALUE!</v>
      </c>
      <c r="DT117" s="185" t="e">
        <f t="shared" si="11"/>
        <v>#VALUE!</v>
      </c>
      <c r="DU117" s="189" t="e">
        <f t="shared" si="12"/>
        <v>#VALUE!</v>
      </c>
      <c r="DV117" s="133" t="e">
        <f>CZ117*'Ores &amp; Ingots'!$C$3+DA117*'Ores &amp; Ingots'!$C$4+DB117*'Ores &amp; Ingots'!$C$5+DC117*'Ores &amp; Ingots'!$C$6+DD117*'Ores &amp; Ingots'!$C$7+DE117*'Ores &amp; Ingots'!$C$8+DF117*'Ores &amp; Ingots'!$C$9+DG117*'Ores &amp; Ingots'!$C$10+DH117*'Ores &amp; Ingots'!$C$11+DI117*'Ores &amp; Ingots'!$C$12</f>
        <v>#VALUE!</v>
      </c>
      <c r="DW117" s="133" t="e">
        <f>DJ117*'Ores &amp; Ingots'!$B$3+DK117*'Ores &amp; Ingots'!$B$4+DL117*'Ores &amp; Ingots'!$B$5+DM117*'Ores &amp; Ingots'!$B$6+DN117*'Ores &amp; Ingots'!$B$7+DO117*'Ores &amp; Ingots'!$B$8+DP117*'Ores &amp; Ingots'!$B$9+DQ117*'Ores &amp; Ingots'!$B$10+DR117*'Ores &amp; Ingots'!$B$11+DS117*'Ores &amp; Ingots'!$B$12</f>
        <v>#VALUE!</v>
      </c>
      <c r="DX117" s="189" t="e">
        <f>CZ117*Refining!$G$3+DA117*Refining!$G$4+DB117*Refining!$G$5+DC117*Refining!$G$6+DD117*Refining!$G$7+DE117*Refining!$G$8+DF117*Refining!$G$9+DG117*Refining!$G$10+DH117*Refining!$G$11+DI117*Refining!$G$12</f>
        <v>#VALUE!</v>
      </c>
      <c r="DY117" s="189" t="e">
        <f t="shared" si="13"/>
        <v>#VALUE!</v>
      </c>
      <c r="DZ117" s="192" t="e">
        <f t="shared" si="14"/>
        <v>#VALUE!</v>
      </c>
      <c r="EA117" s="185" t="e">
        <f t="shared" si="15"/>
        <v>#VALUE!</v>
      </c>
      <c r="EB117" s="194" t="e">
        <f t="shared" ref="EB117:EC117" si="474">EA117/60</f>
        <v>#VALUE!</v>
      </c>
      <c r="EC117" s="194" t="e">
        <f t="shared" si="474"/>
        <v>#VALUE!</v>
      </c>
      <c r="ED117" s="185" t="e">
        <f t="shared" si="17"/>
        <v>#VALUE!</v>
      </c>
      <c r="EE117" s="194" t="e">
        <f t="shared" ref="EE117:EF117" si="475">ED117/1000</f>
        <v>#VALUE!</v>
      </c>
      <c r="EF117" s="196" t="e">
        <f t="shared" si="475"/>
        <v>#VALUE!</v>
      </c>
      <c r="EG117" s="130" t="e">
        <f t="shared" si="19"/>
        <v>#VALUE!</v>
      </c>
      <c r="EH117" s="132" t="e">
        <f t="shared" si="20"/>
        <v>#VALUE!</v>
      </c>
      <c r="EI117" s="133" t="s">
        <v>28</v>
      </c>
    </row>
    <row r="118" spans="1:139" ht="12.75" hidden="1" x14ac:dyDescent="0.2">
      <c r="A118" s="864"/>
      <c r="B118" s="135" t="s">
        <v>338</v>
      </c>
      <c r="C118" s="137" t="s">
        <v>156</v>
      </c>
      <c r="D118" s="137">
        <v>1</v>
      </c>
      <c r="E118" s="137">
        <v>1</v>
      </c>
      <c r="F118" s="137">
        <v>1</v>
      </c>
      <c r="G118" s="139">
        <f t="shared" si="0"/>
        <v>15.625</v>
      </c>
      <c r="H118" s="140">
        <v>10</v>
      </c>
      <c r="I118" s="140">
        <v>10</v>
      </c>
      <c r="J118" s="140">
        <f>H118/Main!$D$9</f>
        <v>2</v>
      </c>
      <c r="K118" s="140">
        <f>I118/Main!$D$10</f>
        <v>5</v>
      </c>
      <c r="L118" s="140">
        <f t="shared" si="1"/>
        <v>2.5</v>
      </c>
      <c r="M118" s="140">
        <v>1</v>
      </c>
      <c r="N118" s="145">
        <v>100</v>
      </c>
      <c r="O118" s="145">
        <v>100</v>
      </c>
      <c r="P118" s="143"/>
      <c r="Q118" s="145"/>
      <c r="R118" s="143"/>
      <c r="S118" s="146"/>
      <c r="T118" s="146"/>
      <c r="U118" s="143"/>
      <c r="V118" s="143"/>
      <c r="W118" s="146"/>
      <c r="X118" s="146"/>
      <c r="Y118" s="143"/>
      <c r="Z118" s="143"/>
      <c r="AA118" s="143"/>
      <c r="AB118" s="143"/>
      <c r="AC118" s="362" t="s">
        <v>220</v>
      </c>
      <c r="AD118" s="133">
        <v>0</v>
      </c>
      <c r="AE118" s="133">
        <v>10</v>
      </c>
      <c r="AF118" s="133">
        <v>0</v>
      </c>
      <c r="AG118" s="133">
        <v>0</v>
      </c>
      <c r="AH118" s="133">
        <v>20</v>
      </c>
      <c r="AI118" s="133">
        <v>0</v>
      </c>
      <c r="AJ118" s="133">
        <v>0</v>
      </c>
      <c r="AK118" s="167">
        <v>20</v>
      </c>
      <c r="AL118" s="133">
        <v>0</v>
      </c>
      <c r="AM118" s="133">
        <v>0</v>
      </c>
      <c r="AN118" s="133">
        <v>0</v>
      </c>
      <c r="AO118" s="133">
        <v>0</v>
      </c>
      <c r="AP118" s="133">
        <v>0</v>
      </c>
      <c r="AQ118" s="133">
        <v>0</v>
      </c>
      <c r="AR118" s="133">
        <v>0</v>
      </c>
      <c r="AS118" s="133">
        <v>0</v>
      </c>
      <c r="AT118" s="133">
        <v>0</v>
      </c>
      <c r="AU118" s="133">
        <v>0</v>
      </c>
      <c r="AV118" s="133">
        <v>0</v>
      </c>
      <c r="AW118" s="133">
        <v>0</v>
      </c>
      <c r="AX118" s="133">
        <v>0</v>
      </c>
      <c r="AY118" s="161" t="str">
        <f t="shared" ref="AY118:BS118" si="476">IF(AD118 = 0, "", AD118)</f>
        <v/>
      </c>
      <c r="AZ118" s="133">
        <f t="shared" si="476"/>
        <v>10</v>
      </c>
      <c r="BA118" s="137" t="str">
        <f t="shared" si="476"/>
        <v/>
      </c>
      <c r="BB118" s="137" t="str">
        <f t="shared" si="476"/>
        <v/>
      </c>
      <c r="BC118" s="133">
        <f t="shared" si="476"/>
        <v>20</v>
      </c>
      <c r="BD118" s="137" t="str">
        <f t="shared" si="476"/>
        <v/>
      </c>
      <c r="BE118" s="137" t="str">
        <f t="shared" si="476"/>
        <v/>
      </c>
      <c r="BF118" s="167">
        <f t="shared" si="476"/>
        <v>20</v>
      </c>
      <c r="BG118" s="137" t="str">
        <f t="shared" si="476"/>
        <v/>
      </c>
      <c r="BH118" s="137" t="str">
        <f t="shared" si="476"/>
        <v/>
      </c>
      <c r="BI118" s="137" t="str">
        <f t="shared" si="476"/>
        <v/>
      </c>
      <c r="BJ118" s="137" t="str">
        <f t="shared" si="476"/>
        <v/>
      </c>
      <c r="BK118" s="137" t="str">
        <f t="shared" si="476"/>
        <v/>
      </c>
      <c r="BL118" s="137" t="str">
        <f t="shared" si="476"/>
        <v/>
      </c>
      <c r="BM118" s="137" t="str">
        <f t="shared" si="476"/>
        <v/>
      </c>
      <c r="BN118" s="137" t="str">
        <f t="shared" si="476"/>
        <v/>
      </c>
      <c r="BO118" s="137" t="str">
        <f t="shared" si="476"/>
        <v/>
      </c>
      <c r="BP118" s="137" t="str">
        <f t="shared" si="476"/>
        <v/>
      </c>
      <c r="BQ118" s="137" t="str">
        <f t="shared" si="476"/>
        <v/>
      </c>
      <c r="BR118" s="137" t="str">
        <f t="shared" si="476"/>
        <v/>
      </c>
      <c r="BS118" s="169" t="str">
        <f t="shared" si="476"/>
        <v/>
      </c>
      <c r="BT118" s="174" t="e">
        <f>$AY118*Assembly!Z$4+$AZ118*Assembly!Z$5+$BA118*Assembly!Z$6+$BB118*Assembly!Z$7+$BC118*Assembly!Z$8+$BD118*Assembly!Z$9+$BE118*Assembly!Z$10+$BF118*Assembly!Z$11+$BG118*Assembly!Z$12+$BH118*Assembly!Z$13+$BI118*Assembly!Z$14+$BJ118*Assembly!Z$15+$BK118*Assembly!Z$16+$BL118*Assembly!Z$17+$BM118*Assembly!Z$18+$BN118*Assembly!Z$19+$BO118*Assembly!Z$20+$BP118*Assembly!Z$21+$BQ118*Assembly!Z$22+$BR118*Assembly!Z$23+$BS118*Assembly!Z$24</f>
        <v>#VALUE!</v>
      </c>
      <c r="BU118" s="133" t="e">
        <f t="shared" si="3"/>
        <v>#VALUE!</v>
      </c>
      <c r="BV118" s="133"/>
      <c r="BW118" s="133" t="e">
        <f>$AY118*Assembly!AD$4+$AZ118*Assembly!AD$5+$BA118*Assembly!AD$6+$BB118*Assembly!AD$7+$BC118*Assembly!AD$8+$BD118*Assembly!AD$9+$BE118*Assembly!AD$10+$BF118*Assembly!AD$11+$BG118*Assembly!AD$12+$BH118*Assembly!AD$13+$BI118*Assembly!AD$14+$BJ118*Assembly!AD$15+$BK118*Assembly!AD$16+$BL118*Assembly!AD$17+$BM118*Assembly!AD$18+$BN118*Assembly!AD$19+$BO118*Assembly!AD$20+$BP118*Assembly!AD$21+$BQ118*Assembly!AD$22+$BR118*Assembly!AD$23+$BS118*Assembly!AD$24</f>
        <v>#VALUE!</v>
      </c>
      <c r="BX118" s="177" t="e">
        <f t="shared" si="4"/>
        <v>#VALUE!</v>
      </c>
      <c r="BY118" s="178" t="e">
        <f t="shared" si="5"/>
        <v>#VALUE!</v>
      </c>
      <c r="BZ118" s="179" t="e">
        <f t="shared" si="6"/>
        <v>#VALUE!</v>
      </c>
      <c r="CA118" s="178" t="e">
        <f t="shared" si="7"/>
        <v>#VALUE!</v>
      </c>
      <c r="CB118" s="133" t="e">
        <f>$AY118*Assembly!Y$4+$AZ118*Assembly!Y$5+$BA118*Assembly!Y$6+$BB118*Assembly!Y$7+$BC118*Assembly!Y$8+$BD118*Assembly!Y$9+$BE118*Assembly!Y$10+$BF118*Assembly!Y$11+$BG118*Assembly!Y$12+$BH118*Assembly!Y$13+$BI118*Assembly!Y$14+$BJ118*Assembly!Y$15+$BK118*Assembly!Y$16+$BL118*Assembly!Y$17+$BM118*Assembly!Y$18+$BN118*Assembly!Y$19+$BO118*Assembly!Y$20+$BP118*Assembly!Y$21+$BQ118*Assembly!Y$22+$BR118*Assembly!Y$23+$BS118*Assembly!Y$24</f>
        <v>#VALUE!</v>
      </c>
      <c r="CC118" s="133" t="e">
        <f t="shared" si="8"/>
        <v>#VALUE!</v>
      </c>
      <c r="CD118" s="130" t="e">
        <f t="shared" si="9"/>
        <v>#VALUE!</v>
      </c>
      <c r="CE118" s="183" t="e">
        <f>$AY118*Assembly!AC$4+$AZ118*Assembly!AC$5+$BA118*Assembly!AC$6+$BB118*Assembly!AC$7+$BC118*Assembly!AC$8+$BD118*Assembly!AC$9+$BE118*Assembly!AC$10+$BF118*Assembly!AC$11+$BG118*Assembly!AC$12+$BH118*Assembly!AC$13+$BI118*Assembly!AC$14+$BJ118*Assembly!AC$15+$BK118*Assembly!AC$16+$BL118*Assembly!AC$17+$BM118*Assembly!AC$18+$BN118*Assembly!AC$19+$BO118*Assembly!AC$20+$BP118*Assembly!AC$21+$BQ118*Assembly!AC$22+$BR118*Assembly!AC$23+$BS118*Assembly!AC$24</f>
        <v>#VALUE!</v>
      </c>
      <c r="CF118" s="145" t="e">
        <f>$AY118*Assembly!M$4+$AZ118*Assembly!M$5+$BA118*Assembly!M$6+$BB118*Assembly!M$7+$BC118*Assembly!M$8+$BD118*Assembly!M$9+$BE118*Assembly!M$10+$BF118*Assembly!M$11+$BG118*Assembly!M$12+$BH118*Assembly!M$13+$BI118*Assembly!M$14+$BJ118*Assembly!M$15+$BK118*Assembly!M$16+$BL118*Assembly!M$17+$BM118*Assembly!M$18+$BN118*Assembly!M$19+$BO118*Assembly!M$20+$BP118*Assembly!M$21+$BQ118*Assembly!M$22+$BR118*Assembly!M$23+$BS118*Assembly!M$24</f>
        <v>#VALUE!</v>
      </c>
      <c r="CG118" s="145" t="e">
        <f>$AY118*Assembly!N$4+$AZ118*Assembly!N$5+$BA118*Assembly!N$6+$BB118*Assembly!N$7+$BC118*Assembly!N$8+$BD118*Assembly!N$9+$BE118*Assembly!N$10+$BF118*Assembly!N$11+$BG118*Assembly!N$12+$BH118*Assembly!N$13+$BI118*Assembly!N$14+$BJ118*Assembly!N$15+$BK118*Assembly!N$16+$BL118*Assembly!N$17+$BM118*Assembly!N$18+$BN118*Assembly!N$19+$BO118*Assembly!N$20+$BP118*Assembly!N$21+$BQ118*Assembly!N$22+$BR118*Assembly!N$23+$BS118*Assembly!N$24</f>
        <v>#VALUE!</v>
      </c>
      <c r="CH118" s="145" t="e">
        <f>$AY118*Assembly!O$4+$AZ118*Assembly!O$5+$BA118*Assembly!O$6+$BB118*Assembly!O$7+$BC118*Assembly!O$8+$BD118*Assembly!O$9+$BE118*Assembly!O$10+$BF118*Assembly!O$11+$BG118*Assembly!O$12+$BH118*Assembly!O$13+$BI118*Assembly!O$14+$BJ118*Assembly!O$15+$BK118*Assembly!O$16+$BL118*Assembly!O$17+$BM118*Assembly!O$18+$BN118*Assembly!O$19+$BO118*Assembly!O$20+$BP118*Assembly!O$21+$BQ118*Assembly!O$22+$BR118*Assembly!O$23+$BS118*Assembly!O$24</f>
        <v>#VALUE!</v>
      </c>
      <c r="CI118" s="140" t="e">
        <f>$AY118*Assembly!P$4+$AZ118*Assembly!P$5+$BA118*Assembly!P$6+$BB118*Assembly!P$7+$BC118*Assembly!P$8+$BD118*Assembly!P$9+$BE118*Assembly!P$10+$BF118*Assembly!P$11+$BG118*Assembly!P$12+$BH118*Assembly!P$13+$BI118*Assembly!P$14+$BJ118*Assembly!P$15+$BK118*Assembly!P$16+$BL118*Assembly!P$17+$BM118*Assembly!P$18+$BN118*Assembly!P$19+$BO118*Assembly!P$20+$BP118*Assembly!P$21+$BQ118*Assembly!P$22+$BR118*Assembly!P$23+$BS118*Assembly!P$24</f>
        <v>#VALUE!</v>
      </c>
      <c r="CJ118" s="140" t="e">
        <f>$AY118*Assembly!Q$4+$AZ118*Assembly!Q$5+$BA118*Assembly!Q$6+$BB118*Assembly!Q$7+$BC118*Assembly!Q$8+$BD118*Assembly!Q$9+$BE118*Assembly!Q$10+$BF118*Assembly!Q$11+$BG118*Assembly!Q$12+$BH118*Assembly!Q$13+$BI118*Assembly!Q$14+$BJ118*Assembly!Q$15+$BK118*Assembly!Q$16+$BL118*Assembly!Q$17+$BM118*Assembly!Q$18+$BN118*Assembly!Q$19+$BO118*Assembly!Q$20+$BP118*Assembly!Q$21+$BQ118*Assembly!Q$22+$BR118*Assembly!Q$23+$BS118*Assembly!Q$24</f>
        <v>#VALUE!</v>
      </c>
      <c r="CK118" s="145" t="e">
        <f>$AY118*Assembly!R$4+$AZ118*Assembly!R$5+$BA118*Assembly!R$6+$BB118*Assembly!R$7+$BC118*Assembly!R$8+$BD118*Assembly!R$9+$BE118*Assembly!R$10+$BF118*Assembly!R$11+$BG118*Assembly!R$12+$BH118*Assembly!R$13+$BI118*Assembly!R$14+$BJ118*Assembly!R$15+$BK118*Assembly!R$16+$BL118*Assembly!R$17+$BM118*Assembly!R$18+$BN118*Assembly!R$19+$BO118*Assembly!R$20+$BP118*Assembly!R$21+$BQ118*Assembly!R$22+$BR118*Assembly!R$23+$BS118*Assembly!R$24</f>
        <v>#VALUE!</v>
      </c>
      <c r="CL118" s="140" t="e">
        <f>$AY118*Assembly!S$4+$AZ118*Assembly!S$5+$BA118*Assembly!S$6+$BB118*Assembly!S$7+$BC118*Assembly!S$8+$BD118*Assembly!S$9+$BE118*Assembly!S$10+$BF118*Assembly!S$11+$BG118*Assembly!S$12+$BH118*Assembly!S$13+$BI118*Assembly!S$14+$BJ118*Assembly!S$15+$BK118*Assembly!S$16+$BL118*Assembly!S$17+$BM118*Assembly!S$18+$BN118*Assembly!S$19+$BO118*Assembly!S$20+$BP118*Assembly!S$21+$BQ118*Assembly!S$22+$BR118*Assembly!S$23+$BS118*Assembly!S$24</f>
        <v>#VALUE!</v>
      </c>
      <c r="CM118" s="140" t="e">
        <f>$AY118*Assembly!T$4+$AZ118*Assembly!T$5+$BA118*Assembly!T$6+$BB118*Assembly!T$7+$BC118*Assembly!T$8+$BD118*Assembly!T$9+$BE118*Assembly!T$10+$BF118*Assembly!T$11+$BG118*Assembly!T$12+$BH118*Assembly!T$13+$BI118*Assembly!T$14+$BJ118*Assembly!T$15+$BK118*Assembly!T$16+$BL118*Assembly!T$17+$BM118*Assembly!T$18+$BN118*Assembly!T$19+$BO118*Assembly!T$20+$BP118*Assembly!T$21+$BQ118*Assembly!T$22+$BR118*Assembly!T$23+$BS118*Assembly!T$24</f>
        <v>#VALUE!</v>
      </c>
      <c r="CN118" s="140" t="e">
        <f>$AY118*Assembly!U$4+$AZ118*Assembly!U$5+$BA118*Assembly!U$6+$BB118*Assembly!U$7+$BC118*Assembly!U$8+$BD118*Assembly!U$9+$BE118*Assembly!U$10+$BF118*Assembly!U$11+$BG118*Assembly!U$12+$BH118*Assembly!U$13+$BI118*Assembly!U$14+$BJ118*Assembly!U$15+$BK118*Assembly!U$16+$BL118*Assembly!U$17+$BM118*Assembly!U$18+$BN118*Assembly!U$19+$BO118*Assembly!U$20+$BP118*Assembly!U$21+$BQ118*Assembly!U$22+$BR118*Assembly!U$23+$BS118*Assembly!U$24</f>
        <v>#VALUE!</v>
      </c>
      <c r="CO118" s="145" t="e">
        <f>$AY118*Assembly!V$4+$AZ118*Assembly!V$5+$BA118*Assembly!V$6+$BB118*Assembly!V$7+$BC118*Assembly!V$8+$BD118*Assembly!V$9+$BE118*Assembly!V$10+$BF118*Assembly!V$11+$BG118*Assembly!V$12+$BH118*Assembly!V$13+$BI118*Assembly!V$14+$BJ118*Assembly!V$15+$BK118*Assembly!V$16+$BL118*Assembly!V$17+$BM118*Assembly!V$18+$BN118*Assembly!V$19+$BO118*Assembly!V$20+$BP118*Assembly!V$21+$BQ118*Assembly!V$22+$BR118*Assembly!V$23+$BS118*Assembly!V$24</f>
        <v>#VALUE!</v>
      </c>
      <c r="CP118" s="145" t="e">
        <f>CF118*Refining!$F$3</f>
        <v>#VALUE!</v>
      </c>
      <c r="CQ118" s="145" t="e">
        <f>CG118*Refining!$F$4</f>
        <v>#VALUE!</v>
      </c>
      <c r="CR118" s="145" t="e">
        <f>CH118*Refining!$F$5</f>
        <v>#VALUE!</v>
      </c>
      <c r="CS118" s="145" t="e">
        <f>CI118*Refining!$F$6</f>
        <v>#VALUE!</v>
      </c>
      <c r="CT118" s="145" t="e">
        <f>CJ118*Refining!$F$7</f>
        <v>#VALUE!</v>
      </c>
      <c r="CU118" s="145" t="e">
        <f>CK118*Refining!$F$8</f>
        <v>#VALUE!</v>
      </c>
      <c r="CV118" s="145" t="e">
        <f>CL118*Refining!$F$9</f>
        <v>#VALUE!</v>
      </c>
      <c r="CW118" s="145" t="e">
        <f>CM118*Refining!$F$10</f>
        <v>#VALUE!</v>
      </c>
      <c r="CX118" s="145" t="e">
        <f>CN118*Refining!$F$11</f>
        <v>#VALUE!</v>
      </c>
      <c r="CY118" s="145" t="e">
        <f>CO118*Refining!$F$12</f>
        <v>#VALUE!</v>
      </c>
      <c r="CZ118" s="185" t="e">
        <f t="shared" ref="CZ118:DS118" si="477">IF(CF118 = 0, "", CF118)</f>
        <v>#VALUE!</v>
      </c>
      <c r="DA118" s="186" t="e">
        <f t="shared" si="477"/>
        <v>#VALUE!</v>
      </c>
      <c r="DB118" s="186" t="e">
        <f t="shared" si="477"/>
        <v>#VALUE!</v>
      </c>
      <c r="DC118" s="186" t="e">
        <f t="shared" si="477"/>
        <v>#VALUE!</v>
      </c>
      <c r="DD118" s="186" t="e">
        <f t="shared" si="477"/>
        <v>#VALUE!</v>
      </c>
      <c r="DE118" s="186" t="e">
        <f t="shared" si="477"/>
        <v>#VALUE!</v>
      </c>
      <c r="DF118" s="186" t="e">
        <f t="shared" si="477"/>
        <v>#VALUE!</v>
      </c>
      <c r="DG118" s="186" t="e">
        <f t="shared" si="477"/>
        <v>#VALUE!</v>
      </c>
      <c r="DH118" s="186" t="e">
        <f t="shared" si="477"/>
        <v>#VALUE!</v>
      </c>
      <c r="DI118" s="187" t="e">
        <f t="shared" si="477"/>
        <v>#VALUE!</v>
      </c>
      <c r="DJ118" s="185" t="e">
        <f t="shared" si="477"/>
        <v>#VALUE!</v>
      </c>
      <c r="DK118" s="186" t="e">
        <f t="shared" si="477"/>
        <v>#VALUE!</v>
      </c>
      <c r="DL118" s="186" t="e">
        <f t="shared" si="477"/>
        <v>#VALUE!</v>
      </c>
      <c r="DM118" s="186" t="e">
        <f t="shared" si="477"/>
        <v>#VALUE!</v>
      </c>
      <c r="DN118" s="188" t="e">
        <f t="shared" si="477"/>
        <v>#VALUE!</v>
      </c>
      <c r="DO118" s="186" t="e">
        <f t="shared" si="477"/>
        <v>#VALUE!</v>
      </c>
      <c r="DP118" s="186" t="e">
        <f t="shared" si="477"/>
        <v>#VALUE!</v>
      </c>
      <c r="DQ118" s="186" t="e">
        <f t="shared" si="477"/>
        <v>#VALUE!</v>
      </c>
      <c r="DR118" s="186" t="e">
        <f t="shared" si="477"/>
        <v>#VALUE!</v>
      </c>
      <c r="DS118" s="187" t="e">
        <f t="shared" si="477"/>
        <v>#VALUE!</v>
      </c>
      <c r="DT118" s="185" t="e">
        <f t="shared" si="11"/>
        <v>#VALUE!</v>
      </c>
      <c r="DU118" s="189" t="e">
        <f t="shared" si="12"/>
        <v>#VALUE!</v>
      </c>
      <c r="DV118" s="133" t="e">
        <f>CZ118*'Ores &amp; Ingots'!$C$3+DA118*'Ores &amp; Ingots'!$C$4+DB118*'Ores &amp; Ingots'!$C$5+DC118*'Ores &amp; Ingots'!$C$6+DD118*'Ores &amp; Ingots'!$C$7+DE118*'Ores &amp; Ingots'!$C$8+DF118*'Ores &amp; Ingots'!$C$9+DG118*'Ores &amp; Ingots'!$C$10+DH118*'Ores &amp; Ingots'!$C$11+DI118*'Ores &amp; Ingots'!$C$12</f>
        <v>#VALUE!</v>
      </c>
      <c r="DW118" s="133" t="e">
        <f>DJ118*'Ores &amp; Ingots'!$B$3+DK118*'Ores &amp; Ingots'!$B$4+DL118*'Ores &amp; Ingots'!$B$5+DM118*'Ores &amp; Ingots'!$B$6+DN118*'Ores &amp; Ingots'!$B$7+DO118*'Ores &amp; Ingots'!$B$8+DP118*'Ores &amp; Ingots'!$B$9+DQ118*'Ores &amp; Ingots'!$B$10+DR118*'Ores &amp; Ingots'!$B$11+DS118*'Ores &amp; Ingots'!$B$12</f>
        <v>#VALUE!</v>
      </c>
      <c r="DX118" s="189" t="e">
        <f>CZ118*Refining!$G$3+DA118*Refining!$G$4+DB118*Refining!$G$5+DC118*Refining!$G$6+DD118*Refining!$G$7+DE118*Refining!$G$8+DF118*Refining!$G$9+DG118*Refining!$G$10+DH118*Refining!$G$11+DI118*Refining!$G$12</f>
        <v>#VALUE!</v>
      </c>
      <c r="DY118" s="189" t="e">
        <f t="shared" si="13"/>
        <v>#VALUE!</v>
      </c>
      <c r="DZ118" s="192" t="e">
        <f t="shared" si="14"/>
        <v>#VALUE!</v>
      </c>
      <c r="EA118" s="185" t="e">
        <f t="shared" si="15"/>
        <v>#VALUE!</v>
      </c>
      <c r="EB118" s="194" t="e">
        <f t="shared" ref="EB118:EC118" si="478">EA118/60</f>
        <v>#VALUE!</v>
      </c>
      <c r="EC118" s="194" t="e">
        <f t="shared" si="478"/>
        <v>#VALUE!</v>
      </c>
      <c r="ED118" s="185" t="e">
        <f t="shared" si="17"/>
        <v>#VALUE!</v>
      </c>
      <c r="EE118" s="194" t="e">
        <f t="shared" ref="EE118:EF118" si="479">ED118/1000</f>
        <v>#VALUE!</v>
      </c>
      <c r="EF118" s="196" t="e">
        <f t="shared" si="479"/>
        <v>#VALUE!</v>
      </c>
      <c r="EG118" s="130" t="e">
        <f t="shared" si="19"/>
        <v>#VALUE!</v>
      </c>
      <c r="EH118" s="132" t="e">
        <f t="shared" si="20"/>
        <v>#VALUE!</v>
      </c>
      <c r="EI118" s="133">
        <v>162</v>
      </c>
    </row>
    <row r="119" spans="1:139" ht="12.75" x14ac:dyDescent="0.2">
      <c r="A119" s="864"/>
      <c r="B119" s="135" t="s">
        <v>338</v>
      </c>
      <c r="C119" s="137" t="s">
        <v>155</v>
      </c>
      <c r="D119" s="137">
        <v>1</v>
      </c>
      <c r="E119" s="137">
        <v>1</v>
      </c>
      <c r="F119" s="137">
        <v>1</v>
      </c>
      <c r="G119" s="139">
        <f t="shared" si="0"/>
        <v>0.125</v>
      </c>
      <c r="H119" s="140">
        <v>10</v>
      </c>
      <c r="I119" s="140">
        <v>10</v>
      </c>
      <c r="J119" s="140">
        <f>H119/Main!$D$9</f>
        <v>2</v>
      </c>
      <c r="K119" s="140">
        <f>I119/Main!$D$10</f>
        <v>5</v>
      </c>
      <c r="L119" s="140">
        <f t="shared" si="1"/>
        <v>2.5</v>
      </c>
      <c r="M119" s="140">
        <v>1</v>
      </c>
      <c r="N119" s="145">
        <v>100</v>
      </c>
      <c r="O119" s="145">
        <v>100</v>
      </c>
      <c r="P119" s="143"/>
      <c r="Q119" s="145"/>
      <c r="R119" s="143"/>
      <c r="S119" s="146"/>
      <c r="T119" s="146"/>
      <c r="U119" s="143"/>
      <c r="V119" s="143"/>
      <c r="W119" s="146"/>
      <c r="X119" s="146"/>
      <c r="Y119" s="143"/>
      <c r="Z119" s="143"/>
      <c r="AA119" s="143"/>
      <c r="AB119" s="143"/>
      <c r="AC119" s="362"/>
      <c r="AD119" s="133">
        <v>2</v>
      </c>
      <c r="AE119" s="133">
        <v>1</v>
      </c>
      <c r="AF119" s="133">
        <v>0</v>
      </c>
      <c r="AG119" s="133">
        <v>0</v>
      </c>
      <c r="AH119" s="133"/>
      <c r="AI119" s="133">
        <v>0</v>
      </c>
      <c r="AJ119" s="133">
        <v>0</v>
      </c>
      <c r="AK119" s="167">
        <v>1</v>
      </c>
      <c r="AL119" s="133">
        <v>0</v>
      </c>
      <c r="AM119" s="133">
        <v>0</v>
      </c>
      <c r="AN119" s="133">
        <v>0</v>
      </c>
      <c r="AO119" s="133">
        <v>0</v>
      </c>
      <c r="AP119" s="133">
        <v>0</v>
      </c>
      <c r="AQ119" s="133">
        <v>0</v>
      </c>
      <c r="AR119" s="133">
        <v>0</v>
      </c>
      <c r="AS119" s="133">
        <v>0</v>
      </c>
      <c r="AT119" s="133">
        <v>0</v>
      </c>
      <c r="AU119" s="133">
        <v>0</v>
      </c>
      <c r="AV119" s="133">
        <v>0</v>
      </c>
      <c r="AW119" s="133">
        <v>0</v>
      </c>
      <c r="AX119" s="133">
        <v>0</v>
      </c>
      <c r="AY119" s="174">
        <f t="shared" ref="AY119:BS119" si="480">IF(AD119 = 0, "", AD119)</f>
        <v>2</v>
      </c>
      <c r="AZ119" s="133">
        <f t="shared" si="480"/>
        <v>1</v>
      </c>
      <c r="BA119" s="137" t="str">
        <f t="shared" si="480"/>
        <v/>
      </c>
      <c r="BB119" s="137" t="str">
        <f t="shared" si="480"/>
        <v/>
      </c>
      <c r="BC119" s="137" t="str">
        <f t="shared" si="480"/>
        <v/>
      </c>
      <c r="BD119" s="137" t="str">
        <f t="shared" si="480"/>
        <v/>
      </c>
      <c r="BE119" s="137" t="str">
        <f t="shared" si="480"/>
        <v/>
      </c>
      <c r="BF119" s="167">
        <f t="shared" si="480"/>
        <v>1</v>
      </c>
      <c r="BG119" s="137" t="str">
        <f t="shared" si="480"/>
        <v/>
      </c>
      <c r="BH119" s="137" t="str">
        <f t="shared" si="480"/>
        <v/>
      </c>
      <c r="BI119" s="137" t="str">
        <f t="shared" si="480"/>
        <v/>
      </c>
      <c r="BJ119" s="137" t="str">
        <f t="shared" si="480"/>
        <v/>
      </c>
      <c r="BK119" s="137" t="str">
        <f t="shared" si="480"/>
        <v/>
      </c>
      <c r="BL119" s="137" t="str">
        <f t="shared" si="480"/>
        <v/>
      </c>
      <c r="BM119" s="137" t="str">
        <f t="shared" si="480"/>
        <v/>
      </c>
      <c r="BN119" s="137" t="str">
        <f t="shared" si="480"/>
        <v/>
      </c>
      <c r="BO119" s="137" t="str">
        <f t="shared" si="480"/>
        <v/>
      </c>
      <c r="BP119" s="137" t="str">
        <f t="shared" si="480"/>
        <v/>
      </c>
      <c r="BQ119" s="137" t="str">
        <f t="shared" si="480"/>
        <v/>
      </c>
      <c r="BR119" s="137" t="str">
        <f t="shared" si="480"/>
        <v/>
      </c>
      <c r="BS119" s="169" t="str">
        <f t="shared" si="480"/>
        <v/>
      </c>
      <c r="BT119" s="174" t="e">
        <f>$AY119*Assembly!Z$4+$AZ119*Assembly!Z$5+$BA119*Assembly!Z$6+$BB119*Assembly!Z$7+$BC119*Assembly!Z$8+$BD119*Assembly!Z$9+$BE119*Assembly!Z$10+$BF119*Assembly!Z$11+$BG119*Assembly!Z$12+$BH119*Assembly!Z$13+$BI119*Assembly!Z$14+$BJ119*Assembly!Z$15+$BK119*Assembly!Z$16+$BL119*Assembly!Z$17+$BM119*Assembly!Z$18+$BN119*Assembly!Z$19+$BO119*Assembly!Z$20+$BP119*Assembly!Z$21+$BQ119*Assembly!Z$22+$BR119*Assembly!Z$23+$BS119*Assembly!Z$24</f>
        <v>#VALUE!</v>
      </c>
      <c r="BU119" s="133" t="e">
        <f t="shared" si="3"/>
        <v>#VALUE!</v>
      </c>
      <c r="BV119" s="133"/>
      <c r="BW119" s="133" t="e">
        <f>$AY119*Assembly!AD$4+$AZ119*Assembly!AD$5+$BA119*Assembly!AD$6+$BB119*Assembly!AD$7+$BC119*Assembly!AD$8+$BD119*Assembly!AD$9+$BE119*Assembly!AD$10+$BF119*Assembly!AD$11+$BG119*Assembly!AD$12+$BH119*Assembly!AD$13+$BI119*Assembly!AD$14+$BJ119*Assembly!AD$15+$BK119*Assembly!AD$16+$BL119*Assembly!AD$17+$BM119*Assembly!AD$18+$BN119*Assembly!AD$19+$BO119*Assembly!AD$20+$BP119*Assembly!AD$21+$BQ119*Assembly!AD$22+$BR119*Assembly!AD$23+$BS119*Assembly!AD$24</f>
        <v>#VALUE!</v>
      </c>
      <c r="BX119" s="177" t="e">
        <f t="shared" si="4"/>
        <v>#VALUE!</v>
      </c>
      <c r="BY119" s="178" t="e">
        <f t="shared" si="5"/>
        <v>#VALUE!</v>
      </c>
      <c r="BZ119" s="179" t="e">
        <f t="shared" si="6"/>
        <v>#VALUE!</v>
      </c>
      <c r="CA119" s="178" t="e">
        <f t="shared" si="7"/>
        <v>#VALUE!</v>
      </c>
      <c r="CB119" s="133" t="e">
        <f>$AY119*Assembly!Y$4+$AZ119*Assembly!Y$5+$BA119*Assembly!Y$6+$BB119*Assembly!Y$7+$BC119*Assembly!Y$8+$BD119*Assembly!Y$9+$BE119*Assembly!Y$10+$BF119*Assembly!Y$11+$BG119*Assembly!Y$12+$BH119*Assembly!Y$13+$BI119*Assembly!Y$14+$BJ119*Assembly!Y$15+$BK119*Assembly!Y$16+$BL119*Assembly!Y$17+$BM119*Assembly!Y$18+$BN119*Assembly!Y$19+$BO119*Assembly!Y$20+$BP119*Assembly!Y$21+$BQ119*Assembly!Y$22+$BR119*Assembly!Y$23+$BS119*Assembly!Y$24</f>
        <v>#VALUE!</v>
      </c>
      <c r="CC119" s="133" t="e">
        <f t="shared" si="8"/>
        <v>#VALUE!</v>
      </c>
      <c r="CD119" s="130" t="e">
        <f t="shared" si="9"/>
        <v>#VALUE!</v>
      </c>
      <c r="CE119" s="183" t="e">
        <f>$AY119*Assembly!AC$4+$AZ119*Assembly!AC$5+$BA119*Assembly!AC$6+$BB119*Assembly!AC$7+$BC119*Assembly!AC$8+$BD119*Assembly!AC$9+$BE119*Assembly!AC$10+$BF119*Assembly!AC$11+$BG119*Assembly!AC$12+$BH119*Assembly!AC$13+$BI119*Assembly!AC$14+$BJ119*Assembly!AC$15+$BK119*Assembly!AC$16+$BL119*Assembly!AC$17+$BM119*Assembly!AC$18+$BN119*Assembly!AC$19+$BO119*Assembly!AC$20+$BP119*Assembly!AC$21+$BQ119*Assembly!AC$22+$BR119*Assembly!AC$23+$BS119*Assembly!AC$24</f>
        <v>#VALUE!</v>
      </c>
      <c r="CF119" s="145" t="e">
        <f>$AY119*Assembly!M$4+$AZ119*Assembly!M$5+$BA119*Assembly!M$6+$BB119*Assembly!M$7+$BC119*Assembly!M$8+$BD119*Assembly!M$9+$BE119*Assembly!M$10+$BF119*Assembly!M$11+$BG119*Assembly!M$12+$BH119*Assembly!M$13+$BI119*Assembly!M$14+$BJ119*Assembly!M$15+$BK119*Assembly!M$16+$BL119*Assembly!M$17+$BM119*Assembly!M$18+$BN119*Assembly!M$19+$BO119*Assembly!M$20+$BP119*Assembly!M$21+$BQ119*Assembly!M$22+$BR119*Assembly!M$23+$BS119*Assembly!M$24</f>
        <v>#VALUE!</v>
      </c>
      <c r="CG119" s="145" t="e">
        <f>$AY119*Assembly!N$4+$AZ119*Assembly!N$5+$BA119*Assembly!N$6+$BB119*Assembly!N$7+$BC119*Assembly!N$8+$BD119*Assembly!N$9+$BE119*Assembly!N$10+$BF119*Assembly!N$11+$BG119*Assembly!N$12+$BH119*Assembly!N$13+$BI119*Assembly!N$14+$BJ119*Assembly!N$15+$BK119*Assembly!N$16+$BL119*Assembly!N$17+$BM119*Assembly!N$18+$BN119*Assembly!N$19+$BO119*Assembly!N$20+$BP119*Assembly!N$21+$BQ119*Assembly!N$22+$BR119*Assembly!N$23+$BS119*Assembly!N$24</f>
        <v>#VALUE!</v>
      </c>
      <c r="CH119" s="145" t="e">
        <f>$AY119*Assembly!O$4+$AZ119*Assembly!O$5+$BA119*Assembly!O$6+$BB119*Assembly!O$7+$BC119*Assembly!O$8+$BD119*Assembly!O$9+$BE119*Assembly!O$10+$BF119*Assembly!O$11+$BG119*Assembly!O$12+$BH119*Assembly!O$13+$BI119*Assembly!O$14+$BJ119*Assembly!O$15+$BK119*Assembly!O$16+$BL119*Assembly!O$17+$BM119*Assembly!O$18+$BN119*Assembly!O$19+$BO119*Assembly!O$20+$BP119*Assembly!O$21+$BQ119*Assembly!O$22+$BR119*Assembly!O$23+$BS119*Assembly!O$24</f>
        <v>#VALUE!</v>
      </c>
      <c r="CI119" s="140" t="e">
        <f>$AY119*Assembly!P$4+$AZ119*Assembly!P$5+$BA119*Assembly!P$6+$BB119*Assembly!P$7+$BC119*Assembly!P$8+$BD119*Assembly!P$9+$BE119*Assembly!P$10+$BF119*Assembly!P$11+$BG119*Assembly!P$12+$BH119*Assembly!P$13+$BI119*Assembly!P$14+$BJ119*Assembly!P$15+$BK119*Assembly!P$16+$BL119*Assembly!P$17+$BM119*Assembly!P$18+$BN119*Assembly!P$19+$BO119*Assembly!P$20+$BP119*Assembly!P$21+$BQ119*Assembly!P$22+$BR119*Assembly!P$23+$BS119*Assembly!P$24</f>
        <v>#VALUE!</v>
      </c>
      <c r="CJ119" s="140" t="e">
        <f>$AY119*Assembly!Q$4+$AZ119*Assembly!Q$5+$BA119*Assembly!Q$6+$BB119*Assembly!Q$7+$BC119*Assembly!Q$8+$BD119*Assembly!Q$9+$BE119*Assembly!Q$10+$BF119*Assembly!Q$11+$BG119*Assembly!Q$12+$BH119*Assembly!Q$13+$BI119*Assembly!Q$14+$BJ119*Assembly!Q$15+$BK119*Assembly!Q$16+$BL119*Assembly!Q$17+$BM119*Assembly!Q$18+$BN119*Assembly!Q$19+$BO119*Assembly!Q$20+$BP119*Assembly!Q$21+$BQ119*Assembly!Q$22+$BR119*Assembly!Q$23+$BS119*Assembly!Q$24</f>
        <v>#VALUE!</v>
      </c>
      <c r="CK119" s="145" t="e">
        <f>$AY119*Assembly!R$4+$AZ119*Assembly!R$5+$BA119*Assembly!R$6+$BB119*Assembly!R$7+$BC119*Assembly!R$8+$BD119*Assembly!R$9+$BE119*Assembly!R$10+$BF119*Assembly!R$11+$BG119*Assembly!R$12+$BH119*Assembly!R$13+$BI119*Assembly!R$14+$BJ119*Assembly!R$15+$BK119*Assembly!R$16+$BL119*Assembly!R$17+$BM119*Assembly!R$18+$BN119*Assembly!R$19+$BO119*Assembly!R$20+$BP119*Assembly!R$21+$BQ119*Assembly!R$22+$BR119*Assembly!R$23+$BS119*Assembly!R$24</f>
        <v>#VALUE!</v>
      </c>
      <c r="CL119" s="140" t="e">
        <f>$AY119*Assembly!S$4+$AZ119*Assembly!S$5+$BA119*Assembly!S$6+$BB119*Assembly!S$7+$BC119*Assembly!S$8+$BD119*Assembly!S$9+$BE119*Assembly!S$10+$BF119*Assembly!S$11+$BG119*Assembly!S$12+$BH119*Assembly!S$13+$BI119*Assembly!S$14+$BJ119*Assembly!S$15+$BK119*Assembly!S$16+$BL119*Assembly!S$17+$BM119*Assembly!S$18+$BN119*Assembly!S$19+$BO119*Assembly!S$20+$BP119*Assembly!S$21+$BQ119*Assembly!S$22+$BR119*Assembly!S$23+$BS119*Assembly!S$24</f>
        <v>#VALUE!</v>
      </c>
      <c r="CM119" s="140" t="e">
        <f>$AY119*Assembly!T$4+$AZ119*Assembly!T$5+$BA119*Assembly!T$6+$BB119*Assembly!T$7+$BC119*Assembly!T$8+$BD119*Assembly!T$9+$BE119*Assembly!T$10+$BF119*Assembly!T$11+$BG119*Assembly!T$12+$BH119*Assembly!T$13+$BI119*Assembly!T$14+$BJ119*Assembly!T$15+$BK119*Assembly!T$16+$BL119*Assembly!T$17+$BM119*Assembly!T$18+$BN119*Assembly!T$19+$BO119*Assembly!T$20+$BP119*Assembly!T$21+$BQ119*Assembly!T$22+$BR119*Assembly!T$23+$BS119*Assembly!T$24</f>
        <v>#VALUE!</v>
      </c>
      <c r="CN119" s="140" t="e">
        <f>$AY119*Assembly!U$4+$AZ119*Assembly!U$5+$BA119*Assembly!U$6+$BB119*Assembly!U$7+$BC119*Assembly!U$8+$BD119*Assembly!U$9+$BE119*Assembly!U$10+$BF119*Assembly!U$11+$BG119*Assembly!U$12+$BH119*Assembly!U$13+$BI119*Assembly!U$14+$BJ119*Assembly!U$15+$BK119*Assembly!U$16+$BL119*Assembly!U$17+$BM119*Assembly!U$18+$BN119*Assembly!U$19+$BO119*Assembly!U$20+$BP119*Assembly!U$21+$BQ119*Assembly!U$22+$BR119*Assembly!U$23+$BS119*Assembly!U$24</f>
        <v>#VALUE!</v>
      </c>
      <c r="CO119" s="145" t="e">
        <f>$AY119*Assembly!V$4+$AZ119*Assembly!V$5+$BA119*Assembly!V$6+$BB119*Assembly!V$7+$BC119*Assembly!V$8+$BD119*Assembly!V$9+$BE119*Assembly!V$10+$BF119*Assembly!V$11+$BG119*Assembly!V$12+$BH119*Assembly!V$13+$BI119*Assembly!V$14+$BJ119*Assembly!V$15+$BK119*Assembly!V$16+$BL119*Assembly!V$17+$BM119*Assembly!V$18+$BN119*Assembly!V$19+$BO119*Assembly!V$20+$BP119*Assembly!V$21+$BQ119*Assembly!V$22+$BR119*Assembly!V$23+$BS119*Assembly!V$24</f>
        <v>#VALUE!</v>
      </c>
      <c r="CP119" s="145" t="e">
        <f>CF119*Refining!$F$3</f>
        <v>#VALUE!</v>
      </c>
      <c r="CQ119" s="145" t="e">
        <f>CG119*Refining!$F$4</f>
        <v>#VALUE!</v>
      </c>
      <c r="CR119" s="145" t="e">
        <f>CH119*Refining!$F$5</f>
        <v>#VALUE!</v>
      </c>
      <c r="CS119" s="145" t="e">
        <f>CI119*Refining!$F$6</f>
        <v>#VALUE!</v>
      </c>
      <c r="CT119" s="145" t="e">
        <f>CJ119*Refining!$F$7</f>
        <v>#VALUE!</v>
      </c>
      <c r="CU119" s="145" t="e">
        <f>CK119*Refining!$F$8</f>
        <v>#VALUE!</v>
      </c>
      <c r="CV119" s="145" t="e">
        <f>CL119*Refining!$F$9</f>
        <v>#VALUE!</v>
      </c>
      <c r="CW119" s="145" t="e">
        <f>CM119*Refining!$F$10</f>
        <v>#VALUE!</v>
      </c>
      <c r="CX119" s="145" t="e">
        <f>CN119*Refining!$F$11</f>
        <v>#VALUE!</v>
      </c>
      <c r="CY119" s="145" t="e">
        <f>CO119*Refining!$F$12</f>
        <v>#VALUE!</v>
      </c>
      <c r="CZ119" s="185" t="e">
        <f t="shared" ref="CZ119:DS119" si="481">IF(CF119 = 0, "", CF119)</f>
        <v>#VALUE!</v>
      </c>
      <c r="DA119" s="186" t="e">
        <f t="shared" si="481"/>
        <v>#VALUE!</v>
      </c>
      <c r="DB119" s="186" t="e">
        <f t="shared" si="481"/>
        <v>#VALUE!</v>
      </c>
      <c r="DC119" s="186" t="e">
        <f t="shared" si="481"/>
        <v>#VALUE!</v>
      </c>
      <c r="DD119" s="186" t="e">
        <f t="shared" si="481"/>
        <v>#VALUE!</v>
      </c>
      <c r="DE119" s="186" t="e">
        <f t="shared" si="481"/>
        <v>#VALUE!</v>
      </c>
      <c r="DF119" s="186" t="e">
        <f t="shared" si="481"/>
        <v>#VALUE!</v>
      </c>
      <c r="DG119" s="186" t="e">
        <f t="shared" si="481"/>
        <v>#VALUE!</v>
      </c>
      <c r="DH119" s="186" t="e">
        <f t="shared" si="481"/>
        <v>#VALUE!</v>
      </c>
      <c r="DI119" s="187" t="e">
        <f t="shared" si="481"/>
        <v>#VALUE!</v>
      </c>
      <c r="DJ119" s="185" t="e">
        <f t="shared" si="481"/>
        <v>#VALUE!</v>
      </c>
      <c r="DK119" s="186" t="e">
        <f t="shared" si="481"/>
        <v>#VALUE!</v>
      </c>
      <c r="DL119" s="186" t="e">
        <f t="shared" si="481"/>
        <v>#VALUE!</v>
      </c>
      <c r="DM119" s="186" t="e">
        <f t="shared" si="481"/>
        <v>#VALUE!</v>
      </c>
      <c r="DN119" s="188" t="e">
        <f t="shared" si="481"/>
        <v>#VALUE!</v>
      </c>
      <c r="DO119" s="186" t="e">
        <f t="shared" si="481"/>
        <v>#VALUE!</v>
      </c>
      <c r="DP119" s="186" t="e">
        <f t="shared" si="481"/>
        <v>#VALUE!</v>
      </c>
      <c r="DQ119" s="186" t="e">
        <f t="shared" si="481"/>
        <v>#VALUE!</v>
      </c>
      <c r="DR119" s="186" t="e">
        <f t="shared" si="481"/>
        <v>#VALUE!</v>
      </c>
      <c r="DS119" s="187" t="e">
        <f t="shared" si="481"/>
        <v>#VALUE!</v>
      </c>
      <c r="DT119" s="185" t="e">
        <f t="shared" si="11"/>
        <v>#VALUE!</v>
      </c>
      <c r="DU119" s="189" t="e">
        <f t="shared" si="12"/>
        <v>#VALUE!</v>
      </c>
      <c r="DV119" s="133" t="e">
        <f>CZ119*'Ores &amp; Ingots'!$C$3+DA119*'Ores &amp; Ingots'!$C$4+DB119*'Ores &amp; Ingots'!$C$5+DC119*'Ores &amp; Ingots'!$C$6+DD119*'Ores &amp; Ingots'!$C$7+DE119*'Ores &amp; Ingots'!$C$8+DF119*'Ores &amp; Ingots'!$C$9+DG119*'Ores &amp; Ingots'!$C$10+DH119*'Ores &amp; Ingots'!$C$11+DI119*'Ores &amp; Ingots'!$C$12</f>
        <v>#VALUE!</v>
      </c>
      <c r="DW119" s="133" t="e">
        <f>DJ119*'Ores &amp; Ingots'!$B$3+DK119*'Ores &amp; Ingots'!$B$4+DL119*'Ores &amp; Ingots'!$B$5+DM119*'Ores &amp; Ingots'!$B$6+DN119*'Ores &amp; Ingots'!$B$7+DO119*'Ores &amp; Ingots'!$B$8+DP119*'Ores &amp; Ingots'!$B$9+DQ119*'Ores &amp; Ingots'!$B$10+DR119*'Ores &amp; Ingots'!$B$11+DS119*'Ores &amp; Ingots'!$B$12</f>
        <v>#VALUE!</v>
      </c>
      <c r="DX119" s="189" t="e">
        <f>CZ119*Refining!$G$3+DA119*Refining!$G$4+DB119*Refining!$G$5+DC119*Refining!$G$6+DD119*Refining!$G$7+DE119*Refining!$G$8+DF119*Refining!$G$9+DG119*Refining!$G$10+DH119*Refining!$G$11+DI119*Refining!$G$12</f>
        <v>#VALUE!</v>
      </c>
      <c r="DY119" s="189" t="e">
        <f t="shared" si="13"/>
        <v>#VALUE!</v>
      </c>
      <c r="DZ119" s="192" t="e">
        <f t="shared" si="14"/>
        <v>#VALUE!</v>
      </c>
      <c r="EA119" s="185" t="e">
        <f t="shared" si="15"/>
        <v>#VALUE!</v>
      </c>
      <c r="EB119" s="194" t="e">
        <f t="shared" ref="EB119:EC119" si="482">EA119/60</f>
        <v>#VALUE!</v>
      </c>
      <c r="EC119" s="194" t="e">
        <f t="shared" si="482"/>
        <v>#VALUE!</v>
      </c>
      <c r="ED119" s="185" t="e">
        <f t="shared" si="17"/>
        <v>#VALUE!</v>
      </c>
      <c r="EE119" s="194" t="e">
        <f t="shared" ref="EE119:EF119" si="483">ED119/1000</f>
        <v>#VALUE!</v>
      </c>
      <c r="EF119" s="196" t="e">
        <f t="shared" si="483"/>
        <v>#VALUE!</v>
      </c>
      <c r="EG119" s="130" t="e">
        <f t="shared" si="19"/>
        <v>#VALUE!</v>
      </c>
      <c r="EH119" s="132" t="e">
        <f t="shared" si="20"/>
        <v>#VALUE!</v>
      </c>
      <c r="EI119" s="133" t="s">
        <v>28</v>
      </c>
    </row>
    <row r="120" spans="1:139" ht="12.75" hidden="1" x14ac:dyDescent="0.2">
      <c r="A120" s="864"/>
      <c r="B120" s="135" t="s">
        <v>339</v>
      </c>
      <c r="C120" s="137" t="s">
        <v>156</v>
      </c>
      <c r="D120" s="137">
        <v>1</v>
      </c>
      <c r="E120" s="137">
        <v>1</v>
      </c>
      <c r="F120" s="137">
        <v>1</v>
      </c>
      <c r="G120" s="139">
        <f t="shared" si="0"/>
        <v>15.625</v>
      </c>
      <c r="H120" s="140">
        <v>10</v>
      </c>
      <c r="I120" s="140">
        <v>10</v>
      </c>
      <c r="J120" s="140">
        <f>H120/Main!$D$9</f>
        <v>2</v>
      </c>
      <c r="K120" s="140">
        <f>I120/Main!$D$10</f>
        <v>5</v>
      </c>
      <c r="L120" s="140">
        <f t="shared" si="1"/>
        <v>2.5</v>
      </c>
      <c r="M120" s="140">
        <v>1</v>
      </c>
      <c r="N120" s="145" t="s">
        <v>28</v>
      </c>
      <c r="O120" s="145" t="s">
        <v>28</v>
      </c>
      <c r="P120" s="143"/>
      <c r="Q120" s="145"/>
      <c r="R120" s="143"/>
      <c r="S120" s="146"/>
      <c r="T120" s="146"/>
      <c r="U120" s="143"/>
      <c r="V120" s="143"/>
      <c r="W120" s="146"/>
      <c r="X120" s="146"/>
      <c r="Y120" s="143"/>
      <c r="Z120" s="143"/>
      <c r="AA120" s="143"/>
      <c r="AB120" s="143"/>
      <c r="AC120" s="362" t="s">
        <v>220</v>
      </c>
      <c r="AD120" s="133">
        <v>0</v>
      </c>
      <c r="AE120" s="133">
        <v>6</v>
      </c>
      <c r="AF120" s="133">
        <v>0</v>
      </c>
      <c r="AG120" s="133">
        <v>0</v>
      </c>
      <c r="AH120" s="133">
        <v>30</v>
      </c>
      <c r="AI120" s="133">
        <v>0</v>
      </c>
      <c r="AJ120" s="133">
        <v>0</v>
      </c>
      <c r="AK120" s="167">
        <v>5</v>
      </c>
      <c r="AL120" s="133">
        <v>0</v>
      </c>
      <c r="AM120" s="133">
        <v>0</v>
      </c>
      <c r="AN120" s="133">
        <v>0</v>
      </c>
      <c r="AO120" s="133">
        <v>0</v>
      </c>
      <c r="AP120" s="133">
        <v>0</v>
      </c>
      <c r="AQ120" s="133">
        <v>0</v>
      </c>
      <c r="AR120" s="133">
        <v>0</v>
      </c>
      <c r="AS120" s="133">
        <v>0</v>
      </c>
      <c r="AT120" s="133">
        <v>0</v>
      </c>
      <c r="AU120" s="133">
        <v>0</v>
      </c>
      <c r="AV120" s="133">
        <v>0</v>
      </c>
      <c r="AW120" s="133">
        <v>0</v>
      </c>
      <c r="AX120" s="133">
        <v>0</v>
      </c>
      <c r="AY120" s="161" t="str">
        <f t="shared" ref="AY120:BS120" si="484">IF(AD120 = 0, "", AD120)</f>
        <v/>
      </c>
      <c r="AZ120" s="133">
        <f t="shared" si="484"/>
        <v>6</v>
      </c>
      <c r="BA120" s="137" t="str">
        <f t="shared" si="484"/>
        <v/>
      </c>
      <c r="BB120" s="137" t="str">
        <f t="shared" si="484"/>
        <v/>
      </c>
      <c r="BC120" s="133">
        <f t="shared" si="484"/>
        <v>30</v>
      </c>
      <c r="BD120" s="137" t="str">
        <f t="shared" si="484"/>
        <v/>
      </c>
      <c r="BE120" s="137" t="str">
        <f t="shared" si="484"/>
        <v/>
      </c>
      <c r="BF120" s="167">
        <f t="shared" si="484"/>
        <v>5</v>
      </c>
      <c r="BG120" s="137" t="str">
        <f t="shared" si="484"/>
        <v/>
      </c>
      <c r="BH120" s="137" t="str">
        <f t="shared" si="484"/>
        <v/>
      </c>
      <c r="BI120" s="137" t="str">
        <f t="shared" si="484"/>
        <v/>
      </c>
      <c r="BJ120" s="137" t="str">
        <f t="shared" si="484"/>
        <v/>
      </c>
      <c r="BK120" s="137" t="str">
        <f t="shared" si="484"/>
        <v/>
      </c>
      <c r="BL120" s="137" t="str">
        <f t="shared" si="484"/>
        <v/>
      </c>
      <c r="BM120" s="137" t="str">
        <f t="shared" si="484"/>
        <v/>
      </c>
      <c r="BN120" s="137" t="str">
        <f t="shared" si="484"/>
        <v/>
      </c>
      <c r="BO120" s="137" t="str">
        <f t="shared" si="484"/>
        <v/>
      </c>
      <c r="BP120" s="137" t="str">
        <f t="shared" si="484"/>
        <v/>
      </c>
      <c r="BQ120" s="137" t="str">
        <f t="shared" si="484"/>
        <v/>
      </c>
      <c r="BR120" s="137" t="str">
        <f t="shared" si="484"/>
        <v/>
      </c>
      <c r="BS120" s="169" t="str">
        <f t="shared" si="484"/>
        <v/>
      </c>
      <c r="BT120" s="174" t="e">
        <f>$AY120*Assembly!Z$4+$AZ120*Assembly!Z$5+$BA120*Assembly!Z$6+$BB120*Assembly!Z$7+$BC120*Assembly!Z$8+$BD120*Assembly!Z$9+$BE120*Assembly!Z$10+$BF120*Assembly!Z$11+$BG120*Assembly!Z$12+$BH120*Assembly!Z$13+$BI120*Assembly!Z$14+$BJ120*Assembly!Z$15+$BK120*Assembly!Z$16+$BL120*Assembly!Z$17+$BM120*Assembly!Z$18+$BN120*Assembly!Z$19+$BO120*Assembly!Z$20+$BP120*Assembly!Z$21+$BQ120*Assembly!Z$22+$BR120*Assembly!Z$23+$BS120*Assembly!Z$24</f>
        <v>#VALUE!</v>
      </c>
      <c r="BU120" s="133" t="e">
        <f t="shared" si="3"/>
        <v>#VALUE!</v>
      </c>
      <c r="BV120" s="133"/>
      <c r="BW120" s="133" t="e">
        <f>$AY120*Assembly!AD$4+$AZ120*Assembly!AD$5+$BA120*Assembly!AD$6+$BB120*Assembly!AD$7+$BC120*Assembly!AD$8+$BD120*Assembly!AD$9+$BE120*Assembly!AD$10+$BF120*Assembly!AD$11+$BG120*Assembly!AD$12+$BH120*Assembly!AD$13+$BI120*Assembly!AD$14+$BJ120*Assembly!AD$15+$BK120*Assembly!AD$16+$BL120*Assembly!AD$17+$BM120*Assembly!AD$18+$BN120*Assembly!AD$19+$BO120*Assembly!AD$20+$BP120*Assembly!AD$21+$BQ120*Assembly!AD$22+$BR120*Assembly!AD$23+$BS120*Assembly!AD$24</f>
        <v>#VALUE!</v>
      </c>
      <c r="BX120" s="177" t="e">
        <f t="shared" si="4"/>
        <v>#VALUE!</v>
      </c>
      <c r="BY120" s="178" t="e">
        <f t="shared" si="5"/>
        <v>#VALUE!</v>
      </c>
      <c r="BZ120" s="179" t="e">
        <f t="shared" si="6"/>
        <v>#VALUE!</v>
      </c>
      <c r="CA120" s="178" t="e">
        <f t="shared" si="7"/>
        <v>#VALUE!</v>
      </c>
      <c r="CB120" s="133" t="e">
        <f>$AY120*Assembly!Y$4+$AZ120*Assembly!Y$5+$BA120*Assembly!Y$6+$BB120*Assembly!Y$7+$BC120*Assembly!Y$8+$BD120*Assembly!Y$9+$BE120*Assembly!Y$10+$BF120*Assembly!Y$11+$BG120*Assembly!Y$12+$BH120*Assembly!Y$13+$BI120*Assembly!Y$14+$BJ120*Assembly!Y$15+$BK120*Assembly!Y$16+$BL120*Assembly!Y$17+$BM120*Assembly!Y$18+$BN120*Assembly!Y$19+$BO120*Assembly!Y$20+$BP120*Assembly!Y$21+$BQ120*Assembly!Y$22+$BR120*Assembly!Y$23+$BS120*Assembly!Y$24</f>
        <v>#VALUE!</v>
      </c>
      <c r="CC120" s="133" t="e">
        <f t="shared" si="8"/>
        <v>#VALUE!</v>
      </c>
      <c r="CD120" s="130" t="e">
        <f t="shared" si="9"/>
        <v>#VALUE!</v>
      </c>
      <c r="CE120" s="183" t="e">
        <f>$AY120*Assembly!AC$4+$AZ120*Assembly!AC$5+$BA120*Assembly!AC$6+$BB120*Assembly!AC$7+$BC120*Assembly!AC$8+$BD120*Assembly!AC$9+$BE120*Assembly!AC$10+$BF120*Assembly!AC$11+$BG120*Assembly!AC$12+$BH120*Assembly!AC$13+$BI120*Assembly!AC$14+$BJ120*Assembly!AC$15+$BK120*Assembly!AC$16+$BL120*Assembly!AC$17+$BM120*Assembly!AC$18+$BN120*Assembly!AC$19+$BO120*Assembly!AC$20+$BP120*Assembly!AC$21+$BQ120*Assembly!AC$22+$BR120*Assembly!AC$23+$BS120*Assembly!AC$24</f>
        <v>#VALUE!</v>
      </c>
      <c r="CF120" s="145" t="e">
        <f>$AY120*Assembly!M$4+$AZ120*Assembly!M$5+$BA120*Assembly!M$6+$BB120*Assembly!M$7+$BC120*Assembly!M$8+$BD120*Assembly!M$9+$BE120*Assembly!M$10+$BF120*Assembly!M$11+$BG120*Assembly!M$12+$BH120*Assembly!M$13+$BI120*Assembly!M$14+$BJ120*Assembly!M$15+$BK120*Assembly!M$16+$BL120*Assembly!M$17+$BM120*Assembly!M$18+$BN120*Assembly!M$19+$BO120*Assembly!M$20+$BP120*Assembly!M$21+$BQ120*Assembly!M$22+$BR120*Assembly!M$23+$BS120*Assembly!M$24</f>
        <v>#VALUE!</v>
      </c>
      <c r="CG120" s="145" t="e">
        <f>$AY120*Assembly!N$4+$AZ120*Assembly!N$5+$BA120*Assembly!N$6+$BB120*Assembly!N$7+$BC120*Assembly!N$8+$BD120*Assembly!N$9+$BE120*Assembly!N$10+$BF120*Assembly!N$11+$BG120*Assembly!N$12+$BH120*Assembly!N$13+$BI120*Assembly!N$14+$BJ120*Assembly!N$15+$BK120*Assembly!N$16+$BL120*Assembly!N$17+$BM120*Assembly!N$18+$BN120*Assembly!N$19+$BO120*Assembly!N$20+$BP120*Assembly!N$21+$BQ120*Assembly!N$22+$BR120*Assembly!N$23+$BS120*Assembly!N$24</f>
        <v>#VALUE!</v>
      </c>
      <c r="CH120" s="145" t="e">
        <f>$AY120*Assembly!O$4+$AZ120*Assembly!O$5+$BA120*Assembly!O$6+$BB120*Assembly!O$7+$BC120*Assembly!O$8+$BD120*Assembly!O$9+$BE120*Assembly!O$10+$BF120*Assembly!O$11+$BG120*Assembly!O$12+$BH120*Assembly!O$13+$BI120*Assembly!O$14+$BJ120*Assembly!O$15+$BK120*Assembly!O$16+$BL120*Assembly!O$17+$BM120*Assembly!O$18+$BN120*Assembly!O$19+$BO120*Assembly!O$20+$BP120*Assembly!O$21+$BQ120*Assembly!O$22+$BR120*Assembly!O$23+$BS120*Assembly!O$24</f>
        <v>#VALUE!</v>
      </c>
      <c r="CI120" s="140" t="e">
        <f>$AY120*Assembly!P$4+$AZ120*Assembly!P$5+$BA120*Assembly!P$6+$BB120*Assembly!P$7+$BC120*Assembly!P$8+$BD120*Assembly!P$9+$BE120*Assembly!P$10+$BF120*Assembly!P$11+$BG120*Assembly!P$12+$BH120*Assembly!P$13+$BI120*Assembly!P$14+$BJ120*Assembly!P$15+$BK120*Assembly!P$16+$BL120*Assembly!P$17+$BM120*Assembly!P$18+$BN120*Assembly!P$19+$BO120*Assembly!P$20+$BP120*Assembly!P$21+$BQ120*Assembly!P$22+$BR120*Assembly!P$23+$BS120*Assembly!P$24</f>
        <v>#VALUE!</v>
      </c>
      <c r="CJ120" s="140" t="e">
        <f>$AY120*Assembly!Q$4+$AZ120*Assembly!Q$5+$BA120*Assembly!Q$6+$BB120*Assembly!Q$7+$BC120*Assembly!Q$8+$BD120*Assembly!Q$9+$BE120*Assembly!Q$10+$BF120*Assembly!Q$11+$BG120*Assembly!Q$12+$BH120*Assembly!Q$13+$BI120*Assembly!Q$14+$BJ120*Assembly!Q$15+$BK120*Assembly!Q$16+$BL120*Assembly!Q$17+$BM120*Assembly!Q$18+$BN120*Assembly!Q$19+$BO120*Assembly!Q$20+$BP120*Assembly!Q$21+$BQ120*Assembly!Q$22+$BR120*Assembly!Q$23+$BS120*Assembly!Q$24</f>
        <v>#VALUE!</v>
      </c>
      <c r="CK120" s="145" t="e">
        <f>$AY120*Assembly!R$4+$AZ120*Assembly!R$5+$BA120*Assembly!R$6+$BB120*Assembly!R$7+$BC120*Assembly!R$8+$BD120*Assembly!R$9+$BE120*Assembly!R$10+$BF120*Assembly!R$11+$BG120*Assembly!R$12+$BH120*Assembly!R$13+$BI120*Assembly!R$14+$BJ120*Assembly!R$15+$BK120*Assembly!R$16+$BL120*Assembly!R$17+$BM120*Assembly!R$18+$BN120*Assembly!R$19+$BO120*Assembly!R$20+$BP120*Assembly!R$21+$BQ120*Assembly!R$22+$BR120*Assembly!R$23+$BS120*Assembly!R$24</f>
        <v>#VALUE!</v>
      </c>
      <c r="CL120" s="140" t="e">
        <f>$AY120*Assembly!S$4+$AZ120*Assembly!S$5+$BA120*Assembly!S$6+$BB120*Assembly!S$7+$BC120*Assembly!S$8+$BD120*Assembly!S$9+$BE120*Assembly!S$10+$BF120*Assembly!S$11+$BG120*Assembly!S$12+$BH120*Assembly!S$13+$BI120*Assembly!S$14+$BJ120*Assembly!S$15+$BK120*Assembly!S$16+$BL120*Assembly!S$17+$BM120*Assembly!S$18+$BN120*Assembly!S$19+$BO120*Assembly!S$20+$BP120*Assembly!S$21+$BQ120*Assembly!S$22+$BR120*Assembly!S$23+$BS120*Assembly!S$24</f>
        <v>#VALUE!</v>
      </c>
      <c r="CM120" s="140" t="e">
        <f>$AY120*Assembly!T$4+$AZ120*Assembly!T$5+$BA120*Assembly!T$6+$BB120*Assembly!T$7+$BC120*Assembly!T$8+$BD120*Assembly!T$9+$BE120*Assembly!T$10+$BF120*Assembly!T$11+$BG120*Assembly!T$12+$BH120*Assembly!T$13+$BI120*Assembly!T$14+$BJ120*Assembly!T$15+$BK120*Assembly!T$16+$BL120*Assembly!T$17+$BM120*Assembly!T$18+$BN120*Assembly!T$19+$BO120*Assembly!T$20+$BP120*Assembly!T$21+$BQ120*Assembly!T$22+$BR120*Assembly!T$23+$BS120*Assembly!T$24</f>
        <v>#VALUE!</v>
      </c>
      <c r="CN120" s="140" t="e">
        <f>$AY120*Assembly!U$4+$AZ120*Assembly!U$5+$BA120*Assembly!U$6+$BB120*Assembly!U$7+$BC120*Assembly!U$8+$BD120*Assembly!U$9+$BE120*Assembly!U$10+$BF120*Assembly!U$11+$BG120*Assembly!U$12+$BH120*Assembly!U$13+$BI120*Assembly!U$14+$BJ120*Assembly!U$15+$BK120*Assembly!U$16+$BL120*Assembly!U$17+$BM120*Assembly!U$18+$BN120*Assembly!U$19+$BO120*Assembly!U$20+$BP120*Assembly!U$21+$BQ120*Assembly!U$22+$BR120*Assembly!U$23+$BS120*Assembly!U$24</f>
        <v>#VALUE!</v>
      </c>
      <c r="CO120" s="145" t="e">
        <f>$AY120*Assembly!V$4+$AZ120*Assembly!V$5+$BA120*Assembly!V$6+$BB120*Assembly!V$7+$BC120*Assembly!V$8+$BD120*Assembly!V$9+$BE120*Assembly!V$10+$BF120*Assembly!V$11+$BG120*Assembly!V$12+$BH120*Assembly!V$13+$BI120*Assembly!V$14+$BJ120*Assembly!V$15+$BK120*Assembly!V$16+$BL120*Assembly!V$17+$BM120*Assembly!V$18+$BN120*Assembly!V$19+$BO120*Assembly!V$20+$BP120*Assembly!V$21+$BQ120*Assembly!V$22+$BR120*Assembly!V$23+$BS120*Assembly!V$24</f>
        <v>#VALUE!</v>
      </c>
      <c r="CP120" s="145" t="e">
        <f>CF120*Refining!$F$3</f>
        <v>#VALUE!</v>
      </c>
      <c r="CQ120" s="145" t="e">
        <f>CG120*Refining!$F$4</f>
        <v>#VALUE!</v>
      </c>
      <c r="CR120" s="145" t="e">
        <f>CH120*Refining!$F$5</f>
        <v>#VALUE!</v>
      </c>
      <c r="CS120" s="145" t="e">
        <f>CI120*Refining!$F$6</f>
        <v>#VALUE!</v>
      </c>
      <c r="CT120" s="145" t="e">
        <f>CJ120*Refining!$F$7</f>
        <v>#VALUE!</v>
      </c>
      <c r="CU120" s="145" t="e">
        <f>CK120*Refining!$F$8</f>
        <v>#VALUE!</v>
      </c>
      <c r="CV120" s="145" t="e">
        <f>CL120*Refining!$F$9</f>
        <v>#VALUE!</v>
      </c>
      <c r="CW120" s="145" t="e">
        <f>CM120*Refining!$F$10</f>
        <v>#VALUE!</v>
      </c>
      <c r="CX120" s="145" t="e">
        <f>CN120*Refining!$F$11</f>
        <v>#VALUE!</v>
      </c>
      <c r="CY120" s="145" t="e">
        <f>CO120*Refining!$F$12</f>
        <v>#VALUE!</v>
      </c>
      <c r="CZ120" s="185" t="e">
        <f t="shared" ref="CZ120:DS120" si="485">IF(CF120 = 0, "", CF120)</f>
        <v>#VALUE!</v>
      </c>
      <c r="DA120" s="186" t="e">
        <f t="shared" si="485"/>
        <v>#VALUE!</v>
      </c>
      <c r="DB120" s="186" t="e">
        <f t="shared" si="485"/>
        <v>#VALUE!</v>
      </c>
      <c r="DC120" s="186" t="e">
        <f t="shared" si="485"/>
        <v>#VALUE!</v>
      </c>
      <c r="DD120" s="186" t="e">
        <f t="shared" si="485"/>
        <v>#VALUE!</v>
      </c>
      <c r="DE120" s="186" t="e">
        <f t="shared" si="485"/>
        <v>#VALUE!</v>
      </c>
      <c r="DF120" s="186" t="e">
        <f t="shared" si="485"/>
        <v>#VALUE!</v>
      </c>
      <c r="DG120" s="186" t="e">
        <f t="shared" si="485"/>
        <v>#VALUE!</v>
      </c>
      <c r="DH120" s="186" t="e">
        <f t="shared" si="485"/>
        <v>#VALUE!</v>
      </c>
      <c r="DI120" s="187" t="e">
        <f t="shared" si="485"/>
        <v>#VALUE!</v>
      </c>
      <c r="DJ120" s="185" t="e">
        <f t="shared" si="485"/>
        <v>#VALUE!</v>
      </c>
      <c r="DK120" s="186" t="e">
        <f t="shared" si="485"/>
        <v>#VALUE!</v>
      </c>
      <c r="DL120" s="186" t="e">
        <f t="shared" si="485"/>
        <v>#VALUE!</v>
      </c>
      <c r="DM120" s="186" t="e">
        <f t="shared" si="485"/>
        <v>#VALUE!</v>
      </c>
      <c r="DN120" s="188" t="e">
        <f t="shared" si="485"/>
        <v>#VALUE!</v>
      </c>
      <c r="DO120" s="186" t="e">
        <f t="shared" si="485"/>
        <v>#VALUE!</v>
      </c>
      <c r="DP120" s="186" t="e">
        <f t="shared" si="485"/>
        <v>#VALUE!</v>
      </c>
      <c r="DQ120" s="186" t="e">
        <f t="shared" si="485"/>
        <v>#VALUE!</v>
      </c>
      <c r="DR120" s="186" t="e">
        <f t="shared" si="485"/>
        <v>#VALUE!</v>
      </c>
      <c r="DS120" s="187" t="e">
        <f t="shared" si="485"/>
        <v>#VALUE!</v>
      </c>
      <c r="DT120" s="185" t="e">
        <f t="shared" si="11"/>
        <v>#VALUE!</v>
      </c>
      <c r="DU120" s="189" t="e">
        <f t="shared" si="12"/>
        <v>#VALUE!</v>
      </c>
      <c r="DV120" s="133" t="e">
        <f>CZ120*'Ores &amp; Ingots'!$C$3+DA120*'Ores &amp; Ingots'!$C$4+DB120*'Ores &amp; Ingots'!$C$5+DC120*'Ores &amp; Ingots'!$C$6+DD120*'Ores &amp; Ingots'!$C$7+DE120*'Ores &amp; Ingots'!$C$8+DF120*'Ores &amp; Ingots'!$C$9+DG120*'Ores &amp; Ingots'!$C$10+DH120*'Ores &amp; Ingots'!$C$11+DI120*'Ores &amp; Ingots'!$C$12</f>
        <v>#VALUE!</v>
      </c>
      <c r="DW120" s="133" t="e">
        <f>DJ120*'Ores &amp; Ingots'!$B$3+DK120*'Ores &amp; Ingots'!$B$4+DL120*'Ores &amp; Ingots'!$B$5+DM120*'Ores &amp; Ingots'!$B$6+DN120*'Ores &amp; Ingots'!$B$7+DO120*'Ores &amp; Ingots'!$B$8+DP120*'Ores &amp; Ingots'!$B$9+DQ120*'Ores &amp; Ingots'!$B$10+DR120*'Ores &amp; Ingots'!$B$11+DS120*'Ores &amp; Ingots'!$B$12</f>
        <v>#VALUE!</v>
      </c>
      <c r="DX120" s="189" t="e">
        <f>CZ120*Refining!$G$3+DA120*Refining!$G$4+DB120*Refining!$G$5+DC120*Refining!$G$6+DD120*Refining!$G$7+DE120*Refining!$G$8+DF120*Refining!$G$9+DG120*Refining!$G$10+DH120*Refining!$G$11+DI120*Refining!$G$12</f>
        <v>#VALUE!</v>
      </c>
      <c r="DY120" s="189" t="e">
        <f t="shared" si="13"/>
        <v>#VALUE!</v>
      </c>
      <c r="DZ120" s="192" t="e">
        <f t="shared" si="14"/>
        <v>#VALUE!</v>
      </c>
      <c r="EA120" s="185" t="e">
        <f t="shared" si="15"/>
        <v>#VALUE!</v>
      </c>
      <c r="EB120" s="194" t="e">
        <f t="shared" ref="EB120:EC120" si="486">EA120/60</f>
        <v>#VALUE!</v>
      </c>
      <c r="EC120" s="194" t="e">
        <f t="shared" si="486"/>
        <v>#VALUE!</v>
      </c>
      <c r="ED120" s="185" t="e">
        <f t="shared" si="17"/>
        <v>#VALUE!</v>
      </c>
      <c r="EE120" s="194" t="e">
        <f t="shared" ref="EE120:EF120" si="487">ED120/1000</f>
        <v>#VALUE!</v>
      </c>
      <c r="EF120" s="196" t="e">
        <f t="shared" si="487"/>
        <v>#VALUE!</v>
      </c>
      <c r="EG120" s="130" t="e">
        <f t="shared" si="19"/>
        <v>#VALUE!</v>
      </c>
      <c r="EH120" s="132" t="e">
        <f t="shared" si="20"/>
        <v>#VALUE!</v>
      </c>
      <c r="EI120" s="133">
        <v>1454</v>
      </c>
    </row>
    <row r="121" spans="1:139" ht="12.75" x14ac:dyDescent="0.2">
      <c r="A121" s="864"/>
      <c r="B121" s="135" t="s">
        <v>339</v>
      </c>
      <c r="C121" s="137" t="s">
        <v>155</v>
      </c>
      <c r="D121" s="137">
        <v>1</v>
      </c>
      <c r="E121" s="137">
        <v>1</v>
      </c>
      <c r="F121" s="137">
        <v>1</v>
      </c>
      <c r="G121" s="139">
        <f t="shared" si="0"/>
        <v>0.125</v>
      </c>
      <c r="H121" s="140">
        <v>2</v>
      </c>
      <c r="I121" s="140">
        <v>2</v>
      </c>
      <c r="J121" s="140">
        <f>H121/Main!$D$9</f>
        <v>0.4</v>
      </c>
      <c r="K121" s="140">
        <f>I121/Main!$D$10</f>
        <v>1</v>
      </c>
      <c r="L121" s="140">
        <f t="shared" si="1"/>
        <v>2.5</v>
      </c>
      <c r="M121" s="140">
        <v>1</v>
      </c>
      <c r="N121" s="145" t="s">
        <v>28</v>
      </c>
      <c r="O121" s="145" t="s">
        <v>28</v>
      </c>
      <c r="P121" s="143"/>
      <c r="Q121" s="145"/>
      <c r="R121" s="143"/>
      <c r="S121" s="146"/>
      <c r="T121" s="146"/>
      <c r="U121" s="143"/>
      <c r="V121" s="143"/>
      <c r="W121" s="146"/>
      <c r="X121" s="146"/>
      <c r="Y121" s="143"/>
      <c r="Z121" s="143"/>
      <c r="AA121" s="143"/>
      <c r="AB121" s="143"/>
      <c r="AC121" s="362"/>
      <c r="AD121" s="133">
        <v>0</v>
      </c>
      <c r="AE121" s="133">
        <v>2</v>
      </c>
      <c r="AF121" s="133">
        <v>0</v>
      </c>
      <c r="AG121" s="133">
        <v>0</v>
      </c>
      <c r="AH121" s="133">
        <v>3</v>
      </c>
      <c r="AI121" s="133">
        <v>0</v>
      </c>
      <c r="AJ121" s="133">
        <v>0</v>
      </c>
      <c r="AK121" s="167">
        <v>1</v>
      </c>
      <c r="AL121" s="133">
        <v>0</v>
      </c>
      <c r="AM121" s="133">
        <v>0</v>
      </c>
      <c r="AN121" s="133">
        <v>0</v>
      </c>
      <c r="AO121" s="133">
        <v>0</v>
      </c>
      <c r="AP121" s="133">
        <v>0</v>
      </c>
      <c r="AQ121" s="133">
        <v>0</v>
      </c>
      <c r="AR121" s="133">
        <v>0</v>
      </c>
      <c r="AS121" s="133">
        <v>0</v>
      </c>
      <c r="AT121" s="133">
        <v>0</v>
      </c>
      <c r="AU121" s="133">
        <v>0</v>
      </c>
      <c r="AV121" s="133">
        <v>0</v>
      </c>
      <c r="AW121" s="133">
        <v>0</v>
      </c>
      <c r="AX121" s="133">
        <v>0</v>
      </c>
      <c r="AY121" s="161" t="str">
        <f t="shared" ref="AY121:BS121" si="488">IF(AD121 = 0, "", AD121)</f>
        <v/>
      </c>
      <c r="AZ121" s="133">
        <f t="shared" si="488"/>
        <v>2</v>
      </c>
      <c r="BA121" s="137" t="str">
        <f t="shared" si="488"/>
        <v/>
      </c>
      <c r="BB121" s="137" t="str">
        <f t="shared" si="488"/>
        <v/>
      </c>
      <c r="BC121" s="133">
        <f t="shared" si="488"/>
        <v>3</v>
      </c>
      <c r="BD121" s="137" t="str">
        <f t="shared" si="488"/>
        <v/>
      </c>
      <c r="BE121" s="137" t="str">
        <f t="shared" si="488"/>
        <v/>
      </c>
      <c r="BF121" s="167">
        <f t="shared" si="488"/>
        <v>1</v>
      </c>
      <c r="BG121" s="137" t="str">
        <f t="shared" si="488"/>
        <v/>
      </c>
      <c r="BH121" s="137" t="str">
        <f t="shared" si="488"/>
        <v/>
      </c>
      <c r="BI121" s="137" t="str">
        <f t="shared" si="488"/>
        <v/>
      </c>
      <c r="BJ121" s="137" t="str">
        <f t="shared" si="488"/>
        <v/>
      </c>
      <c r="BK121" s="137" t="str">
        <f t="shared" si="488"/>
        <v/>
      </c>
      <c r="BL121" s="137" t="str">
        <f t="shared" si="488"/>
        <v/>
      </c>
      <c r="BM121" s="137" t="str">
        <f t="shared" si="488"/>
        <v/>
      </c>
      <c r="BN121" s="137" t="str">
        <f t="shared" si="488"/>
        <v/>
      </c>
      <c r="BO121" s="137" t="str">
        <f t="shared" si="488"/>
        <v/>
      </c>
      <c r="BP121" s="137" t="str">
        <f t="shared" si="488"/>
        <v/>
      </c>
      <c r="BQ121" s="137" t="str">
        <f t="shared" si="488"/>
        <v/>
      </c>
      <c r="BR121" s="137" t="str">
        <f t="shared" si="488"/>
        <v/>
      </c>
      <c r="BS121" s="169" t="str">
        <f t="shared" si="488"/>
        <v/>
      </c>
      <c r="BT121" s="174" t="e">
        <f>$AY121*Assembly!Z$4+$AZ121*Assembly!Z$5+$BA121*Assembly!Z$6+$BB121*Assembly!Z$7+$BC121*Assembly!Z$8+$BD121*Assembly!Z$9+$BE121*Assembly!Z$10+$BF121*Assembly!Z$11+$BG121*Assembly!Z$12+$BH121*Assembly!Z$13+$BI121*Assembly!Z$14+$BJ121*Assembly!Z$15+$BK121*Assembly!Z$16+$BL121*Assembly!Z$17+$BM121*Assembly!Z$18+$BN121*Assembly!Z$19+$BO121*Assembly!Z$20+$BP121*Assembly!Z$21+$BQ121*Assembly!Z$22+$BR121*Assembly!Z$23+$BS121*Assembly!Z$24</f>
        <v>#VALUE!</v>
      </c>
      <c r="BU121" s="133" t="e">
        <f t="shared" si="3"/>
        <v>#VALUE!</v>
      </c>
      <c r="BV121" s="133"/>
      <c r="BW121" s="133" t="e">
        <f>$AY121*Assembly!AD$4+$AZ121*Assembly!AD$5+$BA121*Assembly!AD$6+$BB121*Assembly!AD$7+$BC121*Assembly!AD$8+$BD121*Assembly!AD$9+$BE121*Assembly!AD$10+$BF121*Assembly!AD$11+$BG121*Assembly!AD$12+$BH121*Assembly!AD$13+$BI121*Assembly!AD$14+$BJ121*Assembly!AD$15+$BK121*Assembly!AD$16+$BL121*Assembly!AD$17+$BM121*Assembly!AD$18+$BN121*Assembly!AD$19+$BO121*Assembly!AD$20+$BP121*Assembly!AD$21+$BQ121*Assembly!AD$22+$BR121*Assembly!AD$23+$BS121*Assembly!AD$24</f>
        <v>#VALUE!</v>
      </c>
      <c r="BX121" s="177" t="e">
        <f t="shared" si="4"/>
        <v>#VALUE!</v>
      </c>
      <c r="BY121" s="178" t="e">
        <f t="shared" si="5"/>
        <v>#VALUE!</v>
      </c>
      <c r="BZ121" s="179" t="e">
        <f t="shared" si="6"/>
        <v>#VALUE!</v>
      </c>
      <c r="CA121" s="178" t="e">
        <f t="shared" si="7"/>
        <v>#VALUE!</v>
      </c>
      <c r="CB121" s="133" t="e">
        <f>$AY121*Assembly!Y$4+$AZ121*Assembly!Y$5+$BA121*Assembly!Y$6+$BB121*Assembly!Y$7+$BC121*Assembly!Y$8+$BD121*Assembly!Y$9+$BE121*Assembly!Y$10+$BF121*Assembly!Y$11+$BG121*Assembly!Y$12+$BH121*Assembly!Y$13+$BI121*Assembly!Y$14+$BJ121*Assembly!Y$15+$BK121*Assembly!Y$16+$BL121*Assembly!Y$17+$BM121*Assembly!Y$18+$BN121*Assembly!Y$19+$BO121*Assembly!Y$20+$BP121*Assembly!Y$21+$BQ121*Assembly!Y$22+$BR121*Assembly!Y$23+$BS121*Assembly!Y$24</f>
        <v>#VALUE!</v>
      </c>
      <c r="CC121" s="133" t="e">
        <f t="shared" si="8"/>
        <v>#VALUE!</v>
      </c>
      <c r="CD121" s="130" t="e">
        <f t="shared" si="9"/>
        <v>#VALUE!</v>
      </c>
      <c r="CE121" s="183" t="e">
        <f>$AY121*Assembly!AC$4+$AZ121*Assembly!AC$5+$BA121*Assembly!AC$6+$BB121*Assembly!AC$7+$BC121*Assembly!AC$8+$BD121*Assembly!AC$9+$BE121*Assembly!AC$10+$BF121*Assembly!AC$11+$BG121*Assembly!AC$12+$BH121*Assembly!AC$13+$BI121*Assembly!AC$14+$BJ121*Assembly!AC$15+$BK121*Assembly!AC$16+$BL121*Assembly!AC$17+$BM121*Assembly!AC$18+$BN121*Assembly!AC$19+$BO121*Assembly!AC$20+$BP121*Assembly!AC$21+$BQ121*Assembly!AC$22+$BR121*Assembly!AC$23+$BS121*Assembly!AC$24</f>
        <v>#VALUE!</v>
      </c>
      <c r="CF121" s="145" t="e">
        <f>$AY121*Assembly!M$4+$AZ121*Assembly!M$5+$BA121*Assembly!M$6+$BB121*Assembly!M$7+$BC121*Assembly!M$8+$BD121*Assembly!M$9+$BE121*Assembly!M$10+$BF121*Assembly!M$11+$BG121*Assembly!M$12+$BH121*Assembly!M$13+$BI121*Assembly!M$14+$BJ121*Assembly!M$15+$BK121*Assembly!M$16+$BL121*Assembly!M$17+$BM121*Assembly!M$18+$BN121*Assembly!M$19+$BO121*Assembly!M$20+$BP121*Assembly!M$21+$BQ121*Assembly!M$22+$BR121*Assembly!M$23+$BS121*Assembly!M$24</f>
        <v>#VALUE!</v>
      </c>
      <c r="CG121" s="145" t="e">
        <f>$AY121*Assembly!N$4+$AZ121*Assembly!N$5+$BA121*Assembly!N$6+$BB121*Assembly!N$7+$BC121*Assembly!N$8+$BD121*Assembly!N$9+$BE121*Assembly!N$10+$BF121*Assembly!N$11+$BG121*Assembly!N$12+$BH121*Assembly!N$13+$BI121*Assembly!N$14+$BJ121*Assembly!N$15+$BK121*Assembly!N$16+$BL121*Assembly!N$17+$BM121*Assembly!N$18+$BN121*Assembly!N$19+$BO121*Assembly!N$20+$BP121*Assembly!N$21+$BQ121*Assembly!N$22+$BR121*Assembly!N$23+$BS121*Assembly!N$24</f>
        <v>#VALUE!</v>
      </c>
      <c r="CH121" s="145" t="e">
        <f>$AY121*Assembly!O$4+$AZ121*Assembly!O$5+$BA121*Assembly!O$6+$BB121*Assembly!O$7+$BC121*Assembly!O$8+$BD121*Assembly!O$9+$BE121*Assembly!O$10+$BF121*Assembly!O$11+$BG121*Assembly!O$12+$BH121*Assembly!O$13+$BI121*Assembly!O$14+$BJ121*Assembly!O$15+$BK121*Assembly!O$16+$BL121*Assembly!O$17+$BM121*Assembly!O$18+$BN121*Assembly!O$19+$BO121*Assembly!O$20+$BP121*Assembly!O$21+$BQ121*Assembly!O$22+$BR121*Assembly!O$23+$BS121*Assembly!O$24</f>
        <v>#VALUE!</v>
      </c>
      <c r="CI121" s="140" t="e">
        <f>$AY121*Assembly!P$4+$AZ121*Assembly!P$5+$BA121*Assembly!P$6+$BB121*Assembly!P$7+$BC121*Assembly!P$8+$BD121*Assembly!P$9+$BE121*Assembly!P$10+$BF121*Assembly!P$11+$BG121*Assembly!P$12+$BH121*Assembly!P$13+$BI121*Assembly!P$14+$BJ121*Assembly!P$15+$BK121*Assembly!P$16+$BL121*Assembly!P$17+$BM121*Assembly!P$18+$BN121*Assembly!P$19+$BO121*Assembly!P$20+$BP121*Assembly!P$21+$BQ121*Assembly!P$22+$BR121*Assembly!P$23+$BS121*Assembly!P$24</f>
        <v>#VALUE!</v>
      </c>
      <c r="CJ121" s="140" t="e">
        <f>$AY121*Assembly!Q$4+$AZ121*Assembly!Q$5+$BA121*Assembly!Q$6+$BB121*Assembly!Q$7+$BC121*Assembly!Q$8+$BD121*Assembly!Q$9+$BE121*Assembly!Q$10+$BF121*Assembly!Q$11+$BG121*Assembly!Q$12+$BH121*Assembly!Q$13+$BI121*Assembly!Q$14+$BJ121*Assembly!Q$15+$BK121*Assembly!Q$16+$BL121*Assembly!Q$17+$BM121*Assembly!Q$18+$BN121*Assembly!Q$19+$BO121*Assembly!Q$20+$BP121*Assembly!Q$21+$BQ121*Assembly!Q$22+$BR121*Assembly!Q$23+$BS121*Assembly!Q$24</f>
        <v>#VALUE!</v>
      </c>
      <c r="CK121" s="145" t="e">
        <f>$AY121*Assembly!R$4+$AZ121*Assembly!R$5+$BA121*Assembly!R$6+$BB121*Assembly!R$7+$BC121*Assembly!R$8+$BD121*Assembly!R$9+$BE121*Assembly!R$10+$BF121*Assembly!R$11+$BG121*Assembly!R$12+$BH121*Assembly!R$13+$BI121*Assembly!R$14+$BJ121*Assembly!R$15+$BK121*Assembly!R$16+$BL121*Assembly!R$17+$BM121*Assembly!R$18+$BN121*Assembly!R$19+$BO121*Assembly!R$20+$BP121*Assembly!R$21+$BQ121*Assembly!R$22+$BR121*Assembly!R$23+$BS121*Assembly!R$24</f>
        <v>#VALUE!</v>
      </c>
      <c r="CL121" s="140" t="e">
        <f>$AY121*Assembly!S$4+$AZ121*Assembly!S$5+$BA121*Assembly!S$6+$BB121*Assembly!S$7+$BC121*Assembly!S$8+$BD121*Assembly!S$9+$BE121*Assembly!S$10+$BF121*Assembly!S$11+$BG121*Assembly!S$12+$BH121*Assembly!S$13+$BI121*Assembly!S$14+$BJ121*Assembly!S$15+$BK121*Assembly!S$16+$BL121*Assembly!S$17+$BM121*Assembly!S$18+$BN121*Assembly!S$19+$BO121*Assembly!S$20+$BP121*Assembly!S$21+$BQ121*Assembly!S$22+$BR121*Assembly!S$23+$BS121*Assembly!S$24</f>
        <v>#VALUE!</v>
      </c>
      <c r="CM121" s="140" t="e">
        <f>$AY121*Assembly!T$4+$AZ121*Assembly!T$5+$BA121*Assembly!T$6+$BB121*Assembly!T$7+$BC121*Assembly!T$8+$BD121*Assembly!T$9+$BE121*Assembly!T$10+$BF121*Assembly!T$11+$BG121*Assembly!T$12+$BH121*Assembly!T$13+$BI121*Assembly!T$14+$BJ121*Assembly!T$15+$BK121*Assembly!T$16+$BL121*Assembly!T$17+$BM121*Assembly!T$18+$BN121*Assembly!T$19+$BO121*Assembly!T$20+$BP121*Assembly!T$21+$BQ121*Assembly!T$22+$BR121*Assembly!T$23+$BS121*Assembly!T$24</f>
        <v>#VALUE!</v>
      </c>
      <c r="CN121" s="140" t="e">
        <f>$AY121*Assembly!U$4+$AZ121*Assembly!U$5+$BA121*Assembly!U$6+$BB121*Assembly!U$7+$BC121*Assembly!U$8+$BD121*Assembly!U$9+$BE121*Assembly!U$10+$BF121*Assembly!U$11+$BG121*Assembly!U$12+$BH121*Assembly!U$13+$BI121*Assembly!U$14+$BJ121*Assembly!U$15+$BK121*Assembly!U$16+$BL121*Assembly!U$17+$BM121*Assembly!U$18+$BN121*Assembly!U$19+$BO121*Assembly!U$20+$BP121*Assembly!U$21+$BQ121*Assembly!U$22+$BR121*Assembly!U$23+$BS121*Assembly!U$24</f>
        <v>#VALUE!</v>
      </c>
      <c r="CO121" s="145" t="e">
        <f>$AY121*Assembly!V$4+$AZ121*Assembly!V$5+$BA121*Assembly!V$6+$BB121*Assembly!V$7+$BC121*Assembly!V$8+$BD121*Assembly!V$9+$BE121*Assembly!V$10+$BF121*Assembly!V$11+$BG121*Assembly!V$12+$BH121*Assembly!V$13+$BI121*Assembly!V$14+$BJ121*Assembly!V$15+$BK121*Assembly!V$16+$BL121*Assembly!V$17+$BM121*Assembly!V$18+$BN121*Assembly!V$19+$BO121*Assembly!V$20+$BP121*Assembly!V$21+$BQ121*Assembly!V$22+$BR121*Assembly!V$23+$BS121*Assembly!V$24</f>
        <v>#VALUE!</v>
      </c>
      <c r="CP121" s="145" t="e">
        <f>CF121*Refining!$F$3</f>
        <v>#VALUE!</v>
      </c>
      <c r="CQ121" s="145" t="e">
        <f>CG121*Refining!$F$4</f>
        <v>#VALUE!</v>
      </c>
      <c r="CR121" s="145" t="e">
        <f>CH121*Refining!$F$5</f>
        <v>#VALUE!</v>
      </c>
      <c r="CS121" s="145" t="e">
        <f>CI121*Refining!$F$6</f>
        <v>#VALUE!</v>
      </c>
      <c r="CT121" s="145" t="e">
        <f>CJ121*Refining!$F$7</f>
        <v>#VALUE!</v>
      </c>
      <c r="CU121" s="145" t="e">
        <f>CK121*Refining!$F$8</f>
        <v>#VALUE!</v>
      </c>
      <c r="CV121" s="145" t="e">
        <f>CL121*Refining!$F$9</f>
        <v>#VALUE!</v>
      </c>
      <c r="CW121" s="145" t="e">
        <f>CM121*Refining!$F$10</f>
        <v>#VALUE!</v>
      </c>
      <c r="CX121" s="145" t="e">
        <f>CN121*Refining!$F$11</f>
        <v>#VALUE!</v>
      </c>
      <c r="CY121" s="145" t="e">
        <f>CO121*Refining!$F$12</f>
        <v>#VALUE!</v>
      </c>
      <c r="CZ121" s="185" t="e">
        <f t="shared" ref="CZ121:DS121" si="489">IF(CF121 = 0, "", CF121)</f>
        <v>#VALUE!</v>
      </c>
      <c r="DA121" s="186" t="e">
        <f t="shared" si="489"/>
        <v>#VALUE!</v>
      </c>
      <c r="DB121" s="186" t="e">
        <f t="shared" si="489"/>
        <v>#VALUE!</v>
      </c>
      <c r="DC121" s="186" t="e">
        <f t="shared" si="489"/>
        <v>#VALUE!</v>
      </c>
      <c r="DD121" s="186" t="e">
        <f t="shared" si="489"/>
        <v>#VALUE!</v>
      </c>
      <c r="DE121" s="186" t="e">
        <f t="shared" si="489"/>
        <v>#VALUE!</v>
      </c>
      <c r="DF121" s="186" t="e">
        <f t="shared" si="489"/>
        <v>#VALUE!</v>
      </c>
      <c r="DG121" s="186" t="e">
        <f t="shared" si="489"/>
        <v>#VALUE!</v>
      </c>
      <c r="DH121" s="186" t="e">
        <f t="shared" si="489"/>
        <v>#VALUE!</v>
      </c>
      <c r="DI121" s="187" t="e">
        <f t="shared" si="489"/>
        <v>#VALUE!</v>
      </c>
      <c r="DJ121" s="185" t="e">
        <f t="shared" si="489"/>
        <v>#VALUE!</v>
      </c>
      <c r="DK121" s="186" t="e">
        <f t="shared" si="489"/>
        <v>#VALUE!</v>
      </c>
      <c r="DL121" s="186" t="e">
        <f t="shared" si="489"/>
        <v>#VALUE!</v>
      </c>
      <c r="DM121" s="186" t="e">
        <f t="shared" si="489"/>
        <v>#VALUE!</v>
      </c>
      <c r="DN121" s="188" t="e">
        <f t="shared" si="489"/>
        <v>#VALUE!</v>
      </c>
      <c r="DO121" s="186" t="e">
        <f t="shared" si="489"/>
        <v>#VALUE!</v>
      </c>
      <c r="DP121" s="186" t="e">
        <f t="shared" si="489"/>
        <v>#VALUE!</v>
      </c>
      <c r="DQ121" s="186" t="e">
        <f t="shared" si="489"/>
        <v>#VALUE!</v>
      </c>
      <c r="DR121" s="186" t="e">
        <f t="shared" si="489"/>
        <v>#VALUE!</v>
      </c>
      <c r="DS121" s="187" t="e">
        <f t="shared" si="489"/>
        <v>#VALUE!</v>
      </c>
      <c r="DT121" s="185" t="e">
        <f t="shared" si="11"/>
        <v>#VALUE!</v>
      </c>
      <c r="DU121" s="189" t="e">
        <f t="shared" si="12"/>
        <v>#VALUE!</v>
      </c>
      <c r="DV121" s="133" t="e">
        <f>CZ121*'Ores &amp; Ingots'!$C$3+DA121*'Ores &amp; Ingots'!$C$4+DB121*'Ores &amp; Ingots'!$C$5+DC121*'Ores &amp; Ingots'!$C$6+DD121*'Ores &amp; Ingots'!$C$7+DE121*'Ores &amp; Ingots'!$C$8+DF121*'Ores &amp; Ingots'!$C$9+DG121*'Ores &amp; Ingots'!$C$10+DH121*'Ores &amp; Ingots'!$C$11+DI121*'Ores &amp; Ingots'!$C$12</f>
        <v>#VALUE!</v>
      </c>
      <c r="DW121" s="133" t="e">
        <f>DJ121*'Ores &amp; Ingots'!$B$3+DK121*'Ores &amp; Ingots'!$B$4+DL121*'Ores &amp; Ingots'!$B$5+DM121*'Ores &amp; Ingots'!$B$6+DN121*'Ores &amp; Ingots'!$B$7+DO121*'Ores &amp; Ingots'!$B$8+DP121*'Ores &amp; Ingots'!$B$9+DQ121*'Ores &amp; Ingots'!$B$10+DR121*'Ores &amp; Ingots'!$B$11+DS121*'Ores &amp; Ingots'!$B$12</f>
        <v>#VALUE!</v>
      </c>
      <c r="DX121" s="189" t="e">
        <f>CZ121*Refining!$G$3+DA121*Refining!$G$4+DB121*Refining!$G$5+DC121*Refining!$G$6+DD121*Refining!$G$7+DE121*Refining!$G$8+DF121*Refining!$G$9+DG121*Refining!$G$10+DH121*Refining!$G$11+DI121*Refining!$G$12</f>
        <v>#VALUE!</v>
      </c>
      <c r="DY121" s="189" t="e">
        <f t="shared" si="13"/>
        <v>#VALUE!</v>
      </c>
      <c r="DZ121" s="192" t="e">
        <f t="shared" si="14"/>
        <v>#VALUE!</v>
      </c>
      <c r="EA121" s="185" t="e">
        <f t="shared" si="15"/>
        <v>#VALUE!</v>
      </c>
      <c r="EB121" s="194" t="e">
        <f t="shared" ref="EB121:EC121" si="490">EA121/60</f>
        <v>#VALUE!</v>
      </c>
      <c r="EC121" s="194" t="e">
        <f t="shared" si="490"/>
        <v>#VALUE!</v>
      </c>
      <c r="ED121" s="185" t="e">
        <f t="shared" si="17"/>
        <v>#VALUE!</v>
      </c>
      <c r="EE121" s="194" t="e">
        <f t="shared" ref="EE121:EF121" si="491">ED121/1000</f>
        <v>#VALUE!</v>
      </c>
      <c r="EF121" s="196" t="e">
        <f t="shared" si="491"/>
        <v>#VALUE!</v>
      </c>
      <c r="EG121" s="130" t="e">
        <f t="shared" si="19"/>
        <v>#VALUE!</v>
      </c>
      <c r="EH121" s="132" t="e">
        <f t="shared" si="20"/>
        <v>#VALUE!</v>
      </c>
      <c r="EI121" s="133" t="s">
        <v>28</v>
      </c>
    </row>
    <row r="122" spans="1:139" ht="12.75" hidden="1" x14ac:dyDescent="0.2">
      <c r="A122" s="864"/>
      <c r="B122" s="135" t="s">
        <v>343</v>
      </c>
      <c r="C122" s="137" t="s">
        <v>156</v>
      </c>
      <c r="D122" s="137">
        <v>1</v>
      </c>
      <c r="E122" s="137">
        <v>1</v>
      </c>
      <c r="F122" s="137">
        <v>1</v>
      </c>
      <c r="G122" s="139">
        <f t="shared" si="0"/>
        <v>15.625</v>
      </c>
      <c r="H122" s="140">
        <v>50</v>
      </c>
      <c r="I122" s="140">
        <v>50</v>
      </c>
      <c r="J122" s="140">
        <f>H122/Main!$D$9</f>
        <v>10</v>
      </c>
      <c r="K122" s="140">
        <f>I122/Main!$D$10</f>
        <v>25</v>
      </c>
      <c r="L122" s="140">
        <f t="shared" si="1"/>
        <v>2.5</v>
      </c>
      <c r="M122" s="140">
        <v>1</v>
      </c>
      <c r="N122" s="145">
        <v>300</v>
      </c>
      <c r="O122" s="145">
        <v>300</v>
      </c>
      <c r="P122" s="143"/>
      <c r="Q122" s="145"/>
      <c r="R122" s="143"/>
      <c r="S122" s="146"/>
      <c r="T122" s="146"/>
      <c r="U122" s="143"/>
      <c r="V122" s="143"/>
      <c r="W122" s="146"/>
      <c r="X122" s="146"/>
      <c r="Y122" s="143"/>
      <c r="Z122" s="143"/>
      <c r="AA122" s="143"/>
      <c r="AB122" s="143"/>
      <c r="AC122" s="362" t="s">
        <v>34</v>
      </c>
      <c r="AD122" s="133">
        <v>0</v>
      </c>
      <c r="AE122" s="133">
        <v>10</v>
      </c>
      <c r="AF122" s="133">
        <v>0</v>
      </c>
      <c r="AG122" s="133">
        <v>0</v>
      </c>
      <c r="AH122" s="133">
        <v>10</v>
      </c>
      <c r="AI122" s="133">
        <v>0</v>
      </c>
      <c r="AJ122" s="133">
        <v>1</v>
      </c>
      <c r="AK122" s="167">
        <v>15</v>
      </c>
      <c r="AL122" s="133">
        <v>0</v>
      </c>
      <c r="AM122" s="133">
        <v>0</v>
      </c>
      <c r="AN122" s="133">
        <v>0</v>
      </c>
      <c r="AO122" s="133">
        <v>0</v>
      </c>
      <c r="AP122" s="133">
        <v>0</v>
      </c>
      <c r="AQ122" s="133">
        <v>0</v>
      </c>
      <c r="AR122" s="133">
        <v>0</v>
      </c>
      <c r="AS122" s="133">
        <v>0</v>
      </c>
      <c r="AT122" s="133">
        <v>0</v>
      </c>
      <c r="AU122" s="133">
        <v>0</v>
      </c>
      <c r="AV122" s="133">
        <v>0</v>
      </c>
      <c r="AW122" s="133">
        <v>0</v>
      </c>
      <c r="AX122" s="133">
        <v>0</v>
      </c>
      <c r="AY122" s="161" t="str">
        <f t="shared" ref="AY122:BS122" si="492">IF(AD122 = 0, "", AD122)</f>
        <v/>
      </c>
      <c r="AZ122" s="133">
        <f t="shared" si="492"/>
        <v>10</v>
      </c>
      <c r="BA122" s="137" t="str">
        <f t="shared" si="492"/>
        <v/>
      </c>
      <c r="BB122" s="137" t="str">
        <f t="shared" si="492"/>
        <v/>
      </c>
      <c r="BC122" s="133">
        <f t="shared" si="492"/>
        <v>10</v>
      </c>
      <c r="BD122" s="137" t="str">
        <f t="shared" si="492"/>
        <v/>
      </c>
      <c r="BE122" s="133">
        <f t="shared" si="492"/>
        <v>1</v>
      </c>
      <c r="BF122" s="167">
        <f t="shared" si="492"/>
        <v>15</v>
      </c>
      <c r="BG122" s="137" t="str">
        <f t="shared" si="492"/>
        <v/>
      </c>
      <c r="BH122" s="137" t="str">
        <f t="shared" si="492"/>
        <v/>
      </c>
      <c r="BI122" s="137" t="str">
        <f t="shared" si="492"/>
        <v/>
      </c>
      <c r="BJ122" s="137" t="str">
        <f t="shared" si="492"/>
        <v/>
      </c>
      <c r="BK122" s="137" t="str">
        <f t="shared" si="492"/>
        <v/>
      </c>
      <c r="BL122" s="137" t="str">
        <f t="shared" si="492"/>
        <v/>
      </c>
      <c r="BM122" s="137" t="str">
        <f t="shared" si="492"/>
        <v/>
      </c>
      <c r="BN122" s="137" t="str">
        <f t="shared" si="492"/>
        <v/>
      </c>
      <c r="BO122" s="137" t="str">
        <f t="shared" si="492"/>
        <v/>
      </c>
      <c r="BP122" s="137" t="str">
        <f t="shared" si="492"/>
        <v/>
      </c>
      <c r="BQ122" s="137" t="str">
        <f t="shared" si="492"/>
        <v/>
      </c>
      <c r="BR122" s="137" t="str">
        <f t="shared" si="492"/>
        <v/>
      </c>
      <c r="BS122" s="169" t="str">
        <f t="shared" si="492"/>
        <v/>
      </c>
      <c r="BT122" s="174" t="e">
        <f>$AY122*Assembly!Z$4+$AZ122*Assembly!Z$5+$BA122*Assembly!Z$6+$BB122*Assembly!Z$7+$BC122*Assembly!Z$8+$BD122*Assembly!Z$9+$BE122*Assembly!Z$10+$BF122*Assembly!Z$11+$BG122*Assembly!Z$12+$BH122*Assembly!Z$13+$BI122*Assembly!Z$14+$BJ122*Assembly!Z$15+$BK122*Assembly!Z$16+$BL122*Assembly!Z$17+$BM122*Assembly!Z$18+$BN122*Assembly!Z$19+$BO122*Assembly!Z$20+$BP122*Assembly!Z$21+$BQ122*Assembly!Z$22+$BR122*Assembly!Z$23+$BS122*Assembly!Z$24</f>
        <v>#VALUE!</v>
      </c>
      <c r="BU122" s="133" t="e">
        <f t="shared" si="3"/>
        <v>#VALUE!</v>
      </c>
      <c r="BV122" s="133"/>
      <c r="BW122" s="133" t="e">
        <f>$AY122*Assembly!AD$4+$AZ122*Assembly!AD$5+$BA122*Assembly!AD$6+$BB122*Assembly!AD$7+$BC122*Assembly!AD$8+$BD122*Assembly!AD$9+$BE122*Assembly!AD$10+$BF122*Assembly!AD$11+$BG122*Assembly!AD$12+$BH122*Assembly!AD$13+$BI122*Assembly!AD$14+$BJ122*Assembly!AD$15+$BK122*Assembly!AD$16+$BL122*Assembly!AD$17+$BM122*Assembly!AD$18+$BN122*Assembly!AD$19+$BO122*Assembly!AD$20+$BP122*Assembly!AD$21+$BQ122*Assembly!AD$22+$BR122*Assembly!AD$23+$BS122*Assembly!AD$24</f>
        <v>#VALUE!</v>
      </c>
      <c r="BX122" s="177" t="e">
        <f t="shared" si="4"/>
        <v>#VALUE!</v>
      </c>
      <c r="BY122" s="178" t="e">
        <f t="shared" si="5"/>
        <v>#VALUE!</v>
      </c>
      <c r="BZ122" s="179" t="e">
        <f t="shared" si="6"/>
        <v>#VALUE!</v>
      </c>
      <c r="CA122" s="178" t="e">
        <f t="shared" si="7"/>
        <v>#VALUE!</v>
      </c>
      <c r="CB122" s="133" t="e">
        <f>$AY122*Assembly!Y$4+$AZ122*Assembly!Y$5+$BA122*Assembly!Y$6+$BB122*Assembly!Y$7+$BC122*Assembly!Y$8+$BD122*Assembly!Y$9+$BE122*Assembly!Y$10+$BF122*Assembly!Y$11+$BG122*Assembly!Y$12+$BH122*Assembly!Y$13+$BI122*Assembly!Y$14+$BJ122*Assembly!Y$15+$BK122*Assembly!Y$16+$BL122*Assembly!Y$17+$BM122*Assembly!Y$18+$BN122*Assembly!Y$19+$BO122*Assembly!Y$20+$BP122*Assembly!Y$21+$BQ122*Assembly!Y$22+$BR122*Assembly!Y$23+$BS122*Assembly!Y$24</f>
        <v>#VALUE!</v>
      </c>
      <c r="CC122" s="133" t="e">
        <f t="shared" si="8"/>
        <v>#VALUE!</v>
      </c>
      <c r="CD122" s="130" t="e">
        <f t="shared" si="9"/>
        <v>#VALUE!</v>
      </c>
      <c r="CE122" s="183" t="e">
        <f>$AY122*Assembly!AC$4+$AZ122*Assembly!AC$5+$BA122*Assembly!AC$6+$BB122*Assembly!AC$7+$BC122*Assembly!AC$8+$BD122*Assembly!AC$9+$BE122*Assembly!AC$10+$BF122*Assembly!AC$11+$BG122*Assembly!AC$12+$BH122*Assembly!AC$13+$BI122*Assembly!AC$14+$BJ122*Assembly!AC$15+$BK122*Assembly!AC$16+$BL122*Assembly!AC$17+$BM122*Assembly!AC$18+$BN122*Assembly!AC$19+$BO122*Assembly!AC$20+$BP122*Assembly!AC$21+$BQ122*Assembly!AC$22+$BR122*Assembly!AC$23+$BS122*Assembly!AC$24</f>
        <v>#VALUE!</v>
      </c>
      <c r="CF122" s="145" t="e">
        <f>$AY122*Assembly!M$4+$AZ122*Assembly!M$5+$BA122*Assembly!M$6+$BB122*Assembly!M$7+$BC122*Assembly!M$8+$BD122*Assembly!M$9+$BE122*Assembly!M$10+$BF122*Assembly!M$11+$BG122*Assembly!M$12+$BH122*Assembly!M$13+$BI122*Assembly!M$14+$BJ122*Assembly!M$15+$BK122*Assembly!M$16+$BL122*Assembly!M$17+$BM122*Assembly!M$18+$BN122*Assembly!M$19+$BO122*Assembly!M$20+$BP122*Assembly!M$21+$BQ122*Assembly!M$22+$BR122*Assembly!M$23+$BS122*Assembly!M$24</f>
        <v>#VALUE!</v>
      </c>
      <c r="CG122" s="145" t="e">
        <f>$AY122*Assembly!N$4+$AZ122*Assembly!N$5+$BA122*Assembly!N$6+$BB122*Assembly!N$7+$BC122*Assembly!N$8+$BD122*Assembly!N$9+$BE122*Assembly!N$10+$BF122*Assembly!N$11+$BG122*Assembly!N$12+$BH122*Assembly!N$13+$BI122*Assembly!N$14+$BJ122*Assembly!N$15+$BK122*Assembly!N$16+$BL122*Assembly!N$17+$BM122*Assembly!N$18+$BN122*Assembly!N$19+$BO122*Assembly!N$20+$BP122*Assembly!N$21+$BQ122*Assembly!N$22+$BR122*Assembly!N$23+$BS122*Assembly!N$24</f>
        <v>#VALUE!</v>
      </c>
      <c r="CH122" s="145" t="e">
        <f>$AY122*Assembly!O$4+$AZ122*Assembly!O$5+$BA122*Assembly!O$6+$BB122*Assembly!O$7+$BC122*Assembly!O$8+$BD122*Assembly!O$9+$BE122*Assembly!O$10+$BF122*Assembly!O$11+$BG122*Assembly!O$12+$BH122*Assembly!O$13+$BI122*Assembly!O$14+$BJ122*Assembly!O$15+$BK122*Assembly!O$16+$BL122*Assembly!O$17+$BM122*Assembly!O$18+$BN122*Assembly!O$19+$BO122*Assembly!O$20+$BP122*Assembly!O$21+$BQ122*Assembly!O$22+$BR122*Assembly!O$23+$BS122*Assembly!O$24</f>
        <v>#VALUE!</v>
      </c>
      <c r="CI122" s="140" t="e">
        <f>$AY122*Assembly!P$4+$AZ122*Assembly!P$5+$BA122*Assembly!P$6+$BB122*Assembly!P$7+$BC122*Assembly!P$8+$BD122*Assembly!P$9+$BE122*Assembly!P$10+$BF122*Assembly!P$11+$BG122*Assembly!P$12+$BH122*Assembly!P$13+$BI122*Assembly!P$14+$BJ122*Assembly!P$15+$BK122*Assembly!P$16+$BL122*Assembly!P$17+$BM122*Assembly!P$18+$BN122*Assembly!P$19+$BO122*Assembly!P$20+$BP122*Assembly!P$21+$BQ122*Assembly!P$22+$BR122*Assembly!P$23+$BS122*Assembly!P$24</f>
        <v>#VALUE!</v>
      </c>
      <c r="CJ122" s="140" t="e">
        <f>$AY122*Assembly!Q$4+$AZ122*Assembly!Q$5+$BA122*Assembly!Q$6+$BB122*Assembly!Q$7+$BC122*Assembly!Q$8+$BD122*Assembly!Q$9+$BE122*Assembly!Q$10+$BF122*Assembly!Q$11+$BG122*Assembly!Q$12+$BH122*Assembly!Q$13+$BI122*Assembly!Q$14+$BJ122*Assembly!Q$15+$BK122*Assembly!Q$16+$BL122*Assembly!Q$17+$BM122*Assembly!Q$18+$BN122*Assembly!Q$19+$BO122*Assembly!Q$20+$BP122*Assembly!Q$21+$BQ122*Assembly!Q$22+$BR122*Assembly!Q$23+$BS122*Assembly!Q$24</f>
        <v>#VALUE!</v>
      </c>
      <c r="CK122" s="145" t="e">
        <f>$AY122*Assembly!R$4+$AZ122*Assembly!R$5+$BA122*Assembly!R$6+$BB122*Assembly!R$7+$BC122*Assembly!R$8+$BD122*Assembly!R$9+$BE122*Assembly!R$10+$BF122*Assembly!R$11+$BG122*Assembly!R$12+$BH122*Assembly!R$13+$BI122*Assembly!R$14+$BJ122*Assembly!R$15+$BK122*Assembly!R$16+$BL122*Assembly!R$17+$BM122*Assembly!R$18+$BN122*Assembly!R$19+$BO122*Assembly!R$20+$BP122*Assembly!R$21+$BQ122*Assembly!R$22+$BR122*Assembly!R$23+$BS122*Assembly!R$24</f>
        <v>#VALUE!</v>
      </c>
      <c r="CL122" s="140" t="e">
        <f>$AY122*Assembly!S$4+$AZ122*Assembly!S$5+$BA122*Assembly!S$6+$BB122*Assembly!S$7+$BC122*Assembly!S$8+$BD122*Assembly!S$9+$BE122*Assembly!S$10+$BF122*Assembly!S$11+$BG122*Assembly!S$12+$BH122*Assembly!S$13+$BI122*Assembly!S$14+$BJ122*Assembly!S$15+$BK122*Assembly!S$16+$BL122*Assembly!S$17+$BM122*Assembly!S$18+$BN122*Assembly!S$19+$BO122*Assembly!S$20+$BP122*Assembly!S$21+$BQ122*Assembly!S$22+$BR122*Assembly!S$23+$BS122*Assembly!S$24</f>
        <v>#VALUE!</v>
      </c>
      <c r="CM122" s="140" t="e">
        <f>$AY122*Assembly!T$4+$AZ122*Assembly!T$5+$BA122*Assembly!T$6+$BB122*Assembly!T$7+$BC122*Assembly!T$8+$BD122*Assembly!T$9+$BE122*Assembly!T$10+$BF122*Assembly!T$11+$BG122*Assembly!T$12+$BH122*Assembly!T$13+$BI122*Assembly!T$14+$BJ122*Assembly!T$15+$BK122*Assembly!T$16+$BL122*Assembly!T$17+$BM122*Assembly!T$18+$BN122*Assembly!T$19+$BO122*Assembly!T$20+$BP122*Assembly!T$21+$BQ122*Assembly!T$22+$BR122*Assembly!T$23+$BS122*Assembly!T$24</f>
        <v>#VALUE!</v>
      </c>
      <c r="CN122" s="140" t="e">
        <f>$AY122*Assembly!U$4+$AZ122*Assembly!U$5+$BA122*Assembly!U$6+$BB122*Assembly!U$7+$BC122*Assembly!U$8+$BD122*Assembly!U$9+$BE122*Assembly!U$10+$BF122*Assembly!U$11+$BG122*Assembly!U$12+$BH122*Assembly!U$13+$BI122*Assembly!U$14+$BJ122*Assembly!U$15+$BK122*Assembly!U$16+$BL122*Assembly!U$17+$BM122*Assembly!U$18+$BN122*Assembly!U$19+$BO122*Assembly!U$20+$BP122*Assembly!U$21+$BQ122*Assembly!U$22+$BR122*Assembly!U$23+$BS122*Assembly!U$24</f>
        <v>#VALUE!</v>
      </c>
      <c r="CO122" s="145" t="e">
        <f>$AY122*Assembly!V$4+$AZ122*Assembly!V$5+$BA122*Assembly!V$6+$BB122*Assembly!V$7+$BC122*Assembly!V$8+$BD122*Assembly!V$9+$BE122*Assembly!V$10+$BF122*Assembly!V$11+$BG122*Assembly!V$12+$BH122*Assembly!V$13+$BI122*Assembly!V$14+$BJ122*Assembly!V$15+$BK122*Assembly!V$16+$BL122*Assembly!V$17+$BM122*Assembly!V$18+$BN122*Assembly!V$19+$BO122*Assembly!V$20+$BP122*Assembly!V$21+$BQ122*Assembly!V$22+$BR122*Assembly!V$23+$BS122*Assembly!V$24</f>
        <v>#VALUE!</v>
      </c>
      <c r="CP122" s="145" t="e">
        <f>CF122*Refining!$F$3</f>
        <v>#VALUE!</v>
      </c>
      <c r="CQ122" s="145" t="e">
        <f>CG122*Refining!$F$4</f>
        <v>#VALUE!</v>
      </c>
      <c r="CR122" s="145" t="e">
        <f>CH122*Refining!$F$5</f>
        <v>#VALUE!</v>
      </c>
      <c r="CS122" s="145" t="e">
        <f>CI122*Refining!$F$6</f>
        <v>#VALUE!</v>
      </c>
      <c r="CT122" s="145" t="e">
        <f>CJ122*Refining!$F$7</f>
        <v>#VALUE!</v>
      </c>
      <c r="CU122" s="145" t="e">
        <f>CK122*Refining!$F$8</f>
        <v>#VALUE!</v>
      </c>
      <c r="CV122" s="145" t="e">
        <f>CL122*Refining!$F$9</f>
        <v>#VALUE!</v>
      </c>
      <c r="CW122" s="145" t="e">
        <f>CM122*Refining!$F$10</f>
        <v>#VALUE!</v>
      </c>
      <c r="CX122" s="145" t="e">
        <f>CN122*Refining!$F$11</f>
        <v>#VALUE!</v>
      </c>
      <c r="CY122" s="145" t="e">
        <f>CO122*Refining!$F$12</f>
        <v>#VALUE!</v>
      </c>
      <c r="CZ122" s="185" t="e">
        <f t="shared" ref="CZ122:DS122" si="493">IF(CF122 = 0, "", CF122)</f>
        <v>#VALUE!</v>
      </c>
      <c r="DA122" s="189" t="e">
        <f t="shared" si="493"/>
        <v>#VALUE!</v>
      </c>
      <c r="DB122" s="186" t="e">
        <f t="shared" si="493"/>
        <v>#VALUE!</v>
      </c>
      <c r="DC122" s="186" t="e">
        <f t="shared" si="493"/>
        <v>#VALUE!</v>
      </c>
      <c r="DD122" s="186" t="e">
        <f t="shared" si="493"/>
        <v>#VALUE!</v>
      </c>
      <c r="DE122" s="186" t="e">
        <f t="shared" si="493"/>
        <v>#VALUE!</v>
      </c>
      <c r="DF122" s="186" t="e">
        <f t="shared" si="493"/>
        <v>#VALUE!</v>
      </c>
      <c r="DG122" s="186" t="e">
        <f t="shared" si="493"/>
        <v>#VALUE!</v>
      </c>
      <c r="DH122" s="186" t="e">
        <f t="shared" si="493"/>
        <v>#VALUE!</v>
      </c>
      <c r="DI122" s="187" t="e">
        <f t="shared" si="493"/>
        <v>#VALUE!</v>
      </c>
      <c r="DJ122" s="185" t="e">
        <f t="shared" si="493"/>
        <v>#VALUE!</v>
      </c>
      <c r="DK122" s="189" t="e">
        <f t="shared" si="493"/>
        <v>#VALUE!</v>
      </c>
      <c r="DL122" s="186" t="e">
        <f t="shared" si="493"/>
        <v>#VALUE!</v>
      </c>
      <c r="DM122" s="186" t="e">
        <f t="shared" si="493"/>
        <v>#VALUE!</v>
      </c>
      <c r="DN122" s="188" t="e">
        <f t="shared" si="493"/>
        <v>#VALUE!</v>
      </c>
      <c r="DO122" s="186" t="e">
        <f t="shared" si="493"/>
        <v>#VALUE!</v>
      </c>
      <c r="DP122" s="186" t="e">
        <f t="shared" si="493"/>
        <v>#VALUE!</v>
      </c>
      <c r="DQ122" s="186" t="e">
        <f t="shared" si="493"/>
        <v>#VALUE!</v>
      </c>
      <c r="DR122" s="186" t="e">
        <f t="shared" si="493"/>
        <v>#VALUE!</v>
      </c>
      <c r="DS122" s="187" t="e">
        <f t="shared" si="493"/>
        <v>#VALUE!</v>
      </c>
      <c r="DT122" s="185" t="e">
        <f t="shared" si="11"/>
        <v>#VALUE!</v>
      </c>
      <c r="DU122" s="189" t="e">
        <f t="shared" si="12"/>
        <v>#VALUE!</v>
      </c>
      <c r="DV122" s="133" t="e">
        <f>CZ122*'Ores &amp; Ingots'!$C$3+DA122*'Ores &amp; Ingots'!$C$4+DB122*'Ores &amp; Ingots'!$C$5+DC122*'Ores &amp; Ingots'!$C$6+DD122*'Ores &amp; Ingots'!$C$7+DE122*'Ores &amp; Ingots'!$C$8+DF122*'Ores &amp; Ingots'!$C$9+DG122*'Ores &amp; Ingots'!$C$10+DH122*'Ores &amp; Ingots'!$C$11+DI122*'Ores &amp; Ingots'!$C$12</f>
        <v>#VALUE!</v>
      </c>
      <c r="DW122" s="133" t="e">
        <f>DJ122*'Ores &amp; Ingots'!$B$3+DK122*'Ores &amp; Ingots'!$B$4+DL122*'Ores &amp; Ingots'!$B$5+DM122*'Ores &amp; Ingots'!$B$6+DN122*'Ores &amp; Ingots'!$B$7+DO122*'Ores &amp; Ingots'!$B$8+DP122*'Ores &amp; Ingots'!$B$9+DQ122*'Ores &amp; Ingots'!$B$10+DR122*'Ores &amp; Ingots'!$B$11+DS122*'Ores &amp; Ingots'!$B$12</f>
        <v>#VALUE!</v>
      </c>
      <c r="DX122" s="189" t="e">
        <f>CZ122*Refining!$G$3+DA122*Refining!$G$4+DB122*Refining!$G$5+DC122*Refining!$G$6+DD122*Refining!$G$7+DE122*Refining!$G$8+DF122*Refining!$G$9+DG122*Refining!$G$10+DH122*Refining!$G$11+DI122*Refining!$G$12</f>
        <v>#VALUE!</v>
      </c>
      <c r="DY122" s="189" t="e">
        <f t="shared" si="13"/>
        <v>#VALUE!</v>
      </c>
      <c r="DZ122" s="192" t="e">
        <f t="shared" si="14"/>
        <v>#VALUE!</v>
      </c>
      <c r="EA122" s="185" t="e">
        <f t="shared" si="15"/>
        <v>#VALUE!</v>
      </c>
      <c r="EB122" s="194" t="e">
        <f t="shared" ref="EB122:EC122" si="494">EA122/60</f>
        <v>#VALUE!</v>
      </c>
      <c r="EC122" s="194" t="e">
        <f t="shared" si="494"/>
        <v>#VALUE!</v>
      </c>
      <c r="ED122" s="185" t="e">
        <f t="shared" si="17"/>
        <v>#VALUE!</v>
      </c>
      <c r="EE122" s="194" t="e">
        <f t="shared" ref="EE122:EF122" si="495">ED122/1000</f>
        <v>#VALUE!</v>
      </c>
      <c r="EF122" s="196" t="e">
        <f t="shared" si="495"/>
        <v>#VALUE!</v>
      </c>
      <c r="EG122" s="130" t="e">
        <f t="shared" si="19"/>
        <v>#VALUE!</v>
      </c>
      <c r="EH122" s="132" t="e">
        <f t="shared" si="20"/>
        <v>#VALUE!</v>
      </c>
      <c r="EI122" s="133">
        <v>404</v>
      </c>
    </row>
    <row r="123" spans="1:139" ht="12.75" x14ac:dyDescent="0.2">
      <c r="A123" s="864"/>
      <c r="B123" s="135" t="s">
        <v>343</v>
      </c>
      <c r="C123" s="137" t="s">
        <v>155</v>
      </c>
      <c r="D123" s="137">
        <v>1</v>
      </c>
      <c r="E123" s="137">
        <v>1</v>
      </c>
      <c r="F123" s="137">
        <v>1</v>
      </c>
      <c r="G123" s="139">
        <f t="shared" si="0"/>
        <v>0.125</v>
      </c>
      <c r="H123" s="140">
        <v>20</v>
      </c>
      <c r="I123" s="140">
        <v>20</v>
      </c>
      <c r="J123" s="140">
        <f>H123/Main!$D$9</f>
        <v>4</v>
      </c>
      <c r="K123" s="140">
        <f>I123/Main!$D$10</f>
        <v>10</v>
      </c>
      <c r="L123" s="140">
        <f t="shared" si="1"/>
        <v>2.5</v>
      </c>
      <c r="M123" s="140">
        <v>1</v>
      </c>
      <c r="N123" s="145">
        <v>300</v>
      </c>
      <c r="O123" s="145">
        <v>300</v>
      </c>
      <c r="P123" s="143"/>
      <c r="Q123" s="145"/>
      <c r="R123" s="143"/>
      <c r="S123" s="146"/>
      <c r="T123" s="146"/>
      <c r="U123" s="143"/>
      <c r="V123" s="143"/>
      <c r="W123" s="146"/>
      <c r="X123" s="146"/>
      <c r="Y123" s="143"/>
      <c r="Z123" s="143"/>
      <c r="AA123" s="143"/>
      <c r="AB123" s="143"/>
      <c r="AC123" s="362"/>
      <c r="AD123" s="133">
        <v>0</v>
      </c>
      <c r="AE123" s="133">
        <v>2</v>
      </c>
      <c r="AF123" s="133">
        <v>0</v>
      </c>
      <c r="AG123" s="133">
        <v>0</v>
      </c>
      <c r="AH123" s="133">
        <v>1</v>
      </c>
      <c r="AI123" s="133">
        <v>0</v>
      </c>
      <c r="AJ123" s="133">
        <v>1</v>
      </c>
      <c r="AK123" s="167">
        <v>1</v>
      </c>
      <c r="AL123" s="133">
        <v>0</v>
      </c>
      <c r="AM123" s="133">
        <v>0</v>
      </c>
      <c r="AN123" s="133">
        <v>0</v>
      </c>
      <c r="AO123" s="133">
        <v>0</v>
      </c>
      <c r="AP123" s="133">
        <v>0</v>
      </c>
      <c r="AQ123" s="133">
        <v>0</v>
      </c>
      <c r="AR123" s="133">
        <v>0</v>
      </c>
      <c r="AS123" s="133">
        <v>0</v>
      </c>
      <c r="AT123" s="133">
        <v>0</v>
      </c>
      <c r="AU123" s="133">
        <v>0</v>
      </c>
      <c r="AV123" s="133">
        <v>0</v>
      </c>
      <c r="AW123" s="133">
        <v>0</v>
      </c>
      <c r="AX123" s="133">
        <v>0</v>
      </c>
      <c r="AY123" s="161" t="str">
        <f t="shared" ref="AY123:BS123" si="496">IF(AD123 = 0, "", AD123)</f>
        <v/>
      </c>
      <c r="AZ123" s="133">
        <f t="shared" si="496"/>
        <v>2</v>
      </c>
      <c r="BA123" s="137" t="str">
        <f t="shared" si="496"/>
        <v/>
      </c>
      <c r="BB123" s="137" t="str">
        <f t="shared" si="496"/>
        <v/>
      </c>
      <c r="BC123" s="133">
        <f t="shared" si="496"/>
        <v>1</v>
      </c>
      <c r="BD123" s="137" t="str">
        <f t="shared" si="496"/>
        <v/>
      </c>
      <c r="BE123" s="133">
        <f t="shared" si="496"/>
        <v>1</v>
      </c>
      <c r="BF123" s="167">
        <f t="shared" si="496"/>
        <v>1</v>
      </c>
      <c r="BG123" s="137" t="str">
        <f t="shared" si="496"/>
        <v/>
      </c>
      <c r="BH123" s="137" t="str">
        <f t="shared" si="496"/>
        <v/>
      </c>
      <c r="BI123" s="137" t="str">
        <f t="shared" si="496"/>
        <v/>
      </c>
      <c r="BJ123" s="137" t="str">
        <f t="shared" si="496"/>
        <v/>
      </c>
      <c r="BK123" s="137" t="str">
        <f t="shared" si="496"/>
        <v/>
      </c>
      <c r="BL123" s="137" t="str">
        <f t="shared" si="496"/>
        <v/>
      </c>
      <c r="BM123" s="137" t="str">
        <f t="shared" si="496"/>
        <v/>
      </c>
      <c r="BN123" s="137" t="str">
        <f t="shared" si="496"/>
        <v/>
      </c>
      <c r="BO123" s="137" t="str">
        <f t="shared" si="496"/>
        <v/>
      </c>
      <c r="BP123" s="137" t="str">
        <f t="shared" si="496"/>
        <v/>
      </c>
      <c r="BQ123" s="137" t="str">
        <f t="shared" si="496"/>
        <v/>
      </c>
      <c r="BR123" s="137" t="str">
        <f t="shared" si="496"/>
        <v/>
      </c>
      <c r="BS123" s="169" t="str">
        <f t="shared" si="496"/>
        <v/>
      </c>
      <c r="BT123" s="174" t="e">
        <f>$AY123*Assembly!Z$4+$AZ123*Assembly!Z$5+$BA123*Assembly!Z$6+$BB123*Assembly!Z$7+$BC123*Assembly!Z$8+$BD123*Assembly!Z$9+$BE123*Assembly!Z$10+$BF123*Assembly!Z$11+$BG123*Assembly!Z$12+$BH123*Assembly!Z$13+$BI123*Assembly!Z$14+$BJ123*Assembly!Z$15+$BK123*Assembly!Z$16+$BL123*Assembly!Z$17+$BM123*Assembly!Z$18+$BN123*Assembly!Z$19+$BO123*Assembly!Z$20+$BP123*Assembly!Z$21+$BQ123*Assembly!Z$22+$BR123*Assembly!Z$23+$BS123*Assembly!Z$24</f>
        <v>#VALUE!</v>
      </c>
      <c r="BU123" s="133" t="e">
        <f t="shared" si="3"/>
        <v>#VALUE!</v>
      </c>
      <c r="BV123" s="133"/>
      <c r="BW123" s="133" t="e">
        <f>$AY123*Assembly!AD$4+$AZ123*Assembly!AD$5+$BA123*Assembly!AD$6+$BB123*Assembly!AD$7+$BC123*Assembly!AD$8+$BD123*Assembly!AD$9+$BE123*Assembly!AD$10+$BF123*Assembly!AD$11+$BG123*Assembly!AD$12+$BH123*Assembly!AD$13+$BI123*Assembly!AD$14+$BJ123*Assembly!AD$15+$BK123*Assembly!AD$16+$BL123*Assembly!AD$17+$BM123*Assembly!AD$18+$BN123*Assembly!AD$19+$BO123*Assembly!AD$20+$BP123*Assembly!AD$21+$BQ123*Assembly!AD$22+$BR123*Assembly!AD$23+$BS123*Assembly!AD$24</f>
        <v>#VALUE!</v>
      </c>
      <c r="BX123" s="177" t="e">
        <f t="shared" si="4"/>
        <v>#VALUE!</v>
      </c>
      <c r="BY123" s="178" t="e">
        <f t="shared" si="5"/>
        <v>#VALUE!</v>
      </c>
      <c r="BZ123" s="179" t="e">
        <f t="shared" si="6"/>
        <v>#VALUE!</v>
      </c>
      <c r="CA123" s="178" t="e">
        <f t="shared" si="7"/>
        <v>#VALUE!</v>
      </c>
      <c r="CB123" s="133" t="e">
        <f>$AY123*Assembly!Y$4+$AZ123*Assembly!Y$5+$BA123*Assembly!Y$6+$BB123*Assembly!Y$7+$BC123*Assembly!Y$8+$BD123*Assembly!Y$9+$BE123*Assembly!Y$10+$BF123*Assembly!Y$11+$BG123*Assembly!Y$12+$BH123*Assembly!Y$13+$BI123*Assembly!Y$14+$BJ123*Assembly!Y$15+$BK123*Assembly!Y$16+$BL123*Assembly!Y$17+$BM123*Assembly!Y$18+$BN123*Assembly!Y$19+$BO123*Assembly!Y$20+$BP123*Assembly!Y$21+$BQ123*Assembly!Y$22+$BR123*Assembly!Y$23+$BS123*Assembly!Y$24</f>
        <v>#VALUE!</v>
      </c>
      <c r="CC123" s="133" t="e">
        <f t="shared" si="8"/>
        <v>#VALUE!</v>
      </c>
      <c r="CD123" s="130" t="e">
        <f t="shared" si="9"/>
        <v>#VALUE!</v>
      </c>
      <c r="CE123" s="183" t="e">
        <f>$AY123*Assembly!AC$4+$AZ123*Assembly!AC$5+$BA123*Assembly!AC$6+$BB123*Assembly!AC$7+$BC123*Assembly!AC$8+$BD123*Assembly!AC$9+$BE123*Assembly!AC$10+$BF123*Assembly!AC$11+$BG123*Assembly!AC$12+$BH123*Assembly!AC$13+$BI123*Assembly!AC$14+$BJ123*Assembly!AC$15+$BK123*Assembly!AC$16+$BL123*Assembly!AC$17+$BM123*Assembly!AC$18+$BN123*Assembly!AC$19+$BO123*Assembly!AC$20+$BP123*Assembly!AC$21+$BQ123*Assembly!AC$22+$BR123*Assembly!AC$23+$BS123*Assembly!AC$24</f>
        <v>#VALUE!</v>
      </c>
      <c r="CF123" s="145" t="e">
        <f>$AY123*Assembly!M$4+$AZ123*Assembly!M$5+$BA123*Assembly!M$6+$BB123*Assembly!M$7+$BC123*Assembly!M$8+$BD123*Assembly!M$9+$BE123*Assembly!M$10+$BF123*Assembly!M$11+$BG123*Assembly!M$12+$BH123*Assembly!M$13+$BI123*Assembly!M$14+$BJ123*Assembly!M$15+$BK123*Assembly!M$16+$BL123*Assembly!M$17+$BM123*Assembly!M$18+$BN123*Assembly!M$19+$BO123*Assembly!M$20+$BP123*Assembly!M$21+$BQ123*Assembly!M$22+$BR123*Assembly!M$23+$BS123*Assembly!M$24</f>
        <v>#VALUE!</v>
      </c>
      <c r="CG123" s="145" t="e">
        <f>$AY123*Assembly!N$4+$AZ123*Assembly!N$5+$BA123*Assembly!N$6+$BB123*Assembly!N$7+$BC123*Assembly!N$8+$BD123*Assembly!N$9+$BE123*Assembly!N$10+$BF123*Assembly!N$11+$BG123*Assembly!N$12+$BH123*Assembly!N$13+$BI123*Assembly!N$14+$BJ123*Assembly!N$15+$BK123*Assembly!N$16+$BL123*Assembly!N$17+$BM123*Assembly!N$18+$BN123*Assembly!N$19+$BO123*Assembly!N$20+$BP123*Assembly!N$21+$BQ123*Assembly!N$22+$BR123*Assembly!N$23+$BS123*Assembly!N$24</f>
        <v>#VALUE!</v>
      </c>
      <c r="CH123" s="145" t="e">
        <f>$AY123*Assembly!O$4+$AZ123*Assembly!O$5+$BA123*Assembly!O$6+$BB123*Assembly!O$7+$BC123*Assembly!O$8+$BD123*Assembly!O$9+$BE123*Assembly!O$10+$BF123*Assembly!O$11+$BG123*Assembly!O$12+$BH123*Assembly!O$13+$BI123*Assembly!O$14+$BJ123*Assembly!O$15+$BK123*Assembly!O$16+$BL123*Assembly!O$17+$BM123*Assembly!O$18+$BN123*Assembly!O$19+$BO123*Assembly!O$20+$BP123*Assembly!O$21+$BQ123*Assembly!O$22+$BR123*Assembly!O$23+$BS123*Assembly!O$24</f>
        <v>#VALUE!</v>
      </c>
      <c r="CI123" s="140" t="e">
        <f>$AY123*Assembly!P$4+$AZ123*Assembly!P$5+$BA123*Assembly!P$6+$BB123*Assembly!P$7+$BC123*Assembly!P$8+$BD123*Assembly!P$9+$BE123*Assembly!P$10+$BF123*Assembly!P$11+$BG123*Assembly!P$12+$BH123*Assembly!P$13+$BI123*Assembly!P$14+$BJ123*Assembly!P$15+$BK123*Assembly!P$16+$BL123*Assembly!P$17+$BM123*Assembly!P$18+$BN123*Assembly!P$19+$BO123*Assembly!P$20+$BP123*Assembly!P$21+$BQ123*Assembly!P$22+$BR123*Assembly!P$23+$BS123*Assembly!P$24</f>
        <v>#VALUE!</v>
      </c>
      <c r="CJ123" s="140" t="e">
        <f>$AY123*Assembly!Q$4+$AZ123*Assembly!Q$5+$BA123*Assembly!Q$6+$BB123*Assembly!Q$7+$BC123*Assembly!Q$8+$BD123*Assembly!Q$9+$BE123*Assembly!Q$10+$BF123*Assembly!Q$11+$BG123*Assembly!Q$12+$BH123*Assembly!Q$13+$BI123*Assembly!Q$14+$BJ123*Assembly!Q$15+$BK123*Assembly!Q$16+$BL123*Assembly!Q$17+$BM123*Assembly!Q$18+$BN123*Assembly!Q$19+$BO123*Assembly!Q$20+$BP123*Assembly!Q$21+$BQ123*Assembly!Q$22+$BR123*Assembly!Q$23+$BS123*Assembly!Q$24</f>
        <v>#VALUE!</v>
      </c>
      <c r="CK123" s="145" t="e">
        <f>$AY123*Assembly!R$4+$AZ123*Assembly!R$5+$BA123*Assembly!R$6+$BB123*Assembly!R$7+$BC123*Assembly!R$8+$BD123*Assembly!R$9+$BE123*Assembly!R$10+$BF123*Assembly!R$11+$BG123*Assembly!R$12+$BH123*Assembly!R$13+$BI123*Assembly!R$14+$BJ123*Assembly!R$15+$BK123*Assembly!R$16+$BL123*Assembly!R$17+$BM123*Assembly!R$18+$BN123*Assembly!R$19+$BO123*Assembly!R$20+$BP123*Assembly!R$21+$BQ123*Assembly!R$22+$BR123*Assembly!R$23+$BS123*Assembly!R$24</f>
        <v>#VALUE!</v>
      </c>
      <c r="CL123" s="140" t="e">
        <f>$AY123*Assembly!S$4+$AZ123*Assembly!S$5+$BA123*Assembly!S$6+$BB123*Assembly!S$7+$BC123*Assembly!S$8+$BD123*Assembly!S$9+$BE123*Assembly!S$10+$BF123*Assembly!S$11+$BG123*Assembly!S$12+$BH123*Assembly!S$13+$BI123*Assembly!S$14+$BJ123*Assembly!S$15+$BK123*Assembly!S$16+$BL123*Assembly!S$17+$BM123*Assembly!S$18+$BN123*Assembly!S$19+$BO123*Assembly!S$20+$BP123*Assembly!S$21+$BQ123*Assembly!S$22+$BR123*Assembly!S$23+$BS123*Assembly!S$24</f>
        <v>#VALUE!</v>
      </c>
      <c r="CM123" s="140" t="e">
        <f>$AY123*Assembly!T$4+$AZ123*Assembly!T$5+$BA123*Assembly!T$6+$BB123*Assembly!T$7+$BC123*Assembly!T$8+$BD123*Assembly!T$9+$BE123*Assembly!T$10+$BF123*Assembly!T$11+$BG123*Assembly!T$12+$BH123*Assembly!T$13+$BI123*Assembly!T$14+$BJ123*Assembly!T$15+$BK123*Assembly!T$16+$BL123*Assembly!T$17+$BM123*Assembly!T$18+$BN123*Assembly!T$19+$BO123*Assembly!T$20+$BP123*Assembly!T$21+$BQ123*Assembly!T$22+$BR123*Assembly!T$23+$BS123*Assembly!T$24</f>
        <v>#VALUE!</v>
      </c>
      <c r="CN123" s="140" t="e">
        <f>$AY123*Assembly!U$4+$AZ123*Assembly!U$5+$BA123*Assembly!U$6+$BB123*Assembly!U$7+$BC123*Assembly!U$8+$BD123*Assembly!U$9+$BE123*Assembly!U$10+$BF123*Assembly!U$11+$BG123*Assembly!U$12+$BH123*Assembly!U$13+$BI123*Assembly!U$14+$BJ123*Assembly!U$15+$BK123*Assembly!U$16+$BL123*Assembly!U$17+$BM123*Assembly!U$18+$BN123*Assembly!U$19+$BO123*Assembly!U$20+$BP123*Assembly!U$21+$BQ123*Assembly!U$22+$BR123*Assembly!U$23+$BS123*Assembly!U$24</f>
        <v>#VALUE!</v>
      </c>
      <c r="CO123" s="145" t="e">
        <f>$AY123*Assembly!V$4+$AZ123*Assembly!V$5+$BA123*Assembly!V$6+$BB123*Assembly!V$7+$BC123*Assembly!V$8+$BD123*Assembly!V$9+$BE123*Assembly!V$10+$BF123*Assembly!V$11+$BG123*Assembly!V$12+$BH123*Assembly!V$13+$BI123*Assembly!V$14+$BJ123*Assembly!V$15+$BK123*Assembly!V$16+$BL123*Assembly!V$17+$BM123*Assembly!V$18+$BN123*Assembly!V$19+$BO123*Assembly!V$20+$BP123*Assembly!V$21+$BQ123*Assembly!V$22+$BR123*Assembly!V$23+$BS123*Assembly!V$24</f>
        <v>#VALUE!</v>
      </c>
      <c r="CP123" s="145" t="e">
        <f>CF123*Refining!$F$3</f>
        <v>#VALUE!</v>
      </c>
      <c r="CQ123" s="145" t="e">
        <f>CG123*Refining!$F$4</f>
        <v>#VALUE!</v>
      </c>
      <c r="CR123" s="145" t="e">
        <f>CH123*Refining!$F$5</f>
        <v>#VALUE!</v>
      </c>
      <c r="CS123" s="145" t="e">
        <f>CI123*Refining!$F$6</f>
        <v>#VALUE!</v>
      </c>
      <c r="CT123" s="145" t="e">
        <f>CJ123*Refining!$F$7</f>
        <v>#VALUE!</v>
      </c>
      <c r="CU123" s="145" t="e">
        <f>CK123*Refining!$F$8</f>
        <v>#VALUE!</v>
      </c>
      <c r="CV123" s="145" t="e">
        <f>CL123*Refining!$F$9</f>
        <v>#VALUE!</v>
      </c>
      <c r="CW123" s="145" t="e">
        <f>CM123*Refining!$F$10</f>
        <v>#VALUE!</v>
      </c>
      <c r="CX123" s="145" t="e">
        <f>CN123*Refining!$F$11</f>
        <v>#VALUE!</v>
      </c>
      <c r="CY123" s="145" t="e">
        <f>CO123*Refining!$F$12</f>
        <v>#VALUE!</v>
      </c>
      <c r="CZ123" s="185" t="e">
        <f t="shared" ref="CZ123:DS123" si="497">IF(CF123 = 0, "", CF123)</f>
        <v>#VALUE!</v>
      </c>
      <c r="DA123" s="189" t="e">
        <f t="shared" si="497"/>
        <v>#VALUE!</v>
      </c>
      <c r="DB123" s="186" t="e">
        <f t="shared" si="497"/>
        <v>#VALUE!</v>
      </c>
      <c r="DC123" s="186" t="e">
        <f t="shared" si="497"/>
        <v>#VALUE!</v>
      </c>
      <c r="DD123" s="186" t="e">
        <f t="shared" si="497"/>
        <v>#VALUE!</v>
      </c>
      <c r="DE123" s="186" t="e">
        <f t="shared" si="497"/>
        <v>#VALUE!</v>
      </c>
      <c r="DF123" s="186" t="e">
        <f t="shared" si="497"/>
        <v>#VALUE!</v>
      </c>
      <c r="DG123" s="186" t="e">
        <f t="shared" si="497"/>
        <v>#VALUE!</v>
      </c>
      <c r="DH123" s="186" t="e">
        <f t="shared" si="497"/>
        <v>#VALUE!</v>
      </c>
      <c r="DI123" s="187" t="e">
        <f t="shared" si="497"/>
        <v>#VALUE!</v>
      </c>
      <c r="DJ123" s="185" t="e">
        <f t="shared" si="497"/>
        <v>#VALUE!</v>
      </c>
      <c r="DK123" s="189" t="e">
        <f t="shared" si="497"/>
        <v>#VALUE!</v>
      </c>
      <c r="DL123" s="186" t="e">
        <f t="shared" si="497"/>
        <v>#VALUE!</v>
      </c>
      <c r="DM123" s="186" t="e">
        <f t="shared" si="497"/>
        <v>#VALUE!</v>
      </c>
      <c r="DN123" s="188" t="e">
        <f t="shared" si="497"/>
        <v>#VALUE!</v>
      </c>
      <c r="DO123" s="186" t="e">
        <f t="shared" si="497"/>
        <v>#VALUE!</v>
      </c>
      <c r="DP123" s="186" t="e">
        <f t="shared" si="497"/>
        <v>#VALUE!</v>
      </c>
      <c r="DQ123" s="186" t="e">
        <f t="shared" si="497"/>
        <v>#VALUE!</v>
      </c>
      <c r="DR123" s="186" t="e">
        <f t="shared" si="497"/>
        <v>#VALUE!</v>
      </c>
      <c r="DS123" s="187" t="e">
        <f t="shared" si="497"/>
        <v>#VALUE!</v>
      </c>
      <c r="DT123" s="185" t="e">
        <f t="shared" si="11"/>
        <v>#VALUE!</v>
      </c>
      <c r="DU123" s="189" t="e">
        <f t="shared" si="12"/>
        <v>#VALUE!</v>
      </c>
      <c r="DV123" s="133" t="e">
        <f>CZ123*'Ores &amp; Ingots'!$C$3+DA123*'Ores &amp; Ingots'!$C$4+DB123*'Ores &amp; Ingots'!$C$5+DC123*'Ores &amp; Ingots'!$C$6+DD123*'Ores &amp; Ingots'!$C$7+DE123*'Ores &amp; Ingots'!$C$8+DF123*'Ores &amp; Ingots'!$C$9+DG123*'Ores &amp; Ingots'!$C$10+DH123*'Ores &amp; Ingots'!$C$11+DI123*'Ores &amp; Ingots'!$C$12</f>
        <v>#VALUE!</v>
      </c>
      <c r="DW123" s="133" t="e">
        <f>DJ123*'Ores &amp; Ingots'!$B$3+DK123*'Ores &amp; Ingots'!$B$4+DL123*'Ores &amp; Ingots'!$B$5+DM123*'Ores &amp; Ingots'!$B$6+DN123*'Ores &amp; Ingots'!$B$7+DO123*'Ores &amp; Ingots'!$B$8+DP123*'Ores &amp; Ingots'!$B$9+DQ123*'Ores &amp; Ingots'!$B$10+DR123*'Ores &amp; Ingots'!$B$11+DS123*'Ores &amp; Ingots'!$B$12</f>
        <v>#VALUE!</v>
      </c>
      <c r="DX123" s="189" t="e">
        <f>CZ123*Refining!$G$3+DA123*Refining!$G$4+DB123*Refining!$G$5+DC123*Refining!$G$6+DD123*Refining!$G$7+DE123*Refining!$G$8+DF123*Refining!$G$9+DG123*Refining!$G$10+DH123*Refining!$G$11+DI123*Refining!$G$12</f>
        <v>#VALUE!</v>
      </c>
      <c r="DY123" s="189" t="e">
        <f t="shared" si="13"/>
        <v>#VALUE!</v>
      </c>
      <c r="DZ123" s="192" t="e">
        <f t="shared" si="14"/>
        <v>#VALUE!</v>
      </c>
      <c r="EA123" s="185" t="e">
        <f t="shared" si="15"/>
        <v>#VALUE!</v>
      </c>
      <c r="EB123" s="194" t="e">
        <f t="shared" ref="EB123:EC123" si="498">EA123/60</f>
        <v>#VALUE!</v>
      </c>
      <c r="EC123" s="194" t="e">
        <f t="shared" si="498"/>
        <v>#VALUE!</v>
      </c>
      <c r="ED123" s="185" t="e">
        <f t="shared" si="17"/>
        <v>#VALUE!</v>
      </c>
      <c r="EE123" s="194" t="e">
        <f t="shared" ref="EE123:EF123" si="499">ED123/1000</f>
        <v>#VALUE!</v>
      </c>
      <c r="EF123" s="196" t="e">
        <f t="shared" si="499"/>
        <v>#VALUE!</v>
      </c>
      <c r="EG123" s="130" t="e">
        <f t="shared" si="19"/>
        <v>#VALUE!</v>
      </c>
      <c r="EH123" s="132" t="e">
        <f t="shared" si="20"/>
        <v>#VALUE!</v>
      </c>
      <c r="EI123" s="133" t="s">
        <v>28</v>
      </c>
    </row>
    <row r="124" spans="1:139" ht="12.75" hidden="1" x14ac:dyDescent="0.2">
      <c r="A124" s="864"/>
      <c r="B124" s="135" t="s">
        <v>344</v>
      </c>
      <c r="C124" s="137" t="s">
        <v>156</v>
      </c>
      <c r="D124" s="137">
        <v>1</v>
      </c>
      <c r="E124" s="137">
        <v>1</v>
      </c>
      <c r="F124" s="137">
        <v>1</v>
      </c>
      <c r="G124" s="139">
        <f t="shared" si="0"/>
        <v>15.625</v>
      </c>
      <c r="H124" s="140">
        <v>20</v>
      </c>
      <c r="I124" s="140">
        <v>20</v>
      </c>
      <c r="J124" s="140">
        <f>H124/Main!$D$9</f>
        <v>4</v>
      </c>
      <c r="K124" s="140">
        <f>I124/Main!$D$10</f>
        <v>10</v>
      </c>
      <c r="L124" s="140">
        <f t="shared" si="1"/>
        <v>2.5</v>
      </c>
      <c r="M124" s="140">
        <v>1</v>
      </c>
      <c r="N124" s="145">
        <v>500</v>
      </c>
      <c r="O124" s="145">
        <v>500</v>
      </c>
      <c r="P124" s="143"/>
      <c r="Q124" s="145"/>
      <c r="R124" s="143"/>
      <c r="S124" s="146"/>
      <c r="T124" s="146"/>
      <c r="U124" s="143"/>
      <c r="V124" s="143"/>
      <c r="W124" s="146"/>
      <c r="X124" s="146"/>
      <c r="Y124" s="143"/>
      <c r="Z124" s="143"/>
      <c r="AA124" s="143"/>
      <c r="AB124" s="143"/>
      <c r="AC124" s="362" t="s">
        <v>220</v>
      </c>
      <c r="AD124" s="133">
        <v>21</v>
      </c>
      <c r="AE124" s="133">
        <v>0</v>
      </c>
      <c r="AF124" s="133">
        <v>0</v>
      </c>
      <c r="AG124" s="133">
        <v>2</v>
      </c>
      <c r="AH124" s="133">
        <v>4</v>
      </c>
      <c r="AI124" s="133">
        <v>0</v>
      </c>
      <c r="AJ124" s="133">
        <v>1</v>
      </c>
      <c r="AK124" s="167">
        <v>2</v>
      </c>
      <c r="AL124" s="133">
        <v>1</v>
      </c>
      <c r="AM124" s="133">
        <v>0</v>
      </c>
      <c r="AN124" s="133">
        <v>0</v>
      </c>
      <c r="AO124" s="133">
        <v>0</v>
      </c>
      <c r="AP124" s="133">
        <v>0</v>
      </c>
      <c r="AQ124" s="133">
        <v>0</v>
      </c>
      <c r="AR124" s="133">
        <v>0</v>
      </c>
      <c r="AS124" s="133">
        <v>0</v>
      </c>
      <c r="AT124" s="133">
        <v>0</v>
      </c>
      <c r="AU124" s="133">
        <v>0</v>
      </c>
      <c r="AV124" s="133">
        <v>0</v>
      </c>
      <c r="AW124" s="133">
        <v>0</v>
      </c>
      <c r="AX124" s="133">
        <v>0</v>
      </c>
      <c r="AY124" s="174">
        <f t="shared" ref="AY124:BS124" si="500">IF(AD124 = 0, "", AD124)</f>
        <v>21</v>
      </c>
      <c r="AZ124" s="137" t="str">
        <f t="shared" si="500"/>
        <v/>
      </c>
      <c r="BA124" s="137" t="str">
        <f t="shared" si="500"/>
        <v/>
      </c>
      <c r="BB124" s="133">
        <f t="shared" si="500"/>
        <v>2</v>
      </c>
      <c r="BC124" s="133">
        <f t="shared" si="500"/>
        <v>4</v>
      </c>
      <c r="BD124" s="137" t="str">
        <f t="shared" si="500"/>
        <v/>
      </c>
      <c r="BE124" s="133">
        <f t="shared" si="500"/>
        <v>1</v>
      </c>
      <c r="BF124" s="167">
        <f t="shared" si="500"/>
        <v>2</v>
      </c>
      <c r="BG124" s="133">
        <f t="shared" si="500"/>
        <v>1</v>
      </c>
      <c r="BH124" s="137" t="str">
        <f t="shared" si="500"/>
        <v/>
      </c>
      <c r="BI124" s="137" t="str">
        <f t="shared" si="500"/>
        <v/>
      </c>
      <c r="BJ124" s="137" t="str">
        <f t="shared" si="500"/>
        <v/>
      </c>
      <c r="BK124" s="137" t="str">
        <f t="shared" si="500"/>
        <v/>
      </c>
      <c r="BL124" s="137" t="str">
        <f t="shared" si="500"/>
        <v/>
      </c>
      <c r="BM124" s="137" t="str">
        <f t="shared" si="500"/>
        <v/>
      </c>
      <c r="BN124" s="137" t="str">
        <f t="shared" si="500"/>
        <v/>
      </c>
      <c r="BO124" s="137" t="str">
        <f t="shared" si="500"/>
        <v/>
      </c>
      <c r="BP124" s="137" t="str">
        <f t="shared" si="500"/>
        <v/>
      </c>
      <c r="BQ124" s="137" t="str">
        <f t="shared" si="500"/>
        <v/>
      </c>
      <c r="BR124" s="137" t="str">
        <f t="shared" si="500"/>
        <v/>
      </c>
      <c r="BS124" s="169" t="str">
        <f t="shared" si="500"/>
        <v/>
      </c>
      <c r="BT124" s="174" t="e">
        <f>$AY124*Assembly!Z$4+$AZ124*Assembly!Z$5+$BA124*Assembly!Z$6+$BB124*Assembly!Z$7+$BC124*Assembly!Z$8+$BD124*Assembly!Z$9+$BE124*Assembly!Z$10+$BF124*Assembly!Z$11+$BG124*Assembly!Z$12+$BH124*Assembly!Z$13+$BI124*Assembly!Z$14+$BJ124*Assembly!Z$15+$BK124*Assembly!Z$16+$BL124*Assembly!Z$17+$BM124*Assembly!Z$18+$BN124*Assembly!Z$19+$BO124*Assembly!Z$20+$BP124*Assembly!Z$21+$BQ124*Assembly!Z$22+$BR124*Assembly!Z$23+$BS124*Assembly!Z$24</f>
        <v>#VALUE!</v>
      </c>
      <c r="BU124" s="133" t="e">
        <f t="shared" si="3"/>
        <v>#VALUE!</v>
      </c>
      <c r="BV124" s="133"/>
      <c r="BW124" s="133" t="e">
        <f>$AY124*Assembly!AD$4+$AZ124*Assembly!AD$5+$BA124*Assembly!AD$6+$BB124*Assembly!AD$7+$BC124*Assembly!AD$8+$BD124*Assembly!AD$9+$BE124*Assembly!AD$10+$BF124*Assembly!AD$11+$BG124*Assembly!AD$12+$BH124*Assembly!AD$13+$BI124*Assembly!AD$14+$BJ124*Assembly!AD$15+$BK124*Assembly!AD$16+$BL124*Assembly!AD$17+$BM124*Assembly!AD$18+$BN124*Assembly!AD$19+$BO124*Assembly!AD$20+$BP124*Assembly!AD$21+$BQ124*Assembly!AD$22+$BR124*Assembly!AD$23+$BS124*Assembly!AD$24</f>
        <v>#VALUE!</v>
      </c>
      <c r="BX124" s="177" t="e">
        <f t="shared" si="4"/>
        <v>#VALUE!</v>
      </c>
      <c r="BY124" s="178" t="e">
        <f t="shared" si="5"/>
        <v>#VALUE!</v>
      </c>
      <c r="BZ124" s="179" t="e">
        <f t="shared" si="6"/>
        <v>#VALUE!</v>
      </c>
      <c r="CA124" s="178" t="e">
        <f t="shared" si="7"/>
        <v>#VALUE!</v>
      </c>
      <c r="CB124" s="133" t="e">
        <f>$AY124*Assembly!Y$4+$AZ124*Assembly!Y$5+$BA124*Assembly!Y$6+$BB124*Assembly!Y$7+$BC124*Assembly!Y$8+$BD124*Assembly!Y$9+$BE124*Assembly!Y$10+$BF124*Assembly!Y$11+$BG124*Assembly!Y$12+$BH124*Assembly!Y$13+$BI124*Assembly!Y$14+$BJ124*Assembly!Y$15+$BK124*Assembly!Y$16+$BL124*Assembly!Y$17+$BM124*Assembly!Y$18+$BN124*Assembly!Y$19+$BO124*Assembly!Y$20+$BP124*Assembly!Y$21+$BQ124*Assembly!Y$22+$BR124*Assembly!Y$23+$BS124*Assembly!Y$24</f>
        <v>#VALUE!</v>
      </c>
      <c r="CC124" s="133" t="e">
        <f t="shared" si="8"/>
        <v>#VALUE!</v>
      </c>
      <c r="CD124" s="130" t="e">
        <f t="shared" si="9"/>
        <v>#VALUE!</v>
      </c>
      <c r="CE124" s="183" t="e">
        <f>$AY124*Assembly!AC$4+$AZ124*Assembly!AC$5+$BA124*Assembly!AC$6+$BB124*Assembly!AC$7+$BC124*Assembly!AC$8+$BD124*Assembly!AC$9+$BE124*Assembly!AC$10+$BF124*Assembly!AC$11+$BG124*Assembly!AC$12+$BH124*Assembly!AC$13+$BI124*Assembly!AC$14+$BJ124*Assembly!AC$15+$BK124*Assembly!AC$16+$BL124*Assembly!AC$17+$BM124*Assembly!AC$18+$BN124*Assembly!AC$19+$BO124*Assembly!AC$20+$BP124*Assembly!AC$21+$BQ124*Assembly!AC$22+$BR124*Assembly!AC$23+$BS124*Assembly!AC$24</f>
        <v>#VALUE!</v>
      </c>
      <c r="CF124" s="145" t="e">
        <f>$AY124*Assembly!M$4+$AZ124*Assembly!M$5+$BA124*Assembly!M$6+$BB124*Assembly!M$7+$BC124*Assembly!M$8+$BD124*Assembly!M$9+$BE124*Assembly!M$10+$BF124*Assembly!M$11+$BG124*Assembly!M$12+$BH124*Assembly!M$13+$BI124*Assembly!M$14+$BJ124*Assembly!M$15+$BK124*Assembly!M$16+$BL124*Assembly!M$17+$BM124*Assembly!M$18+$BN124*Assembly!M$19+$BO124*Assembly!M$20+$BP124*Assembly!M$21+$BQ124*Assembly!M$22+$BR124*Assembly!M$23+$BS124*Assembly!M$24</f>
        <v>#VALUE!</v>
      </c>
      <c r="CG124" s="145" t="e">
        <f>$AY124*Assembly!N$4+$AZ124*Assembly!N$5+$BA124*Assembly!N$6+$BB124*Assembly!N$7+$BC124*Assembly!N$8+$BD124*Assembly!N$9+$BE124*Assembly!N$10+$BF124*Assembly!N$11+$BG124*Assembly!N$12+$BH124*Assembly!N$13+$BI124*Assembly!N$14+$BJ124*Assembly!N$15+$BK124*Assembly!N$16+$BL124*Assembly!N$17+$BM124*Assembly!N$18+$BN124*Assembly!N$19+$BO124*Assembly!N$20+$BP124*Assembly!N$21+$BQ124*Assembly!N$22+$BR124*Assembly!N$23+$BS124*Assembly!N$24</f>
        <v>#VALUE!</v>
      </c>
      <c r="CH124" s="145" t="e">
        <f>$AY124*Assembly!O$4+$AZ124*Assembly!O$5+$BA124*Assembly!O$6+$BB124*Assembly!O$7+$BC124*Assembly!O$8+$BD124*Assembly!O$9+$BE124*Assembly!O$10+$BF124*Assembly!O$11+$BG124*Assembly!O$12+$BH124*Assembly!O$13+$BI124*Assembly!O$14+$BJ124*Assembly!O$15+$BK124*Assembly!O$16+$BL124*Assembly!O$17+$BM124*Assembly!O$18+$BN124*Assembly!O$19+$BO124*Assembly!O$20+$BP124*Assembly!O$21+$BQ124*Assembly!O$22+$BR124*Assembly!O$23+$BS124*Assembly!O$24</f>
        <v>#VALUE!</v>
      </c>
      <c r="CI124" s="140" t="e">
        <f>$AY124*Assembly!P$4+$AZ124*Assembly!P$5+$BA124*Assembly!P$6+$BB124*Assembly!P$7+$BC124*Assembly!P$8+$BD124*Assembly!P$9+$BE124*Assembly!P$10+$BF124*Assembly!P$11+$BG124*Assembly!P$12+$BH124*Assembly!P$13+$BI124*Assembly!P$14+$BJ124*Assembly!P$15+$BK124*Assembly!P$16+$BL124*Assembly!P$17+$BM124*Assembly!P$18+$BN124*Assembly!P$19+$BO124*Assembly!P$20+$BP124*Assembly!P$21+$BQ124*Assembly!P$22+$BR124*Assembly!P$23+$BS124*Assembly!P$24</f>
        <v>#VALUE!</v>
      </c>
      <c r="CJ124" s="140" t="e">
        <f>$AY124*Assembly!Q$4+$AZ124*Assembly!Q$5+$BA124*Assembly!Q$6+$BB124*Assembly!Q$7+$BC124*Assembly!Q$8+$BD124*Assembly!Q$9+$BE124*Assembly!Q$10+$BF124*Assembly!Q$11+$BG124*Assembly!Q$12+$BH124*Assembly!Q$13+$BI124*Assembly!Q$14+$BJ124*Assembly!Q$15+$BK124*Assembly!Q$16+$BL124*Assembly!Q$17+$BM124*Assembly!Q$18+$BN124*Assembly!Q$19+$BO124*Assembly!Q$20+$BP124*Assembly!Q$21+$BQ124*Assembly!Q$22+$BR124*Assembly!Q$23+$BS124*Assembly!Q$24</f>
        <v>#VALUE!</v>
      </c>
      <c r="CK124" s="145" t="e">
        <f>$AY124*Assembly!R$4+$AZ124*Assembly!R$5+$BA124*Assembly!R$6+$BB124*Assembly!R$7+$BC124*Assembly!R$8+$BD124*Assembly!R$9+$BE124*Assembly!R$10+$BF124*Assembly!R$11+$BG124*Assembly!R$12+$BH124*Assembly!R$13+$BI124*Assembly!R$14+$BJ124*Assembly!R$15+$BK124*Assembly!R$16+$BL124*Assembly!R$17+$BM124*Assembly!R$18+$BN124*Assembly!R$19+$BO124*Assembly!R$20+$BP124*Assembly!R$21+$BQ124*Assembly!R$22+$BR124*Assembly!R$23+$BS124*Assembly!R$24</f>
        <v>#VALUE!</v>
      </c>
      <c r="CL124" s="140" t="e">
        <f>$AY124*Assembly!S$4+$AZ124*Assembly!S$5+$BA124*Assembly!S$6+$BB124*Assembly!S$7+$BC124*Assembly!S$8+$BD124*Assembly!S$9+$BE124*Assembly!S$10+$BF124*Assembly!S$11+$BG124*Assembly!S$12+$BH124*Assembly!S$13+$BI124*Assembly!S$14+$BJ124*Assembly!S$15+$BK124*Assembly!S$16+$BL124*Assembly!S$17+$BM124*Assembly!S$18+$BN124*Assembly!S$19+$BO124*Assembly!S$20+$BP124*Assembly!S$21+$BQ124*Assembly!S$22+$BR124*Assembly!S$23+$BS124*Assembly!S$24</f>
        <v>#VALUE!</v>
      </c>
      <c r="CM124" s="140" t="e">
        <f>$AY124*Assembly!T$4+$AZ124*Assembly!T$5+$BA124*Assembly!T$6+$BB124*Assembly!T$7+$BC124*Assembly!T$8+$BD124*Assembly!T$9+$BE124*Assembly!T$10+$BF124*Assembly!T$11+$BG124*Assembly!T$12+$BH124*Assembly!T$13+$BI124*Assembly!T$14+$BJ124*Assembly!T$15+$BK124*Assembly!T$16+$BL124*Assembly!T$17+$BM124*Assembly!T$18+$BN124*Assembly!T$19+$BO124*Assembly!T$20+$BP124*Assembly!T$21+$BQ124*Assembly!T$22+$BR124*Assembly!T$23+$BS124*Assembly!T$24</f>
        <v>#VALUE!</v>
      </c>
      <c r="CN124" s="140" t="e">
        <f>$AY124*Assembly!U$4+$AZ124*Assembly!U$5+$BA124*Assembly!U$6+$BB124*Assembly!U$7+$BC124*Assembly!U$8+$BD124*Assembly!U$9+$BE124*Assembly!U$10+$BF124*Assembly!U$11+$BG124*Assembly!U$12+$BH124*Assembly!U$13+$BI124*Assembly!U$14+$BJ124*Assembly!U$15+$BK124*Assembly!U$16+$BL124*Assembly!U$17+$BM124*Assembly!U$18+$BN124*Assembly!U$19+$BO124*Assembly!U$20+$BP124*Assembly!U$21+$BQ124*Assembly!U$22+$BR124*Assembly!U$23+$BS124*Assembly!U$24</f>
        <v>#VALUE!</v>
      </c>
      <c r="CO124" s="145" t="e">
        <f>$AY124*Assembly!V$4+$AZ124*Assembly!V$5+$BA124*Assembly!V$6+$BB124*Assembly!V$7+$BC124*Assembly!V$8+$BD124*Assembly!V$9+$BE124*Assembly!V$10+$BF124*Assembly!V$11+$BG124*Assembly!V$12+$BH124*Assembly!V$13+$BI124*Assembly!V$14+$BJ124*Assembly!V$15+$BK124*Assembly!V$16+$BL124*Assembly!V$17+$BM124*Assembly!V$18+$BN124*Assembly!V$19+$BO124*Assembly!V$20+$BP124*Assembly!V$21+$BQ124*Assembly!V$22+$BR124*Assembly!V$23+$BS124*Assembly!V$24</f>
        <v>#VALUE!</v>
      </c>
      <c r="CP124" s="145" t="e">
        <f>CF124*Refining!$F$3</f>
        <v>#VALUE!</v>
      </c>
      <c r="CQ124" s="145" t="e">
        <f>CG124*Refining!$F$4</f>
        <v>#VALUE!</v>
      </c>
      <c r="CR124" s="145" t="e">
        <f>CH124*Refining!$F$5</f>
        <v>#VALUE!</v>
      </c>
      <c r="CS124" s="145" t="e">
        <f>CI124*Refining!$F$6</f>
        <v>#VALUE!</v>
      </c>
      <c r="CT124" s="145" t="e">
        <f>CJ124*Refining!$F$7</f>
        <v>#VALUE!</v>
      </c>
      <c r="CU124" s="145" t="e">
        <f>CK124*Refining!$F$8</f>
        <v>#VALUE!</v>
      </c>
      <c r="CV124" s="145" t="e">
        <f>CL124*Refining!$F$9</f>
        <v>#VALUE!</v>
      </c>
      <c r="CW124" s="145" t="e">
        <f>CM124*Refining!$F$10</f>
        <v>#VALUE!</v>
      </c>
      <c r="CX124" s="145" t="e">
        <f>CN124*Refining!$F$11</f>
        <v>#VALUE!</v>
      </c>
      <c r="CY124" s="145" t="e">
        <f>CO124*Refining!$F$12</f>
        <v>#VALUE!</v>
      </c>
      <c r="CZ124" s="185" t="e">
        <f t="shared" ref="CZ124:DS124" si="501">IF(CF124 = 0, "", CF124)</f>
        <v>#VALUE!</v>
      </c>
      <c r="DA124" s="189" t="e">
        <f t="shared" si="501"/>
        <v>#VALUE!</v>
      </c>
      <c r="DB124" s="186" t="e">
        <f t="shared" si="501"/>
        <v>#VALUE!</v>
      </c>
      <c r="DC124" s="186" t="e">
        <f t="shared" si="501"/>
        <v>#VALUE!</v>
      </c>
      <c r="DD124" s="186" t="e">
        <f t="shared" si="501"/>
        <v>#VALUE!</v>
      </c>
      <c r="DE124" s="186" t="e">
        <f t="shared" si="501"/>
        <v>#VALUE!</v>
      </c>
      <c r="DF124" s="186" t="e">
        <f t="shared" si="501"/>
        <v>#VALUE!</v>
      </c>
      <c r="DG124" s="186" t="e">
        <f t="shared" si="501"/>
        <v>#VALUE!</v>
      </c>
      <c r="DH124" s="186" t="e">
        <f t="shared" si="501"/>
        <v>#VALUE!</v>
      </c>
      <c r="DI124" s="187" t="e">
        <f t="shared" si="501"/>
        <v>#VALUE!</v>
      </c>
      <c r="DJ124" s="185" t="e">
        <f t="shared" si="501"/>
        <v>#VALUE!</v>
      </c>
      <c r="DK124" s="189" t="e">
        <f t="shared" si="501"/>
        <v>#VALUE!</v>
      </c>
      <c r="DL124" s="186" t="e">
        <f t="shared" si="501"/>
        <v>#VALUE!</v>
      </c>
      <c r="DM124" s="186" t="e">
        <f t="shared" si="501"/>
        <v>#VALUE!</v>
      </c>
      <c r="DN124" s="211" t="e">
        <f t="shared" si="501"/>
        <v>#VALUE!</v>
      </c>
      <c r="DO124" s="186" t="e">
        <f t="shared" si="501"/>
        <v>#VALUE!</v>
      </c>
      <c r="DP124" s="186" t="e">
        <f t="shared" si="501"/>
        <v>#VALUE!</v>
      </c>
      <c r="DQ124" s="186" t="e">
        <f t="shared" si="501"/>
        <v>#VALUE!</v>
      </c>
      <c r="DR124" s="186" t="e">
        <f t="shared" si="501"/>
        <v>#VALUE!</v>
      </c>
      <c r="DS124" s="187" t="e">
        <f t="shared" si="501"/>
        <v>#VALUE!</v>
      </c>
      <c r="DT124" s="185" t="e">
        <f t="shared" si="11"/>
        <v>#VALUE!</v>
      </c>
      <c r="DU124" s="189" t="e">
        <f t="shared" si="12"/>
        <v>#VALUE!</v>
      </c>
      <c r="DV124" s="133" t="e">
        <f>CZ124*'Ores &amp; Ingots'!$C$3+DA124*'Ores &amp; Ingots'!$C$4+DB124*'Ores &amp; Ingots'!$C$5+DC124*'Ores &amp; Ingots'!$C$6+DD124*'Ores &amp; Ingots'!$C$7+DE124*'Ores &amp; Ingots'!$C$8+DF124*'Ores &amp; Ingots'!$C$9+DG124*'Ores &amp; Ingots'!$C$10+DH124*'Ores &amp; Ingots'!$C$11+DI124*'Ores &amp; Ingots'!$C$12</f>
        <v>#VALUE!</v>
      </c>
      <c r="DW124" s="133" t="e">
        <f>DJ124*'Ores &amp; Ingots'!$B$3+DK124*'Ores &amp; Ingots'!$B$4+DL124*'Ores &amp; Ingots'!$B$5+DM124*'Ores &amp; Ingots'!$B$6+DN124*'Ores &amp; Ingots'!$B$7+DO124*'Ores &amp; Ingots'!$B$8+DP124*'Ores &amp; Ingots'!$B$9+DQ124*'Ores &amp; Ingots'!$B$10+DR124*'Ores &amp; Ingots'!$B$11+DS124*'Ores &amp; Ingots'!$B$12</f>
        <v>#VALUE!</v>
      </c>
      <c r="DX124" s="189" t="e">
        <f>CZ124*Refining!$G$3+DA124*Refining!$G$4+DB124*Refining!$G$5+DC124*Refining!$G$6+DD124*Refining!$G$7+DE124*Refining!$G$8+DF124*Refining!$G$9+DG124*Refining!$G$10+DH124*Refining!$G$11+DI124*Refining!$G$12</f>
        <v>#VALUE!</v>
      </c>
      <c r="DY124" s="189" t="e">
        <f t="shared" si="13"/>
        <v>#VALUE!</v>
      </c>
      <c r="DZ124" s="192" t="e">
        <f t="shared" si="14"/>
        <v>#VALUE!</v>
      </c>
      <c r="EA124" s="185" t="e">
        <f t="shared" si="15"/>
        <v>#VALUE!</v>
      </c>
      <c r="EB124" s="194" t="e">
        <f t="shared" ref="EB124:EC124" si="502">EA124/60</f>
        <v>#VALUE!</v>
      </c>
      <c r="EC124" s="194" t="e">
        <f t="shared" si="502"/>
        <v>#VALUE!</v>
      </c>
      <c r="ED124" s="185" t="e">
        <f t="shared" si="17"/>
        <v>#VALUE!</v>
      </c>
      <c r="EE124" s="194" t="e">
        <f t="shared" ref="EE124:EF124" si="503">ED124/1000</f>
        <v>#VALUE!</v>
      </c>
      <c r="EF124" s="196" t="e">
        <f t="shared" si="503"/>
        <v>#VALUE!</v>
      </c>
      <c r="EG124" s="130" t="e">
        <f t="shared" si="19"/>
        <v>#VALUE!</v>
      </c>
      <c r="EH124" s="132" t="e">
        <f t="shared" si="20"/>
        <v>#VALUE!</v>
      </c>
      <c r="EI124" s="133">
        <v>1180</v>
      </c>
    </row>
    <row r="125" spans="1:139" ht="12.75" x14ac:dyDescent="0.2">
      <c r="A125" s="865"/>
      <c r="B125" s="297" t="s">
        <v>344</v>
      </c>
      <c r="C125" s="216" t="s">
        <v>155</v>
      </c>
      <c r="D125" s="216">
        <v>1</v>
      </c>
      <c r="E125" s="216">
        <v>1</v>
      </c>
      <c r="F125" s="216">
        <v>1</v>
      </c>
      <c r="G125" s="229">
        <f t="shared" si="0"/>
        <v>0.125</v>
      </c>
      <c r="H125" s="230">
        <v>20</v>
      </c>
      <c r="I125" s="230">
        <v>20</v>
      </c>
      <c r="J125" s="230">
        <f>H125/Main!$D$9</f>
        <v>4</v>
      </c>
      <c r="K125" s="230">
        <f>I125/Main!$D$10</f>
        <v>10</v>
      </c>
      <c r="L125" s="230">
        <f t="shared" si="1"/>
        <v>2.5</v>
      </c>
      <c r="M125" s="230">
        <v>1</v>
      </c>
      <c r="N125" s="232">
        <v>500</v>
      </c>
      <c r="O125" s="232">
        <v>500</v>
      </c>
      <c r="P125" s="233"/>
      <c r="Q125" s="232"/>
      <c r="R125" s="233"/>
      <c r="S125" s="234"/>
      <c r="T125" s="234"/>
      <c r="U125" s="233"/>
      <c r="V125" s="233"/>
      <c r="W125" s="234"/>
      <c r="X125" s="234"/>
      <c r="Y125" s="233"/>
      <c r="Z125" s="233"/>
      <c r="AA125" s="233"/>
      <c r="AB125" s="233"/>
      <c r="AC125" s="366"/>
      <c r="AD125" s="226">
        <v>2</v>
      </c>
      <c r="AE125" s="226">
        <v>0</v>
      </c>
      <c r="AF125" s="226">
        <v>0</v>
      </c>
      <c r="AG125" s="226">
        <v>2</v>
      </c>
      <c r="AH125" s="226">
        <v>1</v>
      </c>
      <c r="AI125" s="226">
        <v>0</v>
      </c>
      <c r="AJ125" s="226">
        <v>1</v>
      </c>
      <c r="AK125" s="227">
        <v>2</v>
      </c>
      <c r="AL125" s="226">
        <v>1</v>
      </c>
      <c r="AM125" s="226">
        <v>0</v>
      </c>
      <c r="AN125" s="226">
        <v>0</v>
      </c>
      <c r="AO125" s="226">
        <v>0</v>
      </c>
      <c r="AP125" s="226">
        <v>0</v>
      </c>
      <c r="AQ125" s="226">
        <v>0</v>
      </c>
      <c r="AR125" s="226">
        <v>0</v>
      </c>
      <c r="AS125" s="226">
        <v>0</v>
      </c>
      <c r="AT125" s="226">
        <v>0</v>
      </c>
      <c r="AU125" s="226">
        <v>0</v>
      </c>
      <c r="AV125" s="226">
        <v>0</v>
      </c>
      <c r="AW125" s="226">
        <v>0</v>
      </c>
      <c r="AX125" s="226">
        <v>0</v>
      </c>
      <c r="AY125" s="225">
        <f t="shared" ref="AY125:BS125" si="504">IF(AD125 = 0, "", AD125)</f>
        <v>2</v>
      </c>
      <c r="AZ125" s="216" t="str">
        <f t="shared" si="504"/>
        <v/>
      </c>
      <c r="BA125" s="216" t="str">
        <f t="shared" si="504"/>
        <v/>
      </c>
      <c r="BB125" s="226">
        <f t="shared" si="504"/>
        <v>2</v>
      </c>
      <c r="BC125" s="226">
        <f t="shared" si="504"/>
        <v>1</v>
      </c>
      <c r="BD125" s="216" t="str">
        <f t="shared" si="504"/>
        <v/>
      </c>
      <c r="BE125" s="226">
        <f t="shared" si="504"/>
        <v>1</v>
      </c>
      <c r="BF125" s="227">
        <f t="shared" si="504"/>
        <v>2</v>
      </c>
      <c r="BG125" s="226">
        <f t="shared" si="504"/>
        <v>1</v>
      </c>
      <c r="BH125" s="216" t="str">
        <f t="shared" si="504"/>
        <v/>
      </c>
      <c r="BI125" s="216" t="str">
        <f t="shared" si="504"/>
        <v/>
      </c>
      <c r="BJ125" s="216" t="str">
        <f t="shared" si="504"/>
        <v/>
      </c>
      <c r="BK125" s="216" t="str">
        <f t="shared" si="504"/>
        <v/>
      </c>
      <c r="BL125" s="216" t="str">
        <f t="shared" si="504"/>
        <v/>
      </c>
      <c r="BM125" s="216" t="str">
        <f t="shared" si="504"/>
        <v/>
      </c>
      <c r="BN125" s="216" t="str">
        <f t="shared" si="504"/>
        <v/>
      </c>
      <c r="BO125" s="216" t="str">
        <f t="shared" si="504"/>
        <v/>
      </c>
      <c r="BP125" s="216" t="str">
        <f t="shared" si="504"/>
        <v/>
      </c>
      <c r="BQ125" s="216" t="str">
        <f t="shared" si="504"/>
        <v/>
      </c>
      <c r="BR125" s="216" t="str">
        <f t="shared" si="504"/>
        <v/>
      </c>
      <c r="BS125" s="231" t="str">
        <f t="shared" si="504"/>
        <v/>
      </c>
      <c r="BT125" s="225" t="e">
        <f>$AY125*Assembly!Z$4+$AZ125*Assembly!Z$5+$BA125*Assembly!Z$6+$BB125*Assembly!Z$7+$BC125*Assembly!Z$8+$BD125*Assembly!Z$9+$BE125*Assembly!Z$10+$BF125*Assembly!Z$11+$BG125*Assembly!Z$12+$BH125*Assembly!Z$13+$BI125*Assembly!Z$14+$BJ125*Assembly!Z$15+$BK125*Assembly!Z$16+$BL125*Assembly!Z$17+$BM125*Assembly!Z$18+$BN125*Assembly!Z$19+$BO125*Assembly!Z$20+$BP125*Assembly!Z$21+$BQ125*Assembly!Z$22+$BR125*Assembly!Z$23+$BS125*Assembly!Z$24</f>
        <v>#VALUE!</v>
      </c>
      <c r="BU125" s="226" t="e">
        <f t="shared" si="3"/>
        <v>#VALUE!</v>
      </c>
      <c r="BV125" s="226"/>
      <c r="BW125" s="226" t="e">
        <f>$AY125*Assembly!AD$4+$AZ125*Assembly!AD$5+$BA125*Assembly!AD$6+$BB125*Assembly!AD$7+$BC125*Assembly!AD$8+$BD125*Assembly!AD$9+$BE125*Assembly!AD$10+$BF125*Assembly!AD$11+$BG125*Assembly!AD$12+$BH125*Assembly!AD$13+$BI125*Assembly!AD$14+$BJ125*Assembly!AD$15+$BK125*Assembly!AD$16+$BL125*Assembly!AD$17+$BM125*Assembly!AD$18+$BN125*Assembly!AD$19+$BO125*Assembly!AD$20+$BP125*Assembly!AD$21+$BQ125*Assembly!AD$22+$BR125*Assembly!AD$23+$BS125*Assembly!AD$24</f>
        <v>#VALUE!</v>
      </c>
      <c r="BX125" s="236" t="e">
        <f t="shared" si="4"/>
        <v>#VALUE!</v>
      </c>
      <c r="BY125" s="237" t="e">
        <f t="shared" si="5"/>
        <v>#VALUE!</v>
      </c>
      <c r="BZ125" s="238" t="e">
        <f t="shared" si="6"/>
        <v>#VALUE!</v>
      </c>
      <c r="CA125" s="237" t="e">
        <f t="shared" si="7"/>
        <v>#VALUE!</v>
      </c>
      <c r="CB125" s="226" t="e">
        <f>$AY125*Assembly!Y$4+$AZ125*Assembly!Y$5+$BA125*Assembly!Y$6+$BB125*Assembly!Y$7+$BC125*Assembly!Y$8+$BD125*Assembly!Y$9+$BE125*Assembly!Y$10+$BF125*Assembly!Y$11+$BG125*Assembly!Y$12+$BH125*Assembly!Y$13+$BI125*Assembly!Y$14+$BJ125*Assembly!Y$15+$BK125*Assembly!Y$16+$BL125*Assembly!Y$17+$BM125*Assembly!Y$18+$BN125*Assembly!Y$19+$BO125*Assembly!Y$20+$BP125*Assembly!Y$21+$BQ125*Assembly!Y$22+$BR125*Assembly!Y$23+$BS125*Assembly!Y$24</f>
        <v>#VALUE!</v>
      </c>
      <c r="CC125" s="226" t="e">
        <f t="shared" si="8"/>
        <v>#VALUE!</v>
      </c>
      <c r="CD125" s="239" t="e">
        <f t="shared" si="9"/>
        <v>#VALUE!</v>
      </c>
      <c r="CE125" s="240" t="e">
        <f>$AY125*Assembly!AC$4+$AZ125*Assembly!AC$5+$BA125*Assembly!AC$6+$BB125*Assembly!AC$7+$BC125*Assembly!AC$8+$BD125*Assembly!AC$9+$BE125*Assembly!AC$10+$BF125*Assembly!AC$11+$BG125*Assembly!AC$12+$BH125*Assembly!AC$13+$BI125*Assembly!AC$14+$BJ125*Assembly!AC$15+$BK125*Assembly!AC$16+$BL125*Assembly!AC$17+$BM125*Assembly!AC$18+$BN125*Assembly!AC$19+$BO125*Assembly!AC$20+$BP125*Assembly!AC$21+$BQ125*Assembly!AC$22+$BR125*Assembly!AC$23+$BS125*Assembly!AC$24</f>
        <v>#VALUE!</v>
      </c>
      <c r="CF125" s="232" t="e">
        <f>$AY125*Assembly!M$4+$AZ125*Assembly!M$5+$BA125*Assembly!M$6+$BB125*Assembly!M$7+$BC125*Assembly!M$8+$BD125*Assembly!M$9+$BE125*Assembly!M$10+$BF125*Assembly!M$11+$BG125*Assembly!M$12+$BH125*Assembly!M$13+$BI125*Assembly!M$14+$BJ125*Assembly!M$15+$BK125*Assembly!M$16+$BL125*Assembly!M$17+$BM125*Assembly!M$18+$BN125*Assembly!M$19+$BO125*Assembly!M$20+$BP125*Assembly!M$21+$BQ125*Assembly!M$22+$BR125*Assembly!M$23+$BS125*Assembly!M$24</f>
        <v>#VALUE!</v>
      </c>
      <c r="CG125" s="232" t="e">
        <f>$AY125*Assembly!N$4+$AZ125*Assembly!N$5+$BA125*Assembly!N$6+$BB125*Assembly!N$7+$BC125*Assembly!N$8+$BD125*Assembly!N$9+$BE125*Assembly!N$10+$BF125*Assembly!N$11+$BG125*Assembly!N$12+$BH125*Assembly!N$13+$BI125*Assembly!N$14+$BJ125*Assembly!N$15+$BK125*Assembly!N$16+$BL125*Assembly!N$17+$BM125*Assembly!N$18+$BN125*Assembly!N$19+$BO125*Assembly!N$20+$BP125*Assembly!N$21+$BQ125*Assembly!N$22+$BR125*Assembly!N$23+$BS125*Assembly!N$24</f>
        <v>#VALUE!</v>
      </c>
      <c r="CH125" s="232" t="e">
        <f>$AY125*Assembly!O$4+$AZ125*Assembly!O$5+$BA125*Assembly!O$6+$BB125*Assembly!O$7+$BC125*Assembly!O$8+$BD125*Assembly!O$9+$BE125*Assembly!O$10+$BF125*Assembly!O$11+$BG125*Assembly!O$12+$BH125*Assembly!O$13+$BI125*Assembly!O$14+$BJ125*Assembly!O$15+$BK125*Assembly!O$16+$BL125*Assembly!O$17+$BM125*Assembly!O$18+$BN125*Assembly!O$19+$BO125*Assembly!O$20+$BP125*Assembly!O$21+$BQ125*Assembly!O$22+$BR125*Assembly!O$23+$BS125*Assembly!O$24</f>
        <v>#VALUE!</v>
      </c>
      <c r="CI125" s="230" t="e">
        <f>$AY125*Assembly!P$4+$AZ125*Assembly!P$5+$BA125*Assembly!P$6+$BB125*Assembly!P$7+$BC125*Assembly!P$8+$BD125*Assembly!P$9+$BE125*Assembly!P$10+$BF125*Assembly!P$11+$BG125*Assembly!P$12+$BH125*Assembly!P$13+$BI125*Assembly!P$14+$BJ125*Assembly!P$15+$BK125*Assembly!P$16+$BL125*Assembly!P$17+$BM125*Assembly!P$18+$BN125*Assembly!P$19+$BO125*Assembly!P$20+$BP125*Assembly!P$21+$BQ125*Assembly!P$22+$BR125*Assembly!P$23+$BS125*Assembly!P$24</f>
        <v>#VALUE!</v>
      </c>
      <c r="CJ125" s="230" t="e">
        <f>$AY125*Assembly!Q$4+$AZ125*Assembly!Q$5+$BA125*Assembly!Q$6+$BB125*Assembly!Q$7+$BC125*Assembly!Q$8+$BD125*Assembly!Q$9+$BE125*Assembly!Q$10+$BF125*Assembly!Q$11+$BG125*Assembly!Q$12+$BH125*Assembly!Q$13+$BI125*Assembly!Q$14+$BJ125*Assembly!Q$15+$BK125*Assembly!Q$16+$BL125*Assembly!Q$17+$BM125*Assembly!Q$18+$BN125*Assembly!Q$19+$BO125*Assembly!Q$20+$BP125*Assembly!Q$21+$BQ125*Assembly!Q$22+$BR125*Assembly!Q$23+$BS125*Assembly!Q$24</f>
        <v>#VALUE!</v>
      </c>
      <c r="CK125" s="232" t="e">
        <f>$AY125*Assembly!R$4+$AZ125*Assembly!R$5+$BA125*Assembly!R$6+$BB125*Assembly!R$7+$BC125*Assembly!R$8+$BD125*Assembly!R$9+$BE125*Assembly!R$10+$BF125*Assembly!R$11+$BG125*Assembly!R$12+$BH125*Assembly!R$13+$BI125*Assembly!R$14+$BJ125*Assembly!R$15+$BK125*Assembly!R$16+$BL125*Assembly!R$17+$BM125*Assembly!R$18+$BN125*Assembly!R$19+$BO125*Assembly!R$20+$BP125*Assembly!R$21+$BQ125*Assembly!R$22+$BR125*Assembly!R$23+$BS125*Assembly!R$24</f>
        <v>#VALUE!</v>
      </c>
      <c r="CL125" s="230" t="e">
        <f>$AY125*Assembly!S$4+$AZ125*Assembly!S$5+$BA125*Assembly!S$6+$BB125*Assembly!S$7+$BC125*Assembly!S$8+$BD125*Assembly!S$9+$BE125*Assembly!S$10+$BF125*Assembly!S$11+$BG125*Assembly!S$12+$BH125*Assembly!S$13+$BI125*Assembly!S$14+$BJ125*Assembly!S$15+$BK125*Assembly!S$16+$BL125*Assembly!S$17+$BM125*Assembly!S$18+$BN125*Assembly!S$19+$BO125*Assembly!S$20+$BP125*Assembly!S$21+$BQ125*Assembly!S$22+$BR125*Assembly!S$23+$BS125*Assembly!S$24</f>
        <v>#VALUE!</v>
      </c>
      <c r="CM125" s="230" t="e">
        <f>$AY125*Assembly!T$4+$AZ125*Assembly!T$5+$BA125*Assembly!T$6+$BB125*Assembly!T$7+$BC125*Assembly!T$8+$BD125*Assembly!T$9+$BE125*Assembly!T$10+$BF125*Assembly!T$11+$BG125*Assembly!T$12+$BH125*Assembly!T$13+$BI125*Assembly!T$14+$BJ125*Assembly!T$15+$BK125*Assembly!T$16+$BL125*Assembly!T$17+$BM125*Assembly!T$18+$BN125*Assembly!T$19+$BO125*Assembly!T$20+$BP125*Assembly!T$21+$BQ125*Assembly!T$22+$BR125*Assembly!T$23+$BS125*Assembly!T$24</f>
        <v>#VALUE!</v>
      </c>
      <c r="CN125" s="230" t="e">
        <f>$AY125*Assembly!U$4+$AZ125*Assembly!U$5+$BA125*Assembly!U$6+$BB125*Assembly!U$7+$BC125*Assembly!U$8+$BD125*Assembly!U$9+$BE125*Assembly!U$10+$BF125*Assembly!U$11+$BG125*Assembly!U$12+$BH125*Assembly!U$13+$BI125*Assembly!U$14+$BJ125*Assembly!U$15+$BK125*Assembly!U$16+$BL125*Assembly!U$17+$BM125*Assembly!U$18+$BN125*Assembly!U$19+$BO125*Assembly!U$20+$BP125*Assembly!U$21+$BQ125*Assembly!U$22+$BR125*Assembly!U$23+$BS125*Assembly!U$24</f>
        <v>#VALUE!</v>
      </c>
      <c r="CO125" s="232" t="e">
        <f>$AY125*Assembly!V$4+$AZ125*Assembly!V$5+$BA125*Assembly!V$6+$BB125*Assembly!V$7+$BC125*Assembly!V$8+$BD125*Assembly!V$9+$BE125*Assembly!V$10+$BF125*Assembly!V$11+$BG125*Assembly!V$12+$BH125*Assembly!V$13+$BI125*Assembly!V$14+$BJ125*Assembly!V$15+$BK125*Assembly!V$16+$BL125*Assembly!V$17+$BM125*Assembly!V$18+$BN125*Assembly!V$19+$BO125*Assembly!V$20+$BP125*Assembly!V$21+$BQ125*Assembly!V$22+$BR125*Assembly!V$23+$BS125*Assembly!V$24</f>
        <v>#VALUE!</v>
      </c>
      <c r="CP125" s="232" t="e">
        <f>CF125*Refining!$F$3</f>
        <v>#VALUE!</v>
      </c>
      <c r="CQ125" s="232" t="e">
        <f>CG125*Refining!$F$4</f>
        <v>#VALUE!</v>
      </c>
      <c r="CR125" s="232" t="e">
        <f>CH125*Refining!$F$5</f>
        <v>#VALUE!</v>
      </c>
      <c r="CS125" s="232" t="e">
        <f>CI125*Refining!$F$6</f>
        <v>#VALUE!</v>
      </c>
      <c r="CT125" s="232" t="e">
        <f>CJ125*Refining!$F$7</f>
        <v>#VALUE!</v>
      </c>
      <c r="CU125" s="232" t="e">
        <f>CK125*Refining!$F$8</f>
        <v>#VALUE!</v>
      </c>
      <c r="CV125" s="232" t="e">
        <f>CL125*Refining!$F$9</f>
        <v>#VALUE!</v>
      </c>
      <c r="CW125" s="232" t="e">
        <f>CM125*Refining!$F$10</f>
        <v>#VALUE!</v>
      </c>
      <c r="CX125" s="232" t="e">
        <f>CN125*Refining!$F$11</f>
        <v>#VALUE!</v>
      </c>
      <c r="CY125" s="232" t="e">
        <f>CO125*Refining!$F$12</f>
        <v>#VALUE!</v>
      </c>
      <c r="CZ125" s="243" t="e">
        <f t="shared" ref="CZ125:DS125" si="505">IF(CF125 = 0, "", CF125)</f>
        <v>#VALUE!</v>
      </c>
      <c r="DA125" s="245" t="e">
        <f t="shared" si="505"/>
        <v>#VALUE!</v>
      </c>
      <c r="DB125" s="246" t="e">
        <f t="shared" si="505"/>
        <v>#VALUE!</v>
      </c>
      <c r="DC125" s="246" t="e">
        <f t="shared" si="505"/>
        <v>#VALUE!</v>
      </c>
      <c r="DD125" s="246" t="e">
        <f t="shared" si="505"/>
        <v>#VALUE!</v>
      </c>
      <c r="DE125" s="246" t="e">
        <f t="shared" si="505"/>
        <v>#VALUE!</v>
      </c>
      <c r="DF125" s="246" t="e">
        <f t="shared" si="505"/>
        <v>#VALUE!</v>
      </c>
      <c r="DG125" s="246" t="e">
        <f t="shared" si="505"/>
        <v>#VALUE!</v>
      </c>
      <c r="DH125" s="246" t="e">
        <f t="shared" si="505"/>
        <v>#VALUE!</v>
      </c>
      <c r="DI125" s="251" t="e">
        <f t="shared" si="505"/>
        <v>#VALUE!</v>
      </c>
      <c r="DJ125" s="243" t="e">
        <f t="shared" si="505"/>
        <v>#VALUE!</v>
      </c>
      <c r="DK125" s="245" t="e">
        <f t="shared" si="505"/>
        <v>#VALUE!</v>
      </c>
      <c r="DL125" s="246" t="e">
        <f t="shared" si="505"/>
        <v>#VALUE!</v>
      </c>
      <c r="DM125" s="246" t="e">
        <f t="shared" si="505"/>
        <v>#VALUE!</v>
      </c>
      <c r="DN125" s="254" t="e">
        <f t="shared" si="505"/>
        <v>#VALUE!</v>
      </c>
      <c r="DO125" s="246" t="e">
        <f t="shared" si="505"/>
        <v>#VALUE!</v>
      </c>
      <c r="DP125" s="246" t="e">
        <f t="shared" si="505"/>
        <v>#VALUE!</v>
      </c>
      <c r="DQ125" s="246" t="e">
        <f t="shared" si="505"/>
        <v>#VALUE!</v>
      </c>
      <c r="DR125" s="246" t="e">
        <f t="shared" si="505"/>
        <v>#VALUE!</v>
      </c>
      <c r="DS125" s="251" t="e">
        <f t="shared" si="505"/>
        <v>#VALUE!</v>
      </c>
      <c r="DT125" s="243" t="e">
        <f t="shared" si="11"/>
        <v>#VALUE!</v>
      </c>
      <c r="DU125" s="245" t="e">
        <f t="shared" si="12"/>
        <v>#VALUE!</v>
      </c>
      <c r="DV125" s="226" t="e">
        <f>CZ125*'Ores &amp; Ingots'!$C$3+DA125*'Ores &amp; Ingots'!$C$4+DB125*'Ores &amp; Ingots'!$C$5+DC125*'Ores &amp; Ingots'!$C$6+DD125*'Ores &amp; Ingots'!$C$7+DE125*'Ores &amp; Ingots'!$C$8+DF125*'Ores &amp; Ingots'!$C$9+DG125*'Ores &amp; Ingots'!$C$10+DH125*'Ores &amp; Ingots'!$C$11+DI125*'Ores &amp; Ingots'!$C$12</f>
        <v>#VALUE!</v>
      </c>
      <c r="DW125" s="226" t="e">
        <f>DJ125*'Ores &amp; Ingots'!$B$3+DK125*'Ores &amp; Ingots'!$B$4+DL125*'Ores &amp; Ingots'!$B$5+DM125*'Ores &amp; Ingots'!$B$6+DN125*'Ores &amp; Ingots'!$B$7+DO125*'Ores &amp; Ingots'!$B$8+DP125*'Ores &amp; Ingots'!$B$9+DQ125*'Ores &amp; Ingots'!$B$10+DR125*'Ores &amp; Ingots'!$B$11+DS125*'Ores &amp; Ingots'!$B$12</f>
        <v>#VALUE!</v>
      </c>
      <c r="DX125" s="245" t="e">
        <f>CZ125*Refining!$G$3+DA125*Refining!$G$4+DB125*Refining!$G$5+DC125*Refining!$G$6+DD125*Refining!$G$7+DE125*Refining!$G$8+DF125*Refining!$G$9+DG125*Refining!$G$10+DH125*Refining!$G$11+DI125*Refining!$G$12</f>
        <v>#VALUE!</v>
      </c>
      <c r="DY125" s="189" t="e">
        <f t="shared" si="13"/>
        <v>#VALUE!</v>
      </c>
      <c r="DZ125" s="260" t="e">
        <f t="shared" si="14"/>
        <v>#VALUE!</v>
      </c>
      <c r="EA125" s="243" t="e">
        <f t="shared" si="15"/>
        <v>#VALUE!</v>
      </c>
      <c r="EB125" s="262" t="e">
        <f t="shared" ref="EB125:EC125" si="506">EA125/60</f>
        <v>#VALUE!</v>
      </c>
      <c r="EC125" s="262" t="e">
        <f t="shared" si="506"/>
        <v>#VALUE!</v>
      </c>
      <c r="ED125" s="243" t="e">
        <f t="shared" si="17"/>
        <v>#VALUE!</v>
      </c>
      <c r="EE125" s="262" t="e">
        <f t="shared" ref="EE125:EF125" si="507">ED125/1000</f>
        <v>#VALUE!</v>
      </c>
      <c r="EF125" s="264" t="e">
        <f t="shared" si="507"/>
        <v>#VALUE!</v>
      </c>
      <c r="EG125" s="239" t="e">
        <f t="shared" si="19"/>
        <v>#VALUE!</v>
      </c>
      <c r="EH125" s="266" t="e">
        <f t="shared" si="20"/>
        <v>#VALUE!</v>
      </c>
      <c r="EI125" s="133" t="s">
        <v>28</v>
      </c>
    </row>
    <row r="126" spans="1:139" ht="12.75" hidden="1" x14ac:dyDescent="0.2">
      <c r="A126" s="895" t="s">
        <v>345</v>
      </c>
      <c r="B126" s="55" t="s">
        <v>346</v>
      </c>
      <c r="C126" s="56" t="s">
        <v>156</v>
      </c>
      <c r="D126" s="56">
        <v>1</v>
      </c>
      <c r="E126" s="56">
        <v>1</v>
      </c>
      <c r="F126" s="56">
        <v>1</v>
      </c>
      <c r="G126" s="57">
        <f t="shared" si="0"/>
        <v>15.625</v>
      </c>
      <c r="H126" s="58">
        <v>24</v>
      </c>
      <c r="I126" s="58">
        <v>24</v>
      </c>
      <c r="J126" s="58">
        <f>H126/Main!$D$9</f>
        <v>4.8</v>
      </c>
      <c r="K126" s="58">
        <f>I126/Main!$D$10</f>
        <v>12</v>
      </c>
      <c r="L126" s="58">
        <f t="shared" si="1"/>
        <v>2.5</v>
      </c>
      <c r="M126" s="58">
        <v>1</v>
      </c>
      <c r="N126" s="62" t="s">
        <v>28</v>
      </c>
      <c r="O126" s="60"/>
      <c r="P126" s="60"/>
      <c r="Q126" s="62"/>
      <c r="R126" s="60"/>
      <c r="S126" s="63"/>
      <c r="T126" s="63"/>
      <c r="U126" s="60"/>
      <c r="V126" s="60"/>
      <c r="W126" s="63"/>
      <c r="X126" s="63"/>
      <c r="Y126" s="60"/>
      <c r="Z126" s="60"/>
      <c r="AA126" s="60"/>
      <c r="AB126" s="60"/>
      <c r="AC126" s="367" t="s">
        <v>240</v>
      </c>
      <c r="AD126" s="81">
        <v>0</v>
      </c>
      <c r="AE126" s="81">
        <v>20</v>
      </c>
      <c r="AF126" s="81">
        <v>20</v>
      </c>
      <c r="AG126" s="81">
        <v>0</v>
      </c>
      <c r="AH126" s="81">
        <v>30</v>
      </c>
      <c r="AI126" s="81">
        <v>0</v>
      </c>
      <c r="AJ126" s="83">
        <v>6</v>
      </c>
      <c r="AK126" s="81">
        <v>0</v>
      </c>
      <c r="AL126" s="81">
        <v>0</v>
      </c>
      <c r="AM126" s="81">
        <v>0</v>
      </c>
      <c r="AN126" s="81">
        <v>0</v>
      </c>
      <c r="AO126" s="81">
        <v>0</v>
      </c>
      <c r="AP126" s="81">
        <v>0</v>
      </c>
      <c r="AQ126" s="81">
        <v>0</v>
      </c>
      <c r="AR126" s="81">
        <v>0</v>
      </c>
      <c r="AS126" s="81">
        <v>0</v>
      </c>
      <c r="AT126" s="81">
        <v>0</v>
      </c>
      <c r="AU126" s="81">
        <v>0</v>
      </c>
      <c r="AV126" s="81">
        <v>0</v>
      </c>
      <c r="AW126" s="81">
        <v>0</v>
      </c>
      <c r="AX126" s="81">
        <v>0</v>
      </c>
      <c r="AY126" s="368" t="str">
        <f t="shared" ref="AY126:BS126" si="508">IF(AD126 = 0, "", AD126)</f>
        <v/>
      </c>
      <c r="AZ126" s="81">
        <f t="shared" si="508"/>
        <v>20</v>
      </c>
      <c r="BA126" s="81">
        <f t="shared" si="508"/>
        <v>20</v>
      </c>
      <c r="BB126" s="56" t="str">
        <f t="shared" si="508"/>
        <v/>
      </c>
      <c r="BC126" s="81">
        <f t="shared" si="508"/>
        <v>30</v>
      </c>
      <c r="BD126" s="56" t="str">
        <f t="shared" si="508"/>
        <v/>
      </c>
      <c r="BE126" s="83">
        <f t="shared" si="508"/>
        <v>6</v>
      </c>
      <c r="BF126" s="56" t="str">
        <f t="shared" si="508"/>
        <v/>
      </c>
      <c r="BG126" s="56" t="str">
        <f t="shared" si="508"/>
        <v/>
      </c>
      <c r="BH126" s="56" t="str">
        <f t="shared" si="508"/>
        <v/>
      </c>
      <c r="BI126" s="56" t="str">
        <f t="shared" si="508"/>
        <v/>
      </c>
      <c r="BJ126" s="56" t="str">
        <f t="shared" si="508"/>
        <v/>
      </c>
      <c r="BK126" s="56" t="str">
        <f t="shared" si="508"/>
        <v/>
      </c>
      <c r="BL126" s="56" t="str">
        <f t="shared" si="508"/>
        <v/>
      </c>
      <c r="BM126" s="56" t="str">
        <f t="shared" si="508"/>
        <v/>
      </c>
      <c r="BN126" s="56" t="str">
        <f t="shared" si="508"/>
        <v/>
      </c>
      <c r="BO126" s="56" t="str">
        <f t="shared" si="508"/>
        <v/>
      </c>
      <c r="BP126" s="56" t="str">
        <f t="shared" si="508"/>
        <v/>
      </c>
      <c r="BQ126" s="56" t="str">
        <f t="shared" si="508"/>
        <v/>
      </c>
      <c r="BR126" s="56" t="str">
        <f t="shared" si="508"/>
        <v/>
      </c>
      <c r="BS126" s="85" t="str">
        <f t="shared" si="508"/>
        <v/>
      </c>
      <c r="BT126" s="93" t="e">
        <f>$AY126*Assembly!Z$4+$AZ126*Assembly!Z$5+$BA126*Assembly!Z$6+$BB126*Assembly!Z$7+$BC126*Assembly!Z$8+$BD126*Assembly!Z$9+$BE126*Assembly!Z$10+$BF126*Assembly!Z$11+$BG126*Assembly!Z$12+$BH126*Assembly!Z$13+$BI126*Assembly!Z$14+$BJ126*Assembly!Z$15+$BK126*Assembly!Z$16+$BL126*Assembly!Z$17+$BM126*Assembly!Z$18+$BN126*Assembly!Z$19+$BO126*Assembly!Z$20+$BP126*Assembly!Z$21+$BQ126*Assembly!Z$22+$BR126*Assembly!Z$23+$BS126*Assembly!Z$24</f>
        <v>#VALUE!</v>
      </c>
      <c r="BU126" s="81" t="e">
        <f t="shared" si="3"/>
        <v>#VALUE!</v>
      </c>
      <c r="BV126" s="81"/>
      <c r="BW126" s="81" t="e">
        <f>$AY126*Assembly!AD$4+$AZ126*Assembly!AD$5+$BA126*Assembly!AD$6+$BB126*Assembly!AD$7+$BC126*Assembly!AD$8+$BD126*Assembly!AD$9+$BE126*Assembly!AD$10+$BF126*Assembly!AD$11+$BG126*Assembly!AD$12+$BH126*Assembly!AD$13+$BI126*Assembly!AD$14+$BJ126*Assembly!AD$15+$BK126*Assembly!AD$16+$BL126*Assembly!AD$17+$BM126*Assembly!AD$18+$BN126*Assembly!AD$19+$BO126*Assembly!AD$20+$BP126*Assembly!AD$21+$BQ126*Assembly!AD$22+$BR126*Assembly!AD$23+$BS126*Assembly!AD$24</f>
        <v>#VALUE!</v>
      </c>
      <c r="BX126" s="98" t="e">
        <f t="shared" si="4"/>
        <v>#VALUE!</v>
      </c>
      <c r="BY126" s="99" t="e">
        <f t="shared" si="5"/>
        <v>#VALUE!</v>
      </c>
      <c r="BZ126" s="101" t="e">
        <f t="shared" si="6"/>
        <v>#VALUE!</v>
      </c>
      <c r="CA126" s="99" t="e">
        <f t="shared" si="7"/>
        <v>#VALUE!</v>
      </c>
      <c r="CB126" s="81" t="e">
        <f>$AY126*Assembly!Y$4+$AZ126*Assembly!Y$5+$BA126*Assembly!Y$6+$BB126*Assembly!Y$7+$BC126*Assembly!Y$8+$BD126*Assembly!Y$9+$BE126*Assembly!Y$10+$BF126*Assembly!Y$11+$BG126*Assembly!Y$12+$BH126*Assembly!Y$13+$BI126*Assembly!Y$14+$BJ126*Assembly!Y$15+$BK126*Assembly!Y$16+$BL126*Assembly!Y$17+$BM126*Assembly!Y$18+$BN126*Assembly!Y$19+$BO126*Assembly!Y$20+$BP126*Assembly!Y$21+$BQ126*Assembly!Y$22+$BR126*Assembly!Y$23+$BS126*Assembly!Y$24</f>
        <v>#VALUE!</v>
      </c>
      <c r="CC126" s="81" t="e">
        <f t="shared" si="8"/>
        <v>#VALUE!</v>
      </c>
      <c r="CD126" s="106" t="e">
        <f t="shared" si="9"/>
        <v>#VALUE!</v>
      </c>
      <c r="CE126" s="108" t="e">
        <f>$AY126*Assembly!AC$4+$AZ126*Assembly!AC$5+$BA126*Assembly!AC$6+$BB126*Assembly!AC$7+$BC126*Assembly!AC$8+$BD126*Assembly!AC$9+$BE126*Assembly!AC$10+$BF126*Assembly!AC$11+$BG126*Assembly!AC$12+$BH126*Assembly!AC$13+$BI126*Assembly!AC$14+$BJ126*Assembly!AC$15+$BK126*Assembly!AC$16+$BL126*Assembly!AC$17+$BM126*Assembly!AC$18+$BN126*Assembly!AC$19+$BO126*Assembly!AC$20+$BP126*Assembly!AC$21+$BQ126*Assembly!AC$22+$BR126*Assembly!AC$23+$BS126*Assembly!AC$24</f>
        <v>#VALUE!</v>
      </c>
      <c r="CF126" s="62" t="e">
        <f>$AY126*Assembly!M$4+$AZ126*Assembly!M$5+$BA126*Assembly!M$6+$BB126*Assembly!M$7+$BC126*Assembly!M$8+$BD126*Assembly!M$9+$BE126*Assembly!M$10+$BF126*Assembly!M$11+$BG126*Assembly!M$12+$BH126*Assembly!M$13+$BI126*Assembly!M$14+$BJ126*Assembly!M$15+$BK126*Assembly!M$16+$BL126*Assembly!M$17+$BM126*Assembly!M$18+$BN126*Assembly!M$19+$BO126*Assembly!M$20+$BP126*Assembly!M$21+$BQ126*Assembly!M$22+$BR126*Assembly!M$23+$BS126*Assembly!M$24</f>
        <v>#VALUE!</v>
      </c>
      <c r="CG126" s="62" t="e">
        <f>$AY126*Assembly!N$4+$AZ126*Assembly!N$5+$BA126*Assembly!N$6+$BB126*Assembly!N$7+$BC126*Assembly!N$8+$BD126*Assembly!N$9+$BE126*Assembly!N$10+$BF126*Assembly!N$11+$BG126*Assembly!N$12+$BH126*Assembly!N$13+$BI126*Assembly!N$14+$BJ126*Assembly!N$15+$BK126*Assembly!N$16+$BL126*Assembly!N$17+$BM126*Assembly!N$18+$BN126*Assembly!N$19+$BO126*Assembly!N$20+$BP126*Assembly!N$21+$BQ126*Assembly!N$22+$BR126*Assembly!N$23+$BS126*Assembly!N$24</f>
        <v>#VALUE!</v>
      </c>
      <c r="CH126" s="62" t="e">
        <f>$AY126*Assembly!O$4+$AZ126*Assembly!O$5+$BA126*Assembly!O$6+$BB126*Assembly!O$7+$BC126*Assembly!O$8+$BD126*Assembly!O$9+$BE126*Assembly!O$10+$BF126*Assembly!O$11+$BG126*Assembly!O$12+$BH126*Assembly!O$13+$BI126*Assembly!O$14+$BJ126*Assembly!O$15+$BK126*Assembly!O$16+$BL126*Assembly!O$17+$BM126*Assembly!O$18+$BN126*Assembly!O$19+$BO126*Assembly!O$20+$BP126*Assembly!O$21+$BQ126*Assembly!O$22+$BR126*Assembly!O$23+$BS126*Assembly!O$24</f>
        <v>#VALUE!</v>
      </c>
      <c r="CI126" s="58" t="e">
        <f>$AY126*Assembly!P$4+$AZ126*Assembly!P$5+$BA126*Assembly!P$6+$BB126*Assembly!P$7+$BC126*Assembly!P$8+$BD126*Assembly!P$9+$BE126*Assembly!P$10+$BF126*Assembly!P$11+$BG126*Assembly!P$12+$BH126*Assembly!P$13+$BI126*Assembly!P$14+$BJ126*Assembly!P$15+$BK126*Assembly!P$16+$BL126*Assembly!P$17+$BM126*Assembly!P$18+$BN126*Assembly!P$19+$BO126*Assembly!P$20+$BP126*Assembly!P$21+$BQ126*Assembly!P$22+$BR126*Assembly!P$23+$BS126*Assembly!P$24</f>
        <v>#VALUE!</v>
      </c>
      <c r="CJ126" s="58" t="e">
        <f>$AY126*Assembly!Q$4+$AZ126*Assembly!Q$5+$BA126*Assembly!Q$6+$BB126*Assembly!Q$7+$BC126*Assembly!Q$8+$BD126*Assembly!Q$9+$BE126*Assembly!Q$10+$BF126*Assembly!Q$11+$BG126*Assembly!Q$12+$BH126*Assembly!Q$13+$BI126*Assembly!Q$14+$BJ126*Assembly!Q$15+$BK126*Assembly!Q$16+$BL126*Assembly!Q$17+$BM126*Assembly!Q$18+$BN126*Assembly!Q$19+$BO126*Assembly!Q$20+$BP126*Assembly!Q$21+$BQ126*Assembly!Q$22+$BR126*Assembly!Q$23+$BS126*Assembly!Q$24</f>
        <v>#VALUE!</v>
      </c>
      <c r="CK126" s="62" t="e">
        <f>$AY126*Assembly!R$4+$AZ126*Assembly!R$5+$BA126*Assembly!R$6+$BB126*Assembly!R$7+$BC126*Assembly!R$8+$BD126*Assembly!R$9+$BE126*Assembly!R$10+$BF126*Assembly!R$11+$BG126*Assembly!R$12+$BH126*Assembly!R$13+$BI126*Assembly!R$14+$BJ126*Assembly!R$15+$BK126*Assembly!R$16+$BL126*Assembly!R$17+$BM126*Assembly!R$18+$BN126*Assembly!R$19+$BO126*Assembly!R$20+$BP126*Assembly!R$21+$BQ126*Assembly!R$22+$BR126*Assembly!R$23+$BS126*Assembly!R$24</f>
        <v>#VALUE!</v>
      </c>
      <c r="CL126" s="58" t="e">
        <f>$AY126*Assembly!S$4+$AZ126*Assembly!S$5+$BA126*Assembly!S$6+$BB126*Assembly!S$7+$BC126*Assembly!S$8+$BD126*Assembly!S$9+$BE126*Assembly!S$10+$BF126*Assembly!S$11+$BG126*Assembly!S$12+$BH126*Assembly!S$13+$BI126*Assembly!S$14+$BJ126*Assembly!S$15+$BK126*Assembly!S$16+$BL126*Assembly!S$17+$BM126*Assembly!S$18+$BN126*Assembly!S$19+$BO126*Assembly!S$20+$BP126*Assembly!S$21+$BQ126*Assembly!S$22+$BR126*Assembly!S$23+$BS126*Assembly!S$24</f>
        <v>#VALUE!</v>
      </c>
      <c r="CM126" s="58" t="e">
        <f>$AY126*Assembly!T$4+$AZ126*Assembly!T$5+$BA126*Assembly!T$6+$BB126*Assembly!T$7+$BC126*Assembly!T$8+$BD126*Assembly!T$9+$BE126*Assembly!T$10+$BF126*Assembly!T$11+$BG126*Assembly!T$12+$BH126*Assembly!T$13+$BI126*Assembly!T$14+$BJ126*Assembly!T$15+$BK126*Assembly!T$16+$BL126*Assembly!T$17+$BM126*Assembly!T$18+$BN126*Assembly!T$19+$BO126*Assembly!T$20+$BP126*Assembly!T$21+$BQ126*Assembly!T$22+$BR126*Assembly!T$23+$BS126*Assembly!T$24</f>
        <v>#VALUE!</v>
      </c>
      <c r="CN126" s="58" t="e">
        <f>$AY126*Assembly!U$4+$AZ126*Assembly!U$5+$BA126*Assembly!U$6+$BB126*Assembly!U$7+$BC126*Assembly!U$8+$BD126*Assembly!U$9+$BE126*Assembly!U$10+$BF126*Assembly!U$11+$BG126*Assembly!U$12+$BH126*Assembly!U$13+$BI126*Assembly!U$14+$BJ126*Assembly!U$15+$BK126*Assembly!U$16+$BL126*Assembly!U$17+$BM126*Assembly!U$18+$BN126*Assembly!U$19+$BO126*Assembly!U$20+$BP126*Assembly!U$21+$BQ126*Assembly!U$22+$BR126*Assembly!U$23+$BS126*Assembly!U$24</f>
        <v>#VALUE!</v>
      </c>
      <c r="CO126" s="62" t="e">
        <f>$AY126*Assembly!V$4+$AZ126*Assembly!V$5+$BA126*Assembly!V$6+$BB126*Assembly!V$7+$BC126*Assembly!V$8+$BD126*Assembly!V$9+$BE126*Assembly!V$10+$BF126*Assembly!V$11+$BG126*Assembly!V$12+$BH126*Assembly!V$13+$BI126*Assembly!V$14+$BJ126*Assembly!V$15+$BK126*Assembly!V$16+$BL126*Assembly!V$17+$BM126*Assembly!V$18+$BN126*Assembly!V$19+$BO126*Assembly!V$20+$BP126*Assembly!V$21+$BQ126*Assembly!V$22+$BR126*Assembly!V$23+$BS126*Assembly!V$24</f>
        <v>#VALUE!</v>
      </c>
      <c r="CP126" s="62" t="e">
        <f>CF126*Refining!$F$3</f>
        <v>#VALUE!</v>
      </c>
      <c r="CQ126" s="62" t="e">
        <f>CG126*Refining!$F$4</f>
        <v>#VALUE!</v>
      </c>
      <c r="CR126" s="62" t="e">
        <f>CH126*Refining!$F$5</f>
        <v>#VALUE!</v>
      </c>
      <c r="CS126" s="62" t="e">
        <f>CI126*Refining!$F$6</f>
        <v>#VALUE!</v>
      </c>
      <c r="CT126" s="62" t="e">
        <f>CJ126*Refining!$F$7</f>
        <v>#VALUE!</v>
      </c>
      <c r="CU126" s="62" t="e">
        <f>CK126*Refining!$F$8</f>
        <v>#VALUE!</v>
      </c>
      <c r="CV126" s="62" t="e">
        <f>CL126*Refining!$F$9</f>
        <v>#VALUE!</v>
      </c>
      <c r="CW126" s="62" t="e">
        <f>CM126*Refining!$F$10</f>
        <v>#VALUE!</v>
      </c>
      <c r="CX126" s="62" t="e">
        <f>CN126*Refining!$F$11</f>
        <v>#VALUE!</v>
      </c>
      <c r="CY126" s="62" t="e">
        <f>CO126*Refining!$F$12</f>
        <v>#VALUE!</v>
      </c>
      <c r="CZ126" s="115" t="e">
        <f t="shared" ref="CZ126:DS126" si="509">IF(CF126 = 0, "", CF126)</f>
        <v>#VALUE!</v>
      </c>
      <c r="DA126" s="119" t="e">
        <f t="shared" si="509"/>
        <v>#VALUE!</v>
      </c>
      <c r="DB126" s="116" t="e">
        <f t="shared" si="509"/>
        <v>#VALUE!</v>
      </c>
      <c r="DC126" s="116" t="e">
        <f t="shared" si="509"/>
        <v>#VALUE!</v>
      </c>
      <c r="DD126" s="116" t="e">
        <f t="shared" si="509"/>
        <v>#VALUE!</v>
      </c>
      <c r="DE126" s="116" t="e">
        <f t="shared" si="509"/>
        <v>#VALUE!</v>
      </c>
      <c r="DF126" s="116" t="e">
        <f t="shared" si="509"/>
        <v>#VALUE!</v>
      </c>
      <c r="DG126" s="116" t="e">
        <f t="shared" si="509"/>
        <v>#VALUE!</v>
      </c>
      <c r="DH126" s="116" t="e">
        <f t="shared" si="509"/>
        <v>#VALUE!</v>
      </c>
      <c r="DI126" s="117" t="e">
        <f t="shared" si="509"/>
        <v>#VALUE!</v>
      </c>
      <c r="DJ126" s="115" t="e">
        <f t="shared" si="509"/>
        <v>#VALUE!</v>
      </c>
      <c r="DK126" s="119" t="e">
        <f t="shared" si="509"/>
        <v>#VALUE!</v>
      </c>
      <c r="DL126" s="116" t="e">
        <f t="shared" si="509"/>
        <v>#VALUE!</v>
      </c>
      <c r="DM126" s="116" t="e">
        <f t="shared" si="509"/>
        <v>#VALUE!</v>
      </c>
      <c r="DN126" s="118" t="e">
        <f t="shared" si="509"/>
        <v>#VALUE!</v>
      </c>
      <c r="DO126" s="116" t="e">
        <f t="shared" si="509"/>
        <v>#VALUE!</v>
      </c>
      <c r="DP126" s="116" t="e">
        <f t="shared" si="509"/>
        <v>#VALUE!</v>
      </c>
      <c r="DQ126" s="116" t="e">
        <f t="shared" si="509"/>
        <v>#VALUE!</v>
      </c>
      <c r="DR126" s="116" t="e">
        <f t="shared" si="509"/>
        <v>#VALUE!</v>
      </c>
      <c r="DS126" s="117" t="e">
        <f t="shared" si="509"/>
        <v>#VALUE!</v>
      </c>
      <c r="DT126" s="115" t="e">
        <f t="shared" si="11"/>
        <v>#VALUE!</v>
      </c>
      <c r="DU126" s="119" t="e">
        <f t="shared" si="12"/>
        <v>#VALUE!</v>
      </c>
      <c r="DV126" s="81" t="e">
        <f>CZ126*'Ores &amp; Ingots'!$C$3+DA126*'Ores &amp; Ingots'!$C$4+DB126*'Ores &amp; Ingots'!$C$5+DC126*'Ores &amp; Ingots'!$C$6+DD126*'Ores &amp; Ingots'!$C$7+DE126*'Ores &amp; Ingots'!$C$8+DF126*'Ores &amp; Ingots'!$C$9+DG126*'Ores &amp; Ingots'!$C$10+DH126*'Ores &amp; Ingots'!$C$11+DI126*'Ores &amp; Ingots'!$C$12</f>
        <v>#VALUE!</v>
      </c>
      <c r="DW126" s="81" t="e">
        <f>DJ126*'Ores &amp; Ingots'!$B$3+DK126*'Ores &amp; Ingots'!$B$4+DL126*'Ores &amp; Ingots'!$B$5+DM126*'Ores &amp; Ingots'!$B$6+DN126*'Ores &amp; Ingots'!$B$7+DO126*'Ores &amp; Ingots'!$B$8+DP126*'Ores &amp; Ingots'!$B$9+DQ126*'Ores &amp; Ingots'!$B$10+DR126*'Ores &amp; Ingots'!$B$11+DS126*'Ores &amp; Ingots'!$B$12</f>
        <v>#VALUE!</v>
      </c>
      <c r="DX126" s="119" t="e">
        <f>CZ126*Refining!$G$3+DA126*Refining!$G$4+DB126*Refining!$G$5+DC126*Refining!$G$6+DD126*Refining!$G$7+DE126*Refining!$G$8+DF126*Refining!$G$9+DG126*Refining!$G$10+DH126*Refining!$G$11+DI126*Refining!$G$12</f>
        <v>#VALUE!</v>
      </c>
      <c r="DY126" s="119" t="e">
        <f t="shared" si="13"/>
        <v>#VALUE!</v>
      </c>
      <c r="DZ126" s="126" t="e">
        <f t="shared" si="14"/>
        <v>#VALUE!</v>
      </c>
      <c r="EA126" s="115" t="e">
        <f t="shared" si="15"/>
        <v>#VALUE!</v>
      </c>
      <c r="EB126" s="127" t="e">
        <f t="shared" ref="EB126:EC126" si="510">EA126/60</f>
        <v>#VALUE!</v>
      </c>
      <c r="EC126" s="127" t="e">
        <f t="shared" si="510"/>
        <v>#VALUE!</v>
      </c>
      <c r="ED126" s="115" t="e">
        <f t="shared" si="17"/>
        <v>#VALUE!</v>
      </c>
      <c r="EE126" s="127" t="e">
        <f t="shared" ref="EE126:EF126" si="511">ED126/1000</f>
        <v>#VALUE!</v>
      </c>
      <c r="EF126" s="128" t="e">
        <f t="shared" si="511"/>
        <v>#VALUE!</v>
      </c>
      <c r="EG126" s="106" t="e">
        <f t="shared" si="19"/>
        <v>#VALUE!</v>
      </c>
      <c r="EH126" s="281" t="e">
        <f t="shared" si="20"/>
        <v>#VALUE!</v>
      </c>
      <c r="EI126" s="133">
        <v>686</v>
      </c>
    </row>
    <row r="127" spans="1:139" ht="12.75" x14ac:dyDescent="0.2">
      <c r="A127" s="864"/>
      <c r="B127" s="135" t="s">
        <v>346</v>
      </c>
      <c r="C127" s="137" t="s">
        <v>155</v>
      </c>
      <c r="D127" s="137">
        <v>3</v>
      </c>
      <c r="E127" s="137">
        <v>3</v>
      </c>
      <c r="F127" s="137">
        <v>3</v>
      </c>
      <c r="G127" s="139">
        <f t="shared" si="0"/>
        <v>3.375</v>
      </c>
      <c r="H127" s="140">
        <v>25</v>
      </c>
      <c r="I127" s="140">
        <v>25</v>
      </c>
      <c r="J127" s="140">
        <f>H127/Main!$D$9</f>
        <v>5</v>
      </c>
      <c r="K127" s="140">
        <f>I127/Main!$D$10</f>
        <v>12.5</v>
      </c>
      <c r="L127" s="140">
        <f t="shared" si="1"/>
        <v>2.5</v>
      </c>
      <c r="M127" s="140">
        <v>1</v>
      </c>
      <c r="N127" s="145" t="s">
        <v>28</v>
      </c>
      <c r="O127" s="143"/>
      <c r="P127" s="143"/>
      <c r="Q127" s="145"/>
      <c r="R127" s="143"/>
      <c r="S127" s="146"/>
      <c r="T127" s="146"/>
      <c r="U127" s="143"/>
      <c r="V127" s="143"/>
      <c r="W127" s="146"/>
      <c r="X127" s="146"/>
      <c r="Y127" s="143"/>
      <c r="Z127" s="143"/>
      <c r="AA127" s="143"/>
      <c r="AB127" s="143"/>
      <c r="AC127" s="362"/>
      <c r="AD127" s="133">
        <v>0</v>
      </c>
      <c r="AE127" s="133">
        <v>25</v>
      </c>
      <c r="AF127" s="133">
        <v>25</v>
      </c>
      <c r="AG127" s="133">
        <v>0</v>
      </c>
      <c r="AH127" s="133">
        <v>70</v>
      </c>
      <c r="AI127" s="133">
        <v>0</v>
      </c>
      <c r="AJ127" s="167">
        <v>2</v>
      </c>
      <c r="AK127" s="133">
        <v>0</v>
      </c>
      <c r="AL127" s="133">
        <v>0</v>
      </c>
      <c r="AM127" s="133">
        <v>0</v>
      </c>
      <c r="AN127" s="133">
        <v>0</v>
      </c>
      <c r="AO127" s="133">
        <v>0</v>
      </c>
      <c r="AP127" s="133">
        <v>0</v>
      </c>
      <c r="AQ127" s="133">
        <v>0</v>
      </c>
      <c r="AR127" s="133">
        <v>0</v>
      </c>
      <c r="AS127" s="133">
        <v>0</v>
      </c>
      <c r="AT127" s="133">
        <v>0</v>
      </c>
      <c r="AU127" s="133">
        <v>0</v>
      </c>
      <c r="AV127" s="133">
        <v>0</v>
      </c>
      <c r="AW127" s="133">
        <v>0</v>
      </c>
      <c r="AX127" s="133">
        <v>0</v>
      </c>
      <c r="AY127" s="161" t="str">
        <f t="shared" ref="AY127:BS127" si="512">IF(AD127 = 0, "", AD127)</f>
        <v/>
      </c>
      <c r="AZ127" s="133">
        <f t="shared" si="512"/>
        <v>25</v>
      </c>
      <c r="BA127" s="133">
        <f t="shared" si="512"/>
        <v>25</v>
      </c>
      <c r="BB127" s="137" t="str">
        <f t="shared" si="512"/>
        <v/>
      </c>
      <c r="BC127" s="133">
        <f t="shared" si="512"/>
        <v>70</v>
      </c>
      <c r="BD127" s="137" t="str">
        <f t="shared" si="512"/>
        <v/>
      </c>
      <c r="BE127" s="167">
        <f t="shared" si="512"/>
        <v>2</v>
      </c>
      <c r="BF127" s="137" t="str">
        <f t="shared" si="512"/>
        <v/>
      </c>
      <c r="BG127" s="137" t="str">
        <f t="shared" si="512"/>
        <v/>
      </c>
      <c r="BH127" s="137" t="str">
        <f t="shared" si="512"/>
        <v/>
      </c>
      <c r="BI127" s="137" t="str">
        <f t="shared" si="512"/>
        <v/>
      </c>
      <c r="BJ127" s="137" t="str">
        <f t="shared" si="512"/>
        <v/>
      </c>
      <c r="BK127" s="137" t="str">
        <f t="shared" si="512"/>
        <v/>
      </c>
      <c r="BL127" s="137" t="str">
        <f t="shared" si="512"/>
        <v/>
      </c>
      <c r="BM127" s="137" t="str">
        <f t="shared" si="512"/>
        <v/>
      </c>
      <c r="BN127" s="137" t="str">
        <f t="shared" si="512"/>
        <v/>
      </c>
      <c r="BO127" s="137" t="str">
        <f t="shared" si="512"/>
        <v/>
      </c>
      <c r="BP127" s="137" t="str">
        <f t="shared" si="512"/>
        <v/>
      </c>
      <c r="BQ127" s="137" t="str">
        <f t="shared" si="512"/>
        <v/>
      </c>
      <c r="BR127" s="137" t="str">
        <f t="shared" si="512"/>
        <v/>
      </c>
      <c r="BS127" s="169" t="str">
        <f t="shared" si="512"/>
        <v/>
      </c>
      <c r="BT127" s="174" t="e">
        <f>$AY127*Assembly!Z$4+$AZ127*Assembly!Z$5+$BA127*Assembly!Z$6+$BB127*Assembly!Z$7+$BC127*Assembly!Z$8+$BD127*Assembly!Z$9+$BE127*Assembly!Z$10+$BF127*Assembly!Z$11+$BG127*Assembly!Z$12+$BH127*Assembly!Z$13+$BI127*Assembly!Z$14+$BJ127*Assembly!Z$15+$BK127*Assembly!Z$16+$BL127*Assembly!Z$17+$BM127*Assembly!Z$18+$BN127*Assembly!Z$19+$BO127*Assembly!Z$20+$BP127*Assembly!Z$21+$BQ127*Assembly!Z$22+$BR127*Assembly!Z$23+$BS127*Assembly!Z$24</f>
        <v>#VALUE!</v>
      </c>
      <c r="BU127" s="133" t="e">
        <f t="shared" si="3"/>
        <v>#VALUE!</v>
      </c>
      <c r="BV127" s="133"/>
      <c r="BW127" s="133" t="e">
        <f>$AY127*Assembly!AD$4+$AZ127*Assembly!AD$5+$BA127*Assembly!AD$6+$BB127*Assembly!AD$7+$BC127*Assembly!AD$8+$BD127*Assembly!AD$9+$BE127*Assembly!AD$10+$BF127*Assembly!AD$11+$BG127*Assembly!AD$12+$BH127*Assembly!AD$13+$BI127*Assembly!AD$14+$BJ127*Assembly!AD$15+$BK127*Assembly!AD$16+$BL127*Assembly!AD$17+$BM127*Assembly!AD$18+$BN127*Assembly!AD$19+$BO127*Assembly!AD$20+$BP127*Assembly!AD$21+$BQ127*Assembly!AD$22+$BR127*Assembly!AD$23+$BS127*Assembly!AD$24</f>
        <v>#VALUE!</v>
      </c>
      <c r="BX127" s="177" t="e">
        <f t="shared" si="4"/>
        <v>#VALUE!</v>
      </c>
      <c r="BY127" s="178" t="e">
        <f t="shared" si="5"/>
        <v>#VALUE!</v>
      </c>
      <c r="BZ127" s="179" t="e">
        <f t="shared" si="6"/>
        <v>#VALUE!</v>
      </c>
      <c r="CA127" s="178" t="e">
        <f t="shared" si="7"/>
        <v>#VALUE!</v>
      </c>
      <c r="CB127" s="133" t="e">
        <f>$AY127*Assembly!Y$4+$AZ127*Assembly!Y$5+$BA127*Assembly!Y$6+$BB127*Assembly!Y$7+$BC127*Assembly!Y$8+$BD127*Assembly!Y$9+$BE127*Assembly!Y$10+$BF127*Assembly!Y$11+$BG127*Assembly!Y$12+$BH127*Assembly!Y$13+$BI127*Assembly!Y$14+$BJ127*Assembly!Y$15+$BK127*Assembly!Y$16+$BL127*Assembly!Y$17+$BM127*Assembly!Y$18+$BN127*Assembly!Y$19+$BO127*Assembly!Y$20+$BP127*Assembly!Y$21+$BQ127*Assembly!Y$22+$BR127*Assembly!Y$23+$BS127*Assembly!Y$24</f>
        <v>#VALUE!</v>
      </c>
      <c r="CC127" s="133" t="e">
        <f t="shared" si="8"/>
        <v>#VALUE!</v>
      </c>
      <c r="CD127" s="130" t="e">
        <f t="shared" si="9"/>
        <v>#VALUE!</v>
      </c>
      <c r="CE127" s="183" t="e">
        <f>$AY127*Assembly!AC$4+$AZ127*Assembly!AC$5+$BA127*Assembly!AC$6+$BB127*Assembly!AC$7+$BC127*Assembly!AC$8+$BD127*Assembly!AC$9+$BE127*Assembly!AC$10+$BF127*Assembly!AC$11+$BG127*Assembly!AC$12+$BH127*Assembly!AC$13+$BI127*Assembly!AC$14+$BJ127*Assembly!AC$15+$BK127*Assembly!AC$16+$BL127*Assembly!AC$17+$BM127*Assembly!AC$18+$BN127*Assembly!AC$19+$BO127*Assembly!AC$20+$BP127*Assembly!AC$21+$BQ127*Assembly!AC$22+$BR127*Assembly!AC$23+$BS127*Assembly!AC$24</f>
        <v>#VALUE!</v>
      </c>
      <c r="CF127" s="145" t="e">
        <f>$AY127*Assembly!M$4+$AZ127*Assembly!M$5+$BA127*Assembly!M$6+$BB127*Assembly!M$7+$BC127*Assembly!M$8+$BD127*Assembly!M$9+$BE127*Assembly!M$10+$BF127*Assembly!M$11+$BG127*Assembly!M$12+$BH127*Assembly!M$13+$BI127*Assembly!M$14+$BJ127*Assembly!M$15+$BK127*Assembly!M$16+$BL127*Assembly!M$17+$BM127*Assembly!M$18+$BN127*Assembly!M$19+$BO127*Assembly!M$20+$BP127*Assembly!M$21+$BQ127*Assembly!M$22+$BR127*Assembly!M$23+$BS127*Assembly!M$24</f>
        <v>#VALUE!</v>
      </c>
      <c r="CG127" s="145" t="e">
        <f>$AY127*Assembly!N$4+$AZ127*Assembly!N$5+$BA127*Assembly!N$6+$BB127*Assembly!N$7+$BC127*Assembly!N$8+$BD127*Assembly!N$9+$BE127*Assembly!N$10+$BF127*Assembly!N$11+$BG127*Assembly!N$12+$BH127*Assembly!N$13+$BI127*Assembly!N$14+$BJ127*Assembly!N$15+$BK127*Assembly!N$16+$BL127*Assembly!N$17+$BM127*Assembly!N$18+$BN127*Assembly!N$19+$BO127*Assembly!N$20+$BP127*Assembly!N$21+$BQ127*Assembly!N$22+$BR127*Assembly!N$23+$BS127*Assembly!N$24</f>
        <v>#VALUE!</v>
      </c>
      <c r="CH127" s="145" t="e">
        <f>$AY127*Assembly!O$4+$AZ127*Assembly!O$5+$BA127*Assembly!O$6+$BB127*Assembly!O$7+$BC127*Assembly!O$8+$BD127*Assembly!O$9+$BE127*Assembly!O$10+$BF127*Assembly!O$11+$BG127*Assembly!O$12+$BH127*Assembly!O$13+$BI127*Assembly!O$14+$BJ127*Assembly!O$15+$BK127*Assembly!O$16+$BL127*Assembly!O$17+$BM127*Assembly!O$18+$BN127*Assembly!O$19+$BO127*Assembly!O$20+$BP127*Assembly!O$21+$BQ127*Assembly!O$22+$BR127*Assembly!O$23+$BS127*Assembly!O$24</f>
        <v>#VALUE!</v>
      </c>
      <c r="CI127" s="140" t="e">
        <f>$AY127*Assembly!P$4+$AZ127*Assembly!P$5+$BA127*Assembly!P$6+$BB127*Assembly!P$7+$BC127*Assembly!P$8+$BD127*Assembly!P$9+$BE127*Assembly!P$10+$BF127*Assembly!P$11+$BG127*Assembly!P$12+$BH127*Assembly!P$13+$BI127*Assembly!P$14+$BJ127*Assembly!P$15+$BK127*Assembly!P$16+$BL127*Assembly!P$17+$BM127*Assembly!P$18+$BN127*Assembly!P$19+$BO127*Assembly!P$20+$BP127*Assembly!P$21+$BQ127*Assembly!P$22+$BR127*Assembly!P$23+$BS127*Assembly!P$24</f>
        <v>#VALUE!</v>
      </c>
      <c r="CJ127" s="140" t="e">
        <f>$AY127*Assembly!Q$4+$AZ127*Assembly!Q$5+$BA127*Assembly!Q$6+$BB127*Assembly!Q$7+$BC127*Assembly!Q$8+$BD127*Assembly!Q$9+$BE127*Assembly!Q$10+$BF127*Assembly!Q$11+$BG127*Assembly!Q$12+$BH127*Assembly!Q$13+$BI127*Assembly!Q$14+$BJ127*Assembly!Q$15+$BK127*Assembly!Q$16+$BL127*Assembly!Q$17+$BM127*Assembly!Q$18+$BN127*Assembly!Q$19+$BO127*Assembly!Q$20+$BP127*Assembly!Q$21+$BQ127*Assembly!Q$22+$BR127*Assembly!Q$23+$BS127*Assembly!Q$24</f>
        <v>#VALUE!</v>
      </c>
      <c r="CK127" s="145" t="e">
        <f>$AY127*Assembly!R$4+$AZ127*Assembly!R$5+$BA127*Assembly!R$6+$BB127*Assembly!R$7+$BC127*Assembly!R$8+$BD127*Assembly!R$9+$BE127*Assembly!R$10+$BF127*Assembly!R$11+$BG127*Assembly!R$12+$BH127*Assembly!R$13+$BI127*Assembly!R$14+$BJ127*Assembly!R$15+$BK127*Assembly!R$16+$BL127*Assembly!R$17+$BM127*Assembly!R$18+$BN127*Assembly!R$19+$BO127*Assembly!R$20+$BP127*Assembly!R$21+$BQ127*Assembly!R$22+$BR127*Assembly!R$23+$BS127*Assembly!R$24</f>
        <v>#VALUE!</v>
      </c>
      <c r="CL127" s="140" t="e">
        <f>$AY127*Assembly!S$4+$AZ127*Assembly!S$5+$BA127*Assembly!S$6+$BB127*Assembly!S$7+$BC127*Assembly!S$8+$BD127*Assembly!S$9+$BE127*Assembly!S$10+$BF127*Assembly!S$11+$BG127*Assembly!S$12+$BH127*Assembly!S$13+$BI127*Assembly!S$14+$BJ127*Assembly!S$15+$BK127*Assembly!S$16+$BL127*Assembly!S$17+$BM127*Assembly!S$18+$BN127*Assembly!S$19+$BO127*Assembly!S$20+$BP127*Assembly!S$21+$BQ127*Assembly!S$22+$BR127*Assembly!S$23+$BS127*Assembly!S$24</f>
        <v>#VALUE!</v>
      </c>
      <c r="CM127" s="140" t="e">
        <f>$AY127*Assembly!T$4+$AZ127*Assembly!T$5+$BA127*Assembly!T$6+$BB127*Assembly!T$7+$BC127*Assembly!T$8+$BD127*Assembly!T$9+$BE127*Assembly!T$10+$BF127*Assembly!T$11+$BG127*Assembly!T$12+$BH127*Assembly!T$13+$BI127*Assembly!T$14+$BJ127*Assembly!T$15+$BK127*Assembly!T$16+$BL127*Assembly!T$17+$BM127*Assembly!T$18+$BN127*Assembly!T$19+$BO127*Assembly!T$20+$BP127*Assembly!T$21+$BQ127*Assembly!T$22+$BR127*Assembly!T$23+$BS127*Assembly!T$24</f>
        <v>#VALUE!</v>
      </c>
      <c r="CN127" s="140" t="e">
        <f>$AY127*Assembly!U$4+$AZ127*Assembly!U$5+$BA127*Assembly!U$6+$BB127*Assembly!U$7+$BC127*Assembly!U$8+$BD127*Assembly!U$9+$BE127*Assembly!U$10+$BF127*Assembly!U$11+$BG127*Assembly!U$12+$BH127*Assembly!U$13+$BI127*Assembly!U$14+$BJ127*Assembly!U$15+$BK127*Assembly!U$16+$BL127*Assembly!U$17+$BM127*Assembly!U$18+$BN127*Assembly!U$19+$BO127*Assembly!U$20+$BP127*Assembly!U$21+$BQ127*Assembly!U$22+$BR127*Assembly!U$23+$BS127*Assembly!U$24</f>
        <v>#VALUE!</v>
      </c>
      <c r="CO127" s="145" t="e">
        <f>$AY127*Assembly!V$4+$AZ127*Assembly!V$5+$BA127*Assembly!V$6+$BB127*Assembly!V$7+$BC127*Assembly!V$8+$BD127*Assembly!V$9+$BE127*Assembly!V$10+$BF127*Assembly!V$11+$BG127*Assembly!V$12+$BH127*Assembly!V$13+$BI127*Assembly!V$14+$BJ127*Assembly!V$15+$BK127*Assembly!V$16+$BL127*Assembly!V$17+$BM127*Assembly!V$18+$BN127*Assembly!V$19+$BO127*Assembly!V$20+$BP127*Assembly!V$21+$BQ127*Assembly!V$22+$BR127*Assembly!V$23+$BS127*Assembly!V$24</f>
        <v>#VALUE!</v>
      </c>
      <c r="CP127" s="145" t="e">
        <f>CF127*Refining!$F$3</f>
        <v>#VALUE!</v>
      </c>
      <c r="CQ127" s="145" t="e">
        <f>CG127*Refining!$F$4</f>
        <v>#VALUE!</v>
      </c>
      <c r="CR127" s="145" t="e">
        <f>CH127*Refining!$F$5</f>
        <v>#VALUE!</v>
      </c>
      <c r="CS127" s="145" t="e">
        <f>CI127*Refining!$F$6</f>
        <v>#VALUE!</v>
      </c>
      <c r="CT127" s="145" t="e">
        <f>CJ127*Refining!$F$7</f>
        <v>#VALUE!</v>
      </c>
      <c r="CU127" s="145" t="e">
        <f>CK127*Refining!$F$8</f>
        <v>#VALUE!</v>
      </c>
      <c r="CV127" s="145" t="e">
        <f>CL127*Refining!$F$9</f>
        <v>#VALUE!</v>
      </c>
      <c r="CW127" s="145" t="e">
        <f>CM127*Refining!$F$10</f>
        <v>#VALUE!</v>
      </c>
      <c r="CX127" s="145" t="e">
        <f>CN127*Refining!$F$11</f>
        <v>#VALUE!</v>
      </c>
      <c r="CY127" s="145" t="e">
        <f>CO127*Refining!$F$12</f>
        <v>#VALUE!</v>
      </c>
      <c r="CZ127" s="185" t="e">
        <f t="shared" ref="CZ127:DS127" si="513">IF(CF127 = 0, "", CF127)</f>
        <v>#VALUE!</v>
      </c>
      <c r="DA127" s="189" t="e">
        <f t="shared" si="513"/>
        <v>#VALUE!</v>
      </c>
      <c r="DB127" s="186" t="e">
        <f t="shared" si="513"/>
        <v>#VALUE!</v>
      </c>
      <c r="DC127" s="186" t="e">
        <f t="shared" si="513"/>
        <v>#VALUE!</v>
      </c>
      <c r="DD127" s="186" t="e">
        <f t="shared" si="513"/>
        <v>#VALUE!</v>
      </c>
      <c r="DE127" s="186" t="e">
        <f t="shared" si="513"/>
        <v>#VALUE!</v>
      </c>
      <c r="DF127" s="186" t="e">
        <f t="shared" si="513"/>
        <v>#VALUE!</v>
      </c>
      <c r="DG127" s="186" t="e">
        <f t="shared" si="513"/>
        <v>#VALUE!</v>
      </c>
      <c r="DH127" s="186" t="e">
        <f t="shared" si="513"/>
        <v>#VALUE!</v>
      </c>
      <c r="DI127" s="187" t="e">
        <f t="shared" si="513"/>
        <v>#VALUE!</v>
      </c>
      <c r="DJ127" s="185" t="e">
        <f t="shared" si="513"/>
        <v>#VALUE!</v>
      </c>
      <c r="DK127" s="189" t="e">
        <f t="shared" si="513"/>
        <v>#VALUE!</v>
      </c>
      <c r="DL127" s="186" t="e">
        <f t="shared" si="513"/>
        <v>#VALUE!</v>
      </c>
      <c r="DM127" s="186" t="e">
        <f t="shared" si="513"/>
        <v>#VALUE!</v>
      </c>
      <c r="DN127" s="211" t="e">
        <f t="shared" si="513"/>
        <v>#VALUE!</v>
      </c>
      <c r="DO127" s="186" t="e">
        <f t="shared" si="513"/>
        <v>#VALUE!</v>
      </c>
      <c r="DP127" s="186" t="e">
        <f t="shared" si="513"/>
        <v>#VALUE!</v>
      </c>
      <c r="DQ127" s="186" t="e">
        <f t="shared" si="513"/>
        <v>#VALUE!</v>
      </c>
      <c r="DR127" s="186" t="e">
        <f t="shared" si="513"/>
        <v>#VALUE!</v>
      </c>
      <c r="DS127" s="187" t="e">
        <f t="shared" si="513"/>
        <v>#VALUE!</v>
      </c>
      <c r="DT127" s="185" t="e">
        <f t="shared" si="11"/>
        <v>#VALUE!</v>
      </c>
      <c r="DU127" s="189" t="e">
        <f t="shared" si="12"/>
        <v>#VALUE!</v>
      </c>
      <c r="DV127" s="133" t="e">
        <f>CZ127*'Ores &amp; Ingots'!$C$3+DA127*'Ores &amp; Ingots'!$C$4+DB127*'Ores &amp; Ingots'!$C$5+DC127*'Ores &amp; Ingots'!$C$6+DD127*'Ores &amp; Ingots'!$C$7+DE127*'Ores &amp; Ingots'!$C$8+DF127*'Ores &amp; Ingots'!$C$9+DG127*'Ores &amp; Ingots'!$C$10+DH127*'Ores &amp; Ingots'!$C$11+DI127*'Ores &amp; Ingots'!$C$12</f>
        <v>#VALUE!</v>
      </c>
      <c r="DW127" s="133" t="e">
        <f>DJ127*'Ores &amp; Ingots'!$B$3+DK127*'Ores &amp; Ingots'!$B$4+DL127*'Ores &amp; Ingots'!$B$5+DM127*'Ores &amp; Ingots'!$B$6+DN127*'Ores &amp; Ingots'!$B$7+DO127*'Ores &amp; Ingots'!$B$8+DP127*'Ores &amp; Ingots'!$B$9+DQ127*'Ores &amp; Ingots'!$B$10+DR127*'Ores &amp; Ingots'!$B$11+DS127*'Ores &amp; Ingots'!$B$12</f>
        <v>#VALUE!</v>
      </c>
      <c r="DX127" s="189" t="e">
        <f>CZ127*Refining!$G$3+DA127*Refining!$G$4+DB127*Refining!$G$5+DC127*Refining!$G$6+DD127*Refining!$G$7+DE127*Refining!$G$8+DF127*Refining!$G$9+DG127*Refining!$G$10+DH127*Refining!$G$11+DI127*Refining!$G$12</f>
        <v>#VALUE!</v>
      </c>
      <c r="DY127" s="189" t="e">
        <f t="shared" si="13"/>
        <v>#VALUE!</v>
      </c>
      <c r="DZ127" s="192" t="e">
        <f t="shared" si="14"/>
        <v>#VALUE!</v>
      </c>
      <c r="EA127" s="185" t="e">
        <f t="shared" si="15"/>
        <v>#VALUE!</v>
      </c>
      <c r="EB127" s="194" t="e">
        <f t="shared" ref="EB127:EC127" si="514">EA127/60</f>
        <v>#VALUE!</v>
      </c>
      <c r="EC127" s="194" t="e">
        <f t="shared" si="514"/>
        <v>#VALUE!</v>
      </c>
      <c r="ED127" s="185" t="e">
        <f t="shared" si="17"/>
        <v>#VALUE!</v>
      </c>
      <c r="EE127" s="194" t="e">
        <f t="shared" ref="EE127:EF127" si="515">ED127/1000</f>
        <v>#VALUE!</v>
      </c>
      <c r="EF127" s="196" t="e">
        <f t="shared" si="515"/>
        <v>#VALUE!</v>
      </c>
      <c r="EG127" s="130" t="e">
        <f t="shared" si="19"/>
        <v>#VALUE!</v>
      </c>
      <c r="EH127" s="132" t="e">
        <f t="shared" si="20"/>
        <v>#VALUE!</v>
      </c>
      <c r="EI127" s="133" t="s">
        <v>28</v>
      </c>
    </row>
    <row r="128" spans="1:139" ht="12.75" x14ac:dyDescent="0.2">
      <c r="A128" s="864"/>
      <c r="B128" s="135" t="s">
        <v>346</v>
      </c>
      <c r="C128" s="137" t="s">
        <v>155</v>
      </c>
      <c r="D128" s="137">
        <v>1</v>
      </c>
      <c r="E128" s="137">
        <v>1</v>
      </c>
      <c r="F128" s="137">
        <v>1</v>
      </c>
      <c r="G128" s="139">
        <f t="shared" si="0"/>
        <v>0.125</v>
      </c>
      <c r="H128" s="140">
        <v>10</v>
      </c>
      <c r="I128" s="140">
        <v>10</v>
      </c>
      <c r="J128" s="140">
        <f>H128/Main!$D$9</f>
        <v>2</v>
      </c>
      <c r="K128" s="140">
        <f>I128/Main!$D$10</f>
        <v>5</v>
      </c>
      <c r="L128" s="140">
        <f t="shared" si="1"/>
        <v>2.5</v>
      </c>
      <c r="M128" s="140">
        <v>1</v>
      </c>
      <c r="N128" s="145" t="s">
        <v>28</v>
      </c>
      <c r="O128" s="143"/>
      <c r="P128" s="143"/>
      <c r="Q128" s="145"/>
      <c r="R128" s="143"/>
      <c r="S128" s="146"/>
      <c r="T128" s="146"/>
      <c r="U128" s="143"/>
      <c r="V128" s="143"/>
      <c r="W128" s="146"/>
      <c r="X128" s="146"/>
      <c r="Y128" s="143"/>
      <c r="Z128" s="143"/>
      <c r="AA128" s="143"/>
      <c r="AB128" s="143"/>
      <c r="AC128" s="362"/>
      <c r="AD128" s="133">
        <v>0</v>
      </c>
      <c r="AE128" s="133">
        <v>4</v>
      </c>
      <c r="AF128" s="133">
        <v>0</v>
      </c>
      <c r="AG128" s="133">
        <v>0</v>
      </c>
      <c r="AH128" s="133">
        <v>4</v>
      </c>
      <c r="AI128" s="133">
        <v>0</v>
      </c>
      <c r="AJ128" s="167">
        <v>1</v>
      </c>
      <c r="AK128" s="133">
        <v>0</v>
      </c>
      <c r="AL128" s="133">
        <v>0</v>
      </c>
      <c r="AM128" s="133">
        <v>0</v>
      </c>
      <c r="AN128" s="133">
        <v>0</v>
      </c>
      <c r="AO128" s="133">
        <v>0</v>
      </c>
      <c r="AP128" s="133">
        <v>0</v>
      </c>
      <c r="AQ128" s="133">
        <v>0</v>
      </c>
      <c r="AR128" s="133">
        <v>0</v>
      </c>
      <c r="AS128" s="133">
        <v>0</v>
      </c>
      <c r="AT128" s="133">
        <v>0</v>
      </c>
      <c r="AU128" s="133">
        <v>0</v>
      </c>
      <c r="AV128" s="133">
        <v>0</v>
      </c>
      <c r="AW128" s="133">
        <v>0</v>
      </c>
      <c r="AX128" s="133">
        <v>0</v>
      </c>
      <c r="AY128" s="161" t="str">
        <f t="shared" ref="AY128:BS128" si="516">IF(AD128 = 0, "", AD128)</f>
        <v/>
      </c>
      <c r="AZ128" s="133">
        <f t="shared" si="516"/>
        <v>4</v>
      </c>
      <c r="BA128" s="137" t="str">
        <f t="shared" si="516"/>
        <v/>
      </c>
      <c r="BB128" s="137" t="str">
        <f t="shared" si="516"/>
        <v/>
      </c>
      <c r="BC128" s="133">
        <f t="shared" si="516"/>
        <v>4</v>
      </c>
      <c r="BD128" s="137" t="str">
        <f t="shared" si="516"/>
        <v/>
      </c>
      <c r="BE128" s="167">
        <f t="shared" si="516"/>
        <v>1</v>
      </c>
      <c r="BF128" s="137" t="str">
        <f t="shared" si="516"/>
        <v/>
      </c>
      <c r="BG128" s="137" t="str">
        <f t="shared" si="516"/>
        <v/>
      </c>
      <c r="BH128" s="137" t="str">
        <f t="shared" si="516"/>
        <v/>
      </c>
      <c r="BI128" s="137" t="str">
        <f t="shared" si="516"/>
        <v/>
      </c>
      <c r="BJ128" s="137" t="str">
        <f t="shared" si="516"/>
        <v/>
      </c>
      <c r="BK128" s="137" t="str">
        <f t="shared" si="516"/>
        <v/>
      </c>
      <c r="BL128" s="137" t="str">
        <f t="shared" si="516"/>
        <v/>
      </c>
      <c r="BM128" s="137" t="str">
        <f t="shared" si="516"/>
        <v/>
      </c>
      <c r="BN128" s="137" t="str">
        <f t="shared" si="516"/>
        <v/>
      </c>
      <c r="BO128" s="137" t="str">
        <f t="shared" si="516"/>
        <v/>
      </c>
      <c r="BP128" s="137" t="str">
        <f t="shared" si="516"/>
        <v/>
      </c>
      <c r="BQ128" s="137" t="str">
        <f t="shared" si="516"/>
        <v/>
      </c>
      <c r="BR128" s="137" t="str">
        <f t="shared" si="516"/>
        <v/>
      </c>
      <c r="BS128" s="169" t="str">
        <f t="shared" si="516"/>
        <v/>
      </c>
      <c r="BT128" s="174" t="e">
        <f>$AY128*Assembly!Z$4+$AZ128*Assembly!Z$5+$BA128*Assembly!Z$6+$BB128*Assembly!Z$7+$BC128*Assembly!Z$8+$BD128*Assembly!Z$9+$BE128*Assembly!Z$10+$BF128*Assembly!Z$11+$BG128*Assembly!Z$12+$BH128*Assembly!Z$13+$BI128*Assembly!Z$14+$BJ128*Assembly!Z$15+$BK128*Assembly!Z$16+$BL128*Assembly!Z$17+$BM128*Assembly!Z$18+$BN128*Assembly!Z$19+$BO128*Assembly!Z$20+$BP128*Assembly!Z$21+$BQ128*Assembly!Z$22+$BR128*Assembly!Z$23+$BS128*Assembly!Z$24</f>
        <v>#VALUE!</v>
      </c>
      <c r="BU128" s="133" t="e">
        <f t="shared" si="3"/>
        <v>#VALUE!</v>
      </c>
      <c r="BV128" s="133"/>
      <c r="BW128" s="133" t="e">
        <f>$AY128*Assembly!AD$4+$AZ128*Assembly!AD$5+$BA128*Assembly!AD$6+$BB128*Assembly!AD$7+$BC128*Assembly!AD$8+$BD128*Assembly!AD$9+$BE128*Assembly!AD$10+$BF128*Assembly!AD$11+$BG128*Assembly!AD$12+$BH128*Assembly!AD$13+$BI128*Assembly!AD$14+$BJ128*Assembly!AD$15+$BK128*Assembly!AD$16+$BL128*Assembly!AD$17+$BM128*Assembly!AD$18+$BN128*Assembly!AD$19+$BO128*Assembly!AD$20+$BP128*Assembly!AD$21+$BQ128*Assembly!AD$22+$BR128*Assembly!AD$23+$BS128*Assembly!AD$24</f>
        <v>#VALUE!</v>
      </c>
      <c r="BX128" s="177" t="e">
        <f t="shared" si="4"/>
        <v>#VALUE!</v>
      </c>
      <c r="BY128" s="178" t="e">
        <f t="shared" si="5"/>
        <v>#VALUE!</v>
      </c>
      <c r="BZ128" s="179" t="e">
        <f t="shared" si="6"/>
        <v>#VALUE!</v>
      </c>
      <c r="CA128" s="178" t="e">
        <f t="shared" si="7"/>
        <v>#VALUE!</v>
      </c>
      <c r="CB128" s="133" t="e">
        <f>$AY128*Assembly!Y$4+$AZ128*Assembly!Y$5+$BA128*Assembly!Y$6+$BB128*Assembly!Y$7+$BC128*Assembly!Y$8+$BD128*Assembly!Y$9+$BE128*Assembly!Y$10+$BF128*Assembly!Y$11+$BG128*Assembly!Y$12+$BH128*Assembly!Y$13+$BI128*Assembly!Y$14+$BJ128*Assembly!Y$15+$BK128*Assembly!Y$16+$BL128*Assembly!Y$17+$BM128*Assembly!Y$18+$BN128*Assembly!Y$19+$BO128*Assembly!Y$20+$BP128*Assembly!Y$21+$BQ128*Assembly!Y$22+$BR128*Assembly!Y$23+$BS128*Assembly!Y$24</f>
        <v>#VALUE!</v>
      </c>
      <c r="CC128" s="133" t="e">
        <f t="shared" si="8"/>
        <v>#VALUE!</v>
      </c>
      <c r="CD128" s="130" t="e">
        <f t="shared" si="9"/>
        <v>#VALUE!</v>
      </c>
      <c r="CE128" s="183" t="e">
        <f>$AY128*Assembly!AC$4+$AZ128*Assembly!AC$5+$BA128*Assembly!AC$6+$BB128*Assembly!AC$7+$BC128*Assembly!AC$8+$BD128*Assembly!AC$9+$BE128*Assembly!AC$10+$BF128*Assembly!AC$11+$BG128*Assembly!AC$12+$BH128*Assembly!AC$13+$BI128*Assembly!AC$14+$BJ128*Assembly!AC$15+$BK128*Assembly!AC$16+$BL128*Assembly!AC$17+$BM128*Assembly!AC$18+$BN128*Assembly!AC$19+$BO128*Assembly!AC$20+$BP128*Assembly!AC$21+$BQ128*Assembly!AC$22+$BR128*Assembly!AC$23+$BS128*Assembly!AC$24</f>
        <v>#VALUE!</v>
      </c>
      <c r="CF128" s="145" t="e">
        <f>$AY128*Assembly!M$4+$AZ128*Assembly!M$5+$BA128*Assembly!M$6+$BB128*Assembly!M$7+$BC128*Assembly!M$8+$BD128*Assembly!M$9+$BE128*Assembly!M$10+$BF128*Assembly!M$11+$BG128*Assembly!M$12+$BH128*Assembly!M$13+$BI128*Assembly!M$14+$BJ128*Assembly!M$15+$BK128*Assembly!M$16+$BL128*Assembly!M$17+$BM128*Assembly!M$18+$BN128*Assembly!M$19+$BO128*Assembly!M$20+$BP128*Assembly!M$21+$BQ128*Assembly!M$22+$BR128*Assembly!M$23+$BS128*Assembly!M$24</f>
        <v>#VALUE!</v>
      </c>
      <c r="CG128" s="145" t="e">
        <f>$AY128*Assembly!N$4+$AZ128*Assembly!N$5+$BA128*Assembly!N$6+$BB128*Assembly!N$7+$BC128*Assembly!N$8+$BD128*Assembly!N$9+$BE128*Assembly!N$10+$BF128*Assembly!N$11+$BG128*Assembly!N$12+$BH128*Assembly!N$13+$BI128*Assembly!N$14+$BJ128*Assembly!N$15+$BK128*Assembly!N$16+$BL128*Assembly!N$17+$BM128*Assembly!N$18+$BN128*Assembly!N$19+$BO128*Assembly!N$20+$BP128*Assembly!N$21+$BQ128*Assembly!N$22+$BR128*Assembly!N$23+$BS128*Assembly!N$24</f>
        <v>#VALUE!</v>
      </c>
      <c r="CH128" s="145" t="e">
        <f>$AY128*Assembly!O$4+$AZ128*Assembly!O$5+$BA128*Assembly!O$6+$BB128*Assembly!O$7+$BC128*Assembly!O$8+$BD128*Assembly!O$9+$BE128*Assembly!O$10+$BF128*Assembly!O$11+$BG128*Assembly!O$12+$BH128*Assembly!O$13+$BI128*Assembly!O$14+$BJ128*Assembly!O$15+$BK128*Assembly!O$16+$BL128*Assembly!O$17+$BM128*Assembly!O$18+$BN128*Assembly!O$19+$BO128*Assembly!O$20+$BP128*Assembly!O$21+$BQ128*Assembly!O$22+$BR128*Assembly!O$23+$BS128*Assembly!O$24</f>
        <v>#VALUE!</v>
      </c>
      <c r="CI128" s="140" t="e">
        <f>$AY128*Assembly!P$4+$AZ128*Assembly!P$5+$BA128*Assembly!P$6+$BB128*Assembly!P$7+$BC128*Assembly!P$8+$BD128*Assembly!P$9+$BE128*Assembly!P$10+$BF128*Assembly!P$11+$BG128*Assembly!P$12+$BH128*Assembly!P$13+$BI128*Assembly!P$14+$BJ128*Assembly!P$15+$BK128*Assembly!P$16+$BL128*Assembly!P$17+$BM128*Assembly!P$18+$BN128*Assembly!P$19+$BO128*Assembly!P$20+$BP128*Assembly!P$21+$BQ128*Assembly!P$22+$BR128*Assembly!P$23+$BS128*Assembly!P$24</f>
        <v>#VALUE!</v>
      </c>
      <c r="CJ128" s="140" t="e">
        <f>$AY128*Assembly!Q$4+$AZ128*Assembly!Q$5+$BA128*Assembly!Q$6+$BB128*Assembly!Q$7+$BC128*Assembly!Q$8+$BD128*Assembly!Q$9+$BE128*Assembly!Q$10+$BF128*Assembly!Q$11+$BG128*Assembly!Q$12+$BH128*Assembly!Q$13+$BI128*Assembly!Q$14+$BJ128*Assembly!Q$15+$BK128*Assembly!Q$16+$BL128*Assembly!Q$17+$BM128*Assembly!Q$18+$BN128*Assembly!Q$19+$BO128*Assembly!Q$20+$BP128*Assembly!Q$21+$BQ128*Assembly!Q$22+$BR128*Assembly!Q$23+$BS128*Assembly!Q$24</f>
        <v>#VALUE!</v>
      </c>
      <c r="CK128" s="145" t="e">
        <f>$AY128*Assembly!R$4+$AZ128*Assembly!R$5+$BA128*Assembly!R$6+$BB128*Assembly!R$7+$BC128*Assembly!R$8+$BD128*Assembly!R$9+$BE128*Assembly!R$10+$BF128*Assembly!R$11+$BG128*Assembly!R$12+$BH128*Assembly!R$13+$BI128*Assembly!R$14+$BJ128*Assembly!R$15+$BK128*Assembly!R$16+$BL128*Assembly!R$17+$BM128*Assembly!R$18+$BN128*Assembly!R$19+$BO128*Assembly!R$20+$BP128*Assembly!R$21+$BQ128*Assembly!R$22+$BR128*Assembly!R$23+$BS128*Assembly!R$24</f>
        <v>#VALUE!</v>
      </c>
      <c r="CL128" s="140" t="e">
        <f>$AY128*Assembly!S$4+$AZ128*Assembly!S$5+$BA128*Assembly!S$6+$BB128*Assembly!S$7+$BC128*Assembly!S$8+$BD128*Assembly!S$9+$BE128*Assembly!S$10+$BF128*Assembly!S$11+$BG128*Assembly!S$12+$BH128*Assembly!S$13+$BI128*Assembly!S$14+$BJ128*Assembly!S$15+$BK128*Assembly!S$16+$BL128*Assembly!S$17+$BM128*Assembly!S$18+$BN128*Assembly!S$19+$BO128*Assembly!S$20+$BP128*Assembly!S$21+$BQ128*Assembly!S$22+$BR128*Assembly!S$23+$BS128*Assembly!S$24</f>
        <v>#VALUE!</v>
      </c>
      <c r="CM128" s="140" t="e">
        <f>$AY128*Assembly!T$4+$AZ128*Assembly!T$5+$BA128*Assembly!T$6+$BB128*Assembly!T$7+$BC128*Assembly!T$8+$BD128*Assembly!T$9+$BE128*Assembly!T$10+$BF128*Assembly!T$11+$BG128*Assembly!T$12+$BH128*Assembly!T$13+$BI128*Assembly!T$14+$BJ128*Assembly!T$15+$BK128*Assembly!T$16+$BL128*Assembly!T$17+$BM128*Assembly!T$18+$BN128*Assembly!T$19+$BO128*Assembly!T$20+$BP128*Assembly!T$21+$BQ128*Assembly!T$22+$BR128*Assembly!T$23+$BS128*Assembly!T$24</f>
        <v>#VALUE!</v>
      </c>
      <c r="CN128" s="140" t="e">
        <f>$AY128*Assembly!U$4+$AZ128*Assembly!U$5+$BA128*Assembly!U$6+$BB128*Assembly!U$7+$BC128*Assembly!U$8+$BD128*Assembly!U$9+$BE128*Assembly!U$10+$BF128*Assembly!U$11+$BG128*Assembly!U$12+$BH128*Assembly!U$13+$BI128*Assembly!U$14+$BJ128*Assembly!U$15+$BK128*Assembly!U$16+$BL128*Assembly!U$17+$BM128*Assembly!U$18+$BN128*Assembly!U$19+$BO128*Assembly!U$20+$BP128*Assembly!U$21+$BQ128*Assembly!U$22+$BR128*Assembly!U$23+$BS128*Assembly!U$24</f>
        <v>#VALUE!</v>
      </c>
      <c r="CO128" s="145" t="e">
        <f>$AY128*Assembly!V$4+$AZ128*Assembly!V$5+$BA128*Assembly!V$6+$BB128*Assembly!V$7+$BC128*Assembly!V$8+$BD128*Assembly!V$9+$BE128*Assembly!V$10+$BF128*Assembly!V$11+$BG128*Assembly!V$12+$BH128*Assembly!V$13+$BI128*Assembly!V$14+$BJ128*Assembly!V$15+$BK128*Assembly!V$16+$BL128*Assembly!V$17+$BM128*Assembly!V$18+$BN128*Assembly!V$19+$BO128*Assembly!V$20+$BP128*Assembly!V$21+$BQ128*Assembly!V$22+$BR128*Assembly!V$23+$BS128*Assembly!V$24</f>
        <v>#VALUE!</v>
      </c>
      <c r="CP128" s="145" t="e">
        <f>CF128*Refining!$F$3</f>
        <v>#VALUE!</v>
      </c>
      <c r="CQ128" s="145" t="e">
        <f>CG128*Refining!$F$4</f>
        <v>#VALUE!</v>
      </c>
      <c r="CR128" s="145" t="e">
        <f>CH128*Refining!$F$5</f>
        <v>#VALUE!</v>
      </c>
      <c r="CS128" s="145" t="e">
        <f>CI128*Refining!$F$6</f>
        <v>#VALUE!</v>
      </c>
      <c r="CT128" s="145" t="e">
        <f>CJ128*Refining!$F$7</f>
        <v>#VALUE!</v>
      </c>
      <c r="CU128" s="145" t="e">
        <f>CK128*Refining!$F$8</f>
        <v>#VALUE!</v>
      </c>
      <c r="CV128" s="145" t="e">
        <f>CL128*Refining!$F$9</f>
        <v>#VALUE!</v>
      </c>
      <c r="CW128" s="145" t="e">
        <f>CM128*Refining!$F$10</f>
        <v>#VALUE!</v>
      </c>
      <c r="CX128" s="145" t="e">
        <f>CN128*Refining!$F$11</f>
        <v>#VALUE!</v>
      </c>
      <c r="CY128" s="145" t="e">
        <f>CO128*Refining!$F$12</f>
        <v>#VALUE!</v>
      </c>
      <c r="CZ128" s="185" t="e">
        <f t="shared" ref="CZ128:DS128" si="517">IF(CF128 = 0, "", CF128)</f>
        <v>#VALUE!</v>
      </c>
      <c r="DA128" s="189" t="e">
        <f t="shared" si="517"/>
        <v>#VALUE!</v>
      </c>
      <c r="DB128" s="186" t="e">
        <f t="shared" si="517"/>
        <v>#VALUE!</v>
      </c>
      <c r="DC128" s="186" t="e">
        <f t="shared" si="517"/>
        <v>#VALUE!</v>
      </c>
      <c r="DD128" s="186" t="e">
        <f t="shared" si="517"/>
        <v>#VALUE!</v>
      </c>
      <c r="DE128" s="186" t="e">
        <f t="shared" si="517"/>
        <v>#VALUE!</v>
      </c>
      <c r="DF128" s="186" t="e">
        <f t="shared" si="517"/>
        <v>#VALUE!</v>
      </c>
      <c r="DG128" s="186" t="e">
        <f t="shared" si="517"/>
        <v>#VALUE!</v>
      </c>
      <c r="DH128" s="186" t="e">
        <f t="shared" si="517"/>
        <v>#VALUE!</v>
      </c>
      <c r="DI128" s="187" t="e">
        <f t="shared" si="517"/>
        <v>#VALUE!</v>
      </c>
      <c r="DJ128" s="185" t="e">
        <f t="shared" si="517"/>
        <v>#VALUE!</v>
      </c>
      <c r="DK128" s="189" t="e">
        <f t="shared" si="517"/>
        <v>#VALUE!</v>
      </c>
      <c r="DL128" s="186" t="e">
        <f t="shared" si="517"/>
        <v>#VALUE!</v>
      </c>
      <c r="DM128" s="186" t="e">
        <f t="shared" si="517"/>
        <v>#VALUE!</v>
      </c>
      <c r="DN128" s="211" t="e">
        <f t="shared" si="517"/>
        <v>#VALUE!</v>
      </c>
      <c r="DO128" s="186" t="e">
        <f t="shared" si="517"/>
        <v>#VALUE!</v>
      </c>
      <c r="DP128" s="186" t="e">
        <f t="shared" si="517"/>
        <v>#VALUE!</v>
      </c>
      <c r="DQ128" s="186" t="e">
        <f t="shared" si="517"/>
        <v>#VALUE!</v>
      </c>
      <c r="DR128" s="186" t="e">
        <f t="shared" si="517"/>
        <v>#VALUE!</v>
      </c>
      <c r="DS128" s="187" t="e">
        <f t="shared" si="517"/>
        <v>#VALUE!</v>
      </c>
      <c r="DT128" s="185" t="e">
        <f t="shared" si="11"/>
        <v>#VALUE!</v>
      </c>
      <c r="DU128" s="189" t="e">
        <f t="shared" si="12"/>
        <v>#VALUE!</v>
      </c>
      <c r="DV128" s="133" t="e">
        <f>CZ128*'Ores &amp; Ingots'!$C$3+DA128*'Ores &amp; Ingots'!$C$4+DB128*'Ores &amp; Ingots'!$C$5+DC128*'Ores &amp; Ingots'!$C$6+DD128*'Ores &amp; Ingots'!$C$7+DE128*'Ores &amp; Ingots'!$C$8+DF128*'Ores &amp; Ingots'!$C$9+DG128*'Ores &amp; Ingots'!$C$10+DH128*'Ores &amp; Ingots'!$C$11+DI128*'Ores &amp; Ingots'!$C$12</f>
        <v>#VALUE!</v>
      </c>
      <c r="DW128" s="133" t="e">
        <f>DJ128*'Ores &amp; Ingots'!$B$3+DK128*'Ores &amp; Ingots'!$B$4+DL128*'Ores &amp; Ingots'!$B$5+DM128*'Ores &amp; Ingots'!$B$6+DN128*'Ores &amp; Ingots'!$B$7+DO128*'Ores &amp; Ingots'!$B$8+DP128*'Ores &amp; Ingots'!$B$9+DQ128*'Ores &amp; Ingots'!$B$10+DR128*'Ores &amp; Ingots'!$B$11+DS128*'Ores &amp; Ingots'!$B$12</f>
        <v>#VALUE!</v>
      </c>
      <c r="DX128" s="189" t="e">
        <f>CZ128*Refining!$G$3+DA128*Refining!$G$4+DB128*Refining!$G$5+DC128*Refining!$G$6+DD128*Refining!$G$7+DE128*Refining!$G$8+DF128*Refining!$G$9+DG128*Refining!$G$10+DH128*Refining!$G$11+DI128*Refining!$G$12</f>
        <v>#VALUE!</v>
      </c>
      <c r="DY128" s="189" t="e">
        <f t="shared" si="13"/>
        <v>#VALUE!</v>
      </c>
      <c r="DZ128" s="192" t="e">
        <f t="shared" si="14"/>
        <v>#VALUE!</v>
      </c>
      <c r="EA128" s="185" t="e">
        <f t="shared" si="15"/>
        <v>#VALUE!</v>
      </c>
      <c r="EB128" s="194" t="e">
        <f t="shared" ref="EB128:EC128" si="518">EA128/60</f>
        <v>#VALUE!</v>
      </c>
      <c r="EC128" s="194" t="e">
        <f t="shared" si="518"/>
        <v>#VALUE!</v>
      </c>
      <c r="ED128" s="185" t="e">
        <f t="shared" si="17"/>
        <v>#VALUE!</v>
      </c>
      <c r="EE128" s="194" t="e">
        <f t="shared" ref="EE128:EF128" si="519">ED128/1000</f>
        <v>#VALUE!</v>
      </c>
      <c r="EF128" s="196" t="e">
        <f t="shared" si="519"/>
        <v>#VALUE!</v>
      </c>
      <c r="EG128" s="130" t="e">
        <f t="shared" si="19"/>
        <v>#VALUE!</v>
      </c>
      <c r="EH128" s="132" t="e">
        <f t="shared" si="20"/>
        <v>#VALUE!</v>
      </c>
      <c r="EI128" s="133" t="s">
        <v>28</v>
      </c>
    </row>
    <row r="129" spans="1:139" ht="12.75" hidden="1" x14ac:dyDescent="0.2">
      <c r="A129" s="864"/>
      <c r="B129" s="135" t="s">
        <v>347</v>
      </c>
      <c r="C129" s="137" t="s">
        <v>156</v>
      </c>
      <c r="D129" s="137">
        <v>1</v>
      </c>
      <c r="E129" s="137">
        <v>1</v>
      </c>
      <c r="F129" s="137">
        <v>1</v>
      </c>
      <c r="G129" s="139">
        <f t="shared" si="0"/>
        <v>15.625</v>
      </c>
      <c r="H129" s="140">
        <v>7</v>
      </c>
      <c r="I129" s="140">
        <v>7</v>
      </c>
      <c r="J129" s="140">
        <f>H129/Main!$D$9</f>
        <v>1.4</v>
      </c>
      <c r="K129" s="140">
        <f>I129/Main!$D$10</f>
        <v>3.5</v>
      </c>
      <c r="L129" s="140">
        <f t="shared" si="1"/>
        <v>2.5</v>
      </c>
      <c r="M129" s="140">
        <v>1</v>
      </c>
      <c r="N129" s="145" t="s">
        <v>28</v>
      </c>
      <c r="O129" s="143"/>
      <c r="P129" s="143"/>
      <c r="Q129" s="145"/>
      <c r="R129" s="143"/>
      <c r="S129" s="146"/>
      <c r="T129" s="146"/>
      <c r="U129" s="143"/>
      <c r="V129" s="143"/>
      <c r="W129" s="146"/>
      <c r="X129" s="146"/>
      <c r="Y129" s="143"/>
      <c r="Z129" s="143"/>
      <c r="AA129" s="143"/>
      <c r="AB129" s="143"/>
      <c r="AC129" s="362" t="s">
        <v>220</v>
      </c>
      <c r="AD129" s="133">
        <v>14</v>
      </c>
      <c r="AE129" s="133">
        <v>0</v>
      </c>
      <c r="AF129" s="133">
        <v>12</v>
      </c>
      <c r="AG129" s="133">
        <v>0</v>
      </c>
      <c r="AH129" s="133">
        <v>40</v>
      </c>
      <c r="AI129" s="133">
        <v>0</v>
      </c>
      <c r="AJ129" s="167">
        <v>6</v>
      </c>
      <c r="AK129" s="133">
        <v>0</v>
      </c>
      <c r="AL129" s="133">
        <v>0</v>
      </c>
      <c r="AM129" s="133">
        <v>0</v>
      </c>
      <c r="AN129" s="133">
        <v>0</v>
      </c>
      <c r="AO129" s="133">
        <v>0</v>
      </c>
      <c r="AP129" s="133">
        <v>0</v>
      </c>
      <c r="AQ129" s="133">
        <v>0</v>
      </c>
      <c r="AR129" s="133">
        <v>0</v>
      </c>
      <c r="AS129" s="133">
        <v>0</v>
      </c>
      <c r="AT129" s="133">
        <v>0</v>
      </c>
      <c r="AU129" s="133">
        <v>0</v>
      </c>
      <c r="AV129" s="133">
        <v>0</v>
      </c>
      <c r="AW129" s="133">
        <v>0</v>
      </c>
      <c r="AX129" s="133">
        <v>0</v>
      </c>
      <c r="AY129" s="174">
        <f t="shared" ref="AY129:BS129" si="520">IF(AD129 = 0, "", AD129)</f>
        <v>14</v>
      </c>
      <c r="AZ129" s="137" t="str">
        <f t="shared" si="520"/>
        <v/>
      </c>
      <c r="BA129" s="133">
        <f t="shared" si="520"/>
        <v>12</v>
      </c>
      <c r="BB129" s="137" t="str">
        <f t="shared" si="520"/>
        <v/>
      </c>
      <c r="BC129" s="133">
        <f t="shared" si="520"/>
        <v>40</v>
      </c>
      <c r="BD129" s="137" t="str">
        <f t="shared" si="520"/>
        <v/>
      </c>
      <c r="BE129" s="167">
        <f t="shared" si="520"/>
        <v>6</v>
      </c>
      <c r="BF129" s="137" t="str">
        <f t="shared" si="520"/>
        <v/>
      </c>
      <c r="BG129" s="137" t="str">
        <f t="shared" si="520"/>
        <v/>
      </c>
      <c r="BH129" s="137" t="str">
        <f t="shared" si="520"/>
        <v/>
      </c>
      <c r="BI129" s="137" t="str">
        <f t="shared" si="520"/>
        <v/>
      </c>
      <c r="BJ129" s="137" t="str">
        <f t="shared" si="520"/>
        <v/>
      </c>
      <c r="BK129" s="137" t="str">
        <f t="shared" si="520"/>
        <v/>
      </c>
      <c r="BL129" s="137" t="str">
        <f t="shared" si="520"/>
        <v/>
      </c>
      <c r="BM129" s="137" t="str">
        <f t="shared" si="520"/>
        <v/>
      </c>
      <c r="BN129" s="137" t="str">
        <f t="shared" si="520"/>
        <v/>
      </c>
      <c r="BO129" s="137" t="str">
        <f t="shared" si="520"/>
        <v/>
      </c>
      <c r="BP129" s="137" t="str">
        <f t="shared" si="520"/>
        <v/>
      </c>
      <c r="BQ129" s="137" t="str">
        <f t="shared" si="520"/>
        <v/>
      </c>
      <c r="BR129" s="137" t="str">
        <f t="shared" si="520"/>
        <v/>
      </c>
      <c r="BS129" s="169" t="str">
        <f t="shared" si="520"/>
        <v/>
      </c>
      <c r="BT129" s="174" t="e">
        <f>$AY129*Assembly!Z$4+$AZ129*Assembly!Z$5+$BA129*Assembly!Z$6+$BB129*Assembly!Z$7+$BC129*Assembly!Z$8+$BD129*Assembly!Z$9+$BE129*Assembly!Z$10+$BF129*Assembly!Z$11+$BG129*Assembly!Z$12+$BH129*Assembly!Z$13+$BI129*Assembly!Z$14+$BJ129*Assembly!Z$15+$BK129*Assembly!Z$16+$BL129*Assembly!Z$17+$BM129*Assembly!Z$18+$BN129*Assembly!Z$19+$BO129*Assembly!Z$20+$BP129*Assembly!Z$21+$BQ129*Assembly!Z$22+$BR129*Assembly!Z$23+$BS129*Assembly!Z$24</f>
        <v>#VALUE!</v>
      </c>
      <c r="BU129" s="133" t="e">
        <f t="shared" si="3"/>
        <v>#VALUE!</v>
      </c>
      <c r="BV129" s="133"/>
      <c r="BW129" s="133" t="e">
        <f>$AY129*Assembly!AD$4+$AZ129*Assembly!AD$5+$BA129*Assembly!AD$6+$BB129*Assembly!AD$7+$BC129*Assembly!AD$8+$BD129*Assembly!AD$9+$BE129*Assembly!AD$10+$BF129*Assembly!AD$11+$BG129*Assembly!AD$12+$BH129*Assembly!AD$13+$BI129*Assembly!AD$14+$BJ129*Assembly!AD$15+$BK129*Assembly!AD$16+$BL129*Assembly!AD$17+$BM129*Assembly!AD$18+$BN129*Assembly!AD$19+$BO129*Assembly!AD$20+$BP129*Assembly!AD$21+$BQ129*Assembly!AD$22+$BR129*Assembly!AD$23+$BS129*Assembly!AD$24</f>
        <v>#VALUE!</v>
      </c>
      <c r="BX129" s="177" t="e">
        <f t="shared" si="4"/>
        <v>#VALUE!</v>
      </c>
      <c r="BY129" s="178" t="e">
        <f t="shared" si="5"/>
        <v>#VALUE!</v>
      </c>
      <c r="BZ129" s="179" t="e">
        <f t="shared" si="6"/>
        <v>#VALUE!</v>
      </c>
      <c r="CA129" s="178" t="e">
        <f t="shared" si="7"/>
        <v>#VALUE!</v>
      </c>
      <c r="CB129" s="133" t="e">
        <f>$AY129*Assembly!Y$4+$AZ129*Assembly!Y$5+$BA129*Assembly!Y$6+$BB129*Assembly!Y$7+$BC129*Assembly!Y$8+$BD129*Assembly!Y$9+$BE129*Assembly!Y$10+$BF129*Assembly!Y$11+$BG129*Assembly!Y$12+$BH129*Assembly!Y$13+$BI129*Assembly!Y$14+$BJ129*Assembly!Y$15+$BK129*Assembly!Y$16+$BL129*Assembly!Y$17+$BM129*Assembly!Y$18+$BN129*Assembly!Y$19+$BO129*Assembly!Y$20+$BP129*Assembly!Y$21+$BQ129*Assembly!Y$22+$BR129*Assembly!Y$23+$BS129*Assembly!Y$24</f>
        <v>#VALUE!</v>
      </c>
      <c r="CC129" s="133" t="e">
        <f t="shared" si="8"/>
        <v>#VALUE!</v>
      </c>
      <c r="CD129" s="130" t="e">
        <f t="shared" si="9"/>
        <v>#VALUE!</v>
      </c>
      <c r="CE129" s="183" t="e">
        <f>$AY129*Assembly!AC$4+$AZ129*Assembly!AC$5+$BA129*Assembly!AC$6+$BB129*Assembly!AC$7+$BC129*Assembly!AC$8+$BD129*Assembly!AC$9+$BE129*Assembly!AC$10+$BF129*Assembly!AC$11+$BG129*Assembly!AC$12+$BH129*Assembly!AC$13+$BI129*Assembly!AC$14+$BJ129*Assembly!AC$15+$BK129*Assembly!AC$16+$BL129*Assembly!AC$17+$BM129*Assembly!AC$18+$BN129*Assembly!AC$19+$BO129*Assembly!AC$20+$BP129*Assembly!AC$21+$BQ129*Assembly!AC$22+$BR129*Assembly!AC$23+$BS129*Assembly!AC$24</f>
        <v>#VALUE!</v>
      </c>
      <c r="CF129" s="145" t="e">
        <f>$AY129*Assembly!M$4+$AZ129*Assembly!M$5+$BA129*Assembly!M$6+$BB129*Assembly!M$7+$BC129*Assembly!M$8+$BD129*Assembly!M$9+$BE129*Assembly!M$10+$BF129*Assembly!M$11+$BG129*Assembly!M$12+$BH129*Assembly!M$13+$BI129*Assembly!M$14+$BJ129*Assembly!M$15+$BK129*Assembly!M$16+$BL129*Assembly!M$17+$BM129*Assembly!M$18+$BN129*Assembly!M$19+$BO129*Assembly!M$20+$BP129*Assembly!M$21+$BQ129*Assembly!M$22+$BR129*Assembly!M$23+$BS129*Assembly!M$24</f>
        <v>#VALUE!</v>
      </c>
      <c r="CG129" s="145" t="e">
        <f>$AY129*Assembly!N$4+$AZ129*Assembly!N$5+$BA129*Assembly!N$6+$BB129*Assembly!N$7+$BC129*Assembly!N$8+$BD129*Assembly!N$9+$BE129*Assembly!N$10+$BF129*Assembly!N$11+$BG129*Assembly!N$12+$BH129*Assembly!N$13+$BI129*Assembly!N$14+$BJ129*Assembly!N$15+$BK129*Assembly!N$16+$BL129*Assembly!N$17+$BM129*Assembly!N$18+$BN129*Assembly!N$19+$BO129*Assembly!N$20+$BP129*Assembly!N$21+$BQ129*Assembly!N$22+$BR129*Assembly!N$23+$BS129*Assembly!N$24</f>
        <v>#VALUE!</v>
      </c>
      <c r="CH129" s="145" t="e">
        <f>$AY129*Assembly!O$4+$AZ129*Assembly!O$5+$BA129*Assembly!O$6+$BB129*Assembly!O$7+$BC129*Assembly!O$8+$BD129*Assembly!O$9+$BE129*Assembly!O$10+$BF129*Assembly!O$11+$BG129*Assembly!O$12+$BH129*Assembly!O$13+$BI129*Assembly!O$14+$BJ129*Assembly!O$15+$BK129*Assembly!O$16+$BL129*Assembly!O$17+$BM129*Assembly!O$18+$BN129*Assembly!O$19+$BO129*Assembly!O$20+$BP129*Assembly!O$21+$BQ129*Assembly!O$22+$BR129*Assembly!O$23+$BS129*Assembly!O$24</f>
        <v>#VALUE!</v>
      </c>
      <c r="CI129" s="140" t="e">
        <f>$AY129*Assembly!P$4+$AZ129*Assembly!P$5+$BA129*Assembly!P$6+$BB129*Assembly!P$7+$BC129*Assembly!P$8+$BD129*Assembly!P$9+$BE129*Assembly!P$10+$BF129*Assembly!P$11+$BG129*Assembly!P$12+$BH129*Assembly!P$13+$BI129*Assembly!P$14+$BJ129*Assembly!P$15+$BK129*Assembly!P$16+$BL129*Assembly!P$17+$BM129*Assembly!P$18+$BN129*Assembly!P$19+$BO129*Assembly!P$20+$BP129*Assembly!P$21+$BQ129*Assembly!P$22+$BR129*Assembly!P$23+$BS129*Assembly!P$24</f>
        <v>#VALUE!</v>
      </c>
      <c r="CJ129" s="140" t="e">
        <f>$AY129*Assembly!Q$4+$AZ129*Assembly!Q$5+$BA129*Assembly!Q$6+$BB129*Assembly!Q$7+$BC129*Assembly!Q$8+$BD129*Assembly!Q$9+$BE129*Assembly!Q$10+$BF129*Assembly!Q$11+$BG129*Assembly!Q$12+$BH129*Assembly!Q$13+$BI129*Assembly!Q$14+$BJ129*Assembly!Q$15+$BK129*Assembly!Q$16+$BL129*Assembly!Q$17+$BM129*Assembly!Q$18+$BN129*Assembly!Q$19+$BO129*Assembly!Q$20+$BP129*Assembly!Q$21+$BQ129*Assembly!Q$22+$BR129*Assembly!Q$23+$BS129*Assembly!Q$24</f>
        <v>#VALUE!</v>
      </c>
      <c r="CK129" s="145" t="e">
        <f>$AY129*Assembly!R$4+$AZ129*Assembly!R$5+$BA129*Assembly!R$6+$BB129*Assembly!R$7+$BC129*Assembly!R$8+$BD129*Assembly!R$9+$BE129*Assembly!R$10+$BF129*Assembly!R$11+$BG129*Assembly!R$12+$BH129*Assembly!R$13+$BI129*Assembly!R$14+$BJ129*Assembly!R$15+$BK129*Assembly!R$16+$BL129*Assembly!R$17+$BM129*Assembly!R$18+$BN129*Assembly!R$19+$BO129*Assembly!R$20+$BP129*Assembly!R$21+$BQ129*Assembly!R$22+$BR129*Assembly!R$23+$BS129*Assembly!R$24</f>
        <v>#VALUE!</v>
      </c>
      <c r="CL129" s="140" t="e">
        <f>$AY129*Assembly!S$4+$AZ129*Assembly!S$5+$BA129*Assembly!S$6+$BB129*Assembly!S$7+$BC129*Assembly!S$8+$BD129*Assembly!S$9+$BE129*Assembly!S$10+$BF129*Assembly!S$11+$BG129*Assembly!S$12+$BH129*Assembly!S$13+$BI129*Assembly!S$14+$BJ129*Assembly!S$15+$BK129*Assembly!S$16+$BL129*Assembly!S$17+$BM129*Assembly!S$18+$BN129*Assembly!S$19+$BO129*Assembly!S$20+$BP129*Assembly!S$21+$BQ129*Assembly!S$22+$BR129*Assembly!S$23+$BS129*Assembly!S$24</f>
        <v>#VALUE!</v>
      </c>
      <c r="CM129" s="140" t="e">
        <f>$AY129*Assembly!T$4+$AZ129*Assembly!T$5+$BA129*Assembly!T$6+$BB129*Assembly!T$7+$BC129*Assembly!T$8+$BD129*Assembly!T$9+$BE129*Assembly!T$10+$BF129*Assembly!T$11+$BG129*Assembly!T$12+$BH129*Assembly!T$13+$BI129*Assembly!T$14+$BJ129*Assembly!T$15+$BK129*Assembly!T$16+$BL129*Assembly!T$17+$BM129*Assembly!T$18+$BN129*Assembly!T$19+$BO129*Assembly!T$20+$BP129*Assembly!T$21+$BQ129*Assembly!T$22+$BR129*Assembly!T$23+$BS129*Assembly!T$24</f>
        <v>#VALUE!</v>
      </c>
      <c r="CN129" s="140" t="e">
        <f>$AY129*Assembly!U$4+$AZ129*Assembly!U$5+$BA129*Assembly!U$6+$BB129*Assembly!U$7+$BC129*Assembly!U$8+$BD129*Assembly!U$9+$BE129*Assembly!U$10+$BF129*Assembly!U$11+$BG129*Assembly!U$12+$BH129*Assembly!U$13+$BI129*Assembly!U$14+$BJ129*Assembly!U$15+$BK129*Assembly!U$16+$BL129*Assembly!U$17+$BM129*Assembly!U$18+$BN129*Assembly!U$19+$BO129*Assembly!U$20+$BP129*Assembly!U$21+$BQ129*Assembly!U$22+$BR129*Assembly!U$23+$BS129*Assembly!U$24</f>
        <v>#VALUE!</v>
      </c>
      <c r="CO129" s="145" t="e">
        <f>$AY129*Assembly!V$4+$AZ129*Assembly!V$5+$BA129*Assembly!V$6+$BB129*Assembly!V$7+$BC129*Assembly!V$8+$BD129*Assembly!V$9+$BE129*Assembly!V$10+$BF129*Assembly!V$11+$BG129*Assembly!V$12+$BH129*Assembly!V$13+$BI129*Assembly!V$14+$BJ129*Assembly!V$15+$BK129*Assembly!V$16+$BL129*Assembly!V$17+$BM129*Assembly!V$18+$BN129*Assembly!V$19+$BO129*Assembly!V$20+$BP129*Assembly!V$21+$BQ129*Assembly!V$22+$BR129*Assembly!V$23+$BS129*Assembly!V$24</f>
        <v>#VALUE!</v>
      </c>
      <c r="CP129" s="145" t="e">
        <f>CF129*Refining!$F$3</f>
        <v>#VALUE!</v>
      </c>
      <c r="CQ129" s="145" t="e">
        <f>CG129*Refining!$F$4</f>
        <v>#VALUE!</v>
      </c>
      <c r="CR129" s="145" t="e">
        <f>CH129*Refining!$F$5</f>
        <v>#VALUE!</v>
      </c>
      <c r="CS129" s="145" t="e">
        <f>CI129*Refining!$F$6</f>
        <v>#VALUE!</v>
      </c>
      <c r="CT129" s="145" t="e">
        <f>CJ129*Refining!$F$7</f>
        <v>#VALUE!</v>
      </c>
      <c r="CU129" s="145" t="e">
        <f>CK129*Refining!$F$8</f>
        <v>#VALUE!</v>
      </c>
      <c r="CV129" s="145" t="e">
        <f>CL129*Refining!$F$9</f>
        <v>#VALUE!</v>
      </c>
      <c r="CW129" s="145" t="e">
        <f>CM129*Refining!$F$10</f>
        <v>#VALUE!</v>
      </c>
      <c r="CX129" s="145" t="e">
        <f>CN129*Refining!$F$11</f>
        <v>#VALUE!</v>
      </c>
      <c r="CY129" s="145" t="e">
        <f>CO129*Refining!$F$12</f>
        <v>#VALUE!</v>
      </c>
      <c r="CZ129" s="185" t="e">
        <f t="shared" ref="CZ129:DS129" si="521">IF(CF129 = 0, "", CF129)</f>
        <v>#VALUE!</v>
      </c>
      <c r="DA129" s="189" t="e">
        <f t="shared" si="521"/>
        <v>#VALUE!</v>
      </c>
      <c r="DB129" s="186" t="e">
        <f t="shared" si="521"/>
        <v>#VALUE!</v>
      </c>
      <c r="DC129" s="186" t="e">
        <f t="shared" si="521"/>
        <v>#VALUE!</v>
      </c>
      <c r="DD129" s="186" t="e">
        <f t="shared" si="521"/>
        <v>#VALUE!</v>
      </c>
      <c r="DE129" s="186" t="e">
        <f t="shared" si="521"/>
        <v>#VALUE!</v>
      </c>
      <c r="DF129" s="186" t="e">
        <f t="shared" si="521"/>
        <v>#VALUE!</v>
      </c>
      <c r="DG129" s="186" t="e">
        <f t="shared" si="521"/>
        <v>#VALUE!</v>
      </c>
      <c r="DH129" s="186" t="e">
        <f t="shared" si="521"/>
        <v>#VALUE!</v>
      </c>
      <c r="DI129" s="187" t="e">
        <f t="shared" si="521"/>
        <v>#VALUE!</v>
      </c>
      <c r="DJ129" s="185" t="e">
        <f t="shared" si="521"/>
        <v>#VALUE!</v>
      </c>
      <c r="DK129" s="189" t="e">
        <f t="shared" si="521"/>
        <v>#VALUE!</v>
      </c>
      <c r="DL129" s="186" t="e">
        <f t="shared" si="521"/>
        <v>#VALUE!</v>
      </c>
      <c r="DM129" s="186" t="e">
        <f t="shared" si="521"/>
        <v>#VALUE!</v>
      </c>
      <c r="DN129" s="211" t="e">
        <f t="shared" si="521"/>
        <v>#VALUE!</v>
      </c>
      <c r="DO129" s="186" t="e">
        <f t="shared" si="521"/>
        <v>#VALUE!</v>
      </c>
      <c r="DP129" s="186" t="e">
        <f t="shared" si="521"/>
        <v>#VALUE!</v>
      </c>
      <c r="DQ129" s="186" t="e">
        <f t="shared" si="521"/>
        <v>#VALUE!</v>
      </c>
      <c r="DR129" s="186" t="e">
        <f t="shared" si="521"/>
        <v>#VALUE!</v>
      </c>
      <c r="DS129" s="187" t="e">
        <f t="shared" si="521"/>
        <v>#VALUE!</v>
      </c>
      <c r="DT129" s="185" t="e">
        <f t="shared" si="11"/>
        <v>#VALUE!</v>
      </c>
      <c r="DU129" s="189" t="e">
        <f t="shared" si="12"/>
        <v>#VALUE!</v>
      </c>
      <c r="DV129" s="133" t="e">
        <f>CZ129*'Ores &amp; Ingots'!$C$3+DA129*'Ores &amp; Ingots'!$C$4+DB129*'Ores &amp; Ingots'!$C$5+DC129*'Ores &amp; Ingots'!$C$6+DD129*'Ores &amp; Ingots'!$C$7+DE129*'Ores &amp; Ingots'!$C$8+DF129*'Ores &amp; Ingots'!$C$9+DG129*'Ores &amp; Ingots'!$C$10+DH129*'Ores &amp; Ingots'!$C$11+DI129*'Ores &amp; Ingots'!$C$12</f>
        <v>#VALUE!</v>
      </c>
      <c r="DW129" s="133" t="e">
        <f>DJ129*'Ores &amp; Ingots'!$B$3+DK129*'Ores &amp; Ingots'!$B$4+DL129*'Ores &amp; Ingots'!$B$5+DM129*'Ores &amp; Ingots'!$B$6+DN129*'Ores &amp; Ingots'!$B$7+DO129*'Ores &amp; Ingots'!$B$8+DP129*'Ores &amp; Ingots'!$B$9+DQ129*'Ores &amp; Ingots'!$B$10+DR129*'Ores &amp; Ingots'!$B$11+DS129*'Ores &amp; Ingots'!$B$12</f>
        <v>#VALUE!</v>
      </c>
      <c r="DX129" s="189" t="e">
        <f>CZ129*Refining!$G$3+DA129*Refining!$G$4+DB129*Refining!$G$5+DC129*Refining!$G$6+DD129*Refining!$G$7+DE129*Refining!$G$8+DF129*Refining!$G$9+DG129*Refining!$G$10+DH129*Refining!$G$11+DI129*Refining!$G$12</f>
        <v>#VALUE!</v>
      </c>
      <c r="DY129" s="189" t="e">
        <f t="shared" si="13"/>
        <v>#VALUE!</v>
      </c>
      <c r="DZ129" s="192" t="e">
        <f t="shared" si="14"/>
        <v>#VALUE!</v>
      </c>
      <c r="EA129" s="185" t="e">
        <f t="shared" si="15"/>
        <v>#VALUE!</v>
      </c>
      <c r="EB129" s="194" t="e">
        <f t="shared" ref="EB129:EC129" si="522">EA129/60</f>
        <v>#VALUE!</v>
      </c>
      <c r="EC129" s="194" t="e">
        <f t="shared" si="522"/>
        <v>#VALUE!</v>
      </c>
      <c r="ED129" s="185" t="e">
        <f t="shared" si="17"/>
        <v>#VALUE!</v>
      </c>
      <c r="EE129" s="194" t="e">
        <f t="shared" ref="EE129:EF129" si="523">ED129/1000</f>
        <v>#VALUE!</v>
      </c>
      <c r="EF129" s="196" t="e">
        <f t="shared" si="523"/>
        <v>#VALUE!</v>
      </c>
      <c r="EG129" s="130" t="e">
        <f t="shared" si="19"/>
        <v>#VALUE!</v>
      </c>
      <c r="EH129" s="132" t="e">
        <f t="shared" si="20"/>
        <v>#VALUE!</v>
      </c>
      <c r="EI129" s="133" t="s">
        <v>348</v>
      </c>
    </row>
    <row r="130" spans="1:139" ht="12.75" x14ac:dyDescent="0.2">
      <c r="A130" s="864"/>
      <c r="B130" s="135" t="s">
        <v>349</v>
      </c>
      <c r="C130" s="137" t="s">
        <v>155</v>
      </c>
      <c r="D130" s="137">
        <v>3</v>
      </c>
      <c r="E130" s="137">
        <v>3</v>
      </c>
      <c r="F130" s="137">
        <v>3</v>
      </c>
      <c r="G130" s="139">
        <f t="shared" si="0"/>
        <v>3.375</v>
      </c>
      <c r="H130" s="140">
        <v>7</v>
      </c>
      <c r="I130" s="140">
        <v>7</v>
      </c>
      <c r="J130" s="140">
        <f>H130/Main!$D$9</f>
        <v>1.4</v>
      </c>
      <c r="K130" s="140">
        <f>I130/Main!$D$10</f>
        <v>3.5</v>
      </c>
      <c r="L130" s="140">
        <f t="shared" si="1"/>
        <v>2.5</v>
      </c>
      <c r="M130" s="140">
        <v>1</v>
      </c>
      <c r="N130" s="145" t="s">
        <v>28</v>
      </c>
      <c r="O130" s="143"/>
      <c r="P130" s="143"/>
      <c r="Q130" s="145"/>
      <c r="R130" s="143"/>
      <c r="S130" s="146"/>
      <c r="T130" s="146"/>
      <c r="U130" s="143"/>
      <c r="V130" s="143"/>
      <c r="W130" s="146"/>
      <c r="X130" s="146"/>
      <c r="Y130" s="143"/>
      <c r="Z130" s="143"/>
      <c r="AA130" s="143"/>
      <c r="AB130" s="143"/>
      <c r="AC130" s="362"/>
      <c r="AD130" s="133">
        <v>8</v>
      </c>
      <c r="AE130" s="133">
        <v>0</v>
      </c>
      <c r="AF130" s="167">
        <v>10</v>
      </c>
      <c r="AG130" s="133">
        <v>0</v>
      </c>
      <c r="AH130" s="133">
        <v>30</v>
      </c>
      <c r="AI130" s="133">
        <v>0</v>
      </c>
      <c r="AJ130" s="133">
        <v>6</v>
      </c>
      <c r="AK130" s="133">
        <v>0</v>
      </c>
      <c r="AL130" s="133">
        <v>0</v>
      </c>
      <c r="AM130" s="133">
        <v>0</v>
      </c>
      <c r="AN130" s="133">
        <v>0</v>
      </c>
      <c r="AO130" s="133">
        <v>0</v>
      </c>
      <c r="AP130" s="133">
        <v>0</v>
      </c>
      <c r="AQ130" s="133">
        <v>0</v>
      </c>
      <c r="AR130" s="133">
        <v>0</v>
      </c>
      <c r="AS130" s="133">
        <v>0</v>
      </c>
      <c r="AT130" s="133">
        <v>0</v>
      </c>
      <c r="AU130" s="133">
        <v>0</v>
      </c>
      <c r="AV130" s="133">
        <v>0</v>
      </c>
      <c r="AW130" s="133">
        <v>0</v>
      </c>
      <c r="AX130" s="133">
        <v>0</v>
      </c>
      <c r="AY130" s="174">
        <f t="shared" ref="AY130:BS130" si="524">IF(AD130 = 0, "", AD130)</f>
        <v>8</v>
      </c>
      <c r="AZ130" s="137" t="str">
        <f t="shared" si="524"/>
        <v/>
      </c>
      <c r="BA130" s="167">
        <f t="shared" si="524"/>
        <v>10</v>
      </c>
      <c r="BB130" s="137" t="str">
        <f t="shared" si="524"/>
        <v/>
      </c>
      <c r="BC130" s="133">
        <f t="shared" si="524"/>
        <v>30</v>
      </c>
      <c r="BD130" s="137" t="str">
        <f t="shared" si="524"/>
        <v/>
      </c>
      <c r="BE130" s="133">
        <f t="shared" si="524"/>
        <v>6</v>
      </c>
      <c r="BF130" s="137" t="str">
        <f t="shared" si="524"/>
        <v/>
      </c>
      <c r="BG130" s="137" t="str">
        <f t="shared" si="524"/>
        <v/>
      </c>
      <c r="BH130" s="137" t="str">
        <f t="shared" si="524"/>
        <v/>
      </c>
      <c r="BI130" s="137" t="str">
        <f t="shared" si="524"/>
        <v/>
      </c>
      <c r="BJ130" s="137" t="str">
        <f t="shared" si="524"/>
        <v/>
      </c>
      <c r="BK130" s="137" t="str">
        <f t="shared" si="524"/>
        <v/>
      </c>
      <c r="BL130" s="137" t="str">
        <f t="shared" si="524"/>
        <v/>
      </c>
      <c r="BM130" s="137" t="str">
        <f t="shared" si="524"/>
        <v/>
      </c>
      <c r="BN130" s="137" t="str">
        <f t="shared" si="524"/>
        <v/>
      </c>
      <c r="BO130" s="137" t="str">
        <f t="shared" si="524"/>
        <v/>
      </c>
      <c r="BP130" s="137" t="str">
        <f t="shared" si="524"/>
        <v/>
      </c>
      <c r="BQ130" s="137" t="str">
        <f t="shared" si="524"/>
        <v/>
      </c>
      <c r="BR130" s="137" t="str">
        <f t="shared" si="524"/>
        <v/>
      </c>
      <c r="BS130" s="169" t="str">
        <f t="shared" si="524"/>
        <v/>
      </c>
      <c r="BT130" s="174" t="e">
        <f>$AY130*Assembly!Z$4+$AZ130*Assembly!Z$5+$BA130*Assembly!Z$6+$BB130*Assembly!Z$7+$BC130*Assembly!Z$8+$BD130*Assembly!Z$9+$BE130*Assembly!Z$10+$BF130*Assembly!Z$11+$BG130*Assembly!Z$12+$BH130*Assembly!Z$13+$BI130*Assembly!Z$14+$BJ130*Assembly!Z$15+$BK130*Assembly!Z$16+$BL130*Assembly!Z$17+$BM130*Assembly!Z$18+$BN130*Assembly!Z$19+$BO130*Assembly!Z$20+$BP130*Assembly!Z$21+$BQ130*Assembly!Z$22+$BR130*Assembly!Z$23+$BS130*Assembly!Z$24</f>
        <v>#VALUE!</v>
      </c>
      <c r="BU130" s="133" t="e">
        <f t="shared" si="3"/>
        <v>#VALUE!</v>
      </c>
      <c r="BV130" s="133"/>
      <c r="BW130" s="133" t="e">
        <f>$AY130*Assembly!AD$4+$AZ130*Assembly!AD$5+$BA130*Assembly!AD$6+$BB130*Assembly!AD$7+$BC130*Assembly!AD$8+$BD130*Assembly!AD$9+$BE130*Assembly!AD$10+$BF130*Assembly!AD$11+$BG130*Assembly!AD$12+$BH130*Assembly!AD$13+$BI130*Assembly!AD$14+$BJ130*Assembly!AD$15+$BK130*Assembly!AD$16+$BL130*Assembly!AD$17+$BM130*Assembly!AD$18+$BN130*Assembly!AD$19+$BO130*Assembly!AD$20+$BP130*Assembly!AD$21+$BQ130*Assembly!AD$22+$BR130*Assembly!AD$23+$BS130*Assembly!AD$24</f>
        <v>#VALUE!</v>
      </c>
      <c r="BX130" s="177" t="e">
        <f t="shared" si="4"/>
        <v>#VALUE!</v>
      </c>
      <c r="BY130" s="178" t="e">
        <f t="shared" si="5"/>
        <v>#VALUE!</v>
      </c>
      <c r="BZ130" s="179" t="e">
        <f t="shared" si="6"/>
        <v>#VALUE!</v>
      </c>
      <c r="CA130" s="178" t="e">
        <f t="shared" si="7"/>
        <v>#VALUE!</v>
      </c>
      <c r="CB130" s="133" t="e">
        <f>$AY130*Assembly!Y$4+$AZ130*Assembly!Y$5+$BA130*Assembly!Y$6+$BB130*Assembly!Y$7+$BC130*Assembly!Y$8+$BD130*Assembly!Y$9+$BE130*Assembly!Y$10+$BF130*Assembly!Y$11+$BG130*Assembly!Y$12+$BH130*Assembly!Y$13+$BI130*Assembly!Y$14+$BJ130*Assembly!Y$15+$BK130*Assembly!Y$16+$BL130*Assembly!Y$17+$BM130*Assembly!Y$18+$BN130*Assembly!Y$19+$BO130*Assembly!Y$20+$BP130*Assembly!Y$21+$BQ130*Assembly!Y$22+$BR130*Assembly!Y$23+$BS130*Assembly!Y$24</f>
        <v>#VALUE!</v>
      </c>
      <c r="CC130" s="133" t="e">
        <f t="shared" si="8"/>
        <v>#VALUE!</v>
      </c>
      <c r="CD130" s="130" t="e">
        <f t="shared" si="9"/>
        <v>#VALUE!</v>
      </c>
      <c r="CE130" s="183" t="e">
        <f>$AY130*Assembly!AC$4+$AZ130*Assembly!AC$5+$BA130*Assembly!AC$6+$BB130*Assembly!AC$7+$BC130*Assembly!AC$8+$BD130*Assembly!AC$9+$BE130*Assembly!AC$10+$BF130*Assembly!AC$11+$BG130*Assembly!AC$12+$BH130*Assembly!AC$13+$BI130*Assembly!AC$14+$BJ130*Assembly!AC$15+$BK130*Assembly!AC$16+$BL130*Assembly!AC$17+$BM130*Assembly!AC$18+$BN130*Assembly!AC$19+$BO130*Assembly!AC$20+$BP130*Assembly!AC$21+$BQ130*Assembly!AC$22+$BR130*Assembly!AC$23+$BS130*Assembly!AC$24</f>
        <v>#VALUE!</v>
      </c>
      <c r="CF130" s="145" t="e">
        <f>$AY130*Assembly!M$4+$AZ130*Assembly!M$5+$BA130*Assembly!M$6+$BB130*Assembly!M$7+$BC130*Assembly!M$8+$BD130*Assembly!M$9+$BE130*Assembly!M$10+$BF130*Assembly!M$11+$BG130*Assembly!M$12+$BH130*Assembly!M$13+$BI130*Assembly!M$14+$BJ130*Assembly!M$15+$BK130*Assembly!M$16+$BL130*Assembly!M$17+$BM130*Assembly!M$18+$BN130*Assembly!M$19+$BO130*Assembly!M$20+$BP130*Assembly!M$21+$BQ130*Assembly!M$22+$BR130*Assembly!M$23+$BS130*Assembly!M$24</f>
        <v>#VALUE!</v>
      </c>
      <c r="CG130" s="145" t="e">
        <f>$AY130*Assembly!N$4+$AZ130*Assembly!N$5+$BA130*Assembly!N$6+$BB130*Assembly!N$7+$BC130*Assembly!N$8+$BD130*Assembly!N$9+$BE130*Assembly!N$10+$BF130*Assembly!N$11+$BG130*Assembly!N$12+$BH130*Assembly!N$13+$BI130*Assembly!N$14+$BJ130*Assembly!N$15+$BK130*Assembly!N$16+$BL130*Assembly!N$17+$BM130*Assembly!N$18+$BN130*Assembly!N$19+$BO130*Assembly!N$20+$BP130*Assembly!N$21+$BQ130*Assembly!N$22+$BR130*Assembly!N$23+$BS130*Assembly!N$24</f>
        <v>#VALUE!</v>
      </c>
      <c r="CH130" s="145" t="e">
        <f>$AY130*Assembly!O$4+$AZ130*Assembly!O$5+$BA130*Assembly!O$6+$BB130*Assembly!O$7+$BC130*Assembly!O$8+$BD130*Assembly!O$9+$BE130*Assembly!O$10+$BF130*Assembly!O$11+$BG130*Assembly!O$12+$BH130*Assembly!O$13+$BI130*Assembly!O$14+$BJ130*Assembly!O$15+$BK130*Assembly!O$16+$BL130*Assembly!O$17+$BM130*Assembly!O$18+$BN130*Assembly!O$19+$BO130*Assembly!O$20+$BP130*Assembly!O$21+$BQ130*Assembly!O$22+$BR130*Assembly!O$23+$BS130*Assembly!O$24</f>
        <v>#VALUE!</v>
      </c>
      <c r="CI130" s="140" t="e">
        <f>$AY130*Assembly!P$4+$AZ130*Assembly!P$5+$BA130*Assembly!P$6+$BB130*Assembly!P$7+$BC130*Assembly!P$8+$BD130*Assembly!P$9+$BE130*Assembly!P$10+$BF130*Assembly!P$11+$BG130*Assembly!P$12+$BH130*Assembly!P$13+$BI130*Assembly!P$14+$BJ130*Assembly!P$15+$BK130*Assembly!P$16+$BL130*Assembly!P$17+$BM130*Assembly!P$18+$BN130*Assembly!P$19+$BO130*Assembly!P$20+$BP130*Assembly!P$21+$BQ130*Assembly!P$22+$BR130*Assembly!P$23+$BS130*Assembly!P$24</f>
        <v>#VALUE!</v>
      </c>
      <c r="CJ130" s="140" t="e">
        <f>$AY130*Assembly!Q$4+$AZ130*Assembly!Q$5+$BA130*Assembly!Q$6+$BB130*Assembly!Q$7+$BC130*Assembly!Q$8+$BD130*Assembly!Q$9+$BE130*Assembly!Q$10+$BF130*Assembly!Q$11+$BG130*Assembly!Q$12+$BH130*Assembly!Q$13+$BI130*Assembly!Q$14+$BJ130*Assembly!Q$15+$BK130*Assembly!Q$16+$BL130*Assembly!Q$17+$BM130*Assembly!Q$18+$BN130*Assembly!Q$19+$BO130*Assembly!Q$20+$BP130*Assembly!Q$21+$BQ130*Assembly!Q$22+$BR130*Assembly!Q$23+$BS130*Assembly!Q$24</f>
        <v>#VALUE!</v>
      </c>
      <c r="CK130" s="145" t="e">
        <f>$AY130*Assembly!R$4+$AZ130*Assembly!R$5+$BA130*Assembly!R$6+$BB130*Assembly!R$7+$BC130*Assembly!R$8+$BD130*Assembly!R$9+$BE130*Assembly!R$10+$BF130*Assembly!R$11+$BG130*Assembly!R$12+$BH130*Assembly!R$13+$BI130*Assembly!R$14+$BJ130*Assembly!R$15+$BK130*Assembly!R$16+$BL130*Assembly!R$17+$BM130*Assembly!R$18+$BN130*Assembly!R$19+$BO130*Assembly!R$20+$BP130*Assembly!R$21+$BQ130*Assembly!R$22+$BR130*Assembly!R$23+$BS130*Assembly!R$24</f>
        <v>#VALUE!</v>
      </c>
      <c r="CL130" s="140" t="e">
        <f>$AY130*Assembly!S$4+$AZ130*Assembly!S$5+$BA130*Assembly!S$6+$BB130*Assembly!S$7+$BC130*Assembly!S$8+$BD130*Assembly!S$9+$BE130*Assembly!S$10+$BF130*Assembly!S$11+$BG130*Assembly!S$12+$BH130*Assembly!S$13+$BI130*Assembly!S$14+$BJ130*Assembly!S$15+$BK130*Assembly!S$16+$BL130*Assembly!S$17+$BM130*Assembly!S$18+$BN130*Assembly!S$19+$BO130*Assembly!S$20+$BP130*Assembly!S$21+$BQ130*Assembly!S$22+$BR130*Assembly!S$23+$BS130*Assembly!S$24</f>
        <v>#VALUE!</v>
      </c>
      <c r="CM130" s="140" t="e">
        <f>$AY130*Assembly!T$4+$AZ130*Assembly!T$5+$BA130*Assembly!T$6+$BB130*Assembly!T$7+$BC130*Assembly!T$8+$BD130*Assembly!T$9+$BE130*Assembly!T$10+$BF130*Assembly!T$11+$BG130*Assembly!T$12+$BH130*Assembly!T$13+$BI130*Assembly!T$14+$BJ130*Assembly!T$15+$BK130*Assembly!T$16+$BL130*Assembly!T$17+$BM130*Assembly!T$18+$BN130*Assembly!T$19+$BO130*Assembly!T$20+$BP130*Assembly!T$21+$BQ130*Assembly!T$22+$BR130*Assembly!T$23+$BS130*Assembly!T$24</f>
        <v>#VALUE!</v>
      </c>
      <c r="CN130" s="140" t="e">
        <f>$AY130*Assembly!U$4+$AZ130*Assembly!U$5+$BA130*Assembly!U$6+$BB130*Assembly!U$7+$BC130*Assembly!U$8+$BD130*Assembly!U$9+$BE130*Assembly!U$10+$BF130*Assembly!U$11+$BG130*Assembly!U$12+$BH130*Assembly!U$13+$BI130*Assembly!U$14+$BJ130*Assembly!U$15+$BK130*Assembly!U$16+$BL130*Assembly!U$17+$BM130*Assembly!U$18+$BN130*Assembly!U$19+$BO130*Assembly!U$20+$BP130*Assembly!U$21+$BQ130*Assembly!U$22+$BR130*Assembly!U$23+$BS130*Assembly!U$24</f>
        <v>#VALUE!</v>
      </c>
      <c r="CO130" s="145" t="e">
        <f>$AY130*Assembly!V$4+$AZ130*Assembly!V$5+$BA130*Assembly!V$6+$BB130*Assembly!V$7+$BC130*Assembly!V$8+$BD130*Assembly!V$9+$BE130*Assembly!V$10+$BF130*Assembly!V$11+$BG130*Assembly!V$12+$BH130*Assembly!V$13+$BI130*Assembly!V$14+$BJ130*Assembly!V$15+$BK130*Assembly!V$16+$BL130*Assembly!V$17+$BM130*Assembly!V$18+$BN130*Assembly!V$19+$BO130*Assembly!V$20+$BP130*Assembly!V$21+$BQ130*Assembly!V$22+$BR130*Assembly!V$23+$BS130*Assembly!V$24</f>
        <v>#VALUE!</v>
      </c>
      <c r="CP130" s="145" t="e">
        <f>CF130*Refining!$F$3</f>
        <v>#VALUE!</v>
      </c>
      <c r="CQ130" s="145" t="e">
        <f>CG130*Refining!$F$4</f>
        <v>#VALUE!</v>
      </c>
      <c r="CR130" s="145" t="e">
        <f>CH130*Refining!$F$5</f>
        <v>#VALUE!</v>
      </c>
      <c r="CS130" s="145" t="e">
        <f>CI130*Refining!$F$6</f>
        <v>#VALUE!</v>
      </c>
      <c r="CT130" s="145" t="e">
        <f>CJ130*Refining!$F$7</f>
        <v>#VALUE!</v>
      </c>
      <c r="CU130" s="145" t="e">
        <f>CK130*Refining!$F$8</f>
        <v>#VALUE!</v>
      </c>
      <c r="CV130" s="145" t="e">
        <f>CL130*Refining!$F$9</f>
        <v>#VALUE!</v>
      </c>
      <c r="CW130" s="145" t="e">
        <f>CM130*Refining!$F$10</f>
        <v>#VALUE!</v>
      </c>
      <c r="CX130" s="145" t="e">
        <f>CN130*Refining!$F$11</f>
        <v>#VALUE!</v>
      </c>
      <c r="CY130" s="145" t="e">
        <f>CO130*Refining!$F$12</f>
        <v>#VALUE!</v>
      </c>
      <c r="CZ130" s="185" t="e">
        <f t="shared" ref="CZ130:DS130" si="525">IF(CF130 = 0, "", CF130)</f>
        <v>#VALUE!</v>
      </c>
      <c r="DA130" s="189" t="e">
        <f t="shared" si="525"/>
        <v>#VALUE!</v>
      </c>
      <c r="DB130" s="186" t="e">
        <f t="shared" si="525"/>
        <v>#VALUE!</v>
      </c>
      <c r="DC130" s="186" t="e">
        <f t="shared" si="525"/>
        <v>#VALUE!</v>
      </c>
      <c r="DD130" s="186" t="e">
        <f t="shared" si="525"/>
        <v>#VALUE!</v>
      </c>
      <c r="DE130" s="186" t="e">
        <f t="shared" si="525"/>
        <v>#VALUE!</v>
      </c>
      <c r="DF130" s="186" t="e">
        <f t="shared" si="525"/>
        <v>#VALUE!</v>
      </c>
      <c r="DG130" s="186" t="e">
        <f t="shared" si="525"/>
        <v>#VALUE!</v>
      </c>
      <c r="DH130" s="186" t="e">
        <f t="shared" si="525"/>
        <v>#VALUE!</v>
      </c>
      <c r="DI130" s="187" t="e">
        <f t="shared" si="525"/>
        <v>#VALUE!</v>
      </c>
      <c r="DJ130" s="185" t="e">
        <f t="shared" si="525"/>
        <v>#VALUE!</v>
      </c>
      <c r="DK130" s="189" t="e">
        <f t="shared" si="525"/>
        <v>#VALUE!</v>
      </c>
      <c r="DL130" s="186" t="e">
        <f t="shared" si="525"/>
        <v>#VALUE!</v>
      </c>
      <c r="DM130" s="186" t="e">
        <f t="shared" si="525"/>
        <v>#VALUE!</v>
      </c>
      <c r="DN130" s="211" t="e">
        <f t="shared" si="525"/>
        <v>#VALUE!</v>
      </c>
      <c r="DO130" s="186" t="e">
        <f t="shared" si="525"/>
        <v>#VALUE!</v>
      </c>
      <c r="DP130" s="186" t="e">
        <f t="shared" si="525"/>
        <v>#VALUE!</v>
      </c>
      <c r="DQ130" s="186" t="e">
        <f t="shared" si="525"/>
        <v>#VALUE!</v>
      </c>
      <c r="DR130" s="186" t="e">
        <f t="shared" si="525"/>
        <v>#VALUE!</v>
      </c>
      <c r="DS130" s="187" t="e">
        <f t="shared" si="525"/>
        <v>#VALUE!</v>
      </c>
      <c r="DT130" s="185" t="e">
        <f t="shared" si="11"/>
        <v>#VALUE!</v>
      </c>
      <c r="DU130" s="189" t="e">
        <f t="shared" si="12"/>
        <v>#VALUE!</v>
      </c>
      <c r="DV130" s="133" t="e">
        <f>CZ130*'Ores &amp; Ingots'!$C$3+DA130*'Ores &amp; Ingots'!$C$4+DB130*'Ores &amp; Ingots'!$C$5+DC130*'Ores &amp; Ingots'!$C$6+DD130*'Ores &amp; Ingots'!$C$7+DE130*'Ores &amp; Ingots'!$C$8+DF130*'Ores &amp; Ingots'!$C$9+DG130*'Ores &amp; Ingots'!$C$10+DH130*'Ores &amp; Ingots'!$C$11+DI130*'Ores &amp; Ingots'!$C$12</f>
        <v>#VALUE!</v>
      </c>
      <c r="DW130" s="133" t="e">
        <f>DJ130*'Ores &amp; Ingots'!$B$3+DK130*'Ores &amp; Ingots'!$B$4+DL130*'Ores &amp; Ingots'!$B$5+DM130*'Ores &amp; Ingots'!$B$6+DN130*'Ores &amp; Ingots'!$B$7+DO130*'Ores &amp; Ingots'!$B$8+DP130*'Ores &amp; Ingots'!$B$9+DQ130*'Ores &amp; Ingots'!$B$10+DR130*'Ores &amp; Ingots'!$B$11+DS130*'Ores &amp; Ingots'!$B$12</f>
        <v>#VALUE!</v>
      </c>
      <c r="DX130" s="189" t="e">
        <f>CZ130*Refining!$G$3+DA130*Refining!$G$4+DB130*Refining!$G$5+DC130*Refining!$G$6+DD130*Refining!$G$7+DE130*Refining!$G$8+DF130*Refining!$G$9+DG130*Refining!$G$10+DH130*Refining!$G$11+DI130*Refining!$G$12</f>
        <v>#VALUE!</v>
      </c>
      <c r="DY130" s="189" t="e">
        <f t="shared" si="13"/>
        <v>#VALUE!</v>
      </c>
      <c r="DZ130" s="192" t="e">
        <f t="shared" si="14"/>
        <v>#VALUE!</v>
      </c>
      <c r="EA130" s="185" t="e">
        <f t="shared" si="15"/>
        <v>#VALUE!</v>
      </c>
      <c r="EB130" s="194" t="e">
        <f t="shared" ref="EB130:EC130" si="526">EA130/60</f>
        <v>#VALUE!</v>
      </c>
      <c r="EC130" s="194" t="e">
        <f t="shared" si="526"/>
        <v>#VALUE!</v>
      </c>
      <c r="ED130" s="185" t="e">
        <f t="shared" si="17"/>
        <v>#VALUE!</v>
      </c>
      <c r="EE130" s="194" t="e">
        <f t="shared" ref="EE130:EF130" si="527">ED130/1000</f>
        <v>#VALUE!</v>
      </c>
      <c r="EF130" s="196" t="e">
        <f t="shared" si="527"/>
        <v>#VALUE!</v>
      </c>
      <c r="EG130" s="130" t="e">
        <f t="shared" si="19"/>
        <v>#VALUE!</v>
      </c>
      <c r="EH130" s="132" t="e">
        <f t="shared" si="20"/>
        <v>#VALUE!</v>
      </c>
      <c r="EI130" s="133" t="s">
        <v>28</v>
      </c>
    </row>
    <row r="131" spans="1:139" ht="12.75" x14ac:dyDescent="0.2">
      <c r="A131" s="864"/>
      <c r="B131" s="135" t="s">
        <v>350</v>
      </c>
      <c r="C131" s="137" t="s">
        <v>155</v>
      </c>
      <c r="D131" s="137">
        <v>3</v>
      </c>
      <c r="E131" s="137">
        <v>3</v>
      </c>
      <c r="F131" s="137">
        <v>3</v>
      </c>
      <c r="G131" s="139">
        <f t="shared" si="0"/>
        <v>3.375</v>
      </c>
      <c r="H131" s="140">
        <v>7</v>
      </c>
      <c r="I131" s="140">
        <v>7</v>
      </c>
      <c r="J131" s="140">
        <f>H131/Main!$D$9</f>
        <v>1.4</v>
      </c>
      <c r="K131" s="140">
        <f>I131/Main!$D$10</f>
        <v>3.5</v>
      </c>
      <c r="L131" s="140">
        <f t="shared" si="1"/>
        <v>2.5</v>
      </c>
      <c r="M131" s="140">
        <v>1</v>
      </c>
      <c r="N131" s="145" t="s">
        <v>28</v>
      </c>
      <c r="O131" s="143"/>
      <c r="P131" s="143"/>
      <c r="Q131" s="145"/>
      <c r="R131" s="143"/>
      <c r="S131" s="146"/>
      <c r="T131" s="146"/>
      <c r="U131" s="143"/>
      <c r="V131" s="143"/>
      <c r="W131" s="146"/>
      <c r="X131" s="146"/>
      <c r="Y131" s="143"/>
      <c r="Z131" s="143"/>
      <c r="AA131" s="143"/>
      <c r="AB131" s="143"/>
      <c r="AC131" s="362"/>
      <c r="AD131" s="133">
        <v>7</v>
      </c>
      <c r="AE131" s="133">
        <v>0</v>
      </c>
      <c r="AF131" s="167">
        <v>10</v>
      </c>
      <c r="AG131" s="133">
        <v>0</v>
      </c>
      <c r="AH131" s="133">
        <v>30</v>
      </c>
      <c r="AI131" s="133">
        <v>0</v>
      </c>
      <c r="AJ131" s="133">
        <v>6</v>
      </c>
      <c r="AK131" s="133">
        <v>0</v>
      </c>
      <c r="AL131" s="133">
        <v>0</v>
      </c>
      <c r="AM131" s="133">
        <v>0</v>
      </c>
      <c r="AN131" s="133">
        <v>0</v>
      </c>
      <c r="AO131" s="133">
        <v>0</v>
      </c>
      <c r="AP131" s="133">
        <v>0</v>
      </c>
      <c r="AQ131" s="133">
        <v>0</v>
      </c>
      <c r="AR131" s="133">
        <v>0</v>
      </c>
      <c r="AS131" s="133">
        <v>0</v>
      </c>
      <c r="AT131" s="133">
        <v>0</v>
      </c>
      <c r="AU131" s="133">
        <v>0</v>
      </c>
      <c r="AV131" s="133">
        <v>0</v>
      </c>
      <c r="AW131" s="133">
        <v>0</v>
      </c>
      <c r="AX131" s="133">
        <v>0</v>
      </c>
      <c r="AY131" s="174">
        <f t="shared" ref="AY131:BS131" si="528">IF(AD131 = 0, "", AD131)</f>
        <v>7</v>
      </c>
      <c r="AZ131" s="137" t="str">
        <f t="shared" si="528"/>
        <v/>
      </c>
      <c r="BA131" s="167">
        <f t="shared" si="528"/>
        <v>10</v>
      </c>
      <c r="BB131" s="137" t="str">
        <f t="shared" si="528"/>
        <v/>
      </c>
      <c r="BC131" s="133">
        <f t="shared" si="528"/>
        <v>30</v>
      </c>
      <c r="BD131" s="137" t="str">
        <f t="shared" si="528"/>
        <v/>
      </c>
      <c r="BE131" s="133">
        <f t="shared" si="528"/>
        <v>6</v>
      </c>
      <c r="BF131" s="137" t="str">
        <f t="shared" si="528"/>
        <v/>
      </c>
      <c r="BG131" s="137" t="str">
        <f t="shared" si="528"/>
        <v/>
      </c>
      <c r="BH131" s="137" t="str">
        <f t="shared" si="528"/>
        <v/>
      </c>
      <c r="BI131" s="137" t="str">
        <f t="shared" si="528"/>
        <v/>
      </c>
      <c r="BJ131" s="137" t="str">
        <f t="shared" si="528"/>
        <v/>
      </c>
      <c r="BK131" s="137" t="str">
        <f t="shared" si="528"/>
        <v/>
      </c>
      <c r="BL131" s="137" t="str">
        <f t="shared" si="528"/>
        <v/>
      </c>
      <c r="BM131" s="137" t="str">
        <f t="shared" si="528"/>
        <v/>
      </c>
      <c r="BN131" s="137" t="str">
        <f t="shared" si="528"/>
        <v/>
      </c>
      <c r="BO131" s="137" t="str">
        <f t="shared" si="528"/>
        <v/>
      </c>
      <c r="BP131" s="137" t="str">
        <f t="shared" si="528"/>
        <v/>
      </c>
      <c r="BQ131" s="137" t="str">
        <f t="shared" si="528"/>
        <v/>
      </c>
      <c r="BR131" s="137" t="str">
        <f t="shared" si="528"/>
        <v/>
      </c>
      <c r="BS131" s="169" t="str">
        <f t="shared" si="528"/>
        <v/>
      </c>
      <c r="BT131" s="174" t="e">
        <f>$AY131*Assembly!Z$4+$AZ131*Assembly!Z$5+$BA131*Assembly!Z$6+$BB131*Assembly!Z$7+$BC131*Assembly!Z$8+$BD131*Assembly!Z$9+$BE131*Assembly!Z$10+$BF131*Assembly!Z$11+$BG131*Assembly!Z$12+$BH131*Assembly!Z$13+$BI131*Assembly!Z$14+$BJ131*Assembly!Z$15+$BK131*Assembly!Z$16+$BL131*Assembly!Z$17+$BM131*Assembly!Z$18+$BN131*Assembly!Z$19+$BO131*Assembly!Z$20+$BP131*Assembly!Z$21+$BQ131*Assembly!Z$22+$BR131*Assembly!Z$23+$BS131*Assembly!Z$24</f>
        <v>#VALUE!</v>
      </c>
      <c r="BU131" s="133" t="e">
        <f t="shared" si="3"/>
        <v>#VALUE!</v>
      </c>
      <c r="BV131" s="133"/>
      <c r="BW131" s="133" t="e">
        <f>$AY131*Assembly!AD$4+$AZ131*Assembly!AD$5+$BA131*Assembly!AD$6+$BB131*Assembly!AD$7+$BC131*Assembly!AD$8+$BD131*Assembly!AD$9+$BE131*Assembly!AD$10+$BF131*Assembly!AD$11+$BG131*Assembly!AD$12+$BH131*Assembly!AD$13+$BI131*Assembly!AD$14+$BJ131*Assembly!AD$15+$BK131*Assembly!AD$16+$BL131*Assembly!AD$17+$BM131*Assembly!AD$18+$BN131*Assembly!AD$19+$BO131*Assembly!AD$20+$BP131*Assembly!AD$21+$BQ131*Assembly!AD$22+$BR131*Assembly!AD$23+$BS131*Assembly!AD$24</f>
        <v>#VALUE!</v>
      </c>
      <c r="BX131" s="177" t="e">
        <f t="shared" si="4"/>
        <v>#VALUE!</v>
      </c>
      <c r="BY131" s="178" t="e">
        <f t="shared" si="5"/>
        <v>#VALUE!</v>
      </c>
      <c r="BZ131" s="179" t="e">
        <f t="shared" si="6"/>
        <v>#VALUE!</v>
      </c>
      <c r="CA131" s="178" t="e">
        <f t="shared" si="7"/>
        <v>#VALUE!</v>
      </c>
      <c r="CB131" s="133" t="e">
        <f>$AY131*Assembly!Y$4+$AZ131*Assembly!Y$5+$BA131*Assembly!Y$6+$BB131*Assembly!Y$7+$BC131*Assembly!Y$8+$BD131*Assembly!Y$9+$BE131*Assembly!Y$10+$BF131*Assembly!Y$11+$BG131*Assembly!Y$12+$BH131*Assembly!Y$13+$BI131*Assembly!Y$14+$BJ131*Assembly!Y$15+$BK131*Assembly!Y$16+$BL131*Assembly!Y$17+$BM131*Assembly!Y$18+$BN131*Assembly!Y$19+$BO131*Assembly!Y$20+$BP131*Assembly!Y$21+$BQ131*Assembly!Y$22+$BR131*Assembly!Y$23+$BS131*Assembly!Y$24</f>
        <v>#VALUE!</v>
      </c>
      <c r="CC131" s="133" t="e">
        <f t="shared" si="8"/>
        <v>#VALUE!</v>
      </c>
      <c r="CD131" s="130" t="e">
        <f t="shared" si="9"/>
        <v>#VALUE!</v>
      </c>
      <c r="CE131" s="183" t="e">
        <f>$AY131*Assembly!AC$4+$AZ131*Assembly!AC$5+$BA131*Assembly!AC$6+$BB131*Assembly!AC$7+$BC131*Assembly!AC$8+$BD131*Assembly!AC$9+$BE131*Assembly!AC$10+$BF131*Assembly!AC$11+$BG131*Assembly!AC$12+$BH131*Assembly!AC$13+$BI131*Assembly!AC$14+$BJ131*Assembly!AC$15+$BK131*Assembly!AC$16+$BL131*Assembly!AC$17+$BM131*Assembly!AC$18+$BN131*Assembly!AC$19+$BO131*Assembly!AC$20+$BP131*Assembly!AC$21+$BQ131*Assembly!AC$22+$BR131*Assembly!AC$23+$BS131*Assembly!AC$24</f>
        <v>#VALUE!</v>
      </c>
      <c r="CF131" s="145" t="e">
        <f>$AY131*Assembly!M$4+$AZ131*Assembly!M$5+$BA131*Assembly!M$6+$BB131*Assembly!M$7+$BC131*Assembly!M$8+$BD131*Assembly!M$9+$BE131*Assembly!M$10+$BF131*Assembly!M$11+$BG131*Assembly!M$12+$BH131*Assembly!M$13+$BI131*Assembly!M$14+$BJ131*Assembly!M$15+$BK131*Assembly!M$16+$BL131*Assembly!M$17+$BM131*Assembly!M$18+$BN131*Assembly!M$19+$BO131*Assembly!M$20+$BP131*Assembly!M$21+$BQ131*Assembly!M$22+$BR131*Assembly!M$23+$BS131*Assembly!M$24</f>
        <v>#VALUE!</v>
      </c>
      <c r="CG131" s="145" t="e">
        <f>$AY131*Assembly!N$4+$AZ131*Assembly!N$5+$BA131*Assembly!N$6+$BB131*Assembly!N$7+$BC131*Assembly!N$8+$BD131*Assembly!N$9+$BE131*Assembly!N$10+$BF131*Assembly!N$11+$BG131*Assembly!N$12+$BH131*Assembly!N$13+$BI131*Assembly!N$14+$BJ131*Assembly!N$15+$BK131*Assembly!N$16+$BL131*Assembly!N$17+$BM131*Assembly!N$18+$BN131*Assembly!N$19+$BO131*Assembly!N$20+$BP131*Assembly!N$21+$BQ131*Assembly!N$22+$BR131*Assembly!N$23+$BS131*Assembly!N$24</f>
        <v>#VALUE!</v>
      </c>
      <c r="CH131" s="145" t="e">
        <f>$AY131*Assembly!O$4+$AZ131*Assembly!O$5+$BA131*Assembly!O$6+$BB131*Assembly!O$7+$BC131*Assembly!O$8+$BD131*Assembly!O$9+$BE131*Assembly!O$10+$BF131*Assembly!O$11+$BG131*Assembly!O$12+$BH131*Assembly!O$13+$BI131*Assembly!O$14+$BJ131*Assembly!O$15+$BK131*Assembly!O$16+$BL131*Assembly!O$17+$BM131*Assembly!O$18+$BN131*Assembly!O$19+$BO131*Assembly!O$20+$BP131*Assembly!O$21+$BQ131*Assembly!O$22+$BR131*Assembly!O$23+$BS131*Assembly!O$24</f>
        <v>#VALUE!</v>
      </c>
      <c r="CI131" s="140" t="e">
        <f>$AY131*Assembly!P$4+$AZ131*Assembly!P$5+$BA131*Assembly!P$6+$BB131*Assembly!P$7+$BC131*Assembly!P$8+$BD131*Assembly!P$9+$BE131*Assembly!P$10+$BF131*Assembly!P$11+$BG131*Assembly!P$12+$BH131*Assembly!P$13+$BI131*Assembly!P$14+$BJ131*Assembly!P$15+$BK131*Assembly!P$16+$BL131*Assembly!P$17+$BM131*Assembly!P$18+$BN131*Assembly!P$19+$BO131*Assembly!P$20+$BP131*Assembly!P$21+$BQ131*Assembly!P$22+$BR131*Assembly!P$23+$BS131*Assembly!P$24</f>
        <v>#VALUE!</v>
      </c>
      <c r="CJ131" s="140" t="e">
        <f>$AY131*Assembly!Q$4+$AZ131*Assembly!Q$5+$BA131*Assembly!Q$6+$BB131*Assembly!Q$7+$BC131*Assembly!Q$8+$BD131*Assembly!Q$9+$BE131*Assembly!Q$10+$BF131*Assembly!Q$11+$BG131*Assembly!Q$12+$BH131*Assembly!Q$13+$BI131*Assembly!Q$14+$BJ131*Assembly!Q$15+$BK131*Assembly!Q$16+$BL131*Assembly!Q$17+$BM131*Assembly!Q$18+$BN131*Assembly!Q$19+$BO131*Assembly!Q$20+$BP131*Assembly!Q$21+$BQ131*Assembly!Q$22+$BR131*Assembly!Q$23+$BS131*Assembly!Q$24</f>
        <v>#VALUE!</v>
      </c>
      <c r="CK131" s="145" t="e">
        <f>$AY131*Assembly!R$4+$AZ131*Assembly!R$5+$BA131*Assembly!R$6+$BB131*Assembly!R$7+$BC131*Assembly!R$8+$BD131*Assembly!R$9+$BE131*Assembly!R$10+$BF131*Assembly!R$11+$BG131*Assembly!R$12+$BH131*Assembly!R$13+$BI131*Assembly!R$14+$BJ131*Assembly!R$15+$BK131*Assembly!R$16+$BL131*Assembly!R$17+$BM131*Assembly!R$18+$BN131*Assembly!R$19+$BO131*Assembly!R$20+$BP131*Assembly!R$21+$BQ131*Assembly!R$22+$BR131*Assembly!R$23+$BS131*Assembly!R$24</f>
        <v>#VALUE!</v>
      </c>
      <c r="CL131" s="140" t="e">
        <f>$AY131*Assembly!S$4+$AZ131*Assembly!S$5+$BA131*Assembly!S$6+$BB131*Assembly!S$7+$BC131*Assembly!S$8+$BD131*Assembly!S$9+$BE131*Assembly!S$10+$BF131*Assembly!S$11+$BG131*Assembly!S$12+$BH131*Assembly!S$13+$BI131*Assembly!S$14+$BJ131*Assembly!S$15+$BK131*Assembly!S$16+$BL131*Assembly!S$17+$BM131*Assembly!S$18+$BN131*Assembly!S$19+$BO131*Assembly!S$20+$BP131*Assembly!S$21+$BQ131*Assembly!S$22+$BR131*Assembly!S$23+$BS131*Assembly!S$24</f>
        <v>#VALUE!</v>
      </c>
      <c r="CM131" s="140" t="e">
        <f>$AY131*Assembly!T$4+$AZ131*Assembly!T$5+$BA131*Assembly!T$6+$BB131*Assembly!T$7+$BC131*Assembly!T$8+$BD131*Assembly!T$9+$BE131*Assembly!T$10+$BF131*Assembly!T$11+$BG131*Assembly!T$12+$BH131*Assembly!T$13+$BI131*Assembly!T$14+$BJ131*Assembly!T$15+$BK131*Assembly!T$16+$BL131*Assembly!T$17+$BM131*Assembly!T$18+$BN131*Assembly!T$19+$BO131*Assembly!T$20+$BP131*Assembly!T$21+$BQ131*Assembly!T$22+$BR131*Assembly!T$23+$BS131*Assembly!T$24</f>
        <v>#VALUE!</v>
      </c>
      <c r="CN131" s="140" t="e">
        <f>$AY131*Assembly!U$4+$AZ131*Assembly!U$5+$BA131*Assembly!U$6+$BB131*Assembly!U$7+$BC131*Assembly!U$8+$BD131*Assembly!U$9+$BE131*Assembly!U$10+$BF131*Assembly!U$11+$BG131*Assembly!U$12+$BH131*Assembly!U$13+$BI131*Assembly!U$14+$BJ131*Assembly!U$15+$BK131*Assembly!U$16+$BL131*Assembly!U$17+$BM131*Assembly!U$18+$BN131*Assembly!U$19+$BO131*Assembly!U$20+$BP131*Assembly!U$21+$BQ131*Assembly!U$22+$BR131*Assembly!U$23+$BS131*Assembly!U$24</f>
        <v>#VALUE!</v>
      </c>
      <c r="CO131" s="145" t="e">
        <f>$AY131*Assembly!V$4+$AZ131*Assembly!V$5+$BA131*Assembly!V$6+$BB131*Assembly!V$7+$BC131*Assembly!V$8+$BD131*Assembly!V$9+$BE131*Assembly!V$10+$BF131*Assembly!V$11+$BG131*Assembly!V$12+$BH131*Assembly!V$13+$BI131*Assembly!V$14+$BJ131*Assembly!V$15+$BK131*Assembly!V$16+$BL131*Assembly!V$17+$BM131*Assembly!V$18+$BN131*Assembly!V$19+$BO131*Assembly!V$20+$BP131*Assembly!V$21+$BQ131*Assembly!V$22+$BR131*Assembly!V$23+$BS131*Assembly!V$24</f>
        <v>#VALUE!</v>
      </c>
      <c r="CP131" s="145" t="e">
        <f>CF131*Refining!$F$3</f>
        <v>#VALUE!</v>
      </c>
      <c r="CQ131" s="145" t="e">
        <f>CG131*Refining!$F$4</f>
        <v>#VALUE!</v>
      </c>
      <c r="CR131" s="145" t="e">
        <f>CH131*Refining!$F$5</f>
        <v>#VALUE!</v>
      </c>
      <c r="CS131" s="145" t="e">
        <f>CI131*Refining!$F$6</f>
        <v>#VALUE!</v>
      </c>
      <c r="CT131" s="145" t="e">
        <f>CJ131*Refining!$F$7</f>
        <v>#VALUE!</v>
      </c>
      <c r="CU131" s="145" t="e">
        <f>CK131*Refining!$F$8</f>
        <v>#VALUE!</v>
      </c>
      <c r="CV131" s="145" t="e">
        <f>CL131*Refining!$F$9</f>
        <v>#VALUE!</v>
      </c>
      <c r="CW131" s="145" t="e">
        <f>CM131*Refining!$F$10</f>
        <v>#VALUE!</v>
      </c>
      <c r="CX131" s="145" t="e">
        <f>CN131*Refining!$F$11</f>
        <v>#VALUE!</v>
      </c>
      <c r="CY131" s="145" t="e">
        <f>CO131*Refining!$F$12</f>
        <v>#VALUE!</v>
      </c>
      <c r="CZ131" s="185" t="e">
        <f t="shared" ref="CZ131:DS131" si="529">IF(CF131 = 0, "", CF131)</f>
        <v>#VALUE!</v>
      </c>
      <c r="DA131" s="189" t="e">
        <f t="shared" si="529"/>
        <v>#VALUE!</v>
      </c>
      <c r="DB131" s="186" t="e">
        <f t="shared" si="529"/>
        <v>#VALUE!</v>
      </c>
      <c r="DC131" s="186" t="e">
        <f t="shared" si="529"/>
        <v>#VALUE!</v>
      </c>
      <c r="DD131" s="186" t="e">
        <f t="shared" si="529"/>
        <v>#VALUE!</v>
      </c>
      <c r="DE131" s="186" t="e">
        <f t="shared" si="529"/>
        <v>#VALUE!</v>
      </c>
      <c r="DF131" s="186" t="e">
        <f t="shared" si="529"/>
        <v>#VALUE!</v>
      </c>
      <c r="DG131" s="186" t="e">
        <f t="shared" si="529"/>
        <v>#VALUE!</v>
      </c>
      <c r="DH131" s="186" t="e">
        <f t="shared" si="529"/>
        <v>#VALUE!</v>
      </c>
      <c r="DI131" s="187" t="e">
        <f t="shared" si="529"/>
        <v>#VALUE!</v>
      </c>
      <c r="DJ131" s="185" t="e">
        <f t="shared" si="529"/>
        <v>#VALUE!</v>
      </c>
      <c r="DK131" s="189" t="e">
        <f t="shared" si="529"/>
        <v>#VALUE!</v>
      </c>
      <c r="DL131" s="186" t="e">
        <f t="shared" si="529"/>
        <v>#VALUE!</v>
      </c>
      <c r="DM131" s="186" t="e">
        <f t="shared" si="529"/>
        <v>#VALUE!</v>
      </c>
      <c r="DN131" s="211" t="e">
        <f t="shared" si="529"/>
        <v>#VALUE!</v>
      </c>
      <c r="DO131" s="186" t="e">
        <f t="shared" si="529"/>
        <v>#VALUE!</v>
      </c>
      <c r="DP131" s="186" t="e">
        <f t="shared" si="529"/>
        <v>#VALUE!</v>
      </c>
      <c r="DQ131" s="186" t="e">
        <f t="shared" si="529"/>
        <v>#VALUE!</v>
      </c>
      <c r="DR131" s="186" t="e">
        <f t="shared" si="529"/>
        <v>#VALUE!</v>
      </c>
      <c r="DS131" s="187" t="e">
        <f t="shared" si="529"/>
        <v>#VALUE!</v>
      </c>
      <c r="DT131" s="185" t="e">
        <f t="shared" si="11"/>
        <v>#VALUE!</v>
      </c>
      <c r="DU131" s="189" t="e">
        <f t="shared" si="12"/>
        <v>#VALUE!</v>
      </c>
      <c r="DV131" s="133" t="e">
        <f>CZ131*'Ores &amp; Ingots'!$C$3+DA131*'Ores &amp; Ingots'!$C$4+DB131*'Ores &amp; Ingots'!$C$5+DC131*'Ores &amp; Ingots'!$C$6+DD131*'Ores &amp; Ingots'!$C$7+DE131*'Ores &amp; Ingots'!$C$8+DF131*'Ores &amp; Ingots'!$C$9+DG131*'Ores &amp; Ingots'!$C$10+DH131*'Ores &amp; Ingots'!$C$11+DI131*'Ores &amp; Ingots'!$C$12</f>
        <v>#VALUE!</v>
      </c>
      <c r="DW131" s="133" t="e">
        <f>DJ131*'Ores &amp; Ingots'!$B$3+DK131*'Ores &amp; Ingots'!$B$4+DL131*'Ores &amp; Ingots'!$B$5+DM131*'Ores &amp; Ingots'!$B$6+DN131*'Ores &amp; Ingots'!$B$7+DO131*'Ores &amp; Ingots'!$B$8+DP131*'Ores &amp; Ingots'!$B$9+DQ131*'Ores &amp; Ingots'!$B$10+DR131*'Ores &amp; Ingots'!$B$11+DS131*'Ores &amp; Ingots'!$B$12</f>
        <v>#VALUE!</v>
      </c>
      <c r="DX131" s="189" t="e">
        <f>CZ131*Refining!$G$3+DA131*Refining!$G$4+DB131*Refining!$G$5+DC131*Refining!$G$6+DD131*Refining!$G$7+DE131*Refining!$G$8+DF131*Refining!$G$9+DG131*Refining!$G$10+DH131*Refining!$G$11+DI131*Refining!$G$12</f>
        <v>#VALUE!</v>
      </c>
      <c r="DY131" s="189" t="e">
        <f t="shared" si="13"/>
        <v>#VALUE!</v>
      </c>
      <c r="DZ131" s="192" t="e">
        <f t="shared" si="14"/>
        <v>#VALUE!</v>
      </c>
      <c r="EA131" s="185" t="e">
        <f t="shared" si="15"/>
        <v>#VALUE!</v>
      </c>
      <c r="EB131" s="194" t="e">
        <f t="shared" ref="EB131:EC131" si="530">EA131/60</f>
        <v>#VALUE!</v>
      </c>
      <c r="EC131" s="194" t="e">
        <f t="shared" si="530"/>
        <v>#VALUE!</v>
      </c>
      <c r="ED131" s="185" t="e">
        <f t="shared" si="17"/>
        <v>#VALUE!</v>
      </c>
      <c r="EE131" s="194" t="e">
        <f t="shared" ref="EE131:EF131" si="531">ED131/1000</f>
        <v>#VALUE!</v>
      </c>
      <c r="EF131" s="196" t="e">
        <f t="shared" si="531"/>
        <v>#VALUE!</v>
      </c>
      <c r="EG131" s="130" t="e">
        <f t="shared" si="19"/>
        <v>#VALUE!</v>
      </c>
      <c r="EH131" s="132" t="e">
        <f t="shared" si="20"/>
        <v>#VALUE!</v>
      </c>
      <c r="EI131" s="133" t="s">
        <v>28</v>
      </c>
    </row>
    <row r="132" spans="1:139" ht="12.75" x14ac:dyDescent="0.2">
      <c r="A132" s="864"/>
      <c r="B132" s="135" t="s">
        <v>347</v>
      </c>
      <c r="C132" s="137" t="s">
        <v>155</v>
      </c>
      <c r="D132" s="137">
        <v>1</v>
      </c>
      <c r="E132" s="137">
        <v>1</v>
      </c>
      <c r="F132" s="137">
        <v>1</v>
      </c>
      <c r="G132" s="139">
        <f t="shared" si="0"/>
        <v>0.125</v>
      </c>
      <c r="H132" s="140">
        <v>3</v>
      </c>
      <c r="I132" s="140">
        <v>3</v>
      </c>
      <c r="J132" s="140">
        <f>H132/Main!$D$9</f>
        <v>0.6</v>
      </c>
      <c r="K132" s="140">
        <f>I132/Main!$D$10</f>
        <v>1.5</v>
      </c>
      <c r="L132" s="140">
        <f t="shared" si="1"/>
        <v>2.5</v>
      </c>
      <c r="M132" s="140">
        <v>1</v>
      </c>
      <c r="N132" s="145" t="s">
        <v>28</v>
      </c>
      <c r="O132" s="143"/>
      <c r="P132" s="143"/>
      <c r="Q132" s="145"/>
      <c r="R132" s="143"/>
      <c r="S132" s="146"/>
      <c r="T132" s="146"/>
      <c r="U132" s="143"/>
      <c r="V132" s="143"/>
      <c r="W132" s="146"/>
      <c r="X132" s="146"/>
      <c r="Y132" s="143"/>
      <c r="Z132" s="143"/>
      <c r="AA132" s="143"/>
      <c r="AB132" s="143"/>
      <c r="AC132" s="362"/>
      <c r="AD132" s="133">
        <v>0</v>
      </c>
      <c r="AE132" s="133">
        <v>1</v>
      </c>
      <c r="AF132" s="133">
        <v>0</v>
      </c>
      <c r="AG132" s="133">
        <v>0</v>
      </c>
      <c r="AH132" s="167">
        <v>1</v>
      </c>
      <c r="AI132" s="133">
        <v>0</v>
      </c>
      <c r="AJ132" s="133">
        <v>1</v>
      </c>
      <c r="AK132" s="133">
        <v>0</v>
      </c>
      <c r="AL132" s="133">
        <v>0</v>
      </c>
      <c r="AM132" s="133">
        <v>0</v>
      </c>
      <c r="AN132" s="133">
        <v>0</v>
      </c>
      <c r="AO132" s="133">
        <v>0</v>
      </c>
      <c r="AP132" s="133">
        <v>0</v>
      </c>
      <c r="AQ132" s="133">
        <v>0</v>
      </c>
      <c r="AR132" s="133">
        <v>0</v>
      </c>
      <c r="AS132" s="133">
        <v>0</v>
      </c>
      <c r="AT132" s="133">
        <v>0</v>
      </c>
      <c r="AU132" s="133">
        <v>0</v>
      </c>
      <c r="AV132" s="133">
        <v>0</v>
      </c>
      <c r="AW132" s="133">
        <v>0</v>
      </c>
      <c r="AX132" s="133">
        <v>0</v>
      </c>
      <c r="AY132" s="161" t="str">
        <f t="shared" ref="AY132:BS132" si="532">IF(AD132 = 0, "", AD132)</f>
        <v/>
      </c>
      <c r="AZ132" s="133">
        <f t="shared" si="532"/>
        <v>1</v>
      </c>
      <c r="BA132" s="137" t="str">
        <f t="shared" si="532"/>
        <v/>
      </c>
      <c r="BB132" s="137" t="str">
        <f t="shared" si="532"/>
        <v/>
      </c>
      <c r="BC132" s="167">
        <f t="shared" si="532"/>
        <v>1</v>
      </c>
      <c r="BD132" s="137" t="str">
        <f t="shared" si="532"/>
        <v/>
      </c>
      <c r="BE132" s="133">
        <f t="shared" si="532"/>
        <v>1</v>
      </c>
      <c r="BF132" s="137" t="str">
        <f t="shared" si="532"/>
        <v/>
      </c>
      <c r="BG132" s="137" t="str">
        <f t="shared" si="532"/>
        <v/>
      </c>
      <c r="BH132" s="137" t="str">
        <f t="shared" si="532"/>
        <v/>
      </c>
      <c r="BI132" s="137" t="str">
        <f t="shared" si="532"/>
        <v/>
      </c>
      <c r="BJ132" s="137" t="str">
        <f t="shared" si="532"/>
        <v/>
      </c>
      <c r="BK132" s="137" t="str">
        <f t="shared" si="532"/>
        <v/>
      </c>
      <c r="BL132" s="137" t="str">
        <f t="shared" si="532"/>
        <v/>
      </c>
      <c r="BM132" s="137" t="str">
        <f t="shared" si="532"/>
        <v/>
      </c>
      <c r="BN132" s="137" t="str">
        <f t="shared" si="532"/>
        <v/>
      </c>
      <c r="BO132" s="137" t="str">
        <f t="shared" si="532"/>
        <v/>
      </c>
      <c r="BP132" s="137" t="str">
        <f t="shared" si="532"/>
        <v/>
      </c>
      <c r="BQ132" s="137" t="str">
        <f t="shared" si="532"/>
        <v/>
      </c>
      <c r="BR132" s="137" t="str">
        <f t="shared" si="532"/>
        <v/>
      </c>
      <c r="BS132" s="169" t="str">
        <f t="shared" si="532"/>
        <v/>
      </c>
      <c r="BT132" s="174" t="e">
        <f>$AY132*Assembly!Z$4+$AZ132*Assembly!Z$5+$BA132*Assembly!Z$6+$BB132*Assembly!Z$7+$BC132*Assembly!Z$8+$BD132*Assembly!Z$9+$BE132*Assembly!Z$10+$BF132*Assembly!Z$11+$BG132*Assembly!Z$12+$BH132*Assembly!Z$13+$BI132*Assembly!Z$14+$BJ132*Assembly!Z$15+$BK132*Assembly!Z$16+$BL132*Assembly!Z$17+$BM132*Assembly!Z$18+$BN132*Assembly!Z$19+$BO132*Assembly!Z$20+$BP132*Assembly!Z$21+$BQ132*Assembly!Z$22+$BR132*Assembly!Z$23+$BS132*Assembly!Z$24</f>
        <v>#VALUE!</v>
      </c>
      <c r="BU132" s="133" t="e">
        <f t="shared" si="3"/>
        <v>#VALUE!</v>
      </c>
      <c r="BV132" s="133"/>
      <c r="BW132" s="133" t="e">
        <f>$AY132*Assembly!AD$4+$AZ132*Assembly!AD$5+$BA132*Assembly!AD$6+$BB132*Assembly!AD$7+$BC132*Assembly!AD$8+$BD132*Assembly!AD$9+$BE132*Assembly!AD$10+$BF132*Assembly!AD$11+$BG132*Assembly!AD$12+$BH132*Assembly!AD$13+$BI132*Assembly!AD$14+$BJ132*Assembly!AD$15+$BK132*Assembly!AD$16+$BL132*Assembly!AD$17+$BM132*Assembly!AD$18+$BN132*Assembly!AD$19+$BO132*Assembly!AD$20+$BP132*Assembly!AD$21+$BQ132*Assembly!AD$22+$BR132*Assembly!AD$23+$BS132*Assembly!AD$24</f>
        <v>#VALUE!</v>
      </c>
      <c r="BX132" s="177" t="e">
        <f t="shared" si="4"/>
        <v>#VALUE!</v>
      </c>
      <c r="BY132" s="178" t="e">
        <f t="shared" si="5"/>
        <v>#VALUE!</v>
      </c>
      <c r="BZ132" s="179" t="e">
        <f t="shared" si="6"/>
        <v>#VALUE!</v>
      </c>
      <c r="CA132" s="178" t="e">
        <f t="shared" si="7"/>
        <v>#VALUE!</v>
      </c>
      <c r="CB132" s="133" t="e">
        <f>$AY132*Assembly!Y$4+$AZ132*Assembly!Y$5+$BA132*Assembly!Y$6+$BB132*Assembly!Y$7+$BC132*Assembly!Y$8+$BD132*Assembly!Y$9+$BE132*Assembly!Y$10+$BF132*Assembly!Y$11+$BG132*Assembly!Y$12+$BH132*Assembly!Y$13+$BI132*Assembly!Y$14+$BJ132*Assembly!Y$15+$BK132*Assembly!Y$16+$BL132*Assembly!Y$17+$BM132*Assembly!Y$18+$BN132*Assembly!Y$19+$BO132*Assembly!Y$20+$BP132*Assembly!Y$21+$BQ132*Assembly!Y$22+$BR132*Assembly!Y$23+$BS132*Assembly!Y$24</f>
        <v>#VALUE!</v>
      </c>
      <c r="CC132" s="133" t="e">
        <f t="shared" si="8"/>
        <v>#VALUE!</v>
      </c>
      <c r="CD132" s="130" t="e">
        <f t="shared" si="9"/>
        <v>#VALUE!</v>
      </c>
      <c r="CE132" s="183" t="e">
        <f>$AY132*Assembly!AC$4+$AZ132*Assembly!AC$5+$BA132*Assembly!AC$6+$BB132*Assembly!AC$7+$BC132*Assembly!AC$8+$BD132*Assembly!AC$9+$BE132*Assembly!AC$10+$BF132*Assembly!AC$11+$BG132*Assembly!AC$12+$BH132*Assembly!AC$13+$BI132*Assembly!AC$14+$BJ132*Assembly!AC$15+$BK132*Assembly!AC$16+$BL132*Assembly!AC$17+$BM132*Assembly!AC$18+$BN132*Assembly!AC$19+$BO132*Assembly!AC$20+$BP132*Assembly!AC$21+$BQ132*Assembly!AC$22+$BR132*Assembly!AC$23+$BS132*Assembly!AC$24</f>
        <v>#VALUE!</v>
      </c>
      <c r="CF132" s="145" t="e">
        <f>$AY132*Assembly!M$4+$AZ132*Assembly!M$5+$BA132*Assembly!M$6+$BB132*Assembly!M$7+$BC132*Assembly!M$8+$BD132*Assembly!M$9+$BE132*Assembly!M$10+$BF132*Assembly!M$11+$BG132*Assembly!M$12+$BH132*Assembly!M$13+$BI132*Assembly!M$14+$BJ132*Assembly!M$15+$BK132*Assembly!M$16+$BL132*Assembly!M$17+$BM132*Assembly!M$18+$BN132*Assembly!M$19+$BO132*Assembly!M$20+$BP132*Assembly!M$21+$BQ132*Assembly!M$22+$BR132*Assembly!M$23+$BS132*Assembly!M$24</f>
        <v>#VALUE!</v>
      </c>
      <c r="CG132" s="145" t="e">
        <f>$AY132*Assembly!N$4+$AZ132*Assembly!N$5+$BA132*Assembly!N$6+$BB132*Assembly!N$7+$BC132*Assembly!N$8+$BD132*Assembly!N$9+$BE132*Assembly!N$10+$BF132*Assembly!N$11+$BG132*Assembly!N$12+$BH132*Assembly!N$13+$BI132*Assembly!N$14+$BJ132*Assembly!N$15+$BK132*Assembly!N$16+$BL132*Assembly!N$17+$BM132*Assembly!N$18+$BN132*Assembly!N$19+$BO132*Assembly!N$20+$BP132*Assembly!N$21+$BQ132*Assembly!N$22+$BR132*Assembly!N$23+$BS132*Assembly!N$24</f>
        <v>#VALUE!</v>
      </c>
      <c r="CH132" s="145" t="e">
        <f>$AY132*Assembly!O$4+$AZ132*Assembly!O$5+$BA132*Assembly!O$6+$BB132*Assembly!O$7+$BC132*Assembly!O$8+$BD132*Assembly!O$9+$BE132*Assembly!O$10+$BF132*Assembly!O$11+$BG132*Assembly!O$12+$BH132*Assembly!O$13+$BI132*Assembly!O$14+$BJ132*Assembly!O$15+$BK132*Assembly!O$16+$BL132*Assembly!O$17+$BM132*Assembly!O$18+$BN132*Assembly!O$19+$BO132*Assembly!O$20+$BP132*Assembly!O$21+$BQ132*Assembly!O$22+$BR132*Assembly!O$23+$BS132*Assembly!O$24</f>
        <v>#VALUE!</v>
      </c>
      <c r="CI132" s="140" t="e">
        <f>$AY132*Assembly!P$4+$AZ132*Assembly!P$5+$BA132*Assembly!P$6+$BB132*Assembly!P$7+$BC132*Assembly!P$8+$BD132*Assembly!P$9+$BE132*Assembly!P$10+$BF132*Assembly!P$11+$BG132*Assembly!P$12+$BH132*Assembly!P$13+$BI132*Assembly!P$14+$BJ132*Assembly!P$15+$BK132*Assembly!P$16+$BL132*Assembly!P$17+$BM132*Assembly!P$18+$BN132*Assembly!P$19+$BO132*Assembly!P$20+$BP132*Assembly!P$21+$BQ132*Assembly!P$22+$BR132*Assembly!P$23+$BS132*Assembly!P$24</f>
        <v>#VALUE!</v>
      </c>
      <c r="CJ132" s="140" t="e">
        <f>$AY132*Assembly!Q$4+$AZ132*Assembly!Q$5+$BA132*Assembly!Q$6+$BB132*Assembly!Q$7+$BC132*Assembly!Q$8+$BD132*Assembly!Q$9+$BE132*Assembly!Q$10+$BF132*Assembly!Q$11+$BG132*Assembly!Q$12+$BH132*Assembly!Q$13+$BI132*Assembly!Q$14+$BJ132*Assembly!Q$15+$BK132*Assembly!Q$16+$BL132*Assembly!Q$17+$BM132*Assembly!Q$18+$BN132*Assembly!Q$19+$BO132*Assembly!Q$20+$BP132*Assembly!Q$21+$BQ132*Assembly!Q$22+$BR132*Assembly!Q$23+$BS132*Assembly!Q$24</f>
        <v>#VALUE!</v>
      </c>
      <c r="CK132" s="145" t="e">
        <f>$AY132*Assembly!R$4+$AZ132*Assembly!R$5+$BA132*Assembly!R$6+$BB132*Assembly!R$7+$BC132*Assembly!R$8+$BD132*Assembly!R$9+$BE132*Assembly!R$10+$BF132*Assembly!R$11+$BG132*Assembly!R$12+$BH132*Assembly!R$13+$BI132*Assembly!R$14+$BJ132*Assembly!R$15+$BK132*Assembly!R$16+$BL132*Assembly!R$17+$BM132*Assembly!R$18+$BN132*Assembly!R$19+$BO132*Assembly!R$20+$BP132*Assembly!R$21+$BQ132*Assembly!R$22+$BR132*Assembly!R$23+$BS132*Assembly!R$24</f>
        <v>#VALUE!</v>
      </c>
      <c r="CL132" s="140" t="e">
        <f>$AY132*Assembly!S$4+$AZ132*Assembly!S$5+$BA132*Assembly!S$6+$BB132*Assembly!S$7+$BC132*Assembly!S$8+$BD132*Assembly!S$9+$BE132*Assembly!S$10+$BF132*Assembly!S$11+$BG132*Assembly!S$12+$BH132*Assembly!S$13+$BI132*Assembly!S$14+$BJ132*Assembly!S$15+$BK132*Assembly!S$16+$BL132*Assembly!S$17+$BM132*Assembly!S$18+$BN132*Assembly!S$19+$BO132*Assembly!S$20+$BP132*Assembly!S$21+$BQ132*Assembly!S$22+$BR132*Assembly!S$23+$BS132*Assembly!S$24</f>
        <v>#VALUE!</v>
      </c>
      <c r="CM132" s="140" t="e">
        <f>$AY132*Assembly!T$4+$AZ132*Assembly!T$5+$BA132*Assembly!T$6+$BB132*Assembly!T$7+$BC132*Assembly!T$8+$BD132*Assembly!T$9+$BE132*Assembly!T$10+$BF132*Assembly!T$11+$BG132*Assembly!T$12+$BH132*Assembly!T$13+$BI132*Assembly!T$14+$BJ132*Assembly!T$15+$BK132*Assembly!T$16+$BL132*Assembly!T$17+$BM132*Assembly!T$18+$BN132*Assembly!T$19+$BO132*Assembly!T$20+$BP132*Assembly!T$21+$BQ132*Assembly!T$22+$BR132*Assembly!T$23+$BS132*Assembly!T$24</f>
        <v>#VALUE!</v>
      </c>
      <c r="CN132" s="140" t="e">
        <f>$AY132*Assembly!U$4+$AZ132*Assembly!U$5+$BA132*Assembly!U$6+$BB132*Assembly!U$7+$BC132*Assembly!U$8+$BD132*Assembly!U$9+$BE132*Assembly!U$10+$BF132*Assembly!U$11+$BG132*Assembly!U$12+$BH132*Assembly!U$13+$BI132*Assembly!U$14+$BJ132*Assembly!U$15+$BK132*Assembly!U$16+$BL132*Assembly!U$17+$BM132*Assembly!U$18+$BN132*Assembly!U$19+$BO132*Assembly!U$20+$BP132*Assembly!U$21+$BQ132*Assembly!U$22+$BR132*Assembly!U$23+$BS132*Assembly!U$24</f>
        <v>#VALUE!</v>
      </c>
      <c r="CO132" s="145" t="e">
        <f>$AY132*Assembly!V$4+$AZ132*Assembly!V$5+$BA132*Assembly!V$6+$BB132*Assembly!V$7+$BC132*Assembly!V$8+$BD132*Assembly!V$9+$BE132*Assembly!V$10+$BF132*Assembly!V$11+$BG132*Assembly!V$12+$BH132*Assembly!V$13+$BI132*Assembly!V$14+$BJ132*Assembly!V$15+$BK132*Assembly!V$16+$BL132*Assembly!V$17+$BM132*Assembly!V$18+$BN132*Assembly!V$19+$BO132*Assembly!V$20+$BP132*Assembly!V$21+$BQ132*Assembly!V$22+$BR132*Assembly!V$23+$BS132*Assembly!V$24</f>
        <v>#VALUE!</v>
      </c>
      <c r="CP132" s="145" t="e">
        <f>CF132*Refining!$F$3</f>
        <v>#VALUE!</v>
      </c>
      <c r="CQ132" s="145" t="e">
        <f>CG132*Refining!$F$4</f>
        <v>#VALUE!</v>
      </c>
      <c r="CR132" s="145" t="e">
        <f>CH132*Refining!$F$5</f>
        <v>#VALUE!</v>
      </c>
      <c r="CS132" s="145" t="e">
        <f>CI132*Refining!$F$6</f>
        <v>#VALUE!</v>
      </c>
      <c r="CT132" s="145" t="e">
        <f>CJ132*Refining!$F$7</f>
        <v>#VALUE!</v>
      </c>
      <c r="CU132" s="145" t="e">
        <f>CK132*Refining!$F$8</f>
        <v>#VALUE!</v>
      </c>
      <c r="CV132" s="145" t="e">
        <f>CL132*Refining!$F$9</f>
        <v>#VALUE!</v>
      </c>
      <c r="CW132" s="145" t="e">
        <f>CM132*Refining!$F$10</f>
        <v>#VALUE!</v>
      </c>
      <c r="CX132" s="145" t="e">
        <f>CN132*Refining!$F$11</f>
        <v>#VALUE!</v>
      </c>
      <c r="CY132" s="145" t="e">
        <f>CO132*Refining!$F$12</f>
        <v>#VALUE!</v>
      </c>
      <c r="CZ132" s="185" t="e">
        <f t="shared" ref="CZ132:DS132" si="533">IF(CF132 = 0, "", CF132)</f>
        <v>#VALUE!</v>
      </c>
      <c r="DA132" s="189" t="e">
        <f t="shared" si="533"/>
        <v>#VALUE!</v>
      </c>
      <c r="DB132" s="186" t="e">
        <f t="shared" si="533"/>
        <v>#VALUE!</v>
      </c>
      <c r="DC132" s="186" t="e">
        <f t="shared" si="533"/>
        <v>#VALUE!</v>
      </c>
      <c r="DD132" s="186" t="e">
        <f t="shared" si="533"/>
        <v>#VALUE!</v>
      </c>
      <c r="DE132" s="186" t="e">
        <f t="shared" si="533"/>
        <v>#VALUE!</v>
      </c>
      <c r="DF132" s="186" t="e">
        <f t="shared" si="533"/>
        <v>#VALUE!</v>
      </c>
      <c r="DG132" s="186" t="e">
        <f t="shared" si="533"/>
        <v>#VALUE!</v>
      </c>
      <c r="DH132" s="186" t="e">
        <f t="shared" si="533"/>
        <v>#VALUE!</v>
      </c>
      <c r="DI132" s="187" t="e">
        <f t="shared" si="533"/>
        <v>#VALUE!</v>
      </c>
      <c r="DJ132" s="185" t="e">
        <f t="shared" si="533"/>
        <v>#VALUE!</v>
      </c>
      <c r="DK132" s="189" t="e">
        <f t="shared" si="533"/>
        <v>#VALUE!</v>
      </c>
      <c r="DL132" s="186" t="e">
        <f t="shared" si="533"/>
        <v>#VALUE!</v>
      </c>
      <c r="DM132" s="186" t="e">
        <f t="shared" si="533"/>
        <v>#VALUE!</v>
      </c>
      <c r="DN132" s="211" t="e">
        <f t="shared" si="533"/>
        <v>#VALUE!</v>
      </c>
      <c r="DO132" s="186" t="e">
        <f t="shared" si="533"/>
        <v>#VALUE!</v>
      </c>
      <c r="DP132" s="186" t="e">
        <f t="shared" si="533"/>
        <v>#VALUE!</v>
      </c>
      <c r="DQ132" s="186" t="e">
        <f t="shared" si="533"/>
        <v>#VALUE!</v>
      </c>
      <c r="DR132" s="186" t="e">
        <f t="shared" si="533"/>
        <v>#VALUE!</v>
      </c>
      <c r="DS132" s="187" t="e">
        <f t="shared" si="533"/>
        <v>#VALUE!</v>
      </c>
      <c r="DT132" s="185" t="e">
        <f t="shared" si="11"/>
        <v>#VALUE!</v>
      </c>
      <c r="DU132" s="189" t="e">
        <f t="shared" si="12"/>
        <v>#VALUE!</v>
      </c>
      <c r="DV132" s="133" t="e">
        <f>CZ132*'Ores &amp; Ingots'!$C$3+DA132*'Ores &amp; Ingots'!$C$4+DB132*'Ores &amp; Ingots'!$C$5+DC132*'Ores &amp; Ingots'!$C$6+DD132*'Ores &amp; Ingots'!$C$7+DE132*'Ores &amp; Ingots'!$C$8+DF132*'Ores &amp; Ingots'!$C$9+DG132*'Ores &amp; Ingots'!$C$10+DH132*'Ores &amp; Ingots'!$C$11+DI132*'Ores &amp; Ingots'!$C$12</f>
        <v>#VALUE!</v>
      </c>
      <c r="DW132" s="133" t="e">
        <f>DJ132*'Ores &amp; Ingots'!$B$3+DK132*'Ores &amp; Ingots'!$B$4+DL132*'Ores &amp; Ingots'!$B$5+DM132*'Ores &amp; Ingots'!$B$6+DN132*'Ores &amp; Ingots'!$B$7+DO132*'Ores &amp; Ingots'!$B$8+DP132*'Ores &amp; Ingots'!$B$9+DQ132*'Ores &amp; Ingots'!$B$10+DR132*'Ores &amp; Ingots'!$B$11+DS132*'Ores &amp; Ingots'!$B$12</f>
        <v>#VALUE!</v>
      </c>
      <c r="DX132" s="189" t="e">
        <f>CZ132*Refining!$G$3+DA132*Refining!$G$4+DB132*Refining!$G$5+DC132*Refining!$G$6+DD132*Refining!$G$7+DE132*Refining!$G$8+DF132*Refining!$G$9+DG132*Refining!$G$10+DH132*Refining!$G$11+DI132*Refining!$G$12</f>
        <v>#VALUE!</v>
      </c>
      <c r="DY132" s="189" t="e">
        <f t="shared" si="13"/>
        <v>#VALUE!</v>
      </c>
      <c r="DZ132" s="192" t="e">
        <f t="shared" si="14"/>
        <v>#VALUE!</v>
      </c>
      <c r="EA132" s="185" t="e">
        <f t="shared" si="15"/>
        <v>#VALUE!</v>
      </c>
      <c r="EB132" s="194" t="e">
        <f t="shared" ref="EB132:EC132" si="534">EA132/60</f>
        <v>#VALUE!</v>
      </c>
      <c r="EC132" s="194" t="e">
        <f t="shared" si="534"/>
        <v>#VALUE!</v>
      </c>
      <c r="ED132" s="185" t="e">
        <f t="shared" si="17"/>
        <v>#VALUE!</v>
      </c>
      <c r="EE132" s="194" t="e">
        <f t="shared" ref="EE132:EF132" si="535">ED132/1000</f>
        <v>#VALUE!</v>
      </c>
      <c r="EF132" s="196" t="e">
        <f t="shared" si="535"/>
        <v>#VALUE!</v>
      </c>
      <c r="EG132" s="130" t="e">
        <f t="shared" si="19"/>
        <v>#VALUE!</v>
      </c>
      <c r="EH132" s="132" t="e">
        <f t="shared" si="20"/>
        <v>#VALUE!</v>
      </c>
      <c r="EI132" s="133" t="s">
        <v>28</v>
      </c>
    </row>
    <row r="133" spans="1:139" ht="12.75" hidden="1" x14ac:dyDescent="0.2">
      <c r="A133" s="864"/>
      <c r="B133" s="365" t="s">
        <v>351</v>
      </c>
      <c r="C133" s="137" t="s">
        <v>156</v>
      </c>
      <c r="D133" s="137">
        <v>1</v>
      </c>
      <c r="E133" s="137">
        <v>1</v>
      </c>
      <c r="F133" s="137">
        <v>1</v>
      </c>
      <c r="G133" s="139">
        <f t="shared" si="0"/>
        <v>15.625</v>
      </c>
      <c r="H133" s="140">
        <v>25</v>
      </c>
      <c r="I133" s="140">
        <v>25</v>
      </c>
      <c r="J133" s="140">
        <f>H133/Main!$D$9</f>
        <v>5</v>
      </c>
      <c r="K133" s="140">
        <f>I133/Main!$D$10</f>
        <v>12.5</v>
      </c>
      <c r="L133" s="140">
        <f t="shared" si="1"/>
        <v>2.5</v>
      </c>
      <c r="M133" s="140">
        <v>1</v>
      </c>
      <c r="N133" s="145">
        <v>2000</v>
      </c>
      <c r="O133" s="145">
        <v>2000</v>
      </c>
      <c r="P133" s="143"/>
      <c r="Q133" s="145">
        <v>6250</v>
      </c>
      <c r="R133" s="145">
        <f>Q133*Main!$D$6</f>
        <v>62500</v>
      </c>
      <c r="S133" s="146"/>
      <c r="T133" s="146"/>
      <c r="U133" s="143"/>
      <c r="V133" s="143"/>
      <c r="W133" s="146"/>
      <c r="X133" s="146"/>
      <c r="Y133" s="143"/>
      <c r="Z133" s="143"/>
      <c r="AA133" s="143"/>
      <c r="AB133" s="143"/>
      <c r="AC133" s="362" t="s">
        <v>240</v>
      </c>
      <c r="AD133" s="133">
        <v>45</v>
      </c>
      <c r="AE133" s="133">
        <v>0</v>
      </c>
      <c r="AF133" s="133">
        <v>12</v>
      </c>
      <c r="AG133" s="133">
        <v>0</v>
      </c>
      <c r="AH133" s="133">
        <v>50</v>
      </c>
      <c r="AI133" s="133">
        <v>0</v>
      </c>
      <c r="AJ133" s="133">
        <v>8</v>
      </c>
      <c r="AK133" s="167">
        <v>10</v>
      </c>
      <c r="AL133" s="133">
        <v>4</v>
      </c>
      <c r="AM133" s="133">
        <v>0</v>
      </c>
      <c r="AN133" s="133">
        <v>0</v>
      </c>
      <c r="AO133" s="133">
        <v>0</v>
      </c>
      <c r="AP133" s="133">
        <v>0</v>
      </c>
      <c r="AQ133" s="133">
        <v>0</v>
      </c>
      <c r="AR133" s="133">
        <v>0</v>
      </c>
      <c r="AS133" s="133">
        <v>0</v>
      </c>
      <c r="AT133" s="133">
        <v>0</v>
      </c>
      <c r="AU133" s="133">
        <v>0</v>
      </c>
      <c r="AV133" s="133">
        <v>0</v>
      </c>
      <c r="AW133" s="133">
        <v>0</v>
      </c>
      <c r="AX133" s="133">
        <v>0</v>
      </c>
      <c r="AY133" s="174">
        <f t="shared" ref="AY133:BS133" si="536">IF(AD133 = 0, "", AD133)</f>
        <v>45</v>
      </c>
      <c r="AZ133" s="137" t="str">
        <f t="shared" si="536"/>
        <v/>
      </c>
      <c r="BA133" s="133">
        <f t="shared" si="536"/>
        <v>12</v>
      </c>
      <c r="BB133" s="137" t="str">
        <f t="shared" si="536"/>
        <v/>
      </c>
      <c r="BC133" s="133">
        <f t="shared" si="536"/>
        <v>50</v>
      </c>
      <c r="BD133" s="137" t="str">
        <f t="shared" si="536"/>
        <v/>
      </c>
      <c r="BE133" s="133">
        <f t="shared" si="536"/>
        <v>8</v>
      </c>
      <c r="BF133" s="167">
        <f t="shared" si="536"/>
        <v>10</v>
      </c>
      <c r="BG133" s="133">
        <f t="shared" si="536"/>
        <v>4</v>
      </c>
      <c r="BH133" s="137" t="str">
        <f t="shared" si="536"/>
        <v/>
      </c>
      <c r="BI133" s="137" t="str">
        <f t="shared" si="536"/>
        <v/>
      </c>
      <c r="BJ133" s="137" t="str">
        <f t="shared" si="536"/>
        <v/>
      </c>
      <c r="BK133" s="137" t="str">
        <f t="shared" si="536"/>
        <v/>
      </c>
      <c r="BL133" s="137" t="str">
        <f t="shared" si="536"/>
        <v/>
      </c>
      <c r="BM133" s="137" t="str">
        <f t="shared" si="536"/>
        <v/>
      </c>
      <c r="BN133" s="137" t="str">
        <f t="shared" si="536"/>
        <v/>
      </c>
      <c r="BO133" s="137" t="str">
        <f t="shared" si="536"/>
        <v/>
      </c>
      <c r="BP133" s="137" t="str">
        <f t="shared" si="536"/>
        <v/>
      </c>
      <c r="BQ133" s="137" t="str">
        <f t="shared" si="536"/>
        <v/>
      </c>
      <c r="BR133" s="137" t="str">
        <f t="shared" si="536"/>
        <v/>
      </c>
      <c r="BS133" s="169" t="str">
        <f t="shared" si="536"/>
        <v/>
      </c>
      <c r="BT133" s="174" t="e">
        <f>$AY133*Assembly!Z$4+$AZ133*Assembly!Z$5+$BA133*Assembly!Z$6+$BB133*Assembly!Z$7+$BC133*Assembly!Z$8+$BD133*Assembly!Z$9+$BE133*Assembly!Z$10+$BF133*Assembly!Z$11+$BG133*Assembly!Z$12+$BH133*Assembly!Z$13+$BI133*Assembly!Z$14+$BJ133*Assembly!Z$15+$BK133*Assembly!Z$16+$BL133*Assembly!Z$17+$BM133*Assembly!Z$18+$BN133*Assembly!Z$19+$BO133*Assembly!Z$20+$BP133*Assembly!Z$21+$BQ133*Assembly!Z$22+$BR133*Assembly!Z$23+$BS133*Assembly!Z$24</f>
        <v>#VALUE!</v>
      </c>
      <c r="BU133" s="133" t="e">
        <f t="shared" si="3"/>
        <v>#VALUE!</v>
      </c>
      <c r="BV133" s="314" t="e">
        <f t="shared" ref="BV133:BV137" si="537">IF(R133 = "?", "?", R133/BT133)</f>
        <v>#VALUE!</v>
      </c>
      <c r="BW133" s="133" t="e">
        <f>$AY133*Assembly!AD$4+$AZ133*Assembly!AD$5+$BA133*Assembly!AD$6+$BB133*Assembly!AD$7+$BC133*Assembly!AD$8+$BD133*Assembly!AD$9+$BE133*Assembly!AD$10+$BF133*Assembly!AD$11+$BG133*Assembly!AD$12+$BH133*Assembly!AD$13+$BI133*Assembly!AD$14+$BJ133*Assembly!AD$15+$BK133*Assembly!AD$16+$BL133*Assembly!AD$17+$BM133*Assembly!AD$18+$BN133*Assembly!AD$19+$BO133*Assembly!AD$20+$BP133*Assembly!AD$21+$BQ133*Assembly!AD$22+$BR133*Assembly!AD$23+$BS133*Assembly!AD$24</f>
        <v>#VALUE!</v>
      </c>
      <c r="BX133" s="177" t="e">
        <f t="shared" si="4"/>
        <v>#VALUE!</v>
      </c>
      <c r="BY133" s="178" t="e">
        <f t="shared" si="5"/>
        <v>#VALUE!</v>
      </c>
      <c r="BZ133" s="179" t="e">
        <f t="shared" si="6"/>
        <v>#VALUE!</v>
      </c>
      <c r="CA133" s="178" t="e">
        <f t="shared" si="7"/>
        <v>#VALUE!</v>
      </c>
      <c r="CB133" s="133" t="e">
        <f>$AY133*Assembly!Y$4+$AZ133*Assembly!Y$5+$BA133*Assembly!Y$6+$BB133*Assembly!Y$7+$BC133*Assembly!Y$8+$BD133*Assembly!Y$9+$BE133*Assembly!Y$10+$BF133*Assembly!Y$11+$BG133*Assembly!Y$12+$BH133*Assembly!Y$13+$BI133*Assembly!Y$14+$BJ133*Assembly!Y$15+$BK133*Assembly!Y$16+$BL133*Assembly!Y$17+$BM133*Assembly!Y$18+$BN133*Assembly!Y$19+$BO133*Assembly!Y$20+$BP133*Assembly!Y$21+$BQ133*Assembly!Y$22+$BR133*Assembly!Y$23+$BS133*Assembly!Y$24</f>
        <v>#VALUE!</v>
      </c>
      <c r="CC133" s="133" t="e">
        <f t="shared" si="8"/>
        <v>#VALUE!</v>
      </c>
      <c r="CD133" s="130" t="e">
        <f t="shared" si="9"/>
        <v>#VALUE!</v>
      </c>
      <c r="CE133" s="183" t="e">
        <f>$AY133*Assembly!AC$4+$AZ133*Assembly!AC$5+$BA133*Assembly!AC$6+$BB133*Assembly!AC$7+$BC133*Assembly!AC$8+$BD133*Assembly!AC$9+$BE133*Assembly!AC$10+$BF133*Assembly!AC$11+$BG133*Assembly!AC$12+$BH133*Assembly!AC$13+$BI133*Assembly!AC$14+$BJ133*Assembly!AC$15+$BK133*Assembly!AC$16+$BL133*Assembly!AC$17+$BM133*Assembly!AC$18+$BN133*Assembly!AC$19+$BO133*Assembly!AC$20+$BP133*Assembly!AC$21+$BQ133*Assembly!AC$22+$BR133*Assembly!AC$23+$BS133*Assembly!AC$24</f>
        <v>#VALUE!</v>
      </c>
      <c r="CF133" s="145" t="e">
        <f>$AY133*Assembly!M$4+$AZ133*Assembly!M$5+$BA133*Assembly!M$6+$BB133*Assembly!M$7+$BC133*Assembly!M$8+$BD133*Assembly!M$9+$BE133*Assembly!M$10+$BF133*Assembly!M$11+$BG133*Assembly!M$12+$BH133*Assembly!M$13+$BI133*Assembly!M$14+$BJ133*Assembly!M$15+$BK133*Assembly!M$16+$BL133*Assembly!M$17+$BM133*Assembly!M$18+$BN133*Assembly!M$19+$BO133*Assembly!M$20+$BP133*Assembly!M$21+$BQ133*Assembly!M$22+$BR133*Assembly!M$23+$BS133*Assembly!M$24</f>
        <v>#VALUE!</v>
      </c>
      <c r="CG133" s="145" t="e">
        <f>$AY133*Assembly!N$4+$AZ133*Assembly!N$5+$BA133*Assembly!N$6+$BB133*Assembly!N$7+$BC133*Assembly!N$8+$BD133*Assembly!N$9+$BE133*Assembly!N$10+$BF133*Assembly!N$11+$BG133*Assembly!N$12+$BH133*Assembly!N$13+$BI133*Assembly!N$14+$BJ133*Assembly!N$15+$BK133*Assembly!N$16+$BL133*Assembly!N$17+$BM133*Assembly!N$18+$BN133*Assembly!N$19+$BO133*Assembly!N$20+$BP133*Assembly!N$21+$BQ133*Assembly!N$22+$BR133*Assembly!N$23+$BS133*Assembly!N$24</f>
        <v>#VALUE!</v>
      </c>
      <c r="CH133" s="145" t="e">
        <f>$AY133*Assembly!O$4+$AZ133*Assembly!O$5+$BA133*Assembly!O$6+$BB133*Assembly!O$7+$BC133*Assembly!O$8+$BD133*Assembly!O$9+$BE133*Assembly!O$10+$BF133*Assembly!O$11+$BG133*Assembly!O$12+$BH133*Assembly!O$13+$BI133*Assembly!O$14+$BJ133*Assembly!O$15+$BK133*Assembly!O$16+$BL133*Assembly!O$17+$BM133*Assembly!O$18+$BN133*Assembly!O$19+$BO133*Assembly!O$20+$BP133*Assembly!O$21+$BQ133*Assembly!O$22+$BR133*Assembly!O$23+$BS133*Assembly!O$24</f>
        <v>#VALUE!</v>
      </c>
      <c r="CI133" s="140" t="e">
        <f>$AY133*Assembly!P$4+$AZ133*Assembly!P$5+$BA133*Assembly!P$6+$BB133*Assembly!P$7+$BC133*Assembly!P$8+$BD133*Assembly!P$9+$BE133*Assembly!P$10+$BF133*Assembly!P$11+$BG133*Assembly!P$12+$BH133*Assembly!P$13+$BI133*Assembly!P$14+$BJ133*Assembly!P$15+$BK133*Assembly!P$16+$BL133*Assembly!P$17+$BM133*Assembly!P$18+$BN133*Assembly!P$19+$BO133*Assembly!P$20+$BP133*Assembly!P$21+$BQ133*Assembly!P$22+$BR133*Assembly!P$23+$BS133*Assembly!P$24</f>
        <v>#VALUE!</v>
      </c>
      <c r="CJ133" s="140" t="e">
        <f>$AY133*Assembly!Q$4+$AZ133*Assembly!Q$5+$BA133*Assembly!Q$6+$BB133*Assembly!Q$7+$BC133*Assembly!Q$8+$BD133*Assembly!Q$9+$BE133*Assembly!Q$10+$BF133*Assembly!Q$11+$BG133*Assembly!Q$12+$BH133*Assembly!Q$13+$BI133*Assembly!Q$14+$BJ133*Assembly!Q$15+$BK133*Assembly!Q$16+$BL133*Assembly!Q$17+$BM133*Assembly!Q$18+$BN133*Assembly!Q$19+$BO133*Assembly!Q$20+$BP133*Assembly!Q$21+$BQ133*Assembly!Q$22+$BR133*Assembly!Q$23+$BS133*Assembly!Q$24</f>
        <v>#VALUE!</v>
      </c>
      <c r="CK133" s="145" t="e">
        <f>$AY133*Assembly!R$4+$AZ133*Assembly!R$5+$BA133*Assembly!R$6+$BB133*Assembly!R$7+$BC133*Assembly!R$8+$BD133*Assembly!R$9+$BE133*Assembly!R$10+$BF133*Assembly!R$11+$BG133*Assembly!R$12+$BH133*Assembly!R$13+$BI133*Assembly!R$14+$BJ133*Assembly!R$15+$BK133*Assembly!R$16+$BL133*Assembly!R$17+$BM133*Assembly!R$18+$BN133*Assembly!R$19+$BO133*Assembly!R$20+$BP133*Assembly!R$21+$BQ133*Assembly!R$22+$BR133*Assembly!R$23+$BS133*Assembly!R$24</f>
        <v>#VALUE!</v>
      </c>
      <c r="CL133" s="140" t="e">
        <f>$AY133*Assembly!S$4+$AZ133*Assembly!S$5+$BA133*Assembly!S$6+$BB133*Assembly!S$7+$BC133*Assembly!S$8+$BD133*Assembly!S$9+$BE133*Assembly!S$10+$BF133*Assembly!S$11+$BG133*Assembly!S$12+$BH133*Assembly!S$13+$BI133*Assembly!S$14+$BJ133*Assembly!S$15+$BK133*Assembly!S$16+$BL133*Assembly!S$17+$BM133*Assembly!S$18+$BN133*Assembly!S$19+$BO133*Assembly!S$20+$BP133*Assembly!S$21+$BQ133*Assembly!S$22+$BR133*Assembly!S$23+$BS133*Assembly!S$24</f>
        <v>#VALUE!</v>
      </c>
      <c r="CM133" s="140" t="e">
        <f>$AY133*Assembly!T$4+$AZ133*Assembly!T$5+$BA133*Assembly!T$6+$BB133*Assembly!T$7+$BC133*Assembly!T$8+$BD133*Assembly!T$9+$BE133*Assembly!T$10+$BF133*Assembly!T$11+$BG133*Assembly!T$12+$BH133*Assembly!T$13+$BI133*Assembly!T$14+$BJ133*Assembly!T$15+$BK133*Assembly!T$16+$BL133*Assembly!T$17+$BM133*Assembly!T$18+$BN133*Assembly!T$19+$BO133*Assembly!T$20+$BP133*Assembly!T$21+$BQ133*Assembly!T$22+$BR133*Assembly!T$23+$BS133*Assembly!T$24</f>
        <v>#VALUE!</v>
      </c>
      <c r="CN133" s="140" t="e">
        <f>$AY133*Assembly!U$4+$AZ133*Assembly!U$5+$BA133*Assembly!U$6+$BB133*Assembly!U$7+$BC133*Assembly!U$8+$BD133*Assembly!U$9+$BE133*Assembly!U$10+$BF133*Assembly!U$11+$BG133*Assembly!U$12+$BH133*Assembly!U$13+$BI133*Assembly!U$14+$BJ133*Assembly!U$15+$BK133*Assembly!U$16+$BL133*Assembly!U$17+$BM133*Assembly!U$18+$BN133*Assembly!U$19+$BO133*Assembly!U$20+$BP133*Assembly!U$21+$BQ133*Assembly!U$22+$BR133*Assembly!U$23+$BS133*Assembly!U$24</f>
        <v>#VALUE!</v>
      </c>
      <c r="CO133" s="145" t="e">
        <f>$AY133*Assembly!V$4+$AZ133*Assembly!V$5+$BA133*Assembly!V$6+$BB133*Assembly!V$7+$BC133*Assembly!V$8+$BD133*Assembly!V$9+$BE133*Assembly!V$10+$BF133*Assembly!V$11+$BG133*Assembly!V$12+$BH133*Assembly!V$13+$BI133*Assembly!V$14+$BJ133*Assembly!V$15+$BK133*Assembly!V$16+$BL133*Assembly!V$17+$BM133*Assembly!V$18+$BN133*Assembly!V$19+$BO133*Assembly!V$20+$BP133*Assembly!V$21+$BQ133*Assembly!V$22+$BR133*Assembly!V$23+$BS133*Assembly!V$24</f>
        <v>#VALUE!</v>
      </c>
      <c r="CP133" s="145" t="e">
        <f>CF133*Refining!$F$3</f>
        <v>#VALUE!</v>
      </c>
      <c r="CQ133" s="145" t="e">
        <f>CG133*Refining!$F$4</f>
        <v>#VALUE!</v>
      </c>
      <c r="CR133" s="145" t="e">
        <f>CH133*Refining!$F$5</f>
        <v>#VALUE!</v>
      </c>
      <c r="CS133" s="145" t="e">
        <f>CI133*Refining!$F$6</f>
        <v>#VALUE!</v>
      </c>
      <c r="CT133" s="145" t="e">
        <f>CJ133*Refining!$F$7</f>
        <v>#VALUE!</v>
      </c>
      <c r="CU133" s="145" t="e">
        <f>CK133*Refining!$F$8</f>
        <v>#VALUE!</v>
      </c>
      <c r="CV133" s="145" t="e">
        <f>CL133*Refining!$F$9</f>
        <v>#VALUE!</v>
      </c>
      <c r="CW133" s="145" t="e">
        <f>CM133*Refining!$F$10</f>
        <v>#VALUE!</v>
      </c>
      <c r="CX133" s="145" t="e">
        <f>CN133*Refining!$F$11</f>
        <v>#VALUE!</v>
      </c>
      <c r="CY133" s="145" t="e">
        <f>CO133*Refining!$F$12</f>
        <v>#VALUE!</v>
      </c>
      <c r="CZ133" s="185" t="e">
        <f t="shared" ref="CZ133:DS133" si="538">IF(CF133 = 0, "", CF133)</f>
        <v>#VALUE!</v>
      </c>
      <c r="DA133" s="189" t="e">
        <f t="shared" si="538"/>
        <v>#VALUE!</v>
      </c>
      <c r="DB133" s="186" t="e">
        <f t="shared" si="538"/>
        <v>#VALUE!</v>
      </c>
      <c r="DC133" s="186" t="e">
        <f t="shared" si="538"/>
        <v>#VALUE!</v>
      </c>
      <c r="DD133" s="186" t="e">
        <f t="shared" si="538"/>
        <v>#VALUE!</v>
      </c>
      <c r="DE133" s="186" t="e">
        <f t="shared" si="538"/>
        <v>#VALUE!</v>
      </c>
      <c r="DF133" s="186" t="e">
        <f t="shared" si="538"/>
        <v>#VALUE!</v>
      </c>
      <c r="DG133" s="186" t="e">
        <f t="shared" si="538"/>
        <v>#VALUE!</v>
      </c>
      <c r="DH133" s="186" t="e">
        <f t="shared" si="538"/>
        <v>#VALUE!</v>
      </c>
      <c r="DI133" s="187" t="e">
        <f t="shared" si="538"/>
        <v>#VALUE!</v>
      </c>
      <c r="DJ133" s="185" t="e">
        <f t="shared" si="538"/>
        <v>#VALUE!</v>
      </c>
      <c r="DK133" s="189" t="e">
        <f t="shared" si="538"/>
        <v>#VALUE!</v>
      </c>
      <c r="DL133" s="186" t="e">
        <f t="shared" si="538"/>
        <v>#VALUE!</v>
      </c>
      <c r="DM133" s="186" t="e">
        <f t="shared" si="538"/>
        <v>#VALUE!</v>
      </c>
      <c r="DN133" s="211" t="e">
        <f t="shared" si="538"/>
        <v>#VALUE!</v>
      </c>
      <c r="DO133" s="186" t="e">
        <f t="shared" si="538"/>
        <v>#VALUE!</v>
      </c>
      <c r="DP133" s="186" t="e">
        <f t="shared" si="538"/>
        <v>#VALUE!</v>
      </c>
      <c r="DQ133" s="186" t="e">
        <f t="shared" si="538"/>
        <v>#VALUE!</v>
      </c>
      <c r="DR133" s="186" t="e">
        <f t="shared" si="538"/>
        <v>#VALUE!</v>
      </c>
      <c r="DS133" s="187" t="e">
        <f t="shared" si="538"/>
        <v>#VALUE!</v>
      </c>
      <c r="DT133" s="185" t="e">
        <f t="shared" si="11"/>
        <v>#VALUE!</v>
      </c>
      <c r="DU133" s="189" t="e">
        <f t="shared" si="12"/>
        <v>#VALUE!</v>
      </c>
      <c r="DV133" s="133" t="e">
        <f>CZ133*'Ores &amp; Ingots'!$C$3+DA133*'Ores &amp; Ingots'!$C$4+DB133*'Ores &amp; Ingots'!$C$5+DC133*'Ores &amp; Ingots'!$C$6+DD133*'Ores &amp; Ingots'!$C$7+DE133*'Ores &amp; Ingots'!$C$8+DF133*'Ores &amp; Ingots'!$C$9+DG133*'Ores &amp; Ingots'!$C$10+DH133*'Ores &amp; Ingots'!$C$11+DI133*'Ores &amp; Ingots'!$C$12</f>
        <v>#VALUE!</v>
      </c>
      <c r="DW133" s="133" t="e">
        <f>DJ133*'Ores &amp; Ingots'!$B$3+DK133*'Ores &amp; Ingots'!$B$4+DL133*'Ores &amp; Ingots'!$B$5+DM133*'Ores &amp; Ingots'!$B$6+DN133*'Ores &amp; Ingots'!$B$7+DO133*'Ores &amp; Ingots'!$B$8+DP133*'Ores &amp; Ingots'!$B$9+DQ133*'Ores &amp; Ingots'!$B$10+DR133*'Ores &amp; Ingots'!$B$11+DS133*'Ores &amp; Ingots'!$B$12</f>
        <v>#VALUE!</v>
      </c>
      <c r="DX133" s="189" t="e">
        <f>CZ133*Refining!$G$3+DA133*Refining!$G$4+DB133*Refining!$G$5+DC133*Refining!$G$6+DD133*Refining!$G$7+DE133*Refining!$G$8+DF133*Refining!$G$9+DG133*Refining!$G$10+DH133*Refining!$G$11+DI133*Refining!$G$12</f>
        <v>#VALUE!</v>
      </c>
      <c r="DY133" s="189" t="e">
        <f t="shared" si="13"/>
        <v>#VALUE!</v>
      </c>
      <c r="DZ133" s="192" t="e">
        <f t="shared" si="14"/>
        <v>#VALUE!</v>
      </c>
      <c r="EA133" s="185" t="e">
        <f t="shared" si="15"/>
        <v>#VALUE!</v>
      </c>
      <c r="EB133" s="194" t="e">
        <f t="shared" ref="EB133:EC133" si="539">EA133/60</f>
        <v>#VALUE!</v>
      </c>
      <c r="EC133" s="194" t="e">
        <f t="shared" si="539"/>
        <v>#VALUE!</v>
      </c>
      <c r="ED133" s="185" t="e">
        <f t="shared" si="17"/>
        <v>#VALUE!</v>
      </c>
      <c r="EE133" s="194" t="e">
        <f t="shared" ref="EE133:EF133" si="540">ED133/1000</f>
        <v>#VALUE!</v>
      </c>
      <c r="EF133" s="196" t="e">
        <f t="shared" si="540"/>
        <v>#VALUE!</v>
      </c>
      <c r="EG133" s="130" t="e">
        <f t="shared" si="19"/>
        <v>#VALUE!</v>
      </c>
      <c r="EH133" s="132" t="e">
        <f t="shared" si="20"/>
        <v>#VALUE!</v>
      </c>
      <c r="EI133" s="133">
        <v>202</v>
      </c>
    </row>
    <row r="134" spans="1:139" ht="12.75" x14ac:dyDescent="0.2">
      <c r="A134" s="864"/>
      <c r="B134" s="135" t="s">
        <v>351</v>
      </c>
      <c r="C134" s="137" t="s">
        <v>155</v>
      </c>
      <c r="D134" s="137">
        <v>3</v>
      </c>
      <c r="E134" s="137">
        <v>3</v>
      </c>
      <c r="F134" s="137">
        <v>3</v>
      </c>
      <c r="G134" s="139">
        <f t="shared" si="0"/>
        <v>3.375</v>
      </c>
      <c r="H134" s="140">
        <v>15</v>
      </c>
      <c r="I134" s="140">
        <v>15</v>
      </c>
      <c r="J134" s="140">
        <f>H134/Main!$D$9</f>
        <v>3</v>
      </c>
      <c r="K134" s="140">
        <f>I134/Main!$D$10</f>
        <v>7.5</v>
      </c>
      <c r="L134" s="140">
        <f t="shared" si="1"/>
        <v>2.5</v>
      </c>
      <c r="M134" s="140">
        <v>1</v>
      </c>
      <c r="N134" s="145">
        <v>2000</v>
      </c>
      <c r="O134" s="145">
        <v>2000</v>
      </c>
      <c r="P134" s="143"/>
      <c r="Q134" s="145">
        <v>1575</v>
      </c>
      <c r="R134" s="145">
        <f>Q134*Main!$D$6</f>
        <v>15750</v>
      </c>
      <c r="S134" s="146"/>
      <c r="T134" s="146"/>
      <c r="U134" s="143"/>
      <c r="V134" s="143"/>
      <c r="W134" s="146"/>
      <c r="X134" s="146"/>
      <c r="Y134" s="143"/>
      <c r="Z134" s="143"/>
      <c r="AA134" s="143"/>
      <c r="AB134" s="143"/>
      <c r="AC134" s="362"/>
      <c r="AD134" s="133">
        <v>35</v>
      </c>
      <c r="AE134" s="133">
        <v>0</v>
      </c>
      <c r="AF134" s="133">
        <v>12</v>
      </c>
      <c r="AG134" s="133">
        <v>0</v>
      </c>
      <c r="AH134" s="133">
        <v>35</v>
      </c>
      <c r="AI134" s="133">
        <v>0</v>
      </c>
      <c r="AJ134" s="133">
        <v>8</v>
      </c>
      <c r="AK134" s="167">
        <v>8</v>
      </c>
      <c r="AL134" s="133">
        <v>2</v>
      </c>
      <c r="AM134" s="133">
        <v>0</v>
      </c>
      <c r="AN134" s="133">
        <v>0</v>
      </c>
      <c r="AO134" s="133">
        <v>0</v>
      </c>
      <c r="AP134" s="133">
        <v>0</v>
      </c>
      <c r="AQ134" s="133">
        <v>0</v>
      </c>
      <c r="AR134" s="133">
        <v>0</v>
      </c>
      <c r="AS134" s="133">
        <v>0</v>
      </c>
      <c r="AT134" s="133">
        <v>0</v>
      </c>
      <c r="AU134" s="133">
        <v>0</v>
      </c>
      <c r="AV134" s="133">
        <v>0</v>
      </c>
      <c r="AW134" s="133">
        <v>0</v>
      </c>
      <c r="AX134" s="133">
        <v>0</v>
      </c>
      <c r="AY134" s="174">
        <f t="shared" ref="AY134:BS134" si="541">IF(AD134 = 0, "", AD134)</f>
        <v>35</v>
      </c>
      <c r="AZ134" s="137" t="str">
        <f t="shared" si="541"/>
        <v/>
      </c>
      <c r="BA134" s="133">
        <f t="shared" si="541"/>
        <v>12</v>
      </c>
      <c r="BB134" s="137" t="str">
        <f t="shared" si="541"/>
        <v/>
      </c>
      <c r="BC134" s="133">
        <f t="shared" si="541"/>
        <v>35</v>
      </c>
      <c r="BD134" s="137" t="str">
        <f t="shared" si="541"/>
        <v/>
      </c>
      <c r="BE134" s="133">
        <f t="shared" si="541"/>
        <v>8</v>
      </c>
      <c r="BF134" s="167">
        <f t="shared" si="541"/>
        <v>8</v>
      </c>
      <c r="BG134" s="133">
        <f t="shared" si="541"/>
        <v>2</v>
      </c>
      <c r="BH134" s="137" t="str">
        <f t="shared" si="541"/>
        <v/>
      </c>
      <c r="BI134" s="137" t="str">
        <f t="shared" si="541"/>
        <v/>
      </c>
      <c r="BJ134" s="137" t="str">
        <f t="shared" si="541"/>
        <v/>
      </c>
      <c r="BK134" s="137" t="str">
        <f t="shared" si="541"/>
        <v/>
      </c>
      <c r="BL134" s="137" t="str">
        <f t="shared" si="541"/>
        <v/>
      </c>
      <c r="BM134" s="137" t="str">
        <f t="shared" si="541"/>
        <v/>
      </c>
      <c r="BN134" s="137" t="str">
        <f t="shared" si="541"/>
        <v/>
      </c>
      <c r="BO134" s="137" t="str">
        <f t="shared" si="541"/>
        <v/>
      </c>
      <c r="BP134" s="137" t="str">
        <f t="shared" si="541"/>
        <v/>
      </c>
      <c r="BQ134" s="137" t="str">
        <f t="shared" si="541"/>
        <v/>
      </c>
      <c r="BR134" s="137" t="str">
        <f t="shared" si="541"/>
        <v/>
      </c>
      <c r="BS134" s="169" t="str">
        <f t="shared" si="541"/>
        <v/>
      </c>
      <c r="BT134" s="174" t="e">
        <f>$AY134*Assembly!Z$4+$AZ134*Assembly!Z$5+$BA134*Assembly!Z$6+$BB134*Assembly!Z$7+$BC134*Assembly!Z$8+$BD134*Assembly!Z$9+$BE134*Assembly!Z$10+$BF134*Assembly!Z$11+$BG134*Assembly!Z$12+$BH134*Assembly!Z$13+$BI134*Assembly!Z$14+$BJ134*Assembly!Z$15+$BK134*Assembly!Z$16+$BL134*Assembly!Z$17+$BM134*Assembly!Z$18+$BN134*Assembly!Z$19+$BO134*Assembly!Z$20+$BP134*Assembly!Z$21+$BQ134*Assembly!Z$22+$BR134*Assembly!Z$23+$BS134*Assembly!Z$24</f>
        <v>#VALUE!</v>
      </c>
      <c r="BU134" s="133" t="e">
        <f t="shared" si="3"/>
        <v>#VALUE!</v>
      </c>
      <c r="BV134" s="314" t="e">
        <f t="shared" si="537"/>
        <v>#VALUE!</v>
      </c>
      <c r="BW134" s="133" t="e">
        <f>$AY134*Assembly!AD$4+$AZ134*Assembly!AD$5+$BA134*Assembly!AD$6+$BB134*Assembly!AD$7+$BC134*Assembly!AD$8+$BD134*Assembly!AD$9+$BE134*Assembly!AD$10+$BF134*Assembly!AD$11+$BG134*Assembly!AD$12+$BH134*Assembly!AD$13+$BI134*Assembly!AD$14+$BJ134*Assembly!AD$15+$BK134*Assembly!AD$16+$BL134*Assembly!AD$17+$BM134*Assembly!AD$18+$BN134*Assembly!AD$19+$BO134*Assembly!AD$20+$BP134*Assembly!AD$21+$BQ134*Assembly!AD$22+$BR134*Assembly!AD$23+$BS134*Assembly!AD$24</f>
        <v>#VALUE!</v>
      </c>
      <c r="BX134" s="177" t="e">
        <f t="shared" si="4"/>
        <v>#VALUE!</v>
      </c>
      <c r="BY134" s="178" t="e">
        <f t="shared" si="5"/>
        <v>#VALUE!</v>
      </c>
      <c r="BZ134" s="179" t="e">
        <f t="shared" si="6"/>
        <v>#VALUE!</v>
      </c>
      <c r="CA134" s="178" t="e">
        <f t="shared" si="7"/>
        <v>#VALUE!</v>
      </c>
      <c r="CB134" s="133" t="e">
        <f>$AY134*Assembly!Y$4+$AZ134*Assembly!Y$5+$BA134*Assembly!Y$6+$BB134*Assembly!Y$7+$BC134*Assembly!Y$8+$BD134*Assembly!Y$9+$BE134*Assembly!Y$10+$BF134*Assembly!Y$11+$BG134*Assembly!Y$12+$BH134*Assembly!Y$13+$BI134*Assembly!Y$14+$BJ134*Assembly!Y$15+$BK134*Assembly!Y$16+$BL134*Assembly!Y$17+$BM134*Assembly!Y$18+$BN134*Assembly!Y$19+$BO134*Assembly!Y$20+$BP134*Assembly!Y$21+$BQ134*Assembly!Y$22+$BR134*Assembly!Y$23+$BS134*Assembly!Y$24</f>
        <v>#VALUE!</v>
      </c>
      <c r="CC134" s="133" t="e">
        <f t="shared" si="8"/>
        <v>#VALUE!</v>
      </c>
      <c r="CD134" s="130" t="e">
        <f t="shared" si="9"/>
        <v>#VALUE!</v>
      </c>
      <c r="CE134" s="183" t="e">
        <f>$AY134*Assembly!AC$4+$AZ134*Assembly!AC$5+$BA134*Assembly!AC$6+$BB134*Assembly!AC$7+$BC134*Assembly!AC$8+$BD134*Assembly!AC$9+$BE134*Assembly!AC$10+$BF134*Assembly!AC$11+$BG134*Assembly!AC$12+$BH134*Assembly!AC$13+$BI134*Assembly!AC$14+$BJ134*Assembly!AC$15+$BK134*Assembly!AC$16+$BL134*Assembly!AC$17+$BM134*Assembly!AC$18+$BN134*Assembly!AC$19+$BO134*Assembly!AC$20+$BP134*Assembly!AC$21+$BQ134*Assembly!AC$22+$BR134*Assembly!AC$23+$BS134*Assembly!AC$24</f>
        <v>#VALUE!</v>
      </c>
      <c r="CF134" s="145" t="e">
        <f>$AY134*Assembly!M$4+$AZ134*Assembly!M$5+$BA134*Assembly!M$6+$BB134*Assembly!M$7+$BC134*Assembly!M$8+$BD134*Assembly!M$9+$BE134*Assembly!M$10+$BF134*Assembly!M$11+$BG134*Assembly!M$12+$BH134*Assembly!M$13+$BI134*Assembly!M$14+$BJ134*Assembly!M$15+$BK134*Assembly!M$16+$BL134*Assembly!M$17+$BM134*Assembly!M$18+$BN134*Assembly!M$19+$BO134*Assembly!M$20+$BP134*Assembly!M$21+$BQ134*Assembly!M$22+$BR134*Assembly!M$23+$BS134*Assembly!M$24</f>
        <v>#VALUE!</v>
      </c>
      <c r="CG134" s="145" t="e">
        <f>$AY134*Assembly!N$4+$AZ134*Assembly!N$5+$BA134*Assembly!N$6+$BB134*Assembly!N$7+$BC134*Assembly!N$8+$BD134*Assembly!N$9+$BE134*Assembly!N$10+$BF134*Assembly!N$11+$BG134*Assembly!N$12+$BH134*Assembly!N$13+$BI134*Assembly!N$14+$BJ134*Assembly!N$15+$BK134*Assembly!N$16+$BL134*Assembly!N$17+$BM134*Assembly!N$18+$BN134*Assembly!N$19+$BO134*Assembly!N$20+$BP134*Assembly!N$21+$BQ134*Assembly!N$22+$BR134*Assembly!N$23+$BS134*Assembly!N$24</f>
        <v>#VALUE!</v>
      </c>
      <c r="CH134" s="145" t="e">
        <f>$AY134*Assembly!O$4+$AZ134*Assembly!O$5+$BA134*Assembly!O$6+$BB134*Assembly!O$7+$BC134*Assembly!O$8+$BD134*Assembly!O$9+$BE134*Assembly!O$10+$BF134*Assembly!O$11+$BG134*Assembly!O$12+$BH134*Assembly!O$13+$BI134*Assembly!O$14+$BJ134*Assembly!O$15+$BK134*Assembly!O$16+$BL134*Assembly!O$17+$BM134*Assembly!O$18+$BN134*Assembly!O$19+$BO134*Assembly!O$20+$BP134*Assembly!O$21+$BQ134*Assembly!O$22+$BR134*Assembly!O$23+$BS134*Assembly!O$24</f>
        <v>#VALUE!</v>
      </c>
      <c r="CI134" s="140" t="e">
        <f>$AY134*Assembly!P$4+$AZ134*Assembly!P$5+$BA134*Assembly!P$6+$BB134*Assembly!P$7+$BC134*Assembly!P$8+$BD134*Assembly!P$9+$BE134*Assembly!P$10+$BF134*Assembly!P$11+$BG134*Assembly!P$12+$BH134*Assembly!P$13+$BI134*Assembly!P$14+$BJ134*Assembly!P$15+$BK134*Assembly!P$16+$BL134*Assembly!P$17+$BM134*Assembly!P$18+$BN134*Assembly!P$19+$BO134*Assembly!P$20+$BP134*Assembly!P$21+$BQ134*Assembly!P$22+$BR134*Assembly!P$23+$BS134*Assembly!P$24</f>
        <v>#VALUE!</v>
      </c>
      <c r="CJ134" s="140" t="e">
        <f>$AY134*Assembly!Q$4+$AZ134*Assembly!Q$5+$BA134*Assembly!Q$6+$BB134*Assembly!Q$7+$BC134*Assembly!Q$8+$BD134*Assembly!Q$9+$BE134*Assembly!Q$10+$BF134*Assembly!Q$11+$BG134*Assembly!Q$12+$BH134*Assembly!Q$13+$BI134*Assembly!Q$14+$BJ134*Assembly!Q$15+$BK134*Assembly!Q$16+$BL134*Assembly!Q$17+$BM134*Assembly!Q$18+$BN134*Assembly!Q$19+$BO134*Assembly!Q$20+$BP134*Assembly!Q$21+$BQ134*Assembly!Q$22+$BR134*Assembly!Q$23+$BS134*Assembly!Q$24</f>
        <v>#VALUE!</v>
      </c>
      <c r="CK134" s="145" t="e">
        <f>$AY134*Assembly!R$4+$AZ134*Assembly!R$5+$BA134*Assembly!R$6+$BB134*Assembly!R$7+$BC134*Assembly!R$8+$BD134*Assembly!R$9+$BE134*Assembly!R$10+$BF134*Assembly!R$11+$BG134*Assembly!R$12+$BH134*Assembly!R$13+$BI134*Assembly!R$14+$BJ134*Assembly!R$15+$BK134*Assembly!R$16+$BL134*Assembly!R$17+$BM134*Assembly!R$18+$BN134*Assembly!R$19+$BO134*Assembly!R$20+$BP134*Assembly!R$21+$BQ134*Assembly!R$22+$BR134*Assembly!R$23+$BS134*Assembly!R$24</f>
        <v>#VALUE!</v>
      </c>
      <c r="CL134" s="140" t="e">
        <f>$AY134*Assembly!S$4+$AZ134*Assembly!S$5+$BA134*Assembly!S$6+$BB134*Assembly!S$7+$BC134*Assembly!S$8+$BD134*Assembly!S$9+$BE134*Assembly!S$10+$BF134*Assembly!S$11+$BG134*Assembly!S$12+$BH134*Assembly!S$13+$BI134*Assembly!S$14+$BJ134*Assembly!S$15+$BK134*Assembly!S$16+$BL134*Assembly!S$17+$BM134*Assembly!S$18+$BN134*Assembly!S$19+$BO134*Assembly!S$20+$BP134*Assembly!S$21+$BQ134*Assembly!S$22+$BR134*Assembly!S$23+$BS134*Assembly!S$24</f>
        <v>#VALUE!</v>
      </c>
      <c r="CM134" s="140" t="e">
        <f>$AY134*Assembly!T$4+$AZ134*Assembly!T$5+$BA134*Assembly!T$6+$BB134*Assembly!T$7+$BC134*Assembly!T$8+$BD134*Assembly!T$9+$BE134*Assembly!T$10+$BF134*Assembly!T$11+$BG134*Assembly!T$12+$BH134*Assembly!T$13+$BI134*Assembly!T$14+$BJ134*Assembly!T$15+$BK134*Assembly!T$16+$BL134*Assembly!T$17+$BM134*Assembly!T$18+$BN134*Assembly!T$19+$BO134*Assembly!T$20+$BP134*Assembly!T$21+$BQ134*Assembly!T$22+$BR134*Assembly!T$23+$BS134*Assembly!T$24</f>
        <v>#VALUE!</v>
      </c>
      <c r="CN134" s="140" t="e">
        <f>$AY134*Assembly!U$4+$AZ134*Assembly!U$5+$BA134*Assembly!U$6+$BB134*Assembly!U$7+$BC134*Assembly!U$8+$BD134*Assembly!U$9+$BE134*Assembly!U$10+$BF134*Assembly!U$11+$BG134*Assembly!U$12+$BH134*Assembly!U$13+$BI134*Assembly!U$14+$BJ134*Assembly!U$15+$BK134*Assembly!U$16+$BL134*Assembly!U$17+$BM134*Assembly!U$18+$BN134*Assembly!U$19+$BO134*Assembly!U$20+$BP134*Assembly!U$21+$BQ134*Assembly!U$22+$BR134*Assembly!U$23+$BS134*Assembly!U$24</f>
        <v>#VALUE!</v>
      </c>
      <c r="CO134" s="145" t="e">
        <f>$AY134*Assembly!V$4+$AZ134*Assembly!V$5+$BA134*Assembly!V$6+$BB134*Assembly!V$7+$BC134*Assembly!V$8+$BD134*Assembly!V$9+$BE134*Assembly!V$10+$BF134*Assembly!V$11+$BG134*Assembly!V$12+$BH134*Assembly!V$13+$BI134*Assembly!V$14+$BJ134*Assembly!V$15+$BK134*Assembly!V$16+$BL134*Assembly!V$17+$BM134*Assembly!V$18+$BN134*Assembly!V$19+$BO134*Assembly!V$20+$BP134*Assembly!V$21+$BQ134*Assembly!V$22+$BR134*Assembly!V$23+$BS134*Assembly!V$24</f>
        <v>#VALUE!</v>
      </c>
      <c r="CP134" s="145" t="e">
        <f>CF134*Refining!$F$3</f>
        <v>#VALUE!</v>
      </c>
      <c r="CQ134" s="145" t="e">
        <f>CG134*Refining!$F$4</f>
        <v>#VALUE!</v>
      </c>
      <c r="CR134" s="145" t="e">
        <f>CH134*Refining!$F$5</f>
        <v>#VALUE!</v>
      </c>
      <c r="CS134" s="145" t="e">
        <f>CI134*Refining!$F$6</f>
        <v>#VALUE!</v>
      </c>
      <c r="CT134" s="145" t="e">
        <f>CJ134*Refining!$F$7</f>
        <v>#VALUE!</v>
      </c>
      <c r="CU134" s="145" t="e">
        <f>CK134*Refining!$F$8</f>
        <v>#VALUE!</v>
      </c>
      <c r="CV134" s="145" t="e">
        <f>CL134*Refining!$F$9</f>
        <v>#VALUE!</v>
      </c>
      <c r="CW134" s="145" t="e">
        <f>CM134*Refining!$F$10</f>
        <v>#VALUE!</v>
      </c>
      <c r="CX134" s="145" t="e">
        <f>CN134*Refining!$F$11</f>
        <v>#VALUE!</v>
      </c>
      <c r="CY134" s="145" t="e">
        <f>CO134*Refining!$F$12</f>
        <v>#VALUE!</v>
      </c>
      <c r="CZ134" s="185" t="e">
        <f t="shared" ref="CZ134:DS134" si="542">IF(CF134 = 0, "", CF134)</f>
        <v>#VALUE!</v>
      </c>
      <c r="DA134" s="189" t="e">
        <f t="shared" si="542"/>
        <v>#VALUE!</v>
      </c>
      <c r="DB134" s="186" t="e">
        <f t="shared" si="542"/>
        <v>#VALUE!</v>
      </c>
      <c r="DC134" s="186" t="e">
        <f t="shared" si="542"/>
        <v>#VALUE!</v>
      </c>
      <c r="DD134" s="186" t="e">
        <f t="shared" si="542"/>
        <v>#VALUE!</v>
      </c>
      <c r="DE134" s="186" t="e">
        <f t="shared" si="542"/>
        <v>#VALUE!</v>
      </c>
      <c r="DF134" s="186" t="e">
        <f t="shared" si="542"/>
        <v>#VALUE!</v>
      </c>
      <c r="DG134" s="186" t="e">
        <f t="shared" si="542"/>
        <v>#VALUE!</v>
      </c>
      <c r="DH134" s="186" t="e">
        <f t="shared" si="542"/>
        <v>#VALUE!</v>
      </c>
      <c r="DI134" s="187" t="e">
        <f t="shared" si="542"/>
        <v>#VALUE!</v>
      </c>
      <c r="DJ134" s="185" t="e">
        <f t="shared" si="542"/>
        <v>#VALUE!</v>
      </c>
      <c r="DK134" s="189" t="e">
        <f t="shared" si="542"/>
        <v>#VALUE!</v>
      </c>
      <c r="DL134" s="186" t="e">
        <f t="shared" si="542"/>
        <v>#VALUE!</v>
      </c>
      <c r="DM134" s="186" t="e">
        <f t="shared" si="542"/>
        <v>#VALUE!</v>
      </c>
      <c r="DN134" s="211" t="e">
        <f t="shared" si="542"/>
        <v>#VALUE!</v>
      </c>
      <c r="DO134" s="186" t="e">
        <f t="shared" si="542"/>
        <v>#VALUE!</v>
      </c>
      <c r="DP134" s="186" t="e">
        <f t="shared" si="542"/>
        <v>#VALUE!</v>
      </c>
      <c r="DQ134" s="186" t="e">
        <f t="shared" si="542"/>
        <v>#VALUE!</v>
      </c>
      <c r="DR134" s="186" t="e">
        <f t="shared" si="542"/>
        <v>#VALUE!</v>
      </c>
      <c r="DS134" s="187" t="e">
        <f t="shared" si="542"/>
        <v>#VALUE!</v>
      </c>
      <c r="DT134" s="185" t="e">
        <f t="shared" si="11"/>
        <v>#VALUE!</v>
      </c>
      <c r="DU134" s="189" t="e">
        <f t="shared" si="12"/>
        <v>#VALUE!</v>
      </c>
      <c r="DV134" s="133" t="e">
        <f>CZ134*'Ores &amp; Ingots'!$C$3+DA134*'Ores &amp; Ingots'!$C$4+DB134*'Ores &amp; Ingots'!$C$5+DC134*'Ores &amp; Ingots'!$C$6+DD134*'Ores &amp; Ingots'!$C$7+DE134*'Ores &amp; Ingots'!$C$8+DF134*'Ores &amp; Ingots'!$C$9+DG134*'Ores &amp; Ingots'!$C$10+DH134*'Ores &amp; Ingots'!$C$11+DI134*'Ores &amp; Ingots'!$C$12</f>
        <v>#VALUE!</v>
      </c>
      <c r="DW134" s="133" t="e">
        <f>DJ134*'Ores &amp; Ingots'!$B$3+DK134*'Ores &amp; Ingots'!$B$4+DL134*'Ores &amp; Ingots'!$B$5+DM134*'Ores &amp; Ingots'!$B$6+DN134*'Ores &amp; Ingots'!$B$7+DO134*'Ores &amp; Ingots'!$B$8+DP134*'Ores &amp; Ingots'!$B$9+DQ134*'Ores &amp; Ingots'!$B$10+DR134*'Ores &amp; Ingots'!$B$11+DS134*'Ores &amp; Ingots'!$B$12</f>
        <v>#VALUE!</v>
      </c>
      <c r="DX134" s="189" t="e">
        <f>CZ134*Refining!$G$3+DA134*Refining!$G$4+DB134*Refining!$G$5+DC134*Refining!$G$6+DD134*Refining!$G$7+DE134*Refining!$G$8+DF134*Refining!$G$9+DG134*Refining!$G$10+DH134*Refining!$G$11+DI134*Refining!$G$12</f>
        <v>#VALUE!</v>
      </c>
      <c r="DY134" s="189" t="e">
        <f t="shared" si="13"/>
        <v>#VALUE!</v>
      </c>
      <c r="DZ134" s="192" t="e">
        <f t="shared" si="14"/>
        <v>#VALUE!</v>
      </c>
      <c r="EA134" s="185" t="e">
        <f t="shared" si="15"/>
        <v>#VALUE!</v>
      </c>
      <c r="EB134" s="194" t="e">
        <f t="shared" ref="EB134:EC134" si="543">EA134/60</f>
        <v>#VALUE!</v>
      </c>
      <c r="EC134" s="194" t="e">
        <f t="shared" si="543"/>
        <v>#VALUE!</v>
      </c>
      <c r="ED134" s="185" t="e">
        <f t="shared" si="17"/>
        <v>#VALUE!</v>
      </c>
      <c r="EE134" s="194" t="e">
        <f t="shared" ref="EE134:EF134" si="544">ED134/1000</f>
        <v>#VALUE!</v>
      </c>
      <c r="EF134" s="196" t="e">
        <f t="shared" si="544"/>
        <v>#VALUE!</v>
      </c>
      <c r="EG134" s="130" t="e">
        <f t="shared" si="19"/>
        <v>#VALUE!</v>
      </c>
      <c r="EH134" s="132" t="e">
        <f t="shared" si="20"/>
        <v>#VALUE!</v>
      </c>
      <c r="EI134" s="133" t="s">
        <v>28</v>
      </c>
    </row>
    <row r="135" spans="1:139" ht="12.75" hidden="1" x14ac:dyDescent="0.2">
      <c r="A135" s="864"/>
      <c r="B135" s="135" t="s">
        <v>352</v>
      </c>
      <c r="C135" s="137" t="s">
        <v>156</v>
      </c>
      <c r="D135" s="137">
        <v>1</v>
      </c>
      <c r="E135" s="137">
        <v>1</v>
      </c>
      <c r="F135" s="137">
        <v>1</v>
      </c>
      <c r="G135" s="139">
        <f t="shared" si="0"/>
        <v>15.625</v>
      </c>
      <c r="H135" s="140">
        <v>35</v>
      </c>
      <c r="I135" s="140">
        <v>35</v>
      </c>
      <c r="J135" s="140">
        <f>H135/Main!$D$9</f>
        <v>7</v>
      </c>
      <c r="K135" s="140">
        <f>I135/Main!$D$10</f>
        <v>17.5</v>
      </c>
      <c r="L135" s="140">
        <f t="shared" si="1"/>
        <v>2.5</v>
      </c>
      <c r="M135" s="140">
        <v>1</v>
      </c>
      <c r="N135" s="145">
        <v>5000</v>
      </c>
      <c r="O135" s="145">
        <v>5000</v>
      </c>
      <c r="P135" s="143"/>
      <c r="Q135" s="145">
        <v>8000</v>
      </c>
      <c r="R135" s="145">
        <f>Q135*Main!$D$6</f>
        <v>80000</v>
      </c>
      <c r="S135" s="146"/>
      <c r="T135" s="146"/>
      <c r="U135" s="143"/>
      <c r="V135" s="143"/>
      <c r="W135" s="146"/>
      <c r="X135" s="146"/>
      <c r="Y135" s="143"/>
      <c r="Z135" s="143"/>
      <c r="AA135" s="143"/>
      <c r="AB135" s="143"/>
      <c r="AC135" s="362" t="s">
        <v>220</v>
      </c>
      <c r="AD135" s="133">
        <v>150</v>
      </c>
      <c r="AE135" s="133">
        <v>0</v>
      </c>
      <c r="AF135" s="133">
        <v>12</v>
      </c>
      <c r="AG135" s="133">
        <v>0</v>
      </c>
      <c r="AH135" s="133">
        <v>40</v>
      </c>
      <c r="AI135" s="133">
        <v>0</v>
      </c>
      <c r="AJ135" s="133">
        <v>8</v>
      </c>
      <c r="AK135" s="167">
        <v>20</v>
      </c>
      <c r="AL135" s="133">
        <v>0</v>
      </c>
      <c r="AM135" s="133">
        <v>0</v>
      </c>
      <c r="AN135" s="133">
        <v>0</v>
      </c>
      <c r="AO135" s="133">
        <v>0</v>
      </c>
      <c r="AP135" s="133">
        <v>0</v>
      </c>
      <c r="AQ135" s="133">
        <v>0</v>
      </c>
      <c r="AR135" s="133">
        <v>0</v>
      </c>
      <c r="AS135" s="133">
        <v>0</v>
      </c>
      <c r="AT135" s="133">
        <v>0</v>
      </c>
      <c r="AU135" s="133">
        <v>0</v>
      </c>
      <c r="AV135" s="133">
        <v>0</v>
      </c>
      <c r="AW135" s="133">
        <v>0</v>
      </c>
      <c r="AX135" s="133">
        <v>0</v>
      </c>
      <c r="AY135" s="174">
        <f t="shared" ref="AY135:BS135" si="545">IF(AD135 = 0, "", AD135)</f>
        <v>150</v>
      </c>
      <c r="AZ135" s="137" t="str">
        <f t="shared" si="545"/>
        <v/>
      </c>
      <c r="BA135" s="133">
        <f t="shared" si="545"/>
        <v>12</v>
      </c>
      <c r="BB135" s="137" t="str">
        <f t="shared" si="545"/>
        <v/>
      </c>
      <c r="BC135" s="133">
        <f t="shared" si="545"/>
        <v>40</v>
      </c>
      <c r="BD135" s="137" t="str">
        <f t="shared" si="545"/>
        <v/>
      </c>
      <c r="BE135" s="133">
        <f t="shared" si="545"/>
        <v>8</v>
      </c>
      <c r="BF135" s="167">
        <f t="shared" si="545"/>
        <v>20</v>
      </c>
      <c r="BG135" s="137" t="str">
        <f t="shared" si="545"/>
        <v/>
      </c>
      <c r="BH135" s="137" t="str">
        <f t="shared" si="545"/>
        <v/>
      </c>
      <c r="BI135" s="137" t="str">
        <f t="shared" si="545"/>
        <v/>
      </c>
      <c r="BJ135" s="137" t="str">
        <f t="shared" si="545"/>
        <v/>
      </c>
      <c r="BK135" s="137" t="str">
        <f t="shared" si="545"/>
        <v/>
      </c>
      <c r="BL135" s="137" t="str">
        <f t="shared" si="545"/>
        <v/>
      </c>
      <c r="BM135" s="137" t="str">
        <f t="shared" si="545"/>
        <v/>
      </c>
      <c r="BN135" s="137" t="str">
        <f t="shared" si="545"/>
        <v/>
      </c>
      <c r="BO135" s="137" t="str">
        <f t="shared" si="545"/>
        <v/>
      </c>
      <c r="BP135" s="137" t="str">
        <f t="shared" si="545"/>
        <v/>
      </c>
      <c r="BQ135" s="137" t="str">
        <f t="shared" si="545"/>
        <v/>
      </c>
      <c r="BR135" s="137" t="str">
        <f t="shared" si="545"/>
        <v/>
      </c>
      <c r="BS135" s="169" t="str">
        <f t="shared" si="545"/>
        <v/>
      </c>
      <c r="BT135" s="174" t="e">
        <f>$AY135*Assembly!Z$4+$AZ135*Assembly!Z$5+$BA135*Assembly!Z$6+$BB135*Assembly!Z$7+$BC135*Assembly!Z$8+$BD135*Assembly!Z$9+$BE135*Assembly!Z$10+$BF135*Assembly!Z$11+$BG135*Assembly!Z$12+$BH135*Assembly!Z$13+$BI135*Assembly!Z$14+$BJ135*Assembly!Z$15+$BK135*Assembly!Z$16+$BL135*Assembly!Z$17+$BM135*Assembly!Z$18+$BN135*Assembly!Z$19+$BO135*Assembly!Z$20+$BP135*Assembly!Z$21+$BQ135*Assembly!Z$22+$BR135*Assembly!Z$23+$BS135*Assembly!Z$24</f>
        <v>#VALUE!</v>
      </c>
      <c r="BU135" s="133" t="e">
        <f t="shared" si="3"/>
        <v>#VALUE!</v>
      </c>
      <c r="BV135" s="314" t="e">
        <f t="shared" si="537"/>
        <v>#VALUE!</v>
      </c>
      <c r="BW135" s="133" t="e">
        <f>$AY135*Assembly!AD$4+$AZ135*Assembly!AD$5+$BA135*Assembly!AD$6+$BB135*Assembly!AD$7+$BC135*Assembly!AD$8+$BD135*Assembly!AD$9+$BE135*Assembly!AD$10+$BF135*Assembly!AD$11+$BG135*Assembly!AD$12+$BH135*Assembly!AD$13+$BI135*Assembly!AD$14+$BJ135*Assembly!AD$15+$BK135*Assembly!AD$16+$BL135*Assembly!AD$17+$BM135*Assembly!AD$18+$BN135*Assembly!AD$19+$BO135*Assembly!AD$20+$BP135*Assembly!AD$21+$BQ135*Assembly!AD$22+$BR135*Assembly!AD$23+$BS135*Assembly!AD$24</f>
        <v>#VALUE!</v>
      </c>
      <c r="BX135" s="177" t="e">
        <f t="shared" si="4"/>
        <v>#VALUE!</v>
      </c>
      <c r="BY135" s="178" t="e">
        <f t="shared" si="5"/>
        <v>#VALUE!</v>
      </c>
      <c r="BZ135" s="179" t="e">
        <f t="shared" si="6"/>
        <v>#VALUE!</v>
      </c>
      <c r="CA135" s="178" t="e">
        <f t="shared" si="7"/>
        <v>#VALUE!</v>
      </c>
      <c r="CB135" s="133" t="e">
        <f>$AY135*Assembly!Y$4+$AZ135*Assembly!Y$5+$BA135*Assembly!Y$6+$BB135*Assembly!Y$7+$BC135*Assembly!Y$8+$BD135*Assembly!Y$9+$BE135*Assembly!Y$10+$BF135*Assembly!Y$11+$BG135*Assembly!Y$12+$BH135*Assembly!Y$13+$BI135*Assembly!Y$14+$BJ135*Assembly!Y$15+$BK135*Assembly!Y$16+$BL135*Assembly!Y$17+$BM135*Assembly!Y$18+$BN135*Assembly!Y$19+$BO135*Assembly!Y$20+$BP135*Assembly!Y$21+$BQ135*Assembly!Y$22+$BR135*Assembly!Y$23+$BS135*Assembly!Y$24</f>
        <v>#VALUE!</v>
      </c>
      <c r="CC135" s="133" t="e">
        <f t="shared" si="8"/>
        <v>#VALUE!</v>
      </c>
      <c r="CD135" s="130" t="e">
        <f t="shared" si="9"/>
        <v>#VALUE!</v>
      </c>
      <c r="CE135" s="183" t="e">
        <f>$AY135*Assembly!AC$4+$AZ135*Assembly!AC$5+$BA135*Assembly!AC$6+$BB135*Assembly!AC$7+$BC135*Assembly!AC$8+$BD135*Assembly!AC$9+$BE135*Assembly!AC$10+$BF135*Assembly!AC$11+$BG135*Assembly!AC$12+$BH135*Assembly!AC$13+$BI135*Assembly!AC$14+$BJ135*Assembly!AC$15+$BK135*Assembly!AC$16+$BL135*Assembly!AC$17+$BM135*Assembly!AC$18+$BN135*Assembly!AC$19+$BO135*Assembly!AC$20+$BP135*Assembly!AC$21+$BQ135*Assembly!AC$22+$BR135*Assembly!AC$23+$BS135*Assembly!AC$24</f>
        <v>#VALUE!</v>
      </c>
      <c r="CF135" s="145" t="e">
        <f>$AY135*Assembly!M$4+$AZ135*Assembly!M$5+$BA135*Assembly!M$6+$BB135*Assembly!M$7+$BC135*Assembly!M$8+$BD135*Assembly!M$9+$BE135*Assembly!M$10+$BF135*Assembly!M$11+$BG135*Assembly!M$12+$BH135*Assembly!M$13+$BI135*Assembly!M$14+$BJ135*Assembly!M$15+$BK135*Assembly!M$16+$BL135*Assembly!M$17+$BM135*Assembly!M$18+$BN135*Assembly!M$19+$BO135*Assembly!M$20+$BP135*Assembly!M$21+$BQ135*Assembly!M$22+$BR135*Assembly!M$23+$BS135*Assembly!M$24</f>
        <v>#VALUE!</v>
      </c>
      <c r="CG135" s="145" t="e">
        <f>$AY135*Assembly!N$4+$AZ135*Assembly!N$5+$BA135*Assembly!N$6+$BB135*Assembly!N$7+$BC135*Assembly!N$8+$BD135*Assembly!N$9+$BE135*Assembly!N$10+$BF135*Assembly!N$11+$BG135*Assembly!N$12+$BH135*Assembly!N$13+$BI135*Assembly!N$14+$BJ135*Assembly!N$15+$BK135*Assembly!N$16+$BL135*Assembly!N$17+$BM135*Assembly!N$18+$BN135*Assembly!N$19+$BO135*Assembly!N$20+$BP135*Assembly!N$21+$BQ135*Assembly!N$22+$BR135*Assembly!N$23+$BS135*Assembly!N$24</f>
        <v>#VALUE!</v>
      </c>
      <c r="CH135" s="145" t="e">
        <f>$AY135*Assembly!O$4+$AZ135*Assembly!O$5+$BA135*Assembly!O$6+$BB135*Assembly!O$7+$BC135*Assembly!O$8+$BD135*Assembly!O$9+$BE135*Assembly!O$10+$BF135*Assembly!O$11+$BG135*Assembly!O$12+$BH135*Assembly!O$13+$BI135*Assembly!O$14+$BJ135*Assembly!O$15+$BK135*Assembly!O$16+$BL135*Assembly!O$17+$BM135*Assembly!O$18+$BN135*Assembly!O$19+$BO135*Assembly!O$20+$BP135*Assembly!O$21+$BQ135*Assembly!O$22+$BR135*Assembly!O$23+$BS135*Assembly!O$24</f>
        <v>#VALUE!</v>
      </c>
      <c r="CI135" s="140" t="e">
        <f>$AY135*Assembly!P$4+$AZ135*Assembly!P$5+$BA135*Assembly!P$6+$BB135*Assembly!P$7+$BC135*Assembly!P$8+$BD135*Assembly!P$9+$BE135*Assembly!P$10+$BF135*Assembly!P$11+$BG135*Assembly!P$12+$BH135*Assembly!P$13+$BI135*Assembly!P$14+$BJ135*Assembly!P$15+$BK135*Assembly!P$16+$BL135*Assembly!P$17+$BM135*Assembly!P$18+$BN135*Assembly!P$19+$BO135*Assembly!P$20+$BP135*Assembly!P$21+$BQ135*Assembly!P$22+$BR135*Assembly!P$23+$BS135*Assembly!P$24</f>
        <v>#VALUE!</v>
      </c>
      <c r="CJ135" s="140" t="e">
        <f>$AY135*Assembly!Q$4+$AZ135*Assembly!Q$5+$BA135*Assembly!Q$6+$BB135*Assembly!Q$7+$BC135*Assembly!Q$8+$BD135*Assembly!Q$9+$BE135*Assembly!Q$10+$BF135*Assembly!Q$11+$BG135*Assembly!Q$12+$BH135*Assembly!Q$13+$BI135*Assembly!Q$14+$BJ135*Assembly!Q$15+$BK135*Assembly!Q$16+$BL135*Assembly!Q$17+$BM135*Assembly!Q$18+$BN135*Assembly!Q$19+$BO135*Assembly!Q$20+$BP135*Assembly!Q$21+$BQ135*Assembly!Q$22+$BR135*Assembly!Q$23+$BS135*Assembly!Q$24</f>
        <v>#VALUE!</v>
      </c>
      <c r="CK135" s="145" t="e">
        <f>$AY135*Assembly!R$4+$AZ135*Assembly!R$5+$BA135*Assembly!R$6+$BB135*Assembly!R$7+$BC135*Assembly!R$8+$BD135*Assembly!R$9+$BE135*Assembly!R$10+$BF135*Assembly!R$11+$BG135*Assembly!R$12+$BH135*Assembly!R$13+$BI135*Assembly!R$14+$BJ135*Assembly!R$15+$BK135*Assembly!R$16+$BL135*Assembly!R$17+$BM135*Assembly!R$18+$BN135*Assembly!R$19+$BO135*Assembly!R$20+$BP135*Assembly!R$21+$BQ135*Assembly!R$22+$BR135*Assembly!R$23+$BS135*Assembly!R$24</f>
        <v>#VALUE!</v>
      </c>
      <c r="CL135" s="140" t="e">
        <f>$AY135*Assembly!S$4+$AZ135*Assembly!S$5+$BA135*Assembly!S$6+$BB135*Assembly!S$7+$BC135*Assembly!S$8+$BD135*Assembly!S$9+$BE135*Assembly!S$10+$BF135*Assembly!S$11+$BG135*Assembly!S$12+$BH135*Assembly!S$13+$BI135*Assembly!S$14+$BJ135*Assembly!S$15+$BK135*Assembly!S$16+$BL135*Assembly!S$17+$BM135*Assembly!S$18+$BN135*Assembly!S$19+$BO135*Assembly!S$20+$BP135*Assembly!S$21+$BQ135*Assembly!S$22+$BR135*Assembly!S$23+$BS135*Assembly!S$24</f>
        <v>#VALUE!</v>
      </c>
      <c r="CM135" s="140" t="e">
        <f>$AY135*Assembly!T$4+$AZ135*Assembly!T$5+$BA135*Assembly!T$6+$BB135*Assembly!T$7+$BC135*Assembly!T$8+$BD135*Assembly!T$9+$BE135*Assembly!T$10+$BF135*Assembly!T$11+$BG135*Assembly!T$12+$BH135*Assembly!T$13+$BI135*Assembly!T$14+$BJ135*Assembly!T$15+$BK135*Assembly!T$16+$BL135*Assembly!T$17+$BM135*Assembly!T$18+$BN135*Assembly!T$19+$BO135*Assembly!T$20+$BP135*Assembly!T$21+$BQ135*Assembly!T$22+$BR135*Assembly!T$23+$BS135*Assembly!T$24</f>
        <v>#VALUE!</v>
      </c>
      <c r="CN135" s="140" t="e">
        <f>$AY135*Assembly!U$4+$AZ135*Assembly!U$5+$BA135*Assembly!U$6+$BB135*Assembly!U$7+$BC135*Assembly!U$8+$BD135*Assembly!U$9+$BE135*Assembly!U$10+$BF135*Assembly!U$11+$BG135*Assembly!U$12+$BH135*Assembly!U$13+$BI135*Assembly!U$14+$BJ135*Assembly!U$15+$BK135*Assembly!U$16+$BL135*Assembly!U$17+$BM135*Assembly!U$18+$BN135*Assembly!U$19+$BO135*Assembly!U$20+$BP135*Assembly!U$21+$BQ135*Assembly!U$22+$BR135*Assembly!U$23+$BS135*Assembly!U$24</f>
        <v>#VALUE!</v>
      </c>
      <c r="CO135" s="145" t="e">
        <f>$AY135*Assembly!V$4+$AZ135*Assembly!V$5+$BA135*Assembly!V$6+$BB135*Assembly!V$7+$BC135*Assembly!V$8+$BD135*Assembly!V$9+$BE135*Assembly!V$10+$BF135*Assembly!V$11+$BG135*Assembly!V$12+$BH135*Assembly!V$13+$BI135*Assembly!V$14+$BJ135*Assembly!V$15+$BK135*Assembly!V$16+$BL135*Assembly!V$17+$BM135*Assembly!V$18+$BN135*Assembly!V$19+$BO135*Assembly!V$20+$BP135*Assembly!V$21+$BQ135*Assembly!V$22+$BR135*Assembly!V$23+$BS135*Assembly!V$24</f>
        <v>#VALUE!</v>
      </c>
      <c r="CP135" s="145" t="e">
        <f>CF135*Refining!$F$3</f>
        <v>#VALUE!</v>
      </c>
      <c r="CQ135" s="145" t="e">
        <f>CG135*Refining!$F$4</f>
        <v>#VALUE!</v>
      </c>
      <c r="CR135" s="145" t="e">
        <f>CH135*Refining!$F$5</f>
        <v>#VALUE!</v>
      </c>
      <c r="CS135" s="145" t="e">
        <f>CI135*Refining!$F$6</f>
        <v>#VALUE!</v>
      </c>
      <c r="CT135" s="145" t="e">
        <f>CJ135*Refining!$F$7</f>
        <v>#VALUE!</v>
      </c>
      <c r="CU135" s="145" t="e">
        <f>CK135*Refining!$F$8</f>
        <v>#VALUE!</v>
      </c>
      <c r="CV135" s="145" t="e">
        <f>CL135*Refining!$F$9</f>
        <v>#VALUE!</v>
      </c>
      <c r="CW135" s="145" t="e">
        <f>CM135*Refining!$F$10</f>
        <v>#VALUE!</v>
      </c>
      <c r="CX135" s="145" t="e">
        <f>CN135*Refining!$F$11</f>
        <v>#VALUE!</v>
      </c>
      <c r="CY135" s="145" t="e">
        <f>CO135*Refining!$F$12</f>
        <v>#VALUE!</v>
      </c>
      <c r="CZ135" s="185" t="e">
        <f t="shared" ref="CZ135:DS135" si="546">IF(CF135 = 0, "", CF135)</f>
        <v>#VALUE!</v>
      </c>
      <c r="DA135" s="189" t="e">
        <f t="shared" si="546"/>
        <v>#VALUE!</v>
      </c>
      <c r="DB135" s="186" t="e">
        <f t="shared" si="546"/>
        <v>#VALUE!</v>
      </c>
      <c r="DC135" s="186" t="e">
        <f t="shared" si="546"/>
        <v>#VALUE!</v>
      </c>
      <c r="DD135" s="186" t="e">
        <f t="shared" si="546"/>
        <v>#VALUE!</v>
      </c>
      <c r="DE135" s="186" t="e">
        <f t="shared" si="546"/>
        <v>#VALUE!</v>
      </c>
      <c r="DF135" s="186" t="e">
        <f t="shared" si="546"/>
        <v>#VALUE!</v>
      </c>
      <c r="DG135" s="186" t="e">
        <f t="shared" si="546"/>
        <v>#VALUE!</v>
      </c>
      <c r="DH135" s="186" t="e">
        <f t="shared" si="546"/>
        <v>#VALUE!</v>
      </c>
      <c r="DI135" s="187" t="e">
        <f t="shared" si="546"/>
        <v>#VALUE!</v>
      </c>
      <c r="DJ135" s="185" t="e">
        <f t="shared" si="546"/>
        <v>#VALUE!</v>
      </c>
      <c r="DK135" s="189" t="e">
        <f t="shared" si="546"/>
        <v>#VALUE!</v>
      </c>
      <c r="DL135" s="186" t="e">
        <f t="shared" si="546"/>
        <v>#VALUE!</v>
      </c>
      <c r="DM135" s="186" t="e">
        <f t="shared" si="546"/>
        <v>#VALUE!</v>
      </c>
      <c r="DN135" s="188" t="e">
        <f t="shared" si="546"/>
        <v>#VALUE!</v>
      </c>
      <c r="DO135" s="186" t="e">
        <f t="shared" si="546"/>
        <v>#VALUE!</v>
      </c>
      <c r="DP135" s="186" t="e">
        <f t="shared" si="546"/>
        <v>#VALUE!</v>
      </c>
      <c r="DQ135" s="186" t="e">
        <f t="shared" si="546"/>
        <v>#VALUE!</v>
      </c>
      <c r="DR135" s="186" t="e">
        <f t="shared" si="546"/>
        <v>#VALUE!</v>
      </c>
      <c r="DS135" s="187" t="e">
        <f t="shared" si="546"/>
        <v>#VALUE!</v>
      </c>
      <c r="DT135" s="185" t="e">
        <f t="shared" si="11"/>
        <v>#VALUE!</v>
      </c>
      <c r="DU135" s="189" t="e">
        <f t="shared" si="12"/>
        <v>#VALUE!</v>
      </c>
      <c r="DV135" s="133" t="e">
        <f>CZ135*'Ores &amp; Ingots'!$C$3+DA135*'Ores &amp; Ingots'!$C$4+DB135*'Ores &amp; Ingots'!$C$5+DC135*'Ores &amp; Ingots'!$C$6+DD135*'Ores &amp; Ingots'!$C$7+DE135*'Ores &amp; Ingots'!$C$8+DF135*'Ores &amp; Ingots'!$C$9+DG135*'Ores &amp; Ingots'!$C$10+DH135*'Ores &amp; Ingots'!$C$11+DI135*'Ores &amp; Ingots'!$C$12</f>
        <v>#VALUE!</v>
      </c>
      <c r="DW135" s="133" t="e">
        <f>DJ135*'Ores &amp; Ingots'!$B$3+DK135*'Ores &amp; Ingots'!$B$4+DL135*'Ores &amp; Ingots'!$B$5+DM135*'Ores &amp; Ingots'!$B$6+DN135*'Ores &amp; Ingots'!$B$7+DO135*'Ores &amp; Ingots'!$B$8+DP135*'Ores &amp; Ingots'!$B$9+DQ135*'Ores &amp; Ingots'!$B$10+DR135*'Ores &amp; Ingots'!$B$11+DS135*'Ores &amp; Ingots'!$B$12</f>
        <v>#VALUE!</v>
      </c>
      <c r="DX135" s="189" t="e">
        <f>CZ135*Refining!$G$3+DA135*Refining!$G$4+DB135*Refining!$G$5+DC135*Refining!$G$6+DD135*Refining!$G$7+DE135*Refining!$G$8+DF135*Refining!$G$9+DG135*Refining!$G$10+DH135*Refining!$G$11+DI135*Refining!$G$12</f>
        <v>#VALUE!</v>
      </c>
      <c r="DY135" s="189" t="e">
        <f t="shared" si="13"/>
        <v>#VALUE!</v>
      </c>
      <c r="DZ135" s="192" t="e">
        <f t="shared" si="14"/>
        <v>#VALUE!</v>
      </c>
      <c r="EA135" s="185" t="e">
        <f t="shared" si="15"/>
        <v>#VALUE!</v>
      </c>
      <c r="EB135" s="194" t="e">
        <f t="shared" ref="EB135:EC135" si="547">EA135/60</f>
        <v>#VALUE!</v>
      </c>
      <c r="EC135" s="194" t="e">
        <f t="shared" si="547"/>
        <v>#VALUE!</v>
      </c>
      <c r="ED135" s="185" t="e">
        <f t="shared" si="17"/>
        <v>#VALUE!</v>
      </c>
      <c r="EE135" s="194" t="e">
        <f t="shared" ref="EE135:EF135" si="548">ED135/1000</f>
        <v>#VALUE!</v>
      </c>
      <c r="EF135" s="196" t="e">
        <f t="shared" si="548"/>
        <v>#VALUE!</v>
      </c>
      <c r="EG135" s="130" t="e">
        <f t="shared" si="19"/>
        <v>#VALUE!</v>
      </c>
      <c r="EH135" s="132" t="e">
        <f t="shared" si="20"/>
        <v>#VALUE!</v>
      </c>
      <c r="EI135" s="133">
        <v>829</v>
      </c>
    </row>
    <row r="136" spans="1:139" ht="12.75" x14ac:dyDescent="0.2">
      <c r="A136" s="864"/>
      <c r="B136" s="135" t="s">
        <v>352</v>
      </c>
      <c r="C136" s="137" t="s">
        <v>155</v>
      </c>
      <c r="D136" s="137">
        <v>3</v>
      </c>
      <c r="E136" s="137">
        <v>3</v>
      </c>
      <c r="F136" s="137">
        <v>3</v>
      </c>
      <c r="G136" s="139">
        <f t="shared" si="0"/>
        <v>3.375</v>
      </c>
      <c r="H136" s="140">
        <v>25</v>
      </c>
      <c r="I136" s="140">
        <v>25</v>
      </c>
      <c r="J136" s="140">
        <f>H136/Main!$D$9</f>
        <v>5</v>
      </c>
      <c r="K136" s="140">
        <f>I136/Main!$D$10</f>
        <v>12.5</v>
      </c>
      <c r="L136" s="140">
        <f t="shared" si="1"/>
        <v>2.5</v>
      </c>
      <c r="M136" s="140">
        <v>1</v>
      </c>
      <c r="N136" s="145">
        <v>50</v>
      </c>
      <c r="O136" s="145">
        <v>50</v>
      </c>
      <c r="P136" s="143"/>
      <c r="Q136" s="145">
        <v>1152</v>
      </c>
      <c r="R136" s="145">
        <f>Q136*Main!$D$6</f>
        <v>11520</v>
      </c>
      <c r="S136" s="146"/>
      <c r="T136" s="146"/>
      <c r="U136" s="143"/>
      <c r="V136" s="143"/>
      <c r="W136" s="146"/>
      <c r="X136" s="146"/>
      <c r="Y136" s="143"/>
      <c r="Z136" s="143"/>
      <c r="AA136" s="143"/>
      <c r="AB136" s="143"/>
      <c r="AC136" s="362"/>
      <c r="AD136" s="133">
        <v>21</v>
      </c>
      <c r="AE136" s="133">
        <v>0</v>
      </c>
      <c r="AF136" s="133">
        <v>6</v>
      </c>
      <c r="AG136" s="133">
        <v>0</v>
      </c>
      <c r="AH136" s="133">
        <v>12</v>
      </c>
      <c r="AI136" s="133">
        <v>0</v>
      </c>
      <c r="AJ136" s="133">
        <v>6</v>
      </c>
      <c r="AK136" s="167">
        <v>6</v>
      </c>
      <c r="AL136" s="133">
        <v>0</v>
      </c>
      <c r="AM136" s="133">
        <v>0</v>
      </c>
      <c r="AN136" s="133">
        <v>0</v>
      </c>
      <c r="AO136" s="133">
        <v>0</v>
      </c>
      <c r="AP136" s="133">
        <v>0</v>
      </c>
      <c r="AQ136" s="133">
        <v>0</v>
      </c>
      <c r="AR136" s="133">
        <v>0</v>
      </c>
      <c r="AS136" s="133">
        <v>0</v>
      </c>
      <c r="AT136" s="133">
        <v>0</v>
      </c>
      <c r="AU136" s="133">
        <v>0</v>
      </c>
      <c r="AV136" s="133">
        <v>0</v>
      </c>
      <c r="AW136" s="133">
        <v>0</v>
      </c>
      <c r="AX136" s="133">
        <v>0</v>
      </c>
      <c r="AY136" s="174">
        <f t="shared" ref="AY136:BS136" si="549">IF(AD136 = 0, "", AD136)</f>
        <v>21</v>
      </c>
      <c r="AZ136" s="137" t="str">
        <f t="shared" si="549"/>
        <v/>
      </c>
      <c r="BA136" s="133">
        <f t="shared" si="549"/>
        <v>6</v>
      </c>
      <c r="BB136" s="137" t="str">
        <f t="shared" si="549"/>
        <v/>
      </c>
      <c r="BC136" s="133">
        <f t="shared" si="549"/>
        <v>12</v>
      </c>
      <c r="BD136" s="137" t="str">
        <f t="shared" si="549"/>
        <v/>
      </c>
      <c r="BE136" s="133">
        <f t="shared" si="549"/>
        <v>6</v>
      </c>
      <c r="BF136" s="167">
        <f t="shared" si="549"/>
        <v>6</v>
      </c>
      <c r="BG136" s="137" t="str">
        <f t="shared" si="549"/>
        <v/>
      </c>
      <c r="BH136" s="137" t="str">
        <f t="shared" si="549"/>
        <v/>
      </c>
      <c r="BI136" s="137" t="str">
        <f t="shared" si="549"/>
        <v/>
      </c>
      <c r="BJ136" s="137" t="str">
        <f t="shared" si="549"/>
        <v/>
      </c>
      <c r="BK136" s="137" t="str">
        <f t="shared" si="549"/>
        <v/>
      </c>
      <c r="BL136" s="137" t="str">
        <f t="shared" si="549"/>
        <v/>
      </c>
      <c r="BM136" s="137" t="str">
        <f t="shared" si="549"/>
        <v/>
      </c>
      <c r="BN136" s="137" t="str">
        <f t="shared" si="549"/>
        <v/>
      </c>
      <c r="BO136" s="137" t="str">
        <f t="shared" si="549"/>
        <v/>
      </c>
      <c r="BP136" s="137" t="str">
        <f t="shared" si="549"/>
        <v/>
      </c>
      <c r="BQ136" s="137" t="str">
        <f t="shared" si="549"/>
        <v/>
      </c>
      <c r="BR136" s="137" t="str">
        <f t="shared" si="549"/>
        <v/>
      </c>
      <c r="BS136" s="169" t="str">
        <f t="shared" si="549"/>
        <v/>
      </c>
      <c r="BT136" s="174" t="e">
        <f>$AY136*Assembly!Z$4+$AZ136*Assembly!Z$5+$BA136*Assembly!Z$6+$BB136*Assembly!Z$7+$BC136*Assembly!Z$8+$BD136*Assembly!Z$9+$BE136*Assembly!Z$10+$BF136*Assembly!Z$11+$BG136*Assembly!Z$12+$BH136*Assembly!Z$13+$BI136*Assembly!Z$14+$BJ136*Assembly!Z$15+$BK136*Assembly!Z$16+$BL136*Assembly!Z$17+$BM136*Assembly!Z$18+$BN136*Assembly!Z$19+$BO136*Assembly!Z$20+$BP136*Assembly!Z$21+$BQ136*Assembly!Z$22+$BR136*Assembly!Z$23+$BS136*Assembly!Z$24</f>
        <v>#VALUE!</v>
      </c>
      <c r="BU136" s="133" t="e">
        <f t="shared" si="3"/>
        <v>#VALUE!</v>
      </c>
      <c r="BV136" s="314" t="e">
        <f t="shared" si="537"/>
        <v>#VALUE!</v>
      </c>
      <c r="BW136" s="133" t="e">
        <f>$AY136*Assembly!AD$4+$AZ136*Assembly!AD$5+$BA136*Assembly!AD$6+$BB136*Assembly!AD$7+$BC136*Assembly!AD$8+$BD136*Assembly!AD$9+$BE136*Assembly!AD$10+$BF136*Assembly!AD$11+$BG136*Assembly!AD$12+$BH136*Assembly!AD$13+$BI136*Assembly!AD$14+$BJ136*Assembly!AD$15+$BK136*Assembly!AD$16+$BL136*Assembly!AD$17+$BM136*Assembly!AD$18+$BN136*Assembly!AD$19+$BO136*Assembly!AD$20+$BP136*Assembly!AD$21+$BQ136*Assembly!AD$22+$BR136*Assembly!AD$23+$BS136*Assembly!AD$24</f>
        <v>#VALUE!</v>
      </c>
      <c r="BX136" s="177" t="e">
        <f t="shared" si="4"/>
        <v>#VALUE!</v>
      </c>
      <c r="BY136" s="178" t="e">
        <f t="shared" si="5"/>
        <v>#VALUE!</v>
      </c>
      <c r="BZ136" s="179" t="e">
        <f t="shared" si="6"/>
        <v>#VALUE!</v>
      </c>
      <c r="CA136" s="178" t="e">
        <f t="shared" si="7"/>
        <v>#VALUE!</v>
      </c>
      <c r="CB136" s="133" t="e">
        <f>$AY136*Assembly!Y$4+$AZ136*Assembly!Y$5+$BA136*Assembly!Y$6+$BB136*Assembly!Y$7+$BC136*Assembly!Y$8+$BD136*Assembly!Y$9+$BE136*Assembly!Y$10+$BF136*Assembly!Y$11+$BG136*Assembly!Y$12+$BH136*Assembly!Y$13+$BI136*Assembly!Y$14+$BJ136*Assembly!Y$15+$BK136*Assembly!Y$16+$BL136*Assembly!Y$17+$BM136*Assembly!Y$18+$BN136*Assembly!Y$19+$BO136*Assembly!Y$20+$BP136*Assembly!Y$21+$BQ136*Assembly!Y$22+$BR136*Assembly!Y$23+$BS136*Assembly!Y$24</f>
        <v>#VALUE!</v>
      </c>
      <c r="CC136" s="133" t="e">
        <f t="shared" si="8"/>
        <v>#VALUE!</v>
      </c>
      <c r="CD136" s="130" t="e">
        <f t="shared" si="9"/>
        <v>#VALUE!</v>
      </c>
      <c r="CE136" s="183" t="e">
        <f>$AY136*Assembly!AC$4+$AZ136*Assembly!AC$5+$BA136*Assembly!AC$6+$BB136*Assembly!AC$7+$BC136*Assembly!AC$8+$BD136*Assembly!AC$9+$BE136*Assembly!AC$10+$BF136*Assembly!AC$11+$BG136*Assembly!AC$12+$BH136*Assembly!AC$13+$BI136*Assembly!AC$14+$BJ136*Assembly!AC$15+$BK136*Assembly!AC$16+$BL136*Assembly!AC$17+$BM136*Assembly!AC$18+$BN136*Assembly!AC$19+$BO136*Assembly!AC$20+$BP136*Assembly!AC$21+$BQ136*Assembly!AC$22+$BR136*Assembly!AC$23+$BS136*Assembly!AC$24</f>
        <v>#VALUE!</v>
      </c>
      <c r="CF136" s="145" t="e">
        <f>$AY136*Assembly!M$4+$AZ136*Assembly!M$5+$BA136*Assembly!M$6+$BB136*Assembly!M$7+$BC136*Assembly!M$8+$BD136*Assembly!M$9+$BE136*Assembly!M$10+$BF136*Assembly!M$11+$BG136*Assembly!M$12+$BH136*Assembly!M$13+$BI136*Assembly!M$14+$BJ136*Assembly!M$15+$BK136*Assembly!M$16+$BL136*Assembly!M$17+$BM136*Assembly!M$18+$BN136*Assembly!M$19+$BO136*Assembly!M$20+$BP136*Assembly!M$21+$BQ136*Assembly!M$22+$BR136*Assembly!M$23+$BS136*Assembly!M$24</f>
        <v>#VALUE!</v>
      </c>
      <c r="CG136" s="145" t="e">
        <f>$AY136*Assembly!N$4+$AZ136*Assembly!N$5+$BA136*Assembly!N$6+$BB136*Assembly!N$7+$BC136*Assembly!N$8+$BD136*Assembly!N$9+$BE136*Assembly!N$10+$BF136*Assembly!N$11+$BG136*Assembly!N$12+$BH136*Assembly!N$13+$BI136*Assembly!N$14+$BJ136*Assembly!N$15+$BK136*Assembly!N$16+$BL136*Assembly!N$17+$BM136*Assembly!N$18+$BN136*Assembly!N$19+$BO136*Assembly!N$20+$BP136*Assembly!N$21+$BQ136*Assembly!N$22+$BR136*Assembly!N$23+$BS136*Assembly!N$24</f>
        <v>#VALUE!</v>
      </c>
      <c r="CH136" s="145" t="e">
        <f>$AY136*Assembly!O$4+$AZ136*Assembly!O$5+$BA136*Assembly!O$6+$BB136*Assembly!O$7+$BC136*Assembly!O$8+$BD136*Assembly!O$9+$BE136*Assembly!O$10+$BF136*Assembly!O$11+$BG136*Assembly!O$12+$BH136*Assembly!O$13+$BI136*Assembly!O$14+$BJ136*Assembly!O$15+$BK136*Assembly!O$16+$BL136*Assembly!O$17+$BM136*Assembly!O$18+$BN136*Assembly!O$19+$BO136*Assembly!O$20+$BP136*Assembly!O$21+$BQ136*Assembly!O$22+$BR136*Assembly!O$23+$BS136*Assembly!O$24</f>
        <v>#VALUE!</v>
      </c>
      <c r="CI136" s="140" t="e">
        <f>$AY136*Assembly!P$4+$AZ136*Assembly!P$5+$BA136*Assembly!P$6+$BB136*Assembly!P$7+$BC136*Assembly!P$8+$BD136*Assembly!P$9+$BE136*Assembly!P$10+$BF136*Assembly!P$11+$BG136*Assembly!P$12+$BH136*Assembly!P$13+$BI136*Assembly!P$14+$BJ136*Assembly!P$15+$BK136*Assembly!P$16+$BL136*Assembly!P$17+$BM136*Assembly!P$18+$BN136*Assembly!P$19+$BO136*Assembly!P$20+$BP136*Assembly!P$21+$BQ136*Assembly!P$22+$BR136*Assembly!P$23+$BS136*Assembly!P$24</f>
        <v>#VALUE!</v>
      </c>
      <c r="CJ136" s="140" t="e">
        <f>$AY136*Assembly!Q$4+$AZ136*Assembly!Q$5+$BA136*Assembly!Q$6+$BB136*Assembly!Q$7+$BC136*Assembly!Q$8+$BD136*Assembly!Q$9+$BE136*Assembly!Q$10+$BF136*Assembly!Q$11+$BG136*Assembly!Q$12+$BH136*Assembly!Q$13+$BI136*Assembly!Q$14+$BJ136*Assembly!Q$15+$BK136*Assembly!Q$16+$BL136*Assembly!Q$17+$BM136*Assembly!Q$18+$BN136*Assembly!Q$19+$BO136*Assembly!Q$20+$BP136*Assembly!Q$21+$BQ136*Assembly!Q$22+$BR136*Assembly!Q$23+$BS136*Assembly!Q$24</f>
        <v>#VALUE!</v>
      </c>
      <c r="CK136" s="145" t="e">
        <f>$AY136*Assembly!R$4+$AZ136*Assembly!R$5+$BA136*Assembly!R$6+$BB136*Assembly!R$7+$BC136*Assembly!R$8+$BD136*Assembly!R$9+$BE136*Assembly!R$10+$BF136*Assembly!R$11+$BG136*Assembly!R$12+$BH136*Assembly!R$13+$BI136*Assembly!R$14+$BJ136*Assembly!R$15+$BK136*Assembly!R$16+$BL136*Assembly!R$17+$BM136*Assembly!R$18+$BN136*Assembly!R$19+$BO136*Assembly!R$20+$BP136*Assembly!R$21+$BQ136*Assembly!R$22+$BR136*Assembly!R$23+$BS136*Assembly!R$24</f>
        <v>#VALUE!</v>
      </c>
      <c r="CL136" s="140" t="e">
        <f>$AY136*Assembly!S$4+$AZ136*Assembly!S$5+$BA136*Assembly!S$6+$BB136*Assembly!S$7+$BC136*Assembly!S$8+$BD136*Assembly!S$9+$BE136*Assembly!S$10+$BF136*Assembly!S$11+$BG136*Assembly!S$12+$BH136*Assembly!S$13+$BI136*Assembly!S$14+$BJ136*Assembly!S$15+$BK136*Assembly!S$16+$BL136*Assembly!S$17+$BM136*Assembly!S$18+$BN136*Assembly!S$19+$BO136*Assembly!S$20+$BP136*Assembly!S$21+$BQ136*Assembly!S$22+$BR136*Assembly!S$23+$BS136*Assembly!S$24</f>
        <v>#VALUE!</v>
      </c>
      <c r="CM136" s="140" t="e">
        <f>$AY136*Assembly!T$4+$AZ136*Assembly!T$5+$BA136*Assembly!T$6+$BB136*Assembly!T$7+$BC136*Assembly!T$8+$BD136*Assembly!T$9+$BE136*Assembly!T$10+$BF136*Assembly!T$11+$BG136*Assembly!T$12+$BH136*Assembly!T$13+$BI136*Assembly!T$14+$BJ136*Assembly!T$15+$BK136*Assembly!T$16+$BL136*Assembly!T$17+$BM136*Assembly!T$18+$BN136*Assembly!T$19+$BO136*Assembly!T$20+$BP136*Assembly!T$21+$BQ136*Assembly!T$22+$BR136*Assembly!T$23+$BS136*Assembly!T$24</f>
        <v>#VALUE!</v>
      </c>
      <c r="CN136" s="140" t="e">
        <f>$AY136*Assembly!U$4+$AZ136*Assembly!U$5+$BA136*Assembly!U$6+$BB136*Assembly!U$7+$BC136*Assembly!U$8+$BD136*Assembly!U$9+$BE136*Assembly!U$10+$BF136*Assembly!U$11+$BG136*Assembly!U$12+$BH136*Assembly!U$13+$BI136*Assembly!U$14+$BJ136*Assembly!U$15+$BK136*Assembly!U$16+$BL136*Assembly!U$17+$BM136*Assembly!U$18+$BN136*Assembly!U$19+$BO136*Assembly!U$20+$BP136*Assembly!U$21+$BQ136*Assembly!U$22+$BR136*Assembly!U$23+$BS136*Assembly!U$24</f>
        <v>#VALUE!</v>
      </c>
      <c r="CO136" s="145" t="e">
        <f>$AY136*Assembly!V$4+$AZ136*Assembly!V$5+$BA136*Assembly!V$6+$BB136*Assembly!V$7+$BC136*Assembly!V$8+$BD136*Assembly!V$9+$BE136*Assembly!V$10+$BF136*Assembly!V$11+$BG136*Assembly!V$12+$BH136*Assembly!V$13+$BI136*Assembly!V$14+$BJ136*Assembly!V$15+$BK136*Assembly!V$16+$BL136*Assembly!V$17+$BM136*Assembly!V$18+$BN136*Assembly!V$19+$BO136*Assembly!V$20+$BP136*Assembly!V$21+$BQ136*Assembly!V$22+$BR136*Assembly!V$23+$BS136*Assembly!V$24</f>
        <v>#VALUE!</v>
      </c>
      <c r="CP136" s="145" t="e">
        <f>CF136*Refining!$F$3</f>
        <v>#VALUE!</v>
      </c>
      <c r="CQ136" s="145" t="e">
        <f>CG136*Refining!$F$4</f>
        <v>#VALUE!</v>
      </c>
      <c r="CR136" s="145" t="e">
        <f>CH136*Refining!$F$5</f>
        <v>#VALUE!</v>
      </c>
      <c r="CS136" s="145" t="e">
        <f>CI136*Refining!$F$6</f>
        <v>#VALUE!</v>
      </c>
      <c r="CT136" s="145" t="e">
        <f>CJ136*Refining!$F$7</f>
        <v>#VALUE!</v>
      </c>
      <c r="CU136" s="145" t="e">
        <f>CK136*Refining!$F$8</f>
        <v>#VALUE!</v>
      </c>
      <c r="CV136" s="145" t="e">
        <f>CL136*Refining!$F$9</f>
        <v>#VALUE!</v>
      </c>
      <c r="CW136" s="145" t="e">
        <f>CM136*Refining!$F$10</f>
        <v>#VALUE!</v>
      </c>
      <c r="CX136" s="145" t="e">
        <f>CN136*Refining!$F$11</f>
        <v>#VALUE!</v>
      </c>
      <c r="CY136" s="145" t="e">
        <f>CO136*Refining!$F$12</f>
        <v>#VALUE!</v>
      </c>
      <c r="CZ136" s="185" t="e">
        <f t="shared" ref="CZ136:DS136" si="550">IF(CF136 = 0, "", CF136)</f>
        <v>#VALUE!</v>
      </c>
      <c r="DA136" s="189" t="e">
        <f t="shared" si="550"/>
        <v>#VALUE!</v>
      </c>
      <c r="DB136" s="186" t="e">
        <f t="shared" si="550"/>
        <v>#VALUE!</v>
      </c>
      <c r="DC136" s="186" t="e">
        <f t="shared" si="550"/>
        <v>#VALUE!</v>
      </c>
      <c r="DD136" s="186" t="e">
        <f t="shared" si="550"/>
        <v>#VALUE!</v>
      </c>
      <c r="DE136" s="186" t="e">
        <f t="shared" si="550"/>
        <v>#VALUE!</v>
      </c>
      <c r="DF136" s="186" t="e">
        <f t="shared" si="550"/>
        <v>#VALUE!</v>
      </c>
      <c r="DG136" s="186" t="e">
        <f t="shared" si="550"/>
        <v>#VALUE!</v>
      </c>
      <c r="DH136" s="186" t="e">
        <f t="shared" si="550"/>
        <v>#VALUE!</v>
      </c>
      <c r="DI136" s="187" t="e">
        <f t="shared" si="550"/>
        <v>#VALUE!</v>
      </c>
      <c r="DJ136" s="185" t="e">
        <f t="shared" si="550"/>
        <v>#VALUE!</v>
      </c>
      <c r="DK136" s="189" t="e">
        <f t="shared" si="550"/>
        <v>#VALUE!</v>
      </c>
      <c r="DL136" s="186" t="e">
        <f t="shared" si="550"/>
        <v>#VALUE!</v>
      </c>
      <c r="DM136" s="186" t="e">
        <f t="shared" si="550"/>
        <v>#VALUE!</v>
      </c>
      <c r="DN136" s="188" t="e">
        <f t="shared" si="550"/>
        <v>#VALUE!</v>
      </c>
      <c r="DO136" s="186" t="e">
        <f t="shared" si="550"/>
        <v>#VALUE!</v>
      </c>
      <c r="DP136" s="186" t="e">
        <f t="shared" si="550"/>
        <v>#VALUE!</v>
      </c>
      <c r="DQ136" s="186" t="e">
        <f t="shared" si="550"/>
        <v>#VALUE!</v>
      </c>
      <c r="DR136" s="186" t="e">
        <f t="shared" si="550"/>
        <v>#VALUE!</v>
      </c>
      <c r="DS136" s="187" t="e">
        <f t="shared" si="550"/>
        <v>#VALUE!</v>
      </c>
      <c r="DT136" s="185" t="e">
        <f t="shared" si="11"/>
        <v>#VALUE!</v>
      </c>
      <c r="DU136" s="189" t="e">
        <f t="shared" si="12"/>
        <v>#VALUE!</v>
      </c>
      <c r="DV136" s="133" t="e">
        <f>CZ136*'Ores &amp; Ingots'!$C$3+DA136*'Ores &amp; Ingots'!$C$4+DB136*'Ores &amp; Ingots'!$C$5+DC136*'Ores &amp; Ingots'!$C$6+DD136*'Ores &amp; Ingots'!$C$7+DE136*'Ores &amp; Ingots'!$C$8+DF136*'Ores &amp; Ingots'!$C$9+DG136*'Ores &amp; Ingots'!$C$10+DH136*'Ores &amp; Ingots'!$C$11+DI136*'Ores &amp; Ingots'!$C$12</f>
        <v>#VALUE!</v>
      </c>
      <c r="DW136" s="133" t="e">
        <f>DJ136*'Ores &amp; Ingots'!$B$3+DK136*'Ores &amp; Ingots'!$B$4+DL136*'Ores &amp; Ingots'!$B$5+DM136*'Ores &amp; Ingots'!$B$6+DN136*'Ores &amp; Ingots'!$B$7+DO136*'Ores &amp; Ingots'!$B$8+DP136*'Ores &amp; Ingots'!$B$9+DQ136*'Ores &amp; Ingots'!$B$10+DR136*'Ores &amp; Ingots'!$B$11+DS136*'Ores &amp; Ingots'!$B$12</f>
        <v>#VALUE!</v>
      </c>
      <c r="DX136" s="189" t="e">
        <f>CZ136*Refining!$G$3+DA136*Refining!$G$4+DB136*Refining!$G$5+DC136*Refining!$G$6+DD136*Refining!$G$7+DE136*Refining!$G$8+DF136*Refining!$G$9+DG136*Refining!$G$10+DH136*Refining!$G$11+DI136*Refining!$G$12</f>
        <v>#VALUE!</v>
      </c>
      <c r="DY136" s="189" t="e">
        <f t="shared" si="13"/>
        <v>#VALUE!</v>
      </c>
      <c r="DZ136" s="192" t="e">
        <f t="shared" si="14"/>
        <v>#VALUE!</v>
      </c>
      <c r="EA136" s="185" t="e">
        <f t="shared" si="15"/>
        <v>#VALUE!</v>
      </c>
      <c r="EB136" s="194" t="e">
        <f t="shared" ref="EB136:EC136" si="551">EA136/60</f>
        <v>#VALUE!</v>
      </c>
      <c r="EC136" s="194" t="e">
        <f t="shared" si="551"/>
        <v>#VALUE!</v>
      </c>
      <c r="ED136" s="185" t="e">
        <f t="shared" si="17"/>
        <v>#VALUE!</v>
      </c>
      <c r="EE136" s="194" t="e">
        <f t="shared" ref="EE136:EF136" si="552">ED136/1000</f>
        <v>#VALUE!</v>
      </c>
      <c r="EF136" s="196" t="e">
        <f t="shared" si="552"/>
        <v>#VALUE!</v>
      </c>
      <c r="EG136" s="130" t="e">
        <f t="shared" si="19"/>
        <v>#VALUE!</v>
      </c>
      <c r="EH136" s="132" t="e">
        <f t="shared" si="20"/>
        <v>#VALUE!</v>
      </c>
      <c r="EI136" s="133" t="s">
        <v>28</v>
      </c>
    </row>
    <row r="137" spans="1:139" ht="12.75" x14ac:dyDescent="0.2">
      <c r="A137" s="864"/>
      <c r="B137" s="135" t="s">
        <v>353</v>
      </c>
      <c r="C137" s="137" t="s">
        <v>155</v>
      </c>
      <c r="D137" s="137">
        <v>1</v>
      </c>
      <c r="E137" s="137">
        <v>1</v>
      </c>
      <c r="F137" s="137">
        <v>1</v>
      </c>
      <c r="G137" s="139">
        <f t="shared" si="0"/>
        <v>0.125</v>
      </c>
      <c r="H137" s="140">
        <v>15</v>
      </c>
      <c r="I137" s="140">
        <v>15</v>
      </c>
      <c r="J137" s="140">
        <f>H137/Main!$D$9</f>
        <v>3</v>
      </c>
      <c r="K137" s="140">
        <f>I137/Main!$D$10</f>
        <v>7.5</v>
      </c>
      <c r="L137" s="140">
        <f t="shared" si="1"/>
        <v>2.5</v>
      </c>
      <c r="M137" s="140">
        <v>1</v>
      </c>
      <c r="N137" s="145" t="s">
        <v>28</v>
      </c>
      <c r="O137" s="145" t="s">
        <v>28</v>
      </c>
      <c r="P137" s="143"/>
      <c r="Q137" s="145">
        <v>64</v>
      </c>
      <c r="R137" s="145">
        <f>Q137*Main!$D$6</f>
        <v>640</v>
      </c>
      <c r="S137" s="146"/>
      <c r="T137" s="146"/>
      <c r="U137" s="143"/>
      <c r="V137" s="143"/>
      <c r="W137" s="146"/>
      <c r="X137" s="146"/>
      <c r="Y137" s="143"/>
      <c r="Z137" s="143"/>
      <c r="AA137" s="143"/>
      <c r="AB137" s="143"/>
      <c r="AC137" s="362"/>
      <c r="AD137" s="133">
        <v>7</v>
      </c>
      <c r="AE137" s="133">
        <v>0</v>
      </c>
      <c r="AF137" s="133">
        <v>2</v>
      </c>
      <c r="AG137" s="133">
        <v>0</v>
      </c>
      <c r="AH137" s="133">
        <v>4</v>
      </c>
      <c r="AI137" s="133">
        <v>0</v>
      </c>
      <c r="AJ137" s="133">
        <v>1</v>
      </c>
      <c r="AK137" s="167">
        <v>4</v>
      </c>
      <c r="AL137" s="133">
        <v>0</v>
      </c>
      <c r="AM137" s="133">
        <v>0</v>
      </c>
      <c r="AN137" s="133">
        <v>0</v>
      </c>
      <c r="AO137" s="133">
        <v>0</v>
      </c>
      <c r="AP137" s="133">
        <v>0</v>
      </c>
      <c r="AQ137" s="133">
        <v>0</v>
      </c>
      <c r="AR137" s="133">
        <v>0</v>
      </c>
      <c r="AS137" s="133">
        <v>0</v>
      </c>
      <c r="AT137" s="133">
        <v>0</v>
      </c>
      <c r="AU137" s="133">
        <v>0</v>
      </c>
      <c r="AV137" s="133">
        <v>0</v>
      </c>
      <c r="AW137" s="133">
        <v>0</v>
      </c>
      <c r="AX137" s="133">
        <v>0</v>
      </c>
      <c r="AY137" s="174">
        <f t="shared" ref="AY137:BS137" si="553">IF(AD137 = 0, "", AD137)</f>
        <v>7</v>
      </c>
      <c r="AZ137" s="137" t="str">
        <f t="shared" si="553"/>
        <v/>
      </c>
      <c r="BA137" s="133">
        <f t="shared" si="553"/>
        <v>2</v>
      </c>
      <c r="BB137" s="137" t="str">
        <f t="shared" si="553"/>
        <v/>
      </c>
      <c r="BC137" s="133">
        <f t="shared" si="553"/>
        <v>4</v>
      </c>
      <c r="BD137" s="137" t="str">
        <f t="shared" si="553"/>
        <v/>
      </c>
      <c r="BE137" s="133">
        <f t="shared" si="553"/>
        <v>1</v>
      </c>
      <c r="BF137" s="167">
        <f t="shared" si="553"/>
        <v>4</v>
      </c>
      <c r="BG137" s="137" t="str">
        <f t="shared" si="553"/>
        <v/>
      </c>
      <c r="BH137" s="137" t="str">
        <f t="shared" si="553"/>
        <v/>
      </c>
      <c r="BI137" s="137" t="str">
        <f t="shared" si="553"/>
        <v/>
      </c>
      <c r="BJ137" s="137" t="str">
        <f t="shared" si="553"/>
        <v/>
      </c>
      <c r="BK137" s="137" t="str">
        <f t="shared" si="553"/>
        <v/>
      </c>
      <c r="BL137" s="137" t="str">
        <f t="shared" si="553"/>
        <v/>
      </c>
      <c r="BM137" s="137" t="str">
        <f t="shared" si="553"/>
        <v/>
      </c>
      <c r="BN137" s="137" t="str">
        <f t="shared" si="553"/>
        <v/>
      </c>
      <c r="BO137" s="137" t="str">
        <f t="shared" si="553"/>
        <v/>
      </c>
      <c r="BP137" s="137" t="str">
        <f t="shared" si="553"/>
        <v/>
      </c>
      <c r="BQ137" s="137" t="str">
        <f t="shared" si="553"/>
        <v/>
      </c>
      <c r="BR137" s="137" t="str">
        <f t="shared" si="553"/>
        <v/>
      </c>
      <c r="BS137" s="169" t="str">
        <f t="shared" si="553"/>
        <v/>
      </c>
      <c r="BT137" s="174" t="e">
        <f>$AY137*Assembly!Z$4+$AZ137*Assembly!Z$5+$BA137*Assembly!Z$6+$BB137*Assembly!Z$7+$BC137*Assembly!Z$8+$BD137*Assembly!Z$9+$BE137*Assembly!Z$10+$BF137*Assembly!Z$11+$BG137*Assembly!Z$12+$BH137*Assembly!Z$13+$BI137*Assembly!Z$14+$BJ137*Assembly!Z$15+$BK137*Assembly!Z$16+$BL137*Assembly!Z$17+$BM137*Assembly!Z$18+$BN137*Assembly!Z$19+$BO137*Assembly!Z$20+$BP137*Assembly!Z$21+$BQ137*Assembly!Z$22+$BR137*Assembly!Z$23+$BS137*Assembly!Z$24</f>
        <v>#VALUE!</v>
      </c>
      <c r="BU137" s="133" t="e">
        <f t="shared" si="3"/>
        <v>#VALUE!</v>
      </c>
      <c r="BV137" s="314" t="e">
        <f t="shared" si="537"/>
        <v>#VALUE!</v>
      </c>
      <c r="BW137" s="133" t="e">
        <f>$AY137*Assembly!AD$4+$AZ137*Assembly!AD$5+$BA137*Assembly!AD$6+$BB137*Assembly!AD$7+$BC137*Assembly!AD$8+$BD137*Assembly!AD$9+$BE137*Assembly!AD$10+$BF137*Assembly!AD$11+$BG137*Assembly!AD$12+$BH137*Assembly!AD$13+$BI137*Assembly!AD$14+$BJ137*Assembly!AD$15+$BK137*Assembly!AD$16+$BL137*Assembly!AD$17+$BM137*Assembly!AD$18+$BN137*Assembly!AD$19+$BO137*Assembly!AD$20+$BP137*Assembly!AD$21+$BQ137*Assembly!AD$22+$BR137*Assembly!AD$23+$BS137*Assembly!AD$24</f>
        <v>#VALUE!</v>
      </c>
      <c r="BX137" s="177" t="e">
        <f t="shared" si="4"/>
        <v>#VALUE!</v>
      </c>
      <c r="BY137" s="178" t="e">
        <f t="shared" si="5"/>
        <v>#VALUE!</v>
      </c>
      <c r="BZ137" s="179" t="e">
        <f t="shared" si="6"/>
        <v>#VALUE!</v>
      </c>
      <c r="CA137" s="178" t="e">
        <f t="shared" si="7"/>
        <v>#VALUE!</v>
      </c>
      <c r="CB137" s="133" t="e">
        <f>$AY137*Assembly!Y$4+$AZ137*Assembly!Y$5+$BA137*Assembly!Y$6+$BB137*Assembly!Y$7+$BC137*Assembly!Y$8+$BD137*Assembly!Y$9+$BE137*Assembly!Y$10+$BF137*Assembly!Y$11+$BG137*Assembly!Y$12+$BH137*Assembly!Y$13+$BI137*Assembly!Y$14+$BJ137*Assembly!Y$15+$BK137*Assembly!Y$16+$BL137*Assembly!Y$17+$BM137*Assembly!Y$18+$BN137*Assembly!Y$19+$BO137*Assembly!Y$20+$BP137*Assembly!Y$21+$BQ137*Assembly!Y$22+$BR137*Assembly!Y$23+$BS137*Assembly!Y$24</f>
        <v>#VALUE!</v>
      </c>
      <c r="CC137" s="133" t="e">
        <f t="shared" si="8"/>
        <v>#VALUE!</v>
      </c>
      <c r="CD137" s="130" t="e">
        <f t="shared" si="9"/>
        <v>#VALUE!</v>
      </c>
      <c r="CE137" s="183" t="e">
        <f>$AY137*Assembly!AC$4+$AZ137*Assembly!AC$5+$BA137*Assembly!AC$6+$BB137*Assembly!AC$7+$BC137*Assembly!AC$8+$BD137*Assembly!AC$9+$BE137*Assembly!AC$10+$BF137*Assembly!AC$11+$BG137*Assembly!AC$12+$BH137*Assembly!AC$13+$BI137*Assembly!AC$14+$BJ137*Assembly!AC$15+$BK137*Assembly!AC$16+$BL137*Assembly!AC$17+$BM137*Assembly!AC$18+$BN137*Assembly!AC$19+$BO137*Assembly!AC$20+$BP137*Assembly!AC$21+$BQ137*Assembly!AC$22+$BR137*Assembly!AC$23+$BS137*Assembly!AC$24</f>
        <v>#VALUE!</v>
      </c>
      <c r="CF137" s="145" t="e">
        <f>$AY137*Assembly!M$4+$AZ137*Assembly!M$5+$BA137*Assembly!M$6+$BB137*Assembly!M$7+$BC137*Assembly!M$8+$BD137*Assembly!M$9+$BE137*Assembly!M$10+$BF137*Assembly!M$11+$BG137*Assembly!M$12+$BH137*Assembly!M$13+$BI137*Assembly!M$14+$BJ137*Assembly!M$15+$BK137*Assembly!M$16+$BL137*Assembly!M$17+$BM137*Assembly!M$18+$BN137*Assembly!M$19+$BO137*Assembly!M$20+$BP137*Assembly!M$21+$BQ137*Assembly!M$22+$BR137*Assembly!M$23+$BS137*Assembly!M$24</f>
        <v>#VALUE!</v>
      </c>
      <c r="CG137" s="145" t="e">
        <f>$AY137*Assembly!N$4+$AZ137*Assembly!N$5+$BA137*Assembly!N$6+$BB137*Assembly!N$7+$BC137*Assembly!N$8+$BD137*Assembly!N$9+$BE137*Assembly!N$10+$BF137*Assembly!N$11+$BG137*Assembly!N$12+$BH137*Assembly!N$13+$BI137*Assembly!N$14+$BJ137*Assembly!N$15+$BK137*Assembly!N$16+$BL137*Assembly!N$17+$BM137*Assembly!N$18+$BN137*Assembly!N$19+$BO137*Assembly!N$20+$BP137*Assembly!N$21+$BQ137*Assembly!N$22+$BR137*Assembly!N$23+$BS137*Assembly!N$24</f>
        <v>#VALUE!</v>
      </c>
      <c r="CH137" s="145" t="e">
        <f>$AY137*Assembly!O$4+$AZ137*Assembly!O$5+$BA137*Assembly!O$6+$BB137*Assembly!O$7+$BC137*Assembly!O$8+$BD137*Assembly!O$9+$BE137*Assembly!O$10+$BF137*Assembly!O$11+$BG137*Assembly!O$12+$BH137*Assembly!O$13+$BI137*Assembly!O$14+$BJ137*Assembly!O$15+$BK137*Assembly!O$16+$BL137*Assembly!O$17+$BM137*Assembly!O$18+$BN137*Assembly!O$19+$BO137*Assembly!O$20+$BP137*Assembly!O$21+$BQ137*Assembly!O$22+$BR137*Assembly!O$23+$BS137*Assembly!O$24</f>
        <v>#VALUE!</v>
      </c>
      <c r="CI137" s="140" t="e">
        <f>$AY137*Assembly!P$4+$AZ137*Assembly!P$5+$BA137*Assembly!P$6+$BB137*Assembly!P$7+$BC137*Assembly!P$8+$BD137*Assembly!P$9+$BE137*Assembly!P$10+$BF137*Assembly!P$11+$BG137*Assembly!P$12+$BH137*Assembly!P$13+$BI137*Assembly!P$14+$BJ137*Assembly!P$15+$BK137*Assembly!P$16+$BL137*Assembly!P$17+$BM137*Assembly!P$18+$BN137*Assembly!P$19+$BO137*Assembly!P$20+$BP137*Assembly!P$21+$BQ137*Assembly!P$22+$BR137*Assembly!P$23+$BS137*Assembly!P$24</f>
        <v>#VALUE!</v>
      </c>
      <c r="CJ137" s="140" t="e">
        <f>$AY137*Assembly!Q$4+$AZ137*Assembly!Q$5+$BA137*Assembly!Q$6+$BB137*Assembly!Q$7+$BC137*Assembly!Q$8+$BD137*Assembly!Q$9+$BE137*Assembly!Q$10+$BF137*Assembly!Q$11+$BG137*Assembly!Q$12+$BH137*Assembly!Q$13+$BI137*Assembly!Q$14+$BJ137*Assembly!Q$15+$BK137*Assembly!Q$16+$BL137*Assembly!Q$17+$BM137*Assembly!Q$18+$BN137*Assembly!Q$19+$BO137*Assembly!Q$20+$BP137*Assembly!Q$21+$BQ137*Assembly!Q$22+$BR137*Assembly!Q$23+$BS137*Assembly!Q$24</f>
        <v>#VALUE!</v>
      </c>
      <c r="CK137" s="145" t="e">
        <f>$AY137*Assembly!R$4+$AZ137*Assembly!R$5+$BA137*Assembly!R$6+$BB137*Assembly!R$7+$BC137*Assembly!R$8+$BD137*Assembly!R$9+$BE137*Assembly!R$10+$BF137*Assembly!R$11+$BG137*Assembly!R$12+$BH137*Assembly!R$13+$BI137*Assembly!R$14+$BJ137*Assembly!R$15+$BK137*Assembly!R$16+$BL137*Assembly!R$17+$BM137*Assembly!R$18+$BN137*Assembly!R$19+$BO137*Assembly!R$20+$BP137*Assembly!R$21+$BQ137*Assembly!R$22+$BR137*Assembly!R$23+$BS137*Assembly!R$24</f>
        <v>#VALUE!</v>
      </c>
      <c r="CL137" s="140" t="e">
        <f>$AY137*Assembly!S$4+$AZ137*Assembly!S$5+$BA137*Assembly!S$6+$BB137*Assembly!S$7+$BC137*Assembly!S$8+$BD137*Assembly!S$9+$BE137*Assembly!S$10+$BF137*Assembly!S$11+$BG137*Assembly!S$12+$BH137*Assembly!S$13+$BI137*Assembly!S$14+$BJ137*Assembly!S$15+$BK137*Assembly!S$16+$BL137*Assembly!S$17+$BM137*Assembly!S$18+$BN137*Assembly!S$19+$BO137*Assembly!S$20+$BP137*Assembly!S$21+$BQ137*Assembly!S$22+$BR137*Assembly!S$23+$BS137*Assembly!S$24</f>
        <v>#VALUE!</v>
      </c>
      <c r="CM137" s="140" t="e">
        <f>$AY137*Assembly!T$4+$AZ137*Assembly!T$5+$BA137*Assembly!T$6+$BB137*Assembly!T$7+$BC137*Assembly!T$8+$BD137*Assembly!T$9+$BE137*Assembly!T$10+$BF137*Assembly!T$11+$BG137*Assembly!T$12+$BH137*Assembly!T$13+$BI137*Assembly!T$14+$BJ137*Assembly!T$15+$BK137*Assembly!T$16+$BL137*Assembly!T$17+$BM137*Assembly!T$18+$BN137*Assembly!T$19+$BO137*Assembly!T$20+$BP137*Assembly!T$21+$BQ137*Assembly!T$22+$BR137*Assembly!T$23+$BS137*Assembly!T$24</f>
        <v>#VALUE!</v>
      </c>
      <c r="CN137" s="140" t="e">
        <f>$AY137*Assembly!U$4+$AZ137*Assembly!U$5+$BA137*Assembly!U$6+$BB137*Assembly!U$7+$BC137*Assembly!U$8+$BD137*Assembly!U$9+$BE137*Assembly!U$10+$BF137*Assembly!U$11+$BG137*Assembly!U$12+$BH137*Assembly!U$13+$BI137*Assembly!U$14+$BJ137*Assembly!U$15+$BK137*Assembly!U$16+$BL137*Assembly!U$17+$BM137*Assembly!U$18+$BN137*Assembly!U$19+$BO137*Assembly!U$20+$BP137*Assembly!U$21+$BQ137*Assembly!U$22+$BR137*Assembly!U$23+$BS137*Assembly!U$24</f>
        <v>#VALUE!</v>
      </c>
      <c r="CO137" s="145" t="e">
        <f>$AY137*Assembly!V$4+$AZ137*Assembly!V$5+$BA137*Assembly!V$6+$BB137*Assembly!V$7+$BC137*Assembly!V$8+$BD137*Assembly!V$9+$BE137*Assembly!V$10+$BF137*Assembly!V$11+$BG137*Assembly!V$12+$BH137*Assembly!V$13+$BI137*Assembly!V$14+$BJ137*Assembly!V$15+$BK137*Assembly!V$16+$BL137*Assembly!V$17+$BM137*Assembly!V$18+$BN137*Assembly!V$19+$BO137*Assembly!V$20+$BP137*Assembly!V$21+$BQ137*Assembly!V$22+$BR137*Assembly!V$23+$BS137*Assembly!V$24</f>
        <v>#VALUE!</v>
      </c>
      <c r="CP137" s="145" t="e">
        <f>CF137*Refining!$F$3</f>
        <v>#VALUE!</v>
      </c>
      <c r="CQ137" s="145" t="e">
        <f>CG137*Refining!$F$4</f>
        <v>#VALUE!</v>
      </c>
      <c r="CR137" s="145" t="e">
        <f>CH137*Refining!$F$5</f>
        <v>#VALUE!</v>
      </c>
      <c r="CS137" s="145" t="e">
        <f>CI137*Refining!$F$6</f>
        <v>#VALUE!</v>
      </c>
      <c r="CT137" s="145" t="e">
        <f>CJ137*Refining!$F$7</f>
        <v>#VALUE!</v>
      </c>
      <c r="CU137" s="145" t="e">
        <f>CK137*Refining!$F$8</f>
        <v>#VALUE!</v>
      </c>
      <c r="CV137" s="145" t="e">
        <f>CL137*Refining!$F$9</f>
        <v>#VALUE!</v>
      </c>
      <c r="CW137" s="145" t="e">
        <f>CM137*Refining!$F$10</f>
        <v>#VALUE!</v>
      </c>
      <c r="CX137" s="145" t="e">
        <f>CN137*Refining!$F$11</f>
        <v>#VALUE!</v>
      </c>
      <c r="CY137" s="145" t="e">
        <f>CO137*Refining!$F$12</f>
        <v>#VALUE!</v>
      </c>
      <c r="CZ137" s="185" t="e">
        <f t="shared" ref="CZ137:DS137" si="554">IF(CF137 = 0, "", CF137)</f>
        <v>#VALUE!</v>
      </c>
      <c r="DA137" s="189" t="e">
        <f t="shared" si="554"/>
        <v>#VALUE!</v>
      </c>
      <c r="DB137" s="186" t="e">
        <f t="shared" si="554"/>
        <v>#VALUE!</v>
      </c>
      <c r="DC137" s="186" t="e">
        <f t="shared" si="554"/>
        <v>#VALUE!</v>
      </c>
      <c r="DD137" s="186" t="e">
        <f t="shared" si="554"/>
        <v>#VALUE!</v>
      </c>
      <c r="DE137" s="186" t="e">
        <f t="shared" si="554"/>
        <v>#VALUE!</v>
      </c>
      <c r="DF137" s="186" t="e">
        <f t="shared" si="554"/>
        <v>#VALUE!</v>
      </c>
      <c r="DG137" s="186" t="e">
        <f t="shared" si="554"/>
        <v>#VALUE!</v>
      </c>
      <c r="DH137" s="186" t="e">
        <f t="shared" si="554"/>
        <v>#VALUE!</v>
      </c>
      <c r="DI137" s="187" t="e">
        <f t="shared" si="554"/>
        <v>#VALUE!</v>
      </c>
      <c r="DJ137" s="185" t="e">
        <f t="shared" si="554"/>
        <v>#VALUE!</v>
      </c>
      <c r="DK137" s="189" t="e">
        <f t="shared" si="554"/>
        <v>#VALUE!</v>
      </c>
      <c r="DL137" s="186" t="e">
        <f t="shared" si="554"/>
        <v>#VALUE!</v>
      </c>
      <c r="DM137" s="186" t="e">
        <f t="shared" si="554"/>
        <v>#VALUE!</v>
      </c>
      <c r="DN137" s="188" t="e">
        <f t="shared" si="554"/>
        <v>#VALUE!</v>
      </c>
      <c r="DO137" s="186" t="e">
        <f t="shared" si="554"/>
        <v>#VALUE!</v>
      </c>
      <c r="DP137" s="186" t="e">
        <f t="shared" si="554"/>
        <v>#VALUE!</v>
      </c>
      <c r="DQ137" s="186" t="e">
        <f t="shared" si="554"/>
        <v>#VALUE!</v>
      </c>
      <c r="DR137" s="186" t="e">
        <f t="shared" si="554"/>
        <v>#VALUE!</v>
      </c>
      <c r="DS137" s="187" t="e">
        <f t="shared" si="554"/>
        <v>#VALUE!</v>
      </c>
      <c r="DT137" s="185" t="e">
        <f t="shared" si="11"/>
        <v>#VALUE!</v>
      </c>
      <c r="DU137" s="189" t="e">
        <f t="shared" si="12"/>
        <v>#VALUE!</v>
      </c>
      <c r="DV137" s="133" t="e">
        <f>CZ137*'Ores &amp; Ingots'!$C$3+DA137*'Ores &amp; Ingots'!$C$4+DB137*'Ores &amp; Ingots'!$C$5+DC137*'Ores &amp; Ingots'!$C$6+DD137*'Ores &amp; Ingots'!$C$7+DE137*'Ores &amp; Ingots'!$C$8+DF137*'Ores &amp; Ingots'!$C$9+DG137*'Ores &amp; Ingots'!$C$10+DH137*'Ores &amp; Ingots'!$C$11+DI137*'Ores &amp; Ingots'!$C$12</f>
        <v>#VALUE!</v>
      </c>
      <c r="DW137" s="133" t="e">
        <f>DJ137*'Ores &amp; Ingots'!$B$3+DK137*'Ores &amp; Ingots'!$B$4+DL137*'Ores &amp; Ingots'!$B$5+DM137*'Ores &amp; Ingots'!$B$6+DN137*'Ores &amp; Ingots'!$B$7+DO137*'Ores &amp; Ingots'!$B$8+DP137*'Ores &amp; Ingots'!$B$9+DQ137*'Ores &amp; Ingots'!$B$10+DR137*'Ores &amp; Ingots'!$B$11+DS137*'Ores &amp; Ingots'!$B$12</f>
        <v>#VALUE!</v>
      </c>
      <c r="DX137" s="189" t="e">
        <f>CZ137*Refining!$G$3+DA137*Refining!$G$4+DB137*Refining!$G$5+DC137*Refining!$G$6+DD137*Refining!$G$7+DE137*Refining!$G$8+DF137*Refining!$G$9+DG137*Refining!$G$10+DH137*Refining!$G$11+DI137*Refining!$G$12</f>
        <v>#VALUE!</v>
      </c>
      <c r="DY137" s="189" t="e">
        <f t="shared" si="13"/>
        <v>#VALUE!</v>
      </c>
      <c r="DZ137" s="192" t="e">
        <f t="shared" si="14"/>
        <v>#VALUE!</v>
      </c>
      <c r="EA137" s="185" t="e">
        <f t="shared" si="15"/>
        <v>#VALUE!</v>
      </c>
      <c r="EB137" s="194" t="e">
        <f t="shared" ref="EB137:EC137" si="555">EA137/60</f>
        <v>#VALUE!</v>
      </c>
      <c r="EC137" s="194" t="e">
        <f t="shared" si="555"/>
        <v>#VALUE!</v>
      </c>
      <c r="ED137" s="185" t="e">
        <f t="shared" si="17"/>
        <v>#VALUE!</v>
      </c>
      <c r="EE137" s="194" t="e">
        <f t="shared" ref="EE137:EF137" si="556">ED137/1000</f>
        <v>#VALUE!</v>
      </c>
      <c r="EF137" s="196" t="e">
        <f t="shared" si="556"/>
        <v>#VALUE!</v>
      </c>
      <c r="EG137" s="130" t="e">
        <f t="shared" si="19"/>
        <v>#VALUE!</v>
      </c>
      <c r="EH137" s="132" t="e">
        <f t="shared" si="20"/>
        <v>#VALUE!</v>
      </c>
      <c r="EI137" s="133" t="s">
        <v>28</v>
      </c>
    </row>
    <row r="138" spans="1:139" ht="12.75" x14ac:dyDescent="0.2">
      <c r="A138" s="864"/>
      <c r="B138" s="135" t="s">
        <v>354</v>
      </c>
      <c r="C138" s="137" t="s">
        <v>155</v>
      </c>
      <c r="D138" s="137">
        <v>1</v>
      </c>
      <c r="E138" s="137">
        <v>3</v>
      </c>
      <c r="F138" s="137">
        <v>3</v>
      </c>
      <c r="G138" s="139">
        <f t="shared" si="0"/>
        <v>1.125</v>
      </c>
      <c r="H138" s="140">
        <v>3</v>
      </c>
      <c r="I138" s="140">
        <v>3</v>
      </c>
      <c r="J138" s="140">
        <f>H138/Main!$D$9</f>
        <v>0.6</v>
      </c>
      <c r="K138" s="140">
        <f>I138/Main!$D$10</f>
        <v>1.5</v>
      </c>
      <c r="L138" s="140">
        <f t="shared" si="1"/>
        <v>2.5</v>
      </c>
      <c r="M138" s="140">
        <v>1</v>
      </c>
      <c r="N138" s="143"/>
      <c r="O138" s="143"/>
      <c r="P138" s="143"/>
      <c r="Q138" s="145"/>
      <c r="R138" s="143"/>
      <c r="S138" s="146"/>
      <c r="T138" s="146"/>
      <c r="U138" s="143"/>
      <c r="V138" s="143"/>
      <c r="W138" s="146"/>
      <c r="X138" s="146"/>
      <c r="Y138" s="143"/>
      <c r="Z138" s="143"/>
      <c r="AA138" s="143"/>
      <c r="AB138" s="143"/>
      <c r="AC138" s="362"/>
      <c r="AD138" s="133">
        <v>4</v>
      </c>
      <c r="AE138" s="133">
        <v>0</v>
      </c>
      <c r="AF138" s="133">
        <v>5</v>
      </c>
      <c r="AG138" s="133">
        <v>0</v>
      </c>
      <c r="AH138" s="133">
        <v>12</v>
      </c>
      <c r="AI138" s="133">
        <v>0</v>
      </c>
      <c r="AJ138" s="167">
        <v>2</v>
      </c>
      <c r="AK138" s="133">
        <v>0</v>
      </c>
      <c r="AL138" s="133">
        <v>0</v>
      </c>
      <c r="AM138" s="133">
        <v>0</v>
      </c>
      <c r="AN138" s="133">
        <v>0</v>
      </c>
      <c r="AO138" s="133">
        <v>0</v>
      </c>
      <c r="AP138" s="133">
        <v>0</v>
      </c>
      <c r="AQ138" s="133">
        <v>0</v>
      </c>
      <c r="AR138" s="133">
        <v>0</v>
      </c>
      <c r="AS138" s="133">
        <v>0</v>
      </c>
      <c r="AT138" s="133">
        <v>0</v>
      </c>
      <c r="AU138" s="133">
        <v>0</v>
      </c>
      <c r="AV138" s="133">
        <v>0</v>
      </c>
      <c r="AW138" s="133">
        <v>0</v>
      </c>
      <c r="AX138" s="133">
        <v>0</v>
      </c>
      <c r="AY138" s="174">
        <f t="shared" ref="AY138:BS138" si="557">IF(AD138 = 0, "", AD138)</f>
        <v>4</v>
      </c>
      <c r="AZ138" s="137" t="str">
        <f t="shared" si="557"/>
        <v/>
      </c>
      <c r="BA138" s="133">
        <f t="shared" si="557"/>
        <v>5</v>
      </c>
      <c r="BB138" s="137" t="str">
        <f t="shared" si="557"/>
        <v/>
      </c>
      <c r="BC138" s="133">
        <f t="shared" si="557"/>
        <v>12</v>
      </c>
      <c r="BD138" s="137" t="str">
        <f t="shared" si="557"/>
        <v/>
      </c>
      <c r="BE138" s="167">
        <f t="shared" si="557"/>
        <v>2</v>
      </c>
      <c r="BF138" s="137" t="str">
        <f t="shared" si="557"/>
        <v/>
      </c>
      <c r="BG138" s="137" t="str">
        <f t="shared" si="557"/>
        <v/>
      </c>
      <c r="BH138" s="137" t="str">
        <f t="shared" si="557"/>
        <v/>
      </c>
      <c r="BI138" s="137" t="str">
        <f t="shared" si="557"/>
        <v/>
      </c>
      <c r="BJ138" s="137" t="str">
        <f t="shared" si="557"/>
        <v/>
      </c>
      <c r="BK138" s="137" t="str">
        <f t="shared" si="557"/>
        <v/>
      </c>
      <c r="BL138" s="137" t="str">
        <f t="shared" si="557"/>
        <v/>
      </c>
      <c r="BM138" s="137" t="str">
        <f t="shared" si="557"/>
        <v/>
      </c>
      <c r="BN138" s="137" t="str">
        <f t="shared" si="557"/>
        <v/>
      </c>
      <c r="BO138" s="137" t="str">
        <f t="shared" si="557"/>
        <v/>
      </c>
      <c r="BP138" s="137" t="str">
        <f t="shared" si="557"/>
        <v/>
      </c>
      <c r="BQ138" s="137" t="str">
        <f t="shared" si="557"/>
        <v/>
      </c>
      <c r="BR138" s="137" t="str">
        <f t="shared" si="557"/>
        <v/>
      </c>
      <c r="BS138" s="169" t="str">
        <f t="shared" si="557"/>
        <v/>
      </c>
      <c r="BT138" s="174" t="e">
        <f>$AY138*Assembly!Z$4+$AZ138*Assembly!Z$5+$BA138*Assembly!Z$6+$BB138*Assembly!Z$7+$BC138*Assembly!Z$8+$BD138*Assembly!Z$9+$BE138*Assembly!Z$10+$BF138*Assembly!Z$11+$BG138*Assembly!Z$12+$BH138*Assembly!Z$13+$BI138*Assembly!Z$14+$BJ138*Assembly!Z$15+$BK138*Assembly!Z$16+$BL138*Assembly!Z$17+$BM138*Assembly!Z$18+$BN138*Assembly!Z$19+$BO138*Assembly!Z$20+$BP138*Assembly!Z$21+$BQ138*Assembly!Z$22+$BR138*Assembly!Z$23+$BS138*Assembly!Z$24</f>
        <v>#VALUE!</v>
      </c>
      <c r="BU138" s="133" t="e">
        <f t="shared" si="3"/>
        <v>#VALUE!</v>
      </c>
      <c r="BV138" s="394"/>
      <c r="BW138" s="133" t="e">
        <f>$AY138*Assembly!AD$4+$AZ138*Assembly!AD$5+$BA138*Assembly!AD$6+$BB138*Assembly!AD$7+$BC138*Assembly!AD$8+$BD138*Assembly!AD$9+$BE138*Assembly!AD$10+$BF138*Assembly!AD$11+$BG138*Assembly!AD$12+$BH138*Assembly!AD$13+$BI138*Assembly!AD$14+$BJ138*Assembly!AD$15+$BK138*Assembly!AD$16+$BL138*Assembly!AD$17+$BM138*Assembly!AD$18+$BN138*Assembly!AD$19+$BO138*Assembly!AD$20+$BP138*Assembly!AD$21+$BQ138*Assembly!AD$22+$BR138*Assembly!AD$23+$BS138*Assembly!AD$24</f>
        <v>#VALUE!</v>
      </c>
      <c r="BX138" s="177" t="e">
        <f t="shared" si="4"/>
        <v>#VALUE!</v>
      </c>
      <c r="BY138" s="178" t="e">
        <f t="shared" si="5"/>
        <v>#VALUE!</v>
      </c>
      <c r="BZ138" s="179" t="e">
        <f t="shared" si="6"/>
        <v>#VALUE!</v>
      </c>
      <c r="CA138" s="178" t="e">
        <f t="shared" si="7"/>
        <v>#VALUE!</v>
      </c>
      <c r="CB138" s="133" t="e">
        <f>$AY138*Assembly!Y$4+$AZ138*Assembly!Y$5+$BA138*Assembly!Y$6+$BB138*Assembly!Y$7+$BC138*Assembly!Y$8+$BD138*Assembly!Y$9+$BE138*Assembly!Y$10+$BF138*Assembly!Y$11+$BG138*Assembly!Y$12+$BH138*Assembly!Y$13+$BI138*Assembly!Y$14+$BJ138*Assembly!Y$15+$BK138*Assembly!Y$16+$BL138*Assembly!Y$17+$BM138*Assembly!Y$18+$BN138*Assembly!Y$19+$BO138*Assembly!Y$20+$BP138*Assembly!Y$21+$BQ138*Assembly!Y$22+$BR138*Assembly!Y$23+$BS138*Assembly!Y$24</f>
        <v>#VALUE!</v>
      </c>
      <c r="CC138" s="133" t="e">
        <f t="shared" si="8"/>
        <v>#VALUE!</v>
      </c>
      <c r="CD138" s="130" t="e">
        <f t="shared" si="9"/>
        <v>#VALUE!</v>
      </c>
      <c r="CE138" s="183" t="e">
        <f>$AY138*Assembly!AC$4+$AZ138*Assembly!AC$5+$BA138*Assembly!AC$6+$BB138*Assembly!AC$7+$BC138*Assembly!AC$8+$BD138*Assembly!AC$9+$BE138*Assembly!AC$10+$BF138*Assembly!AC$11+$BG138*Assembly!AC$12+$BH138*Assembly!AC$13+$BI138*Assembly!AC$14+$BJ138*Assembly!AC$15+$BK138*Assembly!AC$16+$BL138*Assembly!AC$17+$BM138*Assembly!AC$18+$BN138*Assembly!AC$19+$BO138*Assembly!AC$20+$BP138*Assembly!AC$21+$BQ138*Assembly!AC$22+$BR138*Assembly!AC$23+$BS138*Assembly!AC$24</f>
        <v>#VALUE!</v>
      </c>
      <c r="CF138" s="145" t="e">
        <f>$AY138*Assembly!M$4+$AZ138*Assembly!M$5+$BA138*Assembly!M$6+$BB138*Assembly!M$7+$BC138*Assembly!M$8+$BD138*Assembly!M$9+$BE138*Assembly!M$10+$BF138*Assembly!M$11+$BG138*Assembly!M$12+$BH138*Assembly!M$13+$BI138*Assembly!M$14+$BJ138*Assembly!M$15+$BK138*Assembly!M$16+$BL138*Assembly!M$17+$BM138*Assembly!M$18+$BN138*Assembly!M$19+$BO138*Assembly!M$20+$BP138*Assembly!M$21+$BQ138*Assembly!M$22+$BR138*Assembly!M$23+$BS138*Assembly!M$24</f>
        <v>#VALUE!</v>
      </c>
      <c r="CG138" s="145" t="e">
        <f>$AY138*Assembly!N$4+$AZ138*Assembly!N$5+$BA138*Assembly!N$6+$BB138*Assembly!N$7+$BC138*Assembly!N$8+$BD138*Assembly!N$9+$BE138*Assembly!N$10+$BF138*Assembly!N$11+$BG138*Assembly!N$12+$BH138*Assembly!N$13+$BI138*Assembly!N$14+$BJ138*Assembly!N$15+$BK138*Assembly!N$16+$BL138*Assembly!N$17+$BM138*Assembly!N$18+$BN138*Assembly!N$19+$BO138*Assembly!N$20+$BP138*Assembly!N$21+$BQ138*Assembly!N$22+$BR138*Assembly!N$23+$BS138*Assembly!N$24</f>
        <v>#VALUE!</v>
      </c>
      <c r="CH138" s="145" t="e">
        <f>$AY138*Assembly!O$4+$AZ138*Assembly!O$5+$BA138*Assembly!O$6+$BB138*Assembly!O$7+$BC138*Assembly!O$8+$BD138*Assembly!O$9+$BE138*Assembly!O$10+$BF138*Assembly!O$11+$BG138*Assembly!O$12+$BH138*Assembly!O$13+$BI138*Assembly!O$14+$BJ138*Assembly!O$15+$BK138*Assembly!O$16+$BL138*Assembly!O$17+$BM138*Assembly!O$18+$BN138*Assembly!O$19+$BO138*Assembly!O$20+$BP138*Assembly!O$21+$BQ138*Assembly!O$22+$BR138*Assembly!O$23+$BS138*Assembly!O$24</f>
        <v>#VALUE!</v>
      </c>
      <c r="CI138" s="140" t="e">
        <f>$AY138*Assembly!P$4+$AZ138*Assembly!P$5+$BA138*Assembly!P$6+$BB138*Assembly!P$7+$BC138*Assembly!P$8+$BD138*Assembly!P$9+$BE138*Assembly!P$10+$BF138*Assembly!P$11+$BG138*Assembly!P$12+$BH138*Assembly!P$13+$BI138*Assembly!P$14+$BJ138*Assembly!P$15+$BK138*Assembly!P$16+$BL138*Assembly!P$17+$BM138*Assembly!P$18+$BN138*Assembly!P$19+$BO138*Assembly!P$20+$BP138*Assembly!P$21+$BQ138*Assembly!P$22+$BR138*Assembly!P$23+$BS138*Assembly!P$24</f>
        <v>#VALUE!</v>
      </c>
      <c r="CJ138" s="140" t="e">
        <f>$AY138*Assembly!Q$4+$AZ138*Assembly!Q$5+$BA138*Assembly!Q$6+$BB138*Assembly!Q$7+$BC138*Assembly!Q$8+$BD138*Assembly!Q$9+$BE138*Assembly!Q$10+$BF138*Assembly!Q$11+$BG138*Assembly!Q$12+$BH138*Assembly!Q$13+$BI138*Assembly!Q$14+$BJ138*Assembly!Q$15+$BK138*Assembly!Q$16+$BL138*Assembly!Q$17+$BM138*Assembly!Q$18+$BN138*Assembly!Q$19+$BO138*Assembly!Q$20+$BP138*Assembly!Q$21+$BQ138*Assembly!Q$22+$BR138*Assembly!Q$23+$BS138*Assembly!Q$24</f>
        <v>#VALUE!</v>
      </c>
      <c r="CK138" s="145" t="e">
        <f>$AY138*Assembly!R$4+$AZ138*Assembly!R$5+$BA138*Assembly!R$6+$BB138*Assembly!R$7+$BC138*Assembly!R$8+$BD138*Assembly!R$9+$BE138*Assembly!R$10+$BF138*Assembly!R$11+$BG138*Assembly!R$12+$BH138*Assembly!R$13+$BI138*Assembly!R$14+$BJ138*Assembly!R$15+$BK138*Assembly!R$16+$BL138*Assembly!R$17+$BM138*Assembly!R$18+$BN138*Assembly!R$19+$BO138*Assembly!R$20+$BP138*Assembly!R$21+$BQ138*Assembly!R$22+$BR138*Assembly!R$23+$BS138*Assembly!R$24</f>
        <v>#VALUE!</v>
      </c>
      <c r="CL138" s="140" t="e">
        <f>$AY138*Assembly!S$4+$AZ138*Assembly!S$5+$BA138*Assembly!S$6+$BB138*Assembly!S$7+$BC138*Assembly!S$8+$BD138*Assembly!S$9+$BE138*Assembly!S$10+$BF138*Assembly!S$11+$BG138*Assembly!S$12+$BH138*Assembly!S$13+$BI138*Assembly!S$14+$BJ138*Assembly!S$15+$BK138*Assembly!S$16+$BL138*Assembly!S$17+$BM138*Assembly!S$18+$BN138*Assembly!S$19+$BO138*Assembly!S$20+$BP138*Assembly!S$21+$BQ138*Assembly!S$22+$BR138*Assembly!S$23+$BS138*Assembly!S$24</f>
        <v>#VALUE!</v>
      </c>
      <c r="CM138" s="140" t="e">
        <f>$AY138*Assembly!T$4+$AZ138*Assembly!T$5+$BA138*Assembly!T$6+$BB138*Assembly!T$7+$BC138*Assembly!T$8+$BD138*Assembly!T$9+$BE138*Assembly!T$10+$BF138*Assembly!T$11+$BG138*Assembly!T$12+$BH138*Assembly!T$13+$BI138*Assembly!T$14+$BJ138*Assembly!T$15+$BK138*Assembly!T$16+$BL138*Assembly!T$17+$BM138*Assembly!T$18+$BN138*Assembly!T$19+$BO138*Assembly!T$20+$BP138*Assembly!T$21+$BQ138*Assembly!T$22+$BR138*Assembly!T$23+$BS138*Assembly!T$24</f>
        <v>#VALUE!</v>
      </c>
      <c r="CN138" s="140" t="e">
        <f>$AY138*Assembly!U$4+$AZ138*Assembly!U$5+$BA138*Assembly!U$6+$BB138*Assembly!U$7+$BC138*Assembly!U$8+$BD138*Assembly!U$9+$BE138*Assembly!U$10+$BF138*Assembly!U$11+$BG138*Assembly!U$12+$BH138*Assembly!U$13+$BI138*Assembly!U$14+$BJ138*Assembly!U$15+$BK138*Assembly!U$16+$BL138*Assembly!U$17+$BM138*Assembly!U$18+$BN138*Assembly!U$19+$BO138*Assembly!U$20+$BP138*Assembly!U$21+$BQ138*Assembly!U$22+$BR138*Assembly!U$23+$BS138*Assembly!U$24</f>
        <v>#VALUE!</v>
      </c>
      <c r="CO138" s="145" t="e">
        <f>$AY138*Assembly!V$4+$AZ138*Assembly!V$5+$BA138*Assembly!V$6+$BB138*Assembly!V$7+$BC138*Assembly!V$8+$BD138*Assembly!V$9+$BE138*Assembly!V$10+$BF138*Assembly!V$11+$BG138*Assembly!V$12+$BH138*Assembly!V$13+$BI138*Assembly!V$14+$BJ138*Assembly!V$15+$BK138*Assembly!V$16+$BL138*Assembly!V$17+$BM138*Assembly!V$18+$BN138*Assembly!V$19+$BO138*Assembly!V$20+$BP138*Assembly!V$21+$BQ138*Assembly!V$22+$BR138*Assembly!V$23+$BS138*Assembly!V$24</f>
        <v>#VALUE!</v>
      </c>
      <c r="CP138" s="145" t="e">
        <f>CF138*Refining!$F$3</f>
        <v>#VALUE!</v>
      </c>
      <c r="CQ138" s="145" t="e">
        <f>CG138*Refining!$F$4</f>
        <v>#VALUE!</v>
      </c>
      <c r="CR138" s="145" t="e">
        <f>CH138*Refining!$F$5</f>
        <v>#VALUE!</v>
      </c>
      <c r="CS138" s="145" t="e">
        <f>CI138*Refining!$F$6</f>
        <v>#VALUE!</v>
      </c>
      <c r="CT138" s="145" t="e">
        <f>CJ138*Refining!$F$7</f>
        <v>#VALUE!</v>
      </c>
      <c r="CU138" s="145" t="e">
        <f>CK138*Refining!$F$8</f>
        <v>#VALUE!</v>
      </c>
      <c r="CV138" s="145" t="e">
        <f>CL138*Refining!$F$9</f>
        <v>#VALUE!</v>
      </c>
      <c r="CW138" s="145" t="e">
        <f>CM138*Refining!$F$10</f>
        <v>#VALUE!</v>
      </c>
      <c r="CX138" s="145" t="e">
        <f>CN138*Refining!$F$11</f>
        <v>#VALUE!</v>
      </c>
      <c r="CY138" s="145" t="e">
        <f>CO138*Refining!$F$12</f>
        <v>#VALUE!</v>
      </c>
      <c r="CZ138" s="185" t="e">
        <f t="shared" ref="CZ138:DS138" si="558">IF(CF138 = 0, "", CF138)</f>
        <v>#VALUE!</v>
      </c>
      <c r="DA138" s="189" t="e">
        <f t="shared" si="558"/>
        <v>#VALUE!</v>
      </c>
      <c r="DB138" s="186" t="e">
        <f t="shared" si="558"/>
        <v>#VALUE!</v>
      </c>
      <c r="DC138" s="186" t="e">
        <f t="shared" si="558"/>
        <v>#VALUE!</v>
      </c>
      <c r="DD138" s="186" t="e">
        <f t="shared" si="558"/>
        <v>#VALUE!</v>
      </c>
      <c r="DE138" s="186" t="e">
        <f t="shared" si="558"/>
        <v>#VALUE!</v>
      </c>
      <c r="DF138" s="186" t="e">
        <f t="shared" si="558"/>
        <v>#VALUE!</v>
      </c>
      <c r="DG138" s="186" t="e">
        <f t="shared" si="558"/>
        <v>#VALUE!</v>
      </c>
      <c r="DH138" s="186" t="e">
        <f t="shared" si="558"/>
        <v>#VALUE!</v>
      </c>
      <c r="DI138" s="187" t="e">
        <f t="shared" si="558"/>
        <v>#VALUE!</v>
      </c>
      <c r="DJ138" s="185" t="e">
        <f t="shared" si="558"/>
        <v>#VALUE!</v>
      </c>
      <c r="DK138" s="189" t="e">
        <f t="shared" si="558"/>
        <v>#VALUE!</v>
      </c>
      <c r="DL138" s="186" t="e">
        <f t="shared" si="558"/>
        <v>#VALUE!</v>
      </c>
      <c r="DM138" s="186" t="e">
        <f t="shared" si="558"/>
        <v>#VALUE!</v>
      </c>
      <c r="DN138" s="188" t="e">
        <f t="shared" si="558"/>
        <v>#VALUE!</v>
      </c>
      <c r="DO138" s="186" t="e">
        <f t="shared" si="558"/>
        <v>#VALUE!</v>
      </c>
      <c r="DP138" s="186" t="e">
        <f t="shared" si="558"/>
        <v>#VALUE!</v>
      </c>
      <c r="DQ138" s="186" t="e">
        <f t="shared" si="558"/>
        <v>#VALUE!</v>
      </c>
      <c r="DR138" s="186" t="e">
        <f t="shared" si="558"/>
        <v>#VALUE!</v>
      </c>
      <c r="DS138" s="187" t="e">
        <f t="shared" si="558"/>
        <v>#VALUE!</v>
      </c>
      <c r="DT138" s="185" t="e">
        <f t="shared" si="11"/>
        <v>#VALUE!</v>
      </c>
      <c r="DU138" s="189" t="e">
        <f t="shared" si="12"/>
        <v>#VALUE!</v>
      </c>
      <c r="DV138" s="133" t="e">
        <f>CZ138*'Ores &amp; Ingots'!$C$3+DA138*'Ores &amp; Ingots'!$C$4+DB138*'Ores &amp; Ingots'!$C$5+DC138*'Ores &amp; Ingots'!$C$6+DD138*'Ores &amp; Ingots'!$C$7+DE138*'Ores &amp; Ingots'!$C$8+DF138*'Ores &amp; Ingots'!$C$9+DG138*'Ores &amp; Ingots'!$C$10+DH138*'Ores &amp; Ingots'!$C$11+DI138*'Ores &amp; Ingots'!$C$12</f>
        <v>#VALUE!</v>
      </c>
      <c r="DW138" s="133" t="e">
        <f>DJ138*'Ores &amp; Ingots'!$B$3+DK138*'Ores &amp; Ingots'!$B$4+DL138*'Ores &amp; Ingots'!$B$5+DM138*'Ores &amp; Ingots'!$B$6+DN138*'Ores &amp; Ingots'!$B$7+DO138*'Ores &amp; Ingots'!$B$8+DP138*'Ores &amp; Ingots'!$B$9+DQ138*'Ores &amp; Ingots'!$B$10+DR138*'Ores &amp; Ingots'!$B$11+DS138*'Ores &amp; Ingots'!$B$12</f>
        <v>#VALUE!</v>
      </c>
      <c r="DX138" s="189" t="e">
        <f>CZ138*Refining!$G$3+DA138*Refining!$G$4+DB138*Refining!$G$5+DC138*Refining!$G$6+DD138*Refining!$G$7+DE138*Refining!$G$8+DF138*Refining!$G$9+DG138*Refining!$G$10+DH138*Refining!$G$11+DI138*Refining!$G$12</f>
        <v>#VALUE!</v>
      </c>
      <c r="DY138" s="189" t="e">
        <f t="shared" si="13"/>
        <v>#VALUE!</v>
      </c>
      <c r="DZ138" s="192" t="e">
        <f t="shared" si="14"/>
        <v>#VALUE!</v>
      </c>
      <c r="EA138" s="185" t="e">
        <f t="shared" si="15"/>
        <v>#VALUE!</v>
      </c>
      <c r="EB138" s="194" t="e">
        <f t="shared" ref="EB138:EC138" si="559">EA138/60</f>
        <v>#VALUE!</v>
      </c>
      <c r="EC138" s="194" t="e">
        <f t="shared" si="559"/>
        <v>#VALUE!</v>
      </c>
      <c r="ED138" s="185" t="e">
        <f t="shared" si="17"/>
        <v>#VALUE!</v>
      </c>
      <c r="EE138" s="194" t="e">
        <f t="shared" ref="EE138:EF138" si="560">ED138/1000</f>
        <v>#VALUE!</v>
      </c>
      <c r="EF138" s="196" t="e">
        <f t="shared" si="560"/>
        <v>#VALUE!</v>
      </c>
      <c r="EG138" s="130" t="e">
        <f t="shared" si="19"/>
        <v>#VALUE!</v>
      </c>
      <c r="EH138" s="132" t="e">
        <f t="shared" si="20"/>
        <v>#VALUE!</v>
      </c>
      <c r="EI138" s="133" t="s">
        <v>28</v>
      </c>
    </row>
    <row r="139" spans="1:139" ht="12.75" hidden="1" x14ac:dyDescent="0.2">
      <c r="A139" s="864"/>
      <c r="B139" s="135" t="s">
        <v>355</v>
      </c>
      <c r="C139" s="137" t="s">
        <v>156</v>
      </c>
      <c r="D139" s="137">
        <v>1</v>
      </c>
      <c r="E139" s="137">
        <v>1</v>
      </c>
      <c r="F139" s="137">
        <v>1</v>
      </c>
      <c r="G139" s="139">
        <f t="shared" si="0"/>
        <v>15.625</v>
      </c>
      <c r="H139" s="140">
        <v>24</v>
      </c>
      <c r="I139" s="140">
        <v>24</v>
      </c>
      <c r="J139" s="140">
        <f>H139/Main!$D$9</f>
        <v>4.8</v>
      </c>
      <c r="K139" s="140">
        <f>I139/Main!$D$10</f>
        <v>12</v>
      </c>
      <c r="L139" s="140">
        <f t="shared" si="1"/>
        <v>2.5</v>
      </c>
      <c r="M139" s="140">
        <v>1</v>
      </c>
      <c r="N139" s="145">
        <f>1000000*0.00025</f>
        <v>250</v>
      </c>
      <c r="O139" s="145">
        <v>250</v>
      </c>
      <c r="P139" s="143"/>
      <c r="Q139" s="145"/>
      <c r="R139" s="143"/>
      <c r="S139" s="146"/>
      <c r="T139" s="146"/>
      <c r="U139" s="143"/>
      <c r="V139" s="143"/>
      <c r="W139" s="146"/>
      <c r="X139" s="146"/>
      <c r="Y139" s="143"/>
      <c r="Z139" s="143"/>
      <c r="AA139" s="143"/>
      <c r="AB139" s="143"/>
      <c r="AC139" s="362" t="s">
        <v>220</v>
      </c>
      <c r="AD139" s="133">
        <v>0</v>
      </c>
      <c r="AE139" s="133">
        <v>50</v>
      </c>
      <c r="AF139" s="133">
        <v>50</v>
      </c>
      <c r="AG139" s="133">
        <v>0</v>
      </c>
      <c r="AH139" s="133">
        <v>120</v>
      </c>
      <c r="AI139" s="133">
        <v>0</v>
      </c>
      <c r="AJ139" s="167">
        <v>2</v>
      </c>
      <c r="AK139" s="133">
        <v>20</v>
      </c>
      <c r="AL139" s="133">
        <v>0</v>
      </c>
      <c r="AM139" s="133">
        <v>0</v>
      </c>
      <c r="AN139" s="133">
        <v>0</v>
      </c>
      <c r="AO139" s="133">
        <v>0</v>
      </c>
      <c r="AP139" s="133">
        <v>0</v>
      </c>
      <c r="AQ139" s="133">
        <v>0</v>
      </c>
      <c r="AR139" s="133">
        <v>0</v>
      </c>
      <c r="AS139" s="133">
        <v>0</v>
      </c>
      <c r="AT139" s="133">
        <v>0</v>
      </c>
      <c r="AU139" s="133">
        <v>0</v>
      </c>
      <c r="AV139" s="133">
        <v>0</v>
      </c>
      <c r="AW139" s="133">
        <v>0</v>
      </c>
      <c r="AX139" s="133">
        <v>0</v>
      </c>
      <c r="AY139" s="161" t="str">
        <f t="shared" ref="AY139:BS139" si="561">IF(AD139 = 0, "", AD139)</f>
        <v/>
      </c>
      <c r="AZ139" s="133">
        <f t="shared" si="561"/>
        <v>50</v>
      </c>
      <c r="BA139" s="133">
        <f t="shared" si="561"/>
        <v>50</v>
      </c>
      <c r="BB139" s="137" t="str">
        <f t="shared" si="561"/>
        <v/>
      </c>
      <c r="BC139" s="133">
        <f t="shared" si="561"/>
        <v>120</v>
      </c>
      <c r="BD139" s="137" t="str">
        <f t="shared" si="561"/>
        <v/>
      </c>
      <c r="BE139" s="167">
        <f t="shared" si="561"/>
        <v>2</v>
      </c>
      <c r="BF139" s="133">
        <f t="shared" si="561"/>
        <v>20</v>
      </c>
      <c r="BG139" s="137" t="str">
        <f t="shared" si="561"/>
        <v/>
      </c>
      <c r="BH139" s="137" t="str">
        <f t="shared" si="561"/>
        <v/>
      </c>
      <c r="BI139" s="137" t="str">
        <f t="shared" si="561"/>
        <v/>
      </c>
      <c r="BJ139" s="137" t="str">
        <f t="shared" si="561"/>
        <v/>
      </c>
      <c r="BK139" s="137" t="str">
        <f t="shared" si="561"/>
        <v/>
      </c>
      <c r="BL139" s="137" t="str">
        <f t="shared" si="561"/>
        <v/>
      </c>
      <c r="BM139" s="137" t="str">
        <f t="shared" si="561"/>
        <v/>
      </c>
      <c r="BN139" s="137" t="str">
        <f t="shared" si="561"/>
        <v/>
      </c>
      <c r="BO139" s="137" t="str">
        <f t="shared" si="561"/>
        <v/>
      </c>
      <c r="BP139" s="137" t="str">
        <f t="shared" si="561"/>
        <v/>
      </c>
      <c r="BQ139" s="137" t="str">
        <f t="shared" si="561"/>
        <v/>
      </c>
      <c r="BR139" s="137" t="str">
        <f t="shared" si="561"/>
        <v/>
      </c>
      <c r="BS139" s="169" t="str">
        <f t="shared" si="561"/>
        <v/>
      </c>
      <c r="BT139" s="174" t="e">
        <f>$AY139*Assembly!Z$4+$AZ139*Assembly!Z$5+$BA139*Assembly!Z$6+$BB139*Assembly!Z$7+$BC139*Assembly!Z$8+$BD139*Assembly!Z$9+$BE139*Assembly!Z$10+$BF139*Assembly!Z$11+$BG139*Assembly!Z$12+$BH139*Assembly!Z$13+$BI139*Assembly!Z$14+$BJ139*Assembly!Z$15+$BK139*Assembly!Z$16+$BL139*Assembly!Z$17+$BM139*Assembly!Z$18+$BN139*Assembly!Z$19+$BO139*Assembly!Z$20+$BP139*Assembly!Z$21+$BQ139*Assembly!Z$22+$BR139*Assembly!Z$23+$BS139*Assembly!Z$24</f>
        <v>#VALUE!</v>
      </c>
      <c r="BU139" s="133" t="e">
        <f t="shared" si="3"/>
        <v>#VALUE!</v>
      </c>
      <c r="BV139" s="133"/>
      <c r="BW139" s="133" t="e">
        <f>$AY139*Assembly!AD$4+$AZ139*Assembly!AD$5+$BA139*Assembly!AD$6+$BB139*Assembly!AD$7+$BC139*Assembly!AD$8+$BD139*Assembly!AD$9+$BE139*Assembly!AD$10+$BF139*Assembly!AD$11+$BG139*Assembly!AD$12+$BH139*Assembly!AD$13+$BI139*Assembly!AD$14+$BJ139*Assembly!AD$15+$BK139*Assembly!AD$16+$BL139*Assembly!AD$17+$BM139*Assembly!AD$18+$BN139*Assembly!AD$19+$BO139*Assembly!AD$20+$BP139*Assembly!AD$21+$BQ139*Assembly!AD$22+$BR139*Assembly!AD$23+$BS139*Assembly!AD$24</f>
        <v>#VALUE!</v>
      </c>
      <c r="BX139" s="177" t="e">
        <f t="shared" si="4"/>
        <v>#VALUE!</v>
      </c>
      <c r="BY139" s="178" t="e">
        <f t="shared" si="5"/>
        <v>#VALUE!</v>
      </c>
      <c r="BZ139" s="179" t="e">
        <f t="shared" si="6"/>
        <v>#VALUE!</v>
      </c>
      <c r="CA139" s="178" t="e">
        <f t="shared" si="7"/>
        <v>#VALUE!</v>
      </c>
      <c r="CB139" s="133" t="e">
        <f>$AY139*Assembly!Y$4+$AZ139*Assembly!Y$5+$BA139*Assembly!Y$6+$BB139*Assembly!Y$7+$BC139*Assembly!Y$8+$BD139*Assembly!Y$9+$BE139*Assembly!Y$10+$BF139*Assembly!Y$11+$BG139*Assembly!Y$12+$BH139*Assembly!Y$13+$BI139*Assembly!Y$14+$BJ139*Assembly!Y$15+$BK139*Assembly!Y$16+$BL139*Assembly!Y$17+$BM139*Assembly!Y$18+$BN139*Assembly!Y$19+$BO139*Assembly!Y$20+$BP139*Assembly!Y$21+$BQ139*Assembly!Y$22+$BR139*Assembly!Y$23+$BS139*Assembly!Y$24</f>
        <v>#VALUE!</v>
      </c>
      <c r="CC139" s="133" t="e">
        <f t="shared" si="8"/>
        <v>#VALUE!</v>
      </c>
      <c r="CD139" s="130" t="e">
        <f t="shared" si="9"/>
        <v>#VALUE!</v>
      </c>
      <c r="CE139" s="183" t="e">
        <f>$AY139*Assembly!AC$4+$AZ139*Assembly!AC$5+$BA139*Assembly!AC$6+$BB139*Assembly!AC$7+$BC139*Assembly!AC$8+$BD139*Assembly!AC$9+$BE139*Assembly!AC$10+$BF139*Assembly!AC$11+$BG139*Assembly!AC$12+$BH139*Assembly!AC$13+$BI139*Assembly!AC$14+$BJ139*Assembly!AC$15+$BK139*Assembly!AC$16+$BL139*Assembly!AC$17+$BM139*Assembly!AC$18+$BN139*Assembly!AC$19+$BO139*Assembly!AC$20+$BP139*Assembly!AC$21+$BQ139*Assembly!AC$22+$BR139*Assembly!AC$23+$BS139*Assembly!AC$24</f>
        <v>#VALUE!</v>
      </c>
      <c r="CF139" s="145" t="e">
        <f>$AY139*Assembly!M$4+$AZ139*Assembly!M$5+$BA139*Assembly!M$6+$BB139*Assembly!M$7+$BC139*Assembly!M$8+$BD139*Assembly!M$9+$BE139*Assembly!M$10+$BF139*Assembly!M$11+$BG139*Assembly!M$12+$BH139*Assembly!M$13+$BI139*Assembly!M$14+$BJ139*Assembly!M$15+$BK139*Assembly!M$16+$BL139*Assembly!M$17+$BM139*Assembly!M$18+$BN139*Assembly!M$19+$BO139*Assembly!M$20+$BP139*Assembly!M$21+$BQ139*Assembly!M$22+$BR139*Assembly!M$23+$BS139*Assembly!M$24</f>
        <v>#VALUE!</v>
      </c>
      <c r="CG139" s="145" t="e">
        <f>$AY139*Assembly!N$4+$AZ139*Assembly!N$5+$BA139*Assembly!N$6+$BB139*Assembly!N$7+$BC139*Assembly!N$8+$BD139*Assembly!N$9+$BE139*Assembly!N$10+$BF139*Assembly!N$11+$BG139*Assembly!N$12+$BH139*Assembly!N$13+$BI139*Assembly!N$14+$BJ139*Assembly!N$15+$BK139*Assembly!N$16+$BL139*Assembly!N$17+$BM139*Assembly!N$18+$BN139*Assembly!N$19+$BO139*Assembly!N$20+$BP139*Assembly!N$21+$BQ139*Assembly!N$22+$BR139*Assembly!N$23+$BS139*Assembly!N$24</f>
        <v>#VALUE!</v>
      </c>
      <c r="CH139" s="145" t="e">
        <f>$AY139*Assembly!O$4+$AZ139*Assembly!O$5+$BA139*Assembly!O$6+$BB139*Assembly!O$7+$BC139*Assembly!O$8+$BD139*Assembly!O$9+$BE139*Assembly!O$10+$BF139*Assembly!O$11+$BG139*Assembly!O$12+$BH139*Assembly!O$13+$BI139*Assembly!O$14+$BJ139*Assembly!O$15+$BK139*Assembly!O$16+$BL139*Assembly!O$17+$BM139*Assembly!O$18+$BN139*Assembly!O$19+$BO139*Assembly!O$20+$BP139*Assembly!O$21+$BQ139*Assembly!O$22+$BR139*Assembly!O$23+$BS139*Assembly!O$24</f>
        <v>#VALUE!</v>
      </c>
      <c r="CI139" s="140" t="e">
        <f>$AY139*Assembly!P$4+$AZ139*Assembly!P$5+$BA139*Assembly!P$6+$BB139*Assembly!P$7+$BC139*Assembly!P$8+$BD139*Assembly!P$9+$BE139*Assembly!P$10+$BF139*Assembly!P$11+$BG139*Assembly!P$12+$BH139*Assembly!P$13+$BI139*Assembly!P$14+$BJ139*Assembly!P$15+$BK139*Assembly!P$16+$BL139*Assembly!P$17+$BM139*Assembly!P$18+$BN139*Assembly!P$19+$BO139*Assembly!P$20+$BP139*Assembly!P$21+$BQ139*Assembly!P$22+$BR139*Assembly!P$23+$BS139*Assembly!P$24</f>
        <v>#VALUE!</v>
      </c>
      <c r="CJ139" s="140" t="e">
        <f>$AY139*Assembly!Q$4+$AZ139*Assembly!Q$5+$BA139*Assembly!Q$6+$BB139*Assembly!Q$7+$BC139*Assembly!Q$8+$BD139*Assembly!Q$9+$BE139*Assembly!Q$10+$BF139*Assembly!Q$11+$BG139*Assembly!Q$12+$BH139*Assembly!Q$13+$BI139*Assembly!Q$14+$BJ139*Assembly!Q$15+$BK139*Assembly!Q$16+$BL139*Assembly!Q$17+$BM139*Assembly!Q$18+$BN139*Assembly!Q$19+$BO139*Assembly!Q$20+$BP139*Assembly!Q$21+$BQ139*Assembly!Q$22+$BR139*Assembly!Q$23+$BS139*Assembly!Q$24</f>
        <v>#VALUE!</v>
      </c>
      <c r="CK139" s="145" t="e">
        <f>$AY139*Assembly!R$4+$AZ139*Assembly!R$5+$BA139*Assembly!R$6+$BB139*Assembly!R$7+$BC139*Assembly!R$8+$BD139*Assembly!R$9+$BE139*Assembly!R$10+$BF139*Assembly!R$11+$BG139*Assembly!R$12+$BH139*Assembly!R$13+$BI139*Assembly!R$14+$BJ139*Assembly!R$15+$BK139*Assembly!R$16+$BL139*Assembly!R$17+$BM139*Assembly!R$18+$BN139*Assembly!R$19+$BO139*Assembly!R$20+$BP139*Assembly!R$21+$BQ139*Assembly!R$22+$BR139*Assembly!R$23+$BS139*Assembly!R$24</f>
        <v>#VALUE!</v>
      </c>
      <c r="CL139" s="140" t="e">
        <f>$AY139*Assembly!S$4+$AZ139*Assembly!S$5+$BA139*Assembly!S$6+$BB139*Assembly!S$7+$BC139*Assembly!S$8+$BD139*Assembly!S$9+$BE139*Assembly!S$10+$BF139*Assembly!S$11+$BG139*Assembly!S$12+$BH139*Assembly!S$13+$BI139*Assembly!S$14+$BJ139*Assembly!S$15+$BK139*Assembly!S$16+$BL139*Assembly!S$17+$BM139*Assembly!S$18+$BN139*Assembly!S$19+$BO139*Assembly!S$20+$BP139*Assembly!S$21+$BQ139*Assembly!S$22+$BR139*Assembly!S$23+$BS139*Assembly!S$24</f>
        <v>#VALUE!</v>
      </c>
      <c r="CM139" s="140" t="e">
        <f>$AY139*Assembly!T$4+$AZ139*Assembly!T$5+$BA139*Assembly!T$6+$BB139*Assembly!T$7+$BC139*Assembly!T$8+$BD139*Assembly!T$9+$BE139*Assembly!T$10+$BF139*Assembly!T$11+$BG139*Assembly!T$12+$BH139*Assembly!T$13+$BI139*Assembly!T$14+$BJ139*Assembly!T$15+$BK139*Assembly!T$16+$BL139*Assembly!T$17+$BM139*Assembly!T$18+$BN139*Assembly!T$19+$BO139*Assembly!T$20+$BP139*Assembly!T$21+$BQ139*Assembly!T$22+$BR139*Assembly!T$23+$BS139*Assembly!T$24</f>
        <v>#VALUE!</v>
      </c>
      <c r="CN139" s="140" t="e">
        <f>$AY139*Assembly!U$4+$AZ139*Assembly!U$5+$BA139*Assembly!U$6+$BB139*Assembly!U$7+$BC139*Assembly!U$8+$BD139*Assembly!U$9+$BE139*Assembly!U$10+$BF139*Assembly!U$11+$BG139*Assembly!U$12+$BH139*Assembly!U$13+$BI139*Assembly!U$14+$BJ139*Assembly!U$15+$BK139*Assembly!U$16+$BL139*Assembly!U$17+$BM139*Assembly!U$18+$BN139*Assembly!U$19+$BO139*Assembly!U$20+$BP139*Assembly!U$21+$BQ139*Assembly!U$22+$BR139*Assembly!U$23+$BS139*Assembly!U$24</f>
        <v>#VALUE!</v>
      </c>
      <c r="CO139" s="145" t="e">
        <f>$AY139*Assembly!V$4+$AZ139*Assembly!V$5+$BA139*Assembly!V$6+$BB139*Assembly!V$7+$BC139*Assembly!V$8+$BD139*Assembly!V$9+$BE139*Assembly!V$10+$BF139*Assembly!V$11+$BG139*Assembly!V$12+$BH139*Assembly!V$13+$BI139*Assembly!V$14+$BJ139*Assembly!V$15+$BK139*Assembly!V$16+$BL139*Assembly!V$17+$BM139*Assembly!V$18+$BN139*Assembly!V$19+$BO139*Assembly!V$20+$BP139*Assembly!V$21+$BQ139*Assembly!V$22+$BR139*Assembly!V$23+$BS139*Assembly!V$24</f>
        <v>#VALUE!</v>
      </c>
      <c r="CP139" s="145" t="e">
        <f>CF139*Refining!$F$3</f>
        <v>#VALUE!</v>
      </c>
      <c r="CQ139" s="145" t="e">
        <f>CG139*Refining!$F$4</f>
        <v>#VALUE!</v>
      </c>
      <c r="CR139" s="145" t="e">
        <f>CH139*Refining!$F$5</f>
        <v>#VALUE!</v>
      </c>
      <c r="CS139" s="145" t="e">
        <f>CI139*Refining!$F$6</f>
        <v>#VALUE!</v>
      </c>
      <c r="CT139" s="145" t="e">
        <f>CJ139*Refining!$F$7</f>
        <v>#VALUE!</v>
      </c>
      <c r="CU139" s="145" t="e">
        <f>CK139*Refining!$F$8</f>
        <v>#VALUE!</v>
      </c>
      <c r="CV139" s="145" t="e">
        <f>CL139*Refining!$F$9</f>
        <v>#VALUE!</v>
      </c>
      <c r="CW139" s="145" t="e">
        <f>CM139*Refining!$F$10</f>
        <v>#VALUE!</v>
      </c>
      <c r="CX139" s="145" t="e">
        <f>CN139*Refining!$F$11</f>
        <v>#VALUE!</v>
      </c>
      <c r="CY139" s="145" t="e">
        <f>CO139*Refining!$F$12</f>
        <v>#VALUE!</v>
      </c>
      <c r="CZ139" s="185" t="e">
        <f t="shared" ref="CZ139:DS139" si="562">IF(CF139 = 0, "", CF139)</f>
        <v>#VALUE!</v>
      </c>
      <c r="DA139" s="189" t="e">
        <f t="shared" si="562"/>
        <v>#VALUE!</v>
      </c>
      <c r="DB139" s="186" t="e">
        <f t="shared" si="562"/>
        <v>#VALUE!</v>
      </c>
      <c r="DC139" s="186" t="e">
        <f t="shared" si="562"/>
        <v>#VALUE!</v>
      </c>
      <c r="DD139" s="186" t="e">
        <f t="shared" si="562"/>
        <v>#VALUE!</v>
      </c>
      <c r="DE139" s="186" t="e">
        <f t="shared" si="562"/>
        <v>#VALUE!</v>
      </c>
      <c r="DF139" s="186" t="e">
        <f t="shared" si="562"/>
        <v>#VALUE!</v>
      </c>
      <c r="DG139" s="186" t="e">
        <f t="shared" si="562"/>
        <v>#VALUE!</v>
      </c>
      <c r="DH139" s="186" t="e">
        <f t="shared" si="562"/>
        <v>#VALUE!</v>
      </c>
      <c r="DI139" s="187" t="e">
        <f t="shared" si="562"/>
        <v>#VALUE!</v>
      </c>
      <c r="DJ139" s="185" t="e">
        <f t="shared" si="562"/>
        <v>#VALUE!</v>
      </c>
      <c r="DK139" s="189" t="e">
        <f t="shared" si="562"/>
        <v>#VALUE!</v>
      </c>
      <c r="DL139" s="186" t="e">
        <f t="shared" si="562"/>
        <v>#VALUE!</v>
      </c>
      <c r="DM139" s="186" t="e">
        <f t="shared" si="562"/>
        <v>#VALUE!</v>
      </c>
      <c r="DN139" s="188" t="e">
        <f t="shared" si="562"/>
        <v>#VALUE!</v>
      </c>
      <c r="DO139" s="186" t="e">
        <f t="shared" si="562"/>
        <v>#VALUE!</v>
      </c>
      <c r="DP139" s="186" t="e">
        <f t="shared" si="562"/>
        <v>#VALUE!</v>
      </c>
      <c r="DQ139" s="186" t="e">
        <f t="shared" si="562"/>
        <v>#VALUE!</v>
      </c>
      <c r="DR139" s="186" t="e">
        <f t="shared" si="562"/>
        <v>#VALUE!</v>
      </c>
      <c r="DS139" s="187" t="e">
        <f t="shared" si="562"/>
        <v>#VALUE!</v>
      </c>
      <c r="DT139" s="185" t="e">
        <f t="shared" si="11"/>
        <v>#VALUE!</v>
      </c>
      <c r="DU139" s="189" t="e">
        <f t="shared" si="12"/>
        <v>#VALUE!</v>
      </c>
      <c r="DV139" s="133" t="e">
        <f>CZ139*'Ores &amp; Ingots'!$C$3+DA139*'Ores &amp; Ingots'!$C$4+DB139*'Ores &amp; Ingots'!$C$5+DC139*'Ores &amp; Ingots'!$C$6+DD139*'Ores &amp; Ingots'!$C$7+DE139*'Ores &amp; Ingots'!$C$8+DF139*'Ores &amp; Ingots'!$C$9+DG139*'Ores &amp; Ingots'!$C$10+DH139*'Ores &amp; Ingots'!$C$11+DI139*'Ores &amp; Ingots'!$C$12</f>
        <v>#VALUE!</v>
      </c>
      <c r="DW139" s="133" t="e">
        <f>DJ139*'Ores &amp; Ingots'!$B$3+DK139*'Ores &amp; Ingots'!$B$4+DL139*'Ores &amp; Ingots'!$B$5+DM139*'Ores &amp; Ingots'!$B$6+DN139*'Ores &amp; Ingots'!$B$7+DO139*'Ores &amp; Ingots'!$B$8+DP139*'Ores &amp; Ingots'!$B$9+DQ139*'Ores &amp; Ingots'!$B$10+DR139*'Ores &amp; Ingots'!$B$11+DS139*'Ores &amp; Ingots'!$B$12</f>
        <v>#VALUE!</v>
      </c>
      <c r="DX139" s="189" t="e">
        <f>CZ139*Refining!$G$3+DA139*Refining!$G$4+DB139*Refining!$G$5+DC139*Refining!$G$6+DD139*Refining!$G$7+DE139*Refining!$G$8+DF139*Refining!$G$9+DG139*Refining!$G$10+DH139*Refining!$G$11+DI139*Refining!$G$12</f>
        <v>#VALUE!</v>
      </c>
      <c r="DY139" s="189" t="e">
        <f t="shared" si="13"/>
        <v>#VALUE!</v>
      </c>
      <c r="DZ139" s="192" t="e">
        <f t="shared" si="14"/>
        <v>#VALUE!</v>
      </c>
      <c r="EA139" s="185" t="e">
        <f t="shared" si="15"/>
        <v>#VALUE!</v>
      </c>
      <c r="EB139" s="194" t="e">
        <f t="shared" ref="EB139:EC139" si="563">EA139/60</f>
        <v>#VALUE!</v>
      </c>
      <c r="EC139" s="194" t="e">
        <f t="shared" si="563"/>
        <v>#VALUE!</v>
      </c>
      <c r="ED139" s="185" t="e">
        <f t="shared" si="17"/>
        <v>#VALUE!</v>
      </c>
      <c r="EE139" s="194" t="e">
        <f t="shared" ref="EE139:EF139" si="564">ED139/1000</f>
        <v>#VALUE!</v>
      </c>
      <c r="EF139" s="196" t="e">
        <f t="shared" si="564"/>
        <v>#VALUE!</v>
      </c>
      <c r="EG139" s="130" t="e">
        <f t="shared" si="19"/>
        <v>#VALUE!</v>
      </c>
      <c r="EH139" s="132" t="e">
        <f t="shared" si="20"/>
        <v>#VALUE!</v>
      </c>
      <c r="EI139" s="133">
        <v>534</v>
      </c>
    </row>
    <row r="140" spans="1:139" ht="12.75" x14ac:dyDescent="0.2">
      <c r="A140" s="864"/>
      <c r="B140" s="135" t="s">
        <v>355</v>
      </c>
      <c r="C140" s="137" t="s">
        <v>155</v>
      </c>
      <c r="D140" s="137">
        <v>3</v>
      </c>
      <c r="E140" s="137">
        <v>3</v>
      </c>
      <c r="F140" s="137">
        <v>1</v>
      </c>
      <c r="G140" s="139">
        <f t="shared" si="0"/>
        <v>1.125</v>
      </c>
      <c r="H140" s="140">
        <v>24</v>
      </c>
      <c r="I140" s="140">
        <v>24</v>
      </c>
      <c r="J140" s="140">
        <f>H140/Main!$D$9</f>
        <v>4.8</v>
      </c>
      <c r="K140" s="140">
        <f>I140/Main!$D$10</f>
        <v>12</v>
      </c>
      <c r="L140" s="140">
        <f t="shared" si="1"/>
        <v>2.5</v>
      </c>
      <c r="M140" s="140">
        <v>1</v>
      </c>
      <c r="N140" s="145">
        <f t="shared" ref="N140:N141" si="565">1000000*0.0001</f>
        <v>100</v>
      </c>
      <c r="O140" s="145">
        <v>100</v>
      </c>
      <c r="P140" s="143"/>
      <c r="Q140" s="145"/>
      <c r="R140" s="143"/>
      <c r="S140" s="146"/>
      <c r="T140" s="146"/>
      <c r="U140" s="143"/>
      <c r="V140" s="143"/>
      <c r="W140" s="146"/>
      <c r="X140" s="146"/>
      <c r="Y140" s="143"/>
      <c r="Z140" s="143"/>
      <c r="AA140" s="143"/>
      <c r="AB140" s="143"/>
      <c r="AC140" s="362"/>
      <c r="AD140" s="133">
        <v>0</v>
      </c>
      <c r="AE140" s="133">
        <v>5</v>
      </c>
      <c r="AF140" s="133">
        <v>5</v>
      </c>
      <c r="AG140" s="133">
        <v>0</v>
      </c>
      <c r="AH140" s="133">
        <v>12</v>
      </c>
      <c r="AI140" s="133">
        <v>0</v>
      </c>
      <c r="AJ140" s="167">
        <v>2</v>
      </c>
      <c r="AK140" s="133">
        <v>5</v>
      </c>
      <c r="AL140" s="133">
        <v>0</v>
      </c>
      <c r="AM140" s="133">
        <v>0</v>
      </c>
      <c r="AN140" s="133">
        <v>0</v>
      </c>
      <c r="AO140" s="133">
        <v>0</v>
      </c>
      <c r="AP140" s="133">
        <v>0</v>
      </c>
      <c r="AQ140" s="133">
        <v>0</v>
      </c>
      <c r="AR140" s="133">
        <v>0</v>
      </c>
      <c r="AS140" s="133">
        <v>0</v>
      </c>
      <c r="AT140" s="133">
        <v>0</v>
      </c>
      <c r="AU140" s="133">
        <v>0</v>
      </c>
      <c r="AV140" s="133">
        <v>0</v>
      </c>
      <c r="AW140" s="133">
        <v>0</v>
      </c>
      <c r="AX140" s="133">
        <v>0</v>
      </c>
      <c r="AY140" s="161" t="str">
        <f t="shared" ref="AY140:BS140" si="566">IF(AD140 = 0, "", AD140)</f>
        <v/>
      </c>
      <c r="AZ140" s="133">
        <f t="shared" si="566"/>
        <v>5</v>
      </c>
      <c r="BA140" s="133">
        <f t="shared" si="566"/>
        <v>5</v>
      </c>
      <c r="BB140" s="137" t="str">
        <f t="shared" si="566"/>
        <v/>
      </c>
      <c r="BC140" s="133">
        <f t="shared" si="566"/>
        <v>12</v>
      </c>
      <c r="BD140" s="137" t="str">
        <f t="shared" si="566"/>
        <v/>
      </c>
      <c r="BE140" s="167">
        <f t="shared" si="566"/>
        <v>2</v>
      </c>
      <c r="BF140" s="133">
        <f t="shared" si="566"/>
        <v>5</v>
      </c>
      <c r="BG140" s="137" t="str">
        <f t="shared" si="566"/>
        <v/>
      </c>
      <c r="BH140" s="137" t="str">
        <f t="shared" si="566"/>
        <v/>
      </c>
      <c r="BI140" s="137" t="str">
        <f t="shared" si="566"/>
        <v/>
      </c>
      <c r="BJ140" s="137" t="str">
        <f t="shared" si="566"/>
        <v/>
      </c>
      <c r="BK140" s="137" t="str">
        <f t="shared" si="566"/>
        <v/>
      </c>
      <c r="BL140" s="137" t="str">
        <f t="shared" si="566"/>
        <v/>
      </c>
      <c r="BM140" s="137" t="str">
        <f t="shared" si="566"/>
        <v/>
      </c>
      <c r="BN140" s="137" t="str">
        <f t="shared" si="566"/>
        <v/>
      </c>
      <c r="BO140" s="137" t="str">
        <f t="shared" si="566"/>
        <v/>
      </c>
      <c r="BP140" s="137" t="str">
        <f t="shared" si="566"/>
        <v/>
      </c>
      <c r="BQ140" s="137" t="str">
        <f t="shared" si="566"/>
        <v/>
      </c>
      <c r="BR140" s="137" t="str">
        <f t="shared" si="566"/>
        <v/>
      </c>
      <c r="BS140" s="169" t="str">
        <f t="shared" si="566"/>
        <v/>
      </c>
      <c r="BT140" s="174" t="e">
        <f>$AY140*Assembly!Z$4+$AZ140*Assembly!Z$5+$BA140*Assembly!Z$6+$BB140*Assembly!Z$7+$BC140*Assembly!Z$8+$BD140*Assembly!Z$9+$BE140*Assembly!Z$10+$BF140*Assembly!Z$11+$BG140*Assembly!Z$12+$BH140*Assembly!Z$13+$BI140*Assembly!Z$14+$BJ140*Assembly!Z$15+$BK140*Assembly!Z$16+$BL140*Assembly!Z$17+$BM140*Assembly!Z$18+$BN140*Assembly!Z$19+$BO140*Assembly!Z$20+$BP140*Assembly!Z$21+$BQ140*Assembly!Z$22+$BR140*Assembly!Z$23+$BS140*Assembly!Z$24</f>
        <v>#VALUE!</v>
      </c>
      <c r="BU140" s="133" t="e">
        <f t="shared" si="3"/>
        <v>#VALUE!</v>
      </c>
      <c r="BV140" s="133"/>
      <c r="BW140" s="133" t="e">
        <f>$AY140*Assembly!AD$4+$AZ140*Assembly!AD$5+$BA140*Assembly!AD$6+$BB140*Assembly!AD$7+$BC140*Assembly!AD$8+$BD140*Assembly!AD$9+$BE140*Assembly!AD$10+$BF140*Assembly!AD$11+$BG140*Assembly!AD$12+$BH140*Assembly!AD$13+$BI140*Assembly!AD$14+$BJ140*Assembly!AD$15+$BK140*Assembly!AD$16+$BL140*Assembly!AD$17+$BM140*Assembly!AD$18+$BN140*Assembly!AD$19+$BO140*Assembly!AD$20+$BP140*Assembly!AD$21+$BQ140*Assembly!AD$22+$BR140*Assembly!AD$23+$BS140*Assembly!AD$24</f>
        <v>#VALUE!</v>
      </c>
      <c r="BX140" s="177" t="e">
        <f t="shared" si="4"/>
        <v>#VALUE!</v>
      </c>
      <c r="BY140" s="178" t="e">
        <f t="shared" si="5"/>
        <v>#VALUE!</v>
      </c>
      <c r="BZ140" s="179" t="e">
        <f t="shared" si="6"/>
        <v>#VALUE!</v>
      </c>
      <c r="CA140" s="178" t="e">
        <f t="shared" si="7"/>
        <v>#VALUE!</v>
      </c>
      <c r="CB140" s="133" t="e">
        <f>$AY140*Assembly!Y$4+$AZ140*Assembly!Y$5+$BA140*Assembly!Y$6+$BB140*Assembly!Y$7+$BC140*Assembly!Y$8+$BD140*Assembly!Y$9+$BE140*Assembly!Y$10+$BF140*Assembly!Y$11+$BG140*Assembly!Y$12+$BH140*Assembly!Y$13+$BI140*Assembly!Y$14+$BJ140*Assembly!Y$15+$BK140*Assembly!Y$16+$BL140*Assembly!Y$17+$BM140*Assembly!Y$18+$BN140*Assembly!Y$19+$BO140*Assembly!Y$20+$BP140*Assembly!Y$21+$BQ140*Assembly!Y$22+$BR140*Assembly!Y$23+$BS140*Assembly!Y$24</f>
        <v>#VALUE!</v>
      </c>
      <c r="CC140" s="133" t="e">
        <f t="shared" si="8"/>
        <v>#VALUE!</v>
      </c>
      <c r="CD140" s="130" t="e">
        <f t="shared" si="9"/>
        <v>#VALUE!</v>
      </c>
      <c r="CE140" s="183" t="e">
        <f>$AY140*Assembly!AC$4+$AZ140*Assembly!AC$5+$BA140*Assembly!AC$6+$BB140*Assembly!AC$7+$BC140*Assembly!AC$8+$BD140*Assembly!AC$9+$BE140*Assembly!AC$10+$BF140*Assembly!AC$11+$BG140*Assembly!AC$12+$BH140*Assembly!AC$13+$BI140*Assembly!AC$14+$BJ140*Assembly!AC$15+$BK140*Assembly!AC$16+$BL140*Assembly!AC$17+$BM140*Assembly!AC$18+$BN140*Assembly!AC$19+$BO140*Assembly!AC$20+$BP140*Assembly!AC$21+$BQ140*Assembly!AC$22+$BR140*Assembly!AC$23+$BS140*Assembly!AC$24</f>
        <v>#VALUE!</v>
      </c>
      <c r="CF140" s="145" t="e">
        <f>$AY140*Assembly!M$4+$AZ140*Assembly!M$5+$BA140*Assembly!M$6+$BB140*Assembly!M$7+$BC140*Assembly!M$8+$BD140*Assembly!M$9+$BE140*Assembly!M$10+$BF140*Assembly!M$11+$BG140*Assembly!M$12+$BH140*Assembly!M$13+$BI140*Assembly!M$14+$BJ140*Assembly!M$15+$BK140*Assembly!M$16+$BL140*Assembly!M$17+$BM140*Assembly!M$18+$BN140*Assembly!M$19+$BO140*Assembly!M$20+$BP140*Assembly!M$21+$BQ140*Assembly!M$22+$BR140*Assembly!M$23+$BS140*Assembly!M$24</f>
        <v>#VALUE!</v>
      </c>
      <c r="CG140" s="145" t="e">
        <f>$AY140*Assembly!N$4+$AZ140*Assembly!N$5+$BA140*Assembly!N$6+$BB140*Assembly!N$7+$BC140*Assembly!N$8+$BD140*Assembly!N$9+$BE140*Assembly!N$10+$BF140*Assembly!N$11+$BG140*Assembly!N$12+$BH140*Assembly!N$13+$BI140*Assembly!N$14+$BJ140*Assembly!N$15+$BK140*Assembly!N$16+$BL140*Assembly!N$17+$BM140*Assembly!N$18+$BN140*Assembly!N$19+$BO140*Assembly!N$20+$BP140*Assembly!N$21+$BQ140*Assembly!N$22+$BR140*Assembly!N$23+$BS140*Assembly!N$24</f>
        <v>#VALUE!</v>
      </c>
      <c r="CH140" s="145" t="e">
        <f>$AY140*Assembly!O$4+$AZ140*Assembly!O$5+$BA140*Assembly!O$6+$BB140*Assembly!O$7+$BC140*Assembly!O$8+$BD140*Assembly!O$9+$BE140*Assembly!O$10+$BF140*Assembly!O$11+$BG140*Assembly!O$12+$BH140*Assembly!O$13+$BI140*Assembly!O$14+$BJ140*Assembly!O$15+$BK140*Assembly!O$16+$BL140*Assembly!O$17+$BM140*Assembly!O$18+$BN140*Assembly!O$19+$BO140*Assembly!O$20+$BP140*Assembly!O$21+$BQ140*Assembly!O$22+$BR140*Assembly!O$23+$BS140*Assembly!O$24</f>
        <v>#VALUE!</v>
      </c>
      <c r="CI140" s="140" t="e">
        <f>$AY140*Assembly!P$4+$AZ140*Assembly!P$5+$BA140*Assembly!P$6+$BB140*Assembly!P$7+$BC140*Assembly!P$8+$BD140*Assembly!P$9+$BE140*Assembly!P$10+$BF140*Assembly!P$11+$BG140*Assembly!P$12+$BH140*Assembly!P$13+$BI140*Assembly!P$14+$BJ140*Assembly!P$15+$BK140*Assembly!P$16+$BL140*Assembly!P$17+$BM140*Assembly!P$18+$BN140*Assembly!P$19+$BO140*Assembly!P$20+$BP140*Assembly!P$21+$BQ140*Assembly!P$22+$BR140*Assembly!P$23+$BS140*Assembly!P$24</f>
        <v>#VALUE!</v>
      </c>
      <c r="CJ140" s="140" t="e">
        <f>$AY140*Assembly!Q$4+$AZ140*Assembly!Q$5+$BA140*Assembly!Q$6+$BB140*Assembly!Q$7+$BC140*Assembly!Q$8+$BD140*Assembly!Q$9+$BE140*Assembly!Q$10+$BF140*Assembly!Q$11+$BG140*Assembly!Q$12+$BH140*Assembly!Q$13+$BI140*Assembly!Q$14+$BJ140*Assembly!Q$15+$BK140*Assembly!Q$16+$BL140*Assembly!Q$17+$BM140*Assembly!Q$18+$BN140*Assembly!Q$19+$BO140*Assembly!Q$20+$BP140*Assembly!Q$21+$BQ140*Assembly!Q$22+$BR140*Assembly!Q$23+$BS140*Assembly!Q$24</f>
        <v>#VALUE!</v>
      </c>
      <c r="CK140" s="145" t="e">
        <f>$AY140*Assembly!R$4+$AZ140*Assembly!R$5+$BA140*Assembly!R$6+$BB140*Assembly!R$7+$BC140*Assembly!R$8+$BD140*Assembly!R$9+$BE140*Assembly!R$10+$BF140*Assembly!R$11+$BG140*Assembly!R$12+$BH140*Assembly!R$13+$BI140*Assembly!R$14+$BJ140*Assembly!R$15+$BK140*Assembly!R$16+$BL140*Assembly!R$17+$BM140*Assembly!R$18+$BN140*Assembly!R$19+$BO140*Assembly!R$20+$BP140*Assembly!R$21+$BQ140*Assembly!R$22+$BR140*Assembly!R$23+$BS140*Assembly!R$24</f>
        <v>#VALUE!</v>
      </c>
      <c r="CL140" s="140" t="e">
        <f>$AY140*Assembly!S$4+$AZ140*Assembly!S$5+$BA140*Assembly!S$6+$BB140*Assembly!S$7+$BC140*Assembly!S$8+$BD140*Assembly!S$9+$BE140*Assembly!S$10+$BF140*Assembly!S$11+$BG140*Assembly!S$12+$BH140*Assembly!S$13+$BI140*Assembly!S$14+$BJ140*Assembly!S$15+$BK140*Assembly!S$16+$BL140*Assembly!S$17+$BM140*Assembly!S$18+$BN140*Assembly!S$19+$BO140*Assembly!S$20+$BP140*Assembly!S$21+$BQ140*Assembly!S$22+$BR140*Assembly!S$23+$BS140*Assembly!S$24</f>
        <v>#VALUE!</v>
      </c>
      <c r="CM140" s="140" t="e">
        <f>$AY140*Assembly!T$4+$AZ140*Assembly!T$5+$BA140*Assembly!T$6+$BB140*Assembly!T$7+$BC140*Assembly!T$8+$BD140*Assembly!T$9+$BE140*Assembly!T$10+$BF140*Assembly!T$11+$BG140*Assembly!T$12+$BH140*Assembly!T$13+$BI140*Assembly!T$14+$BJ140*Assembly!T$15+$BK140*Assembly!T$16+$BL140*Assembly!T$17+$BM140*Assembly!T$18+$BN140*Assembly!T$19+$BO140*Assembly!T$20+$BP140*Assembly!T$21+$BQ140*Assembly!T$22+$BR140*Assembly!T$23+$BS140*Assembly!T$24</f>
        <v>#VALUE!</v>
      </c>
      <c r="CN140" s="140" t="e">
        <f>$AY140*Assembly!U$4+$AZ140*Assembly!U$5+$BA140*Assembly!U$6+$BB140*Assembly!U$7+$BC140*Assembly!U$8+$BD140*Assembly!U$9+$BE140*Assembly!U$10+$BF140*Assembly!U$11+$BG140*Assembly!U$12+$BH140*Assembly!U$13+$BI140*Assembly!U$14+$BJ140*Assembly!U$15+$BK140*Assembly!U$16+$BL140*Assembly!U$17+$BM140*Assembly!U$18+$BN140*Assembly!U$19+$BO140*Assembly!U$20+$BP140*Assembly!U$21+$BQ140*Assembly!U$22+$BR140*Assembly!U$23+$BS140*Assembly!U$24</f>
        <v>#VALUE!</v>
      </c>
      <c r="CO140" s="145" t="e">
        <f>$AY140*Assembly!V$4+$AZ140*Assembly!V$5+$BA140*Assembly!V$6+$BB140*Assembly!V$7+$BC140*Assembly!V$8+$BD140*Assembly!V$9+$BE140*Assembly!V$10+$BF140*Assembly!V$11+$BG140*Assembly!V$12+$BH140*Assembly!V$13+$BI140*Assembly!V$14+$BJ140*Assembly!V$15+$BK140*Assembly!V$16+$BL140*Assembly!V$17+$BM140*Assembly!V$18+$BN140*Assembly!V$19+$BO140*Assembly!V$20+$BP140*Assembly!V$21+$BQ140*Assembly!V$22+$BR140*Assembly!V$23+$BS140*Assembly!V$24</f>
        <v>#VALUE!</v>
      </c>
      <c r="CP140" s="145" t="e">
        <f>CF140*Refining!$F$3</f>
        <v>#VALUE!</v>
      </c>
      <c r="CQ140" s="145" t="e">
        <f>CG140*Refining!$F$4</f>
        <v>#VALUE!</v>
      </c>
      <c r="CR140" s="145" t="e">
        <f>CH140*Refining!$F$5</f>
        <v>#VALUE!</v>
      </c>
      <c r="CS140" s="145" t="e">
        <f>CI140*Refining!$F$6</f>
        <v>#VALUE!</v>
      </c>
      <c r="CT140" s="145" t="e">
        <f>CJ140*Refining!$F$7</f>
        <v>#VALUE!</v>
      </c>
      <c r="CU140" s="145" t="e">
        <f>CK140*Refining!$F$8</f>
        <v>#VALUE!</v>
      </c>
      <c r="CV140" s="145" t="e">
        <f>CL140*Refining!$F$9</f>
        <v>#VALUE!</v>
      </c>
      <c r="CW140" s="145" t="e">
        <f>CM140*Refining!$F$10</f>
        <v>#VALUE!</v>
      </c>
      <c r="CX140" s="145" t="e">
        <f>CN140*Refining!$F$11</f>
        <v>#VALUE!</v>
      </c>
      <c r="CY140" s="145" t="e">
        <f>CO140*Refining!$F$12</f>
        <v>#VALUE!</v>
      </c>
      <c r="CZ140" s="185" t="e">
        <f t="shared" ref="CZ140:DS140" si="567">IF(CF140 = 0, "", CF140)</f>
        <v>#VALUE!</v>
      </c>
      <c r="DA140" s="189" t="e">
        <f t="shared" si="567"/>
        <v>#VALUE!</v>
      </c>
      <c r="DB140" s="186" t="e">
        <f t="shared" si="567"/>
        <v>#VALUE!</v>
      </c>
      <c r="DC140" s="186" t="e">
        <f t="shared" si="567"/>
        <v>#VALUE!</v>
      </c>
      <c r="DD140" s="186" t="e">
        <f t="shared" si="567"/>
        <v>#VALUE!</v>
      </c>
      <c r="DE140" s="186" t="e">
        <f t="shared" si="567"/>
        <v>#VALUE!</v>
      </c>
      <c r="DF140" s="186" t="e">
        <f t="shared" si="567"/>
        <v>#VALUE!</v>
      </c>
      <c r="DG140" s="186" t="e">
        <f t="shared" si="567"/>
        <v>#VALUE!</v>
      </c>
      <c r="DH140" s="186" t="e">
        <f t="shared" si="567"/>
        <v>#VALUE!</v>
      </c>
      <c r="DI140" s="187" t="e">
        <f t="shared" si="567"/>
        <v>#VALUE!</v>
      </c>
      <c r="DJ140" s="185" t="e">
        <f t="shared" si="567"/>
        <v>#VALUE!</v>
      </c>
      <c r="DK140" s="189" t="e">
        <f t="shared" si="567"/>
        <v>#VALUE!</v>
      </c>
      <c r="DL140" s="186" t="e">
        <f t="shared" si="567"/>
        <v>#VALUE!</v>
      </c>
      <c r="DM140" s="186" t="e">
        <f t="shared" si="567"/>
        <v>#VALUE!</v>
      </c>
      <c r="DN140" s="188" t="e">
        <f t="shared" si="567"/>
        <v>#VALUE!</v>
      </c>
      <c r="DO140" s="186" t="e">
        <f t="shared" si="567"/>
        <v>#VALUE!</v>
      </c>
      <c r="DP140" s="186" t="e">
        <f t="shared" si="567"/>
        <v>#VALUE!</v>
      </c>
      <c r="DQ140" s="186" t="e">
        <f t="shared" si="567"/>
        <v>#VALUE!</v>
      </c>
      <c r="DR140" s="186" t="e">
        <f t="shared" si="567"/>
        <v>#VALUE!</v>
      </c>
      <c r="DS140" s="187" t="e">
        <f t="shared" si="567"/>
        <v>#VALUE!</v>
      </c>
      <c r="DT140" s="185" t="e">
        <f t="shared" si="11"/>
        <v>#VALUE!</v>
      </c>
      <c r="DU140" s="189" t="e">
        <f t="shared" si="12"/>
        <v>#VALUE!</v>
      </c>
      <c r="DV140" s="133" t="e">
        <f>CZ140*'Ores &amp; Ingots'!$C$3+DA140*'Ores &amp; Ingots'!$C$4+DB140*'Ores &amp; Ingots'!$C$5+DC140*'Ores &amp; Ingots'!$C$6+DD140*'Ores &amp; Ingots'!$C$7+DE140*'Ores &amp; Ingots'!$C$8+DF140*'Ores &amp; Ingots'!$C$9+DG140*'Ores &amp; Ingots'!$C$10+DH140*'Ores &amp; Ingots'!$C$11+DI140*'Ores &amp; Ingots'!$C$12</f>
        <v>#VALUE!</v>
      </c>
      <c r="DW140" s="133" t="e">
        <f>DJ140*'Ores &amp; Ingots'!$B$3+DK140*'Ores &amp; Ingots'!$B$4+DL140*'Ores &amp; Ingots'!$B$5+DM140*'Ores &amp; Ingots'!$B$6+DN140*'Ores &amp; Ingots'!$B$7+DO140*'Ores &amp; Ingots'!$B$8+DP140*'Ores &amp; Ingots'!$B$9+DQ140*'Ores &amp; Ingots'!$B$10+DR140*'Ores &amp; Ingots'!$B$11+DS140*'Ores &amp; Ingots'!$B$12</f>
        <v>#VALUE!</v>
      </c>
      <c r="DX140" s="189" t="e">
        <f>CZ140*Refining!$G$3+DA140*Refining!$G$4+DB140*Refining!$G$5+DC140*Refining!$G$6+DD140*Refining!$G$7+DE140*Refining!$G$8+DF140*Refining!$G$9+DG140*Refining!$G$10+DH140*Refining!$G$11+DI140*Refining!$G$12</f>
        <v>#VALUE!</v>
      </c>
      <c r="DY140" s="189" t="e">
        <f t="shared" si="13"/>
        <v>#VALUE!</v>
      </c>
      <c r="DZ140" s="192" t="e">
        <f t="shared" si="14"/>
        <v>#VALUE!</v>
      </c>
      <c r="EA140" s="185" t="e">
        <f t="shared" si="15"/>
        <v>#VALUE!</v>
      </c>
      <c r="EB140" s="194" t="e">
        <f t="shared" ref="EB140:EC140" si="568">EA140/60</f>
        <v>#VALUE!</v>
      </c>
      <c r="EC140" s="194" t="e">
        <f t="shared" si="568"/>
        <v>#VALUE!</v>
      </c>
      <c r="ED140" s="185" t="e">
        <f t="shared" si="17"/>
        <v>#VALUE!</v>
      </c>
      <c r="EE140" s="194" t="e">
        <f t="shared" ref="EE140:EF140" si="569">ED140/1000</f>
        <v>#VALUE!</v>
      </c>
      <c r="EF140" s="196" t="e">
        <f t="shared" si="569"/>
        <v>#VALUE!</v>
      </c>
      <c r="EG140" s="130" t="e">
        <f t="shared" si="19"/>
        <v>#VALUE!</v>
      </c>
      <c r="EH140" s="132" t="e">
        <f t="shared" si="20"/>
        <v>#VALUE!</v>
      </c>
      <c r="EI140" s="133" t="s">
        <v>28</v>
      </c>
    </row>
    <row r="141" spans="1:139" ht="12.75" x14ac:dyDescent="0.2">
      <c r="A141" s="865"/>
      <c r="B141" s="297" t="s">
        <v>355</v>
      </c>
      <c r="C141" s="216" t="s">
        <v>155</v>
      </c>
      <c r="D141" s="216">
        <v>1</v>
      </c>
      <c r="E141" s="216">
        <v>1</v>
      </c>
      <c r="F141" s="216">
        <v>1</v>
      </c>
      <c r="G141" s="229">
        <f t="shared" si="0"/>
        <v>0.125</v>
      </c>
      <c r="H141" s="230">
        <v>24</v>
      </c>
      <c r="I141" s="230">
        <v>24</v>
      </c>
      <c r="J141" s="230">
        <f>H141/Main!$D$9</f>
        <v>4.8</v>
      </c>
      <c r="K141" s="230">
        <f>I141/Main!$D$10</f>
        <v>12</v>
      </c>
      <c r="L141" s="230">
        <f t="shared" si="1"/>
        <v>2.5</v>
      </c>
      <c r="M141" s="230">
        <v>1</v>
      </c>
      <c r="N141" s="232">
        <f t="shared" si="565"/>
        <v>100</v>
      </c>
      <c r="O141" s="232">
        <v>100</v>
      </c>
      <c r="P141" s="233"/>
      <c r="Q141" s="232"/>
      <c r="R141" s="233"/>
      <c r="S141" s="234"/>
      <c r="T141" s="234"/>
      <c r="U141" s="233"/>
      <c r="V141" s="233"/>
      <c r="W141" s="234"/>
      <c r="X141" s="234"/>
      <c r="Y141" s="233"/>
      <c r="Z141" s="233"/>
      <c r="AA141" s="233"/>
      <c r="AB141" s="233"/>
      <c r="AC141" s="366"/>
      <c r="AD141" s="226">
        <v>0</v>
      </c>
      <c r="AE141" s="226">
        <v>5</v>
      </c>
      <c r="AF141" s="226">
        <v>5</v>
      </c>
      <c r="AG141" s="226">
        <v>0</v>
      </c>
      <c r="AH141" s="226">
        <v>12</v>
      </c>
      <c r="AI141" s="226">
        <v>0</v>
      </c>
      <c r="AJ141" s="227">
        <v>2</v>
      </c>
      <c r="AK141" s="226">
        <v>5</v>
      </c>
      <c r="AL141" s="226">
        <v>0</v>
      </c>
      <c r="AM141" s="226">
        <v>0</v>
      </c>
      <c r="AN141" s="226">
        <v>0</v>
      </c>
      <c r="AO141" s="226">
        <v>0</v>
      </c>
      <c r="AP141" s="226">
        <v>0</v>
      </c>
      <c r="AQ141" s="226">
        <v>0</v>
      </c>
      <c r="AR141" s="226">
        <v>0</v>
      </c>
      <c r="AS141" s="226">
        <v>0</v>
      </c>
      <c r="AT141" s="226">
        <v>0</v>
      </c>
      <c r="AU141" s="226">
        <v>0</v>
      </c>
      <c r="AV141" s="226">
        <v>0</v>
      </c>
      <c r="AW141" s="226">
        <v>0</v>
      </c>
      <c r="AX141" s="226">
        <v>0</v>
      </c>
      <c r="AY141" s="322" t="str">
        <f t="shared" ref="AY141:BS141" si="570">IF(AD141 = 0, "", AD141)</f>
        <v/>
      </c>
      <c r="AZ141" s="226">
        <f t="shared" si="570"/>
        <v>5</v>
      </c>
      <c r="BA141" s="226">
        <f t="shared" si="570"/>
        <v>5</v>
      </c>
      <c r="BB141" s="216" t="str">
        <f t="shared" si="570"/>
        <v/>
      </c>
      <c r="BC141" s="226">
        <f t="shared" si="570"/>
        <v>12</v>
      </c>
      <c r="BD141" s="216" t="str">
        <f t="shared" si="570"/>
        <v/>
      </c>
      <c r="BE141" s="227">
        <f t="shared" si="570"/>
        <v>2</v>
      </c>
      <c r="BF141" s="226">
        <f t="shared" si="570"/>
        <v>5</v>
      </c>
      <c r="BG141" s="216" t="str">
        <f t="shared" si="570"/>
        <v/>
      </c>
      <c r="BH141" s="216" t="str">
        <f t="shared" si="570"/>
        <v/>
      </c>
      <c r="BI141" s="216" t="str">
        <f t="shared" si="570"/>
        <v/>
      </c>
      <c r="BJ141" s="216" t="str">
        <f t="shared" si="570"/>
        <v/>
      </c>
      <c r="BK141" s="216" t="str">
        <f t="shared" si="570"/>
        <v/>
      </c>
      <c r="BL141" s="216" t="str">
        <f t="shared" si="570"/>
        <v/>
      </c>
      <c r="BM141" s="216" t="str">
        <f t="shared" si="570"/>
        <v/>
      </c>
      <c r="BN141" s="216" t="str">
        <f t="shared" si="570"/>
        <v/>
      </c>
      <c r="BO141" s="216" t="str">
        <f t="shared" si="570"/>
        <v/>
      </c>
      <c r="BP141" s="216" t="str">
        <f t="shared" si="570"/>
        <v/>
      </c>
      <c r="BQ141" s="216" t="str">
        <f t="shared" si="570"/>
        <v/>
      </c>
      <c r="BR141" s="216" t="str">
        <f t="shared" si="570"/>
        <v/>
      </c>
      <c r="BS141" s="231" t="str">
        <f t="shared" si="570"/>
        <v/>
      </c>
      <c r="BT141" s="225" t="e">
        <f>$AY141*Assembly!Z$4+$AZ141*Assembly!Z$5+$BA141*Assembly!Z$6+$BB141*Assembly!Z$7+$BC141*Assembly!Z$8+$BD141*Assembly!Z$9+$BE141*Assembly!Z$10+$BF141*Assembly!Z$11+$BG141*Assembly!Z$12+$BH141*Assembly!Z$13+$BI141*Assembly!Z$14+$BJ141*Assembly!Z$15+$BK141*Assembly!Z$16+$BL141*Assembly!Z$17+$BM141*Assembly!Z$18+$BN141*Assembly!Z$19+$BO141*Assembly!Z$20+$BP141*Assembly!Z$21+$BQ141*Assembly!Z$22+$BR141*Assembly!Z$23+$BS141*Assembly!Z$24</f>
        <v>#VALUE!</v>
      </c>
      <c r="BU141" s="226" t="e">
        <f t="shared" si="3"/>
        <v>#VALUE!</v>
      </c>
      <c r="BV141" s="226"/>
      <c r="BW141" s="226" t="e">
        <f>$AY141*Assembly!AD$4+$AZ141*Assembly!AD$5+$BA141*Assembly!AD$6+$BB141*Assembly!AD$7+$BC141*Assembly!AD$8+$BD141*Assembly!AD$9+$BE141*Assembly!AD$10+$BF141*Assembly!AD$11+$BG141*Assembly!AD$12+$BH141*Assembly!AD$13+$BI141*Assembly!AD$14+$BJ141*Assembly!AD$15+$BK141*Assembly!AD$16+$BL141*Assembly!AD$17+$BM141*Assembly!AD$18+$BN141*Assembly!AD$19+$BO141*Assembly!AD$20+$BP141*Assembly!AD$21+$BQ141*Assembly!AD$22+$BR141*Assembly!AD$23+$BS141*Assembly!AD$24</f>
        <v>#VALUE!</v>
      </c>
      <c r="BX141" s="236" t="e">
        <f t="shared" si="4"/>
        <v>#VALUE!</v>
      </c>
      <c r="BY141" s="237" t="e">
        <f t="shared" si="5"/>
        <v>#VALUE!</v>
      </c>
      <c r="BZ141" s="238" t="e">
        <f t="shared" si="6"/>
        <v>#VALUE!</v>
      </c>
      <c r="CA141" s="237" t="e">
        <f t="shared" si="7"/>
        <v>#VALUE!</v>
      </c>
      <c r="CB141" s="226" t="e">
        <f>$AY141*Assembly!Y$4+$AZ141*Assembly!Y$5+$BA141*Assembly!Y$6+$BB141*Assembly!Y$7+$BC141*Assembly!Y$8+$BD141*Assembly!Y$9+$BE141*Assembly!Y$10+$BF141*Assembly!Y$11+$BG141*Assembly!Y$12+$BH141*Assembly!Y$13+$BI141*Assembly!Y$14+$BJ141*Assembly!Y$15+$BK141*Assembly!Y$16+$BL141*Assembly!Y$17+$BM141*Assembly!Y$18+$BN141*Assembly!Y$19+$BO141*Assembly!Y$20+$BP141*Assembly!Y$21+$BQ141*Assembly!Y$22+$BR141*Assembly!Y$23+$BS141*Assembly!Y$24</f>
        <v>#VALUE!</v>
      </c>
      <c r="CC141" s="226" t="e">
        <f t="shared" si="8"/>
        <v>#VALUE!</v>
      </c>
      <c r="CD141" s="239" t="e">
        <f t="shared" si="9"/>
        <v>#VALUE!</v>
      </c>
      <c r="CE141" s="240" t="e">
        <f>$AY141*Assembly!AC$4+$AZ141*Assembly!AC$5+$BA141*Assembly!AC$6+$BB141*Assembly!AC$7+$BC141*Assembly!AC$8+$BD141*Assembly!AC$9+$BE141*Assembly!AC$10+$BF141*Assembly!AC$11+$BG141*Assembly!AC$12+$BH141*Assembly!AC$13+$BI141*Assembly!AC$14+$BJ141*Assembly!AC$15+$BK141*Assembly!AC$16+$BL141*Assembly!AC$17+$BM141*Assembly!AC$18+$BN141*Assembly!AC$19+$BO141*Assembly!AC$20+$BP141*Assembly!AC$21+$BQ141*Assembly!AC$22+$BR141*Assembly!AC$23+$BS141*Assembly!AC$24</f>
        <v>#VALUE!</v>
      </c>
      <c r="CF141" s="232" t="e">
        <f>$AY141*Assembly!M$4+$AZ141*Assembly!M$5+$BA141*Assembly!M$6+$BB141*Assembly!M$7+$BC141*Assembly!M$8+$BD141*Assembly!M$9+$BE141*Assembly!M$10+$BF141*Assembly!M$11+$BG141*Assembly!M$12+$BH141*Assembly!M$13+$BI141*Assembly!M$14+$BJ141*Assembly!M$15+$BK141*Assembly!M$16+$BL141*Assembly!M$17+$BM141*Assembly!M$18+$BN141*Assembly!M$19+$BO141*Assembly!M$20+$BP141*Assembly!M$21+$BQ141*Assembly!M$22+$BR141*Assembly!M$23+$BS141*Assembly!M$24</f>
        <v>#VALUE!</v>
      </c>
      <c r="CG141" s="232" t="e">
        <f>$AY141*Assembly!N$4+$AZ141*Assembly!N$5+$BA141*Assembly!N$6+$BB141*Assembly!N$7+$BC141*Assembly!N$8+$BD141*Assembly!N$9+$BE141*Assembly!N$10+$BF141*Assembly!N$11+$BG141*Assembly!N$12+$BH141*Assembly!N$13+$BI141*Assembly!N$14+$BJ141*Assembly!N$15+$BK141*Assembly!N$16+$BL141*Assembly!N$17+$BM141*Assembly!N$18+$BN141*Assembly!N$19+$BO141*Assembly!N$20+$BP141*Assembly!N$21+$BQ141*Assembly!N$22+$BR141*Assembly!N$23+$BS141*Assembly!N$24</f>
        <v>#VALUE!</v>
      </c>
      <c r="CH141" s="232" t="e">
        <f>$AY141*Assembly!O$4+$AZ141*Assembly!O$5+$BA141*Assembly!O$6+$BB141*Assembly!O$7+$BC141*Assembly!O$8+$BD141*Assembly!O$9+$BE141*Assembly!O$10+$BF141*Assembly!O$11+$BG141*Assembly!O$12+$BH141*Assembly!O$13+$BI141*Assembly!O$14+$BJ141*Assembly!O$15+$BK141*Assembly!O$16+$BL141*Assembly!O$17+$BM141*Assembly!O$18+$BN141*Assembly!O$19+$BO141*Assembly!O$20+$BP141*Assembly!O$21+$BQ141*Assembly!O$22+$BR141*Assembly!O$23+$BS141*Assembly!O$24</f>
        <v>#VALUE!</v>
      </c>
      <c r="CI141" s="230" t="e">
        <f>$AY141*Assembly!P$4+$AZ141*Assembly!P$5+$BA141*Assembly!P$6+$BB141*Assembly!P$7+$BC141*Assembly!P$8+$BD141*Assembly!P$9+$BE141*Assembly!P$10+$BF141*Assembly!P$11+$BG141*Assembly!P$12+$BH141*Assembly!P$13+$BI141*Assembly!P$14+$BJ141*Assembly!P$15+$BK141*Assembly!P$16+$BL141*Assembly!P$17+$BM141*Assembly!P$18+$BN141*Assembly!P$19+$BO141*Assembly!P$20+$BP141*Assembly!P$21+$BQ141*Assembly!P$22+$BR141*Assembly!P$23+$BS141*Assembly!P$24</f>
        <v>#VALUE!</v>
      </c>
      <c r="CJ141" s="230" t="e">
        <f>$AY141*Assembly!Q$4+$AZ141*Assembly!Q$5+$BA141*Assembly!Q$6+$BB141*Assembly!Q$7+$BC141*Assembly!Q$8+$BD141*Assembly!Q$9+$BE141*Assembly!Q$10+$BF141*Assembly!Q$11+$BG141*Assembly!Q$12+$BH141*Assembly!Q$13+$BI141*Assembly!Q$14+$BJ141*Assembly!Q$15+$BK141*Assembly!Q$16+$BL141*Assembly!Q$17+$BM141*Assembly!Q$18+$BN141*Assembly!Q$19+$BO141*Assembly!Q$20+$BP141*Assembly!Q$21+$BQ141*Assembly!Q$22+$BR141*Assembly!Q$23+$BS141*Assembly!Q$24</f>
        <v>#VALUE!</v>
      </c>
      <c r="CK141" s="232" t="e">
        <f>$AY141*Assembly!R$4+$AZ141*Assembly!R$5+$BA141*Assembly!R$6+$BB141*Assembly!R$7+$BC141*Assembly!R$8+$BD141*Assembly!R$9+$BE141*Assembly!R$10+$BF141*Assembly!R$11+$BG141*Assembly!R$12+$BH141*Assembly!R$13+$BI141*Assembly!R$14+$BJ141*Assembly!R$15+$BK141*Assembly!R$16+$BL141*Assembly!R$17+$BM141*Assembly!R$18+$BN141*Assembly!R$19+$BO141*Assembly!R$20+$BP141*Assembly!R$21+$BQ141*Assembly!R$22+$BR141*Assembly!R$23+$BS141*Assembly!R$24</f>
        <v>#VALUE!</v>
      </c>
      <c r="CL141" s="230" t="e">
        <f>$AY141*Assembly!S$4+$AZ141*Assembly!S$5+$BA141*Assembly!S$6+$BB141*Assembly!S$7+$BC141*Assembly!S$8+$BD141*Assembly!S$9+$BE141*Assembly!S$10+$BF141*Assembly!S$11+$BG141*Assembly!S$12+$BH141*Assembly!S$13+$BI141*Assembly!S$14+$BJ141*Assembly!S$15+$BK141*Assembly!S$16+$BL141*Assembly!S$17+$BM141*Assembly!S$18+$BN141*Assembly!S$19+$BO141*Assembly!S$20+$BP141*Assembly!S$21+$BQ141*Assembly!S$22+$BR141*Assembly!S$23+$BS141*Assembly!S$24</f>
        <v>#VALUE!</v>
      </c>
      <c r="CM141" s="230" t="e">
        <f>$AY141*Assembly!T$4+$AZ141*Assembly!T$5+$BA141*Assembly!T$6+$BB141*Assembly!T$7+$BC141*Assembly!T$8+$BD141*Assembly!T$9+$BE141*Assembly!T$10+$BF141*Assembly!T$11+$BG141*Assembly!T$12+$BH141*Assembly!T$13+$BI141*Assembly!T$14+$BJ141*Assembly!T$15+$BK141*Assembly!T$16+$BL141*Assembly!T$17+$BM141*Assembly!T$18+$BN141*Assembly!T$19+$BO141*Assembly!T$20+$BP141*Assembly!T$21+$BQ141*Assembly!T$22+$BR141*Assembly!T$23+$BS141*Assembly!T$24</f>
        <v>#VALUE!</v>
      </c>
      <c r="CN141" s="230" t="e">
        <f>$AY141*Assembly!U$4+$AZ141*Assembly!U$5+$BA141*Assembly!U$6+$BB141*Assembly!U$7+$BC141*Assembly!U$8+$BD141*Assembly!U$9+$BE141*Assembly!U$10+$BF141*Assembly!U$11+$BG141*Assembly!U$12+$BH141*Assembly!U$13+$BI141*Assembly!U$14+$BJ141*Assembly!U$15+$BK141*Assembly!U$16+$BL141*Assembly!U$17+$BM141*Assembly!U$18+$BN141*Assembly!U$19+$BO141*Assembly!U$20+$BP141*Assembly!U$21+$BQ141*Assembly!U$22+$BR141*Assembly!U$23+$BS141*Assembly!U$24</f>
        <v>#VALUE!</v>
      </c>
      <c r="CO141" s="232" t="e">
        <f>$AY141*Assembly!V$4+$AZ141*Assembly!V$5+$BA141*Assembly!V$6+$BB141*Assembly!V$7+$BC141*Assembly!V$8+$BD141*Assembly!V$9+$BE141*Assembly!V$10+$BF141*Assembly!V$11+$BG141*Assembly!V$12+$BH141*Assembly!V$13+$BI141*Assembly!V$14+$BJ141*Assembly!V$15+$BK141*Assembly!V$16+$BL141*Assembly!V$17+$BM141*Assembly!V$18+$BN141*Assembly!V$19+$BO141*Assembly!V$20+$BP141*Assembly!V$21+$BQ141*Assembly!V$22+$BR141*Assembly!V$23+$BS141*Assembly!V$24</f>
        <v>#VALUE!</v>
      </c>
      <c r="CP141" s="232" t="e">
        <f>CF141*Refining!$F$3</f>
        <v>#VALUE!</v>
      </c>
      <c r="CQ141" s="232" t="e">
        <f>CG141*Refining!$F$4</f>
        <v>#VALUE!</v>
      </c>
      <c r="CR141" s="232" t="e">
        <f>CH141*Refining!$F$5</f>
        <v>#VALUE!</v>
      </c>
      <c r="CS141" s="232" t="e">
        <f>CI141*Refining!$F$6</f>
        <v>#VALUE!</v>
      </c>
      <c r="CT141" s="232" t="e">
        <f>CJ141*Refining!$F$7</f>
        <v>#VALUE!</v>
      </c>
      <c r="CU141" s="232" t="e">
        <f>CK141*Refining!$F$8</f>
        <v>#VALUE!</v>
      </c>
      <c r="CV141" s="232" t="e">
        <f>CL141*Refining!$F$9</f>
        <v>#VALUE!</v>
      </c>
      <c r="CW141" s="232" t="e">
        <f>CM141*Refining!$F$10</f>
        <v>#VALUE!</v>
      </c>
      <c r="CX141" s="232" t="e">
        <f>CN141*Refining!$F$11</f>
        <v>#VALUE!</v>
      </c>
      <c r="CY141" s="232" t="e">
        <f>CO141*Refining!$F$12</f>
        <v>#VALUE!</v>
      </c>
      <c r="CZ141" s="243" t="e">
        <f t="shared" ref="CZ141:DS141" si="571">IF(CF141 = 0, "", CF141)</f>
        <v>#VALUE!</v>
      </c>
      <c r="DA141" s="245" t="e">
        <f t="shared" si="571"/>
        <v>#VALUE!</v>
      </c>
      <c r="DB141" s="246" t="e">
        <f t="shared" si="571"/>
        <v>#VALUE!</v>
      </c>
      <c r="DC141" s="246" t="e">
        <f t="shared" si="571"/>
        <v>#VALUE!</v>
      </c>
      <c r="DD141" s="246" t="e">
        <f t="shared" si="571"/>
        <v>#VALUE!</v>
      </c>
      <c r="DE141" s="246" t="e">
        <f t="shared" si="571"/>
        <v>#VALUE!</v>
      </c>
      <c r="DF141" s="246" t="e">
        <f t="shared" si="571"/>
        <v>#VALUE!</v>
      </c>
      <c r="DG141" s="246" t="e">
        <f t="shared" si="571"/>
        <v>#VALUE!</v>
      </c>
      <c r="DH141" s="246" t="e">
        <f t="shared" si="571"/>
        <v>#VALUE!</v>
      </c>
      <c r="DI141" s="251" t="e">
        <f t="shared" si="571"/>
        <v>#VALUE!</v>
      </c>
      <c r="DJ141" s="243" t="e">
        <f t="shared" si="571"/>
        <v>#VALUE!</v>
      </c>
      <c r="DK141" s="245" t="e">
        <f t="shared" si="571"/>
        <v>#VALUE!</v>
      </c>
      <c r="DL141" s="246" t="e">
        <f t="shared" si="571"/>
        <v>#VALUE!</v>
      </c>
      <c r="DM141" s="246" t="e">
        <f t="shared" si="571"/>
        <v>#VALUE!</v>
      </c>
      <c r="DN141" s="326" t="e">
        <f t="shared" si="571"/>
        <v>#VALUE!</v>
      </c>
      <c r="DO141" s="246" t="e">
        <f t="shared" si="571"/>
        <v>#VALUE!</v>
      </c>
      <c r="DP141" s="246" t="e">
        <f t="shared" si="571"/>
        <v>#VALUE!</v>
      </c>
      <c r="DQ141" s="246" t="e">
        <f t="shared" si="571"/>
        <v>#VALUE!</v>
      </c>
      <c r="DR141" s="246" t="e">
        <f t="shared" si="571"/>
        <v>#VALUE!</v>
      </c>
      <c r="DS141" s="251" t="e">
        <f t="shared" si="571"/>
        <v>#VALUE!</v>
      </c>
      <c r="DT141" s="243" t="e">
        <f t="shared" si="11"/>
        <v>#VALUE!</v>
      </c>
      <c r="DU141" s="245" t="e">
        <f t="shared" si="12"/>
        <v>#VALUE!</v>
      </c>
      <c r="DV141" s="226" t="e">
        <f>CZ141*'Ores &amp; Ingots'!$C$3+DA141*'Ores &amp; Ingots'!$C$4+DB141*'Ores &amp; Ingots'!$C$5+DC141*'Ores &amp; Ingots'!$C$6+DD141*'Ores &amp; Ingots'!$C$7+DE141*'Ores &amp; Ingots'!$C$8+DF141*'Ores &amp; Ingots'!$C$9+DG141*'Ores &amp; Ingots'!$C$10+DH141*'Ores &amp; Ingots'!$C$11+DI141*'Ores &amp; Ingots'!$C$12</f>
        <v>#VALUE!</v>
      </c>
      <c r="DW141" s="226" t="e">
        <f>DJ141*'Ores &amp; Ingots'!$B$3+DK141*'Ores &amp; Ingots'!$B$4+DL141*'Ores &amp; Ingots'!$B$5+DM141*'Ores &amp; Ingots'!$B$6+DN141*'Ores &amp; Ingots'!$B$7+DO141*'Ores &amp; Ingots'!$B$8+DP141*'Ores &amp; Ingots'!$B$9+DQ141*'Ores &amp; Ingots'!$B$10+DR141*'Ores &amp; Ingots'!$B$11+DS141*'Ores &amp; Ingots'!$B$12</f>
        <v>#VALUE!</v>
      </c>
      <c r="DX141" s="245" t="e">
        <f>CZ141*Refining!$G$3+DA141*Refining!$G$4+DB141*Refining!$G$5+DC141*Refining!$G$6+DD141*Refining!$G$7+DE141*Refining!$G$8+DF141*Refining!$G$9+DG141*Refining!$G$10+DH141*Refining!$G$11+DI141*Refining!$G$12</f>
        <v>#VALUE!</v>
      </c>
      <c r="DY141" s="189" t="e">
        <f t="shared" si="13"/>
        <v>#VALUE!</v>
      </c>
      <c r="DZ141" s="260" t="e">
        <f t="shared" si="14"/>
        <v>#VALUE!</v>
      </c>
      <c r="EA141" s="243" t="e">
        <f t="shared" si="15"/>
        <v>#VALUE!</v>
      </c>
      <c r="EB141" s="262" t="e">
        <f t="shared" ref="EB141:EC141" si="572">EA141/60</f>
        <v>#VALUE!</v>
      </c>
      <c r="EC141" s="262" t="e">
        <f t="shared" si="572"/>
        <v>#VALUE!</v>
      </c>
      <c r="ED141" s="243" t="e">
        <f t="shared" si="17"/>
        <v>#VALUE!</v>
      </c>
      <c r="EE141" s="262" t="e">
        <f t="shared" ref="EE141:EF141" si="573">ED141/1000</f>
        <v>#VALUE!</v>
      </c>
      <c r="EF141" s="264" t="e">
        <f t="shared" si="573"/>
        <v>#VALUE!</v>
      </c>
      <c r="EG141" s="239" t="e">
        <f t="shared" si="19"/>
        <v>#VALUE!</v>
      </c>
      <c r="EH141" s="266" t="e">
        <f t="shared" si="20"/>
        <v>#VALUE!</v>
      </c>
      <c r="EI141" s="133" t="s">
        <v>28</v>
      </c>
    </row>
    <row r="142" spans="1:139" ht="12.75" hidden="1" x14ac:dyDescent="0.2">
      <c r="A142" s="894" t="s">
        <v>114</v>
      </c>
      <c r="B142" s="55" t="s">
        <v>356</v>
      </c>
      <c r="C142" s="56" t="s">
        <v>156</v>
      </c>
      <c r="D142" s="56">
        <v>1</v>
      </c>
      <c r="E142" s="56">
        <v>1</v>
      </c>
      <c r="F142" s="56">
        <v>1</v>
      </c>
      <c r="G142" s="57">
        <f t="shared" si="0"/>
        <v>15.625</v>
      </c>
      <c r="H142" s="58">
        <v>20</v>
      </c>
      <c r="I142" s="58">
        <v>20</v>
      </c>
      <c r="J142" s="58">
        <f>H142/Main!$D$9</f>
        <v>4</v>
      </c>
      <c r="K142" s="58">
        <f>I142/Main!$D$10</f>
        <v>10</v>
      </c>
      <c r="L142" s="58">
        <f t="shared" si="1"/>
        <v>2.5</v>
      </c>
      <c r="M142" s="58">
        <v>1</v>
      </c>
      <c r="N142" s="62" t="s">
        <v>28</v>
      </c>
      <c r="O142" s="62" t="s">
        <v>28</v>
      </c>
      <c r="P142" s="60"/>
      <c r="Q142" s="62"/>
      <c r="R142" s="60"/>
      <c r="S142" s="63"/>
      <c r="T142" s="63"/>
      <c r="U142" s="60"/>
      <c r="V142" s="60"/>
      <c r="W142" s="63"/>
      <c r="X142" s="63"/>
      <c r="Y142" s="60"/>
      <c r="Z142" s="60"/>
      <c r="AA142" s="60"/>
      <c r="AB142" s="60"/>
      <c r="AC142" s="367" t="s">
        <v>220</v>
      </c>
      <c r="AD142" s="81">
        <v>13</v>
      </c>
      <c r="AE142" s="81">
        <v>0</v>
      </c>
      <c r="AF142" s="81">
        <v>6</v>
      </c>
      <c r="AG142" s="81">
        <v>1</v>
      </c>
      <c r="AH142" s="81">
        <v>17</v>
      </c>
      <c r="AI142" s="81">
        <v>0</v>
      </c>
      <c r="AJ142" s="81">
        <v>2</v>
      </c>
      <c r="AK142" s="83">
        <v>2</v>
      </c>
      <c r="AL142" s="81">
        <v>0</v>
      </c>
      <c r="AM142" s="81">
        <v>0</v>
      </c>
      <c r="AN142" s="81">
        <v>0</v>
      </c>
      <c r="AO142" s="81">
        <v>0</v>
      </c>
      <c r="AP142" s="81">
        <v>0</v>
      </c>
      <c r="AQ142" s="81">
        <v>0</v>
      </c>
      <c r="AR142" s="81">
        <v>0</v>
      </c>
      <c r="AS142" s="81">
        <v>0</v>
      </c>
      <c r="AT142" s="81">
        <v>0</v>
      </c>
      <c r="AU142" s="81">
        <v>0</v>
      </c>
      <c r="AV142" s="81">
        <v>0</v>
      </c>
      <c r="AW142" s="81">
        <v>0</v>
      </c>
      <c r="AX142" s="81">
        <v>0</v>
      </c>
      <c r="AY142" s="93">
        <f t="shared" ref="AY142:BS142" si="574">IF(AD142 = 0, "", AD142)</f>
        <v>13</v>
      </c>
      <c r="AZ142" s="56" t="str">
        <f t="shared" si="574"/>
        <v/>
      </c>
      <c r="BA142" s="81">
        <f t="shared" si="574"/>
        <v>6</v>
      </c>
      <c r="BB142" s="81">
        <f t="shared" si="574"/>
        <v>1</v>
      </c>
      <c r="BC142" s="81">
        <f t="shared" si="574"/>
        <v>17</v>
      </c>
      <c r="BD142" s="56" t="str">
        <f t="shared" si="574"/>
        <v/>
      </c>
      <c r="BE142" s="81">
        <f t="shared" si="574"/>
        <v>2</v>
      </c>
      <c r="BF142" s="83">
        <f t="shared" si="574"/>
        <v>2</v>
      </c>
      <c r="BG142" s="56" t="str">
        <f t="shared" si="574"/>
        <v/>
      </c>
      <c r="BH142" s="56" t="str">
        <f t="shared" si="574"/>
        <v/>
      </c>
      <c r="BI142" s="56" t="str">
        <f t="shared" si="574"/>
        <v/>
      </c>
      <c r="BJ142" s="56" t="str">
        <f t="shared" si="574"/>
        <v/>
      </c>
      <c r="BK142" s="56" t="str">
        <f t="shared" si="574"/>
        <v/>
      </c>
      <c r="BL142" s="56" t="str">
        <f t="shared" si="574"/>
        <v/>
      </c>
      <c r="BM142" s="56" t="str">
        <f t="shared" si="574"/>
        <v/>
      </c>
      <c r="BN142" s="56" t="str">
        <f t="shared" si="574"/>
        <v/>
      </c>
      <c r="BO142" s="56" t="str">
        <f t="shared" si="574"/>
        <v/>
      </c>
      <c r="BP142" s="56" t="str">
        <f t="shared" si="574"/>
        <v/>
      </c>
      <c r="BQ142" s="56" t="str">
        <f t="shared" si="574"/>
        <v/>
      </c>
      <c r="BR142" s="56" t="str">
        <f t="shared" si="574"/>
        <v/>
      </c>
      <c r="BS142" s="85" t="str">
        <f t="shared" si="574"/>
        <v/>
      </c>
      <c r="BT142" s="93" t="e">
        <f>$AY142*Assembly!Z$4+$AZ142*Assembly!Z$5+$BA142*Assembly!Z$6+$BB142*Assembly!Z$7+$BC142*Assembly!Z$8+$BD142*Assembly!Z$9+$BE142*Assembly!Z$10+$BF142*Assembly!Z$11+$BG142*Assembly!Z$12+$BH142*Assembly!Z$13+$BI142*Assembly!Z$14+$BJ142*Assembly!Z$15+$BK142*Assembly!Z$16+$BL142*Assembly!Z$17+$BM142*Assembly!Z$18+$BN142*Assembly!Z$19+$BO142*Assembly!Z$20+$BP142*Assembly!Z$21+$BQ142*Assembly!Z$22+$BR142*Assembly!Z$23+$BS142*Assembly!Z$24</f>
        <v>#VALUE!</v>
      </c>
      <c r="BU142" s="81" t="e">
        <f t="shared" si="3"/>
        <v>#VALUE!</v>
      </c>
      <c r="BV142" s="81"/>
      <c r="BW142" s="81" t="e">
        <f>$AY142*Assembly!AD$4+$AZ142*Assembly!AD$5+$BA142*Assembly!AD$6+$BB142*Assembly!AD$7+$BC142*Assembly!AD$8+$BD142*Assembly!AD$9+$BE142*Assembly!AD$10+$BF142*Assembly!AD$11+$BG142*Assembly!AD$12+$BH142*Assembly!AD$13+$BI142*Assembly!AD$14+$BJ142*Assembly!AD$15+$BK142*Assembly!AD$16+$BL142*Assembly!AD$17+$BM142*Assembly!AD$18+$BN142*Assembly!AD$19+$BO142*Assembly!AD$20+$BP142*Assembly!AD$21+$BQ142*Assembly!AD$22+$BR142*Assembly!AD$23+$BS142*Assembly!AD$24</f>
        <v>#VALUE!</v>
      </c>
      <c r="BX142" s="98" t="e">
        <f t="shared" si="4"/>
        <v>#VALUE!</v>
      </c>
      <c r="BY142" s="99" t="e">
        <f t="shared" si="5"/>
        <v>#VALUE!</v>
      </c>
      <c r="BZ142" s="101" t="e">
        <f t="shared" si="6"/>
        <v>#VALUE!</v>
      </c>
      <c r="CA142" s="99" t="e">
        <f t="shared" si="7"/>
        <v>#VALUE!</v>
      </c>
      <c r="CB142" s="81" t="e">
        <f>$AY142*Assembly!Y$4+$AZ142*Assembly!Y$5+$BA142*Assembly!Y$6+$BB142*Assembly!Y$7+$BC142*Assembly!Y$8+$BD142*Assembly!Y$9+$BE142*Assembly!Y$10+$BF142*Assembly!Y$11+$BG142*Assembly!Y$12+$BH142*Assembly!Y$13+$BI142*Assembly!Y$14+$BJ142*Assembly!Y$15+$BK142*Assembly!Y$16+$BL142*Assembly!Y$17+$BM142*Assembly!Y$18+$BN142*Assembly!Y$19+$BO142*Assembly!Y$20+$BP142*Assembly!Y$21+$BQ142*Assembly!Y$22+$BR142*Assembly!Y$23+$BS142*Assembly!Y$24</f>
        <v>#VALUE!</v>
      </c>
      <c r="CC142" s="81" t="e">
        <f t="shared" si="8"/>
        <v>#VALUE!</v>
      </c>
      <c r="CD142" s="106" t="e">
        <f t="shared" si="9"/>
        <v>#VALUE!</v>
      </c>
      <c r="CE142" s="108" t="e">
        <f>$AY142*Assembly!AC$4+$AZ142*Assembly!AC$5+$BA142*Assembly!AC$6+$BB142*Assembly!AC$7+$BC142*Assembly!AC$8+$BD142*Assembly!AC$9+$BE142*Assembly!AC$10+$BF142*Assembly!AC$11+$BG142*Assembly!AC$12+$BH142*Assembly!AC$13+$BI142*Assembly!AC$14+$BJ142*Assembly!AC$15+$BK142*Assembly!AC$16+$BL142*Assembly!AC$17+$BM142*Assembly!AC$18+$BN142*Assembly!AC$19+$BO142*Assembly!AC$20+$BP142*Assembly!AC$21+$BQ142*Assembly!AC$22+$BR142*Assembly!AC$23+$BS142*Assembly!AC$24</f>
        <v>#VALUE!</v>
      </c>
      <c r="CF142" s="62" t="e">
        <f>$AY142*Assembly!M$4+$AZ142*Assembly!M$5+$BA142*Assembly!M$6+$BB142*Assembly!M$7+$BC142*Assembly!M$8+$BD142*Assembly!M$9+$BE142*Assembly!M$10+$BF142*Assembly!M$11+$BG142*Assembly!M$12+$BH142*Assembly!M$13+$BI142*Assembly!M$14+$BJ142*Assembly!M$15+$BK142*Assembly!M$16+$BL142*Assembly!M$17+$BM142*Assembly!M$18+$BN142*Assembly!M$19+$BO142*Assembly!M$20+$BP142*Assembly!M$21+$BQ142*Assembly!M$22+$BR142*Assembly!M$23+$BS142*Assembly!M$24</f>
        <v>#VALUE!</v>
      </c>
      <c r="CG142" s="62" t="e">
        <f>$AY142*Assembly!N$4+$AZ142*Assembly!N$5+$BA142*Assembly!N$6+$BB142*Assembly!N$7+$BC142*Assembly!N$8+$BD142*Assembly!N$9+$BE142*Assembly!N$10+$BF142*Assembly!N$11+$BG142*Assembly!N$12+$BH142*Assembly!N$13+$BI142*Assembly!N$14+$BJ142*Assembly!N$15+$BK142*Assembly!N$16+$BL142*Assembly!N$17+$BM142*Assembly!N$18+$BN142*Assembly!N$19+$BO142*Assembly!N$20+$BP142*Assembly!N$21+$BQ142*Assembly!N$22+$BR142*Assembly!N$23+$BS142*Assembly!N$24</f>
        <v>#VALUE!</v>
      </c>
      <c r="CH142" s="62" t="e">
        <f>$AY142*Assembly!O$4+$AZ142*Assembly!O$5+$BA142*Assembly!O$6+$BB142*Assembly!O$7+$BC142*Assembly!O$8+$BD142*Assembly!O$9+$BE142*Assembly!O$10+$BF142*Assembly!O$11+$BG142*Assembly!O$12+$BH142*Assembly!O$13+$BI142*Assembly!O$14+$BJ142*Assembly!O$15+$BK142*Assembly!O$16+$BL142*Assembly!O$17+$BM142*Assembly!O$18+$BN142*Assembly!O$19+$BO142*Assembly!O$20+$BP142*Assembly!O$21+$BQ142*Assembly!O$22+$BR142*Assembly!O$23+$BS142*Assembly!O$24</f>
        <v>#VALUE!</v>
      </c>
      <c r="CI142" s="58" t="e">
        <f>$AY142*Assembly!P$4+$AZ142*Assembly!P$5+$BA142*Assembly!P$6+$BB142*Assembly!P$7+$BC142*Assembly!P$8+$BD142*Assembly!P$9+$BE142*Assembly!P$10+$BF142*Assembly!P$11+$BG142*Assembly!P$12+$BH142*Assembly!P$13+$BI142*Assembly!P$14+$BJ142*Assembly!P$15+$BK142*Assembly!P$16+$BL142*Assembly!P$17+$BM142*Assembly!P$18+$BN142*Assembly!P$19+$BO142*Assembly!P$20+$BP142*Assembly!P$21+$BQ142*Assembly!P$22+$BR142*Assembly!P$23+$BS142*Assembly!P$24</f>
        <v>#VALUE!</v>
      </c>
      <c r="CJ142" s="58" t="e">
        <f>$AY142*Assembly!Q$4+$AZ142*Assembly!Q$5+$BA142*Assembly!Q$6+$BB142*Assembly!Q$7+$BC142*Assembly!Q$8+$BD142*Assembly!Q$9+$BE142*Assembly!Q$10+$BF142*Assembly!Q$11+$BG142*Assembly!Q$12+$BH142*Assembly!Q$13+$BI142*Assembly!Q$14+$BJ142*Assembly!Q$15+$BK142*Assembly!Q$16+$BL142*Assembly!Q$17+$BM142*Assembly!Q$18+$BN142*Assembly!Q$19+$BO142*Assembly!Q$20+$BP142*Assembly!Q$21+$BQ142*Assembly!Q$22+$BR142*Assembly!Q$23+$BS142*Assembly!Q$24</f>
        <v>#VALUE!</v>
      </c>
      <c r="CK142" s="62" t="e">
        <f>$AY142*Assembly!R$4+$AZ142*Assembly!R$5+$BA142*Assembly!R$6+$BB142*Assembly!R$7+$BC142*Assembly!R$8+$BD142*Assembly!R$9+$BE142*Assembly!R$10+$BF142*Assembly!R$11+$BG142*Assembly!R$12+$BH142*Assembly!R$13+$BI142*Assembly!R$14+$BJ142*Assembly!R$15+$BK142*Assembly!R$16+$BL142*Assembly!R$17+$BM142*Assembly!R$18+$BN142*Assembly!R$19+$BO142*Assembly!R$20+$BP142*Assembly!R$21+$BQ142*Assembly!R$22+$BR142*Assembly!R$23+$BS142*Assembly!R$24</f>
        <v>#VALUE!</v>
      </c>
      <c r="CL142" s="58" t="e">
        <f>$AY142*Assembly!S$4+$AZ142*Assembly!S$5+$BA142*Assembly!S$6+$BB142*Assembly!S$7+$BC142*Assembly!S$8+$BD142*Assembly!S$9+$BE142*Assembly!S$10+$BF142*Assembly!S$11+$BG142*Assembly!S$12+$BH142*Assembly!S$13+$BI142*Assembly!S$14+$BJ142*Assembly!S$15+$BK142*Assembly!S$16+$BL142*Assembly!S$17+$BM142*Assembly!S$18+$BN142*Assembly!S$19+$BO142*Assembly!S$20+$BP142*Assembly!S$21+$BQ142*Assembly!S$22+$BR142*Assembly!S$23+$BS142*Assembly!S$24</f>
        <v>#VALUE!</v>
      </c>
      <c r="CM142" s="58" t="e">
        <f>$AY142*Assembly!T$4+$AZ142*Assembly!T$5+$BA142*Assembly!T$6+$BB142*Assembly!T$7+$BC142*Assembly!T$8+$BD142*Assembly!T$9+$BE142*Assembly!T$10+$BF142*Assembly!T$11+$BG142*Assembly!T$12+$BH142*Assembly!T$13+$BI142*Assembly!T$14+$BJ142*Assembly!T$15+$BK142*Assembly!T$16+$BL142*Assembly!T$17+$BM142*Assembly!T$18+$BN142*Assembly!T$19+$BO142*Assembly!T$20+$BP142*Assembly!T$21+$BQ142*Assembly!T$22+$BR142*Assembly!T$23+$BS142*Assembly!T$24</f>
        <v>#VALUE!</v>
      </c>
      <c r="CN142" s="58" t="e">
        <f>$AY142*Assembly!U$4+$AZ142*Assembly!U$5+$BA142*Assembly!U$6+$BB142*Assembly!U$7+$BC142*Assembly!U$8+$BD142*Assembly!U$9+$BE142*Assembly!U$10+$BF142*Assembly!U$11+$BG142*Assembly!U$12+$BH142*Assembly!U$13+$BI142*Assembly!U$14+$BJ142*Assembly!U$15+$BK142*Assembly!U$16+$BL142*Assembly!U$17+$BM142*Assembly!U$18+$BN142*Assembly!U$19+$BO142*Assembly!U$20+$BP142*Assembly!U$21+$BQ142*Assembly!U$22+$BR142*Assembly!U$23+$BS142*Assembly!U$24</f>
        <v>#VALUE!</v>
      </c>
      <c r="CO142" s="62" t="e">
        <f>$AY142*Assembly!V$4+$AZ142*Assembly!V$5+$BA142*Assembly!V$6+$BB142*Assembly!V$7+$BC142*Assembly!V$8+$BD142*Assembly!V$9+$BE142*Assembly!V$10+$BF142*Assembly!V$11+$BG142*Assembly!V$12+$BH142*Assembly!V$13+$BI142*Assembly!V$14+$BJ142*Assembly!V$15+$BK142*Assembly!V$16+$BL142*Assembly!V$17+$BM142*Assembly!V$18+$BN142*Assembly!V$19+$BO142*Assembly!V$20+$BP142*Assembly!V$21+$BQ142*Assembly!V$22+$BR142*Assembly!V$23+$BS142*Assembly!V$24</f>
        <v>#VALUE!</v>
      </c>
      <c r="CP142" s="62" t="e">
        <f>CF142*Refining!$F$3</f>
        <v>#VALUE!</v>
      </c>
      <c r="CQ142" s="62" t="e">
        <f>CG142*Refining!$F$4</f>
        <v>#VALUE!</v>
      </c>
      <c r="CR142" s="62" t="e">
        <f>CH142*Refining!$F$5</f>
        <v>#VALUE!</v>
      </c>
      <c r="CS142" s="62" t="e">
        <f>CI142*Refining!$F$6</f>
        <v>#VALUE!</v>
      </c>
      <c r="CT142" s="62" t="e">
        <f>CJ142*Refining!$F$7</f>
        <v>#VALUE!</v>
      </c>
      <c r="CU142" s="62" t="e">
        <f>CK142*Refining!$F$8</f>
        <v>#VALUE!</v>
      </c>
      <c r="CV142" s="62" t="e">
        <f>CL142*Refining!$F$9</f>
        <v>#VALUE!</v>
      </c>
      <c r="CW142" s="62" t="e">
        <f>CM142*Refining!$F$10</f>
        <v>#VALUE!</v>
      </c>
      <c r="CX142" s="62" t="e">
        <f>CN142*Refining!$F$11</f>
        <v>#VALUE!</v>
      </c>
      <c r="CY142" s="62" t="e">
        <f>CO142*Refining!$F$12</f>
        <v>#VALUE!</v>
      </c>
      <c r="CZ142" s="115" t="e">
        <f t="shared" ref="CZ142:DS142" si="575">IF(CF142 = 0, "", CF142)</f>
        <v>#VALUE!</v>
      </c>
      <c r="DA142" s="119" t="e">
        <f t="shared" si="575"/>
        <v>#VALUE!</v>
      </c>
      <c r="DB142" s="116" t="e">
        <f t="shared" si="575"/>
        <v>#VALUE!</v>
      </c>
      <c r="DC142" s="116" t="e">
        <f t="shared" si="575"/>
        <v>#VALUE!</v>
      </c>
      <c r="DD142" s="116" t="e">
        <f t="shared" si="575"/>
        <v>#VALUE!</v>
      </c>
      <c r="DE142" s="116" t="e">
        <f t="shared" si="575"/>
        <v>#VALUE!</v>
      </c>
      <c r="DF142" s="116" t="e">
        <f t="shared" si="575"/>
        <v>#VALUE!</v>
      </c>
      <c r="DG142" s="116" t="e">
        <f t="shared" si="575"/>
        <v>#VALUE!</v>
      </c>
      <c r="DH142" s="116" t="e">
        <f t="shared" si="575"/>
        <v>#VALUE!</v>
      </c>
      <c r="DI142" s="117" t="e">
        <f t="shared" si="575"/>
        <v>#VALUE!</v>
      </c>
      <c r="DJ142" s="115" t="e">
        <f t="shared" si="575"/>
        <v>#VALUE!</v>
      </c>
      <c r="DK142" s="119" t="e">
        <f t="shared" si="575"/>
        <v>#VALUE!</v>
      </c>
      <c r="DL142" s="116" t="e">
        <f t="shared" si="575"/>
        <v>#VALUE!</v>
      </c>
      <c r="DM142" s="116" t="e">
        <f t="shared" si="575"/>
        <v>#VALUE!</v>
      </c>
      <c r="DN142" s="276" t="e">
        <f t="shared" si="575"/>
        <v>#VALUE!</v>
      </c>
      <c r="DO142" s="116" t="e">
        <f t="shared" si="575"/>
        <v>#VALUE!</v>
      </c>
      <c r="DP142" s="116" t="e">
        <f t="shared" si="575"/>
        <v>#VALUE!</v>
      </c>
      <c r="DQ142" s="116" t="e">
        <f t="shared" si="575"/>
        <v>#VALUE!</v>
      </c>
      <c r="DR142" s="116" t="e">
        <f t="shared" si="575"/>
        <v>#VALUE!</v>
      </c>
      <c r="DS142" s="117" t="e">
        <f t="shared" si="575"/>
        <v>#VALUE!</v>
      </c>
      <c r="DT142" s="115" t="e">
        <f t="shared" si="11"/>
        <v>#VALUE!</v>
      </c>
      <c r="DU142" s="119" t="e">
        <f t="shared" si="12"/>
        <v>#VALUE!</v>
      </c>
      <c r="DV142" s="81" t="e">
        <f>CZ142*'Ores &amp; Ingots'!$C$3+DA142*'Ores &amp; Ingots'!$C$4+DB142*'Ores &amp; Ingots'!$C$5+DC142*'Ores &amp; Ingots'!$C$6+DD142*'Ores &amp; Ingots'!$C$7+DE142*'Ores &amp; Ingots'!$C$8+DF142*'Ores &amp; Ingots'!$C$9+DG142*'Ores &amp; Ingots'!$C$10+DH142*'Ores &amp; Ingots'!$C$11+DI142*'Ores &amp; Ingots'!$C$12</f>
        <v>#VALUE!</v>
      </c>
      <c r="DW142" s="81" t="e">
        <f>DJ142*'Ores &amp; Ingots'!$B$3+DK142*'Ores &amp; Ingots'!$B$4+DL142*'Ores &amp; Ingots'!$B$5+DM142*'Ores &amp; Ingots'!$B$6+DN142*'Ores &amp; Ingots'!$B$7+DO142*'Ores &amp; Ingots'!$B$8+DP142*'Ores &amp; Ingots'!$B$9+DQ142*'Ores &amp; Ingots'!$B$10+DR142*'Ores &amp; Ingots'!$B$11+DS142*'Ores &amp; Ingots'!$B$12</f>
        <v>#VALUE!</v>
      </c>
      <c r="DX142" s="119" t="e">
        <f>CZ142*Refining!$G$3+DA142*Refining!$G$4+DB142*Refining!$G$5+DC142*Refining!$G$6+DD142*Refining!$G$7+DE142*Refining!$G$8+DF142*Refining!$G$9+DG142*Refining!$G$10+DH142*Refining!$G$11+DI142*Refining!$G$12</f>
        <v>#VALUE!</v>
      </c>
      <c r="DY142" s="119" t="e">
        <f t="shared" si="13"/>
        <v>#VALUE!</v>
      </c>
      <c r="DZ142" s="126" t="e">
        <f t="shared" si="14"/>
        <v>#VALUE!</v>
      </c>
      <c r="EA142" s="115" t="e">
        <f t="shared" si="15"/>
        <v>#VALUE!</v>
      </c>
      <c r="EB142" s="127" t="e">
        <f t="shared" ref="EB142:EC142" si="576">EA142/60</f>
        <v>#VALUE!</v>
      </c>
      <c r="EC142" s="127" t="e">
        <f t="shared" si="576"/>
        <v>#VALUE!</v>
      </c>
      <c r="ED142" s="115" t="e">
        <f t="shared" si="17"/>
        <v>#VALUE!</v>
      </c>
      <c r="EE142" s="127" t="e">
        <f t="shared" ref="EE142:EF142" si="577">ED142/1000</f>
        <v>#VALUE!</v>
      </c>
      <c r="EF142" s="128" t="e">
        <f t="shared" si="577"/>
        <v>#VALUE!</v>
      </c>
      <c r="EG142" s="106" t="e">
        <f t="shared" si="19"/>
        <v>#VALUE!</v>
      </c>
      <c r="EH142" s="281" t="e">
        <f t="shared" si="20"/>
        <v>#VALUE!</v>
      </c>
      <c r="EI142" s="133">
        <v>230</v>
      </c>
    </row>
    <row r="143" spans="1:139" ht="12.75" x14ac:dyDescent="0.2">
      <c r="A143" s="864"/>
      <c r="B143" s="135" t="s">
        <v>356</v>
      </c>
      <c r="C143" s="137" t="s">
        <v>155</v>
      </c>
      <c r="D143" s="137">
        <v>1</v>
      </c>
      <c r="E143" s="137">
        <v>3</v>
      </c>
      <c r="F143" s="137">
        <v>3</v>
      </c>
      <c r="G143" s="139">
        <f t="shared" si="0"/>
        <v>1.125</v>
      </c>
      <c r="H143" s="140">
        <v>12</v>
      </c>
      <c r="I143" s="140">
        <v>12</v>
      </c>
      <c r="J143" s="140">
        <f>H143/Main!$D$9</f>
        <v>2.4</v>
      </c>
      <c r="K143" s="140">
        <f>I143/Main!$D$10</f>
        <v>6</v>
      </c>
      <c r="L143" s="140">
        <f t="shared" si="1"/>
        <v>2.5</v>
      </c>
      <c r="M143" s="140">
        <v>1</v>
      </c>
      <c r="N143" s="145" t="s">
        <v>28</v>
      </c>
      <c r="O143" s="145" t="s">
        <v>28</v>
      </c>
      <c r="P143" s="143"/>
      <c r="Q143" s="145"/>
      <c r="R143" s="143"/>
      <c r="S143" s="146"/>
      <c r="T143" s="146"/>
      <c r="U143" s="143"/>
      <c r="V143" s="143"/>
      <c r="W143" s="146"/>
      <c r="X143" s="146"/>
      <c r="Y143" s="143"/>
      <c r="Z143" s="143"/>
      <c r="AA143" s="143"/>
      <c r="AB143" s="143"/>
      <c r="AC143" s="362"/>
      <c r="AD143" s="133">
        <v>4</v>
      </c>
      <c r="AE143" s="133">
        <v>0</v>
      </c>
      <c r="AF143" s="133">
        <v>2</v>
      </c>
      <c r="AG143" s="133">
        <v>0</v>
      </c>
      <c r="AH143" s="133">
        <v>5</v>
      </c>
      <c r="AI143" s="133">
        <v>0</v>
      </c>
      <c r="AJ143" s="133">
        <v>1</v>
      </c>
      <c r="AK143" s="167">
        <v>1</v>
      </c>
      <c r="AL143" s="133">
        <v>0</v>
      </c>
      <c r="AM143" s="133">
        <v>0</v>
      </c>
      <c r="AN143" s="133">
        <v>0</v>
      </c>
      <c r="AO143" s="133">
        <v>0</v>
      </c>
      <c r="AP143" s="133">
        <v>0</v>
      </c>
      <c r="AQ143" s="133">
        <v>0</v>
      </c>
      <c r="AR143" s="133">
        <v>0</v>
      </c>
      <c r="AS143" s="133">
        <v>0</v>
      </c>
      <c r="AT143" s="133">
        <v>0</v>
      </c>
      <c r="AU143" s="133">
        <v>0</v>
      </c>
      <c r="AV143" s="133">
        <v>0</v>
      </c>
      <c r="AW143" s="133">
        <v>0</v>
      </c>
      <c r="AX143" s="133">
        <v>0</v>
      </c>
      <c r="AY143" s="174">
        <f t="shared" ref="AY143:BS143" si="578">IF(AD143 = 0, "", AD143)</f>
        <v>4</v>
      </c>
      <c r="AZ143" s="137" t="str">
        <f t="shared" si="578"/>
        <v/>
      </c>
      <c r="BA143" s="133">
        <f t="shared" si="578"/>
        <v>2</v>
      </c>
      <c r="BB143" s="137" t="str">
        <f t="shared" si="578"/>
        <v/>
      </c>
      <c r="BC143" s="133">
        <f t="shared" si="578"/>
        <v>5</v>
      </c>
      <c r="BD143" s="137" t="str">
        <f t="shared" si="578"/>
        <v/>
      </c>
      <c r="BE143" s="133">
        <f t="shared" si="578"/>
        <v>1</v>
      </c>
      <c r="BF143" s="167">
        <f t="shared" si="578"/>
        <v>1</v>
      </c>
      <c r="BG143" s="137" t="str">
        <f t="shared" si="578"/>
        <v/>
      </c>
      <c r="BH143" s="137" t="str">
        <f t="shared" si="578"/>
        <v/>
      </c>
      <c r="BI143" s="137" t="str">
        <f t="shared" si="578"/>
        <v/>
      </c>
      <c r="BJ143" s="137" t="str">
        <f t="shared" si="578"/>
        <v/>
      </c>
      <c r="BK143" s="137" t="str">
        <f t="shared" si="578"/>
        <v/>
      </c>
      <c r="BL143" s="137" t="str">
        <f t="shared" si="578"/>
        <v/>
      </c>
      <c r="BM143" s="137" t="str">
        <f t="shared" si="578"/>
        <v/>
      </c>
      <c r="BN143" s="137" t="str">
        <f t="shared" si="578"/>
        <v/>
      </c>
      <c r="BO143" s="137" t="str">
        <f t="shared" si="578"/>
        <v/>
      </c>
      <c r="BP143" s="137" t="str">
        <f t="shared" si="578"/>
        <v/>
      </c>
      <c r="BQ143" s="137" t="str">
        <f t="shared" si="578"/>
        <v/>
      </c>
      <c r="BR143" s="137" t="str">
        <f t="shared" si="578"/>
        <v/>
      </c>
      <c r="BS143" s="169" t="str">
        <f t="shared" si="578"/>
        <v/>
      </c>
      <c r="BT143" s="174" t="e">
        <f>$AY143*Assembly!Z$4+$AZ143*Assembly!Z$5+$BA143*Assembly!Z$6+$BB143*Assembly!Z$7+$BC143*Assembly!Z$8+$BD143*Assembly!Z$9+$BE143*Assembly!Z$10+$BF143*Assembly!Z$11+$BG143*Assembly!Z$12+$BH143*Assembly!Z$13+$BI143*Assembly!Z$14+$BJ143*Assembly!Z$15+$BK143*Assembly!Z$16+$BL143*Assembly!Z$17+$BM143*Assembly!Z$18+$BN143*Assembly!Z$19+$BO143*Assembly!Z$20+$BP143*Assembly!Z$21+$BQ143*Assembly!Z$22+$BR143*Assembly!Z$23+$BS143*Assembly!Z$24</f>
        <v>#VALUE!</v>
      </c>
      <c r="BU143" s="133" t="e">
        <f t="shared" si="3"/>
        <v>#VALUE!</v>
      </c>
      <c r="BV143" s="133"/>
      <c r="BW143" s="133" t="e">
        <f>$AY143*Assembly!AD$4+$AZ143*Assembly!AD$5+$BA143*Assembly!AD$6+$BB143*Assembly!AD$7+$BC143*Assembly!AD$8+$BD143*Assembly!AD$9+$BE143*Assembly!AD$10+$BF143*Assembly!AD$11+$BG143*Assembly!AD$12+$BH143*Assembly!AD$13+$BI143*Assembly!AD$14+$BJ143*Assembly!AD$15+$BK143*Assembly!AD$16+$BL143*Assembly!AD$17+$BM143*Assembly!AD$18+$BN143*Assembly!AD$19+$BO143*Assembly!AD$20+$BP143*Assembly!AD$21+$BQ143*Assembly!AD$22+$BR143*Assembly!AD$23+$BS143*Assembly!AD$24</f>
        <v>#VALUE!</v>
      </c>
      <c r="BX143" s="177" t="e">
        <f t="shared" si="4"/>
        <v>#VALUE!</v>
      </c>
      <c r="BY143" s="178" t="e">
        <f t="shared" si="5"/>
        <v>#VALUE!</v>
      </c>
      <c r="BZ143" s="179" t="e">
        <f t="shared" si="6"/>
        <v>#VALUE!</v>
      </c>
      <c r="CA143" s="178" t="e">
        <f t="shared" si="7"/>
        <v>#VALUE!</v>
      </c>
      <c r="CB143" s="133" t="e">
        <f>$AY143*Assembly!Y$4+$AZ143*Assembly!Y$5+$BA143*Assembly!Y$6+$BB143*Assembly!Y$7+$BC143*Assembly!Y$8+$BD143*Assembly!Y$9+$BE143*Assembly!Y$10+$BF143*Assembly!Y$11+$BG143*Assembly!Y$12+$BH143*Assembly!Y$13+$BI143*Assembly!Y$14+$BJ143*Assembly!Y$15+$BK143*Assembly!Y$16+$BL143*Assembly!Y$17+$BM143*Assembly!Y$18+$BN143*Assembly!Y$19+$BO143*Assembly!Y$20+$BP143*Assembly!Y$21+$BQ143*Assembly!Y$22+$BR143*Assembly!Y$23+$BS143*Assembly!Y$24</f>
        <v>#VALUE!</v>
      </c>
      <c r="CC143" s="133" t="e">
        <f t="shared" si="8"/>
        <v>#VALUE!</v>
      </c>
      <c r="CD143" s="130" t="e">
        <f t="shared" si="9"/>
        <v>#VALUE!</v>
      </c>
      <c r="CE143" s="183" t="e">
        <f>$AY143*Assembly!AC$4+$AZ143*Assembly!AC$5+$BA143*Assembly!AC$6+$BB143*Assembly!AC$7+$BC143*Assembly!AC$8+$BD143*Assembly!AC$9+$BE143*Assembly!AC$10+$BF143*Assembly!AC$11+$BG143*Assembly!AC$12+$BH143*Assembly!AC$13+$BI143*Assembly!AC$14+$BJ143*Assembly!AC$15+$BK143*Assembly!AC$16+$BL143*Assembly!AC$17+$BM143*Assembly!AC$18+$BN143*Assembly!AC$19+$BO143*Assembly!AC$20+$BP143*Assembly!AC$21+$BQ143*Assembly!AC$22+$BR143*Assembly!AC$23+$BS143*Assembly!AC$24</f>
        <v>#VALUE!</v>
      </c>
      <c r="CF143" s="145" t="e">
        <f>$AY143*Assembly!M$4+$AZ143*Assembly!M$5+$BA143*Assembly!M$6+$BB143*Assembly!M$7+$BC143*Assembly!M$8+$BD143*Assembly!M$9+$BE143*Assembly!M$10+$BF143*Assembly!M$11+$BG143*Assembly!M$12+$BH143*Assembly!M$13+$BI143*Assembly!M$14+$BJ143*Assembly!M$15+$BK143*Assembly!M$16+$BL143*Assembly!M$17+$BM143*Assembly!M$18+$BN143*Assembly!M$19+$BO143*Assembly!M$20+$BP143*Assembly!M$21+$BQ143*Assembly!M$22+$BR143*Assembly!M$23+$BS143*Assembly!M$24</f>
        <v>#VALUE!</v>
      </c>
      <c r="CG143" s="145" t="e">
        <f>$AY143*Assembly!N$4+$AZ143*Assembly!N$5+$BA143*Assembly!N$6+$BB143*Assembly!N$7+$BC143*Assembly!N$8+$BD143*Assembly!N$9+$BE143*Assembly!N$10+$BF143*Assembly!N$11+$BG143*Assembly!N$12+$BH143*Assembly!N$13+$BI143*Assembly!N$14+$BJ143*Assembly!N$15+$BK143*Assembly!N$16+$BL143*Assembly!N$17+$BM143*Assembly!N$18+$BN143*Assembly!N$19+$BO143*Assembly!N$20+$BP143*Assembly!N$21+$BQ143*Assembly!N$22+$BR143*Assembly!N$23+$BS143*Assembly!N$24</f>
        <v>#VALUE!</v>
      </c>
      <c r="CH143" s="145" t="e">
        <f>$AY143*Assembly!O$4+$AZ143*Assembly!O$5+$BA143*Assembly!O$6+$BB143*Assembly!O$7+$BC143*Assembly!O$8+$BD143*Assembly!O$9+$BE143*Assembly!O$10+$BF143*Assembly!O$11+$BG143*Assembly!O$12+$BH143*Assembly!O$13+$BI143*Assembly!O$14+$BJ143*Assembly!O$15+$BK143*Assembly!O$16+$BL143*Assembly!O$17+$BM143*Assembly!O$18+$BN143*Assembly!O$19+$BO143*Assembly!O$20+$BP143*Assembly!O$21+$BQ143*Assembly!O$22+$BR143*Assembly!O$23+$BS143*Assembly!O$24</f>
        <v>#VALUE!</v>
      </c>
      <c r="CI143" s="140" t="e">
        <f>$AY143*Assembly!P$4+$AZ143*Assembly!P$5+$BA143*Assembly!P$6+$BB143*Assembly!P$7+$BC143*Assembly!P$8+$BD143*Assembly!P$9+$BE143*Assembly!P$10+$BF143*Assembly!P$11+$BG143*Assembly!P$12+$BH143*Assembly!P$13+$BI143*Assembly!P$14+$BJ143*Assembly!P$15+$BK143*Assembly!P$16+$BL143*Assembly!P$17+$BM143*Assembly!P$18+$BN143*Assembly!P$19+$BO143*Assembly!P$20+$BP143*Assembly!P$21+$BQ143*Assembly!P$22+$BR143*Assembly!P$23+$BS143*Assembly!P$24</f>
        <v>#VALUE!</v>
      </c>
      <c r="CJ143" s="140" t="e">
        <f>$AY143*Assembly!Q$4+$AZ143*Assembly!Q$5+$BA143*Assembly!Q$6+$BB143*Assembly!Q$7+$BC143*Assembly!Q$8+$BD143*Assembly!Q$9+$BE143*Assembly!Q$10+$BF143*Assembly!Q$11+$BG143*Assembly!Q$12+$BH143*Assembly!Q$13+$BI143*Assembly!Q$14+$BJ143*Assembly!Q$15+$BK143*Assembly!Q$16+$BL143*Assembly!Q$17+$BM143*Assembly!Q$18+$BN143*Assembly!Q$19+$BO143*Assembly!Q$20+$BP143*Assembly!Q$21+$BQ143*Assembly!Q$22+$BR143*Assembly!Q$23+$BS143*Assembly!Q$24</f>
        <v>#VALUE!</v>
      </c>
      <c r="CK143" s="145" t="e">
        <f>$AY143*Assembly!R$4+$AZ143*Assembly!R$5+$BA143*Assembly!R$6+$BB143*Assembly!R$7+$BC143*Assembly!R$8+$BD143*Assembly!R$9+$BE143*Assembly!R$10+$BF143*Assembly!R$11+$BG143*Assembly!R$12+$BH143*Assembly!R$13+$BI143*Assembly!R$14+$BJ143*Assembly!R$15+$BK143*Assembly!R$16+$BL143*Assembly!R$17+$BM143*Assembly!R$18+$BN143*Assembly!R$19+$BO143*Assembly!R$20+$BP143*Assembly!R$21+$BQ143*Assembly!R$22+$BR143*Assembly!R$23+$BS143*Assembly!R$24</f>
        <v>#VALUE!</v>
      </c>
      <c r="CL143" s="140" t="e">
        <f>$AY143*Assembly!S$4+$AZ143*Assembly!S$5+$BA143*Assembly!S$6+$BB143*Assembly!S$7+$BC143*Assembly!S$8+$BD143*Assembly!S$9+$BE143*Assembly!S$10+$BF143*Assembly!S$11+$BG143*Assembly!S$12+$BH143*Assembly!S$13+$BI143*Assembly!S$14+$BJ143*Assembly!S$15+$BK143*Assembly!S$16+$BL143*Assembly!S$17+$BM143*Assembly!S$18+$BN143*Assembly!S$19+$BO143*Assembly!S$20+$BP143*Assembly!S$21+$BQ143*Assembly!S$22+$BR143*Assembly!S$23+$BS143*Assembly!S$24</f>
        <v>#VALUE!</v>
      </c>
      <c r="CM143" s="140" t="e">
        <f>$AY143*Assembly!T$4+$AZ143*Assembly!T$5+$BA143*Assembly!T$6+$BB143*Assembly!T$7+$BC143*Assembly!T$8+$BD143*Assembly!T$9+$BE143*Assembly!T$10+$BF143*Assembly!T$11+$BG143*Assembly!T$12+$BH143*Assembly!T$13+$BI143*Assembly!T$14+$BJ143*Assembly!T$15+$BK143*Assembly!T$16+$BL143*Assembly!T$17+$BM143*Assembly!T$18+$BN143*Assembly!T$19+$BO143*Assembly!T$20+$BP143*Assembly!T$21+$BQ143*Assembly!T$22+$BR143*Assembly!T$23+$BS143*Assembly!T$24</f>
        <v>#VALUE!</v>
      </c>
      <c r="CN143" s="140" t="e">
        <f>$AY143*Assembly!U$4+$AZ143*Assembly!U$5+$BA143*Assembly!U$6+$BB143*Assembly!U$7+$BC143*Assembly!U$8+$BD143*Assembly!U$9+$BE143*Assembly!U$10+$BF143*Assembly!U$11+$BG143*Assembly!U$12+$BH143*Assembly!U$13+$BI143*Assembly!U$14+$BJ143*Assembly!U$15+$BK143*Assembly!U$16+$BL143*Assembly!U$17+$BM143*Assembly!U$18+$BN143*Assembly!U$19+$BO143*Assembly!U$20+$BP143*Assembly!U$21+$BQ143*Assembly!U$22+$BR143*Assembly!U$23+$BS143*Assembly!U$24</f>
        <v>#VALUE!</v>
      </c>
      <c r="CO143" s="145" t="e">
        <f>$AY143*Assembly!V$4+$AZ143*Assembly!V$5+$BA143*Assembly!V$6+$BB143*Assembly!V$7+$BC143*Assembly!V$8+$BD143*Assembly!V$9+$BE143*Assembly!V$10+$BF143*Assembly!V$11+$BG143*Assembly!V$12+$BH143*Assembly!V$13+$BI143*Assembly!V$14+$BJ143*Assembly!V$15+$BK143*Assembly!V$16+$BL143*Assembly!V$17+$BM143*Assembly!V$18+$BN143*Assembly!V$19+$BO143*Assembly!V$20+$BP143*Assembly!V$21+$BQ143*Assembly!V$22+$BR143*Assembly!V$23+$BS143*Assembly!V$24</f>
        <v>#VALUE!</v>
      </c>
      <c r="CP143" s="145" t="e">
        <f>CF143*Refining!$F$3</f>
        <v>#VALUE!</v>
      </c>
      <c r="CQ143" s="145" t="e">
        <f>CG143*Refining!$F$4</f>
        <v>#VALUE!</v>
      </c>
      <c r="CR143" s="145" t="e">
        <f>CH143*Refining!$F$5</f>
        <v>#VALUE!</v>
      </c>
      <c r="CS143" s="145" t="e">
        <f>CI143*Refining!$F$6</f>
        <v>#VALUE!</v>
      </c>
      <c r="CT143" s="145" t="e">
        <f>CJ143*Refining!$F$7</f>
        <v>#VALUE!</v>
      </c>
      <c r="CU143" s="145" t="e">
        <f>CK143*Refining!$F$8</f>
        <v>#VALUE!</v>
      </c>
      <c r="CV143" s="145" t="e">
        <f>CL143*Refining!$F$9</f>
        <v>#VALUE!</v>
      </c>
      <c r="CW143" s="145" t="e">
        <f>CM143*Refining!$F$10</f>
        <v>#VALUE!</v>
      </c>
      <c r="CX143" s="145" t="e">
        <f>CN143*Refining!$F$11</f>
        <v>#VALUE!</v>
      </c>
      <c r="CY143" s="145" t="e">
        <f>CO143*Refining!$F$12</f>
        <v>#VALUE!</v>
      </c>
      <c r="CZ143" s="185" t="e">
        <f t="shared" ref="CZ143:DS143" si="579">IF(CF143 = 0, "", CF143)</f>
        <v>#VALUE!</v>
      </c>
      <c r="DA143" s="189" t="e">
        <f t="shared" si="579"/>
        <v>#VALUE!</v>
      </c>
      <c r="DB143" s="186" t="e">
        <f t="shared" si="579"/>
        <v>#VALUE!</v>
      </c>
      <c r="DC143" s="186" t="e">
        <f t="shared" si="579"/>
        <v>#VALUE!</v>
      </c>
      <c r="DD143" s="186" t="e">
        <f t="shared" si="579"/>
        <v>#VALUE!</v>
      </c>
      <c r="DE143" s="186" t="e">
        <f t="shared" si="579"/>
        <v>#VALUE!</v>
      </c>
      <c r="DF143" s="186" t="e">
        <f t="shared" si="579"/>
        <v>#VALUE!</v>
      </c>
      <c r="DG143" s="186" t="e">
        <f t="shared" si="579"/>
        <v>#VALUE!</v>
      </c>
      <c r="DH143" s="186" t="e">
        <f t="shared" si="579"/>
        <v>#VALUE!</v>
      </c>
      <c r="DI143" s="187" t="e">
        <f t="shared" si="579"/>
        <v>#VALUE!</v>
      </c>
      <c r="DJ143" s="185" t="e">
        <f t="shared" si="579"/>
        <v>#VALUE!</v>
      </c>
      <c r="DK143" s="189" t="e">
        <f t="shared" si="579"/>
        <v>#VALUE!</v>
      </c>
      <c r="DL143" s="186" t="e">
        <f t="shared" si="579"/>
        <v>#VALUE!</v>
      </c>
      <c r="DM143" s="186" t="e">
        <f t="shared" si="579"/>
        <v>#VALUE!</v>
      </c>
      <c r="DN143" s="188" t="e">
        <f t="shared" si="579"/>
        <v>#VALUE!</v>
      </c>
      <c r="DO143" s="186" t="e">
        <f t="shared" si="579"/>
        <v>#VALUE!</v>
      </c>
      <c r="DP143" s="186" t="e">
        <f t="shared" si="579"/>
        <v>#VALUE!</v>
      </c>
      <c r="DQ143" s="186" t="e">
        <f t="shared" si="579"/>
        <v>#VALUE!</v>
      </c>
      <c r="DR143" s="186" t="e">
        <f t="shared" si="579"/>
        <v>#VALUE!</v>
      </c>
      <c r="DS143" s="187" t="e">
        <f t="shared" si="579"/>
        <v>#VALUE!</v>
      </c>
      <c r="DT143" s="185" t="e">
        <f t="shared" si="11"/>
        <v>#VALUE!</v>
      </c>
      <c r="DU143" s="189" t="e">
        <f t="shared" si="12"/>
        <v>#VALUE!</v>
      </c>
      <c r="DV143" s="133" t="e">
        <f>CZ143*'Ores &amp; Ingots'!$C$3+DA143*'Ores &amp; Ingots'!$C$4+DB143*'Ores &amp; Ingots'!$C$5+DC143*'Ores &amp; Ingots'!$C$6+DD143*'Ores &amp; Ingots'!$C$7+DE143*'Ores &amp; Ingots'!$C$8+DF143*'Ores &amp; Ingots'!$C$9+DG143*'Ores &amp; Ingots'!$C$10+DH143*'Ores &amp; Ingots'!$C$11+DI143*'Ores &amp; Ingots'!$C$12</f>
        <v>#VALUE!</v>
      </c>
      <c r="DW143" s="133" t="e">
        <f>DJ143*'Ores &amp; Ingots'!$B$3+DK143*'Ores &amp; Ingots'!$B$4+DL143*'Ores &amp; Ingots'!$B$5+DM143*'Ores &amp; Ingots'!$B$6+DN143*'Ores &amp; Ingots'!$B$7+DO143*'Ores &amp; Ingots'!$B$8+DP143*'Ores &amp; Ingots'!$B$9+DQ143*'Ores &amp; Ingots'!$B$10+DR143*'Ores &amp; Ingots'!$B$11+DS143*'Ores &amp; Ingots'!$B$12</f>
        <v>#VALUE!</v>
      </c>
      <c r="DX143" s="189" t="e">
        <f>CZ143*Refining!$G$3+DA143*Refining!$G$4+DB143*Refining!$G$5+DC143*Refining!$G$6+DD143*Refining!$G$7+DE143*Refining!$G$8+DF143*Refining!$G$9+DG143*Refining!$G$10+DH143*Refining!$G$11+DI143*Refining!$G$12</f>
        <v>#VALUE!</v>
      </c>
      <c r="DY143" s="189" t="e">
        <f t="shared" si="13"/>
        <v>#VALUE!</v>
      </c>
      <c r="DZ143" s="192" t="e">
        <f t="shared" si="14"/>
        <v>#VALUE!</v>
      </c>
      <c r="EA143" s="185" t="e">
        <f t="shared" si="15"/>
        <v>#VALUE!</v>
      </c>
      <c r="EB143" s="194" t="e">
        <f t="shared" ref="EB143:EC143" si="580">EA143/60</f>
        <v>#VALUE!</v>
      </c>
      <c r="EC143" s="194" t="e">
        <f t="shared" si="580"/>
        <v>#VALUE!</v>
      </c>
      <c r="ED143" s="185" t="e">
        <f t="shared" si="17"/>
        <v>#VALUE!</v>
      </c>
      <c r="EE143" s="194" t="e">
        <f t="shared" ref="EE143:EF143" si="581">ED143/1000</f>
        <v>#VALUE!</v>
      </c>
      <c r="EF143" s="196" t="e">
        <f t="shared" si="581"/>
        <v>#VALUE!</v>
      </c>
      <c r="EG143" s="130" t="e">
        <f t="shared" si="19"/>
        <v>#VALUE!</v>
      </c>
      <c r="EH143" s="132" t="e">
        <f t="shared" si="20"/>
        <v>#VALUE!</v>
      </c>
      <c r="EI143" s="133" t="s">
        <v>28</v>
      </c>
    </row>
    <row r="144" spans="1:139" ht="12.75" hidden="1" x14ac:dyDescent="0.2">
      <c r="A144" s="864"/>
      <c r="B144" s="135" t="s">
        <v>357</v>
      </c>
      <c r="C144" s="137" t="s">
        <v>156</v>
      </c>
      <c r="D144" s="137">
        <v>1</v>
      </c>
      <c r="E144" s="137">
        <v>3</v>
      </c>
      <c r="F144" s="137">
        <v>1</v>
      </c>
      <c r="G144" s="139">
        <f t="shared" si="0"/>
        <v>46.875</v>
      </c>
      <c r="H144" s="140">
        <v>24</v>
      </c>
      <c r="I144" s="140">
        <v>24</v>
      </c>
      <c r="J144" s="140">
        <f>H144/Main!$D$9</f>
        <v>4.8</v>
      </c>
      <c r="K144" s="140">
        <f>I144/Main!$D$10</f>
        <v>12</v>
      </c>
      <c r="L144" s="140">
        <f t="shared" si="1"/>
        <v>2.5</v>
      </c>
      <c r="M144" s="140">
        <v>1</v>
      </c>
      <c r="N144" s="145">
        <v>10</v>
      </c>
      <c r="O144" s="145">
        <v>1000</v>
      </c>
      <c r="P144" s="143"/>
      <c r="Q144" s="145"/>
      <c r="R144" s="143"/>
      <c r="S144" s="146"/>
      <c r="T144" s="146"/>
      <c r="U144" s="143"/>
      <c r="V144" s="143"/>
      <c r="W144" s="146"/>
      <c r="X144" s="146"/>
      <c r="Y144" s="143"/>
      <c r="Z144" s="143"/>
      <c r="AA144" s="143"/>
      <c r="AB144" s="143"/>
      <c r="AC144" s="362" t="s">
        <v>240</v>
      </c>
      <c r="AD144" s="133">
        <v>350</v>
      </c>
      <c r="AE144" s="133">
        <v>0</v>
      </c>
      <c r="AF144" s="133">
        <v>40</v>
      </c>
      <c r="AG144" s="133">
        <v>0</v>
      </c>
      <c r="AH144" s="133">
        <v>40</v>
      </c>
      <c r="AI144" s="133">
        <v>0</v>
      </c>
      <c r="AJ144" s="133">
        <v>16</v>
      </c>
      <c r="AK144" s="167">
        <v>2</v>
      </c>
      <c r="AL144" s="133">
        <v>0</v>
      </c>
      <c r="AM144" s="133">
        <v>0</v>
      </c>
      <c r="AN144" s="133">
        <v>0</v>
      </c>
      <c r="AO144" s="133">
        <v>0</v>
      </c>
      <c r="AP144" s="133">
        <v>0</v>
      </c>
      <c r="AQ144" s="133">
        <v>0</v>
      </c>
      <c r="AR144" s="133">
        <v>0</v>
      </c>
      <c r="AS144" s="133">
        <v>0</v>
      </c>
      <c r="AT144" s="133">
        <v>0</v>
      </c>
      <c r="AU144" s="133">
        <v>0</v>
      </c>
      <c r="AV144" s="133">
        <v>0</v>
      </c>
      <c r="AW144" s="133">
        <v>0</v>
      </c>
      <c r="AX144" s="133">
        <v>0</v>
      </c>
      <c r="AY144" s="174">
        <f t="shared" ref="AY144:BS144" si="582">IF(AD144 = 0, "", AD144)</f>
        <v>350</v>
      </c>
      <c r="AZ144" s="137" t="str">
        <f t="shared" si="582"/>
        <v/>
      </c>
      <c r="BA144" s="133">
        <f t="shared" si="582"/>
        <v>40</v>
      </c>
      <c r="BB144" s="137" t="str">
        <f t="shared" si="582"/>
        <v/>
      </c>
      <c r="BC144" s="133">
        <f t="shared" si="582"/>
        <v>40</v>
      </c>
      <c r="BD144" s="137" t="str">
        <f t="shared" si="582"/>
        <v/>
      </c>
      <c r="BE144" s="133">
        <f t="shared" si="582"/>
        <v>16</v>
      </c>
      <c r="BF144" s="167">
        <f t="shared" si="582"/>
        <v>2</v>
      </c>
      <c r="BG144" s="137" t="str">
        <f t="shared" si="582"/>
        <v/>
      </c>
      <c r="BH144" s="137" t="str">
        <f t="shared" si="582"/>
        <v/>
      </c>
      <c r="BI144" s="137" t="str">
        <f t="shared" si="582"/>
        <v/>
      </c>
      <c r="BJ144" s="137" t="str">
        <f t="shared" si="582"/>
        <v/>
      </c>
      <c r="BK144" s="137" t="str">
        <f t="shared" si="582"/>
        <v/>
      </c>
      <c r="BL144" s="137" t="str">
        <f t="shared" si="582"/>
        <v/>
      </c>
      <c r="BM144" s="137" t="str">
        <f t="shared" si="582"/>
        <v/>
      </c>
      <c r="BN144" s="137" t="str">
        <f t="shared" si="582"/>
        <v/>
      </c>
      <c r="BO144" s="137" t="str">
        <f t="shared" si="582"/>
        <v/>
      </c>
      <c r="BP144" s="137" t="str">
        <f t="shared" si="582"/>
        <v/>
      </c>
      <c r="BQ144" s="137" t="str">
        <f t="shared" si="582"/>
        <v/>
      </c>
      <c r="BR144" s="137" t="str">
        <f t="shared" si="582"/>
        <v/>
      </c>
      <c r="BS144" s="169" t="str">
        <f t="shared" si="582"/>
        <v/>
      </c>
      <c r="BT144" s="174" t="e">
        <f>$AY144*Assembly!Z$4+$AZ144*Assembly!Z$5+$BA144*Assembly!Z$6+$BB144*Assembly!Z$7+$BC144*Assembly!Z$8+$BD144*Assembly!Z$9+$BE144*Assembly!Z$10+$BF144*Assembly!Z$11+$BG144*Assembly!Z$12+$BH144*Assembly!Z$13+$BI144*Assembly!Z$14+$BJ144*Assembly!Z$15+$BK144*Assembly!Z$16+$BL144*Assembly!Z$17+$BM144*Assembly!Z$18+$BN144*Assembly!Z$19+$BO144*Assembly!Z$20+$BP144*Assembly!Z$21+$BQ144*Assembly!Z$22+$BR144*Assembly!Z$23+$BS144*Assembly!Z$24</f>
        <v>#VALUE!</v>
      </c>
      <c r="BU144" s="133" t="e">
        <f t="shared" si="3"/>
        <v>#VALUE!</v>
      </c>
      <c r="BV144" s="133"/>
      <c r="BW144" s="133" t="e">
        <f>$AY144*Assembly!AD$4+$AZ144*Assembly!AD$5+$BA144*Assembly!AD$6+$BB144*Assembly!AD$7+$BC144*Assembly!AD$8+$BD144*Assembly!AD$9+$BE144*Assembly!AD$10+$BF144*Assembly!AD$11+$BG144*Assembly!AD$12+$BH144*Assembly!AD$13+$BI144*Assembly!AD$14+$BJ144*Assembly!AD$15+$BK144*Assembly!AD$16+$BL144*Assembly!AD$17+$BM144*Assembly!AD$18+$BN144*Assembly!AD$19+$BO144*Assembly!AD$20+$BP144*Assembly!AD$21+$BQ144*Assembly!AD$22+$BR144*Assembly!AD$23+$BS144*Assembly!AD$24</f>
        <v>#VALUE!</v>
      </c>
      <c r="BX144" s="177" t="e">
        <f t="shared" si="4"/>
        <v>#VALUE!</v>
      </c>
      <c r="BY144" s="178" t="e">
        <f t="shared" si="5"/>
        <v>#VALUE!</v>
      </c>
      <c r="BZ144" s="179" t="e">
        <f t="shared" si="6"/>
        <v>#VALUE!</v>
      </c>
      <c r="CA144" s="178" t="e">
        <f t="shared" si="7"/>
        <v>#VALUE!</v>
      </c>
      <c r="CB144" s="133" t="e">
        <f>$AY144*Assembly!Y$4+$AZ144*Assembly!Y$5+$BA144*Assembly!Y$6+$BB144*Assembly!Y$7+$BC144*Assembly!Y$8+$BD144*Assembly!Y$9+$BE144*Assembly!Y$10+$BF144*Assembly!Y$11+$BG144*Assembly!Y$12+$BH144*Assembly!Y$13+$BI144*Assembly!Y$14+$BJ144*Assembly!Y$15+$BK144*Assembly!Y$16+$BL144*Assembly!Y$17+$BM144*Assembly!Y$18+$BN144*Assembly!Y$19+$BO144*Assembly!Y$20+$BP144*Assembly!Y$21+$BQ144*Assembly!Y$22+$BR144*Assembly!Y$23+$BS144*Assembly!Y$24</f>
        <v>#VALUE!</v>
      </c>
      <c r="CC144" s="133" t="e">
        <f t="shared" si="8"/>
        <v>#VALUE!</v>
      </c>
      <c r="CD144" s="130" t="e">
        <f t="shared" si="9"/>
        <v>#VALUE!</v>
      </c>
      <c r="CE144" s="183" t="e">
        <f>$AY144*Assembly!AC$4+$AZ144*Assembly!AC$5+$BA144*Assembly!AC$6+$BB144*Assembly!AC$7+$BC144*Assembly!AC$8+$BD144*Assembly!AC$9+$BE144*Assembly!AC$10+$BF144*Assembly!AC$11+$BG144*Assembly!AC$12+$BH144*Assembly!AC$13+$BI144*Assembly!AC$14+$BJ144*Assembly!AC$15+$BK144*Assembly!AC$16+$BL144*Assembly!AC$17+$BM144*Assembly!AC$18+$BN144*Assembly!AC$19+$BO144*Assembly!AC$20+$BP144*Assembly!AC$21+$BQ144*Assembly!AC$22+$BR144*Assembly!AC$23+$BS144*Assembly!AC$24</f>
        <v>#VALUE!</v>
      </c>
      <c r="CF144" s="145" t="e">
        <f>$AY144*Assembly!M$4+$AZ144*Assembly!M$5+$BA144*Assembly!M$6+$BB144*Assembly!M$7+$BC144*Assembly!M$8+$BD144*Assembly!M$9+$BE144*Assembly!M$10+$BF144*Assembly!M$11+$BG144*Assembly!M$12+$BH144*Assembly!M$13+$BI144*Assembly!M$14+$BJ144*Assembly!M$15+$BK144*Assembly!M$16+$BL144*Assembly!M$17+$BM144*Assembly!M$18+$BN144*Assembly!M$19+$BO144*Assembly!M$20+$BP144*Assembly!M$21+$BQ144*Assembly!M$22+$BR144*Assembly!M$23+$BS144*Assembly!M$24</f>
        <v>#VALUE!</v>
      </c>
      <c r="CG144" s="145" t="e">
        <f>$AY144*Assembly!N$4+$AZ144*Assembly!N$5+$BA144*Assembly!N$6+$BB144*Assembly!N$7+$BC144*Assembly!N$8+$BD144*Assembly!N$9+$BE144*Assembly!N$10+$BF144*Assembly!N$11+$BG144*Assembly!N$12+$BH144*Assembly!N$13+$BI144*Assembly!N$14+$BJ144*Assembly!N$15+$BK144*Assembly!N$16+$BL144*Assembly!N$17+$BM144*Assembly!N$18+$BN144*Assembly!N$19+$BO144*Assembly!N$20+$BP144*Assembly!N$21+$BQ144*Assembly!N$22+$BR144*Assembly!N$23+$BS144*Assembly!N$24</f>
        <v>#VALUE!</v>
      </c>
      <c r="CH144" s="145" t="e">
        <f>$AY144*Assembly!O$4+$AZ144*Assembly!O$5+$BA144*Assembly!O$6+$BB144*Assembly!O$7+$BC144*Assembly!O$8+$BD144*Assembly!O$9+$BE144*Assembly!O$10+$BF144*Assembly!O$11+$BG144*Assembly!O$12+$BH144*Assembly!O$13+$BI144*Assembly!O$14+$BJ144*Assembly!O$15+$BK144*Assembly!O$16+$BL144*Assembly!O$17+$BM144*Assembly!O$18+$BN144*Assembly!O$19+$BO144*Assembly!O$20+$BP144*Assembly!O$21+$BQ144*Assembly!O$22+$BR144*Assembly!O$23+$BS144*Assembly!O$24</f>
        <v>#VALUE!</v>
      </c>
      <c r="CI144" s="140" t="e">
        <f>$AY144*Assembly!P$4+$AZ144*Assembly!P$5+$BA144*Assembly!P$6+$BB144*Assembly!P$7+$BC144*Assembly!P$8+$BD144*Assembly!P$9+$BE144*Assembly!P$10+$BF144*Assembly!P$11+$BG144*Assembly!P$12+$BH144*Assembly!P$13+$BI144*Assembly!P$14+$BJ144*Assembly!P$15+$BK144*Assembly!P$16+$BL144*Assembly!P$17+$BM144*Assembly!P$18+$BN144*Assembly!P$19+$BO144*Assembly!P$20+$BP144*Assembly!P$21+$BQ144*Assembly!P$22+$BR144*Assembly!P$23+$BS144*Assembly!P$24</f>
        <v>#VALUE!</v>
      </c>
      <c r="CJ144" s="140" t="e">
        <f>$AY144*Assembly!Q$4+$AZ144*Assembly!Q$5+$BA144*Assembly!Q$6+$BB144*Assembly!Q$7+$BC144*Assembly!Q$8+$BD144*Assembly!Q$9+$BE144*Assembly!Q$10+$BF144*Assembly!Q$11+$BG144*Assembly!Q$12+$BH144*Assembly!Q$13+$BI144*Assembly!Q$14+$BJ144*Assembly!Q$15+$BK144*Assembly!Q$16+$BL144*Assembly!Q$17+$BM144*Assembly!Q$18+$BN144*Assembly!Q$19+$BO144*Assembly!Q$20+$BP144*Assembly!Q$21+$BQ144*Assembly!Q$22+$BR144*Assembly!Q$23+$BS144*Assembly!Q$24</f>
        <v>#VALUE!</v>
      </c>
      <c r="CK144" s="145" t="e">
        <f>$AY144*Assembly!R$4+$AZ144*Assembly!R$5+$BA144*Assembly!R$6+$BB144*Assembly!R$7+$BC144*Assembly!R$8+$BD144*Assembly!R$9+$BE144*Assembly!R$10+$BF144*Assembly!R$11+$BG144*Assembly!R$12+$BH144*Assembly!R$13+$BI144*Assembly!R$14+$BJ144*Assembly!R$15+$BK144*Assembly!R$16+$BL144*Assembly!R$17+$BM144*Assembly!R$18+$BN144*Assembly!R$19+$BO144*Assembly!R$20+$BP144*Assembly!R$21+$BQ144*Assembly!R$22+$BR144*Assembly!R$23+$BS144*Assembly!R$24</f>
        <v>#VALUE!</v>
      </c>
      <c r="CL144" s="140" t="e">
        <f>$AY144*Assembly!S$4+$AZ144*Assembly!S$5+$BA144*Assembly!S$6+$BB144*Assembly!S$7+$BC144*Assembly!S$8+$BD144*Assembly!S$9+$BE144*Assembly!S$10+$BF144*Assembly!S$11+$BG144*Assembly!S$12+$BH144*Assembly!S$13+$BI144*Assembly!S$14+$BJ144*Assembly!S$15+$BK144*Assembly!S$16+$BL144*Assembly!S$17+$BM144*Assembly!S$18+$BN144*Assembly!S$19+$BO144*Assembly!S$20+$BP144*Assembly!S$21+$BQ144*Assembly!S$22+$BR144*Assembly!S$23+$BS144*Assembly!S$24</f>
        <v>#VALUE!</v>
      </c>
      <c r="CM144" s="140" t="e">
        <f>$AY144*Assembly!T$4+$AZ144*Assembly!T$5+$BA144*Assembly!T$6+$BB144*Assembly!T$7+$BC144*Assembly!T$8+$BD144*Assembly!T$9+$BE144*Assembly!T$10+$BF144*Assembly!T$11+$BG144*Assembly!T$12+$BH144*Assembly!T$13+$BI144*Assembly!T$14+$BJ144*Assembly!T$15+$BK144*Assembly!T$16+$BL144*Assembly!T$17+$BM144*Assembly!T$18+$BN144*Assembly!T$19+$BO144*Assembly!T$20+$BP144*Assembly!T$21+$BQ144*Assembly!T$22+$BR144*Assembly!T$23+$BS144*Assembly!T$24</f>
        <v>#VALUE!</v>
      </c>
      <c r="CN144" s="140" t="e">
        <f>$AY144*Assembly!U$4+$AZ144*Assembly!U$5+$BA144*Assembly!U$6+$BB144*Assembly!U$7+$BC144*Assembly!U$8+$BD144*Assembly!U$9+$BE144*Assembly!U$10+$BF144*Assembly!U$11+$BG144*Assembly!U$12+$BH144*Assembly!U$13+$BI144*Assembly!U$14+$BJ144*Assembly!U$15+$BK144*Assembly!U$16+$BL144*Assembly!U$17+$BM144*Assembly!U$18+$BN144*Assembly!U$19+$BO144*Assembly!U$20+$BP144*Assembly!U$21+$BQ144*Assembly!U$22+$BR144*Assembly!U$23+$BS144*Assembly!U$24</f>
        <v>#VALUE!</v>
      </c>
      <c r="CO144" s="145" t="e">
        <f>$AY144*Assembly!V$4+$AZ144*Assembly!V$5+$BA144*Assembly!V$6+$BB144*Assembly!V$7+$BC144*Assembly!V$8+$BD144*Assembly!V$9+$BE144*Assembly!V$10+$BF144*Assembly!V$11+$BG144*Assembly!V$12+$BH144*Assembly!V$13+$BI144*Assembly!V$14+$BJ144*Assembly!V$15+$BK144*Assembly!V$16+$BL144*Assembly!V$17+$BM144*Assembly!V$18+$BN144*Assembly!V$19+$BO144*Assembly!V$20+$BP144*Assembly!V$21+$BQ144*Assembly!V$22+$BR144*Assembly!V$23+$BS144*Assembly!V$24</f>
        <v>#VALUE!</v>
      </c>
      <c r="CP144" s="145" t="e">
        <f>CF144*Refining!$F$3</f>
        <v>#VALUE!</v>
      </c>
      <c r="CQ144" s="145" t="e">
        <f>CG144*Refining!$F$4</f>
        <v>#VALUE!</v>
      </c>
      <c r="CR144" s="145" t="e">
        <f>CH144*Refining!$F$5</f>
        <v>#VALUE!</v>
      </c>
      <c r="CS144" s="145" t="e">
        <f>CI144*Refining!$F$6</f>
        <v>#VALUE!</v>
      </c>
      <c r="CT144" s="145" t="e">
        <f>CJ144*Refining!$F$7</f>
        <v>#VALUE!</v>
      </c>
      <c r="CU144" s="145" t="e">
        <f>CK144*Refining!$F$8</f>
        <v>#VALUE!</v>
      </c>
      <c r="CV144" s="145" t="e">
        <f>CL144*Refining!$F$9</f>
        <v>#VALUE!</v>
      </c>
      <c r="CW144" s="145" t="e">
        <f>CM144*Refining!$F$10</f>
        <v>#VALUE!</v>
      </c>
      <c r="CX144" s="145" t="e">
        <f>CN144*Refining!$F$11</f>
        <v>#VALUE!</v>
      </c>
      <c r="CY144" s="145" t="e">
        <f>CO144*Refining!$F$12</f>
        <v>#VALUE!</v>
      </c>
      <c r="CZ144" s="185" t="e">
        <f t="shared" ref="CZ144:DS144" si="583">IF(CF144 = 0, "", CF144)</f>
        <v>#VALUE!</v>
      </c>
      <c r="DA144" s="189" t="e">
        <f t="shared" si="583"/>
        <v>#VALUE!</v>
      </c>
      <c r="DB144" s="186" t="e">
        <f t="shared" si="583"/>
        <v>#VALUE!</v>
      </c>
      <c r="DC144" s="186" t="e">
        <f t="shared" si="583"/>
        <v>#VALUE!</v>
      </c>
      <c r="DD144" s="186" t="e">
        <f t="shared" si="583"/>
        <v>#VALUE!</v>
      </c>
      <c r="DE144" s="186" t="e">
        <f t="shared" si="583"/>
        <v>#VALUE!</v>
      </c>
      <c r="DF144" s="186" t="e">
        <f t="shared" si="583"/>
        <v>#VALUE!</v>
      </c>
      <c r="DG144" s="186" t="e">
        <f t="shared" si="583"/>
        <v>#VALUE!</v>
      </c>
      <c r="DH144" s="186" t="e">
        <f t="shared" si="583"/>
        <v>#VALUE!</v>
      </c>
      <c r="DI144" s="187" t="e">
        <f t="shared" si="583"/>
        <v>#VALUE!</v>
      </c>
      <c r="DJ144" s="185" t="e">
        <f t="shared" si="583"/>
        <v>#VALUE!</v>
      </c>
      <c r="DK144" s="189" t="e">
        <f t="shared" si="583"/>
        <v>#VALUE!</v>
      </c>
      <c r="DL144" s="186" t="e">
        <f t="shared" si="583"/>
        <v>#VALUE!</v>
      </c>
      <c r="DM144" s="186" t="e">
        <f t="shared" si="583"/>
        <v>#VALUE!</v>
      </c>
      <c r="DN144" s="188" t="e">
        <f t="shared" si="583"/>
        <v>#VALUE!</v>
      </c>
      <c r="DO144" s="186" t="e">
        <f t="shared" si="583"/>
        <v>#VALUE!</v>
      </c>
      <c r="DP144" s="186" t="e">
        <f t="shared" si="583"/>
        <v>#VALUE!</v>
      </c>
      <c r="DQ144" s="186" t="e">
        <f t="shared" si="583"/>
        <v>#VALUE!</v>
      </c>
      <c r="DR144" s="186" t="e">
        <f t="shared" si="583"/>
        <v>#VALUE!</v>
      </c>
      <c r="DS144" s="187" t="e">
        <f t="shared" si="583"/>
        <v>#VALUE!</v>
      </c>
      <c r="DT144" s="185" t="e">
        <f t="shared" si="11"/>
        <v>#VALUE!</v>
      </c>
      <c r="DU144" s="189" t="e">
        <f t="shared" si="12"/>
        <v>#VALUE!</v>
      </c>
      <c r="DV144" s="133" t="e">
        <f>CZ144*'Ores &amp; Ingots'!$C$3+DA144*'Ores &amp; Ingots'!$C$4+DB144*'Ores &amp; Ingots'!$C$5+DC144*'Ores &amp; Ingots'!$C$6+DD144*'Ores &amp; Ingots'!$C$7+DE144*'Ores &amp; Ingots'!$C$8+DF144*'Ores &amp; Ingots'!$C$9+DG144*'Ores &amp; Ingots'!$C$10+DH144*'Ores &amp; Ingots'!$C$11+DI144*'Ores &amp; Ingots'!$C$12</f>
        <v>#VALUE!</v>
      </c>
      <c r="DW144" s="133" t="e">
        <f>DJ144*'Ores &amp; Ingots'!$B$3+DK144*'Ores &amp; Ingots'!$B$4+DL144*'Ores &amp; Ingots'!$B$5+DM144*'Ores &amp; Ingots'!$B$6+DN144*'Ores &amp; Ingots'!$B$7+DO144*'Ores &amp; Ingots'!$B$8+DP144*'Ores &amp; Ingots'!$B$9+DQ144*'Ores &amp; Ingots'!$B$10+DR144*'Ores &amp; Ingots'!$B$11+DS144*'Ores &amp; Ingots'!$B$12</f>
        <v>#VALUE!</v>
      </c>
      <c r="DX144" s="189" t="e">
        <f>CZ144*Refining!$G$3+DA144*Refining!$G$4+DB144*Refining!$G$5+DC144*Refining!$G$6+DD144*Refining!$G$7+DE144*Refining!$G$8+DF144*Refining!$G$9+DG144*Refining!$G$10+DH144*Refining!$G$11+DI144*Refining!$G$12</f>
        <v>#VALUE!</v>
      </c>
      <c r="DY144" s="189" t="e">
        <f t="shared" si="13"/>
        <v>#VALUE!</v>
      </c>
      <c r="DZ144" s="192" t="e">
        <f t="shared" si="14"/>
        <v>#VALUE!</v>
      </c>
      <c r="EA144" s="185" t="e">
        <f t="shared" si="15"/>
        <v>#VALUE!</v>
      </c>
      <c r="EB144" s="194" t="e">
        <f t="shared" ref="EB144:EC144" si="584">EA144/60</f>
        <v>#VALUE!</v>
      </c>
      <c r="EC144" s="194" t="e">
        <f t="shared" si="584"/>
        <v>#VALUE!</v>
      </c>
      <c r="ED144" s="185" t="e">
        <f t="shared" si="17"/>
        <v>#VALUE!</v>
      </c>
      <c r="EE144" s="194" t="e">
        <f t="shared" ref="EE144:EF144" si="585">ED144/1000</f>
        <v>#VALUE!</v>
      </c>
      <c r="EF144" s="196" t="e">
        <f t="shared" si="585"/>
        <v>#VALUE!</v>
      </c>
      <c r="EG144" s="130" t="e">
        <f t="shared" si="19"/>
        <v>#VALUE!</v>
      </c>
      <c r="EH144" s="132" t="e">
        <f t="shared" si="20"/>
        <v>#VALUE!</v>
      </c>
      <c r="EI144" s="133">
        <v>562</v>
      </c>
    </row>
    <row r="145" spans="1:139" ht="12.75" hidden="1" x14ac:dyDescent="0.2">
      <c r="A145" s="864"/>
      <c r="B145" s="135" t="s">
        <v>358</v>
      </c>
      <c r="C145" s="137" t="s">
        <v>156</v>
      </c>
      <c r="D145" s="137">
        <v>2</v>
      </c>
      <c r="E145" s="137">
        <v>1</v>
      </c>
      <c r="F145" s="137">
        <v>2</v>
      </c>
      <c r="G145" s="139">
        <f t="shared" si="0"/>
        <v>62.5</v>
      </c>
      <c r="H145" s="140">
        <v>50</v>
      </c>
      <c r="I145" s="140">
        <v>50</v>
      </c>
      <c r="J145" s="140">
        <f>H145/Main!$D$9</f>
        <v>10</v>
      </c>
      <c r="K145" s="140">
        <f>I145/Main!$D$10</f>
        <v>25</v>
      </c>
      <c r="L145" s="140">
        <f t="shared" si="1"/>
        <v>2.5</v>
      </c>
      <c r="M145" s="140">
        <v>1</v>
      </c>
      <c r="N145" s="145"/>
      <c r="O145" s="145">
        <v>2000</v>
      </c>
      <c r="P145" s="143"/>
      <c r="Q145" s="145"/>
      <c r="R145" s="143"/>
      <c r="S145" s="146"/>
      <c r="T145" s="146"/>
      <c r="U145" s="143"/>
      <c r="V145" s="143"/>
      <c r="W145" s="146"/>
      <c r="X145" s="146"/>
      <c r="Y145" s="143"/>
      <c r="Z145" s="143"/>
      <c r="AA145" s="143"/>
      <c r="AB145" s="143"/>
      <c r="AC145" s="362" t="s">
        <v>220</v>
      </c>
      <c r="AD145" s="133">
        <v>0</v>
      </c>
      <c r="AE145" s="133">
        <v>240</v>
      </c>
      <c r="AF145" s="133">
        <v>20</v>
      </c>
      <c r="AG145" s="133">
        <v>5</v>
      </c>
      <c r="AH145" s="133">
        <v>80</v>
      </c>
      <c r="AI145" s="133">
        <v>0</v>
      </c>
      <c r="AJ145" s="133">
        <v>0</v>
      </c>
      <c r="AK145" s="133">
        <v>10</v>
      </c>
      <c r="AL145" s="133">
        <v>10</v>
      </c>
      <c r="AM145" s="133">
        <v>0</v>
      </c>
      <c r="AN145" s="133">
        <v>0</v>
      </c>
      <c r="AO145" s="133">
        <v>60</v>
      </c>
      <c r="AP145" s="133">
        <v>0</v>
      </c>
      <c r="AQ145" s="133">
        <v>0</v>
      </c>
      <c r="AR145" s="133">
        <v>0</v>
      </c>
      <c r="AS145" s="133">
        <v>0</v>
      </c>
      <c r="AT145" s="133">
        <v>0</v>
      </c>
      <c r="AU145" s="133">
        <v>0</v>
      </c>
      <c r="AV145" s="167">
        <v>15</v>
      </c>
      <c r="AW145" s="133">
        <v>0</v>
      </c>
      <c r="AX145" s="133">
        <v>0</v>
      </c>
      <c r="AY145" s="161" t="str">
        <f t="shared" ref="AY145:BS145" si="586">IF(AD145 = 0, "", AD145)</f>
        <v/>
      </c>
      <c r="AZ145" s="133">
        <f t="shared" si="586"/>
        <v>240</v>
      </c>
      <c r="BA145" s="133">
        <f t="shared" si="586"/>
        <v>20</v>
      </c>
      <c r="BB145" s="133">
        <f t="shared" si="586"/>
        <v>5</v>
      </c>
      <c r="BC145" s="133">
        <f t="shared" si="586"/>
        <v>80</v>
      </c>
      <c r="BD145" s="137" t="str">
        <f t="shared" si="586"/>
        <v/>
      </c>
      <c r="BE145" s="137" t="str">
        <f t="shared" si="586"/>
        <v/>
      </c>
      <c r="BF145" s="133">
        <f t="shared" si="586"/>
        <v>10</v>
      </c>
      <c r="BG145" s="133">
        <f t="shared" si="586"/>
        <v>10</v>
      </c>
      <c r="BH145" s="137" t="str">
        <f t="shared" si="586"/>
        <v/>
      </c>
      <c r="BI145" s="137" t="str">
        <f t="shared" si="586"/>
        <v/>
      </c>
      <c r="BJ145" s="133">
        <f t="shared" si="586"/>
        <v>60</v>
      </c>
      <c r="BK145" s="137" t="str">
        <f t="shared" si="586"/>
        <v/>
      </c>
      <c r="BL145" s="137" t="str">
        <f t="shared" si="586"/>
        <v/>
      </c>
      <c r="BM145" s="137" t="str">
        <f t="shared" si="586"/>
        <v/>
      </c>
      <c r="BN145" s="137" t="str">
        <f t="shared" si="586"/>
        <v/>
      </c>
      <c r="BO145" s="137" t="str">
        <f t="shared" si="586"/>
        <v/>
      </c>
      <c r="BP145" s="137" t="str">
        <f t="shared" si="586"/>
        <v/>
      </c>
      <c r="BQ145" s="167">
        <f t="shared" si="586"/>
        <v>15</v>
      </c>
      <c r="BR145" s="137" t="str">
        <f t="shared" si="586"/>
        <v/>
      </c>
      <c r="BS145" s="169" t="str">
        <f t="shared" si="586"/>
        <v/>
      </c>
      <c r="BT145" s="174" t="e">
        <f>$AY145*Assembly!Z$4+$AZ145*Assembly!Z$5+$BA145*Assembly!Z$6+$BB145*Assembly!Z$7+$BC145*Assembly!Z$8+$BD145*Assembly!Z$9+$BE145*Assembly!Z$10+$BF145*Assembly!Z$11+$BG145*Assembly!Z$12+$BH145*Assembly!Z$13+$BI145*Assembly!Z$14+$BJ145*Assembly!Z$15+$BK145*Assembly!Z$16+$BL145*Assembly!Z$17+$BM145*Assembly!Z$18+$BN145*Assembly!Z$19+$BO145*Assembly!Z$20+$BP145*Assembly!Z$21+$BQ145*Assembly!Z$22+$BR145*Assembly!Z$23+$BS145*Assembly!Z$24</f>
        <v>#VALUE!</v>
      </c>
      <c r="BU145" s="133" t="e">
        <f t="shared" si="3"/>
        <v>#VALUE!</v>
      </c>
      <c r="BV145" s="133"/>
      <c r="BW145" s="133" t="e">
        <f>$AY145*Assembly!AD$4+$AZ145*Assembly!AD$5+$BA145*Assembly!AD$6+$BB145*Assembly!AD$7+$BC145*Assembly!AD$8+$BD145*Assembly!AD$9+$BE145*Assembly!AD$10+$BF145*Assembly!AD$11+$BG145*Assembly!AD$12+$BH145*Assembly!AD$13+$BI145*Assembly!AD$14+$BJ145*Assembly!AD$15+$BK145*Assembly!AD$16+$BL145*Assembly!AD$17+$BM145*Assembly!AD$18+$BN145*Assembly!AD$19+$BO145*Assembly!AD$20+$BP145*Assembly!AD$21+$BQ145*Assembly!AD$22+$BR145*Assembly!AD$23+$BS145*Assembly!AD$24</f>
        <v>#VALUE!</v>
      </c>
      <c r="BX145" s="177" t="e">
        <f t="shared" si="4"/>
        <v>#VALUE!</v>
      </c>
      <c r="BY145" s="178" t="e">
        <f t="shared" si="5"/>
        <v>#VALUE!</v>
      </c>
      <c r="BZ145" s="179" t="e">
        <f t="shared" si="6"/>
        <v>#VALUE!</v>
      </c>
      <c r="CA145" s="178" t="e">
        <f t="shared" si="7"/>
        <v>#VALUE!</v>
      </c>
      <c r="CB145" s="133" t="e">
        <f>$AY145*Assembly!Y$4+$AZ145*Assembly!Y$5+$BA145*Assembly!Y$6+$BB145*Assembly!Y$7+$BC145*Assembly!Y$8+$BD145*Assembly!Y$9+$BE145*Assembly!Y$10+$BF145*Assembly!Y$11+$BG145*Assembly!Y$12+$BH145*Assembly!Y$13+$BI145*Assembly!Y$14+$BJ145*Assembly!Y$15+$BK145*Assembly!Y$16+$BL145*Assembly!Y$17+$BM145*Assembly!Y$18+$BN145*Assembly!Y$19+$BO145*Assembly!Y$20+$BP145*Assembly!Y$21+$BQ145*Assembly!Y$22+$BR145*Assembly!Y$23+$BS145*Assembly!Y$24</f>
        <v>#VALUE!</v>
      </c>
      <c r="CC145" s="133" t="e">
        <f t="shared" si="8"/>
        <v>#VALUE!</v>
      </c>
      <c r="CD145" s="130" t="e">
        <f t="shared" si="9"/>
        <v>#VALUE!</v>
      </c>
      <c r="CE145" s="183" t="e">
        <f>$AY145*Assembly!AC$4+$AZ145*Assembly!AC$5+$BA145*Assembly!AC$6+$BB145*Assembly!AC$7+$BC145*Assembly!AC$8+$BD145*Assembly!AC$9+$BE145*Assembly!AC$10+$BF145*Assembly!AC$11+$BG145*Assembly!AC$12+$BH145*Assembly!AC$13+$BI145*Assembly!AC$14+$BJ145*Assembly!AC$15+$BK145*Assembly!AC$16+$BL145*Assembly!AC$17+$BM145*Assembly!AC$18+$BN145*Assembly!AC$19+$BO145*Assembly!AC$20+$BP145*Assembly!AC$21+$BQ145*Assembly!AC$22+$BR145*Assembly!AC$23+$BS145*Assembly!AC$24</f>
        <v>#VALUE!</v>
      </c>
      <c r="CF145" s="145" t="e">
        <f>$AY145*Assembly!M$4+$AZ145*Assembly!M$5+$BA145*Assembly!M$6+$BB145*Assembly!M$7+$BC145*Assembly!M$8+$BD145*Assembly!M$9+$BE145*Assembly!M$10+$BF145*Assembly!M$11+$BG145*Assembly!M$12+$BH145*Assembly!M$13+$BI145*Assembly!M$14+$BJ145*Assembly!M$15+$BK145*Assembly!M$16+$BL145*Assembly!M$17+$BM145*Assembly!M$18+$BN145*Assembly!M$19+$BO145*Assembly!M$20+$BP145*Assembly!M$21+$BQ145*Assembly!M$22+$BR145*Assembly!M$23+$BS145*Assembly!M$24</f>
        <v>#VALUE!</v>
      </c>
      <c r="CG145" s="145" t="e">
        <f>$AY145*Assembly!N$4+$AZ145*Assembly!N$5+$BA145*Assembly!N$6+$BB145*Assembly!N$7+$BC145*Assembly!N$8+$BD145*Assembly!N$9+$BE145*Assembly!N$10+$BF145*Assembly!N$11+$BG145*Assembly!N$12+$BH145*Assembly!N$13+$BI145*Assembly!N$14+$BJ145*Assembly!N$15+$BK145*Assembly!N$16+$BL145*Assembly!N$17+$BM145*Assembly!N$18+$BN145*Assembly!N$19+$BO145*Assembly!N$20+$BP145*Assembly!N$21+$BQ145*Assembly!N$22+$BR145*Assembly!N$23+$BS145*Assembly!N$24</f>
        <v>#VALUE!</v>
      </c>
      <c r="CH145" s="145" t="e">
        <f>$AY145*Assembly!O$4+$AZ145*Assembly!O$5+$BA145*Assembly!O$6+$BB145*Assembly!O$7+$BC145*Assembly!O$8+$BD145*Assembly!O$9+$BE145*Assembly!O$10+$BF145*Assembly!O$11+$BG145*Assembly!O$12+$BH145*Assembly!O$13+$BI145*Assembly!O$14+$BJ145*Assembly!O$15+$BK145*Assembly!O$16+$BL145*Assembly!O$17+$BM145*Assembly!O$18+$BN145*Assembly!O$19+$BO145*Assembly!O$20+$BP145*Assembly!O$21+$BQ145*Assembly!O$22+$BR145*Assembly!O$23+$BS145*Assembly!O$24</f>
        <v>#VALUE!</v>
      </c>
      <c r="CI145" s="140" t="e">
        <f>$AY145*Assembly!P$4+$AZ145*Assembly!P$5+$BA145*Assembly!P$6+$BB145*Assembly!P$7+$BC145*Assembly!P$8+$BD145*Assembly!P$9+$BE145*Assembly!P$10+$BF145*Assembly!P$11+$BG145*Assembly!P$12+$BH145*Assembly!P$13+$BI145*Assembly!P$14+$BJ145*Assembly!P$15+$BK145*Assembly!P$16+$BL145*Assembly!P$17+$BM145*Assembly!P$18+$BN145*Assembly!P$19+$BO145*Assembly!P$20+$BP145*Assembly!P$21+$BQ145*Assembly!P$22+$BR145*Assembly!P$23+$BS145*Assembly!P$24</f>
        <v>#VALUE!</v>
      </c>
      <c r="CJ145" s="140" t="e">
        <f>$AY145*Assembly!Q$4+$AZ145*Assembly!Q$5+$BA145*Assembly!Q$6+$BB145*Assembly!Q$7+$BC145*Assembly!Q$8+$BD145*Assembly!Q$9+$BE145*Assembly!Q$10+$BF145*Assembly!Q$11+$BG145*Assembly!Q$12+$BH145*Assembly!Q$13+$BI145*Assembly!Q$14+$BJ145*Assembly!Q$15+$BK145*Assembly!Q$16+$BL145*Assembly!Q$17+$BM145*Assembly!Q$18+$BN145*Assembly!Q$19+$BO145*Assembly!Q$20+$BP145*Assembly!Q$21+$BQ145*Assembly!Q$22+$BR145*Assembly!Q$23+$BS145*Assembly!Q$24</f>
        <v>#VALUE!</v>
      </c>
      <c r="CK145" s="145" t="e">
        <f>$AY145*Assembly!R$4+$AZ145*Assembly!R$5+$BA145*Assembly!R$6+$BB145*Assembly!R$7+$BC145*Assembly!R$8+$BD145*Assembly!R$9+$BE145*Assembly!R$10+$BF145*Assembly!R$11+$BG145*Assembly!R$12+$BH145*Assembly!R$13+$BI145*Assembly!R$14+$BJ145*Assembly!R$15+$BK145*Assembly!R$16+$BL145*Assembly!R$17+$BM145*Assembly!R$18+$BN145*Assembly!R$19+$BO145*Assembly!R$20+$BP145*Assembly!R$21+$BQ145*Assembly!R$22+$BR145*Assembly!R$23+$BS145*Assembly!R$24</f>
        <v>#VALUE!</v>
      </c>
      <c r="CL145" s="140" t="e">
        <f>$AY145*Assembly!S$4+$AZ145*Assembly!S$5+$BA145*Assembly!S$6+$BB145*Assembly!S$7+$BC145*Assembly!S$8+$BD145*Assembly!S$9+$BE145*Assembly!S$10+$BF145*Assembly!S$11+$BG145*Assembly!S$12+$BH145*Assembly!S$13+$BI145*Assembly!S$14+$BJ145*Assembly!S$15+$BK145*Assembly!S$16+$BL145*Assembly!S$17+$BM145*Assembly!S$18+$BN145*Assembly!S$19+$BO145*Assembly!S$20+$BP145*Assembly!S$21+$BQ145*Assembly!S$22+$BR145*Assembly!S$23+$BS145*Assembly!S$24</f>
        <v>#VALUE!</v>
      </c>
      <c r="CM145" s="140" t="e">
        <f>$AY145*Assembly!T$4+$AZ145*Assembly!T$5+$BA145*Assembly!T$6+$BB145*Assembly!T$7+$BC145*Assembly!T$8+$BD145*Assembly!T$9+$BE145*Assembly!T$10+$BF145*Assembly!T$11+$BG145*Assembly!T$12+$BH145*Assembly!T$13+$BI145*Assembly!T$14+$BJ145*Assembly!T$15+$BK145*Assembly!T$16+$BL145*Assembly!T$17+$BM145*Assembly!T$18+$BN145*Assembly!T$19+$BO145*Assembly!T$20+$BP145*Assembly!T$21+$BQ145*Assembly!T$22+$BR145*Assembly!T$23+$BS145*Assembly!T$24</f>
        <v>#VALUE!</v>
      </c>
      <c r="CN145" s="140" t="e">
        <f>$AY145*Assembly!U$4+$AZ145*Assembly!U$5+$BA145*Assembly!U$6+$BB145*Assembly!U$7+$BC145*Assembly!U$8+$BD145*Assembly!U$9+$BE145*Assembly!U$10+$BF145*Assembly!U$11+$BG145*Assembly!U$12+$BH145*Assembly!U$13+$BI145*Assembly!U$14+$BJ145*Assembly!U$15+$BK145*Assembly!U$16+$BL145*Assembly!U$17+$BM145*Assembly!U$18+$BN145*Assembly!U$19+$BO145*Assembly!U$20+$BP145*Assembly!U$21+$BQ145*Assembly!U$22+$BR145*Assembly!U$23+$BS145*Assembly!U$24</f>
        <v>#VALUE!</v>
      </c>
      <c r="CO145" s="145" t="e">
        <f>$AY145*Assembly!V$4+$AZ145*Assembly!V$5+$BA145*Assembly!V$6+$BB145*Assembly!V$7+$BC145*Assembly!V$8+$BD145*Assembly!V$9+$BE145*Assembly!V$10+$BF145*Assembly!V$11+$BG145*Assembly!V$12+$BH145*Assembly!V$13+$BI145*Assembly!V$14+$BJ145*Assembly!V$15+$BK145*Assembly!V$16+$BL145*Assembly!V$17+$BM145*Assembly!V$18+$BN145*Assembly!V$19+$BO145*Assembly!V$20+$BP145*Assembly!V$21+$BQ145*Assembly!V$22+$BR145*Assembly!V$23+$BS145*Assembly!V$24</f>
        <v>#VALUE!</v>
      </c>
      <c r="CP145" s="145" t="e">
        <f>CF145*Refining!$F$3</f>
        <v>#VALUE!</v>
      </c>
      <c r="CQ145" s="145" t="e">
        <f>CG145*Refining!$F$4</f>
        <v>#VALUE!</v>
      </c>
      <c r="CR145" s="145" t="e">
        <f>CH145*Refining!$F$5</f>
        <v>#VALUE!</v>
      </c>
      <c r="CS145" s="145" t="e">
        <f>CI145*Refining!$F$6</f>
        <v>#VALUE!</v>
      </c>
      <c r="CT145" s="145" t="e">
        <f>CJ145*Refining!$F$7</f>
        <v>#VALUE!</v>
      </c>
      <c r="CU145" s="145" t="e">
        <f>CK145*Refining!$F$8</f>
        <v>#VALUE!</v>
      </c>
      <c r="CV145" s="145" t="e">
        <f>CL145*Refining!$F$9</f>
        <v>#VALUE!</v>
      </c>
      <c r="CW145" s="145" t="e">
        <f>CM145*Refining!$F$10</f>
        <v>#VALUE!</v>
      </c>
      <c r="CX145" s="145" t="e">
        <f>CN145*Refining!$F$11</f>
        <v>#VALUE!</v>
      </c>
      <c r="CY145" s="145" t="e">
        <f>CO145*Refining!$F$12</f>
        <v>#VALUE!</v>
      </c>
      <c r="CZ145" s="185" t="e">
        <f t="shared" ref="CZ145:DS145" si="587">IF(CF145 = 0, "", CF145)</f>
        <v>#VALUE!</v>
      </c>
      <c r="DA145" s="189" t="e">
        <f t="shared" si="587"/>
        <v>#VALUE!</v>
      </c>
      <c r="DB145" s="189" t="e">
        <f t="shared" si="587"/>
        <v>#VALUE!</v>
      </c>
      <c r="DC145" s="186" t="e">
        <f t="shared" si="587"/>
        <v>#VALUE!</v>
      </c>
      <c r="DD145" s="186" t="e">
        <f t="shared" si="587"/>
        <v>#VALUE!</v>
      </c>
      <c r="DE145" s="189" t="e">
        <f t="shared" si="587"/>
        <v>#VALUE!</v>
      </c>
      <c r="DF145" s="186" t="e">
        <f t="shared" si="587"/>
        <v>#VALUE!</v>
      </c>
      <c r="DG145" s="186" t="e">
        <f t="shared" si="587"/>
        <v>#VALUE!</v>
      </c>
      <c r="DH145" s="186" t="e">
        <f t="shared" si="587"/>
        <v>#VALUE!</v>
      </c>
      <c r="DI145" s="187" t="e">
        <f t="shared" si="587"/>
        <v>#VALUE!</v>
      </c>
      <c r="DJ145" s="185" t="e">
        <f t="shared" si="587"/>
        <v>#VALUE!</v>
      </c>
      <c r="DK145" s="189" t="e">
        <f t="shared" si="587"/>
        <v>#VALUE!</v>
      </c>
      <c r="DL145" s="189" t="e">
        <f t="shared" si="587"/>
        <v>#VALUE!</v>
      </c>
      <c r="DM145" s="186" t="e">
        <f t="shared" si="587"/>
        <v>#VALUE!</v>
      </c>
      <c r="DN145" s="211" t="e">
        <f t="shared" si="587"/>
        <v>#VALUE!</v>
      </c>
      <c r="DO145" s="189" t="e">
        <f t="shared" si="587"/>
        <v>#VALUE!</v>
      </c>
      <c r="DP145" s="186" t="e">
        <f t="shared" si="587"/>
        <v>#VALUE!</v>
      </c>
      <c r="DQ145" s="186" t="e">
        <f t="shared" si="587"/>
        <v>#VALUE!</v>
      </c>
      <c r="DR145" s="186" t="e">
        <f t="shared" si="587"/>
        <v>#VALUE!</v>
      </c>
      <c r="DS145" s="187" t="e">
        <f t="shared" si="587"/>
        <v>#VALUE!</v>
      </c>
      <c r="DT145" s="185" t="e">
        <f t="shared" si="11"/>
        <v>#VALUE!</v>
      </c>
      <c r="DU145" s="189" t="e">
        <f t="shared" si="12"/>
        <v>#VALUE!</v>
      </c>
      <c r="DV145" s="133" t="e">
        <f>CZ145*'Ores &amp; Ingots'!$C$3+DA145*'Ores &amp; Ingots'!$C$4+DB145*'Ores &amp; Ingots'!$C$5+DC145*'Ores &amp; Ingots'!$C$6+DD145*'Ores &amp; Ingots'!$C$7+DE145*'Ores &amp; Ingots'!$C$8+DF145*'Ores &amp; Ingots'!$C$9+DG145*'Ores &amp; Ingots'!$C$10+DH145*'Ores &amp; Ingots'!$C$11+DI145*'Ores &amp; Ingots'!$C$12</f>
        <v>#VALUE!</v>
      </c>
      <c r="DW145" s="133" t="e">
        <f>DJ145*'Ores &amp; Ingots'!$B$3+DK145*'Ores &amp; Ingots'!$B$4+DL145*'Ores &amp; Ingots'!$B$5+DM145*'Ores &amp; Ingots'!$B$6+DN145*'Ores &amp; Ingots'!$B$7+DO145*'Ores &amp; Ingots'!$B$8+DP145*'Ores &amp; Ingots'!$B$9+DQ145*'Ores &amp; Ingots'!$B$10+DR145*'Ores &amp; Ingots'!$B$11+DS145*'Ores &amp; Ingots'!$B$12</f>
        <v>#VALUE!</v>
      </c>
      <c r="DX145" s="189" t="e">
        <f>CZ145*Refining!$G$3+DA145*Refining!$G$4+DB145*Refining!$G$5+DC145*Refining!$G$6+DD145*Refining!$G$7+DE145*Refining!$G$8+DF145*Refining!$G$9+DG145*Refining!$G$10+DH145*Refining!$G$11+DI145*Refining!$G$12</f>
        <v>#VALUE!</v>
      </c>
      <c r="DY145" s="189" t="e">
        <f t="shared" si="13"/>
        <v>#VALUE!</v>
      </c>
      <c r="DZ145" s="192" t="e">
        <f t="shared" si="14"/>
        <v>#VALUE!</v>
      </c>
      <c r="EA145" s="185" t="e">
        <f t="shared" si="15"/>
        <v>#VALUE!</v>
      </c>
      <c r="EB145" s="194" t="e">
        <f t="shared" ref="EB145:EC145" si="588">EA145/60</f>
        <v>#VALUE!</v>
      </c>
      <c r="EC145" s="194" t="e">
        <f t="shared" si="588"/>
        <v>#VALUE!</v>
      </c>
      <c r="ED145" s="185" t="e">
        <f t="shared" si="17"/>
        <v>#VALUE!</v>
      </c>
      <c r="EE145" s="194" t="e">
        <f t="shared" ref="EE145:EF145" si="589">ED145/1000</f>
        <v>#VALUE!</v>
      </c>
      <c r="EF145" s="196" t="e">
        <f t="shared" si="589"/>
        <v>#VALUE!</v>
      </c>
      <c r="EG145" s="130" t="e">
        <f t="shared" si="19"/>
        <v>#VALUE!</v>
      </c>
      <c r="EH145" s="132" t="e">
        <f t="shared" si="20"/>
        <v>#VALUE!</v>
      </c>
      <c r="EI145" s="133">
        <v>2174</v>
      </c>
    </row>
    <row r="146" spans="1:139" ht="12.75" hidden="1" x14ac:dyDescent="0.2">
      <c r="A146" s="864"/>
      <c r="B146" s="135" t="s">
        <v>359</v>
      </c>
      <c r="C146" s="137" t="s">
        <v>156</v>
      </c>
      <c r="D146" s="137">
        <v>1</v>
      </c>
      <c r="E146" s="137">
        <v>1</v>
      </c>
      <c r="F146" s="137">
        <v>1</v>
      </c>
      <c r="G146" s="139">
        <f t="shared" si="0"/>
        <v>15.625</v>
      </c>
      <c r="H146" s="140">
        <v>50</v>
      </c>
      <c r="I146" s="140">
        <v>50</v>
      </c>
      <c r="J146" s="140">
        <f>H146/Main!$D$9</f>
        <v>10</v>
      </c>
      <c r="K146" s="140">
        <f>I146/Main!$D$10</f>
        <v>25</v>
      </c>
      <c r="L146" s="140">
        <f t="shared" si="1"/>
        <v>2.5</v>
      </c>
      <c r="M146" s="140">
        <v>1</v>
      </c>
      <c r="N146" s="143"/>
      <c r="O146" s="145">
        <v>567130</v>
      </c>
      <c r="P146" s="143"/>
      <c r="Q146" s="145"/>
      <c r="R146" s="143"/>
      <c r="S146" s="146"/>
      <c r="T146" s="146"/>
      <c r="U146" s="143"/>
      <c r="V146" s="143"/>
      <c r="W146" s="140">
        <v>150</v>
      </c>
      <c r="X146" s="146"/>
      <c r="Y146" s="143"/>
      <c r="Z146" s="143"/>
      <c r="AA146" s="143"/>
      <c r="AB146" s="143"/>
      <c r="AC146" s="362" t="s">
        <v>220</v>
      </c>
      <c r="AD146" s="133">
        <v>150</v>
      </c>
      <c r="AE146" s="133">
        <v>0</v>
      </c>
      <c r="AF146" s="133">
        <v>0</v>
      </c>
      <c r="AG146" s="133">
        <v>4</v>
      </c>
      <c r="AH146" s="133">
        <v>60</v>
      </c>
      <c r="AI146" s="133">
        <v>0</v>
      </c>
      <c r="AJ146" s="133">
        <v>6</v>
      </c>
      <c r="AK146" s="167">
        <v>40</v>
      </c>
      <c r="AL146" s="133">
        <v>0</v>
      </c>
      <c r="AM146" s="133">
        <v>0</v>
      </c>
      <c r="AN146" s="133">
        <v>0</v>
      </c>
      <c r="AO146" s="133">
        <v>0</v>
      </c>
      <c r="AP146" s="133">
        <v>0</v>
      </c>
      <c r="AQ146" s="133">
        <v>0</v>
      </c>
      <c r="AR146" s="133">
        <v>0</v>
      </c>
      <c r="AS146" s="133">
        <v>0</v>
      </c>
      <c r="AT146" s="133">
        <v>6</v>
      </c>
      <c r="AU146" s="133">
        <v>0</v>
      </c>
      <c r="AV146" s="133">
        <v>0</v>
      </c>
      <c r="AW146" s="133">
        <v>0</v>
      </c>
      <c r="AX146" s="133">
        <v>0</v>
      </c>
      <c r="AY146" s="174">
        <f t="shared" ref="AY146:BS146" si="590">IF(AD146 = 0, "", AD146)</f>
        <v>150</v>
      </c>
      <c r="AZ146" s="137" t="str">
        <f t="shared" si="590"/>
        <v/>
      </c>
      <c r="BA146" s="137" t="str">
        <f t="shared" si="590"/>
        <v/>
      </c>
      <c r="BB146" s="133">
        <f t="shared" si="590"/>
        <v>4</v>
      </c>
      <c r="BC146" s="133">
        <f t="shared" si="590"/>
        <v>60</v>
      </c>
      <c r="BD146" s="137" t="str">
        <f t="shared" si="590"/>
        <v/>
      </c>
      <c r="BE146" s="133">
        <f t="shared" si="590"/>
        <v>6</v>
      </c>
      <c r="BF146" s="167">
        <f t="shared" si="590"/>
        <v>40</v>
      </c>
      <c r="BG146" s="137" t="str">
        <f t="shared" si="590"/>
        <v/>
      </c>
      <c r="BH146" s="137" t="str">
        <f t="shared" si="590"/>
        <v/>
      </c>
      <c r="BI146" s="137" t="str">
        <f t="shared" si="590"/>
        <v/>
      </c>
      <c r="BJ146" s="137" t="str">
        <f t="shared" si="590"/>
        <v/>
      </c>
      <c r="BK146" s="137" t="str">
        <f t="shared" si="590"/>
        <v/>
      </c>
      <c r="BL146" s="137" t="str">
        <f t="shared" si="590"/>
        <v/>
      </c>
      <c r="BM146" s="137" t="str">
        <f t="shared" si="590"/>
        <v/>
      </c>
      <c r="BN146" s="137" t="str">
        <f t="shared" si="590"/>
        <v/>
      </c>
      <c r="BO146" s="133">
        <f t="shared" si="590"/>
        <v>6</v>
      </c>
      <c r="BP146" s="137" t="str">
        <f t="shared" si="590"/>
        <v/>
      </c>
      <c r="BQ146" s="137" t="str">
        <f t="shared" si="590"/>
        <v/>
      </c>
      <c r="BR146" s="137" t="str">
        <f t="shared" si="590"/>
        <v/>
      </c>
      <c r="BS146" s="169" t="str">
        <f t="shared" si="590"/>
        <v/>
      </c>
      <c r="BT146" s="174" t="e">
        <f>$AY146*Assembly!Z$4+$AZ146*Assembly!Z$5+$BA146*Assembly!Z$6+$BB146*Assembly!Z$7+$BC146*Assembly!Z$8+$BD146*Assembly!Z$9+$BE146*Assembly!Z$10+$BF146*Assembly!Z$11+$BG146*Assembly!Z$12+$BH146*Assembly!Z$13+$BI146*Assembly!Z$14+$BJ146*Assembly!Z$15+$BK146*Assembly!Z$16+$BL146*Assembly!Z$17+$BM146*Assembly!Z$18+$BN146*Assembly!Z$19+$BO146*Assembly!Z$20+$BP146*Assembly!Z$21+$BQ146*Assembly!Z$22+$BR146*Assembly!Z$23+$BS146*Assembly!Z$24</f>
        <v>#VALUE!</v>
      </c>
      <c r="BU146" s="133" t="e">
        <f t="shared" si="3"/>
        <v>#VALUE!</v>
      </c>
      <c r="BV146" s="133"/>
      <c r="BW146" s="133" t="e">
        <f>$AY146*Assembly!AD$4+$AZ146*Assembly!AD$5+$BA146*Assembly!AD$6+$BB146*Assembly!AD$7+$BC146*Assembly!AD$8+$BD146*Assembly!AD$9+$BE146*Assembly!AD$10+$BF146*Assembly!AD$11+$BG146*Assembly!AD$12+$BH146*Assembly!AD$13+$BI146*Assembly!AD$14+$BJ146*Assembly!AD$15+$BK146*Assembly!AD$16+$BL146*Assembly!AD$17+$BM146*Assembly!AD$18+$BN146*Assembly!AD$19+$BO146*Assembly!AD$20+$BP146*Assembly!AD$21+$BQ146*Assembly!AD$22+$BR146*Assembly!AD$23+$BS146*Assembly!AD$24</f>
        <v>#VALUE!</v>
      </c>
      <c r="BX146" s="177" t="e">
        <f t="shared" si="4"/>
        <v>#VALUE!</v>
      </c>
      <c r="BY146" s="178" t="e">
        <f t="shared" si="5"/>
        <v>#VALUE!</v>
      </c>
      <c r="BZ146" s="179" t="e">
        <f t="shared" si="6"/>
        <v>#VALUE!</v>
      </c>
      <c r="CA146" s="178" t="e">
        <f t="shared" si="7"/>
        <v>#VALUE!</v>
      </c>
      <c r="CB146" s="133" t="e">
        <f>$AY146*Assembly!Y$4+$AZ146*Assembly!Y$5+$BA146*Assembly!Y$6+$BB146*Assembly!Y$7+$BC146*Assembly!Y$8+$BD146*Assembly!Y$9+$BE146*Assembly!Y$10+$BF146*Assembly!Y$11+$BG146*Assembly!Y$12+$BH146*Assembly!Y$13+$BI146*Assembly!Y$14+$BJ146*Assembly!Y$15+$BK146*Assembly!Y$16+$BL146*Assembly!Y$17+$BM146*Assembly!Y$18+$BN146*Assembly!Y$19+$BO146*Assembly!Y$20+$BP146*Assembly!Y$21+$BQ146*Assembly!Y$22+$BR146*Assembly!Y$23+$BS146*Assembly!Y$24</f>
        <v>#VALUE!</v>
      </c>
      <c r="CC146" s="133" t="e">
        <f t="shared" si="8"/>
        <v>#VALUE!</v>
      </c>
      <c r="CD146" s="130" t="e">
        <f t="shared" si="9"/>
        <v>#VALUE!</v>
      </c>
      <c r="CE146" s="183" t="e">
        <f>$AY146*Assembly!AC$4+$AZ146*Assembly!AC$5+$BA146*Assembly!AC$6+$BB146*Assembly!AC$7+$BC146*Assembly!AC$8+$BD146*Assembly!AC$9+$BE146*Assembly!AC$10+$BF146*Assembly!AC$11+$BG146*Assembly!AC$12+$BH146*Assembly!AC$13+$BI146*Assembly!AC$14+$BJ146*Assembly!AC$15+$BK146*Assembly!AC$16+$BL146*Assembly!AC$17+$BM146*Assembly!AC$18+$BN146*Assembly!AC$19+$BO146*Assembly!AC$20+$BP146*Assembly!AC$21+$BQ146*Assembly!AC$22+$BR146*Assembly!AC$23+$BS146*Assembly!AC$24</f>
        <v>#VALUE!</v>
      </c>
      <c r="CF146" s="145" t="e">
        <f>$AY146*Assembly!M$4+$AZ146*Assembly!M$5+$BA146*Assembly!M$6+$BB146*Assembly!M$7+$BC146*Assembly!M$8+$BD146*Assembly!M$9+$BE146*Assembly!M$10+$BF146*Assembly!M$11+$BG146*Assembly!M$12+$BH146*Assembly!M$13+$BI146*Assembly!M$14+$BJ146*Assembly!M$15+$BK146*Assembly!M$16+$BL146*Assembly!M$17+$BM146*Assembly!M$18+$BN146*Assembly!M$19+$BO146*Assembly!M$20+$BP146*Assembly!M$21+$BQ146*Assembly!M$22+$BR146*Assembly!M$23+$BS146*Assembly!M$24</f>
        <v>#VALUE!</v>
      </c>
      <c r="CG146" s="145" t="e">
        <f>$AY146*Assembly!N$4+$AZ146*Assembly!N$5+$BA146*Assembly!N$6+$BB146*Assembly!N$7+$BC146*Assembly!N$8+$BD146*Assembly!N$9+$BE146*Assembly!N$10+$BF146*Assembly!N$11+$BG146*Assembly!N$12+$BH146*Assembly!N$13+$BI146*Assembly!N$14+$BJ146*Assembly!N$15+$BK146*Assembly!N$16+$BL146*Assembly!N$17+$BM146*Assembly!N$18+$BN146*Assembly!N$19+$BO146*Assembly!N$20+$BP146*Assembly!N$21+$BQ146*Assembly!N$22+$BR146*Assembly!N$23+$BS146*Assembly!N$24</f>
        <v>#VALUE!</v>
      </c>
      <c r="CH146" s="145" t="e">
        <f>$AY146*Assembly!O$4+$AZ146*Assembly!O$5+$BA146*Assembly!O$6+$BB146*Assembly!O$7+$BC146*Assembly!O$8+$BD146*Assembly!O$9+$BE146*Assembly!O$10+$BF146*Assembly!O$11+$BG146*Assembly!O$12+$BH146*Assembly!O$13+$BI146*Assembly!O$14+$BJ146*Assembly!O$15+$BK146*Assembly!O$16+$BL146*Assembly!O$17+$BM146*Assembly!O$18+$BN146*Assembly!O$19+$BO146*Assembly!O$20+$BP146*Assembly!O$21+$BQ146*Assembly!O$22+$BR146*Assembly!O$23+$BS146*Assembly!O$24</f>
        <v>#VALUE!</v>
      </c>
      <c r="CI146" s="140" t="e">
        <f>$AY146*Assembly!P$4+$AZ146*Assembly!P$5+$BA146*Assembly!P$6+$BB146*Assembly!P$7+$BC146*Assembly!P$8+$BD146*Assembly!P$9+$BE146*Assembly!P$10+$BF146*Assembly!P$11+$BG146*Assembly!P$12+$BH146*Assembly!P$13+$BI146*Assembly!P$14+$BJ146*Assembly!P$15+$BK146*Assembly!P$16+$BL146*Assembly!P$17+$BM146*Assembly!P$18+$BN146*Assembly!P$19+$BO146*Assembly!P$20+$BP146*Assembly!P$21+$BQ146*Assembly!P$22+$BR146*Assembly!P$23+$BS146*Assembly!P$24</f>
        <v>#VALUE!</v>
      </c>
      <c r="CJ146" s="140" t="e">
        <f>$AY146*Assembly!Q$4+$AZ146*Assembly!Q$5+$BA146*Assembly!Q$6+$BB146*Assembly!Q$7+$BC146*Assembly!Q$8+$BD146*Assembly!Q$9+$BE146*Assembly!Q$10+$BF146*Assembly!Q$11+$BG146*Assembly!Q$12+$BH146*Assembly!Q$13+$BI146*Assembly!Q$14+$BJ146*Assembly!Q$15+$BK146*Assembly!Q$16+$BL146*Assembly!Q$17+$BM146*Assembly!Q$18+$BN146*Assembly!Q$19+$BO146*Assembly!Q$20+$BP146*Assembly!Q$21+$BQ146*Assembly!Q$22+$BR146*Assembly!Q$23+$BS146*Assembly!Q$24</f>
        <v>#VALUE!</v>
      </c>
      <c r="CK146" s="145" t="e">
        <f>$AY146*Assembly!R$4+$AZ146*Assembly!R$5+$BA146*Assembly!R$6+$BB146*Assembly!R$7+$BC146*Assembly!R$8+$BD146*Assembly!R$9+$BE146*Assembly!R$10+$BF146*Assembly!R$11+$BG146*Assembly!R$12+$BH146*Assembly!R$13+$BI146*Assembly!R$14+$BJ146*Assembly!R$15+$BK146*Assembly!R$16+$BL146*Assembly!R$17+$BM146*Assembly!R$18+$BN146*Assembly!R$19+$BO146*Assembly!R$20+$BP146*Assembly!R$21+$BQ146*Assembly!R$22+$BR146*Assembly!R$23+$BS146*Assembly!R$24</f>
        <v>#VALUE!</v>
      </c>
      <c r="CL146" s="140" t="e">
        <f>$AY146*Assembly!S$4+$AZ146*Assembly!S$5+$BA146*Assembly!S$6+$BB146*Assembly!S$7+$BC146*Assembly!S$8+$BD146*Assembly!S$9+$BE146*Assembly!S$10+$BF146*Assembly!S$11+$BG146*Assembly!S$12+$BH146*Assembly!S$13+$BI146*Assembly!S$14+$BJ146*Assembly!S$15+$BK146*Assembly!S$16+$BL146*Assembly!S$17+$BM146*Assembly!S$18+$BN146*Assembly!S$19+$BO146*Assembly!S$20+$BP146*Assembly!S$21+$BQ146*Assembly!S$22+$BR146*Assembly!S$23+$BS146*Assembly!S$24</f>
        <v>#VALUE!</v>
      </c>
      <c r="CM146" s="140" t="e">
        <f>$AY146*Assembly!T$4+$AZ146*Assembly!T$5+$BA146*Assembly!T$6+$BB146*Assembly!T$7+$BC146*Assembly!T$8+$BD146*Assembly!T$9+$BE146*Assembly!T$10+$BF146*Assembly!T$11+$BG146*Assembly!T$12+$BH146*Assembly!T$13+$BI146*Assembly!T$14+$BJ146*Assembly!T$15+$BK146*Assembly!T$16+$BL146*Assembly!T$17+$BM146*Assembly!T$18+$BN146*Assembly!T$19+$BO146*Assembly!T$20+$BP146*Assembly!T$21+$BQ146*Assembly!T$22+$BR146*Assembly!T$23+$BS146*Assembly!T$24</f>
        <v>#VALUE!</v>
      </c>
      <c r="CN146" s="140" t="e">
        <f>$AY146*Assembly!U$4+$AZ146*Assembly!U$5+$BA146*Assembly!U$6+$BB146*Assembly!U$7+$BC146*Assembly!U$8+$BD146*Assembly!U$9+$BE146*Assembly!U$10+$BF146*Assembly!U$11+$BG146*Assembly!U$12+$BH146*Assembly!U$13+$BI146*Assembly!U$14+$BJ146*Assembly!U$15+$BK146*Assembly!U$16+$BL146*Assembly!U$17+$BM146*Assembly!U$18+$BN146*Assembly!U$19+$BO146*Assembly!U$20+$BP146*Assembly!U$21+$BQ146*Assembly!U$22+$BR146*Assembly!U$23+$BS146*Assembly!U$24</f>
        <v>#VALUE!</v>
      </c>
      <c r="CO146" s="145" t="e">
        <f>$AY146*Assembly!V$4+$AZ146*Assembly!V$5+$BA146*Assembly!V$6+$BB146*Assembly!V$7+$BC146*Assembly!V$8+$BD146*Assembly!V$9+$BE146*Assembly!V$10+$BF146*Assembly!V$11+$BG146*Assembly!V$12+$BH146*Assembly!V$13+$BI146*Assembly!V$14+$BJ146*Assembly!V$15+$BK146*Assembly!V$16+$BL146*Assembly!V$17+$BM146*Assembly!V$18+$BN146*Assembly!V$19+$BO146*Assembly!V$20+$BP146*Assembly!V$21+$BQ146*Assembly!V$22+$BR146*Assembly!V$23+$BS146*Assembly!V$24</f>
        <v>#VALUE!</v>
      </c>
      <c r="CP146" s="145" t="e">
        <f>CF146*Refining!$F$3</f>
        <v>#VALUE!</v>
      </c>
      <c r="CQ146" s="145" t="e">
        <f>CG146*Refining!$F$4</f>
        <v>#VALUE!</v>
      </c>
      <c r="CR146" s="145" t="e">
        <f>CH146*Refining!$F$5</f>
        <v>#VALUE!</v>
      </c>
      <c r="CS146" s="145" t="e">
        <f>CI146*Refining!$F$6</f>
        <v>#VALUE!</v>
      </c>
      <c r="CT146" s="145" t="e">
        <f>CJ146*Refining!$F$7</f>
        <v>#VALUE!</v>
      </c>
      <c r="CU146" s="145" t="e">
        <f>CK146*Refining!$F$8</f>
        <v>#VALUE!</v>
      </c>
      <c r="CV146" s="145" t="e">
        <f>CL146*Refining!$F$9</f>
        <v>#VALUE!</v>
      </c>
      <c r="CW146" s="145" t="e">
        <f>CM146*Refining!$F$10</f>
        <v>#VALUE!</v>
      </c>
      <c r="CX146" s="145" t="e">
        <f>CN146*Refining!$F$11</f>
        <v>#VALUE!</v>
      </c>
      <c r="CY146" s="145" t="e">
        <f>CO146*Refining!$F$12</f>
        <v>#VALUE!</v>
      </c>
      <c r="CZ146" s="185" t="e">
        <f t="shared" ref="CZ146:DS146" si="591">IF(CF146 = 0, "", CF146)</f>
        <v>#VALUE!</v>
      </c>
      <c r="DA146" s="189" t="e">
        <f t="shared" si="591"/>
        <v>#VALUE!</v>
      </c>
      <c r="DB146" s="189" t="e">
        <f t="shared" si="591"/>
        <v>#VALUE!</v>
      </c>
      <c r="DC146" s="186" t="e">
        <f t="shared" si="591"/>
        <v>#VALUE!</v>
      </c>
      <c r="DD146" s="186" t="e">
        <f t="shared" si="591"/>
        <v>#VALUE!</v>
      </c>
      <c r="DE146" s="189" t="e">
        <f t="shared" si="591"/>
        <v>#VALUE!</v>
      </c>
      <c r="DF146" s="186" t="e">
        <f t="shared" si="591"/>
        <v>#VALUE!</v>
      </c>
      <c r="DG146" s="186" t="e">
        <f t="shared" si="591"/>
        <v>#VALUE!</v>
      </c>
      <c r="DH146" s="186" t="e">
        <f t="shared" si="591"/>
        <v>#VALUE!</v>
      </c>
      <c r="DI146" s="187" t="e">
        <f t="shared" si="591"/>
        <v>#VALUE!</v>
      </c>
      <c r="DJ146" s="185" t="e">
        <f t="shared" si="591"/>
        <v>#VALUE!</v>
      </c>
      <c r="DK146" s="189" t="e">
        <f t="shared" si="591"/>
        <v>#VALUE!</v>
      </c>
      <c r="DL146" s="189" t="e">
        <f t="shared" si="591"/>
        <v>#VALUE!</v>
      </c>
      <c r="DM146" s="186" t="e">
        <f t="shared" si="591"/>
        <v>#VALUE!</v>
      </c>
      <c r="DN146" s="211" t="e">
        <f t="shared" si="591"/>
        <v>#VALUE!</v>
      </c>
      <c r="DO146" s="189" t="e">
        <f t="shared" si="591"/>
        <v>#VALUE!</v>
      </c>
      <c r="DP146" s="189" t="e">
        <f t="shared" si="591"/>
        <v>#VALUE!</v>
      </c>
      <c r="DQ146" s="186" t="e">
        <f t="shared" si="591"/>
        <v>#VALUE!</v>
      </c>
      <c r="DR146" s="186" t="e">
        <f t="shared" si="591"/>
        <v>#VALUE!</v>
      </c>
      <c r="DS146" s="187" t="e">
        <f t="shared" si="591"/>
        <v>#VALUE!</v>
      </c>
      <c r="DT146" s="185" t="e">
        <f t="shared" si="11"/>
        <v>#VALUE!</v>
      </c>
      <c r="DU146" s="189" t="e">
        <f t="shared" si="12"/>
        <v>#VALUE!</v>
      </c>
      <c r="DV146" s="133" t="e">
        <f>CZ146*'Ores &amp; Ingots'!$C$3+DA146*'Ores &amp; Ingots'!$C$4+DB146*'Ores &amp; Ingots'!$C$5+DC146*'Ores &amp; Ingots'!$C$6+DD146*'Ores &amp; Ingots'!$C$7+DE146*'Ores &amp; Ingots'!$C$8+DF146*'Ores &amp; Ingots'!$C$9+DG146*'Ores &amp; Ingots'!$C$10+DH146*'Ores &amp; Ingots'!$C$11+DI146*'Ores &amp; Ingots'!$C$12</f>
        <v>#VALUE!</v>
      </c>
      <c r="DW146" s="133" t="e">
        <f>DJ146*'Ores &amp; Ingots'!$B$3+DK146*'Ores &amp; Ingots'!$B$4+DL146*'Ores &amp; Ingots'!$B$5+DM146*'Ores &amp; Ingots'!$B$6+DN146*'Ores &amp; Ingots'!$B$7+DO146*'Ores &amp; Ingots'!$B$8+DP146*'Ores &amp; Ingots'!$B$9+DQ146*'Ores &amp; Ingots'!$B$10+DR146*'Ores &amp; Ingots'!$B$11+DS146*'Ores &amp; Ingots'!$B$12</f>
        <v>#VALUE!</v>
      </c>
      <c r="DX146" s="189" t="e">
        <f>CZ146*Refining!$G$3+DA146*Refining!$G$4+DB146*Refining!$G$5+DC146*Refining!$G$6+DD146*Refining!$G$7+DE146*Refining!$G$8+DF146*Refining!$G$9+DG146*Refining!$G$10+DH146*Refining!$G$11+DI146*Refining!$G$12</f>
        <v>#VALUE!</v>
      </c>
      <c r="DY146" s="189" t="e">
        <f t="shared" si="13"/>
        <v>#VALUE!</v>
      </c>
      <c r="DZ146" s="192" t="e">
        <f t="shared" si="14"/>
        <v>#VALUE!</v>
      </c>
      <c r="EA146" s="185" t="e">
        <f t="shared" si="15"/>
        <v>#VALUE!</v>
      </c>
      <c r="EB146" s="194" t="e">
        <f t="shared" ref="EB146:EC146" si="592">EA146/60</f>
        <v>#VALUE!</v>
      </c>
      <c r="EC146" s="194" t="e">
        <f t="shared" si="592"/>
        <v>#VALUE!</v>
      </c>
      <c r="ED146" s="185" t="e">
        <f t="shared" si="17"/>
        <v>#VALUE!</v>
      </c>
      <c r="EE146" s="194" t="e">
        <f t="shared" ref="EE146:EF146" si="593">ED146/1000</f>
        <v>#VALUE!</v>
      </c>
      <c r="EF146" s="196" t="e">
        <f t="shared" si="593"/>
        <v>#VALUE!</v>
      </c>
      <c r="EG146" s="130" t="e">
        <f t="shared" si="19"/>
        <v>#VALUE!</v>
      </c>
      <c r="EH146" s="132" t="e">
        <f t="shared" si="20"/>
        <v>#VALUE!</v>
      </c>
      <c r="EI146" s="133">
        <v>2532</v>
      </c>
    </row>
    <row r="147" spans="1:139" ht="12.75" hidden="1" x14ac:dyDescent="0.2">
      <c r="A147" s="864"/>
      <c r="B147" s="135" t="s">
        <v>360</v>
      </c>
      <c r="C147" s="137" t="s">
        <v>156</v>
      </c>
      <c r="D147" s="137">
        <v>1</v>
      </c>
      <c r="E147" s="137">
        <v>1</v>
      </c>
      <c r="F147" s="137">
        <v>1</v>
      </c>
      <c r="G147" s="139">
        <f t="shared" si="0"/>
        <v>15.625</v>
      </c>
      <c r="H147" s="140">
        <v>50</v>
      </c>
      <c r="I147" s="140">
        <v>50</v>
      </c>
      <c r="J147" s="140">
        <f>H147/Main!$D$9</f>
        <v>10</v>
      </c>
      <c r="K147" s="140">
        <f>I147/Main!$D$10</f>
        <v>25</v>
      </c>
      <c r="L147" s="140">
        <f t="shared" si="1"/>
        <v>2.5</v>
      </c>
      <c r="M147" s="140">
        <v>1</v>
      </c>
      <c r="N147" s="143"/>
      <c r="O147" s="145">
        <v>44800000</v>
      </c>
      <c r="P147" s="143"/>
      <c r="Q147" s="145"/>
      <c r="R147" s="143"/>
      <c r="S147" s="146"/>
      <c r="T147" s="146"/>
      <c r="U147" s="143"/>
      <c r="V147" s="143"/>
      <c r="W147" s="140">
        <v>400</v>
      </c>
      <c r="X147" s="146"/>
      <c r="Y147" s="143"/>
      <c r="Z147" s="143"/>
      <c r="AA147" s="143"/>
      <c r="AB147" s="143"/>
      <c r="AC147" s="362" t="s">
        <v>220</v>
      </c>
      <c r="AD147" s="133">
        <v>150</v>
      </c>
      <c r="AE147" s="133">
        <v>0</v>
      </c>
      <c r="AF147" s="133">
        <v>0</v>
      </c>
      <c r="AG147" s="133">
        <v>4</v>
      </c>
      <c r="AH147" s="133">
        <v>60</v>
      </c>
      <c r="AI147" s="133">
        <v>0</v>
      </c>
      <c r="AJ147" s="133">
        <v>6</v>
      </c>
      <c r="AK147" s="167">
        <v>40</v>
      </c>
      <c r="AL147" s="133">
        <v>0</v>
      </c>
      <c r="AM147" s="133">
        <v>0</v>
      </c>
      <c r="AN147" s="133">
        <v>0</v>
      </c>
      <c r="AO147" s="133">
        <v>0</v>
      </c>
      <c r="AP147" s="133">
        <v>0</v>
      </c>
      <c r="AQ147" s="133">
        <v>0</v>
      </c>
      <c r="AR147" s="133">
        <v>0</v>
      </c>
      <c r="AS147" s="133">
        <v>0</v>
      </c>
      <c r="AT147" s="133">
        <v>6</v>
      </c>
      <c r="AU147" s="133">
        <v>0</v>
      </c>
      <c r="AV147" s="133">
        <v>0</v>
      </c>
      <c r="AW147" s="133">
        <v>0</v>
      </c>
      <c r="AX147" s="133">
        <v>0</v>
      </c>
      <c r="AY147" s="174">
        <f t="shared" ref="AY147:BS147" si="594">IF(AD147 = 0, "", AD147)</f>
        <v>150</v>
      </c>
      <c r="AZ147" s="137" t="str">
        <f t="shared" si="594"/>
        <v/>
      </c>
      <c r="BA147" s="137" t="str">
        <f t="shared" si="594"/>
        <v/>
      </c>
      <c r="BB147" s="133">
        <f t="shared" si="594"/>
        <v>4</v>
      </c>
      <c r="BC147" s="133">
        <f t="shared" si="594"/>
        <v>60</v>
      </c>
      <c r="BD147" s="137" t="str">
        <f t="shared" si="594"/>
        <v/>
      </c>
      <c r="BE147" s="133">
        <f t="shared" si="594"/>
        <v>6</v>
      </c>
      <c r="BF147" s="167">
        <f t="shared" si="594"/>
        <v>40</v>
      </c>
      <c r="BG147" s="137" t="str">
        <f t="shared" si="594"/>
        <v/>
      </c>
      <c r="BH147" s="137" t="str">
        <f t="shared" si="594"/>
        <v/>
      </c>
      <c r="BI147" s="137" t="str">
        <f t="shared" si="594"/>
        <v/>
      </c>
      <c r="BJ147" s="137" t="str">
        <f t="shared" si="594"/>
        <v/>
      </c>
      <c r="BK147" s="137" t="str">
        <f t="shared" si="594"/>
        <v/>
      </c>
      <c r="BL147" s="137" t="str">
        <f t="shared" si="594"/>
        <v/>
      </c>
      <c r="BM147" s="137" t="str">
        <f t="shared" si="594"/>
        <v/>
      </c>
      <c r="BN147" s="137" t="str">
        <f t="shared" si="594"/>
        <v/>
      </c>
      <c r="BO147" s="133">
        <f t="shared" si="594"/>
        <v>6</v>
      </c>
      <c r="BP147" s="137" t="str">
        <f t="shared" si="594"/>
        <v/>
      </c>
      <c r="BQ147" s="137" t="str">
        <f t="shared" si="594"/>
        <v/>
      </c>
      <c r="BR147" s="137" t="str">
        <f t="shared" si="594"/>
        <v/>
      </c>
      <c r="BS147" s="169" t="str">
        <f t="shared" si="594"/>
        <v/>
      </c>
      <c r="BT147" s="174" t="e">
        <f>$AY147*Assembly!Z$4+$AZ147*Assembly!Z$5+$BA147*Assembly!Z$6+$BB147*Assembly!Z$7+$BC147*Assembly!Z$8+$BD147*Assembly!Z$9+$BE147*Assembly!Z$10+$BF147*Assembly!Z$11+$BG147*Assembly!Z$12+$BH147*Assembly!Z$13+$BI147*Assembly!Z$14+$BJ147*Assembly!Z$15+$BK147*Assembly!Z$16+$BL147*Assembly!Z$17+$BM147*Assembly!Z$18+$BN147*Assembly!Z$19+$BO147*Assembly!Z$20+$BP147*Assembly!Z$21+$BQ147*Assembly!Z$22+$BR147*Assembly!Z$23+$BS147*Assembly!Z$24</f>
        <v>#VALUE!</v>
      </c>
      <c r="BU147" s="133" t="e">
        <f t="shared" si="3"/>
        <v>#VALUE!</v>
      </c>
      <c r="BV147" s="133"/>
      <c r="BW147" s="133" t="e">
        <f>$AY147*Assembly!AD$4+$AZ147*Assembly!AD$5+$BA147*Assembly!AD$6+$BB147*Assembly!AD$7+$BC147*Assembly!AD$8+$BD147*Assembly!AD$9+$BE147*Assembly!AD$10+$BF147*Assembly!AD$11+$BG147*Assembly!AD$12+$BH147*Assembly!AD$13+$BI147*Assembly!AD$14+$BJ147*Assembly!AD$15+$BK147*Assembly!AD$16+$BL147*Assembly!AD$17+$BM147*Assembly!AD$18+$BN147*Assembly!AD$19+$BO147*Assembly!AD$20+$BP147*Assembly!AD$21+$BQ147*Assembly!AD$22+$BR147*Assembly!AD$23+$BS147*Assembly!AD$24</f>
        <v>#VALUE!</v>
      </c>
      <c r="BX147" s="177" t="e">
        <f t="shared" si="4"/>
        <v>#VALUE!</v>
      </c>
      <c r="BY147" s="178" t="e">
        <f t="shared" si="5"/>
        <v>#VALUE!</v>
      </c>
      <c r="BZ147" s="179" t="e">
        <f t="shared" si="6"/>
        <v>#VALUE!</v>
      </c>
      <c r="CA147" s="178" t="e">
        <f t="shared" si="7"/>
        <v>#VALUE!</v>
      </c>
      <c r="CB147" s="133" t="e">
        <f>$AY147*Assembly!Y$4+$AZ147*Assembly!Y$5+$BA147*Assembly!Y$6+$BB147*Assembly!Y$7+$BC147*Assembly!Y$8+$BD147*Assembly!Y$9+$BE147*Assembly!Y$10+$BF147*Assembly!Y$11+$BG147*Assembly!Y$12+$BH147*Assembly!Y$13+$BI147*Assembly!Y$14+$BJ147*Assembly!Y$15+$BK147*Assembly!Y$16+$BL147*Assembly!Y$17+$BM147*Assembly!Y$18+$BN147*Assembly!Y$19+$BO147*Assembly!Y$20+$BP147*Assembly!Y$21+$BQ147*Assembly!Y$22+$BR147*Assembly!Y$23+$BS147*Assembly!Y$24</f>
        <v>#VALUE!</v>
      </c>
      <c r="CC147" s="133" t="e">
        <f t="shared" si="8"/>
        <v>#VALUE!</v>
      </c>
      <c r="CD147" s="130" t="e">
        <f t="shared" si="9"/>
        <v>#VALUE!</v>
      </c>
      <c r="CE147" s="183" t="e">
        <f>$AY147*Assembly!AC$4+$AZ147*Assembly!AC$5+$BA147*Assembly!AC$6+$BB147*Assembly!AC$7+$BC147*Assembly!AC$8+$BD147*Assembly!AC$9+$BE147*Assembly!AC$10+$BF147*Assembly!AC$11+$BG147*Assembly!AC$12+$BH147*Assembly!AC$13+$BI147*Assembly!AC$14+$BJ147*Assembly!AC$15+$BK147*Assembly!AC$16+$BL147*Assembly!AC$17+$BM147*Assembly!AC$18+$BN147*Assembly!AC$19+$BO147*Assembly!AC$20+$BP147*Assembly!AC$21+$BQ147*Assembly!AC$22+$BR147*Assembly!AC$23+$BS147*Assembly!AC$24</f>
        <v>#VALUE!</v>
      </c>
      <c r="CF147" s="145" t="e">
        <f>$AY147*Assembly!M$4+$AZ147*Assembly!M$5+$BA147*Assembly!M$6+$BB147*Assembly!M$7+$BC147*Assembly!M$8+$BD147*Assembly!M$9+$BE147*Assembly!M$10+$BF147*Assembly!M$11+$BG147*Assembly!M$12+$BH147*Assembly!M$13+$BI147*Assembly!M$14+$BJ147*Assembly!M$15+$BK147*Assembly!M$16+$BL147*Assembly!M$17+$BM147*Assembly!M$18+$BN147*Assembly!M$19+$BO147*Assembly!M$20+$BP147*Assembly!M$21+$BQ147*Assembly!M$22+$BR147*Assembly!M$23+$BS147*Assembly!M$24</f>
        <v>#VALUE!</v>
      </c>
      <c r="CG147" s="145" t="e">
        <f>$AY147*Assembly!N$4+$AZ147*Assembly!N$5+$BA147*Assembly!N$6+$BB147*Assembly!N$7+$BC147*Assembly!N$8+$BD147*Assembly!N$9+$BE147*Assembly!N$10+$BF147*Assembly!N$11+$BG147*Assembly!N$12+$BH147*Assembly!N$13+$BI147*Assembly!N$14+$BJ147*Assembly!N$15+$BK147*Assembly!N$16+$BL147*Assembly!N$17+$BM147*Assembly!N$18+$BN147*Assembly!N$19+$BO147*Assembly!N$20+$BP147*Assembly!N$21+$BQ147*Assembly!N$22+$BR147*Assembly!N$23+$BS147*Assembly!N$24</f>
        <v>#VALUE!</v>
      </c>
      <c r="CH147" s="145" t="e">
        <f>$AY147*Assembly!O$4+$AZ147*Assembly!O$5+$BA147*Assembly!O$6+$BB147*Assembly!O$7+$BC147*Assembly!O$8+$BD147*Assembly!O$9+$BE147*Assembly!O$10+$BF147*Assembly!O$11+$BG147*Assembly!O$12+$BH147*Assembly!O$13+$BI147*Assembly!O$14+$BJ147*Assembly!O$15+$BK147*Assembly!O$16+$BL147*Assembly!O$17+$BM147*Assembly!O$18+$BN147*Assembly!O$19+$BO147*Assembly!O$20+$BP147*Assembly!O$21+$BQ147*Assembly!O$22+$BR147*Assembly!O$23+$BS147*Assembly!O$24</f>
        <v>#VALUE!</v>
      </c>
      <c r="CI147" s="140" t="e">
        <f>$AY147*Assembly!P$4+$AZ147*Assembly!P$5+$BA147*Assembly!P$6+$BB147*Assembly!P$7+$BC147*Assembly!P$8+$BD147*Assembly!P$9+$BE147*Assembly!P$10+$BF147*Assembly!P$11+$BG147*Assembly!P$12+$BH147*Assembly!P$13+$BI147*Assembly!P$14+$BJ147*Assembly!P$15+$BK147*Assembly!P$16+$BL147*Assembly!P$17+$BM147*Assembly!P$18+$BN147*Assembly!P$19+$BO147*Assembly!P$20+$BP147*Assembly!P$21+$BQ147*Assembly!P$22+$BR147*Assembly!P$23+$BS147*Assembly!P$24</f>
        <v>#VALUE!</v>
      </c>
      <c r="CJ147" s="140" t="e">
        <f>$AY147*Assembly!Q$4+$AZ147*Assembly!Q$5+$BA147*Assembly!Q$6+$BB147*Assembly!Q$7+$BC147*Assembly!Q$8+$BD147*Assembly!Q$9+$BE147*Assembly!Q$10+$BF147*Assembly!Q$11+$BG147*Assembly!Q$12+$BH147*Assembly!Q$13+$BI147*Assembly!Q$14+$BJ147*Assembly!Q$15+$BK147*Assembly!Q$16+$BL147*Assembly!Q$17+$BM147*Assembly!Q$18+$BN147*Assembly!Q$19+$BO147*Assembly!Q$20+$BP147*Assembly!Q$21+$BQ147*Assembly!Q$22+$BR147*Assembly!Q$23+$BS147*Assembly!Q$24</f>
        <v>#VALUE!</v>
      </c>
      <c r="CK147" s="145" t="e">
        <f>$AY147*Assembly!R$4+$AZ147*Assembly!R$5+$BA147*Assembly!R$6+$BB147*Assembly!R$7+$BC147*Assembly!R$8+$BD147*Assembly!R$9+$BE147*Assembly!R$10+$BF147*Assembly!R$11+$BG147*Assembly!R$12+$BH147*Assembly!R$13+$BI147*Assembly!R$14+$BJ147*Assembly!R$15+$BK147*Assembly!R$16+$BL147*Assembly!R$17+$BM147*Assembly!R$18+$BN147*Assembly!R$19+$BO147*Assembly!R$20+$BP147*Assembly!R$21+$BQ147*Assembly!R$22+$BR147*Assembly!R$23+$BS147*Assembly!R$24</f>
        <v>#VALUE!</v>
      </c>
      <c r="CL147" s="140" t="e">
        <f>$AY147*Assembly!S$4+$AZ147*Assembly!S$5+$BA147*Assembly!S$6+$BB147*Assembly!S$7+$BC147*Assembly!S$8+$BD147*Assembly!S$9+$BE147*Assembly!S$10+$BF147*Assembly!S$11+$BG147*Assembly!S$12+$BH147*Assembly!S$13+$BI147*Assembly!S$14+$BJ147*Assembly!S$15+$BK147*Assembly!S$16+$BL147*Assembly!S$17+$BM147*Assembly!S$18+$BN147*Assembly!S$19+$BO147*Assembly!S$20+$BP147*Assembly!S$21+$BQ147*Assembly!S$22+$BR147*Assembly!S$23+$BS147*Assembly!S$24</f>
        <v>#VALUE!</v>
      </c>
      <c r="CM147" s="140" t="e">
        <f>$AY147*Assembly!T$4+$AZ147*Assembly!T$5+$BA147*Assembly!T$6+$BB147*Assembly!T$7+$BC147*Assembly!T$8+$BD147*Assembly!T$9+$BE147*Assembly!T$10+$BF147*Assembly!T$11+$BG147*Assembly!T$12+$BH147*Assembly!T$13+$BI147*Assembly!T$14+$BJ147*Assembly!T$15+$BK147*Assembly!T$16+$BL147*Assembly!T$17+$BM147*Assembly!T$18+$BN147*Assembly!T$19+$BO147*Assembly!T$20+$BP147*Assembly!T$21+$BQ147*Assembly!T$22+$BR147*Assembly!T$23+$BS147*Assembly!T$24</f>
        <v>#VALUE!</v>
      </c>
      <c r="CN147" s="140" t="e">
        <f>$AY147*Assembly!U$4+$AZ147*Assembly!U$5+$BA147*Assembly!U$6+$BB147*Assembly!U$7+$BC147*Assembly!U$8+$BD147*Assembly!U$9+$BE147*Assembly!U$10+$BF147*Assembly!U$11+$BG147*Assembly!U$12+$BH147*Assembly!U$13+$BI147*Assembly!U$14+$BJ147*Assembly!U$15+$BK147*Assembly!U$16+$BL147*Assembly!U$17+$BM147*Assembly!U$18+$BN147*Assembly!U$19+$BO147*Assembly!U$20+$BP147*Assembly!U$21+$BQ147*Assembly!U$22+$BR147*Assembly!U$23+$BS147*Assembly!U$24</f>
        <v>#VALUE!</v>
      </c>
      <c r="CO147" s="145" t="e">
        <f>$AY147*Assembly!V$4+$AZ147*Assembly!V$5+$BA147*Assembly!V$6+$BB147*Assembly!V$7+$BC147*Assembly!V$8+$BD147*Assembly!V$9+$BE147*Assembly!V$10+$BF147*Assembly!V$11+$BG147*Assembly!V$12+$BH147*Assembly!V$13+$BI147*Assembly!V$14+$BJ147*Assembly!V$15+$BK147*Assembly!V$16+$BL147*Assembly!V$17+$BM147*Assembly!V$18+$BN147*Assembly!V$19+$BO147*Assembly!V$20+$BP147*Assembly!V$21+$BQ147*Assembly!V$22+$BR147*Assembly!V$23+$BS147*Assembly!V$24</f>
        <v>#VALUE!</v>
      </c>
      <c r="CP147" s="145" t="e">
        <f>CF147*Refining!$F$3</f>
        <v>#VALUE!</v>
      </c>
      <c r="CQ147" s="145" t="e">
        <f>CG147*Refining!$F$4</f>
        <v>#VALUE!</v>
      </c>
      <c r="CR147" s="145" t="e">
        <f>CH147*Refining!$F$5</f>
        <v>#VALUE!</v>
      </c>
      <c r="CS147" s="145" t="e">
        <f>CI147*Refining!$F$6</f>
        <v>#VALUE!</v>
      </c>
      <c r="CT147" s="145" t="e">
        <f>CJ147*Refining!$F$7</f>
        <v>#VALUE!</v>
      </c>
      <c r="CU147" s="145" t="e">
        <f>CK147*Refining!$F$8</f>
        <v>#VALUE!</v>
      </c>
      <c r="CV147" s="145" t="e">
        <f>CL147*Refining!$F$9</f>
        <v>#VALUE!</v>
      </c>
      <c r="CW147" s="145" t="e">
        <f>CM147*Refining!$F$10</f>
        <v>#VALUE!</v>
      </c>
      <c r="CX147" s="145" t="e">
        <f>CN147*Refining!$F$11</f>
        <v>#VALUE!</v>
      </c>
      <c r="CY147" s="145" t="e">
        <f>CO147*Refining!$F$12</f>
        <v>#VALUE!</v>
      </c>
      <c r="CZ147" s="185" t="e">
        <f t="shared" ref="CZ147:DS147" si="595">IF(CF147 = 0, "", CF147)</f>
        <v>#VALUE!</v>
      </c>
      <c r="DA147" s="189" t="e">
        <f t="shared" si="595"/>
        <v>#VALUE!</v>
      </c>
      <c r="DB147" s="189" t="e">
        <f t="shared" si="595"/>
        <v>#VALUE!</v>
      </c>
      <c r="DC147" s="186" t="e">
        <f t="shared" si="595"/>
        <v>#VALUE!</v>
      </c>
      <c r="DD147" s="186" t="e">
        <f t="shared" si="595"/>
        <v>#VALUE!</v>
      </c>
      <c r="DE147" s="189" t="e">
        <f t="shared" si="595"/>
        <v>#VALUE!</v>
      </c>
      <c r="DF147" s="186" t="e">
        <f t="shared" si="595"/>
        <v>#VALUE!</v>
      </c>
      <c r="DG147" s="186" t="e">
        <f t="shared" si="595"/>
        <v>#VALUE!</v>
      </c>
      <c r="DH147" s="186" t="e">
        <f t="shared" si="595"/>
        <v>#VALUE!</v>
      </c>
      <c r="DI147" s="187" t="e">
        <f t="shared" si="595"/>
        <v>#VALUE!</v>
      </c>
      <c r="DJ147" s="185" t="e">
        <f t="shared" si="595"/>
        <v>#VALUE!</v>
      </c>
      <c r="DK147" s="189" t="e">
        <f t="shared" si="595"/>
        <v>#VALUE!</v>
      </c>
      <c r="DL147" s="189" t="e">
        <f t="shared" si="595"/>
        <v>#VALUE!</v>
      </c>
      <c r="DM147" s="186" t="e">
        <f t="shared" si="595"/>
        <v>#VALUE!</v>
      </c>
      <c r="DN147" s="211" t="e">
        <f t="shared" si="595"/>
        <v>#VALUE!</v>
      </c>
      <c r="DO147" s="189" t="e">
        <f t="shared" si="595"/>
        <v>#VALUE!</v>
      </c>
      <c r="DP147" s="189" t="e">
        <f t="shared" si="595"/>
        <v>#VALUE!</v>
      </c>
      <c r="DQ147" s="186" t="e">
        <f t="shared" si="595"/>
        <v>#VALUE!</v>
      </c>
      <c r="DR147" s="186" t="e">
        <f t="shared" si="595"/>
        <v>#VALUE!</v>
      </c>
      <c r="DS147" s="187" t="e">
        <f t="shared" si="595"/>
        <v>#VALUE!</v>
      </c>
      <c r="DT147" s="185" t="e">
        <f t="shared" si="11"/>
        <v>#VALUE!</v>
      </c>
      <c r="DU147" s="189" t="e">
        <f t="shared" si="12"/>
        <v>#VALUE!</v>
      </c>
      <c r="DV147" s="133" t="e">
        <f>CZ147*'Ores &amp; Ingots'!$C$3+DA147*'Ores &amp; Ingots'!$C$4+DB147*'Ores &amp; Ingots'!$C$5+DC147*'Ores &amp; Ingots'!$C$6+DD147*'Ores &amp; Ingots'!$C$7+DE147*'Ores &amp; Ingots'!$C$8+DF147*'Ores &amp; Ingots'!$C$9+DG147*'Ores &amp; Ingots'!$C$10+DH147*'Ores &amp; Ingots'!$C$11+DI147*'Ores &amp; Ingots'!$C$12</f>
        <v>#VALUE!</v>
      </c>
      <c r="DW147" s="133" t="e">
        <f>DJ147*'Ores &amp; Ingots'!$B$3+DK147*'Ores &amp; Ingots'!$B$4+DL147*'Ores &amp; Ingots'!$B$5+DM147*'Ores &amp; Ingots'!$B$6+DN147*'Ores &amp; Ingots'!$B$7+DO147*'Ores &amp; Ingots'!$B$8+DP147*'Ores &amp; Ingots'!$B$9+DQ147*'Ores &amp; Ingots'!$B$10+DR147*'Ores &amp; Ingots'!$B$11+DS147*'Ores &amp; Ingots'!$B$12</f>
        <v>#VALUE!</v>
      </c>
      <c r="DX147" s="189" t="e">
        <f>CZ147*Refining!$G$3+DA147*Refining!$G$4+DB147*Refining!$G$5+DC147*Refining!$G$6+DD147*Refining!$G$7+DE147*Refining!$G$8+DF147*Refining!$G$9+DG147*Refining!$G$10+DH147*Refining!$G$11+DI147*Refining!$G$12</f>
        <v>#VALUE!</v>
      </c>
      <c r="DY147" s="189" t="e">
        <f t="shared" si="13"/>
        <v>#VALUE!</v>
      </c>
      <c r="DZ147" s="192" t="e">
        <f t="shared" si="14"/>
        <v>#VALUE!</v>
      </c>
      <c r="EA147" s="185" t="e">
        <f t="shared" si="15"/>
        <v>#VALUE!</v>
      </c>
      <c r="EB147" s="194" t="e">
        <f t="shared" ref="EB147:EC147" si="596">EA147/60</f>
        <v>#VALUE!</v>
      </c>
      <c r="EC147" s="194" t="e">
        <f t="shared" si="596"/>
        <v>#VALUE!</v>
      </c>
      <c r="ED147" s="185" t="e">
        <f t="shared" si="17"/>
        <v>#VALUE!</v>
      </c>
      <c r="EE147" s="194" t="e">
        <f t="shared" ref="EE147:EF147" si="597">ED147/1000</f>
        <v>#VALUE!</v>
      </c>
      <c r="EF147" s="196" t="e">
        <f t="shared" si="597"/>
        <v>#VALUE!</v>
      </c>
      <c r="EG147" s="130" t="e">
        <f t="shared" si="19"/>
        <v>#VALUE!</v>
      </c>
      <c r="EH147" s="132" t="e">
        <f t="shared" si="20"/>
        <v>#VALUE!</v>
      </c>
      <c r="EI147" s="133">
        <v>2508</v>
      </c>
    </row>
    <row r="148" spans="1:139" ht="12.75" hidden="1" x14ac:dyDescent="0.2">
      <c r="A148" s="864"/>
      <c r="B148" s="135" t="s">
        <v>361</v>
      </c>
      <c r="C148" s="137" t="s">
        <v>156</v>
      </c>
      <c r="D148" s="137">
        <v>1</v>
      </c>
      <c r="E148" s="137">
        <v>1</v>
      </c>
      <c r="F148" s="137">
        <v>1</v>
      </c>
      <c r="G148" s="139">
        <f t="shared" si="0"/>
        <v>15.625</v>
      </c>
      <c r="H148" s="140">
        <v>15</v>
      </c>
      <c r="I148" s="140">
        <v>15</v>
      </c>
      <c r="J148" s="140">
        <f>H148/Main!$D$9</f>
        <v>3</v>
      </c>
      <c r="K148" s="140">
        <f>I148/Main!$D$10</f>
        <v>7.5</v>
      </c>
      <c r="L148" s="140">
        <f t="shared" si="1"/>
        <v>2.5</v>
      </c>
      <c r="M148" s="140">
        <v>1</v>
      </c>
      <c r="N148" s="143"/>
      <c r="O148" s="143"/>
      <c r="P148" s="143"/>
      <c r="Q148" s="145"/>
      <c r="R148" s="143"/>
      <c r="S148" s="146"/>
      <c r="T148" s="146"/>
      <c r="U148" s="143"/>
      <c r="V148" s="143"/>
      <c r="W148" s="146"/>
      <c r="X148" s="146"/>
      <c r="Y148" s="143"/>
      <c r="Z148" s="143"/>
      <c r="AA148" s="145" t="s">
        <v>240</v>
      </c>
      <c r="AB148" s="145" t="s">
        <v>220</v>
      </c>
      <c r="AC148" s="362" t="s">
        <v>220</v>
      </c>
      <c r="AD148" s="133">
        <v>0</v>
      </c>
      <c r="AE148" s="133">
        <v>20</v>
      </c>
      <c r="AF148" s="133">
        <v>0</v>
      </c>
      <c r="AG148" s="133">
        <v>0</v>
      </c>
      <c r="AH148" s="167">
        <v>20</v>
      </c>
      <c r="AI148" s="133">
        <v>0</v>
      </c>
      <c r="AJ148" s="133">
        <v>0</v>
      </c>
      <c r="AK148" s="133">
        <v>0</v>
      </c>
      <c r="AL148" s="133">
        <v>0</v>
      </c>
      <c r="AM148" s="133">
        <v>0</v>
      </c>
      <c r="AN148" s="133">
        <v>0</v>
      </c>
      <c r="AO148" s="133">
        <v>0</v>
      </c>
      <c r="AP148" s="133">
        <v>0</v>
      </c>
      <c r="AQ148" s="133">
        <v>0</v>
      </c>
      <c r="AR148" s="133">
        <v>0</v>
      </c>
      <c r="AS148" s="133">
        <v>0</v>
      </c>
      <c r="AT148" s="133">
        <v>0</v>
      </c>
      <c r="AU148" s="133">
        <v>0</v>
      </c>
      <c r="AV148" s="133">
        <v>0</v>
      </c>
      <c r="AW148" s="133">
        <v>0</v>
      </c>
      <c r="AX148" s="133">
        <v>0</v>
      </c>
      <c r="AY148" s="161" t="str">
        <f t="shared" ref="AY148:BS148" si="598">IF(AD148 = 0, "", AD148)</f>
        <v/>
      </c>
      <c r="AZ148" s="133">
        <f t="shared" si="598"/>
        <v>20</v>
      </c>
      <c r="BA148" s="137" t="str">
        <f t="shared" si="598"/>
        <v/>
      </c>
      <c r="BB148" s="137" t="str">
        <f t="shared" si="598"/>
        <v/>
      </c>
      <c r="BC148" s="167">
        <f t="shared" si="598"/>
        <v>20</v>
      </c>
      <c r="BD148" s="137" t="str">
        <f t="shared" si="598"/>
        <v/>
      </c>
      <c r="BE148" s="137" t="str">
        <f t="shared" si="598"/>
        <v/>
      </c>
      <c r="BF148" s="137" t="str">
        <f t="shared" si="598"/>
        <v/>
      </c>
      <c r="BG148" s="137" t="str">
        <f t="shared" si="598"/>
        <v/>
      </c>
      <c r="BH148" s="137" t="str">
        <f t="shared" si="598"/>
        <v/>
      </c>
      <c r="BI148" s="137" t="str">
        <f t="shared" si="598"/>
        <v/>
      </c>
      <c r="BJ148" s="137" t="str">
        <f t="shared" si="598"/>
        <v/>
      </c>
      <c r="BK148" s="137" t="str">
        <f t="shared" si="598"/>
        <v/>
      </c>
      <c r="BL148" s="137" t="str">
        <f t="shared" si="598"/>
        <v/>
      </c>
      <c r="BM148" s="137" t="str">
        <f t="shared" si="598"/>
        <v/>
      </c>
      <c r="BN148" s="137" t="str">
        <f t="shared" si="598"/>
        <v/>
      </c>
      <c r="BO148" s="137" t="str">
        <f t="shared" si="598"/>
        <v/>
      </c>
      <c r="BP148" s="137" t="str">
        <f t="shared" si="598"/>
        <v/>
      </c>
      <c r="BQ148" s="137" t="str">
        <f t="shared" si="598"/>
        <v/>
      </c>
      <c r="BR148" s="137" t="str">
        <f t="shared" si="598"/>
        <v/>
      </c>
      <c r="BS148" s="169" t="str">
        <f t="shared" si="598"/>
        <v/>
      </c>
      <c r="BT148" s="174" t="e">
        <f>$AY148*Assembly!Z$4+$AZ148*Assembly!Z$5+$BA148*Assembly!Z$6+$BB148*Assembly!Z$7+$BC148*Assembly!Z$8+$BD148*Assembly!Z$9+$BE148*Assembly!Z$10+$BF148*Assembly!Z$11+$BG148*Assembly!Z$12+$BH148*Assembly!Z$13+$BI148*Assembly!Z$14+$BJ148*Assembly!Z$15+$BK148*Assembly!Z$16+$BL148*Assembly!Z$17+$BM148*Assembly!Z$18+$BN148*Assembly!Z$19+$BO148*Assembly!Z$20+$BP148*Assembly!Z$21+$BQ148*Assembly!Z$22+$BR148*Assembly!Z$23+$BS148*Assembly!Z$24</f>
        <v>#VALUE!</v>
      </c>
      <c r="BU148" s="133" t="e">
        <f t="shared" si="3"/>
        <v>#VALUE!</v>
      </c>
      <c r="BV148" s="133"/>
      <c r="BW148" s="133" t="e">
        <f>$AY148*Assembly!AD$4+$AZ148*Assembly!AD$5+$BA148*Assembly!AD$6+$BB148*Assembly!AD$7+$BC148*Assembly!AD$8+$BD148*Assembly!AD$9+$BE148*Assembly!AD$10+$BF148*Assembly!AD$11+$BG148*Assembly!AD$12+$BH148*Assembly!AD$13+$BI148*Assembly!AD$14+$BJ148*Assembly!AD$15+$BK148*Assembly!AD$16+$BL148*Assembly!AD$17+$BM148*Assembly!AD$18+$BN148*Assembly!AD$19+$BO148*Assembly!AD$20+$BP148*Assembly!AD$21+$BQ148*Assembly!AD$22+$BR148*Assembly!AD$23+$BS148*Assembly!AD$24</f>
        <v>#VALUE!</v>
      </c>
      <c r="BX148" s="177" t="e">
        <f t="shared" si="4"/>
        <v>#VALUE!</v>
      </c>
      <c r="BY148" s="178" t="e">
        <f t="shared" si="5"/>
        <v>#VALUE!</v>
      </c>
      <c r="BZ148" s="179" t="e">
        <f t="shared" si="6"/>
        <v>#VALUE!</v>
      </c>
      <c r="CA148" s="178" t="e">
        <f t="shared" si="7"/>
        <v>#VALUE!</v>
      </c>
      <c r="CB148" s="133" t="e">
        <f>$AY148*Assembly!Y$4+$AZ148*Assembly!Y$5+$BA148*Assembly!Y$6+$BB148*Assembly!Y$7+$BC148*Assembly!Y$8+$BD148*Assembly!Y$9+$BE148*Assembly!Y$10+$BF148*Assembly!Y$11+$BG148*Assembly!Y$12+$BH148*Assembly!Y$13+$BI148*Assembly!Y$14+$BJ148*Assembly!Y$15+$BK148*Assembly!Y$16+$BL148*Assembly!Y$17+$BM148*Assembly!Y$18+$BN148*Assembly!Y$19+$BO148*Assembly!Y$20+$BP148*Assembly!Y$21+$BQ148*Assembly!Y$22+$BR148*Assembly!Y$23+$BS148*Assembly!Y$24</f>
        <v>#VALUE!</v>
      </c>
      <c r="CC148" s="133" t="e">
        <f t="shared" si="8"/>
        <v>#VALUE!</v>
      </c>
      <c r="CD148" s="130" t="e">
        <f t="shared" si="9"/>
        <v>#VALUE!</v>
      </c>
      <c r="CE148" s="183" t="e">
        <f>$AY148*Assembly!AC$4+$AZ148*Assembly!AC$5+$BA148*Assembly!AC$6+$BB148*Assembly!AC$7+$BC148*Assembly!AC$8+$BD148*Assembly!AC$9+$BE148*Assembly!AC$10+$BF148*Assembly!AC$11+$BG148*Assembly!AC$12+$BH148*Assembly!AC$13+$BI148*Assembly!AC$14+$BJ148*Assembly!AC$15+$BK148*Assembly!AC$16+$BL148*Assembly!AC$17+$BM148*Assembly!AC$18+$BN148*Assembly!AC$19+$BO148*Assembly!AC$20+$BP148*Assembly!AC$21+$BQ148*Assembly!AC$22+$BR148*Assembly!AC$23+$BS148*Assembly!AC$24</f>
        <v>#VALUE!</v>
      </c>
      <c r="CF148" s="145" t="e">
        <f>$AY148*Assembly!M$4+$AZ148*Assembly!M$5+$BA148*Assembly!M$6+$BB148*Assembly!M$7+$BC148*Assembly!M$8+$BD148*Assembly!M$9+$BE148*Assembly!M$10+$BF148*Assembly!M$11+$BG148*Assembly!M$12+$BH148*Assembly!M$13+$BI148*Assembly!M$14+$BJ148*Assembly!M$15+$BK148*Assembly!M$16+$BL148*Assembly!M$17+$BM148*Assembly!M$18+$BN148*Assembly!M$19+$BO148*Assembly!M$20+$BP148*Assembly!M$21+$BQ148*Assembly!M$22+$BR148*Assembly!M$23+$BS148*Assembly!M$24</f>
        <v>#VALUE!</v>
      </c>
      <c r="CG148" s="145" t="e">
        <f>$AY148*Assembly!N$4+$AZ148*Assembly!N$5+$BA148*Assembly!N$6+$BB148*Assembly!N$7+$BC148*Assembly!N$8+$BD148*Assembly!N$9+$BE148*Assembly!N$10+$BF148*Assembly!N$11+$BG148*Assembly!N$12+$BH148*Assembly!N$13+$BI148*Assembly!N$14+$BJ148*Assembly!N$15+$BK148*Assembly!N$16+$BL148*Assembly!N$17+$BM148*Assembly!N$18+$BN148*Assembly!N$19+$BO148*Assembly!N$20+$BP148*Assembly!N$21+$BQ148*Assembly!N$22+$BR148*Assembly!N$23+$BS148*Assembly!N$24</f>
        <v>#VALUE!</v>
      </c>
      <c r="CH148" s="145" t="e">
        <f>$AY148*Assembly!O$4+$AZ148*Assembly!O$5+$BA148*Assembly!O$6+$BB148*Assembly!O$7+$BC148*Assembly!O$8+$BD148*Assembly!O$9+$BE148*Assembly!O$10+$BF148*Assembly!O$11+$BG148*Assembly!O$12+$BH148*Assembly!O$13+$BI148*Assembly!O$14+$BJ148*Assembly!O$15+$BK148*Assembly!O$16+$BL148*Assembly!O$17+$BM148*Assembly!O$18+$BN148*Assembly!O$19+$BO148*Assembly!O$20+$BP148*Assembly!O$21+$BQ148*Assembly!O$22+$BR148*Assembly!O$23+$BS148*Assembly!O$24</f>
        <v>#VALUE!</v>
      </c>
      <c r="CI148" s="140" t="e">
        <f>$AY148*Assembly!P$4+$AZ148*Assembly!P$5+$BA148*Assembly!P$6+$BB148*Assembly!P$7+$BC148*Assembly!P$8+$BD148*Assembly!P$9+$BE148*Assembly!P$10+$BF148*Assembly!P$11+$BG148*Assembly!P$12+$BH148*Assembly!P$13+$BI148*Assembly!P$14+$BJ148*Assembly!P$15+$BK148*Assembly!P$16+$BL148*Assembly!P$17+$BM148*Assembly!P$18+$BN148*Assembly!P$19+$BO148*Assembly!P$20+$BP148*Assembly!P$21+$BQ148*Assembly!P$22+$BR148*Assembly!P$23+$BS148*Assembly!P$24</f>
        <v>#VALUE!</v>
      </c>
      <c r="CJ148" s="140" t="e">
        <f>$AY148*Assembly!Q$4+$AZ148*Assembly!Q$5+$BA148*Assembly!Q$6+$BB148*Assembly!Q$7+$BC148*Assembly!Q$8+$BD148*Assembly!Q$9+$BE148*Assembly!Q$10+$BF148*Assembly!Q$11+$BG148*Assembly!Q$12+$BH148*Assembly!Q$13+$BI148*Assembly!Q$14+$BJ148*Assembly!Q$15+$BK148*Assembly!Q$16+$BL148*Assembly!Q$17+$BM148*Assembly!Q$18+$BN148*Assembly!Q$19+$BO148*Assembly!Q$20+$BP148*Assembly!Q$21+$BQ148*Assembly!Q$22+$BR148*Assembly!Q$23+$BS148*Assembly!Q$24</f>
        <v>#VALUE!</v>
      </c>
      <c r="CK148" s="145" t="e">
        <f>$AY148*Assembly!R$4+$AZ148*Assembly!R$5+$BA148*Assembly!R$6+$BB148*Assembly!R$7+$BC148*Assembly!R$8+$BD148*Assembly!R$9+$BE148*Assembly!R$10+$BF148*Assembly!R$11+$BG148*Assembly!R$12+$BH148*Assembly!R$13+$BI148*Assembly!R$14+$BJ148*Assembly!R$15+$BK148*Assembly!R$16+$BL148*Assembly!R$17+$BM148*Assembly!R$18+$BN148*Assembly!R$19+$BO148*Assembly!R$20+$BP148*Assembly!R$21+$BQ148*Assembly!R$22+$BR148*Assembly!R$23+$BS148*Assembly!R$24</f>
        <v>#VALUE!</v>
      </c>
      <c r="CL148" s="140" t="e">
        <f>$AY148*Assembly!S$4+$AZ148*Assembly!S$5+$BA148*Assembly!S$6+$BB148*Assembly!S$7+$BC148*Assembly!S$8+$BD148*Assembly!S$9+$BE148*Assembly!S$10+$BF148*Assembly!S$11+$BG148*Assembly!S$12+$BH148*Assembly!S$13+$BI148*Assembly!S$14+$BJ148*Assembly!S$15+$BK148*Assembly!S$16+$BL148*Assembly!S$17+$BM148*Assembly!S$18+$BN148*Assembly!S$19+$BO148*Assembly!S$20+$BP148*Assembly!S$21+$BQ148*Assembly!S$22+$BR148*Assembly!S$23+$BS148*Assembly!S$24</f>
        <v>#VALUE!</v>
      </c>
      <c r="CM148" s="140" t="e">
        <f>$AY148*Assembly!T$4+$AZ148*Assembly!T$5+$BA148*Assembly!T$6+$BB148*Assembly!T$7+$BC148*Assembly!T$8+$BD148*Assembly!T$9+$BE148*Assembly!T$10+$BF148*Assembly!T$11+$BG148*Assembly!T$12+$BH148*Assembly!T$13+$BI148*Assembly!T$14+$BJ148*Assembly!T$15+$BK148*Assembly!T$16+$BL148*Assembly!T$17+$BM148*Assembly!T$18+$BN148*Assembly!T$19+$BO148*Assembly!T$20+$BP148*Assembly!T$21+$BQ148*Assembly!T$22+$BR148*Assembly!T$23+$BS148*Assembly!T$24</f>
        <v>#VALUE!</v>
      </c>
      <c r="CN148" s="140" t="e">
        <f>$AY148*Assembly!U$4+$AZ148*Assembly!U$5+$BA148*Assembly!U$6+$BB148*Assembly!U$7+$BC148*Assembly!U$8+$BD148*Assembly!U$9+$BE148*Assembly!U$10+$BF148*Assembly!U$11+$BG148*Assembly!U$12+$BH148*Assembly!U$13+$BI148*Assembly!U$14+$BJ148*Assembly!U$15+$BK148*Assembly!U$16+$BL148*Assembly!U$17+$BM148*Assembly!U$18+$BN148*Assembly!U$19+$BO148*Assembly!U$20+$BP148*Assembly!U$21+$BQ148*Assembly!U$22+$BR148*Assembly!U$23+$BS148*Assembly!U$24</f>
        <v>#VALUE!</v>
      </c>
      <c r="CO148" s="145" t="e">
        <f>$AY148*Assembly!V$4+$AZ148*Assembly!V$5+$BA148*Assembly!V$6+$BB148*Assembly!V$7+$BC148*Assembly!V$8+$BD148*Assembly!V$9+$BE148*Assembly!V$10+$BF148*Assembly!V$11+$BG148*Assembly!V$12+$BH148*Assembly!V$13+$BI148*Assembly!V$14+$BJ148*Assembly!V$15+$BK148*Assembly!V$16+$BL148*Assembly!V$17+$BM148*Assembly!V$18+$BN148*Assembly!V$19+$BO148*Assembly!V$20+$BP148*Assembly!V$21+$BQ148*Assembly!V$22+$BR148*Assembly!V$23+$BS148*Assembly!V$24</f>
        <v>#VALUE!</v>
      </c>
      <c r="CP148" s="145" t="e">
        <f>CF148*Refining!$F$3</f>
        <v>#VALUE!</v>
      </c>
      <c r="CQ148" s="145" t="e">
        <f>CG148*Refining!$F$4</f>
        <v>#VALUE!</v>
      </c>
      <c r="CR148" s="145" t="e">
        <f>CH148*Refining!$F$5</f>
        <v>#VALUE!</v>
      </c>
      <c r="CS148" s="145" t="e">
        <f>CI148*Refining!$F$6</f>
        <v>#VALUE!</v>
      </c>
      <c r="CT148" s="145" t="e">
        <f>CJ148*Refining!$F$7</f>
        <v>#VALUE!</v>
      </c>
      <c r="CU148" s="145" t="e">
        <f>CK148*Refining!$F$8</f>
        <v>#VALUE!</v>
      </c>
      <c r="CV148" s="145" t="e">
        <f>CL148*Refining!$F$9</f>
        <v>#VALUE!</v>
      </c>
      <c r="CW148" s="145" t="e">
        <f>CM148*Refining!$F$10</f>
        <v>#VALUE!</v>
      </c>
      <c r="CX148" s="145" t="e">
        <f>CN148*Refining!$F$11</f>
        <v>#VALUE!</v>
      </c>
      <c r="CY148" s="145" t="e">
        <f>CO148*Refining!$F$12</f>
        <v>#VALUE!</v>
      </c>
      <c r="CZ148" s="185" t="e">
        <f t="shared" ref="CZ148:DS148" si="599">IF(CF148 = 0, "", CF148)</f>
        <v>#VALUE!</v>
      </c>
      <c r="DA148" s="186" t="e">
        <f t="shared" si="599"/>
        <v>#VALUE!</v>
      </c>
      <c r="DB148" s="186" t="e">
        <f t="shared" si="599"/>
        <v>#VALUE!</v>
      </c>
      <c r="DC148" s="186" t="e">
        <f t="shared" si="599"/>
        <v>#VALUE!</v>
      </c>
      <c r="DD148" s="186" t="e">
        <f t="shared" si="599"/>
        <v>#VALUE!</v>
      </c>
      <c r="DE148" s="186" t="e">
        <f t="shared" si="599"/>
        <v>#VALUE!</v>
      </c>
      <c r="DF148" s="186" t="e">
        <f t="shared" si="599"/>
        <v>#VALUE!</v>
      </c>
      <c r="DG148" s="186" t="e">
        <f t="shared" si="599"/>
        <v>#VALUE!</v>
      </c>
      <c r="DH148" s="186" t="e">
        <f t="shared" si="599"/>
        <v>#VALUE!</v>
      </c>
      <c r="DI148" s="187" t="e">
        <f t="shared" si="599"/>
        <v>#VALUE!</v>
      </c>
      <c r="DJ148" s="185" t="e">
        <f t="shared" si="599"/>
        <v>#VALUE!</v>
      </c>
      <c r="DK148" s="186" t="e">
        <f t="shared" si="599"/>
        <v>#VALUE!</v>
      </c>
      <c r="DL148" s="186" t="e">
        <f t="shared" si="599"/>
        <v>#VALUE!</v>
      </c>
      <c r="DM148" s="186" t="e">
        <f t="shared" si="599"/>
        <v>#VALUE!</v>
      </c>
      <c r="DN148" s="211" t="e">
        <f t="shared" si="599"/>
        <v>#VALUE!</v>
      </c>
      <c r="DO148" s="186" t="e">
        <f t="shared" si="599"/>
        <v>#VALUE!</v>
      </c>
      <c r="DP148" s="186" t="e">
        <f t="shared" si="599"/>
        <v>#VALUE!</v>
      </c>
      <c r="DQ148" s="186" t="e">
        <f t="shared" si="599"/>
        <v>#VALUE!</v>
      </c>
      <c r="DR148" s="186" t="e">
        <f t="shared" si="599"/>
        <v>#VALUE!</v>
      </c>
      <c r="DS148" s="187" t="e">
        <f t="shared" si="599"/>
        <v>#VALUE!</v>
      </c>
      <c r="DT148" s="185" t="e">
        <f t="shared" si="11"/>
        <v>#VALUE!</v>
      </c>
      <c r="DU148" s="189" t="e">
        <f t="shared" si="12"/>
        <v>#VALUE!</v>
      </c>
      <c r="DV148" s="133" t="e">
        <f>CZ148*'Ores &amp; Ingots'!$C$3+DA148*'Ores &amp; Ingots'!$C$4+DB148*'Ores &amp; Ingots'!$C$5+DC148*'Ores &amp; Ingots'!$C$6+DD148*'Ores &amp; Ingots'!$C$7+DE148*'Ores &amp; Ingots'!$C$8+DF148*'Ores &amp; Ingots'!$C$9+DG148*'Ores &amp; Ingots'!$C$10+DH148*'Ores &amp; Ingots'!$C$11+DI148*'Ores &amp; Ingots'!$C$12</f>
        <v>#VALUE!</v>
      </c>
      <c r="DW148" s="133" t="e">
        <f>DJ148*'Ores &amp; Ingots'!$B$3+DK148*'Ores &amp; Ingots'!$B$4+DL148*'Ores &amp; Ingots'!$B$5+DM148*'Ores &amp; Ingots'!$B$6+DN148*'Ores &amp; Ingots'!$B$7+DO148*'Ores &amp; Ingots'!$B$8+DP148*'Ores &amp; Ingots'!$B$9+DQ148*'Ores &amp; Ingots'!$B$10+DR148*'Ores &amp; Ingots'!$B$11+DS148*'Ores &amp; Ingots'!$B$12</f>
        <v>#VALUE!</v>
      </c>
      <c r="DX148" s="189" t="e">
        <f>CZ148*Refining!$G$3+DA148*Refining!$G$4+DB148*Refining!$G$5+DC148*Refining!$G$6+DD148*Refining!$G$7+DE148*Refining!$G$8+DF148*Refining!$G$9+DG148*Refining!$G$10+DH148*Refining!$G$11+DI148*Refining!$G$12</f>
        <v>#VALUE!</v>
      </c>
      <c r="DY148" s="189" t="e">
        <f t="shared" si="13"/>
        <v>#VALUE!</v>
      </c>
      <c r="DZ148" s="192" t="e">
        <f t="shared" si="14"/>
        <v>#VALUE!</v>
      </c>
      <c r="EA148" s="185" t="e">
        <f t="shared" si="15"/>
        <v>#VALUE!</v>
      </c>
      <c r="EB148" s="194" t="e">
        <f t="shared" ref="EB148:EC148" si="600">EA148/60</f>
        <v>#VALUE!</v>
      </c>
      <c r="EC148" s="194" t="e">
        <f t="shared" si="600"/>
        <v>#VALUE!</v>
      </c>
      <c r="ED148" s="185" t="e">
        <f t="shared" si="17"/>
        <v>#VALUE!</v>
      </c>
      <c r="EE148" s="194" t="e">
        <f t="shared" ref="EE148:EF148" si="601">ED148/1000</f>
        <v>#VALUE!</v>
      </c>
      <c r="EF148" s="196" t="e">
        <f t="shared" si="601"/>
        <v>#VALUE!</v>
      </c>
      <c r="EG148" s="130" t="e">
        <f t="shared" si="19"/>
        <v>#VALUE!</v>
      </c>
      <c r="EH148" s="132" t="e">
        <f t="shared" si="20"/>
        <v>#VALUE!</v>
      </c>
      <c r="EI148" s="133">
        <v>504</v>
      </c>
    </row>
    <row r="149" spans="1:139" ht="12.75" x14ac:dyDescent="0.2">
      <c r="A149" s="864"/>
      <c r="B149" s="135" t="s">
        <v>361</v>
      </c>
      <c r="C149" s="137" t="s">
        <v>155</v>
      </c>
      <c r="D149" s="137">
        <v>3</v>
      </c>
      <c r="E149" s="137">
        <v>3</v>
      </c>
      <c r="F149" s="137">
        <v>3</v>
      </c>
      <c r="G149" s="139">
        <f t="shared" si="0"/>
        <v>3.375</v>
      </c>
      <c r="H149" s="140">
        <v>15</v>
      </c>
      <c r="I149" s="140">
        <v>15</v>
      </c>
      <c r="J149" s="140">
        <f>H149/Main!$D$9</f>
        <v>3</v>
      </c>
      <c r="K149" s="140">
        <f>I149/Main!$D$10</f>
        <v>7.5</v>
      </c>
      <c r="L149" s="140">
        <f t="shared" si="1"/>
        <v>2.5</v>
      </c>
      <c r="M149" s="140">
        <v>1</v>
      </c>
      <c r="N149" s="143"/>
      <c r="O149" s="143"/>
      <c r="P149" s="143"/>
      <c r="Q149" s="145"/>
      <c r="R149" s="143"/>
      <c r="S149" s="146"/>
      <c r="T149" s="146"/>
      <c r="U149" s="143"/>
      <c r="V149" s="143"/>
      <c r="W149" s="146"/>
      <c r="X149" s="146"/>
      <c r="Y149" s="143"/>
      <c r="Z149" s="143"/>
      <c r="AA149" s="145" t="s">
        <v>240</v>
      </c>
      <c r="AB149" s="145" t="s">
        <v>220</v>
      </c>
      <c r="AC149" s="362"/>
      <c r="AD149" s="133">
        <v>0</v>
      </c>
      <c r="AE149" s="133">
        <v>20</v>
      </c>
      <c r="AF149" s="133">
        <v>0</v>
      </c>
      <c r="AG149" s="133">
        <v>0</v>
      </c>
      <c r="AH149" s="167">
        <v>20</v>
      </c>
      <c r="AI149" s="133">
        <v>0</v>
      </c>
      <c r="AJ149" s="133">
        <v>0</v>
      </c>
      <c r="AK149" s="133">
        <v>0</v>
      </c>
      <c r="AL149" s="133">
        <v>0</v>
      </c>
      <c r="AM149" s="133">
        <v>0</v>
      </c>
      <c r="AN149" s="133">
        <v>0</v>
      </c>
      <c r="AO149" s="133">
        <v>0</v>
      </c>
      <c r="AP149" s="133">
        <v>0</v>
      </c>
      <c r="AQ149" s="133">
        <v>0</v>
      </c>
      <c r="AR149" s="133">
        <v>0</v>
      </c>
      <c r="AS149" s="133">
        <v>0</v>
      </c>
      <c r="AT149" s="133">
        <v>0</v>
      </c>
      <c r="AU149" s="133">
        <v>0</v>
      </c>
      <c r="AV149" s="133">
        <v>0</v>
      </c>
      <c r="AW149" s="133">
        <v>0</v>
      </c>
      <c r="AX149" s="133">
        <v>0</v>
      </c>
      <c r="AY149" s="161" t="str">
        <f t="shared" ref="AY149:BS149" si="602">IF(AD149 = 0, "", AD149)</f>
        <v/>
      </c>
      <c r="AZ149" s="133">
        <f t="shared" si="602"/>
        <v>20</v>
      </c>
      <c r="BA149" s="137" t="str">
        <f t="shared" si="602"/>
        <v/>
      </c>
      <c r="BB149" s="137" t="str">
        <f t="shared" si="602"/>
        <v/>
      </c>
      <c r="BC149" s="167">
        <f t="shared" si="602"/>
        <v>20</v>
      </c>
      <c r="BD149" s="137" t="str">
        <f t="shared" si="602"/>
        <v/>
      </c>
      <c r="BE149" s="137" t="str">
        <f t="shared" si="602"/>
        <v/>
      </c>
      <c r="BF149" s="137" t="str">
        <f t="shared" si="602"/>
        <v/>
      </c>
      <c r="BG149" s="137" t="str">
        <f t="shared" si="602"/>
        <v/>
      </c>
      <c r="BH149" s="137" t="str">
        <f t="shared" si="602"/>
        <v/>
      </c>
      <c r="BI149" s="137" t="str">
        <f t="shared" si="602"/>
        <v/>
      </c>
      <c r="BJ149" s="137" t="str">
        <f t="shared" si="602"/>
        <v/>
      </c>
      <c r="BK149" s="137" t="str">
        <f t="shared" si="602"/>
        <v/>
      </c>
      <c r="BL149" s="137" t="str">
        <f t="shared" si="602"/>
        <v/>
      </c>
      <c r="BM149" s="137" t="str">
        <f t="shared" si="602"/>
        <v/>
      </c>
      <c r="BN149" s="137" t="str">
        <f t="shared" si="602"/>
        <v/>
      </c>
      <c r="BO149" s="137" t="str">
        <f t="shared" si="602"/>
        <v/>
      </c>
      <c r="BP149" s="137" t="str">
        <f t="shared" si="602"/>
        <v/>
      </c>
      <c r="BQ149" s="137" t="str">
        <f t="shared" si="602"/>
        <v/>
      </c>
      <c r="BR149" s="137" t="str">
        <f t="shared" si="602"/>
        <v/>
      </c>
      <c r="BS149" s="169" t="str">
        <f t="shared" si="602"/>
        <v/>
      </c>
      <c r="BT149" s="174" t="e">
        <f>$AY149*Assembly!Z$4+$AZ149*Assembly!Z$5+$BA149*Assembly!Z$6+$BB149*Assembly!Z$7+$BC149*Assembly!Z$8+$BD149*Assembly!Z$9+$BE149*Assembly!Z$10+$BF149*Assembly!Z$11+$BG149*Assembly!Z$12+$BH149*Assembly!Z$13+$BI149*Assembly!Z$14+$BJ149*Assembly!Z$15+$BK149*Assembly!Z$16+$BL149*Assembly!Z$17+$BM149*Assembly!Z$18+$BN149*Assembly!Z$19+$BO149*Assembly!Z$20+$BP149*Assembly!Z$21+$BQ149*Assembly!Z$22+$BR149*Assembly!Z$23+$BS149*Assembly!Z$24</f>
        <v>#VALUE!</v>
      </c>
      <c r="BU149" s="133" t="e">
        <f t="shared" si="3"/>
        <v>#VALUE!</v>
      </c>
      <c r="BV149" s="133"/>
      <c r="BW149" s="133" t="e">
        <f>$AY149*Assembly!AD$4+$AZ149*Assembly!AD$5+$BA149*Assembly!AD$6+$BB149*Assembly!AD$7+$BC149*Assembly!AD$8+$BD149*Assembly!AD$9+$BE149*Assembly!AD$10+$BF149*Assembly!AD$11+$BG149*Assembly!AD$12+$BH149*Assembly!AD$13+$BI149*Assembly!AD$14+$BJ149*Assembly!AD$15+$BK149*Assembly!AD$16+$BL149*Assembly!AD$17+$BM149*Assembly!AD$18+$BN149*Assembly!AD$19+$BO149*Assembly!AD$20+$BP149*Assembly!AD$21+$BQ149*Assembly!AD$22+$BR149*Assembly!AD$23+$BS149*Assembly!AD$24</f>
        <v>#VALUE!</v>
      </c>
      <c r="BX149" s="177" t="e">
        <f t="shared" si="4"/>
        <v>#VALUE!</v>
      </c>
      <c r="BY149" s="178" t="e">
        <f t="shared" si="5"/>
        <v>#VALUE!</v>
      </c>
      <c r="BZ149" s="179" t="e">
        <f t="shared" si="6"/>
        <v>#VALUE!</v>
      </c>
      <c r="CA149" s="178" t="e">
        <f t="shared" si="7"/>
        <v>#VALUE!</v>
      </c>
      <c r="CB149" s="133" t="e">
        <f>$AY149*Assembly!Y$4+$AZ149*Assembly!Y$5+$BA149*Assembly!Y$6+$BB149*Assembly!Y$7+$BC149*Assembly!Y$8+$BD149*Assembly!Y$9+$BE149*Assembly!Y$10+$BF149*Assembly!Y$11+$BG149*Assembly!Y$12+$BH149*Assembly!Y$13+$BI149*Assembly!Y$14+$BJ149*Assembly!Y$15+$BK149*Assembly!Y$16+$BL149*Assembly!Y$17+$BM149*Assembly!Y$18+$BN149*Assembly!Y$19+$BO149*Assembly!Y$20+$BP149*Assembly!Y$21+$BQ149*Assembly!Y$22+$BR149*Assembly!Y$23+$BS149*Assembly!Y$24</f>
        <v>#VALUE!</v>
      </c>
      <c r="CC149" s="133" t="e">
        <f t="shared" si="8"/>
        <v>#VALUE!</v>
      </c>
      <c r="CD149" s="130" t="e">
        <f t="shared" si="9"/>
        <v>#VALUE!</v>
      </c>
      <c r="CE149" s="183" t="e">
        <f>$AY149*Assembly!AC$4+$AZ149*Assembly!AC$5+$BA149*Assembly!AC$6+$BB149*Assembly!AC$7+$BC149*Assembly!AC$8+$BD149*Assembly!AC$9+$BE149*Assembly!AC$10+$BF149*Assembly!AC$11+$BG149*Assembly!AC$12+$BH149*Assembly!AC$13+$BI149*Assembly!AC$14+$BJ149*Assembly!AC$15+$BK149*Assembly!AC$16+$BL149*Assembly!AC$17+$BM149*Assembly!AC$18+$BN149*Assembly!AC$19+$BO149*Assembly!AC$20+$BP149*Assembly!AC$21+$BQ149*Assembly!AC$22+$BR149*Assembly!AC$23+$BS149*Assembly!AC$24</f>
        <v>#VALUE!</v>
      </c>
      <c r="CF149" s="145" t="e">
        <f>$AY149*Assembly!M$4+$AZ149*Assembly!M$5+$BA149*Assembly!M$6+$BB149*Assembly!M$7+$BC149*Assembly!M$8+$BD149*Assembly!M$9+$BE149*Assembly!M$10+$BF149*Assembly!M$11+$BG149*Assembly!M$12+$BH149*Assembly!M$13+$BI149*Assembly!M$14+$BJ149*Assembly!M$15+$BK149*Assembly!M$16+$BL149*Assembly!M$17+$BM149*Assembly!M$18+$BN149*Assembly!M$19+$BO149*Assembly!M$20+$BP149*Assembly!M$21+$BQ149*Assembly!M$22+$BR149*Assembly!M$23+$BS149*Assembly!M$24</f>
        <v>#VALUE!</v>
      </c>
      <c r="CG149" s="145" t="e">
        <f>$AY149*Assembly!N$4+$AZ149*Assembly!N$5+$BA149*Assembly!N$6+$BB149*Assembly!N$7+$BC149*Assembly!N$8+$BD149*Assembly!N$9+$BE149*Assembly!N$10+$BF149*Assembly!N$11+$BG149*Assembly!N$12+$BH149*Assembly!N$13+$BI149*Assembly!N$14+$BJ149*Assembly!N$15+$BK149*Assembly!N$16+$BL149*Assembly!N$17+$BM149*Assembly!N$18+$BN149*Assembly!N$19+$BO149*Assembly!N$20+$BP149*Assembly!N$21+$BQ149*Assembly!N$22+$BR149*Assembly!N$23+$BS149*Assembly!N$24</f>
        <v>#VALUE!</v>
      </c>
      <c r="CH149" s="145" t="e">
        <f>$AY149*Assembly!O$4+$AZ149*Assembly!O$5+$BA149*Assembly!O$6+$BB149*Assembly!O$7+$BC149*Assembly!O$8+$BD149*Assembly!O$9+$BE149*Assembly!O$10+$BF149*Assembly!O$11+$BG149*Assembly!O$12+$BH149*Assembly!O$13+$BI149*Assembly!O$14+$BJ149*Assembly!O$15+$BK149*Assembly!O$16+$BL149*Assembly!O$17+$BM149*Assembly!O$18+$BN149*Assembly!O$19+$BO149*Assembly!O$20+$BP149*Assembly!O$21+$BQ149*Assembly!O$22+$BR149*Assembly!O$23+$BS149*Assembly!O$24</f>
        <v>#VALUE!</v>
      </c>
      <c r="CI149" s="140" t="e">
        <f>$AY149*Assembly!P$4+$AZ149*Assembly!P$5+$BA149*Assembly!P$6+$BB149*Assembly!P$7+$BC149*Assembly!P$8+$BD149*Assembly!P$9+$BE149*Assembly!P$10+$BF149*Assembly!P$11+$BG149*Assembly!P$12+$BH149*Assembly!P$13+$BI149*Assembly!P$14+$BJ149*Assembly!P$15+$BK149*Assembly!P$16+$BL149*Assembly!P$17+$BM149*Assembly!P$18+$BN149*Assembly!P$19+$BO149*Assembly!P$20+$BP149*Assembly!P$21+$BQ149*Assembly!P$22+$BR149*Assembly!P$23+$BS149*Assembly!P$24</f>
        <v>#VALUE!</v>
      </c>
      <c r="CJ149" s="140" t="e">
        <f>$AY149*Assembly!Q$4+$AZ149*Assembly!Q$5+$BA149*Assembly!Q$6+$BB149*Assembly!Q$7+$BC149*Assembly!Q$8+$BD149*Assembly!Q$9+$BE149*Assembly!Q$10+$BF149*Assembly!Q$11+$BG149*Assembly!Q$12+$BH149*Assembly!Q$13+$BI149*Assembly!Q$14+$BJ149*Assembly!Q$15+$BK149*Assembly!Q$16+$BL149*Assembly!Q$17+$BM149*Assembly!Q$18+$BN149*Assembly!Q$19+$BO149*Assembly!Q$20+$BP149*Assembly!Q$21+$BQ149*Assembly!Q$22+$BR149*Assembly!Q$23+$BS149*Assembly!Q$24</f>
        <v>#VALUE!</v>
      </c>
      <c r="CK149" s="145" t="e">
        <f>$AY149*Assembly!R$4+$AZ149*Assembly!R$5+$BA149*Assembly!R$6+$BB149*Assembly!R$7+$BC149*Assembly!R$8+$BD149*Assembly!R$9+$BE149*Assembly!R$10+$BF149*Assembly!R$11+$BG149*Assembly!R$12+$BH149*Assembly!R$13+$BI149*Assembly!R$14+$BJ149*Assembly!R$15+$BK149*Assembly!R$16+$BL149*Assembly!R$17+$BM149*Assembly!R$18+$BN149*Assembly!R$19+$BO149*Assembly!R$20+$BP149*Assembly!R$21+$BQ149*Assembly!R$22+$BR149*Assembly!R$23+$BS149*Assembly!R$24</f>
        <v>#VALUE!</v>
      </c>
      <c r="CL149" s="140" t="e">
        <f>$AY149*Assembly!S$4+$AZ149*Assembly!S$5+$BA149*Assembly!S$6+$BB149*Assembly!S$7+$BC149*Assembly!S$8+$BD149*Assembly!S$9+$BE149*Assembly!S$10+$BF149*Assembly!S$11+$BG149*Assembly!S$12+$BH149*Assembly!S$13+$BI149*Assembly!S$14+$BJ149*Assembly!S$15+$BK149*Assembly!S$16+$BL149*Assembly!S$17+$BM149*Assembly!S$18+$BN149*Assembly!S$19+$BO149*Assembly!S$20+$BP149*Assembly!S$21+$BQ149*Assembly!S$22+$BR149*Assembly!S$23+$BS149*Assembly!S$24</f>
        <v>#VALUE!</v>
      </c>
      <c r="CM149" s="140" t="e">
        <f>$AY149*Assembly!T$4+$AZ149*Assembly!T$5+$BA149*Assembly!T$6+$BB149*Assembly!T$7+$BC149*Assembly!T$8+$BD149*Assembly!T$9+$BE149*Assembly!T$10+$BF149*Assembly!T$11+$BG149*Assembly!T$12+$BH149*Assembly!T$13+$BI149*Assembly!T$14+$BJ149*Assembly!T$15+$BK149*Assembly!T$16+$BL149*Assembly!T$17+$BM149*Assembly!T$18+$BN149*Assembly!T$19+$BO149*Assembly!T$20+$BP149*Assembly!T$21+$BQ149*Assembly!T$22+$BR149*Assembly!T$23+$BS149*Assembly!T$24</f>
        <v>#VALUE!</v>
      </c>
      <c r="CN149" s="140" t="e">
        <f>$AY149*Assembly!U$4+$AZ149*Assembly!U$5+$BA149*Assembly!U$6+$BB149*Assembly!U$7+$BC149*Assembly!U$8+$BD149*Assembly!U$9+$BE149*Assembly!U$10+$BF149*Assembly!U$11+$BG149*Assembly!U$12+$BH149*Assembly!U$13+$BI149*Assembly!U$14+$BJ149*Assembly!U$15+$BK149*Assembly!U$16+$BL149*Assembly!U$17+$BM149*Assembly!U$18+$BN149*Assembly!U$19+$BO149*Assembly!U$20+$BP149*Assembly!U$21+$BQ149*Assembly!U$22+$BR149*Assembly!U$23+$BS149*Assembly!U$24</f>
        <v>#VALUE!</v>
      </c>
      <c r="CO149" s="145" t="e">
        <f>$AY149*Assembly!V$4+$AZ149*Assembly!V$5+$BA149*Assembly!V$6+$BB149*Assembly!V$7+$BC149*Assembly!V$8+$BD149*Assembly!V$9+$BE149*Assembly!V$10+$BF149*Assembly!V$11+$BG149*Assembly!V$12+$BH149*Assembly!V$13+$BI149*Assembly!V$14+$BJ149*Assembly!V$15+$BK149*Assembly!V$16+$BL149*Assembly!V$17+$BM149*Assembly!V$18+$BN149*Assembly!V$19+$BO149*Assembly!V$20+$BP149*Assembly!V$21+$BQ149*Assembly!V$22+$BR149*Assembly!V$23+$BS149*Assembly!V$24</f>
        <v>#VALUE!</v>
      </c>
      <c r="CP149" s="145" t="e">
        <f>CF149*Refining!$F$3</f>
        <v>#VALUE!</v>
      </c>
      <c r="CQ149" s="145" t="e">
        <f>CG149*Refining!$F$4</f>
        <v>#VALUE!</v>
      </c>
      <c r="CR149" s="145" t="e">
        <f>CH149*Refining!$F$5</f>
        <v>#VALUE!</v>
      </c>
      <c r="CS149" s="145" t="e">
        <f>CI149*Refining!$F$6</f>
        <v>#VALUE!</v>
      </c>
      <c r="CT149" s="145" t="e">
        <f>CJ149*Refining!$F$7</f>
        <v>#VALUE!</v>
      </c>
      <c r="CU149" s="145" t="e">
        <f>CK149*Refining!$F$8</f>
        <v>#VALUE!</v>
      </c>
      <c r="CV149" s="145" t="e">
        <f>CL149*Refining!$F$9</f>
        <v>#VALUE!</v>
      </c>
      <c r="CW149" s="145" t="e">
        <f>CM149*Refining!$F$10</f>
        <v>#VALUE!</v>
      </c>
      <c r="CX149" s="145" t="e">
        <f>CN149*Refining!$F$11</f>
        <v>#VALUE!</v>
      </c>
      <c r="CY149" s="145" t="e">
        <f>CO149*Refining!$F$12</f>
        <v>#VALUE!</v>
      </c>
      <c r="CZ149" s="185" t="e">
        <f t="shared" ref="CZ149:DS149" si="603">IF(CF149 = 0, "", CF149)</f>
        <v>#VALUE!</v>
      </c>
      <c r="DA149" s="186" t="e">
        <f t="shared" si="603"/>
        <v>#VALUE!</v>
      </c>
      <c r="DB149" s="186" t="e">
        <f t="shared" si="603"/>
        <v>#VALUE!</v>
      </c>
      <c r="DC149" s="186" t="e">
        <f t="shared" si="603"/>
        <v>#VALUE!</v>
      </c>
      <c r="DD149" s="186" t="e">
        <f t="shared" si="603"/>
        <v>#VALUE!</v>
      </c>
      <c r="DE149" s="186" t="e">
        <f t="shared" si="603"/>
        <v>#VALUE!</v>
      </c>
      <c r="DF149" s="186" t="e">
        <f t="shared" si="603"/>
        <v>#VALUE!</v>
      </c>
      <c r="DG149" s="186" t="e">
        <f t="shared" si="603"/>
        <v>#VALUE!</v>
      </c>
      <c r="DH149" s="186" t="e">
        <f t="shared" si="603"/>
        <v>#VALUE!</v>
      </c>
      <c r="DI149" s="187" t="e">
        <f t="shared" si="603"/>
        <v>#VALUE!</v>
      </c>
      <c r="DJ149" s="185" t="e">
        <f t="shared" si="603"/>
        <v>#VALUE!</v>
      </c>
      <c r="DK149" s="186" t="e">
        <f t="shared" si="603"/>
        <v>#VALUE!</v>
      </c>
      <c r="DL149" s="186" t="e">
        <f t="shared" si="603"/>
        <v>#VALUE!</v>
      </c>
      <c r="DM149" s="186" t="e">
        <f t="shared" si="603"/>
        <v>#VALUE!</v>
      </c>
      <c r="DN149" s="211" t="e">
        <f t="shared" si="603"/>
        <v>#VALUE!</v>
      </c>
      <c r="DO149" s="186" t="e">
        <f t="shared" si="603"/>
        <v>#VALUE!</v>
      </c>
      <c r="DP149" s="186" t="e">
        <f t="shared" si="603"/>
        <v>#VALUE!</v>
      </c>
      <c r="DQ149" s="186" t="e">
        <f t="shared" si="603"/>
        <v>#VALUE!</v>
      </c>
      <c r="DR149" s="186" t="e">
        <f t="shared" si="603"/>
        <v>#VALUE!</v>
      </c>
      <c r="DS149" s="187" t="e">
        <f t="shared" si="603"/>
        <v>#VALUE!</v>
      </c>
      <c r="DT149" s="185" t="e">
        <f t="shared" si="11"/>
        <v>#VALUE!</v>
      </c>
      <c r="DU149" s="189" t="e">
        <f t="shared" si="12"/>
        <v>#VALUE!</v>
      </c>
      <c r="DV149" s="133" t="e">
        <f>CZ149*'Ores &amp; Ingots'!$C$3+DA149*'Ores &amp; Ingots'!$C$4+DB149*'Ores &amp; Ingots'!$C$5+DC149*'Ores &amp; Ingots'!$C$6+DD149*'Ores &amp; Ingots'!$C$7+DE149*'Ores &amp; Ingots'!$C$8+DF149*'Ores &amp; Ingots'!$C$9+DG149*'Ores &amp; Ingots'!$C$10+DH149*'Ores &amp; Ingots'!$C$11+DI149*'Ores &amp; Ingots'!$C$12</f>
        <v>#VALUE!</v>
      </c>
      <c r="DW149" s="133" t="e">
        <f>DJ149*'Ores &amp; Ingots'!$B$3+DK149*'Ores &amp; Ingots'!$B$4+DL149*'Ores &amp; Ingots'!$B$5+DM149*'Ores &amp; Ingots'!$B$6+DN149*'Ores &amp; Ingots'!$B$7+DO149*'Ores &amp; Ingots'!$B$8+DP149*'Ores &amp; Ingots'!$B$9+DQ149*'Ores &amp; Ingots'!$B$10+DR149*'Ores &amp; Ingots'!$B$11+DS149*'Ores &amp; Ingots'!$B$12</f>
        <v>#VALUE!</v>
      </c>
      <c r="DX149" s="189" t="e">
        <f>CZ149*Refining!$G$3+DA149*Refining!$G$4+DB149*Refining!$G$5+DC149*Refining!$G$6+DD149*Refining!$G$7+DE149*Refining!$G$8+DF149*Refining!$G$9+DG149*Refining!$G$10+DH149*Refining!$G$11+DI149*Refining!$G$12</f>
        <v>#VALUE!</v>
      </c>
      <c r="DY149" s="189" t="e">
        <f t="shared" si="13"/>
        <v>#VALUE!</v>
      </c>
      <c r="DZ149" s="192" t="e">
        <f t="shared" si="14"/>
        <v>#VALUE!</v>
      </c>
      <c r="EA149" s="185" t="e">
        <f t="shared" si="15"/>
        <v>#VALUE!</v>
      </c>
      <c r="EB149" s="194" t="e">
        <f t="shared" ref="EB149:EC149" si="604">EA149/60</f>
        <v>#VALUE!</v>
      </c>
      <c r="EC149" s="194" t="e">
        <f t="shared" si="604"/>
        <v>#VALUE!</v>
      </c>
      <c r="ED149" s="185" t="e">
        <f t="shared" si="17"/>
        <v>#VALUE!</v>
      </c>
      <c r="EE149" s="194" t="e">
        <f t="shared" ref="EE149:EF149" si="605">ED149/1000</f>
        <v>#VALUE!</v>
      </c>
      <c r="EF149" s="196" t="e">
        <f t="shared" si="605"/>
        <v>#VALUE!</v>
      </c>
      <c r="EG149" s="130" t="e">
        <f t="shared" si="19"/>
        <v>#VALUE!</v>
      </c>
      <c r="EH149" s="132" t="e">
        <f t="shared" si="20"/>
        <v>#VALUE!</v>
      </c>
      <c r="EI149" s="133" t="s">
        <v>28</v>
      </c>
    </row>
    <row r="150" spans="1:139" ht="12.75" hidden="1" x14ac:dyDescent="0.2">
      <c r="A150" s="864"/>
      <c r="B150" s="135" t="s">
        <v>362</v>
      </c>
      <c r="C150" s="137" t="s">
        <v>156</v>
      </c>
      <c r="D150" s="137">
        <v>1</v>
      </c>
      <c r="E150" s="137">
        <v>1</v>
      </c>
      <c r="F150" s="137">
        <v>1</v>
      </c>
      <c r="G150" s="139">
        <f t="shared" si="0"/>
        <v>15.625</v>
      </c>
      <c r="H150" s="140">
        <v>15</v>
      </c>
      <c r="I150" s="140">
        <v>15</v>
      </c>
      <c r="J150" s="140">
        <f>H150/Main!$D$9</f>
        <v>3</v>
      </c>
      <c r="K150" s="140">
        <f>I150/Main!$D$10</f>
        <v>7.5</v>
      </c>
      <c r="L150" s="140">
        <f t="shared" si="1"/>
        <v>2.5</v>
      </c>
      <c r="M150" s="140">
        <v>1</v>
      </c>
      <c r="N150" s="145">
        <v>30</v>
      </c>
      <c r="O150" s="145">
        <v>30</v>
      </c>
      <c r="P150" s="143"/>
      <c r="Q150" s="145"/>
      <c r="R150" s="143"/>
      <c r="S150" s="146"/>
      <c r="T150" s="146"/>
      <c r="U150" s="143"/>
      <c r="V150" s="143"/>
      <c r="W150" s="146"/>
      <c r="X150" s="146"/>
      <c r="Y150" s="143"/>
      <c r="Z150" s="143"/>
      <c r="AA150" s="145" t="s">
        <v>240</v>
      </c>
      <c r="AB150" s="145" t="s">
        <v>220</v>
      </c>
      <c r="AC150" s="362" t="s">
        <v>220</v>
      </c>
      <c r="AD150" s="133">
        <v>0</v>
      </c>
      <c r="AE150" s="133">
        <v>40</v>
      </c>
      <c r="AF150" s="133">
        <v>0</v>
      </c>
      <c r="AG150" s="133">
        <v>0</v>
      </c>
      <c r="AH150" s="133">
        <v>20</v>
      </c>
      <c r="AI150" s="133">
        <v>0</v>
      </c>
      <c r="AJ150" s="133">
        <v>8</v>
      </c>
      <c r="AK150" s="167">
        <v>30</v>
      </c>
      <c r="AL150" s="133">
        <v>8</v>
      </c>
      <c r="AM150" s="133">
        <v>0</v>
      </c>
      <c r="AN150" s="133">
        <v>0</v>
      </c>
      <c r="AO150" s="133">
        <v>0</v>
      </c>
      <c r="AP150" s="133">
        <v>10</v>
      </c>
      <c r="AQ150" s="133">
        <v>0</v>
      </c>
      <c r="AR150" s="133">
        <v>0</v>
      </c>
      <c r="AS150" s="133">
        <v>0</v>
      </c>
      <c r="AT150" s="133">
        <v>0</v>
      </c>
      <c r="AU150" s="133">
        <v>0</v>
      </c>
      <c r="AV150" s="133">
        <v>0</v>
      </c>
      <c r="AW150" s="133">
        <v>0</v>
      </c>
      <c r="AX150" s="133">
        <v>0</v>
      </c>
      <c r="AY150" s="161" t="str">
        <f t="shared" ref="AY150:BS150" si="606">IF(AD150 = 0, "", AD150)</f>
        <v/>
      </c>
      <c r="AZ150" s="133">
        <f t="shared" si="606"/>
        <v>40</v>
      </c>
      <c r="BA150" s="137" t="str">
        <f t="shared" si="606"/>
        <v/>
      </c>
      <c r="BB150" s="137" t="str">
        <f t="shared" si="606"/>
        <v/>
      </c>
      <c r="BC150" s="133">
        <f t="shared" si="606"/>
        <v>20</v>
      </c>
      <c r="BD150" s="137" t="str">
        <f t="shared" si="606"/>
        <v/>
      </c>
      <c r="BE150" s="133">
        <f t="shared" si="606"/>
        <v>8</v>
      </c>
      <c r="BF150" s="167">
        <f t="shared" si="606"/>
        <v>30</v>
      </c>
      <c r="BG150" s="133">
        <f t="shared" si="606"/>
        <v>8</v>
      </c>
      <c r="BH150" s="137" t="str">
        <f t="shared" si="606"/>
        <v/>
      </c>
      <c r="BI150" s="137" t="str">
        <f t="shared" si="606"/>
        <v/>
      </c>
      <c r="BJ150" s="137" t="str">
        <f t="shared" si="606"/>
        <v/>
      </c>
      <c r="BK150" s="133">
        <f t="shared" si="606"/>
        <v>10</v>
      </c>
      <c r="BL150" s="137" t="str">
        <f t="shared" si="606"/>
        <v/>
      </c>
      <c r="BM150" s="137" t="str">
        <f t="shared" si="606"/>
        <v/>
      </c>
      <c r="BN150" s="137" t="str">
        <f t="shared" si="606"/>
        <v/>
      </c>
      <c r="BO150" s="137" t="str">
        <f t="shared" si="606"/>
        <v/>
      </c>
      <c r="BP150" s="137" t="str">
        <f t="shared" si="606"/>
        <v/>
      </c>
      <c r="BQ150" s="137" t="str">
        <f t="shared" si="606"/>
        <v/>
      </c>
      <c r="BR150" s="137" t="str">
        <f t="shared" si="606"/>
        <v/>
      </c>
      <c r="BS150" s="169" t="str">
        <f t="shared" si="606"/>
        <v/>
      </c>
      <c r="BT150" s="174" t="e">
        <f>$AY150*Assembly!Z$4+$AZ150*Assembly!Z$5+$BA150*Assembly!Z$6+$BB150*Assembly!Z$7+$BC150*Assembly!Z$8+$BD150*Assembly!Z$9+$BE150*Assembly!Z$10+$BF150*Assembly!Z$11+$BG150*Assembly!Z$12+$BH150*Assembly!Z$13+$BI150*Assembly!Z$14+$BJ150*Assembly!Z$15+$BK150*Assembly!Z$16+$BL150*Assembly!Z$17+$BM150*Assembly!Z$18+$BN150*Assembly!Z$19+$BO150*Assembly!Z$20+$BP150*Assembly!Z$21+$BQ150*Assembly!Z$22+$BR150*Assembly!Z$23+$BS150*Assembly!Z$24</f>
        <v>#VALUE!</v>
      </c>
      <c r="BU150" s="133" t="e">
        <f t="shared" si="3"/>
        <v>#VALUE!</v>
      </c>
      <c r="BV150" s="133"/>
      <c r="BW150" s="133" t="e">
        <f>$AY150*Assembly!AD$4+$AZ150*Assembly!AD$5+$BA150*Assembly!AD$6+$BB150*Assembly!AD$7+$BC150*Assembly!AD$8+$BD150*Assembly!AD$9+$BE150*Assembly!AD$10+$BF150*Assembly!AD$11+$BG150*Assembly!AD$12+$BH150*Assembly!AD$13+$BI150*Assembly!AD$14+$BJ150*Assembly!AD$15+$BK150*Assembly!AD$16+$BL150*Assembly!AD$17+$BM150*Assembly!AD$18+$BN150*Assembly!AD$19+$BO150*Assembly!AD$20+$BP150*Assembly!AD$21+$BQ150*Assembly!AD$22+$BR150*Assembly!AD$23+$BS150*Assembly!AD$24</f>
        <v>#VALUE!</v>
      </c>
      <c r="BX150" s="177" t="e">
        <f t="shared" si="4"/>
        <v>#VALUE!</v>
      </c>
      <c r="BY150" s="178" t="e">
        <f t="shared" si="5"/>
        <v>#VALUE!</v>
      </c>
      <c r="BZ150" s="179" t="e">
        <f t="shared" si="6"/>
        <v>#VALUE!</v>
      </c>
      <c r="CA150" s="178" t="e">
        <f t="shared" si="7"/>
        <v>#VALUE!</v>
      </c>
      <c r="CB150" s="133" t="e">
        <f>$AY150*Assembly!Y$4+$AZ150*Assembly!Y$5+$BA150*Assembly!Y$6+$BB150*Assembly!Y$7+$BC150*Assembly!Y$8+$BD150*Assembly!Y$9+$BE150*Assembly!Y$10+$BF150*Assembly!Y$11+$BG150*Assembly!Y$12+$BH150*Assembly!Y$13+$BI150*Assembly!Y$14+$BJ150*Assembly!Y$15+$BK150*Assembly!Y$16+$BL150*Assembly!Y$17+$BM150*Assembly!Y$18+$BN150*Assembly!Y$19+$BO150*Assembly!Y$20+$BP150*Assembly!Y$21+$BQ150*Assembly!Y$22+$BR150*Assembly!Y$23+$BS150*Assembly!Y$24</f>
        <v>#VALUE!</v>
      </c>
      <c r="CC150" s="133" t="e">
        <f t="shared" si="8"/>
        <v>#VALUE!</v>
      </c>
      <c r="CD150" s="130" t="e">
        <f t="shared" si="9"/>
        <v>#VALUE!</v>
      </c>
      <c r="CE150" s="183" t="e">
        <f>$AY150*Assembly!AC$4+$AZ150*Assembly!AC$5+$BA150*Assembly!AC$6+$BB150*Assembly!AC$7+$BC150*Assembly!AC$8+$BD150*Assembly!AC$9+$BE150*Assembly!AC$10+$BF150*Assembly!AC$11+$BG150*Assembly!AC$12+$BH150*Assembly!AC$13+$BI150*Assembly!AC$14+$BJ150*Assembly!AC$15+$BK150*Assembly!AC$16+$BL150*Assembly!AC$17+$BM150*Assembly!AC$18+$BN150*Assembly!AC$19+$BO150*Assembly!AC$20+$BP150*Assembly!AC$21+$BQ150*Assembly!AC$22+$BR150*Assembly!AC$23+$BS150*Assembly!AC$24</f>
        <v>#VALUE!</v>
      </c>
      <c r="CF150" s="145" t="e">
        <f>$AY150*Assembly!M$4+$AZ150*Assembly!M$5+$BA150*Assembly!M$6+$BB150*Assembly!M$7+$BC150*Assembly!M$8+$BD150*Assembly!M$9+$BE150*Assembly!M$10+$BF150*Assembly!M$11+$BG150*Assembly!M$12+$BH150*Assembly!M$13+$BI150*Assembly!M$14+$BJ150*Assembly!M$15+$BK150*Assembly!M$16+$BL150*Assembly!M$17+$BM150*Assembly!M$18+$BN150*Assembly!M$19+$BO150*Assembly!M$20+$BP150*Assembly!M$21+$BQ150*Assembly!M$22+$BR150*Assembly!M$23+$BS150*Assembly!M$24</f>
        <v>#VALUE!</v>
      </c>
      <c r="CG150" s="145" t="e">
        <f>$AY150*Assembly!N$4+$AZ150*Assembly!N$5+$BA150*Assembly!N$6+$BB150*Assembly!N$7+$BC150*Assembly!N$8+$BD150*Assembly!N$9+$BE150*Assembly!N$10+$BF150*Assembly!N$11+$BG150*Assembly!N$12+$BH150*Assembly!N$13+$BI150*Assembly!N$14+$BJ150*Assembly!N$15+$BK150*Assembly!N$16+$BL150*Assembly!N$17+$BM150*Assembly!N$18+$BN150*Assembly!N$19+$BO150*Assembly!N$20+$BP150*Assembly!N$21+$BQ150*Assembly!N$22+$BR150*Assembly!N$23+$BS150*Assembly!N$24</f>
        <v>#VALUE!</v>
      </c>
      <c r="CH150" s="145" t="e">
        <f>$AY150*Assembly!O$4+$AZ150*Assembly!O$5+$BA150*Assembly!O$6+$BB150*Assembly!O$7+$BC150*Assembly!O$8+$BD150*Assembly!O$9+$BE150*Assembly!O$10+$BF150*Assembly!O$11+$BG150*Assembly!O$12+$BH150*Assembly!O$13+$BI150*Assembly!O$14+$BJ150*Assembly!O$15+$BK150*Assembly!O$16+$BL150*Assembly!O$17+$BM150*Assembly!O$18+$BN150*Assembly!O$19+$BO150*Assembly!O$20+$BP150*Assembly!O$21+$BQ150*Assembly!O$22+$BR150*Assembly!O$23+$BS150*Assembly!O$24</f>
        <v>#VALUE!</v>
      </c>
      <c r="CI150" s="140" t="e">
        <f>$AY150*Assembly!P$4+$AZ150*Assembly!P$5+$BA150*Assembly!P$6+$BB150*Assembly!P$7+$BC150*Assembly!P$8+$BD150*Assembly!P$9+$BE150*Assembly!P$10+$BF150*Assembly!P$11+$BG150*Assembly!P$12+$BH150*Assembly!P$13+$BI150*Assembly!P$14+$BJ150*Assembly!P$15+$BK150*Assembly!P$16+$BL150*Assembly!P$17+$BM150*Assembly!P$18+$BN150*Assembly!P$19+$BO150*Assembly!P$20+$BP150*Assembly!P$21+$BQ150*Assembly!P$22+$BR150*Assembly!P$23+$BS150*Assembly!P$24</f>
        <v>#VALUE!</v>
      </c>
      <c r="CJ150" s="140" t="e">
        <f>$AY150*Assembly!Q$4+$AZ150*Assembly!Q$5+$BA150*Assembly!Q$6+$BB150*Assembly!Q$7+$BC150*Assembly!Q$8+$BD150*Assembly!Q$9+$BE150*Assembly!Q$10+$BF150*Assembly!Q$11+$BG150*Assembly!Q$12+$BH150*Assembly!Q$13+$BI150*Assembly!Q$14+$BJ150*Assembly!Q$15+$BK150*Assembly!Q$16+$BL150*Assembly!Q$17+$BM150*Assembly!Q$18+$BN150*Assembly!Q$19+$BO150*Assembly!Q$20+$BP150*Assembly!Q$21+$BQ150*Assembly!Q$22+$BR150*Assembly!Q$23+$BS150*Assembly!Q$24</f>
        <v>#VALUE!</v>
      </c>
      <c r="CK150" s="145" t="e">
        <f>$AY150*Assembly!R$4+$AZ150*Assembly!R$5+$BA150*Assembly!R$6+$BB150*Assembly!R$7+$BC150*Assembly!R$8+$BD150*Assembly!R$9+$BE150*Assembly!R$10+$BF150*Assembly!R$11+$BG150*Assembly!R$12+$BH150*Assembly!R$13+$BI150*Assembly!R$14+$BJ150*Assembly!R$15+$BK150*Assembly!R$16+$BL150*Assembly!R$17+$BM150*Assembly!R$18+$BN150*Assembly!R$19+$BO150*Assembly!R$20+$BP150*Assembly!R$21+$BQ150*Assembly!R$22+$BR150*Assembly!R$23+$BS150*Assembly!R$24</f>
        <v>#VALUE!</v>
      </c>
      <c r="CL150" s="140" t="e">
        <f>$AY150*Assembly!S$4+$AZ150*Assembly!S$5+$BA150*Assembly!S$6+$BB150*Assembly!S$7+$BC150*Assembly!S$8+$BD150*Assembly!S$9+$BE150*Assembly!S$10+$BF150*Assembly!S$11+$BG150*Assembly!S$12+$BH150*Assembly!S$13+$BI150*Assembly!S$14+$BJ150*Assembly!S$15+$BK150*Assembly!S$16+$BL150*Assembly!S$17+$BM150*Assembly!S$18+$BN150*Assembly!S$19+$BO150*Assembly!S$20+$BP150*Assembly!S$21+$BQ150*Assembly!S$22+$BR150*Assembly!S$23+$BS150*Assembly!S$24</f>
        <v>#VALUE!</v>
      </c>
      <c r="CM150" s="140" t="e">
        <f>$AY150*Assembly!T$4+$AZ150*Assembly!T$5+$BA150*Assembly!T$6+$BB150*Assembly!T$7+$BC150*Assembly!T$8+$BD150*Assembly!T$9+$BE150*Assembly!T$10+$BF150*Assembly!T$11+$BG150*Assembly!T$12+$BH150*Assembly!T$13+$BI150*Assembly!T$14+$BJ150*Assembly!T$15+$BK150*Assembly!T$16+$BL150*Assembly!T$17+$BM150*Assembly!T$18+$BN150*Assembly!T$19+$BO150*Assembly!T$20+$BP150*Assembly!T$21+$BQ150*Assembly!T$22+$BR150*Assembly!T$23+$BS150*Assembly!T$24</f>
        <v>#VALUE!</v>
      </c>
      <c r="CN150" s="140" t="e">
        <f>$AY150*Assembly!U$4+$AZ150*Assembly!U$5+$BA150*Assembly!U$6+$BB150*Assembly!U$7+$BC150*Assembly!U$8+$BD150*Assembly!U$9+$BE150*Assembly!U$10+$BF150*Assembly!U$11+$BG150*Assembly!U$12+$BH150*Assembly!U$13+$BI150*Assembly!U$14+$BJ150*Assembly!U$15+$BK150*Assembly!U$16+$BL150*Assembly!U$17+$BM150*Assembly!U$18+$BN150*Assembly!U$19+$BO150*Assembly!U$20+$BP150*Assembly!U$21+$BQ150*Assembly!U$22+$BR150*Assembly!U$23+$BS150*Assembly!U$24</f>
        <v>#VALUE!</v>
      </c>
      <c r="CO150" s="145" t="e">
        <f>$AY150*Assembly!V$4+$AZ150*Assembly!V$5+$BA150*Assembly!V$6+$BB150*Assembly!V$7+$BC150*Assembly!V$8+$BD150*Assembly!V$9+$BE150*Assembly!V$10+$BF150*Assembly!V$11+$BG150*Assembly!V$12+$BH150*Assembly!V$13+$BI150*Assembly!V$14+$BJ150*Assembly!V$15+$BK150*Assembly!V$16+$BL150*Assembly!V$17+$BM150*Assembly!V$18+$BN150*Assembly!V$19+$BO150*Assembly!V$20+$BP150*Assembly!V$21+$BQ150*Assembly!V$22+$BR150*Assembly!V$23+$BS150*Assembly!V$24</f>
        <v>#VALUE!</v>
      </c>
      <c r="CP150" s="145" t="e">
        <f>CF150*Refining!$F$3</f>
        <v>#VALUE!</v>
      </c>
      <c r="CQ150" s="145" t="e">
        <f>CG150*Refining!$F$4</f>
        <v>#VALUE!</v>
      </c>
      <c r="CR150" s="145" t="e">
        <f>CH150*Refining!$F$5</f>
        <v>#VALUE!</v>
      </c>
      <c r="CS150" s="145" t="e">
        <f>CI150*Refining!$F$6</f>
        <v>#VALUE!</v>
      </c>
      <c r="CT150" s="145" t="e">
        <f>CJ150*Refining!$F$7</f>
        <v>#VALUE!</v>
      </c>
      <c r="CU150" s="145" t="e">
        <f>CK150*Refining!$F$8</f>
        <v>#VALUE!</v>
      </c>
      <c r="CV150" s="145" t="e">
        <f>CL150*Refining!$F$9</f>
        <v>#VALUE!</v>
      </c>
      <c r="CW150" s="145" t="e">
        <f>CM150*Refining!$F$10</f>
        <v>#VALUE!</v>
      </c>
      <c r="CX150" s="145" t="e">
        <f>CN150*Refining!$F$11</f>
        <v>#VALUE!</v>
      </c>
      <c r="CY150" s="145" t="e">
        <f>CO150*Refining!$F$12</f>
        <v>#VALUE!</v>
      </c>
      <c r="CZ150" s="185" t="e">
        <f t="shared" ref="CZ150:DS150" si="607">IF(CF150 = 0, "", CF150)</f>
        <v>#VALUE!</v>
      </c>
      <c r="DA150" s="189" t="e">
        <f t="shared" si="607"/>
        <v>#VALUE!</v>
      </c>
      <c r="DB150" s="186" t="e">
        <f t="shared" si="607"/>
        <v>#VALUE!</v>
      </c>
      <c r="DC150" s="186" t="e">
        <f t="shared" si="607"/>
        <v>#VALUE!</v>
      </c>
      <c r="DD150" s="186" t="e">
        <f t="shared" si="607"/>
        <v>#VALUE!</v>
      </c>
      <c r="DE150" s="186" t="e">
        <f t="shared" si="607"/>
        <v>#VALUE!</v>
      </c>
      <c r="DF150" s="186" t="e">
        <f t="shared" si="607"/>
        <v>#VALUE!</v>
      </c>
      <c r="DG150" s="186" t="e">
        <f t="shared" si="607"/>
        <v>#VALUE!</v>
      </c>
      <c r="DH150" s="186" t="e">
        <f t="shared" si="607"/>
        <v>#VALUE!</v>
      </c>
      <c r="DI150" s="187" t="e">
        <f t="shared" si="607"/>
        <v>#VALUE!</v>
      </c>
      <c r="DJ150" s="185" t="e">
        <f t="shared" si="607"/>
        <v>#VALUE!</v>
      </c>
      <c r="DK150" s="189" t="e">
        <f t="shared" si="607"/>
        <v>#VALUE!</v>
      </c>
      <c r="DL150" s="186" t="e">
        <f t="shared" si="607"/>
        <v>#VALUE!</v>
      </c>
      <c r="DM150" s="186" t="e">
        <f t="shared" si="607"/>
        <v>#VALUE!</v>
      </c>
      <c r="DN150" s="211" t="e">
        <f t="shared" si="607"/>
        <v>#VALUE!</v>
      </c>
      <c r="DO150" s="186" t="e">
        <f t="shared" si="607"/>
        <v>#VALUE!</v>
      </c>
      <c r="DP150" s="186" t="e">
        <f t="shared" si="607"/>
        <v>#VALUE!</v>
      </c>
      <c r="DQ150" s="186" t="e">
        <f t="shared" si="607"/>
        <v>#VALUE!</v>
      </c>
      <c r="DR150" s="186" t="e">
        <f t="shared" si="607"/>
        <v>#VALUE!</v>
      </c>
      <c r="DS150" s="187" t="e">
        <f t="shared" si="607"/>
        <v>#VALUE!</v>
      </c>
      <c r="DT150" s="185" t="e">
        <f t="shared" si="11"/>
        <v>#VALUE!</v>
      </c>
      <c r="DU150" s="189" t="e">
        <f t="shared" si="12"/>
        <v>#VALUE!</v>
      </c>
      <c r="DV150" s="133" t="e">
        <f>CZ150*'Ores &amp; Ingots'!$C$3+DA150*'Ores &amp; Ingots'!$C$4+DB150*'Ores &amp; Ingots'!$C$5+DC150*'Ores &amp; Ingots'!$C$6+DD150*'Ores &amp; Ingots'!$C$7+DE150*'Ores &amp; Ingots'!$C$8+DF150*'Ores &amp; Ingots'!$C$9+DG150*'Ores &amp; Ingots'!$C$10+DH150*'Ores &amp; Ingots'!$C$11+DI150*'Ores &amp; Ingots'!$C$12</f>
        <v>#VALUE!</v>
      </c>
      <c r="DW150" s="133" t="e">
        <f>DJ150*'Ores &amp; Ingots'!$B$3+DK150*'Ores &amp; Ingots'!$B$4+DL150*'Ores &amp; Ingots'!$B$5+DM150*'Ores &amp; Ingots'!$B$6+DN150*'Ores &amp; Ingots'!$B$7+DO150*'Ores &amp; Ingots'!$B$8+DP150*'Ores &amp; Ingots'!$B$9+DQ150*'Ores &amp; Ingots'!$B$10+DR150*'Ores &amp; Ingots'!$B$11+DS150*'Ores &amp; Ingots'!$B$12</f>
        <v>#VALUE!</v>
      </c>
      <c r="DX150" s="189" t="e">
        <f>CZ150*Refining!$G$3+DA150*Refining!$G$4+DB150*Refining!$G$5+DC150*Refining!$G$6+DD150*Refining!$G$7+DE150*Refining!$G$8+DF150*Refining!$G$9+DG150*Refining!$G$10+DH150*Refining!$G$11+DI150*Refining!$G$12</f>
        <v>#VALUE!</v>
      </c>
      <c r="DY150" s="189" t="e">
        <f t="shared" si="13"/>
        <v>#VALUE!</v>
      </c>
      <c r="DZ150" s="192" t="e">
        <f t="shared" si="14"/>
        <v>#VALUE!</v>
      </c>
      <c r="EA150" s="185" t="e">
        <f t="shared" si="15"/>
        <v>#VALUE!</v>
      </c>
      <c r="EB150" s="194" t="e">
        <f t="shared" ref="EB150:EC150" si="608">EA150/60</f>
        <v>#VALUE!</v>
      </c>
      <c r="EC150" s="194" t="e">
        <f t="shared" si="608"/>
        <v>#VALUE!</v>
      </c>
      <c r="ED150" s="185" t="e">
        <f t="shared" si="17"/>
        <v>#VALUE!</v>
      </c>
      <c r="EE150" s="194" t="e">
        <f t="shared" ref="EE150:EF150" si="609">ED150/1000</f>
        <v>#VALUE!</v>
      </c>
      <c r="EF150" s="196" t="e">
        <f t="shared" si="609"/>
        <v>#VALUE!</v>
      </c>
      <c r="EG150" s="130" t="e">
        <f t="shared" si="19"/>
        <v>#VALUE!</v>
      </c>
      <c r="EH150" s="132" t="e">
        <f t="shared" si="20"/>
        <v>#VALUE!</v>
      </c>
      <c r="EI150" s="133" t="s">
        <v>28</v>
      </c>
    </row>
    <row r="151" spans="1:139" ht="12.75" hidden="1" x14ac:dyDescent="0.2">
      <c r="A151" s="864"/>
      <c r="B151" s="135" t="s">
        <v>363</v>
      </c>
      <c r="C151" s="137" t="s">
        <v>156</v>
      </c>
      <c r="D151" s="137">
        <v>1</v>
      </c>
      <c r="E151" s="137">
        <v>1</v>
      </c>
      <c r="F151" s="137">
        <v>1</v>
      </c>
      <c r="G151" s="139">
        <f t="shared" si="0"/>
        <v>15.625</v>
      </c>
      <c r="H151" s="140">
        <v>10</v>
      </c>
      <c r="I151" s="140">
        <v>10</v>
      </c>
      <c r="J151" s="140">
        <f>H151/Main!$D$9</f>
        <v>2</v>
      </c>
      <c r="K151" s="140">
        <f>I151/Main!$D$10</f>
        <v>5</v>
      </c>
      <c r="L151" s="140">
        <f t="shared" si="1"/>
        <v>2.5</v>
      </c>
      <c r="M151" s="140">
        <v>1</v>
      </c>
      <c r="N151" s="143"/>
      <c r="O151" s="143"/>
      <c r="P151" s="143"/>
      <c r="Q151" s="145"/>
      <c r="R151" s="143"/>
      <c r="S151" s="146"/>
      <c r="T151" s="146"/>
      <c r="U151" s="143"/>
      <c r="V151" s="145">
        <v>20000</v>
      </c>
      <c r="W151" s="146"/>
      <c r="X151" s="146"/>
      <c r="Y151" s="143"/>
      <c r="Z151" s="143"/>
      <c r="AA151" s="143"/>
      <c r="AB151" s="143"/>
      <c r="AC151" s="362" t="s">
        <v>28</v>
      </c>
      <c r="AD151" s="133">
        <v>225</v>
      </c>
      <c r="AE151" s="133">
        <v>0</v>
      </c>
      <c r="AF151" s="133">
        <v>0</v>
      </c>
      <c r="AG151" s="133">
        <v>0</v>
      </c>
      <c r="AH151" s="133">
        <v>30</v>
      </c>
      <c r="AI151" s="133">
        <v>0</v>
      </c>
      <c r="AJ151" s="133">
        <v>0</v>
      </c>
      <c r="AK151" s="133">
        <v>20</v>
      </c>
      <c r="AL151" s="133">
        <v>0</v>
      </c>
      <c r="AM151" s="133">
        <v>0</v>
      </c>
      <c r="AN151" s="133">
        <v>0</v>
      </c>
      <c r="AO151" s="133">
        <v>0</v>
      </c>
      <c r="AP151" s="133">
        <v>0</v>
      </c>
      <c r="AQ151" s="133">
        <v>0</v>
      </c>
      <c r="AR151" s="133">
        <v>0</v>
      </c>
      <c r="AS151" s="133">
        <v>0</v>
      </c>
      <c r="AT151" s="167">
        <v>3</v>
      </c>
      <c r="AU151" s="133">
        <v>0</v>
      </c>
      <c r="AV151" s="133">
        <v>0</v>
      </c>
      <c r="AW151" s="133">
        <v>0</v>
      </c>
      <c r="AX151" s="133">
        <v>0</v>
      </c>
      <c r="AY151" s="174">
        <f t="shared" ref="AY151:BS151" si="610">IF(AD151 = 0, "", AD151)</f>
        <v>225</v>
      </c>
      <c r="AZ151" s="137" t="str">
        <f t="shared" si="610"/>
        <v/>
      </c>
      <c r="BA151" s="137" t="str">
        <f t="shared" si="610"/>
        <v/>
      </c>
      <c r="BB151" s="137" t="str">
        <f t="shared" si="610"/>
        <v/>
      </c>
      <c r="BC151" s="133">
        <f t="shared" si="610"/>
        <v>30</v>
      </c>
      <c r="BD151" s="137" t="str">
        <f t="shared" si="610"/>
        <v/>
      </c>
      <c r="BE151" s="137" t="str">
        <f t="shared" si="610"/>
        <v/>
      </c>
      <c r="BF151" s="133">
        <f t="shared" si="610"/>
        <v>20</v>
      </c>
      <c r="BG151" s="137" t="str">
        <f t="shared" si="610"/>
        <v/>
      </c>
      <c r="BH151" s="137" t="str">
        <f t="shared" si="610"/>
        <v/>
      </c>
      <c r="BI151" s="137" t="str">
        <f t="shared" si="610"/>
        <v/>
      </c>
      <c r="BJ151" s="137" t="str">
        <f t="shared" si="610"/>
        <v/>
      </c>
      <c r="BK151" s="137" t="str">
        <f t="shared" si="610"/>
        <v/>
      </c>
      <c r="BL151" s="137" t="str">
        <f t="shared" si="610"/>
        <v/>
      </c>
      <c r="BM151" s="137" t="str">
        <f t="shared" si="610"/>
        <v/>
      </c>
      <c r="BN151" s="137" t="str">
        <f t="shared" si="610"/>
        <v/>
      </c>
      <c r="BO151" s="167">
        <f t="shared" si="610"/>
        <v>3</v>
      </c>
      <c r="BP151" s="137" t="str">
        <f t="shared" si="610"/>
        <v/>
      </c>
      <c r="BQ151" s="137" t="str">
        <f t="shared" si="610"/>
        <v/>
      </c>
      <c r="BR151" s="137" t="str">
        <f t="shared" si="610"/>
        <v/>
      </c>
      <c r="BS151" s="169" t="str">
        <f t="shared" si="610"/>
        <v/>
      </c>
      <c r="BT151" s="174" t="e">
        <f>$AY151*Assembly!Z$4+$AZ151*Assembly!Z$5+$BA151*Assembly!Z$6+$BB151*Assembly!Z$7+$BC151*Assembly!Z$8+$BD151*Assembly!Z$9+$BE151*Assembly!Z$10+$BF151*Assembly!Z$11+$BG151*Assembly!Z$12+$BH151*Assembly!Z$13+$BI151*Assembly!Z$14+$BJ151*Assembly!Z$15+$BK151*Assembly!Z$16+$BL151*Assembly!Z$17+$BM151*Assembly!Z$18+$BN151*Assembly!Z$19+$BO151*Assembly!Z$20+$BP151*Assembly!Z$21+$BQ151*Assembly!Z$22+$BR151*Assembly!Z$23+$BS151*Assembly!Z$24</f>
        <v>#VALUE!</v>
      </c>
      <c r="BU151" s="133" t="e">
        <f t="shared" si="3"/>
        <v>#VALUE!</v>
      </c>
      <c r="BV151" s="133"/>
      <c r="BW151" s="133" t="e">
        <f>$AY151*Assembly!AD$4+$AZ151*Assembly!AD$5+$BA151*Assembly!AD$6+$BB151*Assembly!AD$7+$BC151*Assembly!AD$8+$BD151*Assembly!AD$9+$BE151*Assembly!AD$10+$BF151*Assembly!AD$11+$BG151*Assembly!AD$12+$BH151*Assembly!AD$13+$BI151*Assembly!AD$14+$BJ151*Assembly!AD$15+$BK151*Assembly!AD$16+$BL151*Assembly!AD$17+$BM151*Assembly!AD$18+$BN151*Assembly!AD$19+$BO151*Assembly!AD$20+$BP151*Assembly!AD$21+$BQ151*Assembly!AD$22+$BR151*Assembly!AD$23+$BS151*Assembly!AD$24</f>
        <v>#VALUE!</v>
      </c>
      <c r="BX151" s="177" t="e">
        <f t="shared" si="4"/>
        <v>#VALUE!</v>
      </c>
      <c r="BY151" s="178" t="e">
        <f t="shared" si="5"/>
        <v>#VALUE!</v>
      </c>
      <c r="BZ151" s="179" t="e">
        <f t="shared" si="6"/>
        <v>#VALUE!</v>
      </c>
      <c r="CA151" s="178" t="e">
        <f t="shared" si="7"/>
        <v>#VALUE!</v>
      </c>
      <c r="CB151" s="133" t="e">
        <f>$AY151*Assembly!Y$4+$AZ151*Assembly!Y$5+$BA151*Assembly!Y$6+$BB151*Assembly!Y$7+$BC151*Assembly!Y$8+$BD151*Assembly!Y$9+$BE151*Assembly!Y$10+$BF151*Assembly!Y$11+$BG151*Assembly!Y$12+$BH151*Assembly!Y$13+$BI151*Assembly!Y$14+$BJ151*Assembly!Y$15+$BK151*Assembly!Y$16+$BL151*Assembly!Y$17+$BM151*Assembly!Y$18+$BN151*Assembly!Y$19+$BO151*Assembly!Y$20+$BP151*Assembly!Y$21+$BQ151*Assembly!Y$22+$BR151*Assembly!Y$23+$BS151*Assembly!Y$24</f>
        <v>#VALUE!</v>
      </c>
      <c r="CC151" s="133" t="e">
        <f t="shared" si="8"/>
        <v>#VALUE!</v>
      </c>
      <c r="CD151" s="130" t="e">
        <f t="shared" si="9"/>
        <v>#VALUE!</v>
      </c>
      <c r="CE151" s="183" t="e">
        <f>$AY151*Assembly!AC$4+$AZ151*Assembly!AC$5+$BA151*Assembly!AC$6+$BB151*Assembly!AC$7+$BC151*Assembly!AC$8+$BD151*Assembly!AC$9+$BE151*Assembly!AC$10+$BF151*Assembly!AC$11+$BG151*Assembly!AC$12+$BH151*Assembly!AC$13+$BI151*Assembly!AC$14+$BJ151*Assembly!AC$15+$BK151*Assembly!AC$16+$BL151*Assembly!AC$17+$BM151*Assembly!AC$18+$BN151*Assembly!AC$19+$BO151*Assembly!AC$20+$BP151*Assembly!AC$21+$BQ151*Assembly!AC$22+$BR151*Assembly!AC$23+$BS151*Assembly!AC$24</f>
        <v>#VALUE!</v>
      </c>
      <c r="CF151" s="145" t="e">
        <f>$AY151*Assembly!M$4+$AZ151*Assembly!M$5+$BA151*Assembly!M$6+$BB151*Assembly!M$7+$BC151*Assembly!M$8+$BD151*Assembly!M$9+$BE151*Assembly!M$10+$BF151*Assembly!M$11+$BG151*Assembly!M$12+$BH151*Assembly!M$13+$BI151*Assembly!M$14+$BJ151*Assembly!M$15+$BK151*Assembly!M$16+$BL151*Assembly!M$17+$BM151*Assembly!M$18+$BN151*Assembly!M$19+$BO151*Assembly!M$20+$BP151*Assembly!M$21+$BQ151*Assembly!M$22+$BR151*Assembly!M$23+$BS151*Assembly!M$24</f>
        <v>#VALUE!</v>
      </c>
      <c r="CG151" s="145" t="e">
        <f>$AY151*Assembly!N$4+$AZ151*Assembly!N$5+$BA151*Assembly!N$6+$BB151*Assembly!N$7+$BC151*Assembly!N$8+$BD151*Assembly!N$9+$BE151*Assembly!N$10+$BF151*Assembly!N$11+$BG151*Assembly!N$12+$BH151*Assembly!N$13+$BI151*Assembly!N$14+$BJ151*Assembly!N$15+$BK151*Assembly!N$16+$BL151*Assembly!N$17+$BM151*Assembly!N$18+$BN151*Assembly!N$19+$BO151*Assembly!N$20+$BP151*Assembly!N$21+$BQ151*Assembly!N$22+$BR151*Assembly!N$23+$BS151*Assembly!N$24</f>
        <v>#VALUE!</v>
      </c>
      <c r="CH151" s="145" t="e">
        <f>$AY151*Assembly!O$4+$AZ151*Assembly!O$5+$BA151*Assembly!O$6+$BB151*Assembly!O$7+$BC151*Assembly!O$8+$BD151*Assembly!O$9+$BE151*Assembly!O$10+$BF151*Assembly!O$11+$BG151*Assembly!O$12+$BH151*Assembly!O$13+$BI151*Assembly!O$14+$BJ151*Assembly!O$15+$BK151*Assembly!O$16+$BL151*Assembly!O$17+$BM151*Assembly!O$18+$BN151*Assembly!O$19+$BO151*Assembly!O$20+$BP151*Assembly!O$21+$BQ151*Assembly!O$22+$BR151*Assembly!O$23+$BS151*Assembly!O$24</f>
        <v>#VALUE!</v>
      </c>
      <c r="CI151" s="140" t="e">
        <f>$AY151*Assembly!P$4+$AZ151*Assembly!P$5+$BA151*Assembly!P$6+$BB151*Assembly!P$7+$BC151*Assembly!P$8+$BD151*Assembly!P$9+$BE151*Assembly!P$10+$BF151*Assembly!P$11+$BG151*Assembly!P$12+$BH151*Assembly!P$13+$BI151*Assembly!P$14+$BJ151*Assembly!P$15+$BK151*Assembly!P$16+$BL151*Assembly!P$17+$BM151*Assembly!P$18+$BN151*Assembly!P$19+$BO151*Assembly!P$20+$BP151*Assembly!P$21+$BQ151*Assembly!P$22+$BR151*Assembly!P$23+$BS151*Assembly!P$24</f>
        <v>#VALUE!</v>
      </c>
      <c r="CJ151" s="140" t="e">
        <f>$AY151*Assembly!Q$4+$AZ151*Assembly!Q$5+$BA151*Assembly!Q$6+$BB151*Assembly!Q$7+$BC151*Assembly!Q$8+$BD151*Assembly!Q$9+$BE151*Assembly!Q$10+$BF151*Assembly!Q$11+$BG151*Assembly!Q$12+$BH151*Assembly!Q$13+$BI151*Assembly!Q$14+$BJ151*Assembly!Q$15+$BK151*Assembly!Q$16+$BL151*Assembly!Q$17+$BM151*Assembly!Q$18+$BN151*Assembly!Q$19+$BO151*Assembly!Q$20+$BP151*Assembly!Q$21+$BQ151*Assembly!Q$22+$BR151*Assembly!Q$23+$BS151*Assembly!Q$24</f>
        <v>#VALUE!</v>
      </c>
      <c r="CK151" s="145" t="e">
        <f>$AY151*Assembly!R$4+$AZ151*Assembly!R$5+$BA151*Assembly!R$6+$BB151*Assembly!R$7+$BC151*Assembly!R$8+$BD151*Assembly!R$9+$BE151*Assembly!R$10+$BF151*Assembly!R$11+$BG151*Assembly!R$12+$BH151*Assembly!R$13+$BI151*Assembly!R$14+$BJ151*Assembly!R$15+$BK151*Assembly!R$16+$BL151*Assembly!R$17+$BM151*Assembly!R$18+$BN151*Assembly!R$19+$BO151*Assembly!R$20+$BP151*Assembly!R$21+$BQ151*Assembly!R$22+$BR151*Assembly!R$23+$BS151*Assembly!R$24</f>
        <v>#VALUE!</v>
      </c>
      <c r="CL151" s="140" t="e">
        <f>$AY151*Assembly!S$4+$AZ151*Assembly!S$5+$BA151*Assembly!S$6+$BB151*Assembly!S$7+$BC151*Assembly!S$8+$BD151*Assembly!S$9+$BE151*Assembly!S$10+$BF151*Assembly!S$11+$BG151*Assembly!S$12+$BH151*Assembly!S$13+$BI151*Assembly!S$14+$BJ151*Assembly!S$15+$BK151*Assembly!S$16+$BL151*Assembly!S$17+$BM151*Assembly!S$18+$BN151*Assembly!S$19+$BO151*Assembly!S$20+$BP151*Assembly!S$21+$BQ151*Assembly!S$22+$BR151*Assembly!S$23+$BS151*Assembly!S$24</f>
        <v>#VALUE!</v>
      </c>
      <c r="CM151" s="140" t="e">
        <f>$AY151*Assembly!T$4+$AZ151*Assembly!T$5+$BA151*Assembly!T$6+$BB151*Assembly!T$7+$BC151*Assembly!T$8+$BD151*Assembly!T$9+$BE151*Assembly!T$10+$BF151*Assembly!T$11+$BG151*Assembly!T$12+$BH151*Assembly!T$13+$BI151*Assembly!T$14+$BJ151*Assembly!T$15+$BK151*Assembly!T$16+$BL151*Assembly!T$17+$BM151*Assembly!T$18+$BN151*Assembly!T$19+$BO151*Assembly!T$20+$BP151*Assembly!T$21+$BQ151*Assembly!T$22+$BR151*Assembly!T$23+$BS151*Assembly!T$24</f>
        <v>#VALUE!</v>
      </c>
      <c r="CN151" s="140" t="e">
        <f>$AY151*Assembly!U$4+$AZ151*Assembly!U$5+$BA151*Assembly!U$6+$BB151*Assembly!U$7+$BC151*Assembly!U$8+$BD151*Assembly!U$9+$BE151*Assembly!U$10+$BF151*Assembly!U$11+$BG151*Assembly!U$12+$BH151*Assembly!U$13+$BI151*Assembly!U$14+$BJ151*Assembly!U$15+$BK151*Assembly!U$16+$BL151*Assembly!U$17+$BM151*Assembly!U$18+$BN151*Assembly!U$19+$BO151*Assembly!U$20+$BP151*Assembly!U$21+$BQ151*Assembly!U$22+$BR151*Assembly!U$23+$BS151*Assembly!U$24</f>
        <v>#VALUE!</v>
      </c>
      <c r="CO151" s="145" t="e">
        <f>$AY151*Assembly!V$4+$AZ151*Assembly!V$5+$BA151*Assembly!V$6+$BB151*Assembly!V$7+$BC151*Assembly!V$8+$BD151*Assembly!V$9+$BE151*Assembly!V$10+$BF151*Assembly!V$11+$BG151*Assembly!V$12+$BH151*Assembly!V$13+$BI151*Assembly!V$14+$BJ151*Assembly!V$15+$BK151*Assembly!V$16+$BL151*Assembly!V$17+$BM151*Assembly!V$18+$BN151*Assembly!V$19+$BO151*Assembly!V$20+$BP151*Assembly!V$21+$BQ151*Assembly!V$22+$BR151*Assembly!V$23+$BS151*Assembly!V$24</f>
        <v>#VALUE!</v>
      </c>
      <c r="CP151" s="145" t="e">
        <f>CF151*Refining!$F$3</f>
        <v>#VALUE!</v>
      </c>
      <c r="CQ151" s="145" t="e">
        <f>CG151*Refining!$F$4</f>
        <v>#VALUE!</v>
      </c>
      <c r="CR151" s="145" t="e">
        <f>CH151*Refining!$F$5</f>
        <v>#VALUE!</v>
      </c>
      <c r="CS151" s="145" t="e">
        <f>CI151*Refining!$F$6</f>
        <v>#VALUE!</v>
      </c>
      <c r="CT151" s="145" t="e">
        <f>CJ151*Refining!$F$7</f>
        <v>#VALUE!</v>
      </c>
      <c r="CU151" s="145" t="e">
        <f>CK151*Refining!$F$8</f>
        <v>#VALUE!</v>
      </c>
      <c r="CV151" s="145" t="e">
        <f>CL151*Refining!$F$9</f>
        <v>#VALUE!</v>
      </c>
      <c r="CW151" s="145" t="e">
        <f>CM151*Refining!$F$10</f>
        <v>#VALUE!</v>
      </c>
      <c r="CX151" s="145" t="e">
        <f>CN151*Refining!$F$11</f>
        <v>#VALUE!</v>
      </c>
      <c r="CY151" s="145" t="e">
        <f>CO151*Refining!$F$12</f>
        <v>#VALUE!</v>
      </c>
      <c r="CZ151" s="185" t="e">
        <f t="shared" ref="CZ151:DS151" si="611">IF(CF151 = 0, "", CF151)</f>
        <v>#VALUE!</v>
      </c>
      <c r="DA151" s="186" t="e">
        <f t="shared" si="611"/>
        <v>#VALUE!</v>
      </c>
      <c r="DB151" s="189" t="e">
        <f t="shared" si="611"/>
        <v>#VALUE!</v>
      </c>
      <c r="DC151" s="186" t="e">
        <f t="shared" si="611"/>
        <v>#VALUE!</v>
      </c>
      <c r="DD151" s="186" t="e">
        <f t="shared" si="611"/>
        <v>#VALUE!</v>
      </c>
      <c r="DE151" s="189" t="e">
        <f t="shared" si="611"/>
        <v>#VALUE!</v>
      </c>
      <c r="DF151" s="186" t="e">
        <f t="shared" si="611"/>
        <v>#VALUE!</v>
      </c>
      <c r="DG151" s="186" t="e">
        <f t="shared" si="611"/>
        <v>#VALUE!</v>
      </c>
      <c r="DH151" s="186" t="e">
        <f t="shared" si="611"/>
        <v>#VALUE!</v>
      </c>
      <c r="DI151" s="187" t="e">
        <f t="shared" si="611"/>
        <v>#VALUE!</v>
      </c>
      <c r="DJ151" s="185" t="e">
        <f t="shared" si="611"/>
        <v>#VALUE!</v>
      </c>
      <c r="DK151" s="186" t="e">
        <f t="shared" si="611"/>
        <v>#VALUE!</v>
      </c>
      <c r="DL151" s="189" t="e">
        <f t="shared" si="611"/>
        <v>#VALUE!</v>
      </c>
      <c r="DM151" s="186" t="e">
        <f t="shared" si="611"/>
        <v>#VALUE!</v>
      </c>
      <c r="DN151" s="188" t="e">
        <f t="shared" si="611"/>
        <v>#VALUE!</v>
      </c>
      <c r="DO151" s="189" t="e">
        <f t="shared" si="611"/>
        <v>#VALUE!</v>
      </c>
      <c r="DP151" s="189" t="e">
        <f t="shared" si="611"/>
        <v>#VALUE!</v>
      </c>
      <c r="DQ151" s="186" t="e">
        <f t="shared" si="611"/>
        <v>#VALUE!</v>
      </c>
      <c r="DR151" s="186" t="e">
        <f t="shared" si="611"/>
        <v>#VALUE!</v>
      </c>
      <c r="DS151" s="187" t="e">
        <f t="shared" si="611"/>
        <v>#VALUE!</v>
      </c>
      <c r="DT151" s="185" t="e">
        <f t="shared" si="11"/>
        <v>#VALUE!</v>
      </c>
      <c r="DU151" s="189" t="e">
        <f t="shared" si="12"/>
        <v>#VALUE!</v>
      </c>
      <c r="DV151" s="133" t="e">
        <f>CZ151*'Ores &amp; Ingots'!$C$3+DA151*'Ores &amp; Ingots'!$C$4+DB151*'Ores &amp; Ingots'!$C$5+DC151*'Ores &amp; Ingots'!$C$6+DD151*'Ores &amp; Ingots'!$C$7+DE151*'Ores &amp; Ingots'!$C$8+DF151*'Ores &amp; Ingots'!$C$9+DG151*'Ores &amp; Ingots'!$C$10+DH151*'Ores &amp; Ingots'!$C$11+DI151*'Ores &amp; Ingots'!$C$12</f>
        <v>#VALUE!</v>
      </c>
      <c r="DW151" s="133" t="e">
        <f>DJ151*'Ores &amp; Ingots'!$B$3+DK151*'Ores &amp; Ingots'!$B$4+DL151*'Ores &amp; Ingots'!$B$5+DM151*'Ores &amp; Ingots'!$B$6+DN151*'Ores &amp; Ingots'!$B$7+DO151*'Ores &amp; Ingots'!$B$8+DP151*'Ores &amp; Ingots'!$B$9+DQ151*'Ores &amp; Ingots'!$B$10+DR151*'Ores &amp; Ingots'!$B$11+DS151*'Ores &amp; Ingots'!$B$12</f>
        <v>#VALUE!</v>
      </c>
      <c r="DX151" s="189" t="e">
        <f>CZ151*Refining!$G$3+DA151*Refining!$G$4+DB151*Refining!$G$5+DC151*Refining!$G$6+DD151*Refining!$G$7+DE151*Refining!$G$8+DF151*Refining!$G$9+DG151*Refining!$G$10+DH151*Refining!$G$11+DI151*Refining!$G$12</f>
        <v>#VALUE!</v>
      </c>
      <c r="DY151" s="189" t="e">
        <f t="shared" si="13"/>
        <v>#VALUE!</v>
      </c>
      <c r="DZ151" s="192" t="e">
        <f t="shared" si="14"/>
        <v>#VALUE!</v>
      </c>
      <c r="EA151" s="185" t="e">
        <f t="shared" si="15"/>
        <v>#VALUE!</v>
      </c>
      <c r="EB151" s="194" t="e">
        <f t="shared" ref="EB151:EC151" si="612">EA151/60</f>
        <v>#VALUE!</v>
      </c>
      <c r="EC151" s="194" t="e">
        <f t="shared" si="612"/>
        <v>#VALUE!</v>
      </c>
      <c r="ED151" s="185" t="e">
        <f t="shared" si="17"/>
        <v>#VALUE!</v>
      </c>
      <c r="EE151" s="194" t="e">
        <f t="shared" ref="EE151:EF151" si="613">ED151/1000</f>
        <v>#VALUE!</v>
      </c>
      <c r="EF151" s="196" t="e">
        <f t="shared" si="613"/>
        <v>#VALUE!</v>
      </c>
      <c r="EG151" s="130" t="e">
        <f t="shared" si="19"/>
        <v>#VALUE!</v>
      </c>
      <c r="EH151" s="132" t="e">
        <f t="shared" si="20"/>
        <v>#VALUE!</v>
      </c>
      <c r="EI151" s="133" t="s">
        <v>28</v>
      </c>
    </row>
    <row r="152" spans="1:139" ht="12.75" x14ac:dyDescent="0.2">
      <c r="A152" s="865"/>
      <c r="B152" s="297" t="s">
        <v>363</v>
      </c>
      <c r="C152" s="216" t="s">
        <v>155</v>
      </c>
      <c r="D152" s="216">
        <v>1</v>
      </c>
      <c r="E152" s="216">
        <v>1</v>
      </c>
      <c r="F152" s="216">
        <v>1</v>
      </c>
      <c r="G152" s="229">
        <f t="shared" si="0"/>
        <v>0.125</v>
      </c>
      <c r="H152" s="230">
        <v>3</v>
      </c>
      <c r="I152" s="230">
        <v>3</v>
      </c>
      <c r="J152" s="230">
        <f>H152/Main!$D$9</f>
        <v>0.6</v>
      </c>
      <c r="K152" s="230">
        <f>I152/Main!$D$10</f>
        <v>1.5</v>
      </c>
      <c r="L152" s="230">
        <f t="shared" si="1"/>
        <v>2.5</v>
      </c>
      <c r="M152" s="230">
        <v>1</v>
      </c>
      <c r="N152" s="233"/>
      <c r="O152" s="233"/>
      <c r="P152" s="233"/>
      <c r="Q152" s="232"/>
      <c r="R152" s="233"/>
      <c r="S152" s="234"/>
      <c r="T152" s="234"/>
      <c r="U152" s="233"/>
      <c r="V152" s="232">
        <v>5000</v>
      </c>
      <c r="W152" s="234"/>
      <c r="X152" s="234"/>
      <c r="Y152" s="233"/>
      <c r="Z152" s="233"/>
      <c r="AA152" s="233"/>
      <c r="AB152" s="233"/>
      <c r="AC152" s="366"/>
      <c r="AD152" s="226">
        <v>70</v>
      </c>
      <c r="AE152" s="226">
        <v>0</v>
      </c>
      <c r="AF152" s="226">
        <v>0</v>
      </c>
      <c r="AG152" s="226">
        <v>0</v>
      </c>
      <c r="AH152" s="226">
        <v>10</v>
      </c>
      <c r="AI152" s="226">
        <v>0</v>
      </c>
      <c r="AJ152" s="226">
        <v>0</v>
      </c>
      <c r="AK152" s="226">
        <v>7</v>
      </c>
      <c r="AL152" s="226">
        <v>0</v>
      </c>
      <c r="AM152" s="226">
        <v>0</v>
      </c>
      <c r="AN152" s="226">
        <v>0</v>
      </c>
      <c r="AO152" s="226">
        <v>0</v>
      </c>
      <c r="AP152" s="226">
        <v>0</v>
      </c>
      <c r="AQ152" s="226">
        <v>0</v>
      </c>
      <c r="AR152" s="226">
        <v>0</v>
      </c>
      <c r="AS152" s="226">
        <v>0</v>
      </c>
      <c r="AT152" s="227">
        <v>1</v>
      </c>
      <c r="AU152" s="226">
        <v>0</v>
      </c>
      <c r="AV152" s="226">
        <v>0</v>
      </c>
      <c r="AW152" s="226">
        <v>0</v>
      </c>
      <c r="AX152" s="226">
        <v>0</v>
      </c>
      <c r="AY152" s="225">
        <f t="shared" ref="AY152:BS152" si="614">IF(AD152 = 0, "", AD152)</f>
        <v>70</v>
      </c>
      <c r="AZ152" s="216" t="str">
        <f t="shared" si="614"/>
        <v/>
      </c>
      <c r="BA152" s="216" t="str">
        <f t="shared" si="614"/>
        <v/>
      </c>
      <c r="BB152" s="216" t="str">
        <f t="shared" si="614"/>
        <v/>
      </c>
      <c r="BC152" s="226">
        <f t="shared" si="614"/>
        <v>10</v>
      </c>
      <c r="BD152" s="216" t="str">
        <f t="shared" si="614"/>
        <v/>
      </c>
      <c r="BE152" s="216" t="str">
        <f t="shared" si="614"/>
        <v/>
      </c>
      <c r="BF152" s="226">
        <f t="shared" si="614"/>
        <v>7</v>
      </c>
      <c r="BG152" s="216" t="str">
        <f t="shared" si="614"/>
        <v/>
      </c>
      <c r="BH152" s="216" t="str">
        <f t="shared" si="614"/>
        <v/>
      </c>
      <c r="BI152" s="216" t="str">
        <f t="shared" si="614"/>
        <v/>
      </c>
      <c r="BJ152" s="216" t="str">
        <f t="shared" si="614"/>
        <v/>
      </c>
      <c r="BK152" s="216" t="str">
        <f t="shared" si="614"/>
        <v/>
      </c>
      <c r="BL152" s="216" t="str">
        <f t="shared" si="614"/>
        <v/>
      </c>
      <c r="BM152" s="216" t="str">
        <f t="shared" si="614"/>
        <v/>
      </c>
      <c r="BN152" s="216" t="str">
        <f t="shared" si="614"/>
        <v/>
      </c>
      <c r="BO152" s="227">
        <f t="shared" si="614"/>
        <v>1</v>
      </c>
      <c r="BP152" s="216" t="str">
        <f t="shared" si="614"/>
        <v/>
      </c>
      <c r="BQ152" s="216" t="str">
        <f t="shared" si="614"/>
        <v/>
      </c>
      <c r="BR152" s="216" t="str">
        <f t="shared" si="614"/>
        <v/>
      </c>
      <c r="BS152" s="231" t="str">
        <f t="shared" si="614"/>
        <v/>
      </c>
      <c r="BT152" s="225" t="e">
        <f>$AY152*Assembly!Z$4+$AZ152*Assembly!Z$5+$BA152*Assembly!Z$6+$BB152*Assembly!Z$7+$BC152*Assembly!Z$8+$BD152*Assembly!Z$9+$BE152*Assembly!Z$10+$BF152*Assembly!Z$11+$BG152*Assembly!Z$12+$BH152*Assembly!Z$13+$BI152*Assembly!Z$14+$BJ152*Assembly!Z$15+$BK152*Assembly!Z$16+$BL152*Assembly!Z$17+$BM152*Assembly!Z$18+$BN152*Assembly!Z$19+$BO152*Assembly!Z$20+$BP152*Assembly!Z$21+$BQ152*Assembly!Z$22+$BR152*Assembly!Z$23+$BS152*Assembly!Z$24</f>
        <v>#VALUE!</v>
      </c>
      <c r="BU152" s="226" t="e">
        <f t="shared" si="3"/>
        <v>#VALUE!</v>
      </c>
      <c r="BV152" s="226"/>
      <c r="BW152" s="226" t="e">
        <f>$AY152*Assembly!AD$4+$AZ152*Assembly!AD$5+$BA152*Assembly!AD$6+$BB152*Assembly!AD$7+$BC152*Assembly!AD$8+$BD152*Assembly!AD$9+$BE152*Assembly!AD$10+$BF152*Assembly!AD$11+$BG152*Assembly!AD$12+$BH152*Assembly!AD$13+$BI152*Assembly!AD$14+$BJ152*Assembly!AD$15+$BK152*Assembly!AD$16+$BL152*Assembly!AD$17+$BM152*Assembly!AD$18+$BN152*Assembly!AD$19+$BO152*Assembly!AD$20+$BP152*Assembly!AD$21+$BQ152*Assembly!AD$22+$BR152*Assembly!AD$23+$BS152*Assembly!AD$24</f>
        <v>#VALUE!</v>
      </c>
      <c r="BX152" s="236" t="e">
        <f t="shared" si="4"/>
        <v>#VALUE!</v>
      </c>
      <c r="BY152" s="237" t="e">
        <f t="shared" si="5"/>
        <v>#VALUE!</v>
      </c>
      <c r="BZ152" s="238" t="e">
        <f t="shared" si="6"/>
        <v>#VALUE!</v>
      </c>
      <c r="CA152" s="237" t="e">
        <f t="shared" si="7"/>
        <v>#VALUE!</v>
      </c>
      <c r="CB152" s="226" t="e">
        <f>$AY152*Assembly!Y$4+$AZ152*Assembly!Y$5+$BA152*Assembly!Y$6+$BB152*Assembly!Y$7+$BC152*Assembly!Y$8+$BD152*Assembly!Y$9+$BE152*Assembly!Y$10+$BF152*Assembly!Y$11+$BG152*Assembly!Y$12+$BH152*Assembly!Y$13+$BI152*Assembly!Y$14+$BJ152*Assembly!Y$15+$BK152*Assembly!Y$16+$BL152*Assembly!Y$17+$BM152*Assembly!Y$18+$BN152*Assembly!Y$19+$BO152*Assembly!Y$20+$BP152*Assembly!Y$21+$BQ152*Assembly!Y$22+$BR152*Assembly!Y$23+$BS152*Assembly!Y$24</f>
        <v>#VALUE!</v>
      </c>
      <c r="CC152" s="226" t="e">
        <f t="shared" si="8"/>
        <v>#VALUE!</v>
      </c>
      <c r="CD152" s="239" t="e">
        <f t="shared" si="9"/>
        <v>#VALUE!</v>
      </c>
      <c r="CE152" s="240" t="e">
        <f>$AY152*Assembly!AC$4+$AZ152*Assembly!AC$5+$BA152*Assembly!AC$6+$BB152*Assembly!AC$7+$BC152*Assembly!AC$8+$BD152*Assembly!AC$9+$BE152*Assembly!AC$10+$BF152*Assembly!AC$11+$BG152*Assembly!AC$12+$BH152*Assembly!AC$13+$BI152*Assembly!AC$14+$BJ152*Assembly!AC$15+$BK152*Assembly!AC$16+$BL152*Assembly!AC$17+$BM152*Assembly!AC$18+$BN152*Assembly!AC$19+$BO152*Assembly!AC$20+$BP152*Assembly!AC$21+$BQ152*Assembly!AC$22+$BR152*Assembly!AC$23+$BS152*Assembly!AC$24</f>
        <v>#VALUE!</v>
      </c>
      <c r="CF152" s="232" t="e">
        <f>$AY152*Assembly!M$4+$AZ152*Assembly!M$5+$BA152*Assembly!M$6+$BB152*Assembly!M$7+$BC152*Assembly!M$8+$BD152*Assembly!M$9+$BE152*Assembly!M$10+$BF152*Assembly!M$11+$BG152*Assembly!M$12+$BH152*Assembly!M$13+$BI152*Assembly!M$14+$BJ152*Assembly!M$15+$BK152*Assembly!M$16+$BL152*Assembly!M$17+$BM152*Assembly!M$18+$BN152*Assembly!M$19+$BO152*Assembly!M$20+$BP152*Assembly!M$21+$BQ152*Assembly!M$22+$BR152*Assembly!M$23+$BS152*Assembly!M$24</f>
        <v>#VALUE!</v>
      </c>
      <c r="CG152" s="232" t="e">
        <f>$AY152*Assembly!N$4+$AZ152*Assembly!N$5+$BA152*Assembly!N$6+$BB152*Assembly!N$7+$BC152*Assembly!N$8+$BD152*Assembly!N$9+$BE152*Assembly!N$10+$BF152*Assembly!N$11+$BG152*Assembly!N$12+$BH152*Assembly!N$13+$BI152*Assembly!N$14+$BJ152*Assembly!N$15+$BK152*Assembly!N$16+$BL152*Assembly!N$17+$BM152*Assembly!N$18+$BN152*Assembly!N$19+$BO152*Assembly!N$20+$BP152*Assembly!N$21+$BQ152*Assembly!N$22+$BR152*Assembly!N$23+$BS152*Assembly!N$24</f>
        <v>#VALUE!</v>
      </c>
      <c r="CH152" s="232" t="e">
        <f>$AY152*Assembly!O$4+$AZ152*Assembly!O$5+$BA152*Assembly!O$6+$BB152*Assembly!O$7+$BC152*Assembly!O$8+$BD152*Assembly!O$9+$BE152*Assembly!O$10+$BF152*Assembly!O$11+$BG152*Assembly!O$12+$BH152*Assembly!O$13+$BI152*Assembly!O$14+$BJ152*Assembly!O$15+$BK152*Assembly!O$16+$BL152*Assembly!O$17+$BM152*Assembly!O$18+$BN152*Assembly!O$19+$BO152*Assembly!O$20+$BP152*Assembly!O$21+$BQ152*Assembly!O$22+$BR152*Assembly!O$23+$BS152*Assembly!O$24</f>
        <v>#VALUE!</v>
      </c>
      <c r="CI152" s="230" t="e">
        <f>$AY152*Assembly!P$4+$AZ152*Assembly!P$5+$BA152*Assembly!P$6+$BB152*Assembly!P$7+$BC152*Assembly!P$8+$BD152*Assembly!P$9+$BE152*Assembly!P$10+$BF152*Assembly!P$11+$BG152*Assembly!P$12+$BH152*Assembly!P$13+$BI152*Assembly!P$14+$BJ152*Assembly!P$15+$BK152*Assembly!P$16+$BL152*Assembly!P$17+$BM152*Assembly!P$18+$BN152*Assembly!P$19+$BO152*Assembly!P$20+$BP152*Assembly!P$21+$BQ152*Assembly!P$22+$BR152*Assembly!P$23+$BS152*Assembly!P$24</f>
        <v>#VALUE!</v>
      </c>
      <c r="CJ152" s="230" t="e">
        <f>$AY152*Assembly!Q$4+$AZ152*Assembly!Q$5+$BA152*Assembly!Q$6+$BB152*Assembly!Q$7+$BC152*Assembly!Q$8+$BD152*Assembly!Q$9+$BE152*Assembly!Q$10+$BF152*Assembly!Q$11+$BG152*Assembly!Q$12+$BH152*Assembly!Q$13+$BI152*Assembly!Q$14+$BJ152*Assembly!Q$15+$BK152*Assembly!Q$16+$BL152*Assembly!Q$17+$BM152*Assembly!Q$18+$BN152*Assembly!Q$19+$BO152*Assembly!Q$20+$BP152*Assembly!Q$21+$BQ152*Assembly!Q$22+$BR152*Assembly!Q$23+$BS152*Assembly!Q$24</f>
        <v>#VALUE!</v>
      </c>
      <c r="CK152" s="232" t="e">
        <f>$AY152*Assembly!R$4+$AZ152*Assembly!R$5+$BA152*Assembly!R$6+$BB152*Assembly!R$7+$BC152*Assembly!R$8+$BD152*Assembly!R$9+$BE152*Assembly!R$10+$BF152*Assembly!R$11+$BG152*Assembly!R$12+$BH152*Assembly!R$13+$BI152*Assembly!R$14+$BJ152*Assembly!R$15+$BK152*Assembly!R$16+$BL152*Assembly!R$17+$BM152*Assembly!R$18+$BN152*Assembly!R$19+$BO152*Assembly!R$20+$BP152*Assembly!R$21+$BQ152*Assembly!R$22+$BR152*Assembly!R$23+$BS152*Assembly!R$24</f>
        <v>#VALUE!</v>
      </c>
      <c r="CL152" s="230" t="e">
        <f>$AY152*Assembly!S$4+$AZ152*Assembly!S$5+$BA152*Assembly!S$6+$BB152*Assembly!S$7+$BC152*Assembly!S$8+$BD152*Assembly!S$9+$BE152*Assembly!S$10+$BF152*Assembly!S$11+$BG152*Assembly!S$12+$BH152*Assembly!S$13+$BI152*Assembly!S$14+$BJ152*Assembly!S$15+$BK152*Assembly!S$16+$BL152*Assembly!S$17+$BM152*Assembly!S$18+$BN152*Assembly!S$19+$BO152*Assembly!S$20+$BP152*Assembly!S$21+$BQ152*Assembly!S$22+$BR152*Assembly!S$23+$BS152*Assembly!S$24</f>
        <v>#VALUE!</v>
      </c>
      <c r="CM152" s="230" t="e">
        <f>$AY152*Assembly!T$4+$AZ152*Assembly!T$5+$BA152*Assembly!T$6+$BB152*Assembly!T$7+$BC152*Assembly!T$8+$BD152*Assembly!T$9+$BE152*Assembly!T$10+$BF152*Assembly!T$11+$BG152*Assembly!T$12+$BH152*Assembly!T$13+$BI152*Assembly!T$14+$BJ152*Assembly!T$15+$BK152*Assembly!T$16+$BL152*Assembly!T$17+$BM152*Assembly!T$18+$BN152*Assembly!T$19+$BO152*Assembly!T$20+$BP152*Assembly!T$21+$BQ152*Assembly!T$22+$BR152*Assembly!T$23+$BS152*Assembly!T$24</f>
        <v>#VALUE!</v>
      </c>
      <c r="CN152" s="230" t="e">
        <f>$AY152*Assembly!U$4+$AZ152*Assembly!U$5+$BA152*Assembly!U$6+$BB152*Assembly!U$7+$BC152*Assembly!U$8+$BD152*Assembly!U$9+$BE152*Assembly!U$10+$BF152*Assembly!U$11+$BG152*Assembly!U$12+$BH152*Assembly!U$13+$BI152*Assembly!U$14+$BJ152*Assembly!U$15+$BK152*Assembly!U$16+$BL152*Assembly!U$17+$BM152*Assembly!U$18+$BN152*Assembly!U$19+$BO152*Assembly!U$20+$BP152*Assembly!U$21+$BQ152*Assembly!U$22+$BR152*Assembly!U$23+$BS152*Assembly!U$24</f>
        <v>#VALUE!</v>
      </c>
      <c r="CO152" s="232" t="e">
        <f>$AY152*Assembly!V$4+$AZ152*Assembly!V$5+$BA152*Assembly!V$6+$BB152*Assembly!V$7+$BC152*Assembly!V$8+$BD152*Assembly!V$9+$BE152*Assembly!V$10+$BF152*Assembly!V$11+$BG152*Assembly!V$12+$BH152*Assembly!V$13+$BI152*Assembly!V$14+$BJ152*Assembly!V$15+$BK152*Assembly!V$16+$BL152*Assembly!V$17+$BM152*Assembly!V$18+$BN152*Assembly!V$19+$BO152*Assembly!V$20+$BP152*Assembly!V$21+$BQ152*Assembly!V$22+$BR152*Assembly!V$23+$BS152*Assembly!V$24</f>
        <v>#VALUE!</v>
      </c>
      <c r="CP152" s="232" t="e">
        <f>CF152*Refining!$F$3</f>
        <v>#VALUE!</v>
      </c>
      <c r="CQ152" s="232" t="e">
        <f>CG152*Refining!$F$4</f>
        <v>#VALUE!</v>
      </c>
      <c r="CR152" s="232" t="e">
        <f>CH152*Refining!$F$5</f>
        <v>#VALUE!</v>
      </c>
      <c r="CS152" s="232" t="e">
        <f>CI152*Refining!$F$6</f>
        <v>#VALUE!</v>
      </c>
      <c r="CT152" s="232" t="e">
        <f>CJ152*Refining!$F$7</f>
        <v>#VALUE!</v>
      </c>
      <c r="CU152" s="232" t="e">
        <f>CK152*Refining!$F$8</f>
        <v>#VALUE!</v>
      </c>
      <c r="CV152" s="232" t="e">
        <f>CL152*Refining!$F$9</f>
        <v>#VALUE!</v>
      </c>
      <c r="CW152" s="232" t="e">
        <f>CM152*Refining!$F$10</f>
        <v>#VALUE!</v>
      </c>
      <c r="CX152" s="232" t="e">
        <f>CN152*Refining!$F$11</f>
        <v>#VALUE!</v>
      </c>
      <c r="CY152" s="232" t="e">
        <f>CO152*Refining!$F$12</f>
        <v>#VALUE!</v>
      </c>
      <c r="CZ152" s="243" t="e">
        <f t="shared" ref="CZ152:DS152" si="615">IF(CF152 = 0, "", CF152)</f>
        <v>#VALUE!</v>
      </c>
      <c r="DA152" s="246" t="e">
        <f t="shared" si="615"/>
        <v>#VALUE!</v>
      </c>
      <c r="DB152" s="245" t="e">
        <f t="shared" si="615"/>
        <v>#VALUE!</v>
      </c>
      <c r="DC152" s="246" t="e">
        <f t="shared" si="615"/>
        <v>#VALUE!</v>
      </c>
      <c r="DD152" s="246" t="e">
        <f t="shared" si="615"/>
        <v>#VALUE!</v>
      </c>
      <c r="DE152" s="245" t="e">
        <f t="shared" si="615"/>
        <v>#VALUE!</v>
      </c>
      <c r="DF152" s="246" t="e">
        <f t="shared" si="615"/>
        <v>#VALUE!</v>
      </c>
      <c r="DG152" s="246" t="e">
        <f t="shared" si="615"/>
        <v>#VALUE!</v>
      </c>
      <c r="DH152" s="246" t="e">
        <f t="shared" si="615"/>
        <v>#VALUE!</v>
      </c>
      <c r="DI152" s="251" t="e">
        <f t="shared" si="615"/>
        <v>#VALUE!</v>
      </c>
      <c r="DJ152" s="243" t="e">
        <f t="shared" si="615"/>
        <v>#VALUE!</v>
      </c>
      <c r="DK152" s="246" t="e">
        <f t="shared" si="615"/>
        <v>#VALUE!</v>
      </c>
      <c r="DL152" s="245" t="e">
        <f t="shared" si="615"/>
        <v>#VALUE!</v>
      </c>
      <c r="DM152" s="246" t="e">
        <f t="shared" si="615"/>
        <v>#VALUE!</v>
      </c>
      <c r="DN152" s="326" t="e">
        <f t="shared" si="615"/>
        <v>#VALUE!</v>
      </c>
      <c r="DO152" s="245" t="e">
        <f t="shared" si="615"/>
        <v>#VALUE!</v>
      </c>
      <c r="DP152" s="245" t="e">
        <f t="shared" si="615"/>
        <v>#VALUE!</v>
      </c>
      <c r="DQ152" s="246" t="e">
        <f t="shared" si="615"/>
        <v>#VALUE!</v>
      </c>
      <c r="DR152" s="246" t="e">
        <f t="shared" si="615"/>
        <v>#VALUE!</v>
      </c>
      <c r="DS152" s="251" t="e">
        <f t="shared" si="615"/>
        <v>#VALUE!</v>
      </c>
      <c r="DT152" s="243" t="e">
        <f t="shared" si="11"/>
        <v>#VALUE!</v>
      </c>
      <c r="DU152" s="245" t="e">
        <f t="shared" si="12"/>
        <v>#VALUE!</v>
      </c>
      <c r="DV152" s="226" t="e">
        <f>CZ152*'Ores &amp; Ingots'!$C$3+DA152*'Ores &amp; Ingots'!$C$4+DB152*'Ores &amp; Ingots'!$C$5+DC152*'Ores &amp; Ingots'!$C$6+DD152*'Ores &amp; Ingots'!$C$7+DE152*'Ores &amp; Ingots'!$C$8+DF152*'Ores &amp; Ingots'!$C$9+DG152*'Ores &amp; Ingots'!$C$10+DH152*'Ores &amp; Ingots'!$C$11+DI152*'Ores &amp; Ingots'!$C$12</f>
        <v>#VALUE!</v>
      </c>
      <c r="DW152" s="226" t="e">
        <f>DJ152*'Ores &amp; Ingots'!$B$3+DK152*'Ores &amp; Ingots'!$B$4+DL152*'Ores &amp; Ingots'!$B$5+DM152*'Ores &amp; Ingots'!$B$6+DN152*'Ores &amp; Ingots'!$B$7+DO152*'Ores &amp; Ingots'!$B$8+DP152*'Ores &amp; Ingots'!$B$9+DQ152*'Ores &amp; Ingots'!$B$10+DR152*'Ores &amp; Ingots'!$B$11+DS152*'Ores &amp; Ingots'!$B$12</f>
        <v>#VALUE!</v>
      </c>
      <c r="DX152" s="245" t="e">
        <f>CZ152*Refining!$G$3+DA152*Refining!$G$4+DB152*Refining!$G$5+DC152*Refining!$G$6+DD152*Refining!$G$7+DE152*Refining!$G$8+DF152*Refining!$G$9+DG152*Refining!$G$10+DH152*Refining!$G$11+DI152*Refining!$G$12</f>
        <v>#VALUE!</v>
      </c>
      <c r="DY152" s="189" t="e">
        <f t="shared" si="13"/>
        <v>#VALUE!</v>
      </c>
      <c r="DZ152" s="260" t="e">
        <f t="shared" si="14"/>
        <v>#VALUE!</v>
      </c>
      <c r="EA152" s="243" t="e">
        <f t="shared" si="15"/>
        <v>#VALUE!</v>
      </c>
      <c r="EB152" s="262" t="e">
        <f t="shared" ref="EB152:EC152" si="616">EA152/60</f>
        <v>#VALUE!</v>
      </c>
      <c r="EC152" s="262" t="e">
        <f t="shared" si="616"/>
        <v>#VALUE!</v>
      </c>
      <c r="ED152" s="243" t="e">
        <f t="shared" si="17"/>
        <v>#VALUE!</v>
      </c>
      <c r="EE152" s="262" t="e">
        <f t="shared" ref="EE152:EF152" si="617">ED152/1000</f>
        <v>#VALUE!</v>
      </c>
      <c r="EF152" s="264" t="e">
        <f t="shared" si="617"/>
        <v>#VALUE!</v>
      </c>
      <c r="EG152" s="239" t="e">
        <f t="shared" si="19"/>
        <v>#VALUE!</v>
      </c>
      <c r="EH152" s="266" t="e">
        <f t="shared" si="20"/>
        <v>#VALUE!</v>
      </c>
      <c r="EI152" s="133">
        <v>440</v>
      </c>
    </row>
    <row r="153" spans="1:139" ht="12.75" hidden="1" x14ac:dyDescent="0.2">
      <c r="A153" s="911" t="s">
        <v>365</v>
      </c>
      <c r="B153" s="55" t="s">
        <v>366</v>
      </c>
      <c r="C153" s="56" t="s">
        <v>156</v>
      </c>
      <c r="D153" s="56">
        <v>1</v>
      </c>
      <c r="E153" s="56">
        <v>2</v>
      </c>
      <c r="F153" s="56">
        <v>1</v>
      </c>
      <c r="G153" s="57">
        <f t="shared" si="0"/>
        <v>31.25</v>
      </c>
      <c r="H153" s="58">
        <v>20</v>
      </c>
      <c r="I153" s="58">
        <v>20</v>
      </c>
      <c r="J153" s="58">
        <f>H153/Main!$D$9</f>
        <v>4</v>
      </c>
      <c r="K153" s="58">
        <f>I153/Main!$D$10</f>
        <v>10</v>
      </c>
      <c r="L153" s="58">
        <f t="shared" si="1"/>
        <v>2.5</v>
      </c>
      <c r="M153" s="58">
        <v>1</v>
      </c>
      <c r="N153" s="62" t="s">
        <v>28</v>
      </c>
      <c r="O153" s="62">
        <v>2000</v>
      </c>
      <c r="P153" s="60"/>
      <c r="Q153" s="62"/>
      <c r="R153" s="60"/>
      <c r="S153" s="63"/>
      <c r="T153" s="63"/>
      <c r="U153" s="62">
        <v>700</v>
      </c>
      <c r="V153" s="60"/>
      <c r="W153" s="63"/>
      <c r="X153" s="63"/>
      <c r="Y153" s="60"/>
      <c r="Z153" s="60"/>
      <c r="AA153" s="60"/>
      <c r="AB153" s="60"/>
      <c r="AC153" s="367" t="s">
        <v>220</v>
      </c>
      <c r="AD153" s="81">
        <v>25</v>
      </c>
      <c r="AE153" s="81">
        <v>0</v>
      </c>
      <c r="AF153" s="81">
        <v>12</v>
      </c>
      <c r="AG153" s="81">
        <v>6</v>
      </c>
      <c r="AH153" s="81">
        <v>15</v>
      </c>
      <c r="AI153" s="81">
        <v>0</v>
      </c>
      <c r="AJ153" s="83">
        <v>6</v>
      </c>
      <c r="AK153" s="81">
        <v>0</v>
      </c>
      <c r="AL153" s="81">
        <v>0</v>
      </c>
      <c r="AM153" s="81">
        <v>0</v>
      </c>
      <c r="AN153" s="81">
        <v>0</v>
      </c>
      <c r="AO153" s="81">
        <v>0</v>
      </c>
      <c r="AP153" s="81">
        <v>0</v>
      </c>
      <c r="AQ153" s="81">
        <v>0</v>
      </c>
      <c r="AR153" s="81">
        <v>0</v>
      </c>
      <c r="AS153" s="81">
        <v>0</v>
      </c>
      <c r="AT153" s="81">
        <v>0</v>
      </c>
      <c r="AU153" s="81">
        <v>0</v>
      </c>
      <c r="AV153" s="81">
        <v>0</v>
      </c>
      <c r="AW153" s="81">
        <v>0</v>
      </c>
      <c r="AX153" s="81">
        <v>0</v>
      </c>
      <c r="AY153" s="93">
        <f t="shared" ref="AY153:BS153" si="618">IF(AD153 = 0, "", AD153)</f>
        <v>25</v>
      </c>
      <c r="AZ153" s="56" t="str">
        <f t="shared" si="618"/>
        <v/>
      </c>
      <c r="BA153" s="81">
        <f t="shared" si="618"/>
        <v>12</v>
      </c>
      <c r="BB153" s="81">
        <f t="shared" si="618"/>
        <v>6</v>
      </c>
      <c r="BC153" s="81">
        <f t="shared" si="618"/>
        <v>15</v>
      </c>
      <c r="BD153" s="56" t="str">
        <f t="shared" si="618"/>
        <v/>
      </c>
      <c r="BE153" s="83">
        <f t="shared" si="618"/>
        <v>6</v>
      </c>
      <c r="BF153" s="56" t="str">
        <f t="shared" si="618"/>
        <v/>
      </c>
      <c r="BG153" s="56" t="str">
        <f t="shared" si="618"/>
        <v/>
      </c>
      <c r="BH153" s="56" t="str">
        <f t="shared" si="618"/>
        <v/>
      </c>
      <c r="BI153" s="56" t="str">
        <f t="shared" si="618"/>
        <v/>
      </c>
      <c r="BJ153" s="56" t="str">
        <f t="shared" si="618"/>
        <v/>
      </c>
      <c r="BK153" s="56" t="str">
        <f t="shared" si="618"/>
        <v/>
      </c>
      <c r="BL153" s="56" t="str">
        <f t="shared" si="618"/>
        <v/>
      </c>
      <c r="BM153" s="56" t="str">
        <f t="shared" si="618"/>
        <v/>
      </c>
      <c r="BN153" s="56" t="str">
        <f t="shared" si="618"/>
        <v/>
      </c>
      <c r="BO153" s="56" t="str">
        <f t="shared" si="618"/>
        <v/>
      </c>
      <c r="BP153" s="56" t="str">
        <f t="shared" si="618"/>
        <v/>
      </c>
      <c r="BQ153" s="56" t="str">
        <f t="shared" si="618"/>
        <v/>
      </c>
      <c r="BR153" s="56" t="str">
        <f t="shared" si="618"/>
        <v/>
      </c>
      <c r="BS153" s="85" t="str">
        <f t="shared" si="618"/>
        <v/>
      </c>
      <c r="BT153" s="93" t="e">
        <f>$AY153*Assembly!Z$4+$AZ153*Assembly!Z$5+$BA153*Assembly!Z$6+$BB153*Assembly!Z$7+$BC153*Assembly!Z$8+$BD153*Assembly!Z$9+$BE153*Assembly!Z$10+$BF153*Assembly!Z$11+$BG153*Assembly!Z$12+$BH153*Assembly!Z$13+$BI153*Assembly!Z$14+$BJ153*Assembly!Z$15+$BK153*Assembly!Z$16+$BL153*Assembly!Z$17+$BM153*Assembly!Z$18+$BN153*Assembly!Z$19+$BO153*Assembly!Z$20+$BP153*Assembly!Z$21+$BQ153*Assembly!Z$22+$BR153*Assembly!Z$23+$BS153*Assembly!Z$24</f>
        <v>#VALUE!</v>
      </c>
      <c r="BU153" s="81" t="e">
        <f t="shared" si="3"/>
        <v>#VALUE!</v>
      </c>
      <c r="BV153" s="397" t="e">
        <f t="shared" ref="BV153:BV164" si="619">IF(U153 = "?", "?", U153/BT153)</f>
        <v>#VALUE!</v>
      </c>
      <c r="BW153" s="81" t="e">
        <f>$AY153*Assembly!AD$4+$AZ153*Assembly!AD$5+$BA153*Assembly!AD$6+$BB153*Assembly!AD$7+$BC153*Assembly!AD$8+$BD153*Assembly!AD$9+$BE153*Assembly!AD$10+$BF153*Assembly!AD$11+$BG153*Assembly!AD$12+$BH153*Assembly!AD$13+$BI153*Assembly!AD$14+$BJ153*Assembly!AD$15+$BK153*Assembly!AD$16+$BL153*Assembly!AD$17+$BM153*Assembly!AD$18+$BN153*Assembly!AD$19+$BO153*Assembly!AD$20+$BP153*Assembly!AD$21+$BQ153*Assembly!AD$22+$BR153*Assembly!AD$23+$BS153*Assembly!AD$24</f>
        <v>#VALUE!</v>
      </c>
      <c r="BX153" s="98" t="e">
        <f t="shared" si="4"/>
        <v>#VALUE!</v>
      </c>
      <c r="BY153" s="99" t="e">
        <f t="shared" si="5"/>
        <v>#VALUE!</v>
      </c>
      <c r="BZ153" s="101" t="e">
        <f t="shared" si="6"/>
        <v>#VALUE!</v>
      </c>
      <c r="CA153" s="99" t="e">
        <f t="shared" si="7"/>
        <v>#VALUE!</v>
      </c>
      <c r="CB153" s="81" t="e">
        <f>$AY153*Assembly!Y$4+$AZ153*Assembly!Y$5+$BA153*Assembly!Y$6+$BB153*Assembly!Y$7+$BC153*Assembly!Y$8+$BD153*Assembly!Y$9+$BE153*Assembly!Y$10+$BF153*Assembly!Y$11+$BG153*Assembly!Y$12+$BH153*Assembly!Y$13+$BI153*Assembly!Y$14+$BJ153*Assembly!Y$15+$BK153*Assembly!Y$16+$BL153*Assembly!Y$17+$BM153*Assembly!Y$18+$BN153*Assembly!Y$19+$BO153*Assembly!Y$20+$BP153*Assembly!Y$21+$BQ153*Assembly!Y$22+$BR153*Assembly!Y$23+$BS153*Assembly!Y$24</f>
        <v>#VALUE!</v>
      </c>
      <c r="CC153" s="81" t="e">
        <f t="shared" si="8"/>
        <v>#VALUE!</v>
      </c>
      <c r="CD153" s="106" t="e">
        <f t="shared" si="9"/>
        <v>#VALUE!</v>
      </c>
      <c r="CE153" s="108" t="e">
        <f>$AY153*Assembly!AC$4+$AZ153*Assembly!AC$5+$BA153*Assembly!AC$6+$BB153*Assembly!AC$7+$BC153*Assembly!AC$8+$BD153*Assembly!AC$9+$BE153*Assembly!AC$10+$BF153*Assembly!AC$11+$BG153*Assembly!AC$12+$BH153*Assembly!AC$13+$BI153*Assembly!AC$14+$BJ153*Assembly!AC$15+$BK153*Assembly!AC$16+$BL153*Assembly!AC$17+$BM153*Assembly!AC$18+$BN153*Assembly!AC$19+$BO153*Assembly!AC$20+$BP153*Assembly!AC$21+$BQ153*Assembly!AC$22+$BR153*Assembly!AC$23+$BS153*Assembly!AC$24</f>
        <v>#VALUE!</v>
      </c>
      <c r="CF153" s="62" t="e">
        <f>$AY153*Assembly!M$4+$AZ153*Assembly!M$5+$BA153*Assembly!M$6+$BB153*Assembly!M$7+$BC153*Assembly!M$8+$BD153*Assembly!M$9+$BE153*Assembly!M$10+$BF153*Assembly!M$11+$BG153*Assembly!M$12+$BH153*Assembly!M$13+$BI153*Assembly!M$14+$BJ153*Assembly!M$15+$BK153*Assembly!M$16+$BL153*Assembly!M$17+$BM153*Assembly!M$18+$BN153*Assembly!M$19+$BO153*Assembly!M$20+$BP153*Assembly!M$21+$BQ153*Assembly!M$22+$BR153*Assembly!M$23+$BS153*Assembly!M$24</f>
        <v>#VALUE!</v>
      </c>
      <c r="CG153" s="62" t="e">
        <f>$AY153*Assembly!N$4+$AZ153*Assembly!N$5+$BA153*Assembly!N$6+$BB153*Assembly!N$7+$BC153*Assembly!N$8+$BD153*Assembly!N$9+$BE153*Assembly!N$10+$BF153*Assembly!N$11+$BG153*Assembly!N$12+$BH153*Assembly!N$13+$BI153*Assembly!N$14+$BJ153*Assembly!N$15+$BK153*Assembly!N$16+$BL153*Assembly!N$17+$BM153*Assembly!N$18+$BN153*Assembly!N$19+$BO153*Assembly!N$20+$BP153*Assembly!N$21+$BQ153*Assembly!N$22+$BR153*Assembly!N$23+$BS153*Assembly!N$24</f>
        <v>#VALUE!</v>
      </c>
      <c r="CH153" s="62" t="e">
        <f>$AY153*Assembly!O$4+$AZ153*Assembly!O$5+$BA153*Assembly!O$6+$BB153*Assembly!O$7+$BC153*Assembly!O$8+$BD153*Assembly!O$9+$BE153*Assembly!O$10+$BF153*Assembly!O$11+$BG153*Assembly!O$12+$BH153*Assembly!O$13+$BI153*Assembly!O$14+$BJ153*Assembly!O$15+$BK153*Assembly!O$16+$BL153*Assembly!O$17+$BM153*Assembly!O$18+$BN153*Assembly!O$19+$BO153*Assembly!O$20+$BP153*Assembly!O$21+$BQ153*Assembly!O$22+$BR153*Assembly!O$23+$BS153*Assembly!O$24</f>
        <v>#VALUE!</v>
      </c>
      <c r="CI153" s="58" t="e">
        <f>$AY153*Assembly!P$4+$AZ153*Assembly!P$5+$BA153*Assembly!P$6+$BB153*Assembly!P$7+$BC153*Assembly!P$8+$BD153*Assembly!P$9+$BE153*Assembly!P$10+$BF153*Assembly!P$11+$BG153*Assembly!P$12+$BH153*Assembly!P$13+$BI153*Assembly!P$14+$BJ153*Assembly!P$15+$BK153*Assembly!P$16+$BL153*Assembly!P$17+$BM153*Assembly!P$18+$BN153*Assembly!P$19+$BO153*Assembly!P$20+$BP153*Assembly!P$21+$BQ153*Assembly!P$22+$BR153*Assembly!P$23+$BS153*Assembly!P$24</f>
        <v>#VALUE!</v>
      </c>
      <c r="CJ153" s="58" t="e">
        <f>$AY153*Assembly!Q$4+$AZ153*Assembly!Q$5+$BA153*Assembly!Q$6+$BB153*Assembly!Q$7+$BC153*Assembly!Q$8+$BD153*Assembly!Q$9+$BE153*Assembly!Q$10+$BF153*Assembly!Q$11+$BG153*Assembly!Q$12+$BH153*Assembly!Q$13+$BI153*Assembly!Q$14+$BJ153*Assembly!Q$15+$BK153*Assembly!Q$16+$BL153*Assembly!Q$17+$BM153*Assembly!Q$18+$BN153*Assembly!Q$19+$BO153*Assembly!Q$20+$BP153*Assembly!Q$21+$BQ153*Assembly!Q$22+$BR153*Assembly!Q$23+$BS153*Assembly!Q$24</f>
        <v>#VALUE!</v>
      </c>
      <c r="CK153" s="62" t="e">
        <f>$AY153*Assembly!R$4+$AZ153*Assembly!R$5+$BA153*Assembly!R$6+$BB153*Assembly!R$7+$BC153*Assembly!R$8+$BD153*Assembly!R$9+$BE153*Assembly!R$10+$BF153*Assembly!R$11+$BG153*Assembly!R$12+$BH153*Assembly!R$13+$BI153*Assembly!R$14+$BJ153*Assembly!R$15+$BK153*Assembly!R$16+$BL153*Assembly!R$17+$BM153*Assembly!R$18+$BN153*Assembly!R$19+$BO153*Assembly!R$20+$BP153*Assembly!R$21+$BQ153*Assembly!R$22+$BR153*Assembly!R$23+$BS153*Assembly!R$24</f>
        <v>#VALUE!</v>
      </c>
      <c r="CL153" s="58" t="e">
        <f>$AY153*Assembly!S$4+$AZ153*Assembly!S$5+$BA153*Assembly!S$6+$BB153*Assembly!S$7+$BC153*Assembly!S$8+$BD153*Assembly!S$9+$BE153*Assembly!S$10+$BF153*Assembly!S$11+$BG153*Assembly!S$12+$BH153*Assembly!S$13+$BI153*Assembly!S$14+$BJ153*Assembly!S$15+$BK153*Assembly!S$16+$BL153*Assembly!S$17+$BM153*Assembly!S$18+$BN153*Assembly!S$19+$BO153*Assembly!S$20+$BP153*Assembly!S$21+$BQ153*Assembly!S$22+$BR153*Assembly!S$23+$BS153*Assembly!S$24</f>
        <v>#VALUE!</v>
      </c>
      <c r="CM153" s="58" t="e">
        <f>$AY153*Assembly!T$4+$AZ153*Assembly!T$5+$BA153*Assembly!T$6+$BB153*Assembly!T$7+$BC153*Assembly!T$8+$BD153*Assembly!T$9+$BE153*Assembly!T$10+$BF153*Assembly!T$11+$BG153*Assembly!T$12+$BH153*Assembly!T$13+$BI153*Assembly!T$14+$BJ153*Assembly!T$15+$BK153*Assembly!T$16+$BL153*Assembly!T$17+$BM153*Assembly!T$18+$BN153*Assembly!T$19+$BO153*Assembly!T$20+$BP153*Assembly!T$21+$BQ153*Assembly!T$22+$BR153*Assembly!T$23+$BS153*Assembly!T$24</f>
        <v>#VALUE!</v>
      </c>
      <c r="CN153" s="58" t="e">
        <f>$AY153*Assembly!U$4+$AZ153*Assembly!U$5+$BA153*Assembly!U$6+$BB153*Assembly!U$7+$BC153*Assembly!U$8+$BD153*Assembly!U$9+$BE153*Assembly!U$10+$BF153*Assembly!U$11+$BG153*Assembly!U$12+$BH153*Assembly!U$13+$BI153*Assembly!U$14+$BJ153*Assembly!U$15+$BK153*Assembly!U$16+$BL153*Assembly!U$17+$BM153*Assembly!U$18+$BN153*Assembly!U$19+$BO153*Assembly!U$20+$BP153*Assembly!U$21+$BQ153*Assembly!U$22+$BR153*Assembly!U$23+$BS153*Assembly!U$24</f>
        <v>#VALUE!</v>
      </c>
      <c r="CO153" s="62" t="e">
        <f>$AY153*Assembly!V$4+$AZ153*Assembly!V$5+$BA153*Assembly!V$6+$BB153*Assembly!V$7+$BC153*Assembly!V$8+$BD153*Assembly!V$9+$BE153*Assembly!V$10+$BF153*Assembly!V$11+$BG153*Assembly!V$12+$BH153*Assembly!V$13+$BI153*Assembly!V$14+$BJ153*Assembly!V$15+$BK153*Assembly!V$16+$BL153*Assembly!V$17+$BM153*Assembly!V$18+$BN153*Assembly!V$19+$BO153*Assembly!V$20+$BP153*Assembly!V$21+$BQ153*Assembly!V$22+$BR153*Assembly!V$23+$BS153*Assembly!V$24</f>
        <v>#VALUE!</v>
      </c>
      <c r="CP153" s="62" t="e">
        <f>CF153*Refining!$F$3</f>
        <v>#VALUE!</v>
      </c>
      <c r="CQ153" s="62" t="e">
        <f>CG153*Refining!$F$4</f>
        <v>#VALUE!</v>
      </c>
      <c r="CR153" s="62" t="e">
        <f>CH153*Refining!$F$5</f>
        <v>#VALUE!</v>
      </c>
      <c r="CS153" s="62" t="e">
        <f>CI153*Refining!$F$6</f>
        <v>#VALUE!</v>
      </c>
      <c r="CT153" s="62" t="e">
        <f>CJ153*Refining!$F$7</f>
        <v>#VALUE!</v>
      </c>
      <c r="CU153" s="62" t="e">
        <f>CK153*Refining!$F$8</f>
        <v>#VALUE!</v>
      </c>
      <c r="CV153" s="62" t="e">
        <f>CL153*Refining!$F$9</f>
        <v>#VALUE!</v>
      </c>
      <c r="CW153" s="62" t="e">
        <f>CM153*Refining!$F$10</f>
        <v>#VALUE!</v>
      </c>
      <c r="CX153" s="62" t="e">
        <f>CN153*Refining!$F$11</f>
        <v>#VALUE!</v>
      </c>
      <c r="CY153" s="62" t="e">
        <f>CO153*Refining!$F$12</f>
        <v>#VALUE!</v>
      </c>
      <c r="CZ153" s="115" t="e">
        <f t="shared" ref="CZ153:DS153" si="620">IF(CF153 = 0, "", CF153)</f>
        <v>#VALUE!</v>
      </c>
      <c r="DA153" s="119" t="e">
        <f t="shared" si="620"/>
        <v>#VALUE!</v>
      </c>
      <c r="DB153" s="116" t="e">
        <f t="shared" si="620"/>
        <v>#VALUE!</v>
      </c>
      <c r="DC153" s="116" t="e">
        <f t="shared" si="620"/>
        <v>#VALUE!</v>
      </c>
      <c r="DD153" s="116" t="e">
        <f t="shared" si="620"/>
        <v>#VALUE!</v>
      </c>
      <c r="DE153" s="116" t="e">
        <f t="shared" si="620"/>
        <v>#VALUE!</v>
      </c>
      <c r="DF153" s="116" t="e">
        <f t="shared" si="620"/>
        <v>#VALUE!</v>
      </c>
      <c r="DG153" s="116" t="e">
        <f t="shared" si="620"/>
        <v>#VALUE!</v>
      </c>
      <c r="DH153" s="116" t="e">
        <f t="shared" si="620"/>
        <v>#VALUE!</v>
      </c>
      <c r="DI153" s="117" t="e">
        <f t="shared" si="620"/>
        <v>#VALUE!</v>
      </c>
      <c r="DJ153" s="115" t="e">
        <f t="shared" si="620"/>
        <v>#VALUE!</v>
      </c>
      <c r="DK153" s="119" t="e">
        <f t="shared" si="620"/>
        <v>#VALUE!</v>
      </c>
      <c r="DL153" s="116" t="e">
        <f t="shared" si="620"/>
        <v>#VALUE!</v>
      </c>
      <c r="DM153" s="116" t="e">
        <f t="shared" si="620"/>
        <v>#VALUE!</v>
      </c>
      <c r="DN153" s="118" t="e">
        <f t="shared" si="620"/>
        <v>#VALUE!</v>
      </c>
      <c r="DO153" s="116" t="e">
        <f t="shared" si="620"/>
        <v>#VALUE!</v>
      </c>
      <c r="DP153" s="116" t="e">
        <f t="shared" si="620"/>
        <v>#VALUE!</v>
      </c>
      <c r="DQ153" s="116" t="e">
        <f t="shared" si="620"/>
        <v>#VALUE!</v>
      </c>
      <c r="DR153" s="116" t="e">
        <f t="shared" si="620"/>
        <v>#VALUE!</v>
      </c>
      <c r="DS153" s="117" t="e">
        <f t="shared" si="620"/>
        <v>#VALUE!</v>
      </c>
      <c r="DT153" s="115" t="e">
        <f t="shared" si="11"/>
        <v>#VALUE!</v>
      </c>
      <c r="DU153" s="119" t="e">
        <f t="shared" si="12"/>
        <v>#VALUE!</v>
      </c>
      <c r="DV153" s="81" t="e">
        <f>CZ153*'Ores &amp; Ingots'!$C$3+DA153*'Ores &amp; Ingots'!$C$4+DB153*'Ores &amp; Ingots'!$C$5+DC153*'Ores &amp; Ingots'!$C$6+DD153*'Ores &amp; Ingots'!$C$7+DE153*'Ores &amp; Ingots'!$C$8+DF153*'Ores &amp; Ingots'!$C$9+DG153*'Ores &amp; Ingots'!$C$10+DH153*'Ores &amp; Ingots'!$C$11+DI153*'Ores &amp; Ingots'!$C$12</f>
        <v>#VALUE!</v>
      </c>
      <c r="DW153" s="81" t="e">
        <f>DJ153*'Ores &amp; Ingots'!$B$3+DK153*'Ores &amp; Ingots'!$B$4+DL153*'Ores &amp; Ingots'!$B$5+DM153*'Ores &amp; Ingots'!$B$6+DN153*'Ores &amp; Ingots'!$B$7+DO153*'Ores &amp; Ingots'!$B$8+DP153*'Ores &amp; Ingots'!$B$9+DQ153*'Ores &amp; Ingots'!$B$10+DR153*'Ores &amp; Ingots'!$B$11+DS153*'Ores &amp; Ingots'!$B$12</f>
        <v>#VALUE!</v>
      </c>
      <c r="DX153" s="119" t="e">
        <f>CZ153*Refining!$G$3+DA153*Refining!$G$4+DB153*Refining!$G$5+DC153*Refining!$G$6+DD153*Refining!$G$7+DE153*Refining!$G$8+DF153*Refining!$G$9+DG153*Refining!$G$10+DH153*Refining!$G$11+DI153*Refining!$G$12</f>
        <v>#VALUE!</v>
      </c>
      <c r="DY153" s="119" t="e">
        <f t="shared" si="13"/>
        <v>#VALUE!</v>
      </c>
      <c r="DZ153" s="126" t="e">
        <f t="shared" si="14"/>
        <v>#VALUE!</v>
      </c>
      <c r="EA153" s="115" t="e">
        <f t="shared" si="15"/>
        <v>#VALUE!</v>
      </c>
      <c r="EB153" s="127" t="e">
        <f t="shared" ref="EB153:EC153" si="621">EA153/60</f>
        <v>#VALUE!</v>
      </c>
      <c r="EC153" s="127" t="e">
        <f t="shared" si="621"/>
        <v>#VALUE!</v>
      </c>
      <c r="ED153" s="115" t="e">
        <f t="shared" si="17"/>
        <v>#VALUE!</v>
      </c>
      <c r="EE153" s="127" t="e">
        <f t="shared" ref="EE153:EF153" si="622">ED153/1000</f>
        <v>#VALUE!</v>
      </c>
      <c r="EF153" s="128" t="e">
        <f t="shared" si="622"/>
        <v>#VALUE!</v>
      </c>
      <c r="EG153" s="106" t="e">
        <f t="shared" si="19"/>
        <v>#VALUE!</v>
      </c>
      <c r="EH153" s="281" t="e">
        <f t="shared" si="20"/>
        <v>#VALUE!</v>
      </c>
      <c r="EI153" s="133" t="s">
        <v>28</v>
      </c>
    </row>
    <row r="154" spans="1:139" ht="12.75" x14ac:dyDescent="0.2">
      <c r="A154" s="864"/>
      <c r="B154" s="135" t="s">
        <v>366</v>
      </c>
      <c r="C154" s="137" t="s">
        <v>155</v>
      </c>
      <c r="D154" s="137">
        <v>1</v>
      </c>
      <c r="E154" s="137">
        <v>2</v>
      </c>
      <c r="F154" s="137">
        <v>1</v>
      </c>
      <c r="G154" s="139">
        <f t="shared" si="0"/>
        <v>0.25</v>
      </c>
      <c r="H154" s="140">
        <v>10</v>
      </c>
      <c r="I154" s="140">
        <v>10</v>
      </c>
      <c r="J154" s="140">
        <f>H154/Main!$D$9</f>
        <v>2</v>
      </c>
      <c r="K154" s="140">
        <f>I154/Main!$D$10</f>
        <v>5</v>
      </c>
      <c r="L154" s="140">
        <f t="shared" si="1"/>
        <v>2.5</v>
      </c>
      <c r="M154" s="140">
        <v>1</v>
      </c>
      <c r="N154" s="145" t="s">
        <v>28</v>
      </c>
      <c r="O154" s="145">
        <v>2000</v>
      </c>
      <c r="P154" s="143"/>
      <c r="Q154" s="145"/>
      <c r="R154" s="143"/>
      <c r="S154" s="146"/>
      <c r="T154" s="146"/>
      <c r="U154" s="145">
        <v>60</v>
      </c>
      <c r="V154" s="143"/>
      <c r="W154" s="146"/>
      <c r="X154" s="146"/>
      <c r="Y154" s="143"/>
      <c r="Z154" s="143"/>
      <c r="AA154" s="143"/>
      <c r="AB154" s="143"/>
      <c r="AC154" s="362"/>
      <c r="AD154" s="133">
        <v>8</v>
      </c>
      <c r="AE154" s="133">
        <v>0</v>
      </c>
      <c r="AF154" s="133">
        <v>2</v>
      </c>
      <c r="AG154" s="133">
        <v>0</v>
      </c>
      <c r="AH154" s="133">
        <v>7</v>
      </c>
      <c r="AI154" s="133">
        <v>0</v>
      </c>
      <c r="AJ154" s="167">
        <v>1</v>
      </c>
      <c r="AK154" s="133">
        <v>0</v>
      </c>
      <c r="AL154" s="133">
        <v>0</v>
      </c>
      <c r="AM154" s="133">
        <v>0</v>
      </c>
      <c r="AN154" s="133">
        <v>0</v>
      </c>
      <c r="AO154" s="133">
        <v>0</v>
      </c>
      <c r="AP154" s="133">
        <v>0</v>
      </c>
      <c r="AQ154" s="133">
        <v>0</v>
      </c>
      <c r="AR154" s="133">
        <v>0</v>
      </c>
      <c r="AS154" s="133">
        <v>0</v>
      </c>
      <c r="AT154" s="133">
        <v>0</v>
      </c>
      <c r="AU154" s="133">
        <v>0</v>
      </c>
      <c r="AV154" s="133">
        <v>0</v>
      </c>
      <c r="AW154" s="133">
        <v>0</v>
      </c>
      <c r="AX154" s="133">
        <v>0</v>
      </c>
      <c r="AY154" s="174">
        <f t="shared" ref="AY154:BS154" si="623">IF(AD154 = 0, "", AD154)</f>
        <v>8</v>
      </c>
      <c r="AZ154" s="137" t="str">
        <f t="shared" si="623"/>
        <v/>
      </c>
      <c r="BA154" s="133">
        <f t="shared" si="623"/>
        <v>2</v>
      </c>
      <c r="BB154" s="137" t="str">
        <f t="shared" si="623"/>
        <v/>
      </c>
      <c r="BC154" s="133">
        <f t="shared" si="623"/>
        <v>7</v>
      </c>
      <c r="BD154" s="137" t="str">
        <f t="shared" si="623"/>
        <v/>
      </c>
      <c r="BE154" s="167">
        <f t="shared" si="623"/>
        <v>1</v>
      </c>
      <c r="BF154" s="137" t="str">
        <f t="shared" si="623"/>
        <v/>
      </c>
      <c r="BG154" s="137" t="str">
        <f t="shared" si="623"/>
        <v/>
      </c>
      <c r="BH154" s="137" t="str">
        <f t="shared" si="623"/>
        <v/>
      </c>
      <c r="BI154" s="137" t="str">
        <f t="shared" si="623"/>
        <v/>
      </c>
      <c r="BJ154" s="137" t="str">
        <f t="shared" si="623"/>
        <v/>
      </c>
      <c r="BK154" s="137" t="str">
        <f t="shared" si="623"/>
        <v/>
      </c>
      <c r="BL154" s="137" t="str">
        <f t="shared" si="623"/>
        <v/>
      </c>
      <c r="BM154" s="137" t="str">
        <f t="shared" si="623"/>
        <v/>
      </c>
      <c r="BN154" s="137" t="str">
        <f t="shared" si="623"/>
        <v/>
      </c>
      <c r="BO154" s="137" t="str">
        <f t="shared" si="623"/>
        <v/>
      </c>
      <c r="BP154" s="137" t="str">
        <f t="shared" si="623"/>
        <v/>
      </c>
      <c r="BQ154" s="137" t="str">
        <f t="shared" si="623"/>
        <v/>
      </c>
      <c r="BR154" s="137" t="str">
        <f t="shared" si="623"/>
        <v/>
      </c>
      <c r="BS154" s="169" t="str">
        <f t="shared" si="623"/>
        <v/>
      </c>
      <c r="BT154" s="174" t="e">
        <f>$AY154*Assembly!Z$4+$AZ154*Assembly!Z$5+$BA154*Assembly!Z$6+$BB154*Assembly!Z$7+$BC154*Assembly!Z$8+$BD154*Assembly!Z$9+$BE154*Assembly!Z$10+$BF154*Assembly!Z$11+$BG154*Assembly!Z$12+$BH154*Assembly!Z$13+$BI154*Assembly!Z$14+$BJ154*Assembly!Z$15+$BK154*Assembly!Z$16+$BL154*Assembly!Z$17+$BM154*Assembly!Z$18+$BN154*Assembly!Z$19+$BO154*Assembly!Z$20+$BP154*Assembly!Z$21+$BQ154*Assembly!Z$22+$BR154*Assembly!Z$23+$BS154*Assembly!Z$24</f>
        <v>#VALUE!</v>
      </c>
      <c r="BU154" s="133" t="e">
        <f t="shared" si="3"/>
        <v>#VALUE!</v>
      </c>
      <c r="BV154" s="398" t="e">
        <f t="shared" si="619"/>
        <v>#VALUE!</v>
      </c>
      <c r="BW154" s="133" t="e">
        <f>$AY154*Assembly!AD$4+$AZ154*Assembly!AD$5+$BA154*Assembly!AD$6+$BB154*Assembly!AD$7+$BC154*Assembly!AD$8+$BD154*Assembly!AD$9+$BE154*Assembly!AD$10+$BF154*Assembly!AD$11+$BG154*Assembly!AD$12+$BH154*Assembly!AD$13+$BI154*Assembly!AD$14+$BJ154*Assembly!AD$15+$BK154*Assembly!AD$16+$BL154*Assembly!AD$17+$BM154*Assembly!AD$18+$BN154*Assembly!AD$19+$BO154*Assembly!AD$20+$BP154*Assembly!AD$21+$BQ154*Assembly!AD$22+$BR154*Assembly!AD$23+$BS154*Assembly!AD$24</f>
        <v>#VALUE!</v>
      </c>
      <c r="BX154" s="177" t="e">
        <f t="shared" si="4"/>
        <v>#VALUE!</v>
      </c>
      <c r="BY154" s="178" t="e">
        <f t="shared" si="5"/>
        <v>#VALUE!</v>
      </c>
      <c r="BZ154" s="179" t="e">
        <f t="shared" si="6"/>
        <v>#VALUE!</v>
      </c>
      <c r="CA154" s="178" t="e">
        <f t="shared" si="7"/>
        <v>#VALUE!</v>
      </c>
      <c r="CB154" s="133" t="e">
        <f>$AY154*Assembly!Y$4+$AZ154*Assembly!Y$5+$BA154*Assembly!Y$6+$BB154*Assembly!Y$7+$BC154*Assembly!Y$8+$BD154*Assembly!Y$9+$BE154*Assembly!Y$10+$BF154*Assembly!Y$11+$BG154*Assembly!Y$12+$BH154*Assembly!Y$13+$BI154*Assembly!Y$14+$BJ154*Assembly!Y$15+$BK154*Assembly!Y$16+$BL154*Assembly!Y$17+$BM154*Assembly!Y$18+$BN154*Assembly!Y$19+$BO154*Assembly!Y$20+$BP154*Assembly!Y$21+$BQ154*Assembly!Y$22+$BR154*Assembly!Y$23+$BS154*Assembly!Y$24</f>
        <v>#VALUE!</v>
      </c>
      <c r="CC154" s="133" t="e">
        <f t="shared" si="8"/>
        <v>#VALUE!</v>
      </c>
      <c r="CD154" s="130" t="e">
        <f t="shared" si="9"/>
        <v>#VALUE!</v>
      </c>
      <c r="CE154" s="183" t="e">
        <f>$AY154*Assembly!AC$4+$AZ154*Assembly!AC$5+$BA154*Assembly!AC$6+$BB154*Assembly!AC$7+$BC154*Assembly!AC$8+$BD154*Assembly!AC$9+$BE154*Assembly!AC$10+$BF154*Assembly!AC$11+$BG154*Assembly!AC$12+$BH154*Assembly!AC$13+$BI154*Assembly!AC$14+$BJ154*Assembly!AC$15+$BK154*Assembly!AC$16+$BL154*Assembly!AC$17+$BM154*Assembly!AC$18+$BN154*Assembly!AC$19+$BO154*Assembly!AC$20+$BP154*Assembly!AC$21+$BQ154*Assembly!AC$22+$BR154*Assembly!AC$23+$BS154*Assembly!AC$24</f>
        <v>#VALUE!</v>
      </c>
      <c r="CF154" s="145" t="e">
        <f>$AY154*Assembly!M$4+$AZ154*Assembly!M$5+$BA154*Assembly!M$6+$BB154*Assembly!M$7+$BC154*Assembly!M$8+$BD154*Assembly!M$9+$BE154*Assembly!M$10+$BF154*Assembly!M$11+$BG154*Assembly!M$12+$BH154*Assembly!M$13+$BI154*Assembly!M$14+$BJ154*Assembly!M$15+$BK154*Assembly!M$16+$BL154*Assembly!M$17+$BM154*Assembly!M$18+$BN154*Assembly!M$19+$BO154*Assembly!M$20+$BP154*Assembly!M$21+$BQ154*Assembly!M$22+$BR154*Assembly!M$23+$BS154*Assembly!M$24</f>
        <v>#VALUE!</v>
      </c>
      <c r="CG154" s="145" t="e">
        <f>$AY154*Assembly!N$4+$AZ154*Assembly!N$5+$BA154*Assembly!N$6+$BB154*Assembly!N$7+$BC154*Assembly!N$8+$BD154*Assembly!N$9+$BE154*Assembly!N$10+$BF154*Assembly!N$11+$BG154*Assembly!N$12+$BH154*Assembly!N$13+$BI154*Assembly!N$14+$BJ154*Assembly!N$15+$BK154*Assembly!N$16+$BL154*Assembly!N$17+$BM154*Assembly!N$18+$BN154*Assembly!N$19+$BO154*Assembly!N$20+$BP154*Assembly!N$21+$BQ154*Assembly!N$22+$BR154*Assembly!N$23+$BS154*Assembly!N$24</f>
        <v>#VALUE!</v>
      </c>
      <c r="CH154" s="145" t="e">
        <f>$AY154*Assembly!O$4+$AZ154*Assembly!O$5+$BA154*Assembly!O$6+$BB154*Assembly!O$7+$BC154*Assembly!O$8+$BD154*Assembly!O$9+$BE154*Assembly!O$10+$BF154*Assembly!O$11+$BG154*Assembly!O$12+$BH154*Assembly!O$13+$BI154*Assembly!O$14+$BJ154*Assembly!O$15+$BK154*Assembly!O$16+$BL154*Assembly!O$17+$BM154*Assembly!O$18+$BN154*Assembly!O$19+$BO154*Assembly!O$20+$BP154*Assembly!O$21+$BQ154*Assembly!O$22+$BR154*Assembly!O$23+$BS154*Assembly!O$24</f>
        <v>#VALUE!</v>
      </c>
      <c r="CI154" s="140" t="e">
        <f>$AY154*Assembly!P$4+$AZ154*Assembly!P$5+$BA154*Assembly!P$6+$BB154*Assembly!P$7+$BC154*Assembly!P$8+$BD154*Assembly!P$9+$BE154*Assembly!P$10+$BF154*Assembly!P$11+$BG154*Assembly!P$12+$BH154*Assembly!P$13+$BI154*Assembly!P$14+$BJ154*Assembly!P$15+$BK154*Assembly!P$16+$BL154*Assembly!P$17+$BM154*Assembly!P$18+$BN154*Assembly!P$19+$BO154*Assembly!P$20+$BP154*Assembly!P$21+$BQ154*Assembly!P$22+$BR154*Assembly!P$23+$BS154*Assembly!P$24</f>
        <v>#VALUE!</v>
      </c>
      <c r="CJ154" s="140" t="e">
        <f>$AY154*Assembly!Q$4+$AZ154*Assembly!Q$5+$BA154*Assembly!Q$6+$BB154*Assembly!Q$7+$BC154*Assembly!Q$8+$BD154*Assembly!Q$9+$BE154*Assembly!Q$10+$BF154*Assembly!Q$11+$BG154*Assembly!Q$12+$BH154*Assembly!Q$13+$BI154*Assembly!Q$14+$BJ154*Assembly!Q$15+$BK154*Assembly!Q$16+$BL154*Assembly!Q$17+$BM154*Assembly!Q$18+$BN154*Assembly!Q$19+$BO154*Assembly!Q$20+$BP154*Assembly!Q$21+$BQ154*Assembly!Q$22+$BR154*Assembly!Q$23+$BS154*Assembly!Q$24</f>
        <v>#VALUE!</v>
      </c>
      <c r="CK154" s="145" t="e">
        <f>$AY154*Assembly!R$4+$AZ154*Assembly!R$5+$BA154*Assembly!R$6+$BB154*Assembly!R$7+$BC154*Assembly!R$8+$BD154*Assembly!R$9+$BE154*Assembly!R$10+$BF154*Assembly!R$11+$BG154*Assembly!R$12+$BH154*Assembly!R$13+$BI154*Assembly!R$14+$BJ154*Assembly!R$15+$BK154*Assembly!R$16+$BL154*Assembly!R$17+$BM154*Assembly!R$18+$BN154*Assembly!R$19+$BO154*Assembly!R$20+$BP154*Assembly!R$21+$BQ154*Assembly!R$22+$BR154*Assembly!R$23+$BS154*Assembly!R$24</f>
        <v>#VALUE!</v>
      </c>
      <c r="CL154" s="140" t="e">
        <f>$AY154*Assembly!S$4+$AZ154*Assembly!S$5+$BA154*Assembly!S$6+$BB154*Assembly!S$7+$BC154*Assembly!S$8+$BD154*Assembly!S$9+$BE154*Assembly!S$10+$BF154*Assembly!S$11+$BG154*Assembly!S$12+$BH154*Assembly!S$13+$BI154*Assembly!S$14+$BJ154*Assembly!S$15+$BK154*Assembly!S$16+$BL154*Assembly!S$17+$BM154*Assembly!S$18+$BN154*Assembly!S$19+$BO154*Assembly!S$20+$BP154*Assembly!S$21+$BQ154*Assembly!S$22+$BR154*Assembly!S$23+$BS154*Assembly!S$24</f>
        <v>#VALUE!</v>
      </c>
      <c r="CM154" s="140" t="e">
        <f>$AY154*Assembly!T$4+$AZ154*Assembly!T$5+$BA154*Assembly!T$6+$BB154*Assembly!T$7+$BC154*Assembly!T$8+$BD154*Assembly!T$9+$BE154*Assembly!T$10+$BF154*Assembly!T$11+$BG154*Assembly!T$12+$BH154*Assembly!T$13+$BI154*Assembly!T$14+$BJ154*Assembly!T$15+$BK154*Assembly!T$16+$BL154*Assembly!T$17+$BM154*Assembly!T$18+$BN154*Assembly!T$19+$BO154*Assembly!T$20+$BP154*Assembly!T$21+$BQ154*Assembly!T$22+$BR154*Assembly!T$23+$BS154*Assembly!T$24</f>
        <v>#VALUE!</v>
      </c>
      <c r="CN154" s="140" t="e">
        <f>$AY154*Assembly!U$4+$AZ154*Assembly!U$5+$BA154*Assembly!U$6+$BB154*Assembly!U$7+$BC154*Assembly!U$8+$BD154*Assembly!U$9+$BE154*Assembly!U$10+$BF154*Assembly!U$11+$BG154*Assembly!U$12+$BH154*Assembly!U$13+$BI154*Assembly!U$14+$BJ154*Assembly!U$15+$BK154*Assembly!U$16+$BL154*Assembly!U$17+$BM154*Assembly!U$18+$BN154*Assembly!U$19+$BO154*Assembly!U$20+$BP154*Assembly!U$21+$BQ154*Assembly!U$22+$BR154*Assembly!U$23+$BS154*Assembly!U$24</f>
        <v>#VALUE!</v>
      </c>
      <c r="CO154" s="145" t="e">
        <f>$AY154*Assembly!V$4+$AZ154*Assembly!V$5+$BA154*Assembly!V$6+$BB154*Assembly!V$7+$BC154*Assembly!V$8+$BD154*Assembly!V$9+$BE154*Assembly!V$10+$BF154*Assembly!V$11+$BG154*Assembly!V$12+$BH154*Assembly!V$13+$BI154*Assembly!V$14+$BJ154*Assembly!V$15+$BK154*Assembly!V$16+$BL154*Assembly!V$17+$BM154*Assembly!V$18+$BN154*Assembly!V$19+$BO154*Assembly!V$20+$BP154*Assembly!V$21+$BQ154*Assembly!V$22+$BR154*Assembly!V$23+$BS154*Assembly!V$24</f>
        <v>#VALUE!</v>
      </c>
      <c r="CP154" s="145" t="e">
        <f>CF154*Refining!$F$3</f>
        <v>#VALUE!</v>
      </c>
      <c r="CQ154" s="145" t="e">
        <f>CG154*Refining!$F$4</f>
        <v>#VALUE!</v>
      </c>
      <c r="CR154" s="145" t="e">
        <f>CH154*Refining!$F$5</f>
        <v>#VALUE!</v>
      </c>
      <c r="CS154" s="145" t="e">
        <f>CI154*Refining!$F$6</f>
        <v>#VALUE!</v>
      </c>
      <c r="CT154" s="145" t="e">
        <f>CJ154*Refining!$F$7</f>
        <v>#VALUE!</v>
      </c>
      <c r="CU154" s="145" t="e">
        <f>CK154*Refining!$F$8</f>
        <v>#VALUE!</v>
      </c>
      <c r="CV154" s="145" t="e">
        <f>CL154*Refining!$F$9</f>
        <v>#VALUE!</v>
      </c>
      <c r="CW154" s="145" t="e">
        <f>CM154*Refining!$F$10</f>
        <v>#VALUE!</v>
      </c>
      <c r="CX154" s="145" t="e">
        <f>CN154*Refining!$F$11</f>
        <v>#VALUE!</v>
      </c>
      <c r="CY154" s="145" t="e">
        <f>CO154*Refining!$F$12</f>
        <v>#VALUE!</v>
      </c>
      <c r="CZ154" s="185" t="e">
        <f t="shared" ref="CZ154:DS154" si="624">IF(CF154 = 0, "", CF154)</f>
        <v>#VALUE!</v>
      </c>
      <c r="DA154" s="189" t="e">
        <f t="shared" si="624"/>
        <v>#VALUE!</v>
      </c>
      <c r="DB154" s="186" t="e">
        <f t="shared" si="624"/>
        <v>#VALUE!</v>
      </c>
      <c r="DC154" s="186" t="e">
        <f t="shared" si="624"/>
        <v>#VALUE!</v>
      </c>
      <c r="DD154" s="186" t="e">
        <f t="shared" si="624"/>
        <v>#VALUE!</v>
      </c>
      <c r="DE154" s="186" t="e">
        <f t="shared" si="624"/>
        <v>#VALUE!</v>
      </c>
      <c r="DF154" s="186" t="e">
        <f t="shared" si="624"/>
        <v>#VALUE!</v>
      </c>
      <c r="DG154" s="186" t="e">
        <f t="shared" si="624"/>
        <v>#VALUE!</v>
      </c>
      <c r="DH154" s="186" t="e">
        <f t="shared" si="624"/>
        <v>#VALUE!</v>
      </c>
      <c r="DI154" s="187" t="e">
        <f t="shared" si="624"/>
        <v>#VALUE!</v>
      </c>
      <c r="DJ154" s="185" t="e">
        <f t="shared" si="624"/>
        <v>#VALUE!</v>
      </c>
      <c r="DK154" s="189" t="e">
        <f t="shared" si="624"/>
        <v>#VALUE!</v>
      </c>
      <c r="DL154" s="186" t="e">
        <f t="shared" si="624"/>
        <v>#VALUE!</v>
      </c>
      <c r="DM154" s="186" t="e">
        <f t="shared" si="624"/>
        <v>#VALUE!</v>
      </c>
      <c r="DN154" s="211" t="e">
        <f t="shared" si="624"/>
        <v>#VALUE!</v>
      </c>
      <c r="DO154" s="186" t="e">
        <f t="shared" si="624"/>
        <v>#VALUE!</v>
      </c>
      <c r="DP154" s="186" t="e">
        <f t="shared" si="624"/>
        <v>#VALUE!</v>
      </c>
      <c r="DQ154" s="186" t="e">
        <f t="shared" si="624"/>
        <v>#VALUE!</v>
      </c>
      <c r="DR154" s="186" t="e">
        <f t="shared" si="624"/>
        <v>#VALUE!</v>
      </c>
      <c r="DS154" s="187" t="e">
        <f t="shared" si="624"/>
        <v>#VALUE!</v>
      </c>
      <c r="DT154" s="185" t="e">
        <f t="shared" si="11"/>
        <v>#VALUE!</v>
      </c>
      <c r="DU154" s="189" t="e">
        <f t="shared" si="12"/>
        <v>#VALUE!</v>
      </c>
      <c r="DV154" s="133" t="e">
        <f>CZ154*'Ores &amp; Ingots'!$C$3+DA154*'Ores &amp; Ingots'!$C$4+DB154*'Ores &amp; Ingots'!$C$5+DC154*'Ores &amp; Ingots'!$C$6+DD154*'Ores &amp; Ingots'!$C$7+DE154*'Ores &amp; Ingots'!$C$8+DF154*'Ores &amp; Ingots'!$C$9+DG154*'Ores &amp; Ingots'!$C$10+DH154*'Ores &amp; Ingots'!$C$11+DI154*'Ores &amp; Ingots'!$C$12</f>
        <v>#VALUE!</v>
      </c>
      <c r="DW154" s="133" t="e">
        <f>DJ154*'Ores &amp; Ingots'!$B$3+DK154*'Ores &amp; Ingots'!$B$4+DL154*'Ores &amp; Ingots'!$B$5+DM154*'Ores &amp; Ingots'!$B$6+DN154*'Ores &amp; Ingots'!$B$7+DO154*'Ores &amp; Ingots'!$B$8+DP154*'Ores &amp; Ingots'!$B$9+DQ154*'Ores &amp; Ingots'!$B$10+DR154*'Ores &amp; Ingots'!$B$11+DS154*'Ores &amp; Ingots'!$B$12</f>
        <v>#VALUE!</v>
      </c>
      <c r="DX154" s="189" t="e">
        <f>CZ154*Refining!$G$3+DA154*Refining!$G$4+DB154*Refining!$G$5+DC154*Refining!$G$6+DD154*Refining!$G$7+DE154*Refining!$G$8+DF154*Refining!$G$9+DG154*Refining!$G$10+DH154*Refining!$G$11+DI154*Refining!$G$12</f>
        <v>#VALUE!</v>
      </c>
      <c r="DY154" s="189" t="e">
        <f t="shared" si="13"/>
        <v>#VALUE!</v>
      </c>
      <c r="DZ154" s="192" t="e">
        <f t="shared" si="14"/>
        <v>#VALUE!</v>
      </c>
      <c r="EA154" s="185" t="e">
        <f t="shared" si="15"/>
        <v>#VALUE!</v>
      </c>
      <c r="EB154" s="194" t="e">
        <f t="shared" ref="EB154:EC154" si="625">EA154/60</f>
        <v>#VALUE!</v>
      </c>
      <c r="EC154" s="194" t="e">
        <f t="shared" si="625"/>
        <v>#VALUE!</v>
      </c>
      <c r="ED154" s="185" t="e">
        <f t="shared" si="17"/>
        <v>#VALUE!</v>
      </c>
      <c r="EE154" s="194" t="e">
        <f t="shared" ref="EE154:EF154" si="626">ED154/1000</f>
        <v>#VALUE!</v>
      </c>
      <c r="EF154" s="196" t="e">
        <f t="shared" si="626"/>
        <v>#VALUE!</v>
      </c>
      <c r="EG154" s="130" t="e">
        <f t="shared" si="19"/>
        <v>#VALUE!</v>
      </c>
      <c r="EH154" s="132" t="e">
        <f t="shared" si="20"/>
        <v>#VALUE!</v>
      </c>
      <c r="EI154" s="133">
        <v>440</v>
      </c>
    </row>
    <row r="155" spans="1:139" ht="12.75" hidden="1" x14ac:dyDescent="0.2">
      <c r="A155" s="864"/>
      <c r="B155" s="135" t="s">
        <v>367</v>
      </c>
      <c r="C155" s="137" t="s">
        <v>156</v>
      </c>
      <c r="D155" s="137">
        <v>1</v>
      </c>
      <c r="E155" s="137">
        <v>2</v>
      </c>
      <c r="F155" s="137">
        <v>1</v>
      </c>
      <c r="G155" s="139">
        <f t="shared" si="0"/>
        <v>31.25</v>
      </c>
      <c r="H155" s="140">
        <v>20</v>
      </c>
      <c r="I155" s="140">
        <v>20</v>
      </c>
      <c r="J155" s="140">
        <f>H155/Main!$D$9</f>
        <v>4</v>
      </c>
      <c r="K155" s="140">
        <f>I155/Main!$D$10</f>
        <v>10</v>
      </c>
      <c r="L155" s="140">
        <f t="shared" si="1"/>
        <v>2.5</v>
      </c>
      <c r="M155" s="140">
        <v>1</v>
      </c>
      <c r="N155" s="145" t="s">
        <v>28</v>
      </c>
      <c r="O155" s="145">
        <v>2000</v>
      </c>
      <c r="P155" s="143"/>
      <c r="Q155" s="145"/>
      <c r="R155" s="143"/>
      <c r="S155" s="146"/>
      <c r="T155" s="146"/>
      <c r="U155" s="145" t="s">
        <v>28</v>
      </c>
      <c r="V155" s="143"/>
      <c r="W155" s="146"/>
      <c r="X155" s="146"/>
      <c r="Y155" s="143"/>
      <c r="Z155" s="143"/>
      <c r="AA155" s="143"/>
      <c r="AB155" s="143"/>
      <c r="AC155" s="362" t="s">
        <v>220</v>
      </c>
      <c r="AD155" s="133">
        <v>25</v>
      </c>
      <c r="AE155" s="133">
        <v>0</v>
      </c>
      <c r="AF155" s="133">
        <v>12</v>
      </c>
      <c r="AG155" s="133">
        <v>6</v>
      </c>
      <c r="AH155" s="133">
        <v>15</v>
      </c>
      <c r="AI155" s="133">
        <v>0</v>
      </c>
      <c r="AJ155" s="167">
        <v>6</v>
      </c>
      <c r="AK155" s="133">
        <v>0</v>
      </c>
      <c r="AL155" s="133">
        <v>0</v>
      </c>
      <c r="AM155" s="133">
        <v>0</v>
      </c>
      <c r="AN155" s="133">
        <v>0</v>
      </c>
      <c r="AO155" s="133">
        <v>0</v>
      </c>
      <c r="AP155" s="133">
        <v>0</v>
      </c>
      <c r="AQ155" s="133">
        <v>0</v>
      </c>
      <c r="AR155" s="133">
        <v>0</v>
      </c>
      <c r="AS155" s="133">
        <v>0</v>
      </c>
      <c r="AT155" s="133">
        <v>0</v>
      </c>
      <c r="AU155" s="133">
        <v>0</v>
      </c>
      <c r="AV155" s="133">
        <v>0</v>
      </c>
      <c r="AW155" s="133">
        <v>0</v>
      </c>
      <c r="AX155" s="133">
        <v>0</v>
      </c>
      <c r="AY155" s="174">
        <f t="shared" ref="AY155:BS155" si="627">IF(AD155 = 0, "", AD155)</f>
        <v>25</v>
      </c>
      <c r="AZ155" s="137" t="str">
        <f t="shared" si="627"/>
        <v/>
      </c>
      <c r="BA155" s="133">
        <f t="shared" si="627"/>
        <v>12</v>
      </c>
      <c r="BB155" s="133">
        <f t="shared" si="627"/>
        <v>6</v>
      </c>
      <c r="BC155" s="133">
        <f t="shared" si="627"/>
        <v>15</v>
      </c>
      <c r="BD155" s="137" t="str">
        <f t="shared" si="627"/>
        <v/>
      </c>
      <c r="BE155" s="167">
        <f t="shared" si="627"/>
        <v>6</v>
      </c>
      <c r="BF155" s="137" t="str">
        <f t="shared" si="627"/>
        <v/>
      </c>
      <c r="BG155" s="137" t="str">
        <f t="shared" si="627"/>
        <v/>
      </c>
      <c r="BH155" s="137" t="str">
        <f t="shared" si="627"/>
        <v/>
      </c>
      <c r="BI155" s="137" t="str">
        <f t="shared" si="627"/>
        <v/>
      </c>
      <c r="BJ155" s="137" t="str">
        <f t="shared" si="627"/>
        <v/>
      </c>
      <c r="BK155" s="137" t="str">
        <f t="shared" si="627"/>
        <v/>
      </c>
      <c r="BL155" s="137" t="str">
        <f t="shared" si="627"/>
        <v/>
      </c>
      <c r="BM155" s="137" t="str">
        <f t="shared" si="627"/>
        <v/>
      </c>
      <c r="BN155" s="137" t="str">
        <f t="shared" si="627"/>
        <v/>
      </c>
      <c r="BO155" s="137" t="str">
        <f t="shared" si="627"/>
        <v/>
      </c>
      <c r="BP155" s="137" t="str">
        <f t="shared" si="627"/>
        <v/>
      </c>
      <c r="BQ155" s="137" t="str">
        <f t="shared" si="627"/>
        <v/>
      </c>
      <c r="BR155" s="137" t="str">
        <f t="shared" si="627"/>
        <v/>
      </c>
      <c r="BS155" s="169" t="str">
        <f t="shared" si="627"/>
        <v/>
      </c>
      <c r="BT155" s="174" t="e">
        <f>$AY155*Assembly!Z$4+$AZ155*Assembly!Z$5+$BA155*Assembly!Z$6+$BB155*Assembly!Z$7+$BC155*Assembly!Z$8+$BD155*Assembly!Z$9+$BE155*Assembly!Z$10+$BF155*Assembly!Z$11+$BG155*Assembly!Z$12+$BH155*Assembly!Z$13+$BI155*Assembly!Z$14+$BJ155*Assembly!Z$15+$BK155*Assembly!Z$16+$BL155*Assembly!Z$17+$BM155*Assembly!Z$18+$BN155*Assembly!Z$19+$BO155*Assembly!Z$20+$BP155*Assembly!Z$21+$BQ155*Assembly!Z$22+$BR155*Assembly!Z$23+$BS155*Assembly!Z$24</f>
        <v>#VALUE!</v>
      </c>
      <c r="BU155" s="133" t="e">
        <f t="shared" si="3"/>
        <v>#VALUE!</v>
      </c>
      <c r="BV155" s="398" t="str">
        <f t="shared" si="619"/>
        <v>?</v>
      </c>
      <c r="BW155" s="133" t="e">
        <f>$AY155*Assembly!AD$4+$AZ155*Assembly!AD$5+$BA155*Assembly!AD$6+$BB155*Assembly!AD$7+$BC155*Assembly!AD$8+$BD155*Assembly!AD$9+$BE155*Assembly!AD$10+$BF155*Assembly!AD$11+$BG155*Assembly!AD$12+$BH155*Assembly!AD$13+$BI155*Assembly!AD$14+$BJ155*Assembly!AD$15+$BK155*Assembly!AD$16+$BL155*Assembly!AD$17+$BM155*Assembly!AD$18+$BN155*Assembly!AD$19+$BO155*Assembly!AD$20+$BP155*Assembly!AD$21+$BQ155*Assembly!AD$22+$BR155*Assembly!AD$23+$BS155*Assembly!AD$24</f>
        <v>#VALUE!</v>
      </c>
      <c r="BX155" s="177" t="e">
        <f t="shared" si="4"/>
        <v>#VALUE!</v>
      </c>
      <c r="BY155" s="178" t="e">
        <f t="shared" si="5"/>
        <v>#VALUE!</v>
      </c>
      <c r="BZ155" s="179" t="e">
        <f t="shared" si="6"/>
        <v>#VALUE!</v>
      </c>
      <c r="CA155" s="178" t="e">
        <f t="shared" si="7"/>
        <v>#VALUE!</v>
      </c>
      <c r="CB155" s="133" t="e">
        <f>$AY155*Assembly!Y$4+$AZ155*Assembly!Y$5+$BA155*Assembly!Y$6+$BB155*Assembly!Y$7+$BC155*Assembly!Y$8+$BD155*Assembly!Y$9+$BE155*Assembly!Y$10+$BF155*Assembly!Y$11+$BG155*Assembly!Y$12+$BH155*Assembly!Y$13+$BI155*Assembly!Y$14+$BJ155*Assembly!Y$15+$BK155*Assembly!Y$16+$BL155*Assembly!Y$17+$BM155*Assembly!Y$18+$BN155*Assembly!Y$19+$BO155*Assembly!Y$20+$BP155*Assembly!Y$21+$BQ155*Assembly!Y$22+$BR155*Assembly!Y$23+$BS155*Assembly!Y$24</f>
        <v>#VALUE!</v>
      </c>
      <c r="CC155" s="133" t="e">
        <f t="shared" si="8"/>
        <v>#VALUE!</v>
      </c>
      <c r="CD155" s="130" t="e">
        <f t="shared" si="9"/>
        <v>#VALUE!</v>
      </c>
      <c r="CE155" s="183" t="e">
        <f>$AY155*Assembly!AC$4+$AZ155*Assembly!AC$5+$BA155*Assembly!AC$6+$BB155*Assembly!AC$7+$BC155*Assembly!AC$8+$BD155*Assembly!AC$9+$BE155*Assembly!AC$10+$BF155*Assembly!AC$11+$BG155*Assembly!AC$12+$BH155*Assembly!AC$13+$BI155*Assembly!AC$14+$BJ155*Assembly!AC$15+$BK155*Assembly!AC$16+$BL155*Assembly!AC$17+$BM155*Assembly!AC$18+$BN155*Assembly!AC$19+$BO155*Assembly!AC$20+$BP155*Assembly!AC$21+$BQ155*Assembly!AC$22+$BR155*Assembly!AC$23+$BS155*Assembly!AC$24</f>
        <v>#VALUE!</v>
      </c>
      <c r="CF155" s="145" t="e">
        <f>$AY155*Assembly!M$4+$AZ155*Assembly!M$5+$BA155*Assembly!M$6+$BB155*Assembly!M$7+$BC155*Assembly!M$8+$BD155*Assembly!M$9+$BE155*Assembly!M$10+$BF155*Assembly!M$11+$BG155*Assembly!M$12+$BH155*Assembly!M$13+$BI155*Assembly!M$14+$BJ155*Assembly!M$15+$BK155*Assembly!M$16+$BL155*Assembly!M$17+$BM155*Assembly!M$18+$BN155*Assembly!M$19+$BO155*Assembly!M$20+$BP155*Assembly!M$21+$BQ155*Assembly!M$22+$BR155*Assembly!M$23+$BS155*Assembly!M$24</f>
        <v>#VALUE!</v>
      </c>
      <c r="CG155" s="145" t="e">
        <f>$AY155*Assembly!N$4+$AZ155*Assembly!N$5+$BA155*Assembly!N$6+$BB155*Assembly!N$7+$BC155*Assembly!N$8+$BD155*Assembly!N$9+$BE155*Assembly!N$10+$BF155*Assembly!N$11+$BG155*Assembly!N$12+$BH155*Assembly!N$13+$BI155*Assembly!N$14+$BJ155*Assembly!N$15+$BK155*Assembly!N$16+$BL155*Assembly!N$17+$BM155*Assembly!N$18+$BN155*Assembly!N$19+$BO155*Assembly!N$20+$BP155*Assembly!N$21+$BQ155*Assembly!N$22+$BR155*Assembly!N$23+$BS155*Assembly!N$24</f>
        <v>#VALUE!</v>
      </c>
      <c r="CH155" s="145" t="e">
        <f>$AY155*Assembly!O$4+$AZ155*Assembly!O$5+$BA155*Assembly!O$6+$BB155*Assembly!O$7+$BC155*Assembly!O$8+$BD155*Assembly!O$9+$BE155*Assembly!O$10+$BF155*Assembly!O$11+$BG155*Assembly!O$12+$BH155*Assembly!O$13+$BI155*Assembly!O$14+$BJ155*Assembly!O$15+$BK155*Assembly!O$16+$BL155*Assembly!O$17+$BM155*Assembly!O$18+$BN155*Assembly!O$19+$BO155*Assembly!O$20+$BP155*Assembly!O$21+$BQ155*Assembly!O$22+$BR155*Assembly!O$23+$BS155*Assembly!O$24</f>
        <v>#VALUE!</v>
      </c>
      <c r="CI155" s="140" t="e">
        <f>$AY155*Assembly!P$4+$AZ155*Assembly!P$5+$BA155*Assembly!P$6+$BB155*Assembly!P$7+$BC155*Assembly!P$8+$BD155*Assembly!P$9+$BE155*Assembly!P$10+$BF155*Assembly!P$11+$BG155*Assembly!P$12+$BH155*Assembly!P$13+$BI155*Assembly!P$14+$BJ155*Assembly!P$15+$BK155*Assembly!P$16+$BL155*Assembly!P$17+$BM155*Assembly!P$18+$BN155*Assembly!P$19+$BO155*Assembly!P$20+$BP155*Assembly!P$21+$BQ155*Assembly!P$22+$BR155*Assembly!P$23+$BS155*Assembly!P$24</f>
        <v>#VALUE!</v>
      </c>
      <c r="CJ155" s="140" t="e">
        <f>$AY155*Assembly!Q$4+$AZ155*Assembly!Q$5+$BA155*Assembly!Q$6+$BB155*Assembly!Q$7+$BC155*Assembly!Q$8+$BD155*Assembly!Q$9+$BE155*Assembly!Q$10+$BF155*Assembly!Q$11+$BG155*Assembly!Q$12+$BH155*Assembly!Q$13+$BI155*Assembly!Q$14+$BJ155*Assembly!Q$15+$BK155*Assembly!Q$16+$BL155*Assembly!Q$17+$BM155*Assembly!Q$18+$BN155*Assembly!Q$19+$BO155*Assembly!Q$20+$BP155*Assembly!Q$21+$BQ155*Assembly!Q$22+$BR155*Assembly!Q$23+$BS155*Assembly!Q$24</f>
        <v>#VALUE!</v>
      </c>
      <c r="CK155" s="145" t="e">
        <f>$AY155*Assembly!R$4+$AZ155*Assembly!R$5+$BA155*Assembly!R$6+$BB155*Assembly!R$7+$BC155*Assembly!R$8+$BD155*Assembly!R$9+$BE155*Assembly!R$10+$BF155*Assembly!R$11+$BG155*Assembly!R$12+$BH155*Assembly!R$13+$BI155*Assembly!R$14+$BJ155*Assembly!R$15+$BK155*Assembly!R$16+$BL155*Assembly!R$17+$BM155*Assembly!R$18+$BN155*Assembly!R$19+$BO155*Assembly!R$20+$BP155*Assembly!R$21+$BQ155*Assembly!R$22+$BR155*Assembly!R$23+$BS155*Assembly!R$24</f>
        <v>#VALUE!</v>
      </c>
      <c r="CL155" s="140" t="e">
        <f>$AY155*Assembly!S$4+$AZ155*Assembly!S$5+$BA155*Assembly!S$6+$BB155*Assembly!S$7+$BC155*Assembly!S$8+$BD155*Assembly!S$9+$BE155*Assembly!S$10+$BF155*Assembly!S$11+$BG155*Assembly!S$12+$BH155*Assembly!S$13+$BI155*Assembly!S$14+$BJ155*Assembly!S$15+$BK155*Assembly!S$16+$BL155*Assembly!S$17+$BM155*Assembly!S$18+$BN155*Assembly!S$19+$BO155*Assembly!S$20+$BP155*Assembly!S$21+$BQ155*Assembly!S$22+$BR155*Assembly!S$23+$BS155*Assembly!S$24</f>
        <v>#VALUE!</v>
      </c>
      <c r="CM155" s="140" t="e">
        <f>$AY155*Assembly!T$4+$AZ155*Assembly!T$5+$BA155*Assembly!T$6+$BB155*Assembly!T$7+$BC155*Assembly!T$8+$BD155*Assembly!T$9+$BE155*Assembly!T$10+$BF155*Assembly!T$11+$BG155*Assembly!T$12+$BH155*Assembly!T$13+$BI155*Assembly!T$14+$BJ155*Assembly!T$15+$BK155*Assembly!T$16+$BL155*Assembly!T$17+$BM155*Assembly!T$18+$BN155*Assembly!T$19+$BO155*Assembly!T$20+$BP155*Assembly!T$21+$BQ155*Assembly!T$22+$BR155*Assembly!T$23+$BS155*Assembly!T$24</f>
        <v>#VALUE!</v>
      </c>
      <c r="CN155" s="140" t="e">
        <f>$AY155*Assembly!U$4+$AZ155*Assembly!U$5+$BA155*Assembly!U$6+$BB155*Assembly!U$7+$BC155*Assembly!U$8+$BD155*Assembly!U$9+$BE155*Assembly!U$10+$BF155*Assembly!U$11+$BG155*Assembly!U$12+$BH155*Assembly!U$13+$BI155*Assembly!U$14+$BJ155*Assembly!U$15+$BK155*Assembly!U$16+$BL155*Assembly!U$17+$BM155*Assembly!U$18+$BN155*Assembly!U$19+$BO155*Assembly!U$20+$BP155*Assembly!U$21+$BQ155*Assembly!U$22+$BR155*Assembly!U$23+$BS155*Assembly!U$24</f>
        <v>#VALUE!</v>
      </c>
      <c r="CO155" s="145" t="e">
        <f>$AY155*Assembly!V$4+$AZ155*Assembly!V$5+$BA155*Assembly!V$6+$BB155*Assembly!V$7+$BC155*Assembly!V$8+$BD155*Assembly!V$9+$BE155*Assembly!V$10+$BF155*Assembly!V$11+$BG155*Assembly!V$12+$BH155*Assembly!V$13+$BI155*Assembly!V$14+$BJ155*Assembly!V$15+$BK155*Assembly!V$16+$BL155*Assembly!V$17+$BM155*Assembly!V$18+$BN155*Assembly!V$19+$BO155*Assembly!V$20+$BP155*Assembly!V$21+$BQ155*Assembly!V$22+$BR155*Assembly!V$23+$BS155*Assembly!V$24</f>
        <v>#VALUE!</v>
      </c>
      <c r="CP155" s="145" t="e">
        <f>CF155*Refining!$F$3</f>
        <v>#VALUE!</v>
      </c>
      <c r="CQ155" s="145" t="e">
        <f>CG155*Refining!$F$4</f>
        <v>#VALUE!</v>
      </c>
      <c r="CR155" s="145" t="e">
        <f>CH155*Refining!$F$5</f>
        <v>#VALUE!</v>
      </c>
      <c r="CS155" s="145" t="e">
        <f>CI155*Refining!$F$6</f>
        <v>#VALUE!</v>
      </c>
      <c r="CT155" s="145" t="e">
        <f>CJ155*Refining!$F$7</f>
        <v>#VALUE!</v>
      </c>
      <c r="CU155" s="145" t="e">
        <f>CK155*Refining!$F$8</f>
        <v>#VALUE!</v>
      </c>
      <c r="CV155" s="145" t="e">
        <f>CL155*Refining!$F$9</f>
        <v>#VALUE!</v>
      </c>
      <c r="CW155" s="145" t="e">
        <f>CM155*Refining!$F$10</f>
        <v>#VALUE!</v>
      </c>
      <c r="CX155" s="145" t="e">
        <f>CN155*Refining!$F$11</f>
        <v>#VALUE!</v>
      </c>
      <c r="CY155" s="145" t="e">
        <f>CO155*Refining!$F$12</f>
        <v>#VALUE!</v>
      </c>
      <c r="CZ155" s="185" t="e">
        <f t="shared" ref="CZ155:DS155" si="628">IF(CF155 = 0, "", CF155)</f>
        <v>#VALUE!</v>
      </c>
      <c r="DA155" s="189" t="e">
        <f t="shared" si="628"/>
        <v>#VALUE!</v>
      </c>
      <c r="DB155" s="186" t="e">
        <f t="shared" si="628"/>
        <v>#VALUE!</v>
      </c>
      <c r="DC155" s="186" t="e">
        <f t="shared" si="628"/>
        <v>#VALUE!</v>
      </c>
      <c r="DD155" s="186" t="e">
        <f t="shared" si="628"/>
        <v>#VALUE!</v>
      </c>
      <c r="DE155" s="186" t="e">
        <f t="shared" si="628"/>
        <v>#VALUE!</v>
      </c>
      <c r="DF155" s="186" t="e">
        <f t="shared" si="628"/>
        <v>#VALUE!</v>
      </c>
      <c r="DG155" s="186" t="e">
        <f t="shared" si="628"/>
        <v>#VALUE!</v>
      </c>
      <c r="DH155" s="186" t="e">
        <f t="shared" si="628"/>
        <v>#VALUE!</v>
      </c>
      <c r="DI155" s="187" t="e">
        <f t="shared" si="628"/>
        <v>#VALUE!</v>
      </c>
      <c r="DJ155" s="185" t="e">
        <f t="shared" si="628"/>
        <v>#VALUE!</v>
      </c>
      <c r="DK155" s="189" t="e">
        <f t="shared" si="628"/>
        <v>#VALUE!</v>
      </c>
      <c r="DL155" s="186" t="e">
        <f t="shared" si="628"/>
        <v>#VALUE!</v>
      </c>
      <c r="DM155" s="186" t="e">
        <f t="shared" si="628"/>
        <v>#VALUE!</v>
      </c>
      <c r="DN155" s="211" t="e">
        <f t="shared" si="628"/>
        <v>#VALUE!</v>
      </c>
      <c r="DO155" s="186" t="e">
        <f t="shared" si="628"/>
        <v>#VALUE!</v>
      </c>
      <c r="DP155" s="186" t="e">
        <f t="shared" si="628"/>
        <v>#VALUE!</v>
      </c>
      <c r="DQ155" s="186" t="e">
        <f t="shared" si="628"/>
        <v>#VALUE!</v>
      </c>
      <c r="DR155" s="186" t="e">
        <f t="shared" si="628"/>
        <v>#VALUE!</v>
      </c>
      <c r="DS155" s="187" t="e">
        <f t="shared" si="628"/>
        <v>#VALUE!</v>
      </c>
      <c r="DT155" s="185" t="e">
        <f t="shared" si="11"/>
        <v>#VALUE!</v>
      </c>
      <c r="DU155" s="189" t="e">
        <f t="shared" si="12"/>
        <v>#VALUE!</v>
      </c>
      <c r="DV155" s="133" t="e">
        <f>CZ155*'Ores &amp; Ingots'!$C$3+DA155*'Ores &amp; Ingots'!$C$4+DB155*'Ores &amp; Ingots'!$C$5+DC155*'Ores &amp; Ingots'!$C$6+DD155*'Ores &amp; Ingots'!$C$7+DE155*'Ores &amp; Ingots'!$C$8+DF155*'Ores &amp; Ingots'!$C$9+DG155*'Ores &amp; Ingots'!$C$10+DH155*'Ores &amp; Ingots'!$C$11+DI155*'Ores &amp; Ingots'!$C$12</f>
        <v>#VALUE!</v>
      </c>
      <c r="DW155" s="133" t="e">
        <f>DJ155*'Ores &amp; Ingots'!$B$3+DK155*'Ores &amp; Ingots'!$B$4+DL155*'Ores &amp; Ingots'!$B$5+DM155*'Ores &amp; Ingots'!$B$6+DN155*'Ores &amp; Ingots'!$B$7+DO155*'Ores &amp; Ingots'!$B$8+DP155*'Ores &amp; Ingots'!$B$9+DQ155*'Ores &amp; Ingots'!$B$10+DR155*'Ores &amp; Ingots'!$B$11+DS155*'Ores &amp; Ingots'!$B$12</f>
        <v>#VALUE!</v>
      </c>
      <c r="DX155" s="189" t="e">
        <f>CZ155*Refining!$G$3+DA155*Refining!$G$4+DB155*Refining!$G$5+DC155*Refining!$G$6+DD155*Refining!$G$7+DE155*Refining!$G$8+DF155*Refining!$G$9+DG155*Refining!$G$10+DH155*Refining!$G$11+DI155*Refining!$G$12</f>
        <v>#VALUE!</v>
      </c>
      <c r="DY155" s="189" t="e">
        <f t="shared" si="13"/>
        <v>#VALUE!</v>
      </c>
      <c r="DZ155" s="192" t="e">
        <f t="shared" si="14"/>
        <v>#VALUE!</v>
      </c>
      <c r="EA155" s="185" t="e">
        <f t="shared" si="15"/>
        <v>#VALUE!</v>
      </c>
      <c r="EB155" s="194" t="e">
        <f t="shared" ref="EB155:EC155" si="629">EA155/60</f>
        <v>#VALUE!</v>
      </c>
      <c r="EC155" s="194" t="e">
        <f t="shared" si="629"/>
        <v>#VALUE!</v>
      </c>
      <c r="ED155" s="185" t="e">
        <f t="shared" si="17"/>
        <v>#VALUE!</v>
      </c>
      <c r="EE155" s="194" t="e">
        <f t="shared" ref="EE155:EF155" si="630">ED155/1000</f>
        <v>#VALUE!</v>
      </c>
      <c r="EF155" s="196" t="e">
        <f t="shared" si="630"/>
        <v>#VALUE!</v>
      </c>
      <c r="EG155" s="130" t="e">
        <f t="shared" si="19"/>
        <v>#VALUE!</v>
      </c>
      <c r="EH155" s="132" t="e">
        <f t="shared" si="20"/>
        <v>#VALUE!</v>
      </c>
      <c r="EI155" s="133" t="s">
        <v>28</v>
      </c>
    </row>
    <row r="156" spans="1:139" ht="12.75" x14ac:dyDescent="0.2">
      <c r="A156" s="864"/>
      <c r="B156" s="135" t="s">
        <v>367</v>
      </c>
      <c r="C156" s="137" t="s">
        <v>155</v>
      </c>
      <c r="D156" s="137">
        <v>1</v>
      </c>
      <c r="E156" s="137">
        <v>2</v>
      </c>
      <c r="F156" s="137">
        <v>1</v>
      </c>
      <c r="G156" s="139">
        <f t="shared" si="0"/>
        <v>0.25</v>
      </c>
      <c r="H156" s="140">
        <v>10</v>
      </c>
      <c r="I156" s="140">
        <v>10</v>
      </c>
      <c r="J156" s="140">
        <f>H156/Main!$D$9</f>
        <v>2</v>
      </c>
      <c r="K156" s="140">
        <f>I156/Main!$D$10</f>
        <v>5</v>
      </c>
      <c r="L156" s="140">
        <f t="shared" si="1"/>
        <v>2.5</v>
      </c>
      <c r="M156" s="140">
        <v>1</v>
      </c>
      <c r="N156" s="145" t="s">
        <v>28</v>
      </c>
      <c r="O156" s="145">
        <v>2000</v>
      </c>
      <c r="P156" s="143"/>
      <c r="Q156" s="145"/>
      <c r="R156" s="143"/>
      <c r="S156" s="146"/>
      <c r="T156" s="146"/>
      <c r="U156" s="145">
        <v>960</v>
      </c>
      <c r="V156" s="143"/>
      <c r="W156" s="146"/>
      <c r="X156" s="146"/>
      <c r="Y156" s="143"/>
      <c r="Z156" s="143"/>
      <c r="AA156" s="143"/>
      <c r="AB156" s="143"/>
      <c r="AC156" s="362"/>
      <c r="AD156" s="133">
        <v>8</v>
      </c>
      <c r="AE156" s="133">
        <v>0</v>
      </c>
      <c r="AF156" s="133">
        <v>2</v>
      </c>
      <c r="AG156" s="133">
        <v>0</v>
      </c>
      <c r="AH156" s="133">
        <v>7</v>
      </c>
      <c r="AI156" s="133">
        <v>0</v>
      </c>
      <c r="AJ156" s="167">
        <v>1</v>
      </c>
      <c r="AK156" s="133">
        <v>0</v>
      </c>
      <c r="AL156" s="133">
        <v>0</v>
      </c>
      <c r="AM156" s="133">
        <v>0</v>
      </c>
      <c r="AN156" s="133">
        <v>0</v>
      </c>
      <c r="AO156" s="133">
        <v>0</v>
      </c>
      <c r="AP156" s="133">
        <v>0</v>
      </c>
      <c r="AQ156" s="133">
        <v>0</v>
      </c>
      <c r="AR156" s="133">
        <v>0</v>
      </c>
      <c r="AS156" s="133">
        <v>0</v>
      </c>
      <c r="AT156" s="133">
        <v>0</v>
      </c>
      <c r="AU156" s="133">
        <v>0</v>
      </c>
      <c r="AV156" s="133">
        <v>0</v>
      </c>
      <c r="AW156" s="133">
        <v>0</v>
      </c>
      <c r="AX156" s="133">
        <v>0</v>
      </c>
      <c r="AY156" s="174">
        <f t="shared" ref="AY156:BS156" si="631">IF(AD156 = 0, "", AD156)</f>
        <v>8</v>
      </c>
      <c r="AZ156" s="137" t="str">
        <f t="shared" si="631"/>
        <v/>
      </c>
      <c r="BA156" s="133">
        <f t="shared" si="631"/>
        <v>2</v>
      </c>
      <c r="BB156" s="137" t="str">
        <f t="shared" si="631"/>
        <v/>
      </c>
      <c r="BC156" s="133">
        <f t="shared" si="631"/>
        <v>7</v>
      </c>
      <c r="BD156" s="137" t="str">
        <f t="shared" si="631"/>
        <v/>
      </c>
      <c r="BE156" s="167">
        <f t="shared" si="631"/>
        <v>1</v>
      </c>
      <c r="BF156" s="137" t="str">
        <f t="shared" si="631"/>
        <v/>
      </c>
      <c r="BG156" s="137" t="str">
        <f t="shared" si="631"/>
        <v/>
      </c>
      <c r="BH156" s="137" t="str">
        <f t="shared" si="631"/>
        <v/>
      </c>
      <c r="BI156" s="137" t="str">
        <f t="shared" si="631"/>
        <v/>
      </c>
      <c r="BJ156" s="137" t="str">
        <f t="shared" si="631"/>
        <v/>
      </c>
      <c r="BK156" s="137" t="str">
        <f t="shared" si="631"/>
        <v/>
      </c>
      <c r="BL156" s="137" t="str">
        <f t="shared" si="631"/>
        <v/>
      </c>
      <c r="BM156" s="137" t="str">
        <f t="shared" si="631"/>
        <v/>
      </c>
      <c r="BN156" s="137" t="str">
        <f t="shared" si="631"/>
        <v/>
      </c>
      <c r="BO156" s="137" t="str">
        <f t="shared" si="631"/>
        <v/>
      </c>
      <c r="BP156" s="137" t="str">
        <f t="shared" si="631"/>
        <v/>
      </c>
      <c r="BQ156" s="137" t="str">
        <f t="shared" si="631"/>
        <v/>
      </c>
      <c r="BR156" s="137" t="str">
        <f t="shared" si="631"/>
        <v/>
      </c>
      <c r="BS156" s="169" t="str">
        <f t="shared" si="631"/>
        <v/>
      </c>
      <c r="BT156" s="174" t="e">
        <f>$AY156*Assembly!Z$4+$AZ156*Assembly!Z$5+$BA156*Assembly!Z$6+$BB156*Assembly!Z$7+$BC156*Assembly!Z$8+$BD156*Assembly!Z$9+$BE156*Assembly!Z$10+$BF156*Assembly!Z$11+$BG156*Assembly!Z$12+$BH156*Assembly!Z$13+$BI156*Assembly!Z$14+$BJ156*Assembly!Z$15+$BK156*Assembly!Z$16+$BL156*Assembly!Z$17+$BM156*Assembly!Z$18+$BN156*Assembly!Z$19+$BO156*Assembly!Z$20+$BP156*Assembly!Z$21+$BQ156*Assembly!Z$22+$BR156*Assembly!Z$23+$BS156*Assembly!Z$24</f>
        <v>#VALUE!</v>
      </c>
      <c r="BU156" s="133" t="e">
        <f t="shared" si="3"/>
        <v>#VALUE!</v>
      </c>
      <c r="BV156" s="398" t="e">
        <f t="shared" si="619"/>
        <v>#VALUE!</v>
      </c>
      <c r="BW156" s="133" t="e">
        <f>$AY156*Assembly!AD$4+$AZ156*Assembly!AD$5+$BA156*Assembly!AD$6+$BB156*Assembly!AD$7+$BC156*Assembly!AD$8+$BD156*Assembly!AD$9+$BE156*Assembly!AD$10+$BF156*Assembly!AD$11+$BG156*Assembly!AD$12+$BH156*Assembly!AD$13+$BI156*Assembly!AD$14+$BJ156*Assembly!AD$15+$BK156*Assembly!AD$16+$BL156*Assembly!AD$17+$BM156*Assembly!AD$18+$BN156*Assembly!AD$19+$BO156*Assembly!AD$20+$BP156*Assembly!AD$21+$BQ156*Assembly!AD$22+$BR156*Assembly!AD$23+$BS156*Assembly!AD$24</f>
        <v>#VALUE!</v>
      </c>
      <c r="BX156" s="177" t="e">
        <f t="shared" si="4"/>
        <v>#VALUE!</v>
      </c>
      <c r="BY156" s="178" t="e">
        <f t="shared" si="5"/>
        <v>#VALUE!</v>
      </c>
      <c r="BZ156" s="179" t="e">
        <f t="shared" si="6"/>
        <v>#VALUE!</v>
      </c>
      <c r="CA156" s="178" t="e">
        <f t="shared" si="7"/>
        <v>#VALUE!</v>
      </c>
      <c r="CB156" s="133" t="e">
        <f>$AY156*Assembly!Y$4+$AZ156*Assembly!Y$5+$BA156*Assembly!Y$6+$BB156*Assembly!Y$7+$BC156*Assembly!Y$8+$BD156*Assembly!Y$9+$BE156*Assembly!Y$10+$BF156*Assembly!Y$11+$BG156*Assembly!Y$12+$BH156*Assembly!Y$13+$BI156*Assembly!Y$14+$BJ156*Assembly!Y$15+$BK156*Assembly!Y$16+$BL156*Assembly!Y$17+$BM156*Assembly!Y$18+$BN156*Assembly!Y$19+$BO156*Assembly!Y$20+$BP156*Assembly!Y$21+$BQ156*Assembly!Y$22+$BR156*Assembly!Y$23+$BS156*Assembly!Y$24</f>
        <v>#VALUE!</v>
      </c>
      <c r="CC156" s="133" t="e">
        <f t="shared" si="8"/>
        <v>#VALUE!</v>
      </c>
      <c r="CD156" s="130" t="e">
        <f t="shared" si="9"/>
        <v>#VALUE!</v>
      </c>
      <c r="CE156" s="183" t="e">
        <f>$AY156*Assembly!AC$4+$AZ156*Assembly!AC$5+$BA156*Assembly!AC$6+$BB156*Assembly!AC$7+$BC156*Assembly!AC$8+$BD156*Assembly!AC$9+$BE156*Assembly!AC$10+$BF156*Assembly!AC$11+$BG156*Assembly!AC$12+$BH156*Assembly!AC$13+$BI156*Assembly!AC$14+$BJ156*Assembly!AC$15+$BK156*Assembly!AC$16+$BL156*Assembly!AC$17+$BM156*Assembly!AC$18+$BN156*Assembly!AC$19+$BO156*Assembly!AC$20+$BP156*Assembly!AC$21+$BQ156*Assembly!AC$22+$BR156*Assembly!AC$23+$BS156*Assembly!AC$24</f>
        <v>#VALUE!</v>
      </c>
      <c r="CF156" s="145" t="e">
        <f>$AY156*Assembly!M$4+$AZ156*Assembly!M$5+$BA156*Assembly!M$6+$BB156*Assembly!M$7+$BC156*Assembly!M$8+$BD156*Assembly!M$9+$BE156*Assembly!M$10+$BF156*Assembly!M$11+$BG156*Assembly!M$12+$BH156*Assembly!M$13+$BI156*Assembly!M$14+$BJ156*Assembly!M$15+$BK156*Assembly!M$16+$BL156*Assembly!M$17+$BM156*Assembly!M$18+$BN156*Assembly!M$19+$BO156*Assembly!M$20+$BP156*Assembly!M$21+$BQ156*Assembly!M$22+$BR156*Assembly!M$23+$BS156*Assembly!M$24</f>
        <v>#VALUE!</v>
      </c>
      <c r="CG156" s="145" t="e">
        <f>$AY156*Assembly!N$4+$AZ156*Assembly!N$5+$BA156*Assembly!N$6+$BB156*Assembly!N$7+$BC156*Assembly!N$8+$BD156*Assembly!N$9+$BE156*Assembly!N$10+$BF156*Assembly!N$11+$BG156*Assembly!N$12+$BH156*Assembly!N$13+$BI156*Assembly!N$14+$BJ156*Assembly!N$15+$BK156*Assembly!N$16+$BL156*Assembly!N$17+$BM156*Assembly!N$18+$BN156*Assembly!N$19+$BO156*Assembly!N$20+$BP156*Assembly!N$21+$BQ156*Assembly!N$22+$BR156*Assembly!N$23+$BS156*Assembly!N$24</f>
        <v>#VALUE!</v>
      </c>
      <c r="CH156" s="145" t="e">
        <f>$AY156*Assembly!O$4+$AZ156*Assembly!O$5+$BA156*Assembly!O$6+$BB156*Assembly!O$7+$BC156*Assembly!O$8+$BD156*Assembly!O$9+$BE156*Assembly!O$10+$BF156*Assembly!O$11+$BG156*Assembly!O$12+$BH156*Assembly!O$13+$BI156*Assembly!O$14+$BJ156*Assembly!O$15+$BK156*Assembly!O$16+$BL156*Assembly!O$17+$BM156*Assembly!O$18+$BN156*Assembly!O$19+$BO156*Assembly!O$20+$BP156*Assembly!O$21+$BQ156*Assembly!O$22+$BR156*Assembly!O$23+$BS156*Assembly!O$24</f>
        <v>#VALUE!</v>
      </c>
      <c r="CI156" s="140" t="e">
        <f>$AY156*Assembly!P$4+$AZ156*Assembly!P$5+$BA156*Assembly!P$6+$BB156*Assembly!P$7+$BC156*Assembly!P$8+$BD156*Assembly!P$9+$BE156*Assembly!P$10+$BF156*Assembly!P$11+$BG156*Assembly!P$12+$BH156*Assembly!P$13+$BI156*Assembly!P$14+$BJ156*Assembly!P$15+$BK156*Assembly!P$16+$BL156*Assembly!P$17+$BM156*Assembly!P$18+$BN156*Assembly!P$19+$BO156*Assembly!P$20+$BP156*Assembly!P$21+$BQ156*Assembly!P$22+$BR156*Assembly!P$23+$BS156*Assembly!P$24</f>
        <v>#VALUE!</v>
      </c>
      <c r="CJ156" s="140" t="e">
        <f>$AY156*Assembly!Q$4+$AZ156*Assembly!Q$5+$BA156*Assembly!Q$6+$BB156*Assembly!Q$7+$BC156*Assembly!Q$8+$BD156*Assembly!Q$9+$BE156*Assembly!Q$10+$BF156*Assembly!Q$11+$BG156*Assembly!Q$12+$BH156*Assembly!Q$13+$BI156*Assembly!Q$14+$BJ156*Assembly!Q$15+$BK156*Assembly!Q$16+$BL156*Assembly!Q$17+$BM156*Assembly!Q$18+$BN156*Assembly!Q$19+$BO156*Assembly!Q$20+$BP156*Assembly!Q$21+$BQ156*Assembly!Q$22+$BR156*Assembly!Q$23+$BS156*Assembly!Q$24</f>
        <v>#VALUE!</v>
      </c>
      <c r="CK156" s="145" t="e">
        <f>$AY156*Assembly!R$4+$AZ156*Assembly!R$5+$BA156*Assembly!R$6+$BB156*Assembly!R$7+$BC156*Assembly!R$8+$BD156*Assembly!R$9+$BE156*Assembly!R$10+$BF156*Assembly!R$11+$BG156*Assembly!R$12+$BH156*Assembly!R$13+$BI156*Assembly!R$14+$BJ156*Assembly!R$15+$BK156*Assembly!R$16+$BL156*Assembly!R$17+$BM156*Assembly!R$18+$BN156*Assembly!R$19+$BO156*Assembly!R$20+$BP156*Assembly!R$21+$BQ156*Assembly!R$22+$BR156*Assembly!R$23+$BS156*Assembly!R$24</f>
        <v>#VALUE!</v>
      </c>
      <c r="CL156" s="140" t="e">
        <f>$AY156*Assembly!S$4+$AZ156*Assembly!S$5+$BA156*Assembly!S$6+$BB156*Assembly!S$7+$BC156*Assembly!S$8+$BD156*Assembly!S$9+$BE156*Assembly!S$10+$BF156*Assembly!S$11+$BG156*Assembly!S$12+$BH156*Assembly!S$13+$BI156*Assembly!S$14+$BJ156*Assembly!S$15+$BK156*Assembly!S$16+$BL156*Assembly!S$17+$BM156*Assembly!S$18+$BN156*Assembly!S$19+$BO156*Assembly!S$20+$BP156*Assembly!S$21+$BQ156*Assembly!S$22+$BR156*Assembly!S$23+$BS156*Assembly!S$24</f>
        <v>#VALUE!</v>
      </c>
      <c r="CM156" s="140" t="e">
        <f>$AY156*Assembly!T$4+$AZ156*Assembly!T$5+$BA156*Assembly!T$6+$BB156*Assembly!T$7+$BC156*Assembly!T$8+$BD156*Assembly!T$9+$BE156*Assembly!T$10+$BF156*Assembly!T$11+$BG156*Assembly!T$12+$BH156*Assembly!T$13+$BI156*Assembly!T$14+$BJ156*Assembly!T$15+$BK156*Assembly!T$16+$BL156*Assembly!T$17+$BM156*Assembly!T$18+$BN156*Assembly!T$19+$BO156*Assembly!T$20+$BP156*Assembly!T$21+$BQ156*Assembly!T$22+$BR156*Assembly!T$23+$BS156*Assembly!T$24</f>
        <v>#VALUE!</v>
      </c>
      <c r="CN156" s="140" t="e">
        <f>$AY156*Assembly!U$4+$AZ156*Assembly!U$5+$BA156*Assembly!U$6+$BB156*Assembly!U$7+$BC156*Assembly!U$8+$BD156*Assembly!U$9+$BE156*Assembly!U$10+$BF156*Assembly!U$11+$BG156*Assembly!U$12+$BH156*Assembly!U$13+$BI156*Assembly!U$14+$BJ156*Assembly!U$15+$BK156*Assembly!U$16+$BL156*Assembly!U$17+$BM156*Assembly!U$18+$BN156*Assembly!U$19+$BO156*Assembly!U$20+$BP156*Assembly!U$21+$BQ156*Assembly!U$22+$BR156*Assembly!U$23+$BS156*Assembly!U$24</f>
        <v>#VALUE!</v>
      </c>
      <c r="CO156" s="145" t="e">
        <f>$AY156*Assembly!V$4+$AZ156*Assembly!V$5+$BA156*Assembly!V$6+$BB156*Assembly!V$7+$BC156*Assembly!V$8+$BD156*Assembly!V$9+$BE156*Assembly!V$10+$BF156*Assembly!V$11+$BG156*Assembly!V$12+$BH156*Assembly!V$13+$BI156*Assembly!V$14+$BJ156*Assembly!V$15+$BK156*Assembly!V$16+$BL156*Assembly!V$17+$BM156*Assembly!V$18+$BN156*Assembly!V$19+$BO156*Assembly!V$20+$BP156*Assembly!V$21+$BQ156*Assembly!V$22+$BR156*Assembly!V$23+$BS156*Assembly!V$24</f>
        <v>#VALUE!</v>
      </c>
      <c r="CP156" s="145" t="e">
        <f>CF156*Refining!$F$3</f>
        <v>#VALUE!</v>
      </c>
      <c r="CQ156" s="145" t="e">
        <f>CG156*Refining!$F$4</f>
        <v>#VALUE!</v>
      </c>
      <c r="CR156" s="145" t="e">
        <f>CH156*Refining!$F$5</f>
        <v>#VALUE!</v>
      </c>
      <c r="CS156" s="145" t="e">
        <f>CI156*Refining!$F$6</f>
        <v>#VALUE!</v>
      </c>
      <c r="CT156" s="145" t="e">
        <f>CJ156*Refining!$F$7</f>
        <v>#VALUE!</v>
      </c>
      <c r="CU156" s="145" t="e">
        <f>CK156*Refining!$F$8</f>
        <v>#VALUE!</v>
      </c>
      <c r="CV156" s="145" t="e">
        <f>CL156*Refining!$F$9</f>
        <v>#VALUE!</v>
      </c>
      <c r="CW156" s="145" t="e">
        <f>CM156*Refining!$F$10</f>
        <v>#VALUE!</v>
      </c>
      <c r="CX156" s="145" t="e">
        <f>CN156*Refining!$F$11</f>
        <v>#VALUE!</v>
      </c>
      <c r="CY156" s="145" t="e">
        <f>CO156*Refining!$F$12</f>
        <v>#VALUE!</v>
      </c>
      <c r="CZ156" s="185" t="e">
        <f t="shared" ref="CZ156:DS156" si="632">IF(CF156 = 0, "", CF156)</f>
        <v>#VALUE!</v>
      </c>
      <c r="DA156" s="189" t="e">
        <f t="shared" si="632"/>
        <v>#VALUE!</v>
      </c>
      <c r="DB156" s="186" t="e">
        <f t="shared" si="632"/>
        <v>#VALUE!</v>
      </c>
      <c r="DC156" s="186" t="e">
        <f t="shared" si="632"/>
        <v>#VALUE!</v>
      </c>
      <c r="DD156" s="186" t="e">
        <f t="shared" si="632"/>
        <v>#VALUE!</v>
      </c>
      <c r="DE156" s="186" t="e">
        <f t="shared" si="632"/>
        <v>#VALUE!</v>
      </c>
      <c r="DF156" s="186" t="e">
        <f t="shared" si="632"/>
        <v>#VALUE!</v>
      </c>
      <c r="DG156" s="186" t="e">
        <f t="shared" si="632"/>
        <v>#VALUE!</v>
      </c>
      <c r="DH156" s="186" t="e">
        <f t="shared" si="632"/>
        <v>#VALUE!</v>
      </c>
      <c r="DI156" s="187" t="e">
        <f t="shared" si="632"/>
        <v>#VALUE!</v>
      </c>
      <c r="DJ156" s="185" t="e">
        <f t="shared" si="632"/>
        <v>#VALUE!</v>
      </c>
      <c r="DK156" s="189" t="e">
        <f t="shared" si="632"/>
        <v>#VALUE!</v>
      </c>
      <c r="DL156" s="186" t="e">
        <f t="shared" si="632"/>
        <v>#VALUE!</v>
      </c>
      <c r="DM156" s="186" t="e">
        <f t="shared" si="632"/>
        <v>#VALUE!</v>
      </c>
      <c r="DN156" s="211" t="e">
        <f t="shared" si="632"/>
        <v>#VALUE!</v>
      </c>
      <c r="DO156" s="186" t="e">
        <f t="shared" si="632"/>
        <v>#VALUE!</v>
      </c>
      <c r="DP156" s="186" t="e">
        <f t="shared" si="632"/>
        <v>#VALUE!</v>
      </c>
      <c r="DQ156" s="186" t="e">
        <f t="shared" si="632"/>
        <v>#VALUE!</v>
      </c>
      <c r="DR156" s="186" t="e">
        <f t="shared" si="632"/>
        <v>#VALUE!</v>
      </c>
      <c r="DS156" s="187" t="e">
        <f t="shared" si="632"/>
        <v>#VALUE!</v>
      </c>
      <c r="DT156" s="185" t="e">
        <f t="shared" si="11"/>
        <v>#VALUE!</v>
      </c>
      <c r="DU156" s="189" t="e">
        <f t="shared" si="12"/>
        <v>#VALUE!</v>
      </c>
      <c r="DV156" s="133" t="e">
        <f>CZ156*'Ores &amp; Ingots'!$C$3+DA156*'Ores &amp; Ingots'!$C$4+DB156*'Ores &amp; Ingots'!$C$5+DC156*'Ores &amp; Ingots'!$C$6+DD156*'Ores &amp; Ingots'!$C$7+DE156*'Ores &amp; Ingots'!$C$8+DF156*'Ores &amp; Ingots'!$C$9+DG156*'Ores &amp; Ingots'!$C$10+DH156*'Ores &amp; Ingots'!$C$11+DI156*'Ores &amp; Ingots'!$C$12</f>
        <v>#VALUE!</v>
      </c>
      <c r="DW156" s="133" t="e">
        <f>DJ156*'Ores &amp; Ingots'!$B$3+DK156*'Ores &amp; Ingots'!$B$4+DL156*'Ores &amp; Ingots'!$B$5+DM156*'Ores &amp; Ingots'!$B$6+DN156*'Ores &amp; Ingots'!$B$7+DO156*'Ores &amp; Ingots'!$B$8+DP156*'Ores &amp; Ingots'!$B$9+DQ156*'Ores &amp; Ingots'!$B$10+DR156*'Ores &amp; Ingots'!$B$11+DS156*'Ores &amp; Ingots'!$B$12</f>
        <v>#VALUE!</v>
      </c>
      <c r="DX156" s="189" t="e">
        <f>CZ156*Refining!$G$3+DA156*Refining!$G$4+DB156*Refining!$G$5+DC156*Refining!$G$6+DD156*Refining!$G$7+DE156*Refining!$G$8+DF156*Refining!$G$9+DG156*Refining!$G$10+DH156*Refining!$G$11+DI156*Refining!$G$12</f>
        <v>#VALUE!</v>
      </c>
      <c r="DY156" s="189" t="e">
        <f t="shared" si="13"/>
        <v>#VALUE!</v>
      </c>
      <c r="DZ156" s="192" t="e">
        <f t="shared" si="14"/>
        <v>#VALUE!</v>
      </c>
      <c r="EA156" s="185" t="e">
        <f t="shared" si="15"/>
        <v>#VALUE!</v>
      </c>
      <c r="EB156" s="194" t="e">
        <f t="shared" ref="EB156:EC156" si="633">EA156/60</f>
        <v>#VALUE!</v>
      </c>
      <c r="EC156" s="194" t="e">
        <f t="shared" si="633"/>
        <v>#VALUE!</v>
      </c>
      <c r="ED156" s="185" t="e">
        <f t="shared" si="17"/>
        <v>#VALUE!</v>
      </c>
      <c r="EE156" s="194" t="e">
        <f t="shared" ref="EE156:EF156" si="634">ED156/1000</f>
        <v>#VALUE!</v>
      </c>
      <c r="EF156" s="196" t="e">
        <f t="shared" si="634"/>
        <v>#VALUE!</v>
      </c>
      <c r="EG156" s="130" t="e">
        <f t="shared" si="19"/>
        <v>#VALUE!</v>
      </c>
      <c r="EH156" s="132" t="e">
        <f t="shared" si="20"/>
        <v>#VALUE!</v>
      </c>
      <c r="EI156" s="133">
        <v>454</v>
      </c>
    </row>
    <row r="157" spans="1:139" ht="12.75" hidden="1" x14ac:dyDescent="0.2">
      <c r="A157" s="864"/>
      <c r="B157" s="135" t="s">
        <v>368</v>
      </c>
      <c r="C157" s="137" t="s">
        <v>156</v>
      </c>
      <c r="D157" s="137">
        <v>2</v>
      </c>
      <c r="E157" s="137">
        <v>3</v>
      </c>
      <c r="F157" s="137">
        <v>2</v>
      </c>
      <c r="G157" s="139">
        <f t="shared" si="0"/>
        <v>187.5</v>
      </c>
      <c r="H157" s="140">
        <v>30</v>
      </c>
      <c r="I157" s="140">
        <v>30</v>
      </c>
      <c r="J157" s="140">
        <f>H157/Main!$D$9</f>
        <v>6</v>
      </c>
      <c r="K157" s="140">
        <f>I157/Main!$D$10</f>
        <v>15</v>
      </c>
      <c r="L157" s="140">
        <f t="shared" si="1"/>
        <v>2.5</v>
      </c>
      <c r="M157" s="140">
        <v>1</v>
      </c>
      <c r="N157" s="145" t="s">
        <v>28</v>
      </c>
      <c r="O157" s="145">
        <v>2000</v>
      </c>
      <c r="P157" s="143"/>
      <c r="Q157" s="145"/>
      <c r="R157" s="143"/>
      <c r="S157" s="146"/>
      <c r="T157" s="146"/>
      <c r="U157" s="145" t="s">
        <v>28</v>
      </c>
      <c r="V157" s="143"/>
      <c r="W157" s="146"/>
      <c r="X157" s="146"/>
      <c r="Y157" s="143"/>
      <c r="Z157" s="143"/>
      <c r="AA157" s="143"/>
      <c r="AB157" s="143"/>
      <c r="AC157" s="362" t="s">
        <v>220</v>
      </c>
      <c r="AD157" s="133">
        <v>70</v>
      </c>
      <c r="AE157" s="133">
        <v>0</v>
      </c>
      <c r="AF157" s="133">
        <v>30</v>
      </c>
      <c r="AG157" s="133">
        <v>20</v>
      </c>
      <c r="AH157" s="133">
        <v>40</v>
      </c>
      <c r="AI157" s="133">
        <v>0</v>
      </c>
      <c r="AJ157" s="167">
        <v>20</v>
      </c>
      <c r="AK157" s="133">
        <v>0</v>
      </c>
      <c r="AL157" s="133">
        <v>0</v>
      </c>
      <c r="AM157" s="133">
        <v>0</v>
      </c>
      <c r="AN157" s="133">
        <v>0</v>
      </c>
      <c r="AO157" s="133">
        <v>0</v>
      </c>
      <c r="AP157" s="133">
        <v>0</v>
      </c>
      <c r="AQ157" s="133">
        <v>0</v>
      </c>
      <c r="AR157" s="133">
        <v>0</v>
      </c>
      <c r="AS157" s="133">
        <v>0</v>
      </c>
      <c r="AT157" s="133">
        <v>0</v>
      </c>
      <c r="AU157" s="133">
        <v>0</v>
      </c>
      <c r="AV157" s="133">
        <v>0</v>
      </c>
      <c r="AW157" s="133">
        <v>0</v>
      </c>
      <c r="AX157" s="133">
        <v>0</v>
      </c>
      <c r="AY157" s="174">
        <f t="shared" ref="AY157:BS157" si="635">IF(AD157 = 0, "", AD157)</f>
        <v>70</v>
      </c>
      <c r="AZ157" s="137" t="str">
        <f t="shared" si="635"/>
        <v/>
      </c>
      <c r="BA157" s="133">
        <f t="shared" si="635"/>
        <v>30</v>
      </c>
      <c r="BB157" s="133">
        <f t="shared" si="635"/>
        <v>20</v>
      </c>
      <c r="BC157" s="133">
        <f t="shared" si="635"/>
        <v>40</v>
      </c>
      <c r="BD157" s="137" t="str">
        <f t="shared" si="635"/>
        <v/>
      </c>
      <c r="BE157" s="167">
        <f t="shared" si="635"/>
        <v>20</v>
      </c>
      <c r="BF157" s="137" t="str">
        <f t="shared" si="635"/>
        <v/>
      </c>
      <c r="BG157" s="137" t="str">
        <f t="shared" si="635"/>
        <v/>
      </c>
      <c r="BH157" s="137" t="str">
        <f t="shared" si="635"/>
        <v/>
      </c>
      <c r="BI157" s="137" t="str">
        <f t="shared" si="635"/>
        <v/>
      </c>
      <c r="BJ157" s="137" t="str">
        <f t="shared" si="635"/>
        <v/>
      </c>
      <c r="BK157" s="137" t="str">
        <f t="shared" si="635"/>
        <v/>
      </c>
      <c r="BL157" s="137" t="str">
        <f t="shared" si="635"/>
        <v/>
      </c>
      <c r="BM157" s="137" t="str">
        <f t="shared" si="635"/>
        <v/>
      </c>
      <c r="BN157" s="137" t="str">
        <f t="shared" si="635"/>
        <v/>
      </c>
      <c r="BO157" s="137" t="str">
        <f t="shared" si="635"/>
        <v/>
      </c>
      <c r="BP157" s="137" t="str">
        <f t="shared" si="635"/>
        <v/>
      </c>
      <c r="BQ157" s="137" t="str">
        <f t="shared" si="635"/>
        <v/>
      </c>
      <c r="BR157" s="137" t="str">
        <f t="shared" si="635"/>
        <v/>
      </c>
      <c r="BS157" s="169" t="str">
        <f t="shared" si="635"/>
        <v/>
      </c>
      <c r="BT157" s="174" t="e">
        <f>$AY157*Assembly!Z$4+$AZ157*Assembly!Z$5+$BA157*Assembly!Z$6+$BB157*Assembly!Z$7+$BC157*Assembly!Z$8+$BD157*Assembly!Z$9+$BE157*Assembly!Z$10+$BF157*Assembly!Z$11+$BG157*Assembly!Z$12+$BH157*Assembly!Z$13+$BI157*Assembly!Z$14+$BJ157*Assembly!Z$15+$BK157*Assembly!Z$16+$BL157*Assembly!Z$17+$BM157*Assembly!Z$18+$BN157*Assembly!Z$19+$BO157*Assembly!Z$20+$BP157*Assembly!Z$21+$BQ157*Assembly!Z$22+$BR157*Assembly!Z$23+$BS157*Assembly!Z$24</f>
        <v>#VALUE!</v>
      </c>
      <c r="BU157" s="133" t="e">
        <f t="shared" si="3"/>
        <v>#VALUE!</v>
      </c>
      <c r="BV157" s="398" t="str">
        <f t="shared" si="619"/>
        <v>?</v>
      </c>
      <c r="BW157" s="133" t="e">
        <f>$AY157*Assembly!AD$4+$AZ157*Assembly!AD$5+$BA157*Assembly!AD$6+$BB157*Assembly!AD$7+$BC157*Assembly!AD$8+$BD157*Assembly!AD$9+$BE157*Assembly!AD$10+$BF157*Assembly!AD$11+$BG157*Assembly!AD$12+$BH157*Assembly!AD$13+$BI157*Assembly!AD$14+$BJ157*Assembly!AD$15+$BK157*Assembly!AD$16+$BL157*Assembly!AD$17+$BM157*Assembly!AD$18+$BN157*Assembly!AD$19+$BO157*Assembly!AD$20+$BP157*Assembly!AD$21+$BQ157*Assembly!AD$22+$BR157*Assembly!AD$23+$BS157*Assembly!AD$24</f>
        <v>#VALUE!</v>
      </c>
      <c r="BX157" s="177" t="e">
        <f t="shared" si="4"/>
        <v>#VALUE!</v>
      </c>
      <c r="BY157" s="178" t="e">
        <f t="shared" si="5"/>
        <v>#VALUE!</v>
      </c>
      <c r="BZ157" s="179" t="e">
        <f t="shared" si="6"/>
        <v>#VALUE!</v>
      </c>
      <c r="CA157" s="178" t="e">
        <f t="shared" si="7"/>
        <v>#VALUE!</v>
      </c>
      <c r="CB157" s="133" t="e">
        <f>$AY157*Assembly!Y$4+$AZ157*Assembly!Y$5+$BA157*Assembly!Y$6+$BB157*Assembly!Y$7+$BC157*Assembly!Y$8+$BD157*Assembly!Y$9+$BE157*Assembly!Y$10+$BF157*Assembly!Y$11+$BG157*Assembly!Y$12+$BH157*Assembly!Y$13+$BI157*Assembly!Y$14+$BJ157*Assembly!Y$15+$BK157*Assembly!Y$16+$BL157*Assembly!Y$17+$BM157*Assembly!Y$18+$BN157*Assembly!Y$19+$BO157*Assembly!Y$20+$BP157*Assembly!Y$21+$BQ157*Assembly!Y$22+$BR157*Assembly!Y$23+$BS157*Assembly!Y$24</f>
        <v>#VALUE!</v>
      </c>
      <c r="CC157" s="133" t="e">
        <f t="shared" si="8"/>
        <v>#VALUE!</v>
      </c>
      <c r="CD157" s="130" t="e">
        <f t="shared" si="9"/>
        <v>#VALUE!</v>
      </c>
      <c r="CE157" s="183" t="e">
        <f>$AY157*Assembly!AC$4+$AZ157*Assembly!AC$5+$BA157*Assembly!AC$6+$BB157*Assembly!AC$7+$BC157*Assembly!AC$8+$BD157*Assembly!AC$9+$BE157*Assembly!AC$10+$BF157*Assembly!AC$11+$BG157*Assembly!AC$12+$BH157*Assembly!AC$13+$BI157*Assembly!AC$14+$BJ157*Assembly!AC$15+$BK157*Assembly!AC$16+$BL157*Assembly!AC$17+$BM157*Assembly!AC$18+$BN157*Assembly!AC$19+$BO157*Assembly!AC$20+$BP157*Assembly!AC$21+$BQ157*Assembly!AC$22+$BR157*Assembly!AC$23+$BS157*Assembly!AC$24</f>
        <v>#VALUE!</v>
      </c>
      <c r="CF157" s="145" t="e">
        <f>$AY157*Assembly!M$4+$AZ157*Assembly!M$5+$BA157*Assembly!M$6+$BB157*Assembly!M$7+$BC157*Assembly!M$8+$BD157*Assembly!M$9+$BE157*Assembly!M$10+$BF157*Assembly!M$11+$BG157*Assembly!M$12+$BH157*Assembly!M$13+$BI157*Assembly!M$14+$BJ157*Assembly!M$15+$BK157*Assembly!M$16+$BL157*Assembly!M$17+$BM157*Assembly!M$18+$BN157*Assembly!M$19+$BO157*Assembly!M$20+$BP157*Assembly!M$21+$BQ157*Assembly!M$22+$BR157*Assembly!M$23+$BS157*Assembly!M$24</f>
        <v>#VALUE!</v>
      </c>
      <c r="CG157" s="145" t="e">
        <f>$AY157*Assembly!N$4+$AZ157*Assembly!N$5+$BA157*Assembly!N$6+$BB157*Assembly!N$7+$BC157*Assembly!N$8+$BD157*Assembly!N$9+$BE157*Assembly!N$10+$BF157*Assembly!N$11+$BG157*Assembly!N$12+$BH157*Assembly!N$13+$BI157*Assembly!N$14+$BJ157*Assembly!N$15+$BK157*Assembly!N$16+$BL157*Assembly!N$17+$BM157*Assembly!N$18+$BN157*Assembly!N$19+$BO157*Assembly!N$20+$BP157*Assembly!N$21+$BQ157*Assembly!N$22+$BR157*Assembly!N$23+$BS157*Assembly!N$24</f>
        <v>#VALUE!</v>
      </c>
      <c r="CH157" s="145" t="e">
        <f>$AY157*Assembly!O$4+$AZ157*Assembly!O$5+$BA157*Assembly!O$6+$BB157*Assembly!O$7+$BC157*Assembly!O$8+$BD157*Assembly!O$9+$BE157*Assembly!O$10+$BF157*Assembly!O$11+$BG157*Assembly!O$12+$BH157*Assembly!O$13+$BI157*Assembly!O$14+$BJ157*Assembly!O$15+$BK157*Assembly!O$16+$BL157*Assembly!O$17+$BM157*Assembly!O$18+$BN157*Assembly!O$19+$BO157*Assembly!O$20+$BP157*Assembly!O$21+$BQ157*Assembly!O$22+$BR157*Assembly!O$23+$BS157*Assembly!O$24</f>
        <v>#VALUE!</v>
      </c>
      <c r="CI157" s="140" t="e">
        <f>$AY157*Assembly!P$4+$AZ157*Assembly!P$5+$BA157*Assembly!P$6+$BB157*Assembly!P$7+$BC157*Assembly!P$8+$BD157*Assembly!P$9+$BE157*Assembly!P$10+$BF157*Assembly!P$11+$BG157*Assembly!P$12+$BH157*Assembly!P$13+$BI157*Assembly!P$14+$BJ157*Assembly!P$15+$BK157*Assembly!P$16+$BL157*Assembly!P$17+$BM157*Assembly!P$18+$BN157*Assembly!P$19+$BO157*Assembly!P$20+$BP157*Assembly!P$21+$BQ157*Assembly!P$22+$BR157*Assembly!P$23+$BS157*Assembly!P$24</f>
        <v>#VALUE!</v>
      </c>
      <c r="CJ157" s="140" t="e">
        <f>$AY157*Assembly!Q$4+$AZ157*Assembly!Q$5+$BA157*Assembly!Q$6+$BB157*Assembly!Q$7+$BC157*Assembly!Q$8+$BD157*Assembly!Q$9+$BE157*Assembly!Q$10+$BF157*Assembly!Q$11+$BG157*Assembly!Q$12+$BH157*Assembly!Q$13+$BI157*Assembly!Q$14+$BJ157*Assembly!Q$15+$BK157*Assembly!Q$16+$BL157*Assembly!Q$17+$BM157*Assembly!Q$18+$BN157*Assembly!Q$19+$BO157*Assembly!Q$20+$BP157*Assembly!Q$21+$BQ157*Assembly!Q$22+$BR157*Assembly!Q$23+$BS157*Assembly!Q$24</f>
        <v>#VALUE!</v>
      </c>
      <c r="CK157" s="145" t="e">
        <f>$AY157*Assembly!R$4+$AZ157*Assembly!R$5+$BA157*Assembly!R$6+$BB157*Assembly!R$7+$BC157*Assembly!R$8+$BD157*Assembly!R$9+$BE157*Assembly!R$10+$BF157*Assembly!R$11+$BG157*Assembly!R$12+$BH157*Assembly!R$13+$BI157*Assembly!R$14+$BJ157*Assembly!R$15+$BK157*Assembly!R$16+$BL157*Assembly!R$17+$BM157*Assembly!R$18+$BN157*Assembly!R$19+$BO157*Assembly!R$20+$BP157*Assembly!R$21+$BQ157*Assembly!R$22+$BR157*Assembly!R$23+$BS157*Assembly!R$24</f>
        <v>#VALUE!</v>
      </c>
      <c r="CL157" s="140" t="e">
        <f>$AY157*Assembly!S$4+$AZ157*Assembly!S$5+$BA157*Assembly!S$6+$BB157*Assembly!S$7+$BC157*Assembly!S$8+$BD157*Assembly!S$9+$BE157*Assembly!S$10+$BF157*Assembly!S$11+$BG157*Assembly!S$12+$BH157*Assembly!S$13+$BI157*Assembly!S$14+$BJ157*Assembly!S$15+$BK157*Assembly!S$16+$BL157*Assembly!S$17+$BM157*Assembly!S$18+$BN157*Assembly!S$19+$BO157*Assembly!S$20+$BP157*Assembly!S$21+$BQ157*Assembly!S$22+$BR157*Assembly!S$23+$BS157*Assembly!S$24</f>
        <v>#VALUE!</v>
      </c>
      <c r="CM157" s="140" t="e">
        <f>$AY157*Assembly!T$4+$AZ157*Assembly!T$5+$BA157*Assembly!T$6+$BB157*Assembly!T$7+$BC157*Assembly!T$8+$BD157*Assembly!T$9+$BE157*Assembly!T$10+$BF157*Assembly!T$11+$BG157*Assembly!T$12+$BH157*Assembly!T$13+$BI157*Assembly!T$14+$BJ157*Assembly!T$15+$BK157*Assembly!T$16+$BL157*Assembly!T$17+$BM157*Assembly!T$18+$BN157*Assembly!T$19+$BO157*Assembly!T$20+$BP157*Assembly!T$21+$BQ157*Assembly!T$22+$BR157*Assembly!T$23+$BS157*Assembly!T$24</f>
        <v>#VALUE!</v>
      </c>
      <c r="CN157" s="140" t="e">
        <f>$AY157*Assembly!U$4+$AZ157*Assembly!U$5+$BA157*Assembly!U$6+$BB157*Assembly!U$7+$BC157*Assembly!U$8+$BD157*Assembly!U$9+$BE157*Assembly!U$10+$BF157*Assembly!U$11+$BG157*Assembly!U$12+$BH157*Assembly!U$13+$BI157*Assembly!U$14+$BJ157*Assembly!U$15+$BK157*Assembly!U$16+$BL157*Assembly!U$17+$BM157*Assembly!U$18+$BN157*Assembly!U$19+$BO157*Assembly!U$20+$BP157*Assembly!U$21+$BQ157*Assembly!U$22+$BR157*Assembly!U$23+$BS157*Assembly!U$24</f>
        <v>#VALUE!</v>
      </c>
      <c r="CO157" s="145" t="e">
        <f>$AY157*Assembly!V$4+$AZ157*Assembly!V$5+$BA157*Assembly!V$6+$BB157*Assembly!V$7+$BC157*Assembly!V$8+$BD157*Assembly!V$9+$BE157*Assembly!V$10+$BF157*Assembly!V$11+$BG157*Assembly!V$12+$BH157*Assembly!V$13+$BI157*Assembly!V$14+$BJ157*Assembly!V$15+$BK157*Assembly!V$16+$BL157*Assembly!V$17+$BM157*Assembly!V$18+$BN157*Assembly!V$19+$BO157*Assembly!V$20+$BP157*Assembly!V$21+$BQ157*Assembly!V$22+$BR157*Assembly!V$23+$BS157*Assembly!V$24</f>
        <v>#VALUE!</v>
      </c>
      <c r="CP157" s="145" t="e">
        <f>CF157*Refining!$F$3</f>
        <v>#VALUE!</v>
      </c>
      <c r="CQ157" s="145" t="e">
        <f>CG157*Refining!$F$4</f>
        <v>#VALUE!</v>
      </c>
      <c r="CR157" s="145" t="e">
        <f>CH157*Refining!$F$5</f>
        <v>#VALUE!</v>
      </c>
      <c r="CS157" s="145" t="e">
        <f>CI157*Refining!$F$6</f>
        <v>#VALUE!</v>
      </c>
      <c r="CT157" s="145" t="e">
        <f>CJ157*Refining!$F$7</f>
        <v>#VALUE!</v>
      </c>
      <c r="CU157" s="145" t="e">
        <f>CK157*Refining!$F$8</f>
        <v>#VALUE!</v>
      </c>
      <c r="CV157" s="145" t="e">
        <f>CL157*Refining!$F$9</f>
        <v>#VALUE!</v>
      </c>
      <c r="CW157" s="145" t="e">
        <f>CM157*Refining!$F$10</f>
        <v>#VALUE!</v>
      </c>
      <c r="CX157" s="145" t="e">
        <f>CN157*Refining!$F$11</f>
        <v>#VALUE!</v>
      </c>
      <c r="CY157" s="145" t="e">
        <f>CO157*Refining!$F$12</f>
        <v>#VALUE!</v>
      </c>
      <c r="CZ157" s="185" t="e">
        <f t="shared" ref="CZ157:DS157" si="636">IF(CF157 = 0, "", CF157)</f>
        <v>#VALUE!</v>
      </c>
      <c r="DA157" s="189" t="e">
        <f t="shared" si="636"/>
        <v>#VALUE!</v>
      </c>
      <c r="DB157" s="186" t="e">
        <f t="shared" si="636"/>
        <v>#VALUE!</v>
      </c>
      <c r="DC157" s="186" t="e">
        <f t="shared" si="636"/>
        <v>#VALUE!</v>
      </c>
      <c r="DD157" s="186" t="e">
        <f t="shared" si="636"/>
        <v>#VALUE!</v>
      </c>
      <c r="DE157" s="186" t="e">
        <f t="shared" si="636"/>
        <v>#VALUE!</v>
      </c>
      <c r="DF157" s="186" t="e">
        <f t="shared" si="636"/>
        <v>#VALUE!</v>
      </c>
      <c r="DG157" s="186" t="e">
        <f t="shared" si="636"/>
        <v>#VALUE!</v>
      </c>
      <c r="DH157" s="186" t="e">
        <f t="shared" si="636"/>
        <v>#VALUE!</v>
      </c>
      <c r="DI157" s="187" t="e">
        <f t="shared" si="636"/>
        <v>#VALUE!</v>
      </c>
      <c r="DJ157" s="185" t="e">
        <f t="shared" si="636"/>
        <v>#VALUE!</v>
      </c>
      <c r="DK157" s="189" t="e">
        <f t="shared" si="636"/>
        <v>#VALUE!</v>
      </c>
      <c r="DL157" s="186" t="e">
        <f t="shared" si="636"/>
        <v>#VALUE!</v>
      </c>
      <c r="DM157" s="186" t="e">
        <f t="shared" si="636"/>
        <v>#VALUE!</v>
      </c>
      <c r="DN157" s="211" t="e">
        <f t="shared" si="636"/>
        <v>#VALUE!</v>
      </c>
      <c r="DO157" s="186" t="e">
        <f t="shared" si="636"/>
        <v>#VALUE!</v>
      </c>
      <c r="DP157" s="186" t="e">
        <f t="shared" si="636"/>
        <v>#VALUE!</v>
      </c>
      <c r="DQ157" s="186" t="e">
        <f t="shared" si="636"/>
        <v>#VALUE!</v>
      </c>
      <c r="DR157" s="186" t="e">
        <f t="shared" si="636"/>
        <v>#VALUE!</v>
      </c>
      <c r="DS157" s="187" t="e">
        <f t="shared" si="636"/>
        <v>#VALUE!</v>
      </c>
      <c r="DT157" s="185" t="e">
        <f t="shared" si="11"/>
        <v>#VALUE!</v>
      </c>
      <c r="DU157" s="189" t="e">
        <f t="shared" si="12"/>
        <v>#VALUE!</v>
      </c>
      <c r="DV157" s="133" t="e">
        <f>CZ157*'Ores &amp; Ingots'!$C$3+DA157*'Ores &amp; Ingots'!$C$4+DB157*'Ores &amp; Ingots'!$C$5+DC157*'Ores &amp; Ingots'!$C$6+DD157*'Ores &amp; Ingots'!$C$7+DE157*'Ores &amp; Ingots'!$C$8+DF157*'Ores &amp; Ingots'!$C$9+DG157*'Ores &amp; Ingots'!$C$10+DH157*'Ores &amp; Ingots'!$C$11+DI157*'Ores &amp; Ingots'!$C$12</f>
        <v>#VALUE!</v>
      </c>
      <c r="DW157" s="133" t="e">
        <f>DJ157*'Ores &amp; Ingots'!$B$3+DK157*'Ores &amp; Ingots'!$B$4+DL157*'Ores &amp; Ingots'!$B$5+DM157*'Ores &amp; Ingots'!$B$6+DN157*'Ores &amp; Ingots'!$B$7+DO157*'Ores &amp; Ingots'!$B$8+DP157*'Ores &amp; Ingots'!$B$9+DQ157*'Ores &amp; Ingots'!$B$10+DR157*'Ores &amp; Ingots'!$B$11+DS157*'Ores &amp; Ingots'!$B$12</f>
        <v>#VALUE!</v>
      </c>
      <c r="DX157" s="189" t="e">
        <f>CZ157*Refining!$G$3+DA157*Refining!$G$4+DB157*Refining!$G$5+DC157*Refining!$G$6+DD157*Refining!$G$7+DE157*Refining!$G$8+DF157*Refining!$G$9+DG157*Refining!$G$10+DH157*Refining!$G$11+DI157*Refining!$G$12</f>
        <v>#VALUE!</v>
      </c>
      <c r="DY157" s="189" t="e">
        <f t="shared" si="13"/>
        <v>#VALUE!</v>
      </c>
      <c r="DZ157" s="192" t="e">
        <f t="shared" si="14"/>
        <v>#VALUE!</v>
      </c>
      <c r="EA157" s="185" t="e">
        <f t="shared" si="15"/>
        <v>#VALUE!</v>
      </c>
      <c r="EB157" s="194" t="e">
        <f t="shared" ref="EB157:EC157" si="637">EA157/60</f>
        <v>#VALUE!</v>
      </c>
      <c r="EC157" s="194" t="e">
        <f t="shared" si="637"/>
        <v>#VALUE!</v>
      </c>
      <c r="ED157" s="185" t="e">
        <f t="shared" si="17"/>
        <v>#VALUE!</v>
      </c>
      <c r="EE157" s="194" t="e">
        <f t="shared" ref="EE157:EF157" si="638">ED157/1000</f>
        <v>#VALUE!</v>
      </c>
      <c r="EF157" s="196" t="e">
        <f t="shared" si="638"/>
        <v>#VALUE!</v>
      </c>
      <c r="EG157" s="130" t="e">
        <f t="shared" si="19"/>
        <v>#VALUE!</v>
      </c>
      <c r="EH157" s="132" t="e">
        <f t="shared" si="20"/>
        <v>#VALUE!</v>
      </c>
      <c r="EI157" s="133" t="s">
        <v>28</v>
      </c>
    </row>
    <row r="158" spans="1:139" ht="12.75" x14ac:dyDescent="0.2">
      <c r="A158" s="864"/>
      <c r="B158" s="135" t="s">
        <v>368</v>
      </c>
      <c r="C158" s="137" t="s">
        <v>155</v>
      </c>
      <c r="D158" s="137">
        <v>2</v>
      </c>
      <c r="E158" s="137">
        <v>3</v>
      </c>
      <c r="F158" s="137">
        <v>2</v>
      </c>
      <c r="G158" s="139">
        <f t="shared" si="0"/>
        <v>1.5</v>
      </c>
      <c r="H158" s="140">
        <v>15</v>
      </c>
      <c r="I158" s="140">
        <v>15</v>
      </c>
      <c r="J158" s="140">
        <f>H158/Main!$D$9</f>
        <v>3</v>
      </c>
      <c r="K158" s="140">
        <f>I158/Main!$D$10</f>
        <v>7.5</v>
      </c>
      <c r="L158" s="140">
        <f t="shared" si="1"/>
        <v>2.5</v>
      </c>
      <c r="M158" s="140">
        <v>1</v>
      </c>
      <c r="N158" s="145" t="s">
        <v>28</v>
      </c>
      <c r="O158" s="145">
        <v>2000</v>
      </c>
      <c r="P158" s="143"/>
      <c r="Q158" s="145"/>
      <c r="R158" s="143"/>
      <c r="S158" s="146"/>
      <c r="T158" s="146"/>
      <c r="U158" s="145">
        <v>2400</v>
      </c>
      <c r="V158" s="143"/>
      <c r="W158" s="146"/>
      <c r="X158" s="146"/>
      <c r="Y158" s="143"/>
      <c r="Z158" s="143"/>
      <c r="AA158" s="143"/>
      <c r="AB158" s="143"/>
      <c r="AC158" s="362"/>
      <c r="AD158" s="133">
        <v>16</v>
      </c>
      <c r="AE158" s="133">
        <v>0</v>
      </c>
      <c r="AF158" s="133">
        <v>4</v>
      </c>
      <c r="AG158" s="133">
        <v>0</v>
      </c>
      <c r="AH158" s="133">
        <v>12</v>
      </c>
      <c r="AI158" s="133">
        <v>0</v>
      </c>
      <c r="AJ158" s="167">
        <v>2</v>
      </c>
      <c r="AK158" s="133">
        <v>0</v>
      </c>
      <c r="AL158" s="133">
        <v>0</v>
      </c>
      <c r="AM158" s="133">
        <v>0</v>
      </c>
      <c r="AN158" s="133">
        <v>0</v>
      </c>
      <c r="AO158" s="133">
        <v>0</v>
      </c>
      <c r="AP158" s="133">
        <v>0</v>
      </c>
      <c r="AQ158" s="133">
        <v>0</v>
      </c>
      <c r="AR158" s="133">
        <v>0</v>
      </c>
      <c r="AS158" s="133">
        <v>0</v>
      </c>
      <c r="AT158" s="133">
        <v>0</v>
      </c>
      <c r="AU158" s="133">
        <v>0</v>
      </c>
      <c r="AV158" s="133">
        <v>0</v>
      </c>
      <c r="AW158" s="133">
        <v>0</v>
      </c>
      <c r="AX158" s="133">
        <v>0</v>
      </c>
      <c r="AY158" s="174">
        <f t="shared" ref="AY158:BS158" si="639">IF(AD158 = 0, "", AD158)</f>
        <v>16</v>
      </c>
      <c r="AZ158" s="137" t="str">
        <f t="shared" si="639"/>
        <v/>
      </c>
      <c r="BA158" s="133">
        <f t="shared" si="639"/>
        <v>4</v>
      </c>
      <c r="BB158" s="137" t="str">
        <f t="shared" si="639"/>
        <v/>
      </c>
      <c r="BC158" s="133">
        <f t="shared" si="639"/>
        <v>12</v>
      </c>
      <c r="BD158" s="137" t="str">
        <f t="shared" si="639"/>
        <v/>
      </c>
      <c r="BE158" s="167">
        <f t="shared" si="639"/>
        <v>2</v>
      </c>
      <c r="BF158" s="137" t="str">
        <f t="shared" si="639"/>
        <v/>
      </c>
      <c r="BG158" s="137" t="str">
        <f t="shared" si="639"/>
        <v/>
      </c>
      <c r="BH158" s="137" t="str">
        <f t="shared" si="639"/>
        <v/>
      </c>
      <c r="BI158" s="137" t="str">
        <f t="shared" si="639"/>
        <v/>
      </c>
      <c r="BJ158" s="137" t="str">
        <f t="shared" si="639"/>
        <v/>
      </c>
      <c r="BK158" s="137" t="str">
        <f t="shared" si="639"/>
        <v/>
      </c>
      <c r="BL158" s="137" t="str">
        <f t="shared" si="639"/>
        <v/>
      </c>
      <c r="BM158" s="137" t="str">
        <f t="shared" si="639"/>
        <v/>
      </c>
      <c r="BN158" s="137" t="str">
        <f t="shared" si="639"/>
        <v/>
      </c>
      <c r="BO158" s="137" t="str">
        <f t="shared" si="639"/>
        <v/>
      </c>
      <c r="BP158" s="137" t="str">
        <f t="shared" si="639"/>
        <v/>
      </c>
      <c r="BQ158" s="137" t="str">
        <f t="shared" si="639"/>
        <v/>
      </c>
      <c r="BR158" s="137" t="str">
        <f t="shared" si="639"/>
        <v/>
      </c>
      <c r="BS158" s="169" t="str">
        <f t="shared" si="639"/>
        <v/>
      </c>
      <c r="BT158" s="174" t="e">
        <f>$AY158*Assembly!Z$4+$AZ158*Assembly!Z$5+$BA158*Assembly!Z$6+$BB158*Assembly!Z$7+$BC158*Assembly!Z$8+$BD158*Assembly!Z$9+$BE158*Assembly!Z$10+$BF158*Assembly!Z$11+$BG158*Assembly!Z$12+$BH158*Assembly!Z$13+$BI158*Assembly!Z$14+$BJ158*Assembly!Z$15+$BK158*Assembly!Z$16+$BL158*Assembly!Z$17+$BM158*Assembly!Z$18+$BN158*Assembly!Z$19+$BO158*Assembly!Z$20+$BP158*Assembly!Z$21+$BQ158*Assembly!Z$22+$BR158*Assembly!Z$23+$BS158*Assembly!Z$24</f>
        <v>#VALUE!</v>
      </c>
      <c r="BU158" s="133" t="e">
        <f t="shared" si="3"/>
        <v>#VALUE!</v>
      </c>
      <c r="BV158" s="398" t="e">
        <f t="shared" si="619"/>
        <v>#VALUE!</v>
      </c>
      <c r="BW158" s="133" t="e">
        <f>$AY158*Assembly!AD$4+$AZ158*Assembly!AD$5+$BA158*Assembly!AD$6+$BB158*Assembly!AD$7+$BC158*Assembly!AD$8+$BD158*Assembly!AD$9+$BE158*Assembly!AD$10+$BF158*Assembly!AD$11+$BG158*Assembly!AD$12+$BH158*Assembly!AD$13+$BI158*Assembly!AD$14+$BJ158*Assembly!AD$15+$BK158*Assembly!AD$16+$BL158*Assembly!AD$17+$BM158*Assembly!AD$18+$BN158*Assembly!AD$19+$BO158*Assembly!AD$20+$BP158*Assembly!AD$21+$BQ158*Assembly!AD$22+$BR158*Assembly!AD$23+$BS158*Assembly!AD$24</f>
        <v>#VALUE!</v>
      </c>
      <c r="BX158" s="177" t="e">
        <f t="shared" si="4"/>
        <v>#VALUE!</v>
      </c>
      <c r="BY158" s="178" t="e">
        <f t="shared" si="5"/>
        <v>#VALUE!</v>
      </c>
      <c r="BZ158" s="179" t="e">
        <f t="shared" si="6"/>
        <v>#VALUE!</v>
      </c>
      <c r="CA158" s="178" t="e">
        <f t="shared" si="7"/>
        <v>#VALUE!</v>
      </c>
      <c r="CB158" s="133" t="e">
        <f>$AY158*Assembly!Y$4+$AZ158*Assembly!Y$5+$BA158*Assembly!Y$6+$BB158*Assembly!Y$7+$BC158*Assembly!Y$8+$BD158*Assembly!Y$9+$BE158*Assembly!Y$10+$BF158*Assembly!Y$11+$BG158*Assembly!Y$12+$BH158*Assembly!Y$13+$BI158*Assembly!Y$14+$BJ158*Assembly!Y$15+$BK158*Assembly!Y$16+$BL158*Assembly!Y$17+$BM158*Assembly!Y$18+$BN158*Assembly!Y$19+$BO158*Assembly!Y$20+$BP158*Assembly!Y$21+$BQ158*Assembly!Y$22+$BR158*Assembly!Y$23+$BS158*Assembly!Y$24</f>
        <v>#VALUE!</v>
      </c>
      <c r="CC158" s="133" t="e">
        <f t="shared" si="8"/>
        <v>#VALUE!</v>
      </c>
      <c r="CD158" s="130" t="e">
        <f t="shared" si="9"/>
        <v>#VALUE!</v>
      </c>
      <c r="CE158" s="183" t="e">
        <f>$AY158*Assembly!AC$4+$AZ158*Assembly!AC$5+$BA158*Assembly!AC$6+$BB158*Assembly!AC$7+$BC158*Assembly!AC$8+$BD158*Assembly!AC$9+$BE158*Assembly!AC$10+$BF158*Assembly!AC$11+$BG158*Assembly!AC$12+$BH158*Assembly!AC$13+$BI158*Assembly!AC$14+$BJ158*Assembly!AC$15+$BK158*Assembly!AC$16+$BL158*Assembly!AC$17+$BM158*Assembly!AC$18+$BN158*Assembly!AC$19+$BO158*Assembly!AC$20+$BP158*Assembly!AC$21+$BQ158*Assembly!AC$22+$BR158*Assembly!AC$23+$BS158*Assembly!AC$24</f>
        <v>#VALUE!</v>
      </c>
      <c r="CF158" s="145" t="e">
        <f>$AY158*Assembly!M$4+$AZ158*Assembly!M$5+$BA158*Assembly!M$6+$BB158*Assembly!M$7+$BC158*Assembly!M$8+$BD158*Assembly!M$9+$BE158*Assembly!M$10+$BF158*Assembly!M$11+$BG158*Assembly!M$12+$BH158*Assembly!M$13+$BI158*Assembly!M$14+$BJ158*Assembly!M$15+$BK158*Assembly!M$16+$BL158*Assembly!M$17+$BM158*Assembly!M$18+$BN158*Assembly!M$19+$BO158*Assembly!M$20+$BP158*Assembly!M$21+$BQ158*Assembly!M$22+$BR158*Assembly!M$23+$BS158*Assembly!M$24</f>
        <v>#VALUE!</v>
      </c>
      <c r="CG158" s="145" t="e">
        <f>$AY158*Assembly!N$4+$AZ158*Assembly!N$5+$BA158*Assembly!N$6+$BB158*Assembly!N$7+$BC158*Assembly!N$8+$BD158*Assembly!N$9+$BE158*Assembly!N$10+$BF158*Assembly!N$11+$BG158*Assembly!N$12+$BH158*Assembly!N$13+$BI158*Assembly!N$14+$BJ158*Assembly!N$15+$BK158*Assembly!N$16+$BL158*Assembly!N$17+$BM158*Assembly!N$18+$BN158*Assembly!N$19+$BO158*Assembly!N$20+$BP158*Assembly!N$21+$BQ158*Assembly!N$22+$BR158*Assembly!N$23+$BS158*Assembly!N$24</f>
        <v>#VALUE!</v>
      </c>
      <c r="CH158" s="145" t="e">
        <f>$AY158*Assembly!O$4+$AZ158*Assembly!O$5+$BA158*Assembly!O$6+$BB158*Assembly!O$7+$BC158*Assembly!O$8+$BD158*Assembly!O$9+$BE158*Assembly!O$10+$BF158*Assembly!O$11+$BG158*Assembly!O$12+$BH158*Assembly!O$13+$BI158*Assembly!O$14+$BJ158*Assembly!O$15+$BK158*Assembly!O$16+$BL158*Assembly!O$17+$BM158*Assembly!O$18+$BN158*Assembly!O$19+$BO158*Assembly!O$20+$BP158*Assembly!O$21+$BQ158*Assembly!O$22+$BR158*Assembly!O$23+$BS158*Assembly!O$24</f>
        <v>#VALUE!</v>
      </c>
      <c r="CI158" s="140" t="e">
        <f>$AY158*Assembly!P$4+$AZ158*Assembly!P$5+$BA158*Assembly!P$6+$BB158*Assembly!P$7+$BC158*Assembly!P$8+$BD158*Assembly!P$9+$BE158*Assembly!P$10+$BF158*Assembly!P$11+$BG158*Assembly!P$12+$BH158*Assembly!P$13+$BI158*Assembly!P$14+$BJ158*Assembly!P$15+$BK158*Assembly!P$16+$BL158*Assembly!P$17+$BM158*Assembly!P$18+$BN158*Assembly!P$19+$BO158*Assembly!P$20+$BP158*Assembly!P$21+$BQ158*Assembly!P$22+$BR158*Assembly!P$23+$BS158*Assembly!P$24</f>
        <v>#VALUE!</v>
      </c>
      <c r="CJ158" s="140" t="e">
        <f>$AY158*Assembly!Q$4+$AZ158*Assembly!Q$5+$BA158*Assembly!Q$6+$BB158*Assembly!Q$7+$BC158*Assembly!Q$8+$BD158*Assembly!Q$9+$BE158*Assembly!Q$10+$BF158*Assembly!Q$11+$BG158*Assembly!Q$12+$BH158*Assembly!Q$13+$BI158*Assembly!Q$14+$BJ158*Assembly!Q$15+$BK158*Assembly!Q$16+$BL158*Assembly!Q$17+$BM158*Assembly!Q$18+$BN158*Assembly!Q$19+$BO158*Assembly!Q$20+$BP158*Assembly!Q$21+$BQ158*Assembly!Q$22+$BR158*Assembly!Q$23+$BS158*Assembly!Q$24</f>
        <v>#VALUE!</v>
      </c>
      <c r="CK158" s="145" t="e">
        <f>$AY158*Assembly!R$4+$AZ158*Assembly!R$5+$BA158*Assembly!R$6+$BB158*Assembly!R$7+$BC158*Assembly!R$8+$BD158*Assembly!R$9+$BE158*Assembly!R$10+$BF158*Assembly!R$11+$BG158*Assembly!R$12+$BH158*Assembly!R$13+$BI158*Assembly!R$14+$BJ158*Assembly!R$15+$BK158*Assembly!R$16+$BL158*Assembly!R$17+$BM158*Assembly!R$18+$BN158*Assembly!R$19+$BO158*Assembly!R$20+$BP158*Assembly!R$21+$BQ158*Assembly!R$22+$BR158*Assembly!R$23+$BS158*Assembly!R$24</f>
        <v>#VALUE!</v>
      </c>
      <c r="CL158" s="140" t="e">
        <f>$AY158*Assembly!S$4+$AZ158*Assembly!S$5+$BA158*Assembly!S$6+$BB158*Assembly!S$7+$BC158*Assembly!S$8+$BD158*Assembly!S$9+$BE158*Assembly!S$10+$BF158*Assembly!S$11+$BG158*Assembly!S$12+$BH158*Assembly!S$13+$BI158*Assembly!S$14+$BJ158*Assembly!S$15+$BK158*Assembly!S$16+$BL158*Assembly!S$17+$BM158*Assembly!S$18+$BN158*Assembly!S$19+$BO158*Assembly!S$20+$BP158*Assembly!S$21+$BQ158*Assembly!S$22+$BR158*Assembly!S$23+$BS158*Assembly!S$24</f>
        <v>#VALUE!</v>
      </c>
      <c r="CM158" s="140" t="e">
        <f>$AY158*Assembly!T$4+$AZ158*Assembly!T$5+$BA158*Assembly!T$6+$BB158*Assembly!T$7+$BC158*Assembly!T$8+$BD158*Assembly!T$9+$BE158*Assembly!T$10+$BF158*Assembly!T$11+$BG158*Assembly!T$12+$BH158*Assembly!T$13+$BI158*Assembly!T$14+$BJ158*Assembly!T$15+$BK158*Assembly!T$16+$BL158*Assembly!T$17+$BM158*Assembly!T$18+$BN158*Assembly!T$19+$BO158*Assembly!T$20+$BP158*Assembly!T$21+$BQ158*Assembly!T$22+$BR158*Assembly!T$23+$BS158*Assembly!T$24</f>
        <v>#VALUE!</v>
      </c>
      <c r="CN158" s="140" t="e">
        <f>$AY158*Assembly!U$4+$AZ158*Assembly!U$5+$BA158*Assembly!U$6+$BB158*Assembly!U$7+$BC158*Assembly!U$8+$BD158*Assembly!U$9+$BE158*Assembly!U$10+$BF158*Assembly!U$11+$BG158*Assembly!U$12+$BH158*Assembly!U$13+$BI158*Assembly!U$14+$BJ158*Assembly!U$15+$BK158*Assembly!U$16+$BL158*Assembly!U$17+$BM158*Assembly!U$18+$BN158*Assembly!U$19+$BO158*Assembly!U$20+$BP158*Assembly!U$21+$BQ158*Assembly!U$22+$BR158*Assembly!U$23+$BS158*Assembly!U$24</f>
        <v>#VALUE!</v>
      </c>
      <c r="CO158" s="145" t="e">
        <f>$AY158*Assembly!V$4+$AZ158*Assembly!V$5+$BA158*Assembly!V$6+$BB158*Assembly!V$7+$BC158*Assembly!V$8+$BD158*Assembly!V$9+$BE158*Assembly!V$10+$BF158*Assembly!V$11+$BG158*Assembly!V$12+$BH158*Assembly!V$13+$BI158*Assembly!V$14+$BJ158*Assembly!V$15+$BK158*Assembly!V$16+$BL158*Assembly!V$17+$BM158*Assembly!V$18+$BN158*Assembly!V$19+$BO158*Assembly!V$20+$BP158*Assembly!V$21+$BQ158*Assembly!V$22+$BR158*Assembly!V$23+$BS158*Assembly!V$24</f>
        <v>#VALUE!</v>
      </c>
      <c r="CP158" s="145" t="e">
        <f>CF158*Refining!$F$3</f>
        <v>#VALUE!</v>
      </c>
      <c r="CQ158" s="145" t="e">
        <f>CG158*Refining!$F$4</f>
        <v>#VALUE!</v>
      </c>
      <c r="CR158" s="145" t="e">
        <f>CH158*Refining!$F$5</f>
        <v>#VALUE!</v>
      </c>
      <c r="CS158" s="145" t="e">
        <f>CI158*Refining!$F$6</f>
        <v>#VALUE!</v>
      </c>
      <c r="CT158" s="145" t="e">
        <f>CJ158*Refining!$F$7</f>
        <v>#VALUE!</v>
      </c>
      <c r="CU158" s="145" t="e">
        <f>CK158*Refining!$F$8</f>
        <v>#VALUE!</v>
      </c>
      <c r="CV158" s="145" t="e">
        <f>CL158*Refining!$F$9</f>
        <v>#VALUE!</v>
      </c>
      <c r="CW158" s="145" t="e">
        <f>CM158*Refining!$F$10</f>
        <v>#VALUE!</v>
      </c>
      <c r="CX158" s="145" t="e">
        <f>CN158*Refining!$F$11</f>
        <v>#VALUE!</v>
      </c>
      <c r="CY158" s="145" t="e">
        <f>CO158*Refining!$F$12</f>
        <v>#VALUE!</v>
      </c>
      <c r="CZ158" s="185" t="e">
        <f t="shared" ref="CZ158:DS158" si="640">IF(CF158 = 0, "", CF158)</f>
        <v>#VALUE!</v>
      </c>
      <c r="DA158" s="189" t="e">
        <f t="shared" si="640"/>
        <v>#VALUE!</v>
      </c>
      <c r="DB158" s="186" t="e">
        <f t="shared" si="640"/>
        <v>#VALUE!</v>
      </c>
      <c r="DC158" s="186" t="e">
        <f t="shared" si="640"/>
        <v>#VALUE!</v>
      </c>
      <c r="DD158" s="186" t="e">
        <f t="shared" si="640"/>
        <v>#VALUE!</v>
      </c>
      <c r="DE158" s="186" t="e">
        <f t="shared" si="640"/>
        <v>#VALUE!</v>
      </c>
      <c r="DF158" s="186" t="e">
        <f t="shared" si="640"/>
        <v>#VALUE!</v>
      </c>
      <c r="DG158" s="186" t="e">
        <f t="shared" si="640"/>
        <v>#VALUE!</v>
      </c>
      <c r="DH158" s="186" t="e">
        <f t="shared" si="640"/>
        <v>#VALUE!</v>
      </c>
      <c r="DI158" s="187" t="e">
        <f t="shared" si="640"/>
        <v>#VALUE!</v>
      </c>
      <c r="DJ158" s="185" t="e">
        <f t="shared" si="640"/>
        <v>#VALUE!</v>
      </c>
      <c r="DK158" s="189" t="e">
        <f t="shared" si="640"/>
        <v>#VALUE!</v>
      </c>
      <c r="DL158" s="186" t="e">
        <f t="shared" si="640"/>
        <v>#VALUE!</v>
      </c>
      <c r="DM158" s="186" t="e">
        <f t="shared" si="640"/>
        <v>#VALUE!</v>
      </c>
      <c r="DN158" s="211" t="e">
        <f t="shared" si="640"/>
        <v>#VALUE!</v>
      </c>
      <c r="DO158" s="186" t="e">
        <f t="shared" si="640"/>
        <v>#VALUE!</v>
      </c>
      <c r="DP158" s="186" t="e">
        <f t="shared" si="640"/>
        <v>#VALUE!</v>
      </c>
      <c r="DQ158" s="186" t="e">
        <f t="shared" si="640"/>
        <v>#VALUE!</v>
      </c>
      <c r="DR158" s="186" t="e">
        <f t="shared" si="640"/>
        <v>#VALUE!</v>
      </c>
      <c r="DS158" s="187" t="e">
        <f t="shared" si="640"/>
        <v>#VALUE!</v>
      </c>
      <c r="DT158" s="185" t="e">
        <f t="shared" si="11"/>
        <v>#VALUE!</v>
      </c>
      <c r="DU158" s="189" t="e">
        <f t="shared" si="12"/>
        <v>#VALUE!</v>
      </c>
      <c r="DV158" s="133" t="e">
        <f>CZ158*'Ores &amp; Ingots'!$C$3+DA158*'Ores &amp; Ingots'!$C$4+DB158*'Ores &amp; Ingots'!$C$5+DC158*'Ores &amp; Ingots'!$C$6+DD158*'Ores &amp; Ingots'!$C$7+DE158*'Ores &amp; Ingots'!$C$8+DF158*'Ores &amp; Ingots'!$C$9+DG158*'Ores &amp; Ingots'!$C$10+DH158*'Ores &amp; Ingots'!$C$11+DI158*'Ores &amp; Ingots'!$C$12</f>
        <v>#VALUE!</v>
      </c>
      <c r="DW158" s="133" t="e">
        <f>DJ158*'Ores &amp; Ingots'!$B$3+DK158*'Ores &amp; Ingots'!$B$4+DL158*'Ores &amp; Ingots'!$B$5+DM158*'Ores &amp; Ingots'!$B$6+DN158*'Ores &amp; Ingots'!$B$7+DO158*'Ores &amp; Ingots'!$B$8+DP158*'Ores &amp; Ingots'!$B$9+DQ158*'Ores &amp; Ingots'!$B$10+DR158*'Ores &amp; Ingots'!$B$11+DS158*'Ores &amp; Ingots'!$B$12</f>
        <v>#VALUE!</v>
      </c>
      <c r="DX158" s="189" t="e">
        <f>CZ158*Refining!$G$3+DA158*Refining!$G$4+DB158*Refining!$G$5+DC158*Refining!$G$6+DD158*Refining!$G$7+DE158*Refining!$G$8+DF158*Refining!$G$9+DG158*Refining!$G$10+DH158*Refining!$G$11+DI158*Refining!$G$12</f>
        <v>#VALUE!</v>
      </c>
      <c r="DY158" s="189" t="e">
        <f t="shared" si="13"/>
        <v>#VALUE!</v>
      </c>
      <c r="DZ158" s="192" t="e">
        <f t="shared" si="14"/>
        <v>#VALUE!</v>
      </c>
      <c r="EA158" s="185" t="e">
        <f t="shared" si="15"/>
        <v>#VALUE!</v>
      </c>
      <c r="EB158" s="194" t="e">
        <f t="shared" ref="EB158:EC158" si="641">EA158/60</f>
        <v>#VALUE!</v>
      </c>
      <c r="EC158" s="194" t="e">
        <f t="shared" si="641"/>
        <v>#VALUE!</v>
      </c>
      <c r="ED158" s="185" t="e">
        <f t="shared" si="17"/>
        <v>#VALUE!</v>
      </c>
      <c r="EE158" s="194" t="e">
        <f t="shared" ref="EE158:EF158" si="642">ED158/1000</f>
        <v>#VALUE!</v>
      </c>
      <c r="EF158" s="196" t="e">
        <f t="shared" si="642"/>
        <v>#VALUE!</v>
      </c>
      <c r="EG158" s="130" t="e">
        <f t="shared" si="19"/>
        <v>#VALUE!</v>
      </c>
      <c r="EH158" s="132" t="e">
        <f t="shared" si="20"/>
        <v>#VALUE!</v>
      </c>
      <c r="EI158" s="133" t="s">
        <v>28</v>
      </c>
    </row>
    <row r="159" spans="1:139" ht="12.75" hidden="1" x14ac:dyDescent="0.2">
      <c r="A159" s="864"/>
      <c r="B159" s="135" t="s">
        <v>369</v>
      </c>
      <c r="C159" s="137" t="s">
        <v>156</v>
      </c>
      <c r="D159" s="137">
        <v>1</v>
      </c>
      <c r="E159" s="137">
        <v>1</v>
      </c>
      <c r="F159" s="137">
        <v>1</v>
      </c>
      <c r="G159" s="139">
        <f t="shared" si="0"/>
        <v>15.625</v>
      </c>
      <c r="H159" s="140">
        <v>15</v>
      </c>
      <c r="I159" s="140">
        <v>15</v>
      </c>
      <c r="J159" s="140">
        <f>H159/Main!$D$9</f>
        <v>3</v>
      </c>
      <c r="K159" s="140">
        <f>I159/Main!$D$10</f>
        <v>7.5</v>
      </c>
      <c r="L159" s="140">
        <f t="shared" si="1"/>
        <v>2.5</v>
      </c>
      <c r="M159" s="140">
        <v>0.3</v>
      </c>
      <c r="N159" s="143"/>
      <c r="O159" s="143"/>
      <c r="P159" s="143"/>
      <c r="Q159" s="145"/>
      <c r="R159" s="143"/>
      <c r="S159" s="146"/>
      <c r="T159" s="146"/>
      <c r="U159" s="145">
        <v>10000</v>
      </c>
      <c r="V159" s="143"/>
      <c r="W159" s="146"/>
      <c r="X159" s="146"/>
      <c r="Y159" s="143"/>
      <c r="Z159" s="143"/>
      <c r="AA159" s="143"/>
      <c r="AB159" s="143"/>
      <c r="AC159" s="362" t="s">
        <v>220</v>
      </c>
      <c r="AD159" s="133">
        <v>8</v>
      </c>
      <c r="AE159" s="133">
        <v>0</v>
      </c>
      <c r="AF159" s="133">
        <v>0</v>
      </c>
      <c r="AG159" s="167">
        <v>4</v>
      </c>
      <c r="AH159" s="133">
        <v>20</v>
      </c>
      <c r="AI159" s="133">
        <v>0</v>
      </c>
      <c r="AJ159" s="133">
        <v>0</v>
      </c>
      <c r="AK159" s="133">
        <v>0</v>
      </c>
      <c r="AL159" s="133">
        <v>0</v>
      </c>
      <c r="AM159" s="133">
        <v>0</v>
      </c>
      <c r="AN159" s="133">
        <v>0</v>
      </c>
      <c r="AO159" s="133">
        <v>0</v>
      </c>
      <c r="AP159" s="133">
        <v>0</v>
      </c>
      <c r="AQ159" s="133">
        <v>0</v>
      </c>
      <c r="AR159" s="133">
        <v>0</v>
      </c>
      <c r="AS159" s="133">
        <v>0</v>
      </c>
      <c r="AT159" s="133">
        <v>0</v>
      </c>
      <c r="AU159" s="133">
        <v>0</v>
      </c>
      <c r="AV159" s="133">
        <v>0</v>
      </c>
      <c r="AW159" s="133">
        <v>0</v>
      </c>
      <c r="AX159" s="133">
        <v>0</v>
      </c>
      <c r="AY159" s="174">
        <f t="shared" ref="AY159:BS159" si="643">IF(AD159 = 0, "", AD159)</f>
        <v>8</v>
      </c>
      <c r="AZ159" s="137" t="str">
        <f t="shared" si="643"/>
        <v/>
      </c>
      <c r="BA159" s="137" t="str">
        <f t="shared" si="643"/>
        <v/>
      </c>
      <c r="BB159" s="167">
        <f t="shared" si="643"/>
        <v>4</v>
      </c>
      <c r="BC159" s="133">
        <f t="shared" si="643"/>
        <v>20</v>
      </c>
      <c r="BD159" s="137" t="str">
        <f t="shared" si="643"/>
        <v/>
      </c>
      <c r="BE159" s="137" t="str">
        <f t="shared" si="643"/>
        <v/>
      </c>
      <c r="BF159" s="137" t="str">
        <f t="shared" si="643"/>
        <v/>
      </c>
      <c r="BG159" s="137" t="str">
        <f t="shared" si="643"/>
        <v/>
      </c>
      <c r="BH159" s="137" t="str">
        <f t="shared" si="643"/>
        <v/>
      </c>
      <c r="BI159" s="137" t="str">
        <f t="shared" si="643"/>
        <v/>
      </c>
      <c r="BJ159" s="137" t="str">
        <f t="shared" si="643"/>
        <v/>
      </c>
      <c r="BK159" s="137" t="str">
        <f t="shared" si="643"/>
        <v/>
      </c>
      <c r="BL159" s="137" t="str">
        <f t="shared" si="643"/>
        <v/>
      </c>
      <c r="BM159" s="137" t="str">
        <f t="shared" si="643"/>
        <v/>
      </c>
      <c r="BN159" s="137" t="str">
        <f t="shared" si="643"/>
        <v/>
      </c>
      <c r="BO159" s="137" t="str">
        <f t="shared" si="643"/>
        <v/>
      </c>
      <c r="BP159" s="137" t="str">
        <f t="shared" si="643"/>
        <v/>
      </c>
      <c r="BQ159" s="137" t="str">
        <f t="shared" si="643"/>
        <v/>
      </c>
      <c r="BR159" s="137" t="str">
        <f t="shared" si="643"/>
        <v/>
      </c>
      <c r="BS159" s="169" t="str">
        <f t="shared" si="643"/>
        <v/>
      </c>
      <c r="BT159" s="174" t="e">
        <f>$AY159*Assembly!Z$4+$AZ159*Assembly!Z$5+$BA159*Assembly!Z$6+$BB159*Assembly!Z$7+$BC159*Assembly!Z$8+$BD159*Assembly!Z$9+$BE159*Assembly!Z$10+$BF159*Assembly!Z$11+$BG159*Assembly!Z$12+$BH159*Assembly!Z$13+$BI159*Assembly!Z$14+$BJ159*Assembly!Z$15+$BK159*Assembly!Z$16+$BL159*Assembly!Z$17+$BM159*Assembly!Z$18+$BN159*Assembly!Z$19+$BO159*Assembly!Z$20+$BP159*Assembly!Z$21+$BQ159*Assembly!Z$22+$BR159*Assembly!Z$23+$BS159*Assembly!Z$24</f>
        <v>#VALUE!</v>
      </c>
      <c r="BU159" s="133" t="e">
        <f t="shared" si="3"/>
        <v>#VALUE!</v>
      </c>
      <c r="BV159" s="398" t="e">
        <f t="shared" si="619"/>
        <v>#VALUE!</v>
      </c>
      <c r="BW159" s="133" t="e">
        <f>$AY159*Assembly!AD$4+$AZ159*Assembly!AD$5+$BA159*Assembly!AD$6+$BB159*Assembly!AD$7+$BC159*Assembly!AD$8+$BD159*Assembly!AD$9+$BE159*Assembly!AD$10+$BF159*Assembly!AD$11+$BG159*Assembly!AD$12+$BH159*Assembly!AD$13+$BI159*Assembly!AD$14+$BJ159*Assembly!AD$15+$BK159*Assembly!AD$16+$BL159*Assembly!AD$17+$BM159*Assembly!AD$18+$BN159*Assembly!AD$19+$BO159*Assembly!AD$20+$BP159*Assembly!AD$21+$BQ159*Assembly!AD$22+$BR159*Assembly!AD$23+$BS159*Assembly!AD$24</f>
        <v>#VALUE!</v>
      </c>
      <c r="BX159" s="177" t="e">
        <f t="shared" si="4"/>
        <v>#VALUE!</v>
      </c>
      <c r="BY159" s="178" t="e">
        <f t="shared" si="5"/>
        <v>#VALUE!</v>
      </c>
      <c r="BZ159" s="179" t="e">
        <f t="shared" si="6"/>
        <v>#VALUE!</v>
      </c>
      <c r="CA159" s="178" t="e">
        <f t="shared" si="7"/>
        <v>#VALUE!</v>
      </c>
      <c r="CB159" s="133" t="e">
        <f>$AY159*Assembly!Y$4+$AZ159*Assembly!Y$5+$BA159*Assembly!Y$6+$BB159*Assembly!Y$7+$BC159*Assembly!Y$8+$BD159*Assembly!Y$9+$BE159*Assembly!Y$10+$BF159*Assembly!Y$11+$BG159*Assembly!Y$12+$BH159*Assembly!Y$13+$BI159*Assembly!Y$14+$BJ159*Assembly!Y$15+$BK159*Assembly!Y$16+$BL159*Assembly!Y$17+$BM159*Assembly!Y$18+$BN159*Assembly!Y$19+$BO159*Assembly!Y$20+$BP159*Assembly!Y$21+$BQ159*Assembly!Y$22+$BR159*Assembly!Y$23+$BS159*Assembly!Y$24</f>
        <v>#VALUE!</v>
      </c>
      <c r="CC159" s="133" t="e">
        <f t="shared" si="8"/>
        <v>#VALUE!</v>
      </c>
      <c r="CD159" s="130" t="e">
        <f t="shared" si="9"/>
        <v>#VALUE!</v>
      </c>
      <c r="CE159" s="183" t="e">
        <f>$AY159*Assembly!AC$4+$AZ159*Assembly!AC$5+$BA159*Assembly!AC$6+$BB159*Assembly!AC$7+$BC159*Assembly!AC$8+$BD159*Assembly!AC$9+$BE159*Assembly!AC$10+$BF159*Assembly!AC$11+$BG159*Assembly!AC$12+$BH159*Assembly!AC$13+$BI159*Assembly!AC$14+$BJ159*Assembly!AC$15+$BK159*Assembly!AC$16+$BL159*Assembly!AC$17+$BM159*Assembly!AC$18+$BN159*Assembly!AC$19+$BO159*Assembly!AC$20+$BP159*Assembly!AC$21+$BQ159*Assembly!AC$22+$BR159*Assembly!AC$23+$BS159*Assembly!AC$24</f>
        <v>#VALUE!</v>
      </c>
      <c r="CF159" s="145" t="e">
        <f>$AY159*Assembly!M$4+$AZ159*Assembly!M$5+$BA159*Assembly!M$6+$BB159*Assembly!M$7+$BC159*Assembly!M$8+$BD159*Assembly!M$9+$BE159*Assembly!M$10+$BF159*Assembly!M$11+$BG159*Assembly!M$12+$BH159*Assembly!M$13+$BI159*Assembly!M$14+$BJ159*Assembly!M$15+$BK159*Assembly!M$16+$BL159*Assembly!M$17+$BM159*Assembly!M$18+$BN159*Assembly!M$19+$BO159*Assembly!M$20+$BP159*Assembly!M$21+$BQ159*Assembly!M$22+$BR159*Assembly!M$23+$BS159*Assembly!M$24</f>
        <v>#VALUE!</v>
      </c>
      <c r="CG159" s="145" t="e">
        <f>$AY159*Assembly!N$4+$AZ159*Assembly!N$5+$BA159*Assembly!N$6+$BB159*Assembly!N$7+$BC159*Assembly!N$8+$BD159*Assembly!N$9+$BE159*Assembly!N$10+$BF159*Assembly!N$11+$BG159*Assembly!N$12+$BH159*Assembly!N$13+$BI159*Assembly!N$14+$BJ159*Assembly!N$15+$BK159*Assembly!N$16+$BL159*Assembly!N$17+$BM159*Assembly!N$18+$BN159*Assembly!N$19+$BO159*Assembly!N$20+$BP159*Assembly!N$21+$BQ159*Assembly!N$22+$BR159*Assembly!N$23+$BS159*Assembly!N$24</f>
        <v>#VALUE!</v>
      </c>
      <c r="CH159" s="145" t="e">
        <f>$AY159*Assembly!O$4+$AZ159*Assembly!O$5+$BA159*Assembly!O$6+$BB159*Assembly!O$7+$BC159*Assembly!O$8+$BD159*Assembly!O$9+$BE159*Assembly!O$10+$BF159*Assembly!O$11+$BG159*Assembly!O$12+$BH159*Assembly!O$13+$BI159*Assembly!O$14+$BJ159*Assembly!O$15+$BK159*Assembly!O$16+$BL159*Assembly!O$17+$BM159*Assembly!O$18+$BN159*Assembly!O$19+$BO159*Assembly!O$20+$BP159*Assembly!O$21+$BQ159*Assembly!O$22+$BR159*Assembly!O$23+$BS159*Assembly!O$24</f>
        <v>#VALUE!</v>
      </c>
      <c r="CI159" s="140" t="e">
        <f>$AY159*Assembly!P$4+$AZ159*Assembly!P$5+$BA159*Assembly!P$6+$BB159*Assembly!P$7+$BC159*Assembly!P$8+$BD159*Assembly!P$9+$BE159*Assembly!P$10+$BF159*Assembly!P$11+$BG159*Assembly!P$12+$BH159*Assembly!P$13+$BI159*Assembly!P$14+$BJ159*Assembly!P$15+$BK159*Assembly!P$16+$BL159*Assembly!P$17+$BM159*Assembly!P$18+$BN159*Assembly!P$19+$BO159*Assembly!P$20+$BP159*Assembly!P$21+$BQ159*Assembly!P$22+$BR159*Assembly!P$23+$BS159*Assembly!P$24</f>
        <v>#VALUE!</v>
      </c>
      <c r="CJ159" s="140" t="e">
        <f>$AY159*Assembly!Q$4+$AZ159*Assembly!Q$5+$BA159*Assembly!Q$6+$BB159*Assembly!Q$7+$BC159*Assembly!Q$8+$BD159*Assembly!Q$9+$BE159*Assembly!Q$10+$BF159*Assembly!Q$11+$BG159*Assembly!Q$12+$BH159*Assembly!Q$13+$BI159*Assembly!Q$14+$BJ159*Assembly!Q$15+$BK159*Assembly!Q$16+$BL159*Assembly!Q$17+$BM159*Assembly!Q$18+$BN159*Assembly!Q$19+$BO159*Assembly!Q$20+$BP159*Assembly!Q$21+$BQ159*Assembly!Q$22+$BR159*Assembly!Q$23+$BS159*Assembly!Q$24</f>
        <v>#VALUE!</v>
      </c>
      <c r="CK159" s="145" t="e">
        <f>$AY159*Assembly!R$4+$AZ159*Assembly!R$5+$BA159*Assembly!R$6+$BB159*Assembly!R$7+$BC159*Assembly!R$8+$BD159*Assembly!R$9+$BE159*Assembly!R$10+$BF159*Assembly!R$11+$BG159*Assembly!R$12+$BH159*Assembly!R$13+$BI159*Assembly!R$14+$BJ159*Assembly!R$15+$BK159*Assembly!R$16+$BL159*Assembly!R$17+$BM159*Assembly!R$18+$BN159*Assembly!R$19+$BO159*Assembly!R$20+$BP159*Assembly!R$21+$BQ159*Assembly!R$22+$BR159*Assembly!R$23+$BS159*Assembly!R$24</f>
        <v>#VALUE!</v>
      </c>
      <c r="CL159" s="140" t="e">
        <f>$AY159*Assembly!S$4+$AZ159*Assembly!S$5+$BA159*Assembly!S$6+$BB159*Assembly!S$7+$BC159*Assembly!S$8+$BD159*Assembly!S$9+$BE159*Assembly!S$10+$BF159*Assembly!S$11+$BG159*Assembly!S$12+$BH159*Assembly!S$13+$BI159*Assembly!S$14+$BJ159*Assembly!S$15+$BK159*Assembly!S$16+$BL159*Assembly!S$17+$BM159*Assembly!S$18+$BN159*Assembly!S$19+$BO159*Assembly!S$20+$BP159*Assembly!S$21+$BQ159*Assembly!S$22+$BR159*Assembly!S$23+$BS159*Assembly!S$24</f>
        <v>#VALUE!</v>
      </c>
      <c r="CM159" s="140" t="e">
        <f>$AY159*Assembly!T$4+$AZ159*Assembly!T$5+$BA159*Assembly!T$6+$BB159*Assembly!T$7+$BC159*Assembly!T$8+$BD159*Assembly!T$9+$BE159*Assembly!T$10+$BF159*Assembly!T$11+$BG159*Assembly!T$12+$BH159*Assembly!T$13+$BI159*Assembly!T$14+$BJ159*Assembly!T$15+$BK159*Assembly!T$16+$BL159*Assembly!T$17+$BM159*Assembly!T$18+$BN159*Assembly!T$19+$BO159*Assembly!T$20+$BP159*Assembly!T$21+$BQ159*Assembly!T$22+$BR159*Assembly!T$23+$BS159*Assembly!T$24</f>
        <v>#VALUE!</v>
      </c>
      <c r="CN159" s="140" t="e">
        <f>$AY159*Assembly!U$4+$AZ159*Assembly!U$5+$BA159*Assembly!U$6+$BB159*Assembly!U$7+$BC159*Assembly!U$8+$BD159*Assembly!U$9+$BE159*Assembly!U$10+$BF159*Assembly!U$11+$BG159*Assembly!U$12+$BH159*Assembly!U$13+$BI159*Assembly!U$14+$BJ159*Assembly!U$15+$BK159*Assembly!U$16+$BL159*Assembly!U$17+$BM159*Assembly!U$18+$BN159*Assembly!U$19+$BO159*Assembly!U$20+$BP159*Assembly!U$21+$BQ159*Assembly!U$22+$BR159*Assembly!U$23+$BS159*Assembly!U$24</f>
        <v>#VALUE!</v>
      </c>
      <c r="CO159" s="145" t="e">
        <f>$AY159*Assembly!V$4+$AZ159*Assembly!V$5+$BA159*Assembly!V$6+$BB159*Assembly!V$7+$BC159*Assembly!V$8+$BD159*Assembly!V$9+$BE159*Assembly!V$10+$BF159*Assembly!V$11+$BG159*Assembly!V$12+$BH159*Assembly!V$13+$BI159*Assembly!V$14+$BJ159*Assembly!V$15+$BK159*Assembly!V$16+$BL159*Assembly!V$17+$BM159*Assembly!V$18+$BN159*Assembly!V$19+$BO159*Assembly!V$20+$BP159*Assembly!V$21+$BQ159*Assembly!V$22+$BR159*Assembly!V$23+$BS159*Assembly!V$24</f>
        <v>#VALUE!</v>
      </c>
      <c r="CP159" s="145" t="e">
        <f>CF159*Refining!$F$3</f>
        <v>#VALUE!</v>
      </c>
      <c r="CQ159" s="145" t="e">
        <f>CG159*Refining!$F$4</f>
        <v>#VALUE!</v>
      </c>
      <c r="CR159" s="145" t="e">
        <f>CH159*Refining!$F$5</f>
        <v>#VALUE!</v>
      </c>
      <c r="CS159" s="145" t="e">
        <f>CI159*Refining!$F$6</f>
        <v>#VALUE!</v>
      </c>
      <c r="CT159" s="145" t="e">
        <f>CJ159*Refining!$F$7</f>
        <v>#VALUE!</v>
      </c>
      <c r="CU159" s="145" t="e">
        <f>CK159*Refining!$F$8</f>
        <v>#VALUE!</v>
      </c>
      <c r="CV159" s="145" t="e">
        <f>CL159*Refining!$F$9</f>
        <v>#VALUE!</v>
      </c>
      <c r="CW159" s="145" t="e">
        <f>CM159*Refining!$F$10</f>
        <v>#VALUE!</v>
      </c>
      <c r="CX159" s="145" t="e">
        <f>CN159*Refining!$F$11</f>
        <v>#VALUE!</v>
      </c>
      <c r="CY159" s="145" t="e">
        <f>CO159*Refining!$F$12</f>
        <v>#VALUE!</v>
      </c>
      <c r="CZ159" s="185" t="e">
        <f t="shared" ref="CZ159:DS159" si="644">IF(CF159 = 0, "", CF159)</f>
        <v>#VALUE!</v>
      </c>
      <c r="DA159" s="186" t="e">
        <f t="shared" si="644"/>
        <v>#VALUE!</v>
      </c>
      <c r="DB159" s="186" t="e">
        <f t="shared" si="644"/>
        <v>#VALUE!</v>
      </c>
      <c r="DC159" s="186" t="e">
        <f t="shared" si="644"/>
        <v>#VALUE!</v>
      </c>
      <c r="DD159" s="186" t="e">
        <f t="shared" si="644"/>
        <v>#VALUE!</v>
      </c>
      <c r="DE159" s="186" t="e">
        <f t="shared" si="644"/>
        <v>#VALUE!</v>
      </c>
      <c r="DF159" s="186" t="e">
        <f t="shared" si="644"/>
        <v>#VALUE!</v>
      </c>
      <c r="DG159" s="186" t="e">
        <f t="shared" si="644"/>
        <v>#VALUE!</v>
      </c>
      <c r="DH159" s="186" t="e">
        <f t="shared" si="644"/>
        <v>#VALUE!</v>
      </c>
      <c r="DI159" s="187" t="e">
        <f t="shared" si="644"/>
        <v>#VALUE!</v>
      </c>
      <c r="DJ159" s="185" t="e">
        <f t="shared" si="644"/>
        <v>#VALUE!</v>
      </c>
      <c r="DK159" s="186" t="e">
        <f t="shared" si="644"/>
        <v>#VALUE!</v>
      </c>
      <c r="DL159" s="186" t="e">
        <f t="shared" si="644"/>
        <v>#VALUE!</v>
      </c>
      <c r="DM159" s="186" t="e">
        <f t="shared" si="644"/>
        <v>#VALUE!</v>
      </c>
      <c r="DN159" s="211" t="e">
        <f t="shared" si="644"/>
        <v>#VALUE!</v>
      </c>
      <c r="DO159" s="186" t="e">
        <f t="shared" si="644"/>
        <v>#VALUE!</v>
      </c>
      <c r="DP159" s="186" t="e">
        <f t="shared" si="644"/>
        <v>#VALUE!</v>
      </c>
      <c r="DQ159" s="186" t="e">
        <f t="shared" si="644"/>
        <v>#VALUE!</v>
      </c>
      <c r="DR159" s="186" t="e">
        <f t="shared" si="644"/>
        <v>#VALUE!</v>
      </c>
      <c r="DS159" s="187" t="e">
        <f t="shared" si="644"/>
        <v>#VALUE!</v>
      </c>
      <c r="DT159" s="185" t="e">
        <f t="shared" si="11"/>
        <v>#VALUE!</v>
      </c>
      <c r="DU159" s="189" t="e">
        <f t="shared" si="12"/>
        <v>#VALUE!</v>
      </c>
      <c r="DV159" s="133" t="e">
        <f>CZ159*'Ores &amp; Ingots'!$C$3+DA159*'Ores &amp; Ingots'!$C$4+DB159*'Ores &amp; Ingots'!$C$5+DC159*'Ores &amp; Ingots'!$C$6+DD159*'Ores &amp; Ingots'!$C$7+DE159*'Ores &amp; Ingots'!$C$8+DF159*'Ores &amp; Ingots'!$C$9+DG159*'Ores &amp; Ingots'!$C$10+DH159*'Ores &amp; Ingots'!$C$11+DI159*'Ores &amp; Ingots'!$C$12</f>
        <v>#VALUE!</v>
      </c>
      <c r="DW159" s="133" t="e">
        <f>DJ159*'Ores &amp; Ingots'!$B$3+DK159*'Ores &amp; Ingots'!$B$4+DL159*'Ores &amp; Ingots'!$B$5+DM159*'Ores &amp; Ingots'!$B$6+DN159*'Ores &amp; Ingots'!$B$7+DO159*'Ores &amp; Ingots'!$B$8+DP159*'Ores &amp; Ingots'!$B$9+DQ159*'Ores &amp; Ingots'!$B$10+DR159*'Ores &amp; Ingots'!$B$11+DS159*'Ores &amp; Ingots'!$B$12</f>
        <v>#VALUE!</v>
      </c>
      <c r="DX159" s="189" t="e">
        <f>CZ159*Refining!$G$3+DA159*Refining!$G$4+DB159*Refining!$G$5+DC159*Refining!$G$6+DD159*Refining!$G$7+DE159*Refining!$G$8+DF159*Refining!$G$9+DG159*Refining!$G$10+DH159*Refining!$G$11+DI159*Refining!$G$12</f>
        <v>#VALUE!</v>
      </c>
      <c r="DY159" s="189" t="e">
        <f t="shared" si="13"/>
        <v>#VALUE!</v>
      </c>
      <c r="DZ159" s="192" t="e">
        <f t="shared" si="14"/>
        <v>#VALUE!</v>
      </c>
      <c r="EA159" s="185" t="e">
        <f t="shared" si="15"/>
        <v>#VALUE!</v>
      </c>
      <c r="EB159" s="194" t="e">
        <f t="shared" ref="EB159:EC159" si="645">EA159/60</f>
        <v>#VALUE!</v>
      </c>
      <c r="EC159" s="194" t="e">
        <f t="shared" si="645"/>
        <v>#VALUE!</v>
      </c>
      <c r="ED159" s="185" t="e">
        <f t="shared" si="17"/>
        <v>#VALUE!</v>
      </c>
      <c r="EE159" s="194" t="e">
        <f t="shared" ref="EE159:EF159" si="646">ED159/1000</f>
        <v>#VALUE!</v>
      </c>
      <c r="EF159" s="196" t="e">
        <f t="shared" si="646"/>
        <v>#VALUE!</v>
      </c>
      <c r="EG159" s="130" t="e">
        <f t="shared" si="19"/>
        <v>#VALUE!</v>
      </c>
      <c r="EH159" s="132" t="e">
        <f t="shared" si="20"/>
        <v>#VALUE!</v>
      </c>
      <c r="EI159" s="133" t="s">
        <v>28</v>
      </c>
    </row>
    <row r="160" spans="1:139" ht="12.75" x14ac:dyDescent="0.2">
      <c r="A160" s="864"/>
      <c r="B160" s="135" t="s">
        <v>369</v>
      </c>
      <c r="C160" s="137" t="s">
        <v>155</v>
      </c>
      <c r="D160" s="137">
        <v>1</v>
      </c>
      <c r="E160" s="137">
        <v>1</v>
      </c>
      <c r="F160" s="137">
        <v>1</v>
      </c>
      <c r="G160" s="139">
        <f t="shared" si="0"/>
        <v>0.125</v>
      </c>
      <c r="H160" s="140">
        <v>10</v>
      </c>
      <c r="I160" s="140">
        <v>10</v>
      </c>
      <c r="J160" s="140">
        <f>H160/Main!$D$9</f>
        <v>2</v>
      </c>
      <c r="K160" s="140">
        <f>I160/Main!$D$10</f>
        <v>5</v>
      </c>
      <c r="L160" s="140">
        <f t="shared" si="1"/>
        <v>2.5</v>
      </c>
      <c r="M160" s="140">
        <v>0.3</v>
      </c>
      <c r="N160" s="143"/>
      <c r="O160" s="143"/>
      <c r="P160" s="143"/>
      <c r="Q160" s="145"/>
      <c r="R160" s="143"/>
      <c r="S160" s="146"/>
      <c r="T160" s="146"/>
      <c r="U160" s="145" t="s">
        <v>28</v>
      </c>
      <c r="V160" s="143"/>
      <c r="W160" s="146"/>
      <c r="X160" s="146"/>
      <c r="Y160" s="143"/>
      <c r="Z160" s="143"/>
      <c r="AA160" s="143"/>
      <c r="AB160" s="143"/>
      <c r="AC160" s="362"/>
      <c r="AD160" s="133">
        <v>2</v>
      </c>
      <c r="AE160" s="133">
        <v>0</v>
      </c>
      <c r="AF160" s="133">
        <v>0</v>
      </c>
      <c r="AG160" s="167">
        <v>1</v>
      </c>
      <c r="AH160" s="133">
        <v>5</v>
      </c>
      <c r="AI160" s="133">
        <v>0</v>
      </c>
      <c r="AJ160" s="133">
        <v>0</v>
      </c>
      <c r="AK160" s="133">
        <v>0</v>
      </c>
      <c r="AL160" s="133">
        <v>0</v>
      </c>
      <c r="AM160" s="133">
        <v>0</v>
      </c>
      <c r="AN160" s="133">
        <v>0</v>
      </c>
      <c r="AO160" s="133">
        <v>0</v>
      </c>
      <c r="AP160" s="133">
        <v>0</v>
      </c>
      <c r="AQ160" s="133">
        <v>0</v>
      </c>
      <c r="AR160" s="133">
        <v>0</v>
      </c>
      <c r="AS160" s="133">
        <v>0</v>
      </c>
      <c r="AT160" s="133">
        <v>0</v>
      </c>
      <c r="AU160" s="133">
        <v>0</v>
      </c>
      <c r="AV160" s="133">
        <v>0</v>
      </c>
      <c r="AW160" s="133">
        <v>0</v>
      </c>
      <c r="AX160" s="133">
        <v>0</v>
      </c>
      <c r="AY160" s="174">
        <f t="shared" ref="AY160:BS160" si="647">IF(AD160 = 0, "", AD160)</f>
        <v>2</v>
      </c>
      <c r="AZ160" s="137" t="str">
        <f t="shared" si="647"/>
        <v/>
      </c>
      <c r="BA160" s="137" t="str">
        <f t="shared" si="647"/>
        <v/>
      </c>
      <c r="BB160" s="167">
        <f t="shared" si="647"/>
        <v>1</v>
      </c>
      <c r="BC160" s="133">
        <f t="shared" si="647"/>
        <v>5</v>
      </c>
      <c r="BD160" s="137" t="str">
        <f t="shared" si="647"/>
        <v/>
      </c>
      <c r="BE160" s="137" t="str">
        <f t="shared" si="647"/>
        <v/>
      </c>
      <c r="BF160" s="137" t="str">
        <f t="shared" si="647"/>
        <v/>
      </c>
      <c r="BG160" s="137" t="str">
        <f t="shared" si="647"/>
        <v/>
      </c>
      <c r="BH160" s="137" t="str">
        <f t="shared" si="647"/>
        <v/>
      </c>
      <c r="BI160" s="137" t="str">
        <f t="shared" si="647"/>
        <v/>
      </c>
      <c r="BJ160" s="137" t="str">
        <f t="shared" si="647"/>
        <v/>
      </c>
      <c r="BK160" s="137" t="str">
        <f t="shared" si="647"/>
        <v/>
      </c>
      <c r="BL160" s="137" t="str">
        <f t="shared" si="647"/>
        <v/>
      </c>
      <c r="BM160" s="137" t="str">
        <f t="shared" si="647"/>
        <v/>
      </c>
      <c r="BN160" s="137" t="str">
        <f t="shared" si="647"/>
        <v/>
      </c>
      <c r="BO160" s="137" t="str">
        <f t="shared" si="647"/>
        <v/>
      </c>
      <c r="BP160" s="137" t="str">
        <f t="shared" si="647"/>
        <v/>
      </c>
      <c r="BQ160" s="137" t="str">
        <f t="shared" si="647"/>
        <v/>
      </c>
      <c r="BR160" s="137" t="str">
        <f t="shared" si="647"/>
        <v/>
      </c>
      <c r="BS160" s="169" t="str">
        <f t="shared" si="647"/>
        <v/>
      </c>
      <c r="BT160" s="174" t="e">
        <f>$AY160*Assembly!Z$4+$AZ160*Assembly!Z$5+$BA160*Assembly!Z$6+$BB160*Assembly!Z$7+$BC160*Assembly!Z$8+$BD160*Assembly!Z$9+$BE160*Assembly!Z$10+$BF160*Assembly!Z$11+$BG160*Assembly!Z$12+$BH160*Assembly!Z$13+$BI160*Assembly!Z$14+$BJ160*Assembly!Z$15+$BK160*Assembly!Z$16+$BL160*Assembly!Z$17+$BM160*Assembly!Z$18+$BN160*Assembly!Z$19+$BO160*Assembly!Z$20+$BP160*Assembly!Z$21+$BQ160*Assembly!Z$22+$BR160*Assembly!Z$23+$BS160*Assembly!Z$24</f>
        <v>#VALUE!</v>
      </c>
      <c r="BU160" s="133" t="e">
        <f t="shared" si="3"/>
        <v>#VALUE!</v>
      </c>
      <c r="BV160" s="398" t="str">
        <f t="shared" si="619"/>
        <v>?</v>
      </c>
      <c r="BW160" s="133" t="e">
        <f>$AY160*Assembly!AD$4+$AZ160*Assembly!AD$5+$BA160*Assembly!AD$6+$BB160*Assembly!AD$7+$BC160*Assembly!AD$8+$BD160*Assembly!AD$9+$BE160*Assembly!AD$10+$BF160*Assembly!AD$11+$BG160*Assembly!AD$12+$BH160*Assembly!AD$13+$BI160*Assembly!AD$14+$BJ160*Assembly!AD$15+$BK160*Assembly!AD$16+$BL160*Assembly!AD$17+$BM160*Assembly!AD$18+$BN160*Assembly!AD$19+$BO160*Assembly!AD$20+$BP160*Assembly!AD$21+$BQ160*Assembly!AD$22+$BR160*Assembly!AD$23+$BS160*Assembly!AD$24</f>
        <v>#VALUE!</v>
      </c>
      <c r="BX160" s="177" t="e">
        <f t="shared" si="4"/>
        <v>#VALUE!</v>
      </c>
      <c r="BY160" s="178" t="e">
        <f t="shared" si="5"/>
        <v>#VALUE!</v>
      </c>
      <c r="BZ160" s="179" t="e">
        <f t="shared" si="6"/>
        <v>#VALUE!</v>
      </c>
      <c r="CA160" s="178" t="e">
        <f t="shared" si="7"/>
        <v>#VALUE!</v>
      </c>
      <c r="CB160" s="133" t="e">
        <f>$AY160*Assembly!Y$4+$AZ160*Assembly!Y$5+$BA160*Assembly!Y$6+$BB160*Assembly!Y$7+$BC160*Assembly!Y$8+$BD160*Assembly!Y$9+$BE160*Assembly!Y$10+$BF160*Assembly!Y$11+$BG160*Assembly!Y$12+$BH160*Assembly!Y$13+$BI160*Assembly!Y$14+$BJ160*Assembly!Y$15+$BK160*Assembly!Y$16+$BL160*Assembly!Y$17+$BM160*Assembly!Y$18+$BN160*Assembly!Y$19+$BO160*Assembly!Y$20+$BP160*Assembly!Y$21+$BQ160*Assembly!Y$22+$BR160*Assembly!Y$23+$BS160*Assembly!Y$24</f>
        <v>#VALUE!</v>
      </c>
      <c r="CC160" s="133" t="e">
        <f t="shared" si="8"/>
        <v>#VALUE!</v>
      </c>
      <c r="CD160" s="130" t="e">
        <f t="shared" si="9"/>
        <v>#VALUE!</v>
      </c>
      <c r="CE160" s="183" t="e">
        <f>$AY160*Assembly!AC$4+$AZ160*Assembly!AC$5+$BA160*Assembly!AC$6+$BB160*Assembly!AC$7+$BC160*Assembly!AC$8+$BD160*Assembly!AC$9+$BE160*Assembly!AC$10+$BF160*Assembly!AC$11+$BG160*Assembly!AC$12+$BH160*Assembly!AC$13+$BI160*Assembly!AC$14+$BJ160*Assembly!AC$15+$BK160*Assembly!AC$16+$BL160*Assembly!AC$17+$BM160*Assembly!AC$18+$BN160*Assembly!AC$19+$BO160*Assembly!AC$20+$BP160*Assembly!AC$21+$BQ160*Assembly!AC$22+$BR160*Assembly!AC$23+$BS160*Assembly!AC$24</f>
        <v>#VALUE!</v>
      </c>
      <c r="CF160" s="145" t="e">
        <f>$AY160*Assembly!M$4+$AZ160*Assembly!M$5+$BA160*Assembly!M$6+$BB160*Assembly!M$7+$BC160*Assembly!M$8+$BD160*Assembly!M$9+$BE160*Assembly!M$10+$BF160*Assembly!M$11+$BG160*Assembly!M$12+$BH160*Assembly!M$13+$BI160*Assembly!M$14+$BJ160*Assembly!M$15+$BK160*Assembly!M$16+$BL160*Assembly!M$17+$BM160*Assembly!M$18+$BN160*Assembly!M$19+$BO160*Assembly!M$20+$BP160*Assembly!M$21+$BQ160*Assembly!M$22+$BR160*Assembly!M$23+$BS160*Assembly!M$24</f>
        <v>#VALUE!</v>
      </c>
      <c r="CG160" s="145" t="e">
        <f>$AY160*Assembly!N$4+$AZ160*Assembly!N$5+$BA160*Assembly!N$6+$BB160*Assembly!N$7+$BC160*Assembly!N$8+$BD160*Assembly!N$9+$BE160*Assembly!N$10+$BF160*Assembly!N$11+$BG160*Assembly!N$12+$BH160*Assembly!N$13+$BI160*Assembly!N$14+$BJ160*Assembly!N$15+$BK160*Assembly!N$16+$BL160*Assembly!N$17+$BM160*Assembly!N$18+$BN160*Assembly!N$19+$BO160*Assembly!N$20+$BP160*Assembly!N$21+$BQ160*Assembly!N$22+$BR160*Assembly!N$23+$BS160*Assembly!N$24</f>
        <v>#VALUE!</v>
      </c>
      <c r="CH160" s="145" t="e">
        <f>$AY160*Assembly!O$4+$AZ160*Assembly!O$5+$BA160*Assembly!O$6+$BB160*Assembly!O$7+$BC160*Assembly!O$8+$BD160*Assembly!O$9+$BE160*Assembly!O$10+$BF160*Assembly!O$11+$BG160*Assembly!O$12+$BH160*Assembly!O$13+$BI160*Assembly!O$14+$BJ160*Assembly!O$15+$BK160*Assembly!O$16+$BL160*Assembly!O$17+$BM160*Assembly!O$18+$BN160*Assembly!O$19+$BO160*Assembly!O$20+$BP160*Assembly!O$21+$BQ160*Assembly!O$22+$BR160*Assembly!O$23+$BS160*Assembly!O$24</f>
        <v>#VALUE!</v>
      </c>
      <c r="CI160" s="140" t="e">
        <f>$AY160*Assembly!P$4+$AZ160*Assembly!P$5+$BA160*Assembly!P$6+$BB160*Assembly!P$7+$BC160*Assembly!P$8+$BD160*Assembly!P$9+$BE160*Assembly!P$10+$BF160*Assembly!P$11+$BG160*Assembly!P$12+$BH160*Assembly!P$13+$BI160*Assembly!P$14+$BJ160*Assembly!P$15+$BK160*Assembly!P$16+$BL160*Assembly!P$17+$BM160*Assembly!P$18+$BN160*Assembly!P$19+$BO160*Assembly!P$20+$BP160*Assembly!P$21+$BQ160*Assembly!P$22+$BR160*Assembly!P$23+$BS160*Assembly!P$24</f>
        <v>#VALUE!</v>
      </c>
      <c r="CJ160" s="140" t="e">
        <f>$AY160*Assembly!Q$4+$AZ160*Assembly!Q$5+$BA160*Assembly!Q$6+$BB160*Assembly!Q$7+$BC160*Assembly!Q$8+$BD160*Assembly!Q$9+$BE160*Assembly!Q$10+$BF160*Assembly!Q$11+$BG160*Assembly!Q$12+$BH160*Assembly!Q$13+$BI160*Assembly!Q$14+$BJ160*Assembly!Q$15+$BK160*Assembly!Q$16+$BL160*Assembly!Q$17+$BM160*Assembly!Q$18+$BN160*Assembly!Q$19+$BO160*Assembly!Q$20+$BP160*Assembly!Q$21+$BQ160*Assembly!Q$22+$BR160*Assembly!Q$23+$BS160*Assembly!Q$24</f>
        <v>#VALUE!</v>
      </c>
      <c r="CK160" s="145" t="e">
        <f>$AY160*Assembly!R$4+$AZ160*Assembly!R$5+$BA160*Assembly!R$6+$BB160*Assembly!R$7+$BC160*Assembly!R$8+$BD160*Assembly!R$9+$BE160*Assembly!R$10+$BF160*Assembly!R$11+$BG160*Assembly!R$12+$BH160*Assembly!R$13+$BI160*Assembly!R$14+$BJ160*Assembly!R$15+$BK160*Assembly!R$16+$BL160*Assembly!R$17+$BM160*Assembly!R$18+$BN160*Assembly!R$19+$BO160*Assembly!R$20+$BP160*Assembly!R$21+$BQ160*Assembly!R$22+$BR160*Assembly!R$23+$BS160*Assembly!R$24</f>
        <v>#VALUE!</v>
      </c>
      <c r="CL160" s="140" t="e">
        <f>$AY160*Assembly!S$4+$AZ160*Assembly!S$5+$BA160*Assembly!S$6+$BB160*Assembly!S$7+$BC160*Assembly!S$8+$BD160*Assembly!S$9+$BE160*Assembly!S$10+$BF160*Assembly!S$11+$BG160*Assembly!S$12+$BH160*Assembly!S$13+$BI160*Assembly!S$14+$BJ160*Assembly!S$15+$BK160*Assembly!S$16+$BL160*Assembly!S$17+$BM160*Assembly!S$18+$BN160*Assembly!S$19+$BO160*Assembly!S$20+$BP160*Assembly!S$21+$BQ160*Assembly!S$22+$BR160*Assembly!S$23+$BS160*Assembly!S$24</f>
        <v>#VALUE!</v>
      </c>
      <c r="CM160" s="140" t="e">
        <f>$AY160*Assembly!T$4+$AZ160*Assembly!T$5+$BA160*Assembly!T$6+$BB160*Assembly!T$7+$BC160*Assembly!T$8+$BD160*Assembly!T$9+$BE160*Assembly!T$10+$BF160*Assembly!T$11+$BG160*Assembly!T$12+$BH160*Assembly!T$13+$BI160*Assembly!T$14+$BJ160*Assembly!T$15+$BK160*Assembly!T$16+$BL160*Assembly!T$17+$BM160*Assembly!T$18+$BN160*Assembly!T$19+$BO160*Assembly!T$20+$BP160*Assembly!T$21+$BQ160*Assembly!T$22+$BR160*Assembly!T$23+$BS160*Assembly!T$24</f>
        <v>#VALUE!</v>
      </c>
      <c r="CN160" s="140" t="e">
        <f>$AY160*Assembly!U$4+$AZ160*Assembly!U$5+$BA160*Assembly!U$6+$BB160*Assembly!U$7+$BC160*Assembly!U$8+$BD160*Assembly!U$9+$BE160*Assembly!U$10+$BF160*Assembly!U$11+$BG160*Assembly!U$12+$BH160*Assembly!U$13+$BI160*Assembly!U$14+$BJ160*Assembly!U$15+$BK160*Assembly!U$16+$BL160*Assembly!U$17+$BM160*Assembly!U$18+$BN160*Assembly!U$19+$BO160*Assembly!U$20+$BP160*Assembly!U$21+$BQ160*Assembly!U$22+$BR160*Assembly!U$23+$BS160*Assembly!U$24</f>
        <v>#VALUE!</v>
      </c>
      <c r="CO160" s="145" t="e">
        <f>$AY160*Assembly!V$4+$AZ160*Assembly!V$5+$BA160*Assembly!V$6+$BB160*Assembly!V$7+$BC160*Assembly!V$8+$BD160*Assembly!V$9+$BE160*Assembly!V$10+$BF160*Assembly!V$11+$BG160*Assembly!V$12+$BH160*Assembly!V$13+$BI160*Assembly!V$14+$BJ160*Assembly!V$15+$BK160*Assembly!V$16+$BL160*Assembly!V$17+$BM160*Assembly!V$18+$BN160*Assembly!V$19+$BO160*Assembly!V$20+$BP160*Assembly!V$21+$BQ160*Assembly!V$22+$BR160*Assembly!V$23+$BS160*Assembly!V$24</f>
        <v>#VALUE!</v>
      </c>
      <c r="CP160" s="145" t="e">
        <f>CF160*Refining!$F$3</f>
        <v>#VALUE!</v>
      </c>
      <c r="CQ160" s="145" t="e">
        <f>CG160*Refining!$F$4</f>
        <v>#VALUE!</v>
      </c>
      <c r="CR160" s="145" t="e">
        <f>CH160*Refining!$F$5</f>
        <v>#VALUE!</v>
      </c>
      <c r="CS160" s="145" t="e">
        <f>CI160*Refining!$F$6</f>
        <v>#VALUE!</v>
      </c>
      <c r="CT160" s="145" t="e">
        <f>CJ160*Refining!$F$7</f>
        <v>#VALUE!</v>
      </c>
      <c r="CU160" s="145" t="e">
        <f>CK160*Refining!$F$8</f>
        <v>#VALUE!</v>
      </c>
      <c r="CV160" s="145" t="e">
        <f>CL160*Refining!$F$9</f>
        <v>#VALUE!</v>
      </c>
      <c r="CW160" s="145" t="e">
        <f>CM160*Refining!$F$10</f>
        <v>#VALUE!</v>
      </c>
      <c r="CX160" s="145" t="e">
        <f>CN160*Refining!$F$11</f>
        <v>#VALUE!</v>
      </c>
      <c r="CY160" s="145" t="e">
        <f>CO160*Refining!$F$12</f>
        <v>#VALUE!</v>
      </c>
      <c r="CZ160" s="185" t="e">
        <f t="shared" ref="CZ160:DS160" si="648">IF(CF160 = 0, "", CF160)</f>
        <v>#VALUE!</v>
      </c>
      <c r="DA160" s="186" t="e">
        <f t="shared" si="648"/>
        <v>#VALUE!</v>
      </c>
      <c r="DB160" s="186" t="e">
        <f t="shared" si="648"/>
        <v>#VALUE!</v>
      </c>
      <c r="DC160" s="186" t="e">
        <f t="shared" si="648"/>
        <v>#VALUE!</v>
      </c>
      <c r="DD160" s="186" t="e">
        <f t="shared" si="648"/>
        <v>#VALUE!</v>
      </c>
      <c r="DE160" s="186" t="e">
        <f t="shared" si="648"/>
        <v>#VALUE!</v>
      </c>
      <c r="DF160" s="186" t="e">
        <f t="shared" si="648"/>
        <v>#VALUE!</v>
      </c>
      <c r="DG160" s="186" t="e">
        <f t="shared" si="648"/>
        <v>#VALUE!</v>
      </c>
      <c r="DH160" s="186" t="e">
        <f t="shared" si="648"/>
        <v>#VALUE!</v>
      </c>
      <c r="DI160" s="187" t="e">
        <f t="shared" si="648"/>
        <v>#VALUE!</v>
      </c>
      <c r="DJ160" s="185" t="e">
        <f t="shared" si="648"/>
        <v>#VALUE!</v>
      </c>
      <c r="DK160" s="186" t="e">
        <f t="shared" si="648"/>
        <v>#VALUE!</v>
      </c>
      <c r="DL160" s="186" t="e">
        <f t="shared" si="648"/>
        <v>#VALUE!</v>
      </c>
      <c r="DM160" s="186" t="e">
        <f t="shared" si="648"/>
        <v>#VALUE!</v>
      </c>
      <c r="DN160" s="211" t="e">
        <f t="shared" si="648"/>
        <v>#VALUE!</v>
      </c>
      <c r="DO160" s="186" t="e">
        <f t="shared" si="648"/>
        <v>#VALUE!</v>
      </c>
      <c r="DP160" s="186" t="e">
        <f t="shared" si="648"/>
        <v>#VALUE!</v>
      </c>
      <c r="DQ160" s="186" t="e">
        <f t="shared" si="648"/>
        <v>#VALUE!</v>
      </c>
      <c r="DR160" s="186" t="e">
        <f t="shared" si="648"/>
        <v>#VALUE!</v>
      </c>
      <c r="DS160" s="187" t="e">
        <f t="shared" si="648"/>
        <v>#VALUE!</v>
      </c>
      <c r="DT160" s="185" t="e">
        <f t="shared" si="11"/>
        <v>#VALUE!</v>
      </c>
      <c r="DU160" s="189" t="e">
        <f t="shared" si="12"/>
        <v>#VALUE!</v>
      </c>
      <c r="DV160" s="133" t="e">
        <f>CZ160*'Ores &amp; Ingots'!$C$3+DA160*'Ores &amp; Ingots'!$C$4+DB160*'Ores &amp; Ingots'!$C$5+DC160*'Ores &amp; Ingots'!$C$6+DD160*'Ores &amp; Ingots'!$C$7+DE160*'Ores &amp; Ingots'!$C$8+DF160*'Ores &amp; Ingots'!$C$9+DG160*'Ores &amp; Ingots'!$C$10+DH160*'Ores &amp; Ingots'!$C$11+DI160*'Ores &amp; Ingots'!$C$12</f>
        <v>#VALUE!</v>
      </c>
      <c r="DW160" s="133" t="e">
        <f>DJ160*'Ores &amp; Ingots'!$B$3+DK160*'Ores &amp; Ingots'!$B$4+DL160*'Ores &amp; Ingots'!$B$5+DM160*'Ores &amp; Ingots'!$B$6+DN160*'Ores &amp; Ingots'!$B$7+DO160*'Ores &amp; Ingots'!$B$8+DP160*'Ores &amp; Ingots'!$B$9+DQ160*'Ores &amp; Ingots'!$B$10+DR160*'Ores &amp; Ingots'!$B$11+DS160*'Ores &amp; Ingots'!$B$12</f>
        <v>#VALUE!</v>
      </c>
      <c r="DX160" s="189" t="e">
        <f>CZ160*Refining!$G$3+DA160*Refining!$G$4+DB160*Refining!$G$5+DC160*Refining!$G$6+DD160*Refining!$G$7+DE160*Refining!$G$8+DF160*Refining!$G$9+DG160*Refining!$G$10+DH160*Refining!$G$11+DI160*Refining!$G$12</f>
        <v>#VALUE!</v>
      </c>
      <c r="DY160" s="189" t="e">
        <f t="shared" si="13"/>
        <v>#VALUE!</v>
      </c>
      <c r="DZ160" s="192" t="e">
        <f t="shared" si="14"/>
        <v>#VALUE!</v>
      </c>
      <c r="EA160" s="185" t="e">
        <f t="shared" si="15"/>
        <v>#VALUE!</v>
      </c>
      <c r="EB160" s="194" t="e">
        <f t="shared" ref="EB160:EC160" si="649">EA160/60</f>
        <v>#VALUE!</v>
      </c>
      <c r="EC160" s="194" t="e">
        <f t="shared" si="649"/>
        <v>#VALUE!</v>
      </c>
      <c r="ED160" s="185" t="e">
        <f t="shared" si="17"/>
        <v>#VALUE!</v>
      </c>
      <c r="EE160" s="194" t="e">
        <f t="shared" ref="EE160:EF160" si="650">ED160/1000</f>
        <v>#VALUE!</v>
      </c>
      <c r="EF160" s="196" t="e">
        <f t="shared" si="650"/>
        <v>#VALUE!</v>
      </c>
      <c r="EG160" s="130" t="e">
        <f t="shared" si="19"/>
        <v>#VALUE!</v>
      </c>
      <c r="EH160" s="132" t="e">
        <f t="shared" si="20"/>
        <v>#VALUE!</v>
      </c>
      <c r="EI160" s="133" t="s">
        <v>28</v>
      </c>
    </row>
    <row r="161" spans="1:139" ht="12.75" hidden="1" x14ac:dyDescent="0.2">
      <c r="A161" s="864"/>
      <c r="B161" s="135" t="s">
        <v>370</v>
      </c>
      <c r="C161" s="137" t="s">
        <v>156</v>
      </c>
      <c r="D161" s="137">
        <v>3</v>
      </c>
      <c r="E161" s="137">
        <v>2</v>
      </c>
      <c r="F161" s="137">
        <v>3</v>
      </c>
      <c r="G161" s="139">
        <f t="shared" si="0"/>
        <v>281.25</v>
      </c>
      <c r="H161" s="140">
        <v>20</v>
      </c>
      <c r="I161" s="140">
        <v>20</v>
      </c>
      <c r="J161" s="140">
        <f>H161/Main!$D$9</f>
        <v>4</v>
      </c>
      <c r="K161" s="140">
        <f>I161/Main!$D$10</f>
        <v>10</v>
      </c>
      <c r="L161" s="140">
        <f t="shared" si="1"/>
        <v>2.5</v>
      </c>
      <c r="M161" s="140">
        <v>0.3</v>
      </c>
      <c r="N161" s="143"/>
      <c r="O161" s="143"/>
      <c r="P161" s="143"/>
      <c r="Q161" s="145"/>
      <c r="R161" s="143"/>
      <c r="S161" s="146"/>
      <c r="T161" s="146"/>
      <c r="U161" s="145">
        <v>30000</v>
      </c>
      <c r="V161" s="143"/>
      <c r="W161" s="146"/>
      <c r="X161" s="146"/>
      <c r="Y161" s="143"/>
      <c r="Z161" s="143"/>
      <c r="AA161" s="143"/>
      <c r="AB161" s="143"/>
      <c r="AC161" s="362" t="s">
        <v>220</v>
      </c>
      <c r="AD161" s="133">
        <v>12</v>
      </c>
      <c r="AE161" s="133">
        <v>0</v>
      </c>
      <c r="AF161" s="133">
        <v>0</v>
      </c>
      <c r="AG161" s="167">
        <v>6</v>
      </c>
      <c r="AH161" s="133">
        <v>25</v>
      </c>
      <c r="AI161" s="133">
        <v>0</v>
      </c>
      <c r="AJ161" s="133">
        <v>0</v>
      </c>
      <c r="AK161" s="133">
        <v>0</v>
      </c>
      <c r="AL161" s="133">
        <v>0</v>
      </c>
      <c r="AM161" s="133">
        <v>0</v>
      </c>
      <c r="AN161" s="133">
        <v>0</v>
      </c>
      <c r="AO161" s="133">
        <v>0</v>
      </c>
      <c r="AP161" s="133">
        <v>0</v>
      </c>
      <c r="AQ161" s="133">
        <v>0</v>
      </c>
      <c r="AR161" s="133">
        <v>0</v>
      </c>
      <c r="AS161" s="133">
        <v>0</v>
      </c>
      <c r="AT161" s="133">
        <v>0</v>
      </c>
      <c r="AU161" s="133">
        <v>0</v>
      </c>
      <c r="AV161" s="133">
        <v>0</v>
      </c>
      <c r="AW161" s="133">
        <v>0</v>
      </c>
      <c r="AX161" s="133">
        <v>0</v>
      </c>
      <c r="AY161" s="174">
        <f t="shared" ref="AY161:BS161" si="651">IF(AD161 = 0, "", AD161)</f>
        <v>12</v>
      </c>
      <c r="AZ161" s="137" t="str">
        <f t="shared" si="651"/>
        <v/>
      </c>
      <c r="BA161" s="137" t="str">
        <f t="shared" si="651"/>
        <v/>
      </c>
      <c r="BB161" s="167">
        <f t="shared" si="651"/>
        <v>6</v>
      </c>
      <c r="BC161" s="133">
        <f t="shared" si="651"/>
        <v>25</v>
      </c>
      <c r="BD161" s="137" t="str">
        <f t="shared" si="651"/>
        <v/>
      </c>
      <c r="BE161" s="137" t="str">
        <f t="shared" si="651"/>
        <v/>
      </c>
      <c r="BF161" s="137" t="str">
        <f t="shared" si="651"/>
        <v/>
      </c>
      <c r="BG161" s="137" t="str">
        <f t="shared" si="651"/>
        <v/>
      </c>
      <c r="BH161" s="137" t="str">
        <f t="shared" si="651"/>
        <v/>
      </c>
      <c r="BI161" s="137" t="str">
        <f t="shared" si="651"/>
        <v/>
      </c>
      <c r="BJ161" s="137" t="str">
        <f t="shared" si="651"/>
        <v/>
      </c>
      <c r="BK161" s="137" t="str">
        <f t="shared" si="651"/>
        <v/>
      </c>
      <c r="BL161" s="137" t="str">
        <f t="shared" si="651"/>
        <v/>
      </c>
      <c r="BM161" s="137" t="str">
        <f t="shared" si="651"/>
        <v/>
      </c>
      <c r="BN161" s="137" t="str">
        <f t="shared" si="651"/>
        <v/>
      </c>
      <c r="BO161" s="137" t="str">
        <f t="shared" si="651"/>
        <v/>
      </c>
      <c r="BP161" s="137" t="str">
        <f t="shared" si="651"/>
        <v/>
      </c>
      <c r="BQ161" s="137" t="str">
        <f t="shared" si="651"/>
        <v/>
      </c>
      <c r="BR161" s="137" t="str">
        <f t="shared" si="651"/>
        <v/>
      </c>
      <c r="BS161" s="169" t="str">
        <f t="shared" si="651"/>
        <v/>
      </c>
      <c r="BT161" s="174" t="e">
        <f>$AY161*Assembly!Z$4+$AZ161*Assembly!Z$5+$BA161*Assembly!Z$6+$BB161*Assembly!Z$7+$BC161*Assembly!Z$8+$BD161*Assembly!Z$9+$BE161*Assembly!Z$10+$BF161*Assembly!Z$11+$BG161*Assembly!Z$12+$BH161*Assembly!Z$13+$BI161*Assembly!Z$14+$BJ161*Assembly!Z$15+$BK161*Assembly!Z$16+$BL161*Assembly!Z$17+$BM161*Assembly!Z$18+$BN161*Assembly!Z$19+$BO161*Assembly!Z$20+$BP161*Assembly!Z$21+$BQ161*Assembly!Z$22+$BR161*Assembly!Z$23+$BS161*Assembly!Z$24</f>
        <v>#VALUE!</v>
      </c>
      <c r="BU161" s="133" t="e">
        <f t="shared" si="3"/>
        <v>#VALUE!</v>
      </c>
      <c r="BV161" s="398" t="e">
        <f t="shared" si="619"/>
        <v>#VALUE!</v>
      </c>
      <c r="BW161" s="133" t="e">
        <f>$AY161*Assembly!AD$4+$AZ161*Assembly!AD$5+$BA161*Assembly!AD$6+$BB161*Assembly!AD$7+$BC161*Assembly!AD$8+$BD161*Assembly!AD$9+$BE161*Assembly!AD$10+$BF161*Assembly!AD$11+$BG161*Assembly!AD$12+$BH161*Assembly!AD$13+$BI161*Assembly!AD$14+$BJ161*Assembly!AD$15+$BK161*Assembly!AD$16+$BL161*Assembly!AD$17+$BM161*Assembly!AD$18+$BN161*Assembly!AD$19+$BO161*Assembly!AD$20+$BP161*Assembly!AD$21+$BQ161*Assembly!AD$22+$BR161*Assembly!AD$23+$BS161*Assembly!AD$24</f>
        <v>#VALUE!</v>
      </c>
      <c r="BX161" s="177" t="e">
        <f t="shared" si="4"/>
        <v>#VALUE!</v>
      </c>
      <c r="BY161" s="178" t="e">
        <f t="shared" si="5"/>
        <v>#VALUE!</v>
      </c>
      <c r="BZ161" s="179" t="e">
        <f t="shared" si="6"/>
        <v>#VALUE!</v>
      </c>
      <c r="CA161" s="178" t="e">
        <f t="shared" si="7"/>
        <v>#VALUE!</v>
      </c>
      <c r="CB161" s="133" t="e">
        <f>$AY161*Assembly!Y$4+$AZ161*Assembly!Y$5+$BA161*Assembly!Y$6+$BB161*Assembly!Y$7+$BC161*Assembly!Y$8+$BD161*Assembly!Y$9+$BE161*Assembly!Y$10+$BF161*Assembly!Y$11+$BG161*Assembly!Y$12+$BH161*Assembly!Y$13+$BI161*Assembly!Y$14+$BJ161*Assembly!Y$15+$BK161*Assembly!Y$16+$BL161*Assembly!Y$17+$BM161*Assembly!Y$18+$BN161*Assembly!Y$19+$BO161*Assembly!Y$20+$BP161*Assembly!Y$21+$BQ161*Assembly!Y$22+$BR161*Assembly!Y$23+$BS161*Assembly!Y$24</f>
        <v>#VALUE!</v>
      </c>
      <c r="CC161" s="133" t="e">
        <f t="shared" si="8"/>
        <v>#VALUE!</v>
      </c>
      <c r="CD161" s="130" t="e">
        <f t="shared" si="9"/>
        <v>#VALUE!</v>
      </c>
      <c r="CE161" s="183" t="e">
        <f>$AY161*Assembly!AC$4+$AZ161*Assembly!AC$5+$BA161*Assembly!AC$6+$BB161*Assembly!AC$7+$BC161*Assembly!AC$8+$BD161*Assembly!AC$9+$BE161*Assembly!AC$10+$BF161*Assembly!AC$11+$BG161*Assembly!AC$12+$BH161*Assembly!AC$13+$BI161*Assembly!AC$14+$BJ161*Assembly!AC$15+$BK161*Assembly!AC$16+$BL161*Assembly!AC$17+$BM161*Assembly!AC$18+$BN161*Assembly!AC$19+$BO161*Assembly!AC$20+$BP161*Assembly!AC$21+$BQ161*Assembly!AC$22+$BR161*Assembly!AC$23+$BS161*Assembly!AC$24</f>
        <v>#VALUE!</v>
      </c>
      <c r="CF161" s="145" t="e">
        <f>$AY161*Assembly!M$4+$AZ161*Assembly!M$5+$BA161*Assembly!M$6+$BB161*Assembly!M$7+$BC161*Assembly!M$8+$BD161*Assembly!M$9+$BE161*Assembly!M$10+$BF161*Assembly!M$11+$BG161*Assembly!M$12+$BH161*Assembly!M$13+$BI161*Assembly!M$14+$BJ161*Assembly!M$15+$BK161*Assembly!M$16+$BL161*Assembly!M$17+$BM161*Assembly!M$18+$BN161*Assembly!M$19+$BO161*Assembly!M$20+$BP161*Assembly!M$21+$BQ161*Assembly!M$22+$BR161*Assembly!M$23+$BS161*Assembly!M$24</f>
        <v>#VALUE!</v>
      </c>
      <c r="CG161" s="145" t="e">
        <f>$AY161*Assembly!N$4+$AZ161*Assembly!N$5+$BA161*Assembly!N$6+$BB161*Assembly!N$7+$BC161*Assembly!N$8+$BD161*Assembly!N$9+$BE161*Assembly!N$10+$BF161*Assembly!N$11+$BG161*Assembly!N$12+$BH161*Assembly!N$13+$BI161*Assembly!N$14+$BJ161*Assembly!N$15+$BK161*Assembly!N$16+$BL161*Assembly!N$17+$BM161*Assembly!N$18+$BN161*Assembly!N$19+$BO161*Assembly!N$20+$BP161*Assembly!N$21+$BQ161*Assembly!N$22+$BR161*Assembly!N$23+$BS161*Assembly!N$24</f>
        <v>#VALUE!</v>
      </c>
      <c r="CH161" s="145" t="e">
        <f>$AY161*Assembly!O$4+$AZ161*Assembly!O$5+$BA161*Assembly!O$6+$BB161*Assembly!O$7+$BC161*Assembly!O$8+$BD161*Assembly!O$9+$BE161*Assembly!O$10+$BF161*Assembly!O$11+$BG161*Assembly!O$12+$BH161*Assembly!O$13+$BI161*Assembly!O$14+$BJ161*Assembly!O$15+$BK161*Assembly!O$16+$BL161*Assembly!O$17+$BM161*Assembly!O$18+$BN161*Assembly!O$19+$BO161*Assembly!O$20+$BP161*Assembly!O$21+$BQ161*Assembly!O$22+$BR161*Assembly!O$23+$BS161*Assembly!O$24</f>
        <v>#VALUE!</v>
      </c>
      <c r="CI161" s="140" t="e">
        <f>$AY161*Assembly!P$4+$AZ161*Assembly!P$5+$BA161*Assembly!P$6+$BB161*Assembly!P$7+$BC161*Assembly!P$8+$BD161*Assembly!P$9+$BE161*Assembly!P$10+$BF161*Assembly!P$11+$BG161*Assembly!P$12+$BH161*Assembly!P$13+$BI161*Assembly!P$14+$BJ161*Assembly!P$15+$BK161*Assembly!P$16+$BL161*Assembly!P$17+$BM161*Assembly!P$18+$BN161*Assembly!P$19+$BO161*Assembly!P$20+$BP161*Assembly!P$21+$BQ161*Assembly!P$22+$BR161*Assembly!P$23+$BS161*Assembly!P$24</f>
        <v>#VALUE!</v>
      </c>
      <c r="CJ161" s="140" t="e">
        <f>$AY161*Assembly!Q$4+$AZ161*Assembly!Q$5+$BA161*Assembly!Q$6+$BB161*Assembly!Q$7+$BC161*Assembly!Q$8+$BD161*Assembly!Q$9+$BE161*Assembly!Q$10+$BF161*Assembly!Q$11+$BG161*Assembly!Q$12+$BH161*Assembly!Q$13+$BI161*Assembly!Q$14+$BJ161*Assembly!Q$15+$BK161*Assembly!Q$16+$BL161*Assembly!Q$17+$BM161*Assembly!Q$18+$BN161*Assembly!Q$19+$BO161*Assembly!Q$20+$BP161*Assembly!Q$21+$BQ161*Assembly!Q$22+$BR161*Assembly!Q$23+$BS161*Assembly!Q$24</f>
        <v>#VALUE!</v>
      </c>
      <c r="CK161" s="145" t="e">
        <f>$AY161*Assembly!R$4+$AZ161*Assembly!R$5+$BA161*Assembly!R$6+$BB161*Assembly!R$7+$BC161*Assembly!R$8+$BD161*Assembly!R$9+$BE161*Assembly!R$10+$BF161*Assembly!R$11+$BG161*Assembly!R$12+$BH161*Assembly!R$13+$BI161*Assembly!R$14+$BJ161*Assembly!R$15+$BK161*Assembly!R$16+$BL161*Assembly!R$17+$BM161*Assembly!R$18+$BN161*Assembly!R$19+$BO161*Assembly!R$20+$BP161*Assembly!R$21+$BQ161*Assembly!R$22+$BR161*Assembly!R$23+$BS161*Assembly!R$24</f>
        <v>#VALUE!</v>
      </c>
      <c r="CL161" s="140" t="e">
        <f>$AY161*Assembly!S$4+$AZ161*Assembly!S$5+$BA161*Assembly!S$6+$BB161*Assembly!S$7+$BC161*Assembly!S$8+$BD161*Assembly!S$9+$BE161*Assembly!S$10+$BF161*Assembly!S$11+$BG161*Assembly!S$12+$BH161*Assembly!S$13+$BI161*Assembly!S$14+$BJ161*Assembly!S$15+$BK161*Assembly!S$16+$BL161*Assembly!S$17+$BM161*Assembly!S$18+$BN161*Assembly!S$19+$BO161*Assembly!S$20+$BP161*Assembly!S$21+$BQ161*Assembly!S$22+$BR161*Assembly!S$23+$BS161*Assembly!S$24</f>
        <v>#VALUE!</v>
      </c>
      <c r="CM161" s="140" t="e">
        <f>$AY161*Assembly!T$4+$AZ161*Assembly!T$5+$BA161*Assembly!T$6+$BB161*Assembly!T$7+$BC161*Assembly!T$8+$BD161*Assembly!T$9+$BE161*Assembly!T$10+$BF161*Assembly!T$11+$BG161*Assembly!T$12+$BH161*Assembly!T$13+$BI161*Assembly!T$14+$BJ161*Assembly!T$15+$BK161*Assembly!T$16+$BL161*Assembly!T$17+$BM161*Assembly!T$18+$BN161*Assembly!T$19+$BO161*Assembly!T$20+$BP161*Assembly!T$21+$BQ161*Assembly!T$22+$BR161*Assembly!T$23+$BS161*Assembly!T$24</f>
        <v>#VALUE!</v>
      </c>
      <c r="CN161" s="140" t="e">
        <f>$AY161*Assembly!U$4+$AZ161*Assembly!U$5+$BA161*Assembly!U$6+$BB161*Assembly!U$7+$BC161*Assembly!U$8+$BD161*Assembly!U$9+$BE161*Assembly!U$10+$BF161*Assembly!U$11+$BG161*Assembly!U$12+$BH161*Assembly!U$13+$BI161*Assembly!U$14+$BJ161*Assembly!U$15+$BK161*Assembly!U$16+$BL161*Assembly!U$17+$BM161*Assembly!U$18+$BN161*Assembly!U$19+$BO161*Assembly!U$20+$BP161*Assembly!U$21+$BQ161*Assembly!U$22+$BR161*Assembly!U$23+$BS161*Assembly!U$24</f>
        <v>#VALUE!</v>
      </c>
      <c r="CO161" s="145" t="e">
        <f>$AY161*Assembly!V$4+$AZ161*Assembly!V$5+$BA161*Assembly!V$6+$BB161*Assembly!V$7+$BC161*Assembly!V$8+$BD161*Assembly!V$9+$BE161*Assembly!V$10+$BF161*Assembly!V$11+$BG161*Assembly!V$12+$BH161*Assembly!V$13+$BI161*Assembly!V$14+$BJ161*Assembly!V$15+$BK161*Assembly!V$16+$BL161*Assembly!V$17+$BM161*Assembly!V$18+$BN161*Assembly!V$19+$BO161*Assembly!V$20+$BP161*Assembly!V$21+$BQ161*Assembly!V$22+$BR161*Assembly!V$23+$BS161*Assembly!V$24</f>
        <v>#VALUE!</v>
      </c>
      <c r="CP161" s="145" t="e">
        <f>CF161*Refining!$F$3</f>
        <v>#VALUE!</v>
      </c>
      <c r="CQ161" s="145" t="e">
        <f>CG161*Refining!$F$4</f>
        <v>#VALUE!</v>
      </c>
      <c r="CR161" s="145" t="e">
        <f>CH161*Refining!$F$5</f>
        <v>#VALUE!</v>
      </c>
      <c r="CS161" s="145" t="e">
        <f>CI161*Refining!$F$6</f>
        <v>#VALUE!</v>
      </c>
      <c r="CT161" s="145" t="e">
        <f>CJ161*Refining!$F$7</f>
        <v>#VALUE!</v>
      </c>
      <c r="CU161" s="145" t="e">
        <f>CK161*Refining!$F$8</f>
        <v>#VALUE!</v>
      </c>
      <c r="CV161" s="145" t="e">
        <f>CL161*Refining!$F$9</f>
        <v>#VALUE!</v>
      </c>
      <c r="CW161" s="145" t="e">
        <f>CM161*Refining!$F$10</f>
        <v>#VALUE!</v>
      </c>
      <c r="CX161" s="145" t="e">
        <f>CN161*Refining!$F$11</f>
        <v>#VALUE!</v>
      </c>
      <c r="CY161" s="145" t="e">
        <f>CO161*Refining!$F$12</f>
        <v>#VALUE!</v>
      </c>
      <c r="CZ161" s="185" t="e">
        <f t="shared" ref="CZ161:DS161" si="652">IF(CF161 = 0, "", CF161)</f>
        <v>#VALUE!</v>
      </c>
      <c r="DA161" s="186" t="e">
        <f t="shared" si="652"/>
        <v>#VALUE!</v>
      </c>
      <c r="DB161" s="186" t="e">
        <f t="shared" si="652"/>
        <v>#VALUE!</v>
      </c>
      <c r="DC161" s="186" t="e">
        <f t="shared" si="652"/>
        <v>#VALUE!</v>
      </c>
      <c r="DD161" s="186" t="e">
        <f t="shared" si="652"/>
        <v>#VALUE!</v>
      </c>
      <c r="DE161" s="186" t="e">
        <f t="shared" si="652"/>
        <v>#VALUE!</v>
      </c>
      <c r="DF161" s="186" t="e">
        <f t="shared" si="652"/>
        <v>#VALUE!</v>
      </c>
      <c r="DG161" s="186" t="e">
        <f t="shared" si="652"/>
        <v>#VALUE!</v>
      </c>
      <c r="DH161" s="186" t="e">
        <f t="shared" si="652"/>
        <v>#VALUE!</v>
      </c>
      <c r="DI161" s="187" t="e">
        <f t="shared" si="652"/>
        <v>#VALUE!</v>
      </c>
      <c r="DJ161" s="185" t="e">
        <f t="shared" si="652"/>
        <v>#VALUE!</v>
      </c>
      <c r="DK161" s="186" t="e">
        <f t="shared" si="652"/>
        <v>#VALUE!</v>
      </c>
      <c r="DL161" s="186" t="e">
        <f t="shared" si="652"/>
        <v>#VALUE!</v>
      </c>
      <c r="DM161" s="186" t="e">
        <f t="shared" si="652"/>
        <v>#VALUE!</v>
      </c>
      <c r="DN161" s="211" t="e">
        <f t="shared" si="652"/>
        <v>#VALUE!</v>
      </c>
      <c r="DO161" s="186" t="e">
        <f t="shared" si="652"/>
        <v>#VALUE!</v>
      </c>
      <c r="DP161" s="186" t="e">
        <f t="shared" si="652"/>
        <v>#VALUE!</v>
      </c>
      <c r="DQ161" s="186" t="e">
        <f t="shared" si="652"/>
        <v>#VALUE!</v>
      </c>
      <c r="DR161" s="186" t="e">
        <f t="shared" si="652"/>
        <v>#VALUE!</v>
      </c>
      <c r="DS161" s="187" t="e">
        <f t="shared" si="652"/>
        <v>#VALUE!</v>
      </c>
      <c r="DT161" s="185" t="e">
        <f t="shared" si="11"/>
        <v>#VALUE!</v>
      </c>
      <c r="DU161" s="189" t="e">
        <f t="shared" si="12"/>
        <v>#VALUE!</v>
      </c>
      <c r="DV161" s="133" t="e">
        <f>CZ161*'Ores &amp; Ingots'!$C$3+DA161*'Ores &amp; Ingots'!$C$4+DB161*'Ores &amp; Ingots'!$C$5+DC161*'Ores &amp; Ingots'!$C$6+DD161*'Ores &amp; Ingots'!$C$7+DE161*'Ores &amp; Ingots'!$C$8+DF161*'Ores &amp; Ingots'!$C$9+DG161*'Ores &amp; Ingots'!$C$10+DH161*'Ores &amp; Ingots'!$C$11+DI161*'Ores &amp; Ingots'!$C$12</f>
        <v>#VALUE!</v>
      </c>
      <c r="DW161" s="133" t="e">
        <f>DJ161*'Ores &amp; Ingots'!$B$3+DK161*'Ores &amp; Ingots'!$B$4+DL161*'Ores &amp; Ingots'!$B$5+DM161*'Ores &amp; Ingots'!$B$6+DN161*'Ores &amp; Ingots'!$B$7+DO161*'Ores &amp; Ingots'!$B$8+DP161*'Ores &amp; Ingots'!$B$9+DQ161*'Ores &amp; Ingots'!$B$10+DR161*'Ores &amp; Ingots'!$B$11+DS161*'Ores &amp; Ingots'!$B$12</f>
        <v>#VALUE!</v>
      </c>
      <c r="DX161" s="189" t="e">
        <f>CZ161*Refining!$G$3+DA161*Refining!$G$4+DB161*Refining!$G$5+DC161*Refining!$G$6+DD161*Refining!$G$7+DE161*Refining!$G$8+DF161*Refining!$G$9+DG161*Refining!$G$10+DH161*Refining!$G$11+DI161*Refining!$G$12</f>
        <v>#VALUE!</v>
      </c>
      <c r="DY161" s="189" t="e">
        <f t="shared" si="13"/>
        <v>#VALUE!</v>
      </c>
      <c r="DZ161" s="192" t="e">
        <f t="shared" si="14"/>
        <v>#VALUE!</v>
      </c>
      <c r="EA161" s="185" t="e">
        <f t="shared" si="15"/>
        <v>#VALUE!</v>
      </c>
      <c r="EB161" s="194" t="e">
        <f t="shared" ref="EB161:EC161" si="653">EA161/60</f>
        <v>#VALUE!</v>
      </c>
      <c r="EC161" s="194" t="e">
        <f t="shared" si="653"/>
        <v>#VALUE!</v>
      </c>
      <c r="ED161" s="185" t="e">
        <f t="shared" si="17"/>
        <v>#VALUE!</v>
      </c>
      <c r="EE161" s="194" t="e">
        <f t="shared" ref="EE161:EF161" si="654">ED161/1000</f>
        <v>#VALUE!</v>
      </c>
      <c r="EF161" s="196" t="e">
        <f t="shared" si="654"/>
        <v>#VALUE!</v>
      </c>
      <c r="EG161" s="130" t="e">
        <f t="shared" si="19"/>
        <v>#VALUE!</v>
      </c>
      <c r="EH161" s="132" t="e">
        <f t="shared" si="20"/>
        <v>#VALUE!</v>
      </c>
      <c r="EI161" s="133" t="s">
        <v>28</v>
      </c>
    </row>
    <row r="162" spans="1:139" ht="12.75" x14ac:dyDescent="0.2">
      <c r="A162" s="864"/>
      <c r="B162" s="135" t="s">
        <v>370</v>
      </c>
      <c r="C162" s="137" t="s">
        <v>155</v>
      </c>
      <c r="D162" s="137">
        <v>3</v>
      </c>
      <c r="E162" s="137">
        <v>2</v>
      </c>
      <c r="F162" s="137">
        <v>3</v>
      </c>
      <c r="G162" s="139">
        <f t="shared" si="0"/>
        <v>2.25</v>
      </c>
      <c r="H162" s="140">
        <v>15</v>
      </c>
      <c r="I162" s="140">
        <v>15</v>
      </c>
      <c r="J162" s="140">
        <f>H162/Main!$D$9</f>
        <v>3</v>
      </c>
      <c r="K162" s="140">
        <f>I162/Main!$D$10</f>
        <v>7.5</v>
      </c>
      <c r="L162" s="140">
        <f t="shared" si="1"/>
        <v>2.5</v>
      </c>
      <c r="M162" s="140">
        <v>0.3</v>
      </c>
      <c r="N162" s="143"/>
      <c r="O162" s="143"/>
      <c r="P162" s="143"/>
      <c r="Q162" s="145"/>
      <c r="R162" s="143"/>
      <c r="S162" s="146"/>
      <c r="T162" s="146"/>
      <c r="U162" s="145" t="s">
        <v>28</v>
      </c>
      <c r="V162" s="143"/>
      <c r="W162" s="146"/>
      <c r="X162" s="146"/>
      <c r="Y162" s="143"/>
      <c r="Z162" s="143"/>
      <c r="AA162" s="143"/>
      <c r="AB162" s="143"/>
      <c r="AC162" s="362"/>
      <c r="AD162" s="133">
        <v>5</v>
      </c>
      <c r="AE162" s="133">
        <v>0</v>
      </c>
      <c r="AF162" s="133">
        <v>0</v>
      </c>
      <c r="AG162" s="167">
        <v>1</v>
      </c>
      <c r="AH162" s="133">
        <v>10</v>
      </c>
      <c r="AI162" s="133">
        <v>0</v>
      </c>
      <c r="AJ162" s="133">
        <v>0</v>
      </c>
      <c r="AK162" s="133">
        <v>0</v>
      </c>
      <c r="AL162" s="133">
        <v>0</v>
      </c>
      <c r="AM162" s="133">
        <v>0</v>
      </c>
      <c r="AN162" s="133">
        <v>0</v>
      </c>
      <c r="AO162" s="133">
        <v>0</v>
      </c>
      <c r="AP162" s="133">
        <v>0</v>
      </c>
      <c r="AQ162" s="133">
        <v>0</v>
      </c>
      <c r="AR162" s="133">
        <v>0</v>
      </c>
      <c r="AS162" s="133">
        <v>0</v>
      </c>
      <c r="AT162" s="133">
        <v>0</v>
      </c>
      <c r="AU162" s="133">
        <v>0</v>
      </c>
      <c r="AV162" s="133">
        <v>0</v>
      </c>
      <c r="AW162" s="133">
        <v>0</v>
      </c>
      <c r="AX162" s="133">
        <v>0</v>
      </c>
      <c r="AY162" s="174">
        <f t="shared" ref="AY162:BS162" si="655">IF(AD162 = 0, "", AD162)</f>
        <v>5</v>
      </c>
      <c r="AZ162" s="137" t="str">
        <f t="shared" si="655"/>
        <v/>
      </c>
      <c r="BA162" s="137" t="str">
        <f t="shared" si="655"/>
        <v/>
      </c>
      <c r="BB162" s="167">
        <f t="shared" si="655"/>
        <v>1</v>
      </c>
      <c r="BC162" s="133">
        <f t="shared" si="655"/>
        <v>10</v>
      </c>
      <c r="BD162" s="137" t="str">
        <f t="shared" si="655"/>
        <v/>
      </c>
      <c r="BE162" s="137" t="str">
        <f t="shared" si="655"/>
        <v/>
      </c>
      <c r="BF162" s="137" t="str">
        <f t="shared" si="655"/>
        <v/>
      </c>
      <c r="BG162" s="137" t="str">
        <f t="shared" si="655"/>
        <v/>
      </c>
      <c r="BH162" s="137" t="str">
        <f t="shared" si="655"/>
        <v/>
      </c>
      <c r="BI162" s="137" t="str">
        <f t="shared" si="655"/>
        <v/>
      </c>
      <c r="BJ162" s="137" t="str">
        <f t="shared" si="655"/>
        <v/>
      </c>
      <c r="BK162" s="137" t="str">
        <f t="shared" si="655"/>
        <v/>
      </c>
      <c r="BL162" s="137" t="str">
        <f t="shared" si="655"/>
        <v/>
      </c>
      <c r="BM162" s="137" t="str">
        <f t="shared" si="655"/>
        <v/>
      </c>
      <c r="BN162" s="137" t="str">
        <f t="shared" si="655"/>
        <v/>
      </c>
      <c r="BO162" s="137" t="str">
        <f t="shared" si="655"/>
        <v/>
      </c>
      <c r="BP162" s="137" t="str">
        <f t="shared" si="655"/>
        <v/>
      </c>
      <c r="BQ162" s="137" t="str">
        <f t="shared" si="655"/>
        <v/>
      </c>
      <c r="BR162" s="137" t="str">
        <f t="shared" si="655"/>
        <v/>
      </c>
      <c r="BS162" s="169" t="str">
        <f t="shared" si="655"/>
        <v/>
      </c>
      <c r="BT162" s="174" t="e">
        <f>$AY162*Assembly!Z$4+$AZ162*Assembly!Z$5+$BA162*Assembly!Z$6+$BB162*Assembly!Z$7+$BC162*Assembly!Z$8+$BD162*Assembly!Z$9+$BE162*Assembly!Z$10+$BF162*Assembly!Z$11+$BG162*Assembly!Z$12+$BH162*Assembly!Z$13+$BI162*Assembly!Z$14+$BJ162*Assembly!Z$15+$BK162*Assembly!Z$16+$BL162*Assembly!Z$17+$BM162*Assembly!Z$18+$BN162*Assembly!Z$19+$BO162*Assembly!Z$20+$BP162*Assembly!Z$21+$BQ162*Assembly!Z$22+$BR162*Assembly!Z$23+$BS162*Assembly!Z$24</f>
        <v>#VALUE!</v>
      </c>
      <c r="BU162" s="133" t="e">
        <f t="shared" si="3"/>
        <v>#VALUE!</v>
      </c>
      <c r="BV162" s="398" t="str">
        <f t="shared" si="619"/>
        <v>?</v>
      </c>
      <c r="BW162" s="133" t="e">
        <f>$AY162*Assembly!AD$4+$AZ162*Assembly!AD$5+$BA162*Assembly!AD$6+$BB162*Assembly!AD$7+$BC162*Assembly!AD$8+$BD162*Assembly!AD$9+$BE162*Assembly!AD$10+$BF162*Assembly!AD$11+$BG162*Assembly!AD$12+$BH162*Assembly!AD$13+$BI162*Assembly!AD$14+$BJ162*Assembly!AD$15+$BK162*Assembly!AD$16+$BL162*Assembly!AD$17+$BM162*Assembly!AD$18+$BN162*Assembly!AD$19+$BO162*Assembly!AD$20+$BP162*Assembly!AD$21+$BQ162*Assembly!AD$22+$BR162*Assembly!AD$23+$BS162*Assembly!AD$24</f>
        <v>#VALUE!</v>
      </c>
      <c r="BX162" s="177" t="e">
        <f t="shared" si="4"/>
        <v>#VALUE!</v>
      </c>
      <c r="BY162" s="178" t="e">
        <f t="shared" si="5"/>
        <v>#VALUE!</v>
      </c>
      <c r="BZ162" s="179" t="e">
        <f t="shared" si="6"/>
        <v>#VALUE!</v>
      </c>
      <c r="CA162" s="178" t="e">
        <f t="shared" si="7"/>
        <v>#VALUE!</v>
      </c>
      <c r="CB162" s="133" t="e">
        <f>$AY162*Assembly!Y$4+$AZ162*Assembly!Y$5+$BA162*Assembly!Y$6+$BB162*Assembly!Y$7+$BC162*Assembly!Y$8+$BD162*Assembly!Y$9+$BE162*Assembly!Y$10+$BF162*Assembly!Y$11+$BG162*Assembly!Y$12+$BH162*Assembly!Y$13+$BI162*Assembly!Y$14+$BJ162*Assembly!Y$15+$BK162*Assembly!Y$16+$BL162*Assembly!Y$17+$BM162*Assembly!Y$18+$BN162*Assembly!Y$19+$BO162*Assembly!Y$20+$BP162*Assembly!Y$21+$BQ162*Assembly!Y$22+$BR162*Assembly!Y$23+$BS162*Assembly!Y$24</f>
        <v>#VALUE!</v>
      </c>
      <c r="CC162" s="133" t="e">
        <f t="shared" si="8"/>
        <v>#VALUE!</v>
      </c>
      <c r="CD162" s="130" t="e">
        <f t="shared" si="9"/>
        <v>#VALUE!</v>
      </c>
      <c r="CE162" s="183" t="e">
        <f>$AY162*Assembly!AC$4+$AZ162*Assembly!AC$5+$BA162*Assembly!AC$6+$BB162*Assembly!AC$7+$BC162*Assembly!AC$8+$BD162*Assembly!AC$9+$BE162*Assembly!AC$10+$BF162*Assembly!AC$11+$BG162*Assembly!AC$12+$BH162*Assembly!AC$13+$BI162*Assembly!AC$14+$BJ162*Assembly!AC$15+$BK162*Assembly!AC$16+$BL162*Assembly!AC$17+$BM162*Assembly!AC$18+$BN162*Assembly!AC$19+$BO162*Assembly!AC$20+$BP162*Assembly!AC$21+$BQ162*Assembly!AC$22+$BR162*Assembly!AC$23+$BS162*Assembly!AC$24</f>
        <v>#VALUE!</v>
      </c>
      <c r="CF162" s="145" t="e">
        <f>$AY162*Assembly!M$4+$AZ162*Assembly!M$5+$BA162*Assembly!M$6+$BB162*Assembly!M$7+$BC162*Assembly!M$8+$BD162*Assembly!M$9+$BE162*Assembly!M$10+$BF162*Assembly!M$11+$BG162*Assembly!M$12+$BH162*Assembly!M$13+$BI162*Assembly!M$14+$BJ162*Assembly!M$15+$BK162*Assembly!M$16+$BL162*Assembly!M$17+$BM162*Assembly!M$18+$BN162*Assembly!M$19+$BO162*Assembly!M$20+$BP162*Assembly!M$21+$BQ162*Assembly!M$22+$BR162*Assembly!M$23+$BS162*Assembly!M$24</f>
        <v>#VALUE!</v>
      </c>
      <c r="CG162" s="145" t="e">
        <f>$AY162*Assembly!N$4+$AZ162*Assembly!N$5+$BA162*Assembly!N$6+$BB162*Assembly!N$7+$BC162*Assembly!N$8+$BD162*Assembly!N$9+$BE162*Assembly!N$10+$BF162*Assembly!N$11+$BG162*Assembly!N$12+$BH162*Assembly!N$13+$BI162*Assembly!N$14+$BJ162*Assembly!N$15+$BK162*Assembly!N$16+$BL162*Assembly!N$17+$BM162*Assembly!N$18+$BN162*Assembly!N$19+$BO162*Assembly!N$20+$BP162*Assembly!N$21+$BQ162*Assembly!N$22+$BR162*Assembly!N$23+$BS162*Assembly!N$24</f>
        <v>#VALUE!</v>
      </c>
      <c r="CH162" s="145" t="e">
        <f>$AY162*Assembly!O$4+$AZ162*Assembly!O$5+$BA162*Assembly!O$6+$BB162*Assembly!O$7+$BC162*Assembly!O$8+$BD162*Assembly!O$9+$BE162*Assembly!O$10+$BF162*Assembly!O$11+$BG162*Assembly!O$12+$BH162*Assembly!O$13+$BI162*Assembly!O$14+$BJ162*Assembly!O$15+$BK162*Assembly!O$16+$BL162*Assembly!O$17+$BM162*Assembly!O$18+$BN162*Assembly!O$19+$BO162*Assembly!O$20+$BP162*Assembly!O$21+$BQ162*Assembly!O$22+$BR162*Assembly!O$23+$BS162*Assembly!O$24</f>
        <v>#VALUE!</v>
      </c>
      <c r="CI162" s="140" t="e">
        <f>$AY162*Assembly!P$4+$AZ162*Assembly!P$5+$BA162*Assembly!P$6+$BB162*Assembly!P$7+$BC162*Assembly!P$8+$BD162*Assembly!P$9+$BE162*Assembly!P$10+$BF162*Assembly!P$11+$BG162*Assembly!P$12+$BH162*Assembly!P$13+$BI162*Assembly!P$14+$BJ162*Assembly!P$15+$BK162*Assembly!P$16+$BL162*Assembly!P$17+$BM162*Assembly!P$18+$BN162*Assembly!P$19+$BO162*Assembly!P$20+$BP162*Assembly!P$21+$BQ162*Assembly!P$22+$BR162*Assembly!P$23+$BS162*Assembly!P$24</f>
        <v>#VALUE!</v>
      </c>
      <c r="CJ162" s="140" t="e">
        <f>$AY162*Assembly!Q$4+$AZ162*Assembly!Q$5+$BA162*Assembly!Q$6+$BB162*Assembly!Q$7+$BC162*Assembly!Q$8+$BD162*Assembly!Q$9+$BE162*Assembly!Q$10+$BF162*Assembly!Q$11+$BG162*Assembly!Q$12+$BH162*Assembly!Q$13+$BI162*Assembly!Q$14+$BJ162*Assembly!Q$15+$BK162*Assembly!Q$16+$BL162*Assembly!Q$17+$BM162*Assembly!Q$18+$BN162*Assembly!Q$19+$BO162*Assembly!Q$20+$BP162*Assembly!Q$21+$BQ162*Assembly!Q$22+$BR162*Assembly!Q$23+$BS162*Assembly!Q$24</f>
        <v>#VALUE!</v>
      </c>
      <c r="CK162" s="145" t="e">
        <f>$AY162*Assembly!R$4+$AZ162*Assembly!R$5+$BA162*Assembly!R$6+$BB162*Assembly!R$7+$BC162*Assembly!R$8+$BD162*Assembly!R$9+$BE162*Assembly!R$10+$BF162*Assembly!R$11+$BG162*Assembly!R$12+$BH162*Assembly!R$13+$BI162*Assembly!R$14+$BJ162*Assembly!R$15+$BK162*Assembly!R$16+$BL162*Assembly!R$17+$BM162*Assembly!R$18+$BN162*Assembly!R$19+$BO162*Assembly!R$20+$BP162*Assembly!R$21+$BQ162*Assembly!R$22+$BR162*Assembly!R$23+$BS162*Assembly!R$24</f>
        <v>#VALUE!</v>
      </c>
      <c r="CL162" s="140" t="e">
        <f>$AY162*Assembly!S$4+$AZ162*Assembly!S$5+$BA162*Assembly!S$6+$BB162*Assembly!S$7+$BC162*Assembly!S$8+$BD162*Assembly!S$9+$BE162*Assembly!S$10+$BF162*Assembly!S$11+$BG162*Assembly!S$12+$BH162*Assembly!S$13+$BI162*Assembly!S$14+$BJ162*Assembly!S$15+$BK162*Assembly!S$16+$BL162*Assembly!S$17+$BM162*Assembly!S$18+$BN162*Assembly!S$19+$BO162*Assembly!S$20+$BP162*Assembly!S$21+$BQ162*Assembly!S$22+$BR162*Assembly!S$23+$BS162*Assembly!S$24</f>
        <v>#VALUE!</v>
      </c>
      <c r="CM162" s="140" t="e">
        <f>$AY162*Assembly!T$4+$AZ162*Assembly!T$5+$BA162*Assembly!T$6+$BB162*Assembly!T$7+$BC162*Assembly!T$8+$BD162*Assembly!T$9+$BE162*Assembly!T$10+$BF162*Assembly!T$11+$BG162*Assembly!T$12+$BH162*Assembly!T$13+$BI162*Assembly!T$14+$BJ162*Assembly!T$15+$BK162*Assembly!T$16+$BL162*Assembly!T$17+$BM162*Assembly!T$18+$BN162*Assembly!T$19+$BO162*Assembly!T$20+$BP162*Assembly!T$21+$BQ162*Assembly!T$22+$BR162*Assembly!T$23+$BS162*Assembly!T$24</f>
        <v>#VALUE!</v>
      </c>
      <c r="CN162" s="140" t="e">
        <f>$AY162*Assembly!U$4+$AZ162*Assembly!U$5+$BA162*Assembly!U$6+$BB162*Assembly!U$7+$BC162*Assembly!U$8+$BD162*Assembly!U$9+$BE162*Assembly!U$10+$BF162*Assembly!U$11+$BG162*Assembly!U$12+$BH162*Assembly!U$13+$BI162*Assembly!U$14+$BJ162*Assembly!U$15+$BK162*Assembly!U$16+$BL162*Assembly!U$17+$BM162*Assembly!U$18+$BN162*Assembly!U$19+$BO162*Assembly!U$20+$BP162*Assembly!U$21+$BQ162*Assembly!U$22+$BR162*Assembly!U$23+$BS162*Assembly!U$24</f>
        <v>#VALUE!</v>
      </c>
      <c r="CO162" s="145" t="e">
        <f>$AY162*Assembly!V$4+$AZ162*Assembly!V$5+$BA162*Assembly!V$6+$BB162*Assembly!V$7+$BC162*Assembly!V$8+$BD162*Assembly!V$9+$BE162*Assembly!V$10+$BF162*Assembly!V$11+$BG162*Assembly!V$12+$BH162*Assembly!V$13+$BI162*Assembly!V$14+$BJ162*Assembly!V$15+$BK162*Assembly!V$16+$BL162*Assembly!V$17+$BM162*Assembly!V$18+$BN162*Assembly!V$19+$BO162*Assembly!V$20+$BP162*Assembly!V$21+$BQ162*Assembly!V$22+$BR162*Assembly!V$23+$BS162*Assembly!V$24</f>
        <v>#VALUE!</v>
      </c>
      <c r="CP162" s="145" t="e">
        <f>CF162*Refining!$F$3</f>
        <v>#VALUE!</v>
      </c>
      <c r="CQ162" s="145" t="e">
        <f>CG162*Refining!$F$4</f>
        <v>#VALUE!</v>
      </c>
      <c r="CR162" s="145" t="e">
        <f>CH162*Refining!$F$5</f>
        <v>#VALUE!</v>
      </c>
      <c r="CS162" s="145" t="e">
        <f>CI162*Refining!$F$6</f>
        <v>#VALUE!</v>
      </c>
      <c r="CT162" s="145" t="e">
        <f>CJ162*Refining!$F$7</f>
        <v>#VALUE!</v>
      </c>
      <c r="CU162" s="145" t="e">
        <f>CK162*Refining!$F$8</f>
        <v>#VALUE!</v>
      </c>
      <c r="CV162" s="145" t="e">
        <f>CL162*Refining!$F$9</f>
        <v>#VALUE!</v>
      </c>
      <c r="CW162" s="145" t="e">
        <f>CM162*Refining!$F$10</f>
        <v>#VALUE!</v>
      </c>
      <c r="CX162" s="145" t="e">
        <f>CN162*Refining!$F$11</f>
        <v>#VALUE!</v>
      </c>
      <c r="CY162" s="145" t="e">
        <f>CO162*Refining!$F$12</f>
        <v>#VALUE!</v>
      </c>
      <c r="CZ162" s="185" t="e">
        <f t="shared" ref="CZ162:DS162" si="656">IF(CF162 = 0, "", CF162)</f>
        <v>#VALUE!</v>
      </c>
      <c r="DA162" s="186" t="e">
        <f t="shared" si="656"/>
        <v>#VALUE!</v>
      </c>
      <c r="DB162" s="186" t="e">
        <f t="shared" si="656"/>
        <v>#VALUE!</v>
      </c>
      <c r="DC162" s="186" t="e">
        <f t="shared" si="656"/>
        <v>#VALUE!</v>
      </c>
      <c r="DD162" s="186" t="e">
        <f t="shared" si="656"/>
        <v>#VALUE!</v>
      </c>
      <c r="DE162" s="186" t="e">
        <f t="shared" si="656"/>
        <v>#VALUE!</v>
      </c>
      <c r="DF162" s="186" t="e">
        <f t="shared" si="656"/>
        <v>#VALUE!</v>
      </c>
      <c r="DG162" s="186" t="e">
        <f t="shared" si="656"/>
        <v>#VALUE!</v>
      </c>
      <c r="DH162" s="186" t="e">
        <f t="shared" si="656"/>
        <v>#VALUE!</v>
      </c>
      <c r="DI162" s="187" t="e">
        <f t="shared" si="656"/>
        <v>#VALUE!</v>
      </c>
      <c r="DJ162" s="185" t="e">
        <f t="shared" si="656"/>
        <v>#VALUE!</v>
      </c>
      <c r="DK162" s="186" t="e">
        <f t="shared" si="656"/>
        <v>#VALUE!</v>
      </c>
      <c r="DL162" s="186" t="e">
        <f t="shared" si="656"/>
        <v>#VALUE!</v>
      </c>
      <c r="DM162" s="186" t="e">
        <f t="shared" si="656"/>
        <v>#VALUE!</v>
      </c>
      <c r="DN162" s="211" t="e">
        <f t="shared" si="656"/>
        <v>#VALUE!</v>
      </c>
      <c r="DO162" s="186" t="e">
        <f t="shared" si="656"/>
        <v>#VALUE!</v>
      </c>
      <c r="DP162" s="186" t="e">
        <f t="shared" si="656"/>
        <v>#VALUE!</v>
      </c>
      <c r="DQ162" s="186" t="e">
        <f t="shared" si="656"/>
        <v>#VALUE!</v>
      </c>
      <c r="DR162" s="186" t="e">
        <f t="shared" si="656"/>
        <v>#VALUE!</v>
      </c>
      <c r="DS162" s="187" t="e">
        <f t="shared" si="656"/>
        <v>#VALUE!</v>
      </c>
      <c r="DT162" s="185" t="e">
        <f t="shared" si="11"/>
        <v>#VALUE!</v>
      </c>
      <c r="DU162" s="189" t="e">
        <f t="shared" si="12"/>
        <v>#VALUE!</v>
      </c>
      <c r="DV162" s="133" t="e">
        <f>CZ162*'Ores &amp; Ingots'!$C$3+DA162*'Ores &amp; Ingots'!$C$4+DB162*'Ores &amp; Ingots'!$C$5+DC162*'Ores &amp; Ingots'!$C$6+DD162*'Ores &amp; Ingots'!$C$7+DE162*'Ores &amp; Ingots'!$C$8+DF162*'Ores &amp; Ingots'!$C$9+DG162*'Ores &amp; Ingots'!$C$10+DH162*'Ores &amp; Ingots'!$C$11+DI162*'Ores &amp; Ingots'!$C$12</f>
        <v>#VALUE!</v>
      </c>
      <c r="DW162" s="133" t="e">
        <f>DJ162*'Ores &amp; Ingots'!$B$3+DK162*'Ores &amp; Ingots'!$B$4+DL162*'Ores &amp; Ingots'!$B$5+DM162*'Ores &amp; Ingots'!$B$6+DN162*'Ores &amp; Ingots'!$B$7+DO162*'Ores &amp; Ingots'!$B$8+DP162*'Ores &amp; Ingots'!$B$9+DQ162*'Ores &amp; Ingots'!$B$10+DR162*'Ores &amp; Ingots'!$B$11+DS162*'Ores &amp; Ingots'!$B$12</f>
        <v>#VALUE!</v>
      </c>
      <c r="DX162" s="189" t="e">
        <f>CZ162*Refining!$G$3+DA162*Refining!$G$4+DB162*Refining!$G$5+DC162*Refining!$G$6+DD162*Refining!$G$7+DE162*Refining!$G$8+DF162*Refining!$G$9+DG162*Refining!$G$10+DH162*Refining!$G$11+DI162*Refining!$G$12</f>
        <v>#VALUE!</v>
      </c>
      <c r="DY162" s="189" t="e">
        <f t="shared" si="13"/>
        <v>#VALUE!</v>
      </c>
      <c r="DZ162" s="192" t="e">
        <f t="shared" si="14"/>
        <v>#VALUE!</v>
      </c>
      <c r="EA162" s="185" t="e">
        <f t="shared" si="15"/>
        <v>#VALUE!</v>
      </c>
      <c r="EB162" s="194" t="e">
        <f t="shared" ref="EB162:EC162" si="657">EA162/60</f>
        <v>#VALUE!</v>
      </c>
      <c r="EC162" s="194" t="e">
        <f t="shared" si="657"/>
        <v>#VALUE!</v>
      </c>
      <c r="ED162" s="185" t="e">
        <f t="shared" si="17"/>
        <v>#VALUE!</v>
      </c>
      <c r="EE162" s="194" t="e">
        <f t="shared" ref="EE162:EF162" si="658">ED162/1000</f>
        <v>#VALUE!</v>
      </c>
      <c r="EF162" s="196" t="e">
        <f t="shared" si="658"/>
        <v>#VALUE!</v>
      </c>
      <c r="EG162" s="130" t="e">
        <f t="shared" si="19"/>
        <v>#VALUE!</v>
      </c>
      <c r="EH162" s="132" t="e">
        <f t="shared" si="20"/>
        <v>#VALUE!</v>
      </c>
      <c r="EI162" s="133" t="s">
        <v>28</v>
      </c>
    </row>
    <row r="163" spans="1:139" ht="12.75" hidden="1" x14ac:dyDescent="0.2">
      <c r="A163" s="864"/>
      <c r="B163" s="135" t="s">
        <v>372</v>
      </c>
      <c r="C163" s="137" t="s">
        <v>156</v>
      </c>
      <c r="D163" s="137">
        <v>5</v>
      </c>
      <c r="E163" s="137">
        <v>3</v>
      </c>
      <c r="F163" s="137">
        <v>5</v>
      </c>
      <c r="G163" s="139">
        <f t="shared" si="0"/>
        <v>1171.875</v>
      </c>
      <c r="H163" s="140">
        <v>30</v>
      </c>
      <c r="I163" s="140">
        <v>30</v>
      </c>
      <c r="J163" s="140">
        <f>H163/Main!$D$9</f>
        <v>6</v>
      </c>
      <c r="K163" s="140">
        <f>I163/Main!$D$10</f>
        <v>15</v>
      </c>
      <c r="L163" s="140">
        <f t="shared" si="1"/>
        <v>2.5</v>
      </c>
      <c r="M163" s="140">
        <v>0.3</v>
      </c>
      <c r="N163" s="143"/>
      <c r="O163" s="143"/>
      <c r="P163" s="143"/>
      <c r="Q163" s="145"/>
      <c r="R163" s="143"/>
      <c r="S163" s="146"/>
      <c r="T163" s="146"/>
      <c r="U163" s="145">
        <v>50000</v>
      </c>
      <c r="V163" s="143"/>
      <c r="W163" s="146"/>
      <c r="X163" s="146"/>
      <c r="Y163" s="143"/>
      <c r="Z163" s="143"/>
      <c r="AA163" s="143"/>
      <c r="AB163" s="143"/>
      <c r="AC163" s="362" t="s">
        <v>220</v>
      </c>
      <c r="AD163" s="133">
        <v>120</v>
      </c>
      <c r="AE163" s="133">
        <v>0</v>
      </c>
      <c r="AF163" s="133">
        <v>0</v>
      </c>
      <c r="AG163" s="167">
        <v>60</v>
      </c>
      <c r="AH163" s="133">
        <v>400</v>
      </c>
      <c r="AI163" s="133">
        <v>0</v>
      </c>
      <c r="AJ163" s="133">
        <v>0</v>
      </c>
      <c r="AK163" s="133">
        <v>0</v>
      </c>
      <c r="AL163" s="133">
        <v>0</v>
      </c>
      <c r="AM163" s="133">
        <v>0</v>
      </c>
      <c r="AN163" s="133">
        <v>0</v>
      </c>
      <c r="AO163" s="133">
        <v>0</v>
      </c>
      <c r="AP163" s="133">
        <v>0</v>
      </c>
      <c r="AQ163" s="133">
        <v>0</v>
      </c>
      <c r="AR163" s="133">
        <v>0</v>
      </c>
      <c r="AS163" s="133">
        <v>0</v>
      </c>
      <c r="AT163" s="133">
        <v>0</v>
      </c>
      <c r="AU163" s="133">
        <v>0</v>
      </c>
      <c r="AV163" s="133">
        <v>0</v>
      </c>
      <c r="AW163" s="133">
        <v>0</v>
      </c>
      <c r="AX163" s="133">
        <v>0</v>
      </c>
      <c r="AY163" s="174">
        <f t="shared" ref="AY163:BS163" si="659">IF(AD163 = 0, "", AD163)</f>
        <v>120</v>
      </c>
      <c r="AZ163" s="137" t="str">
        <f t="shared" si="659"/>
        <v/>
      </c>
      <c r="BA163" s="137" t="str">
        <f t="shared" si="659"/>
        <v/>
      </c>
      <c r="BB163" s="167">
        <f t="shared" si="659"/>
        <v>60</v>
      </c>
      <c r="BC163" s="133">
        <f t="shared" si="659"/>
        <v>400</v>
      </c>
      <c r="BD163" s="137" t="str">
        <f t="shared" si="659"/>
        <v/>
      </c>
      <c r="BE163" s="137" t="str">
        <f t="shared" si="659"/>
        <v/>
      </c>
      <c r="BF163" s="137" t="str">
        <f t="shared" si="659"/>
        <v/>
      </c>
      <c r="BG163" s="137" t="str">
        <f t="shared" si="659"/>
        <v/>
      </c>
      <c r="BH163" s="137" t="str">
        <f t="shared" si="659"/>
        <v/>
      </c>
      <c r="BI163" s="137" t="str">
        <f t="shared" si="659"/>
        <v/>
      </c>
      <c r="BJ163" s="137" t="str">
        <f t="shared" si="659"/>
        <v/>
      </c>
      <c r="BK163" s="137" t="str">
        <f t="shared" si="659"/>
        <v/>
      </c>
      <c r="BL163" s="137" t="str">
        <f t="shared" si="659"/>
        <v/>
      </c>
      <c r="BM163" s="137" t="str">
        <f t="shared" si="659"/>
        <v/>
      </c>
      <c r="BN163" s="137" t="str">
        <f t="shared" si="659"/>
        <v/>
      </c>
      <c r="BO163" s="137" t="str">
        <f t="shared" si="659"/>
        <v/>
      </c>
      <c r="BP163" s="137" t="str">
        <f t="shared" si="659"/>
        <v/>
      </c>
      <c r="BQ163" s="137" t="str">
        <f t="shared" si="659"/>
        <v/>
      </c>
      <c r="BR163" s="137" t="str">
        <f t="shared" si="659"/>
        <v/>
      </c>
      <c r="BS163" s="169" t="str">
        <f t="shared" si="659"/>
        <v/>
      </c>
      <c r="BT163" s="174" t="e">
        <f>$AY163*Assembly!Z$4+$AZ163*Assembly!Z$5+$BA163*Assembly!Z$6+$BB163*Assembly!Z$7+$BC163*Assembly!Z$8+$BD163*Assembly!Z$9+$BE163*Assembly!Z$10+$BF163*Assembly!Z$11+$BG163*Assembly!Z$12+$BH163*Assembly!Z$13+$BI163*Assembly!Z$14+$BJ163*Assembly!Z$15+$BK163*Assembly!Z$16+$BL163*Assembly!Z$17+$BM163*Assembly!Z$18+$BN163*Assembly!Z$19+$BO163*Assembly!Z$20+$BP163*Assembly!Z$21+$BQ163*Assembly!Z$22+$BR163*Assembly!Z$23+$BS163*Assembly!Z$24</f>
        <v>#VALUE!</v>
      </c>
      <c r="BU163" s="133" t="e">
        <f t="shared" si="3"/>
        <v>#VALUE!</v>
      </c>
      <c r="BV163" s="398" t="e">
        <f t="shared" si="619"/>
        <v>#VALUE!</v>
      </c>
      <c r="BW163" s="133" t="e">
        <f>$AY163*Assembly!AD$4+$AZ163*Assembly!AD$5+$BA163*Assembly!AD$6+$BB163*Assembly!AD$7+$BC163*Assembly!AD$8+$BD163*Assembly!AD$9+$BE163*Assembly!AD$10+$BF163*Assembly!AD$11+$BG163*Assembly!AD$12+$BH163*Assembly!AD$13+$BI163*Assembly!AD$14+$BJ163*Assembly!AD$15+$BK163*Assembly!AD$16+$BL163*Assembly!AD$17+$BM163*Assembly!AD$18+$BN163*Assembly!AD$19+$BO163*Assembly!AD$20+$BP163*Assembly!AD$21+$BQ163*Assembly!AD$22+$BR163*Assembly!AD$23+$BS163*Assembly!AD$24</f>
        <v>#VALUE!</v>
      </c>
      <c r="BX163" s="177" t="e">
        <f t="shared" si="4"/>
        <v>#VALUE!</v>
      </c>
      <c r="BY163" s="178" t="e">
        <f t="shared" si="5"/>
        <v>#VALUE!</v>
      </c>
      <c r="BZ163" s="179" t="e">
        <f t="shared" si="6"/>
        <v>#VALUE!</v>
      </c>
      <c r="CA163" s="178" t="e">
        <f t="shared" si="7"/>
        <v>#VALUE!</v>
      </c>
      <c r="CB163" s="133" t="e">
        <f>$AY163*Assembly!Y$4+$AZ163*Assembly!Y$5+$BA163*Assembly!Y$6+$BB163*Assembly!Y$7+$BC163*Assembly!Y$8+$BD163*Assembly!Y$9+$BE163*Assembly!Y$10+$BF163*Assembly!Y$11+$BG163*Assembly!Y$12+$BH163*Assembly!Y$13+$BI163*Assembly!Y$14+$BJ163*Assembly!Y$15+$BK163*Assembly!Y$16+$BL163*Assembly!Y$17+$BM163*Assembly!Y$18+$BN163*Assembly!Y$19+$BO163*Assembly!Y$20+$BP163*Assembly!Y$21+$BQ163*Assembly!Y$22+$BR163*Assembly!Y$23+$BS163*Assembly!Y$24</f>
        <v>#VALUE!</v>
      </c>
      <c r="CC163" s="133" t="e">
        <f t="shared" si="8"/>
        <v>#VALUE!</v>
      </c>
      <c r="CD163" s="130" t="e">
        <f t="shared" si="9"/>
        <v>#VALUE!</v>
      </c>
      <c r="CE163" s="183" t="e">
        <f>$AY163*Assembly!AC$4+$AZ163*Assembly!AC$5+$BA163*Assembly!AC$6+$BB163*Assembly!AC$7+$BC163*Assembly!AC$8+$BD163*Assembly!AC$9+$BE163*Assembly!AC$10+$BF163*Assembly!AC$11+$BG163*Assembly!AC$12+$BH163*Assembly!AC$13+$BI163*Assembly!AC$14+$BJ163*Assembly!AC$15+$BK163*Assembly!AC$16+$BL163*Assembly!AC$17+$BM163*Assembly!AC$18+$BN163*Assembly!AC$19+$BO163*Assembly!AC$20+$BP163*Assembly!AC$21+$BQ163*Assembly!AC$22+$BR163*Assembly!AC$23+$BS163*Assembly!AC$24</f>
        <v>#VALUE!</v>
      </c>
      <c r="CF163" s="145" t="e">
        <f>$AY163*Assembly!M$4+$AZ163*Assembly!M$5+$BA163*Assembly!M$6+$BB163*Assembly!M$7+$BC163*Assembly!M$8+$BD163*Assembly!M$9+$BE163*Assembly!M$10+$BF163*Assembly!M$11+$BG163*Assembly!M$12+$BH163*Assembly!M$13+$BI163*Assembly!M$14+$BJ163*Assembly!M$15+$BK163*Assembly!M$16+$BL163*Assembly!M$17+$BM163*Assembly!M$18+$BN163*Assembly!M$19+$BO163*Assembly!M$20+$BP163*Assembly!M$21+$BQ163*Assembly!M$22+$BR163*Assembly!M$23+$BS163*Assembly!M$24</f>
        <v>#VALUE!</v>
      </c>
      <c r="CG163" s="145" t="e">
        <f>$AY163*Assembly!N$4+$AZ163*Assembly!N$5+$BA163*Assembly!N$6+$BB163*Assembly!N$7+$BC163*Assembly!N$8+$BD163*Assembly!N$9+$BE163*Assembly!N$10+$BF163*Assembly!N$11+$BG163*Assembly!N$12+$BH163*Assembly!N$13+$BI163*Assembly!N$14+$BJ163*Assembly!N$15+$BK163*Assembly!N$16+$BL163*Assembly!N$17+$BM163*Assembly!N$18+$BN163*Assembly!N$19+$BO163*Assembly!N$20+$BP163*Assembly!N$21+$BQ163*Assembly!N$22+$BR163*Assembly!N$23+$BS163*Assembly!N$24</f>
        <v>#VALUE!</v>
      </c>
      <c r="CH163" s="145" t="e">
        <f>$AY163*Assembly!O$4+$AZ163*Assembly!O$5+$BA163*Assembly!O$6+$BB163*Assembly!O$7+$BC163*Assembly!O$8+$BD163*Assembly!O$9+$BE163*Assembly!O$10+$BF163*Assembly!O$11+$BG163*Assembly!O$12+$BH163*Assembly!O$13+$BI163*Assembly!O$14+$BJ163*Assembly!O$15+$BK163*Assembly!O$16+$BL163*Assembly!O$17+$BM163*Assembly!O$18+$BN163*Assembly!O$19+$BO163*Assembly!O$20+$BP163*Assembly!O$21+$BQ163*Assembly!O$22+$BR163*Assembly!O$23+$BS163*Assembly!O$24</f>
        <v>#VALUE!</v>
      </c>
      <c r="CI163" s="140" t="e">
        <f>$AY163*Assembly!P$4+$AZ163*Assembly!P$5+$BA163*Assembly!P$6+$BB163*Assembly!P$7+$BC163*Assembly!P$8+$BD163*Assembly!P$9+$BE163*Assembly!P$10+$BF163*Assembly!P$11+$BG163*Assembly!P$12+$BH163*Assembly!P$13+$BI163*Assembly!P$14+$BJ163*Assembly!P$15+$BK163*Assembly!P$16+$BL163*Assembly!P$17+$BM163*Assembly!P$18+$BN163*Assembly!P$19+$BO163*Assembly!P$20+$BP163*Assembly!P$21+$BQ163*Assembly!P$22+$BR163*Assembly!P$23+$BS163*Assembly!P$24</f>
        <v>#VALUE!</v>
      </c>
      <c r="CJ163" s="140" t="e">
        <f>$AY163*Assembly!Q$4+$AZ163*Assembly!Q$5+$BA163*Assembly!Q$6+$BB163*Assembly!Q$7+$BC163*Assembly!Q$8+$BD163*Assembly!Q$9+$BE163*Assembly!Q$10+$BF163*Assembly!Q$11+$BG163*Assembly!Q$12+$BH163*Assembly!Q$13+$BI163*Assembly!Q$14+$BJ163*Assembly!Q$15+$BK163*Assembly!Q$16+$BL163*Assembly!Q$17+$BM163*Assembly!Q$18+$BN163*Assembly!Q$19+$BO163*Assembly!Q$20+$BP163*Assembly!Q$21+$BQ163*Assembly!Q$22+$BR163*Assembly!Q$23+$BS163*Assembly!Q$24</f>
        <v>#VALUE!</v>
      </c>
      <c r="CK163" s="145" t="e">
        <f>$AY163*Assembly!R$4+$AZ163*Assembly!R$5+$BA163*Assembly!R$6+$BB163*Assembly!R$7+$BC163*Assembly!R$8+$BD163*Assembly!R$9+$BE163*Assembly!R$10+$BF163*Assembly!R$11+$BG163*Assembly!R$12+$BH163*Assembly!R$13+$BI163*Assembly!R$14+$BJ163*Assembly!R$15+$BK163*Assembly!R$16+$BL163*Assembly!R$17+$BM163*Assembly!R$18+$BN163*Assembly!R$19+$BO163*Assembly!R$20+$BP163*Assembly!R$21+$BQ163*Assembly!R$22+$BR163*Assembly!R$23+$BS163*Assembly!R$24</f>
        <v>#VALUE!</v>
      </c>
      <c r="CL163" s="140" t="e">
        <f>$AY163*Assembly!S$4+$AZ163*Assembly!S$5+$BA163*Assembly!S$6+$BB163*Assembly!S$7+$BC163*Assembly!S$8+$BD163*Assembly!S$9+$BE163*Assembly!S$10+$BF163*Assembly!S$11+$BG163*Assembly!S$12+$BH163*Assembly!S$13+$BI163*Assembly!S$14+$BJ163*Assembly!S$15+$BK163*Assembly!S$16+$BL163*Assembly!S$17+$BM163*Assembly!S$18+$BN163*Assembly!S$19+$BO163*Assembly!S$20+$BP163*Assembly!S$21+$BQ163*Assembly!S$22+$BR163*Assembly!S$23+$BS163*Assembly!S$24</f>
        <v>#VALUE!</v>
      </c>
      <c r="CM163" s="140" t="e">
        <f>$AY163*Assembly!T$4+$AZ163*Assembly!T$5+$BA163*Assembly!T$6+$BB163*Assembly!T$7+$BC163*Assembly!T$8+$BD163*Assembly!T$9+$BE163*Assembly!T$10+$BF163*Assembly!T$11+$BG163*Assembly!T$12+$BH163*Assembly!T$13+$BI163*Assembly!T$14+$BJ163*Assembly!T$15+$BK163*Assembly!T$16+$BL163*Assembly!T$17+$BM163*Assembly!T$18+$BN163*Assembly!T$19+$BO163*Assembly!T$20+$BP163*Assembly!T$21+$BQ163*Assembly!T$22+$BR163*Assembly!T$23+$BS163*Assembly!T$24</f>
        <v>#VALUE!</v>
      </c>
      <c r="CN163" s="140" t="e">
        <f>$AY163*Assembly!U$4+$AZ163*Assembly!U$5+$BA163*Assembly!U$6+$BB163*Assembly!U$7+$BC163*Assembly!U$8+$BD163*Assembly!U$9+$BE163*Assembly!U$10+$BF163*Assembly!U$11+$BG163*Assembly!U$12+$BH163*Assembly!U$13+$BI163*Assembly!U$14+$BJ163*Assembly!U$15+$BK163*Assembly!U$16+$BL163*Assembly!U$17+$BM163*Assembly!U$18+$BN163*Assembly!U$19+$BO163*Assembly!U$20+$BP163*Assembly!U$21+$BQ163*Assembly!U$22+$BR163*Assembly!U$23+$BS163*Assembly!U$24</f>
        <v>#VALUE!</v>
      </c>
      <c r="CO163" s="145" t="e">
        <f>$AY163*Assembly!V$4+$AZ163*Assembly!V$5+$BA163*Assembly!V$6+$BB163*Assembly!V$7+$BC163*Assembly!V$8+$BD163*Assembly!V$9+$BE163*Assembly!V$10+$BF163*Assembly!V$11+$BG163*Assembly!V$12+$BH163*Assembly!V$13+$BI163*Assembly!V$14+$BJ163*Assembly!V$15+$BK163*Assembly!V$16+$BL163*Assembly!V$17+$BM163*Assembly!V$18+$BN163*Assembly!V$19+$BO163*Assembly!V$20+$BP163*Assembly!V$21+$BQ163*Assembly!V$22+$BR163*Assembly!V$23+$BS163*Assembly!V$24</f>
        <v>#VALUE!</v>
      </c>
      <c r="CP163" s="145" t="e">
        <f>CF163*Refining!$F$3</f>
        <v>#VALUE!</v>
      </c>
      <c r="CQ163" s="145" t="e">
        <f>CG163*Refining!$F$4</f>
        <v>#VALUE!</v>
      </c>
      <c r="CR163" s="145" t="e">
        <f>CH163*Refining!$F$5</f>
        <v>#VALUE!</v>
      </c>
      <c r="CS163" s="145" t="e">
        <f>CI163*Refining!$F$6</f>
        <v>#VALUE!</v>
      </c>
      <c r="CT163" s="145" t="e">
        <f>CJ163*Refining!$F$7</f>
        <v>#VALUE!</v>
      </c>
      <c r="CU163" s="145" t="e">
        <f>CK163*Refining!$F$8</f>
        <v>#VALUE!</v>
      </c>
      <c r="CV163" s="145" t="e">
        <f>CL163*Refining!$F$9</f>
        <v>#VALUE!</v>
      </c>
      <c r="CW163" s="145" t="e">
        <f>CM163*Refining!$F$10</f>
        <v>#VALUE!</v>
      </c>
      <c r="CX163" s="145" t="e">
        <f>CN163*Refining!$F$11</f>
        <v>#VALUE!</v>
      </c>
      <c r="CY163" s="145" t="e">
        <f>CO163*Refining!$F$12</f>
        <v>#VALUE!</v>
      </c>
      <c r="CZ163" s="185" t="e">
        <f t="shared" ref="CZ163:DS163" si="660">IF(CF163 = 0, "", CF163)</f>
        <v>#VALUE!</v>
      </c>
      <c r="DA163" s="186" t="e">
        <f t="shared" si="660"/>
        <v>#VALUE!</v>
      </c>
      <c r="DB163" s="186" t="e">
        <f t="shared" si="660"/>
        <v>#VALUE!</v>
      </c>
      <c r="DC163" s="186" t="e">
        <f t="shared" si="660"/>
        <v>#VALUE!</v>
      </c>
      <c r="DD163" s="186" t="e">
        <f t="shared" si="660"/>
        <v>#VALUE!</v>
      </c>
      <c r="DE163" s="186" t="e">
        <f t="shared" si="660"/>
        <v>#VALUE!</v>
      </c>
      <c r="DF163" s="186" t="e">
        <f t="shared" si="660"/>
        <v>#VALUE!</v>
      </c>
      <c r="DG163" s="186" t="e">
        <f t="shared" si="660"/>
        <v>#VALUE!</v>
      </c>
      <c r="DH163" s="186" t="e">
        <f t="shared" si="660"/>
        <v>#VALUE!</v>
      </c>
      <c r="DI163" s="187" t="e">
        <f t="shared" si="660"/>
        <v>#VALUE!</v>
      </c>
      <c r="DJ163" s="185" t="e">
        <f t="shared" si="660"/>
        <v>#VALUE!</v>
      </c>
      <c r="DK163" s="186" t="e">
        <f t="shared" si="660"/>
        <v>#VALUE!</v>
      </c>
      <c r="DL163" s="186" t="e">
        <f t="shared" si="660"/>
        <v>#VALUE!</v>
      </c>
      <c r="DM163" s="186" t="e">
        <f t="shared" si="660"/>
        <v>#VALUE!</v>
      </c>
      <c r="DN163" s="211" t="e">
        <f t="shared" si="660"/>
        <v>#VALUE!</v>
      </c>
      <c r="DO163" s="186" t="e">
        <f t="shared" si="660"/>
        <v>#VALUE!</v>
      </c>
      <c r="DP163" s="186" t="e">
        <f t="shared" si="660"/>
        <v>#VALUE!</v>
      </c>
      <c r="DQ163" s="186" t="e">
        <f t="shared" si="660"/>
        <v>#VALUE!</v>
      </c>
      <c r="DR163" s="186" t="e">
        <f t="shared" si="660"/>
        <v>#VALUE!</v>
      </c>
      <c r="DS163" s="187" t="e">
        <f t="shared" si="660"/>
        <v>#VALUE!</v>
      </c>
      <c r="DT163" s="185" t="e">
        <f t="shared" si="11"/>
        <v>#VALUE!</v>
      </c>
      <c r="DU163" s="189" t="e">
        <f t="shared" si="12"/>
        <v>#VALUE!</v>
      </c>
      <c r="DV163" s="133" t="e">
        <f>CZ163*'Ores &amp; Ingots'!$C$3+DA163*'Ores &amp; Ingots'!$C$4+DB163*'Ores &amp; Ingots'!$C$5+DC163*'Ores &amp; Ingots'!$C$6+DD163*'Ores &amp; Ingots'!$C$7+DE163*'Ores &amp; Ingots'!$C$8+DF163*'Ores &amp; Ingots'!$C$9+DG163*'Ores &amp; Ingots'!$C$10+DH163*'Ores &amp; Ingots'!$C$11+DI163*'Ores &amp; Ingots'!$C$12</f>
        <v>#VALUE!</v>
      </c>
      <c r="DW163" s="133" t="e">
        <f>DJ163*'Ores &amp; Ingots'!$B$3+DK163*'Ores &amp; Ingots'!$B$4+DL163*'Ores &amp; Ingots'!$B$5+DM163*'Ores &amp; Ingots'!$B$6+DN163*'Ores &amp; Ingots'!$B$7+DO163*'Ores &amp; Ingots'!$B$8+DP163*'Ores &amp; Ingots'!$B$9+DQ163*'Ores &amp; Ingots'!$B$10+DR163*'Ores &amp; Ingots'!$B$11+DS163*'Ores &amp; Ingots'!$B$12</f>
        <v>#VALUE!</v>
      </c>
      <c r="DX163" s="189" t="e">
        <f>CZ163*Refining!$G$3+DA163*Refining!$G$4+DB163*Refining!$G$5+DC163*Refining!$G$6+DD163*Refining!$G$7+DE163*Refining!$G$8+DF163*Refining!$G$9+DG163*Refining!$G$10+DH163*Refining!$G$11+DI163*Refining!$G$12</f>
        <v>#VALUE!</v>
      </c>
      <c r="DY163" s="189" t="e">
        <f t="shared" si="13"/>
        <v>#VALUE!</v>
      </c>
      <c r="DZ163" s="192" t="e">
        <f t="shared" si="14"/>
        <v>#VALUE!</v>
      </c>
      <c r="EA163" s="185" t="e">
        <f t="shared" si="15"/>
        <v>#VALUE!</v>
      </c>
      <c r="EB163" s="194" t="e">
        <f t="shared" ref="EB163:EC163" si="661">EA163/60</f>
        <v>#VALUE!</v>
      </c>
      <c r="EC163" s="194" t="e">
        <f t="shared" si="661"/>
        <v>#VALUE!</v>
      </c>
      <c r="ED163" s="185" t="e">
        <f t="shared" si="17"/>
        <v>#VALUE!</v>
      </c>
      <c r="EE163" s="194" t="e">
        <f t="shared" ref="EE163:EF163" si="662">ED163/1000</f>
        <v>#VALUE!</v>
      </c>
      <c r="EF163" s="196" t="e">
        <f t="shared" si="662"/>
        <v>#VALUE!</v>
      </c>
      <c r="EG163" s="130" t="e">
        <f t="shared" si="19"/>
        <v>#VALUE!</v>
      </c>
      <c r="EH163" s="132" t="e">
        <f t="shared" si="20"/>
        <v>#VALUE!</v>
      </c>
      <c r="EI163" s="133" t="s">
        <v>28</v>
      </c>
    </row>
    <row r="164" spans="1:139" ht="12.75" x14ac:dyDescent="0.2">
      <c r="A164" s="864"/>
      <c r="B164" s="135" t="s">
        <v>372</v>
      </c>
      <c r="C164" s="137" t="s">
        <v>155</v>
      </c>
      <c r="D164" s="137">
        <v>5</v>
      </c>
      <c r="E164" s="137">
        <v>3</v>
      </c>
      <c r="F164" s="137">
        <v>5</v>
      </c>
      <c r="G164" s="139">
        <f t="shared" si="0"/>
        <v>9.375</v>
      </c>
      <c r="H164" s="140">
        <v>20</v>
      </c>
      <c r="I164" s="140">
        <v>20</v>
      </c>
      <c r="J164" s="140">
        <f>H164/Main!$D$9</f>
        <v>4</v>
      </c>
      <c r="K164" s="140">
        <f>I164/Main!$D$10</f>
        <v>10</v>
      </c>
      <c r="L164" s="140">
        <f t="shared" si="1"/>
        <v>2.5</v>
      </c>
      <c r="M164" s="140">
        <v>0.3</v>
      </c>
      <c r="N164" s="143"/>
      <c r="O164" s="143"/>
      <c r="P164" s="143"/>
      <c r="Q164" s="145"/>
      <c r="R164" s="143"/>
      <c r="S164" s="146"/>
      <c r="T164" s="146"/>
      <c r="U164" s="145" t="s">
        <v>28</v>
      </c>
      <c r="V164" s="143"/>
      <c r="W164" s="146"/>
      <c r="X164" s="146"/>
      <c r="Y164" s="143"/>
      <c r="Z164" s="143"/>
      <c r="AA164" s="143"/>
      <c r="AB164" s="143"/>
      <c r="AC164" s="362"/>
      <c r="AD164" s="133">
        <v>7</v>
      </c>
      <c r="AE164" s="133">
        <v>0</v>
      </c>
      <c r="AF164" s="133">
        <v>0</v>
      </c>
      <c r="AG164" s="167">
        <v>2</v>
      </c>
      <c r="AH164" s="133">
        <v>15</v>
      </c>
      <c r="AI164" s="133">
        <v>0</v>
      </c>
      <c r="AJ164" s="133">
        <v>0</v>
      </c>
      <c r="AK164" s="133">
        <v>0</v>
      </c>
      <c r="AL164" s="133">
        <v>0</v>
      </c>
      <c r="AM164" s="133">
        <v>0</v>
      </c>
      <c r="AN164" s="133">
        <v>0</v>
      </c>
      <c r="AO164" s="133">
        <v>0</v>
      </c>
      <c r="AP164" s="133">
        <v>0</v>
      </c>
      <c r="AQ164" s="133">
        <v>0</v>
      </c>
      <c r="AR164" s="133">
        <v>0</v>
      </c>
      <c r="AS164" s="133">
        <v>0</v>
      </c>
      <c r="AT164" s="133">
        <v>0</v>
      </c>
      <c r="AU164" s="133">
        <v>0</v>
      </c>
      <c r="AV164" s="133">
        <v>0</v>
      </c>
      <c r="AW164" s="133">
        <v>0</v>
      </c>
      <c r="AX164" s="133">
        <v>0</v>
      </c>
      <c r="AY164" s="174">
        <f t="shared" ref="AY164:BS164" si="663">IF(AD164 = 0, "", AD164)</f>
        <v>7</v>
      </c>
      <c r="AZ164" s="137" t="str">
        <f t="shared" si="663"/>
        <v/>
      </c>
      <c r="BA164" s="137" t="str">
        <f t="shared" si="663"/>
        <v/>
      </c>
      <c r="BB164" s="167">
        <f t="shared" si="663"/>
        <v>2</v>
      </c>
      <c r="BC164" s="133">
        <f t="shared" si="663"/>
        <v>15</v>
      </c>
      <c r="BD164" s="137" t="str">
        <f t="shared" si="663"/>
        <v/>
      </c>
      <c r="BE164" s="137" t="str">
        <f t="shared" si="663"/>
        <v/>
      </c>
      <c r="BF164" s="137" t="str">
        <f t="shared" si="663"/>
        <v/>
      </c>
      <c r="BG164" s="137" t="str">
        <f t="shared" si="663"/>
        <v/>
      </c>
      <c r="BH164" s="137" t="str">
        <f t="shared" si="663"/>
        <v/>
      </c>
      <c r="BI164" s="137" t="str">
        <f t="shared" si="663"/>
        <v/>
      </c>
      <c r="BJ164" s="137" t="str">
        <f t="shared" si="663"/>
        <v/>
      </c>
      <c r="BK164" s="137" t="str">
        <f t="shared" si="663"/>
        <v/>
      </c>
      <c r="BL164" s="137" t="str">
        <f t="shared" si="663"/>
        <v/>
      </c>
      <c r="BM164" s="137" t="str">
        <f t="shared" si="663"/>
        <v/>
      </c>
      <c r="BN164" s="137" t="str">
        <f t="shared" si="663"/>
        <v/>
      </c>
      <c r="BO164" s="137" t="str">
        <f t="shared" si="663"/>
        <v/>
      </c>
      <c r="BP164" s="137" t="str">
        <f t="shared" si="663"/>
        <v/>
      </c>
      <c r="BQ164" s="137" t="str">
        <f t="shared" si="663"/>
        <v/>
      </c>
      <c r="BR164" s="137" t="str">
        <f t="shared" si="663"/>
        <v/>
      </c>
      <c r="BS164" s="169" t="str">
        <f t="shared" si="663"/>
        <v/>
      </c>
      <c r="BT164" s="174" t="e">
        <f>$AY164*Assembly!Z$4+$AZ164*Assembly!Z$5+$BA164*Assembly!Z$6+$BB164*Assembly!Z$7+$BC164*Assembly!Z$8+$BD164*Assembly!Z$9+$BE164*Assembly!Z$10+$BF164*Assembly!Z$11+$BG164*Assembly!Z$12+$BH164*Assembly!Z$13+$BI164*Assembly!Z$14+$BJ164*Assembly!Z$15+$BK164*Assembly!Z$16+$BL164*Assembly!Z$17+$BM164*Assembly!Z$18+$BN164*Assembly!Z$19+$BO164*Assembly!Z$20+$BP164*Assembly!Z$21+$BQ164*Assembly!Z$22+$BR164*Assembly!Z$23+$BS164*Assembly!Z$24</f>
        <v>#VALUE!</v>
      </c>
      <c r="BU164" s="133" t="e">
        <f t="shared" si="3"/>
        <v>#VALUE!</v>
      </c>
      <c r="BV164" s="398" t="str">
        <f t="shared" si="619"/>
        <v>?</v>
      </c>
      <c r="BW164" s="133" t="e">
        <f>$AY164*Assembly!AD$4+$AZ164*Assembly!AD$5+$BA164*Assembly!AD$6+$BB164*Assembly!AD$7+$BC164*Assembly!AD$8+$BD164*Assembly!AD$9+$BE164*Assembly!AD$10+$BF164*Assembly!AD$11+$BG164*Assembly!AD$12+$BH164*Assembly!AD$13+$BI164*Assembly!AD$14+$BJ164*Assembly!AD$15+$BK164*Assembly!AD$16+$BL164*Assembly!AD$17+$BM164*Assembly!AD$18+$BN164*Assembly!AD$19+$BO164*Assembly!AD$20+$BP164*Assembly!AD$21+$BQ164*Assembly!AD$22+$BR164*Assembly!AD$23+$BS164*Assembly!AD$24</f>
        <v>#VALUE!</v>
      </c>
      <c r="BX164" s="177" t="e">
        <f t="shared" si="4"/>
        <v>#VALUE!</v>
      </c>
      <c r="BY164" s="178" t="e">
        <f t="shared" si="5"/>
        <v>#VALUE!</v>
      </c>
      <c r="BZ164" s="179" t="e">
        <f t="shared" si="6"/>
        <v>#VALUE!</v>
      </c>
      <c r="CA164" s="178" t="e">
        <f t="shared" si="7"/>
        <v>#VALUE!</v>
      </c>
      <c r="CB164" s="133" t="e">
        <f>$AY164*Assembly!Y$4+$AZ164*Assembly!Y$5+$BA164*Assembly!Y$6+$BB164*Assembly!Y$7+$BC164*Assembly!Y$8+$BD164*Assembly!Y$9+$BE164*Assembly!Y$10+$BF164*Assembly!Y$11+$BG164*Assembly!Y$12+$BH164*Assembly!Y$13+$BI164*Assembly!Y$14+$BJ164*Assembly!Y$15+$BK164*Assembly!Y$16+$BL164*Assembly!Y$17+$BM164*Assembly!Y$18+$BN164*Assembly!Y$19+$BO164*Assembly!Y$20+$BP164*Assembly!Y$21+$BQ164*Assembly!Y$22+$BR164*Assembly!Y$23+$BS164*Assembly!Y$24</f>
        <v>#VALUE!</v>
      </c>
      <c r="CC164" s="133" t="e">
        <f t="shared" si="8"/>
        <v>#VALUE!</v>
      </c>
      <c r="CD164" s="130" t="e">
        <f t="shared" si="9"/>
        <v>#VALUE!</v>
      </c>
      <c r="CE164" s="183" t="e">
        <f>$AY164*Assembly!AC$4+$AZ164*Assembly!AC$5+$BA164*Assembly!AC$6+$BB164*Assembly!AC$7+$BC164*Assembly!AC$8+$BD164*Assembly!AC$9+$BE164*Assembly!AC$10+$BF164*Assembly!AC$11+$BG164*Assembly!AC$12+$BH164*Assembly!AC$13+$BI164*Assembly!AC$14+$BJ164*Assembly!AC$15+$BK164*Assembly!AC$16+$BL164*Assembly!AC$17+$BM164*Assembly!AC$18+$BN164*Assembly!AC$19+$BO164*Assembly!AC$20+$BP164*Assembly!AC$21+$BQ164*Assembly!AC$22+$BR164*Assembly!AC$23+$BS164*Assembly!AC$24</f>
        <v>#VALUE!</v>
      </c>
      <c r="CF164" s="145" t="e">
        <f>$AY164*Assembly!M$4+$AZ164*Assembly!M$5+$BA164*Assembly!M$6+$BB164*Assembly!M$7+$BC164*Assembly!M$8+$BD164*Assembly!M$9+$BE164*Assembly!M$10+$BF164*Assembly!M$11+$BG164*Assembly!M$12+$BH164*Assembly!M$13+$BI164*Assembly!M$14+$BJ164*Assembly!M$15+$BK164*Assembly!M$16+$BL164*Assembly!M$17+$BM164*Assembly!M$18+$BN164*Assembly!M$19+$BO164*Assembly!M$20+$BP164*Assembly!M$21+$BQ164*Assembly!M$22+$BR164*Assembly!M$23+$BS164*Assembly!M$24</f>
        <v>#VALUE!</v>
      </c>
      <c r="CG164" s="145" t="e">
        <f>$AY164*Assembly!N$4+$AZ164*Assembly!N$5+$BA164*Assembly!N$6+$BB164*Assembly!N$7+$BC164*Assembly!N$8+$BD164*Assembly!N$9+$BE164*Assembly!N$10+$BF164*Assembly!N$11+$BG164*Assembly!N$12+$BH164*Assembly!N$13+$BI164*Assembly!N$14+$BJ164*Assembly!N$15+$BK164*Assembly!N$16+$BL164*Assembly!N$17+$BM164*Assembly!N$18+$BN164*Assembly!N$19+$BO164*Assembly!N$20+$BP164*Assembly!N$21+$BQ164*Assembly!N$22+$BR164*Assembly!N$23+$BS164*Assembly!N$24</f>
        <v>#VALUE!</v>
      </c>
      <c r="CH164" s="145" t="e">
        <f>$AY164*Assembly!O$4+$AZ164*Assembly!O$5+$BA164*Assembly!O$6+$BB164*Assembly!O$7+$BC164*Assembly!O$8+$BD164*Assembly!O$9+$BE164*Assembly!O$10+$BF164*Assembly!O$11+$BG164*Assembly!O$12+$BH164*Assembly!O$13+$BI164*Assembly!O$14+$BJ164*Assembly!O$15+$BK164*Assembly!O$16+$BL164*Assembly!O$17+$BM164*Assembly!O$18+$BN164*Assembly!O$19+$BO164*Assembly!O$20+$BP164*Assembly!O$21+$BQ164*Assembly!O$22+$BR164*Assembly!O$23+$BS164*Assembly!O$24</f>
        <v>#VALUE!</v>
      </c>
      <c r="CI164" s="140" t="e">
        <f>$AY164*Assembly!P$4+$AZ164*Assembly!P$5+$BA164*Assembly!P$6+$BB164*Assembly!P$7+$BC164*Assembly!P$8+$BD164*Assembly!P$9+$BE164*Assembly!P$10+$BF164*Assembly!P$11+$BG164*Assembly!P$12+$BH164*Assembly!P$13+$BI164*Assembly!P$14+$BJ164*Assembly!P$15+$BK164*Assembly!P$16+$BL164*Assembly!P$17+$BM164*Assembly!P$18+$BN164*Assembly!P$19+$BO164*Assembly!P$20+$BP164*Assembly!P$21+$BQ164*Assembly!P$22+$BR164*Assembly!P$23+$BS164*Assembly!P$24</f>
        <v>#VALUE!</v>
      </c>
      <c r="CJ164" s="140" t="e">
        <f>$AY164*Assembly!Q$4+$AZ164*Assembly!Q$5+$BA164*Assembly!Q$6+$BB164*Assembly!Q$7+$BC164*Assembly!Q$8+$BD164*Assembly!Q$9+$BE164*Assembly!Q$10+$BF164*Assembly!Q$11+$BG164*Assembly!Q$12+$BH164*Assembly!Q$13+$BI164*Assembly!Q$14+$BJ164*Assembly!Q$15+$BK164*Assembly!Q$16+$BL164*Assembly!Q$17+$BM164*Assembly!Q$18+$BN164*Assembly!Q$19+$BO164*Assembly!Q$20+$BP164*Assembly!Q$21+$BQ164*Assembly!Q$22+$BR164*Assembly!Q$23+$BS164*Assembly!Q$24</f>
        <v>#VALUE!</v>
      </c>
      <c r="CK164" s="145" t="e">
        <f>$AY164*Assembly!R$4+$AZ164*Assembly!R$5+$BA164*Assembly!R$6+$BB164*Assembly!R$7+$BC164*Assembly!R$8+$BD164*Assembly!R$9+$BE164*Assembly!R$10+$BF164*Assembly!R$11+$BG164*Assembly!R$12+$BH164*Assembly!R$13+$BI164*Assembly!R$14+$BJ164*Assembly!R$15+$BK164*Assembly!R$16+$BL164*Assembly!R$17+$BM164*Assembly!R$18+$BN164*Assembly!R$19+$BO164*Assembly!R$20+$BP164*Assembly!R$21+$BQ164*Assembly!R$22+$BR164*Assembly!R$23+$BS164*Assembly!R$24</f>
        <v>#VALUE!</v>
      </c>
      <c r="CL164" s="140" t="e">
        <f>$AY164*Assembly!S$4+$AZ164*Assembly!S$5+$BA164*Assembly!S$6+$BB164*Assembly!S$7+$BC164*Assembly!S$8+$BD164*Assembly!S$9+$BE164*Assembly!S$10+$BF164*Assembly!S$11+$BG164*Assembly!S$12+$BH164*Assembly!S$13+$BI164*Assembly!S$14+$BJ164*Assembly!S$15+$BK164*Assembly!S$16+$BL164*Assembly!S$17+$BM164*Assembly!S$18+$BN164*Assembly!S$19+$BO164*Assembly!S$20+$BP164*Assembly!S$21+$BQ164*Assembly!S$22+$BR164*Assembly!S$23+$BS164*Assembly!S$24</f>
        <v>#VALUE!</v>
      </c>
      <c r="CM164" s="140" t="e">
        <f>$AY164*Assembly!T$4+$AZ164*Assembly!T$5+$BA164*Assembly!T$6+$BB164*Assembly!T$7+$BC164*Assembly!T$8+$BD164*Assembly!T$9+$BE164*Assembly!T$10+$BF164*Assembly!T$11+$BG164*Assembly!T$12+$BH164*Assembly!T$13+$BI164*Assembly!T$14+$BJ164*Assembly!T$15+$BK164*Assembly!T$16+$BL164*Assembly!T$17+$BM164*Assembly!T$18+$BN164*Assembly!T$19+$BO164*Assembly!T$20+$BP164*Assembly!T$21+$BQ164*Assembly!T$22+$BR164*Assembly!T$23+$BS164*Assembly!T$24</f>
        <v>#VALUE!</v>
      </c>
      <c r="CN164" s="140" t="e">
        <f>$AY164*Assembly!U$4+$AZ164*Assembly!U$5+$BA164*Assembly!U$6+$BB164*Assembly!U$7+$BC164*Assembly!U$8+$BD164*Assembly!U$9+$BE164*Assembly!U$10+$BF164*Assembly!U$11+$BG164*Assembly!U$12+$BH164*Assembly!U$13+$BI164*Assembly!U$14+$BJ164*Assembly!U$15+$BK164*Assembly!U$16+$BL164*Assembly!U$17+$BM164*Assembly!U$18+$BN164*Assembly!U$19+$BO164*Assembly!U$20+$BP164*Assembly!U$21+$BQ164*Assembly!U$22+$BR164*Assembly!U$23+$BS164*Assembly!U$24</f>
        <v>#VALUE!</v>
      </c>
      <c r="CO164" s="145" t="e">
        <f>$AY164*Assembly!V$4+$AZ164*Assembly!V$5+$BA164*Assembly!V$6+$BB164*Assembly!V$7+$BC164*Assembly!V$8+$BD164*Assembly!V$9+$BE164*Assembly!V$10+$BF164*Assembly!V$11+$BG164*Assembly!V$12+$BH164*Assembly!V$13+$BI164*Assembly!V$14+$BJ164*Assembly!V$15+$BK164*Assembly!V$16+$BL164*Assembly!V$17+$BM164*Assembly!V$18+$BN164*Assembly!V$19+$BO164*Assembly!V$20+$BP164*Assembly!V$21+$BQ164*Assembly!V$22+$BR164*Assembly!V$23+$BS164*Assembly!V$24</f>
        <v>#VALUE!</v>
      </c>
      <c r="CP164" s="145" t="e">
        <f>CF164*Refining!$F$3</f>
        <v>#VALUE!</v>
      </c>
      <c r="CQ164" s="145" t="e">
        <f>CG164*Refining!$F$4</f>
        <v>#VALUE!</v>
      </c>
      <c r="CR164" s="145" t="e">
        <f>CH164*Refining!$F$5</f>
        <v>#VALUE!</v>
      </c>
      <c r="CS164" s="145" t="e">
        <f>CI164*Refining!$F$6</f>
        <v>#VALUE!</v>
      </c>
      <c r="CT164" s="145" t="e">
        <f>CJ164*Refining!$F$7</f>
        <v>#VALUE!</v>
      </c>
      <c r="CU164" s="145" t="e">
        <f>CK164*Refining!$F$8</f>
        <v>#VALUE!</v>
      </c>
      <c r="CV164" s="145" t="e">
        <f>CL164*Refining!$F$9</f>
        <v>#VALUE!</v>
      </c>
      <c r="CW164" s="145" t="e">
        <f>CM164*Refining!$F$10</f>
        <v>#VALUE!</v>
      </c>
      <c r="CX164" s="145" t="e">
        <f>CN164*Refining!$F$11</f>
        <v>#VALUE!</v>
      </c>
      <c r="CY164" s="145" t="e">
        <f>CO164*Refining!$F$12</f>
        <v>#VALUE!</v>
      </c>
      <c r="CZ164" s="185" t="e">
        <f t="shared" ref="CZ164:DS164" si="664">IF(CF164 = 0, "", CF164)</f>
        <v>#VALUE!</v>
      </c>
      <c r="DA164" s="186" t="e">
        <f t="shared" si="664"/>
        <v>#VALUE!</v>
      </c>
      <c r="DB164" s="186" t="e">
        <f t="shared" si="664"/>
        <v>#VALUE!</v>
      </c>
      <c r="DC164" s="186" t="e">
        <f t="shared" si="664"/>
        <v>#VALUE!</v>
      </c>
      <c r="DD164" s="186" t="e">
        <f t="shared" si="664"/>
        <v>#VALUE!</v>
      </c>
      <c r="DE164" s="186" t="e">
        <f t="shared" si="664"/>
        <v>#VALUE!</v>
      </c>
      <c r="DF164" s="186" t="e">
        <f t="shared" si="664"/>
        <v>#VALUE!</v>
      </c>
      <c r="DG164" s="186" t="e">
        <f t="shared" si="664"/>
        <v>#VALUE!</v>
      </c>
      <c r="DH164" s="186" t="e">
        <f t="shared" si="664"/>
        <v>#VALUE!</v>
      </c>
      <c r="DI164" s="187" t="e">
        <f t="shared" si="664"/>
        <v>#VALUE!</v>
      </c>
      <c r="DJ164" s="185" t="e">
        <f t="shared" si="664"/>
        <v>#VALUE!</v>
      </c>
      <c r="DK164" s="186" t="e">
        <f t="shared" si="664"/>
        <v>#VALUE!</v>
      </c>
      <c r="DL164" s="186" t="e">
        <f t="shared" si="664"/>
        <v>#VALUE!</v>
      </c>
      <c r="DM164" s="186" t="e">
        <f t="shared" si="664"/>
        <v>#VALUE!</v>
      </c>
      <c r="DN164" s="211" t="e">
        <f t="shared" si="664"/>
        <v>#VALUE!</v>
      </c>
      <c r="DO164" s="186" t="e">
        <f t="shared" si="664"/>
        <v>#VALUE!</v>
      </c>
      <c r="DP164" s="186" t="e">
        <f t="shared" si="664"/>
        <v>#VALUE!</v>
      </c>
      <c r="DQ164" s="186" t="e">
        <f t="shared" si="664"/>
        <v>#VALUE!</v>
      </c>
      <c r="DR164" s="186" t="e">
        <f t="shared" si="664"/>
        <v>#VALUE!</v>
      </c>
      <c r="DS164" s="187" t="e">
        <f t="shared" si="664"/>
        <v>#VALUE!</v>
      </c>
      <c r="DT164" s="185" t="e">
        <f t="shared" si="11"/>
        <v>#VALUE!</v>
      </c>
      <c r="DU164" s="189" t="e">
        <f t="shared" si="12"/>
        <v>#VALUE!</v>
      </c>
      <c r="DV164" s="133" t="e">
        <f>CZ164*'Ores &amp; Ingots'!$C$3+DA164*'Ores &amp; Ingots'!$C$4+DB164*'Ores &amp; Ingots'!$C$5+DC164*'Ores &amp; Ingots'!$C$6+DD164*'Ores &amp; Ingots'!$C$7+DE164*'Ores &amp; Ingots'!$C$8+DF164*'Ores &amp; Ingots'!$C$9+DG164*'Ores &amp; Ingots'!$C$10+DH164*'Ores &amp; Ingots'!$C$11+DI164*'Ores &amp; Ingots'!$C$12</f>
        <v>#VALUE!</v>
      </c>
      <c r="DW164" s="133" t="e">
        <f>DJ164*'Ores &amp; Ingots'!$B$3+DK164*'Ores &amp; Ingots'!$B$4+DL164*'Ores &amp; Ingots'!$B$5+DM164*'Ores &amp; Ingots'!$B$6+DN164*'Ores &amp; Ingots'!$B$7+DO164*'Ores &amp; Ingots'!$B$8+DP164*'Ores &amp; Ingots'!$B$9+DQ164*'Ores &amp; Ingots'!$B$10+DR164*'Ores &amp; Ingots'!$B$11+DS164*'Ores &amp; Ingots'!$B$12</f>
        <v>#VALUE!</v>
      </c>
      <c r="DX164" s="189" t="e">
        <f>CZ164*Refining!$G$3+DA164*Refining!$G$4+DB164*Refining!$G$5+DC164*Refining!$G$6+DD164*Refining!$G$7+DE164*Refining!$G$8+DF164*Refining!$G$9+DG164*Refining!$G$10+DH164*Refining!$G$11+DI164*Refining!$G$12</f>
        <v>#VALUE!</v>
      </c>
      <c r="DY164" s="189" t="e">
        <f t="shared" si="13"/>
        <v>#VALUE!</v>
      </c>
      <c r="DZ164" s="192" t="e">
        <f t="shared" si="14"/>
        <v>#VALUE!</v>
      </c>
      <c r="EA164" s="185" t="e">
        <f t="shared" si="15"/>
        <v>#VALUE!</v>
      </c>
      <c r="EB164" s="194" t="e">
        <f t="shared" ref="EB164:EC164" si="665">EA164/60</f>
        <v>#VALUE!</v>
      </c>
      <c r="EC164" s="194" t="e">
        <f t="shared" si="665"/>
        <v>#VALUE!</v>
      </c>
      <c r="ED164" s="185" t="e">
        <f t="shared" si="17"/>
        <v>#VALUE!</v>
      </c>
      <c r="EE164" s="194" t="e">
        <f t="shared" ref="EE164:EF164" si="666">ED164/1000</f>
        <v>#VALUE!</v>
      </c>
      <c r="EF164" s="196" t="e">
        <f t="shared" si="666"/>
        <v>#VALUE!</v>
      </c>
      <c r="EG164" s="130" t="e">
        <f t="shared" si="19"/>
        <v>#VALUE!</v>
      </c>
      <c r="EH164" s="132" t="e">
        <f t="shared" si="20"/>
        <v>#VALUE!</v>
      </c>
      <c r="EI164" s="133" t="s">
        <v>28</v>
      </c>
    </row>
    <row r="165" spans="1:139" ht="12.75" hidden="1" x14ac:dyDescent="0.2">
      <c r="A165" s="864"/>
      <c r="B165" s="135" t="s">
        <v>371</v>
      </c>
      <c r="C165" s="137" t="s">
        <v>156</v>
      </c>
      <c r="D165" s="137">
        <v>1</v>
      </c>
      <c r="E165" s="137">
        <v>1</v>
      </c>
      <c r="F165" s="137">
        <v>1</v>
      </c>
      <c r="G165" s="139">
        <f t="shared" si="0"/>
        <v>15.625</v>
      </c>
      <c r="H165" s="140">
        <v>15</v>
      </c>
      <c r="I165" s="140">
        <v>15</v>
      </c>
      <c r="J165" s="140">
        <f>H165/Main!$D$9</f>
        <v>3</v>
      </c>
      <c r="K165" s="140">
        <f>I165/Main!$D$10</f>
        <v>7.5</v>
      </c>
      <c r="L165" s="140">
        <f t="shared" si="1"/>
        <v>2.5</v>
      </c>
      <c r="M165" s="140">
        <v>0.3</v>
      </c>
      <c r="N165" s="143"/>
      <c r="O165" s="143"/>
      <c r="P165" s="143"/>
      <c r="Q165" s="145"/>
      <c r="R165" s="143"/>
      <c r="S165" s="146"/>
      <c r="T165" s="146"/>
      <c r="U165" s="143"/>
      <c r="V165" s="143"/>
      <c r="W165" s="146"/>
      <c r="X165" s="146"/>
      <c r="Y165" s="143"/>
      <c r="Z165" s="143"/>
      <c r="AA165" s="143"/>
      <c r="AB165" s="143"/>
      <c r="AC165" s="362" t="s">
        <v>220</v>
      </c>
      <c r="AD165" s="133">
        <v>8</v>
      </c>
      <c r="AE165" s="133">
        <v>0</v>
      </c>
      <c r="AF165" s="133">
        <v>0</v>
      </c>
      <c r="AG165" s="167">
        <v>4</v>
      </c>
      <c r="AH165" s="133">
        <v>40</v>
      </c>
      <c r="AI165" s="133">
        <v>0</v>
      </c>
      <c r="AJ165" s="133">
        <v>0</v>
      </c>
      <c r="AK165" s="133">
        <v>0</v>
      </c>
      <c r="AL165" s="133">
        <v>0</v>
      </c>
      <c r="AM165" s="133">
        <v>0</v>
      </c>
      <c r="AN165" s="133">
        <v>0</v>
      </c>
      <c r="AO165" s="133">
        <v>8</v>
      </c>
      <c r="AP165" s="133">
        <v>0</v>
      </c>
      <c r="AQ165" s="133">
        <v>0</v>
      </c>
      <c r="AR165" s="133">
        <v>0</v>
      </c>
      <c r="AS165" s="133">
        <v>0</v>
      </c>
      <c r="AT165" s="133">
        <v>0</v>
      </c>
      <c r="AU165" s="133">
        <v>0</v>
      </c>
      <c r="AV165" s="133">
        <v>0</v>
      </c>
      <c r="AW165" s="133">
        <v>0</v>
      </c>
      <c r="AX165" s="133">
        <v>0</v>
      </c>
      <c r="AY165" s="174">
        <f t="shared" ref="AY165:BS165" si="667">IF(AD165 = 0, "", AD165)</f>
        <v>8</v>
      </c>
      <c r="AZ165" s="137" t="str">
        <f t="shared" si="667"/>
        <v/>
      </c>
      <c r="BA165" s="137" t="str">
        <f t="shared" si="667"/>
        <v/>
      </c>
      <c r="BB165" s="167">
        <f t="shared" si="667"/>
        <v>4</v>
      </c>
      <c r="BC165" s="133">
        <f t="shared" si="667"/>
        <v>40</v>
      </c>
      <c r="BD165" s="137" t="str">
        <f t="shared" si="667"/>
        <v/>
      </c>
      <c r="BE165" s="137" t="str">
        <f t="shared" si="667"/>
        <v/>
      </c>
      <c r="BF165" s="137" t="str">
        <f t="shared" si="667"/>
        <v/>
      </c>
      <c r="BG165" s="137" t="str">
        <f t="shared" si="667"/>
        <v/>
      </c>
      <c r="BH165" s="137" t="str">
        <f t="shared" si="667"/>
        <v/>
      </c>
      <c r="BI165" s="137" t="str">
        <f t="shared" si="667"/>
        <v/>
      </c>
      <c r="BJ165" s="133">
        <f t="shared" si="667"/>
        <v>8</v>
      </c>
      <c r="BK165" s="137" t="str">
        <f t="shared" si="667"/>
        <v/>
      </c>
      <c r="BL165" s="137" t="str">
        <f t="shared" si="667"/>
        <v/>
      </c>
      <c r="BM165" s="137" t="str">
        <f t="shared" si="667"/>
        <v/>
      </c>
      <c r="BN165" s="137" t="str">
        <f t="shared" si="667"/>
        <v/>
      </c>
      <c r="BO165" s="137" t="str">
        <f t="shared" si="667"/>
        <v/>
      </c>
      <c r="BP165" s="137" t="str">
        <f t="shared" si="667"/>
        <v/>
      </c>
      <c r="BQ165" s="137" t="str">
        <f t="shared" si="667"/>
        <v/>
      </c>
      <c r="BR165" s="137" t="str">
        <f t="shared" si="667"/>
        <v/>
      </c>
      <c r="BS165" s="169" t="str">
        <f t="shared" si="667"/>
        <v/>
      </c>
      <c r="BT165" s="174" t="e">
        <f>$AY165*Assembly!Z$4+$AZ165*Assembly!Z$5+$BA165*Assembly!Z$6+$BB165*Assembly!Z$7+$BC165*Assembly!Z$8+$BD165*Assembly!Z$9+$BE165*Assembly!Z$10+$BF165*Assembly!Z$11+$BG165*Assembly!Z$12+$BH165*Assembly!Z$13+$BI165*Assembly!Z$14+$BJ165*Assembly!Z$15+$BK165*Assembly!Z$16+$BL165*Assembly!Z$17+$BM165*Assembly!Z$18+$BN165*Assembly!Z$19+$BO165*Assembly!Z$20+$BP165*Assembly!Z$21+$BQ165*Assembly!Z$22+$BR165*Assembly!Z$23+$BS165*Assembly!Z$24</f>
        <v>#VALUE!</v>
      </c>
      <c r="BU165" s="133" t="e">
        <f t="shared" si="3"/>
        <v>#VALUE!</v>
      </c>
      <c r="BV165" s="398"/>
      <c r="BW165" s="133" t="e">
        <f>$AY165*Assembly!AD$4+$AZ165*Assembly!AD$5+$BA165*Assembly!AD$6+$BB165*Assembly!AD$7+$BC165*Assembly!AD$8+$BD165*Assembly!AD$9+$BE165*Assembly!AD$10+$BF165*Assembly!AD$11+$BG165*Assembly!AD$12+$BH165*Assembly!AD$13+$BI165*Assembly!AD$14+$BJ165*Assembly!AD$15+$BK165*Assembly!AD$16+$BL165*Assembly!AD$17+$BM165*Assembly!AD$18+$BN165*Assembly!AD$19+$BO165*Assembly!AD$20+$BP165*Assembly!AD$21+$BQ165*Assembly!AD$22+$BR165*Assembly!AD$23+$BS165*Assembly!AD$24</f>
        <v>#VALUE!</v>
      </c>
      <c r="BX165" s="177" t="e">
        <f t="shared" si="4"/>
        <v>#VALUE!</v>
      </c>
      <c r="BY165" s="178" t="e">
        <f t="shared" si="5"/>
        <v>#VALUE!</v>
      </c>
      <c r="BZ165" s="179" t="e">
        <f t="shared" si="6"/>
        <v>#VALUE!</v>
      </c>
      <c r="CA165" s="178" t="e">
        <f t="shared" si="7"/>
        <v>#VALUE!</v>
      </c>
      <c r="CB165" s="133" t="e">
        <f>$AY165*Assembly!Y$4+$AZ165*Assembly!Y$5+$BA165*Assembly!Y$6+$BB165*Assembly!Y$7+$BC165*Assembly!Y$8+$BD165*Assembly!Y$9+$BE165*Assembly!Y$10+$BF165*Assembly!Y$11+$BG165*Assembly!Y$12+$BH165*Assembly!Y$13+$BI165*Assembly!Y$14+$BJ165*Assembly!Y$15+$BK165*Assembly!Y$16+$BL165*Assembly!Y$17+$BM165*Assembly!Y$18+$BN165*Assembly!Y$19+$BO165*Assembly!Y$20+$BP165*Assembly!Y$21+$BQ165*Assembly!Y$22+$BR165*Assembly!Y$23+$BS165*Assembly!Y$24</f>
        <v>#VALUE!</v>
      </c>
      <c r="CC165" s="133" t="e">
        <f t="shared" si="8"/>
        <v>#VALUE!</v>
      </c>
      <c r="CD165" s="130" t="e">
        <f t="shared" si="9"/>
        <v>#VALUE!</v>
      </c>
      <c r="CE165" s="183" t="e">
        <f>$AY165*Assembly!AC$4+$AZ165*Assembly!AC$5+$BA165*Assembly!AC$6+$BB165*Assembly!AC$7+$BC165*Assembly!AC$8+$BD165*Assembly!AC$9+$BE165*Assembly!AC$10+$BF165*Assembly!AC$11+$BG165*Assembly!AC$12+$BH165*Assembly!AC$13+$BI165*Assembly!AC$14+$BJ165*Assembly!AC$15+$BK165*Assembly!AC$16+$BL165*Assembly!AC$17+$BM165*Assembly!AC$18+$BN165*Assembly!AC$19+$BO165*Assembly!AC$20+$BP165*Assembly!AC$21+$BQ165*Assembly!AC$22+$BR165*Assembly!AC$23+$BS165*Assembly!AC$24</f>
        <v>#VALUE!</v>
      </c>
      <c r="CF165" s="145" t="e">
        <f>$AY165*Assembly!M$4+$AZ165*Assembly!M$5+$BA165*Assembly!M$6+$BB165*Assembly!M$7+$BC165*Assembly!M$8+$BD165*Assembly!M$9+$BE165*Assembly!M$10+$BF165*Assembly!M$11+$BG165*Assembly!M$12+$BH165*Assembly!M$13+$BI165*Assembly!M$14+$BJ165*Assembly!M$15+$BK165*Assembly!M$16+$BL165*Assembly!M$17+$BM165*Assembly!M$18+$BN165*Assembly!M$19+$BO165*Assembly!M$20+$BP165*Assembly!M$21+$BQ165*Assembly!M$22+$BR165*Assembly!M$23+$BS165*Assembly!M$24</f>
        <v>#VALUE!</v>
      </c>
      <c r="CG165" s="145" t="e">
        <f>$AY165*Assembly!N$4+$AZ165*Assembly!N$5+$BA165*Assembly!N$6+$BB165*Assembly!N$7+$BC165*Assembly!N$8+$BD165*Assembly!N$9+$BE165*Assembly!N$10+$BF165*Assembly!N$11+$BG165*Assembly!N$12+$BH165*Assembly!N$13+$BI165*Assembly!N$14+$BJ165*Assembly!N$15+$BK165*Assembly!N$16+$BL165*Assembly!N$17+$BM165*Assembly!N$18+$BN165*Assembly!N$19+$BO165*Assembly!N$20+$BP165*Assembly!N$21+$BQ165*Assembly!N$22+$BR165*Assembly!N$23+$BS165*Assembly!N$24</f>
        <v>#VALUE!</v>
      </c>
      <c r="CH165" s="145" t="e">
        <f>$AY165*Assembly!O$4+$AZ165*Assembly!O$5+$BA165*Assembly!O$6+$BB165*Assembly!O$7+$BC165*Assembly!O$8+$BD165*Assembly!O$9+$BE165*Assembly!O$10+$BF165*Assembly!O$11+$BG165*Assembly!O$12+$BH165*Assembly!O$13+$BI165*Assembly!O$14+$BJ165*Assembly!O$15+$BK165*Assembly!O$16+$BL165*Assembly!O$17+$BM165*Assembly!O$18+$BN165*Assembly!O$19+$BO165*Assembly!O$20+$BP165*Assembly!O$21+$BQ165*Assembly!O$22+$BR165*Assembly!O$23+$BS165*Assembly!O$24</f>
        <v>#VALUE!</v>
      </c>
      <c r="CI165" s="140" t="e">
        <f>$AY165*Assembly!P$4+$AZ165*Assembly!P$5+$BA165*Assembly!P$6+$BB165*Assembly!P$7+$BC165*Assembly!P$8+$BD165*Assembly!P$9+$BE165*Assembly!P$10+$BF165*Assembly!P$11+$BG165*Assembly!P$12+$BH165*Assembly!P$13+$BI165*Assembly!P$14+$BJ165*Assembly!P$15+$BK165*Assembly!P$16+$BL165*Assembly!P$17+$BM165*Assembly!P$18+$BN165*Assembly!P$19+$BO165*Assembly!P$20+$BP165*Assembly!P$21+$BQ165*Assembly!P$22+$BR165*Assembly!P$23+$BS165*Assembly!P$24</f>
        <v>#VALUE!</v>
      </c>
      <c r="CJ165" s="140" t="e">
        <f>$AY165*Assembly!Q$4+$AZ165*Assembly!Q$5+$BA165*Assembly!Q$6+$BB165*Assembly!Q$7+$BC165*Assembly!Q$8+$BD165*Assembly!Q$9+$BE165*Assembly!Q$10+$BF165*Assembly!Q$11+$BG165*Assembly!Q$12+$BH165*Assembly!Q$13+$BI165*Assembly!Q$14+$BJ165*Assembly!Q$15+$BK165*Assembly!Q$16+$BL165*Assembly!Q$17+$BM165*Assembly!Q$18+$BN165*Assembly!Q$19+$BO165*Assembly!Q$20+$BP165*Assembly!Q$21+$BQ165*Assembly!Q$22+$BR165*Assembly!Q$23+$BS165*Assembly!Q$24</f>
        <v>#VALUE!</v>
      </c>
      <c r="CK165" s="145" t="e">
        <f>$AY165*Assembly!R$4+$AZ165*Assembly!R$5+$BA165*Assembly!R$6+$BB165*Assembly!R$7+$BC165*Assembly!R$8+$BD165*Assembly!R$9+$BE165*Assembly!R$10+$BF165*Assembly!R$11+$BG165*Assembly!R$12+$BH165*Assembly!R$13+$BI165*Assembly!R$14+$BJ165*Assembly!R$15+$BK165*Assembly!R$16+$BL165*Assembly!R$17+$BM165*Assembly!R$18+$BN165*Assembly!R$19+$BO165*Assembly!R$20+$BP165*Assembly!R$21+$BQ165*Assembly!R$22+$BR165*Assembly!R$23+$BS165*Assembly!R$24</f>
        <v>#VALUE!</v>
      </c>
      <c r="CL165" s="140" t="e">
        <f>$AY165*Assembly!S$4+$AZ165*Assembly!S$5+$BA165*Assembly!S$6+$BB165*Assembly!S$7+$BC165*Assembly!S$8+$BD165*Assembly!S$9+$BE165*Assembly!S$10+$BF165*Assembly!S$11+$BG165*Assembly!S$12+$BH165*Assembly!S$13+$BI165*Assembly!S$14+$BJ165*Assembly!S$15+$BK165*Assembly!S$16+$BL165*Assembly!S$17+$BM165*Assembly!S$18+$BN165*Assembly!S$19+$BO165*Assembly!S$20+$BP165*Assembly!S$21+$BQ165*Assembly!S$22+$BR165*Assembly!S$23+$BS165*Assembly!S$24</f>
        <v>#VALUE!</v>
      </c>
      <c r="CM165" s="140" t="e">
        <f>$AY165*Assembly!T$4+$AZ165*Assembly!T$5+$BA165*Assembly!T$6+$BB165*Assembly!T$7+$BC165*Assembly!T$8+$BD165*Assembly!T$9+$BE165*Assembly!T$10+$BF165*Assembly!T$11+$BG165*Assembly!T$12+$BH165*Assembly!T$13+$BI165*Assembly!T$14+$BJ165*Assembly!T$15+$BK165*Assembly!T$16+$BL165*Assembly!T$17+$BM165*Assembly!T$18+$BN165*Assembly!T$19+$BO165*Assembly!T$20+$BP165*Assembly!T$21+$BQ165*Assembly!T$22+$BR165*Assembly!T$23+$BS165*Assembly!T$24</f>
        <v>#VALUE!</v>
      </c>
      <c r="CN165" s="140" t="e">
        <f>$AY165*Assembly!U$4+$AZ165*Assembly!U$5+$BA165*Assembly!U$6+$BB165*Assembly!U$7+$BC165*Assembly!U$8+$BD165*Assembly!U$9+$BE165*Assembly!U$10+$BF165*Assembly!U$11+$BG165*Assembly!U$12+$BH165*Assembly!U$13+$BI165*Assembly!U$14+$BJ165*Assembly!U$15+$BK165*Assembly!U$16+$BL165*Assembly!U$17+$BM165*Assembly!U$18+$BN165*Assembly!U$19+$BO165*Assembly!U$20+$BP165*Assembly!U$21+$BQ165*Assembly!U$22+$BR165*Assembly!U$23+$BS165*Assembly!U$24</f>
        <v>#VALUE!</v>
      </c>
      <c r="CO165" s="145" t="e">
        <f>$AY165*Assembly!V$4+$AZ165*Assembly!V$5+$BA165*Assembly!V$6+$BB165*Assembly!V$7+$BC165*Assembly!V$8+$BD165*Assembly!V$9+$BE165*Assembly!V$10+$BF165*Assembly!V$11+$BG165*Assembly!V$12+$BH165*Assembly!V$13+$BI165*Assembly!V$14+$BJ165*Assembly!V$15+$BK165*Assembly!V$16+$BL165*Assembly!V$17+$BM165*Assembly!V$18+$BN165*Assembly!V$19+$BO165*Assembly!V$20+$BP165*Assembly!V$21+$BQ165*Assembly!V$22+$BR165*Assembly!V$23+$BS165*Assembly!V$24</f>
        <v>#VALUE!</v>
      </c>
      <c r="CP165" s="145" t="e">
        <f>CF165*Refining!$F$3</f>
        <v>#VALUE!</v>
      </c>
      <c r="CQ165" s="145" t="e">
        <f>CG165*Refining!$F$4</f>
        <v>#VALUE!</v>
      </c>
      <c r="CR165" s="145" t="e">
        <f>CH165*Refining!$F$5</f>
        <v>#VALUE!</v>
      </c>
      <c r="CS165" s="145" t="e">
        <f>CI165*Refining!$F$6</f>
        <v>#VALUE!</v>
      </c>
      <c r="CT165" s="145" t="e">
        <f>CJ165*Refining!$F$7</f>
        <v>#VALUE!</v>
      </c>
      <c r="CU165" s="145" t="e">
        <f>CK165*Refining!$F$8</f>
        <v>#VALUE!</v>
      </c>
      <c r="CV165" s="145" t="e">
        <f>CL165*Refining!$F$9</f>
        <v>#VALUE!</v>
      </c>
      <c r="CW165" s="145" t="e">
        <f>CM165*Refining!$F$10</f>
        <v>#VALUE!</v>
      </c>
      <c r="CX165" s="145" t="e">
        <f>CN165*Refining!$F$11</f>
        <v>#VALUE!</v>
      </c>
      <c r="CY165" s="145" t="e">
        <f>CO165*Refining!$F$12</f>
        <v>#VALUE!</v>
      </c>
      <c r="CZ165" s="185" t="e">
        <f t="shared" ref="CZ165:DS165" si="668">IF(CF165 = 0, "", CF165)</f>
        <v>#VALUE!</v>
      </c>
      <c r="DA165" s="189" t="e">
        <f t="shared" si="668"/>
        <v>#VALUE!</v>
      </c>
      <c r="DB165" s="189" t="e">
        <f t="shared" si="668"/>
        <v>#VALUE!</v>
      </c>
      <c r="DC165" s="186" t="e">
        <f t="shared" si="668"/>
        <v>#VALUE!</v>
      </c>
      <c r="DD165" s="186" t="e">
        <f t="shared" si="668"/>
        <v>#VALUE!</v>
      </c>
      <c r="DE165" s="186" t="e">
        <f t="shared" si="668"/>
        <v>#VALUE!</v>
      </c>
      <c r="DF165" s="186" t="e">
        <f t="shared" si="668"/>
        <v>#VALUE!</v>
      </c>
      <c r="DG165" s="186" t="e">
        <f t="shared" si="668"/>
        <v>#VALUE!</v>
      </c>
      <c r="DH165" s="186" t="e">
        <f t="shared" si="668"/>
        <v>#VALUE!</v>
      </c>
      <c r="DI165" s="187" t="e">
        <f t="shared" si="668"/>
        <v>#VALUE!</v>
      </c>
      <c r="DJ165" s="185" t="e">
        <f t="shared" si="668"/>
        <v>#VALUE!</v>
      </c>
      <c r="DK165" s="189" t="e">
        <f t="shared" si="668"/>
        <v>#VALUE!</v>
      </c>
      <c r="DL165" s="189" t="e">
        <f t="shared" si="668"/>
        <v>#VALUE!</v>
      </c>
      <c r="DM165" s="186" t="e">
        <f t="shared" si="668"/>
        <v>#VALUE!</v>
      </c>
      <c r="DN165" s="211" t="e">
        <f t="shared" si="668"/>
        <v>#VALUE!</v>
      </c>
      <c r="DO165" s="186" t="e">
        <f t="shared" si="668"/>
        <v>#VALUE!</v>
      </c>
      <c r="DP165" s="186" t="e">
        <f t="shared" si="668"/>
        <v>#VALUE!</v>
      </c>
      <c r="DQ165" s="186" t="e">
        <f t="shared" si="668"/>
        <v>#VALUE!</v>
      </c>
      <c r="DR165" s="186" t="e">
        <f t="shared" si="668"/>
        <v>#VALUE!</v>
      </c>
      <c r="DS165" s="187" t="e">
        <f t="shared" si="668"/>
        <v>#VALUE!</v>
      </c>
      <c r="DT165" s="185" t="e">
        <f t="shared" si="11"/>
        <v>#VALUE!</v>
      </c>
      <c r="DU165" s="189" t="e">
        <f t="shared" si="12"/>
        <v>#VALUE!</v>
      </c>
      <c r="DV165" s="133" t="e">
        <f>CZ165*'Ores &amp; Ingots'!$C$3+DA165*'Ores &amp; Ingots'!$C$4+DB165*'Ores &amp; Ingots'!$C$5+DC165*'Ores &amp; Ingots'!$C$6+DD165*'Ores &amp; Ingots'!$C$7+DE165*'Ores &amp; Ingots'!$C$8+DF165*'Ores &amp; Ingots'!$C$9+DG165*'Ores &amp; Ingots'!$C$10+DH165*'Ores &amp; Ingots'!$C$11+DI165*'Ores &amp; Ingots'!$C$12</f>
        <v>#VALUE!</v>
      </c>
      <c r="DW165" s="133" t="e">
        <f>DJ165*'Ores &amp; Ingots'!$B$3+DK165*'Ores &amp; Ingots'!$B$4+DL165*'Ores &amp; Ingots'!$B$5+DM165*'Ores &amp; Ingots'!$B$6+DN165*'Ores &amp; Ingots'!$B$7+DO165*'Ores &amp; Ingots'!$B$8+DP165*'Ores &amp; Ingots'!$B$9+DQ165*'Ores &amp; Ingots'!$B$10+DR165*'Ores &amp; Ingots'!$B$11+DS165*'Ores &amp; Ingots'!$B$12</f>
        <v>#VALUE!</v>
      </c>
      <c r="DX165" s="189" t="e">
        <f>CZ165*Refining!$G$3+DA165*Refining!$G$4+DB165*Refining!$G$5+DC165*Refining!$G$6+DD165*Refining!$G$7+DE165*Refining!$G$8+DF165*Refining!$G$9+DG165*Refining!$G$10+DH165*Refining!$G$11+DI165*Refining!$G$12</f>
        <v>#VALUE!</v>
      </c>
      <c r="DY165" s="189" t="e">
        <f t="shared" si="13"/>
        <v>#VALUE!</v>
      </c>
      <c r="DZ165" s="192" t="e">
        <f t="shared" si="14"/>
        <v>#VALUE!</v>
      </c>
      <c r="EA165" s="185" t="e">
        <f t="shared" si="15"/>
        <v>#VALUE!</v>
      </c>
      <c r="EB165" s="194" t="e">
        <f t="shared" ref="EB165:EC165" si="669">EA165/60</f>
        <v>#VALUE!</v>
      </c>
      <c r="EC165" s="194" t="e">
        <f t="shared" si="669"/>
        <v>#VALUE!</v>
      </c>
      <c r="ED165" s="185" t="e">
        <f t="shared" si="17"/>
        <v>#VALUE!</v>
      </c>
      <c r="EE165" s="194" t="e">
        <f t="shared" ref="EE165:EF165" si="670">ED165/1000</f>
        <v>#VALUE!</v>
      </c>
      <c r="EF165" s="196" t="e">
        <f t="shared" si="670"/>
        <v>#VALUE!</v>
      </c>
      <c r="EG165" s="130" t="e">
        <f t="shared" si="19"/>
        <v>#VALUE!</v>
      </c>
      <c r="EH165" s="132" t="e">
        <f t="shared" si="20"/>
        <v>#VALUE!</v>
      </c>
      <c r="EI165" s="133">
        <v>1088</v>
      </c>
    </row>
    <row r="166" spans="1:139" ht="12.75" x14ac:dyDescent="0.2">
      <c r="A166" s="864"/>
      <c r="B166" s="135" t="s">
        <v>371</v>
      </c>
      <c r="C166" s="137" t="s">
        <v>155</v>
      </c>
      <c r="D166" s="137">
        <v>1</v>
      </c>
      <c r="E166" s="137">
        <v>1</v>
      </c>
      <c r="F166" s="137">
        <v>1</v>
      </c>
      <c r="G166" s="139">
        <f t="shared" si="0"/>
        <v>0.125</v>
      </c>
      <c r="H166" s="140">
        <v>10</v>
      </c>
      <c r="I166" s="140">
        <v>10</v>
      </c>
      <c r="J166" s="140">
        <f>H166/Main!$D$9</f>
        <v>2</v>
      </c>
      <c r="K166" s="140">
        <f>I166/Main!$D$10</f>
        <v>5</v>
      </c>
      <c r="L166" s="140">
        <f t="shared" si="1"/>
        <v>2.5</v>
      </c>
      <c r="M166" s="140">
        <v>0.3</v>
      </c>
      <c r="N166" s="143"/>
      <c r="O166" s="143"/>
      <c r="P166" s="143"/>
      <c r="Q166" s="145"/>
      <c r="R166" s="143"/>
      <c r="S166" s="146"/>
      <c r="T166" s="146"/>
      <c r="U166" s="143"/>
      <c r="V166" s="143"/>
      <c r="W166" s="146"/>
      <c r="X166" s="146"/>
      <c r="Y166" s="143"/>
      <c r="Z166" s="143"/>
      <c r="AA166" s="143"/>
      <c r="AB166" s="143"/>
      <c r="AC166" s="362"/>
      <c r="AD166" s="133">
        <v>2</v>
      </c>
      <c r="AE166" s="133">
        <v>0</v>
      </c>
      <c r="AF166" s="133">
        <v>0</v>
      </c>
      <c r="AG166" s="167">
        <v>1</v>
      </c>
      <c r="AH166" s="133">
        <v>5</v>
      </c>
      <c r="AI166" s="133">
        <v>0</v>
      </c>
      <c r="AJ166" s="133">
        <v>0</v>
      </c>
      <c r="AK166" s="133">
        <v>0</v>
      </c>
      <c r="AL166" s="133">
        <v>0</v>
      </c>
      <c r="AM166" s="133">
        <v>0</v>
      </c>
      <c r="AN166" s="133">
        <v>0</v>
      </c>
      <c r="AO166" s="133">
        <v>2</v>
      </c>
      <c r="AP166" s="133">
        <v>0</v>
      </c>
      <c r="AQ166" s="133">
        <v>0</v>
      </c>
      <c r="AR166" s="133">
        <v>0</v>
      </c>
      <c r="AS166" s="133">
        <v>0</v>
      </c>
      <c r="AT166" s="133">
        <v>0</v>
      </c>
      <c r="AU166" s="133">
        <v>0</v>
      </c>
      <c r="AV166" s="133">
        <v>0</v>
      </c>
      <c r="AW166" s="133">
        <v>0</v>
      </c>
      <c r="AX166" s="133">
        <v>0</v>
      </c>
      <c r="AY166" s="174">
        <f t="shared" ref="AY166:BS166" si="671">IF(AD166 = 0, "", AD166)</f>
        <v>2</v>
      </c>
      <c r="AZ166" s="137" t="str">
        <f t="shared" si="671"/>
        <v/>
      </c>
      <c r="BA166" s="137" t="str">
        <f t="shared" si="671"/>
        <v/>
      </c>
      <c r="BB166" s="167">
        <f t="shared" si="671"/>
        <v>1</v>
      </c>
      <c r="BC166" s="133">
        <f t="shared" si="671"/>
        <v>5</v>
      </c>
      <c r="BD166" s="137" t="str">
        <f t="shared" si="671"/>
        <v/>
      </c>
      <c r="BE166" s="137" t="str">
        <f t="shared" si="671"/>
        <v/>
      </c>
      <c r="BF166" s="137" t="str">
        <f t="shared" si="671"/>
        <v/>
      </c>
      <c r="BG166" s="137" t="str">
        <f t="shared" si="671"/>
        <v/>
      </c>
      <c r="BH166" s="137" t="str">
        <f t="shared" si="671"/>
        <v/>
      </c>
      <c r="BI166" s="137" t="str">
        <f t="shared" si="671"/>
        <v/>
      </c>
      <c r="BJ166" s="133">
        <f t="shared" si="671"/>
        <v>2</v>
      </c>
      <c r="BK166" s="137" t="str">
        <f t="shared" si="671"/>
        <v/>
      </c>
      <c r="BL166" s="137" t="str">
        <f t="shared" si="671"/>
        <v/>
      </c>
      <c r="BM166" s="137" t="str">
        <f t="shared" si="671"/>
        <v/>
      </c>
      <c r="BN166" s="137" t="str">
        <f t="shared" si="671"/>
        <v/>
      </c>
      <c r="BO166" s="137" t="str">
        <f t="shared" si="671"/>
        <v/>
      </c>
      <c r="BP166" s="137" t="str">
        <f t="shared" si="671"/>
        <v/>
      </c>
      <c r="BQ166" s="137" t="str">
        <f t="shared" si="671"/>
        <v/>
      </c>
      <c r="BR166" s="137" t="str">
        <f t="shared" si="671"/>
        <v/>
      </c>
      <c r="BS166" s="169" t="str">
        <f t="shared" si="671"/>
        <v/>
      </c>
      <c r="BT166" s="174" t="e">
        <f>$AY166*Assembly!Z$4+$AZ166*Assembly!Z$5+$BA166*Assembly!Z$6+$BB166*Assembly!Z$7+$BC166*Assembly!Z$8+$BD166*Assembly!Z$9+$BE166*Assembly!Z$10+$BF166*Assembly!Z$11+$BG166*Assembly!Z$12+$BH166*Assembly!Z$13+$BI166*Assembly!Z$14+$BJ166*Assembly!Z$15+$BK166*Assembly!Z$16+$BL166*Assembly!Z$17+$BM166*Assembly!Z$18+$BN166*Assembly!Z$19+$BO166*Assembly!Z$20+$BP166*Assembly!Z$21+$BQ166*Assembly!Z$22+$BR166*Assembly!Z$23+$BS166*Assembly!Z$24</f>
        <v>#VALUE!</v>
      </c>
      <c r="BU166" s="133" t="e">
        <f t="shared" si="3"/>
        <v>#VALUE!</v>
      </c>
      <c r="BV166" s="398"/>
      <c r="BW166" s="133" t="e">
        <f>$AY166*Assembly!AD$4+$AZ166*Assembly!AD$5+$BA166*Assembly!AD$6+$BB166*Assembly!AD$7+$BC166*Assembly!AD$8+$BD166*Assembly!AD$9+$BE166*Assembly!AD$10+$BF166*Assembly!AD$11+$BG166*Assembly!AD$12+$BH166*Assembly!AD$13+$BI166*Assembly!AD$14+$BJ166*Assembly!AD$15+$BK166*Assembly!AD$16+$BL166*Assembly!AD$17+$BM166*Assembly!AD$18+$BN166*Assembly!AD$19+$BO166*Assembly!AD$20+$BP166*Assembly!AD$21+$BQ166*Assembly!AD$22+$BR166*Assembly!AD$23+$BS166*Assembly!AD$24</f>
        <v>#VALUE!</v>
      </c>
      <c r="BX166" s="177" t="e">
        <f t="shared" si="4"/>
        <v>#VALUE!</v>
      </c>
      <c r="BY166" s="178" t="e">
        <f t="shared" si="5"/>
        <v>#VALUE!</v>
      </c>
      <c r="BZ166" s="179" t="e">
        <f t="shared" si="6"/>
        <v>#VALUE!</v>
      </c>
      <c r="CA166" s="178" t="e">
        <f t="shared" si="7"/>
        <v>#VALUE!</v>
      </c>
      <c r="CB166" s="133" t="e">
        <f>$AY166*Assembly!Y$4+$AZ166*Assembly!Y$5+$BA166*Assembly!Y$6+$BB166*Assembly!Y$7+$BC166*Assembly!Y$8+$BD166*Assembly!Y$9+$BE166*Assembly!Y$10+$BF166*Assembly!Y$11+$BG166*Assembly!Y$12+$BH166*Assembly!Y$13+$BI166*Assembly!Y$14+$BJ166*Assembly!Y$15+$BK166*Assembly!Y$16+$BL166*Assembly!Y$17+$BM166*Assembly!Y$18+$BN166*Assembly!Y$19+$BO166*Assembly!Y$20+$BP166*Assembly!Y$21+$BQ166*Assembly!Y$22+$BR166*Assembly!Y$23+$BS166*Assembly!Y$24</f>
        <v>#VALUE!</v>
      </c>
      <c r="CC166" s="133" t="e">
        <f t="shared" si="8"/>
        <v>#VALUE!</v>
      </c>
      <c r="CD166" s="130" t="e">
        <f t="shared" si="9"/>
        <v>#VALUE!</v>
      </c>
      <c r="CE166" s="183" t="e">
        <f>$AY166*Assembly!AC$4+$AZ166*Assembly!AC$5+$BA166*Assembly!AC$6+$BB166*Assembly!AC$7+$BC166*Assembly!AC$8+$BD166*Assembly!AC$9+$BE166*Assembly!AC$10+$BF166*Assembly!AC$11+$BG166*Assembly!AC$12+$BH166*Assembly!AC$13+$BI166*Assembly!AC$14+$BJ166*Assembly!AC$15+$BK166*Assembly!AC$16+$BL166*Assembly!AC$17+$BM166*Assembly!AC$18+$BN166*Assembly!AC$19+$BO166*Assembly!AC$20+$BP166*Assembly!AC$21+$BQ166*Assembly!AC$22+$BR166*Assembly!AC$23+$BS166*Assembly!AC$24</f>
        <v>#VALUE!</v>
      </c>
      <c r="CF166" s="145" t="e">
        <f>$AY166*Assembly!M$4+$AZ166*Assembly!M$5+$BA166*Assembly!M$6+$BB166*Assembly!M$7+$BC166*Assembly!M$8+$BD166*Assembly!M$9+$BE166*Assembly!M$10+$BF166*Assembly!M$11+$BG166*Assembly!M$12+$BH166*Assembly!M$13+$BI166*Assembly!M$14+$BJ166*Assembly!M$15+$BK166*Assembly!M$16+$BL166*Assembly!M$17+$BM166*Assembly!M$18+$BN166*Assembly!M$19+$BO166*Assembly!M$20+$BP166*Assembly!M$21+$BQ166*Assembly!M$22+$BR166*Assembly!M$23+$BS166*Assembly!M$24</f>
        <v>#VALUE!</v>
      </c>
      <c r="CG166" s="145" t="e">
        <f>$AY166*Assembly!N$4+$AZ166*Assembly!N$5+$BA166*Assembly!N$6+$BB166*Assembly!N$7+$BC166*Assembly!N$8+$BD166*Assembly!N$9+$BE166*Assembly!N$10+$BF166*Assembly!N$11+$BG166*Assembly!N$12+$BH166*Assembly!N$13+$BI166*Assembly!N$14+$BJ166*Assembly!N$15+$BK166*Assembly!N$16+$BL166*Assembly!N$17+$BM166*Assembly!N$18+$BN166*Assembly!N$19+$BO166*Assembly!N$20+$BP166*Assembly!N$21+$BQ166*Assembly!N$22+$BR166*Assembly!N$23+$BS166*Assembly!N$24</f>
        <v>#VALUE!</v>
      </c>
      <c r="CH166" s="145" t="e">
        <f>$AY166*Assembly!O$4+$AZ166*Assembly!O$5+$BA166*Assembly!O$6+$BB166*Assembly!O$7+$BC166*Assembly!O$8+$BD166*Assembly!O$9+$BE166*Assembly!O$10+$BF166*Assembly!O$11+$BG166*Assembly!O$12+$BH166*Assembly!O$13+$BI166*Assembly!O$14+$BJ166*Assembly!O$15+$BK166*Assembly!O$16+$BL166*Assembly!O$17+$BM166*Assembly!O$18+$BN166*Assembly!O$19+$BO166*Assembly!O$20+$BP166*Assembly!O$21+$BQ166*Assembly!O$22+$BR166*Assembly!O$23+$BS166*Assembly!O$24</f>
        <v>#VALUE!</v>
      </c>
      <c r="CI166" s="140" t="e">
        <f>$AY166*Assembly!P$4+$AZ166*Assembly!P$5+$BA166*Assembly!P$6+$BB166*Assembly!P$7+$BC166*Assembly!P$8+$BD166*Assembly!P$9+$BE166*Assembly!P$10+$BF166*Assembly!P$11+$BG166*Assembly!P$12+$BH166*Assembly!P$13+$BI166*Assembly!P$14+$BJ166*Assembly!P$15+$BK166*Assembly!P$16+$BL166*Assembly!P$17+$BM166*Assembly!P$18+$BN166*Assembly!P$19+$BO166*Assembly!P$20+$BP166*Assembly!P$21+$BQ166*Assembly!P$22+$BR166*Assembly!P$23+$BS166*Assembly!P$24</f>
        <v>#VALUE!</v>
      </c>
      <c r="CJ166" s="140" t="e">
        <f>$AY166*Assembly!Q$4+$AZ166*Assembly!Q$5+$BA166*Assembly!Q$6+$BB166*Assembly!Q$7+$BC166*Assembly!Q$8+$BD166*Assembly!Q$9+$BE166*Assembly!Q$10+$BF166*Assembly!Q$11+$BG166*Assembly!Q$12+$BH166*Assembly!Q$13+$BI166*Assembly!Q$14+$BJ166*Assembly!Q$15+$BK166*Assembly!Q$16+$BL166*Assembly!Q$17+$BM166*Assembly!Q$18+$BN166*Assembly!Q$19+$BO166*Assembly!Q$20+$BP166*Assembly!Q$21+$BQ166*Assembly!Q$22+$BR166*Assembly!Q$23+$BS166*Assembly!Q$24</f>
        <v>#VALUE!</v>
      </c>
      <c r="CK166" s="145" t="e">
        <f>$AY166*Assembly!R$4+$AZ166*Assembly!R$5+$BA166*Assembly!R$6+$BB166*Assembly!R$7+$BC166*Assembly!R$8+$BD166*Assembly!R$9+$BE166*Assembly!R$10+$BF166*Assembly!R$11+$BG166*Assembly!R$12+$BH166*Assembly!R$13+$BI166*Assembly!R$14+$BJ166*Assembly!R$15+$BK166*Assembly!R$16+$BL166*Assembly!R$17+$BM166*Assembly!R$18+$BN166*Assembly!R$19+$BO166*Assembly!R$20+$BP166*Assembly!R$21+$BQ166*Assembly!R$22+$BR166*Assembly!R$23+$BS166*Assembly!R$24</f>
        <v>#VALUE!</v>
      </c>
      <c r="CL166" s="140" t="e">
        <f>$AY166*Assembly!S$4+$AZ166*Assembly!S$5+$BA166*Assembly!S$6+$BB166*Assembly!S$7+$BC166*Assembly!S$8+$BD166*Assembly!S$9+$BE166*Assembly!S$10+$BF166*Assembly!S$11+$BG166*Assembly!S$12+$BH166*Assembly!S$13+$BI166*Assembly!S$14+$BJ166*Assembly!S$15+$BK166*Assembly!S$16+$BL166*Assembly!S$17+$BM166*Assembly!S$18+$BN166*Assembly!S$19+$BO166*Assembly!S$20+$BP166*Assembly!S$21+$BQ166*Assembly!S$22+$BR166*Assembly!S$23+$BS166*Assembly!S$24</f>
        <v>#VALUE!</v>
      </c>
      <c r="CM166" s="140" t="e">
        <f>$AY166*Assembly!T$4+$AZ166*Assembly!T$5+$BA166*Assembly!T$6+$BB166*Assembly!T$7+$BC166*Assembly!T$8+$BD166*Assembly!T$9+$BE166*Assembly!T$10+$BF166*Assembly!T$11+$BG166*Assembly!T$12+$BH166*Assembly!T$13+$BI166*Assembly!T$14+$BJ166*Assembly!T$15+$BK166*Assembly!T$16+$BL166*Assembly!T$17+$BM166*Assembly!T$18+$BN166*Assembly!T$19+$BO166*Assembly!T$20+$BP166*Assembly!T$21+$BQ166*Assembly!T$22+$BR166*Assembly!T$23+$BS166*Assembly!T$24</f>
        <v>#VALUE!</v>
      </c>
      <c r="CN166" s="140" t="e">
        <f>$AY166*Assembly!U$4+$AZ166*Assembly!U$5+$BA166*Assembly!U$6+$BB166*Assembly!U$7+$BC166*Assembly!U$8+$BD166*Assembly!U$9+$BE166*Assembly!U$10+$BF166*Assembly!U$11+$BG166*Assembly!U$12+$BH166*Assembly!U$13+$BI166*Assembly!U$14+$BJ166*Assembly!U$15+$BK166*Assembly!U$16+$BL166*Assembly!U$17+$BM166*Assembly!U$18+$BN166*Assembly!U$19+$BO166*Assembly!U$20+$BP166*Assembly!U$21+$BQ166*Assembly!U$22+$BR166*Assembly!U$23+$BS166*Assembly!U$24</f>
        <v>#VALUE!</v>
      </c>
      <c r="CO166" s="145" t="e">
        <f>$AY166*Assembly!V$4+$AZ166*Assembly!V$5+$BA166*Assembly!V$6+$BB166*Assembly!V$7+$BC166*Assembly!V$8+$BD166*Assembly!V$9+$BE166*Assembly!V$10+$BF166*Assembly!V$11+$BG166*Assembly!V$12+$BH166*Assembly!V$13+$BI166*Assembly!V$14+$BJ166*Assembly!V$15+$BK166*Assembly!V$16+$BL166*Assembly!V$17+$BM166*Assembly!V$18+$BN166*Assembly!V$19+$BO166*Assembly!V$20+$BP166*Assembly!V$21+$BQ166*Assembly!V$22+$BR166*Assembly!V$23+$BS166*Assembly!V$24</f>
        <v>#VALUE!</v>
      </c>
      <c r="CP166" s="145" t="e">
        <f>CF166*Refining!$F$3</f>
        <v>#VALUE!</v>
      </c>
      <c r="CQ166" s="145" t="e">
        <f>CG166*Refining!$F$4</f>
        <v>#VALUE!</v>
      </c>
      <c r="CR166" s="145" t="e">
        <f>CH166*Refining!$F$5</f>
        <v>#VALUE!</v>
      </c>
      <c r="CS166" s="145" t="e">
        <f>CI166*Refining!$F$6</f>
        <v>#VALUE!</v>
      </c>
      <c r="CT166" s="145" t="e">
        <f>CJ166*Refining!$F$7</f>
        <v>#VALUE!</v>
      </c>
      <c r="CU166" s="145" t="e">
        <f>CK166*Refining!$F$8</f>
        <v>#VALUE!</v>
      </c>
      <c r="CV166" s="145" t="e">
        <f>CL166*Refining!$F$9</f>
        <v>#VALUE!</v>
      </c>
      <c r="CW166" s="145" t="e">
        <f>CM166*Refining!$F$10</f>
        <v>#VALUE!</v>
      </c>
      <c r="CX166" s="145" t="e">
        <f>CN166*Refining!$F$11</f>
        <v>#VALUE!</v>
      </c>
      <c r="CY166" s="145" t="e">
        <f>CO166*Refining!$F$12</f>
        <v>#VALUE!</v>
      </c>
      <c r="CZ166" s="185" t="e">
        <f t="shared" ref="CZ166:DS166" si="672">IF(CF166 = 0, "", CF166)</f>
        <v>#VALUE!</v>
      </c>
      <c r="DA166" s="189" t="e">
        <f t="shared" si="672"/>
        <v>#VALUE!</v>
      </c>
      <c r="DB166" s="189" t="e">
        <f t="shared" si="672"/>
        <v>#VALUE!</v>
      </c>
      <c r="DC166" s="186" t="e">
        <f t="shared" si="672"/>
        <v>#VALUE!</v>
      </c>
      <c r="DD166" s="186" t="e">
        <f t="shared" si="672"/>
        <v>#VALUE!</v>
      </c>
      <c r="DE166" s="186" t="e">
        <f t="shared" si="672"/>
        <v>#VALUE!</v>
      </c>
      <c r="DF166" s="186" t="e">
        <f t="shared" si="672"/>
        <v>#VALUE!</v>
      </c>
      <c r="DG166" s="186" t="e">
        <f t="shared" si="672"/>
        <v>#VALUE!</v>
      </c>
      <c r="DH166" s="186" t="e">
        <f t="shared" si="672"/>
        <v>#VALUE!</v>
      </c>
      <c r="DI166" s="187" t="e">
        <f t="shared" si="672"/>
        <v>#VALUE!</v>
      </c>
      <c r="DJ166" s="185" t="e">
        <f t="shared" si="672"/>
        <v>#VALUE!</v>
      </c>
      <c r="DK166" s="189" t="e">
        <f t="shared" si="672"/>
        <v>#VALUE!</v>
      </c>
      <c r="DL166" s="189" t="e">
        <f t="shared" si="672"/>
        <v>#VALUE!</v>
      </c>
      <c r="DM166" s="186" t="e">
        <f t="shared" si="672"/>
        <v>#VALUE!</v>
      </c>
      <c r="DN166" s="211" t="e">
        <f t="shared" si="672"/>
        <v>#VALUE!</v>
      </c>
      <c r="DO166" s="186" t="e">
        <f t="shared" si="672"/>
        <v>#VALUE!</v>
      </c>
      <c r="DP166" s="186" t="e">
        <f t="shared" si="672"/>
        <v>#VALUE!</v>
      </c>
      <c r="DQ166" s="186" t="e">
        <f t="shared" si="672"/>
        <v>#VALUE!</v>
      </c>
      <c r="DR166" s="186" t="e">
        <f t="shared" si="672"/>
        <v>#VALUE!</v>
      </c>
      <c r="DS166" s="187" t="e">
        <f t="shared" si="672"/>
        <v>#VALUE!</v>
      </c>
      <c r="DT166" s="185" t="e">
        <f t="shared" si="11"/>
        <v>#VALUE!</v>
      </c>
      <c r="DU166" s="189" t="e">
        <f t="shared" si="12"/>
        <v>#VALUE!</v>
      </c>
      <c r="DV166" s="133" t="e">
        <f>CZ166*'Ores &amp; Ingots'!$C$3+DA166*'Ores &amp; Ingots'!$C$4+DB166*'Ores &amp; Ingots'!$C$5+DC166*'Ores &amp; Ingots'!$C$6+DD166*'Ores &amp; Ingots'!$C$7+DE166*'Ores &amp; Ingots'!$C$8+DF166*'Ores &amp; Ingots'!$C$9+DG166*'Ores &amp; Ingots'!$C$10+DH166*'Ores &amp; Ingots'!$C$11+DI166*'Ores &amp; Ingots'!$C$12</f>
        <v>#VALUE!</v>
      </c>
      <c r="DW166" s="133" t="e">
        <f>DJ166*'Ores &amp; Ingots'!$B$3+DK166*'Ores &amp; Ingots'!$B$4+DL166*'Ores &amp; Ingots'!$B$5+DM166*'Ores &amp; Ingots'!$B$6+DN166*'Ores &amp; Ingots'!$B$7+DO166*'Ores &amp; Ingots'!$B$8+DP166*'Ores &amp; Ingots'!$B$9+DQ166*'Ores &amp; Ingots'!$B$10+DR166*'Ores &amp; Ingots'!$B$11+DS166*'Ores &amp; Ingots'!$B$12</f>
        <v>#VALUE!</v>
      </c>
      <c r="DX166" s="189" t="e">
        <f>CZ166*Refining!$G$3+DA166*Refining!$G$4+DB166*Refining!$G$5+DC166*Refining!$G$6+DD166*Refining!$G$7+DE166*Refining!$G$8+DF166*Refining!$G$9+DG166*Refining!$G$10+DH166*Refining!$G$11+DI166*Refining!$G$12</f>
        <v>#VALUE!</v>
      </c>
      <c r="DY166" s="189" t="e">
        <f t="shared" si="13"/>
        <v>#VALUE!</v>
      </c>
      <c r="DZ166" s="192" t="e">
        <f t="shared" si="14"/>
        <v>#VALUE!</v>
      </c>
      <c r="EA166" s="185" t="e">
        <f t="shared" si="15"/>
        <v>#VALUE!</v>
      </c>
      <c r="EB166" s="194" t="e">
        <f t="shared" ref="EB166:EC166" si="673">EA166/60</f>
        <v>#VALUE!</v>
      </c>
      <c r="EC166" s="194" t="e">
        <f t="shared" si="673"/>
        <v>#VALUE!</v>
      </c>
      <c r="ED166" s="185" t="e">
        <f t="shared" si="17"/>
        <v>#VALUE!</v>
      </c>
      <c r="EE166" s="194" t="e">
        <f t="shared" ref="EE166:EF166" si="674">ED166/1000</f>
        <v>#VALUE!</v>
      </c>
      <c r="EF166" s="196" t="e">
        <f t="shared" si="674"/>
        <v>#VALUE!</v>
      </c>
      <c r="EG166" s="130" t="e">
        <f t="shared" si="19"/>
        <v>#VALUE!</v>
      </c>
      <c r="EH166" s="132" t="e">
        <f t="shared" si="20"/>
        <v>#VALUE!</v>
      </c>
      <c r="EI166" s="133" t="s">
        <v>28</v>
      </c>
    </row>
    <row r="167" spans="1:139" ht="12.75" hidden="1" x14ac:dyDescent="0.2">
      <c r="A167" s="864"/>
      <c r="B167" s="135" t="s">
        <v>373</v>
      </c>
      <c r="C167" s="137" t="s">
        <v>156</v>
      </c>
      <c r="D167" s="137">
        <v>3</v>
      </c>
      <c r="E167" s="137">
        <v>1</v>
      </c>
      <c r="F167" s="137">
        <v>3</v>
      </c>
      <c r="G167" s="139">
        <f t="shared" si="0"/>
        <v>140.625</v>
      </c>
      <c r="H167" s="140">
        <v>20</v>
      </c>
      <c r="I167" s="140">
        <v>20</v>
      </c>
      <c r="J167" s="140">
        <f>H167/Main!$D$9</f>
        <v>4</v>
      </c>
      <c r="K167" s="140">
        <f>I167/Main!$D$10</f>
        <v>10</v>
      </c>
      <c r="L167" s="140">
        <f t="shared" si="1"/>
        <v>2.5</v>
      </c>
      <c r="M167" s="140">
        <v>0.3</v>
      </c>
      <c r="N167" s="143"/>
      <c r="O167" s="143"/>
      <c r="P167" s="143"/>
      <c r="Q167" s="145"/>
      <c r="R167" s="143"/>
      <c r="S167" s="146"/>
      <c r="T167" s="146"/>
      <c r="U167" s="143"/>
      <c r="V167" s="143"/>
      <c r="W167" s="146"/>
      <c r="X167" s="146"/>
      <c r="Y167" s="143"/>
      <c r="Z167" s="143"/>
      <c r="AA167" s="143"/>
      <c r="AB167" s="143"/>
      <c r="AC167" s="362" t="s">
        <v>220</v>
      </c>
      <c r="AD167" s="133">
        <v>20</v>
      </c>
      <c r="AE167" s="133">
        <v>0</v>
      </c>
      <c r="AF167" s="133">
        <v>0</v>
      </c>
      <c r="AG167" s="167">
        <v>10</v>
      </c>
      <c r="AH167" s="133">
        <v>80</v>
      </c>
      <c r="AI167" s="133">
        <v>0</v>
      </c>
      <c r="AJ167" s="133">
        <v>0</v>
      </c>
      <c r="AK167" s="133">
        <v>0</v>
      </c>
      <c r="AL167" s="133">
        <v>0</v>
      </c>
      <c r="AM167" s="133">
        <v>0</v>
      </c>
      <c r="AN167" s="133">
        <v>0</v>
      </c>
      <c r="AO167" s="133">
        <v>20</v>
      </c>
      <c r="AP167" s="133">
        <v>0</v>
      </c>
      <c r="AQ167" s="133">
        <v>0</v>
      </c>
      <c r="AR167" s="133">
        <v>0</v>
      </c>
      <c r="AS167" s="133">
        <v>0</v>
      </c>
      <c r="AT167" s="133">
        <v>0</v>
      </c>
      <c r="AU167" s="133">
        <v>0</v>
      </c>
      <c r="AV167" s="133">
        <v>0</v>
      </c>
      <c r="AW167" s="133">
        <v>0</v>
      </c>
      <c r="AX167" s="133">
        <v>0</v>
      </c>
      <c r="AY167" s="174">
        <f t="shared" ref="AY167:BS167" si="675">IF(AD167 = 0, "", AD167)</f>
        <v>20</v>
      </c>
      <c r="AZ167" s="137" t="str">
        <f t="shared" si="675"/>
        <v/>
      </c>
      <c r="BA167" s="137" t="str">
        <f t="shared" si="675"/>
        <v/>
      </c>
      <c r="BB167" s="167">
        <f t="shared" si="675"/>
        <v>10</v>
      </c>
      <c r="BC167" s="133">
        <f t="shared" si="675"/>
        <v>80</v>
      </c>
      <c r="BD167" s="137" t="str">
        <f t="shared" si="675"/>
        <v/>
      </c>
      <c r="BE167" s="137" t="str">
        <f t="shared" si="675"/>
        <v/>
      </c>
      <c r="BF167" s="137" t="str">
        <f t="shared" si="675"/>
        <v/>
      </c>
      <c r="BG167" s="137" t="str">
        <f t="shared" si="675"/>
        <v/>
      </c>
      <c r="BH167" s="137" t="str">
        <f t="shared" si="675"/>
        <v/>
      </c>
      <c r="BI167" s="137" t="str">
        <f t="shared" si="675"/>
        <v/>
      </c>
      <c r="BJ167" s="133">
        <f t="shared" si="675"/>
        <v>20</v>
      </c>
      <c r="BK167" s="137" t="str">
        <f t="shared" si="675"/>
        <v/>
      </c>
      <c r="BL167" s="137" t="str">
        <f t="shared" si="675"/>
        <v/>
      </c>
      <c r="BM167" s="137" t="str">
        <f t="shared" si="675"/>
        <v/>
      </c>
      <c r="BN167" s="137" t="str">
        <f t="shared" si="675"/>
        <v/>
      </c>
      <c r="BO167" s="137" t="str">
        <f t="shared" si="675"/>
        <v/>
      </c>
      <c r="BP167" s="137" t="str">
        <f t="shared" si="675"/>
        <v/>
      </c>
      <c r="BQ167" s="137" t="str">
        <f t="shared" si="675"/>
        <v/>
      </c>
      <c r="BR167" s="137" t="str">
        <f t="shared" si="675"/>
        <v/>
      </c>
      <c r="BS167" s="169" t="str">
        <f t="shared" si="675"/>
        <v/>
      </c>
      <c r="BT167" s="174" t="e">
        <f>$AY167*Assembly!Z$4+$AZ167*Assembly!Z$5+$BA167*Assembly!Z$6+$BB167*Assembly!Z$7+$BC167*Assembly!Z$8+$BD167*Assembly!Z$9+$BE167*Assembly!Z$10+$BF167*Assembly!Z$11+$BG167*Assembly!Z$12+$BH167*Assembly!Z$13+$BI167*Assembly!Z$14+$BJ167*Assembly!Z$15+$BK167*Assembly!Z$16+$BL167*Assembly!Z$17+$BM167*Assembly!Z$18+$BN167*Assembly!Z$19+$BO167*Assembly!Z$20+$BP167*Assembly!Z$21+$BQ167*Assembly!Z$22+$BR167*Assembly!Z$23+$BS167*Assembly!Z$24</f>
        <v>#VALUE!</v>
      </c>
      <c r="BU167" s="133" t="e">
        <f t="shared" si="3"/>
        <v>#VALUE!</v>
      </c>
      <c r="BV167" s="398"/>
      <c r="BW167" s="133" t="e">
        <f>$AY167*Assembly!AD$4+$AZ167*Assembly!AD$5+$BA167*Assembly!AD$6+$BB167*Assembly!AD$7+$BC167*Assembly!AD$8+$BD167*Assembly!AD$9+$BE167*Assembly!AD$10+$BF167*Assembly!AD$11+$BG167*Assembly!AD$12+$BH167*Assembly!AD$13+$BI167*Assembly!AD$14+$BJ167*Assembly!AD$15+$BK167*Assembly!AD$16+$BL167*Assembly!AD$17+$BM167*Assembly!AD$18+$BN167*Assembly!AD$19+$BO167*Assembly!AD$20+$BP167*Assembly!AD$21+$BQ167*Assembly!AD$22+$BR167*Assembly!AD$23+$BS167*Assembly!AD$24</f>
        <v>#VALUE!</v>
      </c>
      <c r="BX167" s="177" t="e">
        <f t="shared" si="4"/>
        <v>#VALUE!</v>
      </c>
      <c r="BY167" s="178" t="e">
        <f t="shared" si="5"/>
        <v>#VALUE!</v>
      </c>
      <c r="BZ167" s="179" t="e">
        <f t="shared" si="6"/>
        <v>#VALUE!</v>
      </c>
      <c r="CA167" s="178" t="e">
        <f t="shared" si="7"/>
        <v>#VALUE!</v>
      </c>
      <c r="CB167" s="133" t="e">
        <f>$AY167*Assembly!Y$4+$AZ167*Assembly!Y$5+$BA167*Assembly!Y$6+$BB167*Assembly!Y$7+$BC167*Assembly!Y$8+$BD167*Assembly!Y$9+$BE167*Assembly!Y$10+$BF167*Assembly!Y$11+$BG167*Assembly!Y$12+$BH167*Assembly!Y$13+$BI167*Assembly!Y$14+$BJ167*Assembly!Y$15+$BK167*Assembly!Y$16+$BL167*Assembly!Y$17+$BM167*Assembly!Y$18+$BN167*Assembly!Y$19+$BO167*Assembly!Y$20+$BP167*Assembly!Y$21+$BQ167*Assembly!Y$22+$BR167*Assembly!Y$23+$BS167*Assembly!Y$24</f>
        <v>#VALUE!</v>
      </c>
      <c r="CC167" s="133" t="e">
        <f t="shared" si="8"/>
        <v>#VALUE!</v>
      </c>
      <c r="CD167" s="130" t="e">
        <f t="shared" si="9"/>
        <v>#VALUE!</v>
      </c>
      <c r="CE167" s="183" t="e">
        <f>$AY167*Assembly!AC$4+$AZ167*Assembly!AC$5+$BA167*Assembly!AC$6+$BB167*Assembly!AC$7+$BC167*Assembly!AC$8+$BD167*Assembly!AC$9+$BE167*Assembly!AC$10+$BF167*Assembly!AC$11+$BG167*Assembly!AC$12+$BH167*Assembly!AC$13+$BI167*Assembly!AC$14+$BJ167*Assembly!AC$15+$BK167*Assembly!AC$16+$BL167*Assembly!AC$17+$BM167*Assembly!AC$18+$BN167*Assembly!AC$19+$BO167*Assembly!AC$20+$BP167*Assembly!AC$21+$BQ167*Assembly!AC$22+$BR167*Assembly!AC$23+$BS167*Assembly!AC$24</f>
        <v>#VALUE!</v>
      </c>
      <c r="CF167" s="145" t="e">
        <f>$AY167*Assembly!M$4+$AZ167*Assembly!M$5+$BA167*Assembly!M$6+$BB167*Assembly!M$7+$BC167*Assembly!M$8+$BD167*Assembly!M$9+$BE167*Assembly!M$10+$BF167*Assembly!M$11+$BG167*Assembly!M$12+$BH167*Assembly!M$13+$BI167*Assembly!M$14+$BJ167*Assembly!M$15+$BK167*Assembly!M$16+$BL167*Assembly!M$17+$BM167*Assembly!M$18+$BN167*Assembly!M$19+$BO167*Assembly!M$20+$BP167*Assembly!M$21+$BQ167*Assembly!M$22+$BR167*Assembly!M$23+$BS167*Assembly!M$24</f>
        <v>#VALUE!</v>
      </c>
      <c r="CG167" s="145" t="e">
        <f>$AY167*Assembly!N$4+$AZ167*Assembly!N$5+$BA167*Assembly!N$6+$BB167*Assembly!N$7+$BC167*Assembly!N$8+$BD167*Assembly!N$9+$BE167*Assembly!N$10+$BF167*Assembly!N$11+$BG167*Assembly!N$12+$BH167*Assembly!N$13+$BI167*Assembly!N$14+$BJ167*Assembly!N$15+$BK167*Assembly!N$16+$BL167*Assembly!N$17+$BM167*Assembly!N$18+$BN167*Assembly!N$19+$BO167*Assembly!N$20+$BP167*Assembly!N$21+$BQ167*Assembly!N$22+$BR167*Assembly!N$23+$BS167*Assembly!N$24</f>
        <v>#VALUE!</v>
      </c>
      <c r="CH167" s="145" t="e">
        <f>$AY167*Assembly!O$4+$AZ167*Assembly!O$5+$BA167*Assembly!O$6+$BB167*Assembly!O$7+$BC167*Assembly!O$8+$BD167*Assembly!O$9+$BE167*Assembly!O$10+$BF167*Assembly!O$11+$BG167*Assembly!O$12+$BH167*Assembly!O$13+$BI167*Assembly!O$14+$BJ167*Assembly!O$15+$BK167*Assembly!O$16+$BL167*Assembly!O$17+$BM167*Assembly!O$18+$BN167*Assembly!O$19+$BO167*Assembly!O$20+$BP167*Assembly!O$21+$BQ167*Assembly!O$22+$BR167*Assembly!O$23+$BS167*Assembly!O$24</f>
        <v>#VALUE!</v>
      </c>
      <c r="CI167" s="140" t="e">
        <f>$AY167*Assembly!P$4+$AZ167*Assembly!P$5+$BA167*Assembly!P$6+$BB167*Assembly!P$7+$BC167*Assembly!P$8+$BD167*Assembly!P$9+$BE167*Assembly!P$10+$BF167*Assembly!P$11+$BG167*Assembly!P$12+$BH167*Assembly!P$13+$BI167*Assembly!P$14+$BJ167*Assembly!P$15+$BK167*Assembly!P$16+$BL167*Assembly!P$17+$BM167*Assembly!P$18+$BN167*Assembly!P$19+$BO167*Assembly!P$20+$BP167*Assembly!P$21+$BQ167*Assembly!P$22+$BR167*Assembly!P$23+$BS167*Assembly!P$24</f>
        <v>#VALUE!</v>
      </c>
      <c r="CJ167" s="140" t="e">
        <f>$AY167*Assembly!Q$4+$AZ167*Assembly!Q$5+$BA167*Assembly!Q$6+$BB167*Assembly!Q$7+$BC167*Assembly!Q$8+$BD167*Assembly!Q$9+$BE167*Assembly!Q$10+$BF167*Assembly!Q$11+$BG167*Assembly!Q$12+$BH167*Assembly!Q$13+$BI167*Assembly!Q$14+$BJ167*Assembly!Q$15+$BK167*Assembly!Q$16+$BL167*Assembly!Q$17+$BM167*Assembly!Q$18+$BN167*Assembly!Q$19+$BO167*Assembly!Q$20+$BP167*Assembly!Q$21+$BQ167*Assembly!Q$22+$BR167*Assembly!Q$23+$BS167*Assembly!Q$24</f>
        <v>#VALUE!</v>
      </c>
      <c r="CK167" s="145" t="e">
        <f>$AY167*Assembly!R$4+$AZ167*Assembly!R$5+$BA167*Assembly!R$6+$BB167*Assembly!R$7+$BC167*Assembly!R$8+$BD167*Assembly!R$9+$BE167*Assembly!R$10+$BF167*Assembly!R$11+$BG167*Assembly!R$12+$BH167*Assembly!R$13+$BI167*Assembly!R$14+$BJ167*Assembly!R$15+$BK167*Assembly!R$16+$BL167*Assembly!R$17+$BM167*Assembly!R$18+$BN167*Assembly!R$19+$BO167*Assembly!R$20+$BP167*Assembly!R$21+$BQ167*Assembly!R$22+$BR167*Assembly!R$23+$BS167*Assembly!R$24</f>
        <v>#VALUE!</v>
      </c>
      <c r="CL167" s="140" t="e">
        <f>$AY167*Assembly!S$4+$AZ167*Assembly!S$5+$BA167*Assembly!S$6+$BB167*Assembly!S$7+$BC167*Assembly!S$8+$BD167*Assembly!S$9+$BE167*Assembly!S$10+$BF167*Assembly!S$11+$BG167*Assembly!S$12+$BH167*Assembly!S$13+$BI167*Assembly!S$14+$BJ167*Assembly!S$15+$BK167*Assembly!S$16+$BL167*Assembly!S$17+$BM167*Assembly!S$18+$BN167*Assembly!S$19+$BO167*Assembly!S$20+$BP167*Assembly!S$21+$BQ167*Assembly!S$22+$BR167*Assembly!S$23+$BS167*Assembly!S$24</f>
        <v>#VALUE!</v>
      </c>
      <c r="CM167" s="140" t="e">
        <f>$AY167*Assembly!T$4+$AZ167*Assembly!T$5+$BA167*Assembly!T$6+$BB167*Assembly!T$7+$BC167*Assembly!T$8+$BD167*Assembly!T$9+$BE167*Assembly!T$10+$BF167*Assembly!T$11+$BG167*Assembly!T$12+$BH167*Assembly!T$13+$BI167*Assembly!T$14+$BJ167*Assembly!T$15+$BK167*Assembly!T$16+$BL167*Assembly!T$17+$BM167*Assembly!T$18+$BN167*Assembly!T$19+$BO167*Assembly!T$20+$BP167*Assembly!T$21+$BQ167*Assembly!T$22+$BR167*Assembly!T$23+$BS167*Assembly!T$24</f>
        <v>#VALUE!</v>
      </c>
      <c r="CN167" s="140" t="e">
        <f>$AY167*Assembly!U$4+$AZ167*Assembly!U$5+$BA167*Assembly!U$6+$BB167*Assembly!U$7+$BC167*Assembly!U$8+$BD167*Assembly!U$9+$BE167*Assembly!U$10+$BF167*Assembly!U$11+$BG167*Assembly!U$12+$BH167*Assembly!U$13+$BI167*Assembly!U$14+$BJ167*Assembly!U$15+$BK167*Assembly!U$16+$BL167*Assembly!U$17+$BM167*Assembly!U$18+$BN167*Assembly!U$19+$BO167*Assembly!U$20+$BP167*Assembly!U$21+$BQ167*Assembly!U$22+$BR167*Assembly!U$23+$BS167*Assembly!U$24</f>
        <v>#VALUE!</v>
      </c>
      <c r="CO167" s="145" t="e">
        <f>$AY167*Assembly!V$4+$AZ167*Assembly!V$5+$BA167*Assembly!V$6+$BB167*Assembly!V$7+$BC167*Assembly!V$8+$BD167*Assembly!V$9+$BE167*Assembly!V$10+$BF167*Assembly!V$11+$BG167*Assembly!V$12+$BH167*Assembly!V$13+$BI167*Assembly!V$14+$BJ167*Assembly!V$15+$BK167*Assembly!V$16+$BL167*Assembly!V$17+$BM167*Assembly!V$18+$BN167*Assembly!V$19+$BO167*Assembly!V$20+$BP167*Assembly!V$21+$BQ167*Assembly!V$22+$BR167*Assembly!V$23+$BS167*Assembly!V$24</f>
        <v>#VALUE!</v>
      </c>
      <c r="CP167" s="145" t="e">
        <f>CF167*Refining!$F$3</f>
        <v>#VALUE!</v>
      </c>
      <c r="CQ167" s="145" t="e">
        <f>CG167*Refining!$F$4</f>
        <v>#VALUE!</v>
      </c>
      <c r="CR167" s="145" t="e">
        <f>CH167*Refining!$F$5</f>
        <v>#VALUE!</v>
      </c>
      <c r="CS167" s="145" t="e">
        <f>CI167*Refining!$F$6</f>
        <v>#VALUE!</v>
      </c>
      <c r="CT167" s="145" t="e">
        <f>CJ167*Refining!$F$7</f>
        <v>#VALUE!</v>
      </c>
      <c r="CU167" s="145" t="e">
        <f>CK167*Refining!$F$8</f>
        <v>#VALUE!</v>
      </c>
      <c r="CV167" s="145" t="e">
        <f>CL167*Refining!$F$9</f>
        <v>#VALUE!</v>
      </c>
      <c r="CW167" s="145" t="e">
        <f>CM167*Refining!$F$10</f>
        <v>#VALUE!</v>
      </c>
      <c r="CX167" s="145" t="e">
        <f>CN167*Refining!$F$11</f>
        <v>#VALUE!</v>
      </c>
      <c r="CY167" s="145" t="e">
        <f>CO167*Refining!$F$12</f>
        <v>#VALUE!</v>
      </c>
      <c r="CZ167" s="185" t="e">
        <f t="shared" ref="CZ167:DS167" si="676">IF(CF167 = 0, "", CF167)</f>
        <v>#VALUE!</v>
      </c>
      <c r="DA167" s="189" t="e">
        <f t="shared" si="676"/>
        <v>#VALUE!</v>
      </c>
      <c r="DB167" s="189" t="e">
        <f t="shared" si="676"/>
        <v>#VALUE!</v>
      </c>
      <c r="DC167" s="186" t="e">
        <f t="shared" si="676"/>
        <v>#VALUE!</v>
      </c>
      <c r="DD167" s="186" t="e">
        <f t="shared" si="676"/>
        <v>#VALUE!</v>
      </c>
      <c r="DE167" s="186" t="e">
        <f t="shared" si="676"/>
        <v>#VALUE!</v>
      </c>
      <c r="DF167" s="186" t="e">
        <f t="shared" si="676"/>
        <v>#VALUE!</v>
      </c>
      <c r="DG167" s="186" t="e">
        <f t="shared" si="676"/>
        <v>#VALUE!</v>
      </c>
      <c r="DH167" s="186" t="e">
        <f t="shared" si="676"/>
        <v>#VALUE!</v>
      </c>
      <c r="DI167" s="187" t="e">
        <f t="shared" si="676"/>
        <v>#VALUE!</v>
      </c>
      <c r="DJ167" s="185" t="e">
        <f t="shared" si="676"/>
        <v>#VALUE!</v>
      </c>
      <c r="DK167" s="189" t="e">
        <f t="shared" si="676"/>
        <v>#VALUE!</v>
      </c>
      <c r="DL167" s="189" t="e">
        <f t="shared" si="676"/>
        <v>#VALUE!</v>
      </c>
      <c r="DM167" s="186" t="e">
        <f t="shared" si="676"/>
        <v>#VALUE!</v>
      </c>
      <c r="DN167" s="211" t="e">
        <f t="shared" si="676"/>
        <v>#VALUE!</v>
      </c>
      <c r="DO167" s="186" t="e">
        <f t="shared" si="676"/>
        <v>#VALUE!</v>
      </c>
      <c r="DP167" s="186" t="e">
        <f t="shared" si="676"/>
        <v>#VALUE!</v>
      </c>
      <c r="DQ167" s="186" t="e">
        <f t="shared" si="676"/>
        <v>#VALUE!</v>
      </c>
      <c r="DR167" s="186" t="e">
        <f t="shared" si="676"/>
        <v>#VALUE!</v>
      </c>
      <c r="DS167" s="187" t="e">
        <f t="shared" si="676"/>
        <v>#VALUE!</v>
      </c>
      <c r="DT167" s="185" t="e">
        <f t="shared" si="11"/>
        <v>#VALUE!</v>
      </c>
      <c r="DU167" s="189" t="e">
        <f t="shared" si="12"/>
        <v>#VALUE!</v>
      </c>
      <c r="DV167" s="133" t="e">
        <f>CZ167*'Ores &amp; Ingots'!$C$3+DA167*'Ores &amp; Ingots'!$C$4+DB167*'Ores &amp; Ingots'!$C$5+DC167*'Ores &amp; Ingots'!$C$6+DD167*'Ores &amp; Ingots'!$C$7+DE167*'Ores &amp; Ingots'!$C$8+DF167*'Ores &amp; Ingots'!$C$9+DG167*'Ores &amp; Ingots'!$C$10+DH167*'Ores &amp; Ingots'!$C$11+DI167*'Ores &amp; Ingots'!$C$12</f>
        <v>#VALUE!</v>
      </c>
      <c r="DW167" s="133" t="e">
        <f>DJ167*'Ores &amp; Ingots'!$B$3+DK167*'Ores &amp; Ingots'!$B$4+DL167*'Ores &amp; Ingots'!$B$5+DM167*'Ores &amp; Ingots'!$B$6+DN167*'Ores &amp; Ingots'!$B$7+DO167*'Ores &amp; Ingots'!$B$8+DP167*'Ores &amp; Ingots'!$B$9+DQ167*'Ores &amp; Ingots'!$B$10+DR167*'Ores &amp; Ingots'!$B$11+DS167*'Ores &amp; Ingots'!$B$12</f>
        <v>#VALUE!</v>
      </c>
      <c r="DX167" s="189" t="e">
        <f>CZ167*Refining!$G$3+DA167*Refining!$G$4+DB167*Refining!$G$5+DC167*Refining!$G$6+DD167*Refining!$G$7+DE167*Refining!$G$8+DF167*Refining!$G$9+DG167*Refining!$G$10+DH167*Refining!$G$11+DI167*Refining!$G$12</f>
        <v>#VALUE!</v>
      </c>
      <c r="DY167" s="189" t="e">
        <f t="shared" si="13"/>
        <v>#VALUE!</v>
      </c>
      <c r="DZ167" s="192" t="e">
        <f t="shared" si="14"/>
        <v>#VALUE!</v>
      </c>
      <c r="EA167" s="185" t="e">
        <f t="shared" si="15"/>
        <v>#VALUE!</v>
      </c>
      <c r="EB167" s="194" t="e">
        <f t="shared" ref="EB167:EC167" si="677">EA167/60</f>
        <v>#VALUE!</v>
      </c>
      <c r="EC167" s="194" t="e">
        <f t="shared" si="677"/>
        <v>#VALUE!</v>
      </c>
      <c r="ED167" s="185" t="e">
        <f t="shared" si="17"/>
        <v>#VALUE!</v>
      </c>
      <c r="EE167" s="194" t="e">
        <f t="shared" ref="EE167:EF167" si="678">ED167/1000</f>
        <v>#VALUE!</v>
      </c>
      <c r="EF167" s="196" t="e">
        <f t="shared" si="678"/>
        <v>#VALUE!</v>
      </c>
      <c r="EG167" s="130" t="e">
        <f t="shared" si="19"/>
        <v>#VALUE!</v>
      </c>
      <c r="EH167" s="132" t="e">
        <f t="shared" si="20"/>
        <v>#VALUE!</v>
      </c>
      <c r="EI167" s="133">
        <v>1728</v>
      </c>
    </row>
    <row r="168" spans="1:139" ht="12.75" x14ac:dyDescent="0.2">
      <c r="A168" s="864"/>
      <c r="B168" s="135" t="s">
        <v>373</v>
      </c>
      <c r="C168" s="137" t="s">
        <v>155</v>
      </c>
      <c r="D168" s="137">
        <v>3</v>
      </c>
      <c r="E168" s="137">
        <v>1</v>
      </c>
      <c r="F168" s="137">
        <v>3</v>
      </c>
      <c r="G168" s="139">
        <f t="shared" si="0"/>
        <v>1.125</v>
      </c>
      <c r="H168" s="140">
        <v>15</v>
      </c>
      <c r="I168" s="140">
        <v>15</v>
      </c>
      <c r="J168" s="140">
        <f>H168/Main!$D$9</f>
        <v>3</v>
      </c>
      <c r="K168" s="140">
        <f>I168/Main!$D$10</f>
        <v>7.5</v>
      </c>
      <c r="L168" s="140">
        <f t="shared" si="1"/>
        <v>2.5</v>
      </c>
      <c r="M168" s="140">
        <v>0.3</v>
      </c>
      <c r="N168" s="143"/>
      <c r="O168" s="143"/>
      <c r="P168" s="143"/>
      <c r="Q168" s="145"/>
      <c r="R168" s="143"/>
      <c r="S168" s="146"/>
      <c r="T168" s="146"/>
      <c r="U168" s="143"/>
      <c r="V168" s="143"/>
      <c r="W168" s="146"/>
      <c r="X168" s="146"/>
      <c r="Y168" s="143"/>
      <c r="Z168" s="143"/>
      <c r="AA168" s="143"/>
      <c r="AB168" s="143"/>
      <c r="AC168" s="362"/>
      <c r="AD168" s="133">
        <v>4</v>
      </c>
      <c r="AE168" s="133">
        <v>0</v>
      </c>
      <c r="AF168" s="133">
        <v>0</v>
      </c>
      <c r="AG168" s="167">
        <v>2</v>
      </c>
      <c r="AH168" s="133">
        <v>15</v>
      </c>
      <c r="AI168" s="133">
        <v>0</v>
      </c>
      <c r="AJ168" s="133">
        <v>0</v>
      </c>
      <c r="AK168" s="133">
        <v>0</v>
      </c>
      <c r="AL168" s="133">
        <v>0</v>
      </c>
      <c r="AM168" s="133">
        <v>0</v>
      </c>
      <c r="AN168" s="133">
        <v>0</v>
      </c>
      <c r="AO168" s="133">
        <v>3</v>
      </c>
      <c r="AP168" s="133">
        <v>0</v>
      </c>
      <c r="AQ168" s="133">
        <v>0</v>
      </c>
      <c r="AR168" s="133">
        <v>0</v>
      </c>
      <c r="AS168" s="133">
        <v>0</v>
      </c>
      <c r="AT168" s="133">
        <v>0</v>
      </c>
      <c r="AU168" s="133">
        <v>0</v>
      </c>
      <c r="AV168" s="133">
        <v>0</v>
      </c>
      <c r="AW168" s="133">
        <v>0</v>
      </c>
      <c r="AX168" s="133">
        <v>0</v>
      </c>
      <c r="AY168" s="174">
        <f t="shared" ref="AY168:BS168" si="679">IF(AD168 = 0, "", AD168)</f>
        <v>4</v>
      </c>
      <c r="AZ168" s="137" t="str">
        <f t="shared" si="679"/>
        <v/>
      </c>
      <c r="BA168" s="137" t="str">
        <f t="shared" si="679"/>
        <v/>
      </c>
      <c r="BB168" s="167">
        <f t="shared" si="679"/>
        <v>2</v>
      </c>
      <c r="BC168" s="133">
        <f t="shared" si="679"/>
        <v>15</v>
      </c>
      <c r="BD168" s="137" t="str">
        <f t="shared" si="679"/>
        <v/>
      </c>
      <c r="BE168" s="137" t="str">
        <f t="shared" si="679"/>
        <v/>
      </c>
      <c r="BF168" s="137" t="str">
        <f t="shared" si="679"/>
        <v/>
      </c>
      <c r="BG168" s="137" t="str">
        <f t="shared" si="679"/>
        <v/>
      </c>
      <c r="BH168" s="137" t="str">
        <f t="shared" si="679"/>
        <v/>
      </c>
      <c r="BI168" s="137" t="str">
        <f t="shared" si="679"/>
        <v/>
      </c>
      <c r="BJ168" s="133">
        <f t="shared" si="679"/>
        <v>3</v>
      </c>
      <c r="BK168" s="137" t="str">
        <f t="shared" si="679"/>
        <v/>
      </c>
      <c r="BL168" s="137" t="str">
        <f t="shared" si="679"/>
        <v/>
      </c>
      <c r="BM168" s="137" t="str">
        <f t="shared" si="679"/>
        <v/>
      </c>
      <c r="BN168" s="137" t="str">
        <f t="shared" si="679"/>
        <v/>
      </c>
      <c r="BO168" s="137" t="str">
        <f t="shared" si="679"/>
        <v/>
      </c>
      <c r="BP168" s="137" t="str">
        <f t="shared" si="679"/>
        <v/>
      </c>
      <c r="BQ168" s="137" t="str">
        <f t="shared" si="679"/>
        <v/>
      </c>
      <c r="BR168" s="137" t="str">
        <f t="shared" si="679"/>
        <v/>
      </c>
      <c r="BS168" s="169" t="str">
        <f t="shared" si="679"/>
        <v/>
      </c>
      <c r="BT168" s="174" t="e">
        <f>$AY168*Assembly!Z$4+$AZ168*Assembly!Z$5+$BA168*Assembly!Z$6+$BB168*Assembly!Z$7+$BC168*Assembly!Z$8+$BD168*Assembly!Z$9+$BE168*Assembly!Z$10+$BF168*Assembly!Z$11+$BG168*Assembly!Z$12+$BH168*Assembly!Z$13+$BI168*Assembly!Z$14+$BJ168*Assembly!Z$15+$BK168*Assembly!Z$16+$BL168*Assembly!Z$17+$BM168*Assembly!Z$18+$BN168*Assembly!Z$19+$BO168*Assembly!Z$20+$BP168*Assembly!Z$21+$BQ168*Assembly!Z$22+$BR168*Assembly!Z$23+$BS168*Assembly!Z$24</f>
        <v>#VALUE!</v>
      </c>
      <c r="BU168" s="133" t="e">
        <f t="shared" si="3"/>
        <v>#VALUE!</v>
      </c>
      <c r="BV168" s="133"/>
      <c r="BW168" s="133" t="e">
        <f>$AY168*Assembly!AD$4+$AZ168*Assembly!AD$5+$BA168*Assembly!AD$6+$BB168*Assembly!AD$7+$BC168*Assembly!AD$8+$BD168*Assembly!AD$9+$BE168*Assembly!AD$10+$BF168*Assembly!AD$11+$BG168*Assembly!AD$12+$BH168*Assembly!AD$13+$BI168*Assembly!AD$14+$BJ168*Assembly!AD$15+$BK168*Assembly!AD$16+$BL168*Assembly!AD$17+$BM168*Assembly!AD$18+$BN168*Assembly!AD$19+$BO168*Assembly!AD$20+$BP168*Assembly!AD$21+$BQ168*Assembly!AD$22+$BR168*Assembly!AD$23+$BS168*Assembly!AD$24</f>
        <v>#VALUE!</v>
      </c>
      <c r="BX168" s="177" t="e">
        <f t="shared" si="4"/>
        <v>#VALUE!</v>
      </c>
      <c r="BY168" s="178" t="e">
        <f t="shared" si="5"/>
        <v>#VALUE!</v>
      </c>
      <c r="BZ168" s="179" t="e">
        <f t="shared" si="6"/>
        <v>#VALUE!</v>
      </c>
      <c r="CA168" s="178" t="e">
        <f t="shared" si="7"/>
        <v>#VALUE!</v>
      </c>
      <c r="CB168" s="133" t="e">
        <f>$AY168*Assembly!Y$4+$AZ168*Assembly!Y$5+$BA168*Assembly!Y$6+$BB168*Assembly!Y$7+$BC168*Assembly!Y$8+$BD168*Assembly!Y$9+$BE168*Assembly!Y$10+$BF168*Assembly!Y$11+$BG168*Assembly!Y$12+$BH168*Assembly!Y$13+$BI168*Assembly!Y$14+$BJ168*Assembly!Y$15+$BK168*Assembly!Y$16+$BL168*Assembly!Y$17+$BM168*Assembly!Y$18+$BN168*Assembly!Y$19+$BO168*Assembly!Y$20+$BP168*Assembly!Y$21+$BQ168*Assembly!Y$22+$BR168*Assembly!Y$23+$BS168*Assembly!Y$24</f>
        <v>#VALUE!</v>
      </c>
      <c r="CC168" s="133" t="e">
        <f t="shared" si="8"/>
        <v>#VALUE!</v>
      </c>
      <c r="CD168" s="130" t="e">
        <f t="shared" si="9"/>
        <v>#VALUE!</v>
      </c>
      <c r="CE168" s="183" t="e">
        <f>$AY168*Assembly!AC$4+$AZ168*Assembly!AC$5+$BA168*Assembly!AC$6+$BB168*Assembly!AC$7+$BC168*Assembly!AC$8+$BD168*Assembly!AC$9+$BE168*Assembly!AC$10+$BF168*Assembly!AC$11+$BG168*Assembly!AC$12+$BH168*Assembly!AC$13+$BI168*Assembly!AC$14+$BJ168*Assembly!AC$15+$BK168*Assembly!AC$16+$BL168*Assembly!AC$17+$BM168*Assembly!AC$18+$BN168*Assembly!AC$19+$BO168*Assembly!AC$20+$BP168*Assembly!AC$21+$BQ168*Assembly!AC$22+$BR168*Assembly!AC$23+$BS168*Assembly!AC$24</f>
        <v>#VALUE!</v>
      </c>
      <c r="CF168" s="145" t="e">
        <f>$AY168*Assembly!M$4+$AZ168*Assembly!M$5+$BA168*Assembly!M$6+$BB168*Assembly!M$7+$BC168*Assembly!M$8+$BD168*Assembly!M$9+$BE168*Assembly!M$10+$BF168*Assembly!M$11+$BG168*Assembly!M$12+$BH168*Assembly!M$13+$BI168*Assembly!M$14+$BJ168*Assembly!M$15+$BK168*Assembly!M$16+$BL168*Assembly!M$17+$BM168*Assembly!M$18+$BN168*Assembly!M$19+$BO168*Assembly!M$20+$BP168*Assembly!M$21+$BQ168*Assembly!M$22+$BR168*Assembly!M$23+$BS168*Assembly!M$24</f>
        <v>#VALUE!</v>
      </c>
      <c r="CG168" s="145" t="e">
        <f>$AY168*Assembly!N$4+$AZ168*Assembly!N$5+$BA168*Assembly!N$6+$BB168*Assembly!N$7+$BC168*Assembly!N$8+$BD168*Assembly!N$9+$BE168*Assembly!N$10+$BF168*Assembly!N$11+$BG168*Assembly!N$12+$BH168*Assembly!N$13+$BI168*Assembly!N$14+$BJ168*Assembly!N$15+$BK168*Assembly!N$16+$BL168*Assembly!N$17+$BM168*Assembly!N$18+$BN168*Assembly!N$19+$BO168*Assembly!N$20+$BP168*Assembly!N$21+$BQ168*Assembly!N$22+$BR168*Assembly!N$23+$BS168*Assembly!N$24</f>
        <v>#VALUE!</v>
      </c>
      <c r="CH168" s="145" t="e">
        <f>$AY168*Assembly!O$4+$AZ168*Assembly!O$5+$BA168*Assembly!O$6+$BB168*Assembly!O$7+$BC168*Assembly!O$8+$BD168*Assembly!O$9+$BE168*Assembly!O$10+$BF168*Assembly!O$11+$BG168*Assembly!O$12+$BH168*Assembly!O$13+$BI168*Assembly!O$14+$BJ168*Assembly!O$15+$BK168*Assembly!O$16+$BL168*Assembly!O$17+$BM168*Assembly!O$18+$BN168*Assembly!O$19+$BO168*Assembly!O$20+$BP168*Assembly!O$21+$BQ168*Assembly!O$22+$BR168*Assembly!O$23+$BS168*Assembly!O$24</f>
        <v>#VALUE!</v>
      </c>
      <c r="CI168" s="140" t="e">
        <f>$AY168*Assembly!P$4+$AZ168*Assembly!P$5+$BA168*Assembly!P$6+$BB168*Assembly!P$7+$BC168*Assembly!P$8+$BD168*Assembly!P$9+$BE168*Assembly!P$10+$BF168*Assembly!P$11+$BG168*Assembly!P$12+$BH168*Assembly!P$13+$BI168*Assembly!P$14+$BJ168*Assembly!P$15+$BK168*Assembly!P$16+$BL168*Assembly!P$17+$BM168*Assembly!P$18+$BN168*Assembly!P$19+$BO168*Assembly!P$20+$BP168*Assembly!P$21+$BQ168*Assembly!P$22+$BR168*Assembly!P$23+$BS168*Assembly!P$24</f>
        <v>#VALUE!</v>
      </c>
      <c r="CJ168" s="140" t="e">
        <f>$AY168*Assembly!Q$4+$AZ168*Assembly!Q$5+$BA168*Assembly!Q$6+$BB168*Assembly!Q$7+$BC168*Assembly!Q$8+$BD168*Assembly!Q$9+$BE168*Assembly!Q$10+$BF168*Assembly!Q$11+$BG168*Assembly!Q$12+$BH168*Assembly!Q$13+$BI168*Assembly!Q$14+$BJ168*Assembly!Q$15+$BK168*Assembly!Q$16+$BL168*Assembly!Q$17+$BM168*Assembly!Q$18+$BN168*Assembly!Q$19+$BO168*Assembly!Q$20+$BP168*Assembly!Q$21+$BQ168*Assembly!Q$22+$BR168*Assembly!Q$23+$BS168*Assembly!Q$24</f>
        <v>#VALUE!</v>
      </c>
      <c r="CK168" s="145" t="e">
        <f>$AY168*Assembly!R$4+$AZ168*Assembly!R$5+$BA168*Assembly!R$6+$BB168*Assembly!R$7+$BC168*Assembly!R$8+$BD168*Assembly!R$9+$BE168*Assembly!R$10+$BF168*Assembly!R$11+$BG168*Assembly!R$12+$BH168*Assembly!R$13+$BI168*Assembly!R$14+$BJ168*Assembly!R$15+$BK168*Assembly!R$16+$BL168*Assembly!R$17+$BM168*Assembly!R$18+$BN168*Assembly!R$19+$BO168*Assembly!R$20+$BP168*Assembly!R$21+$BQ168*Assembly!R$22+$BR168*Assembly!R$23+$BS168*Assembly!R$24</f>
        <v>#VALUE!</v>
      </c>
      <c r="CL168" s="140" t="e">
        <f>$AY168*Assembly!S$4+$AZ168*Assembly!S$5+$BA168*Assembly!S$6+$BB168*Assembly!S$7+$BC168*Assembly!S$8+$BD168*Assembly!S$9+$BE168*Assembly!S$10+$BF168*Assembly!S$11+$BG168*Assembly!S$12+$BH168*Assembly!S$13+$BI168*Assembly!S$14+$BJ168*Assembly!S$15+$BK168*Assembly!S$16+$BL168*Assembly!S$17+$BM168*Assembly!S$18+$BN168*Assembly!S$19+$BO168*Assembly!S$20+$BP168*Assembly!S$21+$BQ168*Assembly!S$22+$BR168*Assembly!S$23+$BS168*Assembly!S$24</f>
        <v>#VALUE!</v>
      </c>
      <c r="CM168" s="140" t="e">
        <f>$AY168*Assembly!T$4+$AZ168*Assembly!T$5+$BA168*Assembly!T$6+$BB168*Assembly!T$7+$BC168*Assembly!T$8+$BD168*Assembly!T$9+$BE168*Assembly!T$10+$BF168*Assembly!T$11+$BG168*Assembly!T$12+$BH168*Assembly!T$13+$BI168*Assembly!T$14+$BJ168*Assembly!T$15+$BK168*Assembly!T$16+$BL168*Assembly!T$17+$BM168*Assembly!T$18+$BN168*Assembly!T$19+$BO168*Assembly!T$20+$BP168*Assembly!T$21+$BQ168*Assembly!T$22+$BR168*Assembly!T$23+$BS168*Assembly!T$24</f>
        <v>#VALUE!</v>
      </c>
      <c r="CN168" s="140" t="e">
        <f>$AY168*Assembly!U$4+$AZ168*Assembly!U$5+$BA168*Assembly!U$6+$BB168*Assembly!U$7+$BC168*Assembly!U$8+$BD168*Assembly!U$9+$BE168*Assembly!U$10+$BF168*Assembly!U$11+$BG168*Assembly!U$12+$BH168*Assembly!U$13+$BI168*Assembly!U$14+$BJ168*Assembly!U$15+$BK168*Assembly!U$16+$BL168*Assembly!U$17+$BM168*Assembly!U$18+$BN168*Assembly!U$19+$BO168*Assembly!U$20+$BP168*Assembly!U$21+$BQ168*Assembly!U$22+$BR168*Assembly!U$23+$BS168*Assembly!U$24</f>
        <v>#VALUE!</v>
      </c>
      <c r="CO168" s="145" t="e">
        <f>$AY168*Assembly!V$4+$AZ168*Assembly!V$5+$BA168*Assembly!V$6+$BB168*Assembly!V$7+$BC168*Assembly!V$8+$BD168*Assembly!V$9+$BE168*Assembly!V$10+$BF168*Assembly!V$11+$BG168*Assembly!V$12+$BH168*Assembly!V$13+$BI168*Assembly!V$14+$BJ168*Assembly!V$15+$BK168*Assembly!V$16+$BL168*Assembly!V$17+$BM168*Assembly!V$18+$BN168*Assembly!V$19+$BO168*Assembly!V$20+$BP168*Assembly!V$21+$BQ168*Assembly!V$22+$BR168*Assembly!V$23+$BS168*Assembly!V$24</f>
        <v>#VALUE!</v>
      </c>
      <c r="CP168" s="145" t="e">
        <f>CF168*Refining!$F$3</f>
        <v>#VALUE!</v>
      </c>
      <c r="CQ168" s="145" t="e">
        <f>CG168*Refining!$F$4</f>
        <v>#VALUE!</v>
      </c>
      <c r="CR168" s="145" t="e">
        <f>CH168*Refining!$F$5</f>
        <v>#VALUE!</v>
      </c>
      <c r="CS168" s="145" t="e">
        <f>CI168*Refining!$F$6</f>
        <v>#VALUE!</v>
      </c>
      <c r="CT168" s="145" t="e">
        <f>CJ168*Refining!$F$7</f>
        <v>#VALUE!</v>
      </c>
      <c r="CU168" s="145" t="e">
        <f>CK168*Refining!$F$8</f>
        <v>#VALUE!</v>
      </c>
      <c r="CV168" s="145" t="e">
        <f>CL168*Refining!$F$9</f>
        <v>#VALUE!</v>
      </c>
      <c r="CW168" s="145" t="e">
        <f>CM168*Refining!$F$10</f>
        <v>#VALUE!</v>
      </c>
      <c r="CX168" s="145" t="e">
        <f>CN168*Refining!$F$11</f>
        <v>#VALUE!</v>
      </c>
      <c r="CY168" s="145" t="e">
        <f>CO168*Refining!$F$12</f>
        <v>#VALUE!</v>
      </c>
      <c r="CZ168" s="185" t="e">
        <f t="shared" ref="CZ168:DS168" si="680">IF(CF168 = 0, "", CF168)</f>
        <v>#VALUE!</v>
      </c>
      <c r="DA168" s="189" t="e">
        <f t="shared" si="680"/>
        <v>#VALUE!</v>
      </c>
      <c r="DB168" s="189" t="e">
        <f t="shared" si="680"/>
        <v>#VALUE!</v>
      </c>
      <c r="DC168" s="186" t="e">
        <f t="shared" si="680"/>
        <v>#VALUE!</v>
      </c>
      <c r="DD168" s="186" t="e">
        <f t="shared" si="680"/>
        <v>#VALUE!</v>
      </c>
      <c r="DE168" s="186" t="e">
        <f t="shared" si="680"/>
        <v>#VALUE!</v>
      </c>
      <c r="DF168" s="186" t="e">
        <f t="shared" si="680"/>
        <v>#VALUE!</v>
      </c>
      <c r="DG168" s="186" t="e">
        <f t="shared" si="680"/>
        <v>#VALUE!</v>
      </c>
      <c r="DH168" s="186" t="e">
        <f t="shared" si="680"/>
        <v>#VALUE!</v>
      </c>
      <c r="DI168" s="187" t="e">
        <f t="shared" si="680"/>
        <v>#VALUE!</v>
      </c>
      <c r="DJ168" s="185" t="e">
        <f t="shared" si="680"/>
        <v>#VALUE!</v>
      </c>
      <c r="DK168" s="189" t="e">
        <f t="shared" si="680"/>
        <v>#VALUE!</v>
      </c>
      <c r="DL168" s="189" t="e">
        <f t="shared" si="680"/>
        <v>#VALUE!</v>
      </c>
      <c r="DM168" s="186" t="e">
        <f t="shared" si="680"/>
        <v>#VALUE!</v>
      </c>
      <c r="DN168" s="211" t="e">
        <f t="shared" si="680"/>
        <v>#VALUE!</v>
      </c>
      <c r="DO168" s="186" t="e">
        <f t="shared" si="680"/>
        <v>#VALUE!</v>
      </c>
      <c r="DP168" s="186" t="e">
        <f t="shared" si="680"/>
        <v>#VALUE!</v>
      </c>
      <c r="DQ168" s="186" t="e">
        <f t="shared" si="680"/>
        <v>#VALUE!</v>
      </c>
      <c r="DR168" s="186" t="e">
        <f t="shared" si="680"/>
        <v>#VALUE!</v>
      </c>
      <c r="DS168" s="187" t="e">
        <f t="shared" si="680"/>
        <v>#VALUE!</v>
      </c>
      <c r="DT168" s="185" t="e">
        <f t="shared" si="11"/>
        <v>#VALUE!</v>
      </c>
      <c r="DU168" s="189" t="e">
        <f t="shared" si="12"/>
        <v>#VALUE!</v>
      </c>
      <c r="DV168" s="133" t="e">
        <f>CZ168*'Ores &amp; Ingots'!$C$3+DA168*'Ores &amp; Ingots'!$C$4+DB168*'Ores &amp; Ingots'!$C$5+DC168*'Ores &amp; Ingots'!$C$6+DD168*'Ores &amp; Ingots'!$C$7+DE168*'Ores &amp; Ingots'!$C$8+DF168*'Ores &amp; Ingots'!$C$9+DG168*'Ores &amp; Ingots'!$C$10+DH168*'Ores &amp; Ingots'!$C$11+DI168*'Ores &amp; Ingots'!$C$12</f>
        <v>#VALUE!</v>
      </c>
      <c r="DW168" s="133" t="e">
        <f>DJ168*'Ores &amp; Ingots'!$B$3+DK168*'Ores &amp; Ingots'!$B$4+DL168*'Ores &amp; Ingots'!$B$5+DM168*'Ores &amp; Ingots'!$B$6+DN168*'Ores &amp; Ingots'!$B$7+DO168*'Ores &amp; Ingots'!$B$8+DP168*'Ores &amp; Ingots'!$B$9+DQ168*'Ores &amp; Ingots'!$B$10+DR168*'Ores &amp; Ingots'!$B$11+DS168*'Ores &amp; Ingots'!$B$12</f>
        <v>#VALUE!</v>
      </c>
      <c r="DX168" s="189" t="e">
        <f>CZ168*Refining!$G$3+DA168*Refining!$G$4+DB168*Refining!$G$5+DC168*Refining!$G$6+DD168*Refining!$G$7+DE168*Refining!$G$8+DF168*Refining!$G$9+DG168*Refining!$G$10+DH168*Refining!$G$11+DI168*Refining!$G$12</f>
        <v>#VALUE!</v>
      </c>
      <c r="DY168" s="189" t="e">
        <f t="shared" si="13"/>
        <v>#VALUE!</v>
      </c>
      <c r="DZ168" s="192" t="e">
        <f t="shared" si="14"/>
        <v>#VALUE!</v>
      </c>
      <c r="EA168" s="185" t="e">
        <f t="shared" si="15"/>
        <v>#VALUE!</v>
      </c>
      <c r="EB168" s="194" t="e">
        <f t="shared" ref="EB168:EC168" si="681">EA168/60</f>
        <v>#VALUE!</v>
      </c>
      <c r="EC168" s="194" t="e">
        <f t="shared" si="681"/>
        <v>#VALUE!</v>
      </c>
      <c r="ED168" s="185" t="e">
        <f t="shared" si="17"/>
        <v>#VALUE!</v>
      </c>
      <c r="EE168" s="194" t="e">
        <f t="shared" ref="EE168:EF168" si="682">ED168/1000</f>
        <v>#VALUE!</v>
      </c>
      <c r="EF168" s="196" t="e">
        <f t="shared" si="682"/>
        <v>#VALUE!</v>
      </c>
      <c r="EG168" s="130" t="e">
        <f t="shared" si="19"/>
        <v>#VALUE!</v>
      </c>
      <c r="EH168" s="132" t="e">
        <f t="shared" si="20"/>
        <v>#VALUE!</v>
      </c>
      <c r="EI168" s="133" t="s">
        <v>28</v>
      </c>
    </row>
    <row r="169" spans="1:139" ht="12.75" hidden="1" x14ac:dyDescent="0.2">
      <c r="A169" s="864"/>
      <c r="B169" s="135" t="s">
        <v>374</v>
      </c>
      <c r="C169" s="137" t="s">
        <v>156</v>
      </c>
      <c r="D169" s="137">
        <v>5</v>
      </c>
      <c r="E169" s="137">
        <v>2</v>
      </c>
      <c r="F169" s="137">
        <v>5</v>
      </c>
      <c r="G169" s="139">
        <f t="shared" si="0"/>
        <v>781.25</v>
      </c>
      <c r="H169" s="140">
        <v>30</v>
      </c>
      <c r="I169" s="140">
        <v>30</v>
      </c>
      <c r="J169" s="140">
        <f>H169/Main!$D$9</f>
        <v>6</v>
      </c>
      <c r="K169" s="140">
        <f>I169/Main!$D$10</f>
        <v>15</v>
      </c>
      <c r="L169" s="140">
        <f t="shared" si="1"/>
        <v>2.5</v>
      </c>
      <c r="M169" s="140">
        <v>0.3</v>
      </c>
      <c r="N169" s="143"/>
      <c r="O169" s="143"/>
      <c r="P169" s="143"/>
      <c r="Q169" s="145"/>
      <c r="R169" s="143"/>
      <c r="S169" s="146"/>
      <c r="T169" s="146"/>
      <c r="U169" s="143"/>
      <c r="V169" s="143"/>
      <c r="W169" s="146"/>
      <c r="X169" s="146"/>
      <c r="Y169" s="143"/>
      <c r="Z169" s="143"/>
      <c r="AA169" s="143"/>
      <c r="AB169" s="143"/>
      <c r="AC169" s="362" t="s">
        <v>220</v>
      </c>
      <c r="AD169" s="133">
        <v>80</v>
      </c>
      <c r="AE169" s="133">
        <v>0</v>
      </c>
      <c r="AF169" s="133">
        <v>0</v>
      </c>
      <c r="AG169" s="167">
        <v>40</v>
      </c>
      <c r="AH169" s="133">
        <v>280</v>
      </c>
      <c r="AI169" s="133">
        <v>0</v>
      </c>
      <c r="AJ169" s="133">
        <v>0</v>
      </c>
      <c r="AK169" s="133">
        <v>0</v>
      </c>
      <c r="AL169" s="133">
        <v>0</v>
      </c>
      <c r="AM169" s="133">
        <v>0</v>
      </c>
      <c r="AN169" s="133">
        <v>0</v>
      </c>
      <c r="AO169" s="133">
        <v>80</v>
      </c>
      <c r="AP169" s="133">
        <v>0</v>
      </c>
      <c r="AQ169" s="133">
        <v>0</v>
      </c>
      <c r="AR169" s="133">
        <v>0</v>
      </c>
      <c r="AS169" s="133">
        <v>0</v>
      </c>
      <c r="AT169" s="133">
        <v>0</v>
      </c>
      <c r="AU169" s="133">
        <v>0</v>
      </c>
      <c r="AV169" s="133">
        <v>0</v>
      </c>
      <c r="AW169" s="133">
        <v>0</v>
      </c>
      <c r="AX169" s="133">
        <v>0</v>
      </c>
      <c r="AY169" s="174">
        <f t="shared" ref="AY169:BS169" si="683">IF(AD169 = 0, "", AD169)</f>
        <v>80</v>
      </c>
      <c r="AZ169" s="137" t="str">
        <f t="shared" si="683"/>
        <v/>
      </c>
      <c r="BA169" s="137" t="str">
        <f t="shared" si="683"/>
        <v/>
      </c>
      <c r="BB169" s="167">
        <f t="shared" si="683"/>
        <v>40</v>
      </c>
      <c r="BC169" s="133">
        <f t="shared" si="683"/>
        <v>280</v>
      </c>
      <c r="BD169" s="137" t="str">
        <f t="shared" si="683"/>
        <v/>
      </c>
      <c r="BE169" s="137" t="str">
        <f t="shared" si="683"/>
        <v/>
      </c>
      <c r="BF169" s="137" t="str">
        <f t="shared" si="683"/>
        <v/>
      </c>
      <c r="BG169" s="137" t="str">
        <f t="shared" si="683"/>
        <v/>
      </c>
      <c r="BH169" s="137" t="str">
        <f t="shared" si="683"/>
        <v/>
      </c>
      <c r="BI169" s="137" t="str">
        <f t="shared" si="683"/>
        <v/>
      </c>
      <c r="BJ169" s="133">
        <f t="shared" si="683"/>
        <v>80</v>
      </c>
      <c r="BK169" s="137" t="str">
        <f t="shared" si="683"/>
        <v/>
      </c>
      <c r="BL169" s="137" t="str">
        <f t="shared" si="683"/>
        <v/>
      </c>
      <c r="BM169" s="137" t="str">
        <f t="shared" si="683"/>
        <v/>
      </c>
      <c r="BN169" s="137" t="str">
        <f t="shared" si="683"/>
        <v/>
      </c>
      <c r="BO169" s="137" t="str">
        <f t="shared" si="683"/>
        <v/>
      </c>
      <c r="BP169" s="137" t="str">
        <f t="shared" si="683"/>
        <v/>
      </c>
      <c r="BQ169" s="137" t="str">
        <f t="shared" si="683"/>
        <v/>
      </c>
      <c r="BR169" s="137" t="str">
        <f t="shared" si="683"/>
        <v/>
      </c>
      <c r="BS169" s="169" t="str">
        <f t="shared" si="683"/>
        <v/>
      </c>
      <c r="BT169" s="174" t="e">
        <f>$AY169*Assembly!Z$4+$AZ169*Assembly!Z$5+$BA169*Assembly!Z$6+$BB169*Assembly!Z$7+$BC169*Assembly!Z$8+$BD169*Assembly!Z$9+$BE169*Assembly!Z$10+$BF169*Assembly!Z$11+$BG169*Assembly!Z$12+$BH169*Assembly!Z$13+$BI169*Assembly!Z$14+$BJ169*Assembly!Z$15+$BK169*Assembly!Z$16+$BL169*Assembly!Z$17+$BM169*Assembly!Z$18+$BN169*Assembly!Z$19+$BO169*Assembly!Z$20+$BP169*Assembly!Z$21+$BQ169*Assembly!Z$22+$BR169*Assembly!Z$23+$BS169*Assembly!Z$24</f>
        <v>#VALUE!</v>
      </c>
      <c r="BU169" s="133" t="e">
        <f t="shared" si="3"/>
        <v>#VALUE!</v>
      </c>
      <c r="BV169" s="133"/>
      <c r="BW169" s="133" t="e">
        <f>$AY169*Assembly!AD$4+$AZ169*Assembly!AD$5+$BA169*Assembly!AD$6+$BB169*Assembly!AD$7+$BC169*Assembly!AD$8+$BD169*Assembly!AD$9+$BE169*Assembly!AD$10+$BF169*Assembly!AD$11+$BG169*Assembly!AD$12+$BH169*Assembly!AD$13+$BI169*Assembly!AD$14+$BJ169*Assembly!AD$15+$BK169*Assembly!AD$16+$BL169*Assembly!AD$17+$BM169*Assembly!AD$18+$BN169*Assembly!AD$19+$BO169*Assembly!AD$20+$BP169*Assembly!AD$21+$BQ169*Assembly!AD$22+$BR169*Assembly!AD$23+$BS169*Assembly!AD$24</f>
        <v>#VALUE!</v>
      </c>
      <c r="BX169" s="177" t="e">
        <f t="shared" si="4"/>
        <v>#VALUE!</v>
      </c>
      <c r="BY169" s="178" t="e">
        <f t="shared" si="5"/>
        <v>#VALUE!</v>
      </c>
      <c r="BZ169" s="179" t="e">
        <f t="shared" si="6"/>
        <v>#VALUE!</v>
      </c>
      <c r="CA169" s="178" t="e">
        <f t="shared" si="7"/>
        <v>#VALUE!</v>
      </c>
      <c r="CB169" s="133" t="e">
        <f>$AY169*Assembly!Y$4+$AZ169*Assembly!Y$5+$BA169*Assembly!Y$6+$BB169*Assembly!Y$7+$BC169*Assembly!Y$8+$BD169*Assembly!Y$9+$BE169*Assembly!Y$10+$BF169*Assembly!Y$11+$BG169*Assembly!Y$12+$BH169*Assembly!Y$13+$BI169*Assembly!Y$14+$BJ169*Assembly!Y$15+$BK169*Assembly!Y$16+$BL169*Assembly!Y$17+$BM169*Assembly!Y$18+$BN169*Assembly!Y$19+$BO169*Assembly!Y$20+$BP169*Assembly!Y$21+$BQ169*Assembly!Y$22+$BR169*Assembly!Y$23+$BS169*Assembly!Y$24</f>
        <v>#VALUE!</v>
      </c>
      <c r="CC169" s="133" t="e">
        <f t="shared" si="8"/>
        <v>#VALUE!</v>
      </c>
      <c r="CD169" s="130" t="e">
        <f t="shared" si="9"/>
        <v>#VALUE!</v>
      </c>
      <c r="CE169" s="183" t="e">
        <f>$AY169*Assembly!AC$4+$AZ169*Assembly!AC$5+$BA169*Assembly!AC$6+$BB169*Assembly!AC$7+$BC169*Assembly!AC$8+$BD169*Assembly!AC$9+$BE169*Assembly!AC$10+$BF169*Assembly!AC$11+$BG169*Assembly!AC$12+$BH169*Assembly!AC$13+$BI169*Assembly!AC$14+$BJ169*Assembly!AC$15+$BK169*Assembly!AC$16+$BL169*Assembly!AC$17+$BM169*Assembly!AC$18+$BN169*Assembly!AC$19+$BO169*Assembly!AC$20+$BP169*Assembly!AC$21+$BQ169*Assembly!AC$22+$BR169*Assembly!AC$23+$BS169*Assembly!AC$24</f>
        <v>#VALUE!</v>
      </c>
      <c r="CF169" s="145" t="e">
        <f>$AY169*Assembly!M$4+$AZ169*Assembly!M$5+$BA169*Assembly!M$6+$BB169*Assembly!M$7+$BC169*Assembly!M$8+$BD169*Assembly!M$9+$BE169*Assembly!M$10+$BF169*Assembly!M$11+$BG169*Assembly!M$12+$BH169*Assembly!M$13+$BI169*Assembly!M$14+$BJ169*Assembly!M$15+$BK169*Assembly!M$16+$BL169*Assembly!M$17+$BM169*Assembly!M$18+$BN169*Assembly!M$19+$BO169*Assembly!M$20+$BP169*Assembly!M$21+$BQ169*Assembly!M$22+$BR169*Assembly!M$23+$BS169*Assembly!M$24</f>
        <v>#VALUE!</v>
      </c>
      <c r="CG169" s="145" t="e">
        <f>$AY169*Assembly!N$4+$AZ169*Assembly!N$5+$BA169*Assembly!N$6+$BB169*Assembly!N$7+$BC169*Assembly!N$8+$BD169*Assembly!N$9+$BE169*Assembly!N$10+$BF169*Assembly!N$11+$BG169*Assembly!N$12+$BH169*Assembly!N$13+$BI169*Assembly!N$14+$BJ169*Assembly!N$15+$BK169*Assembly!N$16+$BL169*Assembly!N$17+$BM169*Assembly!N$18+$BN169*Assembly!N$19+$BO169*Assembly!N$20+$BP169*Assembly!N$21+$BQ169*Assembly!N$22+$BR169*Assembly!N$23+$BS169*Assembly!N$24</f>
        <v>#VALUE!</v>
      </c>
      <c r="CH169" s="145" t="e">
        <f>$AY169*Assembly!O$4+$AZ169*Assembly!O$5+$BA169*Assembly!O$6+$BB169*Assembly!O$7+$BC169*Assembly!O$8+$BD169*Assembly!O$9+$BE169*Assembly!O$10+$BF169*Assembly!O$11+$BG169*Assembly!O$12+$BH169*Assembly!O$13+$BI169*Assembly!O$14+$BJ169*Assembly!O$15+$BK169*Assembly!O$16+$BL169*Assembly!O$17+$BM169*Assembly!O$18+$BN169*Assembly!O$19+$BO169*Assembly!O$20+$BP169*Assembly!O$21+$BQ169*Assembly!O$22+$BR169*Assembly!O$23+$BS169*Assembly!O$24</f>
        <v>#VALUE!</v>
      </c>
      <c r="CI169" s="140" t="e">
        <f>$AY169*Assembly!P$4+$AZ169*Assembly!P$5+$BA169*Assembly!P$6+$BB169*Assembly!P$7+$BC169*Assembly!P$8+$BD169*Assembly!P$9+$BE169*Assembly!P$10+$BF169*Assembly!P$11+$BG169*Assembly!P$12+$BH169*Assembly!P$13+$BI169*Assembly!P$14+$BJ169*Assembly!P$15+$BK169*Assembly!P$16+$BL169*Assembly!P$17+$BM169*Assembly!P$18+$BN169*Assembly!P$19+$BO169*Assembly!P$20+$BP169*Assembly!P$21+$BQ169*Assembly!P$22+$BR169*Assembly!P$23+$BS169*Assembly!P$24</f>
        <v>#VALUE!</v>
      </c>
      <c r="CJ169" s="140" t="e">
        <f>$AY169*Assembly!Q$4+$AZ169*Assembly!Q$5+$BA169*Assembly!Q$6+$BB169*Assembly!Q$7+$BC169*Assembly!Q$8+$BD169*Assembly!Q$9+$BE169*Assembly!Q$10+$BF169*Assembly!Q$11+$BG169*Assembly!Q$12+$BH169*Assembly!Q$13+$BI169*Assembly!Q$14+$BJ169*Assembly!Q$15+$BK169*Assembly!Q$16+$BL169*Assembly!Q$17+$BM169*Assembly!Q$18+$BN169*Assembly!Q$19+$BO169*Assembly!Q$20+$BP169*Assembly!Q$21+$BQ169*Assembly!Q$22+$BR169*Assembly!Q$23+$BS169*Assembly!Q$24</f>
        <v>#VALUE!</v>
      </c>
      <c r="CK169" s="145" t="e">
        <f>$AY169*Assembly!R$4+$AZ169*Assembly!R$5+$BA169*Assembly!R$6+$BB169*Assembly!R$7+$BC169*Assembly!R$8+$BD169*Assembly!R$9+$BE169*Assembly!R$10+$BF169*Assembly!R$11+$BG169*Assembly!R$12+$BH169*Assembly!R$13+$BI169*Assembly!R$14+$BJ169*Assembly!R$15+$BK169*Assembly!R$16+$BL169*Assembly!R$17+$BM169*Assembly!R$18+$BN169*Assembly!R$19+$BO169*Assembly!R$20+$BP169*Assembly!R$21+$BQ169*Assembly!R$22+$BR169*Assembly!R$23+$BS169*Assembly!R$24</f>
        <v>#VALUE!</v>
      </c>
      <c r="CL169" s="140" t="e">
        <f>$AY169*Assembly!S$4+$AZ169*Assembly!S$5+$BA169*Assembly!S$6+$BB169*Assembly!S$7+$BC169*Assembly!S$8+$BD169*Assembly!S$9+$BE169*Assembly!S$10+$BF169*Assembly!S$11+$BG169*Assembly!S$12+$BH169*Assembly!S$13+$BI169*Assembly!S$14+$BJ169*Assembly!S$15+$BK169*Assembly!S$16+$BL169*Assembly!S$17+$BM169*Assembly!S$18+$BN169*Assembly!S$19+$BO169*Assembly!S$20+$BP169*Assembly!S$21+$BQ169*Assembly!S$22+$BR169*Assembly!S$23+$BS169*Assembly!S$24</f>
        <v>#VALUE!</v>
      </c>
      <c r="CM169" s="140" t="e">
        <f>$AY169*Assembly!T$4+$AZ169*Assembly!T$5+$BA169*Assembly!T$6+$BB169*Assembly!T$7+$BC169*Assembly!T$8+$BD169*Assembly!T$9+$BE169*Assembly!T$10+$BF169*Assembly!T$11+$BG169*Assembly!T$12+$BH169*Assembly!T$13+$BI169*Assembly!T$14+$BJ169*Assembly!T$15+$BK169*Assembly!T$16+$BL169*Assembly!T$17+$BM169*Assembly!T$18+$BN169*Assembly!T$19+$BO169*Assembly!T$20+$BP169*Assembly!T$21+$BQ169*Assembly!T$22+$BR169*Assembly!T$23+$BS169*Assembly!T$24</f>
        <v>#VALUE!</v>
      </c>
      <c r="CN169" s="140" t="e">
        <f>$AY169*Assembly!U$4+$AZ169*Assembly!U$5+$BA169*Assembly!U$6+$BB169*Assembly!U$7+$BC169*Assembly!U$8+$BD169*Assembly!U$9+$BE169*Assembly!U$10+$BF169*Assembly!U$11+$BG169*Assembly!U$12+$BH169*Assembly!U$13+$BI169*Assembly!U$14+$BJ169*Assembly!U$15+$BK169*Assembly!U$16+$BL169*Assembly!U$17+$BM169*Assembly!U$18+$BN169*Assembly!U$19+$BO169*Assembly!U$20+$BP169*Assembly!U$21+$BQ169*Assembly!U$22+$BR169*Assembly!U$23+$BS169*Assembly!U$24</f>
        <v>#VALUE!</v>
      </c>
      <c r="CO169" s="145" t="e">
        <f>$AY169*Assembly!V$4+$AZ169*Assembly!V$5+$BA169*Assembly!V$6+$BB169*Assembly!V$7+$BC169*Assembly!V$8+$BD169*Assembly!V$9+$BE169*Assembly!V$10+$BF169*Assembly!V$11+$BG169*Assembly!V$12+$BH169*Assembly!V$13+$BI169*Assembly!V$14+$BJ169*Assembly!V$15+$BK169*Assembly!V$16+$BL169*Assembly!V$17+$BM169*Assembly!V$18+$BN169*Assembly!V$19+$BO169*Assembly!V$20+$BP169*Assembly!V$21+$BQ169*Assembly!V$22+$BR169*Assembly!V$23+$BS169*Assembly!V$24</f>
        <v>#VALUE!</v>
      </c>
      <c r="CP169" s="145" t="e">
        <f>CF169*Refining!$F$3</f>
        <v>#VALUE!</v>
      </c>
      <c r="CQ169" s="145" t="e">
        <f>CG169*Refining!$F$4</f>
        <v>#VALUE!</v>
      </c>
      <c r="CR169" s="145" t="e">
        <f>CH169*Refining!$F$5</f>
        <v>#VALUE!</v>
      </c>
      <c r="CS169" s="145" t="e">
        <f>CI169*Refining!$F$6</f>
        <v>#VALUE!</v>
      </c>
      <c r="CT169" s="145" t="e">
        <f>CJ169*Refining!$F$7</f>
        <v>#VALUE!</v>
      </c>
      <c r="CU169" s="145" t="e">
        <f>CK169*Refining!$F$8</f>
        <v>#VALUE!</v>
      </c>
      <c r="CV169" s="145" t="e">
        <f>CL169*Refining!$F$9</f>
        <v>#VALUE!</v>
      </c>
      <c r="CW169" s="145" t="e">
        <f>CM169*Refining!$F$10</f>
        <v>#VALUE!</v>
      </c>
      <c r="CX169" s="145" t="e">
        <f>CN169*Refining!$F$11</f>
        <v>#VALUE!</v>
      </c>
      <c r="CY169" s="145" t="e">
        <f>CO169*Refining!$F$12</f>
        <v>#VALUE!</v>
      </c>
      <c r="CZ169" s="185" t="e">
        <f t="shared" ref="CZ169:DS169" si="684">IF(CF169 = 0, "", CF169)</f>
        <v>#VALUE!</v>
      </c>
      <c r="DA169" s="189" t="e">
        <f t="shared" si="684"/>
        <v>#VALUE!</v>
      </c>
      <c r="DB169" s="189" t="e">
        <f t="shared" si="684"/>
        <v>#VALUE!</v>
      </c>
      <c r="DC169" s="186" t="e">
        <f t="shared" si="684"/>
        <v>#VALUE!</v>
      </c>
      <c r="DD169" s="186" t="e">
        <f t="shared" si="684"/>
        <v>#VALUE!</v>
      </c>
      <c r="DE169" s="186" t="e">
        <f t="shared" si="684"/>
        <v>#VALUE!</v>
      </c>
      <c r="DF169" s="186" t="e">
        <f t="shared" si="684"/>
        <v>#VALUE!</v>
      </c>
      <c r="DG169" s="186" t="e">
        <f t="shared" si="684"/>
        <v>#VALUE!</v>
      </c>
      <c r="DH169" s="186" t="e">
        <f t="shared" si="684"/>
        <v>#VALUE!</v>
      </c>
      <c r="DI169" s="187" t="e">
        <f t="shared" si="684"/>
        <v>#VALUE!</v>
      </c>
      <c r="DJ169" s="185" t="e">
        <f t="shared" si="684"/>
        <v>#VALUE!</v>
      </c>
      <c r="DK169" s="189" t="e">
        <f t="shared" si="684"/>
        <v>#VALUE!</v>
      </c>
      <c r="DL169" s="189" t="e">
        <f t="shared" si="684"/>
        <v>#VALUE!</v>
      </c>
      <c r="DM169" s="186" t="e">
        <f t="shared" si="684"/>
        <v>#VALUE!</v>
      </c>
      <c r="DN169" s="211" t="e">
        <f t="shared" si="684"/>
        <v>#VALUE!</v>
      </c>
      <c r="DO169" s="186" t="e">
        <f t="shared" si="684"/>
        <v>#VALUE!</v>
      </c>
      <c r="DP169" s="186" t="e">
        <f t="shared" si="684"/>
        <v>#VALUE!</v>
      </c>
      <c r="DQ169" s="186" t="e">
        <f t="shared" si="684"/>
        <v>#VALUE!</v>
      </c>
      <c r="DR169" s="186" t="e">
        <f t="shared" si="684"/>
        <v>#VALUE!</v>
      </c>
      <c r="DS169" s="187" t="e">
        <f t="shared" si="684"/>
        <v>#VALUE!</v>
      </c>
      <c r="DT169" s="185" t="e">
        <f t="shared" si="11"/>
        <v>#VALUE!</v>
      </c>
      <c r="DU169" s="189" t="e">
        <f t="shared" si="12"/>
        <v>#VALUE!</v>
      </c>
      <c r="DV169" s="133" t="e">
        <f>CZ169*'Ores &amp; Ingots'!$C$3+DA169*'Ores &amp; Ingots'!$C$4+DB169*'Ores &amp; Ingots'!$C$5+DC169*'Ores &amp; Ingots'!$C$6+DD169*'Ores &amp; Ingots'!$C$7+DE169*'Ores &amp; Ingots'!$C$8+DF169*'Ores &amp; Ingots'!$C$9+DG169*'Ores &amp; Ingots'!$C$10+DH169*'Ores &amp; Ingots'!$C$11+DI169*'Ores &amp; Ingots'!$C$12</f>
        <v>#VALUE!</v>
      </c>
      <c r="DW169" s="133" t="e">
        <f>DJ169*'Ores &amp; Ingots'!$B$3+DK169*'Ores &amp; Ingots'!$B$4+DL169*'Ores &amp; Ingots'!$B$5+DM169*'Ores &amp; Ingots'!$B$6+DN169*'Ores &amp; Ingots'!$B$7+DO169*'Ores &amp; Ingots'!$B$8+DP169*'Ores &amp; Ingots'!$B$9+DQ169*'Ores &amp; Ingots'!$B$10+DR169*'Ores &amp; Ingots'!$B$11+DS169*'Ores &amp; Ingots'!$B$12</f>
        <v>#VALUE!</v>
      </c>
      <c r="DX169" s="189" t="e">
        <f>CZ169*Refining!$G$3+DA169*Refining!$G$4+DB169*Refining!$G$5+DC169*Refining!$G$6+DD169*Refining!$G$7+DE169*Refining!$G$8+DF169*Refining!$G$9+DG169*Refining!$G$10+DH169*Refining!$G$11+DI169*Refining!$G$12</f>
        <v>#VALUE!</v>
      </c>
      <c r="DY169" s="189" t="e">
        <f t="shared" si="13"/>
        <v>#VALUE!</v>
      </c>
      <c r="DZ169" s="192" t="e">
        <f t="shared" si="14"/>
        <v>#VALUE!</v>
      </c>
      <c r="EA169" s="185" t="e">
        <f t="shared" si="15"/>
        <v>#VALUE!</v>
      </c>
      <c r="EB169" s="194" t="e">
        <f t="shared" ref="EB169:EC169" si="685">EA169/60</f>
        <v>#VALUE!</v>
      </c>
      <c r="EC169" s="194" t="e">
        <f t="shared" si="685"/>
        <v>#VALUE!</v>
      </c>
      <c r="ED169" s="185" t="e">
        <f t="shared" si="17"/>
        <v>#VALUE!</v>
      </c>
      <c r="EE169" s="194" t="e">
        <f t="shared" ref="EE169:EF169" si="686">ED169/1000</f>
        <v>#VALUE!</v>
      </c>
      <c r="EF169" s="196" t="e">
        <f t="shared" si="686"/>
        <v>#VALUE!</v>
      </c>
      <c r="EG169" s="130" t="e">
        <f t="shared" si="19"/>
        <v>#VALUE!</v>
      </c>
      <c r="EH169" s="132" t="e">
        <f t="shared" si="20"/>
        <v>#VALUE!</v>
      </c>
      <c r="EI169" s="133">
        <v>1728</v>
      </c>
    </row>
    <row r="170" spans="1:139" ht="12.75" x14ac:dyDescent="0.2">
      <c r="A170" s="865"/>
      <c r="B170" s="297" t="s">
        <v>374</v>
      </c>
      <c r="C170" s="216" t="s">
        <v>155</v>
      </c>
      <c r="D170" s="216">
        <v>5</v>
      </c>
      <c r="E170" s="216">
        <v>2</v>
      </c>
      <c r="F170" s="216">
        <v>5</v>
      </c>
      <c r="G170" s="229">
        <f t="shared" si="0"/>
        <v>6.25</v>
      </c>
      <c r="H170" s="230">
        <v>20</v>
      </c>
      <c r="I170" s="230">
        <v>20</v>
      </c>
      <c r="J170" s="230">
        <f>H170/Main!$D$9</f>
        <v>4</v>
      </c>
      <c r="K170" s="230">
        <f>I170/Main!$D$10</f>
        <v>10</v>
      </c>
      <c r="L170" s="230">
        <f t="shared" si="1"/>
        <v>2.5</v>
      </c>
      <c r="M170" s="230">
        <v>0.3</v>
      </c>
      <c r="N170" s="233"/>
      <c r="O170" s="233"/>
      <c r="P170" s="233"/>
      <c r="Q170" s="232"/>
      <c r="R170" s="233"/>
      <c r="S170" s="234"/>
      <c r="T170" s="234"/>
      <c r="U170" s="233"/>
      <c r="V170" s="233"/>
      <c r="W170" s="234"/>
      <c r="X170" s="234"/>
      <c r="Y170" s="233"/>
      <c r="Z170" s="233"/>
      <c r="AA170" s="233"/>
      <c r="AB170" s="233"/>
      <c r="AC170" s="366"/>
      <c r="AD170" s="226">
        <v>6</v>
      </c>
      <c r="AE170" s="226">
        <v>0</v>
      </c>
      <c r="AF170" s="226">
        <v>0</v>
      </c>
      <c r="AG170" s="227">
        <v>3</v>
      </c>
      <c r="AH170" s="226">
        <v>30</v>
      </c>
      <c r="AI170" s="226">
        <v>0</v>
      </c>
      <c r="AJ170" s="226">
        <v>0</v>
      </c>
      <c r="AK170" s="226">
        <v>0</v>
      </c>
      <c r="AL170" s="226">
        <v>0</v>
      </c>
      <c r="AM170" s="226">
        <v>0</v>
      </c>
      <c r="AN170" s="226">
        <v>0</v>
      </c>
      <c r="AO170" s="226">
        <v>6</v>
      </c>
      <c r="AP170" s="226">
        <v>0</v>
      </c>
      <c r="AQ170" s="226">
        <v>0</v>
      </c>
      <c r="AR170" s="226">
        <v>0</v>
      </c>
      <c r="AS170" s="226">
        <v>0</v>
      </c>
      <c r="AT170" s="226">
        <v>0</v>
      </c>
      <c r="AU170" s="226">
        <v>0</v>
      </c>
      <c r="AV170" s="226">
        <v>0</v>
      </c>
      <c r="AW170" s="226">
        <v>0</v>
      </c>
      <c r="AX170" s="226">
        <v>0</v>
      </c>
      <c r="AY170" s="225">
        <f t="shared" ref="AY170:BS170" si="687">IF(AD170 = 0, "", AD170)</f>
        <v>6</v>
      </c>
      <c r="AZ170" s="216" t="str">
        <f t="shared" si="687"/>
        <v/>
      </c>
      <c r="BA170" s="216" t="str">
        <f t="shared" si="687"/>
        <v/>
      </c>
      <c r="BB170" s="227">
        <f t="shared" si="687"/>
        <v>3</v>
      </c>
      <c r="BC170" s="226">
        <f t="shared" si="687"/>
        <v>30</v>
      </c>
      <c r="BD170" s="216" t="str">
        <f t="shared" si="687"/>
        <v/>
      </c>
      <c r="BE170" s="216" t="str">
        <f t="shared" si="687"/>
        <v/>
      </c>
      <c r="BF170" s="216" t="str">
        <f t="shared" si="687"/>
        <v/>
      </c>
      <c r="BG170" s="216" t="str">
        <f t="shared" si="687"/>
        <v/>
      </c>
      <c r="BH170" s="216" t="str">
        <f t="shared" si="687"/>
        <v/>
      </c>
      <c r="BI170" s="216" t="str">
        <f t="shared" si="687"/>
        <v/>
      </c>
      <c r="BJ170" s="226">
        <f t="shared" si="687"/>
        <v>6</v>
      </c>
      <c r="BK170" s="216" t="str">
        <f t="shared" si="687"/>
        <v/>
      </c>
      <c r="BL170" s="216" t="str">
        <f t="shared" si="687"/>
        <v/>
      </c>
      <c r="BM170" s="216" t="str">
        <f t="shared" si="687"/>
        <v/>
      </c>
      <c r="BN170" s="216" t="str">
        <f t="shared" si="687"/>
        <v/>
      </c>
      <c r="BO170" s="216" t="str">
        <f t="shared" si="687"/>
        <v/>
      </c>
      <c r="BP170" s="216" t="str">
        <f t="shared" si="687"/>
        <v/>
      </c>
      <c r="BQ170" s="216" t="str">
        <f t="shared" si="687"/>
        <v/>
      </c>
      <c r="BR170" s="216" t="str">
        <f t="shared" si="687"/>
        <v/>
      </c>
      <c r="BS170" s="231" t="str">
        <f t="shared" si="687"/>
        <v/>
      </c>
      <c r="BT170" s="225" t="e">
        <f>$AY170*Assembly!Z$4+$AZ170*Assembly!Z$5+$BA170*Assembly!Z$6+$BB170*Assembly!Z$7+$BC170*Assembly!Z$8+$BD170*Assembly!Z$9+$BE170*Assembly!Z$10+$BF170*Assembly!Z$11+$BG170*Assembly!Z$12+$BH170*Assembly!Z$13+$BI170*Assembly!Z$14+$BJ170*Assembly!Z$15+$BK170*Assembly!Z$16+$BL170*Assembly!Z$17+$BM170*Assembly!Z$18+$BN170*Assembly!Z$19+$BO170*Assembly!Z$20+$BP170*Assembly!Z$21+$BQ170*Assembly!Z$22+$BR170*Assembly!Z$23+$BS170*Assembly!Z$24</f>
        <v>#VALUE!</v>
      </c>
      <c r="BU170" s="226" t="e">
        <f t="shared" si="3"/>
        <v>#VALUE!</v>
      </c>
      <c r="BV170" s="226"/>
      <c r="BW170" s="226" t="e">
        <f>$AY170*Assembly!AD$4+$AZ170*Assembly!AD$5+$BA170*Assembly!AD$6+$BB170*Assembly!AD$7+$BC170*Assembly!AD$8+$BD170*Assembly!AD$9+$BE170*Assembly!AD$10+$BF170*Assembly!AD$11+$BG170*Assembly!AD$12+$BH170*Assembly!AD$13+$BI170*Assembly!AD$14+$BJ170*Assembly!AD$15+$BK170*Assembly!AD$16+$BL170*Assembly!AD$17+$BM170*Assembly!AD$18+$BN170*Assembly!AD$19+$BO170*Assembly!AD$20+$BP170*Assembly!AD$21+$BQ170*Assembly!AD$22+$BR170*Assembly!AD$23+$BS170*Assembly!AD$24</f>
        <v>#VALUE!</v>
      </c>
      <c r="BX170" s="236" t="e">
        <f t="shared" si="4"/>
        <v>#VALUE!</v>
      </c>
      <c r="BY170" s="237" t="e">
        <f t="shared" si="5"/>
        <v>#VALUE!</v>
      </c>
      <c r="BZ170" s="238" t="e">
        <f t="shared" si="6"/>
        <v>#VALUE!</v>
      </c>
      <c r="CA170" s="237" t="e">
        <f t="shared" si="7"/>
        <v>#VALUE!</v>
      </c>
      <c r="CB170" s="226" t="e">
        <f>$AY170*Assembly!Y$4+$AZ170*Assembly!Y$5+$BA170*Assembly!Y$6+$BB170*Assembly!Y$7+$BC170*Assembly!Y$8+$BD170*Assembly!Y$9+$BE170*Assembly!Y$10+$BF170*Assembly!Y$11+$BG170*Assembly!Y$12+$BH170*Assembly!Y$13+$BI170*Assembly!Y$14+$BJ170*Assembly!Y$15+$BK170*Assembly!Y$16+$BL170*Assembly!Y$17+$BM170*Assembly!Y$18+$BN170*Assembly!Y$19+$BO170*Assembly!Y$20+$BP170*Assembly!Y$21+$BQ170*Assembly!Y$22+$BR170*Assembly!Y$23+$BS170*Assembly!Y$24</f>
        <v>#VALUE!</v>
      </c>
      <c r="CC170" s="226" t="e">
        <f t="shared" si="8"/>
        <v>#VALUE!</v>
      </c>
      <c r="CD170" s="239" t="e">
        <f t="shared" si="9"/>
        <v>#VALUE!</v>
      </c>
      <c r="CE170" s="240" t="e">
        <f>$AY170*Assembly!AC$4+$AZ170*Assembly!AC$5+$BA170*Assembly!AC$6+$BB170*Assembly!AC$7+$BC170*Assembly!AC$8+$BD170*Assembly!AC$9+$BE170*Assembly!AC$10+$BF170*Assembly!AC$11+$BG170*Assembly!AC$12+$BH170*Assembly!AC$13+$BI170*Assembly!AC$14+$BJ170*Assembly!AC$15+$BK170*Assembly!AC$16+$BL170*Assembly!AC$17+$BM170*Assembly!AC$18+$BN170*Assembly!AC$19+$BO170*Assembly!AC$20+$BP170*Assembly!AC$21+$BQ170*Assembly!AC$22+$BR170*Assembly!AC$23+$BS170*Assembly!AC$24</f>
        <v>#VALUE!</v>
      </c>
      <c r="CF170" s="232" t="e">
        <f>$AY170*Assembly!M$4+$AZ170*Assembly!M$5+$BA170*Assembly!M$6+$BB170*Assembly!M$7+$BC170*Assembly!M$8+$BD170*Assembly!M$9+$BE170*Assembly!M$10+$BF170*Assembly!M$11+$BG170*Assembly!M$12+$BH170*Assembly!M$13+$BI170*Assembly!M$14+$BJ170*Assembly!M$15+$BK170*Assembly!M$16+$BL170*Assembly!M$17+$BM170*Assembly!M$18+$BN170*Assembly!M$19+$BO170*Assembly!M$20+$BP170*Assembly!M$21+$BQ170*Assembly!M$22+$BR170*Assembly!M$23+$BS170*Assembly!M$24</f>
        <v>#VALUE!</v>
      </c>
      <c r="CG170" s="232" t="e">
        <f>$AY170*Assembly!N$4+$AZ170*Assembly!N$5+$BA170*Assembly!N$6+$BB170*Assembly!N$7+$BC170*Assembly!N$8+$BD170*Assembly!N$9+$BE170*Assembly!N$10+$BF170*Assembly!N$11+$BG170*Assembly!N$12+$BH170*Assembly!N$13+$BI170*Assembly!N$14+$BJ170*Assembly!N$15+$BK170*Assembly!N$16+$BL170*Assembly!N$17+$BM170*Assembly!N$18+$BN170*Assembly!N$19+$BO170*Assembly!N$20+$BP170*Assembly!N$21+$BQ170*Assembly!N$22+$BR170*Assembly!N$23+$BS170*Assembly!N$24</f>
        <v>#VALUE!</v>
      </c>
      <c r="CH170" s="232" t="e">
        <f>$AY170*Assembly!O$4+$AZ170*Assembly!O$5+$BA170*Assembly!O$6+$BB170*Assembly!O$7+$BC170*Assembly!O$8+$BD170*Assembly!O$9+$BE170*Assembly!O$10+$BF170*Assembly!O$11+$BG170*Assembly!O$12+$BH170*Assembly!O$13+$BI170*Assembly!O$14+$BJ170*Assembly!O$15+$BK170*Assembly!O$16+$BL170*Assembly!O$17+$BM170*Assembly!O$18+$BN170*Assembly!O$19+$BO170*Assembly!O$20+$BP170*Assembly!O$21+$BQ170*Assembly!O$22+$BR170*Assembly!O$23+$BS170*Assembly!O$24</f>
        <v>#VALUE!</v>
      </c>
      <c r="CI170" s="230" t="e">
        <f>$AY170*Assembly!P$4+$AZ170*Assembly!P$5+$BA170*Assembly!P$6+$BB170*Assembly!P$7+$BC170*Assembly!P$8+$BD170*Assembly!P$9+$BE170*Assembly!P$10+$BF170*Assembly!P$11+$BG170*Assembly!P$12+$BH170*Assembly!P$13+$BI170*Assembly!P$14+$BJ170*Assembly!P$15+$BK170*Assembly!P$16+$BL170*Assembly!P$17+$BM170*Assembly!P$18+$BN170*Assembly!P$19+$BO170*Assembly!P$20+$BP170*Assembly!P$21+$BQ170*Assembly!P$22+$BR170*Assembly!P$23+$BS170*Assembly!P$24</f>
        <v>#VALUE!</v>
      </c>
      <c r="CJ170" s="230" t="e">
        <f>$AY170*Assembly!Q$4+$AZ170*Assembly!Q$5+$BA170*Assembly!Q$6+$BB170*Assembly!Q$7+$BC170*Assembly!Q$8+$BD170*Assembly!Q$9+$BE170*Assembly!Q$10+$BF170*Assembly!Q$11+$BG170*Assembly!Q$12+$BH170*Assembly!Q$13+$BI170*Assembly!Q$14+$BJ170*Assembly!Q$15+$BK170*Assembly!Q$16+$BL170*Assembly!Q$17+$BM170*Assembly!Q$18+$BN170*Assembly!Q$19+$BO170*Assembly!Q$20+$BP170*Assembly!Q$21+$BQ170*Assembly!Q$22+$BR170*Assembly!Q$23+$BS170*Assembly!Q$24</f>
        <v>#VALUE!</v>
      </c>
      <c r="CK170" s="232" t="e">
        <f>$AY170*Assembly!R$4+$AZ170*Assembly!R$5+$BA170*Assembly!R$6+$BB170*Assembly!R$7+$BC170*Assembly!R$8+$BD170*Assembly!R$9+$BE170*Assembly!R$10+$BF170*Assembly!R$11+$BG170*Assembly!R$12+$BH170*Assembly!R$13+$BI170*Assembly!R$14+$BJ170*Assembly!R$15+$BK170*Assembly!R$16+$BL170*Assembly!R$17+$BM170*Assembly!R$18+$BN170*Assembly!R$19+$BO170*Assembly!R$20+$BP170*Assembly!R$21+$BQ170*Assembly!R$22+$BR170*Assembly!R$23+$BS170*Assembly!R$24</f>
        <v>#VALUE!</v>
      </c>
      <c r="CL170" s="230" t="e">
        <f>$AY170*Assembly!S$4+$AZ170*Assembly!S$5+$BA170*Assembly!S$6+$BB170*Assembly!S$7+$BC170*Assembly!S$8+$BD170*Assembly!S$9+$BE170*Assembly!S$10+$BF170*Assembly!S$11+$BG170*Assembly!S$12+$BH170*Assembly!S$13+$BI170*Assembly!S$14+$BJ170*Assembly!S$15+$BK170*Assembly!S$16+$BL170*Assembly!S$17+$BM170*Assembly!S$18+$BN170*Assembly!S$19+$BO170*Assembly!S$20+$BP170*Assembly!S$21+$BQ170*Assembly!S$22+$BR170*Assembly!S$23+$BS170*Assembly!S$24</f>
        <v>#VALUE!</v>
      </c>
      <c r="CM170" s="230" t="e">
        <f>$AY170*Assembly!T$4+$AZ170*Assembly!T$5+$BA170*Assembly!T$6+$BB170*Assembly!T$7+$BC170*Assembly!T$8+$BD170*Assembly!T$9+$BE170*Assembly!T$10+$BF170*Assembly!T$11+$BG170*Assembly!T$12+$BH170*Assembly!T$13+$BI170*Assembly!T$14+$BJ170*Assembly!T$15+$BK170*Assembly!T$16+$BL170*Assembly!T$17+$BM170*Assembly!T$18+$BN170*Assembly!T$19+$BO170*Assembly!T$20+$BP170*Assembly!T$21+$BQ170*Assembly!T$22+$BR170*Assembly!T$23+$BS170*Assembly!T$24</f>
        <v>#VALUE!</v>
      </c>
      <c r="CN170" s="230" t="e">
        <f>$AY170*Assembly!U$4+$AZ170*Assembly!U$5+$BA170*Assembly!U$6+$BB170*Assembly!U$7+$BC170*Assembly!U$8+$BD170*Assembly!U$9+$BE170*Assembly!U$10+$BF170*Assembly!U$11+$BG170*Assembly!U$12+$BH170*Assembly!U$13+$BI170*Assembly!U$14+$BJ170*Assembly!U$15+$BK170*Assembly!U$16+$BL170*Assembly!U$17+$BM170*Assembly!U$18+$BN170*Assembly!U$19+$BO170*Assembly!U$20+$BP170*Assembly!U$21+$BQ170*Assembly!U$22+$BR170*Assembly!U$23+$BS170*Assembly!U$24</f>
        <v>#VALUE!</v>
      </c>
      <c r="CO170" s="232" t="e">
        <f>$AY170*Assembly!V$4+$AZ170*Assembly!V$5+$BA170*Assembly!V$6+$BB170*Assembly!V$7+$BC170*Assembly!V$8+$BD170*Assembly!V$9+$BE170*Assembly!V$10+$BF170*Assembly!V$11+$BG170*Assembly!V$12+$BH170*Assembly!V$13+$BI170*Assembly!V$14+$BJ170*Assembly!V$15+$BK170*Assembly!V$16+$BL170*Assembly!V$17+$BM170*Assembly!V$18+$BN170*Assembly!V$19+$BO170*Assembly!V$20+$BP170*Assembly!V$21+$BQ170*Assembly!V$22+$BR170*Assembly!V$23+$BS170*Assembly!V$24</f>
        <v>#VALUE!</v>
      </c>
      <c r="CP170" s="232" t="e">
        <f>CF170*Refining!$F$3</f>
        <v>#VALUE!</v>
      </c>
      <c r="CQ170" s="232" t="e">
        <f>CG170*Refining!$F$4</f>
        <v>#VALUE!</v>
      </c>
      <c r="CR170" s="232" t="e">
        <f>CH170*Refining!$F$5</f>
        <v>#VALUE!</v>
      </c>
      <c r="CS170" s="232" t="e">
        <f>CI170*Refining!$F$6</f>
        <v>#VALUE!</v>
      </c>
      <c r="CT170" s="232" t="e">
        <f>CJ170*Refining!$F$7</f>
        <v>#VALUE!</v>
      </c>
      <c r="CU170" s="232" t="e">
        <f>CK170*Refining!$F$8</f>
        <v>#VALUE!</v>
      </c>
      <c r="CV170" s="232" t="e">
        <f>CL170*Refining!$F$9</f>
        <v>#VALUE!</v>
      </c>
      <c r="CW170" s="232" t="e">
        <f>CM170*Refining!$F$10</f>
        <v>#VALUE!</v>
      </c>
      <c r="CX170" s="232" t="e">
        <f>CN170*Refining!$F$11</f>
        <v>#VALUE!</v>
      </c>
      <c r="CY170" s="232" t="e">
        <f>CO170*Refining!$F$12</f>
        <v>#VALUE!</v>
      </c>
      <c r="CZ170" s="243" t="e">
        <f t="shared" ref="CZ170:DS170" si="688">IF(CF170 = 0, "", CF170)</f>
        <v>#VALUE!</v>
      </c>
      <c r="DA170" s="245" t="e">
        <f t="shared" si="688"/>
        <v>#VALUE!</v>
      </c>
      <c r="DB170" s="245" t="e">
        <f t="shared" si="688"/>
        <v>#VALUE!</v>
      </c>
      <c r="DC170" s="246" t="e">
        <f t="shared" si="688"/>
        <v>#VALUE!</v>
      </c>
      <c r="DD170" s="246" t="e">
        <f t="shared" si="688"/>
        <v>#VALUE!</v>
      </c>
      <c r="DE170" s="246" t="e">
        <f t="shared" si="688"/>
        <v>#VALUE!</v>
      </c>
      <c r="DF170" s="246" t="e">
        <f t="shared" si="688"/>
        <v>#VALUE!</v>
      </c>
      <c r="DG170" s="246" t="e">
        <f t="shared" si="688"/>
        <v>#VALUE!</v>
      </c>
      <c r="DH170" s="246" t="e">
        <f t="shared" si="688"/>
        <v>#VALUE!</v>
      </c>
      <c r="DI170" s="251" t="e">
        <f t="shared" si="688"/>
        <v>#VALUE!</v>
      </c>
      <c r="DJ170" s="243" t="e">
        <f t="shared" si="688"/>
        <v>#VALUE!</v>
      </c>
      <c r="DK170" s="245" t="e">
        <f t="shared" si="688"/>
        <v>#VALUE!</v>
      </c>
      <c r="DL170" s="245" t="e">
        <f t="shared" si="688"/>
        <v>#VALUE!</v>
      </c>
      <c r="DM170" s="246" t="e">
        <f t="shared" si="688"/>
        <v>#VALUE!</v>
      </c>
      <c r="DN170" s="254" t="e">
        <f t="shared" si="688"/>
        <v>#VALUE!</v>
      </c>
      <c r="DO170" s="246" t="e">
        <f t="shared" si="688"/>
        <v>#VALUE!</v>
      </c>
      <c r="DP170" s="246" t="e">
        <f t="shared" si="688"/>
        <v>#VALUE!</v>
      </c>
      <c r="DQ170" s="246" t="e">
        <f t="shared" si="688"/>
        <v>#VALUE!</v>
      </c>
      <c r="DR170" s="246" t="e">
        <f t="shared" si="688"/>
        <v>#VALUE!</v>
      </c>
      <c r="DS170" s="251" t="e">
        <f t="shared" si="688"/>
        <v>#VALUE!</v>
      </c>
      <c r="DT170" s="243" t="e">
        <f t="shared" si="11"/>
        <v>#VALUE!</v>
      </c>
      <c r="DU170" s="245" t="e">
        <f t="shared" si="12"/>
        <v>#VALUE!</v>
      </c>
      <c r="DV170" s="226" t="e">
        <f>CZ170*'Ores &amp; Ingots'!$C$3+DA170*'Ores &amp; Ingots'!$C$4+DB170*'Ores &amp; Ingots'!$C$5+DC170*'Ores &amp; Ingots'!$C$6+DD170*'Ores &amp; Ingots'!$C$7+DE170*'Ores &amp; Ingots'!$C$8+DF170*'Ores &amp; Ingots'!$C$9+DG170*'Ores &amp; Ingots'!$C$10+DH170*'Ores &amp; Ingots'!$C$11+DI170*'Ores &amp; Ingots'!$C$12</f>
        <v>#VALUE!</v>
      </c>
      <c r="DW170" s="226" t="e">
        <f>DJ170*'Ores &amp; Ingots'!$B$3+DK170*'Ores &amp; Ingots'!$B$4+DL170*'Ores &amp; Ingots'!$B$5+DM170*'Ores &amp; Ingots'!$B$6+DN170*'Ores &amp; Ingots'!$B$7+DO170*'Ores &amp; Ingots'!$B$8+DP170*'Ores &amp; Ingots'!$B$9+DQ170*'Ores &amp; Ingots'!$B$10+DR170*'Ores &amp; Ingots'!$B$11+DS170*'Ores &amp; Ingots'!$B$12</f>
        <v>#VALUE!</v>
      </c>
      <c r="DX170" s="245" t="e">
        <f>CZ170*Refining!$G$3+DA170*Refining!$G$4+DB170*Refining!$G$5+DC170*Refining!$G$6+DD170*Refining!$G$7+DE170*Refining!$G$8+DF170*Refining!$G$9+DG170*Refining!$G$10+DH170*Refining!$G$11+DI170*Refining!$G$12</f>
        <v>#VALUE!</v>
      </c>
      <c r="DY170" s="189" t="e">
        <f t="shared" si="13"/>
        <v>#VALUE!</v>
      </c>
      <c r="DZ170" s="260" t="e">
        <f t="shared" si="14"/>
        <v>#VALUE!</v>
      </c>
      <c r="EA170" s="243" t="e">
        <f t="shared" si="15"/>
        <v>#VALUE!</v>
      </c>
      <c r="EB170" s="262" t="e">
        <f t="shared" ref="EB170:EC170" si="689">EA170/60</f>
        <v>#VALUE!</v>
      </c>
      <c r="EC170" s="262" t="e">
        <f t="shared" si="689"/>
        <v>#VALUE!</v>
      </c>
      <c r="ED170" s="243" t="e">
        <f t="shared" si="17"/>
        <v>#VALUE!</v>
      </c>
      <c r="EE170" s="262" t="e">
        <f t="shared" ref="EE170:EF170" si="690">ED170/1000</f>
        <v>#VALUE!</v>
      </c>
      <c r="EF170" s="264" t="e">
        <f t="shared" si="690"/>
        <v>#VALUE!</v>
      </c>
      <c r="EG170" s="239" t="e">
        <f t="shared" si="19"/>
        <v>#VALUE!</v>
      </c>
      <c r="EH170" s="266" t="e">
        <f t="shared" si="20"/>
        <v>#VALUE!</v>
      </c>
      <c r="EI170" s="133" t="s">
        <v>28</v>
      </c>
    </row>
    <row r="171" spans="1:139" ht="12.75" hidden="1" x14ac:dyDescent="0.2">
      <c r="A171" s="914" t="s">
        <v>375</v>
      </c>
      <c r="B171" s="55" t="s">
        <v>376</v>
      </c>
      <c r="C171" s="56" t="s">
        <v>156</v>
      </c>
      <c r="D171" s="56">
        <v>1</v>
      </c>
      <c r="E171" s="56">
        <v>1</v>
      </c>
      <c r="F171" s="56">
        <v>1</v>
      </c>
      <c r="G171" s="57">
        <f t="shared" si="0"/>
        <v>15.625</v>
      </c>
      <c r="H171" s="58">
        <v>6</v>
      </c>
      <c r="I171" s="58">
        <v>6</v>
      </c>
      <c r="J171" s="58">
        <f>H171/Main!$D$9</f>
        <v>1.2</v>
      </c>
      <c r="K171" s="58">
        <f>I171/Main!$D$10</f>
        <v>3</v>
      </c>
      <c r="L171" s="58">
        <f t="shared" si="1"/>
        <v>2.5</v>
      </c>
      <c r="M171" s="58">
        <v>1</v>
      </c>
      <c r="N171" s="60"/>
      <c r="O171" s="60"/>
      <c r="P171" s="60"/>
      <c r="Q171" s="62"/>
      <c r="R171" s="60"/>
      <c r="S171" s="63"/>
      <c r="T171" s="63"/>
      <c r="U171" s="60"/>
      <c r="V171" s="60"/>
      <c r="W171" s="63"/>
      <c r="X171" s="63"/>
      <c r="Y171" s="60"/>
      <c r="Z171" s="60"/>
      <c r="AA171" s="60"/>
      <c r="AB171" s="60"/>
      <c r="AC171" s="367" t="s">
        <v>34</v>
      </c>
      <c r="AD171" s="81">
        <v>0</v>
      </c>
      <c r="AE171" s="81">
        <v>0</v>
      </c>
      <c r="AF171" s="81">
        <v>0</v>
      </c>
      <c r="AG171" s="81">
        <v>0</v>
      </c>
      <c r="AH171" s="81">
        <v>0</v>
      </c>
      <c r="AI171" s="81">
        <v>12</v>
      </c>
      <c r="AJ171" s="81">
        <v>0</v>
      </c>
      <c r="AK171" s="81">
        <v>0</v>
      </c>
      <c r="AL171" s="81">
        <v>0</v>
      </c>
      <c r="AM171" s="81">
        <v>0</v>
      </c>
      <c r="AN171" s="81">
        <v>0</v>
      </c>
      <c r="AO171" s="81">
        <v>0</v>
      </c>
      <c r="AP171" s="83">
        <v>35</v>
      </c>
      <c r="AQ171" s="81">
        <v>0</v>
      </c>
      <c r="AR171" s="81">
        <v>0</v>
      </c>
      <c r="AS171" s="81">
        <v>0</v>
      </c>
      <c r="AT171" s="81">
        <v>0</v>
      </c>
      <c r="AU171" s="81">
        <v>0</v>
      </c>
      <c r="AV171" s="81">
        <v>0</v>
      </c>
      <c r="AW171" s="81">
        <v>0</v>
      </c>
      <c r="AX171" s="81">
        <v>0</v>
      </c>
      <c r="AY171" s="368" t="str">
        <f t="shared" ref="AY171:BS171" si="691">IF(AD171 = 0, "", AD171)</f>
        <v/>
      </c>
      <c r="AZ171" s="56" t="str">
        <f t="shared" si="691"/>
        <v/>
      </c>
      <c r="BA171" s="56" t="str">
        <f t="shared" si="691"/>
        <v/>
      </c>
      <c r="BB171" s="56" t="str">
        <f t="shared" si="691"/>
        <v/>
      </c>
      <c r="BC171" s="56" t="str">
        <f t="shared" si="691"/>
        <v/>
      </c>
      <c r="BD171" s="81">
        <f t="shared" si="691"/>
        <v>12</v>
      </c>
      <c r="BE171" s="56" t="str">
        <f t="shared" si="691"/>
        <v/>
      </c>
      <c r="BF171" s="56" t="str">
        <f t="shared" si="691"/>
        <v/>
      </c>
      <c r="BG171" s="56" t="str">
        <f t="shared" si="691"/>
        <v/>
      </c>
      <c r="BH171" s="56" t="str">
        <f t="shared" si="691"/>
        <v/>
      </c>
      <c r="BI171" s="56" t="str">
        <f t="shared" si="691"/>
        <v/>
      </c>
      <c r="BJ171" s="56" t="str">
        <f t="shared" si="691"/>
        <v/>
      </c>
      <c r="BK171" s="83">
        <f t="shared" si="691"/>
        <v>35</v>
      </c>
      <c r="BL171" s="56" t="str">
        <f t="shared" si="691"/>
        <v/>
      </c>
      <c r="BM171" s="56" t="str">
        <f t="shared" si="691"/>
        <v/>
      </c>
      <c r="BN171" s="56" t="str">
        <f t="shared" si="691"/>
        <v/>
      </c>
      <c r="BO171" s="56" t="str">
        <f t="shared" si="691"/>
        <v/>
      </c>
      <c r="BP171" s="56" t="str">
        <f t="shared" si="691"/>
        <v/>
      </c>
      <c r="BQ171" s="56" t="str">
        <f t="shared" si="691"/>
        <v/>
      </c>
      <c r="BR171" s="56" t="str">
        <f t="shared" si="691"/>
        <v/>
      </c>
      <c r="BS171" s="85" t="str">
        <f t="shared" si="691"/>
        <v/>
      </c>
      <c r="BT171" s="93" t="e">
        <f>$AY171*Assembly!Z$4+$AZ171*Assembly!Z$5+$BA171*Assembly!Z$6+$BB171*Assembly!Z$7+$BC171*Assembly!Z$8+$BD171*Assembly!Z$9+$BE171*Assembly!Z$10+$BF171*Assembly!Z$11+$BG171*Assembly!Z$12+$BH171*Assembly!Z$13+$BI171*Assembly!Z$14+$BJ171*Assembly!Z$15+$BK171*Assembly!Z$16+$BL171*Assembly!Z$17+$BM171*Assembly!Z$18+$BN171*Assembly!Z$19+$BO171*Assembly!Z$20+$BP171*Assembly!Z$21+$BQ171*Assembly!Z$22+$BR171*Assembly!Z$23+$BS171*Assembly!Z$24</f>
        <v>#VALUE!</v>
      </c>
      <c r="BU171" s="81" t="e">
        <f t="shared" si="3"/>
        <v>#VALUE!</v>
      </c>
      <c r="BV171" s="81"/>
      <c r="BW171" s="81" t="e">
        <f>$AY171*Assembly!AD$4+$AZ171*Assembly!AD$5+$BA171*Assembly!AD$6+$BB171*Assembly!AD$7+$BC171*Assembly!AD$8+$BD171*Assembly!AD$9+$BE171*Assembly!AD$10+$BF171*Assembly!AD$11+$BG171*Assembly!AD$12+$BH171*Assembly!AD$13+$BI171*Assembly!AD$14+$BJ171*Assembly!AD$15+$BK171*Assembly!AD$16+$BL171*Assembly!AD$17+$BM171*Assembly!AD$18+$BN171*Assembly!AD$19+$BO171*Assembly!AD$20+$BP171*Assembly!AD$21+$BQ171*Assembly!AD$22+$BR171*Assembly!AD$23+$BS171*Assembly!AD$24</f>
        <v>#VALUE!</v>
      </c>
      <c r="BX171" s="98" t="e">
        <f t="shared" si="4"/>
        <v>#VALUE!</v>
      </c>
      <c r="BY171" s="99" t="e">
        <f t="shared" si="5"/>
        <v>#VALUE!</v>
      </c>
      <c r="BZ171" s="101" t="e">
        <f t="shared" si="6"/>
        <v>#VALUE!</v>
      </c>
      <c r="CA171" s="99" t="e">
        <f t="shared" si="7"/>
        <v>#VALUE!</v>
      </c>
      <c r="CB171" s="81" t="e">
        <f>$AY171*Assembly!Y$4+$AZ171*Assembly!Y$5+$BA171*Assembly!Y$6+$BB171*Assembly!Y$7+$BC171*Assembly!Y$8+$BD171*Assembly!Y$9+$BE171*Assembly!Y$10+$BF171*Assembly!Y$11+$BG171*Assembly!Y$12+$BH171*Assembly!Y$13+$BI171*Assembly!Y$14+$BJ171*Assembly!Y$15+$BK171*Assembly!Y$16+$BL171*Assembly!Y$17+$BM171*Assembly!Y$18+$BN171*Assembly!Y$19+$BO171*Assembly!Y$20+$BP171*Assembly!Y$21+$BQ171*Assembly!Y$22+$BR171*Assembly!Y$23+$BS171*Assembly!Y$24</f>
        <v>#VALUE!</v>
      </c>
      <c r="CC171" s="81" t="e">
        <f t="shared" si="8"/>
        <v>#VALUE!</v>
      </c>
      <c r="CD171" s="106" t="e">
        <f t="shared" si="9"/>
        <v>#VALUE!</v>
      </c>
      <c r="CE171" s="108" t="e">
        <f>$AY171*Assembly!AC$4+$AZ171*Assembly!AC$5+$BA171*Assembly!AC$6+$BB171*Assembly!AC$7+$BC171*Assembly!AC$8+$BD171*Assembly!AC$9+$BE171*Assembly!AC$10+$BF171*Assembly!AC$11+$BG171*Assembly!AC$12+$BH171*Assembly!AC$13+$BI171*Assembly!AC$14+$BJ171*Assembly!AC$15+$BK171*Assembly!AC$16+$BL171*Assembly!AC$17+$BM171*Assembly!AC$18+$BN171*Assembly!AC$19+$BO171*Assembly!AC$20+$BP171*Assembly!AC$21+$BQ171*Assembly!AC$22+$BR171*Assembly!AC$23+$BS171*Assembly!AC$24</f>
        <v>#VALUE!</v>
      </c>
      <c r="CF171" s="62" t="e">
        <f>$AY171*Assembly!M$4+$AZ171*Assembly!M$5+$BA171*Assembly!M$6+$BB171*Assembly!M$7+$BC171*Assembly!M$8+$BD171*Assembly!M$9+$BE171*Assembly!M$10+$BF171*Assembly!M$11+$BG171*Assembly!M$12+$BH171*Assembly!M$13+$BI171*Assembly!M$14+$BJ171*Assembly!M$15+$BK171*Assembly!M$16+$BL171*Assembly!M$17+$BM171*Assembly!M$18+$BN171*Assembly!M$19+$BO171*Assembly!M$20+$BP171*Assembly!M$21+$BQ171*Assembly!M$22+$BR171*Assembly!M$23+$BS171*Assembly!M$24</f>
        <v>#VALUE!</v>
      </c>
      <c r="CG171" s="62" t="e">
        <f>$AY171*Assembly!N$4+$AZ171*Assembly!N$5+$BA171*Assembly!N$6+$BB171*Assembly!N$7+$BC171*Assembly!N$8+$BD171*Assembly!N$9+$BE171*Assembly!N$10+$BF171*Assembly!N$11+$BG171*Assembly!N$12+$BH171*Assembly!N$13+$BI171*Assembly!N$14+$BJ171*Assembly!N$15+$BK171*Assembly!N$16+$BL171*Assembly!N$17+$BM171*Assembly!N$18+$BN171*Assembly!N$19+$BO171*Assembly!N$20+$BP171*Assembly!N$21+$BQ171*Assembly!N$22+$BR171*Assembly!N$23+$BS171*Assembly!N$24</f>
        <v>#VALUE!</v>
      </c>
      <c r="CH171" s="62" t="e">
        <f>$AY171*Assembly!O$4+$AZ171*Assembly!O$5+$BA171*Assembly!O$6+$BB171*Assembly!O$7+$BC171*Assembly!O$8+$BD171*Assembly!O$9+$BE171*Assembly!O$10+$BF171*Assembly!O$11+$BG171*Assembly!O$12+$BH171*Assembly!O$13+$BI171*Assembly!O$14+$BJ171*Assembly!O$15+$BK171*Assembly!O$16+$BL171*Assembly!O$17+$BM171*Assembly!O$18+$BN171*Assembly!O$19+$BO171*Assembly!O$20+$BP171*Assembly!O$21+$BQ171*Assembly!O$22+$BR171*Assembly!O$23+$BS171*Assembly!O$24</f>
        <v>#VALUE!</v>
      </c>
      <c r="CI171" s="58" t="e">
        <f>$AY171*Assembly!P$4+$AZ171*Assembly!P$5+$BA171*Assembly!P$6+$BB171*Assembly!P$7+$BC171*Assembly!P$8+$BD171*Assembly!P$9+$BE171*Assembly!P$10+$BF171*Assembly!P$11+$BG171*Assembly!P$12+$BH171*Assembly!P$13+$BI171*Assembly!P$14+$BJ171*Assembly!P$15+$BK171*Assembly!P$16+$BL171*Assembly!P$17+$BM171*Assembly!P$18+$BN171*Assembly!P$19+$BO171*Assembly!P$20+$BP171*Assembly!P$21+$BQ171*Assembly!P$22+$BR171*Assembly!P$23+$BS171*Assembly!P$24</f>
        <v>#VALUE!</v>
      </c>
      <c r="CJ171" s="58" t="e">
        <f>$AY171*Assembly!Q$4+$AZ171*Assembly!Q$5+$BA171*Assembly!Q$6+$BB171*Assembly!Q$7+$BC171*Assembly!Q$8+$BD171*Assembly!Q$9+$BE171*Assembly!Q$10+$BF171*Assembly!Q$11+$BG171*Assembly!Q$12+$BH171*Assembly!Q$13+$BI171*Assembly!Q$14+$BJ171*Assembly!Q$15+$BK171*Assembly!Q$16+$BL171*Assembly!Q$17+$BM171*Assembly!Q$18+$BN171*Assembly!Q$19+$BO171*Assembly!Q$20+$BP171*Assembly!Q$21+$BQ171*Assembly!Q$22+$BR171*Assembly!Q$23+$BS171*Assembly!Q$24</f>
        <v>#VALUE!</v>
      </c>
      <c r="CK171" s="62" t="e">
        <f>$AY171*Assembly!R$4+$AZ171*Assembly!R$5+$BA171*Assembly!R$6+$BB171*Assembly!R$7+$BC171*Assembly!R$8+$BD171*Assembly!R$9+$BE171*Assembly!R$10+$BF171*Assembly!R$11+$BG171*Assembly!R$12+$BH171*Assembly!R$13+$BI171*Assembly!R$14+$BJ171*Assembly!R$15+$BK171*Assembly!R$16+$BL171*Assembly!R$17+$BM171*Assembly!R$18+$BN171*Assembly!R$19+$BO171*Assembly!R$20+$BP171*Assembly!R$21+$BQ171*Assembly!R$22+$BR171*Assembly!R$23+$BS171*Assembly!R$24</f>
        <v>#VALUE!</v>
      </c>
      <c r="CL171" s="58" t="e">
        <f>$AY171*Assembly!S$4+$AZ171*Assembly!S$5+$BA171*Assembly!S$6+$BB171*Assembly!S$7+$BC171*Assembly!S$8+$BD171*Assembly!S$9+$BE171*Assembly!S$10+$BF171*Assembly!S$11+$BG171*Assembly!S$12+$BH171*Assembly!S$13+$BI171*Assembly!S$14+$BJ171*Assembly!S$15+$BK171*Assembly!S$16+$BL171*Assembly!S$17+$BM171*Assembly!S$18+$BN171*Assembly!S$19+$BO171*Assembly!S$20+$BP171*Assembly!S$21+$BQ171*Assembly!S$22+$BR171*Assembly!S$23+$BS171*Assembly!S$24</f>
        <v>#VALUE!</v>
      </c>
      <c r="CM171" s="58" t="e">
        <f>$AY171*Assembly!T$4+$AZ171*Assembly!T$5+$BA171*Assembly!T$6+$BB171*Assembly!T$7+$BC171*Assembly!T$8+$BD171*Assembly!T$9+$BE171*Assembly!T$10+$BF171*Assembly!T$11+$BG171*Assembly!T$12+$BH171*Assembly!T$13+$BI171*Assembly!T$14+$BJ171*Assembly!T$15+$BK171*Assembly!T$16+$BL171*Assembly!T$17+$BM171*Assembly!T$18+$BN171*Assembly!T$19+$BO171*Assembly!T$20+$BP171*Assembly!T$21+$BQ171*Assembly!T$22+$BR171*Assembly!T$23+$BS171*Assembly!T$24</f>
        <v>#VALUE!</v>
      </c>
      <c r="CN171" s="58" t="e">
        <f>$AY171*Assembly!U$4+$AZ171*Assembly!U$5+$BA171*Assembly!U$6+$BB171*Assembly!U$7+$BC171*Assembly!U$8+$BD171*Assembly!U$9+$BE171*Assembly!U$10+$BF171*Assembly!U$11+$BG171*Assembly!U$12+$BH171*Assembly!U$13+$BI171*Assembly!U$14+$BJ171*Assembly!U$15+$BK171*Assembly!U$16+$BL171*Assembly!U$17+$BM171*Assembly!U$18+$BN171*Assembly!U$19+$BO171*Assembly!U$20+$BP171*Assembly!U$21+$BQ171*Assembly!U$22+$BR171*Assembly!U$23+$BS171*Assembly!U$24</f>
        <v>#VALUE!</v>
      </c>
      <c r="CO171" s="62" t="e">
        <f>$AY171*Assembly!V$4+$AZ171*Assembly!V$5+$BA171*Assembly!V$6+$BB171*Assembly!V$7+$BC171*Assembly!V$8+$BD171*Assembly!V$9+$BE171*Assembly!V$10+$BF171*Assembly!V$11+$BG171*Assembly!V$12+$BH171*Assembly!V$13+$BI171*Assembly!V$14+$BJ171*Assembly!V$15+$BK171*Assembly!V$16+$BL171*Assembly!V$17+$BM171*Assembly!V$18+$BN171*Assembly!V$19+$BO171*Assembly!V$20+$BP171*Assembly!V$21+$BQ171*Assembly!V$22+$BR171*Assembly!V$23+$BS171*Assembly!V$24</f>
        <v>#VALUE!</v>
      </c>
      <c r="CP171" s="62" t="e">
        <f>CF171*Refining!$F$3</f>
        <v>#VALUE!</v>
      </c>
      <c r="CQ171" s="62" t="e">
        <f>CG171*Refining!$F$4</f>
        <v>#VALUE!</v>
      </c>
      <c r="CR171" s="62" t="e">
        <f>CH171*Refining!$F$5</f>
        <v>#VALUE!</v>
      </c>
      <c r="CS171" s="62" t="e">
        <f>CI171*Refining!$F$6</f>
        <v>#VALUE!</v>
      </c>
      <c r="CT171" s="62" t="e">
        <f>CJ171*Refining!$F$7</f>
        <v>#VALUE!</v>
      </c>
      <c r="CU171" s="62" t="e">
        <f>CK171*Refining!$F$8</f>
        <v>#VALUE!</v>
      </c>
      <c r="CV171" s="62" t="e">
        <f>CL171*Refining!$F$9</f>
        <v>#VALUE!</v>
      </c>
      <c r="CW171" s="62" t="e">
        <f>CM171*Refining!$F$10</f>
        <v>#VALUE!</v>
      </c>
      <c r="CX171" s="62" t="e">
        <f>CN171*Refining!$F$11</f>
        <v>#VALUE!</v>
      </c>
      <c r="CY171" s="62" t="e">
        <f>CO171*Refining!$F$12</f>
        <v>#VALUE!</v>
      </c>
      <c r="CZ171" s="115" t="e">
        <f t="shared" ref="CZ171:DS171" si="692">IF(CF171 = 0, "", CF171)</f>
        <v>#VALUE!</v>
      </c>
      <c r="DA171" s="116" t="e">
        <f t="shared" si="692"/>
        <v>#VALUE!</v>
      </c>
      <c r="DB171" s="116" t="e">
        <f t="shared" si="692"/>
        <v>#VALUE!</v>
      </c>
      <c r="DC171" s="116" t="e">
        <f t="shared" si="692"/>
        <v>#VALUE!</v>
      </c>
      <c r="DD171" s="116" t="e">
        <f t="shared" si="692"/>
        <v>#VALUE!</v>
      </c>
      <c r="DE171" s="116" t="e">
        <f t="shared" si="692"/>
        <v>#VALUE!</v>
      </c>
      <c r="DF171" s="116" t="e">
        <f t="shared" si="692"/>
        <v>#VALUE!</v>
      </c>
      <c r="DG171" s="116" t="e">
        <f t="shared" si="692"/>
        <v>#VALUE!</v>
      </c>
      <c r="DH171" s="116" t="e">
        <f t="shared" si="692"/>
        <v>#VALUE!</v>
      </c>
      <c r="DI171" s="117" t="e">
        <f t="shared" si="692"/>
        <v>#VALUE!</v>
      </c>
      <c r="DJ171" s="115" t="e">
        <f t="shared" si="692"/>
        <v>#VALUE!</v>
      </c>
      <c r="DK171" s="116" t="e">
        <f t="shared" si="692"/>
        <v>#VALUE!</v>
      </c>
      <c r="DL171" s="116" t="e">
        <f t="shared" si="692"/>
        <v>#VALUE!</v>
      </c>
      <c r="DM171" s="116" t="e">
        <f t="shared" si="692"/>
        <v>#VALUE!</v>
      </c>
      <c r="DN171" s="118" t="e">
        <f t="shared" si="692"/>
        <v>#VALUE!</v>
      </c>
      <c r="DO171" s="116" t="e">
        <f t="shared" si="692"/>
        <v>#VALUE!</v>
      </c>
      <c r="DP171" s="116" t="e">
        <f t="shared" si="692"/>
        <v>#VALUE!</v>
      </c>
      <c r="DQ171" s="116" t="e">
        <f t="shared" si="692"/>
        <v>#VALUE!</v>
      </c>
      <c r="DR171" s="116" t="e">
        <f t="shared" si="692"/>
        <v>#VALUE!</v>
      </c>
      <c r="DS171" s="117" t="e">
        <f t="shared" si="692"/>
        <v>#VALUE!</v>
      </c>
      <c r="DT171" s="115" t="e">
        <f t="shared" si="11"/>
        <v>#VALUE!</v>
      </c>
      <c r="DU171" s="119" t="e">
        <f t="shared" si="12"/>
        <v>#VALUE!</v>
      </c>
      <c r="DV171" s="81" t="e">
        <f>CZ171*'Ores &amp; Ingots'!$C$3+DA171*'Ores &amp; Ingots'!$C$4+DB171*'Ores &amp; Ingots'!$C$5+DC171*'Ores &amp; Ingots'!$C$6+DD171*'Ores &amp; Ingots'!$C$7+DE171*'Ores &amp; Ingots'!$C$8+DF171*'Ores &amp; Ingots'!$C$9+DG171*'Ores &amp; Ingots'!$C$10+DH171*'Ores &amp; Ingots'!$C$11+DI171*'Ores &amp; Ingots'!$C$12</f>
        <v>#VALUE!</v>
      </c>
      <c r="DW171" s="81" t="e">
        <f>DJ171*'Ores &amp; Ingots'!$B$3+DK171*'Ores &amp; Ingots'!$B$4+DL171*'Ores &amp; Ingots'!$B$5+DM171*'Ores &amp; Ingots'!$B$6+DN171*'Ores &amp; Ingots'!$B$7+DO171*'Ores &amp; Ingots'!$B$8+DP171*'Ores &amp; Ingots'!$B$9+DQ171*'Ores &amp; Ingots'!$B$10+DR171*'Ores &amp; Ingots'!$B$11+DS171*'Ores &amp; Ingots'!$B$12</f>
        <v>#VALUE!</v>
      </c>
      <c r="DX171" s="119" t="e">
        <f>CZ171*Refining!$G$3+DA171*Refining!$G$4+DB171*Refining!$G$5+DC171*Refining!$G$6+DD171*Refining!$G$7+DE171*Refining!$G$8+DF171*Refining!$G$9+DG171*Refining!$G$10+DH171*Refining!$G$11+DI171*Refining!$G$12</f>
        <v>#VALUE!</v>
      </c>
      <c r="DY171" s="119" t="e">
        <f t="shared" si="13"/>
        <v>#VALUE!</v>
      </c>
      <c r="DZ171" s="126" t="e">
        <f t="shared" si="14"/>
        <v>#VALUE!</v>
      </c>
      <c r="EA171" s="115" t="e">
        <f t="shared" si="15"/>
        <v>#VALUE!</v>
      </c>
      <c r="EB171" s="127" t="e">
        <f t="shared" ref="EB171:EC171" si="693">EA171/60</f>
        <v>#VALUE!</v>
      </c>
      <c r="EC171" s="127" t="e">
        <f t="shared" si="693"/>
        <v>#VALUE!</v>
      </c>
      <c r="ED171" s="115" t="e">
        <f t="shared" si="17"/>
        <v>#VALUE!</v>
      </c>
      <c r="EE171" s="127" t="e">
        <f t="shared" ref="EE171:EF171" si="694">ED171/1000</f>
        <v>#VALUE!</v>
      </c>
      <c r="EF171" s="128" t="e">
        <f t="shared" si="694"/>
        <v>#VALUE!</v>
      </c>
      <c r="EG171" s="106" t="e">
        <f t="shared" si="19"/>
        <v>#VALUE!</v>
      </c>
      <c r="EH171" s="281" t="e">
        <f t="shared" si="20"/>
        <v>#VALUE!</v>
      </c>
      <c r="EI171" s="133">
        <v>120</v>
      </c>
    </row>
    <row r="172" spans="1:139" ht="12.75" hidden="1" x14ac:dyDescent="0.2">
      <c r="A172" s="864"/>
      <c r="B172" s="135" t="s">
        <v>376</v>
      </c>
      <c r="C172" s="137" t="s">
        <v>156</v>
      </c>
      <c r="D172" s="137">
        <v>1</v>
      </c>
      <c r="E172" s="137">
        <v>1</v>
      </c>
      <c r="F172" s="137">
        <v>2</v>
      </c>
      <c r="G172" s="139">
        <f t="shared" si="0"/>
        <v>31.25</v>
      </c>
      <c r="H172" s="140">
        <v>8</v>
      </c>
      <c r="I172" s="140">
        <v>8</v>
      </c>
      <c r="J172" s="140">
        <f>H172/Main!$D$9</f>
        <v>1.6</v>
      </c>
      <c r="K172" s="140">
        <f>I172/Main!$D$10</f>
        <v>4</v>
      </c>
      <c r="L172" s="140">
        <f t="shared" si="1"/>
        <v>2.5</v>
      </c>
      <c r="M172" s="140">
        <v>1</v>
      </c>
      <c r="N172" s="143"/>
      <c r="O172" s="143"/>
      <c r="P172" s="143"/>
      <c r="Q172" s="145"/>
      <c r="R172" s="143"/>
      <c r="S172" s="146"/>
      <c r="T172" s="146"/>
      <c r="U172" s="143"/>
      <c r="V172" s="143"/>
      <c r="W172" s="146"/>
      <c r="X172" s="146"/>
      <c r="Y172" s="143"/>
      <c r="Z172" s="143"/>
      <c r="AA172" s="143"/>
      <c r="AB172" s="143"/>
      <c r="AC172" s="362" t="s">
        <v>34</v>
      </c>
      <c r="AD172" s="133">
        <v>0</v>
      </c>
      <c r="AE172" s="133">
        <v>0</v>
      </c>
      <c r="AF172" s="133">
        <v>0</v>
      </c>
      <c r="AG172" s="133">
        <v>0</v>
      </c>
      <c r="AH172" s="133">
        <v>0</v>
      </c>
      <c r="AI172" s="133">
        <v>16</v>
      </c>
      <c r="AJ172" s="133">
        <v>0</v>
      </c>
      <c r="AK172" s="133">
        <v>0</v>
      </c>
      <c r="AL172" s="133">
        <v>0</v>
      </c>
      <c r="AM172" s="133">
        <v>0</v>
      </c>
      <c r="AN172" s="133">
        <v>0</v>
      </c>
      <c r="AO172" s="133">
        <v>0</v>
      </c>
      <c r="AP172" s="167">
        <v>55</v>
      </c>
      <c r="AQ172" s="133">
        <v>0</v>
      </c>
      <c r="AR172" s="133">
        <v>0</v>
      </c>
      <c r="AS172" s="133">
        <v>0</v>
      </c>
      <c r="AT172" s="133">
        <v>0</v>
      </c>
      <c r="AU172" s="133">
        <v>0</v>
      </c>
      <c r="AV172" s="133">
        <v>0</v>
      </c>
      <c r="AW172" s="133">
        <v>0</v>
      </c>
      <c r="AX172" s="133">
        <v>0</v>
      </c>
      <c r="AY172" s="161" t="str">
        <f t="shared" ref="AY172:BS172" si="695">IF(AD172 = 0, "", AD172)</f>
        <v/>
      </c>
      <c r="AZ172" s="137" t="str">
        <f t="shared" si="695"/>
        <v/>
      </c>
      <c r="BA172" s="137" t="str">
        <f t="shared" si="695"/>
        <v/>
      </c>
      <c r="BB172" s="137" t="str">
        <f t="shared" si="695"/>
        <v/>
      </c>
      <c r="BC172" s="137" t="str">
        <f t="shared" si="695"/>
        <v/>
      </c>
      <c r="BD172" s="133">
        <f t="shared" si="695"/>
        <v>16</v>
      </c>
      <c r="BE172" s="137" t="str">
        <f t="shared" si="695"/>
        <v/>
      </c>
      <c r="BF172" s="137" t="str">
        <f t="shared" si="695"/>
        <v/>
      </c>
      <c r="BG172" s="137" t="str">
        <f t="shared" si="695"/>
        <v/>
      </c>
      <c r="BH172" s="137" t="str">
        <f t="shared" si="695"/>
        <v/>
      </c>
      <c r="BI172" s="137" t="str">
        <f t="shared" si="695"/>
        <v/>
      </c>
      <c r="BJ172" s="137" t="str">
        <f t="shared" si="695"/>
        <v/>
      </c>
      <c r="BK172" s="167">
        <f t="shared" si="695"/>
        <v>55</v>
      </c>
      <c r="BL172" s="137" t="str">
        <f t="shared" si="695"/>
        <v/>
      </c>
      <c r="BM172" s="137" t="str">
        <f t="shared" si="695"/>
        <v/>
      </c>
      <c r="BN172" s="137" t="str">
        <f t="shared" si="695"/>
        <v/>
      </c>
      <c r="BO172" s="137" t="str">
        <f t="shared" si="695"/>
        <v/>
      </c>
      <c r="BP172" s="137" t="str">
        <f t="shared" si="695"/>
        <v/>
      </c>
      <c r="BQ172" s="137" t="str">
        <f t="shared" si="695"/>
        <v/>
      </c>
      <c r="BR172" s="137" t="str">
        <f t="shared" si="695"/>
        <v/>
      </c>
      <c r="BS172" s="169" t="str">
        <f t="shared" si="695"/>
        <v/>
      </c>
      <c r="BT172" s="174" t="e">
        <f>$AY172*Assembly!Z$4+$AZ172*Assembly!Z$5+$BA172*Assembly!Z$6+$BB172*Assembly!Z$7+$BC172*Assembly!Z$8+$BD172*Assembly!Z$9+$BE172*Assembly!Z$10+$BF172*Assembly!Z$11+$BG172*Assembly!Z$12+$BH172*Assembly!Z$13+$BI172*Assembly!Z$14+$BJ172*Assembly!Z$15+$BK172*Assembly!Z$16+$BL172*Assembly!Z$17+$BM172*Assembly!Z$18+$BN172*Assembly!Z$19+$BO172*Assembly!Z$20+$BP172*Assembly!Z$21+$BQ172*Assembly!Z$22+$BR172*Assembly!Z$23+$BS172*Assembly!Z$24</f>
        <v>#VALUE!</v>
      </c>
      <c r="BU172" s="133" t="e">
        <f t="shared" si="3"/>
        <v>#VALUE!</v>
      </c>
      <c r="BV172" s="133"/>
      <c r="BW172" s="133" t="e">
        <f>$AY172*Assembly!AD$4+$AZ172*Assembly!AD$5+$BA172*Assembly!AD$6+$BB172*Assembly!AD$7+$BC172*Assembly!AD$8+$BD172*Assembly!AD$9+$BE172*Assembly!AD$10+$BF172*Assembly!AD$11+$BG172*Assembly!AD$12+$BH172*Assembly!AD$13+$BI172*Assembly!AD$14+$BJ172*Assembly!AD$15+$BK172*Assembly!AD$16+$BL172*Assembly!AD$17+$BM172*Assembly!AD$18+$BN172*Assembly!AD$19+$BO172*Assembly!AD$20+$BP172*Assembly!AD$21+$BQ172*Assembly!AD$22+$BR172*Assembly!AD$23+$BS172*Assembly!AD$24</f>
        <v>#VALUE!</v>
      </c>
      <c r="BX172" s="177" t="e">
        <f t="shared" si="4"/>
        <v>#VALUE!</v>
      </c>
      <c r="BY172" s="178" t="e">
        <f t="shared" si="5"/>
        <v>#VALUE!</v>
      </c>
      <c r="BZ172" s="179" t="e">
        <f t="shared" si="6"/>
        <v>#VALUE!</v>
      </c>
      <c r="CA172" s="178" t="e">
        <f t="shared" si="7"/>
        <v>#VALUE!</v>
      </c>
      <c r="CB172" s="133" t="e">
        <f>$AY172*Assembly!Y$4+$AZ172*Assembly!Y$5+$BA172*Assembly!Y$6+$BB172*Assembly!Y$7+$BC172*Assembly!Y$8+$BD172*Assembly!Y$9+$BE172*Assembly!Y$10+$BF172*Assembly!Y$11+$BG172*Assembly!Y$12+$BH172*Assembly!Y$13+$BI172*Assembly!Y$14+$BJ172*Assembly!Y$15+$BK172*Assembly!Y$16+$BL172*Assembly!Y$17+$BM172*Assembly!Y$18+$BN172*Assembly!Y$19+$BO172*Assembly!Y$20+$BP172*Assembly!Y$21+$BQ172*Assembly!Y$22+$BR172*Assembly!Y$23+$BS172*Assembly!Y$24</f>
        <v>#VALUE!</v>
      </c>
      <c r="CC172" s="133" t="e">
        <f t="shared" si="8"/>
        <v>#VALUE!</v>
      </c>
      <c r="CD172" s="130" t="e">
        <f t="shared" si="9"/>
        <v>#VALUE!</v>
      </c>
      <c r="CE172" s="183" t="e">
        <f>$AY172*Assembly!AC$4+$AZ172*Assembly!AC$5+$BA172*Assembly!AC$6+$BB172*Assembly!AC$7+$BC172*Assembly!AC$8+$BD172*Assembly!AC$9+$BE172*Assembly!AC$10+$BF172*Assembly!AC$11+$BG172*Assembly!AC$12+$BH172*Assembly!AC$13+$BI172*Assembly!AC$14+$BJ172*Assembly!AC$15+$BK172*Assembly!AC$16+$BL172*Assembly!AC$17+$BM172*Assembly!AC$18+$BN172*Assembly!AC$19+$BO172*Assembly!AC$20+$BP172*Assembly!AC$21+$BQ172*Assembly!AC$22+$BR172*Assembly!AC$23+$BS172*Assembly!AC$24</f>
        <v>#VALUE!</v>
      </c>
      <c r="CF172" s="145" t="e">
        <f>$AY172*Assembly!M$4+$AZ172*Assembly!M$5+$BA172*Assembly!M$6+$BB172*Assembly!M$7+$BC172*Assembly!M$8+$BD172*Assembly!M$9+$BE172*Assembly!M$10+$BF172*Assembly!M$11+$BG172*Assembly!M$12+$BH172*Assembly!M$13+$BI172*Assembly!M$14+$BJ172*Assembly!M$15+$BK172*Assembly!M$16+$BL172*Assembly!M$17+$BM172*Assembly!M$18+$BN172*Assembly!M$19+$BO172*Assembly!M$20+$BP172*Assembly!M$21+$BQ172*Assembly!M$22+$BR172*Assembly!M$23+$BS172*Assembly!M$24</f>
        <v>#VALUE!</v>
      </c>
      <c r="CG172" s="145" t="e">
        <f>$AY172*Assembly!N$4+$AZ172*Assembly!N$5+$BA172*Assembly!N$6+$BB172*Assembly!N$7+$BC172*Assembly!N$8+$BD172*Assembly!N$9+$BE172*Assembly!N$10+$BF172*Assembly!N$11+$BG172*Assembly!N$12+$BH172*Assembly!N$13+$BI172*Assembly!N$14+$BJ172*Assembly!N$15+$BK172*Assembly!N$16+$BL172*Assembly!N$17+$BM172*Assembly!N$18+$BN172*Assembly!N$19+$BO172*Assembly!N$20+$BP172*Assembly!N$21+$BQ172*Assembly!N$22+$BR172*Assembly!N$23+$BS172*Assembly!N$24</f>
        <v>#VALUE!</v>
      </c>
      <c r="CH172" s="145" t="e">
        <f>$AY172*Assembly!O$4+$AZ172*Assembly!O$5+$BA172*Assembly!O$6+$BB172*Assembly!O$7+$BC172*Assembly!O$8+$BD172*Assembly!O$9+$BE172*Assembly!O$10+$BF172*Assembly!O$11+$BG172*Assembly!O$12+$BH172*Assembly!O$13+$BI172*Assembly!O$14+$BJ172*Assembly!O$15+$BK172*Assembly!O$16+$BL172*Assembly!O$17+$BM172*Assembly!O$18+$BN172*Assembly!O$19+$BO172*Assembly!O$20+$BP172*Assembly!O$21+$BQ172*Assembly!O$22+$BR172*Assembly!O$23+$BS172*Assembly!O$24</f>
        <v>#VALUE!</v>
      </c>
      <c r="CI172" s="140" t="e">
        <f>$AY172*Assembly!P$4+$AZ172*Assembly!P$5+$BA172*Assembly!P$6+$BB172*Assembly!P$7+$BC172*Assembly!P$8+$BD172*Assembly!P$9+$BE172*Assembly!P$10+$BF172*Assembly!P$11+$BG172*Assembly!P$12+$BH172*Assembly!P$13+$BI172*Assembly!P$14+$BJ172*Assembly!P$15+$BK172*Assembly!P$16+$BL172*Assembly!P$17+$BM172*Assembly!P$18+$BN172*Assembly!P$19+$BO172*Assembly!P$20+$BP172*Assembly!P$21+$BQ172*Assembly!P$22+$BR172*Assembly!P$23+$BS172*Assembly!P$24</f>
        <v>#VALUE!</v>
      </c>
      <c r="CJ172" s="140" t="e">
        <f>$AY172*Assembly!Q$4+$AZ172*Assembly!Q$5+$BA172*Assembly!Q$6+$BB172*Assembly!Q$7+$BC172*Assembly!Q$8+$BD172*Assembly!Q$9+$BE172*Assembly!Q$10+$BF172*Assembly!Q$11+$BG172*Assembly!Q$12+$BH172*Assembly!Q$13+$BI172*Assembly!Q$14+$BJ172*Assembly!Q$15+$BK172*Assembly!Q$16+$BL172*Assembly!Q$17+$BM172*Assembly!Q$18+$BN172*Assembly!Q$19+$BO172*Assembly!Q$20+$BP172*Assembly!Q$21+$BQ172*Assembly!Q$22+$BR172*Assembly!Q$23+$BS172*Assembly!Q$24</f>
        <v>#VALUE!</v>
      </c>
      <c r="CK172" s="145" t="e">
        <f>$AY172*Assembly!R$4+$AZ172*Assembly!R$5+$BA172*Assembly!R$6+$BB172*Assembly!R$7+$BC172*Assembly!R$8+$BD172*Assembly!R$9+$BE172*Assembly!R$10+$BF172*Assembly!R$11+$BG172*Assembly!R$12+$BH172*Assembly!R$13+$BI172*Assembly!R$14+$BJ172*Assembly!R$15+$BK172*Assembly!R$16+$BL172*Assembly!R$17+$BM172*Assembly!R$18+$BN172*Assembly!R$19+$BO172*Assembly!R$20+$BP172*Assembly!R$21+$BQ172*Assembly!R$22+$BR172*Assembly!R$23+$BS172*Assembly!R$24</f>
        <v>#VALUE!</v>
      </c>
      <c r="CL172" s="140" t="e">
        <f>$AY172*Assembly!S$4+$AZ172*Assembly!S$5+$BA172*Assembly!S$6+$BB172*Assembly!S$7+$BC172*Assembly!S$8+$BD172*Assembly!S$9+$BE172*Assembly!S$10+$BF172*Assembly!S$11+$BG172*Assembly!S$12+$BH172*Assembly!S$13+$BI172*Assembly!S$14+$BJ172*Assembly!S$15+$BK172*Assembly!S$16+$BL172*Assembly!S$17+$BM172*Assembly!S$18+$BN172*Assembly!S$19+$BO172*Assembly!S$20+$BP172*Assembly!S$21+$BQ172*Assembly!S$22+$BR172*Assembly!S$23+$BS172*Assembly!S$24</f>
        <v>#VALUE!</v>
      </c>
      <c r="CM172" s="140" t="e">
        <f>$AY172*Assembly!T$4+$AZ172*Assembly!T$5+$BA172*Assembly!T$6+$BB172*Assembly!T$7+$BC172*Assembly!T$8+$BD172*Assembly!T$9+$BE172*Assembly!T$10+$BF172*Assembly!T$11+$BG172*Assembly!T$12+$BH172*Assembly!T$13+$BI172*Assembly!T$14+$BJ172*Assembly!T$15+$BK172*Assembly!T$16+$BL172*Assembly!T$17+$BM172*Assembly!T$18+$BN172*Assembly!T$19+$BO172*Assembly!T$20+$BP172*Assembly!T$21+$BQ172*Assembly!T$22+$BR172*Assembly!T$23+$BS172*Assembly!T$24</f>
        <v>#VALUE!</v>
      </c>
      <c r="CN172" s="140" t="e">
        <f>$AY172*Assembly!U$4+$AZ172*Assembly!U$5+$BA172*Assembly!U$6+$BB172*Assembly!U$7+$BC172*Assembly!U$8+$BD172*Assembly!U$9+$BE172*Assembly!U$10+$BF172*Assembly!U$11+$BG172*Assembly!U$12+$BH172*Assembly!U$13+$BI172*Assembly!U$14+$BJ172*Assembly!U$15+$BK172*Assembly!U$16+$BL172*Assembly!U$17+$BM172*Assembly!U$18+$BN172*Assembly!U$19+$BO172*Assembly!U$20+$BP172*Assembly!U$21+$BQ172*Assembly!U$22+$BR172*Assembly!U$23+$BS172*Assembly!U$24</f>
        <v>#VALUE!</v>
      </c>
      <c r="CO172" s="145" t="e">
        <f>$AY172*Assembly!V$4+$AZ172*Assembly!V$5+$BA172*Assembly!V$6+$BB172*Assembly!V$7+$BC172*Assembly!V$8+$BD172*Assembly!V$9+$BE172*Assembly!V$10+$BF172*Assembly!V$11+$BG172*Assembly!V$12+$BH172*Assembly!V$13+$BI172*Assembly!V$14+$BJ172*Assembly!V$15+$BK172*Assembly!V$16+$BL172*Assembly!V$17+$BM172*Assembly!V$18+$BN172*Assembly!V$19+$BO172*Assembly!V$20+$BP172*Assembly!V$21+$BQ172*Assembly!V$22+$BR172*Assembly!V$23+$BS172*Assembly!V$24</f>
        <v>#VALUE!</v>
      </c>
      <c r="CP172" s="145" t="e">
        <f>CF172*Refining!$F$3</f>
        <v>#VALUE!</v>
      </c>
      <c r="CQ172" s="145" t="e">
        <f>CG172*Refining!$F$4</f>
        <v>#VALUE!</v>
      </c>
      <c r="CR172" s="145" t="e">
        <f>CH172*Refining!$F$5</f>
        <v>#VALUE!</v>
      </c>
      <c r="CS172" s="145" t="e">
        <f>CI172*Refining!$F$6</f>
        <v>#VALUE!</v>
      </c>
      <c r="CT172" s="145" t="e">
        <f>CJ172*Refining!$F$7</f>
        <v>#VALUE!</v>
      </c>
      <c r="CU172" s="145" t="e">
        <f>CK172*Refining!$F$8</f>
        <v>#VALUE!</v>
      </c>
      <c r="CV172" s="145" t="e">
        <f>CL172*Refining!$F$9</f>
        <v>#VALUE!</v>
      </c>
      <c r="CW172" s="145" t="e">
        <f>CM172*Refining!$F$10</f>
        <v>#VALUE!</v>
      </c>
      <c r="CX172" s="145" t="e">
        <f>CN172*Refining!$F$11</f>
        <v>#VALUE!</v>
      </c>
      <c r="CY172" s="145" t="e">
        <f>CO172*Refining!$F$12</f>
        <v>#VALUE!</v>
      </c>
      <c r="CZ172" s="185" t="e">
        <f t="shared" ref="CZ172:DS172" si="696">IF(CF172 = 0, "", CF172)</f>
        <v>#VALUE!</v>
      </c>
      <c r="DA172" s="186" t="e">
        <f t="shared" si="696"/>
        <v>#VALUE!</v>
      </c>
      <c r="DB172" s="186" t="e">
        <f t="shared" si="696"/>
        <v>#VALUE!</v>
      </c>
      <c r="DC172" s="186" t="e">
        <f t="shared" si="696"/>
        <v>#VALUE!</v>
      </c>
      <c r="DD172" s="186" t="e">
        <f t="shared" si="696"/>
        <v>#VALUE!</v>
      </c>
      <c r="DE172" s="186" t="e">
        <f t="shared" si="696"/>
        <v>#VALUE!</v>
      </c>
      <c r="DF172" s="186" t="e">
        <f t="shared" si="696"/>
        <v>#VALUE!</v>
      </c>
      <c r="DG172" s="186" t="e">
        <f t="shared" si="696"/>
        <v>#VALUE!</v>
      </c>
      <c r="DH172" s="186" t="e">
        <f t="shared" si="696"/>
        <v>#VALUE!</v>
      </c>
      <c r="DI172" s="187" t="e">
        <f t="shared" si="696"/>
        <v>#VALUE!</v>
      </c>
      <c r="DJ172" s="185" t="e">
        <f t="shared" si="696"/>
        <v>#VALUE!</v>
      </c>
      <c r="DK172" s="186" t="e">
        <f t="shared" si="696"/>
        <v>#VALUE!</v>
      </c>
      <c r="DL172" s="186" t="e">
        <f t="shared" si="696"/>
        <v>#VALUE!</v>
      </c>
      <c r="DM172" s="186" t="e">
        <f t="shared" si="696"/>
        <v>#VALUE!</v>
      </c>
      <c r="DN172" s="211" t="e">
        <f t="shared" si="696"/>
        <v>#VALUE!</v>
      </c>
      <c r="DO172" s="186" t="e">
        <f t="shared" si="696"/>
        <v>#VALUE!</v>
      </c>
      <c r="DP172" s="186" t="e">
        <f t="shared" si="696"/>
        <v>#VALUE!</v>
      </c>
      <c r="DQ172" s="186" t="e">
        <f t="shared" si="696"/>
        <v>#VALUE!</v>
      </c>
      <c r="DR172" s="186" t="e">
        <f t="shared" si="696"/>
        <v>#VALUE!</v>
      </c>
      <c r="DS172" s="187" t="e">
        <f t="shared" si="696"/>
        <v>#VALUE!</v>
      </c>
      <c r="DT172" s="185" t="e">
        <f t="shared" si="11"/>
        <v>#VALUE!</v>
      </c>
      <c r="DU172" s="189" t="e">
        <f t="shared" si="12"/>
        <v>#VALUE!</v>
      </c>
      <c r="DV172" s="133" t="e">
        <f>CZ172*'Ores &amp; Ingots'!$C$3+DA172*'Ores &amp; Ingots'!$C$4+DB172*'Ores &amp; Ingots'!$C$5+DC172*'Ores &amp; Ingots'!$C$6+DD172*'Ores &amp; Ingots'!$C$7+DE172*'Ores &amp; Ingots'!$C$8+DF172*'Ores &amp; Ingots'!$C$9+DG172*'Ores &amp; Ingots'!$C$10+DH172*'Ores &amp; Ingots'!$C$11+DI172*'Ores &amp; Ingots'!$C$12</f>
        <v>#VALUE!</v>
      </c>
      <c r="DW172" s="133" t="e">
        <f>DJ172*'Ores &amp; Ingots'!$B$3+DK172*'Ores &amp; Ingots'!$B$4+DL172*'Ores &amp; Ingots'!$B$5+DM172*'Ores &amp; Ingots'!$B$6+DN172*'Ores &amp; Ingots'!$B$7+DO172*'Ores &amp; Ingots'!$B$8+DP172*'Ores &amp; Ingots'!$B$9+DQ172*'Ores &amp; Ingots'!$B$10+DR172*'Ores &amp; Ingots'!$B$11+DS172*'Ores &amp; Ingots'!$B$12</f>
        <v>#VALUE!</v>
      </c>
      <c r="DX172" s="189" t="e">
        <f>CZ172*Refining!$G$3+DA172*Refining!$G$4+DB172*Refining!$G$5+DC172*Refining!$G$6+DD172*Refining!$G$7+DE172*Refining!$G$8+DF172*Refining!$G$9+DG172*Refining!$G$10+DH172*Refining!$G$11+DI172*Refining!$G$12</f>
        <v>#VALUE!</v>
      </c>
      <c r="DY172" s="189" t="e">
        <f t="shared" si="13"/>
        <v>#VALUE!</v>
      </c>
      <c r="DZ172" s="192" t="e">
        <f t="shared" si="14"/>
        <v>#VALUE!</v>
      </c>
      <c r="EA172" s="185" t="e">
        <f t="shared" si="15"/>
        <v>#VALUE!</v>
      </c>
      <c r="EB172" s="194" t="e">
        <f t="shared" ref="EB172:EC172" si="697">EA172/60</f>
        <v>#VALUE!</v>
      </c>
      <c r="EC172" s="194" t="e">
        <f t="shared" si="697"/>
        <v>#VALUE!</v>
      </c>
      <c r="ED172" s="185" t="e">
        <f t="shared" si="17"/>
        <v>#VALUE!</v>
      </c>
      <c r="EE172" s="194" t="e">
        <f t="shared" ref="EE172:EF172" si="698">ED172/1000</f>
        <v>#VALUE!</v>
      </c>
      <c r="EF172" s="196" t="e">
        <f t="shared" si="698"/>
        <v>#VALUE!</v>
      </c>
      <c r="EG172" s="130" t="e">
        <f t="shared" si="19"/>
        <v>#VALUE!</v>
      </c>
      <c r="EH172" s="132" t="e">
        <f t="shared" si="20"/>
        <v>#VALUE!</v>
      </c>
      <c r="EI172" s="133">
        <v>78</v>
      </c>
    </row>
    <row r="173" spans="1:139" ht="12.75" hidden="1" x14ac:dyDescent="0.2">
      <c r="A173" s="864"/>
      <c r="B173" s="135" t="s">
        <v>377</v>
      </c>
      <c r="C173" s="137" t="s">
        <v>156</v>
      </c>
      <c r="D173" s="137">
        <v>1</v>
      </c>
      <c r="E173" s="137">
        <v>1</v>
      </c>
      <c r="F173" s="137">
        <v>1</v>
      </c>
      <c r="G173" s="139">
        <f t="shared" si="0"/>
        <v>15.625</v>
      </c>
      <c r="H173" s="140">
        <v>6</v>
      </c>
      <c r="I173" s="140">
        <v>6</v>
      </c>
      <c r="J173" s="140">
        <f>H173/Main!$D$9</f>
        <v>1.2</v>
      </c>
      <c r="K173" s="140">
        <f>I173/Main!$D$10</f>
        <v>3</v>
      </c>
      <c r="L173" s="140">
        <f t="shared" si="1"/>
        <v>2.5</v>
      </c>
      <c r="M173" s="140">
        <v>1</v>
      </c>
      <c r="N173" s="143"/>
      <c r="O173" s="143"/>
      <c r="P173" s="143"/>
      <c r="Q173" s="145"/>
      <c r="R173" s="143"/>
      <c r="S173" s="146"/>
      <c r="T173" s="146"/>
      <c r="U173" s="143"/>
      <c r="V173" s="143"/>
      <c r="W173" s="146"/>
      <c r="X173" s="146"/>
      <c r="Y173" s="143"/>
      <c r="Z173" s="143"/>
      <c r="AA173" s="143"/>
      <c r="AB173" s="143"/>
      <c r="AC173" s="362" t="s">
        <v>34</v>
      </c>
      <c r="AD173" s="133">
        <v>0</v>
      </c>
      <c r="AE173" s="133">
        <v>0</v>
      </c>
      <c r="AF173" s="133">
        <v>0</v>
      </c>
      <c r="AG173" s="133">
        <v>0</v>
      </c>
      <c r="AH173" s="133">
        <v>0</v>
      </c>
      <c r="AI173" s="133">
        <v>11</v>
      </c>
      <c r="AJ173" s="133">
        <v>0</v>
      </c>
      <c r="AK173" s="133">
        <v>0</v>
      </c>
      <c r="AL173" s="133">
        <v>0</v>
      </c>
      <c r="AM173" s="133">
        <v>0</v>
      </c>
      <c r="AN173" s="133">
        <v>0</v>
      </c>
      <c r="AO173" s="133">
        <v>0</v>
      </c>
      <c r="AP173" s="167">
        <v>24</v>
      </c>
      <c r="AQ173" s="133">
        <v>0</v>
      </c>
      <c r="AR173" s="133">
        <v>0</v>
      </c>
      <c r="AS173" s="133">
        <v>0</v>
      </c>
      <c r="AT173" s="133">
        <v>0</v>
      </c>
      <c r="AU173" s="133">
        <v>0</v>
      </c>
      <c r="AV173" s="133">
        <v>0</v>
      </c>
      <c r="AW173" s="133">
        <v>0</v>
      </c>
      <c r="AX173" s="133">
        <v>0</v>
      </c>
      <c r="AY173" s="161" t="str">
        <f t="shared" ref="AY173:BS173" si="699">IF(AD173 = 0, "", AD173)</f>
        <v/>
      </c>
      <c r="AZ173" s="137" t="str">
        <f t="shared" si="699"/>
        <v/>
      </c>
      <c r="BA173" s="137" t="str">
        <f t="shared" si="699"/>
        <v/>
      </c>
      <c r="BB173" s="137" t="str">
        <f t="shared" si="699"/>
        <v/>
      </c>
      <c r="BC173" s="137" t="str">
        <f t="shared" si="699"/>
        <v/>
      </c>
      <c r="BD173" s="133">
        <f t="shared" si="699"/>
        <v>11</v>
      </c>
      <c r="BE173" s="137" t="str">
        <f t="shared" si="699"/>
        <v/>
      </c>
      <c r="BF173" s="137" t="str">
        <f t="shared" si="699"/>
        <v/>
      </c>
      <c r="BG173" s="137" t="str">
        <f t="shared" si="699"/>
        <v/>
      </c>
      <c r="BH173" s="137" t="str">
        <f t="shared" si="699"/>
        <v/>
      </c>
      <c r="BI173" s="137" t="str">
        <f t="shared" si="699"/>
        <v/>
      </c>
      <c r="BJ173" s="137" t="str">
        <f t="shared" si="699"/>
        <v/>
      </c>
      <c r="BK173" s="167">
        <f t="shared" si="699"/>
        <v>24</v>
      </c>
      <c r="BL173" s="137" t="str">
        <f t="shared" si="699"/>
        <v/>
      </c>
      <c r="BM173" s="137" t="str">
        <f t="shared" si="699"/>
        <v/>
      </c>
      <c r="BN173" s="137" t="str">
        <f t="shared" si="699"/>
        <v/>
      </c>
      <c r="BO173" s="137" t="str">
        <f t="shared" si="699"/>
        <v/>
      </c>
      <c r="BP173" s="137" t="str">
        <f t="shared" si="699"/>
        <v/>
      </c>
      <c r="BQ173" s="137" t="str">
        <f t="shared" si="699"/>
        <v/>
      </c>
      <c r="BR173" s="137" t="str">
        <f t="shared" si="699"/>
        <v/>
      </c>
      <c r="BS173" s="169" t="str">
        <f t="shared" si="699"/>
        <v/>
      </c>
      <c r="BT173" s="174" t="e">
        <f>$AY173*Assembly!Z$4+$AZ173*Assembly!Z$5+$BA173*Assembly!Z$6+$BB173*Assembly!Z$7+$BC173*Assembly!Z$8+$BD173*Assembly!Z$9+$BE173*Assembly!Z$10+$BF173*Assembly!Z$11+$BG173*Assembly!Z$12+$BH173*Assembly!Z$13+$BI173*Assembly!Z$14+$BJ173*Assembly!Z$15+$BK173*Assembly!Z$16+$BL173*Assembly!Z$17+$BM173*Assembly!Z$18+$BN173*Assembly!Z$19+$BO173*Assembly!Z$20+$BP173*Assembly!Z$21+$BQ173*Assembly!Z$22+$BR173*Assembly!Z$23+$BS173*Assembly!Z$24</f>
        <v>#VALUE!</v>
      </c>
      <c r="BU173" s="133" t="e">
        <f t="shared" si="3"/>
        <v>#VALUE!</v>
      </c>
      <c r="BV173" s="133"/>
      <c r="BW173" s="133" t="e">
        <f>$AY173*Assembly!AD$4+$AZ173*Assembly!AD$5+$BA173*Assembly!AD$6+$BB173*Assembly!AD$7+$BC173*Assembly!AD$8+$BD173*Assembly!AD$9+$BE173*Assembly!AD$10+$BF173*Assembly!AD$11+$BG173*Assembly!AD$12+$BH173*Assembly!AD$13+$BI173*Assembly!AD$14+$BJ173*Assembly!AD$15+$BK173*Assembly!AD$16+$BL173*Assembly!AD$17+$BM173*Assembly!AD$18+$BN173*Assembly!AD$19+$BO173*Assembly!AD$20+$BP173*Assembly!AD$21+$BQ173*Assembly!AD$22+$BR173*Assembly!AD$23+$BS173*Assembly!AD$24</f>
        <v>#VALUE!</v>
      </c>
      <c r="BX173" s="177" t="e">
        <f t="shared" si="4"/>
        <v>#VALUE!</v>
      </c>
      <c r="BY173" s="178" t="e">
        <f t="shared" si="5"/>
        <v>#VALUE!</v>
      </c>
      <c r="BZ173" s="179" t="e">
        <f t="shared" si="6"/>
        <v>#VALUE!</v>
      </c>
      <c r="CA173" s="178" t="e">
        <f t="shared" si="7"/>
        <v>#VALUE!</v>
      </c>
      <c r="CB173" s="133" t="e">
        <f>$AY173*Assembly!Y$4+$AZ173*Assembly!Y$5+$BA173*Assembly!Y$6+$BB173*Assembly!Y$7+$BC173*Assembly!Y$8+$BD173*Assembly!Y$9+$BE173*Assembly!Y$10+$BF173*Assembly!Y$11+$BG173*Assembly!Y$12+$BH173*Assembly!Y$13+$BI173*Assembly!Y$14+$BJ173*Assembly!Y$15+$BK173*Assembly!Y$16+$BL173*Assembly!Y$17+$BM173*Assembly!Y$18+$BN173*Assembly!Y$19+$BO173*Assembly!Y$20+$BP173*Assembly!Y$21+$BQ173*Assembly!Y$22+$BR173*Assembly!Y$23+$BS173*Assembly!Y$24</f>
        <v>#VALUE!</v>
      </c>
      <c r="CC173" s="133" t="e">
        <f t="shared" si="8"/>
        <v>#VALUE!</v>
      </c>
      <c r="CD173" s="130" t="e">
        <f t="shared" si="9"/>
        <v>#VALUE!</v>
      </c>
      <c r="CE173" s="183" t="e">
        <f>$AY173*Assembly!AC$4+$AZ173*Assembly!AC$5+$BA173*Assembly!AC$6+$BB173*Assembly!AC$7+$BC173*Assembly!AC$8+$BD173*Assembly!AC$9+$BE173*Assembly!AC$10+$BF173*Assembly!AC$11+$BG173*Assembly!AC$12+$BH173*Assembly!AC$13+$BI173*Assembly!AC$14+$BJ173*Assembly!AC$15+$BK173*Assembly!AC$16+$BL173*Assembly!AC$17+$BM173*Assembly!AC$18+$BN173*Assembly!AC$19+$BO173*Assembly!AC$20+$BP173*Assembly!AC$21+$BQ173*Assembly!AC$22+$BR173*Assembly!AC$23+$BS173*Assembly!AC$24</f>
        <v>#VALUE!</v>
      </c>
      <c r="CF173" s="145" t="e">
        <f>$AY173*Assembly!M$4+$AZ173*Assembly!M$5+$BA173*Assembly!M$6+$BB173*Assembly!M$7+$BC173*Assembly!M$8+$BD173*Assembly!M$9+$BE173*Assembly!M$10+$BF173*Assembly!M$11+$BG173*Assembly!M$12+$BH173*Assembly!M$13+$BI173*Assembly!M$14+$BJ173*Assembly!M$15+$BK173*Assembly!M$16+$BL173*Assembly!M$17+$BM173*Assembly!M$18+$BN173*Assembly!M$19+$BO173*Assembly!M$20+$BP173*Assembly!M$21+$BQ173*Assembly!M$22+$BR173*Assembly!M$23+$BS173*Assembly!M$24</f>
        <v>#VALUE!</v>
      </c>
      <c r="CG173" s="145" t="e">
        <f>$AY173*Assembly!N$4+$AZ173*Assembly!N$5+$BA173*Assembly!N$6+$BB173*Assembly!N$7+$BC173*Assembly!N$8+$BD173*Assembly!N$9+$BE173*Assembly!N$10+$BF173*Assembly!N$11+$BG173*Assembly!N$12+$BH173*Assembly!N$13+$BI173*Assembly!N$14+$BJ173*Assembly!N$15+$BK173*Assembly!N$16+$BL173*Assembly!N$17+$BM173*Assembly!N$18+$BN173*Assembly!N$19+$BO173*Assembly!N$20+$BP173*Assembly!N$21+$BQ173*Assembly!N$22+$BR173*Assembly!N$23+$BS173*Assembly!N$24</f>
        <v>#VALUE!</v>
      </c>
      <c r="CH173" s="145" t="e">
        <f>$AY173*Assembly!O$4+$AZ173*Assembly!O$5+$BA173*Assembly!O$6+$BB173*Assembly!O$7+$BC173*Assembly!O$8+$BD173*Assembly!O$9+$BE173*Assembly!O$10+$BF173*Assembly!O$11+$BG173*Assembly!O$12+$BH173*Assembly!O$13+$BI173*Assembly!O$14+$BJ173*Assembly!O$15+$BK173*Assembly!O$16+$BL173*Assembly!O$17+$BM173*Assembly!O$18+$BN173*Assembly!O$19+$BO173*Assembly!O$20+$BP173*Assembly!O$21+$BQ173*Assembly!O$22+$BR173*Assembly!O$23+$BS173*Assembly!O$24</f>
        <v>#VALUE!</v>
      </c>
      <c r="CI173" s="140" t="e">
        <f>$AY173*Assembly!P$4+$AZ173*Assembly!P$5+$BA173*Assembly!P$6+$BB173*Assembly!P$7+$BC173*Assembly!P$8+$BD173*Assembly!P$9+$BE173*Assembly!P$10+$BF173*Assembly!P$11+$BG173*Assembly!P$12+$BH173*Assembly!P$13+$BI173*Assembly!P$14+$BJ173*Assembly!P$15+$BK173*Assembly!P$16+$BL173*Assembly!P$17+$BM173*Assembly!P$18+$BN173*Assembly!P$19+$BO173*Assembly!P$20+$BP173*Assembly!P$21+$BQ173*Assembly!P$22+$BR173*Assembly!P$23+$BS173*Assembly!P$24</f>
        <v>#VALUE!</v>
      </c>
      <c r="CJ173" s="140" t="e">
        <f>$AY173*Assembly!Q$4+$AZ173*Assembly!Q$5+$BA173*Assembly!Q$6+$BB173*Assembly!Q$7+$BC173*Assembly!Q$8+$BD173*Assembly!Q$9+$BE173*Assembly!Q$10+$BF173*Assembly!Q$11+$BG173*Assembly!Q$12+$BH173*Assembly!Q$13+$BI173*Assembly!Q$14+$BJ173*Assembly!Q$15+$BK173*Assembly!Q$16+$BL173*Assembly!Q$17+$BM173*Assembly!Q$18+$BN173*Assembly!Q$19+$BO173*Assembly!Q$20+$BP173*Assembly!Q$21+$BQ173*Assembly!Q$22+$BR173*Assembly!Q$23+$BS173*Assembly!Q$24</f>
        <v>#VALUE!</v>
      </c>
      <c r="CK173" s="145" t="e">
        <f>$AY173*Assembly!R$4+$AZ173*Assembly!R$5+$BA173*Assembly!R$6+$BB173*Assembly!R$7+$BC173*Assembly!R$8+$BD173*Assembly!R$9+$BE173*Assembly!R$10+$BF173*Assembly!R$11+$BG173*Assembly!R$12+$BH173*Assembly!R$13+$BI173*Assembly!R$14+$BJ173*Assembly!R$15+$BK173*Assembly!R$16+$BL173*Assembly!R$17+$BM173*Assembly!R$18+$BN173*Assembly!R$19+$BO173*Assembly!R$20+$BP173*Assembly!R$21+$BQ173*Assembly!R$22+$BR173*Assembly!R$23+$BS173*Assembly!R$24</f>
        <v>#VALUE!</v>
      </c>
      <c r="CL173" s="140" t="e">
        <f>$AY173*Assembly!S$4+$AZ173*Assembly!S$5+$BA173*Assembly!S$6+$BB173*Assembly!S$7+$BC173*Assembly!S$8+$BD173*Assembly!S$9+$BE173*Assembly!S$10+$BF173*Assembly!S$11+$BG173*Assembly!S$12+$BH173*Assembly!S$13+$BI173*Assembly!S$14+$BJ173*Assembly!S$15+$BK173*Assembly!S$16+$BL173*Assembly!S$17+$BM173*Assembly!S$18+$BN173*Assembly!S$19+$BO173*Assembly!S$20+$BP173*Assembly!S$21+$BQ173*Assembly!S$22+$BR173*Assembly!S$23+$BS173*Assembly!S$24</f>
        <v>#VALUE!</v>
      </c>
      <c r="CM173" s="140" t="e">
        <f>$AY173*Assembly!T$4+$AZ173*Assembly!T$5+$BA173*Assembly!T$6+$BB173*Assembly!T$7+$BC173*Assembly!T$8+$BD173*Assembly!T$9+$BE173*Assembly!T$10+$BF173*Assembly!T$11+$BG173*Assembly!T$12+$BH173*Assembly!T$13+$BI173*Assembly!T$14+$BJ173*Assembly!T$15+$BK173*Assembly!T$16+$BL173*Assembly!T$17+$BM173*Assembly!T$18+$BN173*Assembly!T$19+$BO173*Assembly!T$20+$BP173*Assembly!T$21+$BQ173*Assembly!T$22+$BR173*Assembly!T$23+$BS173*Assembly!T$24</f>
        <v>#VALUE!</v>
      </c>
      <c r="CN173" s="140" t="e">
        <f>$AY173*Assembly!U$4+$AZ173*Assembly!U$5+$BA173*Assembly!U$6+$BB173*Assembly!U$7+$BC173*Assembly!U$8+$BD173*Assembly!U$9+$BE173*Assembly!U$10+$BF173*Assembly!U$11+$BG173*Assembly!U$12+$BH173*Assembly!U$13+$BI173*Assembly!U$14+$BJ173*Assembly!U$15+$BK173*Assembly!U$16+$BL173*Assembly!U$17+$BM173*Assembly!U$18+$BN173*Assembly!U$19+$BO173*Assembly!U$20+$BP173*Assembly!U$21+$BQ173*Assembly!U$22+$BR173*Assembly!U$23+$BS173*Assembly!U$24</f>
        <v>#VALUE!</v>
      </c>
      <c r="CO173" s="145" t="e">
        <f>$AY173*Assembly!V$4+$AZ173*Assembly!V$5+$BA173*Assembly!V$6+$BB173*Assembly!V$7+$BC173*Assembly!V$8+$BD173*Assembly!V$9+$BE173*Assembly!V$10+$BF173*Assembly!V$11+$BG173*Assembly!V$12+$BH173*Assembly!V$13+$BI173*Assembly!V$14+$BJ173*Assembly!V$15+$BK173*Assembly!V$16+$BL173*Assembly!V$17+$BM173*Assembly!V$18+$BN173*Assembly!V$19+$BO173*Assembly!V$20+$BP173*Assembly!V$21+$BQ173*Assembly!V$22+$BR173*Assembly!V$23+$BS173*Assembly!V$24</f>
        <v>#VALUE!</v>
      </c>
      <c r="CP173" s="145" t="e">
        <f>CF173*Refining!$F$3</f>
        <v>#VALUE!</v>
      </c>
      <c r="CQ173" s="145" t="e">
        <f>CG173*Refining!$F$4</f>
        <v>#VALUE!</v>
      </c>
      <c r="CR173" s="145" t="e">
        <f>CH173*Refining!$F$5</f>
        <v>#VALUE!</v>
      </c>
      <c r="CS173" s="145" t="e">
        <f>CI173*Refining!$F$6</f>
        <v>#VALUE!</v>
      </c>
      <c r="CT173" s="145" t="e">
        <f>CJ173*Refining!$F$7</f>
        <v>#VALUE!</v>
      </c>
      <c r="CU173" s="145" t="e">
        <f>CK173*Refining!$F$8</f>
        <v>#VALUE!</v>
      </c>
      <c r="CV173" s="145" t="e">
        <f>CL173*Refining!$F$9</f>
        <v>#VALUE!</v>
      </c>
      <c r="CW173" s="145" t="e">
        <f>CM173*Refining!$F$10</f>
        <v>#VALUE!</v>
      </c>
      <c r="CX173" s="145" t="e">
        <f>CN173*Refining!$F$11</f>
        <v>#VALUE!</v>
      </c>
      <c r="CY173" s="145" t="e">
        <f>CO173*Refining!$F$12</f>
        <v>#VALUE!</v>
      </c>
      <c r="CZ173" s="185" t="e">
        <f t="shared" ref="CZ173:DS173" si="700">IF(CF173 = 0, "", CF173)</f>
        <v>#VALUE!</v>
      </c>
      <c r="DA173" s="186" t="e">
        <f t="shared" si="700"/>
        <v>#VALUE!</v>
      </c>
      <c r="DB173" s="186" t="e">
        <f t="shared" si="700"/>
        <v>#VALUE!</v>
      </c>
      <c r="DC173" s="186" t="e">
        <f t="shared" si="700"/>
        <v>#VALUE!</v>
      </c>
      <c r="DD173" s="186" t="e">
        <f t="shared" si="700"/>
        <v>#VALUE!</v>
      </c>
      <c r="DE173" s="186" t="e">
        <f t="shared" si="700"/>
        <v>#VALUE!</v>
      </c>
      <c r="DF173" s="186" t="e">
        <f t="shared" si="700"/>
        <v>#VALUE!</v>
      </c>
      <c r="DG173" s="186" t="e">
        <f t="shared" si="700"/>
        <v>#VALUE!</v>
      </c>
      <c r="DH173" s="186" t="e">
        <f t="shared" si="700"/>
        <v>#VALUE!</v>
      </c>
      <c r="DI173" s="187" t="e">
        <f t="shared" si="700"/>
        <v>#VALUE!</v>
      </c>
      <c r="DJ173" s="185" t="e">
        <f t="shared" si="700"/>
        <v>#VALUE!</v>
      </c>
      <c r="DK173" s="186" t="e">
        <f t="shared" si="700"/>
        <v>#VALUE!</v>
      </c>
      <c r="DL173" s="186" t="e">
        <f t="shared" si="700"/>
        <v>#VALUE!</v>
      </c>
      <c r="DM173" s="186" t="e">
        <f t="shared" si="700"/>
        <v>#VALUE!</v>
      </c>
      <c r="DN173" s="211" t="e">
        <f t="shared" si="700"/>
        <v>#VALUE!</v>
      </c>
      <c r="DO173" s="186" t="e">
        <f t="shared" si="700"/>
        <v>#VALUE!</v>
      </c>
      <c r="DP173" s="186" t="e">
        <f t="shared" si="700"/>
        <v>#VALUE!</v>
      </c>
      <c r="DQ173" s="186" t="e">
        <f t="shared" si="700"/>
        <v>#VALUE!</v>
      </c>
      <c r="DR173" s="186" t="e">
        <f t="shared" si="700"/>
        <v>#VALUE!</v>
      </c>
      <c r="DS173" s="187" t="e">
        <f t="shared" si="700"/>
        <v>#VALUE!</v>
      </c>
      <c r="DT173" s="185" t="e">
        <f t="shared" si="11"/>
        <v>#VALUE!</v>
      </c>
      <c r="DU173" s="189" t="e">
        <f t="shared" si="12"/>
        <v>#VALUE!</v>
      </c>
      <c r="DV173" s="133" t="e">
        <f>CZ173*'Ores &amp; Ingots'!$C$3+DA173*'Ores &amp; Ingots'!$C$4+DB173*'Ores &amp; Ingots'!$C$5+DC173*'Ores &amp; Ingots'!$C$6+DD173*'Ores &amp; Ingots'!$C$7+DE173*'Ores &amp; Ingots'!$C$8+DF173*'Ores &amp; Ingots'!$C$9+DG173*'Ores &amp; Ingots'!$C$10+DH173*'Ores &amp; Ingots'!$C$11+DI173*'Ores &amp; Ingots'!$C$12</f>
        <v>#VALUE!</v>
      </c>
      <c r="DW173" s="133" t="e">
        <f>DJ173*'Ores &amp; Ingots'!$B$3+DK173*'Ores &amp; Ingots'!$B$4+DL173*'Ores &amp; Ingots'!$B$5+DM173*'Ores &amp; Ingots'!$B$6+DN173*'Ores &amp; Ingots'!$B$7+DO173*'Ores &amp; Ingots'!$B$8+DP173*'Ores &amp; Ingots'!$B$9+DQ173*'Ores &amp; Ingots'!$B$10+DR173*'Ores &amp; Ingots'!$B$11+DS173*'Ores &amp; Ingots'!$B$12</f>
        <v>#VALUE!</v>
      </c>
      <c r="DX173" s="189" t="e">
        <f>CZ173*Refining!$G$3+DA173*Refining!$G$4+DB173*Refining!$G$5+DC173*Refining!$G$6+DD173*Refining!$G$7+DE173*Refining!$G$8+DF173*Refining!$G$9+DG173*Refining!$G$10+DH173*Refining!$G$11+DI173*Refining!$G$12</f>
        <v>#VALUE!</v>
      </c>
      <c r="DY173" s="189" t="e">
        <f t="shared" si="13"/>
        <v>#VALUE!</v>
      </c>
      <c r="DZ173" s="192" t="e">
        <f t="shared" si="14"/>
        <v>#VALUE!</v>
      </c>
      <c r="EA173" s="185" t="e">
        <f t="shared" si="15"/>
        <v>#VALUE!</v>
      </c>
      <c r="EB173" s="194" t="e">
        <f t="shared" ref="EB173:EC173" si="701">EA173/60</f>
        <v>#VALUE!</v>
      </c>
      <c r="EC173" s="194" t="e">
        <f t="shared" si="701"/>
        <v>#VALUE!</v>
      </c>
      <c r="ED173" s="185" t="e">
        <f t="shared" si="17"/>
        <v>#VALUE!</v>
      </c>
      <c r="EE173" s="194" t="e">
        <f t="shared" ref="EE173:EF173" si="702">ED173/1000</f>
        <v>#VALUE!</v>
      </c>
      <c r="EF173" s="196" t="e">
        <f t="shared" si="702"/>
        <v>#VALUE!</v>
      </c>
      <c r="EG173" s="130" t="e">
        <f t="shared" si="19"/>
        <v>#VALUE!</v>
      </c>
      <c r="EH173" s="132" t="e">
        <f t="shared" si="20"/>
        <v>#VALUE!</v>
      </c>
      <c r="EI173" s="133">
        <v>61</v>
      </c>
    </row>
    <row r="174" spans="1:139" ht="12.75" hidden="1" x14ac:dyDescent="0.2">
      <c r="A174" s="864"/>
      <c r="B174" s="135" t="s">
        <v>377</v>
      </c>
      <c r="C174" s="137" t="s">
        <v>156</v>
      </c>
      <c r="D174" s="137">
        <v>1</v>
      </c>
      <c r="E174" s="137">
        <v>1</v>
      </c>
      <c r="F174" s="137">
        <v>2</v>
      </c>
      <c r="G174" s="139">
        <f t="shared" si="0"/>
        <v>31.25</v>
      </c>
      <c r="H174" s="140">
        <v>8</v>
      </c>
      <c r="I174" s="140">
        <v>8</v>
      </c>
      <c r="J174" s="140">
        <f>H174/Main!$D$9</f>
        <v>1.6</v>
      </c>
      <c r="K174" s="140">
        <f>I174/Main!$D$10</f>
        <v>4</v>
      </c>
      <c r="L174" s="140">
        <f t="shared" si="1"/>
        <v>2.5</v>
      </c>
      <c r="M174" s="140">
        <v>1</v>
      </c>
      <c r="N174" s="143"/>
      <c r="O174" s="143"/>
      <c r="P174" s="143"/>
      <c r="Q174" s="145"/>
      <c r="R174" s="143"/>
      <c r="S174" s="146"/>
      <c r="T174" s="146"/>
      <c r="U174" s="143"/>
      <c r="V174" s="143"/>
      <c r="W174" s="146"/>
      <c r="X174" s="146"/>
      <c r="Y174" s="143"/>
      <c r="Z174" s="143"/>
      <c r="AA174" s="143"/>
      <c r="AB174" s="143"/>
      <c r="AC174" s="362" t="s">
        <v>34</v>
      </c>
      <c r="AD174" s="133">
        <v>0</v>
      </c>
      <c r="AE174" s="133">
        <v>0</v>
      </c>
      <c r="AF174" s="133">
        <v>0</v>
      </c>
      <c r="AG174" s="133">
        <v>0</v>
      </c>
      <c r="AH174" s="133">
        <v>0</v>
      </c>
      <c r="AI174" s="133">
        <v>15</v>
      </c>
      <c r="AJ174" s="133">
        <v>0</v>
      </c>
      <c r="AK174" s="133">
        <v>0</v>
      </c>
      <c r="AL174" s="133">
        <v>0</v>
      </c>
      <c r="AM174" s="133">
        <v>0</v>
      </c>
      <c r="AN174" s="133">
        <v>0</v>
      </c>
      <c r="AO174" s="133">
        <v>0</v>
      </c>
      <c r="AP174" s="167">
        <v>40</v>
      </c>
      <c r="AQ174" s="133">
        <v>0</v>
      </c>
      <c r="AR174" s="133">
        <v>0</v>
      </c>
      <c r="AS174" s="133">
        <v>0</v>
      </c>
      <c r="AT174" s="133">
        <v>0</v>
      </c>
      <c r="AU174" s="133">
        <v>0</v>
      </c>
      <c r="AV174" s="133">
        <v>0</v>
      </c>
      <c r="AW174" s="133">
        <v>0</v>
      </c>
      <c r="AX174" s="133">
        <v>0</v>
      </c>
      <c r="AY174" s="161" t="str">
        <f t="shared" ref="AY174:BS174" si="703">IF(AD174 = 0, "", AD174)</f>
        <v/>
      </c>
      <c r="AZ174" s="137" t="str">
        <f t="shared" si="703"/>
        <v/>
      </c>
      <c r="BA174" s="137" t="str">
        <f t="shared" si="703"/>
        <v/>
      </c>
      <c r="BB174" s="137" t="str">
        <f t="shared" si="703"/>
        <v/>
      </c>
      <c r="BC174" s="137" t="str">
        <f t="shared" si="703"/>
        <v/>
      </c>
      <c r="BD174" s="133">
        <f t="shared" si="703"/>
        <v>15</v>
      </c>
      <c r="BE174" s="137" t="str">
        <f t="shared" si="703"/>
        <v/>
      </c>
      <c r="BF174" s="137" t="str">
        <f t="shared" si="703"/>
        <v/>
      </c>
      <c r="BG174" s="137" t="str">
        <f t="shared" si="703"/>
        <v/>
      </c>
      <c r="BH174" s="137" t="str">
        <f t="shared" si="703"/>
        <v/>
      </c>
      <c r="BI174" s="137" t="str">
        <f t="shared" si="703"/>
        <v/>
      </c>
      <c r="BJ174" s="137" t="str">
        <f t="shared" si="703"/>
        <v/>
      </c>
      <c r="BK174" s="167">
        <f t="shared" si="703"/>
        <v>40</v>
      </c>
      <c r="BL174" s="137" t="str">
        <f t="shared" si="703"/>
        <v/>
      </c>
      <c r="BM174" s="137" t="str">
        <f t="shared" si="703"/>
        <v/>
      </c>
      <c r="BN174" s="137" t="str">
        <f t="shared" si="703"/>
        <v/>
      </c>
      <c r="BO174" s="137" t="str">
        <f t="shared" si="703"/>
        <v/>
      </c>
      <c r="BP174" s="137" t="str">
        <f t="shared" si="703"/>
        <v/>
      </c>
      <c r="BQ174" s="137" t="str">
        <f t="shared" si="703"/>
        <v/>
      </c>
      <c r="BR174" s="137" t="str">
        <f t="shared" si="703"/>
        <v/>
      </c>
      <c r="BS174" s="169" t="str">
        <f t="shared" si="703"/>
        <v/>
      </c>
      <c r="BT174" s="174" t="e">
        <f>$AY174*Assembly!Z$4+$AZ174*Assembly!Z$5+$BA174*Assembly!Z$6+$BB174*Assembly!Z$7+$BC174*Assembly!Z$8+$BD174*Assembly!Z$9+$BE174*Assembly!Z$10+$BF174*Assembly!Z$11+$BG174*Assembly!Z$12+$BH174*Assembly!Z$13+$BI174*Assembly!Z$14+$BJ174*Assembly!Z$15+$BK174*Assembly!Z$16+$BL174*Assembly!Z$17+$BM174*Assembly!Z$18+$BN174*Assembly!Z$19+$BO174*Assembly!Z$20+$BP174*Assembly!Z$21+$BQ174*Assembly!Z$22+$BR174*Assembly!Z$23+$BS174*Assembly!Z$24</f>
        <v>#VALUE!</v>
      </c>
      <c r="BU174" s="133" t="e">
        <f t="shared" si="3"/>
        <v>#VALUE!</v>
      </c>
      <c r="BV174" s="133"/>
      <c r="BW174" s="133" t="e">
        <f>$AY174*Assembly!AD$4+$AZ174*Assembly!AD$5+$BA174*Assembly!AD$6+$BB174*Assembly!AD$7+$BC174*Assembly!AD$8+$BD174*Assembly!AD$9+$BE174*Assembly!AD$10+$BF174*Assembly!AD$11+$BG174*Assembly!AD$12+$BH174*Assembly!AD$13+$BI174*Assembly!AD$14+$BJ174*Assembly!AD$15+$BK174*Assembly!AD$16+$BL174*Assembly!AD$17+$BM174*Assembly!AD$18+$BN174*Assembly!AD$19+$BO174*Assembly!AD$20+$BP174*Assembly!AD$21+$BQ174*Assembly!AD$22+$BR174*Assembly!AD$23+$BS174*Assembly!AD$24</f>
        <v>#VALUE!</v>
      </c>
      <c r="BX174" s="177" t="e">
        <f t="shared" si="4"/>
        <v>#VALUE!</v>
      </c>
      <c r="BY174" s="178" t="e">
        <f t="shared" si="5"/>
        <v>#VALUE!</v>
      </c>
      <c r="BZ174" s="179" t="e">
        <f t="shared" si="6"/>
        <v>#VALUE!</v>
      </c>
      <c r="CA174" s="178" t="e">
        <f t="shared" si="7"/>
        <v>#VALUE!</v>
      </c>
      <c r="CB174" s="133" t="e">
        <f>$AY174*Assembly!Y$4+$AZ174*Assembly!Y$5+$BA174*Assembly!Y$6+$BB174*Assembly!Y$7+$BC174*Assembly!Y$8+$BD174*Assembly!Y$9+$BE174*Assembly!Y$10+$BF174*Assembly!Y$11+$BG174*Assembly!Y$12+$BH174*Assembly!Y$13+$BI174*Assembly!Y$14+$BJ174*Assembly!Y$15+$BK174*Assembly!Y$16+$BL174*Assembly!Y$17+$BM174*Assembly!Y$18+$BN174*Assembly!Y$19+$BO174*Assembly!Y$20+$BP174*Assembly!Y$21+$BQ174*Assembly!Y$22+$BR174*Assembly!Y$23+$BS174*Assembly!Y$24</f>
        <v>#VALUE!</v>
      </c>
      <c r="CC174" s="133" t="e">
        <f t="shared" si="8"/>
        <v>#VALUE!</v>
      </c>
      <c r="CD174" s="130" t="e">
        <f t="shared" si="9"/>
        <v>#VALUE!</v>
      </c>
      <c r="CE174" s="183" t="e">
        <f>$AY174*Assembly!AC$4+$AZ174*Assembly!AC$5+$BA174*Assembly!AC$6+$BB174*Assembly!AC$7+$BC174*Assembly!AC$8+$BD174*Assembly!AC$9+$BE174*Assembly!AC$10+$BF174*Assembly!AC$11+$BG174*Assembly!AC$12+$BH174*Assembly!AC$13+$BI174*Assembly!AC$14+$BJ174*Assembly!AC$15+$BK174*Assembly!AC$16+$BL174*Assembly!AC$17+$BM174*Assembly!AC$18+$BN174*Assembly!AC$19+$BO174*Assembly!AC$20+$BP174*Assembly!AC$21+$BQ174*Assembly!AC$22+$BR174*Assembly!AC$23+$BS174*Assembly!AC$24</f>
        <v>#VALUE!</v>
      </c>
      <c r="CF174" s="145" t="e">
        <f>$AY174*Assembly!M$4+$AZ174*Assembly!M$5+$BA174*Assembly!M$6+$BB174*Assembly!M$7+$BC174*Assembly!M$8+$BD174*Assembly!M$9+$BE174*Assembly!M$10+$BF174*Assembly!M$11+$BG174*Assembly!M$12+$BH174*Assembly!M$13+$BI174*Assembly!M$14+$BJ174*Assembly!M$15+$BK174*Assembly!M$16+$BL174*Assembly!M$17+$BM174*Assembly!M$18+$BN174*Assembly!M$19+$BO174*Assembly!M$20+$BP174*Assembly!M$21+$BQ174*Assembly!M$22+$BR174*Assembly!M$23+$BS174*Assembly!M$24</f>
        <v>#VALUE!</v>
      </c>
      <c r="CG174" s="145" t="e">
        <f>$AY174*Assembly!N$4+$AZ174*Assembly!N$5+$BA174*Assembly!N$6+$BB174*Assembly!N$7+$BC174*Assembly!N$8+$BD174*Assembly!N$9+$BE174*Assembly!N$10+$BF174*Assembly!N$11+$BG174*Assembly!N$12+$BH174*Assembly!N$13+$BI174*Assembly!N$14+$BJ174*Assembly!N$15+$BK174*Assembly!N$16+$BL174*Assembly!N$17+$BM174*Assembly!N$18+$BN174*Assembly!N$19+$BO174*Assembly!N$20+$BP174*Assembly!N$21+$BQ174*Assembly!N$22+$BR174*Assembly!N$23+$BS174*Assembly!N$24</f>
        <v>#VALUE!</v>
      </c>
      <c r="CH174" s="145" t="e">
        <f>$AY174*Assembly!O$4+$AZ174*Assembly!O$5+$BA174*Assembly!O$6+$BB174*Assembly!O$7+$BC174*Assembly!O$8+$BD174*Assembly!O$9+$BE174*Assembly!O$10+$BF174*Assembly!O$11+$BG174*Assembly!O$12+$BH174*Assembly!O$13+$BI174*Assembly!O$14+$BJ174*Assembly!O$15+$BK174*Assembly!O$16+$BL174*Assembly!O$17+$BM174*Assembly!O$18+$BN174*Assembly!O$19+$BO174*Assembly!O$20+$BP174*Assembly!O$21+$BQ174*Assembly!O$22+$BR174*Assembly!O$23+$BS174*Assembly!O$24</f>
        <v>#VALUE!</v>
      </c>
      <c r="CI174" s="140" t="e">
        <f>$AY174*Assembly!P$4+$AZ174*Assembly!P$5+$BA174*Assembly!P$6+$BB174*Assembly!P$7+$BC174*Assembly!P$8+$BD174*Assembly!P$9+$BE174*Assembly!P$10+$BF174*Assembly!P$11+$BG174*Assembly!P$12+$BH174*Assembly!P$13+$BI174*Assembly!P$14+$BJ174*Assembly!P$15+$BK174*Assembly!P$16+$BL174*Assembly!P$17+$BM174*Assembly!P$18+$BN174*Assembly!P$19+$BO174*Assembly!P$20+$BP174*Assembly!P$21+$BQ174*Assembly!P$22+$BR174*Assembly!P$23+$BS174*Assembly!P$24</f>
        <v>#VALUE!</v>
      </c>
      <c r="CJ174" s="140" t="e">
        <f>$AY174*Assembly!Q$4+$AZ174*Assembly!Q$5+$BA174*Assembly!Q$6+$BB174*Assembly!Q$7+$BC174*Assembly!Q$8+$BD174*Assembly!Q$9+$BE174*Assembly!Q$10+$BF174*Assembly!Q$11+$BG174*Assembly!Q$12+$BH174*Assembly!Q$13+$BI174*Assembly!Q$14+$BJ174*Assembly!Q$15+$BK174*Assembly!Q$16+$BL174*Assembly!Q$17+$BM174*Assembly!Q$18+$BN174*Assembly!Q$19+$BO174*Assembly!Q$20+$BP174*Assembly!Q$21+$BQ174*Assembly!Q$22+$BR174*Assembly!Q$23+$BS174*Assembly!Q$24</f>
        <v>#VALUE!</v>
      </c>
      <c r="CK174" s="145" t="e">
        <f>$AY174*Assembly!R$4+$AZ174*Assembly!R$5+$BA174*Assembly!R$6+$BB174*Assembly!R$7+$BC174*Assembly!R$8+$BD174*Assembly!R$9+$BE174*Assembly!R$10+$BF174*Assembly!R$11+$BG174*Assembly!R$12+$BH174*Assembly!R$13+$BI174*Assembly!R$14+$BJ174*Assembly!R$15+$BK174*Assembly!R$16+$BL174*Assembly!R$17+$BM174*Assembly!R$18+$BN174*Assembly!R$19+$BO174*Assembly!R$20+$BP174*Assembly!R$21+$BQ174*Assembly!R$22+$BR174*Assembly!R$23+$BS174*Assembly!R$24</f>
        <v>#VALUE!</v>
      </c>
      <c r="CL174" s="140" t="e">
        <f>$AY174*Assembly!S$4+$AZ174*Assembly!S$5+$BA174*Assembly!S$6+$BB174*Assembly!S$7+$BC174*Assembly!S$8+$BD174*Assembly!S$9+$BE174*Assembly!S$10+$BF174*Assembly!S$11+$BG174*Assembly!S$12+$BH174*Assembly!S$13+$BI174*Assembly!S$14+$BJ174*Assembly!S$15+$BK174*Assembly!S$16+$BL174*Assembly!S$17+$BM174*Assembly!S$18+$BN174*Assembly!S$19+$BO174*Assembly!S$20+$BP174*Assembly!S$21+$BQ174*Assembly!S$22+$BR174*Assembly!S$23+$BS174*Assembly!S$24</f>
        <v>#VALUE!</v>
      </c>
      <c r="CM174" s="140" t="e">
        <f>$AY174*Assembly!T$4+$AZ174*Assembly!T$5+$BA174*Assembly!T$6+$BB174*Assembly!T$7+$BC174*Assembly!T$8+$BD174*Assembly!T$9+$BE174*Assembly!T$10+$BF174*Assembly!T$11+$BG174*Assembly!T$12+$BH174*Assembly!T$13+$BI174*Assembly!T$14+$BJ174*Assembly!T$15+$BK174*Assembly!T$16+$BL174*Assembly!T$17+$BM174*Assembly!T$18+$BN174*Assembly!T$19+$BO174*Assembly!T$20+$BP174*Assembly!T$21+$BQ174*Assembly!T$22+$BR174*Assembly!T$23+$BS174*Assembly!T$24</f>
        <v>#VALUE!</v>
      </c>
      <c r="CN174" s="140" t="e">
        <f>$AY174*Assembly!U$4+$AZ174*Assembly!U$5+$BA174*Assembly!U$6+$BB174*Assembly!U$7+$BC174*Assembly!U$8+$BD174*Assembly!U$9+$BE174*Assembly!U$10+$BF174*Assembly!U$11+$BG174*Assembly!U$12+$BH174*Assembly!U$13+$BI174*Assembly!U$14+$BJ174*Assembly!U$15+$BK174*Assembly!U$16+$BL174*Assembly!U$17+$BM174*Assembly!U$18+$BN174*Assembly!U$19+$BO174*Assembly!U$20+$BP174*Assembly!U$21+$BQ174*Assembly!U$22+$BR174*Assembly!U$23+$BS174*Assembly!U$24</f>
        <v>#VALUE!</v>
      </c>
      <c r="CO174" s="145" t="e">
        <f>$AY174*Assembly!V$4+$AZ174*Assembly!V$5+$BA174*Assembly!V$6+$BB174*Assembly!V$7+$BC174*Assembly!V$8+$BD174*Assembly!V$9+$BE174*Assembly!V$10+$BF174*Assembly!V$11+$BG174*Assembly!V$12+$BH174*Assembly!V$13+$BI174*Assembly!V$14+$BJ174*Assembly!V$15+$BK174*Assembly!V$16+$BL174*Assembly!V$17+$BM174*Assembly!V$18+$BN174*Assembly!V$19+$BO174*Assembly!V$20+$BP174*Assembly!V$21+$BQ174*Assembly!V$22+$BR174*Assembly!V$23+$BS174*Assembly!V$24</f>
        <v>#VALUE!</v>
      </c>
      <c r="CP174" s="145" t="e">
        <f>CF174*Refining!$F$3</f>
        <v>#VALUE!</v>
      </c>
      <c r="CQ174" s="145" t="e">
        <f>CG174*Refining!$F$4</f>
        <v>#VALUE!</v>
      </c>
      <c r="CR174" s="145" t="e">
        <f>CH174*Refining!$F$5</f>
        <v>#VALUE!</v>
      </c>
      <c r="CS174" s="145" t="e">
        <f>CI174*Refining!$F$6</f>
        <v>#VALUE!</v>
      </c>
      <c r="CT174" s="145" t="e">
        <f>CJ174*Refining!$F$7</f>
        <v>#VALUE!</v>
      </c>
      <c r="CU174" s="145" t="e">
        <f>CK174*Refining!$F$8</f>
        <v>#VALUE!</v>
      </c>
      <c r="CV174" s="145" t="e">
        <f>CL174*Refining!$F$9</f>
        <v>#VALUE!</v>
      </c>
      <c r="CW174" s="145" t="e">
        <f>CM174*Refining!$F$10</f>
        <v>#VALUE!</v>
      </c>
      <c r="CX174" s="145" t="e">
        <f>CN174*Refining!$F$11</f>
        <v>#VALUE!</v>
      </c>
      <c r="CY174" s="145" t="e">
        <f>CO174*Refining!$F$12</f>
        <v>#VALUE!</v>
      </c>
      <c r="CZ174" s="185" t="e">
        <f t="shared" ref="CZ174:DS174" si="704">IF(CF174 = 0, "", CF174)</f>
        <v>#VALUE!</v>
      </c>
      <c r="DA174" s="186" t="e">
        <f t="shared" si="704"/>
        <v>#VALUE!</v>
      </c>
      <c r="DB174" s="186" t="e">
        <f t="shared" si="704"/>
        <v>#VALUE!</v>
      </c>
      <c r="DC174" s="186" t="e">
        <f t="shared" si="704"/>
        <v>#VALUE!</v>
      </c>
      <c r="DD174" s="186" t="e">
        <f t="shared" si="704"/>
        <v>#VALUE!</v>
      </c>
      <c r="DE174" s="186" t="e">
        <f t="shared" si="704"/>
        <v>#VALUE!</v>
      </c>
      <c r="DF174" s="186" t="e">
        <f t="shared" si="704"/>
        <v>#VALUE!</v>
      </c>
      <c r="DG174" s="186" t="e">
        <f t="shared" si="704"/>
        <v>#VALUE!</v>
      </c>
      <c r="DH174" s="186" t="e">
        <f t="shared" si="704"/>
        <v>#VALUE!</v>
      </c>
      <c r="DI174" s="187" t="e">
        <f t="shared" si="704"/>
        <v>#VALUE!</v>
      </c>
      <c r="DJ174" s="185" t="e">
        <f t="shared" si="704"/>
        <v>#VALUE!</v>
      </c>
      <c r="DK174" s="186" t="e">
        <f t="shared" si="704"/>
        <v>#VALUE!</v>
      </c>
      <c r="DL174" s="186" t="e">
        <f t="shared" si="704"/>
        <v>#VALUE!</v>
      </c>
      <c r="DM174" s="186" t="e">
        <f t="shared" si="704"/>
        <v>#VALUE!</v>
      </c>
      <c r="DN174" s="211" t="e">
        <f t="shared" si="704"/>
        <v>#VALUE!</v>
      </c>
      <c r="DO174" s="186" t="e">
        <f t="shared" si="704"/>
        <v>#VALUE!</v>
      </c>
      <c r="DP174" s="186" t="e">
        <f t="shared" si="704"/>
        <v>#VALUE!</v>
      </c>
      <c r="DQ174" s="186" t="e">
        <f t="shared" si="704"/>
        <v>#VALUE!</v>
      </c>
      <c r="DR174" s="186" t="e">
        <f t="shared" si="704"/>
        <v>#VALUE!</v>
      </c>
      <c r="DS174" s="187" t="e">
        <f t="shared" si="704"/>
        <v>#VALUE!</v>
      </c>
      <c r="DT174" s="185" t="e">
        <f t="shared" si="11"/>
        <v>#VALUE!</v>
      </c>
      <c r="DU174" s="189" t="e">
        <f t="shared" si="12"/>
        <v>#VALUE!</v>
      </c>
      <c r="DV174" s="133" t="e">
        <f>CZ174*'Ores &amp; Ingots'!$C$3+DA174*'Ores &amp; Ingots'!$C$4+DB174*'Ores &amp; Ingots'!$C$5+DC174*'Ores &amp; Ingots'!$C$6+DD174*'Ores &amp; Ingots'!$C$7+DE174*'Ores &amp; Ingots'!$C$8+DF174*'Ores &amp; Ingots'!$C$9+DG174*'Ores &amp; Ingots'!$C$10+DH174*'Ores &amp; Ingots'!$C$11+DI174*'Ores &amp; Ingots'!$C$12</f>
        <v>#VALUE!</v>
      </c>
      <c r="DW174" s="133" t="e">
        <f>DJ174*'Ores &amp; Ingots'!$B$3+DK174*'Ores &amp; Ingots'!$B$4+DL174*'Ores &amp; Ingots'!$B$5+DM174*'Ores &amp; Ingots'!$B$6+DN174*'Ores &amp; Ingots'!$B$7+DO174*'Ores &amp; Ingots'!$B$8+DP174*'Ores &amp; Ingots'!$B$9+DQ174*'Ores &amp; Ingots'!$B$10+DR174*'Ores &amp; Ingots'!$B$11+DS174*'Ores &amp; Ingots'!$B$12</f>
        <v>#VALUE!</v>
      </c>
      <c r="DX174" s="189" t="e">
        <f>CZ174*Refining!$G$3+DA174*Refining!$G$4+DB174*Refining!$G$5+DC174*Refining!$G$6+DD174*Refining!$G$7+DE174*Refining!$G$8+DF174*Refining!$G$9+DG174*Refining!$G$10+DH174*Refining!$G$11+DI174*Refining!$G$12</f>
        <v>#VALUE!</v>
      </c>
      <c r="DY174" s="189" t="e">
        <f t="shared" si="13"/>
        <v>#VALUE!</v>
      </c>
      <c r="DZ174" s="192" t="e">
        <f t="shared" si="14"/>
        <v>#VALUE!</v>
      </c>
      <c r="EA174" s="185" t="e">
        <f t="shared" si="15"/>
        <v>#VALUE!</v>
      </c>
      <c r="EB174" s="194" t="e">
        <f t="shared" ref="EB174:EC174" si="705">EA174/60</f>
        <v>#VALUE!</v>
      </c>
      <c r="EC174" s="194" t="e">
        <f t="shared" si="705"/>
        <v>#VALUE!</v>
      </c>
      <c r="ED174" s="185" t="e">
        <f t="shared" si="17"/>
        <v>#VALUE!</v>
      </c>
      <c r="EE174" s="194" t="e">
        <f t="shared" ref="EE174:EF174" si="706">ED174/1000</f>
        <v>#VALUE!</v>
      </c>
      <c r="EF174" s="196" t="e">
        <f t="shared" si="706"/>
        <v>#VALUE!</v>
      </c>
      <c r="EG174" s="130" t="e">
        <f t="shared" si="19"/>
        <v>#VALUE!</v>
      </c>
      <c r="EH174" s="132" t="e">
        <f t="shared" si="20"/>
        <v>#VALUE!</v>
      </c>
      <c r="EI174" s="133">
        <v>55</v>
      </c>
    </row>
    <row r="175" spans="1:139" ht="12.75" hidden="1" x14ac:dyDescent="0.2">
      <c r="A175" s="864"/>
      <c r="B175" s="135" t="s">
        <v>378</v>
      </c>
      <c r="C175" s="137" t="s">
        <v>156</v>
      </c>
      <c r="D175" s="137">
        <v>1</v>
      </c>
      <c r="E175" s="137">
        <v>1</v>
      </c>
      <c r="F175" s="137">
        <v>1</v>
      </c>
      <c r="G175" s="139">
        <f t="shared" si="0"/>
        <v>15.625</v>
      </c>
      <c r="H175" s="140">
        <v>5</v>
      </c>
      <c r="I175" s="140">
        <v>5</v>
      </c>
      <c r="J175" s="140">
        <f>H175/Main!$D$9</f>
        <v>1</v>
      </c>
      <c r="K175" s="140">
        <f>I175/Main!$D$10</f>
        <v>2.5</v>
      </c>
      <c r="L175" s="140">
        <f t="shared" si="1"/>
        <v>2.5</v>
      </c>
      <c r="M175" s="140">
        <v>1</v>
      </c>
      <c r="N175" s="143"/>
      <c r="O175" s="143"/>
      <c r="P175" s="143"/>
      <c r="Q175" s="145"/>
      <c r="R175" s="143"/>
      <c r="S175" s="146"/>
      <c r="T175" s="146"/>
      <c r="U175" s="143"/>
      <c r="V175" s="143"/>
      <c r="W175" s="146"/>
      <c r="X175" s="146"/>
      <c r="Y175" s="143"/>
      <c r="Z175" s="143"/>
      <c r="AA175" s="143"/>
      <c r="AB175" s="143"/>
      <c r="AC175" s="362" t="s">
        <v>34</v>
      </c>
      <c r="AD175" s="133">
        <v>0</v>
      </c>
      <c r="AE175" s="133">
        <v>0</v>
      </c>
      <c r="AF175" s="133">
        <v>0</v>
      </c>
      <c r="AG175" s="133">
        <v>0</v>
      </c>
      <c r="AH175" s="133">
        <v>0</v>
      </c>
      <c r="AI175" s="133">
        <v>11</v>
      </c>
      <c r="AJ175" s="133">
        <v>0</v>
      </c>
      <c r="AK175" s="133">
        <v>0</v>
      </c>
      <c r="AL175" s="133">
        <v>0</v>
      </c>
      <c r="AM175" s="133">
        <v>0</v>
      </c>
      <c r="AN175" s="133">
        <v>0</v>
      </c>
      <c r="AO175" s="133">
        <v>0</v>
      </c>
      <c r="AP175" s="167">
        <v>24</v>
      </c>
      <c r="AQ175" s="133">
        <v>0</v>
      </c>
      <c r="AR175" s="133">
        <v>0</v>
      </c>
      <c r="AS175" s="133">
        <v>0</v>
      </c>
      <c r="AT175" s="133">
        <v>0</v>
      </c>
      <c r="AU175" s="133">
        <v>0</v>
      </c>
      <c r="AV175" s="133">
        <v>0</v>
      </c>
      <c r="AW175" s="133">
        <v>0</v>
      </c>
      <c r="AX175" s="133">
        <v>0</v>
      </c>
      <c r="AY175" s="161" t="str">
        <f t="shared" ref="AY175:BS175" si="707">IF(AD175 = 0, "", AD175)</f>
        <v/>
      </c>
      <c r="AZ175" s="137" t="str">
        <f t="shared" si="707"/>
        <v/>
      </c>
      <c r="BA175" s="137" t="str">
        <f t="shared" si="707"/>
        <v/>
      </c>
      <c r="BB175" s="137" t="str">
        <f t="shared" si="707"/>
        <v/>
      </c>
      <c r="BC175" s="137" t="str">
        <f t="shared" si="707"/>
        <v/>
      </c>
      <c r="BD175" s="133">
        <f t="shared" si="707"/>
        <v>11</v>
      </c>
      <c r="BE175" s="137" t="str">
        <f t="shared" si="707"/>
        <v/>
      </c>
      <c r="BF175" s="137" t="str">
        <f t="shared" si="707"/>
        <v/>
      </c>
      <c r="BG175" s="137" t="str">
        <f t="shared" si="707"/>
        <v/>
      </c>
      <c r="BH175" s="137" t="str">
        <f t="shared" si="707"/>
        <v/>
      </c>
      <c r="BI175" s="137" t="str">
        <f t="shared" si="707"/>
        <v/>
      </c>
      <c r="BJ175" s="137" t="str">
        <f t="shared" si="707"/>
        <v/>
      </c>
      <c r="BK175" s="167">
        <f t="shared" si="707"/>
        <v>24</v>
      </c>
      <c r="BL175" s="137" t="str">
        <f t="shared" si="707"/>
        <v/>
      </c>
      <c r="BM175" s="137" t="str">
        <f t="shared" si="707"/>
        <v/>
      </c>
      <c r="BN175" s="137" t="str">
        <f t="shared" si="707"/>
        <v/>
      </c>
      <c r="BO175" s="137" t="str">
        <f t="shared" si="707"/>
        <v/>
      </c>
      <c r="BP175" s="137" t="str">
        <f t="shared" si="707"/>
        <v/>
      </c>
      <c r="BQ175" s="137" t="str">
        <f t="shared" si="707"/>
        <v/>
      </c>
      <c r="BR175" s="137" t="str">
        <f t="shared" si="707"/>
        <v/>
      </c>
      <c r="BS175" s="169" t="str">
        <f t="shared" si="707"/>
        <v/>
      </c>
      <c r="BT175" s="174" t="e">
        <f>$AY175*Assembly!Z$4+$AZ175*Assembly!Z$5+$BA175*Assembly!Z$6+$BB175*Assembly!Z$7+$BC175*Assembly!Z$8+$BD175*Assembly!Z$9+$BE175*Assembly!Z$10+$BF175*Assembly!Z$11+$BG175*Assembly!Z$12+$BH175*Assembly!Z$13+$BI175*Assembly!Z$14+$BJ175*Assembly!Z$15+$BK175*Assembly!Z$16+$BL175*Assembly!Z$17+$BM175*Assembly!Z$18+$BN175*Assembly!Z$19+$BO175*Assembly!Z$20+$BP175*Assembly!Z$21+$BQ175*Assembly!Z$22+$BR175*Assembly!Z$23+$BS175*Assembly!Z$24</f>
        <v>#VALUE!</v>
      </c>
      <c r="BU175" s="133" t="e">
        <f t="shared" si="3"/>
        <v>#VALUE!</v>
      </c>
      <c r="BV175" s="133"/>
      <c r="BW175" s="133" t="e">
        <f>$AY175*Assembly!AD$4+$AZ175*Assembly!AD$5+$BA175*Assembly!AD$6+$BB175*Assembly!AD$7+$BC175*Assembly!AD$8+$BD175*Assembly!AD$9+$BE175*Assembly!AD$10+$BF175*Assembly!AD$11+$BG175*Assembly!AD$12+$BH175*Assembly!AD$13+$BI175*Assembly!AD$14+$BJ175*Assembly!AD$15+$BK175*Assembly!AD$16+$BL175*Assembly!AD$17+$BM175*Assembly!AD$18+$BN175*Assembly!AD$19+$BO175*Assembly!AD$20+$BP175*Assembly!AD$21+$BQ175*Assembly!AD$22+$BR175*Assembly!AD$23+$BS175*Assembly!AD$24</f>
        <v>#VALUE!</v>
      </c>
      <c r="BX175" s="177" t="e">
        <f t="shared" si="4"/>
        <v>#VALUE!</v>
      </c>
      <c r="BY175" s="178" t="e">
        <f t="shared" si="5"/>
        <v>#VALUE!</v>
      </c>
      <c r="BZ175" s="179" t="e">
        <f t="shared" si="6"/>
        <v>#VALUE!</v>
      </c>
      <c r="CA175" s="178" t="e">
        <f t="shared" si="7"/>
        <v>#VALUE!</v>
      </c>
      <c r="CB175" s="133" t="e">
        <f>$AY175*Assembly!Y$4+$AZ175*Assembly!Y$5+$BA175*Assembly!Y$6+$BB175*Assembly!Y$7+$BC175*Assembly!Y$8+$BD175*Assembly!Y$9+$BE175*Assembly!Y$10+$BF175*Assembly!Y$11+$BG175*Assembly!Y$12+$BH175*Assembly!Y$13+$BI175*Assembly!Y$14+$BJ175*Assembly!Y$15+$BK175*Assembly!Y$16+$BL175*Assembly!Y$17+$BM175*Assembly!Y$18+$BN175*Assembly!Y$19+$BO175*Assembly!Y$20+$BP175*Assembly!Y$21+$BQ175*Assembly!Y$22+$BR175*Assembly!Y$23+$BS175*Assembly!Y$24</f>
        <v>#VALUE!</v>
      </c>
      <c r="CC175" s="133" t="e">
        <f t="shared" si="8"/>
        <v>#VALUE!</v>
      </c>
      <c r="CD175" s="130" t="e">
        <f t="shared" si="9"/>
        <v>#VALUE!</v>
      </c>
      <c r="CE175" s="183" t="e">
        <f>$AY175*Assembly!AC$4+$AZ175*Assembly!AC$5+$BA175*Assembly!AC$6+$BB175*Assembly!AC$7+$BC175*Assembly!AC$8+$BD175*Assembly!AC$9+$BE175*Assembly!AC$10+$BF175*Assembly!AC$11+$BG175*Assembly!AC$12+$BH175*Assembly!AC$13+$BI175*Assembly!AC$14+$BJ175*Assembly!AC$15+$BK175*Assembly!AC$16+$BL175*Assembly!AC$17+$BM175*Assembly!AC$18+$BN175*Assembly!AC$19+$BO175*Assembly!AC$20+$BP175*Assembly!AC$21+$BQ175*Assembly!AC$22+$BR175*Assembly!AC$23+$BS175*Assembly!AC$24</f>
        <v>#VALUE!</v>
      </c>
      <c r="CF175" s="145" t="e">
        <f>$AY175*Assembly!M$4+$AZ175*Assembly!M$5+$BA175*Assembly!M$6+$BB175*Assembly!M$7+$BC175*Assembly!M$8+$BD175*Assembly!M$9+$BE175*Assembly!M$10+$BF175*Assembly!M$11+$BG175*Assembly!M$12+$BH175*Assembly!M$13+$BI175*Assembly!M$14+$BJ175*Assembly!M$15+$BK175*Assembly!M$16+$BL175*Assembly!M$17+$BM175*Assembly!M$18+$BN175*Assembly!M$19+$BO175*Assembly!M$20+$BP175*Assembly!M$21+$BQ175*Assembly!M$22+$BR175*Assembly!M$23+$BS175*Assembly!M$24</f>
        <v>#VALUE!</v>
      </c>
      <c r="CG175" s="145" t="e">
        <f>$AY175*Assembly!N$4+$AZ175*Assembly!N$5+$BA175*Assembly!N$6+$BB175*Assembly!N$7+$BC175*Assembly!N$8+$BD175*Assembly!N$9+$BE175*Assembly!N$10+$BF175*Assembly!N$11+$BG175*Assembly!N$12+$BH175*Assembly!N$13+$BI175*Assembly!N$14+$BJ175*Assembly!N$15+$BK175*Assembly!N$16+$BL175*Assembly!N$17+$BM175*Assembly!N$18+$BN175*Assembly!N$19+$BO175*Assembly!N$20+$BP175*Assembly!N$21+$BQ175*Assembly!N$22+$BR175*Assembly!N$23+$BS175*Assembly!N$24</f>
        <v>#VALUE!</v>
      </c>
      <c r="CH175" s="145" t="e">
        <f>$AY175*Assembly!O$4+$AZ175*Assembly!O$5+$BA175*Assembly!O$6+$BB175*Assembly!O$7+$BC175*Assembly!O$8+$BD175*Assembly!O$9+$BE175*Assembly!O$10+$BF175*Assembly!O$11+$BG175*Assembly!O$12+$BH175*Assembly!O$13+$BI175*Assembly!O$14+$BJ175*Assembly!O$15+$BK175*Assembly!O$16+$BL175*Assembly!O$17+$BM175*Assembly!O$18+$BN175*Assembly!O$19+$BO175*Assembly!O$20+$BP175*Assembly!O$21+$BQ175*Assembly!O$22+$BR175*Assembly!O$23+$BS175*Assembly!O$24</f>
        <v>#VALUE!</v>
      </c>
      <c r="CI175" s="140" t="e">
        <f>$AY175*Assembly!P$4+$AZ175*Assembly!P$5+$BA175*Assembly!P$6+$BB175*Assembly!P$7+$BC175*Assembly!P$8+$BD175*Assembly!P$9+$BE175*Assembly!P$10+$BF175*Assembly!P$11+$BG175*Assembly!P$12+$BH175*Assembly!P$13+$BI175*Assembly!P$14+$BJ175*Assembly!P$15+$BK175*Assembly!P$16+$BL175*Assembly!P$17+$BM175*Assembly!P$18+$BN175*Assembly!P$19+$BO175*Assembly!P$20+$BP175*Assembly!P$21+$BQ175*Assembly!P$22+$BR175*Assembly!P$23+$BS175*Assembly!P$24</f>
        <v>#VALUE!</v>
      </c>
      <c r="CJ175" s="140" t="e">
        <f>$AY175*Assembly!Q$4+$AZ175*Assembly!Q$5+$BA175*Assembly!Q$6+$BB175*Assembly!Q$7+$BC175*Assembly!Q$8+$BD175*Assembly!Q$9+$BE175*Assembly!Q$10+$BF175*Assembly!Q$11+$BG175*Assembly!Q$12+$BH175*Assembly!Q$13+$BI175*Assembly!Q$14+$BJ175*Assembly!Q$15+$BK175*Assembly!Q$16+$BL175*Assembly!Q$17+$BM175*Assembly!Q$18+$BN175*Assembly!Q$19+$BO175*Assembly!Q$20+$BP175*Assembly!Q$21+$BQ175*Assembly!Q$22+$BR175*Assembly!Q$23+$BS175*Assembly!Q$24</f>
        <v>#VALUE!</v>
      </c>
      <c r="CK175" s="145" t="e">
        <f>$AY175*Assembly!R$4+$AZ175*Assembly!R$5+$BA175*Assembly!R$6+$BB175*Assembly!R$7+$BC175*Assembly!R$8+$BD175*Assembly!R$9+$BE175*Assembly!R$10+$BF175*Assembly!R$11+$BG175*Assembly!R$12+$BH175*Assembly!R$13+$BI175*Assembly!R$14+$BJ175*Assembly!R$15+$BK175*Assembly!R$16+$BL175*Assembly!R$17+$BM175*Assembly!R$18+$BN175*Assembly!R$19+$BO175*Assembly!R$20+$BP175*Assembly!R$21+$BQ175*Assembly!R$22+$BR175*Assembly!R$23+$BS175*Assembly!R$24</f>
        <v>#VALUE!</v>
      </c>
      <c r="CL175" s="140" t="e">
        <f>$AY175*Assembly!S$4+$AZ175*Assembly!S$5+$BA175*Assembly!S$6+$BB175*Assembly!S$7+$BC175*Assembly!S$8+$BD175*Assembly!S$9+$BE175*Assembly!S$10+$BF175*Assembly!S$11+$BG175*Assembly!S$12+$BH175*Assembly!S$13+$BI175*Assembly!S$14+$BJ175*Assembly!S$15+$BK175*Assembly!S$16+$BL175*Assembly!S$17+$BM175*Assembly!S$18+$BN175*Assembly!S$19+$BO175*Assembly!S$20+$BP175*Assembly!S$21+$BQ175*Assembly!S$22+$BR175*Assembly!S$23+$BS175*Assembly!S$24</f>
        <v>#VALUE!</v>
      </c>
      <c r="CM175" s="140" t="e">
        <f>$AY175*Assembly!T$4+$AZ175*Assembly!T$5+$BA175*Assembly!T$6+$BB175*Assembly!T$7+$BC175*Assembly!T$8+$BD175*Assembly!T$9+$BE175*Assembly!T$10+$BF175*Assembly!T$11+$BG175*Assembly!T$12+$BH175*Assembly!T$13+$BI175*Assembly!T$14+$BJ175*Assembly!T$15+$BK175*Assembly!T$16+$BL175*Assembly!T$17+$BM175*Assembly!T$18+$BN175*Assembly!T$19+$BO175*Assembly!T$20+$BP175*Assembly!T$21+$BQ175*Assembly!T$22+$BR175*Assembly!T$23+$BS175*Assembly!T$24</f>
        <v>#VALUE!</v>
      </c>
      <c r="CN175" s="140" t="e">
        <f>$AY175*Assembly!U$4+$AZ175*Assembly!U$5+$BA175*Assembly!U$6+$BB175*Assembly!U$7+$BC175*Assembly!U$8+$BD175*Assembly!U$9+$BE175*Assembly!U$10+$BF175*Assembly!U$11+$BG175*Assembly!U$12+$BH175*Assembly!U$13+$BI175*Assembly!U$14+$BJ175*Assembly!U$15+$BK175*Assembly!U$16+$BL175*Assembly!U$17+$BM175*Assembly!U$18+$BN175*Assembly!U$19+$BO175*Assembly!U$20+$BP175*Assembly!U$21+$BQ175*Assembly!U$22+$BR175*Assembly!U$23+$BS175*Assembly!U$24</f>
        <v>#VALUE!</v>
      </c>
      <c r="CO175" s="145" t="e">
        <f>$AY175*Assembly!V$4+$AZ175*Assembly!V$5+$BA175*Assembly!V$6+$BB175*Assembly!V$7+$BC175*Assembly!V$8+$BD175*Assembly!V$9+$BE175*Assembly!V$10+$BF175*Assembly!V$11+$BG175*Assembly!V$12+$BH175*Assembly!V$13+$BI175*Assembly!V$14+$BJ175*Assembly!V$15+$BK175*Assembly!V$16+$BL175*Assembly!V$17+$BM175*Assembly!V$18+$BN175*Assembly!V$19+$BO175*Assembly!V$20+$BP175*Assembly!V$21+$BQ175*Assembly!V$22+$BR175*Assembly!V$23+$BS175*Assembly!V$24</f>
        <v>#VALUE!</v>
      </c>
      <c r="CP175" s="145" t="e">
        <f>CF175*Refining!$F$3</f>
        <v>#VALUE!</v>
      </c>
      <c r="CQ175" s="145" t="e">
        <f>CG175*Refining!$F$4</f>
        <v>#VALUE!</v>
      </c>
      <c r="CR175" s="145" t="e">
        <f>CH175*Refining!$F$5</f>
        <v>#VALUE!</v>
      </c>
      <c r="CS175" s="145" t="e">
        <f>CI175*Refining!$F$6</f>
        <v>#VALUE!</v>
      </c>
      <c r="CT175" s="145" t="e">
        <f>CJ175*Refining!$F$7</f>
        <v>#VALUE!</v>
      </c>
      <c r="CU175" s="145" t="e">
        <f>CK175*Refining!$F$8</f>
        <v>#VALUE!</v>
      </c>
      <c r="CV175" s="145" t="e">
        <f>CL175*Refining!$F$9</f>
        <v>#VALUE!</v>
      </c>
      <c r="CW175" s="145" t="e">
        <f>CM175*Refining!$F$10</f>
        <v>#VALUE!</v>
      </c>
      <c r="CX175" s="145" t="e">
        <f>CN175*Refining!$F$11</f>
        <v>#VALUE!</v>
      </c>
      <c r="CY175" s="145" t="e">
        <f>CO175*Refining!$F$12</f>
        <v>#VALUE!</v>
      </c>
      <c r="CZ175" s="185" t="e">
        <f t="shared" ref="CZ175:DS175" si="708">IF(CF175 = 0, "", CF175)</f>
        <v>#VALUE!</v>
      </c>
      <c r="DA175" s="186" t="e">
        <f t="shared" si="708"/>
        <v>#VALUE!</v>
      </c>
      <c r="DB175" s="186" t="e">
        <f t="shared" si="708"/>
        <v>#VALUE!</v>
      </c>
      <c r="DC175" s="186" t="e">
        <f t="shared" si="708"/>
        <v>#VALUE!</v>
      </c>
      <c r="DD175" s="186" t="e">
        <f t="shared" si="708"/>
        <v>#VALUE!</v>
      </c>
      <c r="DE175" s="186" t="e">
        <f t="shared" si="708"/>
        <v>#VALUE!</v>
      </c>
      <c r="DF175" s="186" t="e">
        <f t="shared" si="708"/>
        <v>#VALUE!</v>
      </c>
      <c r="DG175" s="186" t="e">
        <f t="shared" si="708"/>
        <v>#VALUE!</v>
      </c>
      <c r="DH175" s="186" t="e">
        <f t="shared" si="708"/>
        <v>#VALUE!</v>
      </c>
      <c r="DI175" s="187" t="e">
        <f t="shared" si="708"/>
        <v>#VALUE!</v>
      </c>
      <c r="DJ175" s="185" t="e">
        <f t="shared" si="708"/>
        <v>#VALUE!</v>
      </c>
      <c r="DK175" s="186" t="e">
        <f t="shared" si="708"/>
        <v>#VALUE!</v>
      </c>
      <c r="DL175" s="186" t="e">
        <f t="shared" si="708"/>
        <v>#VALUE!</v>
      </c>
      <c r="DM175" s="186" t="e">
        <f t="shared" si="708"/>
        <v>#VALUE!</v>
      </c>
      <c r="DN175" s="211" t="e">
        <f t="shared" si="708"/>
        <v>#VALUE!</v>
      </c>
      <c r="DO175" s="186" t="e">
        <f t="shared" si="708"/>
        <v>#VALUE!</v>
      </c>
      <c r="DP175" s="186" t="e">
        <f t="shared" si="708"/>
        <v>#VALUE!</v>
      </c>
      <c r="DQ175" s="186" t="e">
        <f t="shared" si="708"/>
        <v>#VALUE!</v>
      </c>
      <c r="DR175" s="186" t="e">
        <f t="shared" si="708"/>
        <v>#VALUE!</v>
      </c>
      <c r="DS175" s="187" t="e">
        <f t="shared" si="708"/>
        <v>#VALUE!</v>
      </c>
      <c r="DT175" s="185" t="e">
        <f t="shared" si="11"/>
        <v>#VALUE!</v>
      </c>
      <c r="DU175" s="189" t="e">
        <f t="shared" si="12"/>
        <v>#VALUE!</v>
      </c>
      <c r="DV175" s="133" t="e">
        <f>CZ175*'Ores &amp; Ingots'!$C$3+DA175*'Ores &amp; Ingots'!$C$4+DB175*'Ores &amp; Ingots'!$C$5+DC175*'Ores &amp; Ingots'!$C$6+DD175*'Ores &amp; Ingots'!$C$7+DE175*'Ores &amp; Ingots'!$C$8+DF175*'Ores &amp; Ingots'!$C$9+DG175*'Ores &amp; Ingots'!$C$10+DH175*'Ores &amp; Ingots'!$C$11+DI175*'Ores &amp; Ingots'!$C$12</f>
        <v>#VALUE!</v>
      </c>
      <c r="DW175" s="133" t="e">
        <f>DJ175*'Ores &amp; Ingots'!$B$3+DK175*'Ores &amp; Ingots'!$B$4+DL175*'Ores &amp; Ingots'!$B$5+DM175*'Ores &amp; Ingots'!$B$6+DN175*'Ores &amp; Ingots'!$B$7+DO175*'Ores &amp; Ingots'!$B$8+DP175*'Ores &amp; Ingots'!$B$9+DQ175*'Ores &amp; Ingots'!$B$10+DR175*'Ores &amp; Ingots'!$B$11+DS175*'Ores &amp; Ingots'!$B$12</f>
        <v>#VALUE!</v>
      </c>
      <c r="DX175" s="189" t="e">
        <f>CZ175*Refining!$G$3+DA175*Refining!$G$4+DB175*Refining!$G$5+DC175*Refining!$G$6+DD175*Refining!$G$7+DE175*Refining!$G$8+DF175*Refining!$G$9+DG175*Refining!$G$10+DH175*Refining!$G$11+DI175*Refining!$G$12</f>
        <v>#VALUE!</v>
      </c>
      <c r="DY175" s="189" t="e">
        <f t="shared" si="13"/>
        <v>#VALUE!</v>
      </c>
      <c r="DZ175" s="192" t="e">
        <f t="shared" si="14"/>
        <v>#VALUE!</v>
      </c>
      <c r="EA175" s="185" t="e">
        <f t="shared" si="15"/>
        <v>#VALUE!</v>
      </c>
      <c r="EB175" s="194" t="e">
        <f t="shared" ref="EB175:EC175" si="709">EA175/60</f>
        <v>#VALUE!</v>
      </c>
      <c r="EC175" s="194" t="e">
        <f t="shared" si="709"/>
        <v>#VALUE!</v>
      </c>
      <c r="ED175" s="185" t="e">
        <f t="shared" si="17"/>
        <v>#VALUE!</v>
      </c>
      <c r="EE175" s="194" t="e">
        <f t="shared" ref="EE175:EF175" si="710">ED175/1000</f>
        <v>#VALUE!</v>
      </c>
      <c r="EF175" s="196" t="e">
        <f t="shared" si="710"/>
        <v>#VALUE!</v>
      </c>
      <c r="EG175" s="130" t="e">
        <f t="shared" si="19"/>
        <v>#VALUE!</v>
      </c>
      <c r="EH175" s="132" t="e">
        <f t="shared" si="20"/>
        <v>#VALUE!</v>
      </c>
      <c r="EI175" s="133">
        <v>61</v>
      </c>
    </row>
    <row r="176" spans="1:139" ht="12.75" hidden="1" x14ac:dyDescent="0.2">
      <c r="A176" s="864"/>
      <c r="B176" s="135" t="s">
        <v>378</v>
      </c>
      <c r="C176" s="137" t="s">
        <v>156</v>
      </c>
      <c r="D176" s="137">
        <v>1</v>
      </c>
      <c r="E176" s="137">
        <v>1</v>
      </c>
      <c r="F176" s="137">
        <v>2</v>
      </c>
      <c r="G176" s="139">
        <f t="shared" si="0"/>
        <v>31.25</v>
      </c>
      <c r="H176" s="140">
        <v>6</v>
      </c>
      <c r="I176" s="140">
        <v>6</v>
      </c>
      <c r="J176" s="140">
        <f>H176/Main!$D$9</f>
        <v>1.2</v>
      </c>
      <c r="K176" s="140">
        <f>I176/Main!$D$10</f>
        <v>3</v>
      </c>
      <c r="L176" s="140">
        <f t="shared" si="1"/>
        <v>2.5</v>
      </c>
      <c r="M176" s="140">
        <v>1</v>
      </c>
      <c r="N176" s="143"/>
      <c r="O176" s="143"/>
      <c r="P176" s="143"/>
      <c r="Q176" s="145"/>
      <c r="R176" s="143"/>
      <c r="S176" s="146"/>
      <c r="T176" s="146"/>
      <c r="U176" s="143"/>
      <c r="V176" s="143"/>
      <c r="W176" s="146"/>
      <c r="X176" s="146"/>
      <c r="Y176" s="143"/>
      <c r="Z176" s="143"/>
      <c r="AA176" s="143"/>
      <c r="AB176" s="143"/>
      <c r="AC176" s="362" t="s">
        <v>34</v>
      </c>
      <c r="AD176" s="133">
        <v>0</v>
      </c>
      <c r="AE176" s="133">
        <v>0</v>
      </c>
      <c r="AF176" s="133">
        <v>0</v>
      </c>
      <c r="AG176" s="133">
        <v>0</v>
      </c>
      <c r="AH176" s="133">
        <v>0</v>
      </c>
      <c r="AI176" s="133">
        <v>15</v>
      </c>
      <c r="AJ176" s="133">
        <v>0</v>
      </c>
      <c r="AK176" s="133">
        <v>0</v>
      </c>
      <c r="AL176" s="133">
        <v>0</v>
      </c>
      <c r="AM176" s="133">
        <v>0</v>
      </c>
      <c r="AN176" s="133">
        <v>0</v>
      </c>
      <c r="AO176" s="133">
        <v>0</v>
      </c>
      <c r="AP176" s="167">
        <v>40</v>
      </c>
      <c r="AQ176" s="133">
        <v>0</v>
      </c>
      <c r="AR176" s="133">
        <v>0</v>
      </c>
      <c r="AS176" s="133">
        <v>0</v>
      </c>
      <c r="AT176" s="133">
        <v>0</v>
      </c>
      <c r="AU176" s="133">
        <v>0</v>
      </c>
      <c r="AV176" s="133">
        <v>0</v>
      </c>
      <c r="AW176" s="133">
        <v>0</v>
      </c>
      <c r="AX176" s="133">
        <v>0</v>
      </c>
      <c r="AY176" s="161" t="str">
        <f t="shared" ref="AY176:BS176" si="711">IF(AD176 = 0, "", AD176)</f>
        <v/>
      </c>
      <c r="AZ176" s="137" t="str">
        <f t="shared" si="711"/>
        <v/>
      </c>
      <c r="BA176" s="137" t="str">
        <f t="shared" si="711"/>
        <v/>
      </c>
      <c r="BB176" s="137" t="str">
        <f t="shared" si="711"/>
        <v/>
      </c>
      <c r="BC176" s="137" t="str">
        <f t="shared" si="711"/>
        <v/>
      </c>
      <c r="BD176" s="133">
        <f t="shared" si="711"/>
        <v>15</v>
      </c>
      <c r="BE176" s="137" t="str">
        <f t="shared" si="711"/>
        <v/>
      </c>
      <c r="BF176" s="137" t="str">
        <f t="shared" si="711"/>
        <v/>
      </c>
      <c r="BG176" s="137" t="str">
        <f t="shared" si="711"/>
        <v/>
      </c>
      <c r="BH176" s="137" t="str">
        <f t="shared" si="711"/>
        <v/>
      </c>
      <c r="BI176" s="137" t="str">
        <f t="shared" si="711"/>
        <v/>
      </c>
      <c r="BJ176" s="137" t="str">
        <f t="shared" si="711"/>
        <v/>
      </c>
      <c r="BK176" s="167">
        <f t="shared" si="711"/>
        <v>40</v>
      </c>
      <c r="BL176" s="137" t="str">
        <f t="shared" si="711"/>
        <v/>
      </c>
      <c r="BM176" s="137" t="str">
        <f t="shared" si="711"/>
        <v/>
      </c>
      <c r="BN176" s="137" t="str">
        <f t="shared" si="711"/>
        <v/>
      </c>
      <c r="BO176" s="137" t="str">
        <f t="shared" si="711"/>
        <v/>
      </c>
      <c r="BP176" s="137" t="str">
        <f t="shared" si="711"/>
        <v/>
      </c>
      <c r="BQ176" s="137" t="str">
        <f t="shared" si="711"/>
        <v/>
      </c>
      <c r="BR176" s="137" t="str">
        <f t="shared" si="711"/>
        <v/>
      </c>
      <c r="BS176" s="169" t="str">
        <f t="shared" si="711"/>
        <v/>
      </c>
      <c r="BT176" s="174" t="e">
        <f>$AY176*Assembly!Z$4+$AZ176*Assembly!Z$5+$BA176*Assembly!Z$6+$BB176*Assembly!Z$7+$BC176*Assembly!Z$8+$BD176*Assembly!Z$9+$BE176*Assembly!Z$10+$BF176*Assembly!Z$11+$BG176*Assembly!Z$12+$BH176*Assembly!Z$13+$BI176*Assembly!Z$14+$BJ176*Assembly!Z$15+$BK176*Assembly!Z$16+$BL176*Assembly!Z$17+$BM176*Assembly!Z$18+$BN176*Assembly!Z$19+$BO176*Assembly!Z$20+$BP176*Assembly!Z$21+$BQ176*Assembly!Z$22+$BR176*Assembly!Z$23+$BS176*Assembly!Z$24</f>
        <v>#VALUE!</v>
      </c>
      <c r="BU176" s="133" t="e">
        <f t="shared" si="3"/>
        <v>#VALUE!</v>
      </c>
      <c r="BV176" s="133"/>
      <c r="BW176" s="133" t="e">
        <f>$AY176*Assembly!AD$4+$AZ176*Assembly!AD$5+$BA176*Assembly!AD$6+$BB176*Assembly!AD$7+$BC176*Assembly!AD$8+$BD176*Assembly!AD$9+$BE176*Assembly!AD$10+$BF176*Assembly!AD$11+$BG176*Assembly!AD$12+$BH176*Assembly!AD$13+$BI176*Assembly!AD$14+$BJ176*Assembly!AD$15+$BK176*Assembly!AD$16+$BL176*Assembly!AD$17+$BM176*Assembly!AD$18+$BN176*Assembly!AD$19+$BO176*Assembly!AD$20+$BP176*Assembly!AD$21+$BQ176*Assembly!AD$22+$BR176*Assembly!AD$23+$BS176*Assembly!AD$24</f>
        <v>#VALUE!</v>
      </c>
      <c r="BX176" s="177" t="e">
        <f t="shared" si="4"/>
        <v>#VALUE!</v>
      </c>
      <c r="BY176" s="178" t="e">
        <f t="shared" si="5"/>
        <v>#VALUE!</v>
      </c>
      <c r="BZ176" s="179" t="e">
        <f t="shared" si="6"/>
        <v>#VALUE!</v>
      </c>
      <c r="CA176" s="178" t="e">
        <f t="shared" si="7"/>
        <v>#VALUE!</v>
      </c>
      <c r="CB176" s="133" t="e">
        <f>$AY176*Assembly!Y$4+$AZ176*Assembly!Y$5+$BA176*Assembly!Y$6+$BB176*Assembly!Y$7+$BC176*Assembly!Y$8+$BD176*Assembly!Y$9+$BE176*Assembly!Y$10+$BF176*Assembly!Y$11+$BG176*Assembly!Y$12+$BH176*Assembly!Y$13+$BI176*Assembly!Y$14+$BJ176*Assembly!Y$15+$BK176*Assembly!Y$16+$BL176*Assembly!Y$17+$BM176*Assembly!Y$18+$BN176*Assembly!Y$19+$BO176*Assembly!Y$20+$BP176*Assembly!Y$21+$BQ176*Assembly!Y$22+$BR176*Assembly!Y$23+$BS176*Assembly!Y$24</f>
        <v>#VALUE!</v>
      </c>
      <c r="CC176" s="133" t="e">
        <f t="shared" si="8"/>
        <v>#VALUE!</v>
      </c>
      <c r="CD176" s="130" t="e">
        <f t="shared" si="9"/>
        <v>#VALUE!</v>
      </c>
      <c r="CE176" s="183" t="e">
        <f>$AY176*Assembly!AC$4+$AZ176*Assembly!AC$5+$BA176*Assembly!AC$6+$BB176*Assembly!AC$7+$BC176*Assembly!AC$8+$BD176*Assembly!AC$9+$BE176*Assembly!AC$10+$BF176*Assembly!AC$11+$BG176*Assembly!AC$12+$BH176*Assembly!AC$13+$BI176*Assembly!AC$14+$BJ176*Assembly!AC$15+$BK176*Assembly!AC$16+$BL176*Assembly!AC$17+$BM176*Assembly!AC$18+$BN176*Assembly!AC$19+$BO176*Assembly!AC$20+$BP176*Assembly!AC$21+$BQ176*Assembly!AC$22+$BR176*Assembly!AC$23+$BS176*Assembly!AC$24</f>
        <v>#VALUE!</v>
      </c>
      <c r="CF176" s="145" t="e">
        <f>$AY176*Assembly!M$4+$AZ176*Assembly!M$5+$BA176*Assembly!M$6+$BB176*Assembly!M$7+$BC176*Assembly!M$8+$BD176*Assembly!M$9+$BE176*Assembly!M$10+$BF176*Assembly!M$11+$BG176*Assembly!M$12+$BH176*Assembly!M$13+$BI176*Assembly!M$14+$BJ176*Assembly!M$15+$BK176*Assembly!M$16+$BL176*Assembly!M$17+$BM176*Assembly!M$18+$BN176*Assembly!M$19+$BO176*Assembly!M$20+$BP176*Assembly!M$21+$BQ176*Assembly!M$22+$BR176*Assembly!M$23+$BS176*Assembly!M$24</f>
        <v>#VALUE!</v>
      </c>
      <c r="CG176" s="145" t="e">
        <f>$AY176*Assembly!N$4+$AZ176*Assembly!N$5+$BA176*Assembly!N$6+$BB176*Assembly!N$7+$BC176*Assembly!N$8+$BD176*Assembly!N$9+$BE176*Assembly!N$10+$BF176*Assembly!N$11+$BG176*Assembly!N$12+$BH176*Assembly!N$13+$BI176*Assembly!N$14+$BJ176*Assembly!N$15+$BK176*Assembly!N$16+$BL176*Assembly!N$17+$BM176*Assembly!N$18+$BN176*Assembly!N$19+$BO176*Assembly!N$20+$BP176*Assembly!N$21+$BQ176*Assembly!N$22+$BR176*Assembly!N$23+$BS176*Assembly!N$24</f>
        <v>#VALUE!</v>
      </c>
      <c r="CH176" s="145" t="e">
        <f>$AY176*Assembly!O$4+$AZ176*Assembly!O$5+$BA176*Assembly!O$6+$BB176*Assembly!O$7+$BC176*Assembly!O$8+$BD176*Assembly!O$9+$BE176*Assembly!O$10+$BF176*Assembly!O$11+$BG176*Assembly!O$12+$BH176*Assembly!O$13+$BI176*Assembly!O$14+$BJ176*Assembly!O$15+$BK176*Assembly!O$16+$BL176*Assembly!O$17+$BM176*Assembly!O$18+$BN176*Assembly!O$19+$BO176*Assembly!O$20+$BP176*Assembly!O$21+$BQ176*Assembly!O$22+$BR176*Assembly!O$23+$BS176*Assembly!O$24</f>
        <v>#VALUE!</v>
      </c>
      <c r="CI176" s="140" t="e">
        <f>$AY176*Assembly!P$4+$AZ176*Assembly!P$5+$BA176*Assembly!P$6+$BB176*Assembly!P$7+$BC176*Assembly!P$8+$BD176*Assembly!P$9+$BE176*Assembly!P$10+$BF176*Assembly!P$11+$BG176*Assembly!P$12+$BH176*Assembly!P$13+$BI176*Assembly!P$14+$BJ176*Assembly!P$15+$BK176*Assembly!P$16+$BL176*Assembly!P$17+$BM176*Assembly!P$18+$BN176*Assembly!P$19+$BO176*Assembly!P$20+$BP176*Assembly!P$21+$BQ176*Assembly!P$22+$BR176*Assembly!P$23+$BS176*Assembly!P$24</f>
        <v>#VALUE!</v>
      </c>
      <c r="CJ176" s="140" t="e">
        <f>$AY176*Assembly!Q$4+$AZ176*Assembly!Q$5+$BA176*Assembly!Q$6+$BB176*Assembly!Q$7+$BC176*Assembly!Q$8+$BD176*Assembly!Q$9+$BE176*Assembly!Q$10+$BF176*Assembly!Q$11+$BG176*Assembly!Q$12+$BH176*Assembly!Q$13+$BI176*Assembly!Q$14+$BJ176*Assembly!Q$15+$BK176*Assembly!Q$16+$BL176*Assembly!Q$17+$BM176*Assembly!Q$18+$BN176*Assembly!Q$19+$BO176*Assembly!Q$20+$BP176*Assembly!Q$21+$BQ176*Assembly!Q$22+$BR176*Assembly!Q$23+$BS176*Assembly!Q$24</f>
        <v>#VALUE!</v>
      </c>
      <c r="CK176" s="145" t="e">
        <f>$AY176*Assembly!R$4+$AZ176*Assembly!R$5+$BA176*Assembly!R$6+$BB176*Assembly!R$7+$BC176*Assembly!R$8+$BD176*Assembly!R$9+$BE176*Assembly!R$10+$BF176*Assembly!R$11+$BG176*Assembly!R$12+$BH176*Assembly!R$13+$BI176*Assembly!R$14+$BJ176*Assembly!R$15+$BK176*Assembly!R$16+$BL176*Assembly!R$17+$BM176*Assembly!R$18+$BN176*Assembly!R$19+$BO176*Assembly!R$20+$BP176*Assembly!R$21+$BQ176*Assembly!R$22+$BR176*Assembly!R$23+$BS176*Assembly!R$24</f>
        <v>#VALUE!</v>
      </c>
      <c r="CL176" s="140" t="e">
        <f>$AY176*Assembly!S$4+$AZ176*Assembly!S$5+$BA176*Assembly!S$6+$BB176*Assembly!S$7+$BC176*Assembly!S$8+$BD176*Assembly!S$9+$BE176*Assembly!S$10+$BF176*Assembly!S$11+$BG176*Assembly!S$12+$BH176*Assembly!S$13+$BI176*Assembly!S$14+$BJ176*Assembly!S$15+$BK176*Assembly!S$16+$BL176*Assembly!S$17+$BM176*Assembly!S$18+$BN176*Assembly!S$19+$BO176*Assembly!S$20+$BP176*Assembly!S$21+$BQ176*Assembly!S$22+$BR176*Assembly!S$23+$BS176*Assembly!S$24</f>
        <v>#VALUE!</v>
      </c>
      <c r="CM176" s="140" t="e">
        <f>$AY176*Assembly!T$4+$AZ176*Assembly!T$5+$BA176*Assembly!T$6+$BB176*Assembly!T$7+$BC176*Assembly!T$8+$BD176*Assembly!T$9+$BE176*Assembly!T$10+$BF176*Assembly!T$11+$BG176*Assembly!T$12+$BH176*Assembly!T$13+$BI176*Assembly!T$14+$BJ176*Assembly!T$15+$BK176*Assembly!T$16+$BL176*Assembly!T$17+$BM176*Assembly!T$18+$BN176*Assembly!T$19+$BO176*Assembly!T$20+$BP176*Assembly!T$21+$BQ176*Assembly!T$22+$BR176*Assembly!T$23+$BS176*Assembly!T$24</f>
        <v>#VALUE!</v>
      </c>
      <c r="CN176" s="140" t="e">
        <f>$AY176*Assembly!U$4+$AZ176*Assembly!U$5+$BA176*Assembly!U$6+$BB176*Assembly!U$7+$BC176*Assembly!U$8+$BD176*Assembly!U$9+$BE176*Assembly!U$10+$BF176*Assembly!U$11+$BG176*Assembly!U$12+$BH176*Assembly!U$13+$BI176*Assembly!U$14+$BJ176*Assembly!U$15+$BK176*Assembly!U$16+$BL176*Assembly!U$17+$BM176*Assembly!U$18+$BN176*Assembly!U$19+$BO176*Assembly!U$20+$BP176*Assembly!U$21+$BQ176*Assembly!U$22+$BR176*Assembly!U$23+$BS176*Assembly!U$24</f>
        <v>#VALUE!</v>
      </c>
      <c r="CO176" s="145" t="e">
        <f>$AY176*Assembly!V$4+$AZ176*Assembly!V$5+$BA176*Assembly!V$6+$BB176*Assembly!V$7+$BC176*Assembly!V$8+$BD176*Assembly!V$9+$BE176*Assembly!V$10+$BF176*Assembly!V$11+$BG176*Assembly!V$12+$BH176*Assembly!V$13+$BI176*Assembly!V$14+$BJ176*Assembly!V$15+$BK176*Assembly!V$16+$BL176*Assembly!V$17+$BM176*Assembly!V$18+$BN176*Assembly!V$19+$BO176*Assembly!V$20+$BP176*Assembly!V$21+$BQ176*Assembly!V$22+$BR176*Assembly!V$23+$BS176*Assembly!V$24</f>
        <v>#VALUE!</v>
      </c>
      <c r="CP176" s="145" t="e">
        <f>CF176*Refining!$F$3</f>
        <v>#VALUE!</v>
      </c>
      <c r="CQ176" s="145" t="e">
        <f>CG176*Refining!$F$4</f>
        <v>#VALUE!</v>
      </c>
      <c r="CR176" s="145" t="e">
        <f>CH176*Refining!$F$5</f>
        <v>#VALUE!</v>
      </c>
      <c r="CS176" s="145" t="e">
        <f>CI176*Refining!$F$6</f>
        <v>#VALUE!</v>
      </c>
      <c r="CT176" s="145" t="e">
        <f>CJ176*Refining!$F$7</f>
        <v>#VALUE!</v>
      </c>
      <c r="CU176" s="145" t="e">
        <f>CK176*Refining!$F$8</f>
        <v>#VALUE!</v>
      </c>
      <c r="CV176" s="145" t="e">
        <f>CL176*Refining!$F$9</f>
        <v>#VALUE!</v>
      </c>
      <c r="CW176" s="145" t="e">
        <f>CM176*Refining!$F$10</f>
        <v>#VALUE!</v>
      </c>
      <c r="CX176" s="145" t="e">
        <f>CN176*Refining!$F$11</f>
        <v>#VALUE!</v>
      </c>
      <c r="CY176" s="145" t="e">
        <f>CO176*Refining!$F$12</f>
        <v>#VALUE!</v>
      </c>
      <c r="CZ176" s="185" t="e">
        <f t="shared" ref="CZ176:DS176" si="712">IF(CF176 = 0, "", CF176)</f>
        <v>#VALUE!</v>
      </c>
      <c r="DA176" s="186" t="e">
        <f t="shared" si="712"/>
        <v>#VALUE!</v>
      </c>
      <c r="DB176" s="186" t="e">
        <f t="shared" si="712"/>
        <v>#VALUE!</v>
      </c>
      <c r="DC176" s="186" t="e">
        <f t="shared" si="712"/>
        <v>#VALUE!</v>
      </c>
      <c r="DD176" s="186" t="e">
        <f t="shared" si="712"/>
        <v>#VALUE!</v>
      </c>
      <c r="DE176" s="186" t="e">
        <f t="shared" si="712"/>
        <v>#VALUE!</v>
      </c>
      <c r="DF176" s="186" t="e">
        <f t="shared" si="712"/>
        <v>#VALUE!</v>
      </c>
      <c r="DG176" s="186" t="e">
        <f t="shared" si="712"/>
        <v>#VALUE!</v>
      </c>
      <c r="DH176" s="186" t="e">
        <f t="shared" si="712"/>
        <v>#VALUE!</v>
      </c>
      <c r="DI176" s="187" t="e">
        <f t="shared" si="712"/>
        <v>#VALUE!</v>
      </c>
      <c r="DJ176" s="185" t="e">
        <f t="shared" si="712"/>
        <v>#VALUE!</v>
      </c>
      <c r="DK176" s="186" t="e">
        <f t="shared" si="712"/>
        <v>#VALUE!</v>
      </c>
      <c r="DL176" s="186" t="e">
        <f t="shared" si="712"/>
        <v>#VALUE!</v>
      </c>
      <c r="DM176" s="186" t="e">
        <f t="shared" si="712"/>
        <v>#VALUE!</v>
      </c>
      <c r="DN176" s="211" t="e">
        <f t="shared" si="712"/>
        <v>#VALUE!</v>
      </c>
      <c r="DO176" s="186" t="e">
        <f t="shared" si="712"/>
        <v>#VALUE!</v>
      </c>
      <c r="DP176" s="186" t="e">
        <f t="shared" si="712"/>
        <v>#VALUE!</v>
      </c>
      <c r="DQ176" s="186" t="e">
        <f t="shared" si="712"/>
        <v>#VALUE!</v>
      </c>
      <c r="DR176" s="186" t="e">
        <f t="shared" si="712"/>
        <v>#VALUE!</v>
      </c>
      <c r="DS176" s="187" t="e">
        <f t="shared" si="712"/>
        <v>#VALUE!</v>
      </c>
      <c r="DT176" s="185" t="e">
        <f t="shared" si="11"/>
        <v>#VALUE!</v>
      </c>
      <c r="DU176" s="189" t="e">
        <f t="shared" si="12"/>
        <v>#VALUE!</v>
      </c>
      <c r="DV176" s="133" t="e">
        <f>CZ176*'Ores &amp; Ingots'!$C$3+DA176*'Ores &amp; Ingots'!$C$4+DB176*'Ores &amp; Ingots'!$C$5+DC176*'Ores &amp; Ingots'!$C$6+DD176*'Ores &amp; Ingots'!$C$7+DE176*'Ores &amp; Ingots'!$C$8+DF176*'Ores &amp; Ingots'!$C$9+DG176*'Ores &amp; Ingots'!$C$10+DH176*'Ores &amp; Ingots'!$C$11+DI176*'Ores &amp; Ingots'!$C$12</f>
        <v>#VALUE!</v>
      </c>
      <c r="DW176" s="133" t="e">
        <f>DJ176*'Ores &amp; Ingots'!$B$3+DK176*'Ores &amp; Ingots'!$B$4+DL176*'Ores &amp; Ingots'!$B$5+DM176*'Ores &amp; Ingots'!$B$6+DN176*'Ores &amp; Ingots'!$B$7+DO176*'Ores &amp; Ingots'!$B$8+DP176*'Ores &amp; Ingots'!$B$9+DQ176*'Ores &amp; Ingots'!$B$10+DR176*'Ores &amp; Ingots'!$B$11+DS176*'Ores &amp; Ingots'!$B$12</f>
        <v>#VALUE!</v>
      </c>
      <c r="DX176" s="189" t="e">
        <f>CZ176*Refining!$G$3+DA176*Refining!$G$4+DB176*Refining!$G$5+DC176*Refining!$G$6+DD176*Refining!$G$7+DE176*Refining!$G$8+DF176*Refining!$G$9+DG176*Refining!$G$10+DH176*Refining!$G$11+DI176*Refining!$G$12</f>
        <v>#VALUE!</v>
      </c>
      <c r="DY176" s="189" t="e">
        <f t="shared" si="13"/>
        <v>#VALUE!</v>
      </c>
      <c r="DZ176" s="192" t="e">
        <f t="shared" si="14"/>
        <v>#VALUE!</v>
      </c>
      <c r="EA176" s="185" t="e">
        <f t="shared" si="15"/>
        <v>#VALUE!</v>
      </c>
      <c r="EB176" s="194" t="e">
        <f t="shared" ref="EB176:EC176" si="713">EA176/60</f>
        <v>#VALUE!</v>
      </c>
      <c r="EC176" s="194" t="e">
        <f t="shared" si="713"/>
        <v>#VALUE!</v>
      </c>
      <c r="ED176" s="185" t="e">
        <f t="shared" si="17"/>
        <v>#VALUE!</v>
      </c>
      <c r="EE176" s="194" t="e">
        <f t="shared" ref="EE176:EF176" si="714">ED176/1000</f>
        <v>#VALUE!</v>
      </c>
      <c r="EF176" s="196" t="e">
        <f t="shared" si="714"/>
        <v>#VALUE!</v>
      </c>
      <c r="EG176" s="130" t="e">
        <f t="shared" si="19"/>
        <v>#VALUE!</v>
      </c>
      <c r="EH176" s="132" t="e">
        <f t="shared" si="20"/>
        <v>#VALUE!</v>
      </c>
      <c r="EI176" s="133">
        <v>55</v>
      </c>
    </row>
    <row r="177" spans="1:139" ht="12.75" hidden="1" x14ac:dyDescent="0.2">
      <c r="A177" s="864"/>
      <c r="B177" s="135" t="s">
        <v>379</v>
      </c>
      <c r="C177" s="137" t="s">
        <v>156</v>
      </c>
      <c r="D177" s="137">
        <v>1</v>
      </c>
      <c r="E177" s="137">
        <v>1</v>
      </c>
      <c r="F177" s="137">
        <v>1</v>
      </c>
      <c r="G177" s="139">
        <f t="shared" si="0"/>
        <v>15.625</v>
      </c>
      <c r="H177" s="140">
        <v>6</v>
      </c>
      <c r="I177" s="140">
        <v>6</v>
      </c>
      <c r="J177" s="140">
        <f>H177/Main!$D$9</f>
        <v>1.2</v>
      </c>
      <c r="K177" s="140">
        <f>I177/Main!$D$10</f>
        <v>3</v>
      </c>
      <c r="L177" s="140">
        <f t="shared" si="1"/>
        <v>2.5</v>
      </c>
      <c r="M177" s="140">
        <v>1</v>
      </c>
      <c r="N177" s="143"/>
      <c r="O177" s="143"/>
      <c r="P177" s="143"/>
      <c r="Q177" s="145"/>
      <c r="R177" s="143"/>
      <c r="S177" s="146"/>
      <c r="T177" s="146"/>
      <c r="U177" s="143"/>
      <c r="V177" s="143"/>
      <c r="W177" s="146"/>
      <c r="X177" s="146"/>
      <c r="Y177" s="143"/>
      <c r="Z177" s="143"/>
      <c r="AA177" s="143"/>
      <c r="AB177" s="143"/>
      <c r="AC177" s="362" t="s">
        <v>34</v>
      </c>
      <c r="AD177" s="133">
        <v>0</v>
      </c>
      <c r="AE177" s="133">
        <v>0</v>
      </c>
      <c r="AF177" s="133">
        <v>0</v>
      </c>
      <c r="AG177" s="133">
        <v>0</v>
      </c>
      <c r="AH177" s="133">
        <v>0</v>
      </c>
      <c r="AI177" s="133">
        <v>9</v>
      </c>
      <c r="AJ177" s="133">
        <v>0</v>
      </c>
      <c r="AK177" s="133">
        <v>0</v>
      </c>
      <c r="AL177" s="133">
        <v>0</v>
      </c>
      <c r="AM177" s="133">
        <v>0</v>
      </c>
      <c r="AN177" s="133">
        <v>0</v>
      </c>
      <c r="AO177" s="133">
        <v>0</v>
      </c>
      <c r="AP177" s="167">
        <v>17</v>
      </c>
      <c r="AQ177" s="133">
        <v>0</v>
      </c>
      <c r="AR177" s="133">
        <v>0</v>
      </c>
      <c r="AS177" s="133">
        <v>0</v>
      </c>
      <c r="AT177" s="133">
        <v>0</v>
      </c>
      <c r="AU177" s="133">
        <v>0</v>
      </c>
      <c r="AV177" s="133">
        <v>0</v>
      </c>
      <c r="AW177" s="133">
        <v>0</v>
      </c>
      <c r="AX177" s="133">
        <v>0</v>
      </c>
      <c r="AY177" s="161" t="str">
        <f t="shared" ref="AY177:BS177" si="715">IF(AD177 = 0, "", AD177)</f>
        <v/>
      </c>
      <c r="AZ177" s="137" t="str">
        <f t="shared" si="715"/>
        <v/>
      </c>
      <c r="BA177" s="137" t="str">
        <f t="shared" si="715"/>
        <v/>
      </c>
      <c r="BB177" s="137" t="str">
        <f t="shared" si="715"/>
        <v/>
      </c>
      <c r="BC177" s="137" t="str">
        <f t="shared" si="715"/>
        <v/>
      </c>
      <c r="BD177" s="133">
        <f t="shared" si="715"/>
        <v>9</v>
      </c>
      <c r="BE177" s="137" t="str">
        <f t="shared" si="715"/>
        <v/>
      </c>
      <c r="BF177" s="137" t="str">
        <f t="shared" si="715"/>
        <v/>
      </c>
      <c r="BG177" s="137" t="str">
        <f t="shared" si="715"/>
        <v/>
      </c>
      <c r="BH177" s="137" t="str">
        <f t="shared" si="715"/>
        <v/>
      </c>
      <c r="BI177" s="137" t="str">
        <f t="shared" si="715"/>
        <v/>
      </c>
      <c r="BJ177" s="137" t="str">
        <f t="shared" si="715"/>
        <v/>
      </c>
      <c r="BK177" s="167">
        <f t="shared" si="715"/>
        <v>17</v>
      </c>
      <c r="BL177" s="137" t="str">
        <f t="shared" si="715"/>
        <v/>
      </c>
      <c r="BM177" s="137" t="str">
        <f t="shared" si="715"/>
        <v/>
      </c>
      <c r="BN177" s="137" t="str">
        <f t="shared" si="715"/>
        <v/>
      </c>
      <c r="BO177" s="137" t="str">
        <f t="shared" si="715"/>
        <v/>
      </c>
      <c r="BP177" s="137" t="str">
        <f t="shared" si="715"/>
        <v/>
      </c>
      <c r="BQ177" s="137" t="str">
        <f t="shared" si="715"/>
        <v/>
      </c>
      <c r="BR177" s="137" t="str">
        <f t="shared" si="715"/>
        <v/>
      </c>
      <c r="BS177" s="169" t="str">
        <f t="shared" si="715"/>
        <v/>
      </c>
      <c r="BT177" s="174" t="e">
        <f>$AY177*Assembly!Z$4+$AZ177*Assembly!Z$5+$BA177*Assembly!Z$6+$BB177*Assembly!Z$7+$BC177*Assembly!Z$8+$BD177*Assembly!Z$9+$BE177*Assembly!Z$10+$BF177*Assembly!Z$11+$BG177*Assembly!Z$12+$BH177*Assembly!Z$13+$BI177*Assembly!Z$14+$BJ177*Assembly!Z$15+$BK177*Assembly!Z$16+$BL177*Assembly!Z$17+$BM177*Assembly!Z$18+$BN177*Assembly!Z$19+$BO177*Assembly!Z$20+$BP177*Assembly!Z$21+$BQ177*Assembly!Z$22+$BR177*Assembly!Z$23+$BS177*Assembly!Z$24</f>
        <v>#VALUE!</v>
      </c>
      <c r="BU177" s="133" t="e">
        <f t="shared" si="3"/>
        <v>#VALUE!</v>
      </c>
      <c r="BV177" s="133"/>
      <c r="BW177" s="133" t="e">
        <f>$AY177*Assembly!AD$4+$AZ177*Assembly!AD$5+$BA177*Assembly!AD$6+$BB177*Assembly!AD$7+$BC177*Assembly!AD$8+$BD177*Assembly!AD$9+$BE177*Assembly!AD$10+$BF177*Assembly!AD$11+$BG177*Assembly!AD$12+$BH177*Assembly!AD$13+$BI177*Assembly!AD$14+$BJ177*Assembly!AD$15+$BK177*Assembly!AD$16+$BL177*Assembly!AD$17+$BM177*Assembly!AD$18+$BN177*Assembly!AD$19+$BO177*Assembly!AD$20+$BP177*Assembly!AD$21+$BQ177*Assembly!AD$22+$BR177*Assembly!AD$23+$BS177*Assembly!AD$24</f>
        <v>#VALUE!</v>
      </c>
      <c r="BX177" s="177" t="e">
        <f t="shared" si="4"/>
        <v>#VALUE!</v>
      </c>
      <c r="BY177" s="178" t="e">
        <f t="shared" si="5"/>
        <v>#VALUE!</v>
      </c>
      <c r="BZ177" s="179" t="e">
        <f t="shared" si="6"/>
        <v>#VALUE!</v>
      </c>
      <c r="CA177" s="178" t="e">
        <f t="shared" si="7"/>
        <v>#VALUE!</v>
      </c>
      <c r="CB177" s="133" t="e">
        <f>$AY177*Assembly!Y$4+$AZ177*Assembly!Y$5+$BA177*Assembly!Y$6+$BB177*Assembly!Y$7+$BC177*Assembly!Y$8+$BD177*Assembly!Y$9+$BE177*Assembly!Y$10+$BF177*Assembly!Y$11+$BG177*Assembly!Y$12+$BH177*Assembly!Y$13+$BI177*Assembly!Y$14+$BJ177*Assembly!Y$15+$BK177*Assembly!Y$16+$BL177*Assembly!Y$17+$BM177*Assembly!Y$18+$BN177*Assembly!Y$19+$BO177*Assembly!Y$20+$BP177*Assembly!Y$21+$BQ177*Assembly!Y$22+$BR177*Assembly!Y$23+$BS177*Assembly!Y$24</f>
        <v>#VALUE!</v>
      </c>
      <c r="CC177" s="133" t="e">
        <f t="shared" si="8"/>
        <v>#VALUE!</v>
      </c>
      <c r="CD177" s="130" t="e">
        <f t="shared" si="9"/>
        <v>#VALUE!</v>
      </c>
      <c r="CE177" s="183" t="e">
        <f>$AY177*Assembly!AC$4+$AZ177*Assembly!AC$5+$BA177*Assembly!AC$6+$BB177*Assembly!AC$7+$BC177*Assembly!AC$8+$BD177*Assembly!AC$9+$BE177*Assembly!AC$10+$BF177*Assembly!AC$11+$BG177*Assembly!AC$12+$BH177*Assembly!AC$13+$BI177*Assembly!AC$14+$BJ177*Assembly!AC$15+$BK177*Assembly!AC$16+$BL177*Assembly!AC$17+$BM177*Assembly!AC$18+$BN177*Assembly!AC$19+$BO177*Assembly!AC$20+$BP177*Assembly!AC$21+$BQ177*Assembly!AC$22+$BR177*Assembly!AC$23+$BS177*Assembly!AC$24</f>
        <v>#VALUE!</v>
      </c>
      <c r="CF177" s="145" t="e">
        <f>$AY177*Assembly!M$4+$AZ177*Assembly!M$5+$BA177*Assembly!M$6+$BB177*Assembly!M$7+$BC177*Assembly!M$8+$BD177*Assembly!M$9+$BE177*Assembly!M$10+$BF177*Assembly!M$11+$BG177*Assembly!M$12+$BH177*Assembly!M$13+$BI177*Assembly!M$14+$BJ177*Assembly!M$15+$BK177*Assembly!M$16+$BL177*Assembly!M$17+$BM177*Assembly!M$18+$BN177*Assembly!M$19+$BO177*Assembly!M$20+$BP177*Assembly!M$21+$BQ177*Assembly!M$22+$BR177*Assembly!M$23+$BS177*Assembly!M$24</f>
        <v>#VALUE!</v>
      </c>
      <c r="CG177" s="145" t="e">
        <f>$AY177*Assembly!N$4+$AZ177*Assembly!N$5+$BA177*Assembly!N$6+$BB177*Assembly!N$7+$BC177*Assembly!N$8+$BD177*Assembly!N$9+$BE177*Assembly!N$10+$BF177*Assembly!N$11+$BG177*Assembly!N$12+$BH177*Assembly!N$13+$BI177*Assembly!N$14+$BJ177*Assembly!N$15+$BK177*Assembly!N$16+$BL177*Assembly!N$17+$BM177*Assembly!N$18+$BN177*Assembly!N$19+$BO177*Assembly!N$20+$BP177*Assembly!N$21+$BQ177*Assembly!N$22+$BR177*Assembly!N$23+$BS177*Assembly!N$24</f>
        <v>#VALUE!</v>
      </c>
      <c r="CH177" s="145" t="e">
        <f>$AY177*Assembly!O$4+$AZ177*Assembly!O$5+$BA177*Assembly!O$6+$BB177*Assembly!O$7+$BC177*Assembly!O$8+$BD177*Assembly!O$9+$BE177*Assembly!O$10+$BF177*Assembly!O$11+$BG177*Assembly!O$12+$BH177*Assembly!O$13+$BI177*Assembly!O$14+$BJ177*Assembly!O$15+$BK177*Assembly!O$16+$BL177*Assembly!O$17+$BM177*Assembly!O$18+$BN177*Assembly!O$19+$BO177*Assembly!O$20+$BP177*Assembly!O$21+$BQ177*Assembly!O$22+$BR177*Assembly!O$23+$BS177*Assembly!O$24</f>
        <v>#VALUE!</v>
      </c>
      <c r="CI177" s="140" t="e">
        <f>$AY177*Assembly!P$4+$AZ177*Assembly!P$5+$BA177*Assembly!P$6+$BB177*Assembly!P$7+$BC177*Assembly!P$8+$BD177*Assembly!P$9+$BE177*Assembly!P$10+$BF177*Assembly!P$11+$BG177*Assembly!P$12+$BH177*Assembly!P$13+$BI177*Assembly!P$14+$BJ177*Assembly!P$15+$BK177*Assembly!P$16+$BL177*Assembly!P$17+$BM177*Assembly!P$18+$BN177*Assembly!P$19+$BO177*Assembly!P$20+$BP177*Assembly!P$21+$BQ177*Assembly!P$22+$BR177*Assembly!P$23+$BS177*Assembly!P$24</f>
        <v>#VALUE!</v>
      </c>
      <c r="CJ177" s="140" t="e">
        <f>$AY177*Assembly!Q$4+$AZ177*Assembly!Q$5+$BA177*Assembly!Q$6+$BB177*Assembly!Q$7+$BC177*Assembly!Q$8+$BD177*Assembly!Q$9+$BE177*Assembly!Q$10+$BF177*Assembly!Q$11+$BG177*Assembly!Q$12+$BH177*Assembly!Q$13+$BI177*Assembly!Q$14+$BJ177*Assembly!Q$15+$BK177*Assembly!Q$16+$BL177*Assembly!Q$17+$BM177*Assembly!Q$18+$BN177*Assembly!Q$19+$BO177*Assembly!Q$20+$BP177*Assembly!Q$21+$BQ177*Assembly!Q$22+$BR177*Assembly!Q$23+$BS177*Assembly!Q$24</f>
        <v>#VALUE!</v>
      </c>
      <c r="CK177" s="145" t="e">
        <f>$AY177*Assembly!R$4+$AZ177*Assembly!R$5+$BA177*Assembly!R$6+$BB177*Assembly!R$7+$BC177*Assembly!R$8+$BD177*Assembly!R$9+$BE177*Assembly!R$10+$BF177*Assembly!R$11+$BG177*Assembly!R$12+$BH177*Assembly!R$13+$BI177*Assembly!R$14+$BJ177*Assembly!R$15+$BK177*Assembly!R$16+$BL177*Assembly!R$17+$BM177*Assembly!R$18+$BN177*Assembly!R$19+$BO177*Assembly!R$20+$BP177*Assembly!R$21+$BQ177*Assembly!R$22+$BR177*Assembly!R$23+$BS177*Assembly!R$24</f>
        <v>#VALUE!</v>
      </c>
      <c r="CL177" s="140" t="e">
        <f>$AY177*Assembly!S$4+$AZ177*Assembly!S$5+$BA177*Assembly!S$6+$BB177*Assembly!S$7+$BC177*Assembly!S$8+$BD177*Assembly!S$9+$BE177*Assembly!S$10+$BF177*Assembly!S$11+$BG177*Assembly!S$12+$BH177*Assembly!S$13+$BI177*Assembly!S$14+$BJ177*Assembly!S$15+$BK177*Assembly!S$16+$BL177*Assembly!S$17+$BM177*Assembly!S$18+$BN177*Assembly!S$19+$BO177*Assembly!S$20+$BP177*Assembly!S$21+$BQ177*Assembly!S$22+$BR177*Assembly!S$23+$BS177*Assembly!S$24</f>
        <v>#VALUE!</v>
      </c>
      <c r="CM177" s="140" t="e">
        <f>$AY177*Assembly!T$4+$AZ177*Assembly!T$5+$BA177*Assembly!T$6+$BB177*Assembly!T$7+$BC177*Assembly!T$8+$BD177*Assembly!T$9+$BE177*Assembly!T$10+$BF177*Assembly!T$11+$BG177*Assembly!T$12+$BH177*Assembly!T$13+$BI177*Assembly!T$14+$BJ177*Assembly!T$15+$BK177*Assembly!T$16+$BL177*Assembly!T$17+$BM177*Assembly!T$18+$BN177*Assembly!T$19+$BO177*Assembly!T$20+$BP177*Assembly!T$21+$BQ177*Assembly!T$22+$BR177*Assembly!T$23+$BS177*Assembly!T$24</f>
        <v>#VALUE!</v>
      </c>
      <c r="CN177" s="140" t="e">
        <f>$AY177*Assembly!U$4+$AZ177*Assembly!U$5+$BA177*Assembly!U$6+$BB177*Assembly!U$7+$BC177*Assembly!U$8+$BD177*Assembly!U$9+$BE177*Assembly!U$10+$BF177*Assembly!U$11+$BG177*Assembly!U$12+$BH177*Assembly!U$13+$BI177*Assembly!U$14+$BJ177*Assembly!U$15+$BK177*Assembly!U$16+$BL177*Assembly!U$17+$BM177*Assembly!U$18+$BN177*Assembly!U$19+$BO177*Assembly!U$20+$BP177*Assembly!U$21+$BQ177*Assembly!U$22+$BR177*Assembly!U$23+$BS177*Assembly!U$24</f>
        <v>#VALUE!</v>
      </c>
      <c r="CO177" s="145" t="e">
        <f>$AY177*Assembly!V$4+$AZ177*Assembly!V$5+$BA177*Assembly!V$6+$BB177*Assembly!V$7+$BC177*Assembly!V$8+$BD177*Assembly!V$9+$BE177*Assembly!V$10+$BF177*Assembly!V$11+$BG177*Assembly!V$12+$BH177*Assembly!V$13+$BI177*Assembly!V$14+$BJ177*Assembly!V$15+$BK177*Assembly!V$16+$BL177*Assembly!V$17+$BM177*Assembly!V$18+$BN177*Assembly!V$19+$BO177*Assembly!V$20+$BP177*Assembly!V$21+$BQ177*Assembly!V$22+$BR177*Assembly!V$23+$BS177*Assembly!V$24</f>
        <v>#VALUE!</v>
      </c>
      <c r="CP177" s="145" t="e">
        <f>CF177*Refining!$F$3</f>
        <v>#VALUE!</v>
      </c>
      <c r="CQ177" s="145" t="e">
        <f>CG177*Refining!$F$4</f>
        <v>#VALUE!</v>
      </c>
      <c r="CR177" s="145" t="e">
        <f>CH177*Refining!$F$5</f>
        <v>#VALUE!</v>
      </c>
      <c r="CS177" s="145" t="e">
        <f>CI177*Refining!$F$6</f>
        <v>#VALUE!</v>
      </c>
      <c r="CT177" s="145" t="e">
        <f>CJ177*Refining!$F$7</f>
        <v>#VALUE!</v>
      </c>
      <c r="CU177" s="145" t="e">
        <f>CK177*Refining!$F$8</f>
        <v>#VALUE!</v>
      </c>
      <c r="CV177" s="145" t="e">
        <f>CL177*Refining!$F$9</f>
        <v>#VALUE!</v>
      </c>
      <c r="CW177" s="145" t="e">
        <f>CM177*Refining!$F$10</f>
        <v>#VALUE!</v>
      </c>
      <c r="CX177" s="145" t="e">
        <f>CN177*Refining!$F$11</f>
        <v>#VALUE!</v>
      </c>
      <c r="CY177" s="145" t="e">
        <f>CO177*Refining!$F$12</f>
        <v>#VALUE!</v>
      </c>
      <c r="CZ177" s="185" t="e">
        <f t="shared" ref="CZ177:DS177" si="716">IF(CF177 = 0, "", CF177)</f>
        <v>#VALUE!</v>
      </c>
      <c r="DA177" s="186" t="e">
        <f t="shared" si="716"/>
        <v>#VALUE!</v>
      </c>
      <c r="DB177" s="186" t="e">
        <f t="shared" si="716"/>
        <v>#VALUE!</v>
      </c>
      <c r="DC177" s="186" t="e">
        <f t="shared" si="716"/>
        <v>#VALUE!</v>
      </c>
      <c r="DD177" s="186" t="e">
        <f t="shared" si="716"/>
        <v>#VALUE!</v>
      </c>
      <c r="DE177" s="186" t="e">
        <f t="shared" si="716"/>
        <v>#VALUE!</v>
      </c>
      <c r="DF177" s="186" t="e">
        <f t="shared" si="716"/>
        <v>#VALUE!</v>
      </c>
      <c r="DG177" s="186" t="e">
        <f t="shared" si="716"/>
        <v>#VALUE!</v>
      </c>
      <c r="DH177" s="186" t="e">
        <f t="shared" si="716"/>
        <v>#VALUE!</v>
      </c>
      <c r="DI177" s="187" t="e">
        <f t="shared" si="716"/>
        <v>#VALUE!</v>
      </c>
      <c r="DJ177" s="185" t="e">
        <f t="shared" si="716"/>
        <v>#VALUE!</v>
      </c>
      <c r="DK177" s="186" t="e">
        <f t="shared" si="716"/>
        <v>#VALUE!</v>
      </c>
      <c r="DL177" s="186" t="e">
        <f t="shared" si="716"/>
        <v>#VALUE!</v>
      </c>
      <c r="DM177" s="186" t="e">
        <f t="shared" si="716"/>
        <v>#VALUE!</v>
      </c>
      <c r="DN177" s="211" t="e">
        <f t="shared" si="716"/>
        <v>#VALUE!</v>
      </c>
      <c r="DO177" s="186" t="e">
        <f t="shared" si="716"/>
        <v>#VALUE!</v>
      </c>
      <c r="DP177" s="186" t="e">
        <f t="shared" si="716"/>
        <v>#VALUE!</v>
      </c>
      <c r="DQ177" s="186" t="e">
        <f t="shared" si="716"/>
        <v>#VALUE!</v>
      </c>
      <c r="DR177" s="186" t="e">
        <f t="shared" si="716"/>
        <v>#VALUE!</v>
      </c>
      <c r="DS177" s="187" t="e">
        <f t="shared" si="716"/>
        <v>#VALUE!</v>
      </c>
      <c r="DT177" s="185" t="e">
        <f t="shared" si="11"/>
        <v>#VALUE!</v>
      </c>
      <c r="DU177" s="189" t="e">
        <f t="shared" si="12"/>
        <v>#VALUE!</v>
      </c>
      <c r="DV177" s="133" t="e">
        <f>CZ177*'Ores &amp; Ingots'!$C$3+DA177*'Ores &amp; Ingots'!$C$4+DB177*'Ores &amp; Ingots'!$C$5+DC177*'Ores &amp; Ingots'!$C$6+DD177*'Ores &amp; Ingots'!$C$7+DE177*'Ores &amp; Ingots'!$C$8+DF177*'Ores &amp; Ingots'!$C$9+DG177*'Ores &amp; Ingots'!$C$10+DH177*'Ores &amp; Ingots'!$C$11+DI177*'Ores &amp; Ingots'!$C$12</f>
        <v>#VALUE!</v>
      </c>
      <c r="DW177" s="133" t="e">
        <f>DJ177*'Ores &amp; Ingots'!$B$3+DK177*'Ores &amp; Ingots'!$B$4+DL177*'Ores &amp; Ingots'!$B$5+DM177*'Ores &amp; Ingots'!$B$6+DN177*'Ores &amp; Ingots'!$B$7+DO177*'Ores &amp; Ingots'!$B$8+DP177*'Ores &amp; Ingots'!$B$9+DQ177*'Ores &amp; Ingots'!$B$10+DR177*'Ores &amp; Ingots'!$B$11+DS177*'Ores &amp; Ingots'!$B$12</f>
        <v>#VALUE!</v>
      </c>
      <c r="DX177" s="189" t="e">
        <f>CZ177*Refining!$G$3+DA177*Refining!$G$4+DB177*Refining!$G$5+DC177*Refining!$G$6+DD177*Refining!$G$7+DE177*Refining!$G$8+DF177*Refining!$G$9+DG177*Refining!$G$10+DH177*Refining!$G$11+DI177*Refining!$G$12</f>
        <v>#VALUE!</v>
      </c>
      <c r="DY177" s="189" t="e">
        <f t="shared" si="13"/>
        <v>#VALUE!</v>
      </c>
      <c r="DZ177" s="192" t="e">
        <f t="shared" si="14"/>
        <v>#VALUE!</v>
      </c>
      <c r="EA177" s="185" t="e">
        <f t="shared" si="15"/>
        <v>#VALUE!</v>
      </c>
      <c r="EB177" s="194" t="e">
        <f t="shared" ref="EB177:EC177" si="717">EA177/60</f>
        <v>#VALUE!</v>
      </c>
      <c r="EC177" s="194" t="e">
        <f t="shared" si="717"/>
        <v>#VALUE!</v>
      </c>
      <c r="ED177" s="185" t="e">
        <f t="shared" si="17"/>
        <v>#VALUE!</v>
      </c>
      <c r="EE177" s="194" t="e">
        <f t="shared" ref="EE177:EF177" si="718">ED177/1000</f>
        <v>#VALUE!</v>
      </c>
      <c r="EF177" s="196" t="e">
        <f t="shared" si="718"/>
        <v>#VALUE!</v>
      </c>
      <c r="EG177" s="130" t="e">
        <f t="shared" si="19"/>
        <v>#VALUE!</v>
      </c>
      <c r="EH177" s="132" t="e">
        <f t="shared" si="20"/>
        <v>#VALUE!</v>
      </c>
      <c r="EI177" s="133">
        <v>55</v>
      </c>
    </row>
    <row r="178" spans="1:139" ht="12.75" hidden="1" x14ac:dyDescent="0.2">
      <c r="A178" s="864"/>
      <c r="B178" s="135" t="s">
        <v>380</v>
      </c>
      <c r="C178" s="137" t="s">
        <v>156</v>
      </c>
      <c r="D178" s="137">
        <v>1</v>
      </c>
      <c r="E178" s="137">
        <v>1</v>
      </c>
      <c r="F178" s="137">
        <v>2</v>
      </c>
      <c r="G178" s="139">
        <f t="shared" si="0"/>
        <v>31.25</v>
      </c>
      <c r="H178" s="140">
        <v>8</v>
      </c>
      <c r="I178" s="140">
        <v>8</v>
      </c>
      <c r="J178" s="140">
        <f>H178/Main!$D$9</f>
        <v>1.6</v>
      </c>
      <c r="K178" s="140">
        <f>I178/Main!$D$10</f>
        <v>4</v>
      </c>
      <c r="L178" s="140">
        <f t="shared" si="1"/>
        <v>2.5</v>
      </c>
      <c r="M178" s="140">
        <v>1</v>
      </c>
      <c r="N178" s="143"/>
      <c r="O178" s="143"/>
      <c r="P178" s="143"/>
      <c r="Q178" s="145"/>
      <c r="R178" s="143"/>
      <c r="S178" s="146"/>
      <c r="T178" s="146"/>
      <c r="U178" s="143"/>
      <c r="V178" s="143"/>
      <c r="W178" s="146"/>
      <c r="X178" s="146"/>
      <c r="Y178" s="143"/>
      <c r="Z178" s="143"/>
      <c r="AA178" s="143"/>
      <c r="AB178" s="143"/>
      <c r="AC178" s="362" t="s">
        <v>34</v>
      </c>
      <c r="AD178" s="133">
        <v>0</v>
      </c>
      <c r="AE178" s="133">
        <v>0</v>
      </c>
      <c r="AF178" s="133">
        <v>0</v>
      </c>
      <c r="AG178" s="133">
        <v>0</v>
      </c>
      <c r="AH178" s="133">
        <v>0</v>
      </c>
      <c r="AI178" s="133">
        <v>13</v>
      </c>
      <c r="AJ178" s="133">
        <v>0</v>
      </c>
      <c r="AK178" s="133">
        <v>0</v>
      </c>
      <c r="AL178" s="133">
        <v>0</v>
      </c>
      <c r="AM178" s="133">
        <v>0</v>
      </c>
      <c r="AN178" s="133">
        <v>0</v>
      </c>
      <c r="AO178" s="133">
        <v>0</v>
      </c>
      <c r="AP178" s="167">
        <v>26</v>
      </c>
      <c r="AQ178" s="133">
        <v>0</v>
      </c>
      <c r="AR178" s="133">
        <v>0</v>
      </c>
      <c r="AS178" s="133">
        <v>0</v>
      </c>
      <c r="AT178" s="133">
        <v>0</v>
      </c>
      <c r="AU178" s="133">
        <v>0</v>
      </c>
      <c r="AV178" s="133">
        <v>0</v>
      </c>
      <c r="AW178" s="133">
        <v>0</v>
      </c>
      <c r="AX178" s="133">
        <v>0</v>
      </c>
      <c r="AY178" s="161" t="str">
        <f t="shared" ref="AY178:BS178" si="719">IF(AD178 = 0, "", AD178)</f>
        <v/>
      </c>
      <c r="AZ178" s="137" t="str">
        <f t="shared" si="719"/>
        <v/>
      </c>
      <c r="BA178" s="137" t="str">
        <f t="shared" si="719"/>
        <v/>
      </c>
      <c r="BB178" s="137" t="str">
        <f t="shared" si="719"/>
        <v/>
      </c>
      <c r="BC178" s="137" t="str">
        <f t="shared" si="719"/>
        <v/>
      </c>
      <c r="BD178" s="133">
        <f t="shared" si="719"/>
        <v>13</v>
      </c>
      <c r="BE178" s="137" t="str">
        <f t="shared" si="719"/>
        <v/>
      </c>
      <c r="BF178" s="137" t="str">
        <f t="shared" si="719"/>
        <v/>
      </c>
      <c r="BG178" s="137" t="str">
        <f t="shared" si="719"/>
        <v/>
      </c>
      <c r="BH178" s="137" t="str">
        <f t="shared" si="719"/>
        <v/>
      </c>
      <c r="BI178" s="137" t="str">
        <f t="shared" si="719"/>
        <v/>
      </c>
      <c r="BJ178" s="137" t="str">
        <f t="shared" si="719"/>
        <v/>
      </c>
      <c r="BK178" s="167">
        <f t="shared" si="719"/>
        <v>26</v>
      </c>
      <c r="BL178" s="137" t="str">
        <f t="shared" si="719"/>
        <v/>
      </c>
      <c r="BM178" s="137" t="str">
        <f t="shared" si="719"/>
        <v/>
      </c>
      <c r="BN178" s="137" t="str">
        <f t="shared" si="719"/>
        <v/>
      </c>
      <c r="BO178" s="137" t="str">
        <f t="shared" si="719"/>
        <v/>
      </c>
      <c r="BP178" s="137" t="str">
        <f t="shared" si="719"/>
        <v/>
      </c>
      <c r="BQ178" s="137" t="str">
        <f t="shared" si="719"/>
        <v/>
      </c>
      <c r="BR178" s="137" t="str">
        <f t="shared" si="719"/>
        <v/>
      </c>
      <c r="BS178" s="169" t="str">
        <f t="shared" si="719"/>
        <v/>
      </c>
      <c r="BT178" s="174" t="e">
        <f>$AY178*Assembly!Z$4+$AZ178*Assembly!Z$5+$BA178*Assembly!Z$6+$BB178*Assembly!Z$7+$BC178*Assembly!Z$8+$BD178*Assembly!Z$9+$BE178*Assembly!Z$10+$BF178*Assembly!Z$11+$BG178*Assembly!Z$12+$BH178*Assembly!Z$13+$BI178*Assembly!Z$14+$BJ178*Assembly!Z$15+$BK178*Assembly!Z$16+$BL178*Assembly!Z$17+$BM178*Assembly!Z$18+$BN178*Assembly!Z$19+$BO178*Assembly!Z$20+$BP178*Assembly!Z$21+$BQ178*Assembly!Z$22+$BR178*Assembly!Z$23+$BS178*Assembly!Z$24</f>
        <v>#VALUE!</v>
      </c>
      <c r="BU178" s="133" t="e">
        <f t="shared" si="3"/>
        <v>#VALUE!</v>
      </c>
      <c r="BV178" s="133"/>
      <c r="BW178" s="133" t="e">
        <f>$AY178*Assembly!AD$4+$AZ178*Assembly!AD$5+$BA178*Assembly!AD$6+$BB178*Assembly!AD$7+$BC178*Assembly!AD$8+$BD178*Assembly!AD$9+$BE178*Assembly!AD$10+$BF178*Assembly!AD$11+$BG178*Assembly!AD$12+$BH178*Assembly!AD$13+$BI178*Assembly!AD$14+$BJ178*Assembly!AD$15+$BK178*Assembly!AD$16+$BL178*Assembly!AD$17+$BM178*Assembly!AD$18+$BN178*Assembly!AD$19+$BO178*Assembly!AD$20+$BP178*Assembly!AD$21+$BQ178*Assembly!AD$22+$BR178*Assembly!AD$23+$BS178*Assembly!AD$24</f>
        <v>#VALUE!</v>
      </c>
      <c r="BX178" s="177" t="e">
        <f t="shared" si="4"/>
        <v>#VALUE!</v>
      </c>
      <c r="BY178" s="178" t="e">
        <f t="shared" si="5"/>
        <v>#VALUE!</v>
      </c>
      <c r="BZ178" s="179" t="e">
        <f t="shared" si="6"/>
        <v>#VALUE!</v>
      </c>
      <c r="CA178" s="178" t="e">
        <f t="shared" si="7"/>
        <v>#VALUE!</v>
      </c>
      <c r="CB178" s="133" t="e">
        <f>$AY178*Assembly!Y$4+$AZ178*Assembly!Y$5+$BA178*Assembly!Y$6+$BB178*Assembly!Y$7+$BC178*Assembly!Y$8+$BD178*Assembly!Y$9+$BE178*Assembly!Y$10+$BF178*Assembly!Y$11+$BG178*Assembly!Y$12+$BH178*Assembly!Y$13+$BI178*Assembly!Y$14+$BJ178*Assembly!Y$15+$BK178*Assembly!Y$16+$BL178*Assembly!Y$17+$BM178*Assembly!Y$18+$BN178*Assembly!Y$19+$BO178*Assembly!Y$20+$BP178*Assembly!Y$21+$BQ178*Assembly!Y$22+$BR178*Assembly!Y$23+$BS178*Assembly!Y$24</f>
        <v>#VALUE!</v>
      </c>
      <c r="CC178" s="133" t="e">
        <f t="shared" si="8"/>
        <v>#VALUE!</v>
      </c>
      <c r="CD178" s="130" t="e">
        <f t="shared" si="9"/>
        <v>#VALUE!</v>
      </c>
      <c r="CE178" s="183" t="e">
        <f>$AY178*Assembly!AC$4+$AZ178*Assembly!AC$5+$BA178*Assembly!AC$6+$BB178*Assembly!AC$7+$BC178*Assembly!AC$8+$BD178*Assembly!AC$9+$BE178*Assembly!AC$10+$BF178*Assembly!AC$11+$BG178*Assembly!AC$12+$BH178*Assembly!AC$13+$BI178*Assembly!AC$14+$BJ178*Assembly!AC$15+$BK178*Assembly!AC$16+$BL178*Assembly!AC$17+$BM178*Assembly!AC$18+$BN178*Assembly!AC$19+$BO178*Assembly!AC$20+$BP178*Assembly!AC$21+$BQ178*Assembly!AC$22+$BR178*Assembly!AC$23+$BS178*Assembly!AC$24</f>
        <v>#VALUE!</v>
      </c>
      <c r="CF178" s="145" t="e">
        <f>$AY178*Assembly!M$4+$AZ178*Assembly!M$5+$BA178*Assembly!M$6+$BB178*Assembly!M$7+$BC178*Assembly!M$8+$BD178*Assembly!M$9+$BE178*Assembly!M$10+$BF178*Assembly!M$11+$BG178*Assembly!M$12+$BH178*Assembly!M$13+$BI178*Assembly!M$14+$BJ178*Assembly!M$15+$BK178*Assembly!M$16+$BL178*Assembly!M$17+$BM178*Assembly!M$18+$BN178*Assembly!M$19+$BO178*Assembly!M$20+$BP178*Assembly!M$21+$BQ178*Assembly!M$22+$BR178*Assembly!M$23+$BS178*Assembly!M$24</f>
        <v>#VALUE!</v>
      </c>
      <c r="CG178" s="145" t="e">
        <f>$AY178*Assembly!N$4+$AZ178*Assembly!N$5+$BA178*Assembly!N$6+$BB178*Assembly!N$7+$BC178*Assembly!N$8+$BD178*Assembly!N$9+$BE178*Assembly!N$10+$BF178*Assembly!N$11+$BG178*Assembly!N$12+$BH178*Assembly!N$13+$BI178*Assembly!N$14+$BJ178*Assembly!N$15+$BK178*Assembly!N$16+$BL178*Assembly!N$17+$BM178*Assembly!N$18+$BN178*Assembly!N$19+$BO178*Assembly!N$20+$BP178*Assembly!N$21+$BQ178*Assembly!N$22+$BR178*Assembly!N$23+$BS178*Assembly!N$24</f>
        <v>#VALUE!</v>
      </c>
      <c r="CH178" s="145" t="e">
        <f>$AY178*Assembly!O$4+$AZ178*Assembly!O$5+$BA178*Assembly!O$6+$BB178*Assembly!O$7+$BC178*Assembly!O$8+$BD178*Assembly!O$9+$BE178*Assembly!O$10+$BF178*Assembly!O$11+$BG178*Assembly!O$12+$BH178*Assembly!O$13+$BI178*Assembly!O$14+$BJ178*Assembly!O$15+$BK178*Assembly!O$16+$BL178*Assembly!O$17+$BM178*Assembly!O$18+$BN178*Assembly!O$19+$BO178*Assembly!O$20+$BP178*Assembly!O$21+$BQ178*Assembly!O$22+$BR178*Assembly!O$23+$BS178*Assembly!O$24</f>
        <v>#VALUE!</v>
      </c>
      <c r="CI178" s="140" t="e">
        <f>$AY178*Assembly!P$4+$AZ178*Assembly!P$5+$BA178*Assembly!P$6+$BB178*Assembly!P$7+$BC178*Assembly!P$8+$BD178*Assembly!P$9+$BE178*Assembly!P$10+$BF178*Assembly!P$11+$BG178*Assembly!P$12+$BH178*Assembly!P$13+$BI178*Assembly!P$14+$BJ178*Assembly!P$15+$BK178*Assembly!P$16+$BL178*Assembly!P$17+$BM178*Assembly!P$18+$BN178*Assembly!P$19+$BO178*Assembly!P$20+$BP178*Assembly!P$21+$BQ178*Assembly!P$22+$BR178*Assembly!P$23+$BS178*Assembly!P$24</f>
        <v>#VALUE!</v>
      </c>
      <c r="CJ178" s="140" t="e">
        <f>$AY178*Assembly!Q$4+$AZ178*Assembly!Q$5+$BA178*Assembly!Q$6+$BB178*Assembly!Q$7+$BC178*Assembly!Q$8+$BD178*Assembly!Q$9+$BE178*Assembly!Q$10+$BF178*Assembly!Q$11+$BG178*Assembly!Q$12+$BH178*Assembly!Q$13+$BI178*Assembly!Q$14+$BJ178*Assembly!Q$15+$BK178*Assembly!Q$16+$BL178*Assembly!Q$17+$BM178*Assembly!Q$18+$BN178*Assembly!Q$19+$BO178*Assembly!Q$20+$BP178*Assembly!Q$21+$BQ178*Assembly!Q$22+$BR178*Assembly!Q$23+$BS178*Assembly!Q$24</f>
        <v>#VALUE!</v>
      </c>
      <c r="CK178" s="145" t="e">
        <f>$AY178*Assembly!R$4+$AZ178*Assembly!R$5+$BA178*Assembly!R$6+$BB178*Assembly!R$7+$BC178*Assembly!R$8+$BD178*Assembly!R$9+$BE178*Assembly!R$10+$BF178*Assembly!R$11+$BG178*Assembly!R$12+$BH178*Assembly!R$13+$BI178*Assembly!R$14+$BJ178*Assembly!R$15+$BK178*Assembly!R$16+$BL178*Assembly!R$17+$BM178*Assembly!R$18+$BN178*Assembly!R$19+$BO178*Assembly!R$20+$BP178*Assembly!R$21+$BQ178*Assembly!R$22+$BR178*Assembly!R$23+$BS178*Assembly!R$24</f>
        <v>#VALUE!</v>
      </c>
      <c r="CL178" s="140" t="e">
        <f>$AY178*Assembly!S$4+$AZ178*Assembly!S$5+$BA178*Assembly!S$6+$BB178*Assembly!S$7+$BC178*Assembly!S$8+$BD178*Assembly!S$9+$BE178*Assembly!S$10+$BF178*Assembly!S$11+$BG178*Assembly!S$12+$BH178*Assembly!S$13+$BI178*Assembly!S$14+$BJ178*Assembly!S$15+$BK178*Assembly!S$16+$BL178*Assembly!S$17+$BM178*Assembly!S$18+$BN178*Assembly!S$19+$BO178*Assembly!S$20+$BP178*Assembly!S$21+$BQ178*Assembly!S$22+$BR178*Assembly!S$23+$BS178*Assembly!S$24</f>
        <v>#VALUE!</v>
      </c>
      <c r="CM178" s="140" t="e">
        <f>$AY178*Assembly!T$4+$AZ178*Assembly!T$5+$BA178*Assembly!T$6+$BB178*Assembly!T$7+$BC178*Assembly!T$8+$BD178*Assembly!T$9+$BE178*Assembly!T$10+$BF178*Assembly!T$11+$BG178*Assembly!T$12+$BH178*Assembly!T$13+$BI178*Assembly!T$14+$BJ178*Assembly!T$15+$BK178*Assembly!T$16+$BL178*Assembly!T$17+$BM178*Assembly!T$18+$BN178*Assembly!T$19+$BO178*Assembly!T$20+$BP178*Assembly!T$21+$BQ178*Assembly!T$22+$BR178*Assembly!T$23+$BS178*Assembly!T$24</f>
        <v>#VALUE!</v>
      </c>
      <c r="CN178" s="140" t="e">
        <f>$AY178*Assembly!U$4+$AZ178*Assembly!U$5+$BA178*Assembly!U$6+$BB178*Assembly!U$7+$BC178*Assembly!U$8+$BD178*Assembly!U$9+$BE178*Assembly!U$10+$BF178*Assembly!U$11+$BG178*Assembly!U$12+$BH178*Assembly!U$13+$BI178*Assembly!U$14+$BJ178*Assembly!U$15+$BK178*Assembly!U$16+$BL178*Assembly!U$17+$BM178*Assembly!U$18+$BN178*Assembly!U$19+$BO178*Assembly!U$20+$BP178*Assembly!U$21+$BQ178*Assembly!U$22+$BR178*Assembly!U$23+$BS178*Assembly!U$24</f>
        <v>#VALUE!</v>
      </c>
      <c r="CO178" s="145" t="e">
        <f>$AY178*Assembly!V$4+$AZ178*Assembly!V$5+$BA178*Assembly!V$6+$BB178*Assembly!V$7+$BC178*Assembly!V$8+$BD178*Assembly!V$9+$BE178*Assembly!V$10+$BF178*Assembly!V$11+$BG178*Assembly!V$12+$BH178*Assembly!V$13+$BI178*Assembly!V$14+$BJ178*Assembly!V$15+$BK178*Assembly!V$16+$BL178*Assembly!V$17+$BM178*Assembly!V$18+$BN178*Assembly!V$19+$BO178*Assembly!V$20+$BP178*Assembly!V$21+$BQ178*Assembly!V$22+$BR178*Assembly!V$23+$BS178*Assembly!V$24</f>
        <v>#VALUE!</v>
      </c>
      <c r="CP178" s="145" t="e">
        <f>CF178*Refining!$F$3</f>
        <v>#VALUE!</v>
      </c>
      <c r="CQ178" s="145" t="e">
        <f>CG178*Refining!$F$4</f>
        <v>#VALUE!</v>
      </c>
      <c r="CR178" s="145" t="e">
        <f>CH178*Refining!$F$5</f>
        <v>#VALUE!</v>
      </c>
      <c r="CS178" s="145" t="e">
        <f>CI178*Refining!$F$6</f>
        <v>#VALUE!</v>
      </c>
      <c r="CT178" s="145" t="e">
        <f>CJ178*Refining!$F$7</f>
        <v>#VALUE!</v>
      </c>
      <c r="CU178" s="145" t="e">
        <f>CK178*Refining!$F$8</f>
        <v>#VALUE!</v>
      </c>
      <c r="CV178" s="145" t="e">
        <f>CL178*Refining!$F$9</f>
        <v>#VALUE!</v>
      </c>
      <c r="CW178" s="145" t="e">
        <f>CM178*Refining!$F$10</f>
        <v>#VALUE!</v>
      </c>
      <c r="CX178" s="145" t="e">
        <f>CN178*Refining!$F$11</f>
        <v>#VALUE!</v>
      </c>
      <c r="CY178" s="145" t="e">
        <f>CO178*Refining!$F$12</f>
        <v>#VALUE!</v>
      </c>
      <c r="CZ178" s="185" t="e">
        <f t="shared" ref="CZ178:DS178" si="720">IF(CF178 = 0, "", CF178)</f>
        <v>#VALUE!</v>
      </c>
      <c r="DA178" s="186" t="e">
        <f t="shared" si="720"/>
        <v>#VALUE!</v>
      </c>
      <c r="DB178" s="186" t="e">
        <f t="shared" si="720"/>
        <v>#VALUE!</v>
      </c>
      <c r="DC178" s="186" t="e">
        <f t="shared" si="720"/>
        <v>#VALUE!</v>
      </c>
      <c r="DD178" s="186" t="e">
        <f t="shared" si="720"/>
        <v>#VALUE!</v>
      </c>
      <c r="DE178" s="186" t="e">
        <f t="shared" si="720"/>
        <v>#VALUE!</v>
      </c>
      <c r="DF178" s="186" t="e">
        <f t="shared" si="720"/>
        <v>#VALUE!</v>
      </c>
      <c r="DG178" s="186" t="e">
        <f t="shared" si="720"/>
        <v>#VALUE!</v>
      </c>
      <c r="DH178" s="186" t="e">
        <f t="shared" si="720"/>
        <v>#VALUE!</v>
      </c>
      <c r="DI178" s="187" t="e">
        <f t="shared" si="720"/>
        <v>#VALUE!</v>
      </c>
      <c r="DJ178" s="185" t="e">
        <f t="shared" si="720"/>
        <v>#VALUE!</v>
      </c>
      <c r="DK178" s="186" t="e">
        <f t="shared" si="720"/>
        <v>#VALUE!</v>
      </c>
      <c r="DL178" s="186" t="e">
        <f t="shared" si="720"/>
        <v>#VALUE!</v>
      </c>
      <c r="DM178" s="186" t="e">
        <f t="shared" si="720"/>
        <v>#VALUE!</v>
      </c>
      <c r="DN178" s="211" t="e">
        <f t="shared" si="720"/>
        <v>#VALUE!</v>
      </c>
      <c r="DO178" s="186" t="e">
        <f t="shared" si="720"/>
        <v>#VALUE!</v>
      </c>
      <c r="DP178" s="186" t="e">
        <f t="shared" si="720"/>
        <v>#VALUE!</v>
      </c>
      <c r="DQ178" s="186" t="e">
        <f t="shared" si="720"/>
        <v>#VALUE!</v>
      </c>
      <c r="DR178" s="186" t="e">
        <f t="shared" si="720"/>
        <v>#VALUE!</v>
      </c>
      <c r="DS178" s="187" t="e">
        <f t="shared" si="720"/>
        <v>#VALUE!</v>
      </c>
      <c r="DT178" s="185" t="e">
        <f t="shared" si="11"/>
        <v>#VALUE!</v>
      </c>
      <c r="DU178" s="189" t="e">
        <f t="shared" si="12"/>
        <v>#VALUE!</v>
      </c>
      <c r="DV178" s="133" t="e">
        <f>CZ178*'Ores &amp; Ingots'!$C$3+DA178*'Ores &amp; Ingots'!$C$4+DB178*'Ores &amp; Ingots'!$C$5+DC178*'Ores &amp; Ingots'!$C$6+DD178*'Ores &amp; Ingots'!$C$7+DE178*'Ores &amp; Ingots'!$C$8+DF178*'Ores &amp; Ingots'!$C$9+DG178*'Ores &amp; Ingots'!$C$10+DH178*'Ores &amp; Ingots'!$C$11+DI178*'Ores &amp; Ingots'!$C$12</f>
        <v>#VALUE!</v>
      </c>
      <c r="DW178" s="133" t="e">
        <f>DJ178*'Ores &amp; Ingots'!$B$3+DK178*'Ores &amp; Ingots'!$B$4+DL178*'Ores &amp; Ingots'!$B$5+DM178*'Ores &amp; Ingots'!$B$6+DN178*'Ores &amp; Ingots'!$B$7+DO178*'Ores &amp; Ingots'!$B$8+DP178*'Ores &amp; Ingots'!$B$9+DQ178*'Ores &amp; Ingots'!$B$10+DR178*'Ores &amp; Ingots'!$B$11+DS178*'Ores &amp; Ingots'!$B$12</f>
        <v>#VALUE!</v>
      </c>
      <c r="DX178" s="189" t="e">
        <f>CZ178*Refining!$G$3+DA178*Refining!$G$4+DB178*Refining!$G$5+DC178*Refining!$G$6+DD178*Refining!$G$7+DE178*Refining!$G$8+DF178*Refining!$G$9+DG178*Refining!$G$10+DH178*Refining!$G$11+DI178*Refining!$G$12</f>
        <v>#VALUE!</v>
      </c>
      <c r="DY178" s="189" t="e">
        <f t="shared" si="13"/>
        <v>#VALUE!</v>
      </c>
      <c r="DZ178" s="192" t="e">
        <f t="shared" si="14"/>
        <v>#VALUE!</v>
      </c>
      <c r="EA178" s="185" t="e">
        <f t="shared" si="15"/>
        <v>#VALUE!</v>
      </c>
      <c r="EB178" s="194" t="e">
        <f t="shared" ref="EB178:EC178" si="721">EA178/60</f>
        <v>#VALUE!</v>
      </c>
      <c r="EC178" s="194" t="e">
        <f t="shared" si="721"/>
        <v>#VALUE!</v>
      </c>
      <c r="ED178" s="185" t="e">
        <f t="shared" si="17"/>
        <v>#VALUE!</v>
      </c>
      <c r="EE178" s="194" t="e">
        <f t="shared" ref="EE178:EF178" si="722">ED178/1000</f>
        <v>#VALUE!</v>
      </c>
      <c r="EF178" s="196" t="e">
        <f t="shared" si="722"/>
        <v>#VALUE!</v>
      </c>
      <c r="EG178" s="130" t="e">
        <f t="shared" si="19"/>
        <v>#VALUE!</v>
      </c>
      <c r="EH178" s="132" t="e">
        <f t="shared" si="20"/>
        <v>#VALUE!</v>
      </c>
      <c r="EI178" s="133">
        <v>55</v>
      </c>
    </row>
    <row r="179" spans="1:139" ht="12.75" hidden="1" x14ac:dyDescent="0.2">
      <c r="A179" s="864"/>
      <c r="B179" s="135" t="s">
        <v>381</v>
      </c>
      <c r="C179" s="137" t="s">
        <v>156</v>
      </c>
      <c r="D179" s="137">
        <v>1</v>
      </c>
      <c r="E179" s="137">
        <v>1</v>
      </c>
      <c r="F179" s="137">
        <v>2</v>
      </c>
      <c r="G179" s="139">
        <f t="shared" si="0"/>
        <v>31.25</v>
      </c>
      <c r="H179" s="140">
        <v>8</v>
      </c>
      <c r="I179" s="140">
        <v>8</v>
      </c>
      <c r="J179" s="140">
        <f>H179/Main!$D$9</f>
        <v>1.6</v>
      </c>
      <c r="K179" s="140">
        <f>I179/Main!$D$10</f>
        <v>4</v>
      </c>
      <c r="L179" s="140">
        <f t="shared" si="1"/>
        <v>2.5</v>
      </c>
      <c r="M179" s="140">
        <v>1</v>
      </c>
      <c r="N179" s="143"/>
      <c r="O179" s="143"/>
      <c r="P179" s="143"/>
      <c r="Q179" s="145"/>
      <c r="R179" s="143"/>
      <c r="S179" s="146"/>
      <c r="T179" s="146"/>
      <c r="U179" s="143"/>
      <c r="V179" s="143"/>
      <c r="W179" s="146"/>
      <c r="X179" s="146"/>
      <c r="Y179" s="143"/>
      <c r="Z179" s="143"/>
      <c r="AA179" s="143"/>
      <c r="AB179" s="143"/>
      <c r="AC179" s="362" t="s">
        <v>34</v>
      </c>
      <c r="AD179" s="133">
        <v>0</v>
      </c>
      <c r="AE179" s="133">
        <v>0</v>
      </c>
      <c r="AF179" s="133">
        <v>0</v>
      </c>
      <c r="AG179" s="133">
        <v>0</v>
      </c>
      <c r="AH179" s="133">
        <v>0</v>
      </c>
      <c r="AI179" s="133">
        <v>13</v>
      </c>
      <c r="AJ179" s="133">
        <v>0</v>
      </c>
      <c r="AK179" s="133">
        <v>0</v>
      </c>
      <c r="AL179" s="133">
        <v>0</v>
      </c>
      <c r="AM179" s="133">
        <v>0</v>
      </c>
      <c r="AN179" s="133">
        <v>0</v>
      </c>
      <c r="AO179" s="133">
        <v>0</v>
      </c>
      <c r="AP179" s="167">
        <v>26</v>
      </c>
      <c r="AQ179" s="133">
        <v>0</v>
      </c>
      <c r="AR179" s="133">
        <v>0</v>
      </c>
      <c r="AS179" s="133">
        <v>0</v>
      </c>
      <c r="AT179" s="133">
        <v>0</v>
      </c>
      <c r="AU179" s="133">
        <v>0</v>
      </c>
      <c r="AV179" s="133">
        <v>0</v>
      </c>
      <c r="AW179" s="133">
        <v>0</v>
      </c>
      <c r="AX179" s="133">
        <v>0</v>
      </c>
      <c r="AY179" s="161" t="str">
        <f t="shared" ref="AY179:BS179" si="723">IF(AD179 = 0, "", AD179)</f>
        <v/>
      </c>
      <c r="AZ179" s="137" t="str">
        <f t="shared" si="723"/>
        <v/>
      </c>
      <c r="BA179" s="137" t="str">
        <f t="shared" si="723"/>
        <v/>
      </c>
      <c r="BB179" s="137" t="str">
        <f t="shared" si="723"/>
        <v/>
      </c>
      <c r="BC179" s="137" t="str">
        <f t="shared" si="723"/>
        <v/>
      </c>
      <c r="BD179" s="133">
        <f t="shared" si="723"/>
        <v>13</v>
      </c>
      <c r="BE179" s="137" t="str">
        <f t="shared" si="723"/>
        <v/>
      </c>
      <c r="BF179" s="137" t="str">
        <f t="shared" si="723"/>
        <v/>
      </c>
      <c r="BG179" s="137" t="str">
        <f t="shared" si="723"/>
        <v/>
      </c>
      <c r="BH179" s="137" t="str">
        <f t="shared" si="723"/>
        <v/>
      </c>
      <c r="BI179" s="137" t="str">
        <f t="shared" si="723"/>
        <v/>
      </c>
      <c r="BJ179" s="137" t="str">
        <f t="shared" si="723"/>
        <v/>
      </c>
      <c r="BK179" s="167">
        <f t="shared" si="723"/>
        <v>26</v>
      </c>
      <c r="BL179" s="137" t="str">
        <f t="shared" si="723"/>
        <v/>
      </c>
      <c r="BM179" s="137" t="str">
        <f t="shared" si="723"/>
        <v/>
      </c>
      <c r="BN179" s="137" t="str">
        <f t="shared" si="723"/>
        <v/>
      </c>
      <c r="BO179" s="137" t="str">
        <f t="shared" si="723"/>
        <v/>
      </c>
      <c r="BP179" s="137" t="str">
        <f t="shared" si="723"/>
        <v/>
      </c>
      <c r="BQ179" s="137" t="str">
        <f t="shared" si="723"/>
        <v/>
      </c>
      <c r="BR179" s="137" t="str">
        <f t="shared" si="723"/>
        <v/>
      </c>
      <c r="BS179" s="169" t="str">
        <f t="shared" si="723"/>
        <v/>
      </c>
      <c r="BT179" s="174" t="e">
        <f>$AY179*Assembly!Z$4+$AZ179*Assembly!Z$5+$BA179*Assembly!Z$6+$BB179*Assembly!Z$7+$BC179*Assembly!Z$8+$BD179*Assembly!Z$9+$BE179*Assembly!Z$10+$BF179*Assembly!Z$11+$BG179*Assembly!Z$12+$BH179*Assembly!Z$13+$BI179*Assembly!Z$14+$BJ179*Assembly!Z$15+$BK179*Assembly!Z$16+$BL179*Assembly!Z$17+$BM179*Assembly!Z$18+$BN179*Assembly!Z$19+$BO179*Assembly!Z$20+$BP179*Assembly!Z$21+$BQ179*Assembly!Z$22+$BR179*Assembly!Z$23+$BS179*Assembly!Z$24</f>
        <v>#VALUE!</v>
      </c>
      <c r="BU179" s="133" t="e">
        <f t="shared" si="3"/>
        <v>#VALUE!</v>
      </c>
      <c r="BV179" s="133"/>
      <c r="BW179" s="133" t="e">
        <f>$AY179*Assembly!AD$4+$AZ179*Assembly!AD$5+$BA179*Assembly!AD$6+$BB179*Assembly!AD$7+$BC179*Assembly!AD$8+$BD179*Assembly!AD$9+$BE179*Assembly!AD$10+$BF179*Assembly!AD$11+$BG179*Assembly!AD$12+$BH179*Assembly!AD$13+$BI179*Assembly!AD$14+$BJ179*Assembly!AD$15+$BK179*Assembly!AD$16+$BL179*Assembly!AD$17+$BM179*Assembly!AD$18+$BN179*Assembly!AD$19+$BO179*Assembly!AD$20+$BP179*Assembly!AD$21+$BQ179*Assembly!AD$22+$BR179*Assembly!AD$23+$BS179*Assembly!AD$24</f>
        <v>#VALUE!</v>
      </c>
      <c r="BX179" s="177" t="e">
        <f t="shared" si="4"/>
        <v>#VALUE!</v>
      </c>
      <c r="BY179" s="178" t="e">
        <f t="shared" si="5"/>
        <v>#VALUE!</v>
      </c>
      <c r="BZ179" s="179" t="e">
        <f t="shared" si="6"/>
        <v>#VALUE!</v>
      </c>
      <c r="CA179" s="178" t="e">
        <f t="shared" si="7"/>
        <v>#VALUE!</v>
      </c>
      <c r="CB179" s="133" t="e">
        <f>$AY179*Assembly!Y$4+$AZ179*Assembly!Y$5+$BA179*Assembly!Y$6+$BB179*Assembly!Y$7+$BC179*Assembly!Y$8+$BD179*Assembly!Y$9+$BE179*Assembly!Y$10+$BF179*Assembly!Y$11+$BG179*Assembly!Y$12+$BH179*Assembly!Y$13+$BI179*Assembly!Y$14+$BJ179*Assembly!Y$15+$BK179*Assembly!Y$16+$BL179*Assembly!Y$17+$BM179*Assembly!Y$18+$BN179*Assembly!Y$19+$BO179*Assembly!Y$20+$BP179*Assembly!Y$21+$BQ179*Assembly!Y$22+$BR179*Assembly!Y$23+$BS179*Assembly!Y$24</f>
        <v>#VALUE!</v>
      </c>
      <c r="CC179" s="133" t="e">
        <f t="shared" si="8"/>
        <v>#VALUE!</v>
      </c>
      <c r="CD179" s="130" t="e">
        <f t="shared" si="9"/>
        <v>#VALUE!</v>
      </c>
      <c r="CE179" s="183" t="e">
        <f>$AY179*Assembly!AC$4+$AZ179*Assembly!AC$5+$BA179*Assembly!AC$6+$BB179*Assembly!AC$7+$BC179*Assembly!AC$8+$BD179*Assembly!AC$9+$BE179*Assembly!AC$10+$BF179*Assembly!AC$11+$BG179*Assembly!AC$12+$BH179*Assembly!AC$13+$BI179*Assembly!AC$14+$BJ179*Assembly!AC$15+$BK179*Assembly!AC$16+$BL179*Assembly!AC$17+$BM179*Assembly!AC$18+$BN179*Assembly!AC$19+$BO179*Assembly!AC$20+$BP179*Assembly!AC$21+$BQ179*Assembly!AC$22+$BR179*Assembly!AC$23+$BS179*Assembly!AC$24</f>
        <v>#VALUE!</v>
      </c>
      <c r="CF179" s="145" t="e">
        <f>$AY179*Assembly!M$4+$AZ179*Assembly!M$5+$BA179*Assembly!M$6+$BB179*Assembly!M$7+$BC179*Assembly!M$8+$BD179*Assembly!M$9+$BE179*Assembly!M$10+$BF179*Assembly!M$11+$BG179*Assembly!M$12+$BH179*Assembly!M$13+$BI179*Assembly!M$14+$BJ179*Assembly!M$15+$BK179*Assembly!M$16+$BL179*Assembly!M$17+$BM179*Assembly!M$18+$BN179*Assembly!M$19+$BO179*Assembly!M$20+$BP179*Assembly!M$21+$BQ179*Assembly!M$22+$BR179*Assembly!M$23+$BS179*Assembly!M$24</f>
        <v>#VALUE!</v>
      </c>
      <c r="CG179" s="145" t="e">
        <f>$AY179*Assembly!N$4+$AZ179*Assembly!N$5+$BA179*Assembly!N$6+$BB179*Assembly!N$7+$BC179*Assembly!N$8+$BD179*Assembly!N$9+$BE179*Assembly!N$10+$BF179*Assembly!N$11+$BG179*Assembly!N$12+$BH179*Assembly!N$13+$BI179*Assembly!N$14+$BJ179*Assembly!N$15+$BK179*Assembly!N$16+$BL179*Assembly!N$17+$BM179*Assembly!N$18+$BN179*Assembly!N$19+$BO179*Assembly!N$20+$BP179*Assembly!N$21+$BQ179*Assembly!N$22+$BR179*Assembly!N$23+$BS179*Assembly!N$24</f>
        <v>#VALUE!</v>
      </c>
      <c r="CH179" s="145" t="e">
        <f>$AY179*Assembly!O$4+$AZ179*Assembly!O$5+$BA179*Assembly!O$6+$BB179*Assembly!O$7+$BC179*Assembly!O$8+$BD179*Assembly!O$9+$BE179*Assembly!O$10+$BF179*Assembly!O$11+$BG179*Assembly!O$12+$BH179*Assembly!O$13+$BI179*Assembly!O$14+$BJ179*Assembly!O$15+$BK179*Assembly!O$16+$BL179*Assembly!O$17+$BM179*Assembly!O$18+$BN179*Assembly!O$19+$BO179*Assembly!O$20+$BP179*Assembly!O$21+$BQ179*Assembly!O$22+$BR179*Assembly!O$23+$BS179*Assembly!O$24</f>
        <v>#VALUE!</v>
      </c>
      <c r="CI179" s="140" t="e">
        <f>$AY179*Assembly!P$4+$AZ179*Assembly!P$5+$BA179*Assembly!P$6+$BB179*Assembly!P$7+$BC179*Assembly!P$8+$BD179*Assembly!P$9+$BE179*Assembly!P$10+$BF179*Assembly!P$11+$BG179*Assembly!P$12+$BH179*Assembly!P$13+$BI179*Assembly!P$14+$BJ179*Assembly!P$15+$BK179*Assembly!P$16+$BL179*Assembly!P$17+$BM179*Assembly!P$18+$BN179*Assembly!P$19+$BO179*Assembly!P$20+$BP179*Assembly!P$21+$BQ179*Assembly!P$22+$BR179*Assembly!P$23+$BS179*Assembly!P$24</f>
        <v>#VALUE!</v>
      </c>
      <c r="CJ179" s="140" t="e">
        <f>$AY179*Assembly!Q$4+$AZ179*Assembly!Q$5+$BA179*Assembly!Q$6+$BB179*Assembly!Q$7+$BC179*Assembly!Q$8+$BD179*Assembly!Q$9+$BE179*Assembly!Q$10+$BF179*Assembly!Q$11+$BG179*Assembly!Q$12+$BH179*Assembly!Q$13+$BI179*Assembly!Q$14+$BJ179*Assembly!Q$15+$BK179*Assembly!Q$16+$BL179*Assembly!Q$17+$BM179*Assembly!Q$18+$BN179*Assembly!Q$19+$BO179*Assembly!Q$20+$BP179*Assembly!Q$21+$BQ179*Assembly!Q$22+$BR179*Assembly!Q$23+$BS179*Assembly!Q$24</f>
        <v>#VALUE!</v>
      </c>
      <c r="CK179" s="145" t="e">
        <f>$AY179*Assembly!R$4+$AZ179*Assembly!R$5+$BA179*Assembly!R$6+$BB179*Assembly!R$7+$BC179*Assembly!R$8+$BD179*Assembly!R$9+$BE179*Assembly!R$10+$BF179*Assembly!R$11+$BG179*Assembly!R$12+$BH179*Assembly!R$13+$BI179*Assembly!R$14+$BJ179*Assembly!R$15+$BK179*Assembly!R$16+$BL179*Assembly!R$17+$BM179*Assembly!R$18+$BN179*Assembly!R$19+$BO179*Assembly!R$20+$BP179*Assembly!R$21+$BQ179*Assembly!R$22+$BR179*Assembly!R$23+$BS179*Assembly!R$24</f>
        <v>#VALUE!</v>
      </c>
      <c r="CL179" s="140" t="e">
        <f>$AY179*Assembly!S$4+$AZ179*Assembly!S$5+$BA179*Assembly!S$6+$BB179*Assembly!S$7+$BC179*Assembly!S$8+$BD179*Assembly!S$9+$BE179*Assembly!S$10+$BF179*Assembly!S$11+$BG179*Assembly!S$12+$BH179*Assembly!S$13+$BI179*Assembly!S$14+$BJ179*Assembly!S$15+$BK179*Assembly!S$16+$BL179*Assembly!S$17+$BM179*Assembly!S$18+$BN179*Assembly!S$19+$BO179*Assembly!S$20+$BP179*Assembly!S$21+$BQ179*Assembly!S$22+$BR179*Assembly!S$23+$BS179*Assembly!S$24</f>
        <v>#VALUE!</v>
      </c>
      <c r="CM179" s="140" t="e">
        <f>$AY179*Assembly!T$4+$AZ179*Assembly!T$5+$BA179*Assembly!T$6+$BB179*Assembly!T$7+$BC179*Assembly!T$8+$BD179*Assembly!T$9+$BE179*Assembly!T$10+$BF179*Assembly!T$11+$BG179*Assembly!T$12+$BH179*Assembly!T$13+$BI179*Assembly!T$14+$BJ179*Assembly!T$15+$BK179*Assembly!T$16+$BL179*Assembly!T$17+$BM179*Assembly!T$18+$BN179*Assembly!T$19+$BO179*Assembly!T$20+$BP179*Assembly!T$21+$BQ179*Assembly!T$22+$BR179*Assembly!T$23+$BS179*Assembly!T$24</f>
        <v>#VALUE!</v>
      </c>
      <c r="CN179" s="140" t="e">
        <f>$AY179*Assembly!U$4+$AZ179*Assembly!U$5+$BA179*Assembly!U$6+$BB179*Assembly!U$7+$BC179*Assembly!U$8+$BD179*Assembly!U$9+$BE179*Assembly!U$10+$BF179*Assembly!U$11+$BG179*Assembly!U$12+$BH179*Assembly!U$13+$BI179*Assembly!U$14+$BJ179*Assembly!U$15+$BK179*Assembly!U$16+$BL179*Assembly!U$17+$BM179*Assembly!U$18+$BN179*Assembly!U$19+$BO179*Assembly!U$20+$BP179*Assembly!U$21+$BQ179*Assembly!U$22+$BR179*Assembly!U$23+$BS179*Assembly!U$24</f>
        <v>#VALUE!</v>
      </c>
      <c r="CO179" s="145" t="e">
        <f>$AY179*Assembly!V$4+$AZ179*Assembly!V$5+$BA179*Assembly!V$6+$BB179*Assembly!V$7+$BC179*Assembly!V$8+$BD179*Assembly!V$9+$BE179*Assembly!V$10+$BF179*Assembly!V$11+$BG179*Assembly!V$12+$BH179*Assembly!V$13+$BI179*Assembly!V$14+$BJ179*Assembly!V$15+$BK179*Assembly!V$16+$BL179*Assembly!V$17+$BM179*Assembly!V$18+$BN179*Assembly!V$19+$BO179*Assembly!V$20+$BP179*Assembly!V$21+$BQ179*Assembly!V$22+$BR179*Assembly!V$23+$BS179*Assembly!V$24</f>
        <v>#VALUE!</v>
      </c>
      <c r="CP179" s="145" t="e">
        <f>CF179*Refining!$F$3</f>
        <v>#VALUE!</v>
      </c>
      <c r="CQ179" s="145" t="e">
        <f>CG179*Refining!$F$4</f>
        <v>#VALUE!</v>
      </c>
      <c r="CR179" s="145" t="e">
        <f>CH179*Refining!$F$5</f>
        <v>#VALUE!</v>
      </c>
      <c r="CS179" s="145" t="e">
        <f>CI179*Refining!$F$6</f>
        <v>#VALUE!</v>
      </c>
      <c r="CT179" s="145" t="e">
        <f>CJ179*Refining!$F$7</f>
        <v>#VALUE!</v>
      </c>
      <c r="CU179" s="145" t="e">
        <f>CK179*Refining!$F$8</f>
        <v>#VALUE!</v>
      </c>
      <c r="CV179" s="145" t="e">
        <f>CL179*Refining!$F$9</f>
        <v>#VALUE!</v>
      </c>
      <c r="CW179" s="145" t="e">
        <f>CM179*Refining!$F$10</f>
        <v>#VALUE!</v>
      </c>
      <c r="CX179" s="145" t="e">
        <f>CN179*Refining!$F$11</f>
        <v>#VALUE!</v>
      </c>
      <c r="CY179" s="145" t="e">
        <f>CO179*Refining!$F$12</f>
        <v>#VALUE!</v>
      </c>
      <c r="CZ179" s="185" t="e">
        <f t="shared" ref="CZ179:DS179" si="724">IF(CF179 = 0, "", CF179)</f>
        <v>#VALUE!</v>
      </c>
      <c r="DA179" s="186" t="e">
        <f t="shared" si="724"/>
        <v>#VALUE!</v>
      </c>
      <c r="DB179" s="186" t="e">
        <f t="shared" si="724"/>
        <v>#VALUE!</v>
      </c>
      <c r="DC179" s="186" t="e">
        <f t="shared" si="724"/>
        <v>#VALUE!</v>
      </c>
      <c r="DD179" s="186" t="e">
        <f t="shared" si="724"/>
        <v>#VALUE!</v>
      </c>
      <c r="DE179" s="186" t="e">
        <f t="shared" si="724"/>
        <v>#VALUE!</v>
      </c>
      <c r="DF179" s="186" t="e">
        <f t="shared" si="724"/>
        <v>#VALUE!</v>
      </c>
      <c r="DG179" s="186" t="e">
        <f t="shared" si="724"/>
        <v>#VALUE!</v>
      </c>
      <c r="DH179" s="186" t="e">
        <f t="shared" si="724"/>
        <v>#VALUE!</v>
      </c>
      <c r="DI179" s="187" t="e">
        <f t="shared" si="724"/>
        <v>#VALUE!</v>
      </c>
      <c r="DJ179" s="185" t="e">
        <f t="shared" si="724"/>
        <v>#VALUE!</v>
      </c>
      <c r="DK179" s="186" t="e">
        <f t="shared" si="724"/>
        <v>#VALUE!</v>
      </c>
      <c r="DL179" s="186" t="e">
        <f t="shared" si="724"/>
        <v>#VALUE!</v>
      </c>
      <c r="DM179" s="186" t="e">
        <f t="shared" si="724"/>
        <v>#VALUE!</v>
      </c>
      <c r="DN179" s="211" t="e">
        <f t="shared" si="724"/>
        <v>#VALUE!</v>
      </c>
      <c r="DO179" s="186" t="e">
        <f t="shared" si="724"/>
        <v>#VALUE!</v>
      </c>
      <c r="DP179" s="186" t="e">
        <f t="shared" si="724"/>
        <v>#VALUE!</v>
      </c>
      <c r="DQ179" s="186" t="e">
        <f t="shared" si="724"/>
        <v>#VALUE!</v>
      </c>
      <c r="DR179" s="186" t="e">
        <f t="shared" si="724"/>
        <v>#VALUE!</v>
      </c>
      <c r="DS179" s="187" t="e">
        <f t="shared" si="724"/>
        <v>#VALUE!</v>
      </c>
      <c r="DT179" s="185" t="e">
        <f t="shared" si="11"/>
        <v>#VALUE!</v>
      </c>
      <c r="DU179" s="189" t="e">
        <f t="shared" si="12"/>
        <v>#VALUE!</v>
      </c>
      <c r="DV179" s="133" t="e">
        <f>CZ179*'Ores &amp; Ingots'!$C$3+DA179*'Ores &amp; Ingots'!$C$4+DB179*'Ores &amp; Ingots'!$C$5+DC179*'Ores &amp; Ingots'!$C$6+DD179*'Ores &amp; Ingots'!$C$7+DE179*'Ores &amp; Ingots'!$C$8+DF179*'Ores &amp; Ingots'!$C$9+DG179*'Ores &amp; Ingots'!$C$10+DH179*'Ores &amp; Ingots'!$C$11+DI179*'Ores &amp; Ingots'!$C$12</f>
        <v>#VALUE!</v>
      </c>
      <c r="DW179" s="133" t="e">
        <f>DJ179*'Ores &amp; Ingots'!$B$3+DK179*'Ores &amp; Ingots'!$B$4+DL179*'Ores &amp; Ingots'!$B$5+DM179*'Ores &amp; Ingots'!$B$6+DN179*'Ores &amp; Ingots'!$B$7+DO179*'Ores &amp; Ingots'!$B$8+DP179*'Ores &amp; Ingots'!$B$9+DQ179*'Ores &amp; Ingots'!$B$10+DR179*'Ores &amp; Ingots'!$B$11+DS179*'Ores &amp; Ingots'!$B$12</f>
        <v>#VALUE!</v>
      </c>
      <c r="DX179" s="189" t="e">
        <f>CZ179*Refining!$G$3+DA179*Refining!$G$4+DB179*Refining!$G$5+DC179*Refining!$G$6+DD179*Refining!$G$7+DE179*Refining!$G$8+DF179*Refining!$G$9+DG179*Refining!$G$10+DH179*Refining!$G$11+DI179*Refining!$G$12</f>
        <v>#VALUE!</v>
      </c>
      <c r="DY179" s="189" t="e">
        <f t="shared" si="13"/>
        <v>#VALUE!</v>
      </c>
      <c r="DZ179" s="192" t="e">
        <f t="shared" si="14"/>
        <v>#VALUE!</v>
      </c>
      <c r="EA179" s="185" t="e">
        <f t="shared" si="15"/>
        <v>#VALUE!</v>
      </c>
      <c r="EB179" s="194" t="e">
        <f t="shared" ref="EB179:EC179" si="725">EA179/60</f>
        <v>#VALUE!</v>
      </c>
      <c r="EC179" s="194" t="e">
        <f t="shared" si="725"/>
        <v>#VALUE!</v>
      </c>
      <c r="ED179" s="185" t="e">
        <f t="shared" si="17"/>
        <v>#VALUE!</v>
      </c>
      <c r="EE179" s="194" t="e">
        <f t="shared" ref="EE179:EF179" si="726">ED179/1000</f>
        <v>#VALUE!</v>
      </c>
      <c r="EF179" s="196" t="e">
        <f t="shared" si="726"/>
        <v>#VALUE!</v>
      </c>
      <c r="EG179" s="130" t="e">
        <f t="shared" si="19"/>
        <v>#VALUE!</v>
      </c>
      <c r="EH179" s="132" t="e">
        <f t="shared" si="20"/>
        <v>#VALUE!</v>
      </c>
      <c r="EI179" s="133">
        <v>55</v>
      </c>
    </row>
    <row r="180" spans="1:139" ht="12.75" hidden="1" x14ac:dyDescent="0.2">
      <c r="A180" s="864"/>
      <c r="B180" s="135" t="s">
        <v>382</v>
      </c>
      <c r="C180" s="137" t="s">
        <v>156</v>
      </c>
      <c r="D180" s="137">
        <v>1</v>
      </c>
      <c r="E180" s="137">
        <v>1</v>
      </c>
      <c r="F180" s="137">
        <v>1</v>
      </c>
      <c r="G180" s="139">
        <f t="shared" si="0"/>
        <v>15.625</v>
      </c>
      <c r="H180" s="140">
        <v>6</v>
      </c>
      <c r="I180" s="140">
        <v>6</v>
      </c>
      <c r="J180" s="140">
        <f>H180/Main!$D$9</f>
        <v>1.2</v>
      </c>
      <c r="K180" s="140">
        <f>I180/Main!$D$10</f>
        <v>3</v>
      </c>
      <c r="L180" s="140">
        <f t="shared" si="1"/>
        <v>2.5</v>
      </c>
      <c r="M180" s="140">
        <v>1</v>
      </c>
      <c r="N180" s="143"/>
      <c r="O180" s="143"/>
      <c r="P180" s="143"/>
      <c r="Q180" s="145"/>
      <c r="R180" s="143"/>
      <c r="S180" s="146"/>
      <c r="T180" s="146"/>
      <c r="U180" s="143"/>
      <c r="V180" s="143"/>
      <c r="W180" s="146"/>
      <c r="X180" s="146"/>
      <c r="Y180" s="143"/>
      <c r="Z180" s="143"/>
      <c r="AA180" s="143"/>
      <c r="AB180" s="143"/>
      <c r="AC180" s="362" t="s">
        <v>34</v>
      </c>
      <c r="AD180" s="133">
        <v>0</v>
      </c>
      <c r="AE180" s="133">
        <v>0</v>
      </c>
      <c r="AF180" s="133">
        <v>0</v>
      </c>
      <c r="AG180" s="133">
        <v>0</v>
      </c>
      <c r="AH180" s="133">
        <v>0</v>
      </c>
      <c r="AI180" s="133">
        <v>10</v>
      </c>
      <c r="AJ180" s="133">
        <v>0</v>
      </c>
      <c r="AK180" s="133">
        <v>0</v>
      </c>
      <c r="AL180" s="133">
        <v>0</v>
      </c>
      <c r="AM180" s="133">
        <v>0</v>
      </c>
      <c r="AN180" s="133">
        <v>0</v>
      </c>
      <c r="AO180" s="133">
        <v>0</v>
      </c>
      <c r="AP180" s="167">
        <v>25</v>
      </c>
      <c r="AQ180" s="133">
        <v>0</v>
      </c>
      <c r="AR180" s="133">
        <v>0</v>
      </c>
      <c r="AS180" s="133">
        <v>0</v>
      </c>
      <c r="AT180" s="133">
        <v>0</v>
      </c>
      <c r="AU180" s="133">
        <v>0</v>
      </c>
      <c r="AV180" s="133">
        <v>0</v>
      </c>
      <c r="AW180" s="133">
        <v>0</v>
      </c>
      <c r="AX180" s="133">
        <v>0</v>
      </c>
      <c r="AY180" s="161" t="str">
        <f t="shared" ref="AY180:BS180" si="727">IF(AD180 = 0, "", AD180)</f>
        <v/>
      </c>
      <c r="AZ180" s="137" t="str">
        <f t="shared" si="727"/>
        <v/>
      </c>
      <c r="BA180" s="137" t="str">
        <f t="shared" si="727"/>
        <v/>
      </c>
      <c r="BB180" s="137" t="str">
        <f t="shared" si="727"/>
        <v/>
      </c>
      <c r="BC180" s="137" t="str">
        <f t="shared" si="727"/>
        <v/>
      </c>
      <c r="BD180" s="133">
        <f t="shared" si="727"/>
        <v>10</v>
      </c>
      <c r="BE180" s="137" t="str">
        <f t="shared" si="727"/>
        <v/>
      </c>
      <c r="BF180" s="137" t="str">
        <f t="shared" si="727"/>
        <v/>
      </c>
      <c r="BG180" s="137" t="str">
        <f t="shared" si="727"/>
        <v/>
      </c>
      <c r="BH180" s="137" t="str">
        <f t="shared" si="727"/>
        <v/>
      </c>
      <c r="BI180" s="137" t="str">
        <f t="shared" si="727"/>
        <v/>
      </c>
      <c r="BJ180" s="137" t="str">
        <f t="shared" si="727"/>
        <v/>
      </c>
      <c r="BK180" s="167">
        <f t="shared" si="727"/>
        <v>25</v>
      </c>
      <c r="BL180" s="137" t="str">
        <f t="shared" si="727"/>
        <v/>
      </c>
      <c r="BM180" s="137" t="str">
        <f t="shared" si="727"/>
        <v/>
      </c>
      <c r="BN180" s="137" t="str">
        <f t="shared" si="727"/>
        <v/>
      </c>
      <c r="BO180" s="137" t="str">
        <f t="shared" si="727"/>
        <v/>
      </c>
      <c r="BP180" s="137" t="str">
        <f t="shared" si="727"/>
        <v/>
      </c>
      <c r="BQ180" s="137" t="str">
        <f t="shared" si="727"/>
        <v/>
      </c>
      <c r="BR180" s="137" t="str">
        <f t="shared" si="727"/>
        <v/>
      </c>
      <c r="BS180" s="169" t="str">
        <f t="shared" si="727"/>
        <v/>
      </c>
      <c r="BT180" s="174" t="e">
        <f>$AY180*Assembly!Z$4+$AZ180*Assembly!Z$5+$BA180*Assembly!Z$6+$BB180*Assembly!Z$7+$BC180*Assembly!Z$8+$BD180*Assembly!Z$9+$BE180*Assembly!Z$10+$BF180*Assembly!Z$11+$BG180*Assembly!Z$12+$BH180*Assembly!Z$13+$BI180*Assembly!Z$14+$BJ180*Assembly!Z$15+$BK180*Assembly!Z$16+$BL180*Assembly!Z$17+$BM180*Assembly!Z$18+$BN180*Assembly!Z$19+$BO180*Assembly!Z$20+$BP180*Assembly!Z$21+$BQ180*Assembly!Z$22+$BR180*Assembly!Z$23+$BS180*Assembly!Z$24</f>
        <v>#VALUE!</v>
      </c>
      <c r="BU180" s="133" t="e">
        <f t="shared" si="3"/>
        <v>#VALUE!</v>
      </c>
      <c r="BV180" s="133"/>
      <c r="BW180" s="133" t="e">
        <f>$AY180*Assembly!AD$4+$AZ180*Assembly!AD$5+$BA180*Assembly!AD$6+$BB180*Assembly!AD$7+$BC180*Assembly!AD$8+$BD180*Assembly!AD$9+$BE180*Assembly!AD$10+$BF180*Assembly!AD$11+$BG180*Assembly!AD$12+$BH180*Assembly!AD$13+$BI180*Assembly!AD$14+$BJ180*Assembly!AD$15+$BK180*Assembly!AD$16+$BL180*Assembly!AD$17+$BM180*Assembly!AD$18+$BN180*Assembly!AD$19+$BO180*Assembly!AD$20+$BP180*Assembly!AD$21+$BQ180*Assembly!AD$22+$BR180*Assembly!AD$23+$BS180*Assembly!AD$24</f>
        <v>#VALUE!</v>
      </c>
      <c r="BX180" s="177" t="e">
        <f t="shared" si="4"/>
        <v>#VALUE!</v>
      </c>
      <c r="BY180" s="178" t="e">
        <f t="shared" si="5"/>
        <v>#VALUE!</v>
      </c>
      <c r="BZ180" s="179" t="e">
        <f t="shared" si="6"/>
        <v>#VALUE!</v>
      </c>
      <c r="CA180" s="178" t="e">
        <f t="shared" si="7"/>
        <v>#VALUE!</v>
      </c>
      <c r="CB180" s="133" t="e">
        <f>$AY180*Assembly!Y$4+$AZ180*Assembly!Y$5+$BA180*Assembly!Y$6+$BB180*Assembly!Y$7+$BC180*Assembly!Y$8+$BD180*Assembly!Y$9+$BE180*Assembly!Y$10+$BF180*Assembly!Y$11+$BG180*Assembly!Y$12+$BH180*Assembly!Y$13+$BI180*Assembly!Y$14+$BJ180*Assembly!Y$15+$BK180*Assembly!Y$16+$BL180*Assembly!Y$17+$BM180*Assembly!Y$18+$BN180*Assembly!Y$19+$BO180*Assembly!Y$20+$BP180*Assembly!Y$21+$BQ180*Assembly!Y$22+$BR180*Assembly!Y$23+$BS180*Assembly!Y$24</f>
        <v>#VALUE!</v>
      </c>
      <c r="CC180" s="133" t="e">
        <f t="shared" si="8"/>
        <v>#VALUE!</v>
      </c>
      <c r="CD180" s="130" t="e">
        <f t="shared" si="9"/>
        <v>#VALUE!</v>
      </c>
      <c r="CE180" s="183" t="e">
        <f>$AY180*Assembly!AC$4+$AZ180*Assembly!AC$5+$BA180*Assembly!AC$6+$BB180*Assembly!AC$7+$BC180*Assembly!AC$8+$BD180*Assembly!AC$9+$BE180*Assembly!AC$10+$BF180*Assembly!AC$11+$BG180*Assembly!AC$12+$BH180*Assembly!AC$13+$BI180*Assembly!AC$14+$BJ180*Assembly!AC$15+$BK180*Assembly!AC$16+$BL180*Assembly!AC$17+$BM180*Assembly!AC$18+$BN180*Assembly!AC$19+$BO180*Assembly!AC$20+$BP180*Assembly!AC$21+$BQ180*Assembly!AC$22+$BR180*Assembly!AC$23+$BS180*Assembly!AC$24</f>
        <v>#VALUE!</v>
      </c>
      <c r="CF180" s="145" t="e">
        <f>$AY180*Assembly!M$4+$AZ180*Assembly!M$5+$BA180*Assembly!M$6+$BB180*Assembly!M$7+$BC180*Assembly!M$8+$BD180*Assembly!M$9+$BE180*Assembly!M$10+$BF180*Assembly!M$11+$BG180*Assembly!M$12+$BH180*Assembly!M$13+$BI180*Assembly!M$14+$BJ180*Assembly!M$15+$BK180*Assembly!M$16+$BL180*Assembly!M$17+$BM180*Assembly!M$18+$BN180*Assembly!M$19+$BO180*Assembly!M$20+$BP180*Assembly!M$21+$BQ180*Assembly!M$22+$BR180*Assembly!M$23+$BS180*Assembly!M$24</f>
        <v>#VALUE!</v>
      </c>
      <c r="CG180" s="145" t="e">
        <f>$AY180*Assembly!N$4+$AZ180*Assembly!N$5+$BA180*Assembly!N$6+$BB180*Assembly!N$7+$BC180*Assembly!N$8+$BD180*Assembly!N$9+$BE180*Assembly!N$10+$BF180*Assembly!N$11+$BG180*Assembly!N$12+$BH180*Assembly!N$13+$BI180*Assembly!N$14+$BJ180*Assembly!N$15+$BK180*Assembly!N$16+$BL180*Assembly!N$17+$BM180*Assembly!N$18+$BN180*Assembly!N$19+$BO180*Assembly!N$20+$BP180*Assembly!N$21+$BQ180*Assembly!N$22+$BR180*Assembly!N$23+$BS180*Assembly!N$24</f>
        <v>#VALUE!</v>
      </c>
      <c r="CH180" s="145" t="e">
        <f>$AY180*Assembly!O$4+$AZ180*Assembly!O$5+$BA180*Assembly!O$6+$BB180*Assembly!O$7+$BC180*Assembly!O$8+$BD180*Assembly!O$9+$BE180*Assembly!O$10+$BF180*Assembly!O$11+$BG180*Assembly!O$12+$BH180*Assembly!O$13+$BI180*Assembly!O$14+$BJ180*Assembly!O$15+$BK180*Assembly!O$16+$BL180*Assembly!O$17+$BM180*Assembly!O$18+$BN180*Assembly!O$19+$BO180*Assembly!O$20+$BP180*Assembly!O$21+$BQ180*Assembly!O$22+$BR180*Assembly!O$23+$BS180*Assembly!O$24</f>
        <v>#VALUE!</v>
      </c>
      <c r="CI180" s="140" t="e">
        <f>$AY180*Assembly!P$4+$AZ180*Assembly!P$5+$BA180*Assembly!P$6+$BB180*Assembly!P$7+$BC180*Assembly!P$8+$BD180*Assembly!P$9+$BE180*Assembly!P$10+$BF180*Assembly!P$11+$BG180*Assembly!P$12+$BH180*Assembly!P$13+$BI180*Assembly!P$14+$BJ180*Assembly!P$15+$BK180*Assembly!P$16+$BL180*Assembly!P$17+$BM180*Assembly!P$18+$BN180*Assembly!P$19+$BO180*Assembly!P$20+$BP180*Assembly!P$21+$BQ180*Assembly!P$22+$BR180*Assembly!P$23+$BS180*Assembly!P$24</f>
        <v>#VALUE!</v>
      </c>
      <c r="CJ180" s="140" t="e">
        <f>$AY180*Assembly!Q$4+$AZ180*Assembly!Q$5+$BA180*Assembly!Q$6+$BB180*Assembly!Q$7+$BC180*Assembly!Q$8+$BD180*Assembly!Q$9+$BE180*Assembly!Q$10+$BF180*Assembly!Q$11+$BG180*Assembly!Q$12+$BH180*Assembly!Q$13+$BI180*Assembly!Q$14+$BJ180*Assembly!Q$15+$BK180*Assembly!Q$16+$BL180*Assembly!Q$17+$BM180*Assembly!Q$18+$BN180*Assembly!Q$19+$BO180*Assembly!Q$20+$BP180*Assembly!Q$21+$BQ180*Assembly!Q$22+$BR180*Assembly!Q$23+$BS180*Assembly!Q$24</f>
        <v>#VALUE!</v>
      </c>
      <c r="CK180" s="145" t="e">
        <f>$AY180*Assembly!R$4+$AZ180*Assembly!R$5+$BA180*Assembly!R$6+$BB180*Assembly!R$7+$BC180*Assembly!R$8+$BD180*Assembly!R$9+$BE180*Assembly!R$10+$BF180*Assembly!R$11+$BG180*Assembly!R$12+$BH180*Assembly!R$13+$BI180*Assembly!R$14+$BJ180*Assembly!R$15+$BK180*Assembly!R$16+$BL180*Assembly!R$17+$BM180*Assembly!R$18+$BN180*Assembly!R$19+$BO180*Assembly!R$20+$BP180*Assembly!R$21+$BQ180*Assembly!R$22+$BR180*Assembly!R$23+$BS180*Assembly!R$24</f>
        <v>#VALUE!</v>
      </c>
      <c r="CL180" s="140" t="e">
        <f>$AY180*Assembly!S$4+$AZ180*Assembly!S$5+$BA180*Assembly!S$6+$BB180*Assembly!S$7+$BC180*Assembly!S$8+$BD180*Assembly!S$9+$BE180*Assembly!S$10+$BF180*Assembly!S$11+$BG180*Assembly!S$12+$BH180*Assembly!S$13+$BI180*Assembly!S$14+$BJ180*Assembly!S$15+$BK180*Assembly!S$16+$BL180*Assembly!S$17+$BM180*Assembly!S$18+$BN180*Assembly!S$19+$BO180*Assembly!S$20+$BP180*Assembly!S$21+$BQ180*Assembly!S$22+$BR180*Assembly!S$23+$BS180*Assembly!S$24</f>
        <v>#VALUE!</v>
      </c>
      <c r="CM180" s="140" t="e">
        <f>$AY180*Assembly!T$4+$AZ180*Assembly!T$5+$BA180*Assembly!T$6+$BB180*Assembly!T$7+$BC180*Assembly!T$8+$BD180*Assembly!T$9+$BE180*Assembly!T$10+$BF180*Assembly!T$11+$BG180*Assembly!T$12+$BH180*Assembly!T$13+$BI180*Assembly!T$14+$BJ180*Assembly!T$15+$BK180*Assembly!T$16+$BL180*Assembly!T$17+$BM180*Assembly!T$18+$BN180*Assembly!T$19+$BO180*Assembly!T$20+$BP180*Assembly!T$21+$BQ180*Assembly!T$22+$BR180*Assembly!T$23+$BS180*Assembly!T$24</f>
        <v>#VALUE!</v>
      </c>
      <c r="CN180" s="140" t="e">
        <f>$AY180*Assembly!U$4+$AZ180*Assembly!U$5+$BA180*Assembly!U$6+$BB180*Assembly!U$7+$BC180*Assembly!U$8+$BD180*Assembly!U$9+$BE180*Assembly!U$10+$BF180*Assembly!U$11+$BG180*Assembly!U$12+$BH180*Assembly!U$13+$BI180*Assembly!U$14+$BJ180*Assembly!U$15+$BK180*Assembly!U$16+$BL180*Assembly!U$17+$BM180*Assembly!U$18+$BN180*Assembly!U$19+$BO180*Assembly!U$20+$BP180*Assembly!U$21+$BQ180*Assembly!U$22+$BR180*Assembly!U$23+$BS180*Assembly!U$24</f>
        <v>#VALUE!</v>
      </c>
      <c r="CO180" s="145" t="e">
        <f>$AY180*Assembly!V$4+$AZ180*Assembly!V$5+$BA180*Assembly!V$6+$BB180*Assembly!V$7+$BC180*Assembly!V$8+$BD180*Assembly!V$9+$BE180*Assembly!V$10+$BF180*Assembly!V$11+$BG180*Assembly!V$12+$BH180*Assembly!V$13+$BI180*Assembly!V$14+$BJ180*Assembly!V$15+$BK180*Assembly!V$16+$BL180*Assembly!V$17+$BM180*Assembly!V$18+$BN180*Assembly!V$19+$BO180*Assembly!V$20+$BP180*Assembly!V$21+$BQ180*Assembly!V$22+$BR180*Assembly!V$23+$BS180*Assembly!V$24</f>
        <v>#VALUE!</v>
      </c>
      <c r="CP180" s="145" t="e">
        <f>CF180*Refining!$F$3</f>
        <v>#VALUE!</v>
      </c>
      <c r="CQ180" s="145" t="e">
        <f>CG180*Refining!$F$4</f>
        <v>#VALUE!</v>
      </c>
      <c r="CR180" s="145" t="e">
        <f>CH180*Refining!$F$5</f>
        <v>#VALUE!</v>
      </c>
      <c r="CS180" s="145" t="e">
        <f>CI180*Refining!$F$6</f>
        <v>#VALUE!</v>
      </c>
      <c r="CT180" s="145" t="e">
        <f>CJ180*Refining!$F$7</f>
        <v>#VALUE!</v>
      </c>
      <c r="CU180" s="145" t="e">
        <f>CK180*Refining!$F$8</f>
        <v>#VALUE!</v>
      </c>
      <c r="CV180" s="145" t="e">
        <f>CL180*Refining!$F$9</f>
        <v>#VALUE!</v>
      </c>
      <c r="CW180" s="145" t="e">
        <f>CM180*Refining!$F$10</f>
        <v>#VALUE!</v>
      </c>
      <c r="CX180" s="145" t="e">
        <f>CN180*Refining!$F$11</f>
        <v>#VALUE!</v>
      </c>
      <c r="CY180" s="145" t="e">
        <f>CO180*Refining!$F$12</f>
        <v>#VALUE!</v>
      </c>
      <c r="CZ180" s="185" t="e">
        <f t="shared" ref="CZ180:DS180" si="728">IF(CF180 = 0, "", CF180)</f>
        <v>#VALUE!</v>
      </c>
      <c r="DA180" s="186" t="e">
        <f t="shared" si="728"/>
        <v>#VALUE!</v>
      </c>
      <c r="DB180" s="186" t="e">
        <f t="shared" si="728"/>
        <v>#VALUE!</v>
      </c>
      <c r="DC180" s="186" t="e">
        <f t="shared" si="728"/>
        <v>#VALUE!</v>
      </c>
      <c r="DD180" s="186" t="e">
        <f t="shared" si="728"/>
        <v>#VALUE!</v>
      </c>
      <c r="DE180" s="186" t="e">
        <f t="shared" si="728"/>
        <v>#VALUE!</v>
      </c>
      <c r="DF180" s="186" t="e">
        <f t="shared" si="728"/>
        <v>#VALUE!</v>
      </c>
      <c r="DG180" s="186" t="e">
        <f t="shared" si="728"/>
        <v>#VALUE!</v>
      </c>
      <c r="DH180" s="186" t="e">
        <f t="shared" si="728"/>
        <v>#VALUE!</v>
      </c>
      <c r="DI180" s="187" t="e">
        <f t="shared" si="728"/>
        <v>#VALUE!</v>
      </c>
      <c r="DJ180" s="185" t="e">
        <f t="shared" si="728"/>
        <v>#VALUE!</v>
      </c>
      <c r="DK180" s="186" t="e">
        <f t="shared" si="728"/>
        <v>#VALUE!</v>
      </c>
      <c r="DL180" s="186" t="e">
        <f t="shared" si="728"/>
        <v>#VALUE!</v>
      </c>
      <c r="DM180" s="186" t="e">
        <f t="shared" si="728"/>
        <v>#VALUE!</v>
      </c>
      <c r="DN180" s="211" t="e">
        <f t="shared" si="728"/>
        <v>#VALUE!</v>
      </c>
      <c r="DO180" s="186" t="e">
        <f t="shared" si="728"/>
        <v>#VALUE!</v>
      </c>
      <c r="DP180" s="186" t="e">
        <f t="shared" si="728"/>
        <v>#VALUE!</v>
      </c>
      <c r="DQ180" s="186" t="e">
        <f t="shared" si="728"/>
        <v>#VALUE!</v>
      </c>
      <c r="DR180" s="186" t="e">
        <f t="shared" si="728"/>
        <v>#VALUE!</v>
      </c>
      <c r="DS180" s="187" t="e">
        <f t="shared" si="728"/>
        <v>#VALUE!</v>
      </c>
      <c r="DT180" s="185" t="e">
        <f t="shared" si="11"/>
        <v>#VALUE!</v>
      </c>
      <c r="DU180" s="189" t="e">
        <f t="shared" si="12"/>
        <v>#VALUE!</v>
      </c>
      <c r="DV180" s="133" t="e">
        <f>CZ180*'Ores &amp; Ingots'!$C$3+DA180*'Ores &amp; Ingots'!$C$4+DB180*'Ores &amp; Ingots'!$C$5+DC180*'Ores &amp; Ingots'!$C$6+DD180*'Ores &amp; Ingots'!$C$7+DE180*'Ores &amp; Ingots'!$C$8+DF180*'Ores &amp; Ingots'!$C$9+DG180*'Ores &amp; Ingots'!$C$10+DH180*'Ores &amp; Ingots'!$C$11+DI180*'Ores &amp; Ingots'!$C$12</f>
        <v>#VALUE!</v>
      </c>
      <c r="DW180" s="133" t="e">
        <f>DJ180*'Ores &amp; Ingots'!$B$3+DK180*'Ores &amp; Ingots'!$B$4+DL180*'Ores &amp; Ingots'!$B$5+DM180*'Ores &amp; Ingots'!$B$6+DN180*'Ores &amp; Ingots'!$B$7+DO180*'Ores &amp; Ingots'!$B$8+DP180*'Ores &amp; Ingots'!$B$9+DQ180*'Ores &amp; Ingots'!$B$10+DR180*'Ores &amp; Ingots'!$B$11+DS180*'Ores &amp; Ingots'!$B$12</f>
        <v>#VALUE!</v>
      </c>
      <c r="DX180" s="189" t="e">
        <f>CZ180*Refining!$G$3+DA180*Refining!$G$4+DB180*Refining!$G$5+DC180*Refining!$G$6+DD180*Refining!$G$7+DE180*Refining!$G$8+DF180*Refining!$G$9+DG180*Refining!$G$10+DH180*Refining!$G$11+DI180*Refining!$G$12</f>
        <v>#VALUE!</v>
      </c>
      <c r="DY180" s="189" t="e">
        <f t="shared" si="13"/>
        <v>#VALUE!</v>
      </c>
      <c r="DZ180" s="192" t="e">
        <f t="shared" si="14"/>
        <v>#VALUE!</v>
      </c>
      <c r="EA180" s="185" t="e">
        <f t="shared" si="15"/>
        <v>#VALUE!</v>
      </c>
      <c r="EB180" s="194" t="e">
        <f t="shared" ref="EB180:EC180" si="729">EA180/60</f>
        <v>#VALUE!</v>
      </c>
      <c r="EC180" s="194" t="e">
        <f t="shared" si="729"/>
        <v>#VALUE!</v>
      </c>
      <c r="ED180" s="185" t="e">
        <f t="shared" si="17"/>
        <v>#VALUE!</v>
      </c>
      <c r="EE180" s="194" t="e">
        <f t="shared" ref="EE180:EF180" si="730">ED180/1000</f>
        <v>#VALUE!</v>
      </c>
      <c r="EF180" s="196" t="e">
        <f t="shared" si="730"/>
        <v>#VALUE!</v>
      </c>
      <c r="EG180" s="130" t="e">
        <f t="shared" si="19"/>
        <v>#VALUE!</v>
      </c>
      <c r="EH180" s="132" t="e">
        <f t="shared" si="20"/>
        <v>#VALUE!</v>
      </c>
      <c r="EI180" s="133">
        <v>90</v>
      </c>
    </row>
    <row r="181" spans="1:139" ht="12.75" hidden="1" x14ac:dyDescent="0.2">
      <c r="A181" s="864"/>
      <c r="B181" s="135" t="s">
        <v>382</v>
      </c>
      <c r="C181" s="137" t="s">
        <v>156</v>
      </c>
      <c r="D181" s="137">
        <v>1</v>
      </c>
      <c r="E181" s="137">
        <v>1</v>
      </c>
      <c r="F181" s="137">
        <v>2</v>
      </c>
      <c r="G181" s="139">
        <f t="shared" si="0"/>
        <v>31.25</v>
      </c>
      <c r="H181" s="140">
        <v>8</v>
      </c>
      <c r="I181" s="140">
        <v>8</v>
      </c>
      <c r="J181" s="140">
        <f>H181/Main!$D$9</f>
        <v>1.6</v>
      </c>
      <c r="K181" s="140">
        <f>I181/Main!$D$10</f>
        <v>4</v>
      </c>
      <c r="L181" s="140">
        <f t="shared" si="1"/>
        <v>2.5</v>
      </c>
      <c r="M181" s="140">
        <v>1</v>
      </c>
      <c r="N181" s="143"/>
      <c r="O181" s="143"/>
      <c r="P181" s="143"/>
      <c r="Q181" s="145"/>
      <c r="R181" s="143"/>
      <c r="S181" s="146"/>
      <c r="T181" s="146"/>
      <c r="U181" s="143"/>
      <c r="V181" s="143"/>
      <c r="W181" s="146"/>
      <c r="X181" s="146"/>
      <c r="Y181" s="143"/>
      <c r="Z181" s="143"/>
      <c r="AA181" s="143"/>
      <c r="AB181" s="143"/>
      <c r="AC181" s="362" t="s">
        <v>34</v>
      </c>
      <c r="AD181" s="133">
        <v>0</v>
      </c>
      <c r="AE181" s="133">
        <v>0</v>
      </c>
      <c r="AF181" s="133">
        <v>0</v>
      </c>
      <c r="AG181" s="133">
        <v>0</v>
      </c>
      <c r="AH181" s="133">
        <v>0</v>
      </c>
      <c r="AI181" s="133">
        <v>15</v>
      </c>
      <c r="AJ181" s="133">
        <v>0</v>
      </c>
      <c r="AK181" s="133">
        <v>0</v>
      </c>
      <c r="AL181" s="133">
        <v>0</v>
      </c>
      <c r="AM181" s="133">
        <v>0</v>
      </c>
      <c r="AN181" s="133">
        <v>0</v>
      </c>
      <c r="AO181" s="133">
        <v>0</v>
      </c>
      <c r="AP181" s="167">
        <v>50</v>
      </c>
      <c r="AQ181" s="133">
        <v>0</v>
      </c>
      <c r="AR181" s="133">
        <v>0</v>
      </c>
      <c r="AS181" s="133">
        <v>0</v>
      </c>
      <c r="AT181" s="133">
        <v>0</v>
      </c>
      <c r="AU181" s="133">
        <v>0</v>
      </c>
      <c r="AV181" s="133">
        <v>0</v>
      </c>
      <c r="AW181" s="133">
        <v>0</v>
      </c>
      <c r="AX181" s="133">
        <v>0</v>
      </c>
      <c r="AY181" s="161" t="str">
        <f t="shared" ref="AY181:BS181" si="731">IF(AD181 = 0, "", AD181)</f>
        <v/>
      </c>
      <c r="AZ181" s="137" t="str">
        <f t="shared" si="731"/>
        <v/>
      </c>
      <c r="BA181" s="137" t="str">
        <f t="shared" si="731"/>
        <v/>
      </c>
      <c r="BB181" s="137" t="str">
        <f t="shared" si="731"/>
        <v/>
      </c>
      <c r="BC181" s="137" t="str">
        <f t="shared" si="731"/>
        <v/>
      </c>
      <c r="BD181" s="133">
        <f t="shared" si="731"/>
        <v>15</v>
      </c>
      <c r="BE181" s="137" t="str">
        <f t="shared" si="731"/>
        <v/>
      </c>
      <c r="BF181" s="137" t="str">
        <f t="shared" si="731"/>
        <v/>
      </c>
      <c r="BG181" s="137" t="str">
        <f t="shared" si="731"/>
        <v/>
      </c>
      <c r="BH181" s="137" t="str">
        <f t="shared" si="731"/>
        <v/>
      </c>
      <c r="BI181" s="137" t="str">
        <f t="shared" si="731"/>
        <v/>
      </c>
      <c r="BJ181" s="137" t="str">
        <f t="shared" si="731"/>
        <v/>
      </c>
      <c r="BK181" s="167">
        <f t="shared" si="731"/>
        <v>50</v>
      </c>
      <c r="BL181" s="137" t="str">
        <f t="shared" si="731"/>
        <v/>
      </c>
      <c r="BM181" s="137" t="str">
        <f t="shared" si="731"/>
        <v/>
      </c>
      <c r="BN181" s="137" t="str">
        <f t="shared" si="731"/>
        <v/>
      </c>
      <c r="BO181" s="137" t="str">
        <f t="shared" si="731"/>
        <v/>
      </c>
      <c r="BP181" s="137" t="str">
        <f t="shared" si="731"/>
        <v/>
      </c>
      <c r="BQ181" s="137" t="str">
        <f t="shared" si="731"/>
        <v/>
      </c>
      <c r="BR181" s="137" t="str">
        <f t="shared" si="731"/>
        <v/>
      </c>
      <c r="BS181" s="169" t="str">
        <f t="shared" si="731"/>
        <v/>
      </c>
      <c r="BT181" s="174" t="e">
        <f>$AY181*Assembly!Z$4+$AZ181*Assembly!Z$5+$BA181*Assembly!Z$6+$BB181*Assembly!Z$7+$BC181*Assembly!Z$8+$BD181*Assembly!Z$9+$BE181*Assembly!Z$10+$BF181*Assembly!Z$11+$BG181*Assembly!Z$12+$BH181*Assembly!Z$13+$BI181*Assembly!Z$14+$BJ181*Assembly!Z$15+$BK181*Assembly!Z$16+$BL181*Assembly!Z$17+$BM181*Assembly!Z$18+$BN181*Assembly!Z$19+$BO181*Assembly!Z$20+$BP181*Assembly!Z$21+$BQ181*Assembly!Z$22+$BR181*Assembly!Z$23+$BS181*Assembly!Z$24</f>
        <v>#VALUE!</v>
      </c>
      <c r="BU181" s="133" t="e">
        <f t="shared" si="3"/>
        <v>#VALUE!</v>
      </c>
      <c r="BV181" s="133"/>
      <c r="BW181" s="133" t="e">
        <f>$AY181*Assembly!AD$4+$AZ181*Assembly!AD$5+$BA181*Assembly!AD$6+$BB181*Assembly!AD$7+$BC181*Assembly!AD$8+$BD181*Assembly!AD$9+$BE181*Assembly!AD$10+$BF181*Assembly!AD$11+$BG181*Assembly!AD$12+$BH181*Assembly!AD$13+$BI181*Assembly!AD$14+$BJ181*Assembly!AD$15+$BK181*Assembly!AD$16+$BL181*Assembly!AD$17+$BM181*Assembly!AD$18+$BN181*Assembly!AD$19+$BO181*Assembly!AD$20+$BP181*Assembly!AD$21+$BQ181*Assembly!AD$22+$BR181*Assembly!AD$23+$BS181*Assembly!AD$24</f>
        <v>#VALUE!</v>
      </c>
      <c r="BX181" s="177" t="e">
        <f t="shared" si="4"/>
        <v>#VALUE!</v>
      </c>
      <c r="BY181" s="178" t="e">
        <f t="shared" si="5"/>
        <v>#VALUE!</v>
      </c>
      <c r="BZ181" s="179" t="e">
        <f t="shared" si="6"/>
        <v>#VALUE!</v>
      </c>
      <c r="CA181" s="178" t="e">
        <f t="shared" si="7"/>
        <v>#VALUE!</v>
      </c>
      <c r="CB181" s="133" t="e">
        <f>$AY181*Assembly!Y$4+$AZ181*Assembly!Y$5+$BA181*Assembly!Y$6+$BB181*Assembly!Y$7+$BC181*Assembly!Y$8+$BD181*Assembly!Y$9+$BE181*Assembly!Y$10+$BF181*Assembly!Y$11+$BG181*Assembly!Y$12+$BH181*Assembly!Y$13+$BI181*Assembly!Y$14+$BJ181*Assembly!Y$15+$BK181*Assembly!Y$16+$BL181*Assembly!Y$17+$BM181*Assembly!Y$18+$BN181*Assembly!Y$19+$BO181*Assembly!Y$20+$BP181*Assembly!Y$21+$BQ181*Assembly!Y$22+$BR181*Assembly!Y$23+$BS181*Assembly!Y$24</f>
        <v>#VALUE!</v>
      </c>
      <c r="CC181" s="133" t="e">
        <f t="shared" si="8"/>
        <v>#VALUE!</v>
      </c>
      <c r="CD181" s="130" t="e">
        <f t="shared" si="9"/>
        <v>#VALUE!</v>
      </c>
      <c r="CE181" s="183" t="e">
        <f>$AY181*Assembly!AC$4+$AZ181*Assembly!AC$5+$BA181*Assembly!AC$6+$BB181*Assembly!AC$7+$BC181*Assembly!AC$8+$BD181*Assembly!AC$9+$BE181*Assembly!AC$10+$BF181*Assembly!AC$11+$BG181*Assembly!AC$12+$BH181*Assembly!AC$13+$BI181*Assembly!AC$14+$BJ181*Assembly!AC$15+$BK181*Assembly!AC$16+$BL181*Assembly!AC$17+$BM181*Assembly!AC$18+$BN181*Assembly!AC$19+$BO181*Assembly!AC$20+$BP181*Assembly!AC$21+$BQ181*Assembly!AC$22+$BR181*Assembly!AC$23+$BS181*Assembly!AC$24</f>
        <v>#VALUE!</v>
      </c>
      <c r="CF181" s="145" t="e">
        <f>$AY181*Assembly!M$4+$AZ181*Assembly!M$5+$BA181*Assembly!M$6+$BB181*Assembly!M$7+$BC181*Assembly!M$8+$BD181*Assembly!M$9+$BE181*Assembly!M$10+$BF181*Assembly!M$11+$BG181*Assembly!M$12+$BH181*Assembly!M$13+$BI181*Assembly!M$14+$BJ181*Assembly!M$15+$BK181*Assembly!M$16+$BL181*Assembly!M$17+$BM181*Assembly!M$18+$BN181*Assembly!M$19+$BO181*Assembly!M$20+$BP181*Assembly!M$21+$BQ181*Assembly!M$22+$BR181*Assembly!M$23+$BS181*Assembly!M$24</f>
        <v>#VALUE!</v>
      </c>
      <c r="CG181" s="145" t="e">
        <f>$AY181*Assembly!N$4+$AZ181*Assembly!N$5+$BA181*Assembly!N$6+$BB181*Assembly!N$7+$BC181*Assembly!N$8+$BD181*Assembly!N$9+$BE181*Assembly!N$10+$BF181*Assembly!N$11+$BG181*Assembly!N$12+$BH181*Assembly!N$13+$BI181*Assembly!N$14+$BJ181*Assembly!N$15+$BK181*Assembly!N$16+$BL181*Assembly!N$17+$BM181*Assembly!N$18+$BN181*Assembly!N$19+$BO181*Assembly!N$20+$BP181*Assembly!N$21+$BQ181*Assembly!N$22+$BR181*Assembly!N$23+$BS181*Assembly!N$24</f>
        <v>#VALUE!</v>
      </c>
      <c r="CH181" s="145" t="e">
        <f>$AY181*Assembly!O$4+$AZ181*Assembly!O$5+$BA181*Assembly!O$6+$BB181*Assembly!O$7+$BC181*Assembly!O$8+$BD181*Assembly!O$9+$BE181*Assembly!O$10+$BF181*Assembly!O$11+$BG181*Assembly!O$12+$BH181*Assembly!O$13+$BI181*Assembly!O$14+$BJ181*Assembly!O$15+$BK181*Assembly!O$16+$BL181*Assembly!O$17+$BM181*Assembly!O$18+$BN181*Assembly!O$19+$BO181*Assembly!O$20+$BP181*Assembly!O$21+$BQ181*Assembly!O$22+$BR181*Assembly!O$23+$BS181*Assembly!O$24</f>
        <v>#VALUE!</v>
      </c>
      <c r="CI181" s="140" t="e">
        <f>$AY181*Assembly!P$4+$AZ181*Assembly!P$5+$BA181*Assembly!P$6+$BB181*Assembly!P$7+$BC181*Assembly!P$8+$BD181*Assembly!P$9+$BE181*Assembly!P$10+$BF181*Assembly!P$11+$BG181*Assembly!P$12+$BH181*Assembly!P$13+$BI181*Assembly!P$14+$BJ181*Assembly!P$15+$BK181*Assembly!P$16+$BL181*Assembly!P$17+$BM181*Assembly!P$18+$BN181*Assembly!P$19+$BO181*Assembly!P$20+$BP181*Assembly!P$21+$BQ181*Assembly!P$22+$BR181*Assembly!P$23+$BS181*Assembly!P$24</f>
        <v>#VALUE!</v>
      </c>
      <c r="CJ181" s="140" t="e">
        <f>$AY181*Assembly!Q$4+$AZ181*Assembly!Q$5+$BA181*Assembly!Q$6+$BB181*Assembly!Q$7+$BC181*Assembly!Q$8+$BD181*Assembly!Q$9+$BE181*Assembly!Q$10+$BF181*Assembly!Q$11+$BG181*Assembly!Q$12+$BH181*Assembly!Q$13+$BI181*Assembly!Q$14+$BJ181*Assembly!Q$15+$BK181*Assembly!Q$16+$BL181*Assembly!Q$17+$BM181*Assembly!Q$18+$BN181*Assembly!Q$19+$BO181*Assembly!Q$20+$BP181*Assembly!Q$21+$BQ181*Assembly!Q$22+$BR181*Assembly!Q$23+$BS181*Assembly!Q$24</f>
        <v>#VALUE!</v>
      </c>
      <c r="CK181" s="145" t="e">
        <f>$AY181*Assembly!R$4+$AZ181*Assembly!R$5+$BA181*Assembly!R$6+$BB181*Assembly!R$7+$BC181*Assembly!R$8+$BD181*Assembly!R$9+$BE181*Assembly!R$10+$BF181*Assembly!R$11+$BG181*Assembly!R$12+$BH181*Assembly!R$13+$BI181*Assembly!R$14+$BJ181*Assembly!R$15+$BK181*Assembly!R$16+$BL181*Assembly!R$17+$BM181*Assembly!R$18+$BN181*Assembly!R$19+$BO181*Assembly!R$20+$BP181*Assembly!R$21+$BQ181*Assembly!R$22+$BR181*Assembly!R$23+$BS181*Assembly!R$24</f>
        <v>#VALUE!</v>
      </c>
      <c r="CL181" s="140" t="e">
        <f>$AY181*Assembly!S$4+$AZ181*Assembly!S$5+$BA181*Assembly!S$6+$BB181*Assembly!S$7+$BC181*Assembly!S$8+$BD181*Assembly!S$9+$BE181*Assembly!S$10+$BF181*Assembly!S$11+$BG181*Assembly!S$12+$BH181*Assembly!S$13+$BI181*Assembly!S$14+$BJ181*Assembly!S$15+$BK181*Assembly!S$16+$BL181*Assembly!S$17+$BM181*Assembly!S$18+$BN181*Assembly!S$19+$BO181*Assembly!S$20+$BP181*Assembly!S$21+$BQ181*Assembly!S$22+$BR181*Assembly!S$23+$BS181*Assembly!S$24</f>
        <v>#VALUE!</v>
      </c>
      <c r="CM181" s="140" t="e">
        <f>$AY181*Assembly!T$4+$AZ181*Assembly!T$5+$BA181*Assembly!T$6+$BB181*Assembly!T$7+$BC181*Assembly!T$8+$BD181*Assembly!T$9+$BE181*Assembly!T$10+$BF181*Assembly!T$11+$BG181*Assembly!T$12+$BH181*Assembly!T$13+$BI181*Assembly!T$14+$BJ181*Assembly!T$15+$BK181*Assembly!T$16+$BL181*Assembly!T$17+$BM181*Assembly!T$18+$BN181*Assembly!T$19+$BO181*Assembly!T$20+$BP181*Assembly!T$21+$BQ181*Assembly!T$22+$BR181*Assembly!T$23+$BS181*Assembly!T$24</f>
        <v>#VALUE!</v>
      </c>
      <c r="CN181" s="140" t="e">
        <f>$AY181*Assembly!U$4+$AZ181*Assembly!U$5+$BA181*Assembly!U$6+$BB181*Assembly!U$7+$BC181*Assembly!U$8+$BD181*Assembly!U$9+$BE181*Assembly!U$10+$BF181*Assembly!U$11+$BG181*Assembly!U$12+$BH181*Assembly!U$13+$BI181*Assembly!U$14+$BJ181*Assembly!U$15+$BK181*Assembly!U$16+$BL181*Assembly!U$17+$BM181*Assembly!U$18+$BN181*Assembly!U$19+$BO181*Assembly!U$20+$BP181*Assembly!U$21+$BQ181*Assembly!U$22+$BR181*Assembly!U$23+$BS181*Assembly!U$24</f>
        <v>#VALUE!</v>
      </c>
      <c r="CO181" s="145" t="e">
        <f>$AY181*Assembly!V$4+$AZ181*Assembly!V$5+$BA181*Assembly!V$6+$BB181*Assembly!V$7+$BC181*Assembly!V$8+$BD181*Assembly!V$9+$BE181*Assembly!V$10+$BF181*Assembly!V$11+$BG181*Assembly!V$12+$BH181*Assembly!V$13+$BI181*Assembly!V$14+$BJ181*Assembly!V$15+$BK181*Assembly!V$16+$BL181*Assembly!V$17+$BM181*Assembly!V$18+$BN181*Assembly!V$19+$BO181*Assembly!V$20+$BP181*Assembly!V$21+$BQ181*Assembly!V$22+$BR181*Assembly!V$23+$BS181*Assembly!V$24</f>
        <v>#VALUE!</v>
      </c>
      <c r="CP181" s="145" t="e">
        <f>CF181*Refining!$F$3</f>
        <v>#VALUE!</v>
      </c>
      <c r="CQ181" s="145" t="e">
        <f>CG181*Refining!$F$4</f>
        <v>#VALUE!</v>
      </c>
      <c r="CR181" s="145" t="e">
        <f>CH181*Refining!$F$5</f>
        <v>#VALUE!</v>
      </c>
      <c r="CS181" s="145" t="e">
        <f>CI181*Refining!$F$6</f>
        <v>#VALUE!</v>
      </c>
      <c r="CT181" s="145" t="e">
        <f>CJ181*Refining!$F$7</f>
        <v>#VALUE!</v>
      </c>
      <c r="CU181" s="145" t="e">
        <f>CK181*Refining!$F$8</f>
        <v>#VALUE!</v>
      </c>
      <c r="CV181" s="145" t="e">
        <f>CL181*Refining!$F$9</f>
        <v>#VALUE!</v>
      </c>
      <c r="CW181" s="145" t="e">
        <f>CM181*Refining!$F$10</f>
        <v>#VALUE!</v>
      </c>
      <c r="CX181" s="145" t="e">
        <f>CN181*Refining!$F$11</f>
        <v>#VALUE!</v>
      </c>
      <c r="CY181" s="145" t="e">
        <f>CO181*Refining!$F$12</f>
        <v>#VALUE!</v>
      </c>
      <c r="CZ181" s="185" t="e">
        <f t="shared" ref="CZ181:DS181" si="732">IF(CF181 = 0, "", CF181)</f>
        <v>#VALUE!</v>
      </c>
      <c r="DA181" s="186" t="e">
        <f t="shared" si="732"/>
        <v>#VALUE!</v>
      </c>
      <c r="DB181" s="186" t="e">
        <f t="shared" si="732"/>
        <v>#VALUE!</v>
      </c>
      <c r="DC181" s="186" t="e">
        <f t="shared" si="732"/>
        <v>#VALUE!</v>
      </c>
      <c r="DD181" s="186" t="e">
        <f t="shared" si="732"/>
        <v>#VALUE!</v>
      </c>
      <c r="DE181" s="186" t="e">
        <f t="shared" si="732"/>
        <v>#VALUE!</v>
      </c>
      <c r="DF181" s="186" t="e">
        <f t="shared" si="732"/>
        <v>#VALUE!</v>
      </c>
      <c r="DG181" s="186" t="e">
        <f t="shared" si="732"/>
        <v>#VALUE!</v>
      </c>
      <c r="DH181" s="186" t="e">
        <f t="shared" si="732"/>
        <v>#VALUE!</v>
      </c>
      <c r="DI181" s="187" t="e">
        <f t="shared" si="732"/>
        <v>#VALUE!</v>
      </c>
      <c r="DJ181" s="185" t="e">
        <f t="shared" si="732"/>
        <v>#VALUE!</v>
      </c>
      <c r="DK181" s="186" t="e">
        <f t="shared" si="732"/>
        <v>#VALUE!</v>
      </c>
      <c r="DL181" s="186" t="e">
        <f t="shared" si="732"/>
        <v>#VALUE!</v>
      </c>
      <c r="DM181" s="186" t="e">
        <f t="shared" si="732"/>
        <v>#VALUE!</v>
      </c>
      <c r="DN181" s="211" t="e">
        <f t="shared" si="732"/>
        <v>#VALUE!</v>
      </c>
      <c r="DO181" s="186" t="e">
        <f t="shared" si="732"/>
        <v>#VALUE!</v>
      </c>
      <c r="DP181" s="186" t="e">
        <f t="shared" si="732"/>
        <v>#VALUE!</v>
      </c>
      <c r="DQ181" s="186" t="e">
        <f t="shared" si="732"/>
        <v>#VALUE!</v>
      </c>
      <c r="DR181" s="186" t="e">
        <f t="shared" si="732"/>
        <v>#VALUE!</v>
      </c>
      <c r="DS181" s="187" t="e">
        <f t="shared" si="732"/>
        <v>#VALUE!</v>
      </c>
      <c r="DT181" s="185" t="e">
        <f t="shared" si="11"/>
        <v>#VALUE!</v>
      </c>
      <c r="DU181" s="189" t="e">
        <f t="shared" si="12"/>
        <v>#VALUE!</v>
      </c>
      <c r="DV181" s="133" t="e">
        <f>CZ181*'Ores &amp; Ingots'!$C$3+DA181*'Ores &amp; Ingots'!$C$4+DB181*'Ores &amp; Ingots'!$C$5+DC181*'Ores &amp; Ingots'!$C$6+DD181*'Ores &amp; Ingots'!$C$7+DE181*'Ores &amp; Ingots'!$C$8+DF181*'Ores &amp; Ingots'!$C$9+DG181*'Ores &amp; Ingots'!$C$10+DH181*'Ores &amp; Ingots'!$C$11+DI181*'Ores &amp; Ingots'!$C$12</f>
        <v>#VALUE!</v>
      </c>
      <c r="DW181" s="133" t="e">
        <f>DJ181*'Ores &amp; Ingots'!$B$3+DK181*'Ores &amp; Ingots'!$B$4+DL181*'Ores &amp; Ingots'!$B$5+DM181*'Ores &amp; Ingots'!$B$6+DN181*'Ores &amp; Ingots'!$B$7+DO181*'Ores &amp; Ingots'!$B$8+DP181*'Ores &amp; Ingots'!$B$9+DQ181*'Ores &amp; Ingots'!$B$10+DR181*'Ores &amp; Ingots'!$B$11+DS181*'Ores &amp; Ingots'!$B$12</f>
        <v>#VALUE!</v>
      </c>
      <c r="DX181" s="189" t="e">
        <f>CZ181*Refining!$G$3+DA181*Refining!$G$4+DB181*Refining!$G$5+DC181*Refining!$G$6+DD181*Refining!$G$7+DE181*Refining!$G$8+DF181*Refining!$G$9+DG181*Refining!$G$10+DH181*Refining!$G$11+DI181*Refining!$G$12</f>
        <v>#VALUE!</v>
      </c>
      <c r="DY181" s="189" t="e">
        <f t="shared" si="13"/>
        <v>#VALUE!</v>
      </c>
      <c r="DZ181" s="192" t="e">
        <f t="shared" si="14"/>
        <v>#VALUE!</v>
      </c>
      <c r="EA181" s="185" t="e">
        <f t="shared" si="15"/>
        <v>#VALUE!</v>
      </c>
      <c r="EB181" s="194" t="e">
        <f t="shared" ref="EB181:EC181" si="733">EA181/60</f>
        <v>#VALUE!</v>
      </c>
      <c r="EC181" s="194" t="e">
        <f t="shared" si="733"/>
        <v>#VALUE!</v>
      </c>
      <c r="ED181" s="185" t="e">
        <f t="shared" si="17"/>
        <v>#VALUE!</v>
      </c>
      <c r="EE181" s="194" t="e">
        <f t="shared" ref="EE181:EF181" si="734">ED181/1000</f>
        <v>#VALUE!</v>
      </c>
      <c r="EF181" s="196" t="e">
        <f t="shared" si="734"/>
        <v>#VALUE!</v>
      </c>
      <c r="EG181" s="130" t="e">
        <f t="shared" si="19"/>
        <v>#VALUE!</v>
      </c>
      <c r="EH181" s="132" t="e">
        <f t="shared" si="20"/>
        <v>#VALUE!</v>
      </c>
      <c r="EI181" s="133">
        <v>74</v>
      </c>
    </row>
    <row r="182" spans="1:139" ht="12.75" hidden="1" x14ac:dyDescent="0.2">
      <c r="A182" s="864"/>
      <c r="B182" s="135" t="s">
        <v>382</v>
      </c>
      <c r="C182" s="137" t="s">
        <v>156</v>
      </c>
      <c r="D182" s="137">
        <v>1</v>
      </c>
      <c r="E182" s="137">
        <v>2</v>
      </c>
      <c r="F182" s="137">
        <v>3</v>
      </c>
      <c r="G182" s="139">
        <f t="shared" si="0"/>
        <v>93.75</v>
      </c>
      <c r="H182" s="140">
        <v>20</v>
      </c>
      <c r="I182" s="140">
        <v>20</v>
      </c>
      <c r="J182" s="140">
        <f>H182/Main!$D$9</f>
        <v>4</v>
      </c>
      <c r="K182" s="140">
        <f>I182/Main!$D$10</f>
        <v>10</v>
      </c>
      <c r="L182" s="140">
        <f t="shared" si="1"/>
        <v>2.5</v>
      </c>
      <c r="M182" s="140">
        <v>1</v>
      </c>
      <c r="N182" s="143"/>
      <c r="O182" s="143"/>
      <c r="P182" s="143"/>
      <c r="Q182" s="145"/>
      <c r="R182" s="143"/>
      <c r="S182" s="146"/>
      <c r="T182" s="146"/>
      <c r="U182" s="143"/>
      <c r="V182" s="143"/>
      <c r="W182" s="146"/>
      <c r="X182" s="146"/>
      <c r="Y182" s="143"/>
      <c r="Z182" s="143"/>
      <c r="AA182" s="143"/>
      <c r="AB182" s="143"/>
      <c r="AC182" s="362" t="s">
        <v>34</v>
      </c>
      <c r="AD182" s="133">
        <v>0</v>
      </c>
      <c r="AE182" s="133">
        <v>0</v>
      </c>
      <c r="AF182" s="133">
        <v>0</v>
      </c>
      <c r="AG182" s="133">
        <v>0</v>
      </c>
      <c r="AH182" s="133">
        <v>0</v>
      </c>
      <c r="AI182" s="133">
        <v>25</v>
      </c>
      <c r="AJ182" s="133">
        <v>0</v>
      </c>
      <c r="AK182" s="133">
        <v>0</v>
      </c>
      <c r="AL182" s="133">
        <v>0</v>
      </c>
      <c r="AM182" s="133">
        <v>0</v>
      </c>
      <c r="AN182" s="133">
        <v>0</v>
      </c>
      <c r="AO182" s="133">
        <v>0</v>
      </c>
      <c r="AP182" s="167">
        <v>140</v>
      </c>
      <c r="AQ182" s="133">
        <v>0</v>
      </c>
      <c r="AR182" s="133">
        <v>0</v>
      </c>
      <c r="AS182" s="133">
        <v>0</v>
      </c>
      <c r="AT182" s="133">
        <v>0</v>
      </c>
      <c r="AU182" s="133">
        <v>0</v>
      </c>
      <c r="AV182" s="133">
        <v>0</v>
      </c>
      <c r="AW182" s="133">
        <v>0</v>
      </c>
      <c r="AX182" s="133">
        <v>0</v>
      </c>
      <c r="AY182" s="161" t="str">
        <f t="shared" ref="AY182:BS182" si="735">IF(AD182 = 0, "", AD182)</f>
        <v/>
      </c>
      <c r="AZ182" s="137" t="str">
        <f t="shared" si="735"/>
        <v/>
      </c>
      <c r="BA182" s="137" t="str">
        <f t="shared" si="735"/>
        <v/>
      </c>
      <c r="BB182" s="137" t="str">
        <f t="shared" si="735"/>
        <v/>
      </c>
      <c r="BC182" s="137" t="str">
        <f t="shared" si="735"/>
        <v/>
      </c>
      <c r="BD182" s="133">
        <f t="shared" si="735"/>
        <v>25</v>
      </c>
      <c r="BE182" s="137" t="str">
        <f t="shared" si="735"/>
        <v/>
      </c>
      <c r="BF182" s="137" t="str">
        <f t="shared" si="735"/>
        <v/>
      </c>
      <c r="BG182" s="137" t="str">
        <f t="shared" si="735"/>
        <v/>
      </c>
      <c r="BH182" s="137" t="str">
        <f t="shared" si="735"/>
        <v/>
      </c>
      <c r="BI182" s="137" t="str">
        <f t="shared" si="735"/>
        <v/>
      </c>
      <c r="BJ182" s="137" t="str">
        <f t="shared" si="735"/>
        <v/>
      </c>
      <c r="BK182" s="167">
        <f t="shared" si="735"/>
        <v>140</v>
      </c>
      <c r="BL182" s="137" t="str">
        <f t="shared" si="735"/>
        <v/>
      </c>
      <c r="BM182" s="137" t="str">
        <f t="shared" si="735"/>
        <v/>
      </c>
      <c r="BN182" s="137" t="str">
        <f t="shared" si="735"/>
        <v/>
      </c>
      <c r="BO182" s="137" t="str">
        <f t="shared" si="735"/>
        <v/>
      </c>
      <c r="BP182" s="137" t="str">
        <f t="shared" si="735"/>
        <v/>
      </c>
      <c r="BQ182" s="137" t="str">
        <f t="shared" si="735"/>
        <v/>
      </c>
      <c r="BR182" s="137" t="str">
        <f t="shared" si="735"/>
        <v/>
      </c>
      <c r="BS182" s="169" t="str">
        <f t="shared" si="735"/>
        <v/>
      </c>
      <c r="BT182" s="174" t="e">
        <f>$AY182*Assembly!Z$4+$AZ182*Assembly!Z$5+$BA182*Assembly!Z$6+$BB182*Assembly!Z$7+$BC182*Assembly!Z$8+$BD182*Assembly!Z$9+$BE182*Assembly!Z$10+$BF182*Assembly!Z$11+$BG182*Assembly!Z$12+$BH182*Assembly!Z$13+$BI182*Assembly!Z$14+$BJ182*Assembly!Z$15+$BK182*Assembly!Z$16+$BL182*Assembly!Z$17+$BM182*Assembly!Z$18+$BN182*Assembly!Z$19+$BO182*Assembly!Z$20+$BP182*Assembly!Z$21+$BQ182*Assembly!Z$22+$BR182*Assembly!Z$23+$BS182*Assembly!Z$24</f>
        <v>#VALUE!</v>
      </c>
      <c r="BU182" s="133" t="e">
        <f t="shared" si="3"/>
        <v>#VALUE!</v>
      </c>
      <c r="BV182" s="133"/>
      <c r="BW182" s="133" t="e">
        <f>$AY182*Assembly!AD$4+$AZ182*Assembly!AD$5+$BA182*Assembly!AD$6+$BB182*Assembly!AD$7+$BC182*Assembly!AD$8+$BD182*Assembly!AD$9+$BE182*Assembly!AD$10+$BF182*Assembly!AD$11+$BG182*Assembly!AD$12+$BH182*Assembly!AD$13+$BI182*Assembly!AD$14+$BJ182*Assembly!AD$15+$BK182*Assembly!AD$16+$BL182*Assembly!AD$17+$BM182*Assembly!AD$18+$BN182*Assembly!AD$19+$BO182*Assembly!AD$20+$BP182*Assembly!AD$21+$BQ182*Assembly!AD$22+$BR182*Assembly!AD$23+$BS182*Assembly!AD$24</f>
        <v>#VALUE!</v>
      </c>
      <c r="BX182" s="177" t="e">
        <f t="shared" si="4"/>
        <v>#VALUE!</v>
      </c>
      <c r="BY182" s="178" t="e">
        <f t="shared" si="5"/>
        <v>#VALUE!</v>
      </c>
      <c r="BZ182" s="179" t="e">
        <f t="shared" si="6"/>
        <v>#VALUE!</v>
      </c>
      <c r="CA182" s="178" t="e">
        <f t="shared" si="7"/>
        <v>#VALUE!</v>
      </c>
      <c r="CB182" s="133" t="e">
        <f>$AY182*Assembly!Y$4+$AZ182*Assembly!Y$5+$BA182*Assembly!Y$6+$BB182*Assembly!Y$7+$BC182*Assembly!Y$8+$BD182*Assembly!Y$9+$BE182*Assembly!Y$10+$BF182*Assembly!Y$11+$BG182*Assembly!Y$12+$BH182*Assembly!Y$13+$BI182*Assembly!Y$14+$BJ182*Assembly!Y$15+$BK182*Assembly!Y$16+$BL182*Assembly!Y$17+$BM182*Assembly!Y$18+$BN182*Assembly!Y$19+$BO182*Assembly!Y$20+$BP182*Assembly!Y$21+$BQ182*Assembly!Y$22+$BR182*Assembly!Y$23+$BS182*Assembly!Y$24</f>
        <v>#VALUE!</v>
      </c>
      <c r="CC182" s="133" t="e">
        <f t="shared" si="8"/>
        <v>#VALUE!</v>
      </c>
      <c r="CD182" s="130" t="e">
        <f t="shared" si="9"/>
        <v>#VALUE!</v>
      </c>
      <c r="CE182" s="183" t="e">
        <f>$AY182*Assembly!AC$4+$AZ182*Assembly!AC$5+$BA182*Assembly!AC$6+$BB182*Assembly!AC$7+$BC182*Assembly!AC$8+$BD182*Assembly!AC$9+$BE182*Assembly!AC$10+$BF182*Assembly!AC$11+$BG182*Assembly!AC$12+$BH182*Assembly!AC$13+$BI182*Assembly!AC$14+$BJ182*Assembly!AC$15+$BK182*Assembly!AC$16+$BL182*Assembly!AC$17+$BM182*Assembly!AC$18+$BN182*Assembly!AC$19+$BO182*Assembly!AC$20+$BP182*Assembly!AC$21+$BQ182*Assembly!AC$22+$BR182*Assembly!AC$23+$BS182*Assembly!AC$24</f>
        <v>#VALUE!</v>
      </c>
      <c r="CF182" s="145" t="e">
        <f>$AY182*Assembly!M$4+$AZ182*Assembly!M$5+$BA182*Assembly!M$6+$BB182*Assembly!M$7+$BC182*Assembly!M$8+$BD182*Assembly!M$9+$BE182*Assembly!M$10+$BF182*Assembly!M$11+$BG182*Assembly!M$12+$BH182*Assembly!M$13+$BI182*Assembly!M$14+$BJ182*Assembly!M$15+$BK182*Assembly!M$16+$BL182*Assembly!M$17+$BM182*Assembly!M$18+$BN182*Assembly!M$19+$BO182*Assembly!M$20+$BP182*Assembly!M$21+$BQ182*Assembly!M$22+$BR182*Assembly!M$23+$BS182*Assembly!M$24</f>
        <v>#VALUE!</v>
      </c>
      <c r="CG182" s="145" t="e">
        <f>$AY182*Assembly!N$4+$AZ182*Assembly!N$5+$BA182*Assembly!N$6+$BB182*Assembly!N$7+$BC182*Assembly!N$8+$BD182*Assembly!N$9+$BE182*Assembly!N$10+$BF182*Assembly!N$11+$BG182*Assembly!N$12+$BH182*Assembly!N$13+$BI182*Assembly!N$14+$BJ182*Assembly!N$15+$BK182*Assembly!N$16+$BL182*Assembly!N$17+$BM182*Assembly!N$18+$BN182*Assembly!N$19+$BO182*Assembly!N$20+$BP182*Assembly!N$21+$BQ182*Assembly!N$22+$BR182*Assembly!N$23+$BS182*Assembly!N$24</f>
        <v>#VALUE!</v>
      </c>
      <c r="CH182" s="145" t="e">
        <f>$AY182*Assembly!O$4+$AZ182*Assembly!O$5+$BA182*Assembly!O$6+$BB182*Assembly!O$7+$BC182*Assembly!O$8+$BD182*Assembly!O$9+$BE182*Assembly!O$10+$BF182*Assembly!O$11+$BG182*Assembly!O$12+$BH182*Assembly!O$13+$BI182*Assembly!O$14+$BJ182*Assembly!O$15+$BK182*Assembly!O$16+$BL182*Assembly!O$17+$BM182*Assembly!O$18+$BN182*Assembly!O$19+$BO182*Assembly!O$20+$BP182*Assembly!O$21+$BQ182*Assembly!O$22+$BR182*Assembly!O$23+$BS182*Assembly!O$24</f>
        <v>#VALUE!</v>
      </c>
      <c r="CI182" s="140" t="e">
        <f>$AY182*Assembly!P$4+$AZ182*Assembly!P$5+$BA182*Assembly!P$6+$BB182*Assembly!P$7+$BC182*Assembly!P$8+$BD182*Assembly!P$9+$BE182*Assembly!P$10+$BF182*Assembly!P$11+$BG182*Assembly!P$12+$BH182*Assembly!P$13+$BI182*Assembly!P$14+$BJ182*Assembly!P$15+$BK182*Assembly!P$16+$BL182*Assembly!P$17+$BM182*Assembly!P$18+$BN182*Assembly!P$19+$BO182*Assembly!P$20+$BP182*Assembly!P$21+$BQ182*Assembly!P$22+$BR182*Assembly!P$23+$BS182*Assembly!P$24</f>
        <v>#VALUE!</v>
      </c>
      <c r="CJ182" s="140" t="e">
        <f>$AY182*Assembly!Q$4+$AZ182*Assembly!Q$5+$BA182*Assembly!Q$6+$BB182*Assembly!Q$7+$BC182*Assembly!Q$8+$BD182*Assembly!Q$9+$BE182*Assembly!Q$10+$BF182*Assembly!Q$11+$BG182*Assembly!Q$12+$BH182*Assembly!Q$13+$BI182*Assembly!Q$14+$BJ182*Assembly!Q$15+$BK182*Assembly!Q$16+$BL182*Assembly!Q$17+$BM182*Assembly!Q$18+$BN182*Assembly!Q$19+$BO182*Assembly!Q$20+$BP182*Assembly!Q$21+$BQ182*Assembly!Q$22+$BR182*Assembly!Q$23+$BS182*Assembly!Q$24</f>
        <v>#VALUE!</v>
      </c>
      <c r="CK182" s="145" t="e">
        <f>$AY182*Assembly!R$4+$AZ182*Assembly!R$5+$BA182*Assembly!R$6+$BB182*Assembly!R$7+$BC182*Assembly!R$8+$BD182*Assembly!R$9+$BE182*Assembly!R$10+$BF182*Assembly!R$11+$BG182*Assembly!R$12+$BH182*Assembly!R$13+$BI182*Assembly!R$14+$BJ182*Assembly!R$15+$BK182*Assembly!R$16+$BL182*Assembly!R$17+$BM182*Assembly!R$18+$BN182*Assembly!R$19+$BO182*Assembly!R$20+$BP182*Assembly!R$21+$BQ182*Assembly!R$22+$BR182*Assembly!R$23+$BS182*Assembly!R$24</f>
        <v>#VALUE!</v>
      </c>
      <c r="CL182" s="140" t="e">
        <f>$AY182*Assembly!S$4+$AZ182*Assembly!S$5+$BA182*Assembly!S$6+$BB182*Assembly!S$7+$BC182*Assembly!S$8+$BD182*Assembly!S$9+$BE182*Assembly!S$10+$BF182*Assembly!S$11+$BG182*Assembly!S$12+$BH182*Assembly!S$13+$BI182*Assembly!S$14+$BJ182*Assembly!S$15+$BK182*Assembly!S$16+$BL182*Assembly!S$17+$BM182*Assembly!S$18+$BN182*Assembly!S$19+$BO182*Assembly!S$20+$BP182*Assembly!S$21+$BQ182*Assembly!S$22+$BR182*Assembly!S$23+$BS182*Assembly!S$24</f>
        <v>#VALUE!</v>
      </c>
      <c r="CM182" s="140" t="e">
        <f>$AY182*Assembly!T$4+$AZ182*Assembly!T$5+$BA182*Assembly!T$6+$BB182*Assembly!T$7+$BC182*Assembly!T$8+$BD182*Assembly!T$9+$BE182*Assembly!T$10+$BF182*Assembly!T$11+$BG182*Assembly!T$12+$BH182*Assembly!T$13+$BI182*Assembly!T$14+$BJ182*Assembly!T$15+$BK182*Assembly!T$16+$BL182*Assembly!T$17+$BM182*Assembly!T$18+$BN182*Assembly!T$19+$BO182*Assembly!T$20+$BP182*Assembly!T$21+$BQ182*Assembly!T$22+$BR182*Assembly!T$23+$BS182*Assembly!T$24</f>
        <v>#VALUE!</v>
      </c>
      <c r="CN182" s="140" t="e">
        <f>$AY182*Assembly!U$4+$AZ182*Assembly!U$5+$BA182*Assembly!U$6+$BB182*Assembly!U$7+$BC182*Assembly!U$8+$BD182*Assembly!U$9+$BE182*Assembly!U$10+$BF182*Assembly!U$11+$BG182*Assembly!U$12+$BH182*Assembly!U$13+$BI182*Assembly!U$14+$BJ182*Assembly!U$15+$BK182*Assembly!U$16+$BL182*Assembly!U$17+$BM182*Assembly!U$18+$BN182*Assembly!U$19+$BO182*Assembly!U$20+$BP182*Assembly!U$21+$BQ182*Assembly!U$22+$BR182*Assembly!U$23+$BS182*Assembly!U$24</f>
        <v>#VALUE!</v>
      </c>
      <c r="CO182" s="145" t="e">
        <f>$AY182*Assembly!V$4+$AZ182*Assembly!V$5+$BA182*Assembly!V$6+$BB182*Assembly!V$7+$BC182*Assembly!V$8+$BD182*Assembly!V$9+$BE182*Assembly!V$10+$BF182*Assembly!V$11+$BG182*Assembly!V$12+$BH182*Assembly!V$13+$BI182*Assembly!V$14+$BJ182*Assembly!V$15+$BK182*Assembly!V$16+$BL182*Assembly!V$17+$BM182*Assembly!V$18+$BN182*Assembly!V$19+$BO182*Assembly!V$20+$BP182*Assembly!V$21+$BQ182*Assembly!V$22+$BR182*Assembly!V$23+$BS182*Assembly!V$24</f>
        <v>#VALUE!</v>
      </c>
      <c r="CP182" s="145" t="e">
        <f>CF182*Refining!$F$3</f>
        <v>#VALUE!</v>
      </c>
      <c r="CQ182" s="145" t="e">
        <f>CG182*Refining!$F$4</f>
        <v>#VALUE!</v>
      </c>
      <c r="CR182" s="145" t="e">
        <f>CH182*Refining!$F$5</f>
        <v>#VALUE!</v>
      </c>
      <c r="CS182" s="145" t="e">
        <f>CI182*Refining!$F$6</f>
        <v>#VALUE!</v>
      </c>
      <c r="CT182" s="145" t="e">
        <f>CJ182*Refining!$F$7</f>
        <v>#VALUE!</v>
      </c>
      <c r="CU182" s="145" t="e">
        <f>CK182*Refining!$F$8</f>
        <v>#VALUE!</v>
      </c>
      <c r="CV182" s="145" t="e">
        <f>CL182*Refining!$F$9</f>
        <v>#VALUE!</v>
      </c>
      <c r="CW182" s="145" t="e">
        <f>CM182*Refining!$F$10</f>
        <v>#VALUE!</v>
      </c>
      <c r="CX182" s="145" t="e">
        <f>CN182*Refining!$F$11</f>
        <v>#VALUE!</v>
      </c>
      <c r="CY182" s="145" t="e">
        <f>CO182*Refining!$F$12</f>
        <v>#VALUE!</v>
      </c>
      <c r="CZ182" s="185" t="e">
        <f t="shared" ref="CZ182:DS182" si="736">IF(CF182 = 0, "", CF182)</f>
        <v>#VALUE!</v>
      </c>
      <c r="DA182" s="186" t="e">
        <f t="shared" si="736"/>
        <v>#VALUE!</v>
      </c>
      <c r="DB182" s="186" t="e">
        <f t="shared" si="736"/>
        <v>#VALUE!</v>
      </c>
      <c r="DC182" s="186" t="e">
        <f t="shared" si="736"/>
        <v>#VALUE!</v>
      </c>
      <c r="DD182" s="186" t="e">
        <f t="shared" si="736"/>
        <v>#VALUE!</v>
      </c>
      <c r="DE182" s="186" t="e">
        <f t="shared" si="736"/>
        <v>#VALUE!</v>
      </c>
      <c r="DF182" s="186" t="e">
        <f t="shared" si="736"/>
        <v>#VALUE!</v>
      </c>
      <c r="DG182" s="186" t="e">
        <f t="shared" si="736"/>
        <v>#VALUE!</v>
      </c>
      <c r="DH182" s="186" t="e">
        <f t="shared" si="736"/>
        <v>#VALUE!</v>
      </c>
      <c r="DI182" s="187" t="e">
        <f t="shared" si="736"/>
        <v>#VALUE!</v>
      </c>
      <c r="DJ182" s="185" t="e">
        <f t="shared" si="736"/>
        <v>#VALUE!</v>
      </c>
      <c r="DK182" s="186" t="e">
        <f t="shared" si="736"/>
        <v>#VALUE!</v>
      </c>
      <c r="DL182" s="186" t="e">
        <f t="shared" si="736"/>
        <v>#VALUE!</v>
      </c>
      <c r="DM182" s="186" t="e">
        <f t="shared" si="736"/>
        <v>#VALUE!</v>
      </c>
      <c r="DN182" s="211" t="e">
        <f t="shared" si="736"/>
        <v>#VALUE!</v>
      </c>
      <c r="DO182" s="186" t="e">
        <f t="shared" si="736"/>
        <v>#VALUE!</v>
      </c>
      <c r="DP182" s="186" t="e">
        <f t="shared" si="736"/>
        <v>#VALUE!</v>
      </c>
      <c r="DQ182" s="186" t="e">
        <f t="shared" si="736"/>
        <v>#VALUE!</v>
      </c>
      <c r="DR182" s="186" t="e">
        <f t="shared" si="736"/>
        <v>#VALUE!</v>
      </c>
      <c r="DS182" s="187" t="e">
        <f t="shared" si="736"/>
        <v>#VALUE!</v>
      </c>
      <c r="DT182" s="185" t="e">
        <f t="shared" si="11"/>
        <v>#VALUE!</v>
      </c>
      <c r="DU182" s="189" t="e">
        <f t="shared" si="12"/>
        <v>#VALUE!</v>
      </c>
      <c r="DV182" s="133" t="e">
        <f>CZ182*'Ores &amp; Ingots'!$C$3+DA182*'Ores &amp; Ingots'!$C$4+DB182*'Ores &amp; Ingots'!$C$5+DC182*'Ores &amp; Ingots'!$C$6+DD182*'Ores &amp; Ingots'!$C$7+DE182*'Ores &amp; Ingots'!$C$8+DF182*'Ores &amp; Ingots'!$C$9+DG182*'Ores &amp; Ingots'!$C$10+DH182*'Ores &amp; Ingots'!$C$11+DI182*'Ores &amp; Ingots'!$C$12</f>
        <v>#VALUE!</v>
      </c>
      <c r="DW182" s="133" t="e">
        <f>DJ182*'Ores &amp; Ingots'!$B$3+DK182*'Ores &amp; Ingots'!$B$4+DL182*'Ores &amp; Ingots'!$B$5+DM182*'Ores &amp; Ingots'!$B$6+DN182*'Ores &amp; Ingots'!$B$7+DO182*'Ores &amp; Ingots'!$B$8+DP182*'Ores &amp; Ingots'!$B$9+DQ182*'Ores &amp; Ingots'!$B$10+DR182*'Ores &amp; Ingots'!$B$11+DS182*'Ores &amp; Ingots'!$B$12</f>
        <v>#VALUE!</v>
      </c>
      <c r="DX182" s="189" t="e">
        <f>CZ182*Refining!$G$3+DA182*Refining!$G$4+DB182*Refining!$G$5+DC182*Refining!$G$6+DD182*Refining!$G$7+DE182*Refining!$G$8+DF182*Refining!$G$9+DG182*Refining!$G$10+DH182*Refining!$G$11+DI182*Refining!$G$12</f>
        <v>#VALUE!</v>
      </c>
      <c r="DY182" s="189" t="e">
        <f t="shared" si="13"/>
        <v>#VALUE!</v>
      </c>
      <c r="DZ182" s="192" t="e">
        <f t="shared" si="14"/>
        <v>#VALUE!</v>
      </c>
      <c r="EA182" s="185" t="e">
        <f t="shared" si="15"/>
        <v>#VALUE!</v>
      </c>
      <c r="EB182" s="194" t="e">
        <f t="shared" ref="EB182:EC182" si="737">EA182/60</f>
        <v>#VALUE!</v>
      </c>
      <c r="EC182" s="194" t="e">
        <f t="shared" si="737"/>
        <v>#VALUE!</v>
      </c>
      <c r="ED182" s="185" t="e">
        <f t="shared" si="17"/>
        <v>#VALUE!</v>
      </c>
      <c r="EE182" s="194" t="e">
        <f t="shared" ref="EE182:EF182" si="738">ED182/1000</f>
        <v>#VALUE!</v>
      </c>
      <c r="EF182" s="196" t="e">
        <f t="shared" si="738"/>
        <v>#VALUE!</v>
      </c>
      <c r="EG182" s="130" t="e">
        <f t="shared" si="19"/>
        <v>#VALUE!</v>
      </c>
      <c r="EH182" s="132" t="e">
        <f t="shared" si="20"/>
        <v>#VALUE!</v>
      </c>
      <c r="EI182" s="133">
        <v>74</v>
      </c>
    </row>
    <row r="183" spans="1:139" ht="12.75" hidden="1" x14ac:dyDescent="0.2">
      <c r="A183" s="864"/>
      <c r="B183" s="135" t="s">
        <v>382</v>
      </c>
      <c r="C183" s="137" t="s">
        <v>156</v>
      </c>
      <c r="D183" s="137">
        <v>1</v>
      </c>
      <c r="E183" s="137">
        <v>3</v>
      </c>
      <c r="F183" s="137">
        <v>3</v>
      </c>
      <c r="G183" s="139">
        <f t="shared" si="0"/>
        <v>140.625</v>
      </c>
      <c r="H183" s="140">
        <v>25</v>
      </c>
      <c r="I183" s="140">
        <v>25</v>
      </c>
      <c r="J183" s="140">
        <f>H183/Main!$D$9</f>
        <v>5</v>
      </c>
      <c r="K183" s="140">
        <f>I183/Main!$D$10</f>
        <v>12.5</v>
      </c>
      <c r="L183" s="140">
        <f t="shared" si="1"/>
        <v>2.5</v>
      </c>
      <c r="M183" s="140">
        <v>1</v>
      </c>
      <c r="N183" s="143"/>
      <c r="O183" s="143"/>
      <c r="P183" s="143"/>
      <c r="Q183" s="145"/>
      <c r="R183" s="143"/>
      <c r="S183" s="146"/>
      <c r="T183" s="146"/>
      <c r="U183" s="143"/>
      <c r="V183" s="143"/>
      <c r="W183" s="146"/>
      <c r="X183" s="146"/>
      <c r="Y183" s="143"/>
      <c r="Z183" s="143"/>
      <c r="AA183" s="143"/>
      <c r="AB183" s="143"/>
      <c r="AC183" s="362" t="s">
        <v>34</v>
      </c>
      <c r="AD183" s="133">
        <v>0</v>
      </c>
      <c r="AE183" s="133">
        <v>0</v>
      </c>
      <c r="AF183" s="133">
        <v>0</v>
      </c>
      <c r="AG183" s="133">
        <v>0</v>
      </c>
      <c r="AH183" s="133">
        <v>0</v>
      </c>
      <c r="AI183" s="133">
        <v>40</v>
      </c>
      <c r="AJ183" s="133">
        <v>0</v>
      </c>
      <c r="AK183" s="133">
        <v>0</v>
      </c>
      <c r="AL183" s="133">
        <v>0</v>
      </c>
      <c r="AM183" s="133">
        <v>0</v>
      </c>
      <c r="AN183" s="133">
        <v>0</v>
      </c>
      <c r="AO183" s="133">
        <v>0</v>
      </c>
      <c r="AP183" s="167">
        <v>196</v>
      </c>
      <c r="AQ183" s="133">
        <v>0</v>
      </c>
      <c r="AR183" s="133">
        <v>0</v>
      </c>
      <c r="AS183" s="133">
        <v>0</v>
      </c>
      <c r="AT183" s="133">
        <v>0</v>
      </c>
      <c r="AU183" s="133">
        <v>0</v>
      </c>
      <c r="AV183" s="133">
        <v>0</v>
      </c>
      <c r="AW183" s="133">
        <v>0</v>
      </c>
      <c r="AX183" s="133">
        <v>0</v>
      </c>
      <c r="AY183" s="161" t="str">
        <f t="shared" ref="AY183:BS183" si="739">IF(AD183 = 0, "", AD183)</f>
        <v/>
      </c>
      <c r="AZ183" s="137" t="str">
        <f t="shared" si="739"/>
        <v/>
      </c>
      <c r="BA183" s="137" t="str">
        <f t="shared" si="739"/>
        <v/>
      </c>
      <c r="BB183" s="137" t="str">
        <f t="shared" si="739"/>
        <v/>
      </c>
      <c r="BC183" s="137" t="str">
        <f t="shared" si="739"/>
        <v/>
      </c>
      <c r="BD183" s="133">
        <f t="shared" si="739"/>
        <v>40</v>
      </c>
      <c r="BE183" s="137" t="str">
        <f t="shared" si="739"/>
        <v/>
      </c>
      <c r="BF183" s="137" t="str">
        <f t="shared" si="739"/>
        <v/>
      </c>
      <c r="BG183" s="137" t="str">
        <f t="shared" si="739"/>
        <v/>
      </c>
      <c r="BH183" s="137" t="str">
        <f t="shared" si="739"/>
        <v/>
      </c>
      <c r="BI183" s="137" t="str">
        <f t="shared" si="739"/>
        <v/>
      </c>
      <c r="BJ183" s="137" t="str">
        <f t="shared" si="739"/>
        <v/>
      </c>
      <c r="BK183" s="167">
        <f t="shared" si="739"/>
        <v>196</v>
      </c>
      <c r="BL183" s="137" t="str">
        <f t="shared" si="739"/>
        <v/>
      </c>
      <c r="BM183" s="137" t="str">
        <f t="shared" si="739"/>
        <v/>
      </c>
      <c r="BN183" s="137" t="str">
        <f t="shared" si="739"/>
        <v/>
      </c>
      <c r="BO183" s="137" t="str">
        <f t="shared" si="739"/>
        <v/>
      </c>
      <c r="BP183" s="137" t="str">
        <f t="shared" si="739"/>
        <v/>
      </c>
      <c r="BQ183" s="137" t="str">
        <f t="shared" si="739"/>
        <v/>
      </c>
      <c r="BR183" s="137" t="str">
        <f t="shared" si="739"/>
        <v/>
      </c>
      <c r="BS183" s="169" t="str">
        <f t="shared" si="739"/>
        <v/>
      </c>
      <c r="BT183" s="174" t="e">
        <f>$AY183*Assembly!Z$4+$AZ183*Assembly!Z$5+$BA183*Assembly!Z$6+$BB183*Assembly!Z$7+$BC183*Assembly!Z$8+$BD183*Assembly!Z$9+$BE183*Assembly!Z$10+$BF183*Assembly!Z$11+$BG183*Assembly!Z$12+$BH183*Assembly!Z$13+$BI183*Assembly!Z$14+$BJ183*Assembly!Z$15+$BK183*Assembly!Z$16+$BL183*Assembly!Z$17+$BM183*Assembly!Z$18+$BN183*Assembly!Z$19+$BO183*Assembly!Z$20+$BP183*Assembly!Z$21+$BQ183*Assembly!Z$22+$BR183*Assembly!Z$23+$BS183*Assembly!Z$24</f>
        <v>#VALUE!</v>
      </c>
      <c r="BU183" s="133" t="e">
        <f t="shared" si="3"/>
        <v>#VALUE!</v>
      </c>
      <c r="BV183" s="133"/>
      <c r="BW183" s="133" t="e">
        <f>$AY183*Assembly!AD$4+$AZ183*Assembly!AD$5+$BA183*Assembly!AD$6+$BB183*Assembly!AD$7+$BC183*Assembly!AD$8+$BD183*Assembly!AD$9+$BE183*Assembly!AD$10+$BF183*Assembly!AD$11+$BG183*Assembly!AD$12+$BH183*Assembly!AD$13+$BI183*Assembly!AD$14+$BJ183*Assembly!AD$15+$BK183*Assembly!AD$16+$BL183*Assembly!AD$17+$BM183*Assembly!AD$18+$BN183*Assembly!AD$19+$BO183*Assembly!AD$20+$BP183*Assembly!AD$21+$BQ183*Assembly!AD$22+$BR183*Assembly!AD$23+$BS183*Assembly!AD$24</f>
        <v>#VALUE!</v>
      </c>
      <c r="BX183" s="177" t="e">
        <f t="shared" si="4"/>
        <v>#VALUE!</v>
      </c>
      <c r="BY183" s="178" t="e">
        <f t="shared" si="5"/>
        <v>#VALUE!</v>
      </c>
      <c r="BZ183" s="179" t="e">
        <f t="shared" si="6"/>
        <v>#VALUE!</v>
      </c>
      <c r="CA183" s="178" t="e">
        <f t="shared" si="7"/>
        <v>#VALUE!</v>
      </c>
      <c r="CB183" s="133" t="e">
        <f>$AY183*Assembly!Y$4+$AZ183*Assembly!Y$5+$BA183*Assembly!Y$6+$BB183*Assembly!Y$7+$BC183*Assembly!Y$8+$BD183*Assembly!Y$9+$BE183*Assembly!Y$10+$BF183*Assembly!Y$11+$BG183*Assembly!Y$12+$BH183*Assembly!Y$13+$BI183*Assembly!Y$14+$BJ183*Assembly!Y$15+$BK183*Assembly!Y$16+$BL183*Assembly!Y$17+$BM183*Assembly!Y$18+$BN183*Assembly!Y$19+$BO183*Assembly!Y$20+$BP183*Assembly!Y$21+$BQ183*Assembly!Y$22+$BR183*Assembly!Y$23+$BS183*Assembly!Y$24</f>
        <v>#VALUE!</v>
      </c>
      <c r="CC183" s="133" t="e">
        <f t="shared" si="8"/>
        <v>#VALUE!</v>
      </c>
      <c r="CD183" s="130" t="e">
        <f t="shared" si="9"/>
        <v>#VALUE!</v>
      </c>
      <c r="CE183" s="183" t="e">
        <f>$AY183*Assembly!AC$4+$AZ183*Assembly!AC$5+$BA183*Assembly!AC$6+$BB183*Assembly!AC$7+$BC183*Assembly!AC$8+$BD183*Assembly!AC$9+$BE183*Assembly!AC$10+$BF183*Assembly!AC$11+$BG183*Assembly!AC$12+$BH183*Assembly!AC$13+$BI183*Assembly!AC$14+$BJ183*Assembly!AC$15+$BK183*Assembly!AC$16+$BL183*Assembly!AC$17+$BM183*Assembly!AC$18+$BN183*Assembly!AC$19+$BO183*Assembly!AC$20+$BP183*Assembly!AC$21+$BQ183*Assembly!AC$22+$BR183*Assembly!AC$23+$BS183*Assembly!AC$24</f>
        <v>#VALUE!</v>
      </c>
      <c r="CF183" s="145" t="e">
        <f>$AY183*Assembly!M$4+$AZ183*Assembly!M$5+$BA183*Assembly!M$6+$BB183*Assembly!M$7+$BC183*Assembly!M$8+$BD183*Assembly!M$9+$BE183*Assembly!M$10+$BF183*Assembly!M$11+$BG183*Assembly!M$12+$BH183*Assembly!M$13+$BI183*Assembly!M$14+$BJ183*Assembly!M$15+$BK183*Assembly!M$16+$BL183*Assembly!M$17+$BM183*Assembly!M$18+$BN183*Assembly!M$19+$BO183*Assembly!M$20+$BP183*Assembly!M$21+$BQ183*Assembly!M$22+$BR183*Assembly!M$23+$BS183*Assembly!M$24</f>
        <v>#VALUE!</v>
      </c>
      <c r="CG183" s="145" t="e">
        <f>$AY183*Assembly!N$4+$AZ183*Assembly!N$5+$BA183*Assembly!N$6+$BB183*Assembly!N$7+$BC183*Assembly!N$8+$BD183*Assembly!N$9+$BE183*Assembly!N$10+$BF183*Assembly!N$11+$BG183*Assembly!N$12+$BH183*Assembly!N$13+$BI183*Assembly!N$14+$BJ183*Assembly!N$15+$BK183*Assembly!N$16+$BL183*Assembly!N$17+$BM183*Assembly!N$18+$BN183*Assembly!N$19+$BO183*Assembly!N$20+$BP183*Assembly!N$21+$BQ183*Assembly!N$22+$BR183*Assembly!N$23+$BS183*Assembly!N$24</f>
        <v>#VALUE!</v>
      </c>
      <c r="CH183" s="145" t="e">
        <f>$AY183*Assembly!O$4+$AZ183*Assembly!O$5+$BA183*Assembly!O$6+$BB183*Assembly!O$7+$BC183*Assembly!O$8+$BD183*Assembly!O$9+$BE183*Assembly!O$10+$BF183*Assembly!O$11+$BG183*Assembly!O$12+$BH183*Assembly!O$13+$BI183*Assembly!O$14+$BJ183*Assembly!O$15+$BK183*Assembly!O$16+$BL183*Assembly!O$17+$BM183*Assembly!O$18+$BN183*Assembly!O$19+$BO183*Assembly!O$20+$BP183*Assembly!O$21+$BQ183*Assembly!O$22+$BR183*Assembly!O$23+$BS183*Assembly!O$24</f>
        <v>#VALUE!</v>
      </c>
      <c r="CI183" s="140" t="e">
        <f>$AY183*Assembly!P$4+$AZ183*Assembly!P$5+$BA183*Assembly!P$6+$BB183*Assembly!P$7+$BC183*Assembly!P$8+$BD183*Assembly!P$9+$BE183*Assembly!P$10+$BF183*Assembly!P$11+$BG183*Assembly!P$12+$BH183*Assembly!P$13+$BI183*Assembly!P$14+$BJ183*Assembly!P$15+$BK183*Assembly!P$16+$BL183*Assembly!P$17+$BM183*Assembly!P$18+$BN183*Assembly!P$19+$BO183*Assembly!P$20+$BP183*Assembly!P$21+$BQ183*Assembly!P$22+$BR183*Assembly!P$23+$BS183*Assembly!P$24</f>
        <v>#VALUE!</v>
      </c>
      <c r="CJ183" s="140" t="e">
        <f>$AY183*Assembly!Q$4+$AZ183*Assembly!Q$5+$BA183*Assembly!Q$6+$BB183*Assembly!Q$7+$BC183*Assembly!Q$8+$BD183*Assembly!Q$9+$BE183*Assembly!Q$10+$BF183*Assembly!Q$11+$BG183*Assembly!Q$12+$BH183*Assembly!Q$13+$BI183*Assembly!Q$14+$BJ183*Assembly!Q$15+$BK183*Assembly!Q$16+$BL183*Assembly!Q$17+$BM183*Assembly!Q$18+$BN183*Assembly!Q$19+$BO183*Assembly!Q$20+$BP183*Assembly!Q$21+$BQ183*Assembly!Q$22+$BR183*Assembly!Q$23+$BS183*Assembly!Q$24</f>
        <v>#VALUE!</v>
      </c>
      <c r="CK183" s="145" t="e">
        <f>$AY183*Assembly!R$4+$AZ183*Assembly!R$5+$BA183*Assembly!R$6+$BB183*Assembly!R$7+$BC183*Assembly!R$8+$BD183*Assembly!R$9+$BE183*Assembly!R$10+$BF183*Assembly!R$11+$BG183*Assembly!R$12+$BH183*Assembly!R$13+$BI183*Assembly!R$14+$BJ183*Assembly!R$15+$BK183*Assembly!R$16+$BL183*Assembly!R$17+$BM183*Assembly!R$18+$BN183*Assembly!R$19+$BO183*Assembly!R$20+$BP183*Assembly!R$21+$BQ183*Assembly!R$22+$BR183*Assembly!R$23+$BS183*Assembly!R$24</f>
        <v>#VALUE!</v>
      </c>
      <c r="CL183" s="140" t="e">
        <f>$AY183*Assembly!S$4+$AZ183*Assembly!S$5+$BA183*Assembly!S$6+$BB183*Assembly!S$7+$BC183*Assembly!S$8+$BD183*Assembly!S$9+$BE183*Assembly!S$10+$BF183*Assembly!S$11+$BG183*Assembly!S$12+$BH183*Assembly!S$13+$BI183*Assembly!S$14+$BJ183*Assembly!S$15+$BK183*Assembly!S$16+$BL183*Assembly!S$17+$BM183*Assembly!S$18+$BN183*Assembly!S$19+$BO183*Assembly!S$20+$BP183*Assembly!S$21+$BQ183*Assembly!S$22+$BR183*Assembly!S$23+$BS183*Assembly!S$24</f>
        <v>#VALUE!</v>
      </c>
      <c r="CM183" s="140" t="e">
        <f>$AY183*Assembly!T$4+$AZ183*Assembly!T$5+$BA183*Assembly!T$6+$BB183*Assembly!T$7+$BC183*Assembly!T$8+$BD183*Assembly!T$9+$BE183*Assembly!T$10+$BF183*Assembly!T$11+$BG183*Assembly!T$12+$BH183*Assembly!T$13+$BI183*Assembly!T$14+$BJ183*Assembly!T$15+$BK183*Assembly!T$16+$BL183*Assembly!T$17+$BM183*Assembly!T$18+$BN183*Assembly!T$19+$BO183*Assembly!T$20+$BP183*Assembly!T$21+$BQ183*Assembly!T$22+$BR183*Assembly!T$23+$BS183*Assembly!T$24</f>
        <v>#VALUE!</v>
      </c>
      <c r="CN183" s="140" t="e">
        <f>$AY183*Assembly!U$4+$AZ183*Assembly!U$5+$BA183*Assembly!U$6+$BB183*Assembly!U$7+$BC183*Assembly!U$8+$BD183*Assembly!U$9+$BE183*Assembly!U$10+$BF183*Assembly!U$11+$BG183*Assembly!U$12+$BH183*Assembly!U$13+$BI183*Assembly!U$14+$BJ183*Assembly!U$15+$BK183*Assembly!U$16+$BL183*Assembly!U$17+$BM183*Assembly!U$18+$BN183*Assembly!U$19+$BO183*Assembly!U$20+$BP183*Assembly!U$21+$BQ183*Assembly!U$22+$BR183*Assembly!U$23+$BS183*Assembly!U$24</f>
        <v>#VALUE!</v>
      </c>
      <c r="CO183" s="145" t="e">
        <f>$AY183*Assembly!V$4+$AZ183*Assembly!V$5+$BA183*Assembly!V$6+$BB183*Assembly!V$7+$BC183*Assembly!V$8+$BD183*Assembly!V$9+$BE183*Assembly!V$10+$BF183*Assembly!V$11+$BG183*Assembly!V$12+$BH183*Assembly!V$13+$BI183*Assembly!V$14+$BJ183*Assembly!V$15+$BK183*Assembly!V$16+$BL183*Assembly!V$17+$BM183*Assembly!V$18+$BN183*Assembly!V$19+$BO183*Assembly!V$20+$BP183*Assembly!V$21+$BQ183*Assembly!V$22+$BR183*Assembly!V$23+$BS183*Assembly!V$24</f>
        <v>#VALUE!</v>
      </c>
      <c r="CP183" s="145" t="e">
        <f>CF183*Refining!$F$3</f>
        <v>#VALUE!</v>
      </c>
      <c r="CQ183" s="145" t="e">
        <f>CG183*Refining!$F$4</f>
        <v>#VALUE!</v>
      </c>
      <c r="CR183" s="145" t="e">
        <f>CH183*Refining!$F$5</f>
        <v>#VALUE!</v>
      </c>
      <c r="CS183" s="145" t="e">
        <f>CI183*Refining!$F$6</f>
        <v>#VALUE!</v>
      </c>
      <c r="CT183" s="145" t="e">
        <f>CJ183*Refining!$F$7</f>
        <v>#VALUE!</v>
      </c>
      <c r="CU183" s="145" t="e">
        <f>CK183*Refining!$F$8</f>
        <v>#VALUE!</v>
      </c>
      <c r="CV183" s="145" t="e">
        <f>CL183*Refining!$F$9</f>
        <v>#VALUE!</v>
      </c>
      <c r="CW183" s="145" t="e">
        <f>CM183*Refining!$F$10</f>
        <v>#VALUE!</v>
      </c>
      <c r="CX183" s="145" t="e">
        <f>CN183*Refining!$F$11</f>
        <v>#VALUE!</v>
      </c>
      <c r="CY183" s="145" t="e">
        <f>CO183*Refining!$F$12</f>
        <v>#VALUE!</v>
      </c>
      <c r="CZ183" s="185" t="e">
        <f t="shared" ref="CZ183:DS183" si="740">IF(CF183 = 0, "", CF183)</f>
        <v>#VALUE!</v>
      </c>
      <c r="DA183" s="186" t="e">
        <f t="shared" si="740"/>
        <v>#VALUE!</v>
      </c>
      <c r="DB183" s="186" t="e">
        <f t="shared" si="740"/>
        <v>#VALUE!</v>
      </c>
      <c r="DC183" s="186" t="e">
        <f t="shared" si="740"/>
        <v>#VALUE!</v>
      </c>
      <c r="DD183" s="186" t="e">
        <f t="shared" si="740"/>
        <v>#VALUE!</v>
      </c>
      <c r="DE183" s="186" t="e">
        <f t="shared" si="740"/>
        <v>#VALUE!</v>
      </c>
      <c r="DF183" s="186" t="e">
        <f t="shared" si="740"/>
        <v>#VALUE!</v>
      </c>
      <c r="DG183" s="186" t="e">
        <f t="shared" si="740"/>
        <v>#VALUE!</v>
      </c>
      <c r="DH183" s="186" t="e">
        <f t="shared" si="740"/>
        <v>#VALUE!</v>
      </c>
      <c r="DI183" s="187" t="e">
        <f t="shared" si="740"/>
        <v>#VALUE!</v>
      </c>
      <c r="DJ183" s="185" t="e">
        <f t="shared" si="740"/>
        <v>#VALUE!</v>
      </c>
      <c r="DK183" s="186" t="e">
        <f t="shared" si="740"/>
        <v>#VALUE!</v>
      </c>
      <c r="DL183" s="186" t="e">
        <f t="shared" si="740"/>
        <v>#VALUE!</v>
      </c>
      <c r="DM183" s="186" t="e">
        <f t="shared" si="740"/>
        <v>#VALUE!</v>
      </c>
      <c r="DN183" s="211" t="e">
        <f t="shared" si="740"/>
        <v>#VALUE!</v>
      </c>
      <c r="DO183" s="186" t="e">
        <f t="shared" si="740"/>
        <v>#VALUE!</v>
      </c>
      <c r="DP183" s="186" t="e">
        <f t="shared" si="740"/>
        <v>#VALUE!</v>
      </c>
      <c r="DQ183" s="186" t="e">
        <f t="shared" si="740"/>
        <v>#VALUE!</v>
      </c>
      <c r="DR183" s="186" t="e">
        <f t="shared" si="740"/>
        <v>#VALUE!</v>
      </c>
      <c r="DS183" s="187" t="e">
        <f t="shared" si="740"/>
        <v>#VALUE!</v>
      </c>
      <c r="DT183" s="185" t="e">
        <f t="shared" si="11"/>
        <v>#VALUE!</v>
      </c>
      <c r="DU183" s="189" t="e">
        <f t="shared" si="12"/>
        <v>#VALUE!</v>
      </c>
      <c r="DV183" s="133" t="e">
        <f>CZ183*'Ores &amp; Ingots'!$C$3+DA183*'Ores &amp; Ingots'!$C$4+DB183*'Ores &amp; Ingots'!$C$5+DC183*'Ores &amp; Ingots'!$C$6+DD183*'Ores &amp; Ingots'!$C$7+DE183*'Ores &amp; Ingots'!$C$8+DF183*'Ores &amp; Ingots'!$C$9+DG183*'Ores &amp; Ingots'!$C$10+DH183*'Ores &amp; Ingots'!$C$11+DI183*'Ores &amp; Ingots'!$C$12</f>
        <v>#VALUE!</v>
      </c>
      <c r="DW183" s="133" t="e">
        <f>DJ183*'Ores &amp; Ingots'!$B$3+DK183*'Ores &amp; Ingots'!$B$4+DL183*'Ores &amp; Ingots'!$B$5+DM183*'Ores &amp; Ingots'!$B$6+DN183*'Ores &amp; Ingots'!$B$7+DO183*'Ores &amp; Ingots'!$B$8+DP183*'Ores &amp; Ingots'!$B$9+DQ183*'Ores &amp; Ingots'!$B$10+DR183*'Ores &amp; Ingots'!$B$11+DS183*'Ores &amp; Ingots'!$B$12</f>
        <v>#VALUE!</v>
      </c>
      <c r="DX183" s="189" t="e">
        <f>CZ183*Refining!$G$3+DA183*Refining!$G$4+DB183*Refining!$G$5+DC183*Refining!$G$6+DD183*Refining!$G$7+DE183*Refining!$G$8+DF183*Refining!$G$9+DG183*Refining!$G$10+DH183*Refining!$G$11+DI183*Refining!$G$12</f>
        <v>#VALUE!</v>
      </c>
      <c r="DY183" s="189" t="e">
        <f t="shared" si="13"/>
        <v>#VALUE!</v>
      </c>
      <c r="DZ183" s="192" t="e">
        <f t="shared" si="14"/>
        <v>#VALUE!</v>
      </c>
      <c r="EA183" s="185" t="e">
        <f t="shared" si="15"/>
        <v>#VALUE!</v>
      </c>
      <c r="EB183" s="194" t="e">
        <f t="shared" ref="EB183:EC183" si="741">EA183/60</f>
        <v>#VALUE!</v>
      </c>
      <c r="EC183" s="194" t="e">
        <f t="shared" si="741"/>
        <v>#VALUE!</v>
      </c>
      <c r="ED183" s="185" t="e">
        <f t="shared" si="17"/>
        <v>#VALUE!</v>
      </c>
      <c r="EE183" s="194" t="e">
        <f t="shared" ref="EE183:EF183" si="742">ED183/1000</f>
        <v>#VALUE!</v>
      </c>
      <c r="EF183" s="196" t="e">
        <f t="shared" si="742"/>
        <v>#VALUE!</v>
      </c>
      <c r="EG183" s="130" t="e">
        <f t="shared" si="19"/>
        <v>#VALUE!</v>
      </c>
      <c r="EH183" s="132" t="e">
        <f t="shared" si="20"/>
        <v>#VALUE!</v>
      </c>
      <c r="EI183" s="133">
        <v>74</v>
      </c>
    </row>
    <row r="184" spans="1:139" ht="12.75" hidden="1" x14ac:dyDescent="0.2">
      <c r="A184" s="864"/>
      <c r="B184" s="135" t="s">
        <v>383</v>
      </c>
      <c r="C184" s="137" t="s">
        <v>156</v>
      </c>
      <c r="D184" s="137">
        <v>1</v>
      </c>
      <c r="E184" s="137">
        <v>1</v>
      </c>
      <c r="F184" s="137">
        <v>1</v>
      </c>
      <c r="G184" s="139">
        <f t="shared" si="0"/>
        <v>15.625</v>
      </c>
      <c r="H184" s="140">
        <v>6</v>
      </c>
      <c r="I184" s="140">
        <v>6</v>
      </c>
      <c r="J184" s="140">
        <f>H184/Main!$D$9</f>
        <v>1.2</v>
      </c>
      <c r="K184" s="140">
        <f>I184/Main!$D$10</f>
        <v>3</v>
      </c>
      <c r="L184" s="140">
        <f t="shared" si="1"/>
        <v>2.5</v>
      </c>
      <c r="M184" s="140">
        <v>1</v>
      </c>
      <c r="N184" s="143"/>
      <c r="O184" s="143"/>
      <c r="P184" s="143"/>
      <c r="Q184" s="145"/>
      <c r="R184" s="143"/>
      <c r="S184" s="146"/>
      <c r="T184" s="146"/>
      <c r="U184" s="143"/>
      <c r="V184" s="143"/>
      <c r="W184" s="146"/>
      <c r="X184" s="146"/>
      <c r="Y184" s="143"/>
      <c r="Z184" s="143"/>
      <c r="AA184" s="143"/>
      <c r="AB184" s="143"/>
      <c r="AC184" s="362" t="s">
        <v>34</v>
      </c>
      <c r="AD184" s="133">
        <v>0</v>
      </c>
      <c r="AE184" s="133">
        <v>0</v>
      </c>
      <c r="AF184" s="133">
        <v>0</v>
      </c>
      <c r="AG184" s="133">
        <v>0</v>
      </c>
      <c r="AH184" s="133">
        <v>0</v>
      </c>
      <c r="AI184" s="133">
        <v>10</v>
      </c>
      <c r="AJ184" s="133">
        <v>0</v>
      </c>
      <c r="AK184" s="133">
        <v>0</v>
      </c>
      <c r="AL184" s="133">
        <v>0</v>
      </c>
      <c r="AM184" s="133">
        <v>0</v>
      </c>
      <c r="AN184" s="133">
        <v>0</v>
      </c>
      <c r="AO184" s="133">
        <v>0</v>
      </c>
      <c r="AP184" s="167">
        <v>25</v>
      </c>
      <c r="AQ184" s="133">
        <v>0</v>
      </c>
      <c r="AR184" s="133">
        <v>0</v>
      </c>
      <c r="AS184" s="133">
        <v>0</v>
      </c>
      <c r="AT184" s="133">
        <v>0</v>
      </c>
      <c r="AU184" s="133">
        <v>0</v>
      </c>
      <c r="AV184" s="133">
        <v>0</v>
      </c>
      <c r="AW184" s="133">
        <v>0</v>
      </c>
      <c r="AX184" s="133">
        <v>0</v>
      </c>
      <c r="AY184" s="161" t="str">
        <f t="shared" ref="AY184:BS184" si="743">IF(AD184 = 0, "", AD184)</f>
        <v/>
      </c>
      <c r="AZ184" s="137" t="str">
        <f t="shared" si="743"/>
        <v/>
      </c>
      <c r="BA184" s="137" t="str">
        <f t="shared" si="743"/>
        <v/>
      </c>
      <c r="BB184" s="137" t="str">
        <f t="shared" si="743"/>
        <v/>
      </c>
      <c r="BC184" s="137" t="str">
        <f t="shared" si="743"/>
        <v/>
      </c>
      <c r="BD184" s="133">
        <f t="shared" si="743"/>
        <v>10</v>
      </c>
      <c r="BE184" s="137" t="str">
        <f t="shared" si="743"/>
        <v/>
      </c>
      <c r="BF184" s="137" t="str">
        <f t="shared" si="743"/>
        <v/>
      </c>
      <c r="BG184" s="137" t="str">
        <f t="shared" si="743"/>
        <v/>
      </c>
      <c r="BH184" s="137" t="str">
        <f t="shared" si="743"/>
        <v/>
      </c>
      <c r="BI184" s="137" t="str">
        <f t="shared" si="743"/>
        <v/>
      </c>
      <c r="BJ184" s="137" t="str">
        <f t="shared" si="743"/>
        <v/>
      </c>
      <c r="BK184" s="167">
        <f t="shared" si="743"/>
        <v>25</v>
      </c>
      <c r="BL184" s="137" t="str">
        <f t="shared" si="743"/>
        <v/>
      </c>
      <c r="BM184" s="137" t="str">
        <f t="shared" si="743"/>
        <v/>
      </c>
      <c r="BN184" s="137" t="str">
        <f t="shared" si="743"/>
        <v/>
      </c>
      <c r="BO184" s="137" t="str">
        <f t="shared" si="743"/>
        <v/>
      </c>
      <c r="BP184" s="137" t="str">
        <f t="shared" si="743"/>
        <v/>
      </c>
      <c r="BQ184" s="137" t="str">
        <f t="shared" si="743"/>
        <v/>
      </c>
      <c r="BR184" s="137" t="str">
        <f t="shared" si="743"/>
        <v/>
      </c>
      <c r="BS184" s="169" t="str">
        <f t="shared" si="743"/>
        <v/>
      </c>
      <c r="BT184" s="174" t="e">
        <f>$AY184*Assembly!Z$4+$AZ184*Assembly!Z$5+$BA184*Assembly!Z$6+$BB184*Assembly!Z$7+$BC184*Assembly!Z$8+$BD184*Assembly!Z$9+$BE184*Assembly!Z$10+$BF184*Assembly!Z$11+$BG184*Assembly!Z$12+$BH184*Assembly!Z$13+$BI184*Assembly!Z$14+$BJ184*Assembly!Z$15+$BK184*Assembly!Z$16+$BL184*Assembly!Z$17+$BM184*Assembly!Z$18+$BN184*Assembly!Z$19+$BO184*Assembly!Z$20+$BP184*Assembly!Z$21+$BQ184*Assembly!Z$22+$BR184*Assembly!Z$23+$BS184*Assembly!Z$24</f>
        <v>#VALUE!</v>
      </c>
      <c r="BU184" s="133" t="e">
        <f t="shared" si="3"/>
        <v>#VALUE!</v>
      </c>
      <c r="BV184" s="133"/>
      <c r="BW184" s="133" t="e">
        <f>$AY184*Assembly!AD$4+$AZ184*Assembly!AD$5+$BA184*Assembly!AD$6+$BB184*Assembly!AD$7+$BC184*Assembly!AD$8+$BD184*Assembly!AD$9+$BE184*Assembly!AD$10+$BF184*Assembly!AD$11+$BG184*Assembly!AD$12+$BH184*Assembly!AD$13+$BI184*Assembly!AD$14+$BJ184*Assembly!AD$15+$BK184*Assembly!AD$16+$BL184*Assembly!AD$17+$BM184*Assembly!AD$18+$BN184*Assembly!AD$19+$BO184*Assembly!AD$20+$BP184*Assembly!AD$21+$BQ184*Assembly!AD$22+$BR184*Assembly!AD$23+$BS184*Assembly!AD$24</f>
        <v>#VALUE!</v>
      </c>
      <c r="BX184" s="177" t="e">
        <f t="shared" si="4"/>
        <v>#VALUE!</v>
      </c>
      <c r="BY184" s="178" t="e">
        <f t="shared" si="5"/>
        <v>#VALUE!</v>
      </c>
      <c r="BZ184" s="179" t="e">
        <f t="shared" si="6"/>
        <v>#VALUE!</v>
      </c>
      <c r="CA184" s="178" t="e">
        <f t="shared" si="7"/>
        <v>#VALUE!</v>
      </c>
      <c r="CB184" s="133" t="e">
        <f>$AY184*Assembly!Y$4+$AZ184*Assembly!Y$5+$BA184*Assembly!Y$6+$BB184*Assembly!Y$7+$BC184*Assembly!Y$8+$BD184*Assembly!Y$9+$BE184*Assembly!Y$10+$BF184*Assembly!Y$11+$BG184*Assembly!Y$12+$BH184*Assembly!Y$13+$BI184*Assembly!Y$14+$BJ184*Assembly!Y$15+$BK184*Assembly!Y$16+$BL184*Assembly!Y$17+$BM184*Assembly!Y$18+$BN184*Assembly!Y$19+$BO184*Assembly!Y$20+$BP184*Assembly!Y$21+$BQ184*Assembly!Y$22+$BR184*Assembly!Y$23+$BS184*Assembly!Y$24</f>
        <v>#VALUE!</v>
      </c>
      <c r="CC184" s="133" t="e">
        <f t="shared" si="8"/>
        <v>#VALUE!</v>
      </c>
      <c r="CD184" s="130" t="e">
        <f t="shared" si="9"/>
        <v>#VALUE!</v>
      </c>
      <c r="CE184" s="183" t="e">
        <f>$AY184*Assembly!AC$4+$AZ184*Assembly!AC$5+$BA184*Assembly!AC$6+$BB184*Assembly!AC$7+$BC184*Assembly!AC$8+$BD184*Assembly!AC$9+$BE184*Assembly!AC$10+$BF184*Assembly!AC$11+$BG184*Assembly!AC$12+$BH184*Assembly!AC$13+$BI184*Assembly!AC$14+$BJ184*Assembly!AC$15+$BK184*Assembly!AC$16+$BL184*Assembly!AC$17+$BM184*Assembly!AC$18+$BN184*Assembly!AC$19+$BO184*Assembly!AC$20+$BP184*Assembly!AC$21+$BQ184*Assembly!AC$22+$BR184*Assembly!AC$23+$BS184*Assembly!AC$24</f>
        <v>#VALUE!</v>
      </c>
      <c r="CF184" s="145" t="e">
        <f>$AY184*Assembly!M$4+$AZ184*Assembly!M$5+$BA184*Assembly!M$6+$BB184*Assembly!M$7+$BC184*Assembly!M$8+$BD184*Assembly!M$9+$BE184*Assembly!M$10+$BF184*Assembly!M$11+$BG184*Assembly!M$12+$BH184*Assembly!M$13+$BI184*Assembly!M$14+$BJ184*Assembly!M$15+$BK184*Assembly!M$16+$BL184*Assembly!M$17+$BM184*Assembly!M$18+$BN184*Assembly!M$19+$BO184*Assembly!M$20+$BP184*Assembly!M$21+$BQ184*Assembly!M$22+$BR184*Assembly!M$23+$BS184*Assembly!M$24</f>
        <v>#VALUE!</v>
      </c>
      <c r="CG184" s="145" t="e">
        <f>$AY184*Assembly!N$4+$AZ184*Assembly!N$5+$BA184*Assembly!N$6+$BB184*Assembly!N$7+$BC184*Assembly!N$8+$BD184*Assembly!N$9+$BE184*Assembly!N$10+$BF184*Assembly!N$11+$BG184*Assembly!N$12+$BH184*Assembly!N$13+$BI184*Assembly!N$14+$BJ184*Assembly!N$15+$BK184*Assembly!N$16+$BL184*Assembly!N$17+$BM184*Assembly!N$18+$BN184*Assembly!N$19+$BO184*Assembly!N$20+$BP184*Assembly!N$21+$BQ184*Assembly!N$22+$BR184*Assembly!N$23+$BS184*Assembly!N$24</f>
        <v>#VALUE!</v>
      </c>
      <c r="CH184" s="145" t="e">
        <f>$AY184*Assembly!O$4+$AZ184*Assembly!O$5+$BA184*Assembly!O$6+$BB184*Assembly!O$7+$BC184*Assembly!O$8+$BD184*Assembly!O$9+$BE184*Assembly!O$10+$BF184*Assembly!O$11+$BG184*Assembly!O$12+$BH184*Assembly!O$13+$BI184*Assembly!O$14+$BJ184*Assembly!O$15+$BK184*Assembly!O$16+$BL184*Assembly!O$17+$BM184*Assembly!O$18+$BN184*Assembly!O$19+$BO184*Assembly!O$20+$BP184*Assembly!O$21+$BQ184*Assembly!O$22+$BR184*Assembly!O$23+$BS184*Assembly!O$24</f>
        <v>#VALUE!</v>
      </c>
      <c r="CI184" s="140" t="e">
        <f>$AY184*Assembly!P$4+$AZ184*Assembly!P$5+$BA184*Assembly!P$6+$BB184*Assembly!P$7+$BC184*Assembly!P$8+$BD184*Assembly!P$9+$BE184*Assembly!P$10+$BF184*Assembly!P$11+$BG184*Assembly!P$12+$BH184*Assembly!P$13+$BI184*Assembly!P$14+$BJ184*Assembly!P$15+$BK184*Assembly!P$16+$BL184*Assembly!P$17+$BM184*Assembly!P$18+$BN184*Assembly!P$19+$BO184*Assembly!P$20+$BP184*Assembly!P$21+$BQ184*Assembly!P$22+$BR184*Assembly!P$23+$BS184*Assembly!P$24</f>
        <v>#VALUE!</v>
      </c>
      <c r="CJ184" s="140" t="e">
        <f>$AY184*Assembly!Q$4+$AZ184*Assembly!Q$5+$BA184*Assembly!Q$6+$BB184*Assembly!Q$7+$BC184*Assembly!Q$8+$BD184*Assembly!Q$9+$BE184*Assembly!Q$10+$BF184*Assembly!Q$11+$BG184*Assembly!Q$12+$BH184*Assembly!Q$13+$BI184*Assembly!Q$14+$BJ184*Assembly!Q$15+$BK184*Assembly!Q$16+$BL184*Assembly!Q$17+$BM184*Assembly!Q$18+$BN184*Assembly!Q$19+$BO184*Assembly!Q$20+$BP184*Assembly!Q$21+$BQ184*Assembly!Q$22+$BR184*Assembly!Q$23+$BS184*Assembly!Q$24</f>
        <v>#VALUE!</v>
      </c>
      <c r="CK184" s="145" t="e">
        <f>$AY184*Assembly!R$4+$AZ184*Assembly!R$5+$BA184*Assembly!R$6+$BB184*Assembly!R$7+$BC184*Assembly!R$8+$BD184*Assembly!R$9+$BE184*Assembly!R$10+$BF184*Assembly!R$11+$BG184*Assembly!R$12+$BH184*Assembly!R$13+$BI184*Assembly!R$14+$BJ184*Assembly!R$15+$BK184*Assembly!R$16+$BL184*Assembly!R$17+$BM184*Assembly!R$18+$BN184*Assembly!R$19+$BO184*Assembly!R$20+$BP184*Assembly!R$21+$BQ184*Assembly!R$22+$BR184*Assembly!R$23+$BS184*Assembly!R$24</f>
        <v>#VALUE!</v>
      </c>
      <c r="CL184" s="140" t="e">
        <f>$AY184*Assembly!S$4+$AZ184*Assembly!S$5+$BA184*Assembly!S$6+$BB184*Assembly!S$7+$BC184*Assembly!S$8+$BD184*Assembly!S$9+$BE184*Assembly!S$10+$BF184*Assembly!S$11+$BG184*Assembly!S$12+$BH184*Assembly!S$13+$BI184*Assembly!S$14+$BJ184*Assembly!S$15+$BK184*Assembly!S$16+$BL184*Assembly!S$17+$BM184*Assembly!S$18+$BN184*Assembly!S$19+$BO184*Assembly!S$20+$BP184*Assembly!S$21+$BQ184*Assembly!S$22+$BR184*Assembly!S$23+$BS184*Assembly!S$24</f>
        <v>#VALUE!</v>
      </c>
      <c r="CM184" s="140" t="e">
        <f>$AY184*Assembly!T$4+$AZ184*Assembly!T$5+$BA184*Assembly!T$6+$BB184*Assembly!T$7+$BC184*Assembly!T$8+$BD184*Assembly!T$9+$BE184*Assembly!T$10+$BF184*Assembly!T$11+$BG184*Assembly!T$12+$BH184*Assembly!T$13+$BI184*Assembly!T$14+$BJ184*Assembly!T$15+$BK184*Assembly!T$16+$BL184*Assembly!T$17+$BM184*Assembly!T$18+$BN184*Assembly!T$19+$BO184*Assembly!T$20+$BP184*Assembly!T$21+$BQ184*Assembly!T$22+$BR184*Assembly!T$23+$BS184*Assembly!T$24</f>
        <v>#VALUE!</v>
      </c>
      <c r="CN184" s="140" t="e">
        <f>$AY184*Assembly!U$4+$AZ184*Assembly!U$5+$BA184*Assembly!U$6+$BB184*Assembly!U$7+$BC184*Assembly!U$8+$BD184*Assembly!U$9+$BE184*Assembly!U$10+$BF184*Assembly!U$11+$BG184*Assembly!U$12+$BH184*Assembly!U$13+$BI184*Assembly!U$14+$BJ184*Assembly!U$15+$BK184*Assembly!U$16+$BL184*Assembly!U$17+$BM184*Assembly!U$18+$BN184*Assembly!U$19+$BO184*Assembly!U$20+$BP184*Assembly!U$21+$BQ184*Assembly!U$22+$BR184*Assembly!U$23+$BS184*Assembly!U$24</f>
        <v>#VALUE!</v>
      </c>
      <c r="CO184" s="145" t="e">
        <f>$AY184*Assembly!V$4+$AZ184*Assembly!V$5+$BA184*Assembly!V$6+$BB184*Assembly!V$7+$BC184*Assembly!V$8+$BD184*Assembly!V$9+$BE184*Assembly!V$10+$BF184*Assembly!V$11+$BG184*Assembly!V$12+$BH184*Assembly!V$13+$BI184*Assembly!V$14+$BJ184*Assembly!V$15+$BK184*Assembly!V$16+$BL184*Assembly!V$17+$BM184*Assembly!V$18+$BN184*Assembly!V$19+$BO184*Assembly!V$20+$BP184*Assembly!V$21+$BQ184*Assembly!V$22+$BR184*Assembly!V$23+$BS184*Assembly!V$24</f>
        <v>#VALUE!</v>
      </c>
      <c r="CP184" s="145" t="e">
        <f>CF184*Refining!$F$3</f>
        <v>#VALUE!</v>
      </c>
      <c r="CQ184" s="145" t="e">
        <f>CG184*Refining!$F$4</f>
        <v>#VALUE!</v>
      </c>
      <c r="CR184" s="145" t="e">
        <f>CH184*Refining!$F$5</f>
        <v>#VALUE!</v>
      </c>
      <c r="CS184" s="145" t="e">
        <f>CI184*Refining!$F$6</f>
        <v>#VALUE!</v>
      </c>
      <c r="CT184" s="145" t="e">
        <f>CJ184*Refining!$F$7</f>
        <v>#VALUE!</v>
      </c>
      <c r="CU184" s="145" t="e">
        <f>CK184*Refining!$F$8</f>
        <v>#VALUE!</v>
      </c>
      <c r="CV184" s="145" t="e">
        <f>CL184*Refining!$F$9</f>
        <v>#VALUE!</v>
      </c>
      <c r="CW184" s="145" t="e">
        <f>CM184*Refining!$F$10</f>
        <v>#VALUE!</v>
      </c>
      <c r="CX184" s="145" t="e">
        <f>CN184*Refining!$F$11</f>
        <v>#VALUE!</v>
      </c>
      <c r="CY184" s="145" t="e">
        <f>CO184*Refining!$F$12</f>
        <v>#VALUE!</v>
      </c>
      <c r="CZ184" s="185" t="e">
        <f t="shared" ref="CZ184:DS184" si="744">IF(CF184 = 0, "", CF184)</f>
        <v>#VALUE!</v>
      </c>
      <c r="DA184" s="186" t="e">
        <f t="shared" si="744"/>
        <v>#VALUE!</v>
      </c>
      <c r="DB184" s="186" t="e">
        <f t="shared" si="744"/>
        <v>#VALUE!</v>
      </c>
      <c r="DC184" s="186" t="e">
        <f t="shared" si="744"/>
        <v>#VALUE!</v>
      </c>
      <c r="DD184" s="186" t="e">
        <f t="shared" si="744"/>
        <v>#VALUE!</v>
      </c>
      <c r="DE184" s="186" t="e">
        <f t="shared" si="744"/>
        <v>#VALUE!</v>
      </c>
      <c r="DF184" s="186" t="e">
        <f t="shared" si="744"/>
        <v>#VALUE!</v>
      </c>
      <c r="DG184" s="186" t="e">
        <f t="shared" si="744"/>
        <v>#VALUE!</v>
      </c>
      <c r="DH184" s="186" t="e">
        <f t="shared" si="744"/>
        <v>#VALUE!</v>
      </c>
      <c r="DI184" s="187" t="e">
        <f t="shared" si="744"/>
        <v>#VALUE!</v>
      </c>
      <c r="DJ184" s="185" t="e">
        <f t="shared" si="744"/>
        <v>#VALUE!</v>
      </c>
      <c r="DK184" s="186" t="e">
        <f t="shared" si="744"/>
        <v>#VALUE!</v>
      </c>
      <c r="DL184" s="186" t="e">
        <f t="shared" si="744"/>
        <v>#VALUE!</v>
      </c>
      <c r="DM184" s="186" t="e">
        <f t="shared" si="744"/>
        <v>#VALUE!</v>
      </c>
      <c r="DN184" s="211" t="e">
        <f t="shared" si="744"/>
        <v>#VALUE!</v>
      </c>
      <c r="DO184" s="186" t="e">
        <f t="shared" si="744"/>
        <v>#VALUE!</v>
      </c>
      <c r="DP184" s="186" t="e">
        <f t="shared" si="744"/>
        <v>#VALUE!</v>
      </c>
      <c r="DQ184" s="186" t="e">
        <f t="shared" si="744"/>
        <v>#VALUE!</v>
      </c>
      <c r="DR184" s="186" t="e">
        <f t="shared" si="744"/>
        <v>#VALUE!</v>
      </c>
      <c r="DS184" s="187" t="e">
        <f t="shared" si="744"/>
        <v>#VALUE!</v>
      </c>
      <c r="DT184" s="185" t="e">
        <f t="shared" si="11"/>
        <v>#VALUE!</v>
      </c>
      <c r="DU184" s="189" t="e">
        <f t="shared" si="12"/>
        <v>#VALUE!</v>
      </c>
      <c r="DV184" s="133" t="e">
        <f>CZ184*'Ores &amp; Ingots'!$C$3+DA184*'Ores &amp; Ingots'!$C$4+DB184*'Ores &amp; Ingots'!$C$5+DC184*'Ores &amp; Ingots'!$C$6+DD184*'Ores &amp; Ingots'!$C$7+DE184*'Ores &amp; Ingots'!$C$8+DF184*'Ores &amp; Ingots'!$C$9+DG184*'Ores &amp; Ingots'!$C$10+DH184*'Ores &amp; Ingots'!$C$11+DI184*'Ores &amp; Ingots'!$C$12</f>
        <v>#VALUE!</v>
      </c>
      <c r="DW184" s="133" t="e">
        <f>DJ184*'Ores &amp; Ingots'!$B$3+DK184*'Ores &amp; Ingots'!$B$4+DL184*'Ores &amp; Ingots'!$B$5+DM184*'Ores &amp; Ingots'!$B$6+DN184*'Ores &amp; Ingots'!$B$7+DO184*'Ores &amp; Ingots'!$B$8+DP184*'Ores &amp; Ingots'!$B$9+DQ184*'Ores &amp; Ingots'!$B$10+DR184*'Ores &amp; Ingots'!$B$11+DS184*'Ores &amp; Ingots'!$B$12</f>
        <v>#VALUE!</v>
      </c>
      <c r="DX184" s="189" t="e">
        <f>CZ184*Refining!$G$3+DA184*Refining!$G$4+DB184*Refining!$G$5+DC184*Refining!$G$6+DD184*Refining!$G$7+DE184*Refining!$G$8+DF184*Refining!$G$9+DG184*Refining!$G$10+DH184*Refining!$G$11+DI184*Refining!$G$12</f>
        <v>#VALUE!</v>
      </c>
      <c r="DY184" s="189" t="e">
        <f t="shared" si="13"/>
        <v>#VALUE!</v>
      </c>
      <c r="DZ184" s="192" t="e">
        <f t="shared" si="14"/>
        <v>#VALUE!</v>
      </c>
      <c r="EA184" s="185" t="e">
        <f t="shared" si="15"/>
        <v>#VALUE!</v>
      </c>
      <c r="EB184" s="194" t="e">
        <f t="shared" ref="EB184:EC184" si="745">EA184/60</f>
        <v>#VALUE!</v>
      </c>
      <c r="EC184" s="194" t="e">
        <f t="shared" si="745"/>
        <v>#VALUE!</v>
      </c>
      <c r="ED184" s="185" t="e">
        <f t="shared" si="17"/>
        <v>#VALUE!</v>
      </c>
      <c r="EE184" s="194" t="e">
        <f t="shared" ref="EE184:EF184" si="746">ED184/1000</f>
        <v>#VALUE!</v>
      </c>
      <c r="EF184" s="196" t="e">
        <f t="shared" si="746"/>
        <v>#VALUE!</v>
      </c>
      <c r="EG184" s="130" t="e">
        <f t="shared" si="19"/>
        <v>#VALUE!</v>
      </c>
      <c r="EH184" s="132" t="e">
        <f t="shared" si="20"/>
        <v>#VALUE!</v>
      </c>
      <c r="EI184" s="133" t="s">
        <v>28</v>
      </c>
    </row>
    <row r="185" spans="1:139" ht="12.75" hidden="1" x14ac:dyDescent="0.2">
      <c r="A185" s="864"/>
      <c r="B185" s="135" t="s">
        <v>383</v>
      </c>
      <c r="C185" s="137" t="s">
        <v>156</v>
      </c>
      <c r="D185" s="137">
        <v>1</v>
      </c>
      <c r="E185" s="137">
        <v>1</v>
      </c>
      <c r="F185" s="137">
        <v>2</v>
      </c>
      <c r="G185" s="139">
        <f t="shared" si="0"/>
        <v>31.25</v>
      </c>
      <c r="H185" s="140">
        <v>8</v>
      </c>
      <c r="I185" s="140">
        <v>8</v>
      </c>
      <c r="J185" s="140">
        <f>H185/Main!$D$9</f>
        <v>1.6</v>
      </c>
      <c r="K185" s="140">
        <f>I185/Main!$D$10</f>
        <v>4</v>
      </c>
      <c r="L185" s="140">
        <f t="shared" si="1"/>
        <v>2.5</v>
      </c>
      <c r="M185" s="140">
        <v>1</v>
      </c>
      <c r="N185" s="143"/>
      <c r="O185" s="143"/>
      <c r="P185" s="143"/>
      <c r="Q185" s="145"/>
      <c r="R185" s="143"/>
      <c r="S185" s="146"/>
      <c r="T185" s="146"/>
      <c r="U185" s="143"/>
      <c r="V185" s="143"/>
      <c r="W185" s="146"/>
      <c r="X185" s="146"/>
      <c r="Y185" s="143"/>
      <c r="Z185" s="143"/>
      <c r="AA185" s="143"/>
      <c r="AB185" s="143"/>
      <c r="AC185" s="362" t="s">
        <v>34</v>
      </c>
      <c r="AD185" s="133">
        <v>0</v>
      </c>
      <c r="AE185" s="133">
        <v>0</v>
      </c>
      <c r="AF185" s="133">
        <v>0</v>
      </c>
      <c r="AG185" s="133">
        <v>0</v>
      </c>
      <c r="AH185" s="133">
        <v>0</v>
      </c>
      <c r="AI185" s="133">
        <v>15</v>
      </c>
      <c r="AJ185" s="133">
        <v>0</v>
      </c>
      <c r="AK185" s="133">
        <v>0</v>
      </c>
      <c r="AL185" s="133">
        <v>0</v>
      </c>
      <c r="AM185" s="133">
        <v>0</v>
      </c>
      <c r="AN185" s="133">
        <v>0</v>
      </c>
      <c r="AO185" s="133">
        <v>0</v>
      </c>
      <c r="AP185" s="167">
        <v>40</v>
      </c>
      <c r="AQ185" s="133">
        <v>0</v>
      </c>
      <c r="AR185" s="133">
        <v>0</v>
      </c>
      <c r="AS185" s="133">
        <v>0</v>
      </c>
      <c r="AT185" s="133">
        <v>0</v>
      </c>
      <c r="AU185" s="133">
        <v>0</v>
      </c>
      <c r="AV185" s="133">
        <v>0</v>
      </c>
      <c r="AW185" s="133">
        <v>0</v>
      </c>
      <c r="AX185" s="133">
        <v>0</v>
      </c>
      <c r="AY185" s="161" t="str">
        <f t="shared" ref="AY185:BS185" si="747">IF(AD185 = 0, "", AD185)</f>
        <v/>
      </c>
      <c r="AZ185" s="137" t="str">
        <f t="shared" si="747"/>
        <v/>
      </c>
      <c r="BA185" s="137" t="str">
        <f t="shared" si="747"/>
        <v/>
      </c>
      <c r="BB185" s="137" t="str">
        <f t="shared" si="747"/>
        <v/>
      </c>
      <c r="BC185" s="137" t="str">
        <f t="shared" si="747"/>
        <v/>
      </c>
      <c r="BD185" s="133">
        <f t="shared" si="747"/>
        <v>15</v>
      </c>
      <c r="BE185" s="137" t="str">
        <f t="shared" si="747"/>
        <v/>
      </c>
      <c r="BF185" s="137" t="str">
        <f t="shared" si="747"/>
        <v/>
      </c>
      <c r="BG185" s="137" t="str">
        <f t="shared" si="747"/>
        <v/>
      </c>
      <c r="BH185" s="137" t="str">
        <f t="shared" si="747"/>
        <v/>
      </c>
      <c r="BI185" s="137" t="str">
        <f t="shared" si="747"/>
        <v/>
      </c>
      <c r="BJ185" s="137" t="str">
        <f t="shared" si="747"/>
        <v/>
      </c>
      <c r="BK185" s="167">
        <f t="shared" si="747"/>
        <v>40</v>
      </c>
      <c r="BL185" s="137" t="str">
        <f t="shared" si="747"/>
        <v/>
      </c>
      <c r="BM185" s="137" t="str">
        <f t="shared" si="747"/>
        <v/>
      </c>
      <c r="BN185" s="137" t="str">
        <f t="shared" si="747"/>
        <v/>
      </c>
      <c r="BO185" s="137" t="str">
        <f t="shared" si="747"/>
        <v/>
      </c>
      <c r="BP185" s="137" t="str">
        <f t="shared" si="747"/>
        <v/>
      </c>
      <c r="BQ185" s="137" t="str">
        <f t="shared" si="747"/>
        <v/>
      </c>
      <c r="BR185" s="137" t="str">
        <f t="shared" si="747"/>
        <v/>
      </c>
      <c r="BS185" s="169" t="str">
        <f t="shared" si="747"/>
        <v/>
      </c>
      <c r="BT185" s="174" t="e">
        <f>$AY185*Assembly!Z$4+$AZ185*Assembly!Z$5+$BA185*Assembly!Z$6+$BB185*Assembly!Z$7+$BC185*Assembly!Z$8+$BD185*Assembly!Z$9+$BE185*Assembly!Z$10+$BF185*Assembly!Z$11+$BG185*Assembly!Z$12+$BH185*Assembly!Z$13+$BI185*Assembly!Z$14+$BJ185*Assembly!Z$15+$BK185*Assembly!Z$16+$BL185*Assembly!Z$17+$BM185*Assembly!Z$18+$BN185*Assembly!Z$19+$BO185*Assembly!Z$20+$BP185*Assembly!Z$21+$BQ185*Assembly!Z$22+$BR185*Assembly!Z$23+$BS185*Assembly!Z$24</f>
        <v>#VALUE!</v>
      </c>
      <c r="BU185" s="133" t="e">
        <f t="shared" si="3"/>
        <v>#VALUE!</v>
      </c>
      <c r="BV185" s="133"/>
      <c r="BW185" s="133" t="e">
        <f>$AY185*Assembly!AD$4+$AZ185*Assembly!AD$5+$BA185*Assembly!AD$6+$BB185*Assembly!AD$7+$BC185*Assembly!AD$8+$BD185*Assembly!AD$9+$BE185*Assembly!AD$10+$BF185*Assembly!AD$11+$BG185*Assembly!AD$12+$BH185*Assembly!AD$13+$BI185*Assembly!AD$14+$BJ185*Assembly!AD$15+$BK185*Assembly!AD$16+$BL185*Assembly!AD$17+$BM185*Assembly!AD$18+$BN185*Assembly!AD$19+$BO185*Assembly!AD$20+$BP185*Assembly!AD$21+$BQ185*Assembly!AD$22+$BR185*Assembly!AD$23+$BS185*Assembly!AD$24</f>
        <v>#VALUE!</v>
      </c>
      <c r="BX185" s="177" t="e">
        <f t="shared" si="4"/>
        <v>#VALUE!</v>
      </c>
      <c r="BY185" s="178" t="e">
        <f t="shared" si="5"/>
        <v>#VALUE!</v>
      </c>
      <c r="BZ185" s="179" t="e">
        <f t="shared" si="6"/>
        <v>#VALUE!</v>
      </c>
      <c r="CA185" s="178" t="e">
        <f t="shared" si="7"/>
        <v>#VALUE!</v>
      </c>
      <c r="CB185" s="133" t="e">
        <f>$AY185*Assembly!Y$4+$AZ185*Assembly!Y$5+$BA185*Assembly!Y$6+$BB185*Assembly!Y$7+$BC185*Assembly!Y$8+$BD185*Assembly!Y$9+$BE185*Assembly!Y$10+$BF185*Assembly!Y$11+$BG185*Assembly!Y$12+$BH185*Assembly!Y$13+$BI185*Assembly!Y$14+$BJ185*Assembly!Y$15+$BK185*Assembly!Y$16+$BL185*Assembly!Y$17+$BM185*Assembly!Y$18+$BN185*Assembly!Y$19+$BO185*Assembly!Y$20+$BP185*Assembly!Y$21+$BQ185*Assembly!Y$22+$BR185*Assembly!Y$23+$BS185*Assembly!Y$24</f>
        <v>#VALUE!</v>
      </c>
      <c r="CC185" s="133" t="e">
        <f t="shared" si="8"/>
        <v>#VALUE!</v>
      </c>
      <c r="CD185" s="130" t="e">
        <f t="shared" si="9"/>
        <v>#VALUE!</v>
      </c>
      <c r="CE185" s="183" t="e">
        <f>$AY185*Assembly!AC$4+$AZ185*Assembly!AC$5+$BA185*Assembly!AC$6+$BB185*Assembly!AC$7+$BC185*Assembly!AC$8+$BD185*Assembly!AC$9+$BE185*Assembly!AC$10+$BF185*Assembly!AC$11+$BG185*Assembly!AC$12+$BH185*Assembly!AC$13+$BI185*Assembly!AC$14+$BJ185*Assembly!AC$15+$BK185*Assembly!AC$16+$BL185*Assembly!AC$17+$BM185*Assembly!AC$18+$BN185*Assembly!AC$19+$BO185*Assembly!AC$20+$BP185*Assembly!AC$21+$BQ185*Assembly!AC$22+$BR185*Assembly!AC$23+$BS185*Assembly!AC$24</f>
        <v>#VALUE!</v>
      </c>
      <c r="CF185" s="145" t="e">
        <f>$AY185*Assembly!M$4+$AZ185*Assembly!M$5+$BA185*Assembly!M$6+$BB185*Assembly!M$7+$BC185*Assembly!M$8+$BD185*Assembly!M$9+$BE185*Assembly!M$10+$BF185*Assembly!M$11+$BG185*Assembly!M$12+$BH185*Assembly!M$13+$BI185*Assembly!M$14+$BJ185*Assembly!M$15+$BK185*Assembly!M$16+$BL185*Assembly!M$17+$BM185*Assembly!M$18+$BN185*Assembly!M$19+$BO185*Assembly!M$20+$BP185*Assembly!M$21+$BQ185*Assembly!M$22+$BR185*Assembly!M$23+$BS185*Assembly!M$24</f>
        <v>#VALUE!</v>
      </c>
      <c r="CG185" s="145" t="e">
        <f>$AY185*Assembly!N$4+$AZ185*Assembly!N$5+$BA185*Assembly!N$6+$BB185*Assembly!N$7+$BC185*Assembly!N$8+$BD185*Assembly!N$9+$BE185*Assembly!N$10+$BF185*Assembly!N$11+$BG185*Assembly!N$12+$BH185*Assembly!N$13+$BI185*Assembly!N$14+$BJ185*Assembly!N$15+$BK185*Assembly!N$16+$BL185*Assembly!N$17+$BM185*Assembly!N$18+$BN185*Assembly!N$19+$BO185*Assembly!N$20+$BP185*Assembly!N$21+$BQ185*Assembly!N$22+$BR185*Assembly!N$23+$BS185*Assembly!N$24</f>
        <v>#VALUE!</v>
      </c>
      <c r="CH185" s="145" t="e">
        <f>$AY185*Assembly!O$4+$AZ185*Assembly!O$5+$BA185*Assembly!O$6+$BB185*Assembly!O$7+$BC185*Assembly!O$8+$BD185*Assembly!O$9+$BE185*Assembly!O$10+$BF185*Assembly!O$11+$BG185*Assembly!O$12+$BH185*Assembly!O$13+$BI185*Assembly!O$14+$BJ185*Assembly!O$15+$BK185*Assembly!O$16+$BL185*Assembly!O$17+$BM185*Assembly!O$18+$BN185*Assembly!O$19+$BO185*Assembly!O$20+$BP185*Assembly!O$21+$BQ185*Assembly!O$22+$BR185*Assembly!O$23+$BS185*Assembly!O$24</f>
        <v>#VALUE!</v>
      </c>
      <c r="CI185" s="140" t="e">
        <f>$AY185*Assembly!P$4+$AZ185*Assembly!P$5+$BA185*Assembly!P$6+$BB185*Assembly!P$7+$BC185*Assembly!P$8+$BD185*Assembly!P$9+$BE185*Assembly!P$10+$BF185*Assembly!P$11+$BG185*Assembly!P$12+$BH185*Assembly!P$13+$BI185*Assembly!P$14+$BJ185*Assembly!P$15+$BK185*Assembly!P$16+$BL185*Assembly!P$17+$BM185*Assembly!P$18+$BN185*Assembly!P$19+$BO185*Assembly!P$20+$BP185*Assembly!P$21+$BQ185*Assembly!P$22+$BR185*Assembly!P$23+$BS185*Assembly!P$24</f>
        <v>#VALUE!</v>
      </c>
      <c r="CJ185" s="140" t="e">
        <f>$AY185*Assembly!Q$4+$AZ185*Assembly!Q$5+$BA185*Assembly!Q$6+$BB185*Assembly!Q$7+$BC185*Assembly!Q$8+$BD185*Assembly!Q$9+$BE185*Assembly!Q$10+$BF185*Assembly!Q$11+$BG185*Assembly!Q$12+$BH185*Assembly!Q$13+$BI185*Assembly!Q$14+$BJ185*Assembly!Q$15+$BK185*Assembly!Q$16+$BL185*Assembly!Q$17+$BM185*Assembly!Q$18+$BN185*Assembly!Q$19+$BO185*Assembly!Q$20+$BP185*Assembly!Q$21+$BQ185*Assembly!Q$22+$BR185*Assembly!Q$23+$BS185*Assembly!Q$24</f>
        <v>#VALUE!</v>
      </c>
      <c r="CK185" s="145" t="e">
        <f>$AY185*Assembly!R$4+$AZ185*Assembly!R$5+$BA185*Assembly!R$6+$BB185*Assembly!R$7+$BC185*Assembly!R$8+$BD185*Assembly!R$9+$BE185*Assembly!R$10+$BF185*Assembly!R$11+$BG185*Assembly!R$12+$BH185*Assembly!R$13+$BI185*Assembly!R$14+$BJ185*Assembly!R$15+$BK185*Assembly!R$16+$BL185*Assembly!R$17+$BM185*Assembly!R$18+$BN185*Assembly!R$19+$BO185*Assembly!R$20+$BP185*Assembly!R$21+$BQ185*Assembly!R$22+$BR185*Assembly!R$23+$BS185*Assembly!R$24</f>
        <v>#VALUE!</v>
      </c>
      <c r="CL185" s="140" t="e">
        <f>$AY185*Assembly!S$4+$AZ185*Assembly!S$5+$BA185*Assembly!S$6+$BB185*Assembly!S$7+$BC185*Assembly!S$8+$BD185*Assembly!S$9+$BE185*Assembly!S$10+$BF185*Assembly!S$11+$BG185*Assembly!S$12+$BH185*Assembly!S$13+$BI185*Assembly!S$14+$BJ185*Assembly!S$15+$BK185*Assembly!S$16+$BL185*Assembly!S$17+$BM185*Assembly!S$18+$BN185*Assembly!S$19+$BO185*Assembly!S$20+$BP185*Assembly!S$21+$BQ185*Assembly!S$22+$BR185*Assembly!S$23+$BS185*Assembly!S$24</f>
        <v>#VALUE!</v>
      </c>
      <c r="CM185" s="140" t="e">
        <f>$AY185*Assembly!T$4+$AZ185*Assembly!T$5+$BA185*Assembly!T$6+$BB185*Assembly!T$7+$BC185*Assembly!T$8+$BD185*Assembly!T$9+$BE185*Assembly!T$10+$BF185*Assembly!T$11+$BG185*Assembly!T$12+$BH185*Assembly!T$13+$BI185*Assembly!T$14+$BJ185*Assembly!T$15+$BK185*Assembly!T$16+$BL185*Assembly!T$17+$BM185*Assembly!T$18+$BN185*Assembly!T$19+$BO185*Assembly!T$20+$BP185*Assembly!T$21+$BQ185*Assembly!T$22+$BR185*Assembly!T$23+$BS185*Assembly!T$24</f>
        <v>#VALUE!</v>
      </c>
      <c r="CN185" s="140" t="e">
        <f>$AY185*Assembly!U$4+$AZ185*Assembly!U$5+$BA185*Assembly!U$6+$BB185*Assembly!U$7+$BC185*Assembly!U$8+$BD185*Assembly!U$9+$BE185*Assembly!U$10+$BF185*Assembly!U$11+$BG185*Assembly!U$12+$BH185*Assembly!U$13+$BI185*Assembly!U$14+$BJ185*Assembly!U$15+$BK185*Assembly!U$16+$BL185*Assembly!U$17+$BM185*Assembly!U$18+$BN185*Assembly!U$19+$BO185*Assembly!U$20+$BP185*Assembly!U$21+$BQ185*Assembly!U$22+$BR185*Assembly!U$23+$BS185*Assembly!U$24</f>
        <v>#VALUE!</v>
      </c>
      <c r="CO185" s="145" t="e">
        <f>$AY185*Assembly!V$4+$AZ185*Assembly!V$5+$BA185*Assembly!V$6+$BB185*Assembly!V$7+$BC185*Assembly!V$8+$BD185*Assembly!V$9+$BE185*Assembly!V$10+$BF185*Assembly!V$11+$BG185*Assembly!V$12+$BH185*Assembly!V$13+$BI185*Assembly!V$14+$BJ185*Assembly!V$15+$BK185*Assembly!V$16+$BL185*Assembly!V$17+$BM185*Assembly!V$18+$BN185*Assembly!V$19+$BO185*Assembly!V$20+$BP185*Assembly!V$21+$BQ185*Assembly!V$22+$BR185*Assembly!V$23+$BS185*Assembly!V$24</f>
        <v>#VALUE!</v>
      </c>
      <c r="CP185" s="145" t="e">
        <f>CF185*Refining!$F$3</f>
        <v>#VALUE!</v>
      </c>
      <c r="CQ185" s="145" t="e">
        <f>CG185*Refining!$F$4</f>
        <v>#VALUE!</v>
      </c>
      <c r="CR185" s="145" t="e">
        <f>CH185*Refining!$F$5</f>
        <v>#VALUE!</v>
      </c>
      <c r="CS185" s="145" t="e">
        <f>CI185*Refining!$F$6</f>
        <v>#VALUE!</v>
      </c>
      <c r="CT185" s="145" t="e">
        <f>CJ185*Refining!$F$7</f>
        <v>#VALUE!</v>
      </c>
      <c r="CU185" s="145" t="e">
        <f>CK185*Refining!$F$8</f>
        <v>#VALUE!</v>
      </c>
      <c r="CV185" s="145" t="e">
        <f>CL185*Refining!$F$9</f>
        <v>#VALUE!</v>
      </c>
      <c r="CW185" s="145" t="e">
        <f>CM185*Refining!$F$10</f>
        <v>#VALUE!</v>
      </c>
      <c r="CX185" s="145" t="e">
        <f>CN185*Refining!$F$11</f>
        <v>#VALUE!</v>
      </c>
      <c r="CY185" s="145" t="e">
        <f>CO185*Refining!$F$12</f>
        <v>#VALUE!</v>
      </c>
      <c r="CZ185" s="185" t="e">
        <f t="shared" ref="CZ185:DS185" si="748">IF(CF185 = 0, "", CF185)</f>
        <v>#VALUE!</v>
      </c>
      <c r="DA185" s="186" t="e">
        <f t="shared" si="748"/>
        <v>#VALUE!</v>
      </c>
      <c r="DB185" s="186" t="e">
        <f t="shared" si="748"/>
        <v>#VALUE!</v>
      </c>
      <c r="DC185" s="186" t="e">
        <f t="shared" si="748"/>
        <v>#VALUE!</v>
      </c>
      <c r="DD185" s="186" t="e">
        <f t="shared" si="748"/>
        <v>#VALUE!</v>
      </c>
      <c r="DE185" s="186" t="e">
        <f t="shared" si="748"/>
        <v>#VALUE!</v>
      </c>
      <c r="DF185" s="186" t="e">
        <f t="shared" si="748"/>
        <v>#VALUE!</v>
      </c>
      <c r="DG185" s="186" t="e">
        <f t="shared" si="748"/>
        <v>#VALUE!</v>
      </c>
      <c r="DH185" s="186" t="e">
        <f t="shared" si="748"/>
        <v>#VALUE!</v>
      </c>
      <c r="DI185" s="187" t="e">
        <f t="shared" si="748"/>
        <v>#VALUE!</v>
      </c>
      <c r="DJ185" s="185" t="e">
        <f t="shared" si="748"/>
        <v>#VALUE!</v>
      </c>
      <c r="DK185" s="186" t="e">
        <f t="shared" si="748"/>
        <v>#VALUE!</v>
      </c>
      <c r="DL185" s="186" t="e">
        <f t="shared" si="748"/>
        <v>#VALUE!</v>
      </c>
      <c r="DM185" s="186" t="e">
        <f t="shared" si="748"/>
        <v>#VALUE!</v>
      </c>
      <c r="DN185" s="211" t="e">
        <f t="shared" si="748"/>
        <v>#VALUE!</v>
      </c>
      <c r="DO185" s="186" t="e">
        <f t="shared" si="748"/>
        <v>#VALUE!</v>
      </c>
      <c r="DP185" s="186" t="e">
        <f t="shared" si="748"/>
        <v>#VALUE!</v>
      </c>
      <c r="DQ185" s="186" t="e">
        <f t="shared" si="748"/>
        <v>#VALUE!</v>
      </c>
      <c r="DR185" s="186" t="e">
        <f t="shared" si="748"/>
        <v>#VALUE!</v>
      </c>
      <c r="DS185" s="187" t="e">
        <f t="shared" si="748"/>
        <v>#VALUE!</v>
      </c>
      <c r="DT185" s="185" t="e">
        <f t="shared" si="11"/>
        <v>#VALUE!</v>
      </c>
      <c r="DU185" s="189" t="e">
        <f t="shared" si="12"/>
        <v>#VALUE!</v>
      </c>
      <c r="DV185" s="133" t="e">
        <f>CZ185*'Ores &amp; Ingots'!$C$3+DA185*'Ores &amp; Ingots'!$C$4+DB185*'Ores &amp; Ingots'!$C$5+DC185*'Ores &amp; Ingots'!$C$6+DD185*'Ores &amp; Ingots'!$C$7+DE185*'Ores &amp; Ingots'!$C$8+DF185*'Ores &amp; Ingots'!$C$9+DG185*'Ores &amp; Ingots'!$C$10+DH185*'Ores &amp; Ingots'!$C$11+DI185*'Ores &amp; Ingots'!$C$12</f>
        <v>#VALUE!</v>
      </c>
      <c r="DW185" s="133" t="e">
        <f>DJ185*'Ores &amp; Ingots'!$B$3+DK185*'Ores &amp; Ingots'!$B$4+DL185*'Ores &amp; Ingots'!$B$5+DM185*'Ores &amp; Ingots'!$B$6+DN185*'Ores &amp; Ingots'!$B$7+DO185*'Ores &amp; Ingots'!$B$8+DP185*'Ores &amp; Ingots'!$B$9+DQ185*'Ores &amp; Ingots'!$B$10+DR185*'Ores &amp; Ingots'!$B$11+DS185*'Ores &amp; Ingots'!$B$12</f>
        <v>#VALUE!</v>
      </c>
      <c r="DX185" s="189" t="e">
        <f>CZ185*Refining!$G$3+DA185*Refining!$G$4+DB185*Refining!$G$5+DC185*Refining!$G$6+DD185*Refining!$G$7+DE185*Refining!$G$8+DF185*Refining!$G$9+DG185*Refining!$G$10+DH185*Refining!$G$11+DI185*Refining!$G$12</f>
        <v>#VALUE!</v>
      </c>
      <c r="DY185" s="189" t="e">
        <f t="shared" si="13"/>
        <v>#VALUE!</v>
      </c>
      <c r="DZ185" s="192" t="e">
        <f t="shared" si="14"/>
        <v>#VALUE!</v>
      </c>
      <c r="EA185" s="185" t="e">
        <f t="shared" si="15"/>
        <v>#VALUE!</v>
      </c>
      <c r="EB185" s="194" t="e">
        <f t="shared" ref="EB185:EC185" si="749">EA185/60</f>
        <v>#VALUE!</v>
      </c>
      <c r="EC185" s="194" t="e">
        <f t="shared" si="749"/>
        <v>#VALUE!</v>
      </c>
      <c r="ED185" s="185" t="e">
        <f t="shared" si="17"/>
        <v>#VALUE!</v>
      </c>
      <c r="EE185" s="194" t="e">
        <f t="shared" ref="EE185:EF185" si="750">ED185/1000</f>
        <v>#VALUE!</v>
      </c>
      <c r="EF185" s="196" t="e">
        <f t="shared" si="750"/>
        <v>#VALUE!</v>
      </c>
      <c r="EG185" s="130" t="e">
        <f t="shared" si="19"/>
        <v>#VALUE!</v>
      </c>
      <c r="EH185" s="132" t="e">
        <f t="shared" si="20"/>
        <v>#VALUE!</v>
      </c>
      <c r="EI185" s="133" t="s">
        <v>28</v>
      </c>
    </row>
    <row r="186" spans="1:139" ht="12.75" hidden="1" x14ac:dyDescent="0.2">
      <c r="A186" s="864"/>
      <c r="B186" s="135" t="s">
        <v>383</v>
      </c>
      <c r="C186" s="137" t="s">
        <v>156</v>
      </c>
      <c r="D186" s="137">
        <v>1</v>
      </c>
      <c r="E186" s="137">
        <v>2</v>
      </c>
      <c r="F186" s="137">
        <v>3</v>
      </c>
      <c r="G186" s="139">
        <f t="shared" si="0"/>
        <v>93.75</v>
      </c>
      <c r="H186" s="140">
        <v>20</v>
      </c>
      <c r="I186" s="140">
        <v>20</v>
      </c>
      <c r="J186" s="140">
        <f>H186/Main!$D$9</f>
        <v>4</v>
      </c>
      <c r="K186" s="140">
        <f>I186/Main!$D$10</f>
        <v>10</v>
      </c>
      <c r="L186" s="140">
        <f t="shared" si="1"/>
        <v>2.5</v>
      </c>
      <c r="M186" s="140">
        <v>1</v>
      </c>
      <c r="N186" s="143"/>
      <c r="O186" s="143"/>
      <c r="P186" s="143"/>
      <c r="Q186" s="145"/>
      <c r="R186" s="143"/>
      <c r="S186" s="146"/>
      <c r="T186" s="146"/>
      <c r="U186" s="143"/>
      <c r="V186" s="143"/>
      <c r="W186" s="146"/>
      <c r="X186" s="146"/>
      <c r="Y186" s="143"/>
      <c r="Z186" s="143"/>
      <c r="AA186" s="143"/>
      <c r="AB186" s="143"/>
      <c r="AC186" s="362" t="s">
        <v>34</v>
      </c>
      <c r="AD186" s="133">
        <v>0</v>
      </c>
      <c r="AE186" s="133">
        <v>0</v>
      </c>
      <c r="AF186" s="133">
        <v>0</v>
      </c>
      <c r="AG186" s="133">
        <v>0</v>
      </c>
      <c r="AH186" s="133">
        <v>0</v>
      </c>
      <c r="AI186" s="133">
        <v>25</v>
      </c>
      <c r="AJ186" s="133">
        <v>0</v>
      </c>
      <c r="AK186" s="133">
        <v>0</v>
      </c>
      <c r="AL186" s="133">
        <v>0</v>
      </c>
      <c r="AM186" s="133">
        <v>0</v>
      </c>
      <c r="AN186" s="133">
        <v>0</v>
      </c>
      <c r="AO186" s="133">
        <v>0</v>
      </c>
      <c r="AP186" s="167">
        <v>140</v>
      </c>
      <c r="AQ186" s="133">
        <v>0</v>
      </c>
      <c r="AR186" s="133">
        <v>0</v>
      </c>
      <c r="AS186" s="133">
        <v>0</v>
      </c>
      <c r="AT186" s="133">
        <v>0</v>
      </c>
      <c r="AU186" s="133">
        <v>0</v>
      </c>
      <c r="AV186" s="133">
        <v>0</v>
      </c>
      <c r="AW186" s="133">
        <v>0</v>
      </c>
      <c r="AX186" s="133">
        <v>0</v>
      </c>
      <c r="AY186" s="161" t="str">
        <f t="shared" ref="AY186:BS186" si="751">IF(AD186 = 0, "", AD186)</f>
        <v/>
      </c>
      <c r="AZ186" s="137" t="str">
        <f t="shared" si="751"/>
        <v/>
      </c>
      <c r="BA186" s="137" t="str">
        <f t="shared" si="751"/>
        <v/>
      </c>
      <c r="BB186" s="137" t="str">
        <f t="shared" si="751"/>
        <v/>
      </c>
      <c r="BC186" s="137" t="str">
        <f t="shared" si="751"/>
        <v/>
      </c>
      <c r="BD186" s="133">
        <f t="shared" si="751"/>
        <v>25</v>
      </c>
      <c r="BE186" s="137" t="str">
        <f t="shared" si="751"/>
        <v/>
      </c>
      <c r="BF186" s="137" t="str">
        <f t="shared" si="751"/>
        <v/>
      </c>
      <c r="BG186" s="137" t="str">
        <f t="shared" si="751"/>
        <v/>
      </c>
      <c r="BH186" s="137" t="str">
        <f t="shared" si="751"/>
        <v/>
      </c>
      <c r="BI186" s="137" t="str">
        <f t="shared" si="751"/>
        <v/>
      </c>
      <c r="BJ186" s="137" t="str">
        <f t="shared" si="751"/>
        <v/>
      </c>
      <c r="BK186" s="167">
        <f t="shared" si="751"/>
        <v>140</v>
      </c>
      <c r="BL186" s="137" t="str">
        <f t="shared" si="751"/>
        <v/>
      </c>
      <c r="BM186" s="137" t="str">
        <f t="shared" si="751"/>
        <v/>
      </c>
      <c r="BN186" s="137" t="str">
        <f t="shared" si="751"/>
        <v/>
      </c>
      <c r="BO186" s="137" t="str">
        <f t="shared" si="751"/>
        <v/>
      </c>
      <c r="BP186" s="137" t="str">
        <f t="shared" si="751"/>
        <v/>
      </c>
      <c r="BQ186" s="137" t="str">
        <f t="shared" si="751"/>
        <v/>
      </c>
      <c r="BR186" s="137" t="str">
        <f t="shared" si="751"/>
        <v/>
      </c>
      <c r="BS186" s="169" t="str">
        <f t="shared" si="751"/>
        <v/>
      </c>
      <c r="BT186" s="174" t="e">
        <f>$AY186*Assembly!Z$4+$AZ186*Assembly!Z$5+$BA186*Assembly!Z$6+$BB186*Assembly!Z$7+$BC186*Assembly!Z$8+$BD186*Assembly!Z$9+$BE186*Assembly!Z$10+$BF186*Assembly!Z$11+$BG186*Assembly!Z$12+$BH186*Assembly!Z$13+$BI186*Assembly!Z$14+$BJ186*Assembly!Z$15+$BK186*Assembly!Z$16+$BL186*Assembly!Z$17+$BM186*Assembly!Z$18+$BN186*Assembly!Z$19+$BO186*Assembly!Z$20+$BP186*Assembly!Z$21+$BQ186*Assembly!Z$22+$BR186*Assembly!Z$23+$BS186*Assembly!Z$24</f>
        <v>#VALUE!</v>
      </c>
      <c r="BU186" s="133" t="e">
        <f t="shared" si="3"/>
        <v>#VALUE!</v>
      </c>
      <c r="BV186" s="133"/>
      <c r="BW186" s="133" t="e">
        <f>$AY186*Assembly!AD$4+$AZ186*Assembly!AD$5+$BA186*Assembly!AD$6+$BB186*Assembly!AD$7+$BC186*Assembly!AD$8+$BD186*Assembly!AD$9+$BE186*Assembly!AD$10+$BF186*Assembly!AD$11+$BG186*Assembly!AD$12+$BH186*Assembly!AD$13+$BI186*Assembly!AD$14+$BJ186*Assembly!AD$15+$BK186*Assembly!AD$16+$BL186*Assembly!AD$17+$BM186*Assembly!AD$18+$BN186*Assembly!AD$19+$BO186*Assembly!AD$20+$BP186*Assembly!AD$21+$BQ186*Assembly!AD$22+$BR186*Assembly!AD$23+$BS186*Assembly!AD$24</f>
        <v>#VALUE!</v>
      </c>
      <c r="BX186" s="177" t="e">
        <f t="shared" si="4"/>
        <v>#VALUE!</v>
      </c>
      <c r="BY186" s="178" t="e">
        <f t="shared" si="5"/>
        <v>#VALUE!</v>
      </c>
      <c r="BZ186" s="179" t="e">
        <f t="shared" si="6"/>
        <v>#VALUE!</v>
      </c>
      <c r="CA186" s="178" t="e">
        <f t="shared" si="7"/>
        <v>#VALUE!</v>
      </c>
      <c r="CB186" s="133" t="e">
        <f>$AY186*Assembly!Y$4+$AZ186*Assembly!Y$5+$BA186*Assembly!Y$6+$BB186*Assembly!Y$7+$BC186*Assembly!Y$8+$BD186*Assembly!Y$9+$BE186*Assembly!Y$10+$BF186*Assembly!Y$11+$BG186*Assembly!Y$12+$BH186*Assembly!Y$13+$BI186*Assembly!Y$14+$BJ186*Assembly!Y$15+$BK186*Assembly!Y$16+$BL186*Assembly!Y$17+$BM186*Assembly!Y$18+$BN186*Assembly!Y$19+$BO186*Assembly!Y$20+$BP186*Assembly!Y$21+$BQ186*Assembly!Y$22+$BR186*Assembly!Y$23+$BS186*Assembly!Y$24</f>
        <v>#VALUE!</v>
      </c>
      <c r="CC186" s="133" t="e">
        <f t="shared" si="8"/>
        <v>#VALUE!</v>
      </c>
      <c r="CD186" s="130" t="e">
        <f t="shared" si="9"/>
        <v>#VALUE!</v>
      </c>
      <c r="CE186" s="183" t="e">
        <f>$AY186*Assembly!AC$4+$AZ186*Assembly!AC$5+$BA186*Assembly!AC$6+$BB186*Assembly!AC$7+$BC186*Assembly!AC$8+$BD186*Assembly!AC$9+$BE186*Assembly!AC$10+$BF186*Assembly!AC$11+$BG186*Assembly!AC$12+$BH186*Assembly!AC$13+$BI186*Assembly!AC$14+$BJ186*Assembly!AC$15+$BK186*Assembly!AC$16+$BL186*Assembly!AC$17+$BM186*Assembly!AC$18+$BN186*Assembly!AC$19+$BO186*Assembly!AC$20+$BP186*Assembly!AC$21+$BQ186*Assembly!AC$22+$BR186*Assembly!AC$23+$BS186*Assembly!AC$24</f>
        <v>#VALUE!</v>
      </c>
      <c r="CF186" s="145" t="e">
        <f>$AY186*Assembly!M$4+$AZ186*Assembly!M$5+$BA186*Assembly!M$6+$BB186*Assembly!M$7+$BC186*Assembly!M$8+$BD186*Assembly!M$9+$BE186*Assembly!M$10+$BF186*Assembly!M$11+$BG186*Assembly!M$12+$BH186*Assembly!M$13+$BI186*Assembly!M$14+$BJ186*Assembly!M$15+$BK186*Assembly!M$16+$BL186*Assembly!M$17+$BM186*Assembly!M$18+$BN186*Assembly!M$19+$BO186*Assembly!M$20+$BP186*Assembly!M$21+$BQ186*Assembly!M$22+$BR186*Assembly!M$23+$BS186*Assembly!M$24</f>
        <v>#VALUE!</v>
      </c>
      <c r="CG186" s="145" t="e">
        <f>$AY186*Assembly!N$4+$AZ186*Assembly!N$5+$BA186*Assembly!N$6+$BB186*Assembly!N$7+$BC186*Assembly!N$8+$BD186*Assembly!N$9+$BE186*Assembly!N$10+$BF186*Assembly!N$11+$BG186*Assembly!N$12+$BH186*Assembly!N$13+$BI186*Assembly!N$14+$BJ186*Assembly!N$15+$BK186*Assembly!N$16+$BL186*Assembly!N$17+$BM186*Assembly!N$18+$BN186*Assembly!N$19+$BO186*Assembly!N$20+$BP186*Assembly!N$21+$BQ186*Assembly!N$22+$BR186*Assembly!N$23+$BS186*Assembly!N$24</f>
        <v>#VALUE!</v>
      </c>
      <c r="CH186" s="145" t="e">
        <f>$AY186*Assembly!O$4+$AZ186*Assembly!O$5+$BA186*Assembly!O$6+$BB186*Assembly!O$7+$BC186*Assembly!O$8+$BD186*Assembly!O$9+$BE186*Assembly!O$10+$BF186*Assembly!O$11+$BG186*Assembly!O$12+$BH186*Assembly!O$13+$BI186*Assembly!O$14+$BJ186*Assembly!O$15+$BK186*Assembly!O$16+$BL186*Assembly!O$17+$BM186*Assembly!O$18+$BN186*Assembly!O$19+$BO186*Assembly!O$20+$BP186*Assembly!O$21+$BQ186*Assembly!O$22+$BR186*Assembly!O$23+$BS186*Assembly!O$24</f>
        <v>#VALUE!</v>
      </c>
      <c r="CI186" s="140" t="e">
        <f>$AY186*Assembly!P$4+$AZ186*Assembly!P$5+$BA186*Assembly!P$6+$BB186*Assembly!P$7+$BC186*Assembly!P$8+$BD186*Assembly!P$9+$BE186*Assembly!P$10+$BF186*Assembly!P$11+$BG186*Assembly!P$12+$BH186*Assembly!P$13+$BI186*Assembly!P$14+$BJ186*Assembly!P$15+$BK186*Assembly!P$16+$BL186*Assembly!P$17+$BM186*Assembly!P$18+$BN186*Assembly!P$19+$BO186*Assembly!P$20+$BP186*Assembly!P$21+$BQ186*Assembly!P$22+$BR186*Assembly!P$23+$BS186*Assembly!P$24</f>
        <v>#VALUE!</v>
      </c>
      <c r="CJ186" s="140" t="e">
        <f>$AY186*Assembly!Q$4+$AZ186*Assembly!Q$5+$BA186*Assembly!Q$6+$BB186*Assembly!Q$7+$BC186*Assembly!Q$8+$BD186*Assembly!Q$9+$BE186*Assembly!Q$10+$BF186*Assembly!Q$11+$BG186*Assembly!Q$12+$BH186*Assembly!Q$13+$BI186*Assembly!Q$14+$BJ186*Assembly!Q$15+$BK186*Assembly!Q$16+$BL186*Assembly!Q$17+$BM186*Assembly!Q$18+$BN186*Assembly!Q$19+$BO186*Assembly!Q$20+$BP186*Assembly!Q$21+$BQ186*Assembly!Q$22+$BR186*Assembly!Q$23+$BS186*Assembly!Q$24</f>
        <v>#VALUE!</v>
      </c>
      <c r="CK186" s="145" t="e">
        <f>$AY186*Assembly!R$4+$AZ186*Assembly!R$5+$BA186*Assembly!R$6+$BB186*Assembly!R$7+$BC186*Assembly!R$8+$BD186*Assembly!R$9+$BE186*Assembly!R$10+$BF186*Assembly!R$11+$BG186*Assembly!R$12+$BH186*Assembly!R$13+$BI186*Assembly!R$14+$BJ186*Assembly!R$15+$BK186*Assembly!R$16+$BL186*Assembly!R$17+$BM186*Assembly!R$18+$BN186*Assembly!R$19+$BO186*Assembly!R$20+$BP186*Assembly!R$21+$BQ186*Assembly!R$22+$BR186*Assembly!R$23+$BS186*Assembly!R$24</f>
        <v>#VALUE!</v>
      </c>
      <c r="CL186" s="140" t="e">
        <f>$AY186*Assembly!S$4+$AZ186*Assembly!S$5+$BA186*Assembly!S$6+$BB186*Assembly!S$7+$BC186*Assembly!S$8+$BD186*Assembly!S$9+$BE186*Assembly!S$10+$BF186*Assembly!S$11+$BG186*Assembly!S$12+$BH186*Assembly!S$13+$BI186*Assembly!S$14+$BJ186*Assembly!S$15+$BK186*Assembly!S$16+$BL186*Assembly!S$17+$BM186*Assembly!S$18+$BN186*Assembly!S$19+$BO186*Assembly!S$20+$BP186*Assembly!S$21+$BQ186*Assembly!S$22+$BR186*Assembly!S$23+$BS186*Assembly!S$24</f>
        <v>#VALUE!</v>
      </c>
      <c r="CM186" s="140" t="e">
        <f>$AY186*Assembly!T$4+$AZ186*Assembly!T$5+$BA186*Assembly!T$6+$BB186*Assembly!T$7+$BC186*Assembly!T$8+$BD186*Assembly!T$9+$BE186*Assembly!T$10+$BF186*Assembly!T$11+$BG186*Assembly!T$12+$BH186*Assembly!T$13+$BI186*Assembly!T$14+$BJ186*Assembly!T$15+$BK186*Assembly!T$16+$BL186*Assembly!T$17+$BM186*Assembly!T$18+$BN186*Assembly!T$19+$BO186*Assembly!T$20+$BP186*Assembly!T$21+$BQ186*Assembly!T$22+$BR186*Assembly!T$23+$BS186*Assembly!T$24</f>
        <v>#VALUE!</v>
      </c>
      <c r="CN186" s="140" t="e">
        <f>$AY186*Assembly!U$4+$AZ186*Assembly!U$5+$BA186*Assembly!U$6+$BB186*Assembly!U$7+$BC186*Assembly!U$8+$BD186*Assembly!U$9+$BE186*Assembly!U$10+$BF186*Assembly!U$11+$BG186*Assembly!U$12+$BH186*Assembly!U$13+$BI186*Assembly!U$14+$BJ186*Assembly!U$15+$BK186*Assembly!U$16+$BL186*Assembly!U$17+$BM186*Assembly!U$18+$BN186*Assembly!U$19+$BO186*Assembly!U$20+$BP186*Assembly!U$21+$BQ186*Assembly!U$22+$BR186*Assembly!U$23+$BS186*Assembly!U$24</f>
        <v>#VALUE!</v>
      </c>
      <c r="CO186" s="145" t="e">
        <f>$AY186*Assembly!V$4+$AZ186*Assembly!V$5+$BA186*Assembly!V$6+$BB186*Assembly!V$7+$BC186*Assembly!V$8+$BD186*Assembly!V$9+$BE186*Assembly!V$10+$BF186*Assembly!V$11+$BG186*Assembly!V$12+$BH186*Assembly!V$13+$BI186*Assembly!V$14+$BJ186*Assembly!V$15+$BK186*Assembly!V$16+$BL186*Assembly!V$17+$BM186*Assembly!V$18+$BN186*Assembly!V$19+$BO186*Assembly!V$20+$BP186*Assembly!V$21+$BQ186*Assembly!V$22+$BR186*Assembly!V$23+$BS186*Assembly!V$24</f>
        <v>#VALUE!</v>
      </c>
      <c r="CP186" s="145" t="e">
        <f>CF186*Refining!$F$3</f>
        <v>#VALUE!</v>
      </c>
      <c r="CQ186" s="145" t="e">
        <f>CG186*Refining!$F$4</f>
        <v>#VALUE!</v>
      </c>
      <c r="CR186" s="145" t="e">
        <f>CH186*Refining!$F$5</f>
        <v>#VALUE!</v>
      </c>
      <c r="CS186" s="145" t="e">
        <f>CI186*Refining!$F$6</f>
        <v>#VALUE!</v>
      </c>
      <c r="CT186" s="145" t="e">
        <f>CJ186*Refining!$F$7</f>
        <v>#VALUE!</v>
      </c>
      <c r="CU186" s="145" t="e">
        <f>CK186*Refining!$F$8</f>
        <v>#VALUE!</v>
      </c>
      <c r="CV186" s="145" t="e">
        <f>CL186*Refining!$F$9</f>
        <v>#VALUE!</v>
      </c>
      <c r="CW186" s="145" t="e">
        <f>CM186*Refining!$F$10</f>
        <v>#VALUE!</v>
      </c>
      <c r="CX186" s="145" t="e">
        <f>CN186*Refining!$F$11</f>
        <v>#VALUE!</v>
      </c>
      <c r="CY186" s="145" t="e">
        <f>CO186*Refining!$F$12</f>
        <v>#VALUE!</v>
      </c>
      <c r="CZ186" s="185" t="e">
        <f t="shared" ref="CZ186:DS186" si="752">IF(CF186 = 0, "", CF186)</f>
        <v>#VALUE!</v>
      </c>
      <c r="DA186" s="186" t="e">
        <f t="shared" si="752"/>
        <v>#VALUE!</v>
      </c>
      <c r="DB186" s="186" t="e">
        <f t="shared" si="752"/>
        <v>#VALUE!</v>
      </c>
      <c r="DC186" s="186" t="e">
        <f t="shared" si="752"/>
        <v>#VALUE!</v>
      </c>
      <c r="DD186" s="186" t="e">
        <f t="shared" si="752"/>
        <v>#VALUE!</v>
      </c>
      <c r="DE186" s="186" t="e">
        <f t="shared" si="752"/>
        <v>#VALUE!</v>
      </c>
      <c r="DF186" s="186" t="e">
        <f t="shared" si="752"/>
        <v>#VALUE!</v>
      </c>
      <c r="DG186" s="186" t="e">
        <f t="shared" si="752"/>
        <v>#VALUE!</v>
      </c>
      <c r="DH186" s="186" t="e">
        <f t="shared" si="752"/>
        <v>#VALUE!</v>
      </c>
      <c r="DI186" s="187" t="e">
        <f t="shared" si="752"/>
        <v>#VALUE!</v>
      </c>
      <c r="DJ186" s="185" t="e">
        <f t="shared" si="752"/>
        <v>#VALUE!</v>
      </c>
      <c r="DK186" s="186" t="e">
        <f t="shared" si="752"/>
        <v>#VALUE!</v>
      </c>
      <c r="DL186" s="186" t="e">
        <f t="shared" si="752"/>
        <v>#VALUE!</v>
      </c>
      <c r="DM186" s="186" t="e">
        <f t="shared" si="752"/>
        <v>#VALUE!</v>
      </c>
      <c r="DN186" s="211" t="e">
        <f t="shared" si="752"/>
        <v>#VALUE!</v>
      </c>
      <c r="DO186" s="186" t="e">
        <f t="shared" si="752"/>
        <v>#VALUE!</v>
      </c>
      <c r="DP186" s="186" t="e">
        <f t="shared" si="752"/>
        <v>#VALUE!</v>
      </c>
      <c r="DQ186" s="186" t="e">
        <f t="shared" si="752"/>
        <v>#VALUE!</v>
      </c>
      <c r="DR186" s="186" t="e">
        <f t="shared" si="752"/>
        <v>#VALUE!</v>
      </c>
      <c r="DS186" s="187" t="e">
        <f t="shared" si="752"/>
        <v>#VALUE!</v>
      </c>
      <c r="DT186" s="185" t="e">
        <f t="shared" si="11"/>
        <v>#VALUE!</v>
      </c>
      <c r="DU186" s="189" t="e">
        <f t="shared" si="12"/>
        <v>#VALUE!</v>
      </c>
      <c r="DV186" s="133" t="e">
        <f>CZ186*'Ores &amp; Ingots'!$C$3+DA186*'Ores &amp; Ingots'!$C$4+DB186*'Ores &amp; Ingots'!$C$5+DC186*'Ores &amp; Ingots'!$C$6+DD186*'Ores &amp; Ingots'!$C$7+DE186*'Ores &amp; Ingots'!$C$8+DF186*'Ores &amp; Ingots'!$C$9+DG186*'Ores &amp; Ingots'!$C$10+DH186*'Ores &amp; Ingots'!$C$11+DI186*'Ores &amp; Ingots'!$C$12</f>
        <v>#VALUE!</v>
      </c>
      <c r="DW186" s="133" t="e">
        <f>DJ186*'Ores &amp; Ingots'!$B$3+DK186*'Ores &amp; Ingots'!$B$4+DL186*'Ores &amp; Ingots'!$B$5+DM186*'Ores &amp; Ingots'!$B$6+DN186*'Ores &amp; Ingots'!$B$7+DO186*'Ores &amp; Ingots'!$B$8+DP186*'Ores &amp; Ingots'!$B$9+DQ186*'Ores &amp; Ingots'!$B$10+DR186*'Ores &amp; Ingots'!$B$11+DS186*'Ores &amp; Ingots'!$B$12</f>
        <v>#VALUE!</v>
      </c>
      <c r="DX186" s="189" t="e">
        <f>CZ186*Refining!$G$3+DA186*Refining!$G$4+DB186*Refining!$G$5+DC186*Refining!$G$6+DD186*Refining!$G$7+DE186*Refining!$G$8+DF186*Refining!$G$9+DG186*Refining!$G$10+DH186*Refining!$G$11+DI186*Refining!$G$12</f>
        <v>#VALUE!</v>
      </c>
      <c r="DY186" s="189" t="e">
        <f t="shared" si="13"/>
        <v>#VALUE!</v>
      </c>
      <c r="DZ186" s="192" t="e">
        <f t="shared" si="14"/>
        <v>#VALUE!</v>
      </c>
      <c r="EA186" s="185" t="e">
        <f t="shared" si="15"/>
        <v>#VALUE!</v>
      </c>
      <c r="EB186" s="194" t="e">
        <f t="shared" ref="EB186:EC186" si="753">EA186/60</f>
        <v>#VALUE!</v>
      </c>
      <c r="EC186" s="194" t="e">
        <f t="shared" si="753"/>
        <v>#VALUE!</v>
      </c>
      <c r="ED186" s="185" t="e">
        <f t="shared" si="17"/>
        <v>#VALUE!</v>
      </c>
      <c r="EE186" s="194" t="e">
        <f t="shared" ref="EE186:EF186" si="754">ED186/1000</f>
        <v>#VALUE!</v>
      </c>
      <c r="EF186" s="196" t="e">
        <f t="shared" si="754"/>
        <v>#VALUE!</v>
      </c>
      <c r="EG186" s="130" t="e">
        <f t="shared" si="19"/>
        <v>#VALUE!</v>
      </c>
      <c r="EH186" s="132" t="e">
        <f t="shared" si="20"/>
        <v>#VALUE!</v>
      </c>
      <c r="EI186" s="133" t="s">
        <v>28</v>
      </c>
    </row>
    <row r="187" spans="1:139" ht="12.75" hidden="1" x14ac:dyDescent="0.2">
      <c r="A187" s="865"/>
      <c r="B187" s="297" t="s">
        <v>383</v>
      </c>
      <c r="C187" s="216" t="s">
        <v>156</v>
      </c>
      <c r="D187" s="216">
        <v>1</v>
      </c>
      <c r="E187" s="216">
        <v>3</v>
      </c>
      <c r="F187" s="216">
        <v>3</v>
      </c>
      <c r="G187" s="229">
        <f t="shared" si="0"/>
        <v>140.625</v>
      </c>
      <c r="H187" s="230">
        <v>25</v>
      </c>
      <c r="I187" s="230">
        <v>25</v>
      </c>
      <c r="J187" s="230">
        <f>H187/Main!$D$9</f>
        <v>5</v>
      </c>
      <c r="K187" s="230">
        <f>I187/Main!$D$10</f>
        <v>12.5</v>
      </c>
      <c r="L187" s="230">
        <f t="shared" si="1"/>
        <v>2.5</v>
      </c>
      <c r="M187" s="230">
        <v>1</v>
      </c>
      <c r="N187" s="233"/>
      <c r="O187" s="233"/>
      <c r="P187" s="233"/>
      <c r="Q187" s="232"/>
      <c r="R187" s="233"/>
      <c r="S187" s="234"/>
      <c r="T187" s="234"/>
      <c r="U187" s="233"/>
      <c r="V187" s="233"/>
      <c r="W187" s="234"/>
      <c r="X187" s="234"/>
      <c r="Y187" s="233"/>
      <c r="Z187" s="233"/>
      <c r="AA187" s="233"/>
      <c r="AB187" s="233"/>
      <c r="AC187" s="366" t="s">
        <v>34</v>
      </c>
      <c r="AD187" s="226">
        <v>0</v>
      </c>
      <c r="AE187" s="226">
        <v>0</v>
      </c>
      <c r="AF187" s="226">
        <v>0</v>
      </c>
      <c r="AG187" s="226">
        <v>0</v>
      </c>
      <c r="AH187" s="226">
        <v>0</v>
      </c>
      <c r="AI187" s="226">
        <v>40</v>
      </c>
      <c r="AJ187" s="226">
        <v>0</v>
      </c>
      <c r="AK187" s="226">
        <v>0</v>
      </c>
      <c r="AL187" s="226">
        <v>0</v>
      </c>
      <c r="AM187" s="226">
        <v>0</v>
      </c>
      <c r="AN187" s="226">
        <v>0</v>
      </c>
      <c r="AO187" s="226">
        <v>0</v>
      </c>
      <c r="AP187" s="227">
        <v>196</v>
      </c>
      <c r="AQ187" s="226">
        <v>0</v>
      </c>
      <c r="AR187" s="226">
        <v>0</v>
      </c>
      <c r="AS187" s="226">
        <v>0</v>
      </c>
      <c r="AT187" s="226">
        <v>0</v>
      </c>
      <c r="AU187" s="226">
        <v>0</v>
      </c>
      <c r="AV187" s="226">
        <v>0</v>
      </c>
      <c r="AW187" s="226">
        <v>0</v>
      </c>
      <c r="AX187" s="226">
        <v>0</v>
      </c>
      <c r="AY187" s="322" t="str">
        <f t="shared" ref="AY187:BS187" si="755">IF(AD187 = 0, "", AD187)</f>
        <v/>
      </c>
      <c r="AZ187" s="216" t="str">
        <f t="shared" si="755"/>
        <v/>
      </c>
      <c r="BA187" s="216" t="str">
        <f t="shared" si="755"/>
        <v/>
      </c>
      <c r="BB187" s="216" t="str">
        <f t="shared" si="755"/>
        <v/>
      </c>
      <c r="BC187" s="216" t="str">
        <f t="shared" si="755"/>
        <v/>
      </c>
      <c r="BD187" s="226">
        <f t="shared" si="755"/>
        <v>40</v>
      </c>
      <c r="BE187" s="216" t="str">
        <f t="shared" si="755"/>
        <v/>
      </c>
      <c r="BF187" s="216" t="str">
        <f t="shared" si="755"/>
        <v/>
      </c>
      <c r="BG187" s="216" t="str">
        <f t="shared" si="755"/>
        <v/>
      </c>
      <c r="BH187" s="216" t="str">
        <f t="shared" si="755"/>
        <v/>
      </c>
      <c r="BI187" s="216" t="str">
        <f t="shared" si="755"/>
        <v/>
      </c>
      <c r="BJ187" s="216" t="str">
        <f t="shared" si="755"/>
        <v/>
      </c>
      <c r="BK187" s="227">
        <f t="shared" si="755"/>
        <v>196</v>
      </c>
      <c r="BL187" s="216" t="str">
        <f t="shared" si="755"/>
        <v/>
      </c>
      <c r="BM187" s="216" t="str">
        <f t="shared" si="755"/>
        <v/>
      </c>
      <c r="BN187" s="216" t="str">
        <f t="shared" si="755"/>
        <v/>
      </c>
      <c r="BO187" s="216" t="str">
        <f t="shared" si="755"/>
        <v/>
      </c>
      <c r="BP187" s="216" t="str">
        <f t="shared" si="755"/>
        <v/>
      </c>
      <c r="BQ187" s="216" t="str">
        <f t="shared" si="755"/>
        <v/>
      </c>
      <c r="BR187" s="216" t="str">
        <f t="shared" si="755"/>
        <v/>
      </c>
      <c r="BS187" s="231" t="str">
        <f t="shared" si="755"/>
        <v/>
      </c>
      <c r="BT187" s="225" t="e">
        <f>$AY187*Assembly!Z$4+$AZ187*Assembly!Z$5+$BA187*Assembly!Z$6+$BB187*Assembly!Z$7+$BC187*Assembly!Z$8+$BD187*Assembly!Z$9+$BE187*Assembly!Z$10+$BF187*Assembly!Z$11+$BG187*Assembly!Z$12+$BH187*Assembly!Z$13+$BI187*Assembly!Z$14+$BJ187*Assembly!Z$15+$BK187*Assembly!Z$16+$BL187*Assembly!Z$17+$BM187*Assembly!Z$18+$BN187*Assembly!Z$19+$BO187*Assembly!Z$20+$BP187*Assembly!Z$21+$BQ187*Assembly!Z$22+$BR187*Assembly!Z$23+$BS187*Assembly!Z$24</f>
        <v>#VALUE!</v>
      </c>
      <c r="BU187" s="226" t="e">
        <f t="shared" si="3"/>
        <v>#VALUE!</v>
      </c>
      <c r="BV187" s="226"/>
      <c r="BW187" s="226" t="e">
        <f>$AY187*Assembly!AD$4+$AZ187*Assembly!AD$5+$BA187*Assembly!AD$6+$BB187*Assembly!AD$7+$BC187*Assembly!AD$8+$BD187*Assembly!AD$9+$BE187*Assembly!AD$10+$BF187*Assembly!AD$11+$BG187*Assembly!AD$12+$BH187*Assembly!AD$13+$BI187*Assembly!AD$14+$BJ187*Assembly!AD$15+$BK187*Assembly!AD$16+$BL187*Assembly!AD$17+$BM187*Assembly!AD$18+$BN187*Assembly!AD$19+$BO187*Assembly!AD$20+$BP187*Assembly!AD$21+$BQ187*Assembly!AD$22+$BR187*Assembly!AD$23+$BS187*Assembly!AD$24</f>
        <v>#VALUE!</v>
      </c>
      <c r="BX187" s="236" t="e">
        <f t="shared" si="4"/>
        <v>#VALUE!</v>
      </c>
      <c r="BY187" s="237" t="e">
        <f t="shared" si="5"/>
        <v>#VALUE!</v>
      </c>
      <c r="BZ187" s="238" t="e">
        <f t="shared" si="6"/>
        <v>#VALUE!</v>
      </c>
      <c r="CA187" s="237" t="e">
        <f t="shared" si="7"/>
        <v>#VALUE!</v>
      </c>
      <c r="CB187" s="226" t="e">
        <f>$AY187*Assembly!Y$4+$AZ187*Assembly!Y$5+$BA187*Assembly!Y$6+$BB187*Assembly!Y$7+$BC187*Assembly!Y$8+$BD187*Assembly!Y$9+$BE187*Assembly!Y$10+$BF187*Assembly!Y$11+$BG187*Assembly!Y$12+$BH187*Assembly!Y$13+$BI187*Assembly!Y$14+$BJ187*Assembly!Y$15+$BK187*Assembly!Y$16+$BL187*Assembly!Y$17+$BM187*Assembly!Y$18+$BN187*Assembly!Y$19+$BO187*Assembly!Y$20+$BP187*Assembly!Y$21+$BQ187*Assembly!Y$22+$BR187*Assembly!Y$23+$BS187*Assembly!Y$24</f>
        <v>#VALUE!</v>
      </c>
      <c r="CC187" s="226" t="e">
        <f t="shared" si="8"/>
        <v>#VALUE!</v>
      </c>
      <c r="CD187" s="239" t="e">
        <f t="shared" si="9"/>
        <v>#VALUE!</v>
      </c>
      <c r="CE187" s="240" t="e">
        <f>$AY187*Assembly!AC$4+$AZ187*Assembly!AC$5+$BA187*Assembly!AC$6+$BB187*Assembly!AC$7+$BC187*Assembly!AC$8+$BD187*Assembly!AC$9+$BE187*Assembly!AC$10+$BF187*Assembly!AC$11+$BG187*Assembly!AC$12+$BH187*Assembly!AC$13+$BI187*Assembly!AC$14+$BJ187*Assembly!AC$15+$BK187*Assembly!AC$16+$BL187*Assembly!AC$17+$BM187*Assembly!AC$18+$BN187*Assembly!AC$19+$BO187*Assembly!AC$20+$BP187*Assembly!AC$21+$BQ187*Assembly!AC$22+$BR187*Assembly!AC$23+$BS187*Assembly!AC$24</f>
        <v>#VALUE!</v>
      </c>
      <c r="CF187" s="232" t="e">
        <f>$AY187*Assembly!M$4+$AZ187*Assembly!M$5+$BA187*Assembly!M$6+$BB187*Assembly!M$7+$BC187*Assembly!M$8+$BD187*Assembly!M$9+$BE187*Assembly!M$10+$BF187*Assembly!M$11+$BG187*Assembly!M$12+$BH187*Assembly!M$13+$BI187*Assembly!M$14+$BJ187*Assembly!M$15+$BK187*Assembly!M$16+$BL187*Assembly!M$17+$BM187*Assembly!M$18+$BN187*Assembly!M$19+$BO187*Assembly!M$20+$BP187*Assembly!M$21+$BQ187*Assembly!M$22+$BR187*Assembly!M$23+$BS187*Assembly!M$24</f>
        <v>#VALUE!</v>
      </c>
      <c r="CG187" s="232" t="e">
        <f>$AY187*Assembly!N$4+$AZ187*Assembly!N$5+$BA187*Assembly!N$6+$BB187*Assembly!N$7+$BC187*Assembly!N$8+$BD187*Assembly!N$9+$BE187*Assembly!N$10+$BF187*Assembly!N$11+$BG187*Assembly!N$12+$BH187*Assembly!N$13+$BI187*Assembly!N$14+$BJ187*Assembly!N$15+$BK187*Assembly!N$16+$BL187*Assembly!N$17+$BM187*Assembly!N$18+$BN187*Assembly!N$19+$BO187*Assembly!N$20+$BP187*Assembly!N$21+$BQ187*Assembly!N$22+$BR187*Assembly!N$23+$BS187*Assembly!N$24</f>
        <v>#VALUE!</v>
      </c>
      <c r="CH187" s="232" t="e">
        <f>$AY187*Assembly!O$4+$AZ187*Assembly!O$5+$BA187*Assembly!O$6+$BB187*Assembly!O$7+$BC187*Assembly!O$8+$BD187*Assembly!O$9+$BE187*Assembly!O$10+$BF187*Assembly!O$11+$BG187*Assembly!O$12+$BH187*Assembly!O$13+$BI187*Assembly!O$14+$BJ187*Assembly!O$15+$BK187*Assembly!O$16+$BL187*Assembly!O$17+$BM187*Assembly!O$18+$BN187*Assembly!O$19+$BO187*Assembly!O$20+$BP187*Assembly!O$21+$BQ187*Assembly!O$22+$BR187*Assembly!O$23+$BS187*Assembly!O$24</f>
        <v>#VALUE!</v>
      </c>
      <c r="CI187" s="230" t="e">
        <f>$AY187*Assembly!P$4+$AZ187*Assembly!P$5+$BA187*Assembly!P$6+$BB187*Assembly!P$7+$BC187*Assembly!P$8+$BD187*Assembly!P$9+$BE187*Assembly!P$10+$BF187*Assembly!P$11+$BG187*Assembly!P$12+$BH187*Assembly!P$13+$BI187*Assembly!P$14+$BJ187*Assembly!P$15+$BK187*Assembly!P$16+$BL187*Assembly!P$17+$BM187*Assembly!P$18+$BN187*Assembly!P$19+$BO187*Assembly!P$20+$BP187*Assembly!P$21+$BQ187*Assembly!P$22+$BR187*Assembly!P$23+$BS187*Assembly!P$24</f>
        <v>#VALUE!</v>
      </c>
      <c r="CJ187" s="230" t="e">
        <f>$AY187*Assembly!Q$4+$AZ187*Assembly!Q$5+$BA187*Assembly!Q$6+$BB187*Assembly!Q$7+$BC187*Assembly!Q$8+$BD187*Assembly!Q$9+$BE187*Assembly!Q$10+$BF187*Assembly!Q$11+$BG187*Assembly!Q$12+$BH187*Assembly!Q$13+$BI187*Assembly!Q$14+$BJ187*Assembly!Q$15+$BK187*Assembly!Q$16+$BL187*Assembly!Q$17+$BM187*Assembly!Q$18+$BN187*Assembly!Q$19+$BO187*Assembly!Q$20+$BP187*Assembly!Q$21+$BQ187*Assembly!Q$22+$BR187*Assembly!Q$23+$BS187*Assembly!Q$24</f>
        <v>#VALUE!</v>
      </c>
      <c r="CK187" s="232" t="e">
        <f>$AY187*Assembly!R$4+$AZ187*Assembly!R$5+$BA187*Assembly!R$6+$BB187*Assembly!R$7+$BC187*Assembly!R$8+$BD187*Assembly!R$9+$BE187*Assembly!R$10+$BF187*Assembly!R$11+$BG187*Assembly!R$12+$BH187*Assembly!R$13+$BI187*Assembly!R$14+$BJ187*Assembly!R$15+$BK187*Assembly!R$16+$BL187*Assembly!R$17+$BM187*Assembly!R$18+$BN187*Assembly!R$19+$BO187*Assembly!R$20+$BP187*Assembly!R$21+$BQ187*Assembly!R$22+$BR187*Assembly!R$23+$BS187*Assembly!R$24</f>
        <v>#VALUE!</v>
      </c>
      <c r="CL187" s="230" t="e">
        <f>$AY187*Assembly!S$4+$AZ187*Assembly!S$5+$BA187*Assembly!S$6+$BB187*Assembly!S$7+$BC187*Assembly!S$8+$BD187*Assembly!S$9+$BE187*Assembly!S$10+$BF187*Assembly!S$11+$BG187*Assembly!S$12+$BH187*Assembly!S$13+$BI187*Assembly!S$14+$BJ187*Assembly!S$15+$BK187*Assembly!S$16+$BL187*Assembly!S$17+$BM187*Assembly!S$18+$BN187*Assembly!S$19+$BO187*Assembly!S$20+$BP187*Assembly!S$21+$BQ187*Assembly!S$22+$BR187*Assembly!S$23+$BS187*Assembly!S$24</f>
        <v>#VALUE!</v>
      </c>
      <c r="CM187" s="230" t="e">
        <f>$AY187*Assembly!T$4+$AZ187*Assembly!T$5+$BA187*Assembly!T$6+$BB187*Assembly!T$7+$BC187*Assembly!T$8+$BD187*Assembly!T$9+$BE187*Assembly!T$10+$BF187*Assembly!T$11+$BG187*Assembly!T$12+$BH187*Assembly!T$13+$BI187*Assembly!T$14+$BJ187*Assembly!T$15+$BK187*Assembly!T$16+$BL187*Assembly!T$17+$BM187*Assembly!T$18+$BN187*Assembly!T$19+$BO187*Assembly!T$20+$BP187*Assembly!T$21+$BQ187*Assembly!T$22+$BR187*Assembly!T$23+$BS187*Assembly!T$24</f>
        <v>#VALUE!</v>
      </c>
      <c r="CN187" s="230" t="e">
        <f>$AY187*Assembly!U$4+$AZ187*Assembly!U$5+$BA187*Assembly!U$6+$BB187*Assembly!U$7+$BC187*Assembly!U$8+$BD187*Assembly!U$9+$BE187*Assembly!U$10+$BF187*Assembly!U$11+$BG187*Assembly!U$12+$BH187*Assembly!U$13+$BI187*Assembly!U$14+$BJ187*Assembly!U$15+$BK187*Assembly!U$16+$BL187*Assembly!U$17+$BM187*Assembly!U$18+$BN187*Assembly!U$19+$BO187*Assembly!U$20+$BP187*Assembly!U$21+$BQ187*Assembly!U$22+$BR187*Assembly!U$23+$BS187*Assembly!U$24</f>
        <v>#VALUE!</v>
      </c>
      <c r="CO187" s="232" t="e">
        <f>$AY187*Assembly!V$4+$AZ187*Assembly!V$5+$BA187*Assembly!V$6+$BB187*Assembly!V$7+$BC187*Assembly!V$8+$BD187*Assembly!V$9+$BE187*Assembly!V$10+$BF187*Assembly!V$11+$BG187*Assembly!V$12+$BH187*Assembly!V$13+$BI187*Assembly!V$14+$BJ187*Assembly!V$15+$BK187*Assembly!V$16+$BL187*Assembly!V$17+$BM187*Assembly!V$18+$BN187*Assembly!V$19+$BO187*Assembly!V$20+$BP187*Assembly!V$21+$BQ187*Assembly!V$22+$BR187*Assembly!V$23+$BS187*Assembly!V$24</f>
        <v>#VALUE!</v>
      </c>
      <c r="CP187" s="232" t="e">
        <f>CF187*Refining!$F$3</f>
        <v>#VALUE!</v>
      </c>
      <c r="CQ187" s="232" t="e">
        <f>CG187*Refining!$F$4</f>
        <v>#VALUE!</v>
      </c>
      <c r="CR187" s="232" t="e">
        <f>CH187*Refining!$F$5</f>
        <v>#VALUE!</v>
      </c>
      <c r="CS187" s="232" t="e">
        <f>CI187*Refining!$F$6</f>
        <v>#VALUE!</v>
      </c>
      <c r="CT187" s="232" t="e">
        <f>CJ187*Refining!$F$7</f>
        <v>#VALUE!</v>
      </c>
      <c r="CU187" s="232" t="e">
        <f>CK187*Refining!$F$8</f>
        <v>#VALUE!</v>
      </c>
      <c r="CV187" s="232" t="e">
        <f>CL187*Refining!$F$9</f>
        <v>#VALUE!</v>
      </c>
      <c r="CW187" s="232" t="e">
        <f>CM187*Refining!$F$10</f>
        <v>#VALUE!</v>
      </c>
      <c r="CX187" s="232" t="e">
        <f>CN187*Refining!$F$11</f>
        <v>#VALUE!</v>
      </c>
      <c r="CY187" s="232" t="e">
        <f>CO187*Refining!$F$12</f>
        <v>#VALUE!</v>
      </c>
      <c r="CZ187" s="243" t="e">
        <f t="shared" ref="CZ187:DS187" si="756">IF(CF187 = 0, "", CF187)</f>
        <v>#VALUE!</v>
      </c>
      <c r="DA187" s="246" t="e">
        <f t="shared" si="756"/>
        <v>#VALUE!</v>
      </c>
      <c r="DB187" s="246" t="e">
        <f t="shared" si="756"/>
        <v>#VALUE!</v>
      </c>
      <c r="DC187" s="246" t="e">
        <f t="shared" si="756"/>
        <v>#VALUE!</v>
      </c>
      <c r="DD187" s="246" t="e">
        <f t="shared" si="756"/>
        <v>#VALUE!</v>
      </c>
      <c r="DE187" s="246" t="e">
        <f t="shared" si="756"/>
        <v>#VALUE!</v>
      </c>
      <c r="DF187" s="246" t="e">
        <f t="shared" si="756"/>
        <v>#VALUE!</v>
      </c>
      <c r="DG187" s="246" t="e">
        <f t="shared" si="756"/>
        <v>#VALUE!</v>
      </c>
      <c r="DH187" s="246" t="e">
        <f t="shared" si="756"/>
        <v>#VALUE!</v>
      </c>
      <c r="DI187" s="251" t="e">
        <f t="shared" si="756"/>
        <v>#VALUE!</v>
      </c>
      <c r="DJ187" s="243" t="e">
        <f t="shared" si="756"/>
        <v>#VALUE!</v>
      </c>
      <c r="DK187" s="246" t="e">
        <f t="shared" si="756"/>
        <v>#VALUE!</v>
      </c>
      <c r="DL187" s="246" t="e">
        <f t="shared" si="756"/>
        <v>#VALUE!</v>
      </c>
      <c r="DM187" s="246" t="e">
        <f t="shared" si="756"/>
        <v>#VALUE!</v>
      </c>
      <c r="DN187" s="254" t="e">
        <f t="shared" si="756"/>
        <v>#VALUE!</v>
      </c>
      <c r="DO187" s="246" t="e">
        <f t="shared" si="756"/>
        <v>#VALUE!</v>
      </c>
      <c r="DP187" s="246" t="e">
        <f t="shared" si="756"/>
        <v>#VALUE!</v>
      </c>
      <c r="DQ187" s="246" t="e">
        <f t="shared" si="756"/>
        <v>#VALUE!</v>
      </c>
      <c r="DR187" s="246" t="e">
        <f t="shared" si="756"/>
        <v>#VALUE!</v>
      </c>
      <c r="DS187" s="251" t="e">
        <f t="shared" si="756"/>
        <v>#VALUE!</v>
      </c>
      <c r="DT187" s="243" t="e">
        <f t="shared" si="11"/>
        <v>#VALUE!</v>
      </c>
      <c r="DU187" s="245" t="e">
        <f t="shared" si="12"/>
        <v>#VALUE!</v>
      </c>
      <c r="DV187" s="226" t="e">
        <f>CZ187*'Ores &amp; Ingots'!$C$3+DA187*'Ores &amp; Ingots'!$C$4+DB187*'Ores &amp; Ingots'!$C$5+DC187*'Ores &amp; Ingots'!$C$6+DD187*'Ores &amp; Ingots'!$C$7+DE187*'Ores &amp; Ingots'!$C$8+DF187*'Ores &amp; Ingots'!$C$9+DG187*'Ores &amp; Ingots'!$C$10+DH187*'Ores &amp; Ingots'!$C$11+DI187*'Ores &amp; Ingots'!$C$12</f>
        <v>#VALUE!</v>
      </c>
      <c r="DW187" s="226" t="e">
        <f>DJ187*'Ores &amp; Ingots'!$B$3+DK187*'Ores &amp; Ingots'!$B$4+DL187*'Ores &amp; Ingots'!$B$5+DM187*'Ores &amp; Ingots'!$B$6+DN187*'Ores &amp; Ingots'!$B$7+DO187*'Ores &amp; Ingots'!$B$8+DP187*'Ores &amp; Ingots'!$B$9+DQ187*'Ores &amp; Ingots'!$B$10+DR187*'Ores &amp; Ingots'!$B$11+DS187*'Ores &amp; Ingots'!$B$12</f>
        <v>#VALUE!</v>
      </c>
      <c r="DX187" s="245" t="e">
        <f>CZ187*Refining!$G$3+DA187*Refining!$G$4+DB187*Refining!$G$5+DC187*Refining!$G$6+DD187*Refining!$G$7+DE187*Refining!$G$8+DF187*Refining!$G$9+DG187*Refining!$G$10+DH187*Refining!$G$11+DI187*Refining!$G$12</f>
        <v>#VALUE!</v>
      </c>
      <c r="DY187" s="189" t="e">
        <f t="shared" si="13"/>
        <v>#VALUE!</v>
      </c>
      <c r="DZ187" s="260" t="e">
        <f t="shared" si="14"/>
        <v>#VALUE!</v>
      </c>
      <c r="EA187" s="243" t="e">
        <f t="shared" si="15"/>
        <v>#VALUE!</v>
      </c>
      <c r="EB187" s="262" t="e">
        <f t="shared" ref="EB187:EC187" si="757">EA187/60</f>
        <v>#VALUE!</v>
      </c>
      <c r="EC187" s="262" t="e">
        <f t="shared" si="757"/>
        <v>#VALUE!</v>
      </c>
      <c r="ED187" s="243" t="e">
        <f t="shared" si="17"/>
        <v>#VALUE!</v>
      </c>
      <c r="EE187" s="262" t="e">
        <f t="shared" ref="EE187:EF187" si="758">ED187/1000</f>
        <v>#VALUE!</v>
      </c>
      <c r="EF187" s="264" t="e">
        <f t="shared" si="758"/>
        <v>#VALUE!</v>
      </c>
      <c r="EG187" s="239" t="e">
        <f t="shared" si="19"/>
        <v>#VALUE!</v>
      </c>
      <c r="EH187" s="266" t="e">
        <f t="shared" si="20"/>
        <v>#VALUE!</v>
      </c>
      <c r="EI187" s="133" t="s">
        <v>28</v>
      </c>
    </row>
    <row r="188" spans="1:139" ht="12.75" hidden="1" x14ac:dyDescent="0.2">
      <c r="A188" s="917" t="s">
        <v>384</v>
      </c>
      <c r="B188" s="55" t="s">
        <v>385</v>
      </c>
      <c r="C188" s="56" t="s">
        <v>156</v>
      </c>
      <c r="D188" s="56">
        <v>1</v>
      </c>
      <c r="E188" s="56">
        <v>1</v>
      </c>
      <c r="F188" s="56">
        <v>1</v>
      </c>
      <c r="G188" s="57">
        <f t="shared" si="0"/>
        <v>15.625</v>
      </c>
      <c r="H188" s="58">
        <v>24</v>
      </c>
      <c r="I188" s="58">
        <v>72</v>
      </c>
      <c r="J188" s="58">
        <f>H188/Main!$D$9</f>
        <v>4.8</v>
      </c>
      <c r="K188" s="58">
        <f>I188/Main!$D$10</f>
        <v>36</v>
      </c>
      <c r="L188" s="58">
        <f t="shared" si="1"/>
        <v>7.5</v>
      </c>
      <c r="M188" s="58">
        <v>0.2</v>
      </c>
      <c r="N188" s="60"/>
      <c r="O188" s="60"/>
      <c r="P188" s="60"/>
      <c r="Q188" s="62"/>
      <c r="R188" s="60"/>
      <c r="S188" s="63"/>
      <c r="T188" s="63"/>
      <c r="U188" s="60"/>
      <c r="V188" s="60"/>
      <c r="W188" s="63"/>
      <c r="X188" s="63"/>
      <c r="Y188" s="60"/>
      <c r="Z188" s="60"/>
      <c r="AA188" s="60"/>
      <c r="AB188" s="60"/>
      <c r="AC188" s="367" t="s">
        <v>220</v>
      </c>
      <c r="AD188" s="83">
        <v>140</v>
      </c>
      <c r="AE188" s="81">
        <v>0</v>
      </c>
      <c r="AF188" s="81">
        <v>0</v>
      </c>
      <c r="AG188" s="81">
        <v>0</v>
      </c>
      <c r="AH188" s="81">
        <v>0</v>
      </c>
      <c r="AI188" s="81">
        <v>0</v>
      </c>
      <c r="AJ188" s="81">
        <v>0</v>
      </c>
      <c r="AK188" s="81">
        <v>0</v>
      </c>
      <c r="AL188" s="81">
        <v>0</v>
      </c>
      <c r="AM188" s="81">
        <v>0</v>
      </c>
      <c r="AN188" s="81">
        <v>0</v>
      </c>
      <c r="AO188" s="81">
        <v>0</v>
      </c>
      <c r="AP188" s="81">
        <v>0</v>
      </c>
      <c r="AQ188" s="81">
        <v>0</v>
      </c>
      <c r="AR188" s="81">
        <v>0</v>
      </c>
      <c r="AS188" s="81">
        <v>0</v>
      </c>
      <c r="AT188" s="81">
        <v>0</v>
      </c>
      <c r="AU188" s="81">
        <v>0</v>
      </c>
      <c r="AV188" s="81">
        <v>0</v>
      </c>
      <c r="AW188" s="81">
        <v>0</v>
      </c>
      <c r="AX188" s="81">
        <v>0</v>
      </c>
      <c r="AY188" s="405">
        <f t="shared" ref="AY188:BS188" si="759">IF(AD188 = 0, "", AD188)</f>
        <v>140</v>
      </c>
      <c r="AZ188" s="56" t="str">
        <f t="shared" si="759"/>
        <v/>
      </c>
      <c r="BA188" s="56" t="str">
        <f t="shared" si="759"/>
        <v/>
      </c>
      <c r="BB188" s="56" t="str">
        <f t="shared" si="759"/>
        <v/>
      </c>
      <c r="BC188" s="56" t="str">
        <f t="shared" si="759"/>
        <v/>
      </c>
      <c r="BD188" s="56" t="str">
        <f t="shared" si="759"/>
        <v/>
      </c>
      <c r="BE188" s="56" t="str">
        <f t="shared" si="759"/>
        <v/>
      </c>
      <c r="BF188" s="56" t="str">
        <f t="shared" si="759"/>
        <v/>
      </c>
      <c r="BG188" s="56" t="str">
        <f t="shared" si="759"/>
        <v/>
      </c>
      <c r="BH188" s="56" t="str">
        <f t="shared" si="759"/>
        <v/>
      </c>
      <c r="BI188" s="56" t="str">
        <f t="shared" si="759"/>
        <v/>
      </c>
      <c r="BJ188" s="56" t="str">
        <f t="shared" si="759"/>
        <v/>
      </c>
      <c r="BK188" s="56" t="str">
        <f t="shared" si="759"/>
        <v/>
      </c>
      <c r="BL188" s="56" t="str">
        <f t="shared" si="759"/>
        <v/>
      </c>
      <c r="BM188" s="56" t="str">
        <f t="shared" si="759"/>
        <v/>
      </c>
      <c r="BN188" s="56" t="str">
        <f t="shared" si="759"/>
        <v/>
      </c>
      <c r="BO188" s="56" t="str">
        <f t="shared" si="759"/>
        <v/>
      </c>
      <c r="BP188" s="56" t="str">
        <f t="shared" si="759"/>
        <v/>
      </c>
      <c r="BQ188" s="56" t="str">
        <f t="shared" si="759"/>
        <v/>
      </c>
      <c r="BR188" s="56" t="str">
        <f t="shared" si="759"/>
        <v/>
      </c>
      <c r="BS188" s="85" t="str">
        <f t="shared" si="759"/>
        <v/>
      </c>
      <c r="BT188" s="93" t="e">
        <f>$AY188*Assembly!Z$4+$AZ188*Assembly!Z$5+$BA188*Assembly!Z$6+$BB188*Assembly!Z$7+$BC188*Assembly!Z$8+$BD188*Assembly!Z$9+$BE188*Assembly!Z$10+$BF188*Assembly!Z$11+$BG188*Assembly!Z$12+$BH188*Assembly!Z$13+$BI188*Assembly!Z$14+$BJ188*Assembly!Z$15+$BK188*Assembly!Z$16+$BL188*Assembly!Z$17+$BM188*Assembly!Z$18+$BN188*Assembly!Z$19+$BO188*Assembly!Z$20+$BP188*Assembly!Z$21+$BQ188*Assembly!Z$22+$BR188*Assembly!Z$23+$BS188*Assembly!Z$24</f>
        <v>#VALUE!</v>
      </c>
      <c r="BU188" s="81" t="e">
        <f t="shared" si="3"/>
        <v>#VALUE!</v>
      </c>
      <c r="BV188" s="81"/>
      <c r="BW188" s="81" t="e">
        <f>$AY188*Assembly!AD$4+$AZ188*Assembly!AD$5+$BA188*Assembly!AD$6+$BB188*Assembly!AD$7+$BC188*Assembly!AD$8+$BD188*Assembly!AD$9+$BE188*Assembly!AD$10+$BF188*Assembly!AD$11+$BG188*Assembly!AD$12+$BH188*Assembly!AD$13+$BI188*Assembly!AD$14+$BJ188*Assembly!AD$15+$BK188*Assembly!AD$16+$BL188*Assembly!AD$17+$BM188*Assembly!AD$18+$BN188*Assembly!AD$19+$BO188*Assembly!AD$20+$BP188*Assembly!AD$21+$BQ188*Assembly!AD$22+$BR188*Assembly!AD$23+$BS188*Assembly!AD$24</f>
        <v>#VALUE!</v>
      </c>
      <c r="BX188" s="98" t="e">
        <f t="shared" si="4"/>
        <v>#VALUE!</v>
      </c>
      <c r="BY188" s="99" t="e">
        <f t="shared" si="5"/>
        <v>#VALUE!</v>
      </c>
      <c r="BZ188" s="101" t="e">
        <f t="shared" si="6"/>
        <v>#VALUE!</v>
      </c>
      <c r="CA188" s="99" t="e">
        <f t="shared" si="7"/>
        <v>#VALUE!</v>
      </c>
      <c r="CB188" s="81" t="e">
        <f>$AY188*Assembly!Y$4+$AZ188*Assembly!Y$5+$BA188*Assembly!Y$6+$BB188*Assembly!Y$7+$BC188*Assembly!Y$8+$BD188*Assembly!Y$9+$BE188*Assembly!Y$10+$BF188*Assembly!Y$11+$BG188*Assembly!Y$12+$BH188*Assembly!Y$13+$BI188*Assembly!Y$14+$BJ188*Assembly!Y$15+$BK188*Assembly!Y$16+$BL188*Assembly!Y$17+$BM188*Assembly!Y$18+$BN188*Assembly!Y$19+$BO188*Assembly!Y$20+$BP188*Assembly!Y$21+$BQ188*Assembly!Y$22+$BR188*Assembly!Y$23+$BS188*Assembly!Y$24</f>
        <v>#VALUE!</v>
      </c>
      <c r="CC188" s="81" t="e">
        <f t="shared" si="8"/>
        <v>#VALUE!</v>
      </c>
      <c r="CD188" s="106" t="e">
        <f t="shared" si="9"/>
        <v>#VALUE!</v>
      </c>
      <c r="CE188" s="108" t="e">
        <f>$AY188*Assembly!AC$4+$AZ188*Assembly!AC$5+$BA188*Assembly!AC$6+$BB188*Assembly!AC$7+$BC188*Assembly!AC$8+$BD188*Assembly!AC$9+$BE188*Assembly!AC$10+$BF188*Assembly!AC$11+$BG188*Assembly!AC$12+$BH188*Assembly!AC$13+$BI188*Assembly!AC$14+$BJ188*Assembly!AC$15+$BK188*Assembly!AC$16+$BL188*Assembly!AC$17+$BM188*Assembly!AC$18+$BN188*Assembly!AC$19+$BO188*Assembly!AC$20+$BP188*Assembly!AC$21+$BQ188*Assembly!AC$22+$BR188*Assembly!AC$23+$BS188*Assembly!AC$24</f>
        <v>#VALUE!</v>
      </c>
      <c r="CF188" s="62" t="e">
        <f>$AY188*Assembly!M$4+$AZ188*Assembly!M$5+$BA188*Assembly!M$6+$BB188*Assembly!M$7+$BC188*Assembly!M$8+$BD188*Assembly!M$9+$BE188*Assembly!M$10+$BF188*Assembly!M$11+$BG188*Assembly!M$12+$BH188*Assembly!M$13+$BI188*Assembly!M$14+$BJ188*Assembly!M$15+$BK188*Assembly!M$16+$BL188*Assembly!M$17+$BM188*Assembly!M$18+$BN188*Assembly!M$19+$BO188*Assembly!M$20+$BP188*Assembly!M$21+$BQ188*Assembly!M$22+$BR188*Assembly!M$23+$BS188*Assembly!M$24</f>
        <v>#VALUE!</v>
      </c>
      <c r="CG188" s="62" t="e">
        <f>$AY188*Assembly!N$4+$AZ188*Assembly!N$5+$BA188*Assembly!N$6+$BB188*Assembly!N$7+$BC188*Assembly!N$8+$BD188*Assembly!N$9+$BE188*Assembly!N$10+$BF188*Assembly!N$11+$BG188*Assembly!N$12+$BH188*Assembly!N$13+$BI188*Assembly!N$14+$BJ188*Assembly!N$15+$BK188*Assembly!N$16+$BL188*Assembly!N$17+$BM188*Assembly!N$18+$BN188*Assembly!N$19+$BO188*Assembly!N$20+$BP188*Assembly!N$21+$BQ188*Assembly!N$22+$BR188*Assembly!N$23+$BS188*Assembly!N$24</f>
        <v>#VALUE!</v>
      </c>
      <c r="CH188" s="62" t="e">
        <f>$AY188*Assembly!O$4+$AZ188*Assembly!O$5+$BA188*Assembly!O$6+$BB188*Assembly!O$7+$BC188*Assembly!O$8+$BD188*Assembly!O$9+$BE188*Assembly!O$10+$BF188*Assembly!O$11+$BG188*Assembly!O$12+$BH188*Assembly!O$13+$BI188*Assembly!O$14+$BJ188*Assembly!O$15+$BK188*Assembly!O$16+$BL188*Assembly!O$17+$BM188*Assembly!O$18+$BN188*Assembly!O$19+$BO188*Assembly!O$20+$BP188*Assembly!O$21+$BQ188*Assembly!O$22+$BR188*Assembly!O$23+$BS188*Assembly!O$24</f>
        <v>#VALUE!</v>
      </c>
      <c r="CI188" s="58" t="e">
        <f>$AY188*Assembly!P$4+$AZ188*Assembly!P$5+$BA188*Assembly!P$6+$BB188*Assembly!P$7+$BC188*Assembly!P$8+$BD188*Assembly!P$9+$BE188*Assembly!P$10+$BF188*Assembly!P$11+$BG188*Assembly!P$12+$BH188*Assembly!P$13+$BI188*Assembly!P$14+$BJ188*Assembly!P$15+$BK188*Assembly!P$16+$BL188*Assembly!P$17+$BM188*Assembly!P$18+$BN188*Assembly!P$19+$BO188*Assembly!P$20+$BP188*Assembly!P$21+$BQ188*Assembly!P$22+$BR188*Assembly!P$23+$BS188*Assembly!P$24</f>
        <v>#VALUE!</v>
      </c>
      <c r="CJ188" s="58" t="e">
        <f>$AY188*Assembly!Q$4+$AZ188*Assembly!Q$5+$BA188*Assembly!Q$6+$BB188*Assembly!Q$7+$BC188*Assembly!Q$8+$BD188*Assembly!Q$9+$BE188*Assembly!Q$10+$BF188*Assembly!Q$11+$BG188*Assembly!Q$12+$BH188*Assembly!Q$13+$BI188*Assembly!Q$14+$BJ188*Assembly!Q$15+$BK188*Assembly!Q$16+$BL188*Assembly!Q$17+$BM188*Assembly!Q$18+$BN188*Assembly!Q$19+$BO188*Assembly!Q$20+$BP188*Assembly!Q$21+$BQ188*Assembly!Q$22+$BR188*Assembly!Q$23+$BS188*Assembly!Q$24</f>
        <v>#VALUE!</v>
      </c>
      <c r="CK188" s="62" t="e">
        <f>$AY188*Assembly!R$4+$AZ188*Assembly!R$5+$BA188*Assembly!R$6+$BB188*Assembly!R$7+$BC188*Assembly!R$8+$BD188*Assembly!R$9+$BE188*Assembly!R$10+$BF188*Assembly!R$11+$BG188*Assembly!R$12+$BH188*Assembly!R$13+$BI188*Assembly!R$14+$BJ188*Assembly!R$15+$BK188*Assembly!R$16+$BL188*Assembly!R$17+$BM188*Assembly!R$18+$BN188*Assembly!R$19+$BO188*Assembly!R$20+$BP188*Assembly!R$21+$BQ188*Assembly!R$22+$BR188*Assembly!R$23+$BS188*Assembly!R$24</f>
        <v>#VALUE!</v>
      </c>
      <c r="CL188" s="58" t="e">
        <f>$AY188*Assembly!S$4+$AZ188*Assembly!S$5+$BA188*Assembly!S$6+$BB188*Assembly!S$7+$BC188*Assembly!S$8+$BD188*Assembly!S$9+$BE188*Assembly!S$10+$BF188*Assembly!S$11+$BG188*Assembly!S$12+$BH188*Assembly!S$13+$BI188*Assembly!S$14+$BJ188*Assembly!S$15+$BK188*Assembly!S$16+$BL188*Assembly!S$17+$BM188*Assembly!S$18+$BN188*Assembly!S$19+$BO188*Assembly!S$20+$BP188*Assembly!S$21+$BQ188*Assembly!S$22+$BR188*Assembly!S$23+$BS188*Assembly!S$24</f>
        <v>#VALUE!</v>
      </c>
      <c r="CM188" s="58" t="e">
        <f>$AY188*Assembly!T$4+$AZ188*Assembly!T$5+$BA188*Assembly!T$6+$BB188*Assembly!T$7+$BC188*Assembly!T$8+$BD188*Assembly!T$9+$BE188*Assembly!T$10+$BF188*Assembly!T$11+$BG188*Assembly!T$12+$BH188*Assembly!T$13+$BI188*Assembly!T$14+$BJ188*Assembly!T$15+$BK188*Assembly!T$16+$BL188*Assembly!T$17+$BM188*Assembly!T$18+$BN188*Assembly!T$19+$BO188*Assembly!T$20+$BP188*Assembly!T$21+$BQ188*Assembly!T$22+$BR188*Assembly!T$23+$BS188*Assembly!T$24</f>
        <v>#VALUE!</v>
      </c>
      <c r="CN188" s="58" t="e">
        <f>$AY188*Assembly!U$4+$AZ188*Assembly!U$5+$BA188*Assembly!U$6+$BB188*Assembly!U$7+$BC188*Assembly!U$8+$BD188*Assembly!U$9+$BE188*Assembly!U$10+$BF188*Assembly!U$11+$BG188*Assembly!U$12+$BH188*Assembly!U$13+$BI188*Assembly!U$14+$BJ188*Assembly!U$15+$BK188*Assembly!U$16+$BL188*Assembly!U$17+$BM188*Assembly!U$18+$BN188*Assembly!U$19+$BO188*Assembly!U$20+$BP188*Assembly!U$21+$BQ188*Assembly!U$22+$BR188*Assembly!U$23+$BS188*Assembly!U$24</f>
        <v>#VALUE!</v>
      </c>
      <c r="CO188" s="62" t="e">
        <f>$AY188*Assembly!V$4+$AZ188*Assembly!V$5+$BA188*Assembly!V$6+$BB188*Assembly!V$7+$BC188*Assembly!V$8+$BD188*Assembly!V$9+$BE188*Assembly!V$10+$BF188*Assembly!V$11+$BG188*Assembly!V$12+$BH188*Assembly!V$13+$BI188*Assembly!V$14+$BJ188*Assembly!V$15+$BK188*Assembly!V$16+$BL188*Assembly!V$17+$BM188*Assembly!V$18+$BN188*Assembly!V$19+$BO188*Assembly!V$20+$BP188*Assembly!V$21+$BQ188*Assembly!V$22+$BR188*Assembly!V$23+$BS188*Assembly!V$24</f>
        <v>#VALUE!</v>
      </c>
      <c r="CP188" s="62" t="e">
        <f>CF188*Refining!$F$3</f>
        <v>#VALUE!</v>
      </c>
      <c r="CQ188" s="62" t="e">
        <f>CG188*Refining!$F$4</f>
        <v>#VALUE!</v>
      </c>
      <c r="CR188" s="62" t="e">
        <f>CH188*Refining!$F$5</f>
        <v>#VALUE!</v>
      </c>
      <c r="CS188" s="62" t="e">
        <f>CI188*Refining!$F$6</f>
        <v>#VALUE!</v>
      </c>
      <c r="CT188" s="62" t="e">
        <f>CJ188*Refining!$F$7</f>
        <v>#VALUE!</v>
      </c>
      <c r="CU188" s="62" t="e">
        <f>CK188*Refining!$F$8</f>
        <v>#VALUE!</v>
      </c>
      <c r="CV188" s="62" t="e">
        <f>CL188*Refining!$F$9</f>
        <v>#VALUE!</v>
      </c>
      <c r="CW188" s="62" t="e">
        <f>CM188*Refining!$F$10</f>
        <v>#VALUE!</v>
      </c>
      <c r="CX188" s="62" t="e">
        <f>CN188*Refining!$F$11</f>
        <v>#VALUE!</v>
      </c>
      <c r="CY188" s="62" t="e">
        <f>CO188*Refining!$F$12</f>
        <v>#VALUE!</v>
      </c>
      <c r="CZ188" s="115" t="e">
        <f t="shared" ref="CZ188:DS188" si="760">IF(CF188 = 0, "", CF188)</f>
        <v>#VALUE!</v>
      </c>
      <c r="DA188" s="116" t="e">
        <f t="shared" si="760"/>
        <v>#VALUE!</v>
      </c>
      <c r="DB188" s="116" t="e">
        <f t="shared" si="760"/>
        <v>#VALUE!</v>
      </c>
      <c r="DC188" s="116" t="e">
        <f t="shared" si="760"/>
        <v>#VALUE!</v>
      </c>
      <c r="DD188" s="116" t="e">
        <f t="shared" si="760"/>
        <v>#VALUE!</v>
      </c>
      <c r="DE188" s="116" t="e">
        <f t="shared" si="760"/>
        <v>#VALUE!</v>
      </c>
      <c r="DF188" s="116" t="e">
        <f t="shared" si="760"/>
        <v>#VALUE!</v>
      </c>
      <c r="DG188" s="116" t="e">
        <f t="shared" si="760"/>
        <v>#VALUE!</v>
      </c>
      <c r="DH188" s="116" t="e">
        <f t="shared" si="760"/>
        <v>#VALUE!</v>
      </c>
      <c r="DI188" s="117" t="e">
        <f t="shared" si="760"/>
        <v>#VALUE!</v>
      </c>
      <c r="DJ188" s="115" t="e">
        <f t="shared" si="760"/>
        <v>#VALUE!</v>
      </c>
      <c r="DK188" s="116" t="e">
        <f t="shared" si="760"/>
        <v>#VALUE!</v>
      </c>
      <c r="DL188" s="116" t="e">
        <f t="shared" si="760"/>
        <v>#VALUE!</v>
      </c>
      <c r="DM188" s="116" t="e">
        <f t="shared" si="760"/>
        <v>#VALUE!</v>
      </c>
      <c r="DN188" s="118" t="e">
        <f t="shared" si="760"/>
        <v>#VALUE!</v>
      </c>
      <c r="DO188" s="116" t="e">
        <f t="shared" si="760"/>
        <v>#VALUE!</v>
      </c>
      <c r="DP188" s="116" t="e">
        <f t="shared" si="760"/>
        <v>#VALUE!</v>
      </c>
      <c r="DQ188" s="116" t="e">
        <f t="shared" si="760"/>
        <v>#VALUE!</v>
      </c>
      <c r="DR188" s="116" t="e">
        <f t="shared" si="760"/>
        <v>#VALUE!</v>
      </c>
      <c r="DS188" s="117" t="e">
        <f t="shared" si="760"/>
        <v>#VALUE!</v>
      </c>
      <c r="DT188" s="115" t="e">
        <f t="shared" si="11"/>
        <v>#VALUE!</v>
      </c>
      <c r="DU188" s="119" t="e">
        <f t="shared" si="12"/>
        <v>#VALUE!</v>
      </c>
      <c r="DV188" s="81" t="e">
        <f>CZ188*'Ores &amp; Ingots'!$C$3+DA188*'Ores &amp; Ingots'!$C$4+DB188*'Ores &amp; Ingots'!$C$5+DC188*'Ores &amp; Ingots'!$C$6+DD188*'Ores &amp; Ingots'!$C$7+DE188*'Ores &amp; Ingots'!$C$8+DF188*'Ores &amp; Ingots'!$C$9+DG188*'Ores &amp; Ingots'!$C$10+DH188*'Ores &amp; Ingots'!$C$11+DI188*'Ores &amp; Ingots'!$C$12</f>
        <v>#VALUE!</v>
      </c>
      <c r="DW188" s="81" t="e">
        <f>DJ188*'Ores &amp; Ingots'!$B$3+DK188*'Ores &amp; Ingots'!$B$4+DL188*'Ores &amp; Ingots'!$B$5+DM188*'Ores &amp; Ingots'!$B$6+DN188*'Ores &amp; Ingots'!$B$7+DO188*'Ores &amp; Ingots'!$B$8+DP188*'Ores &amp; Ingots'!$B$9+DQ188*'Ores &amp; Ingots'!$B$10+DR188*'Ores &amp; Ingots'!$B$11+DS188*'Ores &amp; Ingots'!$B$12</f>
        <v>#VALUE!</v>
      </c>
      <c r="DX188" s="119" t="e">
        <f>CZ188*Refining!$G$3+DA188*Refining!$G$4+DB188*Refining!$G$5+DC188*Refining!$G$6+DD188*Refining!$G$7+DE188*Refining!$G$8+DF188*Refining!$G$9+DG188*Refining!$G$10+DH188*Refining!$G$11+DI188*Refining!$G$12</f>
        <v>#VALUE!</v>
      </c>
      <c r="DY188" s="119" t="e">
        <f t="shared" si="13"/>
        <v>#VALUE!</v>
      </c>
      <c r="DZ188" s="126" t="e">
        <f t="shared" si="14"/>
        <v>#VALUE!</v>
      </c>
      <c r="EA188" s="115" t="e">
        <f t="shared" si="15"/>
        <v>#VALUE!</v>
      </c>
      <c r="EB188" s="127" t="e">
        <f t="shared" ref="EB188:EC188" si="761">EA188/60</f>
        <v>#VALUE!</v>
      </c>
      <c r="EC188" s="127" t="e">
        <f t="shared" si="761"/>
        <v>#VALUE!</v>
      </c>
      <c r="ED188" s="115" t="e">
        <f t="shared" si="17"/>
        <v>#VALUE!</v>
      </c>
      <c r="EE188" s="127" t="e">
        <f t="shared" ref="EE188:EF188" si="762">ED188/1000</f>
        <v>#VALUE!</v>
      </c>
      <c r="EF188" s="128" t="e">
        <f t="shared" si="762"/>
        <v>#VALUE!</v>
      </c>
      <c r="EG188" s="106" t="e">
        <f t="shared" si="19"/>
        <v>#VALUE!</v>
      </c>
      <c r="EH188" s="281" t="e">
        <f t="shared" si="20"/>
        <v>#VALUE!</v>
      </c>
      <c r="EI188" s="133">
        <v>12</v>
      </c>
    </row>
    <row r="189" spans="1:139" ht="12.75" hidden="1" x14ac:dyDescent="0.2">
      <c r="A189" s="864"/>
      <c r="B189" s="135" t="s">
        <v>386</v>
      </c>
      <c r="C189" s="137" t="s">
        <v>156</v>
      </c>
      <c r="D189" s="137">
        <v>1</v>
      </c>
      <c r="E189" s="137">
        <v>1</v>
      </c>
      <c r="F189" s="137">
        <v>1</v>
      </c>
      <c r="G189" s="139">
        <f t="shared" si="0"/>
        <v>15.625</v>
      </c>
      <c r="H189" s="140">
        <v>24</v>
      </c>
      <c r="I189" s="140">
        <v>72</v>
      </c>
      <c r="J189" s="140">
        <f>H189/Main!$D$9</f>
        <v>4.8</v>
      </c>
      <c r="K189" s="140">
        <f>I189/Main!$D$10</f>
        <v>36</v>
      </c>
      <c r="L189" s="140">
        <f t="shared" si="1"/>
        <v>7.5</v>
      </c>
      <c r="M189" s="140">
        <v>0.2</v>
      </c>
      <c r="N189" s="143"/>
      <c r="O189" s="143"/>
      <c r="P189" s="143"/>
      <c r="Q189" s="145"/>
      <c r="R189" s="143"/>
      <c r="S189" s="146"/>
      <c r="T189" s="146"/>
      <c r="U189" s="143"/>
      <c r="V189" s="143"/>
      <c r="W189" s="146"/>
      <c r="X189" s="146"/>
      <c r="Y189" s="143"/>
      <c r="Z189" s="143"/>
      <c r="AA189" s="143"/>
      <c r="AB189" s="143"/>
      <c r="AC189" s="362" t="s">
        <v>220</v>
      </c>
      <c r="AD189" s="167">
        <v>130</v>
      </c>
      <c r="AE189" s="133">
        <v>0</v>
      </c>
      <c r="AF189" s="133">
        <v>0</v>
      </c>
      <c r="AG189" s="133">
        <v>0</v>
      </c>
      <c r="AH189" s="133">
        <v>0</v>
      </c>
      <c r="AI189" s="133">
        <v>0</v>
      </c>
      <c r="AJ189" s="133">
        <v>0</v>
      </c>
      <c r="AK189" s="133">
        <v>0</v>
      </c>
      <c r="AL189" s="133">
        <v>0</v>
      </c>
      <c r="AM189" s="133">
        <v>0</v>
      </c>
      <c r="AN189" s="133">
        <v>0</v>
      </c>
      <c r="AO189" s="133">
        <v>0</v>
      </c>
      <c r="AP189" s="133">
        <v>0</v>
      </c>
      <c r="AQ189" s="133">
        <v>0</v>
      </c>
      <c r="AR189" s="133">
        <v>0</v>
      </c>
      <c r="AS189" s="133">
        <v>0</v>
      </c>
      <c r="AT189" s="133">
        <v>0</v>
      </c>
      <c r="AU189" s="133">
        <v>0</v>
      </c>
      <c r="AV189" s="133">
        <v>0</v>
      </c>
      <c r="AW189" s="133">
        <v>0</v>
      </c>
      <c r="AX189" s="133">
        <v>0</v>
      </c>
      <c r="AY189" s="406">
        <f t="shared" ref="AY189:BS189" si="763">IF(AD189 = 0, "", AD189)</f>
        <v>130</v>
      </c>
      <c r="AZ189" s="137" t="str">
        <f t="shared" si="763"/>
        <v/>
      </c>
      <c r="BA189" s="137" t="str">
        <f t="shared" si="763"/>
        <v/>
      </c>
      <c r="BB189" s="137" t="str">
        <f t="shared" si="763"/>
        <v/>
      </c>
      <c r="BC189" s="137" t="str">
        <f t="shared" si="763"/>
        <v/>
      </c>
      <c r="BD189" s="137" t="str">
        <f t="shared" si="763"/>
        <v/>
      </c>
      <c r="BE189" s="137" t="str">
        <f t="shared" si="763"/>
        <v/>
      </c>
      <c r="BF189" s="137" t="str">
        <f t="shared" si="763"/>
        <v/>
      </c>
      <c r="BG189" s="137" t="str">
        <f t="shared" si="763"/>
        <v/>
      </c>
      <c r="BH189" s="137" t="str">
        <f t="shared" si="763"/>
        <v/>
      </c>
      <c r="BI189" s="137" t="str">
        <f t="shared" si="763"/>
        <v/>
      </c>
      <c r="BJ189" s="137" t="str">
        <f t="shared" si="763"/>
        <v/>
      </c>
      <c r="BK189" s="137" t="str">
        <f t="shared" si="763"/>
        <v/>
      </c>
      <c r="BL189" s="137" t="str">
        <f t="shared" si="763"/>
        <v/>
      </c>
      <c r="BM189" s="137" t="str">
        <f t="shared" si="763"/>
        <v/>
      </c>
      <c r="BN189" s="137" t="str">
        <f t="shared" si="763"/>
        <v/>
      </c>
      <c r="BO189" s="137" t="str">
        <f t="shared" si="763"/>
        <v/>
      </c>
      <c r="BP189" s="137" t="str">
        <f t="shared" si="763"/>
        <v/>
      </c>
      <c r="BQ189" s="137" t="str">
        <f t="shared" si="763"/>
        <v/>
      </c>
      <c r="BR189" s="137" t="str">
        <f t="shared" si="763"/>
        <v/>
      </c>
      <c r="BS189" s="169" t="str">
        <f t="shared" si="763"/>
        <v/>
      </c>
      <c r="BT189" s="174" t="e">
        <f>$AY189*Assembly!Z$4+$AZ189*Assembly!Z$5+$BA189*Assembly!Z$6+$BB189*Assembly!Z$7+$BC189*Assembly!Z$8+$BD189*Assembly!Z$9+$BE189*Assembly!Z$10+$BF189*Assembly!Z$11+$BG189*Assembly!Z$12+$BH189*Assembly!Z$13+$BI189*Assembly!Z$14+$BJ189*Assembly!Z$15+$BK189*Assembly!Z$16+$BL189*Assembly!Z$17+$BM189*Assembly!Z$18+$BN189*Assembly!Z$19+$BO189*Assembly!Z$20+$BP189*Assembly!Z$21+$BQ189*Assembly!Z$22+$BR189*Assembly!Z$23+$BS189*Assembly!Z$24</f>
        <v>#VALUE!</v>
      </c>
      <c r="BU189" s="133" t="e">
        <f t="shared" si="3"/>
        <v>#VALUE!</v>
      </c>
      <c r="BV189" s="133"/>
      <c r="BW189" s="133" t="e">
        <f>$AY189*Assembly!AD$4+$AZ189*Assembly!AD$5+$BA189*Assembly!AD$6+$BB189*Assembly!AD$7+$BC189*Assembly!AD$8+$BD189*Assembly!AD$9+$BE189*Assembly!AD$10+$BF189*Assembly!AD$11+$BG189*Assembly!AD$12+$BH189*Assembly!AD$13+$BI189*Assembly!AD$14+$BJ189*Assembly!AD$15+$BK189*Assembly!AD$16+$BL189*Assembly!AD$17+$BM189*Assembly!AD$18+$BN189*Assembly!AD$19+$BO189*Assembly!AD$20+$BP189*Assembly!AD$21+$BQ189*Assembly!AD$22+$BR189*Assembly!AD$23+$BS189*Assembly!AD$24</f>
        <v>#VALUE!</v>
      </c>
      <c r="BX189" s="177" t="e">
        <f t="shared" si="4"/>
        <v>#VALUE!</v>
      </c>
      <c r="BY189" s="178" t="e">
        <f t="shared" si="5"/>
        <v>#VALUE!</v>
      </c>
      <c r="BZ189" s="179" t="e">
        <f t="shared" si="6"/>
        <v>#VALUE!</v>
      </c>
      <c r="CA189" s="178" t="e">
        <f t="shared" si="7"/>
        <v>#VALUE!</v>
      </c>
      <c r="CB189" s="133" t="e">
        <f>$AY189*Assembly!Y$4+$AZ189*Assembly!Y$5+$BA189*Assembly!Y$6+$BB189*Assembly!Y$7+$BC189*Assembly!Y$8+$BD189*Assembly!Y$9+$BE189*Assembly!Y$10+$BF189*Assembly!Y$11+$BG189*Assembly!Y$12+$BH189*Assembly!Y$13+$BI189*Assembly!Y$14+$BJ189*Assembly!Y$15+$BK189*Assembly!Y$16+$BL189*Assembly!Y$17+$BM189*Assembly!Y$18+$BN189*Assembly!Y$19+$BO189*Assembly!Y$20+$BP189*Assembly!Y$21+$BQ189*Assembly!Y$22+$BR189*Assembly!Y$23+$BS189*Assembly!Y$24</f>
        <v>#VALUE!</v>
      </c>
      <c r="CC189" s="133" t="e">
        <f t="shared" si="8"/>
        <v>#VALUE!</v>
      </c>
      <c r="CD189" s="130" t="e">
        <f t="shared" si="9"/>
        <v>#VALUE!</v>
      </c>
      <c r="CE189" s="183" t="e">
        <f>$AY189*Assembly!AC$4+$AZ189*Assembly!AC$5+$BA189*Assembly!AC$6+$BB189*Assembly!AC$7+$BC189*Assembly!AC$8+$BD189*Assembly!AC$9+$BE189*Assembly!AC$10+$BF189*Assembly!AC$11+$BG189*Assembly!AC$12+$BH189*Assembly!AC$13+$BI189*Assembly!AC$14+$BJ189*Assembly!AC$15+$BK189*Assembly!AC$16+$BL189*Assembly!AC$17+$BM189*Assembly!AC$18+$BN189*Assembly!AC$19+$BO189*Assembly!AC$20+$BP189*Assembly!AC$21+$BQ189*Assembly!AC$22+$BR189*Assembly!AC$23+$BS189*Assembly!AC$24</f>
        <v>#VALUE!</v>
      </c>
      <c r="CF189" s="145" t="e">
        <f>$AY189*Assembly!M$4+$AZ189*Assembly!M$5+$BA189*Assembly!M$6+$BB189*Assembly!M$7+$BC189*Assembly!M$8+$BD189*Assembly!M$9+$BE189*Assembly!M$10+$BF189*Assembly!M$11+$BG189*Assembly!M$12+$BH189*Assembly!M$13+$BI189*Assembly!M$14+$BJ189*Assembly!M$15+$BK189*Assembly!M$16+$BL189*Assembly!M$17+$BM189*Assembly!M$18+$BN189*Assembly!M$19+$BO189*Assembly!M$20+$BP189*Assembly!M$21+$BQ189*Assembly!M$22+$BR189*Assembly!M$23+$BS189*Assembly!M$24</f>
        <v>#VALUE!</v>
      </c>
      <c r="CG189" s="145" t="e">
        <f>$AY189*Assembly!N$4+$AZ189*Assembly!N$5+$BA189*Assembly!N$6+$BB189*Assembly!N$7+$BC189*Assembly!N$8+$BD189*Assembly!N$9+$BE189*Assembly!N$10+$BF189*Assembly!N$11+$BG189*Assembly!N$12+$BH189*Assembly!N$13+$BI189*Assembly!N$14+$BJ189*Assembly!N$15+$BK189*Assembly!N$16+$BL189*Assembly!N$17+$BM189*Assembly!N$18+$BN189*Assembly!N$19+$BO189*Assembly!N$20+$BP189*Assembly!N$21+$BQ189*Assembly!N$22+$BR189*Assembly!N$23+$BS189*Assembly!N$24</f>
        <v>#VALUE!</v>
      </c>
      <c r="CH189" s="145" t="e">
        <f>$AY189*Assembly!O$4+$AZ189*Assembly!O$5+$BA189*Assembly!O$6+$BB189*Assembly!O$7+$BC189*Assembly!O$8+$BD189*Assembly!O$9+$BE189*Assembly!O$10+$BF189*Assembly!O$11+$BG189*Assembly!O$12+$BH189*Assembly!O$13+$BI189*Assembly!O$14+$BJ189*Assembly!O$15+$BK189*Assembly!O$16+$BL189*Assembly!O$17+$BM189*Assembly!O$18+$BN189*Assembly!O$19+$BO189*Assembly!O$20+$BP189*Assembly!O$21+$BQ189*Assembly!O$22+$BR189*Assembly!O$23+$BS189*Assembly!O$24</f>
        <v>#VALUE!</v>
      </c>
      <c r="CI189" s="140" t="e">
        <f>$AY189*Assembly!P$4+$AZ189*Assembly!P$5+$BA189*Assembly!P$6+$BB189*Assembly!P$7+$BC189*Assembly!P$8+$BD189*Assembly!P$9+$BE189*Assembly!P$10+$BF189*Assembly!P$11+$BG189*Assembly!P$12+$BH189*Assembly!P$13+$BI189*Assembly!P$14+$BJ189*Assembly!P$15+$BK189*Assembly!P$16+$BL189*Assembly!P$17+$BM189*Assembly!P$18+$BN189*Assembly!P$19+$BO189*Assembly!P$20+$BP189*Assembly!P$21+$BQ189*Assembly!P$22+$BR189*Assembly!P$23+$BS189*Assembly!P$24</f>
        <v>#VALUE!</v>
      </c>
      <c r="CJ189" s="140" t="e">
        <f>$AY189*Assembly!Q$4+$AZ189*Assembly!Q$5+$BA189*Assembly!Q$6+$BB189*Assembly!Q$7+$BC189*Assembly!Q$8+$BD189*Assembly!Q$9+$BE189*Assembly!Q$10+$BF189*Assembly!Q$11+$BG189*Assembly!Q$12+$BH189*Assembly!Q$13+$BI189*Assembly!Q$14+$BJ189*Assembly!Q$15+$BK189*Assembly!Q$16+$BL189*Assembly!Q$17+$BM189*Assembly!Q$18+$BN189*Assembly!Q$19+$BO189*Assembly!Q$20+$BP189*Assembly!Q$21+$BQ189*Assembly!Q$22+$BR189*Assembly!Q$23+$BS189*Assembly!Q$24</f>
        <v>#VALUE!</v>
      </c>
      <c r="CK189" s="145" t="e">
        <f>$AY189*Assembly!R$4+$AZ189*Assembly!R$5+$BA189*Assembly!R$6+$BB189*Assembly!R$7+$BC189*Assembly!R$8+$BD189*Assembly!R$9+$BE189*Assembly!R$10+$BF189*Assembly!R$11+$BG189*Assembly!R$12+$BH189*Assembly!R$13+$BI189*Assembly!R$14+$BJ189*Assembly!R$15+$BK189*Assembly!R$16+$BL189*Assembly!R$17+$BM189*Assembly!R$18+$BN189*Assembly!R$19+$BO189*Assembly!R$20+$BP189*Assembly!R$21+$BQ189*Assembly!R$22+$BR189*Assembly!R$23+$BS189*Assembly!R$24</f>
        <v>#VALUE!</v>
      </c>
      <c r="CL189" s="140" t="e">
        <f>$AY189*Assembly!S$4+$AZ189*Assembly!S$5+$BA189*Assembly!S$6+$BB189*Assembly!S$7+$BC189*Assembly!S$8+$BD189*Assembly!S$9+$BE189*Assembly!S$10+$BF189*Assembly!S$11+$BG189*Assembly!S$12+$BH189*Assembly!S$13+$BI189*Assembly!S$14+$BJ189*Assembly!S$15+$BK189*Assembly!S$16+$BL189*Assembly!S$17+$BM189*Assembly!S$18+$BN189*Assembly!S$19+$BO189*Assembly!S$20+$BP189*Assembly!S$21+$BQ189*Assembly!S$22+$BR189*Assembly!S$23+$BS189*Assembly!S$24</f>
        <v>#VALUE!</v>
      </c>
      <c r="CM189" s="140" t="e">
        <f>$AY189*Assembly!T$4+$AZ189*Assembly!T$5+$BA189*Assembly!T$6+$BB189*Assembly!T$7+$BC189*Assembly!T$8+$BD189*Assembly!T$9+$BE189*Assembly!T$10+$BF189*Assembly!T$11+$BG189*Assembly!T$12+$BH189*Assembly!T$13+$BI189*Assembly!T$14+$BJ189*Assembly!T$15+$BK189*Assembly!T$16+$BL189*Assembly!T$17+$BM189*Assembly!T$18+$BN189*Assembly!T$19+$BO189*Assembly!T$20+$BP189*Assembly!T$21+$BQ189*Assembly!T$22+$BR189*Assembly!T$23+$BS189*Assembly!T$24</f>
        <v>#VALUE!</v>
      </c>
      <c r="CN189" s="140" t="e">
        <f>$AY189*Assembly!U$4+$AZ189*Assembly!U$5+$BA189*Assembly!U$6+$BB189*Assembly!U$7+$BC189*Assembly!U$8+$BD189*Assembly!U$9+$BE189*Assembly!U$10+$BF189*Assembly!U$11+$BG189*Assembly!U$12+$BH189*Assembly!U$13+$BI189*Assembly!U$14+$BJ189*Assembly!U$15+$BK189*Assembly!U$16+$BL189*Assembly!U$17+$BM189*Assembly!U$18+$BN189*Assembly!U$19+$BO189*Assembly!U$20+$BP189*Assembly!U$21+$BQ189*Assembly!U$22+$BR189*Assembly!U$23+$BS189*Assembly!U$24</f>
        <v>#VALUE!</v>
      </c>
      <c r="CO189" s="145" t="e">
        <f>$AY189*Assembly!V$4+$AZ189*Assembly!V$5+$BA189*Assembly!V$6+$BB189*Assembly!V$7+$BC189*Assembly!V$8+$BD189*Assembly!V$9+$BE189*Assembly!V$10+$BF189*Assembly!V$11+$BG189*Assembly!V$12+$BH189*Assembly!V$13+$BI189*Assembly!V$14+$BJ189*Assembly!V$15+$BK189*Assembly!V$16+$BL189*Assembly!V$17+$BM189*Assembly!V$18+$BN189*Assembly!V$19+$BO189*Assembly!V$20+$BP189*Assembly!V$21+$BQ189*Assembly!V$22+$BR189*Assembly!V$23+$BS189*Assembly!V$24</f>
        <v>#VALUE!</v>
      </c>
      <c r="CP189" s="145" t="e">
        <f>CF189*Refining!$F$3</f>
        <v>#VALUE!</v>
      </c>
      <c r="CQ189" s="145" t="e">
        <f>CG189*Refining!$F$4</f>
        <v>#VALUE!</v>
      </c>
      <c r="CR189" s="145" t="e">
        <f>CH189*Refining!$F$5</f>
        <v>#VALUE!</v>
      </c>
      <c r="CS189" s="145" t="e">
        <f>CI189*Refining!$F$6</f>
        <v>#VALUE!</v>
      </c>
      <c r="CT189" s="145" t="e">
        <f>CJ189*Refining!$F$7</f>
        <v>#VALUE!</v>
      </c>
      <c r="CU189" s="145" t="e">
        <f>CK189*Refining!$F$8</f>
        <v>#VALUE!</v>
      </c>
      <c r="CV189" s="145" t="e">
        <f>CL189*Refining!$F$9</f>
        <v>#VALUE!</v>
      </c>
      <c r="CW189" s="145" t="e">
        <f>CM189*Refining!$F$10</f>
        <v>#VALUE!</v>
      </c>
      <c r="CX189" s="145" t="e">
        <f>CN189*Refining!$F$11</f>
        <v>#VALUE!</v>
      </c>
      <c r="CY189" s="145" t="e">
        <f>CO189*Refining!$F$12</f>
        <v>#VALUE!</v>
      </c>
      <c r="CZ189" s="185" t="e">
        <f t="shared" ref="CZ189:DS189" si="764">IF(CF189 = 0, "", CF189)</f>
        <v>#VALUE!</v>
      </c>
      <c r="DA189" s="186" t="e">
        <f t="shared" si="764"/>
        <v>#VALUE!</v>
      </c>
      <c r="DB189" s="186" t="e">
        <f t="shared" si="764"/>
        <v>#VALUE!</v>
      </c>
      <c r="DC189" s="186" t="e">
        <f t="shared" si="764"/>
        <v>#VALUE!</v>
      </c>
      <c r="DD189" s="186" t="e">
        <f t="shared" si="764"/>
        <v>#VALUE!</v>
      </c>
      <c r="DE189" s="186" t="e">
        <f t="shared" si="764"/>
        <v>#VALUE!</v>
      </c>
      <c r="DF189" s="186" t="e">
        <f t="shared" si="764"/>
        <v>#VALUE!</v>
      </c>
      <c r="DG189" s="186" t="e">
        <f t="shared" si="764"/>
        <v>#VALUE!</v>
      </c>
      <c r="DH189" s="186" t="e">
        <f t="shared" si="764"/>
        <v>#VALUE!</v>
      </c>
      <c r="DI189" s="187" t="e">
        <f t="shared" si="764"/>
        <v>#VALUE!</v>
      </c>
      <c r="DJ189" s="185" t="e">
        <f t="shared" si="764"/>
        <v>#VALUE!</v>
      </c>
      <c r="DK189" s="186" t="e">
        <f t="shared" si="764"/>
        <v>#VALUE!</v>
      </c>
      <c r="DL189" s="186" t="e">
        <f t="shared" si="764"/>
        <v>#VALUE!</v>
      </c>
      <c r="DM189" s="186" t="e">
        <f t="shared" si="764"/>
        <v>#VALUE!</v>
      </c>
      <c r="DN189" s="211" t="e">
        <f t="shared" si="764"/>
        <v>#VALUE!</v>
      </c>
      <c r="DO189" s="186" t="e">
        <f t="shared" si="764"/>
        <v>#VALUE!</v>
      </c>
      <c r="DP189" s="186" t="e">
        <f t="shared" si="764"/>
        <v>#VALUE!</v>
      </c>
      <c r="DQ189" s="186" t="e">
        <f t="shared" si="764"/>
        <v>#VALUE!</v>
      </c>
      <c r="DR189" s="186" t="e">
        <f t="shared" si="764"/>
        <v>#VALUE!</v>
      </c>
      <c r="DS189" s="187" t="e">
        <f t="shared" si="764"/>
        <v>#VALUE!</v>
      </c>
      <c r="DT189" s="185" t="e">
        <f t="shared" si="11"/>
        <v>#VALUE!</v>
      </c>
      <c r="DU189" s="189" t="e">
        <f t="shared" si="12"/>
        <v>#VALUE!</v>
      </c>
      <c r="DV189" s="133" t="e">
        <f>CZ189*'Ores &amp; Ingots'!$C$3+DA189*'Ores &amp; Ingots'!$C$4+DB189*'Ores &amp; Ingots'!$C$5+DC189*'Ores &amp; Ingots'!$C$6+DD189*'Ores &amp; Ingots'!$C$7+DE189*'Ores &amp; Ingots'!$C$8+DF189*'Ores &amp; Ingots'!$C$9+DG189*'Ores &amp; Ingots'!$C$10+DH189*'Ores &amp; Ingots'!$C$11+DI189*'Ores &amp; Ingots'!$C$12</f>
        <v>#VALUE!</v>
      </c>
      <c r="DW189" s="133" t="e">
        <f>DJ189*'Ores &amp; Ingots'!$B$3+DK189*'Ores &amp; Ingots'!$B$4+DL189*'Ores &amp; Ingots'!$B$5+DM189*'Ores &amp; Ingots'!$B$6+DN189*'Ores &amp; Ingots'!$B$7+DO189*'Ores &amp; Ingots'!$B$8+DP189*'Ores &amp; Ingots'!$B$9+DQ189*'Ores &amp; Ingots'!$B$10+DR189*'Ores &amp; Ingots'!$B$11+DS189*'Ores &amp; Ingots'!$B$12</f>
        <v>#VALUE!</v>
      </c>
      <c r="DX189" s="189" t="e">
        <f>CZ189*Refining!$G$3+DA189*Refining!$G$4+DB189*Refining!$G$5+DC189*Refining!$G$6+DD189*Refining!$G$7+DE189*Refining!$G$8+DF189*Refining!$G$9+DG189*Refining!$G$10+DH189*Refining!$G$11+DI189*Refining!$G$12</f>
        <v>#VALUE!</v>
      </c>
      <c r="DY189" s="189" t="e">
        <f t="shared" si="13"/>
        <v>#VALUE!</v>
      </c>
      <c r="DZ189" s="192" t="e">
        <f t="shared" si="14"/>
        <v>#VALUE!</v>
      </c>
      <c r="EA189" s="185" t="e">
        <f t="shared" si="15"/>
        <v>#VALUE!</v>
      </c>
      <c r="EB189" s="194" t="e">
        <f t="shared" ref="EB189:EC189" si="765">EA189/60</f>
        <v>#VALUE!</v>
      </c>
      <c r="EC189" s="194" t="e">
        <f t="shared" si="765"/>
        <v>#VALUE!</v>
      </c>
      <c r="ED189" s="185" t="e">
        <f t="shared" si="17"/>
        <v>#VALUE!</v>
      </c>
      <c r="EE189" s="194" t="e">
        <f t="shared" ref="EE189:EF189" si="766">ED189/1000</f>
        <v>#VALUE!</v>
      </c>
      <c r="EF189" s="196" t="e">
        <f t="shared" si="766"/>
        <v>#VALUE!</v>
      </c>
      <c r="EG189" s="130" t="e">
        <f t="shared" si="19"/>
        <v>#VALUE!</v>
      </c>
      <c r="EH189" s="132" t="e">
        <f t="shared" si="20"/>
        <v>#VALUE!</v>
      </c>
      <c r="EI189" s="133">
        <v>20</v>
      </c>
    </row>
    <row r="190" spans="1:139" ht="12.75" hidden="1" x14ac:dyDescent="0.2">
      <c r="A190" s="864"/>
      <c r="B190" s="135" t="s">
        <v>387</v>
      </c>
      <c r="C190" s="137" t="s">
        <v>156</v>
      </c>
      <c r="D190" s="137">
        <v>1</v>
      </c>
      <c r="E190" s="137">
        <v>1</v>
      </c>
      <c r="F190" s="137">
        <v>1</v>
      </c>
      <c r="G190" s="139">
        <f t="shared" si="0"/>
        <v>15.625</v>
      </c>
      <c r="H190" s="140">
        <v>24</v>
      </c>
      <c r="I190" s="140">
        <v>72</v>
      </c>
      <c r="J190" s="140">
        <f>H190/Main!$D$9</f>
        <v>4.8</v>
      </c>
      <c r="K190" s="140">
        <f>I190/Main!$D$10</f>
        <v>36</v>
      </c>
      <c r="L190" s="140">
        <f t="shared" si="1"/>
        <v>7.5</v>
      </c>
      <c r="M190" s="140">
        <v>0.2</v>
      </c>
      <c r="N190" s="143"/>
      <c r="O190" s="143"/>
      <c r="P190" s="143"/>
      <c r="Q190" s="145"/>
      <c r="R190" s="143"/>
      <c r="S190" s="146"/>
      <c r="T190" s="146"/>
      <c r="U190" s="143"/>
      <c r="V190" s="143"/>
      <c r="W190" s="146"/>
      <c r="X190" s="146"/>
      <c r="Y190" s="143"/>
      <c r="Z190" s="143"/>
      <c r="AA190" s="143"/>
      <c r="AB190" s="143"/>
      <c r="AC190" s="362" t="s">
        <v>220</v>
      </c>
      <c r="AD190" s="167">
        <v>120</v>
      </c>
      <c r="AE190" s="133">
        <v>0</v>
      </c>
      <c r="AF190" s="133">
        <v>0</v>
      </c>
      <c r="AG190" s="133">
        <v>0</v>
      </c>
      <c r="AH190" s="133">
        <v>0</v>
      </c>
      <c r="AI190" s="133">
        <v>0</v>
      </c>
      <c r="AJ190" s="133">
        <v>0</v>
      </c>
      <c r="AK190" s="133">
        <v>0</v>
      </c>
      <c r="AL190" s="133">
        <v>0</v>
      </c>
      <c r="AM190" s="133">
        <v>0</v>
      </c>
      <c r="AN190" s="133">
        <v>0</v>
      </c>
      <c r="AO190" s="133">
        <v>0</v>
      </c>
      <c r="AP190" s="133">
        <v>0</v>
      </c>
      <c r="AQ190" s="133">
        <v>0</v>
      </c>
      <c r="AR190" s="133">
        <v>0</v>
      </c>
      <c r="AS190" s="133">
        <v>0</v>
      </c>
      <c r="AT190" s="133">
        <v>0</v>
      </c>
      <c r="AU190" s="133">
        <v>0</v>
      </c>
      <c r="AV190" s="133">
        <v>0</v>
      </c>
      <c r="AW190" s="133">
        <v>0</v>
      </c>
      <c r="AX190" s="133">
        <v>0</v>
      </c>
      <c r="AY190" s="406">
        <f t="shared" ref="AY190:BS190" si="767">IF(AD190 = 0, "", AD190)</f>
        <v>120</v>
      </c>
      <c r="AZ190" s="137" t="str">
        <f t="shared" si="767"/>
        <v/>
      </c>
      <c r="BA190" s="137" t="str">
        <f t="shared" si="767"/>
        <v/>
      </c>
      <c r="BB190" s="137" t="str">
        <f t="shared" si="767"/>
        <v/>
      </c>
      <c r="BC190" s="137" t="str">
        <f t="shared" si="767"/>
        <v/>
      </c>
      <c r="BD190" s="137" t="str">
        <f t="shared" si="767"/>
        <v/>
      </c>
      <c r="BE190" s="137" t="str">
        <f t="shared" si="767"/>
        <v/>
      </c>
      <c r="BF190" s="137" t="str">
        <f t="shared" si="767"/>
        <v/>
      </c>
      <c r="BG190" s="137" t="str">
        <f t="shared" si="767"/>
        <v/>
      </c>
      <c r="BH190" s="137" t="str">
        <f t="shared" si="767"/>
        <v/>
      </c>
      <c r="BI190" s="137" t="str">
        <f t="shared" si="767"/>
        <v/>
      </c>
      <c r="BJ190" s="137" t="str">
        <f t="shared" si="767"/>
        <v/>
      </c>
      <c r="BK190" s="137" t="str">
        <f t="shared" si="767"/>
        <v/>
      </c>
      <c r="BL190" s="137" t="str">
        <f t="shared" si="767"/>
        <v/>
      </c>
      <c r="BM190" s="137" t="str">
        <f t="shared" si="767"/>
        <v/>
      </c>
      <c r="BN190" s="137" t="str">
        <f t="shared" si="767"/>
        <v/>
      </c>
      <c r="BO190" s="137" t="str">
        <f t="shared" si="767"/>
        <v/>
      </c>
      <c r="BP190" s="137" t="str">
        <f t="shared" si="767"/>
        <v/>
      </c>
      <c r="BQ190" s="137" t="str">
        <f t="shared" si="767"/>
        <v/>
      </c>
      <c r="BR190" s="137" t="str">
        <f t="shared" si="767"/>
        <v/>
      </c>
      <c r="BS190" s="169" t="str">
        <f t="shared" si="767"/>
        <v/>
      </c>
      <c r="BT190" s="174" t="e">
        <f>$AY190*Assembly!Z$4+$AZ190*Assembly!Z$5+$BA190*Assembly!Z$6+$BB190*Assembly!Z$7+$BC190*Assembly!Z$8+$BD190*Assembly!Z$9+$BE190*Assembly!Z$10+$BF190*Assembly!Z$11+$BG190*Assembly!Z$12+$BH190*Assembly!Z$13+$BI190*Assembly!Z$14+$BJ190*Assembly!Z$15+$BK190*Assembly!Z$16+$BL190*Assembly!Z$17+$BM190*Assembly!Z$18+$BN190*Assembly!Z$19+$BO190*Assembly!Z$20+$BP190*Assembly!Z$21+$BQ190*Assembly!Z$22+$BR190*Assembly!Z$23+$BS190*Assembly!Z$24</f>
        <v>#VALUE!</v>
      </c>
      <c r="BU190" s="133" t="e">
        <f t="shared" si="3"/>
        <v>#VALUE!</v>
      </c>
      <c r="BV190" s="133"/>
      <c r="BW190" s="133" t="e">
        <f>$AY190*Assembly!AD$4+$AZ190*Assembly!AD$5+$BA190*Assembly!AD$6+$BB190*Assembly!AD$7+$BC190*Assembly!AD$8+$BD190*Assembly!AD$9+$BE190*Assembly!AD$10+$BF190*Assembly!AD$11+$BG190*Assembly!AD$12+$BH190*Assembly!AD$13+$BI190*Assembly!AD$14+$BJ190*Assembly!AD$15+$BK190*Assembly!AD$16+$BL190*Assembly!AD$17+$BM190*Assembly!AD$18+$BN190*Assembly!AD$19+$BO190*Assembly!AD$20+$BP190*Assembly!AD$21+$BQ190*Assembly!AD$22+$BR190*Assembly!AD$23+$BS190*Assembly!AD$24</f>
        <v>#VALUE!</v>
      </c>
      <c r="BX190" s="177" t="e">
        <f t="shared" si="4"/>
        <v>#VALUE!</v>
      </c>
      <c r="BY190" s="178" t="e">
        <f t="shared" si="5"/>
        <v>#VALUE!</v>
      </c>
      <c r="BZ190" s="179" t="e">
        <f t="shared" si="6"/>
        <v>#VALUE!</v>
      </c>
      <c r="CA190" s="178" t="e">
        <f t="shared" si="7"/>
        <v>#VALUE!</v>
      </c>
      <c r="CB190" s="133" t="e">
        <f>$AY190*Assembly!Y$4+$AZ190*Assembly!Y$5+$BA190*Assembly!Y$6+$BB190*Assembly!Y$7+$BC190*Assembly!Y$8+$BD190*Assembly!Y$9+$BE190*Assembly!Y$10+$BF190*Assembly!Y$11+$BG190*Assembly!Y$12+$BH190*Assembly!Y$13+$BI190*Assembly!Y$14+$BJ190*Assembly!Y$15+$BK190*Assembly!Y$16+$BL190*Assembly!Y$17+$BM190*Assembly!Y$18+$BN190*Assembly!Y$19+$BO190*Assembly!Y$20+$BP190*Assembly!Y$21+$BQ190*Assembly!Y$22+$BR190*Assembly!Y$23+$BS190*Assembly!Y$24</f>
        <v>#VALUE!</v>
      </c>
      <c r="CC190" s="133" t="e">
        <f t="shared" si="8"/>
        <v>#VALUE!</v>
      </c>
      <c r="CD190" s="130" t="e">
        <f t="shared" si="9"/>
        <v>#VALUE!</v>
      </c>
      <c r="CE190" s="183" t="e">
        <f>$AY190*Assembly!AC$4+$AZ190*Assembly!AC$5+$BA190*Assembly!AC$6+$BB190*Assembly!AC$7+$BC190*Assembly!AC$8+$BD190*Assembly!AC$9+$BE190*Assembly!AC$10+$BF190*Assembly!AC$11+$BG190*Assembly!AC$12+$BH190*Assembly!AC$13+$BI190*Assembly!AC$14+$BJ190*Assembly!AC$15+$BK190*Assembly!AC$16+$BL190*Assembly!AC$17+$BM190*Assembly!AC$18+$BN190*Assembly!AC$19+$BO190*Assembly!AC$20+$BP190*Assembly!AC$21+$BQ190*Assembly!AC$22+$BR190*Assembly!AC$23+$BS190*Assembly!AC$24</f>
        <v>#VALUE!</v>
      </c>
      <c r="CF190" s="145" t="e">
        <f>$AY190*Assembly!M$4+$AZ190*Assembly!M$5+$BA190*Assembly!M$6+$BB190*Assembly!M$7+$BC190*Assembly!M$8+$BD190*Assembly!M$9+$BE190*Assembly!M$10+$BF190*Assembly!M$11+$BG190*Assembly!M$12+$BH190*Assembly!M$13+$BI190*Assembly!M$14+$BJ190*Assembly!M$15+$BK190*Assembly!M$16+$BL190*Assembly!M$17+$BM190*Assembly!M$18+$BN190*Assembly!M$19+$BO190*Assembly!M$20+$BP190*Assembly!M$21+$BQ190*Assembly!M$22+$BR190*Assembly!M$23+$BS190*Assembly!M$24</f>
        <v>#VALUE!</v>
      </c>
      <c r="CG190" s="145" t="e">
        <f>$AY190*Assembly!N$4+$AZ190*Assembly!N$5+$BA190*Assembly!N$6+$BB190*Assembly!N$7+$BC190*Assembly!N$8+$BD190*Assembly!N$9+$BE190*Assembly!N$10+$BF190*Assembly!N$11+$BG190*Assembly!N$12+$BH190*Assembly!N$13+$BI190*Assembly!N$14+$BJ190*Assembly!N$15+$BK190*Assembly!N$16+$BL190*Assembly!N$17+$BM190*Assembly!N$18+$BN190*Assembly!N$19+$BO190*Assembly!N$20+$BP190*Assembly!N$21+$BQ190*Assembly!N$22+$BR190*Assembly!N$23+$BS190*Assembly!N$24</f>
        <v>#VALUE!</v>
      </c>
      <c r="CH190" s="145" t="e">
        <f>$AY190*Assembly!O$4+$AZ190*Assembly!O$5+$BA190*Assembly!O$6+$BB190*Assembly!O$7+$BC190*Assembly!O$8+$BD190*Assembly!O$9+$BE190*Assembly!O$10+$BF190*Assembly!O$11+$BG190*Assembly!O$12+$BH190*Assembly!O$13+$BI190*Assembly!O$14+$BJ190*Assembly!O$15+$BK190*Assembly!O$16+$BL190*Assembly!O$17+$BM190*Assembly!O$18+$BN190*Assembly!O$19+$BO190*Assembly!O$20+$BP190*Assembly!O$21+$BQ190*Assembly!O$22+$BR190*Assembly!O$23+$BS190*Assembly!O$24</f>
        <v>#VALUE!</v>
      </c>
      <c r="CI190" s="140" t="e">
        <f>$AY190*Assembly!P$4+$AZ190*Assembly!P$5+$BA190*Assembly!P$6+$BB190*Assembly!P$7+$BC190*Assembly!P$8+$BD190*Assembly!P$9+$BE190*Assembly!P$10+$BF190*Assembly!P$11+$BG190*Assembly!P$12+$BH190*Assembly!P$13+$BI190*Assembly!P$14+$BJ190*Assembly!P$15+$BK190*Assembly!P$16+$BL190*Assembly!P$17+$BM190*Assembly!P$18+$BN190*Assembly!P$19+$BO190*Assembly!P$20+$BP190*Assembly!P$21+$BQ190*Assembly!P$22+$BR190*Assembly!P$23+$BS190*Assembly!P$24</f>
        <v>#VALUE!</v>
      </c>
      <c r="CJ190" s="140" t="e">
        <f>$AY190*Assembly!Q$4+$AZ190*Assembly!Q$5+$BA190*Assembly!Q$6+$BB190*Assembly!Q$7+$BC190*Assembly!Q$8+$BD190*Assembly!Q$9+$BE190*Assembly!Q$10+$BF190*Assembly!Q$11+$BG190*Assembly!Q$12+$BH190*Assembly!Q$13+$BI190*Assembly!Q$14+$BJ190*Assembly!Q$15+$BK190*Assembly!Q$16+$BL190*Assembly!Q$17+$BM190*Assembly!Q$18+$BN190*Assembly!Q$19+$BO190*Assembly!Q$20+$BP190*Assembly!Q$21+$BQ190*Assembly!Q$22+$BR190*Assembly!Q$23+$BS190*Assembly!Q$24</f>
        <v>#VALUE!</v>
      </c>
      <c r="CK190" s="145" t="e">
        <f>$AY190*Assembly!R$4+$AZ190*Assembly!R$5+$BA190*Assembly!R$6+$BB190*Assembly!R$7+$BC190*Assembly!R$8+$BD190*Assembly!R$9+$BE190*Assembly!R$10+$BF190*Assembly!R$11+$BG190*Assembly!R$12+$BH190*Assembly!R$13+$BI190*Assembly!R$14+$BJ190*Assembly!R$15+$BK190*Assembly!R$16+$BL190*Assembly!R$17+$BM190*Assembly!R$18+$BN190*Assembly!R$19+$BO190*Assembly!R$20+$BP190*Assembly!R$21+$BQ190*Assembly!R$22+$BR190*Assembly!R$23+$BS190*Assembly!R$24</f>
        <v>#VALUE!</v>
      </c>
      <c r="CL190" s="140" t="e">
        <f>$AY190*Assembly!S$4+$AZ190*Assembly!S$5+$BA190*Assembly!S$6+$BB190*Assembly!S$7+$BC190*Assembly!S$8+$BD190*Assembly!S$9+$BE190*Assembly!S$10+$BF190*Assembly!S$11+$BG190*Assembly!S$12+$BH190*Assembly!S$13+$BI190*Assembly!S$14+$BJ190*Assembly!S$15+$BK190*Assembly!S$16+$BL190*Assembly!S$17+$BM190*Assembly!S$18+$BN190*Assembly!S$19+$BO190*Assembly!S$20+$BP190*Assembly!S$21+$BQ190*Assembly!S$22+$BR190*Assembly!S$23+$BS190*Assembly!S$24</f>
        <v>#VALUE!</v>
      </c>
      <c r="CM190" s="140" t="e">
        <f>$AY190*Assembly!T$4+$AZ190*Assembly!T$5+$BA190*Assembly!T$6+$BB190*Assembly!T$7+$BC190*Assembly!T$8+$BD190*Assembly!T$9+$BE190*Assembly!T$10+$BF190*Assembly!T$11+$BG190*Assembly!T$12+$BH190*Assembly!T$13+$BI190*Assembly!T$14+$BJ190*Assembly!T$15+$BK190*Assembly!T$16+$BL190*Assembly!T$17+$BM190*Assembly!T$18+$BN190*Assembly!T$19+$BO190*Assembly!T$20+$BP190*Assembly!T$21+$BQ190*Assembly!T$22+$BR190*Assembly!T$23+$BS190*Assembly!T$24</f>
        <v>#VALUE!</v>
      </c>
      <c r="CN190" s="140" t="e">
        <f>$AY190*Assembly!U$4+$AZ190*Assembly!U$5+$BA190*Assembly!U$6+$BB190*Assembly!U$7+$BC190*Assembly!U$8+$BD190*Assembly!U$9+$BE190*Assembly!U$10+$BF190*Assembly!U$11+$BG190*Assembly!U$12+$BH190*Assembly!U$13+$BI190*Assembly!U$14+$BJ190*Assembly!U$15+$BK190*Assembly!U$16+$BL190*Assembly!U$17+$BM190*Assembly!U$18+$BN190*Assembly!U$19+$BO190*Assembly!U$20+$BP190*Assembly!U$21+$BQ190*Assembly!U$22+$BR190*Assembly!U$23+$BS190*Assembly!U$24</f>
        <v>#VALUE!</v>
      </c>
      <c r="CO190" s="145" t="e">
        <f>$AY190*Assembly!V$4+$AZ190*Assembly!V$5+$BA190*Assembly!V$6+$BB190*Assembly!V$7+$BC190*Assembly!V$8+$BD190*Assembly!V$9+$BE190*Assembly!V$10+$BF190*Assembly!V$11+$BG190*Assembly!V$12+$BH190*Assembly!V$13+$BI190*Assembly!V$14+$BJ190*Assembly!V$15+$BK190*Assembly!V$16+$BL190*Assembly!V$17+$BM190*Assembly!V$18+$BN190*Assembly!V$19+$BO190*Assembly!V$20+$BP190*Assembly!V$21+$BQ190*Assembly!V$22+$BR190*Assembly!V$23+$BS190*Assembly!V$24</f>
        <v>#VALUE!</v>
      </c>
      <c r="CP190" s="145" t="e">
        <f>CF190*Refining!$F$3</f>
        <v>#VALUE!</v>
      </c>
      <c r="CQ190" s="145" t="e">
        <f>CG190*Refining!$F$4</f>
        <v>#VALUE!</v>
      </c>
      <c r="CR190" s="145" t="e">
        <f>CH190*Refining!$F$5</f>
        <v>#VALUE!</v>
      </c>
      <c r="CS190" s="145" t="e">
        <f>CI190*Refining!$F$6</f>
        <v>#VALUE!</v>
      </c>
      <c r="CT190" s="145" t="e">
        <f>CJ190*Refining!$F$7</f>
        <v>#VALUE!</v>
      </c>
      <c r="CU190" s="145" t="e">
        <f>CK190*Refining!$F$8</f>
        <v>#VALUE!</v>
      </c>
      <c r="CV190" s="145" t="e">
        <f>CL190*Refining!$F$9</f>
        <v>#VALUE!</v>
      </c>
      <c r="CW190" s="145" t="e">
        <f>CM190*Refining!$F$10</f>
        <v>#VALUE!</v>
      </c>
      <c r="CX190" s="145" t="e">
        <f>CN190*Refining!$F$11</f>
        <v>#VALUE!</v>
      </c>
      <c r="CY190" s="145" t="e">
        <f>CO190*Refining!$F$12</f>
        <v>#VALUE!</v>
      </c>
      <c r="CZ190" s="185" t="e">
        <f t="shared" ref="CZ190:DS190" si="768">IF(CF190 = 0, "", CF190)</f>
        <v>#VALUE!</v>
      </c>
      <c r="DA190" s="186" t="e">
        <f t="shared" si="768"/>
        <v>#VALUE!</v>
      </c>
      <c r="DB190" s="186" t="e">
        <f t="shared" si="768"/>
        <v>#VALUE!</v>
      </c>
      <c r="DC190" s="186" t="e">
        <f t="shared" si="768"/>
        <v>#VALUE!</v>
      </c>
      <c r="DD190" s="186" t="e">
        <f t="shared" si="768"/>
        <v>#VALUE!</v>
      </c>
      <c r="DE190" s="186" t="e">
        <f t="shared" si="768"/>
        <v>#VALUE!</v>
      </c>
      <c r="DF190" s="186" t="e">
        <f t="shared" si="768"/>
        <v>#VALUE!</v>
      </c>
      <c r="DG190" s="186" t="e">
        <f t="shared" si="768"/>
        <v>#VALUE!</v>
      </c>
      <c r="DH190" s="186" t="e">
        <f t="shared" si="768"/>
        <v>#VALUE!</v>
      </c>
      <c r="DI190" s="187" t="e">
        <f t="shared" si="768"/>
        <v>#VALUE!</v>
      </c>
      <c r="DJ190" s="185" t="e">
        <f t="shared" si="768"/>
        <v>#VALUE!</v>
      </c>
      <c r="DK190" s="186" t="e">
        <f t="shared" si="768"/>
        <v>#VALUE!</v>
      </c>
      <c r="DL190" s="186" t="e">
        <f t="shared" si="768"/>
        <v>#VALUE!</v>
      </c>
      <c r="DM190" s="186" t="e">
        <f t="shared" si="768"/>
        <v>#VALUE!</v>
      </c>
      <c r="DN190" s="211" t="e">
        <f t="shared" si="768"/>
        <v>#VALUE!</v>
      </c>
      <c r="DO190" s="186" t="e">
        <f t="shared" si="768"/>
        <v>#VALUE!</v>
      </c>
      <c r="DP190" s="186" t="e">
        <f t="shared" si="768"/>
        <v>#VALUE!</v>
      </c>
      <c r="DQ190" s="186" t="e">
        <f t="shared" si="768"/>
        <v>#VALUE!</v>
      </c>
      <c r="DR190" s="186" t="e">
        <f t="shared" si="768"/>
        <v>#VALUE!</v>
      </c>
      <c r="DS190" s="187" t="e">
        <f t="shared" si="768"/>
        <v>#VALUE!</v>
      </c>
      <c r="DT190" s="185" t="e">
        <f t="shared" si="11"/>
        <v>#VALUE!</v>
      </c>
      <c r="DU190" s="189" t="e">
        <f t="shared" si="12"/>
        <v>#VALUE!</v>
      </c>
      <c r="DV190" s="133" t="e">
        <f>CZ190*'Ores &amp; Ingots'!$C$3+DA190*'Ores &amp; Ingots'!$C$4+DB190*'Ores &amp; Ingots'!$C$5+DC190*'Ores &amp; Ingots'!$C$6+DD190*'Ores &amp; Ingots'!$C$7+DE190*'Ores &amp; Ingots'!$C$8+DF190*'Ores &amp; Ingots'!$C$9+DG190*'Ores &amp; Ingots'!$C$10+DH190*'Ores &amp; Ingots'!$C$11+DI190*'Ores &amp; Ingots'!$C$12</f>
        <v>#VALUE!</v>
      </c>
      <c r="DW190" s="133" t="e">
        <f>DJ190*'Ores &amp; Ingots'!$B$3+DK190*'Ores &amp; Ingots'!$B$4+DL190*'Ores &amp; Ingots'!$B$5+DM190*'Ores &amp; Ingots'!$B$6+DN190*'Ores &amp; Ingots'!$B$7+DO190*'Ores &amp; Ingots'!$B$8+DP190*'Ores &amp; Ingots'!$B$9+DQ190*'Ores &amp; Ingots'!$B$10+DR190*'Ores &amp; Ingots'!$B$11+DS190*'Ores &amp; Ingots'!$B$12</f>
        <v>#VALUE!</v>
      </c>
      <c r="DX190" s="189" t="e">
        <f>CZ190*Refining!$G$3+DA190*Refining!$G$4+DB190*Refining!$G$5+DC190*Refining!$G$6+DD190*Refining!$G$7+DE190*Refining!$G$8+DF190*Refining!$G$9+DG190*Refining!$G$10+DH190*Refining!$G$11+DI190*Refining!$G$12</f>
        <v>#VALUE!</v>
      </c>
      <c r="DY190" s="189" t="e">
        <f t="shared" si="13"/>
        <v>#VALUE!</v>
      </c>
      <c r="DZ190" s="192" t="e">
        <f t="shared" si="14"/>
        <v>#VALUE!</v>
      </c>
      <c r="EA190" s="185" t="e">
        <f t="shared" si="15"/>
        <v>#VALUE!</v>
      </c>
      <c r="EB190" s="194" t="e">
        <f t="shared" ref="EB190:EC190" si="769">EA190/60</f>
        <v>#VALUE!</v>
      </c>
      <c r="EC190" s="194" t="e">
        <f t="shared" si="769"/>
        <v>#VALUE!</v>
      </c>
      <c r="ED190" s="185" t="e">
        <f t="shared" si="17"/>
        <v>#VALUE!</v>
      </c>
      <c r="EE190" s="194" t="e">
        <f t="shared" ref="EE190:EF190" si="770">ED190/1000</f>
        <v>#VALUE!</v>
      </c>
      <c r="EF190" s="196" t="e">
        <f t="shared" si="770"/>
        <v>#VALUE!</v>
      </c>
      <c r="EG190" s="130" t="e">
        <f t="shared" si="19"/>
        <v>#VALUE!</v>
      </c>
      <c r="EH190" s="132" t="e">
        <f t="shared" si="20"/>
        <v>#VALUE!</v>
      </c>
      <c r="EI190" s="133">
        <v>24</v>
      </c>
    </row>
    <row r="191" spans="1:139" ht="12.75" hidden="1" x14ac:dyDescent="0.2">
      <c r="A191" s="865"/>
      <c r="B191" s="297" t="s">
        <v>388</v>
      </c>
      <c r="C191" s="216" t="s">
        <v>156</v>
      </c>
      <c r="D191" s="216">
        <v>1</v>
      </c>
      <c r="E191" s="216">
        <v>1</v>
      </c>
      <c r="F191" s="216">
        <v>1</v>
      </c>
      <c r="G191" s="229">
        <f t="shared" si="0"/>
        <v>15.625</v>
      </c>
      <c r="H191" s="230">
        <v>24</v>
      </c>
      <c r="I191" s="230">
        <v>72</v>
      </c>
      <c r="J191" s="230">
        <f>H191/Main!$D$9</f>
        <v>4.8</v>
      </c>
      <c r="K191" s="230">
        <f>I191/Main!$D$10</f>
        <v>36</v>
      </c>
      <c r="L191" s="230">
        <f t="shared" si="1"/>
        <v>7.5</v>
      </c>
      <c r="M191" s="230">
        <v>0.2</v>
      </c>
      <c r="N191" s="233"/>
      <c r="O191" s="233"/>
      <c r="P191" s="233"/>
      <c r="Q191" s="232"/>
      <c r="R191" s="233"/>
      <c r="S191" s="234"/>
      <c r="T191" s="234"/>
      <c r="U191" s="233"/>
      <c r="V191" s="233"/>
      <c r="W191" s="234"/>
      <c r="X191" s="234"/>
      <c r="Y191" s="233"/>
      <c r="Z191" s="233"/>
      <c r="AA191" s="233"/>
      <c r="AB191" s="233"/>
      <c r="AC191" s="366" t="s">
        <v>220</v>
      </c>
      <c r="AD191" s="227">
        <v>135</v>
      </c>
      <c r="AE191" s="226">
        <v>0</v>
      </c>
      <c r="AF191" s="226">
        <v>0</v>
      </c>
      <c r="AG191" s="226">
        <v>0</v>
      </c>
      <c r="AH191" s="226">
        <v>0</v>
      </c>
      <c r="AI191" s="226">
        <v>0</v>
      </c>
      <c r="AJ191" s="226">
        <v>0</v>
      </c>
      <c r="AK191" s="226">
        <v>0</v>
      </c>
      <c r="AL191" s="226">
        <v>0</v>
      </c>
      <c r="AM191" s="226">
        <v>0</v>
      </c>
      <c r="AN191" s="226">
        <v>0</v>
      </c>
      <c r="AO191" s="226">
        <v>0</v>
      </c>
      <c r="AP191" s="226">
        <v>0</v>
      </c>
      <c r="AQ191" s="226">
        <v>0</v>
      </c>
      <c r="AR191" s="226">
        <v>0</v>
      </c>
      <c r="AS191" s="226">
        <v>0</v>
      </c>
      <c r="AT191" s="226">
        <v>0</v>
      </c>
      <c r="AU191" s="226">
        <v>0</v>
      </c>
      <c r="AV191" s="226">
        <v>0</v>
      </c>
      <c r="AW191" s="226">
        <v>0</v>
      </c>
      <c r="AX191" s="226">
        <v>0</v>
      </c>
      <c r="AY191" s="407">
        <f t="shared" ref="AY191:BS191" si="771">IF(AD191 = 0, "", AD191)</f>
        <v>135</v>
      </c>
      <c r="AZ191" s="216" t="str">
        <f t="shared" si="771"/>
        <v/>
      </c>
      <c r="BA191" s="216" t="str">
        <f t="shared" si="771"/>
        <v/>
      </c>
      <c r="BB191" s="216" t="str">
        <f t="shared" si="771"/>
        <v/>
      </c>
      <c r="BC191" s="216" t="str">
        <f t="shared" si="771"/>
        <v/>
      </c>
      <c r="BD191" s="216" t="str">
        <f t="shared" si="771"/>
        <v/>
      </c>
      <c r="BE191" s="216" t="str">
        <f t="shared" si="771"/>
        <v/>
      </c>
      <c r="BF191" s="216" t="str">
        <f t="shared" si="771"/>
        <v/>
      </c>
      <c r="BG191" s="216" t="str">
        <f t="shared" si="771"/>
        <v/>
      </c>
      <c r="BH191" s="216" t="str">
        <f t="shared" si="771"/>
        <v/>
      </c>
      <c r="BI191" s="216" t="str">
        <f t="shared" si="771"/>
        <v/>
      </c>
      <c r="BJ191" s="216" t="str">
        <f t="shared" si="771"/>
        <v/>
      </c>
      <c r="BK191" s="216" t="str">
        <f t="shared" si="771"/>
        <v/>
      </c>
      <c r="BL191" s="216" t="str">
        <f t="shared" si="771"/>
        <v/>
      </c>
      <c r="BM191" s="216" t="str">
        <f t="shared" si="771"/>
        <v/>
      </c>
      <c r="BN191" s="216" t="str">
        <f t="shared" si="771"/>
        <v/>
      </c>
      <c r="BO191" s="216" t="str">
        <f t="shared" si="771"/>
        <v/>
      </c>
      <c r="BP191" s="216" t="str">
        <f t="shared" si="771"/>
        <v/>
      </c>
      <c r="BQ191" s="216" t="str">
        <f t="shared" si="771"/>
        <v/>
      </c>
      <c r="BR191" s="216" t="str">
        <f t="shared" si="771"/>
        <v/>
      </c>
      <c r="BS191" s="231" t="str">
        <f t="shared" si="771"/>
        <v/>
      </c>
      <c r="BT191" s="225" t="e">
        <f>$AY191*Assembly!Z$4+$AZ191*Assembly!Z$5+$BA191*Assembly!Z$6+$BB191*Assembly!Z$7+$BC191*Assembly!Z$8+$BD191*Assembly!Z$9+$BE191*Assembly!Z$10+$BF191*Assembly!Z$11+$BG191*Assembly!Z$12+$BH191*Assembly!Z$13+$BI191*Assembly!Z$14+$BJ191*Assembly!Z$15+$BK191*Assembly!Z$16+$BL191*Assembly!Z$17+$BM191*Assembly!Z$18+$BN191*Assembly!Z$19+$BO191*Assembly!Z$20+$BP191*Assembly!Z$21+$BQ191*Assembly!Z$22+$BR191*Assembly!Z$23+$BS191*Assembly!Z$24</f>
        <v>#VALUE!</v>
      </c>
      <c r="BU191" s="226" t="e">
        <f t="shared" si="3"/>
        <v>#VALUE!</v>
      </c>
      <c r="BV191" s="226"/>
      <c r="BW191" s="226" t="e">
        <f>$AY191*Assembly!AD$4+$AZ191*Assembly!AD$5+$BA191*Assembly!AD$6+$BB191*Assembly!AD$7+$BC191*Assembly!AD$8+$BD191*Assembly!AD$9+$BE191*Assembly!AD$10+$BF191*Assembly!AD$11+$BG191*Assembly!AD$12+$BH191*Assembly!AD$13+$BI191*Assembly!AD$14+$BJ191*Assembly!AD$15+$BK191*Assembly!AD$16+$BL191*Assembly!AD$17+$BM191*Assembly!AD$18+$BN191*Assembly!AD$19+$BO191*Assembly!AD$20+$BP191*Assembly!AD$21+$BQ191*Assembly!AD$22+$BR191*Assembly!AD$23+$BS191*Assembly!AD$24</f>
        <v>#VALUE!</v>
      </c>
      <c r="BX191" s="236" t="e">
        <f t="shared" si="4"/>
        <v>#VALUE!</v>
      </c>
      <c r="BY191" s="237" t="e">
        <f t="shared" si="5"/>
        <v>#VALUE!</v>
      </c>
      <c r="BZ191" s="238" t="e">
        <f t="shared" si="6"/>
        <v>#VALUE!</v>
      </c>
      <c r="CA191" s="237" t="e">
        <f t="shared" si="7"/>
        <v>#VALUE!</v>
      </c>
      <c r="CB191" s="226" t="e">
        <f>$AY191*Assembly!Y$4+$AZ191*Assembly!Y$5+$BA191*Assembly!Y$6+$BB191*Assembly!Y$7+$BC191*Assembly!Y$8+$BD191*Assembly!Y$9+$BE191*Assembly!Y$10+$BF191*Assembly!Y$11+$BG191*Assembly!Y$12+$BH191*Assembly!Y$13+$BI191*Assembly!Y$14+$BJ191*Assembly!Y$15+$BK191*Assembly!Y$16+$BL191*Assembly!Y$17+$BM191*Assembly!Y$18+$BN191*Assembly!Y$19+$BO191*Assembly!Y$20+$BP191*Assembly!Y$21+$BQ191*Assembly!Y$22+$BR191*Assembly!Y$23+$BS191*Assembly!Y$24</f>
        <v>#VALUE!</v>
      </c>
      <c r="CC191" s="226" t="e">
        <f t="shared" si="8"/>
        <v>#VALUE!</v>
      </c>
      <c r="CD191" s="239" t="e">
        <f t="shared" si="9"/>
        <v>#VALUE!</v>
      </c>
      <c r="CE191" s="240" t="e">
        <f>$AY191*Assembly!AC$4+$AZ191*Assembly!AC$5+$BA191*Assembly!AC$6+$BB191*Assembly!AC$7+$BC191*Assembly!AC$8+$BD191*Assembly!AC$9+$BE191*Assembly!AC$10+$BF191*Assembly!AC$11+$BG191*Assembly!AC$12+$BH191*Assembly!AC$13+$BI191*Assembly!AC$14+$BJ191*Assembly!AC$15+$BK191*Assembly!AC$16+$BL191*Assembly!AC$17+$BM191*Assembly!AC$18+$BN191*Assembly!AC$19+$BO191*Assembly!AC$20+$BP191*Assembly!AC$21+$BQ191*Assembly!AC$22+$BR191*Assembly!AC$23+$BS191*Assembly!AC$24</f>
        <v>#VALUE!</v>
      </c>
      <c r="CF191" s="232" t="e">
        <f>$AY191*Assembly!M$4+$AZ191*Assembly!M$5+$BA191*Assembly!M$6+$BB191*Assembly!M$7+$BC191*Assembly!M$8+$BD191*Assembly!M$9+$BE191*Assembly!M$10+$BF191*Assembly!M$11+$BG191*Assembly!M$12+$BH191*Assembly!M$13+$BI191*Assembly!M$14+$BJ191*Assembly!M$15+$BK191*Assembly!M$16+$BL191*Assembly!M$17+$BM191*Assembly!M$18+$BN191*Assembly!M$19+$BO191*Assembly!M$20+$BP191*Assembly!M$21+$BQ191*Assembly!M$22+$BR191*Assembly!M$23+$BS191*Assembly!M$24</f>
        <v>#VALUE!</v>
      </c>
      <c r="CG191" s="232" t="e">
        <f>$AY191*Assembly!N$4+$AZ191*Assembly!N$5+$BA191*Assembly!N$6+$BB191*Assembly!N$7+$BC191*Assembly!N$8+$BD191*Assembly!N$9+$BE191*Assembly!N$10+$BF191*Assembly!N$11+$BG191*Assembly!N$12+$BH191*Assembly!N$13+$BI191*Assembly!N$14+$BJ191*Assembly!N$15+$BK191*Assembly!N$16+$BL191*Assembly!N$17+$BM191*Assembly!N$18+$BN191*Assembly!N$19+$BO191*Assembly!N$20+$BP191*Assembly!N$21+$BQ191*Assembly!N$22+$BR191*Assembly!N$23+$BS191*Assembly!N$24</f>
        <v>#VALUE!</v>
      </c>
      <c r="CH191" s="232" t="e">
        <f>$AY191*Assembly!O$4+$AZ191*Assembly!O$5+$BA191*Assembly!O$6+$BB191*Assembly!O$7+$BC191*Assembly!O$8+$BD191*Assembly!O$9+$BE191*Assembly!O$10+$BF191*Assembly!O$11+$BG191*Assembly!O$12+$BH191*Assembly!O$13+$BI191*Assembly!O$14+$BJ191*Assembly!O$15+$BK191*Assembly!O$16+$BL191*Assembly!O$17+$BM191*Assembly!O$18+$BN191*Assembly!O$19+$BO191*Assembly!O$20+$BP191*Assembly!O$21+$BQ191*Assembly!O$22+$BR191*Assembly!O$23+$BS191*Assembly!O$24</f>
        <v>#VALUE!</v>
      </c>
      <c r="CI191" s="230" t="e">
        <f>$AY191*Assembly!P$4+$AZ191*Assembly!P$5+$BA191*Assembly!P$6+$BB191*Assembly!P$7+$BC191*Assembly!P$8+$BD191*Assembly!P$9+$BE191*Assembly!P$10+$BF191*Assembly!P$11+$BG191*Assembly!P$12+$BH191*Assembly!P$13+$BI191*Assembly!P$14+$BJ191*Assembly!P$15+$BK191*Assembly!P$16+$BL191*Assembly!P$17+$BM191*Assembly!P$18+$BN191*Assembly!P$19+$BO191*Assembly!P$20+$BP191*Assembly!P$21+$BQ191*Assembly!P$22+$BR191*Assembly!P$23+$BS191*Assembly!P$24</f>
        <v>#VALUE!</v>
      </c>
      <c r="CJ191" s="230" t="e">
        <f>$AY191*Assembly!Q$4+$AZ191*Assembly!Q$5+$BA191*Assembly!Q$6+$BB191*Assembly!Q$7+$BC191*Assembly!Q$8+$BD191*Assembly!Q$9+$BE191*Assembly!Q$10+$BF191*Assembly!Q$11+$BG191*Assembly!Q$12+$BH191*Assembly!Q$13+$BI191*Assembly!Q$14+$BJ191*Assembly!Q$15+$BK191*Assembly!Q$16+$BL191*Assembly!Q$17+$BM191*Assembly!Q$18+$BN191*Assembly!Q$19+$BO191*Assembly!Q$20+$BP191*Assembly!Q$21+$BQ191*Assembly!Q$22+$BR191*Assembly!Q$23+$BS191*Assembly!Q$24</f>
        <v>#VALUE!</v>
      </c>
      <c r="CK191" s="232" t="e">
        <f>$AY191*Assembly!R$4+$AZ191*Assembly!R$5+$BA191*Assembly!R$6+$BB191*Assembly!R$7+$BC191*Assembly!R$8+$BD191*Assembly!R$9+$BE191*Assembly!R$10+$BF191*Assembly!R$11+$BG191*Assembly!R$12+$BH191*Assembly!R$13+$BI191*Assembly!R$14+$BJ191*Assembly!R$15+$BK191*Assembly!R$16+$BL191*Assembly!R$17+$BM191*Assembly!R$18+$BN191*Assembly!R$19+$BO191*Assembly!R$20+$BP191*Assembly!R$21+$BQ191*Assembly!R$22+$BR191*Assembly!R$23+$BS191*Assembly!R$24</f>
        <v>#VALUE!</v>
      </c>
      <c r="CL191" s="230" t="e">
        <f>$AY191*Assembly!S$4+$AZ191*Assembly!S$5+$BA191*Assembly!S$6+$BB191*Assembly!S$7+$BC191*Assembly!S$8+$BD191*Assembly!S$9+$BE191*Assembly!S$10+$BF191*Assembly!S$11+$BG191*Assembly!S$12+$BH191*Assembly!S$13+$BI191*Assembly!S$14+$BJ191*Assembly!S$15+$BK191*Assembly!S$16+$BL191*Assembly!S$17+$BM191*Assembly!S$18+$BN191*Assembly!S$19+$BO191*Assembly!S$20+$BP191*Assembly!S$21+$BQ191*Assembly!S$22+$BR191*Assembly!S$23+$BS191*Assembly!S$24</f>
        <v>#VALUE!</v>
      </c>
      <c r="CM191" s="230" t="e">
        <f>$AY191*Assembly!T$4+$AZ191*Assembly!T$5+$BA191*Assembly!T$6+$BB191*Assembly!T$7+$BC191*Assembly!T$8+$BD191*Assembly!T$9+$BE191*Assembly!T$10+$BF191*Assembly!T$11+$BG191*Assembly!T$12+$BH191*Assembly!T$13+$BI191*Assembly!T$14+$BJ191*Assembly!T$15+$BK191*Assembly!T$16+$BL191*Assembly!T$17+$BM191*Assembly!T$18+$BN191*Assembly!T$19+$BO191*Assembly!T$20+$BP191*Assembly!T$21+$BQ191*Assembly!T$22+$BR191*Assembly!T$23+$BS191*Assembly!T$24</f>
        <v>#VALUE!</v>
      </c>
      <c r="CN191" s="230" t="e">
        <f>$AY191*Assembly!U$4+$AZ191*Assembly!U$5+$BA191*Assembly!U$6+$BB191*Assembly!U$7+$BC191*Assembly!U$8+$BD191*Assembly!U$9+$BE191*Assembly!U$10+$BF191*Assembly!U$11+$BG191*Assembly!U$12+$BH191*Assembly!U$13+$BI191*Assembly!U$14+$BJ191*Assembly!U$15+$BK191*Assembly!U$16+$BL191*Assembly!U$17+$BM191*Assembly!U$18+$BN191*Assembly!U$19+$BO191*Assembly!U$20+$BP191*Assembly!U$21+$BQ191*Assembly!U$22+$BR191*Assembly!U$23+$BS191*Assembly!U$24</f>
        <v>#VALUE!</v>
      </c>
      <c r="CO191" s="232" t="e">
        <f>$AY191*Assembly!V$4+$AZ191*Assembly!V$5+$BA191*Assembly!V$6+$BB191*Assembly!V$7+$BC191*Assembly!V$8+$BD191*Assembly!V$9+$BE191*Assembly!V$10+$BF191*Assembly!V$11+$BG191*Assembly!V$12+$BH191*Assembly!V$13+$BI191*Assembly!V$14+$BJ191*Assembly!V$15+$BK191*Assembly!V$16+$BL191*Assembly!V$17+$BM191*Assembly!V$18+$BN191*Assembly!V$19+$BO191*Assembly!V$20+$BP191*Assembly!V$21+$BQ191*Assembly!V$22+$BR191*Assembly!V$23+$BS191*Assembly!V$24</f>
        <v>#VALUE!</v>
      </c>
      <c r="CP191" s="232" t="e">
        <f>CF191*Refining!$F$3</f>
        <v>#VALUE!</v>
      </c>
      <c r="CQ191" s="232" t="e">
        <f>CG191*Refining!$F$4</f>
        <v>#VALUE!</v>
      </c>
      <c r="CR191" s="232" t="e">
        <f>CH191*Refining!$F$5</f>
        <v>#VALUE!</v>
      </c>
      <c r="CS191" s="232" t="e">
        <f>CI191*Refining!$F$6</f>
        <v>#VALUE!</v>
      </c>
      <c r="CT191" s="232" t="e">
        <f>CJ191*Refining!$F$7</f>
        <v>#VALUE!</v>
      </c>
      <c r="CU191" s="232" t="e">
        <f>CK191*Refining!$F$8</f>
        <v>#VALUE!</v>
      </c>
      <c r="CV191" s="232" t="e">
        <f>CL191*Refining!$F$9</f>
        <v>#VALUE!</v>
      </c>
      <c r="CW191" s="232" t="e">
        <f>CM191*Refining!$F$10</f>
        <v>#VALUE!</v>
      </c>
      <c r="CX191" s="232" t="e">
        <f>CN191*Refining!$F$11</f>
        <v>#VALUE!</v>
      </c>
      <c r="CY191" s="232" t="e">
        <f>CO191*Refining!$F$12</f>
        <v>#VALUE!</v>
      </c>
      <c r="CZ191" s="243" t="e">
        <f t="shared" ref="CZ191:DS191" si="772">IF(CF191 = 0, "", CF191)</f>
        <v>#VALUE!</v>
      </c>
      <c r="DA191" s="246" t="e">
        <f t="shared" si="772"/>
        <v>#VALUE!</v>
      </c>
      <c r="DB191" s="246" t="e">
        <f t="shared" si="772"/>
        <v>#VALUE!</v>
      </c>
      <c r="DC191" s="246" t="e">
        <f t="shared" si="772"/>
        <v>#VALUE!</v>
      </c>
      <c r="DD191" s="246" t="e">
        <f t="shared" si="772"/>
        <v>#VALUE!</v>
      </c>
      <c r="DE191" s="246" t="e">
        <f t="shared" si="772"/>
        <v>#VALUE!</v>
      </c>
      <c r="DF191" s="246" t="e">
        <f t="shared" si="772"/>
        <v>#VALUE!</v>
      </c>
      <c r="DG191" s="246" t="e">
        <f t="shared" si="772"/>
        <v>#VALUE!</v>
      </c>
      <c r="DH191" s="246" t="e">
        <f t="shared" si="772"/>
        <v>#VALUE!</v>
      </c>
      <c r="DI191" s="251" t="e">
        <f t="shared" si="772"/>
        <v>#VALUE!</v>
      </c>
      <c r="DJ191" s="243" t="e">
        <f t="shared" si="772"/>
        <v>#VALUE!</v>
      </c>
      <c r="DK191" s="246" t="e">
        <f t="shared" si="772"/>
        <v>#VALUE!</v>
      </c>
      <c r="DL191" s="246" t="e">
        <f t="shared" si="772"/>
        <v>#VALUE!</v>
      </c>
      <c r="DM191" s="246" t="e">
        <f t="shared" si="772"/>
        <v>#VALUE!</v>
      </c>
      <c r="DN191" s="254" t="e">
        <f t="shared" si="772"/>
        <v>#VALUE!</v>
      </c>
      <c r="DO191" s="246" t="e">
        <f t="shared" si="772"/>
        <v>#VALUE!</v>
      </c>
      <c r="DP191" s="246" t="e">
        <f t="shared" si="772"/>
        <v>#VALUE!</v>
      </c>
      <c r="DQ191" s="246" t="e">
        <f t="shared" si="772"/>
        <v>#VALUE!</v>
      </c>
      <c r="DR191" s="246" t="e">
        <f t="shared" si="772"/>
        <v>#VALUE!</v>
      </c>
      <c r="DS191" s="251" t="e">
        <f t="shared" si="772"/>
        <v>#VALUE!</v>
      </c>
      <c r="DT191" s="243" t="e">
        <f t="shared" si="11"/>
        <v>#VALUE!</v>
      </c>
      <c r="DU191" s="245" t="e">
        <f t="shared" si="12"/>
        <v>#VALUE!</v>
      </c>
      <c r="DV191" s="226" t="e">
        <f>CZ191*'Ores &amp; Ingots'!$C$3+DA191*'Ores &amp; Ingots'!$C$4+DB191*'Ores &amp; Ingots'!$C$5+DC191*'Ores &amp; Ingots'!$C$6+DD191*'Ores &amp; Ingots'!$C$7+DE191*'Ores &amp; Ingots'!$C$8+DF191*'Ores &amp; Ingots'!$C$9+DG191*'Ores &amp; Ingots'!$C$10+DH191*'Ores &amp; Ingots'!$C$11+DI191*'Ores &amp; Ingots'!$C$12</f>
        <v>#VALUE!</v>
      </c>
      <c r="DW191" s="226" t="e">
        <f>DJ191*'Ores &amp; Ingots'!$B$3+DK191*'Ores &amp; Ingots'!$B$4+DL191*'Ores &amp; Ingots'!$B$5+DM191*'Ores &amp; Ingots'!$B$6+DN191*'Ores &amp; Ingots'!$B$7+DO191*'Ores &amp; Ingots'!$B$8+DP191*'Ores &amp; Ingots'!$B$9+DQ191*'Ores &amp; Ingots'!$B$10+DR191*'Ores &amp; Ingots'!$B$11+DS191*'Ores &amp; Ingots'!$B$12</f>
        <v>#VALUE!</v>
      </c>
      <c r="DX191" s="245" t="e">
        <f>CZ191*Refining!$G$3+DA191*Refining!$G$4+DB191*Refining!$G$5+DC191*Refining!$G$6+DD191*Refining!$G$7+DE191*Refining!$G$8+DF191*Refining!$G$9+DG191*Refining!$G$10+DH191*Refining!$G$11+DI191*Refining!$G$12</f>
        <v>#VALUE!</v>
      </c>
      <c r="DY191" s="189" t="e">
        <f t="shared" si="13"/>
        <v>#VALUE!</v>
      </c>
      <c r="DZ191" s="260" t="e">
        <f t="shared" si="14"/>
        <v>#VALUE!</v>
      </c>
      <c r="EA191" s="243" t="e">
        <f t="shared" si="15"/>
        <v>#VALUE!</v>
      </c>
      <c r="EB191" s="262" t="e">
        <f t="shared" ref="EB191:EC191" si="773">EA191/60</f>
        <v>#VALUE!</v>
      </c>
      <c r="EC191" s="262" t="e">
        <f t="shared" si="773"/>
        <v>#VALUE!</v>
      </c>
      <c r="ED191" s="243" t="e">
        <f t="shared" si="17"/>
        <v>#VALUE!</v>
      </c>
      <c r="EE191" s="262" t="e">
        <f t="shared" ref="EE191:EF191" si="774">ED191/1000</f>
        <v>#VALUE!</v>
      </c>
      <c r="EF191" s="264" t="e">
        <f t="shared" si="774"/>
        <v>#VALUE!</v>
      </c>
      <c r="EG191" s="239" t="e">
        <f t="shared" si="19"/>
        <v>#VALUE!</v>
      </c>
      <c r="EH191" s="266" t="e">
        <f t="shared" si="20"/>
        <v>#VALUE!</v>
      </c>
      <c r="EI191" s="133">
        <v>24</v>
      </c>
    </row>
    <row r="192" spans="1:139" ht="12.75" hidden="1" x14ac:dyDescent="0.2">
      <c r="A192" s="893" t="s">
        <v>389</v>
      </c>
      <c r="B192" s="55" t="s">
        <v>390</v>
      </c>
      <c r="C192" s="56" t="s">
        <v>156</v>
      </c>
      <c r="D192" s="56">
        <v>1</v>
      </c>
      <c r="E192" s="56">
        <v>1</v>
      </c>
      <c r="F192" s="56">
        <v>1</v>
      </c>
      <c r="G192" s="57">
        <f t="shared" si="0"/>
        <v>15.625</v>
      </c>
      <c r="H192" s="58">
        <v>8</v>
      </c>
      <c r="I192" s="58">
        <v>20</v>
      </c>
      <c r="J192" s="58">
        <f>H192/Main!$D$9</f>
        <v>1.6</v>
      </c>
      <c r="K192" s="58">
        <f>I192/Main!$D$10</f>
        <v>10</v>
      </c>
      <c r="L192" s="58">
        <f t="shared" si="1"/>
        <v>6.25</v>
      </c>
      <c r="M192" s="58">
        <v>1</v>
      </c>
      <c r="N192" s="60"/>
      <c r="O192" s="60"/>
      <c r="P192" s="60"/>
      <c r="Q192" s="62"/>
      <c r="R192" s="60"/>
      <c r="S192" s="63"/>
      <c r="T192" s="63"/>
      <c r="U192" s="60"/>
      <c r="V192" s="60"/>
      <c r="W192" s="63"/>
      <c r="X192" s="63"/>
      <c r="Y192" s="60"/>
      <c r="Z192" s="60"/>
      <c r="AA192" s="60"/>
      <c r="AB192" s="60"/>
      <c r="AC192" s="367" t="s">
        <v>240</v>
      </c>
      <c r="AD192" s="83">
        <v>25</v>
      </c>
      <c r="AE192" s="81">
        <v>0</v>
      </c>
      <c r="AF192" s="81">
        <v>0</v>
      </c>
      <c r="AG192" s="81">
        <v>0</v>
      </c>
      <c r="AH192" s="81">
        <v>0</v>
      </c>
      <c r="AI192" s="81">
        <v>0</v>
      </c>
      <c r="AJ192" s="81">
        <v>0</v>
      </c>
      <c r="AK192" s="81">
        <v>0</v>
      </c>
      <c r="AL192" s="81">
        <v>0</v>
      </c>
      <c r="AM192" s="81">
        <v>0</v>
      </c>
      <c r="AN192" s="81">
        <v>0</v>
      </c>
      <c r="AO192" s="81">
        <v>0</v>
      </c>
      <c r="AP192" s="81">
        <v>0</v>
      </c>
      <c r="AQ192" s="81">
        <v>0</v>
      </c>
      <c r="AR192" s="81">
        <v>0</v>
      </c>
      <c r="AS192" s="81">
        <v>0</v>
      </c>
      <c r="AT192" s="81">
        <v>0</v>
      </c>
      <c r="AU192" s="81">
        <v>0</v>
      </c>
      <c r="AV192" s="81">
        <v>0</v>
      </c>
      <c r="AW192" s="81">
        <v>0</v>
      </c>
      <c r="AX192" s="81">
        <v>0</v>
      </c>
      <c r="AY192" s="405">
        <f t="shared" ref="AY192:BS192" si="775">IF(AD192 = 0, "", AD192)</f>
        <v>25</v>
      </c>
      <c r="AZ192" s="56" t="str">
        <f t="shared" si="775"/>
        <v/>
      </c>
      <c r="BA192" s="56" t="str">
        <f t="shared" si="775"/>
        <v/>
      </c>
      <c r="BB192" s="56" t="str">
        <f t="shared" si="775"/>
        <v/>
      </c>
      <c r="BC192" s="56" t="str">
        <f t="shared" si="775"/>
        <v/>
      </c>
      <c r="BD192" s="56" t="str">
        <f t="shared" si="775"/>
        <v/>
      </c>
      <c r="BE192" s="56" t="str">
        <f t="shared" si="775"/>
        <v/>
      </c>
      <c r="BF192" s="56" t="str">
        <f t="shared" si="775"/>
        <v/>
      </c>
      <c r="BG192" s="56" t="str">
        <f t="shared" si="775"/>
        <v/>
      </c>
      <c r="BH192" s="56" t="str">
        <f t="shared" si="775"/>
        <v/>
      </c>
      <c r="BI192" s="56" t="str">
        <f t="shared" si="775"/>
        <v/>
      </c>
      <c r="BJ192" s="56" t="str">
        <f t="shared" si="775"/>
        <v/>
      </c>
      <c r="BK192" s="56" t="str">
        <f t="shared" si="775"/>
        <v/>
      </c>
      <c r="BL192" s="56" t="str">
        <f t="shared" si="775"/>
        <v/>
      </c>
      <c r="BM192" s="56" t="str">
        <f t="shared" si="775"/>
        <v/>
      </c>
      <c r="BN192" s="56" t="str">
        <f t="shared" si="775"/>
        <v/>
      </c>
      <c r="BO192" s="56" t="str">
        <f t="shared" si="775"/>
        <v/>
      </c>
      <c r="BP192" s="56" t="str">
        <f t="shared" si="775"/>
        <v/>
      </c>
      <c r="BQ192" s="56" t="str">
        <f t="shared" si="775"/>
        <v/>
      </c>
      <c r="BR192" s="56" t="str">
        <f t="shared" si="775"/>
        <v/>
      </c>
      <c r="BS192" s="85" t="str">
        <f t="shared" si="775"/>
        <v/>
      </c>
      <c r="BT192" s="93" t="e">
        <f>$AY192*Assembly!Z$4+$AZ192*Assembly!Z$5+$BA192*Assembly!Z$6+$BB192*Assembly!Z$7+$BC192*Assembly!Z$8+$BD192*Assembly!Z$9+$BE192*Assembly!Z$10+$BF192*Assembly!Z$11+$BG192*Assembly!Z$12+$BH192*Assembly!Z$13+$BI192*Assembly!Z$14+$BJ192*Assembly!Z$15+$BK192*Assembly!Z$16+$BL192*Assembly!Z$17+$BM192*Assembly!Z$18+$BN192*Assembly!Z$19+$BO192*Assembly!Z$20+$BP192*Assembly!Z$21+$BQ192*Assembly!Z$22+$BR192*Assembly!Z$23+$BS192*Assembly!Z$24</f>
        <v>#VALUE!</v>
      </c>
      <c r="BU192" s="81" t="e">
        <f t="shared" si="3"/>
        <v>#VALUE!</v>
      </c>
      <c r="BV192" s="81"/>
      <c r="BW192" s="81" t="e">
        <f>$AY192*Assembly!AD$4+$AZ192*Assembly!AD$5+$BA192*Assembly!AD$6+$BB192*Assembly!AD$7+$BC192*Assembly!AD$8+$BD192*Assembly!AD$9+$BE192*Assembly!AD$10+$BF192*Assembly!AD$11+$BG192*Assembly!AD$12+$BH192*Assembly!AD$13+$BI192*Assembly!AD$14+$BJ192*Assembly!AD$15+$BK192*Assembly!AD$16+$BL192*Assembly!AD$17+$BM192*Assembly!AD$18+$BN192*Assembly!AD$19+$BO192*Assembly!AD$20+$BP192*Assembly!AD$21+$BQ192*Assembly!AD$22+$BR192*Assembly!AD$23+$BS192*Assembly!AD$24</f>
        <v>#VALUE!</v>
      </c>
      <c r="BX192" s="98" t="e">
        <f t="shared" si="4"/>
        <v>#VALUE!</v>
      </c>
      <c r="BY192" s="99" t="e">
        <f t="shared" si="5"/>
        <v>#VALUE!</v>
      </c>
      <c r="BZ192" s="101" t="e">
        <f t="shared" si="6"/>
        <v>#VALUE!</v>
      </c>
      <c r="CA192" s="99" t="e">
        <f t="shared" si="7"/>
        <v>#VALUE!</v>
      </c>
      <c r="CB192" s="81" t="e">
        <f>$AY192*Assembly!Y$4+$AZ192*Assembly!Y$5+$BA192*Assembly!Y$6+$BB192*Assembly!Y$7+$BC192*Assembly!Y$8+$BD192*Assembly!Y$9+$BE192*Assembly!Y$10+$BF192*Assembly!Y$11+$BG192*Assembly!Y$12+$BH192*Assembly!Y$13+$BI192*Assembly!Y$14+$BJ192*Assembly!Y$15+$BK192*Assembly!Y$16+$BL192*Assembly!Y$17+$BM192*Assembly!Y$18+$BN192*Assembly!Y$19+$BO192*Assembly!Y$20+$BP192*Assembly!Y$21+$BQ192*Assembly!Y$22+$BR192*Assembly!Y$23+$BS192*Assembly!Y$24</f>
        <v>#VALUE!</v>
      </c>
      <c r="CC192" s="81" t="e">
        <f t="shared" si="8"/>
        <v>#VALUE!</v>
      </c>
      <c r="CD192" s="106" t="e">
        <f t="shared" si="9"/>
        <v>#VALUE!</v>
      </c>
      <c r="CE192" s="108" t="e">
        <f>$AY192*Assembly!AC$4+$AZ192*Assembly!AC$5+$BA192*Assembly!AC$6+$BB192*Assembly!AC$7+$BC192*Assembly!AC$8+$BD192*Assembly!AC$9+$BE192*Assembly!AC$10+$BF192*Assembly!AC$11+$BG192*Assembly!AC$12+$BH192*Assembly!AC$13+$BI192*Assembly!AC$14+$BJ192*Assembly!AC$15+$BK192*Assembly!AC$16+$BL192*Assembly!AC$17+$BM192*Assembly!AC$18+$BN192*Assembly!AC$19+$BO192*Assembly!AC$20+$BP192*Assembly!AC$21+$BQ192*Assembly!AC$22+$BR192*Assembly!AC$23+$BS192*Assembly!AC$24</f>
        <v>#VALUE!</v>
      </c>
      <c r="CF192" s="62" t="e">
        <f>$AY192*Assembly!M$4+$AZ192*Assembly!M$5+$BA192*Assembly!M$6+$BB192*Assembly!M$7+$BC192*Assembly!M$8+$BD192*Assembly!M$9+$BE192*Assembly!M$10+$BF192*Assembly!M$11+$BG192*Assembly!M$12+$BH192*Assembly!M$13+$BI192*Assembly!M$14+$BJ192*Assembly!M$15+$BK192*Assembly!M$16+$BL192*Assembly!M$17+$BM192*Assembly!M$18+$BN192*Assembly!M$19+$BO192*Assembly!M$20+$BP192*Assembly!M$21+$BQ192*Assembly!M$22+$BR192*Assembly!M$23+$BS192*Assembly!M$24</f>
        <v>#VALUE!</v>
      </c>
      <c r="CG192" s="62" t="e">
        <f>$AY192*Assembly!N$4+$AZ192*Assembly!N$5+$BA192*Assembly!N$6+$BB192*Assembly!N$7+$BC192*Assembly!N$8+$BD192*Assembly!N$9+$BE192*Assembly!N$10+$BF192*Assembly!N$11+$BG192*Assembly!N$12+$BH192*Assembly!N$13+$BI192*Assembly!N$14+$BJ192*Assembly!N$15+$BK192*Assembly!N$16+$BL192*Assembly!N$17+$BM192*Assembly!N$18+$BN192*Assembly!N$19+$BO192*Assembly!N$20+$BP192*Assembly!N$21+$BQ192*Assembly!N$22+$BR192*Assembly!N$23+$BS192*Assembly!N$24</f>
        <v>#VALUE!</v>
      </c>
      <c r="CH192" s="62" t="e">
        <f>$AY192*Assembly!O$4+$AZ192*Assembly!O$5+$BA192*Assembly!O$6+$BB192*Assembly!O$7+$BC192*Assembly!O$8+$BD192*Assembly!O$9+$BE192*Assembly!O$10+$BF192*Assembly!O$11+$BG192*Assembly!O$12+$BH192*Assembly!O$13+$BI192*Assembly!O$14+$BJ192*Assembly!O$15+$BK192*Assembly!O$16+$BL192*Assembly!O$17+$BM192*Assembly!O$18+$BN192*Assembly!O$19+$BO192*Assembly!O$20+$BP192*Assembly!O$21+$BQ192*Assembly!O$22+$BR192*Assembly!O$23+$BS192*Assembly!O$24</f>
        <v>#VALUE!</v>
      </c>
      <c r="CI192" s="58" t="e">
        <f>$AY192*Assembly!P$4+$AZ192*Assembly!P$5+$BA192*Assembly!P$6+$BB192*Assembly!P$7+$BC192*Assembly!P$8+$BD192*Assembly!P$9+$BE192*Assembly!P$10+$BF192*Assembly!P$11+$BG192*Assembly!P$12+$BH192*Assembly!P$13+$BI192*Assembly!P$14+$BJ192*Assembly!P$15+$BK192*Assembly!P$16+$BL192*Assembly!P$17+$BM192*Assembly!P$18+$BN192*Assembly!P$19+$BO192*Assembly!P$20+$BP192*Assembly!P$21+$BQ192*Assembly!P$22+$BR192*Assembly!P$23+$BS192*Assembly!P$24</f>
        <v>#VALUE!</v>
      </c>
      <c r="CJ192" s="58" t="e">
        <f>$AY192*Assembly!Q$4+$AZ192*Assembly!Q$5+$BA192*Assembly!Q$6+$BB192*Assembly!Q$7+$BC192*Assembly!Q$8+$BD192*Assembly!Q$9+$BE192*Assembly!Q$10+$BF192*Assembly!Q$11+$BG192*Assembly!Q$12+$BH192*Assembly!Q$13+$BI192*Assembly!Q$14+$BJ192*Assembly!Q$15+$BK192*Assembly!Q$16+$BL192*Assembly!Q$17+$BM192*Assembly!Q$18+$BN192*Assembly!Q$19+$BO192*Assembly!Q$20+$BP192*Assembly!Q$21+$BQ192*Assembly!Q$22+$BR192*Assembly!Q$23+$BS192*Assembly!Q$24</f>
        <v>#VALUE!</v>
      </c>
      <c r="CK192" s="62" t="e">
        <f>$AY192*Assembly!R$4+$AZ192*Assembly!R$5+$BA192*Assembly!R$6+$BB192*Assembly!R$7+$BC192*Assembly!R$8+$BD192*Assembly!R$9+$BE192*Assembly!R$10+$BF192*Assembly!R$11+$BG192*Assembly!R$12+$BH192*Assembly!R$13+$BI192*Assembly!R$14+$BJ192*Assembly!R$15+$BK192*Assembly!R$16+$BL192*Assembly!R$17+$BM192*Assembly!R$18+$BN192*Assembly!R$19+$BO192*Assembly!R$20+$BP192*Assembly!R$21+$BQ192*Assembly!R$22+$BR192*Assembly!R$23+$BS192*Assembly!R$24</f>
        <v>#VALUE!</v>
      </c>
      <c r="CL192" s="58" t="e">
        <f>$AY192*Assembly!S$4+$AZ192*Assembly!S$5+$BA192*Assembly!S$6+$BB192*Assembly!S$7+$BC192*Assembly!S$8+$BD192*Assembly!S$9+$BE192*Assembly!S$10+$BF192*Assembly!S$11+$BG192*Assembly!S$12+$BH192*Assembly!S$13+$BI192*Assembly!S$14+$BJ192*Assembly!S$15+$BK192*Assembly!S$16+$BL192*Assembly!S$17+$BM192*Assembly!S$18+$BN192*Assembly!S$19+$BO192*Assembly!S$20+$BP192*Assembly!S$21+$BQ192*Assembly!S$22+$BR192*Assembly!S$23+$BS192*Assembly!S$24</f>
        <v>#VALUE!</v>
      </c>
      <c r="CM192" s="58" t="e">
        <f>$AY192*Assembly!T$4+$AZ192*Assembly!T$5+$BA192*Assembly!T$6+$BB192*Assembly!T$7+$BC192*Assembly!T$8+$BD192*Assembly!T$9+$BE192*Assembly!T$10+$BF192*Assembly!T$11+$BG192*Assembly!T$12+$BH192*Assembly!T$13+$BI192*Assembly!T$14+$BJ192*Assembly!T$15+$BK192*Assembly!T$16+$BL192*Assembly!T$17+$BM192*Assembly!T$18+$BN192*Assembly!T$19+$BO192*Assembly!T$20+$BP192*Assembly!T$21+$BQ192*Assembly!T$22+$BR192*Assembly!T$23+$BS192*Assembly!T$24</f>
        <v>#VALUE!</v>
      </c>
      <c r="CN192" s="58" t="e">
        <f>$AY192*Assembly!U$4+$AZ192*Assembly!U$5+$BA192*Assembly!U$6+$BB192*Assembly!U$7+$BC192*Assembly!U$8+$BD192*Assembly!U$9+$BE192*Assembly!U$10+$BF192*Assembly!U$11+$BG192*Assembly!U$12+$BH192*Assembly!U$13+$BI192*Assembly!U$14+$BJ192*Assembly!U$15+$BK192*Assembly!U$16+$BL192*Assembly!U$17+$BM192*Assembly!U$18+$BN192*Assembly!U$19+$BO192*Assembly!U$20+$BP192*Assembly!U$21+$BQ192*Assembly!U$22+$BR192*Assembly!U$23+$BS192*Assembly!U$24</f>
        <v>#VALUE!</v>
      </c>
      <c r="CO192" s="62" t="e">
        <f>$AY192*Assembly!V$4+$AZ192*Assembly!V$5+$BA192*Assembly!V$6+$BB192*Assembly!V$7+$BC192*Assembly!V$8+$BD192*Assembly!V$9+$BE192*Assembly!V$10+$BF192*Assembly!V$11+$BG192*Assembly!V$12+$BH192*Assembly!V$13+$BI192*Assembly!V$14+$BJ192*Assembly!V$15+$BK192*Assembly!V$16+$BL192*Assembly!V$17+$BM192*Assembly!V$18+$BN192*Assembly!V$19+$BO192*Assembly!V$20+$BP192*Assembly!V$21+$BQ192*Assembly!V$22+$BR192*Assembly!V$23+$BS192*Assembly!V$24</f>
        <v>#VALUE!</v>
      </c>
      <c r="CP192" s="62" t="e">
        <f>CF192*Refining!$F$3</f>
        <v>#VALUE!</v>
      </c>
      <c r="CQ192" s="62" t="e">
        <f>CG192*Refining!$F$4</f>
        <v>#VALUE!</v>
      </c>
      <c r="CR192" s="62" t="e">
        <f>CH192*Refining!$F$5</f>
        <v>#VALUE!</v>
      </c>
      <c r="CS192" s="62" t="e">
        <f>CI192*Refining!$F$6</f>
        <v>#VALUE!</v>
      </c>
      <c r="CT192" s="62" t="e">
        <f>CJ192*Refining!$F$7</f>
        <v>#VALUE!</v>
      </c>
      <c r="CU192" s="62" t="e">
        <f>CK192*Refining!$F$8</f>
        <v>#VALUE!</v>
      </c>
      <c r="CV192" s="62" t="e">
        <f>CL192*Refining!$F$9</f>
        <v>#VALUE!</v>
      </c>
      <c r="CW192" s="62" t="e">
        <f>CM192*Refining!$F$10</f>
        <v>#VALUE!</v>
      </c>
      <c r="CX192" s="62" t="e">
        <f>CN192*Refining!$F$11</f>
        <v>#VALUE!</v>
      </c>
      <c r="CY192" s="62" t="e">
        <f>CO192*Refining!$F$12</f>
        <v>#VALUE!</v>
      </c>
      <c r="CZ192" s="115" t="e">
        <f t="shared" ref="CZ192:DS192" si="776">IF(CF192 = 0, "", CF192)</f>
        <v>#VALUE!</v>
      </c>
      <c r="DA192" s="116" t="e">
        <f t="shared" si="776"/>
        <v>#VALUE!</v>
      </c>
      <c r="DB192" s="116" t="e">
        <f t="shared" si="776"/>
        <v>#VALUE!</v>
      </c>
      <c r="DC192" s="116" t="e">
        <f t="shared" si="776"/>
        <v>#VALUE!</v>
      </c>
      <c r="DD192" s="116" t="e">
        <f t="shared" si="776"/>
        <v>#VALUE!</v>
      </c>
      <c r="DE192" s="116" t="e">
        <f t="shared" si="776"/>
        <v>#VALUE!</v>
      </c>
      <c r="DF192" s="116" t="e">
        <f t="shared" si="776"/>
        <v>#VALUE!</v>
      </c>
      <c r="DG192" s="116" t="e">
        <f t="shared" si="776"/>
        <v>#VALUE!</v>
      </c>
      <c r="DH192" s="116" t="e">
        <f t="shared" si="776"/>
        <v>#VALUE!</v>
      </c>
      <c r="DI192" s="117" t="e">
        <f t="shared" si="776"/>
        <v>#VALUE!</v>
      </c>
      <c r="DJ192" s="115" t="e">
        <f t="shared" si="776"/>
        <v>#VALUE!</v>
      </c>
      <c r="DK192" s="116" t="e">
        <f t="shared" si="776"/>
        <v>#VALUE!</v>
      </c>
      <c r="DL192" s="116" t="e">
        <f t="shared" si="776"/>
        <v>#VALUE!</v>
      </c>
      <c r="DM192" s="116" t="e">
        <f t="shared" si="776"/>
        <v>#VALUE!</v>
      </c>
      <c r="DN192" s="118" t="e">
        <f t="shared" si="776"/>
        <v>#VALUE!</v>
      </c>
      <c r="DO192" s="116" t="e">
        <f t="shared" si="776"/>
        <v>#VALUE!</v>
      </c>
      <c r="DP192" s="116" t="e">
        <f t="shared" si="776"/>
        <v>#VALUE!</v>
      </c>
      <c r="DQ192" s="116" t="e">
        <f t="shared" si="776"/>
        <v>#VALUE!</v>
      </c>
      <c r="DR192" s="116" t="e">
        <f t="shared" si="776"/>
        <v>#VALUE!</v>
      </c>
      <c r="DS192" s="117" t="e">
        <f t="shared" si="776"/>
        <v>#VALUE!</v>
      </c>
      <c r="DT192" s="115" t="e">
        <f t="shared" si="11"/>
        <v>#VALUE!</v>
      </c>
      <c r="DU192" s="119" t="e">
        <f t="shared" si="12"/>
        <v>#VALUE!</v>
      </c>
      <c r="DV192" s="81" t="e">
        <f>CZ192*'Ores &amp; Ingots'!$C$3+DA192*'Ores &amp; Ingots'!$C$4+DB192*'Ores &amp; Ingots'!$C$5+DC192*'Ores &amp; Ingots'!$C$6+DD192*'Ores &amp; Ingots'!$C$7+DE192*'Ores &amp; Ingots'!$C$8+DF192*'Ores &amp; Ingots'!$C$9+DG192*'Ores &amp; Ingots'!$C$10+DH192*'Ores &amp; Ingots'!$C$11+DI192*'Ores &amp; Ingots'!$C$12</f>
        <v>#VALUE!</v>
      </c>
      <c r="DW192" s="81" t="e">
        <f>DJ192*'Ores &amp; Ingots'!$B$3+DK192*'Ores &amp; Ingots'!$B$4+DL192*'Ores &amp; Ingots'!$B$5+DM192*'Ores &amp; Ingots'!$B$6+DN192*'Ores &amp; Ingots'!$B$7+DO192*'Ores &amp; Ingots'!$B$8+DP192*'Ores &amp; Ingots'!$B$9+DQ192*'Ores &amp; Ingots'!$B$10+DR192*'Ores &amp; Ingots'!$B$11+DS192*'Ores &amp; Ingots'!$B$12</f>
        <v>#VALUE!</v>
      </c>
      <c r="DX192" s="119" t="e">
        <f>CZ192*Refining!$G$3+DA192*Refining!$G$4+DB192*Refining!$G$5+DC192*Refining!$G$6+DD192*Refining!$G$7+DE192*Refining!$G$8+DF192*Refining!$G$9+DG192*Refining!$G$10+DH192*Refining!$G$11+DI192*Refining!$G$12</f>
        <v>#VALUE!</v>
      </c>
      <c r="DY192" s="119" t="e">
        <f t="shared" si="13"/>
        <v>#VALUE!</v>
      </c>
      <c r="DZ192" s="126" t="e">
        <f t="shared" si="14"/>
        <v>#VALUE!</v>
      </c>
      <c r="EA192" s="115" t="e">
        <f t="shared" si="15"/>
        <v>#VALUE!</v>
      </c>
      <c r="EB192" s="127" t="e">
        <f t="shared" ref="EB192:EC192" si="777">EA192/60</f>
        <v>#VALUE!</v>
      </c>
      <c r="EC192" s="127" t="e">
        <f t="shared" si="777"/>
        <v>#VALUE!</v>
      </c>
      <c r="ED192" s="115" t="e">
        <f t="shared" si="17"/>
        <v>#VALUE!</v>
      </c>
      <c r="EE192" s="127" t="e">
        <f t="shared" ref="EE192:EF192" si="778">ED192/1000</f>
        <v>#VALUE!</v>
      </c>
      <c r="EF192" s="128" t="e">
        <f t="shared" si="778"/>
        <v>#VALUE!</v>
      </c>
      <c r="EG192" s="106" t="e">
        <f t="shared" si="19"/>
        <v>#VALUE!</v>
      </c>
      <c r="EH192" s="281" t="e">
        <f t="shared" si="20"/>
        <v>#VALUE!</v>
      </c>
      <c r="EI192" s="133">
        <v>48</v>
      </c>
    </row>
    <row r="193" spans="1:139" ht="12.75" hidden="1" x14ac:dyDescent="0.2">
      <c r="A193" s="864"/>
      <c r="B193" s="135" t="s">
        <v>391</v>
      </c>
      <c r="C193" s="137" t="s">
        <v>156</v>
      </c>
      <c r="D193" s="137">
        <v>1</v>
      </c>
      <c r="E193" s="137">
        <v>1</v>
      </c>
      <c r="F193" s="137">
        <v>1</v>
      </c>
      <c r="G193" s="139">
        <f t="shared" si="0"/>
        <v>15.625</v>
      </c>
      <c r="H193" s="140">
        <v>5</v>
      </c>
      <c r="I193" s="140">
        <v>12.5</v>
      </c>
      <c r="J193" s="140">
        <f>H193/Main!$D$9</f>
        <v>1</v>
      </c>
      <c r="K193" s="140">
        <f>I193/Main!$D$10</f>
        <v>6.25</v>
      </c>
      <c r="L193" s="140">
        <f t="shared" si="1"/>
        <v>6.25</v>
      </c>
      <c r="M193" s="140">
        <v>1</v>
      </c>
      <c r="N193" s="143"/>
      <c r="O193" s="143"/>
      <c r="P193" s="143"/>
      <c r="Q193" s="145"/>
      <c r="R193" s="143"/>
      <c r="S193" s="146"/>
      <c r="T193" s="146"/>
      <c r="U193" s="143"/>
      <c r="V193" s="143"/>
      <c r="W193" s="146"/>
      <c r="X193" s="146"/>
      <c r="Y193" s="143"/>
      <c r="Z193" s="143"/>
      <c r="AA193" s="143"/>
      <c r="AB193" s="143"/>
      <c r="AC193" s="362" t="s">
        <v>34</v>
      </c>
      <c r="AD193" s="167">
        <v>13</v>
      </c>
      <c r="AE193" s="133">
        <v>0</v>
      </c>
      <c r="AF193" s="133">
        <v>0</v>
      </c>
      <c r="AG193" s="133">
        <v>0</v>
      </c>
      <c r="AH193" s="133">
        <v>0</v>
      </c>
      <c r="AI193" s="133">
        <v>0</v>
      </c>
      <c r="AJ193" s="133">
        <v>0</v>
      </c>
      <c r="AK193" s="133">
        <v>0</v>
      </c>
      <c r="AL193" s="133">
        <v>0</v>
      </c>
      <c r="AM193" s="133">
        <v>0</v>
      </c>
      <c r="AN193" s="133">
        <v>0</v>
      </c>
      <c r="AO193" s="133">
        <v>0</v>
      </c>
      <c r="AP193" s="133">
        <v>0</v>
      </c>
      <c r="AQ193" s="133">
        <v>0</v>
      </c>
      <c r="AR193" s="133">
        <v>0</v>
      </c>
      <c r="AS193" s="133">
        <v>0</v>
      </c>
      <c r="AT193" s="133">
        <v>0</v>
      </c>
      <c r="AU193" s="133">
        <v>0</v>
      </c>
      <c r="AV193" s="133">
        <v>0</v>
      </c>
      <c r="AW193" s="133">
        <v>0</v>
      </c>
      <c r="AX193" s="133">
        <v>0</v>
      </c>
      <c r="AY193" s="406">
        <f t="shared" ref="AY193:BS193" si="779">IF(AD193 = 0, "", AD193)</f>
        <v>13</v>
      </c>
      <c r="AZ193" s="137" t="str">
        <f t="shared" si="779"/>
        <v/>
      </c>
      <c r="BA193" s="137" t="str">
        <f t="shared" si="779"/>
        <v/>
      </c>
      <c r="BB193" s="137" t="str">
        <f t="shared" si="779"/>
        <v/>
      </c>
      <c r="BC193" s="137" t="str">
        <f t="shared" si="779"/>
        <v/>
      </c>
      <c r="BD193" s="137" t="str">
        <f t="shared" si="779"/>
        <v/>
      </c>
      <c r="BE193" s="137" t="str">
        <f t="shared" si="779"/>
        <v/>
      </c>
      <c r="BF193" s="137" t="str">
        <f t="shared" si="779"/>
        <v/>
      </c>
      <c r="BG193" s="137" t="str">
        <f t="shared" si="779"/>
        <v/>
      </c>
      <c r="BH193" s="137" t="str">
        <f t="shared" si="779"/>
        <v/>
      </c>
      <c r="BI193" s="137" t="str">
        <f t="shared" si="779"/>
        <v/>
      </c>
      <c r="BJ193" s="137" t="str">
        <f t="shared" si="779"/>
        <v/>
      </c>
      <c r="BK193" s="137" t="str">
        <f t="shared" si="779"/>
        <v/>
      </c>
      <c r="BL193" s="137" t="str">
        <f t="shared" si="779"/>
        <v/>
      </c>
      <c r="BM193" s="137" t="str">
        <f t="shared" si="779"/>
        <v/>
      </c>
      <c r="BN193" s="137" t="str">
        <f t="shared" si="779"/>
        <v/>
      </c>
      <c r="BO193" s="137" t="str">
        <f t="shared" si="779"/>
        <v/>
      </c>
      <c r="BP193" s="137" t="str">
        <f t="shared" si="779"/>
        <v/>
      </c>
      <c r="BQ193" s="137" t="str">
        <f t="shared" si="779"/>
        <v/>
      </c>
      <c r="BR193" s="137" t="str">
        <f t="shared" si="779"/>
        <v/>
      </c>
      <c r="BS193" s="169" t="str">
        <f t="shared" si="779"/>
        <v/>
      </c>
      <c r="BT193" s="174" t="e">
        <f>$AY193*Assembly!Z$4+$AZ193*Assembly!Z$5+$BA193*Assembly!Z$6+$BB193*Assembly!Z$7+$BC193*Assembly!Z$8+$BD193*Assembly!Z$9+$BE193*Assembly!Z$10+$BF193*Assembly!Z$11+$BG193*Assembly!Z$12+$BH193*Assembly!Z$13+$BI193*Assembly!Z$14+$BJ193*Assembly!Z$15+$BK193*Assembly!Z$16+$BL193*Assembly!Z$17+$BM193*Assembly!Z$18+$BN193*Assembly!Z$19+$BO193*Assembly!Z$20+$BP193*Assembly!Z$21+$BQ193*Assembly!Z$22+$BR193*Assembly!Z$23+$BS193*Assembly!Z$24</f>
        <v>#VALUE!</v>
      </c>
      <c r="BU193" s="133" t="e">
        <f t="shared" si="3"/>
        <v>#VALUE!</v>
      </c>
      <c r="BV193" s="133"/>
      <c r="BW193" s="133" t="e">
        <f>$AY193*Assembly!AD$4+$AZ193*Assembly!AD$5+$BA193*Assembly!AD$6+$BB193*Assembly!AD$7+$BC193*Assembly!AD$8+$BD193*Assembly!AD$9+$BE193*Assembly!AD$10+$BF193*Assembly!AD$11+$BG193*Assembly!AD$12+$BH193*Assembly!AD$13+$BI193*Assembly!AD$14+$BJ193*Assembly!AD$15+$BK193*Assembly!AD$16+$BL193*Assembly!AD$17+$BM193*Assembly!AD$18+$BN193*Assembly!AD$19+$BO193*Assembly!AD$20+$BP193*Assembly!AD$21+$BQ193*Assembly!AD$22+$BR193*Assembly!AD$23+$BS193*Assembly!AD$24</f>
        <v>#VALUE!</v>
      </c>
      <c r="BX193" s="177" t="e">
        <f t="shared" si="4"/>
        <v>#VALUE!</v>
      </c>
      <c r="BY193" s="178" t="e">
        <f t="shared" si="5"/>
        <v>#VALUE!</v>
      </c>
      <c r="BZ193" s="179" t="e">
        <f t="shared" si="6"/>
        <v>#VALUE!</v>
      </c>
      <c r="CA193" s="178" t="e">
        <f t="shared" si="7"/>
        <v>#VALUE!</v>
      </c>
      <c r="CB193" s="133" t="e">
        <f>$AY193*Assembly!Y$4+$AZ193*Assembly!Y$5+$BA193*Assembly!Y$6+$BB193*Assembly!Y$7+$BC193*Assembly!Y$8+$BD193*Assembly!Y$9+$BE193*Assembly!Y$10+$BF193*Assembly!Y$11+$BG193*Assembly!Y$12+$BH193*Assembly!Y$13+$BI193*Assembly!Y$14+$BJ193*Assembly!Y$15+$BK193*Assembly!Y$16+$BL193*Assembly!Y$17+$BM193*Assembly!Y$18+$BN193*Assembly!Y$19+$BO193*Assembly!Y$20+$BP193*Assembly!Y$21+$BQ193*Assembly!Y$22+$BR193*Assembly!Y$23+$BS193*Assembly!Y$24</f>
        <v>#VALUE!</v>
      </c>
      <c r="CC193" s="133" t="e">
        <f t="shared" si="8"/>
        <v>#VALUE!</v>
      </c>
      <c r="CD193" s="130" t="e">
        <f t="shared" si="9"/>
        <v>#VALUE!</v>
      </c>
      <c r="CE193" s="183" t="e">
        <f>$AY193*Assembly!AC$4+$AZ193*Assembly!AC$5+$BA193*Assembly!AC$6+$BB193*Assembly!AC$7+$BC193*Assembly!AC$8+$BD193*Assembly!AC$9+$BE193*Assembly!AC$10+$BF193*Assembly!AC$11+$BG193*Assembly!AC$12+$BH193*Assembly!AC$13+$BI193*Assembly!AC$14+$BJ193*Assembly!AC$15+$BK193*Assembly!AC$16+$BL193*Assembly!AC$17+$BM193*Assembly!AC$18+$BN193*Assembly!AC$19+$BO193*Assembly!AC$20+$BP193*Assembly!AC$21+$BQ193*Assembly!AC$22+$BR193*Assembly!AC$23+$BS193*Assembly!AC$24</f>
        <v>#VALUE!</v>
      </c>
      <c r="CF193" s="145" t="e">
        <f>$AY193*Assembly!M$4+$AZ193*Assembly!M$5+$BA193*Assembly!M$6+$BB193*Assembly!M$7+$BC193*Assembly!M$8+$BD193*Assembly!M$9+$BE193*Assembly!M$10+$BF193*Assembly!M$11+$BG193*Assembly!M$12+$BH193*Assembly!M$13+$BI193*Assembly!M$14+$BJ193*Assembly!M$15+$BK193*Assembly!M$16+$BL193*Assembly!M$17+$BM193*Assembly!M$18+$BN193*Assembly!M$19+$BO193*Assembly!M$20+$BP193*Assembly!M$21+$BQ193*Assembly!M$22+$BR193*Assembly!M$23+$BS193*Assembly!M$24</f>
        <v>#VALUE!</v>
      </c>
      <c r="CG193" s="145" t="e">
        <f>$AY193*Assembly!N$4+$AZ193*Assembly!N$5+$BA193*Assembly!N$6+$BB193*Assembly!N$7+$BC193*Assembly!N$8+$BD193*Assembly!N$9+$BE193*Assembly!N$10+$BF193*Assembly!N$11+$BG193*Assembly!N$12+$BH193*Assembly!N$13+$BI193*Assembly!N$14+$BJ193*Assembly!N$15+$BK193*Assembly!N$16+$BL193*Assembly!N$17+$BM193*Assembly!N$18+$BN193*Assembly!N$19+$BO193*Assembly!N$20+$BP193*Assembly!N$21+$BQ193*Assembly!N$22+$BR193*Assembly!N$23+$BS193*Assembly!N$24</f>
        <v>#VALUE!</v>
      </c>
      <c r="CH193" s="145" t="e">
        <f>$AY193*Assembly!O$4+$AZ193*Assembly!O$5+$BA193*Assembly!O$6+$BB193*Assembly!O$7+$BC193*Assembly!O$8+$BD193*Assembly!O$9+$BE193*Assembly!O$10+$BF193*Assembly!O$11+$BG193*Assembly!O$12+$BH193*Assembly!O$13+$BI193*Assembly!O$14+$BJ193*Assembly!O$15+$BK193*Assembly!O$16+$BL193*Assembly!O$17+$BM193*Assembly!O$18+$BN193*Assembly!O$19+$BO193*Assembly!O$20+$BP193*Assembly!O$21+$BQ193*Assembly!O$22+$BR193*Assembly!O$23+$BS193*Assembly!O$24</f>
        <v>#VALUE!</v>
      </c>
      <c r="CI193" s="140" t="e">
        <f>$AY193*Assembly!P$4+$AZ193*Assembly!P$5+$BA193*Assembly!P$6+$BB193*Assembly!P$7+$BC193*Assembly!P$8+$BD193*Assembly!P$9+$BE193*Assembly!P$10+$BF193*Assembly!P$11+$BG193*Assembly!P$12+$BH193*Assembly!P$13+$BI193*Assembly!P$14+$BJ193*Assembly!P$15+$BK193*Assembly!P$16+$BL193*Assembly!P$17+$BM193*Assembly!P$18+$BN193*Assembly!P$19+$BO193*Assembly!P$20+$BP193*Assembly!P$21+$BQ193*Assembly!P$22+$BR193*Assembly!P$23+$BS193*Assembly!P$24</f>
        <v>#VALUE!</v>
      </c>
      <c r="CJ193" s="140" t="e">
        <f>$AY193*Assembly!Q$4+$AZ193*Assembly!Q$5+$BA193*Assembly!Q$6+$BB193*Assembly!Q$7+$BC193*Assembly!Q$8+$BD193*Assembly!Q$9+$BE193*Assembly!Q$10+$BF193*Assembly!Q$11+$BG193*Assembly!Q$12+$BH193*Assembly!Q$13+$BI193*Assembly!Q$14+$BJ193*Assembly!Q$15+$BK193*Assembly!Q$16+$BL193*Assembly!Q$17+$BM193*Assembly!Q$18+$BN193*Assembly!Q$19+$BO193*Assembly!Q$20+$BP193*Assembly!Q$21+$BQ193*Assembly!Q$22+$BR193*Assembly!Q$23+$BS193*Assembly!Q$24</f>
        <v>#VALUE!</v>
      </c>
      <c r="CK193" s="145" t="e">
        <f>$AY193*Assembly!R$4+$AZ193*Assembly!R$5+$BA193*Assembly!R$6+$BB193*Assembly!R$7+$BC193*Assembly!R$8+$BD193*Assembly!R$9+$BE193*Assembly!R$10+$BF193*Assembly!R$11+$BG193*Assembly!R$12+$BH193*Assembly!R$13+$BI193*Assembly!R$14+$BJ193*Assembly!R$15+$BK193*Assembly!R$16+$BL193*Assembly!R$17+$BM193*Assembly!R$18+$BN193*Assembly!R$19+$BO193*Assembly!R$20+$BP193*Assembly!R$21+$BQ193*Assembly!R$22+$BR193*Assembly!R$23+$BS193*Assembly!R$24</f>
        <v>#VALUE!</v>
      </c>
      <c r="CL193" s="140" t="e">
        <f>$AY193*Assembly!S$4+$AZ193*Assembly!S$5+$BA193*Assembly!S$6+$BB193*Assembly!S$7+$BC193*Assembly!S$8+$BD193*Assembly!S$9+$BE193*Assembly!S$10+$BF193*Assembly!S$11+$BG193*Assembly!S$12+$BH193*Assembly!S$13+$BI193*Assembly!S$14+$BJ193*Assembly!S$15+$BK193*Assembly!S$16+$BL193*Assembly!S$17+$BM193*Assembly!S$18+$BN193*Assembly!S$19+$BO193*Assembly!S$20+$BP193*Assembly!S$21+$BQ193*Assembly!S$22+$BR193*Assembly!S$23+$BS193*Assembly!S$24</f>
        <v>#VALUE!</v>
      </c>
      <c r="CM193" s="140" t="e">
        <f>$AY193*Assembly!T$4+$AZ193*Assembly!T$5+$BA193*Assembly!T$6+$BB193*Assembly!T$7+$BC193*Assembly!T$8+$BD193*Assembly!T$9+$BE193*Assembly!T$10+$BF193*Assembly!T$11+$BG193*Assembly!T$12+$BH193*Assembly!T$13+$BI193*Assembly!T$14+$BJ193*Assembly!T$15+$BK193*Assembly!T$16+$BL193*Assembly!T$17+$BM193*Assembly!T$18+$BN193*Assembly!T$19+$BO193*Assembly!T$20+$BP193*Assembly!T$21+$BQ193*Assembly!T$22+$BR193*Assembly!T$23+$BS193*Assembly!T$24</f>
        <v>#VALUE!</v>
      </c>
      <c r="CN193" s="140" t="e">
        <f>$AY193*Assembly!U$4+$AZ193*Assembly!U$5+$BA193*Assembly!U$6+$BB193*Assembly!U$7+$BC193*Assembly!U$8+$BD193*Assembly!U$9+$BE193*Assembly!U$10+$BF193*Assembly!U$11+$BG193*Assembly!U$12+$BH193*Assembly!U$13+$BI193*Assembly!U$14+$BJ193*Assembly!U$15+$BK193*Assembly!U$16+$BL193*Assembly!U$17+$BM193*Assembly!U$18+$BN193*Assembly!U$19+$BO193*Assembly!U$20+$BP193*Assembly!U$21+$BQ193*Assembly!U$22+$BR193*Assembly!U$23+$BS193*Assembly!U$24</f>
        <v>#VALUE!</v>
      </c>
      <c r="CO193" s="145" t="e">
        <f>$AY193*Assembly!V$4+$AZ193*Assembly!V$5+$BA193*Assembly!V$6+$BB193*Assembly!V$7+$BC193*Assembly!V$8+$BD193*Assembly!V$9+$BE193*Assembly!V$10+$BF193*Assembly!V$11+$BG193*Assembly!V$12+$BH193*Assembly!V$13+$BI193*Assembly!V$14+$BJ193*Assembly!V$15+$BK193*Assembly!V$16+$BL193*Assembly!V$17+$BM193*Assembly!V$18+$BN193*Assembly!V$19+$BO193*Assembly!V$20+$BP193*Assembly!V$21+$BQ193*Assembly!V$22+$BR193*Assembly!V$23+$BS193*Assembly!V$24</f>
        <v>#VALUE!</v>
      </c>
      <c r="CP193" s="145" t="e">
        <f>CF193*Refining!$F$3</f>
        <v>#VALUE!</v>
      </c>
      <c r="CQ193" s="145" t="e">
        <f>CG193*Refining!$F$4</f>
        <v>#VALUE!</v>
      </c>
      <c r="CR193" s="145" t="e">
        <f>CH193*Refining!$F$5</f>
        <v>#VALUE!</v>
      </c>
      <c r="CS193" s="145" t="e">
        <f>CI193*Refining!$F$6</f>
        <v>#VALUE!</v>
      </c>
      <c r="CT193" s="145" t="e">
        <f>CJ193*Refining!$F$7</f>
        <v>#VALUE!</v>
      </c>
      <c r="CU193" s="145" t="e">
        <f>CK193*Refining!$F$8</f>
        <v>#VALUE!</v>
      </c>
      <c r="CV193" s="145" t="e">
        <f>CL193*Refining!$F$9</f>
        <v>#VALUE!</v>
      </c>
      <c r="CW193" s="145" t="e">
        <f>CM193*Refining!$F$10</f>
        <v>#VALUE!</v>
      </c>
      <c r="CX193" s="145" t="e">
        <f>CN193*Refining!$F$11</f>
        <v>#VALUE!</v>
      </c>
      <c r="CY193" s="145" t="e">
        <f>CO193*Refining!$F$12</f>
        <v>#VALUE!</v>
      </c>
      <c r="CZ193" s="185" t="e">
        <f t="shared" ref="CZ193:DS193" si="780">IF(CF193 = 0, "", CF193)</f>
        <v>#VALUE!</v>
      </c>
      <c r="DA193" s="186" t="e">
        <f t="shared" si="780"/>
        <v>#VALUE!</v>
      </c>
      <c r="DB193" s="186" t="e">
        <f t="shared" si="780"/>
        <v>#VALUE!</v>
      </c>
      <c r="DC193" s="186" t="e">
        <f t="shared" si="780"/>
        <v>#VALUE!</v>
      </c>
      <c r="DD193" s="186" t="e">
        <f t="shared" si="780"/>
        <v>#VALUE!</v>
      </c>
      <c r="DE193" s="186" t="e">
        <f t="shared" si="780"/>
        <v>#VALUE!</v>
      </c>
      <c r="DF193" s="186" t="e">
        <f t="shared" si="780"/>
        <v>#VALUE!</v>
      </c>
      <c r="DG193" s="186" t="e">
        <f t="shared" si="780"/>
        <v>#VALUE!</v>
      </c>
      <c r="DH193" s="186" t="e">
        <f t="shared" si="780"/>
        <v>#VALUE!</v>
      </c>
      <c r="DI193" s="187" t="e">
        <f t="shared" si="780"/>
        <v>#VALUE!</v>
      </c>
      <c r="DJ193" s="185" t="e">
        <f t="shared" si="780"/>
        <v>#VALUE!</v>
      </c>
      <c r="DK193" s="186" t="e">
        <f t="shared" si="780"/>
        <v>#VALUE!</v>
      </c>
      <c r="DL193" s="186" t="e">
        <f t="shared" si="780"/>
        <v>#VALUE!</v>
      </c>
      <c r="DM193" s="186" t="e">
        <f t="shared" si="780"/>
        <v>#VALUE!</v>
      </c>
      <c r="DN193" s="211" t="e">
        <f t="shared" si="780"/>
        <v>#VALUE!</v>
      </c>
      <c r="DO193" s="186" t="e">
        <f t="shared" si="780"/>
        <v>#VALUE!</v>
      </c>
      <c r="DP193" s="186" t="e">
        <f t="shared" si="780"/>
        <v>#VALUE!</v>
      </c>
      <c r="DQ193" s="186" t="e">
        <f t="shared" si="780"/>
        <v>#VALUE!</v>
      </c>
      <c r="DR193" s="186" t="e">
        <f t="shared" si="780"/>
        <v>#VALUE!</v>
      </c>
      <c r="DS193" s="187" t="e">
        <f t="shared" si="780"/>
        <v>#VALUE!</v>
      </c>
      <c r="DT193" s="185" t="e">
        <f t="shared" si="11"/>
        <v>#VALUE!</v>
      </c>
      <c r="DU193" s="189" t="e">
        <f t="shared" si="12"/>
        <v>#VALUE!</v>
      </c>
      <c r="DV193" s="133" t="e">
        <f>CZ193*'Ores &amp; Ingots'!$C$3+DA193*'Ores &amp; Ingots'!$C$4+DB193*'Ores &amp; Ingots'!$C$5+DC193*'Ores &amp; Ingots'!$C$6+DD193*'Ores &amp; Ingots'!$C$7+DE193*'Ores &amp; Ingots'!$C$8+DF193*'Ores &amp; Ingots'!$C$9+DG193*'Ores &amp; Ingots'!$C$10+DH193*'Ores &amp; Ingots'!$C$11+DI193*'Ores &amp; Ingots'!$C$12</f>
        <v>#VALUE!</v>
      </c>
      <c r="DW193" s="133" t="e">
        <f>DJ193*'Ores &amp; Ingots'!$B$3+DK193*'Ores &amp; Ingots'!$B$4+DL193*'Ores &amp; Ingots'!$B$5+DM193*'Ores &amp; Ingots'!$B$6+DN193*'Ores &amp; Ingots'!$B$7+DO193*'Ores &amp; Ingots'!$B$8+DP193*'Ores &amp; Ingots'!$B$9+DQ193*'Ores &amp; Ingots'!$B$10+DR193*'Ores &amp; Ingots'!$B$11+DS193*'Ores &amp; Ingots'!$B$12</f>
        <v>#VALUE!</v>
      </c>
      <c r="DX193" s="189" t="e">
        <f>CZ193*Refining!$G$3+DA193*Refining!$G$4+DB193*Refining!$G$5+DC193*Refining!$G$6+DD193*Refining!$G$7+DE193*Refining!$G$8+DF193*Refining!$G$9+DG193*Refining!$G$10+DH193*Refining!$G$11+DI193*Refining!$G$12</f>
        <v>#VALUE!</v>
      </c>
      <c r="DY193" s="189" t="e">
        <f t="shared" si="13"/>
        <v>#VALUE!</v>
      </c>
      <c r="DZ193" s="192" t="e">
        <f t="shared" si="14"/>
        <v>#VALUE!</v>
      </c>
      <c r="EA193" s="185" t="e">
        <f t="shared" si="15"/>
        <v>#VALUE!</v>
      </c>
      <c r="EB193" s="194" t="e">
        <f t="shared" ref="EB193:EC193" si="781">EA193/60</f>
        <v>#VALUE!</v>
      </c>
      <c r="EC193" s="194" t="e">
        <f t="shared" si="781"/>
        <v>#VALUE!</v>
      </c>
      <c r="ED193" s="185" t="e">
        <f t="shared" si="17"/>
        <v>#VALUE!</v>
      </c>
      <c r="EE193" s="194" t="e">
        <f t="shared" ref="EE193:EF193" si="782">ED193/1000</f>
        <v>#VALUE!</v>
      </c>
      <c r="EF193" s="196" t="e">
        <f t="shared" si="782"/>
        <v>#VALUE!</v>
      </c>
      <c r="EG193" s="130" t="e">
        <f t="shared" si="19"/>
        <v>#VALUE!</v>
      </c>
      <c r="EH193" s="132" t="e">
        <f t="shared" si="20"/>
        <v>#VALUE!</v>
      </c>
      <c r="EI193" s="133">
        <v>32</v>
      </c>
    </row>
    <row r="194" spans="1:139" ht="12.75" hidden="1" x14ac:dyDescent="0.2">
      <c r="A194" s="864"/>
      <c r="B194" s="135" t="s">
        <v>392</v>
      </c>
      <c r="C194" s="137" t="s">
        <v>156</v>
      </c>
      <c r="D194" s="137">
        <v>1</v>
      </c>
      <c r="E194" s="137">
        <v>1</v>
      </c>
      <c r="F194" s="137">
        <v>1</v>
      </c>
      <c r="G194" s="139">
        <f t="shared" si="0"/>
        <v>15.625</v>
      </c>
      <c r="H194" s="140">
        <v>8</v>
      </c>
      <c r="I194" s="140">
        <v>20</v>
      </c>
      <c r="J194" s="140">
        <f>H194/Main!$D$9</f>
        <v>1.6</v>
      </c>
      <c r="K194" s="140">
        <f>I194/Main!$D$10</f>
        <v>10</v>
      </c>
      <c r="L194" s="140">
        <f t="shared" si="1"/>
        <v>6.25</v>
      </c>
      <c r="M194" s="140">
        <v>1</v>
      </c>
      <c r="N194" s="143"/>
      <c r="O194" s="143"/>
      <c r="P194" s="143"/>
      <c r="Q194" s="145"/>
      <c r="R194" s="143"/>
      <c r="S194" s="146"/>
      <c r="T194" s="146"/>
      <c r="U194" s="143"/>
      <c r="V194" s="143"/>
      <c r="W194" s="146"/>
      <c r="X194" s="146"/>
      <c r="Y194" s="143"/>
      <c r="Z194" s="143"/>
      <c r="AA194" s="143"/>
      <c r="AB194" s="143"/>
      <c r="AC194" s="362" t="s">
        <v>34</v>
      </c>
      <c r="AD194" s="167">
        <v>25</v>
      </c>
      <c r="AE194" s="133">
        <v>0</v>
      </c>
      <c r="AF194" s="133">
        <v>0</v>
      </c>
      <c r="AG194" s="133">
        <v>0</v>
      </c>
      <c r="AH194" s="133">
        <v>0</v>
      </c>
      <c r="AI194" s="133">
        <v>0</v>
      </c>
      <c r="AJ194" s="133">
        <v>0</v>
      </c>
      <c r="AK194" s="133">
        <v>0</v>
      </c>
      <c r="AL194" s="133">
        <v>0</v>
      </c>
      <c r="AM194" s="133">
        <v>0</v>
      </c>
      <c r="AN194" s="133">
        <v>0</v>
      </c>
      <c r="AO194" s="133">
        <v>0</v>
      </c>
      <c r="AP194" s="133">
        <v>0</v>
      </c>
      <c r="AQ194" s="133">
        <v>0</v>
      </c>
      <c r="AR194" s="133">
        <v>0</v>
      </c>
      <c r="AS194" s="133">
        <v>0</v>
      </c>
      <c r="AT194" s="133">
        <v>0</v>
      </c>
      <c r="AU194" s="133">
        <v>0</v>
      </c>
      <c r="AV194" s="133">
        <v>0</v>
      </c>
      <c r="AW194" s="133">
        <v>0</v>
      </c>
      <c r="AX194" s="133">
        <v>0</v>
      </c>
      <c r="AY194" s="406">
        <f t="shared" ref="AY194:BS194" si="783">IF(AD194 = 0, "", AD194)</f>
        <v>25</v>
      </c>
      <c r="AZ194" s="137" t="str">
        <f t="shared" si="783"/>
        <v/>
      </c>
      <c r="BA194" s="137" t="str">
        <f t="shared" si="783"/>
        <v/>
      </c>
      <c r="BB194" s="137" t="str">
        <f t="shared" si="783"/>
        <v/>
      </c>
      <c r="BC194" s="137" t="str">
        <f t="shared" si="783"/>
        <v/>
      </c>
      <c r="BD194" s="137" t="str">
        <f t="shared" si="783"/>
        <v/>
      </c>
      <c r="BE194" s="137" t="str">
        <f t="shared" si="783"/>
        <v/>
      </c>
      <c r="BF194" s="137" t="str">
        <f t="shared" si="783"/>
        <v/>
      </c>
      <c r="BG194" s="137" t="str">
        <f t="shared" si="783"/>
        <v/>
      </c>
      <c r="BH194" s="137" t="str">
        <f t="shared" si="783"/>
        <v/>
      </c>
      <c r="BI194" s="137" t="str">
        <f t="shared" si="783"/>
        <v/>
      </c>
      <c r="BJ194" s="137" t="str">
        <f t="shared" si="783"/>
        <v/>
      </c>
      <c r="BK194" s="137" t="str">
        <f t="shared" si="783"/>
        <v/>
      </c>
      <c r="BL194" s="137" t="str">
        <f t="shared" si="783"/>
        <v/>
      </c>
      <c r="BM194" s="137" t="str">
        <f t="shared" si="783"/>
        <v/>
      </c>
      <c r="BN194" s="137" t="str">
        <f t="shared" si="783"/>
        <v/>
      </c>
      <c r="BO194" s="137" t="str">
        <f t="shared" si="783"/>
        <v/>
      </c>
      <c r="BP194" s="137" t="str">
        <f t="shared" si="783"/>
        <v/>
      </c>
      <c r="BQ194" s="137" t="str">
        <f t="shared" si="783"/>
        <v/>
      </c>
      <c r="BR194" s="137" t="str">
        <f t="shared" si="783"/>
        <v/>
      </c>
      <c r="BS194" s="169" t="str">
        <f t="shared" si="783"/>
        <v/>
      </c>
      <c r="BT194" s="174" t="e">
        <f>$AY194*Assembly!Z$4+$AZ194*Assembly!Z$5+$BA194*Assembly!Z$6+$BB194*Assembly!Z$7+$BC194*Assembly!Z$8+$BD194*Assembly!Z$9+$BE194*Assembly!Z$10+$BF194*Assembly!Z$11+$BG194*Assembly!Z$12+$BH194*Assembly!Z$13+$BI194*Assembly!Z$14+$BJ194*Assembly!Z$15+$BK194*Assembly!Z$16+$BL194*Assembly!Z$17+$BM194*Assembly!Z$18+$BN194*Assembly!Z$19+$BO194*Assembly!Z$20+$BP194*Assembly!Z$21+$BQ194*Assembly!Z$22+$BR194*Assembly!Z$23+$BS194*Assembly!Z$24</f>
        <v>#VALUE!</v>
      </c>
      <c r="BU194" s="133" t="e">
        <f t="shared" si="3"/>
        <v>#VALUE!</v>
      </c>
      <c r="BV194" s="133"/>
      <c r="BW194" s="133" t="e">
        <f>$AY194*Assembly!AD$4+$AZ194*Assembly!AD$5+$BA194*Assembly!AD$6+$BB194*Assembly!AD$7+$BC194*Assembly!AD$8+$BD194*Assembly!AD$9+$BE194*Assembly!AD$10+$BF194*Assembly!AD$11+$BG194*Assembly!AD$12+$BH194*Assembly!AD$13+$BI194*Assembly!AD$14+$BJ194*Assembly!AD$15+$BK194*Assembly!AD$16+$BL194*Assembly!AD$17+$BM194*Assembly!AD$18+$BN194*Assembly!AD$19+$BO194*Assembly!AD$20+$BP194*Assembly!AD$21+$BQ194*Assembly!AD$22+$BR194*Assembly!AD$23+$BS194*Assembly!AD$24</f>
        <v>#VALUE!</v>
      </c>
      <c r="BX194" s="177" t="e">
        <f t="shared" si="4"/>
        <v>#VALUE!</v>
      </c>
      <c r="BY194" s="178" t="e">
        <f t="shared" si="5"/>
        <v>#VALUE!</v>
      </c>
      <c r="BZ194" s="179" t="e">
        <f t="shared" si="6"/>
        <v>#VALUE!</v>
      </c>
      <c r="CA194" s="178" t="e">
        <f t="shared" si="7"/>
        <v>#VALUE!</v>
      </c>
      <c r="CB194" s="133" t="e">
        <f>$AY194*Assembly!Y$4+$AZ194*Assembly!Y$5+$BA194*Assembly!Y$6+$BB194*Assembly!Y$7+$BC194*Assembly!Y$8+$BD194*Assembly!Y$9+$BE194*Assembly!Y$10+$BF194*Assembly!Y$11+$BG194*Assembly!Y$12+$BH194*Assembly!Y$13+$BI194*Assembly!Y$14+$BJ194*Assembly!Y$15+$BK194*Assembly!Y$16+$BL194*Assembly!Y$17+$BM194*Assembly!Y$18+$BN194*Assembly!Y$19+$BO194*Assembly!Y$20+$BP194*Assembly!Y$21+$BQ194*Assembly!Y$22+$BR194*Assembly!Y$23+$BS194*Assembly!Y$24</f>
        <v>#VALUE!</v>
      </c>
      <c r="CC194" s="133" t="e">
        <f t="shared" si="8"/>
        <v>#VALUE!</v>
      </c>
      <c r="CD194" s="130" t="e">
        <f t="shared" si="9"/>
        <v>#VALUE!</v>
      </c>
      <c r="CE194" s="183" t="e">
        <f>$AY194*Assembly!AC$4+$AZ194*Assembly!AC$5+$BA194*Assembly!AC$6+$BB194*Assembly!AC$7+$BC194*Assembly!AC$8+$BD194*Assembly!AC$9+$BE194*Assembly!AC$10+$BF194*Assembly!AC$11+$BG194*Assembly!AC$12+$BH194*Assembly!AC$13+$BI194*Assembly!AC$14+$BJ194*Assembly!AC$15+$BK194*Assembly!AC$16+$BL194*Assembly!AC$17+$BM194*Assembly!AC$18+$BN194*Assembly!AC$19+$BO194*Assembly!AC$20+$BP194*Assembly!AC$21+$BQ194*Assembly!AC$22+$BR194*Assembly!AC$23+$BS194*Assembly!AC$24</f>
        <v>#VALUE!</v>
      </c>
      <c r="CF194" s="145" t="e">
        <f>$AY194*Assembly!M$4+$AZ194*Assembly!M$5+$BA194*Assembly!M$6+$BB194*Assembly!M$7+$BC194*Assembly!M$8+$BD194*Assembly!M$9+$BE194*Assembly!M$10+$BF194*Assembly!M$11+$BG194*Assembly!M$12+$BH194*Assembly!M$13+$BI194*Assembly!M$14+$BJ194*Assembly!M$15+$BK194*Assembly!M$16+$BL194*Assembly!M$17+$BM194*Assembly!M$18+$BN194*Assembly!M$19+$BO194*Assembly!M$20+$BP194*Assembly!M$21+$BQ194*Assembly!M$22+$BR194*Assembly!M$23+$BS194*Assembly!M$24</f>
        <v>#VALUE!</v>
      </c>
      <c r="CG194" s="145" t="e">
        <f>$AY194*Assembly!N$4+$AZ194*Assembly!N$5+$BA194*Assembly!N$6+$BB194*Assembly!N$7+$BC194*Assembly!N$8+$BD194*Assembly!N$9+$BE194*Assembly!N$10+$BF194*Assembly!N$11+$BG194*Assembly!N$12+$BH194*Assembly!N$13+$BI194*Assembly!N$14+$BJ194*Assembly!N$15+$BK194*Assembly!N$16+$BL194*Assembly!N$17+$BM194*Assembly!N$18+$BN194*Assembly!N$19+$BO194*Assembly!N$20+$BP194*Assembly!N$21+$BQ194*Assembly!N$22+$BR194*Assembly!N$23+$BS194*Assembly!N$24</f>
        <v>#VALUE!</v>
      </c>
      <c r="CH194" s="145" t="e">
        <f>$AY194*Assembly!O$4+$AZ194*Assembly!O$5+$BA194*Assembly!O$6+$BB194*Assembly!O$7+$BC194*Assembly!O$8+$BD194*Assembly!O$9+$BE194*Assembly!O$10+$BF194*Assembly!O$11+$BG194*Assembly!O$12+$BH194*Assembly!O$13+$BI194*Assembly!O$14+$BJ194*Assembly!O$15+$BK194*Assembly!O$16+$BL194*Assembly!O$17+$BM194*Assembly!O$18+$BN194*Assembly!O$19+$BO194*Assembly!O$20+$BP194*Assembly!O$21+$BQ194*Assembly!O$22+$BR194*Assembly!O$23+$BS194*Assembly!O$24</f>
        <v>#VALUE!</v>
      </c>
      <c r="CI194" s="140" t="e">
        <f>$AY194*Assembly!P$4+$AZ194*Assembly!P$5+$BA194*Assembly!P$6+$BB194*Assembly!P$7+$BC194*Assembly!P$8+$BD194*Assembly!P$9+$BE194*Assembly!P$10+$BF194*Assembly!P$11+$BG194*Assembly!P$12+$BH194*Assembly!P$13+$BI194*Assembly!P$14+$BJ194*Assembly!P$15+$BK194*Assembly!P$16+$BL194*Assembly!P$17+$BM194*Assembly!P$18+$BN194*Assembly!P$19+$BO194*Assembly!P$20+$BP194*Assembly!P$21+$BQ194*Assembly!P$22+$BR194*Assembly!P$23+$BS194*Assembly!P$24</f>
        <v>#VALUE!</v>
      </c>
      <c r="CJ194" s="140" t="e">
        <f>$AY194*Assembly!Q$4+$AZ194*Assembly!Q$5+$BA194*Assembly!Q$6+$BB194*Assembly!Q$7+$BC194*Assembly!Q$8+$BD194*Assembly!Q$9+$BE194*Assembly!Q$10+$BF194*Assembly!Q$11+$BG194*Assembly!Q$12+$BH194*Assembly!Q$13+$BI194*Assembly!Q$14+$BJ194*Assembly!Q$15+$BK194*Assembly!Q$16+$BL194*Assembly!Q$17+$BM194*Assembly!Q$18+$BN194*Assembly!Q$19+$BO194*Assembly!Q$20+$BP194*Assembly!Q$21+$BQ194*Assembly!Q$22+$BR194*Assembly!Q$23+$BS194*Assembly!Q$24</f>
        <v>#VALUE!</v>
      </c>
      <c r="CK194" s="145" t="e">
        <f>$AY194*Assembly!R$4+$AZ194*Assembly!R$5+$BA194*Assembly!R$6+$BB194*Assembly!R$7+$BC194*Assembly!R$8+$BD194*Assembly!R$9+$BE194*Assembly!R$10+$BF194*Assembly!R$11+$BG194*Assembly!R$12+$BH194*Assembly!R$13+$BI194*Assembly!R$14+$BJ194*Assembly!R$15+$BK194*Assembly!R$16+$BL194*Assembly!R$17+$BM194*Assembly!R$18+$BN194*Assembly!R$19+$BO194*Assembly!R$20+$BP194*Assembly!R$21+$BQ194*Assembly!R$22+$BR194*Assembly!R$23+$BS194*Assembly!R$24</f>
        <v>#VALUE!</v>
      </c>
      <c r="CL194" s="140" t="e">
        <f>$AY194*Assembly!S$4+$AZ194*Assembly!S$5+$BA194*Assembly!S$6+$BB194*Assembly!S$7+$BC194*Assembly!S$8+$BD194*Assembly!S$9+$BE194*Assembly!S$10+$BF194*Assembly!S$11+$BG194*Assembly!S$12+$BH194*Assembly!S$13+$BI194*Assembly!S$14+$BJ194*Assembly!S$15+$BK194*Assembly!S$16+$BL194*Assembly!S$17+$BM194*Assembly!S$18+$BN194*Assembly!S$19+$BO194*Assembly!S$20+$BP194*Assembly!S$21+$BQ194*Assembly!S$22+$BR194*Assembly!S$23+$BS194*Assembly!S$24</f>
        <v>#VALUE!</v>
      </c>
      <c r="CM194" s="140" t="e">
        <f>$AY194*Assembly!T$4+$AZ194*Assembly!T$5+$BA194*Assembly!T$6+$BB194*Assembly!T$7+$BC194*Assembly!T$8+$BD194*Assembly!T$9+$BE194*Assembly!T$10+$BF194*Assembly!T$11+$BG194*Assembly!T$12+$BH194*Assembly!T$13+$BI194*Assembly!T$14+$BJ194*Assembly!T$15+$BK194*Assembly!T$16+$BL194*Assembly!T$17+$BM194*Assembly!T$18+$BN194*Assembly!T$19+$BO194*Assembly!T$20+$BP194*Assembly!T$21+$BQ194*Assembly!T$22+$BR194*Assembly!T$23+$BS194*Assembly!T$24</f>
        <v>#VALUE!</v>
      </c>
      <c r="CN194" s="140" t="e">
        <f>$AY194*Assembly!U$4+$AZ194*Assembly!U$5+$BA194*Assembly!U$6+$BB194*Assembly!U$7+$BC194*Assembly!U$8+$BD194*Assembly!U$9+$BE194*Assembly!U$10+$BF194*Assembly!U$11+$BG194*Assembly!U$12+$BH194*Assembly!U$13+$BI194*Assembly!U$14+$BJ194*Assembly!U$15+$BK194*Assembly!U$16+$BL194*Assembly!U$17+$BM194*Assembly!U$18+$BN194*Assembly!U$19+$BO194*Assembly!U$20+$BP194*Assembly!U$21+$BQ194*Assembly!U$22+$BR194*Assembly!U$23+$BS194*Assembly!U$24</f>
        <v>#VALUE!</v>
      </c>
      <c r="CO194" s="145" t="e">
        <f>$AY194*Assembly!V$4+$AZ194*Assembly!V$5+$BA194*Assembly!V$6+$BB194*Assembly!V$7+$BC194*Assembly!V$8+$BD194*Assembly!V$9+$BE194*Assembly!V$10+$BF194*Assembly!V$11+$BG194*Assembly!V$12+$BH194*Assembly!V$13+$BI194*Assembly!V$14+$BJ194*Assembly!V$15+$BK194*Assembly!V$16+$BL194*Assembly!V$17+$BM194*Assembly!V$18+$BN194*Assembly!V$19+$BO194*Assembly!V$20+$BP194*Assembly!V$21+$BQ194*Assembly!V$22+$BR194*Assembly!V$23+$BS194*Assembly!V$24</f>
        <v>#VALUE!</v>
      </c>
      <c r="CP194" s="145" t="e">
        <f>CF194*Refining!$F$3</f>
        <v>#VALUE!</v>
      </c>
      <c r="CQ194" s="145" t="e">
        <f>CG194*Refining!$F$4</f>
        <v>#VALUE!</v>
      </c>
      <c r="CR194" s="145" t="e">
        <f>CH194*Refining!$F$5</f>
        <v>#VALUE!</v>
      </c>
      <c r="CS194" s="145" t="e">
        <f>CI194*Refining!$F$6</f>
        <v>#VALUE!</v>
      </c>
      <c r="CT194" s="145" t="e">
        <f>CJ194*Refining!$F$7</f>
        <v>#VALUE!</v>
      </c>
      <c r="CU194" s="145" t="e">
        <f>CK194*Refining!$F$8</f>
        <v>#VALUE!</v>
      </c>
      <c r="CV194" s="145" t="e">
        <f>CL194*Refining!$F$9</f>
        <v>#VALUE!</v>
      </c>
      <c r="CW194" s="145" t="e">
        <f>CM194*Refining!$F$10</f>
        <v>#VALUE!</v>
      </c>
      <c r="CX194" s="145" t="e">
        <f>CN194*Refining!$F$11</f>
        <v>#VALUE!</v>
      </c>
      <c r="CY194" s="145" t="e">
        <f>CO194*Refining!$F$12</f>
        <v>#VALUE!</v>
      </c>
      <c r="CZ194" s="185" t="e">
        <f t="shared" ref="CZ194:DS194" si="784">IF(CF194 = 0, "", CF194)</f>
        <v>#VALUE!</v>
      </c>
      <c r="DA194" s="186" t="e">
        <f t="shared" si="784"/>
        <v>#VALUE!</v>
      </c>
      <c r="DB194" s="186" t="e">
        <f t="shared" si="784"/>
        <v>#VALUE!</v>
      </c>
      <c r="DC194" s="186" t="e">
        <f t="shared" si="784"/>
        <v>#VALUE!</v>
      </c>
      <c r="DD194" s="186" t="e">
        <f t="shared" si="784"/>
        <v>#VALUE!</v>
      </c>
      <c r="DE194" s="186" t="e">
        <f t="shared" si="784"/>
        <v>#VALUE!</v>
      </c>
      <c r="DF194" s="186" t="e">
        <f t="shared" si="784"/>
        <v>#VALUE!</v>
      </c>
      <c r="DG194" s="186" t="e">
        <f t="shared" si="784"/>
        <v>#VALUE!</v>
      </c>
      <c r="DH194" s="186" t="e">
        <f t="shared" si="784"/>
        <v>#VALUE!</v>
      </c>
      <c r="DI194" s="187" t="e">
        <f t="shared" si="784"/>
        <v>#VALUE!</v>
      </c>
      <c r="DJ194" s="185" t="e">
        <f t="shared" si="784"/>
        <v>#VALUE!</v>
      </c>
      <c r="DK194" s="186" t="e">
        <f t="shared" si="784"/>
        <v>#VALUE!</v>
      </c>
      <c r="DL194" s="186" t="e">
        <f t="shared" si="784"/>
        <v>#VALUE!</v>
      </c>
      <c r="DM194" s="186" t="e">
        <f t="shared" si="784"/>
        <v>#VALUE!</v>
      </c>
      <c r="DN194" s="211" t="e">
        <f t="shared" si="784"/>
        <v>#VALUE!</v>
      </c>
      <c r="DO194" s="186" t="e">
        <f t="shared" si="784"/>
        <v>#VALUE!</v>
      </c>
      <c r="DP194" s="186" t="e">
        <f t="shared" si="784"/>
        <v>#VALUE!</v>
      </c>
      <c r="DQ194" s="186" t="e">
        <f t="shared" si="784"/>
        <v>#VALUE!</v>
      </c>
      <c r="DR194" s="186" t="e">
        <f t="shared" si="784"/>
        <v>#VALUE!</v>
      </c>
      <c r="DS194" s="187" t="e">
        <f t="shared" si="784"/>
        <v>#VALUE!</v>
      </c>
      <c r="DT194" s="185" t="e">
        <f t="shared" si="11"/>
        <v>#VALUE!</v>
      </c>
      <c r="DU194" s="189" t="e">
        <f t="shared" si="12"/>
        <v>#VALUE!</v>
      </c>
      <c r="DV194" s="133" t="e">
        <f>CZ194*'Ores &amp; Ingots'!$C$3+DA194*'Ores &amp; Ingots'!$C$4+DB194*'Ores &amp; Ingots'!$C$5+DC194*'Ores &amp; Ingots'!$C$6+DD194*'Ores &amp; Ingots'!$C$7+DE194*'Ores &amp; Ingots'!$C$8+DF194*'Ores &amp; Ingots'!$C$9+DG194*'Ores &amp; Ingots'!$C$10+DH194*'Ores &amp; Ingots'!$C$11+DI194*'Ores &amp; Ingots'!$C$12</f>
        <v>#VALUE!</v>
      </c>
      <c r="DW194" s="133" t="e">
        <f>DJ194*'Ores &amp; Ingots'!$B$3+DK194*'Ores &amp; Ingots'!$B$4+DL194*'Ores &amp; Ingots'!$B$5+DM194*'Ores &amp; Ingots'!$B$6+DN194*'Ores &amp; Ingots'!$B$7+DO194*'Ores &amp; Ingots'!$B$8+DP194*'Ores &amp; Ingots'!$B$9+DQ194*'Ores &amp; Ingots'!$B$10+DR194*'Ores &amp; Ingots'!$B$11+DS194*'Ores &amp; Ingots'!$B$12</f>
        <v>#VALUE!</v>
      </c>
      <c r="DX194" s="189" t="e">
        <f>CZ194*Refining!$G$3+DA194*Refining!$G$4+DB194*Refining!$G$5+DC194*Refining!$G$6+DD194*Refining!$G$7+DE194*Refining!$G$8+DF194*Refining!$G$9+DG194*Refining!$G$10+DH194*Refining!$G$11+DI194*Refining!$G$12</f>
        <v>#VALUE!</v>
      </c>
      <c r="DY194" s="189" t="e">
        <f t="shared" si="13"/>
        <v>#VALUE!</v>
      </c>
      <c r="DZ194" s="192" t="e">
        <f t="shared" si="14"/>
        <v>#VALUE!</v>
      </c>
      <c r="EA194" s="185" t="e">
        <f t="shared" si="15"/>
        <v>#VALUE!</v>
      </c>
      <c r="EB194" s="194" t="e">
        <f t="shared" ref="EB194:EC194" si="785">EA194/60</f>
        <v>#VALUE!</v>
      </c>
      <c r="EC194" s="194" t="e">
        <f t="shared" si="785"/>
        <v>#VALUE!</v>
      </c>
      <c r="ED194" s="185" t="e">
        <f t="shared" si="17"/>
        <v>#VALUE!</v>
      </c>
      <c r="EE194" s="194" t="e">
        <f t="shared" ref="EE194:EF194" si="786">ED194/1000</f>
        <v>#VALUE!</v>
      </c>
      <c r="EF194" s="196" t="e">
        <f t="shared" si="786"/>
        <v>#VALUE!</v>
      </c>
      <c r="EG194" s="130" t="e">
        <f t="shared" si="19"/>
        <v>#VALUE!</v>
      </c>
      <c r="EH194" s="132" t="e">
        <f t="shared" si="20"/>
        <v>#VALUE!</v>
      </c>
      <c r="EI194" s="133">
        <v>48</v>
      </c>
    </row>
    <row r="195" spans="1:139" ht="12.75" hidden="1" x14ac:dyDescent="0.2">
      <c r="A195" s="864"/>
      <c r="B195" s="135" t="s">
        <v>393</v>
      </c>
      <c r="C195" s="137" t="s">
        <v>156</v>
      </c>
      <c r="D195" s="137">
        <v>1</v>
      </c>
      <c r="E195" s="137">
        <v>1</v>
      </c>
      <c r="F195" s="137">
        <v>1</v>
      </c>
      <c r="G195" s="139">
        <f t="shared" si="0"/>
        <v>15.625</v>
      </c>
      <c r="H195" s="140">
        <v>5</v>
      </c>
      <c r="I195" s="140">
        <v>12.5</v>
      </c>
      <c r="J195" s="140">
        <f>H195/Main!$D$9</f>
        <v>1</v>
      </c>
      <c r="K195" s="140">
        <f>I195/Main!$D$10</f>
        <v>6.25</v>
      </c>
      <c r="L195" s="140">
        <f t="shared" si="1"/>
        <v>6.25</v>
      </c>
      <c r="M195" s="140">
        <v>1</v>
      </c>
      <c r="N195" s="143"/>
      <c r="O195" s="143"/>
      <c r="P195" s="143"/>
      <c r="Q195" s="145"/>
      <c r="R195" s="143"/>
      <c r="S195" s="146"/>
      <c r="T195" s="146"/>
      <c r="U195" s="143"/>
      <c r="V195" s="143"/>
      <c r="W195" s="146"/>
      <c r="X195" s="146"/>
      <c r="Y195" s="143"/>
      <c r="Z195" s="143"/>
      <c r="AA195" s="143"/>
      <c r="AB195" s="143"/>
      <c r="AC195" s="362" t="s">
        <v>34</v>
      </c>
      <c r="AD195" s="167">
        <v>13</v>
      </c>
      <c r="AE195" s="133">
        <v>0</v>
      </c>
      <c r="AF195" s="133">
        <v>0</v>
      </c>
      <c r="AG195" s="133">
        <v>0</v>
      </c>
      <c r="AH195" s="133">
        <v>0</v>
      </c>
      <c r="AI195" s="133">
        <v>0</v>
      </c>
      <c r="AJ195" s="133">
        <v>0</v>
      </c>
      <c r="AK195" s="133">
        <v>0</v>
      </c>
      <c r="AL195" s="133">
        <v>0</v>
      </c>
      <c r="AM195" s="133">
        <v>0</v>
      </c>
      <c r="AN195" s="133">
        <v>0</v>
      </c>
      <c r="AO195" s="133">
        <v>0</v>
      </c>
      <c r="AP195" s="133">
        <v>0</v>
      </c>
      <c r="AQ195" s="133">
        <v>0</v>
      </c>
      <c r="AR195" s="133">
        <v>0</v>
      </c>
      <c r="AS195" s="133">
        <v>0</v>
      </c>
      <c r="AT195" s="133">
        <v>0</v>
      </c>
      <c r="AU195" s="133">
        <v>0</v>
      </c>
      <c r="AV195" s="133">
        <v>0</v>
      </c>
      <c r="AW195" s="133">
        <v>0</v>
      </c>
      <c r="AX195" s="133">
        <v>0</v>
      </c>
      <c r="AY195" s="406">
        <f t="shared" ref="AY195:BS195" si="787">IF(AD195 = 0, "", AD195)</f>
        <v>13</v>
      </c>
      <c r="AZ195" s="137" t="str">
        <f t="shared" si="787"/>
        <v/>
      </c>
      <c r="BA195" s="137" t="str">
        <f t="shared" si="787"/>
        <v/>
      </c>
      <c r="BB195" s="137" t="str">
        <f t="shared" si="787"/>
        <v/>
      </c>
      <c r="BC195" s="137" t="str">
        <f t="shared" si="787"/>
        <v/>
      </c>
      <c r="BD195" s="137" t="str">
        <f t="shared" si="787"/>
        <v/>
      </c>
      <c r="BE195" s="137" t="str">
        <f t="shared" si="787"/>
        <v/>
      </c>
      <c r="BF195" s="137" t="str">
        <f t="shared" si="787"/>
        <v/>
      </c>
      <c r="BG195" s="137" t="str">
        <f t="shared" si="787"/>
        <v/>
      </c>
      <c r="BH195" s="137" t="str">
        <f t="shared" si="787"/>
        <v/>
      </c>
      <c r="BI195" s="137" t="str">
        <f t="shared" si="787"/>
        <v/>
      </c>
      <c r="BJ195" s="137" t="str">
        <f t="shared" si="787"/>
        <v/>
      </c>
      <c r="BK195" s="137" t="str">
        <f t="shared" si="787"/>
        <v/>
      </c>
      <c r="BL195" s="137" t="str">
        <f t="shared" si="787"/>
        <v/>
      </c>
      <c r="BM195" s="137" t="str">
        <f t="shared" si="787"/>
        <v/>
      </c>
      <c r="BN195" s="137" t="str">
        <f t="shared" si="787"/>
        <v/>
      </c>
      <c r="BO195" s="137" t="str">
        <f t="shared" si="787"/>
        <v/>
      </c>
      <c r="BP195" s="137" t="str">
        <f t="shared" si="787"/>
        <v/>
      </c>
      <c r="BQ195" s="137" t="str">
        <f t="shared" si="787"/>
        <v/>
      </c>
      <c r="BR195" s="137" t="str">
        <f t="shared" si="787"/>
        <v/>
      </c>
      <c r="BS195" s="169" t="str">
        <f t="shared" si="787"/>
        <v/>
      </c>
      <c r="BT195" s="174" t="e">
        <f>$AY195*Assembly!Z$4+$AZ195*Assembly!Z$5+$BA195*Assembly!Z$6+$BB195*Assembly!Z$7+$BC195*Assembly!Z$8+$BD195*Assembly!Z$9+$BE195*Assembly!Z$10+$BF195*Assembly!Z$11+$BG195*Assembly!Z$12+$BH195*Assembly!Z$13+$BI195*Assembly!Z$14+$BJ195*Assembly!Z$15+$BK195*Assembly!Z$16+$BL195*Assembly!Z$17+$BM195*Assembly!Z$18+$BN195*Assembly!Z$19+$BO195*Assembly!Z$20+$BP195*Assembly!Z$21+$BQ195*Assembly!Z$22+$BR195*Assembly!Z$23+$BS195*Assembly!Z$24</f>
        <v>#VALUE!</v>
      </c>
      <c r="BU195" s="133" t="e">
        <f t="shared" si="3"/>
        <v>#VALUE!</v>
      </c>
      <c r="BV195" s="133"/>
      <c r="BW195" s="133" t="e">
        <f>$AY195*Assembly!AD$4+$AZ195*Assembly!AD$5+$BA195*Assembly!AD$6+$BB195*Assembly!AD$7+$BC195*Assembly!AD$8+$BD195*Assembly!AD$9+$BE195*Assembly!AD$10+$BF195*Assembly!AD$11+$BG195*Assembly!AD$12+$BH195*Assembly!AD$13+$BI195*Assembly!AD$14+$BJ195*Assembly!AD$15+$BK195*Assembly!AD$16+$BL195*Assembly!AD$17+$BM195*Assembly!AD$18+$BN195*Assembly!AD$19+$BO195*Assembly!AD$20+$BP195*Assembly!AD$21+$BQ195*Assembly!AD$22+$BR195*Assembly!AD$23+$BS195*Assembly!AD$24</f>
        <v>#VALUE!</v>
      </c>
      <c r="BX195" s="177" t="e">
        <f t="shared" si="4"/>
        <v>#VALUE!</v>
      </c>
      <c r="BY195" s="178" t="e">
        <f t="shared" si="5"/>
        <v>#VALUE!</v>
      </c>
      <c r="BZ195" s="179" t="e">
        <f t="shared" si="6"/>
        <v>#VALUE!</v>
      </c>
      <c r="CA195" s="178" t="e">
        <f t="shared" si="7"/>
        <v>#VALUE!</v>
      </c>
      <c r="CB195" s="133" t="e">
        <f>$AY195*Assembly!Y$4+$AZ195*Assembly!Y$5+$BA195*Assembly!Y$6+$BB195*Assembly!Y$7+$BC195*Assembly!Y$8+$BD195*Assembly!Y$9+$BE195*Assembly!Y$10+$BF195*Assembly!Y$11+$BG195*Assembly!Y$12+$BH195*Assembly!Y$13+$BI195*Assembly!Y$14+$BJ195*Assembly!Y$15+$BK195*Assembly!Y$16+$BL195*Assembly!Y$17+$BM195*Assembly!Y$18+$BN195*Assembly!Y$19+$BO195*Assembly!Y$20+$BP195*Assembly!Y$21+$BQ195*Assembly!Y$22+$BR195*Assembly!Y$23+$BS195*Assembly!Y$24</f>
        <v>#VALUE!</v>
      </c>
      <c r="CC195" s="133" t="e">
        <f t="shared" si="8"/>
        <v>#VALUE!</v>
      </c>
      <c r="CD195" s="130" t="e">
        <f t="shared" si="9"/>
        <v>#VALUE!</v>
      </c>
      <c r="CE195" s="183" t="e">
        <f>$AY195*Assembly!AC$4+$AZ195*Assembly!AC$5+$BA195*Assembly!AC$6+$BB195*Assembly!AC$7+$BC195*Assembly!AC$8+$BD195*Assembly!AC$9+$BE195*Assembly!AC$10+$BF195*Assembly!AC$11+$BG195*Assembly!AC$12+$BH195*Assembly!AC$13+$BI195*Assembly!AC$14+$BJ195*Assembly!AC$15+$BK195*Assembly!AC$16+$BL195*Assembly!AC$17+$BM195*Assembly!AC$18+$BN195*Assembly!AC$19+$BO195*Assembly!AC$20+$BP195*Assembly!AC$21+$BQ195*Assembly!AC$22+$BR195*Assembly!AC$23+$BS195*Assembly!AC$24</f>
        <v>#VALUE!</v>
      </c>
      <c r="CF195" s="145" t="e">
        <f>$AY195*Assembly!M$4+$AZ195*Assembly!M$5+$BA195*Assembly!M$6+$BB195*Assembly!M$7+$BC195*Assembly!M$8+$BD195*Assembly!M$9+$BE195*Assembly!M$10+$BF195*Assembly!M$11+$BG195*Assembly!M$12+$BH195*Assembly!M$13+$BI195*Assembly!M$14+$BJ195*Assembly!M$15+$BK195*Assembly!M$16+$BL195*Assembly!M$17+$BM195*Assembly!M$18+$BN195*Assembly!M$19+$BO195*Assembly!M$20+$BP195*Assembly!M$21+$BQ195*Assembly!M$22+$BR195*Assembly!M$23+$BS195*Assembly!M$24</f>
        <v>#VALUE!</v>
      </c>
      <c r="CG195" s="145" t="e">
        <f>$AY195*Assembly!N$4+$AZ195*Assembly!N$5+$BA195*Assembly!N$6+$BB195*Assembly!N$7+$BC195*Assembly!N$8+$BD195*Assembly!N$9+$BE195*Assembly!N$10+$BF195*Assembly!N$11+$BG195*Assembly!N$12+$BH195*Assembly!N$13+$BI195*Assembly!N$14+$BJ195*Assembly!N$15+$BK195*Assembly!N$16+$BL195*Assembly!N$17+$BM195*Assembly!N$18+$BN195*Assembly!N$19+$BO195*Assembly!N$20+$BP195*Assembly!N$21+$BQ195*Assembly!N$22+$BR195*Assembly!N$23+$BS195*Assembly!N$24</f>
        <v>#VALUE!</v>
      </c>
      <c r="CH195" s="145" t="e">
        <f>$AY195*Assembly!O$4+$AZ195*Assembly!O$5+$BA195*Assembly!O$6+$BB195*Assembly!O$7+$BC195*Assembly!O$8+$BD195*Assembly!O$9+$BE195*Assembly!O$10+$BF195*Assembly!O$11+$BG195*Assembly!O$12+$BH195*Assembly!O$13+$BI195*Assembly!O$14+$BJ195*Assembly!O$15+$BK195*Assembly!O$16+$BL195*Assembly!O$17+$BM195*Assembly!O$18+$BN195*Assembly!O$19+$BO195*Assembly!O$20+$BP195*Assembly!O$21+$BQ195*Assembly!O$22+$BR195*Assembly!O$23+$BS195*Assembly!O$24</f>
        <v>#VALUE!</v>
      </c>
      <c r="CI195" s="140" t="e">
        <f>$AY195*Assembly!P$4+$AZ195*Assembly!P$5+$BA195*Assembly!P$6+$BB195*Assembly!P$7+$BC195*Assembly!P$8+$BD195*Assembly!P$9+$BE195*Assembly!P$10+$BF195*Assembly!P$11+$BG195*Assembly!P$12+$BH195*Assembly!P$13+$BI195*Assembly!P$14+$BJ195*Assembly!P$15+$BK195*Assembly!P$16+$BL195*Assembly!P$17+$BM195*Assembly!P$18+$BN195*Assembly!P$19+$BO195*Assembly!P$20+$BP195*Assembly!P$21+$BQ195*Assembly!P$22+$BR195*Assembly!P$23+$BS195*Assembly!P$24</f>
        <v>#VALUE!</v>
      </c>
      <c r="CJ195" s="140" t="e">
        <f>$AY195*Assembly!Q$4+$AZ195*Assembly!Q$5+$BA195*Assembly!Q$6+$BB195*Assembly!Q$7+$BC195*Assembly!Q$8+$BD195*Assembly!Q$9+$BE195*Assembly!Q$10+$BF195*Assembly!Q$11+$BG195*Assembly!Q$12+$BH195*Assembly!Q$13+$BI195*Assembly!Q$14+$BJ195*Assembly!Q$15+$BK195*Assembly!Q$16+$BL195*Assembly!Q$17+$BM195*Assembly!Q$18+$BN195*Assembly!Q$19+$BO195*Assembly!Q$20+$BP195*Assembly!Q$21+$BQ195*Assembly!Q$22+$BR195*Assembly!Q$23+$BS195*Assembly!Q$24</f>
        <v>#VALUE!</v>
      </c>
      <c r="CK195" s="145" t="e">
        <f>$AY195*Assembly!R$4+$AZ195*Assembly!R$5+$BA195*Assembly!R$6+$BB195*Assembly!R$7+$BC195*Assembly!R$8+$BD195*Assembly!R$9+$BE195*Assembly!R$10+$BF195*Assembly!R$11+$BG195*Assembly!R$12+$BH195*Assembly!R$13+$BI195*Assembly!R$14+$BJ195*Assembly!R$15+$BK195*Assembly!R$16+$BL195*Assembly!R$17+$BM195*Assembly!R$18+$BN195*Assembly!R$19+$BO195*Assembly!R$20+$BP195*Assembly!R$21+$BQ195*Assembly!R$22+$BR195*Assembly!R$23+$BS195*Assembly!R$24</f>
        <v>#VALUE!</v>
      </c>
      <c r="CL195" s="140" t="e">
        <f>$AY195*Assembly!S$4+$AZ195*Assembly!S$5+$BA195*Assembly!S$6+$BB195*Assembly!S$7+$BC195*Assembly!S$8+$BD195*Assembly!S$9+$BE195*Assembly!S$10+$BF195*Assembly!S$11+$BG195*Assembly!S$12+$BH195*Assembly!S$13+$BI195*Assembly!S$14+$BJ195*Assembly!S$15+$BK195*Assembly!S$16+$BL195*Assembly!S$17+$BM195*Assembly!S$18+$BN195*Assembly!S$19+$BO195*Assembly!S$20+$BP195*Assembly!S$21+$BQ195*Assembly!S$22+$BR195*Assembly!S$23+$BS195*Assembly!S$24</f>
        <v>#VALUE!</v>
      </c>
      <c r="CM195" s="140" t="e">
        <f>$AY195*Assembly!T$4+$AZ195*Assembly!T$5+$BA195*Assembly!T$6+$BB195*Assembly!T$7+$BC195*Assembly!T$8+$BD195*Assembly!T$9+$BE195*Assembly!T$10+$BF195*Assembly!T$11+$BG195*Assembly!T$12+$BH195*Assembly!T$13+$BI195*Assembly!T$14+$BJ195*Assembly!T$15+$BK195*Assembly!T$16+$BL195*Assembly!T$17+$BM195*Assembly!T$18+$BN195*Assembly!T$19+$BO195*Assembly!T$20+$BP195*Assembly!T$21+$BQ195*Assembly!T$22+$BR195*Assembly!T$23+$BS195*Assembly!T$24</f>
        <v>#VALUE!</v>
      </c>
      <c r="CN195" s="140" t="e">
        <f>$AY195*Assembly!U$4+$AZ195*Assembly!U$5+$BA195*Assembly!U$6+$BB195*Assembly!U$7+$BC195*Assembly!U$8+$BD195*Assembly!U$9+$BE195*Assembly!U$10+$BF195*Assembly!U$11+$BG195*Assembly!U$12+$BH195*Assembly!U$13+$BI195*Assembly!U$14+$BJ195*Assembly!U$15+$BK195*Assembly!U$16+$BL195*Assembly!U$17+$BM195*Assembly!U$18+$BN195*Assembly!U$19+$BO195*Assembly!U$20+$BP195*Assembly!U$21+$BQ195*Assembly!U$22+$BR195*Assembly!U$23+$BS195*Assembly!U$24</f>
        <v>#VALUE!</v>
      </c>
      <c r="CO195" s="145" t="e">
        <f>$AY195*Assembly!V$4+$AZ195*Assembly!V$5+$BA195*Assembly!V$6+$BB195*Assembly!V$7+$BC195*Assembly!V$8+$BD195*Assembly!V$9+$BE195*Assembly!V$10+$BF195*Assembly!V$11+$BG195*Assembly!V$12+$BH195*Assembly!V$13+$BI195*Assembly!V$14+$BJ195*Assembly!V$15+$BK195*Assembly!V$16+$BL195*Assembly!V$17+$BM195*Assembly!V$18+$BN195*Assembly!V$19+$BO195*Assembly!V$20+$BP195*Assembly!V$21+$BQ195*Assembly!V$22+$BR195*Assembly!V$23+$BS195*Assembly!V$24</f>
        <v>#VALUE!</v>
      </c>
      <c r="CP195" s="145" t="e">
        <f>CF195*Refining!$F$3</f>
        <v>#VALUE!</v>
      </c>
      <c r="CQ195" s="145" t="e">
        <f>CG195*Refining!$F$4</f>
        <v>#VALUE!</v>
      </c>
      <c r="CR195" s="145" t="e">
        <f>CH195*Refining!$F$5</f>
        <v>#VALUE!</v>
      </c>
      <c r="CS195" s="145" t="e">
        <f>CI195*Refining!$F$6</f>
        <v>#VALUE!</v>
      </c>
      <c r="CT195" s="145" t="e">
        <f>CJ195*Refining!$F$7</f>
        <v>#VALUE!</v>
      </c>
      <c r="CU195" s="145" t="e">
        <f>CK195*Refining!$F$8</f>
        <v>#VALUE!</v>
      </c>
      <c r="CV195" s="145" t="e">
        <f>CL195*Refining!$F$9</f>
        <v>#VALUE!</v>
      </c>
      <c r="CW195" s="145" t="e">
        <f>CM195*Refining!$F$10</f>
        <v>#VALUE!</v>
      </c>
      <c r="CX195" s="145" t="e">
        <f>CN195*Refining!$F$11</f>
        <v>#VALUE!</v>
      </c>
      <c r="CY195" s="145" t="e">
        <f>CO195*Refining!$F$12</f>
        <v>#VALUE!</v>
      </c>
      <c r="CZ195" s="185" t="e">
        <f t="shared" ref="CZ195:DS195" si="788">IF(CF195 = 0, "", CF195)</f>
        <v>#VALUE!</v>
      </c>
      <c r="DA195" s="186" t="e">
        <f t="shared" si="788"/>
        <v>#VALUE!</v>
      </c>
      <c r="DB195" s="186" t="e">
        <f t="shared" si="788"/>
        <v>#VALUE!</v>
      </c>
      <c r="DC195" s="186" t="e">
        <f t="shared" si="788"/>
        <v>#VALUE!</v>
      </c>
      <c r="DD195" s="186" t="e">
        <f t="shared" si="788"/>
        <v>#VALUE!</v>
      </c>
      <c r="DE195" s="186" t="e">
        <f t="shared" si="788"/>
        <v>#VALUE!</v>
      </c>
      <c r="DF195" s="186" t="e">
        <f t="shared" si="788"/>
        <v>#VALUE!</v>
      </c>
      <c r="DG195" s="186" t="e">
        <f t="shared" si="788"/>
        <v>#VALUE!</v>
      </c>
      <c r="DH195" s="186" t="e">
        <f t="shared" si="788"/>
        <v>#VALUE!</v>
      </c>
      <c r="DI195" s="187" t="e">
        <f t="shared" si="788"/>
        <v>#VALUE!</v>
      </c>
      <c r="DJ195" s="185" t="e">
        <f t="shared" si="788"/>
        <v>#VALUE!</v>
      </c>
      <c r="DK195" s="186" t="e">
        <f t="shared" si="788"/>
        <v>#VALUE!</v>
      </c>
      <c r="DL195" s="186" t="e">
        <f t="shared" si="788"/>
        <v>#VALUE!</v>
      </c>
      <c r="DM195" s="186" t="e">
        <f t="shared" si="788"/>
        <v>#VALUE!</v>
      </c>
      <c r="DN195" s="211" t="e">
        <f t="shared" si="788"/>
        <v>#VALUE!</v>
      </c>
      <c r="DO195" s="186" t="e">
        <f t="shared" si="788"/>
        <v>#VALUE!</v>
      </c>
      <c r="DP195" s="186" t="e">
        <f t="shared" si="788"/>
        <v>#VALUE!</v>
      </c>
      <c r="DQ195" s="186" t="e">
        <f t="shared" si="788"/>
        <v>#VALUE!</v>
      </c>
      <c r="DR195" s="186" t="e">
        <f t="shared" si="788"/>
        <v>#VALUE!</v>
      </c>
      <c r="DS195" s="187" t="e">
        <f t="shared" si="788"/>
        <v>#VALUE!</v>
      </c>
      <c r="DT195" s="185" t="e">
        <f t="shared" si="11"/>
        <v>#VALUE!</v>
      </c>
      <c r="DU195" s="189" t="e">
        <f t="shared" si="12"/>
        <v>#VALUE!</v>
      </c>
      <c r="DV195" s="133" t="e">
        <f>CZ195*'Ores &amp; Ingots'!$C$3+DA195*'Ores &amp; Ingots'!$C$4+DB195*'Ores &amp; Ingots'!$C$5+DC195*'Ores &amp; Ingots'!$C$6+DD195*'Ores &amp; Ingots'!$C$7+DE195*'Ores &amp; Ingots'!$C$8+DF195*'Ores &amp; Ingots'!$C$9+DG195*'Ores &amp; Ingots'!$C$10+DH195*'Ores &amp; Ingots'!$C$11+DI195*'Ores &amp; Ingots'!$C$12</f>
        <v>#VALUE!</v>
      </c>
      <c r="DW195" s="133" t="e">
        <f>DJ195*'Ores &amp; Ingots'!$B$3+DK195*'Ores &amp; Ingots'!$B$4+DL195*'Ores &amp; Ingots'!$B$5+DM195*'Ores &amp; Ingots'!$B$6+DN195*'Ores &amp; Ingots'!$B$7+DO195*'Ores &amp; Ingots'!$B$8+DP195*'Ores &amp; Ingots'!$B$9+DQ195*'Ores &amp; Ingots'!$B$10+DR195*'Ores &amp; Ingots'!$B$11+DS195*'Ores &amp; Ingots'!$B$12</f>
        <v>#VALUE!</v>
      </c>
      <c r="DX195" s="189" t="e">
        <f>CZ195*Refining!$G$3+DA195*Refining!$G$4+DB195*Refining!$G$5+DC195*Refining!$G$6+DD195*Refining!$G$7+DE195*Refining!$G$8+DF195*Refining!$G$9+DG195*Refining!$G$10+DH195*Refining!$G$11+DI195*Refining!$G$12</f>
        <v>#VALUE!</v>
      </c>
      <c r="DY195" s="189" t="e">
        <f t="shared" si="13"/>
        <v>#VALUE!</v>
      </c>
      <c r="DZ195" s="192" t="e">
        <f t="shared" si="14"/>
        <v>#VALUE!</v>
      </c>
      <c r="EA195" s="185" t="e">
        <f t="shared" si="15"/>
        <v>#VALUE!</v>
      </c>
      <c r="EB195" s="194" t="e">
        <f t="shared" ref="EB195:EC195" si="789">EA195/60</f>
        <v>#VALUE!</v>
      </c>
      <c r="EC195" s="194" t="e">
        <f t="shared" si="789"/>
        <v>#VALUE!</v>
      </c>
      <c r="ED195" s="185" t="e">
        <f t="shared" si="17"/>
        <v>#VALUE!</v>
      </c>
      <c r="EE195" s="194" t="e">
        <f t="shared" ref="EE195:EF195" si="790">ED195/1000</f>
        <v>#VALUE!</v>
      </c>
      <c r="EF195" s="196" t="e">
        <f t="shared" si="790"/>
        <v>#VALUE!</v>
      </c>
      <c r="EG195" s="130" t="e">
        <f t="shared" si="19"/>
        <v>#VALUE!</v>
      </c>
      <c r="EH195" s="132" t="e">
        <f t="shared" si="20"/>
        <v>#VALUE!</v>
      </c>
      <c r="EI195" s="133" t="s">
        <v>28</v>
      </c>
    </row>
    <row r="196" spans="1:139" ht="12.75" hidden="1" x14ac:dyDescent="0.2">
      <c r="A196" s="864"/>
      <c r="B196" s="365" t="s">
        <v>394</v>
      </c>
      <c r="C196" s="137" t="s">
        <v>156</v>
      </c>
      <c r="D196" s="137">
        <v>1</v>
      </c>
      <c r="E196" s="137">
        <v>1</v>
      </c>
      <c r="F196" s="137">
        <v>1</v>
      </c>
      <c r="G196" s="139">
        <f t="shared" si="0"/>
        <v>15.625</v>
      </c>
      <c r="H196" s="140">
        <v>8</v>
      </c>
      <c r="I196" s="140">
        <v>20</v>
      </c>
      <c r="J196" s="140">
        <f>H196/Main!$D$9</f>
        <v>1.6</v>
      </c>
      <c r="K196" s="140">
        <f>I196/Main!$D$10</f>
        <v>10</v>
      </c>
      <c r="L196" s="140">
        <f t="shared" si="1"/>
        <v>6.25</v>
      </c>
      <c r="M196" s="140">
        <v>1</v>
      </c>
      <c r="N196" s="143"/>
      <c r="O196" s="143"/>
      <c r="P196" s="143"/>
      <c r="Q196" s="145"/>
      <c r="R196" s="143"/>
      <c r="S196" s="146"/>
      <c r="T196" s="146"/>
      <c r="U196" s="143"/>
      <c r="V196" s="143"/>
      <c r="W196" s="146"/>
      <c r="X196" s="146"/>
      <c r="Y196" s="143"/>
      <c r="Z196" s="143"/>
      <c r="AA196" s="143"/>
      <c r="AB196" s="143"/>
      <c r="AC196" s="362" t="s">
        <v>28</v>
      </c>
      <c r="AD196" s="167">
        <v>19</v>
      </c>
      <c r="AE196" s="133">
        <v>0</v>
      </c>
      <c r="AF196" s="133">
        <v>0</v>
      </c>
      <c r="AG196" s="133">
        <v>0</v>
      </c>
      <c r="AH196" s="133">
        <v>0</v>
      </c>
      <c r="AI196" s="133">
        <v>0</v>
      </c>
      <c r="AJ196" s="133">
        <v>0</v>
      </c>
      <c r="AK196" s="133">
        <v>0</v>
      </c>
      <c r="AL196" s="133">
        <v>0</v>
      </c>
      <c r="AM196" s="133">
        <v>0</v>
      </c>
      <c r="AN196" s="133">
        <v>0</v>
      </c>
      <c r="AO196" s="133">
        <v>0</v>
      </c>
      <c r="AP196" s="133">
        <v>0</v>
      </c>
      <c r="AQ196" s="133">
        <v>0</v>
      </c>
      <c r="AR196" s="133">
        <v>0</v>
      </c>
      <c r="AS196" s="133">
        <v>0</v>
      </c>
      <c r="AT196" s="133">
        <v>0</v>
      </c>
      <c r="AU196" s="133">
        <v>0</v>
      </c>
      <c r="AV196" s="133">
        <v>0</v>
      </c>
      <c r="AW196" s="133">
        <v>0</v>
      </c>
      <c r="AX196" s="133">
        <v>0</v>
      </c>
      <c r="AY196" s="406">
        <f t="shared" ref="AY196:BS196" si="791">IF(AD196 = 0, "", AD196)</f>
        <v>19</v>
      </c>
      <c r="AZ196" s="137" t="str">
        <f t="shared" si="791"/>
        <v/>
      </c>
      <c r="BA196" s="137" t="str">
        <f t="shared" si="791"/>
        <v/>
      </c>
      <c r="BB196" s="137" t="str">
        <f t="shared" si="791"/>
        <v/>
      </c>
      <c r="BC196" s="137" t="str">
        <f t="shared" si="791"/>
        <v/>
      </c>
      <c r="BD196" s="137" t="str">
        <f t="shared" si="791"/>
        <v/>
      </c>
      <c r="BE196" s="137" t="str">
        <f t="shared" si="791"/>
        <v/>
      </c>
      <c r="BF196" s="137" t="str">
        <f t="shared" si="791"/>
        <v/>
      </c>
      <c r="BG196" s="137" t="str">
        <f t="shared" si="791"/>
        <v/>
      </c>
      <c r="BH196" s="137" t="str">
        <f t="shared" si="791"/>
        <v/>
      </c>
      <c r="BI196" s="137" t="str">
        <f t="shared" si="791"/>
        <v/>
      </c>
      <c r="BJ196" s="137" t="str">
        <f t="shared" si="791"/>
        <v/>
      </c>
      <c r="BK196" s="137" t="str">
        <f t="shared" si="791"/>
        <v/>
      </c>
      <c r="BL196" s="137" t="str">
        <f t="shared" si="791"/>
        <v/>
      </c>
      <c r="BM196" s="137" t="str">
        <f t="shared" si="791"/>
        <v/>
      </c>
      <c r="BN196" s="137" t="str">
        <f t="shared" si="791"/>
        <v/>
      </c>
      <c r="BO196" s="137" t="str">
        <f t="shared" si="791"/>
        <v/>
      </c>
      <c r="BP196" s="137" t="str">
        <f t="shared" si="791"/>
        <v/>
      </c>
      <c r="BQ196" s="137" t="str">
        <f t="shared" si="791"/>
        <v/>
      </c>
      <c r="BR196" s="137" t="str">
        <f t="shared" si="791"/>
        <v/>
      </c>
      <c r="BS196" s="169" t="str">
        <f t="shared" si="791"/>
        <v/>
      </c>
      <c r="BT196" s="174" t="e">
        <f>$AY196*Assembly!Z$4+$AZ196*Assembly!Z$5+$BA196*Assembly!Z$6+$BB196*Assembly!Z$7+$BC196*Assembly!Z$8+$BD196*Assembly!Z$9+$BE196*Assembly!Z$10+$BF196*Assembly!Z$11+$BG196*Assembly!Z$12+$BH196*Assembly!Z$13+$BI196*Assembly!Z$14+$BJ196*Assembly!Z$15+$BK196*Assembly!Z$16+$BL196*Assembly!Z$17+$BM196*Assembly!Z$18+$BN196*Assembly!Z$19+$BO196*Assembly!Z$20+$BP196*Assembly!Z$21+$BQ196*Assembly!Z$22+$BR196*Assembly!Z$23+$BS196*Assembly!Z$24</f>
        <v>#VALUE!</v>
      </c>
      <c r="BU196" s="133" t="e">
        <f t="shared" si="3"/>
        <v>#VALUE!</v>
      </c>
      <c r="BV196" s="133"/>
      <c r="BW196" s="133" t="e">
        <f>$AY196*Assembly!AD$4+$AZ196*Assembly!AD$5+$BA196*Assembly!AD$6+$BB196*Assembly!AD$7+$BC196*Assembly!AD$8+$BD196*Assembly!AD$9+$BE196*Assembly!AD$10+$BF196*Assembly!AD$11+$BG196*Assembly!AD$12+$BH196*Assembly!AD$13+$BI196*Assembly!AD$14+$BJ196*Assembly!AD$15+$BK196*Assembly!AD$16+$BL196*Assembly!AD$17+$BM196*Assembly!AD$18+$BN196*Assembly!AD$19+$BO196*Assembly!AD$20+$BP196*Assembly!AD$21+$BQ196*Assembly!AD$22+$BR196*Assembly!AD$23+$BS196*Assembly!AD$24</f>
        <v>#VALUE!</v>
      </c>
      <c r="BX196" s="177" t="e">
        <f t="shared" si="4"/>
        <v>#VALUE!</v>
      </c>
      <c r="BY196" s="178" t="e">
        <f t="shared" si="5"/>
        <v>#VALUE!</v>
      </c>
      <c r="BZ196" s="179" t="e">
        <f t="shared" si="6"/>
        <v>#VALUE!</v>
      </c>
      <c r="CA196" s="178" t="e">
        <f t="shared" si="7"/>
        <v>#VALUE!</v>
      </c>
      <c r="CB196" s="133" t="e">
        <f>$AY196*Assembly!Y$4+$AZ196*Assembly!Y$5+$BA196*Assembly!Y$6+$BB196*Assembly!Y$7+$BC196*Assembly!Y$8+$BD196*Assembly!Y$9+$BE196*Assembly!Y$10+$BF196*Assembly!Y$11+$BG196*Assembly!Y$12+$BH196*Assembly!Y$13+$BI196*Assembly!Y$14+$BJ196*Assembly!Y$15+$BK196*Assembly!Y$16+$BL196*Assembly!Y$17+$BM196*Assembly!Y$18+$BN196*Assembly!Y$19+$BO196*Assembly!Y$20+$BP196*Assembly!Y$21+$BQ196*Assembly!Y$22+$BR196*Assembly!Y$23+$BS196*Assembly!Y$24</f>
        <v>#VALUE!</v>
      </c>
      <c r="CC196" s="133" t="e">
        <f t="shared" si="8"/>
        <v>#VALUE!</v>
      </c>
      <c r="CD196" s="130" t="e">
        <f t="shared" si="9"/>
        <v>#VALUE!</v>
      </c>
      <c r="CE196" s="183" t="e">
        <f>$AY196*Assembly!AC$4+$AZ196*Assembly!AC$5+$BA196*Assembly!AC$6+$BB196*Assembly!AC$7+$BC196*Assembly!AC$8+$BD196*Assembly!AC$9+$BE196*Assembly!AC$10+$BF196*Assembly!AC$11+$BG196*Assembly!AC$12+$BH196*Assembly!AC$13+$BI196*Assembly!AC$14+$BJ196*Assembly!AC$15+$BK196*Assembly!AC$16+$BL196*Assembly!AC$17+$BM196*Assembly!AC$18+$BN196*Assembly!AC$19+$BO196*Assembly!AC$20+$BP196*Assembly!AC$21+$BQ196*Assembly!AC$22+$BR196*Assembly!AC$23+$BS196*Assembly!AC$24</f>
        <v>#VALUE!</v>
      </c>
      <c r="CF196" s="145" t="e">
        <f>$AY196*Assembly!M$4+$AZ196*Assembly!M$5+$BA196*Assembly!M$6+$BB196*Assembly!M$7+$BC196*Assembly!M$8+$BD196*Assembly!M$9+$BE196*Assembly!M$10+$BF196*Assembly!M$11+$BG196*Assembly!M$12+$BH196*Assembly!M$13+$BI196*Assembly!M$14+$BJ196*Assembly!M$15+$BK196*Assembly!M$16+$BL196*Assembly!M$17+$BM196*Assembly!M$18+$BN196*Assembly!M$19+$BO196*Assembly!M$20+$BP196*Assembly!M$21+$BQ196*Assembly!M$22+$BR196*Assembly!M$23+$BS196*Assembly!M$24</f>
        <v>#VALUE!</v>
      </c>
      <c r="CG196" s="145" t="e">
        <f>$AY196*Assembly!N$4+$AZ196*Assembly!N$5+$BA196*Assembly!N$6+$BB196*Assembly!N$7+$BC196*Assembly!N$8+$BD196*Assembly!N$9+$BE196*Assembly!N$10+$BF196*Assembly!N$11+$BG196*Assembly!N$12+$BH196*Assembly!N$13+$BI196*Assembly!N$14+$BJ196*Assembly!N$15+$BK196*Assembly!N$16+$BL196*Assembly!N$17+$BM196*Assembly!N$18+$BN196*Assembly!N$19+$BO196*Assembly!N$20+$BP196*Assembly!N$21+$BQ196*Assembly!N$22+$BR196*Assembly!N$23+$BS196*Assembly!N$24</f>
        <v>#VALUE!</v>
      </c>
      <c r="CH196" s="145" t="e">
        <f>$AY196*Assembly!O$4+$AZ196*Assembly!O$5+$BA196*Assembly!O$6+$BB196*Assembly!O$7+$BC196*Assembly!O$8+$BD196*Assembly!O$9+$BE196*Assembly!O$10+$BF196*Assembly!O$11+$BG196*Assembly!O$12+$BH196*Assembly!O$13+$BI196*Assembly!O$14+$BJ196*Assembly!O$15+$BK196*Assembly!O$16+$BL196*Assembly!O$17+$BM196*Assembly!O$18+$BN196*Assembly!O$19+$BO196*Assembly!O$20+$BP196*Assembly!O$21+$BQ196*Assembly!O$22+$BR196*Assembly!O$23+$BS196*Assembly!O$24</f>
        <v>#VALUE!</v>
      </c>
      <c r="CI196" s="140" t="e">
        <f>$AY196*Assembly!P$4+$AZ196*Assembly!P$5+$BA196*Assembly!P$6+$BB196*Assembly!P$7+$BC196*Assembly!P$8+$BD196*Assembly!P$9+$BE196*Assembly!P$10+$BF196*Assembly!P$11+$BG196*Assembly!P$12+$BH196*Assembly!P$13+$BI196*Assembly!P$14+$BJ196*Assembly!P$15+$BK196*Assembly!P$16+$BL196*Assembly!P$17+$BM196*Assembly!P$18+$BN196*Assembly!P$19+$BO196*Assembly!P$20+$BP196*Assembly!P$21+$BQ196*Assembly!P$22+$BR196*Assembly!P$23+$BS196*Assembly!P$24</f>
        <v>#VALUE!</v>
      </c>
      <c r="CJ196" s="140" t="e">
        <f>$AY196*Assembly!Q$4+$AZ196*Assembly!Q$5+$BA196*Assembly!Q$6+$BB196*Assembly!Q$7+$BC196*Assembly!Q$8+$BD196*Assembly!Q$9+$BE196*Assembly!Q$10+$BF196*Assembly!Q$11+$BG196*Assembly!Q$12+$BH196*Assembly!Q$13+$BI196*Assembly!Q$14+$BJ196*Assembly!Q$15+$BK196*Assembly!Q$16+$BL196*Assembly!Q$17+$BM196*Assembly!Q$18+$BN196*Assembly!Q$19+$BO196*Assembly!Q$20+$BP196*Assembly!Q$21+$BQ196*Assembly!Q$22+$BR196*Assembly!Q$23+$BS196*Assembly!Q$24</f>
        <v>#VALUE!</v>
      </c>
      <c r="CK196" s="145" t="e">
        <f>$AY196*Assembly!R$4+$AZ196*Assembly!R$5+$BA196*Assembly!R$6+$BB196*Assembly!R$7+$BC196*Assembly!R$8+$BD196*Assembly!R$9+$BE196*Assembly!R$10+$BF196*Assembly!R$11+$BG196*Assembly!R$12+$BH196*Assembly!R$13+$BI196*Assembly!R$14+$BJ196*Assembly!R$15+$BK196*Assembly!R$16+$BL196*Assembly!R$17+$BM196*Assembly!R$18+$BN196*Assembly!R$19+$BO196*Assembly!R$20+$BP196*Assembly!R$21+$BQ196*Assembly!R$22+$BR196*Assembly!R$23+$BS196*Assembly!R$24</f>
        <v>#VALUE!</v>
      </c>
      <c r="CL196" s="140" t="e">
        <f>$AY196*Assembly!S$4+$AZ196*Assembly!S$5+$BA196*Assembly!S$6+$BB196*Assembly!S$7+$BC196*Assembly!S$8+$BD196*Assembly!S$9+$BE196*Assembly!S$10+$BF196*Assembly!S$11+$BG196*Assembly!S$12+$BH196*Assembly!S$13+$BI196*Assembly!S$14+$BJ196*Assembly!S$15+$BK196*Assembly!S$16+$BL196*Assembly!S$17+$BM196*Assembly!S$18+$BN196*Assembly!S$19+$BO196*Assembly!S$20+$BP196*Assembly!S$21+$BQ196*Assembly!S$22+$BR196*Assembly!S$23+$BS196*Assembly!S$24</f>
        <v>#VALUE!</v>
      </c>
      <c r="CM196" s="140" t="e">
        <f>$AY196*Assembly!T$4+$AZ196*Assembly!T$5+$BA196*Assembly!T$6+$BB196*Assembly!T$7+$BC196*Assembly!T$8+$BD196*Assembly!T$9+$BE196*Assembly!T$10+$BF196*Assembly!T$11+$BG196*Assembly!T$12+$BH196*Assembly!T$13+$BI196*Assembly!T$14+$BJ196*Assembly!T$15+$BK196*Assembly!T$16+$BL196*Assembly!T$17+$BM196*Assembly!T$18+$BN196*Assembly!T$19+$BO196*Assembly!T$20+$BP196*Assembly!T$21+$BQ196*Assembly!T$22+$BR196*Assembly!T$23+$BS196*Assembly!T$24</f>
        <v>#VALUE!</v>
      </c>
      <c r="CN196" s="140" t="e">
        <f>$AY196*Assembly!U$4+$AZ196*Assembly!U$5+$BA196*Assembly!U$6+$BB196*Assembly!U$7+$BC196*Assembly!U$8+$BD196*Assembly!U$9+$BE196*Assembly!U$10+$BF196*Assembly!U$11+$BG196*Assembly!U$12+$BH196*Assembly!U$13+$BI196*Assembly!U$14+$BJ196*Assembly!U$15+$BK196*Assembly!U$16+$BL196*Assembly!U$17+$BM196*Assembly!U$18+$BN196*Assembly!U$19+$BO196*Assembly!U$20+$BP196*Assembly!U$21+$BQ196*Assembly!U$22+$BR196*Assembly!U$23+$BS196*Assembly!U$24</f>
        <v>#VALUE!</v>
      </c>
      <c r="CO196" s="145" t="e">
        <f>$AY196*Assembly!V$4+$AZ196*Assembly!V$5+$BA196*Assembly!V$6+$BB196*Assembly!V$7+$BC196*Assembly!V$8+$BD196*Assembly!V$9+$BE196*Assembly!V$10+$BF196*Assembly!V$11+$BG196*Assembly!V$12+$BH196*Assembly!V$13+$BI196*Assembly!V$14+$BJ196*Assembly!V$15+$BK196*Assembly!V$16+$BL196*Assembly!V$17+$BM196*Assembly!V$18+$BN196*Assembly!V$19+$BO196*Assembly!V$20+$BP196*Assembly!V$21+$BQ196*Assembly!V$22+$BR196*Assembly!V$23+$BS196*Assembly!V$24</f>
        <v>#VALUE!</v>
      </c>
      <c r="CP196" s="145" t="e">
        <f>CF196*Refining!$F$3</f>
        <v>#VALUE!</v>
      </c>
      <c r="CQ196" s="145" t="e">
        <f>CG196*Refining!$F$4</f>
        <v>#VALUE!</v>
      </c>
      <c r="CR196" s="145" t="e">
        <f>CH196*Refining!$F$5</f>
        <v>#VALUE!</v>
      </c>
      <c r="CS196" s="145" t="e">
        <f>CI196*Refining!$F$6</f>
        <v>#VALUE!</v>
      </c>
      <c r="CT196" s="145" t="e">
        <f>CJ196*Refining!$F$7</f>
        <v>#VALUE!</v>
      </c>
      <c r="CU196" s="145" t="e">
        <f>CK196*Refining!$F$8</f>
        <v>#VALUE!</v>
      </c>
      <c r="CV196" s="145" t="e">
        <f>CL196*Refining!$F$9</f>
        <v>#VALUE!</v>
      </c>
      <c r="CW196" s="145" t="e">
        <f>CM196*Refining!$F$10</f>
        <v>#VALUE!</v>
      </c>
      <c r="CX196" s="145" t="e">
        <f>CN196*Refining!$F$11</f>
        <v>#VALUE!</v>
      </c>
      <c r="CY196" s="145" t="e">
        <f>CO196*Refining!$F$12</f>
        <v>#VALUE!</v>
      </c>
      <c r="CZ196" s="185" t="e">
        <f t="shared" ref="CZ196:DS196" si="792">IF(CF196 = 0, "", CF196)</f>
        <v>#VALUE!</v>
      </c>
      <c r="DA196" s="186" t="e">
        <f t="shared" si="792"/>
        <v>#VALUE!</v>
      </c>
      <c r="DB196" s="186" t="e">
        <f t="shared" si="792"/>
        <v>#VALUE!</v>
      </c>
      <c r="DC196" s="186" t="e">
        <f t="shared" si="792"/>
        <v>#VALUE!</v>
      </c>
      <c r="DD196" s="186" t="e">
        <f t="shared" si="792"/>
        <v>#VALUE!</v>
      </c>
      <c r="DE196" s="186" t="e">
        <f t="shared" si="792"/>
        <v>#VALUE!</v>
      </c>
      <c r="DF196" s="186" t="e">
        <f t="shared" si="792"/>
        <v>#VALUE!</v>
      </c>
      <c r="DG196" s="186" t="e">
        <f t="shared" si="792"/>
        <v>#VALUE!</v>
      </c>
      <c r="DH196" s="186" t="e">
        <f t="shared" si="792"/>
        <v>#VALUE!</v>
      </c>
      <c r="DI196" s="187" t="e">
        <f t="shared" si="792"/>
        <v>#VALUE!</v>
      </c>
      <c r="DJ196" s="185" t="e">
        <f t="shared" si="792"/>
        <v>#VALUE!</v>
      </c>
      <c r="DK196" s="186" t="e">
        <f t="shared" si="792"/>
        <v>#VALUE!</v>
      </c>
      <c r="DL196" s="186" t="e">
        <f t="shared" si="792"/>
        <v>#VALUE!</v>
      </c>
      <c r="DM196" s="186" t="e">
        <f t="shared" si="792"/>
        <v>#VALUE!</v>
      </c>
      <c r="DN196" s="211" t="e">
        <f t="shared" si="792"/>
        <v>#VALUE!</v>
      </c>
      <c r="DO196" s="186" t="e">
        <f t="shared" si="792"/>
        <v>#VALUE!</v>
      </c>
      <c r="DP196" s="186" t="e">
        <f t="shared" si="792"/>
        <v>#VALUE!</v>
      </c>
      <c r="DQ196" s="186" t="e">
        <f t="shared" si="792"/>
        <v>#VALUE!</v>
      </c>
      <c r="DR196" s="186" t="e">
        <f t="shared" si="792"/>
        <v>#VALUE!</v>
      </c>
      <c r="DS196" s="187" t="e">
        <f t="shared" si="792"/>
        <v>#VALUE!</v>
      </c>
      <c r="DT196" s="185" t="e">
        <f t="shared" si="11"/>
        <v>#VALUE!</v>
      </c>
      <c r="DU196" s="189" t="e">
        <f t="shared" si="12"/>
        <v>#VALUE!</v>
      </c>
      <c r="DV196" s="133" t="e">
        <f>CZ196*'Ores &amp; Ingots'!$C$3+DA196*'Ores &amp; Ingots'!$C$4+DB196*'Ores &amp; Ingots'!$C$5+DC196*'Ores &amp; Ingots'!$C$6+DD196*'Ores &amp; Ingots'!$C$7+DE196*'Ores &amp; Ingots'!$C$8+DF196*'Ores &amp; Ingots'!$C$9+DG196*'Ores &amp; Ingots'!$C$10+DH196*'Ores &amp; Ingots'!$C$11+DI196*'Ores &amp; Ingots'!$C$12</f>
        <v>#VALUE!</v>
      </c>
      <c r="DW196" s="133" t="e">
        <f>DJ196*'Ores &amp; Ingots'!$B$3+DK196*'Ores &amp; Ingots'!$B$4+DL196*'Ores &amp; Ingots'!$B$5+DM196*'Ores &amp; Ingots'!$B$6+DN196*'Ores &amp; Ingots'!$B$7+DO196*'Ores &amp; Ingots'!$B$8+DP196*'Ores &amp; Ingots'!$B$9+DQ196*'Ores &amp; Ingots'!$B$10+DR196*'Ores &amp; Ingots'!$B$11+DS196*'Ores &amp; Ingots'!$B$12</f>
        <v>#VALUE!</v>
      </c>
      <c r="DX196" s="189" t="e">
        <f>CZ196*Refining!$G$3+DA196*Refining!$G$4+DB196*Refining!$G$5+DC196*Refining!$G$6+DD196*Refining!$G$7+DE196*Refining!$G$8+DF196*Refining!$G$9+DG196*Refining!$G$10+DH196*Refining!$G$11+DI196*Refining!$G$12</f>
        <v>#VALUE!</v>
      </c>
      <c r="DY196" s="189" t="e">
        <f t="shared" si="13"/>
        <v>#VALUE!</v>
      </c>
      <c r="DZ196" s="192" t="e">
        <f t="shared" si="14"/>
        <v>#VALUE!</v>
      </c>
      <c r="EA196" s="185" t="e">
        <f t="shared" si="15"/>
        <v>#VALUE!</v>
      </c>
      <c r="EB196" s="194" t="e">
        <f t="shared" ref="EB196:EC196" si="793">EA196/60</f>
        <v>#VALUE!</v>
      </c>
      <c r="EC196" s="194" t="e">
        <f t="shared" si="793"/>
        <v>#VALUE!</v>
      </c>
      <c r="ED196" s="185" t="e">
        <f t="shared" si="17"/>
        <v>#VALUE!</v>
      </c>
      <c r="EE196" s="194" t="e">
        <f t="shared" ref="EE196:EF196" si="794">ED196/1000</f>
        <v>#VALUE!</v>
      </c>
      <c r="EF196" s="196" t="e">
        <f t="shared" si="794"/>
        <v>#VALUE!</v>
      </c>
      <c r="EG196" s="130" t="e">
        <f t="shared" si="19"/>
        <v>#VALUE!</v>
      </c>
      <c r="EH196" s="132" t="e">
        <f t="shared" si="20"/>
        <v>#VALUE!</v>
      </c>
      <c r="EI196" s="133" t="s">
        <v>28</v>
      </c>
    </row>
    <row r="197" spans="1:139" ht="12.75" hidden="1" x14ac:dyDescent="0.2">
      <c r="A197" s="864"/>
      <c r="B197" s="365" t="s">
        <v>395</v>
      </c>
      <c r="C197" s="137" t="s">
        <v>156</v>
      </c>
      <c r="D197" s="137">
        <v>1</v>
      </c>
      <c r="E197" s="137">
        <v>1</v>
      </c>
      <c r="F197" s="137">
        <v>1</v>
      </c>
      <c r="G197" s="139">
        <f t="shared" si="0"/>
        <v>15.625</v>
      </c>
      <c r="H197" s="140">
        <v>5</v>
      </c>
      <c r="I197" s="140">
        <v>12.5</v>
      </c>
      <c r="J197" s="140">
        <f>H197/Main!$D$9</f>
        <v>1</v>
      </c>
      <c r="K197" s="140">
        <f>I197/Main!$D$10</f>
        <v>6.25</v>
      </c>
      <c r="L197" s="140">
        <f t="shared" si="1"/>
        <v>6.25</v>
      </c>
      <c r="M197" s="140">
        <v>1</v>
      </c>
      <c r="N197" s="143"/>
      <c r="O197" s="143"/>
      <c r="P197" s="143"/>
      <c r="Q197" s="145"/>
      <c r="R197" s="143"/>
      <c r="S197" s="146"/>
      <c r="T197" s="146"/>
      <c r="U197" s="143"/>
      <c r="V197" s="143"/>
      <c r="W197" s="146"/>
      <c r="X197" s="146"/>
      <c r="Y197" s="143"/>
      <c r="Z197" s="143"/>
      <c r="AA197" s="143"/>
      <c r="AB197" s="143"/>
      <c r="AC197" s="362" t="s">
        <v>28</v>
      </c>
      <c r="AD197" s="167">
        <v>7</v>
      </c>
      <c r="AE197" s="133">
        <v>0</v>
      </c>
      <c r="AF197" s="133">
        <v>0</v>
      </c>
      <c r="AG197" s="133">
        <v>0</v>
      </c>
      <c r="AH197" s="133">
        <v>0</v>
      </c>
      <c r="AI197" s="133">
        <v>0</v>
      </c>
      <c r="AJ197" s="133">
        <v>0</v>
      </c>
      <c r="AK197" s="133">
        <v>0</v>
      </c>
      <c r="AL197" s="133">
        <v>0</v>
      </c>
      <c r="AM197" s="133">
        <v>0</v>
      </c>
      <c r="AN197" s="133">
        <v>0</v>
      </c>
      <c r="AO197" s="133">
        <v>0</v>
      </c>
      <c r="AP197" s="133">
        <v>0</v>
      </c>
      <c r="AQ197" s="133">
        <v>0</v>
      </c>
      <c r="AR197" s="133">
        <v>0</v>
      </c>
      <c r="AS197" s="133">
        <v>0</v>
      </c>
      <c r="AT197" s="133">
        <v>0</v>
      </c>
      <c r="AU197" s="133">
        <v>0</v>
      </c>
      <c r="AV197" s="133">
        <v>0</v>
      </c>
      <c r="AW197" s="133">
        <v>0</v>
      </c>
      <c r="AX197" s="133">
        <v>0</v>
      </c>
      <c r="AY197" s="406">
        <f t="shared" ref="AY197:BS197" si="795">IF(AD197 = 0, "", AD197)</f>
        <v>7</v>
      </c>
      <c r="AZ197" s="137" t="str">
        <f t="shared" si="795"/>
        <v/>
      </c>
      <c r="BA197" s="137" t="str">
        <f t="shared" si="795"/>
        <v/>
      </c>
      <c r="BB197" s="137" t="str">
        <f t="shared" si="795"/>
        <v/>
      </c>
      <c r="BC197" s="137" t="str">
        <f t="shared" si="795"/>
        <v/>
      </c>
      <c r="BD197" s="137" t="str">
        <f t="shared" si="795"/>
        <v/>
      </c>
      <c r="BE197" s="137" t="str">
        <f t="shared" si="795"/>
        <v/>
      </c>
      <c r="BF197" s="137" t="str">
        <f t="shared" si="795"/>
        <v/>
      </c>
      <c r="BG197" s="137" t="str">
        <f t="shared" si="795"/>
        <v/>
      </c>
      <c r="BH197" s="137" t="str">
        <f t="shared" si="795"/>
        <v/>
      </c>
      <c r="BI197" s="137" t="str">
        <f t="shared" si="795"/>
        <v/>
      </c>
      <c r="BJ197" s="137" t="str">
        <f t="shared" si="795"/>
        <v/>
      </c>
      <c r="BK197" s="137" t="str">
        <f t="shared" si="795"/>
        <v/>
      </c>
      <c r="BL197" s="137" t="str">
        <f t="shared" si="795"/>
        <v/>
      </c>
      <c r="BM197" s="137" t="str">
        <f t="shared" si="795"/>
        <v/>
      </c>
      <c r="BN197" s="137" t="str">
        <f t="shared" si="795"/>
        <v/>
      </c>
      <c r="BO197" s="137" t="str">
        <f t="shared" si="795"/>
        <v/>
      </c>
      <c r="BP197" s="137" t="str">
        <f t="shared" si="795"/>
        <v/>
      </c>
      <c r="BQ197" s="137" t="str">
        <f t="shared" si="795"/>
        <v/>
      </c>
      <c r="BR197" s="137" t="str">
        <f t="shared" si="795"/>
        <v/>
      </c>
      <c r="BS197" s="169" t="str">
        <f t="shared" si="795"/>
        <v/>
      </c>
      <c r="BT197" s="174" t="e">
        <f>$AY197*Assembly!Z$4+$AZ197*Assembly!Z$5+$BA197*Assembly!Z$6+$BB197*Assembly!Z$7+$BC197*Assembly!Z$8+$BD197*Assembly!Z$9+$BE197*Assembly!Z$10+$BF197*Assembly!Z$11+$BG197*Assembly!Z$12+$BH197*Assembly!Z$13+$BI197*Assembly!Z$14+$BJ197*Assembly!Z$15+$BK197*Assembly!Z$16+$BL197*Assembly!Z$17+$BM197*Assembly!Z$18+$BN197*Assembly!Z$19+$BO197*Assembly!Z$20+$BP197*Assembly!Z$21+$BQ197*Assembly!Z$22+$BR197*Assembly!Z$23+$BS197*Assembly!Z$24</f>
        <v>#VALUE!</v>
      </c>
      <c r="BU197" s="133" t="e">
        <f t="shared" si="3"/>
        <v>#VALUE!</v>
      </c>
      <c r="BV197" s="133"/>
      <c r="BW197" s="133" t="e">
        <f>$AY197*Assembly!AD$4+$AZ197*Assembly!AD$5+$BA197*Assembly!AD$6+$BB197*Assembly!AD$7+$BC197*Assembly!AD$8+$BD197*Assembly!AD$9+$BE197*Assembly!AD$10+$BF197*Assembly!AD$11+$BG197*Assembly!AD$12+$BH197*Assembly!AD$13+$BI197*Assembly!AD$14+$BJ197*Assembly!AD$15+$BK197*Assembly!AD$16+$BL197*Assembly!AD$17+$BM197*Assembly!AD$18+$BN197*Assembly!AD$19+$BO197*Assembly!AD$20+$BP197*Assembly!AD$21+$BQ197*Assembly!AD$22+$BR197*Assembly!AD$23+$BS197*Assembly!AD$24</f>
        <v>#VALUE!</v>
      </c>
      <c r="BX197" s="177" t="e">
        <f t="shared" si="4"/>
        <v>#VALUE!</v>
      </c>
      <c r="BY197" s="178" t="e">
        <f t="shared" si="5"/>
        <v>#VALUE!</v>
      </c>
      <c r="BZ197" s="179" t="e">
        <f t="shared" si="6"/>
        <v>#VALUE!</v>
      </c>
      <c r="CA197" s="178" t="e">
        <f t="shared" si="7"/>
        <v>#VALUE!</v>
      </c>
      <c r="CB197" s="133" t="e">
        <f>$AY197*Assembly!Y$4+$AZ197*Assembly!Y$5+$BA197*Assembly!Y$6+$BB197*Assembly!Y$7+$BC197*Assembly!Y$8+$BD197*Assembly!Y$9+$BE197*Assembly!Y$10+$BF197*Assembly!Y$11+$BG197*Assembly!Y$12+$BH197*Assembly!Y$13+$BI197*Assembly!Y$14+$BJ197*Assembly!Y$15+$BK197*Assembly!Y$16+$BL197*Assembly!Y$17+$BM197*Assembly!Y$18+$BN197*Assembly!Y$19+$BO197*Assembly!Y$20+$BP197*Assembly!Y$21+$BQ197*Assembly!Y$22+$BR197*Assembly!Y$23+$BS197*Assembly!Y$24</f>
        <v>#VALUE!</v>
      </c>
      <c r="CC197" s="133" t="e">
        <f t="shared" si="8"/>
        <v>#VALUE!</v>
      </c>
      <c r="CD197" s="130" t="e">
        <f t="shared" si="9"/>
        <v>#VALUE!</v>
      </c>
      <c r="CE197" s="183" t="e">
        <f>$AY197*Assembly!AC$4+$AZ197*Assembly!AC$5+$BA197*Assembly!AC$6+$BB197*Assembly!AC$7+$BC197*Assembly!AC$8+$BD197*Assembly!AC$9+$BE197*Assembly!AC$10+$BF197*Assembly!AC$11+$BG197*Assembly!AC$12+$BH197*Assembly!AC$13+$BI197*Assembly!AC$14+$BJ197*Assembly!AC$15+$BK197*Assembly!AC$16+$BL197*Assembly!AC$17+$BM197*Assembly!AC$18+$BN197*Assembly!AC$19+$BO197*Assembly!AC$20+$BP197*Assembly!AC$21+$BQ197*Assembly!AC$22+$BR197*Assembly!AC$23+$BS197*Assembly!AC$24</f>
        <v>#VALUE!</v>
      </c>
      <c r="CF197" s="145" t="e">
        <f>$AY197*Assembly!M$4+$AZ197*Assembly!M$5+$BA197*Assembly!M$6+$BB197*Assembly!M$7+$BC197*Assembly!M$8+$BD197*Assembly!M$9+$BE197*Assembly!M$10+$BF197*Assembly!M$11+$BG197*Assembly!M$12+$BH197*Assembly!M$13+$BI197*Assembly!M$14+$BJ197*Assembly!M$15+$BK197*Assembly!M$16+$BL197*Assembly!M$17+$BM197*Assembly!M$18+$BN197*Assembly!M$19+$BO197*Assembly!M$20+$BP197*Assembly!M$21+$BQ197*Assembly!M$22+$BR197*Assembly!M$23+$BS197*Assembly!M$24</f>
        <v>#VALUE!</v>
      </c>
      <c r="CG197" s="145" t="e">
        <f>$AY197*Assembly!N$4+$AZ197*Assembly!N$5+$BA197*Assembly!N$6+$BB197*Assembly!N$7+$BC197*Assembly!N$8+$BD197*Assembly!N$9+$BE197*Assembly!N$10+$BF197*Assembly!N$11+$BG197*Assembly!N$12+$BH197*Assembly!N$13+$BI197*Assembly!N$14+$BJ197*Assembly!N$15+$BK197*Assembly!N$16+$BL197*Assembly!N$17+$BM197*Assembly!N$18+$BN197*Assembly!N$19+$BO197*Assembly!N$20+$BP197*Assembly!N$21+$BQ197*Assembly!N$22+$BR197*Assembly!N$23+$BS197*Assembly!N$24</f>
        <v>#VALUE!</v>
      </c>
      <c r="CH197" s="145" t="e">
        <f>$AY197*Assembly!O$4+$AZ197*Assembly!O$5+$BA197*Assembly!O$6+$BB197*Assembly!O$7+$BC197*Assembly!O$8+$BD197*Assembly!O$9+$BE197*Assembly!O$10+$BF197*Assembly!O$11+$BG197*Assembly!O$12+$BH197*Assembly!O$13+$BI197*Assembly!O$14+$BJ197*Assembly!O$15+$BK197*Assembly!O$16+$BL197*Assembly!O$17+$BM197*Assembly!O$18+$BN197*Assembly!O$19+$BO197*Assembly!O$20+$BP197*Assembly!O$21+$BQ197*Assembly!O$22+$BR197*Assembly!O$23+$BS197*Assembly!O$24</f>
        <v>#VALUE!</v>
      </c>
      <c r="CI197" s="140" t="e">
        <f>$AY197*Assembly!P$4+$AZ197*Assembly!P$5+$BA197*Assembly!P$6+$BB197*Assembly!P$7+$BC197*Assembly!P$8+$BD197*Assembly!P$9+$BE197*Assembly!P$10+$BF197*Assembly!P$11+$BG197*Assembly!P$12+$BH197*Assembly!P$13+$BI197*Assembly!P$14+$BJ197*Assembly!P$15+$BK197*Assembly!P$16+$BL197*Assembly!P$17+$BM197*Assembly!P$18+$BN197*Assembly!P$19+$BO197*Assembly!P$20+$BP197*Assembly!P$21+$BQ197*Assembly!P$22+$BR197*Assembly!P$23+$BS197*Assembly!P$24</f>
        <v>#VALUE!</v>
      </c>
      <c r="CJ197" s="140" t="e">
        <f>$AY197*Assembly!Q$4+$AZ197*Assembly!Q$5+$BA197*Assembly!Q$6+$BB197*Assembly!Q$7+$BC197*Assembly!Q$8+$BD197*Assembly!Q$9+$BE197*Assembly!Q$10+$BF197*Assembly!Q$11+$BG197*Assembly!Q$12+$BH197*Assembly!Q$13+$BI197*Assembly!Q$14+$BJ197*Assembly!Q$15+$BK197*Assembly!Q$16+$BL197*Assembly!Q$17+$BM197*Assembly!Q$18+$BN197*Assembly!Q$19+$BO197*Assembly!Q$20+$BP197*Assembly!Q$21+$BQ197*Assembly!Q$22+$BR197*Assembly!Q$23+$BS197*Assembly!Q$24</f>
        <v>#VALUE!</v>
      </c>
      <c r="CK197" s="145" t="e">
        <f>$AY197*Assembly!R$4+$AZ197*Assembly!R$5+$BA197*Assembly!R$6+$BB197*Assembly!R$7+$BC197*Assembly!R$8+$BD197*Assembly!R$9+$BE197*Assembly!R$10+$BF197*Assembly!R$11+$BG197*Assembly!R$12+$BH197*Assembly!R$13+$BI197*Assembly!R$14+$BJ197*Assembly!R$15+$BK197*Assembly!R$16+$BL197*Assembly!R$17+$BM197*Assembly!R$18+$BN197*Assembly!R$19+$BO197*Assembly!R$20+$BP197*Assembly!R$21+$BQ197*Assembly!R$22+$BR197*Assembly!R$23+$BS197*Assembly!R$24</f>
        <v>#VALUE!</v>
      </c>
      <c r="CL197" s="140" t="e">
        <f>$AY197*Assembly!S$4+$AZ197*Assembly!S$5+$BA197*Assembly!S$6+$BB197*Assembly!S$7+$BC197*Assembly!S$8+$BD197*Assembly!S$9+$BE197*Assembly!S$10+$BF197*Assembly!S$11+$BG197*Assembly!S$12+$BH197*Assembly!S$13+$BI197*Assembly!S$14+$BJ197*Assembly!S$15+$BK197*Assembly!S$16+$BL197*Assembly!S$17+$BM197*Assembly!S$18+$BN197*Assembly!S$19+$BO197*Assembly!S$20+$BP197*Assembly!S$21+$BQ197*Assembly!S$22+$BR197*Assembly!S$23+$BS197*Assembly!S$24</f>
        <v>#VALUE!</v>
      </c>
      <c r="CM197" s="140" t="e">
        <f>$AY197*Assembly!T$4+$AZ197*Assembly!T$5+$BA197*Assembly!T$6+$BB197*Assembly!T$7+$BC197*Assembly!T$8+$BD197*Assembly!T$9+$BE197*Assembly!T$10+$BF197*Assembly!T$11+$BG197*Assembly!T$12+$BH197*Assembly!T$13+$BI197*Assembly!T$14+$BJ197*Assembly!T$15+$BK197*Assembly!T$16+$BL197*Assembly!T$17+$BM197*Assembly!T$18+$BN197*Assembly!T$19+$BO197*Assembly!T$20+$BP197*Assembly!T$21+$BQ197*Assembly!T$22+$BR197*Assembly!T$23+$BS197*Assembly!T$24</f>
        <v>#VALUE!</v>
      </c>
      <c r="CN197" s="140" t="e">
        <f>$AY197*Assembly!U$4+$AZ197*Assembly!U$5+$BA197*Assembly!U$6+$BB197*Assembly!U$7+$BC197*Assembly!U$8+$BD197*Assembly!U$9+$BE197*Assembly!U$10+$BF197*Assembly!U$11+$BG197*Assembly!U$12+$BH197*Assembly!U$13+$BI197*Assembly!U$14+$BJ197*Assembly!U$15+$BK197*Assembly!U$16+$BL197*Assembly!U$17+$BM197*Assembly!U$18+$BN197*Assembly!U$19+$BO197*Assembly!U$20+$BP197*Assembly!U$21+$BQ197*Assembly!U$22+$BR197*Assembly!U$23+$BS197*Assembly!U$24</f>
        <v>#VALUE!</v>
      </c>
      <c r="CO197" s="145" t="e">
        <f>$AY197*Assembly!V$4+$AZ197*Assembly!V$5+$BA197*Assembly!V$6+$BB197*Assembly!V$7+$BC197*Assembly!V$8+$BD197*Assembly!V$9+$BE197*Assembly!V$10+$BF197*Assembly!V$11+$BG197*Assembly!V$12+$BH197*Assembly!V$13+$BI197*Assembly!V$14+$BJ197*Assembly!V$15+$BK197*Assembly!V$16+$BL197*Assembly!V$17+$BM197*Assembly!V$18+$BN197*Assembly!V$19+$BO197*Assembly!V$20+$BP197*Assembly!V$21+$BQ197*Assembly!V$22+$BR197*Assembly!V$23+$BS197*Assembly!V$24</f>
        <v>#VALUE!</v>
      </c>
      <c r="CP197" s="145" t="e">
        <f>CF197*Refining!$F$3</f>
        <v>#VALUE!</v>
      </c>
      <c r="CQ197" s="145" t="e">
        <f>CG197*Refining!$F$4</f>
        <v>#VALUE!</v>
      </c>
      <c r="CR197" s="145" t="e">
        <f>CH197*Refining!$F$5</f>
        <v>#VALUE!</v>
      </c>
      <c r="CS197" s="145" t="e">
        <f>CI197*Refining!$F$6</f>
        <v>#VALUE!</v>
      </c>
      <c r="CT197" s="145" t="e">
        <f>CJ197*Refining!$F$7</f>
        <v>#VALUE!</v>
      </c>
      <c r="CU197" s="145" t="e">
        <f>CK197*Refining!$F$8</f>
        <v>#VALUE!</v>
      </c>
      <c r="CV197" s="145" t="e">
        <f>CL197*Refining!$F$9</f>
        <v>#VALUE!</v>
      </c>
      <c r="CW197" s="145" t="e">
        <f>CM197*Refining!$F$10</f>
        <v>#VALUE!</v>
      </c>
      <c r="CX197" s="145" t="e">
        <f>CN197*Refining!$F$11</f>
        <v>#VALUE!</v>
      </c>
      <c r="CY197" s="145" t="e">
        <f>CO197*Refining!$F$12</f>
        <v>#VALUE!</v>
      </c>
      <c r="CZ197" s="185" t="e">
        <f t="shared" ref="CZ197:DS197" si="796">IF(CF197 = 0, "", CF197)</f>
        <v>#VALUE!</v>
      </c>
      <c r="DA197" s="186" t="e">
        <f t="shared" si="796"/>
        <v>#VALUE!</v>
      </c>
      <c r="DB197" s="186" t="e">
        <f t="shared" si="796"/>
        <v>#VALUE!</v>
      </c>
      <c r="DC197" s="186" t="e">
        <f t="shared" si="796"/>
        <v>#VALUE!</v>
      </c>
      <c r="DD197" s="186" t="e">
        <f t="shared" si="796"/>
        <v>#VALUE!</v>
      </c>
      <c r="DE197" s="186" t="e">
        <f t="shared" si="796"/>
        <v>#VALUE!</v>
      </c>
      <c r="DF197" s="186" t="e">
        <f t="shared" si="796"/>
        <v>#VALUE!</v>
      </c>
      <c r="DG197" s="186" t="e">
        <f t="shared" si="796"/>
        <v>#VALUE!</v>
      </c>
      <c r="DH197" s="186" t="e">
        <f t="shared" si="796"/>
        <v>#VALUE!</v>
      </c>
      <c r="DI197" s="187" t="e">
        <f t="shared" si="796"/>
        <v>#VALUE!</v>
      </c>
      <c r="DJ197" s="185" t="e">
        <f t="shared" si="796"/>
        <v>#VALUE!</v>
      </c>
      <c r="DK197" s="186" t="e">
        <f t="shared" si="796"/>
        <v>#VALUE!</v>
      </c>
      <c r="DL197" s="186" t="e">
        <f t="shared" si="796"/>
        <v>#VALUE!</v>
      </c>
      <c r="DM197" s="186" t="e">
        <f t="shared" si="796"/>
        <v>#VALUE!</v>
      </c>
      <c r="DN197" s="211" t="e">
        <f t="shared" si="796"/>
        <v>#VALUE!</v>
      </c>
      <c r="DO197" s="186" t="e">
        <f t="shared" si="796"/>
        <v>#VALUE!</v>
      </c>
      <c r="DP197" s="186" t="e">
        <f t="shared" si="796"/>
        <v>#VALUE!</v>
      </c>
      <c r="DQ197" s="186" t="e">
        <f t="shared" si="796"/>
        <v>#VALUE!</v>
      </c>
      <c r="DR197" s="186" t="e">
        <f t="shared" si="796"/>
        <v>#VALUE!</v>
      </c>
      <c r="DS197" s="187" t="e">
        <f t="shared" si="796"/>
        <v>#VALUE!</v>
      </c>
      <c r="DT197" s="185" t="e">
        <f t="shared" si="11"/>
        <v>#VALUE!</v>
      </c>
      <c r="DU197" s="189" t="e">
        <f t="shared" si="12"/>
        <v>#VALUE!</v>
      </c>
      <c r="DV197" s="133" t="e">
        <f>CZ197*'Ores &amp; Ingots'!$C$3+DA197*'Ores &amp; Ingots'!$C$4+DB197*'Ores &amp; Ingots'!$C$5+DC197*'Ores &amp; Ingots'!$C$6+DD197*'Ores &amp; Ingots'!$C$7+DE197*'Ores &amp; Ingots'!$C$8+DF197*'Ores &amp; Ingots'!$C$9+DG197*'Ores &amp; Ingots'!$C$10+DH197*'Ores &amp; Ingots'!$C$11+DI197*'Ores &amp; Ingots'!$C$12</f>
        <v>#VALUE!</v>
      </c>
      <c r="DW197" s="133" t="e">
        <f>DJ197*'Ores &amp; Ingots'!$B$3+DK197*'Ores &amp; Ingots'!$B$4+DL197*'Ores &amp; Ingots'!$B$5+DM197*'Ores &amp; Ingots'!$B$6+DN197*'Ores &amp; Ingots'!$B$7+DO197*'Ores &amp; Ingots'!$B$8+DP197*'Ores &amp; Ingots'!$B$9+DQ197*'Ores &amp; Ingots'!$B$10+DR197*'Ores &amp; Ingots'!$B$11+DS197*'Ores &amp; Ingots'!$B$12</f>
        <v>#VALUE!</v>
      </c>
      <c r="DX197" s="189" t="e">
        <f>CZ197*Refining!$G$3+DA197*Refining!$G$4+DB197*Refining!$G$5+DC197*Refining!$G$6+DD197*Refining!$G$7+DE197*Refining!$G$8+DF197*Refining!$G$9+DG197*Refining!$G$10+DH197*Refining!$G$11+DI197*Refining!$G$12</f>
        <v>#VALUE!</v>
      </c>
      <c r="DY197" s="189" t="e">
        <f t="shared" si="13"/>
        <v>#VALUE!</v>
      </c>
      <c r="DZ197" s="192" t="e">
        <f t="shared" si="14"/>
        <v>#VALUE!</v>
      </c>
      <c r="EA197" s="185" t="e">
        <f t="shared" si="15"/>
        <v>#VALUE!</v>
      </c>
      <c r="EB197" s="194" t="e">
        <f t="shared" ref="EB197:EC197" si="797">EA197/60</f>
        <v>#VALUE!</v>
      </c>
      <c r="EC197" s="194" t="e">
        <f t="shared" si="797"/>
        <v>#VALUE!</v>
      </c>
      <c r="ED197" s="185" t="e">
        <f t="shared" si="17"/>
        <v>#VALUE!</v>
      </c>
      <c r="EE197" s="194" t="e">
        <f t="shared" ref="EE197:EF197" si="798">ED197/1000</f>
        <v>#VALUE!</v>
      </c>
      <c r="EF197" s="196" t="e">
        <f t="shared" si="798"/>
        <v>#VALUE!</v>
      </c>
      <c r="EG197" s="130" t="e">
        <f t="shared" si="19"/>
        <v>#VALUE!</v>
      </c>
      <c r="EH197" s="132" t="e">
        <f t="shared" si="20"/>
        <v>#VALUE!</v>
      </c>
      <c r="EI197" s="133" t="s">
        <v>28</v>
      </c>
    </row>
    <row r="198" spans="1:139" ht="12.75" hidden="1" x14ac:dyDescent="0.2">
      <c r="A198" s="864"/>
      <c r="B198" s="365" t="s">
        <v>396</v>
      </c>
      <c r="C198" s="137" t="s">
        <v>156</v>
      </c>
      <c r="D198" s="137">
        <v>1</v>
      </c>
      <c r="E198" s="137">
        <v>1</v>
      </c>
      <c r="F198" s="137">
        <v>1</v>
      </c>
      <c r="G198" s="139">
        <f t="shared" si="0"/>
        <v>15.625</v>
      </c>
      <c r="H198" s="345">
        <v>7</v>
      </c>
      <c r="I198" s="345">
        <v>17.5</v>
      </c>
      <c r="J198" s="140">
        <f>H198/Main!$D$9</f>
        <v>1.4</v>
      </c>
      <c r="K198" s="140">
        <f>I198/Main!$D$10</f>
        <v>8.75</v>
      </c>
      <c r="L198" s="140">
        <f t="shared" si="1"/>
        <v>6.25</v>
      </c>
      <c r="M198" s="140">
        <v>1</v>
      </c>
      <c r="N198" s="143"/>
      <c r="O198" s="143"/>
      <c r="P198" s="143"/>
      <c r="Q198" s="145"/>
      <c r="R198" s="143"/>
      <c r="S198" s="146"/>
      <c r="T198" s="146"/>
      <c r="U198" s="143"/>
      <c r="V198" s="143"/>
      <c r="W198" s="146"/>
      <c r="X198" s="146"/>
      <c r="Y198" s="143"/>
      <c r="Z198" s="143"/>
      <c r="AA198" s="143"/>
      <c r="AB198" s="143"/>
      <c r="AC198" s="362" t="s">
        <v>28</v>
      </c>
      <c r="AD198" s="167">
        <v>19</v>
      </c>
      <c r="AE198" s="133">
        <v>0</v>
      </c>
      <c r="AF198" s="133">
        <v>0</v>
      </c>
      <c r="AG198" s="133">
        <v>0</v>
      </c>
      <c r="AH198" s="133">
        <v>0</v>
      </c>
      <c r="AI198" s="133">
        <v>0</v>
      </c>
      <c r="AJ198" s="133">
        <v>0</v>
      </c>
      <c r="AK198" s="133">
        <v>0</v>
      </c>
      <c r="AL198" s="133">
        <v>0</v>
      </c>
      <c r="AM198" s="133">
        <v>0</v>
      </c>
      <c r="AN198" s="133">
        <v>0</v>
      </c>
      <c r="AO198" s="133">
        <v>0</v>
      </c>
      <c r="AP198" s="133">
        <v>0</v>
      </c>
      <c r="AQ198" s="133">
        <v>0</v>
      </c>
      <c r="AR198" s="133">
        <v>0</v>
      </c>
      <c r="AS198" s="133">
        <v>0</v>
      </c>
      <c r="AT198" s="133">
        <v>0</v>
      </c>
      <c r="AU198" s="133">
        <v>0</v>
      </c>
      <c r="AV198" s="133">
        <v>0</v>
      </c>
      <c r="AW198" s="133">
        <v>0</v>
      </c>
      <c r="AX198" s="133">
        <v>0</v>
      </c>
      <c r="AY198" s="406">
        <f t="shared" ref="AY198:BS198" si="799">IF(AD198 = 0, "", AD198)</f>
        <v>19</v>
      </c>
      <c r="AZ198" s="137" t="str">
        <f t="shared" si="799"/>
        <v/>
      </c>
      <c r="BA198" s="137" t="str">
        <f t="shared" si="799"/>
        <v/>
      </c>
      <c r="BB198" s="137" t="str">
        <f t="shared" si="799"/>
        <v/>
      </c>
      <c r="BC198" s="137" t="str">
        <f t="shared" si="799"/>
        <v/>
      </c>
      <c r="BD198" s="137" t="str">
        <f t="shared" si="799"/>
        <v/>
      </c>
      <c r="BE198" s="137" t="str">
        <f t="shared" si="799"/>
        <v/>
      </c>
      <c r="BF198" s="137" t="str">
        <f t="shared" si="799"/>
        <v/>
      </c>
      <c r="BG198" s="137" t="str">
        <f t="shared" si="799"/>
        <v/>
      </c>
      <c r="BH198" s="137" t="str">
        <f t="shared" si="799"/>
        <v/>
      </c>
      <c r="BI198" s="137" t="str">
        <f t="shared" si="799"/>
        <v/>
      </c>
      <c r="BJ198" s="137" t="str">
        <f t="shared" si="799"/>
        <v/>
      </c>
      <c r="BK198" s="137" t="str">
        <f t="shared" si="799"/>
        <v/>
      </c>
      <c r="BL198" s="137" t="str">
        <f t="shared" si="799"/>
        <v/>
      </c>
      <c r="BM198" s="137" t="str">
        <f t="shared" si="799"/>
        <v/>
      </c>
      <c r="BN198" s="137" t="str">
        <f t="shared" si="799"/>
        <v/>
      </c>
      <c r="BO198" s="137" t="str">
        <f t="shared" si="799"/>
        <v/>
      </c>
      <c r="BP198" s="137" t="str">
        <f t="shared" si="799"/>
        <v/>
      </c>
      <c r="BQ198" s="137" t="str">
        <f t="shared" si="799"/>
        <v/>
      </c>
      <c r="BR198" s="137" t="str">
        <f t="shared" si="799"/>
        <v/>
      </c>
      <c r="BS198" s="169" t="str">
        <f t="shared" si="799"/>
        <v/>
      </c>
      <c r="BT198" s="174" t="e">
        <f>$AY198*Assembly!Z$4+$AZ198*Assembly!Z$5+$BA198*Assembly!Z$6+$BB198*Assembly!Z$7+$BC198*Assembly!Z$8+$BD198*Assembly!Z$9+$BE198*Assembly!Z$10+$BF198*Assembly!Z$11+$BG198*Assembly!Z$12+$BH198*Assembly!Z$13+$BI198*Assembly!Z$14+$BJ198*Assembly!Z$15+$BK198*Assembly!Z$16+$BL198*Assembly!Z$17+$BM198*Assembly!Z$18+$BN198*Assembly!Z$19+$BO198*Assembly!Z$20+$BP198*Assembly!Z$21+$BQ198*Assembly!Z$22+$BR198*Assembly!Z$23+$BS198*Assembly!Z$24</f>
        <v>#VALUE!</v>
      </c>
      <c r="BU198" s="133" t="e">
        <f t="shared" si="3"/>
        <v>#VALUE!</v>
      </c>
      <c r="BV198" s="133"/>
      <c r="BW198" s="133" t="e">
        <f>$AY198*Assembly!AD$4+$AZ198*Assembly!AD$5+$BA198*Assembly!AD$6+$BB198*Assembly!AD$7+$BC198*Assembly!AD$8+$BD198*Assembly!AD$9+$BE198*Assembly!AD$10+$BF198*Assembly!AD$11+$BG198*Assembly!AD$12+$BH198*Assembly!AD$13+$BI198*Assembly!AD$14+$BJ198*Assembly!AD$15+$BK198*Assembly!AD$16+$BL198*Assembly!AD$17+$BM198*Assembly!AD$18+$BN198*Assembly!AD$19+$BO198*Assembly!AD$20+$BP198*Assembly!AD$21+$BQ198*Assembly!AD$22+$BR198*Assembly!AD$23+$BS198*Assembly!AD$24</f>
        <v>#VALUE!</v>
      </c>
      <c r="BX198" s="177" t="e">
        <f t="shared" si="4"/>
        <v>#VALUE!</v>
      </c>
      <c r="BY198" s="178" t="e">
        <f t="shared" si="5"/>
        <v>#VALUE!</v>
      </c>
      <c r="BZ198" s="179" t="e">
        <f t="shared" si="6"/>
        <v>#VALUE!</v>
      </c>
      <c r="CA198" s="178" t="e">
        <f t="shared" si="7"/>
        <v>#VALUE!</v>
      </c>
      <c r="CB198" s="133" t="e">
        <f>$AY198*Assembly!Y$4+$AZ198*Assembly!Y$5+$BA198*Assembly!Y$6+$BB198*Assembly!Y$7+$BC198*Assembly!Y$8+$BD198*Assembly!Y$9+$BE198*Assembly!Y$10+$BF198*Assembly!Y$11+$BG198*Assembly!Y$12+$BH198*Assembly!Y$13+$BI198*Assembly!Y$14+$BJ198*Assembly!Y$15+$BK198*Assembly!Y$16+$BL198*Assembly!Y$17+$BM198*Assembly!Y$18+$BN198*Assembly!Y$19+$BO198*Assembly!Y$20+$BP198*Assembly!Y$21+$BQ198*Assembly!Y$22+$BR198*Assembly!Y$23+$BS198*Assembly!Y$24</f>
        <v>#VALUE!</v>
      </c>
      <c r="CC198" s="133" t="e">
        <f t="shared" si="8"/>
        <v>#VALUE!</v>
      </c>
      <c r="CD198" s="130" t="e">
        <f t="shared" si="9"/>
        <v>#VALUE!</v>
      </c>
      <c r="CE198" s="183" t="e">
        <f>$AY198*Assembly!AC$4+$AZ198*Assembly!AC$5+$BA198*Assembly!AC$6+$BB198*Assembly!AC$7+$BC198*Assembly!AC$8+$BD198*Assembly!AC$9+$BE198*Assembly!AC$10+$BF198*Assembly!AC$11+$BG198*Assembly!AC$12+$BH198*Assembly!AC$13+$BI198*Assembly!AC$14+$BJ198*Assembly!AC$15+$BK198*Assembly!AC$16+$BL198*Assembly!AC$17+$BM198*Assembly!AC$18+$BN198*Assembly!AC$19+$BO198*Assembly!AC$20+$BP198*Assembly!AC$21+$BQ198*Assembly!AC$22+$BR198*Assembly!AC$23+$BS198*Assembly!AC$24</f>
        <v>#VALUE!</v>
      </c>
      <c r="CF198" s="145" t="e">
        <f>$AY198*Assembly!M$4+$AZ198*Assembly!M$5+$BA198*Assembly!M$6+$BB198*Assembly!M$7+$BC198*Assembly!M$8+$BD198*Assembly!M$9+$BE198*Assembly!M$10+$BF198*Assembly!M$11+$BG198*Assembly!M$12+$BH198*Assembly!M$13+$BI198*Assembly!M$14+$BJ198*Assembly!M$15+$BK198*Assembly!M$16+$BL198*Assembly!M$17+$BM198*Assembly!M$18+$BN198*Assembly!M$19+$BO198*Assembly!M$20+$BP198*Assembly!M$21+$BQ198*Assembly!M$22+$BR198*Assembly!M$23+$BS198*Assembly!M$24</f>
        <v>#VALUE!</v>
      </c>
      <c r="CG198" s="145" t="e">
        <f>$AY198*Assembly!N$4+$AZ198*Assembly!N$5+$BA198*Assembly!N$6+$BB198*Assembly!N$7+$BC198*Assembly!N$8+$BD198*Assembly!N$9+$BE198*Assembly!N$10+$BF198*Assembly!N$11+$BG198*Assembly!N$12+$BH198*Assembly!N$13+$BI198*Assembly!N$14+$BJ198*Assembly!N$15+$BK198*Assembly!N$16+$BL198*Assembly!N$17+$BM198*Assembly!N$18+$BN198*Assembly!N$19+$BO198*Assembly!N$20+$BP198*Assembly!N$21+$BQ198*Assembly!N$22+$BR198*Assembly!N$23+$BS198*Assembly!N$24</f>
        <v>#VALUE!</v>
      </c>
      <c r="CH198" s="145" t="e">
        <f>$AY198*Assembly!O$4+$AZ198*Assembly!O$5+$BA198*Assembly!O$6+$BB198*Assembly!O$7+$BC198*Assembly!O$8+$BD198*Assembly!O$9+$BE198*Assembly!O$10+$BF198*Assembly!O$11+$BG198*Assembly!O$12+$BH198*Assembly!O$13+$BI198*Assembly!O$14+$BJ198*Assembly!O$15+$BK198*Assembly!O$16+$BL198*Assembly!O$17+$BM198*Assembly!O$18+$BN198*Assembly!O$19+$BO198*Assembly!O$20+$BP198*Assembly!O$21+$BQ198*Assembly!O$22+$BR198*Assembly!O$23+$BS198*Assembly!O$24</f>
        <v>#VALUE!</v>
      </c>
      <c r="CI198" s="140" t="e">
        <f>$AY198*Assembly!P$4+$AZ198*Assembly!P$5+$BA198*Assembly!P$6+$BB198*Assembly!P$7+$BC198*Assembly!P$8+$BD198*Assembly!P$9+$BE198*Assembly!P$10+$BF198*Assembly!P$11+$BG198*Assembly!P$12+$BH198*Assembly!P$13+$BI198*Assembly!P$14+$BJ198*Assembly!P$15+$BK198*Assembly!P$16+$BL198*Assembly!P$17+$BM198*Assembly!P$18+$BN198*Assembly!P$19+$BO198*Assembly!P$20+$BP198*Assembly!P$21+$BQ198*Assembly!P$22+$BR198*Assembly!P$23+$BS198*Assembly!P$24</f>
        <v>#VALUE!</v>
      </c>
      <c r="CJ198" s="140" t="e">
        <f>$AY198*Assembly!Q$4+$AZ198*Assembly!Q$5+$BA198*Assembly!Q$6+$BB198*Assembly!Q$7+$BC198*Assembly!Q$8+$BD198*Assembly!Q$9+$BE198*Assembly!Q$10+$BF198*Assembly!Q$11+$BG198*Assembly!Q$12+$BH198*Assembly!Q$13+$BI198*Assembly!Q$14+$BJ198*Assembly!Q$15+$BK198*Assembly!Q$16+$BL198*Assembly!Q$17+$BM198*Assembly!Q$18+$BN198*Assembly!Q$19+$BO198*Assembly!Q$20+$BP198*Assembly!Q$21+$BQ198*Assembly!Q$22+$BR198*Assembly!Q$23+$BS198*Assembly!Q$24</f>
        <v>#VALUE!</v>
      </c>
      <c r="CK198" s="145" t="e">
        <f>$AY198*Assembly!R$4+$AZ198*Assembly!R$5+$BA198*Assembly!R$6+$BB198*Assembly!R$7+$BC198*Assembly!R$8+$BD198*Assembly!R$9+$BE198*Assembly!R$10+$BF198*Assembly!R$11+$BG198*Assembly!R$12+$BH198*Assembly!R$13+$BI198*Assembly!R$14+$BJ198*Assembly!R$15+$BK198*Assembly!R$16+$BL198*Assembly!R$17+$BM198*Assembly!R$18+$BN198*Assembly!R$19+$BO198*Assembly!R$20+$BP198*Assembly!R$21+$BQ198*Assembly!R$22+$BR198*Assembly!R$23+$BS198*Assembly!R$24</f>
        <v>#VALUE!</v>
      </c>
      <c r="CL198" s="140" t="e">
        <f>$AY198*Assembly!S$4+$AZ198*Assembly!S$5+$BA198*Assembly!S$6+$BB198*Assembly!S$7+$BC198*Assembly!S$8+$BD198*Assembly!S$9+$BE198*Assembly!S$10+$BF198*Assembly!S$11+$BG198*Assembly!S$12+$BH198*Assembly!S$13+$BI198*Assembly!S$14+$BJ198*Assembly!S$15+$BK198*Assembly!S$16+$BL198*Assembly!S$17+$BM198*Assembly!S$18+$BN198*Assembly!S$19+$BO198*Assembly!S$20+$BP198*Assembly!S$21+$BQ198*Assembly!S$22+$BR198*Assembly!S$23+$BS198*Assembly!S$24</f>
        <v>#VALUE!</v>
      </c>
      <c r="CM198" s="140" t="e">
        <f>$AY198*Assembly!T$4+$AZ198*Assembly!T$5+$BA198*Assembly!T$6+$BB198*Assembly!T$7+$BC198*Assembly!T$8+$BD198*Assembly!T$9+$BE198*Assembly!T$10+$BF198*Assembly!T$11+$BG198*Assembly!T$12+$BH198*Assembly!T$13+$BI198*Assembly!T$14+$BJ198*Assembly!T$15+$BK198*Assembly!T$16+$BL198*Assembly!T$17+$BM198*Assembly!T$18+$BN198*Assembly!T$19+$BO198*Assembly!T$20+$BP198*Assembly!T$21+$BQ198*Assembly!T$22+$BR198*Assembly!T$23+$BS198*Assembly!T$24</f>
        <v>#VALUE!</v>
      </c>
      <c r="CN198" s="140" t="e">
        <f>$AY198*Assembly!U$4+$AZ198*Assembly!U$5+$BA198*Assembly!U$6+$BB198*Assembly!U$7+$BC198*Assembly!U$8+$BD198*Assembly!U$9+$BE198*Assembly!U$10+$BF198*Assembly!U$11+$BG198*Assembly!U$12+$BH198*Assembly!U$13+$BI198*Assembly!U$14+$BJ198*Assembly!U$15+$BK198*Assembly!U$16+$BL198*Assembly!U$17+$BM198*Assembly!U$18+$BN198*Assembly!U$19+$BO198*Assembly!U$20+$BP198*Assembly!U$21+$BQ198*Assembly!U$22+$BR198*Assembly!U$23+$BS198*Assembly!U$24</f>
        <v>#VALUE!</v>
      </c>
      <c r="CO198" s="145" t="e">
        <f>$AY198*Assembly!V$4+$AZ198*Assembly!V$5+$BA198*Assembly!V$6+$BB198*Assembly!V$7+$BC198*Assembly!V$8+$BD198*Assembly!V$9+$BE198*Assembly!V$10+$BF198*Assembly!V$11+$BG198*Assembly!V$12+$BH198*Assembly!V$13+$BI198*Assembly!V$14+$BJ198*Assembly!V$15+$BK198*Assembly!V$16+$BL198*Assembly!V$17+$BM198*Assembly!V$18+$BN198*Assembly!V$19+$BO198*Assembly!V$20+$BP198*Assembly!V$21+$BQ198*Assembly!V$22+$BR198*Assembly!V$23+$BS198*Assembly!V$24</f>
        <v>#VALUE!</v>
      </c>
      <c r="CP198" s="145" t="e">
        <f>CF198*Refining!$F$3</f>
        <v>#VALUE!</v>
      </c>
      <c r="CQ198" s="145" t="e">
        <f>CG198*Refining!$F$4</f>
        <v>#VALUE!</v>
      </c>
      <c r="CR198" s="145" t="e">
        <f>CH198*Refining!$F$5</f>
        <v>#VALUE!</v>
      </c>
      <c r="CS198" s="145" t="e">
        <f>CI198*Refining!$F$6</f>
        <v>#VALUE!</v>
      </c>
      <c r="CT198" s="145" t="e">
        <f>CJ198*Refining!$F$7</f>
        <v>#VALUE!</v>
      </c>
      <c r="CU198" s="145" t="e">
        <f>CK198*Refining!$F$8</f>
        <v>#VALUE!</v>
      </c>
      <c r="CV198" s="145" t="e">
        <f>CL198*Refining!$F$9</f>
        <v>#VALUE!</v>
      </c>
      <c r="CW198" s="145" t="e">
        <f>CM198*Refining!$F$10</f>
        <v>#VALUE!</v>
      </c>
      <c r="CX198" s="145" t="e">
        <f>CN198*Refining!$F$11</f>
        <v>#VALUE!</v>
      </c>
      <c r="CY198" s="145" t="e">
        <f>CO198*Refining!$F$12</f>
        <v>#VALUE!</v>
      </c>
      <c r="CZ198" s="185" t="e">
        <f t="shared" ref="CZ198:DS198" si="800">IF(CF198 = 0, "", CF198)</f>
        <v>#VALUE!</v>
      </c>
      <c r="DA198" s="186" t="e">
        <f t="shared" si="800"/>
        <v>#VALUE!</v>
      </c>
      <c r="DB198" s="186" t="e">
        <f t="shared" si="800"/>
        <v>#VALUE!</v>
      </c>
      <c r="DC198" s="186" t="e">
        <f t="shared" si="800"/>
        <v>#VALUE!</v>
      </c>
      <c r="DD198" s="186" t="e">
        <f t="shared" si="800"/>
        <v>#VALUE!</v>
      </c>
      <c r="DE198" s="186" t="e">
        <f t="shared" si="800"/>
        <v>#VALUE!</v>
      </c>
      <c r="DF198" s="186" t="e">
        <f t="shared" si="800"/>
        <v>#VALUE!</v>
      </c>
      <c r="DG198" s="186" t="e">
        <f t="shared" si="800"/>
        <v>#VALUE!</v>
      </c>
      <c r="DH198" s="186" t="e">
        <f t="shared" si="800"/>
        <v>#VALUE!</v>
      </c>
      <c r="DI198" s="187" t="e">
        <f t="shared" si="800"/>
        <v>#VALUE!</v>
      </c>
      <c r="DJ198" s="185" t="e">
        <f t="shared" si="800"/>
        <v>#VALUE!</v>
      </c>
      <c r="DK198" s="186" t="e">
        <f t="shared" si="800"/>
        <v>#VALUE!</v>
      </c>
      <c r="DL198" s="186" t="e">
        <f t="shared" si="800"/>
        <v>#VALUE!</v>
      </c>
      <c r="DM198" s="186" t="e">
        <f t="shared" si="800"/>
        <v>#VALUE!</v>
      </c>
      <c r="DN198" s="211" t="e">
        <f t="shared" si="800"/>
        <v>#VALUE!</v>
      </c>
      <c r="DO198" s="186" t="e">
        <f t="shared" si="800"/>
        <v>#VALUE!</v>
      </c>
      <c r="DP198" s="186" t="e">
        <f t="shared" si="800"/>
        <v>#VALUE!</v>
      </c>
      <c r="DQ198" s="186" t="e">
        <f t="shared" si="800"/>
        <v>#VALUE!</v>
      </c>
      <c r="DR198" s="186" t="e">
        <f t="shared" si="800"/>
        <v>#VALUE!</v>
      </c>
      <c r="DS198" s="187" t="e">
        <f t="shared" si="800"/>
        <v>#VALUE!</v>
      </c>
      <c r="DT198" s="185" t="e">
        <f t="shared" si="11"/>
        <v>#VALUE!</v>
      </c>
      <c r="DU198" s="189" t="e">
        <f t="shared" si="12"/>
        <v>#VALUE!</v>
      </c>
      <c r="DV198" s="133" t="e">
        <f>CZ198*'Ores &amp; Ingots'!$C$3+DA198*'Ores &amp; Ingots'!$C$4+DB198*'Ores &amp; Ingots'!$C$5+DC198*'Ores &amp; Ingots'!$C$6+DD198*'Ores &amp; Ingots'!$C$7+DE198*'Ores &amp; Ingots'!$C$8+DF198*'Ores &amp; Ingots'!$C$9+DG198*'Ores &amp; Ingots'!$C$10+DH198*'Ores &amp; Ingots'!$C$11+DI198*'Ores &amp; Ingots'!$C$12</f>
        <v>#VALUE!</v>
      </c>
      <c r="DW198" s="133" t="e">
        <f>DJ198*'Ores &amp; Ingots'!$B$3+DK198*'Ores &amp; Ingots'!$B$4+DL198*'Ores &amp; Ingots'!$B$5+DM198*'Ores &amp; Ingots'!$B$6+DN198*'Ores &amp; Ingots'!$B$7+DO198*'Ores &amp; Ingots'!$B$8+DP198*'Ores &amp; Ingots'!$B$9+DQ198*'Ores &amp; Ingots'!$B$10+DR198*'Ores &amp; Ingots'!$B$11+DS198*'Ores &amp; Ingots'!$B$12</f>
        <v>#VALUE!</v>
      </c>
      <c r="DX198" s="189" t="e">
        <f>CZ198*Refining!$G$3+DA198*Refining!$G$4+DB198*Refining!$G$5+DC198*Refining!$G$6+DD198*Refining!$G$7+DE198*Refining!$G$8+DF198*Refining!$G$9+DG198*Refining!$G$10+DH198*Refining!$G$11+DI198*Refining!$G$12</f>
        <v>#VALUE!</v>
      </c>
      <c r="DY198" s="189" t="e">
        <f t="shared" si="13"/>
        <v>#VALUE!</v>
      </c>
      <c r="DZ198" s="192" t="e">
        <f t="shared" si="14"/>
        <v>#VALUE!</v>
      </c>
      <c r="EA198" s="185" t="e">
        <f t="shared" si="15"/>
        <v>#VALUE!</v>
      </c>
      <c r="EB198" s="194" t="e">
        <f t="shared" ref="EB198:EC198" si="801">EA198/60</f>
        <v>#VALUE!</v>
      </c>
      <c r="EC198" s="194" t="e">
        <f t="shared" si="801"/>
        <v>#VALUE!</v>
      </c>
      <c r="ED198" s="185" t="e">
        <f t="shared" si="17"/>
        <v>#VALUE!</v>
      </c>
      <c r="EE198" s="194" t="e">
        <f t="shared" ref="EE198:EF198" si="802">ED198/1000</f>
        <v>#VALUE!</v>
      </c>
      <c r="EF198" s="196" t="e">
        <f t="shared" si="802"/>
        <v>#VALUE!</v>
      </c>
      <c r="EG198" s="130" t="e">
        <f t="shared" si="19"/>
        <v>#VALUE!</v>
      </c>
      <c r="EH198" s="132" t="e">
        <f t="shared" si="20"/>
        <v>#VALUE!</v>
      </c>
      <c r="EI198" s="133" t="s">
        <v>28</v>
      </c>
    </row>
    <row r="199" spans="1:139" ht="12.75" hidden="1" x14ac:dyDescent="0.2">
      <c r="A199" s="864"/>
      <c r="B199" s="365" t="s">
        <v>397</v>
      </c>
      <c r="C199" s="137" t="s">
        <v>156</v>
      </c>
      <c r="D199" s="137">
        <v>1</v>
      </c>
      <c r="E199" s="137">
        <v>1</v>
      </c>
      <c r="F199" s="137">
        <v>1</v>
      </c>
      <c r="G199" s="139">
        <f t="shared" si="0"/>
        <v>15.625</v>
      </c>
      <c r="H199" s="140">
        <v>5</v>
      </c>
      <c r="I199" s="140">
        <v>12.5</v>
      </c>
      <c r="J199" s="140">
        <f>H199/Main!$D$9</f>
        <v>1</v>
      </c>
      <c r="K199" s="140">
        <f>I199/Main!$D$10</f>
        <v>6.25</v>
      </c>
      <c r="L199" s="140">
        <f t="shared" si="1"/>
        <v>6.25</v>
      </c>
      <c r="M199" s="140">
        <v>1</v>
      </c>
      <c r="N199" s="143"/>
      <c r="O199" s="143"/>
      <c r="P199" s="143"/>
      <c r="Q199" s="145"/>
      <c r="R199" s="143"/>
      <c r="S199" s="146"/>
      <c r="T199" s="146"/>
      <c r="U199" s="143"/>
      <c r="V199" s="143"/>
      <c r="W199" s="146"/>
      <c r="X199" s="146"/>
      <c r="Y199" s="143"/>
      <c r="Z199" s="143"/>
      <c r="AA199" s="143"/>
      <c r="AB199" s="143"/>
      <c r="AC199" s="362" t="s">
        <v>28</v>
      </c>
      <c r="AD199" s="167">
        <v>7</v>
      </c>
      <c r="AE199" s="133">
        <v>0</v>
      </c>
      <c r="AF199" s="133">
        <v>0</v>
      </c>
      <c r="AG199" s="133">
        <v>0</v>
      </c>
      <c r="AH199" s="133">
        <v>0</v>
      </c>
      <c r="AI199" s="133">
        <v>0</v>
      </c>
      <c r="AJ199" s="133">
        <v>0</v>
      </c>
      <c r="AK199" s="133">
        <v>0</v>
      </c>
      <c r="AL199" s="133">
        <v>0</v>
      </c>
      <c r="AM199" s="133">
        <v>0</v>
      </c>
      <c r="AN199" s="133">
        <v>0</v>
      </c>
      <c r="AO199" s="133">
        <v>0</v>
      </c>
      <c r="AP199" s="133">
        <v>0</v>
      </c>
      <c r="AQ199" s="133">
        <v>0</v>
      </c>
      <c r="AR199" s="133">
        <v>0</v>
      </c>
      <c r="AS199" s="133">
        <v>0</v>
      </c>
      <c r="AT199" s="133">
        <v>0</v>
      </c>
      <c r="AU199" s="133">
        <v>0</v>
      </c>
      <c r="AV199" s="133">
        <v>0</v>
      </c>
      <c r="AW199" s="133">
        <v>0</v>
      </c>
      <c r="AX199" s="133">
        <v>0</v>
      </c>
      <c r="AY199" s="406">
        <f t="shared" ref="AY199:BS199" si="803">IF(AD199 = 0, "", AD199)</f>
        <v>7</v>
      </c>
      <c r="AZ199" s="137" t="str">
        <f t="shared" si="803"/>
        <v/>
      </c>
      <c r="BA199" s="137" t="str">
        <f t="shared" si="803"/>
        <v/>
      </c>
      <c r="BB199" s="137" t="str">
        <f t="shared" si="803"/>
        <v/>
      </c>
      <c r="BC199" s="137" t="str">
        <f t="shared" si="803"/>
        <v/>
      </c>
      <c r="BD199" s="137" t="str">
        <f t="shared" si="803"/>
        <v/>
      </c>
      <c r="BE199" s="137" t="str">
        <f t="shared" si="803"/>
        <v/>
      </c>
      <c r="BF199" s="137" t="str">
        <f t="shared" si="803"/>
        <v/>
      </c>
      <c r="BG199" s="137" t="str">
        <f t="shared" si="803"/>
        <v/>
      </c>
      <c r="BH199" s="137" t="str">
        <f t="shared" si="803"/>
        <v/>
      </c>
      <c r="BI199" s="137" t="str">
        <f t="shared" si="803"/>
        <v/>
      </c>
      <c r="BJ199" s="137" t="str">
        <f t="shared" si="803"/>
        <v/>
      </c>
      <c r="BK199" s="137" t="str">
        <f t="shared" si="803"/>
        <v/>
      </c>
      <c r="BL199" s="137" t="str">
        <f t="shared" si="803"/>
        <v/>
      </c>
      <c r="BM199" s="137" t="str">
        <f t="shared" si="803"/>
        <v/>
      </c>
      <c r="BN199" s="137" t="str">
        <f t="shared" si="803"/>
        <v/>
      </c>
      <c r="BO199" s="137" t="str">
        <f t="shared" si="803"/>
        <v/>
      </c>
      <c r="BP199" s="137" t="str">
        <f t="shared" si="803"/>
        <v/>
      </c>
      <c r="BQ199" s="137" t="str">
        <f t="shared" si="803"/>
        <v/>
      </c>
      <c r="BR199" s="137" t="str">
        <f t="shared" si="803"/>
        <v/>
      </c>
      <c r="BS199" s="169" t="str">
        <f t="shared" si="803"/>
        <v/>
      </c>
      <c r="BT199" s="174" t="e">
        <f>$AY199*Assembly!Z$4+$AZ199*Assembly!Z$5+$BA199*Assembly!Z$6+$BB199*Assembly!Z$7+$BC199*Assembly!Z$8+$BD199*Assembly!Z$9+$BE199*Assembly!Z$10+$BF199*Assembly!Z$11+$BG199*Assembly!Z$12+$BH199*Assembly!Z$13+$BI199*Assembly!Z$14+$BJ199*Assembly!Z$15+$BK199*Assembly!Z$16+$BL199*Assembly!Z$17+$BM199*Assembly!Z$18+$BN199*Assembly!Z$19+$BO199*Assembly!Z$20+$BP199*Assembly!Z$21+$BQ199*Assembly!Z$22+$BR199*Assembly!Z$23+$BS199*Assembly!Z$24</f>
        <v>#VALUE!</v>
      </c>
      <c r="BU199" s="133" t="e">
        <f t="shared" si="3"/>
        <v>#VALUE!</v>
      </c>
      <c r="BV199" s="133"/>
      <c r="BW199" s="133" t="e">
        <f>$AY199*Assembly!AD$4+$AZ199*Assembly!AD$5+$BA199*Assembly!AD$6+$BB199*Assembly!AD$7+$BC199*Assembly!AD$8+$BD199*Assembly!AD$9+$BE199*Assembly!AD$10+$BF199*Assembly!AD$11+$BG199*Assembly!AD$12+$BH199*Assembly!AD$13+$BI199*Assembly!AD$14+$BJ199*Assembly!AD$15+$BK199*Assembly!AD$16+$BL199*Assembly!AD$17+$BM199*Assembly!AD$18+$BN199*Assembly!AD$19+$BO199*Assembly!AD$20+$BP199*Assembly!AD$21+$BQ199*Assembly!AD$22+$BR199*Assembly!AD$23+$BS199*Assembly!AD$24</f>
        <v>#VALUE!</v>
      </c>
      <c r="BX199" s="177" t="e">
        <f t="shared" si="4"/>
        <v>#VALUE!</v>
      </c>
      <c r="BY199" s="178" t="e">
        <f t="shared" si="5"/>
        <v>#VALUE!</v>
      </c>
      <c r="BZ199" s="179" t="e">
        <f t="shared" si="6"/>
        <v>#VALUE!</v>
      </c>
      <c r="CA199" s="178" t="e">
        <f t="shared" si="7"/>
        <v>#VALUE!</v>
      </c>
      <c r="CB199" s="133" t="e">
        <f>$AY199*Assembly!Y$4+$AZ199*Assembly!Y$5+$BA199*Assembly!Y$6+$BB199*Assembly!Y$7+$BC199*Assembly!Y$8+$BD199*Assembly!Y$9+$BE199*Assembly!Y$10+$BF199*Assembly!Y$11+$BG199*Assembly!Y$12+$BH199*Assembly!Y$13+$BI199*Assembly!Y$14+$BJ199*Assembly!Y$15+$BK199*Assembly!Y$16+$BL199*Assembly!Y$17+$BM199*Assembly!Y$18+$BN199*Assembly!Y$19+$BO199*Assembly!Y$20+$BP199*Assembly!Y$21+$BQ199*Assembly!Y$22+$BR199*Assembly!Y$23+$BS199*Assembly!Y$24</f>
        <v>#VALUE!</v>
      </c>
      <c r="CC199" s="133" t="e">
        <f t="shared" si="8"/>
        <v>#VALUE!</v>
      </c>
      <c r="CD199" s="130" t="e">
        <f t="shared" si="9"/>
        <v>#VALUE!</v>
      </c>
      <c r="CE199" s="183" t="e">
        <f>$AY199*Assembly!AC$4+$AZ199*Assembly!AC$5+$BA199*Assembly!AC$6+$BB199*Assembly!AC$7+$BC199*Assembly!AC$8+$BD199*Assembly!AC$9+$BE199*Assembly!AC$10+$BF199*Assembly!AC$11+$BG199*Assembly!AC$12+$BH199*Assembly!AC$13+$BI199*Assembly!AC$14+$BJ199*Assembly!AC$15+$BK199*Assembly!AC$16+$BL199*Assembly!AC$17+$BM199*Assembly!AC$18+$BN199*Assembly!AC$19+$BO199*Assembly!AC$20+$BP199*Assembly!AC$21+$BQ199*Assembly!AC$22+$BR199*Assembly!AC$23+$BS199*Assembly!AC$24</f>
        <v>#VALUE!</v>
      </c>
      <c r="CF199" s="145" t="e">
        <f>$AY199*Assembly!M$4+$AZ199*Assembly!M$5+$BA199*Assembly!M$6+$BB199*Assembly!M$7+$BC199*Assembly!M$8+$BD199*Assembly!M$9+$BE199*Assembly!M$10+$BF199*Assembly!M$11+$BG199*Assembly!M$12+$BH199*Assembly!M$13+$BI199*Assembly!M$14+$BJ199*Assembly!M$15+$BK199*Assembly!M$16+$BL199*Assembly!M$17+$BM199*Assembly!M$18+$BN199*Assembly!M$19+$BO199*Assembly!M$20+$BP199*Assembly!M$21+$BQ199*Assembly!M$22+$BR199*Assembly!M$23+$BS199*Assembly!M$24</f>
        <v>#VALUE!</v>
      </c>
      <c r="CG199" s="145" t="e">
        <f>$AY199*Assembly!N$4+$AZ199*Assembly!N$5+$BA199*Assembly!N$6+$BB199*Assembly!N$7+$BC199*Assembly!N$8+$BD199*Assembly!N$9+$BE199*Assembly!N$10+$BF199*Assembly!N$11+$BG199*Assembly!N$12+$BH199*Assembly!N$13+$BI199*Assembly!N$14+$BJ199*Assembly!N$15+$BK199*Assembly!N$16+$BL199*Assembly!N$17+$BM199*Assembly!N$18+$BN199*Assembly!N$19+$BO199*Assembly!N$20+$BP199*Assembly!N$21+$BQ199*Assembly!N$22+$BR199*Assembly!N$23+$BS199*Assembly!N$24</f>
        <v>#VALUE!</v>
      </c>
      <c r="CH199" s="145" t="e">
        <f>$AY199*Assembly!O$4+$AZ199*Assembly!O$5+$BA199*Assembly!O$6+$BB199*Assembly!O$7+$BC199*Assembly!O$8+$BD199*Assembly!O$9+$BE199*Assembly!O$10+$BF199*Assembly!O$11+$BG199*Assembly!O$12+$BH199*Assembly!O$13+$BI199*Assembly!O$14+$BJ199*Assembly!O$15+$BK199*Assembly!O$16+$BL199*Assembly!O$17+$BM199*Assembly!O$18+$BN199*Assembly!O$19+$BO199*Assembly!O$20+$BP199*Assembly!O$21+$BQ199*Assembly!O$22+$BR199*Assembly!O$23+$BS199*Assembly!O$24</f>
        <v>#VALUE!</v>
      </c>
      <c r="CI199" s="140" t="e">
        <f>$AY199*Assembly!P$4+$AZ199*Assembly!P$5+$BA199*Assembly!P$6+$BB199*Assembly!P$7+$BC199*Assembly!P$8+$BD199*Assembly!P$9+$BE199*Assembly!P$10+$BF199*Assembly!P$11+$BG199*Assembly!P$12+$BH199*Assembly!P$13+$BI199*Assembly!P$14+$BJ199*Assembly!P$15+$BK199*Assembly!P$16+$BL199*Assembly!P$17+$BM199*Assembly!P$18+$BN199*Assembly!P$19+$BO199*Assembly!P$20+$BP199*Assembly!P$21+$BQ199*Assembly!P$22+$BR199*Assembly!P$23+$BS199*Assembly!P$24</f>
        <v>#VALUE!</v>
      </c>
      <c r="CJ199" s="140" t="e">
        <f>$AY199*Assembly!Q$4+$AZ199*Assembly!Q$5+$BA199*Assembly!Q$6+$BB199*Assembly!Q$7+$BC199*Assembly!Q$8+$BD199*Assembly!Q$9+$BE199*Assembly!Q$10+$BF199*Assembly!Q$11+$BG199*Assembly!Q$12+$BH199*Assembly!Q$13+$BI199*Assembly!Q$14+$BJ199*Assembly!Q$15+$BK199*Assembly!Q$16+$BL199*Assembly!Q$17+$BM199*Assembly!Q$18+$BN199*Assembly!Q$19+$BO199*Assembly!Q$20+$BP199*Assembly!Q$21+$BQ199*Assembly!Q$22+$BR199*Assembly!Q$23+$BS199*Assembly!Q$24</f>
        <v>#VALUE!</v>
      </c>
      <c r="CK199" s="145" t="e">
        <f>$AY199*Assembly!R$4+$AZ199*Assembly!R$5+$BA199*Assembly!R$6+$BB199*Assembly!R$7+$BC199*Assembly!R$8+$BD199*Assembly!R$9+$BE199*Assembly!R$10+$BF199*Assembly!R$11+$BG199*Assembly!R$12+$BH199*Assembly!R$13+$BI199*Assembly!R$14+$BJ199*Assembly!R$15+$BK199*Assembly!R$16+$BL199*Assembly!R$17+$BM199*Assembly!R$18+$BN199*Assembly!R$19+$BO199*Assembly!R$20+$BP199*Assembly!R$21+$BQ199*Assembly!R$22+$BR199*Assembly!R$23+$BS199*Assembly!R$24</f>
        <v>#VALUE!</v>
      </c>
      <c r="CL199" s="140" t="e">
        <f>$AY199*Assembly!S$4+$AZ199*Assembly!S$5+$BA199*Assembly!S$6+$BB199*Assembly!S$7+$BC199*Assembly!S$8+$BD199*Assembly!S$9+$BE199*Assembly!S$10+$BF199*Assembly!S$11+$BG199*Assembly!S$12+$BH199*Assembly!S$13+$BI199*Assembly!S$14+$BJ199*Assembly!S$15+$BK199*Assembly!S$16+$BL199*Assembly!S$17+$BM199*Assembly!S$18+$BN199*Assembly!S$19+$BO199*Assembly!S$20+$BP199*Assembly!S$21+$BQ199*Assembly!S$22+$BR199*Assembly!S$23+$BS199*Assembly!S$24</f>
        <v>#VALUE!</v>
      </c>
      <c r="CM199" s="140" t="e">
        <f>$AY199*Assembly!T$4+$AZ199*Assembly!T$5+$BA199*Assembly!T$6+$BB199*Assembly!T$7+$BC199*Assembly!T$8+$BD199*Assembly!T$9+$BE199*Assembly!T$10+$BF199*Assembly!T$11+$BG199*Assembly!T$12+$BH199*Assembly!T$13+$BI199*Assembly!T$14+$BJ199*Assembly!T$15+$BK199*Assembly!T$16+$BL199*Assembly!T$17+$BM199*Assembly!T$18+$BN199*Assembly!T$19+$BO199*Assembly!T$20+$BP199*Assembly!T$21+$BQ199*Assembly!T$22+$BR199*Assembly!T$23+$BS199*Assembly!T$24</f>
        <v>#VALUE!</v>
      </c>
      <c r="CN199" s="140" t="e">
        <f>$AY199*Assembly!U$4+$AZ199*Assembly!U$5+$BA199*Assembly!U$6+$BB199*Assembly!U$7+$BC199*Assembly!U$8+$BD199*Assembly!U$9+$BE199*Assembly!U$10+$BF199*Assembly!U$11+$BG199*Assembly!U$12+$BH199*Assembly!U$13+$BI199*Assembly!U$14+$BJ199*Assembly!U$15+$BK199*Assembly!U$16+$BL199*Assembly!U$17+$BM199*Assembly!U$18+$BN199*Assembly!U$19+$BO199*Assembly!U$20+$BP199*Assembly!U$21+$BQ199*Assembly!U$22+$BR199*Assembly!U$23+$BS199*Assembly!U$24</f>
        <v>#VALUE!</v>
      </c>
      <c r="CO199" s="145" t="e">
        <f>$AY199*Assembly!V$4+$AZ199*Assembly!V$5+$BA199*Assembly!V$6+$BB199*Assembly!V$7+$BC199*Assembly!V$8+$BD199*Assembly!V$9+$BE199*Assembly!V$10+$BF199*Assembly!V$11+$BG199*Assembly!V$12+$BH199*Assembly!V$13+$BI199*Assembly!V$14+$BJ199*Assembly!V$15+$BK199*Assembly!V$16+$BL199*Assembly!V$17+$BM199*Assembly!V$18+$BN199*Assembly!V$19+$BO199*Assembly!V$20+$BP199*Assembly!V$21+$BQ199*Assembly!V$22+$BR199*Assembly!V$23+$BS199*Assembly!V$24</f>
        <v>#VALUE!</v>
      </c>
      <c r="CP199" s="145" t="e">
        <f>CF199*Refining!$F$3</f>
        <v>#VALUE!</v>
      </c>
      <c r="CQ199" s="145" t="e">
        <f>CG199*Refining!$F$4</f>
        <v>#VALUE!</v>
      </c>
      <c r="CR199" s="145" t="e">
        <f>CH199*Refining!$F$5</f>
        <v>#VALUE!</v>
      </c>
      <c r="CS199" s="145" t="e">
        <f>CI199*Refining!$F$6</f>
        <v>#VALUE!</v>
      </c>
      <c r="CT199" s="145" t="e">
        <f>CJ199*Refining!$F$7</f>
        <v>#VALUE!</v>
      </c>
      <c r="CU199" s="145" t="e">
        <f>CK199*Refining!$F$8</f>
        <v>#VALUE!</v>
      </c>
      <c r="CV199" s="145" t="e">
        <f>CL199*Refining!$F$9</f>
        <v>#VALUE!</v>
      </c>
      <c r="CW199" s="145" t="e">
        <f>CM199*Refining!$F$10</f>
        <v>#VALUE!</v>
      </c>
      <c r="CX199" s="145" t="e">
        <f>CN199*Refining!$F$11</f>
        <v>#VALUE!</v>
      </c>
      <c r="CY199" s="145" t="e">
        <f>CO199*Refining!$F$12</f>
        <v>#VALUE!</v>
      </c>
      <c r="CZ199" s="185" t="e">
        <f t="shared" ref="CZ199:DS199" si="804">IF(CF199 = 0, "", CF199)</f>
        <v>#VALUE!</v>
      </c>
      <c r="DA199" s="186" t="e">
        <f t="shared" si="804"/>
        <v>#VALUE!</v>
      </c>
      <c r="DB199" s="186" t="e">
        <f t="shared" si="804"/>
        <v>#VALUE!</v>
      </c>
      <c r="DC199" s="186" t="e">
        <f t="shared" si="804"/>
        <v>#VALUE!</v>
      </c>
      <c r="DD199" s="186" t="e">
        <f t="shared" si="804"/>
        <v>#VALUE!</v>
      </c>
      <c r="DE199" s="186" t="e">
        <f t="shared" si="804"/>
        <v>#VALUE!</v>
      </c>
      <c r="DF199" s="186" t="e">
        <f t="shared" si="804"/>
        <v>#VALUE!</v>
      </c>
      <c r="DG199" s="186" t="e">
        <f t="shared" si="804"/>
        <v>#VALUE!</v>
      </c>
      <c r="DH199" s="186" t="e">
        <f t="shared" si="804"/>
        <v>#VALUE!</v>
      </c>
      <c r="DI199" s="187" t="e">
        <f t="shared" si="804"/>
        <v>#VALUE!</v>
      </c>
      <c r="DJ199" s="185" t="e">
        <f t="shared" si="804"/>
        <v>#VALUE!</v>
      </c>
      <c r="DK199" s="186" t="e">
        <f t="shared" si="804"/>
        <v>#VALUE!</v>
      </c>
      <c r="DL199" s="186" t="e">
        <f t="shared" si="804"/>
        <v>#VALUE!</v>
      </c>
      <c r="DM199" s="186" t="e">
        <f t="shared" si="804"/>
        <v>#VALUE!</v>
      </c>
      <c r="DN199" s="211" t="e">
        <f t="shared" si="804"/>
        <v>#VALUE!</v>
      </c>
      <c r="DO199" s="186" t="e">
        <f t="shared" si="804"/>
        <v>#VALUE!</v>
      </c>
      <c r="DP199" s="186" t="e">
        <f t="shared" si="804"/>
        <v>#VALUE!</v>
      </c>
      <c r="DQ199" s="186" t="e">
        <f t="shared" si="804"/>
        <v>#VALUE!</v>
      </c>
      <c r="DR199" s="186" t="e">
        <f t="shared" si="804"/>
        <v>#VALUE!</v>
      </c>
      <c r="DS199" s="187" t="e">
        <f t="shared" si="804"/>
        <v>#VALUE!</v>
      </c>
      <c r="DT199" s="185" t="e">
        <f t="shared" si="11"/>
        <v>#VALUE!</v>
      </c>
      <c r="DU199" s="189" t="e">
        <f t="shared" si="12"/>
        <v>#VALUE!</v>
      </c>
      <c r="DV199" s="133" t="e">
        <f>CZ199*'Ores &amp; Ingots'!$C$3+DA199*'Ores &amp; Ingots'!$C$4+DB199*'Ores &amp; Ingots'!$C$5+DC199*'Ores &amp; Ingots'!$C$6+DD199*'Ores &amp; Ingots'!$C$7+DE199*'Ores &amp; Ingots'!$C$8+DF199*'Ores &amp; Ingots'!$C$9+DG199*'Ores &amp; Ingots'!$C$10+DH199*'Ores &amp; Ingots'!$C$11+DI199*'Ores &amp; Ingots'!$C$12</f>
        <v>#VALUE!</v>
      </c>
      <c r="DW199" s="133" t="e">
        <f>DJ199*'Ores &amp; Ingots'!$B$3+DK199*'Ores &amp; Ingots'!$B$4+DL199*'Ores &amp; Ingots'!$B$5+DM199*'Ores &amp; Ingots'!$B$6+DN199*'Ores &amp; Ingots'!$B$7+DO199*'Ores &amp; Ingots'!$B$8+DP199*'Ores &amp; Ingots'!$B$9+DQ199*'Ores &amp; Ingots'!$B$10+DR199*'Ores &amp; Ingots'!$B$11+DS199*'Ores &amp; Ingots'!$B$12</f>
        <v>#VALUE!</v>
      </c>
      <c r="DX199" s="189" t="e">
        <f>CZ199*Refining!$G$3+DA199*Refining!$G$4+DB199*Refining!$G$5+DC199*Refining!$G$6+DD199*Refining!$G$7+DE199*Refining!$G$8+DF199*Refining!$G$9+DG199*Refining!$G$10+DH199*Refining!$G$11+DI199*Refining!$G$12</f>
        <v>#VALUE!</v>
      </c>
      <c r="DY199" s="189" t="e">
        <f t="shared" si="13"/>
        <v>#VALUE!</v>
      </c>
      <c r="DZ199" s="192" t="e">
        <f t="shared" si="14"/>
        <v>#VALUE!</v>
      </c>
      <c r="EA199" s="185" t="e">
        <f t="shared" si="15"/>
        <v>#VALUE!</v>
      </c>
      <c r="EB199" s="194" t="e">
        <f t="shared" ref="EB199:EC199" si="805">EA199/60</f>
        <v>#VALUE!</v>
      </c>
      <c r="EC199" s="194" t="e">
        <f t="shared" si="805"/>
        <v>#VALUE!</v>
      </c>
      <c r="ED199" s="185" t="e">
        <f t="shared" si="17"/>
        <v>#VALUE!</v>
      </c>
      <c r="EE199" s="194" t="e">
        <f t="shared" ref="EE199:EF199" si="806">ED199/1000</f>
        <v>#VALUE!</v>
      </c>
      <c r="EF199" s="196" t="e">
        <f t="shared" si="806"/>
        <v>#VALUE!</v>
      </c>
      <c r="EG199" s="130" t="e">
        <f t="shared" si="19"/>
        <v>#VALUE!</v>
      </c>
      <c r="EH199" s="132" t="e">
        <f t="shared" si="20"/>
        <v>#VALUE!</v>
      </c>
      <c r="EI199" s="133" t="s">
        <v>28</v>
      </c>
    </row>
    <row r="200" spans="1:139" ht="12.75" hidden="1" x14ac:dyDescent="0.2">
      <c r="A200" s="864"/>
      <c r="B200" s="135" t="s">
        <v>398</v>
      </c>
      <c r="C200" s="137" t="s">
        <v>156</v>
      </c>
      <c r="D200" s="137">
        <v>1</v>
      </c>
      <c r="E200" s="137">
        <v>1</v>
      </c>
      <c r="F200" s="137">
        <v>1</v>
      </c>
      <c r="G200" s="139">
        <f t="shared" si="0"/>
        <v>15.625</v>
      </c>
      <c r="H200" s="140">
        <v>3</v>
      </c>
      <c r="I200" s="140">
        <v>7.5</v>
      </c>
      <c r="J200" s="140">
        <f>H200/Main!$D$9</f>
        <v>0.6</v>
      </c>
      <c r="K200" s="140">
        <f>I200/Main!$D$10</f>
        <v>3.75</v>
      </c>
      <c r="L200" s="140">
        <f t="shared" si="1"/>
        <v>6.25</v>
      </c>
      <c r="M200" s="140">
        <v>1</v>
      </c>
      <c r="N200" s="143"/>
      <c r="O200" s="143"/>
      <c r="P200" s="143"/>
      <c r="Q200" s="145"/>
      <c r="R200" s="143"/>
      <c r="S200" s="146"/>
      <c r="T200" s="146"/>
      <c r="U200" s="143"/>
      <c r="V200" s="143"/>
      <c r="W200" s="146"/>
      <c r="X200" s="146"/>
      <c r="Y200" s="143"/>
      <c r="Z200" s="143"/>
      <c r="AA200" s="143"/>
      <c r="AB200" s="143"/>
      <c r="AC200" s="414" t="s">
        <v>34</v>
      </c>
      <c r="AD200" s="167">
        <v>4</v>
      </c>
      <c r="AE200" s="133">
        <v>0</v>
      </c>
      <c r="AF200" s="133">
        <v>0</v>
      </c>
      <c r="AG200" s="133">
        <v>0</v>
      </c>
      <c r="AH200" s="133">
        <v>0</v>
      </c>
      <c r="AI200" s="133">
        <v>0</v>
      </c>
      <c r="AJ200" s="133">
        <v>0</v>
      </c>
      <c r="AK200" s="133">
        <v>0</v>
      </c>
      <c r="AL200" s="133">
        <v>0</v>
      </c>
      <c r="AM200" s="133">
        <v>0</v>
      </c>
      <c r="AN200" s="133">
        <v>0</v>
      </c>
      <c r="AO200" s="133">
        <v>0</v>
      </c>
      <c r="AP200" s="133">
        <v>0</v>
      </c>
      <c r="AQ200" s="133">
        <v>0</v>
      </c>
      <c r="AR200" s="133">
        <v>0</v>
      </c>
      <c r="AS200" s="133">
        <v>0</v>
      </c>
      <c r="AT200" s="133">
        <v>0</v>
      </c>
      <c r="AU200" s="133">
        <v>0</v>
      </c>
      <c r="AV200" s="133">
        <v>0</v>
      </c>
      <c r="AW200" s="133">
        <v>0</v>
      </c>
      <c r="AX200" s="133">
        <v>0</v>
      </c>
      <c r="AY200" s="406">
        <f t="shared" ref="AY200:BS200" si="807">IF(AD200 = 0, "", AD200)</f>
        <v>4</v>
      </c>
      <c r="AZ200" s="137" t="str">
        <f t="shared" si="807"/>
        <v/>
      </c>
      <c r="BA200" s="137" t="str">
        <f t="shared" si="807"/>
        <v/>
      </c>
      <c r="BB200" s="137" t="str">
        <f t="shared" si="807"/>
        <v/>
      </c>
      <c r="BC200" s="137" t="str">
        <f t="shared" si="807"/>
        <v/>
      </c>
      <c r="BD200" s="137" t="str">
        <f t="shared" si="807"/>
        <v/>
      </c>
      <c r="BE200" s="137" t="str">
        <f t="shared" si="807"/>
        <v/>
      </c>
      <c r="BF200" s="137" t="str">
        <f t="shared" si="807"/>
        <v/>
      </c>
      <c r="BG200" s="137" t="str">
        <f t="shared" si="807"/>
        <v/>
      </c>
      <c r="BH200" s="137" t="str">
        <f t="shared" si="807"/>
        <v/>
      </c>
      <c r="BI200" s="137" t="str">
        <f t="shared" si="807"/>
        <v/>
      </c>
      <c r="BJ200" s="137" t="str">
        <f t="shared" si="807"/>
        <v/>
      </c>
      <c r="BK200" s="137" t="str">
        <f t="shared" si="807"/>
        <v/>
      </c>
      <c r="BL200" s="137" t="str">
        <f t="shared" si="807"/>
        <v/>
      </c>
      <c r="BM200" s="137" t="str">
        <f t="shared" si="807"/>
        <v/>
      </c>
      <c r="BN200" s="137" t="str">
        <f t="shared" si="807"/>
        <v/>
      </c>
      <c r="BO200" s="137" t="str">
        <f t="shared" si="807"/>
        <v/>
      </c>
      <c r="BP200" s="137" t="str">
        <f t="shared" si="807"/>
        <v/>
      </c>
      <c r="BQ200" s="137" t="str">
        <f t="shared" si="807"/>
        <v/>
      </c>
      <c r="BR200" s="137" t="str">
        <f t="shared" si="807"/>
        <v/>
      </c>
      <c r="BS200" s="169" t="str">
        <f t="shared" si="807"/>
        <v/>
      </c>
      <c r="BT200" s="174" t="e">
        <f>$AY200*Assembly!Z$4+$AZ200*Assembly!Z$5+$BA200*Assembly!Z$6+$BB200*Assembly!Z$7+$BC200*Assembly!Z$8+$BD200*Assembly!Z$9+$BE200*Assembly!Z$10+$BF200*Assembly!Z$11+$BG200*Assembly!Z$12+$BH200*Assembly!Z$13+$BI200*Assembly!Z$14+$BJ200*Assembly!Z$15+$BK200*Assembly!Z$16+$BL200*Assembly!Z$17+$BM200*Assembly!Z$18+$BN200*Assembly!Z$19+$BO200*Assembly!Z$20+$BP200*Assembly!Z$21+$BQ200*Assembly!Z$22+$BR200*Assembly!Z$23+$BS200*Assembly!Z$24</f>
        <v>#VALUE!</v>
      </c>
      <c r="BU200" s="133" t="e">
        <f t="shared" si="3"/>
        <v>#VALUE!</v>
      </c>
      <c r="BV200" s="133"/>
      <c r="BW200" s="133" t="e">
        <f>$AY200*Assembly!AD$4+$AZ200*Assembly!AD$5+$BA200*Assembly!AD$6+$BB200*Assembly!AD$7+$BC200*Assembly!AD$8+$BD200*Assembly!AD$9+$BE200*Assembly!AD$10+$BF200*Assembly!AD$11+$BG200*Assembly!AD$12+$BH200*Assembly!AD$13+$BI200*Assembly!AD$14+$BJ200*Assembly!AD$15+$BK200*Assembly!AD$16+$BL200*Assembly!AD$17+$BM200*Assembly!AD$18+$BN200*Assembly!AD$19+$BO200*Assembly!AD$20+$BP200*Assembly!AD$21+$BQ200*Assembly!AD$22+$BR200*Assembly!AD$23+$BS200*Assembly!AD$24</f>
        <v>#VALUE!</v>
      </c>
      <c r="BX200" s="177" t="e">
        <f t="shared" si="4"/>
        <v>#VALUE!</v>
      </c>
      <c r="BY200" s="178" t="e">
        <f t="shared" si="5"/>
        <v>#VALUE!</v>
      </c>
      <c r="BZ200" s="179" t="e">
        <f t="shared" si="6"/>
        <v>#VALUE!</v>
      </c>
      <c r="CA200" s="178" t="e">
        <f t="shared" si="7"/>
        <v>#VALUE!</v>
      </c>
      <c r="CB200" s="133" t="e">
        <f>$AY200*Assembly!Y$4+$AZ200*Assembly!Y$5+$BA200*Assembly!Y$6+$BB200*Assembly!Y$7+$BC200*Assembly!Y$8+$BD200*Assembly!Y$9+$BE200*Assembly!Y$10+$BF200*Assembly!Y$11+$BG200*Assembly!Y$12+$BH200*Assembly!Y$13+$BI200*Assembly!Y$14+$BJ200*Assembly!Y$15+$BK200*Assembly!Y$16+$BL200*Assembly!Y$17+$BM200*Assembly!Y$18+$BN200*Assembly!Y$19+$BO200*Assembly!Y$20+$BP200*Assembly!Y$21+$BQ200*Assembly!Y$22+$BR200*Assembly!Y$23+$BS200*Assembly!Y$24</f>
        <v>#VALUE!</v>
      </c>
      <c r="CC200" s="133" t="e">
        <f t="shared" si="8"/>
        <v>#VALUE!</v>
      </c>
      <c r="CD200" s="130" t="e">
        <f t="shared" si="9"/>
        <v>#VALUE!</v>
      </c>
      <c r="CE200" s="183" t="e">
        <f>$AY200*Assembly!AC$4+$AZ200*Assembly!AC$5+$BA200*Assembly!AC$6+$BB200*Assembly!AC$7+$BC200*Assembly!AC$8+$BD200*Assembly!AC$9+$BE200*Assembly!AC$10+$BF200*Assembly!AC$11+$BG200*Assembly!AC$12+$BH200*Assembly!AC$13+$BI200*Assembly!AC$14+$BJ200*Assembly!AC$15+$BK200*Assembly!AC$16+$BL200*Assembly!AC$17+$BM200*Assembly!AC$18+$BN200*Assembly!AC$19+$BO200*Assembly!AC$20+$BP200*Assembly!AC$21+$BQ200*Assembly!AC$22+$BR200*Assembly!AC$23+$BS200*Assembly!AC$24</f>
        <v>#VALUE!</v>
      </c>
      <c r="CF200" s="145" t="e">
        <f>$AY200*Assembly!M$4+$AZ200*Assembly!M$5+$BA200*Assembly!M$6+$BB200*Assembly!M$7+$BC200*Assembly!M$8+$BD200*Assembly!M$9+$BE200*Assembly!M$10+$BF200*Assembly!M$11+$BG200*Assembly!M$12+$BH200*Assembly!M$13+$BI200*Assembly!M$14+$BJ200*Assembly!M$15+$BK200*Assembly!M$16+$BL200*Assembly!M$17+$BM200*Assembly!M$18+$BN200*Assembly!M$19+$BO200*Assembly!M$20+$BP200*Assembly!M$21+$BQ200*Assembly!M$22+$BR200*Assembly!M$23+$BS200*Assembly!M$24</f>
        <v>#VALUE!</v>
      </c>
      <c r="CG200" s="145" t="e">
        <f>$AY200*Assembly!N$4+$AZ200*Assembly!N$5+$BA200*Assembly!N$6+$BB200*Assembly!N$7+$BC200*Assembly!N$8+$BD200*Assembly!N$9+$BE200*Assembly!N$10+$BF200*Assembly!N$11+$BG200*Assembly!N$12+$BH200*Assembly!N$13+$BI200*Assembly!N$14+$BJ200*Assembly!N$15+$BK200*Assembly!N$16+$BL200*Assembly!N$17+$BM200*Assembly!N$18+$BN200*Assembly!N$19+$BO200*Assembly!N$20+$BP200*Assembly!N$21+$BQ200*Assembly!N$22+$BR200*Assembly!N$23+$BS200*Assembly!N$24</f>
        <v>#VALUE!</v>
      </c>
      <c r="CH200" s="145" t="e">
        <f>$AY200*Assembly!O$4+$AZ200*Assembly!O$5+$BA200*Assembly!O$6+$BB200*Assembly!O$7+$BC200*Assembly!O$8+$BD200*Assembly!O$9+$BE200*Assembly!O$10+$BF200*Assembly!O$11+$BG200*Assembly!O$12+$BH200*Assembly!O$13+$BI200*Assembly!O$14+$BJ200*Assembly!O$15+$BK200*Assembly!O$16+$BL200*Assembly!O$17+$BM200*Assembly!O$18+$BN200*Assembly!O$19+$BO200*Assembly!O$20+$BP200*Assembly!O$21+$BQ200*Assembly!O$22+$BR200*Assembly!O$23+$BS200*Assembly!O$24</f>
        <v>#VALUE!</v>
      </c>
      <c r="CI200" s="140" t="e">
        <f>$AY200*Assembly!P$4+$AZ200*Assembly!P$5+$BA200*Assembly!P$6+$BB200*Assembly!P$7+$BC200*Assembly!P$8+$BD200*Assembly!P$9+$BE200*Assembly!P$10+$BF200*Assembly!P$11+$BG200*Assembly!P$12+$BH200*Assembly!P$13+$BI200*Assembly!P$14+$BJ200*Assembly!P$15+$BK200*Assembly!P$16+$BL200*Assembly!P$17+$BM200*Assembly!P$18+$BN200*Assembly!P$19+$BO200*Assembly!P$20+$BP200*Assembly!P$21+$BQ200*Assembly!P$22+$BR200*Assembly!P$23+$BS200*Assembly!P$24</f>
        <v>#VALUE!</v>
      </c>
      <c r="CJ200" s="140" t="e">
        <f>$AY200*Assembly!Q$4+$AZ200*Assembly!Q$5+$BA200*Assembly!Q$6+$BB200*Assembly!Q$7+$BC200*Assembly!Q$8+$BD200*Assembly!Q$9+$BE200*Assembly!Q$10+$BF200*Assembly!Q$11+$BG200*Assembly!Q$12+$BH200*Assembly!Q$13+$BI200*Assembly!Q$14+$BJ200*Assembly!Q$15+$BK200*Assembly!Q$16+$BL200*Assembly!Q$17+$BM200*Assembly!Q$18+$BN200*Assembly!Q$19+$BO200*Assembly!Q$20+$BP200*Assembly!Q$21+$BQ200*Assembly!Q$22+$BR200*Assembly!Q$23+$BS200*Assembly!Q$24</f>
        <v>#VALUE!</v>
      </c>
      <c r="CK200" s="145" t="e">
        <f>$AY200*Assembly!R$4+$AZ200*Assembly!R$5+$BA200*Assembly!R$6+$BB200*Assembly!R$7+$BC200*Assembly!R$8+$BD200*Assembly!R$9+$BE200*Assembly!R$10+$BF200*Assembly!R$11+$BG200*Assembly!R$12+$BH200*Assembly!R$13+$BI200*Assembly!R$14+$BJ200*Assembly!R$15+$BK200*Assembly!R$16+$BL200*Assembly!R$17+$BM200*Assembly!R$18+$BN200*Assembly!R$19+$BO200*Assembly!R$20+$BP200*Assembly!R$21+$BQ200*Assembly!R$22+$BR200*Assembly!R$23+$BS200*Assembly!R$24</f>
        <v>#VALUE!</v>
      </c>
      <c r="CL200" s="140" t="e">
        <f>$AY200*Assembly!S$4+$AZ200*Assembly!S$5+$BA200*Assembly!S$6+$BB200*Assembly!S$7+$BC200*Assembly!S$8+$BD200*Assembly!S$9+$BE200*Assembly!S$10+$BF200*Assembly!S$11+$BG200*Assembly!S$12+$BH200*Assembly!S$13+$BI200*Assembly!S$14+$BJ200*Assembly!S$15+$BK200*Assembly!S$16+$BL200*Assembly!S$17+$BM200*Assembly!S$18+$BN200*Assembly!S$19+$BO200*Assembly!S$20+$BP200*Assembly!S$21+$BQ200*Assembly!S$22+$BR200*Assembly!S$23+$BS200*Assembly!S$24</f>
        <v>#VALUE!</v>
      </c>
      <c r="CM200" s="140" t="e">
        <f>$AY200*Assembly!T$4+$AZ200*Assembly!T$5+$BA200*Assembly!T$6+$BB200*Assembly!T$7+$BC200*Assembly!T$8+$BD200*Assembly!T$9+$BE200*Assembly!T$10+$BF200*Assembly!T$11+$BG200*Assembly!T$12+$BH200*Assembly!T$13+$BI200*Assembly!T$14+$BJ200*Assembly!T$15+$BK200*Assembly!T$16+$BL200*Assembly!T$17+$BM200*Assembly!T$18+$BN200*Assembly!T$19+$BO200*Assembly!T$20+$BP200*Assembly!T$21+$BQ200*Assembly!T$22+$BR200*Assembly!T$23+$BS200*Assembly!T$24</f>
        <v>#VALUE!</v>
      </c>
      <c r="CN200" s="140" t="e">
        <f>$AY200*Assembly!U$4+$AZ200*Assembly!U$5+$BA200*Assembly!U$6+$BB200*Assembly!U$7+$BC200*Assembly!U$8+$BD200*Assembly!U$9+$BE200*Assembly!U$10+$BF200*Assembly!U$11+$BG200*Assembly!U$12+$BH200*Assembly!U$13+$BI200*Assembly!U$14+$BJ200*Assembly!U$15+$BK200*Assembly!U$16+$BL200*Assembly!U$17+$BM200*Assembly!U$18+$BN200*Assembly!U$19+$BO200*Assembly!U$20+$BP200*Assembly!U$21+$BQ200*Assembly!U$22+$BR200*Assembly!U$23+$BS200*Assembly!U$24</f>
        <v>#VALUE!</v>
      </c>
      <c r="CO200" s="145" t="e">
        <f>$AY200*Assembly!V$4+$AZ200*Assembly!V$5+$BA200*Assembly!V$6+$BB200*Assembly!V$7+$BC200*Assembly!V$8+$BD200*Assembly!V$9+$BE200*Assembly!V$10+$BF200*Assembly!V$11+$BG200*Assembly!V$12+$BH200*Assembly!V$13+$BI200*Assembly!V$14+$BJ200*Assembly!V$15+$BK200*Assembly!V$16+$BL200*Assembly!V$17+$BM200*Assembly!V$18+$BN200*Assembly!V$19+$BO200*Assembly!V$20+$BP200*Assembly!V$21+$BQ200*Assembly!V$22+$BR200*Assembly!V$23+$BS200*Assembly!V$24</f>
        <v>#VALUE!</v>
      </c>
      <c r="CP200" s="145" t="e">
        <f>CF200*Refining!$F$3</f>
        <v>#VALUE!</v>
      </c>
      <c r="CQ200" s="145" t="e">
        <f>CG200*Refining!$F$4</f>
        <v>#VALUE!</v>
      </c>
      <c r="CR200" s="145" t="e">
        <f>CH200*Refining!$F$5</f>
        <v>#VALUE!</v>
      </c>
      <c r="CS200" s="145" t="e">
        <f>CI200*Refining!$F$6</f>
        <v>#VALUE!</v>
      </c>
      <c r="CT200" s="145" t="e">
        <f>CJ200*Refining!$F$7</f>
        <v>#VALUE!</v>
      </c>
      <c r="CU200" s="145" t="e">
        <f>CK200*Refining!$F$8</f>
        <v>#VALUE!</v>
      </c>
      <c r="CV200" s="145" t="e">
        <f>CL200*Refining!$F$9</f>
        <v>#VALUE!</v>
      </c>
      <c r="CW200" s="145" t="e">
        <f>CM200*Refining!$F$10</f>
        <v>#VALUE!</v>
      </c>
      <c r="CX200" s="145" t="e">
        <f>CN200*Refining!$F$11</f>
        <v>#VALUE!</v>
      </c>
      <c r="CY200" s="145" t="e">
        <f>CO200*Refining!$F$12</f>
        <v>#VALUE!</v>
      </c>
      <c r="CZ200" s="185" t="e">
        <f t="shared" ref="CZ200:DS200" si="808">IF(CF200 = 0, "", CF200)</f>
        <v>#VALUE!</v>
      </c>
      <c r="DA200" s="186" t="e">
        <f t="shared" si="808"/>
        <v>#VALUE!</v>
      </c>
      <c r="DB200" s="186" t="e">
        <f t="shared" si="808"/>
        <v>#VALUE!</v>
      </c>
      <c r="DC200" s="186" t="e">
        <f t="shared" si="808"/>
        <v>#VALUE!</v>
      </c>
      <c r="DD200" s="186" t="e">
        <f t="shared" si="808"/>
        <v>#VALUE!</v>
      </c>
      <c r="DE200" s="186" t="e">
        <f t="shared" si="808"/>
        <v>#VALUE!</v>
      </c>
      <c r="DF200" s="186" t="e">
        <f t="shared" si="808"/>
        <v>#VALUE!</v>
      </c>
      <c r="DG200" s="186" t="e">
        <f t="shared" si="808"/>
        <v>#VALUE!</v>
      </c>
      <c r="DH200" s="186" t="e">
        <f t="shared" si="808"/>
        <v>#VALUE!</v>
      </c>
      <c r="DI200" s="187" t="e">
        <f t="shared" si="808"/>
        <v>#VALUE!</v>
      </c>
      <c r="DJ200" s="185" t="e">
        <f t="shared" si="808"/>
        <v>#VALUE!</v>
      </c>
      <c r="DK200" s="186" t="e">
        <f t="shared" si="808"/>
        <v>#VALUE!</v>
      </c>
      <c r="DL200" s="186" t="e">
        <f t="shared" si="808"/>
        <v>#VALUE!</v>
      </c>
      <c r="DM200" s="186" t="e">
        <f t="shared" si="808"/>
        <v>#VALUE!</v>
      </c>
      <c r="DN200" s="211" t="e">
        <f t="shared" si="808"/>
        <v>#VALUE!</v>
      </c>
      <c r="DO200" s="186" t="e">
        <f t="shared" si="808"/>
        <v>#VALUE!</v>
      </c>
      <c r="DP200" s="186" t="e">
        <f t="shared" si="808"/>
        <v>#VALUE!</v>
      </c>
      <c r="DQ200" s="186" t="e">
        <f t="shared" si="808"/>
        <v>#VALUE!</v>
      </c>
      <c r="DR200" s="186" t="e">
        <f t="shared" si="808"/>
        <v>#VALUE!</v>
      </c>
      <c r="DS200" s="187" t="e">
        <f t="shared" si="808"/>
        <v>#VALUE!</v>
      </c>
      <c r="DT200" s="185" t="e">
        <f t="shared" si="11"/>
        <v>#VALUE!</v>
      </c>
      <c r="DU200" s="189" t="e">
        <f t="shared" si="12"/>
        <v>#VALUE!</v>
      </c>
      <c r="DV200" s="133" t="e">
        <f>CZ200*'Ores &amp; Ingots'!$C$3+DA200*'Ores &amp; Ingots'!$C$4+DB200*'Ores &amp; Ingots'!$C$5+DC200*'Ores &amp; Ingots'!$C$6+DD200*'Ores &amp; Ingots'!$C$7+DE200*'Ores &amp; Ingots'!$C$8+DF200*'Ores &amp; Ingots'!$C$9+DG200*'Ores &amp; Ingots'!$C$10+DH200*'Ores &amp; Ingots'!$C$11+DI200*'Ores &amp; Ingots'!$C$12</f>
        <v>#VALUE!</v>
      </c>
      <c r="DW200" s="133" t="e">
        <f>DJ200*'Ores &amp; Ingots'!$B$3+DK200*'Ores &amp; Ingots'!$B$4+DL200*'Ores &amp; Ingots'!$B$5+DM200*'Ores &amp; Ingots'!$B$6+DN200*'Ores &amp; Ingots'!$B$7+DO200*'Ores &amp; Ingots'!$B$8+DP200*'Ores &amp; Ingots'!$B$9+DQ200*'Ores &amp; Ingots'!$B$10+DR200*'Ores &amp; Ingots'!$B$11+DS200*'Ores &amp; Ingots'!$B$12</f>
        <v>#VALUE!</v>
      </c>
      <c r="DX200" s="189" t="e">
        <f>CZ200*Refining!$G$3+DA200*Refining!$G$4+DB200*Refining!$G$5+DC200*Refining!$G$6+DD200*Refining!$G$7+DE200*Refining!$G$8+DF200*Refining!$G$9+DG200*Refining!$G$10+DH200*Refining!$G$11+DI200*Refining!$G$12</f>
        <v>#VALUE!</v>
      </c>
      <c r="DY200" s="189" t="e">
        <f t="shared" si="13"/>
        <v>#VALUE!</v>
      </c>
      <c r="DZ200" s="192" t="e">
        <f t="shared" si="14"/>
        <v>#VALUE!</v>
      </c>
      <c r="EA200" s="185" t="e">
        <f t="shared" si="15"/>
        <v>#VALUE!</v>
      </c>
      <c r="EB200" s="194" t="e">
        <f t="shared" ref="EB200:EC200" si="809">EA200/60</f>
        <v>#VALUE!</v>
      </c>
      <c r="EC200" s="194" t="e">
        <f t="shared" si="809"/>
        <v>#VALUE!</v>
      </c>
      <c r="ED200" s="185" t="e">
        <f t="shared" si="17"/>
        <v>#VALUE!</v>
      </c>
      <c r="EE200" s="194" t="e">
        <f t="shared" ref="EE200:EF200" si="810">ED200/1000</f>
        <v>#VALUE!</v>
      </c>
      <c r="EF200" s="196" t="e">
        <f t="shared" si="810"/>
        <v>#VALUE!</v>
      </c>
      <c r="EG200" s="130" t="e">
        <f t="shared" si="19"/>
        <v>#VALUE!</v>
      </c>
      <c r="EH200" s="132" t="e">
        <f t="shared" si="20"/>
        <v>#VALUE!</v>
      </c>
      <c r="EI200" s="133">
        <v>16</v>
      </c>
    </row>
    <row r="201" spans="1:139" ht="12.75" hidden="1" x14ac:dyDescent="0.2">
      <c r="A201" s="864"/>
      <c r="B201" s="135" t="s">
        <v>399</v>
      </c>
      <c r="C201" s="137" t="s">
        <v>156</v>
      </c>
      <c r="D201" s="137">
        <v>1</v>
      </c>
      <c r="E201" s="137">
        <v>1</v>
      </c>
      <c r="F201" s="137">
        <v>1</v>
      </c>
      <c r="G201" s="139">
        <f t="shared" si="0"/>
        <v>15.625</v>
      </c>
      <c r="H201" s="140">
        <v>8</v>
      </c>
      <c r="I201" s="140">
        <v>20</v>
      </c>
      <c r="J201" s="140">
        <f>H201/Main!$D$9</f>
        <v>1.6</v>
      </c>
      <c r="K201" s="140">
        <f>I201/Main!$D$10</f>
        <v>10</v>
      </c>
      <c r="L201" s="140">
        <f t="shared" si="1"/>
        <v>6.25</v>
      </c>
      <c r="M201" s="140">
        <v>1</v>
      </c>
      <c r="N201" s="143"/>
      <c r="O201" s="143"/>
      <c r="P201" s="143"/>
      <c r="Q201" s="145"/>
      <c r="R201" s="143"/>
      <c r="S201" s="146"/>
      <c r="T201" s="146"/>
      <c r="U201" s="143"/>
      <c r="V201" s="143"/>
      <c r="W201" s="146"/>
      <c r="X201" s="146"/>
      <c r="Y201" s="143"/>
      <c r="Z201" s="143"/>
      <c r="AA201" s="143"/>
      <c r="AB201" s="143"/>
      <c r="AC201" s="362" t="s">
        <v>34</v>
      </c>
      <c r="AD201" s="167">
        <v>25</v>
      </c>
      <c r="AE201" s="133">
        <v>0</v>
      </c>
      <c r="AF201" s="133">
        <v>0</v>
      </c>
      <c r="AG201" s="133">
        <v>0</v>
      </c>
      <c r="AH201" s="133">
        <v>0</v>
      </c>
      <c r="AI201" s="133">
        <v>0</v>
      </c>
      <c r="AJ201" s="133">
        <v>0</v>
      </c>
      <c r="AK201" s="133">
        <v>0</v>
      </c>
      <c r="AL201" s="133">
        <v>0</v>
      </c>
      <c r="AM201" s="133">
        <v>0</v>
      </c>
      <c r="AN201" s="133">
        <v>0</v>
      </c>
      <c r="AO201" s="133">
        <v>0</v>
      </c>
      <c r="AP201" s="133">
        <v>0</v>
      </c>
      <c r="AQ201" s="133">
        <v>0</v>
      </c>
      <c r="AR201" s="133">
        <v>0</v>
      </c>
      <c r="AS201" s="133">
        <v>0</v>
      </c>
      <c r="AT201" s="133">
        <v>0</v>
      </c>
      <c r="AU201" s="133">
        <v>0</v>
      </c>
      <c r="AV201" s="133">
        <v>0</v>
      </c>
      <c r="AW201" s="133">
        <v>0</v>
      </c>
      <c r="AX201" s="133">
        <v>0</v>
      </c>
      <c r="AY201" s="406">
        <f t="shared" ref="AY201:BS201" si="811">IF(AD201 = 0, "", AD201)</f>
        <v>25</v>
      </c>
      <c r="AZ201" s="137" t="str">
        <f t="shared" si="811"/>
        <v/>
      </c>
      <c r="BA201" s="137" t="str">
        <f t="shared" si="811"/>
        <v/>
      </c>
      <c r="BB201" s="137" t="str">
        <f t="shared" si="811"/>
        <v/>
      </c>
      <c r="BC201" s="137" t="str">
        <f t="shared" si="811"/>
        <v/>
      </c>
      <c r="BD201" s="137" t="str">
        <f t="shared" si="811"/>
        <v/>
      </c>
      <c r="BE201" s="137" t="str">
        <f t="shared" si="811"/>
        <v/>
      </c>
      <c r="BF201" s="137" t="str">
        <f t="shared" si="811"/>
        <v/>
      </c>
      <c r="BG201" s="137" t="str">
        <f t="shared" si="811"/>
        <v/>
      </c>
      <c r="BH201" s="137" t="str">
        <f t="shared" si="811"/>
        <v/>
      </c>
      <c r="BI201" s="137" t="str">
        <f t="shared" si="811"/>
        <v/>
      </c>
      <c r="BJ201" s="137" t="str">
        <f t="shared" si="811"/>
        <v/>
      </c>
      <c r="BK201" s="137" t="str">
        <f t="shared" si="811"/>
        <v/>
      </c>
      <c r="BL201" s="137" t="str">
        <f t="shared" si="811"/>
        <v/>
      </c>
      <c r="BM201" s="137" t="str">
        <f t="shared" si="811"/>
        <v/>
      </c>
      <c r="BN201" s="137" t="str">
        <f t="shared" si="811"/>
        <v/>
      </c>
      <c r="BO201" s="137" t="str">
        <f t="shared" si="811"/>
        <v/>
      </c>
      <c r="BP201" s="137" t="str">
        <f t="shared" si="811"/>
        <v/>
      </c>
      <c r="BQ201" s="137" t="str">
        <f t="shared" si="811"/>
        <v/>
      </c>
      <c r="BR201" s="137" t="str">
        <f t="shared" si="811"/>
        <v/>
      </c>
      <c r="BS201" s="169" t="str">
        <f t="shared" si="811"/>
        <v/>
      </c>
      <c r="BT201" s="174" t="e">
        <f>$AY201*Assembly!Z$4+$AZ201*Assembly!Z$5+$BA201*Assembly!Z$6+$BB201*Assembly!Z$7+$BC201*Assembly!Z$8+$BD201*Assembly!Z$9+$BE201*Assembly!Z$10+$BF201*Assembly!Z$11+$BG201*Assembly!Z$12+$BH201*Assembly!Z$13+$BI201*Assembly!Z$14+$BJ201*Assembly!Z$15+$BK201*Assembly!Z$16+$BL201*Assembly!Z$17+$BM201*Assembly!Z$18+$BN201*Assembly!Z$19+$BO201*Assembly!Z$20+$BP201*Assembly!Z$21+$BQ201*Assembly!Z$22+$BR201*Assembly!Z$23+$BS201*Assembly!Z$24</f>
        <v>#VALUE!</v>
      </c>
      <c r="BU201" s="133" t="e">
        <f t="shared" si="3"/>
        <v>#VALUE!</v>
      </c>
      <c r="BV201" s="133"/>
      <c r="BW201" s="133" t="e">
        <f>$AY201*Assembly!AD$4+$AZ201*Assembly!AD$5+$BA201*Assembly!AD$6+$BB201*Assembly!AD$7+$BC201*Assembly!AD$8+$BD201*Assembly!AD$9+$BE201*Assembly!AD$10+$BF201*Assembly!AD$11+$BG201*Assembly!AD$12+$BH201*Assembly!AD$13+$BI201*Assembly!AD$14+$BJ201*Assembly!AD$15+$BK201*Assembly!AD$16+$BL201*Assembly!AD$17+$BM201*Assembly!AD$18+$BN201*Assembly!AD$19+$BO201*Assembly!AD$20+$BP201*Assembly!AD$21+$BQ201*Assembly!AD$22+$BR201*Assembly!AD$23+$BS201*Assembly!AD$24</f>
        <v>#VALUE!</v>
      </c>
      <c r="BX201" s="177" t="e">
        <f t="shared" si="4"/>
        <v>#VALUE!</v>
      </c>
      <c r="BY201" s="178" t="e">
        <f t="shared" si="5"/>
        <v>#VALUE!</v>
      </c>
      <c r="BZ201" s="179" t="e">
        <f t="shared" si="6"/>
        <v>#VALUE!</v>
      </c>
      <c r="CA201" s="178" t="e">
        <f t="shared" si="7"/>
        <v>#VALUE!</v>
      </c>
      <c r="CB201" s="133" t="e">
        <f>$AY201*Assembly!Y$4+$AZ201*Assembly!Y$5+$BA201*Assembly!Y$6+$BB201*Assembly!Y$7+$BC201*Assembly!Y$8+$BD201*Assembly!Y$9+$BE201*Assembly!Y$10+$BF201*Assembly!Y$11+$BG201*Assembly!Y$12+$BH201*Assembly!Y$13+$BI201*Assembly!Y$14+$BJ201*Assembly!Y$15+$BK201*Assembly!Y$16+$BL201*Assembly!Y$17+$BM201*Assembly!Y$18+$BN201*Assembly!Y$19+$BO201*Assembly!Y$20+$BP201*Assembly!Y$21+$BQ201*Assembly!Y$22+$BR201*Assembly!Y$23+$BS201*Assembly!Y$24</f>
        <v>#VALUE!</v>
      </c>
      <c r="CC201" s="133" t="e">
        <f t="shared" si="8"/>
        <v>#VALUE!</v>
      </c>
      <c r="CD201" s="130" t="e">
        <f t="shared" si="9"/>
        <v>#VALUE!</v>
      </c>
      <c r="CE201" s="183" t="e">
        <f>$AY201*Assembly!AC$4+$AZ201*Assembly!AC$5+$BA201*Assembly!AC$6+$BB201*Assembly!AC$7+$BC201*Assembly!AC$8+$BD201*Assembly!AC$9+$BE201*Assembly!AC$10+$BF201*Assembly!AC$11+$BG201*Assembly!AC$12+$BH201*Assembly!AC$13+$BI201*Assembly!AC$14+$BJ201*Assembly!AC$15+$BK201*Assembly!AC$16+$BL201*Assembly!AC$17+$BM201*Assembly!AC$18+$BN201*Assembly!AC$19+$BO201*Assembly!AC$20+$BP201*Assembly!AC$21+$BQ201*Assembly!AC$22+$BR201*Assembly!AC$23+$BS201*Assembly!AC$24</f>
        <v>#VALUE!</v>
      </c>
      <c r="CF201" s="145" t="e">
        <f>$AY201*Assembly!M$4+$AZ201*Assembly!M$5+$BA201*Assembly!M$6+$BB201*Assembly!M$7+$BC201*Assembly!M$8+$BD201*Assembly!M$9+$BE201*Assembly!M$10+$BF201*Assembly!M$11+$BG201*Assembly!M$12+$BH201*Assembly!M$13+$BI201*Assembly!M$14+$BJ201*Assembly!M$15+$BK201*Assembly!M$16+$BL201*Assembly!M$17+$BM201*Assembly!M$18+$BN201*Assembly!M$19+$BO201*Assembly!M$20+$BP201*Assembly!M$21+$BQ201*Assembly!M$22+$BR201*Assembly!M$23+$BS201*Assembly!M$24</f>
        <v>#VALUE!</v>
      </c>
      <c r="CG201" s="145" t="e">
        <f>$AY201*Assembly!N$4+$AZ201*Assembly!N$5+$BA201*Assembly!N$6+$BB201*Assembly!N$7+$BC201*Assembly!N$8+$BD201*Assembly!N$9+$BE201*Assembly!N$10+$BF201*Assembly!N$11+$BG201*Assembly!N$12+$BH201*Assembly!N$13+$BI201*Assembly!N$14+$BJ201*Assembly!N$15+$BK201*Assembly!N$16+$BL201*Assembly!N$17+$BM201*Assembly!N$18+$BN201*Assembly!N$19+$BO201*Assembly!N$20+$BP201*Assembly!N$21+$BQ201*Assembly!N$22+$BR201*Assembly!N$23+$BS201*Assembly!N$24</f>
        <v>#VALUE!</v>
      </c>
      <c r="CH201" s="145" t="e">
        <f>$AY201*Assembly!O$4+$AZ201*Assembly!O$5+$BA201*Assembly!O$6+$BB201*Assembly!O$7+$BC201*Assembly!O$8+$BD201*Assembly!O$9+$BE201*Assembly!O$10+$BF201*Assembly!O$11+$BG201*Assembly!O$12+$BH201*Assembly!O$13+$BI201*Assembly!O$14+$BJ201*Assembly!O$15+$BK201*Assembly!O$16+$BL201*Assembly!O$17+$BM201*Assembly!O$18+$BN201*Assembly!O$19+$BO201*Assembly!O$20+$BP201*Assembly!O$21+$BQ201*Assembly!O$22+$BR201*Assembly!O$23+$BS201*Assembly!O$24</f>
        <v>#VALUE!</v>
      </c>
      <c r="CI201" s="140" t="e">
        <f>$AY201*Assembly!P$4+$AZ201*Assembly!P$5+$BA201*Assembly!P$6+$BB201*Assembly!P$7+$BC201*Assembly!P$8+$BD201*Assembly!P$9+$BE201*Assembly!P$10+$BF201*Assembly!P$11+$BG201*Assembly!P$12+$BH201*Assembly!P$13+$BI201*Assembly!P$14+$BJ201*Assembly!P$15+$BK201*Assembly!P$16+$BL201*Assembly!P$17+$BM201*Assembly!P$18+$BN201*Assembly!P$19+$BO201*Assembly!P$20+$BP201*Assembly!P$21+$BQ201*Assembly!P$22+$BR201*Assembly!P$23+$BS201*Assembly!P$24</f>
        <v>#VALUE!</v>
      </c>
      <c r="CJ201" s="140" t="e">
        <f>$AY201*Assembly!Q$4+$AZ201*Assembly!Q$5+$BA201*Assembly!Q$6+$BB201*Assembly!Q$7+$BC201*Assembly!Q$8+$BD201*Assembly!Q$9+$BE201*Assembly!Q$10+$BF201*Assembly!Q$11+$BG201*Assembly!Q$12+$BH201*Assembly!Q$13+$BI201*Assembly!Q$14+$BJ201*Assembly!Q$15+$BK201*Assembly!Q$16+$BL201*Assembly!Q$17+$BM201*Assembly!Q$18+$BN201*Assembly!Q$19+$BO201*Assembly!Q$20+$BP201*Assembly!Q$21+$BQ201*Assembly!Q$22+$BR201*Assembly!Q$23+$BS201*Assembly!Q$24</f>
        <v>#VALUE!</v>
      </c>
      <c r="CK201" s="145" t="e">
        <f>$AY201*Assembly!R$4+$AZ201*Assembly!R$5+$BA201*Assembly!R$6+$BB201*Assembly!R$7+$BC201*Assembly!R$8+$BD201*Assembly!R$9+$BE201*Assembly!R$10+$BF201*Assembly!R$11+$BG201*Assembly!R$12+$BH201*Assembly!R$13+$BI201*Assembly!R$14+$BJ201*Assembly!R$15+$BK201*Assembly!R$16+$BL201*Assembly!R$17+$BM201*Assembly!R$18+$BN201*Assembly!R$19+$BO201*Assembly!R$20+$BP201*Assembly!R$21+$BQ201*Assembly!R$22+$BR201*Assembly!R$23+$BS201*Assembly!R$24</f>
        <v>#VALUE!</v>
      </c>
      <c r="CL201" s="140" t="e">
        <f>$AY201*Assembly!S$4+$AZ201*Assembly!S$5+$BA201*Assembly!S$6+$BB201*Assembly!S$7+$BC201*Assembly!S$8+$BD201*Assembly!S$9+$BE201*Assembly!S$10+$BF201*Assembly!S$11+$BG201*Assembly!S$12+$BH201*Assembly!S$13+$BI201*Assembly!S$14+$BJ201*Assembly!S$15+$BK201*Assembly!S$16+$BL201*Assembly!S$17+$BM201*Assembly!S$18+$BN201*Assembly!S$19+$BO201*Assembly!S$20+$BP201*Assembly!S$21+$BQ201*Assembly!S$22+$BR201*Assembly!S$23+$BS201*Assembly!S$24</f>
        <v>#VALUE!</v>
      </c>
      <c r="CM201" s="140" t="e">
        <f>$AY201*Assembly!T$4+$AZ201*Assembly!T$5+$BA201*Assembly!T$6+$BB201*Assembly!T$7+$BC201*Assembly!T$8+$BD201*Assembly!T$9+$BE201*Assembly!T$10+$BF201*Assembly!T$11+$BG201*Assembly!T$12+$BH201*Assembly!T$13+$BI201*Assembly!T$14+$BJ201*Assembly!T$15+$BK201*Assembly!T$16+$BL201*Assembly!T$17+$BM201*Assembly!T$18+$BN201*Assembly!T$19+$BO201*Assembly!T$20+$BP201*Assembly!T$21+$BQ201*Assembly!T$22+$BR201*Assembly!T$23+$BS201*Assembly!T$24</f>
        <v>#VALUE!</v>
      </c>
      <c r="CN201" s="140" t="e">
        <f>$AY201*Assembly!U$4+$AZ201*Assembly!U$5+$BA201*Assembly!U$6+$BB201*Assembly!U$7+$BC201*Assembly!U$8+$BD201*Assembly!U$9+$BE201*Assembly!U$10+$BF201*Assembly!U$11+$BG201*Assembly!U$12+$BH201*Assembly!U$13+$BI201*Assembly!U$14+$BJ201*Assembly!U$15+$BK201*Assembly!U$16+$BL201*Assembly!U$17+$BM201*Assembly!U$18+$BN201*Assembly!U$19+$BO201*Assembly!U$20+$BP201*Assembly!U$21+$BQ201*Assembly!U$22+$BR201*Assembly!U$23+$BS201*Assembly!U$24</f>
        <v>#VALUE!</v>
      </c>
      <c r="CO201" s="145" t="e">
        <f>$AY201*Assembly!V$4+$AZ201*Assembly!V$5+$BA201*Assembly!V$6+$BB201*Assembly!V$7+$BC201*Assembly!V$8+$BD201*Assembly!V$9+$BE201*Assembly!V$10+$BF201*Assembly!V$11+$BG201*Assembly!V$12+$BH201*Assembly!V$13+$BI201*Assembly!V$14+$BJ201*Assembly!V$15+$BK201*Assembly!V$16+$BL201*Assembly!V$17+$BM201*Assembly!V$18+$BN201*Assembly!V$19+$BO201*Assembly!V$20+$BP201*Assembly!V$21+$BQ201*Assembly!V$22+$BR201*Assembly!V$23+$BS201*Assembly!V$24</f>
        <v>#VALUE!</v>
      </c>
      <c r="CP201" s="145" t="e">
        <f>CF201*Refining!$F$3</f>
        <v>#VALUE!</v>
      </c>
      <c r="CQ201" s="145" t="e">
        <f>CG201*Refining!$F$4</f>
        <v>#VALUE!</v>
      </c>
      <c r="CR201" s="145" t="e">
        <f>CH201*Refining!$F$5</f>
        <v>#VALUE!</v>
      </c>
      <c r="CS201" s="145" t="e">
        <f>CI201*Refining!$F$6</f>
        <v>#VALUE!</v>
      </c>
      <c r="CT201" s="145" t="e">
        <f>CJ201*Refining!$F$7</f>
        <v>#VALUE!</v>
      </c>
      <c r="CU201" s="145" t="e">
        <f>CK201*Refining!$F$8</f>
        <v>#VALUE!</v>
      </c>
      <c r="CV201" s="145" t="e">
        <f>CL201*Refining!$F$9</f>
        <v>#VALUE!</v>
      </c>
      <c r="CW201" s="145" t="e">
        <f>CM201*Refining!$F$10</f>
        <v>#VALUE!</v>
      </c>
      <c r="CX201" s="145" t="e">
        <f>CN201*Refining!$F$11</f>
        <v>#VALUE!</v>
      </c>
      <c r="CY201" s="145" t="e">
        <f>CO201*Refining!$F$12</f>
        <v>#VALUE!</v>
      </c>
      <c r="CZ201" s="185" t="e">
        <f t="shared" ref="CZ201:DS201" si="812">IF(CF201 = 0, "", CF201)</f>
        <v>#VALUE!</v>
      </c>
      <c r="DA201" s="186" t="e">
        <f t="shared" si="812"/>
        <v>#VALUE!</v>
      </c>
      <c r="DB201" s="186" t="e">
        <f t="shared" si="812"/>
        <v>#VALUE!</v>
      </c>
      <c r="DC201" s="186" t="e">
        <f t="shared" si="812"/>
        <v>#VALUE!</v>
      </c>
      <c r="DD201" s="186" t="e">
        <f t="shared" si="812"/>
        <v>#VALUE!</v>
      </c>
      <c r="DE201" s="186" t="e">
        <f t="shared" si="812"/>
        <v>#VALUE!</v>
      </c>
      <c r="DF201" s="186" t="e">
        <f t="shared" si="812"/>
        <v>#VALUE!</v>
      </c>
      <c r="DG201" s="186" t="e">
        <f t="shared" si="812"/>
        <v>#VALUE!</v>
      </c>
      <c r="DH201" s="186" t="e">
        <f t="shared" si="812"/>
        <v>#VALUE!</v>
      </c>
      <c r="DI201" s="187" t="e">
        <f t="shared" si="812"/>
        <v>#VALUE!</v>
      </c>
      <c r="DJ201" s="185" t="e">
        <f t="shared" si="812"/>
        <v>#VALUE!</v>
      </c>
      <c r="DK201" s="186" t="e">
        <f t="shared" si="812"/>
        <v>#VALUE!</v>
      </c>
      <c r="DL201" s="186" t="e">
        <f t="shared" si="812"/>
        <v>#VALUE!</v>
      </c>
      <c r="DM201" s="186" t="e">
        <f t="shared" si="812"/>
        <v>#VALUE!</v>
      </c>
      <c r="DN201" s="211" t="e">
        <f t="shared" si="812"/>
        <v>#VALUE!</v>
      </c>
      <c r="DO201" s="186" t="e">
        <f t="shared" si="812"/>
        <v>#VALUE!</v>
      </c>
      <c r="DP201" s="186" t="e">
        <f t="shared" si="812"/>
        <v>#VALUE!</v>
      </c>
      <c r="DQ201" s="186" t="e">
        <f t="shared" si="812"/>
        <v>#VALUE!</v>
      </c>
      <c r="DR201" s="186" t="e">
        <f t="shared" si="812"/>
        <v>#VALUE!</v>
      </c>
      <c r="DS201" s="187" t="e">
        <f t="shared" si="812"/>
        <v>#VALUE!</v>
      </c>
      <c r="DT201" s="185" t="e">
        <f t="shared" si="11"/>
        <v>#VALUE!</v>
      </c>
      <c r="DU201" s="189" t="e">
        <f t="shared" si="12"/>
        <v>#VALUE!</v>
      </c>
      <c r="DV201" s="133" t="e">
        <f>CZ201*'Ores &amp; Ingots'!$C$3+DA201*'Ores &amp; Ingots'!$C$4+DB201*'Ores &amp; Ingots'!$C$5+DC201*'Ores &amp; Ingots'!$C$6+DD201*'Ores &amp; Ingots'!$C$7+DE201*'Ores &amp; Ingots'!$C$8+DF201*'Ores &amp; Ingots'!$C$9+DG201*'Ores &amp; Ingots'!$C$10+DH201*'Ores &amp; Ingots'!$C$11+DI201*'Ores &amp; Ingots'!$C$12</f>
        <v>#VALUE!</v>
      </c>
      <c r="DW201" s="133" t="e">
        <f>DJ201*'Ores &amp; Ingots'!$B$3+DK201*'Ores &amp; Ingots'!$B$4+DL201*'Ores &amp; Ingots'!$B$5+DM201*'Ores &amp; Ingots'!$B$6+DN201*'Ores &amp; Ingots'!$B$7+DO201*'Ores &amp; Ingots'!$B$8+DP201*'Ores &amp; Ingots'!$B$9+DQ201*'Ores &amp; Ingots'!$B$10+DR201*'Ores &amp; Ingots'!$B$11+DS201*'Ores &amp; Ingots'!$B$12</f>
        <v>#VALUE!</v>
      </c>
      <c r="DX201" s="189" t="e">
        <f>CZ201*Refining!$G$3+DA201*Refining!$G$4+DB201*Refining!$G$5+DC201*Refining!$G$6+DD201*Refining!$G$7+DE201*Refining!$G$8+DF201*Refining!$G$9+DG201*Refining!$G$10+DH201*Refining!$G$11+DI201*Refining!$G$12</f>
        <v>#VALUE!</v>
      </c>
      <c r="DY201" s="189" t="e">
        <f t="shared" si="13"/>
        <v>#VALUE!</v>
      </c>
      <c r="DZ201" s="192" t="e">
        <f t="shared" si="14"/>
        <v>#VALUE!</v>
      </c>
      <c r="EA201" s="185" t="e">
        <f t="shared" si="15"/>
        <v>#VALUE!</v>
      </c>
      <c r="EB201" s="194" t="e">
        <f t="shared" ref="EB201:EC201" si="813">EA201/60</f>
        <v>#VALUE!</v>
      </c>
      <c r="EC201" s="194" t="e">
        <f t="shared" si="813"/>
        <v>#VALUE!</v>
      </c>
      <c r="ED201" s="185" t="e">
        <f t="shared" si="17"/>
        <v>#VALUE!</v>
      </c>
      <c r="EE201" s="194" t="e">
        <f t="shared" ref="EE201:EF201" si="814">ED201/1000</f>
        <v>#VALUE!</v>
      </c>
      <c r="EF201" s="196" t="e">
        <f t="shared" si="814"/>
        <v>#VALUE!</v>
      </c>
      <c r="EG201" s="130" t="e">
        <f t="shared" si="19"/>
        <v>#VALUE!</v>
      </c>
      <c r="EH201" s="132" t="e">
        <f t="shared" si="20"/>
        <v>#VALUE!</v>
      </c>
      <c r="EI201" s="133">
        <v>16</v>
      </c>
    </row>
    <row r="202" spans="1:139" ht="12.75" hidden="1" x14ac:dyDescent="0.2">
      <c r="A202" s="864"/>
      <c r="B202" s="135" t="s">
        <v>400</v>
      </c>
      <c r="C202" s="137" t="s">
        <v>156</v>
      </c>
      <c r="D202" s="137">
        <v>1</v>
      </c>
      <c r="E202" s="137">
        <v>1</v>
      </c>
      <c r="F202" s="137">
        <v>1</v>
      </c>
      <c r="G202" s="139">
        <f t="shared" si="0"/>
        <v>15.625</v>
      </c>
      <c r="H202" s="140">
        <v>3</v>
      </c>
      <c r="I202" s="140">
        <v>7.5</v>
      </c>
      <c r="J202" s="140">
        <f>H202/Main!$D$9</f>
        <v>0.6</v>
      </c>
      <c r="K202" s="140">
        <f>I202/Main!$D$10</f>
        <v>3.75</v>
      </c>
      <c r="L202" s="140">
        <f t="shared" si="1"/>
        <v>6.25</v>
      </c>
      <c r="M202" s="140">
        <v>1</v>
      </c>
      <c r="N202" s="143"/>
      <c r="O202" s="143"/>
      <c r="P202" s="143"/>
      <c r="Q202" s="145"/>
      <c r="R202" s="143"/>
      <c r="S202" s="146"/>
      <c r="T202" s="146"/>
      <c r="U202" s="143"/>
      <c r="V202" s="143"/>
      <c r="W202" s="146"/>
      <c r="X202" s="146"/>
      <c r="Y202" s="143"/>
      <c r="Z202" s="143"/>
      <c r="AA202" s="143"/>
      <c r="AB202" s="143"/>
      <c r="AC202" s="362" t="s">
        <v>28</v>
      </c>
      <c r="AD202" s="167">
        <v>4</v>
      </c>
      <c r="AE202" s="133">
        <v>0</v>
      </c>
      <c r="AF202" s="133">
        <v>0</v>
      </c>
      <c r="AG202" s="133">
        <v>0</v>
      </c>
      <c r="AH202" s="133">
        <v>0</v>
      </c>
      <c r="AI202" s="133">
        <v>0</v>
      </c>
      <c r="AJ202" s="133">
        <v>0</v>
      </c>
      <c r="AK202" s="133">
        <v>0</v>
      </c>
      <c r="AL202" s="133">
        <v>0</v>
      </c>
      <c r="AM202" s="133">
        <v>0</v>
      </c>
      <c r="AN202" s="133">
        <v>0</v>
      </c>
      <c r="AO202" s="133">
        <v>0</v>
      </c>
      <c r="AP202" s="133">
        <v>0</v>
      </c>
      <c r="AQ202" s="133">
        <v>0</v>
      </c>
      <c r="AR202" s="133">
        <v>0</v>
      </c>
      <c r="AS202" s="133">
        <v>0</v>
      </c>
      <c r="AT202" s="133">
        <v>0</v>
      </c>
      <c r="AU202" s="133">
        <v>0</v>
      </c>
      <c r="AV202" s="133">
        <v>0</v>
      </c>
      <c r="AW202" s="133">
        <v>0</v>
      </c>
      <c r="AX202" s="133">
        <v>0</v>
      </c>
      <c r="AY202" s="406">
        <f t="shared" ref="AY202:BS202" si="815">IF(AD202 = 0, "", AD202)</f>
        <v>4</v>
      </c>
      <c r="AZ202" s="137" t="str">
        <f t="shared" si="815"/>
        <v/>
      </c>
      <c r="BA202" s="137" t="str">
        <f t="shared" si="815"/>
        <v/>
      </c>
      <c r="BB202" s="137" t="str">
        <f t="shared" si="815"/>
        <v/>
      </c>
      <c r="BC202" s="137" t="str">
        <f t="shared" si="815"/>
        <v/>
      </c>
      <c r="BD202" s="137" t="str">
        <f t="shared" si="815"/>
        <v/>
      </c>
      <c r="BE202" s="137" t="str">
        <f t="shared" si="815"/>
        <v/>
      </c>
      <c r="BF202" s="137" t="str">
        <f t="shared" si="815"/>
        <v/>
      </c>
      <c r="BG202" s="137" t="str">
        <f t="shared" si="815"/>
        <v/>
      </c>
      <c r="BH202" s="137" t="str">
        <f t="shared" si="815"/>
        <v/>
      </c>
      <c r="BI202" s="137" t="str">
        <f t="shared" si="815"/>
        <v/>
      </c>
      <c r="BJ202" s="137" t="str">
        <f t="shared" si="815"/>
        <v/>
      </c>
      <c r="BK202" s="137" t="str">
        <f t="shared" si="815"/>
        <v/>
      </c>
      <c r="BL202" s="137" t="str">
        <f t="shared" si="815"/>
        <v/>
      </c>
      <c r="BM202" s="137" t="str">
        <f t="shared" si="815"/>
        <v/>
      </c>
      <c r="BN202" s="137" t="str">
        <f t="shared" si="815"/>
        <v/>
      </c>
      <c r="BO202" s="137" t="str">
        <f t="shared" si="815"/>
        <v/>
      </c>
      <c r="BP202" s="137" t="str">
        <f t="shared" si="815"/>
        <v/>
      </c>
      <c r="BQ202" s="137" t="str">
        <f t="shared" si="815"/>
        <v/>
      </c>
      <c r="BR202" s="137" t="str">
        <f t="shared" si="815"/>
        <v/>
      </c>
      <c r="BS202" s="169" t="str">
        <f t="shared" si="815"/>
        <v/>
      </c>
      <c r="BT202" s="174" t="e">
        <f>$AY202*Assembly!Z$4+$AZ202*Assembly!Z$5+$BA202*Assembly!Z$6+$BB202*Assembly!Z$7+$BC202*Assembly!Z$8+$BD202*Assembly!Z$9+$BE202*Assembly!Z$10+$BF202*Assembly!Z$11+$BG202*Assembly!Z$12+$BH202*Assembly!Z$13+$BI202*Assembly!Z$14+$BJ202*Assembly!Z$15+$BK202*Assembly!Z$16+$BL202*Assembly!Z$17+$BM202*Assembly!Z$18+$BN202*Assembly!Z$19+$BO202*Assembly!Z$20+$BP202*Assembly!Z$21+$BQ202*Assembly!Z$22+$BR202*Assembly!Z$23+$BS202*Assembly!Z$24</f>
        <v>#VALUE!</v>
      </c>
      <c r="BU202" s="133" t="e">
        <f t="shared" si="3"/>
        <v>#VALUE!</v>
      </c>
      <c r="BV202" s="133"/>
      <c r="BW202" s="133" t="e">
        <f>$AY202*Assembly!AD$4+$AZ202*Assembly!AD$5+$BA202*Assembly!AD$6+$BB202*Assembly!AD$7+$BC202*Assembly!AD$8+$BD202*Assembly!AD$9+$BE202*Assembly!AD$10+$BF202*Assembly!AD$11+$BG202*Assembly!AD$12+$BH202*Assembly!AD$13+$BI202*Assembly!AD$14+$BJ202*Assembly!AD$15+$BK202*Assembly!AD$16+$BL202*Assembly!AD$17+$BM202*Assembly!AD$18+$BN202*Assembly!AD$19+$BO202*Assembly!AD$20+$BP202*Assembly!AD$21+$BQ202*Assembly!AD$22+$BR202*Assembly!AD$23+$BS202*Assembly!AD$24</f>
        <v>#VALUE!</v>
      </c>
      <c r="BX202" s="177" t="e">
        <f t="shared" si="4"/>
        <v>#VALUE!</v>
      </c>
      <c r="BY202" s="178" t="e">
        <f t="shared" si="5"/>
        <v>#VALUE!</v>
      </c>
      <c r="BZ202" s="179" t="e">
        <f t="shared" si="6"/>
        <v>#VALUE!</v>
      </c>
      <c r="CA202" s="178" t="e">
        <f t="shared" si="7"/>
        <v>#VALUE!</v>
      </c>
      <c r="CB202" s="133" t="e">
        <f>$AY202*Assembly!Y$4+$AZ202*Assembly!Y$5+$BA202*Assembly!Y$6+$BB202*Assembly!Y$7+$BC202*Assembly!Y$8+$BD202*Assembly!Y$9+$BE202*Assembly!Y$10+$BF202*Assembly!Y$11+$BG202*Assembly!Y$12+$BH202*Assembly!Y$13+$BI202*Assembly!Y$14+$BJ202*Assembly!Y$15+$BK202*Assembly!Y$16+$BL202*Assembly!Y$17+$BM202*Assembly!Y$18+$BN202*Assembly!Y$19+$BO202*Assembly!Y$20+$BP202*Assembly!Y$21+$BQ202*Assembly!Y$22+$BR202*Assembly!Y$23+$BS202*Assembly!Y$24</f>
        <v>#VALUE!</v>
      </c>
      <c r="CC202" s="133" t="e">
        <f t="shared" si="8"/>
        <v>#VALUE!</v>
      </c>
      <c r="CD202" s="130" t="e">
        <f t="shared" si="9"/>
        <v>#VALUE!</v>
      </c>
      <c r="CE202" s="183" t="e">
        <f>$AY202*Assembly!AC$4+$AZ202*Assembly!AC$5+$BA202*Assembly!AC$6+$BB202*Assembly!AC$7+$BC202*Assembly!AC$8+$BD202*Assembly!AC$9+$BE202*Assembly!AC$10+$BF202*Assembly!AC$11+$BG202*Assembly!AC$12+$BH202*Assembly!AC$13+$BI202*Assembly!AC$14+$BJ202*Assembly!AC$15+$BK202*Assembly!AC$16+$BL202*Assembly!AC$17+$BM202*Assembly!AC$18+$BN202*Assembly!AC$19+$BO202*Assembly!AC$20+$BP202*Assembly!AC$21+$BQ202*Assembly!AC$22+$BR202*Assembly!AC$23+$BS202*Assembly!AC$24</f>
        <v>#VALUE!</v>
      </c>
      <c r="CF202" s="145" t="e">
        <f>$AY202*Assembly!M$4+$AZ202*Assembly!M$5+$BA202*Assembly!M$6+$BB202*Assembly!M$7+$BC202*Assembly!M$8+$BD202*Assembly!M$9+$BE202*Assembly!M$10+$BF202*Assembly!M$11+$BG202*Assembly!M$12+$BH202*Assembly!M$13+$BI202*Assembly!M$14+$BJ202*Assembly!M$15+$BK202*Assembly!M$16+$BL202*Assembly!M$17+$BM202*Assembly!M$18+$BN202*Assembly!M$19+$BO202*Assembly!M$20+$BP202*Assembly!M$21+$BQ202*Assembly!M$22+$BR202*Assembly!M$23+$BS202*Assembly!M$24</f>
        <v>#VALUE!</v>
      </c>
      <c r="CG202" s="145" t="e">
        <f>$AY202*Assembly!N$4+$AZ202*Assembly!N$5+$BA202*Assembly!N$6+$BB202*Assembly!N$7+$BC202*Assembly!N$8+$BD202*Assembly!N$9+$BE202*Assembly!N$10+$BF202*Assembly!N$11+$BG202*Assembly!N$12+$BH202*Assembly!N$13+$BI202*Assembly!N$14+$BJ202*Assembly!N$15+$BK202*Assembly!N$16+$BL202*Assembly!N$17+$BM202*Assembly!N$18+$BN202*Assembly!N$19+$BO202*Assembly!N$20+$BP202*Assembly!N$21+$BQ202*Assembly!N$22+$BR202*Assembly!N$23+$BS202*Assembly!N$24</f>
        <v>#VALUE!</v>
      </c>
      <c r="CH202" s="145" t="e">
        <f>$AY202*Assembly!O$4+$AZ202*Assembly!O$5+$BA202*Assembly!O$6+$BB202*Assembly!O$7+$BC202*Assembly!O$8+$BD202*Assembly!O$9+$BE202*Assembly!O$10+$BF202*Assembly!O$11+$BG202*Assembly!O$12+$BH202*Assembly!O$13+$BI202*Assembly!O$14+$BJ202*Assembly!O$15+$BK202*Assembly!O$16+$BL202*Assembly!O$17+$BM202*Assembly!O$18+$BN202*Assembly!O$19+$BO202*Assembly!O$20+$BP202*Assembly!O$21+$BQ202*Assembly!O$22+$BR202*Assembly!O$23+$BS202*Assembly!O$24</f>
        <v>#VALUE!</v>
      </c>
      <c r="CI202" s="140" t="e">
        <f>$AY202*Assembly!P$4+$AZ202*Assembly!P$5+$BA202*Assembly!P$6+$BB202*Assembly!P$7+$BC202*Assembly!P$8+$BD202*Assembly!P$9+$BE202*Assembly!P$10+$BF202*Assembly!P$11+$BG202*Assembly!P$12+$BH202*Assembly!P$13+$BI202*Assembly!P$14+$BJ202*Assembly!P$15+$BK202*Assembly!P$16+$BL202*Assembly!P$17+$BM202*Assembly!P$18+$BN202*Assembly!P$19+$BO202*Assembly!P$20+$BP202*Assembly!P$21+$BQ202*Assembly!P$22+$BR202*Assembly!P$23+$BS202*Assembly!P$24</f>
        <v>#VALUE!</v>
      </c>
      <c r="CJ202" s="140" t="e">
        <f>$AY202*Assembly!Q$4+$AZ202*Assembly!Q$5+$BA202*Assembly!Q$6+$BB202*Assembly!Q$7+$BC202*Assembly!Q$8+$BD202*Assembly!Q$9+$BE202*Assembly!Q$10+$BF202*Assembly!Q$11+$BG202*Assembly!Q$12+$BH202*Assembly!Q$13+$BI202*Assembly!Q$14+$BJ202*Assembly!Q$15+$BK202*Assembly!Q$16+$BL202*Assembly!Q$17+$BM202*Assembly!Q$18+$BN202*Assembly!Q$19+$BO202*Assembly!Q$20+$BP202*Assembly!Q$21+$BQ202*Assembly!Q$22+$BR202*Assembly!Q$23+$BS202*Assembly!Q$24</f>
        <v>#VALUE!</v>
      </c>
      <c r="CK202" s="145" t="e">
        <f>$AY202*Assembly!R$4+$AZ202*Assembly!R$5+$BA202*Assembly!R$6+$BB202*Assembly!R$7+$BC202*Assembly!R$8+$BD202*Assembly!R$9+$BE202*Assembly!R$10+$BF202*Assembly!R$11+$BG202*Assembly!R$12+$BH202*Assembly!R$13+$BI202*Assembly!R$14+$BJ202*Assembly!R$15+$BK202*Assembly!R$16+$BL202*Assembly!R$17+$BM202*Assembly!R$18+$BN202*Assembly!R$19+$BO202*Assembly!R$20+$BP202*Assembly!R$21+$BQ202*Assembly!R$22+$BR202*Assembly!R$23+$BS202*Assembly!R$24</f>
        <v>#VALUE!</v>
      </c>
      <c r="CL202" s="140" t="e">
        <f>$AY202*Assembly!S$4+$AZ202*Assembly!S$5+$BA202*Assembly!S$6+$BB202*Assembly!S$7+$BC202*Assembly!S$8+$BD202*Assembly!S$9+$BE202*Assembly!S$10+$BF202*Assembly!S$11+$BG202*Assembly!S$12+$BH202*Assembly!S$13+$BI202*Assembly!S$14+$BJ202*Assembly!S$15+$BK202*Assembly!S$16+$BL202*Assembly!S$17+$BM202*Assembly!S$18+$BN202*Assembly!S$19+$BO202*Assembly!S$20+$BP202*Assembly!S$21+$BQ202*Assembly!S$22+$BR202*Assembly!S$23+$BS202*Assembly!S$24</f>
        <v>#VALUE!</v>
      </c>
      <c r="CM202" s="140" t="e">
        <f>$AY202*Assembly!T$4+$AZ202*Assembly!T$5+$BA202*Assembly!T$6+$BB202*Assembly!T$7+$BC202*Assembly!T$8+$BD202*Assembly!T$9+$BE202*Assembly!T$10+$BF202*Assembly!T$11+$BG202*Assembly!T$12+$BH202*Assembly!T$13+$BI202*Assembly!T$14+$BJ202*Assembly!T$15+$BK202*Assembly!T$16+$BL202*Assembly!T$17+$BM202*Assembly!T$18+$BN202*Assembly!T$19+$BO202*Assembly!T$20+$BP202*Assembly!T$21+$BQ202*Assembly!T$22+$BR202*Assembly!T$23+$BS202*Assembly!T$24</f>
        <v>#VALUE!</v>
      </c>
      <c r="CN202" s="140" t="e">
        <f>$AY202*Assembly!U$4+$AZ202*Assembly!U$5+$BA202*Assembly!U$6+$BB202*Assembly!U$7+$BC202*Assembly!U$8+$BD202*Assembly!U$9+$BE202*Assembly!U$10+$BF202*Assembly!U$11+$BG202*Assembly!U$12+$BH202*Assembly!U$13+$BI202*Assembly!U$14+$BJ202*Assembly!U$15+$BK202*Assembly!U$16+$BL202*Assembly!U$17+$BM202*Assembly!U$18+$BN202*Assembly!U$19+$BO202*Assembly!U$20+$BP202*Assembly!U$21+$BQ202*Assembly!U$22+$BR202*Assembly!U$23+$BS202*Assembly!U$24</f>
        <v>#VALUE!</v>
      </c>
      <c r="CO202" s="145" t="e">
        <f>$AY202*Assembly!V$4+$AZ202*Assembly!V$5+$BA202*Assembly!V$6+$BB202*Assembly!V$7+$BC202*Assembly!V$8+$BD202*Assembly!V$9+$BE202*Assembly!V$10+$BF202*Assembly!V$11+$BG202*Assembly!V$12+$BH202*Assembly!V$13+$BI202*Assembly!V$14+$BJ202*Assembly!V$15+$BK202*Assembly!V$16+$BL202*Assembly!V$17+$BM202*Assembly!V$18+$BN202*Assembly!V$19+$BO202*Assembly!V$20+$BP202*Assembly!V$21+$BQ202*Assembly!V$22+$BR202*Assembly!V$23+$BS202*Assembly!V$24</f>
        <v>#VALUE!</v>
      </c>
      <c r="CP202" s="145" t="e">
        <f>CF202*Refining!$F$3</f>
        <v>#VALUE!</v>
      </c>
      <c r="CQ202" s="145" t="e">
        <f>CG202*Refining!$F$4</f>
        <v>#VALUE!</v>
      </c>
      <c r="CR202" s="145" t="e">
        <f>CH202*Refining!$F$5</f>
        <v>#VALUE!</v>
      </c>
      <c r="CS202" s="145" t="e">
        <f>CI202*Refining!$F$6</f>
        <v>#VALUE!</v>
      </c>
      <c r="CT202" s="145" t="e">
        <f>CJ202*Refining!$F$7</f>
        <v>#VALUE!</v>
      </c>
      <c r="CU202" s="145" t="e">
        <f>CK202*Refining!$F$8</f>
        <v>#VALUE!</v>
      </c>
      <c r="CV202" s="145" t="e">
        <f>CL202*Refining!$F$9</f>
        <v>#VALUE!</v>
      </c>
      <c r="CW202" s="145" t="e">
        <f>CM202*Refining!$F$10</f>
        <v>#VALUE!</v>
      </c>
      <c r="CX202" s="145" t="e">
        <f>CN202*Refining!$F$11</f>
        <v>#VALUE!</v>
      </c>
      <c r="CY202" s="145" t="e">
        <f>CO202*Refining!$F$12</f>
        <v>#VALUE!</v>
      </c>
      <c r="CZ202" s="185" t="e">
        <f t="shared" ref="CZ202:DS202" si="816">IF(CF202 = 0, "", CF202)</f>
        <v>#VALUE!</v>
      </c>
      <c r="DA202" s="186" t="e">
        <f t="shared" si="816"/>
        <v>#VALUE!</v>
      </c>
      <c r="DB202" s="186" t="e">
        <f t="shared" si="816"/>
        <v>#VALUE!</v>
      </c>
      <c r="DC202" s="186" t="e">
        <f t="shared" si="816"/>
        <v>#VALUE!</v>
      </c>
      <c r="DD202" s="186" t="e">
        <f t="shared" si="816"/>
        <v>#VALUE!</v>
      </c>
      <c r="DE202" s="186" t="e">
        <f t="shared" si="816"/>
        <v>#VALUE!</v>
      </c>
      <c r="DF202" s="186" t="e">
        <f t="shared" si="816"/>
        <v>#VALUE!</v>
      </c>
      <c r="DG202" s="186" t="e">
        <f t="shared" si="816"/>
        <v>#VALUE!</v>
      </c>
      <c r="DH202" s="186" t="e">
        <f t="shared" si="816"/>
        <v>#VALUE!</v>
      </c>
      <c r="DI202" s="187" t="e">
        <f t="shared" si="816"/>
        <v>#VALUE!</v>
      </c>
      <c r="DJ202" s="185" t="e">
        <f t="shared" si="816"/>
        <v>#VALUE!</v>
      </c>
      <c r="DK202" s="186" t="e">
        <f t="shared" si="816"/>
        <v>#VALUE!</v>
      </c>
      <c r="DL202" s="186" t="e">
        <f t="shared" si="816"/>
        <v>#VALUE!</v>
      </c>
      <c r="DM202" s="186" t="e">
        <f t="shared" si="816"/>
        <v>#VALUE!</v>
      </c>
      <c r="DN202" s="211" t="e">
        <f t="shared" si="816"/>
        <v>#VALUE!</v>
      </c>
      <c r="DO202" s="186" t="e">
        <f t="shared" si="816"/>
        <v>#VALUE!</v>
      </c>
      <c r="DP202" s="186" t="e">
        <f t="shared" si="816"/>
        <v>#VALUE!</v>
      </c>
      <c r="DQ202" s="186" t="e">
        <f t="shared" si="816"/>
        <v>#VALUE!</v>
      </c>
      <c r="DR202" s="186" t="e">
        <f t="shared" si="816"/>
        <v>#VALUE!</v>
      </c>
      <c r="DS202" s="187" t="e">
        <f t="shared" si="816"/>
        <v>#VALUE!</v>
      </c>
      <c r="DT202" s="185" t="e">
        <f t="shared" si="11"/>
        <v>#VALUE!</v>
      </c>
      <c r="DU202" s="189" t="e">
        <f t="shared" si="12"/>
        <v>#VALUE!</v>
      </c>
      <c r="DV202" s="133" t="e">
        <f>CZ202*'Ores &amp; Ingots'!$C$3+DA202*'Ores &amp; Ingots'!$C$4+DB202*'Ores &amp; Ingots'!$C$5+DC202*'Ores &amp; Ingots'!$C$6+DD202*'Ores &amp; Ingots'!$C$7+DE202*'Ores &amp; Ingots'!$C$8+DF202*'Ores &amp; Ingots'!$C$9+DG202*'Ores &amp; Ingots'!$C$10+DH202*'Ores &amp; Ingots'!$C$11+DI202*'Ores &amp; Ingots'!$C$12</f>
        <v>#VALUE!</v>
      </c>
      <c r="DW202" s="133" t="e">
        <f>DJ202*'Ores &amp; Ingots'!$B$3+DK202*'Ores &amp; Ingots'!$B$4+DL202*'Ores &amp; Ingots'!$B$5+DM202*'Ores &amp; Ingots'!$B$6+DN202*'Ores &amp; Ingots'!$B$7+DO202*'Ores &amp; Ingots'!$B$8+DP202*'Ores &amp; Ingots'!$B$9+DQ202*'Ores &amp; Ingots'!$B$10+DR202*'Ores &amp; Ingots'!$B$11+DS202*'Ores &amp; Ingots'!$B$12</f>
        <v>#VALUE!</v>
      </c>
      <c r="DX202" s="189" t="e">
        <f>CZ202*Refining!$G$3+DA202*Refining!$G$4+DB202*Refining!$G$5+DC202*Refining!$G$6+DD202*Refining!$G$7+DE202*Refining!$G$8+DF202*Refining!$G$9+DG202*Refining!$G$10+DH202*Refining!$G$11+DI202*Refining!$G$12</f>
        <v>#VALUE!</v>
      </c>
      <c r="DY202" s="189" t="e">
        <f t="shared" si="13"/>
        <v>#VALUE!</v>
      </c>
      <c r="DZ202" s="192" t="e">
        <f t="shared" si="14"/>
        <v>#VALUE!</v>
      </c>
      <c r="EA202" s="185" t="e">
        <f t="shared" si="15"/>
        <v>#VALUE!</v>
      </c>
      <c r="EB202" s="194" t="e">
        <f t="shared" ref="EB202:EC202" si="817">EA202/60</f>
        <v>#VALUE!</v>
      </c>
      <c r="EC202" s="194" t="e">
        <f t="shared" si="817"/>
        <v>#VALUE!</v>
      </c>
      <c r="ED202" s="185" t="e">
        <f t="shared" si="17"/>
        <v>#VALUE!</v>
      </c>
      <c r="EE202" s="194" t="e">
        <f t="shared" ref="EE202:EF202" si="818">ED202/1000</f>
        <v>#VALUE!</v>
      </c>
      <c r="EF202" s="196" t="e">
        <f t="shared" si="818"/>
        <v>#VALUE!</v>
      </c>
      <c r="EG202" s="130" t="e">
        <f t="shared" si="19"/>
        <v>#VALUE!</v>
      </c>
      <c r="EH202" s="132" t="e">
        <f t="shared" si="20"/>
        <v>#VALUE!</v>
      </c>
      <c r="EI202" s="133" t="s">
        <v>28</v>
      </c>
    </row>
    <row r="203" spans="1:139" ht="12.75" hidden="1" x14ac:dyDescent="0.2">
      <c r="A203" s="864"/>
      <c r="B203" s="365" t="s">
        <v>401</v>
      </c>
      <c r="C203" s="137" t="s">
        <v>156</v>
      </c>
      <c r="D203" s="137">
        <v>1</v>
      </c>
      <c r="E203" s="137">
        <v>1</v>
      </c>
      <c r="F203" s="137">
        <v>1</v>
      </c>
      <c r="G203" s="139">
        <f t="shared" si="0"/>
        <v>15.625</v>
      </c>
      <c r="H203" s="140">
        <v>5</v>
      </c>
      <c r="I203" s="140">
        <v>12.5</v>
      </c>
      <c r="J203" s="140">
        <f>H203/Main!$D$9</f>
        <v>1</v>
      </c>
      <c r="K203" s="140">
        <f>I203/Main!$D$10</f>
        <v>6.25</v>
      </c>
      <c r="L203" s="140">
        <f t="shared" si="1"/>
        <v>6.25</v>
      </c>
      <c r="M203" s="140">
        <v>1</v>
      </c>
      <c r="N203" s="143"/>
      <c r="O203" s="143"/>
      <c r="P203" s="143"/>
      <c r="Q203" s="145"/>
      <c r="R203" s="143"/>
      <c r="S203" s="146"/>
      <c r="T203" s="146"/>
      <c r="U203" s="143"/>
      <c r="V203" s="143"/>
      <c r="W203" s="146"/>
      <c r="X203" s="146"/>
      <c r="Y203" s="143"/>
      <c r="Z203" s="143"/>
      <c r="AA203" s="143"/>
      <c r="AB203" s="143"/>
      <c r="AC203" s="362" t="s">
        <v>28</v>
      </c>
      <c r="AD203" s="167">
        <v>10</v>
      </c>
      <c r="AE203" s="133">
        <v>0</v>
      </c>
      <c r="AF203" s="133">
        <v>0</v>
      </c>
      <c r="AG203" s="133">
        <v>0</v>
      </c>
      <c r="AH203" s="133">
        <v>0</v>
      </c>
      <c r="AI203" s="133">
        <v>0</v>
      </c>
      <c r="AJ203" s="133">
        <v>0</v>
      </c>
      <c r="AK203" s="133">
        <v>0</v>
      </c>
      <c r="AL203" s="133">
        <v>0</v>
      </c>
      <c r="AM203" s="133">
        <v>0</v>
      </c>
      <c r="AN203" s="133">
        <v>0</v>
      </c>
      <c r="AO203" s="133">
        <v>0</v>
      </c>
      <c r="AP203" s="133">
        <v>0</v>
      </c>
      <c r="AQ203" s="133">
        <v>0</v>
      </c>
      <c r="AR203" s="133">
        <v>0</v>
      </c>
      <c r="AS203" s="133">
        <v>0</v>
      </c>
      <c r="AT203" s="133">
        <v>0</v>
      </c>
      <c r="AU203" s="133">
        <v>0</v>
      </c>
      <c r="AV203" s="133">
        <v>0</v>
      </c>
      <c r="AW203" s="133">
        <v>0</v>
      </c>
      <c r="AX203" s="133">
        <v>0</v>
      </c>
      <c r="AY203" s="406">
        <f t="shared" ref="AY203:BS203" si="819">IF(AD203 = 0, "", AD203)</f>
        <v>10</v>
      </c>
      <c r="AZ203" s="137" t="str">
        <f t="shared" si="819"/>
        <v/>
      </c>
      <c r="BA203" s="137" t="str">
        <f t="shared" si="819"/>
        <v/>
      </c>
      <c r="BB203" s="137" t="str">
        <f t="shared" si="819"/>
        <v/>
      </c>
      <c r="BC203" s="137" t="str">
        <f t="shared" si="819"/>
        <v/>
      </c>
      <c r="BD203" s="137" t="str">
        <f t="shared" si="819"/>
        <v/>
      </c>
      <c r="BE203" s="137" t="str">
        <f t="shared" si="819"/>
        <v/>
      </c>
      <c r="BF203" s="137" t="str">
        <f t="shared" si="819"/>
        <v/>
      </c>
      <c r="BG203" s="137" t="str">
        <f t="shared" si="819"/>
        <v/>
      </c>
      <c r="BH203" s="137" t="str">
        <f t="shared" si="819"/>
        <v/>
      </c>
      <c r="BI203" s="137" t="str">
        <f t="shared" si="819"/>
        <v/>
      </c>
      <c r="BJ203" s="137" t="str">
        <f t="shared" si="819"/>
        <v/>
      </c>
      <c r="BK203" s="137" t="str">
        <f t="shared" si="819"/>
        <v/>
      </c>
      <c r="BL203" s="137" t="str">
        <f t="shared" si="819"/>
        <v/>
      </c>
      <c r="BM203" s="137" t="str">
        <f t="shared" si="819"/>
        <v/>
      </c>
      <c r="BN203" s="137" t="str">
        <f t="shared" si="819"/>
        <v/>
      </c>
      <c r="BO203" s="137" t="str">
        <f t="shared" si="819"/>
        <v/>
      </c>
      <c r="BP203" s="137" t="str">
        <f t="shared" si="819"/>
        <v/>
      </c>
      <c r="BQ203" s="137" t="str">
        <f t="shared" si="819"/>
        <v/>
      </c>
      <c r="BR203" s="137" t="str">
        <f t="shared" si="819"/>
        <v/>
      </c>
      <c r="BS203" s="169" t="str">
        <f t="shared" si="819"/>
        <v/>
      </c>
      <c r="BT203" s="174" t="e">
        <f>$AY203*Assembly!Z$4+$AZ203*Assembly!Z$5+$BA203*Assembly!Z$6+$BB203*Assembly!Z$7+$BC203*Assembly!Z$8+$BD203*Assembly!Z$9+$BE203*Assembly!Z$10+$BF203*Assembly!Z$11+$BG203*Assembly!Z$12+$BH203*Assembly!Z$13+$BI203*Assembly!Z$14+$BJ203*Assembly!Z$15+$BK203*Assembly!Z$16+$BL203*Assembly!Z$17+$BM203*Assembly!Z$18+$BN203*Assembly!Z$19+$BO203*Assembly!Z$20+$BP203*Assembly!Z$21+$BQ203*Assembly!Z$22+$BR203*Assembly!Z$23+$BS203*Assembly!Z$24</f>
        <v>#VALUE!</v>
      </c>
      <c r="BU203" s="133" t="e">
        <f t="shared" si="3"/>
        <v>#VALUE!</v>
      </c>
      <c r="BV203" s="133"/>
      <c r="BW203" s="133" t="e">
        <f>$AY203*Assembly!AD$4+$AZ203*Assembly!AD$5+$BA203*Assembly!AD$6+$BB203*Assembly!AD$7+$BC203*Assembly!AD$8+$BD203*Assembly!AD$9+$BE203*Assembly!AD$10+$BF203*Assembly!AD$11+$BG203*Assembly!AD$12+$BH203*Assembly!AD$13+$BI203*Assembly!AD$14+$BJ203*Assembly!AD$15+$BK203*Assembly!AD$16+$BL203*Assembly!AD$17+$BM203*Assembly!AD$18+$BN203*Assembly!AD$19+$BO203*Assembly!AD$20+$BP203*Assembly!AD$21+$BQ203*Assembly!AD$22+$BR203*Assembly!AD$23+$BS203*Assembly!AD$24</f>
        <v>#VALUE!</v>
      </c>
      <c r="BX203" s="177" t="e">
        <f t="shared" si="4"/>
        <v>#VALUE!</v>
      </c>
      <c r="BY203" s="178" t="e">
        <f t="shared" si="5"/>
        <v>#VALUE!</v>
      </c>
      <c r="BZ203" s="179" t="e">
        <f t="shared" si="6"/>
        <v>#VALUE!</v>
      </c>
      <c r="CA203" s="178" t="e">
        <f t="shared" si="7"/>
        <v>#VALUE!</v>
      </c>
      <c r="CB203" s="133" t="e">
        <f>$AY203*Assembly!Y$4+$AZ203*Assembly!Y$5+$BA203*Assembly!Y$6+$BB203*Assembly!Y$7+$BC203*Assembly!Y$8+$BD203*Assembly!Y$9+$BE203*Assembly!Y$10+$BF203*Assembly!Y$11+$BG203*Assembly!Y$12+$BH203*Assembly!Y$13+$BI203*Assembly!Y$14+$BJ203*Assembly!Y$15+$BK203*Assembly!Y$16+$BL203*Assembly!Y$17+$BM203*Assembly!Y$18+$BN203*Assembly!Y$19+$BO203*Assembly!Y$20+$BP203*Assembly!Y$21+$BQ203*Assembly!Y$22+$BR203*Assembly!Y$23+$BS203*Assembly!Y$24</f>
        <v>#VALUE!</v>
      </c>
      <c r="CC203" s="133" t="e">
        <f t="shared" si="8"/>
        <v>#VALUE!</v>
      </c>
      <c r="CD203" s="130" t="e">
        <f t="shared" si="9"/>
        <v>#VALUE!</v>
      </c>
      <c r="CE203" s="183" t="e">
        <f>$AY203*Assembly!AC$4+$AZ203*Assembly!AC$5+$BA203*Assembly!AC$6+$BB203*Assembly!AC$7+$BC203*Assembly!AC$8+$BD203*Assembly!AC$9+$BE203*Assembly!AC$10+$BF203*Assembly!AC$11+$BG203*Assembly!AC$12+$BH203*Assembly!AC$13+$BI203*Assembly!AC$14+$BJ203*Assembly!AC$15+$BK203*Assembly!AC$16+$BL203*Assembly!AC$17+$BM203*Assembly!AC$18+$BN203*Assembly!AC$19+$BO203*Assembly!AC$20+$BP203*Assembly!AC$21+$BQ203*Assembly!AC$22+$BR203*Assembly!AC$23+$BS203*Assembly!AC$24</f>
        <v>#VALUE!</v>
      </c>
      <c r="CF203" s="145" t="e">
        <f>$AY203*Assembly!M$4+$AZ203*Assembly!M$5+$BA203*Assembly!M$6+$BB203*Assembly!M$7+$BC203*Assembly!M$8+$BD203*Assembly!M$9+$BE203*Assembly!M$10+$BF203*Assembly!M$11+$BG203*Assembly!M$12+$BH203*Assembly!M$13+$BI203*Assembly!M$14+$BJ203*Assembly!M$15+$BK203*Assembly!M$16+$BL203*Assembly!M$17+$BM203*Assembly!M$18+$BN203*Assembly!M$19+$BO203*Assembly!M$20+$BP203*Assembly!M$21+$BQ203*Assembly!M$22+$BR203*Assembly!M$23+$BS203*Assembly!M$24</f>
        <v>#VALUE!</v>
      </c>
      <c r="CG203" s="145" t="e">
        <f>$AY203*Assembly!N$4+$AZ203*Assembly!N$5+$BA203*Assembly!N$6+$BB203*Assembly!N$7+$BC203*Assembly!N$8+$BD203*Assembly!N$9+$BE203*Assembly!N$10+$BF203*Assembly!N$11+$BG203*Assembly!N$12+$BH203*Assembly!N$13+$BI203*Assembly!N$14+$BJ203*Assembly!N$15+$BK203*Assembly!N$16+$BL203*Assembly!N$17+$BM203*Assembly!N$18+$BN203*Assembly!N$19+$BO203*Assembly!N$20+$BP203*Assembly!N$21+$BQ203*Assembly!N$22+$BR203*Assembly!N$23+$BS203*Assembly!N$24</f>
        <v>#VALUE!</v>
      </c>
      <c r="CH203" s="145" t="e">
        <f>$AY203*Assembly!O$4+$AZ203*Assembly!O$5+$BA203*Assembly!O$6+$BB203*Assembly!O$7+$BC203*Assembly!O$8+$BD203*Assembly!O$9+$BE203*Assembly!O$10+$BF203*Assembly!O$11+$BG203*Assembly!O$12+$BH203*Assembly!O$13+$BI203*Assembly!O$14+$BJ203*Assembly!O$15+$BK203*Assembly!O$16+$BL203*Assembly!O$17+$BM203*Assembly!O$18+$BN203*Assembly!O$19+$BO203*Assembly!O$20+$BP203*Assembly!O$21+$BQ203*Assembly!O$22+$BR203*Assembly!O$23+$BS203*Assembly!O$24</f>
        <v>#VALUE!</v>
      </c>
      <c r="CI203" s="140" t="e">
        <f>$AY203*Assembly!P$4+$AZ203*Assembly!P$5+$BA203*Assembly!P$6+$BB203*Assembly!P$7+$BC203*Assembly!P$8+$BD203*Assembly!P$9+$BE203*Assembly!P$10+$BF203*Assembly!P$11+$BG203*Assembly!P$12+$BH203*Assembly!P$13+$BI203*Assembly!P$14+$BJ203*Assembly!P$15+$BK203*Assembly!P$16+$BL203*Assembly!P$17+$BM203*Assembly!P$18+$BN203*Assembly!P$19+$BO203*Assembly!P$20+$BP203*Assembly!P$21+$BQ203*Assembly!P$22+$BR203*Assembly!P$23+$BS203*Assembly!P$24</f>
        <v>#VALUE!</v>
      </c>
      <c r="CJ203" s="140" t="e">
        <f>$AY203*Assembly!Q$4+$AZ203*Assembly!Q$5+$BA203*Assembly!Q$6+$BB203*Assembly!Q$7+$BC203*Assembly!Q$8+$BD203*Assembly!Q$9+$BE203*Assembly!Q$10+$BF203*Assembly!Q$11+$BG203*Assembly!Q$12+$BH203*Assembly!Q$13+$BI203*Assembly!Q$14+$BJ203*Assembly!Q$15+$BK203*Assembly!Q$16+$BL203*Assembly!Q$17+$BM203*Assembly!Q$18+$BN203*Assembly!Q$19+$BO203*Assembly!Q$20+$BP203*Assembly!Q$21+$BQ203*Assembly!Q$22+$BR203*Assembly!Q$23+$BS203*Assembly!Q$24</f>
        <v>#VALUE!</v>
      </c>
      <c r="CK203" s="145" t="e">
        <f>$AY203*Assembly!R$4+$AZ203*Assembly!R$5+$BA203*Assembly!R$6+$BB203*Assembly!R$7+$BC203*Assembly!R$8+$BD203*Assembly!R$9+$BE203*Assembly!R$10+$BF203*Assembly!R$11+$BG203*Assembly!R$12+$BH203*Assembly!R$13+$BI203*Assembly!R$14+$BJ203*Assembly!R$15+$BK203*Assembly!R$16+$BL203*Assembly!R$17+$BM203*Assembly!R$18+$BN203*Assembly!R$19+$BO203*Assembly!R$20+$BP203*Assembly!R$21+$BQ203*Assembly!R$22+$BR203*Assembly!R$23+$BS203*Assembly!R$24</f>
        <v>#VALUE!</v>
      </c>
      <c r="CL203" s="140" t="e">
        <f>$AY203*Assembly!S$4+$AZ203*Assembly!S$5+$BA203*Assembly!S$6+$BB203*Assembly!S$7+$BC203*Assembly!S$8+$BD203*Assembly!S$9+$BE203*Assembly!S$10+$BF203*Assembly!S$11+$BG203*Assembly!S$12+$BH203*Assembly!S$13+$BI203*Assembly!S$14+$BJ203*Assembly!S$15+$BK203*Assembly!S$16+$BL203*Assembly!S$17+$BM203*Assembly!S$18+$BN203*Assembly!S$19+$BO203*Assembly!S$20+$BP203*Assembly!S$21+$BQ203*Assembly!S$22+$BR203*Assembly!S$23+$BS203*Assembly!S$24</f>
        <v>#VALUE!</v>
      </c>
      <c r="CM203" s="140" t="e">
        <f>$AY203*Assembly!T$4+$AZ203*Assembly!T$5+$BA203*Assembly!T$6+$BB203*Assembly!T$7+$BC203*Assembly!T$8+$BD203*Assembly!T$9+$BE203*Assembly!T$10+$BF203*Assembly!T$11+$BG203*Assembly!T$12+$BH203*Assembly!T$13+$BI203*Assembly!T$14+$BJ203*Assembly!T$15+$BK203*Assembly!T$16+$BL203*Assembly!T$17+$BM203*Assembly!T$18+$BN203*Assembly!T$19+$BO203*Assembly!T$20+$BP203*Assembly!T$21+$BQ203*Assembly!T$22+$BR203*Assembly!T$23+$BS203*Assembly!T$24</f>
        <v>#VALUE!</v>
      </c>
      <c r="CN203" s="140" t="e">
        <f>$AY203*Assembly!U$4+$AZ203*Assembly!U$5+$BA203*Assembly!U$6+$BB203*Assembly!U$7+$BC203*Assembly!U$8+$BD203*Assembly!U$9+$BE203*Assembly!U$10+$BF203*Assembly!U$11+$BG203*Assembly!U$12+$BH203*Assembly!U$13+$BI203*Assembly!U$14+$BJ203*Assembly!U$15+$BK203*Assembly!U$16+$BL203*Assembly!U$17+$BM203*Assembly!U$18+$BN203*Assembly!U$19+$BO203*Assembly!U$20+$BP203*Assembly!U$21+$BQ203*Assembly!U$22+$BR203*Assembly!U$23+$BS203*Assembly!U$24</f>
        <v>#VALUE!</v>
      </c>
      <c r="CO203" s="145" t="e">
        <f>$AY203*Assembly!V$4+$AZ203*Assembly!V$5+$BA203*Assembly!V$6+$BB203*Assembly!V$7+$BC203*Assembly!V$8+$BD203*Assembly!V$9+$BE203*Assembly!V$10+$BF203*Assembly!V$11+$BG203*Assembly!V$12+$BH203*Assembly!V$13+$BI203*Assembly!V$14+$BJ203*Assembly!V$15+$BK203*Assembly!V$16+$BL203*Assembly!V$17+$BM203*Assembly!V$18+$BN203*Assembly!V$19+$BO203*Assembly!V$20+$BP203*Assembly!V$21+$BQ203*Assembly!V$22+$BR203*Assembly!V$23+$BS203*Assembly!V$24</f>
        <v>#VALUE!</v>
      </c>
      <c r="CP203" s="145" t="e">
        <f>CF203*Refining!$F$3</f>
        <v>#VALUE!</v>
      </c>
      <c r="CQ203" s="145" t="e">
        <f>CG203*Refining!$F$4</f>
        <v>#VALUE!</v>
      </c>
      <c r="CR203" s="145" t="e">
        <f>CH203*Refining!$F$5</f>
        <v>#VALUE!</v>
      </c>
      <c r="CS203" s="145" t="e">
        <f>CI203*Refining!$F$6</f>
        <v>#VALUE!</v>
      </c>
      <c r="CT203" s="145" t="e">
        <f>CJ203*Refining!$F$7</f>
        <v>#VALUE!</v>
      </c>
      <c r="CU203" s="145" t="e">
        <f>CK203*Refining!$F$8</f>
        <v>#VALUE!</v>
      </c>
      <c r="CV203" s="145" t="e">
        <f>CL203*Refining!$F$9</f>
        <v>#VALUE!</v>
      </c>
      <c r="CW203" s="145" t="e">
        <f>CM203*Refining!$F$10</f>
        <v>#VALUE!</v>
      </c>
      <c r="CX203" s="145" t="e">
        <f>CN203*Refining!$F$11</f>
        <v>#VALUE!</v>
      </c>
      <c r="CY203" s="145" t="e">
        <f>CO203*Refining!$F$12</f>
        <v>#VALUE!</v>
      </c>
      <c r="CZ203" s="185" t="e">
        <f t="shared" ref="CZ203:DS203" si="820">IF(CF203 = 0, "", CF203)</f>
        <v>#VALUE!</v>
      </c>
      <c r="DA203" s="186" t="e">
        <f t="shared" si="820"/>
        <v>#VALUE!</v>
      </c>
      <c r="DB203" s="186" t="e">
        <f t="shared" si="820"/>
        <v>#VALUE!</v>
      </c>
      <c r="DC203" s="186" t="e">
        <f t="shared" si="820"/>
        <v>#VALUE!</v>
      </c>
      <c r="DD203" s="186" t="e">
        <f t="shared" si="820"/>
        <v>#VALUE!</v>
      </c>
      <c r="DE203" s="186" t="e">
        <f t="shared" si="820"/>
        <v>#VALUE!</v>
      </c>
      <c r="DF203" s="186" t="e">
        <f t="shared" si="820"/>
        <v>#VALUE!</v>
      </c>
      <c r="DG203" s="186" t="e">
        <f t="shared" si="820"/>
        <v>#VALUE!</v>
      </c>
      <c r="DH203" s="186" t="e">
        <f t="shared" si="820"/>
        <v>#VALUE!</v>
      </c>
      <c r="DI203" s="187" t="e">
        <f t="shared" si="820"/>
        <v>#VALUE!</v>
      </c>
      <c r="DJ203" s="185" t="e">
        <f t="shared" si="820"/>
        <v>#VALUE!</v>
      </c>
      <c r="DK203" s="186" t="e">
        <f t="shared" si="820"/>
        <v>#VALUE!</v>
      </c>
      <c r="DL203" s="186" t="e">
        <f t="shared" si="820"/>
        <v>#VALUE!</v>
      </c>
      <c r="DM203" s="186" t="e">
        <f t="shared" si="820"/>
        <v>#VALUE!</v>
      </c>
      <c r="DN203" s="211" t="e">
        <f t="shared" si="820"/>
        <v>#VALUE!</v>
      </c>
      <c r="DO203" s="186" t="e">
        <f t="shared" si="820"/>
        <v>#VALUE!</v>
      </c>
      <c r="DP203" s="186" t="e">
        <f t="shared" si="820"/>
        <v>#VALUE!</v>
      </c>
      <c r="DQ203" s="186" t="e">
        <f t="shared" si="820"/>
        <v>#VALUE!</v>
      </c>
      <c r="DR203" s="186" t="e">
        <f t="shared" si="820"/>
        <v>#VALUE!</v>
      </c>
      <c r="DS203" s="187" t="e">
        <f t="shared" si="820"/>
        <v>#VALUE!</v>
      </c>
      <c r="DT203" s="185" t="e">
        <f t="shared" si="11"/>
        <v>#VALUE!</v>
      </c>
      <c r="DU203" s="189" t="e">
        <f t="shared" si="12"/>
        <v>#VALUE!</v>
      </c>
      <c r="DV203" s="133" t="e">
        <f>CZ203*'Ores &amp; Ingots'!$C$3+DA203*'Ores &amp; Ingots'!$C$4+DB203*'Ores &amp; Ingots'!$C$5+DC203*'Ores &amp; Ingots'!$C$6+DD203*'Ores &amp; Ingots'!$C$7+DE203*'Ores &amp; Ingots'!$C$8+DF203*'Ores &amp; Ingots'!$C$9+DG203*'Ores &amp; Ingots'!$C$10+DH203*'Ores &amp; Ingots'!$C$11+DI203*'Ores &amp; Ingots'!$C$12</f>
        <v>#VALUE!</v>
      </c>
      <c r="DW203" s="133" t="e">
        <f>DJ203*'Ores &amp; Ingots'!$B$3+DK203*'Ores &amp; Ingots'!$B$4+DL203*'Ores &amp; Ingots'!$B$5+DM203*'Ores &amp; Ingots'!$B$6+DN203*'Ores &amp; Ingots'!$B$7+DO203*'Ores &amp; Ingots'!$B$8+DP203*'Ores &amp; Ingots'!$B$9+DQ203*'Ores &amp; Ingots'!$B$10+DR203*'Ores &amp; Ingots'!$B$11+DS203*'Ores &amp; Ingots'!$B$12</f>
        <v>#VALUE!</v>
      </c>
      <c r="DX203" s="189" t="e">
        <f>CZ203*Refining!$G$3+DA203*Refining!$G$4+DB203*Refining!$G$5+DC203*Refining!$G$6+DD203*Refining!$G$7+DE203*Refining!$G$8+DF203*Refining!$G$9+DG203*Refining!$G$10+DH203*Refining!$G$11+DI203*Refining!$G$12</f>
        <v>#VALUE!</v>
      </c>
      <c r="DY203" s="189" t="e">
        <f t="shared" si="13"/>
        <v>#VALUE!</v>
      </c>
      <c r="DZ203" s="192" t="e">
        <f t="shared" si="14"/>
        <v>#VALUE!</v>
      </c>
      <c r="EA203" s="185" t="e">
        <f t="shared" si="15"/>
        <v>#VALUE!</v>
      </c>
      <c r="EB203" s="194" t="e">
        <f t="shared" ref="EB203:EC203" si="821">EA203/60</f>
        <v>#VALUE!</v>
      </c>
      <c r="EC203" s="194" t="e">
        <f t="shared" si="821"/>
        <v>#VALUE!</v>
      </c>
      <c r="ED203" s="185" t="e">
        <f t="shared" si="17"/>
        <v>#VALUE!</v>
      </c>
      <c r="EE203" s="194" t="e">
        <f t="shared" ref="EE203:EF203" si="822">ED203/1000</f>
        <v>#VALUE!</v>
      </c>
      <c r="EF203" s="196" t="e">
        <f t="shared" si="822"/>
        <v>#VALUE!</v>
      </c>
      <c r="EG203" s="130" t="e">
        <f t="shared" si="19"/>
        <v>#VALUE!</v>
      </c>
      <c r="EH203" s="132" t="e">
        <f t="shared" si="20"/>
        <v>#VALUE!</v>
      </c>
      <c r="EI203" s="133" t="s">
        <v>28</v>
      </c>
    </row>
    <row r="204" spans="1:139" ht="12.75" hidden="1" x14ac:dyDescent="0.2">
      <c r="A204" s="864"/>
      <c r="B204" s="365" t="s">
        <v>402</v>
      </c>
      <c r="C204" s="137" t="s">
        <v>156</v>
      </c>
      <c r="D204" s="137">
        <v>1</v>
      </c>
      <c r="E204" s="137">
        <v>1</v>
      </c>
      <c r="F204" s="137">
        <v>1</v>
      </c>
      <c r="G204" s="139">
        <f t="shared" si="0"/>
        <v>15.625</v>
      </c>
      <c r="H204" s="140">
        <v>3</v>
      </c>
      <c r="I204" s="140">
        <v>7.5</v>
      </c>
      <c r="J204" s="140">
        <f>H204/Main!$D$9</f>
        <v>0.6</v>
      </c>
      <c r="K204" s="140">
        <f>I204/Main!$D$10</f>
        <v>3.75</v>
      </c>
      <c r="L204" s="140">
        <f t="shared" si="1"/>
        <v>6.25</v>
      </c>
      <c r="M204" s="140">
        <v>1</v>
      </c>
      <c r="N204" s="143"/>
      <c r="O204" s="143"/>
      <c r="P204" s="143"/>
      <c r="Q204" s="145"/>
      <c r="R204" s="143"/>
      <c r="S204" s="146"/>
      <c r="T204" s="146"/>
      <c r="U204" s="143"/>
      <c r="V204" s="143"/>
      <c r="W204" s="146"/>
      <c r="X204" s="146"/>
      <c r="Y204" s="143"/>
      <c r="Z204" s="143"/>
      <c r="AA204" s="143"/>
      <c r="AB204" s="143"/>
      <c r="AC204" s="362" t="s">
        <v>28</v>
      </c>
      <c r="AD204" s="167">
        <v>4</v>
      </c>
      <c r="AE204" s="133">
        <v>0</v>
      </c>
      <c r="AF204" s="133">
        <v>0</v>
      </c>
      <c r="AG204" s="133">
        <v>0</v>
      </c>
      <c r="AH204" s="133">
        <v>0</v>
      </c>
      <c r="AI204" s="133">
        <v>0</v>
      </c>
      <c r="AJ204" s="133">
        <v>0</v>
      </c>
      <c r="AK204" s="133">
        <v>0</v>
      </c>
      <c r="AL204" s="133">
        <v>0</v>
      </c>
      <c r="AM204" s="133">
        <v>0</v>
      </c>
      <c r="AN204" s="133">
        <v>0</v>
      </c>
      <c r="AO204" s="133">
        <v>0</v>
      </c>
      <c r="AP204" s="133">
        <v>0</v>
      </c>
      <c r="AQ204" s="133">
        <v>0</v>
      </c>
      <c r="AR204" s="133">
        <v>0</v>
      </c>
      <c r="AS204" s="133">
        <v>0</v>
      </c>
      <c r="AT204" s="133">
        <v>0</v>
      </c>
      <c r="AU204" s="133">
        <v>0</v>
      </c>
      <c r="AV204" s="133">
        <v>0</v>
      </c>
      <c r="AW204" s="133">
        <v>0</v>
      </c>
      <c r="AX204" s="133">
        <v>0</v>
      </c>
      <c r="AY204" s="406">
        <f t="shared" ref="AY204:BS204" si="823">IF(AD204 = 0, "", AD204)</f>
        <v>4</v>
      </c>
      <c r="AZ204" s="137" t="str">
        <f t="shared" si="823"/>
        <v/>
      </c>
      <c r="BA204" s="137" t="str">
        <f t="shared" si="823"/>
        <v/>
      </c>
      <c r="BB204" s="137" t="str">
        <f t="shared" si="823"/>
        <v/>
      </c>
      <c r="BC204" s="137" t="str">
        <f t="shared" si="823"/>
        <v/>
      </c>
      <c r="BD204" s="137" t="str">
        <f t="shared" si="823"/>
        <v/>
      </c>
      <c r="BE204" s="137" t="str">
        <f t="shared" si="823"/>
        <v/>
      </c>
      <c r="BF204" s="137" t="str">
        <f t="shared" si="823"/>
        <v/>
      </c>
      <c r="BG204" s="137" t="str">
        <f t="shared" si="823"/>
        <v/>
      </c>
      <c r="BH204" s="137" t="str">
        <f t="shared" si="823"/>
        <v/>
      </c>
      <c r="BI204" s="137" t="str">
        <f t="shared" si="823"/>
        <v/>
      </c>
      <c r="BJ204" s="137" t="str">
        <f t="shared" si="823"/>
        <v/>
      </c>
      <c r="BK204" s="137" t="str">
        <f t="shared" si="823"/>
        <v/>
      </c>
      <c r="BL204" s="137" t="str">
        <f t="shared" si="823"/>
        <v/>
      </c>
      <c r="BM204" s="137" t="str">
        <f t="shared" si="823"/>
        <v/>
      </c>
      <c r="BN204" s="137" t="str">
        <f t="shared" si="823"/>
        <v/>
      </c>
      <c r="BO204" s="137" t="str">
        <f t="shared" si="823"/>
        <v/>
      </c>
      <c r="BP204" s="137" t="str">
        <f t="shared" si="823"/>
        <v/>
      </c>
      <c r="BQ204" s="137" t="str">
        <f t="shared" si="823"/>
        <v/>
      </c>
      <c r="BR204" s="137" t="str">
        <f t="shared" si="823"/>
        <v/>
      </c>
      <c r="BS204" s="169" t="str">
        <f t="shared" si="823"/>
        <v/>
      </c>
      <c r="BT204" s="174" t="e">
        <f>$AY204*Assembly!Z$4+$AZ204*Assembly!Z$5+$BA204*Assembly!Z$6+$BB204*Assembly!Z$7+$BC204*Assembly!Z$8+$BD204*Assembly!Z$9+$BE204*Assembly!Z$10+$BF204*Assembly!Z$11+$BG204*Assembly!Z$12+$BH204*Assembly!Z$13+$BI204*Assembly!Z$14+$BJ204*Assembly!Z$15+$BK204*Assembly!Z$16+$BL204*Assembly!Z$17+$BM204*Assembly!Z$18+$BN204*Assembly!Z$19+$BO204*Assembly!Z$20+$BP204*Assembly!Z$21+$BQ204*Assembly!Z$22+$BR204*Assembly!Z$23+$BS204*Assembly!Z$24</f>
        <v>#VALUE!</v>
      </c>
      <c r="BU204" s="133" t="e">
        <f t="shared" si="3"/>
        <v>#VALUE!</v>
      </c>
      <c r="BV204" s="133"/>
      <c r="BW204" s="133" t="e">
        <f>$AY204*Assembly!AD$4+$AZ204*Assembly!AD$5+$BA204*Assembly!AD$6+$BB204*Assembly!AD$7+$BC204*Assembly!AD$8+$BD204*Assembly!AD$9+$BE204*Assembly!AD$10+$BF204*Assembly!AD$11+$BG204*Assembly!AD$12+$BH204*Assembly!AD$13+$BI204*Assembly!AD$14+$BJ204*Assembly!AD$15+$BK204*Assembly!AD$16+$BL204*Assembly!AD$17+$BM204*Assembly!AD$18+$BN204*Assembly!AD$19+$BO204*Assembly!AD$20+$BP204*Assembly!AD$21+$BQ204*Assembly!AD$22+$BR204*Assembly!AD$23+$BS204*Assembly!AD$24</f>
        <v>#VALUE!</v>
      </c>
      <c r="BX204" s="177" t="e">
        <f t="shared" si="4"/>
        <v>#VALUE!</v>
      </c>
      <c r="BY204" s="178" t="e">
        <f t="shared" si="5"/>
        <v>#VALUE!</v>
      </c>
      <c r="BZ204" s="179" t="e">
        <f t="shared" si="6"/>
        <v>#VALUE!</v>
      </c>
      <c r="CA204" s="178" t="e">
        <f t="shared" si="7"/>
        <v>#VALUE!</v>
      </c>
      <c r="CB204" s="133" t="e">
        <f>$AY204*Assembly!Y$4+$AZ204*Assembly!Y$5+$BA204*Assembly!Y$6+$BB204*Assembly!Y$7+$BC204*Assembly!Y$8+$BD204*Assembly!Y$9+$BE204*Assembly!Y$10+$BF204*Assembly!Y$11+$BG204*Assembly!Y$12+$BH204*Assembly!Y$13+$BI204*Assembly!Y$14+$BJ204*Assembly!Y$15+$BK204*Assembly!Y$16+$BL204*Assembly!Y$17+$BM204*Assembly!Y$18+$BN204*Assembly!Y$19+$BO204*Assembly!Y$20+$BP204*Assembly!Y$21+$BQ204*Assembly!Y$22+$BR204*Assembly!Y$23+$BS204*Assembly!Y$24</f>
        <v>#VALUE!</v>
      </c>
      <c r="CC204" s="133" t="e">
        <f t="shared" si="8"/>
        <v>#VALUE!</v>
      </c>
      <c r="CD204" s="130" t="e">
        <f t="shared" si="9"/>
        <v>#VALUE!</v>
      </c>
      <c r="CE204" s="183" t="e">
        <f>$AY204*Assembly!AC$4+$AZ204*Assembly!AC$5+$BA204*Assembly!AC$6+$BB204*Assembly!AC$7+$BC204*Assembly!AC$8+$BD204*Assembly!AC$9+$BE204*Assembly!AC$10+$BF204*Assembly!AC$11+$BG204*Assembly!AC$12+$BH204*Assembly!AC$13+$BI204*Assembly!AC$14+$BJ204*Assembly!AC$15+$BK204*Assembly!AC$16+$BL204*Assembly!AC$17+$BM204*Assembly!AC$18+$BN204*Assembly!AC$19+$BO204*Assembly!AC$20+$BP204*Assembly!AC$21+$BQ204*Assembly!AC$22+$BR204*Assembly!AC$23+$BS204*Assembly!AC$24</f>
        <v>#VALUE!</v>
      </c>
      <c r="CF204" s="145" t="e">
        <f>$AY204*Assembly!M$4+$AZ204*Assembly!M$5+$BA204*Assembly!M$6+$BB204*Assembly!M$7+$BC204*Assembly!M$8+$BD204*Assembly!M$9+$BE204*Assembly!M$10+$BF204*Assembly!M$11+$BG204*Assembly!M$12+$BH204*Assembly!M$13+$BI204*Assembly!M$14+$BJ204*Assembly!M$15+$BK204*Assembly!M$16+$BL204*Assembly!M$17+$BM204*Assembly!M$18+$BN204*Assembly!M$19+$BO204*Assembly!M$20+$BP204*Assembly!M$21+$BQ204*Assembly!M$22+$BR204*Assembly!M$23+$BS204*Assembly!M$24</f>
        <v>#VALUE!</v>
      </c>
      <c r="CG204" s="145" t="e">
        <f>$AY204*Assembly!N$4+$AZ204*Assembly!N$5+$BA204*Assembly!N$6+$BB204*Assembly!N$7+$BC204*Assembly!N$8+$BD204*Assembly!N$9+$BE204*Assembly!N$10+$BF204*Assembly!N$11+$BG204*Assembly!N$12+$BH204*Assembly!N$13+$BI204*Assembly!N$14+$BJ204*Assembly!N$15+$BK204*Assembly!N$16+$BL204*Assembly!N$17+$BM204*Assembly!N$18+$BN204*Assembly!N$19+$BO204*Assembly!N$20+$BP204*Assembly!N$21+$BQ204*Assembly!N$22+$BR204*Assembly!N$23+$BS204*Assembly!N$24</f>
        <v>#VALUE!</v>
      </c>
      <c r="CH204" s="145" t="e">
        <f>$AY204*Assembly!O$4+$AZ204*Assembly!O$5+$BA204*Assembly!O$6+$BB204*Assembly!O$7+$BC204*Assembly!O$8+$BD204*Assembly!O$9+$BE204*Assembly!O$10+$BF204*Assembly!O$11+$BG204*Assembly!O$12+$BH204*Assembly!O$13+$BI204*Assembly!O$14+$BJ204*Assembly!O$15+$BK204*Assembly!O$16+$BL204*Assembly!O$17+$BM204*Assembly!O$18+$BN204*Assembly!O$19+$BO204*Assembly!O$20+$BP204*Assembly!O$21+$BQ204*Assembly!O$22+$BR204*Assembly!O$23+$BS204*Assembly!O$24</f>
        <v>#VALUE!</v>
      </c>
      <c r="CI204" s="140" t="e">
        <f>$AY204*Assembly!P$4+$AZ204*Assembly!P$5+$BA204*Assembly!P$6+$BB204*Assembly!P$7+$BC204*Assembly!P$8+$BD204*Assembly!P$9+$BE204*Assembly!P$10+$BF204*Assembly!P$11+$BG204*Assembly!P$12+$BH204*Assembly!P$13+$BI204*Assembly!P$14+$BJ204*Assembly!P$15+$BK204*Assembly!P$16+$BL204*Assembly!P$17+$BM204*Assembly!P$18+$BN204*Assembly!P$19+$BO204*Assembly!P$20+$BP204*Assembly!P$21+$BQ204*Assembly!P$22+$BR204*Assembly!P$23+$BS204*Assembly!P$24</f>
        <v>#VALUE!</v>
      </c>
      <c r="CJ204" s="140" t="e">
        <f>$AY204*Assembly!Q$4+$AZ204*Assembly!Q$5+$BA204*Assembly!Q$6+$BB204*Assembly!Q$7+$BC204*Assembly!Q$8+$BD204*Assembly!Q$9+$BE204*Assembly!Q$10+$BF204*Assembly!Q$11+$BG204*Assembly!Q$12+$BH204*Assembly!Q$13+$BI204*Assembly!Q$14+$BJ204*Assembly!Q$15+$BK204*Assembly!Q$16+$BL204*Assembly!Q$17+$BM204*Assembly!Q$18+$BN204*Assembly!Q$19+$BO204*Assembly!Q$20+$BP204*Assembly!Q$21+$BQ204*Assembly!Q$22+$BR204*Assembly!Q$23+$BS204*Assembly!Q$24</f>
        <v>#VALUE!</v>
      </c>
      <c r="CK204" s="145" t="e">
        <f>$AY204*Assembly!R$4+$AZ204*Assembly!R$5+$BA204*Assembly!R$6+$BB204*Assembly!R$7+$BC204*Assembly!R$8+$BD204*Assembly!R$9+$BE204*Assembly!R$10+$BF204*Assembly!R$11+$BG204*Assembly!R$12+$BH204*Assembly!R$13+$BI204*Assembly!R$14+$BJ204*Assembly!R$15+$BK204*Assembly!R$16+$BL204*Assembly!R$17+$BM204*Assembly!R$18+$BN204*Assembly!R$19+$BO204*Assembly!R$20+$BP204*Assembly!R$21+$BQ204*Assembly!R$22+$BR204*Assembly!R$23+$BS204*Assembly!R$24</f>
        <v>#VALUE!</v>
      </c>
      <c r="CL204" s="140" t="e">
        <f>$AY204*Assembly!S$4+$AZ204*Assembly!S$5+$BA204*Assembly!S$6+$BB204*Assembly!S$7+$BC204*Assembly!S$8+$BD204*Assembly!S$9+$BE204*Assembly!S$10+$BF204*Assembly!S$11+$BG204*Assembly!S$12+$BH204*Assembly!S$13+$BI204*Assembly!S$14+$BJ204*Assembly!S$15+$BK204*Assembly!S$16+$BL204*Assembly!S$17+$BM204*Assembly!S$18+$BN204*Assembly!S$19+$BO204*Assembly!S$20+$BP204*Assembly!S$21+$BQ204*Assembly!S$22+$BR204*Assembly!S$23+$BS204*Assembly!S$24</f>
        <v>#VALUE!</v>
      </c>
      <c r="CM204" s="140" t="e">
        <f>$AY204*Assembly!T$4+$AZ204*Assembly!T$5+$BA204*Assembly!T$6+$BB204*Assembly!T$7+$BC204*Assembly!T$8+$BD204*Assembly!T$9+$BE204*Assembly!T$10+$BF204*Assembly!T$11+$BG204*Assembly!T$12+$BH204*Assembly!T$13+$BI204*Assembly!T$14+$BJ204*Assembly!T$15+$BK204*Assembly!T$16+$BL204*Assembly!T$17+$BM204*Assembly!T$18+$BN204*Assembly!T$19+$BO204*Assembly!T$20+$BP204*Assembly!T$21+$BQ204*Assembly!T$22+$BR204*Assembly!T$23+$BS204*Assembly!T$24</f>
        <v>#VALUE!</v>
      </c>
      <c r="CN204" s="140" t="e">
        <f>$AY204*Assembly!U$4+$AZ204*Assembly!U$5+$BA204*Assembly!U$6+$BB204*Assembly!U$7+$BC204*Assembly!U$8+$BD204*Assembly!U$9+$BE204*Assembly!U$10+$BF204*Assembly!U$11+$BG204*Assembly!U$12+$BH204*Assembly!U$13+$BI204*Assembly!U$14+$BJ204*Assembly!U$15+$BK204*Assembly!U$16+$BL204*Assembly!U$17+$BM204*Assembly!U$18+$BN204*Assembly!U$19+$BO204*Assembly!U$20+$BP204*Assembly!U$21+$BQ204*Assembly!U$22+$BR204*Assembly!U$23+$BS204*Assembly!U$24</f>
        <v>#VALUE!</v>
      </c>
      <c r="CO204" s="145" t="e">
        <f>$AY204*Assembly!V$4+$AZ204*Assembly!V$5+$BA204*Assembly!V$6+$BB204*Assembly!V$7+$BC204*Assembly!V$8+$BD204*Assembly!V$9+$BE204*Assembly!V$10+$BF204*Assembly!V$11+$BG204*Assembly!V$12+$BH204*Assembly!V$13+$BI204*Assembly!V$14+$BJ204*Assembly!V$15+$BK204*Assembly!V$16+$BL204*Assembly!V$17+$BM204*Assembly!V$18+$BN204*Assembly!V$19+$BO204*Assembly!V$20+$BP204*Assembly!V$21+$BQ204*Assembly!V$22+$BR204*Assembly!V$23+$BS204*Assembly!V$24</f>
        <v>#VALUE!</v>
      </c>
      <c r="CP204" s="145" t="e">
        <f>CF204*Refining!$F$3</f>
        <v>#VALUE!</v>
      </c>
      <c r="CQ204" s="145" t="e">
        <f>CG204*Refining!$F$4</f>
        <v>#VALUE!</v>
      </c>
      <c r="CR204" s="145" t="e">
        <f>CH204*Refining!$F$5</f>
        <v>#VALUE!</v>
      </c>
      <c r="CS204" s="145" t="e">
        <f>CI204*Refining!$F$6</f>
        <v>#VALUE!</v>
      </c>
      <c r="CT204" s="145" t="e">
        <f>CJ204*Refining!$F$7</f>
        <v>#VALUE!</v>
      </c>
      <c r="CU204" s="145" t="e">
        <f>CK204*Refining!$F$8</f>
        <v>#VALUE!</v>
      </c>
      <c r="CV204" s="145" t="e">
        <f>CL204*Refining!$F$9</f>
        <v>#VALUE!</v>
      </c>
      <c r="CW204" s="145" t="e">
        <f>CM204*Refining!$F$10</f>
        <v>#VALUE!</v>
      </c>
      <c r="CX204" s="145" t="e">
        <f>CN204*Refining!$F$11</f>
        <v>#VALUE!</v>
      </c>
      <c r="CY204" s="145" t="e">
        <f>CO204*Refining!$F$12</f>
        <v>#VALUE!</v>
      </c>
      <c r="CZ204" s="185" t="e">
        <f t="shared" ref="CZ204:DS204" si="824">IF(CF204 = 0, "", CF204)</f>
        <v>#VALUE!</v>
      </c>
      <c r="DA204" s="186" t="e">
        <f t="shared" si="824"/>
        <v>#VALUE!</v>
      </c>
      <c r="DB204" s="186" t="e">
        <f t="shared" si="824"/>
        <v>#VALUE!</v>
      </c>
      <c r="DC204" s="186" t="e">
        <f t="shared" si="824"/>
        <v>#VALUE!</v>
      </c>
      <c r="DD204" s="186" t="e">
        <f t="shared" si="824"/>
        <v>#VALUE!</v>
      </c>
      <c r="DE204" s="186" t="e">
        <f t="shared" si="824"/>
        <v>#VALUE!</v>
      </c>
      <c r="DF204" s="186" t="e">
        <f t="shared" si="824"/>
        <v>#VALUE!</v>
      </c>
      <c r="DG204" s="186" t="e">
        <f t="shared" si="824"/>
        <v>#VALUE!</v>
      </c>
      <c r="DH204" s="186" t="e">
        <f t="shared" si="824"/>
        <v>#VALUE!</v>
      </c>
      <c r="DI204" s="187" t="e">
        <f t="shared" si="824"/>
        <v>#VALUE!</v>
      </c>
      <c r="DJ204" s="185" t="e">
        <f t="shared" si="824"/>
        <v>#VALUE!</v>
      </c>
      <c r="DK204" s="186" t="e">
        <f t="shared" si="824"/>
        <v>#VALUE!</v>
      </c>
      <c r="DL204" s="186" t="e">
        <f t="shared" si="824"/>
        <v>#VALUE!</v>
      </c>
      <c r="DM204" s="186" t="e">
        <f t="shared" si="824"/>
        <v>#VALUE!</v>
      </c>
      <c r="DN204" s="211" t="e">
        <f t="shared" si="824"/>
        <v>#VALUE!</v>
      </c>
      <c r="DO204" s="186" t="e">
        <f t="shared" si="824"/>
        <v>#VALUE!</v>
      </c>
      <c r="DP204" s="186" t="e">
        <f t="shared" si="824"/>
        <v>#VALUE!</v>
      </c>
      <c r="DQ204" s="186" t="e">
        <f t="shared" si="824"/>
        <v>#VALUE!</v>
      </c>
      <c r="DR204" s="186" t="e">
        <f t="shared" si="824"/>
        <v>#VALUE!</v>
      </c>
      <c r="DS204" s="187" t="e">
        <f t="shared" si="824"/>
        <v>#VALUE!</v>
      </c>
      <c r="DT204" s="185" t="e">
        <f t="shared" si="11"/>
        <v>#VALUE!</v>
      </c>
      <c r="DU204" s="189" t="e">
        <f t="shared" si="12"/>
        <v>#VALUE!</v>
      </c>
      <c r="DV204" s="133" t="e">
        <f>CZ204*'Ores &amp; Ingots'!$C$3+DA204*'Ores &amp; Ingots'!$C$4+DB204*'Ores &amp; Ingots'!$C$5+DC204*'Ores &amp; Ingots'!$C$6+DD204*'Ores &amp; Ingots'!$C$7+DE204*'Ores &amp; Ingots'!$C$8+DF204*'Ores &amp; Ingots'!$C$9+DG204*'Ores &amp; Ingots'!$C$10+DH204*'Ores &amp; Ingots'!$C$11+DI204*'Ores &amp; Ingots'!$C$12</f>
        <v>#VALUE!</v>
      </c>
      <c r="DW204" s="133" t="e">
        <f>DJ204*'Ores &amp; Ingots'!$B$3+DK204*'Ores &amp; Ingots'!$B$4+DL204*'Ores &amp; Ingots'!$B$5+DM204*'Ores &amp; Ingots'!$B$6+DN204*'Ores &amp; Ingots'!$B$7+DO204*'Ores &amp; Ingots'!$B$8+DP204*'Ores &amp; Ingots'!$B$9+DQ204*'Ores &amp; Ingots'!$B$10+DR204*'Ores &amp; Ingots'!$B$11+DS204*'Ores &amp; Ingots'!$B$12</f>
        <v>#VALUE!</v>
      </c>
      <c r="DX204" s="189" t="e">
        <f>CZ204*Refining!$G$3+DA204*Refining!$G$4+DB204*Refining!$G$5+DC204*Refining!$G$6+DD204*Refining!$G$7+DE204*Refining!$G$8+DF204*Refining!$G$9+DG204*Refining!$G$10+DH204*Refining!$G$11+DI204*Refining!$G$12</f>
        <v>#VALUE!</v>
      </c>
      <c r="DY204" s="189" t="e">
        <f t="shared" si="13"/>
        <v>#VALUE!</v>
      </c>
      <c r="DZ204" s="192" t="e">
        <f t="shared" si="14"/>
        <v>#VALUE!</v>
      </c>
      <c r="EA204" s="185" t="e">
        <f t="shared" si="15"/>
        <v>#VALUE!</v>
      </c>
      <c r="EB204" s="194" t="e">
        <f t="shared" ref="EB204:EC204" si="825">EA204/60</f>
        <v>#VALUE!</v>
      </c>
      <c r="EC204" s="194" t="e">
        <f t="shared" si="825"/>
        <v>#VALUE!</v>
      </c>
      <c r="ED204" s="185" t="e">
        <f t="shared" si="17"/>
        <v>#VALUE!</v>
      </c>
      <c r="EE204" s="194" t="e">
        <f t="shared" ref="EE204:EF204" si="826">ED204/1000</f>
        <v>#VALUE!</v>
      </c>
      <c r="EF204" s="196" t="e">
        <f t="shared" si="826"/>
        <v>#VALUE!</v>
      </c>
      <c r="EG204" s="130" t="e">
        <f t="shared" si="19"/>
        <v>#VALUE!</v>
      </c>
      <c r="EH204" s="132" t="e">
        <f t="shared" si="20"/>
        <v>#VALUE!</v>
      </c>
      <c r="EI204" s="133" t="s">
        <v>28</v>
      </c>
    </row>
    <row r="205" spans="1:139" ht="12.75" hidden="1" x14ac:dyDescent="0.2">
      <c r="A205" s="864"/>
      <c r="B205" s="365" t="s">
        <v>403</v>
      </c>
      <c r="C205" s="137" t="s">
        <v>156</v>
      </c>
      <c r="D205" s="137">
        <v>1</v>
      </c>
      <c r="E205" s="137">
        <v>1</v>
      </c>
      <c r="F205" s="137">
        <v>1</v>
      </c>
      <c r="G205" s="139">
        <f t="shared" si="0"/>
        <v>15.625</v>
      </c>
      <c r="H205" s="140">
        <v>5</v>
      </c>
      <c r="I205" s="140">
        <v>12.5</v>
      </c>
      <c r="J205" s="140">
        <f>H205/Main!$D$9</f>
        <v>1</v>
      </c>
      <c r="K205" s="140">
        <f>I205/Main!$D$10</f>
        <v>6.25</v>
      </c>
      <c r="L205" s="140">
        <f t="shared" si="1"/>
        <v>6.25</v>
      </c>
      <c r="M205" s="140">
        <v>1</v>
      </c>
      <c r="N205" s="143"/>
      <c r="O205" s="143"/>
      <c r="P205" s="143"/>
      <c r="Q205" s="145"/>
      <c r="R205" s="143"/>
      <c r="S205" s="146"/>
      <c r="T205" s="146"/>
      <c r="U205" s="143"/>
      <c r="V205" s="143"/>
      <c r="W205" s="146"/>
      <c r="X205" s="146"/>
      <c r="Y205" s="143"/>
      <c r="Z205" s="143"/>
      <c r="AA205" s="143"/>
      <c r="AB205" s="143"/>
      <c r="AC205" s="362" t="s">
        <v>28</v>
      </c>
      <c r="AD205" s="167">
        <v>10</v>
      </c>
      <c r="AE205" s="133">
        <v>0</v>
      </c>
      <c r="AF205" s="133">
        <v>0</v>
      </c>
      <c r="AG205" s="133">
        <v>0</v>
      </c>
      <c r="AH205" s="133">
        <v>0</v>
      </c>
      <c r="AI205" s="133">
        <v>0</v>
      </c>
      <c r="AJ205" s="133">
        <v>0</v>
      </c>
      <c r="AK205" s="133">
        <v>0</v>
      </c>
      <c r="AL205" s="133">
        <v>0</v>
      </c>
      <c r="AM205" s="133">
        <v>0</v>
      </c>
      <c r="AN205" s="133">
        <v>0</v>
      </c>
      <c r="AO205" s="133">
        <v>0</v>
      </c>
      <c r="AP205" s="133">
        <v>0</v>
      </c>
      <c r="AQ205" s="133">
        <v>0</v>
      </c>
      <c r="AR205" s="133">
        <v>0</v>
      </c>
      <c r="AS205" s="133">
        <v>0</v>
      </c>
      <c r="AT205" s="133">
        <v>0</v>
      </c>
      <c r="AU205" s="133">
        <v>0</v>
      </c>
      <c r="AV205" s="133">
        <v>0</v>
      </c>
      <c r="AW205" s="133">
        <v>0</v>
      </c>
      <c r="AX205" s="133">
        <v>0</v>
      </c>
      <c r="AY205" s="406">
        <f t="shared" ref="AY205:BS205" si="827">IF(AD205 = 0, "", AD205)</f>
        <v>10</v>
      </c>
      <c r="AZ205" s="137" t="str">
        <f t="shared" si="827"/>
        <v/>
      </c>
      <c r="BA205" s="137" t="str">
        <f t="shared" si="827"/>
        <v/>
      </c>
      <c r="BB205" s="137" t="str">
        <f t="shared" si="827"/>
        <v/>
      </c>
      <c r="BC205" s="137" t="str">
        <f t="shared" si="827"/>
        <v/>
      </c>
      <c r="BD205" s="137" t="str">
        <f t="shared" si="827"/>
        <v/>
      </c>
      <c r="BE205" s="137" t="str">
        <f t="shared" si="827"/>
        <v/>
      </c>
      <c r="BF205" s="137" t="str">
        <f t="shared" si="827"/>
        <v/>
      </c>
      <c r="BG205" s="137" t="str">
        <f t="shared" si="827"/>
        <v/>
      </c>
      <c r="BH205" s="137" t="str">
        <f t="shared" si="827"/>
        <v/>
      </c>
      <c r="BI205" s="137" t="str">
        <f t="shared" si="827"/>
        <v/>
      </c>
      <c r="BJ205" s="137" t="str">
        <f t="shared" si="827"/>
        <v/>
      </c>
      <c r="BK205" s="137" t="str">
        <f t="shared" si="827"/>
        <v/>
      </c>
      <c r="BL205" s="137" t="str">
        <f t="shared" si="827"/>
        <v/>
      </c>
      <c r="BM205" s="137" t="str">
        <f t="shared" si="827"/>
        <v/>
      </c>
      <c r="BN205" s="137" t="str">
        <f t="shared" si="827"/>
        <v/>
      </c>
      <c r="BO205" s="137" t="str">
        <f t="shared" si="827"/>
        <v/>
      </c>
      <c r="BP205" s="137" t="str">
        <f t="shared" si="827"/>
        <v/>
      </c>
      <c r="BQ205" s="137" t="str">
        <f t="shared" si="827"/>
        <v/>
      </c>
      <c r="BR205" s="137" t="str">
        <f t="shared" si="827"/>
        <v/>
      </c>
      <c r="BS205" s="169" t="str">
        <f t="shared" si="827"/>
        <v/>
      </c>
      <c r="BT205" s="174" t="e">
        <f>$AY205*Assembly!Z$4+$AZ205*Assembly!Z$5+$BA205*Assembly!Z$6+$BB205*Assembly!Z$7+$BC205*Assembly!Z$8+$BD205*Assembly!Z$9+$BE205*Assembly!Z$10+$BF205*Assembly!Z$11+$BG205*Assembly!Z$12+$BH205*Assembly!Z$13+$BI205*Assembly!Z$14+$BJ205*Assembly!Z$15+$BK205*Assembly!Z$16+$BL205*Assembly!Z$17+$BM205*Assembly!Z$18+$BN205*Assembly!Z$19+$BO205*Assembly!Z$20+$BP205*Assembly!Z$21+$BQ205*Assembly!Z$22+$BR205*Assembly!Z$23+$BS205*Assembly!Z$24</f>
        <v>#VALUE!</v>
      </c>
      <c r="BU205" s="133" t="e">
        <f t="shared" si="3"/>
        <v>#VALUE!</v>
      </c>
      <c r="BV205" s="133"/>
      <c r="BW205" s="133" t="e">
        <f>$AY205*Assembly!AD$4+$AZ205*Assembly!AD$5+$BA205*Assembly!AD$6+$BB205*Assembly!AD$7+$BC205*Assembly!AD$8+$BD205*Assembly!AD$9+$BE205*Assembly!AD$10+$BF205*Assembly!AD$11+$BG205*Assembly!AD$12+$BH205*Assembly!AD$13+$BI205*Assembly!AD$14+$BJ205*Assembly!AD$15+$BK205*Assembly!AD$16+$BL205*Assembly!AD$17+$BM205*Assembly!AD$18+$BN205*Assembly!AD$19+$BO205*Assembly!AD$20+$BP205*Assembly!AD$21+$BQ205*Assembly!AD$22+$BR205*Assembly!AD$23+$BS205*Assembly!AD$24</f>
        <v>#VALUE!</v>
      </c>
      <c r="BX205" s="177" t="e">
        <f t="shared" si="4"/>
        <v>#VALUE!</v>
      </c>
      <c r="BY205" s="178" t="e">
        <f t="shared" si="5"/>
        <v>#VALUE!</v>
      </c>
      <c r="BZ205" s="179" t="e">
        <f t="shared" si="6"/>
        <v>#VALUE!</v>
      </c>
      <c r="CA205" s="178" t="e">
        <f t="shared" si="7"/>
        <v>#VALUE!</v>
      </c>
      <c r="CB205" s="133" t="e">
        <f>$AY205*Assembly!Y$4+$AZ205*Assembly!Y$5+$BA205*Assembly!Y$6+$BB205*Assembly!Y$7+$BC205*Assembly!Y$8+$BD205*Assembly!Y$9+$BE205*Assembly!Y$10+$BF205*Assembly!Y$11+$BG205*Assembly!Y$12+$BH205*Assembly!Y$13+$BI205*Assembly!Y$14+$BJ205*Assembly!Y$15+$BK205*Assembly!Y$16+$BL205*Assembly!Y$17+$BM205*Assembly!Y$18+$BN205*Assembly!Y$19+$BO205*Assembly!Y$20+$BP205*Assembly!Y$21+$BQ205*Assembly!Y$22+$BR205*Assembly!Y$23+$BS205*Assembly!Y$24</f>
        <v>#VALUE!</v>
      </c>
      <c r="CC205" s="133" t="e">
        <f t="shared" si="8"/>
        <v>#VALUE!</v>
      </c>
      <c r="CD205" s="130" t="e">
        <f t="shared" si="9"/>
        <v>#VALUE!</v>
      </c>
      <c r="CE205" s="183" t="e">
        <f>$AY205*Assembly!AC$4+$AZ205*Assembly!AC$5+$BA205*Assembly!AC$6+$BB205*Assembly!AC$7+$BC205*Assembly!AC$8+$BD205*Assembly!AC$9+$BE205*Assembly!AC$10+$BF205*Assembly!AC$11+$BG205*Assembly!AC$12+$BH205*Assembly!AC$13+$BI205*Assembly!AC$14+$BJ205*Assembly!AC$15+$BK205*Assembly!AC$16+$BL205*Assembly!AC$17+$BM205*Assembly!AC$18+$BN205*Assembly!AC$19+$BO205*Assembly!AC$20+$BP205*Assembly!AC$21+$BQ205*Assembly!AC$22+$BR205*Assembly!AC$23+$BS205*Assembly!AC$24</f>
        <v>#VALUE!</v>
      </c>
      <c r="CF205" s="145" t="e">
        <f>$AY205*Assembly!M$4+$AZ205*Assembly!M$5+$BA205*Assembly!M$6+$BB205*Assembly!M$7+$BC205*Assembly!M$8+$BD205*Assembly!M$9+$BE205*Assembly!M$10+$BF205*Assembly!M$11+$BG205*Assembly!M$12+$BH205*Assembly!M$13+$BI205*Assembly!M$14+$BJ205*Assembly!M$15+$BK205*Assembly!M$16+$BL205*Assembly!M$17+$BM205*Assembly!M$18+$BN205*Assembly!M$19+$BO205*Assembly!M$20+$BP205*Assembly!M$21+$BQ205*Assembly!M$22+$BR205*Assembly!M$23+$BS205*Assembly!M$24</f>
        <v>#VALUE!</v>
      </c>
      <c r="CG205" s="145" t="e">
        <f>$AY205*Assembly!N$4+$AZ205*Assembly!N$5+$BA205*Assembly!N$6+$BB205*Assembly!N$7+$BC205*Assembly!N$8+$BD205*Assembly!N$9+$BE205*Assembly!N$10+$BF205*Assembly!N$11+$BG205*Assembly!N$12+$BH205*Assembly!N$13+$BI205*Assembly!N$14+$BJ205*Assembly!N$15+$BK205*Assembly!N$16+$BL205*Assembly!N$17+$BM205*Assembly!N$18+$BN205*Assembly!N$19+$BO205*Assembly!N$20+$BP205*Assembly!N$21+$BQ205*Assembly!N$22+$BR205*Assembly!N$23+$BS205*Assembly!N$24</f>
        <v>#VALUE!</v>
      </c>
      <c r="CH205" s="145" t="e">
        <f>$AY205*Assembly!O$4+$AZ205*Assembly!O$5+$BA205*Assembly!O$6+$BB205*Assembly!O$7+$BC205*Assembly!O$8+$BD205*Assembly!O$9+$BE205*Assembly!O$10+$BF205*Assembly!O$11+$BG205*Assembly!O$12+$BH205*Assembly!O$13+$BI205*Assembly!O$14+$BJ205*Assembly!O$15+$BK205*Assembly!O$16+$BL205*Assembly!O$17+$BM205*Assembly!O$18+$BN205*Assembly!O$19+$BO205*Assembly!O$20+$BP205*Assembly!O$21+$BQ205*Assembly!O$22+$BR205*Assembly!O$23+$BS205*Assembly!O$24</f>
        <v>#VALUE!</v>
      </c>
      <c r="CI205" s="140" t="e">
        <f>$AY205*Assembly!P$4+$AZ205*Assembly!P$5+$BA205*Assembly!P$6+$BB205*Assembly!P$7+$BC205*Assembly!P$8+$BD205*Assembly!P$9+$BE205*Assembly!P$10+$BF205*Assembly!P$11+$BG205*Assembly!P$12+$BH205*Assembly!P$13+$BI205*Assembly!P$14+$BJ205*Assembly!P$15+$BK205*Assembly!P$16+$BL205*Assembly!P$17+$BM205*Assembly!P$18+$BN205*Assembly!P$19+$BO205*Assembly!P$20+$BP205*Assembly!P$21+$BQ205*Assembly!P$22+$BR205*Assembly!P$23+$BS205*Assembly!P$24</f>
        <v>#VALUE!</v>
      </c>
      <c r="CJ205" s="140" t="e">
        <f>$AY205*Assembly!Q$4+$AZ205*Assembly!Q$5+$BA205*Assembly!Q$6+$BB205*Assembly!Q$7+$BC205*Assembly!Q$8+$BD205*Assembly!Q$9+$BE205*Assembly!Q$10+$BF205*Assembly!Q$11+$BG205*Assembly!Q$12+$BH205*Assembly!Q$13+$BI205*Assembly!Q$14+$BJ205*Assembly!Q$15+$BK205*Assembly!Q$16+$BL205*Assembly!Q$17+$BM205*Assembly!Q$18+$BN205*Assembly!Q$19+$BO205*Assembly!Q$20+$BP205*Assembly!Q$21+$BQ205*Assembly!Q$22+$BR205*Assembly!Q$23+$BS205*Assembly!Q$24</f>
        <v>#VALUE!</v>
      </c>
      <c r="CK205" s="145" t="e">
        <f>$AY205*Assembly!R$4+$AZ205*Assembly!R$5+$BA205*Assembly!R$6+$BB205*Assembly!R$7+$BC205*Assembly!R$8+$BD205*Assembly!R$9+$BE205*Assembly!R$10+$BF205*Assembly!R$11+$BG205*Assembly!R$12+$BH205*Assembly!R$13+$BI205*Assembly!R$14+$BJ205*Assembly!R$15+$BK205*Assembly!R$16+$BL205*Assembly!R$17+$BM205*Assembly!R$18+$BN205*Assembly!R$19+$BO205*Assembly!R$20+$BP205*Assembly!R$21+$BQ205*Assembly!R$22+$BR205*Assembly!R$23+$BS205*Assembly!R$24</f>
        <v>#VALUE!</v>
      </c>
      <c r="CL205" s="140" t="e">
        <f>$AY205*Assembly!S$4+$AZ205*Assembly!S$5+$BA205*Assembly!S$6+$BB205*Assembly!S$7+$BC205*Assembly!S$8+$BD205*Assembly!S$9+$BE205*Assembly!S$10+$BF205*Assembly!S$11+$BG205*Assembly!S$12+$BH205*Assembly!S$13+$BI205*Assembly!S$14+$BJ205*Assembly!S$15+$BK205*Assembly!S$16+$BL205*Assembly!S$17+$BM205*Assembly!S$18+$BN205*Assembly!S$19+$BO205*Assembly!S$20+$BP205*Assembly!S$21+$BQ205*Assembly!S$22+$BR205*Assembly!S$23+$BS205*Assembly!S$24</f>
        <v>#VALUE!</v>
      </c>
      <c r="CM205" s="140" t="e">
        <f>$AY205*Assembly!T$4+$AZ205*Assembly!T$5+$BA205*Assembly!T$6+$BB205*Assembly!T$7+$BC205*Assembly!T$8+$BD205*Assembly!T$9+$BE205*Assembly!T$10+$BF205*Assembly!T$11+$BG205*Assembly!T$12+$BH205*Assembly!T$13+$BI205*Assembly!T$14+$BJ205*Assembly!T$15+$BK205*Assembly!T$16+$BL205*Assembly!T$17+$BM205*Assembly!T$18+$BN205*Assembly!T$19+$BO205*Assembly!T$20+$BP205*Assembly!T$21+$BQ205*Assembly!T$22+$BR205*Assembly!T$23+$BS205*Assembly!T$24</f>
        <v>#VALUE!</v>
      </c>
      <c r="CN205" s="140" t="e">
        <f>$AY205*Assembly!U$4+$AZ205*Assembly!U$5+$BA205*Assembly!U$6+$BB205*Assembly!U$7+$BC205*Assembly!U$8+$BD205*Assembly!U$9+$BE205*Assembly!U$10+$BF205*Assembly!U$11+$BG205*Assembly!U$12+$BH205*Assembly!U$13+$BI205*Assembly!U$14+$BJ205*Assembly!U$15+$BK205*Assembly!U$16+$BL205*Assembly!U$17+$BM205*Assembly!U$18+$BN205*Assembly!U$19+$BO205*Assembly!U$20+$BP205*Assembly!U$21+$BQ205*Assembly!U$22+$BR205*Assembly!U$23+$BS205*Assembly!U$24</f>
        <v>#VALUE!</v>
      </c>
      <c r="CO205" s="145" t="e">
        <f>$AY205*Assembly!V$4+$AZ205*Assembly!V$5+$BA205*Assembly!V$6+$BB205*Assembly!V$7+$BC205*Assembly!V$8+$BD205*Assembly!V$9+$BE205*Assembly!V$10+$BF205*Assembly!V$11+$BG205*Assembly!V$12+$BH205*Assembly!V$13+$BI205*Assembly!V$14+$BJ205*Assembly!V$15+$BK205*Assembly!V$16+$BL205*Assembly!V$17+$BM205*Assembly!V$18+$BN205*Assembly!V$19+$BO205*Assembly!V$20+$BP205*Assembly!V$21+$BQ205*Assembly!V$22+$BR205*Assembly!V$23+$BS205*Assembly!V$24</f>
        <v>#VALUE!</v>
      </c>
      <c r="CP205" s="145" t="e">
        <f>CF205*Refining!$F$3</f>
        <v>#VALUE!</v>
      </c>
      <c r="CQ205" s="145" t="e">
        <f>CG205*Refining!$F$4</f>
        <v>#VALUE!</v>
      </c>
      <c r="CR205" s="145" t="e">
        <f>CH205*Refining!$F$5</f>
        <v>#VALUE!</v>
      </c>
      <c r="CS205" s="145" t="e">
        <f>CI205*Refining!$F$6</f>
        <v>#VALUE!</v>
      </c>
      <c r="CT205" s="145" t="e">
        <f>CJ205*Refining!$F$7</f>
        <v>#VALUE!</v>
      </c>
      <c r="CU205" s="145" t="e">
        <f>CK205*Refining!$F$8</f>
        <v>#VALUE!</v>
      </c>
      <c r="CV205" s="145" t="e">
        <f>CL205*Refining!$F$9</f>
        <v>#VALUE!</v>
      </c>
      <c r="CW205" s="145" t="e">
        <f>CM205*Refining!$F$10</f>
        <v>#VALUE!</v>
      </c>
      <c r="CX205" s="145" t="e">
        <f>CN205*Refining!$F$11</f>
        <v>#VALUE!</v>
      </c>
      <c r="CY205" s="145" t="e">
        <f>CO205*Refining!$F$12</f>
        <v>#VALUE!</v>
      </c>
      <c r="CZ205" s="185" t="e">
        <f t="shared" ref="CZ205:DS205" si="828">IF(CF205 = 0, "", CF205)</f>
        <v>#VALUE!</v>
      </c>
      <c r="DA205" s="186" t="e">
        <f t="shared" si="828"/>
        <v>#VALUE!</v>
      </c>
      <c r="DB205" s="186" t="e">
        <f t="shared" si="828"/>
        <v>#VALUE!</v>
      </c>
      <c r="DC205" s="186" t="e">
        <f t="shared" si="828"/>
        <v>#VALUE!</v>
      </c>
      <c r="DD205" s="186" t="e">
        <f t="shared" si="828"/>
        <v>#VALUE!</v>
      </c>
      <c r="DE205" s="186" t="e">
        <f t="shared" si="828"/>
        <v>#VALUE!</v>
      </c>
      <c r="DF205" s="186" t="e">
        <f t="shared" si="828"/>
        <v>#VALUE!</v>
      </c>
      <c r="DG205" s="186" t="e">
        <f t="shared" si="828"/>
        <v>#VALUE!</v>
      </c>
      <c r="DH205" s="186" t="e">
        <f t="shared" si="828"/>
        <v>#VALUE!</v>
      </c>
      <c r="DI205" s="187" t="e">
        <f t="shared" si="828"/>
        <v>#VALUE!</v>
      </c>
      <c r="DJ205" s="185" t="e">
        <f t="shared" si="828"/>
        <v>#VALUE!</v>
      </c>
      <c r="DK205" s="186" t="e">
        <f t="shared" si="828"/>
        <v>#VALUE!</v>
      </c>
      <c r="DL205" s="186" t="e">
        <f t="shared" si="828"/>
        <v>#VALUE!</v>
      </c>
      <c r="DM205" s="186" t="e">
        <f t="shared" si="828"/>
        <v>#VALUE!</v>
      </c>
      <c r="DN205" s="211" t="e">
        <f t="shared" si="828"/>
        <v>#VALUE!</v>
      </c>
      <c r="DO205" s="186" t="e">
        <f t="shared" si="828"/>
        <v>#VALUE!</v>
      </c>
      <c r="DP205" s="186" t="e">
        <f t="shared" si="828"/>
        <v>#VALUE!</v>
      </c>
      <c r="DQ205" s="186" t="e">
        <f t="shared" si="828"/>
        <v>#VALUE!</v>
      </c>
      <c r="DR205" s="186" t="e">
        <f t="shared" si="828"/>
        <v>#VALUE!</v>
      </c>
      <c r="DS205" s="187" t="e">
        <f t="shared" si="828"/>
        <v>#VALUE!</v>
      </c>
      <c r="DT205" s="185" t="e">
        <f t="shared" si="11"/>
        <v>#VALUE!</v>
      </c>
      <c r="DU205" s="189" t="e">
        <f t="shared" si="12"/>
        <v>#VALUE!</v>
      </c>
      <c r="DV205" s="133" t="e">
        <f>CZ205*'Ores &amp; Ingots'!$C$3+DA205*'Ores &amp; Ingots'!$C$4+DB205*'Ores &amp; Ingots'!$C$5+DC205*'Ores &amp; Ingots'!$C$6+DD205*'Ores &amp; Ingots'!$C$7+DE205*'Ores &amp; Ingots'!$C$8+DF205*'Ores &amp; Ingots'!$C$9+DG205*'Ores &amp; Ingots'!$C$10+DH205*'Ores &amp; Ingots'!$C$11+DI205*'Ores &amp; Ingots'!$C$12</f>
        <v>#VALUE!</v>
      </c>
      <c r="DW205" s="133" t="e">
        <f>DJ205*'Ores &amp; Ingots'!$B$3+DK205*'Ores &amp; Ingots'!$B$4+DL205*'Ores &amp; Ingots'!$B$5+DM205*'Ores &amp; Ingots'!$B$6+DN205*'Ores &amp; Ingots'!$B$7+DO205*'Ores &amp; Ingots'!$B$8+DP205*'Ores &amp; Ingots'!$B$9+DQ205*'Ores &amp; Ingots'!$B$10+DR205*'Ores &amp; Ingots'!$B$11+DS205*'Ores &amp; Ingots'!$B$12</f>
        <v>#VALUE!</v>
      </c>
      <c r="DX205" s="189" t="e">
        <f>CZ205*Refining!$G$3+DA205*Refining!$G$4+DB205*Refining!$G$5+DC205*Refining!$G$6+DD205*Refining!$G$7+DE205*Refining!$G$8+DF205*Refining!$G$9+DG205*Refining!$G$10+DH205*Refining!$G$11+DI205*Refining!$G$12</f>
        <v>#VALUE!</v>
      </c>
      <c r="DY205" s="189" t="e">
        <f t="shared" si="13"/>
        <v>#VALUE!</v>
      </c>
      <c r="DZ205" s="192" t="e">
        <f t="shared" si="14"/>
        <v>#VALUE!</v>
      </c>
      <c r="EA205" s="185" t="e">
        <f t="shared" si="15"/>
        <v>#VALUE!</v>
      </c>
      <c r="EB205" s="194" t="e">
        <f t="shared" ref="EB205:EC205" si="829">EA205/60</f>
        <v>#VALUE!</v>
      </c>
      <c r="EC205" s="194" t="e">
        <f t="shared" si="829"/>
        <v>#VALUE!</v>
      </c>
      <c r="ED205" s="185" t="e">
        <f t="shared" si="17"/>
        <v>#VALUE!</v>
      </c>
      <c r="EE205" s="194" t="e">
        <f t="shared" ref="EE205:EF205" si="830">ED205/1000</f>
        <v>#VALUE!</v>
      </c>
      <c r="EF205" s="196" t="e">
        <f t="shared" si="830"/>
        <v>#VALUE!</v>
      </c>
      <c r="EG205" s="130" t="e">
        <f t="shared" si="19"/>
        <v>#VALUE!</v>
      </c>
      <c r="EH205" s="132" t="e">
        <f t="shared" si="20"/>
        <v>#VALUE!</v>
      </c>
      <c r="EI205" s="133" t="s">
        <v>28</v>
      </c>
    </row>
    <row r="206" spans="1:139" ht="12.75" hidden="1" x14ac:dyDescent="0.2">
      <c r="A206" s="864"/>
      <c r="B206" s="365" t="s">
        <v>404</v>
      </c>
      <c r="C206" s="137" t="s">
        <v>156</v>
      </c>
      <c r="D206" s="137">
        <v>1</v>
      </c>
      <c r="E206" s="137">
        <v>1</v>
      </c>
      <c r="F206" s="137">
        <v>1</v>
      </c>
      <c r="G206" s="139">
        <f t="shared" si="0"/>
        <v>15.625</v>
      </c>
      <c r="H206" s="140">
        <v>3</v>
      </c>
      <c r="I206" s="140">
        <v>7.5</v>
      </c>
      <c r="J206" s="140">
        <f>H206/Main!$D$9</f>
        <v>0.6</v>
      </c>
      <c r="K206" s="140">
        <f>I206/Main!$D$10</f>
        <v>3.75</v>
      </c>
      <c r="L206" s="140">
        <f t="shared" si="1"/>
        <v>6.25</v>
      </c>
      <c r="M206" s="140">
        <v>1</v>
      </c>
      <c r="N206" s="143"/>
      <c r="O206" s="143"/>
      <c r="P206" s="143"/>
      <c r="Q206" s="145"/>
      <c r="R206" s="143"/>
      <c r="S206" s="146"/>
      <c r="T206" s="146"/>
      <c r="U206" s="143"/>
      <c r="V206" s="143"/>
      <c r="W206" s="146"/>
      <c r="X206" s="146"/>
      <c r="Y206" s="143"/>
      <c r="Z206" s="143"/>
      <c r="AA206" s="143"/>
      <c r="AB206" s="143"/>
      <c r="AC206" s="362" t="s">
        <v>28</v>
      </c>
      <c r="AD206" s="167">
        <v>4</v>
      </c>
      <c r="AE206" s="133">
        <v>0</v>
      </c>
      <c r="AF206" s="133">
        <v>0</v>
      </c>
      <c r="AG206" s="133">
        <v>0</v>
      </c>
      <c r="AH206" s="133">
        <v>0</v>
      </c>
      <c r="AI206" s="133">
        <v>0</v>
      </c>
      <c r="AJ206" s="133">
        <v>0</v>
      </c>
      <c r="AK206" s="133">
        <v>0</v>
      </c>
      <c r="AL206" s="133">
        <v>0</v>
      </c>
      <c r="AM206" s="133">
        <v>0</v>
      </c>
      <c r="AN206" s="133">
        <v>0</v>
      </c>
      <c r="AO206" s="133">
        <v>0</v>
      </c>
      <c r="AP206" s="133">
        <v>0</v>
      </c>
      <c r="AQ206" s="133">
        <v>0</v>
      </c>
      <c r="AR206" s="133">
        <v>0</v>
      </c>
      <c r="AS206" s="133">
        <v>0</v>
      </c>
      <c r="AT206" s="133">
        <v>0</v>
      </c>
      <c r="AU206" s="133">
        <v>0</v>
      </c>
      <c r="AV206" s="133">
        <v>0</v>
      </c>
      <c r="AW206" s="133">
        <v>0</v>
      </c>
      <c r="AX206" s="133">
        <v>0</v>
      </c>
      <c r="AY206" s="406">
        <f t="shared" ref="AY206:BS206" si="831">IF(AD206 = 0, "", AD206)</f>
        <v>4</v>
      </c>
      <c r="AZ206" s="137" t="str">
        <f t="shared" si="831"/>
        <v/>
      </c>
      <c r="BA206" s="137" t="str">
        <f t="shared" si="831"/>
        <v/>
      </c>
      <c r="BB206" s="137" t="str">
        <f t="shared" si="831"/>
        <v/>
      </c>
      <c r="BC206" s="137" t="str">
        <f t="shared" si="831"/>
        <v/>
      </c>
      <c r="BD206" s="137" t="str">
        <f t="shared" si="831"/>
        <v/>
      </c>
      <c r="BE206" s="137" t="str">
        <f t="shared" si="831"/>
        <v/>
      </c>
      <c r="BF206" s="137" t="str">
        <f t="shared" si="831"/>
        <v/>
      </c>
      <c r="BG206" s="137" t="str">
        <f t="shared" si="831"/>
        <v/>
      </c>
      <c r="BH206" s="137" t="str">
        <f t="shared" si="831"/>
        <v/>
      </c>
      <c r="BI206" s="137" t="str">
        <f t="shared" si="831"/>
        <v/>
      </c>
      <c r="BJ206" s="137" t="str">
        <f t="shared" si="831"/>
        <v/>
      </c>
      <c r="BK206" s="137" t="str">
        <f t="shared" si="831"/>
        <v/>
      </c>
      <c r="BL206" s="137" t="str">
        <f t="shared" si="831"/>
        <v/>
      </c>
      <c r="BM206" s="137" t="str">
        <f t="shared" si="831"/>
        <v/>
      </c>
      <c r="BN206" s="137" t="str">
        <f t="shared" si="831"/>
        <v/>
      </c>
      <c r="BO206" s="137" t="str">
        <f t="shared" si="831"/>
        <v/>
      </c>
      <c r="BP206" s="137" t="str">
        <f t="shared" si="831"/>
        <v/>
      </c>
      <c r="BQ206" s="137" t="str">
        <f t="shared" si="831"/>
        <v/>
      </c>
      <c r="BR206" s="137" t="str">
        <f t="shared" si="831"/>
        <v/>
      </c>
      <c r="BS206" s="169" t="str">
        <f t="shared" si="831"/>
        <v/>
      </c>
      <c r="BT206" s="174" t="e">
        <f>$AY206*Assembly!Z$4+$AZ206*Assembly!Z$5+$BA206*Assembly!Z$6+$BB206*Assembly!Z$7+$BC206*Assembly!Z$8+$BD206*Assembly!Z$9+$BE206*Assembly!Z$10+$BF206*Assembly!Z$11+$BG206*Assembly!Z$12+$BH206*Assembly!Z$13+$BI206*Assembly!Z$14+$BJ206*Assembly!Z$15+$BK206*Assembly!Z$16+$BL206*Assembly!Z$17+$BM206*Assembly!Z$18+$BN206*Assembly!Z$19+$BO206*Assembly!Z$20+$BP206*Assembly!Z$21+$BQ206*Assembly!Z$22+$BR206*Assembly!Z$23+$BS206*Assembly!Z$24</f>
        <v>#VALUE!</v>
      </c>
      <c r="BU206" s="133" t="e">
        <f t="shared" si="3"/>
        <v>#VALUE!</v>
      </c>
      <c r="BV206" s="133"/>
      <c r="BW206" s="133" t="e">
        <f>$AY206*Assembly!AD$4+$AZ206*Assembly!AD$5+$BA206*Assembly!AD$6+$BB206*Assembly!AD$7+$BC206*Assembly!AD$8+$BD206*Assembly!AD$9+$BE206*Assembly!AD$10+$BF206*Assembly!AD$11+$BG206*Assembly!AD$12+$BH206*Assembly!AD$13+$BI206*Assembly!AD$14+$BJ206*Assembly!AD$15+$BK206*Assembly!AD$16+$BL206*Assembly!AD$17+$BM206*Assembly!AD$18+$BN206*Assembly!AD$19+$BO206*Assembly!AD$20+$BP206*Assembly!AD$21+$BQ206*Assembly!AD$22+$BR206*Assembly!AD$23+$BS206*Assembly!AD$24</f>
        <v>#VALUE!</v>
      </c>
      <c r="BX206" s="177" t="e">
        <f t="shared" si="4"/>
        <v>#VALUE!</v>
      </c>
      <c r="BY206" s="178" t="e">
        <f t="shared" si="5"/>
        <v>#VALUE!</v>
      </c>
      <c r="BZ206" s="179" t="e">
        <f t="shared" si="6"/>
        <v>#VALUE!</v>
      </c>
      <c r="CA206" s="178" t="e">
        <f t="shared" si="7"/>
        <v>#VALUE!</v>
      </c>
      <c r="CB206" s="133" t="e">
        <f>$AY206*Assembly!Y$4+$AZ206*Assembly!Y$5+$BA206*Assembly!Y$6+$BB206*Assembly!Y$7+$BC206*Assembly!Y$8+$BD206*Assembly!Y$9+$BE206*Assembly!Y$10+$BF206*Assembly!Y$11+$BG206*Assembly!Y$12+$BH206*Assembly!Y$13+$BI206*Assembly!Y$14+$BJ206*Assembly!Y$15+$BK206*Assembly!Y$16+$BL206*Assembly!Y$17+$BM206*Assembly!Y$18+$BN206*Assembly!Y$19+$BO206*Assembly!Y$20+$BP206*Assembly!Y$21+$BQ206*Assembly!Y$22+$BR206*Assembly!Y$23+$BS206*Assembly!Y$24</f>
        <v>#VALUE!</v>
      </c>
      <c r="CC206" s="133" t="e">
        <f t="shared" si="8"/>
        <v>#VALUE!</v>
      </c>
      <c r="CD206" s="130" t="e">
        <f t="shared" si="9"/>
        <v>#VALUE!</v>
      </c>
      <c r="CE206" s="183" t="e">
        <f>$AY206*Assembly!AC$4+$AZ206*Assembly!AC$5+$BA206*Assembly!AC$6+$BB206*Assembly!AC$7+$BC206*Assembly!AC$8+$BD206*Assembly!AC$9+$BE206*Assembly!AC$10+$BF206*Assembly!AC$11+$BG206*Assembly!AC$12+$BH206*Assembly!AC$13+$BI206*Assembly!AC$14+$BJ206*Assembly!AC$15+$BK206*Assembly!AC$16+$BL206*Assembly!AC$17+$BM206*Assembly!AC$18+$BN206*Assembly!AC$19+$BO206*Assembly!AC$20+$BP206*Assembly!AC$21+$BQ206*Assembly!AC$22+$BR206*Assembly!AC$23+$BS206*Assembly!AC$24</f>
        <v>#VALUE!</v>
      </c>
      <c r="CF206" s="145" t="e">
        <f>$AY206*Assembly!M$4+$AZ206*Assembly!M$5+$BA206*Assembly!M$6+$BB206*Assembly!M$7+$BC206*Assembly!M$8+$BD206*Assembly!M$9+$BE206*Assembly!M$10+$BF206*Assembly!M$11+$BG206*Assembly!M$12+$BH206*Assembly!M$13+$BI206*Assembly!M$14+$BJ206*Assembly!M$15+$BK206*Assembly!M$16+$BL206*Assembly!M$17+$BM206*Assembly!M$18+$BN206*Assembly!M$19+$BO206*Assembly!M$20+$BP206*Assembly!M$21+$BQ206*Assembly!M$22+$BR206*Assembly!M$23+$BS206*Assembly!M$24</f>
        <v>#VALUE!</v>
      </c>
      <c r="CG206" s="145" t="e">
        <f>$AY206*Assembly!N$4+$AZ206*Assembly!N$5+$BA206*Assembly!N$6+$BB206*Assembly!N$7+$BC206*Assembly!N$8+$BD206*Assembly!N$9+$BE206*Assembly!N$10+$BF206*Assembly!N$11+$BG206*Assembly!N$12+$BH206*Assembly!N$13+$BI206*Assembly!N$14+$BJ206*Assembly!N$15+$BK206*Assembly!N$16+$BL206*Assembly!N$17+$BM206*Assembly!N$18+$BN206*Assembly!N$19+$BO206*Assembly!N$20+$BP206*Assembly!N$21+$BQ206*Assembly!N$22+$BR206*Assembly!N$23+$BS206*Assembly!N$24</f>
        <v>#VALUE!</v>
      </c>
      <c r="CH206" s="145" t="e">
        <f>$AY206*Assembly!O$4+$AZ206*Assembly!O$5+$BA206*Assembly!O$6+$BB206*Assembly!O$7+$BC206*Assembly!O$8+$BD206*Assembly!O$9+$BE206*Assembly!O$10+$BF206*Assembly!O$11+$BG206*Assembly!O$12+$BH206*Assembly!O$13+$BI206*Assembly!O$14+$BJ206*Assembly!O$15+$BK206*Assembly!O$16+$BL206*Assembly!O$17+$BM206*Assembly!O$18+$BN206*Assembly!O$19+$BO206*Assembly!O$20+$BP206*Assembly!O$21+$BQ206*Assembly!O$22+$BR206*Assembly!O$23+$BS206*Assembly!O$24</f>
        <v>#VALUE!</v>
      </c>
      <c r="CI206" s="140" t="e">
        <f>$AY206*Assembly!P$4+$AZ206*Assembly!P$5+$BA206*Assembly!P$6+$BB206*Assembly!P$7+$BC206*Assembly!P$8+$BD206*Assembly!P$9+$BE206*Assembly!P$10+$BF206*Assembly!P$11+$BG206*Assembly!P$12+$BH206*Assembly!P$13+$BI206*Assembly!P$14+$BJ206*Assembly!P$15+$BK206*Assembly!P$16+$BL206*Assembly!P$17+$BM206*Assembly!P$18+$BN206*Assembly!P$19+$BO206*Assembly!P$20+$BP206*Assembly!P$21+$BQ206*Assembly!P$22+$BR206*Assembly!P$23+$BS206*Assembly!P$24</f>
        <v>#VALUE!</v>
      </c>
      <c r="CJ206" s="140" t="e">
        <f>$AY206*Assembly!Q$4+$AZ206*Assembly!Q$5+$BA206*Assembly!Q$6+$BB206*Assembly!Q$7+$BC206*Assembly!Q$8+$BD206*Assembly!Q$9+$BE206*Assembly!Q$10+$BF206*Assembly!Q$11+$BG206*Assembly!Q$12+$BH206*Assembly!Q$13+$BI206*Assembly!Q$14+$BJ206*Assembly!Q$15+$BK206*Assembly!Q$16+$BL206*Assembly!Q$17+$BM206*Assembly!Q$18+$BN206*Assembly!Q$19+$BO206*Assembly!Q$20+$BP206*Assembly!Q$21+$BQ206*Assembly!Q$22+$BR206*Assembly!Q$23+$BS206*Assembly!Q$24</f>
        <v>#VALUE!</v>
      </c>
      <c r="CK206" s="145" t="e">
        <f>$AY206*Assembly!R$4+$AZ206*Assembly!R$5+$BA206*Assembly!R$6+$BB206*Assembly!R$7+$BC206*Assembly!R$8+$BD206*Assembly!R$9+$BE206*Assembly!R$10+$BF206*Assembly!R$11+$BG206*Assembly!R$12+$BH206*Assembly!R$13+$BI206*Assembly!R$14+$BJ206*Assembly!R$15+$BK206*Assembly!R$16+$BL206*Assembly!R$17+$BM206*Assembly!R$18+$BN206*Assembly!R$19+$BO206*Assembly!R$20+$BP206*Assembly!R$21+$BQ206*Assembly!R$22+$BR206*Assembly!R$23+$BS206*Assembly!R$24</f>
        <v>#VALUE!</v>
      </c>
      <c r="CL206" s="140" t="e">
        <f>$AY206*Assembly!S$4+$AZ206*Assembly!S$5+$BA206*Assembly!S$6+$BB206*Assembly!S$7+$BC206*Assembly!S$8+$BD206*Assembly!S$9+$BE206*Assembly!S$10+$BF206*Assembly!S$11+$BG206*Assembly!S$12+$BH206*Assembly!S$13+$BI206*Assembly!S$14+$BJ206*Assembly!S$15+$BK206*Assembly!S$16+$BL206*Assembly!S$17+$BM206*Assembly!S$18+$BN206*Assembly!S$19+$BO206*Assembly!S$20+$BP206*Assembly!S$21+$BQ206*Assembly!S$22+$BR206*Assembly!S$23+$BS206*Assembly!S$24</f>
        <v>#VALUE!</v>
      </c>
      <c r="CM206" s="140" t="e">
        <f>$AY206*Assembly!T$4+$AZ206*Assembly!T$5+$BA206*Assembly!T$6+$BB206*Assembly!T$7+$BC206*Assembly!T$8+$BD206*Assembly!T$9+$BE206*Assembly!T$10+$BF206*Assembly!T$11+$BG206*Assembly!T$12+$BH206*Assembly!T$13+$BI206*Assembly!T$14+$BJ206*Assembly!T$15+$BK206*Assembly!T$16+$BL206*Assembly!T$17+$BM206*Assembly!T$18+$BN206*Assembly!T$19+$BO206*Assembly!T$20+$BP206*Assembly!T$21+$BQ206*Assembly!T$22+$BR206*Assembly!T$23+$BS206*Assembly!T$24</f>
        <v>#VALUE!</v>
      </c>
      <c r="CN206" s="140" t="e">
        <f>$AY206*Assembly!U$4+$AZ206*Assembly!U$5+$BA206*Assembly!U$6+$BB206*Assembly!U$7+$BC206*Assembly!U$8+$BD206*Assembly!U$9+$BE206*Assembly!U$10+$BF206*Assembly!U$11+$BG206*Assembly!U$12+$BH206*Assembly!U$13+$BI206*Assembly!U$14+$BJ206*Assembly!U$15+$BK206*Assembly!U$16+$BL206*Assembly!U$17+$BM206*Assembly!U$18+$BN206*Assembly!U$19+$BO206*Assembly!U$20+$BP206*Assembly!U$21+$BQ206*Assembly!U$22+$BR206*Assembly!U$23+$BS206*Assembly!U$24</f>
        <v>#VALUE!</v>
      </c>
      <c r="CO206" s="145" t="e">
        <f>$AY206*Assembly!V$4+$AZ206*Assembly!V$5+$BA206*Assembly!V$6+$BB206*Assembly!V$7+$BC206*Assembly!V$8+$BD206*Assembly!V$9+$BE206*Assembly!V$10+$BF206*Assembly!V$11+$BG206*Assembly!V$12+$BH206*Assembly!V$13+$BI206*Assembly!V$14+$BJ206*Assembly!V$15+$BK206*Assembly!V$16+$BL206*Assembly!V$17+$BM206*Assembly!V$18+$BN206*Assembly!V$19+$BO206*Assembly!V$20+$BP206*Assembly!V$21+$BQ206*Assembly!V$22+$BR206*Assembly!V$23+$BS206*Assembly!V$24</f>
        <v>#VALUE!</v>
      </c>
      <c r="CP206" s="145" t="e">
        <f>CF206*Refining!$F$3</f>
        <v>#VALUE!</v>
      </c>
      <c r="CQ206" s="145" t="e">
        <f>CG206*Refining!$F$4</f>
        <v>#VALUE!</v>
      </c>
      <c r="CR206" s="145" t="e">
        <f>CH206*Refining!$F$5</f>
        <v>#VALUE!</v>
      </c>
      <c r="CS206" s="145" t="e">
        <f>CI206*Refining!$F$6</f>
        <v>#VALUE!</v>
      </c>
      <c r="CT206" s="145" t="e">
        <f>CJ206*Refining!$F$7</f>
        <v>#VALUE!</v>
      </c>
      <c r="CU206" s="145" t="e">
        <f>CK206*Refining!$F$8</f>
        <v>#VALUE!</v>
      </c>
      <c r="CV206" s="145" t="e">
        <f>CL206*Refining!$F$9</f>
        <v>#VALUE!</v>
      </c>
      <c r="CW206" s="145" t="e">
        <f>CM206*Refining!$F$10</f>
        <v>#VALUE!</v>
      </c>
      <c r="CX206" s="145" t="e">
        <f>CN206*Refining!$F$11</f>
        <v>#VALUE!</v>
      </c>
      <c r="CY206" s="145" t="e">
        <f>CO206*Refining!$F$12</f>
        <v>#VALUE!</v>
      </c>
      <c r="CZ206" s="185" t="e">
        <f t="shared" ref="CZ206:DS206" si="832">IF(CF206 = 0, "", CF206)</f>
        <v>#VALUE!</v>
      </c>
      <c r="DA206" s="186" t="e">
        <f t="shared" si="832"/>
        <v>#VALUE!</v>
      </c>
      <c r="DB206" s="186" t="e">
        <f t="shared" si="832"/>
        <v>#VALUE!</v>
      </c>
      <c r="DC206" s="186" t="e">
        <f t="shared" si="832"/>
        <v>#VALUE!</v>
      </c>
      <c r="DD206" s="186" t="e">
        <f t="shared" si="832"/>
        <v>#VALUE!</v>
      </c>
      <c r="DE206" s="186" t="e">
        <f t="shared" si="832"/>
        <v>#VALUE!</v>
      </c>
      <c r="DF206" s="186" t="e">
        <f t="shared" si="832"/>
        <v>#VALUE!</v>
      </c>
      <c r="DG206" s="186" t="e">
        <f t="shared" si="832"/>
        <v>#VALUE!</v>
      </c>
      <c r="DH206" s="186" t="e">
        <f t="shared" si="832"/>
        <v>#VALUE!</v>
      </c>
      <c r="DI206" s="187" t="e">
        <f t="shared" si="832"/>
        <v>#VALUE!</v>
      </c>
      <c r="DJ206" s="185" t="e">
        <f t="shared" si="832"/>
        <v>#VALUE!</v>
      </c>
      <c r="DK206" s="186" t="e">
        <f t="shared" si="832"/>
        <v>#VALUE!</v>
      </c>
      <c r="DL206" s="186" t="e">
        <f t="shared" si="832"/>
        <v>#VALUE!</v>
      </c>
      <c r="DM206" s="186" t="e">
        <f t="shared" si="832"/>
        <v>#VALUE!</v>
      </c>
      <c r="DN206" s="211" t="e">
        <f t="shared" si="832"/>
        <v>#VALUE!</v>
      </c>
      <c r="DO206" s="186" t="e">
        <f t="shared" si="832"/>
        <v>#VALUE!</v>
      </c>
      <c r="DP206" s="186" t="e">
        <f t="shared" si="832"/>
        <v>#VALUE!</v>
      </c>
      <c r="DQ206" s="186" t="e">
        <f t="shared" si="832"/>
        <v>#VALUE!</v>
      </c>
      <c r="DR206" s="186" t="e">
        <f t="shared" si="832"/>
        <v>#VALUE!</v>
      </c>
      <c r="DS206" s="187" t="e">
        <f t="shared" si="832"/>
        <v>#VALUE!</v>
      </c>
      <c r="DT206" s="185" t="e">
        <f t="shared" si="11"/>
        <v>#VALUE!</v>
      </c>
      <c r="DU206" s="189" t="e">
        <f t="shared" si="12"/>
        <v>#VALUE!</v>
      </c>
      <c r="DV206" s="133" t="e">
        <f>CZ206*'Ores &amp; Ingots'!$C$3+DA206*'Ores &amp; Ingots'!$C$4+DB206*'Ores &amp; Ingots'!$C$5+DC206*'Ores &amp; Ingots'!$C$6+DD206*'Ores &amp; Ingots'!$C$7+DE206*'Ores &amp; Ingots'!$C$8+DF206*'Ores &amp; Ingots'!$C$9+DG206*'Ores &amp; Ingots'!$C$10+DH206*'Ores &amp; Ingots'!$C$11+DI206*'Ores &amp; Ingots'!$C$12</f>
        <v>#VALUE!</v>
      </c>
      <c r="DW206" s="133" t="e">
        <f>DJ206*'Ores &amp; Ingots'!$B$3+DK206*'Ores &amp; Ingots'!$B$4+DL206*'Ores &amp; Ingots'!$B$5+DM206*'Ores &amp; Ingots'!$B$6+DN206*'Ores &amp; Ingots'!$B$7+DO206*'Ores &amp; Ingots'!$B$8+DP206*'Ores &amp; Ingots'!$B$9+DQ206*'Ores &amp; Ingots'!$B$10+DR206*'Ores &amp; Ingots'!$B$11+DS206*'Ores &amp; Ingots'!$B$12</f>
        <v>#VALUE!</v>
      </c>
      <c r="DX206" s="189" t="e">
        <f>CZ206*Refining!$G$3+DA206*Refining!$G$4+DB206*Refining!$G$5+DC206*Refining!$G$6+DD206*Refining!$G$7+DE206*Refining!$G$8+DF206*Refining!$G$9+DG206*Refining!$G$10+DH206*Refining!$G$11+DI206*Refining!$G$12</f>
        <v>#VALUE!</v>
      </c>
      <c r="DY206" s="189" t="e">
        <f t="shared" si="13"/>
        <v>#VALUE!</v>
      </c>
      <c r="DZ206" s="192" t="e">
        <f t="shared" si="14"/>
        <v>#VALUE!</v>
      </c>
      <c r="EA206" s="185" t="e">
        <f t="shared" si="15"/>
        <v>#VALUE!</v>
      </c>
      <c r="EB206" s="194" t="e">
        <f t="shared" ref="EB206:EC206" si="833">EA206/60</f>
        <v>#VALUE!</v>
      </c>
      <c r="EC206" s="194" t="e">
        <f t="shared" si="833"/>
        <v>#VALUE!</v>
      </c>
      <c r="ED206" s="185" t="e">
        <f t="shared" si="17"/>
        <v>#VALUE!</v>
      </c>
      <c r="EE206" s="194" t="e">
        <f t="shared" ref="EE206:EF206" si="834">ED206/1000</f>
        <v>#VALUE!</v>
      </c>
      <c r="EF206" s="196" t="e">
        <f t="shared" si="834"/>
        <v>#VALUE!</v>
      </c>
      <c r="EG206" s="130" t="e">
        <f t="shared" si="19"/>
        <v>#VALUE!</v>
      </c>
      <c r="EH206" s="132" t="e">
        <f t="shared" si="20"/>
        <v>#VALUE!</v>
      </c>
      <c r="EI206" s="133" t="s">
        <v>28</v>
      </c>
    </row>
    <row r="207" spans="1:139" ht="12.75" hidden="1" x14ac:dyDescent="0.2">
      <c r="A207" s="864"/>
      <c r="B207" s="135" t="s">
        <v>405</v>
      </c>
      <c r="C207" s="137" t="s">
        <v>156</v>
      </c>
      <c r="D207" s="137">
        <v>1</v>
      </c>
      <c r="E207" s="137">
        <v>1</v>
      </c>
      <c r="F207" s="137">
        <v>1</v>
      </c>
      <c r="G207" s="139">
        <f t="shared" si="0"/>
        <v>15.625</v>
      </c>
      <c r="H207" s="140">
        <v>7</v>
      </c>
      <c r="I207" s="140">
        <v>17.5</v>
      </c>
      <c r="J207" s="140">
        <f>H207/Main!$D$9</f>
        <v>1.4</v>
      </c>
      <c r="K207" s="140">
        <f>I207/Main!$D$10</f>
        <v>8.75</v>
      </c>
      <c r="L207" s="140">
        <f t="shared" si="1"/>
        <v>6.25</v>
      </c>
      <c r="M207" s="140">
        <v>1</v>
      </c>
      <c r="N207" s="143"/>
      <c r="O207" s="143"/>
      <c r="P207" s="143"/>
      <c r="Q207" s="145"/>
      <c r="R207" s="143"/>
      <c r="S207" s="146"/>
      <c r="T207" s="146"/>
      <c r="U207" s="143"/>
      <c r="V207" s="143"/>
      <c r="W207" s="146"/>
      <c r="X207" s="146"/>
      <c r="Y207" s="143"/>
      <c r="Z207" s="143"/>
      <c r="AA207" s="143"/>
      <c r="AB207" s="143"/>
      <c r="AC207" s="362" t="s">
        <v>34</v>
      </c>
      <c r="AD207" s="167">
        <v>21</v>
      </c>
      <c r="AE207" s="133">
        <v>0</v>
      </c>
      <c r="AF207" s="133">
        <v>0</v>
      </c>
      <c r="AG207" s="133">
        <v>0</v>
      </c>
      <c r="AH207" s="133">
        <v>0</v>
      </c>
      <c r="AI207" s="133">
        <v>0</v>
      </c>
      <c r="AJ207" s="133">
        <v>0</v>
      </c>
      <c r="AK207" s="133">
        <v>0</v>
      </c>
      <c r="AL207" s="133">
        <v>0</v>
      </c>
      <c r="AM207" s="133">
        <v>0</v>
      </c>
      <c r="AN207" s="133">
        <v>0</v>
      </c>
      <c r="AO207" s="133">
        <v>0</v>
      </c>
      <c r="AP207" s="133">
        <v>0</v>
      </c>
      <c r="AQ207" s="133">
        <v>0</v>
      </c>
      <c r="AR207" s="133">
        <v>0</v>
      </c>
      <c r="AS207" s="133">
        <v>0</v>
      </c>
      <c r="AT207" s="133">
        <v>0</v>
      </c>
      <c r="AU207" s="133">
        <v>0</v>
      </c>
      <c r="AV207" s="133">
        <v>0</v>
      </c>
      <c r="AW207" s="133">
        <v>0</v>
      </c>
      <c r="AX207" s="133">
        <v>0</v>
      </c>
      <c r="AY207" s="406">
        <f t="shared" ref="AY207:BS207" si="835">IF(AD207 = 0, "", AD207)</f>
        <v>21</v>
      </c>
      <c r="AZ207" s="137" t="str">
        <f t="shared" si="835"/>
        <v/>
      </c>
      <c r="BA207" s="137" t="str">
        <f t="shared" si="835"/>
        <v/>
      </c>
      <c r="BB207" s="137" t="str">
        <f t="shared" si="835"/>
        <v/>
      </c>
      <c r="BC207" s="137" t="str">
        <f t="shared" si="835"/>
        <v/>
      </c>
      <c r="BD207" s="137" t="str">
        <f t="shared" si="835"/>
        <v/>
      </c>
      <c r="BE207" s="137" t="str">
        <f t="shared" si="835"/>
        <v/>
      </c>
      <c r="BF207" s="137" t="str">
        <f t="shared" si="835"/>
        <v/>
      </c>
      <c r="BG207" s="137" t="str">
        <f t="shared" si="835"/>
        <v/>
      </c>
      <c r="BH207" s="137" t="str">
        <f t="shared" si="835"/>
        <v/>
      </c>
      <c r="BI207" s="137" t="str">
        <f t="shared" si="835"/>
        <v/>
      </c>
      <c r="BJ207" s="137" t="str">
        <f t="shared" si="835"/>
        <v/>
      </c>
      <c r="BK207" s="137" t="str">
        <f t="shared" si="835"/>
        <v/>
      </c>
      <c r="BL207" s="137" t="str">
        <f t="shared" si="835"/>
        <v/>
      </c>
      <c r="BM207" s="137" t="str">
        <f t="shared" si="835"/>
        <v/>
      </c>
      <c r="BN207" s="137" t="str">
        <f t="shared" si="835"/>
        <v/>
      </c>
      <c r="BO207" s="137" t="str">
        <f t="shared" si="835"/>
        <v/>
      </c>
      <c r="BP207" s="137" t="str">
        <f t="shared" si="835"/>
        <v/>
      </c>
      <c r="BQ207" s="137" t="str">
        <f t="shared" si="835"/>
        <v/>
      </c>
      <c r="BR207" s="137" t="str">
        <f t="shared" si="835"/>
        <v/>
      </c>
      <c r="BS207" s="169" t="str">
        <f t="shared" si="835"/>
        <v/>
      </c>
      <c r="BT207" s="174" t="e">
        <f>$AY207*Assembly!Z$4+$AZ207*Assembly!Z$5+$BA207*Assembly!Z$6+$BB207*Assembly!Z$7+$BC207*Assembly!Z$8+$BD207*Assembly!Z$9+$BE207*Assembly!Z$10+$BF207*Assembly!Z$11+$BG207*Assembly!Z$12+$BH207*Assembly!Z$13+$BI207*Assembly!Z$14+$BJ207*Assembly!Z$15+$BK207*Assembly!Z$16+$BL207*Assembly!Z$17+$BM207*Assembly!Z$18+$BN207*Assembly!Z$19+$BO207*Assembly!Z$20+$BP207*Assembly!Z$21+$BQ207*Assembly!Z$22+$BR207*Assembly!Z$23+$BS207*Assembly!Z$24</f>
        <v>#VALUE!</v>
      </c>
      <c r="BU207" s="133" t="e">
        <f t="shared" si="3"/>
        <v>#VALUE!</v>
      </c>
      <c r="BV207" s="133"/>
      <c r="BW207" s="133" t="e">
        <f>$AY207*Assembly!AD$4+$AZ207*Assembly!AD$5+$BA207*Assembly!AD$6+$BB207*Assembly!AD$7+$BC207*Assembly!AD$8+$BD207*Assembly!AD$9+$BE207*Assembly!AD$10+$BF207*Assembly!AD$11+$BG207*Assembly!AD$12+$BH207*Assembly!AD$13+$BI207*Assembly!AD$14+$BJ207*Assembly!AD$15+$BK207*Assembly!AD$16+$BL207*Assembly!AD$17+$BM207*Assembly!AD$18+$BN207*Assembly!AD$19+$BO207*Assembly!AD$20+$BP207*Assembly!AD$21+$BQ207*Assembly!AD$22+$BR207*Assembly!AD$23+$BS207*Assembly!AD$24</f>
        <v>#VALUE!</v>
      </c>
      <c r="BX207" s="177" t="e">
        <f t="shared" si="4"/>
        <v>#VALUE!</v>
      </c>
      <c r="BY207" s="178" t="e">
        <f t="shared" si="5"/>
        <v>#VALUE!</v>
      </c>
      <c r="BZ207" s="179" t="e">
        <f t="shared" si="6"/>
        <v>#VALUE!</v>
      </c>
      <c r="CA207" s="178" t="e">
        <f t="shared" si="7"/>
        <v>#VALUE!</v>
      </c>
      <c r="CB207" s="133" t="e">
        <f>$AY207*Assembly!Y$4+$AZ207*Assembly!Y$5+$BA207*Assembly!Y$6+$BB207*Assembly!Y$7+$BC207*Assembly!Y$8+$BD207*Assembly!Y$9+$BE207*Assembly!Y$10+$BF207*Assembly!Y$11+$BG207*Assembly!Y$12+$BH207*Assembly!Y$13+$BI207*Assembly!Y$14+$BJ207*Assembly!Y$15+$BK207*Assembly!Y$16+$BL207*Assembly!Y$17+$BM207*Assembly!Y$18+$BN207*Assembly!Y$19+$BO207*Assembly!Y$20+$BP207*Assembly!Y$21+$BQ207*Assembly!Y$22+$BR207*Assembly!Y$23+$BS207*Assembly!Y$24</f>
        <v>#VALUE!</v>
      </c>
      <c r="CC207" s="133" t="e">
        <f t="shared" si="8"/>
        <v>#VALUE!</v>
      </c>
      <c r="CD207" s="130" t="e">
        <f t="shared" si="9"/>
        <v>#VALUE!</v>
      </c>
      <c r="CE207" s="183" t="e">
        <f>$AY207*Assembly!AC$4+$AZ207*Assembly!AC$5+$BA207*Assembly!AC$6+$BB207*Assembly!AC$7+$BC207*Assembly!AC$8+$BD207*Assembly!AC$9+$BE207*Assembly!AC$10+$BF207*Assembly!AC$11+$BG207*Assembly!AC$12+$BH207*Assembly!AC$13+$BI207*Assembly!AC$14+$BJ207*Assembly!AC$15+$BK207*Assembly!AC$16+$BL207*Assembly!AC$17+$BM207*Assembly!AC$18+$BN207*Assembly!AC$19+$BO207*Assembly!AC$20+$BP207*Assembly!AC$21+$BQ207*Assembly!AC$22+$BR207*Assembly!AC$23+$BS207*Assembly!AC$24</f>
        <v>#VALUE!</v>
      </c>
      <c r="CF207" s="145" t="e">
        <f>$AY207*Assembly!M$4+$AZ207*Assembly!M$5+$BA207*Assembly!M$6+$BB207*Assembly!M$7+$BC207*Assembly!M$8+$BD207*Assembly!M$9+$BE207*Assembly!M$10+$BF207*Assembly!M$11+$BG207*Assembly!M$12+$BH207*Assembly!M$13+$BI207*Assembly!M$14+$BJ207*Assembly!M$15+$BK207*Assembly!M$16+$BL207*Assembly!M$17+$BM207*Assembly!M$18+$BN207*Assembly!M$19+$BO207*Assembly!M$20+$BP207*Assembly!M$21+$BQ207*Assembly!M$22+$BR207*Assembly!M$23+$BS207*Assembly!M$24</f>
        <v>#VALUE!</v>
      </c>
      <c r="CG207" s="145" t="e">
        <f>$AY207*Assembly!N$4+$AZ207*Assembly!N$5+$BA207*Assembly!N$6+$BB207*Assembly!N$7+$BC207*Assembly!N$8+$BD207*Assembly!N$9+$BE207*Assembly!N$10+$BF207*Assembly!N$11+$BG207*Assembly!N$12+$BH207*Assembly!N$13+$BI207*Assembly!N$14+$BJ207*Assembly!N$15+$BK207*Assembly!N$16+$BL207*Assembly!N$17+$BM207*Assembly!N$18+$BN207*Assembly!N$19+$BO207*Assembly!N$20+$BP207*Assembly!N$21+$BQ207*Assembly!N$22+$BR207*Assembly!N$23+$BS207*Assembly!N$24</f>
        <v>#VALUE!</v>
      </c>
      <c r="CH207" s="145" t="e">
        <f>$AY207*Assembly!O$4+$AZ207*Assembly!O$5+$BA207*Assembly!O$6+$BB207*Assembly!O$7+$BC207*Assembly!O$8+$BD207*Assembly!O$9+$BE207*Assembly!O$10+$BF207*Assembly!O$11+$BG207*Assembly!O$12+$BH207*Assembly!O$13+$BI207*Assembly!O$14+$BJ207*Assembly!O$15+$BK207*Assembly!O$16+$BL207*Assembly!O$17+$BM207*Assembly!O$18+$BN207*Assembly!O$19+$BO207*Assembly!O$20+$BP207*Assembly!O$21+$BQ207*Assembly!O$22+$BR207*Assembly!O$23+$BS207*Assembly!O$24</f>
        <v>#VALUE!</v>
      </c>
      <c r="CI207" s="140" t="e">
        <f>$AY207*Assembly!P$4+$AZ207*Assembly!P$5+$BA207*Assembly!P$6+$BB207*Assembly!P$7+$BC207*Assembly!P$8+$BD207*Assembly!P$9+$BE207*Assembly!P$10+$BF207*Assembly!P$11+$BG207*Assembly!P$12+$BH207*Assembly!P$13+$BI207*Assembly!P$14+$BJ207*Assembly!P$15+$BK207*Assembly!P$16+$BL207*Assembly!P$17+$BM207*Assembly!P$18+$BN207*Assembly!P$19+$BO207*Assembly!P$20+$BP207*Assembly!P$21+$BQ207*Assembly!P$22+$BR207*Assembly!P$23+$BS207*Assembly!P$24</f>
        <v>#VALUE!</v>
      </c>
      <c r="CJ207" s="140" t="e">
        <f>$AY207*Assembly!Q$4+$AZ207*Assembly!Q$5+$BA207*Assembly!Q$6+$BB207*Assembly!Q$7+$BC207*Assembly!Q$8+$BD207*Assembly!Q$9+$BE207*Assembly!Q$10+$BF207*Assembly!Q$11+$BG207*Assembly!Q$12+$BH207*Assembly!Q$13+$BI207*Assembly!Q$14+$BJ207*Assembly!Q$15+$BK207*Assembly!Q$16+$BL207*Assembly!Q$17+$BM207*Assembly!Q$18+$BN207*Assembly!Q$19+$BO207*Assembly!Q$20+$BP207*Assembly!Q$21+$BQ207*Assembly!Q$22+$BR207*Assembly!Q$23+$BS207*Assembly!Q$24</f>
        <v>#VALUE!</v>
      </c>
      <c r="CK207" s="145" t="e">
        <f>$AY207*Assembly!R$4+$AZ207*Assembly!R$5+$BA207*Assembly!R$6+$BB207*Assembly!R$7+$BC207*Assembly!R$8+$BD207*Assembly!R$9+$BE207*Assembly!R$10+$BF207*Assembly!R$11+$BG207*Assembly!R$12+$BH207*Assembly!R$13+$BI207*Assembly!R$14+$BJ207*Assembly!R$15+$BK207*Assembly!R$16+$BL207*Assembly!R$17+$BM207*Assembly!R$18+$BN207*Assembly!R$19+$BO207*Assembly!R$20+$BP207*Assembly!R$21+$BQ207*Assembly!R$22+$BR207*Assembly!R$23+$BS207*Assembly!R$24</f>
        <v>#VALUE!</v>
      </c>
      <c r="CL207" s="140" t="e">
        <f>$AY207*Assembly!S$4+$AZ207*Assembly!S$5+$BA207*Assembly!S$6+$BB207*Assembly!S$7+$BC207*Assembly!S$8+$BD207*Assembly!S$9+$BE207*Assembly!S$10+$BF207*Assembly!S$11+$BG207*Assembly!S$12+$BH207*Assembly!S$13+$BI207*Assembly!S$14+$BJ207*Assembly!S$15+$BK207*Assembly!S$16+$BL207*Assembly!S$17+$BM207*Assembly!S$18+$BN207*Assembly!S$19+$BO207*Assembly!S$20+$BP207*Assembly!S$21+$BQ207*Assembly!S$22+$BR207*Assembly!S$23+$BS207*Assembly!S$24</f>
        <v>#VALUE!</v>
      </c>
      <c r="CM207" s="140" t="e">
        <f>$AY207*Assembly!T$4+$AZ207*Assembly!T$5+$BA207*Assembly!T$6+$BB207*Assembly!T$7+$BC207*Assembly!T$8+$BD207*Assembly!T$9+$BE207*Assembly!T$10+$BF207*Assembly!T$11+$BG207*Assembly!T$12+$BH207*Assembly!T$13+$BI207*Assembly!T$14+$BJ207*Assembly!T$15+$BK207*Assembly!T$16+$BL207*Assembly!T$17+$BM207*Assembly!T$18+$BN207*Assembly!T$19+$BO207*Assembly!T$20+$BP207*Assembly!T$21+$BQ207*Assembly!T$22+$BR207*Assembly!T$23+$BS207*Assembly!T$24</f>
        <v>#VALUE!</v>
      </c>
      <c r="CN207" s="140" t="e">
        <f>$AY207*Assembly!U$4+$AZ207*Assembly!U$5+$BA207*Assembly!U$6+$BB207*Assembly!U$7+$BC207*Assembly!U$8+$BD207*Assembly!U$9+$BE207*Assembly!U$10+$BF207*Assembly!U$11+$BG207*Assembly!U$12+$BH207*Assembly!U$13+$BI207*Assembly!U$14+$BJ207*Assembly!U$15+$BK207*Assembly!U$16+$BL207*Assembly!U$17+$BM207*Assembly!U$18+$BN207*Assembly!U$19+$BO207*Assembly!U$20+$BP207*Assembly!U$21+$BQ207*Assembly!U$22+$BR207*Assembly!U$23+$BS207*Assembly!U$24</f>
        <v>#VALUE!</v>
      </c>
      <c r="CO207" s="145" t="e">
        <f>$AY207*Assembly!V$4+$AZ207*Assembly!V$5+$BA207*Assembly!V$6+$BB207*Assembly!V$7+$BC207*Assembly!V$8+$BD207*Assembly!V$9+$BE207*Assembly!V$10+$BF207*Assembly!V$11+$BG207*Assembly!V$12+$BH207*Assembly!V$13+$BI207*Assembly!V$14+$BJ207*Assembly!V$15+$BK207*Assembly!V$16+$BL207*Assembly!V$17+$BM207*Assembly!V$18+$BN207*Assembly!V$19+$BO207*Assembly!V$20+$BP207*Assembly!V$21+$BQ207*Assembly!V$22+$BR207*Assembly!V$23+$BS207*Assembly!V$24</f>
        <v>#VALUE!</v>
      </c>
      <c r="CP207" s="145" t="e">
        <f>CF207*Refining!$F$3</f>
        <v>#VALUE!</v>
      </c>
      <c r="CQ207" s="145" t="e">
        <f>CG207*Refining!$F$4</f>
        <v>#VALUE!</v>
      </c>
      <c r="CR207" s="145" t="e">
        <f>CH207*Refining!$F$5</f>
        <v>#VALUE!</v>
      </c>
      <c r="CS207" s="145" t="e">
        <f>CI207*Refining!$F$6</f>
        <v>#VALUE!</v>
      </c>
      <c r="CT207" s="145" t="e">
        <f>CJ207*Refining!$F$7</f>
        <v>#VALUE!</v>
      </c>
      <c r="CU207" s="145" t="e">
        <f>CK207*Refining!$F$8</f>
        <v>#VALUE!</v>
      </c>
      <c r="CV207" s="145" t="e">
        <f>CL207*Refining!$F$9</f>
        <v>#VALUE!</v>
      </c>
      <c r="CW207" s="145" t="e">
        <f>CM207*Refining!$F$10</f>
        <v>#VALUE!</v>
      </c>
      <c r="CX207" s="145" t="e">
        <f>CN207*Refining!$F$11</f>
        <v>#VALUE!</v>
      </c>
      <c r="CY207" s="145" t="e">
        <f>CO207*Refining!$F$12</f>
        <v>#VALUE!</v>
      </c>
      <c r="CZ207" s="185" t="e">
        <f t="shared" ref="CZ207:DS207" si="836">IF(CF207 = 0, "", CF207)</f>
        <v>#VALUE!</v>
      </c>
      <c r="DA207" s="186" t="e">
        <f t="shared" si="836"/>
        <v>#VALUE!</v>
      </c>
      <c r="DB207" s="186" t="e">
        <f t="shared" si="836"/>
        <v>#VALUE!</v>
      </c>
      <c r="DC207" s="186" t="e">
        <f t="shared" si="836"/>
        <v>#VALUE!</v>
      </c>
      <c r="DD207" s="186" t="e">
        <f t="shared" si="836"/>
        <v>#VALUE!</v>
      </c>
      <c r="DE207" s="186" t="e">
        <f t="shared" si="836"/>
        <v>#VALUE!</v>
      </c>
      <c r="DF207" s="186" t="e">
        <f t="shared" si="836"/>
        <v>#VALUE!</v>
      </c>
      <c r="DG207" s="186" t="e">
        <f t="shared" si="836"/>
        <v>#VALUE!</v>
      </c>
      <c r="DH207" s="186" t="e">
        <f t="shared" si="836"/>
        <v>#VALUE!</v>
      </c>
      <c r="DI207" s="187" t="e">
        <f t="shared" si="836"/>
        <v>#VALUE!</v>
      </c>
      <c r="DJ207" s="185" t="e">
        <f t="shared" si="836"/>
        <v>#VALUE!</v>
      </c>
      <c r="DK207" s="186" t="e">
        <f t="shared" si="836"/>
        <v>#VALUE!</v>
      </c>
      <c r="DL207" s="186" t="e">
        <f t="shared" si="836"/>
        <v>#VALUE!</v>
      </c>
      <c r="DM207" s="186" t="e">
        <f t="shared" si="836"/>
        <v>#VALUE!</v>
      </c>
      <c r="DN207" s="211" t="e">
        <f t="shared" si="836"/>
        <v>#VALUE!</v>
      </c>
      <c r="DO207" s="186" t="e">
        <f t="shared" si="836"/>
        <v>#VALUE!</v>
      </c>
      <c r="DP207" s="186" t="e">
        <f t="shared" si="836"/>
        <v>#VALUE!</v>
      </c>
      <c r="DQ207" s="186" t="e">
        <f t="shared" si="836"/>
        <v>#VALUE!</v>
      </c>
      <c r="DR207" s="186" t="e">
        <f t="shared" si="836"/>
        <v>#VALUE!</v>
      </c>
      <c r="DS207" s="187" t="e">
        <f t="shared" si="836"/>
        <v>#VALUE!</v>
      </c>
      <c r="DT207" s="185" t="e">
        <f t="shared" si="11"/>
        <v>#VALUE!</v>
      </c>
      <c r="DU207" s="189" t="e">
        <f t="shared" si="12"/>
        <v>#VALUE!</v>
      </c>
      <c r="DV207" s="133" t="e">
        <f>CZ207*'Ores &amp; Ingots'!$C$3+DA207*'Ores &amp; Ingots'!$C$4+DB207*'Ores &amp; Ingots'!$C$5+DC207*'Ores &amp; Ingots'!$C$6+DD207*'Ores &amp; Ingots'!$C$7+DE207*'Ores &amp; Ingots'!$C$8+DF207*'Ores &amp; Ingots'!$C$9+DG207*'Ores &amp; Ingots'!$C$10+DH207*'Ores &amp; Ingots'!$C$11+DI207*'Ores &amp; Ingots'!$C$12</f>
        <v>#VALUE!</v>
      </c>
      <c r="DW207" s="133" t="e">
        <f>DJ207*'Ores &amp; Ingots'!$B$3+DK207*'Ores &amp; Ingots'!$B$4+DL207*'Ores &amp; Ingots'!$B$5+DM207*'Ores &amp; Ingots'!$B$6+DN207*'Ores &amp; Ingots'!$B$7+DO207*'Ores &amp; Ingots'!$B$8+DP207*'Ores &amp; Ingots'!$B$9+DQ207*'Ores &amp; Ingots'!$B$10+DR207*'Ores &amp; Ingots'!$B$11+DS207*'Ores &amp; Ingots'!$B$12</f>
        <v>#VALUE!</v>
      </c>
      <c r="DX207" s="189" t="e">
        <f>CZ207*Refining!$G$3+DA207*Refining!$G$4+DB207*Refining!$G$5+DC207*Refining!$G$6+DD207*Refining!$G$7+DE207*Refining!$G$8+DF207*Refining!$G$9+DG207*Refining!$G$10+DH207*Refining!$G$11+DI207*Refining!$G$12</f>
        <v>#VALUE!</v>
      </c>
      <c r="DY207" s="189" t="e">
        <f t="shared" si="13"/>
        <v>#VALUE!</v>
      </c>
      <c r="DZ207" s="192" t="e">
        <f t="shared" si="14"/>
        <v>#VALUE!</v>
      </c>
      <c r="EA207" s="185" t="e">
        <f t="shared" si="15"/>
        <v>#VALUE!</v>
      </c>
      <c r="EB207" s="194" t="e">
        <f t="shared" ref="EB207:EC207" si="837">EA207/60</f>
        <v>#VALUE!</v>
      </c>
      <c r="EC207" s="194" t="e">
        <f t="shared" si="837"/>
        <v>#VALUE!</v>
      </c>
      <c r="ED207" s="185" t="e">
        <f t="shared" si="17"/>
        <v>#VALUE!</v>
      </c>
      <c r="EE207" s="194" t="e">
        <f t="shared" ref="EE207:EF207" si="838">ED207/1000</f>
        <v>#VALUE!</v>
      </c>
      <c r="EF207" s="196" t="e">
        <f t="shared" si="838"/>
        <v>#VALUE!</v>
      </c>
      <c r="EG207" s="130" t="e">
        <f t="shared" si="19"/>
        <v>#VALUE!</v>
      </c>
      <c r="EH207" s="132" t="e">
        <f t="shared" si="20"/>
        <v>#VALUE!</v>
      </c>
      <c r="EI207" s="133">
        <v>40</v>
      </c>
    </row>
    <row r="208" spans="1:139" ht="12.75" hidden="1" x14ac:dyDescent="0.2">
      <c r="A208" s="864"/>
      <c r="B208" s="365" t="s">
        <v>406</v>
      </c>
      <c r="C208" s="137" t="s">
        <v>156</v>
      </c>
      <c r="D208" s="137">
        <v>1</v>
      </c>
      <c r="E208" s="137">
        <v>1</v>
      </c>
      <c r="F208" s="137">
        <v>1</v>
      </c>
      <c r="G208" s="139">
        <f t="shared" si="0"/>
        <v>15.625</v>
      </c>
      <c r="H208" s="140">
        <v>7</v>
      </c>
      <c r="I208" s="140">
        <v>17.5</v>
      </c>
      <c r="J208" s="140">
        <f>H208/Main!$D$9</f>
        <v>1.4</v>
      </c>
      <c r="K208" s="140">
        <f>I208/Main!$D$10</f>
        <v>8.75</v>
      </c>
      <c r="L208" s="140">
        <f t="shared" si="1"/>
        <v>6.25</v>
      </c>
      <c r="M208" s="140">
        <v>1</v>
      </c>
      <c r="N208" s="143"/>
      <c r="O208" s="143"/>
      <c r="P208" s="143"/>
      <c r="Q208" s="145"/>
      <c r="R208" s="143"/>
      <c r="S208" s="146"/>
      <c r="T208" s="146"/>
      <c r="U208" s="143"/>
      <c r="V208" s="143"/>
      <c r="W208" s="146"/>
      <c r="X208" s="146"/>
      <c r="Y208" s="143"/>
      <c r="Z208" s="143"/>
      <c r="AA208" s="143"/>
      <c r="AB208" s="143"/>
      <c r="AC208" s="362" t="s">
        <v>28</v>
      </c>
      <c r="AD208" s="167">
        <v>22</v>
      </c>
      <c r="AE208" s="133">
        <v>0</v>
      </c>
      <c r="AF208" s="133">
        <v>0</v>
      </c>
      <c r="AG208" s="133">
        <v>0</v>
      </c>
      <c r="AH208" s="133">
        <v>0</v>
      </c>
      <c r="AI208" s="133">
        <v>0</v>
      </c>
      <c r="AJ208" s="133">
        <v>0</v>
      </c>
      <c r="AK208" s="133">
        <v>0</v>
      </c>
      <c r="AL208" s="133">
        <v>0</v>
      </c>
      <c r="AM208" s="133">
        <v>0</v>
      </c>
      <c r="AN208" s="133">
        <v>0</v>
      </c>
      <c r="AO208" s="133">
        <v>0</v>
      </c>
      <c r="AP208" s="133">
        <v>0</v>
      </c>
      <c r="AQ208" s="133">
        <v>0</v>
      </c>
      <c r="AR208" s="133">
        <v>0</v>
      </c>
      <c r="AS208" s="133">
        <v>0</v>
      </c>
      <c r="AT208" s="133">
        <v>0</v>
      </c>
      <c r="AU208" s="133">
        <v>0</v>
      </c>
      <c r="AV208" s="133">
        <v>0</v>
      </c>
      <c r="AW208" s="133">
        <v>0</v>
      </c>
      <c r="AX208" s="133">
        <v>0</v>
      </c>
      <c r="AY208" s="406">
        <f t="shared" ref="AY208:BS208" si="839">IF(AD208 = 0, "", AD208)</f>
        <v>22</v>
      </c>
      <c r="AZ208" s="137" t="str">
        <f t="shared" si="839"/>
        <v/>
      </c>
      <c r="BA208" s="137" t="str">
        <f t="shared" si="839"/>
        <v/>
      </c>
      <c r="BB208" s="137" t="str">
        <f t="shared" si="839"/>
        <v/>
      </c>
      <c r="BC208" s="137" t="str">
        <f t="shared" si="839"/>
        <v/>
      </c>
      <c r="BD208" s="137" t="str">
        <f t="shared" si="839"/>
        <v/>
      </c>
      <c r="BE208" s="137" t="str">
        <f t="shared" si="839"/>
        <v/>
      </c>
      <c r="BF208" s="137" t="str">
        <f t="shared" si="839"/>
        <v/>
      </c>
      <c r="BG208" s="137" t="str">
        <f t="shared" si="839"/>
        <v/>
      </c>
      <c r="BH208" s="137" t="str">
        <f t="shared" si="839"/>
        <v/>
      </c>
      <c r="BI208" s="137" t="str">
        <f t="shared" si="839"/>
        <v/>
      </c>
      <c r="BJ208" s="137" t="str">
        <f t="shared" si="839"/>
        <v/>
      </c>
      <c r="BK208" s="137" t="str">
        <f t="shared" si="839"/>
        <v/>
      </c>
      <c r="BL208" s="137" t="str">
        <f t="shared" si="839"/>
        <v/>
      </c>
      <c r="BM208" s="137" t="str">
        <f t="shared" si="839"/>
        <v/>
      </c>
      <c r="BN208" s="137" t="str">
        <f t="shared" si="839"/>
        <v/>
      </c>
      <c r="BO208" s="137" t="str">
        <f t="shared" si="839"/>
        <v/>
      </c>
      <c r="BP208" s="137" t="str">
        <f t="shared" si="839"/>
        <v/>
      </c>
      <c r="BQ208" s="137" t="str">
        <f t="shared" si="839"/>
        <v/>
      </c>
      <c r="BR208" s="137" t="str">
        <f t="shared" si="839"/>
        <v/>
      </c>
      <c r="BS208" s="169" t="str">
        <f t="shared" si="839"/>
        <v/>
      </c>
      <c r="BT208" s="174" t="e">
        <f>$AY208*Assembly!Z$4+$AZ208*Assembly!Z$5+$BA208*Assembly!Z$6+$BB208*Assembly!Z$7+$BC208*Assembly!Z$8+$BD208*Assembly!Z$9+$BE208*Assembly!Z$10+$BF208*Assembly!Z$11+$BG208*Assembly!Z$12+$BH208*Assembly!Z$13+$BI208*Assembly!Z$14+$BJ208*Assembly!Z$15+$BK208*Assembly!Z$16+$BL208*Assembly!Z$17+$BM208*Assembly!Z$18+$BN208*Assembly!Z$19+$BO208*Assembly!Z$20+$BP208*Assembly!Z$21+$BQ208*Assembly!Z$22+$BR208*Assembly!Z$23+$BS208*Assembly!Z$24</f>
        <v>#VALUE!</v>
      </c>
      <c r="BU208" s="133" t="e">
        <f t="shared" si="3"/>
        <v>#VALUE!</v>
      </c>
      <c r="BV208" s="133"/>
      <c r="BW208" s="133" t="e">
        <f>$AY208*Assembly!AD$4+$AZ208*Assembly!AD$5+$BA208*Assembly!AD$6+$BB208*Assembly!AD$7+$BC208*Assembly!AD$8+$BD208*Assembly!AD$9+$BE208*Assembly!AD$10+$BF208*Assembly!AD$11+$BG208*Assembly!AD$12+$BH208*Assembly!AD$13+$BI208*Assembly!AD$14+$BJ208*Assembly!AD$15+$BK208*Assembly!AD$16+$BL208*Assembly!AD$17+$BM208*Assembly!AD$18+$BN208*Assembly!AD$19+$BO208*Assembly!AD$20+$BP208*Assembly!AD$21+$BQ208*Assembly!AD$22+$BR208*Assembly!AD$23+$BS208*Assembly!AD$24</f>
        <v>#VALUE!</v>
      </c>
      <c r="BX208" s="177" t="e">
        <f t="shared" si="4"/>
        <v>#VALUE!</v>
      </c>
      <c r="BY208" s="178" t="e">
        <f t="shared" si="5"/>
        <v>#VALUE!</v>
      </c>
      <c r="BZ208" s="179" t="e">
        <f t="shared" si="6"/>
        <v>#VALUE!</v>
      </c>
      <c r="CA208" s="178" t="e">
        <f t="shared" si="7"/>
        <v>#VALUE!</v>
      </c>
      <c r="CB208" s="133" t="e">
        <f>$AY208*Assembly!Y$4+$AZ208*Assembly!Y$5+$BA208*Assembly!Y$6+$BB208*Assembly!Y$7+$BC208*Assembly!Y$8+$BD208*Assembly!Y$9+$BE208*Assembly!Y$10+$BF208*Assembly!Y$11+$BG208*Assembly!Y$12+$BH208*Assembly!Y$13+$BI208*Assembly!Y$14+$BJ208*Assembly!Y$15+$BK208*Assembly!Y$16+$BL208*Assembly!Y$17+$BM208*Assembly!Y$18+$BN208*Assembly!Y$19+$BO208*Assembly!Y$20+$BP208*Assembly!Y$21+$BQ208*Assembly!Y$22+$BR208*Assembly!Y$23+$BS208*Assembly!Y$24</f>
        <v>#VALUE!</v>
      </c>
      <c r="CC208" s="133" t="e">
        <f t="shared" si="8"/>
        <v>#VALUE!</v>
      </c>
      <c r="CD208" s="130" t="e">
        <f t="shared" si="9"/>
        <v>#VALUE!</v>
      </c>
      <c r="CE208" s="183" t="e">
        <f>$AY208*Assembly!AC$4+$AZ208*Assembly!AC$5+$BA208*Assembly!AC$6+$BB208*Assembly!AC$7+$BC208*Assembly!AC$8+$BD208*Assembly!AC$9+$BE208*Assembly!AC$10+$BF208*Assembly!AC$11+$BG208*Assembly!AC$12+$BH208*Assembly!AC$13+$BI208*Assembly!AC$14+$BJ208*Assembly!AC$15+$BK208*Assembly!AC$16+$BL208*Assembly!AC$17+$BM208*Assembly!AC$18+$BN208*Assembly!AC$19+$BO208*Assembly!AC$20+$BP208*Assembly!AC$21+$BQ208*Assembly!AC$22+$BR208*Assembly!AC$23+$BS208*Assembly!AC$24</f>
        <v>#VALUE!</v>
      </c>
      <c r="CF208" s="145" t="e">
        <f>$AY208*Assembly!M$4+$AZ208*Assembly!M$5+$BA208*Assembly!M$6+$BB208*Assembly!M$7+$BC208*Assembly!M$8+$BD208*Assembly!M$9+$BE208*Assembly!M$10+$BF208*Assembly!M$11+$BG208*Assembly!M$12+$BH208*Assembly!M$13+$BI208*Assembly!M$14+$BJ208*Assembly!M$15+$BK208*Assembly!M$16+$BL208*Assembly!M$17+$BM208*Assembly!M$18+$BN208*Assembly!M$19+$BO208*Assembly!M$20+$BP208*Assembly!M$21+$BQ208*Assembly!M$22+$BR208*Assembly!M$23+$BS208*Assembly!M$24</f>
        <v>#VALUE!</v>
      </c>
      <c r="CG208" s="145" t="e">
        <f>$AY208*Assembly!N$4+$AZ208*Assembly!N$5+$BA208*Assembly!N$6+$BB208*Assembly!N$7+$BC208*Assembly!N$8+$BD208*Assembly!N$9+$BE208*Assembly!N$10+$BF208*Assembly!N$11+$BG208*Assembly!N$12+$BH208*Assembly!N$13+$BI208*Assembly!N$14+$BJ208*Assembly!N$15+$BK208*Assembly!N$16+$BL208*Assembly!N$17+$BM208*Assembly!N$18+$BN208*Assembly!N$19+$BO208*Assembly!N$20+$BP208*Assembly!N$21+$BQ208*Assembly!N$22+$BR208*Assembly!N$23+$BS208*Assembly!N$24</f>
        <v>#VALUE!</v>
      </c>
      <c r="CH208" s="145" t="e">
        <f>$AY208*Assembly!O$4+$AZ208*Assembly!O$5+$BA208*Assembly!O$6+$BB208*Assembly!O$7+$BC208*Assembly!O$8+$BD208*Assembly!O$9+$BE208*Assembly!O$10+$BF208*Assembly!O$11+$BG208*Assembly!O$12+$BH208*Assembly!O$13+$BI208*Assembly!O$14+$BJ208*Assembly!O$15+$BK208*Assembly!O$16+$BL208*Assembly!O$17+$BM208*Assembly!O$18+$BN208*Assembly!O$19+$BO208*Assembly!O$20+$BP208*Assembly!O$21+$BQ208*Assembly!O$22+$BR208*Assembly!O$23+$BS208*Assembly!O$24</f>
        <v>#VALUE!</v>
      </c>
      <c r="CI208" s="140" t="e">
        <f>$AY208*Assembly!P$4+$AZ208*Assembly!P$5+$BA208*Assembly!P$6+$BB208*Assembly!P$7+$BC208*Assembly!P$8+$BD208*Assembly!P$9+$BE208*Assembly!P$10+$BF208*Assembly!P$11+$BG208*Assembly!P$12+$BH208*Assembly!P$13+$BI208*Assembly!P$14+$BJ208*Assembly!P$15+$BK208*Assembly!P$16+$BL208*Assembly!P$17+$BM208*Assembly!P$18+$BN208*Assembly!P$19+$BO208*Assembly!P$20+$BP208*Assembly!P$21+$BQ208*Assembly!P$22+$BR208*Assembly!P$23+$BS208*Assembly!P$24</f>
        <v>#VALUE!</v>
      </c>
      <c r="CJ208" s="140" t="e">
        <f>$AY208*Assembly!Q$4+$AZ208*Assembly!Q$5+$BA208*Assembly!Q$6+$BB208*Assembly!Q$7+$BC208*Assembly!Q$8+$BD208*Assembly!Q$9+$BE208*Assembly!Q$10+$BF208*Assembly!Q$11+$BG208*Assembly!Q$12+$BH208*Assembly!Q$13+$BI208*Assembly!Q$14+$BJ208*Assembly!Q$15+$BK208*Assembly!Q$16+$BL208*Assembly!Q$17+$BM208*Assembly!Q$18+$BN208*Assembly!Q$19+$BO208*Assembly!Q$20+$BP208*Assembly!Q$21+$BQ208*Assembly!Q$22+$BR208*Assembly!Q$23+$BS208*Assembly!Q$24</f>
        <v>#VALUE!</v>
      </c>
      <c r="CK208" s="145" t="e">
        <f>$AY208*Assembly!R$4+$AZ208*Assembly!R$5+$BA208*Assembly!R$6+$BB208*Assembly!R$7+$BC208*Assembly!R$8+$BD208*Assembly!R$9+$BE208*Assembly!R$10+$BF208*Assembly!R$11+$BG208*Assembly!R$12+$BH208*Assembly!R$13+$BI208*Assembly!R$14+$BJ208*Assembly!R$15+$BK208*Assembly!R$16+$BL208*Assembly!R$17+$BM208*Assembly!R$18+$BN208*Assembly!R$19+$BO208*Assembly!R$20+$BP208*Assembly!R$21+$BQ208*Assembly!R$22+$BR208*Assembly!R$23+$BS208*Assembly!R$24</f>
        <v>#VALUE!</v>
      </c>
      <c r="CL208" s="140" t="e">
        <f>$AY208*Assembly!S$4+$AZ208*Assembly!S$5+$BA208*Assembly!S$6+$BB208*Assembly!S$7+$BC208*Assembly!S$8+$BD208*Assembly!S$9+$BE208*Assembly!S$10+$BF208*Assembly!S$11+$BG208*Assembly!S$12+$BH208*Assembly!S$13+$BI208*Assembly!S$14+$BJ208*Assembly!S$15+$BK208*Assembly!S$16+$BL208*Assembly!S$17+$BM208*Assembly!S$18+$BN208*Assembly!S$19+$BO208*Assembly!S$20+$BP208*Assembly!S$21+$BQ208*Assembly!S$22+$BR208*Assembly!S$23+$BS208*Assembly!S$24</f>
        <v>#VALUE!</v>
      </c>
      <c r="CM208" s="140" t="e">
        <f>$AY208*Assembly!T$4+$AZ208*Assembly!T$5+$BA208*Assembly!T$6+$BB208*Assembly!T$7+$BC208*Assembly!T$8+$BD208*Assembly!T$9+$BE208*Assembly!T$10+$BF208*Assembly!T$11+$BG208*Assembly!T$12+$BH208*Assembly!T$13+$BI208*Assembly!T$14+$BJ208*Assembly!T$15+$BK208*Assembly!T$16+$BL208*Assembly!T$17+$BM208*Assembly!T$18+$BN208*Assembly!T$19+$BO208*Assembly!T$20+$BP208*Assembly!T$21+$BQ208*Assembly!T$22+$BR208*Assembly!T$23+$BS208*Assembly!T$24</f>
        <v>#VALUE!</v>
      </c>
      <c r="CN208" s="140" t="e">
        <f>$AY208*Assembly!U$4+$AZ208*Assembly!U$5+$BA208*Assembly!U$6+$BB208*Assembly!U$7+$BC208*Assembly!U$8+$BD208*Assembly!U$9+$BE208*Assembly!U$10+$BF208*Assembly!U$11+$BG208*Assembly!U$12+$BH208*Assembly!U$13+$BI208*Assembly!U$14+$BJ208*Assembly!U$15+$BK208*Assembly!U$16+$BL208*Assembly!U$17+$BM208*Assembly!U$18+$BN208*Assembly!U$19+$BO208*Assembly!U$20+$BP208*Assembly!U$21+$BQ208*Assembly!U$22+$BR208*Assembly!U$23+$BS208*Assembly!U$24</f>
        <v>#VALUE!</v>
      </c>
      <c r="CO208" s="145" t="e">
        <f>$AY208*Assembly!V$4+$AZ208*Assembly!V$5+$BA208*Assembly!V$6+$BB208*Assembly!V$7+$BC208*Assembly!V$8+$BD208*Assembly!V$9+$BE208*Assembly!V$10+$BF208*Assembly!V$11+$BG208*Assembly!V$12+$BH208*Assembly!V$13+$BI208*Assembly!V$14+$BJ208*Assembly!V$15+$BK208*Assembly!V$16+$BL208*Assembly!V$17+$BM208*Assembly!V$18+$BN208*Assembly!V$19+$BO208*Assembly!V$20+$BP208*Assembly!V$21+$BQ208*Assembly!V$22+$BR208*Assembly!V$23+$BS208*Assembly!V$24</f>
        <v>#VALUE!</v>
      </c>
      <c r="CP208" s="145" t="e">
        <f>CF208*Refining!$F$3</f>
        <v>#VALUE!</v>
      </c>
      <c r="CQ208" s="145" t="e">
        <f>CG208*Refining!$F$4</f>
        <v>#VALUE!</v>
      </c>
      <c r="CR208" s="145" t="e">
        <f>CH208*Refining!$F$5</f>
        <v>#VALUE!</v>
      </c>
      <c r="CS208" s="145" t="e">
        <f>CI208*Refining!$F$6</f>
        <v>#VALUE!</v>
      </c>
      <c r="CT208" s="145" t="e">
        <f>CJ208*Refining!$F$7</f>
        <v>#VALUE!</v>
      </c>
      <c r="CU208" s="145" t="e">
        <f>CK208*Refining!$F$8</f>
        <v>#VALUE!</v>
      </c>
      <c r="CV208" s="145" t="e">
        <f>CL208*Refining!$F$9</f>
        <v>#VALUE!</v>
      </c>
      <c r="CW208" s="145" t="e">
        <f>CM208*Refining!$F$10</f>
        <v>#VALUE!</v>
      </c>
      <c r="CX208" s="145" t="e">
        <f>CN208*Refining!$F$11</f>
        <v>#VALUE!</v>
      </c>
      <c r="CY208" s="145" t="e">
        <f>CO208*Refining!$F$12</f>
        <v>#VALUE!</v>
      </c>
      <c r="CZ208" s="185" t="e">
        <f t="shared" ref="CZ208:DS208" si="840">IF(CF208 = 0, "", CF208)</f>
        <v>#VALUE!</v>
      </c>
      <c r="DA208" s="186" t="e">
        <f t="shared" si="840"/>
        <v>#VALUE!</v>
      </c>
      <c r="DB208" s="186" t="e">
        <f t="shared" si="840"/>
        <v>#VALUE!</v>
      </c>
      <c r="DC208" s="186" t="e">
        <f t="shared" si="840"/>
        <v>#VALUE!</v>
      </c>
      <c r="DD208" s="186" t="e">
        <f t="shared" si="840"/>
        <v>#VALUE!</v>
      </c>
      <c r="DE208" s="186" t="e">
        <f t="shared" si="840"/>
        <v>#VALUE!</v>
      </c>
      <c r="DF208" s="186" t="e">
        <f t="shared" si="840"/>
        <v>#VALUE!</v>
      </c>
      <c r="DG208" s="186" t="e">
        <f t="shared" si="840"/>
        <v>#VALUE!</v>
      </c>
      <c r="DH208" s="186" t="e">
        <f t="shared" si="840"/>
        <v>#VALUE!</v>
      </c>
      <c r="DI208" s="187" t="e">
        <f t="shared" si="840"/>
        <v>#VALUE!</v>
      </c>
      <c r="DJ208" s="185" t="e">
        <f t="shared" si="840"/>
        <v>#VALUE!</v>
      </c>
      <c r="DK208" s="186" t="e">
        <f t="shared" si="840"/>
        <v>#VALUE!</v>
      </c>
      <c r="DL208" s="186" t="e">
        <f t="shared" si="840"/>
        <v>#VALUE!</v>
      </c>
      <c r="DM208" s="186" t="e">
        <f t="shared" si="840"/>
        <v>#VALUE!</v>
      </c>
      <c r="DN208" s="211" t="e">
        <f t="shared" si="840"/>
        <v>#VALUE!</v>
      </c>
      <c r="DO208" s="186" t="e">
        <f t="shared" si="840"/>
        <v>#VALUE!</v>
      </c>
      <c r="DP208" s="186" t="e">
        <f t="shared" si="840"/>
        <v>#VALUE!</v>
      </c>
      <c r="DQ208" s="186" t="e">
        <f t="shared" si="840"/>
        <v>#VALUE!</v>
      </c>
      <c r="DR208" s="186" t="e">
        <f t="shared" si="840"/>
        <v>#VALUE!</v>
      </c>
      <c r="DS208" s="187" t="e">
        <f t="shared" si="840"/>
        <v>#VALUE!</v>
      </c>
      <c r="DT208" s="185" t="e">
        <f t="shared" si="11"/>
        <v>#VALUE!</v>
      </c>
      <c r="DU208" s="189" t="e">
        <f t="shared" si="12"/>
        <v>#VALUE!</v>
      </c>
      <c r="DV208" s="133" t="e">
        <f>CZ208*'Ores &amp; Ingots'!$C$3+DA208*'Ores &amp; Ingots'!$C$4+DB208*'Ores &amp; Ingots'!$C$5+DC208*'Ores &amp; Ingots'!$C$6+DD208*'Ores &amp; Ingots'!$C$7+DE208*'Ores &amp; Ingots'!$C$8+DF208*'Ores &amp; Ingots'!$C$9+DG208*'Ores &amp; Ingots'!$C$10+DH208*'Ores &amp; Ingots'!$C$11+DI208*'Ores &amp; Ingots'!$C$12</f>
        <v>#VALUE!</v>
      </c>
      <c r="DW208" s="133" t="e">
        <f>DJ208*'Ores &amp; Ingots'!$B$3+DK208*'Ores &amp; Ingots'!$B$4+DL208*'Ores &amp; Ingots'!$B$5+DM208*'Ores &amp; Ingots'!$B$6+DN208*'Ores &amp; Ingots'!$B$7+DO208*'Ores &amp; Ingots'!$B$8+DP208*'Ores &amp; Ingots'!$B$9+DQ208*'Ores &amp; Ingots'!$B$10+DR208*'Ores &amp; Ingots'!$B$11+DS208*'Ores &amp; Ingots'!$B$12</f>
        <v>#VALUE!</v>
      </c>
      <c r="DX208" s="189" t="e">
        <f>CZ208*Refining!$G$3+DA208*Refining!$G$4+DB208*Refining!$G$5+DC208*Refining!$G$6+DD208*Refining!$G$7+DE208*Refining!$G$8+DF208*Refining!$G$9+DG208*Refining!$G$10+DH208*Refining!$G$11+DI208*Refining!$G$12</f>
        <v>#VALUE!</v>
      </c>
      <c r="DY208" s="189" t="e">
        <f t="shared" si="13"/>
        <v>#VALUE!</v>
      </c>
      <c r="DZ208" s="192" t="e">
        <f t="shared" si="14"/>
        <v>#VALUE!</v>
      </c>
      <c r="EA208" s="185" t="e">
        <f t="shared" si="15"/>
        <v>#VALUE!</v>
      </c>
      <c r="EB208" s="194" t="e">
        <f t="shared" ref="EB208:EC208" si="841">EA208/60</f>
        <v>#VALUE!</v>
      </c>
      <c r="EC208" s="194" t="e">
        <f t="shared" si="841"/>
        <v>#VALUE!</v>
      </c>
      <c r="ED208" s="185" t="e">
        <f t="shared" si="17"/>
        <v>#VALUE!</v>
      </c>
      <c r="EE208" s="194" t="e">
        <f t="shared" ref="EE208:EF208" si="842">ED208/1000</f>
        <v>#VALUE!</v>
      </c>
      <c r="EF208" s="196" t="e">
        <f t="shared" si="842"/>
        <v>#VALUE!</v>
      </c>
      <c r="EG208" s="130" t="e">
        <f t="shared" si="19"/>
        <v>#VALUE!</v>
      </c>
      <c r="EH208" s="132" t="e">
        <f t="shared" si="20"/>
        <v>#VALUE!</v>
      </c>
      <c r="EI208" s="133" t="s">
        <v>28</v>
      </c>
    </row>
    <row r="209" spans="1:139" ht="12.75" hidden="1" x14ac:dyDescent="0.2">
      <c r="A209" s="864"/>
      <c r="B209" s="365" t="s">
        <v>407</v>
      </c>
      <c r="C209" s="137" t="s">
        <v>156</v>
      </c>
      <c r="D209" s="137">
        <v>1</v>
      </c>
      <c r="E209" s="137">
        <v>1</v>
      </c>
      <c r="F209" s="137">
        <v>1</v>
      </c>
      <c r="G209" s="139">
        <f t="shared" si="0"/>
        <v>15.625</v>
      </c>
      <c r="H209" s="140">
        <v>7</v>
      </c>
      <c r="I209" s="140">
        <v>17.5</v>
      </c>
      <c r="J209" s="140">
        <f>H209/Main!$D$9</f>
        <v>1.4</v>
      </c>
      <c r="K209" s="140">
        <f>I209/Main!$D$10</f>
        <v>8.75</v>
      </c>
      <c r="L209" s="140">
        <f t="shared" si="1"/>
        <v>6.25</v>
      </c>
      <c r="M209" s="140">
        <v>1</v>
      </c>
      <c r="N209" s="143"/>
      <c r="O209" s="143"/>
      <c r="P209" s="143"/>
      <c r="Q209" s="145"/>
      <c r="R209" s="143"/>
      <c r="S209" s="146"/>
      <c r="T209" s="146"/>
      <c r="U209" s="143"/>
      <c r="V209" s="143"/>
      <c r="W209" s="146"/>
      <c r="X209" s="146"/>
      <c r="Y209" s="143"/>
      <c r="Z209" s="143"/>
      <c r="AA209" s="143"/>
      <c r="AB209" s="143"/>
      <c r="AC209" s="362" t="s">
        <v>28</v>
      </c>
      <c r="AD209" s="167">
        <v>16</v>
      </c>
      <c r="AE209" s="133">
        <v>0</v>
      </c>
      <c r="AF209" s="133">
        <v>0</v>
      </c>
      <c r="AG209" s="133">
        <v>0</v>
      </c>
      <c r="AH209" s="133">
        <v>0</v>
      </c>
      <c r="AI209" s="133">
        <v>0</v>
      </c>
      <c r="AJ209" s="133">
        <v>0</v>
      </c>
      <c r="AK209" s="133">
        <v>0</v>
      </c>
      <c r="AL209" s="133">
        <v>0</v>
      </c>
      <c r="AM209" s="133">
        <v>0</v>
      </c>
      <c r="AN209" s="133">
        <v>0</v>
      </c>
      <c r="AO209" s="133">
        <v>0</v>
      </c>
      <c r="AP209" s="133">
        <v>0</v>
      </c>
      <c r="AQ209" s="133">
        <v>0</v>
      </c>
      <c r="AR209" s="133">
        <v>0</v>
      </c>
      <c r="AS209" s="133">
        <v>0</v>
      </c>
      <c r="AT209" s="133">
        <v>0</v>
      </c>
      <c r="AU209" s="133">
        <v>0</v>
      </c>
      <c r="AV209" s="133">
        <v>0</v>
      </c>
      <c r="AW209" s="133">
        <v>0</v>
      </c>
      <c r="AX209" s="133">
        <v>0</v>
      </c>
      <c r="AY209" s="406">
        <f t="shared" ref="AY209:BS209" si="843">IF(AD209 = 0, "", AD209)</f>
        <v>16</v>
      </c>
      <c r="AZ209" s="137" t="str">
        <f t="shared" si="843"/>
        <v/>
      </c>
      <c r="BA209" s="137" t="str">
        <f t="shared" si="843"/>
        <v/>
      </c>
      <c r="BB209" s="137" t="str">
        <f t="shared" si="843"/>
        <v/>
      </c>
      <c r="BC209" s="137" t="str">
        <f t="shared" si="843"/>
        <v/>
      </c>
      <c r="BD209" s="137" t="str">
        <f t="shared" si="843"/>
        <v/>
      </c>
      <c r="BE209" s="137" t="str">
        <f t="shared" si="843"/>
        <v/>
      </c>
      <c r="BF209" s="137" t="str">
        <f t="shared" si="843"/>
        <v/>
      </c>
      <c r="BG209" s="137" t="str">
        <f t="shared" si="843"/>
        <v/>
      </c>
      <c r="BH209" s="137" t="str">
        <f t="shared" si="843"/>
        <v/>
      </c>
      <c r="BI209" s="137" t="str">
        <f t="shared" si="843"/>
        <v/>
      </c>
      <c r="BJ209" s="137" t="str">
        <f t="shared" si="843"/>
        <v/>
      </c>
      <c r="BK209" s="137" t="str">
        <f t="shared" si="843"/>
        <v/>
      </c>
      <c r="BL209" s="137" t="str">
        <f t="shared" si="843"/>
        <v/>
      </c>
      <c r="BM209" s="137" t="str">
        <f t="shared" si="843"/>
        <v/>
      </c>
      <c r="BN209" s="137" t="str">
        <f t="shared" si="843"/>
        <v/>
      </c>
      <c r="BO209" s="137" t="str">
        <f t="shared" si="843"/>
        <v/>
      </c>
      <c r="BP209" s="137" t="str">
        <f t="shared" si="843"/>
        <v/>
      </c>
      <c r="BQ209" s="137" t="str">
        <f t="shared" si="843"/>
        <v/>
      </c>
      <c r="BR209" s="137" t="str">
        <f t="shared" si="843"/>
        <v/>
      </c>
      <c r="BS209" s="169" t="str">
        <f t="shared" si="843"/>
        <v/>
      </c>
      <c r="BT209" s="174" t="e">
        <f>$AY209*Assembly!Z$4+$AZ209*Assembly!Z$5+$BA209*Assembly!Z$6+$BB209*Assembly!Z$7+$BC209*Assembly!Z$8+$BD209*Assembly!Z$9+$BE209*Assembly!Z$10+$BF209*Assembly!Z$11+$BG209*Assembly!Z$12+$BH209*Assembly!Z$13+$BI209*Assembly!Z$14+$BJ209*Assembly!Z$15+$BK209*Assembly!Z$16+$BL209*Assembly!Z$17+$BM209*Assembly!Z$18+$BN209*Assembly!Z$19+$BO209*Assembly!Z$20+$BP209*Assembly!Z$21+$BQ209*Assembly!Z$22+$BR209*Assembly!Z$23+$BS209*Assembly!Z$24</f>
        <v>#VALUE!</v>
      </c>
      <c r="BU209" s="133" t="e">
        <f t="shared" si="3"/>
        <v>#VALUE!</v>
      </c>
      <c r="BV209" s="133"/>
      <c r="BW209" s="133" t="e">
        <f>$AY209*Assembly!AD$4+$AZ209*Assembly!AD$5+$BA209*Assembly!AD$6+$BB209*Assembly!AD$7+$BC209*Assembly!AD$8+$BD209*Assembly!AD$9+$BE209*Assembly!AD$10+$BF209*Assembly!AD$11+$BG209*Assembly!AD$12+$BH209*Assembly!AD$13+$BI209*Assembly!AD$14+$BJ209*Assembly!AD$15+$BK209*Assembly!AD$16+$BL209*Assembly!AD$17+$BM209*Assembly!AD$18+$BN209*Assembly!AD$19+$BO209*Assembly!AD$20+$BP209*Assembly!AD$21+$BQ209*Assembly!AD$22+$BR209*Assembly!AD$23+$BS209*Assembly!AD$24</f>
        <v>#VALUE!</v>
      </c>
      <c r="BX209" s="177" t="e">
        <f t="shared" si="4"/>
        <v>#VALUE!</v>
      </c>
      <c r="BY209" s="178" t="e">
        <f t="shared" si="5"/>
        <v>#VALUE!</v>
      </c>
      <c r="BZ209" s="179" t="e">
        <f t="shared" si="6"/>
        <v>#VALUE!</v>
      </c>
      <c r="CA209" s="178" t="e">
        <f t="shared" si="7"/>
        <v>#VALUE!</v>
      </c>
      <c r="CB209" s="133" t="e">
        <f>$AY209*Assembly!Y$4+$AZ209*Assembly!Y$5+$BA209*Assembly!Y$6+$BB209*Assembly!Y$7+$BC209*Assembly!Y$8+$BD209*Assembly!Y$9+$BE209*Assembly!Y$10+$BF209*Assembly!Y$11+$BG209*Assembly!Y$12+$BH209*Assembly!Y$13+$BI209*Assembly!Y$14+$BJ209*Assembly!Y$15+$BK209*Assembly!Y$16+$BL209*Assembly!Y$17+$BM209*Assembly!Y$18+$BN209*Assembly!Y$19+$BO209*Assembly!Y$20+$BP209*Assembly!Y$21+$BQ209*Assembly!Y$22+$BR209*Assembly!Y$23+$BS209*Assembly!Y$24</f>
        <v>#VALUE!</v>
      </c>
      <c r="CC209" s="133" t="e">
        <f t="shared" si="8"/>
        <v>#VALUE!</v>
      </c>
      <c r="CD209" s="130" t="e">
        <f t="shared" si="9"/>
        <v>#VALUE!</v>
      </c>
      <c r="CE209" s="183" t="e">
        <f>$AY209*Assembly!AC$4+$AZ209*Assembly!AC$5+$BA209*Assembly!AC$6+$BB209*Assembly!AC$7+$BC209*Assembly!AC$8+$BD209*Assembly!AC$9+$BE209*Assembly!AC$10+$BF209*Assembly!AC$11+$BG209*Assembly!AC$12+$BH209*Assembly!AC$13+$BI209*Assembly!AC$14+$BJ209*Assembly!AC$15+$BK209*Assembly!AC$16+$BL209*Assembly!AC$17+$BM209*Assembly!AC$18+$BN209*Assembly!AC$19+$BO209*Assembly!AC$20+$BP209*Assembly!AC$21+$BQ209*Assembly!AC$22+$BR209*Assembly!AC$23+$BS209*Assembly!AC$24</f>
        <v>#VALUE!</v>
      </c>
      <c r="CF209" s="145" t="e">
        <f>$AY209*Assembly!M$4+$AZ209*Assembly!M$5+$BA209*Assembly!M$6+$BB209*Assembly!M$7+$BC209*Assembly!M$8+$BD209*Assembly!M$9+$BE209*Assembly!M$10+$BF209*Assembly!M$11+$BG209*Assembly!M$12+$BH209*Assembly!M$13+$BI209*Assembly!M$14+$BJ209*Assembly!M$15+$BK209*Assembly!M$16+$BL209*Assembly!M$17+$BM209*Assembly!M$18+$BN209*Assembly!M$19+$BO209*Assembly!M$20+$BP209*Assembly!M$21+$BQ209*Assembly!M$22+$BR209*Assembly!M$23+$BS209*Assembly!M$24</f>
        <v>#VALUE!</v>
      </c>
      <c r="CG209" s="145" t="e">
        <f>$AY209*Assembly!N$4+$AZ209*Assembly!N$5+$BA209*Assembly!N$6+$BB209*Assembly!N$7+$BC209*Assembly!N$8+$BD209*Assembly!N$9+$BE209*Assembly!N$10+$BF209*Assembly!N$11+$BG209*Assembly!N$12+$BH209*Assembly!N$13+$BI209*Assembly!N$14+$BJ209*Assembly!N$15+$BK209*Assembly!N$16+$BL209*Assembly!N$17+$BM209*Assembly!N$18+$BN209*Assembly!N$19+$BO209*Assembly!N$20+$BP209*Assembly!N$21+$BQ209*Assembly!N$22+$BR209*Assembly!N$23+$BS209*Assembly!N$24</f>
        <v>#VALUE!</v>
      </c>
      <c r="CH209" s="145" t="e">
        <f>$AY209*Assembly!O$4+$AZ209*Assembly!O$5+$BA209*Assembly!O$6+$BB209*Assembly!O$7+$BC209*Assembly!O$8+$BD209*Assembly!O$9+$BE209*Assembly!O$10+$BF209*Assembly!O$11+$BG209*Assembly!O$12+$BH209*Assembly!O$13+$BI209*Assembly!O$14+$BJ209*Assembly!O$15+$BK209*Assembly!O$16+$BL209*Assembly!O$17+$BM209*Assembly!O$18+$BN209*Assembly!O$19+$BO209*Assembly!O$20+$BP209*Assembly!O$21+$BQ209*Assembly!O$22+$BR209*Assembly!O$23+$BS209*Assembly!O$24</f>
        <v>#VALUE!</v>
      </c>
      <c r="CI209" s="140" t="e">
        <f>$AY209*Assembly!P$4+$AZ209*Assembly!P$5+$BA209*Assembly!P$6+$BB209*Assembly!P$7+$BC209*Assembly!P$8+$BD209*Assembly!P$9+$BE209*Assembly!P$10+$BF209*Assembly!P$11+$BG209*Assembly!P$12+$BH209*Assembly!P$13+$BI209*Assembly!P$14+$BJ209*Assembly!P$15+$BK209*Assembly!P$16+$BL209*Assembly!P$17+$BM209*Assembly!P$18+$BN209*Assembly!P$19+$BO209*Assembly!P$20+$BP209*Assembly!P$21+$BQ209*Assembly!P$22+$BR209*Assembly!P$23+$BS209*Assembly!P$24</f>
        <v>#VALUE!</v>
      </c>
      <c r="CJ209" s="140" t="e">
        <f>$AY209*Assembly!Q$4+$AZ209*Assembly!Q$5+$BA209*Assembly!Q$6+$BB209*Assembly!Q$7+$BC209*Assembly!Q$8+$BD209*Assembly!Q$9+$BE209*Assembly!Q$10+$BF209*Assembly!Q$11+$BG209*Assembly!Q$12+$BH209*Assembly!Q$13+$BI209*Assembly!Q$14+$BJ209*Assembly!Q$15+$BK209*Assembly!Q$16+$BL209*Assembly!Q$17+$BM209*Assembly!Q$18+$BN209*Assembly!Q$19+$BO209*Assembly!Q$20+$BP209*Assembly!Q$21+$BQ209*Assembly!Q$22+$BR209*Assembly!Q$23+$BS209*Assembly!Q$24</f>
        <v>#VALUE!</v>
      </c>
      <c r="CK209" s="145" t="e">
        <f>$AY209*Assembly!R$4+$AZ209*Assembly!R$5+$BA209*Assembly!R$6+$BB209*Assembly!R$7+$BC209*Assembly!R$8+$BD209*Assembly!R$9+$BE209*Assembly!R$10+$BF209*Assembly!R$11+$BG209*Assembly!R$12+$BH209*Assembly!R$13+$BI209*Assembly!R$14+$BJ209*Assembly!R$15+$BK209*Assembly!R$16+$BL209*Assembly!R$17+$BM209*Assembly!R$18+$BN209*Assembly!R$19+$BO209*Assembly!R$20+$BP209*Assembly!R$21+$BQ209*Assembly!R$22+$BR209*Assembly!R$23+$BS209*Assembly!R$24</f>
        <v>#VALUE!</v>
      </c>
      <c r="CL209" s="140" t="e">
        <f>$AY209*Assembly!S$4+$AZ209*Assembly!S$5+$BA209*Assembly!S$6+$BB209*Assembly!S$7+$BC209*Assembly!S$8+$BD209*Assembly!S$9+$BE209*Assembly!S$10+$BF209*Assembly!S$11+$BG209*Assembly!S$12+$BH209*Assembly!S$13+$BI209*Assembly!S$14+$BJ209*Assembly!S$15+$BK209*Assembly!S$16+$BL209*Assembly!S$17+$BM209*Assembly!S$18+$BN209*Assembly!S$19+$BO209*Assembly!S$20+$BP209*Assembly!S$21+$BQ209*Assembly!S$22+$BR209*Assembly!S$23+$BS209*Assembly!S$24</f>
        <v>#VALUE!</v>
      </c>
      <c r="CM209" s="140" t="e">
        <f>$AY209*Assembly!T$4+$AZ209*Assembly!T$5+$BA209*Assembly!T$6+$BB209*Assembly!T$7+$BC209*Assembly!T$8+$BD209*Assembly!T$9+$BE209*Assembly!T$10+$BF209*Assembly!T$11+$BG209*Assembly!T$12+$BH209*Assembly!T$13+$BI209*Assembly!T$14+$BJ209*Assembly!T$15+$BK209*Assembly!T$16+$BL209*Assembly!T$17+$BM209*Assembly!T$18+$BN209*Assembly!T$19+$BO209*Assembly!T$20+$BP209*Assembly!T$21+$BQ209*Assembly!T$22+$BR209*Assembly!T$23+$BS209*Assembly!T$24</f>
        <v>#VALUE!</v>
      </c>
      <c r="CN209" s="140" t="e">
        <f>$AY209*Assembly!U$4+$AZ209*Assembly!U$5+$BA209*Assembly!U$6+$BB209*Assembly!U$7+$BC209*Assembly!U$8+$BD209*Assembly!U$9+$BE209*Assembly!U$10+$BF209*Assembly!U$11+$BG209*Assembly!U$12+$BH209*Assembly!U$13+$BI209*Assembly!U$14+$BJ209*Assembly!U$15+$BK209*Assembly!U$16+$BL209*Assembly!U$17+$BM209*Assembly!U$18+$BN209*Assembly!U$19+$BO209*Assembly!U$20+$BP209*Assembly!U$21+$BQ209*Assembly!U$22+$BR209*Assembly!U$23+$BS209*Assembly!U$24</f>
        <v>#VALUE!</v>
      </c>
      <c r="CO209" s="145" t="e">
        <f>$AY209*Assembly!V$4+$AZ209*Assembly!V$5+$BA209*Assembly!V$6+$BB209*Assembly!V$7+$BC209*Assembly!V$8+$BD209*Assembly!V$9+$BE209*Assembly!V$10+$BF209*Assembly!V$11+$BG209*Assembly!V$12+$BH209*Assembly!V$13+$BI209*Assembly!V$14+$BJ209*Assembly!V$15+$BK209*Assembly!V$16+$BL209*Assembly!V$17+$BM209*Assembly!V$18+$BN209*Assembly!V$19+$BO209*Assembly!V$20+$BP209*Assembly!V$21+$BQ209*Assembly!V$22+$BR209*Assembly!V$23+$BS209*Assembly!V$24</f>
        <v>#VALUE!</v>
      </c>
      <c r="CP209" s="145" t="e">
        <f>CF209*Refining!$F$3</f>
        <v>#VALUE!</v>
      </c>
      <c r="CQ209" s="145" t="e">
        <f>CG209*Refining!$F$4</f>
        <v>#VALUE!</v>
      </c>
      <c r="CR209" s="145" t="e">
        <f>CH209*Refining!$F$5</f>
        <v>#VALUE!</v>
      </c>
      <c r="CS209" s="145" t="e">
        <f>CI209*Refining!$F$6</f>
        <v>#VALUE!</v>
      </c>
      <c r="CT209" s="145" t="e">
        <f>CJ209*Refining!$F$7</f>
        <v>#VALUE!</v>
      </c>
      <c r="CU209" s="145" t="e">
        <f>CK209*Refining!$F$8</f>
        <v>#VALUE!</v>
      </c>
      <c r="CV209" s="145" t="e">
        <f>CL209*Refining!$F$9</f>
        <v>#VALUE!</v>
      </c>
      <c r="CW209" s="145" t="e">
        <f>CM209*Refining!$F$10</f>
        <v>#VALUE!</v>
      </c>
      <c r="CX209" s="145" t="e">
        <f>CN209*Refining!$F$11</f>
        <v>#VALUE!</v>
      </c>
      <c r="CY209" s="145" t="e">
        <f>CO209*Refining!$F$12</f>
        <v>#VALUE!</v>
      </c>
      <c r="CZ209" s="185" t="e">
        <f t="shared" ref="CZ209:DS209" si="844">IF(CF209 = 0, "", CF209)</f>
        <v>#VALUE!</v>
      </c>
      <c r="DA209" s="186" t="e">
        <f t="shared" si="844"/>
        <v>#VALUE!</v>
      </c>
      <c r="DB209" s="186" t="e">
        <f t="shared" si="844"/>
        <v>#VALUE!</v>
      </c>
      <c r="DC209" s="186" t="e">
        <f t="shared" si="844"/>
        <v>#VALUE!</v>
      </c>
      <c r="DD209" s="186" t="e">
        <f t="shared" si="844"/>
        <v>#VALUE!</v>
      </c>
      <c r="DE209" s="186" t="e">
        <f t="shared" si="844"/>
        <v>#VALUE!</v>
      </c>
      <c r="DF209" s="186" t="e">
        <f t="shared" si="844"/>
        <v>#VALUE!</v>
      </c>
      <c r="DG209" s="186" t="e">
        <f t="shared" si="844"/>
        <v>#VALUE!</v>
      </c>
      <c r="DH209" s="186" t="e">
        <f t="shared" si="844"/>
        <v>#VALUE!</v>
      </c>
      <c r="DI209" s="187" t="e">
        <f t="shared" si="844"/>
        <v>#VALUE!</v>
      </c>
      <c r="DJ209" s="185" t="e">
        <f t="shared" si="844"/>
        <v>#VALUE!</v>
      </c>
      <c r="DK209" s="186" t="e">
        <f t="shared" si="844"/>
        <v>#VALUE!</v>
      </c>
      <c r="DL209" s="186" t="e">
        <f t="shared" si="844"/>
        <v>#VALUE!</v>
      </c>
      <c r="DM209" s="186" t="e">
        <f t="shared" si="844"/>
        <v>#VALUE!</v>
      </c>
      <c r="DN209" s="211" t="e">
        <f t="shared" si="844"/>
        <v>#VALUE!</v>
      </c>
      <c r="DO209" s="186" t="e">
        <f t="shared" si="844"/>
        <v>#VALUE!</v>
      </c>
      <c r="DP209" s="186" t="e">
        <f t="shared" si="844"/>
        <v>#VALUE!</v>
      </c>
      <c r="DQ209" s="186" t="e">
        <f t="shared" si="844"/>
        <v>#VALUE!</v>
      </c>
      <c r="DR209" s="186" t="e">
        <f t="shared" si="844"/>
        <v>#VALUE!</v>
      </c>
      <c r="DS209" s="187" t="e">
        <f t="shared" si="844"/>
        <v>#VALUE!</v>
      </c>
      <c r="DT209" s="185" t="e">
        <f t="shared" si="11"/>
        <v>#VALUE!</v>
      </c>
      <c r="DU209" s="189" t="e">
        <f t="shared" si="12"/>
        <v>#VALUE!</v>
      </c>
      <c r="DV209" s="133" t="e">
        <f>CZ209*'Ores &amp; Ingots'!$C$3+DA209*'Ores &amp; Ingots'!$C$4+DB209*'Ores &amp; Ingots'!$C$5+DC209*'Ores &amp; Ingots'!$C$6+DD209*'Ores &amp; Ingots'!$C$7+DE209*'Ores &amp; Ingots'!$C$8+DF209*'Ores &amp; Ingots'!$C$9+DG209*'Ores &amp; Ingots'!$C$10+DH209*'Ores &amp; Ingots'!$C$11+DI209*'Ores &amp; Ingots'!$C$12</f>
        <v>#VALUE!</v>
      </c>
      <c r="DW209" s="133" t="e">
        <f>DJ209*'Ores &amp; Ingots'!$B$3+DK209*'Ores &amp; Ingots'!$B$4+DL209*'Ores &amp; Ingots'!$B$5+DM209*'Ores &amp; Ingots'!$B$6+DN209*'Ores &amp; Ingots'!$B$7+DO209*'Ores &amp; Ingots'!$B$8+DP209*'Ores &amp; Ingots'!$B$9+DQ209*'Ores &amp; Ingots'!$B$10+DR209*'Ores &amp; Ingots'!$B$11+DS209*'Ores &amp; Ingots'!$B$12</f>
        <v>#VALUE!</v>
      </c>
      <c r="DX209" s="189" t="e">
        <f>CZ209*Refining!$G$3+DA209*Refining!$G$4+DB209*Refining!$G$5+DC209*Refining!$G$6+DD209*Refining!$G$7+DE209*Refining!$G$8+DF209*Refining!$G$9+DG209*Refining!$G$10+DH209*Refining!$G$11+DI209*Refining!$G$12</f>
        <v>#VALUE!</v>
      </c>
      <c r="DY209" s="189" t="e">
        <f t="shared" si="13"/>
        <v>#VALUE!</v>
      </c>
      <c r="DZ209" s="192" t="e">
        <f t="shared" si="14"/>
        <v>#VALUE!</v>
      </c>
      <c r="EA209" s="185" t="e">
        <f t="shared" si="15"/>
        <v>#VALUE!</v>
      </c>
      <c r="EB209" s="194" t="e">
        <f t="shared" ref="EB209:EC209" si="845">EA209/60</f>
        <v>#VALUE!</v>
      </c>
      <c r="EC209" s="194" t="e">
        <f t="shared" si="845"/>
        <v>#VALUE!</v>
      </c>
      <c r="ED209" s="185" t="e">
        <f t="shared" si="17"/>
        <v>#VALUE!</v>
      </c>
      <c r="EE209" s="194" t="e">
        <f t="shared" ref="EE209:EF209" si="846">ED209/1000</f>
        <v>#VALUE!</v>
      </c>
      <c r="EF209" s="196" t="e">
        <f t="shared" si="846"/>
        <v>#VALUE!</v>
      </c>
      <c r="EG209" s="130" t="e">
        <f t="shared" si="19"/>
        <v>#VALUE!</v>
      </c>
      <c r="EH209" s="132" t="e">
        <f t="shared" si="20"/>
        <v>#VALUE!</v>
      </c>
      <c r="EI209" s="133" t="s">
        <v>28</v>
      </c>
    </row>
    <row r="210" spans="1:139" ht="12.75" hidden="1" x14ac:dyDescent="0.2">
      <c r="A210" s="864"/>
      <c r="B210" s="365" t="s">
        <v>408</v>
      </c>
      <c r="C210" s="137" t="s">
        <v>156</v>
      </c>
      <c r="D210" s="137">
        <v>1</v>
      </c>
      <c r="E210" s="137">
        <v>1</v>
      </c>
      <c r="F210" s="137">
        <v>1</v>
      </c>
      <c r="G210" s="139">
        <f t="shared" si="0"/>
        <v>15.625</v>
      </c>
      <c r="H210" s="140">
        <v>8</v>
      </c>
      <c r="I210" s="140">
        <v>20</v>
      </c>
      <c r="J210" s="140">
        <f>H210/Main!$D$9</f>
        <v>1.6</v>
      </c>
      <c r="K210" s="140">
        <f>I210/Main!$D$10</f>
        <v>10</v>
      </c>
      <c r="L210" s="140">
        <f t="shared" si="1"/>
        <v>6.25</v>
      </c>
      <c r="M210" s="140">
        <v>1</v>
      </c>
      <c r="N210" s="143"/>
      <c r="O210" s="143"/>
      <c r="P210" s="143"/>
      <c r="Q210" s="145"/>
      <c r="R210" s="143"/>
      <c r="S210" s="146"/>
      <c r="T210" s="146"/>
      <c r="U210" s="143"/>
      <c r="V210" s="143"/>
      <c r="W210" s="146"/>
      <c r="X210" s="146"/>
      <c r="Y210" s="143"/>
      <c r="Z210" s="143"/>
      <c r="AA210" s="143"/>
      <c r="AB210" s="143"/>
      <c r="AC210" s="362" t="s">
        <v>28</v>
      </c>
      <c r="AD210" s="167">
        <v>22</v>
      </c>
      <c r="AE210" s="133">
        <v>0</v>
      </c>
      <c r="AF210" s="133">
        <v>0</v>
      </c>
      <c r="AG210" s="133">
        <v>0</v>
      </c>
      <c r="AH210" s="133">
        <v>0</v>
      </c>
      <c r="AI210" s="133">
        <v>0</v>
      </c>
      <c r="AJ210" s="133">
        <v>0</v>
      </c>
      <c r="AK210" s="133">
        <v>0</v>
      </c>
      <c r="AL210" s="133">
        <v>0</v>
      </c>
      <c r="AM210" s="133">
        <v>0</v>
      </c>
      <c r="AN210" s="133">
        <v>0</v>
      </c>
      <c r="AO210" s="133">
        <v>0</v>
      </c>
      <c r="AP210" s="133">
        <v>0</v>
      </c>
      <c r="AQ210" s="133">
        <v>0</v>
      </c>
      <c r="AR210" s="133">
        <v>0</v>
      </c>
      <c r="AS210" s="133">
        <v>0</v>
      </c>
      <c r="AT210" s="133">
        <v>0</v>
      </c>
      <c r="AU210" s="133">
        <v>0</v>
      </c>
      <c r="AV210" s="133">
        <v>0</v>
      </c>
      <c r="AW210" s="133">
        <v>0</v>
      </c>
      <c r="AX210" s="133">
        <v>0</v>
      </c>
      <c r="AY210" s="406">
        <f t="shared" ref="AY210:BS210" si="847">IF(AD210 = 0, "", AD210)</f>
        <v>22</v>
      </c>
      <c r="AZ210" s="137" t="str">
        <f t="shared" si="847"/>
        <v/>
      </c>
      <c r="BA210" s="137" t="str">
        <f t="shared" si="847"/>
        <v/>
      </c>
      <c r="BB210" s="137" t="str">
        <f t="shared" si="847"/>
        <v/>
      </c>
      <c r="BC210" s="137" t="str">
        <f t="shared" si="847"/>
        <v/>
      </c>
      <c r="BD210" s="137" t="str">
        <f t="shared" si="847"/>
        <v/>
      </c>
      <c r="BE210" s="137" t="str">
        <f t="shared" si="847"/>
        <v/>
      </c>
      <c r="BF210" s="137" t="str">
        <f t="shared" si="847"/>
        <v/>
      </c>
      <c r="BG210" s="137" t="str">
        <f t="shared" si="847"/>
        <v/>
      </c>
      <c r="BH210" s="137" t="str">
        <f t="shared" si="847"/>
        <v/>
      </c>
      <c r="BI210" s="137" t="str">
        <f t="shared" si="847"/>
        <v/>
      </c>
      <c r="BJ210" s="137" t="str">
        <f t="shared" si="847"/>
        <v/>
      </c>
      <c r="BK210" s="137" t="str">
        <f t="shared" si="847"/>
        <v/>
      </c>
      <c r="BL210" s="137" t="str">
        <f t="shared" si="847"/>
        <v/>
      </c>
      <c r="BM210" s="137" t="str">
        <f t="shared" si="847"/>
        <v/>
      </c>
      <c r="BN210" s="137" t="str">
        <f t="shared" si="847"/>
        <v/>
      </c>
      <c r="BO210" s="137" t="str">
        <f t="shared" si="847"/>
        <v/>
      </c>
      <c r="BP210" s="137" t="str">
        <f t="shared" si="847"/>
        <v/>
      </c>
      <c r="BQ210" s="137" t="str">
        <f t="shared" si="847"/>
        <v/>
      </c>
      <c r="BR210" s="137" t="str">
        <f t="shared" si="847"/>
        <v/>
      </c>
      <c r="BS210" s="169" t="str">
        <f t="shared" si="847"/>
        <v/>
      </c>
      <c r="BT210" s="174" t="e">
        <f>$AY210*Assembly!Z$4+$AZ210*Assembly!Z$5+$BA210*Assembly!Z$6+$BB210*Assembly!Z$7+$BC210*Assembly!Z$8+$BD210*Assembly!Z$9+$BE210*Assembly!Z$10+$BF210*Assembly!Z$11+$BG210*Assembly!Z$12+$BH210*Assembly!Z$13+$BI210*Assembly!Z$14+$BJ210*Assembly!Z$15+$BK210*Assembly!Z$16+$BL210*Assembly!Z$17+$BM210*Assembly!Z$18+$BN210*Assembly!Z$19+$BO210*Assembly!Z$20+$BP210*Assembly!Z$21+$BQ210*Assembly!Z$22+$BR210*Assembly!Z$23+$BS210*Assembly!Z$24</f>
        <v>#VALUE!</v>
      </c>
      <c r="BU210" s="133" t="e">
        <f t="shared" si="3"/>
        <v>#VALUE!</v>
      </c>
      <c r="BV210" s="133"/>
      <c r="BW210" s="133" t="e">
        <f>$AY210*Assembly!AD$4+$AZ210*Assembly!AD$5+$BA210*Assembly!AD$6+$BB210*Assembly!AD$7+$BC210*Assembly!AD$8+$BD210*Assembly!AD$9+$BE210*Assembly!AD$10+$BF210*Assembly!AD$11+$BG210*Assembly!AD$12+$BH210*Assembly!AD$13+$BI210*Assembly!AD$14+$BJ210*Assembly!AD$15+$BK210*Assembly!AD$16+$BL210*Assembly!AD$17+$BM210*Assembly!AD$18+$BN210*Assembly!AD$19+$BO210*Assembly!AD$20+$BP210*Assembly!AD$21+$BQ210*Assembly!AD$22+$BR210*Assembly!AD$23+$BS210*Assembly!AD$24</f>
        <v>#VALUE!</v>
      </c>
      <c r="BX210" s="177" t="e">
        <f t="shared" si="4"/>
        <v>#VALUE!</v>
      </c>
      <c r="BY210" s="178" t="e">
        <f t="shared" si="5"/>
        <v>#VALUE!</v>
      </c>
      <c r="BZ210" s="179" t="e">
        <f t="shared" si="6"/>
        <v>#VALUE!</v>
      </c>
      <c r="CA210" s="178" t="e">
        <f t="shared" si="7"/>
        <v>#VALUE!</v>
      </c>
      <c r="CB210" s="133" t="e">
        <f>$AY210*Assembly!Y$4+$AZ210*Assembly!Y$5+$BA210*Assembly!Y$6+$BB210*Assembly!Y$7+$BC210*Assembly!Y$8+$BD210*Assembly!Y$9+$BE210*Assembly!Y$10+$BF210*Assembly!Y$11+$BG210*Assembly!Y$12+$BH210*Assembly!Y$13+$BI210*Assembly!Y$14+$BJ210*Assembly!Y$15+$BK210*Assembly!Y$16+$BL210*Assembly!Y$17+$BM210*Assembly!Y$18+$BN210*Assembly!Y$19+$BO210*Assembly!Y$20+$BP210*Assembly!Y$21+$BQ210*Assembly!Y$22+$BR210*Assembly!Y$23+$BS210*Assembly!Y$24</f>
        <v>#VALUE!</v>
      </c>
      <c r="CC210" s="133" t="e">
        <f t="shared" si="8"/>
        <v>#VALUE!</v>
      </c>
      <c r="CD210" s="130" t="e">
        <f t="shared" si="9"/>
        <v>#VALUE!</v>
      </c>
      <c r="CE210" s="183" t="e">
        <f>$AY210*Assembly!AC$4+$AZ210*Assembly!AC$5+$BA210*Assembly!AC$6+$BB210*Assembly!AC$7+$BC210*Assembly!AC$8+$BD210*Assembly!AC$9+$BE210*Assembly!AC$10+$BF210*Assembly!AC$11+$BG210*Assembly!AC$12+$BH210*Assembly!AC$13+$BI210*Assembly!AC$14+$BJ210*Assembly!AC$15+$BK210*Assembly!AC$16+$BL210*Assembly!AC$17+$BM210*Assembly!AC$18+$BN210*Assembly!AC$19+$BO210*Assembly!AC$20+$BP210*Assembly!AC$21+$BQ210*Assembly!AC$22+$BR210*Assembly!AC$23+$BS210*Assembly!AC$24</f>
        <v>#VALUE!</v>
      </c>
      <c r="CF210" s="145" t="e">
        <f>$AY210*Assembly!M$4+$AZ210*Assembly!M$5+$BA210*Assembly!M$6+$BB210*Assembly!M$7+$BC210*Assembly!M$8+$BD210*Assembly!M$9+$BE210*Assembly!M$10+$BF210*Assembly!M$11+$BG210*Assembly!M$12+$BH210*Assembly!M$13+$BI210*Assembly!M$14+$BJ210*Assembly!M$15+$BK210*Assembly!M$16+$BL210*Assembly!M$17+$BM210*Assembly!M$18+$BN210*Assembly!M$19+$BO210*Assembly!M$20+$BP210*Assembly!M$21+$BQ210*Assembly!M$22+$BR210*Assembly!M$23+$BS210*Assembly!M$24</f>
        <v>#VALUE!</v>
      </c>
      <c r="CG210" s="145" t="e">
        <f>$AY210*Assembly!N$4+$AZ210*Assembly!N$5+$BA210*Assembly!N$6+$BB210*Assembly!N$7+$BC210*Assembly!N$8+$BD210*Assembly!N$9+$BE210*Assembly!N$10+$BF210*Assembly!N$11+$BG210*Assembly!N$12+$BH210*Assembly!N$13+$BI210*Assembly!N$14+$BJ210*Assembly!N$15+$BK210*Assembly!N$16+$BL210*Assembly!N$17+$BM210*Assembly!N$18+$BN210*Assembly!N$19+$BO210*Assembly!N$20+$BP210*Assembly!N$21+$BQ210*Assembly!N$22+$BR210*Assembly!N$23+$BS210*Assembly!N$24</f>
        <v>#VALUE!</v>
      </c>
      <c r="CH210" s="145" t="e">
        <f>$AY210*Assembly!O$4+$AZ210*Assembly!O$5+$BA210*Assembly!O$6+$BB210*Assembly!O$7+$BC210*Assembly!O$8+$BD210*Assembly!O$9+$BE210*Assembly!O$10+$BF210*Assembly!O$11+$BG210*Assembly!O$12+$BH210*Assembly!O$13+$BI210*Assembly!O$14+$BJ210*Assembly!O$15+$BK210*Assembly!O$16+$BL210*Assembly!O$17+$BM210*Assembly!O$18+$BN210*Assembly!O$19+$BO210*Assembly!O$20+$BP210*Assembly!O$21+$BQ210*Assembly!O$22+$BR210*Assembly!O$23+$BS210*Assembly!O$24</f>
        <v>#VALUE!</v>
      </c>
      <c r="CI210" s="140" t="e">
        <f>$AY210*Assembly!P$4+$AZ210*Assembly!P$5+$BA210*Assembly!P$6+$BB210*Assembly!P$7+$BC210*Assembly!P$8+$BD210*Assembly!P$9+$BE210*Assembly!P$10+$BF210*Assembly!P$11+$BG210*Assembly!P$12+$BH210*Assembly!P$13+$BI210*Assembly!P$14+$BJ210*Assembly!P$15+$BK210*Assembly!P$16+$BL210*Assembly!P$17+$BM210*Assembly!P$18+$BN210*Assembly!P$19+$BO210*Assembly!P$20+$BP210*Assembly!P$21+$BQ210*Assembly!P$22+$BR210*Assembly!P$23+$BS210*Assembly!P$24</f>
        <v>#VALUE!</v>
      </c>
      <c r="CJ210" s="140" t="e">
        <f>$AY210*Assembly!Q$4+$AZ210*Assembly!Q$5+$BA210*Assembly!Q$6+$BB210*Assembly!Q$7+$BC210*Assembly!Q$8+$BD210*Assembly!Q$9+$BE210*Assembly!Q$10+$BF210*Assembly!Q$11+$BG210*Assembly!Q$12+$BH210*Assembly!Q$13+$BI210*Assembly!Q$14+$BJ210*Assembly!Q$15+$BK210*Assembly!Q$16+$BL210*Assembly!Q$17+$BM210*Assembly!Q$18+$BN210*Assembly!Q$19+$BO210*Assembly!Q$20+$BP210*Assembly!Q$21+$BQ210*Assembly!Q$22+$BR210*Assembly!Q$23+$BS210*Assembly!Q$24</f>
        <v>#VALUE!</v>
      </c>
      <c r="CK210" s="145" t="e">
        <f>$AY210*Assembly!R$4+$AZ210*Assembly!R$5+$BA210*Assembly!R$6+$BB210*Assembly!R$7+$BC210*Assembly!R$8+$BD210*Assembly!R$9+$BE210*Assembly!R$10+$BF210*Assembly!R$11+$BG210*Assembly!R$12+$BH210*Assembly!R$13+$BI210*Assembly!R$14+$BJ210*Assembly!R$15+$BK210*Assembly!R$16+$BL210*Assembly!R$17+$BM210*Assembly!R$18+$BN210*Assembly!R$19+$BO210*Assembly!R$20+$BP210*Assembly!R$21+$BQ210*Assembly!R$22+$BR210*Assembly!R$23+$BS210*Assembly!R$24</f>
        <v>#VALUE!</v>
      </c>
      <c r="CL210" s="140" t="e">
        <f>$AY210*Assembly!S$4+$AZ210*Assembly!S$5+$BA210*Assembly!S$6+$BB210*Assembly!S$7+$BC210*Assembly!S$8+$BD210*Assembly!S$9+$BE210*Assembly!S$10+$BF210*Assembly!S$11+$BG210*Assembly!S$12+$BH210*Assembly!S$13+$BI210*Assembly!S$14+$BJ210*Assembly!S$15+$BK210*Assembly!S$16+$BL210*Assembly!S$17+$BM210*Assembly!S$18+$BN210*Assembly!S$19+$BO210*Assembly!S$20+$BP210*Assembly!S$21+$BQ210*Assembly!S$22+$BR210*Assembly!S$23+$BS210*Assembly!S$24</f>
        <v>#VALUE!</v>
      </c>
      <c r="CM210" s="140" t="e">
        <f>$AY210*Assembly!T$4+$AZ210*Assembly!T$5+$BA210*Assembly!T$6+$BB210*Assembly!T$7+$BC210*Assembly!T$8+$BD210*Assembly!T$9+$BE210*Assembly!T$10+$BF210*Assembly!T$11+$BG210*Assembly!T$12+$BH210*Assembly!T$13+$BI210*Assembly!T$14+$BJ210*Assembly!T$15+$BK210*Assembly!T$16+$BL210*Assembly!T$17+$BM210*Assembly!T$18+$BN210*Assembly!T$19+$BO210*Assembly!T$20+$BP210*Assembly!T$21+$BQ210*Assembly!T$22+$BR210*Assembly!T$23+$BS210*Assembly!T$24</f>
        <v>#VALUE!</v>
      </c>
      <c r="CN210" s="140" t="e">
        <f>$AY210*Assembly!U$4+$AZ210*Assembly!U$5+$BA210*Assembly!U$6+$BB210*Assembly!U$7+$BC210*Assembly!U$8+$BD210*Assembly!U$9+$BE210*Assembly!U$10+$BF210*Assembly!U$11+$BG210*Assembly!U$12+$BH210*Assembly!U$13+$BI210*Assembly!U$14+$BJ210*Assembly!U$15+$BK210*Assembly!U$16+$BL210*Assembly!U$17+$BM210*Assembly!U$18+$BN210*Assembly!U$19+$BO210*Assembly!U$20+$BP210*Assembly!U$21+$BQ210*Assembly!U$22+$BR210*Assembly!U$23+$BS210*Assembly!U$24</f>
        <v>#VALUE!</v>
      </c>
      <c r="CO210" s="145" t="e">
        <f>$AY210*Assembly!V$4+$AZ210*Assembly!V$5+$BA210*Assembly!V$6+$BB210*Assembly!V$7+$BC210*Assembly!V$8+$BD210*Assembly!V$9+$BE210*Assembly!V$10+$BF210*Assembly!V$11+$BG210*Assembly!V$12+$BH210*Assembly!V$13+$BI210*Assembly!V$14+$BJ210*Assembly!V$15+$BK210*Assembly!V$16+$BL210*Assembly!V$17+$BM210*Assembly!V$18+$BN210*Assembly!V$19+$BO210*Assembly!V$20+$BP210*Assembly!V$21+$BQ210*Assembly!V$22+$BR210*Assembly!V$23+$BS210*Assembly!V$24</f>
        <v>#VALUE!</v>
      </c>
      <c r="CP210" s="145" t="e">
        <f>CF210*Refining!$F$3</f>
        <v>#VALUE!</v>
      </c>
      <c r="CQ210" s="145" t="e">
        <f>CG210*Refining!$F$4</f>
        <v>#VALUE!</v>
      </c>
      <c r="CR210" s="145" t="e">
        <f>CH210*Refining!$F$5</f>
        <v>#VALUE!</v>
      </c>
      <c r="CS210" s="145" t="e">
        <f>CI210*Refining!$F$6</f>
        <v>#VALUE!</v>
      </c>
      <c r="CT210" s="145" t="e">
        <f>CJ210*Refining!$F$7</f>
        <v>#VALUE!</v>
      </c>
      <c r="CU210" s="145" t="e">
        <f>CK210*Refining!$F$8</f>
        <v>#VALUE!</v>
      </c>
      <c r="CV210" s="145" t="e">
        <f>CL210*Refining!$F$9</f>
        <v>#VALUE!</v>
      </c>
      <c r="CW210" s="145" t="e">
        <f>CM210*Refining!$F$10</f>
        <v>#VALUE!</v>
      </c>
      <c r="CX210" s="145" t="e">
        <f>CN210*Refining!$F$11</f>
        <v>#VALUE!</v>
      </c>
      <c r="CY210" s="145" t="e">
        <f>CO210*Refining!$F$12</f>
        <v>#VALUE!</v>
      </c>
      <c r="CZ210" s="185" t="e">
        <f t="shared" ref="CZ210:DS210" si="848">IF(CF210 = 0, "", CF210)</f>
        <v>#VALUE!</v>
      </c>
      <c r="DA210" s="186" t="e">
        <f t="shared" si="848"/>
        <v>#VALUE!</v>
      </c>
      <c r="DB210" s="186" t="e">
        <f t="shared" si="848"/>
        <v>#VALUE!</v>
      </c>
      <c r="DC210" s="186" t="e">
        <f t="shared" si="848"/>
        <v>#VALUE!</v>
      </c>
      <c r="DD210" s="186" t="e">
        <f t="shared" si="848"/>
        <v>#VALUE!</v>
      </c>
      <c r="DE210" s="186" t="e">
        <f t="shared" si="848"/>
        <v>#VALUE!</v>
      </c>
      <c r="DF210" s="186" t="e">
        <f t="shared" si="848"/>
        <v>#VALUE!</v>
      </c>
      <c r="DG210" s="186" t="e">
        <f t="shared" si="848"/>
        <v>#VALUE!</v>
      </c>
      <c r="DH210" s="186" t="e">
        <f t="shared" si="848"/>
        <v>#VALUE!</v>
      </c>
      <c r="DI210" s="187" t="e">
        <f t="shared" si="848"/>
        <v>#VALUE!</v>
      </c>
      <c r="DJ210" s="185" t="e">
        <f t="shared" si="848"/>
        <v>#VALUE!</v>
      </c>
      <c r="DK210" s="186" t="e">
        <f t="shared" si="848"/>
        <v>#VALUE!</v>
      </c>
      <c r="DL210" s="186" t="e">
        <f t="shared" si="848"/>
        <v>#VALUE!</v>
      </c>
      <c r="DM210" s="186" t="e">
        <f t="shared" si="848"/>
        <v>#VALUE!</v>
      </c>
      <c r="DN210" s="211" t="e">
        <f t="shared" si="848"/>
        <v>#VALUE!</v>
      </c>
      <c r="DO210" s="186" t="e">
        <f t="shared" si="848"/>
        <v>#VALUE!</v>
      </c>
      <c r="DP210" s="186" t="e">
        <f t="shared" si="848"/>
        <v>#VALUE!</v>
      </c>
      <c r="DQ210" s="186" t="e">
        <f t="shared" si="848"/>
        <v>#VALUE!</v>
      </c>
      <c r="DR210" s="186" t="e">
        <f t="shared" si="848"/>
        <v>#VALUE!</v>
      </c>
      <c r="DS210" s="187" t="e">
        <f t="shared" si="848"/>
        <v>#VALUE!</v>
      </c>
      <c r="DT210" s="185" t="e">
        <f t="shared" si="11"/>
        <v>#VALUE!</v>
      </c>
      <c r="DU210" s="189" t="e">
        <f t="shared" si="12"/>
        <v>#VALUE!</v>
      </c>
      <c r="DV210" s="133" t="e">
        <f>CZ210*'Ores &amp; Ingots'!$C$3+DA210*'Ores &amp; Ingots'!$C$4+DB210*'Ores &amp; Ingots'!$C$5+DC210*'Ores &amp; Ingots'!$C$6+DD210*'Ores &amp; Ingots'!$C$7+DE210*'Ores &amp; Ingots'!$C$8+DF210*'Ores &amp; Ingots'!$C$9+DG210*'Ores &amp; Ingots'!$C$10+DH210*'Ores &amp; Ingots'!$C$11+DI210*'Ores &amp; Ingots'!$C$12</f>
        <v>#VALUE!</v>
      </c>
      <c r="DW210" s="133" t="e">
        <f>DJ210*'Ores &amp; Ingots'!$B$3+DK210*'Ores &amp; Ingots'!$B$4+DL210*'Ores &amp; Ingots'!$B$5+DM210*'Ores &amp; Ingots'!$B$6+DN210*'Ores &amp; Ingots'!$B$7+DO210*'Ores &amp; Ingots'!$B$8+DP210*'Ores &amp; Ingots'!$B$9+DQ210*'Ores &amp; Ingots'!$B$10+DR210*'Ores &amp; Ingots'!$B$11+DS210*'Ores &amp; Ingots'!$B$12</f>
        <v>#VALUE!</v>
      </c>
      <c r="DX210" s="189" t="e">
        <f>CZ210*Refining!$G$3+DA210*Refining!$G$4+DB210*Refining!$G$5+DC210*Refining!$G$6+DD210*Refining!$G$7+DE210*Refining!$G$8+DF210*Refining!$G$9+DG210*Refining!$G$10+DH210*Refining!$G$11+DI210*Refining!$G$12</f>
        <v>#VALUE!</v>
      </c>
      <c r="DY210" s="189" t="e">
        <f t="shared" si="13"/>
        <v>#VALUE!</v>
      </c>
      <c r="DZ210" s="192" t="e">
        <f t="shared" si="14"/>
        <v>#VALUE!</v>
      </c>
      <c r="EA210" s="185" t="e">
        <f t="shared" si="15"/>
        <v>#VALUE!</v>
      </c>
      <c r="EB210" s="194" t="e">
        <f t="shared" ref="EB210:EC210" si="849">EA210/60</f>
        <v>#VALUE!</v>
      </c>
      <c r="EC210" s="194" t="e">
        <f t="shared" si="849"/>
        <v>#VALUE!</v>
      </c>
      <c r="ED210" s="185" t="e">
        <f t="shared" si="17"/>
        <v>#VALUE!</v>
      </c>
      <c r="EE210" s="194" t="e">
        <f t="shared" ref="EE210:EF210" si="850">ED210/1000</f>
        <v>#VALUE!</v>
      </c>
      <c r="EF210" s="196" t="e">
        <f t="shared" si="850"/>
        <v>#VALUE!</v>
      </c>
      <c r="EG210" s="130" t="e">
        <f t="shared" si="19"/>
        <v>#VALUE!</v>
      </c>
      <c r="EH210" s="132" t="e">
        <f t="shared" si="20"/>
        <v>#VALUE!</v>
      </c>
      <c r="EI210" s="133" t="s">
        <v>28</v>
      </c>
    </row>
    <row r="211" spans="1:139" ht="12.75" hidden="1" x14ac:dyDescent="0.2">
      <c r="A211" s="865"/>
      <c r="B211" s="228" t="s">
        <v>409</v>
      </c>
      <c r="C211" s="216" t="s">
        <v>156</v>
      </c>
      <c r="D211" s="216">
        <v>1</v>
      </c>
      <c r="E211" s="216">
        <v>1</v>
      </c>
      <c r="F211" s="216">
        <v>1</v>
      </c>
      <c r="G211" s="229">
        <f t="shared" si="0"/>
        <v>15.625</v>
      </c>
      <c r="H211" s="230">
        <v>8</v>
      </c>
      <c r="I211" s="230">
        <v>20</v>
      </c>
      <c r="J211" s="230">
        <f>H211/Main!$D$9</f>
        <v>1.6</v>
      </c>
      <c r="K211" s="230">
        <f>I211/Main!$D$10</f>
        <v>10</v>
      </c>
      <c r="L211" s="230">
        <f t="shared" si="1"/>
        <v>6.25</v>
      </c>
      <c r="M211" s="230">
        <v>1</v>
      </c>
      <c r="N211" s="233"/>
      <c r="O211" s="233"/>
      <c r="P211" s="233"/>
      <c r="Q211" s="232"/>
      <c r="R211" s="233"/>
      <c r="S211" s="234"/>
      <c r="T211" s="234"/>
      <c r="U211" s="233"/>
      <c r="V211" s="233"/>
      <c r="W211" s="234"/>
      <c r="X211" s="234"/>
      <c r="Y211" s="233"/>
      <c r="Z211" s="233"/>
      <c r="AA211" s="233"/>
      <c r="AB211" s="233"/>
      <c r="AC211" s="366" t="s">
        <v>28</v>
      </c>
      <c r="AD211" s="227">
        <v>16</v>
      </c>
      <c r="AE211" s="226">
        <v>0</v>
      </c>
      <c r="AF211" s="226">
        <v>0</v>
      </c>
      <c r="AG211" s="226">
        <v>0</v>
      </c>
      <c r="AH211" s="226">
        <v>0</v>
      </c>
      <c r="AI211" s="226">
        <v>0</v>
      </c>
      <c r="AJ211" s="226">
        <v>0</v>
      </c>
      <c r="AK211" s="226">
        <v>0</v>
      </c>
      <c r="AL211" s="226">
        <v>0</v>
      </c>
      <c r="AM211" s="226">
        <v>0</v>
      </c>
      <c r="AN211" s="226">
        <v>0</v>
      </c>
      <c r="AO211" s="226">
        <v>0</v>
      </c>
      <c r="AP211" s="226">
        <v>0</v>
      </c>
      <c r="AQ211" s="226">
        <v>0</v>
      </c>
      <c r="AR211" s="226">
        <v>0</v>
      </c>
      <c r="AS211" s="226">
        <v>0</v>
      </c>
      <c r="AT211" s="226">
        <v>0</v>
      </c>
      <c r="AU211" s="226">
        <v>0</v>
      </c>
      <c r="AV211" s="226">
        <v>0</v>
      </c>
      <c r="AW211" s="226">
        <v>0</v>
      </c>
      <c r="AX211" s="226">
        <v>0</v>
      </c>
      <c r="AY211" s="407">
        <f t="shared" ref="AY211:BS211" si="851">IF(AD211 = 0, "", AD211)</f>
        <v>16</v>
      </c>
      <c r="AZ211" s="216" t="str">
        <f t="shared" si="851"/>
        <v/>
      </c>
      <c r="BA211" s="216" t="str">
        <f t="shared" si="851"/>
        <v/>
      </c>
      <c r="BB211" s="216" t="str">
        <f t="shared" si="851"/>
        <v/>
      </c>
      <c r="BC211" s="216" t="str">
        <f t="shared" si="851"/>
        <v/>
      </c>
      <c r="BD211" s="216" t="str">
        <f t="shared" si="851"/>
        <v/>
      </c>
      <c r="BE211" s="216" t="str">
        <f t="shared" si="851"/>
        <v/>
      </c>
      <c r="BF211" s="216" t="str">
        <f t="shared" si="851"/>
        <v/>
      </c>
      <c r="BG211" s="216" t="str">
        <f t="shared" si="851"/>
        <v/>
      </c>
      <c r="BH211" s="216" t="str">
        <f t="shared" si="851"/>
        <v/>
      </c>
      <c r="BI211" s="216" t="str">
        <f t="shared" si="851"/>
        <v/>
      </c>
      <c r="BJ211" s="216" t="str">
        <f t="shared" si="851"/>
        <v/>
      </c>
      <c r="BK211" s="216" t="str">
        <f t="shared" si="851"/>
        <v/>
      </c>
      <c r="BL211" s="216" t="str">
        <f t="shared" si="851"/>
        <v/>
      </c>
      <c r="BM211" s="216" t="str">
        <f t="shared" si="851"/>
        <v/>
      </c>
      <c r="BN211" s="216" t="str">
        <f t="shared" si="851"/>
        <v/>
      </c>
      <c r="BO211" s="216" t="str">
        <f t="shared" si="851"/>
        <v/>
      </c>
      <c r="BP211" s="216" t="str">
        <f t="shared" si="851"/>
        <v/>
      </c>
      <c r="BQ211" s="216" t="str">
        <f t="shared" si="851"/>
        <v/>
      </c>
      <c r="BR211" s="216" t="str">
        <f t="shared" si="851"/>
        <v/>
      </c>
      <c r="BS211" s="231" t="str">
        <f t="shared" si="851"/>
        <v/>
      </c>
      <c r="BT211" s="225" t="e">
        <f>$AY211*Assembly!Z$4+$AZ211*Assembly!Z$5+$BA211*Assembly!Z$6+$BB211*Assembly!Z$7+$BC211*Assembly!Z$8+$BD211*Assembly!Z$9+$BE211*Assembly!Z$10+$BF211*Assembly!Z$11+$BG211*Assembly!Z$12+$BH211*Assembly!Z$13+$BI211*Assembly!Z$14+$BJ211*Assembly!Z$15+$BK211*Assembly!Z$16+$BL211*Assembly!Z$17+$BM211*Assembly!Z$18+$BN211*Assembly!Z$19+$BO211*Assembly!Z$20+$BP211*Assembly!Z$21+$BQ211*Assembly!Z$22+$BR211*Assembly!Z$23+$BS211*Assembly!Z$24</f>
        <v>#VALUE!</v>
      </c>
      <c r="BU211" s="226" t="e">
        <f t="shared" si="3"/>
        <v>#VALUE!</v>
      </c>
      <c r="BV211" s="226"/>
      <c r="BW211" s="226" t="e">
        <f>$AY211*Assembly!AD$4+$AZ211*Assembly!AD$5+$BA211*Assembly!AD$6+$BB211*Assembly!AD$7+$BC211*Assembly!AD$8+$BD211*Assembly!AD$9+$BE211*Assembly!AD$10+$BF211*Assembly!AD$11+$BG211*Assembly!AD$12+$BH211*Assembly!AD$13+$BI211*Assembly!AD$14+$BJ211*Assembly!AD$15+$BK211*Assembly!AD$16+$BL211*Assembly!AD$17+$BM211*Assembly!AD$18+$BN211*Assembly!AD$19+$BO211*Assembly!AD$20+$BP211*Assembly!AD$21+$BQ211*Assembly!AD$22+$BR211*Assembly!AD$23+$BS211*Assembly!AD$24</f>
        <v>#VALUE!</v>
      </c>
      <c r="BX211" s="236" t="e">
        <f t="shared" si="4"/>
        <v>#VALUE!</v>
      </c>
      <c r="BY211" s="237" t="e">
        <f t="shared" si="5"/>
        <v>#VALUE!</v>
      </c>
      <c r="BZ211" s="238" t="e">
        <f t="shared" si="6"/>
        <v>#VALUE!</v>
      </c>
      <c r="CA211" s="237" t="e">
        <f t="shared" si="7"/>
        <v>#VALUE!</v>
      </c>
      <c r="CB211" s="226" t="e">
        <f>$AY211*Assembly!Y$4+$AZ211*Assembly!Y$5+$BA211*Assembly!Y$6+$BB211*Assembly!Y$7+$BC211*Assembly!Y$8+$BD211*Assembly!Y$9+$BE211*Assembly!Y$10+$BF211*Assembly!Y$11+$BG211*Assembly!Y$12+$BH211*Assembly!Y$13+$BI211*Assembly!Y$14+$BJ211*Assembly!Y$15+$BK211*Assembly!Y$16+$BL211*Assembly!Y$17+$BM211*Assembly!Y$18+$BN211*Assembly!Y$19+$BO211*Assembly!Y$20+$BP211*Assembly!Y$21+$BQ211*Assembly!Y$22+$BR211*Assembly!Y$23+$BS211*Assembly!Y$24</f>
        <v>#VALUE!</v>
      </c>
      <c r="CC211" s="226" t="e">
        <f t="shared" si="8"/>
        <v>#VALUE!</v>
      </c>
      <c r="CD211" s="239" t="e">
        <f t="shared" si="9"/>
        <v>#VALUE!</v>
      </c>
      <c r="CE211" s="240" t="e">
        <f>$AY211*Assembly!AC$4+$AZ211*Assembly!AC$5+$BA211*Assembly!AC$6+$BB211*Assembly!AC$7+$BC211*Assembly!AC$8+$BD211*Assembly!AC$9+$BE211*Assembly!AC$10+$BF211*Assembly!AC$11+$BG211*Assembly!AC$12+$BH211*Assembly!AC$13+$BI211*Assembly!AC$14+$BJ211*Assembly!AC$15+$BK211*Assembly!AC$16+$BL211*Assembly!AC$17+$BM211*Assembly!AC$18+$BN211*Assembly!AC$19+$BO211*Assembly!AC$20+$BP211*Assembly!AC$21+$BQ211*Assembly!AC$22+$BR211*Assembly!AC$23+$BS211*Assembly!AC$24</f>
        <v>#VALUE!</v>
      </c>
      <c r="CF211" s="232" t="e">
        <f>$AY211*Assembly!M$4+$AZ211*Assembly!M$5+$BA211*Assembly!M$6+$BB211*Assembly!M$7+$BC211*Assembly!M$8+$BD211*Assembly!M$9+$BE211*Assembly!M$10+$BF211*Assembly!M$11+$BG211*Assembly!M$12+$BH211*Assembly!M$13+$BI211*Assembly!M$14+$BJ211*Assembly!M$15+$BK211*Assembly!M$16+$BL211*Assembly!M$17+$BM211*Assembly!M$18+$BN211*Assembly!M$19+$BO211*Assembly!M$20+$BP211*Assembly!M$21+$BQ211*Assembly!M$22+$BR211*Assembly!M$23+$BS211*Assembly!M$24</f>
        <v>#VALUE!</v>
      </c>
      <c r="CG211" s="232" t="e">
        <f>$AY211*Assembly!N$4+$AZ211*Assembly!N$5+$BA211*Assembly!N$6+$BB211*Assembly!N$7+$BC211*Assembly!N$8+$BD211*Assembly!N$9+$BE211*Assembly!N$10+$BF211*Assembly!N$11+$BG211*Assembly!N$12+$BH211*Assembly!N$13+$BI211*Assembly!N$14+$BJ211*Assembly!N$15+$BK211*Assembly!N$16+$BL211*Assembly!N$17+$BM211*Assembly!N$18+$BN211*Assembly!N$19+$BO211*Assembly!N$20+$BP211*Assembly!N$21+$BQ211*Assembly!N$22+$BR211*Assembly!N$23+$BS211*Assembly!N$24</f>
        <v>#VALUE!</v>
      </c>
      <c r="CH211" s="232" t="e">
        <f>$AY211*Assembly!O$4+$AZ211*Assembly!O$5+$BA211*Assembly!O$6+$BB211*Assembly!O$7+$BC211*Assembly!O$8+$BD211*Assembly!O$9+$BE211*Assembly!O$10+$BF211*Assembly!O$11+$BG211*Assembly!O$12+$BH211*Assembly!O$13+$BI211*Assembly!O$14+$BJ211*Assembly!O$15+$BK211*Assembly!O$16+$BL211*Assembly!O$17+$BM211*Assembly!O$18+$BN211*Assembly!O$19+$BO211*Assembly!O$20+$BP211*Assembly!O$21+$BQ211*Assembly!O$22+$BR211*Assembly!O$23+$BS211*Assembly!O$24</f>
        <v>#VALUE!</v>
      </c>
      <c r="CI211" s="230" t="e">
        <f>$AY211*Assembly!P$4+$AZ211*Assembly!P$5+$BA211*Assembly!P$6+$BB211*Assembly!P$7+$BC211*Assembly!P$8+$BD211*Assembly!P$9+$BE211*Assembly!P$10+$BF211*Assembly!P$11+$BG211*Assembly!P$12+$BH211*Assembly!P$13+$BI211*Assembly!P$14+$BJ211*Assembly!P$15+$BK211*Assembly!P$16+$BL211*Assembly!P$17+$BM211*Assembly!P$18+$BN211*Assembly!P$19+$BO211*Assembly!P$20+$BP211*Assembly!P$21+$BQ211*Assembly!P$22+$BR211*Assembly!P$23+$BS211*Assembly!P$24</f>
        <v>#VALUE!</v>
      </c>
      <c r="CJ211" s="230" t="e">
        <f>$AY211*Assembly!Q$4+$AZ211*Assembly!Q$5+$BA211*Assembly!Q$6+$BB211*Assembly!Q$7+$BC211*Assembly!Q$8+$BD211*Assembly!Q$9+$BE211*Assembly!Q$10+$BF211*Assembly!Q$11+$BG211*Assembly!Q$12+$BH211*Assembly!Q$13+$BI211*Assembly!Q$14+$BJ211*Assembly!Q$15+$BK211*Assembly!Q$16+$BL211*Assembly!Q$17+$BM211*Assembly!Q$18+$BN211*Assembly!Q$19+$BO211*Assembly!Q$20+$BP211*Assembly!Q$21+$BQ211*Assembly!Q$22+$BR211*Assembly!Q$23+$BS211*Assembly!Q$24</f>
        <v>#VALUE!</v>
      </c>
      <c r="CK211" s="232" t="e">
        <f>$AY211*Assembly!R$4+$AZ211*Assembly!R$5+$BA211*Assembly!R$6+$BB211*Assembly!R$7+$BC211*Assembly!R$8+$BD211*Assembly!R$9+$BE211*Assembly!R$10+$BF211*Assembly!R$11+$BG211*Assembly!R$12+$BH211*Assembly!R$13+$BI211*Assembly!R$14+$BJ211*Assembly!R$15+$BK211*Assembly!R$16+$BL211*Assembly!R$17+$BM211*Assembly!R$18+$BN211*Assembly!R$19+$BO211*Assembly!R$20+$BP211*Assembly!R$21+$BQ211*Assembly!R$22+$BR211*Assembly!R$23+$BS211*Assembly!R$24</f>
        <v>#VALUE!</v>
      </c>
      <c r="CL211" s="230" t="e">
        <f>$AY211*Assembly!S$4+$AZ211*Assembly!S$5+$BA211*Assembly!S$6+$BB211*Assembly!S$7+$BC211*Assembly!S$8+$BD211*Assembly!S$9+$BE211*Assembly!S$10+$BF211*Assembly!S$11+$BG211*Assembly!S$12+$BH211*Assembly!S$13+$BI211*Assembly!S$14+$BJ211*Assembly!S$15+$BK211*Assembly!S$16+$BL211*Assembly!S$17+$BM211*Assembly!S$18+$BN211*Assembly!S$19+$BO211*Assembly!S$20+$BP211*Assembly!S$21+$BQ211*Assembly!S$22+$BR211*Assembly!S$23+$BS211*Assembly!S$24</f>
        <v>#VALUE!</v>
      </c>
      <c r="CM211" s="230" t="e">
        <f>$AY211*Assembly!T$4+$AZ211*Assembly!T$5+$BA211*Assembly!T$6+$BB211*Assembly!T$7+$BC211*Assembly!T$8+$BD211*Assembly!T$9+$BE211*Assembly!T$10+$BF211*Assembly!T$11+$BG211*Assembly!T$12+$BH211*Assembly!T$13+$BI211*Assembly!T$14+$BJ211*Assembly!T$15+$BK211*Assembly!T$16+$BL211*Assembly!T$17+$BM211*Assembly!T$18+$BN211*Assembly!T$19+$BO211*Assembly!T$20+$BP211*Assembly!T$21+$BQ211*Assembly!T$22+$BR211*Assembly!T$23+$BS211*Assembly!T$24</f>
        <v>#VALUE!</v>
      </c>
      <c r="CN211" s="230" t="e">
        <f>$AY211*Assembly!U$4+$AZ211*Assembly!U$5+$BA211*Assembly!U$6+$BB211*Assembly!U$7+$BC211*Assembly!U$8+$BD211*Assembly!U$9+$BE211*Assembly!U$10+$BF211*Assembly!U$11+$BG211*Assembly!U$12+$BH211*Assembly!U$13+$BI211*Assembly!U$14+$BJ211*Assembly!U$15+$BK211*Assembly!U$16+$BL211*Assembly!U$17+$BM211*Assembly!U$18+$BN211*Assembly!U$19+$BO211*Assembly!U$20+$BP211*Assembly!U$21+$BQ211*Assembly!U$22+$BR211*Assembly!U$23+$BS211*Assembly!U$24</f>
        <v>#VALUE!</v>
      </c>
      <c r="CO211" s="232" t="e">
        <f>$AY211*Assembly!V$4+$AZ211*Assembly!V$5+$BA211*Assembly!V$6+$BB211*Assembly!V$7+$BC211*Assembly!V$8+$BD211*Assembly!V$9+$BE211*Assembly!V$10+$BF211*Assembly!V$11+$BG211*Assembly!V$12+$BH211*Assembly!V$13+$BI211*Assembly!V$14+$BJ211*Assembly!V$15+$BK211*Assembly!V$16+$BL211*Assembly!V$17+$BM211*Assembly!V$18+$BN211*Assembly!V$19+$BO211*Assembly!V$20+$BP211*Assembly!V$21+$BQ211*Assembly!V$22+$BR211*Assembly!V$23+$BS211*Assembly!V$24</f>
        <v>#VALUE!</v>
      </c>
      <c r="CP211" s="232" t="e">
        <f>CF211*Refining!$F$3</f>
        <v>#VALUE!</v>
      </c>
      <c r="CQ211" s="232" t="e">
        <f>CG211*Refining!$F$4</f>
        <v>#VALUE!</v>
      </c>
      <c r="CR211" s="232" t="e">
        <f>CH211*Refining!$F$5</f>
        <v>#VALUE!</v>
      </c>
      <c r="CS211" s="232" t="e">
        <f>CI211*Refining!$F$6</f>
        <v>#VALUE!</v>
      </c>
      <c r="CT211" s="232" t="e">
        <f>CJ211*Refining!$F$7</f>
        <v>#VALUE!</v>
      </c>
      <c r="CU211" s="232" t="e">
        <f>CK211*Refining!$F$8</f>
        <v>#VALUE!</v>
      </c>
      <c r="CV211" s="232" t="e">
        <f>CL211*Refining!$F$9</f>
        <v>#VALUE!</v>
      </c>
      <c r="CW211" s="232" t="e">
        <f>CM211*Refining!$F$10</f>
        <v>#VALUE!</v>
      </c>
      <c r="CX211" s="232" t="e">
        <f>CN211*Refining!$F$11</f>
        <v>#VALUE!</v>
      </c>
      <c r="CY211" s="232" t="e">
        <f>CO211*Refining!$F$12</f>
        <v>#VALUE!</v>
      </c>
      <c r="CZ211" s="243" t="e">
        <f t="shared" ref="CZ211:DS211" si="852">IF(CF211 = 0, "", CF211)</f>
        <v>#VALUE!</v>
      </c>
      <c r="DA211" s="246" t="e">
        <f t="shared" si="852"/>
        <v>#VALUE!</v>
      </c>
      <c r="DB211" s="246" t="e">
        <f t="shared" si="852"/>
        <v>#VALUE!</v>
      </c>
      <c r="DC211" s="246" t="e">
        <f t="shared" si="852"/>
        <v>#VALUE!</v>
      </c>
      <c r="DD211" s="246" t="e">
        <f t="shared" si="852"/>
        <v>#VALUE!</v>
      </c>
      <c r="DE211" s="246" t="e">
        <f t="shared" si="852"/>
        <v>#VALUE!</v>
      </c>
      <c r="DF211" s="246" t="e">
        <f t="shared" si="852"/>
        <v>#VALUE!</v>
      </c>
      <c r="DG211" s="246" t="e">
        <f t="shared" si="852"/>
        <v>#VALUE!</v>
      </c>
      <c r="DH211" s="246" t="e">
        <f t="shared" si="852"/>
        <v>#VALUE!</v>
      </c>
      <c r="DI211" s="251" t="e">
        <f t="shared" si="852"/>
        <v>#VALUE!</v>
      </c>
      <c r="DJ211" s="243" t="e">
        <f t="shared" si="852"/>
        <v>#VALUE!</v>
      </c>
      <c r="DK211" s="246" t="e">
        <f t="shared" si="852"/>
        <v>#VALUE!</v>
      </c>
      <c r="DL211" s="246" t="e">
        <f t="shared" si="852"/>
        <v>#VALUE!</v>
      </c>
      <c r="DM211" s="246" t="e">
        <f t="shared" si="852"/>
        <v>#VALUE!</v>
      </c>
      <c r="DN211" s="254" t="e">
        <f t="shared" si="852"/>
        <v>#VALUE!</v>
      </c>
      <c r="DO211" s="246" t="e">
        <f t="shared" si="852"/>
        <v>#VALUE!</v>
      </c>
      <c r="DP211" s="246" t="e">
        <f t="shared" si="852"/>
        <v>#VALUE!</v>
      </c>
      <c r="DQ211" s="246" t="e">
        <f t="shared" si="852"/>
        <v>#VALUE!</v>
      </c>
      <c r="DR211" s="246" t="e">
        <f t="shared" si="852"/>
        <v>#VALUE!</v>
      </c>
      <c r="DS211" s="251" t="e">
        <f t="shared" si="852"/>
        <v>#VALUE!</v>
      </c>
      <c r="DT211" s="243" t="e">
        <f t="shared" si="11"/>
        <v>#VALUE!</v>
      </c>
      <c r="DU211" s="245" t="e">
        <f t="shared" si="12"/>
        <v>#VALUE!</v>
      </c>
      <c r="DV211" s="226" t="e">
        <f>CZ211*'Ores &amp; Ingots'!$C$3+DA211*'Ores &amp; Ingots'!$C$4+DB211*'Ores &amp; Ingots'!$C$5+DC211*'Ores &amp; Ingots'!$C$6+DD211*'Ores &amp; Ingots'!$C$7+DE211*'Ores &amp; Ingots'!$C$8+DF211*'Ores &amp; Ingots'!$C$9+DG211*'Ores &amp; Ingots'!$C$10+DH211*'Ores &amp; Ingots'!$C$11+DI211*'Ores &amp; Ingots'!$C$12</f>
        <v>#VALUE!</v>
      </c>
      <c r="DW211" s="226" t="e">
        <f>DJ211*'Ores &amp; Ingots'!$B$3+DK211*'Ores &amp; Ingots'!$B$4+DL211*'Ores &amp; Ingots'!$B$5+DM211*'Ores &amp; Ingots'!$B$6+DN211*'Ores &amp; Ingots'!$B$7+DO211*'Ores &amp; Ingots'!$B$8+DP211*'Ores &amp; Ingots'!$B$9+DQ211*'Ores &amp; Ingots'!$B$10+DR211*'Ores &amp; Ingots'!$B$11+DS211*'Ores &amp; Ingots'!$B$12</f>
        <v>#VALUE!</v>
      </c>
      <c r="DX211" s="245" t="e">
        <f>CZ211*Refining!$G$3+DA211*Refining!$G$4+DB211*Refining!$G$5+DC211*Refining!$G$6+DD211*Refining!$G$7+DE211*Refining!$G$8+DF211*Refining!$G$9+DG211*Refining!$G$10+DH211*Refining!$G$11+DI211*Refining!$G$12</f>
        <v>#VALUE!</v>
      </c>
      <c r="DY211" s="189" t="e">
        <f t="shared" si="13"/>
        <v>#VALUE!</v>
      </c>
      <c r="DZ211" s="260" t="e">
        <f t="shared" si="14"/>
        <v>#VALUE!</v>
      </c>
      <c r="EA211" s="243" t="e">
        <f t="shared" si="15"/>
        <v>#VALUE!</v>
      </c>
      <c r="EB211" s="262" t="e">
        <f t="shared" ref="EB211:EC211" si="853">EA211/60</f>
        <v>#VALUE!</v>
      </c>
      <c r="EC211" s="262" t="e">
        <f t="shared" si="853"/>
        <v>#VALUE!</v>
      </c>
      <c r="ED211" s="243" t="e">
        <f t="shared" si="17"/>
        <v>#VALUE!</v>
      </c>
      <c r="EE211" s="262" t="e">
        <f t="shared" ref="EE211:EF211" si="854">ED211/1000</f>
        <v>#VALUE!</v>
      </c>
      <c r="EF211" s="264" t="e">
        <f t="shared" si="854"/>
        <v>#VALUE!</v>
      </c>
      <c r="EG211" s="239" t="e">
        <f t="shared" si="19"/>
        <v>#VALUE!</v>
      </c>
      <c r="EH211" s="266" t="e">
        <f t="shared" si="20"/>
        <v>#VALUE!</v>
      </c>
      <c r="EI211" s="133" t="s">
        <v>28</v>
      </c>
    </row>
    <row r="212" spans="1:139" ht="12.75" hidden="1" x14ac:dyDescent="0.2">
      <c r="A212" s="892" t="s">
        <v>410</v>
      </c>
      <c r="B212" s="55" t="s">
        <v>411</v>
      </c>
      <c r="C212" s="56" t="s">
        <v>156</v>
      </c>
      <c r="D212" s="56">
        <v>1</v>
      </c>
      <c r="E212" s="56">
        <v>1</v>
      </c>
      <c r="F212" s="56">
        <v>1</v>
      </c>
      <c r="G212" s="57">
        <f t="shared" si="0"/>
        <v>15.625</v>
      </c>
      <c r="H212" s="58">
        <v>24</v>
      </c>
      <c r="I212" s="58">
        <v>72</v>
      </c>
      <c r="J212" s="58">
        <f>H212/Main!$D$9</f>
        <v>4.8</v>
      </c>
      <c r="K212" s="58">
        <f>I212/Main!$D$10</f>
        <v>36</v>
      </c>
      <c r="L212" s="58">
        <f t="shared" si="1"/>
        <v>7.5</v>
      </c>
      <c r="M212" s="58">
        <v>0.4</v>
      </c>
      <c r="N212" s="60"/>
      <c r="O212" s="60"/>
      <c r="P212" s="60"/>
      <c r="Q212" s="62"/>
      <c r="R212" s="60"/>
      <c r="S212" s="63"/>
      <c r="T212" s="63"/>
      <c r="U212" s="60"/>
      <c r="V212" s="60"/>
      <c r="W212" s="63"/>
      <c r="X212" s="63"/>
      <c r="Y212" s="60"/>
      <c r="Z212" s="60"/>
      <c r="AA212" s="60"/>
      <c r="AB212" s="60"/>
      <c r="AC212" s="367" t="s">
        <v>240</v>
      </c>
      <c r="AD212" s="83">
        <v>150</v>
      </c>
      <c r="AE212" s="81">
        <v>0</v>
      </c>
      <c r="AF212" s="81">
        <v>0</v>
      </c>
      <c r="AG212" s="81">
        <v>0</v>
      </c>
      <c r="AH212" s="81">
        <v>0</v>
      </c>
      <c r="AI212" s="81">
        <v>0</v>
      </c>
      <c r="AJ212" s="81">
        <v>0</v>
      </c>
      <c r="AK212" s="81">
        <v>0</v>
      </c>
      <c r="AL212" s="81">
        <v>0</v>
      </c>
      <c r="AM212" s="81">
        <v>0</v>
      </c>
      <c r="AN212" s="81">
        <v>0</v>
      </c>
      <c r="AO212" s="81">
        <v>50</v>
      </c>
      <c r="AP212" s="81">
        <v>0</v>
      </c>
      <c r="AQ212" s="81">
        <v>0</v>
      </c>
      <c r="AR212" s="81">
        <v>0</v>
      </c>
      <c r="AS212" s="81">
        <v>0</v>
      </c>
      <c r="AT212" s="81">
        <v>0</v>
      </c>
      <c r="AU212" s="81">
        <v>0</v>
      </c>
      <c r="AV212" s="81">
        <v>0</v>
      </c>
      <c r="AW212" s="81">
        <v>0</v>
      </c>
      <c r="AX212" s="81">
        <v>0</v>
      </c>
      <c r="AY212" s="405">
        <f t="shared" ref="AY212:BS212" si="855">IF(AD212 = 0, "", AD212)</f>
        <v>150</v>
      </c>
      <c r="AZ212" s="56" t="str">
        <f t="shared" si="855"/>
        <v/>
      </c>
      <c r="BA212" s="56" t="str">
        <f t="shared" si="855"/>
        <v/>
      </c>
      <c r="BB212" s="56" t="str">
        <f t="shared" si="855"/>
        <v/>
      </c>
      <c r="BC212" s="56" t="str">
        <f t="shared" si="855"/>
        <v/>
      </c>
      <c r="BD212" s="56" t="str">
        <f t="shared" si="855"/>
        <v/>
      </c>
      <c r="BE212" s="56" t="str">
        <f t="shared" si="855"/>
        <v/>
      </c>
      <c r="BF212" s="56" t="str">
        <f t="shared" si="855"/>
        <v/>
      </c>
      <c r="BG212" s="56" t="str">
        <f t="shared" si="855"/>
        <v/>
      </c>
      <c r="BH212" s="56" t="str">
        <f t="shared" si="855"/>
        <v/>
      </c>
      <c r="BI212" s="56" t="str">
        <f t="shared" si="855"/>
        <v/>
      </c>
      <c r="BJ212" s="81">
        <f t="shared" si="855"/>
        <v>50</v>
      </c>
      <c r="BK212" s="56" t="str">
        <f t="shared" si="855"/>
        <v/>
      </c>
      <c r="BL212" s="56" t="str">
        <f t="shared" si="855"/>
        <v/>
      </c>
      <c r="BM212" s="56" t="str">
        <f t="shared" si="855"/>
        <v/>
      </c>
      <c r="BN212" s="56" t="str">
        <f t="shared" si="855"/>
        <v/>
      </c>
      <c r="BO212" s="56" t="str">
        <f t="shared" si="855"/>
        <v/>
      </c>
      <c r="BP212" s="56" t="str">
        <f t="shared" si="855"/>
        <v/>
      </c>
      <c r="BQ212" s="56" t="str">
        <f t="shared" si="855"/>
        <v/>
      </c>
      <c r="BR212" s="56" t="str">
        <f t="shared" si="855"/>
        <v/>
      </c>
      <c r="BS212" s="85" t="str">
        <f t="shared" si="855"/>
        <v/>
      </c>
      <c r="BT212" s="93" t="e">
        <f>$AY212*Assembly!Z$4+$AZ212*Assembly!Z$5+$BA212*Assembly!Z$6+$BB212*Assembly!Z$7+$BC212*Assembly!Z$8+$BD212*Assembly!Z$9+$BE212*Assembly!Z$10+$BF212*Assembly!Z$11+$BG212*Assembly!Z$12+$BH212*Assembly!Z$13+$BI212*Assembly!Z$14+$BJ212*Assembly!Z$15+$BK212*Assembly!Z$16+$BL212*Assembly!Z$17+$BM212*Assembly!Z$18+$BN212*Assembly!Z$19+$BO212*Assembly!Z$20+$BP212*Assembly!Z$21+$BQ212*Assembly!Z$22+$BR212*Assembly!Z$23+$BS212*Assembly!Z$24</f>
        <v>#VALUE!</v>
      </c>
      <c r="BU212" s="81" t="e">
        <f t="shared" si="3"/>
        <v>#VALUE!</v>
      </c>
      <c r="BV212" s="81"/>
      <c r="BW212" s="81" t="e">
        <f>$AY212*Assembly!AD$4+$AZ212*Assembly!AD$5+$BA212*Assembly!AD$6+$BB212*Assembly!AD$7+$BC212*Assembly!AD$8+$BD212*Assembly!AD$9+$BE212*Assembly!AD$10+$BF212*Assembly!AD$11+$BG212*Assembly!AD$12+$BH212*Assembly!AD$13+$BI212*Assembly!AD$14+$BJ212*Assembly!AD$15+$BK212*Assembly!AD$16+$BL212*Assembly!AD$17+$BM212*Assembly!AD$18+$BN212*Assembly!AD$19+$BO212*Assembly!AD$20+$BP212*Assembly!AD$21+$BQ212*Assembly!AD$22+$BR212*Assembly!AD$23+$BS212*Assembly!AD$24</f>
        <v>#VALUE!</v>
      </c>
      <c r="BX212" s="98" t="e">
        <f t="shared" si="4"/>
        <v>#VALUE!</v>
      </c>
      <c r="BY212" s="99" t="e">
        <f t="shared" si="5"/>
        <v>#VALUE!</v>
      </c>
      <c r="BZ212" s="101" t="e">
        <f t="shared" si="6"/>
        <v>#VALUE!</v>
      </c>
      <c r="CA212" s="99" t="e">
        <f t="shared" si="7"/>
        <v>#VALUE!</v>
      </c>
      <c r="CB212" s="81" t="e">
        <f>$AY212*Assembly!Y$4+$AZ212*Assembly!Y$5+$BA212*Assembly!Y$6+$BB212*Assembly!Y$7+$BC212*Assembly!Y$8+$BD212*Assembly!Y$9+$BE212*Assembly!Y$10+$BF212*Assembly!Y$11+$BG212*Assembly!Y$12+$BH212*Assembly!Y$13+$BI212*Assembly!Y$14+$BJ212*Assembly!Y$15+$BK212*Assembly!Y$16+$BL212*Assembly!Y$17+$BM212*Assembly!Y$18+$BN212*Assembly!Y$19+$BO212*Assembly!Y$20+$BP212*Assembly!Y$21+$BQ212*Assembly!Y$22+$BR212*Assembly!Y$23+$BS212*Assembly!Y$24</f>
        <v>#VALUE!</v>
      </c>
      <c r="CC212" s="81" t="e">
        <f t="shared" si="8"/>
        <v>#VALUE!</v>
      </c>
      <c r="CD212" s="106" t="e">
        <f t="shared" si="9"/>
        <v>#VALUE!</v>
      </c>
      <c r="CE212" s="108" t="e">
        <f>$AY212*Assembly!AC$4+$AZ212*Assembly!AC$5+$BA212*Assembly!AC$6+$BB212*Assembly!AC$7+$BC212*Assembly!AC$8+$BD212*Assembly!AC$9+$BE212*Assembly!AC$10+$BF212*Assembly!AC$11+$BG212*Assembly!AC$12+$BH212*Assembly!AC$13+$BI212*Assembly!AC$14+$BJ212*Assembly!AC$15+$BK212*Assembly!AC$16+$BL212*Assembly!AC$17+$BM212*Assembly!AC$18+$BN212*Assembly!AC$19+$BO212*Assembly!AC$20+$BP212*Assembly!AC$21+$BQ212*Assembly!AC$22+$BR212*Assembly!AC$23+$BS212*Assembly!AC$24</f>
        <v>#VALUE!</v>
      </c>
      <c r="CF212" s="62" t="e">
        <f>$AY212*Assembly!M$4+$AZ212*Assembly!M$5+$BA212*Assembly!M$6+$BB212*Assembly!M$7+$BC212*Assembly!M$8+$BD212*Assembly!M$9+$BE212*Assembly!M$10+$BF212*Assembly!M$11+$BG212*Assembly!M$12+$BH212*Assembly!M$13+$BI212*Assembly!M$14+$BJ212*Assembly!M$15+$BK212*Assembly!M$16+$BL212*Assembly!M$17+$BM212*Assembly!M$18+$BN212*Assembly!M$19+$BO212*Assembly!M$20+$BP212*Assembly!M$21+$BQ212*Assembly!M$22+$BR212*Assembly!M$23+$BS212*Assembly!M$24</f>
        <v>#VALUE!</v>
      </c>
      <c r="CG212" s="62" t="e">
        <f>$AY212*Assembly!N$4+$AZ212*Assembly!N$5+$BA212*Assembly!N$6+$BB212*Assembly!N$7+$BC212*Assembly!N$8+$BD212*Assembly!N$9+$BE212*Assembly!N$10+$BF212*Assembly!N$11+$BG212*Assembly!N$12+$BH212*Assembly!N$13+$BI212*Assembly!N$14+$BJ212*Assembly!N$15+$BK212*Assembly!N$16+$BL212*Assembly!N$17+$BM212*Assembly!N$18+$BN212*Assembly!N$19+$BO212*Assembly!N$20+$BP212*Assembly!N$21+$BQ212*Assembly!N$22+$BR212*Assembly!N$23+$BS212*Assembly!N$24</f>
        <v>#VALUE!</v>
      </c>
      <c r="CH212" s="62" t="e">
        <f>$AY212*Assembly!O$4+$AZ212*Assembly!O$5+$BA212*Assembly!O$6+$BB212*Assembly!O$7+$BC212*Assembly!O$8+$BD212*Assembly!O$9+$BE212*Assembly!O$10+$BF212*Assembly!O$11+$BG212*Assembly!O$12+$BH212*Assembly!O$13+$BI212*Assembly!O$14+$BJ212*Assembly!O$15+$BK212*Assembly!O$16+$BL212*Assembly!O$17+$BM212*Assembly!O$18+$BN212*Assembly!O$19+$BO212*Assembly!O$20+$BP212*Assembly!O$21+$BQ212*Assembly!O$22+$BR212*Assembly!O$23+$BS212*Assembly!O$24</f>
        <v>#VALUE!</v>
      </c>
      <c r="CI212" s="58" t="e">
        <f>$AY212*Assembly!P$4+$AZ212*Assembly!P$5+$BA212*Assembly!P$6+$BB212*Assembly!P$7+$BC212*Assembly!P$8+$BD212*Assembly!P$9+$BE212*Assembly!P$10+$BF212*Assembly!P$11+$BG212*Assembly!P$12+$BH212*Assembly!P$13+$BI212*Assembly!P$14+$BJ212*Assembly!P$15+$BK212*Assembly!P$16+$BL212*Assembly!P$17+$BM212*Assembly!P$18+$BN212*Assembly!P$19+$BO212*Assembly!P$20+$BP212*Assembly!P$21+$BQ212*Assembly!P$22+$BR212*Assembly!P$23+$BS212*Assembly!P$24</f>
        <v>#VALUE!</v>
      </c>
      <c r="CJ212" s="58" t="e">
        <f>$AY212*Assembly!Q$4+$AZ212*Assembly!Q$5+$BA212*Assembly!Q$6+$BB212*Assembly!Q$7+$BC212*Assembly!Q$8+$BD212*Assembly!Q$9+$BE212*Assembly!Q$10+$BF212*Assembly!Q$11+$BG212*Assembly!Q$12+$BH212*Assembly!Q$13+$BI212*Assembly!Q$14+$BJ212*Assembly!Q$15+$BK212*Assembly!Q$16+$BL212*Assembly!Q$17+$BM212*Assembly!Q$18+$BN212*Assembly!Q$19+$BO212*Assembly!Q$20+$BP212*Assembly!Q$21+$BQ212*Assembly!Q$22+$BR212*Assembly!Q$23+$BS212*Assembly!Q$24</f>
        <v>#VALUE!</v>
      </c>
      <c r="CK212" s="62" t="e">
        <f>$AY212*Assembly!R$4+$AZ212*Assembly!R$5+$BA212*Assembly!R$6+$BB212*Assembly!R$7+$BC212*Assembly!R$8+$BD212*Assembly!R$9+$BE212*Assembly!R$10+$BF212*Assembly!R$11+$BG212*Assembly!R$12+$BH212*Assembly!R$13+$BI212*Assembly!R$14+$BJ212*Assembly!R$15+$BK212*Assembly!R$16+$BL212*Assembly!R$17+$BM212*Assembly!R$18+$BN212*Assembly!R$19+$BO212*Assembly!R$20+$BP212*Assembly!R$21+$BQ212*Assembly!R$22+$BR212*Assembly!R$23+$BS212*Assembly!R$24</f>
        <v>#VALUE!</v>
      </c>
      <c r="CL212" s="58" t="e">
        <f>$AY212*Assembly!S$4+$AZ212*Assembly!S$5+$BA212*Assembly!S$6+$BB212*Assembly!S$7+$BC212*Assembly!S$8+$BD212*Assembly!S$9+$BE212*Assembly!S$10+$BF212*Assembly!S$11+$BG212*Assembly!S$12+$BH212*Assembly!S$13+$BI212*Assembly!S$14+$BJ212*Assembly!S$15+$BK212*Assembly!S$16+$BL212*Assembly!S$17+$BM212*Assembly!S$18+$BN212*Assembly!S$19+$BO212*Assembly!S$20+$BP212*Assembly!S$21+$BQ212*Assembly!S$22+$BR212*Assembly!S$23+$BS212*Assembly!S$24</f>
        <v>#VALUE!</v>
      </c>
      <c r="CM212" s="58" t="e">
        <f>$AY212*Assembly!T$4+$AZ212*Assembly!T$5+$BA212*Assembly!T$6+$BB212*Assembly!T$7+$BC212*Assembly!T$8+$BD212*Assembly!T$9+$BE212*Assembly!T$10+$BF212*Assembly!T$11+$BG212*Assembly!T$12+$BH212*Assembly!T$13+$BI212*Assembly!T$14+$BJ212*Assembly!T$15+$BK212*Assembly!T$16+$BL212*Assembly!T$17+$BM212*Assembly!T$18+$BN212*Assembly!T$19+$BO212*Assembly!T$20+$BP212*Assembly!T$21+$BQ212*Assembly!T$22+$BR212*Assembly!T$23+$BS212*Assembly!T$24</f>
        <v>#VALUE!</v>
      </c>
      <c r="CN212" s="58" t="e">
        <f>$AY212*Assembly!U$4+$AZ212*Assembly!U$5+$BA212*Assembly!U$6+$BB212*Assembly!U$7+$BC212*Assembly!U$8+$BD212*Assembly!U$9+$BE212*Assembly!U$10+$BF212*Assembly!U$11+$BG212*Assembly!U$12+$BH212*Assembly!U$13+$BI212*Assembly!U$14+$BJ212*Assembly!U$15+$BK212*Assembly!U$16+$BL212*Assembly!U$17+$BM212*Assembly!U$18+$BN212*Assembly!U$19+$BO212*Assembly!U$20+$BP212*Assembly!U$21+$BQ212*Assembly!U$22+$BR212*Assembly!U$23+$BS212*Assembly!U$24</f>
        <v>#VALUE!</v>
      </c>
      <c r="CO212" s="62" t="e">
        <f>$AY212*Assembly!V$4+$AZ212*Assembly!V$5+$BA212*Assembly!V$6+$BB212*Assembly!V$7+$BC212*Assembly!V$8+$BD212*Assembly!V$9+$BE212*Assembly!V$10+$BF212*Assembly!V$11+$BG212*Assembly!V$12+$BH212*Assembly!V$13+$BI212*Assembly!V$14+$BJ212*Assembly!V$15+$BK212*Assembly!V$16+$BL212*Assembly!V$17+$BM212*Assembly!V$18+$BN212*Assembly!V$19+$BO212*Assembly!V$20+$BP212*Assembly!V$21+$BQ212*Assembly!V$22+$BR212*Assembly!V$23+$BS212*Assembly!V$24</f>
        <v>#VALUE!</v>
      </c>
      <c r="CP212" s="62" t="e">
        <f>CF212*Refining!$F$3</f>
        <v>#VALUE!</v>
      </c>
      <c r="CQ212" s="62" t="e">
        <f>CG212*Refining!$F$4</f>
        <v>#VALUE!</v>
      </c>
      <c r="CR212" s="62" t="e">
        <f>CH212*Refining!$F$5</f>
        <v>#VALUE!</v>
      </c>
      <c r="CS212" s="62" t="e">
        <f>CI212*Refining!$F$6</f>
        <v>#VALUE!</v>
      </c>
      <c r="CT212" s="62" t="e">
        <f>CJ212*Refining!$F$7</f>
        <v>#VALUE!</v>
      </c>
      <c r="CU212" s="62" t="e">
        <f>CK212*Refining!$F$8</f>
        <v>#VALUE!</v>
      </c>
      <c r="CV212" s="62" t="e">
        <f>CL212*Refining!$F$9</f>
        <v>#VALUE!</v>
      </c>
      <c r="CW212" s="62" t="e">
        <f>CM212*Refining!$F$10</f>
        <v>#VALUE!</v>
      </c>
      <c r="CX212" s="62" t="e">
        <f>CN212*Refining!$F$11</f>
        <v>#VALUE!</v>
      </c>
      <c r="CY212" s="62" t="e">
        <f>CO212*Refining!$F$12</f>
        <v>#VALUE!</v>
      </c>
      <c r="CZ212" s="115" t="e">
        <f t="shared" ref="CZ212:DS212" si="856">IF(CF212 = 0, "", CF212)</f>
        <v>#VALUE!</v>
      </c>
      <c r="DA212" s="119" t="e">
        <f t="shared" si="856"/>
        <v>#VALUE!</v>
      </c>
      <c r="DB212" s="119" t="e">
        <f t="shared" si="856"/>
        <v>#VALUE!</v>
      </c>
      <c r="DC212" s="116" t="e">
        <f t="shared" si="856"/>
        <v>#VALUE!</v>
      </c>
      <c r="DD212" s="116" t="e">
        <f t="shared" si="856"/>
        <v>#VALUE!</v>
      </c>
      <c r="DE212" s="116" t="e">
        <f t="shared" si="856"/>
        <v>#VALUE!</v>
      </c>
      <c r="DF212" s="116" t="e">
        <f t="shared" si="856"/>
        <v>#VALUE!</v>
      </c>
      <c r="DG212" s="116" t="e">
        <f t="shared" si="856"/>
        <v>#VALUE!</v>
      </c>
      <c r="DH212" s="116" t="e">
        <f t="shared" si="856"/>
        <v>#VALUE!</v>
      </c>
      <c r="DI212" s="117" t="e">
        <f t="shared" si="856"/>
        <v>#VALUE!</v>
      </c>
      <c r="DJ212" s="115" t="e">
        <f t="shared" si="856"/>
        <v>#VALUE!</v>
      </c>
      <c r="DK212" s="119" t="e">
        <f t="shared" si="856"/>
        <v>#VALUE!</v>
      </c>
      <c r="DL212" s="119" t="e">
        <f t="shared" si="856"/>
        <v>#VALUE!</v>
      </c>
      <c r="DM212" s="116" t="e">
        <f t="shared" si="856"/>
        <v>#VALUE!</v>
      </c>
      <c r="DN212" s="118" t="e">
        <f t="shared" si="856"/>
        <v>#VALUE!</v>
      </c>
      <c r="DO212" s="116" t="e">
        <f t="shared" si="856"/>
        <v>#VALUE!</v>
      </c>
      <c r="DP212" s="116" t="e">
        <f t="shared" si="856"/>
        <v>#VALUE!</v>
      </c>
      <c r="DQ212" s="116" t="e">
        <f t="shared" si="856"/>
        <v>#VALUE!</v>
      </c>
      <c r="DR212" s="116" t="e">
        <f t="shared" si="856"/>
        <v>#VALUE!</v>
      </c>
      <c r="DS212" s="117" t="e">
        <f t="shared" si="856"/>
        <v>#VALUE!</v>
      </c>
      <c r="DT212" s="115" t="e">
        <f t="shared" si="11"/>
        <v>#VALUE!</v>
      </c>
      <c r="DU212" s="119" t="e">
        <f t="shared" si="12"/>
        <v>#VALUE!</v>
      </c>
      <c r="DV212" s="81" t="e">
        <f>CZ212*'Ores &amp; Ingots'!$C$3+DA212*'Ores &amp; Ingots'!$C$4+DB212*'Ores &amp; Ingots'!$C$5+DC212*'Ores &amp; Ingots'!$C$6+DD212*'Ores &amp; Ingots'!$C$7+DE212*'Ores &amp; Ingots'!$C$8+DF212*'Ores &amp; Ingots'!$C$9+DG212*'Ores &amp; Ingots'!$C$10+DH212*'Ores &amp; Ingots'!$C$11+DI212*'Ores &amp; Ingots'!$C$12</f>
        <v>#VALUE!</v>
      </c>
      <c r="DW212" s="81" t="e">
        <f>DJ212*'Ores &amp; Ingots'!$B$3+DK212*'Ores &amp; Ingots'!$B$4+DL212*'Ores &amp; Ingots'!$B$5+DM212*'Ores &amp; Ingots'!$B$6+DN212*'Ores &amp; Ingots'!$B$7+DO212*'Ores &amp; Ingots'!$B$8+DP212*'Ores &amp; Ingots'!$B$9+DQ212*'Ores &amp; Ingots'!$B$10+DR212*'Ores &amp; Ingots'!$B$11+DS212*'Ores &amp; Ingots'!$B$12</f>
        <v>#VALUE!</v>
      </c>
      <c r="DX212" s="119" t="e">
        <f>CZ212*Refining!$G$3+DA212*Refining!$G$4+DB212*Refining!$G$5+DC212*Refining!$G$6+DD212*Refining!$G$7+DE212*Refining!$G$8+DF212*Refining!$G$9+DG212*Refining!$G$10+DH212*Refining!$G$11+DI212*Refining!$G$12</f>
        <v>#VALUE!</v>
      </c>
      <c r="DY212" s="119" t="e">
        <f t="shared" si="13"/>
        <v>#VALUE!</v>
      </c>
      <c r="DZ212" s="126" t="e">
        <f t="shared" si="14"/>
        <v>#VALUE!</v>
      </c>
      <c r="EA212" s="115" t="e">
        <f t="shared" si="15"/>
        <v>#VALUE!</v>
      </c>
      <c r="EB212" s="127" t="e">
        <f t="shared" ref="EB212:EC212" si="857">EA212/60</f>
        <v>#VALUE!</v>
      </c>
      <c r="EC212" s="127" t="e">
        <f t="shared" si="857"/>
        <v>#VALUE!</v>
      </c>
      <c r="ED212" s="115" t="e">
        <f t="shared" si="17"/>
        <v>#VALUE!</v>
      </c>
      <c r="EE212" s="127" t="e">
        <f t="shared" ref="EE212:EF212" si="858">ED212/1000</f>
        <v>#VALUE!</v>
      </c>
      <c r="EF212" s="128" t="e">
        <f t="shared" si="858"/>
        <v>#VALUE!</v>
      </c>
      <c r="EG212" s="106" t="e">
        <f t="shared" si="19"/>
        <v>#VALUE!</v>
      </c>
      <c r="EH212" s="281" t="e">
        <f t="shared" si="20"/>
        <v>#VALUE!</v>
      </c>
      <c r="EI212" s="133">
        <v>48</v>
      </c>
    </row>
    <row r="213" spans="1:139" ht="12.75" hidden="1" x14ac:dyDescent="0.2">
      <c r="A213" s="864"/>
      <c r="B213" s="135" t="s">
        <v>412</v>
      </c>
      <c r="C213" s="137" t="s">
        <v>156</v>
      </c>
      <c r="D213" s="137">
        <v>1</v>
      </c>
      <c r="E213" s="137">
        <v>1</v>
      </c>
      <c r="F213" s="137">
        <v>1</v>
      </c>
      <c r="G213" s="139">
        <f t="shared" si="0"/>
        <v>15.625</v>
      </c>
      <c r="H213" s="140">
        <v>14</v>
      </c>
      <c r="I213" s="140">
        <v>42</v>
      </c>
      <c r="J213" s="140">
        <f>H213/Main!$D$9</f>
        <v>2.8</v>
      </c>
      <c r="K213" s="140">
        <f>I213/Main!$D$10</f>
        <v>21</v>
      </c>
      <c r="L213" s="140">
        <f t="shared" si="1"/>
        <v>7.5000000000000009</v>
      </c>
      <c r="M213" s="140">
        <v>0.4</v>
      </c>
      <c r="N213" s="143"/>
      <c r="O213" s="143"/>
      <c r="P213" s="143"/>
      <c r="Q213" s="145"/>
      <c r="R213" s="143"/>
      <c r="S213" s="146"/>
      <c r="T213" s="146"/>
      <c r="U213" s="143"/>
      <c r="V213" s="143"/>
      <c r="W213" s="146"/>
      <c r="X213" s="146"/>
      <c r="Y213" s="143"/>
      <c r="Z213" s="143"/>
      <c r="AA213" s="143"/>
      <c r="AB213" s="143"/>
      <c r="AC213" s="362" t="s">
        <v>34</v>
      </c>
      <c r="AD213" s="167">
        <v>75</v>
      </c>
      <c r="AE213" s="133">
        <v>0</v>
      </c>
      <c r="AF213" s="133">
        <v>0</v>
      </c>
      <c r="AG213" s="133">
        <v>0</v>
      </c>
      <c r="AH213" s="133">
        <v>0</v>
      </c>
      <c r="AI213" s="133">
        <v>0</v>
      </c>
      <c r="AJ213" s="133">
        <v>0</v>
      </c>
      <c r="AK213" s="133">
        <v>0</v>
      </c>
      <c r="AL213" s="133">
        <v>0</v>
      </c>
      <c r="AM213" s="133">
        <v>0</v>
      </c>
      <c r="AN213" s="133">
        <v>0</v>
      </c>
      <c r="AO213" s="133">
        <v>25</v>
      </c>
      <c r="AP213" s="133">
        <v>0</v>
      </c>
      <c r="AQ213" s="133">
        <v>0</v>
      </c>
      <c r="AR213" s="133">
        <v>0</v>
      </c>
      <c r="AS213" s="133">
        <v>0</v>
      </c>
      <c r="AT213" s="133">
        <v>0</v>
      </c>
      <c r="AU213" s="133">
        <v>0</v>
      </c>
      <c r="AV213" s="133">
        <v>0</v>
      </c>
      <c r="AW213" s="133">
        <v>0</v>
      </c>
      <c r="AX213" s="133">
        <v>0</v>
      </c>
      <c r="AY213" s="406">
        <f t="shared" ref="AY213:BS213" si="859">IF(AD213 = 0, "", AD213)</f>
        <v>75</v>
      </c>
      <c r="AZ213" s="137" t="str">
        <f t="shared" si="859"/>
        <v/>
      </c>
      <c r="BA213" s="137" t="str">
        <f t="shared" si="859"/>
        <v/>
      </c>
      <c r="BB213" s="137" t="str">
        <f t="shared" si="859"/>
        <v/>
      </c>
      <c r="BC213" s="137" t="str">
        <f t="shared" si="859"/>
        <v/>
      </c>
      <c r="BD213" s="137" t="str">
        <f t="shared" si="859"/>
        <v/>
      </c>
      <c r="BE213" s="137" t="str">
        <f t="shared" si="859"/>
        <v/>
      </c>
      <c r="BF213" s="137" t="str">
        <f t="shared" si="859"/>
        <v/>
      </c>
      <c r="BG213" s="137" t="str">
        <f t="shared" si="859"/>
        <v/>
      </c>
      <c r="BH213" s="137" t="str">
        <f t="shared" si="859"/>
        <v/>
      </c>
      <c r="BI213" s="137" t="str">
        <f t="shared" si="859"/>
        <v/>
      </c>
      <c r="BJ213" s="133">
        <f t="shared" si="859"/>
        <v>25</v>
      </c>
      <c r="BK213" s="137" t="str">
        <f t="shared" si="859"/>
        <v/>
      </c>
      <c r="BL213" s="137" t="str">
        <f t="shared" si="859"/>
        <v/>
      </c>
      <c r="BM213" s="137" t="str">
        <f t="shared" si="859"/>
        <v/>
      </c>
      <c r="BN213" s="137" t="str">
        <f t="shared" si="859"/>
        <v/>
      </c>
      <c r="BO213" s="137" t="str">
        <f t="shared" si="859"/>
        <v/>
      </c>
      <c r="BP213" s="137" t="str">
        <f t="shared" si="859"/>
        <v/>
      </c>
      <c r="BQ213" s="137" t="str">
        <f t="shared" si="859"/>
        <v/>
      </c>
      <c r="BR213" s="137" t="str">
        <f t="shared" si="859"/>
        <v/>
      </c>
      <c r="BS213" s="169" t="str">
        <f t="shared" si="859"/>
        <v/>
      </c>
      <c r="BT213" s="174" t="e">
        <f>$AY213*Assembly!Z$4+$AZ213*Assembly!Z$5+$BA213*Assembly!Z$6+$BB213*Assembly!Z$7+$BC213*Assembly!Z$8+$BD213*Assembly!Z$9+$BE213*Assembly!Z$10+$BF213*Assembly!Z$11+$BG213*Assembly!Z$12+$BH213*Assembly!Z$13+$BI213*Assembly!Z$14+$BJ213*Assembly!Z$15+$BK213*Assembly!Z$16+$BL213*Assembly!Z$17+$BM213*Assembly!Z$18+$BN213*Assembly!Z$19+$BO213*Assembly!Z$20+$BP213*Assembly!Z$21+$BQ213*Assembly!Z$22+$BR213*Assembly!Z$23+$BS213*Assembly!Z$24</f>
        <v>#VALUE!</v>
      </c>
      <c r="BU213" s="133" t="e">
        <f t="shared" si="3"/>
        <v>#VALUE!</v>
      </c>
      <c r="BV213" s="133"/>
      <c r="BW213" s="133" t="e">
        <f>$AY213*Assembly!AD$4+$AZ213*Assembly!AD$5+$BA213*Assembly!AD$6+$BB213*Assembly!AD$7+$BC213*Assembly!AD$8+$BD213*Assembly!AD$9+$BE213*Assembly!AD$10+$BF213*Assembly!AD$11+$BG213*Assembly!AD$12+$BH213*Assembly!AD$13+$BI213*Assembly!AD$14+$BJ213*Assembly!AD$15+$BK213*Assembly!AD$16+$BL213*Assembly!AD$17+$BM213*Assembly!AD$18+$BN213*Assembly!AD$19+$BO213*Assembly!AD$20+$BP213*Assembly!AD$21+$BQ213*Assembly!AD$22+$BR213*Assembly!AD$23+$BS213*Assembly!AD$24</f>
        <v>#VALUE!</v>
      </c>
      <c r="BX213" s="177" t="e">
        <f t="shared" si="4"/>
        <v>#VALUE!</v>
      </c>
      <c r="BY213" s="178" t="e">
        <f t="shared" si="5"/>
        <v>#VALUE!</v>
      </c>
      <c r="BZ213" s="179" t="e">
        <f t="shared" si="6"/>
        <v>#VALUE!</v>
      </c>
      <c r="CA213" s="178" t="e">
        <f t="shared" si="7"/>
        <v>#VALUE!</v>
      </c>
      <c r="CB213" s="133" t="e">
        <f>$AY213*Assembly!Y$4+$AZ213*Assembly!Y$5+$BA213*Assembly!Y$6+$BB213*Assembly!Y$7+$BC213*Assembly!Y$8+$BD213*Assembly!Y$9+$BE213*Assembly!Y$10+$BF213*Assembly!Y$11+$BG213*Assembly!Y$12+$BH213*Assembly!Y$13+$BI213*Assembly!Y$14+$BJ213*Assembly!Y$15+$BK213*Assembly!Y$16+$BL213*Assembly!Y$17+$BM213*Assembly!Y$18+$BN213*Assembly!Y$19+$BO213*Assembly!Y$20+$BP213*Assembly!Y$21+$BQ213*Assembly!Y$22+$BR213*Assembly!Y$23+$BS213*Assembly!Y$24</f>
        <v>#VALUE!</v>
      </c>
      <c r="CC213" s="133" t="e">
        <f t="shared" si="8"/>
        <v>#VALUE!</v>
      </c>
      <c r="CD213" s="130" t="e">
        <f t="shared" si="9"/>
        <v>#VALUE!</v>
      </c>
      <c r="CE213" s="183" t="e">
        <f>$AY213*Assembly!AC$4+$AZ213*Assembly!AC$5+$BA213*Assembly!AC$6+$BB213*Assembly!AC$7+$BC213*Assembly!AC$8+$BD213*Assembly!AC$9+$BE213*Assembly!AC$10+$BF213*Assembly!AC$11+$BG213*Assembly!AC$12+$BH213*Assembly!AC$13+$BI213*Assembly!AC$14+$BJ213*Assembly!AC$15+$BK213*Assembly!AC$16+$BL213*Assembly!AC$17+$BM213*Assembly!AC$18+$BN213*Assembly!AC$19+$BO213*Assembly!AC$20+$BP213*Assembly!AC$21+$BQ213*Assembly!AC$22+$BR213*Assembly!AC$23+$BS213*Assembly!AC$24</f>
        <v>#VALUE!</v>
      </c>
      <c r="CF213" s="145" t="e">
        <f>$AY213*Assembly!M$4+$AZ213*Assembly!M$5+$BA213*Assembly!M$6+$BB213*Assembly!M$7+$BC213*Assembly!M$8+$BD213*Assembly!M$9+$BE213*Assembly!M$10+$BF213*Assembly!M$11+$BG213*Assembly!M$12+$BH213*Assembly!M$13+$BI213*Assembly!M$14+$BJ213*Assembly!M$15+$BK213*Assembly!M$16+$BL213*Assembly!M$17+$BM213*Assembly!M$18+$BN213*Assembly!M$19+$BO213*Assembly!M$20+$BP213*Assembly!M$21+$BQ213*Assembly!M$22+$BR213*Assembly!M$23+$BS213*Assembly!M$24</f>
        <v>#VALUE!</v>
      </c>
      <c r="CG213" s="145" t="e">
        <f>$AY213*Assembly!N$4+$AZ213*Assembly!N$5+$BA213*Assembly!N$6+$BB213*Assembly!N$7+$BC213*Assembly!N$8+$BD213*Assembly!N$9+$BE213*Assembly!N$10+$BF213*Assembly!N$11+$BG213*Assembly!N$12+$BH213*Assembly!N$13+$BI213*Assembly!N$14+$BJ213*Assembly!N$15+$BK213*Assembly!N$16+$BL213*Assembly!N$17+$BM213*Assembly!N$18+$BN213*Assembly!N$19+$BO213*Assembly!N$20+$BP213*Assembly!N$21+$BQ213*Assembly!N$22+$BR213*Assembly!N$23+$BS213*Assembly!N$24</f>
        <v>#VALUE!</v>
      </c>
      <c r="CH213" s="145" t="e">
        <f>$AY213*Assembly!O$4+$AZ213*Assembly!O$5+$BA213*Assembly!O$6+$BB213*Assembly!O$7+$BC213*Assembly!O$8+$BD213*Assembly!O$9+$BE213*Assembly!O$10+$BF213*Assembly!O$11+$BG213*Assembly!O$12+$BH213*Assembly!O$13+$BI213*Assembly!O$14+$BJ213*Assembly!O$15+$BK213*Assembly!O$16+$BL213*Assembly!O$17+$BM213*Assembly!O$18+$BN213*Assembly!O$19+$BO213*Assembly!O$20+$BP213*Assembly!O$21+$BQ213*Assembly!O$22+$BR213*Assembly!O$23+$BS213*Assembly!O$24</f>
        <v>#VALUE!</v>
      </c>
      <c r="CI213" s="140" t="e">
        <f>$AY213*Assembly!P$4+$AZ213*Assembly!P$5+$BA213*Assembly!P$6+$BB213*Assembly!P$7+$BC213*Assembly!P$8+$BD213*Assembly!P$9+$BE213*Assembly!P$10+$BF213*Assembly!P$11+$BG213*Assembly!P$12+$BH213*Assembly!P$13+$BI213*Assembly!P$14+$BJ213*Assembly!P$15+$BK213*Assembly!P$16+$BL213*Assembly!P$17+$BM213*Assembly!P$18+$BN213*Assembly!P$19+$BO213*Assembly!P$20+$BP213*Assembly!P$21+$BQ213*Assembly!P$22+$BR213*Assembly!P$23+$BS213*Assembly!P$24</f>
        <v>#VALUE!</v>
      </c>
      <c r="CJ213" s="140" t="e">
        <f>$AY213*Assembly!Q$4+$AZ213*Assembly!Q$5+$BA213*Assembly!Q$6+$BB213*Assembly!Q$7+$BC213*Assembly!Q$8+$BD213*Assembly!Q$9+$BE213*Assembly!Q$10+$BF213*Assembly!Q$11+$BG213*Assembly!Q$12+$BH213*Assembly!Q$13+$BI213*Assembly!Q$14+$BJ213*Assembly!Q$15+$BK213*Assembly!Q$16+$BL213*Assembly!Q$17+$BM213*Assembly!Q$18+$BN213*Assembly!Q$19+$BO213*Assembly!Q$20+$BP213*Assembly!Q$21+$BQ213*Assembly!Q$22+$BR213*Assembly!Q$23+$BS213*Assembly!Q$24</f>
        <v>#VALUE!</v>
      </c>
      <c r="CK213" s="145" t="e">
        <f>$AY213*Assembly!R$4+$AZ213*Assembly!R$5+$BA213*Assembly!R$6+$BB213*Assembly!R$7+$BC213*Assembly!R$8+$BD213*Assembly!R$9+$BE213*Assembly!R$10+$BF213*Assembly!R$11+$BG213*Assembly!R$12+$BH213*Assembly!R$13+$BI213*Assembly!R$14+$BJ213*Assembly!R$15+$BK213*Assembly!R$16+$BL213*Assembly!R$17+$BM213*Assembly!R$18+$BN213*Assembly!R$19+$BO213*Assembly!R$20+$BP213*Assembly!R$21+$BQ213*Assembly!R$22+$BR213*Assembly!R$23+$BS213*Assembly!R$24</f>
        <v>#VALUE!</v>
      </c>
      <c r="CL213" s="140" t="e">
        <f>$AY213*Assembly!S$4+$AZ213*Assembly!S$5+$BA213*Assembly!S$6+$BB213*Assembly!S$7+$BC213*Assembly!S$8+$BD213*Assembly!S$9+$BE213*Assembly!S$10+$BF213*Assembly!S$11+$BG213*Assembly!S$12+$BH213*Assembly!S$13+$BI213*Assembly!S$14+$BJ213*Assembly!S$15+$BK213*Assembly!S$16+$BL213*Assembly!S$17+$BM213*Assembly!S$18+$BN213*Assembly!S$19+$BO213*Assembly!S$20+$BP213*Assembly!S$21+$BQ213*Assembly!S$22+$BR213*Assembly!S$23+$BS213*Assembly!S$24</f>
        <v>#VALUE!</v>
      </c>
      <c r="CM213" s="140" t="e">
        <f>$AY213*Assembly!T$4+$AZ213*Assembly!T$5+$BA213*Assembly!T$6+$BB213*Assembly!T$7+$BC213*Assembly!T$8+$BD213*Assembly!T$9+$BE213*Assembly!T$10+$BF213*Assembly!T$11+$BG213*Assembly!T$12+$BH213*Assembly!T$13+$BI213*Assembly!T$14+$BJ213*Assembly!T$15+$BK213*Assembly!T$16+$BL213*Assembly!T$17+$BM213*Assembly!T$18+$BN213*Assembly!T$19+$BO213*Assembly!T$20+$BP213*Assembly!T$21+$BQ213*Assembly!T$22+$BR213*Assembly!T$23+$BS213*Assembly!T$24</f>
        <v>#VALUE!</v>
      </c>
      <c r="CN213" s="140" t="e">
        <f>$AY213*Assembly!U$4+$AZ213*Assembly!U$5+$BA213*Assembly!U$6+$BB213*Assembly!U$7+$BC213*Assembly!U$8+$BD213*Assembly!U$9+$BE213*Assembly!U$10+$BF213*Assembly!U$11+$BG213*Assembly!U$12+$BH213*Assembly!U$13+$BI213*Assembly!U$14+$BJ213*Assembly!U$15+$BK213*Assembly!U$16+$BL213*Assembly!U$17+$BM213*Assembly!U$18+$BN213*Assembly!U$19+$BO213*Assembly!U$20+$BP213*Assembly!U$21+$BQ213*Assembly!U$22+$BR213*Assembly!U$23+$BS213*Assembly!U$24</f>
        <v>#VALUE!</v>
      </c>
      <c r="CO213" s="145" t="e">
        <f>$AY213*Assembly!V$4+$AZ213*Assembly!V$5+$BA213*Assembly!V$6+$BB213*Assembly!V$7+$BC213*Assembly!V$8+$BD213*Assembly!V$9+$BE213*Assembly!V$10+$BF213*Assembly!V$11+$BG213*Assembly!V$12+$BH213*Assembly!V$13+$BI213*Assembly!V$14+$BJ213*Assembly!V$15+$BK213*Assembly!V$16+$BL213*Assembly!V$17+$BM213*Assembly!V$18+$BN213*Assembly!V$19+$BO213*Assembly!V$20+$BP213*Assembly!V$21+$BQ213*Assembly!V$22+$BR213*Assembly!V$23+$BS213*Assembly!V$24</f>
        <v>#VALUE!</v>
      </c>
      <c r="CP213" s="145" t="e">
        <f>CF213*Refining!$F$3</f>
        <v>#VALUE!</v>
      </c>
      <c r="CQ213" s="145" t="e">
        <f>CG213*Refining!$F$4</f>
        <v>#VALUE!</v>
      </c>
      <c r="CR213" s="145" t="e">
        <f>CH213*Refining!$F$5</f>
        <v>#VALUE!</v>
      </c>
      <c r="CS213" s="145" t="e">
        <f>CI213*Refining!$F$6</f>
        <v>#VALUE!</v>
      </c>
      <c r="CT213" s="145" t="e">
        <f>CJ213*Refining!$F$7</f>
        <v>#VALUE!</v>
      </c>
      <c r="CU213" s="145" t="e">
        <f>CK213*Refining!$F$8</f>
        <v>#VALUE!</v>
      </c>
      <c r="CV213" s="145" t="e">
        <f>CL213*Refining!$F$9</f>
        <v>#VALUE!</v>
      </c>
      <c r="CW213" s="145" t="e">
        <f>CM213*Refining!$F$10</f>
        <v>#VALUE!</v>
      </c>
      <c r="CX213" s="145" t="e">
        <f>CN213*Refining!$F$11</f>
        <v>#VALUE!</v>
      </c>
      <c r="CY213" s="145" t="e">
        <f>CO213*Refining!$F$12</f>
        <v>#VALUE!</v>
      </c>
      <c r="CZ213" s="185" t="e">
        <f t="shared" ref="CZ213:DS213" si="860">IF(CF213 = 0, "", CF213)</f>
        <v>#VALUE!</v>
      </c>
      <c r="DA213" s="189" t="e">
        <f t="shared" si="860"/>
        <v>#VALUE!</v>
      </c>
      <c r="DB213" s="189" t="e">
        <f t="shared" si="860"/>
        <v>#VALUE!</v>
      </c>
      <c r="DC213" s="186" t="e">
        <f t="shared" si="860"/>
        <v>#VALUE!</v>
      </c>
      <c r="DD213" s="186" t="e">
        <f t="shared" si="860"/>
        <v>#VALUE!</v>
      </c>
      <c r="DE213" s="186" t="e">
        <f t="shared" si="860"/>
        <v>#VALUE!</v>
      </c>
      <c r="DF213" s="186" t="e">
        <f t="shared" si="860"/>
        <v>#VALUE!</v>
      </c>
      <c r="DG213" s="186" t="e">
        <f t="shared" si="860"/>
        <v>#VALUE!</v>
      </c>
      <c r="DH213" s="186" t="e">
        <f t="shared" si="860"/>
        <v>#VALUE!</v>
      </c>
      <c r="DI213" s="187" t="e">
        <f t="shared" si="860"/>
        <v>#VALUE!</v>
      </c>
      <c r="DJ213" s="185" t="e">
        <f t="shared" si="860"/>
        <v>#VALUE!</v>
      </c>
      <c r="DK213" s="189" t="e">
        <f t="shared" si="860"/>
        <v>#VALUE!</v>
      </c>
      <c r="DL213" s="189" t="e">
        <f t="shared" si="860"/>
        <v>#VALUE!</v>
      </c>
      <c r="DM213" s="186" t="e">
        <f t="shared" si="860"/>
        <v>#VALUE!</v>
      </c>
      <c r="DN213" s="211" t="e">
        <f t="shared" si="860"/>
        <v>#VALUE!</v>
      </c>
      <c r="DO213" s="186" t="e">
        <f t="shared" si="860"/>
        <v>#VALUE!</v>
      </c>
      <c r="DP213" s="186" t="e">
        <f t="shared" si="860"/>
        <v>#VALUE!</v>
      </c>
      <c r="DQ213" s="186" t="e">
        <f t="shared" si="860"/>
        <v>#VALUE!</v>
      </c>
      <c r="DR213" s="186" t="e">
        <f t="shared" si="860"/>
        <v>#VALUE!</v>
      </c>
      <c r="DS213" s="187" t="e">
        <f t="shared" si="860"/>
        <v>#VALUE!</v>
      </c>
      <c r="DT213" s="185" t="e">
        <f t="shared" si="11"/>
        <v>#VALUE!</v>
      </c>
      <c r="DU213" s="189" t="e">
        <f t="shared" si="12"/>
        <v>#VALUE!</v>
      </c>
      <c r="DV213" s="133" t="e">
        <f>CZ213*'Ores &amp; Ingots'!$C$3+DA213*'Ores &amp; Ingots'!$C$4+DB213*'Ores &amp; Ingots'!$C$5+DC213*'Ores &amp; Ingots'!$C$6+DD213*'Ores &amp; Ingots'!$C$7+DE213*'Ores &amp; Ingots'!$C$8+DF213*'Ores &amp; Ingots'!$C$9+DG213*'Ores &amp; Ingots'!$C$10+DH213*'Ores &amp; Ingots'!$C$11+DI213*'Ores &amp; Ingots'!$C$12</f>
        <v>#VALUE!</v>
      </c>
      <c r="DW213" s="133" t="e">
        <f>DJ213*'Ores &amp; Ingots'!$B$3+DK213*'Ores &amp; Ingots'!$B$4+DL213*'Ores &amp; Ingots'!$B$5+DM213*'Ores &amp; Ingots'!$B$6+DN213*'Ores &amp; Ingots'!$B$7+DO213*'Ores &amp; Ingots'!$B$8+DP213*'Ores &amp; Ingots'!$B$9+DQ213*'Ores &amp; Ingots'!$B$10+DR213*'Ores &amp; Ingots'!$B$11+DS213*'Ores &amp; Ingots'!$B$12</f>
        <v>#VALUE!</v>
      </c>
      <c r="DX213" s="189" t="e">
        <f>CZ213*Refining!$G$3+DA213*Refining!$G$4+DB213*Refining!$G$5+DC213*Refining!$G$6+DD213*Refining!$G$7+DE213*Refining!$G$8+DF213*Refining!$G$9+DG213*Refining!$G$10+DH213*Refining!$G$11+DI213*Refining!$G$12</f>
        <v>#VALUE!</v>
      </c>
      <c r="DY213" s="189" t="e">
        <f t="shared" si="13"/>
        <v>#VALUE!</v>
      </c>
      <c r="DZ213" s="192" t="e">
        <f t="shared" si="14"/>
        <v>#VALUE!</v>
      </c>
      <c r="EA213" s="185" t="e">
        <f t="shared" si="15"/>
        <v>#VALUE!</v>
      </c>
      <c r="EB213" s="194" t="e">
        <f t="shared" ref="EB213:EC213" si="861">EA213/60</f>
        <v>#VALUE!</v>
      </c>
      <c r="EC213" s="194" t="e">
        <f t="shared" si="861"/>
        <v>#VALUE!</v>
      </c>
      <c r="ED213" s="185" t="e">
        <f t="shared" si="17"/>
        <v>#VALUE!</v>
      </c>
      <c r="EE213" s="194" t="e">
        <f t="shared" ref="EE213:EF213" si="862">ED213/1000</f>
        <v>#VALUE!</v>
      </c>
      <c r="EF213" s="196" t="e">
        <f t="shared" si="862"/>
        <v>#VALUE!</v>
      </c>
      <c r="EG213" s="130" t="e">
        <f t="shared" si="19"/>
        <v>#VALUE!</v>
      </c>
      <c r="EH213" s="132" t="e">
        <f t="shared" si="20"/>
        <v>#VALUE!</v>
      </c>
      <c r="EI213" s="133">
        <v>32</v>
      </c>
    </row>
    <row r="214" spans="1:139" ht="12.75" hidden="1" x14ac:dyDescent="0.2">
      <c r="A214" s="864"/>
      <c r="B214" s="135" t="s">
        <v>413</v>
      </c>
      <c r="C214" s="137" t="s">
        <v>156</v>
      </c>
      <c r="D214" s="137">
        <v>1</v>
      </c>
      <c r="E214" s="137">
        <v>1</v>
      </c>
      <c r="F214" s="137">
        <v>1</v>
      </c>
      <c r="G214" s="139">
        <f t="shared" si="0"/>
        <v>15.625</v>
      </c>
      <c r="H214" s="140">
        <v>14</v>
      </c>
      <c r="I214" s="140">
        <v>42</v>
      </c>
      <c r="J214" s="140">
        <f>H214/Main!$D$9</f>
        <v>2.8</v>
      </c>
      <c r="K214" s="140">
        <f>I214/Main!$D$10</f>
        <v>21</v>
      </c>
      <c r="L214" s="140">
        <f t="shared" si="1"/>
        <v>7.5000000000000009</v>
      </c>
      <c r="M214" s="140">
        <v>0.4</v>
      </c>
      <c r="N214" s="143"/>
      <c r="O214" s="143"/>
      <c r="P214" s="143"/>
      <c r="Q214" s="145"/>
      <c r="R214" s="143"/>
      <c r="S214" s="146"/>
      <c r="T214" s="146"/>
      <c r="U214" s="143"/>
      <c r="V214" s="143"/>
      <c r="W214" s="146"/>
      <c r="X214" s="146"/>
      <c r="Y214" s="143"/>
      <c r="Z214" s="143"/>
      <c r="AA214" s="143"/>
      <c r="AB214" s="143"/>
      <c r="AC214" s="362" t="s">
        <v>28</v>
      </c>
      <c r="AD214" s="167">
        <v>130</v>
      </c>
      <c r="AE214" s="133">
        <v>0</v>
      </c>
      <c r="AF214" s="133">
        <v>0</v>
      </c>
      <c r="AG214" s="133">
        <v>0</v>
      </c>
      <c r="AH214" s="133">
        <v>0</v>
      </c>
      <c r="AI214" s="133">
        <v>0</v>
      </c>
      <c r="AJ214" s="133">
        <v>0</v>
      </c>
      <c r="AK214" s="133">
        <v>0</v>
      </c>
      <c r="AL214" s="133">
        <v>0</v>
      </c>
      <c r="AM214" s="133">
        <v>0</v>
      </c>
      <c r="AN214" s="133">
        <v>0</v>
      </c>
      <c r="AO214" s="133">
        <v>50</v>
      </c>
      <c r="AP214" s="133">
        <v>0</v>
      </c>
      <c r="AQ214" s="133">
        <v>0</v>
      </c>
      <c r="AR214" s="133">
        <v>0</v>
      </c>
      <c r="AS214" s="133">
        <v>0</v>
      </c>
      <c r="AT214" s="133">
        <v>0</v>
      </c>
      <c r="AU214" s="133">
        <v>0</v>
      </c>
      <c r="AV214" s="133">
        <v>0</v>
      </c>
      <c r="AW214" s="133">
        <v>0</v>
      </c>
      <c r="AX214" s="133">
        <v>0</v>
      </c>
      <c r="AY214" s="406">
        <f t="shared" ref="AY214:BS214" si="863">IF(AD214 = 0, "", AD214)</f>
        <v>130</v>
      </c>
      <c r="AZ214" s="137" t="str">
        <f t="shared" si="863"/>
        <v/>
      </c>
      <c r="BA214" s="137" t="str">
        <f t="shared" si="863"/>
        <v/>
      </c>
      <c r="BB214" s="137" t="str">
        <f t="shared" si="863"/>
        <v/>
      </c>
      <c r="BC214" s="137" t="str">
        <f t="shared" si="863"/>
        <v/>
      </c>
      <c r="BD214" s="137" t="str">
        <f t="shared" si="863"/>
        <v/>
      </c>
      <c r="BE214" s="137" t="str">
        <f t="shared" si="863"/>
        <v/>
      </c>
      <c r="BF214" s="137" t="str">
        <f t="shared" si="863"/>
        <v/>
      </c>
      <c r="BG214" s="137" t="str">
        <f t="shared" si="863"/>
        <v/>
      </c>
      <c r="BH214" s="137" t="str">
        <f t="shared" si="863"/>
        <v/>
      </c>
      <c r="BI214" s="137" t="str">
        <f t="shared" si="863"/>
        <v/>
      </c>
      <c r="BJ214" s="133">
        <f t="shared" si="863"/>
        <v>50</v>
      </c>
      <c r="BK214" s="137" t="str">
        <f t="shared" si="863"/>
        <v/>
      </c>
      <c r="BL214" s="137" t="str">
        <f t="shared" si="863"/>
        <v/>
      </c>
      <c r="BM214" s="137" t="str">
        <f t="shared" si="863"/>
        <v/>
      </c>
      <c r="BN214" s="137" t="str">
        <f t="shared" si="863"/>
        <v/>
      </c>
      <c r="BO214" s="137" t="str">
        <f t="shared" si="863"/>
        <v/>
      </c>
      <c r="BP214" s="137" t="str">
        <f t="shared" si="863"/>
        <v/>
      </c>
      <c r="BQ214" s="137" t="str">
        <f t="shared" si="863"/>
        <v/>
      </c>
      <c r="BR214" s="137" t="str">
        <f t="shared" si="863"/>
        <v/>
      </c>
      <c r="BS214" s="169" t="str">
        <f t="shared" si="863"/>
        <v/>
      </c>
      <c r="BT214" s="174" t="e">
        <f>$AY214*Assembly!Z$4+$AZ214*Assembly!Z$5+$BA214*Assembly!Z$6+$BB214*Assembly!Z$7+$BC214*Assembly!Z$8+$BD214*Assembly!Z$9+$BE214*Assembly!Z$10+$BF214*Assembly!Z$11+$BG214*Assembly!Z$12+$BH214*Assembly!Z$13+$BI214*Assembly!Z$14+$BJ214*Assembly!Z$15+$BK214*Assembly!Z$16+$BL214*Assembly!Z$17+$BM214*Assembly!Z$18+$BN214*Assembly!Z$19+$BO214*Assembly!Z$20+$BP214*Assembly!Z$21+$BQ214*Assembly!Z$22+$BR214*Assembly!Z$23+$BS214*Assembly!Z$24</f>
        <v>#VALUE!</v>
      </c>
      <c r="BU214" s="133" t="e">
        <f t="shared" si="3"/>
        <v>#VALUE!</v>
      </c>
      <c r="BV214" s="133"/>
      <c r="BW214" s="133" t="e">
        <f>$AY214*Assembly!AD$4+$AZ214*Assembly!AD$5+$BA214*Assembly!AD$6+$BB214*Assembly!AD$7+$BC214*Assembly!AD$8+$BD214*Assembly!AD$9+$BE214*Assembly!AD$10+$BF214*Assembly!AD$11+$BG214*Assembly!AD$12+$BH214*Assembly!AD$13+$BI214*Assembly!AD$14+$BJ214*Assembly!AD$15+$BK214*Assembly!AD$16+$BL214*Assembly!AD$17+$BM214*Assembly!AD$18+$BN214*Assembly!AD$19+$BO214*Assembly!AD$20+$BP214*Assembly!AD$21+$BQ214*Assembly!AD$22+$BR214*Assembly!AD$23+$BS214*Assembly!AD$24</f>
        <v>#VALUE!</v>
      </c>
      <c r="BX214" s="177" t="e">
        <f t="shared" si="4"/>
        <v>#VALUE!</v>
      </c>
      <c r="BY214" s="178" t="e">
        <f t="shared" si="5"/>
        <v>#VALUE!</v>
      </c>
      <c r="BZ214" s="179" t="e">
        <f t="shared" si="6"/>
        <v>#VALUE!</v>
      </c>
      <c r="CA214" s="178" t="e">
        <f t="shared" si="7"/>
        <v>#VALUE!</v>
      </c>
      <c r="CB214" s="133" t="e">
        <f>$AY214*Assembly!Y$4+$AZ214*Assembly!Y$5+$BA214*Assembly!Y$6+$BB214*Assembly!Y$7+$BC214*Assembly!Y$8+$BD214*Assembly!Y$9+$BE214*Assembly!Y$10+$BF214*Assembly!Y$11+$BG214*Assembly!Y$12+$BH214*Assembly!Y$13+$BI214*Assembly!Y$14+$BJ214*Assembly!Y$15+$BK214*Assembly!Y$16+$BL214*Assembly!Y$17+$BM214*Assembly!Y$18+$BN214*Assembly!Y$19+$BO214*Assembly!Y$20+$BP214*Assembly!Y$21+$BQ214*Assembly!Y$22+$BR214*Assembly!Y$23+$BS214*Assembly!Y$24</f>
        <v>#VALUE!</v>
      </c>
      <c r="CC214" s="133" t="e">
        <f t="shared" si="8"/>
        <v>#VALUE!</v>
      </c>
      <c r="CD214" s="130" t="e">
        <f t="shared" si="9"/>
        <v>#VALUE!</v>
      </c>
      <c r="CE214" s="183" t="e">
        <f>$AY214*Assembly!AC$4+$AZ214*Assembly!AC$5+$BA214*Assembly!AC$6+$BB214*Assembly!AC$7+$BC214*Assembly!AC$8+$BD214*Assembly!AC$9+$BE214*Assembly!AC$10+$BF214*Assembly!AC$11+$BG214*Assembly!AC$12+$BH214*Assembly!AC$13+$BI214*Assembly!AC$14+$BJ214*Assembly!AC$15+$BK214*Assembly!AC$16+$BL214*Assembly!AC$17+$BM214*Assembly!AC$18+$BN214*Assembly!AC$19+$BO214*Assembly!AC$20+$BP214*Assembly!AC$21+$BQ214*Assembly!AC$22+$BR214*Assembly!AC$23+$BS214*Assembly!AC$24</f>
        <v>#VALUE!</v>
      </c>
      <c r="CF214" s="145" t="e">
        <f>$AY214*Assembly!M$4+$AZ214*Assembly!M$5+$BA214*Assembly!M$6+$BB214*Assembly!M$7+$BC214*Assembly!M$8+$BD214*Assembly!M$9+$BE214*Assembly!M$10+$BF214*Assembly!M$11+$BG214*Assembly!M$12+$BH214*Assembly!M$13+$BI214*Assembly!M$14+$BJ214*Assembly!M$15+$BK214*Assembly!M$16+$BL214*Assembly!M$17+$BM214*Assembly!M$18+$BN214*Assembly!M$19+$BO214*Assembly!M$20+$BP214*Assembly!M$21+$BQ214*Assembly!M$22+$BR214*Assembly!M$23+$BS214*Assembly!M$24</f>
        <v>#VALUE!</v>
      </c>
      <c r="CG214" s="145" t="e">
        <f>$AY214*Assembly!N$4+$AZ214*Assembly!N$5+$BA214*Assembly!N$6+$BB214*Assembly!N$7+$BC214*Assembly!N$8+$BD214*Assembly!N$9+$BE214*Assembly!N$10+$BF214*Assembly!N$11+$BG214*Assembly!N$12+$BH214*Assembly!N$13+$BI214*Assembly!N$14+$BJ214*Assembly!N$15+$BK214*Assembly!N$16+$BL214*Assembly!N$17+$BM214*Assembly!N$18+$BN214*Assembly!N$19+$BO214*Assembly!N$20+$BP214*Assembly!N$21+$BQ214*Assembly!N$22+$BR214*Assembly!N$23+$BS214*Assembly!N$24</f>
        <v>#VALUE!</v>
      </c>
      <c r="CH214" s="145" t="e">
        <f>$AY214*Assembly!O$4+$AZ214*Assembly!O$5+$BA214*Assembly!O$6+$BB214*Assembly!O$7+$BC214*Assembly!O$8+$BD214*Assembly!O$9+$BE214*Assembly!O$10+$BF214*Assembly!O$11+$BG214*Assembly!O$12+$BH214*Assembly!O$13+$BI214*Assembly!O$14+$BJ214*Assembly!O$15+$BK214*Assembly!O$16+$BL214*Assembly!O$17+$BM214*Assembly!O$18+$BN214*Assembly!O$19+$BO214*Assembly!O$20+$BP214*Assembly!O$21+$BQ214*Assembly!O$22+$BR214*Assembly!O$23+$BS214*Assembly!O$24</f>
        <v>#VALUE!</v>
      </c>
      <c r="CI214" s="140" t="e">
        <f>$AY214*Assembly!P$4+$AZ214*Assembly!P$5+$BA214*Assembly!P$6+$BB214*Assembly!P$7+$BC214*Assembly!P$8+$BD214*Assembly!P$9+$BE214*Assembly!P$10+$BF214*Assembly!P$11+$BG214*Assembly!P$12+$BH214*Assembly!P$13+$BI214*Assembly!P$14+$BJ214*Assembly!P$15+$BK214*Assembly!P$16+$BL214*Assembly!P$17+$BM214*Assembly!P$18+$BN214*Assembly!P$19+$BO214*Assembly!P$20+$BP214*Assembly!P$21+$BQ214*Assembly!P$22+$BR214*Assembly!P$23+$BS214*Assembly!P$24</f>
        <v>#VALUE!</v>
      </c>
      <c r="CJ214" s="140" t="e">
        <f>$AY214*Assembly!Q$4+$AZ214*Assembly!Q$5+$BA214*Assembly!Q$6+$BB214*Assembly!Q$7+$BC214*Assembly!Q$8+$BD214*Assembly!Q$9+$BE214*Assembly!Q$10+$BF214*Assembly!Q$11+$BG214*Assembly!Q$12+$BH214*Assembly!Q$13+$BI214*Assembly!Q$14+$BJ214*Assembly!Q$15+$BK214*Assembly!Q$16+$BL214*Assembly!Q$17+$BM214*Assembly!Q$18+$BN214*Assembly!Q$19+$BO214*Assembly!Q$20+$BP214*Assembly!Q$21+$BQ214*Assembly!Q$22+$BR214*Assembly!Q$23+$BS214*Assembly!Q$24</f>
        <v>#VALUE!</v>
      </c>
      <c r="CK214" s="145" t="e">
        <f>$AY214*Assembly!R$4+$AZ214*Assembly!R$5+$BA214*Assembly!R$6+$BB214*Assembly!R$7+$BC214*Assembly!R$8+$BD214*Assembly!R$9+$BE214*Assembly!R$10+$BF214*Assembly!R$11+$BG214*Assembly!R$12+$BH214*Assembly!R$13+$BI214*Assembly!R$14+$BJ214*Assembly!R$15+$BK214*Assembly!R$16+$BL214*Assembly!R$17+$BM214*Assembly!R$18+$BN214*Assembly!R$19+$BO214*Assembly!R$20+$BP214*Assembly!R$21+$BQ214*Assembly!R$22+$BR214*Assembly!R$23+$BS214*Assembly!R$24</f>
        <v>#VALUE!</v>
      </c>
      <c r="CL214" s="140" t="e">
        <f>$AY214*Assembly!S$4+$AZ214*Assembly!S$5+$BA214*Assembly!S$6+$BB214*Assembly!S$7+$BC214*Assembly!S$8+$BD214*Assembly!S$9+$BE214*Assembly!S$10+$BF214*Assembly!S$11+$BG214*Assembly!S$12+$BH214*Assembly!S$13+$BI214*Assembly!S$14+$BJ214*Assembly!S$15+$BK214*Assembly!S$16+$BL214*Assembly!S$17+$BM214*Assembly!S$18+$BN214*Assembly!S$19+$BO214*Assembly!S$20+$BP214*Assembly!S$21+$BQ214*Assembly!S$22+$BR214*Assembly!S$23+$BS214*Assembly!S$24</f>
        <v>#VALUE!</v>
      </c>
      <c r="CM214" s="140" t="e">
        <f>$AY214*Assembly!T$4+$AZ214*Assembly!T$5+$BA214*Assembly!T$6+$BB214*Assembly!T$7+$BC214*Assembly!T$8+$BD214*Assembly!T$9+$BE214*Assembly!T$10+$BF214*Assembly!T$11+$BG214*Assembly!T$12+$BH214*Assembly!T$13+$BI214*Assembly!T$14+$BJ214*Assembly!T$15+$BK214*Assembly!T$16+$BL214*Assembly!T$17+$BM214*Assembly!T$18+$BN214*Assembly!T$19+$BO214*Assembly!T$20+$BP214*Assembly!T$21+$BQ214*Assembly!T$22+$BR214*Assembly!T$23+$BS214*Assembly!T$24</f>
        <v>#VALUE!</v>
      </c>
      <c r="CN214" s="140" t="e">
        <f>$AY214*Assembly!U$4+$AZ214*Assembly!U$5+$BA214*Assembly!U$6+$BB214*Assembly!U$7+$BC214*Assembly!U$8+$BD214*Assembly!U$9+$BE214*Assembly!U$10+$BF214*Assembly!U$11+$BG214*Assembly!U$12+$BH214*Assembly!U$13+$BI214*Assembly!U$14+$BJ214*Assembly!U$15+$BK214*Assembly!U$16+$BL214*Assembly!U$17+$BM214*Assembly!U$18+$BN214*Assembly!U$19+$BO214*Assembly!U$20+$BP214*Assembly!U$21+$BQ214*Assembly!U$22+$BR214*Assembly!U$23+$BS214*Assembly!U$24</f>
        <v>#VALUE!</v>
      </c>
      <c r="CO214" s="145" t="e">
        <f>$AY214*Assembly!V$4+$AZ214*Assembly!V$5+$BA214*Assembly!V$6+$BB214*Assembly!V$7+$BC214*Assembly!V$8+$BD214*Assembly!V$9+$BE214*Assembly!V$10+$BF214*Assembly!V$11+$BG214*Assembly!V$12+$BH214*Assembly!V$13+$BI214*Assembly!V$14+$BJ214*Assembly!V$15+$BK214*Assembly!V$16+$BL214*Assembly!V$17+$BM214*Assembly!V$18+$BN214*Assembly!V$19+$BO214*Assembly!V$20+$BP214*Assembly!V$21+$BQ214*Assembly!V$22+$BR214*Assembly!V$23+$BS214*Assembly!V$24</f>
        <v>#VALUE!</v>
      </c>
      <c r="CP214" s="145" t="e">
        <f>CF214*Refining!$F$3</f>
        <v>#VALUE!</v>
      </c>
      <c r="CQ214" s="145" t="e">
        <f>CG214*Refining!$F$4</f>
        <v>#VALUE!</v>
      </c>
      <c r="CR214" s="145" t="e">
        <f>CH214*Refining!$F$5</f>
        <v>#VALUE!</v>
      </c>
      <c r="CS214" s="145" t="e">
        <f>CI214*Refining!$F$6</f>
        <v>#VALUE!</v>
      </c>
      <c r="CT214" s="145" t="e">
        <f>CJ214*Refining!$F$7</f>
        <v>#VALUE!</v>
      </c>
      <c r="CU214" s="145" t="e">
        <f>CK214*Refining!$F$8</f>
        <v>#VALUE!</v>
      </c>
      <c r="CV214" s="145" t="e">
        <f>CL214*Refining!$F$9</f>
        <v>#VALUE!</v>
      </c>
      <c r="CW214" s="145" t="e">
        <f>CM214*Refining!$F$10</f>
        <v>#VALUE!</v>
      </c>
      <c r="CX214" s="145" t="e">
        <f>CN214*Refining!$F$11</f>
        <v>#VALUE!</v>
      </c>
      <c r="CY214" s="145" t="e">
        <f>CO214*Refining!$F$12</f>
        <v>#VALUE!</v>
      </c>
      <c r="CZ214" s="185" t="e">
        <f t="shared" ref="CZ214:DS214" si="864">IF(CF214 = 0, "", CF214)</f>
        <v>#VALUE!</v>
      </c>
      <c r="DA214" s="189" t="e">
        <f t="shared" si="864"/>
        <v>#VALUE!</v>
      </c>
      <c r="DB214" s="189" t="e">
        <f t="shared" si="864"/>
        <v>#VALUE!</v>
      </c>
      <c r="DC214" s="186" t="e">
        <f t="shared" si="864"/>
        <v>#VALUE!</v>
      </c>
      <c r="DD214" s="186" t="e">
        <f t="shared" si="864"/>
        <v>#VALUE!</v>
      </c>
      <c r="DE214" s="186" t="e">
        <f t="shared" si="864"/>
        <v>#VALUE!</v>
      </c>
      <c r="DF214" s="186" t="e">
        <f t="shared" si="864"/>
        <v>#VALUE!</v>
      </c>
      <c r="DG214" s="186" t="e">
        <f t="shared" si="864"/>
        <v>#VALUE!</v>
      </c>
      <c r="DH214" s="186" t="e">
        <f t="shared" si="864"/>
        <v>#VALUE!</v>
      </c>
      <c r="DI214" s="187" t="e">
        <f t="shared" si="864"/>
        <v>#VALUE!</v>
      </c>
      <c r="DJ214" s="185" t="e">
        <f t="shared" si="864"/>
        <v>#VALUE!</v>
      </c>
      <c r="DK214" s="189" t="e">
        <f t="shared" si="864"/>
        <v>#VALUE!</v>
      </c>
      <c r="DL214" s="189" t="e">
        <f t="shared" si="864"/>
        <v>#VALUE!</v>
      </c>
      <c r="DM214" s="186" t="e">
        <f t="shared" si="864"/>
        <v>#VALUE!</v>
      </c>
      <c r="DN214" s="211" t="e">
        <f t="shared" si="864"/>
        <v>#VALUE!</v>
      </c>
      <c r="DO214" s="186" t="e">
        <f t="shared" si="864"/>
        <v>#VALUE!</v>
      </c>
      <c r="DP214" s="186" t="e">
        <f t="shared" si="864"/>
        <v>#VALUE!</v>
      </c>
      <c r="DQ214" s="186" t="e">
        <f t="shared" si="864"/>
        <v>#VALUE!</v>
      </c>
      <c r="DR214" s="186" t="e">
        <f t="shared" si="864"/>
        <v>#VALUE!</v>
      </c>
      <c r="DS214" s="187" t="e">
        <f t="shared" si="864"/>
        <v>#VALUE!</v>
      </c>
      <c r="DT214" s="185" t="e">
        <f t="shared" si="11"/>
        <v>#VALUE!</v>
      </c>
      <c r="DU214" s="189" t="e">
        <f t="shared" si="12"/>
        <v>#VALUE!</v>
      </c>
      <c r="DV214" s="133" t="e">
        <f>CZ214*'Ores &amp; Ingots'!$C$3+DA214*'Ores &amp; Ingots'!$C$4+DB214*'Ores &amp; Ingots'!$C$5+DC214*'Ores &amp; Ingots'!$C$6+DD214*'Ores &amp; Ingots'!$C$7+DE214*'Ores &amp; Ingots'!$C$8+DF214*'Ores &amp; Ingots'!$C$9+DG214*'Ores &amp; Ingots'!$C$10+DH214*'Ores &amp; Ingots'!$C$11+DI214*'Ores &amp; Ingots'!$C$12</f>
        <v>#VALUE!</v>
      </c>
      <c r="DW214" s="133" t="e">
        <f>DJ214*'Ores &amp; Ingots'!$B$3+DK214*'Ores &amp; Ingots'!$B$4+DL214*'Ores &amp; Ingots'!$B$5+DM214*'Ores &amp; Ingots'!$B$6+DN214*'Ores &amp; Ingots'!$B$7+DO214*'Ores &amp; Ingots'!$B$8+DP214*'Ores &amp; Ingots'!$B$9+DQ214*'Ores &amp; Ingots'!$B$10+DR214*'Ores &amp; Ingots'!$B$11+DS214*'Ores &amp; Ingots'!$B$12</f>
        <v>#VALUE!</v>
      </c>
      <c r="DX214" s="189" t="e">
        <f>CZ214*Refining!$G$3+DA214*Refining!$G$4+DB214*Refining!$G$5+DC214*Refining!$G$6+DD214*Refining!$G$7+DE214*Refining!$G$8+DF214*Refining!$G$9+DG214*Refining!$G$10+DH214*Refining!$G$11+DI214*Refining!$G$12</f>
        <v>#VALUE!</v>
      </c>
      <c r="DY214" s="189" t="e">
        <f t="shared" si="13"/>
        <v>#VALUE!</v>
      </c>
      <c r="DZ214" s="192" t="e">
        <f t="shared" si="14"/>
        <v>#VALUE!</v>
      </c>
      <c r="EA214" s="185" t="e">
        <f t="shared" si="15"/>
        <v>#VALUE!</v>
      </c>
      <c r="EB214" s="194" t="e">
        <f t="shared" ref="EB214:EC214" si="865">EA214/60</f>
        <v>#VALUE!</v>
      </c>
      <c r="EC214" s="194" t="e">
        <f t="shared" si="865"/>
        <v>#VALUE!</v>
      </c>
      <c r="ED214" s="185" t="e">
        <f t="shared" si="17"/>
        <v>#VALUE!</v>
      </c>
      <c r="EE214" s="194" t="e">
        <f t="shared" ref="EE214:EF214" si="866">ED214/1000</f>
        <v>#VALUE!</v>
      </c>
      <c r="EF214" s="196" t="e">
        <f t="shared" si="866"/>
        <v>#VALUE!</v>
      </c>
      <c r="EG214" s="130" t="e">
        <f t="shared" si="19"/>
        <v>#VALUE!</v>
      </c>
      <c r="EH214" s="132" t="e">
        <f t="shared" si="20"/>
        <v>#VALUE!</v>
      </c>
      <c r="EI214" s="133" t="s">
        <v>28</v>
      </c>
    </row>
    <row r="215" spans="1:139" ht="12.75" hidden="1" x14ac:dyDescent="0.2">
      <c r="A215" s="864"/>
      <c r="B215" s="135" t="s">
        <v>414</v>
      </c>
      <c r="C215" s="137" t="s">
        <v>156</v>
      </c>
      <c r="D215" s="137">
        <v>1</v>
      </c>
      <c r="E215" s="137">
        <v>1</v>
      </c>
      <c r="F215" s="137">
        <v>1</v>
      </c>
      <c r="G215" s="139">
        <f t="shared" si="0"/>
        <v>15.625</v>
      </c>
      <c r="H215" s="140">
        <v>24</v>
      </c>
      <c r="I215" s="140">
        <v>60</v>
      </c>
      <c r="J215" s="140">
        <f>H215/Main!$D$9</f>
        <v>4.8</v>
      </c>
      <c r="K215" s="140">
        <f>I215/Main!$D$10</f>
        <v>30</v>
      </c>
      <c r="L215" s="140">
        <f t="shared" si="1"/>
        <v>6.25</v>
      </c>
      <c r="M215" s="140">
        <v>0.4</v>
      </c>
      <c r="N215" s="143"/>
      <c r="O215" s="143"/>
      <c r="P215" s="143"/>
      <c r="Q215" s="145"/>
      <c r="R215" s="143"/>
      <c r="S215" s="146"/>
      <c r="T215" s="146"/>
      <c r="U215" s="143"/>
      <c r="V215" s="143"/>
      <c r="W215" s="146"/>
      <c r="X215" s="146"/>
      <c r="Y215" s="143"/>
      <c r="Z215" s="143"/>
      <c r="AA215" s="143"/>
      <c r="AB215" s="143"/>
      <c r="AC215" s="362" t="s">
        <v>34</v>
      </c>
      <c r="AD215" s="167">
        <v>130</v>
      </c>
      <c r="AE215" s="133">
        <v>0</v>
      </c>
      <c r="AF215" s="133">
        <v>0</v>
      </c>
      <c r="AG215" s="133">
        <v>0</v>
      </c>
      <c r="AH215" s="133">
        <v>0</v>
      </c>
      <c r="AI215" s="133">
        <v>0</v>
      </c>
      <c r="AJ215" s="133">
        <v>0</v>
      </c>
      <c r="AK215" s="133">
        <v>0</v>
      </c>
      <c r="AL215" s="133">
        <v>0</v>
      </c>
      <c r="AM215" s="133">
        <v>0</v>
      </c>
      <c r="AN215" s="133">
        <v>0</v>
      </c>
      <c r="AO215" s="133">
        <v>50</v>
      </c>
      <c r="AP215" s="133">
        <v>0</v>
      </c>
      <c r="AQ215" s="133">
        <v>0</v>
      </c>
      <c r="AR215" s="133">
        <v>0</v>
      </c>
      <c r="AS215" s="133">
        <v>0</v>
      </c>
      <c r="AT215" s="133">
        <v>0</v>
      </c>
      <c r="AU215" s="133">
        <v>0</v>
      </c>
      <c r="AV215" s="133">
        <v>0</v>
      </c>
      <c r="AW215" s="133">
        <v>0</v>
      </c>
      <c r="AX215" s="133">
        <v>0</v>
      </c>
      <c r="AY215" s="406">
        <f t="shared" ref="AY215:BS215" si="867">IF(AD215 = 0, "", AD215)</f>
        <v>130</v>
      </c>
      <c r="AZ215" s="137" t="str">
        <f t="shared" si="867"/>
        <v/>
      </c>
      <c r="BA215" s="137" t="str">
        <f t="shared" si="867"/>
        <v/>
      </c>
      <c r="BB215" s="137" t="str">
        <f t="shared" si="867"/>
        <v/>
      </c>
      <c r="BC215" s="137" t="str">
        <f t="shared" si="867"/>
        <v/>
      </c>
      <c r="BD215" s="137" t="str">
        <f t="shared" si="867"/>
        <v/>
      </c>
      <c r="BE215" s="137" t="str">
        <f t="shared" si="867"/>
        <v/>
      </c>
      <c r="BF215" s="137" t="str">
        <f t="shared" si="867"/>
        <v/>
      </c>
      <c r="BG215" s="137" t="str">
        <f t="shared" si="867"/>
        <v/>
      </c>
      <c r="BH215" s="137" t="str">
        <f t="shared" si="867"/>
        <v/>
      </c>
      <c r="BI215" s="137" t="str">
        <f t="shared" si="867"/>
        <v/>
      </c>
      <c r="BJ215" s="133">
        <f t="shared" si="867"/>
        <v>50</v>
      </c>
      <c r="BK215" s="137" t="str">
        <f t="shared" si="867"/>
        <v/>
      </c>
      <c r="BL215" s="137" t="str">
        <f t="shared" si="867"/>
        <v/>
      </c>
      <c r="BM215" s="137" t="str">
        <f t="shared" si="867"/>
        <v/>
      </c>
      <c r="BN215" s="137" t="str">
        <f t="shared" si="867"/>
        <v/>
      </c>
      <c r="BO215" s="137" t="str">
        <f t="shared" si="867"/>
        <v/>
      </c>
      <c r="BP215" s="137" t="str">
        <f t="shared" si="867"/>
        <v/>
      </c>
      <c r="BQ215" s="137" t="str">
        <f t="shared" si="867"/>
        <v/>
      </c>
      <c r="BR215" s="137" t="str">
        <f t="shared" si="867"/>
        <v/>
      </c>
      <c r="BS215" s="169" t="str">
        <f t="shared" si="867"/>
        <v/>
      </c>
      <c r="BT215" s="174" t="e">
        <f>$AY215*Assembly!Z$4+$AZ215*Assembly!Z$5+$BA215*Assembly!Z$6+$BB215*Assembly!Z$7+$BC215*Assembly!Z$8+$BD215*Assembly!Z$9+$BE215*Assembly!Z$10+$BF215*Assembly!Z$11+$BG215*Assembly!Z$12+$BH215*Assembly!Z$13+$BI215*Assembly!Z$14+$BJ215*Assembly!Z$15+$BK215*Assembly!Z$16+$BL215*Assembly!Z$17+$BM215*Assembly!Z$18+$BN215*Assembly!Z$19+$BO215*Assembly!Z$20+$BP215*Assembly!Z$21+$BQ215*Assembly!Z$22+$BR215*Assembly!Z$23+$BS215*Assembly!Z$24</f>
        <v>#VALUE!</v>
      </c>
      <c r="BU215" s="133" t="e">
        <f t="shared" si="3"/>
        <v>#VALUE!</v>
      </c>
      <c r="BV215" s="133"/>
      <c r="BW215" s="133" t="e">
        <f>$AY215*Assembly!AD$4+$AZ215*Assembly!AD$5+$BA215*Assembly!AD$6+$BB215*Assembly!AD$7+$BC215*Assembly!AD$8+$BD215*Assembly!AD$9+$BE215*Assembly!AD$10+$BF215*Assembly!AD$11+$BG215*Assembly!AD$12+$BH215*Assembly!AD$13+$BI215*Assembly!AD$14+$BJ215*Assembly!AD$15+$BK215*Assembly!AD$16+$BL215*Assembly!AD$17+$BM215*Assembly!AD$18+$BN215*Assembly!AD$19+$BO215*Assembly!AD$20+$BP215*Assembly!AD$21+$BQ215*Assembly!AD$22+$BR215*Assembly!AD$23+$BS215*Assembly!AD$24</f>
        <v>#VALUE!</v>
      </c>
      <c r="BX215" s="177" t="e">
        <f t="shared" si="4"/>
        <v>#VALUE!</v>
      </c>
      <c r="BY215" s="178" t="e">
        <f t="shared" si="5"/>
        <v>#VALUE!</v>
      </c>
      <c r="BZ215" s="179" t="e">
        <f t="shared" si="6"/>
        <v>#VALUE!</v>
      </c>
      <c r="CA215" s="178" t="e">
        <f t="shared" si="7"/>
        <v>#VALUE!</v>
      </c>
      <c r="CB215" s="133" t="e">
        <f>$AY215*Assembly!Y$4+$AZ215*Assembly!Y$5+$BA215*Assembly!Y$6+$BB215*Assembly!Y$7+$BC215*Assembly!Y$8+$BD215*Assembly!Y$9+$BE215*Assembly!Y$10+$BF215*Assembly!Y$11+$BG215*Assembly!Y$12+$BH215*Assembly!Y$13+$BI215*Assembly!Y$14+$BJ215*Assembly!Y$15+$BK215*Assembly!Y$16+$BL215*Assembly!Y$17+$BM215*Assembly!Y$18+$BN215*Assembly!Y$19+$BO215*Assembly!Y$20+$BP215*Assembly!Y$21+$BQ215*Assembly!Y$22+$BR215*Assembly!Y$23+$BS215*Assembly!Y$24</f>
        <v>#VALUE!</v>
      </c>
      <c r="CC215" s="133" t="e">
        <f t="shared" si="8"/>
        <v>#VALUE!</v>
      </c>
      <c r="CD215" s="130" t="e">
        <f t="shared" si="9"/>
        <v>#VALUE!</v>
      </c>
      <c r="CE215" s="183" t="e">
        <f>$AY215*Assembly!AC$4+$AZ215*Assembly!AC$5+$BA215*Assembly!AC$6+$BB215*Assembly!AC$7+$BC215*Assembly!AC$8+$BD215*Assembly!AC$9+$BE215*Assembly!AC$10+$BF215*Assembly!AC$11+$BG215*Assembly!AC$12+$BH215*Assembly!AC$13+$BI215*Assembly!AC$14+$BJ215*Assembly!AC$15+$BK215*Assembly!AC$16+$BL215*Assembly!AC$17+$BM215*Assembly!AC$18+$BN215*Assembly!AC$19+$BO215*Assembly!AC$20+$BP215*Assembly!AC$21+$BQ215*Assembly!AC$22+$BR215*Assembly!AC$23+$BS215*Assembly!AC$24</f>
        <v>#VALUE!</v>
      </c>
      <c r="CF215" s="145" t="e">
        <f>$AY215*Assembly!M$4+$AZ215*Assembly!M$5+$BA215*Assembly!M$6+$BB215*Assembly!M$7+$BC215*Assembly!M$8+$BD215*Assembly!M$9+$BE215*Assembly!M$10+$BF215*Assembly!M$11+$BG215*Assembly!M$12+$BH215*Assembly!M$13+$BI215*Assembly!M$14+$BJ215*Assembly!M$15+$BK215*Assembly!M$16+$BL215*Assembly!M$17+$BM215*Assembly!M$18+$BN215*Assembly!M$19+$BO215*Assembly!M$20+$BP215*Assembly!M$21+$BQ215*Assembly!M$22+$BR215*Assembly!M$23+$BS215*Assembly!M$24</f>
        <v>#VALUE!</v>
      </c>
      <c r="CG215" s="145" t="e">
        <f>$AY215*Assembly!N$4+$AZ215*Assembly!N$5+$BA215*Assembly!N$6+$BB215*Assembly!N$7+$BC215*Assembly!N$8+$BD215*Assembly!N$9+$BE215*Assembly!N$10+$BF215*Assembly!N$11+$BG215*Assembly!N$12+$BH215*Assembly!N$13+$BI215*Assembly!N$14+$BJ215*Assembly!N$15+$BK215*Assembly!N$16+$BL215*Assembly!N$17+$BM215*Assembly!N$18+$BN215*Assembly!N$19+$BO215*Assembly!N$20+$BP215*Assembly!N$21+$BQ215*Assembly!N$22+$BR215*Assembly!N$23+$BS215*Assembly!N$24</f>
        <v>#VALUE!</v>
      </c>
      <c r="CH215" s="145" t="e">
        <f>$AY215*Assembly!O$4+$AZ215*Assembly!O$5+$BA215*Assembly!O$6+$BB215*Assembly!O$7+$BC215*Assembly!O$8+$BD215*Assembly!O$9+$BE215*Assembly!O$10+$BF215*Assembly!O$11+$BG215*Assembly!O$12+$BH215*Assembly!O$13+$BI215*Assembly!O$14+$BJ215*Assembly!O$15+$BK215*Assembly!O$16+$BL215*Assembly!O$17+$BM215*Assembly!O$18+$BN215*Assembly!O$19+$BO215*Assembly!O$20+$BP215*Assembly!O$21+$BQ215*Assembly!O$22+$BR215*Assembly!O$23+$BS215*Assembly!O$24</f>
        <v>#VALUE!</v>
      </c>
      <c r="CI215" s="140" t="e">
        <f>$AY215*Assembly!P$4+$AZ215*Assembly!P$5+$BA215*Assembly!P$6+$BB215*Assembly!P$7+$BC215*Assembly!P$8+$BD215*Assembly!P$9+$BE215*Assembly!P$10+$BF215*Assembly!P$11+$BG215*Assembly!P$12+$BH215*Assembly!P$13+$BI215*Assembly!P$14+$BJ215*Assembly!P$15+$BK215*Assembly!P$16+$BL215*Assembly!P$17+$BM215*Assembly!P$18+$BN215*Assembly!P$19+$BO215*Assembly!P$20+$BP215*Assembly!P$21+$BQ215*Assembly!P$22+$BR215*Assembly!P$23+$BS215*Assembly!P$24</f>
        <v>#VALUE!</v>
      </c>
      <c r="CJ215" s="140" t="e">
        <f>$AY215*Assembly!Q$4+$AZ215*Assembly!Q$5+$BA215*Assembly!Q$6+$BB215*Assembly!Q$7+$BC215*Assembly!Q$8+$BD215*Assembly!Q$9+$BE215*Assembly!Q$10+$BF215*Assembly!Q$11+$BG215*Assembly!Q$12+$BH215*Assembly!Q$13+$BI215*Assembly!Q$14+$BJ215*Assembly!Q$15+$BK215*Assembly!Q$16+$BL215*Assembly!Q$17+$BM215*Assembly!Q$18+$BN215*Assembly!Q$19+$BO215*Assembly!Q$20+$BP215*Assembly!Q$21+$BQ215*Assembly!Q$22+$BR215*Assembly!Q$23+$BS215*Assembly!Q$24</f>
        <v>#VALUE!</v>
      </c>
      <c r="CK215" s="145" t="e">
        <f>$AY215*Assembly!R$4+$AZ215*Assembly!R$5+$BA215*Assembly!R$6+$BB215*Assembly!R$7+$BC215*Assembly!R$8+$BD215*Assembly!R$9+$BE215*Assembly!R$10+$BF215*Assembly!R$11+$BG215*Assembly!R$12+$BH215*Assembly!R$13+$BI215*Assembly!R$14+$BJ215*Assembly!R$15+$BK215*Assembly!R$16+$BL215*Assembly!R$17+$BM215*Assembly!R$18+$BN215*Assembly!R$19+$BO215*Assembly!R$20+$BP215*Assembly!R$21+$BQ215*Assembly!R$22+$BR215*Assembly!R$23+$BS215*Assembly!R$24</f>
        <v>#VALUE!</v>
      </c>
      <c r="CL215" s="140" t="e">
        <f>$AY215*Assembly!S$4+$AZ215*Assembly!S$5+$BA215*Assembly!S$6+$BB215*Assembly!S$7+$BC215*Assembly!S$8+$BD215*Assembly!S$9+$BE215*Assembly!S$10+$BF215*Assembly!S$11+$BG215*Assembly!S$12+$BH215*Assembly!S$13+$BI215*Assembly!S$14+$BJ215*Assembly!S$15+$BK215*Assembly!S$16+$BL215*Assembly!S$17+$BM215*Assembly!S$18+$BN215*Assembly!S$19+$BO215*Assembly!S$20+$BP215*Assembly!S$21+$BQ215*Assembly!S$22+$BR215*Assembly!S$23+$BS215*Assembly!S$24</f>
        <v>#VALUE!</v>
      </c>
      <c r="CM215" s="140" t="e">
        <f>$AY215*Assembly!T$4+$AZ215*Assembly!T$5+$BA215*Assembly!T$6+$BB215*Assembly!T$7+$BC215*Assembly!T$8+$BD215*Assembly!T$9+$BE215*Assembly!T$10+$BF215*Assembly!T$11+$BG215*Assembly!T$12+$BH215*Assembly!T$13+$BI215*Assembly!T$14+$BJ215*Assembly!T$15+$BK215*Assembly!T$16+$BL215*Assembly!T$17+$BM215*Assembly!T$18+$BN215*Assembly!T$19+$BO215*Assembly!T$20+$BP215*Assembly!T$21+$BQ215*Assembly!T$22+$BR215*Assembly!T$23+$BS215*Assembly!T$24</f>
        <v>#VALUE!</v>
      </c>
      <c r="CN215" s="140" t="e">
        <f>$AY215*Assembly!U$4+$AZ215*Assembly!U$5+$BA215*Assembly!U$6+$BB215*Assembly!U$7+$BC215*Assembly!U$8+$BD215*Assembly!U$9+$BE215*Assembly!U$10+$BF215*Assembly!U$11+$BG215*Assembly!U$12+$BH215*Assembly!U$13+$BI215*Assembly!U$14+$BJ215*Assembly!U$15+$BK215*Assembly!U$16+$BL215*Assembly!U$17+$BM215*Assembly!U$18+$BN215*Assembly!U$19+$BO215*Assembly!U$20+$BP215*Assembly!U$21+$BQ215*Assembly!U$22+$BR215*Assembly!U$23+$BS215*Assembly!U$24</f>
        <v>#VALUE!</v>
      </c>
      <c r="CO215" s="145" t="e">
        <f>$AY215*Assembly!V$4+$AZ215*Assembly!V$5+$BA215*Assembly!V$6+$BB215*Assembly!V$7+$BC215*Assembly!V$8+$BD215*Assembly!V$9+$BE215*Assembly!V$10+$BF215*Assembly!V$11+$BG215*Assembly!V$12+$BH215*Assembly!V$13+$BI215*Assembly!V$14+$BJ215*Assembly!V$15+$BK215*Assembly!V$16+$BL215*Assembly!V$17+$BM215*Assembly!V$18+$BN215*Assembly!V$19+$BO215*Assembly!V$20+$BP215*Assembly!V$21+$BQ215*Assembly!V$22+$BR215*Assembly!V$23+$BS215*Assembly!V$24</f>
        <v>#VALUE!</v>
      </c>
      <c r="CP215" s="145" t="e">
        <f>CF215*Refining!$F$3</f>
        <v>#VALUE!</v>
      </c>
      <c r="CQ215" s="145" t="e">
        <f>CG215*Refining!$F$4</f>
        <v>#VALUE!</v>
      </c>
      <c r="CR215" s="145" t="e">
        <f>CH215*Refining!$F$5</f>
        <v>#VALUE!</v>
      </c>
      <c r="CS215" s="145" t="e">
        <f>CI215*Refining!$F$6</f>
        <v>#VALUE!</v>
      </c>
      <c r="CT215" s="145" t="e">
        <f>CJ215*Refining!$F$7</f>
        <v>#VALUE!</v>
      </c>
      <c r="CU215" s="145" t="e">
        <f>CK215*Refining!$F$8</f>
        <v>#VALUE!</v>
      </c>
      <c r="CV215" s="145" t="e">
        <f>CL215*Refining!$F$9</f>
        <v>#VALUE!</v>
      </c>
      <c r="CW215" s="145" t="e">
        <f>CM215*Refining!$F$10</f>
        <v>#VALUE!</v>
      </c>
      <c r="CX215" s="145" t="e">
        <f>CN215*Refining!$F$11</f>
        <v>#VALUE!</v>
      </c>
      <c r="CY215" s="145" t="e">
        <f>CO215*Refining!$F$12</f>
        <v>#VALUE!</v>
      </c>
      <c r="CZ215" s="185" t="e">
        <f t="shared" ref="CZ215:DS215" si="868">IF(CF215 = 0, "", CF215)</f>
        <v>#VALUE!</v>
      </c>
      <c r="DA215" s="189" t="e">
        <f t="shared" si="868"/>
        <v>#VALUE!</v>
      </c>
      <c r="DB215" s="189" t="e">
        <f t="shared" si="868"/>
        <v>#VALUE!</v>
      </c>
      <c r="DC215" s="186" t="e">
        <f t="shared" si="868"/>
        <v>#VALUE!</v>
      </c>
      <c r="DD215" s="186" t="e">
        <f t="shared" si="868"/>
        <v>#VALUE!</v>
      </c>
      <c r="DE215" s="186" t="e">
        <f t="shared" si="868"/>
        <v>#VALUE!</v>
      </c>
      <c r="DF215" s="186" t="e">
        <f t="shared" si="868"/>
        <v>#VALUE!</v>
      </c>
      <c r="DG215" s="186" t="e">
        <f t="shared" si="868"/>
        <v>#VALUE!</v>
      </c>
      <c r="DH215" s="186" t="e">
        <f t="shared" si="868"/>
        <v>#VALUE!</v>
      </c>
      <c r="DI215" s="187" t="e">
        <f t="shared" si="868"/>
        <v>#VALUE!</v>
      </c>
      <c r="DJ215" s="185" t="e">
        <f t="shared" si="868"/>
        <v>#VALUE!</v>
      </c>
      <c r="DK215" s="189" t="e">
        <f t="shared" si="868"/>
        <v>#VALUE!</v>
      </c>
      <c r="DL215" s="189" t="e">
        <f t="shared" si="868"/>
        <v>#VALUE!</v>
      </c>
      <c r="DM215" s="186" t="e">
        <f t="shared" si="868"/>
        <v>#VALUE!</v>
      </c>
      <c r="DN215" s="211" t="e">
        <f t="shared" si="868"/>
        <v>#VALUE!</v>
      </c>
      <c r="DO215" s="186" t="e">
        <f t="shared" si="868"/>
        <v>#VALUE!</v>
      </c>
      <c r="DP215" s="186" t="e">
        <f t="shared" si="868"/>
        <v>#VALUE!</v>
      </c>
      <c r="DQ215" s="186" t="e">
        <f t="shared" si="868"/>
        <v>#VALUE!</v>
      </c>
      <c r="DR215" s="186" t="e">
        <f t="shared" si="868"/>
        <v>#VALUE!</v>
      </c>
      <c r="DS215" s="187" t="e">
        <f t="shared" si="868"/>
        <v>#VALUE!</v>
      </c>
      <c r="DT215" s="185" t="e">
        <f t="shared" si="11"/>
        <v>#VALUE!</v>
      </c>
      <c r="DU215" s="189" t="e">
        <f t="shared" si="12"/>
        <v>#VALUE!</v>
      </c>
      <c r="DV215" s="133" t="e">
        <f>CZ215*'Ores &amp; Ingots'!$C$3+DA215*'Ores &amp; Ingots'!$C$4+DB215*'Ores &amp; Ingots'!$C$5+DC215*'Ores &amp; Ingots'!$C$6+DD215*'Ores &amp; Ingots'!$C$7+DE215*'Ores &amp; Ingots'!$C$8+DF215*'Ores &amp; Ingots'!$C$9+DG215*'Ores &amp; Ingots'!$C$10+DH215*'Ores &amp; Ingots'!$C$11+DI215*'Ores &amp; Ingots'!$C$12</f>
        <v>#VALUE!</v>
      </c>
      <c r="DW215" s="133" t="e">
        <f>DJ215*'Ores &amp; Ingots'!$B$3+DK215*'Ores &amp; Ingots'!$B$4+DL215*'Ores &amp; Ingots'!$B$5+DM215*'Ores &amp; Ingots'!$B$6+DN215*'Ores &amp; Ingots'!$B$7+DO215*'Ores &amp; Ingots'!$B$8+DP215*'Ores &amp; Ingots'!$B$9+DQ215*'Ores &amp; Ingots'!$B$10+DR215*'Ores &amp; Ingots'!$B$11+DS215*'Ores &amp; Ingots'!$B$12</f>
        <v>#VALUE!</v>
      </c>
      <c r="DX215" s="189" t="e">
        <f>CZ215*Refining!$G$3+DA215*Refining!$G$4+DB215*Refining!$G$5+DC215*Refining!$G$6+DD215*Refining!$G$7+DE215*Refining!$G$8+DF215*Refining!$G$9+DG215*Refining!$G$10+DH215*Refining!$G$11+DI215*Refining!$G$12</f>
        <v>#VALUE!</v>
      </c>
      <c r="DY215" s="189" t="e">
        <f t="shared" si="13"/>
        <v>#VALUE!</v>
      </c>
      <c r="DZ215" s="192" t="e">
        <f t="shared" si="14"/>
        <v>#VALUE!</v>
      </c>
      <c r="EA215" s="185" t="e">
        <f t="shared" si="15"/>
        <v>#VALUE!</v>
      </c>
      <c r="EB215" s="194" t="e">
        <f t="shared" ref="EB215:EC215" si="869">EA215/60</f>
        <v>#VALUE!</v>
      </c>
      <c r="EC215" s="194" t="e">
        <f t="shared" si="869"/>
        <v>#VALUE!</v>
      </c>
      <c r="ED215" s="185" t="e">
        <f t="shared" si="17"/>
        <v>#VALUE!</v>
      </c>
      <c r="EE215" s="194" t="e">
        <f t="shared" ref="EE215:EF215" si="870">ED215/1000</f>
        <v>#VALUE!</v>
      </c>
      <c r="EF215" s="196" t="e">
        <f t="shared" si="870"/>
        <v>#VALUE!</v>
      </c>
      <c r="EG215" s="130" t="e">
        <f t="shared" si="19"/>
        <v>#VALUE!</v>
      </c>
      <c r="EH215" s="132" t="e">
        <f t="shared" si="20"/>
        <v>#VALUE!</v>
      </c>
      <c r="EI215" s="133">
        <v>48</v>
      </c>
    </row>
    <row r="216" spans="1:139" ht="12.75" hidden="1" x14ac:dyDescent="0.2">
      <c r="A216" s="864"/>
      <c r="B216" s="135" t="s">
        <v>415</v>
      </c>
      <c r="C216" s="137" t="s">
        <v>156</v>
      </c>
      <c r="D216" s="137">
        <v>1</v>
      </c>
      <c r="E216" s="137">
        <v>1</v>
      </c>
      <c r="F216" s="137">
        <v>1</v>
      </c>
      <c r="G216" s="139">
        <f t="shared" si="0"/>
        <v>15.625</v>
      </c>
      <c r="H216" s="140">
        <v>14</v>
      </c>
      <c r="I216" s="140">
        <v>35</v>
      </c>
      <c r="J216" s="140">
        <f>H216/Main!$D$9</f>
        <v>2.8</v>
      </c>
      <c r="K216" s="140">
        <f>I216/Main!$D$10</f>
        <v>17.5</v>
      </c>
      <c r="L216" s="140">
        <f t="shared" si="1"/>
        <v>6.25</v>
      </c>
      <c r="M216" s="140">
        <v>0.4</v>
      </c>
      <c r="N216" s="143"/>
      <c r="O216" s="143"/>
      <c r="P216" s="143"/>
      <c r="Q216" s="145"/>
      <c r="R216" s="143"/>
      <c r="S216" s="146"/>
      <c r="T216" s="146"/>
      <c r="U216" s="143"/>
      <c r="V216" s="143"/>
      <c r="W216" s="146"/>
      <c r="X216" s="146"/>
      <c r="Y216" s="143"/>
      <c r="Z216" s="143"/>
      <c r="AA216" s="143"/>
      <c r="AB216" s="143"/>
      <c r="AC216" s="362" t="s">
        <v>34</v>
      </c>
      <c r="AD216" s="167">
        <v>75</v>
      </c>
      <c r="AE216" s="133">
        <v>0</v>
      </c>
      <c r="AF216" s="133">
        <v>0</v>
      </c>
      <c r="AG216" s="133">
        <v>0</v>
      </c>
      <c r="AH216" s="133">
        <v>0</v>
      </c>
      <c r="AI216" s="133">
        <v>0</v>
      </c>
      <c r="AJ216" s="133">
        <v>0</v>
      </c>
      <c r="AK216" s="133">
        <v>0</v>
      </c>
      <c r="AL216" s="133">
        <v>0</v>
      </c>
      <c r="AM216" s="133">
        <v>0</v>
      </c>
      <c r="AN216" s="133">
        <v>0</v>
      </c>
      <c r="AO216" s="133">
        <v>25</v>
      </c>
      <c r="AP216" s="133">
        <v>0</v>
      </c>
      <c r="AQ216" s="133">
        <v>0</v>
      </c>
      <c r="AR216" s="133">
        <v>0</v>
      </c>
      <c r="AS216" s="133">
        <v>0</v>
      </c>
      <c r="AT216" s="133">
        <v>0</v>
      </c>
      <c r="AU216" s="133">
        <v>0</v>
      </c>
      <c r="AV216" s="133">
        <v>0</v>
      </c>
      <c r="AW216" s="133">
        <v>0</v>
      </c>
      <c r="AX216" s="133">
        <v>0</v>
      </c>
      <c r="AY216" s="406">
        <f t="shared" ref="AY216:BS216" si="871">IF(AD216 = 0, "", AD216)</f>
        <v>75</v>
      </c>
      <c r="AZ216" s="137" t="str">
        <f t="shared" si="871"/>
        <v/>
      </c>
      <c r="BA216" s="137" t="str">
        <f t="shared" si="871"/>
        <v/>
      </c>
      <c r="BB216" s="137" t="str">
        <f t="shared" si="871"/>
        <v/>
      </c>
      <c r="BC216" s="137" t="str">
        <f t="shared" si="871"/>
        <v/>
      </c>
      <c r="BD216" s="137" t="str">
        <f t="shared" si="871"/>
        <v/>
      </c>
      <c r="BE216" s="137" t="str">
        <f t="shared" si="871"/>
        <v/>
      </c>
      <c r="BF216" s="137" t="str">
        <f t="shared" si="871"/>
        <v/>
      </c>
      <c r="BG216" s="137" t="str">
        <f t="shared" si="871"/>
        <v/>
      </c>
      <c r="BH216" s="137" t="str">
        <f t="shared" si="871"/>
        <v/>
      </c>
      <c r="BI216" s="137" t="str">
        <f t="shared" si="871"/>
        <v/>
      </c>
      <c r="BJ216" s="133">
        <f t="shared" si="871"/>
        <v>25</v>
      </c>
      <c r="BK216" s="137" t="str">
        <f t="shared" si="871"/>
        <v/>
      </c>
      <c r="BL216" s="137" t="str">
        <f t="shared" si="871"/>
        <v/>
      </c>
      <c r="BM216" s="137" t="str">
        <f t="shared" si="871"/>
        <v/>
      </c>
      <c r="BN216" s="137" t="str">
        <f t="shared" si="871"/>
        <v/>
      </c>
      <c r="BO216" s="137" t="str">
        <f t="shared" si="871"/>
        <v/>
      </c>
      <c r="BP216" s="137" t="str">
        <f t="shared" si="871"/>
        <v/>
      </c>
      <c r="BQ216" s="137" t="str">
        <f t="shared" si="871"/>
        <v/>
      </c>
      <c r="BR216" s="137" t="str">
        <f t="shared" si="871"/>
        <v/>
      </c>
      <c r="BS216" s="169" t="str">
        <f t="shared" si="871"/>
        <v/>
      </c>
      <c r="BT216" s="174" t="e">
        <f>$AY216*Assembly!Z$4+$AZ216*Assembly!Z$5+$BA216*Assembly!Z$6+$BB216*Assembly!Z$7+$BC216*Assembly!Z$8+$BD216*Assembly!Z$9+$BE216*Assembly!Z$10+$BF216*Assembly!Z$11+$BG216*Assembly!Z$12+$BH216*Assembly!Z$13+$BI216*Assembly!Z$14+$BJ216*Assembly!Z$15+$BK216*Assembly!Z$16+$BL216*Assembly!Z$17+$BM216*Assembly!Z$18+$BN216*Assembly!Z$19+$BO216*Assembly!Z$20+$BP216*Assembly!Z$21+$BQ216*Assembly!Z$22+$BR216*Assembly!Z$23+$BS216*Assembly!Z$24</f>
        <v>#VALUE!</v>
      </c>
      <c r="BU216" s="133" t="e">
        <f t="shared" si="3"/>
        <v>#VALUE!</v>
      </c>
      <c r="BV216" s="133"/>
      <c r="BW216" s="133" t="e">
        <f>$AY216*Assembly!AD$4+$AZ216*Assembly!AD$5+$BA216*Assembly!AD$6+$BB216*Assembly!AD$7+$BC216*Assembly!AD$8+$BD216*Assembly!AD$9+$BE216*Assembly!AD$10+$BF216*Assembly!AD$11+$BG216*Assembly!AD$12+$BH216*Assembly!AD$13+$BI216*Assembly!AD$14+$BJ216*Assembly!AD$15+$BK216*Assembly!AD$16+$BL216*Assembly!AD$17+$BM216*Assembly!AD$18+$BN216*Assembly!AD$19+$BO216*Assembly!AD$20+$BP216*Assembly!AD$21+$BQ216*Assembly!AD$22+$BR216*Assembly!AD$23+$BS216*Assembly!AD$24</f>
        <v>#VALUE!</v>
      </c>
      <c r="BX216" s="177" t="e">
        <f t="shared" si="4"/>
        <v>#VALUE!</v>
      </c>
      <c r="BY216" s="178" t="e">
        <f t="shared" si="5"/>
        <v>#VALUE!</v>
      </c>
      <c r="BZ216" s="179" t="e">
        <f t="shared" si="6"/>
        <v>#VALUE!</v>
      </c>
      <c r="CA216" s="178" t="e">
        <f t="shared" si="7"/>
        <v>#VALUE!</v>
      </c>
      <c r="CB216" s="133" t="e">
        <f>$AY216*Assembly!Y$4+$AZ216*Assembly!Y$5+$BA216*Assembly!Y$6+$BB216*Assembly!Y$7+$BC216*Assembly!Y$8+$BD216*Assembly!Y$9+$BE216*Assembly!Y$10+$BF216*Assembly!Y$11+$BG216*Assembly!Y$12+$BH216*Assembly!Y$13+$BI216*Assembly!Y$14+$BJ216*Assembly!Y$15+$BK216*Assembly!Y$16+$BL216*Assembly!Y$17+$BM216*Assembly!Y$18+$BN216*Assembly!Y$19+$BO216*Assembly!Y$20+$BP216*Assembly!Y$21+$BQ216*Assembly!Y$22+$BR216*Assembly!Y$23+$BS216*Assembly!Y$24</f>
        <v>#VALUE!</v>
      </c>
      <c r="CC216" s="133" t="e">
        <f t="shared" si="8"/>
        <v>#VALUE!</v>
      </c>
      <c r="CD216" s="130" t="e">
        <f t="shared" si="9"/>
        <v>#VALUE!</v>
      </c>
      <c r="CE216" s="183" t="e">
        <f>$AY216*Assembly!AC$4+$AZ216*Assembly!AC$5+$BA216*Assembly!AC$6+$BB216*Assembly!AC$7+$BC216*Assembly!AC$8+$BD216*Assembly!AC$9+$BE216*Assembly!AC$10+$BF216*Assembly!AC$11+$BG216*Assembly!AC$12+$BH216*Assembly!AC$13+$BI216*Assembly!AC$14+$BJ216*Assembly!AC$15+$BK216*Assembly!AC$16+$BL216*Assembly!AC$17+$BM216*Assembly!AC$18+$BN216*Assembly!AC$19+$BO216*Assembly!AC$20+$BP216*Assembly!AC$21+$BQ216*Assembly!AC$22+$BR216*Assembly!AC$23+$BS216*Assembly!AC$24</f>
        <v>#VALUE!</v>
      </c>
      <c r="CF216" s="145" t="e">
        <f>$AY216*Assembly!M$4+$AZ216*Assembly!M$5+$BA216*Assembly!M$6+$BB216*Assembly!M$7+$BC216*Assembly!M$8+$BD216*Assembly!M$9+$BE216*Assembly!M$10+$BF216*Assembly!M$11+$BG216*Assembly!M$12+$BH216*Assembly!M$13+$BI216*Assembly!M$14+$BJ216*Assembly!M$15+$BK216*Assembly!M$16+$BL216*Assembly!M$17+$BM216*Assembly!M$18+$BN216*Assembly!M$19+$BO216*Assembly!M$20+$BP216*Assembly!M$21+$BQ216*Assembly!M$22+$BR216*Assembly!M$23+$BS216*Assembly!M$24</f>
        <v>#VALUE!</v>
      </c>
      <c r="CG216" s="145" t="e">
        <f>$AY216*Assembly!N$4+$AZ216*Assembly!N$5+$BA216*Assembly!N$6+$BB216*Assembly!N$7+$BC216*Assembly!N$8+$BD216*Assembly!N$9+$BE216*Assembly!N$10+$BF216*Assembly!N$11+$BG216*Assembly!N$12+$BH216*Assembly!N$13+$BI216*Assembly!N$14+$BJ216*Assembly!N$15+$BK216*Assembly!N$16+$BL216*Assembly!N$17+$BM216*Assembly!N$18+$BN216*Assembly!N$19+$BO216*Assembly!N$20+$BP216*Assembly!N$21+$BQ216*Assembly!N$22+$BR216*Assembly!N$23+$BS216*Assembly!N$24</f>
        <v>#VALUE!</v>
      </c>
      <c r="CH216" s="145" t="e">
        <f>$AY216*Assembly!O$4+$AZ216*Assembly!O$5+$BA216*Assembly!O$6+$BB216*Assembly!O$7+$BC216*Assembly!O$8+$BD216*Assembly!O$9+$BE216*Assembly!O$10+$BF216*Assembly!O$11+$BG216*Assembly!O$12+$BH216*Assembly!O$13+$BI216*Assembly!O$14+$BJ216*Assembly!O$15+$BK216*Assembly!O$16+$BL216*Assembly!O$17+$BM216*Assembly!O$18+$BN216*Assembly!O$19+$BO216*Assembly!O$20+$BP216*Assembly!O$21+$BQ216*Assembly!O$22+$BR216*Assembly!O$23+$BS216*Assembly!O$24</f>
        <v>#VALUE!</v>
      </c>
      <c r="CI216" s="140" t="e">
        <f>$AY216*Assembly!P$4+$AZ216*Assembly!P$5+$BA216*Assembly!P$6+$BB216*Assembly!P$7+$BC216*Assembly!P$8+$BD216*Assembly!P$9+$BE216*Assembly!P$10+$BF216*Assembly!P$11+$BG216*Assembly!P$12+$BH216*Assembly!P$13+$BI216*Assembly!P$14+$BJ216*Assembly!P$15+$BK216*Assembly!P$16+$BL216*Assembly!P$17+$BM216*Assembly!P$18+$BN216*Assembly!P$19+$BO216*Assembly!P$20+$BP216*Assembly!P$21+$BQ216*Assembly!P$22+$BR216*Assembly!P$23+$BS216*Assembly!P$24</f>
        <v>#VALUE!</v>
      </c>
      <c r="CJ216" s="140" t="e">
        <f>$AY216*Assembly!Q$4+$AZ216*Assembly!Q$5+$BA216*Assembly!Q$6+$BB216*Assembly!Q$7+$BC216*Assembly!Q$8+$BD216*Assembly!Q$9+$BE216*Assembly!Q$10+$BF216*Assembly!Q$11+$BG216*Assembly!Q$12+$BH216*Assembly!Q$13+$BI216*Assembly!Q$14+$BJ216*Assembly!Q$15+$BK216*Assembly!Q$16+$BL216*Assembly!Q$17+$BM216*Assembly!Q$18+$BN216*Assembly!Q$19+$BO216*Assembly!Q$20+$BP216*Assembly!Q$21+$BQ216*Assembly!Q$22+$BR216*Assembly!Q$23+$BS216*Assembly!Q$24</f>
        <v>#VALUE!</v>
      </c>
      <c r="CK216" s="145" t="e">
        <f>$AY216*Assembly!R$4+$AZ216*Assembly!R$5+$BA216*Assembly!R$6+$BB216*Assembly!R$7+$BC216*Assembly!R$8+$BD216*Assembly!R$9+$BE216*Assembly!R$10+$BF216*Assembly!R$11+$BG216*Assembly!R$12+$BH216*Assembly!R$13+$BI216*Assembly!R$14+$BJ216*Assembly!R$15+$BK216*Assembly!R$16+$BL216*Assembly!R$17+$BM216*Assembly!R$18+$BN216*Assembly!R$19+$BO216*Assembly!R$20+$BP216*Assembly!R$21+$BQ216*Assembly!R$22+$BR216*Assembly!R$23+$BS216*Assembly!R$24</f>
        <v>#VALUE!</v>
      </c>
      <c r="CL216" s="140" t="e">
        <f>$AY216*Assembly!S$4+$AZ216*Assembly!S$5+$BA216*Assembly!S$6+$BB216*Assembly!S$7+$BC216*Assembly!S$8+$BD216*Assembly!S$9+$BE216*Assembly!S$10+$BF216*Assembly!S$11+$BG216*Assembly!S$12+$BH216*Assembly!S$13+$BI216*Assembly!S$14+$BJ216*Assembly!S$15+$BK216*Assembly!S$16+$BL216*Assembly!S$17+$BM216*Assembly!S$18+$BN216*Assembly!S$19+$BO216*Assembly!S$20+$BP216*Assembly!S$21+$BQ216*Assembly!S$22+$BR216*Assembly!S$23+$BS216*Assembly!S$24</f>
        <v>#VALUE!</v>
      </c>
      <c r="CM216" s="140" t="e">
        <f>$AY216*Assembly!T$4+$AZ216*Assembly!T$5+$BA216*Assembly!T$6+$BB216*Assembly!T$7+$BC216*Assembly!T$8+$BD216*Assembly!T$9+$BE216*Assembly!T$10+$BF216*Assembly!T$11+$BG216*Assembly!T$12+$BH216*Assembly!T$13+$BI216*Assembly!T$14+$BJ216*Assembly!T$15+$BK216*Assembly!T$16+$BL216*Assembly!T$17+$BM216*Assembly!T$18+$BN216*Assembly!T$19+$BO216*Assembly!T$20+$BP216*Assembly!T$21+$BQ216*Assembly!T$22+$BR216*Assembly!T$23+$BS216*Assembly!T$24</f>
        <v>#VALUE!</v>
      </c>
      <c r="CN216" s="140" t="e">
        <f>$AY216*Assembly!U$4+$AZ216*Assembly!U$5+$BA216*Assembly!U$6+$BB216*Assembly!U$7+$BC216*Assembly!U$8+$BD216*Assembly!U$9+$BE216*Assembly!U$10+$BF216*Assembly!U$11+$BG216*Assembly!U$12+$BH216*Assembly!U$13+$BI216*Assembly!U$14+$BJ216*Assembly!U$15+$BK216*Assembly!U$16+$BL216*Assembly!U$17+$BM216*Assembly!U$18+$BN216*Assembly!U$19+$BO216*Assembly!U$20+$BP216*Assembly!U$21+$BQ216*Assembly!U$22+$BR216*Assembly!U$23+$BS216*Assembly!U$24</f>
        <v>#VALUE!</v>
      </c>
      <c r="CO216" s="145" t="e">
        <f>$AY216*Assembly!V$4+$AZ216*Assembly!V$5+$BA216*Assembly!V$6+$BB216*Assembly!V$7+$BC216*Assembly!V$8+$BD216*Assembly!V$9+$BE216*Assembly!V$10+$BF216*Assembly!V$11+$BG216*Assembly!V$12+$BH216*Assembly!V$13+$BI216*Assembly!V$14+$BJ216*Assembly!V$15+$BK216*Assembly!V$16+$BL216*Assembly!V$17+$BM216*Assembly!V$18+$BN216*Assembly!V$19+$BO216*Assembly!V$20+$BP216*Assembly!V$21+$BQ216*Assembly!V$22+$BR216*Assembly!V$23+$BS216*Assembly!V$24</f>
        <v>#VALUE!</v>
      </c>
      <c r="CP216" s="145" t="e">
        <f>CF216*Refining!$F$3</f>
        <v>#VALUE!</v>
      </c>
      <c r="CQ216" s="145" t="e">
        <f>CG216*Refining!$F$4</f>
        <v>#VALUE!</v>
      </c>
      <c r="CR216" s="145" t="e">
        <f>CH216*Refining!$F$5</f>
        <v>#VALUE!</v>
      </c>
      <c r="CS216" s="145" t="e">
        <f>CI216*Refining!$F$6</f>
        <v>#VALUE!</v>
      </c>
      <c r="CT216" s="145" t="e">
        <f>CJ216*Refining!$F$7</f>
        <v>#VALUE!</v>
      </c>
      <c r="CU216" s="145" t="e">
        <f>CK216*Refining!$F$8</f>
        <v>#VALUE!</v>
      </c>
      <c r="CV216" s="145" t="e">
        <f>CL216*Refining!$F$9</f>
        <v>#VALUE!</v>
      </c>
      <c r="CW216" s="145" t="e">
        <f>CM216*Refining!$F$10</f>
        <v>#VALUE!</v>
      </c>
      <c r="CX216" s="145" t="e">
        <f>CN216*Refining!$F$11</f>
        <v>#VALUE!</v>
      </c>
      <c r="CY216" s="145" t="e">
        <f>CO216*Refining!$F$12</f>
        <v>#VALUE!</v>
      </c>
      <c r="CZ216" s="185" t="e">
        <f t="shared" ref="CZ216:DS216" si="872">IF(CF216 = 0, "", CF216)</f>
        <v>#VALUE!</v>
      </c>
      <c r="DA216" s="189" t="e">
        <f t="shared" si="872"/>
        <v>#VALUE!</v>
      </c>
      <c r="DB216" s="189" t="e">
        <f t="shared" si="872"/>
        <v>#VALUE!</v>
      </c>
      <c r="DC216" s="186" t="e">
        <f t="shared" si="872"/>
        <v>#VALUE!</v>
      </c>
      <c r="DD216" s="186" t="e">
        <f t="shared" si="872"/>
        <v>#VALUE!</v>
      </c>
      <c r="DE216" s="186" t="e">
        <f t="shared" si="872"/>
        <v>#VALUE!</v>
      </c>
      <c r="DF216" s="186" t="e">
        <f t="shared" si="872"/>
        <v>#VALUE!</v>
      </c>
      <c r="DG216" s="186" t="e">
        <f t="shared" si="872"/>
        <v>#VALUE!</v>
      </c>
      <c r="DH216" s="186" t="e">
        <f t="shared" si="872"/>
        <v>#VALUE!</v>
      </c>
      <c r="DI216" s="187" t="e">
        <f t="shared" si="872"/>
        <v>#VALUE!</v>
      </c>
      <c r="DJ216" s="185" t="e">
        <f t="shared" si="872"/>
        <v>#VALUE!</v>
      </c>
      <c r="DK216" s="189" t="e">
        <f t="shared" si="872"/>
        <v>#VALUE!</v>
      </c>
      <c r="DL216" s="189" t="e">
        <f t="shared" si="872"/>
        <v>#VALUE!</v>
      </c>
      <c r="DM216" s="186" t="e">
        <f t="shared" si="872"/>
        <v>#VALUE!</v>
      </c>
      <c r="DN216" s="211" t="e">
        <f t="shared" si="872"/>
        <v>#VALUE!</v>
      </c>
      <c r="DO216" s="186" t="e">
        <f t="shared" si="872"/>
        <v>#VALUE!</v>
      </c>
      <c r="DP216" s="186" t="e">
        <f t="shared" si="872"/>
        <v>#VALUE!</v>
      </c>
      <c r="DQ216" s="186" t="e">
        <f t="shared" si="872"/>
        <v>#VALUE!</v>
      </c>
      <c r="DR216" s="186" t="e">
        <f t="shared" si="872"/>
        <v>#VALUE!</v>
      </c>
      <c r="DS216" s="187" t="e">
        <f t="shared" si="872"/>
        <v>#VALUE!</v>
      </c>
      <c r="DT216" s="185" t="e">
        <f t="shared" si="11"/>
        <v>#VALUE!</v>
      </c>
      <c r="DU216" s="189" t="e">
        <f t="shared" si="12"/>
        <v>#VALUE!</v>
      </c>
      <c r="DV216" s="133" t="e">
        <f>CZ216*'Ores &amp; Ingots'!$C$3+DA216*'Ores &amp; Ingots'!$C$4+DB216*'Ores &amp; Ingots'!$C$5+DC216*'Ores &amp; Ingots'!$C$6+DD216*'Ores &amp; Ingots'!$C$7+DE216*'Ores &amp; Ingots'!$C$8+DF216*'Ores &amp; Ingots'!$C$9+DG216*'Ores &amp; Ingots'!$C$10+DH216*'Ores &amp; Ingots'!$C$11+DI216*'Ores &amp; Ingots'!$C$12</f>
        <v>#VALUE!</v>
      </c>
      <c r="DW216" s="133" t="e">
        <f>DJ216*'Ores &amp; Ingots'!$B$3+DK216*'Ores &amp; Ingots'!$B$4+DL216*'Ores &amp; Ingots'!$B$5+DM216*'Ores &amp; Ingots'!$B$6+DN216*'Ores &amp; Ingots'!$B$7+DO216*'Ores &amp; Ingots'!$B$8+DP216*'Ores &amp; Ingots'!$B$9+DQ216*'Ores &amp; Ingots'!$B$10+DR216*'Ores &amp; Ingots'!$B$11+DS216*'Ores &amp; Ingots'!$B$12</f>
        <v>#VALUE!</v>
      </c>
      <c r="DX216" s="189" t="e">
        <f>CZ216*Refining!$G$3+DA216*Refining!$G$4+DB216*Refining!$G$5+DC216*Refining!$G$6+DD216*Refining!$G$7+DE216*Refining!$G$8+DF216*Refining!$G$9+DG216*Refining!$G$10+DH216*Refining!$G$11+DI216*Refining!$G$12</f>
        <v>#VALUE!</v>
      </c>
      <c r="DY216" s="189" t="e">
        <f t="shared" si="13"/>
        <v>#VALUE!</v>
      </c>
      <c r="DZ216" s="192" t="e">
        <f t="shared" si="14"/>
        <v>#VALUE!</v>
      </c>
      <c r="EA216" s="185" t="e">
        <f t="shared" si="15"/>
        <v>#VALUE!</v>
      </c>
      <c r="EB216" s="194" t="e">
        <f t="shared" ref="EB216:EC216" si="873">EA216/60</f>
        <v>#VALUE!</v>
      </c>
      <c r="EC216" s="194" t="e">
        <f t="shared" si="873"/>
        <v>#VALUE!</v>
      </c>
      <c r="ED216" s="185" t="e">
        <f t="shared" si="17"/>
        <v>#VALUE!</v>
      </c>
      <c r="EE216" s="194" t="e">
        <f t="shared" ref="EE216:EF216" si="874">ED216/1000</f>
        <v>#VALUE!</v>
      </c>
      <c r="EF216" s="196" t="e">
        <f t="shared" si="874"/>
        <v>#VALUE!</v>
      </c>
      <c r="EG216" s="130" t="e">
        <f t="shared" si="19"/>
        <v>#VALUE!</v>
      </c>
      <c r="EH216" s="132" t="e">
        <f t="shared" si="20"/>
        <v>#VALUE!</v>
      </c>
      <c r="EI216" s="133" t="s">
        <v>28</v>
      </c>
    </row>
    <row r="217" spans="1:139" ht="12.75" hidden="1" x14ac:dyDescent="0.2">
      <c r="A217" s="864"/>
      <c r="B217" s="365" t="s">
        <v>416</v>
      </c>
      <c r="C217" s="137" t="s">
        <v>156</v>
      </c>
      <c r="D217" s="137">
        <v>1</v>
      </c>
      <c r="E217" s="137">
        <v>1</v>
      </c>
      <c r="F217" s="137">
        <v>1</v>
      </c>
      <c r="G217" s="139">
        <f t="shared" si="0"/>
        <v>15.625</v>
      </c>
      <c r="H217" s="140">
        <v>8</v>
      </c>
      <c r="I217" s="140">
        <v>20</v>
      </c>
      <c r="J217" s="140">
        <f>H217/Main!$D$9</f>
        <v>1.6</v>
      </c>
      <c r="K217" s="140">
        <f>I217/Main!$D$10</f>
        <v>10</v>
      </c>
      <c r="L217" s="140">
        <f t="shared" si="1"/>
        <v>6.25</v>
      </c>
      <c r="M217" s="140">
        <v>1</v>
      </c>
      <c r="N217" s="143"/>
      <c r="O217" s="143"/>
      <c r="P217" s="143"/>
      <c r="Q217" s="145"/>
      <c r="R217" s="143"/>
      <c r="S217" s="146"/>
      <c r="T217" s="146"/>
      <c r="U217" s="143"/>
      <c r="V217" s="143"/>
      <c r="W217" s="146"/>
      <c r="X217" s="146"/>
      <c r="Y217" s="143"/>
      <c r="Z217" s="143"/>
      <c r="AA217" s="143"/>
      <c r="AB217" s="143"/>
      <c r="AC217" s="362" t="s">
        <v>28</v>
      </c>
      <c r="AD217" s="167">
        <v>112</v>
      </c>
      <c r="AE217" s="133">
        <v>0</v>
      </c>
      <c r="AF217" s="133">
        <v>0</v>
      </c>
      <c r="AG217" s="133">
        <v>0</v>
      </c>
      <c r="AH217" s="133">
        <v>0</v>
      </c>
      <c r="AI217" s="133">
        <v>0</v>
      </c>
      <c r="AJ217" s="133">
        <v>0</v>
      </c>
      <c r="AK217" s="133">
        <v>0</v>
      </c>
      <c r="AL217" s="133">
        <v>0</v>
      </c>
      <c r="AM217" s="133">
        <v>0</v>
      </c>
      <c r="AN217" s="133">
        <v>0</v>
      </c>
      <c r="AO217" s="133">
        <v>15</v>
      </c>
      <c r="AP217" s="133">
        <v>0</v>
      </c>
      <c r="AQ217" s="133">
        <v>0</v>
      </c>
      <c r="AR217" s="133">
        <v>0</v>
      </c>
      <c r="AS217" s="133">
        <v>0</v>
      </c>
      <c r="AT217" s="133">
        <v>0</v>
      </c>
      <c r="AU217" s="133">
        <v>0</v>
      </c>
      <c r="AV217" s="133">
        <v>0</v>
      </c>
      <c r="AW217" s="133">
        <v>0</v>
      </c>
      <c r="AX217" s="133">
        <v>0</v>
      </c>
      <c r="AY217" s="406">
        <f t="shared" ref="AY217:BS217" si="875">IF(AD217 = 0, "", AD217)</f>
        <v>112</v>
      </c>
      <c r="AZ217" s="137" t="str">
        <f t="shared" si="875"/>
        <v/>
      </c>
      <c r="BA217" s="137" t="str">
        <f t="shared" si="875"/>
        <v/>
      </c>
      <c r="BB217" s="137" t="str">
        <f t="shared" si="875"/>
        <v/>
      </c>
      <c r="BC217" s="137" t="str">
        <f t="shared" si="875"/>
        <v/>
      </c>
      <c r="BD217" s="137" t="str">
        <f t="shared" si="875"/>
        <v/>
      </c>
      <c r="BE217" s="137" t="str">
        <f t="shared" si="875"/>
        <v/>
      </c>
      <c r="BF217" s="137" t="str">
        <f t="shared" si="875"/>
        <v/>
      </c>
      <c r="BG217" s="137" t="str">
        <f t="shared" si="875"/>
        <v/>
      </c>
      <c r="BH217" s="137" t="str">
        <f t="shared" si="875"/>
        <v/>
      </c>
      <c r="BI217" s="137" t="str">
        <f t="shared" si="875"/>
        <v/>
      </c>
      <c r="BJ217" s="133">
        <f t="shared" si="875"/>
        <v>15</v>
      </c>
      <c r="BK217" s="137" t="str">
        <f t="shared" si="875"/>
        <v/>
      </c>
      <c r="BL217" s="137" t="str">
        <f t="shared" si="875"/>
        <v/>
      </c>
      <c r="BM217" s="137" t="str">
        <f t="shared" si="875"/>
        <v/>
      </c>
      <c r="BN217" s="137" t="str">
        <f t="shared" si="875"/>
        <v/>
      </c>
      <c r="BO217" s="137" t="str">
        <f t="shared" si="875"/>
        <v/>
      </c>
      <c r="BP217" s="137" t="str">
        <f t="shared" si="875"/>
        <v/>
      </c>
      <c r="BQ217" s="137" t="str">
        <f t="shared" si="875"/>
        <v/>
      </c>
      <c r="BR217" s="137" t="str">
        <f t="shared" si="875"/>
        <v/>
      </c>
      <c r="BS217" s="169" t="str">
        <f t="shared" si="875"/>
        <v/>
      </c>
      <c r="BT217" s="174" t="e">
        <f>$AY217*Assembly!Z$4+$AZ217*Assembly!Z$5+$BA217*Assembly!Z$6+$BB217*Assembly!Z$7+$BC217*Assembly!Z$8+$BD217*Assembly!Z$9+$BE217*Assembly!Z$10+$BF217*Assembly!Z$11+$BG217*Assembly!Z$12+$BH217*Assembly!Z$13+$BI217*Assembly!Z$14+$BJ217*Assembly!Z$15+$BK217*Assembly!Z$16+$BL217*Assembly!Z$17+$BM217*Assembly!Z$18+$BN217*Assembly!Z$19+$BO217*Assembly!Z$20+$BP217*Assembly!Z$21+$BQ217*Assembly!Z$22+$BR217*Assembly!Z$23+$BS217*Assembly!Z$24</f>
        <v>#VALUE!</v>
      </c>
      <c r="BU217" s="133" t="e">
        <f t="shared" si="3"/>
        <v>#VALUE!</v>
      </c>
      <c r="BV217" s="133"/>
      <c r="BW217" s="133" t="e">
        <f>$AY217*Assembly!AD$4+$AZ217*Assembly!AD$5+$BA217*Assembly!AD$6+$BB217*Assembly!AD$7+$BC217*Assembly!AD$8+$BD217*Assembly!AD$9+$BE217*Assembly!AD$10+$BF217*Assembly!AD$11+$BG217*Assembly!AD$12+$BH217*Assembly!AD$13+$BI217*Assembly!AD$14+$BJ217*Assembly!AD$15+$BK217*Assembly!AD$16+$BL217*Assembly!AD$17+$BM217*Assembly!AD$18+$BN217*Assembly!AD$19+$BO217*Assembly!AD$20+$BP217*Assembly!AD$21+$BQ217*Assembly!AD$22+$BR217*Assembly!AD$23+$BS217*Assembly!AD$24</f>
        <v>#VALUE!</v>
      </c>
      <c r="BX217" s="177" t="e">
        <f t="shared" si="4"/>
        <v>#VALUE!</v>
      </c>
      <c r="BY217" s="178" t="e">
        <f t="shared" si="5"/>
        <v>#VALUE!</v>
      </c>
      <c r="BZ217" s="179" t="e">
        <f t="shared" si="6"/>
        <v>#VALUE!</v>
      </c>
      <c r="CA217" s="178" t="e">
        <f t="shared" si="7"/>
        <v>#VALUE!</v>
      </c>
      <c r="CB217" s="133" t="e">
        <f>$AY217*Assembly!Y$4+$AZ217*Assembly!Y$5+$BA217*Assembly!Y$6+$BB217*Assembly!Y$7+$BC217*Assembly!Y$8+$BD217*Assembly!Y$9+$BE217*Assembly!Y$10+$BF217*Assembly!Y$11+$BG217*Assembly!Y$12+$BH217*Assembly!Y$13+$BI217*Assembly!Y$14+$BJ217*Assembly!Y$15+$BK217*Assembly!Y$16+$BL217*Assembly!Y$17+$BM217*Assembly!Y$18+$BN217*Assembly!Y$19+$BO217*Assembly!Y$20+$BP217*Assembly!Y$21+$BQ217*Assembly!Y$22+$BR217*Assembly!Y$23+$BS217*Assembly!Y$24</f>
        <v>#VALUE!</v>
      </c>
      <c r="CC217" s="133" t="e">
        <f t="shared" si="8"/>
        <v>#VALUE!</v>
      </c>
      <c r="CD217" s="130" t="e">
        <f t="shared" si="9"/>
        <v>#VALUE!</v>
      </c>
      <c r="CE217" s="183" t="e">
        <f>$AY217*Assembly!AC$4+$AZ217*Assembly!AC$5+$BA217*Assembly!AC$6+$BB217*Assembly!AC$7+$BC217*Assembly!AC$8+$BD217*Assembly!AC$9+$BE217*Assembly!AC$10+$BF217*Assembly!AC$11+$BG217*Assembly!AC$12+$BH217*Assembly!AC$13+$BI217*Assembly!AC$14+$BJ217*Assembly!AC$15+$BK217*Assembly!AC$16+$BL217*Assembly!AC$17+$BM217*Assembly!AC$18+$BN217*Assembly!AC$19+$BO217*Assembly!AC$20+$BP217*Assembly!AC$21+$BQ217*Assembly!AC$22+$BR217*Assembly!AC$23+$BS217*Assembly!AC$24</f>
        <v>#VALUE!</v>
      </c>
      <c r="CF217" s="145" t="e">
        <f>$AY217*Assembly!M$4+$AZ217*Assembly!M$5+$BA217*Assembly!M$6+$BB217*Assembly!M$7+$BC217*Assembly!M$8+$BD217*Assembly!M$9+$BE217*Assembly!M$10+$BF217*Assembly!M$11+$BG217*Assembly!M$12+$BH217*Assembly!M$13+$BI217*Assembly!M$14+$BJ217*Assembly!M$15+$BK217*Assembly!M$16+$BL217*Assembly!M$17+$BM217*Assembly!M$18+$BN217*Assembly!M$19+$BO217*Assembly!M$20+$BP217*Assembly!M$21+$BQ217*Assembly!M$22+$BR217*Assembly!M$23+$BS217*Assembly!M$24</f>
        <v>#VALUE!</v>
      </c>
      <c r="CG217" s="145" t="e">
        <f>$AY217*Assembly!N$4+$AZ217*Assembly!N$5+$BA217*Assembly!N$6+$BB217*Assembly!N$7+$BC217*Assembly!N$8+$BD217*Assembly!N$9+$BE217*Assembly!N$10+$BF217*Assembly!N$11+$BG217*Assembly!N$12+$BH217*Assembly!N$13+$BI217*Assembly!N$14+$BJ217*Assembly!N$15+$BK217*Assembly!N$16+$BL217*Assembly!N$17+$BM217*Assembly!N$18+$BN217*Assembly!N$19+$BO217*Assembly!N$20+$BP217*Assembly!N$21+$BQ217*Assembly!N$22+$BR217*Assembly!N$23+$BS217*Assembly!N$24</f>
        <v>#VALUE!</v>
      </c>
      <c r="CH217" s="145" t="e">
        <f>$AY217*Assembly!O$4+$AZ217*Assembly!O$5+$BA217*Assembly!O$6+$BB217*Assembly!O$7+$BC217*Assembly!O$8+$BD217*Assembly!O$9+$BE217*Assembly!O$10+$BF217*Assembly!O$11+$BG217*Assembly!O$12+$BH217*Assembly!O$13+$BI217*Assembly!O$14+$BJ217*Assembly!O$15+$BK217*Assembly!O$16+$BL217*Assembly!O$17+$BM217*Assembly!O$18+$BN217*Assembly!O$19+$BO217*Assembly!O$20+$BP217*Assembly!O$21+$BQ217*Assembly!O$22+$BR217*Assembly!O$23+$BS217*Assembly!O$24</f>
        <v>#VALUE!</v>
      </c>
      <c r="CI217" s="140" t="e">
        <f>$AY217*Assembly!P$4+$AZ217*Assembly!P$5+$BA217*Assembly!P$6+$BB217*Assembly!P$7+$BC217*Assembly!P$8+$BD217*Assembly!P$9+$BE217*Assembly!P$10+$BF217*Assembly!P$11+$BG217*Assembly!P$12+$BH217*Assembly!P$13+$BI217*Assembly!P$14+$BJ217*Assembly!P$15+$BK217*Assembly!P$16+$BL217*Assembly!P$17+$BM217*Assembly!P$18+$BN217*Assembly!P$19+$BO217*Assembly!P$20+$BP217*Assembly!P$21+$BQ217*Assembly!P$22+$BR217*Assembly!P$23+$BS217*Assembly!P$24</f>
        <v>#VALUE!</v>
      </c>
      <c r="CJ217" s="140" t="e">
        <f>$AY217*Assembly!Q$4+$AZ217*Assembly!Q$5+$BA217*Assembly!Q$6+$BB217*Assembly!Q$7+$BC217*Assembly!Q$8+$BD217*Assembly!Q$9+$BE217*Assembly!Q$10+$BF217*Assembly!Q$11+$BG217*Assembly!Q$12+$BH217*Assembly!Q$13+$BI217*Assembly!Q$14+$BJ217*Assembly!Q$15+$BK217*Assembly!Q$16+$BL217*Assembly!Q$17+$BM217*Assembly!Q$18+$BN217*Assembly!Q$19+$BO217*Assembly!Q$20+$BP217*Assembly!Q$21+$BQ217*Assembly!Q$22+$BR217*Assembly!Q$23+$BS217*Assembly!Q$24</f>
        <v>#VALUE!</v>
      </c>
      <c r="CK217" s="145" t="e">
        <f>$AY217*Assembly!R$4+$AZ217*Assembly!R$5+$BA217*Assembly!R$6+$BB217*Assembly!R$7+$BC217*Assembly!R$8+$BD217*Assembly!R$9+$BE217*Assembly!R$10+$BF217*Assembly!R$11+$BG217*Assembly!R$12+$BH217*Assembly!R$13+$BI217*Assembly!R$14+$BJ217*Assembly!R$15+$BK217*Assembly!R$16+$BL217*Assembly!R$17+$BM217*Assembly!R$18+$BN217*Assembly!R$19+$BO217*Assembly!R$20+$BP217*Assembly!R$21+$BQ217*Assembly!R$22+$BR217*Assembly!R$23+$BS217*Assembly!R$24</f>
        <v>#VALUE!</v>
      </c>
      <c r="CL217" s="140" t="e">
        <f>$AY217*Assembly!S$4+$AZ217*Assembly!S$5+$BA217*Assembly!S$6+$BB217*Assembly!S$7+$BC217*Assembly!S$8+$BD217*Assembly!S$9+$BE217*Assembly!S$10+$BF217*Assembly!S$11+$BG217*Assembly!S$12+$BH217*Assembly!S$13+$BI217*Assembly!S$14+$BJ217*Assembly!S$15+$BK217*Assembly!S$16+$BL217*Assembly!S$17+$BM217*Assembly!S$18+$BN217*Assembly!S$19+$BO217*Assembly!S$20+$BP217*Assembly!S$21+$BQ217*Assembly!S$22+$BR217*Assembly!S$23+$BS217*Assembly!S$24</f>
        <v>#VALUE!</v>
      </c>
      <c r="CM217" s="140" t="e">
        <f>$AY217*Assembly!T$4+$AZ217*Assembly!T$5+$BA217*Assembly!T$6+$BB217*Assembly!T$7+$BC217*Assembly!T$8+$BD217*Assembly!T$9+$BE217*Assembly!T$10+$BF217*Assembly!T$11+$BG217*Assembly!T$12+$BH217*Assembly!T$13+$BI217*Assembly!T$14+$BJ217*Assembly!T$15+$BK217*Assembly!T$16+$BL217*Assembly!T$17+$BM217*Assembly!T$18+$BN217*Assembly!T$19+$BO217*Assembly!T$20+$BP217*Assembly!T$21+$BQ217*Assembly!T$22+$BR217*Assembly!T$23+$BS217*Assembly!T$24</f>
        <v>#VALUE!</v>
      </c>
      <c r="CN217" s="140" t="e">
        <f>$AY217*Assembly!U$4+$AZ217*Assembly!U$5+$BA217*Assembly!U$6+$BB217*Assembly!U$7+$BC217*Assembly!U$8+$BD217*Assembly!U$9+$BE217*Assembly!U$10+$BF217*Assembly!U$11+$BG217*Assembly!U$12+$BH217*Assembly!U$13+$BI217*Assembly!U$14+$BJ217*Assembly!U$15+$BK217*Assembly!U$16+$BL217*Assembly!U$17+$BM217*Assembly!U$18+$BN217*Assembly!U$19+$BO217*Assembly!U$20+$BP217*Assembly!U$21+$BQ217*Assembly!U$22+$BR217*Assembly!U$23+$BS217*Assembly!U$24</f>
        <v>#VALUE!</v>
      </c>
      <c r="CO217" s="145" t="e">
        <f>$AY217*Assembly!V$4+$AZ217*Assembly!V$5+$BA217*Assembly!V$6+$BB217*Assembly!V$7+$BC217*Assembly!V$8+$BD217*Assembly!V$9+$BE217*Assembly!V$10+$BF217*Assembly!V$11+$BG217*Assembly!V$12+$BH217*Assembly!V$13+$BI217*Assembly!V$14+$BJ217*Assembly!V$15+$BK217*Assembly!V$16+$BL217*Assembly!V$17+$BM217*Assembly!V$18+$BN217*Assembly!V$19+$BO217*Assembly!V$20+$BP217*Assembly!V$21+$BQ217*Assembly!V$22+$BR217*Assembly!V$23+$BS217*Assembly!V$24</f>
        <v>#VALUE!</v>
      </c>
      <c r="CP217" s="145" t="e">
        <f>CF217*Refining!$F$3</f>
        <v>#VALUE!</v>
      </c>
      <c r="CQ217" s="145" t="e">
        <f>CG217*Refining!$F$4</f>
        <v>#VALUE!</v>
      </c>
      <c r="CR217" s="145" t="e">
        <f>CH217*Refining!$F$5</f>
        <v>#VALUE!</v>
      </c>
      <c r="CS217" s="145" t="e">
        <f>CI217*Refining!$F$6</f>
        <v>#VALUE!</v>
      </c>
      <c r="CT217" s="145" t="e">
        <f>CJ217*Refining!$F$7</f>
        <v>#VALUE!</v>
      </c>
      <c r="CU217" s="145" t="e">
        <f>CK217*Refining!$F$8</f>
        <v>#VALUE!</v>
      </c>
      <c r="CV217" s="145" t="e">
        <f>CL217*Refining!$F$9</f>
        <v>#VALUE!</v>
      </c>
      <c r="CW217" s="145" t="e">
        <f>CM217*Refining!$F$10</f>
        <v>#VALUE!</v>
      </c>
      <c r="CX217" s="145" t="e">
        <f>CN217*Refining!$F$11</f>
        <v>#VALUE!</v>
      </c>
      <c r="CY217" s="145" t="e">
        <f>CO217*Refining!$F$12</f>
        <v>#VALUE!</v>
      </c>
      <c r="CZ217" s="185" t="e">
        <f t="shared" ref="CZ217:DS217" si="876">IF(CF217 = 0, "", CF217)</f>
        <v>#VALUE!</v>
      </c>
      <c r="DA217" s="189" t="e">
        <f t="shared" si="876"/>
        <v>#VALUE!</v>
      </c>
      <c r="DB217" s="189" t="e">
        <f t="shared" si="876"/>
        <v>#VALUE!</v>
      </c>
      <c r="DC217" s="186" t="e">
        <f t="shared" si="876"/>
        <v>#VALUE!</v>
      </c>
      <c r="DD217" s="186" t="e">
        <f t="shared" si="876"/>
        <v>#VALUE!</v>
      </c>
      <c r="DE217" s="186" t="e">
        <f t="shared" si="876"/>
        <v>#VALUE!</v>
      </c>
      <c r="DF217" s="186" t="e">
        <f t="shared" si="876"/>
        <v>#VALUE!</v>
      </c>
      <c r="DG217" s="186" t="e">
        <f t="shared" si="876"/>
        <v>#VALUE!</v>
      </c>
      <c r="DH217" s="186" t="e">
        <f t="shared" si="876"/>
        <v>#VALUE!</v>
      </c>
      <c r="DI217" s="187" t="e">
        <f t="shared" si="876"/>
        <v>#VALUE!</v>
      </c>
      <c r="DJ217" s="185" t="e">
        <f t="shared" si="876"/>
        <v>#VALUE!</v>
      </c>
      <c r="DK217" s="189" t="e">
        <f t="shared" si="876"/>
        <v>#VALUE!</v>
      </c>
      <c r="DL217" s="189" t="e">
        <f t="shared" si="876"/>
        <v>#VALUE!</v>
      </c>
      <c r="DM217" s="186" t="e">
        <f t="shared" si="876"/>
        <v>#VALUE!</v>
      </c>
      <c r="DN217" s="211" t="e">
        <f t="shared" si="876"/>
        <v>#VALUE!</v>
      </c>
      <c r="DO217" s="186" t="e">
        <f t="shared" si="876"/>
        <v>#VALUE!</v>
      </c>
      <c r="DP217" s="186" t="e">
        <f t="shared" si="876"/>
        <v>#VALUE!</v>
      </c>
      <c r="DQ217" s="186" t="e">
        <f t="shared" si="876"/>
        <v>#VALUE!</v>
      </c>
      <c r="DR217" s="186" t="e">
        <f t="shared" si="876"/>
        <v>#VALUE!</v>
      </c>
      <c r="DS217" s="187" t="e">
        <f t="shared" si="876"/>
        <v>#VALUE!</v>
      </c>
      <c r="DT217" s="185" t="e">
        <f t="shared" si="11"/>
        <v>#VALUE!</v>
      </c>
      <c r="DU217" s="189" t="e">
        <f t="shared" si="12"/>
        <v>#VALUE!</v>
      </c>
      <c r="DV217" s="133" t="e">
        <f>CZ217*'Ores &amp; Ingots'!$C$3+DA217*'Ores &amp; Ingots'!$C$4+DB217*'Ores &amp; Ingots'!$C$5+DC217*'Ores &amp; Ingots'!$C$6+DD217*'Ores &amp; Ingots'!$C$7+DE217*'Ores &amp; Ingots'!$C$8+DF217*'Ores &amp; Ingots'!$C$9+DG217*'Ores &amp; Ingots'!$C$10+DH217*'Ores &amp; Ingots'!$C$11+DI217*'Ores &amp; Ingots'!$C$12</f>
        <v>#VALUE!</v>
      </c>
      <c r="DW217" s="133" t="e">
        <f>DJ217*'Ores &amp; Ingots'!$B$3+DK217*'Ores &amp; Ingots'!$B$4+DL217*'Ores &amp; Ingots'!$B$5+DM217*'Ores &amp; Ingots'!$B$6+DN217*'Ores &amp; Ingots'!$B$7+DO217*'Ores &amp; Ingots'!$B$8+DP217*'Ores &amp; Ingots'!$B$9+DQ217*'Ores &amp; Ingots'!$B$10+DR217*'Ores &amp; Ingots'!$B$11+DS217*'Ores &amp; Ingots'!$B$12</f>
        <v>#VALUE!</v>
      </c>
      <c r="DX217" s="189" t="e">
        <f>CZ217*Refining!$G$3+DA217*Refining!$G$4+DB217*Refining!$G$5+DC217*Refining!$G$6+DD217*Refining!$G$7+DE217*Refining!$G$8+DF217*Refining!$G$9+DG217*Refining!$G$10+DH217*Refining!$G$11+DI217*Refining!$G$12</f>
        <v>#VALUE!</v>
      </c>
      <c r="DY217" s="189" t="e">
        <f t="shared" si="13"/>
        <v>#VALUE!</v>
      </c>
      <c r="DZ217" s="192" t="e">
        <f t="shared" si="14"/>
        <v>#VALUE!</v>
      </c>
      <c r="EA217" s="185" t="e">
        <f t="shared" si="15"/>
        <v>#VALUE!</v>
      </c>
      <c r="EB217" s="194" t="e">
        <f t="shared" ref="EB217:EC217" si="877">EA217/60</f>
        <v>#VALUE!</v>
      </c>
      <c r="EC217" s="194" t="e">
        <f t="shared" si="877"/>
        <v>#VALUE!</v>
      </c>
      <c r="ED217" s="185" t="e">
        <f t="shared" si="17"/>
        <v>#VALUE!</v>
      </c>
      <c r="EE217" s="194" t="e">
        <f t="shared" ref="EE217:EF217" si="878">ED217/1000</f>
        <v>#VALUE!</v>
      </c>
      <c r="EF217" s="196" t="e">
        <f t="shared" si="878"/>
        <v>#VALUE!</v>
      </c>
      <c r="EG217" s="130" t="e">
        <f t="shared" si="19"/>
        <v>#VALUE!</v>
      </c>
      <c r="EH217" s="132" t="e">
        <f t="shared" si="20"/>
        <v>#VALUE!</v>
      </c>
      <c r="EI217" s="133" t="s">
        <v>28</v>
      </c>
    </row>
    <row r="218" spans="1:139" ht="12.75" hidden="1" x14ac:dyDescent="0.2">
      <c r="A218" s="864"/>
      <c r="B218" s="365" t="s">
        <v>417</v>
      </c>
      <c r="C218" s="137" t="s">
        <v>156</v>
      </c>
      <c r="D218" s="137">
        <v>1</v>
      </c>
      <c r="E218" s="137">
        <v>1</v>
      </c>
      <c r="F218" s="137">
        <v>1</v>
      </c>
      <c r="G218" s="139">
        <f t="shared" si="0"/>
        <v>15.625</v>
      </c>
      <c r="H218" s="140">
        <v>5</v>
      </c>
      <c r="I218" s="140">
        <v>12.5</v>
      </c>
      <c r="J218" s="140">
        <f>H218/Main!$D$9</f>
        <v>1</v>
      </c>
      <c r="K218" s="140">
        <f>I218/Main!$D$10</f>
        <v>6.25</v>
      </c>
      <c r="L218" s="140">
        <f t="shared" si="1"/>
        <v>6.25</v>
      </c>
      <c r="M218" s="140">
        <v>1</v>
      </c>
      <c r="N218" s="143"/>
      <c r="O218" s="143"/>
      <c r="P218" s="143"/>
      <c r="Q218" s="145"/>
      <c r="R218" s="143"/>
      <c r="S218" s="146"/>
      <c r="T218" s="146"/>
      <c r="U218" s="143"/>
      <c r="V218" s="143"/>
      <c r="W218" s="146"/>
      <c r="X218" s="146"/>
      <c r="Y218" s="143"/>
      <c r="Z218" s="143"/>
      <c r="AA218" s="143"/>
      <c r="AB218" s="143"/>
      <c r="AC218" s="362" t="s">
        <v>28</v>
      </c>
      <c r="AD218" s="167">
        <v>35</v>
      </c>
      <c r="AE218" s="133">
        <v>0</v>
      </c>
      <c r="AF218" s="133">
        <v>0</v>
      </c>
      <c r="AG218" s="133">
        <v>0</v>
      </c>
      <c r="AH218" s="133">
        <v>0</v>
      </c>
      <c r="AI218" s="133">
        <v>0</v>
      </c>
      <c r="AJ218" s="133">
        <v>0</v>
      </c>
      <c r="AK218" s="133">
        <v>0</v>
      </c>
      <c r="AL218" s="133">
        <v>0</v>
      </c>
      <c r="AM218" s="133">
        <v>0</v>
      </c>
      <c r="AN218" s="133">
        <v>0</v>
      </c>
      <c r="AO218" s="133">
        <v>6</v>
      </c>
      <c r="AP218" s="133">
        <v>0</v>
      </c>
      <c r="AQ218" s="133">
        <v>0</v>
      </c>
      <c r="AR218" s="133">
        <v>0</v>
      </c>
      <c r="AS218" s="133">
        <v>0</v>
      </c>
      <c r="AT218" s="133">
        <v>0</v>
      </c>
      <c r="AU218" s="133">
        <v>0</v>
      </c>
      <c r="AV218" s="133">
        <v>0</v>
      </c>
      <c r="AW218" s="133">
        <v>0</v>
      </c>
      <c r="AX218" s="133">
        <v>0</v>
      </c>
      <c r="AY218" s="406">
        <f t="shared" ref="AY218:BS218" si="879">IF(AD218 = 0, "", AD218)</f>
        <v>35</v>
      </c>
      <c r="AZ218" s="137" t="str">
        <f t="shared" si="879"/>
        <v/>
      </c>
      <c r="BA218" s="137" t="str">
        <f t="shared" si="879"/>
        <v/>
      </c>
      <c r="BB218" s="137" t="str">
        <f t="shared" si="879"/>
        <v/>
      </c>
      <c r="BC218" s="137" t="str">
        <f t="shared" si="879"/>
        <v/>
      </c>
      <c r="BD218" s="137" t="str">
        <f t="shared" si="879"/>
        <v/>
      </c>
      <c r="BE218" s="137" t="str">
        <f t="shared" si="879"/>
        <v/>
      </c>
      <c r="BF218" s="137" t="str">
        <f t="shared" si="879"/>
        <v/>
      </c>
      <c r="BG218" s="137" t="str">
        <f t="shared" si="879"/>
        <v/>
      </c>
      <c r="BH218" s="137" t="str">
        <f t="shared" si="879"/>
        <v/>
      </c>
      <c r="BI218" s="137" t="str">
        <f t="shared" si="879"/>
        <v/>
      </c>
      <c r="BJ218" s="133">
        <f t="shared" si="879"/>
        <v>6</v>
      </c>
      <c r="BK218" s="137" t="str">
        <f t="shared" si="879"/>
        <v/>
      </c>
      <c r="BL218" s="137" t="str">
        <f t="shared" si="879"/>
        <v/>
      </c>
      <c r="BM218" s="137" t="str">
        <f t="shared" si="879"/>
        <v/>
      </c>
      <c r="BN218" s="137" t="str">
        <f t="shared" si="879"/>
        <v/>
      </c>
      <c r="BO218" s="137" t="str">
        <f t="shared" si="879"/>
        <v/>
      </c>
      <c r="BP218" s="137" t="str">
        <f t="shared" si="879"/>
        <v/>
      </c>
      <c r="BQ218" s="137" t="str">
        <f t="shared" si="879"/>
        <v/>
      </c>
      <c r="BR218" s="137" t="str">
        <f t="shared" si="879"/>
        <v/>
      </c>
      <c r="BS218" s="169" t="str">
        <f t="shared" si="879"/>
        <v/>
      </c>
      <c r="BT218" s="174" t="e">
        <f>$AY218*Assembly!Z$4+$AZ218*Assembly!Z$5+$BA218*Assembly!Z$6+$BB218*Assembly!Z$7+$BC218*Assembly!Z$8+$BD218*Assembly!Z$9+$BE218*Assembly!Z$10+$BF218*Assembly!Z$11+$BG218*Assembly!Z$12+$BH218*Assembly!Z$13+$BI218*Assembly!Z$14+$BJ218*Assembly!Z$15+$BK218*Assembly!Z$16+$BL218*Assembly!Z$17+$BM218*Assembly!Z$18+$BN218*Assembly!Z$19+$BO218*Assembly!Z$20+$BP218*Assembly!Z$21+$BQ218*Assembly!Z$22+$BR218*Assembly!Z$23+$BS218*Assembly!Z$24</f>
        <v>#VALUE!</v>
      </c>
      <c r="BU218" s="133" t="e">
        <f t="shared" si="3"/>
        <v>#VALUE!</v>
      </c>
      <c r="BV218" s="133"/>
      <c r="BW218" s="133" t="e">
        <f>$AY218*Assembly!AD$4+$AZ218*Assembly!AD$5+$BA218*Assembly!AD$6+$BB218*Assembly!AD$7+$BC218*Assembly!AD$8+$BD218*Assembly!AD$9+$BE218*Assembly!AD$10+$BF218*Assembly!AD$11+$BG218*Assembly!AD$12+$BH218*Assembly!AD$13+$BI218*Assembly!AD$14+$BJ218*Assembly!AD$15+$BK218*Assembly!AD$16+$BL218*Assembly!AD$17+$BM218*Assembly!AD$18+$BN218*Assembly!AD$19+$BO218*Assembly!AD$20+$BP218*Assembly!AD$21+$BQ218*Assembly!AD$22+$BR218*Assembly!AD$23+$BS218*Assembly!AD$24</f>
        <v>#VALUE!</v>
      </c>
      <c r="BX218" s="177" t="e">
        <f t="shared" si="4"/>
        <v>#VALUE!</v>
      </c>
      <c r="BY218" s="178" t="e">
        <f t="shared" si="5"/>
        <v>#VALUE!</v>
      </c>
      <c r="BZ218" s="179" t="e">
        <f t="shared" si="6"/>
        <v>#VALUE!</v>
      </c>
      <c r="CA218" s="178" t="e">
        <f t="shared" si="7"/>
        <v>#VALUE!</v>
      </c>
      <c r="CB218" s="133" t="e">
        <f>$AY218*Assembly!Y$4+$AZ218*Assembly!Y$5+$BA218*Assembly!Y$6+$BB218*Assembly!Y$7+$BC218*Assembly!Y$8+$BD218*Assembly!Y$9+$BE218*Assembly!Y$10+$BF218*Assembly!Y$11+$BG218*Assembly!Y$12+$BH218*Assembly!Y$13+$BI218*Assembly!Y$14+$BJ218*Assembly!Y$15+$BK218*Assembly!Y$16+$BL218*Assembly!Y$17+$BM218*Assembly!Y$18+$BN218*Assembly!Y$19+$BO218*Assembly!Y$20+$BP218*Assembly!Y$21+$BQ218*Assembly!Y$22+$BR218*Assembly!Y$23+$BS218*Assembly!Y$24</f>
        <v>#VALUE!</v>
      </c>
      <c r="CC218" s="133" t="e">
        <f t="shared" si="8"/>
        <v>#VALUE!</v>
      </c>
      <c r="CD218" s="130" t="e">
        <f t="shared" si="9"/>
        <v>#VALUE!</v>
      </c>
      <c r="CE218" s="183" t="e">
        <f>$AY218*Assembly!AC$4+$AZ218*Assembly!AC$5+$BA218*Assembly!AC$6+$BB218*Assembly!AC$7+$BC218*Assembly!AC$8+$BD218*Assembly!AC$9+$BE218*Assembly!AC$10+$BF218*Assembly!AC$11+$BG218*Assembly!AC$12+$BH218*Assembly!AC$13+$BI218*Assembly!AC$14+$BJ218*Assembly!AC$15+$BK218*Assembly!AC$16+$BL218*Assembly!AC$17+$BM218*Assembly!AC$18+$BN218*Assembly!AC$19+$BO218*Assembly!AC$20+$BP218*Assembly!AC$21+$BQ218*Assembly!AC$22+$BR218*Assembly!AC$23+$BS218*Assembly!AC$24</f>
        <v>#VALUE!</v>
      </c>
      <c r="CF218" s="145" t="e">
        <f>$AY218*Assembly!M$4+$AZ218*Assembly!M$5+$BA218*Assembly!M$6+$BB218*Assembly!M$7+$BC218*Assembly!M$8+$BD218*Assembly!M$9+$BE218*Assembly!M$10+$BF218*Assembly!M$11+$BG218*Assembly!M$12+$BH218*Assembly!M$13+$BI218*Assembly!M$14+$BJ218*Assembly!M$15+$BK218*Assembly!M$16+$BL218*Assembly!M$17+$BM218*Assembly!M$18+$BN218*Assembly!M$19+$BO218*Assembly!M$20+$BP218*Assembly!M$21+$BQ218*Assembly!M$22+$BR218*Assembly!M$23+$BS218*Assembly!M$24</f>
        <v>#VALUE!</v>
      </c>
      <c r="CG218" s="145" t="e">
        <f>$AY218*Assembly!N$4+$AZ218*Assembly!N$5+$BA218*Assembly!N$6+$BB218*Assembly!N$7+$BC218*Assembly!N$8+$BD218*Assembly!N$9+$BE218*Assembly!N$10+$BF218*Assembly!N$11+$BG218*Assembly!N$12+$BH218*Assembly!N$13+$BI218*Assembly!N$14+$BJ218*Assembly!N$15+$BK218*Assembly!N$16+$BL218*Assembly!N$17+$BM218*Assembly!N$18+$BN218*Assembly!N$19+$BO218*Assembly!N$20+$BP218*Assembly!N$21+$BQ218*Assembly!N$22+$BR218*Assembly!N$23+$BS218*Assembly!N$24</f>
        <v>#VALUE!</v>
      </c>
      <c r="CH218" s="145" t="e">
        <f>$AY218*Assembly!O$4+$AZ218*Assembly!O$5+$BA218*Assembly!O$6+$BB218*Assembly!O$7+$BC218*Assembly!O$8+$BD218*Assembly!O$9+$BE218*Assembly!O$10+$BF218*Assembly!O$11+$BG218*Assembly!O$12+$BH218*Assembly!O$13+$BI218*Assembly!O$14+$BJ218*Assembly!O$15+$BK218*Assembly!O$16+$BL218*Assembly!O$17+$BM218*Assembly!O$18+$BN218*Assembly!O$19+$BO218*Assembly!O$20+$BP218*Assembly!O$21+$BQ218*Assembly!O$22+$BR218*Assembly!O$23+$BS218*Assembly!O$24</f>
        <v>#VALUE!</v>
      </c>
      <c r="CI218" s="140" t="e">
        <f>$AY218*Assembly!P$4+$AZ218*Assembly!P$5+$BA218*Assembly!P$6+$BB218*Assembly!P$7+$BC218*Assembly!P$8+$BD218*Assembly!P$9+$BE218*Assembly!P$10+$BF218*Assembly!P$11+$BG218*Assembly!P$12+$BH218*Assembly!P$13+$BI218*Assembly!P$14+$BJ218*Assembly!P$15+$BK218*Assembly!P$16+$BL218*Assembly!P$17+$BM218*Assembly!P$18+$BN218*Assembly!P$19+$BO218*Assembly!P$20+$BP218*Assembly!P$21+$BQ218*Assembly!P$22+$BR218*Assembly!P$23+$BS218*Assembly!P$24</f>
        <v>#VALUE!</v>
      </c>
      <c r="CJ218" s="140" t="e">
        <f>$AY218*Assembly!Q$4+$AZ218*Assembly!Q$5+$BA218*Assembly!Q$6+$BB218*Assembly!Q$7+$BC218*Assembly!Q$8+$BD218*Assembly!Q$9+$BE218*Assembly!Q$10+$BF218*Assembly!Q$11+$BG218*Assembly!Q$12+$BH218*Assembly!Q$13+$BI218*Assembly!Q$14+$BJ218*Assembly!Q$15+$BK218*Assembly!Q$16+$BL218*Assembly!Q$17+$BM218*Assembly!Q$18+$BN218*Assembly!Q$19+$BO218*Assembly!Q$20+$BP218*Assembly!Q$21+$BQ218*Assembly!Q$22+$BR218*Assembly!Q$23+$BS218*Assembly!Q$24</f>
        <v>#VALUE!</v>
      </c>
      <c r="CK218" s="145" t="e">
        <f>$AY218*Assembly!R$4+$AZ218*Assembly!R$5+$BA218*Assembly!R$6+$BB218*Assembly!R$7+$BC218*Assembly!R$8+$BD218*Assembly!R$9+$BE218*Assembly!R$10+$BF218*Assembly!R$11+$BG218*Assembly!R$12+$BH218*Assembly!R$13+$BI218*Assembly!R$14+$BJ218*Assembly!R$15+$BK218*Assembly!R$16+$BL218*Assembly!R$17+$BM218*Assembly!R$18+$BN218*Assembly!R$19+$BO218*Assembly!R$20+$BP218*Assembly!R$21+$BQ218*Assembly!R$22+$BR218*Assembly!R$23+$BS218*Assembly!R$24</f>
        <v>#VALUE!</v>
      </c>
      <c r="CL218" s="140" t="e">
        <f>$AY218*Assembly!S$4+$AZ218*Assembly!S$5+$BA218*Assembly!S$6+$BB218*Assembly!S$7+$BC218*Assembly!S$8+$BD218*Assembly!S$9+$BE218*Assembly!S$10+$BF218*Assembly!S$11+$BG218*Assembly!S$12+$BH218*Assembly!S$13+$BI218*Assembly!S$14+$BJ218*Assembly!S$15+$BK218*Assembly!S$16+$BL218*Assembly!S$17+$BM218*Assembly!S$18+$BN218*Assembly!S$19+$BO218*Assembly!S$20+$BP218*Assembly!S$21+$BQ218*Assembly!S$22+$BR218*Assembly!S$23+$BS218*Assembly!S$24</f>
        <v>#VALUE!</v>
      </c>
      <c r="CM218" s="140" t="e">
        <f>$AY218*Assembly!T$4+$AZ218*Assembly!T$5+$BA218*Assembly!T$6+$BB218*Assembly!T$7+$BC218*Assembly!T$8+$BD218*Assembly!T$9+$BE218*Assembly!T$10+$BF218*Assembly!T$11+$BG218*Assembly!T$12+$BH218*Assembly!T$13+$BI218*Assembly!T$14+$BJ218*Assembly!T$15+$BK218*Assembly!T$16+$BL218*Assembly!T$17+$BM218*Assembly!T$18+$BN218*Assembly!T$19+$BO218*Assembly!T$20+$BP218*Assembly!T$21+$BQ218*Assembly!T$22+$BR218*Assembly!T$23+$BS218*Assembly!T$24</f>
        <v>#VALUE!</v>
      </c>
      <c r="CN218" s="140" t="e">
        <f>$AY218*Assembly!U$4+$AZ218*Assembly!U$5+$BA218*Assembly!U$6+$BB218*Assembly!U$7+$BC218*Assembly!U$8+$BD218*Assembly!U$9+$BE218*Assembly!U$10+$BF218*Assembly!U$11+$BG218*Assembly!U$12+$BH218*Assembly!U$13+$BI218*Assembly!U$14+$BJ218*Assembly!U$15+$BK218*Assembly!U$16+$BL218*Assembly!U$17+$BM218*Assembly!U$18+$BN218*Assembly!U$19+$BO218*Assembly!U$20+$BP218*Assembly!U$21+$BQ218*Assembly!U$22+$BR218*Assembly!U$23+$BS218*Assembly!U$24</f>
        <v>#VALUE!</v>
      </c>
      <c r="CO218" s="145" t="e">
        <f>$AY218*Assembly!V$4+$AZ218*Assembly!V$5+$BA218*Assembly!V$6+$BB218*Assembly!V$7+$BC218*Assembly!V$8+$BD218*Assembly!V$9+$BE218*Assembly!V$10+$BF218*Assembly!V$11+$BG218*Assembly!V$12+$BH218*Assembly!V$13+$BI218*Assembly!V$14+$BJ218*Assembly!V$15+$BK218*Assembly!V$16+$BL218*Assembly!V$17+$BM218*Assembly!V$18+$BN218*Assembly!V$19+$BO218*Assembly!V$20+$BP218*Assembly!V$21+$BQ218*Assembly!V$22+$BR218*Assembly!V$23+$BS218*Assembly!V$24</f>
        <v>#VALUE!</v>
      </c>
      <c r="CP218" s="145" t="e">
        <f>CF218*Refining!$F$3</f>
        <v>#VALUE!</v>
      </c>
      <c r="CQ218" s="145" t="e">
        <f>CG218*Refining!$F$4</f>
        <v>#VALUE!</v>
      </c>
      <c r="CR218" s="145" t="e">
        <f>CH218*Refining!$F$5</f>
        <v>#VALUE!</v>
      </c>
      <c r="CS218" s="145" t="e">
        <f>CI218*Refining!$F$6</f>
        <v>#VALUE!</v>
      </c>
      <c r="CT218" s="145" t="e">
        <f>CJ218*Refining!$F$7</f>
        <v>#VALUE!</v>
      </c>
      <c r="CU218" s="145" t="e">
        <f>CK218*Refining!$F$8</f>
        <v>#VALUE!</v>
      </c>
      <c r="CV218" s="145" t="e">
        <f>CL218*Refining!$F$9</f>
        <v>#VALUE!</v>
      </c>
      <c r="CW218" s="145" t="e">
        <f>CM218*Refining!$F$10</f>
        <v>#VALUE!</v>
      </c>
      <c r="CX218" s="145" t="e">
        <f>CN218*Refining!$F$11</f>
        <v>#VALUE!</v>
      </c>
      <c r="CY218" s="145" t="e">
        <f>CO218*Refining!$F$12</f>
        <v>#VALUE!</v>
      </c>
      <c r="CZ218" s="185" t="e">
        <f t="shared" ref="CZ218:DS218" si="880">IF(CF218 = 0, "", CF218)</f>
        <v>#VALUE!</v>
      </c>
      <c r="DA218" s="189" t="e">
        <f t="shared" si="880"/>
        <v>#VALUE!</v>
      </c>
      <c r="DB218" s="189" t="e">
        <f t="shared" si="880"/>
        <v>#VALUE!</v>
      </c>
      <c r="DC218" s="186" t="e">
        <f t="shared" si="880"/>
        <v>#VALUE!</v>
      </c>
      <c r="DD218" s="186" t="e">
        <f t="shared" si="880"/>
        <v>#VALUE!</v>
      </c>
      <c r="DE218" s="186" t="e">
        <f t="shared" si="880"/>
        <v>#VALUE!</v>
      </c>
      <c r="DF218" s="186" t="e">
        <f t="shared" si="880"/>
        <v>#VALUE!</v>
      </c>
      <c r="DG218" s="186" t="e">
        <f t="shared" si="880"/>
        <v>#VALUE!</v>
      </c>
      <c r="DH218" s="186" t="e">
        <f t="shared" si="880"/>
        <v>#VALUE!</v>
      </c>
      <c r="DI218" s="187" t="e">
        <f t="shared" si="880"/>
        <v>#VALUE!</v>
      </c>
      <c r="DJ218" s="185" t="e">
        <f t="shared" si="880"/>
        <v>#VALUE!</v>
      </c>
      <c r="DK218" s="189" t="e">
        <f t="shared" si="880"/>
        <v>#VALUE!</v>
      </c>
      <c r="DL218" s="189" t="e">
        <f t="shared" si="880"/>
        <v>#VALUE!</v>
      </c>
      <c r="DM218" s="186" t="e">
        <f t="shared" si="880"/>
        <v>#VALUE!</v>
      </c>
      <c r="DN218" s="211" t="e">
        <f t="shared" si="880"/>
        <v>#VALUE!</v>
      </c>
      <c r="DO218" s="186" t="e">
        <f t="shared" si="880"/>
        <v>#VALUE!</v>
      </c>
      <c r="DP218" s="186" t="e">
        <f t="shared" si="880"/>
        <v>#VALUE!</v>
      </c>
      <c r="DQ218" s="186" t="e">
        <f t="shared" si="880"/>
        <v>#VALUE!</v>
      </c>
      <c r="DR218" s="186" t="e">
        <f t="shared" si="880"/>
        <v>#VALUE!</v>
      </c>
      <c r="DS218" s="187" t="e">
        <f t="shared" si="880"/>
        <v>#VALUE!</v>
      </c>
      <c r="DT218" s="185" t="e">
        <f t="shared" si="11"/>
        <v>#VALUE!</v>
      </c>
      <c r="DU218" s="189" t="e">
        <f t="shared" si="12"/>
        <v>#VALUE!</v>
      </c>
      <c r="DV218" s="133" t="e">
        <f>CZ218*'Ores &amp; Ingots'!$C$3+DA218*'Ores &amp; Ingots'!$C$4+DB218*'Ores &amp; Ingots'!$C$5+DC218*'Ores &amp; Ingots'!$C$6+DD218*'Ores &amp; Ingots'!$C$7+DE218*'Ores &amp; Ingots'!$C$8+DF218*'Ores &amp; Ingots'!$C$9+DG218*'Ores &amp; Ingots'!$C$10+DH218*'Ores &amp; Ingots'!$C$11+DI218*'Ores &amp; Ingots'!$C$12</f>
        <v>#VALUE!</v>
      </c>
      <c r="DW218" s="133" t="e">
        <f>DJ218*'Ores &amp; Ingots'!$B$3+DK218*'Ores &amp; Ingots'!$B$4+DL218*'Ores &amp; Ingots'!$B$5+DM218*'Ores &amp; Ingots'!$B$6+DN218*'Ores &amp; Ingots'!$B$7+DO218*'Ores &amp; Ingots'!$B$8+DP218*'Ores &amp; Ingots'!$B$9+DQ218*'Ores &amp; Ingots'!$B$10+DR218*'Ores &amp; Ingots'!$B$11+DS218*'Ores &amp; Ingots'!$B$12</f>
        <v>#VALUE!</v>
      </c>
      <c r="DX218" s="189" t="e">
        <f>CZ218*Refining!$G$3+DA218*Refining!$G$4+DB218*Refining!$G$5+DC218*Refining!$G$6+DD218*Refining!$G$7+DE218*Refining!$G$8+DF218*Refining!$G$9+DG218*Refining!$G$10+DH218*Refining!$G$11+DI218*Refining!$G$12</f>
        <v>#VALUE!</v>
      </c>
      <c r="DY218" s="189" t="e">
        <f t="shared" si="13"/>
        <v>#VALUE!</v>
      </c>
      <c r="DZ218" s="192" t="e">
        <f t="shared" si="14"/>
        <v>#VALUE!</v>
      </c>
      <c r="EA218" s="185" t="e">
        <f t="shared" si="15"/>
        <v>#VALUE!</v>
      </c>
      <c r="EB218" s="194" t="e">
        <f t="shared" ref="EB218:EC218" si="881">EA218/60</f>
        <v>#VALUE!</v>
      </c>
      <c r="EC218" s="194" t="e">
        <f t="shared" si="881"/>
        <v>#VALUE!</v>
      </c>
      <c r="ED218" s="185" t="e">
        <f t="shared" si="17"/>
        <v>#VALUE!</v>
      </c>
      <c r="EE218" s="194" t="e">
        <f t="shared" ref="EE218:EF218" si="882">ED218/1000</f>
        <v>#VALUE!</v>
      </c>
      <c r="EF218" s="196" t="e">
        <f t="shared" si="882"/>
        <v>#VALUE!</v>
      </c>
      <c r="EG218" s="130" t="e">
        <f t="shared" si="19"/>
        <v>#VALUE!</v>
      </c>
      <c r="EH218" s="132" t="e">
        <f t="shared" si="20"/>
        <v>#VALUE!</v>
      </c>
      <c r="EI218" s="133" t="s">
        <v>28</v>
      </c>
    </row>
    <row r="219" spans="1:139" ht="12.75" hidden="1" x14ac:dyDescent="0.2">
      <c r="A219" s="864"/>
      <c r="B219" s="365" t="s">
        <v>418</v>
      </c>
      <c r="C219" s="137" t="s">
        <v>156</v>
      </c>
      <c r="D219" s="137">
        <v>1</v>
      </c>
      <c r="E219" s="137">
        <v>1</v>
      </c>
      <c r="F219" s="137">
        <v>1</v>
      </c>
      <c r="G219" s="139">
        <f t="shared" si="0"/>
        <v>15.625</v>
      </c>
      <c r="H219" s="140">
        <v>8</v>
      </c>
      <c r="I219" s="140">
        <v>20</v>
      </c>
      <c r="J219" s="140">
        <f>H219/Main!$D$9</f>
        <v>1.6</v>
      </c>
      <c r="K219" s="140">
        <f>I219/Main!$D$10</f>
        <v>10</v>
      </c>
      <c r="L219" s="140">
        <f t="shared" si="1"/>
        <v>6.25</v>
      </c>
      <c r="M219" s="140">
        <v>1</v>
      </c>
      <c r="N219" s="143"/>
      <c r="O219" s="143"/>
      <c r="P219" s="143"/>
      <c r="Q219" s="145"/>
      <c r="R219" s="143"/>
      <c r="S219" s="146"/>
      <c r="T219" s="146"/>
      <c r="U219" s="143"/>
      <c r="V219" s="143"/>
      <c r="W219" s="146"/>
      <c r="X219" s="146"/>
      <c r="Y219" s="143"/>
      <c r="Z219" s="143"/>
      <c r="AA219" s="143"/>
      <c r="AB219" s="143"/>
      <c r="AC219" s="362" t="s">
        <v>28</v>
      </c>
      <c r="AD219" s="167">
        <v>112</v>
      </c>
      <c r="AE219" s="133">
        <v>0</v>
      </c>
      <c r="AF219" s="133">
        <v>0</v>
      </c>
      <c r="AG219" s="133">
        <v>0</v>
      </c>
      <c r="AH219" s="133">
        <v>0</v>
      </c>
      <c r="AI219" s="133">
        <v>0</v>
      </c>
      <c r="AJ219" s="133">
        <v>0</v>
      </c>
      <c r="AK219" s="133">
        <v>0</v>
      </c>
      <c r="AL219" s="133">
        <v>0</v>
      </c>
      <c r="AM219" s="133">
        <v>0</v>
      </c>
      <c r="AN219" s="133">
        <v>0</v>
      </c>
      <c r="AO219" s="133">
        <v>40</v>
      </c>
      <c r="AP219" s="133">
        <v>0</v>
      </c>
      <c r="AQ219" s="133">
        <v>0</v>
      </c>
      <c r="AR219" s="133">
        <v>0</v>
      </c>
      <c r="AS219" s="133">
        <v>0</v>
      </c>
      <c r="AT219" s="133">
        <v>0</v>
      </c>
      <c r="AU219" s="133">
        <v>0</v>
      </c>
      <c r="AV219" s="133">
        <v>0</v>
      </c>
      <c r="AW219" s="133">
        <v>0</v>
      </c>
      <c r="AX219" s="133">
        <v>0</v>
      </c>
      <c r="AY219" s="406">
        <f t="shared" ref="AY219:BS219" si="883">IF(AD219 = 0, "", AD219)</f>
        <v>112</v>
      </c>
      <c r="AZ219" s="137" t="str">
        <f t="shared" si="883"/>
        <v/>
      </c>
      <c r="BA219" s="137" t="str">
        <f t="shared" si="883"/>
        <v/>
      </c>
      <c r="BB219" s="137" t="str">
        <f t="shared" si="883"/>
        <v/>
      </c>
      <c r="BC219" s="137" t="str">
        <f t="shared" si="883"/>
        <v/>
      </c>
      <c r="BD219" s="137" t="str">
        <f t="shared" si="883"/>
        <v/>
      </c>
      <c r="BE219" s="137" t="str">
        <f t="shared" si="883"/>
        <v/>
      </c>
      <c r="BF219" s="137" t="str">
        <f t="shared" si="883"/>
        <v/>
      </c>
      <c r="BG219" s="137" t="str">
        <f t="shared" si="883"/>
        <v/>
      </c>
      <c r="BH219" s="137" t="str">
        <f t="shared" si="883"/>
        <v/>
      </c>
      <c r="BI219" s="137" t="str">
        <f t="shared" si="883"/>
        <v/>
      </c>
      <c r="BJ219" s="133">
        <f t="shared" si="883"/>
        <v>40</v>
      </c>
      <c r="BK219" s="137" t="str">
        <f t="shared" si="883"/>
        <v/>
      </c>
      <c r="BL219" s="137" t="str">
        <f t="shared" si="883"/>
        <v/>
      </c>
      <c r="BM219" s="137" t="str">
        <f t="shared" si="883"/>
        <v/>
      </c>
      <c r="BN219" s="137" t="str">
        <f t="shared" si="883"/>
        <v/>
      </c>
      <c r="BO219" s="137" t="str">
        <f t="shared" si="883"/>
        <v/>
      </c>
      <c r="BP219" s="137" t="str">
        <f t="shared" si="883"/>
        <v/>
      </c>
      <c r="BQ219" s="137" t="str">
        <f t="shared" si="883"/>
        <v/>
      </c>
      <c r="BR219" s="137" t="str">
        <f t="shared" si="883"/>
        <v/>
      </c>
      <c r="BS219" s="169" t="str">
        <f t="shared" si="883"/>
        <v/>
      </c>
      <c r="BT219" s="174" t="e">
        <f>$AY219*Assembly!Z$4+$AZ219*Assembly!Z$5+$BA219*Assembly!Z$6+$BB219*Assembly!Z$7+$BC219*Assembly!Z$8+$BD219*Assembly!Z$9+$BE219*Assembly!Z$10+$BF219*Assembly!Z$11+$BG219*Assembly!Z$12+$BH219*Assembly!Z$13+$BI219*Assembly!Z$14+$BJ219*Assembly!Z$15+$BK219*Assembly!Z$16+$BL219*Assembly!Z$17+$BM219*Assembly!Z$18+$BN219*Assembly!Z$19+$BO219*Assembly!Z$20+$BP219*Assembly!Z$21+$BQ219*Assembly!Z$22+$BR219*Assembly!Z$23+$BS219*Assembly!Z$24</f>
        <v>#VALUE!</v>
      </c>
      <c r="BU219" s="133" t="e">
        <f t="shared" si="3"/>
        <v>#VALUE!</v>
      </c>
      <c r="BV219" s="133"/>
      <c r="BW219" s="133" t="e">
        <f>$AY219*Assembly!AD$4+$AZ219*Assembly!AD$5+$BA219*Assembly!AD$6+$BB219*Assembly!AD$7+$BC219*Assembly!AD$8+$BD219*Assembly!AD$9+$BE219*Assembly!AD$10+$BF219*Assembly!AD$11+$BG219*Assembly!AD$12+$BH219*Assembly!AD$13+$BI219*Assembly!AD$14+$BJ219*Assembly!AD$15+$BK219*Assembly!AD$16+$BL219*Assembly!AD$17+$BM219*Assembly!AD$18+$BN219*Assembly!AD$19+$BO219*Assembly!AD$20+$BP219*Assembly!AD$21+$BQ219*Assembly!AD$22+$BR219*Assembly!AD$23+$BS219*Assembly!AD$24</f>
        <v>#VALUE!</v>
      </c>
      <c r="BX219" s="177" t="e">
        <f t="shared" si="4"/>
        <v>#VALUE!</v>
      </c>
      <c r="BY219" s="178" t="e">
        <f t="shared" si="5"/>
        <v>#VALUE!</v>
      </c>
      <c r="BZ219" s="179" t="e">
        <f t="shared" si="6"/>
        <v>#VALUE!</v>
      </c>
      <c r="CA219" s="178" t="e">
        <f t="shared" si="7"/>
        <v>#VALUE!</v>
      </c>
      <c r="CB219" s="133" t="e">
        <f>$AY219*Assembly!Y$4+$AZ219*Assembly!Y$5+$BA219*Assembly!Y$6+$BB219*Assembly!Y$7+$BC219*Assembly!Y$8+$BD219*Assembly!Y$9+$BE219*Assembly!Y$10+$BF219*Assembly!Y$11+$BG219*Assembly!Y$12+$BH219*Assembly!Y$13+$BI219*Assembly!Y$14+$BJ219*Assembly!Y$15+$BK219*Assembly!Y$16+$BL219*Assembly!Y$17+$BM219*Assembly!Y$18+$BN219*Assembly!Y$19+$BO219*Assembly!Y$20+$BP219*Assembly!Y$21+$BQ219*Assembly!Y$22+$BR219*Assembly!Y$23+$BS219*Assembly!Y$24</f>
        <v>#VALUE!</v>
      </c>
      <c r="CC219" s="133" t="e">
        <f t="shared" si="8"/>
        <v>#VALUE!</v>
      </c>
      <c r="CD219" s="130" t="e">
        <f t="shared" si="9"/>
        <v>#VALUE!</v>
      </c>
      <c r="CE219" s="183" t="e">
        <f>$AY219*Assembly!AC$4+$AZ219*Assembly!AC$5+$BA219*Assembly!AC$6+$BB219*Assembly!AC$7+$BC219*Assembly!AC$8+$BD219*Assembly!AC$9+$BE219*Assembly!AC$10+$BF219*Assembly!AC$11+$BG219*Assembly!AC$12+$BH219*Assembly!AC$13+$BI219*Assembly!AC$14+$BJ219*Assembly!AC$15+$BK219*Assembly!AC$16+$BL219*Assembly!AC$17+$BM219*Assembly!AC$18+$BN219*Assembly!AC$19+$BO219*Assembly!AC$20+$BP219*Assembly!AC$21+$BQ219*Assembly!AC$22+$BR219*Assembly!AC$23+$BS219*Assembly!AC$24</f>
        <v>#VALUE!</v>
      </c>
      <c r="CF219" s="145" t="e">
        <f>$AY219*Assembly!M$4+$AZ219*Assembly!M$5+$BA219*Assembly!M$6+$BB219*Assembly!M$7+$BC219*Assembly!M$8+$BD219*Assembly!M$9+$BE219*Assembly!M$10+$BF219*Assembly!M$11+$BG219*Assembly!M$12+$BH219*Assembly!M$13+$BI219*Assembly!M$14+$BJ219*Assembly!M$15+$BK219*Assembly!M$16+$BL219*Assembly!M$17+$BM219*Assembly!M$18+$BN219*Assembly!M$19+$BO219*Assembly!M$20+$BP219*Assembly!M$21+$BQ219*Assembly!M$22+$BR219*Assembly!M$23+$BS219*Assembly!M$24</f>
        <v>#VALUE!</v>
      </c>
      <c r="CG219" s="145" t="e">
        <f>$AY219*Assembly!N$4+$AZ219*Assembly!N$5+$BA219*Assembly!N$6+$BB219*Assembly!N$7+$BC219*Assembly!N$8+$BD219*Assembly!N$9+$BE219*Assembly!N$10+$BF219*Assembly!N$11+$BG219*Assembly!N$12+$BH219*Assembly!N$13+$BI219*Assembly!N$14+$BJ219*Assembly!N$15+$BK219*Assembly!N$16+$BL219*Assembly!N$17+$BM219*Assembly!N$18+$BN219*Assembly!N$19+$BO219*Assembly!N$20+$BP219*Assembly!N$21+$BQ219*Assembly!N$22+$BR219*Assembly!N$23+$BS219*Assembly!N$24</f>
        <v>#VALUE!</v>
      </c>
      <c r="CH219" s="145" t="e">
        <f>$AY219*Assembly!O$4+$AZ219*Assembly!O$5+$BA219*Assembly!O$6+$BB219*Assembly!O$7+$BC219*Assembly!O$8+$BD219*Assembly!O$9+$BE219*Assembly!O$10+$BF219*Assembly!O$11+$BG219*Assembly!O$12+$BH219*Assembly!O$13+$BI219*Assembly!O$14+$BJ219*Assembly!O$15+$BK219*Assembly!O$16+$BL219*Assembly!O$17+$BM219*Assembly!O$18+$BN219*Assembly!O$19+$BO219*Assembly!O$20+$BP219*Assembly!O$21+$BQ219*Assembly!O$22+$BR219*Assembly!O$23+$BS219*Assembly!O$24</f>
        <v>#VALUE!</v>
      </c>
      <c r="CI219" s="140" t="e">
        <f>$AY219*Assembly!P$4+$AZ219*Assembly!P$5+$BA219*Assembly!P$6+$BB219*Assembly!P$7+$BC219*Assembly!P$8+$BD219*Assembly!P$9+$BE219*Assembly!P$10+$BF219*Assembly!P$11+$BG219*Assembly!P$12+$BH219*Assembly!P$13+$BI219*Assembly!P$14+$BJ219*Assembly!P$15+$BK219*Assembly!P$16+$BL219*Assembly!P$17+$BM219*Assembly!P$18+$BN219*Assembly!P$19+$BO219*Assembly!P$20+$BP219*Assembly!P$21+$BQ219*Assembly!P$22+$BR219*Assembly!P$23+$BS219*Assembly!P$24</f>
        <v>#VALUE!</v>
      </c>
      <c r="CJ219" s="140" t="e">
        <f>$AY219*Assembly!Q$4+$AZ219*Assembly!Q$5+$BA219*Assembly!Q$6+$BB219*Assembly!Q$7+$BC219*Assembly!Q$8+$BD219*Assembly!Q$9+$BE219*Assembly!Q$10+$BF219*Assembly!Q$11+$BG219*Assembly!Q$12+$BH219*Assembly!Q$13+$BI219*Assembly!Q$14+$BJ219*Assembly!Q$15+$BK219*Assembly!Q$16+$BL219*Assembly!Q$17+$BM219*Assembly!Q$18+$BN219*Assembly!Q$19+$BO219*Assembly!Q$20+$BP219*Assembly!Q$21+$BQ219*Assembly!Q$22+$BR219*Assembly!Q$23+$BS219*Assembly!Q$24</f>
        <v>#VALUE!</v>
      </c>
      <c r="CK219" s="145" t="e">
        <f>$AY219*Assembly!R$4+$AZ219*Assembly!R$5+$BA219*Assembly!R$6+$BB219*Assembly!R$7+$BC219*Assembly!R$8+$BD219*Assembly!R$9+$BE219*Assembly!R$10+$BF219*Assembly!R$11+$BG219*Assembly!R$12+$BH219*Assembly!R$13+$BI219*Assembly!R$14+$BJ219*Assembly!R$15+$BK219*Assembly!R$16+$BL219*Assembly!R$17+$BM219*Assembly!R$18+$BN219*Assembly!R$19+$BO219*Assembly!R$20+$BP219*Assembly!R$21+$BQ219*Assembly!R$22+$BR219*Assembly!R$23+$BS219*Assembly!R$24</f>
        <v>#VALUE!</v>
      </c>
      <c r="CL219" s="140" t="e">
        <f>$AY219*Assembly!S$4+$AZ219*Assembly!S$5+$BA219*Assembly!S$6+$BB219*Assembly!S$7+$BC219*Assembly!S$8+$BD219*Assembly!S$9+$BE219*Assembly!S$10+$BF219*Assembly!S$11+$BG219*Assembly!S$12+$BH219*Assembly!S$13+$BI219*Assembly!S$14+$BJ219*Assembly!S$15+$BK219*Assembly!S$16+$BL219*Assembly!S$17+$BM219*Assembly!S$18+$BN219*Assembly!S$19+$BO219*Assembly!S$20+$BP219*Assembly!S$21+$BQ219*Assembly!S$22+$BR219*Assembly!S$23+$BS219*Assembly!S$24</f>
        <v>#VALUE!</v>
      </c>
      <c r="CM219" s="140" t="e">
        <f>$AY219*Assembly!T$4+$AZ219*Assembly!T$5+$BA219*Assembly!T$6+$BB219*Assembly!T$7+$BC219*Assembly!T$8+$BD219*Assembly!T$9+$BE219*Assembly!T$10+$BF219*Assembly!T$11+$BG219*Assembly!T$12+$BH219*Assembly!T$13+$BI219*Assembly!T$14+$BJ219*Assembly!T$15+$BK219*Assembly!T$16+$BL219*Assembly!T$17+$BM219*Assembly!T$18+$BN219*Assembly!T$19+$BO219*Assembly!T$20+$BP219*Assembly!T$21+$BQ219*Assembly!T$22+$BR219*Assembly!T$23+$BS219*Assembly!T$24</f>
        <v>#VALUE!</v>
      </c>
      <c r="CN219" s="140" t="e">
        <f>$AY219*Assembly!U$4+$AZ219*Assembly!U$5+$BA219*Assembly!U$6+$BB219*Assembly!U$7+$BC219*Assembly!U$8+$BD219*Assembly!U$9+$BE219*Assembly!U$10+$BF219*Assembly!U$11+$BG219*Assembly!U$12+$BH219*Assembly!U$13+$BI219*Assembly!U$14+$BJ219*Assembly!U$15+$BK219*Assembly!U$16+$BL219*Assembly!U$17+$BM219*Assembly!U$18+$BN219*Assembly!U$19+$BO219*Assembly!U$20+$BP219*Assembly!U$21+$BQ219*Assembly!U$22+$BR219*Assembly!U$23+$BS219*Assembly!U$24</f>
        <v>#VALUE!</v>
      </c>
      <c r="CO219" s="145" t="e">
        <f>$AY219*Assembly!V$4+$AZ219*Assembly!V$5+$BA219*Assembly!V$6+$BB219*Assembly!V$7+$BC219*Assembly!V$8+$BD219*Assembly!V$9+$BE219*Assembly!V$10+$BF219*Assembly!V$11+$BG219*Assembly!V$12+$BH219*Assembly!V$13+$BI219*Assembly!V$14+$BJ219*Assembly!V$15+$BK219*Assembly!V$16+$BL219*Assembly!V$17+$BM219*Assembly!V$18+$BN219*Assembly!V$19+$BO219*Assembly!V$20+$BP219*Assembly!V$21+$BQ219*Assembly!V$22+$BR219*Assembly!V$23+$BS219*Assembly!V$24</f>
        <v>#VALUE!</v>
      </c>
      <c r="CP219" s="145" t="e">
        <f>CF219*Refining!$F$3</f>
        <v>#VALUE!</v>
      </c>
      <c r="CQ219" s="145" t="e">
        <f>CG219*Refining!$F$4</f>
        <v>#VALUE!</v>
      </c>
      <c r="CR219" s="145" t="e">
        <f>CH219*Refining!$F$5</f>
        <v>#VALUE!</v>
      </c>
      <c r="CS219" s="145" t="e">
        <f>CI219*Refining!$F$6</f>
        <v>#VALUE!</v>
      </c>
      <c r="CT219" s="145" t="e">
        <f>CJ219*Refining!$F$7</f>
        <v>#VALUE!</v>
      </c>
      <c r="CU219" s="145" t="e">
        <f>CK219*Refining!$F$8</f>
        <v>#VALUE!</v>
      </c>
      <c r="CV219" s="145" t="e">
        <f>CL219*Refining!$F$9</f>
        <v>#VALUE!</v>
      </c>
      <c r="CW219" s="145" t="e">
        <f>CM219*Refining!$F$10</f>
        <v>#VALUE!</v>
      </c>
      <c r="CX219" s="145" t="e">
        <f>CN219*Refining!$F$11</f>
        <v>#VALUE!</v>
      </c>
      <c r="CY219" s="145" t="e">
        <f>CO219*Refining!$F$12</f>
        <v>#VALUE!</v>
      </c>
      <c r="CZ219" s="185" t="e">
        <f t="shared" ref="CZ219:DS219" si="884">IF(CF219 = 0, "", CF219)</f>
        <v>#VALUE!</v>
      </c>
      <c r="DA219" s="189" t="e">
        <f t="shared" si="884"/>
        <v>#VALUE!</v>
      </c>
      <c r="DB219" s="189" t="e">
        <f t="shared" si="884"/>
        <v>#VALUE!</v>
      </c>
      <c r="DC219" s="186" t="e">
        <f t="shared" si="884"/>
        <v>#VALUE!</v>
      </c>
      <c r="DD219" s="186" t="e">
        <f t="shared" si="884"/>
        <v>#VALUE!</v>
      </c>
      <c r="DE219" s="186" t="e">
        <f t="shared" si="884"/>
        <v>#VALUE!</v>
      </c>
      <c r="DF219" s="186" t="e">
        <f t="shared" si="884"/>
        <v>#VALUE!</v>
      </c>
      <c r="DG219" s="186" t="e">
        <f t="shared" si="884"/>
        <v>#VALUE!</v>
      </c>
      <c r="DH219" s="186" t="e">
        <f t="shared" si="884"/>
        <v>#VALUE!</v>
      </c>
      <c r="DI219" s="187" t="e">
        <f t="shared" si="884"/>
        <v>#VALUE!</v>
      </c>
      <c r="DJ219" s="185" t="e">
        <f t="shared" si="884"/>
        <v>#VALUE!</v>
      </c>
      <c r="DK219" s="189" t="e">
        <f t="shared" si="884"/>
        <v>#VALUE!</v>
      </c>
      <c r="DL219" s="189" t="e">
        <f t="shared" si="884"/>
        <v>#VALUE!</v>
      </c>
      <c r="DM219" s="186" t="e">
        <f t="shared" si="884"/>
        <v>#VALUE!</v>
      </c>
      <c r="DN219" s="211" t="e">
        <f t="shared" si="884"/>
        <v>#VALUE!</v>
      </c>
      <c r="DO219" s="186" t="e">
        <f t="shared" si="884"/>
        <v>#VALUE!</v>
      </c>
      <c r="DP219" s="186" t="e">
        <f t="shared" si="884"/>
        <v>#VALUE!</v>
      </c>
      <c r="DQ219" s="186" t="e">
        <f t="shared" si="884"/>
        <v>#VALUE!</v>
      </c>
      <c r="DR219" s="186" t="e">
        <f t="shared" si="884"/>
        <v>#VALUE!</v>
      </c>
      <c r="DS219" s="187" t="e">
        <f t="shared" si="884"/>
        <v>#VALUE!</v>
      </c>
      <c r="DT219" s="185" t="e">
        <f t="shared" si="11"/>
        <v>#VALUE!</v>
      </c>
      <c r="DU219" s="189" t="e">
        <f t="shared" si="12"/>
        <v>#VALUE!</v>
      </c>
      <c r="DV219" s="133" t="e">
        <f>CZ219*'Ores &amp; Ingots'!$C$3+DA219*'Ores &amp; Ingots'!$C$4+DB219*'Ores &amp; Ingots'!$C$5+DC219*'Ores &amp; Ingots'!$C$6+DD219*'Ores &amp; Ingots'!$C$7+DE219*'Ores &amp; Ingots'!$C$8+DF219*'Ores &amp; Ingots'!$C$9+DG219*'Ores &amp; Ingots'!$C$10+DH219*'Ores &amp; Ingots'!$C$11+DI219*'Ores &amp; Ingots'!$C$12</f>
        <v>#VALUE!</v>
      </c>
      <c r="DW219" s="133" t="e">
        <f>DJ219*'Ores &amp; Ingots'!$B$3+DK219*'Ores &amp; Ingots'!$B$4+DL219*'Ores &amp; Ingots'!$B$5+DM219*'Ores &amp; Ingots'!$B$6+DN219*'Ores &amp; Ingots'!$B$7+DO219*'Ores &amp; Ingots'!$B$8+DP219*'Ores &amp; Ingots'!$B$9+DQ219*'Ores &amp; Ingots'!$B$10+DR219*'Ores &amp; Ingots'!$B$11+DS219*'Ores &amp; Ingots'!$B$12</f>
        <v>#VALUE!</v>
      </c>
      <c r="DX219" s="189" t="e">
        <f>CZ219*Refining!$G$3+DA219*Refining!$G$4+DB219*Refining!$G$5+DC219*Refining!$G$6+DD219*Refining!$G$7+DE219*Refining!$G$8+DF219*Refining!$G$9+DG219*Refining!$G$10+DH219*Refining!$G$11+DI219*Refining!$G$12</f>
        <v>#VALUE!</v>
      </c>
      <c r="DY219" s="189" t="e">
        <f t="shared" si="13"/>
        <v>#VALUE!</v>
      </c>
      <c r="DZ219" s="192" t="e">
        <f t="shared" si="14"/>
        <v>#VALUE!</v>
      </c>
      <c r="EA219" s="185" t="e">
        <f t="shared" si="15"/>
        <v>#VALUE!</v>
      </c>
      <c r="EB219" s="194" t="e">
        <f t="shared" ref="EB219:EC219" si="885">EA219/60</f>
        <v>#VALUE!</v>
      </c>
      <c r="EC219" s="194" t="e">
        <f t="shared" si="885"/>
        <v>#VALUE!</v>
      </c>
      <c r="ED219" s="185" t="e">
        <f t="shared" si="17"/>
        <v>#VALUE!</v>
      </c>
      <c r="EE219" s="194" t="e">
        <f t="shared" ref="EE219:EF219" si="886">ED219/1000</f>
        <v>#VALUE!</v>
      </c>
      <c r="EF219" s="196" t="e">
        <f t="shared" si="886"/>
        <v>#VALUE!</v>
      </c>
      <c r="EG219" s="130" t="e">
        <f t="shared" si="19"/>
        <v>#VALUE!</v>
      </c>
      <c r="EH219" s="132" t="e">
        <f t="shared" si="20"/>
        <v>#VALUE!</v>
      </c>
      <c r="EI219" s="133" t="s">
        <v>28</v>
      </c>
    </row>
    <row r="220" spans="1:139" ht="12.75" hidden="1" x14ac:dyDescent="0.2">
      <c r="A220" s="864"/>
      <c r="B220" s="365" t="s">
        <v>419</v>
      </c>
      <c r="C220" s="137" t="s">
        <v>156</v>
      </c>
      <c r="D220" s="137">
        <v>1</v>
      </c>
      <c r="E220" s="137">
        <v>1</v>
      </c>
      <c r="F220" s="137">
        <v>1</v>
      </c>
      <c r="G220" s="139">
        <f t="shared" si="0"/>
        <v>15.625</v>
      </c>
      <c r="H220" s="140">
        <v>5</v>
      </c>
      <c r="I220" s="140">
        <v>12.5</v>
      </c>
      <c r="J220" s="140">
        <f>H220/Main!$D$9</f>
        <v>1</v>
      </c>
      <c r="K220" s="140">
        <f>I220/Main!$D$10</f>
        <v>6.25</v>
      </c>
      <c r="L220" s="140">
        <f t="shared" si="1"/>
        <v>6.25</v>
      </c>
      <c r="M220" s="140">
        <v>1</v>
      </c>
      <c r="N220" s="143"/>
      <c r="O220" s="143"/>
      <c r="P220" s="143"/>
      <c r="Q220" s="145"/>
      <c r="R220" s="143"/>
      <c r="S220" s="146"/>
      <c r="T220" s="146"/>
      <c r="U220" s="143"/>
      <c r="V220" s="143"/>
      <c r="W220" s="146"/>
      <c r="X220" s="146"/>
      <c r="Y220" s="143"/>
      <c r="Z220" s="143"/>
      <c r="AA220" s="143"/>
      <c r="AB220" s="143"/>
      <c r="AC220" s="362" t="s">
        <v>28</v>
      </c>
      <c r="AD220" s="167">
        <v>35</v>
      </c>
      <c r="AE220" s="133">
        <v>0</v>
      </c>
      <c r="AF220" s="133">
        <v>0</v>
      </c>
      <c r="AG220" s="133">
        <v>0</v>
      </c>
      <c r="AH220" s="133">
        <v>0</v>
      </c>
      <c r="AI220" s="133">
        <v>0</v>
      </c>
      <c r="AJ220" s="133">
        <v>0</v>
      </c>
      <c r="AK220" s="133">
        <v>0</v>
      </c>
      <c r="AL220" s="133">
        <v>0</v>
      </c>
      <c r="AM220" s="133">
        <v>0</v>
      </c>
      <c r="AN220" s="133">
        <v>0</v>
      </c>
      <c r="AO220" s="133">
        <v>10</v>
      </c>
      <c r="AP220" s="133">
        <v>0</v>
      </c>
      <c r="AQ220" s="133">
        <v>0</v>
      </c>
      <c r="AR220" s="133">
        <v>0</v>
      </c>
      <c r="AS220" s="133">
        <v>0</v>
      </c>
      <c r="AT220" s="133">
        <v>0</v>
      </c>
      <c r="AU220" s="133">
        <v>0</v>
      </c>
      <c r="AV220" s="133">
        <v>0</v>
      </c>
      <c r="AW220" s="133">
        <v>0</v>
      </c>
      <c r="AX220" s="133">
        <v>0</v>
      </c>
      <c r="AY220" s="406">
        <f t="shared" ref="AY220:BS220" si="887">IF(AD220 = 0, "", AD220)</f>
        <v>35</v>
      </c>
      <c r="AZ220" s="137" t="str">
        <f t="shared" si="887"/>
        <v/>
      </c>
      <c r="BA220" s="137" t="str">
        <f t="shared" si="887"/>
        <v/>
      </c>
      <c r="BB220" s="137" t="str">
        <f t="shared" si="887"/>
        <v/>
      </c>
      <c r="BC220" s="137" t="str">
        <f t="shared" si="887"/>
        <v/>
      </c>
      <c r="BD220" s="137" t="str">
        <f t="shared" si="887"/>
        <v/>
      </c>
      <c r="BE220" s="137" t="str">
        <f t="shared" si="887"/>
        <v/>
      </c>
      <c r="BF220" s="137" t="str">
        <f t="shared" si="887"/>
        <v/>
      </c>
      <c r="BG220" s="137" t="str">
        <f t="shared" si="887"/>
        <v/>
      </c>
      <c r="BH220" s="137" t="str">
        <f t="shared" si="887"/>
        <v/>
      </c>
      <c r="BI220" s="137" t="str">
        <f t="shared" si="887"/>
        <v/>
      </c>
      <c r="BJ220" s="133">
        <f t="shared" si="887"/>
        <v>10</v>
      </c>
      <c r="BK220" s="137" t="str">
        <f t="shared" si="887"/>
        <v/>
      </c>
      <c r="BL220" s="137" t="str">
        <f t="shared" si="887"/>
        <v/>
      </c>
      <c r="BM220" s="137" t="str">
        <f t="shared" si="887"/>
        <v/>
      </c>
      <c r="BN220" s="137" t="str">
        <f t="shared" si="887"/>
        <v/>
      </c>
      <c r="BO220" s="137" t="str">
        <f t="shared" si="887"/>
        <v/>
      </c>
      <c r="BP220" s="137" t="str">
        <f t="shared" si="887"/>
        <v/>
      </c>
      <c r="BQ220" s="137" t="str">
        <f t="shared" si="887"/>
        <v/>
      </c>
      <c r="BR220" s="137" t="str">
        <f t="shared" si="887"/>
        <v/>
      </c>
      <c r="BS220" s="169" t="str">
        <f t="shared" si="887"/>
        <v/>
      </c>
      <c r="BT220" s="174" t="e">
        <f>$AY220*Assembly!Z$4+$AZ220*Assembly!Z$5+$BA220*Assembly!Z$6+$BB220*Assembly!Z$7+$BC220*Assembly!Z$8+$BD220*Assembly!Z$9+$BE220*Assembly!Z$10+$BF220*Assembly!Z$11+$BG220*Assembly!Z$12+$BH220*Assembly!Z$13+$BI220*Assembly!Z$14+$BJ220*Assembly!Z$15+$BK220*Assembly!Z$16+$BL220*Assembly!Z$17+$BM220*Assembly!Z$18+$BN220*Assembly!Z$19+$BO220*Assembly!Z$20+$BP220*Assembly!Z$21+$BQ220*Assembly!Z$22+$BR220*Assembly!Z$23+$BS220*Assembly!Z$24</f>
        <v>#VALUE!</v>
      </c>
      <c r="BU220" s="133" t="e">
        <f t="shared" si="3"/>
        <v>#VALUE!</v>
      </c>
      <c r="BV220" s="133"/>
      <c r="BW220" s="133" t="e">
        <f>$AY220*Assembly!AD$4+$AZ220*Assembly!AD$5+$BA220*Assembly!AD$6+$BB220*Assembly!AD$7+$BC220*Assembly!AD$8+$BD220*Assembly!AD$9+$BE220*Assembly!AD$10+$BF220*Assembly!AD$11+$BG220*Assembly!AD$12+$BH220*Assembly!AD$13+$BI220*Assembly!AD$14+$BJ220*Assembly!AD$15+$BK220*Assembly!AD$16+$BL220*Assembly!AD$17+$BM220*Assembly!AD$18+$BN220*Assembly!AD$19+$BO220*Assembly!AD$20+$BP220*Assembly!AD$21+$BQ220*Assembly!AD$22+$BR220*Assembly!AD$23+$BS220*Assembly!AD$24</f>
        <v>#VALUE!</v>
      </c>
      <c r="BX220" s="177" t="e">
        <f t="shared" si="4"/>
        <v>#VALUE!</v>
      </c>
      <c r="BY220" s="178" t="e">
        <f t="shared" si="5"/>
        <v>#VALUE!</v>
      </c>
      <c r="BZ220" s="179" t="e">
        <f t="shared" si="6"/>
        <v>#VALUE!</v>
      </c>
      <c r="CA220" s="178" t="e">
        <f t="shared" si="7"/>
        <v>#VALUE!</v>
      </c>
      <c r="CB220" s="133" t="e">
        <f>$AY220*Assembly!Y$4+$AZ220*Assembly!Y$5+$BA220*Assembly!Y$6+$BB220*Assembly!Y$7+$BC220*Assembly!Y$8+$BD220*Assembly!Y$9+$BE220*Assembly!Y$10+$BF220*Assembly!Y$11+$BG220*Assembly!Y$12+$BH220*Assembly!Y$13+$BI220*Assembly!Y$14+$BJ220*Assembly!Y$15+$BK220*Assembly!Y$16+$BL220*Assembly!Y$17+$BM220*Assembly!Y$18+$BN220*Assembly!Y$19+$BO220*Assembly!Y$20+$BP220*Assembly!Y$21+$BQ220*Assembly!Y$22+$BR220*Assembly!Y$23+$BS220*Assembly!Y$24</f>
        <v>#VALUE!</v>
      </c>
      <c r="CC220" s="133" t="e">
        <f t="shared" si="8"/>
        <v>#VALUE!</v>
      </c>
      <c r="CD220" s="130" t="e">
        <f t="shared" si="9"/>
        <v>#VALUE!</v>
      </c>
      <c r="CE220" s="183" t="e">
        <f>$AY220*Assembly!AC$4+$AZ220*Assembly!AC$5+$BA220*Assembly!AC$6+$BB220*Assembly!AC$7+$BC220*Assembly!AC$8+$BD220*Assembly!AC$9+$BE220*Assembly!AC$10+$BF220*Assembly!AC$11+$BG220*Assembly!AC$12+$BH220*Assembly!AC$13+$BI220*Assembly!AC$14+$BJ220*Assembly!AC$15+$BK220*Assembly!AC$16+$BL220*Assembly!AC$17+$BM220*Assembly!AC$18+$BN220*Assembly!AC$19+$BO220*Assembly!AC$20+$BP220*Assembly!AC$21+$BQ220*Assembly!AC$22+$BR220*Assembly!AC$23+$BS220*Assembly!AC$24</f>
        <v>#VALUE!</v>
      </c>
      <c r="CF220" s="145" t="e">
        <f>$AY220*Assembly!M$4+$AZ220*Assembly!M$5+$BA220*Assembly!M$6+$BB220*Assembly!M$7+$BC220*Assembly!M$8+$BD220*Assembly!M$9+$BE220*Assembly!M$10+$BF220*Assembly!M$11+$BG220*Assembly!M$12+$BH220*Assembly!M$13+$BI220*Assembly!M$14+$BJ220*Assembly!M$15+$BK220*Assembly!M$16+$BL220*Assembly!M$17+$BM220*Assembly!M$18+$BN220*Assembly!M$19+$BO220*Assembly!M$20+$BP220*Assembly!M$21+$BQ220*Assembly!M$22+$BR220*Assembly!M$23+$BS220*Assembly!M$24</f>
        <v>#VALUE!</v>
      </c>
      <c r="CG220" s="145" t="e">
        <f>$AY220*Assembly!N$4+$AZ220*Assembly!N$5+$BA220*Assembly!N$6+$BB220*Assembly!N$7+$BC220*Assembly!N$8+$BD220*Assembly!N$9+$BE220*Assembly!N$10+$BF220*Assembly!N$11+$BG220*Assembly!N$12+$BH220*Assembly!N$13+$BI220*Assembly!N$14+$BJ220*Assembly!N$15+$BK220*Assembly!N$16+$BL220*Assembly!N$17+$BM220*Assembly!N$18+$BN220*Assembly!N$19+$BO220*Assembly!N$20+$BP220*Assembly!N$21+$BQ220*Assembly!N$22+$BR220*Assembly!N$23+$BS220*Assembly!N$24</f>
        <v>#VALUE!</v>
      </c>
      <c r="CH220" s="145" t="e">
        <f>$AY220*Assembly!O$4+$AZ220*Assembly!O$5+$BA220*Assembly!O$6+$BB220*Assembly!O$7+$BC220*Assembly!O$8+$BD220*Assembly!O$9+$BE220*Assembly!O$10+$BF220*Assembly!O$11+$BG220*Assembly!O$12+$BH220*Assembly!O$13+$BI220*Assembly!O$14+$BJ220*Assembly!O$15+$BK220*Assembly!O$16+$BL220*Assembly!O$17+$BM220*Assembly!O$18+$BN220*Assembly!O$19+$BO220*Assembly!O$20+$BP220*Assembly!O$21+$BQ220*Assembly!O$22+$BR220*Assembly!O$23+$BS220*Assembly!O$24</f>
        <v>#VALUE!</v>
      </c>
      <c r="CI220" s="140" t="e">
        <f>$AY220*Assembly!P$4+$AZ220*Assembly!P$5+$BA220*Assembly!P$6+$BB220*Assembly!P$7+$BC220*Assembly!P$8+$BD220*Assembly!P$9+$BE220*Assembly!P$10+$BF220*Assembly!P$11+$BG220*Assembly!P$12+$BH220*Assembly!P$13+$BI220*Assembly!P$14+$BJ220*Assembly!P$15+$BK220*Assembly!P$16+$BL220*Assembly!P$17+$BM220*Assembly!P$18+$BN220*Assembly!P$19+$BO220*Assembly!P$20+$BP220*Assembly!P$21+$BQ220*Assembly!P$22+$BR220*Assembly!P$23+$BS220*Assembly!P$24</f>
        <v>#VALUE!</v>
      </c>
      <c r="CJ220" s="140" t="e">
        <f>$AY220*Assembly!Q$4+$AZ220*Assembly!Q$5+$BA220*Assembly!Q$6+$BB220*Assembly!Q$7+$BC220*Assembly!Q$8+$BD220*Assembly!Q$9+$BE220*Assembly!Q$10+$BF220*Assembly!Q$11+$BG220*Assembly!Q$12+$BH220*Assembly!Q$13+$BI220*Assembly!Q$14+$BJ220*Assembly!Q$15+$BK220*Assembly!Q$16+$BL220*Assembly!Q$17+$BM220*Assembly!Q$18+$BN220*Assembly!Q$19+$BO220*Assembly!Q$20+$BP220*Assembly!Q$21+$BQ220*Assembly!Q$22+$BR220*Assembly!Q$23+$BS220*Assembly!Q$24</f>
        <v>#VALUE!</v>
      </c>
      <c r="CK220" s="145" t="e">
        <f>$AY220*Assembly!R$4+$AZ220*Assembly!R$5+$BA220*Assembly!R$6+$BB220*Assembly!R$7+$BC220*Assembly!R$8+$BD220*Assembly!R$9+$BE220*Assembly!R$10+$BF220*Assembly!R$11+$BG220*Assembly!R$12+$BH220*Assembly!R$13+$BI220*Assembly!R$14+$BJ220*Assembly!R$15+$BK220*Assembly!R$16+$BL220*Assembly!R$17+$BM220*Assembly!R$18+$BN220*Assembly!R$19+$BO220*Assembly!R$20+$BP220*Assembly!R$21+$BQ220*Assembly!R$22+$BR220*Assembly!R$23+$BS220*Assembly!R$24</f>
        <v>#VALUE!</v>
      </c>
      <c r="CL220" s="140" t="e">
        <f>$AY220*Assembly!S$4+$AZ220*Assembly!S$5+$BA220*Assembly!S$6+$BB220*Assembly!S$7+$BC220*Assembly!S$8+$BD220*Assembly!S$9+$BE220*Assembly!S$10+$BF220*Assembly!S$11+$BG220*Assembly!S$12+$BH220*Assembly!S$13+$BI220*Assembly!S$14+$BJ220*Assembly!S$15+$BK220*Assembly!S$16+$BL220*Assembly!S$17+$BM220*Assembly!S$18+$BN220*Assembly!S$19+$BO220*Assembly!S$20+$BP220*Assembly!S$21+$BQ220*Assembly!S$22+$BR220*Assembly!S$23+$BS220*Assembly!S$24</f>
        <v>#VALUE!</v>
      </c>
      <c r="CM220" s="140" t="e">
        <f>$AY220*Assembly!T$4+$AZ220*Assembly!T$5+$BA220*Assembly!T$6+$BB220*Assembly!T$7+$BC220*Assembly!T$8+$BD220*Assembly!T$9+$BE220*Assembly!T$10+$BF220*Assembly!T$11+$BG220*Assembly!T$12+$BH220*Assembly!T$13+$BI220*Assembly!T$14+$BJ220*Assembly!T$15+$BK220*Assembly!T$16+$BL220*Assembly!T$17+$BM220*Assembly!T$18+$BN220*Assembly!T$19+$BO220*Assembly!T$20+$BP220*Assembly!T$21+$BQ220*Assembly!T$22+$BR220*Assembly!T$23+$BS220*Assembly!T$24</f>
        <v>#VALUE!</v>
      </c>
      <c r="CN220" s="140" t="e">
        <f>$AY220*Assembly!U$4+$AZ220*Assembly!U$5+$BA220*Assembly!U$6+$BB220*Assembly!U$7+$BC220*Assembly!U$8+$BD220*Assembly!U$9+$BE220*Assembly!U$10+$BF220*Assembly!U$11+$BG220*Assembly!U$12+$BH220*Assembly!U$13+$BI220*Assembly!U$14+$BJ220*Assembly!U$15+$BK220*Assembly!U$16+$BL220*Assembly!U$17+$BM220*Assembly!U$18+$BN220*Assembly!U$19+$BO220*Assembly!U$20+$BP220*Assembly!U$21+$BQ220*Assembly!U$22+$BR220*Assembly!U$23+$BS220*Assembly!U$24</f>
        <v>#VALUE!</v>
      </c>
      <c r="CO220" s="145" t="e">
        <f>$AY220*Assembly!V$4+$AZ220*Assembly!V$5+$BA220*Assembly!V$6+$BB220*Assembly!V$7+$BC220*Assembly!V$8+$BD220*Assembly!V$9+$BE220*Assembly!V$10+$BF220*Assembly!V$11+$BG220*Assembly!V$12+$BH220*Assembly!V$13+$BI220*Assembly!V$14+$BJ220*Assembly!V$15+$BK220*Assembly!V$16+$BL220*Assembly!V$17+$BM220*Assembly!V$18+$BN220*Assembly!V$19+$BO220*Assembly!V$20+$BP220*Assembly!V$21+$BQ220*Assembly!V$22+$BR220*Assembly!V$23+$BS220*Assembly!V$24</f>
        <v>#VALUE!</v>
      </c>
      <c r="CP220" s="145" t="e">
        <f>CF220*Refining!$F$3</f>
        <v>#VALUE!</v>
      </c>
      <c r="CQ220" s="145" t="e">
        <f>CG220*Refining!$F$4</f>
        <v>#VALUE!</v>
      </c>
      <c r="CR220" s="145" t="e">
        <f>CH220*Refining!$F$5</f>
        <v>#VALUE!</v>
      </c>
      <c r="CS220" s="145" t="e">
        <f>CI220*Refining!$F$6</f>
        <v>#VALUE!</v>
      </c>
      <c r="CT220" s="145" t="e">
        <f>CJ220*Refining!$F$7</f>
        <v>#VALUE!</v>
      </c>
      <c r="CU220" s="145" t="e">
        <f>CK220*Refining!$F$8</f>
        <v>#VALUE!</v>
      </c>
      <c r="CV220" s="145" t="e">
        <f>CL220*Refining!$F$9</f>
        <v>#VALUE!</v>
      </c>
      <c r="CW220" s="145" t="e">
        <f>CM220*Refining!$F$10</f>
        <v>#VALUE!</v>
      </c>
      <c r="CX220" s="145" t="e">
        <f>CN220*Refining!$F$11</f>
        <v>#VALUE!</v>
      </c>
      <c r="CY220" s="145" t="e">
        <f>CO220*Refining!$F$12</f>
        <v>#VALUE!</v>
      </c>
      <c r="CZ220" s="185" t="e">
        <f t="shared" ref="CZ220:DS220" si="888">IF(CF220 = 0, "", CF220)</f>
        <v>#VALUE!</v>
      </c>
      <c r="DA220" s="189" t="e">
        <f t="shared" si="888"/>
        <v>#VALUE!</v>
      </c>
      <c r="DB220" s="189" t="e">
        <f t="shared" si="888"/>
        <v>#VALUE!</v>
      </c>
      <c r="DC220" s="186" t="e">
        <f t="shared" si="888"/>
        <v>#VALUE!</v>
      </c>
      <c r="DD220" s="186" t="e">
        <f t="shared" si="888"/>
        <v>#VALUE!</v>
      </c>
      <c r="DE220" s="186" t="e">
        <f t="shared" si="888"/>
        <v>#VALUE!</v>
      </c>
      <c r="DF220" s="186" t="e">
        <f t="shared" si="888"/>
        <v>#VALUE!</v>
      </c>
      <c r="DG220" s="186" t="e">
        <f t="shared" si="888"/>
        <v>#VALUE!</v>
      </c>
      <c r="DH220" s="186" t="e">
        <f t="shared" si="888"/>
        <v>#VALUE!</v>
      </c>
      <c r="DI220" s="187" t="e">
        <f t="shared" si="888"/>
        <v>#VALUE!</v>
      </c>
      <c r="DJ220" s="185" t="e">
        <f t="shared" si="888"/>
        <v>#VALUE!</v>
      </c>
      <c r="DK220" s="189" t="e">
        <f t="shared" si="888"/>
        <v>#VALUE!</v>
      </c>
      <c r="DL220" s="189" t="e">
        <f t="shared" si="888"/>
        <v>#VALUE!</v>
      </c>
      <c r="DM220" s="186" t="e">
        <f t="shared" si="888"/>
        <v>#VALUE!</v>
      </c>
      <c r="DN220" s="211" t="e">
        <f t="shared" si="888"/>
        <v>#VALUE!</v>
      </c>
      <c r="DO220" s="186" t="e">
        <f t="shared" si="888"/>
        <v>#VALUE!</v>
      </c>
      <c r="DP220" s="186" t="e">
        <f t="shared" si="888"/>
        <v>#VALUE!</v>
      </c>
      <c r="DQ220" s="186" t="e">
        <f t="shared" si="888"/>
        <v>#VALUE!</v>
      </c>
      <c r="DR220" s="186" t="e">
        <f t="shared" si="888"/>
        <v>#VALUE!</v>
      </c>
      <c r="DS220" s="187" t="e">
        <f t="shared" si="888"/>
        <v>#VALUE!</v>
      </c>
      <c r="DT220" s="185" t="e">
        <f t="shared" si="11"/>
        <v>#VALUE!</v>
      </c>
      <c r="DU220" s="189" t="e">
        <f t="shared" si="12"/>
        <v>#VALUE!</v>
      </c>
      <c r="DV220" s="133" t="e">
        <f>CZ220*'Ores &amp; Ingots'!$C$3+DA220*'Ores &amp; Ingots'!$C$4+DB220*'Ores &amp; Ingots'!$C$5+DC220*'Ores &amp; Ingots'!$C$6+DD220*'Ores &amp; Ingots'!$C$7+DE220*'Ores &amp; Ingots'!$C$8+DF220*'Ores &amp; Ingots'!$C$9+DG220*'Ores &amp; Ingots'!$C$10+DH220*'Ores &amp; Ingots'!$C$11+DI220*'Ores &amp; Ingots'!$C$12</f>
        <v>#VALUE!</v>
      </c>
      <c r="DW220" s="133" t="e">
        <f>DJ220*'Ores &amp; Ingots'!$B$3+DK220*'Ores &amp; Ingots'!$B$4+DL220*'Ores &amp; Ingots'!$B$5+DM220*'Ores &amp; Ingots'!$B$6+DN220*'Ores &amp; Ingots'!$B$7+DO220*'Ores &amp; Ingots'!$B$8+DP220*'Ores &amp; Ingots'!$B$9+DQ220*'Ores &amp; Ingots'!$B$10+DR220*'Ores &amp; Ingots'!$B$11+DS220*'Ores &amp; Ingots'!$B$12</f>
        <v>#VALUE!</v>
      </c>
      <c r="DX220" s="189" t="e">
        <f>CZ220*Refining!$G$3+DA220*Refining!$G$4+DB220*Refining!$G$5+DC220*Refining!$G$6+DD220*Refining!$G$7+DE220*Refining!$G$8+DF220*Refining!$G$9+DG220*Refining!$G$10+DH220*Refining!$G$11+DI220*Refining!$G$12</f>
        <v>#VALUE!</v>
      </c>
      <c r="DY220" s="189" t="e">
        <f t="shared" si="13"/>
        <v>#VALUE!</v>
      </c>
      <c r="DZ220" s="192" t="e">
        <f t="shared" si="14"/>
        <v>#VALUE!</v>
      </c>
      <c r="EA220" s="185" t="e">
        <f t="shared" si="15"/>
        <v>#VALUE!</v>
      </c>
      <c r="EB220" s="194" t="e">
        <f t="shared" ref="EB220:EC220" si="889">EA220/60</f>
        <v>#VALUE!</v>
      </c>
      <c r="EC220" s="194" t="e">
        <f t="shared" si="889"/>
        <v>#VALUE!</v>
      </c>
      <c r="ED220" s="185" t="e">
        <f t="shared" si="17"/>
        <v>#VALUE!</v>
      </c>
      <c r="EE220" s="194" t="e">
        <f t="shared" ref="EE220:EF220" si="890">ED220/1000</f>
        <v>#VALUE!</v>
      </c>
      <c r="EF220" s="196" t="e">
        <f t="shared" si="890"/>
        <v>#VALUE!</v>
      </c>
      <c r="EG220" s="130" t="e">
        <f t="shared" si="19"/>
        <v>#VALUE!</v>
      </c>
      <c r="EH220" s="132" t="e">
        <f t="shared" si="20"/>
        <v>#VALUE!</v>
      </c>
      <c r="EI220" s="133" t="s">
        <v>28</v>
      </c>
    </row>
    <row r="221" spans="1:139" ht="12.75" hidden="1" x14ac:dyDescent="0.2">
      <c r="A221" s="864"/>
      <c r="B221" s="135" t="s">
        <v>420</v>
      </c>
      <c r="C221" s="137" t="s">
        <v>156</v>
      </c>
      <c r="D221" s="137">
        <v>1</v>
      </c>
      <c r="E221" s="137">
        <v>1</v>
      </c>
      <c r="F221" s="137">
        <v>1</v>
      </c>
      <c r="G221" s="139">
        <f t="shared" si="0"/>
        <v>15.625</v>
      </c>
      <c r="H221" s="140">
        <v>10</v>
      </c>
      <c r="I221" s="140">
        <v>30</v>
      </c>
      <c r="J221" s="140">
        <f>H221/Main!$D$9</f>
        <v>2</v>
      </c>
      <c r="K221" s="140">
        <f>I221/Main!$D$10</f>
        <v>15</v>
      </c>
      <c r="L221" s="140">
        <f t="shared" si="1"/>
        <v>7.5</v>
      </c>
      <c r="M221" s="140">
        <v>0.4</v>
      </c>
      <c r="N221" s="143"/>
      <c r="O221" s="143"/>
      <c r="P221" s="143"/>
      <c r="Q221" s="145"/>
      <c r="R221" s="143"/>
      <c r="S221" s="146"/>
      <c r="T221" s="146"/>
      <c r="U221" s="143"/>
      <c r="V221" s="143"/>
      <c r="W221" s="146"/>
      <c r="X221" s="146"/>
      <c r="Y221" s="143"/>
      <c r="Z221" s="143"/>
      <c r="AA221" s="143"/>
      <c r="AB221" s="143"/>
      <c r="AC221" s="362" t="s">
        <v>220</v>
      </c>
      <c r="AD221" s="167">
        <v>125</v>
      </c>
      <c r="AE221" s="133">
        <v>0</v>
      </c>
      <c r="AF221" s="133">
        <v>0</v>
      </c>
      <c r="AG221" s="133">
        <v>0</v>
      </c>
      <c r="AH221" s="133">
        <v>0</v>
      </c>
      <c r="AI221" s="133">
        <v>0</v>
      </c>
      <c r="AJ221" s="133">
        <v>0</v>
      </c>
      <c r="AK221" s="133">
        <v>0</v>
      </c>
      <c r="AL221" s="133">
        <v>0</v>
      </c>
      <c r="AM221" s="133">
        <v>0</v>
      </c>
      <c r="AN221" s="133">
        <v>0</v>
      </c>
      <c r="AO221" s="133">
        <v>10</v>
      </c>
      <c r="AP221" s="133">
        <v>0</v>
      </c>
      <c r="AQ221" s="133">
        <v>0</v>
      </c>
      <c r="AR221" s="133">
        <v>0</v>
      </c>
      <c r="AS221" s="133">
        <v>0</v>
      </c>
      <c r="AT221" s="133">
        <v>0</v>
      </c>
      <c r="AU221" s="133">
        <v>0</v>
      </c>
      <c r="AV221" s="133">
        <v>0</v>
      </c>
      <c r="AW221" s="133">
        <v>0</v>
      </c>
      <c r="AX221" s="133">
        <v>0</v>
      </c>
      <c r="AY221" s="406">
        <f t="shared" ref="AY221:BS221" si="891">IF(AD221 = 0, "", AD221)</f>
        <v>125</v>
      </c>
      <c r="AZ221" s="137" t="str">
        <f t="shared" si="891"/>
        <v/>
      </c>
      <c r="BA221" s="137" t="str">
        <f t="shared" si="891"/>
        <v/>
      </c>
      <c r="BB221" s="137" t="str">
        <f t="shared" si="891"/>
        <v/>
      </c>
      <c r="BC221" s="137" t="str">
        <f t="shared" si="891"/>
        <v/>
      </c>
      <c r="BD221" s="137" t="str">
        <f t="shared" si="891"/>
        <v/>
      </c>
      <c r="BE221" s="137" t="str">
        <f t="shared" si="891"/>
        <v/>
      </c>
      <c r="BF221" s="137" t="str">
        <f t="shared" si="891"/>
        <v/>
      </c>
      <c r="BG221" s="137" t="str">
        <f t="shared" si="891"/>
        <v/>
      </c>
      <c r="BH221" s="137" t="str">
        <f t="shared" si="891"/>
        <v/>
      </c>
      <c r="BI221" s="137" t="str">
        <f t="shared" si="891"/>
        <v/>
      </c>
      <c r="BJ221" s="133">
        <f t="shared" si="891"/>
        <v>10</v>
      </c>
      <c r="BK221" s="137" t="str">
        <f t="shared" si="891"/>
        <v/>
      </c>
      <c r="BL221" s="137" t="str">
        <f t="shared" si="891"/>
        <v/>
      </c>
      <c r="BM221" s="137" t="str">
        <f t="shared" si="891"/>
        <v/>
      </c>
      <c r="BN221" s="137" t="str">
        <f t="shared" si="891"/>
        <v/>
      </c>
      <c r="BO221" s="137" t="str">
        <f t="shared" si="891"/>
        <v/>
      </c>
      <c r="BP221" s="137" t="str">
        <f t="shared" si="891"/>
        <v/>
      </c>
      <c r="BQ221" s="137" t="str">
        <f t="shared" si="891"/>
        <v/>
      </c>
      <c r="BR221" s="137" t="str">
        <f t="shared" si="891"/>
        <v/>
      </c>
      <c r="BS221" s="169" t="str">
        <f t="shared" si="891"/>
        <v/>
      </c>
      <c r="BT221" s="174" t="e">
        <f>$AY221*Assembly!Z$4+$AZ221*Assembly!Z$5+$BA221*Assembly!Z$6+$BB221*Assembly!Z$7+$BC221*Assembly!Z$8+$BD221*Assembly!Z$9+$BE221*Assembly!Z$10+$BF221*Assembly!Z$11+$BG221*Assembly!Z$12+$BH221*Assembly!Z$13+$BI221*Assembly!Z$14+$BJ221*Assembly!Z$15+$BK221*Assembly!Z$16+$BL221*Assembly!Z$17+$BM221*Assembly!Z$18+$BN221*Assembly!Z$19+$BO221*Assembly!Z$20+$BP221*Assembly!Z$21+$BQ221*Assembly!Z$22+$BR221*Assembly!Z$23+$BS221*Assembly!Z$24</f>
        <v>#VALUE!</v>
      </c>
      <c r="BU221" s="133" t="e">
        <f t="shared" si="3"/>
        <v>#VALUE!</v>
      </c>
      <c r="BV221" s="133"/>
      <c r="BW221" s="133" t="e">
        <f>$AY221*Assembly!AD$4+$AZ221*Assembly!AD$5+$BA221*Assembly!AD$6+$BB221*Assembly!AD$7+$BC221*Assembly!AD$8+$BD221*Assembly!AD$9+$BE221*Assembly!AD$10+$BF221*Assembly!AD$11+$BG221*Assembly!AD$12+$BH221*Assembly!AD$13+$BI221*Assembly!AD$14+$BJ221*Assembly!AD$15+$BK221*Assembly!AD$16+$BL221*Assembly!AD$17+$BM221*Assembly!AD$18+$BN221*Assembly!AD$19+$BO221*Assembly!AD$20+$BP221*Assembly!AD$21+$BQ221*Assembly!AD$22+$BR221*Assembly!AD$23+$BS221*Assembly!AD$24</f>
        <v>#VALUE!</v>
      </c>
      <c r="BX221" s="177" t="e">
        <f t="shared" si="4"/>
        <v>#VALUE!</v>
      </c>
      <c r="BY221" s="178" t="e">
        <f t="shared" si="5"/>
        <v>#VALUE!</v>
      </c>
      <c r="BZ221" s="179" t="e">
        <f t="shared" si="6"/>
        <v>#VALUE!</v>
      </c>
      <c r="CA221" s="178" t="e">
        <f t="shared" si="7"/>
        <v>#VALUE!</v>
      </c>
      <c r="CB221" s="133" t="e">
        <f>$AY221*Assembly!Y$4+$AZ221*Assembly!Y$5+$BA221*Assembly!Y$6+$BB221*Assembly!Y$7+$BC221*Assembly!Y$8+$BD221*Assembly!Y$9+$BE221*Assembly!Y$10+$BF221*Assembly!Y$11+$BG221*Assembly!Y$12+$BH221*Assembly!Y$13+$BI221*Assembly!Y$14+$BJ221*Assembly!Y$15+$BK221*Assembly!Y$16+$BL221*Assembly!Y$17+$BM221*Assembly!Y$18+$BN221*Assembly!Y$19+$BO221*Assembly!Y$20+$BP221*Assembly!Y$21+$BQ221*Assembly!Y$22+$BR221*Assembly!Y$23+$BS221*Assembly!Y$24</f>
        <v>#VALUE!</v>
      </c>
      <c r="CC221" s="133" t="e">
        <f t="shared" si="8"/>
        <v>#VALUE!</v>
      </c>
      <c r="CD221" s="130" t="e">
        <f t="shared" si="9"/>
        <v>#VALUE!</v>
      </c>
      <c r="CE221" s="183" t="e">
        <f>$AY221*Assembly!AC$4+$AZ221*Assembly!AC$5+$BA221*Assembly!AC$6+$BB221*Assembly!AC$7+$BC221*Assembly!AC$8+$BD221*Assembly!AC$9+$BE221*Assembly!AC$10+$BF221*Assembly!AC$11+$BG221*Assembly!AC$12+$BH221*Assembly!AC$13+$BI221*Assembly!AC$14+$BJ221*Assembly!AC$15+$BK221*Assembly!AC$16+$BL221*Assembly!AC$17+$BM221*Assembly!AC$18+$BN221*Assembly!AC$19+$BO221*Assembly!AC$20+$BP221*Assembly!AC$21+$BQ221*Assembly!AC$22+$BR221*Assembly!AC$23+$BS221*Assembly!AC$24</f>
        <v>#VALUE!</v>
      </c>
      <c r="CF221" s="145" t="e">
        <f>$AY221*Assembly!M$4+$AZ221*Assembly!M$5+$BA221*Assembly!M$6+$BB221*Assembly!M$7+$BC221*Assembly!M$8+$BD221*Assembly!M$9+$BE221*Assembly!M$10+$BF221*Assembly!M$11+$BG221*Assembly!M$12+$BH221*Assembly!M$13+$BI221*Assembly!M$14+$BJ221*Assembly!M$15+$BK221*Assembly!M$16+$BL221*Assembly!M$17+$BM221*Assembly!M$18+$BN221*Assembly!M$19+$BO221*Assembly!M$20+$BP221*Assembly!M$21+$BQ221*Assembly!M$22+$BR221*Assembly!M$23+$BS221*Assembly!M$24</f>
        <v>#VALUE!</v>
      </c>
      <c r="CG221" s="145" t="e">
        <f>$AY221*Assembly!N$4+$AZ221*Assembly!N$5+$BA221*Assembly!N$6+$BB221*Assembly!N$7+$BC221*Assembly!N$8+$BD221*Assembly!N$9+$BE221*Assembly!N$10+$BF221*Assembly!N$11+$BG221*Assembly!N$12+$BH221*Assembly!N$13+$BI221*Assembly!N$14+$BJ221*Assembly!N$15+$BK221*Assembly!N$16+$BL221*Assembly!N$17+$BM221*Assembly!N$18+$BN221*Assembly!N$19+$BO221*Assembly!N$20+$BP221*Assembly!N$21+$BQ221*Assembly!N$22+$BR221*Assembly!N$23+$BS221*Assembly!N$24</f>
        <v>#VALUE!</v>
      </c>
      <c r="CH221" s="145" t="e">
        <f>$AY221*Assembly!O$4+$AZ221*Assembly!O$5+$BA221*Assembly!O$6+$BB221*Assembly!O$7+$BC221*Assembly!O$8+$BD221*Assembly!O$9+$BE221*Assembly!O$10+$BF221*Assembly!O$11+$BG221*Assembly!O$12+$BH221*Assembly!O$13+$BI221*Assembly!O$14+$BJ221*Assembly!O$15+$BK221*Assembly!O$16+$BL221*Assembly!O$17+$BM221*Assembly!O$18+$BN221*Assembly!O$19+$BO221*Assembly!O$20+$BP221*Assembly!O$21+$BQ221*Assembly!O$22+$BR221*Assembly!O$23+$BS221*Assembly!O$24</f>
        <v>#VALUE!</v>
      </c>
      <c r="CI221" s="140" t="e">
        <f>$AY221*Assembly!P$4+$AZ221*Assembly!P$5+$BA221*Assembly!P$6+$BB221*Assembly!P$7+$BC221*Assembly!P$8+$BD221*Assembly!P$9+$BE221*Assembly!P$10+$BF221*Assembly!P$11+$BG221*Assembly!P$12+$BH221*Assembly!P$13+$BI221*Assembly!P$14+$BJ221*Assembly!P$15+$BK221*Assembly!P$16+$BL221*Assembly!P$17+$BM221*Assembly!P$18+$BN221*Assembly!P$19+$BO221*Assembly!P$20+$BP221*Assembly!P$21+$BQ221*Assembly!P$22+$BR221*Assembly!P$23+$BS221*Assembly!P$24</f>
        <v>#VALUE!</v>
      </c>
      <c r="CJ221" s="140" t="e">
        <f>$AY221*Assembly!Q$4+$AZ221*Assembly!Q$5+$BA221*Assembly!Q$6+$BB221*Assembly!Q$7+$BC221*Assembly!Q$8+$BD221*Assembly!Q$9+$BE221*Assembly!Q$10+$BF221*Assembly!Q$11+$BG221*Assembly!Q$12+$BH221*Assembly!Q$13+$BI221*Assembly!Q$14+$BJ221*Assembly!Q$15+$BK221*Assembly!Q$16+$BL221*Assembly!Q$17+$BM221*Assembly!Q$18+$BN221*Assembly!Q$19+$BO221*Assembly!Q$20+$BP221*Assembly!Q$21+$BQ221*Assembly!Q$22+$BR221*Assembly!Q$23+$BS221*Assembly!Q$24</f>
        <v>#VALUE!</v>
      </c>
      <c r="CK221" s="145" t="e">
        <f>$AY221*Assembly!R$4+$AZ221*Assembly!R$5+$BA221*Assembly!R$6+$BB221*Assembly!R$7+$BC221*Assembly!R$8+$BD221*Assembly!R$9+$BE221*Assembly!R$10+$BF221*Assembly!R$11+$BG221*Assembly!R$12+$BH221*Assembly!R$13+$BI221*Assembly!R$14+$BJ221*Assembly!R$15+$BK221*Assembly!R$16+$BL221*Assembly!R$17+$BM221*Assembly!R$18+$BN221*Assembly!R$19+$BO221*Assembly!R$20+$BP221*Assembly!R$21+$BQ221*Assembly!R$22+$BR221*Assembly!R$23+$BS221*Assembly!R$24</f>
        <v>#VALUE!</v>
      </c>
      <c r="CL221" s="140" t="e">
        <f>$AY221*Assembly!S$4+$AZ221*Assembly!S$5+$BA221*Assembly!S$6+$BB221*Assembly!S$7+$BC221*Assembly!S$8+$BD221*Assembly!S$9+$BE221*Assembly!S$10+$BF221*Assembly!S$11+$BG221*Assembly!S$12+$BH221*Assembly!S$13+$BI221*Assembly!S$14+$BJ221*Assembly!S$15+$BK221*Assembly!S$16+$BL221*Assembly!S$17+$BM221*Assembly!S$18+$BN221*Assembly!S$19+$BO221*Assembly!S$20+$BP221*Assembly!S$21+$BQ221*Assembly!S$22+$BR221*Assembly!S$23+$BS221*Assembly!S$24</f>
        <v>#VALUE!</v>
      </c>
      <c r="CM221" s="140" t="e">
        <f>$AY221*Assembly!T$4+$AZ221*Assembly!T$5+$BA221*Assembly!T$6+$BB221*Assembly!T$7+$BC221*Assembly!T$8+$BD221*Assembly!T$9+$BE221*Assembly!T$10+$BF221*Assembly!T$11+$BG221*Assembly!T$12+$BH221*Assembly!T$13+$BI221*Assembly!T$14+$BJ221*Assembly!T$15+$BK221*Assembly!T$16+$BL221*Assembly!T$17+$BM221*Assembly!T$18+$BN221*Assembly!T$19+$BO221*Assembly!T$20+$BP221*Assembly!T$21+$BQ221*Assembly!T$22+$BR221*Assembly!T$23+$BS221*Assembly!T$24</f>
        <v>#VALUE!</v>
      </c>
      <c r="CN221" s="140" t="e">
        <f>$AY221*Assembly!U$4+$AZ221*Assembly!U$5+$BA221*Assembly!U$6+$BB221*Assembly!U$7+$BC221*Assembly!U$8+$BD221*Assembly!U$9+$BE221*Assembly!U$10+$BF221*Assembly!U$11+$BG221*Assembly!U$12+$BH221*Assembly!U$13+$BI221*Assembly!U$14+$BJ221*Assembly!U$15+$BK221*Assembly!U$16+$BL221*Assembly!U$17+$BM221*Assembly!U$18+$BN221*Assembly!U$19+$BO221*Assembly!U$20+$BP221*Assembly!U$21+$BQ221*Assembly!U$22+$BR221*Assembly!U$23+$BS221*Assembly!U$24</f>
        <v>#VALUE!</v>
      </c>
      <c r="CO221" s="145" t="e">
        <f>$AY221*Assembly!V$4+$AZ221*Assembly!V$5+$BA221*Assembly!V$6+$BB221*Assembly!V$7+$BC221*Assembly!V$8+$BD221*Assembly!V$9+$BE221*Assembly!V$10+$BF221*Assembly!V$11+$BG221*Assembly!V$12+$BH221*Assembly!V$13+$BI221*Assembly!V$14+$BJ221*Assembly!V$15+$BK221*Assembly!V$16+$BL221*Assembly!V$17+$BM221*Assembly!V$18+$BN221*Assembly!V$19+$BO221*Assembly!V$20+$BP221*Assembly!V$21+$BQ221*Assembly!V$22+$BR221*Assembly!V$23+$BS221*Assembly!V$24</f>
        <v>#VALUE!</v>
      </c>
      <c r="CP221" s="145" t="e">
        <f>CF221*Refining!$F$3</f>
        <v>#VALUE!</v>
      </c>
      <c r="CQ221" s="145" t="e">
        <f>CG221*Refining!$F$4</f>
        <v>#VALUE!</v>
      </c>
      <c r="CR221" s="145" t="e">
        <f>CH221*Refining!$F$5</f>
        <v>#VALUE!</v>
      </c>
      <c r="CS221" s="145" t="e">
        <f>CI221*Refining!$F$6</f>
        <v>#VALUE!</v>
      </c>
      <c r="CT221" s="145" t="e">
        <f>CJ221*Refining!$F$7</f>
        <v>#VALUE!</v>
      </c>
      <c r="CU221" s="145" t="e">
        <f>CK221*Refining!$F$8</f>
        <v>#VALUE!</v>
      </c>
      <c r="CV221" s="145" t="e">
        <f>CL221*Refining!$F$9</f>
        <v>#VALUE!</v>
      </c>
      <c r="CW221" s="145" t="e">
        <f>CM221*Refining!$F$10</f>
        <v>#VALUE!</v>
      </c>
      <c r="CX221" s="145" t="e">
        <f>CN221*Refining!$F$11</f>
        <v>#VALUE!</v>
      </c>
      <c r="CY221" s="145" t="e">
        <f>CO221*Refining!$F$12</f>
        <v>#VALUE!</v>
      </c>
      <c r="CZ221" s="185" t="e">
        <f t="shared" ref="CZ221:DS221" si="892">IF(CF221 = 0, "", CF221)</f>
        <v>#VALUE!</v>
      </c>
      <c r="DA221" s="189" t="e">
        <f t="shared" si="892"/>
        <v>#VALUE!</v>
      </c>
      <c r="DB221" s="189" t="e">
        <f t="shared" si="892"/>
        <v>#VALUE!</v>
      </c>
      <c r="DC221" s="186" t="e">
        <f t="shared" si="892"/>
        <v>#VALUE!</v>
      </c>
      <c r="DD221" s="186" t="e">
        <f t="shared" si="892"/>
        <v>#VALUE!</v>
      </c>
      <c r="DE221" s="186" t="e">
        <f t="shared" si="892"/>
        <v>#VALUE!</v>
      </c>
      <c r="DF221" s="186" t="e">
        <f t="shared" si="892"/>
        <v>#VALUE!</v>
      </c>
      <c r="DG221" s="186" t="e">
        <f t="shared" si="892"/>
        <v>#VALUE!</v>
      </c>
      <c r="DH221" s="186" t="e">
        <f t="shared" si="892"/>
        <v>#VALUE!</v>
      </c>
      <c r="DI221" s="187" t="e">
        <f t="shared" si="892"/>
        <v>#VALUE!</v>
      </c>
      <c r="DJ221" s="185" t="e">
        <f t="shared" si="892"/>
        <v>#VALUE!</v>
      </c>
      <c r="DK221" s="189" t="e">
        <f t="shared" si="892"/>
        <v>#VALUE!</v>
      </c>
      <c r="DL221" s="189" t="e">
        <f t="shared" si="892"/>
        <v>#VALUE!</v>
      </c>
      <c r="DM221" s="186" t="e">
        <f t="shared" si="892"/>
        <v>#VALUE!</v>
      </c>
      <c r="DN221" s="211" t="e">
        <f t="shared" si="892"/>
        <v>#VALUE!</v>
      </c>
      <c r="DO221" s="186" t="e">
        <f t="shared" si="892"/>
        <v>#VALUE!</v>
      </c>
      <c r="DP221" s="186" t="e">
        <f t="shared" si="892"/>
        <v>#VALUE!</v>
      </c>
      <c r="DQ221" s="186" t="e">
        <f t="shared" si="892"/>
        <v>#VALUE!</v>
      </c>
      <c r="DR221" s="186" t="e">
        <f t="shared" si="892"/>
        <v>#VALUE!</v>
      </c>
      <c r="DS221" s="187" t="e">
        <f t="shared" si="892"/>
        <v>#VALUE!</v>
      </c>
      <c r="DT221" s="185" t="e">
        <f t="shared" si="11"/>
        <v>#VALUE!</v>
      </c>
      <c r="DU221" s="189" t="e">
        <f t="shared" si="12"/>
        <v>#VALUE!</v>
      </c>
      <c r="DV221" s="133" t="e">
        <f>CZ221*'Ores &amp; Ingots'!$C$3+DA221*'Ores &amp; Ingots'!$C$4+DB221*'Ores &amp; Ingots'!$C$5+DC221*'Ores &amp; Ingots'!$C$6+DD221*'Ores &amp; Ingots'!$C$7+DE221*'Ores &amp; Ingots'!$C$8+DF221*'Ores &amp; Ingots'!$C$9+DG221*'Ores &amp; Ingots'!$C$10+DH221*'Ores &amp; Ingots'!$C$11+DI221*'Ores &amp; Ingots'!$C$12</f>
        <v>#VALUE!</v>
      </c>
      <c r="DW221" s="133" t="e">
        <f>DJ221*'Ores &amp; Ingots'!$B$3+DK221*'Ores &amp; Ingots'!$B$4+DL221*'Ores &amp; Ingots'!$B$5+DM221*'Ores &amp; Ingots'!$B$6+DN221*'Ores &amp; Ingots'!$B$7+DO221*'Ores &amp; Ingots'!$B$8+DP221*'Ores &amp; Ingots'!$B$9+DQ221*'Ores &amp; Ingots'!$B$10+DR221*'Ores &amp; Ingots'!$B$11+DS221*'Ores &amp; Ingots'!$B$12</f>
        <v>#VALUE!</v>
      </c>
      <c r="DX221" s="189" t="e">
        <f>CZ221*Refining!$G$3+DA221*Refining!$G$4+DB221*Refining!$G$5+DC221*Refining!$G$6+DD221*Refining!$G$7+DE221*Refining!$G$8+DF221*Refining!$G$9+DG221*Refining!$G$10+DH221*Refining!$G$11+DI221*Refining!$G$12</f>
        <v>#VALUE!</v>
      </c>
      <c r="DY221" s="189" t="e">
        <f t="shared" si="13"/>
        <v>#VALUE!</v>
      </c>
      <c r="DZ221" s="192" t="e">
        <f t="shared" si="14"/>
        <v>#VALUE!</v>
      </c>
      <c r="EA221" s="185" t="e">
        <f t="shared" si="15"/>
        <v>#VALUE!</v>
      </c>
      <c r="EB221" s="194" t="e">
        <f t="shared" ref="EB221:EC221" si="893">EA221/60</f>
        <v>#VALUE!</v>
      </c>
      <c r="EC221" s="194" t="e">
        <f t="shared" si="893"/>
        <v>#VALUE!</v>
      </c>
      <c r="ED221" s="185" t="e">
        <f t="shared" si="17"/>
        <v>#VALUE!</v>
      </c>
      <c r="EE221" s="194" t="e">
        <f t="shared" ref="EE221:EF221" si="894">ED221/1000</f>
        <v>#VALUE!</v>
      </c>
      <c r="EF221" s="196" t="e">
        <f t="shared" si="894"/>
        <v>#VALUE!</v>
      </c>
      <c r="EG221" s="130" t="e">
        <f t="shared" si="19"/>
        <v>#VALUE!</v>
      </c>
      <c r="EH221" s="132" t="e">
        <f t="shared" si="20"/>
        <v>#VALUE!</v>
      </c>
      <c r="EI221" s="133">
        <v>16</v>
      </c>
    </row>
    <row r="222" spans="1:139" ht="12.75" hidden="1" x14ac:dyDescent="0.2">
      <c r="A222" s="864"/>
      <c r="B222" s="135" t="s">
        <v>421</v>
      </c>
      <c r="C222" s="137" t="s">
        <v>156</v>
      </c>
      <c r="D222" s="137">
        <v>1</v>
      </c>
      <c r="E222" s="137">
        <v>1</v>
      </c>
      <c r="F222" s="137">
        <v>1</v>
      </c>
      <c r="G222" s="139">
        <f t="shared" si="0"/>
        <v>15.625</v>
      </c>
      <c r="H222" s="140">
        <v>10</v>
      </c>
      <c r="I222" s="140">
        <v>30</v>
      </c>
      <c r="J222" s="140">
        <f>H222/Main!$D$9</f>
        <v>2</v>
      </c>
      <c r="K222" s="140">
        <f>I222/Main!$D$10</f>
        <v>15</v>
      </c>
      <c r="L222" s="140">
        <f t="shared" si="1"/>
        <v>7.5</v>
      </c>
      <c r="M222" s="140">
        <v>0.4</v>
      </c>
      <c r="N222" s="143"/>
      <c r="O222" s="143"/>
      <c r="P222" s="143"/>
      <c r="Q222" s="145"/>
      <c r="R222" s="143"/>
      <c r="S222" s="146"/>
      <c r="T222" s="146"/>
      <c r="U222" s="143"/>
      <c r="V222" s="143"/>
      <c r="W222" s="146"/>
      <c r="X222" s="146"/>
      <c r="Y222" s="143"/>
      <c r="Z222" s="143"/>
      <c r="AA222" s="143"/>
      <c r="AB222" s="143"/>
      <c r="AC222" s="362" t="s">
        <v>28</v>
      </c>
      <c r="AD222" s="167">
        <v>25</v>
      </c>
      <c r="AE222" s="133">
        <v>0</v>
      </c>
      <c r="AF222" s="133">
        <v>0</v>
      </c>
      <c r="AG222" s="133">
        <v>0</v>
      </c>
      <c r="AH222" s="133">
        <v>0</v>
      </c>
      <c r="AI222" s="133">
        <v>0</v>
      </c>
      <c r="AJ222" s="133">
        <v>0</v>
      </c>
      <c r="AK222" s="133">
        <v>0</v>
      </c>
      <c r="AL222" s="133">
        <v>0</v>
      </c>
      <c r="AM222" s="133">
        <v>0</v>
      </c>
      <c r="AN222" s="133">
        <v>0</v>
      </c>
      <c r="AO222" s="133">
        <v>50</v>
      </c>
      <c r="AP222" s="133">
        <v>0</v>
      </c>
      <c r="AQ222" s="133">
        <v>0</v>
      </c>
      <c r="AR222" s="133">
        <v>0</v>
      </c>
      <c r="AS222" s="133">
        <v>0</v>
      </c>
      <c r="AT222" s="133">
        <v>0</v>
      </c>
      <c r="AU222" s="133">
        <v>0</v>
      </c>
      <c r="AV222" s="133">
        <v>0</v>
      </c>
      <c r="AW222" s="133">
        <v>0</v>
      </c>
      <c r="AX222" s="133">
        <v>0</v>
      </c>
      <c r="AY222" s="406">
        <f t="shared" ref="AY222:BS222" si="895">IF(AD222 = 0, "", AD222)</f>
        <v>25</v>
      </c>
      <c r="AZ222" s="137" t="str">
        <f t="shared" si="895"/>
        <v/>
      </c>
      <c r="BA222" s="137" t="str">
        <f t="shared" si="895"/>
        <v/>
      </c>
      <c r="BB222" s="137" t="str">
        <f t="shared" si="895"/>
        <v/>
      </c>
      <c r="BC222" s="137" t="str">
        <f t="shared" si="895"/>
        <v/>
      </c>
      <c r="BD222" s="137" t="str">
        <f t="shared" si="895"/>
        <v/>
      </c>
      <c r="BE222" s="137" t="str">
        <f t="shared" si="895"/>
        <v/>
      </c>
      <c r="BF222" s="137" t="str">
        <f t="shared" si="895"/>
        <v/>
      </c>
      <c r="BG222" s="137" t="str">
        <f t="shared" si="895"/>
        <v/>
      </c>
      <c r="BH222" s="137" t="str">
        <f t="shared" si="895"/>
        <v/>
      </c>
      <c r="BI222" s="137" t="str">
        <f t="shared" si="895"/>
        <v/>
      </c>
      <c r="BJ222" s="133">
        <f t="shared" si="895"/>
        <v>50</v>
      </c>
      <c r="BK222" s="137" t="str">
        <f t="shared" si="895"/>
        <v/>
      </c>
      <c r="BL222" s="137" t="str">
        <f t="shared" si="895"/>
        <v/>
      </c>
      <c r="BM222" s="137" t="str">
        <f t="shared" si="895"/>
        <v/>
      </c>
      <c r="BN222" s="137" t="str">
        <f t="shared" si="895"/>
        <v/>
      </c>
      <c r="BO222" s="137" t="str">
        <f t="shared" si="895"/>
        <v/>
      </c>
      <c r="BP222" s="137" t="str">
        <f t="shared" si="895"/>
        <v/>
      </c>
      <c r="BQ222" s="137" t="str">
        <f t="shared" si="895"/>
        <v/>
      </c>
      <c r="BR222" s="137" t="str">
        <f t="shared" si="895"/>
        <v/>
      </c>
      <c r="BS222" s="169" t="str">
        <f t="shared" si="895"/>
        <v/>
      </c>
      <c r="BT222" s="174" t="e">
        <f>$AY222*Assembly!Z$4+$AZ222*Assembly!Z$5+$BA222*Assembly!Z$6+$BB222*Assembly!Z$7+$BC222*Assembly!Z$8+$BD222*Assembly!Z$9+$BE222*Assembly!Z$10+$BF222*Assembly!Z$11+$BG222*Assembly!Z$12+$BH222*Assembly!Z$13+$BI222*Assembly!Z$14+$BJ222*Assembly!Z$15+$BK222*Assembly!Z$16+$BL222*Assembly!Z$17+$BM222*Assembly!Z$18+$BN222*Assembly!Z$19+$BO222*Assembly!Z$20+$BP222*Assembly!Z$21+$BQ222*Assembly!Z$22+$BR222*Assembly!Z$23+$BS222*Assembly!Z$24</f>
        <v>#VALUE!</v>
      </c>
      <c r="BU222" s="133" t="e">
        <f t="shared" si="3"/>
        <v>#VALUE!</v>
      </c>
      <c r="BV222" s="133"/>
      <c r="BW222" s="133" t="e">
        <f>$AY222*Assembly!AD$4+$AZ222*Assembly!AD$5+$BA222*Assembly!AD$6+$BB222*Assembly!AD$7+$BC222*Assembly!AD$8+$BD222*Assembly!AD$9+$BE222*Assembly!AD$10+$BF222*Assembly!AD$11+$BG222*Assembly!AD$12+$BH222*Assembly!AD$13+$BI222*Assembly!AD$14+$BJ222*Assembly!AD$15+$BK222*Assembly!AD$16+$BL222*Assembly!AD$17+$BM222*Assembly!AD$18+$BN222*Assembly!AD$19+$BO222*Assembly!AD$20+$BP222*Assembly!AD$21+$BQ222*Assembly!AD$22+$BR222*Assembly!AD$23+$BS222*Assembly!AD$24</f>
        <v>#VALUE!</v>
      </c>
      <c r="BX222" s="177" t="e">
        <f t="shared" si="4"/>
        <v>#VALUE!</v>
      </c>
      <c r="BY222" s="178" t="e">
        <f t="shared" si="5"/>
        <v>#VALUE!</v>
      </c>
      <c r="BZ222" s="179" t="e">
        <f t="shared" si="6"/>
        <v>#VALUE!</v>
      </c>
      <c r="CA222" s="178" t="e">
        <f t="shared" si="7"/>
        <v>#VALUE!</v>
      </c>
      <c r="CB222" s="133" t="e">
        <f>$AY222*Assembly!Y$4+$AZ222*Assembly!Y$5+$BA222*Assembly!Y$6+$BB222*Assembly!Y$7+$BC222*Assembly!Y$8+$BD222*Assembly!Y$9+$BE222*Assembly!Y$10+$BF222*Assembly!Y$11+$BG222*Assembly!Y$12+$BH222*Assembly!Y$13+$BI222*Assembly!Y$14+$BJ222*Assembly!Y$15+$BK222*Assembly!Y$16+$BL222*Assembly!Y$17+$BM222*Assembly!Y$18+$BN222*Assembly!Y$19+$BO222*Assembly!Y$20+$BP222*Assembly!Y$21+$BQ222*Assembly!Y$22+$BR222*Assembly!Y$23+$BS222*Assembly!Y$24</f>
        <v>#VALUE!</v>
      </c>
      <c r="CC222" s="133" t="e">
        <f t="shared" si="8"/>
        <v>#VALUE!</v>
      </c>
      <c r="CD222" s="130" t="e">
        <f t="shared" si="9"/>
        <v>#VALUE!</v>
      </c>
      <c r="CE222" s="183" t="e">
        <f>$AY222*Assembly!AC$4+$AZ222*Assembly!AC$5+$BA222*Assembly!AC$6+$BB222*Assembly!AC$7+$BC222*Assembly!AC$8+$BD222*Assembly!AC$9+$BE222*Assembly!AC$10+$BF222*Assembly!AC$11+$BG222*Assembly!AC$12+$BH222*Assembly!AC$13+$BI222*Assembly!AC$14+$BJ222*Assembly!AC$15+$BK222*Assembly!AC$16+$BL222*Assembly!AC$17+$BM222*Assembly!AC$18+$BN222*Assembly!AC$19+$BO222*Assembly!AC$20+$BP222*Assembly!AC$21+$BQ222*Assembly!AC$22+$BR222*Assembly!AC$23+$BS222*Assembly!AC$24</f>
        <v>#VALUE!</v>
      </c>
      <c r="CF222" s="145" t="e">
        <f>$AY222*Assembly!M$4+$AZ222*Assembly!M$5+$BA222*Assembly!M$6+$BB222*Assembly!M$7+$BC222*Assembly!M$8+$BD222*Assembly!M$9+$BE222*Assembly!M$10+$BF222*Assembly!M$11+$BG222*Assembly!M$12+$BH222*Assembly!M$13+$BI222*Assembly!M$14+$BJ222*Assembly!M$15+$BK222*Assembly!M$16+$BL222*Assembly!M$17+$BM222*Assembly!M$18+$BN222*Assembly!M$19+$BO222*Assembly!M$20+$BP222*Assembly!M$21+$BQ222*Assembly!M$22+$BR222*Assembly!M$23+$BS222*Assembly!M$24</f>
        <v>#VALUE!</v>
      </c>
      <c r="CG222" s="145" t="e">
        <f>$AY222*Assembly!N$4+$AZ222*Assembly!N$5+$BA222*Assembly!N$6+$BB222*Assembly!N$7+$BC222*Assembly!N$8+$BD222*Assembly!N$9+$BE222*Assembly!N$10+$BF222*Assembly!N$11+$BG222*Assembly!N$12+$BH222*Assembly!N$13+$BI222*Assembly!N$14+$BJ222*Assembly!N$15+$BK222*Assembly!N$16+$BL222*Assembly!N$17+$BM222*Assembly!N$18+$BN222*Assembly!N$19+$BO222*Assembly!N$20+$BP222*Assembly!N$21+$BQ222*Assembly!N$22+$BR222*Assembly!N$23+$BS222*Assembly!N$24</f>
        <v>#VALUE!</v>
      </c>
      <c r="CH222" s="145" t="e">
        <f>$AY222*Assembly!O$4+$AZ222*Assembly!O$5+$BA222*Assembly!O$6+$BB222*Assembly!O$7+$BC222*Assembly!O$8+$BD222*Assembly!O$9+$BE222*Assembly!O$10+$BF222*Assembly!O$11+$BG222*Assembly!O$12+$BH222*Assembly!O$13+$BI222*Assembly!O$14+$BJ222*Assembly!O$15+$BK222*Assembly!O$16+$BL222*Assembly!O$17+$BM222*Assembly!O$18+$BN222*Assembly!O$19+$BO222*Assembly!O$20+$BP222*Assembly!O$21+$BQ222*Assembly!O$22+$BR222*Assembly!O$23+$BS222*Assembly!O$24</f>
        <v>#VALUE!</v>
      </c>
      <c r="CI222" s="140" t="e">
        <f>$AY222*Assembly!P$4+$AZ222*Assembly!P$5+$BA222*Assembly!P$6+$BB222*Assembly!P$7+$BC222*Assembly!P$8+$BD222*Assembly!P$9+$BE222*Assembly!P$10+$BF222*Assembly!P$11+$BG222*Assembly!P$12+$BH222*Assembly!P$13+$BI222*Assembly!P$14+$BJ222*Assembly!P$15+$BK222*Assembly!P$16+$BL222*Assembly!P$17+$BM222*Assembly!P$18+$BN222*Assembly!P$19+$BO222*Assembly!P$20+$BP222*Assembly!P$21+$BQ222*Assembly!P$22+$BR222*Assembly!P$23+$BS222*Assembly!P$24</f>
        <v>#VALUE!</v>
      </c>
      <c r="CJ222" s="140" t="e">
        <f>$AY222*Assembly!Q$4+$AZ222*Assembly!Q$5+$BA222*Assembly!Q$6+$BB222*Assembly!Q$7+$BC222*Assembly!Q$8+$BD222*Assembly!Q$9+$BE222*Assembly!Q$10+$BF222*Assembly!Q$11+$BG222*Assembly!Q$12+$BH222*Assembly!Q$13+$BI222*Assembly!Q$14+$BJ222*Assembly!Q$15+$BK222*Assembly!Q$16+$BL222*Assembly!Q$17+$BM222*Assembly!Q$18+$BN222*Assembly!Q$19+$BO222*Assembly!Q$20+$BP222*Assembly!Q$21+$BQ222*Assembly!Q$22+$BR222*Assembly!Q$23+$BS222*Assembly!Q$24</f>
        <v>#VALUE!</v>
      </c>
      <c r="CK222" s="145" t="e">
        <f>$AY222*Assembly!R$4+$AZ222*Assembly!R$5+$BA222*Assembly!R$6+$BB222*Assembly!R$7+$BC222*Assembly!R$8+$BD222*Assembly!R$9+$BE222*Assembly!R$10+$BF222*Assembly!R$11+$BG222*Assembly!R$12+$BH222*Assembly!R$13+$BI222*Assembly!R$14+$BJ222*Assembly!R$15+$BK222*Assembly!R$16+$BL222*Assembly!R$17+$BM222*Assembly!R$18+$BN222*Assembly!R$19+$BO222*Assembly!R$20+$BP222*Assembly!R$21+$BQ222*Assembly!R$22+$BR222*Assembly!R$23+$BS222*Assembly!R$24</f>
        <v>#VALUE!</v>
      </c>
      <c r="CL222" s="140" t="e">
        <f>$AY222*Assembly!S$4+$AZ222*Assembly!S$5+$BA222*Assembly!S$6+$BB222*Assembly!S$7+$BC222*Assembly!S$8+$BD222*Assembly!S$9+$BE222*Assembly!S$10+$BF222*Assembly!S$11+$BG222*Assembly!S$12+$BH222*Assembly!S$13+$BI222*Assembly!S$14+$BJ222*Assembly!S$15+$BK222*Assembly!S$16+$BL222*Assembly!S$17+$BM222*Assembly!S$18+$BN222*Assembly!S$19+$BO222*Assembly!S$20+$BP222*Assembly!S$21+$BQ222*Assembly!S$22+$BR222*Assembly!S$23+$BS222*Assembly!S$24</f>
        <v>#VALUE!</v>
      </c>
      <c r="CM222" s="140" t="e">
        <f>$AY222*Assembly!T$4+$AZ222*Assembly!T$5+$BA222*Assembly!T$6+$BB222*Assembly!T$7+$BC222*Assembly!T$8+$BD222*Assembly!T$9+$BE222*Assembly!T$10+$BF222*Assembly!T$11+$BG222*Assembly!T$12+$BH222*Assembly!T$13+$BI222*Assembly!T$14+$BJ222*Assembly!T$15+$BK222*Assembly!T$16+$BL222*Assembly!T$17+$BM222*Assembly!T$18+$BN222*Assembly!T$19+$BO222*Assembly!T$20+$BP222*Assembly!T$21+$BQ222*Assembly!T$22+$BR222*Assembly!T$23+$BS222*Assembly!T$24</f>
        <v>#VALUE!</v>
      </c>
      <c r="CN222" s="140" t="e">
        <f>$AY222*Assembly!U$4+$AZ222*Assembly!U$5+$BA222*Assembly!U$6+$BB222*Assembly!U$7+$BC222*Assembly!U$8+$BD222*Assembly!U$9+$BE222*Assembly!U$10+$BF222*Assembly!U$11+$BG222*Assembly!U$12+$BH222*Assembly!U$13+$BI222*Assembly!U$14+$BJ222*Assembly!U$15+$BK222*Assembly!U$16+$BL222*Assembly!U$17+$BM222*Assembly!U$18+$BN222*Assembly!U$19+$BO222*Assembly!U$20+$BP222*Assembly!U$21+$BQ222*Assembly!U$22+$BR222*Assembly!U$23+$BS222*Assembly!U$24</f>
        <v>#VALUE!</v>
      </c>
      <c r="CO222" s="145" t="e">
        <f>$AY222*Assembly!V$4+$AZ222*Assembly!V$5+$BA222*Assembly!V$6+$BB222*Assembly!V$7+$BC222*Assembly!V$8+$BD222*Assembly!V$9+$BE222*Assembly!V$10+$BF222*Assembly!V$11+$BG222*Assembly!V$12+$BH222*Assembly!V$13+$BI222*Assembly!V$14+$BJ222*Assembly!V$15+$BK222*Assembly!V$16+$BL222*Assembly!V$17+$BM222*Assembly!V$18+$BN222*Assembly!V$19+$BO222*Assembly!V$20+$BP222*Assembly!V$21+$BQ222*Assembly!V$22+$BR222*Assembly!V$23+$BS222*Assembly!V$24</f>
        <v>#VALUE!</v>
      </c>
      <c r="CP222" s="145" t="e">
        <f>CF222*Refining!$F$3</f>
        <v>#VALUE!</v>
      </c>
      <c r="CQ222" s="145" t="e">
        <f>CG222*Refining!$F$4</f>
        <v>#VALUE!</v>
      </c>
      <c r="CR222" s="145" t="e">
        <f>CH222*Refining!$F$5</f>
        <v>#VALUE!</v>
      </c>
      <c r="CS222" s="145" t="e">
        <f>CI222*Refining!$F$6</f>
        <v>#VALUE!</v>
      </c>
      <c r="CT222" s="145" t="e">
        <f>CJ222*Refining!$F$7</f>
        <v>#VALUE!</v>
      </c>
      <c r="CU222" s="145" t="e">
        <f>CK222*Refining!$F$8</f>
        <v>#VALUE!</v>
      </c>
      <c r="CV222" s="145" t="e">
        <f>CL222*Refining!$F$9</f>
        <v>#VALUE!</v>
      </c>
      <c r="CW222" s="145" t="e">
        <f>CM222*Refining!$F$10</f>
        <v>#VALUE!</v>
      </c>
      <c r="CX222" s="145" t="e">
        <f>CN222*Refining!$F$11</f>
        <v>#VALUE!</v>
      </c>
      <c r="CY222" s="145" t="e">
        <f>CO222*Refining!$F$12</f>
        <v>#VALUE!</v>
      </c>
      <c r="CZ222" s="185" t="e">
        <f t="shared" ref="CZ222:DS222" si="896">IF(CF222 = 0, "", CF222)</f>
        <v>#VALUE!</v>
      </c>
      <c r="DA222" s="189" t="e">
        <f t="shared" si="896"/>
        <v>#VALUE!</v>
      </c>
      <c r="DB222" s="189" t="e">
        <f t="shared" si="896"/>
        <v>#VALUE!</v>
      </c>
      <c r="DC222" s="186" t="e">
        <f t="shared" si="896"/>
        <v>#VALUE!</v>
      </c>
      <c r="DD222" s="186" t="e">
        <f t="shared" si="896"/>
        <v>#VALUE!</v>
      </c>
      <c r="DE222" s="186" t="e">
        <f t="shared" si="896"/>
        <v>#VALUE!</v>
      </c>
      <c r="DF222" s="186" t="e">
        <f t="shared" si="896"/>
        <v>#VALUE!</v>
      </c>
      <c r="DG222" s="186" t="e">
        <f t="shared" si="896"/>
        <v>#VALUE!</v>
      </c>
      <c r="DH222" s="186" t="e">
        <f t="shared" si="896"/>
        <v>#VALUE!</v>
      </c>
      <c r="DI222" s="187" t="e">
        <f t="shared" si="896"/>
        <v>#VALUE!</v>
      </c>
      <c r="DJ222" s="185" t="e">
        <f t="shared" si="896"/>
        <v>#VALUE!</v>
      </c>
      <c r="DK222" s="189" t="e">
        <f t="shared" si="896"/>
        <v>#VALUE!</v>
      </c>
      <c r="DL222" s="189" t="e">
        <f t="shared" si="896"/>
        <v>#VALUE!</v>
      </c>
      <c r="DM222" s="186" t="e">
        <f t="shared" si="896"/>
        <v>#VALUE!</v>
      </c>
      <c r="DN222" s="211" t="e">
        <f t="shared" si="896"/>
        <v>#VALUE!</v>
      </c>
      <c r="DO222" s="186" t="e">
        <f t="shared" si="896"/>
        <v>#VALUE!</v>
      </c>
      <c r="DP222" s="186" t="e">
        <f t="shared" si="896"/>
        <v>#VALUE!</v>
      </c>
      <c r="DQ222" s="186" t="e">
        <f t="shared" si="896"/>
        <v>#VALUE!</v>
      </c>
      <c r="DR222" s="186" t="e">
        <f t="shared" si="896"/>
        <v>#VALUE!</v>
      </c>
      <c r="DS222" s="187" t="e">
        <f t="shared" si="896"/>
        <v>#VALUE!</v>
      </c>
      <c r="DT222" s="185" t="e">
        <f t="shared" si="11"/>
        <v>#VALUE!</v>
      </c>
      <c r="DU222" s="189" t="e">
        <f t="shared" si="12"/>
        <v>#VALUE!</v>
      </c>
      <c r="DV222" s="133" t="e">
        <f>CZ222*'Ores &amp; Ingots'!$C$3+DA222*'Ores &amp; Ingots'!$C$4+DB222*'Ores &amp; Ingots'!$C$5+DC222*'Ores &amp; Ingots'!$C$6+DD222*'Ores &amp; Ingots'!$C$7+DE222*'Ores &amp; Ingots'!$C$8+DF222*'Ores &amp; Ingots'!$C$9+DG222*'Ores &amp; Ingots'!$C$10+DH222*'Ores &amp; Ingots'!$C$11+DI222*'Ores &amp; Ingots'!$C$12</f>
        <v>#VALUE!</v>
      </c>
      <c r="DW222" s="133" t="e">
        <f>DJ222*'Ores &amp; Ingots'!$B$3+DK222*'Ores &amp; Ingots'!$B$4+DL222*'Ores &amp; Ingots'!$B$5+DM222*'Ores &amp; Ingots'!$B$6+DN222*'Ores &amp; Ingots'!$B$7+DO222*'Ores &amp; Ingots'!$B$8+DP222*'Ores &amp; Ingots'!$B$9+DQ222*'Ores &amp; Ingots'!$B$10+DR222*'Ores &amp; Ingots'!$B$11+DS222*'Ores &amp; Ingots'!$B$12</f>
        <v>#VALUE!</v>
      </c>
      <c r="DX222" s="189" t="e">
        <f>CZ222*Refining!$G$3+DA222*Refining!$G$4+DB222*Refining!$G$5+DC222*Refining!$G$6+DD222*Refining!$G$7+DE222*Refining!$G$8+DF222*Refining!$G$9+DG222*Refining!$G$10+DH222*Refining!$G$11+DI222*Refining!$G$12</f>
        <v>#VALUE!</v>
      </c>
      <c r="DY222" s="189" t="e">
        <f t="shared" si="13"/>
        <v>#VALUE!</v>
      </c>
      <c r="DZ222" s="192" t="e">
        <f t="shared" si="14"/>
        <v>#VALUE!</v>
      </c>
      <c r="EA222" s="185" t="e">
        <f t="shared" si="15"/>
        <v>#VALUE!</v>
      </c>
      <c r="EB222" s="194" t="e">
        <f t="shared" ref="EB222:EC222" si="897">EA222/60</f>
        <v>#VALUE!</v>
      </c>
      <c r="EC222" s="194" t="e">
        <f t="shared" si="897"/>
        <v>#VALUE!</v>
      </c>
      <c r="ED222" s="185" t="e">
        <f t="shared" si="17"/>
        <v>#VALUE!</v>
      </c>
      <c r="EE222" s="194" t="e">
        <f t="shared" ref="EE222:EF222" si="898">ED222/1000</f>
        <v>#VALUE!</v>
      </c>
      <c r="EF222" s="196" t="e">
        <f t="shared" si="898"/>
        <v>#VALUE!</v>
      </c>
      <c r="EG222" s="130" t="e">
        <f t="shared" si="19"/>
        <v>#VALUE!</v>
      </c>
      <c r="EH222" s="132" t="e">
        <f t="shared" si="20"/>
        <v>#VALUE!</v>
      </c>
      <c r="EI222" s="133" t="s">
        <v>28</v>
      </c>
    </row>
    <row r="223" spans="1:139" ht="12.75" hidden="1" x14ac:dyDescent="0.2">
      <c r="A223" s="864"/>
      <c r="B223" s="135" t="s">
        <v>422</v>
      </c>
      <c r="C223" s="137" t="s">
        <v>156</v>
      </c>
      <c r="D223" s="137">
        <v>1</v>
      </c>
      <c r="E223" s="137">
        <v>1</v>
      </c>
      <c r="F223" s="137">
        <v>1</v>
      </c>
      <c r="G223" s="139">
        <f t="shared" si="0"/>
        <v>15.625</v>
      </c>
      <c r="H223" s="140">
        <v>24</v>
      </c>
      <c r="I223" s="140">
        <v>60</v>
      </c>
      <c r="J223" s="140">
        <f>H223/Main!$D$9</f>
        <v>4.8</v>
      </c>
      <c r="K223" s="140">
        <f>I223/Main!$D$10</f>
        <v>30</v>
      </c>
      <c r="L223" s="140">
        <f t="shared" si="1"/>
        <v>6.25</v>
      </c>
      <c r="M223" s="140">
        <v>0.4</v>
      </c>
      <c r="N223" s="143"/>
      <c r="O223" s="143"/>
      <c r="P223" s="143"/>
      <c r="Q223" s="145"/>
      <c r="R223" s="143"/>
      <c r="S223" s="146"/>
      <c r="T223" s="146"/>
      <c r="U223" s="143"/>
      <c r="V223" s="143"/>
      <c r="W223" s="146"/>
      <c r="X223" s="146"/>
      <c r="Y223" s="143"/>
      <c r="Z223" s="143"/>
      <c r="AA223" s="143"/>
      <c r="AB223" s="143"/>
      <c r="AC223" s="362" t="s">
        <v>34</v>
      </c>
      <c r="AD223" s="167">
        <v>125</v>
      </c>
      <c r="AE223" s="133">
        <v>0</v>
      </c>
      <c r="AF223" s="133">
        <v>0</v>
      </c>
      <c r="AG223" s="133">
        <v>0</v>
      </c>
      <c r="AH223" s="133">
        <v>0</v>
      </c>
      <c r="AI223" s="133">
        <v>0</v>
      </c>
      <c r="AJ223" s="133">
        <v>0</v>
      </c>
      <c r="AK223" s="133">
        <v>0</v>
      </c>
      <c r="AL223" s="133">
        <v>0</v>
      </c>
      <c r="AM223" s="133">
        <v>0</v>
      </c>
      <c r="AN223" s="133">
        <v>0</v>
      </c>
      <c r="AO223" s="133">
        <v>40</v>
      </c>
      <c r="AP223" s="133">
        <v>0</v>
      </c>
      <c r="AQ223" s="133">
        <v>0</v>
      </c>
      <c r="AR223" s="133">
        <v>0</v>
      </c>
      <c r="AS223" s="133">
        <v>0</v>
      </c>
      <c r="AT223" s="133">
        <v>0</v>
      </c>
      <c r="AU223" s="133">
        <v>0</v>
      </c>
      <c r="AV223" s="133">
        <v>0</v>
      </c>
      <c r="AW223" s="133">
        <v>0</v>
      </c>
      <c r="AX223" s="133">
        <v>0</v>
      </c>
      <c r="AY223" s="406">
        <f t="shared" ref="AY223:BS223" si="899">IF(AD223 = 0, "", AD223)</f>
        <v>125</v>
      </c>
      <c r="AZ223" s="137" t="str">
        <f t="shared" si="899"/>
        <v/>
      </c>
      <c r="BA223" s="137" t="str">
        <f t="shared" si="899"/>
        <v/>
      </c>
      <c r="BB223" s="137" t="str">
        <f t="shared" si="899"/>
        <v/>
      </c>
      <c r="BC223" s="137" t="str">
        <f t="shared" si="899"/>
        <v/>
      </c>
      <c r="BD223" s="137" t="str">
        <f t="shared" si="899"/>
        <v/>
      </c>
      <c r="BE223" s="137" t="str">
        <f t="shared" si="899"/>
        <v/>
      </c>
      <c r="BF223" s="137" t="str">
        <f t="shared" si="899"/>
        <v/>
      </c>
      <c r="BG223" s="137" t="str">
        <f t="shared" si="899"/>
        <v/>
      </c>
      <c r="BH223" s="137" t="str">
        <f t="shared" si="899"/>
        <v/>
      </c>
      <c r="BI223" s="137" t="str">
        <f t="shared" si="899"/>
        <v/>
      </c>
      <c r="BJ223" s="133">
        <f t="shared" si="899"/>
        <v>40</v>
      </c>
      <c r="BK223" s="137" t="str">
        <f t="shared" si="899"/>
        <v/>
      </c>
      <c r="BL223" s="137" t="str">
        <f t="shared" si="899"/>
        <v/>
      </c>
      <c r="BM223" s="137" t="str">
        <f t="shared" si="899"/>
        <v/>
      </c>
      <c r="BN223" s="137" t="str">
        <f t="shared" si="899"/>
        <v/>
      </c>
      <c r="BO223" s="137" t="str">
        <f t="shared" si="899"/>
        <v/>
      </c>
      <c r="BP223" s="137" t="str">
        <f t="shared" si="899"/>
        <v/>
      </c>
      <c r="BQ223" s="137" t="str">
        <f t="shared" si="899"/>
        <v/>
      </c>
      <c r="BR223" s="137" t="str">
        <f t="shared" si="899"/>
        <v/>
      </c>
      <c r="BS223" s="169" t="str">
        <f t="shared" si="899"/>
        <v/>
      </c>
      <c r="BT223" s="174" t="e">
        <f>$AY223*Assembly!Z$4+$AZ223*Assembly!Z$5+$BA223*Assembly!Z$6+$BB223*Assembly!Z$7+$BC223*Assembly!Z$8+$BD223*Assembly!Z$9+$BE223*Assembly!Z$10+$BF223*Assembly!Z$11+$BG223*Assembly!Z$12+$BH223*Assembly!Z$13+$BI223*Assembly!Z$14+$BJ223*Assembly!Z$15+$BK223*Assembly!Z$16+$BL223*Assembly!Z$17+$BM223*Assembly!Z$18+$BN223*Assembly!Z$19+$BO223*Assembly!Z$20+$BP223*Assembly!Z$21+$BQ223*Assembly!Z$22+$BR223*Assembly!Z$23+$BS223*Assembly!Z$24</f>
        <v>#VALUE!</v>
      </c>
      <c r="BU223" s="133" t="e">
        <f t="shared" si="3"/>
        <v>#VALUE!</v>
      </c>
      <c r="BV223" s="133"/>
      <c r="BW223" s="133" t="e">
        <f>$AY223*Assembly!AD$4+$AZ223*Assembly!AD$5+$BA223*Assembly!AD$6+$BB223*Assembly!AD$7+$BC223*Assembly!AD$8+$BD223*Assembly!AD$9+$BE223*Assembly!AD$10+$BF223*Assembly!AD$11+$BG223*Assembly!AD$12+$BH223*Assembly!AD$13+$BI223*Assembly!AD$14+$BJ223*Assembly!AD$15+$BK223*Assembly!AD$16+$BL223*Assembly!AD$17+$BM223*Assembly!AD$18+$BN223*Assembly!AD$19+$BO223*Assembly!AD$20+$BP223*Assembly!AD$21+$BQ223*Assembly!AD$22+$BR223*Assembly!AD$23+$BS223*Assembly!AD$24</f>
        <v>#VALUE!</v>
      </c>
      <c r="BX223" s="177" t="e">
        <f t="shared" si="4"/>
        <v>#VALUE!</v>
      </c>
      <c r="BY223" s="178" t="e">
        <f t="shared" si="5"/>
        <v>#VALUE!</v>
      </c>
      <c r="BZ223" s="179" t="e">
        <f t="shared" si="6"/>
        <v>#VALUE!</v>
      </c>
      <c r="CA223" s="178" t="e">
        <f t="shared" si="7"/>
        <v>#VALUE!</v>
      </c>
      <c r="CB223" s="133" t="e">
        <f>$AY223*Assembly!Y$4+$AZ223*Assembly!Y$5+$BA223*Assembly!Y$6+$BB223*Assembly!Y$7+$BC223*Assembly!Y$8+$BD223*Assembly!Y$9+$BE223*Assembly!Y$10+$BF223*Assembly!Y$11+$BG223*Assembly!Y$12+$BH223*Assembly!Y$13+$BI223*Assembly!Y$14+$BJ223*Assembly!Y$15+$BK223*Assembly!Y$16+$BL223*Assembly!Y$17+$BM223*Assembly!Y$18+$BN223*Assembly!Y$19+$BO223*Assembly!Y$20+$BP223*Assembly!Y$21+$BQ223*Assembly!Y$22+$BR223*Assembly!Y$23+$BS223*Assembly!Y$24</f>
        <v>#VALUE!</v>
      </c>
      <c r="CC223" s="133" t="e">
        <f t="shared" si="8"/>
        <v>#VALUE!</v>
      </c>
      <c r="CD223" s="130" t="e">
        <f t="shared" si="9"/>
        <v>#VALUE!</v>
      </c>
      <c r="CE223" s="183" t="e">
        <f>$AY223*Assembly!AC$4+$AZ223*Assembly!AC$5+$BA223*Assembly!AC$6+$BB223*Assembly!AC$7+$BC223*Assembly!AC$8+$BD223*Assembly!AC$9+$BE223*Assembly!AC$10+$BF223*Assembly!AC$11+$BG223*Assembly!AC$12+$BH223*Assembly!AC$13+$BI223*Assembly!AC$14+$BJ223*Assembly!AC$15+$BK223*Assembly!AC$16+$BL223*Assembly!AC$17+$BM223*Assembly!AC$18+$BN223*Assembly!AC$19+$BO223*Assembly!AC$20+$BP223*Assembly!AC$21+$BQ223*Assembly!AC$22+$BR223*Assembly!AC$23+$BS223*Assembly!AC$24</f>
        <v>#VALUE!</v>
      </c>
      <c r="CF223" s="145" t="e">
        <f>$AY223*Assembly!M$4+$AZ223*Assembly!M$5+$BA223*Assembly!M$6+$BB223*Assembly!M$7+$BC223*Assembly!M$8+$BD223*Assembly!M$9+$BE223*Assembly!M$10+$BF223*Assembly!M$11+$BG223*Assembly!M$12+$BH223*Assembly!M$13+$BI223*Assembly!M$14+$BJ223*Assembly!M$15+$BK223*Assembly!M$16+$BL223*Assembly!M$17+$BM223*Assembly!M$18+$BN223*Assembly!M$19+$BO223*Assembly!M$20+$BP223*Assembly!M$21+$BQ223*Assembly!M$22+$BR223*Assembly!M$23+$BS223*Assembly!M$24</f>
        <v>#VALUE!</v>
      </c>
      <c r="CG223" s="145" t="e">
        <f>$AY223*Assembly!N$4+$AZ223*Assembly!N$5+$BA223*Assembly!N$6+$BB223*Assembly!N$7+$BC223*Assembly!N$8+$BD223*Assembly!N$9+$BE223*Assembly!N$10+$BF223*Assembly!N$11+$BG223*Assembly!N$12+$BH223*Assembly!N$13+$BI223*Assembly!N$14+$BJ223*Assembly!N$15+$BK223*Assembly!N$16+$BL223*Assembly!N$17+$BM223*Assembly!N$18+$BN223*Assembly!N$19+$BO223*Assembly!N$20+$BP223*Assembly!N$21+$BQ223*Assembly!N$22+$BR223*Assembly!N$23+$BS223*Assembly!N$24</f>
        <v>#VALUE!</v>
      </c>
      <c r="CH223" s="145" t="e">
        <f>$AY223*Assembly!O$4+$AZ223*Assembly!O$5+$BA223*Assembly!O$6+$BB223*Assembly!O$7+$BC223*Assembly!O$8+$BD223*Assembly!O$9+$BE223*Assembly!O$10+$BF223*Assembly!O$11+$BG223*Assembly!O$12+$BH223*Assembly!O$13+$BI223*Assembly!O$14+$BJ223*Assembly!O$15+$BK223*Assembly!O$16+$BL223*Assembly!O$17+$BM223*Assembly!O$18+$BN223*Assembly!O$19+$BO223*Assembly!O$20+$BP223*Assembly!O$21+$BQ223*Assembly!O$22+$BR223*Assembly!O$23+$BS223*Assembly!O$24</f>
        <v>#VALUE!</v>
      </c>
      <c r="CI223" s="140" t="e">
        <f>$AY223*Assembly!P$4+$AZ223*Assembly!P$5+$BA223*Assembly!P$6+$BB223*Assembly!P$7+$BC223*Assembly!P$8+$BD223*Assembly!P$9+$BE223*Assembly!P$10+$BF223*Assembly!P$11+$BG223*Assembly!P$12+$BH223*Assembly!P$13+$BI223*Assembly!P$14+$BJ223*Assembly!P$15+$BK223*Assembly!P$16+$BL223*Assembly!P$17+$BM223*Assembly!P$18+$BN223*Assembly!P$19+$BO223*Assembly!P$20+$BP223*Assembly!P$21+$BQ223*Assembly!P$22+$BR223*Assembly!P$23+$BS223*Assembly!P$24</f>
        <v>#VALUE!</v>
      </c>
      <c r="CJ223" s="140" t="e">
        <f>$AY223*Assembly!Q$4+$AZ223*Assembly!Q$5+$BA223*Assembly!Q$6+$BB223*Assembly!Q$7+$BC223*Assembly!Q$8+$BD223*Assembly!Q$9+$BE223*Assembly!Q$10+$BF223*Assembly!Q$11+$BG223*Assembly!Q$12+$BH223*Assembly!Q$13+$BI223*Assembly!Q$14+$BJ223*Assembly!Q$15+$BK223*Assembly!Q$16+$BL223*Assembly!Q$17+$BM223*Assembly!Q$18+$BN223*Assembly!Q$19+$BO223*Assembly!Q$20+$BP223*Assembly!Q$21+$BQ223*Assembly!Q$22+$BR223*Assembly!Q$23+$BS223*Assembly!Q$24</f>
        <v>#VALUE!</v>
      </c>
      <c r="CK223" s="145" t="e">
        <f>$AY223*Assembly!R$4+$AZ223*Assembly!R$5+$BA223*Assembly!R$6+$BB223*Assembly!R$7+$BC223*Assembly!R$8+$BD223*Assembly!R$9+$BE223*Assembly!R$10+$BF223*Assembly!R$11+$BG223*Assembly!R$12+$BH223*Assembly!R$13+$BI223*Assembly!R$14+$BJ223*Assembly!R$15+$BK223*Assembly!R$16+$BL223*Assembly!R$17+$BM223*Assembly!R$18+$BN223*Assembly!R$19+$BO223*Assembly!R$20+$BP223*Assembly!R$21+$BQ223*Assembly!R$22+$BR223*Assembly!R$23+$BS223*Assembly!R$24</f>
        <v>#VALUE!</v>
      </c>
      <c r="CL223" s="140" t="e">
        <f>$AY223*Assembly!S$4+$AZ223*Assembly!S$5+$BA223*Assembly!S$6+$BB223*Assembly!S$7+$BC223*Assembly!S$8+$BD223*Assembly!S$9+$BE223*Assembly!S$10+$BF223*Assembly!S$11+$BG223*Assembly!S$12+$BH223*Assembly!S$13+$BI223*Assembly!S$14+$BJ223*Assembly!S$15+$BK223*Assembly!S$16+$BL223*Assembly!S$17+$BM223*Assembly!S$18+$BN223*Assembly!S$19+$BO223*Assembly!S$20+$BP223*Assembly!S$21+$BQ223*Assembly!S$22+$BR223*Assembly!S$23+$BS223*Assembly!S$24</f>
        <v>#VALUE!</v>
      </c>
      <c r="CM223" s="140" t="e">
        <f>$AY223*Assembly!T$4+$AZ223*Assembly!T$5+$BA223*Assembly!T$6+$BB223*Assembly!T$7+$BC223*Assembly!T$8+$BD223*Assembly!T$9+$BE223*Assembly!T$10+$BF223*Assembly!T$11+$BG223*Assembly!T$12+$BH223*Assembly!T$13+$BI223*Assembly!T$14+$BJ223*Assembly!T$15+$BK223*Assembly!T$16+$BL223*Assembly!T$17+$BM223*Assembly!T$18+$BN223*Assembly!T$19+$BO223*Assembly!T$20+$BP223*Assembly!T$21+$BQ223*Assembly!T$22+$BR223*Assembly!T$23+$BS223*Assembly!T$24</f>
        <v>#VALUE!</v>
      </c>
      <c r="CN223" s="140" t="e">
        <f>$AY223*Assembly!U$4+$AZ223*Assembly!U$5+$BA223*Assembly!U$6+$BB223*Assembly!U$7+$BC223*Assembly!U$8+$BD223*Assembly!U$9+$BE223*Assembly!U$10+$BF223*Assembly!U$11+$BG223*Assembly!U$12+$BH223*Assembly!U$13+$BI223*Assembly!U$14+$BJ223*Assembly!U$15+$BK223*Assembly!U$16+$BL223*Assembly!U$17+$BM223*Assembly!U$18+$BN223*Assembly!U$19+$BO223*Assembly!U$20+$BP223*Assembly!U$21+$BQ223*Assembly!U$22+$BR223*Assembly!U$23+$BS223*Assembly!U$24</f>
        <v>#VALUE!</v>
      </c>
      <c r="CO223" s="145" t="e">
        <f>$AY223*Assembly!V$4+$AZ223*Assembly!V$5+$BA223*Assembly!V$6+$BB223*Assembly!V$7+$BC223*Assembly!V$8+$BD223*Assembly!V$9+$BE223*Assembly!V$10+$BF223*Assembly!V$11+$BG223*Assembly!V$12+$BH223*Assembly!V$13+$BI223*Assembly!V$14+$BJ223*Assembly!V$15+$BK223*Assembly!V$16+$BL223*Assembly!V$17+$BM223*Assembly!V$18+$BN223*Assembly!V$19+$BO223*Assembly!V$20+$BP223*Assembly!V$21+$BQ223*Assembly!V$22+$BR223*Assembly!V$23+$BS223*Assembly!V$24</f>
        <v>#VALUE!</v>
      </c>
      <c r="CP223" s="145" t="e">
        <f>CF223*Refining!$F$3</f>
        <v>#VALUE!</v>
      </c>
      <c r="CQ223" s="145" t="e">
        <f>CG223*Refining!$F$4</f>
        <v>#VALUE!</v>
      </c>
      <c r="CR223" s="145" t="e">
        <f>CH223*Refining!$F$5</f>
        <v>#VALUE!</v>
      </c>
      <c r="CS223" s="145" t="e">
        <f>CI223*Refining!$F$6</f>
        <v>#VALUE!</v>
      </c>
      <c r="CT223" s="145" t="e">
        <f>CJ223*Refining!$F$7</f>
        <v>#VALUE!</v>
      </c>
      <c r="CU223" s="145" t="e">
        <f>CK223*Refining!$F$8</f>
        <v>#VALUE!</v>
      </c>
      <c r="CV223" s="145" t="e">
        <f>CL223*Refining!$F$9</f>
        <v>#VALUE!</v>
      </c>
      <c r="CW223" s="145" t="e">
        <f>CM223*Refining!$F$10</f>
        <v>#VALUE!</v>
      </c>
      <c r="CX223" s="145" t="e">
        <f>CN223*Refining!$F$11</f>
        <v>#VALUE!</v>
      </c>
      <c r="CY223" s="145" t="e">
        <f>CO223*Refining!$F$12</f>
        <v>#VALUE!</v>
      </c>
      <c r="CZ223" s="185" t="e">
        <f t="shared" ref="CZ223:DS223" si="900">IF(CF223 = 0, "", CF223)</f>
        <v>#VALUE!</v>
      </c>
      <c r="DA223" s="189" t="e">
        <f t="shared" si="900"/>
        <v>#VALUE!</v>
      </c>
      <c r="DB223" s="189" t="e">
        <f t="shared" si="900"/>
        <v>#VALUE!</v>
      </c>
      <c r="DC223" s="186" t="e">
        <f t="shared" si="900"/>
        <v>#VALUE!</v>
      </c>
      <c r="DD223" s="186" t="e">
        <f t="shared" si="900"/>
        <v>#VALUE!</v>
      </c>
      <c r="DE223" s="186" t="e">
        <f t="shared" si="900"/>
        <v>#VALUE!</v>
      </c>
      <c r="DF223" s="186" t="e">
        <f t="shared" si="900"/>
        <v>#VALUE!</v>
      </c>
      <c r="DG223" s="186" t="e">
        <f t="shared" si="900"/>
        <v>#VALUE!</v>
      </c>
      <c r="DH223" s="186" t="e">
        <f t="shared" si="900"/>
        <v>#VALUE!</v>
      </c>
      <c r="DI223" s="187" t="e">
        <f t="shared" si="900"/>
        <v>#VALUE!</v>
      </c>
      <c r="DJ223" s="185" t="e">
        <f t="shared" si="900"/>
        <v>#VALUE!</v>
      </c>
      <c r="DK223" s="189" t="e">
        <f t="shared" si="900"/>
        <v>#VALUE!</v>
      </c>
      <c r="DL223" s="189" t="e">
        <f t="shared" si="900"/>
        <v>#VALUE!</v>
      </c>
      <c r="DM223" s="186" t="e">
        <f t="shared" si="900"/>
        <v>#VALUE!</v>
      </c>
      <c r="DN223" s="211" t="e">
        <f t="shared" si="900"/>
        <v>#VALUE!</v>
      </c>
      <c r="DO223" s="186" t="e">
        <f t="shared" si="900"/>
        <v>#VALUE!</v>
      </c>
      <c r="DP223" s="186" t="e">
        <f t="shared" si="900"/>
        <v>#VALUE!</v>
      </c>
      <c r="DQ223" s="186" t="e">
        <f t="shared" si="900"/>
        <v>#VALUE!</v>
      </c>
      <c r="DR223" s="186" t="e">
        <f t="shared" si="900"/>
        <v>#VALUE!</v>
      </c>
      <c r="DS223" s="187" t="e">
        <f t="shared" si="900"/>
        <v>#VALUE!</v>
      </c>
      <c r="DT223" s="185" t="e">
        <f t="shared" si="11"/>
        <v>#VALUE!</v>
      </c>
      <c r="DU223" s="189" t="e">
        <f t="shared" si="12"/>
        <v>#VALUE!</v>
      </c>
      <c r="DV223" s="133" t="e">
        <f>CZ223*'Ores &amp; Ingots'!$C$3+DA223*'Ores &amp; Ingots'!$C$4+DB223*'Ores &amp; Ingots'!$C$5+DC223*'Ores &amp; Ingots'!$C$6+DD223*'Ores &amp; Ingots'!$C$7+DE223*'Ores &amp; Ingots'!$C$8+DF223*'Ores &amp; Ingots'!$C$9+DG223*'Ores &amp; Ingots'!$C$10+DH223*'Ores &amp; Ingots'!$C$11+DI223*'Ores &amp; Ingots'!$C$12</f>
        <v>#VALUE!</v>
      </c>
      <c r="DW223" s="133" t="e">
        <f>DJ223*'Ores &amp; Ingots'!$B$3+DK223*'Ores &amp; Ingots'!$B$4+DL223*'Ores &amp; Ingots'!$B$5+DM223*'Ores &amp; Ingots'!$B$6+DN223*'Ores &amp; Ingots'!$B$7+DO223*'Ores &amp; Ingots'!$B$8+DP223*'Ores &amp; Ingots'!$B$9+DQ223*'Ores &amp; Ingots'!$B$10+DR223*'Ores &amp; Ingots'!$B$11+DS223*'Ores &amp; Ingots'!$B$12</f>
        <v>#VALUE!</v>
      </c>
      <c r="DX223" s="189" t="e">
        <f>CZ223*Refining!$G$3+DA223*Refining!$G$4+DB223*Refining!$G$5+DC223*Refining!$G$6+DD223*Refining!$G$7+DE223*Refining!$G$8+DF223*Refining!$G$9+DG223*Refining!$G$10+DH223*Refining!$G$11+DI223*Refining!$G$12</f>
        <v>#VALUE!</v>
      </c>
      <c r="DY223" s="189" t="e">
        <f t="shared" si="13"/>
        <v>#VALUE!</v>
      </c>
      <c r="DZ223" s="192" t="e">
        <f t="shared" si="14"/>
        <v>#VALUE!</v>
      </c>
      <c r="EA223" s="185" t="e">
        <f t="shared" si="15"/>
        <v>#VALUE!</v>
      </c>
      <c r="EB223" s="194" t="e">
        <f t="shared" ref="EB223:EC223" si="901">EA223/60</f>
        <v>#VALUE!</v>
      </c>
      <c r="EC223" s="194" t="e">
        <f t="shared" si="901"/>
        <v>#VALUE!</v>
      </c>
      <c r="ED223" s="185" t="e">
        <f t="shared" si="17"/>
        <v>#VALUE!</v>
      </c>
      <c r="EE223" s="194" t="e">
        <f t="shared" ref="EE223:EF223" si="902">ED223/1000</f>
        <v>#VALUE!</v>
      </c>
      <c r="EF223" s="196" t="e">
        <f t="shared" si="902"/>
        <v>#VALUE!</v>
      </c>
      <c r="EG223" s="130" t="e">
        <f t="shared" si="19"/>
        <v>#VALUE!</v>
      </c>
      <c r="EH223" s="132" t="e">
        <f t="shared" si="20"/>
        <v>#VALUE!</v>
      </c>
      <c r="EI223" s="133">
        <v>16</v>
      </c>
    </row>
    <row r="224" spans="1:139" ht="12.75" hidden="1" x14ac:dyDescent="0.2">
      <c r="A224" s="864"/>
      <c r="B224" s="135" t="s">
        <v>423</v>
      </c>
      <c r="C224" s="137" t="s">
        <v>156</v>
      </c>
      <c r="D224" s="137">
        <v>1</v>
      </c>
      <c r="E224" s="137">
        <v>1</v>
      </c>
      <c r="F224" s="137">
        <v>1</v>
      </c>
      <c r="G224" s="139">
        <f t="shared" si="0"/>
        <v>15.625</v>
      </c>
      <c r="H224" s="140">
        <v>10</v>
      </c>
      <c r="I224" s="140">
        <v>25</v>
      </c>
      <c r="J224" s="140">
        <f>H224/Main!$D$9</f>
        <v>2</v>
      </c>
      <c r="K224" s="140">
        <f>I224/Main!$D$10</f>
        <v>12.5</v>
      </c>
      <c r="L224" s="140">
        <f t="shared" si="1"/>
        <v>6.25</v>
      </c>
      <c r="M224" s="140">
        <v>0.4</v>
      </c>
      <c r="N224" s="143"/>
      <c r="O224" s="143"/>
      <c r="P224" s="143"/>
      <c r="Q224" s="145"/>
      <c r="R224" s="143"/>
      <c r="S224" s="146"/>
      <c r="T224" s="146"/>
      <c r="U224" s="143"/>
      <c r="V224" s="143"/>
      <c r="W224" s="146"/>
      <c r="X224" s="146"/>
      <c r="Y224" s="143"/>
      <c r="Z224" s="143"/>
      <c r="AA224" s="143"/>
      <c r="AB224" s="143"/>
      <c r="AC224" s="362" t="s">
        <v>28</v>
      </c>
      <c r="AD224" s="167">
        <v>30</v>
      </c>
      <c r="AE224" s="133">
        <v>0</v>
      </c>
      <c r="AF224" s="133">
        <v>0</v>
      </c>
      <c r="AG224" s="133">
        <v>0</v>
      </c>
      <c r="AH224" s="133">
        <v>0</v>
      </c>
      <c r="AI224" s="133">
        <v>0</v>
      </c>
      <c r="AJ224" s="133">
        <v>0</v>
      </c>
      <c r="AK224" s="133">
        <v>0</v>
      </c>
      <c r="AL224" s="133">
        <v>0</v>
      </c>
      <c r="AM224" s="133">
        <v>0</v>
      </c>
      <c r="AN224" s="133">
        <v>0</v>
      </c>
      <c r="AO224" s="133">
        <v>8</v>
      </c>
      <c r="AP224" s="133">
        <v>0</v>
      </c>
      <c r="AQ224" s="133">
        <v>0</v>
      </c>
      <c r="AR224" s="133">
        <v>0</v>
      </c>
      <c r="AS224" s="133">
        <v>0</v>
      </c>
      <c r="AT224" s="133">
        <v>0</v>
      </c>
      <c r="AU224" s="133">
        <v>0</v>
      </c>
      <c r="AV224" s="133">
        <v>0</v>
      </c>
      <c r="AW224" s="133">
        <v>0</v>
      </c>
      <c r="AX224" s="133">
        <v>0</v>
      </c>
      <c r="AY224" s="406">
        <f t="shared" ref="AY224:BS224" si="903">IF(AD224 = 0, "", AD224)</f>
        <v>30</v>
      </c>
      <c r="AZ224" s="137" t="str">
        <f t="shared" si="903"/>
        <v/>
      </c>
      <c r="BA224" s="137" t="str">
        <f t="shared" si="903"/>
        <v/>
      </c>
      <c r="BB224" s="137" t="str">
        <f t="shared" si="903"/>
        <v/>
      </c>
      <c r="BC224" s="137" t="str">
        <f t="shared" si="903"/>
        <v/>
      </c>
      <c r="BD224" s="137" t="str">
        <f t="shared" si="903"/>
        <v/>
      </c>
      <c r="BE224" s="137" t="str">
        <f t="shared" si="903"/>
        <v/>
      </c>
      <c r="BF224" s="137" t="str">
        <f t="shared" si="903"/>
        <v/>
      </c>
      <c r="BG224" s="137" t="str">
        <f t="shared" si="903"/>
        <v/>
      </c>
      <c r="BH224" s="137" t="str">
        <f t="shared" si="903"/>
        <v/>
      </c>
      <c r="BI224" s="137" t="str">
        <f t="shared" si="903"/>
        <v/>
      </c>
      <c r="BJ224" s="133">
        <f t="shared" si="903"/>
        <v>8</v>
      </c>
      <c r="BK224" s="137" t="str">
        <f t="shared" si="903"/>
        <v/>
      </c>
      <c r="BL224" s="137" t="str">
        <f t="shared" si="903"/>
        <v/>
      </c>
      <c r="BM224" s="137" t="str">
        <f t="shared" si="903"/>
        <v/>
      </c>
      <c r="BN224" s="137" t="str">
        <f t="shared" si="903"/>
        <v/>
      </c>
      <c r="BO224" s="137" t="str">
        <f t="shared" si="903"/>
        <v/>
      </c>
      <c r="BP224" s="137" t="str">
        <f t="shared" si="903"/>
        <v/>
      </c>
      <c r="BQ224" s="137" t="str">
        <f t="shared" si="903"/>
        <v/>
      </c>
      <c r="BR224" s="137" t="str">
        <f t="shared" si="903"/>
        <v/>
      </c>
      <c r="BS224" s="169" t="str">
        <f t="shared" si="903"/>
        <v/>
      </c>
      <c r="BT224" s="174" t="e">
        <f>$AY224*Assembly!Z$4+$AZ224*Assembly!Z$5+$BA224*Assembly!Z$6+$BB224*Assembly!Z$7+$BC224*Assembly!Z$8+$BD224*Assembly!Z$9+$BE224*Assembly!Z$10+$BF224*Assembly!Z$11+$BG224*Assembly!Z$12+$BH224*Assembly!Z$13+$BI224*Assembly!Z$14+$BJ224*Assembly!Z$15+$BK224*Assembly!Z$16+$BL224*Assembly!Z$17+$BM224*Assembly!Z$18+$BN224*Assembly!Z$19+$BO224*Assembly!Z$20+$BP224*Assembly!Z$21+$BQ224*Assembly!Z$22+$BR224*Assembly!Z$23+$BS224*Assembly!Z$24</f>
        <v>#VALUE!</v>
      </c>
      <c r="BU224" s="133" t="e">
        <f t="shared" si="3"/>
        <v>#VALUE!</v>
      </c>
      <c r="BV224" s="133"/>
      <c r="BW224" s="133" t="e">
        <f>$AY224*Assembly!AD$4+$AZ224*Assembly!AD$5+$BA224*Assembly!AD$6+$BB224*Assembly!AD$7+$BC224*Assembly!AD$8+$BD224*Assembly!AD$9+$BE224*Assembly!AD$10+$BF224*Assembly!AD$11+$BG224*Assembly!AD$12+$BH224*Assembly!AD$13+$BI224*Assembly!AD$14+$BJ224*Assembly!AD$15+$BK224*Assembly!AD$16+$BL224*Assembly!AD$17+$BM224*Assembly!AD$18+$BN224*Assembly!AD$19+$BO224*Assembly!AD$20+$BP224*Assembly!AD$21+$BQ224*Assembly!AD$22+$BR224*Assembly!AD$23+$BS224*Assembly!AD$24</f>
        <v>#VALUE!</v>
      </c>
      <c r="BX224" s="177" t="e">
        <f t="shared" si="4"/>
        <v>#VALUE!</v>
      </c>
      <c r="BY224" s="178" t="e">
        <f t="shared" si="5"/>
        <v>#VALUE!</v>
      </c>
      <c r="BZ224" s="179" t="e">
        <f t="shared" si="6"/>
        <v>#VALUE!</v>
      </c>
      <c r="CA224" s="178" t="e">
        <f t="shared" si="7"/>
        <v>#VALUE!</v>
      </c>
      <c r="CB224" s="133" t="e">
        <f>$AY224*Assembly!Y$4+$AZ224*Assembly!Y$5+$BA224*Assembly!Y$6+$BB224*Assembly!Y$7+$BC224*Assembly!Y$8+$BD224*Assembly!Y$9+$BE224*Assembly!Y$10+$BF224*Assembly!Y$11+$BG224*Assembly!Y$12+$BH224*Assembly!Y$13+$BI224*Assembly!Y$14+$BJ224*Assembly!Y$15+$BK224*Assembly!Y$16+$BL224*Assembly!Y$17+$BM224*Assembly!Y$18+$BN224*Assembly!Y$19+$BO224*Assembly!Y$20+$BP224*Assembly!Y$21+$BQ224*Assembly!Y$22+$BR224*Assembly!Y$23+$BS224*Assembly!Y$24</f>
        <v>#VALUE!</v>
      </c>
      <c r="CC224" s="133" t="e">
        <f t="shared" si="8"/>
        <v>#VALUE!</v>
      </c>
      <c r="CD224" s="130" t="e">
        <f t="shared" si="9"/>
        <v>#VALUE!</v>
      </c>
      <c r="CE224" s="183" t="e">
        <f>$AY224*Assembly!AC$4+$AZ224*Assembly!AC$5+$BA224*Assembly!AC$6+$BB224*Assembly!AC$7+$BC224*Assembly!AC$8+$BD224*Assembly!AC$9+$BE224*Assembly!AC$10+$BF224*Assembly!AC$11+$BG224*Assembly!AC$12+$BH224*Assembly!AC$13+$BI224*Assembly!AC$14+$BJ224*Assembly!AC$15+$BK224*Assembly!AC$16+$BL224*Assembly!AC$17+$BM224*Assembly!AC$18+$BN224*Assembly!AC$19+$BO224*Assembly!AC$20+$BP224*Assembly!AC$21+$BQ224*Assembly!AC$22+$BR224*Assembly!AC$23+$BS224*Assembly!AC$24</f>
        <v>#VALUE!</v>
      </c>
      <c r="CF224" s="145" t="e">
        <f>$AY224*Assembly!M$4+$AZ224*Assembly!M$5+$BA224*Assembly!M$6+$BB224*Assembly!M$7+$BC224*Assembly!M$8+$BD224*Assembly!M$9+$BE224*Assembly!M$10+$BF224*Assembly!M$11+$BG224*Assembly!M$12+$BH224*Assembly!M$13+$BI224*Assembly!M$14+$BJ224*Assembly!M$15+$BK224*Assembly!M$16+$BL224*Assembly!M$17+$BM224*Assembly!M$18+$BN224*Assembly!M$19+$BO224*Assembly!M$20+$BP224*Assembly!M$21+$BQ224*Assembly!M$22+$BR224*Assembly!M$23+$BS224*Assembly!M$24</f>
        <v>#VALUE!</v>
      </c>
      <c r="CG224" s="145" t="e">
        <f>$AY224*Assembly!N$4+$AZ224*Assembly!N$5+$BA224*Assembly!N$6+$BB224*Assembly!N$7+$BC224*Assembly!N$8+$BD224*Assembly!N$9+$BE224*Assembly!N$10+$BF224*Assembly!N$11+$BG224*Assembly!N$12+$BH224*Assembly!N$13+$BI224*Assembly!N$14+$BJ224*Assembly!N$15+$BK224*Assembly!N$16+$BL224*Assembly!N$17+$BM224*Assembly!N$18+$BN224*Assembly!N$19+$BO224*Assembly!N$20+$BP224*Assembly!N$21+$BQ224*Assembly!N$22+$BR224*Assembly!N$23+$BS224*Assembly!N$24</f>
        <v>#VALUE!</v>
      </c>
      <c r="CH224" s="145" t="e">
        <f>$AY224*Assembly!O$4+$AZ224*Assembly!O$5+$BA224*Assembly!O$6+$BB224*Assembly!O$7+$BC224*Assembly!O$8+$BD224*Assembly!O$9+$BE224*Assembly!O$10+$BF224*Assembly!O$11+$BG224*Assembly!O$12+$BH224*Assembly!O$13+$BI224*Assembly!O$14+$BJ224*Assembly!O$15+$BK224*Assembly!O$16+$BL224*Assembly!O$17+$BM224*Assembly!O$18+$BN224*Assembly!O$19+$BO224*Assembly!O$20+$BP224*Assembly!O$21+$BQ224*Assembly!O$22+$BR224*Assembly!O$23+$BS224*Assembly!O$24</f>
        <v>#VALUE!</v>
      </c>
      <c r="CI224" s="140" t="e">
        <f>$AY224*Assembly!P$4+$AZ224*Assembly!P$5+$BA224*Assembly!P$6+$BB224*Assembly!P$7+$BC224*Assembly!P$8+$BD224*Assembly!P$9+$BE224*Assembly!P$10+$BF224*Assembly!P$11+$BG224*Assembly!P$12+$BH224*Assembly!P$13+$BI224*Assembly!P$14+$BJ224*Assembly!P$15+$BK224*Assembly!P$16+$BL224*Assembly!P$17+$BM224*Assembly!P$18+$BN224*Assembly!P$19+$BO224*Assembly!P$20+$BP224*Assembly!P$21+$BQ224*Assembly!P$22+$BR224*Assembly!P$23+$BS224*Assembly!P$24</f>
        <v>#VALUE!</v>
      </c>
      <c r="CJ224" s="140" t="e">
        <f>$AY224*Assembly!Q$4+$AZ224*Assembly!Q$5+$BA224*Assembly!Q$6+$BB224*Assembly!Q$7+$BC224*Assembly!Q$8+$BD224*Assembly!Q$9+$BE224*Assembly!Q$10+$BF224*Assembly!Q$11+$BG224*Assembly!Q$12+$BH224*Assembly!Q$13+$BI224*Assembly!Q$14+$BJ224*Assembly!Q$15+$BK224*Assembly!Q$16+$BL224*Assembly!Q$17+$BM224*Assembly!Q$18+$BN224*Assembly!Q$19+$BO224*Assembly!Q$20+$BP224*Assembly!Q$21+$BQ224*Assembly!Q$22+$BR224*Assembly!Q$23+$BS224*Assembly!Q$24</f>
        <v>#VALUE!</v>
      </c>
      <c r="CK224" s="145" t="e">
        <f>$AY224*Assembly!R$4+$AZ224*Assembly!R$5+$BA224*Assembly!R$6+$BB224*Assembly!R$7+$BC224*Assembly!R$8+$BD224*Assembly!R$9+$BE224*Assembly!R$10+$BF224*Assembly!R$11+$BG224*Assembly!R$12+$BH224*Assembly!R$13+$BI224*Assembly!R$14+$BJ224*Assembly!R$15+$BK224*Assembly!R$16+$BL224*Assembly!R$17+$BM224*Assembly!R$18+$BN224*Assembly!R$19+$BO224*Assembly!R$20+$BP224*Assembly!R$21+$BQ224*Assembly!R$22+$BR224*Assembly!R$23+$BS224*Assembly!R$24</f>
        <v>#VALUE!</v>
      </c>
      <c r="CL224" s="140" t="e">
        <f>$AY224*Assembly!S$4+$AZ224*Assembly!S$5+$BA224*Assembly!S$6+$BB224*Assembly!S$7+$BC224*Assembly!S$8+$BD224*Assembly!S$9+$BE224*Assembly!S$10+$BF224*Assembly!S$11+$BG224*Assembly!S$12+$BH224*Assembly!S$13+$BI224*Assembly!S$14+$BJ224*Assembly!S$15+$BK224*Assembly!S$16+$BL224*Assembly!S$17+$BM224*Assembly!S$18+$BN224*Assembly!S$19+$BO224*Assembly!S$20+$BP224*Assembly!S$21+$BQ224*Assembly!S$22+$BR224*Assembly!S$23+$BS224*Assembly!S$24</f>
        <v>#VALUE!</v>
      </c>
      <c r="CM224" s="140" t="e">
        <f>$AY224*Assembly!T$4+$AZ224*Assembly!T$5+$BA224*Assembly!T$6+$BB224*Assembly!T$7+$BC224*Assembly!T$8+$BD224*Assembly!T$9+$BE224*Assembly!T$10+$BF224*Assembly!T$11+$BG224*Assembly!T$12+$BH224*Assembly!T$13+$BI224*Assembly!T$14+$BJ224*Assembly!T$15+$BK224*Assembly!T$16+$BL224*Assembly!T$17+$BM224*Assembly!T$18+$BN224*Assembly!T$19+$BO224*Assembly!T$20+$BP224*Assembly!T$21+$BQ224*Assembly!T$22+$BR224*Assembly!T$23+$BS224*Assembly!T$24</f>
        <v>#VALUE!</v>
      </c>
      <c r="CN224" s="140" t="e">
        <f>$AY224*Assembly!U$4+$AZ224*Assembly!U$5+$BA224*Assembly!U$6+$BB224*Assembly!U$7+$BC224*Assembly!U$8+$BD224*Assembly!U$9+$BE224*Assembly!U$10+$BF224*Assembly!U$11+$BG224*Assembly!U$12+$BH224*Assembly!U$13+$BI224*Assembly!U$14+$BJ224*Assembly!U$15+$BK224*Assembly!U$16+$BL224*Assembly!U$17+$BM224*Assembly!U$18+$BN224*Assembly!U$19+$BO224*Assembly!U$20+$BP224*Assembly!U$21+$BQ224*Assembly!U$22+$BR224*Assembly!U$23+$BS224*Assembly!U$24</f>
        <v>#VALUE!</v>
      </c>
      <c r="CO224" s="145" t="e">
        <f>$AY224*Assembly!V$4+$AZ224*Assembly!V$5+$BA224*Assembly!V$6+$BB224*Assembly!V$7+$BC224*Assembly!V$8+$BD224*Assembly!V$9+$BE224*Assembly!V$10+$BF224*Assembly!V$11+$BG224*Assembly!V$12+$BH224*Assembly!V$13+$BI224*Assembly!V$14+$BJ224*Assembly!V$15+$BK224*Assembly!V$16+$BL224*Assembly!V$17+$BM224*Assembly!V$18+$BN224*Assembly!V$19+$BO224*Assembly!V$20+$BP224*Assembly!V$21+$BQ224*Assembly!V$22+$BR224*Assembly!V$23+$BS224*Assembly!V$24</f>
        <v>#VALUE!</v>
      </c>
      <c r="CP224" s="145" t="e">
        <f>CF224*Refining!$F$3</f>
        <v>#VALUE!</v>
      </c>
      <c r="CQ224" s="145" t="e">
        <f>CG224*Refining!$F$4</f>
        <v>#VALUE!</v>
      </c>
      <c r="CR224" s="145" t="e">
        <f>CH224*Refining!$F$5</f>
        <v>#VALUE!</v>
      </c>
      <c r="CS224" s="145" t="e">
        <f>CI224*Refining!$F$6</f>
        <v>#VALUE!</v>
      </c>
      <c r="CT224" s="145" t="e">
        <f>CJ224*Refining!$F$7</f>
        <v>#VALUE!</v>
      </c>
      <c r="CU224" s="145" t="e">
        <f>CK224*Refining!$F$8</f>
        <v>#VALUE!</v>
      </c>
      <c r="CV224" s="145" t="e">
        <f>CL224*Refining!$F$9</f>
        <v>#VALUE!</v>
      </c>
      <c r="CW224" s="145" t="e">
        <f>CM224*Refining!$F$10</f>
        <v>#VALUE!</v>
      </c>
      <c r="CX224" s="145" t="e">
        <f>CN224*Refining!$F$11</f>
        <v>#VALUE!</v>
      </c>
      <c r="CY224" s="145" t="e">
        <f>CO224*Refining!$F$12</f>
        <v>#VALUE!</v>
      </c>
      <c r="CZ224" s="185" t="e">
        <f t="shared" ref="CZ224:DS224" si="904">IF(CF224 = 0, "", CF224)</f>
        <v>#VALUE!</v>
      </c>
      <c r="DA224" s="189" t="e">
        <f t="shared" si="904"/>
        <v>#VALUE!</v>
      </c>
      <c r="DB224" s="189" t="e">
        <f t="shared" si="904"/>
        <v>#VALUE!</v>
      </c>
      <c r="DC224" s="186" t="e">
        <f t="shared" si="904"/>
        <v>#VALUE!</v>
      </c>
      <c r="DD224" s="186" t="e">
        <f t="shared" si="904"/>
        <v>#VALUE!</v>
      </c>
      <c r="DE224" s="186" t="e">
        <f t="shared" si="904"/>
        <v>#VALUE!</v>
      </c>
      <c r="DF224" s="186" t="e">
        <f t="shared" si="904"/>
        <v>#VALUE!</v>
      </c>
      <c r="DG224" s="186" t="e">
        <f t="shared" si="904"/>
        <v>#VALUE!</v>
      </c>
      <c r="DH224" s="186" t="e">
        <f t="shared" si="904"/>
        <v>#VALUE!</v>
      </c>
      <c r="DI224" s="187" t="e">
        <f t="shared" si="904"/>
        <v>#VALUE!</v>
      </c>
      <c r="DJ224" s="185" t="e">
        <f t="shared" si="904"/>
        <v>#VALUE!</v>
      </c>
      <c r="DK224" s="189" t="e">
        <f t="shared" si="904"/>
        <v>#VALUE!</v>
      </c>
      <c r="DL224" s="189" t="e">
        <f t="shared" si="904"/>
        <v>#VALUE!</v>
      </c>
      <c r="DM224" s="186" t="e">
        <f t="shared" si="904"/>
        <v>#VALUE!</v>
      </c>
      <c r="DN224" s="211" t="e">
        <f t="shared" si="904"/>
        <v>#VALUE!</v>
      </c>
      <c r="DO224" s="186" t="e">
        <f t="shared" si="904"/>
        <v>#VALUE!</v>
      </c>
      <c r="DP224" s="186" t="e">
        <f t="shared" si="904"/>
        <v>#VALUE!</v>
      </c>
      <c r="DQ224" s="186" t="e">
        <f t="shared" si="904"/>
        <v>#VALUE!</v>
      </c>
      <c r="DR224" s="186" t="e">
        <f t="shared" si="904"/>
        <v>#VALUE!</v>
      </c>
      <c r="DS224" s="187" t="e">
        <f t="shared" si="904"/>
        <v>#VALUE!</v>
      </c>
      <c r="DT224" s="185" t="e">
        <f t="shared" si="11"/>
        <v>#VALUE!</v>
      </c>
      <c r="DU224" s="189" t="e">
        <f t="shared" si="12"/>
        <v>#VALUE!</v>
      </c>
      <c r="DV224" s="133" t="e">
        <f>CZ224*'Ores &amp; Ingots'!$C$3+DA224*'Ores &amp; Ingots'!$C$4+DB224*'Ores &amp; Ingots'!$C$5+DC224*'Ores &amp; Ingots'!$C$6+DD224*'Ores &amp; Ingots'!$C$7+DE224*'Ores &amp; Ingots'!$C$8+DF224*'Ores &amp; Ingots'!$C$9+DG224*'Ores &amp; Ingots'!$C$10+DH224*'Ores &amp; Ingots'!$C$11+DI224*'Ores &amp; Ingots'!$C$12</f>
        <v>#VALUE!</v>
      </c>
      <c r="DW224" s="133" t="e">
        <f>DJ224*'Ores &amp; Ingots'!$B$3+DK224*'Ores &amp; Ingots'!$B$4+DL224*'Ores &amp; Ingots'!$B$5+DM224*'Ores &amp; Ingots'!$B$6+DN224*'Ores &amp; Ingots'!$B$7+DO224*'Ores &amp; Ingots'!$B$8+DP224*'Ores &amp; Ingots'!$B$9+DQ224*'Ores &amp; Ingots'!$B$10+DR224*'Ores &amp; Ingots'!$B$11+DS224*'Ores &amp; Ingots'!$B$12</f>
        <v>#VALUE!</v>
      </c>
      <c r="DX224" s="189" t="e">
        <f>CZ224*Refining!$G$3+DA224*Refining!$G$4+DB224*Refining!$G$5+DC224*Refining!$G$6+DD224*Refining!$G$7+DE224*Refining!$G$8+DF224*Refining!$G$9+DG224*Refining!$G$10+DH224*Refining!$G$11+DI224*Refining!$G$12</f>
        <v>#VALUE!</v>
      </c>
      <c r="DY224" s="189" t="e">
        <f t="shared" si="13"/>
        <v>#VALUE!</v>
      </c>
      <c r="DZ224" s="192" t="e">
        <f t="shared" si="14"/>
        <v>#VALUE!</v>
      </c>
      <c r="EA224" s="185" t="e">
        <f t="shared" si="15"/>
        <v>#VALUE!</v>
      </c>
      <c r="EB224" s="194" t="e">
        <f t="shared" ref="EB224:EC224" si="905">EA224/60</f>
        <v>#VALUE!</v>
      </c>
      <c r="EC224" s="194" t="e">
        <f t="shared" si="905"/>
        <v>#VALUE!</v>
      </c>
      <c r="ED224" s="185" t="e">
        <f t="shared" si="17"/>
        <v>#VALUE!</v>
      </c>
      <c r="EE224" s="194" t="e">
        <f t="shared" ref="EE224:EF224" si="906">ED224/1000</f>
        <v>#VALUE!</v>
      </c>
      <c r="EF224" s="196" t="e">
        <f t="shared" si="906"/>
        <v>#VALUE!</v>
      </c>
      <c r="EG224" s="130" t="e">
        <f t="shared" si="19"/>
        <v>#VALUE!</v>
      </c>
      <c r="EH224" s="132" t="e">
        <f t="shared" si="20"/>
        <v>#VALUE!</v>
      </c>
      <c r="EI224" s="133" t="s">
        <v>28</v>
      </c>
    </row>
    <row r="225" spans="1:139" ht="12.75" hidden="1" x14ac:dyDescent="0.2">
      <c r="A225" s="864"/>
      <c r="B225" s="365" t="s">
        <v>424</v>
      </c>
      <c r="C225" s="137" t="s">
        <v>156</v>
      </c>
      <c r="D225" s="137">
        <v>1</v>
      </c>
      <c r="E225" s="137">
        <v>1</v>
      </c>
      <c r="F225" s="137">
        <v>1</v>
      </c>
      <c r="G225" s="139">
        <f t="shared" si="0"/>
        <v>15.625</v>
      </c>
      <c r="H225" s="140">
        <v>5</v>
      </c>
      <c r="I225" s="140">
        <v>12.5</v>
      </c>
      <c r="J225" s="140">
        <f>H225/Main!$D$9</f>
        <v>1</v>
      </c>
      <c r="K225" s="140">
        <f>I225/Main!$D$10</f>
        <v>6.25</v>
      </c>
      <c r="L225" s="140">
        <f t="shared" si="1"/>
        <v>6.25</v>
      </c>
      <c r="M225" s="140">
        <v>1</v>
      </c>
      <c r="N225" s="143"/>
      <c r="O225" s="143"/>
      <c r="P225" s="143"/>
      <c r="Q225" s="145"/>
      <c r="R225" s="143"/>
      <c r="S225" s="146"/>
      <c r="T225" s="146"/>
      <c r="U225" s="143"/>
      <c r="V225" s="143"/>
      <c r="W225" s="146"/>
      <c r="X225" s="146"/>
      <c r="Y225" s="143"/>
      <c r="Z225" s="143"/>
      <c r="AA225" s="143"/>
      <c r="AB225" s="143"/>
      <c r="AC225" s="362" t="s">
        <v>28</v>
      </c>
      <c r="AD225" s="167">
        <v>55</v>
      </c>
      <c r="AE225" s="133">
        <v>0</v>
      </c>
      <c r="AF225" s="133">
        <v>0</v>
      </c>
      <c r="AG225" s="133">
        <v>0</v>
      </c>
      <c r="AH225" s="133">
        <v>0</v>
      </c>
      <c r="AI225" s="133">
        <v>0</v>
      </c>
      <c r="AJ225" s="133">
        <v>0</v>
      </c>
      <c r="AK225" s="133">
        <v>0</v>
      </c>
      <c r="AL225" s="133">
        <v>0</v>
      </c>
      <c r="AM225" s="133">
        <v>0</v>
      </c>
      <c r="AN225" s="133">
        <v>0</v>
      </c>
      <c r="AO225" s="133">
        <v>15</v>
      </c>
      <c r="AP225" s="133">
        <v>0</v>
      </c>
      <c r="AQ225" s="133">
        <v>0</v>
      </c>
      <c r="AR225" s="133">
        <v>0</v>
      </c>
      <c r="AS225" s="133">
        <v>0</v>
      </c>
      <c r="AT225" s="133">
        <v>0</v>
      </c>
      <c r="AU225" s="133">
        <v>0</v>
      </c>
      <c r="AV225" s="133">
        <v>0</v>
      </c>
      <c r="AW225" s="133">
        <v>0</v>
      </c>
      <c r="AX225" s="133">
        <v>0</v>
      </c>
      <c r="AY225" s="406">
        <f t="shared" ref="AY225:BS225" si="907">IF(AD225 = 0, "", AD225)</f>
        <v>55</v>
      </c>
      <c r="AZ225" s="137" t="str">
        <f t="shared" si="907"/>
        <v/>
      </c>
      <c r="BA225" s="137" t="str">
        <f t="shared" si="907"/>
        <v/>
      </c>
      <c r="BB225" s="137" t="str">
        <f t="shared" si="907"/>
        <v/>
      </c>
      <c r="BC225" s="137" t="str">
        <f t="shared" si="907"/>
        <v/>
      </c>
      <c r="BD225" s="137" t="str">
        <f t="shared" si="907"/>
        <v/>
      </c>
      <c r="BE225" s="137" t="str">
        <f t="shared" si="907"/>
        <v/>
      </c>
      <c r="BF225" s="137" t="str">
        <f t="shared" si="907"/>
        <v/>
      </c>
      <c r="BG225" s="137" t="str">
        <f t="shared" si="907"/>
        <v/>
      </c>
      <c r="BH225" s="137" t="str">
        <f t="shared" si="907"/>
        <v/>
      </c>
      <c r="BI225" s="137" t="str">
        <f t="shared" si="907"/>
        <v/>
      </c>
      <c r="BJ225" s="133">
        <f t="shared" si="907"/>
        <v>15</v>
      </c>
      <c r="BK225" s="137" t="str">
        <f t="shared" si="907"/>
        <v/>
      </c>
      <c r="BL225" s="137" t="str">
        <f t="shared" si="907"/>
        <v/>
      </c>
      <c r="BM225" s="137" t="str">
        <f t="shared" si="907"/>
        <v/>
      </c>
      <c r="BN225" s="137" t="str">
        <f t="shared" si="907"/>
        <v/>
      </c>
      <c r="BO225" s="137" t="str">
        <f t="shared" si="907"/>
        <v/>
      </c>
      <c r="BP225" s="137" t="str">
        <f t="shared" si="907"/>
        <v/>
      </c>
      <c r="BQ225" s="137" t="str">
        <f t="shared" si="907"/>
        <v/>
      </c>
      <c r="BR225" s="137" t="str">
        <f t="shared" si="907"/>
        <v/>
      </c>
      <c r="BS225" s="169" t="str">
        <f t="shared" si="907"/>
        <v/>
      </c>
      <c r="BT225" s="174" t="e">
        <f>$AY225*Assembly!Z$4+$AZ225*Assembly!Z$5+$BA225*Assembly!Z$6+$BB225*Assembly!Z$7+$BC225*Assembly!Z$8+$BD225*Assembly!Z$9+$BE225*Assembly!Z$10+$BF225*Assembly!Z$11+$BG225*Assembly!Z$12+$BH225*Assembly!Z$13+$BI225*Assembly!Z$14+$BJ225*Assembly!Z$15+$BK225*Assembly!Z$16+$BL225*Assembly!Z$17+$BM225*Assembly!Z$18+$BN225*Assembly!Z$19+$BO225*Assembly!Z$20+$BP225*Assembly!Z$21+$BQ225*Assembly!Z$22+$BR225*Assembly!Z$23+$BS225*Assembly!Z$24</f>
        <v>#VALUE!</v>
      </c>
      <c r="BU225" s="133" t="e">
        <f t="shared" si="3"/>
        <v>#VALUE!</v>
      </c>
      <c r="BV225" s="133"/>
      <c r="BW225" s="133" t="e">
        <f>$AY225*Assembly!AD$4+$AZ225*Assembly!AD$5+$BA225*Assembly!AD$6+$BB225*Assembly!AD$7+$BC225*Assembly!AD$8+$BD225*Assembly!AD$9+$BE225*Assembly!AD$10+$BF225*Assembly!AD$11+$BG225*Assembly!AD$12+$BH225*Assembly!AD$13+$BI225*Assembly!AD$14+$BJ225*Assembly!AD$15+$BK225*Assembly!AD$16+$BL225*Assembly!AD$17+$BM225*Assembly!AD$18+$BN225*Assembly!AD$19+$BO225*Assembly!AD$20+$BP225*Assembly!AD$21+$BQ225*Assembly!AD$22+$BR225*Assembly!AD$23+$BS225*Assembly!AD$24</f>
        <v>#VALUE!</v>
      </c>
      <c r="BX225" s="177" t="e">
        <f t="shared" si="4"/>
        <v>#VALUE!</v>
      </c>
      <c r="BY225" s="178" t="e">
        <f t="shared" si="5"/>
        <v>#VALUE!</v>
      </c>
      <c r="BZ225" s="179" t="e">
        <f t="shared" si="6"/>
        <v>#VALUE!</v>
      </c>
      <c r="CA225" s="178" t="e">
        <f t="shared" si="7"/>
        <v>#VALUE!</v>
      </c>
      <c r="CB225" s="133" t="e">
        <f>$AY225*Assembly!Y$4+$AZ225*Assembly!Y$5+$BA225*Assembly!Y$6+$BB225*Assembly!Y$7+$BC225*Assembly!Y$8+$BD225*Assembly!Y$9+$BE225*Assembly!Y$10+$BF225*Assembly!Y$11+$BG225*Assembly!Y$12+$BH225*Assembly!Y$13+$BI225*Assembly!Y$14+$BJ225*Assembly!Y$15+$BK225*Assembly!Y$16+$BL225*Assembly!Y$17+$BM225*Assembly!Y$18+$BN225*Assembly!Y$19+$BO225*Assembly!Y$20+$BP225*Assembly!Y$21+$BQ225*Assembly!Y$22+$BR225*Assembly!Y$23+$BS225*Assembly!Y$24</f>
        <v>#VALUE!</v>
      </c>
      <c r="CC225" s="133" t="e">
        <f t="shared" si="8"/>
        <v>#VALUE!</v>
      </c>
      <c r="CD225" s="130" t="e">
        <f t="shared" si="9"/>
        <v>#VALUE!</v>
      </c>
      <c r="CE225" s="183" t="e">
        <f>$AY225*Assembly!AC$4+$AZ225*Assembly!AC$5+$BA225*Assembly!AC$6+$BB225*Assembly!AC$7+$BC225*Assembly!AC$8+$BD225*Assembly!AC$9+$BE225*Assembly!AC$10+$BF225*Assembly!AC$11+$BG225*Assembly!AC$12+$BH225*Assembly!AC$13+$BI225*Assembly!AC$14+$BJ225*Assembly!AC$15+$BK225*Assembly!AC$16+$BL225*Assembly!AC$17+$BM225*Assembly!AC$18+$BN225*Assembly!AC$19+$BO225*Assembly!AC$20+$BP225*Assembly!AC$21+$BQ225*Assembly!AC$22+$BR225*Assembly!AC$23+$BS225*Assembly!AC$24</f>
        <v>#VALUE!</v>
      </c>
      <c r="CF225" s="145" t="e">
        <f>$AY225*Assembly!M$4+$AZ225*Assembly!M$5+$BA225*Assembly!M$6+$BB225*Assembly!M$7+$BC225*Assembly!M$8+$BD225*Assembly!M$9+$BE225*Assembly!M$10+$BF225*Assembly!M$11+$BG225*Assembly!M$12+$BH225*Assembly!M$13+$BI225*Assembly!M$14+$BJ225*Assembly!M$15+$BK225*Assembly!M$16+$BL225*Assembly!M$17+$BM225*Assembly!M$18+$BN225*Assembly!M$19+$BO225*Assembly!M$20+$BP225*Assembly!M$21+$BQ225*Assembly!M$22+$BR225*Assembly!M$23+$BS225*Assembly!M$24</f>
        <v>#VALUE!</v>
      </c>
      <c r="CG225" s="145" t="e">
        <f>$AY225*Assembly!N$4+$AZ225*Assembly!N$5+$BA225*Assembly!N$6+$BB225*Assembly!N$7+$BC225*Assembly!N$8+$BD225*Assembly!N$9+$BE225*Assembly!N$10+$BF225*Assembly!N$11+$BG225*Assembly!N$12+$BH225*Assembly!N$13+$BI225*Assembly!N$14+$BJ225*Assembly!N$15+$BK225*Assembly!N$16+$BL225*Assembly!N$17+$BM225*Assembly!N$18+$BN225*Assembly!N$19+$BO225*Assembly!N$20+$BP225*Assembly!N$21+$BQ225*Assembly!N$22+$BR225*Assembly!N$23+$BS225*Assembly!N$24</f>
        <v>#VALUE!</v>
      </c>
      <c r="CH225" s="145" t="e">
        <f>$AY225*Assembly!O$4+$AZ225*Assembly!O$5+$BA225*Assembly!O$6+$BB225*Assembly!O$7+$BC225*Assembly!O$8+$BD225*Assembly!O$9+$BE225*Assembly!O$10+$BF225*Assembly!O$11+$BG225*Assembly!O$12+$BH225*Assembly!O$13+$BI225*Assembly!O$14+$BJ225*Assembly!O$15+$BK225*Assembly!O$16+$BL225*Assembly!O$17+$BM225*Assembly!O$18+$BN225*Assembly!O$19+$BO225*Assembly!O$20+$BP225*Assembly!O$21+$BQ225*Assembly!O$22+$BR225*Assembly!O$23+$BS225*Assembly!O$24</f>
        <v>#VALUE!</v>
      </c>
      <c r="CI225" s="140" t="e">
        <f>$AY225*Assembly!P$4+$AZ225*Assembly!P$5+$BA225*Assembly!P$6+$BB225*Assembly!P$7+$BC225*Assembly!P$8+$BD225*Assembly!P$9+$BE225*Assembly!P$10+$BF225*Assembly!P$11+$BG225*Assembly!P$12+$BH225*Assembly!P$13+$BI225*Assembly!P$14+$BJ225*Assembly!P$15+$BK225*Assembly!P$16+$BL225*Assembly!P$17+$BM225*Assembly!P$18+$BN225*Assembly!P$19+$BO225*Assembly!P$20+$BP225*Assembly!P$21+$BQ225*Assembly!P$22+$BR225*Assembly!P$23+$BS225*Assembly!P$24</f>
        <v>#VALUE!</v>
      </c>
      <c r="CJ225" s="140" t="e">
        <f>$AY225*Assembly!Q$4+$AZ225*Assembly!Q$5+$BA225*Assembly!Q$6+$BB225*Assembly!Q$7+$BC225*Assembly!Q$8+$BD225*Assembly!Q$9+$BE225*Assembly!Q$10+$BF225*Assembly!Q$11+$BG225*Assembly!Q$12+$BH225*Assembly!Q$13+$BI225*Assembly!Q$14+$BJ225*Assembly!Q$15+$BK225*Assembly!Q$16+$BL225*Assembly!Q$17+$BM225*Assembly!Q$18+$BN225*Assembly!Q$19+$BO225*Assembly!Q$20+$BP225*Assembly!Q$21+$BQ225*Assembly!Q$22+$BR225*Assembly!Q$23+$BS225*Assembly!Q$24</f>
        <v>#VALUE!</v>
      </c>
      <c r="CK225" s="145" t="e">
        <f>$AY225*Assembly!R$4+$AZ225*Assembly!R$5+$BA225*Assembly!R$6+$BB225*Assembly!R$7+$BC225*Assembly!R$8+$BD225*Assembly!R$9+$BE225*Assembly!R$10+$BF225*Assembly!R$11+$BG225*Assembly!R$12+$BH225*Assembly!R$13+$BI225*Assembly!R$14+$BJ225*Assembly!R$15+$BK225*Assembly!R$16+$BL225*Assembly!R$17+$BM225*Assembly!R$18+$BN225*Assembly!R$19+$BO225*Assembly!R$20+$BP225*Assembly!R$21+$BQ225*Assembly!R$22+$BR225*Assembly!R$23+$BS225*Assembly!R$24</f>
        <v>#VALUE!</v>
      </c>
      <c r="CL225" s="140" t="e">
        <f>$AY225*Assembly!S$4+$AZ225*Assembly!S$5+$BA225*Assembly!S$6+$BB225*Assembly!S$7+$BC225*Assembly!S$8+$BD225*Assembly!S$9+$BE225*Assembly!S$10+$BF225*Assembly!S$11+$BG225*Assembly!S$12+$BH225*Assembly!S$13+$BI225*Assembly!S$14+$BJ225*Assembly!S$15+$BK225*Assembly!S$16+$BL225*Assembly!S$17+$BM225*Assembly!S$18+$BN225*Assembly!S$19+$BO225*Assembly!S$20+$BP225*Assembly!S$21+$BQ225*Assembly!S$22+$BR225*Assembly!S$23+$BS225*Assembly!S$24</f>
        <v>#VALUE!</v>
      </c>
      <c r="CM225" s="140" t="e">
        <f>$AY225*Assembly!T$4+$AZ225*Assembly!T$5+$BA225*Assembly!T$6+$BB225*Assembly!T$7+$BC225*Assembly!T$8+$BD225*Assembly!T$9+$BE225*Assembly!T$10+$BF225*Assembly!T$11+$BG225*Assembly!T$12+$BH225*Assembly!T$13+$BI225*Assembly!T$14+$BJ225*Assembly!T$15+$BK225*Assembly!T$16+$BL225*Assembly!T$17+$BM225*Assembly!T$18+$BN225*Assembly!T$19+$BO225*Assembly!T$20+$BP225*Assembly!T$21+$BQ225*Assembly!T$22+$BR225*Assembly!T$23+$BS225*Assembly!T$24</f>
        <v>#VALUE!</v>
      </c>
      <c r="CN225" s="140" t="e">
        <f>$AY225*Assembly!U$4+$AZ225*Assembly!U$5+$BA225*Assembly!U$6+$BB225*Assembly!U$7+$BC225*Assembly!U$8+$BD225*Assembly!U$9+$BE225*Assembly!U$10+$BF225*Assembly!U$11+$BG225*Assembly!U$12+$BH225*Assembly!U$13+$BI225*Assembly!U$14+$BJ225*Assembly!U$15+$BK225*Assembly!U$16+$BL225*Assembly!U$17+$BM225*Assembly!U$18+$BN225*Assembly!U$19+$BO225*Assembly!U$20+$BP225*Assembly!U$21+$BQ225*Assembly!U$22+$BR225*Assembly!U$23+$BS225*Assembly!U$24</f>
        <v>#VALUE!</v>
      </c>
      <c r="CO225" s="145" t="e">
        <f>$AY225*Assembly!V$4+$AZ225*Assembly!V$5+$BA225*Assembly!V$6+$BB225*Assembly!V$7+$BC225*Assembly!V$8+$BD225*Assembly!V$9+$BE225*Assembly!V$10+$BF225*Assembly!V$11+$BG225*Assembly!V$12+$BH225*Assembly!V$13+$BI225*Assembly!V$14+$BJ225*Assembly!V$15+$BK225*Assembly!V$16+$BL225*Assembly!V$17+$BM225*Assembly!V$18+$BN225*Assembly!V$19+$BO225*Assembly!V$20+$BP225*Assembly!V$21+$BQ225*Assembly!V$22+$BR225*Assembly!V$23+$BS225*Assembly!V$24</f>
        <v>#VALUE!</v>
      </c>
      <c r="CP225" s="145" t="e">
        <f>CF225*Refining!$F$3</f>
        <v>#VALUE!</v>
      </c>
      <c r="CQ225" s="145" t="e">
        <f>CG225*Refining!$F$4</f>
        <v>#VALUE!</v>
      </c>
      <c r="CR225" s="145" t="e">
        <f>CH225*Refining!$F$5</f>
        <v>#VALUE!</v>
      </c>
      <c r="CS225" s="145" t="e">
        <f>CI225*Refining!$F$6</f>
        <v>#VALUE!</v>
      </c>
      <c r="CT225" s="145" t="e">
        <f>CJ225*Refining!$F$7</f>
        <v>#VALUE!</v>
      </c>
      <c r="CU225" s="145" t="e">
        <f>CK225*Refining!$F$8</f>
        <v>#VALUE!</v>
      </c>
      <c r="CV225" s="145" t="e">
        <f>CL225*Refining!$F$9</f>
        <v>#VALUE!</v>
      </c>
      <c r="CW225" s="145" t="e">
        <f>CM225*Refining!$F$10</f>
        <v>#VALUE!</v>
      </c>
      <c r="CX225" s="145" t="e">
        <f>CN225*Refining!$F$11</f>
        <v>#VALUE!</v>
      </c>
      <c r="CY225" s="145" t="e">
        <f>CO225*Refining!$F$12</f>
        <v>#VALUE!</v>
      </c>
      <c r="CZ225" s="185" t="e">
        <f t="shared" ref="CZ225:DS225" si="908">IF(CF225 = 0, "", CF225)</f>
        <v>#VALUE!</v>
      </c>
      <c r="DA225" s="189" t="e">
        <f t="shared" si="908"/>
        <v>#VALUE!</v>
      </c>
      <c r="DB225" s="189" t="e">
        <f t="shared" si="908"/>
        <v>#VALUE!</v>
      </c>
      <c r="DC225" s="186" t="e">
        <f t="shared" si="908"/>
        <v>#VALUE!</v>
      </c>
      <c r="DD225" s="186" t="e">
        <f t="shared" si="908"/>
        <v>#VALUE!</v>
      </c>
      <c r="DE225" s="186" t="e">
        <f t="shared" si="908"/>
        <v>#VALUE!</v>
      </c>
      <c r="DF225" s="186" t="e">
        <f t="shared" si="908"/>
        <v>#VALUE!</v>
      </c>
      <c r="DG225" s="186" t="e">
        <f t="shared" si="908"/>
        <v>#VALUE!</v>
      </c>
      <c r="DH225" s="186" t="e">
        <f t="shared" si="908"/>
        <v>#VALUE!</v>
      </c>
      <c r="DI225" s="187" t="e">
        <f t="shared" si="908"/>
        <v>#VALUE!</v>
      </c>
      <c r="DJ225" s="185" t="e">
        <f t="shared" si="908"/>
        <v>#VALUE!</v>
      </c>
      <c r="DK225" s="189" t="e">
        <f t="shared" si="908"/>
        <v>#VALUE!</v>
      </c>
      <c r="DL225" s="189" t="e">
        <f t="shared" si="908"/>
        <v>#VALUE!</v>
      </c>
      <c r="DM225" s="186" t="e">
        <f t="shared" si="908"/>
        <v>#VALUE!</v>
      </c>
      <c r="DN225" s="211" t="e">
        <f t="shared" si="908"/>
        <v>#VALUE!</v>
      </c>
      <c r="DO225" s="186" t="e">
        <f t="shared" si="908"/>
        <v>#VALUE!</v>
      </c>
      <c r="DP225" s="186" t="e">
        <f t="shared" si="908"/>
        <v>#VALUE!</v>
      </c>
      <c r="DQ225" s="186" t="e">
        <f t="shared" si="908"/>
        <v>#VALUE!</v>
      </c>
      <c r="DR225" s="186" t="e">
        <f t="shared" si="908"/>
        <v>#VALUE!</v>
      </c>
      <c r="DS225" s="187" t="e">
        <f t="shared" si="908"/>
        <v>#VALUE!</v>
      </c>
      <c r="DT225" s="185" t="e">
        <f t="shared" si="11"/>
        <v>#VALUE!</v>
      </c>
      <c r="DU225" s="189" t="e">
        <f t="shared" si="12"/>
        <v>#VALUE!</v>
      </c>
      <c r="DV225" s="133" t="e">
        <f>CZ225*'Ores &amp; Ingots'!$C$3+DA225*'Ores &amp; Ingots'!$C$4+DB225*'Ores &amp; Ingots'!$C$5+DC225*'Ores &amp; Ingots'!$C$6+DD225*'Ores &amp; Ingots'!$C$7+DE225*'Ores &amp; Ingots'!$C$8+DF225*'Ores &amp; Ingots'!$C$9+DG225*'Ores &amp; Ingots'!$C$10+DH225*'Ores &amp; Ingots'!$C$11+DI225*'Ores &amp; Ingots'!$C$12</f>
        <v>#VALUE!</v>
      </c>
      <c r="DW225" s="133" t="e">
        <f>DJ225*'Ores &amp; Ingots'!$B$3+DK225*'Ores &amp; Ingots'!$B$4+DL225*'Ores &amp; Ingots'!$B$5+DM225*'Ores &amp; Ingots'!$B$6+DN225*'Ores &amp; Ingots'!$B$7+DO225*'Ores &amp; Ingots'!$B$8+DP225*'Ores &amp; Ingots'!$B$9+DQ225*'Ores &amp; Ingots'!$B$10+DR225*'Ores &amp; Ingots'!$B$11+DS225*'Ores &amp; Ingots'!$B$12</f>
        <v>#VALUE!</v>
      </c>
      <c r="DX225" s="189" t="e">
        <f>CZ225*Refining!$G$3+DA225*Refining!$G$4+DB225*Refining!$G$5+DC225*Refining!$G$6+DD225*Refining!$G$7+DE225*Refining!$G$8+DF225*Refining!$G$9+DG225*Refining!$G$10+DH225*Refining!$G$11+DI225*Refining!$G$12</f>
        <v>#VALUE!</v>
      </c>
      <c r="DY225" s="189" t="e">
        <f t="shared" si="13"/>
        <v>#VALUE!</v>
      </c>
      <c r="DZ225" s="192" t="e">
        <f t="shared" si="14"/>
        <v>#VALUE!</v>
      </c>
      <c r="EA225" s="185" t="e">
        <f t="shared" si="15"/>
        <v>#VALUE!</v>
      </c>
      <c r="EB225" s="194" t="e">
        <f t="shared" ref="EB225:EC225" si="909">EA225/60</f>
        <v>#VALUE!</v>
      </c>
      <c r="EC225" s="194" t="e">
        <f t="shared" si="909"/>
        <v>#VALUE!</v>
      </c>
      <c r="ED225" s="185" t="e">
        <f t="shared" si="17"/>
        <v>#VALUE!</v>
      </c>
      <c r="EE225" s="194" t="e">
        <f t="shared" ref="EE225:EF225" si="910">ED225/1000</f>
        <v>#VALUE!</v>
      </c>
      <c r="EF225" s="196" t="e">
        <f t="shared" si="910"/>
        <v>#VALUE!</v>
      </c>
      <c r="EG225" s="130" t="e">
        <f t="shared" si="19"/>
        <v>#VALUE!</v>
      </c>
      <c r="EH225" s="132" t="e">
        <f t="shared" si="20"/>
        <v>#VALUE!</v>
      </c>
      <c r="EI225" s="133" t="s">
        <v>28</v>
      </c>
    </row>
    <row r="226" spans="1:139" ht="12.75" hidden="1" x14ac:dyDescent="0.2">
      <c r="A226" s="864"/>
      <c r="B226" s="365" t="s">
        <v>425</v>
      </c>
      <c r="C226" s="137" t="s">
        <v>156</v>
      </c>
      <c r="D226" s="137">
        <v>1</v>
      </c>
      <c r="E226" s="137">
        <v>1</v>
      </c>
      <c r="F226" s="137">
        <v>1</v>
      </c>
      <c r="G226" s="139">
        <f t="shared" si="0"/>
        <v>15.625</v>
      </c>
      <c r="H226" s="140">
        <v>3</v>
      </c>
      <c r="I226" s="140">
        <v>7.5</v>
      </c>
      <c r="J226" s="140">
        <f>H226/Main!$D$9</f>
        <v>0.6</v>
      </c>
      <c r="K226" s="140">
        <f>I226/Main!$D$10</f>
        <v>3.75</v>
      </c>
      <c r="L226" s="140">
        <f t="shared" si="1"/>
        <v>6.25</v>
      </c>
      <c r="M226" s="140">
        <v>1</v>
      </c>
      <c r="N226" s="143"/>
      <c r="O226" s="143"/>
      <c r="P226" s="143"/>
      <c r="Q226" s="145"/>
      <c r="R226" s="143"/>
      <c r="S226" s="146"/>
      <c r="T226" s="146"/>
      <c r="U226" s="143"/>
      <c r="V226" s="143"/>
      <c r="W226" s="146"/>
      <c r="X226" s="146"/>
      <c r="Y226" s="143"/>
      <c r="Z226" s="143"/>
      <c r="AA226" s="143"/>
      <c r="AB226" s="143"/>
      <c r="AC226" s="362" t="s">
        <v>28</v>
      </c>
      <c r="AD226" s="167">
        <v>19</v>
      </c>
      <c r="AE226" s="133">
        <v>0</v>
      </c>
      <c r="AF226" s="133">
        <v>0</v>
      </c>
      <c r="AG226" s="133">
        <v>0</v>
      </c>
      <c r="AH226" s="133">
        <v>0</v>
      </c>
      <c r="AI226" s="133">
        <v>0</v>
      </c>
      <c r="AJ226" s="133">
        <v>0</v>
      </c>
      <c r="AK226" s="133">
        <v>0</v>
      </c>
      <c r="AL226" s="133">
        <v>0</v>
      </c>
      <c r="AM226" s="133">
        <v>0</v>
      </c>
      <c r="AN226" s="133">
        <v>0</v>
      </c>
      <c r="AO226" s="133">
        <v>6</v>
      </c>
      <c r="AP226" s="133">
        <v>0</v>
      </c>
      <c r="AQ226" s="133">
        <v>0</v>
      </c>
      <c r="AR226" s="133">
        <v>0</v>
      </c>
      <c r="AS226" s="133">
        <v>0</v>
      </c>
      <c r="AT226" s="133">
        <v>0</v>
      </c>
      <c r="AU226" s="133">
        <v>0</v>
      </c>
      <c r="AV226" s="133">
        <v>0</v>
      </c>
      <c r="AW226" s="133">
        <v>0</v>
      </c>
      <c r="AX226" s="133">
        <v>0</v>
      </c>
      <c r="AY226" s="406">
        <f t="shared" ref="AY226:BS226" si="911">IF(AD226 = 0, "", AD226)</f>
        <v>19</v>
      </c>
      <c r="AZ226" s="137" t="str">
        <f t="shared" si="911"/>
        <v/>
      </c>
      <c r="BA226" s="137" t="str">
        <f t="shared" si="911"/>
        <v/>
      </c>
      <c r="BB226" s="137" t="str">
        <f t="shared" si="911"/>
        <v/>
      </c>
      <c r="BC226" s="137" t="str">
        <f t="shared" si="911"/>
        <v/>
      </c>
      <c r="BD226" s="137" t="str">
        <f t="shared" si="911"/>
        <v/>
      </c>
      <c r="BE226" s="137" t="str">
        <f t="shared" si="911"/>
        <v/>
      </c>
      <c r="BF226" s="137" t="str">
        <f t="shared" si="911"/>
        <v/>
      </c>
      <c r="BG226" s="137" t="str">
        <f t="shared" si="911"/>
        <v/>
      </c>
      <c r="BH226" s="137" t="str">
        <f t="shared" si="911"/>
        <v/>
      </c>
      <c r="BI226" s="137" t="str">
        <f t="shared" si="911"/>
        <v/>
      </c>
      <c r="BJ226" s="133">
        <f t="shared" si="911"/>
        <v>6</v>
      </c>
      <c r="BK226" s="137" t="str">
        <f t="shared" si="911"/>
        <v/>
      </c>
      <c r="BL226" s="137" t="str">
        <f t="shared" si="911"/>
        <v/>
      </c>
      <c r="BM226" s="137" t="str">
        <f t="shared" si="911"/>
        <v/>
      </c>
      <c r="BN226" s="137" t="str">
        <f t="shared" si="911"/>
        <v/>
      </c>
      <c r="BO226" s="137" t="str">
        <f t="shared" si="911"/>
        <v/>
      </c>
      <c r="BP226" s="137" t="str">
        <f t="shared" si="911"/>
        <v/>
      </c>
      <c r="BQ226" s="137" t="str">
        <f t="shared" si="911"/>
        <v/>
      </c>
      <c r="BR226" s="137" t="str">
        <f t="shared" si="911"/>
        <v/>
      </c>
      <c r="BS226" s="169" t="str">
        <f t="shared" si="911"/>
        <v/>
      </c>
      <c r="BT226" s="174" t="e">
        <f>$AY226*Assembly!Z$4+$AZ226*Assembly!Z$5+$BA226*Assembly!Z$6+$BB226*Assembly!Z$7+$BC226*Assembly!Z$8+$BD226*Assembly!Z$9+$BE226*Assembly!Z$10+$BF226*Assembly!Z$11+$BG226*Assembly!Z$12+$BH226*Assembly!Z$13+$BI226*Assembly!Z$14+$BJ226*Assembly!Z$15+$BK226*Assembly!Z$16+$BL226*Assembly!Z$17+$BM226*Assembly!Z$18+$BN226*Assembly!Z$19+$BO226*Assembly!Z$20+$BP226*Assembly!Z$21+$BQ226*Assembly!Z$22+$BR226*Assembly!Z$23+$BS226*Assembly!Z$24</f>
        <v>#VALUE!</v>
      </c>
      <c r="BU226" s="133" t="e">
        <f t="shared" si="3"/>
        <v>#VALUE!</v>
      </c>
      <c r="BV226" s="133"/>
      <c r="BW226" s="133" t="e">
        <f>$AY226*Assembly!AD$4+$AZ226*Assembly!AD$5+$BA226*Assembly!AD$6+$BB226*Assembly!AD$7+$BC226*Assembly!AD$8+$BD226*Assembly!AD$9+$BE226*Assembly!AD$10+$BF226*Assembly!AD$11+$BG226*Assembly!AD$12+$BH226*Assembly!AD$13+$BI226*Assembly!AD$14+$BJ226*Assembly!AD$15+$BK226*Assembly!AD$16+$BL226*Assembly!AD$17+$BM226*Assembly!AD$18+$BN226*Assembly!AD$19+$BO226*Assembly!AD$20+$BP226*Assembly!AD$21+$BQ226*Assembly!AD$22+$BR226*Assembly!AD$23+$BS226*Assembly!AD$24</f>
        <v>#VALUE!</v>
      </c>
      <c r="BX226" s="177" t="e">
        <f t="shared" si="4"/>
        <v>#VALUE!</v>
      </c>
      <c r="BY226" s="178" t="e">
        <f t="shared" si="5"/>
        <v>#VALUE!</v>
      </c>
      <c r="BZ226" s="179" t="e">
        <f t="shared" si="6"/>
        <v>#VALUE!</v>
      </c>
      <c r="CA226" s="178" t="e">
        <f t="shared" si="7"/>
        <v>#VALUE!</v>
      </c>
      <c r="CB226" s="133" t="e">
        <f>$AY226*Assembly!Y$4+$AZ226*Assembly!Y$5+$BA226*Assembly!Y$6+$BB226*Assembly!Y$7+$BC226*Assembly!Y$8+$BD226*Assembly!Y$9+$BE226*Assembly!Y$10+$BF226*Assembly!Y$11+$BG226*Assembly!Y$12+$BH226*Assembly!Y$13+$BI226*Assembly!Y$14+$BJ226*Assembly!Y$15+$BK226*Assembly!Y$16+$BL226*Assembly!Y$17+$BM226*Assembly!Y$18+$BN226*Assembly!Y$19+$BO226*Assembly!Y$20+$BP226*Assembly!Y$21+$BQ226*Assembly!Y$22+$BR226*Assembly!Y$23+$BS226*Assembly!Y$24</f>
        <v>#VALUE!</v>
      </c>
      <c r="CC226" s="133" t="e">
        <f t="shared" si="8"/>
        <v>#VALUE!</v>
      </c>
      <c r="CD226" s="130" t="e">
        <f t="shared" si="9"/>
        <v>#VALUE!</v>
      </c>
      <c r="CE226" s="183" t="e">
        <f>$AY226*Assembly!AC$4+$AZ226*Assembly!AC$5+$BA226*Assembly!AC$6+$BB226*Assembly!AC$7+$BC226*Assembly!AC$8+$BD226*Assembly!AC$9+$BE226*Assembly!AC$10+$BF226*Assembly!AC$11+$BG226*Assembly!AC$12+$BH226*Assembly!AC$13+$BI226*Assembly!AC$14+$BJ226*Assembly!AC$15+$BK226*Assembly!AC$16+$BL226*Assembly!AC$17+$BM226*Assembly!AC$18+$BN226*Assembly!AC$19+$BO226*Assembly!AC$20+$BP226*Assembly!AC$21+$BQ226*Assembly!AC$22+$BR226*Assembly!AC$23+$BS226*Assembly!AC$24</f>
        <v>#VALUE!</v>
      </c>
      <c r="CF226" s="145" t="e">
        <f>$AY226*Assembly!M$4+$AZ226*Assembly!M$5+$BA226*Assembly!M$6+$BB226*Assembly!M$7+$BC226*Assembly!M$8+$BD226*Assembly!M$9+$BE226*Assembly!M$10+$BF226*Assembly!M$11+$BG226*Assembly!M$12+$BH226*Assembly!M$13+$BI226*Assembly!M$14+$BJ226*Assembly!M$15+$BK226*Assembly!M$16+$BL226*Assembly!M$17+$BM226*Assembly!M$18+$BN226*Assembly!M$19+$BO226*Assembly!M$20+$BP226*Assembly!M$21+$BQ226*Assembly!M$22+$BR226*Assembly!M$23+$BS226*Assembly!M$24</f>
        <v>#VALUE!</v>
      </c>
      <c r="CG226" s="145" t="e">
        <f>$AY226*Assembly!N$4+$AZ226*Assembly!N$5+$BA226*Assembly!N$6+$BB226*Assembly!N$7+$BC226*Assembly!N$8+$BD226*Assembly!N$9+$BE226*Assembly!N$10+$BF226*Assembly!N$11+$BG226*Assembly!N$12+$BH226*Assembly!N$13+$BI226*Assembly!N$14+$BJ226*Assembly!N$15+$BK226*Assembly!N$16+$BL226*Assembly!N$17+$BM226*Assembly!N$18+$BN226*Assembly!N$19+$BO226*Assembly!N$20+$BP226*Assembly!N$21+$BQ226*Assembly!N$22+$BR226*Assembly!N$23+$BS226*Assembly!N$24</f>
        <v>#VALUE!</v>
      </c>
      <c r="CH226" s="145" t="e">
        <f>$AY226*Assembly!O$4+$AZ226*Assembly!O$5+$BA226*Assembly!O$6+$BB226*Assembly!O$7+$BC226*Assembly!O$8+$BD226*Assembly!O$9+$BE226*Assembly!O$10+$BF226*Assembly!O$11+$BG226*Assembly!O$12+$BH226*Assembly!O$13+$BI226*Assembly!O$14+$BJ226*Assembly!O$15+$BK226*Assembly!O$16+$BL226*Assembly!O$17+$BM226*Assembly!O$18+$BN226*Assembly!O$19+$BO226*Assembly!O$20+$BP226*Assembly!O$21+$BQ226*Assembly!O$22+$BR226*Assembly!O$23+$BS226*Assembly!O$24</f>
        <v>#VALUE!</v>
      </c>
      <c r="CI226" s="140" t="e">
        <f>$AY226*Assembly!P$4+$AZ226*Assembly!P$5+$BA226*Assembly!P$6+$BB226*Assembly!P$7+$BC226*Assembly!P$8+$BD226*Assembly!P$9+$BE226*Assembly!P$10+$BF226*Assembly!P$11+$BG226*Assembly!P$12+$BH226*Assembly!P$13+$BI226*Assembly!P$14+$BJ226*Assembly!P$15+$BK226*Assembly!P$16+$BL226*Assembly!P$17+$BM226*Assembly!P$18+$BN226*Assembly!P$19+$BO226*Assembly!P$20+$BP226*Assembly!P$21+$BQ226*Assembly!P$22+$BR226*Assembly!P$23+$BS226*Assembly!P$24</f>
        <v>#VALUE!</v>
      </c>
      <c r="CJ226" s="140" t="e">
        <f>$AY226*Assembly!Q$4+$AZ226*Assembly!Q$5+$BA226*Assembly!Q$6+$BB226*Assembly!Q$7+$BC226*Assembly!Q$8+$BD226*Assembly!Q$9+$BE226*Assembly!Q$10+$BF226*Assembly!Q$11+$BG226*Assembly!Q$12+$BH226*Assembly!Q$13+$BI226*Assembly!Q$14+$BJ226*Assembly!Q$15+$BK226*Assembly!Q$16+$BL226*Assembly!Q$17+$BM226*Assembly!Q$18+$BN226*Assembly!Q$19+$BO226*Assembly!Q$20+$BP226*Assembly!Q$21+$BQ226*Assembly!Q$22+$BR226*Assembly!Q$23+$BS226*Assembly!Q$24</f>
        <v>#VALUE!</v>
      </c>
      <c r="CK226" s="145" t="e">
        <f>$AY226*Assembly!R$4+$AZ226*Assembly!R$5+$BA226*Assembly!R$6+$BB226*Assembly!R$7+$BC226*Assembly!R$8+$BD226*Assembly!R$9+$BE226*Assembly!R$10+$BF226*Assembly!R$11+$BG226*Assembly!R$12+$BH226*Assembly!R$13+$BI226*Assembly!R$14+$BJ226*Assembly!R$15+$BK226*Assembly!R$16+$BL226*Assembly!R$17+$BM226*Assembly!R$18+$BN226*Assembly!R$19+$BO226*Assembly!R$20+$BP226*Assembly!R$21+$BQ226*Assembly!R$22+$BR226*Assembly!R$23+$BS226*Assembly!R$24</f>
        <v>#VALUE!</v>
      </c>
      <c r="CL226" s="140" t="e">
        <f>$AY226*Assembly!S$4+$AZ226*Assembly!S$5+$BA226*Assembly!S$6+$BB226*Assembly!S$7+$BC226*Assembly!S$8+$BD226*Assembly!S$9+$BE226*Assembly!S$10+$BF226*Assembly!S$11+$BG226*Assembly!S$12+$BH226*Assembly!S$13+$BI226*Assembly!S$14+$BJ226*Assembly!S$15+$BK226*Assembly!S$16+$BL226*Assembly!S$17+$BM226*Assembly!S$18+$BN226*Assembly!S$19+$BO226*Assembly!S$20+$BP226*Assembly!S$21+$BQ226*Assembly!S$22+$BR226*Assembly!S$23+$BS226*Assembly!S$24</f>
        <v>#VALUE!</v>
      </c>
      <c r="CM226" s="140" t="e">
        <f>$AY226*Assembly!T$4+$AZ226*Assembly!T$5+$BA226*Assembly!T$6+$BB226*Assembly!T$7+$BC226*Assembly!T$8+$BD226*Assembly!T$9+$BE226*Assembly!T$10+$BF226*Assembly!T$11+$BG226*Assembly!T$12+$BH226*Assembly!T$13+$BI226*Assembly!T$14+$BJ226*Assembly!T$15+$BK226*Assembly!T$16+$BL226*Assembly!T$17+$BM226*Assembly!T$18+$BN226*Assembly!T$19+$BO226*Assembly!T$20+$BP226*Assembly!T$21+$BQ226*Assembly!T$22+$BR226*Assembly!T$23+$BS226*Assembly!T$24</f>
        <v>#VALUE!</v>
      </c>
      <c r="CN226" s="140" t="e">
        <f>$AY226*Assembly!U$4+$AZ226*Assembly!U$5+$BA226*Assembly!U$6+$BB226*Assembly!U$7+$BC226*Assembly!U$8+$BD226*Assembly!U$9+$BE226*Assembly!U$10+$BF226*Assembly!U$11+$BG226*Assembly!U$12+$BH226*Assembly!U$13+$BI226*Assembly!U$14+$BJ226*Assembly!U$15+$BK226*Assembly!U$16+$BL226*Assembly!U$17+$BM226*Assembly!U$18+$BN226*Assembly!U$19+$BO226*Assembly!U$20+$BP226*Assembly!U$21+$BQ226*Assembly!U$22+$BR226*Assembly!U$23+$BS226*Assembly!U$24</f>
        <v>#VALUE!</v>
      </c>
      <c r="CO226" s="145" t="e">
        <f>$AY226*Assembly!V$4+$AZ226*Assembly!V$5+$BA226*Assembly!V$6+$BB226*Assembly!V$7+$BC226*Assembly!V$8+$BD226*Assembly!V$9+$BE226*Assembly!V$10+$BF226*Assembly!V$11+$BG226*Assembly!V$12+$BH226*Assembly!V$13+$BI226*Assembly!V$14+$BJ226*Assembly!V$15+$BK226*Assembly!V$16+$BL226*Assembly!V$17+$BM226*Assembly!V$18+$BN226*Assembly!V$19+$BO226*Assembly!V$20+$BP226*Assembly!V$21+$BQ226*Assembly!V$22+$BR226*Assembly!V$23+$BS226*Assembly!V$24</f>
        <v>#VALUE!</v>
      </c>
      <c r="CP226" s="145" t="e">
        <f>CF226*Refining!$F$3</f>
        <v>#VALUE!</v>
      </c>
      <c r="CQ226" s="145" t="e">
        <f>CG226*Refining!$F$4</f>
        <v>#VALUE!</v>
      </c>
      <c r="CR226" s="145" t="e">
        <f>CH226*Refining!$F$5</f>
        <v>#VALUE!</v>
      </c>
      <c r="CS226" s="145" t="e">
        <f>CI226*Refining!$F$6</f>
        <v>#VALUE!</v>
      </c>
      <c r="CT226" s="145" t="e">
        <f>CJ226*Refining!$F$7</f>
        <v>#VALUE!</v>
      </c>
      <c r="CU226" s="145" t="e">
        <f>CK226*Refining!$F$8</f>
        <v>#VALUE!</v>
      </c>
      <c r="CV226" s="145" t="e">
        <f>CL226*Refining!$F$9</f>
        <v>#VALUE!</v>
      </c>
      <c r="CW226" s="145" t="e">
        <f>CM226*Refining!$F$10</f>
        <v>#VALUE!</v>
      </c>
      <c r="CX226" s="145" t="e">
        <f>CN226*Refining!$F$11</f>
        <v>#VALUE!</v>
      </c>
      <c r="CY226" s="145" t="e">
        <f>CO226*Refining!$F$12</f>
        <v>#VALUE!</v>
      </c>
      <c r="CZ226" s="185" t="e">
        <f t="shared" ref="CZ226:DS226" si="912">IF(CF226 = 0, "", CF226)</f>
        <v>#VALUE!</v>
      </c>
      <c r="DA226" s="189" t="e">
        <f t="shared" si="912"/>
        <v>#VALUE!</v>
      </c>
      <c r="DB226" s="189" t="e">
        <f t="shared" si="912"/>
        <v>#VALUE!</v>
      </c>
      <c r="DC226" s="186" t="e">
        <f t="shared" si="912"/>
        <v>#VALUE!</v>
      </c>
      <c r="DD226" s="186" t="e">
        <f t="shared" si="912"/>
        <v>#VALUE!</v>
      </c>
      <c r="DE226" s="186" t="e">
        <f t="shared" si="912"/>
        <v>#VALUE!</v>
      </c>
      <c r="DF226" s="186" t="e">
        <f t="shared" si="912"/>
        <v>#VALUE!</v>
      </c>
      <c r="DG226" s="186" t="e">
        <f t="shared" si="912"/>
        <v>#VALUE!</v>
      </c>
      <c r="DH226" s="186" t="e">
        <f t="shared" si="912"/>
        <v>#VALUE!</v>
      </c>
      <c r="DI226" s="187" t="e">
        <f t="shared" si="912"/>
        <v>#VALUE!</v>
      </c>
      <c r="DJ226" s="185" t="e">
        <f t="shared" si="912"/>
        <v>#VALUE!</v>
      </c>
      <c r="DK226" s="189" t="e">
        <f t="shared" si="912"/>
        <v>#VALUE!</v>
      </c>
      <c r="DL226" s="189" t="e">
        <f t="shared" si="912"/>
        <v>#VALUE!</v>
      </c>
      <c r="DM226" s="186" t="e">
        <f t="shared" si="912"/>
        <v>#VALUE!</v>
      </c>
      <c r="DN226" s="211" t="e">
        <f t="shared" si="912"/>
        <v>#VALUE!</v>
      </c>
      <c r="DO226" s="186" t="e">
        <f t="shared" si="912"/>
        <v>#VALUE!</v>
      </c>
      <c r="DP226" s="186" t="e">
        <f t="shared" si="912"/>
        <v>#VALUE!</v>
      </c>
      <c r="DQ226" s="186" t="e">
        <f t="shared" si="912"/>
        <v>#VALUE!</v>
      </c>
      <c r="DR226" s="186" t="e">
        <f t="shared" si="912"/>
        <v>#VALUE!</v>
      </c>
      <c r="DS226" s="187" t="e">
        <f t="shared" si="912"/>
        <v>#VALUE!</v>
      </c>
      <c r="DT226" s="185" t="e">
        <f t="shared" si="11"/>
        <v>#VALUE!</v>
      </c>
      <c r="DU226" s="189" t="e">
        <f t="shared" si="12"/>
        <v>#VALUE!</v>
      </c>
      <c r="DV226" s="133" t="e">
        <f>CZ226*'Ores &amp; Ingots'!$C$3+DA226*'Ores &amp; Ingots'!$C$4+DB226*'Ores &amp; Ingots'!$C$5+DC226*'Ores &amp; Ingots'!$C$6+DD226*'Ores &amp; Ingots'!$C$7+DE226*'Ores &amp; Ingots'!$C$8+DF226*'Ores &amp; Ingots'!$C$9+DG226*'Ores &amp; Ingots'!$C$10+DH226*'Ores &amp; Ingots'!$C$11+DI226*'Ores &amp; Ingots'!$C$12</f>
        <v>#VALUE!</v>
      </c>
      <c r="DW226" s="133" t="e">
        <f>DJ226*'Ores &amp; Ingots'!$B$3+DK226*'Ores &amp; Ingots'!$B$4+DL226*'Ores &amp; Ingots'!$B$5+DM226*'Ores &amp; Ingots'!$B$6+DN226*'Ores &amp; Ingots'!$B$7+DO226*'Ores &amp; Ingots'!$B$8+DP226*'Ores &amp; Ingots'!$B$9+DQ226*'Ores &amp; Ingots'!$B$10+DR226*'Ores &amp; Ingots'!$B$11+DS226*'Ores &amp; Ingots'!$B$12</f>
        <v>#VALUE!</v>
      </c>
      <c r="DX226" s="189" t="e">
        <f>CZ226*Refining!$G$3+DA226*Refining!$G$4+DB226*Refining!$G$5+DC226*Refining!$G$6+DD226*Refining!$G$7+DE226*Refining!$G$8+DF226*Refining!$G$9+DG226*Refining!$G$10+DH226*Refining!$G$11+DI226*Refining!$G$12</f>
        <v>#VALUE!</v>
      </c>
      <c r="DY226" s="189" t="e">
        <f t="shared" si="13"/>
        <v>#VALUE!</v>
      </c>
      <c r="DZ226" s="192" t="e">
        <f t="shared" si="14"/>
        <v>#VALUE!</v>
      </c>
      <c r="EA226" s="185" t="e">
        <f t="shared" si="15"/>
        <v>#VALUE!</v>
      </c>
      <c r="EB226" s="194" t="e">
        <f t="shared" ref="EB226:EC226" si="913">EA226/60</f>
        <v>#VALUE!</v>
      </c>
      <c r="EC226" s="194" t="e">
        <f t="shared" si="913"/>
        <v>#VALUE!</v>
      </c>
      <c r="ED226" s="185" t="e">
        <f t="shared" si="17"/>
        <v>#VALUE!</v>
      </c>
      <c r="EE226" s="194" t="e">
        <f t="shared" ref="EE226:EF226" si="914">ED226/1000</f>
        <v>#VALUE!</v>
      </c>
      <c r="EF226" s="196" t="e">
        <f t="shared" si="914"/>
        <v>#VALUE!</v>
      </c>
      <c r="EG226" s="130" t="e">
        <f t="shared" si="19"/>
        <v>#VALUE!</v>
      </c>
      <c r="EH226" s="132" t="e">
        <f t="shared" si="20"/>
        <v>#VALUE!</v>
      </c>
      <c r="EI226" s="133" t="s">
        <v>28</v>
      </c>
    </row>
    <row r="227" spans="1:139" ht="12.75" hidden="1" x14ac:dyDescent="0.2">
      <c r="A227" s="864"/>
      <c r="B227" s="365" t="s">
        <v>426</v>
      </c>
      <c r="C227" s="137" t="s">
        <v>156</v>
      </c>
      <c r="D227" s="137">
        <v>1</v>
      </c>
      <c r="E227" s="137">
        <v>1</v>
      </c>
      <c r="F227" s="137">
        <v>1</v>
      </c>
      <c r="G227" s="139">
        <f t="shared" si="0"/>
        <v>15.625</v>
      </c>
      <c r="H227" s="140">
        <v>5</v>
      </c>
      <c r="I227" s="140">
        <v>12.5</v>
      </c>
      <c r="J227" s="140">
        <f>H227/Main!$D$9</f>
        <v>1</v>
      </c>
      <c r="K227" s="140">
        <f>I227/Main!$D$10</f>
        <v>6.25</v>
      </c>
      <c r="L227" s="140">
        <f t="shared" si="1"/>
        <v>6.25</v>
      </c>
      <c r="M227" s="140">
        <v>1</v>
      </c>
      <c r="N227" s="143"/>
      <c r="O227" s="143"/>
      <c r="P227" s="143"/>
      <c r="Q227" s="145"/>
      <c r="R227" s="143"/>
      <c r="S227" s="146"/>
      <c r="T227" s="146"/>
      <c r="U227" s="143"/>
      <c r="V227" s="143"/>
      <c r="W227" s="146"/>
      <c r="X227" s="146"/>
      <c r="Y227" s="143"/>
      <c r="Z227" s="143"/>
      <c r="AA227" s="143"/>
      <c r="AB227" s="143"/>
      <c r="AC227" s="362" t="s">
        <v>28</v>
      </c>
      <c r="AD227" s="167">
        <v>55</v>
      </c>
      <c r="AE227" s="133">
        <v>0</v>
      </c>
      <c r="AF227" s="133">
        <v>0</v>
      </c>
      <c r="AG227" s="133">
        <v>0</v>
      </c>
      <c r="AH227" s="133">
        <v>0</v>
      </c>
      <c r="AI227" s="133">
        <v>0</v>
      </c>
      <c r="AJ227" s="133">
        <v>0</v>
      </c>
      <c r="AK227" s="133">
        <v>0</v>
      </c>
      <c r="AL227" s="133">
        <v>0</v>
      </c>
      <c r="AM227" s="133">
        <v>0</v>
      </c>
      <c r="AN227" s="133">
        <v>0</v>
      </c>
      <c r="AO227" s="133">
        <v>15</v>
      </c>
      <c r="AP227" s="133">
        <v>0</v>
      </c>
      <c r="AQ227" s="133">
        <v>0</v>
      </c>
      <c r="AR227" s="133">
        <v>0</v>
      </c>
      <c r="AS227" s="133">
        <v>0</v>
      </c>
      <c r="AT227" s="133">
        <v>0</v>
      </c>
      <c r="AU227" s="133">
        <v>0</v>
      </c>
      <c r="AV227" s="133">
        <v>0</v>
      </c>
      <c r="AW227" s="133">
        <v>0</v>
      </c>
      <c r="AX227" s="133">
        <v>0</v>
      </c>
      <c r="AY227" s="406">
        <f t="shared" ref="AY227:BS227" si="915">IF(AD227 = 0, "", AD227)</f>
        <v>55</v>
      </c>
      <c r="AZ227" s="137" t="str">
        <f t="shared" si="915"/>
        <v/>
      </c>
      <c r="BA227" s="137" t="str">
        <f t="shared" si="915"/>
        <v/>
      </c>
      <c r="BB227" s="137" t="str">
        <f t="shared" si="915"/>
        <v/>
      </c>
      <c r="BC227" s="137" t="str">
        <f t="shared" si="915"/>
        <v/>
      </c>
      <c r="BD227" s="137" t="str">
        <f t="shared" si="915"/>
        <v/>
      </c>
      <c r="BE227" s="137" t="str">
        <f t="shared" si="915"/>
        <v/>
      </c>
      <c r="BF227" s="137" t="str">
        <f t="shared" si="915"/>
        <v/>
      </c>
      <c r="BG227" s="137" t="str">
        <f t="shared" si="915"/>
        <v/>
      </c>
      <c r="BH227" s="137" t="str">
        <f t="shared" si="915"/>
        <v/>
      </c>
      <c r="BI227" s="137" t="str">
        <f t="shared" si="915"/>
        <v/>
      </c>
      <c r="BJ227" s="133">
        <f t="shared" si="915"/>
        <v>15</v>
      </c>
      <c r="BK227" s="137" t="str">
        <f t="shared" si="915"/>
        <v/>
      </c>
      <c r="BL227" s="137" t="str">
        <f t="shared" si="915"/>
        <v/>
      </c>
      <c r="BM227" s="137" t="str">
        <f t="shared" si="915"/>
        <v/>
      </c>
      <c r="BN227" s="137" t="str">
        <f t="shared" si="915"/>
        <v/>
      </c>
      <c r="BO227" s="137" t="str">
        <f t="shared" si="915"/>
        <v/>
      </c>
      <c r="BP227" s="137" t="str">
        <f t="shared" si="915"/>
        <v/>
      </c>
      <c r="BQ227" s="137" t="str">
        <f t="shared" si="915"/>
        <v/>
      </c>
      <c r="BR227" s="137" t="str">
        <f t="shared" si="915"/>
        <v/>
      </c>
      <c r="BS227" s="169" t="str">
        <f t="shared" si="915"/>
        <v/>
      </c>
      <c r="BT227" s="174" t="e">
        <f>$AY227*Assembly!Z$4+$AZ227*Assembly!Z$5+$BA227*Assembly!Z$6+$BB227*Assembly!Z$7+$BC227*Assembly!Z$8+$BD227*Assembly!Z$9+$BE227*Assembly!Z$10+$BF227*Assembly!Z$11+$BG227*Assembly!Z$12+$BH227*Assembly!Z$13+$BI227*Assembly!Z$14+$BJ227*Assembly!Z$15+$BK227*Assembly!Z$16+$BL227*Assembly!Z$17+$BM227*Assembly!Z$18+$BN227*Assembly!Z$19+$BO227*Assembly!Z$20+$BP227*Assembly!Z$21+$BQ227*Assembly!Z$22+$BR227*Assembly!Z$23+$BS227*Assembly!Z$24</f>
        <v>#VALUE!</v>
      </c>
      <c r="BU227" s="133" t="e">
        <f t="shared" si="3"/>
        <v>#VALUE!</v>
      </c>
      <c r="BV227" s="133"/>
      <c r="BW227" s="133" t="e">
        <f>$AY227*Assembly!AD$4+$AZ227*Assembly!AD$5+$BA227*Assembly!AD$6+$BB227*Assembly!AD$7+$BC227*Assembly!AD$8+$BD227*Assembly!AD$9+$BE227*Assembly!AD$10+$BF227*Assembly!AD$11+$BG227*Assembly!AD$12+$BH227*Assembly!AD$13+$BI227*Assembly!AD$14+$BJ227*Assembly!AD$15+$BK227*Assembly!AD$16+$BL227*Assembly!AD$17+$BM227*Assembly!AD$18+$BN227*Assembly!AD$19+$BO227*Assembly!AD$20+$BP227*Assembly!AD$21+$BQ227*Assembly!AD$22+$BR227*Assembly!AD$23+$BS227*Assembly!AD$24</f>
        <v>#VALUE!</v>
      </c>
      <c r="BX227" s="177" t="e">
        <f t="shared" si="4"/>
        <v>#VALUE!</v>
      </c>
      <c r="BY227" s="178" t="e">
        <f t="shared" si="5"/>
        <v>#VALUE!</v>
      </c>
      <c r="BZ227" s="179" t="e">
        <f t="shared" si="6"/>
        <v>#VALUE!</v>
      </c>
      <c r="CA227" s="178" t="e">
        <f t="shared" si="7"/>
        <v>#VALUE!</v>
      </c>
      <c r="CB227" s="133" t="e">
        <f>$AY227*Assembly!Y$4+$AZ227*Assembly!Y$5+$BA227*Assembly!Y$6+$BB227*Assembly!Y$7+$BC227*Assembly!Y$8+$BD227*Assembly!Y$9+$BE227*Assembly!Y$10+$BF227*Assembly!Y$11+$BG227*Assembly!Y$12+$BH227*Assembly!Y$13+$BI227*Assembly!Y$14+$BJ227*Assembly!Y$15+$BK227*Assembly!Y$16+$BL227*Assembly!Y$17+$BM227*Assembly!Y$18+$BN227*Assembly!Y$19+$BO227*Assembly!Y$20+$BP227*Assembly!Y$21+$BQ227*Assembly!Y$22+$BR227*Assembly!Y$23+$BS227*Assembly!Y$24</f>
        <v>#VALUE!</v>
      </c>
      <c r="CC227" s="133" t="e">
        <f t="shared" si="8"/>
        <v>#VALUE!</v>
      </c>
      <c r="CD227" s="130" t="e">
        <f t="shared" si="9"/>
        <v>#VALUE!</v>
      </c>
      <c r="CE227" s="183" t="e">
        <f>$AY227*Assembly!AC$4+$AZ227*Assembly!AC$5+$BA227*Assembly!AC$6+$BB227*Assembly!AC$7+$BC227*Assembly!AC$8+$BD227*Assembly!AC$9+$BE227*Assembly!AC$10+$BF227*Assembly!AC$11+$BG227*Assembly!AC$12+$BH227*Assembly!AC$13+$BI227*Assembly!AC$14+$BJ227*Assembly!AC$15+$BK227*Assembly!AC$16+$BL227*Assembly!AC$17+$BM227*Assembly!AC$18+$BN227*Assembly!AC$19+$BO227*Assembly!AC$20+$BP227*Assembly!AC$21+$BQ227*Assembly!AC$22+$BR227*Assembly!AC$23+$BS227*Assembly!AC$24</f>
        <v>#VALUE!</v>
      </c>
      <c r="CF227" s="145" t="e">
        <f>$AY227*Assembly!M$4+$AZ227*Assembly!M$5+$BA227*Assembly!M$6+$BB227*Assembly!M$7+$BC227*Assembly!M$8+$BD227*Assembly!M$9+$BE227*Assembly!M$10+$BF227*Assembly!M$11+$BG227*Assembly!M$12+$BH227*Assembly!M$13+$BI227*Assembly!M$14+$BJ227*Assembly!M$15+$BK227*Assembly!M$16+$BL227*Assembly!M$17+$BM227*Assembly!M$18+$BN227*Assembly!M$19+$BO227*Assembly!M$20+$BP227*Assembly!M$21+$BQ227*Assembly!M$22+$BR227*Assembly!M$23+$BS227*Assembly!M$24</f>
        <v>#VALUE!</v>
      </c>
      <c r="CG227" s="145" t="e">
        <f>$AY227*Assembly!N$4+$AZ227*Assembly!N$5+$BA227*Assembly!N$6+$BB227*Assembly!N$7+$BC227*Assembly!N$8+$BD227*Assembly!N$9+$BE227*Assembly!N$10+$BF227*Assembly!N$11+$BG227*Assembly!N$12+$BH227*Assembly!N$13+$BI227*Assembly!N$14+$BJ227*Assembly!N$15+$BK227*Assembly!N$16+$BL227*Assembly!N$17+$BM227*Assembly!N$18+$BN227*Assembly!N$19+$BO227*Assembly!N$20+$BP227*Assembly!N$21+$BQ227*Assembly!N$22+$BR227*Assembly!N$23+$BS227*Assembly!N$24</f>
        <v>#VALUE!</v>
      </c>
      <c r="CH227" s="145" t="e">
        <f>$AY227*Assembly!O$4+$AZ227*Assembly!O$5+$BA227*Assembly!O$6+$BB227*Assembly!O$7+$BC227*Assembly!O$8+$BD227*Assembly!O$9+$BE227*Assembly!O$10+$BF227*Assembly!O$11+$BG227*Assembly!O$12+$BH227*Assembly!O$13+$BI227*Assembly!O$14+$BJ227*Assembly!O$15+$BK227*Assembly!O$16+$BL227*Assembly!O$17+$BM227*Assembly!O$18+$BN227*Assembly!O$19+$BO227*Assembly!O$20+$BP227*Assembly!O$21+$BQ227*Assembly!O$22+$BR227*Assembly!O$23+$BS227*Assembly!O$24</f>
        <v>#VALUE!</v>
      </c>
      <c r="CI227" s="140" t="e">
        <f>$AY227*Assembly!P$4+$AZ227*Assembly!P$5+$BA227*Assembly!P$6+$BB227*Assembly!P$7+$BC227*Assembly!P$8+$BD227*Assembly!P$9+$BE227*Assembly!P$10+$BF227*Assembly!P$11+$BG227*Assembly!P$12+$BH227*Assembly!P$13+$BI227*Assembly!P$14+$BJ227*Assembly!P$15+$BK227*Assembly!P$16+$BL227*Assembly!P$17+$BM227*Assembly!P$18+$BN227*Assembly!P$19+$BO227*Assembly!P$20+$BP227*Assembly!P$21+$BQ227*Assembly!P$22+$BR227*Assembly!P$23+$BS227*Assembly!P$24</f>
        <v>#VALUE!</v>
      </c>
      <c r="CJ227" s="140" t="e">
        <f>$AY227*Assembly!Q$4+$AZ227*Assembly!Q$5+$BA227*Assembly!Q$6+$BB227*Assembly!Q$7+$BC227*Assembly!Q$8+$BD227*Assembly!Q$9+$BE227*Assembly!Q$10+$BF227*Assembly!Q$11+$BG227*Assembly!Q$12+$BH227*Assembly!Q$13+$BI227*Assembly!Q$14+$BJ227*Assembly!Q$15+$BK227*Assembly!Q$16+$BL227*Assembly!Q$17+$BM227*Assembly!Q$18+$BN227*Assembly!Q$19+$BO227*Assembly!Q$20+$BP227*Assembly!Q$21+$BQ227*Assembly!Q$22+$BR227*Assembly!Q$23+$BS227*Assembly!Q$24</f>
        <v>#VALUE!</v>
      </c>
      <c r="CK227" s="145" t="e">
        <f>$AY227*Assembly!R$4+$AZ227*Assembly!R$5+$BA227*Assembly!R$6+$BB227*Assembly!R$7+$BC227*Assembly!R$8+$BD227*Assembly!R$9+$BE227*Assembly!R$10+$BF227*Assembly!R$11+$BG227*Assembly!R$12+$BH227*Assembly!R$13+$BI227*Assembly!R$14+$BJ227*Assembly!R$15+$BK227*Assembly!R$16+$BL227*Assembly!R$17+$BM227*Assembly!R$18+$BN227*Assembly!R$19+$BO227*Assembly!R$20+$BP227*Assembly!R$21+$BQ227*Assembly!R$22+$BR227*Assembly!R$23+$BS227*Assembly!R$24</f>
        <v>#VALUE!</v>
      </c>
      <c r="CL227" s="140" t="e">
        <f>$AY227*Assembly!S$4+$AZ227*Assembly!S$5+$BA227*Assembly!S$6+$BB227*Assembly!S$7+$BC227*Assembly!S$8+$BD227*Assembly!S$9+$BE227*Assembly!S$10+$BF227*Assembly!S$11+$BG227*Assembly!S$12+$BH227*Assembly!S$13+$BI227*Assembly!S$14+$BJ227*Assembly!S$15+$BK227*Assembly!S$16+$BL227*Assembly!S$17+$BM227*Assembly!S$18+$BN227*Assembly!S$19+$BO227*Assembly!S$20+$BP227*Assembly!S$21+$BQ227*Assembly!S$22+$BR227*Assembly!S$23+$BS227*Assembly!S$24</f>
        <v>#VALUE!</v>
      </c>
      <c r="CM227" s="140" t="e">
        <f>$AY227*Assembly!T$4+$AZ227*Assembly!T$5+$BA227*Assembly!T$6+$BB227*Assembly!T$7+$BC227*Assembly!T$8+$BD227*Assembly!T$9+$BE227*Assembly!T$10+$BF227*Assembly!T$11+$BG227*Assembly!T$12+$BH227*Assembly!T$13+$BI227*Assembly!T$14+$BJ227*Assembly!T$15+$BK227*Assembly!T$16+$BL227*Assembly!T$17+$BM227*Assembly!T$18+$BN227*Assembly!T$19+$BO227*Assembly!T$20+$BP227*Assembly!T$21+$BQ227*Assembly!T$22+$BR227*Assembly!T$23+$BS227*Assembly!T$24</f>
        <v>#VALUE!</v>
      </c>
      <c r="CN227" s="140" t="e">
        <f>$AY227*Assembly!U$4+$AZ227*Assembly!U$5+$BA227*Assembly!U$6+$BB227*Assembly!U$7+$BC227*Assembly!U$8+$BD227*Assembly!U$9+$BE227*Assembly!U$10+$BF227*Assembly!U$11+$BG227*Assembly!U$12+$BH227*Assembly!U$13+$BI227*Assembly!U$14+$BJ227*Assembly!U$15+$BK227*Assembly!U$16+$BL227*Assembly!U$17+$BM227*Assembly!U$18+$BN227*Assembly!U$19+$BO227*Assembly!U$20+$BP227*Assembly!U$21+$BQ227*Assembly!U$22+$BR227*Assembly!U$23+$BS227*Assembly!U$24</f>
        <v>#VALUE!</v>
      </c>
      <c r="CO227" s="145" t="e">
        <f>$AY227*Assembly!V$4+$AZ227*Assembly!V$5+$BA227*Assembly!V$6+$BB227*Assembly!V$7+$BC227*Assembly!V$8+$BD227*Assembly!V$9+$BE227*Assembly!V$10+$BF227*Assembly!V$11+$BG227*Assembly!V$12+$BH227*Assembly!V$13+$BI227*Assembly!V$14+$BJ227*Assembly!V$15+$BK227*Assembly!V$16+$BL227*Assembly!V$17+$BM227*Assembly!V$18+$BN227*Assembly!V$19+$BO227*Assembly!V$20+$BP227*Assembly!V$21+$BQ227*Assembly!V$22+$BR227*Assembly!V$23+$BS227*Assembly!V$24</f>
        <v>#VALUE!</v>
      </c>
      <c r="CP227" s="145" t="e">
        <f>CF227*Refining!$F$3</f>
        <v>#VALUE!</v>
      </c>
      <c r="CQ227" s="145" t="e">
        <f>CG227*Refining!$F$4</f>
        <v>#VALUE!</v>
      </c>
      <c r="CR227" s="145" t="e">
        <f>CH227*Refining!$F$5</f>
        <v>#VALUE!</v>
      </c>
      <c r="CS227" s="145" t="e">
        <f>CI227*Refining!$F$6</f>
        <v>#VALUE!</v>
      </c>
      <c r="CT227" s="145" t="e">
        <f>CJ227*Refining!$F$7</f>
        <v>#VALUE!</v>
      </c>
      <c r="CU227" s="145" t="e">
        <f>CK227*Refining!$F$8</f>
        <v>#VALUE!</v>
      </c>
      <c r="CV227" s="145" t="e">
        <f>CL227*Refining!$F$9</f>
        <v>#VALUE!</v>
      </c>
      <c r="CW227" s="145" t="e">
        <f>CM227*Refining!$F$10</f>
        <v>#VALUE!</v>
      </c>
      <c r="CX227" s="145" t="e">
        <f>CN227*Refining!$F$11</f>
        <v>#VALUE!</v>
      </c>
      <c r="CY227" s="145" t="e">
        <f>CO227*Refining!$F$12</f>
        <v>#VALUE!</v>
      </c>
      <c r="CZ227" s="185" t="e">
        <f t="shared" ref="CZ227:DS227" si="916">IF(CF227 = 0, "", CF227)</f>
        <v>#VALUE!</v>
      </c>
      <c r="DA227" s="189" t="e">
        <f t="shared" si="916"/>
        <v>#VALUE!</v>
      </c>
      <c r="DB227" s="189" t="e">
        <f t="shared" si="916"/>
        <v>#VALUE!</v>
      </c>
      <c r="DC227" s="186" t="e">
        <f t="shared" si="916"/>
        <v>#VALUE!</v>
      </c>
      <c r="DD227" s="186" t="e">
        <f t="shared" si="916"/>
        <v>#VALUE!</v>
      </c>
      <c r="DE227" s="186" t="e">
        <f t="shared" si="916"/>
        <v>#VALUE!</v>
      </c>
      <c r="DF227" s="186" t="e">
        <f t="shared" si="916"/>
        <v>#VALUE!</v>
      </c>
      <c r="DG227" s="186" t="e">
        <f t="shared" si="916"/>
        <v>#VALUE!</v>
      </c>
      <c r="DH227" s="186" t="e">
        <f t="shared" si="916"/>
        <v>#VALUE!</v>
      </c>
      <c r="DI227" s="187" t="e">
        <f t="shared" si="916"/>
        <v>#VALUE!</v>
      </c>
      <c r="DJ227" s="185" t="e">
        <f t="shared" si="916"/>
        <v>#VALUE!</v>
      </c>
      <c r="DK227" s="189" t="e">
        <f t="shared" si="916"/>
        <v>#VALUE!</v>
      </c>
      <c r="DL227" s="189" t="e">
        <f t="shared" si="916"/>
        <v>#VALUE!</v>
      </c>
      <c r="DM227" s="186" t="e">
        <f t="shared" si="916"/>
        <v>#VALUE!</v>
      </c>
      <c r="DN227" s="211" t="e">
        <f t="shared" si="916"/>
        <v>#VALUE!</v>
      </c>
      <c r="DO227" s="186" t="e">
        <f t="shared" si="916"/>
        <v>#VALUE!</v>
      </c>
      <c r="DP227" s="186" t="e">
        <f t="shared" si="916"/>
        <v>#VALUE!</v>
      </c>
      <c r="DQ227" s="186" t="e">
        <f t="shared" si="916"/>
        <v>#VALUE!</v>
      </c>
      <c r="DR227" s="186" t="e">
        <f t="shared" si="916"/>
        <v>#VALUE!</v>
      </c>
      <c r="DS227" s="187" t="e">
        <f t="shared" si="916"/>
        <v>#VALUE!</v>
      </c>
      <c r="DT227" s="185" t="e">
        <f t="shared" si="11"/>
        <v>#VALUE!</v>
      </c>
      <c r="DU227" s="189" t="e">
        <f t="shared" si="12"/>
        <v>#VALUE!</v>
      </c>
      <c r="DV227" s="133" t="e">
        <f>CZ227*'Ores &amp; Ingots'!$C$3+DA227*'Ores &amp; Ingots'!$C$4+DB227*'Ores &amp; Ingots'!$C$5+DC227*'Ores &amp; Ingots'!$C$6+DD227*'Ores &amp; Ingots'!$C$7+DE227*'Ores &amp; Ingots'!$C$8+DF227*'Ores &amp; Ingots'!$C$9+DG227*'Ores &amp; Ingots'!$C$10+DH227*'Ores &amp; Ingots'!$C$11+DI227*'Ores &amp; Ingots'!$C$12</f>
        <v>#VALUE!</v>
      </c>
      <c r="DW227" s="133" t="e">
        <f>DJ227*'Ores &amp; Ingots'!$B$3+DK227*'Ores &amp; Ingots'!$B$4+DL227*'Ores &amp; Ingots'!$B$5+DM227*'Ores &amp; Ingots'!$B$6+DN227*'Ores &amp; Ingots'!$B$7+DO227*'Ores &amp; Ingots'!$B$8+DP227*'Ores &amp; Ingots'!$B$9+DQ227*'Ores &amp; Ingots'!$B$10+DR227*'Ores &amp; Ingots'!$B$11+DS227*'Ores &amp; Ingots'!$B$12</f>
        <v>#VALUE!</v>
      </c>
      <c r="DX227" s="189" t="e">
        <f>CZ227*Refining!$G$3+DA227*Refining!$G$4+DB227*Refining!$G$5+DC227*Refining!$G$6+DD227*Refining!$G$7+DE227*Refining!$G$8+DF227*Refining!$G$9+DG227*Refining!$G$10+DH227*Refining!$G$11+DI227*Refining!$G$12</f>
        <v>#VALUE!</v>
      </c>
      <c r="DY227" s="189" t="e">
        <f t="shared" si="13"/>
        <v>#VALUE!</v>
      </c>
      <c r="DZ227" s="192" t="e">
        <f t="shared" si="14"/>
        <v>#VALUE!</v>
      </c>
      <c r="EA227" s="185" t="e">
        <f t="shared" si="15"/>
        <v>#VALUE!</v>
      </c>
      <c r="EB227" s="194" t="e">
        <f t="shared" ref="EB227:EC227" si="917">EA227/60</f>
        <v>#VALUE!</v>
      </c>
      <c r="EC227" s="194" t="e">
        <f t="shared" si="917"/>
        <v>#VALUE!</v>
      </c>
      <c r="ED227" s="185" t="e">
        <f t="shared" si="17"/>
        <v>#VALUE!</v>
      </c>
      <c r="EE227" s="194" t="e">
        <f t="shared" ref="EE227:EF227" si="918">ED227/1000</f>
        <v>#VALUE!</v>
      </c>
      <c r="EF227" s="196" t="e">
        <f t="shared" si="918"/>
        <v>#VALUE!</v>
      </c>
      <c r="EG227" s="130" t="e">
        <f t="shared" si="19"/>
        <v>#VALUE!</v>
      </c>
      <c r="EH227" s="132" t="e">
        <f t="shared" si="20"/>
        <v>#VALUE!</v>
      </c>
      <c r="EI227" s="133" t="s">
        <v>28</v>
      </c>
    </row>
    <row r="228" spans="1:139" ht="12.75" hidden="1" x14ac:dyDescent="0.2">
      <c r="A228" s="864"/>
      <c r="B228" s="365" t="s">
        <v>427</v>
      </c>
      <c r="C228" s="137" t="s">
        <v>156</v>
      </c>
      <c r="D228" s="137">
        <v>1</v>
      </c>
      <c r="E228" s="137">
        <v>1</v>
      </c>
      <c r="F228" s="137">
        <v>1</v>
      </c>
      <c r="G228" s="139">
        <f t="shared" si="0"/>
        <v>15.625</v>
      </c>
      <c r="H228" s="140">
        <v>3</v>
      </c>
      <c r="I228" s="140">
        <v>7.5</v>
      </c>
      <c r="J228" s="140">
        <f>H228/Main!$D$9</f>
        <v>0.6</v>
      </c>
      <c r="K228" s="140">
        <f>I228/Main!$D$10</f>
        <v>3.75</v>
      </c>
      <c r="L228" s="140">
        <f t="shared" si="1"/>
        <v>6.25</v>
      </c>
      <c r="M228" s="140">
        <v>1</v>
      </c>
      <c r="N228" s="143"/>
      <c r="O228" s="143"/>
      <c r="P228" s="143"/>
      <c r="Q228" s="145"/>
      <c r="R228" s="143"/>
      <c r="S228" s="146"/>
      <c r="T228" s="146"/>
      <c r="U228" s="143"/>
      <c r="V228" s="143"/>
      <c r="W228" s="146"/>
      <c r="X228" s="146"/>
      <c r="Y228" s="143"/>
      <c r="Z228" s="143"/>
      <c r="AA228" s="143"/>
      <c r="AB228" s="143"/>
      <c r="AC228" s="362" t="s">
        <v>28</v>
      </c>
      <c r="AD228" s="167">
        <v>19</v>
      </c>
      <c r="AE228" s="133">
        <v>0</v>
      </c>
      <c r="AF228" s="133">
        <v>0</v>
      </c>
      <c r="AG228" s="133">
        <v>0</v>
      </c>
      <c r="AH228" s="133">
        <v>0</v>
      </c>
      <c r="AI228" s="133">
        <v>0</v>
      </c>
      <c r="AJ228" s="133">
        <v>0</v>
      </c>
      <c r="AK228" s="133">
        <v>0</v>
      </c>
      <c r="AL228" s="133">
        <v>0</v>
      </c>
      <c r="AM228" s="133">
        <v>0</v>
      </c>
      <c r="AN228" s="133">
        <v>0</v>
      </c>
      <c r="AO228" s="133">
        <v>6</v>
      </c>
      <c r="AP228" s="133">
        <v>0</v>
      </c>
      <c r="AQ228" s="133">
        <v>0</v>
      </c>
      <c r="AR228" s="133">
        <v>0</v>
      </c>
      <c r="AS228" s="133">
        <v>0</v>
      </c>
      <c r="AT228" s="133">
        <v>0</v>
      </c>
      <c r="AU228" s="133">
        <v>0</v>
      </c>
      <c r="AV228" s="133">
        <v>0</v>
      </c>
      <c r="AW228" s="133">
        <v>0</v>
      </c>
      <c r="AX228" s="133">
        <v>0</v>
      </c>
      <c r="AY228" s="406">
        <f t="shared" ref="AY228:BS228" si="919">IF(AD228 = 0, "", AD228)</f>
        <v>19</v>
      </c>
      <c r="AZ228" s="137" t="str">
        <f t="shared" si="919"/>
        <v/>
      </c>
      <c r="BA228" s="137" t="str">
        <f t="shared" si="919"/>
        <v/>
      </c>
      <c r="BB228" s="137" t="str">
        <f t="shared" si="919"/>
        <v/>
      </c>
      <c r="BC228" s="137" t="str">
        <f t="shared" si="919"/>
        <v/>
      </c>
      <c r="BD228" s="137" t="str">
        <f t="shared" si="919"/>
        <v/>
      </c>
      <c r="BE228" s="137" t="str">
        <f t="shared" si="919"/>
        <v/>
      </c>
      <c r="BF228" s="137" t="str">
        <f t="shared" si="919"/>
        <v/>
      </c>
      <c r="BG228" s="137" t="str">
        <f t="shared" si="919"/>
        <v/>
      </c>
      <c r="BH228" s="137" t="str">
        <f t="shared" si="919"/>
        <v/>
      </c>
      <c r="BI228" s="137" t="str">
        <f t="shared" si="919"/>
        <v/>
      </c>
      <c r="BJ228" s="133">
        <f t="shared" si="919"/>
        <v>6</v>
      </c>
      <c r="BK228" s="137" t="str">
        <f t="shared" si="919"/>
        <v/>
      </c>
      <c r="BL228" s="137" t="str">
        <f t="shared" si="919"/>
        <v/>
      </c>
      <c r="BM228" s="137" t="str">
        <f t="shared" si="919"/>
        <v/>
      </c>
      <c r="BN228" s="137" t="str">
        <f t="shared" si="919"/>
        <v/>
      </c>
      <c r="BO228" s="137" t="str">
        <f t="shared" si="919"/>
        <v/>
      </c>
      <c r="BP228" s="137" t="str">
        <f t="shared" si="919"/>
        <v/>
      </c>
      <c r="BQ228" s="137" t="str">
        <f t="shared" si="919"/>
        <v/>
      </c>
      <c r="BR228" s="137" t="str">
        <f t="shared" si="919"/>
        <v/>
      </c>
      <c r="BS228" s="169" t="str">
        <f t="shared" si="919"/>
        <v/>
      </c>
      <c r="BT228" s="174" t="e">
        <f>$AY228*Assembly!Z$4+$AZ228*Assembly!Z$5+$BA228*Assembly!Z$6+$BB228*Assembly!Z$7+$BC228*Assembly!Z$8+$BD228*Assembly!Z$9+$BE228*Assembly!Z$10+$BF228*Assembly!Z$11+$BG228*Assembly!Z$12+$BH228*Assembly!Z$13+$BI228*Assembly!Z$14+$BJ228*Assembly!Z$15+$BK228*Assembly!Z$16+$BL228*Assembly!Z$17+$BM228*Assembly!Z$18+$BN228*Assembly!Z$19+$BO228*Assembly!Z$20+$BP228*Assembly!Z$21+$BQ228*Assembly!Z$22+$BR228*Assembly!Z$23+$BS228*Assembly!Z$24</f>
        <v>#VALUE!</v>
      </c>
      <c r="BU228" s="133" t="e">
        <f t="shared" si="3"/>
        <v>#VALUE!</v>
      </c>
      <c r="BV228" s="133"/>
      <c r="BW228" s="133" t="e">
        <f>$AY228*Assembly!AD$4+$AZ228*Assembly!AD$5+$BA228*Assembly!AD$6+$BB228*Assembly!AD$7+$BC228*Assembly!AD$8+$BD228*Assembly!AD$9+$BE228*Assembly!AD$10+$BF228*Assembly!AD$11+$BG228*Assembly!AD$12+$BH228*Assembly!AD$13+$BI228*Assembly!AD$14+$BJ228*Assembly!AD$15+$BK228*Assembly!AD$16+$BL228*Assembly!AD$17+$BM228*Assembly!AD$18+$BN228*Assembly!AD$19+$BO228*Assembly!AD$20+$BP228*Assembly!AD$21+$BQ228*Assembly!AD$22+$BR228*Assembly!AD$23+$BS228*Assembly!AD$24</f>
        <v>#VALUE!</v>
      </c>
      <c r="BX228" s="177" t="e">
        <f t="shared" si="4"/>
        <v>#VALUE!</v>
      </c>
      <c r="BY228" s="178" t="e">
        <f t="shared" si="5"/>
        <v>#VALUE!</v>
      </c>
      <c r="BZ228" s="179" t="e">
        <f t="shared" si="6"/>
        <v>#VALUE!</v>
      </c>
      <c r="CA228" s="178" t="e">
        <f t="shared" si="7"/>
        <v>#VALUE!</v>
      </c>
      <c r="CB228" s="133" t="e">
        <f>$AY228*Assembly!Y$4+$AZ228*Assembly!Y$5+$BA228*Assembly!Y$6+$BB228*Assembly!Y$7+$BC228*Assembly!Y$8+$BD228*Assembly!Y$9+$BE228*Assembly!Y$10+$BF228*Assembly!Y$11+$BG228*Assembly!Y$12+$BH228*Assembly!Y$13+$BI228*Assembly!Y$14+$BJ228*Assembly!Y$15+$BK228*Assembly!Y$16+$BL228*Assembly!Y$17+$BM228*Assembly!Y$18+$BN228*Assembly!Y$19+$BO228*Assembly!Y$20+$BP228*Assembly!Y$21+$BQ228*Assembly!Y$22+$BR228*Assembly!Y$23+$BS228*Assembly!Y$24</f>
        <v>#VALUE!</v>
      </c>
      <c r="CC228" s="133" t="e">
        <f t="shared" si="8"/>
        <v>#VALUE!</v>
      </c>
      <c r="CD228" s="130" t="e">
        <f t="shared" si="9"/>
        <v>#VALUE!</v>
      </c>
      <c r="CE228" s="183" t="e">
        <f>$AY228*Assembly!AC$4+$AZ228*Assembly!AC$5+$BA228*Assembly!AC$6+$BB228*Assembly!AC$7+$BC228*Assembly!AC$8+$BD228*Assembly!AC$9+$BE228*Assembly!AC$10+$BF228*Assembly!AC$11+$BG228*Assembly!AC$12+$BH228*Assembly!AC$13+$BI228*Assembly!AC$14+$BJ228*Assembly!AC$15+$BK228*Assembly!AC$16+$BL228*Assembly!AC$17+$BM228*Assembly!AC$18+$BN228*Assembly!AC$19+$BO228*Assembly!AC$20+$BP228*Assembly!AC$21+$BQ228*Assembly!AC$22+$BR228*Assembly!AC$23+$BS228*Assembly!AC$24</f>
        <v>#VALUE!</v>
      </c>
      <c r="CF228" s="145" t="e">
        <f>$AY228*Assembly!M$4+$AZ228*Assembly!M$5+$BA228*Assembly!M$6+$BB228*Assembly!M$7+$BC228*Assembly!M$8+$BD228*Assembly!M$9+$BE228*Assembly!M$10+$BF228*Assembly!M$11+$BG228*Assembly!M$12+$BH228*Assembly!M$13+$BI228*Assembly!M$14+$BJ228*Assembly!M$15+$BK228*Assembly!M$16+$BL228*Assembly!M$17+$BM228*Assembly!M$18+$BN228*Assembly!M$19+$BO228*Assembly!M$20+$BP228*Assembly!M$21+$BQ228*Assembly!M$22+$BR228*Assembly!M$23+$BS228*Assembly!M$24</f>
        <v>#VALUE!</v>
      </c>
      <c r="CG228" s="145" t="e">
        <f>$AY228*Assembly!N$4+$AZ228*Assembly!N$5+$BA228*Assembly!N$6+$BB228*Assembly!N$7+$BC228*Assembly!N$8+$BD228*Assembly!N$9+$BE228*Assembly!N$10+$BF228*Assembly!N$11+$BG228*Assembly!N$12+$BH228*Assembly!N$13+$BI228*Assembly!N$14+$BJ228*Assembly!N$15+$BK228*Assembly!N$16+$BL228*Assembly!N$17+$BM228*Assembly!N$18+$BN228*Assembly!N$19+$BO228*Assembly!N$20+$BP228*Assembly!N$21+$BQ228*Assembly!N$22+$BR228*Assembly!N$23+$BS228*Assembly!N$24</f>
        <v>#VALUE!</v>
      </c>
      <c r="CH228" s="145" t="e">
        <f>$AY228*Assembly!O$4+$AZ228*Assembly!O$5+$BA228*Assembly!O$6+$BB228*Assembly!O$7+$BC228*Assembly!O$8+$BD228*Assembly!O$9+$BE228*Assembly!O$10+$BF228*Assembly!O$11+$BG228*Assembly!O$12+$BH228*Assembly!O$13+$BI228*Assembly!O$14+$BJ228*Assembly!O$15+$BK228*Assembly!O$16+$BL228*Assembly!O$17+$BM228*Assembly!O$18+$BN228*Assembly!O$19+$BO228*Assembly!O$20+$BP228*Assembly!O$21+$BQ228*Assembly!O$22+$BR228*Assembly!O$23+$BS228*Assembly!O$24</f>
        <v>#VALUE!</v>
      </c>
      <c r="CI228" s="140" t="e">
        <f>$AY228*Assembly!P$4+$AZ228*Assembly!P$5+$BA228*Assembly!P$6+$BB228*Assembly!P$7+$BC228*Assembly!P$8+$BD228*Assembly!P$9+$BE228*Assembly!P$10+$BF228*Assembly!P$11+$BG228*Assembly!P$12+$BH228*Assembly!P$13+$BI228*Assembly!P$14+$BJ228*Assembly!P$15+$BK228*Assembly!P$16+$BL228*Assembly!P$17+$BM228*Assembly!P$18+$BN228*Assembly!P$19+$BO228*Assembly!P$20+$BP228*Assembly!P$21+$BQ228*Assembly!P$22+$BR228*Assembly!P$23+$BS228*Assembly!P$24</f>
        <v>#VALUE!</v>
      </c>
      <c r="CJ228" s="140" t="e">
        <f>$AY228*Assembly!Q$4+$AZ228*Assembly!Q$5+$BA228*Assembly!Q$6+$BB228*Assembly!Q$7+$BC228*Assembly!Q$8+$BD228*Assembly!Q$9+$BE228*Assembly!Q$10+$BF228*Assembly!Q$11+$BG228*Assembly!Q$12+$BH228*Assembly!Q$13+$BI228*Assembly!Q$14+$BJ228*Assembly!Q$15+$BK228*Assembly!Q$16+$BL228*Assembly!Q$17+$BM228*Assembly!Q$18+$BN228*Assembly!Q$19+$BO228*Assembly!Q$20+$BP228*Assembly!Q$21+$BQ228*Assembly!Q$22+$BR228*Assembly!Q$23+$BS228*Assembly!Q$24</f>
        <v>#VALUE!</v>
      </c>
      <c r="CK228" s="145" t="e">
        <f>$AY228*Assembly!R$4+$AZ228*Assembly!R$5+$BA228*Assembly!R$6+$BB228*Assembly!R$7+$BC228*Assembly!R$8+$BD228*Assembly!R$9+$BE228*Assembly!R$10+$BF228*Assembly!R$11+$BG228*Assembly!R$12+$BH228*Assembly!R$13+$BI228*Assembly!R$14+$BJ228*Assembly!R$15+$BK228*Assembly!R$16+$BL228*Assembly!R$17+$BM228*Assembly!R$18+$BN228*Assembly!R$19+$BO228*Assembly!R$20+$BP228*Assembly!R$21+$BQ228*Assembly!R$22+$BR228*Assembly!R$23+$BS228*Assembly!R$24</f>
        <v>#VALUE!</v>
      </c>
      <c r="CL228" s="140" t="e">
        <f>$AY228*Assembly!S$4+$AZ228*Assembly!S$5+$BA228*Assembly!S$6+$BB228*Assembly!S$7+$BC228*Assembly!S$8+$BD228*Assembly!S$9+$BE228*Assembly!S$10+$BF228*Assembly!S$11+$BG228*Assembly!S$12+$BH228*Assembly!S$13+$BI228*Assembly!S$14+$BJ228*Assembly!S$15+$BK228*Assembly!S$16+$BL228*Assembly!S$17+$BM228*Assembly!S$18+$BN228*Assembly!S$19+$BO228*Assembly!S$20+$BP228*Assembly!S$21+$BQ228*Assembly!S$22+$BR228*Assembly!S$23+$BS228*Assembly!S$24</f>
        <v>#VALUE!</v>
      </c>
      <c r="CM228" s="140" t="e">
        <f>$AY228*Assembly!T$4+$AZ228*Assembly!T$5+$BA228*Assembly!T$6+$BB228*Assembly!T$7+$BC228*Assembly!T$8+$BD228*Assembly!T$9+$BE228*Assembly!T$10+$BF228*Assembly!T$11+$BG228*Assembly!T$12+$BH228*Assembly!T$13+$BI228*Assembly!T$14+$BJ228*Assembly!T$15+$BK228*Assembly!T$16+$BL228*Assembly!T$17+$BM228*Assembly!T$18+$BN228*Assembly!T$19+$BO228*Assembly!T$20+$BP228*Assembly!T$21+$BQ228*Assembly!T$22+$BR228*Assembly!T$23+$BS228*Assembly!T$24</f>
        <v>#VALUE!</v>
      </c>
      <c r="CN228" s="140" t="e">
        <f>$AY228*Assembly!U$4+$AZ228*Assembly!U$5+$BA228*Assembly!U$6+$BB228*Assembly!U$7+$BC228*Assembly!U$8+$BD228*Assembly!U$9+$BE228*Assembly!U$10+$BF228*Assembly!U$11+$BG228*Assembly!U$12+$BH228*Assembly!U$13+$BI228*Assembly!U$14+$BJ228*Assembly!U$15+$BK228*Assembly!U$16+$BL228*Assembly!U$17+$BM228*Assembly!U$18+$BN228*Assembly!U$19+$BO228*Assembly!U$20+$BP228*Assembly!U$21+$BQ228*Assembly!U$22+$BR228*Assembly!U$23+$BS228*Assembly!U$24</f>
        <v>#VALUE!</v>
      </c>
      <c r="CO228" s="145" t="e">
        <f>$AY228*Assembly!V$4+$AZ228*Assembly!V$5+$BA228*Assembly!V$6+$BB228*Assembly!V$7+$BC228*Assembly!V$8+$BD228*Assembly!V$9+$BE228*Assembly!V$10+$BF228*Assembly!V$11+$BG228*Assembly!V$12+$BH228*Assembly!V$13+$BI228*Assembly!V$14+$BJ228*Assembly!V$15+$BK228*Assembly!V$16+$BL228*Assembly!V$17+$BM228*Assembly!V$18+$BN228*Assembly!V$19+$BO228*Assembly!V$20+$BP228*Assembly!V$21+$BQ228*Assembly!V$22+$BR228*Assembly!V$23+$BS228*Assembly!V$24</f>
        <v>#VALUE!</v>
      </c>
      <c r="CP228" s="145" t="e">
        <f>CF228*Refining!$F$3</f>
        <v>#VALUE!</v>
      </c>
      <c r="CQ228" s="145" t="e">
        <f>CG228*Refining!$F$4</f>
        <v>#VALUE!</v>
      </c>
      <c r="CR228" s="145" t="e">
        <f>CH228*Refining!$F$5</f>
        <v>#VALUE!</v>
      </c>
      <c r="CS228" s="145" t="e">
        <f>CI228*Refining!$F$6</f>
        <v>#VALUE!</v>
      </c>
      <c r="CT228" s="145" t="e">
        <f>CJ228*Refining!$F$7</f>
        <v>#VALUE!</v>
      </c>
      <c r="CU228" s="145" t="e">
        <f>CK228*Refining!$F$8</f>
        <v>#VALUE!</v>
      </c>
      <c r="CV228" s="145" t="e">
        <f>CL228*Refining!$F$9</f>
        <v>#VALUE!</v>
      </c>
      <c r="CW228" s="145" t="e">
        <f>CM228*Refining!$F$10</f>
        <v>#VALUE!</v>
      </c>
      <c r="CX228" s="145" t="e">
        <f>CN228*Refining!$F$11</f>
        <v>#VALUE!</v>
      </c>
      <c r="CY228" s="145" t="e">
        <f>CO228*Refining!$F$12</f>
        <v>#VALUE!</v>
      </c>
      <c r="CZ228" s="185" t="e">
        <f t="shared" ref="CZ228:DS228" si="920">IF(CF228 = 0, "", CF228)</f>
        <v>#VALUE!</v>
      </c>
      <c r="DA228" s="189" t="e">
        <f t="shared" si="920"/>
        <v>#VALUE!</v>
      </c>
      <c r="DB228" s="189" t="e">
        <f t="shared" si="920"/>
        <v>#VALUE!</v>
      </c>
      <c r="DC228" s="186" t="e">
        <f t="shared" si="920"/>
        <v>#VALUE!</v>
      </c>
      <c r="DD228" s="186" t="e">
        <f t="shared" si="920"/>
        <v>#VALUE!</v>
      </c>
      <c r="DE228" s="186" t="e">
        <f t="shared" si="920"/>
        <v>#VALUE!</v>
      </c>
      <c r="DF228" s="186" t="e">
        <f t="shared" si="920"/>
        <v>#VALUE!</v>
      </c>
      <c r="DG228" s="186" t="e">
        <f t="shared" si="920"/>
        <v>#VALUE!</v>
      </c>
      <c r="DH228" s="186" t="e">
        <f t="shared" si="920"/>
        <v>#VALUE!</v>
      </c>
      <c r="DI228" s="187" t="e">
        <f t="shared" si="920"/>
        <v>#VALUE!</v>
      </c>
      <c r="DJ228" s="185" t="e">
        <f t="shared" si="920"/>
        <v>#VALUE!</v>
      </c>
      <c r="DK228" s="189" t="e">
        <f t="shared" si="920"/>
        <v>#VALUE!</v>
      </c>
      <c r="DL228" s="189" t="e">
        <f t="shared" si="920"/>
        <v>#VALUE!</v>
      </c>
      <c r="DM228" s="186" t="e">
        <f t="shared" si="920"/>
        <v>#VALUE!</v>
      </c>
      <c r="DN228" s="211" t="e">
        <f t="shared" si="920"/>
        <v>#VALUE!</v>
      </c>
      <c r="DO228" s="186" t="e">
        <f t="shared" si="920"/>
        <v>#VALUE!</v>
      </c>
      <c r="DP228" s="186" t="e">
        <f t="shared" si="920"/>
        <v>#VALUE!</v>
      </c>
      <c r="DQ228" s="186" t="e">
        <f t="shared" si="920"/>
        <v>#VALUE!</v>
      </c>
      <c r="DR228" s="186" t="e">
        <f t="shared" si="920"/>
        <v>#VALUE!</v>
      </c>
      <c r="DS228" s="187" t="e">
        <f t="shared" si="920"/>
        <v>#VALUE!</v>
      </c>
      <c r="DT228" s="185" t="e">
        <f t="shared" si="11"/>
        <v>#VALUE!</v>
      </c>
      <c r="DU228" s="189" t="e">
        <f t="shared" si="12"/>
        <v>#VALUE!</v>
      </c>
      <c r="DV228" s="133" t="e">
        <f>CZ228*'Ores &amp; Ingots'!$C$3+DA228*'Ores &amp; Ingots'!$C$4+DB228*'Ores &amp; Ingots'!$C$5+DC228*'Ores &amp; Ingots'!$C$6+DD228*'Ores &amp; Ingots'!$C$7+DE228*'Ores &amp; Ingots'!$C$8+DF228*'Ores &amp; Ingots'!$C$9+DG228*'Ores &amp; Ingots'!$C$10+DH228*'Ores &amp; Ingots'!$C$11+DI228*'Ores &amp; Ingots'!$C$12</f>
        <v>#VALUE!</v>
      </c>
      <c r="DW228" s="133" t="e">
        <f>DJ228*'Ores &amp; Ingots'!$B$3+DK228*'Ores &amp; Ingots'!$B$4+DL228*'Ores &amp; Ingots'!$B$5+DM228*'Ores &amp; Ingots'!$B$6+DN228*'Ores &amp; Ingots'!$B$7+DO228*'Ores &amp; Ingots'!$B$8+DP228*'Ores &amp; Ingots'!$B$9+DQ228*'Ores &amp; Ingots'!$B$10+DR228*'Ores &amp; Ingots'!$B$11+DS228*'Ores &amp; Ingots'!$B$12</f>
        <v>#VALUE!</v>
      </c>
      <c r="DX228" s="189" t="e">
        <f>CZ228*Refining!$G$3+DA228*Refining!$G$4+DB228*Refining!$G$5+DC228*Refining!$G$6+DD228*Refining!$G$7+DE228*Refining!$G$8+DF228*Refining!$G$9+DG228*Refining!$G$10+DH228*Refining!$G$11+DI228*Refining!$G$12</f>
        <v>#VALUE!</v>
      </c>
      <c r="DY228" s="189" t="e">
        <f t="shared" si="13"/>
        <v>#VALUE!</v>
      </c>
      <c r="DZ228" s="192" t="e">
        <f t="shared" si="14"/>
        <v>#VALUE!</v>
      </c>
      <c r="EA228" s="185" t="e">
        <f t="shared" si="15"/>
        <v>#VALUE!</v>
      </c>
      <c r="EB228" s="194" t="e">
        <f t="shared" ref="EB228:EC228" si="921">EA228/60</f>
        <v>#VALUE!</v>
      </c>
      <c r="EC228" s="194" t="e">
        <f t="shared" si="921"/>
        <v>#VALUE!</v>
      </c>
      <c r="ED228" s="185" t="e">
        <f t="shared" si="17"/>
        <v>#VALUE!</v>
      </c>
      <c r="EE228" s="194" t="e">
        <f t="shared" ref="EE228:EF228" si="922">ED228/1000</f>
        <v>#VALUE!</v>
      </c>
      <c r="EF228" s="196" t="e">
        <f t="shared" si="922"/>
        <v>#VALUE!</v>
      </c>
      <c r="EG228" s="130" t="e">
        <f t="shared" si="19"/>
        <v>#VALUE!</v>
      </c>
      <c r="EH228" s="132" t="e">
        <f t="shared" si="20"/>
        <v>#VALUE!</v>
      </c>
      <c r="EI228" s="133" t="s">
        <v>28</v>
      </c>
    </row>
    <row r="229" spans="1:139" ht="12.75" hidden="1" x14ac:dyDescent="0.2">
      <c r="A229" s="864"/>
      <c r="B229" s="135" t="s">
        <v>428</v>
      </c>
      <c r="C229" s="137" t="s">
        <v>156</v>
      </c>
      <c r="D229" s="137">
        <v>1</v>
      </c>
      <c r="E229" s="137">
        <v>1</v>
      </c>
      <c r="F229" s="137">
        <v>1</v>
      </c>
      <c r="G229" s="139">
        <f t="shared" si="0"/>
        <v>15.625</v>
      </c>
      <c r="H229" s="140">
        <v>10</v>
      </c>
      <c r="I229" s="140">
        <v>30</v>
      </c>
      <c r="J229" s="140">
        <f>H229/Main!$D$9</f>
        <v>2</v>
      </c>
      <c r="K229" s="140">
        <f>I229/Main!$D$10</f>
        <v>15</v>
      </c>
      <c r="L229" s="140">
        <f t="shared" si="1"/>
        <v>7.5</v>
      </c>
      <c r="M229" s="140">
        <v>0.4</v>
      </c>
      <c r="N229" s="143"/>
      <c r="O229" s="143"/>
      <c r="P229" s="143"/>
      <c r="Q229" s="145"/>
      <c r="R229" s="143"/>
      <c r="S229" s="146"/>
      <c r="T229" s="146"/>
      <c r="U229" s="143"/>
      <c r="V229" s="143"/>
      <c r="W229" s="146"/>
      <c r="X229" s="146"/>
      <c r="Y229" s="143"/>
      <c r="Z229" s="143"/>
      <c r="AA229" s="143"/>
      <c r="AB229" s="143"/>
      <c r="AC229" s="362" t="s">
        <v>34</v>
      </c>
      <c r="AD229" s="167">
        <v>125</v>
      </c>
      <c r="AE229" s="133">
        <v>0</v>
      </c>
      <c r="AF229" s="133">
        <v>0</v>
      </c>
      <c r="AG229" s="133">
        <v>0</v>
      </c>
      <c r="AH229" s="133">
        <v>0</v>
      </c>
      <c r="AI229" s="133">
        <v>0</v>
      </c>
      <c r="AJ229" s="133">
        <v>0</v>
      </c>
      <c r="AK229" s="133">
        <v>0</v>
      </c>
      <c r="AL229" s="133">
        <v>0</v>
      </c>
      <c r="AM229" s="133">
        <v>0</v>
      </c>
      <c r="AN229" s="133">
        <v>0</v>
      </c>
      <c r="AO229" s="133">
        <v>50</v>
      </c>
      <c r="AP229" s="133">
        <v>0</v>
      </c>
      <c r="AQ229" s="133">
        <v>0</v>
      </c>
      <c r="AR229" s="133">
        <v>0</v>
      </c>
      <c r="AS229" s="133">
        <v>0</v>
      </c>
      <c r="AT229" s="133">
        <v>0</v>
      </c>
      <c r="AU229" s="133">
        <v>0</v>
      </c>
      <c r="AV229" s="133">
        <v>0</v>
      </c>
      <c r="AW229" s="133">
        <v>0</v>
      </c>
      <c r="AX229" s="133">
        <v>0</v>
      </c>
      <c r="AY229" s="406">
        <f t="shared" ref="AY229:BS229" si="923">IF(AD229 = 0, "", AD229)</f>
        <v>125</v>
      </c>
      <c r="AZ229" s="137" t="str">
        <f t="shared" si="923"/>
        <v/>
      </c>
      <c r="BA229" s="137" t="str">
        <f t="shared" si="923"/>
        <v/>
      </c>
      <c r="BB229" s="137" t="str">
        <f t="shared" si="923"/>
        <v/>
      </c>
      <c r="BC229" s="137" t="str">
        <f t="shared" si="923"/>
        <v/>
      </c>
      <c r="BD229" s="137" t="str">
        <f t="shared" si="923"/>
        <v/>
      </c>
      <c r="BE229" s="137" t="str">
        <f t="shared" si="923"/>
        <v/>
      </c>
      <c r="BF229" s="137" t="str">
        <f t="shared" si="923"/>
        <v/>
      </c>
      <c r="BG229" s="137" t="str">
        <f t="shared" si="923"/>
        <v/>
      </c>
      <c r="BH229" s="137" t="str">
        <f t="shared" si="923"/>
        <v/>
      </c>
      <c r="BI229" s="137" t="str">
        <f t="shared" si="923"/>
        <v/>
      </c>
      <c r="BJ229" s="133">
        <f t="shared" si="923"/>
        <v>50</v>
      </c>
      <c r="BK229" s="137" t="str">
        <f t="shared" si="923"/>
        <v/>
      </c>
      <c r="BL229" s="137" t="str">
        <f t="shared" si="923"/>
        <v/>
      </c>
      <c r="BM229" s="137" t="str">
        <f t="shared" si="923"/>
        <v/>
      </c>
      <c r="BN229" s="137" t="str">
        <f t="shared" si="923"/>
        <v/>
      </c>
      <c r="BO229" s="137" t="str">
        <f t="shared" si="923"/>
        <v/>
      </c>
      <c r="BP229" s="137" t="str">
        <f t="shared" si="923"/>
        <v/>
      </c>
      <c r="BQ229" s="137" t="str">
        <f t="shared" si="923"/>
        <v/>
      </c>
      <c r="BR229" s="137" t="str">
        <f t="shared" si="923"/>
        <v/>
      </c>
      <c r="BS229" s="169" t="str">
        <f t="shared" si="923"/>
        <v/>
      </c>
      <c r="BT229" s="174" t="e">
        <f>$AY229*Assembly!Z$4+$AZ229*Assembly!Z$5+$BA229*Assembly!Z$6+$BB229*Assembly!Z$7+$BC229*Assembly!Z$8+$BD229*Assembly!Z$9+$BE229*Assembly!Z$10+$BF229*Assembly!Z$11+$BG229*Assembly!Z$12+$BH229*Assembly!Z$13+$BI229*Assembly!Z$14+$BJ229*Assembly!Z$15+$BK229*Assembly!Z$16+$BL229*Assembly!Z$17+$BM229*Assembly!Z$18+$BN229*Assembly!Z$19+$BO229*Assembly!Z$20+$BP229*Assembly!Z$21+$BQ229*Assembly!Z$22+$BR229*Assembly!Z$23+$BS229*Assembly!Z$24</f>
        <v>#VALUE!</v>
      </c>
      <c r="BU229" s="133" t="e">
        <f t="shared" si="3"/>
        <v>#VALUE!</v>
      </c>
      <c r="BV229" s="133"/>
      <c r="BW229" s="133" t="e">
        <f>$AY229*Assembly!AD$4+$AZ229*Assembly!AD$5+$BA229*Assembly!AD$6+$BB229*Assembly!AD$7+$BC229*Assembly!AD$8+$BD229*Assembly!AD$9+$BE229*Assembly!AD$10+$BF229*Assembly!AD$11+$BG229*Assembly!AD$12+$BH229*Assembly!AD$13+$BI229*Assembly!AD$14+$BJ229*Assembly!AD$15+$BK229*Assembly!AD$16+$BL229*Assembly!AD$17+$BM229*Assembly!AD$18+$BN229*Assembly!AD$19+$BO229*Assembly!AD$20+$BP229*Assembly!AD$21+$BQ229*Assembly!AD$22+$BR229*Assembly!AD$23+$BS229*Assembly!AD$24</f>
        <v>#VALUE!</v>
      </c>
      <c r="BX229" s="177" t="e">
        <f t="shared" si="4"/>
        <v>#VALUE!</v>
      </c>
      <c r="BY229" s="178" t="e">
        <f t="shared" si="5"/>
        <v>#VALUE!</v>
      </c>
      <c r="BZ229" s="179" t="e">
        <f t="shared" si="6"/>
        <v>#VALUE!</v>
      </c>
      <c r="CA229" s="178" t="e">
        <f t="shared" si="7"/>
        <v>#VALUE!</v>
      </c>
      <c r="CB229" s="133" t="e">
        <f>$AY229*Assembly!Y$4+$AZ229*Assembly!Y$5+$BA229*Assembly!Y$6+$BB229*Assembly!Y$7+$BC229*Assembly!Y$8+$BD229*Assembly!Y$9+$BE229*Assembly!Y$10+$BF229*Assembly!Y$11+$BG229*Assembly!Y$12+$BH229*Assembly!Y$13+$BI229*Assembly!Y$14+$BJ229*Assembly!Y$15+$BK229*Assembly!Y$16+$BL229*Assembly!Y$17+$BM229*Assembly!Y$18+$BN229*Assembly!Y$19+$BO229*Assembly!Y$20+$BP229*Assembly!Y$21+$BQ229*Assembly!Y$22+$BR229*Assembly!Y$23+$BS229*Assembly!Y$24</f>
        <v>#VALUE!</v>
      </c>
      <c r="CC229" s="133" t="e">
        <f t="shared" si="8"/>
        <v>#VALUE!</v>
      </c>
      <c r="CD229" s="130" t="e">
        <f t="shared" si="9"/>
        <v>#VALUE!</v>
      </c>
      <c r="CE229" s="183" t="e">
        <f>$AY229*Assembly!AC$4+$AZ229*Assembly!AC$5+$BA229*Assembly!AC$6+$BB229*Assembly!AC$7+$BC229*Assembly!AC$8+$BD229*Assembly!AC$9+$BE229*Assembly!AC$10+$BF229*Assembly!AC$11+$BG229*Assembly!AC$12+$BH229*Assembly!AC$13+$BI229*Assembly!AC$14+$BJ229*Assembly!AC$15+$BK229*Assembly!AC$16+$BL229*Assembly!AC$17+$BM229*Assembly!AC$18+$BN229*Assembly!AC$19+$BO229*Assembly!AC$20+$BP229*Assembly!AC$21+$BQ229*Assembly!AC$22+$BR229*Assembly!AC$23+$BS229*Assembly!AC$24</f>
        <v>#VALUE!</v>
      </c>
      <c r="CF229" s="145" t="e">
        <f>$AY229*Assembly!M$4+$AZ229*Assembly!M$5+$BA229*Assembly!M$6+$BB229*Assembly!M$7+$BC229*Assembly!M$8+$BD229*Assembly!M$9+$BE229*Assembly!M$10+$BF229*Assembly!M$11+$BG229*Assembly!M$12+$BH229*Assembly!M$13+$BI229*Assembly!M$14+$BJ229*Assembly!M$15+$BK229*Assembly!M$16+$BL229*Assembly!M$17+$BM229*Assembly!M$18+$BN229*Assembly!M$19+$BO229*Assembly!M$20+$BP229*Assembly!M$21+$BQ229*Assembly!M$22+$BR229*Assembly!M$23+$BS229*Assembly!M$24</f>
        <v>#VALUE!</v>
      </c>
      <c r="CG229" s="145" t="e">
        <f>$AY229*Assembly!N$4+$AZ229*Assembly!N$5+$BA229*Assembly!N$6+$BB229*Assembly!N$7+$BC229*Assembly!N$8+$BD229*Assembly!N$9+$BE229*Assembly!N$10+$BF229*Assembly!N$11+$BG229*Assembly!N$12+$BH229*Assembly!N$13+$BI229*Assembly!N$14+$BJ229*Assembly!N$15+$BK229*Assembly!N$16+$BL229*Assembly!N$17+$BM229*Assembly!N$18+$BN229*Assembly!N$19+$BO229*Assembly!N$20+$BP229*Assembly!N$21+$BQ229*Assembly!N$22+$BR229*Assembly!N$23+$BS229*Assembly!N$24</f>
        <v>#VALUE!</v>
      </c>
      <c r="CH229" s="145" t="e">
        <f>$AY229*Assembly!O$4+$AZ229*Assembly!O$5+$BA229*Assembly!O$6+$BB229*Assembly!O$7+$BC229*Assembly!O$8+$BD229*Assembly!O$9+$BE229*Assembly!O$10+$BF229*Assembly!O$11+$BG229*Assembly!O$12+$BH229*Assembly!O$13+$BI229*Assembly!O$14+$BJ229*Assembly!O$15+$BK229*Assembly!O$16+$BL229*Assembly!O$17+$BM229*Assembly!O$18+$BN229*Assembly!O$19+$BO229*Assembly!O$20+$BP229*Assembly!O$21+$BQ229*Assembly!O$22+$BR229*Assembly!O$23+$BS229*Assembly!O$24</f>
        <v>#VALUE!</v>
      </c>
      <c r="CI229" s="140" t="e">
        <f>$AY229*Assembly!P$4+$AZ229*Assembly!P$5+$BA229*Assembly!P$6+$BB229*Assembly!P$7+$BC229*Assembly!P$8+$BD229*Assembly!P$9+$BE229*Assembly!P$10+$BF229*Assembly!P$11+$BG229*Assembly!P$12+$BH229*Assembly!P$13+$BI229*Assembly!P$14+$BJ229*Assembly!P$15+$BK229*Assembly!P$16+$BL229*Assembly!P$17+$BM229*Assembly!P$18+$BN229*Assembly!P$19+$BO229*Assembly!P$20+$BP229*Assembly!P$21+$BQ229*Assembly!P$22+$BR229*Assembly!P$23+$BS229*Assembly!P$24</f>
        <v>#VALUE!</v>
      </c>
      <c r="CJ229" s="140" t="e">
        <f>$AY229*Assembly!Q$4+$AZ229*Assembly!Q$5+$BA229*Assembly!Q$6+$BB229*Assembly!Q$7+$BC229*Assembly!Q$8+$BD229*Assembly!Q$9+$BE229*Assembly!Q$10+$BF229*Assembly!Q$11+$BG229*Assembly!Q$12+$BH229*Assembly!Q$13+$BI229*Assembly!Q$14+$BJ229*Assembly!Q$15+$BK229*Assembly!Q$16+$BL229*Assembly!Q$17+$BM229*Assembly!Q$18+$BN229*Assembly!Q$19+$BO229*Assembly!Q$20+$BP229*Assembly!Q$21+$BQ229*Assembly!Q$22+$BR229*Assembly!Q$23+$BS229*Assembly!Q$24</f>
        <v>#VALUE!</v>
      </c>
      <c r="CK229" s="145" t="e">
        <f>$AY229*Assembly!R$4+$AZ229*Assembly!R$5+$BA229*Assembly!R$6+$BB229*Assembly!R$7+$BC229*Assembly!R$8+$BD229*Assembly!R$9+$BE229*Assembly!R$10+$BF229*Assembly!R$11+$BG229*Assembly!R$12+$BH229*Assembly!R$13+$BI229*Assembly!R$14+$BJ229*Assembly!R$15+$BK229*Assembly!R$16+$BL229*Assembly!R$17+$BM229*Assembly!R$18+$BN229*Assembly!R$19+$BO229*Assembly!R$20+$BP229*Assembly!R$21+$BQ229*Assembly!R$22+$BR229*Assembly!R$23+$BS229*Assembly!R$24</f>
        <v>#VALUE!</v>
      </c>
      <c r="CL229" s="140" t="e">
        <f>$AY229*Assembly!S$4+$AZ229*Assembly!S$5+$BA229*Assembly!S$6+$BB229*Assembly!S$7+$BC229*Assembly!S$8+$BD229*Assembly!S$9+$BE229*Assembly!S$10+$BF229*Assembly!S$11+$BG229*Assembly!S$12+$BH229*Assembly!S$13+$BI229*Assembly!S$14+$BJ229*Assembly!S$15+$BK229*Assembly!S$16+$BL229*Assembly!S$17+$BM229*Assembly!S$18+$BN229*Assembly!S$19+$BO229*Assembly!S$20+$BP229*Assembly!S$21+$BQ229*Assembly!S$22+$BR229*Assembly!S$23+$BS229*Assembly!S$24</f>
        <v>#VALUE!</v>
      </c>
      <c r="CM229" s="140" t="e">
        <f>$AY229*Assembly!T$4+$AZ229*Assembly!T$5+$BA229*Assembly!T$6+$BB229*Assembly!T$7+$BC229*Assembly!T$8+$BD229*Assembly!T$9+$BE229*Assembly!T$10+$BF229*Assembly!T$11+$BG229*Assembly!T$12+$BH229*Assembly!T$13+$BI229*Assembly!T$14+$BJ229*Assembly!T$15+$BK229*Assembly!T$16+$BL229*Assembly!T$17+$BM229*Assembly!T$18+$BN229*Assembly!T$19+$BO229*Assembly!T$20+$BP229*Assembly!T$21+$BQ229*Assembly!T$22+$BR229*Assembly!T$23+$BS229*Assembly!T$24</f>
        <v>#VALUE!</v>
      </c>
      <c r="CN229" s="140" t="e">
        <f>$AY229*Assembly!U$4+$AZ229*Assembly!U$5+$BA229*Assembly!U$6+$BB229*Assembly!U$7+$BC229*Assembly!U$8+$BD229*Assembly!U$9+$BE229*Assembly!U$10+$BF229*Assembly!U$11+$BG229*Assembly!U$12+$BH229*Assembly!U$13+$BI229*Assembly!U$14+$BJ229*Assembly!U$15+$BK229*Assembly!U$16+$BL229*Assembly!U$17+$BM229*Assembly!U$18+$BN229*Assembly!U$19+$BO229*Assembly!U$20+$BP229*Assembly!U$21+$BQ229*Assembly!U$22+$BR229*Assembly!U$23+$BS229*Assembly!U$24</f>
        <v>#VALUE!</v>
      </c>
      <c r="CO229" s="145" t="e">
        <f>$AY229*Assembly!V$4+$AZ229*Assembly!V$5+$BA229*Assembly!V$6+$BB229*Assembly!V$7+$BC229*Assembly!V$8+$BD229*Assembly!V$9+$BE229*Assembly!V$10+$BF229*Assembly!V$11+$BG229*Assembly!V$12+$BH229*Assembly!V$13+$BI229*Assembly!V$14+$BJ229*Assembly!V$15+$BK229*Assembly!V$16+$BL229*Assembly!V$17+$BM229*Assembly!V$18+$BN229*Assembly!V$19+$BO229*Assembly!V$20+$BP229*Assembly!V$21+$BQ229*Assembly!V$22+$BR229*Assembly!V$23+$BS229*Assembly!V$24</f>
        <v>#VALUE!</v>
      </c>
      <c r="CP229" s="145" t="e">
        <f>CF229*Refining!$F$3</f>
        <v>#VALUE!</v>
      </c>
      <c r="CQ229" s="145" t="e">
        <f>CG229*Refining!$F$4</f>
        <v>#VALUE!</v>
      </c>
      <c r="CR229" s="145" t="e">
        <f>CH229*Refining!$F$5</f>
        <v>#VALUE!</v>
      </c>
      <c r="CS229" s="145" t="e">
        <f>CI229*Refining!$F$6</f>
        <v>#VALUE!</v>
      </c>
      <c r="CT229" s="145" t="e">
        <f>CJ229*Refining!$F$7</f>
        <v>#VALUE!</v>
      </c>
      <c r="CU229" s="145" t="e">
        <f>CK229*Refining!$F$8</f>
        <v>#VALUE!</v>
      </c>
      <c r="CV229" s="145" t="e">
        <f>CL229*Refining!$F$9</f>
        <v>#VALUE!</v>
      </c>
      <c r="CW229" s="145" t="e">
        <f>CM229*Refining!$F$10</f>
        <v>#VALUE!</v>
      </c>
      <c r="CX229" s="145" t="e">
        <f>CN229*Refining!$F$11</f>
        <v>#VALUE!</v>
      </c>
      <c r="CY229" s="145" t="e">
        <f>CO229*Refining!$F$12</f>
        <v>#VALUE!</v>
      </c>
      <c r="CZ229" s="185" t="e">
        <f t="shared" ref="CZ229:DS229" si="924">IF(CF229 = 0, "", CF229)</f>
        <v>#VALUE!</v>
      </c>
      <c r="DA229" s="189" t="e">
        <f t="shared" si="924"/>
        <v>#VALUE!</v>
      </c>
      <c r="DB229" s="189" t="e">
        <f t="shared" si="924"/>
        <v>#VALUE!</v>
      </c>
      <c r="DC229" s="186" t="e">
        <f t="shared" si="924"/>
        <v>#VALUE!</v>
      </c>
      <c r="DD229" s="186" t="e">
        <f t="shared" si="924"/>
        <v>#VALUE!</v>
      </c>
      <c r="DE229" s="186" t="e">
        <f t="shared" si="924"/>
        <v>#VALUE!</v>
      </c>
      <c r="DF229" s="186" t="e">
        <f t="shared" si="924"/>
        <v>#VALUE!</v>
      </c>
      <c r="DG229" s="186" t="e">
        <f t="shared" si="924"/>
        <v>#VALUE!</v>
      </c>
      <c r="DH229" s="186" t="e">
        <f t="shared" si="924"/>
        <v>#VALUE!</v>
      </c>
      <c r="DI229" s="187" t="e">
        <f t="shared" si="924"/>
        <v>#VALUE!</v>
      </c>
      <c r="DJ229" s="185" t="e">
        <f t="shared" si="924"/>
        <v>#VALUE!</v>
      </c>
      <c r="DK229" s="189" t="e">
        <f t="shared" si="924"/>
        <v>#VALUE!</v>
      </c>
      <c r="DL229" s="189" t="e">
        <f t="shared" si="924"/>
        <v>#VALUE!</v>
      </c>
      <c r="DM229" s="186" t="e">
        <f t="shared" si="924"/>
        <v>#VALUE!</v>
      </c>
      <c r="DN229" s="211" t="e">
        <f t="shared" si="924"/>
        <v>#VALUE!</v>
      </c>
      <c r="DO229" s="186" t="e">
        <f t="shared" si="924"/>
        <v>#VALUE!</v>
      </c>
      <c r="DP229" s="186" t="e">
        <f t="shared" si="924"/>
        <v>#VALUE!</v>
      </c>
      <c r="DQ229" s="186" t="e">
        <f t="shared" si="924"/>
        <v>#VALUE!</v>
      </c>
      <c r="DR229" s="186" t="e">
        <f t="shared" si="924"/>
        <v>#VALUE!</v>
      </c>
      <c r="DS229" s="187" t="e">
        <f t="shared" si="924"/>
        <v>#VALUE!</v>
      </c>
      <c r="DT229" s="185" t="e">
        <f t="shared" si="11"/>
        <v>#VALUE!</v>
      </c>
      <c r="DU229" s="189" t="e">
        <f t="shared" si="12"/>
        <v>#VALUE!</v>
      </c>
      <c r="DV229" s="133" t="e">
        <f>CZ229*'Ores &amp; Ingots'!$C$3+DA229*'Ores &amp; Ingots'!$C$4+DB229*'Ores &amp; Ingots'!$C$5+DC229*'Ores &amp; Ingots'!$C$6+DD229*'Ores &amp; Ingots'!$C$7+DE229*'Ores &amp; Ingots'!$C$8+DF229*'Ores &amp; Ingots'!$C$9+DG229*'Ores &amp; Ingots'!$C$10+DH229*'Ores &amp; Ingots'!$C$11+DI229*'Ores &amp; Ingots'!$C$12</f>
        <v>#VALUE!</v>
      </c>
      <c r="DW229" s="133" t="e">
        <f>DJ229*'Ores &amp; Ingots'!$B$3+DK229*'Ores &amp; Ingots'!$B$4+DL229*'Ores &amp; Ingots'!$B$5+DM229*'Ores &amp; Ingots'!$B$6+DN229*'Ores &amp; Ingots'!$B$7+DO229*'Ores &amp; Ingots'!$B$8+DP229*'Ores &amp; Ingots'!$B$9+DQ229*'Ores &amp; Ingots'!$B$10+DR229*'Ores &amp; Ingots'!$B$11+DS229*'Ores &amp; Ingots'!$B$12</f>
        <v>#VALUE!</v>
      </c>
      <c r="DX229" s="189" t="e">
        <f>CZ229*Refining!$G$3+DA229*Refining!$G$4+DB229*Refining!$G$5+DC229*Refining!$G$6+DD229*Refining!$G$7+DE229*Refining!$G$8+DF229*Refining!$G$9+DG229*Refining!$G$10+DH229*Refining!$G$11+DI229*Refining!$G$12</f>
        <v>#VALUE!</v>
      </c>
      <c r="DY229" s="189" t="e">
        <f t="shared" si="13"/>
        <v>#VALUE!</v>
      </c>
      <c r="DZ229" s="192" t="e">
        <f t="shared" si="14"/>
        <v>#VALUE!</v>
      </c>
      <c r="EA229" s="185" t="e">
        <f t="shared" si="15"/>
        <v>#VALUE!</v>
      </c>
      <c r="EB229" s="194" t="e">
        <f t="shared" ref="EB229:EC229" si="925">EA229/60</f>
        <v>#VALUE!</v>
      </c>
      <c r="EC229" s="194" t="e">
        <f t="shared" si="925"/>
        <v>#VALUE!</v>
      </c>
      <c r="ED229" s="185" t="e">
        <f t="shared" si="17"/>
        <v>#VALUE!</v>
      </c>
      <c r="EE229" s="194" t="e">
        <f t="shared" ref="EE229:EF229" si="926">ED229/1000</f>
        <v>#VALUE!</v>
      </c>
      <c r="EF229" s="196" t="e">
        <f t="shared" si="926"/>
        <v>#VALUE!</v>
      </c>
      <c r="EG229" s="130" t="e">
        <f t="shared" si="19"/>
        <v>#VALUE!</v>
      </c>
      <c r="EH229" s="132" t="e">
        <f t="shared" si="20"/>
        <v>#VALUE!</v>
      </c>
      <c r="EI229" s="133">
        <v>40</v>
      </c>
    </row>
    <row r="230" spans="1:139" ht="12.75" hidden="1" x14ac:dyDescent="0.2">
      <c r="A230" s="864"/>
      <c r="B230" s="135" t="s">
        <v>429</v>
      </c>
      <c r="C230" s="137" t="s">
        <v>156</v>
      </c>
      <c r="D230" s="137">
        <v>1</v>
      </c>
      <c r="E230" s="137">
        <v>1</v>
      </c>
      <c r="F230" s="137">
        <v>1</v>
      </c>
      <c r="G230" s="139">
        <f t="shared" si="0"/>
        <v>15.625</v>
      </c>
      <c r="H230" s="140">
        <v>10</v>
      </c>
      <c r="I230" s="140">
        <v>30</v>
      </c>
      <c r="J230" s="140">
        <f>H230/Main!$D$9</f>
        <v>2</v>
      </c>
      <c r="K230" s="140">
        <f>I230/Main!$D$10</f>
        <v>15</v>
      </c>
      <c r="L230" s="140">
        <f t="shared" si="1"/>
        <v>7.5</v>
      </c>
      <c r="M230" s="140">
        <v>0.4</v>
      </c>
      <c r="N230" s="143"/>
      <c r="O230" s="143"/>
      <c r="P230" s="143"/>
      <c r="Q230" s="145"/>
      <c r="R230" s="143"/>
      <c r="S230" s="146"/>
      <c r="T230" s="146"/>
      <c r="U230" s="143"/>
      <c r="V230" s="143"/>
      <c r="W230" s="146"/>
      <c r="X230" s="146"/>
      <c r="Y230" s="143"/>
      <c r="Z230" s="143"/>
      <c r="AA230" s="143"/>
      <c r="AB230" s="143"/>
      <c r="AC230" s="362" t="s">
        <v>28</v>
      </c>
      <c r="AD230" s="167">
        <v>140</v>
      </c>
      <c r="AE230" s="133">
        <v>0</v>
      </c>
      <c r="AF230" s="133">
        <v>0</v>
      </c>
      <c r="AG230" s="133">
        <v>0</v>
      </c>
      <c r="AH230" s="133">
        <v>0</v>
      </c>
      <c r="AI230" s="133">
        <v>0</v>
      </c>
      <c r="AJ230" s="133">
        <v>0</v>
      </c>
      <c r="AK230" s="133">
        <v>0</v>
      </c>
      <c r="AL230" s="133">
        <v>0</v>
      </c>
      <c r="AM230" s="133">
        <v>0</v>
      </c>
      <c r="AN230" s="133">
        <v>0</v>
      </c>
      <c r="AO230" s="133">
        <v>50</v>
      </c>
      <c r="AP230" s="133">
        <v>0</v>
      </c>
      <c r="AQ230" s="133">
        <v>0</v>
      </c>
      <c r="AR230" s="133">
        <v>0</v>
      </c>
      <c r="AS230" s="133">
        <v>0</v>
      </c>
      <c r="AT230" s="133">
        <v>0</v>
      </c>
      <c r="AU230" s="133">
        <v>0</v>
      </c>
      <c r="AV230" s="133">
        <v>0</v>
      </c>
      <c r="AW230" s="133">
        <v>0</v>
      </c>
      <c r="AX230" s="133">
        <v>0</v>
      </c>
      <c r="AY230" s="406">
        <f t="shared" ref="AY230:BS230" si="927">IF(AD230 = 0, "", AD230)</f>
        <v>140</v>
      </c>
      <c r="AZ230" s="137" t="str">
        <f t="shared" si="927"/>
        <v/>
      </c>
      <c r="BA230" s="137" t="str">
        <f t="shared" si="927"/>
        <v/>
      </c>
      <c r="BB230" s="137" t="str">
        <f t="shared" si="927"/>
        <v/>
      </c>
      <c r="BC230" s="137" t="str">
        <f t="shared" si="927"/>
        <v/>
      </c>
      <c r="BD230" s="137" t="str">
        <f t="shared" si="927"/>
        <v/>
      </c>
      <c r="BE230" s="137" t="str">
        <f t="shared" si="927"/>
        <v/>
      </c>
      <c r="BF230" s="137" t="str">
        <f t="shared" si="927"/>
        <v/>
      </c>
      <c r="BG230" s="137" t="str">
        <f t="shared" si="927"/>
        <v/>
      </c>
      <c r="BH230" s="137" t="str">
        <f t="shared" si="927"/>
        <v/>
      </c>
      <c r="BI230" s="137" t="str">
        <f t="shared" si="927"/>
        <v/>
      </c>
      <c r="BJ230" s="133">
        <f t="shared" si="927"/>
        <v>50</v>
      </c>
      <c r="BK230" s="137" t="str">
        <f t="shared" si="927"/>
        <v/>
      </c>
      <c r="BL230" s="137" t="str">
        <f t="shared" si="927"/>
        <v/>
      </c>
      <c r="BM230" s="137" t="str">
        <f t="shared" si="927"/>
        <v/>
      </c>
      <c r="BN230" s="137" t="str">
        <f t="shared" si="927"/>
        <v/>
      </c>
      <c r="BO230" s="137" t="str">
        <f t="shared" si="927"/>
        <v/>
      </c>
      <c r="BP230" s="137" t="str">
        <f t="shared" si="927"/>
        <v/>
      </c>
      <c r="BQ230" s="137" t="str">
        <f t="shared" si="927"/>
        <v/>
      </c>
      <c r="BR230" s="137" t="str">
        <f t="shared" si="927"/>
        <v/>
      </c>
      <c r="BS230" s="169" t="str">
        <f t="shared" si="927"/>
        <v/>
      </c>
      <c r="BT230" s="174" t="e">
        <f>$AY230*Assembly!Z$4+$AZ230*Assembly!Z$5+$BA230*Assembly!Z$6+$BB230*Assembly!Z$7+$BC230*Assembly!Z$8+$BD230*Assembly!Z$9+$BE230*Assembly!Z$10+$BF230*Assembly!Z$11+$BG230*Assembly!Z$12+$BH230*Assembly!Z$13+$BI230*Assembly!Z$14+$BJ230*Assembly!Z$15+$BK230*Assembly!Z$16+$BL230*Assembly!Z$17+$BM230*Assembly!Z$18+$BN230*Assembly!Z$19+$BO230*Assembly!Z$20+$BP230*Assembly!Z$21+$BQ230*Assembly!Z$22+$BR230*Assembly!Z$23+$BS230*Assembly!Z$24</f>
        <v>#VALUE!</v>
      </c>
      <c r="BU230" s="133" t="e">
        <f t="shared" si="3"/>
        <v>#VALUE!</v>
      </c>
      <c r="BV230" s="133"/>
      <c r="BW230" s="133" t="e">
        <f>$AY230*Assembly!AD$4+$AZ230*Assembly!AD$5+$BA230*Assembly!AD$6+$BB230*Assembly!AD$7+$BC230*Assembly!AD$8+$BD230*Assembly!AD$9+$BE230*Assembly!AD$10+$BF230*Assembly!AD$11+$BG230*Assembly!AD$12+$BH230*Assembly!AD$13+$BI230*Assembly!AD$14+$BJ230*Assembly!AD$15+$BK230*Assembly!AD$16+$BL230*Assembly!AD$17+$BM230*Assembly!AD$18+$BN230*Assembly!AD$19+$BO230*Assembly!AD$20+$BP230*Assembly!AD$21+$BQ230*Assembly!AD$22+$BR230*Assembly!AD$23+$BS230*Assembly!AD$24</f>
        <v>#VALUE!</v>
      </c>
      <c r="BX230" s="177" t="e">
        <f t="shared" si="4"/>
        <v>#VALUE!</v>
      </c>
      <c r="BY230" s="178" t="e">
        <f t="shared" si="5"/>
        <v>#VALUE!</v>
      </c>
      <c r="BZ230" s="179" t="e">
        <f t="shared" si="6"/>
        <v>#VALUE!</v>
      </c>
      <c r="CA230" s="178" t="e">
        <f t="shared" si="7"/>
        <v>#VALUE!</v>
      </c>
      <c r="CB230" s="133" t="e">
        <f>$AY230*Assembly!Y$4+$AZ230*Assembly!Y$5+$BA230*Assembly!Y$6+$BB230*Assembly!Y$7+$BC230*Assembly!Y$8+$BD230*Assembly!Y$9+$BE230*Assembly!Y$10+$BF230*Assembly!Y$11+$BG230*Assembly!Y$12+$BH230*Assembly!Y$13+$BI230*Assembly!Y$14+$BJ230*Assembly!Y$15+$BK230*Assembly!Y$16+$BL230*Assembly!Y$17+$BM230*Assembly!Y$18+$BN230*Assembly!Y$19+$BO230*Assembly!Y$20+$BP230*Assembly!Y$21+$BQ230*Assembly!Y$22+$BR230*Assembly!Y$23+$BS230*Assembly!Y$24</f>
        <v>#VALUE!</v>
      </c>
      <c r="CC230" s="133" t="e">
        <f t="shared" si="8"/>
        <v>#VALUE!</v>
      </c>
      <c r="CD230" s="130" t="e">
        <f t="shared" si="9"/>
        <v>#VALUE!</v>
      </c>
      <c r="CE230" s="183" t="e">
        <f>$AY230*Assembly!AC$4+$AZ230*Assembly!AC$5+$BA230*Assembly!AC$6+$BB230*Assembly!AC$7+$BC230*Assembly!AC$8+$BD230*Assembly!AC$9+$BE230*Assembly!AC$10+$BF230*Assembly!AC$11+$BG230*Assembly!AC$12+$BH230*Assembly!AC$13+$BI230*Assembly!AC$14+$BJ230*Assembly!AC$15+$BK230*Assembly!AC$16+$BL230*Assembly!AC$17+$BM230*Assembly!AC$18+$BN230*Assembly!AC$19+$BO230*Assembly!AC$20+$BP230*Assembly!AC$21+$BQ230*Assembly!AC$22+$BR230*Assembly!AC$23+$BS230*Assembly!AC$24</f>
        <v>#VALUE!</v>
      </c>
      <c r="CF230" s="145" t="e">
        <f>$AY230*Assembly!M$4+$AZ230*Assembly!M$5+$BA230*Assembly!M$6+$BB230*Assembly!M$7+$BC230*Assembly!M$8+$BD230*Assembly!M$9+$BE230*Assembly!M$10+$BF230*Assembly!M$11+$BG230*Assembly!M$12+$BH230*Assembly!M$13+$BI230*Assembly!M$14+$BJ230*Assembly!M$15+$BK230*Assembly!M$16+$BL230*Assembly!M$17+$BM230*Assembly!M$18+$BN230*Assembly!M$19+$BO230*Assembly!M$20+$BP230*Assembly!M$21+$BQ230*Assembly!M$22+$BR230*Assembly!M$23+$BS230*Assembly!M$24</f>
        <v>#VALUE!</v>
      </c>
      <c r="CG230" s="145" t="e">
        <f>$AY230*Assembly!N$4+$AZ230*Assembly!N$5+$BA230*Assembly!N$6+$BB230*Assembly!N$7+$BC230*Assembly!N$8+$BD230*Assembly!N$9+$BE230*Assembly!N$10+$BF230*Assembly!N$11+$BG230*Assembly!N$12+$BH230*Assembly!N$13+$BI230*Assembly!N$14+$BJ230*Assembly!N$15+$BK230*Assembly!N$16+$BL230*Assembly!N$17+$BM230*Assembly!N$18+$BN230*Assembly!N$19+$BO230*Assembly!N$20+$BP230*Assembly!N$21+$BQ230*Assembly!N$22+$BR230*Assembly!N$23+$BS230*Assembly!N$24</f>
        <v>#VALUE!</v>
      </c>
      <c r="CH230" s="145" t="e">
        <f>$AY230*Assembly!O$4+$AZ230*Assembly!O$5+$BA230*Assembly!O$6+$BB230*Assembly!O$7+$BC230*Assembly!O$8+$BD230*Assembly!O$9+$BE230*Assembly!O$10+$BF230*Assembly!O$11+$BG230*Assembly!O$12+$BH230*Assembly!O$13+$BI230*Assembly!O$14+$BJ230*Assembly!O$15+$BK230*Assembly!O$16+$BL230*Assembly!O$17+$BM230*Assembly!O$18+$BN230*Assembly!O$19+$BO230*Assembly!O$20+$BP230*Assembly!O$21+$BQ230*Assembly!O$22+$BR230*Assembly!O$23+$BS230*Assembly!O$24</f>
        <v>#VALUE!</v>
      </c>
      <c r="CI230" s="140" t="e">
        <f>$AY230*Assembly!P$4+$AZ230*Assembly!P$5+$BA230*Assembly!P$6+$BB230*Assembly!P$7+$BC230*Assembly!P$8+$BD230*Assembly!P$9+$BE230*Assembly!P$10+$BF230*Assembly!P$11+$BG230*Assembly!P$12+$BH230*Assembly!P$13+$BI230*Assembly!P$14+$BJ230*Assembly!P$15+$BK230*Assembly!P$16+$BL230*Assembly!P$17+$BM230*Assembly!P$18+$BN230*Assembly!P$19+$BO230*Assembly!P$20+$BP230*Assembly!P$21+$BQ230*Assembly!P$22+$BR230*Assembly!P$23+$BS230*Assembly!P$24</f>
        <v>#VALUE!</v>
      </c>
      <c r="CJ230" s="140" t="e">
        <f>$AY230*Assembly!Q$4+$AZ230*Assembly!Q$5+$BA230*Assembly!Q$6+$BB230*Assembly!Q$7+$BC230*Assembly!Q$8+$BD230*Assembly!Q$9+$BE230*Assembly!Q$10+$BF230*Assembly!Q$11+$BG230*Assembly!Q$12+$BH230*Assembly!Q$13+$BI230*Assembly!Q$14+$BJ230*Assembly!Q$15+$BK230*Assembly!Q$16+$BL230*Assembly!Q$17+$BM230*Assembly!Q$18+$BN230*Assembly!Q$19+$BO230*Assembly!Q$20+$BP230*Assembly!Q$21+$BQ230*Assembly!Q$22+$BR230*Assembly!Q$23+$BS230*Assembly!Q$24</f>
        <v>#VALUE!</v>
      </c>
      <c r="CK230" s="145" t="e">
        <f>$AY230*Assembly!R$4+$AZ230*Assembly!R$5+$BA230*Assembly!R$6+$BB230*Assembly!R$7+$BC230*Assembly!R$8+$BD230*Assembly!R$9+$BE230*Assembly!R$10+$BF230*Assembly!R$11+$BG230*Assembly!R$12+$BH230*Assembly!R$13+$BI230*Assembly!R$14+$BJ230*Assembly!R$15+$BK230*Assembly!R$16+$BL230*Assembly!R$17+$BM230*Assembly!R$18+$BN230*Assembly!R$19+$BO230*Assembly!R$20+$BP230*Assembly!R$21+$BQ230*Assembly!R$22+$BR230*Assembly!R$23+$BS230*Assembly!R$24</f>
        <v>#VALUE!</v>
      </c>
      <c r="CL230" s="140" t="e">
        <f>$AY230*Assembly!S$4+$AZ230*Assembly!S$5+$BA230*Assembly!S$6+$BB230*Assembly!S$7+$BC230*Assembly!S$8+$BD230*Assembly!S$9+$BE230*Assembly!S$10+$BF230*Assembly!S$11+$BG230*Assembly!S$12+$BH230*Assembly!S$13+$BI230*Assembly!S$14+$BJ230*Assembly!S$15+$BK230*Assembly!S$16+$BL230*Assembly!S$17+$BM230*Assembly!S$18+$BN230*Assembly!S$19+$BO230*Assembly!S$20+$BP230*Assembly!S$21+$BQ230*Assembly!S$22+$BR230*Assembly!S$23+$BS230*Assembly!S$24</f>
        <v>#VALUE!</v>
      </c>
      <c r="CM230" s="140" t="e">
        <f>$AY230*Assembly!T$4+$AZ230*Assembly!T$5+$BA230*Assembly!T$6+$BB230*Assembly!T$7+$BC230*Assembly!T$8+$BD230*Assembly!T$9+$BE230*Assembly!T$10+$BF230*Assembly!T$11+$BG230*Assembly!T$12+$BH230*Assembly!T$13+$BI230*Assembly!T$14+$BJ230*Assembly!T$15+$BK230*Assembly!T$16+$BL230*Assembly!T$17+$BM230*Assembly!T$18+$BN230*Assembly!T$19+$BO230*Assembly!T$20+$BP230*Assembly!T$21+$BQ230*Assembly!T$22+$BR230*Assembly!T$23+$BS230*Assembly!T$24</f>
        <v>#VALUE!</v>
      </c>
      <c r="CN230" s="140" t="e">
        <f>$AY230*Assembly!U$4+$AZ230*Assembly!U$5+$BA230*Assembly!U$6+$BB230*Assembly!U$7+$BC230*Assembly!U$8+$BD230*Assembly!U$9+$BE230*Assembly!U$10+$BF230*Assembly!U$11+$BG230*Assembly!U$12+$BH230*Assembly!U$13+$BI230*Assembly!U$14+$BJ230*Assembly!U$15+$BK230*Assembly!U$16+$BL230*Assembly!U$17+$BM230*Assembly!U$18+$BN230*Assembly!U$19+$BO230*Assembly!U$20+$BP230*Assembly!U$21+$BQ230*Assembly!U$22+$BR230*Assembly!U$23+$BS230*Assembly!U$24</f>
        <v>#VALUE!</v>
      </c>
      <c r="CO230" s="145" t="e">
        <f>$AY230*Assembly!V$4+$AZ230*Assembly!V$5+$BA230*Assembly!V$6+$BB230*Assembly!V$7+$BC230*Assembly!V$8+$BD230*Assembly!V$9+$BE230*Assembly!V$10+$BF230*Assembly!V$11+$BG230*Assembly!V$12+$BH230*Assembly!V$13+$BI230*Assembly!V$14+$BJ230*Assembly!V$15+$BK230*Assembly!V$16+$BL230*Assembly!V$17+$BM230*Assembly!V$18+$BN230*Assembly!V$19+$BO230*Assembly!V$20+$BP230*Assembly!V$21+$BQ230*Assembly!V$22+$BR230*Assembly!V$23+$BS230*Assembly!V$24</f>
        <v>#VALUE!</v>
      </c>
      <c r="CP230" s="145" t="e">
        <f>CF230*Refining!$F$3</f>
        <v>#VALUE!</v>
      </c>
      <c r="CQ230" s="145" t="e">
        <f>CG230*Refining!$F$4</f>
        <v>#VALUE!</v>
      </c>
      <c r="CR230" s="145" t="e">
        <f>CH230*Refining!$F$5</f>
        <v>#VALUE!</v>
      </c>
      <c r="CS230" s="145" t="e">
        <f>CI230*Refining!$F$6</f>
        <v>#VALUE!</v>
      </c>
      <c r="CT230" s="145" t="e">
        <f>CJ230*Refining!$F$7</f>
        <v>#VALUE!</v>
      </c>
      <c r="CU230" s="145" t="e">
        <f>CK230*Refining!$F$8</f>
        <v>#VALUE!</v>
      </c>
      <c r="CV230" s="145" t="e">
        <f>CL230*Refining!$F$9</f>
        <v>#VALUE!</v>
      </c>
      <c r="CW230" s="145" t="e">
        <f>CM230*Refining!$F$10</f>
        <v>#VALUE!</v>
      </c>
      <c r="CX230" s="145" t="e">
        <f>CN230*Refining!$F$11</f>
        <v>#VALUE!</v>
      </c>
      <c r="CY230" s="145" t="e">
        <f>CO230*Refining!$F$12</f>
        <v>#VALUE!</v>
      </c>
      <c r="CZ230" s="185" t="e">
        <f t="shared" ref="CZ230:DS230" si="928">IF(CF230 = 0, "", CF230)</f>
        <v>#VALUE!</v>
      </c>
      <c r="DA230" s="189" t="e">
        <f t="shared" si="928"/>
        <v>#VALUE!</v>
      </c>
      <c r="DB230" s="189" t="e">
        <f t="shared" si="928"/>
        <v>#VALUE!</v>
      </c>
      <c r="DC230" s="186" t="e">
        <f t="shared" si="928"/>
        <v>#VALUE!</v>
      </c>
      <c r="DD230" s="186" t="e">
        <f t="shared" si="928"/>
        <v>#VALUE!</v>
      </c>
      <c r="DE230" s="186" t="e">
        <f t="shared" si="928"/>
        <v>#VALUE!</v>
      </c>
      <c r="DF230" s="186" t="e">
        <f t="shared" si="928"/>
        <v>#VALUE!</v>
      </c>
      <c r="DG230" s="186" t="e">
        <f t="shared" si="928"/>
        <v>#VALUE!</v>
      </c>
      <c r="DH230" s="186" t="e">
        <f t="shared" si="928"/>
        <v>#VALUE!</v>
      </c>
      <c r="DI230" s="187" t="e">
        <f t="shared" si="928"/>
        <v>#VALUE!</v>
      </c>
      <c r="DJ230" s="185" t="e">
        <f t="shared" si="928"/>
        <v>#VALUE!</v>
      </c>
      <c r="DK230" s="189" t="e">
        <f t="shared" si="928"/>
        <v>#VALUE!</v>
      </c>
      <c r="DL230" s="189" t="e">
        <f t="shared" si="928"/>
        <v>#VALUE!</v>
      </c>
      <c r="DM230" s="186" t="e">
        <f t="shared" si="928"/>
        <v>#VALUE!</v>
      </c>
      <c r="DN230" s="211" t="e">
        <f t="shared" si="928"/>
        <v>#VALUE!</v>
      </c>
      <c r="DO230" s="186" t="e">
        <f t="shared" si="928"/>
        <v>#VALUE!</v>
      </c>
      <c r="DP230" s="186" t="e">
        <f t="shared" si="928"/>
        <v>#VALUE!</v>
      </c>
      <c r="DQ230" s="186" t="e">
        <f t="shared" si="928"/>
        <v>#VALUE!</v>
      </c>
      <c r="DR230" s="186" t="e">
        <f t="shared" si="928"/>
        <v>#VALUE!</v>
      </c>
      <c r="DS230" s="187" t="e">
        <f t="shared" si="928"/>
        <v>#VALUE!</v>
      </c>
      <c r="DT230" s="185" t="e">
        <f t="shared" si="11"/>
        <v>#VALUE!</v>
      </c>
      <c r="DU230" s="189" t="e">
        <f t="shared" si="12"/>
        <v>#VALUE!</v>
      </c>
      <c r="DV230" s="133" t="e">
        <f>CZ230*'Ores &amp; Ingots'!$C$3+DA230*'Ores &amp; Ingots'!$C$4+DB230*'Ores &amp; Ingots'!$C$5+DC230*'Ores &amp; Ingots'!$C$6+DD230*'Ores &amp; Ingots'!$C$7+DE230*'Ores &amp; Ingots'!$C$8+DF230*'Ores &amp; Ingots'!$C$9+DG230*'Ores &amp; Ingots'!$C$10+DH230*'Ores &amp; Ingots'!$C$11+DI230*'Ores &amp; Ingots'!$C$12</f>
        <v>#VALUE!</v>
      </c>
      <c r="DW230" s="133" t="e">
        <f>DJ230*'Ores &amp; Ingots'!$B$3+DK230*'Ores &amp; Ingots'!$B$4+DL230*'Ores &amp; Ingots'!$B$5+DM230*'Ores &amp; Ingots'!$B$6+DN230*'Ores &amp; Ingots'!$B$7+DO230*'Ores &amp; Ingots'!$B$8+DP230*'Ores &amp; Ingots'!$B$9+DQ230*'Ores &amp; Ingots'!$B$10+DR230*'Ores &amp; Ingots'!$B$11+DS230*'Ores &amp; Ingots'!$B$12</f>
        <v>#VALUE!</v>
      </c>
      <c r="DX230" s="189" t="e">
        <f>CZ230*Refining!$G$3+DA230*Refining!$G$4+DB230*Refining!$G$5+DC230*Refining!$G$6+DD230*Refining!$G$7+DE230*Refining!$G$8+DF230*Refining!$G$9+DG230*Refining!$G$10+DH230*Refining!$G$11+DI230*Refining!$G$12</f>
        <v>#VALUE!</v>
      </c>
      <c r="DY230" s="189" t="e">
        <f t="shared" si="13"/>
        <v>#VALUE!</v>
      </c>
      <c r="DZ230" s="192" t="e">
        <f t="shared" si="14"/>
        <v>#VALUE!</v>
      </c>
      <c r="EA230" s="185" t="e">
        <f t="shared" si="15"/>
        <v>#VALUE!</v>
      </c>
      <c r="EB230" s="194" t="e">
        <f t="shared" ref="EB230:EC230" si="929">EA230/60</f>
        <v>#VALUE!</v>
      </c>
      <c r="EC230" s="194" t="e">
        <f t="shared" si="929"/>
        <v>#VALUE!</v>
      </c>
      <c r="ED230" s="185" t="e">
        <f t="shared" si="17"/>
        <v>#VALUE!</v>
      </c>
      <c r="EE230" s="194" t="e">
        <f t="shared" ref="EE230:EF230" si="930">ED230/1000</f>
        <v>#VALUE!</v>
      </c>
      <c r="EF230" s="196" t="e">
        <f t="shared" si="930"/>
        <v>#VALUE!</v>
      </c>
      <c r="EG230" s="130" t="e">
        <f t="shared" si="19"/>
        <v>#VALUE!</v>
      </c>
      <c r="EH230" s="132" t="e">
        <f t="shared" si="20"/>
        <v>#VALUE!</v>
      </c>
      <c r="EI230" s="133" t="s">
        <v>28</v>
      </c>
    </row>
    <row r="231" spans="1:139" ht="12.75" hidden="1" x14ac:dyDescent="0.2">
      <c r="A231" s="864"/>
      <c r="B231" s="365" t="s">
        <v>430</v>
      </c>
      <c r="C231" s="137" t="s">
        <v>156</v>
      </c>
      <c r="D231" s="137">
        <v>1</v>
      </c>
      <c r="E231" s="137">
        <v>1</v>
      </c>
      <c r="F231" s="137">
        <v>1</v>
      </c>
      <c r="G231" s="139">
        <f t="shared" si="0"/>
        <v>15.625</v>
      </c>
      <c r="H231" s="140">
        <v>7</v>
      </c>
      <c r="I231" s="140">
        <v>17.5</v>
      </c>
      <c r="J231" s="140">
        <f>H231/Main!$D$9</f>
        <v>1.4</v>
      </c>
      <c r="K231" s="140">
        <f>I231/Main!$D$10</f>
        <v>8.75</v>
      </c>
      <c r="L231" s="140">
        <f t="shared" si="1"/>
        <v>6.25</v>
      </c>
      <c r="M231" s="140">
        <v>1</v>
      </c>
      <c r="N231" s="143"/>
      <c r="O231" s="143"/>
      <c r="P231" s="143"/>
      <c r="Q231" s="145"/>
      <c r="R231" s="143"/>
      <c r="S231" s="146"/>
      <c r="T231" s="146"/>
      <c r="U231" s="143"/>
      <c r="V231" s="143"/>
      <c r="W231" s="146"/>
      <c r="X231" s="146"/>
      <c r="Y231" s="143"/>
      <c r="Z231" s="143"/>
      <c r="AA231" s="143"/>
      <c r="AB231" s="143"/>
      <c r="AC231" s="362" t="s">
        <v>28</v>
      </c>
      <c r="AD231" s="167">
        <v>133</v>
      </c>
      <c r="AE231" s="133">
        <v>0</v>
      </c>
      <c r="AF231" s="133">
        <v>0</v>
      </c>
      <c r="AG231" s="133">
        <v>0</v>
      </c>
      <c r="AH231" s="133">
        <v>0</v>
      </c>
      <c r="AI231" s="133">
        <v>0</v>
      </c>
      <c r="AJ231" s="133">
        <v>0</v>
      </c>
      <c r="AK231" s="133">
        <v>0</v>
      </c>
      <c r="AL231" s="133">
        <v>0</v>
      </c>
      <c r="AM231" s="133">
        <v>0</v>
      </c>
      <c r="AN231" s="133">
        <v>0</v>
      </c>
      <c r="AO231" s="133">
        <v>45</v>
      </c>
      <c r="AP231" s="133">
        <v>0</v>
      </c>
      <c r="AQ231" s="133">
        <v>0</v>
      </c>
      <c r="AR231" s="133">
        <v>0</v>
      </c>
      <c r="AS231" s="133">
        <v>0</v>
      </c>
      <c r="AT231" s="133">
        <v>0</v>
      </c>
      <c r="AU231" s="133">
        <v>0</v>
      </c>
      <c r="AV231" s="133">
        <v>0</v>
      </c>
      <c r="AW231" s="133">
        <v>0</v>
      </c>
      <c r="AX231" s="133">
        <v>0</v>
      </c>
      <c r="AY231" s="406">
        <f t="shared" ref="AY231:BS231" si="931">IF(AD231 = 0, "", AD231)</f>
        <v>133</v>
      </c>
      <c r="AZ231" s="137" t="str">
        <f t="shared" si="931"/>
        <v/>
      </c>
      <c r="BA231" s="137" t="str">
        <f t="shared" si="931"/>
        <v/>
      </c>
      <c r="BB231" s="137" t="str">
        <f t="shared" si="931"/>
        <v/>
      </c>
      <c r="BC231" s="137" t="str">
        <f t="shared" si="931"/>
        <v/>
      </c>
      <c r="BD231" s="137" t="str">
        <f t="shared" si="931"/>
        <v/>
      </c>
      <c r="BE231" s="137" t="str">
        <f t="shared" si="931"/>
        <v/>
      </c>
      <c r="BF231" s="137" t="str">
        <f t="shared" si="931"/>
        <v/>
      </c>
      <c r="BG231" s="137" t="str">
        <f t="shared" si="931"/>
        <v/>
      </c>
      <c r="BH231" s="137" t="str">
        <f t="shared" si="931"/>
        <v/>
      </c>
      <c r="BI231" s="137" t="str">
        <f t="shared" si="931"/>
        <v/>
      </c>
      <c r="BJ231" s="133">
        <f t="shared" si="931"/>
        <v>45</v>
      </c>
      <c r="BK231" s="137" t="str">
        <f t="shared" si="931"/>
        <v/>
      </c>
      <c r="BL231" s="137" t="str">
        <f t="shared" si="931"/>
        <v/>
      </c>
      <c r="BM231" s="137" t="str">
        <f t="shared" si="931"/>
        <v/>
      </c>
      <c r="BN231" s="137" t="str">
        <f t="shared" si="931"/>
        <v/>
      </c>
      <c r="BO231" s="137" t="str">
        <f t="shared" si="931"/>
        <v/>
      </c>
      <c r="BP231" s="137" t="str">
        <f t="shared" si="931"/>
        <v/>
      </c>
      <c r="BQ231" s="137" t="str">
        <f t="shared" si="931"/>
        <v/>
      </c>
      <c r="BR231" s="137" t="str">
        <f t="shared" si="931"/>
        <v/>
      </c>
      <c r="BS231" s="169" t="str">
        <f t="shared" si="931"/>
        <v/>
      </c>
      <c r="BT231" s="174" t="e">
        <f>$AY231*Assembly!Z$4+$AZ231*Assembly!Z$5+$BA231*Assembly!Z$6+$BB231*Assembly!Z$7+$BC231*Assembly!Z$8+$BD231*Assembly!Z$9+$BE231*Assembly!Z$10+$BF231*Assembly!Z$11+$BG231*Assembly!Z$12+$BH231*Assembly!Z$13+$BI231*Assembly!Z$14+$BJ231*Assembly!Z$15+$BK231*Assembly!Z$16+$BL231*Assembly!Z$17+$BM231*Assembly!Z$18+$BN231*Assembly!Z$19+$BO231*Assembly!Z$20+$BP231*Assembly!Z$21+$BQ231*Assembly!Z$22+$BR231*Assembly!Z$23+$BS231*Assembly!Z$24</f>
        <v>#VALUE!</v>
      </c>
      <c r="BU231" s="133" t="e">
        <f t="shared" si="3"/>
        <v>#VALUE!</v>
      </c>
      <c r="BV231" s="133"/>
      <c r="BW231" s="133" t="e">
        <f>$AY231*Assembly!AD$4+$AZ231*Assembly!AD$5+$BA231*Assembly!AD$6+$BB231*Assembly!AD$7+$BC231*Assembly!AD$8+$BD231*Assembly!AD$9+$BE231*Assembly!AD$10+$BF231*Assembly!AD$11+$BG231*Assembly!AD$12+$BH231*Assembly!AD$13+$BI231*Assembly!AD$14+$BJ231*Assembly!AD$15+$BK231*Assembly!AD$16+$BL231*Assembly!AD$17+$BM231*Assembly!AD$18+$BN231*Assembly!AD$19+$BO231*Assembly!AD$20+$BP231*Assembly!AD$21+$BQ231*Assembly!AD$22+$BR231*Assembly!AD$23+$BS231*Assembly!AD$24</f>
        <v>#VALUE!</v>
      </c>
      <c r="BX231" s="177" t="e">
        <f t="shared" si="4"/>
        <v>#VALUE!</v>
      </c>
      <c r="BY231" s="178" t="e">
        <f t="shared" si="5"/>
        <v>#VALUE!</v>
      </c>
      <c r="BZ231" s="179" t="e">
        <f t="shared" si="6"/>
        <v>#VALUE!</v>
      </c>
      <c r="CA231" s="178" t="e">
        <f t="shared" si="7"/>
        <v>#VALUE!</v>
      </c>
      <c r="CB231" s="133" t="e">
        <f>$AY231*Assembly!Y$4+$AZ231*Assembly!Y$5+$BA231*Assembly!Y$6+$BB231*Assembly!Y$7+$BC231*Assembly!Y$8+$BD231*Assembly!Y$9+$BE231*Assembly!Y$10+$BF231*Assembly!Y$11+$BG231*Assembly!Y$12+$BH231*Assembly!Y$13+$BI231*Assembly!Y$14+$BJ231*Assembly!Y$15+$BK231*Assembly!Y$16+$BL231*Assembly!Y$17+$BM231*Assembly!Y$18+$BN231*Assembly!Y$19+$BO231*Assembly!Y$20+$BP231*Assembly!Y$21+$BQ231*Assembly!Y$22+$BR231*Assembly!Y$23+$BS231*Assembly!Y$24</f>
        <v>#VALUE!</v>
      </c>
      <c r="CC231" s="133" t="e">
        <f t="shared" si="8"/>
        <v>#VALUE!</v>
      </c>
      <c r="CD231" s="130" t="e">
        <f t="shared" si="9"/>
        <v>#VALUE!</v>
      </c>
      <c r="CE231" s="183" t="e">
        <f>$AY231*Assembly!AC$4+$AZ231*Assembly!AC$5+$BA231*Assembly!AC$6+$BB231*Assembly!AC$7+$BC231*Assembly!AC$8+$BD231*Assembly!AC$9+$BE231*Assembly!AC$10+$BF231*Assembly!AC$11+$BG231*Assembly!AC$12+$BH231*Assembly!AC$13+$BI231*Assembly!AC$14+$BJ231*Assembly!AC$15+$BK231*Assembly!AC$16+$BL231*Assembly!AC$17+$BM231*Assembly!AC$18+$BN231*Assembly!AC$19+$BO231*Assembly!AC$20+$BP231*Assembly!AC$21+$BQ231*Assembly!AC$22+$BR231*Assembly!AC$23+$BS231*Assembly!AC$24</f>
        <v>#VALUE!</v>
      </c>
      <c r="CF231" s="145" t="e">
        <f>$AY231*Assembly!M$4+$AZ231*Assembly!M$5+$BA231*Assembly!M$6+$BB231*Assembly!M$7+$BC231*Assembly!M$8+$BD231*Assembly!M$9+$BE231*Assembly!M$10+$BF231*Assembly!M$11+$BG231*Assembly!M$12+$BH231*Assembly!M$13+$BI231*Assembly!M$14+$BJ231*Assembly!M$15+$BK231*Assembly!M$16+$BL231*Assembly!M$17+$BM231*Assembly!M$18+$BN231*Assembly!M$19+$BO231*Assembly!M$20+$BP231*Assembly!M$21+$BQ231*Assembly!M$22+$BR231*Assembly!M$23+$BS231*Assembly!M$24</f>
        <v>#VALUE!</v>
      </c>
      <c r="CG231" s="145" t="e">
        <f>$AY231*Assembly!N$4+$AZ231*Assembly!N$5+$BA231*Assembly!N$6+$BB231*Assembly!N$7+$BC231*Assembly!N$8+$BD231*Assembly!N$9+$BE231*Assembly!N$10+$BF231*Assembly!N$11+$BG231*Assembly!N$12+$BH231*Assembly!N$13+$BI231*Assembly!N$14+$BJ231*Assembly!N$15+$BK231*Assembly!N$16+$BL231*Assembly!N$17+$BM231*Assembly!N$18+$BN231*Assembly!N$19+$BO231*Assembly!N$20+$BP231*Assembly!N$21+$BQ231*Assembly!N$22+$BR231*Assembly!N$23+$BS231*Assembly!N$24</f>
        <v>#VALUE!</v>
      </c>
      <c r="CH231" s="145" t="e">
        <f>$AY231*Assembly!O$4+$AZ231*Assembly!O$5+$BA231*Assembly!O$6+$BB231*Assembly!O$7+$BC231*Assembly!O$8+$BD231*Assembly!O$9+$BE231*Assembly!O$10+$BF231*Assembly!O$11+$BG231*Assembly!O$12+$BH231*Assembly!O$13+$BI231*Assembly!O$14+$BJ231*Assembly!O$15+$BK231*Assembly!O$16+$BL231*Assembly!O$17+$BM231*Assembly!O$18+$BN231*Assembly!O$19+$BO231*Assembly!O$20+$BP231*Assembly!O$21+$BQ231*Assembly!O$22+$BR231*Assembly!O$23+$BS231*Assembly!O$24</f>
        <v>#VALUE!</v>
      </c>
      <c r="CI231" s="140" t="e">
        <f>$AY231*Assembly!P$4+$AZ231*Assembly!P$5+$BA231*Assembly!P$6+$BB231*Assembly!P$7+$BC231*Assembly!P$8+$BD231*Assembly!P$9+$BE231*Assembly!P$10+$BF231*Assembly!P$11+$BG231*Assembly!P$12+$BH231*Assembly!P$13+$BI231*Assembly!P$14+$BJ231*Assembly!P$15+$BK231*Assembly!P$16+$BL231*Assembly!P$17+$BM231*Assembly!P$18+$BN231*Assembly!P$19+$BO231*Assembly!P$20+$BP231*Assembly!P$21+$BQ231*Assembly!P$22+$BR231*Assembly!P$23+$BS231*Assembly!P$24</f>
        <v>#VALUE!</v>
      </c>
      <c r="CJ231" s="140" t="e">
        <f>$AY231*Assembly!Q$4+$AZ231*Assembly!Q$5+$BA231*Assembly!Q$6+$BB231*Assembly!Q$7+$BC231*Assembly!Q$8+$BD231*Assembly!Q$9+$BE231*Assembly!Q$10+$BF231*Assembly!Q$11+$BG231*Assembly!Q$12+$BH231*Assembly!Q$13+$BI231*Assembly!Q$14+$BJ231*Assembly!Q$15+$BK231*Assembly!Q$16+$BL231*Assembly!Q$17+$BM231*Assembly!Q$18+$BN231*Assembly!Q$19+$BO231*Assembly!Q$20+$BP231*Assembly!Q$21+$BQ231*Assembly!Q$22+$BR231*Assembly!Q$23+$BS231*Assembly!Q$24</f>
        <v>#VALUE!</v>
      </c>
      <c r="CK231" s="145" t="e">
        <f>$AY231*Assembly!R$4+$AZ231*Assembly!R$5+$BA231*Assembly!R$6+$BB231*Assembly!R$7+$BC231*Assembly!R$8+$BD231*Assembly!R$9+$BE231*Assembly!R$10+$BF231*Assembly!R$11+$BG231*Assembly!R$12+$BH231*Assembly!R$13+$BI231*Assembly!R$14+$BJ231*Assembly!R$15+$BK231*Assembly!R$16+$BL231*Assembly!R$17+$BM231*Assembly!R$18+$BN231*Assembly!R$19+$BO231*Assembly!R$20+$BP231*Assembly!R$21+$BQ231*Assembly!R$22+$BR231*Assembly!R$23+$BS231*Assembly!R$24</f>
        <v>#VALUE!</v>
      </c>
      <c r="CL231" s="140" t="e">
        <f>$AY231*Assembly!S$4+$AZ231*Assembly!S$5+$BA231*Assembly!S$6+$BB231*Assembly!S$7+$BC231*Assembly!S$8+$BD231*Assembly!S$9+$BE231*Assembly!S$10+$BF231*Assembly!S$11+$BG231*Assembly!S$12+$BH231*Assembly!S$13+$BI231*Assembly!S$14+$BJ231*Assembly!S$15+$BK231*Assembly!S$16+$BL231*Assembly!S$17+$BM231*Assembly!S$18+$BN231*Assembly!S$19+$BO231*Assembly!S$20+$BP231*Assembly!S$21+$BQ231*Assembly!S$22+$BR231*Assembly!S$23+$BS231*Assembly!S$24</f>
        <v>#VALUE!</v>
      </c>
      <c r="CM231" s="140" t="e">
        <f>$AY231*Assembly!T$4+$AZ231*Assembly!T$5+$BA231*Assembly!T$6+$BB231*Assembly!T$7+$BC231*Assembly!T$8+$BD231*Assembly!T$9+$BE231*Assembly!T$10+$BF231*Assembly!T$11+$BG231*Assembly!T$12+$BH231*Assembly!T$13+$BI231*Assembly!T$14+$BJ231*Assembly!T$15+$BK231*Assembly!T$16+$BL231*Assembly!T$17+$BM231*Assembly!T$18+$BN231*Assembly!T$19+$BO231*Assembly!T$20+$BP231*Assembly!T$21+$BQ231*Assembly!T$22+$BR231*Assembly!T$23+$BS231*Assembly!T$24</f>
        <v>#VALUE!</v>
      </c>
      <c r="CN231" s="140" t="e">
        <f>$AY231*Assembly!U$4+$AZ231*Assembly!U$5+$BA231*Assembly!U$6+$BB231*Assembly!U$7+$BC231*Assembly!U$8+$BD231*Assembly!U$9+$BE231*Assembly!U$10+$BF231*Assembly!U$11+$BG231*Assembly!U$12+$BH231*Assembly!U$13+$BI231*Assembly!U$14+$BJ231*Assembly!U$15+$BK231*Assembly!U$16+$BL231*Assembly!U$17+$BM231*Assembly!U$18+$BN231*Assembly!U$19+$BO231*Assembly!U$20+$BP231*Assembly!U$21+$BQ231*Assembly!U$22+$BR231*Assembly!U$23+$BS231*Assembly!U$24</f>
        <v>#VALUE!</v>
      </c>
      <c r="CO231" s="145" t="e">
        <f>$AY231*Assembly!V$4+$AZ231*Assembly!V$5+$BA231*Assembly!V$6+$BB231*Assembly!V$7+$BC231*Assembly!V$8+$BD231*Assembly!V$9+$BE231*Assembly!V$10+$BF231*Assembly!V$11+$BG231*Assembly!V$12+$BH231*Assembly!V$13+$BI231*Assembly!V$14+$BJ231*Assembly!V$15+$BK231*Assembly!V$16+$BL231*Assembly!V$17+$BM231*Assembly!V$18+$BN231*Assembly!V$19+$BO231*Assembly!V$20+$BP231*Assembly!V$21+$BQ231*Assembly!V$22+$BR231*Assembly!V$23+$BS231*Assembly!V$24</f>
        <v>#VALUE!</v>
      </c>
      <c r="CP231" s="145" t="e">
        <f>CF231*Refining!$F$3</f>
        <v>#VALUE!</v>
      </c>
      <c r="CQ231" s="145" t="e">
        <f>CG231*Refining!$F$4</f>
        <v>#VALUE!</v>
      </c>
      <c r="CR231" s="145" t="e">
        <f>CH231*Refining!$F$5</f>
        <v>#VALUE!</v>
      </c>
      <c r="CS231" s="145" t="e">
        <f>CI231*Refining!$F$6</f>
        <v>#VALUE!</v>
      </c>
      <c r="CT231" s="145" t="e">
        <f>CJ231*Refining!$F$7</f>
        <v>#VALUE!</v>
      </c>
      <c r="CU231" s="145" t="e">
        <f>CK231*Refining!$F$8</f>
        <v>#VALUE!</v>
      </c>
      <c r="CV231" s="145" t="e">
        <f>CL231*Refining!$F$9</f>
        <v>#VALUE!</v>
      </c>
      <c r="CW231" s="145" t="e">
        <f>CM231*Refining!$F$10</f>
        <v>#VALUE!</v>
      </c>
      <c r="CX231" s="145" t="e">
        <f>CN231*Refining!$F$11</f>
        <v>#VALUE!</v>
      </c>
      <c r="CY231" s="145" t="e">
        <f>CO231*Refining!$F$12</f>
        <v>#VALUE!</v>
      </c>
      <c r="CZ231" s="185" t="e">
        <f t="shared" ref="CZ231:DS231" si="932">IF(CF231 = 0, "", CF231)</f>
        <v>#VALUE!</v>
      </c>
      <c r="DA231" s="189" t="e">
        <f t="shared" si="932"/>
        <v>#VALUE!</v>
      </c>
      <c r="DB231" s="189" t="e">
        <f t="shared" si="932"/>
        <v>#VALUE!</v>
      </c>
      <c r="DC231" s="186" t="e">
        <f t="shared" si="932"/>
        <v>#VALUE!</v>
      </c>
      <c r="DD231" s="186" t="e">
        <f t="shared" si="932"/>
        <v>#VALUE!</v>
      </c>
      <c r="DE231" s="186" t="e">
        <f t="shared" si="932"/>
        <v>#VALUE!</v>
      </c>
      <c r="DF231" s="186" t="e">
        <f t="shared" si="932"/>
        <v>#VALUE!</v>
      </c>
      <c r="DG231" s="186" t="e">
        <f t="shared" si="932"/>
        <v>#VALUE!</v>
      </c>
      <c r="DH231" s="186" t="e">
        <f t="shared" si="932"/>
        <v>#VALUE!</v>
      </c>
      <c r="DI231" s="187" t="e">
        <f t="shared" si="932"/>
        <v>#VALUE!</v>
      </c>
      <c r="DJ231" s="185" t="e">
        <f t="shared" si="932"/>
        <v>#VALUE!</v>
      </c>
      <c r="DK231" s="189" t="e">
        <f t="shared" si="932"/>
        <v>#VALUE!</v>
      </c>
      <c r="DL231" s="189" t="e">
        <f t="shared" si="932"/>
        <v>#VALUE!</v>
      </c>
      <c r="DM231" s="186" t="e">
        <f t="shared" si="932"/>
        <v>#VALUE!</v>
      </c>
      <c r="DN231" s="211" t="e">
        <f t="shared" si="932"/>
        <v>#VALUE!</v>
      </c>
      <c r="DO231" s="186" t="e">
        <f t="shared" si="932"/>
        <v>#VALUE!</v>
      </c>
      <c r="DP231" s="186" t="e">
        <f t="shared" si="932"/>
        <v>#VALUE!</v>
      </c>
      <c r="DQ231" s="186" t="e">
        <f t="shared" si="932"/>
        <v>#VALUE!</v>
      </c>
      <c r="DR231" s="186" t="e">
        <f t="shared" si="932"/>
        <v>#VALUE!</v>
      </c>
      <c r="DS231" s="187" t="e">
        <f t="shared" si="932"/>
        <v>#VALUE!</v>
      </c>
      <c r="DT231" s="185" t="e">
        <f t="shared" si="11"/>
        <v>#VALUE!</v>
      </c>
      <c r="DU231" s="189" t="e">
        <f t="shared" si="12"/>
        <v>#VALUE!</v>
      </c>
      <c r="DV231" s="133" t="e">
        <f>CZ231*'Ores &amp; Ingots'!$C$3+DA231*'Ores &amp; Ingots'!$C$4+DB231*'Ores &amp; Ingots'!$C$5+DC231*'Ores &amp; Ingots'!$C$6+DD231*'Ores &amp; Ingots'!$C$7+DE231*'Ores &amp; Ingots'!$C$8+DF231*'Ores &amp; Ingots'!$C$9+DG231*'Ores &amp; Ingots'!$C$10+DH231*'Ores &amp; Ingots'!$C$11+DI231*'Ores &amp; Ingots'!$C$12</f>
        <v>#VALUE!</v>
      </c>
      <c r="DW231" s="133" t="e">
        <f>DJ231*'Ores &amp; Ingots'!$B$3+DK231*'Ores &amp; Ingots'!$B$4+DL231*'Ores &amp; Ingots'!$B$5+DM231*'Ores &amp; Ingots'!$B$6+DN231*'Ores &amp; Ingots'!$B$7+DO231*'Ores &amp; Ingots'!$B$8+DP231*'Ores &amp; Ingots'!$B$9+DQ231*'Ores &amp; Ingots'!$B$10+DR231*'Ores &amp; Ingots'!$B$11+DS231*'Ores &amp; Ingots'!$B$12</f>
        <v>#VALUE!</v>
      </c>
      <c r="DX231" s="189" t="e">
        <f>CZ231*Refining!$G$3+DA231*Refining!$G$4+DB231*Refining!$G$5+DC231*Refining!$G$6+DD231*Refining!$G$7+DE231*Refining!$G$8+DF231*Refining!$G$9+DG231*Refining!$G$10+DH231*Refining!$G$11+DI231*Refining!$G$12</f>
        <v>#VALUE!</v>
      </c>
      <c r="DY231" s="189" t="e">
        <f t="shared" si="13"/>
        <v>#VALUE!</v>
      </c>
      <c r="DZ231" s="192" t="e">
        <f t="shared" si="14"/>
        <v>#VALUE!</v>
      </c>
      <c r="EA231" s="185" t="e">
        <f t="shared" si="15"/>
        <v>#VALUE!</v>
      </c>
      <c r="EB231" s="194" t="e">
        <f t="shared" ref="EB231:EC231" si="933">EA231/60</f>
        <v>#VALUE!</v>
      </c>
      <c r="EC231" s="194" t="e">
        <f t="shared" si="933"/>
        <v>#VALUE!</v>
      </c>
      <c r="ED231" s="185" t="e">
        <f t="shared" si="17"/>
        <v>#VALUE!</v>
      </c>
      <c r="EE231" s="194" t="e">
        <f t="shared" ref="EE231:EF231" si="934">ED231/1000</f>
        <v>#VALUE!</v>
      </c>
      <c r="EF231" s="196" t="e">
        <f t="shared" si="934"/>
        <v>#VALUE!</v>
      </c>
      <c r="EG231" s="130" t="e">
        <f t="shared" si="19"/>
        <v>#VALUE!</v>
      </c>
      <c r="EH231" s="132" t="e">
        <f t="shared" si="20"/>
        <v>#VALUE!</v>
      </c>
      <c r="EI231" s="133" t="s">
        <v>28</v>
      </c>
    </row>
    <row r="232" spans="1:139" ht="12.75" hidden="1" x14ac:dyDescent="0.2">
      <c r="A232" s="864"/>
      <c r="B232" s="365" t="s">
        <v>431</v>
      </c>
      <c r="C232" s="137" t="s">
        <v>156</v>
      </c>
      <c r="D232" s="137">
        <v>1</v>
      </c>
      <c r="E232" s="137">
        <v>1</v>
      </c>
      <c r="F232" s="137">
        <v>1</v>
      </c>
      <c r="G232" s="139">
        <f t="shared" si="0"/>
        <v>15.625</v>
      </c>
      <c r="H232" s="140">
        <v>7</v>
      </c>
      <c r="I232" s="140">
        <v>17.5</v>
      </c>
      <c r="J232" s="140">
        <f>H232/Main!$D$9</f>
        <v>1.4</v>
      </c>
      <c r="K232" s="140">
        <f>I232/Main!$D$10</f>
        <v>8.75</v>
      </c>
      <c r="L232" s="140">
        <f t="shared" si="1"/>
        <v>6.25</v>
      </c>
      <c r="M232" s="140">
        <v>1</v>
      </c>
      <c r="N232" s="143"/>
      <c r="O232" s="143"/>
      <c r="P232" s="143"/>
      <c r="Q232" s="145"/>
      <c r="R232" s="143"/>
      <c r="S232" s="146"/>
      <c r="T232" s="146"/>
      <c r="U232" s="143"/>
      <c r="V232" s="143"/>
      <c r="W232" s="146"/>
      <c r="X232" s="146"/>
      <c r="Y232" s="143"/>
      <c r="Z232" s="143"/>
      <c r="AA232" s="143"/>
      <c r="AB232" s="143"/>
      <c r="AC232" s="362" t="s">
        <v>28</v>
      </c>
      <c r="AD232" s="167">
        <v>94</v>
      </c>
      <c r="AE232" s="133">
        <v>0</v>
      </c>
      <c r="AF232" s="133">
        <v>0</v>
      </c>
      <c r="AG232" s="133">
        <v>0</v>
      </c>
      <c r="AH232" s="133">
        <v>0</v>
      </c>
      <c r="AI232" s="133">
        <v>0</v>
      </c>
      <c r="AJ232" s="133">
        <v>0</v>
      </c>
      <c r="AK232" s="133">
        <v>0</v>
      </c>
      <c r="AL232" s="133">
        <v>0</v>
      </c>
      <c r="AM232" s="133">
        <v>0</v>
      </c>
      <c r="AN232" s="133">
        <v>0</v>
      </c>
      <c r="AO232" s="133">
        <v>25</v>
      </c>
      <c r="AP232" s="133">
        <v>0</v>
      </c>
      <c r="AQ232" s="133">
        <v>0</v>
      </c>
      <c r="AR232" s="133">
        <v>0</v>
      </c>
      <c r="AS232" s="133">
        <v>0</v>
      </c>
      <c r="AT232" s="133">
        <v>0</v>
      </c>
      <c r="AU232" s="133">
        <v>0</v>
      </c>
      <c r="AV232" s="133">
        <v>0</v>
      </c>
      <c r="AW232" s="133">
        <v>0</v>
      </c>
      <c r="AX232" s="133">
        <v>0</v>
      </c>
      <c r="AY232" s="406">
        <f t="shared" ref="AY232:BS232" si="935">IF(AD232 = 0, "", AD232)</f>
        <v>94</v>
      </c>
      <c r="AZ232" s="137" t="str">
        <f t="shared" si="935"/>
        <v/>
      </c>
      <c r="BA232" s="137" t="str">
        <f t="shared" si="935"/>
        <v/>
      </c>
      <c r="BB232" s="137" t="str">
        <f t="shared" si="935"/>
        <v/>
      </c>
      <c r="BC232" s="137" t="str">
        <f t="shared" si="935"/>
        <v/>
      </c>
      <c r="BD232" s="137" t="str">
        <f t="shared" si="935"/>
        <v/>
      </c>
      <c r="BE232" s="137" t="str">
        <f t="shared" si="935"/>
        <v/>
      </c>
      <c r="BF232" s="137" t="str">
        <f t="shared" si="935"/>
        <v/>
      </c>
      <c r="BG232" s="137" t="str">
        <f t="shared" si="935"/>
        <v/>
      </c>
      <c r="BH232" s="137" t="str">
        <f t="shared" si="935"/>
        <v/>
      </c>
      <c r="BI232" s="137" t="str">
        <f t="shared" si="935"/>
        <v/>
      </c>
      <c r="BJ232" s="133">
        <f t="shared" si="935"/>
        <v>25</v>
      </c>
      <c r="BK232" s="137" t="str">
        <f t="shared" si="935"/>
        <v/>
      </c>
      <c r="BL232" s="137" t="str">
        <f t="shared" si="935"/>
        <v/>
      </c>
      <c r="BM232" s="137" t="str">
        <f t="shared" si="935"/>
        <v/>
      </c>
      <c r="BN232" s="137" t="str">
        <f t="shared" si="935"/>
        <v/>
      </c>
      <c r="BO232" s="137" t="str">
        <f t="shared" si="935"/>
        <v/>
      </c>
      <c r="BP232" s="137" t="str">
        <f t="shared" si="935"/>
        <v/>
      </c>
      <c r="BQ232" s="137" t="str">
        <f t="shared" si="935"/>
        <v/>
      </c>
      <c r="BR232" s="137" t="str">
        <f t="shared" si="935"/>
        <v/>
      </c>
      <c r="BS232" s="169" t="str">
        <f t="shared" si="935"/>
        <v/>
      </c>
      <c r="BT232" s="174" t="e">
        <f>$AY232*Assembly!Z$4+$AZ232*Assembly!Z$5+$BA232*Assembly!Z$6+$BB232*Assembly!Z$7+$BC232*Assembly!Z$8+$BD232*Assembly!Z$9+$BE232*Assembly!Z$10+$BF232*Assembly!Z$11+$BG232*Assembly!Z$12+$BH232*Assembly!Z$13+$BI232*Assembly!Z$14+$BJ232*Assembly!Z$15+$BK232*Assembly!Z$16+$BL232*Assembly!Z$17+$BM232*Assembly!Z$18+$BN232*Assembly!Z$19+$BO232*Assembly!Z$20+$BP232*Assembly!Z$21+$BQ232*Assembly!Z$22+$BR232*Assembly!Z$23+$BS232*Assembly!Z$24</f>
        <v>#VALUE!</v>
      </c>
      <c r="BU232" s="133" t="e">
        <f t="shared" si="3"/>
        <v>#VALUE!</v>
      </c>
      <c r="BV232" s="133"/>
      <c r="BW232" s="133" t="e">
        <f>$AY232*Assembly!AD$4+$AZ232*Assembly!AD$5+$BA232*Assembly!AD$6+$BB232*Assembly!AD$7+$BC232*Assembly!AD$8+$BD232*Assembly!AD$9+$BE232*Assembly!AD$10+$BF232*Assembly!AD$11+$BG232*Assembly!AD$12+$BH232*Assembly!AD$13+$BI232*Assembly!AD$14+$BJ232*Assembly!AD$15+$BK232*Assembly!AD$16+$BL232*Assembly!AD$17+$BM232*Assembly!AD$18+$BN232*Assembly!AD$19+$BO232*Assembly!AD$20+$BP232*Assembly!AD$21+$BQ232*Assembly!AD$22+$BR232*Assembly!AD$23+$BS232*Assembly!AD$24</f>
        <v>#VALUE!</v>
      </c>
      <c r="BX232" s="177" t="e">
        <f t="shared" si="4"/>
        <v>#VALUE!</v>
      </c>
      <c r="BY232" s="178" t="e">
        <f t="shared" si="5"/>
        <v>#VALUE!</v>
      </c>
      <c r="BZ232" s="179" t="e">
        <f t="shared" si="6"/>
        <v>#VALUE!</v>
      </c>
      <c r="CA232" s="178" t="e">
        <f t="shared" si="7"/>
        <v>#VALUE!</v>
      </c>
      <c r="CB232" s="133" t="e">
        <f>$AY232*Assembly!Y$4+$AZ232*Assembly!Y$5+$BA232*Assembly!Y$6+$BB232*Assembly!Y$7+$BC232*Assembly!Y$8+$BD232*Assembly!Y$9+$BE232*Assembly!Y$10+$BF232*Assembly!Y$11+$BG232*Assembly!Y$12+$BH232*Assembly!Y$13+$BI232*Assembly!Y$14+$BJ232*Assembly!Y$15+$BK232*Assembly!Y$16+$BL232*Assembly!Y$17+$BM232*Assembly!Y$18+$BN232*Assembly!Y$19+$BO232*Assembly!Y$20+$BP232*Assembly!Y$21+$BQ232*Assembly!Y$22+$BR232*Assembly!Y$23+$BS232*Assembly!Y$24</f>
        <v>#VALUE!</v>
      </c>
      <c r="CC232" s="133" t="e">
        <f t="shared" si="8"/>
        <v>#VALUE!</v>
      </c>
      <c r="CD232" s="130" t="e">
        <f t="shared" si="9"/>
        <v>#VALUE!</v>
      </c>
      <c r="CE232" s="183" t="e">
        <f>$AY232*Assembly!AC$4+$AZ232*Assembly!AC$5+$BA232*Assembly!AC$6+$BB232*Assembly!AC$7+$BC232*Assembly!AC$8+$BD232*Assembly!AC$9+$BE232*Assembly!AC$10+$BF232*Assembly!AC$11+$BG232*Assembly!AC$12+$BH232*Assembly!AC$13+$BI232*Assembly!AC$14+$BJ232*Assembly!AC$15+$BK232*Assembly!AC$16+$BL232*Assembly!AC$17+$BM232*Assembly!AC$18+$BN232*Assembly!AC$19+$BO232*Assembly!AC$20+$BP232*Assembly!AC$21+$BQ232*Assembly!AC$22+$BR232*Assembly!AC$23+$BS232*Assembly!AC$24</f>
        <v>#VALUE!</v>
      </c>
      <c r="CF232" s="145" t="e">
        <f>$AY232*Assembly!M$4+$AZ232*Assembly!M$5+$BA232*Assembly!M$6+$BB232*Assembly!M$7+$BC232*Assembly!M$8+$BD232*Assembly!M$9+$BE232*Assembly!M$10+$BF232*Assembly!M$11+$BG232*Assembly!M$12+$BH232*Assembly!M$13+$BI232*Assembly!M$14+$BJ232*Assembly!M$15+$BK232*Assembly!M$16+$BL232*Assembly!M$17+$BM232*Assembly!M$18+$BN232*Assembly!M$19+$BO232*Assembly!M$20+$BP232*Assembly!M$21+$BQ232*Assembly!M$22+$BR232*Assembly!M$23+$BS232*Assembly!M$24</f>
        <v>#VALUE!</v>
      </c>
      <c r="CG232" s="145" t="e">
        <f>$AY232*Assembly!N$4+$AZ232*Assembly!N$5+$BA232*Assembly!N$6+$BB232*Assembly!N$7+$BC232*Assembly!N$8+$BD232*Assembly!N$9+$BE232*Assembly!N$10+$BF232*Assembly!N$11+$BG232*Assembly!N$12+$BH232*Assembly!N$13+$BI232*Assembly!N$14+$BJ232*Assembly!N$15+$BK232*Assembly!N$16+$BL232*Assembly!N$17+$BM232*Assembly!N$18+$BN232*Assembly!N$19+$BO232*Assembly!N$20+$BP232*Assembly!N$21+$BQ232*Assembly!N$22+$BR232*Assembly!N$23+$BS232*Assembly!N$24</f>
        <v>#VALUE!</v>
      </c>
      <c r="CH232" s="145" t="e">
        <f>$AY232*Assembly!O$4+$AZ232*Assembly!O$5+$BA232*Assembly!O$6+$BB232*Assembly!O$7+$BC232*Assembly!O$8+$BD232*Assembly!O$9+$BE232*Assembly!O$10+$BF232*Assembly!O$11+$BG232*Assembly!O$12+$BH232*Assembly!O$13+$BI232*Assembly!O$14+$BJ232*Assembly!O$15+$BK232*Assembly!O$16+$BL232*Assembly!O$17+$BM232*Assembly!O$18+$BN232*Assembly!O$19+$BO232*Assembly!O$20+$BP232*Assembly!O$21+$BQ232*Assembly!O$22+$BR232*Assembly!O$23+$BS232*Assembly!O$24</f>
        <v>#VALUE!</v>
      </c>
      <c r="CI232" s="140" t="e">
        <f>$AY232*Assembly!P$4+$AZ232*Assembly!P$5+$BA232*Assembly!P$6+$BB232*Assembly!P$7+$BC232*Assembly!P$8+$BD232*Assembly!P$9+$BE232*Assembly!P$10+$BF232*Assembly!P$11+$BG232*Assembly!P$12+$BH232*Assembly!P$13+$BI232*Assembly!P$14+$BJ232*Assembly!P$15+$BK232*Assembly!P$16+$BL232*Assembly!P$17+$BM232*Assembly!P$18+$BN232*Assembly!P$19+$BO232*Assembly!P$20+$BP232*Assembly!P$21+$BQ232*Assembly!P$22+$BR232*Assembly!P$23+$BS232*Assembly!P$24</f>
        <v>#VALUE!</v>
      </c>
      <c r="CJ232" s="140" t="e">
        <f>$AY232*Assembly!Q$4+$AZ232*Assembly!Q$5+$BA232*Assembly!Q$6+$BB232*Assembly!Q$7+$BC232*Assembly!Q$8+$BD232*Assembly!Q$9+$BE232*Assembly!Q$10+$BF232*Assembly!Q$11+$BG232*Assembly!Q$12+$BH232*Assembly!Q$13+$BI232*Assembly!Q$14+$BJ232*Assembly!Q$15+$BK232*Assembly!Q$16+$BL232*Assembly!Q$17+$BM232*Assembly!Q$18+$BN232*Assembly!Q$19+$BO232*Assembly!Q$20+$BP232*Assembly!Q$21+$BQ232*Assembly!Q$22+$BR232*Assembly!Q$23+$BS232*Assembly!Q$24</f>
        <v>#VALUE!</v>
      </c>
      <c r="CK232" s="145" t="e">
        <f>$AY232*Assembly!R$4+$AZ232*Assembly!R$5+$BA232*Assembly!R$6+$BB232*Assembly!R$7+$BC232*Assembly!R$8+$BD232*Assembly!R$9+$BE232*Assembly!R$10+$BF232*Assembly!R$11+$BG232*Assembly!R$12+$BH232*Assembly!R$13+$BI232*Assembly!R$14+$BJ232*Assembly!R$15+$BK232*Assembly!R$16+$BL232*Assembly!R$17+$BM232*Assembly!R$18+$BN232*Assembly!R$19+$BO232*Assembly!R$20+$BP232*Assembly!R$21+$BQ232*Assembly!R$22+$BR232*Assembly!R$23+$BS232*Assembly!R$24</f>
        <v>#VALUE!</v>
      </c>
      <c r="CL232" s="140" t="e">
        <f>$AY232*Assembly!S$4+$AZ232*Assembly!S$5+$BA232*Assembly!S$6+$BB232*Assembly!S$7+$BC232*Assembly!S$8+$BD232*Assembly!S$9+$BE232*Assembly!S$10+$BF232*Assembly!S$11+$BG232*Assembly!S$12+$BH232*Assembly!S$13+$BI232*Assembly!S$14+$BJ232*Assembly!S$15+$BK232*Assembly!S$16+$BL232*Assembly!S$17+$BM232*Assembly!S$18+$BN232*Assembly!S$19+$BO232*Assembly!S$20+$BP232*Assembly!S$21+$BQ232*Assembly!S$22+$BR232*Assembly!S$23+$BS232*Assembly!S$24</f>
        <v>#VALUE!</v>
      </c>
      <c r="CM232" s="140" t="e">
        <f>$AY232*Assembly!T$4+$AZ232*Assembly!T$5+$BA232*Assembly!T$6+$BB232*Assembly!T$7+$BC232*Assembly!T$8+$BD232*Assembly!T$9+$BE232*Assembly!T$10+$BF232*Assembly!T$11+$BG232*Assembly!T$12+$BH232*Assembly!T$13+$BI232*Assembly!T$14+$BJ232*Assembly!T$15+$BK232*Assembly!T$16+$BL232*Assembly!T$17+$BM232*Assembly!T$18+$BN232*Assembly!T$19+$BO232*Assembly!T$20+$BP232*Assembly!T$21+$BQ232*Assembly!T$22+$BR232*Assembly!T$23+$BS232*Assembly!T$24</f>
        <v>#VALUE!</v>
      </c>
      <c r="CN232" s="140" t="e">
        <f>$AY232*Assembly!U$4+$AZ232*Assembly!U$5+$BA232*Assembly!U$6+$BB232*Assembly!U$7+$BC232*Assembly!U$8+$BD232*Assembly!U$9+$BE232*Assembly!U$10+$BF232*Assembly!U$11+$BG232*Assembly!U$12+$BH232*Assembly!U$13+$BI232*Assembly!U$14+$BJ232*Assembly!U$15+$BK232*Assembly!U$16+$BL232*Assembly!U$17+$BM232*Assembly!U$18+$BN232*Assembly!U$19+$BO232*Assembly!U$20+$BP232*Assembly!U$21+$BQ232*Assembly!U$22+$BR232*Assembly!U$23+$BS232*Assembly!U$24</f>
        <v>#VALUE!</v>
      </c>
      <c r="CO232" s="145" t="e">
        <f>$AY232*Assembly!V$4+$AZ232*Assembly!V$5+$BA232*Assembly!V$6+$BB232*Assembly!V$7+$BC232*Assembly!V$8+$BD232*Assembly!V$9+$BE232*Assembly!V$10+$BF232*Assembly!V$11+$BG232*Assembly!V$12+$BH232*Assembly!V$13+$BI232*Assembly!V$14+$BJ232*Assembly!V$15+$BK232*Assembly!V$16+$BL232*Assembly!V$17+$BM232*Assembly!V$18+$BN232*Assembly!V$19+$BO232*Assembly!V$20+$BP232*Assembly!V$21+$BQ232*Assembly!V$22+$BR232*Assembly!V$23+$BS232*Assembly!V$24</f>
        <v>#VALUE!</v>
      </c>
      <c r="CP232" s="145" t="e">
        <f>CF232*Refining!$F$3</f>
        <v>#VALUE!</v>
      </c>
      <c r="CQ232" s="145" t="e">
        <f>CG232*Refining!$F$4</f>
        <v>#VALUE!</v>
      </c>
      <c r="CR232" s="145" t="e">
        <f>CH232*Refining!$F$5</f>
        <v>#VALUE!</v>
      </c>
      <c r="CS232" s="145" t="e">
        <f>CI232*Refining!$F$6</f>
        <v>#VALUE!</v>
      </c>
      <c r="CT232" s="145" t="e">
        <f>CJ232*Refining!$F$7</f>
        <v>#VALUE!</v>
      </c>
      <c r="CU232" s="145" t="e">
        <f>CK232*Refining!$F$8</f>
        <v>#VALUE!</v>
      </c>
      <c r="CV232" s="145" t="e">
        <f>CL232*Refining!$F$9</f>
        <v>#VALUE!</v>
      </c>
      <c r="CW232" s="145" t="e">
        <f>CM232*Refining!$F$10</f>
        <v>#VALUE!</v>
      </c>
      <c r="CX232" s="145" t="e">
        <f>CN232*Refining!$F$11</f>
        <v>#VALUE!</v>
      </c>
      <c r="CY232" s="145" t="e">
        <f>CO232*Refining!$F$12</f>
        <v>#VALUE!</v>
      </c>
      <c r="CZ232" s="185" t="e">
        <f t="shared" ref="CZ232:DS232" si="936">IF(CF232 = 0, "", CF232)</f>
        <v>#VALUE!</v>
      </c>
      <c r="DA232" s="189" t="e">
        <f t="shared" si="936"/>
        <v>#VALUE!</v>
      </c>
      <c r="DB232" s="189" t="e">
        <f t="shared" si="936"/>
        <v>#VALUE!</v>
      </c>
      <c r="DC232" s="186" t="e">
        <f t="shared" si="936"/>
        <v>#VALUE!</v>
      </c>
      <c r="DD232" s="186" t="e">
        <f t="shared" si="936"/>
        <v>#VALUE!</v>
      </c>
      <c r="DE232" s="186" t="e">
        <f t="shared" si="936"/>
        <v>#VALUE!</v>
      </c>
      <c r="DF232" s="186" t="e">
        <f t="shared" si="936"/>
        <v>#VALUE!</v>
      </c>
      <c r="DG232" s="186" t="e">
        <f t="shared" si="936"/>
        <v>#VALUE!</v>
      </c>
      <c r="DH232" s="186" t="e">
        <f t="shared" si="936"/>
        <v>#VALUE!</v>
      </c>
      <c r="DI232" s="187" t="e">
        <f t="shared" si="936"/>
        <v>#VALUE!</v>
      </c>
      <c r="DJ232" s="185" t="e">
        <f t="shared" si="936"/>
        <v>#VALUE!</v>
      </c>
      <c r="DK232" s="189" t="e">
        <f t="shared" si="936"/>
        <v>#VALUE!</v>
      </c>
      <c r="DL232" s="189" t="e">
        <f t="shared" si="936"/>
        <v>#VALUE!</v>
      </c>
      <c r="DM232" s="186" t="e">
        <f t="shared" si="936"/>
        <v>#VALUE!</v>
      </c>
      <c r="DN232" s="211" t="e">
        <f t="shared" si="936"/>
        <v>#VALUE!</v>
      </c>
      <c r="DO232" s="186" t="e">
        <f t="shared" si="936"/>
        <v>#VALUE!</v>
      </c>
      <c r="DP232" s="186" t="e">
        <f t="shared" si="936"/>
        <v>#VALUE!</v>
      </c>
      <c r="DQ232" s="186" t="e">
        <f t="shared" si="936"/>
        <v>#VALUE!</v>
      </c>
      <c r="DR232" s="186" t="e">
        <f t="shared" si="936"/>
        <v>#VALUE!</v>
      </c>
      <c r="DS232" s="187" t="e">
        <f t="shared" si="936"/>
        <v>#VALUE!</v>
      </c>
      <c r="DT232" s="185" t="e">
        <f t="shared" si="11"/>
        <v>#VALUE!</v>
      </c>
      <c r="DU232" s="189" t="e">
        <f t="shared" si="12"/>
        <v>#VALUE!</v>
      </c>
      <c r="DV232" s="133" t="e">
        <f>CZ232*'Ores &amp; Ingots'!$C$3+DA232*'Ores &amp; Ingots'!$C$4+DB232*'Ores &amp; Ingots'!$C$5+DC232*'Ores &amp; Ingots'!$C$6+DD232*'Ores &amp; Ingots'!$C$7+DE232*'Ores &amp; Ingots'!$C$8+DF232*'Ores &amp; Ingots'!$C$9+DG232*'Ores &amp; Ingots'!$C$10+DH232*'Ores &amp; Ingots'!$C$11+DI232*'Ores &amp; Ingots'!$C$12</f>
        <v>#VALUE!</v>
      </c>
      <c r="DW232" s="133" t="e">
        <f>DJ232*'Ores &amp; Ingots'!$B$3+DK232*'Ores &amp; Ingots'!$B$4+DL232*'Ores &amp; Ingots'!$B$5+DM232*'Ores &amp; Ingots'!$B$6+DN232*'Ores &amp; Ingots'!$B$7+DO232*'Ores &amp; Ingots'!$B$8+DP232*'Ores &amp; Ingots'!$B$9+DQ232*'Ores &amp; Ingots'!$B$10+DR232*'Ores &amp; Ingots'!$B$11+DS232*'Ores &amp; Ingots'!$B$12</f>
        <v>#VALUE!</v>
      </c>
      <c r="DX232" s="189" t="e">
        <f>CZ232*Refining!$G$3+DA232*Refining!$G$4+DB232*Refining!$G$5+DC232*Refining!$G$6+DD232*Refining!$G$7+DE232*Refining!$G$8+DF232*Refining!$G$9+DG232*Refining!$G$10+DH232*Refining!$G$11+DI232*Refining!$G$12</f>
        <v>#VALUE!</v>
      </c>
      <c r="DY232" s="189" t="e">
        <f t="shared" si="13"/>
        <v>#VALUE!</v>
      </c>
      <c r="DZ232" s="192" t="e">
        <f t="shared" si="14"/>
        <v>#VALUE!</v>
      </c>
      <c r="EA232" s="185" t="e">
        <f t="shared" si="15"/>
        <v>#VALUE!</v>
      </c>
      <c r="EB232" s="194" t="e">
        <f t="shared" ref="EB232:EC232" si="937">EA232/60</f>
        <v>#VALUE!</v>
      </c>
      <c r="EC232" s="194" t="e">
        <f t="shared" si="937"/>
        <v>#VALUE!</v>
      </c>
      <c r="ED232" s="185" t="e">
        <f t="shared" si="17"/>
        <v>#VALUE!</v>
      </c>
      <c r="EE232" s="194" t="e">
        <f t="shared" ref="EE232:EF232" si="938">ED232/1000</f>
        <v>#VALUE!</v>
      </c>
      <c r="EF232" s="196" t="e">
        <f t="shared" si="938"/>
        <v>#VALUE!</v>
      </c>
      <c r="EG232" s="130" t="e">
        <f t="shared" si="19"/>
        <v>#VALUE!</v>
      </c>
      <c r="EH232" s="132" t="e">
        <f t="shared" si="20"/>
        <v>#VALUE!</v>
      </c>
      <c r="EI232" s="133" t="s">
        <v>28</v>
      </c>
    </row>
    <row r="233" spans="1:139" ht="12.75" hidden="1" x14ac:dyDescent="0.2">
      <c r="A233" s="864"/>
      <c r="B233" s="365" t="s">
        <v>432</v>
      </c>
      <c r="C233" s="137" t="s">
        <v>156</v>
      </c>
      <c r="D233" s="137">
        <v>1</v>
      </c>
      <c r="E233" s="137">
        <v>1</v>
      </c>
      <c r="F233" s="137">
        <v>1</v>
      </c>
      <c r="G233" s="139">
        <f t="shared" si="0"/>
        <v>15.625</v>
      </c>
      <c r="H233" s="140">
        <v>8</v>
      </c>
      <c r="I233" s="140">
        <v>20</v>
      </c>
      <c r="J233" s="140">
        <f>H233/Main!$D$9</f>
        <v>1.6</v>
      </c>
      <c r="K233" s="140">
        <f>I233/Main!$D$10</f>
        <v>10</v>
      </c>
      <c r="L233" s="140">
        <f t="shared" si="1"/>
        <v>6.25</v>
      </c>
      <c r="M233" s="140">
        <v>1</v>
      </c>
      <c r="N233" s="143"/>
      <c r="O233" s="143"/>
      <c r="P233" s="143"/>
      <c r="Q233" s="145"/>
      <c r="R233" s="143"/>
      <c r="S233" s="146"/>
      <c r="T233" s="146"/>
      <c r="U233" s="143"/>
      <c r="V233" s="143"/>
      <c r="W233" s="146"/>
      <c r="X233" s="146"/>
      <c r="Y233" s="143"/>
      <c r="Z233" s="143"/>
      <c r="AA233" s="143"/>
      <c r="AB233" s="143"/>
      <c r="AC233" s="362" t="s">
        <v>28</v>
      </c>
      <c r="AD233" s="167">
        <v>133</v>
      </c>
      <c r="AE233" s="133">
        <v>0</v>
      </c>
      <c r="AF233" s="133">
        <v>0</v>
      </c>
      <c r="AG233" s="133">
        <v>0</v>
      </c>
      <c r="AH233" s="133">
        <v>0</v>
      </c>
      <c r="AI233" s="133">
        <v>0</v>
      </c>
      <c r="AJ233" s="133">
        <v>0</v>
      </c>
      <c r="AK233" s="133">
        <v>0</v>
      </c>
      <c r="AL233" s="133">
        <v>0</v>
      </c>
      <c r="AM233" s="133">
        <v>0</v>
      </c>
      <c r="AN233" s="133">
        <v>0</v>
      </c>
      <c r="AO233" s="133">
        <v>50</v>
      </c>
      <c r="AP233" s="133">
        <v>0</v>
      </c>
      <c r="AQ233" s="133">
        <v>0</v>
      </c>
      <c r="AR233" s="133">
        <v>0</v>
      </c>
      <c r="AS233" s="133">
        <v>0</v>
      </c>
      <c r="AT233" s="133">
        <v>0</v>
      </c>
      <c r="AU233" s="133">
        <v>0</v>
      </c>
      <c r="AV233" s="133">
        <v>0</v>
      </c>
      <c r="AW233" s="133">
        <v>0</v>
      </c>
      <c r="AX233" s="133">
        <v>0</v>
      </c>
      <c r="AY233" s="406">
        <f t="shared" ref="AY233:BS233" si="939">IF(AD233 = 0, "", AD233)</f>
        <v>133</v>
      </c>
      <c r="AZ233" s="137" t="str">
        <f t="shared" si="939"/>
        <v/>
      </c>
      <c r="BA233" s="137" t="str">
        <f t="shared" si="939"/>
        <v/>
      </c>
      <c r="BB233" s="137" t="str">
        <f t="shared" si="939"/>
        <v/>
      </c>
      <c r="BC233" s="137" t="str">
        <f t="shared" si="939"/>
        <v/>
      </c>
      <c r="BD233" s="137" t="str">
        <f t="shared" si="939"/>
        <v/>
      </c>
      <c r="BE233" s="137" t="str">
        <f t="shared" si="939"/>
        <v/>
      </c>
      <c r="BF233" s="137" t="str">
        <f t="shared" si="939"/>
        <v/>
      </c>
      <c r="BG233" s="137" t="str">
        <f t="shared" si="939"/>
        <v/>
      </c>
      <c r="BH233" s="137" t="str">
        <f t="shared" si="939"/>
        <v/>
      </c>
      <c r="BI233" s="137" t="str">
        <f t="shared" si="939"/>
        <v/>
      </c>
      <c r="BJ233" s="133">
        <f t="shared" si="939"/>
        <v>50</v>
      </c>
      <c r="BK233" s="137" t="str">
        <f t="shared" si="939"/>
        <v/>
      </c>
      <c r="BL233" s="137" t="str">
        <f t="shared" si="939"/>
        <v/>
      </c>
      <c r="BM233" s="137" t="str">
        <f t="shared" si="939"/>
        <v/>
      </c>
      <c r="BN233" s="137" t="str">
        <f t="shared" si="939"/>
        <v/>
      </c>
      <c r="BO233" s="137" t="str">
        <f t="shared" si="939"/>
        <v/>
      </c>
      <c r="BP233" s="137" t="str">
        <f t="shared" si="939"/>
        <v/>
      </c>
      <c r="BQ233" s="137" t="str">
        <f t="shared" si="939"/>
        <v/>
      </c>
      <c r="BR233" s="137" t="str">
        <f t="shared" si="939"/>
        <v/>
      </c>
      <c r="BS233" s="169" t="str">
        <f t="shared" si="939"/>
        <v/>
      </c>
      <c r="BT233" s="174" t="e">
        <f>$AY233*Assembly!Z$4+$AZ233*Assembly!Z$5+$BA233*Assembly!Z$6+$BB233*Assembly!Z$7+$BC233*Assembly!Z$8+$BD233*Assembly!Z$9+$BE233*Assembly!Z$10+$BF233*Assembly!Z$11+$BG233*Assembly!Z$12+$BH233*Assembly!Z$13+$BI233*Assembly!Z$14+$BJ233*Assembly!Z$15+$BK233*Assembly!Z$16+$BL233*Assembly!Z$17+$BM233*Assembly!Z$18+$BN233*Assembly!Z$19+$BO233*Assembly!Z$20+$BP233*Assembly!Z$21+$BQ233*Assembly!Z$22+$BR233*Assembly!Z$23+$BS233*Assembly!Z$24</f>
        <v>#VALUE!</v>
      </c>
      <c r="BU233" s="133" t="e">
        <f t="shared" si="3"/>
        <v>#VALUE!</v>
      </c>
      <c r="BV233" s="133"/>
      <c r="BW233" s="133" t="e">
        <f>$AY233*Assembly!AD$4+$AZ233*Assembly!AD$5+$BA233*Assembly!AD$6+$BB233*Assembly!AD$7+$BC233*Assembly!AD$8+$BD233*Assembly!AD$9+$BE233*Assembly!AD$10+$BF233*Assembly!AD$11+$BG233*Assembly!AD$12+$BH233*Assembly!AD$13+$BI233*Assembly!AD$14+$BJ233*Assembly!AD$15+$BK233*Assembly!AD$16+$BL233*Assembly!AD$17+$BM233*Assembly!AD$18+$BN233*Assembly!AD$19+$BO233*Assembly!AD$20+$BP233*Assembly!AD$21+$BQ233*Assembly!AD$22+$BR233*Assembly!AD$23+$BS233*Assembly!AD$24</f>
        <v>#VALUE!</v>
      </c>
      <c r="BX233" s="177" t="e">
        <f t="shared" si="4"/>
        <v>#VALUE!</v>
      </c>
      <c r="BY233" s="178" t="e">
        <f t="shared" si="5"/>
        <v>#VALUE!</v>
      </c>
      <c r="BZ233" s="179" t="e">
        <f t="shared" si="6"/>
        <v>#VALUE!</v>
      </c>
      <c r="CA233" s="178" t="e">
        <f t="shared" si="7"/>
        <v>#VALUE!</v>
      </c>
      <c r="CB233" s="133" t="e">
        <f>$AY233*Assembly!Y$4+$AZ233*Assembly!Y$5+$BA233*Assembly!Y$6+$BB233*Assembly!Y$7+$BC233*Assembly!Y$8+$BD233*Assembly!Y$9+$BE233*Assembly!Y$10+$BF233*Assembly!Y$11+$BG233*Assembly!Y$12+$BH233*Assembly!Y$13+$BI233*Assembly!Y$14+$BJ233*Assembly!Y$15+$BK233*Assembly!Y$16+$BL233*Assembly!Y$17+$BM233*Assembly!Y$18+$BN233*Assembly!Y$19+$BO233*Assembly!Y$20+$BP233*Assembly!Y$21+$BQ233*Assembly!Y$22+$BR233*Assembly!Y$23+$BS233*Assembly!Y$24</f>
        <v>#VALUE!</v>
      </c>
      <c r="CC233" s="133" t="e">
        <f t="shared" si="8"/>
        <v>#VALUE!</v>
      </c>
      <c r="CD233" s="130" t="e">
        <f t="shared" si="9"/>
        <v>#VALUE!</v>
      </c>
      <c r="CE233" s="183" t="e">
        <f>$AY233*Assembly!AC$4+$AZ233*Assembly!AC$5+$BA233*Assembly!AC$6+$BB233*Assembly!AC$7+$BC233*Assembly!AC$8+$BD233*Assembly!AC$9+$BE233*Assembly!AC$10+$BF233*Assembly!AC$11+$BG233*Assembly!AC$12+$BH233*Assembly!AC$13+$BI233*Assembly!AC$14+$BJ233*Assembly!AC$15+$BK233*Assembly!AC$16+$BL233*Assembly!AC$17+$BM233*Assembly!AC$18+$BN233*Assembly!AC$19+$BO233*Assembly!AC$20+$BP233*Assembly!AC$21+$BQ233*Assembly!AC$22+$BR233*Assembly!AC$23+$BS233*Assembly!AC$24</f>
        <v>#VALUE!</v>
      </c>
      <c r="CF233" s="145" t="e">
        <f>$AY233*Assembly!M$4+$AZ233*Assembly!M$5+$BA233*Assembly!M$6+$BB233*Assembly!M$7+$BC233*Assembly!M$8+$BD233*Assembly!M$9+$BE233*Assembly!M$10+$BF233*Assembly!M$11+$BG233*Assembly!M$12+$BH233*Assembly!M$13+$BI233*Assembly!M$14+$BJ233*Assembly!M$15+$BK233*Assembly!M$16+$BL233*Assembly!M$17+$BM233*Assembly!M$18+$BN233*Assembly!M$19+$BO233*Assembly!M$20+$BP233*Assembly!M$21+$BQ233*Assembly!M$22+$BR233*Assembly!M$23+$BS233*Assembly!M$24</f>
        <v>#VALUE!</v>
      </c>
      <c r="CG233" s="145" t="e">
        <f>$AY233*Assembly!N$4+$AZ233*Assembly!N$5+$BA233*Assembly!N$6+$BB233*Assembly!N$7+$BC233*Assembly!N$8+$BD233*Assembly!N$9+$BE233*Assembly!N$10+$BF233*Assembly!N$11+$BG233*Assembly!N$12+$BH233*Assembly!N$13+$BI233*Assembly!N$14+$BJ233*Assembly!N$15+$BK233*Assembly!N$16+$BL233*Assembly!N$17+$BM233*Assembly!N$18+$BN233*Assembly!N$19+$BO233*Assembly!N$20+$BP233*Assembly!N$21+$BQ233*Assembly!N$22+$BR233*Assembly!N$23+$BS233*Assembly!N$24</f>
        <v>#VALUE!</v>
      </c>
      <c r="CH233" s="145" t="e">
        <f>$AY233*Assembly!O$4+$AZ233*Assembly!O$5+$BA233*Assembly!O$6+$BB233*Assembly!O$7+$BC233*Assembly!O$8+$BD233*Assembly!O$9+$BE233*Assembly!O$10+$BF233*Assembly!O$11+$BG233*Assembly!O$12+$BH233*Assembly!O$13+$BI233*Assembly!O$14+$BJ233*Assembly!O$15+$BK233*Assembly!O$16+$BL233*Assembly!O$17+$BM233*Assembly!O$18+$BN233*Assembly!O$19+$BO233*Assembly!O$20+$BP233*Assembly!O$21+$BQ233*Assembly!O$22+$BR233*Assembly!O$23+$BS233*Assembly!O$24</f>
        <v>#VALUE!</v>
      </c>
      <c r="CI233" s="140" t="e">
        <f>$AY233*Assembly!P$4+$AZ233*Assembly!P$5+$BA233*Assembly!P$6+$BB233*Assembly!P$7+$BC233*Assembly!P$8+$BD233*Assembly!P$9+$BE233*Assembly!P$10+$BF233*Assembly!P$11+$BG233*Assembly!P$12+$BH233*Assembly!P$13+$BI233*Assembly!P$14+$BJ233*Assembly!P$15+$BK233*Assembly!P$16+$BL233*Assembly!P$17+$BM233*Assembly!P$18+$BN233*Assembly!P$19+$BO233*Assembly!P$20+$BP233*Assembly!P$21+$BQ233*Assembly!P$22+$BR233*Assembly!P$23+$BS233*Assembly!P$24</f>
        <v>#VALUE!</v>
      </c>
      <c r="CJ233" s="140" t="e">
        <f>$AY233*Assembly!Q$4+$AZ233*Assembly!Q$5+$BA233*Assembly!Q$6+$BB233*Assembly!Q$7+$BC233*Assembly!Q$8+$BD233*Assembly!Q$9+$BE233*Assembly!Q$10+$BF233*Assembly!Q$11+$BG233*Assembly!Q$12+$BH233*Assembly!Q$13+$BI233*Assembly!Q$14+$BJ233*Assembly!Q$15+$BK233*Assembly!Q$16+$BL233*Assembly!Q$17+$BM233*Assembly!Q$18+$BN233*Assembly!Q$19+$BO233*Assembly!Q$20+$BP233*Assembly!Q$21+$BQ233*Assembly!Q$22+$BR233*Assembly!Q$23+$BS233*Assembly!Q$24</f>
        <v>#VALUE!</v>
      </c>
      <c r="CK233" s="145" t="e">
        <f>$AY233*Assembly!R$4+$AZ233*Assembly!R$5+$BA233*Assembly!R$6+$BB233*Assembly!R$7+$BC233*Assembly!R$8+$BD233*Assembly!R$9+$BE233*Assembly!R$10+$BF233*Assembly!R$11+$BG233*Assembly!R$12+$BH233*Assembly!R$13+$BI233*Assembly!R$14+$BJ233*Assembly!R$15+$BK233*Assembly!R$16+$BL233*Assembly!R$17+$BM233*Assembly!R$18+$BN233*Assembly!R$19+$BO233*Assembly!R$20+$BP233*Assembly!R$21+$BQ233*Assembly!R$22+$BR233*Assembly!R$23+$BS233*Assembly!R$24</f>
        <v>#VALUE!</v>
      </c>
      <c r="CL233" s="140" t="e">
        <f>$AY233*Assembly!S$4+$AZ233*Assembly!S$5+$BA233*Assembly!S$6+$BB233*Assembly!S$7+$BC233*Assembly!S$8+$BD233*Assembly!S$9+$BE233*Assembly!S$10+$BF233*Assembly!S$11+$BG233*Assembly!S$12+$BH233*Assembly!S$13+$BI233*Assembly!S$14+$BJ233*Assembly!S$15+$BK233*Assembly!S$16+$BL233*Assembly!S$17+$BM233*Assembly!S$18+$BN233*Assembly!S$19+$BO233*Assembly!S$20+$BP233*Assembly!S$21+$BQ233*Assembly!S$22+$BR233*Assembly!S$23+$BS233*Assembly!S$24</f>
        <v>#VALUE!</v>
      </c>
      <c r="CM233" s="140" t="e">
        <f>$AY233*Assembly!T$4+$AZ233*Assembly!T$5+$BA233*Assembly!T$6+$BB233*Assembly!T$7+$BC233*Assembly!T$8+$BD233*Assembly!T$9+$BE233*Assembly!T$10+$BF233*Assembly!T$11+$BG233*Assembly!T$12+$BH233*Assembly!T$13+$BI233*Assembly!T$14+$BJ233*Assembly!T$15+$BK233*Assembly!T$16+$BL233*Assembly!T$17+$BM233*Assembly!T$18+$BN233*Assembly!T$19+$BO233*Assembly!T$20+$BP233*Assembly!T$21+$BQ233*Assembly!T$22+$BR233*Assembly!T$23+$BS233*Assembly!T$24</f>
        <v>#VALUE!</v>
      </c>
      <c r="CN233" s="140" t="e">
        <f>$AY233*Assembly!U$4+$AZ233*Assembly!U$5+$BA233*Assembly!U$6+$BB233*Assembly!U$7+$BC233*Assembly!U$8+$BD233*Assembly!U$9+$BE233*Assembly!U$10+$BF233*Assembly!U$11+$BG233*Assembly!U$12+$BH233*Assembly!U$13+$BI233*Assembly!U$14+$BJ233*Assembly!U$15+$BK233*Assembly!U$16+$BL233*Assembly!U$17+$BM233*Assembly!U$18+$BN233*Assembly!U$19+$BO233*Assembly!U$20+$BP233*Assembly!U$21+$BQ233*Assembly!U$22+$BR233*Assembly!U$23+$BS233*Assembly!U$24</f>
        <v>#VALUE!</v>
      </c>
      <c r="CO233" s="145" t="e">
        <f>$AY233*Assembly!V$4+$AZ233*Assembly!V$5+$BA233*Assembly!V$6+$BB233*Assembly!V$7+$BC233*Assembly!V$8+$BD233*Assembly!V$9+$BE233*Assembly!V$10+$BF233*Assembly!V$11+$BG233*Assembly!V$12+$BH233*Assembly!V$13+$BI233*Assembly!V$14+$BJ233*Assembly!V$15+$BK233*Assembly!V$16+$BL233*Assembly!V$17+$BM233*Assembly!V$18+$BN233*Assembly!V$19+$BO233*Assembly!V$20+$BP233*Assembly!V$21+$BQ233*Assembly!V$22+$BR233*Assembly!V$23+$BS233*Assembly!V$24</f>
        <v>#VALUE!</v>
      </c>
      <c r="CP233" s="145" t="e">
        <f>CF233*Refining!$F$3</f>
        <v>#VALUE!</v>
      </c>
      <c r="CQ233" s="145" t="e">
        <f>CG233*Refining!$F$4</f>
        <v>#VALUE!</v>
      </c>
      <c r="CR233" s="145" t="e">
        <f>CH233*Refining!$F$5</f>
        <v>#VALUE!</v>
      </c>
      <c r="CS233" s="145" t="e">
        <f>CI233*Refining!$F$6</f>
        <v>#VALUE!</v>
      </c>
      <c r="CT233" s="145" t="e">
        <f>CJ233*Refining!$F$7</f>
        <v>#VALUE!</v>
      </c>
      <c r="CU233" s="145" t="e">
        <f>CK233*Refining!$F$8</f>
        <v>#VALUE!</v>
      </c>
      <c r="CV233" s="145" t="e">
        <f>CL233*Refining!$F$9</f>
        <v>#VALUE!</v>
      </c>
      <c r="CW233" s="145" t="e">
        <f>CM233*Refining!$F$10</f>
        <v>#VALUE!</v>
      </c>
      <c r="CX233" s="145" t="e">
        <f>CN233*Refining!$F$11</f>
        <v>#VALUE!</v>
      </c>
      <c r="CY233" s="145" t="e">
        <f>CO233*Refining!$F$12</f>
        <v>#VALUE!</v>
      </c>
      <c r="CZ233" s="185" t="e">
        <f t="shared" ref="CZ233:DS233" si="940">IF(CF233 = 0, "", CF233)</f>
        <v>#VALUE!</v>
      </c>
      <c r="DA233" s="189" t="e">
        <f t="shared" si="940"/>
        <v>#VALUE!</v>
      </c>
      <c r="DB233" s="189" t="e">
        <f t="shared" si="940"/>
        <v>#VALUE!</v>
      </c>
      <c r="DC233" s="186" t="e">
        <f t="shared" si="940"/>
        <v>#VALUE!</v>
      </c>
      <c r="DD233" s="186" t="e">
        <f t="shared" si="940"/>
        <v>#VALUE!</v>
      </c>
      <c r="DE233" s="186" t="e">
        <f t="shared" si="940"/>
        <v>#VALUE!</v>
      </c>
      <c r="DF233" s="186" t="e">
        <f t="shared" si="940"/>
        <v>#VALUE!</v>
      </c>
      <c r="DG233" s="186" t="e">
        <f t="shared" si="940"/>
        <v>#VALUE!</v>
      </c>
      <c r="DH233" s="186" t="e">
        <f t="shared" si="940"/>
        <v>#VALUE!</v>
      </c>
      <c r="DI233" s="187" t="e">
        <f t="shared" si="940"/>
        <v>#VALUE!</v>
      </c>
      <c r="DJ233" s="185" t="e">
        <f t="shared" si="940"/>
        <v>#VALUE!</v>
      </c>
      <c r="DK233" s="189" t="e">
        <f t="shared" si="940"/>
        <v>#VALUE!</v>
      </c>
      <c r="DL233" s="189" t="e">
        <f t="shared" si="940"/>
        <v>#VALUE!</v>
      </c>
      <c r="DM233" s="186" t="e">
        <f t="shared" si="940"/>
        <v>#VALUE!</v>
      </c>
      <c r="DN233" s="211" t="e">
        <f t="shared" si="940"/>
        <v>#VALUE!</v>
      </c>
      <c r="DO233" s="186" t="e">
        <f t="shared" si="940"/>
        <v>#VALUE!</v>
      </c>
      <c r="DP233" s="186" t="e">
        <f t="shared" si="940"/>
        <v>#VALUE!</v>
      </c>
      <c r="DQ233" s="186" t="e">
        <f t="shared" si="940"/>
        <v>#VALUE!</v>
      </c>
      <c r="DR233" s="186" t="e">
        <f t="shared" si="940"/>
        <v>#VALUE!</v>
      </c>
      <c r="DS233" s="187" t="e">
        <f t="shared" si="940"/>
        <v>#VALUE!</v>
      </c>
      <c r="DT233" s="185" t="e">
        <f t="shared" si="11"/>
        <v>#VALUE!</v>
      </c>
      <c r="DU233" s="189" t="e">
        <f t="shared" si="12"/>
        <v>#VALUE!</v>
      </c>
      <c r="DV233" s="133" t="e">
        <f>CZ233*'Ores &amp; Ingots'!$C$3+DA233*'Ores &amp; Ingots'!$C$4+DB233*'Ores &amp; Ingots'!$C$5+DC233*'Ores &amp; Ingots'!$C$6+DD233*'Ores &amp; Ingots'!$C$7+DE233*'Ores &amp; Ingots'!$C$8+DF233*'Ores &amp; Ingots'!$C$9+DG233*'Ores &amp; Ingots'!$C$10+DH233*'Ores &amp; Ingots'!$C$11+DI233*'Ores &amp; Ingots'!$C$12</f>
        <v>#VALUE!</v>
      </c>
      <c r="DW233" s="133" t="e">
        <f>DJ233*'Ores &amp; Ingots'!$B$3+DK233*'Ores &amp; Ingots'!$B$4+DL233*'Ores &amp; Ingots'!$B$5+DM233*'Ores &amp; Ingots'!$B$6+DN233*'Ores &amp; Ingots'!$B$7+DO233*'Ores &amp; Ingots'!$B$8+DP233*'Ores &amp; Ingots'!$B$9+DQ233*'Ores &amp; Ingots'!$B$10+DR233*'Ores &amp; Ingots'!$B$11+DS233*'Ores &amp; Ingots'!$B$12</f>
        <v>#VALUE!</v>
      </c>
      <c r="DX233" s="189" t="e">
        <f>CZ233*Refining!$G$3+DA233*Refining!$G$4+DB233*Refining!$G$5+DC233*Refining!$G$6+DD233*Refining!$G$7+DE233*Refining!$G$8+DF233*Refining!$G$9+DG233*Refining!$G$10+DH233*Refining!$G$11+DI233*Refining!$G$12</f>
        <v>#VALUE!</v>
      </c>
      <c r="DY233" s="189" t="e">
        <f t="shared" si="13"/>
        <v>#VALUE!</v>
      </c>
      <c r="DZ233" s="192" t="e">
        <f t="shared" si="14"/>
        <v>#VALUE!</v>
      </c>
      <c r="EA233" s="185" t="e">
        <f t="shared" si="15"/>
        <v>#VALUE!</v>
      </c>
      <c r="EB233" s="194" t="e">
        <f t="shared" ref="EB233:EC233" si="941">EA233/60</f>
        <v>#VALUE!</v>
      </c>
      <c r="EC233" s="194" t="e">
        <f t="shared" si="941"/>
        <v>#VALUE!</v>
      </c>
      <c r="ED233" s="185" t="e">
        <f t="shared" si="17"/>
        <v>#VALUE!</v>
      </c>
      <c r="EE233" s="194" t="e">
        <f t="shared" ref="EE233:EF233" si="942">ED233/1000</f>
        <v>#VALUE!</v>
      </c>
      <c r="EF233" s="196" t="e">
        <f t="shared" si="942"/>
        <v>#VALUE!</v>
      </c>
      <c r="EG233" s="130" t="e">
        <f t="shared" si="19"/>
        <v>#VALUE!</v>
      </c>
      <c r="EH233" s="132" t="e">
        <f t="shared" si="20"/>
        <v>#VALUE!</v>
      </c>
      <c r="EI233" s="133" t="s">
        <v>28</v>
      </c>
    </row>
    <row r="234" spans="1:139" ht="12.75" hidden="1" x14ac:dyDescent="0.2">
      <c r="A234" s="865"/>
      <c r="B234" s="228" t="s">
        <v>433</v>
      </c>
      <c r="C234" s="216" t="s">
        <v>156</v>
      </c>
      <c r="D234" s="216">
        <v>1</v>
      </c>
      <c r="E234" s="216">
        <v>1</v>
      </c>
      <c r="F234" s="216">
        <v>1</v>
      </c>
      <c r="G234" s="229">
        <f t="shared" si="0"/>
        <v>15.625</v>
      </c>
      <c r="H234" s="230">
        <v>8</v>
      </c>
      <c r="I234" s="230">
        <v>20</v>
      </c>
      <c r="J234" s="230">
        <f>H234/Main!$D$9</f>
        <v>1.6</v>
      </c>
      <c r="K234" s="230">
        <f>I234/Main!$D$10</f>
        <v>10</v>
      </c>
      <c r="L234" s="230">
        <f t="shared" si="1"/>
        <v>6.25</v>
      </c>
      <c r="M234" s="230">
        <v>1</v>
      </c>
      <c r="N234" s="233"/>
      <c r="O234" s="233"/>
      <c r="P234" s="233"/>
      <c r="Q234" s="232"/>
      <c r="R234" s="233"/>
      <c r="S234" s="234"/>
      <c r="T234" s="234"/>
      <c r="U234" s="233"/>
      <c r="V234" s="233"/>
      <c r="W234" s="234"/>
      <c r="X234" s="234"/>
      <c r="Y234" s="233"/>
      <c r="Z234" s="233"/>
      <c r="AA234" s="233"/>
      <c r="AB234" s="233"/>
      <c r="AC234" s="419" t="s">
        <v>28</v>
      </c>
      <c r="AD234" s="227">
        <v>94</v>
      </c>
      <c r="AE234" s="226">
        <v>0</v>
      </c>
      <c r="AF234" s="226">
        <v>0</v>
      </c>
      <c r="AG234" s="226">
        <v>0</v>
      </c>
      <c r="AH234" s="226">
        <v>0</v>
      </c>
      <c r="AI234" s="226">
        <v>0</v>
      </c>
      <c r="AJ234" s="226">
        <v>0</v>
      </c>
      <c r="AK234" s="226">
        <v>0</v>
      </c>
      <c r="AL234" s="226">
        <v>0</v>
      </c>
      <c r="AM234" s="226">
        <v>0</v>
      </c>
      <c r="AN234" s="226">
        <v>0</v>
      </c>
      <c r="AO234" s="226">
        <v>25</v>
      </c>
      <c r="AP234" s="226">
        <v>0</v>
      </c>
      <c r="AQ234" s="226">
        <v>0</v>
      </c>
      <c r="AR234" s="226">
        <v>0</v>
      </c>
      <c r="AS234" s="226">
        <v>0</v>
      </c>
      <c r="AT234" s="226">
        <v>0</v>
      </c>
      <c r="AU234" s="226">
        <v>0</v>
      </c>
      <c r="AV234" s="226">
        <v>0</v>
      </c>
      <c r="AW234" s="226">
        <v>0</v>
      </c>
      <c r="AX234" s="226">
        <v>0</v>
      </c>
      <c r="AY234" s="407">
        <f t="shared" ref="AY234:BS234" si="943">IF(AD234 = 0, "", AD234)</f>
        <v>94</v>
      </c>
      <c r="AZ234" s="216" t="str">
        <f t="shared" si="943"/>
        <v/>
      </c>
      <c r="BA234" s="216" t="str">
        <f t="shared" si="943"/>
        <v/>
      </c>
      <c r="BB234" s="216" t="str">
        <f t="shared" si="943"/>
        <v/>
      </c>
      <c r="BC234" s="216" t="str">
        <f t="shared" si="943"/>
        <v/>
      </c>
      <c r="BD234" s="216" t="str">
        <f t="shared" si="943"/>
        <v/>
      </c>
      <c r="BE234" s="216" t="str">
        <f t="shared" si="943"/>
        <v/>
      </c>
      <c r="BF234" s="216" t="str">
        <f t="shared" si="943"/>
        <v/>
      </c>
      <c r="BG234" s="216" t="str">
        <f t="shared" si="943"/>
        <v/>
      </c>
      <c r="BH234" s="216" t="str">
        <f t="shared" si="943"/>
        <v/>
      </c>
      <c r="BI234" s="216" t="str">
        <f t="shared" si="943"/>
        <v/>
      </c>
      <c r="BJ234" s="226">
        <f t="shared" si="943"/>
        <v>25</v>
      </c>
      <c r="BK234" s="216" t="str">
        <f t="shared" si="943"/>
        <v/>
      </c>
      <c r="BL234" s="216" t="str">
        <f t="shared" si="943"/>
        <v/>
      </c>
      <c r="BM234" s="216" t="str">
        <f t="shared" si="943"/>
        <v/>
      </c>
      <c r="BN234" s="216" t="str">
        <f t="shared" si="943"/>
        <v/>
      </c>
      <c r="BO234" s="216" t="str">
        <f t="shared" si="943"/>
        <v/>
      </c>
      <c r="BP234" s="216" t="str">
        <f t="shared" si="943"/>
        <v/>
      </c>
      <c r="BQ234" s="216" t="str">
        <f t="shared" si="943"/>
        <v/>
      </c>
      <c r="BR234" s="216" t="str">
        <f t="shared" si="943"/>
        <v/>
      </c>
      <c r="BS234" s="231" t="str">
        <f t="shared" si="943"/>
        <v/>
      </c>
      <c r="BT234" s="225" t="e">
        <f>$AY234*Assembly!Z$4+$AZ234*Assembly!Z$5+$BA234*Assembly!Z$6+$BB234*Assembly!Z$7+$BC234*Assembly!Z$8+$BD234*Assembly!Z$9+$BE234*Assembly!Z$10+$BF234*Assembly!Z$11+$BG234*Assembly!Z$12+$BH234*Assembly!Z$13+$BI234*Assembly!Z$14+$BJ234*Assembly!Z$15+$BK234*Assembly!Z$16+$BL234*Assembly!Z$17+$BM234*Assembly!Z$18+$BN234*Assembly!Z$19+$BO234*Assembly!Z$20+$BP234*Assembly!Z$21+$BQ234*Assembly!Z$22+$BR234*Assembly!Z$23+$BS234*Assembly!Z$24</f>
        <v>#VALUE!</v>
      </c>
      <c r="BU234" s="226" t="e">
        <f t="shared" si="3"/>
        <v>#VALUE!</v>
      </c>
      <c r="BV234" s="226"/>
      <c r="BW234" s="226" t="e">
        <f>$AY234*Assembly!AD$4+$AZ234*Assembly!AD$5+$BA234*Assembly!AD$6+$BB234*Assembly!AD$7+$BC234*Assembly!AD$8+$BD234*Assembly!AD$9+$BE234*Assembly!AD$10+$BF234*Assembly!AD$11+$BG234*Assembly!AD$12+$BH234*Assembly!AD$13+$BI234*Assembly!AD$14+$BJ234*Assembly!AD$15+$BK234*Assembly!AD$16+$BL234*Assembly!AD$17+$BM234*Assembly!AD$18+$BN234*Assembly!AD$19+$BO234*Assembly!AD$20+$BP234*Assembly!AD$21+$BQ234*Assembly!AD$22+$BR234*Assembly!AD$23+$BS234*Assembly!AD$24</f>
        <v>#VALUE!</v>
      </c>
      <c r="BX234" s="236" t="e">
        <f t="shared" si="4"/>
        <v>#VALUE!</v>
      </c>
      <c r="BY234" s="237" t="e">
        <f t="shared" si="5"/>
        <v>#VALUE!</v>
      </c>
      <c r="BZ234" s="238" t="e">
        <f t="shared" si="6"/>
        <v>#VALUE!</v>
      </c>
      <c r="CA234" s="237" t="e">
        <f t="shared" si="7"/>
        <v>#VALUE!</v>
      </c>
      <c r="CB234" s="226" t="e">
        <f>$AY234*Assembly!Y$4+$AZ234*Assembly!Y$5+$BA234*Assembly!Y$6+$BB234*Assembly!Y$7+$BC234*Assembly!Y$8+$BD234*Assembly!Y$9+$BE234*Assembly!Y$10+$BF234*Assembly!Y$11+$BG234*Assembly!Y$12+$BH234*Assembly!Y$13+$BI234*Assembly!Y$14+$BJ234*Assembly!Y$15+$BK234*Assembly!Y$16+$BL234*Assembly!Y$17+$BM234*Assembly!Y$18+$BN234*Assembly!Y$19+$BO234*Assembly!Y$20+$BP234*Assembly!Y$21+$BQ234*Assembly!Y$22+$BR234*Assembly!Y$23+$BS234*Assembly!Y$24</f>
        <v>#VALUE!</v>
      </c>
      <c r="CC234" s="226" t="e">
        <f t="shared" si="8"/>
        <v>#VALUE!</v>
      </c>
      <c r="CD234" s="239" t="e">
        <f t="shared" si="9"/>
        <v>#VALUE!</v>
      </c>
      <c r="CE234" s="240" t="e">
        <f>$AY234*Assembly!AC$4+$AZ234*Assembly!AC$5+$BA234*Assembly!AC$6+$BB234*Assembly!AC$7+$BC234*Assembly!AC$8+$BD234*Assembly!AC$9+$BE234*Assembly!AC$10+$BF234*Assembly!AC$11+$BG234*Assembly!AC$12+$BH234*Assembly!AC$13+$BI234*Assembly!AC$14+$BJ234*Assembly!AC$15+$BK234*Assembly!AC$16+$BL234*Assembly!AC$17+$BM234*Assembly!AC$18+$BN234*Assembly!AC$19+$BO234*Assembly!AC$20+$BP234*Assembly!AC$21+$BQ234*Assembly!AC$22+$BR234*Assembly!AC$23+$BS234*Assembly!AC$24</f>
        <v>#VALUE!</v>
      </c>
      <c r="CF234" s="232" t="e">
        <f>$AY234*Assembly!M$4+$AZ234*Assembly!M$5+$BA234*Assembly!M$6+$BB234*Assembly!M$7+$BC234*Assembly!M$8+$BD234*Assembly!M$9+$BE234*Assembly!M$10+$BF234*Assembly!M$11+$BG234*Assembly!M$12+$BH234*Assembly!M$13+$BI234*Assembly!M$14+$BJ234*Assembly!M$15+$BK234*Assembly!M$16+$BL234*Assembly!M$17+$BM234*Assembly!M$18+$BN234*Assembly!M$19+$BO234*Assembly!M$20+$BP234*Assembly!M$21+$BQ234*Assembly!M$22+$BR234*Assembly!M$23+$BS234*Assembly!M$24</f>
        <v>#VALUE!</v>
      </c>
      <c r="CG234" s="232" t="e">
        <f>$AY234*Assembly!N$4+$AZ234*Assembly!N$5+$BA234*Assembly!N$6+$BB234*Assembly!N$7+$BC234*Assembly!N$8+$BD234*Assembly!N$9+$BE234*Assembly!N$10+$BF234*Assembly!N$11+$BG234*Assembly!N$12+$BH234*Assembly!N$13+$BI234*Assembly!N$14+$BJ234*Assembly!N$15+$BK234*Assembly!N$16+$BL234*Assembly!N$17+$BM234*Assembly!N$18+$BN234*Assembly!N$19+$BO234*Assembly!N$20+$BP234*Assembly!N$21+$BQ234*Assembly!N$22+$BR234*Assembly!N$23+$BS234*Assembly!N$24</f>
        <v>#VALUE!</v>
      </c>
      <c r="CH234" s="232" t="e">
        <f>$AY234*Assembly!O$4+$AZ234*Assembly!O$5+$BA234*Assembly!O$6+$BB234*Assembly!O$7+$BC234*Assembly!O$8+$BD234*Assembly!O$9+$BE234*Assembly!O$10+$BF234*Assembly!O$11+$BG234*Assembly!O$12+$BH234*Assembly!O$13+$BI234*Assembly!O$14+$BJ234*Assembly!O$15+$BK234*Assembly!O$16+$BL234*Assembly!O$17+$BM234*Assembly!O$18+$BN234*Assembly!O$19+$BO234*Assembly!O$20+$BP234*Assembly!O$21+$BQ234*Assembly!O$22+$BR234*Assembly!O$23+$BS234*Assembly!O$24</f>
        <v>#VALUE!</v>
      </c>
      <c r="CI234" s="230" t="e">
        <f>$AY234*Assembly!P$4+$AZ234*Assembly!P$5+$BA234*Assembly!P$6+$BB234*Assembly!P$7+$BC234*Assembly!P$8+$BD234*Assembly!P$9+$BE234*Assembly!P$10+$BF234*Assembly!P$11+$BG234*Assembly!P$12+$BH234*Assembly!P$13+$BI234*Assembly!P$14+$BJ234*Assembly!P$15+$BK234*Assembly!P$16+$BL234*Assembly!P$17+$BM234*Assembly!P$18+$BN234*Assembly!P$19+$BO234*Assembly!P$20+$BP234*Assembly!P$21+$BQ234*Assembly!P$22+$BR234*Assembly!P$23+$BS234*Assembly!P$24</f>
        <v>#VALUE!</v>
      </c>
      <c r="CJ234" s="230" t="e">
        <f>$AY234*Assembly!Q$4+$AZ234*Assembly!Q$5+$BA234*Assembly!Q$6+$BB234*Assembly!Q$7+$BC234*Assembly!Q$8+$BD234*Assembly!Q$9+$BE234*Assembly!Q$10+$BF234*Assembly!Q$11+$BG234*Assembly!Q$12+$BH234*Assembly!Q$13+$BI234*Assembly!Q$14+$BJ234*Assembly!Q$15+$BK234*Assembly!Q$16+$BL234*Assembly!Q$17+$BM234*Assembly!Q$18+$BN234*Assembly!Q$19+$BO234*Assembly!Q$20+$BP234*Assembly!Q$21+$BQ234*Assembly!Q$22+$BR234*Assembly!Q$23+$BS234*Assembly!Q$24</f>
        <v>#VALUE!</v>
      </c>
      <c r="CK234" s="232" t="e">
        <f>$AY234*Assembly!R$4+$AZ234*Assembly!R$5+$BA234*Assembly!R$6+$BB234*Assembly!R$7+$BC234*Assembly!R$8+$BD234*Assembly!R$9+$BE234*Assembly!R$10+$BF234*Assembly!R$11+$BG234*Assembly!R$12+$BH234*Assembly!R$13+$BI234*Assembly!R$14+$BJ234*Assembly!R$15+$BK234*Assembly!R$16+$BL234*Assembly!R$17+$BM234*Assembly!R$18+$BN234*Assembly!R$19+$BO234*Assembly!R$20+$BP234*Assembly!R$21+$BQ234*Assembly!R$22+$BR234*Assembly!R$23+$BS234*Assembly!R$24</f>
        <v>#VALUE!</v>
      </c>
      <c r="CL234" s="230" t="e">
        <f>$AY234*Assembly!S$4+$AZ234*Assembly!S$5+$BA234*Assembly!S$6+$BB234*Assembly!S$7+$BC234*Assembly!S$8+$BD234*Assembly!S$9+$BE234*Assembly!S$10+$BF234*Assembly!S$11+$BG234*Assembly!S$12+$BH234*Assembly!S$13+$BI234*Assembly!S$14+$BJ234*Assembly!S$15+$BK234*Assembly!S$16+$BL234*Assembly!S$17+$BM234*Assembly!S$18+$BN234*Assembly!S$19+$BO234*Assembly!S$20+$BP234*Assembly!S$21+$BQ234*Assembly!S$22+$BR234*Assembly!S$23+$BS234*Assembly!S$24</f>
        <v>#VALUE!</v>
      </c>
      <c r="CM234" s="230" t="e">
        <f>$AY234*Assembly!T$4+$AZ234*Assembly!T$5+$BA234*Assembly!T$6+$BB234*Assembly!T$7+$BC234*Assembly!T$8+$BD234*Assembly!T$9+$BE234*Assembly!T$10+$BF234*Assembly!T$11+$BG234*Assembly!T$12+$BH234*Assembly!T$13+$BI234*Assembly!T$14+$BJ234*Assembly!T$15+$BK234*Assembly!T$16+$BL234*Assembly!T$17+$BM234*Assembly!T$18+$BN234*Assembly!T$19+$BO234*Assembly!T$20+$BP234*Assembly!T$21+$BQ234*Assembly!T$22+$BR234*Assembly!T$23+$BS234*Assembly!T$24</f>
        <v>#VALUE!</v>
      </c>
      <c r="CN234" s="230" t="e">
        <f>$AY234*Assembly!U$4+$AZ234*Assembly!U$5+$BA234*Assembly!U$6+$BB234*Assembly!U$7+$BC234*Assembly!U$8+$BD234*Assembly!U$9+$BE234*Assembly!U$10+$BF234*Assembly!U$11+$BG234*Assembly!U$12+$BH234*Assembly!U$13+$BI234*Assembly!U$14+$BJ234*Assembly!U$15+$BK234*Assembly!U$16+$BL234*Assembly!U$17+$BM234*Assembly!U$18+$BN234*Assembly!U$19+$BO234*Assembly!U$20+$BP234*Assembly!U$21+$BQ234*Assembly!U$22+$BR234*Assembly!U$23+$BS234*Assembly!U$24</f>
        <v>#VALUE!</v>
      </c>
      <c r="CO234" s="232" t="e">
        <f>$AY234*Assembly!V$4+$AZ234*Assembly!V$5+$BA234*Assembly!V$6+$BB234*Assembly!V$7+$BC234*Assembly!V$8+$BD234*Assembly!V$9+$BE234*Assembly!V$10+$BF234*Assembly!V$11+$BG234*Assembly!V$12+$BH234*Assembly!V$13+$BI234*Assembly!V$14+$BJ234*Assembly!V$15+$BK234*Assembly!V$16+$BL234*Assembly!V$17+$BM234*Assembly!V$18+$BN234*Assembly!V$19+$BO234*Assembly!V$20+$BP234*Assembly!V$21+$BQ234*Assembly!V$22+$BR234*Assembly!V$23+$BS234*Assembly!V$24</f>
        <v>#VALUE!</v>
      </c>
      <c r="CP234" s="232" t="e">
        <f>CF234*Refining!$F$3</f>
        <v>#VALUE!</v>
      </c>
      <c r="CQ234" s="232" t="e">
        <f>CG234*Refining!$F$4</f>
        <v>#VALUE!</v>
      </c>
      <c r="CR234" s="232" t="e">
        <f>CH234*Refining!$F$5</f>
        <v>#VALUE!</v>
      </c>
      <c r="CS234" s="232" t="e">
        <f>CI234*Refining!$F$6</f>
        <v>#VALUE!</v>
      </c>
      <c r="CT234" s="232" t="e">
        <f>CJ234*Refining!$F$7</f>
        <v>#VALUE!</v>
      </c>
      <c r="CU234" s="232" t="e">
        <f>CK234*Refining!$F$8</f>
        <v>#VALUE!</v>
      </c>
      <c r="CV234" s="232" t="e">
        <f>CL234*Refining!$F$9</f>
        <v>#VALUE!</v>
      </c>
      <c r="CW234" s="232" t="e">
        <f>CM234*Refining!$F$10</f>
        <v>#VALUE!</v>
      </c>
      <c r="CX234" s="232" t="e">
        <f>CN234*Refining!$F$11</f>
        <v>#VALUE!</v>
      </c>
      <c r="CY234" s="232" t="e">
        <f>CO234*Refining!$F$12</f>
        <v>#VALUE!</v>
      </c>
      <c r="CZ234" s="243" t="e">
        <f t="shared" ref="CZ234:DS234" si="944">IF(CF234 = 0, "", CF234)</f>
        <v>#VALUE!</v>
      </c>
      <c r="DA234" s="245" t="e">
        <f t="shared" si="944"/>
        <v>#VALUE!</v>
      </c>
      <c r="DB234" s="245" t="e">
        <f t="shared" si="944"/>
        <v>#VALUE!</v>
      </c>
      <c r="DC234" s="246" t="e">
        <f t="shared" si="944"/>
        <v>#VALUE!</v>
      </c>
      <c r="DD234" s="246" t="e">
        <f t="shared" si="944"/>
        <v>#VALUE!</v>
      </c>
      <c r="DE234" s="246" t="e">
        <f t="shared" si="944"/>
        <v>#VALUE!</v>
      </c>
      <c r="DF234" s="246" t="e">
        <f t="shared" si="944"/>
        <v>#VALUE!</v>
      </c>
      <c r="DG234" s="246" t="e">
        <f t="shared" si="944"/>
        <v>#VALUE!</v>
      </c>
      <c r="DH234" s="246" t="e">
        <f t="shared" si="944"/>
        <v>#VALUE!</v>
      </c>
      <c r="DI234" s="251" t="e">
        <f t="shared" si="944"/>
        <v>#VALUE!</v>
      </c>
      <c r="DJ234" s="243" t="e">
        <f t="shared" si="944"/>
        <v>#VALUE!</v>
      </c>
      <c r="DK234" s="245" t="e">
        <f t="shared" si="944"/>
        <v>#VALUE!</v>
      </c>
      <c r="DL234" s="245" t="e">
        <f t="shared" si="944"/>
        <v>#VALUE!</v>
      </c>
      <c r="DM234" s="246" t="e">
        <f t="shared" si="944"/>
        <v>#VALUE!</v>
      </c>
      <c r="DN234" s="254" t="e">
        <f t="shared" si="944"/>
        <v>#VALUE!</v>
      </c>
      <c r="DO234" s="246" t="e">
        <f t="shared" si="944"/>
        <v>#VALUE!</v>
      </c>
      <c r="DP234" s="246" t="e">
        <f t="shared" si="944"/>
        <v>#VALUE!</v>
      </c>
      <c r="DQ234" s="246" t="e">
        <f t="shared" si="944"/>
        <v>#VALUE!</v>
      </c>
      <c r="DR234" s="246" t="e">
        <f t="shared" si="944"/>
        <v>#VALUE!</v>
      </c>
      <c r="DS234" s="251" t="e">
        <f t="shared" si="944"/>
        <v>#VALUE!</v>
      </c>
      <c r="DT234" s="243" t="e">
        <f t="shared" si="11"/>
        <v>#VALUE!</v>
      </c>
      <c r="DU234" s="245" t="e">
        <f t="shared" si="12"/>
        <v>#VALUE!</v>
      </c>
      <c r="DV234" s="226" t="e">
        <f>CZ234*'Ores &amp; Ingots'!$C$3+DA234*'Ores &amp; Ingots'!$C$4+DB234*'Ores &amp; Ingots'!$C$5+DC234*'Ores &amp; Ingots'!$C$6+DD234*'Ores &amp; Ingots'!$C$7+DE234*'Ores &amp; Ingots'!$C$8+DF234*'Ores &amp; Ingots'!$C$9+DG234*'Ores &amp; Ingots'!$C$10+DH234*'Ores &amp; Ingots'!$C$11+DI234*'Ores &amp; Ingots'!$C$12</f>
        <v>#VALUE!</v>
      </c>
      <c r="DW234" s="226" t="e">
        <f>DJ234*'Ores &amp; Ingots'!$B$3+DK234*'Ores &amp; Ingots'!$B$4+DL234*'Ores &amp; Ingots'!$B$5+DM234*'Ores &amp; Ingots'!$B$6+DN234*'Ores &amp; Ingots'!$B$7+DO234*'Ores &amp; Ingots'!$B$8+DP234*'Ores &amp; Ingots'!$B$9+DQ234*'Ores &amp; Ingots'!$B$10+DR234*'Ores &amp; Ingots'!$B$11+DS234*'Ores &amp; Ingots'!$B$12</f>
        <v>#VALUE!</v>
      </c>
      <c r="DX234" s="245" t="e">
        <f>CZ234*Refining!$G$3+DA234*Refining!$G$4+DB234*Refining!$G$5+DC234*Refining!$G$6+DD234*Refining!$G$7+DE234*Refining!$G$8+DF234*Refining!$G$9+DG234*Refining!$G$10+DH234*Refining!$G$11+DI234*Refining!$G$12</f>
        <v>#VALUE!</v>
      </c>
      <c r="DY234" s="189" t="e">
        <f t="shared" si="13"/>
        <v>#VALUE!</v>
      </c>
      <c r="DZ234" s="260" t="e">
        <f t="shared" si="14"/>
        <v>#VALUE!</v>
      </c>
      <c r="EA234" s="243" t="e">
        <f t="shared" si="15"/>
        <v>#VALUE!</v>
      </c>
      <c r="EB234" s="262" t="e">
        <f t="shared" ref="EB234:EC234" si="945">EA234/60</f>
        <v>#VALUE!</v>
      </c>
      <c r="EC234" s="262" t="e">
        <f t="shared" si="945"/>
        <v>#VALUE!</v>
      </c>
      <c r="ED234" s="243" t="e">
        <f t="shared" si="17"/>
        <v>#VALUE!</v>
      </c>
      <c r="EE234" s="262" t="e">
        <f t="shared" ref="EE234:EF234" si="946">ED234/1000</f>
        <v>#VALUE!</v>
      </c>
      <c r="EF234" s="264" t="e">
        <f t="shared" si="946"/>
        <v>#VALUE!</v>
      </c>
      <c r="EG234" s="239" t="e">
        <f t="shared" si="19"/>
        <v>#VALUE!</v>
      </c>
      <c r="EH234" s="266" t="e">
        <f t="shared" si="20"/>
        <v>#VALUE!</v>
      </c>
      <c r="EI234" s="133" t="s">
        <v>28</v>
      </c>
    </row>
    <row r="235" spans="1:139" ht="12.75" x14ac:dyDescent="0.2">
      <c r="A235" s="893" t="s">
        <v>434</v>
      </c>
      <c r="B235" s="55" t="s">
        <v>390</v>
      </c>
      <c r="C235" s="56" t="s">
        <v>155</v>
      </c>
      <c r="D235" s="56">
        <v>1</v>
      </c>
      <c r="E235" s="56">
        <v>1</v>
      </c>
      <c r="F235" s="56">
        <v>1</v>
      </c>
      <c r="G235" s="57">
        <f t="shared" si="0"/>
        <v>0.125</v>
      </c>
      <c r="H235" s="58">
        <v>3</v>
      </c>
      <c r="I235" s="58">
        <v>7.5</v>
      </c>
      <c r="J235" s="58">
        <f>H235/Main!$D$9</f>
        <v>0.6</v>
      </c>
      <c r="K235" s="58">
        <f>I235/Main!$D$10</f>
        <v>3.75</v>
      </c>
      <c r="L235" s="58">
        <f t="shared" si="1"/>
        <v>6.25</v>
      </c>
      <c r="M235" s="58">
        <v>0.32</v>
      </c>
      <c r="N235" s="60"/>
      <c r="O235" s="60"/>
      <c r="P235" s="60"/>
      <c r="Q235" s="62"/>
      <c r="R235" s="60"/>
      <c r="S235" s="63"/>
      <c r="T235" s="63"/>
      <c r="U235" s="60"/>
      <c r="V235" s="60"/>
      <c r="W235" s="63"/>
      <c r="X235" s="63"/>
      <c r="Y235" s="60"/>
      <c r="Z235" s="60"/>
      <c r="AA235" s="60"/>
      <c r="AB235" s="60"/>
      <c r="AC235" s="367"/>
      <c r="AD235" s="83">
        <v>1</v>
      </c>
      <c r="AE235" s="81">
        <v>0</v>
      </c>
      <c r="AF235" s="81">
        <v>0</v>
      </c>
      <c r="AG235" s="81">
        <v>0</v>
      </c>
      <c r="AH235" s="81">
        <v>0</v>
      </c>
      <c r="AI235" s="81">
        <v>0</v>
      </c>
      <c r="AJ235" s="81">
        <v>0</v>
      </c>
      <c r="AK235" s="81">
        <v>0</v>
      </c>
      <c r="AL235" s="81">
        <v>0</v>
      </c>
      <c r="AM235" s="81">
        <v>0</v>
      </c>
      <c r="AN235" s="81">
        <v>0</v>
      </c>
      <c r="AO235" s="81">
        <v>0</v>
      </c>
      <c r="AP235" s="81">
        <v>0</v>
      </c>
      <c r="AQ235" s="81">
        <v>0</v>
      </c>
      <c r="AR235" s="81">
        <v>0</v>
      </c>
      <c r="AS235" s="81">
        <v>0</v>
      </c>
      <c r="AT235" s="81">
        <v>0</v>
      </c>
      <c r="AU235" s="81">
        <v>0</v>
      </c>
      <c r="AV235" s="81">
        <v>0</v>
      </c>
      <c r="AW235" s="81">
        <v>0</v>
      </c>
      <c r="AX235" s="81">
        <v>0</v>
      </c>
      <c r="AY235" s="405">
        <f t="shared" ref="AY235:BS235" si="947">IF(AD235 = 0, "", AD235)</f>
        <v>1</v>
      </c>
      <c r="AZ235" s="56" t="str">
        <f t="shared" si="947"/>
        <v/>
      </c>
      <c r="BA235" s="56" t="str">
        <f t="shared" si="947"/>
        <v/>
      </c>
      <c r="BB235" s="56" t="str">
        <f t="shared" si="947"/>
        <v/>
      </c>
      <c r="BC235" s="56" t="str">
        <f t="shared" si="947"/>
        <v/>
      </c>
      <c r="BD235" s="56" t="str">
        <f t="shared" si="947"/>
        <v/>
      </c>
      <c r="BE235" s="56" t="str">
        <f t="shared" si="947"/>
        <v/>
      </c>
      <c r="BF235" s="56" t="str">
        <f t="shared" si="947"/>
        <v/>
      </c>
      <c r="BG235" s="56" t="str">
        <f t="shared" si="947"/>
        <v/>
      </c>
      <c r="BH235" s="56" t="str">
        <f t="shared" si="947"/>
        <v/>
      </c>
      <c r="BI235" s="56" t="str">
        <f t="shared" si="947"/>
        <v/>
      </c>
      <c r="BJ235" s="56" t="str">
        <f t="shared" si="947"/>
        <v/>
      </c>
      <c r="BK235" s="56" t="str">
        <f t="shared" si="947"/>
        <v/>
      </c>
      <c r="BL235" s="56" t="str">
        <f t="shared" si="947"/>
        <v/>
      </c>
      <c r="BM235" s="56" t="str">
        <f t="shared" si="947"/>
        <v/>
      </c>
      <c r="BN235" s="56" t="str">
        <f t="shared" si="947"/>
        <v/>
      </c>
      <c r="BO235" s="56" t="str">
        <f t="shared" si="947"/>
        <v/>
      </c>
      <c r="BP235" s="56" t="str">
        <f t="shared" si="947"/>
        <v/>
      </c>
      <c r="BQ235" s="56" t="str">
        <f t="shared" si="947"/>
        <v/>
      </c>
      <c r="BR235" s="56" t="str">
        <f t="shared" si="947"/>
        <v/>
      </c>
      <c r="BS235" s="85" t="str">
        <f t="shared" si="947"/>
        <v/>
      </c>
      <c r="BT235" s="93" t="e">
        <f>$AY235*Assembly!Z$4+$AZ235*Assembly!Z$5+$BA235*Assembly!Z$6+$BB235*Assembly!Z$7+$BC235*Assembly!Z$8+$BD235*Assembly!Z$9+$BE235*Assembly!Z$10+$BF235*Assembly!Z$11+$BG235*Assembly!Z$12+$BH235*Assembly!Z$13+$BI235*Assembly!Z$14+$BJ235*Assembly!Z$15+$BK235*Assembly!Z$16+$BL235*Assembly!Z$17+$BM235*Assembly!Z$18+$BN235*Assembly!Z$19+$BO235*Assembly!Z$20+$BP235*Assembly!Z$21+$BQ235*Assembly!Z$22+$BR235*Assembly!Z$23+$BS235*Assembly!Z$24</f>
        <v>#VALUE!</v>
      </c>
      <c r="BU235" s="81" t="e">
        <f t="shared" si="3"/>
        <v>#VALUE!</v>
      </c>
      <c r="BV235" s="81"/>
      <c r="BW235" s="81" t="e">
        <f>$AY235*Assembly!AD$4+$AZ235*Assembly!AD$5+$BA235*Assembly!AD$6+$BB235*Assembly!AD$7+$BC235*Assembly!AD$8+$BD235*Assembly!AD$9+$BE235*Assembly!AD$10+$BF235*Assembly!AD$11+$BG235*Assembly!AD$12+$BH235*Assembly!AD$13+$BI235*Assembly!AD$14+$BJ235*Assembly!AD$15+$BK235*Assembly!AD$16+$BL235*Assembly!AD$17+$BM235*Assembly!AD$18+$BN235*Assembly!AD$19+$BO235*Assembly!AD$20+$BP235*Assembly!AD$21+$BQ235*Assembly!AD$22+$BR235*Assembly!AD$23+$BS235*Assembly!AD$24</f>
        <v>#VALUE!</v>
      </c>
      <c r="BX235" s="98" t="e">
        <f t="shared" si="4"/>
        <v>#VALUE!</v>
      </c>
      <c r="BY235" s="99" t="e">
        <f t="shared" si="5"/>
        <v>#VALUE!</v>
      </c>
      <c r="BZ235" s="101" t="e">
        <f t="shared" si="6"/>
        <v>#VALUE!</v>
      </c>
      <c r="CA235" s="99" t="e">
        <f t="shared" si="7"/>
        <v>#VALUE!</v>
      </c>
      <c r="CB235" s="81" t="e">
        <f>$AY235*Assembly!Y$4+$AZ235*Assembly!Y$5+$BA235*Assembly!Y$6+$BB235*Assembly!Y$7+$BC235*Assembly!Y$8+$BD235*Assembly!Y$9+$BE235*Assembly!Y$10+$BF235*Assembly!Y$11+$BG235*Assembly!Y$12+$BH235*Assembly!Y$13+$BI235*Assembly!Y$14+$BJ235*Assembly!Y$15+$BK235*Assembly!Y$16+$BL235*Assembly!Y$17+$BM235*Assembly!Y$18+$BN235*Assembly!Y$19+$BO235*Assembly!Y$20+$BP235*Assembly!Y$21+$BQ235*Assembly!Y$22+$BR235*Assembly!Y$23+$BS235*Assembly!Y$24</f>
        <v>#VALUE!</v>
      </c>
      <c r="CC235" s="81" t="e">
        <f t="shared" si="8"/>
        <v>#VALUE!</v>
      </c>
      <c r="CD235" s="106" t="e">
        <f t="shared" si="9"/>
        <v>#VALUE!</v>
      </c>
      <c r="CE235" s="108" t="e">
        <f>$AY235*Assembly!AC$4+$AZ235*Assembly!AC$5+$BA235*Assembly!AC$6+$BB235*Assembly!AC$7+$BC235*Assembly!AC$8+$BD235*Assembly!AC$9+$BE235*Assembly!AC$10+$BF235*Assembly!AC$11+$BG235*Assembly!AC$12+$BH235*Assembly!AC$13+$BI235*Assembly!AC$14+$BJ235*Assembly!AC$15+$BK235*Assembly!AC$16+$BL235*Assembly!AC$17+$BM235*Assembly!AC$18+$BN235*Assembly!AC$19+$BO235*Assembly!AC$20+$BP235*Assembly!AC$21+$BQ235*Assembly!AC$22+$BR235*Assembly!AC$23+$BS235*Assembly!AC$24</f>
        <v>#VALUE!</v>
      </c>
      <c r="CF235" s="62" t="e">
        <f>$AY235*Assembly!M$4+$AZ235*Assembly!M$5+$BA235*Assembly!M$6+$BB235*Assembly!M$7+$BC235*Assembly!M$8+$BD235*Assembly!M$9+$BE235*Assembly!M$10+$BF235*Assembly!M$11+$BG235*Assembly!M$12+$BH235*Assembly!M$13+$BI235*Assembly!M$14+$BJ235*Assembly!M$15+$BK235*Assembly!M$16+$BL235*Assembly!M$17+$BM235*Assembly!M$18+$BN235*Assembly!M$19+$BO235*Assembly!M$20+$BP235*Assembly!M$21+$BQ235*Assembly!M$22+$BR235*Assembly!M$23+$BS235*Assembly!M$24</f>
        <v>#VALUE!</v>
      </c>
      <c r="CG235" s="62" t="e">
        <f>$AY235*Assembly!N$4+$AZ235*Assembly!N$5+$BA235*Assembly!N$6+$BB235*Assembly!N$7+$BC235*Assembly!N$8+$BD235*Assembly!N$9+$BE235*Assembly!N$10+$BF235*Assembly!N$11+$BG235*Assembly!N$12+$BH235*Assembly!N$13+$BI235*Assembly!N$14+$BJ235*Assembly!N$15+$BK235*Assembly!N$16+$BL235*Assembly!N$17+$BM235*Assembly!N$18+$BN235*Assembly!N$19+$BO235*Assembly!N$20+$BP235*Assembly!N$21+$BQ235*Assembly!N$22+$BR235*Assembly!N$23+$BS235*Assembly!N$24</f>
        <v>#VALUE!</v>
      </c>
      <c r="CH235" s="62" t="e">
        <f>$AY235*Assembly!O$4+$AZ235*Assembly!O$5+$BA235*Assembly!O$6+$BB235*Assembly!O$7+$BC235*Assembly!O$8+$BD235*Assembly!O$9+$BE235*Assembly!O$10+$BF235*Assembly!O$11+$BG235*Assembly!O$12+$BH235*Assembly!O$13+$BI235*Assembly!O$14+$BJ235*Assembly!O$15+$BK235*Assembly!O$16+$BL235*Assembly!O$17+$BM235*Assembly!O$18+$BN235*Assembly!O$19+$BO235*Assembly!O$20+$BP235*Assembly!O$21+$BQ235*Assembly!O$22+$BR235*Assembly!O$23+$BS235*Assembly!O$24</f>
        <v>#VALUE!</v>
      </c>
      <c r="CI235" s="58" t="e">
        <f>$AY235*Assembly!P$4+$AZ235*Assembly!P$5+$BA235*Assembly!P$6+$BB235*Assembly!P$7+$BC235*Assembly!P$8+$BD235*Assembly!P$9+$BE235*Assembly!P$10+$BF235*Assembly!P$11+$BG235*Assembly!P$12+$BH235*Assembly!P$13+$BI235*Assembly!P$14+$BJ235*Assembly!P$15+$BK235*Assembly!P$16+$BL235*Assembly!P$17+$BM235*Assembly!P$18+$BN235*Assembly!P$19+$BO235*Assembly!P$20+$BP235*Assembly!P$21+$BQ235*Assembly!P$22+$BR235*Assembly!P$23+$BS235*Assembly!P$24</f>
        <v>#VALUE!</v>
      </c>
      <c r="CJ235" s="58" t="e">
        <f>$AY235*Assembly!Q$4+$AZ235*Assembly!Q$5+$BA235*Assembly!Q$6+$BB235*Assembly!Q$7+$BC235*Assembly!Q$8+$BD235*Assembly!Q$9+$BE235*Assembly!Q$10+$BF235*Assembly!Q$11+$BG235*Assembly!Q$12+$BH235*Assembly!Q$13+$BI235*Assembly!Q$14+$BJ235*Assembly!Q$15+$BK235*Assembly!Q$16+$BL235*Assembly!Q$17+$BM235*Assembly!Q$18+$BN235*Assembly!Q$19+$BO235*Assembly!Q$20+$BP235*Assembly!Q$21+$BQ235*Assembly!Q$22+$BR235*Assembly!Q$23+$BS235*Assembly!Q$24</f>
        <v>#VALUE!</v>
      </c>
      <c r="CK235" s="62" t="e">
        <f>$AY235*Assembly!R$4+$AZ235*Assembly!R$5+$BA235*Assembly!R$6+$BB235*Assembly!R$7+$BC235*Assembly!R$8+$BD235*Assembly!R$9+$BE235*Assembly!R$10+$BF235*Assembly!R$11+$BG235*Assembly!R$12+$BH235*Assembly!R$13+$BI235*Assembly!R$14+$BJ235*Assembly!R$15+$BK235*Assembly!R$16+$BL235*Assembly!R$17+$BM235*Assembly!R$18+$BN235*Assembly!R$19+$BO235*Assembly!R$20+$BP235*Assembly!R$21+$BQ235*Assembly!R$22+$BR235*Assembly!R$23+$BS235*Assembly!R$24</f>
        <v>#VALUE!</v>
      </c>
      <c r="CL235" s="58" t="e">
        <f>$AY235*Assembly!S$4+$AZ235*Assembly!S$5+$BA235*Assembly!S$6+$BB235*Assembly!S$7+$BC235*Assembly!S$8+$BD235*Assembly!S$9+$BE235*Assembly!S$10+$BF235*Assembly!S$11+$BG235*Assembly!S$12+$BH235*Assembly!S$13+$BI235*Assembly!S$14+$BJ235*Assembly!S$15+$BK235*Assembly!S$16+$BL235*Assembly!S$17+$BM235*Assembly!S$18+$BN235*Assembly!S$19+$BO235*Assembly!S$20+$BP235*Assembly!S$21+$BQ235*Assembly!S$22+$BR235*Assembly!S$23+$BS235*Assembly!S$24</f>
        <v>#VALUE!</v>
      </c>
      <c r="CM235" s="58" t="e">
        <f>$AY235*Assembly!T$4+$AZ235*Assembly!T$5+$BA235*Assembly!T$6+$BB235*Assembly!T$7+$BC235*Assembly!T$8+$BD235*Assembly!T$9+$BE235*Assembly!T$10+$BF235*Assembly!T$11+$BG235*Assembly!T$12+$BH235*Assembly!T$13+$BI235*Assembly!T$14+$BJ235*Assembly!T$15+$BK235*Assembly!T$16+$BL235*Assembly!T$17+$BM235*Assembly!T$18+$BN235*Assembly!T$19+$BO235*Assembly!T$20+$BP235*Assembly!T$21+$BQ235*Assembly!T$22+$BR235*Assembly!T$23+$BS235*Assembly!T$24</f>
        <v>#VALUE!</v>
      </c>
      <c r="CN235" s="58" t="e">
        <f>$AY235*Assembly!U$4+$AZ235*Assembly!U$5+$BA235*Assembly!U$6+$BB235*Assembly!U$7+$BC235*Assembly!U$8+$BD235*Assembly!U$9+$BE235*Assembly!U$10+$BF235*Assembly!U$11+$BG235*Assembly!U$12+$BH235*Assembly!U$13+$BI235*Assembly!U$14+$BJ235*Assembly!U$15+$BK235*Assembly!U$16+$BL235*Assembly!U$17+$BM235*Assembly!U$18+$BN235*Assembly!U$19+$BO235*Assembly!U$20+$BP235*Assembly!U$21+$BQ235*Assembly!U$22+$BR235*Assembly!U$23+$BS235*Assembly!U$24</f>
        <v>#VALUE!</v>
      </c>
      <c r="CO235" s="62" t="e">
        <f>$AY235*Assembly!V$4+$AZ235*Assembly!V$5+$BA235*Assembly!V$6+$BB235*Assembly!V$7+$BC235*Assembly!V$8+$BD235*Assembly!V$9+$BE235*Assembly!V$10+$BF235*Assembly!V$11+$BG235*Assembly!V$12+$BH235*Assembly!V$13+$BI235*Assembly!V$14+$BJ235*Assembly!V$15+$BK235*Assembly!V$16+$BL235*Assembly!V$17+$BM235*Assembly!V$18+$BN235*Assembly!V$19+$BO235*Assembly!V$20+$BP235*Assembly!V$21+$BQ235*Assembly!V$22+$BR235*Assembly!V$23+$BS235*Assembly!V$24</f>
        <v>#VALUE!</v>
      </c>
      <c r="CP235" s="62" t="e">
        <f>CF235*Refining!$F$3</f>
        <v>#VALUE!</v>
      </c>
      <c r="CQ235" s="62" t="e">
        <f>CG235*Refining!$F$4</f>
        <v>#VALUE!</v>
      </c>
      <c r="CR235" s="62" t="e">
        <f>CH235*Refining!$F$5</f>
        <v>#VALUE!</v>
      </c>
      <c r="CS235" s="62" t="e">
        <f>CI235*Refining!$F$6</f>
        <v>#VALUE!</v>
      </c>
      <c r="CT235" s="62" t="e">
        <f>CJ235*Refining!$F$7</f>
        <v>#VALUE!</v>
      </c>
      <c r="CU235" s="62" t="e">
        <f>CK235*Refining!$F$8</f>
        <v>#VALUE!</v>
      </c>
      <c r="CV235" s="62" t="e">
        <f>CL235*Refining!$F$9</f>
        <v>#VALUE!</v>
      </c>
      <c r="CW235" s="62" t="e">
        <f>CM235*Refining!$F$10</f>
        <v>#VALUE!</v>
      </c>
      <c r="CX235" s="62" t="e">
        <f>CN235*Refining!$F$11</f>
        <v>#VALUE!</v>
      </c>
      <c r="CY235" s="62" t="e">
        <f>CO235*Refining!$F$12</f>
        <v>#VALUE!</v>
      </c>
      <c r="CZ235" s="115" t="e">
        <f t="shared" ref="CZ235:DS235" si="948">IF(CF235 = 0, "", CF235)</f>
        <v>#VALUE!</v>
      </c>
      <c r="DA235" s="116" t="e">
        <f t="shared" si="948"/>
        <v>#VALUE!</v>
      </c>
      <c r="DB235" s="116" t="e">
        <f t="shared" si="948"/>
        <v>#VALUE!</v>
      </c>
      <c r="DC235" s="116" t="e">
        <f t="shared" si="948"/>
        <v>#VALUE!</v>
      </c>
      <c r="DD235" s="116" t="e">
        <f t="shared" si="948"/>
        <v>#VALUE!</v>
      </c>
      <c r="DE235" s="116" t="e">
        <f t="shared" si="948"/>
        <v>#VALUE!</v>
      </c>
      <c r="DF235" s="116" t="e">
        <f t="shared" si="948"/>
        <v>#VALUE!</v>
      </c>
      <c r="DG235" s="116" t="e">
        <f t="shared" si="948"/>
        <v>#VALUE!</v>
      </c>
      <c r="DH235" s="116" t="e">
        <f t="shared" si="948"/>
        <v>#VALUE!</v>
      </c>
      <c r="DI235" s="117" t="e">
        <f t="shared" si="948"/>
        <v>#VALUE!</v>
      </c>
      <c r="DJ235" s="115" t="e">
        <f t="shared" si="948"/>
        <v>#VALUE!</v>
      </c>
      <c r="DK235" s="116" t="e">
        <f t="shared" si="948"/>
        <v>#VALUE!</v>
      </c>
      <c r="DL235" s="116" t="e">
        <f t="shared" si="948"/>
        <v>#VALUE!</v>
      </c>
      <c r="DM235" s="116" t="e">
        <f t="shared" si="948"/>
        <v>#VALUE!</v>
      </c>
      <c r="DN235" s="118" t="e">
        <f t="shared" si="948"/>
        <v>#VALUE!</v>
      </c>
      <c r="DO235" s="116" t="e">
        <f t="shared" si="948"/>
        <v>#VALUE!</v>
      </c>
      <c r="DP235" s="116" t="e">
        <f t="shared" si="948"/>
        <v>#VALUE!</v>
      </c>
      <c r="DQ235" s="116" t="e">
        <f t="shared" si="948"/>
        <v>#VALUE!</v>
      </c>
      <c r="DR235" s="116" t="e">
        <f t="shared" si="948"/>
        <v>#VALUE!</v>
      </c>
      <c r="DS235" s="117" t="e">
        <f t="shared" si="948"/>
        <v>#VALUE!</v>
      </c>
      <c r="DT235" s="115" t="e">
        <f t="shared" si="11"/>
        <v>#VALUE!</v>
      </c>
      <c r="DU235" s="119" t="e">
        <f t="shared" si="12"/>
        <v>#VALUE!</v>
      </c>
      <c r="DV235" s="81" t="e">
        <f>CZ235*'Ores &amp; Ingots'!$C$3+DA235*'Ores &amp; Ingots'!$C$4+DB235*'Ores &amp; Ingots'!$C$5+DC235*'Ores &amp; Ingots'!$C$6+DD235*'Ores &amp; Ingots'!$C$7+DE235*'Ores &amp; Ingots'!$C$8+DF235*'Ores &amp; Ingots'!$C$9+DG235*'Ores &amp; Ingots'!$C$10+DH235*'Ores &amp; Ingots'!$C$11+DI235*'Ores &amp; Ingots'!$C$12</f>
        <v>#VALUE!</v>
      </c>
      <c r="DW235" s="81" t="e">
        <f>DJ235*'Ores &amp; Ingots'!$B$3+DK235*'Ores &amp; Ingots'!$B$4+DL235*'Ores &amp; Ingots'!$B$5+DM235*'Ores &amp; Ingots'!$B$6+DN235*'Ores &amp; Ingots'!$B$7+DO235*'Ores &amp; Ingots'!$B$8+DP235*'Ores &amp; Ingots'!$B$9+DQ235*'Ores &amp; Ingots'!$B$10+DR235*'Ores &amp; Ingots'!$B$11+DS235*'Ores &amp; Ingots'!$B$12</f>
        <v>#VALUE!</v>
      </c>
      <c r="DX235" s="119" t="e">
        <f>CZ235*Refining!$G$3+DA235*Refining!$G$4+DB235*Refining!$G$5+DC235*Refining!$G$6+DD235*Refining!$G$7+DE235*Refining!$G$8+DF235*Refining!$G$9+DG235*Refining!$G$10+DH235*Refining!$G$11+DI235*Refining!$G$12</f>
        <v>#VALUE!</v>
      </c>
      <c r="DY235" s="119" t="e">
        <f t="shared" si="13"/>
        <v>#VALUE!</v>
      </c>
      <c r="DZ235" s="126" t="e">
        <f t="shared" si="14"/>
        <v>#VALUE!</v>
      </c>
      <c r="EA235" s="115" t="e">
        <f t="shared" si="15"/>
        <v>#VALUE!</v>
      </c>
      <c r="EB235" s="127" t="e">
        <f t="shared" ref="EB235:EC235" si="949">EA235/60</f>
        <v>#VALUE!</v>
      </c>
      <c r="EC235" s="127" t="e">
        <f t="shared" si="949"/>
        <v>#VALUE!</v>
      </c>
      <c r="ED235" s="115" t="e">
        <f t="shared" si="17"/>
        <v>#VALUE!</v>
      </c>
      <c r="EE235" s="127" t="e">
        <f t="shared" ref="EE235:EF235" si="950">ED235/1000</f>
        <v>#VALUE!</v>
      </c>
      <c r="EF235" s="128" t="e">
        <f t="shared" si="950"/>
        <v>#VALUE!</v>
      </c>
      <c r="EG235" s="106" t="e">
        <f t="shared" si="19"/>
        <v>#VALUE!</v>
      </c>
      <c r="EH235" s="281" t="e">
        <f t="shared" si="20"/>
        <v>#VALUE!</v>
      </c>
      <c r="EI235" s="133" t="s">
        <v>28</v>
      </c>
    </row>
    <row r="236" spans="1:139" ht="12.75" x14ac:dyDescent="0.2">
      <c r="A236" s="864"/>
      <c r="B236" s="135" t="s">
        <v>391</v>
      </c>
      <c r="C236" s="137" t="s">
        <v>155</v>
      </c>
      <c r="D236" s="137">
        <v>1</v>
      </c>
      <c r="E236" s="137">
        <v>1</v>
      </c>
      <c r="F236" s="137">
        <v>1</v>
      </c>
      <c r="G236" s="139">
        <f t="shared" si="0"/>
        <v>0.125</v>
      </c>
      <c r="H236" s="140">
        <v>2</v>
      </c>
      <c r="I236" s="140">
        <v>5</v>
      </c>
      <c r="J236" s="140">
        <f>H236/Main!$D$9</f>
        <v>0.4</v>
      </c>
      <c r="K236" s="140">
        <f>I236/Main!$D$10</f>
        <v>2.5</v>
      </c>
      <c r="L236" s="140">
        <f t="shared" si="1"/>
        <v>6.25</v>
      </c>
      <c r="M236" s="140">
        <v>0.32</v>
      </c>
      <c r="N236" s="143"/>
      <c r="O236" s="143"/>
      <c r="P236" s="143"/>
      <c r="Q236" s="145"/>
      <c r="R236" s="143"/>
      <c r="S236" s="146"/>
      <c r="T236" s="146"/>
      <c r="U236" s="143"/>
      <c r="V236" s="143"/>
      <c r="W236" s="146"/>
      <c r="X236" s="146"/>
      <c r="Y236" s="143"/>
      <c r="Z236" s="143"/>
      <c r="AA236" s="143"/>
      <c r="AB236" s="143"/>
      <c r="AC236" s="362"/>
      <c r="AD236" s="167">
        <v>1</v>
      </c>
      <c r="AE236" s="133">
        <v>0</v>
      </c>
      <c r="AF236" s="133">
        <v>0</v>
      </c>
      <c r="AG236" s="133">
        <v>0</v>
      </c>
      <c r="AH236" s="133">
        <v>0</v>
      </c>
      <c r="AI236" s="133">
        <v>0</v>
      </c>
      <c r="AJ236" s="133">
        <v>0</v>
      </c>
      <c r="AK236" s="133">
        <v>0</v>
      </c>
      <c r="AL236" s="133">
        <v>0</v>
      </c>
      <c r="AM236" s="133">
        <v>0</v>
      </c>
      <c r="AN236" s="133">
        <v>0</v>
      </c>
      <c r="AO236" s="133">
        <v>0</v>
      </c>
      <c r="AP236" s="133">
        <v>0</v>
      </c>
      <c r="AQ236" s="133">
        <v>0</v>
      </c>
      <c r="AR236" s="133">
        <v>0</v>
      </c>
      <c r="AS236" s="133">
        <v>0</v>
      </c>
      <c r="AT236" s="133">
        <v>0</v>
      </c>
      <c r="AU236" s="133">
        <v>0</v>
      </c>
      <c r="AV236" s="133">
        <v>0</v>
      </c>
      <c r="AW236" s="133">
        <v>0</v>
      </c>
      <c r="AX236" s="133">
        <v>0</v>
      </c>
      <c r="AY236" s="406">
        <f t="shared" ref="AY236:BS236" si="951">IF(AD236 = 0, "", AD236)</f>
        <v>1</v>
      </c>
      <c r="AZ236" s="137" t="str">
        <f t="shared" si="951"/>
        <v/>
      </c>
      <c r="BA236" s="137" t="str">
        <f t="shared" si="951"/>
        <v/>
      </c>
      <c r="BB236" s="137" t="str">
        <f t="shared" si="951"/>
        <v/>
      </c>
      <c r="BC236" s="137" t="str">
        <f t="shared" si="951"/>
        <v/>
      </c>
      <c r="BD236" s="137" t="str">
        <f t="shared" si="951"/>
        <v/>
      </c>
      <c r="BE236" s="137" t="str">
        <f t="shared" si="951"/>
        <v/>
      </c>
      <c r="BF236" s="137" t="str">
        <f t="shared" si="951"/>
        <v/>
      </c>
      <c r="BG236" s="137" t="str">
        <f t="shared" si="951"/>
        <v/>
      </c>
      <c r="BH236" s="137" t="str">
        <f t="shared" si="951"/>
        <v/>
      </c>
      <c r="BI236" s="137" t="str">
        <f t="shared" si="951"/>
        <v/>
      </c>
      <c r="BJ236" s="137" t="str">
        <f t="shared" si="951"/>
        <v/>
      </c>
      <c r="BK236" s="137" t="str">
        <f t="shared" si="951"/>
        <v/>
      </c>
      <c r="BL236" s="137" t="str">
        <f t="shared" si="951"/>
        <v/>
      </c>
      <c r="BM236" s="137" t="str">
        <f t="shared" si="951"/>
        <v/>
      </c>
      <c r="BN236" s="137" t="str">
        <f t="shared" si="951"/>
        <v/>
      </c>
      <c r="BO236" s="137" t="str">
        <f t="shared" si="951"/>
        <v/>
      </c>
      <c r="BP236" s="137" t="str">
        <f t="shared" si="951"/>
        <v/>
      </c>
      <c r="BQ236" s="137" t="str">
        <f t="shared" si="951"/>
        <v/>
      </c>
      <c r="BR236" s="137" t="str">
        <f t="shared" si="951"/>
        <v/>
      </c>
      <c r="BS236" s="169" t="str">
        <f t="shared" si="951"/>
        <v/>
      </c>
      <c r="BT236" s="174" t="e">
        <f>$AY236*Assembly!Z$4+$AZ236*Assembly!Z$5+$BA236*Assembly!Z$6+$BB236*Assembly!Z$7+$BC236*Assembly!Z$8+$BD236*Assembly!Z$9+$BE236*Assembly!Z$10+$BF236*Assembly!Z$11+$BG236*Assembly!Z$12+$BH236*Assembly!Z$13+$BI236*Assembly!Z$14+$BJ236*Assembly!Z$15+$BK236*Assembly!Z$16+$BL236*Assembly!Z$17+$BM236*Assembly!Z$18+$BN236*Assembly!Z$19+$BO236*Assembly!Z$20+$BP236*Assembly!Z$21+$BQ236*Assembly!Z$22+$BR236*Assembly!Z$23+$BS236*Assembly!Z$24</f>
        <v>#VALUE!</v>
      </c>
      <c r="BU236" s="133" t="e">
        <f t="shared" si="3"/>
        <v>#VALUE!</v>
      </c>
      <c r="BV236" s="133"/>
      <c r="BW236" s="133" t="e">
        <f>$AY236*Assembly!AD$4+$AZ236*Assembly!AD$5+$BA236*Assembly!AD$6+$BB236*Assembly!AD$7+$BC236*Assembly!AD$8+$BD236*Assembly!AD$9+$BE236*Assembly!AD$10+$BF236*Assembly!AD$11+$BG236*Assembly!AD$12+$BH236*Assembly!AD$13+$BI236*Assembly!AD$14+$BJ236*Assembly!AD$15+$BK236*Assembly!AD$16+$BL236*Assembly!AD$17+$BM236*Assembly!AD$18+$BN236*Assembly!AD$19+$BO236*Assembly!AD$20+$BP236*Assembly!AD$21+$BQ236*Assembly!AD$22+$BR236*Assembly!AD$23+$BS236*Assembly!AD$24</f>
        <v>#VALUE!</v>
      </c>
      <c r="BX236" s="177" t="e">
        <f t="shared" si="4"/>
        <v>#VALUE!</v>
      </c>
      <c r="BY236" s="178" t="e">
        <f t="shared" si="5"/>
        <v>#VALUE!</v>
      </c>
      <c r="BZ236" s="179" t="e">
        <f t="shared" si="6"/>
        <v>#VALUE!</v>
      </c>
      <c r="CA236" s="178" t="e">
        <f t="shared" si="7"/>
        <v>#VALUE!</v>
      </c>
      <c r="CB236" s="133" t="e">
        <f>$AY236*Assembly!Y$4+$AZ236*Assembly!Y$5+$BA236*Assembly!Y$6+$BB236*Assembly!Y$7+$BC236*Assembly!Y$8+$BD236*Assembly!Y$9+$BE236*Assembly!Y$10+$BF236*Assembly!Y$11+$BG236*Assembly!Y$12+$BH236*Assembly!Y$13+$BI236*Assembly!Y$14+$BJ236*Assembly!Y$15+$BK236*Assembly!Y$16+$BL236*Assembly!Y$17+$BM236*Assembly!Y$18+$BN236*Assembly!Y$19+$BO236*Assembly!Y$20+$BP236*Assembly!Y$21+$BQ236*Assembly!Y$22+$BR236*Assembly!Y$23+$BS236*Assembly!Y$24</f>
        <v>#VALUE!</v>
      </c>
      <c r="CC236" s="133" t="e">
        <f t="shared" si="8"/>
        <v>#VALUE!</v>
      </c>
      <c r="CD236" s="130" t="e">
        <f t="shared" si="9"/>
        <v>#VALUE!</v>
      </c>
      <c r="CE236" s="183" t="e">
        <f>$AY236*Assembly!AC$4+$AZ236*Assembly!AC$5+$BA236*Assembly!AC$6+$BB236*Assembly!AC$7+$BC236*Assembly!AC$8+$BD236*Assembly!AC$9+$BE236*Assembly!AC$10+$BF236*Assembly!AC$11+$BG236*Assembly!AC$12+$BH236*Assembly!AC$13+$BI236*Assembly!AC$14+$BJ236*Assembly!AC$15+$BK236*Assembly!AC$16+$BL236*Assembly!AC$17+$BM236*Assembly!AC$18+$BN236*Assembly!AC$19+$BO236*Assembly!AC$20+$BP236*Assembly!AC$21+$BQ236*Assembly!AC$22+$BR236*Assembly!AC$23+$BS236*Assembly!AC$24</f>
        <v>#VALUE!</v>
      </c>
      <c r="CF236" s="145" t="e">
        <f>$AY236*Assembly!M$4+$AZ236*Assembly!M$5+$BA236*Assembly!M$6+$BB236*Assembly!M$7+$BC236*Assembly!M$8+$BD236*Assembly!M$9+$BE236*Assembly!M$10+$BF236*Assembly!M$11+$BG236*Assembly!M$12+$BH236*Assembly!M$13+$BI236*Assembly!M$14+$BJ236*Assembly!M$15+$BK236*Assembly!M$16+$BL236*Assembly!M$17+$BM236*Assembly!M$18+$BN236*Assembly!M$19+$BO236*Assembly!M$20+$BP236*Assembly!M$21+$BQ236*Assembly!M$22+$BR236*Assembly!M$23+$BS236*Assembly!M$24</f>
        <v>#VALUE!</v>
      </c>
      <c r="CG236" s="145" t="e">
        <f>$AY236*Assembly!N$4+$AZ236*Assembly!N$5+$BA236*Assembly!N$6+$BB236*Assembly!N$7+$BC236*Assembly!N$8+$BD236*Assembly!N$9+$BE236*Assembly!N$10+$BF236*Assembly!N$11+$BG236*Assembly!N$12+$BH236*Assembly!N$13+$BI236*Assembly!N$14+$BJ236*Assembly!N$15+$BK236*Assembly!N$16+$BL236*Assembly!N$17+$BM236*Assembly!N$18+$BN236*Assembly!N$19+$BO236*Assembly!N$20+$BP236*Assembly!N$21+$BQ236*Assembly!N$22+$BR236*Assembly!N$23+$BS236*Assembly!N$24</f>
        <v>#VALUE!</v>
      </c>
      <c r="CH236" s="145" t="e">
        <f>$AY236*Assembly!O$4+$AZ236*Assembly!O$5+$BA236*Assembly!O$6+$BB236*Assembly!O$7+$BC236*Assembly!O$8+$BD236*Assembly!O$9+$BE236*Assembly!O$10+$BF236*Assembly!O$11+$BG236*Assembly!O$12+$BH236*Assembly!O$13+$BI236*Assembly!O$14+$BJ236*Assembly!O$15+$BK236*Assembly!O$16+$BL236*Assembly!O$17+$BM236*Assembly!O$18+$BN236*Assembly!O$19+$BO236*Assembly!O$20+$BP236*Assembly!O$21+$BQ236*Assembly!O$22+$BR236*Assembly!O$23+$BS236*Assembly!O$24</f>
        <v>#VALUE!</v>
      </c>
      <c r="CI236" s="140" t="e">
        <f>$AY236*Assembly!P$4+$AZ236*Assembly!P$5+$BA236*Assembly!P$6+$BB236*Assembly!P$7+$BC236*Assembly!P$8+$BD236*Assembly!P$9+$BE236*Assembly!P$10+$BF236*Assembly!P$11+$BG236*Assembly!P$12+$BH236*Assembly!P$13+$BI236*Assembly!P$14+$BJ236*Assembly!P$15+$BK236*Assembly!P$16+$BL236*Assembly!P$17+$BM236*Assembly!P$18+$BN236*Assembly!P$19+$BO236*Assembly!P$20+$BP236*Assembly!P$21+$BQ236*Assembly!P$22+$BR236*Assembly!P$23+$BS236*Assembly!P$24</f>
        <v>#VALUE!</v>
      </c>
      <c r="CJ236" s="140" t="e">
        <f>$AY236*Assembly!Q$4+$AZ236*Assembly!Q$5+$BA236*Assembly!Q$6+$BB236*Assembly!Q$7+$BC236*Assembly!Q$8+$BD236*Assembly!Q$9+$BE236*Assembly!Q$10+$BF236*Assembly!Q$11+$BG236*Assembly!Q$12+$BH236*Assembly!Q$13+$BI236*Assembly!Q$14+$BJ236*Assembly!Q$15+$BK236*Assembly!Q$16+$BL236*Assembly!Q$17+$BM236*Assembly!Q$18+$BN236*Assembly!Q$19+$BO236*Assembly!Q$20+$BP236*Assembly!Q$21+$BQ236*Assembly!Q$22+$BR236*Assembly!Q$23+$BS236*Assembly!Q$24</f>
        <v>#VALUE!</v>
      </c>
      <c r="CK236" s="145" t="e">
        <f>$AY236*Assembly!R$4+$AZ236*Assembly!R$5+$BA236*Assembly!R$6+$BB236*Assembly!R$7+$BC236*Assembly!R$8+$BD236*Assembly!R$9+$BE236*Assembly!R$10+$BF236*Assembly!R$11+$BG236*Assembly!R$12+$BH236*Assembly!R$13+$BI236*Assembly!R$14+$BJ236*Assembly!R$15+$BK236*Assembly!R$16+$BL236*Assembly!R$17+$BM236*Assembly!R$18+$BN236*Assembly!R$19+$BO236*Assembly!R$20+$BP236*Assembly!R$21+$BQ236*Assembly!R$22+$BR236*Assembly!R$23+$BS236*Assembly!R$24</f>
        <v>#VALUE!</v>
      </c>
      <c r="CL236" s="140" t="e">
        <f>$AY236*Assembly!S$4+$AZ236*Assembly!S$5+$BA236*Assembly!S$6+$BB236*Assembly!S$7+$BC236*Assembly!S$8+$BD236*Assembly!S$9+$BE236*Assembly!S$10+$BF236*Assembly!S$11+$BG236*Assembly!S$12+$BH236*Assembly!S$13+$BI236*Assembly!S$14+$BJ236*Assembly!S$15+$BK236*Assembly!S$16+$BL236*Assembly!S$17+$BM236*Assembly!S$18+$BN236*Assembly!S$19+$BO236*Assembly!S$20+$BP236*Assembly!S$21+$BQ236*Assembly!S$22+$BR236*Assembly!S$23+$BS236*Assembly!S$24</f>
        <v>#VALUE!</v>
      </c>
      <c r="CM236" s="140" t="e">
        <f>$AY236*Assembly!T$4+$AZ236*Assembly!T$5+$BA236*Assembly!T$6+$BB236*Assembly!T$7+$BC236*Assembly!T$8+$BD236*Assembly!T$9+$BE236*Assembly!T$10+$BF236*Assembly!T$11+$BG236*Assembly!T$12+$BH236*Assembly!T$13+$BI236*Assembly!T$14+$BJ236*Assembly!T$15+$BK236*Assembly!T$16+$BL236*Assembly!T$17+$BM236*Assembly!T$18+$BN236*Assembly!T$19+$BO236*Assembly!T$20+$BP236*Assembly!T$21+$BQ236*Assembly!T$22+$BR236*Assembly!T$23+$BS236*Assembly!T$24</f>
        <v>#VALUE!</v>
      </c>
      <c r="CN236" s="140" t="e">
        <f>$AY236*Assembly!U$4+$AZ236*Assembly!U$5+$BA236*Assembly!U$6+$BB236*Assembly!U$7+$BC236*Assembly!U$8+$BD236*Assembly!U$9+$BE236*Assembly!U$10+$BF236*Assembly!U$11+$BG236*Assembly!U$12+$BH236*Assembly!U$13+$BI236*Assembly!U$14+$BJ236*Assembly!U$15+$BK236*Assembly!U$16+$BL236*Assembly!U$17+$BM236*Assembly!U$18+$BN236*Assembly!U$19+$BO236*Assembly!U$20+$BP236*Assembly!U$21+$BQ236*Assembly!U$22+$BR236*Assembly!U$23+$BS236*Assembly!U$24</f>
        <v>#VALUE!</v>
      </c>
      <c r="CO236" s="145" t="e">
        <f>$AY236*Assembly!V$4+$AZ236*Assembly!V$5+$BA236*Assembly!V$6+$BB236*Assembly!V$7+$BC236*Assembly!V$8+$BD236*Assembly!V$9+$BE236*Assembly!V$10+$BF236*Assembly!V$11+$BG236*Assembly!V$12+$BH236*Assembly!V$13+$BI236*Assembly!V$14+$BJ236*Assembly!V$15+$BK236*Assembly!V$16+$BL236*Assembly!V$17+$BM236*Assembly!V$18+$BN236*Assembly!V$19+$BO236*Assembly!V$20+$BP236*Assembly!V$21+$BQ236*Assembly!V$22+$BR236*Assembly!V$23+$BS236*Assembly!V$24</f>
        <v>#VALUE!</v>
      </c>
      <c r="CP236" s="145" t="e">
        <f>CF236*Refining!$F$3</f>
        <v>#VALUE!</v>
      </c>
      <c r="CQ236" s="145" t="e">
        <f>CG236*Refining!$F$4</f>
        <v>#VALUE!</v>
      </c>
      <c r="CR236" s="145" t="e">
        <f>CH236*Refining!$F$5</f>
        <v>#VALUE!</v>
      </c>
      <c r="CS236" s="145" t="e">
        <f>CI236*Refining!$F$6</f>
        <v>#VALUE!</v>
      </c>
      <c r="CT236" s="145" t="e">
        <f>CJ236*Refining!$F$7</f>
        <v>#VALUE!</v>
      </c>
      <c r="CU236" s="145" t="e">
        <f>CK236*Refining!$F$8</f>
        <v>#VALUE!</v>
      </c>
      <c r="CV236" s="145" t="e">
        <f>CL236*Refining!$F$9</f>
        <v>#VALUE!</v>
      </c>
      <c r="CW236" s="145" t="e">
        <f>CM236*Refining!$F$10</f>
        <v>#VALUE!</v>
      </c>
      <c r="CX236" s="145" t="e">
        <f>CN236*Refining!$F$11</f>
        <v>#VALUE!</v>
      </c>
      <c r="CY236" s="145" t="e">
        <f>CO236*Refining!$F$12</f>
        <v>#VALUE!</v>
      </c>
      <c r="CZ236" s="185" t="e">
        <f t="shared" ref="CZ236:DS236" si="952">IF(CF236 = 0, "", CF236)</f>
        <v>#VALUE!</v>
      </c>
      <c r="DA236" s="186" t="e">
        <f t="shared" si="952"/>
        <v>#VALUE!</v>
      </c>
      <c r="DB236" s="186" t="e">
        <f t="shared" si="952"/>
        <v>#VALUE!</v>
      </c>
      <c r="DC236" s="186" t="e">
        <f t="shared" si="952"/>
        <v>#VALUE!</v>
      </c>
      <c r="DD236" s="186" t="e">
        <f t="shared" si="952"/>
        <v>#VALUE!</v>
      </c>
      <c r="DE236" s="186" t="e">
        <f t="shared" si="952"/>
        <v>#VALUE!</v>
      </c>
      <c r="DF236" s="186" t="e">
        <f t="shared" si="952"/>
        <v>#VALUE!</v>
      </c>
      <c r="DG236" s="186" t="e">
        <f t="shared" si="952"/>
        <v>#VALUE!</v>
      </c>
      <c r="DH236" s="186" t="e">
        <f t="shared" si="952"/>
        <v>#VALUE!</v>
      </c>
      <c r="DI236" s="187" t="e">
        <f t="shared" si="952"/>
        <v>#VALUE!</v>
      </c>
      <c r="DJ236" s="185" t="e">
        <f t="shared" si="952"/>
        <v>#VALUE!</v>
      </c>
      <c r="DK236" s="186" t="e">
        <f t="shared" si="952"/>
        <v>#VALUE!</v>
      </c>
      <c r="DL236" s="186" t="e">
        <f t="shared" si="952"/>
        <v>#VALUE!</v>
      </c>
      <c r="DM236" s="186" t="e">
        <f t="shared" si="952"/>
        <v>#VALUE!</v>
      </c>
      <c r="DN236" s="211" t="e">
        <f t="shared" si="952"/>
        <v>#VALUE!</v>
      </c>
      <c r="DO236" s="186" t="e">
        <f t="shared" si="952"/>
        <v>#VALUE!</v>
      </c>
      <c r="DP236" s="186" t="e">
        <f t="shared" si="952"/>
        <v>#VALUE!</v>
      </c>
      <c r="DQ236" s="186" t="e">
        <f t="shared" si="952"/>
        <v>#VALUE!</v>
      </c>
      <c r="DR236" s="186" t="e">
        <f t="shared" si="952"/>
        <v>#VALUE!</v>
      </c>
      <c r="DS236" s="187" t="e">
        <f t="shared" si="952"/>
        <v>#VALUE!</v>
      </c>
      <c r="DT236" s="185" t="e">
        <f t="shared" si="11"/>
        <v>#VALUE!</v>
      </c>
      <c r="DU236" s="189" t="e">
        <f t="shared" si="12"/>
        <v>#VALUE!</v>
      </c>
      <c r="DV236" s="133" t="e">
        <f>CZ236*'Ores &amp; Ingots'!$C$3+DA236*'Ores &amp; Ingots'!$C$4+DB236*'Ores &amp; Ingots'!$C$5+DC236*'Ores &amp; Ingots'!$C$6+DD236*'Ores &amp; Ingots'!$C$7+DE236*'Ores &amp; Ingots'!$C$8+DF236*'Ores &amp; Ingots'!$C$9+DG236*'Ores &amp; Ingots'!$C$10+DH236*'Ores &amp; Ingots'!$C$11+DI236*'Ores &amp; Ingots'!$C$12</f>
        <v>#VALUE!</v>
      </c>
      <c r="DW236" s="133" t="e">
        <f>DJ236*'Ores &amp; Ingots'!$B$3+DK236*'Ores &amp; Ingots'!$B$4+DL236*'Ores &amp; Ingots'!$B$5+DM236*'Ores &amp; Ingots'!$B$6+DN236*'Ores &amp; Ingots'!$B$7+DO236*'Ores &amp; Ingots'!$B$8+DP236*'Ores &amp; Ingots'!$B$9+DQ236*'Ores &amp; Ingots'!$B$10+DR236*'Ores &amp; Ingots'!$B$11+DS236*'Ores &amp; Ingots'!$B$12</f>
        <v>#VALUE!</v>
      </c>
      <c r="DX236" s="189" t="e">
        <f>CZ236*Refining!$G$3+DA236*Refining!$G$4+DB236*Refining!$G$5+DC236*Refining!$G$6+DD236*Refining!$G$7+DE236*Refining!$G$8+DF236*Refining!$G$9+DG236*Refining!$G$10+DH236*Refining!$G$11+DI236*Refining!$G$12</f>
        <v>#VALUE!</v>
      </c>
      <c r="DY236" s="189" t="e">
        <f t="shared" si="13"/>
        <v>#VALUE!</v>
      </c>
      <c r="DZ236" s="192" t="e">
        <f t="shared" si="14"/>
        <v>#VALUE!</v>
      </c>
      <c r="EA236" s="185" t="e">
        <f t="shared" si="15"/>
        <v>#VALUE!</v>
      </c>
      <c r="EB236" s="194" t="e">
        <f t="shared" ref="EB236:EC236" si="953">EA236/60</f>
        <v>#VALUE!</v>
      </c>
      <c r="EC236" s="194" t="e">
        <f t="shared" si="953"/>
        <v>#VALUE!</v>
      </c>
      <c r="ED236" s="185" t="e">
        <f t="shared" si="17"/>
        <v>#VALUE!</v>
      </c>
      <c r="EE236" s="194" t="e">
        <f t="shared" ref="EE236:EF236" si="954">ED236/1000</f>
        <v>#VALUE!</v>
      </c>
      <c r="EF236" s="196" t="e">
        <f t="shared" si="954"/>
        <v>#VALUE!</v>
      </c>
      <c r="EG236" s="130" t="e">
        <f t="shared" si="19"/>
        <v>#VALUE!</v>
      </c>
      <c r="EH236" s="132" t="e">
        <f t="shared" si="20"/>
        <v>#VALUE!</v>
      </c>
      <c r="EI236" s="133" t="s">
        <v>28</v>
      </c>
    </row>
    <row r="237" spans="1:139" ht="12.75" x14ac:dyDescent="0.2">
      <c r="A237" s="864"/>
      <c r="B237" s="135" t="s">
        <v>435</v>
      </c>
      <c r="C237" s="137" t="s">
        <v>155</v>
      </c>
      <c r="D237" s="137">
        <v>1</v>
      </c>
      <c r="E237" s="137">
        <v>1</v>
      </c>
      <c r="F237" s="137">
        <v>1</v>
      </c>
      <c r="G237" s="139">
        <f t="shared" si="0"/>
        <v>0.125</v>
      </c>
      <c r="H237" s="140">
        <v>3</v>
      </c>
      <c r="I237" s="140">
        <v>7.5</v>
      </c>
      <c r="J237" s="140">
        <f>H237/Main!$D$9</f>
        <v>0.6</v>
      </c>
      <c r="K237" s="140">
        <f>I237/Main!$D$10</f>
        <v>3.75</v>
      </c>
      <c r="L237" s="140">
        <f t="shared" si="1"/>
        <v>6.25</v>
      </c>
      <c r="M237" s="140">
        <v>0.32</v>
      </c>
      <c r="N237" s="143"/>
      <c r="O237" s="143"/>
      <c r="P237" s="143"/>
      <c r="Q237" s="145"/>
      <c r="R237" s="143"/>
      <c r="S237" s="146"/>
      <c r="T237" s="146"/>
      <c r="U237" s="143"/>
      <c r="V237" s="143"/>
      <c r="W237" s="146"/>
      <c r="X237" s="146"/>
      <c r="Y237" s="143"/>
      <c r="Z237" s="143"/>
      <c r="AA237" s="143"/>
      <c r="AB237" s="143"/>
      <c r="AC237" s="362"/>
      <c r="AD237" s="167">
        <v>1</v>
      </c>
      <c r="AE237" s="133">
        <v>0</v>
      </c>
      <c r="AF237" s="133">
        <v>0</v>
      </c>
      <c r="AG237" s="133">
        <v>0</v>
      </c>
      <c r="AH237" s="133">
        <v>0</v>
      </c>
      <c r="AI237" s="133">
        <v>0</v>
      </c>
      <c r="AJ237" s="133">
        <v>0</v>
      </c>
      <c r="AK237" s="133">
        <v>0</v>
      </c>
      <c r="AL237" s="133">
        <v>0</v>
      </c>
      <c r="AM237" s="133">
        <v>0</v>
      </c>
      <c r="AN237" s="133">
        <v>0</v>
      </c>
      <c r="AO237" s="133">
        <v>0</v>
      </c>
      <c r="AP237" s="133">
        <v>0</v>
      </c>
      <c r="AQ237" s="133">
        <v>0</v>
      </c>
      <c r="AR237" s="133">
        <v>0</v>
      </c>
      <c r="AS237" s="133">
        <v>0</v>
      </c>
      <c r="AT237" s="133">
        <v>0</v>
      </c>
      <c r="AU237" s="133">
        <v>0</v>
      </c>
      <c r="AV237" s="133">
        <v>0</v>
      </c>
      <c r="AW237" s="133">
        <v>0</v>
      </c>
      <c r="AX237" s="133">
        <v>0</v>
      </c>
      <c r="AY237" s="406">
        <f t="shared" ref="AY237:BS237" si="955">IF(AD237 = 0, "", AD237)</f>
        <v>1</v>
      </c>
      <c r="AZ237" s="137" t="str">
        <f t="shared" si="955"/>
        <v/>
      </c>
      <c r="BA237" s="137" t="str">
        <f t="shared" si="955"/>
        <v/>
      </c>
      <c r="BB237" s="137" t="str">
        <f t="shared" si="955"/>
        <v/>
      </c>
      <c r="BC237" s="137" t="str">
        <f t="shared" si="955"/>
        <v/>
      </c>
      <c r="BD237" s="137" t="str">
        <f t="shared" si="955"/>
        <v/>
      </c>
      <c r="BE237" s="137" t="str">
        <f t="shared" si="955"/>
        <v/>
      </c>
      <c r="BF237" s="137" t="str">
        <f t="shared" si="955"/>
        <v/>
      </c>
      <c r="BG237" s="137" t="str">
        <f t="shared" si="955"/>
        <v/>
      </c>
      <c r="BH237" s="137" t="str">
        <f t="shared" si="955"/>
        <v/>
      </c>
      <c r="BI237" s="137" t="str">
        <f t="shared" si="955"/>
        <v/>
      </c>
      <c r="BJ237" s="137" t="str">
        <f t="shared" si="955"/>
        <v/>
      </c>
      <c r="BK237" s="137" t="str">
        <f t="shared" si="955"/>
        <v/>
      </c>
      <c r="BL237" s="137" t="str">
        <f t="shared" si="955"/>
        <v/>
      </c>
      <c r="BM237" s="137" t="str">
        <f t="shared" si="955"/>
        <v/>
      </c>
      <c r="BN237" s="137" t="str">
        <f t="shared" si="955"/>
        <v/>
      </c>
      <c r="BO237" s="137" t="str">
        <f t="shared" si="955"/>
        <v/>
      </c>
      <c r="BP237" s="137" t="str">
        <f t="shared" si="955"/>
        <v/>
      </c>
      <c r="BQ237" s="137" t="str">
        <f t="shared" si="955"/>
        <v/>
      </c>
      <c r="BR237" s="137" t="str">
        <f t="shared" si="955"/>
        <v/>
      </c>
      <c r="BS237" s="169" t="str">
        <f t="shared" si="955"/>
        <v/>
      </c>
      <c r="BT237" s="174" t="e">
        <f>$AY237*Assembly!Z$4+$AZ237*Assembly!Z$5+$BA237*Assembly!Z$6+$BB237*Assembly!Z$7+$BC237*Assembly!Z$8+$BD237*Assembly!Z$9+$BE237*Assembly!Z$10+$BF237*Assembly!Z$11+$BG237*Assembly!Z$12+$BH237*Assembly!Z$13+$BI237*Assembly!Z$14+$BJ237*Assembly!Z$15+$BK237*Assembly!Z$16+$BL237*Assembly!Z$17+$BM237*Assembly!Z$18+$BN237*Assembly!Z$19+$BO237*Assembly!Z$20+$BP237*Assembly!Z$21+$BQ237*Assembly!Z$22+$BR237*Assembly!Z$23+$BS237*Assembly!Z$24</f>
        <v>#VALUE!</v>
      </c>
      <c r="BU237" s="133" t="e">
        <f t="shared" si="3"/>
        <v>#VALUE!</v>
      </c>
      <c r="BV237" s="133"/>
      <c r="BW237" s="133" t="e">
        <f>$AY237*Assembly!AD$4+$AZ237*Assembly!AD$5+$BA237*Assembly!AD$6+$BB237*Assembly!AD$7+$BC237*Assembly!AD$8+$BD237*Assembly!AD$9+$BE237*Assembly!AD$10+$BF237*Assembly!AD$11+$BG237*Assembly!AD$12+$BH237*Assembly!AD$13+$BI237*Assembly!AD$14+$BJ237*Assembly!AD$15+$BK237*Assembly!AD$16+$BL237*Assembly!AD$17+$BM237*Assembly!AD$18+$BN237*Assembly!AD$19+$BO237*Assembly!AD$20+$BP237*Assembly!AD$21+$BQ237*Assembly!AD$22+$BR237*Assembly!AD$23+$BS237*Assembly!AD$24</f>
        <v>#VALUE!</v>
      </c>
      <c r="BX237" s="177" t="e">
        <f t="shared" si="4"/>
        <v>#VALUE!</v>
      </c>
      <c r="BY237" s="178" t="e">
        <f t="shared" si="5"/>
        <v>#VALUE!</v>
      </c>
      <c r="BZ237" s="179" t="e">
        <f t="shared" si="6"/>
        <v>#VALUE!</v>
      </c>
      <c r="CA237" s="178" t="e">
        <f t="shared" si="7"/>
        <v>#VALUE!</v>
      </c>
      <c r="CB237" s="133" t="e">
        <f>$AY237*Assembly!Y$4+$AZ237*Assembly!Y$5+$BA237*Assembly!Y$6+$BB237*Assembly!Y$7+$BC237*Assembly!Y$8+$BD237*Assembly!Y$9+$BE237*Assembly!Y$10+$BF237*Assembly!Y$11+$BG237*Assembly!Y$12+$BH237*Assembly!Y$13+$BI237*Assembly!Y$14+$BJ237*Assembly!Y$15+$BK237*Assembly!Y$16+$BL237*Assembly!Y$17+$BM237*Assembly!Y$18+$BN237*Assembly!Y$19+$BO237*Assembly!Y$20+$BP237*Assembly!Y$21+$BQ237*Assembly!Y$22+$BR237*Assembly!Y$23+$BS237*Assembly!Y$24</f>
        <v>#VALUE!</v>
      </c>
      <c r="CC237" s="133" t="e">
        <f t="shared" si="8"/>
        <v>#VALUE!</v>
      </c>
      <c r="CD237" s="130" t="e">
        <f t="shared" si="9"/>
        <v>#VALUE!</v>
      </c>
      <c r="CE237" s="183" t="e">
        <f>$AY237*Assembly!AC$4+$AZ237*Assembly!AC$5+$BA237*Assembly!AC$6+$BB237*Assembly!AC$7+$BC237*Assembly!AC$8+$BD237*Assembly!AC$9+$BE237*Assembly!AC$10+$BF237*Assembly!AC$11+$BG237*Assembly!AC$12+$BH237*Assembly!AC$13+$BI237*Assembly!AC$14+$BJ237*Assembly!AC$15+$BK237*Assembly!AC$16+$BL237*Assembly!AC$17+$BM237*Assembly!AC$18+$BN237*Assembly!AC$19+$BO237*Assembly!AC$20+$BP237*Assembly!AC$21+$BQ237*Assembly!AC$22+$BR237*Assembly!AC$23+$BS237*Assembly!AC$24</f>
        <v>#VALUE!</v>
      </c>
      <c r="CF237" s="145" t="e">
        <f>$AY237*Assembly!M$4+$AZ237*Assembly!M$5+$BA237*Assembly!M$6+$BB237*Assembly!M$7+$BC237*Assembly!M$8+$BD237*Assembly!M$9+$BE237*Assembly!M$10+$BF237*Assembly!M$11+$BG237*Assembly!M$12+$BH237*Assembly!M$13+$BI237*Assembly!M$14+$BJ237*Assembly!M$15+$BK237*Assembly!M$16+$BL237*Assembly!M$17+$BM237*Assembly!M$18+$BN237*Assembly!M$19+$BO237*Assembly!M$20+$BP237*Assembly!M$21+$BQ237*Assembly!M$22+$BR237*Assembly!M$23+$BS237*Assembly!M$24</f>
        <v>#VALUE!</v>
      </c>
      <c r="CG237" s="145" t="e">
        <f>$AY237*Assembly!N$4+$AZ237*Assembly!N$5+$BA237*Assembly!N$6+$BB237*Assembly!N$7+$BC237*Assembly!N$8+$BD237*Assembly!N$9+$BE237*Assembly!N$10+$BF237*Assembly!N$11+$BG237*Assembly!N$12+$BH237*Assembly!N$13+$BI237*Assembly!N$14+$BJ237*Assembly!N$15+$BK237*Assembly!N$16+$BL237*Assembly!N$17+$BM237*Assembly!N$18+$BN237*Assembly!N$19+$BO237*Assembly!N$20+$BP237*Assembly!N$21+$BQ237*Assembly!N$22+$BR237*Assembly!N$23+$BS237*Assembly!N$24</f>
        <v>#VALUE!</v>
      </c>
      <c r="CH237" s="145" t="e">
        <f>$AY237*Assembly!O$4+$AZ237*Assembly!O$5+$BA237*Assembly!O$6+$BB237*Assembly!O$7+$BC237*Assembly!O$8+$BD237*Assembly!O$9+$BE237*Assembly!O$10+$BF237*Assembly!O$11+$BG237*Assembly!O$12+$BH237*Assembly!O$13+$BI237*Assembly!O$14+$BJ237*Assembly!O$15+$BK237*Assembly!O$16+$BL237*Assembly!O$17+$BM237*Assembly!O$18+$BN237*Assembly!O$19+$BO237*Assembly!O$20+$BP237*Assembly!O$21+$BQ237*Assembly!O$22+$BR237*Assembly!O$23+$BS237*Assembly!O$24</f>
        <v>#VALUE!</v>
      </c>
      <c r="CI237" s="140" t="e">
        <f>$AY237*Assembly!P$4+$AZ237*Assembly!P$5+$BA237*Assembly!P$6+$BB237*Assembly!P$7+$BC237*Assembly!P$8+$BD237*Assembly!P$9+$BE237*Assembly!P$10+$BF237*Assembly!P$11+$BG237*Assembly!P$12+$BH237*Assembly!P$13+$BI237*Assembly!P$14+$BJ237*Assembly!P$15+$BK237*Assembly!P$16+$BL237*Assembly!P$17+$BM237*Assembly!P$18+$BN237*Assembly!P$19+$BO237*Assembly!P$20+$BP237*Assembly!P$21+$BQ237*Assembly!P$22+$BR237*Assembly!P$23+$BS237*Assembly!P$24</f>
        <v>#VALUE!</v>
      </c>
      <c r="CJ237" s="140" t="e">
        <f>$AY237*Assembly!Q$4+$AZ237*Assembly!Q$5+$BA237*Assembly!Q$6+$BB237*Assembly!Q$7+$BC237*Assembly!Q$8+$BD237*Assembly!Q$9+$BE237*Assembly!Q$10+$BF237*Assembly!Q$11+$BG237*Assembly!Q$12+$BH237*Assembly!Q$13+$BI237*Assembly!Q$14+$BJ237*Assembly!Q$15+$BK237*Assembly!Q$16+$BL237*Assembly!Q$17+$BM237*Assembly!Q$18+$BN237*Assembly!Q$19+$BO237*Assembly!Q$20+$BP237*Assembly!Q$21+$BQ237*Assembly!Q$22+$BR237*Assembly!Q$23+$BS237*Assembly!Q$24</f>
        <v>#VALUE!</v>
      </c>
      <c r="CK237" s="145" t="e">
        <f>$AY237*Assembly!R$4+$AZ237*Assembly!R$5+$BA237*Assembly!R$6+$BB237*Assembly!R$7+$BC237*Assembly!R$8+$BD237*Assembly!R$9+$BE237*Assembly!R$10+$BF237*Assembly!R$11+$BG237*Assembly!R$12+$BH237*Assembly!R$13+$BI237*Assembly!R$14+$BJ237*Assembly!R$15+$BK237*Assembly!R$16+$BL237*Assembly!R$17+$BM237*Assembly!R$18+$BN237*Assembly!R$19+$BO237*Assembly!R$20+$BP237*Assembly!R$21+$BQ237*Assembly!R$22+$BR237*Assembly!R$23+$BS237*Assembly!R$24</f>
        <v>#VALUE!</v>
      </c>
      <c r="CL237" s="140" t="e">
        <f>$AY237*Assembly!S$4+$AZ237*Assembly!S$5+$BA237*Assembly!S$6+$BB237*Assembly!S$7+$BC237*Assembly!S$8+$BD237*Assembly!S$9+$BE237*Assembly!S$10+$BF237*Assembly!S$11+$BG237*Assembly!S$12+$BH237*Assembly!S$13+$BI237*Assembly!S$14+$BJ237*Assembly!S$15+$BK237*Assembly!S$16+$BL237*Assembly!S$17+$BM237*Assembly!S$18+$BN237*Assembly!S$19+$BO237*Assembly!S$20+$BP237*Assembly!S$21+$BQ237*Assembly!S$22+$BR237*Assembly!S$23+$BS237*Assembly!S$24</f>
        <v>#VALUE!</v>
      </c>
      <c r="CM237" s="140" t="e">
        <f>$AY237*Assembly!T$4+$AZ237*Assembly!T$5+$BA237*Assembly!T$6+$BB237*Assembly!T$7+$BC237*Assembly!T$8+$BD237*Assembly!T$9+$BE237*Assembly!T$10+$BF237*Assembly!T$11+$BG237*Assembly!T$12+$BH237*Assembly!T$13+$BI237*Assembly!T$14+$BJ237*Assembly!T$15+$BK237*Assembly!T$16+$BL237*Assembly!T$17+$BM237*Assembly!T$18+$BN237*Assembly!T$19+$BO237*Assembly!T$20+$BP237*Assembly!T$21+$BQ237*Assembly!T$22+$BR237*Assembly!T$23+$BS237*Assembly!T$24</f>
        <v>#VALUE!</v>
      </c>
      <c r="CN237" s="140" t="e">
        <f>$AY237*Assembly!U$4+$AZ237*Assembly!U$5+$BA237*Assembly!U$6+$BB237*Assembly!U$7+$BC237*Assembly!U$8+$BD237*Assembly!U$9+$BE237*Assembly!U$10+$BF237*Assembly!U$11+$BG237*Assembly!U$12+$BH237*Assembly!U$13+$BI237*Assembly!U$14+$BJ237*Assembly!U$15+$BK237*Assembly!U$16+$BL237*Assembly!U$17+$BM237*Assembly!U$18+$BN237*Assembly!U$19+$BO237*Assembly!U$20+$BP237*Assembly!U$21+$BQ237*Assembly!U$22+$BR237*Assembly!U$23+$BS237*Assembly!U$24</f>
        <v>#VALUE!</v>
      </c>
      <c r="CO237" s="145" t="e">
        <f>$AY237*Assembly!V$4+$AZ237*Assembly!V$5+$BA237*Assembly!V$6+$BB237*Assembly!V$7+$BC237*Assembly!V$8+$BD237*Assembly!V$9+$BE237*Assembly!V$10+$BF237*Assembly!V$11+$BG237*Assembly!V$12+$BH237*Assembly!V$13+$BI237*Assembly!V$14+$BJ237*Assembly!V$15+$BK237*Assembly!V$16+$BL237*Assembly!V$17+$BM237*Assembly!V$18+$BN237*Assembly!V$19+$BO237*Assembly!V$20+$BP237*Assembly!V$21+$BQ237*Assembly!V$22+$BR237*Assembly!V$23+$BS237*Assembly!V$24</f>
        <v>#VALUE!</v>
      </c>
      <c r="CP237" s="145" t="e">
        <f>CF237*Refining!$F$3</f>
        <v>#VALUE!</v>
      </c>
      <c r="CQ237" s="145" t="e">
        <f>CG237*Refining!$F$4</f>
        <v>#VALUE!</v>
      </c>
      <c r="CR237" s="145" t="e">
        <f>CH237*Refining!$F$5</f>
        <v>#VALUE!</v>
      </c>
      <c r="CS237" s="145" t="e">
        <f>CI237*Refining!$F$6</f>
        <v>#VALUE!</v>
      </c>
      <c r="CT237" s="145" t="e">
        <f>CJ237*Refining!$F$7</f>
        <v>#VALUE!</v>
      </c>
      <c r="CU237" s="145" t="e">
        <f>CK237*Refining!$F$8</f>
        <v>#VALUE!</v>
      </c>
      <c r="CV237" s="145" t="e">
        <f>CL237*Refining!$F$9</f>
        <v>#VALUE!</v>
      </c>
      <c r="CW237" s="145" t="e">
        <f>CM237*Refining!$F$10</f>
        <v>#VALUE!</v>
      </c>
      <c r="CX237" s="145" t="e">
        <f>CN237*Refining!$F$11</f>
        <v>#VALUE!</v>
      </c>
      <c r="CY237" s="145" t="e">
        <f>CO237*Refining!$F$12</f>
        <v>#VALUE!</v>
      </c>
      <c r="CZ237" s="185" t="e">
        <f t="shared" ref="CZ237:DS237" si="956">IF(CF237 = 0, "", CF237)</f>
        <v>#VALUE!</v>
      </c>
      <c r="DA237" s="186" t="e">
        <f t="shared" si="956"/>
        <v>#VALUE!</v>
      </c>
      <c r="DB237" s="186" t="e">
        <f t="shared" si="956"/>
        <v>#VALUE!</v>
      </c>
      <c r="DC237" s="186" t="e">
        <f t="shared" si="956"/>
        <v>#VALUE!</v>
      </c>
      <c r="DD237" s="186" t="e">
        <f t="shared" si="956"/>
        <v>#VALUE!</v>
      </c>
      <c r="DE237" s="186" t="e">
        <f t="shared" si="956"/>
        <v>#VALUE!</v>
      </c>
      <c r="DF237" s="186" t="e">
        <f t="shared" si="956"/>
        <v>#VALUE!</v>
      </c>
      <c r="DG237" s="186" t="e">
        <f t="shared" si="956"/>
        <v>#VALUE!</v>
      </c>
      <c r="DH237" s="186" t="e">
        <f t="shared" si="956"/>
        <v>#VALUE!</v>
      </c>
      <c r="DI237" s="187" t="e">
        <f t="shared" si="956"/>
        <v>#VALUE!</v>
      </c>
      <c r="DJ237" s="185" t="e">
        <f t="shared" si="956"/>
        <v>#VALUE!</v>
      </c>
      <c r="DK237" s="186" t="e">
        <f t="shared" si="956"/>
        <v>#VALUE!</v>
      </c>
      <c r="DL237" s="186" t="e">
        <f t="shared" si="956"/>
        <v>#VALUE!</v>
      </c>
      <c r="DM237" s="186" t="e">
        <f t="shared" si="956"/>
        <v>#VALUE!</v>
      </c>
      <c r="DN237" s="211" t="e">
        <f t="shared" si="956"/>
        <v>#VALUE!</v>
      </c>
      <c r="DO237" s="186" t="e">
        <f t="shared" si="956"/>
        <v>#VALUE!</v>
      </c>
      <c r="DP237" s="186" t="e">
        <f t="shared" si="956"/>
        <v>#VALUE!</v>
      </c>
      <c r="DQ237" s="186" t="e">
        <f t="shared" si="956"/>
        <v>#VALUE!</v>
      </c>
      <c r="DR237" s="186" t="e">
        <f t="shared" si="956"/>
        <v>#VALUE!</v>
      </c>
      <c r="DS237" s="187" t="e">
        <f t="shared" si="956"/>
        <v>#VALUE!</v>
      </c>
      <c r="DT237" s="185" t="e">
        <f t="shared" si="11"/>
        <v>#VALUE!</v>
      </c>
      <c r="DU237" s="189" t="e">
        <f t="shared" si="12"/>
        <v>#VALUE!</v>
      </c>
      <c r="DV237" s="133" t="e">
        <f>CZ237*'Ores &amp; Ingots'!$C$3+DA237*'Ores &amp; Ingots'!$C$4+DB237*'Ores &amp; Ingots'!$C$5+DC237*'Ores &amp; Ingots'!$C$6+DD237*'Ores &amp; Ingots'!$C$7+DE237*'Ores &amp; Ingots'!$C$8+DF237*'Ores &amp; Ingots'!$C$9+DG237*'Ores &amp; Ingots'!$C$10+DH237*'Ores &amp; Ingots'!$C$11+DI237*'Ores &amp; Ingots'!$C$12</f>
        <v>#VALUE!</v>
      </c>
      <c r="DW237" s="133" t="e">
        <f>DJ237*'Ores &amp; Ingots'!$B$3+DK237*'Ores &amp; Ingots'!$B$4+DL237*'Ores &amp; Ingots'!$B$5+DM237*'Ores &amp; Ingots'!$B$6+DN237*'Ores &amp; Ingots'!$B$7+DO237*'Ores &amp; Ingots'!$B$8+DP237*'Ores &amp; Ingots'!$B$9+DQ237*'Ores &amp; Ingots'!$B$10+DR237*'Ores &amp; Ingots'!$B$11+DS237*'Ores &amp; Ingots'!$B$12</f>
        <v>#VALUE!</v>
      </c>
      <c r="DX237" s="189" t="e">
        <f>CZ237*Refining!$G$3+DA237*Refining!$G$4+DB237*Refining!$G$5+DC237*Refining!$G$6+DD237*Refining!$G$7+DE237*Refining!$G$8+DF237*Refining!$G$9+DG237*Refining!$G$10+DH237*Refining!$G$11+DI237*Refining!$G$12</f>
        <v>#VALUE!</v>
      </c>
      <c r="DY237" s="189" t="e">
        <f t="shared" si="13"/>
        <v>#VALUE!</v>
      </c>
      <c r="DZ237" s="192" t="e">
        <f t="shared" si="14"/>
        <v>#VALUE!</v>
      </c>
      <c r="EA237" s="185" t="e">
        <f t="shared" si="15"/>
        <v>#VALUE!</v>
      </c>
      <c r="EB237" s="194" t="e">
        <f t="shared" ref="EB237:EC237" si="957">EA237/60</f>
        <v>#VALUE!</v>
      </c>
      <c r="EC237" s="194" t="e">
        <f t="shared" si="957"/>
        <v>#VALUE!</v>
      </c>
      <c r="ED237" s="185" t="e">
        <f t="shared" si="17"/>
        <v>#VALUE!</v>
      </c>
      <c r="EE237" s="194" t="e">
        <f t="shared" ref="EE237:EF237" si="958">ED237/1000</f>
        <v>#VALUE!</v>
      </c>
      <c r="EF237" s="196" t="e">
        <f t="shared" si="958"/>
        <v>#VALUE!</v>
      </c>
      <c r="EG237" s="130" t="e">
        <f t="shared" si="19"/>
        <v>#VALUE!</v>
      </c>
      <c r="EH237" s="132" t="e">
        <f t="shared" si="20"/>
        <v>#VALUE!</v>
      </c>
      <c r="EI237" s="133" t="s">
        <v>28</v>
      </c>
    </row>
    <row r="238" spans="1:139" ht="12.75" x14ac:dyDescent="0.2">
      <c r="A238" s="864"/>
      <c r="B238" s="135" t="s">
        <v>392</v>
      </c>
      <c r="C238" s="137" t="s">
        <v>155</v>
      </c>
      <c r="D238" s="137">
        <v>1</v>
      </c>
      <c r="E238" s="137">
        <v>1</v>
      </c>
      <c r="F238" s="137">
        <v>1</v>
      </c>
      <c r="G238" s="139">
        <f t="shared" si="0"/>
        <v>0.125</v>
      </c>
      <c r="H238" s="140">
        <v>3</v>
      </c>
      <c r="I238" s="140">
        <v>7.5</v>
      </c>
      <c r="J238" s="140">
        <f>H238/Main!$D$9</f>
        <v>0.6</v>
      </c>
      <c r="K238" s="140">
        <f>I238/Main!$D$10</f>
        <v>3.75</v>
      </c>
      <c r="L238" s="140">
        <f t="shared" si="1"/>
        <v>6.25</v>
      </c>
      <c r="M238" s="140">
        <v>0.32</v>
      </c>
      <c r="N238" s="143"/>
      <c r="O238" s="143"/>
      <c r="P238" s="143"/>
      <c r="Q238" s="145"/>
      <c r="R238" s="143"/>
      <c r="S238" s="146"/>
      <c r="T238" s="146"/>
      <c r="U238" s="143"/>
      <c r="V238" s="143"/>
      <c r="W238" s="146"/>
      <c r="X238" s="146"/>
      <c r="Y238" s="143"/>
      <c r="Z238" s="143"/>
      <c r="AA238" s="143"/>
      <c r="AB238" s="143"/>
      <c r="AC238" s="362"/>
      <c r="AD238" s="167">
        <v>1</v>
      </c>
      <c r="AE238" s="133">
        <v>0</v>
      </c>
      <c r="AF238" s="133">
        <v>0</v>
      </c>
      <c r="AG238" s="133">
        <v>0</v>
      </c>
      <c r="AH238" s="133">
        <v>0</v>
      </c>
      <c r="AI238" s="133">
        <v>0</v>
      </c>
      <c r="AJ238" s="133">
        <v>0</v>
      </c>
      <c r="AK238" s="133">
        <v>0</v>
      </c>
      <c r="AL238" s="133">
        <v>0</v>
      </c>
      <c r="AM238" s="133">
        <v>0</v>
      </c>
      <c r="AN238" s="133">
        <v>0</v>
      </c>
      <c r="AO238" s="133">
        <v>0</v>
      </c>
      <c r="AP238" s="133">
        <v>0</v>
      </c>
      <c r="AQ238" s="133">
        <v>0</v>
      </c>
      <c r="AR238" s="133">
        <v>0</v>
      </c>
      <c r="AS238" s="133">
        <v>0</v>
      </c>
      <c r="AT238" s="133">
        <v>0</v>
      </c>
      <c r="AU238" s="133">
        <v>0</v>
      </c>
      <c r="AV238" s="133">
        <v>0</v>
      </c>
      <c r="AW238" s="133">
        <v>0</v>
      </c>
      <c r="AX238" s="133">
        <v>0</v>
      </c>
      <c r="AY238" s="406">
        <f t="shared" ref="AY238:BS238" si="959">IF(AD238 = 0, "", AD238)</f>
        <v>1</v>
      </c>
      <c r="AZ238" s="137" t="str">
        <f t="shared" si="959"/>
        <v/>
      </c>
      <c r="BA238" s="137" t="str">
        <f t="shared" si="959"/>
        <v/>
      </c>
      <c r="BB238" s="137" t="str">
        <f t="shared" si="959"/>
        <v/>
      </c>
      <c r="BC238" s="137" t="str">
        <f t="shared" si="959"/>
        <v/>
      </c>
      <c r="BD238" s="137" t="str">
        <f t="shared" si="959"/>
        <v/>
      </c>
      <c r="BE238" s="137" t="str">
        <f t="shared" si="959"/>
        <v/>
      </c>
      <c r="BF238" s="137" t="str">
        <f t="shared" si="959"/>
        <v/>
      </c>
      <c r="BG238" s="137" t="str">
        <f t="shared" si="959"/>
        <v/>
      </c>
      <c r="BH238" s="137" t="str">
        <f t="shared" si="959"/>
        <v/>
      </c>
      <c r="BI238" s="137" t="str">
        <f t="shared" si="959"/>
        <v/>
      </c>
      <c r="BJ238" s="137" t="str">
        <f t="shared" si="959"/>
        <v/>
      </c>
      <c r="BK238" s="137" t="str">
        <f t="shared" si="959"/>
        <v/>
      </c>
      <c r="BL238" s="137" t="str">
        <f t="shared" si="959"/>
        <v/>
      </c>
      <c r="BM238" s="137" t="str">
        <f t="shared" si="959"/>
        <v/>
      </c>
      <c r="BN238" s="137" t="str">
        <f t="shared" si="959"/>
        <v/>
      </c>
      <c r="BO238" s="137" t="str">
        <f t="shared" si="959"/>
        <v/>
      </c>
      <c r="BP238" s="137" t="str">
        <f t="shared" si="959"/>
        <v/>
      </c>
      <c r="BQ238" s="137" t="str">
        <f t="shared" si="959"/>
        <v/>
      </c>
      <c r="BR238" s="137" t="str">
        <f t="shared" si="959"/>
        <v/>
      </c>
      <c r="BS238" s="169" t="str">
        <f t="shared" si="959"/>
        <v/>
      </c>
      <c r="BT238" s="174" t="e">
        <f>$AY238*Assembly!Z$4+$AZ238*Assembly!Z$5+$BA238*Assembly!Z$6+$BB238*Assembly!Z$7+$BC238*Assembly!Z$8+$BD238*Assembly!Z$9+$BE238*Assembly!Z$10+$BF238*Assembly!Z$11+$BG238*Assembly!Z$12+$BH238*Assembly!Z$13+$BI238*Assembly!Z$14+$BJ238*Assembly!Z$15+$BK238*Assembly!Z$16+$BL238*Assembly!Z$17+$BM238*Assembly!Z$18+$BN238*Assembly!Z$19+$BO238*Assembly!Z$20+$BP238*Assembly!Z$21+$BQ238*Assembly!Z$22+$BR238*Assembly!Z$23+$BS238*Assembly!Z$24</f>
        <v>#VALUE!</v>
      </c>
      <c r="BU238" s="133" t="e">
        <f t="shared" si="3"/>
        <v>#VALUE!</v>
      </c>
      <c r="BV238" s="133"/>
      <c r="BW238" s="133" t="e">
        <f>$AY238*Assembly!AD$4+$AZ238*Assembly!AD$5+$BA238*Assembly!AD$6+$BB238*Assembly!AD$7+$BC238*Assembly!AD$8+$BD238*Assembly!AD$9+$BE238*Assembly!AD$10+$BF238*Assembly!AD$11+$BG238*Assembly!AD$12+$BH238*Assembly!AD$13+$BI238*Assembly!AD$14+$BJ238*Assembly!AD$15+$BK238*Assembly!AD$16+$BL238*Assembly!AD$17+$BM238*Assembly!AD$18+$BN238*Assembly!AD$19+$BO238*Assembly!AD$20+$BP238*Assembly!AD$21+$BQ238*Assembly!AD$22+$BR238*Assembly!AD$23+$BS238*Assembly!AD$24</f>
        <v>#VALUE!</v>
      </c>
      <c r="BX238" s="177" t="e">
        <f t="shared" si="4"/>
        <v>#VALUE!</v>
      </c>
      <c r="BY238" s="178" t="e">
        <f t="shared" si="5"/>
        <v>#VALUE!</v>
      </c>
      <c r="BZ238" s="179" t="e">
        <f t="shared" si="6"/>
        <v>#VALUE!</v>
      </c>
      <c r="CA238" s="178" t="e">
        <f t="shared" si="7"/>
        <v>#VALUE!</v>
      </c>
      <c r="CB238" s="133" t="e">
        <f>$AY238*Assembly!Y$4+$AZ238*Assembly!Y$5+$BA238*Assembly!Y$6+$BB238*Assembly!Y$7+$BC238*Assembly!Y$8+$BD238*Assembly!Y$9+$BE238*Assembly!Y$10+$BF238*Assembly!Y$11+$BG238*Assembly!Y$12+$BH238*Assembly!Y$13+$BI238*Assembly!Y$14+$BJ238*Assembly!Y$15+$BK238*Assembly!Y$16+$BL238*Assembly!Y$17+$BM238*Assembly!Y$18+$BN238*Assembly!Y$19+$BO238*Assembly!Y$20+$BP238*Assembly!Y$21+$BQ238*Assembly!Y$22+$BR238*Assembly!Y$23+$BS238*Assembly!Y$24</f>
        <v>#VALUE!</v>
      </c>
      <c r="CC238" s="133" t="e">
        <f t="shared" si="8"/>
        <v>#VALUE!</v>
      </c>
      <c r="CD238" s="130" t="e">
        <f t="shared" si="9"/>
        <v>#VALUE!</v>
      </c>
      <c r="CE238" s="183" t="e">
        <f>$AY238*Assembly!AC$4+$AZ238*Assembly!AC$5+$BA238*Assembly!AC$6+$BB238*Assembly!AC$7+$BC238*Assembly!AC$8+$BD238*Assembly!AC$9+$BE238*Assembly!AC$10+$BF238*Assembly!AC$11+$BG238*Assembly!AC$12+$BH238*Assembly!AC$13+$BI238*Assembly!AC$14+$BJ238*Assembly!AC$15+$BK238*Assembly!AC$16+$BL238*Assembly!AC$17+$BM238*Assembly!AC$18+$BN238*Assembly!AC$19+$BO238*Assembly!AC$20+$BP238*Assembly!AC$21+$BQ238*Assembly!AC$22+$BR238*Assembly!AC$23+$BS238*Assembly!AC$24</f>
        <v>#VALUE!</v>
      </c>
      <c r="CF238" s="145" t="e">
        <f>$AY238*Assembly!M$4+$AZ238*Assembly!M$5+$BA238*Assembly!M$6+$BB238*Assembly!M$7+$BC238*Assembly!M$8+$BD238*Assembly!M$9+$BE238*Assembly!M$10+$BF238*Assembly!M$11+$BG238*Assembly!M$12+$BH238*Assembly!M$13+$BI238*Assembly!M$14+$BJ238*Assembly!M$15+$BK238*Assembly!M$16+$BL238*Assembly!M$17+$BM238*Assembly!M$18+$BN238*Assembly!M$19+$BO238*Assembly!M$20+$BP238*Assembly!M$21+$BQ238*Assembly!M$22+$BR238*Assembly!M$23+$BS238*Assembly!M$24</f>
        <v>#VALUE!</v>
      </c>
      <c r="CG238" s="145" t="e">
        <f>$AY238*Assembly!N$4+$AZ238*Assembly!N$5+$BA238*Assembly!N$6+$BB238*Assembly!N$7+$BC238*Assembly!N$8+$BD238*Assembly!N$9+$BE238*Assembly!N$10+$BF238*Assembly!N$11+$BG238*Assembly!N$12+$BH238*Assembly!N$13+$BI238*Assembly!N$14+$BJ238*Assembly!N$15+$BK238*Assembly!N$16+$BL238*Assembly!N$17+$BM238*Assembly!N$18+$BN238*Assembly!N$19+$BO238*Assembly!N$20+$BP238*Assembly!N$21+$BQ238*Assembly!N$22+$BR238*Assembly!N$23+$BS238*Assembly!N$24</f>
        <v>#VALUE!</v>
      </c>
      <c r="CH238" s="145" t="e">
        <f>$AY238*Assembly!O$4+$AZ238*Assembly!O$5+$BA238*Assembly!O$6+$BB238*Assembly!O$7+$BC238*Assembly!O$8+$BD238*Assembly!O$9+$BE238*Assembly!O$10+$BF238*Assembly!O$11+$BG238*Assembly!O$12+$BH238*Assembly!O$13+$BI238*Assembly!O$14+$BJ238*Assembly!O$15+$BK238*Assembly!O$16+$BL238*Assembly!O$17+$BM238*Assembly!O$18+$BN238*Assembly!O$19+$BO238*Assembly!O$20+$BP238*Assembly!O$21+$BQ238*Assembly!O$22+$BR238*Assembly!O$23+$BS238*Assembly!O$24</f>
        <v>#VALUE!</v>
      </c>
      <c r="CI238" s="140" t="e">
        <f>$AY238*Assembly!P$4+$AZ238*Assembly!P$5+$BA238*Assembly!P$6+$BB238*Assembly!P$7+$BC238*Assembly!P$8+$BD238*Assembly!P$9+$BE238*Assembly!P$10+$BF238*Assembly!P$11+$BG238*Assembly!P$12+$BH238*Assembly!P$13+$BI238*Assembly!P$14+$BJ238*Assembly!P$15+$BK238*Assembly!P$16+$BL238*Assembly!P$17+$BM238*Assembly!P$18+$BN238*Assembly!P$19+$BO238*Assembly!P$20+$BP238*Assembly!P$21+$BQ238*Assembly!P$22+$BR238*Assembly!P$23+$BS238*Assembly!P$24</f>
        <v>#VALUE!</v>
      </c>
      <c r="CJ238" s="140" t="e">
        <f>$AY238*Assembly!Q$4+$AZ238*Assembly!Q$5+$BA238*Assembly!Q$6+$BB238*Assembly!Q$7+$BC238*Assembly!Q$8+$BD238*Assembly!Q$9+$BE238*Assembly!Q$10+$BF238*Assembly!Q$11+$BG238*Assembly!Q$12+$BH238*Assembly!Q$13+$BI238*Assembly!Q$14+$BJ238*Assembly!Q$15+$BK238*Assembly!Q$16+$BL238*Assembly!Q$17+$BM238*Assembly!Q$18+$BN238*Assembly!Q$19+$BO238*Assembly!Q$20+$BP238*Assembly!Q$21+$BQ238*Assembly!Q$22+$BR238*Assembly!Q$23+$BS238*Assembly!Q$24</f>
        <v>#VALUE!</v>
      </c>
      <c r="CK238" s="145" t="e">
        <f>$AY238*Assembly!R$4+$AZ238*Assembly!R$5+$BA238*Assembly!R$6+$BB238*Assembly!R$7+$BC238*Assembly!R$8+$BD238*Assembly!R$9+$BE238*Assembly!R$10+$BF238*Assembly!R$11+$BG238*Assembly!R$12+$BH238*Assembly!R$13+$BI238*Assembly!R$14+$BJ238*Assembly!R$15+$BK238*Assembly!R$16+$BL238*Assembly!R$17+$BM238*Assembly!R$18+$BN238*Assembly!R$19+$BO238*Assembly!R$20+$BP238*Assembly!R$21+$BQ238*Assembly!R$22+$BR238*Assembly!R$23+$BS238*Assembly!R$24</f>
        <v>#VALUE!</v>
      </c>
      <c r="CL238" s="140" t="e">
        <f>$AY238*Assembly!S$4+$AZ238*Assembly!S$5+$BA238*Assembly!S$6+$BB238*Assembly!S$7+$BC238*Assembly!S$8+$BD238*Assembly!S$9+$BE238*Assembly!S$10+$BF238*Assembly!S$11+$BG238*Assembly!S$12+$BH238*Assembly!S$13+$BI238*Assembly!S$14+$BJ238*Assembly!S$15+$BK238*Assembly!S$16+$BL238*Assembly!S$17+$BM238*Assembly!S$18+$BN238*Assembly!S$19+$BO238*Assembly!S$20+$BP238*Assembly!S$21+$BQ238*Assembly!S$22+$BR238*Assembly!S$23+$BS238*Assembly!S$24</f>
        <v>#VALUE!</v>
      </c>
      <c r="CM238" s="140" t="e">
        <f>$AY238*Assembly!T$4+$AZ238*Assembly!T$5+$BA238*Assembly!T$6+$BB238*Assembly!T$7+$BC238*Assembly!T$8+$BD238*Assembly!T$9+$BE238*Assembly!T$10+$BF238*Assembly!T$11+$BG238*Assembly!T$12+$BH238*Assembly!T$13+$BI238*Assembly!T$14+$BJ238*Assembly!T$15+$BK238*Assembly!T$16+$BL238*Assembly!T$17+$BM238*Assembly!T$18+$BN238*Assembly!T$19+$BO238*Assembly!T$20+$BP238*Assembly!T$21+$BQ238*Assembly!T$22+$BR238*Assembly!T$23+$BS238*Assembly!T$24</f>
        <v>#VALUE!</v>
      </c>
      <c r="CN238" s="140" t="e">
        <f>$AY238*Assembly!U$4+$AZ238*Assembly!U$5+$BA238*Assembly!U$6+$BB238*Assembly!U$7+$BC238*Assembly!U$8+$BD238*Assembly!U$9+$BE238*Assembly!U$10+$BF238*Assembly!U$11+$BG238*Assembly!U$12+$BH238*Assembly!U$13+$BI238*Assembly!U$14+$BJ238*Assembly!U$15+$BK238*Assembly!U$16+$BL238*Assembly!U$17+$BM238*Assembly!U$18+$BN238*Assembly!U$19+$BO238*Assembly!U$20+$BP238*Assembly!U$21+$BQ238*Assembly!U$22+$BR238*Assembly!U$23+$BS238*Assembly!U$24</f>
        <v>#VALUE!</v>
      </c>
      <c r="CO238" s="145" t="e">
        <f>$AY238*Assembly!V$4+$AZ238*Assembly!V$5+$BA238*Assembly!V$6+$BB238*Assembly!V$7+$BC238*Assembly!V$8+$BD238*Assembly!V$9+$BE238*Assembly!V$10+$BF238*Assembly!V$11+$BG238*Assembly!V$12+$BH238*Assembly!V$13+$BI238*Assembly!V$14+$BJ238*Assembly!V$15+$BK238*Assembly!V$16+$BL238*Assembly!V$17+$BM238*Assembly!V$18+$BN238*Assembly!V$19+$BO238*Assembly!V$20+$BP238*Assembly!V$21+$BQ238*Assembly!V$22+$BR238*Assembly!V$23+$BS238*Assembly!V$24</f>
        <v>#VALUE!</v>
      </c>
      <c r="CP238" s="145" t="e">
        <f>CF238*Refining!$F$3</f>
        <v>#VALUE!</v>
      </c>
      <c r="CQ238" s="145" t="e">
        <f>CG238*Refining!$F$4</f>
        <v>#VALUE!</v>
      </c>
      <c r="CR238" s="145" t="e">
        <f>CH238*Refining!$F$5</f>
        <v>#VALUE!</v>
      </c>
      <c r="CS238" s="145" t="e">
        <f>CI238*Refining!$F$6</f>
        <v>#VALUE!</v>
      </c>
      <c r="CT238" s="145" t="e">
        <f>CJ238*Refining!$F$7</f>
        <v>#VALUE!</v>
      </c>
      <c r="CU238" s="145" t="e">
        <f>CK238*Refining!$F$8</f>
        <v>#VALUE!</v>
      </c>
      <c r="CV238" s="145" t="e">
        <f>CL238*Refining!$F$9</f>
        <v>#VALUE!</v>
      </c>
      <c r="CW238" s="145" t="e">
        <f>CM238*Refining!$F$10</f>
        <v>#VALUE!</v>
      </c>
      <c r="CX238" s="145" t="e">
        <f>CN238*Refining!$F$11</f>
        <v>#VALUE!</v>
      </c>
      <c r="CY238" s="145" t="e">
        <f>CO238*Refining!$F$12</f>
        <v>#VALUE!</v>
      </c>
      <c r="CZ238" s="185" t="e">
        <f t="shared" ref="CZ238:DS238" si="960">IF(CF238 = 0, "", CF238)</f>
        <v>#VALUE!</v>
      </c>
      <c r="DA238" s="186" t="e">
        <f t="shared" si="960"/>
        <v>#VALUE!</v>
      </c>
      <c r="DB238" s="186" t="e">
        <f t="shared" si="960"/>
        <v>#VALUE!</v>
      </c>
      <c r="DC238" s="186" t="e">
        <f t="shared" si="960"/>
        <v>#VALUE!</v>
      </c>
      <c r="DD238" s="186" t="e">
        <f t="shared" si="960"/>
        <v>#VALUE!</v>
      </c>
      <c r="DE238" s="186" t="e">
        <f t="shared" si="960"/>
        <v>#VALUE!</v>
      </c>
      <c r="DF238" s="186" t="e">
        <f t="shared" si="960"/>
        <v>#VALUE!</v>
      </c>
      <c r="DG238" s="186" t="e">
        <f t="shared" si="960"/>
        <v>#VALUE!</v>
      </c>
      <c r="DH238" s="186" t="e">
        <f t="shared" si="960"/>
        <v>#VALUE!</v>
      </c>
      <c r="DI238" s="187" t="e">
        <f t="shared" si="960"/>
        <v>#VALUE!</v>
      </c>
      <c r="DJ238" s="185" t="e">
        <f t="shared" si="960"/>
        <v>#VALUE!</v>
      </c>
      <c r="DK238" s="186" t="e">
        <f t="shared" si="960"/>
        <v>#VALUE!</v>
      </c>
      <c r="DL238" s="186" t="e">
        <f t="shared" si="960"/>
        <v>#VALUE!</v>
      </c>
      <c r="DM238" s="186" t="e">
        <f t="shared" si="960"/>
        <v>#VALUE!</v>
      </c>
      <c r="DN238" s="211" t="e">
        <f t="shared" si="960"/>
        <v>#VALUE!</v>
      </c>
      <c r="DO238" s="186" t="e">
        <f t="shared" si="960"/>
        <v>#VALUE!</v>
      </c>
      <c r="DP238" s="186" t="e">
        <f t="shared" si="960"/>
        <v>#VALUE!</v>
      </c>
      <c r="DQ238" s="186" t="e">
        <f t="shared" si="960"/>
        <v>#VALUE!</v>
      </c>
      <c r="DR238" s="186" t="e">
        <f t="shared" si="960"/>
        <v>#VALUE!</v>
      </c>
      <c r="DS238" s="187" t="e">
        <f t="shared" si="960"/>
        <v>#VALUE!</v>
      </c>
      <c r="DT238" s="185" t="e">
        <f t="shared" si="11"/>
        <v>#VALUE!</v>
      </c>
      <c r="DU238" s="189" t="e">
        <f t="shared" si="12"/>
        <v>#VALUE!</v>
      </c>
      <c r="DV238" s="133" t="e">
        <f>CZ238*'Ores &amp; Ingots'!$C$3+DA238*'Ores &amp; Ingots'!$C$4+DB238*'Ores &amp; Ingots'!$C$5+DC238*'Ores &amp; Ingots'!$C$6+DD238*'Ores &amp; Ingots'!$C$7+DE238*'Ores &amp; Ingots'!$C$8+DF238*'Ores &amp; Ingots'!$C$9+DG238*'Ores &amp; Ingots'!$C$10+DH238*'Ores &amp; Ingots'!$C$11+DI238*'Ores &amp; Ingots'!$C$12</f>
        <v>#VALUE!</v>
      </c>
      <c r="DW238" s="133" t="e">
        <f>DJ238*'Ores &amp; Ingots'!$B$3+DK238*'Ores &amp; Ingots'!$B$4+DL238*'Ores &amp; Ingots'!$B$5+DM238*'Ores &amp; Ingots'!$B$6+DN238*'Ores &amp; Ingots'!$B$7+DO238*'Ores &amp; Ingots'!$B$8+DP238*'Ores &amp; Ingots'!$B$9+DQ238*'Ores &amp; Ingots'!$B$10+DR238*'Ores &amp; Ingots'!$B$11+DS238*'Ores &amp; Ingots'!$B$12</f>
        <v>#VALUE!</v>
      </c>
      <c r="DX238" s="189" t="e">
        <f>CZ238*Refining!$G$3+DA238*Refining!$G$4+DB238*Refining!$G$5+DC238*Refining!$G$6+DD238*Refining!$G$7+DE238*Refining!$G$8+DF238*Refining!$G$9+DG238*Refining!$G$10+DH238*Refining!$G$11+DI238*Refining!$G$12</f>
        <v>#VALUE!</v>
      </c>
      <c r="DY238" s="189" t="e">
        <f t="shared" si="13"/>
        <v>#VALUE!</v>
      </c>
      <c r="DZ238" s="192" t="e">
        <f t="shared" si="14"/>
        <v>#VALUE!</v>
      </c>
      <c r="EA238" s="185" t="e">
        <f t="shared" si="15"/>
        <v>#VALUE!</v>
      </c>
      <c r="EB238" s="194" t="e">
        <f t="shared" ref="EB238:EC238" si="961">EA238/60</f>
        <v>#VALUE!</v>
      </c>
      <c r="EC238" s="194" t="e">
        <f t="shared" si="961"/>
        <v>#VALUE!</v>
      </c>
      <c r="ED238" s="185" t="e">
        <f t="shared" si="17"/>
        <v>#VALUE!</v>
      </c>
      <c r="EE238" s="194" t="e">
        <f t="shared" ref="EE238:EF238" si="962">ED238/1000</f>
        <v>#VALUE!</v>
      </c>
      <c r="EF238" s="196" t="e">
        <f t="shared" si="962"/>
        <v>#VALUE!</v>
      </c>
      <c r="EG238" s="130" t="e">
        <f t="shared" si="19"/>
        <v>#VALUE!</v>
      </c>
      <c r="EH238" s="132" t="e">
        <f t="shared" si="20"/>
        <v>#VALUE!</v>
      </c>
      <c r="EI238" s="133" t="s">
        <v>28</v>
      </c>
    </row>
    <row r="239" spans="1:139" ht="12.75" x14ac:dyDescent="0.2">
      <c r="A239" s="864"/>
      <c r="B239" s="135" t="s">
        <v>393</v>
      </c>
      <c r="C239" s="137" t="s">
        <v>155</v>
      </c>
      <c r="D239" s="137">
        <v>1</v>
      </c>
      <c r="E239" s="137">
        <v>1</v>
      </c>
      <c r="F239" s="137">
        <v>1</v>
      </c>
      <c r="G239" s="139">
        <f t="shared" si="0"/>
        <v>0.125</v>
      </c>
      <c r="H239" s="140">
        <v>2</v>
      </c>
      <c r="I239" s="140">
        <v>5</v>
      </c>
      <c r="J239" s="140">
        <f>H239/Main!$D$9</f>
        <v>0.4</v>
      </c>
      <c r="K239" s="140">
        <f>I239/Main!$D$10</f>
        <v>2.5</v>
      </c>
      <c r="L239" s="140">
        <f t="shared" si="1"/>
        <v>6.25</v>
      </c>
      <c r="M239" s="140">
        <v>0.32</v>
      </c>
      <c r="N239" s="143"/>
      <c r="O239" s="143"/>
      <c r="P239" s="143"/>
      <c r="Q239" s="145"/>
      <c r="R239" s="143"/>
      <c r="S239" s="146"/>
      <c r="T239" s="146"/>
      <c r="U239" s="143"/>
      <c r="V239" s="143"/>
      <c r="W239" s="146"/>
      <c r="X239" s="146"/>
      <c r="Y239" s="143"/>
      <c r="Z239" s="143"/>
      <c r="AA239" s="143"/>
      <c r="AB239" s="143"/>
      <c r="AC239" s="362"/>
      <c r="AD239" s="167">
        <v>1</v>
      </c>
      <c r="AE239" s="133">
        <v>0</v>
      </c>
      <c r="AF239" s="133">
        <v>0</v>
      </c>
      <c r="AG239" s="133">
        <v>0</v>
      </c>
      <c r="AH239" s="133">
        <v>0</v>
      </c>
      <c r="AI239" s="133">
        <v>0</v>
      </c>
      <c r="AJ239" s="133">
        <v>0</v>
      </c>
      <c r="AK239" s="133">
        <v>0</v>
      </c>
      <c r="AL239" s="133">
        <v>0</v>
      </c>
      <c r="AM239" s="133">
        <v>0</v>
      </c>
      <c r="AN239" s="133">
        <v>0</v>
      </c>
      <c r="AO239" s="133">
        <v>0</v>
      </c>
      <c r="AP239" s="133">
        <v>0</v>
      </c>
      <c r="AQ239" s="133">
        <v>0</v>
      </c>
      <c r="AR239" s="133">
        <v>0</v>
      </c>
      <c r="AS239" s="133">
        <v>0</v>
      </c>
      <c r="AT239" s="133">
        <v>0</v>
      </c>
      <c r="AU239" s="133">
        <v>0</v>
      </c>
      <c r="AV239" s="133">
        <v>0</v>
      </c>
      <c r="AW239" s="133">
        <v>0</v>
      </c>
      <c r="AX239" s="133">
        <v>0</v>
      </c>
      <c r="AY239" s="406">
        <f t="shared" ref="AY239:BS239" si="963">IF(AD239 = 0, "", AD239)</f>
        <v>1</v>
      </c>
      <c r="AZ239" s="137" t="str">
        <f t="shared" si="963"/>
        <v/>
      </c>
      <c r="BA239" s="137" t="str">
        <f t="shared" si="963"/>
        <v/>
      </c>
      <c r="BB239" s="137" t="str">
        <f t="shared" si="963"/>
        <v/>
      </c>
      <c r="BC239" s="137" t="str">
        <f t="shared" si="963"/>
        <v/>
      </c>
      <c r="BD239" s="137" t="str">
        <f t="shared" si="963"/>
        <v/>
      </c>
      <c r="BE239" s="137" t="str">
        <f t="shared" si="963"/>
        <v/>
      </c>
      <c r="BF239" s="137" t="str">
        <f t="shared" si="963"/>
        <v/>
      </c>
      <c r="BG239" s="137" t="str">
        <f t="shared" si="963"/>
        <v/>
      </c>
      <c r="BH239" s="137" t="str">
        <f t="shared" si="963"/>
        <v/>
      </c>
      <c r="BI239" s="137" t="str">
        <f t="shared" si="963"/>
        <v/>
      </c>
      <c r="BJ239" s="137" t="str">
        <f t="shared" si="963"/>
        <v/>
      </c>
      <c r="BK239" s="137" t="str">
        <f t="shared" si="963"/>
        <v/>
      </c>
      <c r="BL239" s="137" t="str">
        <f t="shared" si="963"/>
        <v/>
      </c>
      <c r="BM239" s="137" t="str">
        <f t="shared" si="963"/>
        <v/>
      </c>
      <c r="BN239" s="137" t="str">
        <f t="shared" si="963"/>
        <v/>
      </c>
      <c r="BO239" s="137" t="str">
        <f t="shared" si="963"/>
        <v/>
      </c>
      <c r="BP239" s="137" t="str">
        <f t="shared" si="963"/>
        <v/>
      </c>
      <c r="BQ239" s="137" t="str">
        <f t="shared" si="963"/>
        <v/>
      </c>
      <c r="BR239" s="137" t="str">
        <f t="shared" si="963"/>
        <v/>
      </c>
      <c r="BS239" s="169" t="str">
        <f t="shared" si="963"/>
        <v/>
      </c>
      <c r="BT239" s="174" t="e">
        <f>$AY239*Assembly!Z$4+$AZ239*Assembly!Z$5+$BA239*Assembly!Z$6+$BB239*Assembly!Z$7+$BC239*Assembly!Z$8+$BD239*Assembly!Z$9+$BE239*Assembly!Z$10+$BF239*Assembly!Z$11+$BG239*Assembly!Z$12+$BH239*Assembly!Z$13+$BI239*Assembly!Z$14+$BJ239*Assembly!Z$15+$BK239*Assembly!Z$16+$BL239*Assembly!Z$17+$BM239*Assembly!Z$18+$BN239*Assembly!Z$19+$BO239*Assembly!Z$20+$BP239*Assembly!Z$21+$BQ239*Assembly!Z$22+$BR239*Assembly!Z$23+$BS239*Assembly!Z$24</f>
        <v>#VALUE!</v>
      </c>
      <c r="BU239" s="133" t="e">
        <f t="shared" si="3"/>
        <v>#VALUE!</v>
      </c>
      <c r="BV239" s="133"/>
      <c r="BW239" s="133" t="e">
        <f>$AY239*Assembly!AD$4+$AZ239*Assembly!AD$5+$BA239*Assembly!AD$6+$BB239*Assembly!AD$7+$BC239*Assembly!AD$8+$BD239*Assembly!AD$9+$BE239*Assembly!AD$10+$BF239*Assembly!AD$11+$BG239*Assembly!AD$12+$BH239*Assembly!AD$13+$BI239*Assembly!AD$14+$BJ239*Assembly!AD$15+$BK239*Assembly!AD$16+$BL239*Assembly!AD$17+$BM239*Assembly!AD$18+$BN239*Assembly!AD$19+$BO239*Assembly!AD$20+$BP239*Assembly!AD$21+$BQ239*Assembly!AD$22+$BR239*Assembly!AD$23+$BS239*Assembly!AD$24</f>
        <v>#VALUE!</v>
      </c>
      <c r="BX239" s="177" t="e">
        <f t="shared" si="4"/>
        <v>#VALUE!</v>
      </c>
      <c r="BY239" s="178" t="e">
        <f t="shared" si="5"/>
        <v>#VALUE!</v>
      </c>
      <c r="BZ239" s="179" t="e">
        <f t="shared" si="6"/>
        <v>#VALUE!</v>
      </c>
      <c r="CA239" s="178" t="e">
        <f t="shared" si="7"/>
        <v>#VALUE!</v>
      </c>
      <c r="CB239" s="133" t="e">
        <f>$AY239*Assembly!Y$4+$AZ239*Assembly!Y$5+$BA239*Assembly!Y$6+$BB239*Assembly!Y$7+$BC239*Assembly!Y$8+$BD239*Assembly!Y$9+$BE239*Assembly!Y$10+$BF239*Assembly!Y$11+$BG239*Assembly!Y$12+$BH239*Assembly!Y$13+$BI239*Assembly!Y$14+$BJ239*Assembly!Y$15+$BK239*Assembly!Y$16+$BL239*Assembly!Y$17+$BM239*Assembly!Y$18+$BN239*Assembly!Y$19+$BO239*Assembly!Y$20+$BP239*Assembly!Y$21+$BQ239*Assembly!Y$22+$BR239*Assembly!Y$23+$BS239*Assembly!Y$24</f>
        <v>#VALUE!</v>
      </c>
      <c r="CC239" s="133" t="e">
        <f t="shared" si="8"/>
        <v>#VALUE!</v>
      </c>
      <c r="CD239" s="130" t="e">
        <f t="shared" si="9"/>
        <v>#VALUE!</v>
      </c>
      <c r="CE239" s="183" t="e">
        <f>$AY239*Assembly!AC$4+$AZ239*Assembly!AC$5+$BA239*Assembly!AC$6+$BB239*Assembly!AC$7+$BC239*Assembly!AC$8+$BD239*Assembly!AC$9+$BE239*Assembly!AC$10+$BF239*Assembly!AC$11+$BG239*Assembly!AC$12+$BH239*Assembly!AC$13+$BI239*Assembly!AC$14+$BJ239*Assembly!AC$15+$BK239*Assembly!AC$16+$BL239*Assembly!AC$17+$BM239*Assembly!AC$18+$BN239*Assembly!AC$19+$BO239*Assembly!AC$20+$BP239*Assembly!AC$21+$BQ239*Assembly!AC$22+$BR239*Assembly!AC$23+$BS239*Assembly!AC$24</f>
        <v>#VALUE!</v>
      </c>
      <c r="CF239" s="145" t="e">
        <f>$AY239*Assembly!M$4+$AZ239*Assembly!M$5+$BA239*Assembly!M$6+$BB239*Assembly!M$7+$BC239*Assembly!M$8+$BD239*Assembly!M$9+$BE239*Assembly!M$10+$BF239*Assembly!M$11+$BG239*Assembly!M$12+$BH239*Assembly!M$13+$BI239*Assembly!M$14+$BJ239*Assembly!M$15+$BK239*Assembly!M$16+$BL239*Assembly!M$17+$BM239*Assembly!M$18+$BN239*Assembly!M$19+$BO239*Assembly!M$20+$BP239*Assembly!M$21+$BQ239*Assembly!M$22+$BR239*Assembly!M$23+$BS239*Assembly!M$24</f>
        <v>#VALUE!</v>
      </c>
      <c r="CG239" s="145" t="e">
        <f>$AY239*Assembly!N$4+$AZ239*Assembly!N$5+$BA239*Assembly!N$6+$BB239*Assembly!N$7+$BC239*Assembly!N$8+$BD239*Assembly!N$9+$BE239*Assembly!N$10+$BF239*Assembly!N$11+$BG239*Assembly!N$12+$BH239*Assembly!N$13+$BI239*Assembly!N$14+$BJ239*Assembly!N$15+$BK239*Assembly!N$16+$BL239*Assembly!N$17+$BM239*Assembly!N$18+$BN239*Assembly!N$19+$BO239*Assembly!N$20+$BP239*Assembly!N$21+$BQ239*Assembly!N$22+$BR239*Assembly!N$23+$BS239*Assembly!N$24</f>
        <v>#VALUE!</v>
      </c>
      <c r="CH239" s="145" t="e">
        <f>$AY239*Assembly!O$4+$AZ239*Assembly!O$5+$BA239*Assembly!O$6+$BB239*Assembly!O$7+$BC239*Assembly!O$8+$BD239*Assembly!O$9+$BE239*Assembly!O$10+$BF239*Assembly!O$11+$BG239*Assembly!O$12+$BH239*Assembly!O$13+$BI239*Assembly!O$14+$BJ239*Assembly!O$15+$BK239*Assembly!O$16+$BL239*Assembly!O$17+$BM239*Assembly!O$18+$BN239*Assembly!O$19+$BO239*Assembly!O$20+$BP239*Assembly!O$21+$BQ239*Assembly!O$22+$BR239*Assembly!O$23+$BS239*Assembly!O$24</f>
        <v>#VALUE!</v>
      </c>
      <c r="CI239" s="140" t="e">
        <f>$AY239*Assembly!P$4+$AZ239*Assembly!P$5+$BA239*Assembly!P$6+$BB239*Assembly!P$7+$BC239*Assembly!P$8+$BD239*Assembly!P$9+$BE239*Assembly!P$10+$BF239*Assembly!P$11+$BG239*Assembly!P$12+$BH239*Assembly!P$13+$BI239*Assembly!P$14+$BJ239*Assembly!P$15+$BK239*Assembly!P$16+$BL239*Assembly!P$17+$BM239*Assembly!P$18+$BN239*Assembly!P$19+$BO239*Assembly!P$20+$BP239*Assembly!P$21+$BQ239*Assembly!P$22+$BR239*Assembly!P$23+$BS239*Assembly!P$24</f>
        <v>#VALUE!</v>
      </c>
      <c r="CJ239" s="140" t="e">
        <f>$AY239*Assembly!Q$4+$AZ239*Assembly!Q$5+$BA239*Assembly!Q$6+$BB239*Assembly!Q$7+$BC239*Assembly!Q$8+$BD239*Assembly!Q$9+$BE239*Assembly!Q$10+$BF239*Assembly!Q$11+$BG239*Assembly!Q$12+$BH239*Assembly!Q$13+$BI239*Assembly!Q$14+$BJ239*Assembly!Q$15+$BK239*Assembly!Q$16+$BL239*Assembly!Q$17+$BM239*Assembly!Q$18+$BN239*Assembly!Q$19+$BO239*Assembly!Q$20+$BP239*Assembly!Q$21+$BQ239*Assembly!Q$22+$BR239*Assembly!Q$23+$BS239*Assembly!Q$24</f>
        <v>#VALUE!</v>
      </c>
      <c r="CK239" s="145" t="e">
        <f>$AY239*Assembly!R$4+$AZ239*Assembly!R$5+$BA239*Assembly!R$6+$BB239*Assembly!R$7+$BC239*Assembly!R$8+$BD239*Assembly!R$9+$BE239*Assembly!R$10+$BF239*Assembly!R$11+$BG239*Assembly!R$12+$BH239*Assembly!R$13+$BI239*Assembly!R$14+$BJ239*Assembly!R$15+$BK239*Assembly!R$16+$BL239*Assembly!R$17+$BM239*Assembly!R$18+$BN239*Assembly!R$19+$BO239*Assembly!R$20+$BP239*Assembly!R$21+$BQ239*Assembly!R$22+$BR239*Assembly!R$23+$BS239*Assembly!R$24</f>
        <v>#VALUE!</v>
      </c>
      <c r="CL239" s="140" t="e">
        <f>$AY239*Assembly!S$4+$AZ239*Assembly!S$5+$BA239*Assembly!S$6+$BB239*Assembly!S$7+$BC239*Assembly!S$8+$BD239*Assembly!S$9+$BE239*Assembly!S$10+$BF239*Assembly!S$11+$BG239*Assembly!S$12+$BH239*Assembly!S$13+$BI239*Assembly!S$14+$BJ239*Assembly!S$15+$BK239*Assembly!S$16+$BL239*Assembly!S$17+$BM239*Assembly!S$18+$BN239*Assembly!S$19+$BO239*Assembly!S$20+$BP239*Assembly!S$21+$BQ239*Assembly!S$22+$BR239*Assembly!S$23+$BS239*Assembly!S$24</f>
        <v>#VALUE!</v>
      </c>
      <c r="CM239" s="140" t="e">
        <f>$AY239*Assembly!T$4+$AZ239*Assembly!T$5+$BA239*Assembly!T$6+$BB239*Assembly!T$7+$BC239*Assembly!T$8+$BD239*Assembly!T$9+$BE239*Assembly!T$10+$BF239*Assembly!T$11+$BG239*Assembly!T$12+$BH239*Assembly!T$13+$BI239*Assembly!T$14+$BJ239*Assembly!T$15+$BK239*Assembly!T$16+$BL239*Assembly!T$17+$BM239*Assembly!T$18+$BN239*Assembly!T$19+$BO239*Assembly!T$20+$BP239*Assembly!T$21+$BQ239*Assembly!T$22+$BR239*Assembly!T$23+$BS239*Assembly!T$24</f>
        <v>#VALUE!</v>
      </c>
      <c r="CN239" s="140" t="e">
        <f>$AY239*Assembly!U$4+$AZ239*Assembly!U$5+$BA239*Assembly!U$6+$BB239*Assembly!U$7+$BC239*Assembly!U$8+$BD239*Assembly!U$9+$BE239*Assembly!U$10+$BF239*Assembly!U$11+$BG239*Assembly!U$12+$BH239*Assembly!U$13+$BI239*Assembly!U$14+$BJ239*Assembly!U$15+$BK239*Assembly!U$16+$BL239*Assembly!U$17+$BM239*Assembly!U$18+$BN239*Assembly!U$19+$BO239*Assembly!U$20+$BP239*Assembly!U$21+$BQ239*Assembly!U$22+$BR239*Assembly!U$23+$BS239*Assembly!U$24</f>
        <v>#VALUE!</v>
      </c>
      <c r="CO239" s="145" t="e">
        <f>$AY239*Assembly!V$4+$AZ239*Assembly!V$5+$BA239*Assembly!V$6+$BB239*Assembly!V$7+$BC239*Assembly!V$8+$BD239*Assembly!V$9+$BE239*Assembly!V$10+$BF239*Assembly!V$11+$BG239*Assembly!V$12+$BH239*Assembly!V$13+$BI239*Assembly!V$14+$BJ239*Assembly!V$15+$BK239*Assembly!V$16+$BL239*Assembly!V$17+$BM239*Assembly!V$18+$BN239*Assembly!V$19+$BO239*Assembly!V$20+$BP239*Assembly!V$21+$BQ239*Assembly!V$22+$BR239*Assembly!V$23+$BS239*Assembly!V$24</f>
        <v>#VALUE!</v>
      </c>
      <c r="CP239" s="145" t="e">
        <f>CF239*Refining!$F$3</f>
        <v>#VALUE!</v>
      </c>
      <c r="CQ239" s="145" t="e">
        <f>CG239*Refining!$F$4</f>
        <v>#VALUE!</v>
      </c>
      <c r="CR239" s="145" t="e">
        <f>CH239*Refining!$F$5</f>
        <v>#VALUE!</v>
      </c>
      <c r="CS239" s="145" t="e">
        <f>CI239*Refining!$F$6</f>
        <v>#VALUE!</v>
      </c>
      <c r="CT239" s="145" t="e">
        <f>CJ239*Refining!$F$7</f>
        <v>#VALUE!</v>
      </c>
      <c r="CU239" s="145" t="e">
        <f>CK239*Refining!$F$8</f>
        <v>#VALUE!</v>
      </c>
      <c r="CV239" s="145" t="e">
        <f>CL239*Refining!$F$9</f>
        <v>#VALUE!</v>
      </c>
      <c r="CW239" s="145" t="e">
        <f>CM239*Refining!$F$10</f>
        <v>#VALUE!</v>
      </c>
      <c r="CX239" s="145" t="e">
        <f>CN239*Refining!$F$11</f>
        <v>#VALUE!</v>
      </c>
      <c r="CY239" s="145" t="e">
        <f>CO239*Refining!$F$12</f>
        <v>#VALUE!</v>
      </c>
      <c r="CZ239" s="185" t="e">
        <f t="shared" ref="CZ239:DS239" si="964">IF(CF239 = 0, "", CF239)</f>
        <v>#VALUE!</v>
      </c>
      <c r="DA239" s="186" t="e">
        <f t="shared" si="964"/>
        <v>#VALUE!</v>
      </c>
      <c r="DB239" s="186" t="e">
        <f t="shared" si="964"/>
        <v>#VALUE!</v>
      </c>
      <c r="DC239" s="186" t="e">
        <f t="shared" si="964"/>
        <v>#VALUE!</v>
      </c>
      <c r="DD239" s="186" t="e">
        <f t="shared" si="964"/>
        <v>#VALUE!</v>
      </c>
      <c r="DE239" s="186" t="e">
        <f t="shared" si="964"/>
        <v>#VALUE!</v>
      </c>
      <c r="DF239" s="186" t="e">
        <f t="shared" si="964"/>
        <v>#VALUE!</v>
      </c>
      <c r="DG239" s="186" t="e">
        <f t="shared" si="964"/>
        <v>#VALUE!</v>
      </c>
      <c r="DH239" s="186" t="e">
        <f t="shared" si="964"/>
        <v>#VALUE!</v>
      </c>
      <c r="DI239" s="187" t="e">
        <f t="shared" si="964"/>
        <v>#VALUE!</v>
      </c>
      <c r="DJ239" s="185" t="e">
        <f t="shared" si="964"/>
        <v>#VALUE!</v>
      </c>
      <c r="DK239" s="186" t="e">
        <f t="shared" si="964"/>
        <v>#VALUE!</v>
      </c>
      <c r="DL239" s="186" t="e">
        <f t="shared" si="964"/>
        <v>#VALUE!</v>
      </c>
      <c r="DM239" s="186" t="e">
        <f t="shared" si="964"/>
        <v>#VALUE!</v>
      </c>
      <c r="DN239" s="211" t="e">
        <f t="shared" si="964"/>
        <v>#VALUE!</v>
      </c>
      <c r="DO239" s="186" t="e">
        <f t="shared" si="964"/>
        <v>#VALUE!</v>
      </c>
      <c r="DP239" s="186" t="e">
        <f t="shared" si="964"/>
        <v>#VALUE!</v>
      </c>
      <c r="DQ239" s="186" t="e">
        <f t="shared" si="964"/>
        <v>#VALUE!</v>
      </c>
      <c r="DR239" s="186" t="e">
        <f t="shared" si="964"/>
        <v>#VALUE!</v>
      </c>
      <c r="DS239" s="187" t="e">
        <f t="shared" si="964"/>
        <v>#VALUE!</v>
      </c>
      <c r="DT239" s="185" t="e">
        <f t="shared" si="11"/>
        <v>#VALUE!</v>
      </c>
      <c r="DU239" s="189" t="e">
        <f t="shared" si="12"/>
        <v>#VALUE!</v>
      </c>
      <c r="DV239" s="133" t="e">
        <f>CZ239*'Ores &amp; Ingots'!$C$3+DA239*'Ores &amp; Ingots'!$C$4+DB239*'Ores &amp; Ingots'!$C$5+DC239*'Ores &amp; Ingots'!$C$6+DD239*'Ores &amp; Ingots'!$C$7+DE239*'Ores &amp; Ingots'!$C$8+DF239*'Ores &amp; Ingots'!$C$9+DG239*'Ores &amp; Ingots'!$C$10+DH239*'Ores &amp; Ingots'!$C$11+DI239*'Ores &amp; Ingots'!$C$12</f>
        <v>#VALUE!</v>
      </c>
      <c r="DW239" s="133" t="e">
        <f>DJ239*'Ores &amp; Ingots'!$B$3+DK239*'Ores &amp; Ingots'!$B$4+DL239*'Ores &amp; Ingots'!$B$5+DM239*'Ores &amp; Ingots'!$B$6+DN239*'Ores &amp; Ingots'!$B$7+DO239*'Ores &amp; Ingots'!$B$8+DP239*'Ores &amp; Ingots'!$B$9+DQ239*'Ores &amp; Ingots'!$B$10+DR239*'Ores &amp; Ingots'!$B$11+DS239*'Ores &amp; Ingots'!$B$12</f>
        <v>#VALUE!</v>
      </c>
      <c r="DX239" s="189" t="e">
        <f>CZ239*Refining!$G$3+DA239*Refining!$G$4+DB239*Refining!$G$5+DC239*Refining!$G$6+DD239*Refining!$G$7+DE239*Refining!$G$8+DF239*Refining!$G$9+DG239*Refining!$G$10+DH239*Refining!$G$11+DI239*Refining!$G$12</f>
        <v>#VALUE!</v>
      </c>
      <c r="DY239" s="189" t="e">
        <f t="shared" si="13"/>
        <v>#VALUE!</v>
      </c>
      <c r="DZ239" s="192" t="e">
        <f t="shared" si="14"/>
        <v>#VALUE!</v>
      </c>
      <c r="EA239" s="185" t="e">
        <f t="shared" si="15"/>
        <v>#VALUE!</v>
      </c>
      <c r="EB239" s="194" t="e">
        <f t="shared" ref="EB239:EC239" si="965">EA239/60</f>
        <v>#VALUE!</v>
      </c>
      <c r="EC239" s="194" t="e">
        <f t="shared" si="965"/>
        <v>#VALUE!</v>
      </c>
      <c r="ED239" s="185" t="e">
        <f t="shared" si="17"/>
        <v>#VALUE!</v>
      </c>
      <c r="EE239" s="194" t="e">
        <f t="shared" ref="EE239:EF239" si="966">ED239/1000</f>
        <v>#VALUE!</v>
      </c>
      <c r="EF239" s="196" t="e">
        <f t="shared" si="966"/>
        <v>#VALUE!</v>
      </c>
      <c r="EG239" s="130" t="e">
        <f t="shared" si="19"/>
        <v>#VALUE!</v>
      </c>
      <c r="EH239" s="132" t="e">
        <f t="shared" si="20"/>
        <v>#VALUE!</v>
      </c>
      <c r="EI239" s="133" t="s">
        <v>28</v>
      </c>
    </row>
    <row r="240" spans="1:139" ht="12.75" x14ac:dyDescent="0.2">
      <c r="A240" s="864"/>
      <c r="B240" s="365" t="s">
        <v>394</v>
      </c>
      <c r="C240" s="137" t="s">
        <v>155</v>
      </c>
      <c r="D240" s="137">
        <v>1</v>
      </c>
      <c r="E240" s="137">
        <v>1</v>
      </c>
      <c r="F240" s="137">
        <v>1</v>
      </c>
      <c r="G240" s="139">
        <f t="shared" si="0"/>
        <v>0.125</v>
      </c>
      <c r="H240" s="140">
        <v>8</v>
      </c>
      <c r="I240" s="140">
        <v>20</v>
      </c>
      <c r="J240" s="140">
        <f>H240/Main!$D$9</f>
        <v>1.6</v>
      </c>
      <c r="K240" s="140">
        <f>I240/Main!$D$10</f>
        <v>10</v>
      </c>
      <c r="L240" s="140">
        <f t="shared" si="1"/>
        <v>6.25</v>
      </c>
      <c r="M240" s="140">
        <v>1</v>
      </c>
      <c r="N240" s="143"/>
      <c r="O240" s="143"/>
      <c r="P240" s="143"/>
      <c r="Q240" s="145"/>
      <c r="R240" s="143"/>
      <c r="S240" s="146"/>
      <c r="T240" s="146"/>
      <c r="U240" s="143"/>
      <c r="V240" s="143"/>
      <c r="W240" s="146"/>
      <c r="X240" s="146"/>
      <c r="Y240" s="143"/>
      <c r="Z240" s="143"/>
      <c r="AA240" s="143"/>
      <c r="AB240" s="143"/>
      <c r="AC240" s="362"/>
      <c r="AD240" s="167">
        <v>1</v>
      </c>
      <c r="AE240" s="133">
        <v>0</v>
      </c>
      <c r="AF240" s="133">
        <v>0</v>
      </c>
      <c r="AG240" s="133">
        <v>0</v>
      </c>
      <c r="AH240" s="133">
        <v>0</v>
      </c>
      <c r="AI240" s="133">
        <v>0</v>
      </c>
      <c r="AJ240" s="133">
        <v>0</v>
      </c>
      <c r="AK240" s="133">
        <v>0</v>
      </c>
      <c r="AL240" s="133">
        <v>0</v>
      </c>
      <c r="AM240" s="133">
        <v>0</v>
      </c>
      <c r="AN240" s="133">
        <v>0</v>
      </c>
      <c r="AO240" s="133">
        <v>0</v>
      </c>
      <c r="AP240" s="133">
        <v>0</v>
      </c>
      <c r="AQ240" s="133">
        <v>0</v>
      </c>
      <c r="AR240" s="133">
        <v>0</v>
      </c>
      <c r="AS240" s="133">
        <v>0</v>
      </c>
      <c r="AT240" s="133">
        <v>0</v>
      </c>
      <c r="AU240" s="133">
        <v>0</v>
      </c>
      <c r="AV240" s="133">
        <v>0</v>
      </c>
      <c r="AW240" s="133">
        <v>0</v>
      </c>
      <c r="AX240" s="133">
        <v>0</v>
      </c>
      <c r="AY240" s="406">
        <f t="shared" ref="AY240:BS240" si="967">IF(AD240 = 0, "", AD240)</f>
        <v>1</v>
      </c>
      <c r="AZ240" s="137" t="str">
        <f t="shared" si="967"/>
        <v/>
      </c>
      <c r="BA240" s="137" t="str">
        <f t="shared" si="967"/>
        <v/>
      </c>
      <c r="BB240" s="137" t="str">
        <f t="shared" si="967"/>
        <v/>
      </c>
      <c r="BC240" s="137" t="str">
        <f t="shared" si="967"/>
        <v/>
      </c>
      <c r="BD240" s="137" t="str">
        <f t="shared" si="967"/>
        <v/>
      </c>
      <c r="BE240" s="137" t="str">
        <f t="shared" si="967"/>
        <v/>
      </c>
      <c r="BF240" s="137" t="str">
        <f t="shared" si="967"/>
        <v/>
      </c>
      <c r="BG240" s="137" t="str">
        <f t="shared" si="967"/>
        <v/>
      </c>
      <c r="BH240" s="137" t="str">
        <f t="shared" si="967"/>
        <v/>
      </c>
      <c r="BI240" s="137" t="str">
        <f t="shared" si="967"/>
        <v/>
      </c>
      <c r="BJ240" s="137" t="str">
        <f t="shared" si="967"/>
        <v/>
      </c>
      <c r="BK240" s="137" t="str">
        <f t="shared" si="967"/>
        <v/>
      </c>
      <c r="BL240" s="137" t="str">
        <f t="shared" si="967"/>
        <v/>
      </c>
      <c r="BM240" s="137" t="str">
        <f t="shared" si="967"/>
        <v/>
      </c>
      <c r="BN240" s="137" t="str">
        <f t="shared" si="967"/>
        <v/>
      </c>
      <c r="BO240" s="137" t="str">
        <f t="shared" si="967"/>
        <v/>
      </c>
      <c r="BP240" s="137" t="str">
        <f t="shared" si="967"/>
        <v/>
      </c>
      <c r="BQ240" s="137" t="str">
        <f t="shared" si="967"/>
        <v/>
      </c>
      <c r="BR240" s="137" t="str">
        <f t="shared" si="967"/>
        <v/>
      </c>
      <c r="BS240" s="169" t="str">
        <f t="shared" si="967"/>
        <v/>
      </c>
      <c r="BT240" s="174" t="e">
        <f>$AY240*Assembly!Z$4+$AZ240*Assembly!Z$5+$BA240*Assembly!Z$6+$BB240*Assembly!Z$7+$BC240*Assembly!Z$8+$BD240*Assembly!Z$9+$BE240*Assembly!Z$10+$BF240*Assembly!Z$11+$BG240*Assembly!Z$12+$BH240*Assembly!Z$13+$BI240*Assembly!Z$14+$BJ240*Assembly!Z$15+$BK240*Assembly!Z$16+$BL240*Assembly!Z$17+$BM240*Assembly!Z$18+$BN240*Assembly!Z$19+$BO240*Assembly!Z$20+$BP240*Assembly!Z$21+$BQ240*Assembly!Z$22+$BR240*Assembly!Z$23+$BS240*Assembly!Z$24</f>
        <v>#VALUE!</v>
      </c>
      <c r="BU240" s="133" t="e">
        <f t="shared" si="3"/>
        <v>#VALUE!</v>
      </c>
      <c r="BV240" s="133"/>
      <c r="BW240" s="133" t="e">
        <f>$AY240*Assembly!AD$4+$AZ240*Assembly!AD$5+$BA240*Assembly!AD$6+$BB240*Assembly!AD$7+$BC240*Assembly!AD$8+$BD240*Assembly!AD$9+$BE240*Assembly!AD$10+$BF240*Assembly!AD$11+$BG240*Assembly!AD$12+$BH240*Assembly!AD$13+$BI240*Assembly!AD$14+$BJ240*Assembly!AD$15+$BK240*Assembly!AD$16+$BL240*Assembly!AD$17+$BM240*Assembly!AD$18+$BN240*Assembly!AD$19+$BO240*Assembly!AD$20+$BP240*Assembly!AD$21+$BQ240*Assembly!AD$22+$BR240*Assembly!AD$23+$BS240*Assembly!AD$24</f>
        <v>#VALUE!</v>
      </c>
      <c r="BX240" s="177" t="e">
        <f t="shared" si="4"/>
        <v>#VALUE!</v>
      </c>
      <c r="BY240" s="178" t="e">
        <f t="shared" si="5"/>
        <v>#VALUE!</v>
      </c>
      <c r="BZ240" s="179" t="e">
        <f t="shared" si="6"/>
        <v>#VALUE!</v>
      </c>
      <c r="CA240" s="178" t="e">
        <f t="shared" si="7"/>
        <v>#VALUE!</v>
      </c>
      <c r="CB240" s="133" t="e">
        <f>$AY240*Assembly!Y$4+$AZ240*Assembly!Y$5+$BA240*Assembly!Y$6+$BB240*Assembly!Y$7+$BC240*Assembly!Y$8+$BD240*Assembly!Y$9+$BE240*Assembly!Y$10+$BF240*Assembly!Y$11+$BG240*Assembly!Y$12+$BH240*Assembly!Y$13+$BI240*Assembly!Y$14+$BJ240*Assembly!Y$15+$BK240*Assembly!Y$16+$BL240*Assembly!Y$17+$BM240*Assembly!Y$18+$BN240*Assembly!Y$19+$BO240*Assembly!Y$20+$BP240*Assembly!Y$21+$BQ240*Assembly!Y$22+$BR240*Assembly!Y$23+$BS240*Assembly!Y$24</f>
        <v>#VALUE!</v>
      </c>
      <c r="CC240" s="133" t="e">
        <f t="shared" si="8"/>
        <v>#VALUE!</v>
      </c>
      <c r="CD240" s="130" t="e">
        <f t="shared" si="9"/>
        <v>#VALUE!</v>
      </c>
      <c r="CE240" s="183" t="e">
        <f>$AY240*Assembly!AC$4+$AZ240*Assembly!AC$5+$BA240*Assembly!AC$6+$BB240*Assembly!AC$7+$BC240*Assembly!AC$8+$BD240*Assembly!AC$9+$BE240*Assembly!AC$10+$BF240*Assembly!AC$11+$BG240*Assembly!AC$12+$BH240*Assembly!AC$13+$BI240*Assembly!AC$14+$BJ240*Assembly!AC$15+$BK240*Assembly!AC$16+$BL240*Assembly!AC$17+$BM240*Assembly!AC$18+$BN240*Assembly!AC$19+$BO240*Assembly!AC$20+$BP240*Assembly!AC$21+$BQ240*Assembly!AC$22+$BR240*Assembly!AC$23+$BS240*Assembly!AC$24</f>
        <v>#VALUE!</v>
      </c>
      <c r="CF240" s="145" t="e">
        <f>$AY240*Assembly!M$4+$AZ240*Assembly!M$5+$BA240*Assembly!M$6+$BB240*Assembly!M$7+$BC240*Assembly!M$8+$BD240*Assembly!M$9+$BE240*Assembly!M$10+$BF240*Assembly!M$11+$BG240*Assembly!M$12+$BH240*Assembly!M$13+$BI240*Assembly!M$14+$BJ240*Assembly!M$15+$BK240*Assembly!M$16+$BL240*Assembly!M$17+$BM240*Assembly!M$18+$BN240*Assembly!M$19+$BO240*Assembly!M$20+$BP240*Assembly!M$21+$BQ240*Assembly!M$22+$BR240*Assembly!M$23+$BS240*Assembly!M$24</f>
        <v>#VALUE!</v>
      </c>
      <c r="CG240" s="145" t="e">
        <f>$AY240*Assembly!N$4+$AZ240*Assembly!N$5+$BA240*Assembly!N$6+$BB240*Assembly!N$7+$BC240*Assembly!N$8+$BD240*Assembly!N$9+$BE240*Assembly!N$10+$BF240*Assembly!N$11+$BG240*Assembly!N$12+$BH240*Assembly!N$13+$BI240*Assembly!N$14+$BJ240*Assembly!N$15+$BK240*Assembly!N$16+$BL240*Assembly!N$17+$BM240*Assembly!N$18+$BN240*Assembly!N$19+$BO240*Assembly!N$20+$BP240*Assembly!N$21+$BQ240*Assembly!N$22+$BR240*Assembly!N$23+$BS240*Assembly!N$24</f>
        <v>#VALUE!</v>
      </c>
      <c r="CH240" s="145" t="e">
        <f>$AY240*Assembly!O$4+$AZ240*Assembly!O$5+$BA240*Assembly!O$6+$BB240*Assembly!O$7+$BC240*Assembly!O$8+$BD240*Assembly!O$9+$BE240*Assembly!O$10+$BF240*Assembly!O$11+$BG240*Assembly!O$12+$BH240*Assembly!O$13+$BI240*Assembly!O$14+$BJ240*Assembly!O$15+$BK240*Assembly!O$16+$BL240*Assembly!O$17+$BM240*Assembly!O$18+$BN240*Assembly!O$19+$BO240*Assembly!O$20+$BP240*Assembly!O$21+$BQ240*Assembly!O$22+$BR240*Assembly!O$23+$BS240*Assembly!O$24</f>
        <v>#VALUE!</v>
      </c>
      <c r="CI240" s="140" t="e">
        <f>$AY240*Assembly!P$4+$AZ240*Assembly!P$5+$BA240*Assembly!P$6+$BB240*Assembly!P$7+$BC240*Assembly!P$8+$BD240*Assembly!P$9+$BE240*Assembly!P$10+$BF240*Assembly!P$11+$BG240*Assembly!P$12+$BH240*Assembly!P$13+$BI240*Assembly!P$14+$BJ240*Assembly!P$15+$BK240*Assembly!P$16+$BL240*Assembly!P$17+$BM240*Assembly!P$18+$BN240*Assembly!P$19+$BO240*Assembly!P$20+$BP240*Assembly!P$21+$BQ240*Assembly!P$22+$BR240*Assembly!P$23+$BS240*Assembly!P$24</f>
        <v>#VALUE!</v>
      </c>
      <c r="CJ240" s="140" t="e">
        <f>$AY240*Assembly!Q$4+$AZ240*Assembly!Q$5+$BA240*Assembly!Q$6+$BB240*Assembly!Q$7+$BC240*Assembly!Q$8+$BD240*Assembly!Q$9+$BE240*Assembly!Q$10+$BF240*Assembly!Q$11+$BG240*Assembly!Q$12+$BH240*Assembly!Q$13+$BI240*Assembly!Q$14+$BJ240*Assembly!Q$15+$BK240*Assembly!Q$16+$BL240*Assembly!Q$17+$BM240*Assembly!Q$18+$BN240*Assembly!Q$19+$BO240*Assembly!Q$20+$BP240*Assembly!Q$21+$BQ240*Assembly!Q$22+$BR240*Assembly!Q$23+$BS240*Assembly!Q$24</f>
        <v>#VALUE!</v>
      </c>
      <c r="CK240" s="145" t="e">
        <f>$AY240*Assembly!R$4+$AZ240*Assembly!R$5+$BA240*Assembly!R$6+$BB240*Assembly!R$7+$BC240*Assembly!R$8+$BD240*Assembly!R$9+$BE240*Assembly!R$10+$BF240*Assembly!R$11+$BG240*Assembly!R$12+$BH240*Assembly!R$13+$BI240*Assembly!R$14+$BJ240*Assembly!R$15+$BK240*Assembly!R$16+$BL240*Assembly!R$17+$BM240*Assembly!R$18+$BN240*Assembly!R$19+$BO240*Assembly!R$20+$BP240*Assembly!R$21+$BQ240*Assembly!R$22+$BR240*Assembly!R$23+$BS240*Assembly!R$24</f>
        <v>#VALUE!</v>
      </c>
      <c r="CL240" s="140" t="e">
        <f>$AY240*Assembly!S$4+$AZ240*Assembly!S$5+$BA240*Assembly!S$6+$BB240*Assembly!S$7+$BC240*Assembly!S$8+$BD240*Assembly!S$9+$BE240*Assembly!S$10+$BF240*Assembly!S$11+$BG240*Assembly!S$12+$BH240*Assembly!S$13+$BI240*Assembly!S$14+$BJ240*Assembly!S$15+$BK240*Assembly!S$16+$BL240*Assembly!S$17+$BM240*Assembly!S$18+$BN240*Assembly!S$19+$BO240*Assembly!S$20+$BP240*Assembly!S$21+$BQ240*Assembly!S$22+$BR240*Assembly!S$23+$BS240*Assembly!S$24</f>
        <v>#VALUE!</v>
      </c>
      <c r="CM240" s="140" t="e">
        <f>$AY240*Assembly!T$4+$AZ240*Assembly!T$5+$BA240*Assembly!T$6+$BB240*Assembly!T$7+$BC240*Assembly!T$8+$BD240*Assembly!T$9+$BE240*Assembly!T$10+$BF240*Assembly!T$11+$BG240*Assembly!T$12+$BH240*Assembly!T$13+$BI240*Assembly!T$14+$BJ240*Assembly!T$15+$BK240*Assembly!T$16+$BL240*Assembly!T$17+$BM240*Assembly!T$18+$BN240*Assembly!T$19+$BO240*Assembly!T$20+$BP240*Assembly!T$21+$BQ240*Assembly!T$22+$BR240*Assembly!T$23+$BS240*Assembly!T$24</f>
        <v>#VALUE!</v>
      </c>
      <c r="CN240" s="140" t="e">
        <f>$AY240*Assembly!U$4+$AZ240*Assembly!U$5+$BA240*Assembly!U$6+$BB240*Assembly!U$7+$BC240*Assembly!U$8+$BD240*Assembly!U$9+$BE240*Assembly!U$10+$BF240*Assembly!U$11+$BG240*Assembly!U$12+$BH240*Assembly!U$13+$BI240*Assembly!U$14+$BJ240*Assembly!U$15+$BK240*Assembly!U$16+$BL240*Assembly!U$17+$BM240*Assembly!U$18+$BN240*Assembly!U$19+$BO240*Assembly!U$20+$BP240*Assembly!U$21+$BQ240*Assembly!U$22+$BR240*Assembly!U$23+$BS240*Assembly!U$24</f>
        <v>#VALUE!</v>
      </c>
      <c r="CO240" s="145" t="e">
        <f>$AY240*Assembly!V$4+$AZ240*Assembly!V$5+$BA240*Assembly!V$6+$BB240*Assembly!V$7+$BC240*Assembly!V$8+$BD240*Assembly!V$9+$BE240*Assembly!V$10+$BF240*Assembly!V$11+$BG240*Assembly!V$12+$BH240*Assembly!V$13+$BI240*Assembly!V$14+$BJ240*Assembly!V$15+$BK240*Assembly!V$16+$BL240*Assembly!V$17+$BM240*Assembly!V$18+$BN240*Assembly!V$19+$BO240*Assembly!V$20+$BP240*Assembly!V$21+$BQ240*Assembly!V$22+$BR240*Assembly!V$23+$BS240*Assembly!V$24</f>
        <v>#VALUE!</v>
      </c>
      <c r="CP240" s="145" t="e">
        <f>CF240*Refining!$F$3</f>
        <v>#VALUE!</v>
      </c>
      <c r="CQ240" s="145" t="e">
        <f>CG240*Refining!$F$4</f>
        <v>#VALUE!</v>
      </c>
      <c r="CR240" s="145" t="e">
        <f>CH240*Refining!$F$5</f>
        <v>#VALUE!</v>
      </c>
      <c r="CS240" s="145" t="e">
        <f>CI240*Refining!$F$6</f>
        <v>#VALUE!</v>
      </c>
      <c r="CT240" s="145" t="e">
        <f>CJ240*Refining!$F$7</f>
        <v>#VALUE!</v>
      </c>
      <c r="CU240" s="145" t="e">
        <f>CK240*Refining!$F$8</f>
        <v>#VALUE!</v>
      </c>
      <c r="CV240" s="145" t="e">
        <f>CL240*Refining!$F$9</f>
        <v>#VALUE!</v>
      </c>
      <c r="CW240" s="145" t="e">
        <f>CM240*Refining!$F$10</f>
        <v>#VALUE!</v>
      </c>
      <c r="CX240" s="145" t="e">
        <f>CN240*Refining!$F$11</f>
        <v>#VALUE!</v>
      </c>
      <c r="CY240" s="145" t="e">
        <f>CO240*Refining!$F$12</f>
        <v>#VALUE!</v>
      </c>
      <c r="CZ240" s="185" t="e">
        <f t="shared" ref="CZ240:DS240" si="968">IF(CF240 = 0, "", CF240)</f>
        <v>#VALUE!</v>
      </c>
      <c r="DA240" s="186" t="e">
        <f t="shared" si="968"/>
        <v>#VALUE!</v>
      </c>
      <c r="DB240" s="186" t="e">
        <f t="shared" si="968"/>
        <v>#VALUE!</v>
      </c>
      <c r="DC240" s="186" t="e">
        <f t="shared" si="968"/>
        <v>#VALUE!</v>
      </c>
      <c r="DD240" s="186" t="e">
        <f t="shared" si="968"/>
        <v>#VALUE!</v>
      </c>
      <c r="DE240" s="186" t="e">
        <f t="shared" si="968"/>
        <v>#VALUE!</v>
      </c>
      <c r="DF240" s="186" t="e">
        <f t="shared" si="968"/>
        <v>#VALUE!</v>
      </c>
      <c r="DG240" s="186" t="e">
        <f t="shared" si="968"/>
        <v>#VALUE!</v>
      </c>
      <c r="DH240" s="186" t="e">
        <f t="shared" si="968"/>
        <v>#VALUE!</v>
      </c>
      <c r="DI240" s="187" t="e">
        <f t="shared" si="968"/>
        <v>#VALUE!</v>
      </c>
      <c r="DJ240" s="185" t="e">
        <f t="shared" si="968"/>
        <v>#VALUE!</v>
      </c>
      <c r="DK240" s="186" t="e">
        <f t="shared" si="968"/>
        <v>#VALUE!</v>
      </c>
      <c r="DL240" s="186" t="e">
        <f t="shared" si="968"/>
        <v>#VALUE!</v>
      </c>
      <c r="DM240" s="186" t="e">
        <f t="shared" si="968"/>
        <v>#VALUE!</v>
      </c>
      <c r="DN240" s="211" t="e">
        <f t="shared" si="968"/>
        <v>#VALUE!</v>
      </c>
      <c r="DO240" s="186" t="e">
        <f t="shared" si="968"/>
        <v>#VALUE!</v>
      </c>
      <c r="DP240" s="186" t="e">
        <f t="shared" si="968"/>
        <v>#VALUE!</v>
      </c>
      <c r="DQ240" s="186" t="e">
        <f t="shared" si="968"/>
        <v>#VALUE!</v>
      </c>
      <c r="DR240" s="186" t="e">
        <f t="shared" si="968"/>
        <v>#VALUE!</v>
      </c>
      <c r="DS240" s="187" t="e">
        <f t="shared" si="968"/>
        <v>#VALUE!</v>
      </c>
      <c r="DT240" s="185" t="e">
        <f t="shared" si="11"/>
        <v>#VALUE!</v>
      </c>
      <c r="DU240" s="189" t="e">
        <f t="shared" si="12"/>
        <v>#VALUE!</v>
      </c>
      <c r="DV240" s="133" t="e">
        <f>CZ240*'Ores &amp; Ingots'!$C$3+DA240*'Ores &amp; Ingots'!$C$4+DB240*'Ores &amp; Ingots'!$C$5+DC240*'Ores &amp; Ingots'!$C$6+DD240*'Ores &amp; Ingots'!$C$7+DE240*'Ores &amp; Ingots'!$C$8+DF240*'Ores &amp; Ingots'!$C$9+DG240*'Ores &amp; Ingots'!$C$10+DH240*'Ores &amp; Ingots'!$C$11+DI240*'Ores &amp; Ingots'!$C$12</f>
        <v>#VALUE!</v>
      </c>
      <c r="DW240" s="133" t="e">
        <f>DJ240*'Ores &amp; Ingots'!$B$3+DK240*'Ores &amp; Ingots'!$B$4+DL240*'Ores &amp; Ingots'!$B$5+DM240*'Ores &amp; Ingots'!$B$6+DN240*'Ores &amp; Ingots'!$B$7+DO240*'Ores &amp; Ingots'!$B$8+DP240*'Ores &amp; Ingots'!$B$9+DQ240*'Ores &amp; Ingots'!$B$10+DR240*'Ores &amp; Ingots'!$B$11+DS240*'Ores &amp; Ingots'!$B$12</f>
        <v>#VALUE!</v>
      </c>
      <c r="DX240" s="189" t="e">
        <f>CZ240*Refining!$G$3+DA240*Refining!$G$4+DB240*Refining!$G$5+DC240*Refining!$G$6+DD240*Refining!$G$7+DE240*Refining!$G$8+DF240*Refining!$G$9+DG240*Refining!$G$10+DH240*Refining!$G$11+DI240*Refining!$G$12</f>
        <v>#VALUE!</v>
      </c>
      <c r="DY240" s="189" t="e">
        <f t="shared" si="13"/>
        <v>#VALUE!</v>
      </c>
      <c r="DZ240" s="192" t="e">
        <f t="shared" si="14"/>
        <v>#VALUE!</v>
      </c>
      <c r="EA240" s="185" t="e">
        <f t="shared" si="15"/>
        <v>#VALUE!</v>
      </c>
      <c r="EB240" s="194" t="e">
        <f t="shared" ref="EB240:EC240" si="969">EA240/60</f>
        <v>#VALUE!</v>
      </c>
      <c r="EC240" s="194" t="e">
        <f t="shared" si="969"/>
        <v>#VALUE!</v>
      </c>
      <c r="ED240" s="185" t="e">
        <f t="shared" si="17"/>
        <v>#VALUE!</v>
      </c>
      <c r="EE240" s="194" t="e">
        <f t="shared" ref="EE240:EF240" si="970">ED240/1000</f>
        <v>#VALUE!</v>
      </c>
      <c r="EF240" s="196" t="e">
        <f t="shared" si="970"/>
        <v>#VALUE!</v>
      </c>
      <c r="EG240" s="130" t="e">
        <f t="shared" si="19"/>
        <v>#VALUE!</v>
      </c>
      <c r="EH240" s="132" t="e">
        <f t="shared" si="20"/>
        <v>#VALUE!</v>
      </c>
      <c r="EI240" s="133" t="s">
        <v>28</v>
      </c>
    </row>
    <row r="241" spans="1:139" ht="12.75" x14ac:dyDescent="0.2">
      <c r="A241" s="864"/>
      <c r="B241" s="365" t="s">
        <v>395</v>
      </c>
      <c r="C241" s="137" t="s">
        <v>155</v>
      </c>
      <c r="D241" s="137">
        <v>1</v>
      </c>
      <c r="E241" s="137">
        <v>1</v>
      </c>
      <c r="F241" s="137">
        <v>1</v>
      </c>
      <c r="G241" s="139">
        <f t="shared" si="0"/>
        <v>0.125</v>
      </c>
      <c r="H241" s="140">
        <v>5</v>
      </c>
      <c r="I241" s="140">
        <v>12.5</v>
      </c>
      <c r="J241" s="140">
        <f>H241/Main!$D$9</f>
        <v>1</v>
      </c>
      <c r="K241" s="140">
        <f>I241/Main!$D$10</f>
        <v>6.25</v>
      </c>
      <c r="L241" s="140">
        <f t="shared" si="1"/>
        <v>6.25</v>
      </c>
      <c r="M241" s="140">
        <v>1</v>
      </c>
      <c r="N241" s="143"/>
      <c r="O241" s="143"/>
      <c r="P241" s="143"/>
      <c r="Q241" s="145"/>
      <c r="R241" s="143"/>
      <c r="S241" s="146"/>
      <c r="T241" s="146"/>
      <c r="U241" s="143"/>
      <c r="V241" s="143"/>
      <c r="W241" s="146"/>
      <c r="X241" s="146"/>
      <c r="Y241" s="143"/>
      <c r="Z241" s="143"/>
      <c r="AA241" s="143"/>
      <c r="AB241" s="143"/>
      <c r="AC241" s="362"/>
      <c r="AD241" s="167">
        <v>1</v>
      </c>
      <c r="AE241" s="133">
        <v>0</v>
      </c>
      <c r="AF241" s="133">
        <v>0</v>
      </c>
      <c r="AG241" s="133">
        <v>0</v>
      </c>
      <c r="AH241" s="133">
        <v>0</v>
      </c>
      <c r="AI241" s="133">
        <v>0</v>
      </c>
      <c r="AJ241" s="133">
        <v>0</v>
      </c>
      <c r="AK241" s="133">
        <v>0</v>
      </c>
      <c r="AL241" s="133">
        <v>0</v>
      </c>
      <c r="AM241" s="133">
        <v>0</v>
      </c>
      <c r="AN241" s="133">
        <v>0</v>
      </c>
      <c r="AO241" s="133">
        <v>0</v>
      </c>
      <c r="AP241" s="133">
        <v>0</v>
      </c>
      <c r="AQ241" s="133">
        <v>0</v>
      </c>
      <c r="AR241" s="133">
        <v>0</v>
      </c>
      <c r="AS241" s="133">
        <v>0</v>
      </c>
      <c r="AT241" s="133">
        <v>0</v>
      </c>
      <c r="AU241" s="133">
        <v>0</v>
      </c>
      <c r="AV241" s="133">
        <v>0</v>
      </c>
      <c r="AW241" s="133">
        <v>0</v>
      </c>
      <c r="AX241" s="133">
        <v>0</v>
      </c>
      <c r="AY241" s="406">
        <f t="shared" ref="AY241:BS241" si="971">IF(AD241 = 0, "", AD241)</f>
        <v>1</v>
      </c>
      <c r="AZ241" s="137" t="str">
        <f t="shared" si="971"/>
        <v/>
      </c>
      <c r="BA241" s="137" t="str">
        <f t="shared" si="971"/>
        <v/>
      </c>
      <c r="BB241" s="137" t="str">
        <f t="shared" si="971"/>
        <v/>
      </c>
      <c r="BC241" s="137" t="str">
        <f t="shared" si="971"/>
        <v/>
      </c>
      <c r="BD241" s="137" t="str">
        <f t="shared" si="971"/>
        <v/>
      </c>
      <c r="BE241" s="137" t="str">
        <f t="shared" si="971"/>
        <v/>
      </c>
      <c r="BF241" s="137" t="str">
        <f t="shared" si="971"/>
        <v/>
      </c>
      <c r="BG241" s="137" t="str">
        <f t="shared" si="971"/>
        <v/>
      </c>
      <c r="BH241" s="137" t="str">
        <f t="shared" si="971"/>
        <v/>
      </c>
      <c r="BI241" s="137" t="str">
        <f t="shared" si="971"/>
        <v/>
      </c>
      <c r="BJ241" s="137" t="str">
        <f t="shared" si="971"/>
        <v/>
      </c>
      <c r="BK241" s="137" t="str">
        <f t="shared" si="971"/>
        <v/>
      </c>
      <c r="BL241" s="137" t="str">
        <f t="shared" si="971"/>
        <v/>
      </c>
      <c r="BM241" s="137" t="str">
        <f t="shared" si="971"/>
        <v/>
      </c>
      <c r="BN241" s="137" t="str">
        <f t="shared" si="971"/>
        <v/>
      </c>
      <c r="BO241" s="137" t="str">
        <f t="shared" si="971"/>
        <v/>
      </c>
      <c r="BP241" s="137" t="str">
        <f t="shared" si="971"/>
        <v/>
      </c>
      <c r="BQ241" s="137" t="str">
        <f t="shared" si="971"/>
        <v/>
      </c>
      <c r="BR241" s="137" t="str">
        <f t="shared" si="971"/>
        <v/>
      </c>
      <c r="BS241" s="169" t="str">
        <f t="shared" si="971"/>
        <v/>
      </c>
      <c r="BT241" s="174" t="e">
        <f>$AY241*Assembly!Z$4+$AZ241*Assembly!Z$5+$BA241*Assembly!Z$6+$BB241*Assembly!Z$7+$BC241*Assembly!Z$8+$BD241*Assembly!Z$9+$BE241*Assembly!Z$10+$BF241*Assembly!Z$11+$BG241*Assembly!Z$12+$BH241*Assembly!Z$13+$BI241*Assembly!Z$14+$BJ241*Assembly!Z$15+$BK241*Assembly!Z$16+$BL241*Assembly!Z$17+$BM241*Assembly!Z$18+$BN241*Assembly!Z$19+$BO241*Assembly!Z$20+$BP241*Assembly!Z$21+$BQ241*Assembly!Z$22+$BR241*Assembly!Z$23+$BS241*Assembly!Z$24</f>
        <v>#VALUE!</v>
      </c>
      <c r="BU241" s="133" t="e">
        <f t="shared" si="3"/>
        <v>#VALUE!</v>
      </c>
      <c r="BV241" s="133"/>
      <c r="BW241" s="133" t="e">
        <f>$AY241*Assembly!AD$4+$AZ241*Assembly!AD$5+$BA241*Assembly!AD$6+$BB241*Assembly!AD$7+$BC241*Assembly!AD$8+$BD241*Assembly!AD$9+$BE241*Assembly!AD$10+$BF241*Assembly!AD$11+$BG241*Assembly!AD$12+$BH241*Assembly!AD$13+$BI241*Assembly!AD$14+$BJ241*Assembly!AD$15+$BK241*Assembly!AD$16+$BL241*Assembly!AD$17+$BM241*Assembly!AD$18+$BN241*Assembly!AD$19+$BO241*Assembly!AD$20+$BP241*Assembly!AD$21+$BQ241*Assembly!AD$22+$BR241*Assembly!AD$23+$BS241*Assembly!AD$24</f>
        <v>#VALUE!</v>
      </c>
      <c r="BX241" s="177" t="e">
        <f t="shared" si="4"/>
        <v>#VALUE!</v>
      </c>
      <c r="BY241" s="178" t="e">
        <f t="shared" si="5"/>
        <v>#VALUE!</v>
      </c>
      <c r="BZ241" s="179" t="e">
        <f t="shared" si="6"/>
        <v>#VALUE!</v>
      </c>
      <c r="CA241" s="178" t="e">
        <f t="shared" si="7"/>
        <v>#VALUE!</v>
      </c>
      <c r="CB241" s="133" t="e">
        <f>$AY241*Assembly!Y$4+$AZ241*Assembly!Y$5+$BA241*Assembly!Y$6+$BB241*Assembly!Y$7+$BC241*Assembly!Y$8+$BD241*Assembly!Y$9+$BE241*Assembly!Y$10+$BF241*Assembly!Y$11+$BG241*Assembly!Y$12+$BH241*Assembly!Y$13+$BI241*Assembly!Y$14+$BJ241*Assembly!Y$15+$BK241*Assembly!Y$16+$BL241*Assembly!Y$17+$BM241*Assembly!Y$18+$BN241*Assembly!Y$19+$BO241*Assembly!Y$20+$BP241*Assembly!Y$21+$BQ241*Assembly!Y$22+$BR241*Assembly!Y$23+$BS241*Assembly!Y$24</f>
        <v>#VALUE!</v>
      </c>
      <c r="CC241" s="133" t="e">
        <f t="shared" si="8"/>
        <v>#VALUE!</v>
      </c>
      <c r="CD241" s="130" t="e">
        <f t="shared" si="9"/>
        <v>#VALUE!</v>
      </c>
      <c r="CE241" s="183" t="e">
        <f>$AY241*Assembly!AC$4+$AZ241*Assembly!AC$5+$BA241*Assembly!AC$6+$BB241*Assembly!AC$7+$BC241*Assembly!AC$8+$BD241*Assembly!AC$9+$BE241*Assembly!AC$10+$BF241*Assembly!AC$11+$BG241*Assembly!AC$12+$BH241*Assembly!AC$13+$BI241*Assembly!AC$14+$BJ241*Assembly!AC$15+$BK241*Assembly!AC$16+$BL241*Assembly!AC$17+$BM241*Assembly!AC$18+$BN241*Assembly!AC$19+$BO241*Assembly!AC$20+$BP241*Assembly!AC$21+$BQ241*Assembly!AC$22+$BR241*Assembly!AC$23+$BS241*Assembly!AC$24</f>
        <v>#VALUE!</v>
      </c>
      <c r="CF241" s="145" t="e">
        <f>$AY241*Assembly!M$4+$AZ241*Assembly!M$5+$BA241*Assembly!M$6+$BB241*Assembly!M$7+$BC241*Assembly!M$8+$BD241*Assembly!M$9+$BE241*Assembly!M$10+$BF241*Assembly!M$11+$BG241*Assembly!M$12+$BH241*Assembly!M$13+$BI241*Assembly!M$14+$BJ241*Assembly!M$15+$BK241*Assembly!M$16+$BL241*Assembly!M$17+$BM241*Assembly!M$18+$BN241*Assembly!M$19+$BO241*Assembly!M$20+$BP241*Assembly!M$21+$BQ241*Assembly!M$22+$BR241*Assembly!M$23+$BS241*Assembly!M$24</f>
        <v>#VALUE!</v>
      </c>
      <c r="CG241" s="145" t="e">
        <f>$AY241*Assembly!N$4+$AZ241*Assembly!N$5+$BA241*Assembly!N$6+$BB241*Assembly!N$7+$BC241*Assembly!N$8+$BD241*Assembly!N$9+$BE241*Assembly!N$10+$BF241*Assembly!N$11+$BG241*Assembly!N$12+$BH241*Assembly!N$13+$BI241*Assembly!N$14+$BJ241*Assembly!N$15+$BK241*Assembly!N$16+$BL241*Assembly!N$17+$BM241*Assembly!N$18+$BN241*Assembly!N$19+$BO241*Assembly!N$20+$BP241*Assembly!N$21+$BQ241*Assembly!N$22+$BR241*Assembly!N$23+$BS241*Assembly!N$24</f>
        <v>#VALUE!</v>
      </c>
      <c r="CH241" s="145" t="e">
        <f>$AY241*Assembly!O$4+$AZ241*Assembly!O$5+$BA241*Assembly!O$6+$BB241*Assembly!O$7+$BC241*Assembly!O$8+$BD241*Assembly!O$9+$BE241*Assembly!O$10+$BF241*Assembly!O$11+$BG241*Assembly!O$12+$BH241*Assembly!O$13+$BI241*Assembly!O$14+$BJ241*Assembly!O$15+$BK241*Assembly!O$16+$BL241*Assembly!O$17+$BM241*Assembly!O$18+$BN241*Assembly!O$19+$BO241*Assembly!O$20+$BP241*Assembly!O$21+$BQ241*Assembly!O$22+$BR241*Assembly!O$23+$BS241*Assembly!O$24</f>
        <v>#VALUE!</v>
      </c>
      <c r="CI241" s="140" t="e">
        <f>$AY241*Assembly!P$4+$AZ241*Assembly!P$5+$BA241*Assembly!P$6+$BB241*Assembly!P$7+$BC241*Assembly!P$8+$BD241*Assembly!P$9+$BE241*Assembly!P$10+$BF241*Assembly!P$11+$BG241*Assembly!P$12+$BH241*Assembly!P$13+$BI241*Assembly!P$14+$BJ241*Assembly!P$15+$BK241*Assembly!P$16+$BL241*Assembly!P$17+$BM241*Assembly!P$18+$BN241*Assembly!P$19+$BO241*Assembly!P$20+$BP241*Assembly!P$21+$BQ241*Assembly!P$22+$BR241*Assembly!P$23+$BS241*Assembly!P$24</f>
        <v>#VALUE!</v>
      </c>
      <c r="CJ241" s="140" t="e">
        <f>$AY241*Assembly!Q$4+$AZ241*Assembly!Q$5+$BA241*Assembly!Q$6+$BB241*Assembly!Q$7+$BC241*Assembly!Q$8+$BD241*Assembly!Q$9+$BE241*Assembly!Q$10+$BF241*Assembly!Q$11+$BG241*Assembly!Q$12+$BH241*Assembly!Q$13+$BI241*Assembly!Q$14+$BJ241*Assembly!Q$15+$BK241*Assembly!Q$16+$BL241*Assembly!Q$17+$BM241*Assembly!Q$18+$BN241*Assembly!Q$19+$BO241*Assembly!Q$20+$BP241*Assembly!Q$21+$BQ241*Assembly!Q$22+$BR241*Assembly!Q$23+$BS241*Assembly!Q$24</f>
        <v>#VALUE!</v>
      </c>
      <c r="CK241" s="145" t="e">
        <f>$AY241*Assembly!R$4+$AZ241*Assembly!R$5+$BA241*Assembly!R$6+$BB241*Assembly!R$7+$BC241*Assembly!R$8+$BD241*Assembly!R$9+$BE241*Assembly!R$10+$BF241*Assembly!R$11+$BG241*Assembly!R$12+$BH241*Assembly!R$13+$BI241*Assembly!R$14+$BJ241*Assembly!R$15+$BK241*Assembly!R$16+$BL241*Assembly!R$17+$BM241*Assembly!R$18+$BN241*Assembly!R$19+$BO241*Assembly!R$20+$BP241*Assembly!R$21+$BQ241*Assembly!R$22+$BR241*Assembly!R$23+$BS241*Assembly!R$24</f>
        <v>#VALUE!</v>
      </c>
      <c r="CL241" s="140" t="e">
        <f>$AY241*Assembly!S$4+$AZ241*Assembly!S$5+$BA241*Assembly!S$6+$BB241*Assembly!S$7+$BC241*Assembly!S$8+$BD241*Assembly!S$9+$BE241*Assembly!S$10+$BF241*Assembly!S$11+$BG241*Assembly!S$12+$BH241*Assembly!S$13+$BI241*Assembly!S$14+$BJ241*Assembly!S$15+$BK241*Assembly!S$16+$BL241*Assembly!S$17+$BM241*Assembly!S$18+$BN241*Assembly!S$19+$BO241*Assembly!S$20+$BP241*Assembly!S$21+$BQ241*Assembly!S$22+$BR241*Assembly!S$23+$BS241*Assembly!S$24</f>
        <v>#VALUE!</v>
      </c>
      <c r="CM241" s="140" t="e">
        <f>$AY241*Assembly!T$4+$AZ241*Assembly!T$5+$BA241*Assembly!T$6+$BB241*Assembly!T$7+$BC241*Assembly!T$8+$BD241*Assembly!T$9+$BE241*Assembly!T$10+$BF241*Assembly!T$11+$BG241*Assembly!T$12+$BH241*Assembly!T$13+$BI241*Assembly!T$14+$BJ241*Assembly!T$15+$BK241*Assembly!T$16+$BL241*Assembly!T$17+$BM241*Assembly!T$18+$BN241*Assembly!T$19+$BO241*Assembly!T$20+$BP241*Assembly!T$21+$BQ241*Assembly!T$22+$BR241*Assembly!T$23+$BS241*Assembly!T$24</f>
        <v>#VALUE!</v>
      </c>
      <c r="CN241" s="140" t="e">
        <f>$AY241*Assembly!U$4+$AZ241*Assembly!U$5+$BA241*Assembly!U$6+$BB241*Assembly!U$7+$BC241*Assembly!U$8+$BD241*Assembly!U$9+$BE241*Assembly!U$10+$BF241*Assembly!U$11+$BG241*Assembly!U$12+$BH241*Assembly!U$13+$BI241*Assembly!U$14+$BJ241*Assembly!U$15+$BK241*Assembly!U$16+$BL241*Assembly!U$17+$BM241*Assembly!U$18+$BN241*Assembly!U$19+$BO241*Assembly!U$20+$BP241*Assembly!U$21+$BQ241*Assembly!U$22+$BR241*Assembly!U$23+$BS241*Assembly!U$24</f>
        <v>#VALUE!</v>
      </c>
      <c r="CO241" s="145" t="e">
        <f>$AY241*Assembly!V$4+$AZ241*Assembly!V$5+$BA241*Assembly!V$6+$BB241*Assembly!V$7+$BC241*Assembly!V$8+$BD241*Assembly!V$9+$BE241*Assembly!V$10+$BF241*Assembly!V$11+$BG241*Assembly!V$12+$BH241*Assembly!V$13+$BI241*Assembly!V$14+$BJ241*Assembly!V$15+$BK241*Assembly!V$16+$BL241*Assembly!V$17+$BM241*Assembly!V$18+$BN241*Assembly!V$19+$BO241*Assembly!V$20+$BP241*Assembly!V$21+$BQ241*Assembly!V$22+$BR241*Assembly!V$23+$BS241*Assembly!V$24</f>
        <v>#VALUE!</v>
      </c>
      <c r="CP241" s="145" t="e">
        <f>CF241*Refining!$F$3</f>
        <v>#VALUE!</v>
      </c>
      <c r="CQ241" s="145" t="e">
        <f>CG241*Refining!$F$4</f>
        <v>#VALUE!</v>
      </c>
      <c r="CR241" s="145" t="e">
        <f>CH241*Refining!$F$5</f>
        <v>#VALUE!</v>
      </c>
      <c r="CS241" s="145" t="e">
        <f>CI241*Refining!$F$6</f>
        <v>#VALUE!</v>
      </c>
      <c r="CT241" s="145" t="e">
        <f>CJ241*Refining!$F$7</f>
        <v>#VALUE!</v>
      </c>
      <c r="CU241" s="145" t="e">
        <f>CK241*Refining!$F$8</f>
        <v>#VALUE!</v>
      </c>
      <c r="CV241" s="145" t="e">
        <f>CL241*Refining!$F$9</f>
        <v>#VALUE!</v>
      </c>
      <c r="CW241" s="145" t="e">
        <f>CM241*Refining!$F$10</f>
        <v>#VALUE!</v>
      </c>
      <c r="CX241" s="145" t="e">
        <f>CN241*Refining!$F$11</f>
        <v>#VALUE!</v>
      </c>
      <c r="CY241" s="145" t="e">
        <f>CO241*Refining!$F$12</f>
        <v>#VALUE!</v>
      </c>
      <c r="CZ241" s="185" t="e">
        <f t="shared" ref="CZ241:DS241" si="972">IF(CF241 = 0, "", CF241)</f>
        <v>#VALUE!</v>
      </c>
      <c r="DA241" s="186" t="e">
        <f t="shared" si="972"/>
        <v>#VALUE!</v>
      </c>
      <c r="DB241" s="186" t="e">
        <f t="shared" si="972"/>
        <v>#VALUE!</v>
      </c>
      <c r="DC241" s="186" t="e">
        <f t="shared" si="972"/>
        <v>#VALUE!</v>
      </c>
      <c r="DD241" s="186" t="e">
        <f t="shared" si="972"/>
        <v>#VALUE!</v>
      </c>
      <c r="DE241" s="186" t="e">
        <f t="shared" si="972"/>
        <v>#VALUE!</v>
      </c>
      <c r="DF241" s="186" t="e">
        <f t="shared" si="972"/>
        <v>#VALUE!</v>
      </c>
      <c r="DG241" s="186" t="e">
        <f t="shared" si="972"/>
        <v>#VALUE!</v>
      </c>
      <c r="DH241" s="186" t="e">
        <f t="shared" si="972"/>
        <v>#VALUE!</v>
      </c>
      <c r="DI241" s="187" t="e">
        <f t="shared" si="972"/>
        <v>#VALUE!</v>
      </c>
      <c r="DJ241" s="185" t="e">
        <f t="shared" si="972"/>
        <v>#VALUE!</v>
      </c>
      <c r="DK241" s="186" t="e">
        <f t="shared" si="972"/>
        <v>#VALUE!</v>
      </c>
      <c r="DL241" s="186" t="e">
        <f t="shared" si="972"/>
        <v>#VALUE!</v>
      </c>
      <c r="DM241" s="186" t="e">
        <f t="shared" si="972"/>
        <v>#VALUE!</v>
      </c>
      <c r="DN241" s="211" t="e">
        <f t="shared" si="972"/>
        <v>#VALUE!</v>
      </c>
      <c r="DO241" s="186" t="e">
        <f t="shared" si="972"/>
        <v>#VALUE!</v>
      </c>
      <c r="DP241" s="186" t="e">
        <f t="shared" si="972"/>
        <v>#VALUE!</v>
      </c>
      <c r="DQ241" s="186" t="e">
        <f t="shared" si="972"/>
        <v>#VALUE!</v>
      </c>
      <c r="DR241" s="186" t="e">
        <f t="shared" si="972"/>
        <v>#VALUE!</v>
      </c>
      <c r="DS241" s="187" t="e">
        <f t="shared" si="972"/>
        <v>#VALUE!</v>
      </c>
      <c r="DT241" s="185" t="e">
        <f t="shared" si="11"/>
        <v>#VALUE!</v>
      </c>
      <c r="DU241" s="189" t="e">
        <f t="shared" si="12"/>
        <v>#VALUE!</v>
      </c>
      <c r="DV241" s="133" t="e">
        <f>CZ241*'Ores &amp; Ingots'!$C$3+DA241*'Ores &amp; Ingots'!$C$4+DB241*'Ores &amp; Ingots'!$C$5+DC241*'Ores &amp; Ingots'!$C$6+DD241*'Ores &amp; Ingots'!$C$7+DE241*'Ores &amp; Ingots'!$C$8+DF241*'Ores &amp; Ingots'!$C$9+DG241*'Ores &amp; Ingots'!$C$10+DH241*'Ores &amp; Ingots'!$C$11+DI241*'Ores &amp; Ingots'!$C$12</f>
        <v>#VALUE!</v>
      </c>
      <c r="DW241" s="133" t="e">
        <f>DJ241*'Ores &amp; Ingots'!$B$3+DK241*'Ores &amp; Ingots'!$B$4+DL241*'Ores &amp; Ingots'!$B$5+DM241*'Ores &amp; Ingots'!$B$6+DN241*'Ores &amp; Ingots'!$B$7+DO241*'Ores &amp; Ingots'!$B$8+DP241*'Ores &amp; Ingots'!$B$9+DQ241*'Ores &amp; Ingots'!$B$10+DR241*'Ores &amp; Ingots'!$B$11+DS241*'Ores &amp; Ingots'!$B$12</f>
        <v>#VALUE!</v>
      </c>
      <c r="DX241" s="189" t="e">
        <f>CZ241*Refining!$G$3+DA241*Refining!$G$4+DB241*Refining!$G$5+DC241*Refining!$G$6+DD241*Refining!$G$7+DE241*Refining!$G$8+DF241*Refining!$G$9+DG241*Refining!$G$10+DH241*Refining!$G$11+DI241*Refining!$G$12</f>
        <v>#VALUE!</v>
      </c>
      <c r="DY241" s="189" t="e">
        <f t="shared" si="13"/>
        <v>#VALUE!</v>
      </c>
      <c r="DZ241" s="192" t="e">
        <f t="shared" si="14"/>
        <v>#VALUE!</v>
      </c>
      <c r="EA241" s="185" t="e">
        <f t="shared" si="15"/>
        <v>#VALUE!</v>
      </c>
      <c r="EB241" s="194" t="e">
        <f t="shared" ref="EB241:EC241" si="973">EA241/60</f>
        <v>#VALUE!</v>
      </c>
      <c r="EC241" s="194" t="e">
        <f t="shared" si="973"/>
        <v>#VALUE!</v>
      </c>
      <c r="ED241" s="185" t="e">
        <f t="shared" si="17"/>
        <v>#VALUE!</v>
      </c>
      <c r="EE241" s="194" t="e">
        <f t="shared" ref="EE241:EF241" si="974">ED241/1000</f>
        <v>#VALUE!</v>
      </c>
      <c r="EF241" s="196" t="e">
        <f t="shared" si="974"/>
        <v>#VALUE!</v>
      </c>
      <c r="EG241" s="130" t="e">
        <f t="shared" si="19"/>
        <v>#VALUE!</v>
      </c>
      <c r="EH241" s="132" t="e">
        <f t="shared" si="20"/>
        <v>#VALUE!</v>
      </c>
      <c r="EI241" s="133" t="s">
        <v>28</v>
      </c>
    </row>
    <row r="242" spans="1:139" ht="12.75" x14ac:dyDescent="0.2">
      <c r="A242" s="864"/>
      <c r="B242" s="365" t="s">
        <v>396</v>
      </c>
      <c r="C242" s="137" t="s">
        <v>155</v>
      </c>
      <c r="D242" s="137">
        <v>1</v>
      </c>
      <c r="E242" s="137">
        <v>1</v>
      </c>
      <c r="F242" s="137">
        <v>1</v>
      </c>
      <c r="G242" s="139">
        <f t="shared" si="0"/>
        <v>0.125</v>
      </c>
      <c r="H242" s="140">
        <v>8</v>
      </c>
      <c r="I242" s="140">
        <v>20</v>
      </c>
      <c r="J242" s="140">
        <f>H242/Main!$D$9</f>
        <v>1.6</v>
      </c>
      <c r="K242" s="140">
        <f>I242/Main!$D$10</f>
        <v>10</v>
      </c>
      <c r="L242" s="140">
        <f t="shared" si="1"/>
        <v>6.25</v>
      </c>
      <c r="M242" s="140">
        <v>1</v>
      </c>
      <c r="N242" s="143"/>
      <c r="O242" s="143"/>
      <c r="P242" s="143"/>
      <c r="Q242" s="145"/>
      <c r="R242" s="143"/>
      <c r="S242" s="146"/>
      <c r="T242" s="146"/>
      <c r="U242" s="143"/>
      <c r="V242" s="143"/>
      <c r="W242" s="146"/>
      <c r="X242" s="146"/>
      <c r="Y242" s="143"/>
      <c r="Z242" s="143"/>
      <c r="AA242" s="143"/>
      <c r="AB242" s="143"/>
      <c r="AC242" s="362"/>
      <c r="AD242" s="167">
        <v>1</v>
      </c>
      <c r="AE242" s="133">
        <v>0</v>
      </c>
      <c r="AF242" s="133">
        <v>0</v>
      </c>
      <c r="AG242" s="133">
        <v>0</v>
      </c>
      <c r="AH242" s="133">
        <v>0</v>
      </c>
      <c r="AI242" s="133">
        <v>0</v>
      </c>
      <c r="AJ242" s="133">
        <v>0</v>
      </c>
      <c r="AK242" s="133">
        <v>0</v>
      </c>
      <c r="AL242" s="133">
        <v>0</v>
      </c>
      <c r="AM242" s="133">
        <v>0</v>
      </c>
      <c r="AN242" s="133">
        <v>0</v>
      </c>
      <c r="AO242" s="133">
        <v>0</v>
      </c>
      <c r="AP242" s="133">
        <v>0</v>
      </c>
      <c r="AQ242" s="133">
        <v>0</v>
      </c>
      <c r="AR242" s="133">
        <v>0</v>
      </c>
      <c r="AS242" s="133">
        <v>0</v>
      </c>
      <c r="AT242" s="133">
        <v>0</v>
      </c>
      <c r="AU242" s="133">
        <v>0</v>
      </c>
      <c r="AV242" s="133">
        <v>0</v>
      </c>
      <c r="AW242" s="133">
        <v>0</v>
      </c>
      <c r="AX242" s="133">
        <v>0</v>
      </c>
      <c r="AY242" s="406">
        <f t="shared" ref="AY242:BS242" si="975">IF(AD242 = 0, "", AD242)</f>
        <v>1</v>
      </c>
      <c r="AZ242" s="137" t="str">
        <f t="shared" si="975"/>
        <v/>
      </c>
      <c r="BA242" s="137" t="str">
        <f t="shared" si="975"/>
        <v/>
      </c>
      <c r="BB242" s="137" t="str">
        <f t="shared" si="975"/>
        <v/>
      </c>
      <c r="BC242" s="137" t="str">
        <f t="shared" si="975"/>
        <v/>
      </c>
      <c r="BD242" s="137" t="str">
        <f t="shared" si="975"/>
        <v/>
      </c>
      <c r="BE242" s="137" t="str">
        <f t="shared" si="975"/>
        <v/>
      </c>
      <c r="BF242" s="137" t="str">
        <f t="shared" si="975"/>
        <v/>
      </c>
      <c r="BG242" s="137" t="str">
        <f t="shared" si="975"/>
        <v/>
      </c>
      <c r="BH242" s="137" t="str">
        <f t="shared" si="975"/>
        <v/>
      </c>
      <c r="BI242" s="137" t="str">
        <f t="shared" si="975"/>
        <v/>
      </c>
      <c r="BJ242" s="137" t="str">
        <f t="shared" si="975"/>
        <v/>
      </c>
      <c r="BK242" s="137" t="str">
        <f t="shared" si="975"/>
        <v/>
      </c>
      <c r="BL242" s="137" t="str">
        <f t="shared" si="975"/>
        <v/>
      </c>
      <c r="BM242" s="137" t="str">
        <f t="shared" si="975"/>
        <v/>
      </c>
      <c r="BN242" s="137" t="str">
        <f t="shared" si="975"/>
        <v/>
      </c>
      <c r="BO242" s="137" t="str">
        <f t="shared" si="975"/>
        <v/>
      </c>
      <c r="BP242" s="137" t="str">
        <f t="shared" si="975"/>
        <v/>
      </c>
      <c r="BQ242" s="137" t="str">
        <f t="shared" si="975"/>
        <v/>
      </c>
      <c r="BR242" s="137" t="str">
        <f t="shared" si="975"/>
        <v/>
      </c>
      <c r="BS242" s="169" t="str">
        <f t="shared" si="975"/>
        <v/>
      </c>
      <c r="BT242" s="174" t="e">
        <f>$AY242*Assembly!Z$4+$AZ242*Assembly!Z$5+$BA242*Assembly!Z$6+$BB242*Assembly!Z$7+$BC242*Assembly!Z$8+$BD242*Assembly!Z$9+$BE242*Assembly!Z$10+$BF242*Assembly!Z$11+$BG242*Assembly!Z$12+$BH242*Assembly!Z$13+$BI242*Assembly!Z$14+$BJ242*Assembly!Z$15+$BK242*Assembly!Z$16+$BL242*Assembly!Z$17+$BM242*Assembly!Z$18+$BN242*Assembly!Z$19+$BO242*Assembly!Z$20+$BP242*Assembly!Z$21+$BQ242*Assembly!Z$22+$BR242*Assembly!Z$23+$BS242*Assembly!Z$24</f>
        <v>#VALUE!</v>
      </c>
      <c r="BU242" s="133" t="e">
        <f t="shared" si="3"/>
        <v>#VALUE!</v>
      </c>
      <c r="BV242" s="133"/>
      <c r="BW242" s="133" t="e">
        <f>$AY242*Assembly!AD$4+$AZ242*Assembly!AD$5+$BA242*Assembly!AD$6+$BB242*Assembly!AD$7+$BC242*Assembly!AD$8+$BD242*Assembly!AD$9+$BE242*Assembly!AD$10+$BF242*Assembly!AD$11+$BG242*Assembly!AD$12+$BH242*Assembly!AD$13+$BI242*Assembly!AD$14+$BJ242*Assembly!AD$15+$BK242*Assembly!AD$16+$BL242*Assembly!AD$17+$BM242*Assembly!AD$18+$BN242*Assembly!AD$19+$BO242*Assembly!AD$20+$BP242*Assembly!AD$21+$BQ242*Assembly!AD$22+$BR242*Assembly!AD$23+$BS242*Assembly!AD$24</f>
        <v>#VALUE!</v>
      </c>
      <c r="BX242" s="177" t="e">
        <f t="shared" si="4"/>
        <v>#VALUE!</v>
      </c>
      <c r="BY242" s="178" t="e">
        <f t="shared" si="5"/>
        <v>#VALUE!</v>
      </c>
      <c r="BZ242" s="179" t="e">
        <f t="shared" si="6"/>
        <v>#VALUE!</v>
      </c>
      <c r="CA242" s="178" t="e">
        <f t="shared" si="7"/>
        <v>#VALUE!</v>
      </c>
      <c r="CB242" s="133" t="e">
        <f>$AY242*Assembly!Y$4+$AZ242*Assembly!Y$5+$BA242*Assembly!Y$6+$BB242*Assembly!Y$7+$BC242*Assembly!Y$8+$BD242*Assembly!Y$9+$BE242*Assembly!Y$10+$BF242*Assembly!Y$11+$BG242*Assembly!Y$12+$BH242*Assembly!Y$13+$BI242*Assembly!Y$14+$BJ242*Assembly!Y$15+$BK242*Assembly!Y$16+$BL242*Assembly!Y$17+$BM242*Assembly!Y$18+$BN242*Assembly!Y$19+$BO242*Assembly!Y$20+$BP242*Assembly!Y$21+$BQ242*Assembly!Y$22+$BR242*Assembly!Y$23+$BS242*Assembly!Y$24</f>
        <v>#VALUE!</v>
      </c>
      <c r="CC242" s="133" t="e">
        <f t="shared" si="8"/>
        <v>#VALUE!</v>
      </c>
      <c r="CD242" s="130" t="e">
        <f t="shared" si="9"/>
        <v>#VALUE!</v>
      </c>
      <c r="CE242" s="183" t="e">
        <f>$AY242*Assembly!AC$4+$AZ242*Assembly!AC$5+$BA242*Assembly!AC$6+$BB242*Assembly!AC$7+$BC242*Assembly!AC$8+$BD242*Assembly!AC$9+$BE242*Assembly!AC$10+$BF242*Assembly!AC$11+$BG242*Assembly!AC$12+$BH242*Assembly!AC$13+$BI242*Assembly!AC$14+$BJ242*Assembly!AC$15+$BK242*Assembly!AC$16+$BL242*Assembly!AC$17+$BM242*Assembly!AC$18+$BN242*Assembly!AC$19+$BO242*Assembly!AC$20+$BP242*Assembly!AC$21+$BQ242*Assembly!AC$22+$BR242*Assembly!AC$23+$BS242*Assembly!AC$24</f>
        <v>#VALUE!</v>
      </c>
      <c r="CF242" s="145" t="e">
        <f>$AY242*Assembly!M$4+$AZ242*Assembly!M$5+$BA242*Assembly!M$6+$BB242*Assembly!M$7+$BC242*Assembly!M$8+$BD242*Assembly!M$9+$BE242*Assembly!M$10+$BF242*Assembly!M$11+$BG242*Assembly!M$12+$BH242*Assembly!M$13+$BI242*Assembly!M$14+$BJ242*Assembly!M$15+$BK242*Assembly!M$16+$BL242*Assembly!M$17+$BM242*Assembly!M$18+$BN242*Assembly!M$19+$BO242*Assembly!M$20+$BP242*Assembly!M$21+$BQ242*Assembly!M$22+$BR242*Assembly!M$23+$BS242*Assembly!M$24</f>
        <v>#VALUE!</v>
      </c>
      <c r="CG242" s="145" t="e">
        <f>$AY242*Assembly!N$4+$AZ242*Assembly!N$5+$BA242*Assembly!N$6+$BB242*Assembly!N$7+$BC242*Assembly!N$8+$BD242*Assembly!N$9+$BE242*Assembly!N$10+$BF242*Assembly!N$11+$BG242*Assembly!N$12+$BH242*Assembly!N$13+$BI242*Assembly!N$14+$BJ242*Assembly!N$15+$BK242*Assembly!N$16+$BL242*Assembly!N$17+$BM242*Assembly!N$18+$BN242*Assembly!N$19+$BO242*Assembly!N$20+$BP242*Assembly!N$21+$BQ242*Assembly!N$22+$BR242*Assembly!N$23+$BS242*Assembly!N$24</f>
        <v>#VALUE!</v>
      </c>
      <c r="CH242" s="145" t="e">
        <f>$AY242*Assembly!O$4+$AZ242*Assembly!O$5+$BA242*Assembly!O$6+$BB242*Assembly!O$7+$BC242*Assembly!O$8+$BD242*Assembly!O$9+$BE242*Assembly!O$10+$BF242*Assembly!O$11+$BG242*Assembly!O$12+$BH242*Assembly!O$13+$BI242*Assembly!O$14+$BJ242*Assembly!O$15+$BK242*Assembly!O$16+$BL242*Assembly!O$17+$BM242*Assembly!O$18+$BN242*Assembly!O$19+$BO242*Assembly!O$20+$BP242*Assembly!O$21+$BQ242*Assembly!O$22+$BR242*Assembly!O$23+$BS242*Assembly!O$24</f>
        <v>#VALUE!</v>
      </c>
      <c r="CI242" s="140" t="e">
        <f>$AY242*Assembly!P$4+$AZ242*Assembly!P$5+$BA242*Assembly!P$6+$BB242*Assembly!P$7+$BC242*Assembly!P$8+$BD242*Assembly!P$9+$BE242*Assembly!P$10+$BF242*Assembly!P$11+$BG242*Assembly!P$12+$BH242*Assembly!P$13+$BI242*Assembly!P$14+$BJ242*Assembly!P$15+$BK242*Assembly!P$16+$BL242*Assembly!P$17+$BM242*Assembly!P$18+$BN242*Assembly!P$19+$BO242*Assembly!P$20+$BP242*Assembly!P$21+$BQ242*Assembly!P$22+$BR242*Assembly!P$23+$BS242*Assembly!P$24</f>
        <v>#VALUE!</v>
      </c>
      <c r="CJ242" s="140" t="e">
        <f>$AY242*Assembly!Q$4+$AZ242*Assembly!Q$5+$BA242*Assembly!Q$6+$BB242*Assembly!Q$7+$BC242*Assembly!Q$8+$BD242*Assembly!Q$9+$BE242*Assembly!Q$10+$BF242*Assembly!Q$11+$BG242*Assembly!Q$12+$BH242*Assembly!Q$13+$BI242*Assembly!Q$14+$BJ242*Assembly!Q$15+$BK242*Assembly!Q$16+$BL242*Assembly!Q$17+$BM242*Assembly!Q$18+$BN242*Assembly!Q$19+$BO242*Assembly!Q$20+$BP242*Assembly!Q$21+$BQ242*Assembly!Q$22+$BR242*Assembly!Q$23+$BS242*Assembly!Q$24</f>
        <v>#VALUE!</v>
      </c>
      <c r="CK242" s="145" t="e">
        <f>$AY242*Assembly!R$4+$AZ242*Assembly!R$5+$BA242*Assembly!R$6+$BB242*Assembly!R$7+$BC242*Assembly!R$8+$BD242*Assembly!R$9+$BE242*Assembly!R$10+$BF242*Assembly!R$11+$BG242*Assembly!R$12+$BH242*Assembly!R$13+$BI242*Assembly!R$14+$BJ242*Assembly!R$15+$BK242*Assembly!R$16+$BL242*Assembly!R$17+$BM242*Assembly!R$18+$BN242*Assembly!R$19+$BO242*Assembly!R$20+$BP242*Assembly!R$21+$BQ242*Assembly!R$22+$BR242*Assembly!R$23+$BS242*Assembly!R$24</f>
        <v>#VALUE!</v>
      </c>
      <c r="CL242" s="140" t="e">
        <f>$AY242*Assembly!S$4+$AZ242*Assembly!S$5+$BA242*Assembly!S$6+$BB242*Assembly!S$7+$BC242*Assembly!S$8+$BD242*Assembly!S$9+$BE242*Assembly!S$10+$BF242*Assembly!S$11+$BG242*Assembly!S$12+$BH242*Assembly!S$13+$BI242*Assembly!S$14+$BJ242*Assembly!S$15+$BK242*Assembly!S$16+$BL242*Assembly!S$17+$BM242*Assembly!S$18+$BN242*Assembly!S$19+$BO242*Assembly!S$20+$BP242*Assembly!S$21+$BQ242*Assembly!S$22+$BR242*Assembly!S$23+$BS242*Assembly!S$24</f>
        <v>#VALUE!</v>
      </c>
      <c r="CM242" s="140" t="e">
        <f>$AY242*Assembly!T$4+$AZ242*Assembly!T$5+$BA242*Assembly!T$6+$BB242*Assembly!T$7+$BC242*Assembly!T$8+$BD242*Assembly!T$9+$BE242*Assembly!T$10+$BF242*Assembly!T$11+$BG242*Assembly!T$12+$BH242*Assembly!T$13+$BI242*Assembly!T$14+$BJ242*Assembly!T$15+$BK242*Assembly!T$16+$BL242*Assembly!T$17+$BM242*Assembly!T$18+$BN242*Assembly!T$19+$BO242*Assembly!T$20+$BP242*Assembly!T$21+$BQ242*Assembly!T$22+$BR242*Assembly!T$23+$BS242*Assembly!T$24</f>
        <v>#VALUE!</v>
      </c>
      <c r="CN242" s="140" t="e">
        <f>$AY242*Assembly!U$4+$AZ242*Assembly!U$5+$BA242*Assembly!U$6+$BB242*Assembly!U$7+$BC242*Assembly!U$8+$BD242*Assembly!U$9+$BE242*Assembly!U$10+$BF242*Assembly!U$11+$BG242*Assembly!U$12+$BH242*Assembly!U$13+$BI242*Assembly!U$14+$BJ242*Assembly!U$15+$BK242*Assembly!U$16+$BL242*Assembly!U$17+$BM242*Assembly!U$18+$BN242*Assembly!U$19+$BO242*Assembly!U$20+$BP242*Assembly!U$21+$BQ242*Assembly!U$22+$BR242*Assembly!U$23+$BS242*Assembly!U$24</f>
        <v>#VALUE!</v>
      </c>
      <c r="CO242" s="145" t="e">
        <f>$AY242*Assembly!V$4+$AZ242*Assembly!V$5+$BA242*Assembly!V$6+$BB242*Assembly!V$7+$BC242*Assembly!V$8+$BD242*Assembly!V$9+$BE242*Assembly!V$10+$BF242*Assembly!V$11+$BG242*Assembly!V$12+$BH242*Assembly!V$13+$BI242*Assembly!V$14+$BJ242*Assembly!V$15+$BK242*Assembly!V$16+$BL242*Assembly!V$17+$BM242*Assembly!V$18+$BN242*Assembly!V$19+$BO242*Assembly!V$20+$BP242*Assembly!V$21+$BQ242*Assembly!V$22+$BR242*Assembly!V$23+$BS242*Assembly!V$24</f>
        <v>#VALUE!</v>
      </c>
      <c r="CP242" s="145" t="e">
        <f>CF242*Refining!$F$3</f>
        <v>#VALUE!</v>
      </c>
      <c r="CQ242" s="145" t="e">
        <f>CG242*Refining!$F$4</f>
        <v>#VALUE!</v>
      </c>
      <c r="CR242" s="145" t="e">
        <f>CH242*Refining!$F$5</f>
        <v>#VALUE!</v>
      </c>
      <c r="CS242" s="145" t="e">
        <f>CI242*Refining!$F$6</f>
        <v>#VALUE!</v>
      </c>
      <c r="CT242" s="145" t="e">
        <f>CJ242*Refining!$F$7</f>
        <v>#VALUE!</v>
      </c>
      <c r="CU242" s="145" t="e">
        <f>CK242*Refining!$F$8</f>
        <v>#VALUE!</v>
      </c>
      <c r="CV242" s="145" t="e">
        <f>CL242*Refining!$F$9</f>
        <v>#VALUE!</v>
      </c>
      <c r="CW242" s="145" t="e">
        <f>CM242*Refining!$F$10</f>
        <v>#VALUE!</v>
      </c>
      <c r="CX242" s="145" t="e">
        <f>CN242*Refining!$F$11</f>
        <v>#VALUE!</v>
      </c>
      <c r="CY242" s="145" t="e">
        <f>CO242*Refining!$F$12</f>
        <v>#VALUE!</v>
      </c>
      <c r="CZ242" s="185" t="e">
        <f t="shared" ref="CZ242:DS242" si="976">IF(CF242 = 0, "", CF242)</f>
        <v>#VALUE!</v>
      </c>
      <c r="DA242" s="186" t="e">
        <f t="shared" si="976"/>
        <v>#VALUE!</v>
      </c>
      <c r="DB242" s="186" t="e">
        <f t="shared" si="976"/>
        <v>#VALUE!</v>
      </c>
      <c r="DC242" s="186" t="e">
        <f t="shared" si="976"/>
        <v>#VALUE!</v>
      </c>
      <c r="DD242" s="186" t="e">
        <f t="shared" si="976"/>
        <v>#VALUE!</v>
      </c>
      <c r="DE242" s="186" t="e">
        <f t="shared" si="976"/>
        <v>#VALUE!</v>
      </c>
      <c r="DF242" s="186" t="e">
        <f t="shared" si="976"/>
        <v>#VALUE!</v>
      </c>
      <c r="DG242" s="186" t="e">
        <f t="shared" si="976"/>
        <v>#VALUE!</v>
      </c>
      <c r="DH242" s="186" t="e">
        <f t="shared" si="976"/>
        <v>#VALUE!</v>
      </c>
      <c r="DI242" s="187" t="e">
        <f t="shared" si="976"/>
        <v>#VALUE!</v>
      </c>
      <c r="DJ242" s="185" t="e">
        <f t="shared" si="976"/>
        <v>#VALUE!</v>
      </c>
      <c r="DK242" s="186" t="e">
        <f t="shared" si="976"/>
        <v>#VALUE!</v>
      </c>
      <c r="DL242" s="186" t="e">
        <f t="shared" si="976"/>
        <v>#VALUE!</v>
      </c>
      <c r="DM242" s="186" t="e">
        <f t="shared" si="976"/>
        <v>#VALUE!</v>
      </c>
      <c r="DN242" s="211" t="e">
        <f t="shared" si="976"/>
        <v>#VALUE!</v>
      </c>
      <c r="DO242" s="186" t="e">
        <f t="shared" si="976"/>
        <v>#VALUE!</v>
      </c>
      <c r="DP242" s="186" t="e">
        <f t="shared" si="976"/>
        <v>#VALUE!</v>
      </c>
      <c r="DQ242" s="186" t="e">
        <f t="shared" si="976"/>
        <v>#VALUE!</v>
      </c>
      <c r="DR242" s="186" t="e">
        <f t="shared" si="976"/>
        <v>#VALUE!</v>
      </c>
      <c r="DS242" s="187" t="e">
        <f t="shared" si="976"/>
        <v>#VALUE!</v>
      </c>
      <c r="DT242" s="185" t="e">
        <f t="shared" si="11"/>
        <v>#VALUE!</v>
      </c>
      <c r="DU242" s="189" t="e">
        <f t="shared" si="12"/>
        <v>#VALUE!</v>
      </c>
      <c r="DV242" s="133" t="e">
        <f>CZ242*'Ores &amp; Ingots'!$C$3+DA242*'Ores &amp; Ingots'!$C$4+DB242*'Ores &amp; Ingots'!$C$5+DC242*'Ores &amp; Ingots'!$C$6+DD242*'Ores &amp; Ingots'!$C$7+DE242*'Ores &amp; Ingots'!$C$8+DF242*'Ores &amp; Ingots'!$C$9+DG242*'Ores &amp; Ingots'!$C$10+DH242*'Ores &amp; Ingots'!$C$11+DI242*'Ores &amp; Ingots'!$C$12</f>
        <v>#VALUE!</v>
      </c>
      <c r="DW242" s="133" t="e">
        <f>DJ242*'Ores &amp; Ingots'!$B$3+DK242*'Ores &amp; Ingots'!$B$4+DL242*'Ores &amp; Ingots'!$B$5+DM242*'Ores &amp; Ingots'!$B$6+DN242*'Ores &amp; Ingots'!$B$7+DO242*'Ores &amp; Ingots'!$B$8+DP242*'Ores &amp; Ingots'!$B$9+DQ242*'Ores &amp; Ingots'!$B$10+DR242*'Ores &amp; Ingots'!$B$11+DS242*'Ores &amp; Ingots'!$B$12</f>
        <v>#VALUE!</v>
      </c>
      <c r="DX242" s="189" t="e">
        <f>CZ242*Refining!$G$3+DA242*Refining!$G$4+DB242*Refining!$G$5+DC242*Refining!$G$6+DD242*Refining!$G$7+DE242*Refining!$G$8+DF242*Refining!$G$9+DG242*Refining!$G$10+DH242*Refining!$G$11+DI242*Refining!$G$12</f>
        <v>#VALUE!</v>
      </c>
      <c r="DY242" s="189" t="e">
        <f t="shared" si="13"/>
        <v>#VALUE!</v>
      </c>
      <c r="DZ242" s="192" t="e">
        <f t="shared" si="14"/>
        <v>#VALUE!</v>
      </c>
      <c r="EA242" s="185" t="e">
        <f t="shared" si="15"/>
        <v>#VALUE!</v>
      </c>
      <c r="EB242" s="194" t="e">
        <f t="shared" ref="EB242:EC242" si="977">EA242/60</f>
        <v>#VALUE!</v>
      </c>
      <c r="EC242" s="194" t="e">
        <f t="shared" si="977"/>
        <v>#VALUE!</v>
      </c>
      <c r="ED242" s="185" t="e">
        <f t="shared" si="17"/>
        <v>#VALUE!</v>
      </c>
      <c r="EE242" s="194" t="e">
        <f t="shared" ref="EE242:EF242" si="978">ED242/1000</f>
        <v>#VALUE!</v>
      </c>
      <c r="EF242" s="196" t="e">
        <f t="shared" si="978"/>
        <v>#VALUE!</v>
      </c>
      <c r="EG242" s="130" t="e">
        <f t="shared" si="19"/>
        <v>#VALUE!</v>
      </c>
      <c r="EH242" s="132" t="e">
        <f t="shared" si="20"/>
        <v>#VALUE!</v>
      </c>
      <c r="EI242" s="133" t="s">
        <v>28</v>
      </c>
    </row>
    <row r="243" spans="1:139" ht="12.75" x14ac:dyDescent="0.2">
      <c r="A243" s="864"/>
      <c r="B243" s="365" t="s">
        <v>397</v>
      </c>
      <c r="C243" s="137" t="s">
        <v>155</v>
      </c>
      <c r="D243" s="137">
        <v>1</v>
      </c>
      <c r="E243" s="137">
        <v>1</v>
      </c>
      <c r="F243" s="137">
        <v>1</v>
      </c>
      <c r="G243" s="139">
        <f t="shared" si="0"/>
        <v>0.125</v>
      </c>
      <c r="H243" s="140">
        <v>5</v>
      </c>
      <c r="I243" s="140">
        <v>12.5</v>
      </c>
      <c r="J243" s="140">
        <f>H243/Main!$D$9</f>
        <v>1</v>
      </c>
      <c r="K243" s="140">
        <f>I243/Main!$D$10</f>
        <v>6.25</v>
      </c>
      <c r="L243" s="140">
        <f t="shared" si="1"/>
        <v>6.25</v>
      </c>
      <c r="M243" s="140">
        <v>1</v>
      </c>
      <c r="N243" s="143"/>
      <c r="O243" s="143"/>
      <c r="P243" s="143"/>
      <c r="Q243" s="145"/>
      <c r="R243" s="143"/>
      <c r="S243" s="146"/>
      <c r="T243" s="146"/>
      <c r="U243" s="143"/>
      <c r="V243" s="143"/>
      <c r="W243" s="146"/>
      <c r="X243" s="146"/>
      <c r="Y243" s="143"/>
      <c r="Z243" s="143"/>
      <c r="AA243" s="143"/>
      <c r="AB243" s="143"/>
      <c r="AC243" s="362"/>
      <c r="AD243" s="167">
        <v>1</v>
      </c>
      <c r="AE243" s="133">
        <v>0</v>
      </c>
      <c r="AF243" s="133">
        <v>0</v>
      </c>
      <c r="AG243" s="133">
        <v>0</v>
      </c>
      <c r="AH243" s="133">
        <v>0</v>
      </c>
      <c r="AI243" s="133">
        <v>0</v>
      </c>
      <c r="AJ243" s="133">
        <v>0</v>
      </c>
      <c r="AK243" s="133">
        <v>0</v>
      </c>
      <c r="AL243" s="133">
        <v>0</v>
      </c>
      <c r="AM243" s="133">
        <v>0</v>
      </c>
      <c r="AN243" s="133">
        <v>0</v>
      </c>
      <c r="AO243" s="133">
        <v>0</v>
      </c>
      <c r="AP243" s="133">
        <v>0</v>
      </c>
      <c r="AQ243" s="133">
        <v>0</v>
      </c>
      <c r="AR243" s="133">
        <v>0</v>
      </c>
      <c r="AS243" s="133">
        <v>0</v>
      </c>
      <c r="AT243" s="133">
        <v>0</v>
      </c>
      <c r="AU243" s="133">
        <v>0</v>
      </c>
      <c r="AV243" s="133">
        <v>0</v>
      </c>
      <c r="AW243" s="133">
        <v>0</v>
      </c>
      <c r="AX243" s="133">
        <v>0</v>
      </c>
      <c r="AY243" s="406">
        <f t="shared" ref="AY243:BS243" si="979">IF(AD243 = 0, "", AD243)</f>
        <v>1</v>
      </c>
      <c r="AZ243" s="137" t="str">
        <f t="shared" si="979"/>
        <v/>
      </c>
      <c r="BA243" s="137" t="str">
        <f t="shared" si="979"/>
        <v/>
      </c>
      <c r="BB243" s="137" t="str">
        <f t="shared" si="979"/>
        <v/>
      </c>
      <c r="BC243" s="137" t="str">
        <f t="shared" si="979"/>
        <v/>
      </c>
      <c r="BD243" s="137" t="str">
        <f t="shared" si="979"/>
        <v/>
      </c>
      <c r="BE243" s="137" t="str">
        <f t="shared" si="979"/>
        <v/>
      </c>
      <c r="BF243" s="137" t="str">
        <f t="shared" si="979"/>
        <v/>
      </c>
      <c r="BG243" s="137" t="str">
        <f t="shared" si="979"/>
        <v/>
      </c>
      <c r="BH243" s="137" t="str">
        <f t="shared" si="979"/>
        <v/>
      </c>
      <c r="BI243" s="137" t="str">
        <f t="shared" si="979"/>
        <v/>
      </c>
      <c r="BJ243" s="137" t="str">
        <f t="shared" si="979"/>
        <v/>
      </c>
      <c r="BK243" s="137" t="str">
        <f t="shared" si="979"/>
        <v/>
      </c>
      <c r="BL243" s="137" t="str">
        <f t="shared" si="979"/>
        <v/>
      </c>
      <c r="BM243" s="137" t="str">
        <f t="shared" si="979"/>
        <v/>
      </c>
      <c r="BN243" s="137" t="str">
        <f t="shared" si="979"/>
        <v/>
      </c>
      <c r="BO243" s="137" t="str">
        <f t="shared" si="979"/>
        <v/>
      </c>
      <c r="BP243" s="137" t="str">
        <f t="shared" si="979"/>
        <v/>
      </c>
      <c r="BQ243" s="137" t="str">
        <f t="shared" si="979"/>
        <v/>
      </c>
      <c r="BR243" s="137" t="str">
        <f t="shared" si="979"/>
        <v/>
      </c>
      <c r="BS243" s="169" t="str">
        <f t="shared" si="979"/>
        <v/>
      </c>
      <c r="BT243" s="174" t="e">
        <f>$AY243*Assembly!Z$4+$AZ243*Assembly!Z$5+$BA243*Assembly!Z$6+$BB243*Assembly!Z$7+$BC243*Assembly!Z$8+$BD243*Assembly!Z$9+$BE243*Assembly!Z$10+$BF243*Assembly!Z$11+$BG243*Assembly!Z$12+$BH243*Assembly!Z$13+$BI243*Assembly!Z$14+$BJ243*Assembly!Z$15+$BK243*Assembly!Z$16+$BL243*Assembly!Z$17+$BM243*Assembly!Z$18+$BN243*Assembly!Z$19+$BO243*Assembly!Z$20+$BP243*Assembly!Z$21+$BQ243*Assembly!Z$22+$BR243*Assembly!Z$23+$BS243*Assembly!Z$24</f>
        <v>#VALUE!</v>
      </c>
      <c r="BU243" s="133" t="e">
        <f t="shared" si="3"/>
        <v>#VALUE!</v>
      </c>
      <c r="BV243" s="133"/>
      <c r="BW243" s="133" t="e">
        <f>$AY243*Assembly!AD$4+$AZ243*Assembly!AD$5+$BA243*Assembly!AD$6+$BB243*Assembly!AD$7+$BC243*Assembly!AD$8+$BD243*Assembly!AD$9+$BE243*Assembly!AD$10+$BF243*Assembly!AD$11+$BG243*Assembly!AD$12+$BH243*Assembly!AD$13+$BI243*Assembly!AD$14+$BJ243*Assembly!AD$15+$BK243*Assembly!AD$16+$BL243*Assembly!AD$17+$BM243*Assembly!AD$18+$BN243*Assembly!AD$19+$BO243*Assembly!AD$20+$BP243*Assembly!AD$21+$BQ243*Assembly!AD$22+$BR243*Assembly!AD$23+$BS243*Assembly!AD$24</f>
        <v>#VALUE!</v>
      </c>
      <c r="BX243" s="177" t="e">
        <f t="shared" si="4"/>
        <v>#VALUE!</v>
      </c>
      <c r="BY243" s="178" t="e">
        <f t="shared" si="5"/>
        <v>#VALUE!</v>
      </c>
      <c r="BZ243" s="179" t="e">
        <f t="shared" si="6"/>
        <v>#VALUE!</v>
      </c>
      <c r="CA243" s="178" t="e">
        <f t="shared" si="7"/>
        <v>#VALUE!</v>
      </c>
      <c r="CB243" s="133" t="e">
        <f>$AY243*Assembly!Y$4+$AZ243*Assembly!Y$5+$BA243*Assembly!Y$6+$BB243*Assembly!Y$7+$BC243*Assembly!Y$8+$BD243*Assembly!Y$9+$BE243*Assembly!Y$10+$BF243*Assembly!Y$11+$BG243*Assembly!Y$12+$BH243*Assembly!Y$13+$BI243*Assembly!Y$14+$BJ243*Assembly!Y$15+$BK243*Assembly!Y$16+$BL243*Assembly!Y$17+$BM243*Assembly!Y$18+$BN243*Assembly!Y$19+$BO243*Assembly!Y$20+$BP243*Assembly!Y$21+$BQ243*Assembly!Y$22+$BR243*Assembly!Y$23+$BS243*Assembly!Y$24</f>
        <v>#VALUE!</v>
      </c>
      <c r="CC243" s="133" t="e">
        <f t="shared" si="8"/>
        <v>#VALUE!</v>
      </c>
      <c r="CD243" s="130" t="e">
        <f t="shared" si="9"/>
        <v>#VALUE!</v>
      </c>
      <c r="CE243" s="183" t="e">
        <f>$AY243*Assembly!AC$4+$AZ243*Assembly!AC$5+$BA243*Assembly!AC$6+$BB243*Assembly!AC$7+$BC243*Assembly!AC$8+$BD243*Assembly!AC$9+$BE243*Assembly!AC$10+$BF243*Assembly!AC$11+$BG243*Assembly!AC$12+$BH243*Assembly!AC$13+$BI243*Assembly!AC$14+$BJ243*Assembly!AC$15+$BK243*Assembly!AC$16+$BL243*Assembly!AC$17+$BM243*Assembly!AC$18+$BN243*Assembly!AC$19+$BO243*Assembly!AC$20+$BP243*Assembly!AC$21+$BQ243*Assembly!AC$22+$BR243*Assembly!AC$23+$BS243*Assembly!AC$24</f>
        <v>#VALUE!</v>
      </c>
      <c r="CF243" s="145" t="e">
        <f>$AY243*Assembly!M$4+$AZ243*Assembly!M$5+$BA243*Assembly!M$6+$BB243*Assembly!M$7+$BC243*Assembly!M$8+$BD243*Assembly!M$9+$BE243*Assembly!M$10+$BF243*Assembly!M$11+$BG243*Assembly!M$12+$BH243*Assembly!M$13+$BI243*Assembly!M$14+$BJ243*Assembly!M$15+$BK243*Assembly!M$16+$BL243*Assembly!M$17+$BM243*Assembly!M$18+$BN243*Assembly!M$19+$BO243*Assembly!M$20+$BP243*Assembly!M$21+$BQ243*Assembly!M$22+$BR243*Assembly!M$23+$BS243*Assembly!M$24</f>
        <v>#VALUE!</v>
      </c>
      <c r="CG243" s="145" t="e">
        <f>$AY243*Assembly!N$4+$AZ243*Assembly!N$5+$BA243*Assembly!N$6+$BB243*Assembly!N$7+$BC243*Assembly!N$8+$BD243*Assembly!N$9+$BE243*Assembly!N$10+$BF243*Assembly!N$11+$BG243*Assembly!N$12+$BH243*Assembly!N$13+$BI243*Assembly!N$14+$BJ243*Assembly!N$15+$BK243*Assembly!N$16+$BL243*Assembly!N$17+$BM243*Assembly!N$18+$BN243*Assembly!N$19+$BO243*Assembly!N$20+$BP243*Assembly!N$21+$BQ243*Assembly!N$22+$BR243*Assembly!N$23+$BS243*Assembly!N$24</f>
        <v>#VALUE!</v>
      </c>
      <c r="CH243" s="145" t="e">
        <f>$AY243*Assembly!O$4+$AZ243*Assembly!O$5+$BA243*Assembly!O$6+$BB243*Assembly!O$7+$BC243*Assembly!O$8+$BD243*Assembly!O$9+$BE243*Assembly!O$10+$BF243*Assembly!O$11+$BG243*Assembly!O$12+$BH243*Assembly!O$13+$BI243*Assembly!O$14+$BJ243*Assembly!O$15+$BK243*Assembly!O$16+$BL243*Assembly!O$17+$BM243*Assembly!O$18+$BN243*Assembly!O$19+$BO243*Assembly!O$20+$BP243*Assembly!O$21+$BQ243*Assembly!O$22+$BR243*Assembly!O$23+$BS243*Assembly!O$24</f>
        <v>#VALUE!</v>
      </c>
      <c r="CI243" s="140" t="e">
        <f>$AY243*Assembly!P$4+$AZ243*Assembly!P$5+$BA243*Assembly!P$6+$BB243*Assembly!P$7+$BC243*Assembly!P$8+$BD243*Assembly!P$9+$BE243*Assembly!P$10+$BF243*Assembly!P$11+$BG243*Assembly!P$12+$BH243*Assembly!P$13+$BI243*Assembly!P$14+$BJ243*Assembly!P$15+$BK243*Assembly!P$16+$BL243*Assembly!P$17+$BM243*Assembly!P$18+$BN243*Assembly!P$19+$BO243*Assembly!P$20+$BP243*Assembly!P$21+$BQ243*Assembly!P$22+$BR243*Assembly!P$23+$BS243*Assembly!P$24</f>
        <v>#VALUE!</v>
      </c>
      <c r="CJ243" s="140" t="e">
        <f>$AY243*Assembly!Q$4+$AZ243*Assembly!Q$5+$BA243*Assembly!Q$6+$BB243*Assembly!Q$7+$BC243*Assembly!Q$8+$BD243*Assembly!Q$9+$BE243*Assembly!Q$10+$BF243*Assembly!Q$11+$BG243*Assembly!Q$12+$BH243*Assembly!Q$13+$BI243*Assembly!Q$14+$BJ243*Assembly!Q$15+$BK243*Assembly!Q$16+$BL243*Assembly!Q$17+$BM243*Assembly!Q$18+$BN243*Assembly!Q$19+$BO243*Assembly!Q$20+$BP243*Assembly!Q$21+$BQ243*Assembly!Q$22+$BR243*Assembly!Q$23+$BS243*Assembly!Q$24</f>
        <v>#VALUE!</v>
      </c>
      <c r="CK243" s="145" t="e">
        <f>$AY243*Assembly!R$4+$AZ243*Assembly!R$5+$BA243*Assembly!R$6+$BB243*Assembly!R$7+$BC243*Assembly!R$8+$BD243*Assembly!R$9+$BE243*Assembly!R$10+$BF243*Assembly!R$11+$BG243*Assembly!R$12+$BH243*Assembly!R$13+$BI243*Assembly!R$14+$BJ243*Assembly!R$15+$BK243*Assembly!R$16+$BL243*Assembly!R$17+$BM243*Assembly!R$18+$BN243*Assembly!R$19+$BO243*Assembly!R$20+$BP243*Assembly!R$21+$BQ243*Assembly!R$22+$BR243*Assembly!R$23+$BS243*Assembly!R$24</f>
        <v>#VALUE!</v>
      </c>
      <c r="CL243" s="140" t="e">
        <f>$AY243*Assembly!S$4+$AZ243*Assembly!S$5+$BA243*Assembly!S$6+$BB243*Assembly!S$7+$BC243*Assembly!S$8+$BD243*Assembly!S$9+$BE243*Assembly!S$10+$BF243*Assembly!S$11+$BG243*Assembly!S$12+$BH243*Assembly!S$13+$BI243*Assembly!S$14+$BJ243*Assembly!S$15+$BK243*Assembly!S$16+$BL243*Assembly!S$17+$BM243*Assembly!S$18+$BN243*Assembly!S$19+$BO243*Assembly!S$20+$BP243*Assembly!S$21+$BQ243*Assembly!S$22+$BR243*Assembly!S$23+$BS243*Assembly!S$24</f>
        <v>#VALUE!</v>
      </c>
      <c r="CM243" s="140" t="e">
        <f>$AY243*Assembly!T$4+$AZ243*Assembly!T$5+$BA243*Assembly!T$6+$BB243*Assembly!T$7+$BC243*Assembly!T$8+$BD243*Assembly!T$9+$BE243*Assembly!T$10+$BF243*Assembly!T$11+$BG243*Assembly!T$12+$BH243*Assembly!T$13+$BI243*Assembly!T$14+$BJ243*Assembly!T$15+$BK243*Assembly!T$16+$BL243*Assembly!T$17+$BM243*Assembly!T$18+$BN243*Assembly!T$19+$BO243*Assembly!T$20+$BP243*Assembly!T$21+$BQ243*Assembly!T$22+$BR243*Assembly!T$23+$BS243*Assembly!T$24</f>
        <v>#VALUE!</v>
      </c>
      <c r="CN243" s="140" t="e">
        <f>$AY243*Assembly!U$4+$AZ243*Assembly!U$5+$BA243*Assembly!U$6+$BB243*Assembly!U$7+$BC243*Assembly!U$8+$BD243*Assembly!U$9+$BE243*Assembly!U$10+$BF243*Assembly!U$11+$BG243*Assembly!U$12+$BH243*Assembly!U$13+$BI243*Assembly!U$14+$BJ243*Assembly!U$15+$BK243*Assembly!U$16+$BL243*Assembly!U$17+$BM243*Assembly!U$18+$BN243*Assembly!U$19+$BO243*Assembly!U$20+$BP243*Assembly!U$21+$BQ243*Assembly!U$22+$BR243*Assembly!U$23+$BS243*Assembly!U$24</f>
        <v>#VALUE!</v>
      </c>
      <c r="CO243" s="145" t="e">
        <f>$AY243*Assembly!V$4+$AZ243*Assembly!V$5+$BA243*Assembly!V$6+$BB243*Assembly!V$7+$BC243*Assembly!V$8+$BD243*Assembly!V$9+$BE243*Assembly!V$10+$BF243*Assembly!V$11+$BG243*Assembly!V$12+$BH243*Assembly!V$13+$BI243*Assembly!V$14+$BJ243*Assembly!V$15+$BK243*Assembly!V$16+$BL243*Assembly!V$17+$BM243*Assembly!V$18+$BN243*Assembly!V$19+$BO243*Assembly!V$20+$BP243*Assembly!V$21+$BQ243*Assembly!V$22+$BR243*Assembly!V$23+$BS243*Assembly!V$24</f>
        <v>#VALUE!</v>
      </c>
      <c r="CP243" s="145" t="e">
        <f>CF243*Refining!$F$3</f>
        <v>#VALUE!</v>
      </c>
      <c r="CQ243" s="145" t="e">
        <f>CG243*Refining!$F$4</f>
        <v>#VALUE!</v>
      </c>
      <c r="CR243" s="145" t="e">
        <f>CH243*Refining!$F$5</f>
        <v>#VALUE!</v>
      </c>
      <c r="CS243" s="145" t="e">
        <f>CI243*Refining!$F$6</f>
        <v>#VALUE!</v>
      </c>
      <c r="CT243" s="145" t="e">
        <f>CJ243*Refining!$F$7</f>
        <v>#VALUE!</v>
      </c>
      <c r="CU243" s="145" t="e">
        <f>CK243*Refining!$F$8</f>
        <v>#VALUE!</v>
      </c>
      <c r="CV243" s="145" t="e">
        <f>CL243*Refining!$F$9</f>
        <v>#VALUE!</v>
      </c>
      <c r="CW243" s="145" t="e">
        <f>CM243*Refining!$F$10</f>
        <v>#VALUE!</v>
      </c>
      <c r="CX243" s="145" t="e">
        <f>CN243*Refining!$F$11</f>
        <v>#VALUE!</v>
      </c>
      <c r="CY243" s="145" t="e">
        <f>CO243*Refining!$F$12</f>
        <v>#VALUE!</v>
      </c>
      <c r="CZ243" s="185" t="e">
        <f t="shared" ref="CZ243:DS243" si="980">IF(CF243 = 0, "", CF243)</f>
        <v>#VALUE!</v>
      </c>
      <c r="DA243" s="186" t="e">
        <f t="shared" si="980"/>
        <v>#VALUE!</v>
      </c>
      <c r="DB243" s="186" t="e">
        <f t="shared" si="980"/>
        <v>#VALUE!</v>
      </c>
      <c r="DC243" s="186" t="e">
        <f t="shared" si="980"/>
        <v>#VALUE!</v>
      </c>
      <c r="DD243" s="186" t="e">
        <f t="shared" si="980"/>
        <v>#VALUE!</v>
      </c>
      <c r="DE243" s="186" t="e">
        <f t="shared" si="980"/>
        <v>#VALUE!</v>
      </c>
      <c r="DF243" s="186" t="e">
        <f t="shared" si="980"/>
        <v>#VALUE!</v>
      </c>
      <c r="DG243" s="186" t="e">
        <f t="shared" si="980"/>
        <v>#VALUE!</v>
      </c>
      <c r="DH243" s="186" t="e">
        <f t="shared" si="980"/>
        <v>#VALUE!</v>
      </c>
      <c r="DI243" s="187" t="e">
        <f t="shared" si="980"/>
        <v>#VALUE!</v>
      </c>
      <c r="DJ243" s="185" t="e">
        <f t="shared" si="980"/>
        <v>#VALUE!</v>
      </c>
      <c r="DK243" s="186" t="e">
        <f t="shared" si="980"/>
        <v>#VALUE!</v>
      </c>
      <c r="DL243" s="186" t="e">
        <f t="shared" si="980"/>
        <v>#VALUE!</v>
      </c>
      <c r="DM243" s="186" t="e">
        <f t="shared" si="980"/>
        <v>#VALUE!</v>
      </c>
      <c r="DN243" s="211" t="e">
        <f t="shared" si="980"/>
        <v>#VALUE!</v>
      </c>
      <c r="DO243" s="186" t="e">
        <f t="shared" si="980"/>
        <v>#VALUE!</v>
      </c>
      <c r="DP243" s="186" t="e">
        <f t="shared" si="980"/>
        <v>#VALUE!</v>
      </c>
      <c r="DQ243" s="186" t="e">
        <f t="shared" si="980"/>
        <v>#VALUE!</v>
      </c>
      <c r="DR243" s="186" t="e">
        <f t="shared" si="980"/>
        <v>#VALUE!</v>
      </c>
      <c r="DS243" s="187" t="e">
        <f t="shared" si="980"/>
        <v>#VALUE!</v>
      </c>
      <c r="DT243" s="185" t="e">
        <f t="shared" si="11"/>
        <v>#VALUE!</v>
      </c>
      <c r="DU243" s="189" t="e">
        <f t="shared" si="12"/>
        <v>#VALUE!</v>
      </c>
      <c r="DV243" s="133" t="e">
        <f>CZ243*'Ores &amp; Ingots'!$C$3+DA243*'Ores &amp; Ingots'!$C$4+DB243*'Ores &amp; Ingots'!$C$5+DC243*'Ores &amp; Ingots'!$C$6+DD243*'Ores &amp; Ingots'!$C$7+DE243*'Ores &amp; Ingots'!$C$8+DF243*'Ores &amp; Ingots'!$C$9+DG243*'Ores &amp; Ingots'!$C$10+DH243*'Ores &amp; Ingots'!$C$11+DI243*'Ores &amp; Ingots'!$C$12</f>
        <v>#VALUE!</v>
      </c>
      <c r="DW243" s="133" t="e">
        <f>DJ243*'Ores &amp; Ingots'!$B$3+DK243*'Ores &amp; Ingots'!$B$4+DL243*'Ores &amp; Ingots'!$B$5+DM243*'Ores &amp; Ingots'!$B$6+DN243*'Ores &amp; Ingots'!$B$7+DO243*'Ores &amp; Ingots'!$B$8+DP243*'Ores &amp; Ingots'!$B$9+DQ243*'Ores &amp; Ingots'!$B$10+DR243*'Ores &amp; Ingots'!$B$11+DS243*'Ores &amp; Ingots'!$B$12</f>
        <v>#VALUE!</v>
      </c>
      <c r="DX243" s="189" t="e">
        <f>CZ243*Refining!$G$3+DA243*Refining!$G$4+DB243*Refining!$G$5+DC243*Refining!$G$6+DD243*Refining!$G$7+DE243*Refining!$G$8+DF243*Refining!$G$9+DG243*Refining!$G$10+DH243*Refining!$G$11+DI243*Refining!$G$12</f>
        <v>#VALUE!</v>
      </c>
      <c r="DY243" s="189" t="e">
        <f t="shared" si="13"/>
        <v>#VALUE!</v>
      </c>
      <c r="DZ243" s="192" t="e">
        <f t="shared" si="14"/>
        <v>#VALUE!</v>
      </c>
      <c r="EA243" s="185" t="e">
        <f t="shared" si="15"/>
        <v>#VALUE!</v>
      </c>
      <c r="EB243" s="194" t="e">
        <f t="shared" ref="EB243:EC243" si="981">EA243/60</f>
        <v>#VALUE!</v>
      </c>
      <c r="EC243" s="194" t="e">
        <f t="shared" si="981"/>
        <v>#VALUE!</v>
      </c>
      <c r="ED243" s="185" t="e">
        <f t="shared" si="17"/>
        <v>#VALUE!</v>
      </c>
      <c r="EE243" s="194" t="e">
        <f t="shared" ref="EE243:EF243" si="982">ED243/1000</f>
        <v>#VALUE!</v>
      </c>
      <c r="EF243" s="196" t="e">
        <f t="shared" si="982"/>
        <v>#VALUE!</v>
      </c>
      <c r="EG243" s="130" t="e">
        <f t="shared" si="19"/>
        <v>#VALUE!</v>
      </c>
      <c r="EH243" s="132" t="e">
        <f t="shared" si="20"/>
        <v>#VALUE!</v>
      </c>
      <c r="EI243" s="133" t="s">
        <v>28</v>
      </c>
    </row>
    <row r="244" spans="1:139" ht="12.75" x14ac:dyDescent="0.2">
      <c r="A244" s="864"/>
      <c r="B244" s="135" t="s">
        <v>398</v>
      </c>
      <c r="C244" s="137" t="s">
        <v>155</v>
      </c>
      <c r="D244" s="137">
        <v>1</v>
      </c>
      <c r="E244" s="137">
        <v>1</v>
      </c>
      <c r="F244" s="137">
        <v>1</v>
      </c>
      <c r="G244" s="139">
        <f t="shared" si="0"/>
        <v>0.125</v>
      </c>
      <c r="H244" s="140">
        <v>2</v>
      </c>
      <c r="I244" s="140">
        <v>5</v>
      </c>
      <c r="J244" s="140">
        <f>H244/Main!$D$9</f>
        <v>0.4</v>
      </c>
      <c r="K244" s="140">
        <f>I244/Main!$D$10</f>
        <v>2.5</v>
      </c>
      <c r="L244" s="140">
        <f t="shared" si="1"/>
        <v>6.25</v>
      </c>
      <c r="M244" s="140">
        <v>0.32</v>
      </c>
      <c r="N244" s="143"/>
      <c r="O244" s="143"/>
      <c r="P244" s="143"/>
      <c r="Q244" s="145"/>
      <c r="R244" s="143"/>
      <c r="S244" s="146"/>
      <c r="T244" s="146"/>
      <c r="U244" s="143"/>
      <c r="V244" s="143"/>
      <c r="W244" s="146"/>
      <c r="X244" s="146"/>
      <c r="Y244" s="143"/>
      <c r="Z244" s="143"/>
      <c r="AA244" s="143"/>
      <c r="AB244" s="143"/>
      <c r="AC244" s="362"/>
      <c r="AD244" s="167">
        <v>1</v>
      </c>
      <c r="AE244" s="133">
        <v>0</v>
      </c>
      <c r="AF244" s="133">
        <v>0</v>
      </c>
      <c r="AG244" s="133">
        <v>0</v>
      </c>
      <c r="AH244" s="133">
        <v>0</v>
      </c>
      <c r="AI244" s="133">
        <v>0</v>
      </c>
      <c r="AJ244" s="133">
        <v>0</v>
      </c>
      <c r="AK244" s="133">
        <v>0</v>
      </c>
      <c r="AL244" s="133">
        <v>0</v>
      </c>
      <c r="AM244" s="133">
        <v>0</v>
      </c>
      <c r="AN244" s="133">
        <v>0</v>
      </c>
      <c r="AO244" s="133">
        <v>0</v>
      </c>
      <c r="AP244" s="133">
        <v>0</v>
      </c>
      <c r="AQ244" s="133">
        <v>0</v>
      </c>
      <c r="AR244" s="133">
        <v>0</v>
      </c>
      <c r="AS244" s="133">
        <v>0</v>
      </c>
      <c r="AT244" s="133">
        <v>0</v>
      </c>
      <c r="AU244" s="133">
        <v>0</v>
      </c>
      <c r="AV244" s="133">
        <v>0</v>
      </c>
      <c r="AW244" s="133">
        <v>0</v>
      </c>
      <c r="AX244" s="133">
        <v>0</v>
      </c>
      <c r="AY244" s="406">
        <f t="shared" ref="AY244:BS244" si="983">IF(AD244 = 0, "", AD244)</f>
        <v>1</v>
      </c>
      <c r="AZ244" s="137" t="str">
        <f t="shared" si="983"/>
        <v/>
      </c>
      <c r="BA244" s="137" t="str">
        <f t="shared" si="983"/>
        <v/>
      </c>
      <c r="BB244" s="137" t="str">
        <f t="shared" si="983"/>
        <v/>
      </c>
      <c r="BC244" s="137" t="str">
        <f t="shared" si="983"/>
        <v/>
      </c>
      <c r="BD244" s="137" t="str">
        <f t="shared" si="983"/>
        <v/>
      </c>
      <c r="BE244" s="137" t="str">
        <f t="shared" si="983"/>
        <v/>
      </c>
      <c r="BF244" s="137" t="str">
        <f t="shared" si="983"/>
        <v/>
      </c>
      <c r="BG244" s="137" t="str">
        <f t="shared" si="983"/>
        <v/>
      </c>
      <c r="BH244" s="137" t="str">
        <f t="shared" si="983"/>
        <v/>
      </c>
      <c r="BI244" s="137" t="str">
        <f t="shared" si="983"/>
        <v/>
      </c>
      <c r="BJ244" s="137" t="str">
        <f t="shared" si="983"/>
        <v/>
      </c>
      <c r="BK244" s="137" t="str">
        <f t="shared" si="983"/>
        <v/>
      </c>
      <c r="BL244" s="137" t="str">
        <f t="shared" si="983"/>
        <v/>
      </c>
      <c r="BM244" s="137" t="str">
        <f t="shared" si="983"/>
        <v/>
      </c>
      <c r="BN244" s="137" t="str">
        <f t="shared" si="983"/>
        <v/>
      </c>
      <c r="BO244" s="137" t="str">
        <f t="shared" si="983"/>
        <v/>
      </c>
      <c r="BP244" s="137" t="str">
        <f t="shared" si="983"/>
        <v/>
      </c>
      <c r="BQ244" s="137" t="str">
        <f t="shared" si="983"/>
        <v/>
      </c>
      <c r="BR244" s="137" t="str">
        <f t="shared" si="983"/>
        <v/>
      </c>
      <c r="BS244" s="169" t="str">
        <f t="shared" si="983"/>
        <v/>
      </c>
      <c r="BT244" s="174" t="e">
        <f>$AY244*Assembly!Z$4+$AZ244*Assembly!Z$5+$BA244*Assembly!Z$6+$BB244*Assembly!Z$7+$BC244*Assembly!Z$8+$BD244*Assembly!Z$9+$BE244*Assembly!Z$10+$BF244*Assembly!Z$11+$BG244*Assembly!Z$12+$BH244*Assembly!Z$13+$BI244*Assembly!Z$14+$BJ244*Assembly!Z$15+$BK244*Assembly!Z$16+$BL244*Assembly!Z$17+$BM244*Assembly!Z$18+$BN244*Assembly!Z$19+$BO244*Assembly!Z$20+$BP244*Assembly!Z$21+$BQ244*Assembly!Z$22+$BR244*Assembly!Z$23+$BS244*Assembly!Z$24</f>
        <v>#VALUE!</v>
      </c>
      <c r="BU244" s="133" t="e">
        <f t="shared" si="3"/>
        <v>#VALUE!</v>
      </c>
      <c r="BV244" s="133"/>
      <c r="BW244" s="133" t="e">
        <f>$AY244*Assembly!AD$4+$AZ244*Assembly!AD$5+$BA244*Assembly!AD$6+$BB244*Assembly!AD$7+$BC244*Assembly!AD$8+$BD244*Assembly!AD$9+$BE244*Assembly!AD$10+$BF244*Assembly!AD$11+$BG244*Assembly!AD$12+$BH244*Assembly!AD$13+$BI244*Assembly!AD$14+$BJ244*Assembly!AD$15+$BK244*Assembly!AD$16+$BL244*Assembly!AD$17+$BM244*Assembly!AD$18+$BN244*Assembly!AD$19+$BO244*Assembly!AD$20+$BP244*Assembly!AD$21+$BQ244*Assembly!AD$22+$BR244*Assembly!AD$23+$BS244*Assembly!AD$24</f>
        <v>#VALUE!</v>
      </c>
      <c r="BX244" s="177" t="e">
        <f t="shared" si="4"/>
        <v>#VALUE!</v>
      </c>
      <c r="BY244" s="178" t="e">
        <f t="shared" si="5"/>
        <v>#VALUE!</v>
      </c>
      <c r="BZ244" s="179" t="e">
        <f t="shared" si="6"/>
        <v>#VALUE!</v>
      </c>
      <c r="CA244" s="178" t="e">
        <f t="shared" si="7"/>
        <v>#VALUE!</v>
      </c>
      <c r="CB244" s="133" t="e">
        <f>$AY244*Assembly!Y$4+$AZ244*Assembly!Y$5+$BA244*Assembly!Y$6+$BB244*Assembly!Y$7+$BC244*Assembly!Y$8+$BD244*Assembly!Y$9+$BE244*Assembly!Y$10+$BF244*Assembly!Y$11+$BG244*Assembly!Y$12+$BH244*Assembly!Y$13+$BI244*Assembly!Y$14+$BJ244*Assembly!Y$15+$BK244*Assembly!Y$16+$BL244*Assembly!Y$17+$BM244*Assembly!Y$18+$BN244*Assembly!Y$19+$BO244*Assembly!Y$20+$BP244*Assembly!Y$21+$BQ244*Assembly!Y$22+$BR244*Assembly!Y$23+$BS244*Assembly!Y$24</f>
        <v>#VALUE!</v>
      </c>
      <c r="CC244" s="133" t="e">
        <f t="shared" si="8"/>
        <v>#VALUE!</v>
      </c>
      <c r="CD244" s="130" t="e">
        <f t="shared" si="9"/>
        <v>#VALUE!</v>
      </c>
      <c r="CE244" s="183" t="e">
        <f>$AY244*Assembly!AC$4+$AZ244*Assembly!AC$5+$BA244*Assembly!AC$6+$BB244*Assembly!AC$7+$BC244*Assembly!AC$8+$BD244*Assembly!AC$9+$BE244*Assembly!AC$10+$BF244*Assembly!AC$11+$BG244*Assembly!AC$12+$BH244*Assembly!AC$13+$BI244*Assembly!AC$14+$BJ244*Assembly!AC$15+$BK244*Assembly!AC$16+$BL244*Assembly!AC$17+$BM244*Assembly!AC$18+$BN244*Assembly!AC$19+$BO244*Assembly!AC$20+$BP244*Assembly!AC$21+$BQ244*Assembly!AC$22+$BR244*Assembly!AC$23+$BS244*Assembly!AC$24</f>
        <v>#VALUE!</v>
      </c>
      <c r="CF244" s="145" t="e">
        <f>$AY244*Assembly!M$4+$AZ244*Assembly!M$5+$BA244*Assembly!M$6+$BB244*Assembly!M$7+$BC244*Assembly!M$8+$BD244*Assembly!M$9+$BE244*Assembly!M$10+$BF244*Assembly!M$11+$BG244*Assembly!M$12+$BH244*Assembly!M$13+$BI244*Assembly!M$14+$BJ244*Assembly!M$15+$BK244*Assembly!M$16+$BL244*Assembly!M$17+$BM244*Assembly!M$18+$BN244*Assembly!M$19+$BO244*Assembly!M$20+$BP244*Assembly!M$21+$BQ244*Assembly!M$22+$BR244*Assembly!M$23+$BS244*Assembly!M$24</f>
        <v>#VALUE!</v>
      </c>
      <c r="CG244" s="145" t="e">
        <f>$AY244*Assembly!N$4+$AZ244*Assembly!N$5+$BA244*Assembly!N$6+$BB244*Assembly!N$7+$BC244*Assembly!N$8+$BD244*Assembly!N$9+$BE244*Assembly!N$10+$BF244*Assembly!N$11+$BG244*Assembly!N$12+$BH244*Assembly!N$13+$BI244*Assembly!N$14+$BJ244*Assembly!N$15+$BK244*Assembly!N$16+$BL244*Assembly!N$17+$BM244*Assembly!N$18+$BN244*Assembly!N$19+$BO244*Assembly!N$20+$BP244*Assembly!N$21+$BQ244*Assembly!N$22+$BR244*Assembly!N$23+$BS244*Assembly!N$24</f>
        <v>#VALUE!</v>
      </c>
      <c r="CH244" s="145" t="e">
        <f>$AY244*Assembly!O$4+$AZ244*Assembly!O$5+$BA244*Assembly!O$6+$BB244*Assembly!O$7+$BC244*Assembly!O$8+$BD244*Assembly!O$9+$BE244*Assembly!O$10+$BF244*Assembly!O$11+$BG244*Assembly!O$12+$BH244*Assembly!O$13+$BI244*Assembly!O$14+$BJ244*Assembly!O$15+$BK244*Assembly!O$16+$BL244*Assembly!O$17+$BM244*Assembly!O$18+$BN244*Assembly!O$19+$BO244*Assembly!O$20+$BP244*Assembly!O$21+$BQ244*Assembly!O$22+$BR244*Assembly!O$23+$BS244*Assembly!O$24</f>
        <v>#VALUE!</v>
      </c>
      <c r="CI244" s="140" t="e">
        <f>$AY244*Assembly!P$4+$AZ244*Assembly!P$5+$BA244*Assembly!P$6+$BB244*Assembly!P$7+$BC244*Assembly!P$8+$BD244*Assembly!P$9+$BE244*Assembly!P$10+$BF244*Assembly!P$11+$BG244*Assembly!P$12+$BH244*Assembly!P$13+$BI244*Assembly!P$14+$BJ244*Assembly!P$15+$BK244*Assembly!P$16+$BL244*Assembly!P$17+$BM244*Assembly!P$18+$BN244*Assembly!P$19+$BO244*Assembly!P$20+$BP244*Assembly!P$21+$BQ244*Assembly!P$22+$BR244*Assembly!P$23+$BS244*Assembly!P$24</f>
        <v>#VALUE!</v>
      </c>
      <c r="CJ244" s="140" t="e">
        <f>$AY244*Assembly!Q$4+$AZ244*Assembly!Q$5+$BA244*Assembly!Q$6+$BB244*Assembly!Q$7+$BC244*Assembly!Q$8+$BD244*Assembly!Q$9+$BE244*Assembly!Q$10+$BF244*Assembly!Q$11+$BG244*Assembly!Q$12+$BH244*Assembly!Q$13+$BI244*Assembly!Q$14+$BJ244*Assembly!Q$15+$BK244*Assembly!Q$16+$BL244*Assembly!Q$17+$BM244*Assembly!Q$18+$BN244*Assembly!Q$19+$BO244*Assembly!Q$20+$BP244*Assembly!Q$21+$BQ244*Assembly!Q$22+$BR244*Assembly!Q$23+$BS244*Assembly!Q$24</f>
        <v>#VALUE!</v>
      </c>
      <c r="CK244" s="145" t="e">
        <f>$AY244*Assembly!R$4+$AZ244*Assembly!R$5+$BA244*Assembly!R$6+$BB244*Assembly!R$7+$BC244*Assembly!R$8+$BD244*Assembly!R$9+$BE244*Assembly!R$10+$BF244*Assembly!R$11+$BG244*Assembly!R$12+$BH244*Assembly!R$13+$BI244*Assembly!R$14+$BJ244*Assembly!R$15+$BK244*Assembly!R$16+$BL244*Assembly!R$17+$BM244*Assembly!R$18+$BN244*Assembly!R$19+$BO244*Assembly!R$20+$BP244*Assembly!R$21+$BQ244*Assembly!R$22+$BR244*Assembly!R$23+$BS244*Assembly!R$24</f>
        <v>#VALUE!</v>
      </c>
      <c r="CL244" s="140" t="e">
        <f>$AY244*Assembly!S$4+$AZ244*Assembly!S$5+$BA244*Assembly!S$6+$BB244*Assembly!S$7+$BC244*Assembly!S$8+$BD244*Assembly!S$9+$BE244*Assembly!S$10+$BF244*Assembly!S$11+$BG244*Assembly!S$12+$BH244*Assembly!S$13+$BI244*Assembly!S$14+$BJ244*Assembly!S$15+$BK244*Assembly!S$16+$BL244*Assembly!S$17+$BM244*Assembly!S$18+$BN244*Assembly!S$19+$BO244*Assembly!S$20+$BP244*Assembly!S$21+$BQ244*Assembly!S$22+$BR244*Assembly!S$23+$BS244*Assembly!S$24</f>
        <v>#VALUE!</v>
      </c>
      <c r="CM244" s="140" t="e">
        <f>$AY244*Assembly!T$4+$AZ244*Assembly!T$5+$BA244*Assembly!T$6+$BB244*Assembly!T$7+$BC244*Assembly!T$8+$BD244*Assembly!T$9+$BE244*Assembly!T$10+$BF244*Assembly!T$11+$BG244*Assembly!T$12+$BH244*Assembly!T$13+$BI244*Assembly!T$14+$BJ244*Assembly!T$15+$BK244*Assembly!T$16+$BL244*Assembly!T$17+$BM244*Assembly!T$18+$BN244*Assembly!T$19+$BO244*Assembly!T$20+$BP244*Assembly!T$21+$BQ244*Assembly!T$22+$BR244*Assembly!T$23+$BS244*Assembly!T$24</f>
        <v>#VALUE!</v>
      </c>
      <c r="CN244" s="140" t="e">
        <f>$AY244*Assembly!U$4+$AZ244*Assembly!U$5+$BA244*Assembly!U$6+$BB244*Assembly!U$7+$BC244*Assembly!U$8+$BD244*Assembly!U$9+$BE244*Assembly!U$10+$BF244*Assembly!U$11+$BG244*Assembly!U$12+$BH244*Assembly!U$13+$BI244*Assembly!U$14+$BJ244*Assembly!U$15+$BK244*Assembly!U$16+$BL244*Assembly!U$17+$BM244*Assembly!U$18+$BN244*Assembly!U$19+$BO244*Assembly!U$20+$BP244*Assembly!U$21+$BQ244*Assembly!U$22+$BR244*Assembly!U$23+$BS244*Assembly!U$24</f>
        <v>#VALUE!</v>
      </c>
      <c r="CO244" s="145" t="e">
        <f>$AY244*Assembly!V$4+$AZ244*Assembly!V$5+$BA244*Assembly!V$6+$BB244*Assembly!V$7+$BC244*Assembly!V$8+$BD244*Assembly!V$9+$BE244*Assembly!V$10+$BF244*Assembly!V$11+$BG244*Assembly!V$12+$BH244*Assembly!V$13+$BI244*Assembly!V$14+$BJ244*Assembly!V$15+$BK244*Assembly!V$16+$BL244*Assembly!V$17+$BM244*Assembly!V$18+$BN244*Assembly!V$19+$BO244*Assembly!V$20+$BP244*Assembly!V$21+$BQ244*Assembly!V$22+$BR244*Assembly!V$23+$BS244*Assembly!V$24</f>
        <v>#VALUE!</v>
      </c>
      <c r="CP244" s="145" t="e">
        <f>CF244*Refining!$F$3</f>
        <v>#VALUE!</v>
      </c>
      <c r="CQ244" s="145" t="e">
        <f>CG244*Refining!$F$4</f>
        <v>#VALUE!</v>
      </c>
      <c r="CR244" s="145" t="e">
        <f>CH244*Refining!$F$5</f>
        <v>#VALUE!</v>
      </c>
      <c r="CS244" s="145" t="e">
        <f>CI244*Refining!$F$6</f>
        <v>#VALUE!</v>
      </c>
      <c r="CT244" s="145" t="e">
        <f>CJ244*Refining!$F$7</f>
        <v>#VALUE!</v>
      </c>
      <c r="CU244" s="145" t="e">
        <f>CK244*Refining!$F$8</f>
        <v>#VALUE!</v>
      </c>
      <c r="CV244" s="145" t="e">
        <f>CL244*Refining!$F$9</f>
        <v>#VALUE!</v>
      </c>
      <c r="CW244" s="145" t="e">
        <f>CM244*Refining!$F$10</f>
        <v>#VALUE!</v>
      </c>
      <c r="CX244" s="145" t="e">
        <f>CN244*Refining!$F$11</f>
        <v>#VALUE!</v>
      </c>
      <c r="CY244" s="145" t="e">
        <f>CO244*Refining!$F$12</f>
        <v>#VALUE!</v>
      </c>
      <c r="CZ244" s="185" t="e">
        <f t="shared" ref="CZ244:DS244" si="984">IF(CF244 = 0, "", CF244)</f>
        <v>#VALUE!</v>
      </c>
      <c r="DA244" s="186" t="e">
        <f t="shared" si="984"/>
        <v>#VALUE!</v>
      </c>
      <c r="DB244" s="186" t="e">
        <f t="shared" si="984"/>
        <v>#VALUE!</v>
      </c>
      <c r="DC244" s="186" t="e">
        <f t="shared" si="984"/>
        <v>#VALUE!</v>
      </c>
      <c r="DD244" s="186" t="e">
        <f t="shared" si="984"/>
        <v>#VALUE!</v>
      </c>
      <c r="DE244" s="186" t="e">
        <f t="shared" si="984"/>
        <v>#VALUE!</v>
      </c>
      <c r="DF244" s="186" t="e">
        <f t="shared" si="984"/>
        <v>#VALUE!</v>
      </c>
      <c r="DG244" s="186" t="e">
        <f t="shared" si="984"/>
        <v>#VALUE!</v>
      </c>
      <c r="DH244" s="186" t="e">
        <f t="shared" si="984"/>
        <v>#VALUE!</v>
      </c>
      <c r="DI244" s="187" t="e">
        <f t="shared" si="984"/>
        <v>#VALUE!</v>
      </c>
      <c r="DJ244" s="185" t="e">
        <f t="shared" si="984"/>
        <v>#VALUE!</v>
      </c>
      <c r="DK244" s="186" t="e">
        <f t="shared" si="984"/>
        <v>#VALUE!</v>
      </c>
      <c r="DL244" s="186" t="e">
        <f t="shared" si="984"/>
        <v>#VALUE!</v>
      </c>
      <c r="DM244" s="186" t="e">
        <f t="shared" si="984"/>
        <v>#VALUE!</v>
      </c>
      <c r="DN244" s="211" t="e">
        <f t="shared" si="984"/>
        <v>#VALUE!</v>
      </c>
      <c r="DO244" s="186" t="e">
        <f t="shared" si="984"/>
        <v>#VALUE!</v>
      </c>
      <c r="DP244" s="186" t="e">
        <f t="shared" si="984"/>
        <v>#VALUE!</v>
      </c>
      <c r="DQ244" s="186" t="e">
        <f t="shared" si="984"/>
        <v>#VALUE!</v>
      </c>
      <c r="DR244" s="186" t="e">
        <f t="shared" si="984"/>
        <v>#VALUE!</v>
      </c>
      <c r="DS244" s="187" t="e">
        <f t="shared" si="984"/>
        <v>#VALUE!</v>
      </c>
      <c r="DT244" s="185" t="e">
        <f t="shared" si="11"/>
        <v>#VALUE!</v>
      </c>
      <c r="DU244" s="189" t="e">
        <f t="shared" si="12"/>
        <v>#VALUE!</v>
      </c>
      <c r="DV244" s="133" t="e">
        <f>CZ244*'Ores &amp; Ingots'!$C$3+DA244*'Ores &amp; Ingots'!$C$4+DB244*'Ores &amp; Ingots'!$C$5+DC244*'Ores &amp; Ingots'!$C$6+DD244*'Ores &amp; Ingots'!$C$7+DE244*'Ores &amp; Ingots'!$C$8+DF244*'Ores &amp; Ingots'!$C$9+DG244*'Ores &amp; Ingots'!$C$10+DH244*'Ores &amp; Ingots'!$C$11+DI244*'Ores &amp; Ingots'!$C$12</f>
        <v>#VALUE!</v>
      </c>
      <c r="DW244" s="133" t="e">
        <f>DJ244*'Ores &amp; Ingots'!$B$3+DK244*'Ores &amp; Ingots'!$B$4+DL244*'Ores &amp; Ingots'!$B$5+DM244*'Ores &amp; Ingots'!$B$6+DN244*'Ores &amp; Ingots'!$B$7+DO244*'Ores &amp; Ingots'!$B$8+DP244*'Ores &amp; Ingots'!$B$9+DQ244*'Ores &amp; Ingots'!$B$10+DR244*'Ores &amp; Ingots'!$B$11+DS244*'Ores &amp; Ingots'!$B$12</f>
        <v>#VALUE!</v>
      </c>
      <c r="DX244" s="189" t="e">
        <f>CZ244*Refining!$G$3+DA244*Refining!$G$4+DB244*Refining!$G$5+DC244*Refining!$G$6+DD244*Refining!$G$7+DE244*Refining!$G$8+DF244*Refining!$G$9+DG244*Refining!$G$10+DH244*Refining!$G$11+DI244*Refining!$G$12</f>
        <v>#VALUE!</v>
      </c>
      <c r="DY244" s="189" t="e">
        <f t="shared" si="13"/>
        <v>#VALUE!</v>
      </c>
      <c r="DZ244" s="192" t="e">
        <f t="shared" si="14"/>
        <v>#VALUE!</v>
      </c>
      <c r="EA244" s="185" t="e">
        <f t="shared" si="15"/>
        <v>#VALUE!</v>
      </c>
      <c r="EB244" s="194" t="e">
        <f t="shared" ref="EB244:EC244" si="985">EA244/60</f>
        <v>#VALUE!</v>
      </c>
      <c r="EC244" s="194" t="e">
        <f t="shared" si="985"/>
        <v>#VALUE!</v>
      </c>
      <c r="ED244" s="185" t="e">
        <f t="shared" si="17"/>
        <v>#VALUE!</v>
      </c>
      <c r="EE244" s="194" t="e">
        <f t="shared" ref="EE244:EF244" si="986">ED244/1000</f>
        <v>#VALUE!</v>
      </c>
      <c r="EF244" s="196" t="e">
        <f t="shared" si="986"/>
        <v>#VALUE!</v>
      </c>
      <c r="EG244" s="130" t="e">
        <f t="shared" si="19"/>
        <v>#VALUE!</v>
      </c>
      <c r="EH244" s="132" t="e">
        <f t="shared" si="20"/>
        <v>#VALUE!</v>
      </c>
      <c r="EI244" s="133" t="s">
        <v>28</v>
      </c>
    </row>
    <row r="245" spans="1:139" ht="12.75" x14ac:dyDescent="0.2">
      <c r="A245" s="864"/>
      <c r="B245" s="135" t="s">
        <v>436</v>
      </c>
      <c r="C245" s="137" t="s">
        <v>155</v>
      </c>
      <c r="D245" s="137">
        <v>1</v>
      </c>
      <c r="E245" s="137">
        <v>1</v>
      </c>
      <c r="F245" s="137">
        <v>1</v>
      </c>
      <c r="G245" s="139">
        <f t="shared" si="0"/>
        <v>0.125</v>
      </c>
      <c r="H245" s="140">
        <v>2</v>
      </c>
      <c r="I245" s="140">
        <v>5</v>
      </c>
      <c r="J245" s="140">
        <f>H245/Main!$D$9</f>
        <v>0.4</v>
      </c>
      <c r="K245" s="140">
        <f>I245/Main!$D$10</f>
        <v>2.5</v>
      </c>
      <c r="L245" s="140">
        <f t="shared" si="1"/>
        <v>6.25</v>
      </c>
      <c r="M245" s="140">
        <v>0.32</v>
      </c>
      <c r="N245" s="143"/>
      <c r="O245" s="143"/>
      <c r="P245" s="143"/>
      <c r="Q245" s="145"/>
      <c r="R245" s="143"/>
      <c r="S245" s="146"/>
      <c r="T245" s="146"/>
      <c r="U245" s="143"/>
      <c r="V245" s="143"/>
      <c r="W245" s="146"/>
      <c r="X245" s="146"/>
      <c r="Y245" s="143"/>
      <c r="Z245" s="143"/>
      <c r="AA245" s="143"/>
      <c r="AB245" s="143"/>
      <c r="AC245" s="362"/>
      <c r="AD245" s="167">
        <v>1</v>
      </c>
      <c r="AE245" s="133">
        <v>0</v>
      </c>
      <c r="AF245" s="133">
        <v>0</v>
      </c>
      <c r="AG245" s="133">
        <v>0</v>
      </c>
      <c r="AH245" s="133">
        <v>0</v>
      </c>
      <c r="AI245" s="133">
        <v>0</v>
      </c>
      <c r="AJ245" s="133">
        <v>0</v>
      </c>
      <c r="AK245" s="133">
        <v>0</v>
      </c>
      <c r="AL245" s="133">
        <v>0</v>
      </c>
      <c r="AM245" s="133">
        <v>0</v>
      </c>
      <c r="AN245" s="133">
        <v>0</v>
      </c>
      <c r="AO245" s="133">
        <v>0</v>
      </c>
      <c r="AP245" s="133">
        <v>0</v>
      </c>
      <c r="AQ245" s="133">
        <v>0</v>
      </c>
      <c r="AR245" s="133">
        <v>0</v>
      </c>
      <c r="AS245" s="133">
        <v>0</v>
      </c>
      <c r="AT245" s="133">
        <v>0</v>
      </c>
      <c r="AU245" s="133">
        <v>0</v>
      </c>
      <c r="AV245" s="133">
        <v>0</v>
      </c>
      <c r="AW245" s="133">
        <v>0</v>
      </c>
      <c r="AX245" s="133">
        <v>0</v>
      </c>
      <c r="AY245" s="406">
        <f t="shared" ref="AY245:BS245" si="987">IF(AD245 = 0, "", AD245)</f>
        <v>1</v>
      </c>
      <c r="AZ245" s="137" t="str">
        <f t="shared" si="987"/>
        <v/>
      </c>
      <c r="BA245" s="137" t="str">
        <f t="shared" si="987"/>
        <v/>
      </c>
      <c r="BB245" s="137" t="str">
        <f t="shared" si="987"/>
        <v/>
      </c>
      <c r="BC245" s="137" t="str">
        <f t="shared" si="987"/>
        <v/>
      </c>
      <c r="BD245" s="137" t="str">
        <f t="shared" si="987"/>
        <v/>
      </c>
      <c r="BE245" s="137" t="str">
        <f t="shared" si="987"/>
        <v/>
      </c>
      <c r="BF245" s="137" t="str">
        <f t="shared" si="987"/>
        <v/>
      </c>
      <c r="BG245" s="137" t="str">
        <f t="shared" si="987"/>
        <v/>
      </c>
      <c r="BH245" s="137" t="str">
        <f t="shared" si="987"/>
        <v/>
      </c>
      <c r="BI245" s="137" t="str">
        <f t="shared" si="987"/>
        <v/>
      </c>
      <c r="BJ245" s="137" t="str">
        <f t="shared" si="987"/>
        <v/>
      </c>
      <c r="BK245" s="137" t="str">
        <f t="shared" si="987"/>
        <v/>
      </c>
      <c r="BL245" s="137" t="str">
        <f t="shared" si="987"/>
        <v/>
      </c>
      <c r="BM245" s="137" t="str">
        <f t="shared" si="987"/>
        <v/>
      </c>
      <c r="BN245" s="137" t="str">
        <f t="shared" si="987"/>
        <v/>
      </c>
      <c r="BO245" s="137" t="str">
        <f t="shared" si="987"/>
        <v/>
      </c>
      <c r="BP245" s="137" t="str">
        <f t="shared" si="987"/>
        <v/>
      </c>
      <c r="BQ245" s="137" t="str">
        <f t="shared" si="987"/>
        <v/>
      </c>
      <c r="BR245" s="137" t="str">
        <f t="shared" si="987"/>
        <v/>
      </c>
      <c r="BS245" s="169" t="str">
        <f t="shared" si="987"/>
        <v/>
      </c>
      <c r="BT245" s="174" t="e">
        <f>$AY245*Assembly!Z$4+$AZ245*Assembly!Z$5+$BA245*Assembly!Z$6+$BB245*Assembly!Z$7+$BC245*Assembly!Z$8+$BD245*Assembly!Z$9+$BE245*Assembly!Z$10+$BF245*Assembly!Z$11+$BG245*Assembly!Z$12+$BH245*Assembly!Z$13+$BI245*Assembly!Z$14+$BJ245*Assembly!Z$15+$BK245*Assembly!Z$16+$BL245*Assembly!Z$17+$BM245*Assembly!Z$18+$BN245*Assembly!Z$19+$BO245*Assembly!Z$20+$BP245*Assembly!Z$21+$BQ245*Assembly!Z$22+$BR245*Assembly!Z$23+$BS245*Assembly!Z$24</f>
        <v>#VALUE!</v>
      </c>
      <c r="BU245" s="133" t="e">
        <f t="shared" si="3"/>
        <v>#VALUE!</v>
      </c>
      <c r="BV245" s="133"/>
      <c r="BW245" s="133" t="e">
        <f>$AY245*Assembly!AD$4+$AZ245*Assembly!AD$5+$BA245*Assembly!AD$6+$BB245*Assembly!AD$7+$BC245*Assembly!AD$8+$BD245*Assembly!AD$9+$BE245*Assembly!AD$10+$BF245*Assembly!AD$11+$BG245*Assembly!AD$12+$BH245*Assembly!AD$13+$BI245*Assembly!AD$14+$BJ245*Assembly!AD$15+$BK245*Assembly!AD$16+$BL245*Assembly!AD$17+$BM245*Assembly!AD$18+$BN245*Assembly!AD$19+$BO245*Assembly!AD$20+$BP245*Assembly!AD$21+$BQ245*Assembly!AD$22+$BR245*Assembly!AD$23+$BS245*Assembly!AD$24</f>
        <v>#VALUE!</v>
      </c>
      <c r="BX245" s="177" t="e">
        <f t="shared" si="4"/>
        <v>#VALUE!</v>
      </c>
      <c r="BY245" s="178" t="e">
        <f t="shared" si="5"/>
        <v>#VALUE!</v>
      </c>
      <c r="BZ245" s="179" t="e">
        <f t="shared" si="6"/>
        <v>#VALUE!</v>
      </c>
      <c r="CA245" s="178" t="e">
        <f t="shared" si="7"/>
        <v>#VALUE!</v>
      </c>
      <c r="CB245" s="133" t="e">
        <f>$AY245*Assembly!Y$4+$AZ245*Assembly!Y$5+$BA245*Assembly!Y$6+$BB245*Assembly!Y$7+$BC245*Assembly!Y$8+$BD245*Assembly!Y$9+$BE245*Assembly!Y$10+$BF245*Assembly!Y$11+$BG245*Assembly!Y$12+$BH245*Assembly!Y$13+$BI245*Assembly!Y$14+$BJ245*Assembly!Y$15+$BK245*Assembly!Y$16+$BL245*Assembly!Y$17+$BM245*Assembly!Y$18+$BN245*Assembly!Y$19+$BO245*Assembly!Y$20+$BP245*Assembly!Y$21+$BQ245*Assembly!Y$22+$BR245*Assembly!Y$23+$BS245*Assembly!Y$24</f>
        <v>#VALUE!</v>
      </c>
      <c r="CC245" s="133" t="e">
        <f t="shared" si="8"/>
        <v>#VALUE!</v>
      </c>
      <c r="CD245" s="130" t="e">
        <f t="shared" si="9"/>
        <v>#VALUE!</v>
      </c>
      <c r="CE245" s="183" t="e">
        <f>$AY245*Assembly!AC$4+$AZ245*Assembly!AC$5+$BA245*Assembly!AC$6+$BB245*Assembly!AC$7+$BC245*Assembly!AC$8+$BD245*Assembly!AC$9+$BE245*Assembly!AC$10+$BF245*Assembly!AC$11+$BG245*Assembly!AC$12+$BH245*Assembly!AC$13+$BI245*Assembly!AC$14+$BJ245*Assembly!AC$15+$BK245*Assembly!AC$16+$BL245*Assembly!AC$17+$BM245*Assembly!AC$18+$BN245*Assembly!AC$19+$BO245*Assembly!AC$20+$BP245*Assembly!AC$21+$BQ245*Assembly!AC$22+$BR245*Assembly!AC$23+$BS245*Assembly!AC$24</f>
        <v>#VALUE!</v>
      </c>
      <c r="CF245" s="145" t="e">
        <f>$AY245*Assembly!M$4+$AZ245*Assembly!M$5+$BA245*Assembly!M$6+$BB245*Assembly!M$7+$BC245*Assembly!M$8+$BD245*Assembly!M$9+$BE245*Assembly!M$10+$BF245*Assembly!M$11+$BG245*Assembly!M$12+$BH245*Assembly!M$13+$BI245*Assembly!M$14+$BJ245*Assembly!M$15+$BK245*Assembly!M$16+$BL245*Assembly!M$17+$BM245*Assembly!M$18+$BN245*Assembly!M$19+$BO245*Assembly!M$20+$BP245*Assembly!M$21+$BQ245*Assembly!M$22+$BR245*Assembly!M$23+$BS245*Assembly!M$24</f>
        <v>#VALUE!</v>
      </c>
      <c r="CG245" s="145" t="e">
        <f>$AY245*Assembly!N$4+$AZ245*Assembly!N$5+$BA245*Assembly!N$6+$BB245*Assembly!N$7+$BC245*Assembly!N$8+$BD245*Assembly!N$9+$BE245*Assembly!N$10+$BF245*Assembly!N$11+$BG245*Assembly!N$12+$BH245*Assembly!N$13+$BI245*Assembly!N$14+$BJ245*Assembly!N$15+$BK245*Assembly!N$16+$BL245*Assembly!N$17+$BM245*Assembly!N$18+$BN245*Assembly!N$19+$BO245*Assembly!N$20+$BP245*Assembly!N$21+$BQ245*Assembly!N$22+$BR245*Assembly!N$23+$BS245*Assembly!N$24</f>
        <v>#VALUE!</v>
      </c>
      <c r="CH245" s="145" t="e">
        <f>$AY245*Assembly!O$4+$AZ245*Assembly!O$5+$BA245*Assembly!O$6+$BB245*Assembly!O$7+$BC245*Assembly!O$8+$BD245*Assembly!O$9+$BE245*Assembly!O$10+$BF245*Assembly!O$11+$BG245*Assembly!O$12+$BH245*Assembly!O$13+$BI245*Assembly!O$14+$BJ245*Assembly!O$15+$BK245*Assembly!O$16+$BL245*Assembly!O$17+$BM245*Assembly!O$18+$BN245*Assembly!O$19+$BO245*Assembly!O$20+$BP245*Assembly!O$21+$BQ245*Assembly!O$22+$BR245*Assembly!O$23+$BS245*Assembly!O$24</f>
        <v>#VALUE!</v>
      </c>
      <c r="CI245" s="140" t="e">
        <f>$AY245*Assembly!P$4+$AZ245*Assembly!P$5+$BA245*Assembly!P$6+$BB245*Assembly!P$7+$BC245*Assembly!P$8+$BD245*Assembly!P$9+$BE245*Assembly!P$10+$BF245*Assembly!P$11+$BG245*Assembly!P$12+$BH245*Assembly!P$13+$BI245*Assembly!P$14+$BJ245*Assembly!P$15+$BK245*Assembly!P$16+$BL245*Assembly!P$17+$BM245*Assembly!P$18+$BN245*Assembly!P$19+$BO245*Assembly!P$20+$BP245*Assembly!P$21+$BQ245*Assembly!P$22+$BR245*Assembly!P$23+$BS245*Assembly!P$24</f>
        <v>#VALUE!</v>
      </c>
      <c r="CJ245" s="140" t="e">
        <f>$AY245*Assembly!Q$4+$AZ245*Assembly!Q$5+$BA245*Assembly!Q$6+$BB245*Assembly!Q$7+$BC245*Assembly!Q$8+$BD245*Assembly!Q$9+$BE245*Assembly!Q$10+$BF245*Assembly!Q$11+$BG245*Assembly!Q$12+$BH245*Assembly!Q$13+$BI245*Assembly!Q$14+$BJ245*Assembly!Q$15+$BK245*Assembly!Q$16+$BL245*Assembly!Q$17+$BM245*Assembly!Q$18+$BN245*Assembly!Q$19+$BO245*Assembly!Q$20+$BP245*Assembly!Q$21+$BQ245*Assembly!Q$22+$BR245*Assembly!Q$23+$BS245*Assembly!Q$24</f>
        <v>#VALUE!</v>
      </c>
      <c r="CK245" s="145" t="e">
        <f>$AY245*Assembly!R$4+$AZ245*Assembly!R$5+$BA245*Assembly!R$6+$BB245*Assembly!R$7+$BC245*Assembly!R$8+$BD245*Assembly!R$9+$BE245*Assembly!R$10+$BF245*Assembly!R$11+$BG245*Assembly!R$12+$BH245*Assembly!R$13+$BI245*Assembly!R$14+$BJ245*Assembly!R$15+$BK245*Assembly!R$16+$BL245*Assembly!R$17+$BM245*Assembly!R$18+$BN245*Assembly!R$19+$BO245*Assembly!R$20+$BP245*Assembly!R$21+$BQ245*Assembly!R$22+$BR245*Assembly!R$23+$BS245*Assembly!R$24</f>
        <v>#VALUE!</v>
      </c>
      <c r="CL245" s="140" t="e">
        <f>$AY245*Assembly!S$4+$AZ245*Assembly!S$5+$BA245*Assembly!S$6+$BB245*Assembly!S$7+$BC245*Assembly!S$8+$BD245*Assembly!S$9+$BE245*Assembly!S$10+$BF245*Assembly!S$11+$BG245*Assembly!S$12+$BH245*Assembly!S$13+$BI245*Assembly!S$14+$BJ245*Assembly!S$15+$BK245*Assembly!S$16+$BL245*Assembly!S$17+$BM245*Assembly!S$18+$BN245*Assembly!S$19+$BO245*Assembly!S$20+$BP245*Assembly!S$21+$BQ245*Assembly!S$22+$BR245*Assembly!S$23+$BS245*Assembly!S$24</f>
        <v>#VALUE!</v>
      </c>
      <c r="CM245" s="140" t="e">
        <f>$AY245*Assembly!T$4+$AZ245*Assembly!T$5+$BA245*Assembly!T$6+$BB245*Assembly!T$7+$BC245*Assembly!T$8+$BD245*Assembly!T$9+$BE245*Assembly!T$10+$BF245*Assembly!T$11+$BG245*Assembly!T$12+$BH245*Assembly!T$13+$BI245*Assembly!T$14+$BJ245*Assembly!T$15+$BK245*Assembly!T$16+$BL245*Assembly!T$17+$BM245*Assembly!T$18+$BN245*Assembly!T$19+$BO245*Assembly!T$20+$BP245*Assembly!T$21+$BQ245*Assembly!T$22+$BR245*Assembly!T$23+$BS245*Assembly!T$24</f>
        <v>#VALUE!</v>
      </c>
      <c r="CN245" s="140" t="e">
        <f>$AY245*Assembly!U$4+$AZ245*Assembly!U$5+$BA245*Assembly!U$6+$BB245*Assembly!U$7+$BC245*Assembly!U$8+$BD245*Assembly!U$9+$BE245*Assembly!U$10+$BF245*Assembly!U$11+$BG245*Assembly!U$12+$BH245*Assembly!U$13+$BI245*Assembly!U$14+$BJ245*Assembly!U$15+$BK245*Assembly!U$16+$BL245*Assembly!U$17+$BM245*Assembly!U$18+$BN245*Assembly!U$19+$BO245*Assembly!U$20+$BP245*Assembly!U$21+$BQ245*Assembly!U$22+$BR245*Assembly!U$23+$BS245*Assembly!U$24</f>
        <v>#VALUE!</v>
      </c>
      <c r="CO245" s="145" t="e">
        <f>$AY245*Assembly!V$4+$AZ245*Assembly!V$5+$BA245*Assembly!V$6+$BB245*Assembly!V$7+$BC245*Assembly!V$8+$BD245*Assembly!V$9+$BE245*Assembly!V$10+$BF245*Assembly!V$11+$BG245*Assembly!V$12+$BH245*Assembly!V$13+$BI245*Assembly!V$14+$BJ245*Assembly!V$15+$BK245*Assembly!V$16+$BL245*Assembly!V$17+$BM245*Assembly!V$18+$BN245*Assembly!V$19+$BO245*Assembly!V$20+$BP245*Assembly!V$21+$BQ245*Assembly!V$22+$BR245*Assembly!V$23+$BS245*Assembly!V$24</f>
        <v>#VALUE!</v>
      </c>
      <c r="CP245" s="145" t="e">
        <f>CF245*Refining!$F$3</f>
        <v>#VALUE!</v>
      </c>
      <c r="CQ245" s="145" t="e">
        <f>CG245*Refining!$F$4</f>
        <v>#VALUE!</v>
      </c>
      <c r="CR245" s="145" t="e">
        <f>CH245*Refining!$F$5</f>
        <v>#VALUE!</v>
      </c>
      <c r="CS245" s="145" t="e">
        <f>CI245*Refining!$F$6</f>
        <v>#VALUE!</v>
      </c>
      <c r="CT245" s="145" t="e">
        <f>CJ245*Refining!$F$7</f>
        <v>#VALUE!</v>
      </c>
      <c r="CU245" s="145" t="e">
        <f>CK245*Refining!$F$8</f>
        <v>#VALUE!</v>
      </c>
      <c r="CV245" s="145" t="e">
        <f>CL245*Refining!$F$9</f>
        <v>#VALUE!</v>
      </c>
      <c r="CW245" s="145" t="e">
        <f>CM245*Refining!$F$10</f>
        <v>#VALUE!</v>
      </c>
      <c r="CX245" s="145" t="e">
        <f>CN245*Refining!$F$11</f>
        <v>#VALUE!</v>
      </c>
      <c r="CY245" s="145" t="e">
        <f>CO245*Refining!$F$12</f>
        <v>#VALUE!</v>
      </c>
      <c r="CZ245" s="185" t="e">
        <f t="shared" ref="CZ245:DS245" si="988">IF(CF245 = 0, "", CF245)</f>
        <v>#VALUE!</v>
      </c>
      <c r="DA245" s="186" t="e">
        <f t="shared" si="988"/>
        <v>#VALUE!</v>
      </c>
      <c r="DB245" s="186" t="e">
        <f t="shared" si="988"/>
        <v>#VALUE!</v>
      </c>
      <c r="DC245" s="186" t="e">
        <f t="shared" si="988"/>
        <v>#VALUE!</v>
      </c>
      <c r="DD245" s="186" t="e">
        <f t="shared" si="988"/>
        <v>#VALUE!</v>
      </c>
      <c r="DE245" s="186" t="e">
        <f t="shared" si="988"/>
        <v>#VALUE!</v>
      </c>
      <c r="DF245" s="186" t="e">
        <f t="shared" si="988"/>
        <v>#VALUE!</v>
      </c>
      <c r="DG245" s="186" t="e">
        <f t="shared" si="988"/>
        <v>#VALUE!</v>
      </c>
      <c r="DH245" s="186" t="e">
        <f t="shared" si="988"/>
        <v>#VALUE!</v>
      </c>
      <c r="DI245" s="187" t="e">
        <f t="shared" si="988"/>
        <v>#VALUE!</v>
      </c>
      <c r="DJ245" s="185" t="e">
        <f t="shared" si="988"/>
        <v>#VALUE!</v>
      </c>
      <c r="DK245" s="186" t="e">
        <f t="shared" si="988"/>
        <v>#VALUE!</v>
      </c>
      <c r="DL245" s="186" t="e">
        <f t="shared" si="988"/>
        <v>#VALUE!</v>
      </c>
      <c r="DM245" s="186" t="e">
        <f t="shared" si="988"/>
        <v>#VALUE!</v>
      </c>
      <c r="DN245" s="211" t="e">
        <f t="shared" si="988"/>
        <v>#VALUE!</v>
      </c>
      <c r="DO245" s="186" t="e">
        <f t="shared" si="988"/>
        <v>#VALUE!</v>
      </c>
      <c r="DP245" s="186" t="e">
        <f t="shared" si="988"/>
        <v>#VALUE!</v>
      </c>
      <c r="DQ245" s="186" t="e">
        <f t="shared" si="988"/>
        <v>#VALUE!</v>
      </c>
      <c r="DR245" s="186" t="e">
        <f t="shared" si="988"/>
        <v>#VALUE!</v>
      </c>
      <c r="DS245" s="187" t="e">
        <f t="shared" si="988"/>
        <v>#VALUE!</v>
      </c>
      <c r="DT245" s="185" t="e">
        <f t="shared" si="11"/>
        <v>#VALUE!</v>
      </c>
      <c r="DU245" s="189" t="e">
        <f t="shared" si="12"/>
        <v>#VALUE!</v>
      </c>
      <c r="DV245" s="133" t="e">
        <f>CZ245*'Ores &amp; Ingots'!$C$3+DA245*'Ores &amp; Ingots'!$C$4+DB245*'Ores &amp; Ingots'!$C$5+DC245*'Ores &amp; Ingots'!$C$6+DD245*'Ores &amp; Ingots'!$C$7+DE245*'Ores &amp; Ingots'!$C$8+DF245*'Ores &amp; Ingots'!$C$9+DG245*'Ores &amp; Ingots'!$C$10+DH245*'Ores &amp; Ingots'!$C$11+DI245*'Ores &amp; Ingots'!$C$12</f>
        <v>#VALUE!</v>
      </c>
      <c r="DW245" s="133" t="e">
        <f>DJ245*'Ores &amp; Ingots'!$B$3+DK245*'Ores &amp; Ingots'!$B$4+DL245*'Ores &amp; Ingots'!$B$5+DM245*'Ores &amp; Ingots'!$B$6+DN245*'Ores &amp; Ingots'!$B$7+DO245*'Ores &amp; Ingots'!$B$8+DP245*'Ores &amp; Ingots'!$B$9+DQ245*'Ores &amp; Ingots'!$B$10+DR245*'Ores &amp; Ingots'!$B$11+DS245*'Ores &amp; Ingots'!$B$12</f>
        <v>#VALUE!</v>
      </c>
      <c r="DX245" s="189" t="e">
        <f>CZ245*Refining!$G$3+DA245*Refining!$G$4+DB245*Refining!$G$5+DC245*Refining!$G$6+DD245*Refining!$G$7+DE245*Refining!$G$8+DF245*Refining!$G$9+DG245*Refining!$G$10+DH245*Refining!$G$11+DI245*Refining!$G$12</f>
        <v>#VALUE!</v>
      </c>
      <c r="DY245" s="189" t="e">
        <f t="shared" si="13"/>
        <v>#VALUE!</v>
      </c>
      <c r="DZ245" s="192" t="e">
        <f t="shared" si="14"/>
        <v>#VALUE!</v>
      </c>
      <c r="EA245" s="185" t="e">
        <f t="shared" si="15"/>
        <v>#VALUE!</v>
      </c>
      <c r="EB245" s="194" t="e">
        <f t="shared" ref="EB245:EC245" si="989">EA245/60</f>
        <v>#VALUE!</v>
      </c>
      <c r="EC245" s="194" t="e">
        <f t="shared" si="989"/>
        <v>#VALUE!</v>
      </c>
      <c r="ED245" s="185" t="e">
        <f t="shared" si="17"/>
        <v>#VALUE!</v>
      </c>
      <c r="EE245" s="194" t="e">
        <f t="shared" ref="EE245:EF245" si="990">ED245/1000</f>
        <v>#VALUE!</v>
      </c>
      <c r="EF245" s="196" t="e">
        <f t="shared" si="990"/>
        <v>#VALUE!</v>
      </c>
      <c r="EG245" s="130" t="e">
        <f t="shared" si="19"/>
        <v>#VALUE!</v>
      </c>
      <c r="EH245" s="132" t="e">
        <f t="shared" si="20"/>
        <v>#VALUE!</v>
      </c>
      <c r="EI245" s="133" t="s">
        <v>28</v>
      </c>
    </row>
    <row r="246" spans="1:139" ht="12.75" x14ac:dyDescent="0.2">
      <c r="A246" s="864"/>
      <c r="B246" s="135" t="s">
        <v>399</v>
      </c>
      <c r="C246" s="137" t="s">
        <v>155</v>
      </c>
      <c r="D246" s="137">
        <v>1</v>
      </c>
      <c r="E246" s="137">
        <v>1</v>
      </c>
      <c r="F246" s="137">
        <v>1</v>
      </c>
      <c r="G246" s="139">
        <f t="shared" si="0"/>
        <v>0.125</v>
      </c>
      <c r="H246" s="140">
        <v>3</v>
      </c>
      <c r="I246" s="140">
        <v>7.5</v>
      </c>
      <c r="J246" s="140">
        <f>H246/Main!$D$9</f>
        <v>0.6</v>
      </c>
      <c r="K246" s="140">
        <f>I246/Main!$D$10</f>
        <v>3.75</v>
      </c>
      <c r="L246" s="140">
        <f t="shared" si="1"/>
        <v>6.25</v>
      </c>
      <c r="M246" s="140">
        <v>0.32</v>
      </c>
      <c r="N246" s="143"/>
      <c r="O246" s="143"/>
      <c r="P246" s="143"/>
      <c r="Q246" s="145"/>
      <c r="R246" s="143"/>
      <c r="S246" s="146"/>
      <c r="T246" s="146"/>
      <c r="U246" s="143"/>
      <c r="V246" s="143"/>
      <c r="W246" s="146"/>
      <c r="X246" s="146"/>
      <c r="Y246" s="143"/>
      <c r="Z246" s="143"/>
      <c r="AA246" s="143"/>
      <c r="AB246" s="143"/>
      <c r="AC246" s="362"/>
      <c r="AD246" s="167">
        <v>1</v>
      </c>
      <c r="AE246" s="133">
        <v>0</v>
      </c>
      <c r="AF246" s="133">
        <v>0</v>
      </c>
      <c r="AG246" s="133">
        <v>0</v>
      </c>
      <c r="AH246" s="133">
        <v>0</v>
      </c>
      <c r="AI246" s="133">
        <v>0</v>
      </c>
      <c r="AJ246" s="133">
        <v>0</v>
      </c>
      <c r="AK246" s="133">
        <v>0</v>
      </c>
      <c r="AL246" s="133">
        <v>0</v>
      </c>
      <c r="AM246" s="133">
        <v>0</v>
      </c>
      <c r="AN246" s="133">
        <v>0</v>
      </c>
      <c r="AO246" s="133">
        <v>0</v>
      </c>
      <c r="AP246" s="133">
        <v>0</v>
      </c>
      <c r="AQ246" s="133">
        <v>0</v>
      </c>
      <c r="AR246" s="133">
        <v>0</v>
      </c>
      <c r="AS246" s="133">
        <v>0</v>
      </c>
      <c r="AT246" s="133">
        <v>0</v>
      </c>
      <c r="AU246" s="133">
        <v>0</v>
      </c>
      <c r="AV246" s="133">
        <v>0</v>
      </c>
      <c r="AW246" s="133">
        <v>0</v>
      </c>
      <c r="AX246" s="133">
        <v>0</v>
      </c>
      <c r="AY246" s="406">
        <f t="shared" ref="AY246:BS246" si="991">IF(AD246 = 0, "", AD246)</f>
        <v>1</v>
      </c>
      <c r="AZ246" s="137" t="str">
        <f t="shared" si="991"/>
        <v/>
      </c>
      <c r="BA246" s="137" t="str">
        <f t="shared" si="991"/>
        <v/>
      </c>
      <c r="BB246" s="137" t="str">
        <f t="shared" si="991"/>
        <v/>
      </c>
      <c r="BC246" s="137" t="str">
        <f t="shared" si="991"/>
        <v/>
      </c>
      <c r="BD246" s="137" t="str">
        <f t="shared" si="991"/>
        <v/>
      </c>
      <c r="BE246" s="137" t="str">
        <f t="shared" si="991"/>
        <v/>
      </c>
      <c r="BF246" s="137" t="str">
        <f t="shared" si="991"/>
        <v/>
      </c>
      <c r="BG246" s="137" t="str">
        <f t="shared" si="991"/>
        <v/>
      </c>
      <c r="BH246" s="137" t="str">
        <f t="shared" si="991"/>
        <v/>
      </c>
      <c r="BI246" s="137" t="str">
        <f t="shared" si="991"/>
        <v/>
      </c>
      <c r="BJ246" s="137" t="str">
        <f t="shared" si="991"/>
        <v/>
      </c>
      <c r="BK246" s="137" t="str">
        <f t="shared" si="991"/>
        <v/>
      </c>
      <c r="BL246" s="137" t="str">
        <f t="shared" si="991"/>
        <v/>
      </c>
      <c r="BM246" s="137" t="str">
        <f t="shared" si="991"/>
        <v/>
      </c>
      <c r="BN246" s="137" t="str">
        <f t="shared" si="991"/>
        <v/>
      </c>
      <c r="BO246" s="137" t="str">
        <f t="shared" si="991"/>
        <v/>
      </c>
      <c r="BP246" s="137" t="str">
        <f t="shared" si="991"/>
        <v/>
      </c>
      <c r="BQ246" s="137" t="str">
        <f t="shared" si="991"/>
        <v/>
      </c>
      <c r="BR246" s="137" t="str">
        <f t="shared" si="991"/>
        <v/>
      </c>
      <c r="BS246" s="169" t="str">
        <f t="shared" si="991"/>
        <v/>
      </c>
      <c r="BT246" s="174" t="e">
        <f>$AY246*Assembly!Z$4+$AZ246*Assembly!Z$5+$BA246*Assembly!Z$6+$BB246*Assembly!Z$7+$BC246*Assembly!Z$8+$BD246*Assembly!Z$9+$BE246*Assembly!Z$10+$BF246*Assembly!Z$11+$BG246*Assembly!Z$12+$BH246*Assembly!Z$13+$BI246*Assembly!Z$14+$BJ246*Assembly!Z$15+$BK246*Assembly!Z$16+$BL246*Assembly!Z$17+$BM246*Assembly!Z$18+$BN246*Assembly!Z$19+$BO246*Assembly!Z$20+$BP246*Assembly!Z$21+$BQ246*Assembly!Z$22+$BR246*Assembly!Z$23+$BS246*Assembly!Z$24</f>
        <v>#VALUE!</v>
      </c>
      <c r="BU246" s="133" t="e">
        <f t="shared" si="3"/>
        <v>#VALUE!</v>
      </c>
      <c r="BV246" s="133"/>
      <c r="BW246" s="133" t="e">
        <f>$AY246*Assembly!AD$4+$AZ246*Assembly!AD$5+$BA246*Assembly!AD$6+$BB246*Assembly!AD$7+$BC246*Assembly!AD$8+$BD246*Assembly!AD$9+$BE246*Assembly!AD$10+$BF246*Assembly!AD$11+$BG246*Assembly!AD$12+$BH246*Assembly!AD$13+$BI246*Assembly!AD$14+$BJ246*Assembly!AD$15+$BK246*Assembly!AD$16+$BL246*Assembly!AD$17+$BM246*Assembly!AD$18+$BN246*Assembly!AD$19+$BO246*Assembly!AD$20+$BP246*Assembly!AD$21+$BQ246*Assembly!AD$22+$BR246*Assembly!AD$23+$BS246*Assembly!AD$24</f>
        <v>#VALUE!</v>
      </c>
      <c r="BX246" s="177" t="e">
        <f t="shared" si="4"/>
        <v>#VALUE!</v>
      </c>
      <c r="BY246" s="178" t="e">
        <f t="shared" si="5"/>
        <v>#VALUE!</v>
      </c>
      <c r="BZ246" s="179" t="e">
        <f t="shared" si="6"/>
        <v>#VALUE!</v>
      </c>
      <c r="CA246" s="178" t="e">
        <f t="shared" si="7"/>
        <v>#VALUE!</v>
      </c>
      <c r="CB246" s="133" t="e">
        <f>$AY246*Assembly!Y$4+$AZ246*Assembly!Y$5+$BA246*Assembly!Y$6+$BB246*Assembly!Y$7+$BC246*Assembly!Y$8+$BD246*Assembly!Y$9+$BE246*Assembly!Y$10+$BF246*Assembly!Y$11+$BG246*Assembly!Y$12+$BH246*Assembly!Y$13+$BI246*Assembly!Y$14+$BJ246*Assembly!Y$15+$BK246*Assembly!Y$16+$BL246*Assembly!Y$17+$BM246*Assembly!Y$18+$BN246*Assembly!Y$19+$BO246*Assembly!Y$20+$BP246*Assembly!Y$21+$BQ246*Assembly!Y$22+$BR246*Assembly!Y$23+$BS246*Assembly!Y$24</f>
        <v>#VALUE!</v>
      </c>
      <c r="CC246" s="133" t="e">
        <f t="shared" si="8"/>
        <v>#VALUE!</v>
      </c>
      <c r="CD246" s="130" t="e">
        <f t="shared" si="9"/>
        <v>#VALUE!</v>
      </c>
      <c r="CE246" s="183" t="e">
        <f>$AY246*Assembly!AC$4+$AZ246*Assembly!AC$5+$BA246*Assembly!AC$6+$BB246*Assembly!AC$7+$BC246*Assembly!AC$8+$BD246*Assembly!AC$9+$BE246*Assembly!AC$10+$BF246*Assembly!AC$11+$BG246*Assembly!AC$12+$BH246*Assembly!AC$13+$BI246*Assembly!AC$14+$BJ246*Assembly!AC$15+$BK246*Assembly!AC$16+$BL246*Assembly!AC$17+$BM246*Assembly!AC$18+$BN246*Assembly!AC$19+$BO246*Assembly!AC$20+$BP246*Assembly!AC$21+$BQ246*Assembly!AC$22+$BR246*Assembly!AC$23+$BS246*Assembly!AC$24</f>
        <v>#VALUE!</v>
      </c>
      <c r="CF246" s="145" t="e">
        <f>$AY246*Assembly!M$4+$AZ246*Assembly!M$5+$BA246*Assembly!M$6+$BB246*Assembly!M$7+$BC246*Assembly!M$8+$BD246*Assembly!M$9+$BE246*Assembly!M$10+$BF246*Assembly!M$11+$BG246*Assembly!M$12+$BH246*Assembly!M$13+$BI246*Assembly!M$14+$BJ246*Assembly!M$15+$BK246*Assembly!M$16+$BL246*Assembly!M$17+$BM246*Assembly!M$18+$BN246*Assembly!M$19+$BO246*Assembly!M$20+$BP246*Assembly!M$21+$BQ246*Assembly!M$22+$BR246*Assembly!M$23+$BS246*Assembly!M$24</f>
        <v>#VALUE!</v>
      </c>
      <c r="CG246" s="145" t="e">
        <f>$AY246*Assembly!N$4+$AZ246*Assembly!N$5+$BA246*Assembly!N$6+$BB246*Assembly!N$7+$BC246*Assembly!N$8+$BD246*Assembly!N$9+$BE246*Assembly!N$10+$BF246*Assembly!N$11+$BG246*Assembly!N$12+$BH246*Assembly!N$13+$BI246*Assembly!N$14+$BJ246*Assembly!N$15+$BK246*Assembly!N$16+$BL246*Assembly!N$17+$BM246*Assembly!N$18+$BN246*Assembly!N$19+$BO246*Assembly!N$20+$BP246*Assembly!N$21+$BQ246*Assembly!N$22+$BR246*Assembly!N$23+$BS246*Assembly!N$24</f>
        <v>#VALUE!</v>
      </c>
      <c r="CH246" s="145" t="e">
        <f>$AY246*Assembly!O$4+$AZ246*Assembly!O$5+$BA246*Assembly!O$6+$BB246*Assembly!O$7+$BC246*Assembly!O$8+$BD246*Assembly!O$9+$BE246*Assembly!O$10+$BF246*Assembly!O$11+$BG246*Assembly!O$12+$BH246*Assembly!O$13+$BI246*Assembly!O$14+$BJ246*Assembly!O$15+$BK246*Assembly!O$16+$BL246*Assembly!O$17+$BM246*Assembly!O$18+$BN246*Assembly!O$19+$BO246*Assembly!O$20+$BP246*Assembly!O$21+$BQ246*Assembly!O$22+$BR246*Assembly!O$23+$BS246*Assembly!O$24</f>
        <v>#VALUE!</v>
      </c>
      <c r="CI246" s="140" t="e">
        <f>$AY246*Assembly!P$4+$AZ246*Assembly!P$5+$BA246*Assembly!P$6+$BB246*Assembly!P$7+$BC246*Assembly!P$8+$BD246*Assembly!P$9+$BE246*Assembly!P$10+$BF246*Assembly!P$11+$BG246*Assembly!P$12+$BH246*Assembly!P$13+$BI246*Assembly!P$14+$BJ246*Assembly!P$15+$BK246*Assembly!P$16+$BL246*Assembly!P$17+$BM246*Assembly!P$18+$BN246*Assembly!P$19+$BO246*Assembly!P$20+$BP246*Assembly!P$21+$BQ246*Assembly!P$22+$BR246*Assembly!P$23+$BS246*Assembly!P$24</f>
        <v>#VALUE!</v>
      </c>
      <c r="CJ246" s="140" t="e">
        <f>$AY246*Assembly!Q$4+$AZ246*Assembly!Q$5+$BA246*Assembly!Q$6+$BB246*Assembly!Q$7+$BC246*Assembly!Q$8+$BD246*Assembly!Q$9+$BE246*Assembly!Q$10+$BF246*Assembly!Q$11+$BG246*Assembly!Q$12+$BH246*Assembly!Q$13+$BI246*Assembly!Q$14+$BJ246*Assembly!Q$15+$BK246*Assembly!Q$16+$BL246*Assembly!Q$17+$BM246*Assembly!Q$18+$BN246*Assembly!Q$19+$BO246*Assembly!Q$20+$BP246*Assembly!Q$21+$BQ246*Assembly!Q$22+$BR246*Assembly!Q$23+$BS246*Assembly!Q$24</f>
        <v>#VALUE!</v>
      </c>
      <c r="CK246" s="145" t="e">
        <f>$AY246*Assembly!R$4+$AZ246*Assembly!R$5+$BA246*Assembly!R$6+$BB246*Assembly!R$7+$BC246*Assembly!R$8+$BD246*Assembly!R$9+$BE246*Assembly!R$10+$BF246*Assembly!R$11+$BG246*Assembly!R$12+$BH246*Assembly!R$13+$BI246*Assembly!R$14+$BJ246*Assembly!R$15+$BK246*Assembly!R$16+$BL246*Assembly!R$17+$BM246*Assembly!R$18+$BN246*Assembly!R$19+$BO246*Assembly!R$20+$BP246*Assembly!R$21+$BQ246*Assembly!R$22+$BR246*Assembly!R$23+$BS246*Assembly!R$24</f>
        <v>#VALUE!</v>
      </c>
      <c r="CL246" s="140" t="e">
        <f>$AY246*Assembly!S$4+$AZ246*Assembly!S$5+$BA246*Assembly!S$6+$BB246*Assembly!S$7+$BC246*Assembly!S$8+$BD246*Assembly!S$9+$BE246*Assembly!S$10+$BF246*Assembly!S$11+$BG246*Assembly!S$12+$BH246*Assembly!S$13+$BI246*Assembly!S$14+$BJ246*Assembly!S$15+$BK246*Assembly!S$16+$BL246*Assembly!S$17+$BM246*Assembly!S$18+$BN246*Assembly!S$19+$BO246*Assembly!S$20+$BP246*Assembly!S$21+$BQ246*Assembly!S$22+$BR246*Assembly!S$23+$BS246*Assembly!S$24</f>
        <v>#VALUE!</v>
      </c>
      <c r="CM246" s="140" t="e">
        <f>$AY246*Assembly!T$4+$AZ246*Assembly!T$5+$BA246*Assembly!T$6+$BB246*Assembly!T$7+$BC246*Assembly!T$8+$BD246*Assembly!T$9+$BE246*Assembly!T$10+$BF246*Assembly!T$11+$BG246*Assembly!T$12+$BH246*Assembly!T$13+$BI246*Assembly!T$14+$BJ246*Assembly!T$15+$BK246*Assembly!T$16+$BL246*Assembly!T$17+$BM246*Assembly!T$18+$BN246*Assembly!T$19+$BO246*Assembly!T$20+$BP246*Assembly!T$21+$BQ246*Assembly!T$22+$BR246*Assembly!T$23+$BS246*Assembly!T$24</f>
        <v>#VALUE!</v>
      </c>
      <c r="CN246" s="140" t="e">
        <f>$AY246*Assembly!U$4+$AZ246*Assembly!U$5+$BA246*Assembly!U$6+$BB246*Assembly!U$7+$BC246*Assembly!U$8+$BD246*Assembly!U$9+$BE246*Assembly!U$10+$BF246*Assembly!U$11+$BG246*Assembly!U$12+$BH246*Assembly!U$13+$BI246*Assembly!U$14+$BJ246*Assembly!U$15+$BK246*Assembly!U$16+$BL246*Assembly!U$17+$BM246*Assembly!U$18+$BN246*Assembly!U$19+$BO246*Assembly!U$20+$BP246*Assembly!U$21+$BQ246*Assembly!U$22+$BR246*Assembly!U$23+$BS246*Assembly!U$24</f>
        <v>#VALUE!</v>
      </c>
      <c r="CO246" s="145" t="e">
        <f>$AY246*Assembly!V$4+$AZ246*Assembly!V$5+$BA246*Assembly!V$6+$BB246*Assembly!V$7+$BC246*Assembly!V$8+$BD246*Assembly!V$9+$BE246*Assembly!V$10+$BF246*Assembly!V$11+$BG246*Assembly!V$12+$BH246*Assembly!V$13+$BI246*Assembly!V$14+$BJ246*Assembly!V$15+$BK246*Assembly!V$16+$BL246*Assembly!V$17+$BM246*Assembly!V$18+$BN246*Assembly!V$19+$BO246*Assembly!V$20+$BP246*Assembly!V$21+$BQ246*Assembly!V$22+$BR246*Assembly!V$23+$BS246*Assembly!V$24</f>
        <v>#VALUE!</v>
      </c>
      <c r="CP246" s="145" t="e">
        <f>CF246*Refining!$F$3</f>
        <v>#VALUE!</v>
      </c>
      <c r="CQ246" s="145" t="e">
        <f>CG246*Refining!$F$4</f>
        <v>#VALUE!</v>
      </c>
      <c r="CR246" s="145" t="e">
        <f>CH246*Refining!$F$5</f>
        <v>#VALUE!</v>
      </c>
      <c r="CS246" s="145" t="e">
        <f>CI246*Refining!$F$6</f>
        <v>#VALUE!</v>
      </c>
      <c r="CT246" s="145" t="e">
        <f>CJ246*Refining!$F$7</f>
        <v>#VALUE!</v>
      </c>
      <c r="CU246" s="145" t="e">
        <f>CK246*Refining!$F$8</f>
        <v>#VALUE!</v>
      </c>
      <c r="CV246" s="145" t="e">
        <f>CL246*Refining!$F$9</f>
        <v>#VALUE!</v>
      </c>
      <c r="CW246" s="145" t="e">
        <f>CM246*Refining!$F$10</f>
        <v>#VALUE!</v>
      </c>
      <c r="CX246" s="145" t="e">
        <f>CN246*Refining!$F$11</f>
        <v>#VALUE!</v>
      </c>
      <c r="CY246" s="145" t="e">
        <f>CO246*Refining!$F$12</f>
        <v>#VALUE!</v>
      </c>
      <c r="CZ246" s="185" t="e">
        <f t="shared" ref="CZ246:DS246" si="992">IF(CF246 = 0, "", CF246)</f>
        <v>#VALUE!</v>
      </c>
      <c r="DA246" s="186" t="e">
        <f t="shared" si="992"/>
        <v>#VALUE!</v>
      </c>
      <c r="DB246" s="186" t="e">
        <f t="shared" si="992"/>
        <v>#VALUE!</v>
      </c>
      <c r="DC246" s="186" t="e">
        <f t="shared" si="992"/>
        <v>#VALUE!</v>
      </c>
      <c r="DD246" s="186" t="e">
        <f t="shared" si="992"/>
        <v>#VALUE!</v>
      </c>
      <c r="DE246" s="186" t="e">
        <f t="shared" si="992"/>
        <v>#VALUE!</v>
      </c>
      <c r="DF246" s="186" t="e">
        <f t="shared" si="992"/>
        <v>#VALUE!</v>
      </c>
      <c r="DG246" s="186" t="e">
        <f t="shared" si="992"/>
        <v>#VALUE!</v>
      </c>
      <c r="DH246" s="186" t="e">
        <f t="shared" si="992"/>
        <v>#VALUE!</v>
      </c>
      <c r="DI246" s="187" t="e">
        <f t="shared" si="992"/>
        <v>#VALUE!</v>
      </c>
      <c r="DJ246" s="185" t="e">
        <f t="shared" si="992"/>
        <v>#VALUE!</v>
      </c>
      <c r="DK246" s="186" t="e">
        <f t="shared" si="992"/>
        <v>#VALUE!</v>
      </c>
      <c r="DL246" s="186" t="e">
        <f t="shared" si="992"/>
        <v>#VALUE!</v>
      </c>
      <c r="DM246" s="186" t="e">
        <f t="shared" si="992"/>
        <v>#VALUE!</v>
      </c>
      <c r="DN246" s="211" t="e">
        <f t="shared" si="992"/>
        <v>#VALUE!</v>
      </c>
      <c r="DO246" s="186" t="e">
        <f t="shared" si="992"/>
        <v>#VALUE!</v>
      </c>
      <c r="DP246" s="186" t="e">
        <f t="shared" si="992"/>
        <v>#VALUE!</v>
      </c>
      <c r="DQ246" s="186" t="e">
        <f t="shared" si="992"/>
        <v>#VALUE!</v>
      </c>
      <c r="DR246" s="186" t="e">
        <f t="shared" si="992"/>
        <v>#VALUE!</v>
      </c>
      <c r="DS246" s="187" t="e">
        <f t="shared" si="992"/>
        <v>#VALUE!</v>
      </c>
      <c r="DT246" s="185" t="e">
        <f t="shared" si="11"/>
        <v>#VALUE!</v>
      </c>
      <c r="DU246" s="189" t="e">
        <f t="shared" si="12"/>
        <v>#VALUE!</v>
      </c>
      <c r="DV246" s="133" t="e">
        <f>CZ246*'Ores &amp; Ingots'!$C$3+DA246*'Ores &amp; Ingots'!$C$4+DB246*'Ores &amp; Ingots'!$C$5+DC246*'Ores &amp; Ingots'!$C$6+DD246*'Ores &amp; Ingots'!$C$7+DE246*'Ores &amp; Ingots'!$C$8+DF246*'Ores &amp; Ingots'!$C$9+DG246*'Ores &amp; Ingots'!$C$10+DH246*'Ores &amp; Ingots'!$C$11+DI246*'Ores &amp; Ingots'!$C$12</f>
        <v>#VALUE!</v>
      </c>
      <c r="DW246" s="133" t="e">
        <f>DJ246*'Ores &amp; Ingots'!$B$3+DK246*'Ores &amp; Ingots'!$B$4+DL246*'Ores &amp; Ingots'!$B$5+DM246*'Ores &amp; Ingots'!$B$6+DN246*'Ores &amp; Ingots'!$B$7+DO246*'Ores &amp; Ingots'!$B$8+DP246*'Ores &amp; Ingots'!$B$9+DQ246*'Ores &amp; Ingots'!$B$10+DR246*'Ores &amp; Ingots'!$B$11+DS246*'Ores &amp; Ingots'!$B$12</f>
        <v>#VALUE!</v>
      </c>
      <c r="DX246" s="189" t="e">
        <f>CZ246*Refining!$G$3+DA246*Refining!$G$4+DB246*Refining!$G$5+DC246*Refining!$G$6+DD246*Refining!$G$7+DE246*Refining!$G$8+DF246*Refining!$G$9+DG246*Refining!$G$10+DH246*Refining!$G$11+DI246*Refining!$G$12</f>
        <v>#VALUE!</v>
      </c>
      <c r="DY246" s="189" t="e">
        <f t="shared" si="13"/>
        <v>#VALUE!</v>
      </c>
      <c r="DZ246" s="192" t="e">
        <f t="shared" si="14"/>
        <v>#VALUE!</v>
      </c>
      <c r="EA246" s="185" t="e">
        <f t="shared" si="15"/>
        <v>#VALUE!</v>
      </c>
      <c r="EB246" s="194" t="e">
        <f t="shared" ref="EB246:EC246" si="993">EA246/60</f>
        <v>#VALUE!</v>
      </c>
      <c r="EC246" s="194" t="e">
        <f t="shared" si="993"/>
        <v>#VALUE!</v>
      </c>
      <c r="ED246" s="185" t="e">
        <f t="shared" si="17"/>
        <v>#VALUE!</v>
      </c>
      <c r="EE246" s="194" t="e">
        <f t="shared" ref="EE246:EF246" si="994">ED246/1000</f>
        <v>#VALUE!</v>
      </c>
      <c r="EF246" s="196" t="e">
        <f t="shared" si="994"/>
        <v>#VALUE!</v>
      </c>
      <c r="EG246" s="130" t="e">
        <f t="shared" si="19"/>
        <v>#VALUE!</v>
      </c>
      <c r="EH246" s="132" t="e">
        <f t="shared" si="20"/>
        <v>#VALUE!</v>
      </c>
      <c r="EI246" s="133" t="s">
        <v>28</v>
      </c>
    </row>
    <row r="247" spans="1:139" ht="12.75" x14ac:dyDescent="0.2">
      <c r="A247" s="864"/>
      <c r="B247" s="365" t="s">
        <v>437</v>
      </c>
      <c r="C247" s="137" t="s">
        <v>155</v>
      </c>
      <c r="D247" s="137">
        <v>1</v>
      </c>
      <c r="E247" s="137">
        <v>1</v>
      </c>
      <c r="F247" s="137">
        <v>1</v>
      </c>
      <c r="G247" s="139">
        <f t="shared" si="0"/>
        <v>0.125</v>
      </c>
      <c r="H247" s="140">
        <v>2</v>
      </c>
      <c r="I247" s="140">
        <v>5</v>
      </c>
      <c r="J247" s="140">
        <f>H247/Main!$D$9</f>
        <v>0.4</v>
      </c>
      <c r="K247" s="140">
        <f>I247/Main!$D$10</f>
        <v>2.5</v>
      </c>
      <c r="L247" s="140">
        <f t="shared" si="1"/>
        <v>6.25</v>
      </c>
      <c r="M247" s="140">
        <v>0.32</v>
      </c>
      <c r="N247" s="143"/>
      <c r="O247" s="143"/>
      <c r="P247" s="143"/>
      <c r="Q247" s="145"/>
      <c r="R247" s="143"/>
      <c r="S247" s="146"/>
      <c r="T247" s="146"/>
      <c r="U247" s="143"/>
      <c r="V247" s="143"/>
      <c r="W247" s="146"/>
      <c r="X247" s="146"/>
      <c r="Y247" s="143"/>
      <c r="Z247" s="143"/>
      <c r="AA247" s="143"/>
      <c r="AB247" s="143"/>
      <c r="AC247" s="362"/>
      <c r="AD247" s="167">
        <v>1</v>
      </c>
      <c r="AE247" s="133">
        <v>0</v>
      </c>
      <c r="AF247" s="133">
        <v>0</v>
      </c>
      <c r="AG247" s="133">
        <v>0</v>
      </c>
      <c r="AH247" s="133">
        <v>0</v>
      </c>
      <c r="AI247" s="133">
        <v>0</v>
      </c>
      <c r="AJ247" s="133">
        <v>0</v>
      </c>
      <c r="AK247" s="133">
        <v>0</v>
      </c>
      <c r="AL247" s="133">
        <v>0</v>
      </c>
      <c r="AM247" s="133">
        <v>0</v>
      </c>
      <c r="AN247" s="133">
        <v>0</v>
      </c>
      <c r="AO247" s="133">
        <v>0</v>
      </c>
      <c r="AP247" s="133">
        <v>0</v>
      </c>
      <c r="AQ247" s="133">
        <v>0</v>
      </c>
      <c r="AR247" s="133">
        <v>0</v>
      </c>
      <c r="AS247" s="133">
        <v>0</v>
      </c>
      <c r="AT247" s="133">
        <v>0</v>
      </c>
      <c r="AU247" s="133">
        <v>0</v>
      </c>
      <c r="AV247" s="133">
        <v>0</v>
      </c>
      <c r="AW247" s="133">
        <v>0</v>
      </c>
      <c r="AX247" s="133">
        <v>0</v>
      </c>
      <c r="AY247" s="406">
        <f t="shared" ref="AY247:BS247" si="995">IF(AD247 = 0, "", AD247)</f>
        <v>1</v>
      </c>
      <c r="AZ247" s="137" t="str">
        <f t="shared" si="995"/>
        <v/>
      </c>
      <c r="BA247" s="137" t="str">
        <f t="shared" si="995"/>
        <v/>
      </c>
      <c r="BB247" s="137" t="str">
        <f t="shared" si="995"/>
        <v/>
      </c>
      <c r="BC247" s="137" t="str">
        <f t="shared" si="995"/>
        <v/>
      </c>
      <c r="BD247" s="137" t="str">
        <f t="shared" si="995"/>
        <v/>
      </c>
      <c r="BE247" s="137" t="str">
        <f t="shared" si="995"/>
        <v/>
      </c>
      <c r="BF247" s="137" t="str">
        <f t="shared" si="995"/>
        <v/>
      </c>
      <c r="BG247" s="137" t="str">
        <f t="shared" si="995"/>
        <v/>
      </c>
      <c r="BH247" s="137" t="str">
        <f t="shared" si="995"/>
        <v/>
      </c>
      <c r="BI247" s="137" t="str">
        <f t="shared" si="995"/>
        <v/>
      </c>
      <c r="BJ247" s="137" t="str">
        <f t="shared" si="995"/>
        <v/>
      </c>
      <c r="BK247" s="137" t="str">
        <f t="shared" si="995"/>
        <v/>
      </c>
      <c r="BL247" s="137" t="str">
        <f t="shared" si="995"/>
        <v/>
      </c>
      <c r="BM247" s="137" t="str">
        <f t="shared" si="995"/>
        <v/>
      </c>
      <c r="BN247" s="137" t="str">
        <f t="shared" si="995"/>
        <v/>
      </c>
      <c r="BO247" s="137" t="str">
        <f t="shared" si="995"/>
        <v/>
      </c>
      <c r="BP247" s="137" t="str">
        <f t="shared" si="995"/>
        <v/>
      </c>
      <c r="BQ247" s="137" t="str">
        <f t="shared" si="995"/>
        <v/>
      </c>
      <c r="BR247" s="137" t="str">
        <f t="shared" si="995"/>
        <v/>
      </c>
      <c r="BS247" s="169" t="str">
        <f t="shared" si="995"/>
        <v/>
      </c>
      <c r="BT247" s="174" t="e">
        <f>$AY247*Assembly!Z$4+$AZ247*Assembly!Z$5+$BA247*Assembly!Z$6+$BB247*Assembly!Z$7+$BC247*Assembly!Z$8+$BD247*Assembly!Z$9+$BE247*Assembly!Z$10+$BF247*Assembly!Z$11+$BG247*Assembly!Z$12+$BH247*Assembly!Z$13+$BI247*Assembly!Z$14+$BJ247*Assembly!Z$15+$BK247*Assembly!Z$16+$BL247*Assembly!Z$17+$BM247*Assembly!Z$18+$BN247*Assembly!Z$19+$BO247*Assembly!Z$20+$BP247*Assembly!Z$21+$BQ247*Assembly!Z$22+$BR247*Assembly!Z$23+$BS247*Assembly!Z$24</f>
        <v>#VALUE!</v>
      </c>
      <c r="BU247" s="133" t="e">
        <f t="shared" si="3"/>
        <v>#VALUE!</v>
      </c>
      <c r="BV247" s="133"/>
      <c r="BW247" s="133" t="e">
        <f>$AY247*Assembly!AD$4+$AZ247*Assembly!AD$5+$BA247*Assembly!AD$6+$BB247*Assembly!AD$7+$BC247*Assembly!AD$8+$BD247*Assembly!AD$9+$BE247*Assembly!AD$10+$BF247*Assembly!AD$11+$BG247*Assembly!AD$12+$BH247*Assembly!AD$13+$BI247*Assembly!AD$14+$BJ247*Assembly!AD$15+$BK247*Assembly!AD$16+$BL247*Assembly!AD$17+$BM247*Assembly!AD$18+$BN247*Assembly!AD$19+$BO247*Assembly!AD$20+$BP247*Assembly!AD$21+$BQ247*Assembly!AD$22+$BR247*Assembly!AD$23+$BS247*Assembly!AD$24</f>
        <v>#VALUE!</v>
      </c>
      <c r="BX247" s="177" t="e">
        <f t="shared" si="4"/>
        <v>#VALUE!</v>
      </c>
      <c r="BY247" s="178" t="e">
        <f t="shared" si="5"/>
        <v>#VALUE!</v>
      </c>
      <c r="BZ247" s="179" t="e">
        <f t="shared" si="6"/>
        <v>#VALUE!</v>
      </c>
      <c r="CA247" s="178" t="e">
        <f t="shared" si="7"/>
        <v>#VALUE!</v>
      </c>
      <c r="CB247" s="133" t="e">
        <f>$AY247*Assembly!Y$4+$AZ247*Assembly!Y$5+$BA247*Assembly!Y$6+$BB247*Assembly!Y$7+$BC247*Assembly!Y$8+$BD247*Assembly!Y$9+$BE247*Assembly!Y$10+$BF247*Assembly!Y$11+$BG247*Assembly!Y$12+$BH247*Assembly!Y$13+$BI247*Assembly!Y$14+$BJ247*Assembly!Y$15+$BK247*Assembly!Y$16+$BL247*Assembly!Y$17+$BM247*Assembly!Y$18+$BN247*Assembly!Y$19+$BO247*Assembly!Y$20+$BP247*Assembly!Y$21+$BQ247*Assembly!Y$22+$BR247*Assembly!Y$23+$BS247*Assembly!Y$24</f>
        <v>#VALUE!</v>
      </c>
      <c r="CC247" s="133" t="e">
        <f t="shared" si="8"/>
        <v>#VALUE!</v>
      </c>
      <c r="CD247" s="130" t="e">
        <f t="shared" si="9"/>
        <v>#VALUE!</v>
      </c>
      <c r="CE247" s="183" t="e">
        <f>$AY247*Assembly!AC$4+$AZ247*Assembly!AC$5+$BA247*Assembly!AC$6+$BB247*Assembly!AC$7+$BC247*Assembly!AC$8+$BD247*Assembly!AC$9+$BE247*Assembly!AC$10+$BF247*Assembly!AC$11+$BG247*Assembly!AC$12+$BH247*Assembly!AC$13+$BI247*Assembly!AC$14+$BJ247*Assembly!AC$15+$BK247*Assembly!AC$16+$BL247*Assembly!AC$17+$BM247*Assembly!AC$18+$BN247*Assembly!AC$19+$BO247*Assembly!AC$20+$BP247*Assembly!AC$21+$BQ247*Assembly!AC$22+$BR247*Assembly!AC$23+$BS247*Assembly!AC$24</f>
        <v>#VALUE!</v>
      </c>
      <c r="CF247" s="145" t="e">
        <f>$AY247*Assembly!M$4+$AZ247*Assembly!M$5+$BA247*Assembly!M$6+$BB247*Assembly!M$7+$BC247*Assembly!M$8+$BD247*Assembly!M$9+$BE247*Assembly!M$10+$BF247*Assembly!M$11+$BG247*Assembly!M$12+$BH247*Assembly!M$13+$BI247*Assembly!M$14+$BJ247*Assembly!M$15+$BK247*Assembly!M$16+$BL247*Assembly!M$17+$BM247*Assembly!M$18+$BN247*Assembly!M$19+$BO247*Assembly!M$20+$BP247*Assembly!M$21+$BQ247*Assembly!M$22+$BR247*Assembly!M$23+$BS247*Assembly!M$24</f>
        <v>#VALUE!</v>
      </c>
      <c r="CG247" s="145" t="e">
        <f>$AY247*Assembly!N$4+$AZ247*Assembly!N$5+$BA247*Assembly!N$6+$BB247*Assembly!N$7+$BC247*Assembly!N$8+$BD247*Assembly!N$9+$BE247*Assembly!N$10+$BF247*Assembly!N$11+$BG247*Assembly!N$12+$BH247*Assembly!N$13+$BI247*Assembly!N$14+$BJ247*Assembly!N$15+$BK247*Assembly!N$16+$BL247*Assembly!N$17+$BM247*Assembly!N$18+$BN247*Assembly!N$19+$BO247*Assembly!N$20+$BP247*Assembly!N$21+$BQ247*Assembly!N$22+$BR247*Assembly!N$23+$BS247*Assembly!N$24</f>
        <v>#VALUE!</v>
      </c>
      <c r="CH247" s="145" t="e">
        <f>$AY247*Assembly!O$4+$AZ247*Assembly!O$5+$BA247*Assembly!O$6+$BB247*Assembly!O$7+$BC247*Assembly!O$8+$BD247*Assembly!O$9+$BE247*Assembly!O$10+$BF247*Assembly!O$11+$BG247*Assembly!O$12+$BH247*Assembly!O$13+$BI247*Assembly!O$14+$BJ247*Assembly!O$15+$BK247*Assembly!O$16+$BL247*Assembly!O$17+$BM247*Assembly!O$18+$BN247*Assembly!O$19+$BO247*Assembly!O$20+$BP247*Assembly!O$21+$BQ247*Assembly!O$22+$BR247*Assembly!O$23+$BS247*Assembly!O$24</f>
        <v>#VALUE!</v>
      </c>
      <c r="CI247" s="140" t="e">
        <f>$AY247*Assembly!P$4+$AZ247*Assembly!P$5+$BA247*Assembly!P$6+$BB247*Assembly!P$7+$BC247*Assembly!P$8+$BD247*Assembly!P$9+$BE247*Assembly!P$10+$BF247*Assembly!P$11+$BG247*Assembly!P$12+$BH247*Assembly!P$13+$BI247*Assembly!P$14+$BJ247*Assembly!P$15+$BK247*Assembly!P$16+$BL247*Assembly!P$17+$BM247*Assembly!P$18+$BN247*Assembly!P$19+$BO247*Assembly!P$20+$BP247*Assembly!P$21+$BQ247*Assembly!P$22+$BR247*Assembly!P$23+$BS247*Assembly!P$24</f>
        <v>#VALUE!</v>
      </c>
      <c r="CJ247" s="140" t="e">
        <f>$AY247*Assembly!Q$4+$AZ247*Assembly!Q$5+$BA247*Assembly!Q$6+$BB247*Assembly!Q$7+$BC247*Assembly!Q$8+$BD247*Assembly!Q$9+$BE247*Assembly!Q$10+$BF247*Assembly!Q$11+$BG247*Assembly!Q$12+$BH247*Assembly!Q$13+$BI247*Assembly!Q$14+$BJ247*Assembly!Q$15+$BK247*Assembly!Q$16+$BL247*Assembly!Q$17+$BM247*Assembly!Q$18+$BN247*Assembly!Q$19+$BO247*Assembly!Q$20+$BP247*Assembly!Q$21+$BQ247*Assembly!Q$22+$BR247*Assembly!Q$23+$BS247*Assembly!Q$24</f>
        <v>#VALUE!</v>
      </c>
      <c r="CK247" s="145" t="e">
        <f>$AY247*Assembly!R$4+$AZ247*Assembly!R$5+$BA247*Assembly!R$6+$BB247*Assembly!R$7+$BC247*Assembly!R$8+$BD247*Assembly!R$9+$BE247*Assembly!R$10+$BF247*Assembly!R$11+$BG247*Assembly!R$12+$BH247*Assembly!R$13+$BI247*Assembly!R$14+$BJ247*Assembly!R$15+$BK247*Assembly!R$16+$BL247*Assembly!R$17+$BM247*Assembly!R$18+$BN247*Assembly!R$19+$BO247*Assembly!R$20+$BP247*Assembly!R$21+$BQ247*Assembly!R$22+$BR247*Assembly!R$23+$BS247*Assembly!R$24</f>
        <v>#VALUE!</v>
      </c>
      <c r="CL247" s="140" t="e">
        <f>$AY247*Assembly!S$4+$AZ247*Assembly!S$5+$BA247*Assembly!S$6+$BB247*Assembly!S$7+$BC247*Assembly!S$8+$BD247*Assembly!S$9+$BE247*Assembly!S$10+$BF247*Assembly!S$11+$BG247*Assembly!S$12+$BH247*Assembly!S$13+$BI247*Assembly!S$14+$BJ247*Assembly!S$15+$BK247*Assembly!S$16+$BL247*Assembly!S$17+$BM247*Assembly!S$18+$BN247*Assembly!S$19+$BO247*Assembly!S$20+$BP247*Assembly!S$21+$BQ247*Assembly!S$22+$BR247*Assembly!S$23+$BS247*Assembly!S$24</f>
        <v>#VALUE!</v>
      </c>
      <c r="CM247" s="140" t="e">
        <f>$AY247*Assembly!T$4+$AZ247*Assembly!T$5+$BA247*Assembly!T$6+$BB247*Assembly!T$7+$BC247*Assembly!T$8+$BD247*Assembly!T$9+$BE247*Assembly!T$10+$BF247*Assembly!T$11+$BG247*Assembly!T$12+$BH247*Assembly!T$13+$BI247*Assembly!T$14+$BJ247*Assembly!T$15+$BK247*Assembly!T$16+$BL247*Assembly!T$17+$BM247*Assembly!T$18+$BN247*Assembly!T$19+$BO247*Assembly!T$20+$BP247*Assembly!T$21+$BQ247*Assembly!T$22+$BR247*Assembly!T$23+$BS247*Assembly!T$24</f>
        <v>#VALUE!</v>
      </c>
      <c r="CN247" s="140" t="e">
        <f>$AY247*Assembly!U$4+$AZ247*Assembly!U$5+$BA247*Assembly!U$6+$BB247*Assembly!U$7+$BC247*Assembly!U$8+$BD247*Assembly!U$9+$BE247*Assembly!U$10+$BF247*Assembly!U$11+$BG247*Assembly!U$12+$BH247*Assembly!U$13+$BI247*Assembly!U$14+$BJ247*Assembly!U$15+$BK247*Assembly!U$16+$BL247*Assembly!U$17+$BM247*Assembly!U$18+$BN247*Assembly!U$19+$BO247*Assembly!U$20+$BP247*Assembly!U$21+$BQ247*Assembly!U$22+$BR247*Assembly!U$23+$BS247*Assembly!U$24</f>
        <v>#VALUE!</v>
      </c>
      <c r="CO247" s="145" t="e">
        <f>$AY247*Assembly!V$4+$AZ247*Assembly!V$5+$BA247*Assembly!V$6+$BB247*Assembly!V$7+$BC247*Assembly!V$8+$BD247*Assembly!V$9+$BE247*Assembly!V$10+$BF247*Assembly!V$11+$BG247*Assembly!V$12+$BH247*Assembly!V$13+$BI247*Assembly!V$14+$BJ247*Assembly!V$15+$BK247*Assembly!V$16+$BL247*Assembly!V$17+$BM247*Assembly!V$18+$BN247*Assembly!V$19+$BO247*Assembly!V$20+$BP247*Assembly!V$21+$BQ247*Assembly!V$22+$BR247*Assembly!V$23+$BS247*Assembly!V$24</f>
        <v>#VALUE!</v>
      </c>
      <c r="CP247" s="145" t="e">
        <f>CF247*Refining!$F$3</f>
        <v>#VALUE!</v>
      </c>
      <c r="CQ247" s="145" t="e">
        <f>CG247*Refining!$F$4</f>
        <v>#VALUE!</v>
      </c>
      <c r="CR247" s="145" t="e">
        <f>CH247*Refining!$F$5</f>
        <v>#VALUE!</v>
      </c>
      <c r="CS247" s="145" t="e">
        <f>CI247*Refining!$F$6</f>
        <v>#VALUE!</v>
      </c>
      <c r="CT247" s="145" t="e">
        <f>CJ247*Refining!$F$7</f>
        <v>#VALUE!</v>
      </c>
      <c r="CU247" s="145" t="e">
        <f>CK247*Refining!$F$8</f>
        <v>#VALUE!</v>
      </c>
      <c r="CV247" s="145" t="e">
        <f>CL247*Refining!$F$9</f>
        <v>#VALUE!</v>
      </c>
      <c r="CW247" s="145" t="e">
        <f>CM247*Refining!$F$10</f>
        <v>#VALUE!</v>
      </c>
      <c r="CX247" s="145" t="e">
        <f>CN247*Refining!$F$11</f>
        <v>#VALUE!</v>
      </c>
      <c r="CY247" s="145" t="e">
        <f>CO247*Refining!$F$12</f>
        <v>#VALUE!</v>
      </c>
      <c r="CZ247" s="185" t="e">
        <f t="shared" ref="CZ247:DS247" si="996">IF(CF247 = 0, "", CF247)</f>
        <v>#VALUE!</v>
      </c>
      <c r="DA247" s="186" t="e">
        <f t="shared" si="996"/>
        <v>#VALUE!</v>
      </c>
      <c r="DB247" s="186" t="e">
        <f t="shared" si="996"/>
        <v>#VALUE!</v>
      </c>
      <c r="DC247" s="186" t="e">
        <f t="shared" si="996"/>
        <v>#VALUE!</v>
      </c>
      <c r="DD247" s="186" t="e">
        <f t="shared" si="996"/>
        <v>#VALUE!</v>
      </c>
      <c r="DE247" s="186" t="e">
        <f t="shared" si="996"/>
        <v>#VALUE!</v>
      </c>
      <c r="DF247" s="186" t="e">
        <f t="shared" si="996"/>
        <v>#VALUE!</v>
      </c>
      <c r="DG247" s="186" t="e">
        <f t="shared" si="996"/>
        <v>#VALUE!</v>
      </c>
      <c r="DH247" s="186" t="e">
        <f t="shared" si="996"/>
        <v>#VALUE!</v>
      </c>
      <c r="DI247" s="187" t="e">
        <f t="shared" si="996"/>
        <v>#VALUE!</v>
      </c>
      <c r="DJ247" s="185" t="e">
        <f t="shared" si="996"/>
        <v>#VALUE!</v>
      </c>
      <c r="DK247" s="186" t="e">
        <f t="shared" si="996"/>
        <v>#VALUE!</v>
      </c>
      <c r="DL247" s="186" t="e">
        <f t="shared" si="996"/>
        <v>#VALUE!</v>
      </c>
      <c r="DM247" s="186" t="e">
        <f t="shared" si="996"/>
        <v>#VALUE!</v>
      </c>
      <c r="DN247" s="211" t="e">
        <f t="shared" si="996"/>
        <v>#VALUE!</v>
      </c>
      <c r="DO247" s="186" t="e">
        <f t="shared" si="996"/>
        <v>#VALUE!</v>
      </c>
      <c r="DP247" s="186" t="e">
        <f t="shared" si="996"/>
        <v>#VALUE!</v>
      </c>
      <c r="DQ247" s="186" t="e">
        <f t="shared" si="996"/>
        <v>#VALUE!</v>
      </c>
      <c r="DR247" s="186" t="e">
        <f t="shared" si="996"/>
        <v>#VALUE!</v>
      </c>
      <c r="DS247" s="187" t="e">
        <f t="shared" si="996"/>
        <v>#VALUE!</v>
      </c>
      <c r="DT247" s="185" t="e">
        <f t="shared" si="11"/>
        <v>#VALUE!</v>
      </c>
      <c r="DU247" s="189" t="e">
        <f t="shared" si="12"/>
        <v>#VALUE!</v>
      </c>
      <c r="DV247" s="133" t="e">
        <f>CZ247*'Ores &amp; Ingots'!$C$3+DA247*'Ores &amp; Ingots'!$C$4+DB247*'Ores &amp; Ingots'!$C$5+DC247*'Ores &amp; Ingots'!$C$6+DD247*'Ores &amp; Ingots'!$C$7+DE247*'Ores &amp; Ingots'!$C$8+DF247*'Ores &amp; Ingots'!$C$9+DG247*'Ores &amp; Ingots'!$C$10+DH247*'Ores &amp; Ingots'!$C$11+DI247*'Ores &amp; Ingots'!$C$12</f>
        <v>#VALUE!</v>
      </c>
      <c r="DW247" s="133" t="e">
        <f>DJ247*'Ores &amp; Ingots'!$B$3+DK247*'Ores &amp; Ingots'!$B$4+DL247*'Ores &amp; Ingots'!$B$5+DM247*'Ores &amp; Ingots'!$B$6+DN247*'Ores &amp; Ingots'!$B$7+DO247*'Ores &amp; Ingots'!$B$8+DP247*'Ores &amp; Ingots'!$B$9+DQ247*'Ores &amp; Ingots'!$B$10+DR247*'Ores &amp; Ingots'!$B$11+DS247*'Ores &amp; Ingots'!$B$12</f>
        <v>#VALUE!</v>
      </c>
      <c r="DX247" s="189" t="e">
        <f>CZ247*Refining!$G$3+DA247*Refining!$G$4+DB247*Refining!$G$5+DC247*Refining!$G$6+DD247*Refining!$G$7+DE247*Refining!$G$8+DF247*Refining!$G$9+DG247*Refining!$G$10+DH247*Refining!$G$11+DI247*Refining!$G$12</f>
        <v>#VALUE!</v>
      </c>
      <c r="DY247" s="189" t="e">
        <f t="shared" si="13"/>
        <v>#VALUE!</v>
      </c>
      <c r="DZ247" s="192" t="e">
        <f t="shared" si="14"/>
        <v>#VALUE!</v>
      </c>
      <c r="EA247" s="185" t="e">
        <f t="shared" si="15"/>
        <v>#VALUE!</v>
      </c>
      <c r="EB247" s="194" t="e">
        <f t="shared" ref="EB247:EC247" si="997">EA247/60</f>
        <v>#VALUE!</v>
      </c>
      <c r="EC247" s="194" t="e">
        <f t="shared" si="997"/>
        <v>#VALUE!</v>
      </c>
      <c r="ED247" s="185" t="e">
        <f t="shared" si="17"/>
        <v>#VALUE!</v>
      </c>
      <c r="EE247" s="194" t="e">
        <f t="shared" ref="EE247:EF247" si="998">ED247/1000</f>
        <v>#VALUE!</v>
      </c>
      <c r="EF247" s="196" t="e">
        <f t="shared" si="998"/>
        <v>#VALUE!</v>
      </c>
      <c r="EG247" s="130" t="e">
        <f t="shared" si="19"/>
        <v>#VALUE!</v>
      </c>
      <c r="EH247" s="132" t="e">
        <f t="shared" si="20"/>
        <v>#VALUE!</v>
      </c>
      <c r="EI247" s="133" t="s">
        <v>28</v>
      </c>
    </row>
    <row r="248" spans="1:139" ht="12.75" x14ac:dyDescent="0.2">
      <c r="A248" s="864"/>
      <c r="B248" s="365" t="s">
        <v>401</v>
      </c>
      <c r="C248" s="137" t="s">
        <v>155</v>
      </c>
      <c r="D248" s="137">
        <v>1</v>
      </c>
      <c r="E248" s="137">
        <v>1</v>
      </c>
      <c r="F248" s="137">
        <v>1</v>
      </c>
      <c r="G248" s="139">
        <f t="shared" si="0"/>
        <v>0.125</v>
      </c>
      <c r="H248" s="140">
        <v>5</v>
      </c>
      <c r="I248" s="140">
        <v>12.5</v>
      </c>
      <c r="J248" s="140">
        <f>H248/Main!$D$9</f>
        <v>1</v>
      </c>
      <c r="K248" s="140">
        <f>I248/Main!$D$10</f>
        <v>6.25</v>
      </c>
      <c r="L248" s="140">
        <f t="shared" si="1"/>
        <v>6.25</v>
      </c>
      <c r="M248" s="140">
        <v>1</v>
      </c>
      <c r="N248" s="143"/>
      <c r="O248" s="143"/>
      <c r="P248" s="143"/>
      <c r="Q248" s="145"/>
      <c r="R248" s="143"/>
      <c r="S248" s="146"/>
      <c r="T248" s="146"/>
      <c r="U248" s="143"/>
      <c r="V248" s="143"/>
      <c r="W248" s="146"/>
      <c r="X248" s="146"/>
      <c r="Y248" s="143"/>
      <c r="Z248" s="143"/>
      <c r="AA248" s="143"/>
      <c r="AB248" s="143"/>
      <c r="AC248" s="362"/>
      <c r="AD248" s="167">
        <v>1</v>
      </c>
      <c r="AE248" s="133">
        <v>0</v>
      </c>
      <c r="AF248" s="133">
        <v>0</v>
      </c>
      <c r="AG248" s="133">
        <v>0</v>
      </c>
      <c r="AH248" s="133">
        <v>0</v>
      </c>
      <c r="AI248" s="133">
        <v>0</v>
      </c>
      <c r="AJ248" s="133">
        <v>0</v>
      </c>
      <c r="AK248" s="133">
        <v>0</v>
      </c>
      <c r="AL248" s="133">
        <v>0</v>
      </c>
      <c r="AM248" s="133">
        <v>0</v>
      </c>
      <c r="AN248" s="133">
        <v>0</v>
      </c>
      <c r="AO248" s="133">
        <v>0</v>
      </c>
      <c r="AP248" s="133">
        <v>0</v>
      </c>
      <c r="AQ248" s="133">
        <v>0</v>
      </c>
      <c r="AR248" s="133">
        <v>0</v>
      </c>
      <c r="AS248" s="133">
        <v>0</v>
      </c>
      <c r="AT248" s="133">
        <v>0</v>
      </c>
      <c r="AU248" s="133">
        <v>0</v>
      </c>
      <c r="AV248" s="133">
        <v>0</v>
      </c>
      <c r="AW248" s="133">
        <v>0</v>
      </c>
      <c r="AX248" s="133">
        <v>0</v>
      </c>
      <c r="AY248" s="406">
        <f t="shared" ref="AY248:BS248" si="999">IF(AD248 = 0, "", AD248)</f>
        <v>1</v>
      </c>
      <c r="AZ248" s="137" t="str">
        <f t="shared" si="999"/>
        <v/>
      </c>
      <c r="BA248" s="137" t="str">
        <f t="shared" si="999"/>
        <v/>
      </c>
      <c r="BB248" s="137" t="str">
        <f t="shared" si="999"/>
        <v/>
      </c>
      <c r="BC248" s="137" t="str">
        <f t="shared" si="999"/>
        <v/>
      </c>
      <c r="BD248" s="137" t="str">
        <f t="shared" si="999"/>
        <v/>
      </c>
      <c r="BE248" s="137" t="str">
        <f t="shared" si="999"/>
        <v/>
      </c>
      <c r="BF248" s="137" t="str">
        <f t="shared" si="999"/>
        <v/>
      </c>
      <c r="BG248" s="137" t="str">
        <f t="shared" si="999"/>
        <v/>
      </c>
      <c r="BH248" s="137" t="str">
        <f t="shared" si="999"/>
        <v/>
      </c>
      <c r="BI248" s="137" t="str">
        <f t="shared" si="999"/>
        <v/>
      </c>
      <c r="BJ248" s="137" t="str">
        <f t="shared" si="999"/>
        <v/>
      </c>
      <c r="BK248" s="137" t="str">
        <f t="shared" si="999"/>
        <v/>
      </c>
      <c r="BL248" s="137" t="str">
        <f t="shared" si="999"/>
        <v/>
      </c>
      <c r="BM248" s="137" t="str">
        <f t="shared" si="999"/>
        <v/>
      </c>
      <c r="BN248" s="137" t="str">
        <f t="shared" si="999"/>
        <v/>
      </c>
      <c r="BO248" s="137" t="str">
        <f t="shared" si="999"/>
        <v/>
      </c>
      <c r="BP248" s="137" t="str">
        <f t="shared" si="999"/>
        <v/>
      </c>
      <c r="BQ248" s="137" t="str">
        <f t="shared" si="999"/>
        <v/>
      </c>
      <c r="BR248" s="137" t="str">
        <f t="shared" si="999"/>
        <v/>
      </c>
      <c r="BS248" s="169" t="str">
        <f t="shared" si="999"/>
        <v/>
      </c>
      <c r="BT248" s="174" t="e">
        <f>$AY248*Assembly!Z$4+$AZ248*Assembly!Z$5+$BA248*Assembly!Z$6+$BB248*Assembly!Z$7+$BC248*Assembly!Z$8+$BD248*Assembly!Z$9+$BE248*Assembly!Z$10+$BF248*Assembly!Z$11+$BG248*Assembly!Z$12+$BH248*Assembly!Z$13+$BI248*Assembly!Z$14+$BJ248*Assembly!Z$15+$BK248*Assembly!Z$16+$BL248*Assembly!Z$17+$BM248*Assembly!Z$18+$BN248*Assembly!Z$19+$BO248*Assembly!Z$20+$BP248*Assembly!Z$21+$BQ248*Assembly!Z$22+$BR248*Assembly!Z$23+$BS248*Assembly!Z$24</f>
        <v>#VALUE!</v>
      </c>
      <c r="BU248" s="133" t="e">
        <f t="shared" si="3"/>
        <v>#VALUE!</v>
      </c>
      <c r="BV248" s="133"/>
      <c r="BW248" s="133" t="e">
        <f>$AY248*Assembly!AD$4+$AZ248*Assembly!AD$5+$BA248*Assembly!AD$6+$BB248*Assembly!AD$7+$BC248*Assembly!AD$8+$BD248*Assembly!AD$9+$BE248*Assembly!AD$10+$BF248*Assembly!AD$11+$BG248*Assembly!AD$12+$BH248*Assembly!AD$13+$BI248*Assembly!AD$14+$BJ248*Assembly!AD$15+$BK248*Assembly!AD$16+$BL248*Assembly!AD$17+$BM248*Assembly!AD$18+$BN248*Assembly!AD$19+$BO248*Assembly!AD$20+$BP248*Assembly!AD$21+$BQ248*Assembly!AD$22+$BR248*Assembly!AD$23+$BS248*Assembly!AD$24</f>
        <v>#VALUE!</v>
      </c>
      <c r="BX248" s="177" t="e">
        <f t="shared" si="4"/>
        <v>#VALUE!</v>
      </c>
      <c r="BY248" s="178" t="e">
        <f t="shared" si="5"/>
        <v>#VALUE!</v>
      </c>
      <c r="BZ248" s="179" t="e">
        <f t="shared" si="6"/>
        <v>#VALUE!</v>
      </c>
      <c r="CA248" s="178" t="e">
        <f t="shared" si="7"/>
        <v>#VALUE!</v>
      </c>
      <c r="CB248" s="133" t="e">
        <f>$AY248*Assembly!Y$4+$AZ248*Assembly!Y$5+$BA248*Assembly!Y$6+$BB248*Assembly!Y$7+$BC248*Assembly!Y$8+$BD248*Assembly!Y$9+$BE248*Assembly!Y$10+$BF248*Assembly!Y$11+$BG248*Assembly!Y$12+$BH248*Assembly!Y$13+$BI248*Assembly!Y$14+$BJ248*Assembly!Y$15+$BK248*Assembly!Y$16+$BL248*Assembly!Y$17+$BM248*Assembly!Y$18+$BN248*Assembly!Y$19+$BO248*Assembly!Y$20+$BP248*Assembly!Y$21+$BQ248*Assembly!Y$22+$BR248*Assembly!Y$23+$BS248*Assembly!Y$24</f>
        <v>#VALUE!</v>
      </c>
      <c r="CC248" s="133" t="e">
        <f t="shared" si="8"/>
        <v>#VALUE!</v>
      </c>
      <c r="CD248" s="130" t="e">
        <f t="shared" si="9"/>
        <v>#VALUE!</v>
      </c>
      <c r="CE248" s="183" t="e">
        <f>$AY248*Assembly!AC$4+$AZ248*Assembly!AC$5+$BA248*Assembly!AC$6+$BB248*Assembly!AC$7+$BC248*Assembly!AC$8+$BD248*Assembly!AC$9+$BE248*Assembly!AC$10+$BF248*Assembly!AC$11+$BG248*Assembly!AC$12+$BH248*Assembly!AC$13+$BI248*Assembly!AC$14+$BJ248*Assembly!AC$15+$BK248*Assembly!AC$16+$BL248*Assembly!AC$17+$BM248*Assembly!AC$18+$BN248*Assembly!AC$19+$BO248*Assembly!AC$20+$BP248*Assembly!AC$21+$BQ248*Assembly!AC$22+$BR248*Assembly!AC$23+$BS248*Assembly!AC$24</f>
        <v>#VALUE!</v>
      </c>
      <c r="CF248" s="145" t="e">
        <f>$AY248*Assembly!M$4+$AZ248*Assembly!M$5+$BA248*Assembly!M$6+$BB248*Assembly!M$7+$BC248*Assembly!M$8+$BD248*Assembly!M$9+$BE248*Assembly!M$10+$BF248*Assembly!M$11+$BG248*Assembly!M$12+$BH248*Assembly!M$13+$BI248*Assembly!M$14+$BJ248*Assembly!M$15+$BK248*Assembly!M$16+$BL248*Assembly!M$17+$BM248*Assembly!M$18+$BN248*Assembly!M$19+$BO248*Assembly!M$20+$BP248*Assembly!M$21+$BQ248*Assembly!M$22+$BR248*Assembly!M$23+$BS248*Assembly!M$24</f>
        <v>#VALUE!</v>
      </c>
      <c r="CG248" s="145" t="e">
        <f>$AY248*Assembly!N$4+$AZ248*Assembly!N$5+$BA248*Assembly!N$6+$BB248*Assembly!N$7+$BC248*Assembly!N$8+$BD248*Assembly!N$9+$BE248*Assembly!N$10+$BF248*Assembly!N$11+$BG248*Assembly!N$12+$BH248*Assembly!N$13+$BI248*Assembly!N$14+$BJ248*Assembly!N$15+$BK248*Assembly!N$16+$BL248*Assembly!N$17+$BM248*Assembly!N$18+$BN248*Assembly!N$19+$BO248*Assembly!N$20+$BP248*Assembly!N$21+$BQ248*Assembly!N$22+$BR248*Assembly!N$23+$BS248*Assembly!N$24</f>
        <v>#VALUE!</v>
      </c>
      <c r="CH248" s="145" t="e">
        <f>$AY248*Assembly!O$4+$AZ248*Assembly!O$5+$BA248*Assembly!O$6+$BB248*Assembly!O$7+$BC248*Assembly!O$8+$BD248*Assembly!O$9+$BE248*Assembly!O$10+$BF248*Assembly!O$11+$BG248*Assembly!O$12+$BH248*Assembly!O$13+$BI248*Assembly!O$14+$BJ248*Assembly!O$15+$BK248*Assembly!O$16+$BL248*Assembly!O$17+$BM248*Assembly!O$18+$BN248*Assembly!O$19+$BO248*Assembly!O$20+$BP248*Assembly!O$21+$BQ248*Assembly!O$22+$BR248*Assembly!O$23+$BS248*Assembly!O$24</f>
        <v>#VALUE!</v>
      </c>
      <c r="CI248" s="140" t="e">
        <f>$AY248*Assembly!P$4+$AZ248*Assembly!P$5+$BA248*Assembly!P$6+$BB248*Assembly!P$7+$BC248*Assembly!P$8+$BD248*Assembly!P$9+$BE248*Assembly!P$10+$BF248*Assembly!P$11+$BG248*Assembly!P$12+$BH248*Assembly!P$13+$BI248*Assembly!P$14+$BJ248*Assembly!P$15+$BK248*Assembly!P$16+$BL248*Assembly!P$17+$BM248*Assembly!P$18+$BN248*Assembly!P$19+$BO248*Assembly!P$20+$BP248*Assembly!P$21+$BQ248*Assembly!P$22+$BR248*Assembly!P$23+$BS248*Assembly!P$24</f>
        <v>#VALUE!</v>
      </c>
      <c r="CJ248" s="140" t="e">
        <f>$AY248*Assembly!Q$4+$AZ248*Assembly!Q$5+$BA248*Assembly!Q$6+$BB248*Assembly!Q$7+$BC248*Assembly!Q$8+$BD248*Assembly!Q$9+$BE248*Assembly!Q$10+$BF248*Assembly!Q$11+$BG248*Assembly!Q$12+$BH248*Assembly!Q$13+$BI248*Assembly!Q$14+$BJ248*Assembly!Q$15+$BK248*Assembly!Q$16+$BL248*Assembly!Q$17+$BM248*Assembly!Q$18+$BN248*Assembly!Q$19+$BO248*Assembly!Q$20+$BP248*Assembly!Q$21+$BQ248*Assembly!Q$22+$BR248*Assembly!Q$23+$BS248*Assembly!Q$24</f>
        <v>#VALUE!</v>
      </c>
      <c r="CK248" s="145" t="e">
        <f>$AY248*Assembly!R$4+$AZ248*Assembly!R$5+$BA248*Assembly!R$6+$BB248*Assembly!R$7+$BC248*Assembly!R$8+$BD248*Assembly!R$9+$BE248*Assembly!R$10+$BF248*Assembly!R$11+$BG248*Assembly!R$12+$BH248*Assembly!R$13+$BI248*Assembly!R$14+$BJ248*Assembly!R$15+$BK248*Assembly!R$16+$BL248*Assembly!R$17+$BM248*Assembly!R$18+$BN248*Assembly!R$19+$BO248*Assembly!R$20+$BP248*Assembly!R$21+$BQ248*Assembly!R$22+$BR248*Assembly!R$23+$BS248*Assembly!R$24</f>
        <v>#VALUE!</v>
      </c>
      <c r="CL248" s="140" t="e">
        <f>$AY248*Assembly!S$4+$AZ248*Assembly!S$5+$BA248*Assembly!S$6+$BB248*Assembly!S$7+$BC248*Assembly!S$8+$BD248*Assembly!S$9+$BE248*Assembly!S$10+$BF248*Assembly!S$11+$BG248*Assembly!S$12+$BH248*Assembly!S$13+$BI248*Assembly!S$14+$BJ248*Assembly!S$15+$BK248*Assembly!S$16+$BL248*Assembly!S$17+$BM248*Assembly!S$18+$BN248*Assembly!S$19+$BO248*Assembly!S$20+$BP248*Assembly!S$21+$BQ248*Assembly!S$22+$BR248*Assembly!S$23+$BS248*Assembly!S$24</f>
        <v>#VALUE!</v>
      </c>
      <c r="CM248" s="140" t="e">
        <f>$AY248*Assembly!T$4+$AZ248*Assembly!T$5+$BA248*Assembly!T$6+$BB248*Assembly!T$7+$BC248*Assembly!T$8+$BD248*Assembly!T$9+$BE248*Assembly!T$10+$BF248*Assembly!T$11+$BG248*Assembly!T$12+$BH248*Assembly!T$13+$BI248*Assembly!T$14+$BJ248*Assembly!T$15+$BK248*Assembly!T$16+$BL248*Assembly!T$17+$BM248*Assembly!T$18+$BN248*Assembly!T$19+$BO248*Assembly!T$20+$BP248*Assembly!T$21+$BQ248*Assembly!T$22+$BR248*Assembly!T$23+$BS248*Assembly!T$24</f>
        <v>#VALUE!</v>
      </c>
      <c r="CN248" s="140" t="e">
        <f>$AY248*Assembly!U$4+$AZ248*Assembly!U$5+$BA248*Assembly!U$6+$BB248*Assembly!U$7+$BC248*Assembly!U$8+$BD248*Assembly!U$9+$BE248*Assembly!U$10+$BF248*Assembly!U$11+$BG248*Assembly!U$12+$BH248*Assembly!U$13+$BI248*Assembly!U$14+$BJ248*Assembly!U$15+$BK248*Assembly!U$16+$BL248*Assembly!U$17+$BM248*Assembly!U$18+$BN248*Assembly!U$19+$BO248*Assembly!U$20+$BP248*Assembly!U$21+$BQ248*Assembly!U$22+$BR248*Assembly!U$23+$BS248*Assembly!U$24</f>
        <v>#VALUE!</v>
      </c>
      <c r="CO248" s="145" t="e">
        <f>$AY248*Assembly!V$4+$AZ248*Assembly!V$5+$BA248*Assembly!V$6+$BB248*Assembly!V$7+$BC248*Assembly!V$8+$BD248*Assembly!V$9+$BE248*Assembly!V$10+$BF248*Assembly!V$11+$BG248*Assembly!V$12+$BH248*Assembly!V$13+$BI248*Assembly!V$14+$BJ248*Assembly!V$15+$BK248*Assembly!V$16+$BL248*Assembly!V$17+$BM248*Assembly!V$18+$BN248*Assembly!V$19+$BO248*Assembly!V$20+$BP248*Assembly!V$21+$BQ248*Assembly!V$22+$BR248*Assembly!V$23+$BS248*Assembly!V$24</f>
        <v>#VALUE!</v>
      </c>
      <c r="CP248" s="145" t="e">
        <f>CF248*Refining!$F$3</f>
        <v>#VALUE!</v>
      </c>
      <c r="CQ248" s="145" t="e">
        <f>CG248*Refining!$F$4</f>
        <v>#VALUE!</v>
      </c>
      <c r="CR248" s="145" t="e">
        <f>CH248*Refining!$F$5</f>
        <v>#VALUE!</v>
      </c>
      <c r="CS248" s="145" t="e">
        <f>CI248*Refining!$F$6</f>
        <v>#VALUE!</v>
      </c>
      <c r="CT248" s="145" t="e">
        <f>CJ248*Refining!$F$7</f>
        <v>#VALUE!</v>
      </c>
      <c r="CU248" s="145" t="e">
        <f>CK248*Refining!$F$8</f>
        <v>#VALUE!</v>
      </c>
      <c r="CV248" s="145" t="e">
        <f>CL248*Refining!$F$9</f>
        <v>#VALUE!</v>
      </c>
      <c r="CW248" s="145" t="e">
        <f>CM248*Refining!$F$10</f>
        <v>#VALUE!</v>
      </c>
      <c r="CX248" s="145" t="e">
        <f>CN248*Refining!$F$11</f>
        <v>#VALUE!</v>
      </c>
      <c r="CY248" s="145" t="e">
        <f>CO248*Refining!$F$12</f>
        <v>#VALUE!</v>
      </c>
      <c r="CZ248" s="185" t="e">
        <f t="shared" ref="CZ248:DS248" si="1000">IF(CF248 = 0, "", CF248)</f>
        <v>#VALUE!</v>
      </c>
      <c r="DA248" s="186" t="e">
        <f t="shared" si="1000"/>
        <v>#VALUE!</v>
      </c>
      <c r="DB248" s="186" t="e">
        <f t="shared" si="1000"/>
        <v>#VALUE!</v>
      </c>
      <c r="DC248" s="186" t="e">
        <f t="shared" si="1000"/>
        <v>#VALUE!</v>
      </c>
      <c r="DD248" s="186" t="e">
        <f t="shared" si="1000"/>
        <v>#VALUE!</v>
      </c>
      <c r="DE248" s="186" t="e">
        <f t="shared" si="1000"/>
        <v>#VALUE!</v>
      </c>
      <c r="DF248" s="186" t="e">
        <f t="shared" si="1000"/>
        <v>#VALUE!</v>
      </c>
      <c r="DG248" s="186" t="e">
        <f t="shared" si="1000"/>
        <v>#VALUE!</v>
      </c>
      <c r="DH248" s="186" t="e">
        <f t="shared" si="1000"/>
        <v>#VALUE!</v>
      </c>
      <c r="DI248" s="187" t="e">
        <f t="shared" si="1000"/>
        <v>#VALUE!</v>
      </c>
      <c r="DJ248" s="185" t="e">
        <f t="shared" si="1000"/>
        <v>#VALUE!</v>
      </c>
      <c r="DK248" s="186" t="e">
        <f t="shared" si="1000"/>
        <v>#VALUE!</v>
      </c>
      <c r="DL248" s="186" t="e">
        <f t="shared" si="1000"/>
        <v>#VALUE!</v>
      </c>
      <c r="DM248" s="186" t="e">
        <f t="shared" si="1000"/>
        <v>#VALUE!</v>
      </c>
      <c r="DN248" s="211" t="e">
        <f t="shared" si="1000"/>
        <v>#VALUE!</v>
      </c>
      <c r="DO248" s="186" t="e">
        <f t="shared" si="1000"/>
        <v>#VALUE!</v>
      </c>
      <c r="DP248" s="186" t="e">
        <f t="shared" si="1000"/>
        <v>#VALUE!</v>
      </c>
      <c r="DQ248" s="186" t="e">
        <f t="shared" si="1000"/>
        <v>#VALUE!</v>
      </c>
      <c r="DR248" s="186" t="e">
        <f t="shared" si="1000"/>
        <v>#VALUE!</v>
      </c>
      <c r="DS248" s="187" t="e">
        <f t="shared" si="1000"/>
        <v>#VALUE!</v>
      </c>
      <c r="DT248" s="185" t="e">
        <f t="shared" si="11"/>
        <v>#VALUE!</v>
      </c>
      <c r="DU248" s="189" t="e">
        <f t="shared" si="12"/>
        <v>#VALUE!</v>
      </c>
      <c r="DV248" s="133" t="e">
        <f>CZ248*'Ores &amp; Ingots'!$C$3+DA248*'Ores &amp; Ingots'!$C$4+DB248*'Ores &amp; Ingots'!$C$5+DC248*'Ores &amp; Ingots'!$C$6+DD248*'Ores &amp; Ingots'!$C$7+DE248*'Ores &amp; Ingots'!$C$8+DF248*'Ores &amp; Ingots'!$C$9+DG248*'Ores &amp; Ingots'!$C$10+DH248*'Ores &amp; Ingots'!$C$11+DI248*'Ores &amp; Ingots'!$C$12</f>
        <v>#VALUE!</v>
      </c>
      <c r="DW248" s="133" t="e">
        <f>DJ248*'Ores &amp; Ingots'!$B$3+DK248*'Ores &amp; Ingots'!$B$4+DL248*'Ores &amp; Ingots'!$B$5+DM248*'Ores &amp; Ingots'!$B$6+DN248*'Ores &amp; Ingots'!$B$7+DO248*'Ores &amp; Ingots'!$B$8+DP248*'Ores &amp; Ingots'!$B$9+DQ248*'Ores &amp; Ingots'!$B$10+DR248*'Ores &amp; Ingots'!$B$11+DS248*'Ores &amp; Ingots'!$B$12</f>
        <v>#VALUE!</v>
      </c>
      <c r="DX248" s="189" t="e">
        <f>CZ248*Refining!$G$3+DA248*Refining!$G$4+DB248*Refining!$G$5+DC248*Refining!$G$6+DD248*Refining!$G$7+DE248*Refining!$G$8+DF248*Refining!$G$9+DG248*Refining!$G$10+DH248*Refining!$G$11+DI248*Refining!$G$12</f>
        <v>#VALUE!</v>
      </c>
      <c r="DY248" s="189" t="e">
        <f t="shared" si="13"/>
        <v>#VALUE!</v>
      </c>
      <c r="DZ248" s="192" t="e">
        <f t="shared" si="14"/>
        <v>#VALUE!</v>
      </c>
      <c r="EA248" s="185" t="e">
        <f t="shared" si="15"/>
        <v>#VALUE!</v>
      </c>
      <c r="EB248" s="194" t="e">
        <f t="shared" ref="EB248:EC248" si="1001">EA248/60</f>
        <v>#VALUE!</v>
      </c>
      <c r="EC248" s="194" t="e">
        <f t="shared" si="1001"/>
        <v>#VALUE!</v>
      </c>
      <c r="ED248" s="185" t="e">
        <f t="shared" si="17"/>
        <v>#VALUE!</v>
      </c>
      <c r="EE248" s="194" t="e">
        <f t="shared" ref="EE248:EF248" si="1002">ED248/1000</f>
        <v>#VALUE!</v>
      </c>
      <c r="EF248" s="196" t="e">
        <f t="shared" si="1002"/>
        <v>#VALUE!</v>
      </c>
      <c r="EG248" s="130" t="e">
        <f t="shared" si="19"/>
        <v>#VALUE!</v>
      </c>
      <c r="EH248" s="132" t="e">
        <f t="shared" si="20"/>
        <v>#VALUE!</v>
      </c>
      <c r="EI248" s="133" t="s">
        <v>28</v>
      </c>
    </row>
    <row r="249" spans="1:139" ht="12.75" x14ac:dyDescent="0.2">
      <c r="A249" s="864"/>
      <c r="B249" s="365" t="s">
        <v>402</v>
      </c>
      <c r="C249" s="137" t="s">
        <v>155</v>
      </c>
      <c r="D249" s="137">
        <v>1</v>
      </c>
      <c r="E249" s="137">
        <v>1</v>
      </c>
      <c r="F249" s="137">
        <v>1</v>
      </c>
      <c r="G249" s="139">
        <f t="shared" si="0"/>
        <v>0.125</v>
      </c>
      <c r="H249" s="140">
        <v>3</v>
      </c>
      <c r="I249" s="140">
        <v>7.5</v>
      </c>
      <c r="J249" s="140">
        <f>H249/Main!$D$9</f>
        <v>0.6</v>
      </c>
      <c r="K249" s="140">
        <f>I249/Main!$D$10</f>
        <v>3.75</v>
      </c>
      <c r="L249" s="140">
        <f t="shared" si="1"/>
        <v>6.25</v>
      </c>
      <c r="M249" s="140">
        <v>1</v>
      </c>
      <c r="N249" s="143"/>
      <c r="O249" s="143"/>
      <c r="P249" s="143"/>
      <c r="Q249" s="145"/>
      <c r="R249" s="143"/>
      <c r="S249" s="146"/>
      <c r="T249" s="146"/>
      <c r="U249" s="143"/>
      <c r="V249" s="143"/>
      <c r="W249" s="146"/>
      <c r="X249" s="146"/>
      <c r="Y249" s="143"/>
      <c r="Z249" s="143"/>
      <c r="AA249" s="143"/>
      <c r="AB249" s="143"/>
      <c r="AC249" s="362"/>
      <c r="AD249" s="167">
        <v>1</v>
      </c>
      <c r="AE249" s="133">
        <v>0</v>
      </c>
      <c r="AF249" s="133">
        <v>0</v>
      </c>
      <c r="AG249" s="133">
        <v>0</v>
      </c>
      <c r="AH249" s="133">
        <v>0</v>
      </c>
      <c r="AI249" s="133">
        <v>0</v>
      </c>
      <c r="AJ249" s="133">
        <v>0</v>
      </c>
      <c r="AK249" s="133">
        <v>0</v>
      </c>
      <c r="AL249" s="133">
        <v>0</v>
      </c>
      <c r="AM249" s="133">
        <v>0</v>
      </c>
      <c r="AN249" s="133">
        <v>0</v>
      </c>
      <c r="AO249" s="133">
        <v>0</v>
      </c>
      <c r="AP249" s="133">
        <v>0</v>
      </c>
      <c r="AQ249" s="133">
        <v>0</v>
      </c>
      <c r="AR249" s="133">
        <v>0</v>
      </c>
      <c r="AS249" s="133">
        <v>0</v>
      </c>
      <c r="AT249" s="133">
        <v>0</v>
      </c>
      <c r="AU249" s="133">
        <v>0</v>
      </c>
      <c r="AV249" s="133">
        <v>0</v>
      </c>
      <c r="AW249" s="133">
        <v>0</v>
      </c>
      <c r="AX249" s="133">
        <v>0</v>
      </c>
      <c r="AY249" s="406">
        <f t="shared" ref="AY249:BS249" si="1003">IF(AD249 = 0, "", AD249)</f>
        <v>1</v>
      </c>
      <c r="AZ249" s="137" t="str">
        <f t="shared" si="1003"/>
        <v/>
      </c>
      <c r="BA249" s="137" t="str">
        <f t="shared" si="1003"/>
        <v/>
      </c>
      <c r="BB249" s="137" t="str">
        <f t="shared" si="1003"/>
        <v/>
      </c>
      <c r="BC249" s="137" t="str">
        <f t="shared" si="1003"/>
        <v/>
      </c>
      <c r="BD249" s="137" t="str">
        <f t="shared" si="1003"/>
        <v/>
      </c>
      <c r="BE249" s="137" t="str">
        <f t="shared" si="1003"/>
        <v/>
      </c>
      <c r="BF249" s="137" t="str">
        <f t="shared" si="1003"/>
        <v/>
      </c>
      <c r="BG249" s="137" t="str">
        <f t="shared" si="1003"/>
        <v/>
      </c>
      <c r="BH249" s="137" t="str">
        <f t="shared" si="1003"/>
        <v/>
      </c>
      <c r="BI249" s="137" t="str">
        <f t="shared" si="1003"/>
        <v/>
      </c>
      <c r="BJ249" s="137" t="str">
        <f t="shared" si="1003"/>
        <v/>
      </c>
      <c r="BK249" s="137" t="str">
        <f t="shared" si="1003"/>
        <v/>
      </c>
      <c r="BL249" s="137" t="str">
        <f t="shared" si="1003"/>
        <v/>
      </c>
      <c r="BM249" s="137" t="str">
        <f t="shared" si="1003"/>
        <v/>
      </c>
      <c r="BN249" s="137" t="str">
        <f t="shared" si="1003"/>
        <v/>
      </c>
      <c r="BO249" s="137" t="str">
        <f t="shared" si="1003"/>
        <v/>
      </c>
      <c r="BP249" s="137" t="str">
        <f t="shared" si="1003"/>
        <v/>
      </c>
      <c r="BQ249" s="137" t="str">
        <f t="shared" si="1003"/>
        <v/>
      </c>
      <c r="BR249" s="137" t="str">
        <f t="shared" si="1003"/>
        <v/>
      </c>
      <c r="BS249" s="169" t="str">
        <f t="shared" si="1003"/>
        <v/>
      </c>
      <c r="BT249" s="174" t="e">
        <f>$AY249*Assembly!Z$4+$AZ249*Assembly!Z$5+$BA249*Assembly!Z$6+$BB249*Assembly!Z$7+$BC249*Assembly!Z$8+$BD249*Assembly!Z$9+$BE249*Assembly!Z$10+$BF249*Assembly!Z$11+$BG249*Assembly!Z$12+$BH249*Assembly!Z$13+$BI249*Assembly!Z$14+$BJ249*Assembly!Z$15+$BK249*Assembly!Z$16+$BL249*Assembly!Z$17+$BM249*Assembly!Z$18+$BN249*Assembly!Z$19+$BO249*Assembly!Z$20+$BP249*Assembly!Z$21+$BQ249*Assembly!Z$22+$BR249*Assembly!Z$23+$BS249*Assembly!Z$24</f>
        <v>#VALUE!</v>
      </c>
      <c r="BU249" s="133" t="e">
        <f t="shared" si="3"/>
        <v>#VALUE!</v>
      </c>
      <c r="BV249" s="133"/>
      <c r="BW249" s="133" t="e">
        <f>$AY249*Assembly!AD$4+$AZ249*Assembly!AD$5+$BA249*Assembly!AD$6+$BB249*Assembly!AD$7+$BC249*Assembly!AD$8+$BD249*Assembly!AD$9+$BE249*Assembly!AD$10+$BF249*Assembly!AD$11+$BG249*Assembly!AD$12+$BH249*Assembly!AD$13+$BI249*Assembly!AD$14+$BJ249*Assembly!AD$15+$BK249*Assembly!AD$16+$BL249*Assembly!AD$17+$BM249*Assembly!AD$18+$BN249*Assembly!AD$19+$BO249*Assembly!AD$20+$BP249*Assembly!AD$21+$BQ249*Assembly!AD$22+$BR249*Assembly!AD$23+$BS249*Assembly!AD$24</f>
        <v>#VALUE!</v>
      </c>
      <c r="BX249" s="177" t="e">
        <f t="shared" si="4"/>
        <v>#VALUE!</v>
      </c>
      <c r="BY249" s="178" t="e">
        <f t="shared" si="5"/>
        <v>#VALUE!</v>
      </c>
      <c r="BZ249" s="179" t="e">
        <f t="shared" si="6"/>
        <v>#VALUE!</v>
      </c>
      <c r="CA249" s="178" t="e">
        <f t="shared" si="7"/>
        <v>#VALUE!</v>
      </c>
      <c r="CB249" s="133" t="e">
        <f>$AY249*Assembly!Y$4+$AZ249*Assembly!Y$5+$BA249*Assembly!Y$6+$BB249*Assembly!Y$7+$BC249*Assembly!Y$8+$BD249*Assembly!Y$9+$BE249*Assembly!Y$10+$BF249*Assembly!Y$11+$BG249*Assembly!Y$12+$BH249*Assembly!Y$13+$BI249*Assembly!Y$14+$BJ249*Assembly!Y$15+$BK249*Assembly!Y$16+$BL249*Assembly!Y$17+$BM249*Assembly!Y$18+$BN249*Assembly!Y$19+$BO249*Assembly!Y$20+$BP249*Assembly!Y$21+$BQ249*Assembly!Y$22+$BR249*Assembly!Y$23+$BS249*Assembly!Y$24</f>
        <v>#VALUE!</v>
      </c>
      <c r="CC249" s="133" t="e">
        <f t="shared" si="8"/>
        <v>#VALUE!</v>
      </c>
      <c r="CD249" s="130" t="e">
        <f t="shared" si="9"/>
        <v>#VALUE!</v>
      </c>
      <c r="CE249" s="183" t="e">
        <f>$AY249*Assembly!AC$4+$AZ249*Assembly!AC$5+$BA249*Assembly!AC$6+$BB249*Assembly!AC$7+$BC249*Assembly!AC$8+$BD249*Assembly!AC$9+$BE249*Assembly!AC$10+$BF249*Assembly!AC$11+$BG249*Assembly!AC$12+$BH249*Assembly!AC$13+$BI249*Assembly!AC$14+$BJ249*Assembly!AC$15+$BK249*Assembly!AC$16+$BL249*Assembly!AC$17+$BM249*Assembly!AC$18+$BN249*Assembly!AC$19+$BO249*Assembly!AC$20+$BP249*Assembly!AC$21+$BQ249*Assembly!AC$22+$BR249*Assembly!AC$23+$BS249*Assembly!AC$24</f>
        <v>#VALUE!</v>
      </c>
      <c r="CF249" s="145" t="e">
        <f>$AY249*Assembly!M$4+$AZ249*Assembly!M$5+$BA249*Assembly!M$6+$BB249*Assembly!M$7+$BC249*Assembly!M$8+$BD249*Assembly!M$9+$BE249*Assembly!M$10+$BF249*Assembly!M$11+$BG249*Assembly!M$12+$BH249*Assembly!M$13+$BI249*Assembly!M$14+$BJ249*Assembly!M$15+$BK249*Assembly!M$16+$BL249*Assembly!M$17+$BM249*Assembly!M$18+$BN249*Assembly!M$19+$BO249*Assembly!M$20+$BP249*Assembly!M$21+$BQ249*Assembly!M$22+$BR249*Assembly!M$23+$BS249*Assembly!M$24</f>
        <v>#VALUE!</v>
      </c>
      <c r="CG249" s="145" t="e">
        <f>$AY249*Assembly!N$4+$AZ249*Assembly!N$5+$BA249*Assembly!N$6+$BB249*Assembly!N$7+$BC249*Assembly!N$8+$BD249*Assembly!N$9+$BE249*Assembly!N$10+$BF249*Assembly!N$11+$BG249*Assembly!N$12+$BH249*Assembly!N$13+$BI249*Assembly!N$14+$BJ249*Assembly!N$15+$BK249*Assembly!N$16+$BL249*Assembly!N$17+$BM249*Assembly!N$18+$BN249*Assembly!N$19+$BO249*Assembly!N$20+$BP249*Assembly!N$21+$BQ249*Assembly!N$22+$BR249*Assembly!N$23+$BS249*Assembly!N$24</f>
        <v>#VALUE!</v>
      </c>
      <c r="CH249" s="145" t="e">
        <f>$AY249*Assembly!O$4+$AZ249*Assembly!O$5+$BA249*Assembly!O$6+$BB249*Assembly!O$7+$BC249*Assembly!O$8+$BD249*Assembly!O$9+$BE249*Assembly!O$10+$BF249*Assembly!O$11+$BG249*Assembly!O$12+$BH249*Assembly!O$13+$BI249*Assembly!O$14+$BJ249*Assembly!O$15+$BK249*Assembly!O$16+$BL249*Assembly!O$17+$BM249*Assembly!O$18+$BN249*Assembly!O$19+$BO249*Assembly!O$20+$BP249*Assembly!O$21+$BQ249*Assembly!O$22+$BR249*Assembly!O$23+$BS249*Assembly!O$24</f>
        <v>#VALUE!</v>
      </c>
      <c r="CI249" s="140" t="e">
        <f>$AY249*Assembly!P$4+$AZ249*Assembly!P$5+$BA249*Assembly!P$6+$BB249*Assembly!P$7+$BC249*Assembly!P$8+$BD249*Assembly!P$9+$BE249*Assembly!P$10+$BF249*Assembly!P$11+$BG249*Assembly!P$12+$BH249*Assembly!P$13+$BI249*Assembly!P$14+$BJ249*Assembly!P$15+$BK249*Assembly!P$16+$BL249*Assembly!P$17+$BM249*Assembly!P$18+$BN249*Assembly!P$19+$BO249*Assembly!P$20+$BP249*Assembly!P$21+$BQ249*Assembly!P$22+$BR249*Assembly!P$23+$BS249*Assembly!P$24</f>
        <v>#VALUE!</v>
      </c>
      <c r="CJ249" s="140" t="e">
        <f>$AY249*Assembly!Q$4+$AZ249*Assembly!Q$5+$BA249*Assembly!Q$6+$BB249*Assembly!Q$7+$BC249*Assembly!Q$8+$BD249*Assembly!Q$9+$BE249*Assembly!Q$10+$BF249*Assembly!Q$11+$BG249*Assembly!Q$12+$BH249*Assembly!Q$13+$BI249*Assembly!Q$14+$BJ249*Assembly!Q$15+$BK249*Assembly!Q$16+$BL249*Assembly!Q$17+$BM249*Assembly!Q$18+$BN249*Assembly!Q$19+$BO249*Assembly!Q$20+$BP249*Assembly!Q$21+$BQ249*Assembly!Q$22+$BR249*Assembly!Q$23+$BS249*Assembly!Q$24</f>
        <v>#VALUE!</v>
      </c>
      <c r="CK249" s="145" t="e">
        <f>$AY249*Assembly!R$4+$AZ249*Assembly!R$5+$BA249*Assembly!R$6+$BB249*Assembly!R$7+$BC249*Assembly!R$8+$BD249*Assembly!R$9+$BE249*Assembly!R$10+$BF249*Assembly!R$11+$BG249*Assembly!R$12+$BH249*Assembly!R$13+$BI249*Assembly!R$14+$BJ249*Assembly!R$15+$BK249*Assembly!R$16+$BL249*Assembly!R$17+$BM249*Assembly!R$18+$BN249*Assembly!R$19+$BO249*Assembly!R$20+$BP249*Assembly!R$21+$BQ249*Assembly!R$22+$BR249*Assembly!R$23+$BS249*Assembly!R$24</f>
        <v>#VALUE!</v>
      </c>
      <c r="CL249" s="140" t="e">
        <f>$AY249*Assembly!S$4+$AZ249*Assembly!S$5+$BA249*Assembly!S$6+$BB249*Assembly!S$7+$BC249*Assembly!S$8+$BD249*Assembly!S$9+$BE249*Assembly!S$10+$BF249*Assembly!S$11+$BG249*Assembly!S$12+$BH249*Assembly!S$13+$BI249*Assembly!S$14+$BJ249*Assembly!S$15+$BK249*Assembly!S$16+$BL249*Assembly!S$17+$BM249*Assembly!S$18+$BN249*Assembly!S$19+$BO249*Assembly!S$20+$BP249*Assembly!S$21+$BQ249*Assembly!S$22+$BR249*Assembly!S$23+$BS249*Assembly!S$24</f>
        <v>#VALUE!</v>
      </c>
      <c r="CM249" s="140" t="e">
        <f>$AY249*Assembly!T$4+$AZ249*Assembly!T$5+$BA249*Assembly!T$6+$BB249*Assembly!T$7+$BC249*Assembly!T$8+$BD249*Assembly!T$9+$BE249*Assembly!T$10+$BF249*Assembly!T$11+$BG249*Assembly!T$12+$BH249*Assembly!T$13+$BI249*Assembly!T$14+$BJ249*Assembly!T$15+$BK249*Assembly!T$16+$BL249*Assembly!T$17+$BM249*Assembly!T$18+$BN249*Assembly!T$19+$BO249*Assembly!T$20+$BP249*Assembly!T$21+$BQ249*Assembly!T$22+$BR249*Assembly!T$23+$BS249*Assembly!T$24</f>
        <v>#VALUE!</v>
      </c>
      <c r="CN249" s="140" t="e">
        <f>$AY249*Assembly!U$4+$AZ249*Assembly!U$5+$BA249*Assembly!U$6+$BB249*Assembly!U$7+$BC249*Assembly!U$8+$BD249*Assembly!U$9+$BE249*Assembly!U$10+$BF249*Assembly!U$11+$BG249*Assembly!U$12+$BH249*Assembly!U$13+$BI249*Assembly!U$14+$BJ249*Assembly!U$15+$BK249*Assembly!U$16+$BL249*Assembly!U$17+$BM249*Assembly!U$18+$BN249*Assembly!U$19+$BO249*Assembly!U$20+$BP249*Assembly!U$21+$BQ249*Assembly!U$22+$BR249*Assembly!U$23+$BS249*Assembly!U$24</f>
        <v>#VALUE!</v>
      </c>
      <c r="CO249" s="145" t="e">
        <f>$AY249*Assembly!V$4+$AZ249*Assembly!V$5+$BA249*Assembly!V$6+$BB249*Assembly!V$7+$BC249*Assembly!V$8+$BD249*Assembly!V$9+$BE249*Assembly!V$10+$BF249*Assembly!V$11+$BG249*Assembly!V$12+$BH249*Assembly!V$13+$BI249*Assembly!V$14+$BJ249*Assembly!V$15+$BK249*Assembly!V$16+$BL249*Assembly!V$17+$BM249*Assembly!V$18+$BN249*Assembly!V$19+$BO249*Assembly!V$20+$BP249*Assembly!V$21+$BQ249*Assembly!V$22+$BR249*Assembly!V$23+$BS249*Assembly!V$24</f>
        <v>#VALUE!</v>
      </c>
      <c r="CP249" s="145" t="e">
        <f>CF249*Refining!$F$3</f>
        <v>#VALUE!</v>
      </c>
      <c r="CQ249" s="145" t="e">
        <f>CG249*Refining!$F$4</f>
        <v>#VALUE!</v>
      </c>
      <c r="CR249" s="145" t="e">
        <f>CH249*Refining!$F$5</f>
        <v>#VALUE!</v>
      </c>
      <c r="CS249" s="145" t="e">
        <f>CI249*Refining!$F$6</f>
        <v>#VALUE!</v>
      </c>
      <c r="CT249" s="145" t="e">
        <f>CJ249*Refining!$F$7</f>
        <v>#VALUE!</v>
      </c>
      <c r="CU249" s="145" t="e">
        <f>CK249*Refining!$F$8</f>
        <v>#VALUE!</v>
      </c>
      <c r="CV249" s="145" t="e">
        <f>CL249*Refining!$F$9</f>
        <v>#VALUE!</v>
      </c>
      <c r="CW249" s="145" t="e">
        <f>CM249*Refining!$F$10</f>
        <v>#VALUE!</v>
      </c>
      <c r="CX249" s="145" t="e">
        <f>CN249*Refining!$F$11</f>
        <v>#VALUE!</v>
      </c>
      <c r="CY249" s="145" t="e">
        <f>CO249*Refining!$F$12</f>
        <v>#VALUE!</v>
      </c>
      <c r="CZ249" s="185" t="e">
        <f t="shared" ref="CZ249:DS249" si="1004">IF(CF249 = 0, "", CF249)</f>
        <v>#VALUE!</v>
      </c>
      <c r="DA249" s="186" t="e">
        <f t="shared" si="1004"/>
        <v>#VALUE!</v>
      </c>
      <c r="DB249" s="186" t="e">
        <f t="shared" si="1004"/>
        <v>#VALUE!</v>
      </c>
      <c r="DC249" s="186" t="e">
        <f t="shared" si="1004"/>
        <v>#VALUE!</v>
      </c>
      <c r="DD249" s="186" t="e">
        <f t="shared" si="1004"/>
        <v>#VALUE!</v>
      </c>
      <c r="DE249" s="186" t="e">
        <f t="shared" si="1004"/>
        <v>#VALUE!</v>
      </c>
      <c r="DF249" s="186" t="e">
        <f t="shared" si="1004"/>
        <v>#VALUE!</v>
      </c>
      <c r="DG249" s="186" t="e">
        <f t="shared" si="1004"/>
        <v>#VALUE!</v>
      </c>
      <c r="DH249" s="186" t="e">
        <f t="shared" si="1004"/>
        <v>#VALUE!</v>
      </c>
      <c r="DI249" s="187" t="e">
        <f t="shared" si="1004"/>
        <v>#VALUE!</v>
      </c>
      <c r="DJ249" s="185" t="e">
        <f t="shared" si="1004"/>
        <v>#VALUE!</v>
      </c>
      <c r="DK249" s="186" t="e">
        <f t="shared" si="1004"/>
        <v>#VALUE!</v>
      </c>
      <c r="DL249" s="186" t="e">
        <f t="shared" si="1004"/>
        <v>#VALUE!</v>
      </c>
      <c r="DM249" s="186" t="e">
        <f t="shared" si="1004"/>
        <v>#VALUE!</v>
      </c>
      <c r="DN249" s="211" t="e">
        <f t="shared" si="1004"/>
        <v>#VALUE!</v>
      </c>
      <c r="DO249" s="186" t="e">
        <f t="shared" si="1004"/>
        <v>#VALUE!</v>
      </c>
      <c r="DP249" s="186" t="e">
        <f t="shared" si="1004"/>
        <v>#VALUE!</v>
      </c>
      <c r="DQ249" s="186" t="e">
        <f t="shared" si="1004"/>
        <v>#VALUE!</v>
      </c>
      <c r="DR249" s="186" t="e">
        <f t="shared" si="1004"/>
        <v>#VALUE!</v>
      </c>
      <c r="DS249" s="187" t="e">
        <f t="shared" si="1004"/>
        <v>#VALUE!</v>
      </c>
      <c r="DT249" s="185" t="e">
        <f t="shared" si="11"/>
        <v>#VALUE!</v>
      </c>
      <c r="DU249" s="189" t="e">
        <f t="shared" si="12"/>
        <v>#VALUE!</v>
      </c>
      <c r="DV249" s="133" t="e">
        <f>CZ249*'Ores &amp; Ingots'!$C$3+DA249*'Ores &amp; Ingots'!$C$4+DB249*'Ores &amp; Ingots'!$C$5+DC249*'Ores &amp; Ingots'!$C$6+DD249*'Ores &amp; Ingots'!$C$7+DE249*'Ores &amp; Ingots'!$C$8+DF249*'Ores &amp; Ingots'!$C$9+DG249*'Ores &amp; Ingots'!$C$10+DH249*'Ores &amp; Ingots'!$C$11+DI249*'Ores &amp; Ingots'!$C$12</f>
        <v>#VALUE!</v>
      </c>
      <c r="DW249" s="133" t="e">
        <f>DJ249*'Ores &amp; Ingots'!$B$3+DK249*'Ores &amp; Ingots'!$B$4+DL249*'Ores &amp; Ingots'!$B$5+DM249*'Ores &amp; Ingots'!$B$6+DN249*'Ores &amp; Ingots'!$B$7+DO249*'Ores &amp; Ingots'!$B$8+DP249*'Ores &amp; Ingots'!$B$9+DQ249*'Ores &amp; Ingots'!$B$10+DR249*'Ores &amp; Ingots'!$B$11+DS249*'Ores &amp; Ingots'!$B$12</f>
        <v>#VALUE!</v>
      </c>
      <c r="DX249" s="189" t="e">
        <f>CZ249*Refining!$G$3+DA249*Refining!$G$4+DB249*Refining!$G$5+DC249*Refining!$G$6+DD249*Refining!$G$7+DE249*Refining!$G$8+DF249*Refining!$G$9+DG249*Refining!$G$10+DH249*Refining!$G$11+DI249*Refining!$G$12</f>
        <v>#VALUE!</v>
      </c>
      <c r="DY249" s="189" t="e">
        <f t="shared" si="13"/>
        <v>#VALUE!</v>
      </c>
      <c r="DZ249" s="192" t="e">
        <f t="shared" si="14"/>
        <v>#VALUE!</v>
      </c>
      <c r="EA249" s="185" t="e">
        <f t="shared" si="15"/>
        <v>#VALUE!</v>
      </c>
      <c r="EB249" s="194" t="e">
        <f t="shared" ref="EB249:EC249" si="1005">EA249/60</f>
        <v>#VALUE!</v>
      </c>
      <c r="EC249" s="194" t="e">
        <f t="shared" si="1005"/>
        <v>#VALUE!</v>
      </c>
      <c r="ED249" s="185" t="e">
        <f t="shared" si="17"/>
        <v>#VALUE!</v>
      </c>
      <c r="EE249" s="194" t="e">
        <f t="shared" ref="EE249:EF249" si="1006">ED249/1000</f>
        <v>#VALUE!</v>
      </c>
      <c r="EF249" s="196" t="e">
        <f t="shared" si="1006"/>
        <v>#VALUE!</v>
      </c>
      <c r="EG249" s="130" t="e">
        <f t="shared" si="19"/>
        <v>#VALUE!</v>
      </c>
      <c r="EH249" s="132" t="e">
        <f t="shared" si="20"/>
        <v>#VALUE!</v>
      </c>
      <c r="EI249" s="133" t="s">
        <v>28</v>
      </c>
    </row>
    <row r="250" spans="1:139" ht="12.75" x14ac:dyDescent="0.2">
      <c r="A250" s="864"/>
      <c r="B250" s="365" t="s">
        <v>403</v>
      </c>
      <c r="C250" s="137" t="s">
        <v>155</v>
      </c>
      <c r="D250" s="137">
        <v>1</v>
      </c>
      <c r="E250" s="137">
        <v>1</v>
      </c>
      <c r="F250" s="137">
        <v>1</v>
      </c>
      <c r="G250" s="139">
        <f t="shared" si="0"/>
        <v>0.125</v>
      </c>
      <c r="H250" s="140">
        <v>5</v>
      </c>
      <c r="I250" s="140">
        <v>12.5</v>
      </c>
      <c r="J250" s="140">
        <f>H250/Main!$D$9</f>
        <v>1</v>
      </c>
      <c r="K250" s="140">
        <f>I250/Main!$D$10</f>
        <v>6.25</v>
      </c>
      <c r="L250" s="140">
        <f t="shared" si="1"/>
        <v>6.25</v>
      </c>
      <c r="M250" s="140">
        <v>1</v>
      </c>
      <c r="N250" s="143"/>
      <c r="O250" s="143"/>
      <c r="P250" s="143"/>
      <c r="Q250" s="145"/>
      <c r="R250" s="143"/>
      <c r="S250" s="146"/>
      <c r="T250" s="146"/>
      <c r="U250" s="143"/>
      <c r="V250" s="143"/>
      <c r="W250" s="146"/>
      <c r="X250" s="146"/>
      <c r="Y250" s="143"/>
      <c r="Z250" s="143"/>
      <c r="AA250" s="143"/>
      <c r="AB250" s="143"/>
      <c r="AC250" s="362"/>
      <c r="AD250" s="167">
        <v>1</v>
      </c>
      <c r="AE250" s="133">
        <v>0</v>
      </c>
      <c r="AF250" s="133">
        <v>0</v>
      </c>
      <c r="AG250" s="133">
        <v>0</v>
      </c>
      <c r="AH250" s="133">
        <v>0</v>
      </c>
      <c r="AI250" s="133">
        <v>0</v>
      </c>
      <c r="AJ250" s="133">
        <v>0</v>
      </c>
      <c r="AK250" s="133">
        <v>0</v>
      </c>
      <c r="AL250" s="133">
        <v>0</v>
      </c>
      <c r="AM250" s="133">
        <v>0</v>
      </c>
      <c r="AN250" s="133">
        <v>0</v>
      </c>
      <c r="AO250" s="133">
        <v>0</v>
      </c>
      <c r="AP250" s="133">
        <v>0</v>
      </c>
      <c r="AQ250" s="133">
        <v>0</v>
      </c>
      <c r="AR250" s="133">
        <v>0</v>
      </c>
      <c r="AS250" s="133">
        <v>0</v>
      </c>
      <c r="AT250" s="133">
        <v>0</v>
      </c>
      <c r="AU250" s="133">
        <v>0</v>
      </c>
      <c r="AV250" s="133">
        <v>0</v>
      </c>
      <c r="AW250" s="133">
        <v>0</v>
      </c>
      <c r="AX250" s="133">
        <v>0</v>
      </c>
      <c r="AY250" s="406">
        <f t="shared" ref="AY250:BS250" si="1007">IF(AD250 = 0, "", AD250)</f>
        <v>1</v>
      </c>
      <c r="AZ250" s="137" t="str">
        <f t="shared" si="1007"/>
        <v/>
      </c>
      <c r="BA250" s="137" t="str">
        <f t="shared" si="1007"/>
        <v/>
      </c>
      <c r="BB250" s="137" t="str">
        <f t="shared" si="1007"/>
        <v/>
      </c>
      <c r="BC250" s="137" t="str">
        <f t="shared" si="1007"/>
        <v/>
      </c>
      <c r="BD250" s="137" t="str">
        <f t="shared" si="1007"/>
        <v/>
      </c>
      <c r="BE250" s="137" t="str">
        <f t="shared" si="1007"/>
        <v/>
      </c>
      <c r="BF250" s="137" t="str">
        <f t="shared" si="1007"/>
        <v/>
      </c>
      <c r="BG250" s="137" t="str">
        <f t="shared" si="1007"/>
        <v/>
      </c>
      <c r="BH250" s="137" t="str">
        <f t="shared" si="1007"/>
        <v/>
      </c>
      <c r="BI250" s="137" t="str">
        <f t="shared" si="1007"/>
        <v/>
      </c>
      <c r="BJ250" s="137" t="str">
        <f t="shared" si="1007"/>
        <v/>
      </c>
      <c r="BK250" s="137" t="str">
        <f t="shared" si="1007"/>
        <v/>
      </c>
      <c r="BL250" s="137" t="str">
        <f t="shared" si="1007"/>
        <v/>
      </c>
      <c r="BM250" s="137" t="str">
        <f t="shared" si="1007"/>
        <v/>
      </c>
      <c r="BN250" s="137" t="str">
        <f t="shared" si="1007"/>
        <v/>
      </c>
      <c r="BO250" s="137" t="str">
        <f t="shared" si="1007"/>
        <v/>
      </c>
      <c r="BP250" s="137" t="str">
        <f t="shared" si="1007"/>
        <v/>
      </c>
      <c r="BQ250" s="137" t="str">
        <f t="shared" si="1007"/>
        <v/>
      </c>
      <c r="BR250" s="137" t="str">
        <f t="shared" si="1007"/>
        <v/>
      </c>
      <c r="BS250" s="169" t="str">
        <f t="shared" si="1007"/>
        <v/>
      </c>
      <c r="BT250" s="174" t="e">
        <f>$AY250*Assembly!Z$4+$AZ250*Assembly!Z$5+$BA250*Assembly!Z$6+$BB250*Assembly!Z$7+$BC250*Assembly!Z$8+$BD250*Assembly!Z$9+$BE250*Assembly!Z$10+$BF250*Assembly!Z$11+$BG250*Assembly!Z$12+$BH250*Assembly!Z$13+$BI250*Assembly!Z$14+$BJ250*Assembly!Z$15+$BK250*Assembly!Z$16+$BL250*Assembly!Z$17+$BM250*Assembly!Z$18+$BN250*Assembly!Z$19+$BO250*Assembly!Z$20+$BP250*Assembly!Z$21+$BQ250*Assembly!Z$22+$BR250*Assembly!Z$23+$BS250*Assembly!Z$24</f>
        <v>#VALUE!</v>
      </c>
      <c r="BU250" s="133" t="e">
        <f t="shared" si="3"/>
        <v>#VALUE!</v>
      </c>
      <c r="BV250" s="133"/>
      <c r="BW250" s="133" t="e">
        <f>$AY250*Assembly!AD$4+$AZ250*Assembly!AD$5+$BA250*Assembly!AD$6+$BB250*Assembly!AD$7+$BC250*Assembly!AD$8+$BD250*Assembly!AD$9+$BE250*Assembly!AD$10+$BF250*Assembly!AD$11+$BG250*Assembly!AD$12+$BH250*Assembly!AD$13+$BI250*Assembly!AD$14+$BJ250*Assembly!AD$15+$BK250*Assembly!AD$16+$BL250*Assembly!AD$17+$BM250*Assembly!AD$18+$BN250*Assembly!AD$19+$BO250*Assembly!AD$20+$BP250*Assembly!AD$21+$BQ250*Assembly!AD$22+$BR250*Assembly!AD$23+$BS250*Assembly!AD$24</f>
        <v>#VALUE!</v>
      </c>
      <c r="BX250" s="177" t="e">
        <f t="shared" si="4"/>
        <v>#VALUE!</v>
      </c>
      <c r="BY250" s="178" t="e">
        <f t="shared" si="5"/>
        <v>#VALUE!</v>
      </c>
      <c r="BZ250" s="179" t="e">
        <f t="shared" si="6"/>
        <v>#VALUE!</v>
      </c>
      <c r="CA250" s="178" t="e">
        <f t="shared" si="7"/>
        <v>#VALUE!</v>
      </c>
      <c r="CB250" s="133" t="e">
        <f>$AY250*Assembly!Y$4+$AZ250*Assembly!Y$5+$BA250*Assembly!Y$6+$BB250*Assembly!Y$7+$BC250*Assembly!Y$8+$BD250*Assembly!Y$9+$BE250*Assembly!Y$10+$BF250*Assembly!Y$11+$BG250*Assembly!Y$12+$BH250*Assembly!Y$13+$BI250*Assembly!Y$14+$BJ250*Assembly!Y$15+$BK250*Assembly!Y$16+$BL250*Assembly!Y$17+$BM250*Assembly!Y$18+$BN250*Assembly!Y$19+$BO250*Assembly!Y$20+$BP250*Assembly!Y$21+$BQ250*Assembly!Y$22+$BR250*Assembly!Y$23+$BS250*Assembly!Y$24</f>
        <v>#VALUE!</v>
      </c>
      <c r="CC250" s="133" t="e">
        <f t="shared" si="8"/>
        <v>#VALUE!</v>
      </c>
      <c r="CD250" s="130" t="e">
        <f t="shared" si="9"/>
        <v>#VALUE!</v>
      </c>
      <c r="CE250" s="183" t="e">
        <f>$AY250*Assembly!AC$4+$AZ250*Assembly!AC$5+$BA250*Assembly!AC$6+$BB250*Assembly!AC$7+$BC250*Assembly!AC$8+$BD250*Assembly!AC$9+$BE250*Assembly!AC$10+$BF250*Assembly!AC$11+$BG250*Assembly!AC$12+$BH250*Assembly!AC$13+$BI250*Assembly!AC$14+$BJ250*Assembly!AC$15+$BK250*Assembly!AC$16+$BL250*Assembly!AC$17+$BM250*Assembly!AC$18+$BN250*Assembly!AC$19+$BO250*Assembly!AC$20+$BP250*Assembly!AC$21+$BQ250*Assembly!AC$22+$BR250*Assembly!AC$23+$BS250*Assembly!AC$24</f>
        <v>#VALUE!</v>
      </c>
      <c r="CF250" s="145" t="e">
        <f>$AY250*Assembly!M$4+$AZ250*Assembly!M$5+$BA250*Assembly!M$6+$BB250*Assembly!M$7+$BC250*Assembly!M$8+$BD250*Assembly!M$9+$BE250*Assembly!M$10+$BF250*Assembly!M$11+$BG250*Assembly!M$12+$BH250*Assembly!M$13+$BI250*Assembly!M$14+$BJ250*Assembly!M$15+$BK250*Assembly!M$16+$BL250*Assembly!M$17+$BM250*Assembly!M$18+$BN250*Assembly!M$19+$BO250*Assembly!M$20+$BP250*Assembly!M$21+$BQ250*Assembly!M$22+$BR250*Assembly!M$23+$BS250*Assembly!M$24</f>
        <v>#VALUE!</v>
      </c>
      <c r="CG250" s="145" t="e">
        <f>$AY250*Assembly!N$4+$AZ250*Assembly!N$5+$BA250*Assembly!N$6+$BB250*Assembly!N$7+$BC250*Assembly!N$8+$BD250*Assembly!N$9+$BE250*Assembly!N$10+$BF250*Assembly!N$11+$BG250*Assembly!N$12+$BH250*Assembly!N$13+$BI250*Assembly!N$14+$BJ250*Assembly!N$15+$BK250*Assembly!N$16+$BL250*Assembly!N$17+$BM250*Assembly!N$18+$BN250*Assembly!N$19+$BO250*Assembly!N$20+$BP250*Assembly!N$21+$BQ250*Assembly!N$22+$BR250*Assembly!N$23+$BS250*Assembly!N$24</f>
        <v>#VALUE!</v>
      </c>
      <c r="CH250" s="145" t="e">
        <f>$AY250*Assembly!O$4+$AZ250*Assembly!O$5+$BA250*Assembly!O$6+$BB250*Assembly!O$7+$BC250*Assembly!O$8+$BD250*Assembly!O$9+$BE250*Assembly!O$10+$BF250*Assembly!O$11+$BG250*Assembly!O$12+$BH250*Assembly!O$13+$BI250*Assembly!O$14+$BJ250*Assembly!O$15+$BK250*Assembly!O$16+$BL250*Assembly!O$17+$BM250*Assembly!O$18+$BN250*Assembly!O$19+$BO250*Assembly!O$20+$BP250*Assembly!O$21+$BQ250*Assembly!O$22+$BR250*Assembly!O$23+$BS250*Assembly!O$24</f>
        <v>#VALUE!</v>
      </c>
      <c r="CI250" s="140" t="e">
        <f>$AY250*Assembly!P$4+$AZ250*Assembly!P$5+$BA250*Assembly!P$6+$BB250*Assembly!P$7+$BC250*Assembly!P$8+$BD250*Assembly!P$9+$BE250*Assembly!P$10+$BF250*Assembly!P$11+$BG250*Assembly!P$12+$BH250*Assembly!P$13+$BI250*Assembly!P$14+$BJ250*Assembly!P$15+$BK250*Assembly!P$16+$BL250*Assembly!P$17+$BM250*Assembly!P$18+$BN250*Assembly!P$19+$BO250*Assembly!P$20+$BP250*Assembly!P$21+$BQ250*Assembly!P$22+$BR250*Assembly!P$23+$BS250*Assembly!P$24</f>
        <v>#VALUE!</v>
      </c>
      <c r="CJ250" s="140" t="e">
        <f>$AY250*Assembly!Q$4+$AZ250*Assembly!Q$5+$BA250*Assembly!Q$6+$BB250*Assembly!Q$7+$BC250*Assembly!Q$8+$BD250*Assembly!Q$9+$BE250*Assembly!Q$10+$BF250*Assembly!Q$11+$BG250*Assembly!Q$12+$BH250*Assembly!Q$13+$BI250*Assembly!Q$14+$BJ250*Assembly!Q$15+$BK250*Assembly!Q$16+$BL250*Assembly!Q$17+$BM250*Assembly!Q$18+$BN250*Assembly!Q$19+$BO250*Assembly!Q$20+$BP250*Assembly!Q$21+$BQ250*Assembly!Q$22+$BR250*Assembly!Q$23+$BS250*Assembly!Q$24</f>
        <v>#VALUE!</v>
      </c>
      <c r="CK250" s="145" t="e">
        <f>$AY250*Assembly!R$4+$AZ250*Assembly!R$5+$BA250*Assembly!R$6+$BB250*Assembly!R$7+$BC250*Assembly!R$8+$BD250*Assembly!R$9+$BE250*Assembly!R$10+$BF250*Assembly!R$11+$BG250*Assembly!R$12+$BH250*Assembly!R$13+$BI250*Assembly!R$14+$BJ250*Assembly!R$15+$BK250*Assembly!R$16+$BL250*Assembly!R$17+$BM250*Assembly!R$18+$BN250*Assembly!R$19+$BO250*Assembly!R$20+$BP250*Assembly!R$21+$BQ250*Assembly!R$22+$BR250*Assembly!R$23+$BS250*Assembly!R$24</f>
        <v>#VALUE!</v>
      </c>
      <c r="CL250" s="140" t="e">
        <f>$AY250*Assembly!S$4+$AZ250*Assembly!S$5+$BA250*Assembly!S$6+$BB250*Assembly!S$7+$BC250*Assembly!S$8+$BD250*Assembly!S$9+$BE250*Assembly!S$10+$BF250*Assembly!S$11+$BG250*Assembly!S$12+$BH250*Assembly!S$13+$BI250*Assembly!S$14+$BJ250*Assembly!S$15+$BK250*Assembly!S$16+$BL250*Assembly!S$17+$BM250*Assembly!S$18+$BN250*Assembly!S$19+$BO250*Assembly!S$20+$BP250*Assembly!S$21+$BQ250*Assembly!S$22+$BR250*Assembly!S$23+$BS250*Assembly!S$24</f>
        <v>#VALUE!</v>
      </c>
      <c r="CM250" s="140" t="e">
        <f>$AY250*Assembly!T$4+$AZ250*Assembly!T$5+$BA250*Assembly!T$6+$BB250*Assembly!T$7+$BC250*Assembly!T$8+$BD250*Assembly!T$9+$BE250*Assembly!T$10+$BF250*Assembly!T$11+$BG250*Assembly!T$12+$BH250*Assembly!T$13+$BI250*Assembly!T$14+$BJ250*Assembly!T$15+$BK250*Assembly!T$16+$BL250*Assembly!T$17+$BM250*Assembly!T$18+$BN250*Assembly!T$19+$BO250*Assembly!T$20+$BP250*Assembly!T$21+$BQ250*Assembly!T$22+$BR250*Assembly!T$23+$BS250*Assembly!T$24</f>
        <v>#VALUE!</v>
      </c>
      <c r="CN250" s="140" t="e">
        <f>$AY250*Assembly!U$4+$AZ250*Assembly!U$5+$BA250*Assembly!U$6+$BB250*Assembly!U$7+$BC250*Assembly!U$8+$BD250*Assembly!U$9+$BE250*Assembly!U$10+$BF250*Assembly!U$11+$BG250*Assembly!U$12+$BH250*Assembly!U$13+$BI250*Assembly!U$14+$BJ250*Assembly!U$15+$BK250*Assembly!U$16+$BL250*Assembly!U$17+$BM250*Assembly!U$18+$BN250*Assembly!U$19+$BO250*Assembly!U$20+$BP250*Assembly!U$21+$BQ250*Assembly!U$22+$BR250*Assembly!U$23+$BS250*Assembly!U$24</f>
        <v>#VALUE!</v>
      </c>
      <c r="CO250" s="145" t="e">
        <f>$AY250*Assembly!V$4+$AZ250*Assembly!V$5+$BA250*Assembly!V$6+$BB250*Assembly!V$7+$BC250*Assembly!V$8+$BD250*Assembly!V$9+$BE250*Assembly!V$10+$BF250*Assembly!V$11+$BG250*Assembly!V$12+$BH250*Assembly!V$13+$BI250*Assembly!V$14+$BJ250*Assembly!V$15+$BK250*Assembly!V$16+$BL250*Assembly!V$17+$BM250*Assembly!V$18+$BN250*Assembly!V$19+$BO250*Assembly!V$20+$BP250*Assembly!V$21+$BQ250*Assembly!V$22+$BR250*Assembly!V$23+$BS250*Assembly!V$24</f>
        <v>#VALUE!</v>
      </c>
      <c r="CP250" s="145" t="e">
        <f>CF250*Refining!$F$3</f>
        <v>#VALUE!</v>
      </c>
      <c r="CQ250" s="145" t="e">
        <f>CG250*Refining!$F$4</f>
        <v>#VALUE!</v>
      </c>
      <c r="CR250" s="145" t="e">
        <f>CH250*Refining!$F$5</f>
        <v>#VALUE!</v>
      </c>
      <c r="CS250" s="145" t="e">
        <f>CI250*Refining!$F$6</f>
        <v>#VALUE!</v>
      </c>
      <c r="CT250" s="145" t="e">
        <f>CJ250*Refining!$F$7</f>
        <v>#VALUE!</v>
      </c>
      <c r="CU250" s="145" t="e">
        <f>CK250*Refining!$F$8</f>
        <v>#VALUE!</v>
      </c>
      <c r="CV250" s="145" t="e">
        <f>CL250*Refining!$F$9</f>
        <v>#VALUE!</v>
      </c>
      <c r="CW250" s="145" t="e">
        <f>CM250*Refining!$F$10</f>
        <v>#VALUE!</v>
      </c>
      <c r="CX250" s="145" t="e">
        <f>CN250*Refining!$F$11</f>
        <v>#VALUE!</v>
      </c>
      <c r="CY250" s="145" t="e">
        <f>CO250*Refining!$F$12</f>
        <v>#VALUE!</v>
      </c>
      <c r="CZ250" s="185" t="e">
        <f t="shared" ref="CZ250:DS250" si="1008">IF(CF250 = 0, "", CF250)</f>
        <v>#VALUE!</v>
      </c>
      <c r="DA250" s="186" t="e">
        <f t="shared" si="1008"/>
        <v>#VALUE!</v>
      </c>
      <c r="DB250" s="186" t="e">
        <f t="shared" si="1008"/>
        <v>#VALUE!</v>
      </c>
      <c r="DC250" s="186" t="e">
        <f t="shared" si="1008"/>
        <v>#VALUE!</v>
      </c>
      <c r="DD250" s="186" t="e">
        <f t="shared" si="1008"/>
        <v>#VALUE!</v>
      </c>
      <c r="DE250" s="186" t="e">
        <f t="shared" si="1008"/>
        <v>#VALUE!</v>
      </c>
      <c r="DF250" s="186" t="e">
        <f t="shared" si="1008"/>
        <v>#VALUE!</v>
      </c>
      <c r="DG250" s="186" t="e">
        <f t="shared" si="1008"/>
        <v>#VALUE!</v>
      </c>
      <c r="DH250" s="186" t="e">
        <f t="shared" si="1008"/>
        <v>#VALUE!</v>
      </c>
      <c r="DI250" s="187" t="e">
        <f t="shared" si="1008"/>
        <v>#VALUE!</v>
      </c>
      <c r="DJ250" s="185" t="e">
        <f t="shared" si="1008"/>
        <v>#VALUE!</v>
      </c>
      <c r="DK250" s="186" t="e">
        <f t="shared" si="1008"/>
        <v>#VALUE!</v>
      </c>
      <c r="DL250" s="186" t="e">
        <f t="shared" si="1008"/>
        <v>#VALUE!</v>
      </c>
      <c r="DM250" s="186" t="e">
        <f t="shared" si="1008"/>
        <v>#VALUE!</v>
      </c>
      <c r="DN250" s="211" t="e">
        <f t="shared" si="1008"/>
        <v>#VALUE!</v>
      </c>
      <c r="DO250" s="186" t="e">
        <f t="shared" si="1008"/>
        <v>#VALUE!</v>
      </c>
      <c r="DP250" s="186" t="e">
        <f t="shared" si="1008"/>
        <v>#VALUE!</v>
      </c>
      <c r="DQ250" s="186" t="e">
        <f t="shared" si="1008"/>
        <v>#VALUE!</v>
      </c>
      <c r="DR250" s="186" t="e">
        <f t="shared" si="1008"/>
        <v>#VALUE!</v>
      </c>
      <c r="DS250" s="187" t="e">
        <f t="shared" si="1008"/>
        <v>#VALUE!</v>
      </c>
      <c r="DT250" s="185" t="e">
        <f t="shared" si="11"/>
        <v>#VALUE!</v>
      </c>
      <c r="DU250" s="189" t="e">
        <f t="shared" si="12"/>
        <v>#VALUE!</v>
      </c>
      <c r="DV250" s="133" t="e">
        <f>CZ250*'Ores &amp; Ingots'!$C$3+DA250*'Ores &amp; Ingots'!$C$4+DB250*'Ores &amp; Ingots'!$C$5+DC250*'Ores &amp; Ingots'!$C$6+DD250*'Ores &amp; Ingots'!$C$7+DE250*'Ores &amp; Ingots'!$C$8+DF250*'Ores &amp; Ingots'!$C$9+DG250*'Ores &amp; Ingots'!$C$10+DH250*'Ores &amp; Ingots'!$C$11+DI250*'Ores &amp; Ingots'!$C$12</f>
        <v>#VALUE!</v>
      </c>
      <c r="DW250" s="133" t="e">
        <f>DJ250*'Ores &amp; Ingots'!$B$3+DK250*'Ores &amp; Ingots'!$B$4+DL250*'Ores &amp; Ingots'!$B$5+DM250*'Ores &amp; Ingots'!$B$6+DN250*'Ores &amp; Ingots'!$B$7+DO250*'Ores &amp; Ingots'!$B$8+DP250*'Ores &amp; Ingots'!$B$9+DQ250*'Ores &amp; Ingots'!$B$10+DR250*'Ores &amp; Ingots'!$B$11+DS250*'Ores &amp; Ingots'!$B$12</f>
        <v>#VALUE!</v>
      </c>
      <c r="DX250" s="189" t="e">
        <f>CZ250*Refining!$G$3+DA250*Refining!$G$4+DB250*Refining!$G$5+DC250*Refining!$G$6+DD250*Refining!$G$7+DE250*Refining!$G$8+DF250*Refining!$G$9+DG250*Refining!$G$10+DH250*Refining!$G$11+DI250*Refining!$G$12</f>
        <v>#VALUE!</v>
      </c>
      <c r="DY250" s="189" t="e">
        <f t="shared" si="13"/>
        <v>#VALUE!</v>
      </c>
      <c r="DZ250" s="192" t="e">
        <f t="shared" si="14"/>
        <v>#VALUE!</v>
      </c>
      <c r="EA250" s="185" t="e">
        <f t="shared" si="15"/>
        <v>#VALUE!</v>
      </c>
      <c r="EB250" s="194" t="e">
        <f t="shared" ref="EB250:EC250" si="1009">EA250/60</f>
        <v>#VALUE!</v>
      </c>
      <c r="EC250" s="194" t="e">
        <f t="shared" si="1009"/>
        <v>#VALUE!</v>
      </c>
      <c r="ED250" s="185" t="e">
        <f t="shared" si="17"/>
        <v>#VALUE!</v>
      </c>
      <c r="EE250" s="194" t="e">
        <f t="shared" ref="EE250:EF250" si="1010">ED250/1000</f>
        <v>#VALUE!</v>
      </c>
      <c r="EF250" s="196" t="e">
        <f t="shared" si="1010"/>
        <v>#VALUE!</v>
      </c>
      <c r="EG250" s="130" t="e">
        <f t="shared" si="19"/>
        <v>#VALUE!</v>
      </c>
      <c r="EH250" s="132" t="e">
        <f t="shared" si="20"/>
        <v>#VALUE!</v>
      </c>
      <c r="EI250" s="133" t="s">
        <v>28</v>
      </c>
    </row>
    <row r="251" spans="1:139" ht="12.75" x14ac:dyDescent="0.2">
      <c r="A251" s="864"/>
      <c r="B251" s="365" t="s">
        <v>404</v>
      </c>
      <c r="C251" s="137" t="s">
        <v>155</v>
      </c>
      <c r="D251" s="137">
        <v>1</v>
      </c>
      <c r="E251" s="137">
        <v>1</v>
      </c>
      <c r="F251" s="137">
        <v>1</v>
      </c>
      <c r="G251" s="139">
        <f t="shared" si="0"/>
        <v>0.125</v>
      </c>
      <c r="H251" s="140">
        <v>3</v>
      </c>
      <c r="I251" s="140">
        <v>7.5</v>
      </c>
      <c r="J251" s="140">
        <f>H251/Main!$D$9</f>
        <v>0.6</v>
      </c>
      <c r="K251" s="140">
        <f>I251/Main!$D$10</f>
        <v>3.75</v>
      </c>
      <c r="L251" s="140">
        <f t="shared" si="1"/>
        <v>6.25</v>
      </c>
      <c r="M251" s="140">
        <v>1</v>
      </c>
      <c r="N251" s="143"/>
      <c r="O251" s="143"/>
      <c r="P251" s="143"/>
      <c r="Q251" s="145"/>
      <c r="R251" s="143"/>
      <c r="S251" s="146"/>
      <c r="T251" s="146"/>
      <c r="U251" s="143"/>
      <c r="V251" s="143"/>
      <c r="W251" s="146"/>
      <c r="X251" s="146"/>
      <c r="Y251" s="143"/>
      <c r="Z251" s="143"/>
      <c r="AA251" s="143"/>
      <c r="AB251" s="143"/>
      <c r="AC251" s="362"/>
      <c r="AD251" s="167">
        <v>1</v>
      </c>
      <c r="AE251" s="133">
        <v>0</v>
      </c>
      <c r="AF251" s="133">
        <v>0</v>
      </c>
      <c r="AG251" s="133">
        <v>0</v>
      </c>
      <c r="AH251" s="133">
        <v>0</v>
      </c>
      <c r="AI251" s="133">
        <v>0</v>
      </c>
      <c r="AJ251" s="133">
        <v>0</v>
      </c>
      <c r="AK251" s="133">
        <v>0</v>
      </c>
      <c r="AL251" s="133">
        <v>0</v>
      </c>
      <c r="AM251" s="133">
        <v>0</v>
      </c>
      <c r="AN251" s="133">
        <v>0</v>
      </c>
      <c r="AO251" s="133">
        <v>0</v>
      </c>
      <c r="AP251" s="133">
        <v>0</v>
      </c>
      <c r="AQ251" s="133">
        <v>0</v>
      </c>
      <c r="AR251" s="133">
        <v>0</v>
      </c>
      <c r="AS251" s="133">
        <v>0</v>
      </c>
      <c r="AT251" s="133">
        <v>0</v>
      </c>
      <c r="AU251" s="133">
        <v>0</v>
      </c>
      <c r="AV251" s="133">
        <v>0</v>
      </c>
      <c r="AW251" s="133">
        <v>0</v>
      </c>
      <c r="AX251" s="133">
        <v>0</v>
      </c>
      <c r="AY251" s="406">
        <f t="shared" ref="AY251:BS251" si="1011">IF(AD251 = 0, "", AD251)</f>
        <v>1</v>
      </c>
      <c r="AZ251" s="137" t="str">
        <f t="shared" si="1011"/>
        <v/>
      </c>
      <c r="BA251" s="137" t="str">
        <f t="shared" si="1011"/>
        <v/>
      </c>
      <c r="BB251" s="137" t="str">
        <f t="shared" si="1011"/>
        <v/>
      </c>
      <c r="BC251" s="137" t="str">
        <f t="shared" si="1011"/>
        <v/>
      </c>
      <c r="BD251" s="137" t="str">
        <f t="shared" si="1011"/>
        <v/>
      </c>
      <c r="BE251" s="137" t="str">
        <f t="shared" si="1011"/>
        <v/>
      </c>
      <c r="BF251" s="137" t="str">
        <f t="shared" si="1011"/>
        <v/>
      </c>
      <c r="BG251" s="137" t="str">
        <f t="shared" si="1011"/>
        <v/>
      </c>
      <c r="BH251" s="137" t="str">
        <f t="shared" si="1011"/>
        <v/>
      </c>
      <c r="BI251" s="137" t="str">
        <f t="shared" si="1011"/>
        <v/>
      </c>
      <c r="BJ251" s="137" t="str">
        <f t="shared" si="1011"/>
        <v/>
      </c>
      <c r="BK251" s="137" t="str">
        <f t="shared" si="1011"/>
        <v/>
      </c>
      <c r="BL251" s="137" t="str">
        <f t="shared" si="1011"/>
        <v/>
      </c>
      <c r="BM251" s="137" t="str">
        <f t="shared" si="1011"/>
        <v/>
      </c>
      <c r="BN251" s="137" t="str">
        <f t="shared" si="1011"/>
        <v/>
      </c>
      <c r="BO251" s="137" t="str">
        <f t="shared" si="1011"/>
        <v/>
      </c>
      <c r="BP251" s="137" t="str">
        <f t="shared" si="1011"/>
        <v/>
      </c>
      <c r="BQ251" s="137" t="str">
        <f t="shared" si="1011"/>
        <v/>
      </c>
      <c r="BR251" s="137" t="str">
        <f t="shared" si="1011"/>
        <v/>
      </c>
      <c r="BS251" s="169" t="str">
        <f t="shared" si="1011"/>
        <v/>
      </c>
      <c r="BT251" s="174" t="e">
        <f>$AY251*Assembly!Z$4+$AZ251*Assembly!Z$5+$BA251*Assembly!Z$6+$BB251*Assembly!Z$7+$BC251*Assembly!Z$8+$BD251*Assembly!Z$9+$BE251*Assembly!Z$10+$BF251*Assembly!Z$11+$BG251*Assembly!Z$12+$BH251*Assembly!Z$13+$BI251*Assembly!Z$14+$BJ251*Assembly!Z$15+$BK251*Assembly!Z$16+$BL251*Assembly!Z$17+$BM251*Assembly!Z$18+$BN251*Assembly!Z$19+$BO251*Assembly!Z$20+$BP251*Assembly!Z$21+$BQ251*Assembly!Z$22+$BR251*Assembly!Z$23+$BS251*Assembly!Z$24</f>
        <v>#VALUE!</v>
      </c>
      <c r="BU251" s="133" t="e">
        <f t="shared" si="3"/>
        <v>#VALUE!</v>
      </c>
      <c r="BV251" s="133"/>
      <c r="BW251" s="133" t="e">
        <f>$AY251*Assembly!AD$4+$AZ251*Assembly!AD$5+$BA251*Assembly!AD$6+$BB251*Assembly!AD$7+$BC251*Assembly!AD$8+$BD251*Assembly!AD$9+$BE251*Assembly!AD$10+$BF251*Assembly!AD$11+$BG251*Assembly!AD$12+$BH251*Assembly!AD$13+$BI251*Assembly!AD$14+$BJ251*Assembly!AD$15+$BK251*Assembly!AD$16+$BL251*Assembly!AD$17+$BM251*Assembly!AD$18+$BN251*Assembly!AD$19+$BO251*Assembly!AD$20+$BP251*Assembly!AD$21+$BQ251*Assembly!AD$22+$BR251*Assembly!AD$23+$BS251*Assembly!AD$24</f>
        <v>#VALUE!</v>
      </c>
      <c r="BX251" s="177" t="e">
        <f t="shared" si="4"/>
        <v>#VALUE!</v>
      </c>
      <c r="BY251" s="178" t="e">
        <f t="shared" si="5"/>
        <v>#VALUE!</v>
      </c>
      <c r="BZ251" s="179" t="e">
        <f t="shared" si="6"/>
        <v>#VALUE!</v>
      </c>
      <c r="CA251" s="178" t="e">
        <f t="shared" si="7"/>
        <v>#VALUE!</v>
      </c>
      <c r="CB251" s="133" t="e">
        <f>$AY251*Assembly!Y$4+$AZ251*Assembly!Y$5+$BA251*Assembly!Y$6+$BB251*Assembly!Y$7+$BC251*Assembly!Y$8+$BD251*Assembly!Y$9+$BE251*Assembly!Y$10+$BF251*Assembly!Y$11+$BG251*Assembly!Y$12+$BH251*Assembly!Y$13+$BI251*Assembly!Y$14+$BJ251*Assembly!Y$15+$BK251*Assembly!Y$16+$BL251*Assembly!Y$17+$BM251*Assembly!Y$18+$BN251*Assembly!Y$19+$BO251*Assembly!Y$20+$BP251*Assembly!Y$21+$BQ251*Assembly!Y$22+$BR251*Assembly!Y$23+$BS251*Assembly!Y$24</f>
        <v>#VALUE!</v>
      </c>
      <c r="CC251" s="133" t="e">
        <f t="shared" si="8"/>
        <v>#VALUE!</v>
      </c>
      <c r="CD251" s="130" t="e">
        <f t="shared" si="9"/>
        <v>#VALUE!</v>
      </c>
      <c r="CE251" s="183" t="e">
        <f>$AY251*Assembly!AC$4+$AZ251*Assembly!AC$5+$BA251*Assembly!AC$6+$BB251*Assembly!AC$7+$BC251*Assembly!AC$8+$BD251*Assembly!AC$9+$BE251*Assembly!AC$10+$BF251*Assembly!AC$11+$BG251*Assembly!AC$12+$BH251*Assembly!AC$13+$BI251*Assembly!AC$14+$BJ251*Assembly!AC$15+$BK251*Assembly!AC$16+$BL251*Assembly!AC$17+$BM251*Assembly!AC$18+$BN251*Assembly!AC$19+$BO251*Assembly!AC$20+$BP251*Assembly!AC$21+$BQ251*Assembly!AC$22+$BR251*Assembly!AC$23+$BS251*Assembly!AC$24</f>
        <v>#VALUE!</v>
      </c>
      <c r="CF251" s="145" t="e">
        <f>$AY251*Assembly!M$4+$AZ251*Assembly!M$5+$BA251*Assembly!M$6+$BB251*Assembly!M$7+$BC251*Assembly!M$8+$BD251*Assembly!M$9+$BE251*Assembly!M$10+$BF251*Assembly!M$11+$BG251*Assembly!M$12+$BH251*Assembly!M$13+$BI251*Assembly!M$14+$BJ251*Assembly!M$15+$BK251*Assembly!M$16+$BL251*Assembly!M$17+$BM251*Assembly!M$18+$BN251*Assembly!M$19+$BO251*Assembly!M$20+$BP251*Assembly!M$21+$BQ251*Assembly!M$22+$BR251*Assembly!M$23+$BS251*Assembly!M$24</f>
        <v>#VALUE!</v>
      </c>
      <c r="CG251" s="145" t="e">
        <f>$AY251*Assembly!N$4+$AZ251*Assembly!N$5+$BA251*Assembly!N$6+$BB251*Assembly!N$7+$BC251*Assembly!N$8+$BD251*Assembly!N$9+$BE251*Assembly!N$10+$BF251*Assembly!N$11+$BG251*Assembly!N$12+$BH251*Assembly!N$13+$BI251*Assembly!N$14+$BJ251*Assembly!N$15+$BK251*Assembly!N$16+$BL251*Assembly!N$17+$BM251*Assembly!N$18+$BN251*Assembly!N$19+$BO251*Assembly!N$20+$BP251*Assembly!N$21+$BQ251*Assembly!N$22+$BR251*Assembly!N$23+$BS251*Assembly!N$24</f>
        <v>#VALUE!</v>
      </c>
      <c r="CH251" s="145" t="e">
        <f>$AY251*Assembly!O$4+$AZ251*Assembly!O$5+$BA251*Assembly!O$6+$BB251*Assembly!O$7+$BC251*Assembly!O$8+$BD251*Assembly!O$9+$BE251*Assembly!O$10+$BF251*Assembly!O$11+$BG251*Assembly!O$12+$BH251*Assembly!O$13+$BI251*Assembly!O$14+$BJ251*Assembly!O$15+$BK251*Assembly!O$16+$BL251*Assembly!O$17+$BM251*Assembly!O$18+$BN251*Assembly!O$19+$BO251*Assembly!O$20+$BP251*Assembly!O$21+$BQ251*Assembly!O$22+$BR251*Assembly!O$23+$BS251*Assembly!O$24</f>
        <v>#VALUE!</v>
      </c>
      <c r="CI251" s="140" t="e">
        <f>$AY251*Assembly!P$4+$AZ251*Assembly!P$5+$BA251*Assembly!P$6+$BB251*Assembly!P$7+$BC251*Assembly!P$8+$BD251*Assembly!P$9+$BE251*Assembly!P$10+$BF251*Assembly!P$11+$BG251*Assembly!P$12+$BH251*Assembly!P$13+$BI251*Assembly!P$14+$BJ251*Assembly!P$15+$BK251*Assembly!P$16+$BL251*Assembly!P$17+$BM251*Assembly!P$18+$BN251*Assembly!P$19+$BO251*Assembly!P$20+$BP251*Assembly!P$21+$BQ251*Assembly!P$22+$BR251*Assembly!P$23+$BS251*Assembly!P$24</f>
        <v>#VALUE!</v>
      </c>
      <c r="CJ251" s="140" t="e">
        <f>$AY251*Assembly!Q$4+$AZ251*Assembly!Q$5+$BA251*Assembly!Q$6+$BB251*Assembly!Q$7+$BC251*Assembly!Q$8+$BD251*Assembly!Q$9+$BE251*Assembly!Q$10+$BF251*Assembly!Q$11+$BG251*Assembly!Q$12+$BH251*Assembly!Q$13+$BI251*Assembly!Q$14+$BJ251*Assembly!Q$15+$BK251*Assembly!Q$16+$BL251*Assembly!Q$17+$BM251*Assembly!Q$18+$BN251*Assembly!Q$19+$BO251*Assembly!Q$20+$BP251*Assembly!Q$21+$BQ251*Assembly!Q$22+$BR251*Assembly!Q$23+$BS251*Assembly!Q$24</f>
        <v>#VALUE!</v>
      </c>
      <c r="CK251" s="145" t="e">
        <f>$AY251*Assembly!R$4+$AZ251*Assembly!R$5+$BA251*Assembly!R$6+$BB251*Assembly!R$7+$BC251*Assembly!R$8+$BD251*Assembly!R$9+$BE251*Assembly!R$10+$BF251*Assembly!R$11+$BG251*Assembly!R$12+$BH251*Assembly!R$13+$BI251*Assembly!R$14+$BJ251*Assembly!R$15+$BK251*Assembly!R$16+$BL251*Assembly!R$17+$BM251*Assembly!R$18+$BN251*Assembly!R$19+$BO251*Assembly!R$20+$BP251*Assembly!R$21+$BQ251*Assembly!R$22+$BR251*Assembly!R$23+$BS251*Assembly!R$24</f>
        <v>#VALUE!</v>
      </c>
      <c r="CL251" s="140" t="e">
        <f>$AY251*Assembly!S$4+$AZ251*Assembly!S$5+$BA251*Assembly!S$6+$BB251*Assembly!S$7+$BC251*Assembly!S$8+$BD251*Assembly!S$9+$BE251*Assembly!S$10+$BF251*Assembly!S$11+$BG251*Assembly!S$12+$BH251*Assembly!S$13+$BI251*Assembly!S$14+$BJ251*Assembly!S$15+$BK251*Assembly!S$16+$BL251*Assembly!S$17+$BM251*Assembly!S$18+$BN251*Assembly!S$19+$BO251*Assembly!S$20+$BP251*Assembly!S$21+$BQ251*Assembly!S$22+$BR251*Assembly!S$23+$BS251*Assembly!S$24</f>
        <v>#VALUE!</v>
      </c>
      <c r="CM251" s="140" t="e">
        <f>$AY251*Assembly!T$4+$AZ251*Assembly!T$5+$BA251*Assembly!T$6+$BB251*Assembly!T$7+$BC251*Assembly!T$8+$BD251*Assembly!T$9+$BE251*Assembly!T$10+$BF251*Assembly!T$11+$BG251*Assembly!T$12+$BH251*Assembly!T$13+$BI251*Assembly!T$14+$BJ251*Assembly!T$15+$BK251*Assembly!T$16+$BL251*Assembly!T$17+$BM251*Assembly!T$18+$BN251*Assembly!T$19+$BO251*Assembly!T$20+$BP251*Assembly!T$21+$BQ251*Assembly!T$22+$BR251*Assembly!T$23+$BS251*Assembly!T$24</f>
        <v>#VALUE!</v>
      </c>
      <c r="CN251" s="140" t="e">
        <f>$AY251*Assembly!U$4+$AZ251*Assembly!U$5+$BA251*Assembly!U$6+$BB251*Assembly!U$7+$BC251*Assembly!U$8+$BD251*Assembly!U$9+$BE251*Assembly!U$10+$BF251*Assembly!U$11+$BG251*Assembly!U$12+$BH251*Assembly!U$13+$BI251*Assembly!U$14+$BJ251*Assembly!U$15+$BK251*Assembly!U$16+$BL251*Assembly!U$17+$BM251*Assembly!U$18+$BN251*Assembly!U$19+$BO251*Assembly!U$20+$BP251*Assembly!U$21+$BQ251*Assembly!U$22+$BR251*Assembly!U$23+$BS251*Assembly!U$24</f>
        <v>#VALUE!</v>
      </c>
      <c r="CO251" s="145" t="e">
        <f>$AY251*Assembly!V$4+$AZ251*Assembly!V$5+$BA251*Assembly!V$6+$BB251*Assembly!V$7+$BC251*Assembly!V$8+$BD251*Assembly!V$9+$BE251*Assembly!V$10+$BF251*Assembly!V$11+$BG251*Assembly!V$12+$BH251*Assembly!V$13+$BI251*Assembly!V$14+$BJ251*Assembly!V$15+$BK251*Assembly!V$16+$BL251*Assembly!V$17+$BM251*Assembly!V$18+$BN251*Assembly!V$19+$BO251*Assembly!V$20+$BP251*Assembly!V$21+$BQ251*Assembly!V$22+$BR251*Assembly!V$23+$BS251*Assembly!V$24</f>
        <v>#VALUE!</v>
      </c>
      <c r="CP251" s="145" t="e">
        <f>CF251*Refining!$F$3</f>
        <v>#VALUE!</v>
      </c>
      <c r="CQ251" s="145" t="e">
        <f>CG251*Refining!$F$4</f>
        <v>#VALUE!</v>
      </c>
      <c r="CR251" s="145" t="e">
        <f>CH251*Refining!$F$5</f>
        <v>#VALUE!</v>
      </c>
      <c r="CS251" s="145" t="e">
        <f>CI251*Refining!$F$6</f>
        <v>#VALUE!</v>
      </c>
      <c r="CT251" s="145" t="e">
        <f>CJ251*Refining!$F$7</f>
        <v>#VALUE!</v>
      </c>
      <c r="CU251" s="145" t="e">
        <f>CK251*Refining!$F$8</f>
        <v>#VALUE!</v>
      </c>
      <c r="CV251" s="145" t="e">
        <f>CL251*Refining!$F$9</f>
        <v>#VALUE!</v>
      </c>
      <c r="CW251" s="145" t="e">
        <f>CM251*Refining!$F$10</f>
        <v>#VALUE!</v>
      </c>
      <c r="CX251" s="145" t="e">
        <f>CN251*Refining!$F$11</f>
        <v>#VALUE!</v>
      </c>
      <c r="CY251" s="145" t="e">
        <f>CO251*Refining!$F$12</f>
        <v>#VALUE!</v>
      </c>
      <c r="CZ251" s="185" t="e">
        <f t="shared" ref="CZ251:DS251" si="1012">IF(CF251 = 0, "", CF251)</f>
        <v>#VALUE!</v>
      </c>
      <c r="DA251" s="186" t="e">
        <f t="shared" si="1012"/>
        <v>#VALUE!</v>
      </c>
      <c r="DB251" s="186" t="e">
        <f t="shared" si="1012"/>
        <v>#VALUE!</v>
      </c>
      <c r="DC251" s="186" t="e">
        <f t="shared" si="1012"/>
        <v>#VALUE!</v>
      </c>
      <c r="DD251" s="186" t="e">
        <f t="shared" si="1012"/>
        <v>#VALUE!</v>
      </c>
      <c r="DE251" s="186" t="e">
        <f t="shared" si="1012"/>
        <v>#VALUE!</v>
      </c>
      <c r="DF251" s="186" t="e">
        <f t="shared" si="1012"/>
        <v>#VALUE!</v>
      </c>
      <c r="DG251" s="186" t="e">
        <f t="shared" si="1012"/>
        <v>#VALUE!</v>
      </c>
      <c r="DH251" s="186" t="e">
        <f t="shared" si="1012"/>
        <v>#VALUE!</v>
      </c>
      <c r="DI251" s="187" t="e">
        <f t="shared" si="1012"/>
        <v>#VALUE!</v>
      </c>
      <c r="DJ251" s="185" t="e">
        <f t="shared" si="1012"/>
        <v>#VALUE!</v>
      </c>
      <c r="DK251" s="186" t="e">
        <f t="shared" si="1012"/>
        <v>#VALUE!</v>
      </c>
      <c r="DL251" s="186" t="e">
        <f t="shared" si="1012"/>
        <v>#VALUE!</v>
      </c>
      <c r="DM251" s="186" t="e">
        <f t="shared" si="1012"/>
        <v>#VALUE!</v>
      </c>
      <c r="DN251" s="211" t="e">
        <f t="shared" si="1012"/>
        <v>#VALUE!</v>
      </c>
      <c r="DO251" s="186" t="e">
        <f t="shared" si="1012"/>
        <v>#VALUE!</v>
      </c>
      <c r="DP251" s="186" t="e">
        <f t="shared" si="1012"/>
        <v>#VALUE!</v>
      </c>
      <c r="DQ251" s="186" t="e">
        <f t="shared" si="1012"/>
        <v>#VALUE!</v>
      </c>
      <c r="DR251" s="186" t="e">
        <f t="shared" si="1012"/>
        <v>#VALUE!</v>
      </c>
      <c r="DS251" s="187" t="e">
        <f t="shared" si="1012"/>
        <v>#VALUE!</v>
      </c>
      <c r="DT251" s="185" t="e">
        <f t="shared" si="11"/>
        <v>#VALUE!</v>
      </c>
      <c r="DU251" s="189" t="e">
        <f t="shared" si="12"/>
        <v>#VALUE!</v>
      </c>
      <c r="DV251" s="133" t="e">
        <f>CZ251*'Ores &amp; Ingots'!$C$3+DA251*'Ores &amp; Ingots'!$C$4+DB251*'Ores &amp; Ingots'!$C$5+DC251*'Ores &amp; Ingots'!$C$6+DD251*'Ores &amp; Ingots'!$C$7+DE251*'Ores &amp; Ingots'!$C$8+DF251*'Ores &amp; Ingots'!$C$9+DG251*'Ores &amp; Ingots'!$C$10+DH251*'Ores &amp; Ingots'!$C$11+DI251*'Ores &amp; Ingots'!$C$12</f>
        <v>#VALUE!</v>
      </c>
      <c r="DW251" s="133" t="e">
        <f>DJ251*'Ores &amp; Ingots'!$B$3+DK251*'Ores &amp; Ingots'!$B$4+DL251*'Ores &amp; Ingots'!$B$5+DM251*'Ores &amp; Ingots'!$B$6+DN251*'Ores &amp; Ingots'!$B$7+DO251*'Ores &amp; Ingots'!$B$8+DP251*'Ores &amp; Ingots'!$B$9+DQ251*'Ores &amp; Ingots'!$B$10+DR251*'Ores &amp; Ingots'!$B$11+DS251*'Ores &amp; Ingots'!$B$12</f>
        <v>#VALUE!</v>
      </c>
      <c r="DX251" s="189" t="e">
        <f>CZ251*Refining!$G$3+DA251*Refining!$G$4+DB251*Refining!$G$5+DC251*Refining!$G$6+DD251*Refining!$G$7+DE251*Refining!$G$8+DF251*Refining!$G$9+DG251*Refining!$G$10+DH251*Refining!$G$11+DI251*Refining!$G$12</f>
        <v>#VALUE!</v>
      </c>
      <c r="DY251" s="189" t="e">
        <f t="shared" si="13"/>
        <v>#VALUE!</v>
      </c>
      <c r="DZ251" s="192" t="e">
        <f t="shared" si="14"/>
        <v>#VALUE!</v>
      </c>
      <c r="EA251" s="185" t="e">
        <f t="shared" si="15"/>
        <v>#VALUE!</v>
      </c>
      <c r="EB251" s="194" t="e">
        <f t="shared" ref="EB251:EC251" si="1013">EA251/60</f>
        <v>#VALUE!</v>
      </c>
      <c r="EC251" s="194" t="e">
        <f t="shared" si="1013"/>
        <v>#VALUE!</v>
      </c>
      <c r="ED251" s="185" t="e">
        <f t="shared" si="17"/>
        <v>#VALUE!</v>
      </c>
      <c r="EE251" s="194" t="e">
        <f t="shared" ref="EE251:EF251" si="1014">ED251/1000</f>
        <v>#VALUE!</v>
      </c>
      <c r="EF251" s="196" t="e">
        <f t="shared" si="1014"/>
        <v>#VALUE!</v>
      </c>
      <c r="EG251" s="130" t="e">
        <f t="shared" si="19"/>
        <v>#VALUE!</v>
      </c>
      <c r="EH251" s="132" t="e">
        <f t="shared" si="20"/>
        <v>#VALUE!</v>
      </c>
      <c r="EI251" s="133" t="s">
        <v>28</v>
      </c>
    </row>
    <row r="252" spans="1:139" ht="12.75" x14ac:dyDescent="0.2">
      <c r="A252" s="864"/>
      <c r="B252" s="135" t="s">
        <v>405</v>
      </c>
      <c r="C252" s="137" t="s">
        <v>155</v>
      </c>
      <c r="D252" s="137">
        <v>1</v>
      </c>
      <c r="E252" s="137">
        <v>1</v>
      </c>
      <c r="F252" s="137">
        <v>1</v>
      </c>
      <c r="G252" s="139">
        <f t="shared" si="0"/>
        <v>0.125</v>
      </c>
      <c r="H252" s="140">
        <v>3</v>
      </c>
      <c r="I252" s="140">
        <v>7.5</v>
      </c>
      <c r="J252" s="140">
        <f>H252/Main!$D$9</f>
        <v>0.6</v>
      </c>
      <c r="K252" s="140">
        <f>I252/Main!$D$10</f>
        <v>3.75</v>
      </c>
      <c r="L252" s="140">
        <f t="shared" si="1"/>
        <v>6.25</v>
      </c>
      <c r="M252" s="140">
        <v>0.32</v>
      </c>
      <c r="N252" s="143"/>
      <c r="O252" s="143"/>
      <c r="P252" s="143"/>
      <c r="Q252" s="145"/>
      <c r="R252" s="143"/>
      <c r="S252" s="146"/>
      <c r="T252" s="146"/>
      <c r="U252" s="143"/>
      <c r="V252" s="143"/>
      <c r="W252" s="146"/>
      <c r="X252" s="146"/>
      <c r="Y252" s="143"/>
      <c r="Z252" s="143"/>
      <c r="AA252" s="143"/>
      <c r="AB252" s="143"/>
      <c r="AC252" s="362"/>
      <c r="AD252" s="167">
        <v>1</v>
      </c>
      <c r="AE252" s="133">
        <v>0</v>
      </c>
      <c r="AF252" s="133">
        <v>0</v>
      </c>
      <c r="AG252" s="133">
        <v>0</v>
      </c>
      <c r="AH252" s="133">
        <v>0</v>
      </c>
      <c r="AI252" s="133">
        <v>0</v>
      </c>
      <c r="AJ252" s="133">
        <v>0</v>
      </c>
      <c r="AK252" s="133">
        <v>0</v>
      </c>
      <c r="AL252" s="133">
        <v>0</v>
      </c>
      <c r="AM252" s="133">
        <v>0</v>
      </c>
      <c r="AN252" s="133">
        <v>0</v>
      </c>
      <c r="AO252" s="133">
        <v>0</v>
      </c>
      <c r="AP252" s="133">
        <v>0</v>
      </c>
      <c r="AQ252" s="133">
        <v>0</v>
      </c>
      <c r="AR252" s="133">
        <v>0</v>
      </c>
      <c r="AS252" s="133">
        <v>0</v>
      </c>
      <c r="AT252" s="133">
        <v>0</v>
      </c>
      <c r="AU252" s="133">
        <v>0</v>
      </c>
      <c r="AV252" s="133">
        <v>0</v>
      </c>
      <c r="AW252" s="133">
        <v>0</v>
      </c>
      <c r="AX252" s="133">
        <v>0</v>
      </c>
      <c r="AY252" s="406">
        <f t="shared" ref="AY252:BS252" si="1015">IF(AD252 = 0, "", AD252)</f>
        <v>1</v>
      </c>
      <c r="AZ252" s="137" t="str">
        <f t="shared" si="1015"/>
        <v/>
      </c>
      <c r="BA252" s="137" t="str">
        <f t="shared" si="1015"/>
        <v/>
      </c>
      <c r="BB252" s="137" t="str">
        <f t="shared" si="1015"/>
        <v/>
      </c>
      <c r="BC252" s="137" t="str">
        <f t="shared" si="1015"/>
        <v/>
      </c>
      <c r="BD252" s="137" t="str">
        <f t="shared" si="1015"/>
        <v/>
      </c>
      <c r="BE252" s="137" t="str">
        <f t="shared" si="1015"/>
        <v/>
      </c>
      <c r="BF252" s="137" t="str">
        <f t="shared" si="1015"/>
        <v/>
      </c>
      <c r="BG252" s="137" t="str">
        <f t="shared" si="1015"/>
        <v/>
      </c>
      <c r="BH252" s="137" t="str">
        <f t="shared" si="1015"/>
        <v/>
      </c>
      <c r="BI252" s="137" t="str">
        <f t="shared" si="1015"/>
        <v/>
      </c>
      <c r="BJ252" s="137" t="str">
        <f t="shared" si="1015"/>
        <v/>
      </c>
      <c r="BK252" s="137" t="str">
        <f t="shared" si="1015"/>
        <v/>
      </c>
      <c r="BL252" s="137" t="str">
        <f t="shared" si="1015"/>
        <v/>
      </c>
      <c r="BM252" s="137" t="str">
        <f t="shared" si="1015"/>
        <v/>
      </c>
      <c r="BN252" s="137" t="str">
        <f t="shared" si="1015"/>
        <v/>
      </c>
      <c r="BO252" s="137" t="str">
        <f t="shared" si="1015"/>
        <v/>
      </c>
      <c r="BP252" s="137" t="str">
        <f t="shared" si="1015"/>
        <v/>
      </c>
      <c r="BQ252" s="137" t="str">
        <f t="shared" si="1015"/>
        <v/>
      </c>
      <c r="BR252" s="137" t="str">
        <f t="shared" si="1015"/>
        <v/>
      </c>
      <c r="BS252" s="169" t="str">
        <f t="shared" si="1015"/>
        <v/>
      </c>
      <c r="BT252" s="174" t="e">
        <f>$AY252*Assembly!Z$4+$AZ252*Assembly!Z$5+$BA252*Assembly!Z$6+$BB252*Assembly!Z$7+$BC252*Assembly!Z$8+$BD252*Assembly!Z$9+$BE252*Assembly!Z$10+$BF252*Assembly!Z$11+$BG252*Assembly!Z$12+$BH252*Assembly!Z$13+$BI252*Assembly!Z$14+$BJ252*Assembly!Z$15+$BK252*Assembly!Z$16+$BL252*Assembly!Z$17+$BM252*Assembly!Z$18+$BN252*Assembly!Z$19+$BO252*Assembly!Z$20+$BP252*Assembly!Z$21+$BQ252*Assembly!Z$22+$BR252*Assembly!Z$23+$BS252*Assembly!Z$24</f>
        <v>#VALUE!</v>
      </c>
      <c r="BU252" s="133" t="e">
        <f t="shared" si="3"/>
        <v>#VALUE!</v>
      </c>
      <c r="BV252" s="133"/>
      <c r="BW252" s="133" t="e">
        <f>$AY252*Assembly!AD$4+$AZ252*Assembly!AD$5+$BA252*Assembly!AD$6+$BB252*Assembly!AD$7+$BC252*Assembly!AD$8+$BD252*Assembly!AD$9+$BE252*Assembly!AD$10+$BF252*Assembly!AD$11+$BG252*Assembly!AD$12+$BH252*Assembly!AD$13+$BI252*Assembly!AD$14+$BJ252*Assembly!AD$15+$BK252*Assembly!AD$16+$BL252*Assembly!AD$17+$BM252*Assembly!AD$18+$BN252*Assembly!AD$19+$BO252*Assembly!AD$20+$BP252*Assembly!AD$21+$BQ252*Assembly!AD$22+$BR252*Assembly!AD$23+$BS252*Assembly!AD$24</f>
        <v>#VALUE!</v>
      </c>
      <c r="BX252" s="177" t="e">
        <f t="shared" si="4"/>
        <v>#VALUE!</v>
      </c>
      <c r="BY252" s="178" t="e">
        <f t="shared" si="5"/>
        <v>#VALUE!</v>
      </c>
      <c r="BZ252" s="179" t="e">
        <f t="shared" si="6"/>
        <v>#VALUE!</v>
      </c>
      <c r="CA252" s="178" t="e">
        <f t="shared" si="7"/>
        <v>#VALUE!</v>
      </c>
      <c r="CB252" s="133" t="e">
        <f>$AY252*Assembly!Y$4+$AZ252*Assembly!Y$5+$BA252*Assembly!Y$6+$BB252*Assembly!Y$7+$BC252*Assembly!Y$8+$BD252*Assembly!Y$9+$BE252*Assembly!Y$10+$BF252*Assembly!Y$11+$BG252*Assembly!Y$12+$BH252*Assembly!Y$13+$BI252*Assembly!Y$14+$BJ252*Assembly!Y$15+$BK252*Assembly!Y$16+$BL252*Assembly!Y$17+$BM252*Assembly!Y$18+$BN252*Assembly!Y$19+$BO252*Assembly!Y$20+$BP252*Assembly!Y$21+$BQ252*Assembly!Y$22+$BR252*Assembly!Y$23+$BS252*Assembly!Y$24</f>
        <v>#VALUE!</v>
      </c>
      <c r="CC252" s="133" t="e">
        <f t="shared" si="8"/>
        <v>#VALUE!</v>
      </c>
      <c r="CD252" s="130" t="e">
        <f t="shared" si="9"/>
        <v>#VALUE!</v>
      </c>
      <c r="CE252" s="183" t="e">
        <f>$AY252*Assembly!AC$4+$AZ252*Assembly!AC$5+$BA252*Assembly!AC$6+$BB252*Assembly!AC$7+$BC252*Assembly!AC$8+$BD252*Assembly!AC$9+$BE252*Assembly!AC$10+$BF252*Assembly!AC$11+$BG252*Assembly!AC$12+$BH252*Assembly!AC$13+$BI252*Assembly!AC$14+$BJ252*Assembly!AC$15+$BK252*Assembly!AC$16+$BL252*Assembly!AC$17+$BM252*Assembly!AC$18+$BN252*Assembly!AC$19+$BO252*Assembly!AC$20+$BP252*Assembly!AC$21+$BQ252*Assembly!AC$22+$BR252*Assembly!AC$23+$BS252*Assembly!AC$24</f>
        <v>#VALUE!</v>
      </c>
      <c r="CF252" s="145" t="e">
        <f>$AY252*Assembly!M$4+$AZ252*Assembly!M$5+$BA252*Assembly!M$6+$BB252*Assembly!M$7+$BC252*Assembly!M$8+$BD252*Assembly!M$9+$BE252*Assembly!M$10+$BF252*Assembly!M$11+$BG252*Assembly!M$12+$BH252*Assembly!M$13+$BI252*Assembly!M$14+$BJ252*Assembly!M$15+$BK252*Assembly!M$16+$BL252*Assembly!M$17+$BM252*Assembly!M$18+$BN252*Assembly!M$19+$BO252*Assembly!M$20+$BP252*Assembly!M$21+$BQ252*Assembly!M$22+$BR252*Assembly!M$23+$BS252*Assembly!M$24</f>
        <v>#VALUE!</v>
      </c>
      <c r="CG252" s="145" t="e">
        <f>$AY252*Assembly!N$4+$AZ252*Assembly!N$5+$BA252*Assembly!N$6+$BB252*Assembly!N$7+$BC252*Assembly!N$8+$BD252*Assembly!N$9+$BE252*Assembly!N$10+$BF252*Assembly!N$11+$BG252*Assembly!N$12+$BH252*Assembly!N$13+$BI252*Assembly!N$14+$BJ252*Assembly!N$15+$BK252*Assembly!N$16+$BL252*Assembly!N$17+$BM252*Assembly!N$18+$BN252*Assembly!N$19+$BO252*Assembly!N$20+$BP252*Assembly!N$21+$BQ252*Assembly!N$22+$BR252*Assembly!N$23+$BS252*Assembly!N$24</f>
        <v>#VALUE!</v>
      </c>
      <c r="CH252" s="145" t="e">
        <f>$AY252*Assembly!O$4+$AZ252*Assembly!O$5+$BA252*Assembly!O$6+$BB252*Assembly!O$7+$BC252*Assembly!O$8+$BD252*Assembly!O$9+$BE252*Assembly!O$10+$BF252*Assembly!O$11+$BG252*Assembly!O$12+$BH252*Assembly!O$13+$BI252*Assembly!O$14+$BJ252*Assembly!O$15+$BK252*Assembly!O$16+$BL252*Assembly!O$17+$BM252*Assembly!O$18+$BN252*Assembly!O$19+$BO252*Assembly!O$20+$BP252*Assembly!O$21+$BQ252*Assembly!O$22+$BR252*Assembly!O$23+$BS252*Assembly!O$24</f>
        <v>#VALUE!</v>
      </c>
      <c r="CI252" s="140" t="e">
        <f>$AY252*Assembly!P$4+$AZ252*Assembly!P$5+$BA252*Assembly!P$6+$BB252*Assembly!P$7+$BC252*Assembly!P$8+$BD252*Assembly!P$9+$BE252*Assembly!P$10+$BF252*Assembly!P$11+$BG252*Assembly!P$12+$BH252*Assembly!P$13+$BI252*Assembly!P$14+$BJ252*Assembly!P$15+$BK252*Assembly!P$16+$BL252*Assembly!P$17+$BM252*Assembly!P$18+$BN252*Assembly!P$19+$BO252*Assembly!P$20+$BP252*Assembly!P$21+$BQ252*Assembly!P$22+$BR252*Assembly!P$23+$BS252*Assembly!P$24</f>
        <v>#VALUE!</v>
      </c>
      <c r="CJ252" s="140" t="e">
        <f>$AY252*Assembly!Q$4+$AZ252*Assembly!Q$5+$BA252*Assembly!Q$6+$BB252*Assembly!Q$7+$BC252*Assembly!Q$8+$BD252*Assembly!Q$9+$BE252*Assembly!Q$10+$BF252*Assembly!Q$11+$BG252*Assembly!Q$12+$BH252*Assembly!Q$13+$BI252*Assembly!Q$14+$BJ252*Assembly!Q$15+$BK252*Assembly!Q$16+$BL252*Assembly!Q$17+$BM252*Assembly!Q$18+$BN252*Assembly!Q$19+$BO252*Assembly!Q$20+$BP252*Assembly!Q$21+$BQ252*Assembly!Q$22+$BR252*Assembly!Q$23+$BS252*Assembly!Q$24</f>
        <v>#VALUE!</v>
      </c>
      <c r="CK252" s="145" t="e">
        <f>$AY252*Assembly!R$4+$AZ252*Assembly!R$5+$BA252*Assembly!R$6+$BB252*Assembly!R$7+$BC252*Assembly!R$8+$BD252*Assembly!R$9+$BE252*Assembly!R$10+$BF252*Assembly!R$11+$BG252*Assembly!R$12+$BH252*Assembly!R$13+$BI252*Assembly!R$14+$BJ252*Assembly!R$15+$BK252*Assembly!R$16+$BL252*Assembly!R$17+$BM252*Assembly!R$18+$BN252*Assembly!R$19+$BO252*Assembly!R$20+$BP252*Assembly!R$21+$BQ252*Assembly!R$22+$BR252*Assembly!R$23+$BS252*Assembly!R$24</f>
        <v>#VALUE!</v>
      </c>
      <c r="CL252" s="140" t="e">
        <f>$AY252*Assembly!S$4+$AZ252*Assembly!S$5+$BA252*Assembly!S$6+$BB252*Assembly!S$7+$BC252*Assembly!S$8+$BD252*Assembly!S$9+$BE252*Assembly!S$10+$BF252*Assembly!S$11+$BG252*Assembly!S$12+$BH252*Assembly!S$13+$BI252*Assembly!S$14+$BJ252*Assembly!S$15+$BK252*Assembly!S$16+$BL252*Assembly!S$17+$BM252*Assembly!S$18+$BN252*Assembly!S$19+$BO252*Assembly!S$20+$BP252*Assembly!S$21+$BQ252*Assembly!S$22+$BR252*Assembly!S$23+$BS252*Assembly!S$24</f>
        <v>#VALUE!</v>
      </c>
      <c r="CM252" s="140" t="e">
        <f>$AY252*Assembly!T$4+$AZ252*Assembly!T$5+$BA252*Assembly!T$6+$BB252*Assembly!T$7+$BC252*Assembly!T$8+$BD252*Assembly!T$9+$BE252*Assembly!T$10+$BF252*Assembly!T$11+$BG252*Assembly!T$12+$BH252*Assembly!T$13+$BI252*Assembly!T$14+$BJ252*Assembly!T$15+$BK252*Assembly!T$16+$BL252*Assembly!T$17+$BM252*Assembly!T$18+$BN252*Assembly!T$19+$BO252*Assembly!T$20+$BP252*Assembly!T$21+$BQ252*Assembly!T$22+$BR252*Assembly!T$23+$BS252*Assembly!T$24</f>
        <v>#VALUE!</v>
      </c>
      <c r="CN252" s="140" t="e">
        <f>$AY252*Assembly!U$4+$AZ252*Assembly!U$5+$BA252*Assembly!U$6+$BB252*Assembly!U$7+$BC252*Assembly!U$8+$BD252*Assembly!U$9+$BE252*Assembly!U$10+$BF252*Assembly!U$11+$BG252*Assembly!U$12+$BH252*Assembly!U$13+$BI252*Assembly!U$14+$BJ252*Assembly!U$15+$BK252*Assembly!U$16+$BL252*Assembly!U$17+$BM252*Assembly!U$18+$BN252*Assembly!U$19+$BO252*Assembly!U$20+$BP252*Assembly!U$21+$BQ252*Assembly!U$22+$BR252*Assembly!U$23+$BS252*Assembly!U$24</f>
        <v>#VALUE!</v>
      </c>
      <c r="CO252" s="145" t="e">
        <f>$AY252*Assembly!V$4+$AZ252*Assembly!V$5+$BA252*Assembly!V$6+$BB252*Assembly!V$7+$BC252*Assembly!V$8+$BD252*Assembly!V$9+$BE252*Assembly!V$10+$BF252*Assembly!V$11+$BG252*Assembly!V$12+$BH252*Assembly!V$13+$BI252*Assembly!V$14+$BJ252*Assembly!V$15+$BK252*Assembly!V$16+$BL252*Assembly!V$17+$BM252*Assembly!V$18+$BN252*Assembly!V$19+$BO252*Assembly!V$20+$BP252*Assembly!V$21+$BQ252*Assembly!V$22+$BR252*Assembly!V$23+$BS252*Assembly!V$24</f>
        <v>#VALUE!</v>
      </c>
      <c r="CP252" s="145" t="e">
        <f>CF252*Refining!$F$3</f>
        <v>#VALUE!</v>
      </c>
      <c r="CQ252" s="145" t="e">
        <f>CG252*Refining!$F$4</f>
        <v>#VALUE!</v>
      </c>
      <c r="CR252" s="145" t="e">
        <f>CH252*Refining!$F$5</f>
        <v>#VALUE!</v>
      </c>
      <c r="CS252" s="145" t="e">
        <f>CI252*Refining!$F$6</f>
        <v>#VALUE!</v>
      </c>
      <c r="CT252" s="145" t="e">
        <f>CJ252*Refining!$F$7</f>
        <v>#VALUE!</v>
      </c>
      <c r="CU252" s="145" t="e">
        <f>CK252*Refining!$F$8</f>
        <v>#VALUE!</v>
      </c>
      <c r="CV252" s="145" t="e">
        <f>CL252*Refining!$F$9</f>
        <v>#VALUE!</v>
      </c>
      <c r="CW252" s="145" t="e">
        <f>CM252*Refining!$F$10</f>
        <v>#VALUE!</v>
      </c>
      <c r="CX252" s="145" t="e">
        <f>CN252*Refining!$F$11</f>
        <v>#VALUE!</v>
      </c>
      <c r="CY252" s="145" t="e">
        <f>CO252*Refining!$F$12</f>
        <v>#VALUE!</v>
      </c>
      <c r="CZ252" s="185" t="e">
        <f t="shared" ref="CZ252:DS252" si="1016">IF(CF252 = 0, "", CF252)</f>
        <v>#VALUE!</v>
      </c>
      <c r="DA252" s="186" t="e">
        <f t="shared" si="1016"/>
        <v>#VALUE!</v>
      </c>
      <c r="DB252" s="186" t="e">
        <f t="shared" si="1016"/>
        <v>#VALUE!</v>
      </c>
      <c r="DC252" s="186" t="e">
        <f t="shared" si="1016"/>
        <v>#VALUE!</v>
      </c>
      <c r="DD252" s="186" t="e">
        <f t="shared" si="1016"/>
        <v>#VALUE!</v>
      </c>
      <c r="DE252" s="186" t="e">
        <f t="shared" si="1016"/>
        <v>#VALUE!</v>
      </c>
      <c r="DF252" s="186" t="e">
        <f t="shared" si="1016"/>
        <v>#VALUE!</v>
      </c>
      <c r="DG252" s="186" t="e">
        <f t="shared" si="1016"/>
        <v>#VALUE!</v>
      </c>
      <c r="DH252" s="186" t="e">
        <f t="shared" si="1016"/>
        <v>#VALUE!</v>
      </c>
      <c r="DI252" s="187" t="e">
        <f t="shared" si="1016"/>
        <v>#VALUE!</v>
      </c>
      <c r="DJ252" s="185" t="e">
        <f t="shared" si="1016"/>
        <v>#VALUE!</v>
      </c>
      <c r="DK252" s="186" t="e">
        <f t="shared" si="1016"/>
        <v>#VALUE!</v>
      </c>
      <c r="DL252" s="186" t="e">
        <f t="shared" si="1016"/>
        <v>#VALUE!</v>
      </c>
      <c r="DM252" s="186" t="e">
        <f t="shared" si="1016"/>
        <v>#VALUE!</v>
      </c>
      <c r="DN252" s="211" t="e">
        <f t="shared" si="1016"/>
        <v>#VALUE!</v>
      </c>
      <c r="DO252" s="186" t="e">
        <f t="shared" si="1016"/>
        <v>#VALUE!</v>
      </c>
      <c r="DP252" s="186" t="e">
        <f t="shared" si="1016"/>
        <v>#VALUE!</v>
      </c>
      <c r="DQ252" s="186" t="e">
        <f t="shared" si="1016"/>
        <v>#VALUE!</v>
      </c>
      <c r="DR252" s="186" t="e">
        <f t="shared" si="1016"/>
        <v>#VALUE!</v>
      </c>
      <c r="DS252" s="187" t="e">
        <f t="shared" si="1016"/>
        <v>#VALUE!</v>
      </c>
      <c r="DT252" s="185" t="e">
        <f t="shared" si="11"/>
        <v>#VALUE!</v>
      </c>
      <c r="DU252" s="189" t="e">
        <f t="shared" si="12"/>
        <v>#VALUE!</v>
      </c>
      <c r="DV252" s="133" t="e">
        <f>CZ252*'Ores &amp; Ingots'!$C$3+DA252*'Ores &amp; Ingots'!$C$4+DB252*'Ores &amp; Ingots'!$C$5+DC252*'Ores &amp; Ingots'!$C$6+DD252*'Ores &amp; Ingots'!$C$7+DE252*'Ores &amp; Ingots'!$C$8+DF252*'Ores &amp; Ingots'!$C$9+DG252*'Ores &amp; Ingots'!$C$10+DH252*'Ores &amp; Ingots'!$C$11+DI252*'Ores &amp; Ingots'!$C$12</f>
        <v>#VALUE!</v>
      </c>
      <c r="DW252" s="133" t="e">
        <f>DJ252*'Ores &amp; Ingots'!$B$3+DK252*'Ores &amp; Ingots'!$B$4+DL252*'Ores &amp; Ingots'!$B$5+DM252*'Ores &amp; Ingots'!$B$6+DN252*'Ores &amp; Ingots'!$B$7+DO252*'Ores &amp; Ingots'!$B$8+DP252*'Ores &amp; Ingots'!$B$9+DQ252*'Ores &amp; Ingots'!$B$10+DR252*'Ores &amp; Ingots'!$B$11+DS252*'Ores &amp; Ingots'!$B$12</f>
        <v>#VALUE!</v>
      </c>
      <c r="DX252" s="189" t="e">
        <f>CZ252*Refining!$G$3+DA252*Refining!$G$4+DB252*Refining!$G$5+DC252*Refining!$G$6+DD252*Refining!$G$7+DE252*Refining!$G$8+DF252*Refining!$G$9+DG252*Refining!$G$10+DH252*Refining!$G$11+DI252*Refining!$G$12</f>
        <v>#VALUE!</v>
      </c>
      <c r="DY252" s="189" t="e">
        <f t="shared" si="13"/>
        <v>#VALUE!</v>
      </c>
      <c r="DZ252" s="192" t="e">
        <f t="shared" si="14"/>
        <v>#VALUE!</v>
      </c>
      <c r="EA252" s="185" t="e">
        <f t="shared" si="15"/>
        <v>#VALUE!</v>
      </c>
      <c r="EB252" s="194" t="e">
        <f t="shared" ref="EB252:EC252" si="1017">EA252/60</f>
        <v>#VALUE!</v>
      </c>
      <c r="EC252" s="194" t="e">
        <f t="shared" si="1017"/>
        <v>#VALUE!</v>
      </c>
      <c r="ED252" s="185" t="e">
        <f t="shared" si="17"/>
        <v>#VALUE!</v>
      </c>
      <c r="EE252" s="194" t="e">
        <f t="shared" ref="EE252:EF252" si="1018">ED252/1000</f>
        <v>#VALUE!</v>
      </c>
      <c r="EF252" s="196" t="e">
        <f t="shared" si="1018"/>
        <v>#VALUE!</v>
      </c>
      <c r="EG252" s="130" t="e">
        <f t="shared" si="19"/>
        <v>#VALUE!</v>
      </c>
      <c r="EH252" s="132" t="e">
        <f t="shared" si="20"/>
        <v>#VALUE!</v>
      </c>
      <c r="EI252" s="133" t="s">
        <v>28</v>
      </c>
    </row>
    <row r="253" spans="1:139" ht="12.75" x14ac:dyDescent="0.2">
      <c r="A253" s="864"/>
      <c r="B253" s="135" t="s">
        <v>438</v>
      </c>
      <c r="C253" s="137" t="s">
        <v>155</v>
      </c>
      <c r="D253" s="137">
        <v>1</v>
      </c>
      <c r="E253" s="137">
        <v>1</v>
      </c>
      <c r="F253" s="137">
        <v>1</v>
      </c>
      <c r="G253" s="139">
        <f t="shared" si="0"/>
        <v>0.125</v>
      </c>
      <c r="H253" s="140">
        <v>3</v>
      </c>
      <c r="I253" s="140">
        <v>7.5</v>
      </c>
      <c r="J253" s="140">
        <f>H253/Main!$D$9</f>
        <v>0.6</v>
      </c>
      <c r="K253" s="140">
        <f>I253/Main!$D$10</f>
        <v>3.75</v>
      </c>
      <c r="L253" s="140">
        <f t="shared" si="1"/>
        <v>6.25</v>
      </c>
      <c r="M253" s="140">
        <v>0.32</v>
      </c>
      <c r="N253" s="143"/>
      <c r="O253" s="143"/>
      <c r="P253" s="143"/>
      <c r="Q253" s="145"/>
      <c r="R253" s="143"/>
      <c r="S253" s="146"/>
      <c r="T253" s="146"/>
      <c r="U253" s="143"/>
      <c r="V253" s="143"/>
      <c r="W253" s="146"/>
      <c r="X253" s="146"/>
      <c r="Y253" s="143"/>
      <c r="Z253" s="143"/>
      <c r="AA253" s="143"/>
      <c r="AB253" s="143"/>
      <c r="AC253" s="362"/>
      <c r="AD253" s="167">
        <v>1</v>
      </c>
      <c r="AE253" s="133">
        <v>0</v>
      </c>
      <c r="AF253" s="133">
        <v>0</v>
      </c>
      <c r="AG253" s="133">
        <v>0</v>
      </c>
      <c r="AH253" s="133">
        <v>0</v>
      </c>
      <c r="AI253" s="133">
        <v>0</v>
      </c>
      <c r="AJ253" s="133">
        <v>0</v>
      </c>
      <c r="AK253" s="133">
        <v>0</v>
      </c>
      <c r="AL253" s="133">
        <v>0</v>
      </c>
      <c r="AM253" s="133">
        <v>0</v>
      </c>
      <c r="AN253" s="133">
        <v>0</v>
      </c>
      <c r="AO253" s="133">
        <v>0</v>
      </c>
      <c r="AP253" s="133">
        <v>0</v>
      </c>
      <c r="AQ253" s="133">
        <v>0</v>
      </c>
      <c r="AR253" s="133">
        <v>0</v>
      </c>
      <c r="AS253" s="133">
        <v>0</v>
      </c>
      <c r="AT253" s="133">
        <v>0</v>
      </c>
      <c r="AU253" s="133">
        <v>0</v>
      </c>
      <c r="AV253" s="133">
        <v>0</v>
      </c>
      <c r="AW253" s="133">
        <v>0</v>
      </c>
      <c r="AX253" s="133">
        <v>0</v>
      </c>
      <c r="AY253" s="406">
        <f t="shared" ref="AY253:BS253" si="1019">IF(AD253 = 0, "", AD253)</f>
        <v>1</v>
      </c>
      <c r="AZ253" s="137" t="str">
        <f t="shared" si="1019"/>
        <v/>
      </c>
      <c r="BA253" s="137" t="str">
        <f t="shared" si="1019"/>
        <v/>
      </c>
      <c r="BB253" s="137" t="str">
        <f t="shared" si="1019"/>
        <v/>
      </c>
      <c r="BC253" s="137" t="str">
        <f t="shared" si="1019"/>
        <v/>
      </c>
      <c r="BD253" s="137" t="str">
        <f t="shared" si="1019"/>
        <v/>
      </c>
      <c r="BE253" s="137" t="str">
        <f t="shared" si="1019"/>
        <v/>
      </c>
      <c r="BF253" s="137" t="str">
        <f t="shared" si="1019"/>
        <v/>
      </c>
      <c r="BG253" s="137" t="str">
        <f t="shared" si="1019"/>
        <v/>
      </c>
      <c r="BH253" s="137" t="str">
        <f t="shared" si="1019"/>
        <v/>
      </c>
      <c r="BI253" s="137" t="str">
        <f t="shared" si="1019"/>
        <v/>
      </c>
      <c r="BJ253" s="137" t="str">
        <f t="shared" si="1019"/>
        <v/>
      </c>
      <c r="BK253" s="137" t="str">
        <f t="shared" si="1019"/>
        <v/>
      </c>
      <c r="BL253" s="137" t="str">
        <f t="shared" si="1019"/>
        <v/>
      </c>
      <c r="BM253" s="137" t="str">
        <f t="shared" si="1019"/>
        <v/>
      </c>
      <c r="BN253" s="137" t="str">
        <f t="shared" si="1019"/>
        <v/>
      </c>
      <c r="BO253" s="137" t="str">
        <f t="shared" si="1019"/>
        <v/>
      </c>
      <c r="BP253" s="137" t="str">
        <f t="shared" si="1019"/>
        <v/>
      </c>
      <c r="BQ253" s="137" t="str">
        <f t="shared" si="1019"/>
        <v/>
      </c>
      <c r="BR253" s="137" t="str">
        <f t="shared" si="1019"/>
        <v/>
      </c>
      <c r="BS253" s="169" t="str">
        <f t="shared" si="1019"/>
        <v/>
      </c>
      <c r="BT253" s="174" t="e">
        <f>$AY253*Assembly!Z$4+$AZ253*Assembly!Z$5+$BA253*Assembly!Z$6+$BB253*Assembly!Z$7+$BC253*Assembly!Z$8+$BD253*Assembly!Z$9+$BE253*Assembly!Z$10+$BF253*Assembly!Z$11+$BG253*Assembly!Z$12+$BH253*Assembly!Z$13+$BI253*Assembly!Z$14+$BJ253*Assembly!Z$15+$BK253*Assembly!Z$16+$BL253*Assembly!Z$17+$BM253*Assembly!Z$18+$BN253*Assembly!Z$19+$BO253*Assembly!Z$20+$BP253*Assembly!Z$21+$BQ253*Assembly!Z$22+$BR253*Assembly!Z$23+$BS253*Assembly!Z$24</f>
        <v>#VALUE!</v>
      </c>
      <c r="BU253" s="133" t="e">
        <f t="shared" si="3"/>
        <v>#VALUE!</v>
      </c>
      <c r="BV253" s="133"/>
      <c r="BW253" s="133" t="e">
        <f>$AY253*Assembly!AD$4+$AZ253*Assembly!AD$5+$BA253*Assembly!AD$6+$BB253*Assembly!AD$7+$BC253*Assembly!AD$8+$BD253*Assembly!AD$9+$BE253*Assembly!AD$10+$BF253*Assembly!AD$11+$BG253*Assembly!AD$12+$BH253*Assembly!AD$13+$BI253*Assembly!AD$14+$BJ253*Assembly!AD$15+$BK253*Assembly!AD$16+$BL253*Assembly!AD$17+$BM253*Assembly!AD$18+$BN253*Assembly!AD$19+$BO253*Assembly!AD$20+$BP253*Assembly!AD$21+$BQ253*Assembly!AD$22+$BR253*Assembly!AD$23+$BS253*Assembly!AD$24</f>
        <v>#VALUE!</v>
      </c>
      <c r="BX253" s="177" t="e">
        <f t="shared" si="4"/>
        <v>#VALUE!</v>
      </c>
      <c r="BY253" s="178" t="e">
        <f t="shared" si="5"/>
        <v>#VALUE!</v>
      </c>
      <c r="BZ253" s="179" t="e">
        <f t="shared" si="6"/>
        <v>#VALUE!</v>
      </c>
      <c r="CA253" s="178" t="e">
        <f t="shared" si="7"/>
        <v>#VALUE!</v>
      </c>
      <c r="CB253" s="133" t="e">
        <f>$AY253*Assembly!Y$4+$AZ253*Assembly!Y$5+$BA253*Assembly!Y$6+$BB253*Assembly!Y$7+$BC253*Assembly!Y$8+$BD253*Assembly!Y$9+$BE253*Assembly!Y$10+$BF253*Assembly!Y$11+$BG253*Assembly!Y$12+$BH253*Assembly!Y$13+$BI253*Assembly!Y$14+$BJ253*Assembly!Y$15+$BK253*Assembly!Y$16+$BL253*Assembly!Y$17+$BM253*Assembly!Y$18+$BN253*Assembly!Y$19+$BO253*Assembly!Y$20+$BP253*Assembly!Y$21+$BQ253*Assembly!Y$22+$BR253*Assembly!Y$23+$BS253*Assembly!Y$24</f>
        <v>#VALUE!</v>
      </c>
      <c r="CC253" s="133" t="e">
        <f t="shared" si="8"/>
        <v>#VALUE!</v>
      </c>
      <c r="CD253" s="130" t="e">
        <f t="shared" si="9"/>
        <v>#VALUE!</v>
      </c>
      <c r="CE253" s="183" t="e">
        <f>$AY253*Assembly!AC$4+$AZ253*Assembly!AC$5+$BA253*Assembly!AC$6+$BB253*Assembly!AC$7+$BC253*Assembly!AC$8+$BD253*Assembly!AC$9+$BE253*Assembly!AC$10+$BF253*Assembly!AC$11+$BG253*Assembly!AC$12+$BH253*Assembly!AC$13+$BI253*Assembly!AC$14+$BJ253*Assembly!AC$15+$BK253*Assembly!AC$16+$BL253*Assembly!AC$17+$BM253*Assembly!AC$18+$BN253*Assembly!AC$19+$BO253*Assembly!AC$20+$BP253*Assembly!AC$21+$BQ253*Assembly!AC$22+$BR253*Assembly!AC$23+$BS253*Assembly!AC$24</f>
        <v>#VALUE!</v>
      </c>
      <c r="CF253" s="145" t="e">
        <f>$AY253*Assembly!M$4+$AZ253*Assembly!M$5+$BA253*Assembly!M$6+$BB253*Assembly!M$7+$BC253*Assembly!M$8+$BD253*Assembly!M$9+$BE253*Assembly!M$10+$BF253*Assembly!M$11+$BG253*Assembly!M$12+$BH253*Assembly!M$13+$BI253*Assembly!M$14+$BJ253*Assembly!M$15+$BK253*Assembly!M$16+$BL253*Assembly!M$17+$BM253*Assembly!M$18+$BN253*Assembly!M$19+$BO253*Assembly!M$20+$BP253*Assembly!M$21+$BQ253*Assembly!M$22+$BR253*Assembly!M$23+$BS253*Assembly!M$24</f>
        <v>#VALUE!</v>
      </c>
      <c r="CG253" s="145" t="e">
        <f>$AY253*Assembly!N$4+$AZ253*Assembly!N$5+$BA253*Assembly!N$6+$BB253*Assembly!N$7+$BC253*Assembly!N$8+$BD253*Assembly!N$9+$BE253*Assembly!N$10+$BF253*Assembly!N$11+$BG253*Assembly!N$12+$BH253*Assembly!N$13+$BI253*Assembly!N$14+$BJ253*Assembly!N$15+$BK253*Assembly!N$16+$BL253*Assembly!N$17+$BM253*Assembly!N$18+$BN253*Assembly!N$19+$BO253*Assembly!N$20+$BP253*Assembly!N$21+$BQ253*Assembly!N$22+$BR253*Assembly!N$23+$BS253*Assembly!N$24</f>
        <v>#VALUE!</v>
      </c>
      <c r="CH253" s="145" t="e">
        <f>$AY253*Assembly!O$4+$AZ253*Assembly!O$5+$BA253*Assembly!O$6+$BB253*Assembly!O$7+$BC253*Assembly!O$8+$BD253*Assembly!O$9+$BE253*Assembly!O$10+$BF253*Assembly!O$11+$BG253*Assembly!O$12+$BH253*Assembly!O$13+$BI253*Assembly!O$14+$BJ253*Assembly!O$15+$BK253*Assembly!O$16+$BL253*Assembly!O$17+$BM253*Assembly!O$18+$BN253*Assembly!O$19+$BO253*Assembly!O$20+$BP253*Assembly!O$21+$BQ253*Assembly!O$22+$BR253*Assembly!O$23+$BS253*Assembly!O$24</f>
        <v>#VALUE!</v>
      </c>
      <c r="CI253" s="140" t="e">
        <f>$AY253*Assembly!P$4+$AZ253*Assembly!P$5+$BA253*Assembly!P$6+$BB253*Assembly!P$7+$BC253*Assembly!P$8+$BD253*Assembly!P$9+$BE253*Assembly!P$10+$BF253*Assembly!P$11+$BG253*Assembly!P$12+$BH253*Assembly!P$13+$BI253*Assembly!P$14+$BJ253*Assembly!P$15+$BK253*Assembly!P$16+$BL253*Assembly!P$17+$BM253*Assembly!P$18+$BN253*Assembly!P$19+$BO253*Assembly!P$20+$BP253*Assembly!P$21+$BQ253*Assembly!P$22+$BR253*Assembly!P$23+$BS253*Assembly!P$24</f>
        <v>#VALUE!</v>
      </c>
      <c r="CJ253" s="140" t="e">
        <f>$AY253*Assembly!Q$4+$AZ253*Assembly!Q$5+$BA253*Assembly!Q$6+$BB253*Assembly!Q$7+$BC253*Assembly!Q$8+$BD253*Assembly!Q$9+$BE253*Assembly!Q$10+$BF253*Assembly!Q$11+$BG253*Assembly!Q$12+$BH253*Assembly!Q$13+$BI253*Assembly!Q$14+$BJ253*Assembly!Q$15+$BK253*Assembly!Q$16+$BL253*Assembly!Q$17+$BM253*Assembly!Q$18+$BN253*Assembly!Q$19+$BO253*Assembly!Q$20+$BP253*Assembly!Q$21+$BQ253*Assembly!Q$22+$BR253*Assembly!Q$23+$BS253*Assembly!Q$24</f>
        <v>#VALUE!</v>
      </c>
      <c r="CK253" s="145" t="e">
        <f>$AY253*Assembly!R$4+$AZ253*Assembly!R$5+$BA253*Assembly!R$6+$BB253*Assembly!R$7+$BC253*Assembly!R$8+$BD253*Assembly!R$9+$BE253*Assembly!R$10+$BF253*Assembly!R$11+$BG253*Assembly!R$12+$BH253*Assembly!R$13+$BI253*Assembly!R$14+$BJ253*Assembly!R$15+$BK253*Assembly!R$16+$BL253*Assembly!R$17+$BM253*Assembly!R$18+$BN253*Assembly!R$19+$BO253*Assembly!R$20+$BP253*Assembly!R$21+$BQ253*Assembly!R$22+$BR253*Assembly!R$23+$BS253*Assembly!R$24</f>
        <v>#VALUE!</v>
      </c>
      <c r="CL253" s="140" t="e">
        <f>$AY253*Assembly!S$4+$AZ253*Assembly!S$5+$BA253*Assembly!S$6+$BB253*Assembly!S$7+$BC253*Assembly!S$8+$BD253*Assembly!S$9+$BE253*Assembly!S$10+$BF253*Assembly!S$11+$BG253*Assembly!S$12+$BH253*Assembly!S$13+$BI253*Assembly!S$14+$BJ253*Assembly!S$15+$BK253*Assembly!S$16+$BL253*Assembly!S$17+$BM253*Assembly!S$18+$BN253*Assembly!S$19+$BO253*Assembly!S$20+$BP253*Assembly!S$21+$BQ253*Assembly!S$22+$BR253*Assembly!S$23+$BS253*Assembly!S$24</f>
        <v>#VALUE!</v>
      </c>
      <c r="CM253" s="140" t="e">
        <f>$AY253*Assembly!T$4+$AZ253*Assembly!T$5+$BA253*Assembly!T$6+$BB253*Assembly!T$7+$BC253*Assembly!T$8+$BD253*Assembly!T$9+$BE253*Assembly!T$10+$BF253*Assembly!T$11+$BG253*Assembly!T$12+$BH253*Assembly!T$13+$BI253*Assembly!T$14+$BJ253*Assembly!T$15+$BK253*Assembly!T$16+$BL253*Assembly!T$17+$BM253*Assembly!T$18+$BN253*Assembly!T$19+$BO253*Assembly!T$20+$BP253*Assembly!T$21+$BQ253*Assembly!T$22+$BR253*Assembly!T$23+$BS253*Assembly!T$24</f>
        <v>#VALUE!</v>
      </c>
      <c r="CN253" s="140" t="e">
        <f>$AY253*Assembly!U$4+$AZ253*Assembly!U$5+$BA253*Assembly!U$6+$BB253*Assembly!U$7+$BC253*Assembly!U$8+$BD253*Assembly!U$9+$BE253*Assembly!U$10+$BF253*Assembly!U$11+$BG253*Assembly!U$12+$BH253*Assembly!U$13+$BI253*Assembly!U$14+$BJ253*Assembly!U$15+$BK253*Assembly!U$16+$BL253*Assembly!U$17+$BM253*Assembly!U$18+$BN253*Assembly!U$19+$BO253*Assembly!U$20+$BP253*Assembly!U$21+$BQ253*Assembly!U$22+$BR253*Assembly!U$23+$BS253*Assembly!U$24</f>
        <v>#VALUE!</v>
      </c>
      <c r="CO253" s="145" t="e">
        <f>$AY253*Assembly!V$4+$AZ253*Assembly!V$5+$BA253*Assembly!V$6+$BB253*Assembly!V$7+$BC253*Assembly!V$8+$BD253*Assembly!V$9+$BE253*Assembly!V$10+$BF253*Assembly!V$11+$BG253*Assembly!V$12+$BH253*Assembly!V$13+$BI253*Assembly!V$14+$BJ253*Assembly!V$15+$BK253*Assembly!V$16+$BL253*Assembly!V$17+$BM253*Assembly!V$18+$BN253*Assembly!V$19+$BO253*Assembly!V$20+$BP253*Assembly!V$21+$BQ253*Assembly!V$22+$BR253*Assembly!V$23+$BS253*Assembly!V$24</f>
        <v>#VALUE!</v>
      </c>
      <c r="CP253" s="145" t="e">
        <f>CF253*Refining!$F$3</f>
        <v>#VALUE!</v>
      </c>
      <c r="CQ253" s="145" t="e">
        <f>CG253*Refining!$F$4</f>
        <v>#VALUE!</v>
      </c>
      <c r="CR253" s="145" t="e">
        <f>CH253*Refining!$F$5</f>
        <v>#VALUE!</v>
      </c>
      <c r="CS253" s="145" t="e">
        <f>CI253*Refining!$F$6</f>
        <v>#VALUE!</v>
      </c>
      <c r="CT253" s="145" t="e">
        <f>CJ253*Refining!$F$7</f>
        <v>#VALUE!</v>
      </c>
      <c r="CU253" s="145" t="e">
        <f>CK253*Refining!$F$8</f>
        <v>#VALUE!</v>
      </c>
      <c r="CV253" s="145" t="e">
        <f>CL253*Refining!$F$9</f>
        <v>#VALUE!</v>
      </c>
      <c r="CW253" s="145" t="e">
        <f>CM253*Refining!$F$10</f>
        <v>#VALUE!</v>
      </c>
      <c r="CX253" s="145" t="e">
        <f>CN253*Refining!$F$11</f>
        <v>#VALUE!</v>
      </c>
      <c r="CY253" s="145" t="e">
        <f>CO253*Refining!$F$12</f>
        <v>#VALUE!</v>
      </c>
      <c r="CZ253" s="185" t="e">
        <f t="shared" ref="CZ253:DS253" si="1020">IF(CF253 = 0, "", CF253)</f>
        <v>#VALUE!</v>
      </c>
      <c r="DA253" s="186" t="e">
        <f t="shared" si="1020"/>
        <v>#VALUE!</v>
      </c>
      <c r="DB253" s="186" t="e">
        <f t="shared" si="1020"/>
        <v>#VALUE!</v>
      </c>
      <c r="DC253" s="186" t="e">
        <f t="shared" si="1020"/>
        <v>#VALUE!</v>
      </c>
      <c r="DD253" s="186" t="e">
        <f t="shared" si="1020"/>
        <v>#VALUE!</v>
      </c>
      <c r="DE253" s="186" t="e">
        <f t="shared" si="1020"/>
        <v>#VALUE!</v>
      </c>
      <c r="DF253" s="186" t="e">
        <f t="shared" si="1020"/>
        <v>#VALUE!</v>
      </c>
      <c r="DG253" s="186" t="e">
        <f t="shared" si="1020"/>
        <v>#VALUE!</v>
      </c>
      <c r="DH253" s="186" t="e">
        <f t="shared" si="1020"/>
        <v>#VALUE!</v>
      </c>
      <c r="DI253" s="187" t="e">
        <f t="shared" si="1020"/>
        <v>#VALUE!</v>
      </c>
      <c r="DJ253" s="185" t="e">
        <f t="shared" si="1020"/>
        <v>#VALUE!</v>
      </c>
      <c r="DK253" s="186" t="e">
        <f t="shared" si="1020"/>
        <v>#VALUE!</v>
      </c>
      <c r="DL253" s="186" t="e">
        <f t="shared" si="1020"/>
        <v>#VALUE!</v>
      </c>
      <c r="DM253" s="186" t="e">
        <f t="shared" si="1020"/>
        <v>#VALUE!</v>
      </c>
      <c r="DN253" s="211" t="e">
        <f t="shared" si="1020"/>
        <v>#VALUE!</v>
      </c>
      <c r="DO253" s="186" t="e">
        <f t="shared" si="1020"/>
        <v>#VALUE!</v>
      </c>
      <c r="DP253" s="186" t="e">
        <f t="shared" si="1020"/>
        <v>#VALUE!</v>
      </c>
      <c r="DQ253" s="186" t="e">
        <f t="shared" si="1020"/>
        <v>#VALUE!</v>
      </c>
      <c r="DR253" s="186" t="e">
        <f t="shared" si="1020"/>
        <v>#VALUE!</v>
      </c>
      <c r="DS253" s="187" t="e">
        <f t="shared" si="1020"/>
        <v>#VALUE!</v>
      </c>
      <c r="DT253" s="185" t="e">
        <f t="shared" si="11"/>
        <v>#VALUE!</v>
      </c>
      <c r="DU253" s="189" t="e">
        <f t="shared" si="12"/>
        <v>#VALUE!</v>
      </c>
      <c r="DV253" s="133" t="e">
        <f>CZ253*'Ores &amp; Ingots'!$C$3+DA253*'Ores &amp; Ingots'!$C$4+DB253*'Ores &amp; Ingots'!$C$5+DC253*'Ores &amp; Ingots'!$C$6+DD253*'Ores &amp; Ingots'!$C$7+DE253*'Ores &amp; Ingots'!$C$8+DF253*'Ores &amp; Ingots'!$C$9+DG253*'Ores &amp; Ingots'!$C$10+DH253*'Ores &amp; Ingots'!$C$11+DI253*'Ores &amp; Ingots'!$C$12</f>
        <v>#VALUE!</v>
      </c>
      <c r="DW253" s="133" t="e">
        <f>DJ253*'Ores &amp; Ingots'!$B$3+DK253*'Ores &amp; Ingots'!$B$4+DL253*'Ores &amp; Ingots'!$B$5+DM253*'Ores &amp; Ingots'!$B$6+DN253*'Ores &amp; Ingots'!$B$7+DO253*'Ores &amp; Ingots'!$B$8+DP253*'Ores &amp; Ingots'!$B$9+DQ253*'Ores &amp; Ingots'!$B$10+DR253*'Ores &amp; Ingots'!$B$11+DS253*'Ores &amp; Ingots'!$B$12</f>
        <v>#VALUE!</v>
      </c>
      <c r="DX253" s="189" t="e">
        <f>CZ253*Refining!$G$3+DA253*Refining!$G$4+DB253*Refining!$G$5+DC253*Refining!$G$6+DD253*Refining!$G$7+DE253*Refining!$G$8+DF253*Refining!$G$9+DG253*Refining!$G$10+DH253*Refining!$G$11+DI253*Refining!$G$12</f>
        <v>#VALUE!</v>
      </c>
      <c r="DY253" s="189" t="e">
        <f t="shared" si="13"/>
        <v>#VALUE!</v>
      </c>
      <c r="DZ253" s="192" t="e">
        <f t="shared" si="14"/>
        <v>#VALUE!</v>
      </c>
      <c r="EA253" s="185" t="e">
        <f t="shared" si="15"/>
        <v>#VALUE!</v>
      </c>
      <c r="EB253" s="194" t="e">
        <f t="shared" ref="EB253:EC253" si="1021">EA253/60</f>
        <v>#VALUE!</v>
      </c>
      <c r="EC253" s="194" t="e">
        <f t="shared" si="1021"/>
        <v>#VALUE!</v>
      </c>
      <c r="ED253" s="185" t="e">
        <f t="shared" si="17"/>
        <v>#VALUE!</v>
      </c>
      <c r="EE253" s="194" t="e">
        <f t="shared" ref="EE253:EF253" si="1022">ED253/1000</f>
        <v>#VALUE!</v>
      </c>
      <c r="EF253" s="196" t="e">
        <f t="shared" si="1022"/>
        <v>#VALUE!</v>
      </c>
      <c r="EG253" s="130" t="e">
        <f t="shared" si="19"/>
        <v>#VALUE!</v>
      </c>
      <c r="EH253" s="132" t="e">
        <f t="shared" si="20"/>
        <v>#VALUE!</v>
      </c>
      <c r="EI253" s="133" t="s">
        <v>28</v>
      </c>
    </row>
    <row r="254" spans="1:139" ht="12.75" x14ac:dyDescent="0.2">
      <c r="A254" s="864"/>
      <c r="B254" s="365" t="s">
        <v>406</v>
      </c>
      <c r="C254" s="137" t="s">
        <v>155</v>
      </c>
      <c r="D254" s="137">
        <v>1</v>
      </c>
      <c r="E254" s="137">
        <v>1</v>
      </c>
      <c r="F254" s="137">
        <v>1</v>
      </c>
      <c r="G254" s="139">
        <f t="shared" si="0"/>
        <v>0.125</v>
      </c>
      <c r="H254" s="140">
        <v>7</v>
      </c>
      <c r="I254" s="140">
        <v>17.5</v>
      </c>
      <c r="J254" s="140">
        <f>H254/Main!$D$9</f>
        <v>1.4</v>
      </c>
      <c r="K254" s="140">
        <f>I254/Main!$D$10</f>
        <v>8.75</v>
      </c>
      <c r="L254" s="140">
        <f t="shared" si="1"/>
        <v>6.25</v>
      </c>
      <c r="M254" s="140">
        <v>1</v>
      </c>
      <c r="N254" s="143"/>
      <c r="O254" s="143"/>
      <c r="P254" s="143"/>
      <c r="Q254" s="145"/>
      <c r="R254" s="143"/>
      <c r="S254" s="146"/>
      <c r="T254" s="146"/>
      <c r="U254" s="143"/>
      <c r="V254" s="143"/>
      <c r="W254" s="146"/>
      <c r="X254" s="146"/>
      <c r="Y254" s="143"/>
      <c r="Z254" s="143"/>
      <c r="AA254" s="143"/>
      <c r="AB254" s="143"/>
      <c r="AC254" s="362"/>
      <c r="AD254" s="167">
        <v>1</v>
      </c>
      <c r="AE254" s="133">
        <v>0</v>
      </c>
      <c r="AF254" s="133">
        <v>0</v>
      </c>
      <c r="AG254" s="133">
        <v>0</v>
      </c>
      <c r="AH254" s="133">
        <v>0</v>
      </c>
      <c r="AI254" s="133">
        <v>0</v>
      </c>
      <c r="AJ254" s="133">
        <v>0</v>
      </c>
      <c r="AK254" s="133">
        <v>0</v>
      </c>
      <c r="AL254" s="133">
        <v>0</v>
      </c>
      <c r="AM254" s="133">
        <v>0</v>
      </c>
      <c r="AN254" s="133">
        <v>0</v>
      </c>
      <c r="AO254" s="133">
        <v>0</v>
      </c>
      <c r="AP254" s="133">
        <v>0</v>
      </c>
      <c r="AQ254" s="133">
        <v>0</v>
      </c>
      <c r="AR254" s="133">
        <v>0</v>
      </c>
      <c r="AS254" s="133">
        <v>0</v>
      </c>
      <c r="AT254" s="133">
        <v>0</v>
      </c>
      <c r="AU254" s="133">
        <v>0</v>
      </c>
      <c r="AV254" s="133">
        <v>0</v>
      </c>
      <c r="AW254" s="133">
        <v>0</v>
      </c>
      <c r="AX254" s="133">
        <v>0</v>
      </c>
      <c r="AY254" s="406">
        <f t="shared" ref="AY254:BS254" si="1023">IF(AD254 = 0, "", AD254)</f>
        <v>1</v>
      </c>
      <c r="AZ254" s="137" t="str">
        <f t="shared" si="1023"/>
        <v/>
      </c>
      <c r="BA254" s="137" t="str">
        <f t="shared" si="1023"/>
        <v/>
      </c>
      <c r="BB254" s="137" t="str">
        <f t="shared" si="1023"/>
        <v/>
      </c>
      <c r="BC254" s="137" t="str">
        <f t="shared" si="1023"/>
        <v/>
      </c>
      <c r="BD254" s="137" t="str">
        <f t="shared" si="1023"/>
        <v/>
      </c>
      <c r="BE254" s="137" t="str">
        <f t="shared" si="1023"/>
        <v/>
      </c>
      <c r="BF254" s="137" t="str">
        <f t="shared" si="1023"/>
        <v/>
      </c>
      <c r="BG254" s="137" t="str">
        <f t="shared" si="1023"/>
        <v/>
      </c>
      <c r="BH254" s="137" t="str">
        <f t="shared" si="1023"/>
        <v/>
      </c>
      <c r="BI254" s="137" t="str">
        <f t="shared" si="1023"/>
        <v/>
      </c>
      <c r="BJ254" s="137" t="str">
        <f t="shared" si="1023"/>
        <v/>
      </c>
      <c r="BK254" s="137" t="str">
        <f t="shared" si="1023"/>
        <v/>
      </c>
      <c r="BL254" s="137" t="str">
        <f t="shared" si="1023"/>
        <v/>
      </c>
      <c r="BM254" s="137" t="str">
        <f t="shared" si="1023"/>
        <v/>
      </c>
      <c r="BN254" s="137" t="str">
        <f t="shared" si="1023"/>
        <v/>
      </c>
      <c r="BO254" s="137" t="str">
        <f t="shared" si="1023"/>
        <v/>
      </c>
      <c r="BP254" s="137" t="str">
        <f t="shared" si="1023"/>
        <v/>
      </c>
      <c r="BQ254" s="137" t="str">
        <f t="shared" si="1023"/>
        <v/>
      </c>
      <c r="BR254" s="137" t="str">
        <f t="shared" si="1023"/>
        <v/>
      </c>
      <c r="BS254" s="169" t="str">
        <f t="shared" si="1023"/>
        <v/>
      </c>
      <c r="BT254" s="174" t="e">
        <f>$AY254*Assembly!Z$4+$AZ254*Assembly!Z$5+$BA254*Assembly!Z$6+$BB254*Assembly!Z$7+$BC254*Assembly!Z$8+$BD254*Assembly!Z$9+$BE254*Assembly!Z$10+$BF254*Assembly!Z$11+$BG254*Assembly!Z$12+$BH254*Assembly!Z$13+$BI254*Assembly!Z$14+$BJ254*Assembly!Z$15+$BK254*Assembly!Z$16+$BL254*Assembly!Z$17+$BM254*Assembly!Z$18+$BN254*Assembly!Z$19+$BO254*Assembly!Z$20+$BP254*Assembly!Z$21+$BQ254*Assembly!Z$22+$BR254*Assembly!Z$23+$BS254*Assembly!Z$24</f>
        <v>#VALUE!</v>
      </c>
      <c r="BU254" s="133" t="e">
        <f t="shared" si="3"/>
        <v>#VALUE!</v>
      </c>
      <c r="BV254" s="133"/>
      <c r="BW254" s="133" t="e">
        <f>$AY254*Assembly!AD$4+$AZ254*Assembly!AD$5+$BA254*Assembly!AD$6+$BB254*Assembly!AD$7+$BC254*Assembly!AD$8+$BD254*Assembly!AD$9+$BE254*Assembly!AD$10+$BF254*Assembly!AD$11+$BG254*Assembly!AD$12+$BH254*Assembly!AD$13+$BI254*Assembly!AD$14+$BJ254*Assembly!AD$15+$BK254*Assembly!AD$16+$BL254*Assembly!AD$17+$BM254*Assembly!AD$18+$BN254*Assembly!AD$19+$BO254*Assembly!AD$20+$BP254*Assembly!AD$21+$BQ254*Assembly!AD$22+$BR254*Assembly!AD$23+$BS254*Assembly!AD$24</f>
        <v>#VALUE!</v>
      </c>
      <c r="BX254" s="177" t="e">
        <f t="shared" si="4"/>
        <v>#VALUE!</v>
      </c>
      <c r="BY254" s="178" t="e">
        <f t="shared" si="5"/>
        <v>#VALUE!</v>
      </c>
      <c r="BZ254" s="179" t="e">
        <f t="shared" si="6"/>
        <v>#VALUE!</v>
      </c>
      <c r="CA254" s="178" t="e">
        <f t="shared" si="7"/>
        <v>#VALUE!</v>
      </c>
      <c r="CB254" s="133" t="e">
        <f>$AY254*Assembly!Y$4+$AZ254*Assembly!Y$5+$BA254*Assembly!Y$6+$BB254*Assembly!Y$7+$BC254*Assembly!Y$8+$BD254*Assembly!Y$9+$BE254*Assembly!Y$10+$BF254*Assembly!Y$11+$BG254*Assembly!Y$12+$BH254*Assembly!Y$13+$BI254*Assembly!Y$14+$BJ254*Assembly!Y$15+$BK254*Assembly!Y$16+$BL254*Assembly!Y$17+$BM254*Assembly!Y$18+$BN254*Assembly!Y$19+$BO254*Assembly!Y$20+$BP254*Assembly!Y$21+$BQ254*Assembly!Y$22+$BR254*Assembly!Y$23+$BS254*Assembly!Y$24</f>
        <v>#VALUE!</v>
      </c>
      <c r="CC254" s="133" t="e">
        <f t="shared" si="8"/>
        <v>#VALUE!</v>
      </c>
      <c r="CD254" s="130" t="e">
        <f t="shared" si="9"/>
        <v>#VALUE!</v>
      </c>
      <c r="CE254" s="183" t="e">
        <f>$AY254*Assembly!AC$4+$AZ254*Assembly!AC$5+$BA254*Assembly!AC$6+$BB254*Assembly!AC$7+$BC254*Assembly!AC$8+$BD254*Assembly!AC$9+$BE254*Assembly!AC$10+$BF254*Assembly!AC$11+$BG254*Assembly!AC$12+$BH254*Assembly!AC$13+$BI254*Assembly!AC$14+$BJ254*Assembly!AC$15+$BK254*Assembly!AC$16+$BL254*Assembly!AC$17+$BM254*Assembly!AC$18+$BN254*Assembly!AC$19+$BO254*Assembly!AC$20+$BP254*Assembly!AC$21+$BQ254*Assembly!AC$22+$BR254*Assembly!AC$23+$BS254*Assembly!AC$24</f>
        <v>#VALUE!</v>
      </c>
      <c r="CF254" s="145" t="e">
        <f>$AY254*Assembly!M$4+$AZ254*Assembly!M$5+$BA254*Assembly!M$6+$BB254*Assembly!M$7+$BC254*Assembly!M$8+$BD254*Assembly!M$9+$BE254*Assembly!M$10+$BF254*Assembly!M$11+$BG254*Assembly!M$12+$BH254*Assembly!M$13+$BI254*Assembly!M$14+$BJ254*Assembly!M$15+$BK254*Assembly!M$16+$BL254*Assembly!M$17+$BM254*Assembly!M$18+$BN254*Assembly!M$19+$BO254*Assembly!M$20+$BP254*Assembly!M$21+$BQ254*Assembly!M$22+$BR254*Assembly!M$23+$BS254*Assembly!M$24</f>
        <v>#VALUE!</v>
      </c>
      <c r="CG254" s="145" t="e">
        <f>$AY254*Assembly!N$4+$AZ254*Assembly!N$5+$BA254*Assembly!N$6+$BB254*Assembly!N$7+$BC254*Assembly!N$8+$BD254*Assembly!N$9+$BE254*Assembly!N$10+$BF254*Assembly!N$11+$BG254*Assembly!N$12+$BH254*Assembly!N$13+$BI254*Assembly!N$14+$BJ254*Assembly!N$15+$BK254*Assembly!N$16+$BL254*Assembly!N$17+$BM254*Assembly!N$18+$BN254*Assembly!N$19+$BO254*Assembly!N$20+$BP254*Assembly!N$21+$BQ254*Assembly!N$22+$BR254*Assembly!N$23+$BS254*Assembly!N$24</f>
        <v>#VALUE!</v>
      </c>
      <c r="CH254" s="145" t="e">
        <f>$AY254*Assembly!O$4+$AZ254*Assembly!O$5+$BA254*Assembly!O$6+$BB254*Assembly!O$7+$BC254*Assembly!O$8+$BD254*Assembly!O$9+$BE254*Assembly!O$10+$BF254*Assembly!O$11+$BG254*Assembly!O$12+$BH254*Assembly!O$13+$BI254*Assembly!O$14+$BJ254*Assembly!O$15+$BK254*Assembly!O$16+$BL254*Assembly!O$17+$BM254*Assembly!O$18+$BN254*Assembly!O$19+$BO254*Assembly!O$20+$BP254*Assembly!O$21+$BQ254*Assembly!O$22+$BR254*Assembly!O$23+$BS254*Assembly!O$24</f>
        <v>#VALUE!</v>
      </c>
      <c r="CI254" s="140" t="e">
        <f>$AY254*Assembly!P$4+$AZ254*Assembly!P$5+$BA254*Assembly!P$6+$BB254*Assembly!P$7+$BC254*Assembly!P$8+$BD254*Assembly!P$9+$BE254*Assembly!P$10+$BF254*Assembly!P$11+$BG254*Assembly!P$12+$BH254*Assembly!P$13+$BI254*Assembly!P$14+$BJ254*Assembly!P$15+$BK254*Assembly!P$16+$BL254*Assembly!P$17+$BM254*Assembly!P$18+$BN254*Assembly!P$19+$BO254*Assembly!P$20+$BP254*Assembly!P$21+$BQ254*Assembly!P$22+$BR254*Assembly!P$23+$BS254*Assembly!P$24</f>
        <v>#VALUE!</v>
      </c>
      <c r="CJ254" s="140" t="e">
        <f>$AY254*Assembly!Q$4+$AZ254*Assembly!Q$5+$BA254*Assembly!Q$6+$BB254*Assembly!Q$7+$BC254*Assembly!Q$8+$BD254*Assembly!Q$9+$BE254*Assembly!Q$10+$BF254*Assembly!Q$11+$BG254*Assembly!Q$12+$BH254*Assembly!Q$13+$BI254*Assembly!Q$14+$BJ254*Assembly!Q$15+$BK254*Assembly!Q$16+$BL254*Assembly!Q$17+$BM254*Assembly!Q$18+$BN254*Assembly!Q$19+$BO254*Assembly!Q$20+$BP254*Assembly!Q$21+$BQ254*Assembly!Q$22+$BR254*Assembly!Q$23+$BS254*Assembly!Q$24</f>
        <v>#VALUE!</v>
      </c>
      <c r="CK254" s="145" t="e">
        <f>$AY254*Assembly!R$4+$AZ254*Assembly!R$5+$BA254*Assembly!R$6+$BB254*Assembly!R$7+$BC254*Assembly!R$8+$BD254*Assembly!R$9+$BE254*Assembly!R$10+$BF254*Assembly!R$11+$BG254*Assembly!R$12+$BH254*Assembly!R$13+$BI254*Assembly!R$14+$BJ254*Assembly!R$15+$BK254*Assembly!R$16+$BL254*Assembly!R$17+$BM254*Assembly!R$18+$BN254*Assembly!R$19+$BO254*Assembly!R$20+$BP254*Assembly!R$21+$BQ254*Assembly!R$22+$BR254*Assembly!R$23+$BS254*Assembly!R$24</f>
        <v>#VALUE!</v>
      </c>
      <c r="CL254" s="140" t="e">
        <f>$AY254*Assembly!S$4+$AZ254*Assembly!S$5+$BA254*Assembly!S$6+$BB254*Assembly!S$7+$BC254*Assembly!S$8+$BD254*Assembly!S$9+$BE254*Assembly!S$10+$BF254*Assembly!S$11+$BG254*Assembly!S$12+$BH254*Assembly!S$13+$BI254*Assembly!S$14+$BJ254*Assembly!S$15+$BK254*Assembly!S$16+$BL254*Assembly!S$17+$BM254*Assembly!S$18+$BN254*Assembly!S$19+$BO254*Assembly!S$20+$BP254*Assembly!S$21+$BQ254*Assembly!S$22+$BR254*Assembly!S$23+$BS254*Assembly!S$24</f>
        <v>#VALUE!</v>
      </c>
      <c r="CM254" s="140" t="e">
        <f>$AY254*Assembly!T$4+$AZ254*Assembly!T$5+$BA254*Assembly!T$6+$BB254*Assembly!T$7+$BC254*Assembly!T$8+$BD254*Assembly!T$9+$BE254*Assembly!T$10+$BF254*Assembly!T$11+$BG254*Assembly!T$12+$BH254*Assembly!T$13+$BI254*Assembly!T$14+$BJ254*Assembly!T$15+$BK254*Assembly!T$16+$BL254*Assembly!T$17+$BM254*Assembly!T$18+$BN254*Assembly!T$19+$BO254*Assembly!T$20+$BP254*Assembly!T$21+$BQ254*Assembly!T$22+$BR254*Assembly!T$23+$BS254*Assembly!T$24</f>
        <v>#VALUE!</v>
      </c>
      <c r="CN254" s="140" t="e">
        <f>$AY254*Assembly!U$4+$AZ254*Assembly!U$5+$BA254*Assembly!U$6+$BB254*Assembly!U$7+$BC254*Assembly!U$8+$BD254*Assembly!U$9+$BE254*Assembly!U$10+$BF254*Assembly!U$11+$BG254*Assembly!U$12+$BH254*Assembly!U$13+$BI254*Assembly!U$14+$BJ254*Assembly!U$15+$BK254*Assembly!U$16+$BL254*Assembly!U$17+$BM254*Assembly!U$18+$BN254*Assembly!U$19+$BO254*Assembly!U$20+$BP254*Assembly!U$21+$BQ254*Assembly!U$22+$BR254*Assembly!U$23+$BS254*Assembly!U$24</f>
        <v>#VALUE!</v>
      </c>
      <c r="CO254" s="145" t="e">
        <f>$AY254*Assembly!V$4+$AZ254*Assembly!V$5+$BA254*Assembly!V$6+$BB254*Assembly!V$7+$BC254*Assembly!V$8+$BD254*Assembly!V$9+$BE254*Assembly!V$10+$BF254*Assembly!V$11+$BG254*Assembly!V$12+$BH254*Assembly!V$13+$BI254*Assembly!V$14+$BJ254*Assembly!V$15+$BK254*Assembly!V$16+$BL254*Assembly!V$17+$BM254*Assembly!V$18+$BN254*Assembly!V$19+$BO254*Assembly!V$20+$BP254*Assembly!V$21+$BQ254*Assembly!V$22+$BR254*Assembly!V$23+$BS254*Assembly!V$24</f>
        <v>#VALUE!</v>
      </c>
      <c r="CP254" s="145" t="e">
        <f>CF254*Refining!$F$3</f>
        <v>#VALUE!</v>
      </c>
      <c r="CQ254" s="145" t="e">
        <f>CG254*Refining!$F$4</f>
        <v>#VALUE!</v>
      </c>
      <c r="CR254" s="145" t="e">
        <f>CH254*Refining!$F$5</f>
        <v>#VALUE!</v>
      </c>
      <c r="CS254" s="145" t="e">
        <f>CI254*Refining!$F$6</f>
        <v>#VALUE!</v>
      </c>
      <c r="CT254" s="145" t="e">
        <f>CJ254*Refining!$F$7</f>
        <v>#VALUE!</v>
      </c>
      <c r="CU254" s="145" t="e">
        <f>CK254*Refining!$F$8</f>
        <v>#VALUE!</v>
      </c>
      <c r="CV254" s="145" t="e">
        <f>CL254*Refining!$F$9</f>
        <v>#VALUE!</v>
      </c>
      <c r="CW254" s="145" t="e">
        <f>CM254*Refining!$F$10</f>
        <v>#VALUE!</v>
      </c>
      <c r="CX254" s="145" t="e">
        <f>CN254*Refining!$F$11</f>
        <v>#VALUE!</v>
      </c>
      <c r="CY254" s="145" t="e">
        <f>CO254*Refining!$F$12</f>
        <v>#VALUE!</v>
      </c>
      <c r="CZ254" s="185" t="e">
        <f t="shared" ref="CZ254:DS254" si="1024">IF(CF254 = 0, "", CF254)</f>
        <v>#VALUE!</v>
      </c>
      <c r="DA254" s="186" t="e">
        <f t="shared" si="1024"/>
        <v>#VALUE!</v>
      </c>
      <c r="DB254" s="186" t="e">
        <f t="shared" si="1024"/>
        <v>#VALUE!</v>
      </c>
      <c r="DC254" s="186" t="e">
        <f t="shared" si="1024"/>
        <v>#VALUE!</v>
      </c>
      <c r="DD254" s="186" t="e">
        <f t="shared" si="1024"/>
        <v>#VALUE!</v>
      </c>
      <c r="DE254" s="186" t="e">
        <f t="shared" si="1024"/>
        <v>#VALUE!</v>
      </c>
      <c r="DF254" s="186" t="e">
        <f t="shared" si="1024"/>
        <v>#VALUE!</v>
      </c>
      <c r="DG254" s="186" t="e">
        <f t="shared" si="1024"/>
        <v>#VALUE!</v>
      </c>
      <c r="DH254" s="186" t="e">
        <f t="shared" si="1024"/>
        <v>#VALUE!</v>
      </c>
      <c r="DI254" s="187" t="e">
        <f t="shared" si="1024"/>
        <v>#VALUE!</v>
      </c>
      <c r="DJ254" s="185" t="e">
        <f t="shared" si="1024"/>
        <v>#VALUE!</v>
      </c>
      <c r="DK254" s="186" t="e">
        <f t="shared" si="1024"/>
        <v>#VALUE!</v>
      </c>
      <c r="DL254" s="186" t="e">
        <f t="shared" si="1024"/>
        <v>#VALUE!</v>
      </c>
      <c r="DM254" s="186" t="e">
        <f t="shared" si="1024"/>
        <v>#VALUE!</v>
      </c>
      <c r="DN254" s="211" t="e">
        <f t="shared" si="1024"/>
        <v>#VALUE!</v>
      </c>
      <c r="DO254" s="186" t="e">
        <f t="shared" si="1024"/>
        <v>#VALUE!</v>
      </c>
      <c r="DP254" s="186" t="e">
        <f t="shared" si="1024"/>
        <v>#VALUE!</v>
      </c>
      <c r="DQ254" s="186" t="e">
        <f t="shared" si="1024"/>
        <v>#VALUE!</v>
      </c>
      <c r="DR254" s="186" t="e">
        <f t="shared" si="1024"/>
        <v>#VALUE!</v>
      </c>
      <c r="DS254" s="187" t="e">
        <f t="shared" si="1024"/>
        <v>#VALUE!</v>
      </c>
      <c r="DT254" s="185" t="e">
        <f t="shared" si="11"/>
        <v>#VALUE!</v>
      </c>
      <c r="DU254" s="189" t="e">
        <f t="shared" si="12"/>
        <v>#VALUE!</v>
      </c>
      <c r="DV254" s="133" t="e">
        <f>CZ254*'Ores &amp; Ingots'!$C$3+DA254*'Ores &amp; Ingots'!$C$4+DB254*'Ores &amp; Ingots'!$C$5+DC254*'Ores &amp; Ingots'!$C$6+DD254*'Ores &amp; Ingots'!$C$7+DE254*'Ores &amp; Ingots'!$C$8+DF254*'Ores &amp; Ingots'!$C$9+DG254*'Ores &amp; Ingots'!$C$10+DH254*'Ores &amp; Ingots'!$C$11+DI254*'Ores &amp; Ingots'!$C$12</f>
        <v>#VALUE!</v>
      </c>
      <c r="DW254" s="133" t="e">
        <f>DJ254*'Ores &amp; Ingots'!$B$3+DK254*'Ores &amp; Ingots'!$B$4+DL254*'Ores &amp; Ingots'!$B$5+DM254*'Ores &amp; Ingots'!$B$6+DN254*'Ores &amp; Ingots'!$B$7+DO254*'Ores &amp; Ingots'!$B$8+DP254*'Ores &amp; Ingots'!$B$9+DQ254*'Ores &amp; Ingots'!$B$10+DR254*'Ores &amp; Ingots'!$B$11+DS254*'Ores &amp; Ingots'!$B$12</f>
        <v>#VALUE!</v>
      </c>
      <c r="DX254" s="189" t="e">
        <f>CZ254*Refining!$G$3+DA254*Refining!$G$4+DB254*Refining!$G$5+DC254*Refining!$G$6+DD254*Refining!$G$7+DE254*Refining!$G$8+DF254*Refining!$G$9+DG254*Refining!$G$10+DH254*Refining!$G$11+DI254*Refining!$G$12</f>
        <v>#VALUE!</v>
      </c>
      <c r="DY254" s="189" t="e">
        <f t="shared" si="13"/>
        <v>#VALUE!</v>
      </c>
      <c r="DZ254" s="192" t="e">
        <f t="shared" si="14"/>
        <v>#VALUE!</v>
      </c>
      <c r="EA254" s="185" t="e">
        <f t="shared" si="15"/>
        <v>#VALUE!</v>
      </c>
      <c r="EB254" s="194" t="e">
        <f t="shared" ref="EB254:EC254" si="1025">EA254/60</f>
        <v>#VALUE!</v>
      </c>
      <c r="EC254" s="194" t="e">
        <f t="shared" si="1025"/>
        <v>#VALUE!</v>
      </c>
      <c r="ED254" s="185" t="e">
        <f t="shared" si="17"/>
        <v>#VALUE!</v>
      </c>
      <c r="EE254" s="194" t="e">
        <f t="shared" ref="EE254:EF254" si="1026">ED254/1000</f>
        <v>#VALUE!</v>
      </c>
      <c r="EF254" s="196" t="e">
        <f t="shared" si="1026"/>
        <v>#VALUE!</v>
      </c>
      <c r="EG254" s="130" t="e">
        <f t="shared" si="19"/>
        <v>#VALUE!</v>
      </c>
      <c r="EH254" s="132" t="e">
        <f t="shared" si="20"/>
        <v>#VALUE!</v>
      </c>
      <c r="EI254" s="133" t="s">
        <v>28</v>
      </c>
    </row>
    <row r="255" spans="1:139" ht="12.75" x14ac:dyDescent="0.2">
      <c r="A255" s="864"/>
      <c r="B255" s="365" t="s">
        <v>407</v>
      </c>
      <c r="C255" s="137" t="s">
        <v>155</v>
      </c>
      <c r="D255" s="137">
        <v>1</v>
      </c>
      <c r="E255" s="137">
        <v>1</v>
      </c>
      <c r="F255" s="137">
        <v>1</v>
      </c>
      <c r="G255" s="139">
        <f t="shared" si="0"/>
        <v>0.125</v>
      </c>
      <c r="H255" s="140">
        <v>7</v>
      </c>
      <c r="I255" s="140">
        <v>17.5</v>
      </c>
      <c r="J255" s="140">
        <f>H255/Main!$D$9</f>
        <v>1.4</v>
      </c>
      <c r="K255" s="140">
        <f>I255/Main!$D$10</f>
        <v>8.75</v>
      </c>
      <c r="L255" s="140">
        <f t="shared" si="1"/>
        <v>6.25</v>
      </c>
      <c r="M255" s="140">
        <v>1</v>
      </c>
      <c r="N255" s="143"/>
      <c r="O255" s="143"/>
      <c r="P255" s="143"/>
      <c r="Q255" s="145"/>
      <c r="R255" s="143"/>
      <c r="S255" s="146"/>
      <c r="T255" s="146"/>
      <c r="U255" s="143"/>
      <c r="V255" s="143"/>
      <c r="W255" s="146"/>
      <c r="X255" s="146"/>
      <c r="Y255" s="143"/>
      <c r="Z255" s="143"/>
      <c r="AA255" s="143"/>
      <c r="AB255" s="143"/>
      <c r="AC255" s="362"/>
      <c r="AD255" s="167">
        <v>1</v>
      </c>
      <c r="AE255" s="133">
        <v>0</v>
      </c>
      <c r="AF255" s="133">
        <v>0</v>
      </c>
      <c r="AG255" s="133">
        <v>0</v>
      </c>
      <c r="AH255" s="133">
        <v>0</v>
      </c>
      <c r="AI255" s="133">
        <v>0</v>
      </c>
      <c r="AJ255" s="133">
        <v>0</v>
      </c>
      <c r="AK255" s="133">
        <v>0</v>
      </c>
      <c r="AL255" s="133">
        <v>0</v>
      </c>
      <c r="AM255" s="133">
        <v>0</v>
      </c>
      <c r="AN255" s="133">
        <v>0</v>
      </c>
      <c r="AO255" s="133">
        <v>0</v>
      </c>
      <c r="AP255" s="133">
        <v>0</v>
      </c>
      <c r="AQ255" s="133">
        <v>0</v>
      </c>
      <c r="AR255" s="133">
        <v>0</v>
      </c>
      <c r="AS255" s="133">
        <v>0</v>
      </c>
      <c r="AT255" s="133">
        <v>0</v>
      </c>
      <c r="AU255" s="133">
        <v>0</v>
      </c>
      <c r="AV255" s="133">
        <v>0</v>
      </c>
      <c r="AW255" s="133">
        <v>0</v>
      </c>
      <c r="AX255" s="133">
        <v>0</v>
      </c>
      <c r="AY255" s="406">
        <f t="shared" ref="AY255:BS255" si="1027">IF(AD255 = 0, "", AD255)</f>
        <v>1</v>
      </c>
      <c r="AZ255" s="137" t="str">
        <f t="shared" si="1027"/>
        <v/>
      </c>
      <c r="BA255" s="137" t="str">
        <f t="shared" si="1027"/>
        <v/>
      </c>
      <c r="BB255" s="137" t="str">
        <f t="shared" si="1027"/>
        <v/>
      </c>
      <c r="BC255" s="137" t="str">
        <f t="shared" si="1027"/>
        <v/>
      </c>
      <c r="BD255" s="137" t="str">
        <f t="shared" si="1027"/>
        <v/>
      </c>
      <c r="BE255" s="137" t="str">
        <f t="shared" si="1027"/>
        <v/>
      </c>
      <c r="BF255" s="137" t="str">
        <f t="shared" si="1027"/>
        <v/>
      </c>
      <c r="BG255" s="137" t="str">
        <f t="shared" si="1027"/>
        <v/>
      </c>
      <c r="BH255" s="137" t="str">
        <f t="shared" si="1027"/>
        <v/>
      </c>
      <c r="BI255" s="137" t="str">
        <f t="shared" si="1027"/>
        <v/>
      </c>
      <c r="BJ255" s="137" t="str">
        <f t="shared" si="1027"/>
        <v/>
      </c>
      <c r="BK255" s="137" t="str">
        <f t="shared" si="1027"/>
        <v/>
      </c>
      <c r="BL255" s="137" t="str">
        <f t="shared" si="1027"/>
        <v/>
      </c>
      <c r="BM255" s="137" t="str">
        <f t="shared" si="1027"/>
        <v/>
      </c>
      <c r="BN255" s="137" t="str">
        <f t="shared" si="1027"/>
        <v/>
      </c>
      <c r="BO255" s="137" t="str">
        <f t="shared" si="1027"/>
        <v/>
      </c>
      <c r="BP255" s="137" t="str">
        <f t="shared" si="1027"/>
        <v/>
      </c>
      <c r="BQ255" s="137" t="str">
        <f t="shared" si="1027"/>
        <v/>
      </c>
      <c r="BR255" s="137" t="str">
        <f t="shared" si="1027"/>
        <v/>
      </c>
      <c r="BS255" s="169" t="str">
        <f t="shared" si="1027"/>
        <v/>
      </c>
      <c r="BT255" s="174" t="e">
        <f>$AY255*Assembly!Z$4+$AZ255*Assembly!Z$5+$BA255*Assembly!Z$6+$BB255*Assembly!Z$7+$BC255*Assembly!Z$8+$BD255*Assembly!Z$9+$BE255*Assembly!Z$10+$BF255*Assembly!Z$11+$BG255*Assembly!Z$12+$BH255*Assembly!Z$13+$BI255*Assembly!Z$14+$BJ255*Assembly!Z$15+$BK255*Assembly!Z$16+$BL255*Assembly!Z$17+$BM255*Assembly!Z$18+$BN255*Assembly!Z$19+$BO255*Assembly!Z$20+$BP255*Assembly!Z$21+$BQ255*Assembly!Z$22+$BR255*Assembly!Z$23+$BS255*Assembly!Z$24</f>
        <v>#VALUE!</v>
      </c>
      <c r="BU255" s="133" t="e">
        <f t="shared" si="3"/>
        <v>#VALUE!</v>
      </c>
      <c r="BV255" s="133"/>
      <c r="BW255" s="133" t="e">
        <f>$AY255*Assembly!AD$4+$AZ255*Assembly!AD$5+$BA255*Assembly!AD$6+$BB255*Assembly!AD$7+$BC255*Assembly!AD$8+$BD255*Assembly!AD$9+$BE255*Assembly!AD$10+$BF255*Assembly!AD$11+$BG255*Assembly!AD$12+$BH255*Assembly!AD$13+$BI255*Assembly!AD$14+$BJ255*Assembly!AD$15+$BK255*Assembly!AD$16+$BL255*Assembly!AD$17+$BM255*Assembly!AD$18+$BN255*Assembly!AD$19+$BO255*Assembly!AD$20+$BP255*Assembly!AD$21+$BQ255*Assembly!AD$22+$BR255*Assembly!AD$23+$BS255*Assembly!AD$24</f>
        <v>#VALUE!</v>
      </c>
      <c r="BX255" s="177" t="e">
        <f t="shared" si="4"/>
        <v>#VALUE!</v>
      </c>
      <c r="BY255" s="178" t="e">
        <f t="shared" si="5"/>
        <v>#VALUE!</v>
      </c>
      <c r="BZ255" s="179" t="e">
        <f t="shared" si="6"/>
        <v>#VALUE!</v>
      </c>
      <c r="CA255" s="178" t="e">
        <f t="shared" si="7"/>
        <v>#VALUE!</v>
      </c>
      <c r="CB255" s="133" t="e">
        <f>$AY255*Assembly!Y$4+$AZ255*Assembly!Y$5+$BA255*Assembly!Y$6+$BB255*Assembly!Y$7+$BC255*Assembly!Y$8+$BD255*Assembly!Y$9+$BE255*Assembly!Y$10+$BF255*Assembly!Y$11+$BG255*Assembly!Y$12+$BH255*Assembly!Y$13+$BI255*Assembly!Y$14+$BJ255*Assembly!Y$15+$BK255*Assembly!Y$16+$BL255*Assembly!Y$17+$BM255*Assembly!Y$18+$BN255*Assembly!Y$19+$BO255*Assembly!Y$20+$BP255*Assembly!Y$21+$BQ255*Assembly!Y$22+$BR255*Assembly!Y$23+$BS255*Assembly!Y$24</f>
        <v>#VALUE!</v>
      </c>
      <c r="CC255" s="133" t="e">
        <f t="shared" si="8"/>
        <v>#VALUE!</v>
      </c>
      <c r="CD255" s="130" t="e">
        <f t="shared" si="9"/>
        <v>#VALUE!</v>
      </c>
      <c r="CE255" s="183" t="e">
        <f>$AY255*Assembly!AC$4+$AZ255*Assembly!AC$5+$BA255*Assembly!AC$6+$BB255*Assembly!AC$7+$BC255*Assembly!AC$8+$BD255*Assembly!AC$9+$BE255*Assembly!AC$10+$BF255*Assembly!AC$11+$BG255*Assembly!AC$12+$BH255*Assembly!AC$13+$BI255*Assembly!AC$14+$BJ255*Assembly!AC$15+$BK255*Assembly!AC$16+$BL255*Assembly!AC$17+$BM255*Assembly!AC$18+$BN255*Assembly!AC$19+$BO255*Assembly!AC$20+$BP255*Assembly!AC$21+$BQ255*Assembly!AC$22+$BR255*Assembly!AC$23+$BS255*Assembly!AC$24</f>
        <v>#VALUE!</v>
      </c>
      <c r="CF255" s="145" t="e">
        <f>$AY255*Assembly!M$4+$AZ255*Assembly!M$5+$BA255*Assembly!M$6+$BB255*Assembly!M$7+$BC255*Assembly!M$8+$BD255*Assembly!M$9+$BE255*Assembly!M$10+$BF255*Assembly!M$11+$BG255*Assembly!M$12+$BH255*Assembly!M$13+$BI255*Assembly!M$14+$BJ255*Assembly!M$15+$BK255*Assembly!M$16+$BL255*Assembly!M$17+$BM255*Assembly!M$18+$BN255*Assembly!M$19+$BO255*Assembly!M$20+$BP255*Assembly!M$21+$BQ255*Assembly!M$22+$BR255*Assembly!M$23+$BS255*Assembly!M$24</f>
        <v>#VALUE!</v>
      </c>
      <c r="CG255" s="145" t="e">
        <f>$AY255*Assembly!N$4+$AZ255*Assembly!N$5+$BA255*Assembly!N$6+$BB255*Assembly!N$7+$BC255*Assembly!N$8+$BD255*Assembly!N$9+$BE255*Assembly!N$10+$BF255*Assembly!N$11+$BG255*Assembly!N$12+$BH255*Assembly!N$13+$BI255*Assembly!N$14+$BJ255*Assembly!N$15+$BK255*Assembly!N$16+$BL255*Assembly!N$17+$BM255*Assembly!N$18+$BN255*Assembly!N$19+$BO255*Assembly!N$20+$BP255*Assembly!N$21+$BQ255*Assembly!N$22+$BR255*Assembly!N$23+$BS255*Assembly!N$24</f>
        <v>#VALUE!</v>
      </c>
      <c r="CH255" s="145" t="e">
        <f>$AY255*Assembly!O$4+$AZ255*Assembly!O$5+$BA255*Assembly!O$6+$BB255*Assembly!O$7+$BC255*Assembly!O$8+$BD255*Assembly!O$9+$BE255*Assembly!O$10+$BF255*Assembly!O$11+$BG255*Assembly!O$12+$BH255*Assembly!O$13+$BI255*Assembly!O$14+$BJ255*Assembly!O$15+$BK255*Assembly!O$16+$BL255*Assembly!O$17+$BM255*Assembly!O$18+$BN255*Assembly!O$19+$BO255*Assembly!O$20+$BP255*Assembly!O$21+$BQ255*Assembly!O$22+$BR255*Assembly!O$23+$BS255*Assembly!O$24</f>
        <v>#VALUE!</v>
      </c>
      <c r="CI255" s="140" t="e">
        <f>$AY255*Assembly!P$4+$AZ255*Assembly!P$5+$BA255*Assembly!P$6+$BB255*Assembly!P$7+$BC255*Assembly!P$8+$BD255*Assembly!P$9+$BE255*Assembly!P$10+$BF255*Assembly!P$11+$BG255*Assembly!P$12+$BH255*Assembly!P$13+$BI255*Assembly!P$14+$BJ255*Assembly!P$15+$BK255*Assembly!P$16+$BL255*Assembly!P$17+$BM255*Assembly!P$18+$BN255*Assembly!P$19+$BO255*Assembly!P$20+$BP255*Assembly!P$21+$BQ255*Assembly!P$22+$BR255*Assembly!P$23+$BS255*Assembly!P$24</f>
        <v>#VALUE!</v>
      </c>
      <c r="CJ255" s="140" t="e">
        <f>$AY255*Assembly!Q$4+$AZ255*Assembly!Q$5+$BA255*Assembly!Q$6+$BB255*Assembly!Q$7+$BC255*Assembly!Q$8+$BD255*Assembly!Q$9+$BE255*Assembly!Q$10+$BF255*Assembly!Q$11+$BG255*Assembly!Q$12+$BH255*Assembly!Q$13+$BI255*Assembly!Q$14+$BJ255*Assembly!Q$15+$BK255*Assembly!Q$16+$BL255*Assembly!Q$17+$BM255*Assembly!Q$18+$BN255*Assembly!Q$19+$BO255*Assembly!Q$20+$BP255*Assembly!Q$21+$BQ255*Assembly!Q$22+$BR255*Assembly!Q$23+$BS255*Assembly!Q$24</f>
        <v>#VALUE!</v>
      </c>
      <c r="CK255" s="145" t="e">
        <f>$AY255*Assembly!R$4+$AZ255*Assembly!R$5+$BA255*Assembly!R$6+$BB255*Assembly!R$7+$BC255*Assembly!R$8+$BD255*Assembly!R$9+$BE255*Assembly!R$10+$BF255*Assembly!R$11+$BG255*Assembly!R$12+$BH255*Assembly!R$13+$BI255*Assembly!R$14+$BJ255*Assembly!R$15+$BK255*Assembly!R$16+$BL255*Assembly!R$17+$BM255*Assembly!R$18+$BN255*Assembly!R$19+$BO255*Assembly!R$20+$BP255*Assembly!R$21+$BQ255*Assembly!R$22+$BR255*Assembly!R$23+$BS255*Assembly!R$24</f>
        <v>#VALUE!</v>
      </c>
      <c r="CL255" s="140" t="e">
        <f>$AY255*Assembly!S$4+$AZ255*Assembly!S$5+$BA255*Assembly!S$6+$BB255*Assembly!S$7+$BC255*Assembly!S$8+$BD255*Assembly!S$9+$BE255*Assembly!S$10+$BF255*Assembly!S$11+$BG255*Assembly!S$12+$BH255*Assembly!S$13+$BI255*Assembly!S$14+$BJ255*Assembly!S$15+$BK255*Assembly!S$16+$BL255*Assembly!S$17+$BM255*Assembly!S$18+$BN255*Assembly!S$19+$BO255*Assembly!S$20+$BP255*Assembly!S$21+$BQ255*Assembly!S$22+$BR255*Assembly!S$23+$BS255*Assembly!S$24</f>
        <v>#VALUE!</v>
      </c>
      <c r="CM255" s="140" t="e">
        <f>$AY255*Assembly!T$4+$AZ255*Assembly!T$5+$BA255*Assembly!T$6+$BB255*Assembly!T$7+$BC255*Assembly!T$8+$BD255*Assembly!T$9+$BE255*Assembly!T$10+$BF255*Assembly!T$11+$BG255*Assembly!T$12+$BH255*Assembly!T$13+$BI255*Assembly!T$14+$BJ255*Assembly!T$15+$BK255*Assembly!T$16+$BL255*Assembly!T$17+$BM255*Assembly!T$18+$BN255*Assembly!T$19+$BO255*Assembly!T$20+$BP255*Assembly!T$21+$BQ255*Assembly!T$22+$BR255*Assembly!T$23+$BS255*Assembly!T$24</f>
        <v>#VALUE!</v>
      </c>
      <c r="CN255" s="140" t="e">
        <f>$AY255*Assembly!U$4+$AZ255*Assembly!U$5+$BA255*Assembly!U$6+$BB255*Assembly!U$7+$BC255*Assembly!U$8+$BD255*Assembly!U$9+$BE255*Assembly!U$10+$BF255*Assembly!U$11+$BG255*Assembly!U$12+$BH255*Assembly!U$13+$BI255*Assembly!U$14+$BJ255*Assembly!U$15+$BK255*Assembly!U$16+$BL255*Assembly!U$17+$BM255*Assembly!U$18+$BN255*Assembly!U$19+$BO255*Assembly!U$20+$BP255*Assembly!U$21+$BQ255*Assembly!U$22+$BR255*Assembly!U$23+$BS255*Assembly!U$24</f>
        <v>#VALUE!</v>
      </c>
      <c r="CO255" s="145" t="e">
        <f>$AY255*Assembly!V$4+$AZ255*Assembly!V$5+$BA255*Assembly!V$6+$BB255*Assembly!V$7+$BC255*Assembly!V$8+$BD255*Assembly!V$9+$BE255*Assembly!V$10+$BF255*Assembly!V$11+$BG255*Assembly!V$12+$BH255*Assembly!V$13+$BI255*Assembly!V$14+$BJ255*Assembly!V$15+$BK255*Assembly!V$16+$BL255*Assembly!V$17+$BM255*Assembly!V$18+$BN255*Assembly!V$19+$BO255*Assembly!V$20+$BP255*Assembly!V$21+$BQ255*Assembly!V$22+$BR255*Assembly!V$23+$BS255*Assembly!V$24</f>
        <v>#VALUE!</v>
      </c>
      <c r="CP255" s="145" t="e">
        <f>CF255*Refining!$F$3</f>
        <v>#VALUE!</v>
      </c>
      <c r="CQ255" s="145" t="e">
        <f>CG255*Refining!$F$4</f>
        <v>#VALUE!</v>
      </c>
      <c r="CR255" s="145" t="e">
        <f>CH255*Refining!$F$5</f>
        <v>#VALUE!</v>
      </c>
      <c r="CS255" s="145" t="e">
        <f>CI255*Refining!$F$6</f>
        <v>#VALUE!</v>
      </c>
      <c r="CT255" s="145" t="e">
        <f>CJ255*Refining!$F$7</f>
        <v>#VALUE!</v>
      </c>
      <c r="CU255" s="145" t="e">
        <f>CK255*Refining!$F$8</f>
        <v>#VALUE!</v>
      </c>
      <c r="CV255" s="145" t="e">
        <f>CL255*Refining!$F$9</f>
        <v>#VALUE!</v>
      </c>
      <c r="CW255" s="145" t="e">
        <f>CM255*Refining!$F$10</f>
        <v>#VALUE!</v>
      </c>
      <c r="CX255" s="145" t="e">
        <f>CN255*Refining!$F$11</f>
        <v>#VALUE!</v>
      </c>
      <c r="CY255" s="145" t="e">
        <f>CO255*Refining!$F$12</f>
        <v>#VALUE!</v>
      </c>
      <c r="CZ255" s="185" t="e">
        <f t="shared" ref="CZ255:DS255" si="1028">IF(CF255 = 0, "", CF255)</f>
        <v>#VALUE!</v>
      </c>
      <c r="DA255" s="186" t="e">
        <f t="shared" si="1028"/>
        <v>#VALUE!</v>
      </c>
      <c r="DB255" s="186" t="e">
        <f t="shared" si="1028"/>
        <v>#VALUE!</v>
      </c>
      <c r="DC255" s="186" t="e">
        <f t="shared" si="1028"/>
        <v>#VALUE!</v>
      </c>
      <c r="DD255" s="186" t="e">
        <f t="shared" si="1028"/>
        <v>#VALUE!</v>
      </c>
      <c r="DE255" s="186" t="e">
        <f t="shared" si="1028"/>
        <v>#VALUE!</v>
      </c>
      <c r="DF255" s="186" t="e">
        <f t="shared" si="1028"/>
        <v>#VALUE!</v>
      </c>
      <c r="DG255" s="186" t="e">
        <f t="shared" si="1028"/>
        <v>#VALUE!</v>
      </c>
      <c r="DH255" s="186" t="e">
        <f t="shared" si="1028"/>
        <v>#VALUE!</v>
      </c>
      <c r="DI255" s="187" t="e">
        <f t="shared" si="1028"/>
        <v>#VALUE!</v>
      </c>
      <c r="DJ255" s="185" t="e">
        <f t="shared" si="1028"/>
        <v>#VALUE!</v>
      </c>
      <c r="DK255" s="186" t="e">
        <f t="shared" si="1028"/>
        <v>#VALUE!</v>
      </c>
      <c r="DL255" s="186" t="e">
        <f t="shared" si="1028"/>
        <v>#VALUE!</v>
      </c>
      <c r="DM255" s="186" t="e">
        <f t="shared" si="1028"/>
        <v>#VALUE!</v>
      </c>
      <c r="DN255" s="211" t="e">
        <f t="shared" si="1028"/>
        <v>#VALUE!</v>
      </c>
      <c r="DO255" s="186" t="e">
        <f t="shared" si="1028"/>
        <v>#VALUE!</v>
      </c>
      <c r="DP255" s="186" t="e">
        <f t="shared" si="1028"/>
        <v>#VALUE!</v>
      </c>
      <c r="DQ255" s="186" t="e">
        <f t="shared" si="1028"/>
        <v>#VALUE!</v>
      </c>
      <c r="DR255" s="186" t="e">
        <f t="shared" si="1028"/>
        <v>#VALUE!</v>
      </c>
      <c r="DS255" s="187" t="e">
        <f t="shared" si="1028"/>
        <v>#VALUE!</v>
      </c>
      <c r="DT255" s="185" t="e">
        <f t="shared" si="11"/>
        <v>#VALUE!</v>
      </c>
      <c r="DU255" s="189" t="e">
        <f t="shared" si="12"/>
        <v>#VALUE!</v>
      </c>
      <c r="DV255" s="133" t="e">
        <f>CZ255*'Ores &amp; Ingots'!$C$3+DA255*'Ores &amp; Ingots'!$C$4+DB255*'Ores &amp; Ingots'!$C$5+DC255*'Ores &amp; Ingots'!$C$6+DD255*'Ores &amp; Ingots'!$C$7+DE255*'Ores &amp; Ingots'!$C$8+DF255*'Ores &amp; Ingots'!$C$9+DG255*'Ores &amp; Ingots'!$C$10+DH255*'Ores &amp; Ingots'!$C$11+DI255*'Ores &amp; Ingots'!$C$12</f>
        <v>#VALUE!</v>
      </c>
      <c r="DW255" s="133" t="e">
        <f>DJ255*'Ores &amp; Ingots'!$B$3+DK255*'Ores &amp; Ingots'!$B$4+DL255*'Ores &amp; Ingots'!$B$5+DM255*'Ores &amp; Ingots'!$B$6+DN255*'Ores &amp; Ingots'!$B$7+DO255*'Ores &amp; Ingots'!$B$8+DP255*'Ores &amp; Ingots'!$B$9+DQ255*'Ores &amp; Ingots'!$B$10+DR255*'Ores &amp; Ingots'!$B$11+DS255*'Ores &amp; Ingots'!$B$12</f>
        <v>#VALUE!</v>
      </c>
      <c r="DX255" s="189" t="e">
        <f>CZ255*Refining!$G$3+DA255*Refining!$G$4+DB255*Refining!$G$5+DC255*Refining!$G$6+DD255*Refining!$G$7+DE255*Refining!$G$8+DF255*Refining!$G$9+DG255*Refining!$G$10+DH255*Refining!$G$11+DI255*Refining!$G$12</f>
        <v>#VALUE!</v>
      </c>
      <c r="DY255" s="189" t="e">
        <f t="shared" si="13"/>
        <v>#VALUE!</v>
      </c>
      <c r="DZ255" s="192" t="e">
        <f t="shared" si="14"/>
        <v>#VALUE!</v>
      </c>
      <c r="EA255" s="185" t="e">
        <f t="shared" si="15"/>
        <v>#VALUE!</v>
      </c>
      <c r="EB255" s="194" t="e">
        <f t="shared" ref="EB255:EC255" si="1029">EA255/60</f>
        <v>#VALUE!</v>
      </c>
      <c r="EC255" s="194" t="e">
        <f t="shared" si="1029"/>
        <v>#VALUE!</v>
      </c>
      <c r="ED255" s="185" t="e">
        <f t="shared" si="17"/>
        <v>#VALUE!</v>
      </c>
      <c r="EE255" s="194" t="e">
        <f t="shared" ref="EE255:EF255" si="1030">ED255/1000</f>
        <v>#VALUE!</v>
      </c>
      <c r="EF255" s="196" t="e">
        <f t="shared" si="1030"/>
        <v>#VALUE!</v>
      </c>
      <c r="EG255" s="130" t="e">
        <f t="shared" si="19"/>
        <v>#VALUE!</v>
      </c>
      <c r="EH255" s="132" t="e">
        <f t="shared" si="20"/>
        <v>#VALUE!</v>
      </c>
      <c r="EI255" s="133" t="s">
        <v>28</v>
      </c>
    </row>
    <row r="256" spans="1:139" ht="12.75" x14ac:dyDescent="0.2">
      <c r="A256" s="864"/>
      <c r="B256" s="365" t="s">
        <v>408</v>
      </c>
      <c r="C256" s="137" t="s">
        <v>155</v>
      </c>
      <c r="D256" s="137">
        <v>1</v>
      </c>
      <c r="E256" s="137">
        <v>1</v>
      </c>
      <c r="F256" s="137">
        <v>1</v>
      </c>
      <c r="G256" s="139">
        <f t="shared" si="0"/>
        <v>0.125</v>
      </c>
      <c r="H256" s="140">
        <v>8</v>
      </c>
      <c r="I256" s="140">
        <v>20</v>
      </c>
      <c r="J256" s="140">
        <f>H256/Main!$D$9</f>
        <v>1.6</v>
      </c>
      <c r="K256" s="140">
        <f>I256/Main!$D$10</f>
        <v>10</v>
      </c>
      <c r="L256" s="140">
        <f t="shared" si="1"/>
        <v>6.25</v>
      </c>
      <c r="M256" s="140">
        <v>1</v>
      </c>
      <c r="N256" s="143"/>
      <c r="O256" s="143"/>
      <c r="P256" s="143"/>
      <c r="Q256" s="145"/>
      <c r="R256" s="143"/>
      <c r="S256" s="146"/>
      <c r="T256" s="146"/>
      <c r="U256" s="143"/>
      <c r="V256" s="143"/>
      <c r="W256" s="146"/>
      <c r="X256" s="146"/>
      <c r="Y256" s="143"/>
      <c r="Z256" s="143"/>
      <c r="AA256" s="143"/>
      <c r="AB256" s="143"/>
      <c r="AC256" s="362"/>
      <c r="AD256" s="167">
        <v>1</v>
      </c>
      <c r="AE256" s="133">
        <v>0</v>
      </c>
      <c r="AF256" s="133">
        <v>0</v>
      </c>
      <c r="AG256" s="133">
        <v>0</v>
      </c>
      <c r="AH256" s="133">
        <v>0</v>
      </c>
      <c r="AI256" s="133">
        <v>0</v>
      </c>
      <c r="AJ256" s="133">
        <v>0</v>
      </c>
      <c r="AK256" s="133">
        <v>0</v>
      </c>
      <c r="AL256" s="133">
        <v>0</v>
      </c>
      <c r="AM256" s="133">
        <v>0</v>
      </c>
      <c r="AN256" s="133">
        <v>0</v>
      </c>
      <c r="AO256" s="133">
        <v>0</v>
      </c>
      <c r="AP256" s="133">
        <v>0</v>
      </c>
      <c r="AQ256" s="133">
        <v>0</v>
      </c>
      <c r="AR256" s="133">
        <v>0</v>
      </c>
      <c r="AS256" s="133">
        <v>0</v>
      </c>
      <c r="AT256" s="133">
        <v>0</v>
      </c>
      <c r="AU256" s="133">
        <v>0</v>
      </c>
      <c r="AV256" s="133">
        <v>0</v>
      </c>
      <c r="AW256" s="133">
        <v>0</v>
      </c>
      <c r="AX256" s="133">
        <v>0</v>
      </c>
      <c r="AY256" s="406">
        <f t="shared" ref="AY256:BS256" si="1031">IF(AD256 = 0, "", AD256)</f>
        <v>1</v>
      </c>
      <c r="AZ256" s="137" t="str">
        <f t="shared" si="1031"/>
        <v/>
      </c>
      <c r="BA256" s="137" t="str">
        <f t="shared" si="1031"/>
        <v/>
      </c>
      <c r="BB256" s="137" t="str">
        <f t="shared" si="1031"/>
        <v/>
      </c>
      <c r="BC256" s="137" t="str">
        <f t="shared" si="1031"/>
        <v/>
      </c>
      <c r="BD256" s="137" t="str">
        <f t="shared" si="1031"/>
        <v/>
      </c>
      <c r="BE256" s="137" t="str">
        <f t="shared" si="1031"/>
        <v/>
      </c>
      <c r="BF256" s="137" t="str">
        <f t="shared" si="1031"/>
        <v/>
      </c>
      <c r="BG256" s="137" t="str">
        <f t="shared" si="1031"/>
        <v/>
      </c>
      <c r="BH256" s="137" t="str">
        <f t="shared" si="1031"/>
        <v/>
      </c>
      <c r="BI256" s="137" t="str">
        <f t="shared" si="1031"/>
        <v/>
      </c>
      <c r="BJ256" s="137" t="str">
        <f t="shared" si="1031"/>
        <v/>
      </c>
      <c r="BK256" s="137" t="str">
        <f t="shared" si="1031"/>
        <v/>
      </c>
      <c r="BL256" s="137" t="str">
        <f t="shared" si="1031"/>
        <v/>
      </c>
      <c r="BM256" s="137" t="str">
        <f t="shared" si="1031"/>
        <v/>
      </c>
      <c r="BN256" s="137" t="str">
        <f t="shared" si="1031"/>
        <v/>
      </c>
      <c r="BO256" s="137" t="str">
        <f t="shared" si="1031"/>
        <v/>
      </c>
      <c r="BP256" s="137" t="str">
        <f t="shared" si="1031"/>
        <v/>
      </c>
      <c r="BQ256" s="137" t="str">
        <f t="shared" si="1031"/>
        <v/>
      </c>
      <c r="BR256" s="137" t="str">
        <f t="shared" si="1031"/>
        <v/>
      </c>
      <c r="BS256" s="169" t="str">
        <f t="shared" si="1031"/>
        <v/>
      </c>
      <c r="BT256" s="174" t="e">
        <f>$AY256*Assembly!Z$4+$AZ256*Assembly!Z$5+$BA256*Assembly!Z$6+$BB256*Assembly!Z$7+$BC256*Assembly!Z$8+$BD256*Assembly!Z$9+$BE256*Assembly!Z$10+$BF256*Assembly!Z$11+$BG256*Assembly!Z$12+$BH256*Assembly!Z$13+$BI256*Assembly!Z$14+$BJ256*Assembly!Z$15+$BK256*Assembly!Z$16+$BL256*Assembly!Z$17+$BM256*Assembly!Z$18+$BN256*Assembly!Z$19+$BO256*Assembly!Z$20+$BP256*Assembly!Z$21+$BQ256*Assembly!Z$22+$BR256*Assembly!Z$23+$BS256*Assembly!Z$24</f>
        <v>#VALUE!</v>
      </c>
      <c r="BU256" s="133" t="e">
        <f t="shared" si="3"/>
        <v>#VALUE!</v>
      </c>
      <c r="BV256" s="133"/>
      <c r="BW256" s="133" t="e">
        <f>$AY256*Assembly!AD$4+$AZ256*Assembly!AD$5+$BA256*Assembly!AD$6+$BB256*Assembly!AD$7+$BC256*Assembly!AD$8+$BD256*Assembly!AD$9+$BE256*Assembly!AD$10+$BF256*Assembly!AD$11+$BG256*Assembly!AD$12+$BH256*Assembly!AD$13+$BI256*Assembly!AD$14+$BJ256*Assembly!AD$15+$BK256*Assembly!AD$16+$BL256*Assembly!AD$17+$BM256*Assembly!AD$18+$BN256*Assembly!AD$19+$BO256*Assembly!AD$20+$BP256*Assembly!AD$21+$BQ256*Assembly!AD$22+$BR256*Assembly!AD$23+$BS256*Assembly!AD$24</f>
        <v>#VALUE!</v>
      </c>
      <c r="BX256" s="177" t="e">
        <f t="shared" si="4"/>
        <v>#VALUE!</v>
      </c>
      <c r="BY256" s="178" t="e">
        <f t="shared" si="5"/>
        <v>#VALUE!</v>
      </c>
      <c r="BZ256" s="179" t="e">
        <f t="shared" si="6"/>
        <v>#VALUE!</v>
      </c>
      <c r="CA256" s="178" t="e">
        <f t="shared" si="7"/>
        <v>#VALUE!</v>
      </c>
      <c r="CB256" s="133" t="e">
        <f>$AY256*Assembly!Y$4+$AZ256*Assembly!Y$5+$BA256*Assembly!Y$6+$BB256*Assembly!Y$7+$BC256*Assembly!Y$8+$BD256*Assembly!Y$9+$BE256*Assembly!Y$10+$BF256*Assembly!Y$11+$BG256*Assembly!Y$12+$BH256*Assembly!Y$13+$BI256*Assembly!Y$14+$BJ256*Assembly!Y$15+$BK256*Assembly!Y$16+$BL256*Assembly!Y$17+$BM256*Assembly!Y$18+$BN256*Assembly!Y$19+$BO256*Assembly!Y$20+$BP256*Assembly!Y$21+$BQ256*Assembly!Y$22+$BR256*Assembly!Y$23+$BS256*Assembly!Y$24</f>
        <v>#VALUE!</v>
      </c>
      <c r="CC256" s="133" t="e">
        <f t="shared" si="8"/>
        <v>#VALUE!</v>
      </c>
      <c r="CD256" s="130" t="e">
        <f t="shared" si="9"/>
        <v>#VALUE!</v>
      </c>
      <c r="CE256" s="183" t="e">
        <f>$AY256*Assembly!AC$4+$AZ256*Assembly!AC$5+$BA256*Assembly!AC$6+$BB256*Assembly!AC$7+$BC256*Assembly!AC$8+$BD256*Assembly!AC$9+$BE256*Assembly!AC$10+$BF256*Assembly!AC$11+$BG256*Assembly!AC$12+$BH256*Assembly!AC$13+$BI256*Assembly!AC$14+$BJ256*Assembly!AC$15+$BK256*Assembly!AC$16+$BL256*Assembly!AC$17+$BM256*Assembly!AC$18+$BN256*Assembly!AC$19+$BO256*Assembly!AC$20+$BP256*Assembly!AC$21+$BQ256*Assembly!AC$22+$BR256*Assembly!AC$23+$BS256*Assembly!AC$24</f>
        <v>#VALUE!</v>
      </c>
      <c r="CF256" s="145" t="e">
        <f>$AY256*Assembly!M$4+$AZ256*Assembly!M$5+$BA256*Assembly!M$6+$BB256*Assembly!M$7+$BC256*Assembly!M$8+$BD256*Assembly!M$9+$BE256*Assembly!M$10+$BF256*Assembly!M$11+$BG256*Assembly!M$12+$BH256*Assembly!M$13+$BI256*Assembly!M$14+$BJ256*Assembly!M$15+$BK256*Assembly!M$16+$BL256*Assembly!M$17+$BM256*Assembly!M$18+$BN256*Assembly!M$19+$BO256*Assembly!M$20+$BP256*Assembly!M$21+$BQ256*Assembly!M$22+$BR256*Assembly!M$23+$BS256*Assembly!M$24</f>
        <v>#VALUE!</v>
      </c>
      <c r="CG256" s="145" t="e">
        <f>$AY256*Assembly!N$4+$AZ256*Assembly!N$5+$BA256*Assembly!N$6+$BB256*Assembly!N$7+$BC256*Assembly!N$8+$BD256*Assembly!N$9+$BE256*Assembly!N$10+$BF256*Assembly!N$11+$BG256*Assembly!N$12+$BH256*Assembly!N$13+$BI256*Assembly!N$14+$BJ256*Assembly!N$15+$BK256*Assembly!N$16+$BL256*Assembly!N$17+$BM256*Assembly!N$18+$BN256*Assembly!N$19+$BO256*Assembly!N$20+$BP256*Assembly!N$21+$BQ256*Assembly!N$22+$BR256*Assembly!N$23+$BS256*Assembly!N$24</f>
        <v>#VALUE!</v>
      </c>
      <c r="CH256" s="145" t="e">
        <f>$AY256*Assembly!O$4+$AZ256*Assembly!O$5+$BA256*Assembly!O$6+$BB256*Assembly!O$7+$BC256*Assembly!O$8+$BD256*Assembly!O$9+$BE256*Assembly!O$10+$BF256*Assembly!O$11+$BG256*Assembly!O$12+$BH256*Assembly!O$13+$BI256*Assembly!O$14+$BJ256*Assembly!O$15+$BK256*Assembly!O$16+$BL256*Assembly!O$17+$BM256*Assembly!O$18+$BN256*Assembly!O$19+$BO256*Assembly!O$20+$BP256*Assembly!O$21+$BQ256*Assembly!O$22+$BR256*Assembly!O$23+$BS256*Assembly!O$24</f>
        <v>#VALUE!</v>
      </c>
      <c r="CI256" s="140" t="e">
        <f>$AY256*Assembly!P$4+$AZ256*Assembly!P$5+$BA256*Assembly!P$6+$BB256*Assembly!P$7+$BC256*Assembly!P$8+$BD256*Assembly!P$9+$BE256*Assembly!P$10+$BF256*Assembly!P$11+$BG256*Assembly!P$12+$BH256*Assembly!P$13+$BI256*Assembly!P$14+$BJ256*Assembly!P$15+$BK256*Assembly!P$16+$BL256*Assembly!P$17+$BM256*Assembly!P$18+$BN256*Assembly!P$19+$BO256*Assembly!P$20+$BP256*Assembly!P$21+$BQ256*Assembly!P$22+$BR256*Assembly!P$23+$BS256*Assembly!P$24</f>
        <v>#VALUE!</v>
      </c>
      <c r="CJ256" s="140" t="e">
        <f>$AY256*Assembly!Q$4+$AZ256*Assembly!Q$5+$BA256*Assembly!Q$6+$BB256*Assembly!Q$7+$BC256*Assembly!Q$8+$BD256*Assembly!Q$9+$BE256*Assembly!Q$10+$BF256*Assembly!Q$11+$BG256*Assembly!Q$12+$BH256*Assembly!Q$13+$BI256*Assembly!Q$14+$BJ256*Assembly!Q$15+$BK256*Assembly!Q$16+$BL256*Assembly!Q$17+$BM256*Assembly!Q$18+$BN256*Assembly!Q$19+$BO256*Assembly!Q$20+$BP256*Assembly!Q$21+$BQ256*Assembly!Q$22+$BR256*Assembly!Q$23+$BS256*Assembly!Q$24</f>
        <v>#VALUE!</v>
      </c>
      <c r="CK256" s="145" t="e">
        <f>$AY256*Assembly!R$4+$AZ256*Assembly!R$5+$BA256*Assembly!R$6+$BB256*Assembly!R$7+$BC256*Assembly!R$8+$BD256*Assembly!R$9+$BE256*Assembly!R$10+$BF256*Assembly!R$11+$BG256*Assembly!R$12+$BH256*Assembly!R$13+$BI256*Assembly!R$14+$BJ256*Assembly!R$15+$BK256*Assembly!R$16+$BL256*Assembly!R$17+$BM256*Assembly!R$18+$BN256*Assembly!R$19+$BO256*Assembly!R$20+$BP256*Assembly!R$21+$BQ256*Assembly!R$22+$BR256*Assembly!R$23+$BS256*Assembly!R$24</f>
        <v>#VALUE!</v>
      </c>
      <c r="CL256" s="140" t="e">
        <f>$AY256*Assembly!S$4+$AZ256*Assembly!S$5+$BA256*Assembly!S$6+$BB256*Assembly!S$7+$BC256*Assembly!S$8+$BD256*Assembly!S$9+$BE256*Assembly!S$10+$BF256*Assembly!S$11+$BG256*Assembly!S$12+$BH256*Assembly!S$13+$BI256*Assembly!S$14+$BJ256*Assembly!S$15+$BK256*Assembly!S$16+$BL256*Assembly!S$17+$BM256*Assembly!S$18+$BN256*Assembly!S$19+$BO256*Assembly!S$20+$BP256*Assembly!S$21+$BQ256*Assembly!S$22+$BR256*Assembly!S$23+$BS256*Assembly!S$24</f>
        <v>#VALUE!</v>
      </c>
      <c r="CM256" s="140" t="e">
        <f>$AY256*Assembly!T$4+$AZ256*Assembly!T$5+$BA256*Assembly!T$6+$BB256*Assembly!T$7+$BC256*Assembly!T$8+$BD256*Assembly!T$9+$BE256*Assembly!T$10+$BF256*Assembly!T$11+$BG256*Assembly!T$12+$BH256*Assembly!T$13+$BI256*Assembly!T$14+$BJ256*Assembly!T$15+$BK256*Assembly!T$16+$BL256*Assembly!T$17+$BM256*Assembly!T$18+$BN256*Assembly!T$19+$BO256*Assembly!T$20+$BP256*Assembly!T$21+$BQ256*Assembly!T$22+$BR256*Assembly!T$23+$BS256*Assembly!T$24</f>
        <v>#VALUE!</v>
      </c>
      <c r="CN256" s="140" t="e">
        <f>$AY256*Assembly!U$4+$AZ256*Assembly!U$5+$BA256*Assembly!U$6+$BB256*Assembly!U$7+$BC256*Assembly!U$8+$BD256*Assembly!U$9+$BE256*Assembly!U$10+$BF256*Assembly!U$11+$BG256*Assembly!U$12+$BH256*Assembly!U$13+$BI256*Assembly!U$14+$BJ256*Assembly!U$15+$BK256*Assembly!U$16+$BL256*Assembly!U$17+$BM256*Assembly!U$18+$BN256*Assembly!U$19+$BO256*Assembly!U$20+$BP256*Assembly!U$21+$BQ256*Assembly!U$22+$BR256*Assembly!U$23+$BS256*Assembly!U$24</f>
        <v>#VALUE!</v>
      </c>
      <c r="CO256" s="145" t="e">
        <f>$AY256*Assembly!V$4+$AZ256*Assembly!V$5+$BA256*Assembly!V$6+$BB256*Assembly!V$7+$BC256*Assembly!V$8+$BD256*Assembly!V$9+$BE256*Assembly!V$10+$BF256*Assembly!V$11+$BG256*Assembly!V$12+$BH256*Assembly!V$13+$BI256*Assembly!V$14+$BJ256*Assembly!V$15+$BK256*Assembly!V$16+$BL256*Assembly!V$17+$BM256*Assembly!V$18+$BN256*Assembly!V$19+$BO256*Assembly!V$20+$BP256*Assembly!V$21+$BQ256*Assembly!V$22+$BR256*Assembly!V$23+$BS256*Assembly!V$24</f>
        <v>#VALUE!</v>
      </c>
      <c r="CP256" s="145" t="e">
        <f>CF256*Refining!$F$3</f>
        <v>#VALUE!</v>
      </c>
      <c r="CQ256" s="145" t="e">
        <f>CG256*Refining!$F$4</f>
        <v>#VALUE!</v>
      </c>
      <c r="CR256" s="145" t="e">
        <f>CH256*Refining!$F$5</f>
        <v>#VALUE!</v>
      </c>
      <c r="CS256" s="145" t="e">
        <f>CI256*Refining!$F$6</f>
        <v>#VALUE!</v>
      </c>
      <c r="CT256" s="145" t="e">
        <f>CJ256*Refining!$F$7</f>
        <v>#VALUE!</v>
      </c>
      <c r="CU256" s="145" t="e">
        <f>CK256*Refining!$F$8</f>
        <v>#VALUE!</v>
      </c>
      <c r="CV256" s="145" t="e">
        <f>CL256*Refining!$F$9</f>
        <v>#VALUE!</v>
      </c>
      <c r="CW256" s="145" t="e">
        <f>CM256*Refining!$F$10</f>
        <v>#VALUE!</v>
      </c>
      <c r="CX256" s="145" t="e">
        <f>CN256*Refining!$F$11</f>
        <v>#VALUE!</v>
      </c>
      <c r="CY256" s="145" t="e">
        <f>CO256*Refining!$F$12</f>
        <v>#VALUE!</v>
      </c>
      <c r="CZ256" s="185" t="e">
        <f t="shared" ref="CZ256:DS256" si="1032">IF(CF256 = 0, "", CF256)</f>
        <v>#VALUE!</v>
      </c>
      <c r="DA256" s="186" t="e">
        <f t="shared" si="1032"/>
        <v>#VALUE!</v>
      </c>
      <c r="DB256" s="186" t="e">
        <f t="shared" si="1032"/>
        <v>#VALUE!</v>
      </c>
      <c r="DC256" s="186" t="e">
        <f t="shared" si="1032"/>
        <v>#VALUE!</v>
      </c>
      <c r="DD256" s="186" t="e">
        <f t="shared" si="1032"/>
        <v>#VALUE!</v>
      </c>
      <c r="DE256" s="186" t="e">
        <f t="shared" si="1032"/>
        <v>#VALUE!</v>
      </c>
      <c r="DF256" s="186" t="e">
        <f t="shared" si="1032"/>
        <v>#VALUE!</v>
      </c>
      <c r="DG256" s="186" t="e">
        <f t="shared" si="1032"/>
        <v>#VALUE!</v>
      </c>
      <c r="DH256" s="186" t="e">
        <f t="shared" si="1032"/>
        <v>#VALUE!</v>
      </c>
      <c r="DI256" s="187" t="e">
        <f t="shared" si="1032"/>
        <v>#VALUE!</v>
      </c>
      <c r="DJ256" s="185" t="e">
        <f t="shared" si="1032"/>
        <v>#VALUE!</v>
      </c>
      <c r="DK256" s="186" t="e">
        <f t="shared" si="1032"/>
        <v>#VALUE!</v>
      </c>
      <c r="DL256" s="186" t="e">
        <f t="shared" si="1032"/>
        <v>#VALUE!</v>
      </c>
      <c r="DM256" s="186" t="e">
        <f t="shared" si="1032"/>
        <v>#VALUE!</v>
      </c>
      <c r="DN256" s="211" t="e">
        <f t="shared" si="1032"/>
        <v>#VALUE!</v>
      </c>
      <c r="DO256" s="186" t="e">
        <f t="shared" si="1032"/>
        <v>#VALUE!</v>
      </c>
      <c r="DP256" s="186" t="e">
        <f t="shared" si="1032"/>
        <v>#VALUE!</v>
      </c>
      <c r="DQ256" s="186" t="e">
        <f t="shared" si="1032"/>
        <v>#VALUE!</v>
      </c>
      <c r="DR256" s="186" t="e">
        <f t="shared" si="1032"/>
        <v>#VALUE!</v>
      </c>
      <c r="DS256" s="187" t="e">
        <f t="shared" si="1032"/>
        <v>#VALUE!</v>
      </c>
      <c r="DT256" s="185" t="e">
        <f t="shared" si="11"/>
        <v>#VALUE!</v>
      </c>
      <c r="DU256" s="189" t="e">
        <f t="shared" si="12"/>
        <v>#VALUE!</v>
      </c>
      <c r="DV256" s="133" t="e">
        <f>CZ256*'Ores &amp; Ingots'!$C$3+DA256*'Ores &amp; Ingots'!$C$4+DB256*'Ores &amp; Ingots'!$C$5+DC256*'Ores &amp; Ingots'!$C$6+DD256*'Ores &amp; Ingots'!$C$7+DE256*'Ores &amp; Ingots'!$C$8+DF256*'Ores &amp; Ingots'!$C$9+DG256*'Ores &amp; Ingots'!$C$10+DH256*'Ores &amp; Ingots'!$C$11+DI256*'Ores &amp; Ingots'!$C$12</f>
        <v>#VALUE!</v>
      </c>
      <c r="DW256" s="133" t="e">
        <f>DJ256*'Ores &amp; Ingots'!$B$3+DK256*'Ores &amp; Ingots'!$B$4+DL256*'Ores &amp; Ingots'!$B$5+DM256*'Ores &amp; Ingots'!$B$6+DN256*'Ores &amp; Ingots'!$B$7+DO256*'Ores &amp; Ingots'!$B$8+DP256*'Ores &amp; Ingots'!$B$9+DQ256*'Ores &amp; Ingots'!$B$10+DR256*'Ores &amp; Ingots'!$B$11+DS256*'Ores &amp; Ingots'!$B$12</f>
        <v>#VALUE!</v>
      </c>
      <c r="DX256" s="189" t="e">
        <f>CZ256*Refining!$G$3+DA256*Refining!$G$4+DB256*Refining!$G$5+DC256*Refining!$G$6+DD256*Refining!$G$7+DE256*Refining!$G$8+DF256*Refining!$G$9+DG256*Refining!$G$10+DH256*Refining!$G$11+DI256*Refining!$G$12</f>
        <v>#VALUE!</v>
      </c>
      <c r="DY256" s="189" t="e">
        <f t="shared" si="13"/>
        <v>#VALUE!</v>
      </c>
      <c r="DZ256" s="192" t="e">
        <f t="shared" si="14"/>
        <v>#VALUE!</v>
      </c>
      <c r="EA256" s="185" t="e">
        <f t="shared" si="15"/>
        <v>#VALUE!</v>
      </c>
      <c r="EB256" s="194" t="e">
        <f t="shared" ref="EB256:EC256" si="1033">EA256/60</f>
        <v>#VALUE!</v>
      </c>
      <c r="EC256" s="194" t="e">
        <f t="shared" si="1033"/>
        <v>#VALUE!</v>
      </c>
      <c r="ED256" s="185" t="e">
        <f t="shared" si="17"/>
        <v>#VALUE!</v>
      </c>
      <c r="EE256" s="194" t="e">
        <f t="shared" ref="EE256:EF256" si="1034">ED256/1000</f>
        <v>#VALUE!</v>
      </c>
      <c r="EF256" s="196" t="e">
        <f t="shared" si="1034"/>
        <v>#VALUE!</v>
      </c>
      <c r="EG256" s="130" t="e">
        <f t="shared" si="19"/>
        <v>#VALUE!</v>
      </c>
      <c r="EH256" s="132" t="e">
        <f t="shared" si="20"/>
        <v>#VALUE!</v>
      </c>
      <c r="EI256" s="133" t="s">
        <v>28</v>
      </c>
    </row>
    <row r="257" spans="1:139" ht="12.75" x14ac:dyDescent="0.2">
      <c r="A257" s="865"/>
      <c r="B257" s="228" t="s">
        <v>409</v>
      </c>
      <c r="C257" s="216" t="s">
        <v>155</v>
      </c>
      <c r="D257" s="216">
        <v>1</v>
      </c>
      <c r="E257" s="216">
        <v>1</v>
      </c>
      <c r="F257" s="216">
        <v>1</v>
      </c>
      <c r="G257" s="229">
        <f t="shared" si="0"/>
        <v>0.125</v>
      </c>
      <c r="H257" s="230">
        <v>8</v>
      </c>
      <c r="I257" s="230">
        <v>20</v>
      </c>
      <c r="J257" s="230">
        <f>H257/Main!$D$9</f>
        <v>1.6</v>
      </c>
      <c r="K257" s="230">
        <f>I257/Main!$D$10</f>
        <v>10</v>
      </c>
      <c r="L257" s="230">
        <f t="shared" si="1"/>
        <v>6.25</v>
      </c>
      <c r="M257" s="230">
        <v>1</v>
      </c>
      <c r="N257" s="233"/>
      <c r="O257" s="233"/>
      <c r="P257" s="233"/>
      <c r="Q257" s="232"/>
      <c r="R257" s="233"/>
      <c r="S257" s="234"/>
      <c r="T257" s="234"/>
      <c r="U257" s="233"/>
      <c r="V257" s="233"/>
      <c r="W257" s="234"/>
      <c r="X257" s="234"/>
      <c r="Y257" s="233"/>
      <c r="Z257" s="233"/>
      <c r="AA257" s="233"/>
      <c r="AB257" s="233"/>
      <c r="AC257" s="366"/>
      <c r="AD257" s="227">
        <v>1</v>
      </c>
      <c r="AE257" s="226">
        <v>0</v>
      </c>
      <c r="AF257" s="226">
        <v>0</v>
      </c>
      <c r="AG257" s="226">
        <v>0</v>
      </c>
      <c r="AH257" s="226">
        <v>0</v>
      </c>
      <c r="AI257" s="226">
        <v>0</v>
      </c>
      <c r="AJ257" s="226">
        <v>0</v>
      </c>
      <c r="AK257" s="226">
        <v>0</v>
      </c>
      <c r="AL257" s="226">
        <v>0</v>
      </c>
      <c r="AM257" s="226">
        <v>0</v>
      </c>
      <c r="AN257" s="226">
        <v>0</v>
      </c>
      <c r="AO257" s="226">
        <v>0</v>
      </c>
      <c r="AP257" s="226">
        <v>0</v>
      </c>
      <c r="AQ257" s="226">
        <v>0</v>
      </c>
      <c r="AR257" s="226">
        <v>0</v>
      </c>
      <c r="AS257" s="226">
        <v>0</v>
      </c>
      <c r="AT257" s="226">
        <v>0</v>
      </c>
      <c r="AU257" s="226">
        <v>0</v>
      </c>
      <c r="AV257" s="226">
        <v>0</v>
      </c>
      <c r="AW257" s="226">
        <v>0</v>
      </c>
      <c r="AX257" s="226">
        <v>0</v>
      </c>
      <c r="AY257" s="407">
        <f t="shared" ref="AY257:BS257" si="1035">IF(AD257 = 0, "", AD257)</f>
        <v>1</v>
      </c>
      <c r="AZ257" s="216" t="str">
        <f t="shared" si="1035"/>
        <v/>
      </c>
      <c r="BA257" s="216" t="str">
        <f t="shared" si="1035"/>
        <v/>
      </c>
      <c r="BB257" s="216" t="str">
        <f t="shared" si="1035"/>
        <v/>
      </c>
      <c r="BC257" s="216" t="str">
        <f t="shared" si="1035"/>
        <v/>
      </c>
      <c r="BD257" s="216" t="str">
        <f t="shared" si="1035"/>
        <v/>
      </c>
      <c r="BE257" s="216" t="str">
        <f t="shared" si="1035"/>
        <v/>
      </c>
      <c r="BF257" s="216" t="str">
        <f t="shared" si="1035"/>
        <v/>
      </c>
      <c r="BG257" s="216" t="str">
        <f t="shared" si="1035"/>
        <v/>
      </c>
      <c r="BH257" s="216" t="str">
        <f t="shared" si="1035"/>
        <v/>
      </c>
      <c r="BI257" s="216" t="str">
        <f t="shared" si="1035"/>
        <v/>
      </c>
      <c r="BJ257" s="216" t="str">
        <f t="shared" si="1035"/>
        <v/>
      </c>
      <c r="BK257" s="216" t="str">
        <f t="shared" si="1035"/>
        <v/>
      </c>
      <c r="BL257" s="216" t="str">
        <f t="shared" si="1035"/>
        <v/>
      </c>
      <c r="BM257" s="216" t="str">
        <f t="shared" si="1035"/>
        <v/>
      </c>
      <c r="BN257" s="216" t="str">
        <f t="shared" si="1035"/>
        <v/>
      </c>
      <c r="BO257" s="216" t="str">
        <f t="shared" si="1035"/>
        <v/>
      </c>
      <c r="BP257" s="216" t="str">
        <f t="shared" si="1035"/>
        <v/>
      </c>
      <c r="BQ257" s="216" t="str">
        <f t="shared" si="1035"/>
        <v/>
      </c>
      <c r="BR257" s="216" t="str">
        <f t="shared" si="1035"/>
        <v/>
      </c>
      <c r="BS257" s="231" t="str">
        <f t="shared" si="1035"/>
        <v/>
      </c>
      <c r="BT257" s="225" t="e">
        <f>$AY257*Assembly!Z$4+$AZ257*Assembly!Z$5+$BA257*Assembly!Z$6+$BB257*Assembly!Z$7+$BC257*Assembly!Z$8+$BD257*Assembly!Z$9+$BE257*Assembly!Z$10+$BF257*Assembly!Z$11+$BG257*Assembly!Z$12+$BH257*Assembly!Z$13+$BI257*Assembly!Z$14+$BJ257*Assembly!Z$15+$BK257*Assembly!Z$16+$BL257*Assembly!Z$17+$BM257*Assembly!Z$18+$BN257*Assembly!Z$19+$BO257*Assembly!Z$20+$BP257*Assembly!Z$21+$BQ257*Assembly!Z$22+$BR257*Assembly!Z$23+$BS257*Assembly!Z$24</f>
        <v>#VALUE!</v>
      </c>
      <c r="BU257" s="226" t="e">
        <f t="shared" si="3"/>
        <v>#VALUE!</v>
      </c>
      <c r="BV257" s="226"/>
      <c r="BW257" s="226" t="e">
        <f>$AY257*Assembly!AD$4+$AZ257*Assembly!AD$5+$BA257*Assembly!AD$6+$BB257*Assembly!AD$7+$BC257*Assembly!AD$8+$BD257*Assembly!AD$9+$BE257*Assembly!AD$10+$BF257*Assembly!AD$11+$BG257*Assembly!AD$12+$BH257*Assembly!AD$13+$BI257*Assembly!AD$14+$BJ257*Assembly!AD$15+$BK257*Assembly!AD$16+$BL257*Assembly!AD$17+$BM257*Assembly!AD$18+$BN257*Assembly!AD$19+$BO257*Assembly!AD$20+$BP257*Assembly!AD$21+$BQ257*Assembly!AD$22+$BR257*Assembly!AD$23+$BS257*Assembly!AD$24</f>
        <v>#VALUE!</v>
      </c>
      <c r="BX257" s="236" t="e">
        <f t="shared" si="4"/>
        <v>#VALUE!</v>
      </c>
      <c r="BY257" s="237" t="e">
        <f t="shared" si="5"/>
        <v>#VALUE!</v>
      </c>
      <c r="BZ257" s="238" t="e">
        <f t="shared" si="6"/>
        <v>#VALUE!</v>
      </c>
      <c r="CA257" s="237" t="e">
        <f t="shared" si="7"/>
        <v>#VALUE!</v>
      </c>
      <c r="CB257" s="226" t="e">
        <f>$AY257*Assembly!Y$4+$AZ257*Assembly!Y$5+$BA257*Assembly!Y$6+$BB257*Assembly!Y$7+$BC257*Assembly!Y$8+$BD257*Assembly!Y$9+$BE257*Assembly!Y$10+$BF257*Assembly!Y$11+$BG257*Assembly!Y$12+$BH257*Assembly!Y$13+$BI257*Assembly!Y$14+$BJ257*Assembly!Y$15+$BK257*Assembly!Y$16+$BL257*Assembly!Y$17+$BM257*Assembly!Y$18+$BN257*Assembly!Y$19+$BO257*Assembly!Y$20+$BP257*Assembly!Y$21+$BQ257*Assembly!Y$22+$BR257*Assembly!Y$23+$BS257*Assembly!Y$24</f>
        <v>#VALUE!</v>
      </c>
      <c r="CC257" s="226" t="e">
        <f t="shared" si="8"/>
        <v>#VALUE!</v>
      </c>
      <c r="CD257" s="239" t="e">
        <f t="shared" si="9"/>
        <v>#VALUE!</v>
      </c>
      <c r="CE257" s="240" t="e">
        <f>$AY257*Assembly!AC$4+$AZ257*Assembly!AC$5+$BA257*Assembly!AC$6+$BB257*Assembly!AC$7+$BC257*Assembly!AC$8+$BD257*Assembly!AC$9+$BE257*Assembly!AC$10+$BF257*Assembly!AC$11+$BG257*Assembly!AC$12+$BH257*Assembly!AC$13+$BI257*Assembly!AC$14+$BJ257*Assembly!AC$15+$BK257*Assembly!AC$16+$BL257*Assembly!AC$17+$BM257*Assembly!AC$18+$BN257*Assembly!AC$19+$BO257*Assembly!AC$20+$BP257*Assembly!AC$21+$BQ257*Assembly!AC$22+$BR257*Assembly!AC$23+$BS257*Assembly!AC$24</f>
        <v>#VALUE!</v>
      </c>
      <c r="CF257" s="232" t="e">
        <f>$AY257*Assembly!M$4+$AZ257*Assembly!M$5+$BA257*Assembly!M$6+$BB257*Assembly!M$7+$BC257*Assembly!M$8+$BD257*Assembly!M$9+$BE257*Assembly!M$10+$BF257*Assembly!M$11+$BG257*Assembly!M$12+$BH257*Assembly!M$13+$BI257*Assembly!M$14+$BJ257*Assembly!M$15+$BK257*Assembly!M$16+$BL257*Assembly!M$17+$BM257*Assembly!M$18+$BN257*Assembly!M$19+$BO257*Assembly!M$20+$BP257*Assembly!M$21+$BQ257*Assembly!M$22+$BR257*Assembly!M$23+$BS257*Assembly!M$24</f>
        <v>#VALUE!</v>
      </c>
      <c r="CG257" s="232" t="e">
        <f>$AY257*Assembly!N$4+$AZ257*Assembly!N$5+$BA257*Assembly!N$6+$BB257*Assembly!N$7+$BC257*Assembly!N$8+$BD257*Assembly!N$9+$BE257*Assembly!N$10+$BF257*Assembly!N$11+$BG257*Assembly!N$12+$BH257*Assembly!N$13+$BI257*Assembly!N$14+$BJ257*Assembly!N$15+$BK257*Assembly!N$16+$BL257*Assembly!N$17+$BM257*Assembly!N$18+$BN257*Assembly!N$19+$BO257*Assembly!N$20+$BP257*Assembly!N$21+$BQ257*Assembly!N$22+$BR257*Assembly!N$23+$BS257*Assembly!N$24</f>
        <v>#VALUE!</v>
      </c>
      <c r="CH257" s="232" t="e">
        <f>$AY257*Assembly!O$4+$AZ257*Assembly!O$5+$BA257*Assembly!O$6+$BB257*Assembly!O$7+$BC257*Assembly!O$8+$BD257*Assembly!O$9+$BE257*Assembly!O$10+$BF257*Assembly!O$11+$BG257*Assembly!O$12+$BH257*Assembly!O$13+$BI257*Assembly!O$14+$BJ257*Assembly!O$15+$BK257*Assembly!O$16+$BL257*Assembly!O$17+$BM257*Assembly!O$18+$BN257*Assembly!O$19+$BO257*Assembly!O$20+$BP257*Assembly!O$21+$BQ257*Assembly!O$22+$BR257*Assembly!O$23+$BS257*Assembly!O$24</f>
        <v>#VALUE!</v>
      </c>
      <c r="CI257" s="230" t="e">
        <f>$AY257*Assembly!P$4+$AZ257*Assembly!P$5+$BA257*Assembly!P$6+$BB257*Assembly!P$7+$BC257*Assembly!P$8+$BD257*Assembly!P$9+$BE257*Assembly!P$10+$BF257*Assembly!P$11+$BG257*Assembly!P$12+$BH257*Assembly!P$13+$BI257*Assembly!P$14+$BJ257*Assembly!P$15+$BK257*Assembly!P$16+$BL257*Assembly!P$17+$BM257*Assembly!P$18+$BN257*Assembly!P$19+$BO257*Assembly!P$20+$BP257*Assembly!P$21+$BQ257*Assembly!P$22+$BR257*Assembly!P$23+$BS257*Assembly!P$24</f>
        <v>#VALUE!</v>
      </c>
      <c r="CJ257" s="230" t="e">
        <f>$AY257*Assembly!Q$4+$AZ257*Assembly!Q$5+$BA257*Assembly!Q$6+$BB257*Assembly!Q$7+$BC257*Assembly!Q$8+$BD257*Assembly!Q$9+$BE257*Assembly!Q$10+$BF257*Assembly!Q$11+$BG257*Assembly!Q$12+$BH257*Assembly!Q$13+$BI257*Assembly!Q$14+$BJ257*Assembly!Q$15+$BK257*Assembly!Q$16+$BL257*Assembly!Q$17+$BM257*Assembly!Q$18+$BN257*Assembly!Q$19+$BO257*Assembly!Q$20+$BP257*Assembly!Q$21+$BQ257*Assembly!Q$22+$BR257*Assembly!Q$23+$BS257*Assembly!Q$24</f>
        <v>#VALUE!</v>
      </c>
      <c r="CK257" s="232" t="e">
        <f>$AY257*Assembly!R$4+$AZ257*Assembly!R$5+$BA257*Assembly!R$6+$BB257*Assembly!R$7+$BC257*Assembly!R$8+$BD257*Assembly!R$9+$BE257*Assembly!R$10+$BF257*Assembly!R$11+$BG257*Assembly!R$12+$BH257*Assembly!R$13+$BI257*Assembly!R$14+$BJ257*Assembly!R$15+$BK257*Assembly!R$16+$BL257*Assembly!R$17+$BM257*Assembly!R$18+$BN257*Assembly!R$19+$BO257*Assembly!R$20+$BP257*Assembly!R$21+$BQ257*Assembly!R$22+$BR257*Assembly!R$23+$BS257*Assembly!R$24</f>
        <v>#VALUE!</v>
      </c>
      <c r="CL257" s="230" t="e">
        <f>$AY257*Assembly!S$4+$AZ257*Assembly!S$5+$BA257*Assembly!S$6+$BB257*Assembly!S$7+$BC257*Assembly!S$8+$BD257*Assembly!S$9+$BE257*Assembly!S$10+$BF257*Assembly!S$11+$BG257*Assembly!S$12+$BH257*Assembly!S$13+$BI257*Assembly!S$14+$BJ257*Assembly!S$15+$BK257*Assembly!S$16+$BL257*Assembly!S$17+$BM257*Assembly!S$18+$BN257*Assembly!S$19+$BO257*Assembly!S$20+$BP257*Assembly!S$21+$BQ257*Assembly!S$22+$BR257*Assembly!S$23+$BS257*Assembly!S$24</f>
        <v>#VALUE!</v>
      </c>
      <c r="CM257" s="230" t="e">
        <f>$AY257*Assembly!T$4+$AZ257*Assembly!T$5+$BA257*Assembly!T$6+$BB257*Assembly!T$7+$BC257*Assembly!T$8+$BD257*Assembly!T$9+$BE257*Assembly!T$10+$BF257*Assembly!T$11+$BG257*Assembly!T$12+$BH257*Assembly!T$13+$BI257*Assembly!T$14+$BJ257*Assembly!T$15+$BK257*Assembly!T$16+$BL257*Assembly!T$17+$BM257*Assembly!T$18+$BN257*Assembly!T$19+$BO257*Assembly!T$20+$BP257*Assembly!T$21+$BQ257*Assembly!T$22+$BR257*Assembly!T$23+$BS257*Assembly!T$24</f>
        <v>#VALUE!</v>
      </c>
      <c r="CN257" s="230" t="e">
        <f>$AY257*Assembly!U$4+$AZ257*Assembly!U$5+$BA257*Assembly!U$6+$BB257*Assembly!U$7+$BC257*Assembly!U$8+$BD257*Assembly!U$9+$BE257*Assembly!U$10+$BF257*Assembly!U$11+$BG257*Assembly!U$12+$BH257*Assembly!U$13+$BI257*Assembly!U$14+$BJ257*Assembly!U$15+$BK257*Assembly!U$16+$BL257*Assembly!U$17+$BM257*Assembly!U$18+$BN257*Assembly!U$19+$BO257*Assembly!U$20+$BP257*Assembly!U$21+$BQ257*Assembly!U$22+$BR257*Assembly!U$23+$BS257*Assembly!U$24</f>
        <v>#VALUE!</v>
      </c>
      <c r="CO257" s="232" t="e">
        <f>$AY257*Assembly!V$4+$AZ257*Assembly!V$5+$BA257*Assembly!V$6+$BB257*Assembly!V$7+$BC257*Assembly!V$8+$BD257*Assembly!V$9+$BE257*Assembly!V$10+$BF257*Assembly!V$11+$BG257*Assembly!V$12+$BH257*Assembly!V$13+$BI257*Assembly!V$14+$BJ257*Assembly!V$15+$BK257*Assembly!V$16+$BL257*Assembly!V$17+$BM257*Assembly!V$18+$BN257*Assembly!V$19+$BO257*Assembly!V$20+$BP257*Assembly!V$21+$BQ257*Assembly!V$22+$BR257*Assembly!V$23+$BS257*Assembly!V$24</f>
        <v>#VALUE!</v>
      </c>
      <c r="CP257" s="232" t="e">
        <f>CF257*Refining!$F$3</f>
        <v>#VALUE!</v>
      </c>
      <c r="CQ257" s="232" t="e">
        <f>CG257*Refining!$F$4</f>
        <v>#VALUE!</v>
      </c>
      <c r="CR257" s="232" t="e">
        <f>CH257*Refining!$F$5</f>
        <v>#VALUE!</v>
      </c>
      <c r="CS257" s="232" t="e">
        <f>CI257*Refining!$F$6</f>
        <v>#VALUE!</v>
      </c>
      <c r="CT257" s="232" t="e">
        <f>CJ257*Refining!$F$7</f>
        <v>#VALUE!</v>
      </c>
      <c r="CU257" s="232" t="e">
        <f>CK257*Refining!$F$8</f>
        <v>#VALUE!</v>
      </c>
      <c r="CV257" s="232" t="e">
        <f>CL257*Refining!$F$9</f>
        <v>#VALUE!</v>
      </c>
      <c r="CW257" s="232" t="e">
        <f>CM257*Refining!$F$10</f>
        <v>#VALUE!</v>
      </c>
      <c r="CX257" s="232" t="e">
        <f>CN257*Refining!$F$11</f>
        <v>#VALUE!</v>
      </c>
      <c r="CY257" s="232" t="e">
        <f>CO257*Refining!$F$12</f>
        <v>#VALUE!</v>
      </c>
      <c r="CZ257" s="243" t="e">
        <f t="shared" ref="CZ257:DS257" si="1036">IF(CF257 = 0, "", CF257)</f>
        <v>#VALUE!</v>
      </c>
      <c r="DA257" s="246" t="e">
        <f t="shared" si="1036"/>
        <v>#VALUE!</v>
      </c>
      <c r="DB257" s="246" t="e">
        <f t="shared" si="1036"/>
        <v>#VALUE!</v>
      </c>
      <c r="DC257" s="246" t="e">
        <f t="shared" si="1036"/>
        <v>#VALUE!</v>
      </c>
      <c r="DD257" s="246" t="e">
        <f t="shared" si="1036"/>
        <v>#VALUE!</v>
      </c>
      <c r="DE257" s="246" t="e">
        <f t="shared" si="1036"/>
        <v>#VALUE!</v>
      </c>
      <c r="DF257" s="246" t="e">
        <f t="shared" si="1036"/>
        <v>#VALUE!</v>
      </c>
      <c r="DG257" s="246" t="e">
        <f t="shared" si="1036"/>
        <v>#VALUE!</v>
      </c>
      <c r="DH257" s="246" t="e">
        <f t="shared" si="1036"/>
        <v>#VALUE!</v>
      </c>
      <c r="DI257" s="251" t="e">
        <f t="shared" si="1036"/>
        <v>#VALUE!</v>
      </c>
      <c r="DJ257" s="243" t="e">
        <f t="shared" si="1036"/>
        <v>#VALUE!</v>
      </c>
      <c r="DK257" s="246" t="e">
        <f t="shared" si="1036"/>
        <v>#VALUE!</v>
      </c>
      <c r="DL257" s="246" t="e">
        <f t="shared" si="1036"/>
        <v>#VALUE!</v>
      </c>
      <c r="DM257" s="246" t="e">
        <f t="shared" si="1036"/>
        <v>#VALUE!</v>
      </c>
      <c r="DN257" s="254" t="e">
        <f t="shared" si="1036"/>
        <v>#VALUE!</v>
      </c>
      <c r="DO257" s="246" t="e">
        <f t="shared" si="1036"/>
        <v>#VALUE!</v>
      </c>
      <c r="DP257" s="246" t="e">
        <f t="shared" si="1036"/>
        <v>#VALUE!</v>
      </c>
      <c r="DQ257" s="246" t="e">
        <f t="shared" si="1036"/>
        <v>#VALUE!</v>
      </c>
      <c r="DR257" s="246" t="e">
        <f t="shared" si="1036"/>
        <v>#VALUE!</v>
      </c>
      <c r="DS257" s="251" t="e">
        <f t="shared" si="1036"/>
        <v>#VALUE!</v>
      </c>
      <c r="DT257" s="243" t="e">
        <f t="shared" si="11"/>
        <v>#VALUE!</v>
      </c>
      <c r="DU257" s="245" t="e">
        <f t="shared" si="12"/>
        <v>#VALUE!</v>
      </c>
      <c r="DV257" s="226" t="e">
        <f>CZ257*'Ores &amp; Ingots'!$C$3+DA257*'Ores &amp; Ingots'!$C$4+DB257*'Ores &amp; Ingots'!$C$5+DC257*'Ores &amp; Ingots'!$C$6+DD257*'Ores &amp; Ingots'!$C$7+DE257*'Ores &amp; Ingots'!$C$8+DF257*'Ores &amp; Ingots'!$C$9+DG257*'Ores &amp; Ingots'!$C$10+DH257*'Ores &amp; Ingots'!$C$11+DI257*'Ores &amp; Ingots'!$C$12</f>
        <v>#VALUE!</v>
      </c>
      <c r="DW257" s="226" t="e">
        <f>DJ257*'Ores &amp; Ingots'!$B$3+DK257*'Ores &amp; Ingots'!$B$4+DL257*'Ores &amp; Ingots'!$B$5+DM257*'Ores &amp; Ingots'!$B$6+DN257*'Ores &amp; Ingots'!$B$7+DO257*'Ores &amp; Ingots'!$B$8+DP257*'Ores &amp; Ingots'!$B$9+DQ257*'Ores &amp; Ingots'!$B$10+DR257*'Ores &amp; Ingots'!$B$11+DS257*'Ores &amp; Ingots'!$B$12</f>
        <v>#VALUE!</v>
      </c>
      <c r="DX257" s="245" t="e">
        <f>CZ257*Refining!$G$3+DA257*Refining!$G$4+DB257*Refining!$G$5+DC257*Refining!$G$6+DD257*Refining!$G$7+DE257*Refining!$G$8+DF257*Refining!$G$9+DG257*Refining!$G$10+DH257*Refining!$G$11+DI257*Refining!$G$12</f>
        <v>#VALUE!</v>
      </c>
      <c r="DY257" s="189" t="e">
        <f t="shared" si="13"/>
        <v>#VALUE!</v>
      </c>
      <c r="DZ257" s="260" t="e">
        <f t="shared" si="14"/>
        <v>#VALUE!</v>
      </c>
      <c r="EA257" s="243" t="e">
        <f t="shared" si="15"/>
        <v>#VALUE!</v>
      </c>
      <c r="EB257" s="262" t="e">
        <f t="shared" ref="EB257:EC257" si="1037">EA257/60</f>
        <v>#VALUE!</v>
      </c>
      <c r="EC257" s="262" t="e">
        <f t="shared" si="1037"/>
        <v>#VALUE!</v>
      </c>
      <c r="ED257" s="243" t="e">
        <f t="shared" si="17"/>
        <v>#VALUE!</v>
      </c>
      <c r="EE257" s="262" t="e">
        <f t="shared" ref="EE257:EF257" si="1038">ED257/1000</f>
        <v>#VALUE!</v>
      </c>
      <c r="EF257" s="264" t="e">
        <f t="shared" si="1038"/>
        <v>#VALUE!</v>
      </c>
      <c r="EG257" s="239" t="e">
        <f t="shared" si="19"/>
        <v>#VALUE!</v>
      </c>
      <c r="EH257" s="266" t="e">
        <f t="shared" si="20"/>
        <v>#VALUE!</v>
      </c>
      <c r="EI257" s="133" t="s">
        <v>28</v>
      </c>
    </row>
    <row r="258" spans="1:139" ht="12.75" x14ac:dyDescent="0.2">
      <c r="A258" s="892" t="s">
        <v>439</v>
      </c>
      <c r="B258" s="55" t="s">
        <v>411</v>
      </c>
      <c r="C258" s="56" t="s">
        <v>155</v>
      </c>
      <c r="D258" s="56">
        <v>1</v>
      </c>
      <c r="E258" s="56">
        <v>1</v>
      </c>
      <c r="F258" s="56">
        <v>1</v>
      </c>
      <c r="G258" s="57">
        <f t="shared" si="0"/>
        <v>0.125</v>
      </c>
      <c r="H258" s="58">
        <v>8</v>
      </c>
      <c r="I258" s="58">
        <v>24</v>
      </c>
      <c r="J258" s="58">
        <f>H258/Main!$D$9</f>
        <v>1.6</v>
      </c>
      <c r="K258" s="58">
        <f>I258/Main!$D$10</f>
        <v>12</v>
      </c>
      <c r="L258" s="58">
        <f t="shared" si="1"/>
        <v>7.5</v>
      </c>
      <c r="M258" s="58">
        <v>0.16</v>
      </c>
      <c r="N258" s="60"/>
      <c r="O258" s="60"/>
      <c r="P258" s="60"/>
      <c r="Q258" s="62"/>
      <c r="R258" s="60"/>
      <c r="S258" s="63"/>
      <c r="T258" s="63"/>
      <c r="U258" s="60"/>
      <c r="V258" s="60"/>
      <c r="W258" s="63"/>
      <c r="X258" s="63"/>
      <c r="Y258" s="60"/>
      <c r="Z258" s="60"/>
      <c r="AA258" s="60"/>
      <c r="AB258" s="60"/>
      <c r="AC258" s="367"/>
      <c r="AD258" s="83">
        <v>5</v>
      </c>
      <c r="AE258" s="81">
        <v>0</v>
      </c>
      <c r="AF258" s="81">
        <v>0</v>
      </c>
      <c r="AG258" s="81">
        <v>0</v>
      </c>
      <c r="AH258" s="81">
        <v>0</v>
      </c>
      <c r="AI258" s="81">
        <v>0</v>
      </c>
      <c r="AJ258" s="81">
        <v>0</v>
      </c>
      <c r="AK258" s="81">
        <v>0</v>
      </c>
      <c r="AL258" s="81">
        <v>0</v>
      </c>
      <c r="AM258" s="81">
        <v>0</v>
      </c>
      <c r="AN258" s="81">
        <v>0</v>
      </c>
      <c r="AO258" s="81">
        <v>2</v>
      </c>
      <c r="AP258" s="81">
        <v>0</v>
      </c>
      <c r="AQ258" s="81">
        <v>0</v>
      </c>
      <c r="AR258" s="81">
        <v>0</v>
      </c>
      <c r="AS258" s="81">
        <v>0</v>
      </c>
      <c r="AT258" s="81">
        <v>0</v>
      </c>
      <c r="AU258" s="81">
        <v>0</v>
      </c>
      <c r="AV258" s="81">
        <v>0</v>
      </c>
      <c r="AW258" s="81">
        <v>0</v>
      </c>
      <c r="AX258" s="81">
        <v>0</v>
      </c>
      <c r="AY258" s="405">
        <f t="shared" ref="AY258:BS258" si="1039">IF(AD258 = 0, "", AD258)</f>
        <v>5</v>
      </c>
      <c r="AZ258" s="56" t="str">
        <f t="shared" si="1039"/>
        <v/>
      </c>
      <c r="BA258" s="56" t="str">
        <f t="shared" si="1039"/>
        <v/>
      </c>
      <c r="BB258" s="56" t="str">
        <f t="shared" si="1039"/>
        <v/>
      </c>
      <c r="BC258" s="56" t="str">
        <f t="shared" si="1039"/>
        <v/>
      </c>
      <c r="BD258" s="56" t="str">
        <f t="shared" si="1039"/>
        <v/>
      </c>
      <c r="BE258" s="56" t="str">
        <f t="shared" si="1039"/>
        <v/>
      </c>
      <c r="BF258" s="56" t="str">
        <f t="shared" si="1039"/>
        <v/>
      </c>
      <c r="BG258" s="56" t="str">
        <f t="shared" si="1039"/>
        <v/>
      </c>
      <c r="BH258" s="56" t="str">
        <f t="shared" si="1039"/>
        <v/>
      </c>
      <c r="BI258" s="56" t="str">
        <f t="shared" si="1039"/>
        <v/>
      </c>
      <c r="BJ258" s="81">
        <f t="shared" si="1039"/>
        <v>2</v>
      </c>
      <c r="BK258" s="56" t="str">
        <f t="shared" si="1039"/>
        <v/>
      </c>
      <c r="BL258" s="56" t="str">
        <f t="shared" si="1039"/>
        <v/>
      </c>
      <c r="BM258" s="56" t="str">
        <f t="shared" si="1039"/>
        <v/>
      </c>
      <c r="BN258" s="56" t="str">
        <f t="shared" si="1039"/>
        <v/>
      </c>
      <c r="BO258" s="56" t="str">
        <f t="shared" si="1039"/>
        <v/>
      </c>
      <c r="BP258" s="56" t="str">
        <f t="shared" si="1039"/>
        <v/>
      </c>
      <c r="BQ258" s="56" t="str">
        <f t="shared" si="1039"/>
        <v/>
      </c>
      <c r="BR258" s="56" t="str">
        <f t="shared" si="1039"/>
        <v/>
      </c>
      <c r="BS258" s="85" t="str">
        <f t="shared" si="1039"/>
        <v/>
      </c>
      <c r="BT258" s="93" t="e">
        <f>$AY258*Assembly!Z$4+$AZ258*Assembly!Z$5+$BA258*Assembly!Z$6+$BB258*Assembly!Z$7+$BC258*Assembly!Z$8+$BD258*Assembly!Z$9+$BE258*Assembly!Z$10+$BF258*Assembly!Z$11+$BG258*Assembly!Z$12+$BH258*Assembly!Z$13+$BI258*Assembly!Z$14+$BJ258*Assembly!Z$15+$BK258*Assembly!Z$16+$BL258*Assembly!Z$17+$BM258*Assembly!Z$18+$BN258*Assembly!Z$19+$BO258*Assembly!Z$20+$BP258*Assembly!Z$21+$BQ258*Assembly!Z$22+$BR258*Assembly!Z$23+$BS258*Assembly!Z$24</f>
        <v>#VALUE!</v>
      </c>
      <c r="BU258" s="81" t="e">
        <f t="shared" si="3"/>
        <v>#VALUE!</v>
      </c>
      <c r="BV258" s="81"/>
      <c r="BW258" s="81" t="e">
        <f>$AY258*Assembly!AD$4+$AZ258*Assembly!AD$5+$BA258*Assembly!AD$6+$BB258*Assembly!AD$7+$BC258*Assembly!AD$8+$BD258*Assembly!AD$9+$BE258*Assembly!AD$10+$BF258*Assembly!AD$11+$BG258*Assembly!AD$12+$BH258*Assembly!AD$13+$BI258*Assembly!AD$14+$BJ258*Assembly!AD$15+$BK258*Assembly!AD$16+$BL258*Assembly!AD$17+$BM258*Assembly!AD$18+$BN258*Assembly!AD$19+$BO258*Assembly!AD$20+$BP258*Assembly!AD$21+$BQ258*Assembly!AD$22+$BR258*Assembly!AD$23+$BS258*Assembly!AD$24</f>
        <v>#VALUE!</v>
      </c>
      <c r="BX258" s="98" t="e">
        <f t="shared" si="4"/>
        <v>#VALUE!</v>
      </c>
      <c r="BY258" s="99" t="e">
        <f t="shared" si="5"/>
        <v>#VALUE!</v>
      </c>
      <c r="BZ258" s="101" t="e">
        <f t="shared" si="6"/>
        <v>#VALUE!</v>
      </c>
      <c r="CA258" s="99" t="e">
        <f t="shared" si="7"/>
        <v>#VALUE!</v>
      </c>
      <c r="CB258" s="81" t="e">
        <f>$AY258*Assembly!Y$4+$AZ258*Assembly!Y$5+$BA258*Assembly!Y$6+$BB258*Assembly!Y$7+$BC258*Assembly!Y$8+$BD258*Assembly!Y$9+$BE258*Assembly!Y$10+$BF258*Assembly!Y$11+$BG258*Assembly!Y$12+$BH258*Assembly!Y$13+$BI258*Assembly!Y$14+$BJ258*Assembly!Y$15+$BK258*Assembly!Y$16+$BL258*Assembly!Y$17+$BM258*Assembly!Y$18+$BN258*Assembly!Y$19+$BO258*Assembly!Y$20+$BP258*Assembly!Y$21+$BQ258*Assembly!Y$22+$BR258*Assembly!Y$23+$BS258*Assembly!Y$24</f>
        <v>#VALUE!</v>
      </c>
      <c r="CC258" s="81" t="e">
        <f t="shared" si="8"/>
        <v>#VALUE!</v>
      </c>
      <c r="CD258" s="106" t="e">
        <f t="shared" si="9"/>
        <v>#VALUE!</v>
      </c>
      <c r="CE258" s="108" t="e">
        <f>$AY258*Assembly!AC$4+$AZ258*Assembly!AC$5+$BA258*Assembly!AC$6+$BB258*Assembly!AC$7+$BC258*Assembly!AC$8+$BD258*Assembly!AC$9+$BE258*Assembly!AC$10+$BF258*Assembly!AC$11+$BG258*Assembly!AC$12+$BH258*Assembly!AC$13+$BI258*Assembly!AC$14+$BJ258*Assembly!AC$15+$BK258*Assembly!AC$16+$BL258*Assembly!AC$17+$BM258*Assembly!AC$18+$BN258*Assembly!AC$19+$BO258*Assembly!AC$20+$BP258*Assembly!AC$21+$BQ258*Assembly!AC$22+$BR258*Assembly!AC$23+$BS258*Assembly!AC$24</f>
        <v>#VALUE!</v>
      </c>
      <c r="CF258" s="62" t="e">
        <f>$AY258*Assembly!M$4+$AZ258*Assembly!M$5+$BA258*Assembly!M$6+$BB258*Assembly!M$7+$BC258*Assembly!M$8+$BD258*Assembly!M$9+$BE258*Assembly!M$10+$BF258*Assembly!M$11+$BG258*Assembly!M$12+$BH258*Assembly!M$13+$BI258*Assembly!M$14+$BJ258*Assembly!M$15+$BK258*Assembly!M$16+$BL258*Assembly!M$17+$BM258*Assembly!M$18+$BN258*Assembly!M$19+$BO258*Assembly!M$20+$BP258*Assembly!M$21+$BQ258*Assembly!M$22+$BR258*Assembly!M$23+$BS258*Assembly!M$24</f>
        <v>#VALUE!</v>
      </c>
      <c r="CG258" s="62" t="e">
        <f>$AY258*Assembly!N$4+$AZ258*Assembly!N$5+$BA258*Assembly!N$6+$BB258*Assembly!N$7+$BC258*Assembly!N$8+$BD258*Assembly!N$9+$BE258*Assembly!N$10+$BF258*Assembly!N$11+$BG258*Assembly!N$12+$BH258*Assembly!N$13+$BI258*Assembly!N$14+$BJ258*Assembly!N$15+$BK258*Assembly!N$16+$BL258*Assembly!N$17+$BM258*Assembly!N$18+$BN258*Assembly!N$19+$BO258*Assembly!N$20+$BP258*Assembly!N$21+$BQ258*Assembly!N$22+$BR258*Assembly!N$23+$BS258*Assembly!N$24</f>
        <v>#VALUE!</v>
      </c>
      <c r="CH258" s="62" t="e">
        <f>$AY258*Assembly!O$4+$AZ258*Assembly!O$5+$BA258*Assembly!O$6+$BB258*Assembly!O$7+$BC258*Assembly!O$8+$BD258*Assembly!O$9+$BE258*Assembly!O$10+$BF258*Assembly!O$11+$BG258*Assembly!O$12+$BH258*Assembly!O$13+$BI258*Assembly!O$14+$BJ258*Assembly!O$15+$BK258*Assembly!O$16+$BL258*Assembly!O$17+$BM258*Assembly!O$18+$BN258*Assembly!O$19+$BO258*Assembly!O$20+$BP258*Assembly!O$21+$BQ258*Assembly!O$22+$BR258*Assembly!O$23+$BS258*Assembly!O$24</f>
        <v>#VALUE!</v>
      </c>
      <c r="CI258" s="58" t="e">
        <f>$AY258*Assembly!P$4+$AZ258*Assembly!P$5+$BA258*Assembly!P$6+$BB258*Assembly!P$7+$BC258*Assembly!P$8+$BD258*Assembly!P$9+$BE258*Assembly!P$10+$BF258*Assembly!P$11+$BG258*Assembly!P$12+$BH258*Assembly!P$13+$BI258*Assembly!P$14+$BJ258*Assembly!P$15+$BK258*Assembly!P$16+$BL258*Assembly!P$17+$BM258*Assembly!P$18+$BN258*Assembly!P$19+$BO258*Assembly!P$20+$BP258*Assembly!P$21+$BQ258*Assembly!P$22+$BR258*Assembly!P$23+$BS258*Assembly!P$24</f>
        <v>#VALUE!</v>
      </c>
      <c r="CJ258" s="58" t="e">
        <f>$AY258*Assembly!Q$4+$AZ258*Assembly!Q$5+$BA258*Assembly!Q$6+$BB258*Assembly!Q$7+$BC258*Assembly!Q$8+$BD258*Assembly!Q$9+$BE258*Assembly!Q$10+$BF258*Assembly!Q$11+$BG258*Assembly!Q$12+$BH258*Assembly!Q$13+$BI258*Assembly!Q$14+$BJ258*Assembly!Q$15+$BK258*Assembly!Q$16+$BL258*Assembly!Q$17+$BM258*Assembly!Q$18+$BN258*Assembly!Q$19+$BO258*Assembly!Q$20+$BP258*Assembly!Q$21+$BQ258*Assembly!Q$22+$BR258*Assembly!Q$23+$BS258*Assembly!Q$24</f>
        <v>#VALUE!</v>
      </c>
      <c r="CK258" s="62" t="e">
        <f>$AY258*Assembly!R$4+$AZ258*Assembly!R$5+$BA258*Assembly!R$6+$BB258*Assembly!R$7+$BC258*Assembly!R$8+$BD258*Assembly!R$9+$BE258*Assembly!R$10+$BF258*Assembly!R$11+$BG258*Assembly!R$12+$BH258*Assembly!R$13+$BI258*Assembly!R$14+$BJ258*Assembly!R$15+$BK258*Assembly!R$16+$BL258*Assembly!R$17+$BM258*Assembly!R$18+$BN258*Assembly!R$19+$BO258*Assembly!R$20+$BP258*Assembly!R$21+$BQ258*Assembly!R$22+$BR258*Assembly!R$23+$BS258*Assembly!R$24</f>
        <v>#VALUE!</v>
      </c>
      <c r="CL258" s="58" t="e">
        <f>$AY258*Assembly!S$4+$AZ258*Assembly!S$5+$BA258*Assembly!S$6+$BB258*Assembly!S$7+$BC258*Assembly!S$8+$BD258*Assembly!S$9+$BE258*Assembly!S$10+$BF258*Assembly!S$11+$BG258*Assembly!S$12+$BH258*Assembly!S$13+$BI258*Assembly!S$14+$BJ258*Assembly!S$15+$BK258*Assembly!S$16+$BL258*Assembly!S$17+$BM258*Assembly!S$18+$BN258*Assembly!S$19+$BO258*Assembly!S$20+$BP258*Assembly!S$21+$BQ258*Assembly!S$22+$BR258*Assembly!S$23+$BS258*Assembly!S$24</f>
        <v>#VALUE!</v>
      </c>
      <c r="CM258" s="58" t="e">
        <f>$AY258*Assembly!T$4+$AZ258*Assembly!T$5+$BA258*Assembly!T$6+$BB258*Assembly!T$7+$BC258*Assembly!T$8+$BD258*Assembly!T$9+$BE258*Assembly!T$10+$BF258*Assembly!T$11+$BG258*Assembly!T$12+$BH258*Assembly!T$13+$BI258*Assembly!T$14+$BJ258*Assembly!T$15+$BK258*Assembly!T$16+$BL258*Assembly!T$17+$BM258*Assembly!T$18+$BN258*Assembly!T$19+$BO258*Assembly!T$20+$BP258*Assembly!T$21+$BQ258*Assembly!T$22+$BR258*Assembly!T$23+$BS258*Assembly!T$24</f>
        <v>#VALUE!</v>
      </c>
      <c r="CN258" s="58" t="e">
        <f>$AY258*Assembly!U$4+$AZ258*Assembly!U$5+$BA258*Assembly!U$6+$BB258*Assembly!U$7+$BC258*Assembly!U$8+$BD258*Assembly!U$9+$BE258*Assembly!U$10+$BF258*Assembly!U$11+$BG258*Assembly!U$12+$BH258*Assembly!U$13+$BI258*Assembly!U$14+$BJ258*Assembly!U$15+$BK258*Assembly!U$16+$BL258*Assembly!U$17+$BM258*Assembly!U$18+$BN258*Assembly!U$19+$BO258*Assembly!U$20+$BP258*Assembly!U$21+$BQ258*Assembly!U$22+$BR258*Assembly!U$23+$BS258*Assembly!U$24</f>
        <v>#VALUE!</v>
      </c>
      <c r="CO258" s="62" t="e">
        <f>$AY258*Assembly!V$4+$AZ258*Assembly!V$5+$BA258*Assembly!V$6+$BB258*Assembly!V$7+$BC258*Assembly!V$8+$BD258*Assembly!V$9+$BE258*Assembly!V$10+$BF258*Assembly!V$11+$BG258*Assembly!V$12+$BH258*Assembly!V$13+$BI258*Assembly!V$14+$BJ258*Assembly!V$15+$BK258*Assembly!V$16+$BL258*Assembly!V$17+$BM258*Assembly!V$18+$BN258*Assembly!V$19+$BO258*Assembly!V$20+$BP258*Assembly!V$21+$BQ258*Assembly!V$22+$BR258*Assembly!V$23+$BS258*Assembly!V$24</f>
        <v>#VALUE!</v>
      </c>
      <c r="CP258" s="62" t="e">
        <f>CF258*Refining!$F$3</f>
        <v>#VALUE!</v>
      </c>
      <c r="CQ258" s="62" t="e">
        <f>CG258*Refining!$F$4</f>
        <v>#VALUE!</v>
      </c>
      <c r="CR258" s="62" t="e">
        <f>CH258*Refining!$F$5</f>
        <v>#VALUE!</v>
      </c>
      <c r="CS258" s="62" t="e">
        <f>CI258*Refining!$F$6</f>
        <v>#VALUE!</v>
      </c>
      <c r="CT258" s="62" t="e">
        <f>CJ258*Refining!$F$7</f>
        <v>#VALUE!</v>
      </c>
      <c r="CU258" s="62" t="e">
        <f>CK258*Refining!$F$8</f>
        <v>#VALUE!</v>
      </c>
      <c r="CV258" s="62" t="e">
        <f>CL258*Refining!$F$9</f>
        <v>#VALUE!</v>
      </c>
      <c r="CW258" s="62" t="e">
        <f>CM258*Refining!$F$10</f>
        <v>#VALUE!</v>
      </c>
      <c r="CX258" s="62" t="e">
        <f>CN258*Refining!$F$11</f>
        <v>#VALUE!</v>
      </c>
      <c r="CY258" s="62" t="e">
        <f>CO258*Refining!$F$12</f>
        <v>#VALUE!</v>
      </c>
      <c r="CZ258" s="115" t="e">
        <f t="shared" ref="CZ258:DS258" si="1040">IF(CF258 = 0, "", CF258)</f>
        <v>#VALUE!</v>
      </c>
      <c r="DA258" s="119" t="e">
        <f t="shared" si="1040"/>
        <v>#VALUE!</v>
      </c>
      <c r="DB258" s="119" t="e">
        <f t="shared" si="1040"/>
        <v>#VALUE!</v>
      </c>
      <c r="DC258" s="116" t="e">
        <f t="shared" si="1040"/>
        <v>#VALUE!</v>
      </c>
      <c r="DD258" s="116" t="e">
        <f t="shared" si="1040"/>
        <v>#VALUE!</v>
      </c>
      <c r="DE258" s="116" t="e">
        <f t="shared" si="1040"/>
        <v>#VALUE!</v>
      </c>
      <c r="DF258" s="116" t="e">
        <f t="shared" si="1040"/>
        <v>#VALUE!</v>
      </c>
      <c r="DG258" s="116" t="e">
        <f t="shared" si="1040"/>
        <v>#VALUE!</v>
      </c>
      <c r="DH258" s="116" t="e">
        <f t="shared" si="1040"/>
        <v>#VALUE!</v>
      </c>
      <c r="DI258" s="117" t="e">
        <f t="shared" si="1040"/>
        <v>#VALUE!</v>
      </c>
      <c r="DJ258" s="115" t="e">
        <f t="shared" si="1040"/>
        <v>#VALUE!</v>
      </c>
      <c r="DK258" s="119" t="e">
        <f t="shared" si="1040"/>
        <v>#VALUE!</v>
      </c>
      <c r="DL258" s="119" t="e">
        <f t="shared" si="1040"/>
        <v>#VALUE!</v>
      </c>
      <c r="DM258" s="116" t="e">
        <f t="shared" si="1040"/>
        <v>#VALUE!</v>
      </c>
      <c r="DN258" s="118" t="e">
        <f t="shared" si="1040"/>
        <v>#VALUE!</v>
      </c>
      <c r="DO258" s="116" t="e">
        <f t="shared" si="1040"/>
        <v>#VALUE!</v>
      </c>
      <c r="DP258" s="116" t="e">
        <f t="shared" si="1040"/>
        <v>#VALUE!</v>
      </c>
      <c r="DQ258" s="116" t="e">
        <f t="shared" si="1040"/>
        <v>#VALUE!</v>
      </c>
      <c r="DR258" s="116" t="e">
        <f t="shared" si="1040"/>
        <v>#VALUE!</v>
      </c>
      <c r="DS258" s="117" t="e">
        <f t="shared" si="1040"/>
        <v>#VALUE!</v>
      </c>
      <c r="DT258" s="115" t="e">
        <f t="shared" si="11"/>
        <v>#VALUE!</v>
      </c>
      <c r="DU258" s="119" t="e">
        <f t="shared" si="12"/>
        <v>#VALUE!</v>
      </c>
      <c r="DV258" s="81" t="e">
        <f>CZ258*'Ores &amp; Ingots'!$C$3+DA258*'Ores &amp; Ingots'!$C$4+DB258*'Ores &amp; Ingots'!$C$5+DC258*'Ores &amp; Ingots'!$C$6+DD258*'Ores &amp; Ingots'!$C$7+DE258*'Ores &amp; Ingots'!$C$8+DF258*'Ores &amp; Ingots'!$C$9+DG258*'Ores &amp; Ingots'!$C$10+DH258*'Ores &amp; Ingots'!$C$11+DI258*'Ores &amp; Ingots'!$C$12</f>
        <v>#VALUE!</v>
      </c>
      <c r="DW258" s="81" t="e">
        <f>DJ258*'Ores &amp; Ingots'!$B$3+DK258*'Ores &amp; Ingots'!$B$4+DL258*'Ores &amp; Ingots'!$B$5+DM258*'Ores &amp; Ingots'!$B$6+DN258*'Ores &amp; Ingots'!$B$7+DO258*'Ores &amp; Ingots'!$B$8+DP258*'Ores &amp; Ingots'!$B$9+DQ258*'Ores &amp; Ingots'!$B$10+DR258*'Ores &amp; Ingots'!$B$11+DS258*'Ores &amp; Ingots'!$B$12</f>
        <v>#VALUE!</v>
      </c>
      <c r="DX258" s="119" t="e">
        <f>CZ258*Refining!$G$3+DA258*Refining!$G$4+DB258*Refining!$G$5+DC258*Refining!$G$6+DD258*Refining!$G$7+DE258*Refining!$G$8+DF258*Refining!$G$9+DG258*Refining!$G$10+DH258*Refining!$G$11+DI258*Refining!$G$12</f>
        <v>#VALUE!</v>
      </c>
      <c r="DY258" s="119" t="e">
        <f t="shared" si="13"/>
        <v>#VALUE!</v>
      </c>
      <c r="DZ258" s="126" t="e">
        <f t="shared" si="14"/>
        <v>#VALUE!</v>
      </c>
      <c r="EA258" s="115" t="e">
        <f t="shared" si="15"/>
        <v>#VALUE!</v>
      </c>
      <c r="EB258" s="127" t="e">
        <f t="shared" ref="EB258:EC258" si="1041">EA258/60</f>
        <v>#VALUE!</v>
      </c>
      <c r="EC258" s="127" t="e">
        <f t="shared" si="1041"/>
        <v>#VALUE!</v>
      </c>
      <c r="ED258" s="115" t="e">
        <f t="shared" si="17"/>
        <v>#VALUE!</v>
      </c>
      <c r="EE258" s="127" t="e">
        <f t="shared" ref="EE258:EF258" si="1042">ED258/1000</f>
        <v>#VALUE!</v>
      </c>
      <c r="EF258" s="128" t="e">
        <f t="shared" si="1042"/>
        <v>#VALUE!</v>
      </c>
      <c r="EG258" s="106" t="e">
        <f t="shared" si="19"/>
        <v>#VALUE!</v>
      </c>
      <c r="EH258" s="281" t="e">
        <f t="shared" si="20"/>
        <v>#VALUE!</v>
      </c>
      <c r="EI258" s="133" t="s">
        <v>28</v>
      </c>
    </row>
    <row r="259" spans="1:139" ht="12.75" x14ac:dyDescent="0.2">
      <c r="A259" s="864"/>
      <c r="B259" s="135" t="s">
        <v>412</v>
      </c>
      <c r="C259" s="137" t="s">
        <v>155</v>
      </c>
      <c r="D259" s="137">
        <v>1</v>
      </c>
      <c r="E259" s="137">
        <v>1</v>
      </c>
      <c r="F259" s="137">
        <v>1</v>
      </c>
      <c r="G259" s="139">
        <f t="shared" si="0"/>
        <v>0.125</v>
      </c>
      <c r="H259" s="140">
        <v>5</v>
      </c>
      <c r="I259" s="140">
        <v>15</v>
      </c>
      <c r="J259" s="140">
        <f>H259/Main!$D$9</f>
        <v>1</v>
      </c>
      <c r="K259" s="140">
        <f>I259/Main!$D$10</f>
        <v>7.5</v>
      </c>
      <c r="L259" s="140">
        <f t="shared" si="1"/>
        <v>7.5</v>
      </c>
      <c r="M259" s="140">
        <v>0.16</v>
      </c>
      <c r="N259" s="143"/>
      <c r="O259" s="143"/>
      <c r="P259" s="143"/>
      <c r="Q259" s="145"/>
      <c r="R259" s="143"/>
      <c r="S259" s="146"/>
      <c r="T259" s="146"/>
      <c r="U259" s="143"/>
      <c r="V259" s="143"/>
      <c r="W259" s="146"/>
      <c r="X259" s="146"/>
      <c r="Y259" s="143"/>
      <c r="Z259" s="143"/>
      <c r="AA259" s="143"/>
      <c r="AB259" s="143"/>
      <c r="AC259" s="362"/>
      <c r="AD259" s="167">
        <v>3</v>
      </c>
      <c r="AE259" s="133">
        <v>0</v>
      </c>
      <c r="AF259" s="133">
        <v>0</v>
      </c>
      <c r="AG259" s="133">
        <v>0</v>
      </c>
      <c r="AH259" s="133">
        <v>0</v>
      </c>
      <c r="AI259" s="133">
        <v>0</v>
      </c>
      <c r="AJ259" s="133">
        <v>0</v>
      </c>
      <c r="AK259" s="133">
        <v>0</v>
      </c>
      <c r="AL259" s="133">
        <v>0</v>
      </c>
      <c r="AM259" s="133">
        <v>0</v>
      </c>
      <c r="AN259" s="133">
        <v>0</v>
      </c>
      <c r="AO259" s="133">
        <v>1</v>
      </c>
      <c r="AP259" s="133">
        <v>0</v>
      </c>
      <c r="AQ259" s="133">
        <v>0</v>
      </c>
      <c r="AR259" s="133">
        <v>0</v>
      </c>
      <c r="AS259" s="133">
        <v>0</v>
      </c>
      <c r="AT259" s="133">
        <v>0</v>
      </c>
      <c r="AU259" s="133">
        <v>0</v>
      </c>
      <c r="AV259" s="133">
        <v>0</v>
      </c>
      <c r="AW259" s="133">
        <v>0</v>
      </c>
      <c r="AX259" s="133">
        <v>0</v>
      </c>
      <c r="AY259" s="406">
        <f t="shared" ref="AY259:BS259" si="1043">IF(AD259 = 0, "", AD259)</f>
        <v>3</v>
      </c>
      <c r="AZ259" s="137" t="str">
        <f t="shared" si="1043"/>
        <v/>
      </c>
      <c r="BA259" s="137" t="str">
        <f t="shared" si="1043"/>
        <v/>
      </c>
      <c r="BB259" s="137" t="str">
        <f t="shared" si="1043"/>
        <v/>
      </c>
      <c r="BC259" s="137" t="str">
        <f t="shared" si="1043"/>
        <v/>
      </c>
      <c r="BD259" s="137" t="str">
        <f t="shared" si="1043"/>
        <v/>
      </c>
      <c r="BE259" s="137" t="str">
        <f t="shared" si="1043"/>
        <v/>
      </c>
      <c r="BF259" s="137" t="str">
        <f t="shared" si="1043"/>
        <v/>
      </c>
      <c r="BG259" s="137" t="str">
        <f t="shared" si="1043"/>
        <v/>
      </c>
      <c r="BH259" s="137" t="str">
        <f t="shared" si="1043"/>
        <v/>
      </c>
      <c r="BI259" s="137" t="str">
        <f t="shared" si="1043"/>
        <v/>
      </c>
      <c r="BJ259" s="133">
        <f t="shared" si="1043"/>
        <v>1</v>
      </c>
      <c r="BK259" s="137" t="str">
        <f t="shared" si="1043"/>
        <v/>
      </c>
      <c r="BL259" s="137" t="str">
        <f t="shared" si="1043"/>
        <v/>
      </c>
      <c r="BM259" s="137" t="str">
        <f t="shared" si="1043"/>
        <v/>
      </c>
      <c r="BN259" s="137" t="str">
        <f t="shared" si="1043"/>
        <v/>
      </c>
      <c r="BO259" s="137" t="str">
        <f t="shared" si="1043"/>
        <v/>
      </c>
      <c r="BP259" s="137" t="str">
        <f t="shared" si="1043"/>
        <v/>
      </c>
      <c r="BQ259" s="137" t="str">
        <f t="shared" si="1043"/>
        <v/>
      </c>
      <c r="BR259" s="137" t="str">
        <f t="shared" si="1043"/>
        <v/>
      </c>
      <c r="BS259" s="169" t="str">
        <f t="shared" si="1043"/>
        <v/>
      </c>
      <c r="BT259" s="174" t="e">
        <f>$AY259*Assembly!Z$4+$AZ259*Assembly!Z$5+$BA259*Assembly!Z$6+$BB259*Assembly!Z$7+$BC259*Assembly!Z$8+$BD259*Assembly!Z$9+$BE259*Assembly!Z$10+$BF259*Assembly!Z$11+$BG259*Assembly!Z$12+$BH259*Assembly!Z$13+$BI259*Assembly!Z$14+$BJ259*Assembly!Z$15+$BK259*Assembly!Z$16+$BL259*Assembly!Z$17+$BM259*Assembly!Z$18+$BN259*Assembly!Z$19+$BO259*Assembly!Z$20+$BP259*Assembly!Z$21+$BQ259*Assembly!Z$22+$BR259*Assembly!Z$23+$BS259*Assembly!Z$24</f>
        <v>#VALUE!</v>
      </c>
      <c r="BU259" s="133" t="e">
        <f t="shared" si="3"/>
        <v>#VALUE!</v>
      </c>
      <c r="BV259" s="133"/>
      <c r="BW259" s="133" t="e">
        <f>$AY259*Assembly!AD$4+$AZ259*Assembly!AD$5+$BA259*Assembly!AD$6+$BB259*Assembly!AD$7+$BC259*Assembly!AD$8+$BD259*Assembly!AD$9+$BE259*Assembly!AD$10+$BF259*Assembly!AD$11+$BG259*Assembly!AD$12+$BH259*Assembly!AD$13+$BI259*Assembly!AD$14+$BJ259*Assembly!AD$15+$BK259*Assembly!AD$16+$BL259*Assembly!AD$17+$BM259*Assembly!AD$18+$BN259*Assembly!AD$19+$BO259*Assembly!AD$20+$BP259*Assembly!AD$21+$BQ259*Assembly!AD$22+$BR259*Assembly!AD$23+$BS259*Assembly!AD$24</f>
        <v>#VALUE!</v>
      </c>
      <c r="BX259" s="177" t="e">
        <f t="shared" si="4"/>
        <v>#VALUE!</v>
      </c>
      <c r="BY259" s="178" t="e">
        <f t="shared" si="5"/>
        <v>#VALUE!</v>
      </c>
      <c r="BZ259" s="179" t="e">
        <f t="shared" si="6"/>
        <v>#VALUE!</v>
      </c>
      <c r="CA259" s="178" t="e">
        <f t="shared" si="7"/>
        <v>#VALUE!</v>
      </c>
      <c r="CB259" s="133" t="e">
        <f>$AY259*Assembly!Y$4+$AZ259*Assembly!Y$5+$BA259*Assembly!Y$6+$BB259*Assembly!Y$7+$BC259*Assembly!Y$8+$BD259*Assembly!Y$9+$BE259*Assembly!Y$10+$BF259*Assembly!Y$11+$BG259*Assembly!Y$12+$BH259*Assembly!Y$13+$BI259*Assembly!Y$14+$BJ259*Assembly!Y$15+$BK259*Assembly!Y$16+$BL259*Assembly!Y$17+$BM259*Assembly!Y$18+$BN259*Assembly!Y$19+$BO259*Assembly!Y$20+$BP259*Assembly!Y$21+$BQ259*Assembly!Y$22+$BR259*Assembly!Y$23+$BS259*Assembly!Y$24</f>
        <v>#VALUE!</v>
      </c>
      <c r="CC259" s="133" t="e">
        <f t="shared" si="8"/>
        <v>#VALUE!</v>
      </c>
      <c r="CD259" s="130" t="e">
        <f t="shared" si="9"/>
        <v>#VALUE!</v>
      </c>
      <c r="CE259" s="183" t="e">
        <f>$AY259*Assembly!AC$4+$AZ259*Assembly!AC$5+$BA259*Assembly!AC$6+$BB259*Assembly!AC$7+$BC259*Assembly!AC$8+$BD259*Assembly!AC$9+$BE259*Assembly!AC$10+$BF259*Assembly!AC$11+$BG259*Assembly!AC$12+$BH259*Assembly!AC$13+$BI259*Assembly!AC$14+$BJ259*Assembly!AC$15+$BK259*Assembly!AC$16+$BL259*Assembly!AC$17+$BM259*Assembly!AC$18+$BN259*Assembly!AC$19+$BO259*Assembly!AC$20+$BP259*Assembly!AC$21+$BQ259*Assembly!AC$22+$BR259*Assembly!AC$23+$BS259*Assembly!AC$24</f>
        <v>#VALUE!</v>
      </c>
      <c r="CF259" s="145" t="e">
        <f>$AY259*Assembly!M$4+$AZ259*Assembly!M$5+$BA259*Assembly!M$6+$BB259*Assembly!M$7+$BC259*Assembly!M$8+$BD259*Assembly!M$9+$BE259*Assembly!M$10+$BF259*Assembly!M$11+$BG259*Assembly!M$12+$BH259*Assembly!M$13+$BI259*Assembly!M$14+$BJ259*Assembly!M$15+$BK259*Assembly!M$16+$BL259*Assembly!M$17+$BM259*Assembly!M$18+$BN259*Assembly!M$19+$BO259*Assembly!M$20+$BP259*Assembly!M$21+$BQ259*Assembly!M$22+$BR259*Assembly!M$23+$BS259*Assembly!M$24</f>
        <v>#VALUE!</v>
      </c>
      <c r="CG259" s="145" t="e">
        <f>$AY259*Assembly!N$4+$AZ259*Assembly!N$5+$BA259*Assembly!N$6+$BB259*Assembly!N$7+$BC259*Assembly!N$8+$BD259*Assembly!N$9+$BE259*Assembly!N$10+$BF259*Assembly!N$11+$BG259*Assembly!N$12+$BH259*Assembly!N$13+$BI259*Assembly!N$14+$BJ259*Assembly!N$15+$BK259*Assembly!N$16+$BL259*Assembly!N$17+$BM259*Assembly!N$18+$BN259*Assembly!N$19+$BO259*Assembly!N$20+$BP259*Assembly!N$21+$BQ259*Assembly!N$22+$BR259*Assembly!N$23+$BS259*Assembly!N$24</f>
        <v>#VALUE!</v>
      </c>
      <c r="CH259" s="145" t="e">
        <f>$AY259*Assembly!O$4+$AZ259*Assembly!O$5+$BA259*Assembly!O$6+$BB259*Assembly!O$7+$BC259*Assembly!O$8+$BD259*Assembly!O$9+$BE259*Assembly!O$10+$BF259*Assembly!O$11+$BG259*Assembly!O$12+$BH259*Assembly!O$13+$BI259*Assembly!O$14+$BJ259*Assembly!O$15+$BK259*Assembly!O$16+$BL259*Assembly!O$17+$BM259*Assembly!O$18+$BN259*Assembly!O$19+$BO259*Assembly!O$20+$BP259*Assembly!O$21+$BQ259*Assembly!O$22+$BR259*Assembly!O$23+$BS259*Assembly!O$24</f>
        <v>#VALUE!</v>
      </c>
      <c r="CI259" s="140" t="e">
        <f>$AY259*Assembly!P$4+$AZ259*Assembly!P$5+$BA259*Assembly!P$6+$BB259*Assembly!P$7+$BC259*Assembly!P$8+$BD259*Assembly!P$9+$BE259*Assembly!P$10+$BF259*Assembly!P$11+$BG259*Assembly!P$12+$BH259*Assembly!P$13+$BI259*Assembly!P$14+$BJ259*Assembly!P$15+$BK259*Assembly!P$16+$BL259*Assembly!P$17+$BM259*Assembly!P$18+$BN259*Assembly!P$19+$BO259*Assembly!P$20+$BP259*Assembly!P$21+$BQ259*Assembly!P$22+$BR259*Assembly!P$23+$BS259*Assembly!P$24</f>
        <v>#VALUE!</v>
      </c>
      <c r="CJ259" s="140" t="e">
        <f>$AY259*Assembly!Q$4+$AZ259*Assembly!Q$5+$BA259*Assembly!Q$6+$BB259*Assembly!Q$7+$BC259*Assembly!Q$8+$BD259*Assembly!Q$9+$BE259*Assembly!Q$10+$BF259*Assembly!Q$11+$BG259*Assembly!Q$12+$BH259*Assembly!Q$13+$BI259*Assembly!Q$14+$BJ259*Assembly!Q$15+$BK259*Assembly!Q$16+$BL259*Assembly!Q$17+$BM259*Assembly!Q$18+$BN259*Assembly!Q$19+$BO259*Assembly!Q$20+$BP259*Assembly!Q$21+$BQ259*Assembly!Q$22+$BR259*Assembly!Q$23+$BS259*Assembly!Q$24</f>
        <v>#VALUE!</v>
      </c>
      <c r="CK259" s="145" t="e">
        <f>$AY259*Assembly!R$4+$AZ259*Assembly!R$5+$BA259*Assembly!R$6+$BB259*Assembly!R$7+$BC259*Assembly!R$8+$BD259*Assembly!R$9+$BE259*Assembly!R$10+$BF259*Assembly!R$11+$BG259*Assembly!R$12+$BH259*Assembly!R$13+$BI259*Assembly!R$14+$BJ259*Assembly!R$15+$BK259*Assembly!R$16+$BL259*Assembly!R$17+$BM259*Assembly!R$18+$BN259*Assembly!R$19+$BO259*Assembly!R$20+$BP259*Assembly!R$21+$BQ259*Assembly!R$22+$BR259*Assembly!R$23+$BS259*Assembly!R$24</f>
        <v>#VALUE!</v>
      </c>
      <c r="CL259" s="140" t="e">
        <f>$AY259*Assembly!S$4+$AZ259*Assembly!S$5+$BA259*Assembly!S$6+$BB259*Assembly!S$7+$BC259*Assembly!S$8+$BD259*Assembly!S$9+$BE259*Assembly!S$10+$BF259*Assembly!S$11+$BG259*Assembly!S$12+$BH259*Assembly!S$13+$BI259*Assembly!S$14+$BJ259*Assembly!S$15+$BK259*Assembly!S$16+$BL259*Assembly!S$17+$BM259*Assembly!S$18+$BN259*Assembly!S$19+$BO259*Assembly!S$20+$BP259*Assembly!S$21+$BQ259*Assembly!S$22+$BR259*Assembly!S$23+$BS259*Assembly!S$24</f>
        <v>#VALUE!</v>
      </c>
      <c r="CM259" s="140" t="e">
        <f>$AY259*Assembly!T$4+$AZ259*Assembly!T$5+$BA259*Assembly!T$6+$BB259*Assembly!T$7+$BC259*Assembly!T$8+$BD259*Assembly!T$9+$BE259*Assembly!T$10+$BF259*Assembly!T$11+$BG259*Assembly!T$12+$BH259*Assembly!T$13+$BI259*Assembly!T$14+$BJ259*Assembly!T$15+$BK259*Assembly!T$16+$BL259*Assembly!T$17+$BM259*Assembly!T$18+$BN259*Assembly!T$19+$BO259*Assembly!T$20+$BP259*Assembly!T$21+$BQ259*Assembly!T$22+$BR259*Assembly!T$23+$BS259*Assembly!T$24</f>
        <v>#VALUE!</v>
      </c>
      <c r="CN259" s="140" t="e">
        <f>$AY259*Assembly!U$4+$AZ259*Assembly!U$5+$BA259*Assembly!U$6+$BB259*Assembly!U$7+$BC259*Assembly!U$8+$BD259*Assembly!U$9+$BE259*Assembly!U$10+$BF259*Assembly!U$11+$BG259*Assembly!U$12+$BH259*Assembly!U$13+$BI259*Assembly!U$14+$BJ259*Assembly!U$15+$BK259*Assembly!U$16+$BL259*Assembly!U$17+$BM259*Assembly!U$18+$BN259*Assembly!U$19+$BO259*Assembly!U$20+$BP259*Assembly!U$21+$BQ259*Assembly!U$22+$BR259*Assembly!U$23+$BS259*Assembly!U$24</f>
        <v>#VALUE!</v>
      </c>
      <c r="CO259" s="145" t="e">
        <f>$AY259*Assembly!V$4+$AZ259*Assembly!V$5+$BA259*Assembly!V$6+$BB259*Assembly!V$7+$BC259*Assembly!V$8+$BD259*Assembly!V$9+$BE259*Assembly!V$10+$BF259*Assembly!V$11+$BG259*Assembly!V$12+$BH259*Assembly!V$13+$BI259*Assembly!V$14+$BJ259*Assembly!V$15+$BK259*Assembly!V$16+$BL259*Assembly!V$17+$BM259*Assembly!V$18+$BN259*Assembly!V$19+$BO259*Assembly!V$20+$BP259*Assembly!V$21+$BQ259*Assembly!V$22+$BR259*Assembly!V$23+$BS259*Assembly!V$24</f>
        <v>#VALUE!</v>
      </c>
      <c r="CP259" s="145" t="e">
        <f>CF259*Refining!$F$3</f>
        <v>#VALUE!</v>
      </c>
      <c r="CQ259" s="145" t="e">
        <f>CG259*Refining!$F$4</f>
        <v>#VALUE!</v>
      </c>
      <c r="CR259" s="145" t="e">
        <f>CH259*Refining!$F$5</f>
        <v>#VALUE!</v>
      </c>
      <c r="CS259" s="145" t="e">
        <f>CI259*Refining!$F$6</f>
        <v>#VALUE!</v>
      </c>
      <c r="CT259" s="145" t="e">
        <f>CJ259*Refining!$F$7</f>
        <v>#VALUE!</v>
      </c>
      <c r="CU259" s="145" t="e">
        <f>CK259*Refining!$F$8</f>
        <v>#VALUE!</v>
      </c>
      <c r="CV259" s="145" t="e">
        <f>CL259*Refining!$F$9</f>
        <v>#VALUE!</v>
      </c>
      <c r="CW259" s="145" t="e">
        <f>CM259*Refining!$F$10</f>
        <v>#VALUE!</v>
      </c>
      <c r="CX259" s="145" t="e">
        <f>CN259*Refining!$F$11</f>
        <v>#VALUE!</v>
      </c>
      <c r="CY259" s="145" t="e">
        <f>CO259*Refining!$F$12</f>
        <v>#VALUE!</v>
      </c>
      <c r="CZ259" s="185" t="e">
        <f t="shared" ref="CZ259:DS259" si="1044">IF(CF259 = 0, "", CF259)</f>
        <v>#VALUE!</v>
      </c>
      <c r="DA259" s="189" t="e">
        <f t="shared" si="1044"/>
        <v>#VALUE!</v>
      </c>
      <c r="DB259" s="189" t="e">
        <f t="shared" si="1044"/>
        <v>#VALUE!</v>
      </c>
      <c r="DC259" s="186" t="e">
        <f t="shared" si="1044"/>
        <v>#VALUE!</v>
      </c>
      <c r="DD259" s="186" t="e">
        <f t="shared" si="1044"/>
        <v>#VALUE!</v>
      </c>
      <c r="DE259" s="186" t="e">
        <f t="shared" si="1044"/>
        <v>#VALUE!</v>
      </c>
      <c r="DF259" s="186" t="e">
        <f t="shared" si="1044"/>
        <v>#VALUE!</v>
      </c>
      <c r="DG259" s="186" t="e">
        <f t="shared" si="1044"/>
        <v>#VALUE!</v>
      </c>
      <c r="DH259" s="186" t="e">
        <f t="shared" si="1044"/>
        <v>#VALUE!</v>
      </c>
      <c r="DI259" s="187" t="e">
        <f t="shared" si="1044"/>
        <v>#VALUE!</v>
      </c>
      <c r="DJ259" s="185" t="e">
        <f t="shared" si="1044"/>
        <v>#VALUE!</v>
      </c>
      <c r="DK259" s="189" t="e">
        <f t="shared" si="1044"/>
        <v>#VALUE!</v>
      </c>
      <c r="DL259" s="189" t="e">
        <f t="shared" si="1044"/>
        <v>#VALUE!</v>
      </c>
      <c r="DM259" s="186" t="e">
        <f t="shared" si="1044"/>
        <v>#VALUE!</v>
      </c>
      <c r="DN259" s="211" t="e">
        <f t="shared" si="1044"/>
        <v>#VALUE!</v>
      </c>
      <c r="DO259" s="186" t="e">
        <f t="shared" si="1044"/>
        <v>#VALUE!</v>
      </c>
      <c r="DP259" s="186" t="e">
        <f t="shared" si="1044"/>
        <v>#VALUE!</v>
      </c>
      <c r="DQ259" s="186" t="e">
        <f t="shared" si="1044"/>
        <v>#VALUE!</v>
      </c>
      <c r="DR259" s="186" t="e">
        <f t="shared" si="1044"/>
        <v>#VALUE!</v>
      </c>
      <c r="DS259" s="187" t="e">
        <f t="shared" si="1044"/>
        <v>#VALUE!</v>
      </c>
      <c r="DT259" s="185" t="e">
        <f t="shared" si="11"/>
        <v>#VALUE!</v>
      </c>
      <c r="DU259" s="189" t="e">
        <f t="shared" si="12"/>
        <v>#VALUE!</v>
      </c>
      <c r="DV259" s="133" t="e">
        <f>CZ259*'Ores &amp; Ingots'!$C$3+DA259*'Ores &amp; Ingots'!$C$4+DB259*'Ores &amp; Ingots'!$C$5+DC259*'Ores &amp; Ingots'!$C$6+DD259*'Ores &amp; Ingots'!$C$7+DE259*'Ores &amp; Ingots'!$C$8+DF259*'Ores &amp; Ingots'!$C$9+DG259*'Ores &amp; Ingots'!$C$10+DH259*'Ores &amp; Ingots'!$C$11+DI259*'Ores &amp; Ingots'!$C$12</f>
        <v>#VALUE!</v>
      </c>
      <c r="DW259" s="133" t="e">
        <f>DJ259*'Ores &amp; Ingots'!$B$3+DK259*'Ores &amp; Ingots'!$B$4+DL259*'Ores &amp; Ingots'!$B$5+DM259*'Ores &amp; Ingots'!$B$6+DN259*'Ores &amp; Ingots'!$B$7+DO259*'Ores &amp; Ingots'!$B$8+DP259*'Ores &amp; Ingots'!$B$9+DQ259*'Ores &amp; Ingots'!$B$10+DR259*'Ores &amp; Ingots'!$B$11+DS259*'Ores &amp; Ingots'!$B$12</f>
        <v>#VALUE!</v>
      </c>
      <c r="DX259" s="189" t="e">
        <f>CZ259*Refining!$G$3+DA259*Refining!$G$4+DB259*Refining!$G$5+DC259*Refining!$G$6+DD259*Refining!$G$7+DE259*Refining!$G$8+DF259*Refining!$G$9+DG259*Refining!$G$10+DH259*Refining!$G$11+DI259*Refining!$G$12</f>
        <v>#VALUE!</v>
      </c>
      <c r="DY259" s="189" t="e">
        <f t="shared" si="13"/>
        <v>#VALUE!</v>
      </c>
      <c r="DZ259" s="192" t="e">
        <f t="shared" si="14"/>
        <v>#VALUE!</v>
      </c>
      <c r="EA259" s="185" t="e">
        <f t="shared" si="15"/>
        <v>#VALUE!</v>
      </c>
      <c r="EB259" s="194" t="e">
        <f t="shared" ref="EB259:EC259" si="1045">EA259/60</f>
        <v>#VALUE!</v>
      </c>
      <c r="EC259" s="194" t="e">
        <f t="shared" si="1045"/>
        <v>#VALUE!</v>
      </c>
      <c r="ED259" s="185" t="e">
        <f t="shared" si="17"/>
        <v>#VALUE!</v>
      </c>
      <c r="EE259" s="194" t="e">
        <f t="shared" ref="EE259:EF259" si="1046">ED259/1000</f>
        <v>#VALUE!</v>
      </c>
      <c r="EF259" s="196" t="e">
        <f t="shared" si="1046"/>
        <v>#VALUE!</v>
      </c>
      <c r="EG259" s="130" t="e">
        <f t="shared" si="19"/>
        <v>#VALUE!</v>
      </c>
      <c r="EH259" s="132" t="e">
        <f t="shared" si="20"/>
        <v>#VALUE!</v>
      </c>
      <c r="EI259" s="133" t="s">
        <v>28</v>
      </c>
    </row>
    <row r="260" spans="1:139" ht="12.75" x14ac:dyDescent="0.2">
      <c r="A260" s="864"/>
      <c r="B260" s="135" t="s">
        <v>413</v>
      </c>
      <c r="C260" s="137" t="s">
        <v>155</v>
      </c>
      <c r="D260" s="137">
        <v>1</v>
      </c>
      <c r="E260" s="137">
        <v>1</v>
      </c>
      <c r="F260" s="137">
        <v>1</v>
      </c>
      <c r="G260" s="139">
        <f t="shared" si="0"/>
        <v>0.125</v>
      </c>
      <c r="H260" s="140">
        <v>5</v>
      </c>
      <c r="I260" s="140">
        <v>15</v>
      </c>
      <c r="J260" s="140">
        <f>H260/Main!$D$9</f>
        <v>1</v>
      </c>
      <c r="K260" s="140">
        <f>I260/Main!$D$10</f>
        <v>7.5</v>
      </c>
      <c r="L260" s="140">
        <f t="shared" si="1"/>
        <v>7.5</v>
      </c>
      <c r="M260" s="140">
        <v>0.16</v>
      </c>
      <c r="N260" s="143"/>
      <c r="O260" s="143"/>
      <c r="P260" s="143"/>
      <c r="Q260" s="145"/>
      <c r="R260" s="143"/>
      <c r="S260" s="146"/>
      <c r="T260" s="146"/>
      <c r="U260" s="143"/>
      <c r="V260" s="143"/>
      <c r="W260" s="146"/>
      <c r="X260" s="146"/>
      <c r="Y260" s="143"/>
      <c r="Z260" s="143"/>
      <c r="AA260" s="143"/>
      <c r="AB260" s="143"/>
      <c r="AC260" s="362"/>
      <c r="AD260" s="167">
        <v>4</v>
      </c>
      <c r="AE260" s="133">
        <v>0</v>
      </c>
      <c r="AF260" s="133">
        <v>0</v>
      </c>
      <c r="AG260" s="133">
        <v>0</v>
      </c>
      <c r="AH260" s="133">
        <v>0</v>
      </c>
      <c r="AI260" s="133">
        <v>0</v>
      </c>
      <c r="AJ260" s="133">
        <v>0</v>
      </c>
      <c r="AK260" s="133">
        <v>0</v>
      </c>
      <c r="AL260" s="133">
        <v>0</v>
      </c>
      <c r="AM260" s="133">
        <v>0</v>
      </c>
      <c r="AN260" s="133">
        <v>0</v>
      </c>
      <c r="AO260" s="133">
        <v>1</v>
      </c>
      <c r="AP260" s="133">
        <v>0</v>
      </c>
      <c r="AQ260" s="133">
        <v>0</v>
      </c>
      <c r="AR260" s="133">
        <v>0</v>
      </c>
      <c r="AS260" s="133">
        <v>0</v>
      </c>
      <c r="AT260" s="133">
        <v>0</v>
      </c>
      <c r="AU260" s="133">
        <v>0</v>
      </c>
      <c r="AV260" s="133">
        <v>0</v>
      </c>
      <c r="AW260" s="133">
        <v>0</v>
      </c>
      <c r="AX260" s="133">
        <v>0</v>
      </c>
      <c r="AY260" s="406">
        <f t="shared" ref="AY260:BS260" si="1047">IF(AD260 = 0, "", AD260)</f>
        <v>4</v>
      </c>
      <c r="AZ260" s="137" t="str">
        <f t="shared" si="1047"/>
        <v/>
      </c>
      <c r="BA260" s="137" t="str">
        <f t="shared" si="1047"/>
        <v/>
      </c>
      <c r="BB260" s="137" t="str">
        <f t="shared" si="1047"/>
        <v/>
      </c>
      <c r="BC260" s="137" t="str">
        <f t="shared" si="1047"/>
        <v/>
      </c>
      <c r="BD260" s="137" t="str">
        <f t="shared" si="1047"/>
        <v/>
      </c>
      <c r="BE260" s="137" t="str">
        <f t="shared" si="1047"/>
        <v/>
      </c>
      <c r="BF260" s="137" t="str">
        <f t="shared" si="1047"/>
        <v/>
      </c>
      <c r="BG260" s="137" t="str">
        <f t="shared" si="1047"/>
        <v/>
      </c>
      <c r="BH260" s="137" t="str">
        <f t="shared" si="1047"/>
        <v/>
      </c>
      <c r="BI260" s="137" t="str">
        <f t="shared" si="1047"/>
        <v/>
      </c>
      <c r="BJ260" s="133">
        <f t="shared" si="1047"/>
        <v>1</v>
      </c>
      <c r="BK260" s="137" t="str">
        <f t="shared" si="1047"/>
        <v/>
      </c>
      <c r="BL260" s="137" t="str">
        <f t="shared" si="1047"/>
        <v/>
      </c>
      <c r="BM260" s="137" t="str">
        <f t="shared" si="1047"/>
        <v/>
      </c>
      <c r="BN260" s="137" t="str">
        <f t="shared" si="1047"/>
        <v/>
      </c>
      <c r="BO260" s="137" t="str">
        <f t="shared" si="1047"/>
        <v/>
      </c>
      <c r="BP260" s="137" t="str">
        <f t="shared" si="1047"/>
        <v/>
      </c>
      <c r="BQ260" s="137" t="str">
        <f t="shared" si="1047"/>
        <v/>
      </c>
      <c r="BR260" s="137" t="str">
        <f t="shared" si="1047"/>
        <v/>
      </c>
      <c r="BS260" s="169" t="str">
        <f t="shared" si="1047"/>
        <v/>
      </c>
      <c r="BT260" s="174" t="e">
        <f>$AY260*Assembly!Z$4+$AZ260*Assembly!Z$5+$BA260*Assembly!Z$6+$BB260*Assembly!Z$7+$BC260*Assembly!Z$8+$BD260*Assembly!Z$9+$BE260*Assembly!Z$10+$BF260*Assembly!Z$11+$BG260*Assembly!Z$12+$BH260*Assembly!Z$13+$BI260*Assembly!Z$14+$BJ260*Assembly!Z$15+$BK260*Assembly!Z$16+$BL260*Assembly!Z$17+$BM260*Assembly!Z$18+$BN260*Assembly!Z$19+$BO260*Assembly!Z$20+$BP260*Assembly!Z$21+$BQ260*Assembly!Z$22+$BR260*Assembly!Z$23+$BS260*Assembly!Z$24</f>
        <v>#VALUE!</v>
      </c>
      <c r="BU260" s="133" t="e">
        <f t="shared" si="3"/>
        <v>#VALUE!</v>
      </c>
      <c r="BV260" s="133"/>
      <c r="BW260" s="133" t="e">
        <f>$AY260*Assembly!AD$4+$AZ260*Assembly!AD$5+$BA260*Assembly!AD$6+$BB260*Assembly!AD$7+$BC260*Assembly!AD$8+$BD260*Assembly!AD$9+$BE260*Assembly!AD$10+$BF260*Assembly!AD$11+$BG260*Assembly!AD$12+$BH260*Assembly!AD$13+$BI260*Assembly!AD$14+$BJ260*Assembly!AD$15+$BK260*Assembly!AD$16+$BL260*Assembly!AD$17+$BM260*Assembly!AD$18+$BN260*Assembly!AD$19+$BO260*Assembly!AD$20+$BP260*Assembly!AD$21+$BQ260*Assembly!AD$22+$BR260*Assembly!AD$23+$BS260*Assembly!AD$24</f>
        <v>#VALUE!</v>
      </c>
      <c r="BX260" s="177" t="e">
        <f t="shared" si="4"/>
        <v>#VALUE!</v>
      </c>
      <c r="BY260" s="178" t="e">
        <f t="shared" si="5"/>
        <v>#VALUE!</v>
      </c>
      <c r="BZ260" s="179" t="e">
        <f t="shared" si="6"/>
        <v>#VALUE!</v>
      </c>
      <c r="CA260" s="178" t="e">
        <f t="shared" si="7"/>
        <v>#VALUE!</v>
      </c>
      <c r="CB260" s="133" t="e">
        <f>$AY260*Assembly!Y$4+$AZ260*Assembly!Y$5+$BA260*Assembly!Y$6+$BB260*Assembly!Y$7+$BC260*Assembly!Y$8+$BD260*Assembly!Y$9+$BE260*Assembly!Y$10+$BF260*Assembly!Y$11+$BG260*Assembly!Y$12+$BH260*Assembly!Y$13+$BI260*Assembly!Y$14+$BJ260*Assembly!Y$15+$BK260*Assembly!Y$16+$BL260*Assembly!Y$17+$BM260*Assembly!Y$18+$BN260*Assembly!Y$19+$BO260*Assembly!Y$20+$BP260*Assembly!Y$21+$BQ260*Assembly!Y$22+$BR260*Assembly!Y$23+$BS260*Assembly!Y$24</f>
        <v>#VALUE!</v>
      </c>
      <c r="CC260" s="133" t="e">
        <f t="shared" si="8"/>
        <v>#VALUE!</v>
      </c>
      <c r="CD260" s="130" t="e">
        <f t="shared" si="9"/>
        <v>#VALUE!</v>
      </c>
      <c r="CE260" s="183" t="e">
        <f>$AY260*Assembly!AC$4+$AZ260*Assembly!AC$5+$BA260*Assembly!AC$6+$BB260*Assembly!AC$7+$BC260*Assembly!AC$8+$BD260*Assembly!AC$9+$BE260*Assembly!AC$10+$BF260*Assembly!AC$11+$BG260*Assembly!AC$12+$BH260*Assembly!AC$13+$BI260*Assembly!AC$14+$BJ260*Assembly!AC$15+$BK260*Assembly!AC$16+$BL260*Assembly!AC$17+$BM260*Assembly!AC$18+$BN260*Assembly!AC$19+$BO260*Assembly!AC$20+$BP260*Assembly!AC$21+$BQ260*Assembly!AC$22+$BR260*Assembly!AC$23+$BS260*Assembly!AC$24</f>
        <v>#VALUE!</v>
      </c>
      <c r="CF260" s="145" t="e">
        <f>$AY260*Assembly!M$4+$AZ260*Assembly!M$5+$BA260*Assembly!M$6+$BB260*Assembly!M$7+$BC260*Assembly!M$8+$BD260*Assembly!M$9+$BE260*Assembly!M$10+$BF260*Assembly!M$11+$BG260*Assembly!M$12+$BH260*Assembly!M$13+$BI260*Assembly!M$14+$BJ260*Assembly!M$15+$BK260*Assembly!M$16+$BL260*Assembly!M$17+$BM260*Assembly!M$18+$BN260*Assembly!M$19+$BO260*Assembly!M$20+$BP260*Assembly!M$21+$BQ260*Assembly!M$22+$BR260*Assembly!M$23+$BS260*Assembly!M$24</f>
        <v>#VALUE!</v>
      </c>
      <c r="CG260" s="145" t="e">
        <f>$AY260*Assembly!N$4+$AZ260*Assembly!N$5+$BA260*Assembly!N$6+$BB260*Assembly!N$7+$BC260*Assembly!N$8+$BD260*Assembly!N$9+$BE260*Assembly!N$10+$BF260*Assembly!N$11+$BG260*Assembly!N$12+$BH260*Assembly!N$13+$BI260*Assembly!N$14+$BJ260*Assembly!N$15+$BK260*Assembly!N$16+$BL260*Assembly!N$17+$BM260*Assembly!N$18+$BN260*Assembly!N$19+$BO260*Assembly!N$20+$BP260*Assembly!N$21+$BQ260*Assembly!N$22+$BR260*Assembly!N$23+$BS260*Assembly!N$24</f>
        <v>#VALUE!</v>
      </c>
      <c r="CH260" s="145" t="e">
        <f>$AY260*Assembly!O$4+$AZ260*Assembly!O$5+$BA260*Assembly!O$6+$BB260*Assembly!O$7+$BC260*Assembly!O$8+$BD260*Assembly!O$9+$BE260*Assembly!O$10+$BF260*Assembly!O$11+$BG260*Assembly!O$12+$BH260*Assembly!O$13+$BI260*Assembly!O$14+$BJ260*Assembly!O$15+$BK260*Assembly!O$16+$BL260*Assembly!O$17+$BM260*Assembly!O$18+$BN260*Assembly!O$19+$BO260*Assembly!O$20+$BP260*Assembly!O$21+$BQ260*Assembly!O$22+$BR260*Assembly!O$23+$BS260*Assembly!O$24</f>
        <v>#VALUE!</v>
      </c>
      <c r="CI260" s="140" t="e">
        <f>$AY260*Assembly!P$4+$AZ260*Assembly!P$5+$BA260*Assembly!P$6+$BB260*Assembly!P$7+$BC260*Assembly!P$8+$BD260*Assembly!P$9+$BE260*Assembly!P$10+$BF260*Assembly!P$11+$BG260*Assembly!P$12+$BH260*Assembly!P$13+$BI260*Assembly!P$14+$BJ260*Assembly!P$15+$BK260*Assembly!P$16+$BL260*Assembly!P$17+$BM260*Assembly!P$18+$BN260*Assembly!P$19+$BO260*Assembly!P$20+$BP260*Assembly!P$21+$BQ260*Assembly!P$22+$BR260*Assembly!P$23+$BS260*Assembly!P$24</f>
        <v>#VALUE!</v>
      </c>
      <c r="CJ260" s="140" t="e">
        <f>$AY260*Assembly!Q$4+$AZ260*Assembly!Q$5+$BA260*Assembly!Q$6+$BB260*Assembly!Q$7+$BC260*Assembly!Q$8+$BD260*Assembly!Q$9+$BE260*Assembly!Q$10+$BF260*Assembly!Q$11+$BG260*Assembly!Q$12+$BH260*Assembly!Q$13+$BI260*Assembly!Q$14+$BJ260*Assembly!Q$15+$BK260*Assembly!Q$16+$BL260*Assembly!Q$17+$BM260*Assembly!Q$18+$BN260*Assembly!Q$19+$BO260*Assembly!Q$20+$BP260*Assembly!Q$21+$BQ260*Assembly!Q$22+$BR260*Assembly!Q$23+$BS260*Assembly!Q$24</f>
        <v>#VALUE!</v>
      </c>
      <c r="CK260" s="145" t="e">
        <f>$AY260*Assembly!R$4+$AZ260*Assembly!R$5+$BA260*Assembly!R$6+$BB260*Assembly!R$7+$BC260*Assembly!R$8+$BD260*Assembly!R$9+$BE260*Assembly!R$10+$BF260*Assembly!R$11+$BG260*Assembly!R$12+$BH260*Assembly!R$13+$BI260*Assembly!R$14+$BJ260*Assembly!R$15+$BK260*Assembly!R$16+$BL260*Assembly!R$17+$BM260*Assembly!R$18+$BN260*Assembly!R$19+$BO260*Assembly!R$20+$BP260*Assembly!R$21+$BQ260*Assembly!R$22+$BR260*Assembly!R$23+$BS260*Assembly!R$24</f>
        <v>#VALUE!</v>
      </c>
      <c r="CL260" s="140" t="e">
        <f>$AY260*Assembly!S$4+$AZ260*Assembly!S$5+$BA260*Assembly!S$6+$BB260*Assembly!S$7+$BC260*Assembly!S$8+$BD260*Assembly!S$9+$BE260*Assembly!S$10+$BF260*Assembly!S$11+$BG260*Assembly!S$12+$BH260*Assembly!S$13+$BI260*Assembly!S$14+$BJ260*Assembly!S$15+$BK260*Assembly!S$16+$BL260*Assembly!S$17+$BM260*Assembly!S$18+$BN260*Assembly!S$19+$BO260*Assembly!S$20+$BP260*Assembly!S$21+$BQ260*Assembly!S$22+$BR260*Assembly!S$23+$BS260*Assembly!S$24</f>
        <v>#VALUE!</v>
      </c>
      <c r="CM260" s="140" t="e">
        <f>$AY260*Assembly!T$4+$AZ260*Assembly!T$5+$BA260*Assembly!T$6+$BB260*Assembly!T$7+$BC260*Assembly!T$8+$BD260*Assembly!T$9+$BE260*Assembly!T$10+$BF260*Assembly!T$11+$BG260*Assembly!T$12+$BH260*Assembly!T$13+$BI260*Assembly!T$14+$BJ260*Assembly!T$15+$BK260*Assembly!T$16+$BL260*Assembly!T$17+$BM260*Assembly!T$18+$BN260*Assembly!T$19+$BO260*Assembly!T$20+$BP260*Assembly!T$21+$BQ260*Assembly!T$22+$BR260*Assembly!T$23+$BS260*Assembly!T$24</f>
        <v>#VALUE!</v>
      </c>
      <c r="CN260" s="140" t="e">
        <f>$AY260*Assembly!U$4+$AZ260*Assembly!U$5+$BA260*Assembly!U$6+$BB260*Assembly!U$7+$BC260*Assembly!U$8+$BD260*Assembly!U$9+$BE260*Assembly!U$10+$BF260*Assembly!U$11+$BG260*Assembly!U$12+$BH260*Assembly!U$13+$BI260*Assembly!U$14+$BJ260*Assembly!U$15+$BK260*Assembly!U$16+$BL260*Assembly!U$17+$BM260*Assembly!U$18+$BN260*Assembly!U$19+$BO260*Assembly!U$20+$BP260*Assembly!U$21+$BQ260*Assembly!U$22+$BR260*Assembly!U$23+$BS260*Assembly!U$24</f>
        <v>#VALUE!</v>
      </c>
      <c r="CO260" s="145" t="e">
        <f>$AY260*Assembly!V$4+$AZ260*Assembly!V$5+$BA260*Assembly!V$6+$BB260*Assembly!V$7+$BC260*Assembly!V$8+$BD260*Assembly!V$9+$BE260*Assembly!V$10+$BF260*Assembly!V$11+$BG260*Assembly!V$12+$BH260*Assembly!V$13+$BI260*Assembly!V$14+$BJ260*Assembly!V$15+$BK260*Assembly!V$16+$BL260*Assembly!V$17+$BM260*Assembly!V$18+$BN260*Assembly!V$19+$BO260*Assembly!V$20+$BP260*Assembly!V$21+$BQ260*Assembly!V$22+$BR260*Assembly!V$23+$BS260*Assembly!V$24</f>
        <v>#VALUE!</v>
      </c>
      <c r="CP260" s="145" t="e">
        <f>CF260*Refining!$F$3</f>
        <v>#VALUE!</v>
      </c>
      <c r="CQ260" s="145" t="e">
        <f>CG260*Refining!$F$4</f>
        <v>#VALUE!</v>
      </c>
      <c r="CR260" s="145" t="e">
        <f>CH260*Refining!$F$5</f>
        <v>#VALUE!</v>
      </c>
      <c r="CS260" s="145" t="e">
        <f>CI260*Refining!$F$6</f>
        <v>#VALUE!</v>
      </c>
      <c r="CT260" s="145" t="e">
        <f>CJ260*Refining!$F$7</f>
        <v>#VALUE!</v>
      </c>
      <c r="CU260" s="145" t="e">
        <f>CK260*Refining!$F$8</f>
        <v>#VALUE!</v>
      </c>
      <c r="CV260" s="145" t="e">
        <f>CL260*Refining!$F$9</f>
        <v>#VALUE!</v>
      </c>
      <c r="CW260" s="145" t="e">
        <f>CM260*Refining!$F$10</f>
        <v>#VALUE!</v>
      </c>
      <c r="CX260" s="145" t="e">
        <f>CN260*Refining!$F$11</f>
        <v>#VALUE!</v>
      </c>
      <c r="CY260" s="145" t="e">
        <f>CO260*Refining!$F$12</f>
        <v>#VALUE!</v>
      </c>
      <c r="CZ260" s="185" t="e">
        <f t="shared" ref="CZ260:DS260" si="1048">IF(CF260 = 0, "", CF260)</f>
        <v>#VALUE!</v>
      </c>
      <c r="DA260" s="189" t="e">
        <f t="shared" si="1048"/>
        <v>#VALUE!</v>
      </c>
      <c r="DB260" s="189" t="e">
        <f t="shared" si="1048"/>
        <v>#VALUE!</v>
      </c>
      <c r="DC260" s="186" t="e">
        <f t="shared" si="1048"/>
        <v>#VALUE!</v>
      </c>
      <c r="DD260" s="186" t="e">
        <f t="shared" si="1048"/>
        <v>#VALUE!</v>
      </c>
      <c r="DE260" s="186" t="e">
        <f t="shared" si="1048"/>
        <v>#VALUE!</v>
      </c>
      <c r="DF260" s="186" t="e">
        <f t="shared" si="1048"/>
        <v>#VALUE!</v>
      </c>
      <c r="DG260" s="186" t="e">
        <f t="shared" si="1048"/>
        <v>#VALUE!</v>
      </c>
      <c r="DH260" s="186" t="e">
        <f t="shared" si="1048"/>
        <v>#VALUE!</v>
      </c>
      <c r="DI260" s="187" t="e">
        <f t="shared" si="1048"/>
        <v>#VALUE!</v>
      </c>
      <c r="DJ260" s="185" t="e">
        <f t="shared" si="1048"/>
        <v>#VALUE!</v>
      </c>
      <c r="DK260" s="189" t="e">
        <f t="shared" si="1048"/>
        <v>#VALUE!</v>
      </c>
      <c r="DL260" s="189" t="e">
        <f t="shared" si="1048"/>
        <v>#VALUE!</v>
      </c>
      <c r="DM260" s="186" t="e">
        <f t="shared" si="1048"/>
        <v>#VALUE!</v>
      </c>
      <c r="DN260" s="211" t="e">
        <f t="shared" si="1048"/>
        <v>#VALUE!</v>
      </c>
      <c r="DO260" s="186" t="e">
        <f t="shared" si="1048"/>
        <v>#VALUE!</v>
      </c>
      <c r="DP260" s="186" t="e">
        <f t="shared" si="1048"/>
        <v>#VALUE!</v>
      </c>
      <c r="DQ260" s="186" t="e">
        <f t="shared" si="1048"/>
        <v>#VALUE!</v>
      </c>
      <c r="DR260" s="186" t="e">
        <f t="shared" si="1048"/>
        <v>#VALUE!</v>
      </c>
      <c r="DS260" s="187" t="e">
        <f t="shared" si="1048"/>
        <v>#VALUE!</v>
      </c>
      <c r="DT260" s="185" t="e">
        <f t="shared" si="11"/>
        <v>#VALUE!</v>
      </c>
      <c r="DU260" s="189" t="e">
        <f t="shared" si="12"/>
        <v>#VALUE!</v>
      </c>
      <c r="DV260" s="133" t="e">
        <f>CZ260*'Ores &amp; Ingots'!$C$3+DA260*'Ores &amp; Ingots'!$C$4+DB260*'Ores &amp; Ingots'!$C$5+DC260*'Ores &amp; Ingots'!$C$6+DD260*'Ores &amp; Ingots'!$C$7+DE260*'Ores &amp; Ingots'!$C$8+DF260*'Ores &amp; Ingots'!$C$9+DG260*'Ores &amp; Ingots'!$C$10+DH260*'Ores &amp; Ingots'!$C$11+DI260*'Ores &amp; Ingots'!$C$12</f>
        <v>#VALUE!</v>
      </c>
      <c r="DW260" s="133" t="e">
        <f>DJ260*'Ores &amp; Ingots'!$B$3+DK260*'Ores &amp; Ingots'!$B$4+DL260*'Ores &amp; Ingots'!$B$5+DM260*'Ores &amp; Ingots'!$B$6+DN260*'Ores &amp; Ingots'!$B$7+DO260*'Ores &amp; Ingots'!$B$8+DP260*'Ores &amp; Ingots'!$B$9+DQ260*'Ores &amp; Ingots'!$B$10+DR260*'Ores &amp; Ingots'!$B$11+DS260*'Ores &amp; Ingots'!$B$12</f>
        <v>#VALUE!</v>
      </c>
      <c r="DX260" s="189" t="e">
        <f>CZ260*Refining!$G$3+DA260*Refining!$G$4+DB260*Refining!$G$5+DC260*Refining!$G$6+DD260*Refining!$G$7+DE260*Refining!$G$8+DF260*Refining!$G$9+DG260*Refining!$G$10+DH260*Refining!$G$11+DI260*Refining!$G$12</f>
        <v>#VALUE!</v>
      </c>
      <c r="DY260" s="189" t="e">
        <f t="shared" si="13"/>
        <v>#VALUE!</v>
      </c>
      <c r="DZ260" s="192" t="e">
        <f t="shared" si="14"/>
        <v>#VALUE!</v>
      </c>
      <c r="EA260" s="185" t="e">
        <f t="shared" si="15"/>
        <v>#VALUE!</v>
      </c>
      <c r="EB260" s="194" t="e">
        <f t="shared" ref="EB260:EC260" si="1049">EA260/60</f>
        <v>#VALUE!</v>
      </c>
      <c r="EC260" s="194" t="e">
        <f t="shared" si="1049"/>
        <v>#VALUE!</v>
      </c>
      <c r="ED260" s="185" t="e">
        <f t="shared" si="17"/>
        <v>#VALUE!</v>
      </c>
      <c r="EE260" s="194" t="e">
        <f t="shared" ref="EE260:EF260" si="1050">ED260/1000</f>
        <v>#VALUE!</v>
      </c>
      <c r="EF260" s="196" t="e">
        <f t="shared" si="1050"/>
        <v>#VALUE!</v>
      </c>
      <c r="EG260" s="130" t="e">
        <f t="shared" si="19"/>
        <v>#VALUE!</v>
      </c>
      <c r="EH260" s="132" t="e">
        <f t="shared" si="20"/>
        <v>#VALUE!</v>
      </c>
      <c r="EI260" s="133" t="s">
        <v>28</v>
      </c>
    </row>
    <row r="261" spans="1:139" ht="12.75" x14ac:dyDescent="0.2">
      <c r="A261" s="864"/>
      <c r="B261" s="135" t="s">
        <v>414</v>
      </c>
      <c r="C261" s="137" t="s">
        <v>155</v>
      </c>
      <c r="D261" s="137">
        <v>1</v>
      </c>
      <c r="E261" s="137">
        <v>1</v>
      </c>
      <c r="F261" s="137">
        <v>1</v>
      </c>
      <c r="G261" s="139">
        <f t="shared" si="0"/>
        <v>0.125</v>
      </c>
      <c r="H261" s="140">
        <v>8</v>
      </c>
      <c r="I261" s="140">
        <v>24</v>
      </c>
      <c r="J261" s="140">
        <f>H261/Main!$D$9</f>
        <v>1.6</v>
      </c>
      <c r="K261" s="140">
        <f>I261/Main!$D$10</f>
        <v>12</v>
      </c>
      <c r="L261" s="140">
        <f t="shared" si="1"/>
        <v>7.5</v>
      </c>
      <c r="M261" s="140">
        <v>0.16</v>
      </c>
      <c r="N261" s="143"/>
      <c r="O261" s="143"/>
      <c r="P261" s="143"/>
      <c r="Q261" s="145"/>
      <c r="R261" s="143"/>
      <c r="S261" s="146"/>
      <c r="T261" s="146"/>
      <c r="U261" s="143"/>
      <c r="V261" s="143"/>
      <c r="W261" s="146"/>
      <c r="X261" s="146"/>
      <c r="Y261" s="143"/>
      <c r="Z261" s="143"/>
      <c r="AA261" s="143"/>
      <c r="AB261" s="143"/>
      <c r="AC261" s="362"/>
      <c r="AD261" s="167">
        <v>4</v>
      </c>
      <c r="AE261" s="133">
        <v>0</v>
      </c>
      <c r="AF261" s="133">
        <v>0</v>
      </c>
      <c r="AG261" s="133">
        <v>0</v>
      </c>
      <c r="AH261" s="133">
        <v>0</v>
      </c>
      <c r="AI261" s="133">
        <v>0</v>
      </c>
      <c r="AJ261" s="133">
        <v>0</v>
      </c>
      <c r="AK261" s="133">
        <v>0</v>
      </c>
      <c r="AL261" s="133">
        <v>0</v>
      </c>
      <c r="AM261" s="133">
        <v>0</v>
      </c>
      <c r="AN261" s="133">
        <v>0</v>
      </c>
      <c r="AO261" s="133">
        <v>1</v>
      </c>
      <c r="AP261" s="133">
        <v>0</v>
      </c>
      <c r="AQ261" s="133">
        <v>0</v>
      </c>
      <c r="AR261" s="133">
        <v>0</v>
      </c>
      <c r="AS261" s="133">
        <v>0</v>
      </c>
      <c r="AT261" s="133">
        <v>0</v>
      </c>
      <c r="AU261" s="133">
        <v>0</v>
      </c>
      <c r="AV261" s="133">
        <v>0</v>
      </c>
      <c r="AW261" s="133">
        <v>0</v>
      </c>
      <c r="AX261" s="133">
        <v>0</v>
      </c>
      <c r="AY261" s="406">
        <f t="shared" ref="AY261:BS261" si="1051">IF(AD261 = 0, "", AD261)</f>
        <v>4</v>
      </c>
      <c r="AZ261" s="137" t="str">
        <f t="shared" si="1051"/>
        <v/>
      </c>
      <c r="BA261" s="137" t="str">
        <f t="shared" si="1051"/>
        <v/>
      </c>
      <c r="BB261" s="137" t="str">
        <f t="shared" si="1051"/>
        <v/>
      </c>
      <c r="BC261" s="137" t="str">
        <f t="shared" si="1051"/>
        <v/>
      </c>
      <c r="BD261" s="137" t="str">
        <f t="shared" si="1051"/>
        <v/>
      </c>
      <c r="BE261" s="137" t="str">
        <f t="shared" si="1051"/>
        <v/>
      </c>
      <c r="BF261" s="137" t="str">
        <f t="shared" si="1051"/>
        <v/>
      </c>
      <c r="BG261" s="137" t="str">
        <f t="shared" si="1051"/>
        <v/>
      </c>
      <c r="BH261" s="137" t="str">
        <f t="shared" si="1051"/>
        <v/>
      </c>
      <c r="BI261" s="137" t="str">
        <f t="shared" si="1051"/>
        <v/>
      </c>
      <c r="BJ261" s="133">
        <f t="shared" si="1051"/>
        <v>1</v>
      </c>
      <c r="BK261" s="137" t="str">
        <f t="shared" si="1051"/>
        <v/>
      </c>
      <c r="BL261" s="137" t="str">
        <f t="shared" si="1051"/>
        <v/>
      </c>
      <c r="BM261" s="137" t="str">
        <f t="shared" si="1051"/>
        <v/>
      </c>
      <c r="BN261" s="137" t="str">
        <f t="shared" si="1051"/>
        <v/>
      </c>
      <c r="BO261" s="137" t="str">
        <f t="shared" si="1051"/>
        <v/>
      </c>
      <c r="BP261" s="137" t="str">
        <f t="shared" si="1051"/>
        <v/>
      </c>
      <c r="BQ261" s="137" t="str">
        <f t="shared" si="1051"/>
        <v/>
      </c>
      <c r="BR261" s="137" t="str">
        <f t="shared" si="1051"/>
        <v/>
      </c>
      <c r="BS261" s="169" t="str">
        <f t="shared" si="1051"/>
        <v/>
      </c>
      <c r="BT261" s="174" t="e">
        <f>$AY261*Assembly!Z$4+$AZ261*Assembly!Z$5+$BA261*Assembly!Z$6+$BB261*Assembly!Z$7+$BC261*Assembly!Z$8+$BD261*Assembly!Z$9+$BE261*Assembly!Z$10+$BF261*Assembly!Z$11+$BG261*Assembly!Z$12+$BH261*Assembly!Z$13+$BI261*Assembly!Z$14+$BJ261*Assembly!Z$15+$BK261*Assembly!Z$16+$BL261*Assembly!Z$17+$BM261*Assembly!Z$18+$BN261*Assembly!Z$19+$BO261*Assembly!Z$20+$BP261*Assembly!Z$21+$BQ261*Assembly!Z$22+$BR261*Assembly!Z$23+$BS261*Assembly!Z$24</f>
        <v>#VALUE!</v>
      </c>
      <c r="BU261" s="133" t="e">
        <f t="shared" si="3"/>
        <v>#VALUE!</v>
      </c>
      <c r="BV261" s="133"/>
      <c r="BW261" s="133" t="e">
        <f>$AY261*Assembly!AD$4+$AZ261*Assembly!AD$5+$BA261*Assembly!AD$6+$BB261*Assembly!AD$7+$BC261*Assembly!AD$8+$BD261*Assembly!AD$9+$BE261*Assembly!AD$10+$BF261*Assembly!AD$11+$BG261*Assembly!AD$12+$BH261*Assembly!AD$13+$BI261*Assembly!AD$14+$BJ261*Assembly!AD$15+$BK261*Assembly!AD$16+$BL261*Assembly!AD$17+$BM261*Assembly!AD$18+$BN261*Assembly!AD$19+$BO261*Assembly!AD$20+$BP261*Assembly!AD$21+$BQ261*Assembly!AD$22+$BR261*Assembly!AD$23+$BS261*Assembly!AD$24</f>
        <v>#VALUE!</v>
      </c>
      <c r="BX261" s="177" t="e">
        <f t="shared" si="4"/>
        <v>#VALUE!</v>
      </c>
      <c r="BY261" s="178" t="e">
        <f t="shared" si="5"/>
        <v>#VALUE!</v>
      </c>
      <c r="BZ261" s="179" t="e">
        <f t="shared" si="6"/>
        <v>#VALUE!</v>
      </c>
      <c r="CA261" s="178" t="e">
        <f t="shared" si="7"/>
        <v>#VALUE!</v>
      </c>
      <c r="CB261" s="133" t="e">
        <f>$AY261*Assembly!Y$4+$AZ261*Assembly!Y$5+$BA261*Assembly!Y$6+$BB261*Assembly!Y$7+$BC261*Assembly!Y$8+$BD261*Assembly!Y$9+$BE261*Assembly!Y$10+$BF261*Assembly!Y$11+$BG261*Assembly!Y$12+$BH261*Assembly!Y$13+$BI261*Assembly!Y$14+$BJ261*Assembly!Y$15+$BK261*Assembly!Y$16+$BL261*Assembly!Y$17+$BM261*Assembly!Y$18+$BN261*Assembly!Y$19+$BO261*Assembly!Y$20+$BP261*Assembly!Y$21+$BQ261*Assembly!Y$22+$BR261*Assembly!Y$23+$BS261*Assembly!Y$24</f>
        <v>#VALUE!</v>
      </c>
      <c r="CC261" s="133" t="e">
        <f t="shared" si="8"/>
        <v>#VALUE!</v>
      </c>
      <c r="CD261" s="130" t="e">
        <f t="shared" si="9"/>
        <v>#VALUE!</v>
      </c>
      <c r="CE261" s="183" t="e">
        <f>$AY261*Assembly!AC$4+$AZ261*Assembly!AC$5+$BA261*Assembly!AC$6+$BB261*Assembly!AC$7+$BC261*Assembly!AC$8+$BD261*Assembly!AC$9+$BE261*Assembly!AC$10+$BF261*Assembly!AC$11+$BG261*Assembly!AC$12+$BH261*Assembly!AC$13+$BI261*Assembly!AC$14+$BJ261*Assembly!AC$15+$BK261*Assembly!AC$16+$BL261*Assembly!AC$17+$BM261*Assembly!AC$18+$BN261*Assembly!AC$19+$BO261*Assembly!AC$20+$BP261*Assembly!AC$21+$BQ261*Assembly!AC$22+$BR261*Assembly!AC$23+$BS261*Assembly!AC$24</f>
        <v>#VALUE!</v>
      </c>
      <c r="CF261" s="145" t="e">
        <f>$AY261*Assembly!M$4+$AZ261*Assembly!M$5+$BA261*Assembly!M$6+$BB261*Assembly!M$7+$BC261*Assembly!M$8+$BD261*Assembly!M$9+$BE261*Assembly!M$10+$BF261*Assembly!M$11+$BG261*Assembly!M$12+$BH261*Assembly!M$13+$BI261*Assembly!M$14+$BJ261*Assembly!M$15+$BK261*Assembly!M$16+$BL261*Assembly!M$17+$BM261*Assembly!M$18+$BN261*Assembly!M$19+$BO261*Assembly!M$20+$BP261*Assembly!M$21+$BQ261*Assembly!M$22+$BR261*Assembly!M$23+$BS261*Assembly!M$24</f>
        <v>#VALUE!</v>
      </c>
      <c r="CG261" s="145" t="e">
        <f>$AY261*Assembly!N$4+$AZ261*Assembly!N$5+$BA261*Assembly!N$6+$BB261*Assembly!N$7+$BC261*Assembly!N$8+$BD261*Assembly!N$9+$BE261*Assembly!N$10+$BF261*Assembly!N$11+$BG261*Assembly!N$12+$BH261*Assembly!N$13+$BI261*Assembly!N$14+$BJ261*Assembly!N$15+$BK261*Assembly!N$16+$BL261*Assembly!N$17+$BM261*Assembly!N$18+$BN261*Assembly!N$19+$BO261*Assembly!N$20+$BP261*Assembly!N$21+$BQ261*Assembly!N$22+$BR261*Assembly!N$23+$BS261*Assembly!N$24</f>
        <v>#VALUE!</v>
      </c>
      <c r="CH261" s="145" t="e">
        <f>$AY261*Assembly!O$4+$AZ261*Assembly!O$5+$BA261*Assembly!O$6+$BB261*Assembly!O$7+$BC261*Assembly!O$8+$BD261*Assembly!O$9+$BE261*Assembly!O$10+$BF261*Assembly!O$11+$BG261*Assembly!O$12+$BH261*Assembly!O$13+$BI261*Assembly!O$14+$BJ261*Assembly!O$15+$BK261*Assembly!O$16+$BL261*Assembly!O$17+$BM261*Assembly!O$18+$BN261*Assembly!O$19+$BO261*Assembly!O$20+$BP261*Assembly!O$21+$BQ261*Assembly!O$22+$BR261*Assembly!O$23+$BS261*Assembly!O$24</f>
        <v>#VALUE!</v>
      </c>
      <c r="CI261" s="140" t="e">
        <f>$AY261*Assembly!P$4+$AZ261*Assembly!P$5+$BA261*Assembly!P$6+$BB261*Assembly!P$7+$BC261*Assembly!P$8+$BD261*Assembly!P$9+$BE261*Assembly!P$10+$BF261*Assembly!P$11+$BG261*Assembly!P$12+$BH261*Assembly!P$13+$BI261*Assembly!P$14+$BJ261*Assembly!P$15+$BK261*Assembly!P$16+$BL261*Assembly!P$17+$BM261*Assembly!P$18+$BN261*Assembly!P$19+$BO261*Assembly!P$20+$BP261*Assembly!P$21+$BQ261*Assembly!P$22+$BR261*Assembly!P$23+$BS261*Assembly!P$24</f>
        <v>#VALUE!</v>
      </c>
      <c r="CJ261" s="140" t="e">
        <f>$AY261*Assembly!Q$4+$AZ261*Assembly!Q$5+$BA261*Assembly!Q$6+$BB261*Assembly!Q$7+$BC261*Assembly!Q$8+$BD261*Assembly!Q$9+$BE261*Assembly!Q$10+$BF261*Assembly!Q$11+$BG261*Assembly!Q$12+$BH261*Assembly!Q$13+$BI261*Assembly!Q$14+$BJ261*Assembly!Q$15+$BK261*Assembly!Q$16+$BL261*Assembly!Q$17+$BM261*Assembly!Q$18+$BN261*Assembly!Q$19+$BO261*Assembly!Q$20+$BP261*Assembly!Q$21+$BQ261*Assembly!Q$22+$BR261*Assembly!Q$23+$BS261*Assembly!Q$24</f>
        <v>#VALUE!</v>
      </c>
      <c r="CK261" s="145" t="e">
        <f>$AY261*Assembly!R$4+$AZ261*Assembly!R$5+$BA261*Assembly!R$6+$BB261*Assembly!R$7+$BC261*Assembly!R$8+$BD261*Assembly!R$9+$BE261*Assembly!R$10+$BF261*Assembly!R$11+$BG261*Assembly!R$12+$BH261*Assembly!R$13+$BI261*Assembly!R$14+$BJ261*Assembly!R$15+$BK261*Assembly!R$16+$BL261*Assembly!R$17+$BM261*Assembly!R$18+$BN261*Assembly!R$19+$BO261*Assembly!R$20+$BP261*Assembly!R$21+$BQ261*Assembly!R$22+$BR261*Assembly!R$23+$BS261*Assembly!R$24</f>
        <v>#VALUE!</v>
      </c>
      <c r="CL261" s="140" t="e">
        <f>$AY261*Assembly!S$4+$AZ261*Assembly!S$5+$BA261*Assembly!S$6+$BB261*Assembly!S$7+$BC261*Assembly!S$8+$BD261*Assembly!S$9+$BE261*Assembly!S$10+$BF261*Assembly!S$11+$BG261*Assembly!S$12+$BH261*Assembly!S$13+$BI261*Assembly!S$14+$BJ261*Assembly!S$15+$BK261*Assembly!S$16+$BL261*Assembly!S$17+$BM261*Assembly!S$18+$BN261*Assembly!S$19+$BO261*Assembly!S$20+$BP261*Assembly!S$21+$BQ261*Assembly!S$22+$BR261*Assembly!S$23+$BS261*Assembly!S$24</f>
        <v>#VALUE!</v>
      </c>
      <c r="CM261" s="140" t="e">
        <f>$AY261*Assembly!T$4+$AZ261*Assembly!T$5+$BA261*Assembly!T$6+$BB261*Assembly!T$7+$BC261*Assembly!T$8+$BD261*Assembly!T$9+$BE261*Assembly!T$10+$BF261*Assembly!T$11+$BG261*Assembly!T$12+$BH261*Assembly!T$13+$BI261*Assembly!T$14+$BJ261*Assembly!T$15+$BK261*Assembly!T$16+$BL261*Assembly!T$17+$BM261*Assembly!T$18+$BN261*Assembly!T$19+$BO261*Assembly!T$20+$BP261*Assembly!T$21+$BQ261*Assembly!T$22+$BR261*Assembly!T$23+$BS261*Assembly!T$24</f>
        <v>#VALUE!</v>
      </c>
      <c r="CN261" s="140" t="e">
        <f>$AY261*Assembly!U$4+$AZ261*Assembly!U$5+$BA261*Assembly!U$6+$BB261*Assembly!U$7+$BC261*Assembly!U$8+$BD261*Assembly!U$9+$BE261*Assembly!U$10+$BF261*Assembly!U$11+$BG261*Assembly!U$12+$BH261*Assembly!U$13+$BI261*Assembly!U$14+$BJ261*Assembly!U$15+$BK261*Assembly!U$16+$BL261*Assembly!U$17+$BM261*Assembly!U$18+$BN261*Assembly!U$19+$BO261*Assembly!U$20+$BP261*Assembly!U$21+$BQ261*Assembly!U$22+$BR261*Assembly!U$23+$BS261*Assembly!U$24</f>
        <v>#VALUE!</v>
      </c>
      <c r="CO261" s="145" t="e">
        <f>$AY261*Assembly!V$4+$AZ261*Assembly!V$5+$BA261*Assembly!V$6+$BB261*Assembly!V$7+$BC261*Assembly!V$8+$BD261*Assembly!V$9+$BE261*Assembly!V$10+$BF261*Assembly!V$11+$BG261*Assembly!V$12+$BH261*Assembly!V$13+$BI261*Assembly!V$14+$BJ261*Assembly!V$15+$BK261*Assembly!V$16+$BL261*Assembly!V$17+$BM261*Assembly!V$18+$BN261*Assembly!V$19+$BO261*Assembly!V$20+$BP261*Assembly!V$21+$BQ261*Assembly!V$22+$BR261*Assembly!V$23+$BS261*Assembly!V$24</f>
        <v>#VALUE!</v>
      </c>
      <c r="CP261" s="145" t="e">
        <f>CF261*Refining!$F$3</f>
        <v>#VALUE!</v>
      </c>
      <c r="CQ261" s="145" t="e">
        <f>CG261*Refining!$F$4</f>
        <v>#VALUE!</v>
      </c>
      <c r="CR261" s="145" t="e">
        <f>CH261*Refining!$F$5</f>
        <v>#VALUE!</v>
      </c>
      <c r="CS261" s="145" t="e">
        <f>CI261*Refining!$F$6</f>
        <v>#VALUE!</v>
      </c>
      <c r="CT261" s="145" t="e">
        <f>CJ261*Refining!$F$7</f>
        <v>#VALUE!</v>
      </c>
      <c r="CU261" s="145" t="e">
        <f>CK261*Refining!$F$8</f>
        <v>#VALUE!</v>
      </c>
      <c r="CV261" s="145" t="e">
        <f>CL261*Refining!$F$9</f>
        <v>#VALUE!</v>
      </c>
      <c r="CW261" s="145" t="e">
        <f>CM261*Refining!$F$10</f>
        <v>#VALUE!</v>
      </c>
      <c r="CX261" s="145" t="e">
        <f>CN261*Refining!$F$11</f>
        <v>#VALUE!</v>
      </c>
      <c r="CY261" s="145" t="e">
        <f>CO261*Refining!$F$12</f>
        <v>#VALUE!</v>
      </c>
      <c r="CZ261" s="185" t="e">
        <f t="shared" ref="CZ261:DS261" si="1052">IF(CF261 = 0, "", CF261)</f>
        <v>#VALUE!</v>
      </c>
      <c r="DA261" s="189" t="e">
        <f t="shared" si="1052"/>
        <v>#VALUE!</v>
      </c>
      <c r="DB261" s="189" t="e">
        <f t="shared" si="1052"/>
        <v>#VALUE!</v>
      </c>
      <c r="DC261" s="186" t="e">
        <f t="shared" si="1052"/>
        <v>#VALUE!</v>
      </c>
      <c r="DD261" s="186" t="e">
        <f t="shared" si="1052"/>
        <v>#VALUE!</v>
      </c>
      <c r="DE261" s="186" t="e">
        <f t="shared" si="1052"/>
        <v>#VALUE!</v>
      </c>
      <c r="DF261" s="186" t="e">
        <f t="shared" si="1052"/>
        <v>#VALUE!</v>
      </c>
      <c r="DG261" s="186" t="e">
        <f t="shared" si="1052"/>
        <v>#VALUE!</v>
      </c>
      <c r="DH261" s="186" t="e">
        <f t="shared" si="1052"/>
        <v>#VALUE!</v>
      </c>
      <c r="DI261" s="187" t="e">
        <f t="shared" si="1052"/>
        <v>#VALUE!</v>
      </c>
      <c r="DJ261" s="185" t="e">
        <f t="shared" si="1052"/>
        <v>#VALUE!</v>
      </c>
      <c r="DK261" s="189" t="e">
        <f t="shared" si="1052"/>
        <v>#VALUE!</v>
      </c>
      <c r="DL261" s="189" t="e">
        <f t="shared" si="1052"/>
        <v>#VALUE!</v>
      </c>
      <c r="DM261" s="186" t="e">
        <f t="shared" si="1052"/>
        <v>#VALUE!</v>
      </c>
      <c r="DN261" s="211" t="e">
        <f t="shared" si="1052"/>
        <v>#VALUE!</v>
      </c>
      <c r="DO261" s="186" t="e">
        <f t="shared" si="1052"/>
        <v>#VALUE!</v>
      </c>
      <c r="DP261" s="186" t="e">
        <f t="shared" si="1052"/>
        <v>#VALUE!</v>
      </c>
      <c r="DQ261" s="186" t="e">
        <f t="shared" si="1052"/>
        <v>#VALUE!</v>
      </c>
      <c r="DR261" s="186" t="e">
        <f t="shared" si="1052"/>
        <v>#VALUE!</v>
      </c>
      <c r="DS261" s="187" t="e">
        <f t="shared" si="1052"/>
        <v>#VALUE!</v>
      </c>
      <c r="DT261" s="185" t="e">
        <f t="shared" si="11"/>
        <v>#VALUE!</v>
      </c>
      <c r="DU261" s="189" t="e">
        <f t="shared" si="12"/>
        <v>#VALUE!</v>
      </c>
      <c r="DV261" s="133" t="e">
        <f>CZ261*'Ores &amp; Ingots'!$C$3+DA261*'Ores &amp; Ingots'!$C$4+DB261*'Ores &amp; Ingots'!$C$5+DC261*'Ores &amp; Ingots'!$C$6+DD261*'Ores &amp; Ingots'!$C$7+DE261*'Ores &amp; Ingots'!$C$8+DF261*'Ores &amp; Ingots'!$C$9+DG261*'Ores &amp; Ingots'!$C$10+DH261*'Ores &amp; Ingots'!$C$11+DI261*'Ores &amp; Ingots'!$C$12</f>
        <v>#VALUE!</v>
      </c>
      <c r="DW261" s="133" t="e">
        <f>DJ261*'Ores &amp; Ingots'!$B$3+DK261*'Ores &amp; Ingots'!$B$4+DL261*'Ores &amp; Ingots'!$B$5+DM261*'Ores &amp; Ingots'!$B$6+DN261*'Ores &amp; Ingots'!$B$7+DO261*'Ores &amp; Ingots'!$B$8+DP261*'Ores &amp; Ingots'!$B$9+DQ261*'Ores &amp; Ingots'!$B$10+DR261*'Ores &amp; Ingots'!$B$11+DS261*'Ores &amp; Ingots'!$B$12</f>
        <v>#VALUE!</v>
      </c>
      <c r="DX261" s="189" t="e">
        <f>CZ261*Refining!$G$3+DA261*Refining!$G$4+DB261*Refining!$G$5+DC261*Refining!$G$6+DD261*Refining!$G$7+DE261*Refining!$G$8+DF261*Refining!$G$9+DG261*Refining!$G$10+DH261*Refining!$G$11+DI261*Refining!$G$12</f>
        <v>#VALUE!</v>
      </c>
      <c r="DY261" s="189" t="e">
        <f t="shared" si="13"/>
        <v>#VALUE!</v>
      </c>
      <c r="DZ261" s="192" t="e">
        <f t="shared" si="14"/>
        <v>#VALUE!</v>
      </c>
      <c r="EA261" s="185" t="e">
        <f t="shared" si="15"/>
        <v>#VALUE!</v>
      </c>
      <c r="EB261" s="194" t="e">
        <f t="shared" ref="EB261:EC261" si="1053">EA261/60</f>
        <v>#VALUE!</v>
      </c>
      <c r="EC261" s="194" t="e">
        <f t="shared" si="1053"/>
        <v>#VALUE!</v>
      </c>
      <c r="ED261" s="185" t="e">
        <f t="shared" si="17"/>
        <v>#VALUE!</v>
      </c>
      <c r="EE261" s="194" t="e">
        <f t="shared" ref="EE261:EF261" si="1054">ED261/1000</f>
        <v>#VALUE!</v>
      </c>
      <c r="EF261" s="196" t="e">
        <f t="shared" si="1054"/>
        <v>#VALUE!</v>
      </c>
      <c r="EG261" s="130" t="e">
        <f t="shared" si="19"/>
        <v>#VALUE!</v>
      </c>
      <c r="EH261" s="132" t="e">
        <f t="shared" si="20"/>
        <v>#VALUE!</v>
      </c>
      <c r="EI261" s="133" t="s">
        <v>28</v>
      </c>
    </row>
    <row r="262" spans="1:139" ht="12.75" x14ac:dyDescent="0.2">
      <c r="A262" s="864"/>
      <c r="B262" s="135" t="s">
        <v>415</v>
      </c>
      <c r="C262" s="137" t="s">
        <v>155</v>
      </c>
      <c r="D262" s="137">
        <v>1</v>
      </c>
      <c r="E262" s="137">
        <v>1</v>
      </c>
      <c r="F262" s="137">
        <v>1</v>
      </c>
      <c r="G262" s="139">
        <f t="shared" si="0"/>
        <v>0.125</v>
      </c>
      <c r="H262" s="140">
        <v>5</v>
      </c>
      <c r="I262" s="140">
        <v>15</v>
      </c>
      <c r="J262" s="140">
        <f>H262/Main!$D$9</f>
        <v>1</v>
      </c>
      <c r="K262" s="140">
        <f>I262/Main!$D$10</f>
        <v>7.5</v>
      </c>
      <c r="L262" s="140">
        <f t="shared" si="1"/>
        <v>7.5</v>
      </c>
      <c r="M262" s="140">
        <v>0.16</v>
      </c>
      <c r="N262" s="143"/>
      <c r="O262" s="143"/>
      <c r="P262" s="143"/>
      <c r="Q262" s="145"/>
      <c r="R262" s="143"/>
      <c r="S262" s="146"/>
      <c r="T262" s="146"/>
      <c r="U262" s="143"/>
      <c r="V262" s="143"/>
      <c r="W262" s="146"/>
      <c r="X262" s="146"/>
      <c r="Y262" s="143"/>
      <c r="Z262" s="143"/>
      <c r="AA262" s="143"/>
      <c r="AB262" s="143"/>
      <c r="AC262" s="362"/>
      <c r="AD262" s="167">
        <v>3</v>
      </c>
      <c r="AE262" s="133">
        <v>0</v>
      </c>
      <c r="AF262" s="133">
        <v>0</v>
      </c>
      <c r="AG262" s="133">
        <v>0</v>
      </c>
      <c r="AH262" s="133">
        <v>0</v>
      </c>
      <c r="AI262" s="133">
        <v>0</v>
      </c>
      <c r="AJ262" s="133">
        <v>0</v>
      </c>
      <c r="AK262" s="133">
        <v>0</v>
      </c>
      <c r="AL262" s="133">
        <v>0</v>
      </c>
      <c r="AM262" s="133">
        <v>0</v>
      </c>
      <c r="AN262" s="133">
        <v>0</v>
      </c>
      <c r="AO262" s="133">
        <v>1</v>
      </c>
      <c r="AP262" s="133">
        <v>0</v>
      </c>
      <c r="AQ262" s="133">
        <v>0</v>
      </c>
      <c r="AR262" s="133">
        <v>0</v>
      </c>
      <c r="AS262" s="133">
        <v>0</v>
      </c>
      <c r="AT262" s="133">
        <v>0</v>
      </c>
      <c r="AU262" s="133">
        <v>0</v>
      </c>
      <c r="AV262" s="133">
        <v>0</v>
      </c>
      <c r="AW262" s="133">
        <v>0</v>
      </c>
      <c r="AX262" s="133">
        <v>0</v>
      </c>
      <c r="AY262" s="406">
        <f t="shared" ref="AY262:BS262" si="1055">IF(AD262 = 0, "", AD262)</f>
        <v>3</v>
      </c>
      <c r="AZ262" s="137" t="str">
        <f t="shared" si="1055"/>
        <v/>
      </c>
      <c r="BA262" s="137" t="str">
        <f t="shared" si="1055"/>
        <v/>
      </c>
      <c r="BB262" s="137" t="str">
        <f t="shared" si="1055"/>
        <v/>
      </c>
      <c r="BC262" s="137" t="str">
        <f t="shared" si="1055"/>
        <v/>
      </c>
      <c r="BD262" s="137" t="str">
        <f t="shared" si="1055"/>
        <v/>
      </c>
      <c r="BE262" s="137" t="str">
        <f t="shared" si="1055"/>
        <v/>
      </c>
      <c r="BF262" s="137" t="str">
        <f t="shared" si="1055"/>
        <v/>
      </c>
      <c r="BG262" s="137" t="str">
        <f t="shared" si="1055"/>
        <v/>
      </c>
      <c r="BH262" s="137" t="str">
        <f t="shared" si="1055"/>
        <v/>
      </c>
      <c r="BI262" s="137" t="str">
        <f t="shared" si="1055"/>
        <v/>
      </c>
      <c r="BJ262" s="133">
        <f t="shared" si="1055"/>
        <v>1</v>
      </c>
      <c r="BK262" s="137" t="str">
        <f t="shared" si="1055"/>
        <v/>
      </c>
      <c r="BL262" s="137" t="str">
        <f t="shared" si="1055"/>
        <v/>
      </c>
      <c r="BM262" s="137" t="str">
        <f t="shared" si="1055"/>
        <v/>
      </c>
      <c r="BN262" s="137" t="str">
        <f t="shared" si="1055"/>
        <v/>
      </c>
      <c r="BO262" s="137" t="str">
        <f t="shared" si="1055"/>
        <v/>
      </c>
      <c r="BP262" s="137" t="str">
        <f t="shared" si="1055"/>
        <v/>
      </c>
      <c r="BQ262" s="137" t="str">
        <f t="shared" si="1055"/>
        <v/>
      </c>
      <c r="BR262" s="137" t="str">
        <f t="shared" si="1055"/>
        <v/>
      </c>
      <c r="BS262" s="169" t="str">
        <f t="shared" si="1055"/>
        <v/>
      </c>
      <c r="BT262" s="174" t="e">
        <f>$AY262*Assembly!Z$4+$AZ262*Assembly!Z$5+$BA262*Assembly!Z$6+$BB262*Assembly!Z$7+$BC262*Assembly!Z$8+$BD262*Assembly!Z$9+$BE262*Assembly!Z$10+$BF262*Assembly!Z$11+$BG262*Assembly!Z$12+$BH262*Assembly!Z$13+$BI262*Assembly!Z$14+$BJ262*Assembly!Z$15+$BK262*Assembly!Z$16+$BL262*Assembly!Z$17+$BM262*Assembly!Z$18+$BN262*Assembly!Z$19+$BO262*Assembly!Z$20+$BP262*Assembly!Z$21+$BQ262*Assembly!Z$22+$BR262*Assembly!Z$23+$BS262*Assembly!Z$24</f>
        <v>#VALUE!</v>
      </c>
      <c r="BU262" s="133" t="e">
        <f t="shared" si="3"/>
        <v>#VALUE!</v>
      </c>
      <c r="BV262" s="133"/>
      <c r="BW262" s="133" t="e">
        <f>$AY262*Assembly!AD$4+$AZ262*Assembly!AD$5+$BA262*Assembly!AD$6+$BB262*Assembly!AD$7+$BC262*Assembly!AD$8+$BD262*Assembly!AD$9+$BE262*Assembly!AD$10+$BF262*Assembly!AD$11+$BG262*Assembly!AD$12+$BH262*Assembly!AD$13+$BI262*Assembly!AD$14+$BJ262*Assembly!AD$15+$BK262*Assembly!AD$16+$BL262*Assembly!AD$17+$BM262*Assembly!AD$18+$BN262*Assembly!AD$19+$BO262*Assembly!AD$20+$BP262*Assembly!AD$21+$BQ262*Assembly!AD$22+$BR262*Assembly!AD$23+$BS262*Assembly!AD$24</f>
        <v>#VALUE!</v>
      </c>
      <c r="BX262" s="177" t="e">
        <f t="shared" si="4"/>
        <v>#VALUE!</v>
      </c>
      <c r="BY262" s="178" t="e">
        <f t="shared" si="5"/>
        <v>#VALUE!</v>
      </c>
      <c r="BZ262" s="179" t="e">
        <f t="shared" si="6"/>
        <v>#VALUE!</v>
      </c>
      <c r="CA262" s="178" t="e">
        <f t="shared" si="7"/>
        <v>#VALUE!</v>
      </c>
      <c r="CB262" s="133" t="e">
        <f>$AY262*Assembly!Y$4+$AZ262*Assembly!Y$5+$BA262*Assembly!Y$6+$BB262*Assembly!Y$7+$BC262*Assembly!Y$8+$BD262*Assembly!Y$9+$BE262*Assembly!Y$10+$BF262*Assembly!Y$11+$BG262*Assembly!Y$12+$BH262*Assembly!Y$13+$BI262*Assembly!Y$14+$BJ262*Assembly!Y$15+$BK262*Assembly!Y$16+$BL262*Assembly!Y$17+$BM262*Assembly!Y$18+$BN262*Assembly!Y$19+$BO262*Assembly!Y$20+$BP262*Assembly!Y$21+$BQ262*Assembly!Y$22+$BR262*Assembly!Y$23+$BS262*Assembly!Y$24</f>
        <v>#VALUE!</v>
      </c>
      <c r="CC262" s="133" t="e">
        <f t="shared" si="8"/>
        <v>#VALUE!</v>
      </c>
      <c r="CD262" s="130" t="e">
        <f t="shared" si="9"/>
        <v>#VALUE!</v>
      </c>
      <c r="CE262" s="183" t="e">
        <f>$AY262*Assembly!AC$4+$AZ262*Assembly!AC$5+$BA262*Assembly!AC$6+$BB262*Assembly!AC$7+$BC262*Assembly!AC$8+$BD262*Assembly!AC$9+$BE262*Assembly!AC$10+$BF262*Assembly!AC$11+$BG262*Assembly!AC$12+$BH262*Assembly!AC$13+$BI262*Assembly!AC$14+$BJ262*Assembly!AC$15+$BK262*Assembly!AC$16+$BL262*Assembly!AC$17+$BM262*Assembly!AC$18+$BN262*Assembly!AC$19+$BO262*Assembly!AC$20+$BP262*Assembly!AC$21+$BQ262*Assembly!AC$22+$BR262*Assembly!AC$23+$BS262*Assembly!AC$24</f>
        <v>#VALUE!</v>
      </c>
      <c r="CF262" s="145" t="e">
        <f>$AY262*Assembly!M$4+$AZ262*Assembly!M$5+$BA262*Assembly!M$6+$BB262*Assembly!M$7+$BC262*Assembly!M$8+$BD262*Assembly!M$9+$BE262*Assembly!M$10+$BF262*Assembly!M$11+$BG262*Assembly!M$12+$BH262*Assembly!M$13+$BI262*Assembly!M$14+$BJ262*Assembly!M$15+$BK262*Assembly!M$16+$BL262*Assembly!M$17+$BM262*Assembly!M$18+$BN262*Assembly!M$19+$BO262*Assembly!M$20+$BP262*Assembly!M$21+$BQ262*Assembly!M$22+$BR262*Assembly!M$23+$BS262*Assembly!M$24</f>
        <v>#VALUE!</v>
      </c>
      <c r="CG262" s="145" t="e">
        <f>$AY262*Assembly!N$4+$AZ262*Assembly!N$5+$BA262*Assembly!N$6+$BB262*Assembly!N$7+$BC262*Assembly!N$8+$BD262*Assembly!N$9+$BE262*Assembly!N$10+$BF262*Assembly!N$11+$BG262*Assembly!N$12+$BH262*Assembly!N$13+$BI262*Assembly!N$14+$BJ262*Assembly!N$15+$BK262*Assembly!N$16+$BL262*Assembly!N$17+$BM262*Assembly!N$18+$BN262*Assembly!N$19+$BO262*Assembly!N$20+$BP262*Assembly!N$21+$BQ262*Assembly!N$22+$BR262*Assembly!N$23+$BS262*Assembly!N$24</f>
        <v>#VALUE!</v>
      </c>
      <c r="CH262" s="145" t="e">
        <f>$AY262*Assembly!O$4+$AZ262*Assembly!O$5+$BA262*Assembly!O$6+$BB262*Assembly!O$7+$BC262*Assembly!O$8+$BD262*Assembly!O$9+$BE262*Assembly!O$10+$BF262*Assembly!O$11+$BG262*Assembly!O$12+$BH262*Assembly!O$13+$BI262*Assembly!O$14+$BJ262*Assembly!O$15+$BK262*Assembly!O$16+$BL262*Assembly!O$17+$BM262*Assembly!O$18+$BN262*Assembly!O$19+$BO262*Assembly!O$20+$BP262*Assembly!O$21+$BQ262*Assembly!O$22+$BR262*Assembly!O$23+$BS262*Assembly!O$24</f>
        <v>#VALUE!</v>
      </c>
      <c r="CI262" s="140" t="e">
        <f>$AY262*Assembly!P$4+$AZ262*Assembly!P$5+$BA262*Assembly!P$6+$BB262*Assembly!P$7+$BC262*Assembly!P$8+$BD262*Assembly!P$9+$BE262*Assembly!P$10+$BF262*Assembly!P$11+$BG262*Assembly!P$12+$BH262*Assembly!P$13+$BI262*Assembly!P$14+$BJ262*Assembly!P$15+$BK262*Assembly!P$16+$BL262*Assembly!P$17+$BM262*Assembly!P$18+$BN262*Assembly!P$19+$BO262*Assembly!P$20+$BP262*Assembly!P$21+$BQ262*Assembly!P$22+$BR262*Assembly!P$23+$BS262*Assembly!P$24</f>
        <v>#VALUE!</v>
      </c>
      <c r="CJ262" s="140" t="e">
        <f>$AY262*Assembly!Q$4+$AZ262*Assembly!Q$5+$BA262*Assembly!Q$6+$BB262*Assembly!Q$7+$BC262*Assembly!Q$8+$BD262*Assembly!Q$9+$BE262*Assembly!Q$10+$BF262*Assembly!Q$11+$BG262*Assembly!Q$12+$BH262*Assembly!Q$13+$BI262*Assembly!Q$14+$BJ262*Assembly!Q$15+$BK262*Assembly!Q$16+$BL262*Assembly!Q$17+$BM262*Assembly!Q$18+$BN262*Assembly!Q$19+$BO262*Assembly!Q$20+$BP262*Assembly!Q$21+$BQ262*Assembly!Q$22+$BR262*Assembly!Q$23+$BS262*Assembly!Q$24</f>
        <v>#VALUE!</v>
      </c>
      <c r="CK262" s="145" t="e">
        <f>$AY262*Assembly!R$4+$AZ262*Assembly!R$5+$BA262*Assembly!R$6+$BB262*Assembly!R$7+$BC262*Assembly!R$8+$BD262*Assembly!R$9+$BE262*Assembly!R$10+$BF262*Assembly!R$11+$BG262*Assembly!R$12+$BH262*Assembly!R$13+$BI262*Assembly!R$14+$BJ262*Assembly!R$15+$BK262*Assembly!R$16+$BL262*Assembly!R$17+$BM262*Assembly!R$18+$BN262*Assembly!R$19+$BO262*Assembly!R$20+$BP262*Assembly!R$21+$BQ262*Assembly!R$22+$BR262*Assembly!R$23+$BS262*Assembly!R$24</f>
        <v>#VALUE!</v>
      </c>
      <c r="CL262" s="140" t="e">
        <f>$AY262*Assembly!S$4+$AZ262*Assembly!S$5+$BA262*Assembly!S$6+$BB262*Assembly!S$7+$BC262*Assembly!S$8+$BD262*Assembly!S$9+$BE262*Assembly!S$10+$BF262*Assembly!S$11+$BG262*Assembly!S$12+$BH262*Assembly!S$13+$BI262*Assembly!S$14+$BJ262*Assembly!S$15+$BK262*Assembly!S$16+$BL262*Assembly!S$17+$BM262*Assembly!S$18+$BN262*Assembly!S$19+$BO262*Assembly!S$20+$BP262*Assembly!S$21+$BQ262*Assembly!S$22+$BR262*Assembly!S$23+$BS262*Assembly!S$24</f>
        <v>#VALUE!</v>
      </c>
      <c r="CM262" s="140" t="e">
        <f>$AY262*Assembly!T$4+$AZ262*Assembly!T$5+$BA262*Assembly!T$6+$BB262*Assembly!T$7+$BC262*Assembly!T$8+$BD262*Assembly!T$9+$BE262*Assembly!T$10+$BF262*Assembly!T$11+$BG262*Assembly!T$12+$BH262*Assembly!T$13+$BI262*Assembly!T$14+$BJ262*Assembly!T$15+$BK262*Assembly!T$16+$BL262*Assembly!T$17+$BM262*Assembly!T$18+$BN262*Assembly!T$19+$BO262*Assembly!T$20+$BP262*Assembly!T$21+$BQ262*Assembly!T$22+$BR262*Assembly!T$23+$BS262*Assembly!T$24</f>
        <v>#VALUE!</v>
      </c>
      <c r="CN262" s="140" t="e">
        <f>$AY262*Assembly!U$4+$AZ262*Assembly!U$5+$BA262*Assembly!U$6+$BB262*Assembly!U$7+$BC262*Assembly!U$8+$BD262*Assembly!U$9+$BE262*Assembly!U$10+$BF262*Assembly!U$11+$BG262*Assembly!U$12+$BH262*Assembly!U$13+$BI262*Assembly!U$14+$BJ262*Assembly!U$15+$BK262*Assembly!U$16+$BL262*Assembly!U$17+$BM262*Assembly!U$18+$BN262*Assembly!U$19+$BO262*Assembly!U$20+$BP262*Assembly!U$21+$BQ262*Assembly!U$22+$BR262*Assembly!U$23+$BS262*Assembly!U$24</f>
        <v>#VALUE!</v>
      </c>
      <c r="CO262" s="145" t="e">
        <f>$AY262*Assembly!V$4+$AZ262*Assembly!V$5+$BA262*Assembly!V$6+$BB262*Assembly!V$7+$BC262*Assembly!V$8+$BD262*Assembly!V$9+$BE262*Assembly!V$10+$BF262*Assembly!V$11+$BG262*Assembly!V$12+$BH262*Assembly!V$13+$BI262*Assembly!V$14+$BJ262*Assembly!V$15+$BK262*Assembly!V$16+$BL262*Assembly!V$17+$BM262*Assembly!V$18+$BN262*Assembly!V$19+$BO262*Assembly!V$20+$BP262*Assembly!V$21+$BQ262*Assembly!V$22+$BR262*Assembly!V$23+$BS262*Assembly!V$24</f>
        <v>#VALUE!</v>
      </c>
      <c r="CP262" s="145" t="e">
        <f>CF262*Refining!$F$3</f>
        <v>#VALUE!</v>
      </c>
      <c r="CQ262" s="145" t="e">
        <f>CG262*Refining!$F$4</f>
        <v>#VALUE!</v>
      </c>
      <c r="CR262" s="145" t="e">
        <f>CH262*Refining!$F$5</f>
        <v>#VALUE!</v>
      </c>
      <c r="CS262" s="145" t="e">
        <f>CI262*Refining!$F$6</f>
        <v>#VALUE!</v>
      </c>
      <c r="CT262" s="145" t="e">
        <f>CJ262*Refining!$F$7</f>
        <v>#VALUE!</v>
      </c>
      <c r="CU262" s="145" t="e">
        <f>CK262*Refining!$F$8</f>
        <v>#VALUE!</v>
      </c>
      <c r="CV262" s="145" t="e">
        <f>CL262*Refining!$F$9</f>
        <v>#VALUE!</v>
      </c>
      <c r="CW262" s="145" t="e">
        <f>CM262*Refining!$F$10</f>
        <v>#VALUE!</v>
      </c>
      <c r="CX262" s="145" t="e">
        <f>CN262*Refining!$F$11</f>
        <v>#VALUE!</v>
      </c>
      <c r="CY262" s="145" t="e">
        <f>CO262*Refining!$F$12</f>
        <v>#VALUE!</v>
      </c>
      <c r="CZ262" s="185" t="e">
        <f t="shared" ref="CZ262:DS262" si="1056">IF(CF262 = 0, "", CF262)</f>
        <v>#VALUE!</v>
      </c>
      <c r="DA262" s="189" t="e">
        <f t="shared" si="1056"/>
        <v>#VALUE!</v>
      </c>
      <c r="DB262" s="189" t="e">
        <f t="shared" si="1056"/>
        <v>#VALUE!</v>
      </c>
      <c r="DC262" s="186" t="e">
        <f t="shared" si="1056"/>
        <v>#VALUE!</v>
      </c>
      <c r="DD262" s="186" t="e">
        <f t="shared" si="1056"/>
        <v>#VALUE!</v>
      </c>
      <c r="DE262" s="186" t="e">
        <f t="shared" si="1056"/>
        <v>#VALUE!</v>
      </c>
      <c r="DF262" s="186" t="e">
        <f t="shared" si="1056"/>
        <v>#VALUE!</v>
      </c>
      <c r="DG262" s="186" t="e">
        <f t="shared" si="1056"/>
        <v>#VALUE!</v>
      </c>
      <c r="DH262" s="186" t="e">
        <f t="shared" si="1056"/>
        <v>#VALUE!</v>
      </c>
      <c r="DI262" s="187" t="e">
        <f t="shared" si="1056"/>
        <v>#VALUE!</v>
      </c>
      <c r="DJ262" s="185" t="e">
        <f t="shared" si="1056"/>
        <v>#VALUE!</v>
      </c>
      <c r="DK262" s="189" t="e">
        <f t="shared" si="1056"/>
        <v>#VALUE!</v>
      </c>
      <c r="DL262" s="189" t="e">
        <f t="shared" si="1056"/>
        <v>#VALUE!</v>
      </c>
      <c r="DM262" s="186" t="e">
        <f t="shared" si="1056"/>
        <v>#VALUE!</v>
      </c>
      <c r="DN262" s="211" t="e">
        <f t="shared" si="1056"/>
        <v>#VALUE!</v>
      </c>
      <c r="DO262" s="186" t="e">
        <f t="shared" si="1056"/>
        <v>#VALUE!</v>
      </c>
      <c r="DP262" s="186" t="e">
        <f t="shared" si="1056"/>
        <v>#VALUE!</v>
      </c>
      <c r="DQ262" s="186" t="e">
        <f t="shared" si="1056"/>
        <v>#VALUE!</v>
      </c>
      <c r="DR262" s="186" t="e">
        <f t="shared" si="1056"/>
        <v>#VALUE!</v>
      </c>
      <c r="DS262" s="187" t="e">
        <f t="shared" si="1056"/>
        <v>#VALUE!</v>
      </c>
      <c r="DT262" s="185" t="e">
        <f t="shared" si="11"/>
        <v>#VALUE!</v>
      </c>
      <c r="DU262" s="189" t="e">
        <f t="shared" si="12"/>
        <v>#VALUE!</v>
      </c>
      <c r="DV262" s="133" t="e">
        <f>CZ262*'Ores &amp; Ingots'!$C$3+DA262*'Ores &amp; Ingots'!$C$4+DB262*'Ores &amp; Ingots'!$C$5+DC262*'Ores &amp; Ingots'!$C$6+DD262*'Ores &amp; Ingots'!$C$7+DE262*'Ores &amp; Ingots'!$C$8+DF262*'Ores &amp; Ingots'!$C$9+DG262*'Ores &amp; Ingots'!$C$10+DH262*'Ores &amp; Ingots'!$C$11+DI262*'Ores &amp; Ingots'!$C$12</f>
        <v>#VALUE!</v>
      </c>
      <c r="DW262" s="133" t="e">
        <f>DJ262*'Ores &amp; Ingots'!$B$3+DK262*'Ores &amp; Ingots'!$B$4+DL262*'Ores &amp; Ingots'!$B$5+DM262*'Ores &amp; Ingots'!$B$6+DN262*'Ores &amp; Ingots'!$B$7+DO262*'Ores &amp; Ingots'!$B$8+DP262*'Ores &amp; Ingots'!$B$9+DQ262*'Ores &amp; Ingots'!$B$10+DR262*'Ores &amp; Ingots'!$B$11+DS262*'Ores &amp; Ingots'!$B$12</f>
        <v>#VALUE!</v>
      </c>
      <c r="DX262" s="189" t="e">
        <f>CZ262*Refining!$G$3+DA262*Refining!$G$4+DB262*Refining!$G$5+DC262*Refining!$G$6+DD262*Refining!$G$7+DE262*Refining!$G$8+DF262*Refining!$G$9+DG262*Refining!$G$10+DH262*Refining!$G$11+DI262*Refining!$G$12</f>
        <v>#VALUE!</v>
      </c>
      <c r="DY262" s="189" t="e">
        <f t="shared" si="13"/>
        <v>#VALUE!</v>
      </c>
      <c r="DZ262" s="192" t="e">
        <f t="shared" si="14"/>
        <v>#VALUE!</v>
      </c>
      <c r="EA262" s="185" t="e">
        <f t="shared" si="15"/>
        <v>#VALUE!</v>
      </c>
      <c r="EB262" s="194" t="e">
        <f t="shared" ref="EB262:EC262" si="1057">EA262/60</f>
        <v>#VALUE!</v>
      </c>
      <c r="EC262" s="194" t="e">
        <f t="shared" si="1057"/>
        <v>#VALUE!</v>
      </c>
      <c r="ED262" s="185" t="e">
        <f t="shared" si="17"/>
        <v>#VALUE!</v>
      </c>
      <c r="EE262" s="194" t="e">
        <f t="shared" ref="EE262:EF262" si="1058">ED262/1000</f>
        <v>#VALUE!</v>
      </c>
      <c r="EF262" s="196" t="e">
        <f t="shared" si="1058"/>
        <v>#VALUE!</v>
      </c>
      <c r="EG262" s="130" t="e">
        <f t="shared" si="19"/>
        <v>#VALUE!</v>
      </c>
      <c r="EH262" s="132" t="e">
        <f t="shared" si="20"/>
        <v>#VALUE!</v>
      </c>
      <c r="EI262" s="133" t="s">
        <v>28</v>
      </c>
    </row>
    <row r="263" spans="1:139" ht="12.75" x14ac:dyDescent="0.2">
      <c r="A263" s="864"/>
      <c r="B263" s="365" t="s">
        <v>416</v>
      </c>
      <c r="C263" s="137" t="s">
        <v>155</v>
      </c>
      <c r="D263" s="137">
        <v>1</v>
      </c>
      <c r="E263" s="137">
        <v>1</v>
      </c>
      <c r="F263" s="137">
        <v>1</v>
      </c>
      <c r="G263" s="139">
        <f t="shared" si="0"/>
        <v>0.125</v>
      </c>
      <c r="H263" s="140">
        <v>8</v>
      </c>
      <c r="I263" s="140">
        <v>20</v>
      </c>
      <c r="J263" s="140">
        <f>H263/Main!$D$9</f>
        <v>1.6</v>
      </c>
      <c r="K263" s="140">
        <f>I263/Main!$D$10</f>
        <v>10</v>
      </c>
      <c r="L263" s="140">
        <f t="shared" si="1"/>
        <v>6.25</v>
      </c>
      <c r="M263" s="140">
        <v>1</v>
      </c>
      <c r="N263" s="143"/>
      <c r="O263" s="143"/>
      <c r="P263" s="143"/>
      <c r="Q263" s="145"/>
      <c r="R263" s="143"/>
      <c r="S263" s="146"/>
      <c r="T263" s="146"/>
      <c r="U263" s="143"/>
      <c r="V263" s="143"/>
      <c r="W263" s="146"/>
      <c r="X263" s="146"/>
      <c r="Y263" s="143"/>
      <c r="Z263" s="143"/>
      <c r="AA263" s="143"/>
      <c r="AB263" s="143"/>
      <c r="AC263" s="362"/>
      <c r="AD263" s="167">
        <v>4</v>
      </c>
      <c r="AE263" s="133">
        <v>0</v>
      </c>
      <c r="AF263" s="133">
        <v>0</v>
      </c>
      <c r="AG263" s="133">
        <v>0</v>
      </c>
      <c r="AH263" s="133">
        <v>0</v>
      </c>
      <c r="AI263" s="133">
        <v>0</v>
      </c>
      <c r="AJ263" s="133">
        <v>0</v>
      </c>
      <c r="AK263" s="133">
        <v>0</v>
      </c>
      <c r="AL263" s="133">
        <v>0</v>
      </c>
      <c r="AM263" s="133">
        <v>0</v>
      </c>
      <c r="AN263" s="133">
        <v>0</v>
      </c>
      <c r="AO263" s="133">
        <v>1</v>
      </c>
      <c r="AP263" s="133">
        <v>0</v>
      </c>
      <c r="AQ263" s="133">
        <v>0</v>
      </c>
      <c r="AR263" s="133">
        <v>0</v>
      </c>
      <c r="AS263" s="133">
        <v>0</v>
      </c>
      <c r="AT263" s="133">
        <v>0</v>
      </c>
      <c r="AU263" s="133">
        <v>0</v>
      </c>
      <c r="AV263" s="133">
        <v>0</v>
      </c>
      <c r="AW263" s="133">
        <v>0</v>
      </c>
      <c r="AX263" s="133">
        <v>0</v>
      </c>
      <c r="AY263" s="406">
        <f t="shared" ref="AY263:BS263" si="1059">IF(AD263 = 0, "", AD263)</f>
        <v>4</v>
      </c>
      <c r="AZ263" s="137" t="str">
        <f t="shared" si="1059"/>
        <v/>
      </c>
      <c r="BA263" s="137" t="str">
        <f t="shared" si="1059"/>
        <v/>
      </c>
      <c r="BB263" s="137" t="str">
        <f t="shared" si="1059"/>
        <v/>
      </c>
      <c r="BC263" s="137" t="str">
        <f t="shared" si="1059"/>
        <v/>
      </c>
      <c r="BD263" s="137" t="str">
        <f t="shared" si="1059"/>
        <v/>
      </c>
      <c r="BE263" s="137" t="str">
        <f t="shared" si="1059"/>
        <v/>
      </c>
      <c r="BF263" s="137" t="str">
        <f t="shared" si="1059"/>
        <v/>
      </c>
      <c r="BG263" s="137" t="str">
        <f t="shared" si="1059"/>
        <v/>
      </c>
      <c r="BH263" s="137" t="str">
        <f t="shared" si="1059"/>
        <v/>
      </c>
      <c r="BI263" s="137" t="str">
        <f t="shared" si="1059"/>
        <v/>
      </c>
      <c r="BJ263" s="133">
        <f t="shared" si="1059"/>
        <v>1</v>
      </c>
      <c r="BK263" s="137" t="str">
        <f t="shared" si="1059"/>
        <v/>
      </c>
      <c r="BL263" s="137" t="str">
        <f t="shared" si="1059"/>
        <v/>
      </c>
      <c r="BM263" s="137" t="str">
        <f t="shared" si="1059"/>
        <v/>
      </c>
      <c r="BN263" s="137" t="str">
        <f t="shared" si="1059"/>
        <v/>
      </c>
      <c r="BO263" s="137" t="str">
        <f t="shared" si="1059"/>
        <v/>
      </c>
      <c r="BP263" s="137" t="str">
        <f t="shared" si="1059"/>
        <v/>
      </c>
      <c r="BQ263" s="137" t="str">
        <f t="shared" si="1059"/>
        <v/>
      </c>
      <c r="BR263" s="137" t="str">
        <f t="shared" si="1059"/>
        <v/>
      </c>
      <c r="BS263" s="169" t="str">
        <f t="shared" si="1059"/>
        <v/>
      </c>
      <c r="BT263" s="174" t="e">
        <f>$AY263*Assembly!Z$4+$AZ263*Assembly!Z$5+$BA263*Assembly!Z$6+$BB263*Assembly!Z$7+$BC263*Assembly!Z$8+$BD263*Assembly!Z$9+$BE263*Assembly!Z$10+$BF263*Assembly!Z$11+$BG263*Assembly!Z$12+$BH263*Assembly!Z$13+$BI263*Assembly!Z$14+$BJ263*Assembly!Z$15+$BK263*Assembly!Z$16+$BL263*Assembly!Z$17+$BM263*Assembly!Z$18+$BN263*Assembly!Z$19+$BO263*Assembly!Z$20+$BP263*Assembly!Z$21+$BQ263*Assembly!Z$22+$BR263*Assembly!Z$23+$BS263*Assembly!Z$24</f>
        <v>#VALUE!</v>
      </c>
      <c r="BU263" s="133" t="e">
        <f t="shared" si="3"/>
        <v>#VALUE!</v>
      </c>
      <c r="BV263" s="133"/>
      <c r="BW263" s="133" t="e">
        <f>$AY263*Assembly!AD$4+$AZ263*Assembly!AD$5+$BA263*Assembly!AD$6+$BB263*Assembly!AD$7+$BC263*Assembly!AD$8+$BD263*Assembly!AD$9+$BE263*Assembly!AD$10+$BF263*Assembly!AD$11+$BG263*Assembly!AD$12+$BH263*Assembly!AD$13+$BI263*Assembly!AD$14+$BJ263*Assembly!AD$15+$BK263*Assembly!AD$16+$BL263*Assembly!AD$17+$BM263*Assembly!AD$18+$BN263*Assembly!AD$19+$BO263*Assembly!AD$20+$BP263*Assembly!AD$21+$BQ263*Assembly!AD$22+$BR263*Assembly!AD$23+$BS263*Assembly!AD$24</f>
        <v>#VALUE!</v>
      </c>
      <c r="BX263" s="177" t="e">
        <f t="shared" si="4"/>
        <v>#VALUE!</v>
      </c>
      <c r="BY263" s="178" t="e">
        <f t="shared" si="5"/>
        <v>#VALUE!</v>
      </c>
      <c r="BZ263" s="179" t="e">
        <f t="shared" si="6"/>
        <v>#VALUE!</v>
      </c>
      <c r="CA263" s="178" t="e">
        <f t="shared" si="7"/>
        <v>#VALUE!</v>
      </c>
      <c r="CB263" s="133" t="e">
        <f>$AY263*Assembly!Y$4+$AZ263*Assembly!Y$5+$BA263*Assembly!Y$6+$BB263*Assembly!Y$7+$BC263*Assembly!Y$8+$BD263*Assembly!Y$9+$BE263*Assembly!Y$10+$BF263*Assembly!Y$11+$BG263*Assembly!Y$12+$BH263*Assembly!Y$13+$BI263*Assembly!Y$14+$BJ263*Assembly!Y$15+$BK263*Assembly!Y$16+$BL263*Assembly!Y$17+$BM263*Assembly!Y$18+$BN263*Assembly!Y$19+$BO263*Assembly!Y$20+$BP263*Assembly!Y$21+$BQ263*Assembly!Y$22+$BR263*Assembly!Y$23+$BS263*Assembly!Y$24</f>
        <v>#VALUE!</v>
      </c>
      <c r="CC263" s="133" t="e">
        <f t="shared" si="8"/>
        <v>#VALUE!</v>
      </c>
      <c r="CD263" s="130" t="e">
        <f t="shared" si="9"/>
        <v>#VALUE!</v>
      </c>
      <c r="CE263" s="183" t="e">
        <f>$AY263*Assembly!AC$4+$AZ263*Assembly!AC$5+$BA263*Assembly!AC$6+$BB263*Assembly!AC$7+$BC263*Assembly!AC$8+$BD263*Assembly!AC$9+$BE263*Assembly!AC$10+$BF263*Assembly!AC$11+$BG263*Assembly!AC$12+$BH263*Assembly!AC$13+$BI263*Assembly!AC$14+$BJ263*Assembly!AC$15+$BK263*Assembly!AC$16+$BL263*Assembly!AC$17+$BM263*Assembly!AC$18+$BN263*Assembly!AC$19+$BO263*Assembly!AC$20+$BP263*Assembly!AC$21+$BQ263*Assembly!AC$22+$BR263*Assembly!AC$23+$BS263*Assembly!AC$24</f>
        <v>#VALUE!</v>
      </c>
      <c r="CF263" s="145" t="e">
        <f>$AY263*Assembly!M$4+$AZ263*Assembly!M$5+$BA263*Assembly!M$6+$BB263*Assembly!M$7+$BC263*Assembly!M$8+$BD263*Assembly!M$9+$BE263*Assembly!M$10+$BF263*Assembly!M$11+$BG263*Assembly!M$12+$BH263*Assembly!M$13+$BI263*Assembly!M$14+$BJ263*Assembly!M$15+$BK263*Assembly!M$16+$BL263*Assembly!M$17+$BM263*Assembly!M$18+$BN263*Assembly!M$19+$BO263*Assembly!M$20+$BP263*Assembly!M$21+$BQ263*Assembly!M$22+$BR263*Assembly!M$23+$BS263*Assembly!M$24</f>
        <v>#VALUE!</v>
      </c>
      <c r="CG263" s="145" t="e">
        <f>$AY263*Assembly!N$4+$AZ263*Assembly!N$5+$BA263*Assembly!N$6+$BB263*Assembly!N$7+$BC263*Assembly!N$8+$BD263*Assembly!N$9+$BE263*Assembly!N$10+$BF263*Assembly!N$11+$BG263*Assembly!N$12+$BH263*Assembly!N$13+$BI263*Assembly!N$14+$BJ263*Assembly!N$15+$BK263*Assembly!N$16+$BL263*Assembly!N$17+$BM263*Assembly!N$18+$BN263*Assembly!N$19+$BO263*Assembly!N$20+$BP263*Assembly!N$21+$BQ263*Assembly!N$22+$BR263*Assembly!N$23+$BS263*Assembly!N$24</f>
        <v>#VALUE!</v>
      </c>
      <c r="CH263" s="145" t="e">
        <f>$AY263*Assembly!O$4+$AZ263*Assembly!O$5+$BA263*Assembly!O$6+$BB263*Assembly!O$7+$BC263*Assembly!O$8+$BD263*Assembly!O$9+$BE263*Assembly!O$10+$BF263*Assembly!O$11+$BG263*Assembly!O$12+$BH263*Assembly!O$13+$BI263*Assembly!O$14+$BJ263*Assembly!O$15+$BK263*Assembly!O$16+$BL263*Assembly!O$17+$BM263*Assembly!O$18+$BN263*Assembly!O$19+$BO263*Assembly!O$20+$BP263*Assembly!O$21+$BQ263*Assembly!O$22+$BR263*Assembly!O$23+$BS263*Assembly!O$24</f>
        <v>#VALUE!</v>
      </c>
      <c r="CI263" s="140" t="e">
        <f>$AY263*Assembly!P$4+$AZ263*Assembly!P$5+$BA263*Assembly!P$6+$BB263*Assembly!P$7+$BC263*Assembly!P$8+$BD263*Assembly!P$9+$BE263*Assembly!P$10+$BF263*Assembly!P$11+$BG263*Assembly!P$12+$BH263*Assembly!P$13+$BI263*Assembly!P$14+$BJ263*Assembly!P$15+$BK263*Assembly!P$16+$BL263*Assembly!P$17+$BM263*Assembly!P$18+$BN263*Assembly!P$19+$BO263*Assembly!P$20+$BP263*Assembly!P$21+$BQ263*Assembly!P$22+$BR263*Assembly!P$23+$BS263*Assembly!P$24</f>
        <v>#VALUE!</v>
      </c>
      <c r="CJ263" s="140" t="e">
        <f>$AY263*Assembly!Q$4+$AZ263*Assembly!Q$5+$BA263*Assembly!Q$6+$BB263*Assembly!Q$7+$BC263*Assembly!Q$8+$BD263*Assembly!Q$9+$BE263*Assembly!Q$10+$BF263*Assembly!Q$11+$BG263*Assembly!Q$12+$BH263*Assembly!Q$13+$BI263*Assembly!Q$14+$BJ263*Assembly!Q$15+$BK263*Assembly!Q$16+$BL263*Assembly!Q$17+$BM263*Assembly!Q$18+$BN263*Assembly!Q$19+$BO263*Assembly!Q$20+$BP263*Assembly!Q$21+$BQ263*Assembly!Q$22+$BR263*Assembly!Q$23+$BS263*Assembly!Q$24</f>
        <v>#VALUE!</v>
      </c>
      <c r="CK263" s="145" t="e">
        <f>$AY263*Assembly!R$4+$AZ263*Assembly!R$5+$BA263*Assembly!R$6+$BB263*Assembly!R$7+$BC263*Assembly!R$8+$BD263*Assembly!R$9+$BE263*Assembly!R$10+$BF263*Assembly!R$11+$BG263*Assembly!R$12+$BH263*Assembly!R$13+$BI263*Assembly!R$14+$BJ263*Assembly!R$15+$BK263*Assembly!R$16+$BL263*Assembly!R$17+$BM263*Assembly!R$18+$BN263*Assembly!R$19+$BO263*Assembly!R$20+$BP263*Assembly!R$21+$BQ263*Assembly!R$22+$BR263*Assembly!R$23+$BS263*Assembly!R$24</f>
        <v>#VALUE!</v>
      </c>
      <c r="CL263" s="140" t="e">
        <f>$AY263*Assembly!S$4+$AZ263*Assembly!S$5+$BA263*Assembly!S$6+$BB263*Assembly!S$7+$BC263*Assembly!S$8+$BD263*Assembly!S$9+$BE263*Assembly!S$10+$BF263*Assembly!S$11+$BG263*Assembly!S$12+$BH263*Assembly!S$13+$BI263*Assembly!S$14+$BJ263*Assembly!S$15+$BK263*Assembly!S$16+$BL263*Assembly!S$17+$BM263*Assembly!S$18+$BN263*Assembly!S$19+$BO263*Assembly!S$20+$BP263*Assembly!S$21+$BQ263*Assembly!S$22+$BR263*Assembly!S$23+$BS263*Assembly!S$24</f>
        <v>#VALUE!</v>
      </c>
      <c r="CM263" s="140" t="e">
        <f>$AY263*Assembly!T$4+$AZ263*Assembly!T$5+$BA263*Assembly!T$6+$BB263*Assembly!T$7+$BC263*Assembly!T$8+$BD263*Assembly!T$9+$BE263*Assembly!T$10+$BF263*Assembly!T$11+$BG263*Assembly!T$12+$BH263*Assembly!T$13+$BI263*Assembly!T$14+$BJ263*Assembly!T$15+$BK263*Assembly!T$16+$BL263*Assembly!T$17+$BM263*Assembly!T$18+$BN263*Assembly!T$19+$BO263*Assembly!T$20+$BP263*Assembly!T$21+$BQ263*Assembly!T$22+$BR263*Assembly!T$23+$BS263*Assembly!T$24</f>
        <v>#VALUE!</v>
      </c>
      <c r="CN263" s="140" t="e">
        <f>$AY263*Assembly!U$4+$AZ263*Assembly!U$5+$BA263*Assembly!U$6+$BB263*Assembly!U$7+$BC263*Assembly!U$8+$BD263*Assembly!U$9+$BE263*Assembly!U$10+$BF263*Assembly!U$11+$BG263*Assembly!U$12+$BH263*Assembly!U$13+$BI263*Assembly!U$14+$BJ263*Assembly!U$15+$BK263*Assembly!U$16+$BL263*Assembly!U$17+$BM263*Assembly!U$18+$BN263*Assembly!U$19+$BO263*Assembly!U$20+$BP263*Assembly!U$21+$BQ263*Assembly!U$22+$BR263*Assembly!U$23+$BS263*Assembly!U$24</f>
        <v>#VALUE!</v>
      </c>
      <c r="CO263" s="145" t="e">
        <f>$AY263*Assembly!V$4+$AZ263*Assembly!V$5+$BA263*Assembly!V$6+$BB263*Assembly!V$7+$BC263*Assembly!V$8+$BD263*Assembly!V$9+$BE263*Assembly!V$10+$BF263*Assembly!V$11+$BG263*Assembly!V$12+$BH263*Assembly!V$13+$BI263*Assembly!V$14+$BJ263*Assembly!V$15+$BK263*Assembly!V$16+$BL263*Assembly!V$17+$BM263*Assembly!V$18+$BN263*Assembly!V$19+$BO263*Assembly!V$20+$BP263*Assembly!V$21+$BQ263*Assembly!V$22+$BR263*Assembly!V$23+$BS263*Assembly!V$24</f>
        <v>#VALUE!</v>
      </c>
      <c r="CP263" s="145" t="e">
        <f>CF263*Refining!$F$3</f>
        <v>#VALUE!</v>
      </c>
      <c r="CQ263" s="145" t="e">
        <f>CG263*Refining!$F$4</f>
        <v>#VALUE!</v>
      </c>
      <c r="CR263" s="145" t="e">
        <f>CH263*Refining!$F$5</f>
        <v>#VALUE!</v>
      </c>
      <c r="CS263" s="145" t="e">
        <f>CI263*Refining!$F$6</f>
        <v>#VALUE!</v>
      </c>
      <c r="CT263" s="145" t="e">
        <f>CJ263*Refining!$F$7</f>
        <v>#VALUE!</v>
      </c>
      <c r="CU263" s="145" t="e">
        <f>CK263*Refining!$F$8</f>
        <v>#VALUE!</v>
      </c>
      <c r="CV263" s="145" t="e">
        <f>CL263*Refining!$F$9</f>
        <v>#VALUE!</v>
      </c>
      <c r="CW263" s="145" t="e">
        <f>CM263*Refining!$F$10</f>
        <v>#VALUE!</v>
      </c>
      <c r="CX263" s="145" t="e">
        <f>CN263*Refining!$F$11</f>
        <v>#VALUE!</v>
      </c>
      <c r="CY263" s="145" t="e">
        <f>CO263*Refining!$F$12</f>
        <v>#VALUE!</v>
      </c>
      <c r="CZ263" s="185" t="e">
        <f t="shared" ref="CZ263:DS263" si="1060">IF(CF263 = 0, "", CF263)</f>
        <v>#VALUE!</v>
      </c>
      <c r="DA263" s="189" t="e">
        <f t="shared" si="1060"/>
        <v>#VALUE!</v>
      </c>
      <c r="DB263" s="189" t="e">
        <f t="shared" si="1060"/>
        <v>#VALUE!</v>
      </c>
      <c r="DC263" s="186" t="e">
        <f t="shared" si="1060"/>
        <v>#VALUE!</v>
      </c>
      <c r="DD263" s="186" t="e">
        <f t="shared" si="1060"/>
        <v>#VALUE!</v>
      </c>
      <c r="DE263" s="186" t="e">
        <f t="shared" si="1060"/>
        <v>#VALUE!</v>
      </c>
      <c r="DF263" s="186" t="e">
        <f t="shared" si="1060"/>
        <v>#VALUE!</v>
      </c>
      <c r="DG263" s="186" t="e">
        <f t="shared" si="1060"/>
        <v>#VALUE!</v>
      </c>
      <c r="DH263" s="186" t="e">
        <f t="shared" si="1060"/>
        <v>#VALUE!</v>
      </c>
      <c r="DI263" s="187" t="e">
        <f t="shared" si="1060"/>
        <v>#VALUE!</v>
      </c>
      <c r="DJ263" s="185" t="e">
        <f t="shared" si="1060"/>
        <v>#VALUE!</v>
      </c>
      <c r="DK263" s="189" t="e">
        <f t="shared" si="1060"/>
        <v>#VALUE!</v>
      </c>
      <c r="DL263" s="189" t="e">
        <f t="shared" si="1060"/>
        <v>#VALUE!</v>
      </c>
      <c r="DM263" s="186" t="e">
        <f t="shared" si="1060"/>
        <v>#VALUE!</v>
      </c>
      <c r="DN263" s="211" t="e">
        <f t="shared" si="1060"/>
        <v>#VALUE!</v>
      </c>
      <c r="DO263" s="186" t="e">
        <f t="shared" si="1060"/>
        <v>#VALUE!</v>
      </c>
      <c r="DP263" s="186" t="e">
        <f t="shared" si="1060"/>
        <v>#VALUE!</v>
      </c>
      <c r="DQ263" s="186" t="e">
        <f t="shared" si="1060"/>
        <v>#VALUE!</v>
      </c>
      <c r="DR263" s="186" t="e">
        <f t="shared" si="1060"/>
        <v>#VALUE!</v>
      </c>
      <c r="DS263" s="187" t="e">
        <f t="shared" si="1060"/>
        <v>#VALUE!</v>
      </c>
      <c r="DT263" s="185" t="e">
        <f t="shared" si="11"/>
        <v>#VALUE!</v>
      </c>
      <c r="DU263" s="189" t="e">
        <f t="shared" si="12"/>
        <v>#VALUE!</v>
      </c>
      <c r="DV263" s="133" t="e">
        <f>CZ263*'Ores &amp; Ingots'!$C$3+DA263*'Ores &amp; Ingots'!$C$4+DB263*'Ores &amp; Ingots'!$C$5+DC263*'Ores &amp; Ingots'!$C$6+DD263*'Ores &amp; Ingots'!$C$7+DE263*'Ores &amp; Ingots'!$C$8+DF263*'Ores &amp; Ingots'!$C$9+DG263*'Ores &amp; Ingots'!$C$10+DH263*'Ores &amp; Ingots'!$C$11+DI263*'Ores &amp; Ingots'!$C$12</f>
        <v>#VALUE!</v>
      </c>
      <c r="DW263" s="133" t="e">
        <f>DJ263*'Ores &amp; Ingots'!$B$3+DK263*'Ores &amp; Ingots'!$B$4+DL263*'Ores &amp; Ingots'!$B$5+DM263*'Ores &amp; Ingots'!$B$6+DN263*'Ores &amp; Ingots'!$B$7+DO263*'Ores &amp; Ingots'!$B$8+DP263*'Ores &amp; Ingots'!$B$9+DQ263*'Ores &amp; Ingots'!$B$10+DR263*'Ores &amp; Ingots'!$B$11+DS263*'Ores &amp; Ingots'!$B$12</f>
        <v>#VALUE!</v>
      </c>
      <c r="DX263" s="189" t="e">
        <f>CZ263*Refining!$G$3+DA263*Refining!$G$4+DB263*Refining!$G$5+DC263*Refining!$G$6+DD263*Refining!$G$7+DE263*Refining!$G$8+DF263*Refining!$G$9+DG263*Refining!$G$10+DH263*Refining!$G$11+DI263*Refining!$G$12</f>
        <v>#VALUE!</v>
      </c>
      <c r="DY263" s="189" t="e">
        <f t="shared" si="13"/>
        <v>#VALUE!</v>
      </c>
      <c r="DZ263" s="192" t="e">
        <f t="shared" si="14"/>
        <v>#VALUE!</v>
      </c>
      <c r="EA263" s="185" t="e">
        <f t="shared" si="15"/>
        <v>#VALUE!</v>
      </c>
      <c r="EB263" s="194" t="e">
        <f t="shared" ref="EB263:EC263" si="1061">EA263/60</f>
        <v>#VALUE!</v>
      </c>
      <c r="EC263" s="194" t="e">
        <f t="shared" si="1061"/>
        <v>#VALUE!</v>
      </c>
      <c r="ED263" s="185" t="e">
        <f t="shared" si="17"/>
        <v>#VALUE!</v>
      </c>
      <c r="EE263" s="194" t="e">
        <f t="shared" ref="EE263:EF263" si="1062">ED263/1000</f>
        <v>#VALUE!</v>
      </c>
      <c r="EF263" s="196" t="e">
        <f t="shared" si="1062"/>
        <v>#VALUE!</v>
      </c>
      <c r="EG263" s="130" t="e">
        <f t="shared" si="19"/>
        <v>#VALUE!</v>
      </c>
      <c r="EH263" s="132" t="e">
        <f t="shared" si="20"/>
        <v>#VALUE!</v>
      </c>
      <c r="EI263" s="133" t="s">
        <v>28</v>
      </c>
    </row>
    <row r="264" spans="1:139" ht="12.75" x14ac:dyDescent="0.2">
      <c r="A264" s="864"/>
      <c r="B264" s="365" t="s">
        <v>417</v>
      </c>
      <c r="C264" s="137" t="s">
        <v>155</v>
      </c>
      <c r="D264" s="137">
        <v>1</v>
      </c>
      <c r="E264" s="137">
        <v>1</v>
      </c>
      <c r="F264" s="137">
        <v>1</v>
      </c>
      <c r="G264" s="139">
        <f t="shared" si="0"/>
        <v>0.125</v>
      </c>
      <c r="H264" s="140">
        <v>5</v>
      </c>
      <c r="I264" s="140">
        <v>12.5</v>
      </c>
      <c r="J264" s="140">
        <f>H264/Main!$D$9</f>
        <v>1</v>
      </c>
      <c r="K264" s="140">
        <f>I264/Main!$D$10</f>
        <v>6.25</v>
      </c>
      <c r="L264" s="140">
        <f t="shared" si="1"/>
        <v>6.25</v>
      </c>
      <c r="M264" s="140">
        <v>1</v>
      </c>
      <c r="N264" s="143"/>
      <c r="O264" s="143"/>
      <c r="P264" s="143"/>
      <c r="Q264" s="145"/>
      <c r="R264" s="143"/>
      <c r="S264" s="146"/>
      <c r="T264" s="146"/>
      <c r="U264" s="143"/>
      <c r="V264" s="143"/>
      <c r="W264" s="146"/>
      <c r="X264" s="146"/>
      <c r="Y264" s="143"/>
      <c r="Z264" s="143"/>
      <c r="AA264" s="143"/>
      <c r="AB264" s="143"/>
      <c r="AC264" s="362"/>
      <c r="AD264" s="167">
        <v>2</v>
      </c>
      <c r="AE264" s="133">
        <v>0</v>
      </c>
      <c r="AF264" s="133">
        <v>0</v>
      </c>
      <c r="AG264" s="133">
        <v>0</v>
      </c>
      <c r="AH264" s="133">
        <v>0</v>
      </c>
      <c r="AI264" s="133">
        <v>0</v>
      </c>
      <c r="AJ264" s="133">
        <v>0</v>
      </c>
      <c r="AK264" s="133">
        <v>0</v>
      </c>
      <c r="AL264" s="133">
        <v>0</v>
      </c>
      <c r="AM264" s="133">
        <v>0</v>
      </c>
      <c r="AN264" s="133">
        <v>0</v>
      </c>
      <c r="AO264" s="133">
        <v>1</v>
      </c>
      <c r="AP264" s="133">
        <v>0</v>
      </c>
      <c r="AQ264" s="133">
        <v>0</v>
      </c>
      <c r="AR264" s="133">
        <v>0</v>
      </c>
      <c r="AS264" s="133">
        <v>0</v>
      </c>
      <c r="AT264" s="133">
        <v>0</v>
      </c>
      <c r="AU264" s="133">
        <v>0</v>
      </c>
      <c r="AV264" s="133">
        <v>0</v>
      </c>
      <c r="AW264" s="133">
        <v>0</v>
      </c>
      <c r="AX264" s="133">
        <v>0</v>
      </c>
      <c r="AY264" s="406">
        <f t="shared" ref="AY264:BS264" si="1063">IF(AD264 = 0, "", AD264)</f>
        <v>2</v>
      </c>
      <c r="AZ264" s="137" t="str">
        <f t="shared" si="1063"/>
        <v/>
      </c>
      <c r="BA264" s="137" t="str">
        <f t="shared" si="1063"/>
        <v/>
      </c>
      <c r="BB264" s="137" t="str">
        <f t="shared" si="1063"/>
        <v/>
      </c>
      <c r="BC264" s="137" t="str">
        <f t="shared" si="1063"/>
        <v/>
      </c>
      <c r="BD264" s="137" t="str">
        <f t="shared" si="1063"/>
        <v/>
      </c>
      <c r="BE264" s="137" t="str">
        <f t="shared" si="1063"/>
        <v/>
      </c>
      <c r="BF264" s="137" t="str">
        <f t="shared" si="1063"/>
        <v/>
      </c>
      <c r="BG264" s="137" t="str">
        <f t="shared" si="1063"/>
        <v/>
      </c>
      <c r="BH264" s="137" t="str">
        <f t="shared" si="1063"/>
        <v/>
      </c>
      <c r="BI264" s="137" t="str">
        <f t="shared" si="1063"/>
        <v/>
      </c>
      <c r="BJ264" s="133">
        <f t="shared" si="1063"/>
        <v>1</v>
      </c>
      <c r="BK264" s="137" t="str">
        <f t="shared" si="1063"/>
        <v/>
      </c>
      <c r="BL264" s="137" t="str">
        <f t="shared" si="1063"/>
        <v/>
      </c>
      <c r="BM264" s="137" t="str">
        <f t="shared" si="1063"/>
        <v/>
      </c>
      <c r="BN264" s="137" t="str">
        <f t="shared" si="1063"/>
        <v/>
      </c>
      <c r="BO264" s="137" t="str">
        <f t="shared" si="1063"/>
        <v/>
      </c>
      <c r="BP264" s="137" t="str">
        <f t="shared" si="1063"/>
        <v/>
      </c>
      <c r="BQ264" s="137" t="str">
        <f t="shared" si="1063"/>
        <v/>
      </c>
      <c r="BR264" s="137" t="str">
        <f t="shared" si="1063"/>
        <v/>
      </c>
      <c r="BS264" s="169" t="str">
        <f t="shared" si="1063"/>
        <v/>
      </c>
      <c r="BT264" s="174" t="e">
        <f>$AY264*Assembly!Z$4+$AZ264*Assembly!Z$5+$BA264*Assembly!Z$6+$BB264*Assembly!Z$7+$BC264*Assembly!Z$8+$BD264*Assembly!Z$9+$BE264*Assembly!Z$10+$BF264*Assembly!Z$11+$BG264*Assembly!Z$12+$BH264*Assembly!Z$13+$BI264*Assembly!Z$14+$BJ264*Assembly!Z$15+$BK264*Assembly!Z$16+$BL264*Assembly!Z$17+$BM264*Assembly!Z$18+$BN264*Assembly!Z$19+$BO264*Assembly!Z$20+$BP264*Assembly!Z$21+$BQ264*Assembly!Z$22+$BR264*Assembly!Z$23+$BS264*Assembly!Z$24</f>
        <v>#VALUE!</v>
      </c>
      <c r="BU264" s="133" t="e">
        <f t="shared" si="3"/>
        <v>#VALUE!</v>
      </c>
      <c r="BV264" s="133"/>
      <c r="BW264" s="133" t="e">
        <f>$AY264*Assembly!AD$4+$AZ264*Assembly!AD$5+$BA264*Assembly!AD$6+$BB264*Assembly!AD$7+$BC264*Assembly!AD$8+$BD264*Assembly!AD$9+$BE264*Assembly!AD$10+$BF264*Assembly!AD$11+$BG264*Assembly!AD$12+$BH264*Assembly!AD$13+$BI264*Assembly!AD$14+$BJ264*Assembly!AD$15+$BK264*Assembly!AD$16+$BL264*Assembly!AD$17+$BM264*Assembly!AD$18+$BN264*Assembly!AD$19+$BO264*Assembly!AD$20+$BP264*Assembly!AD$21+$BQ264*Assembly!AD$22+$BR264*Assembly!AD$23+$BS264*Assembly!AD$24</f>
        <v>#VALUE!</v>
      </c>
      <c r="BX264" s="177" t="e">
        <f t="shared" si="4"/>
        <v>#VALUE!</v>
      </c>
      <c r="BY264" s="178" t="e">
        <f t="shared" si="5"/>
        <v>#VALUE!</v>
      </c>
      <c r="BZ264" s="179" t="e">
        <f t="shared" si="6"/>
        <v>#VALUE!</v>
      </c>
      <c r="CA264" s="178" t="e">
        <f t="shared" si="7"/>
        <v>#VALUE!</v>
      </c>
      <c r="CB264" s="133" t="e">
        <f>$AY264*Assembly!Y$4+$AZ264*Assembly!Y$5+$BA264*Assembly!Y$6+$BB264*Assembly!Y$7+$BC264*Assembly!Y$8+$BD264*Assembly!Y$9+$BE264*Assembly!Y$10+$BF264*Assembly!Y$11+$BG264*Assembly!Y$12+$BH264*Assembly!Y$13+$BI264*Assembly!Y$14+$BJ264*Assembly!Y$15+$BK264*Assembly!Y$16+$BL264*Assembly!Y$17+$BM264*Assembly!Y$18+$BN264*Assembly!Y$19+$BO264*Assembly!Y$20+$BP264*Assembly!Y$21+$BQ264*Assembly!Y$22+$BR264*Assembly!Y$23+$BS264*Assembly!Y$24</f>
        <v>#VALUE!</v>
      </c>
      <c r="CC264" s="133" t="e">
        <f t="shared" si="8"/>
        <v>#VALUE!</v>
      </c>
      <c r="CD264" s="130" t="e">
        <f t="shared" si="9"/>
        <v>#VALUE!</v>
      </c>
      <c r="CE264" s="183" t="e">
        <f>$AY264*Assembly!AC$4+$AZ264*Assembly!AC$5+$BA264*Assembly!AC$6+$BB264*Assembly!AC$7+$BC264*Assembly!AC$8+$BD264*Assembly!AC$9+$BE264*Assembly!AC$10+$BF264*Assembly!AC$11+$BG264*Assembly!AC$12+$BH264*Assembly!AC$13+$BI264*Assembly!AC$14+$BJ264*Assembly!AC$15+$BK264*Assembly!AC$16+$BL264*Assembly!AC$17+$BM264*Assembly!AC$18+$BN264*Assembly!AC$19+$BO264*Assembly!AC$20+$BP264*Assembly!AC$21+$BQ264*Assembly!AC$22+$BR264*Assembly!AC$23+$BS264*Assembly!AC$24</f>
        <v>#VALUE!</v>
      </c>
      <c r="CF264" s="145" t="e">
        <f>$AY264*Assembly!M$4+$AZ264*Assembly!M$5+$BA264*Assembly!M$6+$BB264*Assembly!M$7+$BC264*Assembly!M$8+$BD264*Assembly!M$9+$BE264*Assembly!M$10+$BF264*Assembly!M$11+$BG264*Assembly!M$12+$BH264*Assembly!M$13+$BI264*Assembly!M$14+$BJ264*Assembly!M$15+$BK264*Assembly!M$16+$BL264*Assembly!M$17+$BM264*Assembly!M$18+$BN264*Assembly!M$19+$BO264*Assembly!M$20+$BP264*Assembly!M$21+$BQ264*Assembly!M$22+$BR264*Assembly!M$23+$BS264*Assembly!M$24</f>
        <v>#VALUE!</v>
      </c>
      <c r="CG264" s="145" t="e">
        <f>$AY264*Assembly!N$4+$AZ264*Assembly!N$5+$BA264*Assembly!N$6+$BB264*Assembly!N$7+$BC264*Assembly!N$8+$BD264*Assembly!N$9+$BE264*Assembly!N$10+$BF264*Assembly!N$11+$BG264*Assembly!N$12+$BH264*Assembly!N$13+$BI264*Assembly!N$14+$BJ264*Assembly!N$15+$BK264*Assembly!N$16+$BL264*Assembly!N$17+$BM264*Assembly!N$18+$BN264*Assembly!N$19+$BO264*Assembly!N$20+$BP264*Assembly!N$21+$BQ264*Assembly!N$22+$BR264*Assembly!N$23+$BS264*Assembly!N$24</f>
        <v>#VALUE!</v>
      </c>
      <c r="CH264" s="145" t="e">
        <f>$AY264*Assembly!O$4+$AZ264*Assembly!O$5+$BA264*Assembly!O$6+$BB264*Assembly!O$7+$BC264*Assembly!O$8+$BD264*Assembly!O$9+$BE264*Assembly!O$10+$BF264*Assembly!O$11+$BG264*Assembly!O$12+$BH264*Assembly!O$13+$BI264*Assembly!O$14+$BJ264*Assembly!O$15+$BK264*Assembly!O$16+$BL264*Assembly!O$17+$BM264*Assembly!O$18+$BN264*Assembly!O$19+$BO264*Assembly!O$20+$BP264*Assembly!O$21+$BQ264*Assembly!O$22+$BR264*Assembly!O$23+$BS264*Assembly!O$24</f>
        <v>#VALUE!</v>
      </c>
      <c r="CI264" s="140" t="e">
        <f>$AY264*Assembly!P$4+$AZ264*Assembly!P$5+$BA264*Assembly!P$6+$BB264*Assembly!P$7+$BC264*Assembly!P$8+$BD264*Assembly!P$9+$BE264*Assembly!P$10+$BF264*Assembly!P$11+$BG264*Assembly!P$12+$BH264*Assembly!P$13+$BI264*Assembly!P$14+$BJ264*Assembly!P$15+$BK264*Assembly!P$16+$BL264*Assembly!P$17+$BM264*Assembly!P$18+$BN264*Assembly!P$19+$BO264*Assembly!P$20+$BP264*Assembly!P$21+$BQ264*Assembly!P$22+$BR264*Assembly!P$23+$BS264*Assembly!P$24</f>
        <v>#VALUE!</v>
      </c>
      <c r="CJ264" s="140" t="e">
        <f>$AY264*Assembly!Q$4+$AZ264*Assembly!Q$5+$BA264*Assembly!Q$6+$BB264*Assembly!Q$7+$BC264*Assembly!Q$8+$BD264*Assembly!Q$9+$BE264*Assembly!Q$10+$BF264*Assembly!Q$11+$BG264*Assembly!Q$12+$BH264*Assembly!Q$13+$BI264*Assembly!Q$14+$BJ264*Assembly!Q$15+$BK264*Assembly!Q$16+$BL264*Assembly!Q$17+$BM264*Assembly!Q$18+$BN264*Assembly!Q$19+$BO264*Assembly!Q$20+$BP264*Assembly!Q$21+$BQ264*Assembly!Q$22+$BR264*Assembly!Q$23+$BS264*Assembly!Q$24</f>
        <v>#VALUE!</v>
      </c>
      <c r="CK264" s="145" t="e">
        <f>$AY264*Assembly!R$4+$AZ264*Assembly!R$5+$BA264*Assembly!R$6+$BB264*Assembly!R$7+$BC264*Assembly!R$8+$BD264*Assembly!R$9+$BE264*Assembly!R$10+$BF264*Assembly!R$11+$BG264*Assembly!R$12+$BH264*Assembly!R$13+$BI264*Assembly!R$14+$BJ264*Assembly!R$15+$BK264*Assembly!R$16+$BL264*Assembly!R$17+$BM264*Assembly!R$18+$BN264*Assembly!R$19+$BO264*Assembly!R$20+$BP264*Assembly!R$21+$BQ264*Assembly!R$22+$BR264*Assembly!R$23+$BS264*Assembly!R$24</f>
        <v>#VALUE!</v>
      </c>
      <c r="CL264" s="140" t="e">
        <f>$AY264*Assembly!S$4+$AZ264*Assembly!S$5+$BA264*Assembly!S$6+$BB264*Assembly!S$7+$BC264*Assembly!S$8+$BD264*Assembly!S$9+$BE264*Assembly!S$10+$BF264*Assembly!S$11+$BG264*Assembly!S$12+$BH264*Assembly!S$13+$BI264*Assembly!S$14+$BJ264*Assembly!S$15+$BK264*Assembly!S$16+$BL264*Assembly!S$17+$BM264*Assembly!S$18+$BN264*Assembly!S$19+$BO264*Assembly!S$20+$BP264*Assembly!S$21+$BQ264*Assembly!S$22+$BR264*Assembly!S$23+$BS264*Assembly!S$24</f>
        <v>#VALUE!</v>
      </c>
      <c r="CM264" s="140" t="e">
        <f>$AY264*Assembly!T$4+$AZ264*Assembly!T$5+$BA264*Assembly!T$6+$BB264*Assembly!T$7+$BC264*Assembly!T$8+$BD264*Assembly!T$9+$BE264*Assembly!T$10+$BF264*Assembly!T$11+$BG264*Assembly!T$12+$BH264*Assembly!T$13+$BI264*Assembly!T$14+$BJ264*Assembly!T$15+$BK264*Assembly!T$16+$BL264*Assembly!T$17+$BM264*Assembly!T$18+$BN264*Assembly!T$19+$BO264*Assembly!T$20+$BP264*Assembly!T$21+$BQ264*Assembly!T$22+$BR264*Assembly!T$23+$BS264*Assembly!T$24</f>
        <v>#VALUE!</v>
      </c>
      <c r="CN264" s="140" t="e">
        <f>$AY264*Assembly!U$4+$AZ264*Assembly!U$5+$BA264*Assembly!U$6+$BB264*Assembly!U$7+$BC264*Assembly!U$8+$BD264*Assembly!U$9+$BE264*Assembly!U$10+$BF264*Assembly!U$11+$BG264*Assembly!U$12+$BH264*Assembly!U$13+$BI264*Assembly!U$14+$BJ264*Assembly!U$15+$BK264*Assembly!U$16+$BL264*Assembly!U$17+$BM264*Assembly!U$18+$BN264*Assembly!U$19+$BO264*Assembly!U$20+$BP264*Assembly!U$21+$BQ264*Assembly!U$22+$BR264*Assembly!U$23+$BS264*Assembly!U$24</f>
        <v>#VALUE!</v>
      </c>
      <c r="CO264" s="145" t="e">
        <f>$AY264*Assembly!V$4+$AZ264*Assembly!V$5+$BA264*Assembly!V$6+$BB264*Assembly!V$7+$BC264*Assembly!V$8+$BD264*Assembly!V$9+$BE264*Assembly!V$10+$BF264*Assembly!V$11+$BG264*Assembly!V$12+$BH264*Assembly!V$13+$BI264*Assembly!V$14+$BJ264*Assembly!V$15+$BK264*Assembly!V$16+$BL264*Assembly!V$17+$BM264*Assembly!V$18+$BN264*Assembly!V$19+$BO264*Assembly!V$20+$BP264*Assembly!V$21+$BQ264*Assembly!V$22+$BR264*Assembly!V$23+$BS264*Assembly!V$24</f>
        <v>#VALUE!</v>
      </c>
      <c r="CP264" s="145" t="e">
        <f>CF264*Refining!$F$3</f>
        <v>#VALUE!</v>
      </c>
      <c r="CQ264" s="145" t="e">
        <f>CG264*Refining!$F$4</f>
        <v>#VALUE!</v>
      </c>
      <c r="CR264" s="145" t="e">
        <f>CH264*Refining!$F$5</f>
        <v>#VALUE!</v>
      </c>
      <c r="CS264" s="145" t="e">
        <f>CI264*Refining!$F$6</f>
        <v>#VALUE!</v>
      </c>
      <c r="CT264" s="145" t="e">
        <f>CJ264*Refining!$F$7</f>
        <v>#VALUE!</v>
      </c>
      <c r="CU264" s="145" t="e">
        <f>CK264*Refining!$F$8</f>
        <v>#VALUE!</v>
      </c>
      <c r="CV264" s="145" t="e">
        <f>CL264*Refining!$F$9</f>
        <v>#VALUE!</v>
      </c>
      <c r="CW264" s="145" t="e">
        <f>CM264*Refining!$F$10</f>
        <v>#VALUE!</v>
      </c>
      <c r="CX264" s="145" t="e">
        <f>CN264*Refining!$F$11</f>
        <v>#VALUE!</v>
      </c>
      <c r="CY264" s="145" t="e">
        <f>CO264*Refining!$F$12</f>
        <v>#VALUE!</v>
      </c>
      <c r="CZ264" s="185" t="e">
        <f t="shared" ref="CZ264:DS264" si="1064">IF(CF264 = 0, "", CF264)</f>
        <v>#VALUE!</v>
      </c>
      <c r="DA264" s="189" t="e">
        <f t="shared" si="1064"/>
        <v>#VALUE!</v>
      </c>
      <c r="DB264" s="189" t="e">
        <f t="shared" si="1064"/>
        <v>#VALUE!</v>
      </c>
      <c r="DC264" s="186" t="e">
        <f t="shared" si="1064"/>
        <v>#VALUE!</v>
      </c>
      <c r="DD264" s="186" t="e">
        <f t="shared" si="1064"/>
        <v>#VALUE!</v>
      </c>
      <c r="DE264" s="186" t="e">
        <f t="shared" si="1064"/>
        <v>#VALUE!</v>
      </c>
      <c r="DF264" s="186" t="e">
        <f t="shared" si="1064"/>
        <v>#VALUE!</v>
      </c>
      <c r="DG264" s="186" t="e">
        <f t="shared" si="1064"/>
        <v>#VALUE!</v>
      </c>
      <c r="DH264" s="186" t="e">
        <f t="shared" si="1064"/>
        <v>#VALUE!</v>
      </c>
      <c r="DI264" s="187" t="e">
        <f t="shared" si="1064"/>
        <v>#VALUE!</v>
      </c>
      <c r="DJ264" s="185" t="e">
        <f t="shared" si="1064"/>
        <v>#VALUE!</v>
      </c>
      <c r="DK264" s="189" t="e">
        <f t="shared" si="1064"/>
        <v>#VALUE!</v>
      </c>
      <c r="DL264" s="189" t="e">
        <f t="shared" si="1064"/>
        <v>#VALUE!</v>
      </c>
      <c r="DM264" s="186" t="e">
        <f t="shared" si="1064"/>
        <v>#VALUE!</v>
      </c>
      <c r="DN264" s="211" t="e">
        <f t="shared" si="1064"/>
        <v>#VALUE!</v>
      </c>
      <c r="DO264" s="186" t="e">
        <f t="shared" si="1064"/>
        <v>#VALUE!</v>
      </c>
      <c r="DP264" s="186" t="e">
        <f t="shared" si="1064"/>
        <v>#VALUE!</v>
      </c>
      <c r="DQ264" s="186" t="e">
        <f t="shared" si="1064"/>
        <v>#VALUE!</v>
      </c>
      <c r="DR264" s="186" t="e">
        <f t="shared" si="1064"/>
        <v>#VALUE!</v>
      </c>
      <c r="DS264" s="187" t="e">
        <f t="shared" si="1064"/>
        <v>#VALUE!</v>
      </c>
      <c r="DT264" s="185" t="e">
        <f t="shared" si="11"/>
        <v>#VALUE!</v>
      </c>
      <c r="DU264" s="189" t="e">
        <f t="shared" si="12"/>
        <v>#VALUE!</v>
      </c>
      <c r="DV264" s="133" t="e">
        <f>CZ264*'Ores &amp; Ingots'!$C$3+DA264*'Ores &amp; Ingots'!$C$4+DB264*'Ores &amp; Ingots'!$C$5+DC264*'Ores &amp; Ingots'!$C$6+DD264*'Ores &amp; Ingots'!$C$7+DE264*'Ores &amp; Ingots'!$C$8+DF264*'Ores &amp; Ingots'!$C$9+DG264*'Ores &amp; Ingots'!$C$10+DH264*'Ores &amp; Ingots'!$C$11+DI264*'Ores &amp; Ingots'!$C$12</f>
        <v>#VALUE!</v>
      </c>
      <c r="DW264" s="133" t="e">
        <f>DJ264*'Ores &amp; Ingots'!$B$3+DK264*'Ores &amp; Ingots'!$B$4+DL264*'Ores &amp; Ingots'!$B$5+DM264*'Ores &amp; Ingots'!$B$6+DN264*'Ores &amp; Ingots'!$B$7+DO264*'Ores &amp; Ingots'!$B$8+DP264*'Ores &amp; Ingots'!$B$9+DQ264*'Ores &amp; Ingots'!$B$10+DR264*'Ores &amp; Ingots'!$B$11+DS264*'Ores &amp; Ingots'!$B$12</f>
        <v>#VALUE!</v>
      </c>
      <c r="DX264" s="189" t="e">
        <f>CZ264*Refining!$G$3+DA264*Refining!$G$4+DB264*Refining!$G$5+DC264*Refining!$G$6+DD264*Refining!$G$7+DE264*Refining!$G$8+DF264*Refining!$G$9+DG264*Refining!$G$10+DH264*Refining!$G$11+DI264*Refining!$G$12</f>
        <v>#VALUE!</v>
      </c>
      <c r="DY264" s="189" t="e">
        <f t="shared" si="13"/>
        <v>#VALUE!</v>
      </c>
      <c r="DZ264" s="192" t="e">
        <f t="shared" si="14"/>
        <v>#VALUE!</v>
      </c>
      <c r="EA264" s="185" t="e">
        <f t="shared" si="15"/>
        <v>#VALUE!</v>
      </c>
      <c r="EB264" s="194" t="e">
        <f t="shared" ref="EB264:EC264" si="1065">EA264/60</f>
        <v>#VALUE!</v>
      </c>
      <c r="EC264" s="194" t="e">
        <f t="shared" si="1065"/>
        <v>#VALUE!</v>
      </c>
      <c r="ED264" s="185" t="e">
        <f t="shared" si="17"/>
        <v>#VALUE!</v>
      </c>
      <c r="EE264" s="194" t="e">
        <f t="shared" ref="EE264:EF264" si="1066">ED264/1000</f>
        <v>#VALUE!</v>
      </c>
      <c r="EF264" s="196" t="e">
        <f t="shared" si="1066"/>
        <v>#VALUE!</v>
      </c>
      <c r="EG264" s="130" t="e">
        <f t="shared" si="19"/>
        <v>#VALUE!</v>
      </c>
      <c r="EH264" s="132" t="e">
        <f t="shared" si="20"/>
        <v>#VALUE!</v>
      </c>
      <c r="EI264" s="133" t="s">
        <v>28</v>
      </c>
    </row>
    <row r="265" spans="1:139" ht="12.75" x14ac:dyDescent="0.2">
      <c r="A265" s="864"/>
      <c r="B265" s="365" t="s">
        <v>418</v>
      </c>
      <c r="C265" s="137" t="s">
        <v>155</v>
      </c>
      <c r="D265" s="137">
        <v>1</v>
      </c>
      <c r="E265" s="137">
        <v>1</v>
      </c>
      <c r="F265" s="137">
        <v>1</v>
      </c>
      <c r="G265" s="139">
        <f t="shared" si="0"/>
        <v>0.125</v>
      </c>
      <c r="H265" s="140">
        <v>8</v>
      </c>
      <c r="I265" s="140">
        <v>20</v>
      </c>
      <c r="J265" s="140">
        <f>H265/Main!$D$9</f>
        <v>1.6</v>
      </c>
      <c r="K265" s="140">
        <f>I265/Main!$D$10</f>
        <v>10</v>
      </c>
      <c r="L265" s="140">
        <f t="shared" si="1"/>
        <v>6.25</v>
      </c>
      <c r="M265" s="140">
        <v>1</v>
      </c>
      <c r="N265" s="143"/>
      <c r="O265" s="143"/>
      <c r="P265" s="143"/>
      <c r="Q265" s="145"/>
      <c r="R265" s="143"/>
      <c r="S265" s="146"/>
      <c r="T265" s="146"/>
      <c r="U265" s="143"/>
      <c r="V265" s="143"/>
      <c r="W265" s="146"/>
      <c r="X265" s="146"/>
      <c r="Y265" s="143"/>
      <c r="Z265" s="143"/>
      <c r="AA265" s="143"/>
      <c r="AB265" s="143"/>
      <c r="AC265" s="362"/>
      <c r="AD265" s="167">
        <v>5</v>
      </c>
      <c r="AE265" s="133">
        <v>0</v>
      </c>
      <c r="AF265" s="133">
        <v>0</v>
      </c>
      <c r="AG265" s="133">
        <v>0</v>
      </c>
      <c r="AH265" s="133">
        <v>0</v>
      </c>
      <c r="AI265" s="133">
        <v>0</v>
      </c>
      <c r="AJ265" s="133">
        <v>0</v>
      </c>
      <c r="AK265" s="133">
        <v>0</v>
      </c>
      <c r="AL265" s="133">
        <v>0</v>
      </c>
      <c r="AM265" s="133">
        <v>0</v>
      </c>
      <c r="AN265" s="133">
        <v>0</v>
      </c>
      <c r="AO265" s="133">
        <v>1</v>
      </c>
      <c r="AP265" s="133">
        <v>0</v>
      </c>
      <c r="AQ265" s="133">
        <v>0</v>
      </c>
      <c r="AR265" s="133">
        <v>0</v>
      </c>
      <c r="AS265" s="133">
        <v>0</v>
      </c>
      <c r="AT265" s="133">
        <v>0</v>
      </c>
      <c r="AU265" s="133">
        <v>0</v>
      </c>
      <c r="AV265" s="133">
        <v>0</v>
      </c>
      <c r="AW265" s="133">
        <v>0</v>
      </c>
      <c r="AX265" s="133">
        <v>0</v>
      </c>
      <c r="AY265" s="406">
        <f t="shared" ref="AY265:BS265" si="1067">IF(AD265 = 0, "", AD265)</f>
        <v>5</v>
      </c>
      <c r="AZ265" s="137" t="str">
        <f t="shared" si="1067"/>
        <v/>
      </c>
      <c r="BA265" s="137" t="str">
        <f t="shared" si="1067"/>
        <v/>
      </c>
      <c r="BB265" s="137" t="str">
        <f t="shared" si="1067"/>
        <v/>
      </c>
      <c r="BC265" s="137" t="str">
        <f t="shared" si="1067"/>
        <v/>
      </c>
      <c r="BD265" s="137" t="str">
        <f t="shared" si="1067"/>
        <v/>
      </c>
      <c r="BE265" s="137" t="str">
        <f t="shared" si="1067"/>
        <v/>
      </c>
      <c r="BF265" s="137" t="str">
        <f t="shared" si="1067"/>
        <v/>
      </c>
      <c r="BG265" s="137" t="str">
        <f t="shared" si="1067"/>
        <v/>
      </c>
      <c r="BH265" s="137" t="str">
        <f t="shared" si="1067"/>
        <v/>
      </c>
      <c r="BI265" s="137" t="str">
        <f t="shared" si="1067"/>
        <v/>
      </c>
      <c r="BJ265" s="133">
        <f t="shared" si="1067"/>
        <v>1</v>
      </c>
      <c r="BK265" s="137" t="str">
        <f t="shared" si="1067"/>
        <v/>
      </c>
      <c r="BL265" s="137" t="str">
        <f t="shared" si="1067"/>
        <v/>
      </c>
      <c r="BM265" s="137" t="str">
        <f t="shared" si="1067"/>
        <v/>
      </c>
      <c r="BN265" s="137" t="str">
        <f t="shared" si="1067"/>
        <v/>
      </c>
      <c r="BO265" s="137" t="str">
        <f t="shared" si="1067"/>
        <v/>
      </c>
      <c r="BP265" s="137" t="str">
        <f t="shared" si="1067"/>
        <v/>
      </c>
      <c r="BQ265" s="137" t="str">
        <f t="shared" si="1067"/>
        <v/>
      </c>
      <c r="BR265" s="137" t="str">
        <f t="shared" si="1067"/>
        <v/>
      </c>
      <c r="BS265" s="169" t="str">
        <f t="shared" si="1067"/>
        <v/>
      </c>
      <c r="BT265" s="174" t="e">
        <f>$AY265*Assembly!Z$4+$AZ265*Assembly!Z$5+$BA265*Assembly!Z$6+$BB265*Assembly!Z$7+$BC265*Assembly!Z$8+$BD265*Assembly!Z$9+$BE265*Assembly!Z$10+$BF265*Assembly!Z$11+$BG265*Assembly!Z$12+$BH265*Assembly!Z$13+$BI265*Assembly!Z$14+$BJ265*Assembly!Z$15+$BK265*Assembly!Z$16+$BL265*Assembly!Z$17+$BM265*Assembly!Z$18+$BN265*Assembly!Z$19+$BO265*Assembly!Z$20+$BP265*Assembly!Z$21+$BQ265*Assembly!Z$22+$BR265*Assembly!Z$23+$BS265*Assembly!Z$24</f>
        <v>#VALUE!</v>
      </c>
      <c r="BU265" s="133" t="e">
        <f t="shared" si="3"/>
        <v>#VALUE!</v>
      </c>
      <c r="BV265" s="133"/>
      <c r="BW265" s="133" t="e">
        <f>$AY265*Assembly!AD$4+$AZ265*Assembly!AD$5+$BA265*Assembly!AD$6+$BB265*Assembly!AD$7+$BC265*Assembly!AD$8+$BD265*Assembly!AD$9+$BE265*Assembly!AD$10+$BF265*Assembly!AD$11+$BG265*Assembly!AD$12+$BH265*Assembly!AD$13+$BI265*Assembly!AD$14+$BJ265*Assembly!AD$15+$BK265*Assembly!AD$16+$BL265*Assembly!AD$17+$BM265*Assembly!AD$18+$BN265*Assembly!AD$19+$BO265*Assembly!AD$20+$BP265*Assembly!AD$21+$BQ265*Assembly!AD$22+$BR265*Assembly!AD$23+$BS265*Assembly!AD$24</f>
        <v>#VALUE!</v>
      </c>
      <c r="BX265" s="177" t="e">
        <f t="shared" si="4"/>
        <v>#VALUE!</v>
      </c>
      <c r="BY265" s="178" t="e">
        <f t="shared" si="5"/>
        <v>#VALUE!</v>
      </c>
      <c r="BZ265" s="179" t="e">
        <f t="shared" si="6"/>
        <v>#VALUE!</v>
      </c>
      <c r="CA265" s="178" t="e">
        <f t="shared" si="7"/>
        <v>#VALUE!</v>
      </c>
      <c r="CB265" s="133" t="e">
        <f>$AY265*Assembly!Y$4+$AZ265*Assembly!Y$5+$BA265*Assembly!Y$6+$BB265*Assembly!Y$7+$BC265*Assembly!Y$8+$BD265*Assembly!Y$9+$BE265*Assembly!Y$10+$BF265*Assembly!Y$11+$BG265*Assembly!Y$12+$BH265*Assembly!Y$13+$BI265*Assembly!Y$14+$BJ265*Assembly!Y$15+$BK265*Assembly!Y$16+$BL265*Assembly!Y$17+$BM265*Assembly!Y$18+$BN265*Assembly!Y$19+$BO265*Assembly!Y$20+$BP265*Assembly!Y$21+$BQ265*Assembly!Y$22+$BR265*Assembly!Y$23+$BS265*Assembly!Y$24</f>
        <v>#VALUE!</v>
      </c>
      <c r="CC265" s="133" t="e">
        <f t="shared" si="8"/>
        <v>#VALUE!</v>
      </c>
      <c r="CD265" s="130" t="e">
        <f t="shared" si="9"/>
        <v>#VALUE!</v>
      </c>
      <c r="CE265" s="183" t="e">
        <f>$AY265*Assembly!AC$4+$AZ265*Assembly!AC$5+$BA265*Assembly!AC$6+$BB265*Assembly!AC$7+$BC265*Assembly!AC$8+$BD265*Assembly!AC$9+$BE265*Assembly!AC$10+$BF265*Assembly!AC$11+$BG265*Assembly!AC$12+$BH265*Assembly!AC$13+$BI265*Assembly!AC$14+$BJ265*Assembly!AC$15+$BK265*Assembly!AC$16+$BL265*Assembly!AC$17+$BM265*Assembly!AC$18+$BN265*Assembly!AC$19+$BO265*Assembly!AC$20+$BP265*Assembly!AC$21+$BQ265*Assembly!AC$22+$BR265*Assembly!AC$23+$BS265*Assembly!AC$24</f>
        <v>#VALUE!</v>
      </c>
      <c r="CF265" s="145" t="e">
        <f>$AY265*Assembly!M$4+$AZ265*Assembly!M$5+$BA265*Assembly!M$6+$BB265*Assembly!M$7+$BC265*Assembly!M$8+$BD265*Assembly!M$9+$BE265*Assembly!M$10+$BF265*Assembly!M$11+$BG265*Assembly!M$12+$BH265*Assembly!M$13+$BI265*Assembly!M$14+$BJ265*Assembly!M$15+$BK265*Assembly!M$16+$BL265*Assembly!M$17+$BM265*Assembly!M$18+$BN265*Assembly!M$19+$BO265*Assembly!M$20+$BP265*Assembly!M$21+$BQ265*Assembly!M$22+$BR265*Assembly!M$23+$BS265*Assembly!M$24</f>
        <v>#VALUE!</v>
      </c>
      <c r="CG265" s="145" t="e">
        <f>$AY265*Assembly!N$4+$AZ265*Assembly!N$5+$BA265*Assembly!N$6+$BB265*Assembly!N$7+$BC265*Assembly!N$8+$BD265*Assembly!N$9+$BE265*Assembly!N$10+$BF265*Assembly!N$11+$BG265*Assembly!N$12+$BH265*Assembly!N$13+$BI265*Assembly!N$14+$BJ265*Assembly!N$15+$BK265*Assembly!N$16+$BL265*Assembly!N$17+$BM265*Assembly!N$18+$BN265*Assembly!N$19+$BO265*Assembly!N$20+$BP265*Assembly!N$21+$BQ265*Assembly!N$22+$BR265*Assembly!N$23+$BS265*Assembly!N$24</f>
        <v>#VALUE!</v>
      </c>
      <c r="CH265" s="145" t="e">
        <f>$AY265*Assembly!O$4+$AZ265*Assembly!O$5+$BA265*Assembly!O$6+$BB265*Assembly!O$7+$BC265*Assembly!O$8+$BD265*Assembly!O$9+$BE265*Assembly!O$10+$BF265*Assembly!O$11+$BG265*Assembly!O$12+$BH265*Assembly!O$13+$BI265*Assembly!O$14+$BJ265*Assembly!O$15+$BK265*Assembly!O$16+$BL265*Assembly!O$17+$BM265*Assembly!O$18+$BN265*Assembly!O$19+$BO265*Assembly!O$20+$BP265*Assembly!O$21+$BQ265*Assembly!O$22+$BR265*Assembly!O$23+$BS265*Assembly!O$24</f>
        <v>#VALUE!</v>
      </c>
      <c r="CI265" s="140" t="e">
        <f>$AY265*Assembly!P$4+$AZ265*Assembly!P$5+$BA265*Assembly!P$6+$BB265*Assembly!P$7+$BC265*Assembly!P$8+$BD265*Assembly!P$9+$BE265*Assembly!P$10+$BF265*Assembly!P$11+$BG265*Assembly!P$12+$BH265*Assembly!P$13+$BI265*Assembly!P$14+$BJ265*Assembly!P$15+$BK265*Assembly!P$16+$BL265*Assembly!P$17+$BM265*Assembly!P$18+$BN265*Assembly!P$19+$BO265*Assembly!P$20+$BP265*Assembly!P$21+$BQ265*Assembly!P$22+$BR265*Assembly!P$23+$BS265*Assembly!P$24</f>
        <v>#VALUE!</v>
      </c>
      <c r="CJ265" s="140" t="e">
        <f>$AY265*Assembly!Q$4+$AZ265*Assembly!Q$5+$BA265*Assembly!Q$6+$BB265*Assembly!Q$7+$BC265*Assembly!Q$8+$BD265*Assembly!Q$9+$BE265*Assembly!Q$10+$BF265*Assembly!Q$11+$BG265*Assembly!Q$12+$BH265*Assembly!Q$13+$BI265*Assembly!Q$14+$BJ265*Assembly!Q$15+$BK265*Assembly!Q$16+$BL265*Assembly!Q$17+$BM265*Assembly!Q$18+$BN265*Assembly!Q$19+$BO265*Assembly!Q$20+$BP265*Assembly!Q$21+$BQ265*Assembly!Q$22+$BR265*Assembly!Q$23+$BS265*Assembly!Q$24</f>
        <v>#VALUE!</v>
      </c>
      <c r="CK265" s="145" t="e">
        <f>$AY265*Assembly!R$4+$AZ265*Assembly!R$5+$BA265*Assembly!R$6+$BB265*Assembly!R$7+$BC265*Assembly!R$8+$BD265*Assembly!R$9+$BE265*Assembly!R$10+$BF265*Assembly!R$11+$BG265*Assembly!R$12+$BH265*Assembly!R$13+$BI265*Assembly!R$14+$BJ265*Assembly!R$15+$BK265*Assembly!R$16+$BL265*Assembly!R$17+$BM265*Assembly!R$18+$BN265*Assembly!R$19+$BO265*Assembly!R$20+$BP265*Assembly!R$21+$BQ265*Assembly!R$22+$BR265*Assembly!R$23+$BS265*Assembly!R$24</f>
        <v>#VALUE!</v>
      </c>
      <c r="CL265" s="140" t="e">
        <f>$AY265*Assembly!S$4+$AZ265*Assembly!S$5+$BA265*Assembly!S$6+$BB265*Assembly!S$7+$BC265*Assembly!S$8+$BD265*Assembly!S$9+$BE265*Assembly!S$10+$BF265*Assembly!S$11+$BG265*Assembly!S$12+$BH265*Assembly!S$13+$BI265*Assembly!S$14+$BJ265*Assembly!S$15+$BK265*Assembly!S$16+$BL265*Assembly!S$17+$BM265*Assembly!S$18+$BN265*Assembly!S$19+$BO265*Assembly!S$20+$BP265*Assembly!S$21+$BQ265*Assembly!S$22+$BR265*Assembly!S$23+$BS265*Assembly!S$24</f>
        <v>#VALUE!</v>
      </c>
      <c r="CM265" s="140" t="e">
        <f>$AY265*Assembly!T$4+$AZ265*Assembly!T$5+$BA265*Assembly!T$6+$BB265*Assembly!T$7+$BC265*Assembly!T$8+$BD265*Assembly!T$9+$BE265*Assembly!T$10+$BF265*Assembly!T$11+$BG265*Assembly!T$12+$BH265*Assembly!T$13+$BI265*Assembly!T$14+$BJ265*Assembly!T$15+$BK265*Assembly!T$16+$BL265*Assembly!T$17+$BM265*Assembly!T$18+$BN265*Assembly!T$19+$BO265*Assembly!T$20+$BP265*Assembly!T$21+$BQ265*Assembly!T$22+$BR265*Assembly!T$23+$BS265*Assembly!T$24</f>
        <v>#VALUE!</v>
      </c>
      <c r="CN265" s="140" t="e">
        <f>$AY265*Assembly!U$4+$AZ265*Assembly!U$5+$BA265*Assembly!U$6+$BB265*Assembly!U$7+$BC265*Assembly!U$8+$BD265*Assembly!U$9+$BE265*Assembly!U$10+$BF265*Assembly!U$11+$BG265*Assembly!U$12+$BH265*Assembly!U$13+$BI265*Assembly!U$14+$BJ265*Assembly!U$15+$BK265*Assembly!U$16+$BL265*Assembly!U$17+$BM265*Assembly!U$18+$BN265*Assembly!U$19+$BO265*Assembly!U$20+$BP265*Assembly!U$21+$BQ265*Assembly!U$22+$BR265*Assembly!U$23+$BS265*Assembly!U$24</f>
        <v>#VALUE!</v>
      </c>
      <c r="CO265" s="145" t="e">
        <f>$AY265*Assembly!V$4+$AZ265*Assembly!V$5+$BA265*Assembly!V$6+$BB265*Assembly!V$7+$BC265*Assembly!V$8+$BD265*Assembly!V$9+$BE265*Assembly!V$10+$BF265*Assembly!V$11+$BG265*Assembly!V$12+$BH265*Assembly!V$13+$BI265*Assembly!V$14+$BJ265*Assembly!V$15+$BK265*Assembly!V$16+$BL265*Assembly!V$17+$BM265*Assembly!V$18+$BN265*Assembly!V$19+$BO265*Assembly!V$20+$BP265*Assembly!V$21+$BQ265*Assembly!V$22+$BR265*Assembly!V$23+$BS265*Assembly!V$24</f>
        <v>#VALUE!</v>
      </c>
      <c r="CP265" s="145" t="e">
        <f>CF265*Refining!$F$3</f>
        <v>#VALUE!</v>
      </c>
      <c r="CQ265" s="145" t="e">
        <f>CG265*Refining!$F$4</f>
        <v>#VALUE!</v>
      </c>
      <c r="CR265" s="145" t="e">
        <f>CH265*Refining!$F$5</f>
        <v>#VALUE!</v>
      </c>
      <c r="CS265" s="145" t="e">
        <f>CI265*Refining!$F$6</f>
        <v>#VALUE!</v>
      </c>
      <c r="CT265" s="145" t="e">
        <f>CJ265*Refining!$F$7</f>
        <v>#VALUE!</v>
      </c>
      <c r="CU265" s="145" t="e">
        <f>CK265*Refining!$F$8</f>
        <v>#VALUE!</v>
      </c>
      <c r="CV265" s="145" t="e">
        <f>CL265*Refining!$F$9</f>
        <v>#VALUE!</v>
      </c>
      <c r="CW265" s="145" t="e">
        <f>CM265*Refining!$F$10</f>
        <v>#VALUE!</v>
      </c>
      <c r="CX265" s="145" t="e">
        <f>CN265*Refining!$F$11</f>
        <v>#VALUE!</v>
      </c>
      <c r="CY265" s="145" t="e">
        <f>CO265*Refining!$F$12</f>
        <v>#VALUE!</v>
      </c>
      <c r="CZ265" s="185" t="e">
        <f t="shared" ref="CZ265:DS265" si="1068">IF(CF265 = 0, "", CF265)</f>
        <v>#VALUE!</v>
      </c>
      <c r="DA265" s="189" t="e">
        <f t="shared" si="1068"/>
        <v>#VALUE!</v>
      </c>
      <c r="DB265" s="189" t="e">
        <f t="shared" si="1068"/>
        <v>#VALUE!</v>
      </c>
      <c r="DC265" s="186" t="e">
        <f t="shared" si="1068"/>
        <v>#VALUE!</v>
      </c>
      <c r="DD265" s="186" t="e">
        <f t="shared" si="1068"/>
        <v>#VALUE!</v>
      </c>
      <c r="DE265" s="186" t="e">
        <f t="shared" si="1068"/>
        <v>#VALUE!</v>
      </c>
      <c r="DF265" s="186" t="e">
        <f t="shared" si="1068"/>
        <v>#VALUE!</v>
      </c>
      <c r="DG265" s="186" t="e">
        <f t="shared" si="1068"/>
        <v>#VALUE!</v>
      </c>
      <c r="DH265" s="186" t="e">
        <f t="shared" si="1068"/>
        <v>#VALUE!</v>
      </c>
      <c r="DI265" s="187" t="e">
        <f t="shared" si="1068"/>
        <v>#VALUE!</v>
      </c>
      <c r="DJ265" s="185" t="e">
        <f t="shared" si="1068"/>
        <v>#VALUE!</v>
      </c>
      <c r="DK265" s="189" t="e">
        <f t="shared" si="1068"/>
        <v>#VALUE!</v>
      </c>
      <c r="DL265" s="189" t="e">
        <f t="shared" si="1068"/>
        <v>#VALUE!</v>
      </c>
      <c r="DM265" s="186" t="e">
        <f t="shared" si="1068"/>
        <v>#VALUE!</v>
      </c>
      <c r="DN265" s="211" t="e">
        <f t="shared" si="1068"/>
        <v>#VALUE!</v>
      </c>
      <c r="DO265" s="186" t="e">
        <f t="shared" si="1068"/>
        <v>#VALUE!</v>
      </c>
      <c r="DP265" s="186" t="e">
        <f t="shared" si="1068"/>
        <v>#VALUE!</v>
      </c>
      <c r="DQ265" s="186" t="e">
        <f t="shared" si="1068"/>
        <v>#VALUE!</v>
      </c>
      <c r="DR265" s="186" t="e">
        <f t="shared" si="1068"/>
        <v>#VALUE!</v>
      </c>
      <c r="DS265" s="187" t="e">
        <f t="shared" si="1068"/>
        <v>#VALUE!</v>
      </c>
      <c r="DT265" s="185" t="e">
        <f t="shared" si="11"/>
        <v>#VALUE!</v>
      </c>
      <c r="DU265" s="189" t="e">
        <f t="shared" si="12"/>
        <v>#VALUE!</v>
      </c>
      <c r="DV265" s="133" t="e">
        <f>CZ265*'Ores &amp; Ingots'!$C$3+DA265*'Ores &amp; Ingots'!$C$4+DB265*'Ores &amp; Ingots'!$C$5+DC265*'Ores &amp; Ingots'!$C$6+DD265*'Ores &amp; Ingots'!$C$7+DE265*'Ores &amp; Ingots'!$C$8+DF265*'Ores &amp; Ingots'!$C$9+DG265*'Ores &amp; Ingots'!$C$10+DH265*'Ores &amp; Ingots'!$C$11+DI265*'Ores &amp; Ingots'!$C$12</f>
        <v>#VALUE!</v>
      </c>
      <c r="DW265" s="133" t="e">
        <f>DJ265*'Ores &amp; Ingots'!$B$3+DK265*'Ores &amp; Ingots'!$B$4+DL265*'Ores &amp; Ingots'!$B$5+DM265*'Ores &amp; Ingots'!$B$6+DN265*'Ores &amp; Ingots'!$B$7+DO265*'Ores &amp; Ingots'!$B$8+DP265*'Ores &amp; Ingots'!$B$9+DQ265*'Ores &amp; Ingots'!$B$10+DR265*'Ores &amp; Ingots'!$B$11+DS265*'Ores &amp; Ingots'!$B$12</f>
        <v>#VALUE!</v>
      </c>
      <c r="DX265" s="189" t="e">
        <f>CZ265*Refining!$G$3+DA265*Refining!$G$4+DB265*Refining!$G$5+DC265*Refining!$G$6+DD265*Refining!$G$7+DE265*Refining!$G$8+DF265*Refining!$G$9+DG265*Refining!$G$10+DH265*Refining!$G$11+DI265*Refining!$G$12</f>
        <v>#VALUE!</v>
      </c>
      <c r="DY265" s="189" t="e">
        <f t="shared" si="13"/>
        <v>#VALUE!</v>
      </c>
      <c r="DZ265" s="192" t="e">
        <f t="shared" si="14"/>
        <v>#VALUE!</v>
      </c>
      <c r="EA265" s="185" t="e">
        <f t="shared" si="15"/>
        <v>#VALUE!</v>
      </c>
      <c r="EB265" s="194" t="e">
        <f t="shared" ref="EB265:EC265" si="1069">EA265/60</f>
        <v>#VALUE!</v>
      </c>
      <c r="EC265" s="194" t="e">
        <f t="shared" si="1069"/>
        <v>#VALUE!</v>
      </c>
      <c r="ED265" s="185" t="e">
        <f t="shared" si="17"/>
        <v>#VALUE!</v>
      </c>
      <c r="EE265" s="194" t="e">
        <f t="shared" ref="EE265:EF265" si="1070">ED265/1000</f>
        <v>#VALUE!</v>
      </c>
      <c r="EF265" s="196" t="e">
        <f t="shared" si="1070"/>
        <v>#VALUE!</v>
      </c>
      <c r="EG265" s="130" t="e">
        <f t="shared" si="19"/>
        <v>#VALUE!</v>
      </c>
      <c r="EH265" s="132" t="e">
        <f t="shared" si="20"/>
        <v>#VALUE!</v>
      </c>
      <c r="EI265" s="133" t="s">
        <v>28</v>
      </c>
    </row>
    <row r="266" spans="1:139" ht="12.75" x14ac:dyDescent="0.2">
      <c r="A266" s="864"/>
      <c r="B266" s="365" t="s">
        <v>419</v>
      </c>
      <c r="C266" s="137" t="s">
        <v>155</v>
      </c>
      <c r="D266" s="137">
        <v>1</v>
      </c>
      <c r="E266" s="137">
        <v>1</v>
      </c>
      <c r="F266" s="137">
        <v>1</v>
      </c>
      <c r="G266" s="139">
        <f t="shared" si="0"/>
        <v>0.125</v>
      </c>
      <c r="H266" s="140">
        <v>5</v>
      </c>
      <c r="I266" s="140">
        <v>12.5</v>
      </c>
      <c r="J266" s="140">
        <f>H266/Main!$D$9</f>
        <v>1</v>
      </c>
      <c r="K266" s="140">
        <f>I266/Main!$D$10</f>
        <v>6.25</v>
      </c>
      <c r="L266" s="140">
        <f t="shared" si="1"/>
        <v>6.25</v>
      </c>
      <c r="M266" s="140">
        <v>1</v>
      </c>
      <c r="N266" s="143"/>
      <c r="O266" s="143"/>
      <c r="P266" s="143"/>
      <c r="Q266" s="145"/>
      <c r="R266" s="143"/>
      <c r="S266" s="146"/>
      <c r="T266" s="146"/>
      <c r="U266" s="143"/>
      <c r="V266" s="143"/>
      <c r="W266" s="146"/>
      <c r="X266" s="146"/>
      <c r="Y266" s="143"/>
      <c r="Z266" s="143"/>
      <c r="AA266" s="143"/>
      <c r="AB266" s="143"/>
      <c r="AC266" s="362"/>
      <c r="AD266" s="167">
        <v>2</v>
      </c>
      <c r="AE266" s="133">
        <v>0</v>
      </c>
      <c r="AF266" s="133">
        <v>0</v>
      </c>
      <c r="AG266" s="133">
        <v>0</v>
      </c>
      <c r="AH266" s="133">
        <v>0</v>
      </c>
      <c r="AI266" s="133">
        <v>0</v>
      </c>
      <c r="AJ266" s="133">
        <v>0</v>
      </c>
      <c r="AK266" s="133">
        <v>0</v>
      </c>
      <c r="AL266" s="133">
        <v>0</v>
      </c>
      <c r="AM266" s="133">
        <v>0</v>
      </c>
      <c r="AN266" s="133">
        <v>0</v>
      </c>
      <c r="AO266" s="133">
        <v>1</v>
      </c>
      <c r="AP266" s="133">
        <v>0</v>
      </c>
      <c r="AQ266" s="133">
        <v>0</v>
      </c>
      <c r="AR266" s="133">
        <v>0</v>
      </c>
      <c r="AS266" s="133">
        <v>0</v>
      </c>
      <c r="AT266" s="133">
        <v>0</v>
      </c>
      <c r="AU266" s="133">
        <v>0</v>
      </c>
      <c r="AV266" s="133">
        <v>0</v>
      </c>
      <c r="AW266" s="133">
        <v>0</v>
      </c>
      <c r="AX266" s="133">
        <v>0</v>
      </c>
      <c r="AY266" s="406">
        <f t="shared" ref="AY266:BS266" si="1071">IF(AD266 = 0, "", AD266)</f>
        <v>2</v>
      </c>
      <c r="AZ266" s="137" t="str">
        <f t="shared" si="1071"/>
        <v/>
      </c>
      <c r="BA266" s="137" t="str">
        <f t="shared" si="1071"/>
        <v/>
      </c>
      <c r="BB266" s="137" t="str">
        <f t="shared" si="1071"/>
        <v/>
      </c>
      <c r="BC266" s="137" t="str">
        <f t="shared" si="1071"/>
        <v/>
      </c>
      <c r="BD266" s="137" t="str">
        <f t="shared" si="1071"/>
        <v/>
      </c>
      <c r="BE266" s="137" t="str">
        <f t="shared" si="1071"/>
        <v/>
      </c>
      <c r="BF266" s="137" t="str">
        <f t="shared" si="1071"/>
        <v/>
      </c>
      <c r="BG266" s="137" t="str">
        <f t="shared" si="1071"/>
        <v/>
      </c>
      <c r="BH266" s="137" t="str">
        <f t="shared" si="1071"/>
        <v/>
      </c>
      <c r="BI266" s="137" t="str">
        <f t="shared" si="1071"/>
        <v/>
      </c>
      <c r="BJ266" s="133">
        <f t="shared" si="1071"/>
        <v>1</v>
      </c>
      <c r="BK266" s="137" t="str">
        <f t="shared" si="1071"/>
        <v/>
      </c>
      <c r="BL266" s="137" t="str">
        <f t="shared" si="1071"/>
        <v/>
      </c>
      <c r="BM266" s="137" t="str">
        <f t="shared" si="1071"/>
        <v/>
      </c>
      <c r="BN266" s="137" t="str">
        <f t="shared" si="1071"/>
        <v/>
      </c>
      <c r="BO266" s="137" t="str">
        <f t="shared" si="1071"/>
        <v/>
      </c>
      <c r="BP266" s="137" t="str">
        <f t="shared" si="1071"/>
        <v/>
      </c>
      <c r="BQ266" s="137" t="str">
        <f t="shared" si="1071"/>
        <v/>
      </c>
      <c r="BR266" s="137" t="str">
        <f t="shared" si="1071"/>
        <v/>
      </c>
      <c r="BS266" s="169" t="str">
        <f t="shared" si="1071"/>
        <v/>
      </c>
      <c r="BT266" s="174" t="e">
        <f>$AY266*Assembly!Z$4+$AZ266*Assembly!Z$5+$BA266*Assembly!Z$6+$BB266*Assembly!Z$7+$BC266*Assembly!Z$8+$BD266*Assembly!Z$9+$BE266*Assembly!Z$10+$BF266*Assembly!Z$11+$BG266*Assembly!Z$12+$BH266*Assembly!Z$13+$BI266*Assembly!Z$14+$BJ266*Assembly!Z$15+$BK266*Assembly!Z$16+$BL266*Assembly!Z$17+$BM266*Assembly!Z$18+$BN266*Assembly!Z$19+$BO266*Assembly!Z$20+$BP266*Assembly!Z$21+$BQ266*Assembly!Z$22+$BR266*Assembly!Z$23+$BS266*Assembly!Z$24</f>
        <v>#VALUE!</v>
      </c>
      <c r="BU266" s="133" t="e">
        <f t="shared" si="3"/>
        <v>#VALUE!</v>
      </c>
      <c r="BV266" s="133"/>
      <c r="BW266" s="133" t="e">
        <f>$AY266*Assembly!AD$4+$AZ266*Assembly!AD$5+$BA266*Assembly!AD$6+$BB266*Assembly!AD$7+$BC266*Assembly!AD$8+$BD266*Assembly!AD$9+$BE266*Assembly!AD$10+$BF266*Assembly!AD$11+$BG266*Assembly!AD$12+$BH266*Assembly!AD$13+$BI266*Assembly!AD$14+$BJ266*Assembly!AD$15+$BK266*Assembly!AD$16+$BL266*Assembly!AD$17+$BM266*Assembly!AD$18+$BN266*Assembly!AD$19+$BO266*Assembly!AD$20+$BP266*Assembly!AD$21+$BQ266*Assembly!AD$22+$BR266*Assembly!AD$23+$BS266*Assembly!AD$24</f>
        <v>#VALUE!</v>
      </c>
      <c r="BX266" s="177" t="e">
        <f t="shared" si="4"/>
        <v>#VALUE!</v>
      </c>
      <c r="BY266" s="178" t="e">
        <f t="shared" si="5"/>
        <v>#VALUE!</v>
      </c>
      <c r="BZ266" s="179" t="e">
        <f t="shared" si="6"/>
        <v>#VALUE!</v>
      </c>
      <c r="CA266" s="178" t="e">
        <f t="shared" si="7"/>
        <v>#VALUE!</v>
      </c>
      <c r="CB266" s="133" t="e">
        <f>$AY266*Assembly!Y$4+$AZ266*Assembly!Y$5+$BA266*Assembly!Y$6+$BB266*Assembly!Y$7+$BC266*Assembly!Y$8+$BD266*Assembly!Y$9+$BE266*Assembly!Y$10+$BF266*Assembly!Y$11+$BG266*Assembly!Y$12+$BH266*Assembly!Y$13+$BI266*Assembly!Y$14+$BJ266*Assembly!Y$15+$BK266*Assembly!Y$16+$BL266*Assembly!Y$17+$BM266*Assembly!Y$18+$BN266*Assembly!Y$19+$BO266*Assembly!Y$20+$BP266*Assembly!Y$21+$BQ266*Assembly!Y$22+$BR266*Assembly!Y$23+$BS266*Assembly!Y$24</f>
        <v>#VALUE!</v>
      </c>
      <c r="CC266" s="133" t="e">
        <f t="shared" si="8"/>
        <v>#VALUE!</v>
      </c>
      <c r="CD266" s="130" t="e">
        <f t="shared" si="9"/>
        <v>#VALUE!</v>
      </c>
      <c r="CE266" s="183" t="e">
        <f>$AY266*Assembly!AC$4+$AZ266*Assembly!AC$5+$BA266*Assembly!AC$6+$BB266*Assembly!AC$7+$BC266*Assembly!AC$8+$BD266*Assembly!AC$9+$BE266*Assembly!AC$10+$BF266*Assembly!AC$11+$BG266*Assembly!AC$12+$BH266*Assembly!AC$13+$BI266*Assembly!AC$14+$BJ266*Assembly!AC$15+$BK266*Assembly!AC$16+$BL266*Assembly!AC$17+$BM266*Assembly!AC$18+$BN266*Assembly!AC$19+$BO266*Assembly!AC$20+$BP266*Assembly!AC$21+$BQ266*Assembly!AC$22+$BR266*Assembly!AC$23+$BS266*Assembly!AC$24</f>
        <v>#VALUE!</v>
      </c>
      <c r="CF266" s="145" t="e">
        <f>$AY266*Assembly!M$4+$AZ266*Assembly!M$5+$BA266*Assembly!M$6+$BB266*Assembly!M$7+$BC266*Assembly!M$8+$BD266*Assembly!M$9+$BE266*Assembly!M$10+$BF266*Assembly!M$11+$BG266*Assembly!M$12+$BH266*Assembly!M$13+$BI266*Assembly!M$14+$BJ266*Assembly!M$15+$BK266*Assembly!M$16+$BL266*Assembly!M$17+$BM266*Assembly!M$18+$BN266*Assembly!M$19+$BO266*Assembly!M$20+$BP266*Assembly!M$21+$BQ266*Assembly!M$22+$BR266*Assembly!M$23+$BS266*Assembly!M$24</f>
        <v>#VALUE!</v>
      </c>
      <c r="CG266" s="145" t="e">
        <f>$AY266*Assembly!N$4+$AZ266*Assembly!N$5+$BA266*Assembly!N$6+$BB266*Assembly!N$7+$BC266*Assembly!N$8+$BD266*Assembly!N$9+$BE266*Assembly!N$10+$BF266*Assembly!N$11+$BG266*Assembly!N$12+$BH266*Assembly!N$13+$BI266*Assembly!N$14+$BJ266*Assembly!N$15+$BK266*Assembly!N$16+$BL266*Assembly!N$17+$BM266*Assembly!N$18+$BN266*Assembly!N$19+$BO266*Assembly!N$20+$BP266*Assembly!N$21+$BQ266*Assembly!N$22+$BR266*Assembly!N$23+$BS266*Assembly!N$24</f>
        <v>#VALUE!</v>
      </c>
      <c r="CH266" s="145" t="e">
        <f>$AY266*Assembly!O$4+$AZ266*Assembly!O$5+$BA266*Assembly!O$6+$BB266*Assembly!O$7+$BC266*Assembly!O$8+$BD266*Assembly!O$9+$BE266*Assembly!O$10+$BF266*Assembly!O$11+$BG266*Assembly!O$12+$BH266*Assembly!O$13+$BI266*Assembly!O$14+$BJ266*Assembly!O$15+$BK266*Assembly!O$16+$BL266*Assembly!O$17+$BM266*Assembly!O$18+$BN266*Assembly!O$19+$BO266*Assembly!O$20+$BP266*Assembly!O$21+$BQ266*Assembly!O$22+$BR266*Assembly!O$23+$BS266*Assembly!O$24</f>
        <v>#VALUE!</v>
      </c>
      <c r="CI266" s="140" t="e">
        <f>$AY266*Assembly!P$4+$AZ266*Assembly!P$5+$BA266*Assembly!P$6+$BB266*Assembly!P$7+$BC266*Assembly!P$8+$BD266*Assembly!P$9+$BE266*Assembly!P$10+$BF266*Assembly!P$11+$BG266*Assembly!P$12+$BH266*Assembly!P$13+$BI266*Assembly!P$14+$BJ266*Assembly!P$15+$BK266*Assembly!P$16+$BL266*Assembly!P$17+$BM266*Assembly!P$18+$BN266*Assembly!P$19+$BO266*Assembly!P$20+$BP266*Assembly!P$21+$BQ266*Assembly!P$22+$BR266*Assembly!P$23+$BS266*Assembly!P$24</f>
        <v>#VALUE!</v>
      </c>
      <c r="CJ266" s="140" t="e">
        <f>$AY266*Assembly!Q$4+$AZ266*Assembly!Q$5+$BA266*Assembly!Q$6+$BB266*Assembly!Q$7+$BC266*Assembly!Q$8+$BD266*Assembly!Q$9+$BE266*Assembly!Q$10+$BF266*Assembly!Q$11+$BG266*Assembly!Q$12+$BH266*Assembly!Q$13+$BI266*Assembly!Q$14+$BJ266*Assembly!Q$15+$BK266*Assembly!Q$16+$BL266*Assembly!Q$17+$BM266*Assembly!Q$18+$BN266*Assembly!Q$19+$BO266*Assembly!Q$20+$BP266*Assembly!Q$21+$BQ266*Assembly!Q$22+$BR266*Assembly!Q$23+$BS266*Assembly!Q$24</f>
        <v>#VALUE!</v>
      </c>
      <c r="CK266" s="145" t="e">
        <f>$AY266*Assembly!R$4+$AZ266*Assembly!R$5+$BA266*Assembly!R$6+$BB266*Assembly!R$7+$BC266*Assembly!R$8+$BD266*Assembly!R$9+$BE266*Assembly!R$10+$BF266*Assembly!R$11+$BG266*Assembly!R$12+$BH266*Assembly!R$13+$BI266*Assembly!R$14+$BJ266*Assembly!R$15+$BK266*Assembly!R$16+$BL266*Assembly!R$17+$BM266*Assembly!R$18+$BN266*Assembly!R$19+$BO266*Assembly!R$20+$BP266*Assembly!R$21+$BQ266*Assembly!R$22+$BR266*Assembly!R$23+$BS266*Assembly!R$24</f>
        <v>#VALUE!</v>
      </c>
      <c r="CL266" s="140" t="e">
        <f>$AY266*Assembly!S$4+$AZ266*Assembly!S$5+$BA266*Assembly!S$6+$BB266*Assembly!S$7+$BC266*Assembly!S$8+$BD266*Assembly!S$9+$BE266*Assembly!S$10+$BF266*Assembly!S$11+$BG266*Assembly!S$12+$BH266*Assembly!S$13+$BI266*Assembly!S$14+$BJ266*Assembly!S$15+$BK266*Assembly!S$16+$BL266*Assembly!S$17+$BM266*Assembly!S$18+$BN266*Assembly!S$19+$BO266*Assembly!S$20+$BP266*Assembly!S$21+$BQ266*Assembly!S$22+$BR266*Assembly!S$23+$BS266*Assembly!S$24</f>
        <v>#VALUE!</v>
      </c>
      <c r="CM266" s="140" t="e">
        <f>$AY266*Assembly!T$4+$AZ266*Assembly!T$5+$BA266*Assembly!T$6+$BB266*Assembly!T$7+$BC266*Assembly!T$8+$BD266*Assembly!T$9+$BE266*Assembly!T$10+$BF266*Assembly!T$11+$BG266*Assembly!T$12+$BH266*Assembly!T$13+$BI266*Assembly!T$14+$BJ266*Assembly!T$15+$BK266*Assembly!T$16+$BL266*Assembly!T$17+$BM266*Assembly!T$18+$BN266*Assembly!T$19+$BO266*Assembly!T$20+$BP266*Assembly!T$21+$BQ266*Assembly!T$22+$BR266*Assembly!T$23+$BS266*Assembly!T$24</f>
        <v>#VALUE!</v>
      </c>
      <c r="CN266" s="140" t="e">
        <f>$AY266*Assembly!U$4+$AZ266*Assembly!U$5+$BA266*Assembly!U$6+$BB266*Assembly!U$7+$BC266*Assembly!U$8+$BD266*Assembly!U$9+$BE266*Assembly!U$10+$BF266*Assembly!U$11+$BG266*Assembly!U$12+$BH266*Assembly!U$13+$BI266*Assembly!U$14+$BJ266*Assembly!U$15+$BK266*Assembly!U$16+$BL266*Assembly!U$17+$BM266*Assembly!U$18+$BN266*Assembly!U$19+$BO266*Assembly!U$20+$BP266*Assembly!U$21+$BQ266*Assembly!U$22+$BR266*Assembly!U$23+$BS266*Assembly!U$24</f>
        <v>#VALUE!</v>
      </c>
      <c r="CO266" s="145" t="e">
        <f>$AY266*Assembly!V$4+$AZ266*Assembly!V$5+$BA266*Assembly!V$6+$BB266*Assembly!V$7+$BC266*Assembly!V$8+$BD266*Assembly!V$9+$BE266*Assembly!V$10+$BF266*Assembly!V$11+$BG266*Assembly!V$12+$BH266*Assembly!V$13+$BI266*Assembly!V$14+$BJ266*Assembly!V$15+$BK266*Assembly!V$16+$BL266*Assembly!V$17+$BM266*Assembly!V$18+$BN266*Assembly!V$19+$BO266*Assembly!V$20+$BP266*Assembly!V$21+$BQ266*Assembly!V$22+$BR266*Assembly!V$23+$BS266*Assembly!V$24</f>
        <v>#VALUE!</v>
      </c>
      <c r="CP266" s="145" t="e">
        <f>CF266*Refining!$F$3</f>
        <v>#VALUE!</v>
      </c>
      <c r="CQ266" s="145" t="e">
        <f>CG266*Refining!$F$4</f>
        <v>#VALUE!</v>
      </c>
      <c r="CR266" s="145" t="e">
        <f>CH266*Refining!$F$5</f>
        <v>#VALUE!</v>
      </c>
      <c r="CS266" s="145" t="e">
        <f>CI266*Refining!$F$6</f>
        <v>#VALUE!</v>
      </c>
      <c r="CT266" s="145" t="e">
        <f>CJ266*Refining!$F$7</f>
        <v>#VALUE!</v>
      </c>
      <c r="CU266" s="145" t="e">
        <f>CK266*Refining!$F$8</f>
        <v>#VALUE!</v>
      </c>
      <c r="CV266" s="145" t="e">
        <f>CL266*Refining!$F$9</f>
        <v>#VALUE!</v>
      </c>
      <c r="CW266" s="145" t="e">
        <f>CM266*Refining!$F$10</f>
        <v>#VALUE!</v>
      </c>
      <c r="CX266" s="145" t="e">
        <f>CN266*Refining!$F$11</f>
        <v>#VALUE!</v>
      </c>
      <c r="CY266" s="145" t="e">
        <f>CO266*Refining!$F$12</f>
        <v>#VALUE!</v>
      </c>
      <c r="CZ266" s="185" t="e">
        <f t="shared" ref="CZ266:DS266" si="1072">IF(CF266 = 0, "", CF266)</f>
        <v>#VALUE!</v>
      </c>
      <c r="DA266" s="189" t="e">
        <f t="shared" si="1072"/>
        <v>#VALUE!</v>
      </c>
      <c r="DB266" s="189" t="e">
        <f t="shared" si="1072"/>
        <v>#VALUE!</v>
      </c>
      <c r="DC266" s="186" t="e">
        <f t="shared" si="1072"/>
        <v>#VALUE!</v>
      </c>
      <c r="DD266" s="186" t="e">
        <f t="shared" si="1072"/>
        <v>#VALUE!</v>
      </c>
      <c r="DE266" s="186" t="e">
        <f t="shared" si="1072"/>
        <v>#VALUE!</v>
      </c>
      <c r="DF266" s="186" t="e">
        <f t="shared" si="1072"/>
        <v>#VALUE!</v>
      </c>
      <c r="DG266" s="186" t="e">
        <f t="shared" si="1072"/>
        <v>#VALUE!</v>
      </c>
      <c r="DH266" s="186" t="e">
        <f t="shared" si="1072"/>
        <v>#VALUE!</v>
      </c>
      <c r="DI266" s="187" t="e">
        <f t="shared" si="1072"/>
        <v>#VALUE!</v>
      </c>
      <c r="DJ266" s="185" t="e">
        <f t="shared" si="1072"/>
        <v>#VALUE!</v>
      </c>
      <c r="DK266" s="189" t="e">
        <f t="shared" si="1072"/>
        <v>#VALUE!</v>
      </c>
      <c r="DL266" s="189" t="e">
        <f t="shared" si="1072"/>
        <v>#VALUE!</v>
      </c>
      <c r="DM266" s="186" t="e">
        <f t="shared" si="1072"/>
        <v>#VALUE!</v>
      </c>
      <c r="DN266" s="211" t="e">
        <f t="shared" si="1072"/>
        <v>#VALUE!</v>
      </c>
      <c r="DO266" s="186" t="e">
        <f t="shared" si="1072"/>
        <v>#VALUE!</v>
      </c>
      <c r="DP266" s="186" t="e">
        <f t="shared" si="1072"/>
        <v>#VALUE!</v>
      </c>
      <c r="DQ266" s="186" t="e">
        <f t="shared" si="1072"/>
        <v>#VALUE!</v>
      </c>
      <c r="DR266" s="186" t="e">
        <f t="shared" si="1072"/>
        <v>#VALUE!</v>
      </c>
      <c r="DS266" s="187" t="e">
        <f t="shared" si="1072"/>
        <v>#VALUE!</v>
      </c>
      <c r="DT266" s="185" t="e">
        <f t="shared" si="11"/>
        <v>#VALUE!</v>
      </c>
      <c r="DU266" s="189" t="e">
        <f t="shared" si="12"/>
        <v>#VALUE!</v>
      </c>
      <c r="DV266" s="133" t="e">
        <f>CZ266*'Ores &amp; Ingots'!$C$3+DA266*'Ores &amp; Ingots'!$C$4+DB266*'Ores &amp; Ingots'!$C$5+DC266*'Ores &amp; Ingots'!$C$6+DD266*'Ores &amp; Ingots'!$C$7+DE266*'Ores &amp; Ingots'!$C$8+DF266*'Ores &amp; Ingots'!$C$9+DG266*'Ores &amp; Ingots'!$C$10+DH266*'Ores &amp; Ingots'!$C$11+DI266*'Ores &amp; Ingots'!$C$12</f>
        <v>#VALUE!</v>
      </c>
      <c r="DW266" s="133" t="e">
        <f>DJ266*'Ores &amp; Ingots'!$B$3+DK266*'Ores &amp; Ingots'!$B$4+DL266*'Ores &amp; Ingots'!$B$5+DM266*'Ores &amp; Ingots'!$B$6+DN266*'Ores &amp; Ingots'!$B$7+DO266*'Ores &amp; Ingots'!$B$8+DP266*'Ores &amp; Ingots'!$B$9+DQ266*'Ores &amp; Ingots'!$B$10+DR266*'Ores &amp; Ingots'!$B$11+DS266*'Ores &amp; Ingots'!$B$12</f>
        <v>#VALUE!</v>
      </c>
      <c r="DX266" s="189" t="e">
        <f>CZ266*Refining!$G$3+DA266*Refining!$G$4+DB266*Refining!$G$5+DC266*Refining!$G$6+DD266*Refining!$G$7+DE266*Refining!$G$8+DF266*Refining!$G$9+DG266*Refining!$G$10+DH266*Refining!$G$11+DI266*Refining!$G$12</f>
        <v>#VALUE!</v>
      </c>
      <c r="DY266" s="189" t="e">
        <f t="shared" si="13"/>
        <v>#VALUE!</v>
      </c>
      <c r="DZ266" s="192" t="e">
        <f t="shared" si="14"/>
        <v>#VALUE!</v>
      </c>
      <c r="EA266" s="185" t="e">
        <f t="shared" si="15"/>
        <v>#VALUE!</v>
      </c>
      <c r="EB266" s="194" t="e">
        <f t="shared" ref="EB266:EC266" si="1073">EA266/60</f>
        <v>#VALUE!</v>
      </c>
      <c r="EC266" s="194" t="e">
        <f t="shared" si="1073"/>
        <v>#VALUE!</v>
      </c>
      <c r="ED266" s="185" t="e">
        <f t="shared" si="17"/>
        <v>#VALUE!</v>
      </c>
      <c r="EE266" s="194" t="e">
        <f t="shared" ref="EE266:EF266" si="1074">ED266/1000</f>
        <v>#VALUE!</v>
      </c>
      <c r="EF266" s="196" t="e">
        <f t="shared" si="1074"/>
        <v>#VALUE!</v>
      </c>
      <c r="EG266" s="130" t="e">
        <f t="shared" si="19"/>
        <v>#VALUE!</v>
      </c>
      <c r="EH266" s="132" t="e">
        <f t="shared" si="20"/>
        <v>#VALUE!</v>
      </c>
      <c r="EI266" s="133" t="s">
        <v>28</v>
      </c>
    </row>
    <row r="267" spans="1:139" ht="12.75" x14ac:dyDescent="0.2">
      <c r="A267" s="864"/>
      <c r="B267" s="135" t="s">
        <v>420</v>
      </c>
      <c r="C267" s="137" t="s">
        <v>155</v>
      </c>
      <c r="D267" s="137">
        <v>1</v>
      </c>
      <c r="E267" s="137">
        <v>1</v>
      </c>
      <c r="F267" s="137">
        <v>1</v>
      </c>
      <c r="G267" s="139">
        <f t="shared" si="0"/>
        <v>0.125</v>
      </c>
      <c r="H267" s="140">
        <v>4</v>
      </c>
      <c r="I267" s="140">
        <v>12</v>
      </c>
      <c r="J267" s="140">
        <f>H267/Main!$D$9</f>
        <v>0.8</v>
      </c>
      <c r="K267" s="140">
        <f>I267/Main!$D$10</f>
        <v>6</v>
      </c>
      <c r="L267" s="140">
        <f t="shared" si="1"/>
        <v>7.5</v>
      </c>
      <c r="M267" s="140">
        <v>0.16</v>
      </c>
      <c r="N267" s="143"/>
      <c r="O267" s="143"/>
      <c r="P267" s="143"/>
      <c r="Q267" s="145"/>
      <c r="R267" s="143"/>
      <c r="S267" s="146"/>
      <c r="T267" s="146"/>
      <c r="U267" s="143"/>
      <c r="V267" s="143"/>
      <c r="W267" s="146"/>
      <c r="X267" s="146"/>
      <c r="Y267" s="143"/>
      <c r="Z267" s="143"/>
      <c r="AA267" s="143"/>
      <c r="AB267" s="143"/>
      <c r="AC267" s="362"/>
      <c r="AD267" s="167">
        <v>2</v>
      </c>
      <c r="AE267" s="133">
        <v>0</v>
      </c>
      <c r="AF267" s="133">
        <v>0</v>
      </c>
      <c r="AG267" s="133">
        <v>0</v>
      </c>
      <c r="AH267" s="133">
        <v>0</v>
      </c>
      <c r="AI267" s="133">
        <v>0</v>
      </c>
      <c r="AJ267" s="133">
        <v>0</v>
      </c>
      <c r="AK267" s="133">
        <v>0</v>
      </c>
      <c r="AL267" s="133">
        <v>0</v>
      </c>
      <c r="AM267" s="133">
        <v>0</v>
      </c>
      <c r="AN267" s="133">
        <v>0</v>
      </c>
      <c r="AO267" s="133">
        <v>1</v>
      </c>
      <c r="AP267" s="133">
        <v>0</v>
      </c>
      <c r="AQ267" s="133">
        <v>0</v>
      </c>
      <c r="AR267" s="133">
        <v>0</v>
      </c>
      <c r="AS267" s="133">
        <v>0</v>
      </c>
      <c r="AT267" s="133">
        <v>0</v>
      </c>
      <c r="AU267" s="133">
        <v>0</v>
      </c>
      <c r="AV267" s="133">
        <v>0</v>
      </c>
      <c r="AW267" s="133">
        <v>0</v>
      </c>
      <c r="AX267" s="133">
        <v>0</v>
      </c>
      <c r="AY267" s="406">
        <f t="shared" ref="AY267:BS267" si="1075">IF(AD267 = 0, "", AD267)</f>
        <v>2</v>
      </c>
      <c r="AZ267" s="137" t="str">
        <f t="shared" si="1075"/>
        <v/>
      </c>
      <c r="BA267" s="137" t="str">
        <f t="shared" si="1075"/>
        <v/>
      </c>
      <c r="BB267" s="137" t="str">
        <f t="shared" si="1075"/>
        <v/>
      </c>
      <c r="BC267" s="137" t="str">
        <f t="shared" si="1075"/>
        <v/>
      </c>
      <c r="BD267" s="137" t="str">
        <f t="shared" si="1075"/>
        <v/>
      </c>
      <c r="BE267" s="137" t="str">
        <f t="shared" si="1075"/>
        <v/>
      </c>
      <c r="BF267" s="137" t="str">
        <f t="shared" si="1075"/>
        <v/>
      </c>
      <c r="BG267" s="137" t="str">
        <f t="shared" si="1075"/>
        <v/>
      </c>
      <c r="BH267" s="137" t="str">
        <f t="shared" si="1075"/>
        <v/>
      </c>
      <c r="BI267" s="137" t="str">
        <f t="shared" si="1075"/>
        <v/>
      </c>
      <c r="BJ267" s="133">
        <f t="shared" si="1075"/>
        <v>1</v>
      </c>
      <c r="BK267" s="137" t="str">
        <f t="shared" si="1075"/>
        <v/>
      </c>
      <c r="BL267" s="137" t="str">
        <f t="shared" si="1075"/>
        <v/>
      </c>
      <c r="BM267" s="137" t="str">
        <f t="shared" si="1075"/>
        <v/>
      </c>
      <c r="BN267" s="137" t="str">
        <f t="shared" si="1075"/>
        <v/>
      </c>
      <c r="BO267" s="137" t="str">
        <f t="shared" si="1075"/>
        <v/>
      </c>
      <c r="BP267" s="137" t="str">
        <f t="shared" si="1075"/>
        <v/>
      </c>
      <c r="BQ267" s="137" t="str">
        <f t="shared" si="1075"/>
        <v/>
      </c>
      <c r="BR267" s="137" t="str">
        <f t="shared" si="1075"/>
        <v/>
      </c>
      <c r="BS267" s="169" t="str">
        <f t="shared" si="1075"/>
        <v/>
      </c>
      <c r="BT267" s="174" t="e">
        <f>$AY267*Assembly!Z$4+$AZ267*Assembly!Z$5+$BA267*Assembly!Z$6+$BB267*Assembly!Z$7+$BC267*Assembly!Z$8+$BD267*Assembly!Z$9+$BE267*Assembly!Z$10+$BF267*Assembly!Z$11+$BG267*Assembly!Z$12+$BH267*Assembly!Z$13+$BI267*Assembly!Z$14+$BJ267*Assembly!Z$15+$BK267*Assembly!Z$16+$BL267*Assembly!Z$17+$BM267*Assembly!Z$18+$BN267*Assembly!Z$19+$BO267*Assembly!Z$20+$BP267*Assembly!Z$21+$BQ267*Assembly!Z$22+$BR267*Assembly!Z$23+$BS267*Assembly!Z$24</f>
        <v>#VALUE!</v>
      </c>
      <c r="BU267" s="133" t="e">
        <f t="shared" si="3"/>
        <v>#VALUE!</v>
      </c>
      <c r="BV267" s="133"/>
      <c r="BW267" s="133" t="e">
        <f>$AY267*Assembly!AD$4+$AZ267*Assembly!AD$5+$BA267*Assembly!AD$6+$BB267*Assembly!AD$7+$BC267*Assembly!AD$8+$BD267*Assembly!AD$9+$BE267*Assembly!AD$10+$BF267*Assembly!AD$11+$BG267*Assembly!AD$12+$BH267*Assembly!AD$13+$BI267*Assembly!AD$14+$BJ267*Assembly!AD$15+$BK267*Assembly!AD$16+$BL267*Assembly!AD$17+$BM267*Assembly!AD$18+$BN267*Assembly!AD$19+$BO267*Assembly!AD$20+$BP267*Assembly!AD$21+$BQ267*Assembly!AD$22+$BR267*Assembly!AD$23+$BS267*Assembly!AD$24</f>
        <v>#VALUE!</v>
      </c>
      <c r="BX267" s="177" t="e">
        <f t="shared" si="4"/>
        <v>#VALUE!</v>
      </c>
      <c r="BY267" s="178" t="e">
        <f t="shared" si="5"/>
        <v>#VALUE!</v>
      </c>
      <c r="BZ267" s="179" t="e">
        <f t="shared" si="6"/>
        <v>#VALUE!</v>
      </c>
      <c r="CA267" s="178" t="e">
        <f t="shared" si="7"/>
        <v>#VALUE!</v>
      </c>
      <c r="CB267" s="133" t="e">
        <f>$AY267*Assembly!Y$4+$AZ267*Assembly!Y$5+$BA267*Assembly!Y$6+$BB267*Assembly!Y$7+$BC267*Assembly!Y$8+$BD267*Assembly!Y$9+$BE267*Assembly!Y$10+$BF267*Assembly!Y$11+$BG267*Assembly!Y$12+$BH267*Assembly!Y$13+$BI267*Assembly!Y$14+$BJ267*Assembly!Y$15+$BK267*Assembly!Y$16+$BL267*Assembly!Y$17+$BM267*Assembly!Y$18+$BN267*Assembly!Y$19+$BO267*Assembly!Y$20+$BP267*Assembly!Y$21+$BQ267*Assembly!Y$22+$BR267*Assembly!Y$23+$BS267*Assembly!Y$24</f>
        <v>#VALUE!</v>
      </c>
      <c r="CC267" s="133" t="e">
        <f t="shared" si="8"/>
        <v>#VALUE!</v>
      </c>
      <c r="CD267" s="130" t="e">
        <f t="shared" si="9"/>
        <v>#VALUE!</v>
      </c>
      <c r="CE267" s="183" t="e">
        <f>$AY267*Assembly!AC$4+$AZ267*Assembly!AC$5+$BA267*Assembly!AC$6+$BB267*Assembly!AC$7+$BC267*Assembly!AC$8+$BD267*Assembly!AC$9+$BE267*Assembly!AC$10+$BF267*Assembly!AC$11+$BG267*Assembly!AC$12+$BH267*Assembly!AC$13+$BI267*Assembly!AC$14+$BJ267*Assembly!AC$15+$BK267*Assembly!AC$16+$BL267*Assembly!AC$17+$BM267*Assembly!AC$18+$BN267*Assembly!AC$19+$BO267*Assembly!AC$20+$BP267*Assembly!AC$21+$BQ267*Assembly!AC$22+$BR267*Assembly!AC$23+$BS267*Assembly!AC$24</f>
        <v>#VALUE!</v>
      </c>
      <c r="CF267" s="145" t="e">
        <f>$AY267*Assembly!M$4+$AZ267*Assembly!M$5+$BA267*Assembly!M$6+$BB267*Assembly!M$7+$BC267*Assembly!M$8+$BD267*Assembly!M$9+$BE267*Assembly!M$10+$BF267*Assembly!M$11+$BG267*Assembly!M$12+$BH267*Assembly!M$13+$BI267*Assembly!M$14+$BJ267*Assembly!M$15+$BK267*Assembly!M$16+$BL267*Assembly!M$17+$BM267*Assembly!M$18+$BN267*Assembly!M$19+$BO267*Assembly!M$20+$BP267*Assembly!M$21+$BQ267*Assembly!M$22+$BR267*Assembly!M$23+$BS267*Assembly!M$24</f>
        <v>#VALUE!</v>
      </c>
      <c r="CG267" s="145" t="e">
        <f>$AY267*Assembly!N$4+$AZ267*Assembly!N$5+$BA267*Assembly!N$6+$BB267*Assembly!N$7+$BC267*Assembly!N$8+$BD267*Assembly!N$9+$BE267*Assembly!N$10+$BF267*Assembly!N$11+$BG267*Assembly!N$12+$BH267*Assembly!N$13+$BI267*Assembly!N$14+$BJ267*Assembly!N$15+$BK267*Assembly!N$16+$BL267*Assembly!N$17+$BM267*Assembly!N$18+$BN267*Assembly!N$19+$BO267*Assembly!N$20+$BP267*Assembly!N$21+$BQ267*Assembly!N$22+$BR267*Assembly!N$23+$BS267*Assembly!N$24</f>
        <v>#VALUE!</v>
      </c>
      <c r="CH267" s="145" t="e">
        <f>$AY267*Assembly!O$4+$AZ267*Assembly!O$5+$BA267*Assembly!O$6+$BB267*Assembly!O$7+$BC267*Assembly!O$8+$BD267*Assembly!O$9+$BE267*Assembly!O$10+$BF267*Assembly!O$11+$BG267*Assembly!O$12+$BH267*Assembly!O$13+$BI267*Assembly!O$14+$BJ267*Assembly!O$15+$BK267*Assembly!O$16+$BL267*Assembly!O$17+$BM267*Assembly!O$18+$BN267*Assembly!O$19+$BO267*Assembly!O$20+$BP267*Assembly!O$21+$BQ267*Assembly!O$22+$BR267*Assembly!O$23+$BS267*Assembly!O$24</f>
        <v>#VALUE!</v>
      </c>
      <c r="CI267" s="140" t="e">
        <f>$AY267*Assembly!P$4+$AZ267*Assembly!P$5+$BA267*Assembly!P$6+$BB267*Assembly!P$7+$BC267*Assembly!P$8+$BD267*Assembly!P$9+$BE267*Assembly!P$10+$BF267*Assembly!P$11+$BG267*Assembly!P$12+$BH267*Assembly!P$13+$BI267*Assembly!P$14+$BJ267*Assembly!P$15+$BK267*Assembly!P$16+$BL267*Assembly!P$17+$BM267*Assembly!P$18+$BN267*Assembly!P$19+$BO267*Assembly!P$20+$BP267*Assembly!P$21+$BQ267*Assembly!P$22+$BR267*Assembly!P$23+$BS267*Assembly!P$24</f>
        <v>#VALUE!</v>
      </c>
      <c r="CJ267" s="140" t="e">
        <f>$AY267*Assembly!Q$4+$AZ267*Assembly!Q$5+$BA267*Assembly!Q$6+$BB267*Assembly!Q$7+$BC267*Assembly!Q$8+$BD267*Assembly!Q$9+$BE267*Assembly!Q$10+$BF267*Assembly!Q$11+$BG267*Assembly!Q$12+$BH267*Assembly!Q$13+$BI267*Assembly!Q$14+$BJ267*Assembly!Q$15+$BK267*Assembly!Q$16+$BL267*Assembly!Q$17+$BM267*Assembly!Q$18+$BN267*Assembly!Q$19+$BO267*Assembly!Q$20+$BP267*Assembly!Q$21+$BQ267*Assembly!Q$22+$BR267*Assembly!Q$23+$BS267*Assembly!Q$24</f>
        <v>#VALUE!</v>
      </c>
      <c r="CK267" s="145" t="e">
        <f>$AY267*Assembly!R$4+$AZ267*Assembly!R$5+$BA267*Assembly!R$6+$BB267*Assembly!R$7+$BC267*Assembly!R$8+$BD267*Assembly!R$9+$BE267*Assembly!R$10+$BF267*Assembly!R$11+$BG267*Assembly!R$12+$BH267*Assembly!R$13+$BI267*Assembly!R$14+$BJ267*Assembly!R$15+$BK267*Assembly!R$16+$BL267*Assembly!R$17+$BM267*Assembly!R$18+$BN267*Assembly!R$19+$BO267*Assembly!R$20+$BP267*Assembly!R$21+$BQ267*Assembly!R$22+$BR267*Assembly!R$23+$BS267*Assembly!R$24</f>
        <v>#VALUE!</v>
      </c>
      <c r="CL267" s="140" t="e">
        <f>$AY267*Assembly!S$4+$AZ267*Assembly!S$5+$BA267*Assembly!S$6+$BB267*Assembly!S$7+$BC267*Assembly!S$8+$BD267*Assembly!S$9+$BE267*Assembly!S$10+$BF267*Assembly!S$11+$BG267*Assembly!S$12+$BH267*Assembly!S$13+$BI267*Assembly!S$14+$BJ267*Assembly!S$15+$BK267*Assembly!S$16+$BL267*Assembly!S$17+$BM267*Assembly!S$18+$BN267*Assembly!S$19+$BO267*Assembly!S$20+$BP267*Assembly!S$21+$BQ267*Assembly!S$22+$BR267*Assembly!S$23+$BS267*Assembly!S$24</f>
        <v>#VALUE!</v>
      </c>
      <c r="CM267" s="140" t="e">
        <f>$AY267*Assembly!T$4+$AZ267*Assembly!T$5+$BA267*Assembly!T$6+$BB267*Assembly!T$7+$BC267*Assembly!T$8+$BD267*Assembly!T$9+$BE267*Assembly!T$10+$BF267*Assembly!T$11+$BG267*Assembly!T$12+$BH267*Assembly!T$13+$BI267*Assembly!T$14+$BJ267*Assembly!T$15+$BK267*Assembly!T$16+$BL267*Assembly!T$17+$BM267*Assembly!T$18+$BN267*Assembly!T$19+$BO267*Assembly!T$20+$BP267*Assembly!T$21+$BQ267*Assembly!T$22+$BR267*Assembly!T$23+$BS267*Assembly!T$24</f>
        <v>#VALUE!</v>
      </c>
      <c r="CN267" s="140" t="e">
        <f>$AY267*Assembly!U$4+$AZ267*Assembly!U$5+$BA267*Assembly!U$6+$BB267*Assembly!U$7+$BC267*Assembly!U$8+$BD267*Assembly!U$9+$BE267*Assembly!U$10+$BF267*Assembly!U$11+$BG267*Assembly!U$12+$BH267*Assembly!U$13+$BI267*Assembly!U$14+$BJ267*Assembly!U$15+$BK267*Assembly!U$16+$BL267*Assembly!U$17+$BM267*Assembly!U$18+$BN267*Assembly!U$19+$BO267*Assembly!U$20+$BP267*Assembly!U$21+$BQ267*Assembly!U$22+$BR267*Assembly!U$23+$BS267*Assembly!U$24</f>
        <v>#VALUE!</v>
      </c>
      <c r="CO267" s="145" t="e">
        <f>$AY267*Assembly!V$4+$AZ267*Assembly!V$5+$BA267*Assembly!V$6+$BB267*Assembly!V$7+$BC267*Assembly!V$8+$BD267*Assembly!V$9+$BE267*Assembly!V$10+$BF267*Assembly!V$11+$BG267*Assembly!V$12+$BH267*Assembly!V$13+$BI267*Assembly!V$14+$BJ267*Assembly!V$15+$BK267*Assembly!V$16+$BL267*Assembly!V$17+$BM267*Assembly!V$18+$BN267*Assembly!V$19+$BO267*Assembly!V$20+$BP267*Assembly!V$21+$BQ267*Assembly!V$22+$BR267*Assembly!V$23+$BS267*Assembly!V$24</f>
        <v>#VALUE!</v>
      </c>
      <c r="CP267" s="145" t="e">
        <f>CF267*Refining!$F$3</f>
        <v>#VALUE!</v>
      </c>
      <c r="CQ267" s="145" t="e">
        <f>CG267*Refining!$F$4</f>
        <v>#VALUE!</v>
      </c>
      <c r="CR267" s="145" t="e">
        <f>CH267*Refining!$F$5</f>
        <v>#VALUE!</v>
      </c>
      <c r="CS267" s="145" t="e">
        <f>CI267*Refining!$F$6</f>
        <v>#VALUE!</v>
      </c>
      <c r="CT267" s="145" t="e">
        <f>CJ267*Refining!$F$7</f>
        <v>#VALUE!</v>
      </c>
      <c r="CU267" s="145" t="e">
        <f>CK267*Refining!$F$8</f>
        <v>#VALUE!</v>
      </c>
      <c r="CV267" s="145" t="e">
        <f>CL267*Refining!$F$9</f>
        <v>#VALUE!</v>
      </c>
      <c r="CW267" s="145" t="e">
        <f>CM267*Refining!$F$10</f>
        <v>#VALUE!</v>
      </c>
      <c r="CX267" s="145" t="e">
        <f>CN267*Refining!$F$11</f>
        <v>#VALUE!</v>
      </c>
      <c r="CY267" s="145" t="e">
        <f>CO267*Refining!$F$12</f>
        <v>#VALUE!</v>
      </c>
      <c r="CZ267" s="185" t="e">
        <f t="shared" ref="CZ267:DS267" si="1076">IF(CF267 = 0, "", CF267)</f>
        <v>#VALUE!</v>
      </c>
      <c r="DA267" s="189" t="e">
        <f t="shared" si="1076"/>
        <v>#VALUE!</v>
      </c>
      <c r="DB267" s="189" t="e">
        <f t="shared" si="1076"/>
        <v>#VALUE!</v>
      </c>
      <c r="DC267" s="186" t="e">
        <f t="shared" si="1076"/>
        <v>#VALUE!</v>
      </c>
      <c r="DD267" s="186" t="e">
        <f t="shared" si="1076"/>
        <v>#VALUE!</v>
      </c>
      <c r="DE267" s="186" t="e">
        <f t="shared" si="1076"/>
        <v>#VALUE!</v>
      </c>
      <c r="DF267" s="186" t="e">
        <f t="shared" si="1076"/>
        <v>#VALUE!</v>
      </c>
      <c r="DG267" s="186" t="e">
        <f t="shared" si="1076"/>
        <v>#VALUE!</v>
      </c>
      <c r="DH267" s="186" t="e">
        <f t="shared" si="1076"/>
        <v>#VALUE!</v>
      </c>
      <c r="DI267" s="187" t="e">
        <f t="shared" si="1076"/>
        <v>#VALUE!</v>
      </c>
      <c r="DJ267" s="185" t="e">
        <f t="shared" si="1076"/>
        <v>#VALUE!</v>
      </c>
      <c r="DK267" s="189" t="e">
        <f t="shared" si="1076"/>
        <v>#VALUE!</v>
      </c>
      <c r="DL267" s="189" t="e">
        <f t="shared" si="1076"/>
        <v>#VALUE!</v>
      </c>
      <c r="DM267" s="186" t="e">
        <f t="shared" si="1076"/>
        <v>#VALUE!</v>
      </c>
      <c r="DN267" s="211" t="e">
        <f t="shared" si="1076"/>
        <v>#VALUE!</v>
      </c>
      <c r="DO267" s="186" t="e">
        <f t="shared" si="1076"/>
        <v>#VALUE!</v>
      </c>
      <c r="DP267" s="186" t="e">
        <f t="shared" si="1076"/>
        <v>#VALUE!</v>
      </c>
      <c r="DQ267" s="186" t="e">
        <f t="shared" si="1076"/>
        <v>#VALUE!</v>
      </c>
      <c r="DR267" s="186" t="e">
        <f t="shared" si="1076"/>
        <v>#VALUE!</v>
      </c>
      <c r="DS267" s="187" t="e">
        <f t="shared" si="1076"/>
        <v>#VALUE!</v>
      </c>
      <c r="DT267" s="185" t="e">
        <f t="shared" si="11"/>
        <v>#VALUE!</v>
      </c>
      <c r="DU267" s="189" t="e">
        <f t="shared" si="12"/>
        <v>#VALUE!</v>
      </c>
      <c r="DV267" s="133" t="e">
        <f>CZ267*'Ores &amp; Ingots'!$C$3+DA267*'Ores &amp; Ingots'!$C$4+DB267*'Ores &amp; Ingots'!$C$5+DC267*'Ores &amp; Ingots'!$C$6+DD267*'Ores &amp; Ingots'!$C$7+DE267*'Ores &amp; Ingots'!$C$8+DF267*'Ores &amp; Ingots'!$C$9+DG267*'Ores &amp; Ingots'!$C$10+DH267*'Ores &amp; Ingots'!$C$11+DI267*'Ores &amp; Ingots'!$C$12</f>
        <v>#VALUE!</v>
      </c>
      <c r="DW267" s="133" t="e">
        <f>DJ267*'Ores &amp; Ingots'!$B$3+DK267*'Ores &amp; Ingots'!$B$4+DL267*'Ores &amp; Ingots'!$B$5+DM267*'Ores &amp; Ingots'!$B$6+DN267*'Ores &amp; Ingots'!$B$7+DO267*'Ores &amp; Ingots'!$B$8+DP267*'Ores &amp; Ingots'!$B$9+DQ267*'Ores &amp; Ingots'!$B$10+DR267*'Ores &amp; Ingots'!$B$11+DS267*'Ores &amp; Ingots'!$B$12</f>
        <v>#VALUE!</v>
      </c>
      <c r="DX267" s="189" t="e">
        <f>CZ267*Refining!$G$3+DA267*Refining!$G$4+DB267*Refining!$G$5+DC267*Refining!$G$6+DD267*Refining!$G$7+DE267*Refining!$G$8+DF267*Refining!$G$9+DG267*Refining!$G$10+DH267*Refining!$G$11+DI267*Refining!$G$12</f>
        <v>#VALUE!</v>
      </c>
      <c r="DY267" s="189" t="e">
        <f t="shared" si="13"/>
        <v>#VALUE!</v>
      </c>
      <c r="DZ267" s="192" t="e">
        <f t="shared" si="14"/>
        <v>#VALUE!</v>
      </c>
      <c r="EA267" s="185" t="e">
        <f t="shared" si="15"/>
        <v>#VALUE!</v>
      </c>
      <c r="EB267" s="194" t="e">
        <f t="shared" ref="EB267:EC267" si="1077">EA267/60</f>
        <v>#VALUE!</v>
      </c>
      <c r="EC267" s="194" t="e">
        <f t="shared" si="1077"/>
        <v>#VALUE!</v>
      </c>
      <c r="ED267" s="185" t="e">
        <f t="shared" si="17"/>
        <v>#VALUE!</v>
      </c>
      <c r="EE267" s="194" t="e">
        <f t="shared" ref="EE267:EF267" si="1078">ED267/1000</f>
        <v>#VALUE!</v>
      </c>
      <c r="EF267" s="196" t="e">
        <f t="shared" si="1078"/>
        <v>#VALUE!</v>
      </c>
      <c r="EG267" s="130" t="e">
        <f t="shared" si="19"/>
        <v>#VALUE!</v>
      </c>
      <c r="EH267" s="132" t="e">
        <f t="shared" si="20"/>
        <v>#VALUE!</v>
      </c>
      <c r="EI267" s="133" t="s">
        <v>28</v>
      </c>
    </row>
    <row r="268" spans="1:139" ht="12.75" x14ac:dyDescent="0.2">
      <c r="A268" s="864"/>
      <c r="B268" s="135" t="s">
        <v>421</v>
      </c>
      <c r="C268" s="137" t="s">
        <v>155</v>
      </c>
      <c r="D268" s="137">
        <v>1</v>
      </c>
      <c r="E268" s="137">
        <v>1</v>
      </c>
      <c r="F268" s="137">
        <v>1</v>
      </c>
      <c r="G268" s="139">
        <f t="shared" si="0"/>
        <v>0.125</v>
      </c>
      <c r="H268" s="140">
        <v>4</v>
      </c>
      <c r="I268" s="140">
        <v>12</v>
      </c>
      <c r="J268" s="140">
        <f>H268/Main!$D$9</f>
        <v>0.8</v>
      </c>
      <c r="K268" s="140">
        <f>I268/Main!$D$10</f>
        <v>6</v>
      </c>
      <c r="L268" s="140">
        <f t="shared" si="1"/>
        <v>7.5</v>
      </c>
      <c r="M268" s="140">
        <v>0.16</v>
      </c>
      <c r="N268" s="143"/>
      <c r="O268" s="143"/>
      <c r="P268" s="143"/>
      <c r="Q268" s="145"/>
      <c r="R268" s="143"/>
      <c r="S268" s="146"/>
      <c r="T268" s="146"/>
      <c r="U268" s="143"/>
      <c r="V268" s="143"/>
      <c r="W268" s="146"/>
      <c r="X268" s="146"/>
      <c r="Y268" s="143"/>
      <c r="Z268" s="143"/>
      <c r="AA268" s="143"/>
      <c r="AB268" s="143"/>
      <c r="AC268" s="362"/>
      <c r="AD268" s="167">
        <v>4</v>
      </c>
      <c r="AE268" s="133">
        <v>0</v>
      </c>
      <c r="AF268" s="133">
        <v>0</v>
      </c>
      <c r="AG268" s="133">
        <v>0</v>
      </c>
      <c r="AH268" s="133">
        <v>0</v>
      </c>
      <c r="AI268" s="133">
        <v>0</v>
      </c>
      <c r="AJ268" s="133">
        <v>0</v>
      </c>
      <c r="AK268" s="133">
        <v>0</v>
      </c>
      <c r="AL268" s="133">
        <v>0</v>
      </c>
      <c r="AM268" s="133">
        <v>0</v>
      </c>
      <c r="AN268" s="133">
        <v>0</v>
      </c>
      <c r="AO268" s="133">
        <v>1</v>
      </c>
      <c r="AP268" s="133">
        <v>0</v>
      </c>
      <c r="AQ268" s="133">
        <v>0</v>
      </c>
      <c r="AR268" s="133">
        <v>0</v>
      </c>
      <c r="AS268" s="133">
        <v>0</v>
      </c>
      <c r="AT268" s="133">
        <v>0</v>
      </c>
      <c r="AU268" s="133">
        <v>0</v>
      </c>
      <c r="AV268" s="133">
        <v>0</v>
      </c>
      <c r="AW268" s="133">
        <v>0</v>
      </c>
      <c r="AX268" s="133">
        <v>0</v>
      </c>
      <c r="AY268" s="406">
        <f t="shared" ref="AY268:BS268" si="1079">IF(AD268 = 0, "", AD268)</f>
        <v>4</v>
      </c>
      <c r="AZ268" s="137" t="str">
        <f t="shared" si="1079"/>
        <v/>
      </c>
      <c r="BA268" s="137" t="str">
        <f t="shared" si="1079"/>
        <v/>
      </c>
      <c r="BB268" s="137" t="str">
        <f t="shared" si="1079"/>
        <v/>
      </c>
      <c r="BC268" s="137" t="str">
        <f t="shared" si="1079"/>
        <v/>
      </c>
      <c r="BD268" s="137" t="str">
        <f t="shared" si="1079"/>
        <v/>
      </c>
      <c r="BE268" s="137" t="str">
        <f t="shared" si="1079"/>
        <v/>
      </c>
      <c r="BF268" s="137" t="str">
        <f t="shared" si="1079"/>
        <v/>
      </c>
      <c r="BG268" s="137" t="str">
        <f t="shared" si="1079"/>
        <v/>
      </c>
      <c r="BH268" s="137" t="str">
        <f t="shared" si="1079"/>
        <v/>
      </c>
      <c r="BI268" s="137" t="str">
        <f t="shared" si="1079"/>
        <v/>
      </c>
      <c r="BJ268" s="133">
        <f t="shared" si="1079"/>
        <v>1</v>
      </c>
      <c r="BK268" s="137" t="str">
        <f t="shared" si="1079"/>
        <v/>
      </c>
      <c r="BL268" s="137" t="str">
        <f t="shared" si="1079"/>
        <v/>
      </c>
      <c r="BM268" s="137" t="str">
        <f t="shared" si="1079"/>
        <v/>
      </c>
      <c r="BN268" s="137" t="str">
        <f t="shared" si="1079"/>
        <v/>
      </c>
      <c r="BO268" s="137" t="str">
        <f t="shared" si="1079"/>
        <v/>
      </c>
      <c r="BP268" s="137" t="str">
        <f t="shared" si="1079"/>
        <v/>
      </c>
      <c r="BQ268" s="137" t="str">
        <f t="shared" si="1079"/>
        <v/>
      </c>
      <c r="BR268" s="137" t="str">
        <f t="shared" si="1079"/>
        <v/>
      </c>
      <c r="BS268" s="169" t="str">
        <f t="shared" si="1079"/>
        <v/>
      </c>
      <c r="BT268" s="174" t="e">
        <f>$AY268*Assembly!Z$4+$AZ268*Assembly!Z$5+$BA268*Assembly!Z$6+$BB268*Assembly!Z$7+$BC268*Assembly!Z$8+$BD268*Assembly!Z$9+$BE268*Assembly!Z$10+$BF268*Assembly!Z$11+$BG268*Assembly!Z$12+$BH268*Assembly!Z$13+$BI268*Assembly!Z$14+$BJ268*Assembly!Z$15+$BK268*Assembly!Z$16+$BL268*Assembly!Z$17+$BM268*Assembly!Z$18+$BN268*Assembly!Z$19+$BO268*Assembly!Z$20+$BP268*Assembly!Z$21+$BQ268*Assembly!Z$22+$BR268*Assembly!Z$23+$BS268*Assembly!Z$24</f>
        <v>#VALUE!</v>
      </c>
      <c r="BU268" s="133" t="e">
        <f t="shared" si="3"/>
        <v>#VALUE!</v>
      </c>
      <c r="BV268" s="133"/>
      <c r="BW268" s="133" t="e">
        <f>$AY268*Assembly!AD$4+$AZ268*Assembly!AD$5+$BA268*Assembly!AD$6+$BB268*Assembly!AD$7+$BC268*Assembly!AD$8+$BD268*Assembly!AD$9+$BE268*Assembly!AD$10+$BF268*Assembly!AD$11+$BG268*Assembly!AD$12+$BH268*Assembly!AD$13+$BI268*Assembly!AD$14+$BJ268*Assembly!AD$15+$BK268*Assembly!AD$16+$BL268*Assembly!AD$17+$BM268*Assembly!AD$18+$BN268*Assembly!AD$19+$BO268*Assembly!AD$20+$BP268*Assembly!AD$21+$BQ268*Assembly!AD$22+$BR268*Assembly!AD$23+$BS268*Assembly!AD$24</f>
        <v>#VALUE!</v>
      </c>
      <c r="BX268" s="177" t="e">
        <f t="shared" si="4"/>
        <v>#VALUE!</v>
      </c>
      <c r="BY268" s="178" t="e">
        <f t="shared" si="5"/>
        <v>#VALUE!</v>
      </c>
      <c r="BZ268" s="179" t="e">
        <f t="shared" si="6"/>
        <v>#VALUE!</v>
      </c>
      <c r="CA268" s="178" t="e">
        <f t="shared" si="7"/>
        <v>#VALUE!</v>
      </c>
      <c r="CB268" s="133" t="e">
        <f>$AY268*Assembly!Y$4+$AZ268*Assembly!Y$5+$BA268*Assembly!Y$6+$BB268*Assembly!Y$7+$BC268*Assembly!Y$8+$BD268*Assembly!Y$9+$BE268*Assembly!Y$10+$BF268*Assembly!Y$11+$BG268*Assembly!Y$12+$BH268*Assembly!Y$13+$BI268*Assembly!Y$14+$BJ268*Assembly!Y$15+$BK268*Assembly!Y$16+$BL268*Assembly!Y$17+$BM268*Assembly!Y$18+$BN268*Assembly!Y$19+$BO268*Assembly!Y$20+$BP268*Assembly!Y$21+$BQ268*Assembly!Y$22+$BR268*Assembly!Y$23+$BS268*Assembly!Y$24</f>
        <v>#VALUE!</v>
      </c>
      <c r="CC268" s="133" t="e">
        <f t="shared" si="8"/>
        <v>#VALUE!</v>
      </c>
      <c r="CD268" s="130" t="e">
        <f t="shared" si="9"/>
        <v>#VALUE!</v>
      </c>
      <c r="CE268" s="183" t="e">
        <f>$AY268*Assembly!AC$4+$AZ268*Assembly!AC$5+$BA268*Assembly!AC$6+$BB268*Assembly!AC$7+$BC268*Assembly!AC$8+$BD268*Assembly!AC$9+$BE268*Assembly!AC$10+$BF268*Assembly!AC$11+$BG268*Assembly!AC$12+$BH268*Assembly!AC$13+$BI268*Assembly!AC$14+$BJ268*Assembly!AC$15+$BK268*Assembly!AC$16+$BL268*Assembly!AC$17+$BM268*Assembly!AC$18+$BN268*Assembly!AC$19+$BO268*Assembly!AC$20+$BP268*Assembly!AC$21+$BQ268*Assembly!AC$22+$BR268*Assembly!AC$23+$BS268*Assembly!AC$24</f>
        <v>#VALUE!</v>
      </c>
      <c r="CF268" s="145" t="e">
        <f>$AY268*Assembly!M$4+$AZ268*Assembly!M$5+$BA268*Assembly!M$6+$BB268*Assembly!M$7+$BC268*Assembly!M$8+$BD268*Assembly!M$9+$BE268*Assembly!M$10+$BF268*Assembly!M$11+$BG268*Assembly!M$12+$BH268*Assembly!M$13+$BI268*Assembly!M$14+$BJ268*Assembly!M$15+$BK268*Assembly!M$16+$BL268*Assembly!M$17+$BM268*Assembly!M$18+$BN268*Assembly!M$19+$BO268*Assembly!M$20+$BP268*Assembly!M$21+$BQ268*Assembly!M$22+$BR268*Assembly!M$23+$BS268*Assembly!M$24</f>
        <v>#VALUE!</v>
      </c>
      <c r="CG268" s="145" t="e">
        <f>$AY268*Assembly!N$4+$AZ268*Assembly!N$5+$BA268*Assembly!N$6+$BB268*Assembly!N$7+$BC268*Assembly!N$8+$BD268*Assembly!N$9+$BE268*Assembly!N$10+$BF268*Assembly!N$11+$BG268*Assembly!N$12+$BH268*Assembly!N$13+$BI268*Assembly!N$14+$BJ268*Assembly!N$15+$BK268*Assembly!N$16+$BL268*Assembly!N$17+$BM268*Assembly!N$18+$BN268*Assembly!N$19+$BO268*Assembly!N$20+$BP268*Assembly!N$21+$BQ268*Assembly!N$22+$BR268*Assembly!N$23+$BS268*Assembly!N$24</f>
        <v>#VALUE!</v>
      </c>
      <c r="CH268" s="145" t="e">
        <f>$AY268*Assembly!O$4+$AZ268*Assembly!O$5+$BA268*Assembly!O$6+$BB268*Assembly!O$7+$BC268*Assembly!O$8+$BD268*Assembly!O$9+$BE268*Assembly!O$10+$BF268*Assembly!O$11+$BG268*Assembly!O$12+$BH268*Assembly!O$13+$BI268*Assembly!O$14+$BJ268*Assembly!O$15+$BK268*Assembly!O$16+$BL268*Assembly!O$17+$BM268*Assembly!O$18+$BN268*Assembly!O$19+$BO268*Assembly!O$20+$BP268*Assembly!O$21+$BQ268*Assembly!O$22+$BR268*Assembly!O$23+$BS268*Assembly!O$24</f>
        <v>#VALUE!</v>
      </c>
      <c r="CI268" s="140" t="e">
        <f>$AY268*Assembly!P$4+$AZ268*Assembly!P$5+$BA268*Assembly!P$6+$BB268*Assembly!P$7+$BC268*Assembly!P$8+$BD268*Assembly!P$9+$BE268*Assembly!P$10+$BF268*Assembly!P$11+$BG268*Assembly!P$12+$BH268*Assembly!P$13+$BI268*Assembly!P$14+$BJ268*Assembly!P$15+$BK268*Assembly!P$16+$BL268*Assembly!P$17+$BM268*Assembly!P$18+$BN268*Assembly!P$19+$BO268*Assembly!P$20+$BP268*Assembly!P$21+$BQ268*Assembly!P$22+$BR268*Assembly!P$23+$BS268*Assembly!P$24</f>
        <v>#VALUE!</v>
      </c>
      <c r="CJ268" s="140" t="e">
        <f>$AY268*Assembly!Q$4+$AZ268*Assembly!Q$5+$BA268*Assembly!Q$6+$BB268*Assembly!Q$7+$BC268*Assembly!Q$8+$BD268*Assembly!Q$9+$BE268*Assembly!Q$10+$BF268*Assembly!Q$11+$BG268*Assembly!Q$12+$BH268*Assembly!Q$13+$BI268*Assembly!Q$14+$BJ268*Assembly!Q$15+$BK268*Assembly!Q$16+$BL268*Assembly!Q$17+$BM268*Assembly!Q$18+$BN268*Assembly!Q$19+$BO268*Assembly!Q$20+$BP268*Assembly!Q$21+$BQ268*Assembly!Q$22+$BR268*Assembly!Q$23+$BS268*Assembly!Q$24</f>
        <v>#VALUE!</v>
      </c>
      <c r="CK268" s="145" t="e">
        <f>$AY268*Assembly!R$4+$AZ268*Assembly!R$5+$BA268*Assembly!R$6+$BB268*Assembly!R$7+$BC268*Assembly!R$8+$BD268*Assembly!R$9+$BE268*Assembly!R$10+$BF268*Assembly!R$11+$BG268*Assembly!R$12+$BH268*Assembly!R$13+$BI268*Assembly!R$14+$BJ268*Assembly!R$15+$BK268*Assembly!R$16+$BL268*Assembly!R$17+$BM268*Assembly!R$18+$BN268*Assembly!R$19+$BO268*Assembly!R$20+$BP268*Assembly!R$21+$BQ268*Assembly!R$22+$BR268*Assembly!R$23+$BS268*Assembly!R$24</f>
        <v>#VALUE!</v>
      </c>
      <c r="CL268" s="140" t="e">
        <f>$AY268*Assembly!S$4+$AZ268*Assembly!S$5+$BA268*Assembly!S$6+$BB268*Assembly!S$7+$BC268*Assembly!S$8+$BD268*Assembly!S$9+$BE268*Assembly!S$10+$BF268*Assembly!S$11+$BG268*Assembly!S$12+$BH268*Assembly!S$13+$BI268*Assembly!S$14+$BJ268*Assembly!S$15+$BK268*Assembly!S$16+$BL268*Assembly!S$17+$BM268*Assembly!S$18+$BN268*Assembly!S$19+$BO268*Assembly!S$20+$BP268*Assembly!S$21+$BQ268*Assembly!S$22+$BR268*Assembly!S$23+$BS268*Assembly!S$24</f>
        <v>#VALUE!</v>
      </c>
      <c r="CM268" s="140" t="e">
        <f>$AY268*Assembly!T$4+$AZ268*Assembly!T$5+$BA268*Assembly!T$6+$BB268*Assembly!T$7+$BC268*Assembly!T$8+$BD268*Assembly!T$9+$BE268*Assembly!T$10+$BF268*Assembly!T$11+$BG268*Assembly!T$12+$BH268*Assembly!T$13+$BI268*Assembly!T$14+$BJ268*Assembly!T$15+$BK268*Assembly!T$16+$BL268*Assembly!T$17+$BM268*Assembly!T$18+$BN268*Assembly!T$19+$BO268*Assembly!T$20+$BP268*Assembly!T$21+$BQ268*Assembly!T$22+$BR268*Assembly!T$23+$BS268*Assembly!T$24</f>
        <v>#VALUE!</v>
      </c>
      <c r="CN268" s="140" t="e">
        <f>$AY268*Assembly!U$4+$AZ268*Assembly!U$5+$BA268*Assembly!U$6+$BB268*Assembly!U$7+$BC268*Assembly!U$8+$BD268*Assembly!U$9+$BE268*Assembly!U$10+$BF268*Assembly!U$11+$BG268*Assembly!U$12+$BH268*Assembly!U$13+$BI268*Assembly!U$14+$BJ268*Assembly!U$15+$BK268*Assembly!U$16+$BL268*Assembly!U$17+$BM268*Assembly!U$18+$BN268*Assembly!U$19+$BO268*Assembly!U$20+$BP268*Assembly!U$21+$BQ268*Assembly!U$22+$BR268*Assembly!U$23+$BS268*Assembly!U$24</f>
        <v>#VALUE!</v>
      </c>
      <c r="CO268" s="145" t="e">
        <f>$AY268*Assembly!V$4+$AZ268*Assembly!V$5+$BA268*Assembly!V$6+$BB268*Assembly!V$7+$BC268*Assembly!V$8+$BD268*Assembly!V$9+$BE268*Assembly!V$10+$BF268*Assembly!V$11+$BG268*Assembly!V$12+$BH268*Assembly!V$13+$BI268*Assembly!V$14+$BJ268*Assembly!V$15+$BK268*Assembly!V$16+$BL268*Assembly!V$17+$BM268*Assembly!V$18+$BN268*Assembly!V$19+$BO268*Assembly!V$20+$BP268*Assembly!V$21+$BQ268*Assembly!V$22+$BR268*Assembly!V$23+$BS268*Assembly!V$24</f>
        <v>#VALUE!</v>
      </c>
      <c r="CP268" s="145" t="e">
        <f>CF268*Refining!$F$3</f>
        <v>#VALUE!</v>
      </c>
      <c r="CQ268" s="145" t="e">
        <f>CG268*Refining!$F$4</f>
        <v>#VALUE!</v>
      </c>
      <c r="CR268" s="145" t="e">
        <f>CH268*Refining!$F$5</f>
        <v>#VALUE!</v>
      </c>
      <c r="CS268" s="145" t="e">
        <f>CI268*Refining!$F$6</f>
        <v>#VALUE!</v>
      </c>
      <c r="CT268" s="145" t="e">
        <f>CJ268*Refining!$F$7</f>
        <v>#VALUE!</v>
      </c>
      <c r="CU268" s="145" t="e">
        <f>CK268*Refining!$F$8</f>
        <v>#VALUE!</v>
      </c>
      <c r="CV268" s="145" t="e">
        <f>CL268*Refining!$F$9</f>
        <v>#VALUE!</v>
      </c>
      <c r="CW268" s="145" t="e">
        <f>CM268*Refining!$F$10</f>
        <v>#VALUE!</v>
      </c>
      <c r="CX268" s="145" t="e">
        <f>CN268*Refining!$F$11</f>
        <v>#VALUE!</v>
      </c>
      <c r="CY268" s="145" t="e">
        <f>CO268*Refining!$F$12</f>
        <v>#VALUE!</v>
      </c>
      <c r="CZ268" s="185" t="e">
        <f t="shared" ref="CZ268:DS268" si="1080">IF(CF268 = 0, "", CF268)</f>
        <v>#VALUE!</v>
      </c>
      <c r="DA268" s="189" t="e">
        <f t="shared" si="1080"/>
        <v>#VALUE!</v>
      </c>
      <c r="DB268" s="189" t="e">
        <f t="shared" si="1080"/>
        <v>#VALUE!</v>
      </c>
      <c r="DC268" s="186" t="e">
        <f t="shared" si="1080"/>
        <v>#VALUE!</v>
      </c>
      <c r="DD268" s="186" t="e">
        <f t="shared" si="1080"/>
        <v>#VALUE!</v>
      </c>
      <c r="DE268" s="186" t="e">
        <f t="shared" si="1080"/>
        <v>#VALUE!</v>
      </c>
      <c r="DF268" s="186" t="e">
        <f t="shared" si="1080"/>
        <v>#VALUE!</v>
      </c>
      <c r="DG268" s="186" t="e">
        <f t="shared" si="1080"/>
        <v>#VALUE!</v>
      </c>
      <c r="DH268" s="186" t="e">
        <f t="shared" si="1080"/>
        <v>#VALUE!</v>
      </c>
      <c r="DI268" s="187" t="e">
        <f t="shared" si="1080"/>
        <v>#VALUE!</v>
      </c>
      <c r="DJ268" s="185" t="e">
        <f t="shared" si="1080"/>
        <v>#VALUE!</v>
      </c>
      <c r="DK268" s="189" t="e">
        <f t="shared" si="1080"/>
        <v>#VALUE!</v>
      </c>
      <c r="DL268" s="189" t="e">
        <f t="shared" si="1080"/>
        <v>#VALUE!</v>
      </c>
      <c r="DM268" s="186" t="e">
        <f t="shared" si="1080"/>
        <v>#VALUE!</v>
      </c>
      <c r="DN268" s="211" t="e">
        <f t="shared" si="1080"/>
        <v>#VALUE!</v>
      </c>
      <c r="DO268" s="186" t="e">
        <f t="shared" si="1080"/>
        <v>#VALUE!</v>
      </c>
      <c r="DP268" s="186" t="e">
        <f t="shared" si="1080"/>
        <v>#VALUE!</v>
      </c>
      <c r="DQ268" s="186" t="e">
        <f t="shared" si="1080"/>
        <v>#VALUE!</v>
      </c>
      <c r="DR268" s="186" t="e">
        <f t="shared" si="1080"/>
        <v>#VALUE!</v>
      </c>
      <c r="DS268" s="187" t="e">
        <f t="shared" si="1080"/>
        <v>#VALUE!</v>
      </c>
      <c r="DT268" s="185" t="e">
        <f t="shared" si="11"/>
        <v>#VALUE!</v>
      </c>
      <c r="DU268" s="189" t="e">
        <f t="shared" si="12"/>
        <v>#VALUE!</v>
      </c>
      <c r="DV268" s="133" t="e">
        <f>CZ268*'Ores &amp; Ingots'!$C$3+DA268*'Ores &amp; Ingots'!$C$4+DB268*'Ores &amp; Ingots'!$C$5+DC268*'Ores &amp; Ingots'!$C$6+DD268*'Ores &amp; Ingots'!$C$7+DE268*'Ores &amp; Ingots'!$C$8+DF268*'Ores &amp; Ingots'!$C$9+DG268*'Ores &amp; Ingots'!$C$10+DH268*'Ores &amp; Ingots'!$C$11+DI268*'Ores &amp; Ingots'!$C$12</f>
        <v>#VALUE!</v>
      </c>
      <c r="DW268" s="133" t="e">
        <f>DJ268*'Ores &amp; Ingots'!$B$3+DK268*'Ores &amp; Ingots'!$B$4+DL268*'Ores &amp; Ingots'!$B$5+DM268*'Ores &amp; Ingots'!$B$6+DN268*'Ores &amp; Ingots'!$B$7+DO268*'Ores &amp; Ingots'!$B$8+DP268*'Ores &amp; Ingots'!$B$9+DQ268*'Ores &amp; Ingots'!$B$10+DR268*'Ores &amp; Ingots'!$B$11+DS268*'Ores &amp; Ingots'!$B$12</f>
        <v>#VALUE!</v>
      </c>
      <c r="DX268" s="189" t="e">
        <f>CZ268*Refining!$G$3+DA268*Refining!$G$4+DB268*Refining!$G$5+DC268*Refining!$G$6+DD268*Refining!$G$7+DE268*Refining!$G$8+DF268*Refining!$G$9+DG268*Refining!$G$10+DH268*Refining!$G$11+DI268*Refining!$G$12</f>
        <v>#VALUE!</v>
      </c>
      <c r="DY268" s="189" t="e">
        <f t="shared" si="13"/>
        <v>#VALUE!</v>
      </c>
      <c r="DZ268" s="192" t="e">
        <f t="shared" si="14"/>
        <v>#VALUE!</v>
      </c>
      <c r="EA268" s="185" t="e">
        <f t="shared" si="15"/>
        <v>#VALUE!</v>
      </c>
      <c r="EB268" s="194" t="e">
        <f t="shared" ref="EB268:EC268" si="1081">EA268/60</f>
        <v>#VALUE!</v>
      </c>
      <c r="EC268" s="194" t="e">
        <f t="shared" si="1081"/>
        <v>#VALUE!</v>
      </c>
      <c r="ED268" s="185" t="e">
        <f t="shared" si="17"/>
        <v>#VALUE!</v>
      </c>
      <c r="EE268" s="194" t="e">
        <f t="shared" ref="EE268:EF268" si="1082">ED268/1000</f>
        <v>#VALUE!</v>
      </c>
      <c r="EF268" s="196" t="e">
        <f t="shared" si="1082"/>
        <v>#VALUE!</v>
      </c>
      <c r="EG268" s="130" t="e">
        <f t="shared" si="19"/>
        <v>#VALUE!</v>
      </c>
      <c r="EH268" s="132" t="e">
        <f t="shared" si="20"/>
        <v>#VALUE!</v>
      </c>
      <c r="EI268" s="133" t="s">
        <v>28</v>
      </c>
    </row>
    <row r="269" spans="1:139" ht="12.75" x14ac:dyDescent="0.2">
      <c r="A269" s="864"/>
      <c r="B269" s="135" t="s">
        <v>422</v>
      </c>
      <c r="C269" s="137" t="s">
        <v>155</v>
      </c>
      <c r="D269" s="137">
        <v>1</v>
      </c>
      <c r="E269" s="137">
        <v>1</v>
      </c>
      <c r="F269" s="137">
        <v>1</v>
      </c>
      <c r="G269" s="139">
        <f t="shared" si="0"/>
        <v>0.125</v>
      </c>
      <c r="H269" s="140">
        <v>8</v>
      </c>
      <c r="I269" s="140">
        <v>24</v>
      </c>
      <c r="J269" s="140">
        <f>H269/Main!$D$9</f>
        <v>1.6</v>
      </c>
      <c r="K269" s="140">
        <f>I269/Main!$D$10</f>
        <v>12</v>
      </c>
      <c r="L269" s="140">
        <f t="shared" si="1"/>
        <v>7.5</v>
      </c>
      <c r="M269" s="140">
        <v>0.16</v>
      </c>
      <c r="N269" s="143"/>
      <c r="O269" s="143"/>
      <c r="P269" s="143"/>
      <c r="Q269" s="145"/>
      <c r="R269" s="143"/>
      <c r="S269" s="146"/>
      <c r="T269" s="146"/>
      <c r="U269" s="143"/>
      <c r="V269" s="143"/>
      <c r="W269" s="146"/>
      <c r="X269" s="146"/>
      <c r="Y269" s="143"/>
      <c r="Z269" s="143"/>
      <c r="AA269" s="143"/>
      <c r="AB269" s="143"/>
      <c r="AC269" s="362"/>
      <c r="AD269" s="167">
        <v>4</v>
      </c>
      <c r="AE269" s="133">
        <v>0</v>
      </c>
      <c r="AF269" s="133">
        <v>0</v>
      </c>
      <c r="AG269" s="133">
        <v>0</v>
      </c>
      <c r="AH269" s="133">
        <v>0</v>
      </c>
      <c r="AI269" s="133">
        <v>0</v>
      </c>
      <c r="AJ269" s="133">
        <v>0</v>
      </c>
      <c r="AK269" s="133">
        <v>0</v>
      </c>
      <c r="AL269" s="133">
        <v>0</v>
      </c>
      <c r="AM269" s="133">
        <v>0</v>
      </c>
      <c r="AN269" s="133">
        <v>0</v>
      </c>
      <c r="AO269" s="133">
        <v>1</v>
      </c>
      <c r="AP269" s="133">
        <v>0</v>
      </c>
      <c r="AQ269" s="133">
        <v>0</v>
      </c>
      <c r="AR269" s="133">
        <v>0</v>
      </c>
      <c r="AS269" s="133">
        <v>0</v>
      </c>
      <c r="AT269" s="133">
        <v>0</v>
      </c>
      <c r="AU269" s="133">
        <v>0</v>
      </c>
      <c r="AV269" s="133">
        <v>0</v>
      </c>
      <c r="AW269" s="133">
        <v>0</v>
      </c>
      <c r="AX269" s="133">
        <v>0</v>
      </c>
      <c r="AY269" s="406">
        <f t="shared" ref="AY269:BS269" si="1083">IF(AD269 = 0, "", AD269)</f>
        <v>4</v>
      </c>
      <c r="AZ269" s="137" t="str">
        <f t="shared" si="1083"/>
        <v/>
      </c>
      <c r="BA269" s="137" t="str">
        <f t="shared" si="1083"/>
        <v/>
      </c>
      <c r="BB269" s="137" t="str">
        <f t="shared" si="1083"/>
        <v/>
      </c>
      <c r="BC269" s="137" t="str">
        <f t="shared" si="1083"/>
        <v/>
      </c>
      <c r="BD269" s="137" t="str">
        <f t="shared" si="1083"/>
        <v/>
      </c>
      <c r="BE269" s="137" t="str">
        <f t="shared" si="1083"/>
        <v/>
      </c>
      <c r="BF269" s="137" t="str">
        <f t="shared" si="1083"/>
        <v/>
      </c>
      <c r="BG269" s="137" t="str">
        <f t="shared" si="1083"/>
        <v/>
      </c>
      <c r="BH269" s="137" t="str">
        <f t="shared" si="1083"/>
        <v/>
      </c>
      <c r="BI269" s="137" t="str">
        <f t="shared" si="1083"/>
        <v/>
      </c>
      <c r="BJ269" s="133">
        <f t="shared" si="1083"/>
        <v>1</v>
      </c>
      <c r="BK269" s="137" t="str">
        <f t="shared" si="1083"/>
        <v/>
      </c>
      <c r="BL269" s="137" t="str">
        <f t="shared" si="1083"/>
        <v/>
      </c>
      <c r="BM269" s="137" t="str">
        <f t="shared" si="1083"/>
        <v/>
      </c>
      <c r="BN269" s="137" t="str">
        <f t="shared" si="1083"/>
        <v/>
      </c>
      <c r="BO269" s="137" t="str">
        <f t="shared" si="1083"/>
        <v/>
      </c>
      <c r="BP269" s="137" t="str">
        <f t="shared" si="1083"/>
        <v/>
      </c>
      <c r="BQ269" s="137" t="str">
        <f t="shared" si="1083"/>
        <v/>
      </c>
      <c r="BR269" s="137" t="str">
        <f t="shared" si="1083"/>
        <v/>
      </c>
      <c r="BS269" s="169" t="str">
        <f t="shared" si="1083"/>
        <v/>
      </c>
      <c r="BT269" s="174" t="e">
        <f>$AY269*Assembly!Z$4+$AZ269*Assembly!Z$5+$BA269*Assembly!Z$6+$BB269*Assembly!Z$7+$BC269*Assembly!Z$8+$BD269*Assembly!Z$9+$BE269*Assembly!Z$10+$BF269*Assembly!Z$11+$BG269*Assembly!Z$12+$BH269*Assembly!Z$13+$BI269*Assembly!Z$14+$BJ269*Assembly!Z$15+$BK269*Assembly!Z$16+$BL269*Assembly!Z$17+$BM269*Assembly!Z$18+$BN269*Assembly!Z$19+$BO269*Assembly!Z$20+$BP269*Assembly!Z$21+$BQ269*Assembly!Z$22+$BR269*Assembly!Z$23+$BS269*Assembly!Z$24</f>
        <v>#VALUE!</v>
      </c>
      <c r="BU269" s="133" t="e">
        <f t="shared" si="3"/>
        <v>#VALUE!</v>
      </c>
      <c r="BV269" s="133"/>
      <c r="BW269" s="133" t="e">
        <f>$AY269*Assembly!AD$4+$AZ269*Assembly!AD$5+$BA269*Assembly!AD$6+$BB269*Assembly!AD$7+$BC269*Assembly!AD$8+$BD269*Assembly!AD$9+$BE269*Assembly!AD$10+$BF269*Assembly!AD$11+$BG269*Assembly!AD$12+$BH269*Assembly!AD$13+$BI269*Assembly!AD$14+$BJ269*Assembly!AD$15+$BK269*Assembly!AD$16+$BL269*Assembly!AD$17+$BM269*Assembly!AD$18+$BN269*Assembly!AD$19+$BO269*Assembly!AD$20+$BP269*Assembly!AD$21+$BQ269*Assembly!AD$22+$BR269*Assembly!AD$23+$BS269*Assembly!AD$24</f>
        <v>#VALUE!</v>
      </c>
      <c r="BX269" s="177" t="e">
        <f t="shared" si="4"/>
        <v>#VALUE!</v>
      </c>
      <c r="BY269" s="178" t="e">
        <f t="shared" si="5"/>
        <v>#VALUE!</v>
      </c>
      <c r="BZ269" s="179" t="e">
        <f t="shared" si="6"/>
        <v>#VALUE!</v>
      </c>
      <c r="CA269" s="178" t="e">
        <f t="shared" si="7"/>
        <v>#VALUE!</v>
      </c>
      <c r="CB269" s="133" t="e">
        <f>$AY269*Assembly!Y$4+$AZ269*Assembly!Y$5+$BA269*Assembly!Y$6+$BB269*Assembly!Y$7+$BC269*Assembly!Y$8+$BD269*Assembly!Y$9+$BE269*Assembly!Y$10+$BF269*Assembly!Y$11+$BG269*Assembly!Y$12+$BH269*Assembly!Y$13+$BI269*Assembly!Y$14+$BJ269*Assembly!Y$15+$BK269*Assembly!Y$16+$BL269*Assembly!Y$17+$BM269*Assembly!Y$18+$BN269*Assembly!Y$19+$BO269*Assembly!Y$20+$BP269*Assembly!Y$21+$BQ269*Assembly!Y$22+$BR269*Assembly!Y$23+$BS269*Assembly!Y$24</f>
        <v>#VALUE!</v>
      </c>
      <c r="CC269" s="133" t="e">
        <f t="shared" si="8"/>
        <v>#VALUE!</v>
      </c>
      <c r="CD269" s="130" t="e">
        <f t="shared" si="9"/>
        <v>#VALUE!</v>
      </c>
      <c r="CE269" s="183" t="e">
        <f>$AY269*Assembly!AC$4+$AZ269*Assembly!AC$5+$BA269*Assembly!AC$6+$BB269*Assembly!AC$7+$BC269*Assembly!AC$8+$BD269*Assembly!AC$9+$BE269*Assembly!AC$10+$BF269*Assembly!AC$11+$BG269*Assembly!AC$12+$BH269*Assembly!AC$13+$BI269*Assembly!AC$14+$BJ269*Assembly!AC$15+$BK269*Assembly!AC$16+$BL269*Assembly!AC$17+$BM269*Assembly!AC$18+$BN269*Assembly!AC$19+$BO269*Assembly!AC$20+$BP269*Assembly!AC$21+$BQ269*Assembly!AC$22+$BR269*Assembly!AC$23+$BS269*Assembly!AC$24</f>
        <v>#VALUE!</v>
      </c>
      <c r="CF269" s="145" t="e">
        <f>$AY269*Assembly!M$4+$AZ269*Assembly!M$5+$BA269*Assembly!M$6+$BB269*Assembly!M$7+$BC269*Assembly!M$8+$BD269*Assembly!M$9+$BE269*Assembly!M$10+$BF269*Assembly!M$11+$BG269*Assembly!M$12+$BH269*Assembly!M$13+$BI269*Assembly!M$14+$BJ269*Assembly!M$15+$BK269*Assembly!M$16+$BL269*Assembly!M$17+$BM269*Assembly!M$18+$BN269*Assembly!M$19+$BO269*Assembly!M$20+$BP269*Assembly!M$21+$BQ269*Assembly!M$22+$BR269*Assembly!M$23+$BS269*Assembly!M$24</f>
        <v>#VALUE!</v>
      </c>
      <c r="CG269" s="145" t="e">
        <f>$AY269*Assembly!N$4+$AZ269*Assembly!N$5+$BA269*Assembly!N$6+$BB269*Assembly!N$7+$BC269*Assembly!N$8+$BD269*Assembly!N$9+$BE269*Assembly!N$10+$BF269*Assembly!N$11+$BG269*Assembly!N$12+$BH269*Assembly!N$13+$BI269*Assembly!N$14+$BJ269*Assembly!N$15+$BK269*Assembly!N$16+$BL269*Assembly!N$17+$BM269*Assembly!N$18+$BN269*Assembly!N$19+$BO269*Assembly!N$20+$BP269*Assembly!N$21+$BQ269*Assembly!N$22+$BR269*Assembly!N$23+$BS269*Assembly!N$24</f>
        <v>#VALUE!</v>
      </c>
      <c r="CH269" s="145" t="e">
        <f>$AY269*Assembly!O$4+$AZ269*Assembly!O$5+$BA269*Assembly!O$6+$BB269*Assembly!O$7+$BC269*Assembly!O$8+$BD269*Assembly!O$9+$BE269*Assembly!O$10+$BF269*Assembly!O$11+$BG269*Assembly!O$12+$BH269*Assembly!O$13+$BI269*Assembly!O$14+$BJ269*Assembly!O$15+$BK269*Assembly!O$16+$BL269*Assembly!O$17+$BM269*Assembly!O$18+$BN269*Assembly!O$19+$BO269*Assembly!O$20+$BP269*Assembly!O$21+$BQ269*Assembly!O$22+$BR269*Assembly!O$23+$BS269*Assembly!O$24</f>
        <v>#VALUE!</v>
      </c>
      <c r="CI269" s="140" t="e">
        <f>$AY269*Assembly!P$4+$AZ269*Assembly!P$5+$BA269*Assembly!P$6+$BB269*Assembly!P$7+$BC269*Assembly!P$8+$BD269*Assembly!P$9+$BE269*Assembly!P$10+$BF269*Assembly!P$11+$BG269*Assembly!P$12+$BH269*Assembly!P$13+$BI269*Assembly!P$14+$BJ269*Assembly!P$15+$BK269*Assembly!P$16+$BL269*Assembly!P$17+$BM269*Assembly!P$18+$BN269*Assembly!P$19+$BO269*Assembly!P$20+$BP269*Assembly!P$21+$BQ269*Assembly!P$22+$BR269*Assembly!P$23+$BS269*Assembly!P$24</f>
        <v>#VALUE!</v>
      </c>
      <c r="CJ269" s="140" t="e">
        <f>$AY269*Assembly!Q$4+$AZ269*Assembly!Q$5+$BA269*Assembly!Q$6+$BB269*Assembly!Q$7+$BC269*Assembly!Q$8+$BD269*Assembly!Q$9+$BE269*Assembly!Q$10+$BF269*Assembly!Q$11+$BG269*Assembly!Q$12+$BH269*Assembly!Q$13+$BI269*Assembly!Q$14+$BJ269*Assembly!Q$15+$BK269*Assembly!Q$16+$BL269*Assembly!Q$17+$BM269*Assembly!Q$18+$BN269*Assembly!Q$19+$BO269*Assembly!Q$20+$BP269*Assembly!Q$21+$BQ269*Assembly!Q$22+$BR269*Assembly!Q$23+$BS269*Assembly!Q$24</f>
        <v>#VALUE!</v>
      </c>
      <c r="CK269" s="145" t="e">
        <f>$AY269*Assembly!R$4+$AZ269*Assembly!R$5+$BA269*Assembly!R$6+$BB269*Assembly!R$7+$BC269*Assembly!R$8+$BD269*Assembly!R$9+$BE269*Assembly!R$10+$BF269*Assembly!R$11+$BG269*Assembly!R$12+$BH269*Assembly!R$13+$BI269*Assembly!R$14+$BJ269*Assembly!R$15+$BK269*Assembly!R$16+$BL269*Assembly!R$17+$BM269*Assembly!R$18+$BN269*Assembly!R$19+$BO269*Assembly!R$20+$BP269*Assembly!R$21+$BQ269*Assembly!R$22+$BR269*Assembly!R$23+$BS269*Assembly!R$24</f>
        <v>#VALUE!</v>
      </c>
      <c r="CL269" s="140" t="e">
        <f>$AY269*Assembly!S$4+$AZ269*Assembly!S$5+$BA269*Assembly!S$6+$BB269*Assembly!S$7+$BC269*Assembly!S$8+$BD269*Assembly!S$9+$BE269*Assembly!S$10+$BF269*Assembly!S$11+$BG269*Assembly!S$12+$BH269*Assembly!S$13+$BI269*Assembly!S$14+$BJ269*Assembly!S$15+$BK269*Assembly!S$16+$BL269*Assembly!S$17+$BM269*Assembly!S$18+$BN269*Assembly!S$19+$BO269*Assembly!S$20+$BP269*Assembly!S$21+$BQ269*Assembly!S$22+$BR269*Assembly!S$23+$BS269*Assembly!S$24</f>
        <v>#VALUE!</v>
      </c>
      <c r="CM269" s="140" t="e">
        <f>$AY269*Assembly!T$4+$AZ269*Assembly!T$5+$BA269*Assembly!T$6+$BB269*Assembly!T$7+$BC269*Assembly!T$8+$BD269*Assembly!T$9+$BE269*Assembly!T$10+$BF269*Assembly!T$11+$BG269*Assembly!T$12+$BH269*Assembly!T$13+$BI269*Assembly!T$14+$BJ269*Assembly!T$15+$BK269*Assembly!T$16+$BL269*Assembly!T$17+$BM269*Assembly!T$18+$BN269*Assembly!T$19+$BO269*Assembly!T$20+$BP269*Assembly!T$21+$BQ269*Assembly!T$22+$BR269*Assembly!T$23+$BS269*Assembly!T$24</f>
        <v>#VALUE!</v>
      </c>
      <c r="CN269" s="140" t="e">
        <f>$AY269*Assembly!U$4+$AZ269*Assembly!U$5+$BA269*Assembly!U$6+$BB269*Assembly!U$7+$BC269*Assembly!U$8+$BD269*Assembly!U$9+$BE269*Assembly!U$10+$BF269*Assembly!U$11+$BG269*Assembly!U$12+$BH269*Assembly!U$13+$BI269*Assembly!U$14+$BJ269*Assembly!U$15+$BK269*Assembly!U$16+$BL269*Assembly!U$17+$BM269*Assembly!U$18+$BN269*Assembly!U$19+$BO269*Assembly!U$20+$BP269*Assembly!U$21+$BQ269*Assembly!U$22+$BR269*Assembly!U$23+$BS269*Assembly!U$24</f>
        <v>#VALUE!</v>
      </c>
      <c r="CO269" s="145" t="e">
        <f>$AY269*Assembly!V$4+$AZ269*Assembly!V$5+$BA269*Assembly!V$6+$BB269*Assembly!V$7+$BC269*Assembly!V$8+$BD269*Assembly!V$9+$BE269*Assembly!V$10+$BF269*Assembly!V$11+$BG269*Assembly!V$12+$BH269*Assembly!V$13+$BI269*Assembly!V$14+$BJ269*Assembly!V$15+$BK269*Assembly!V$16+$BL269*Assembly!V$17+$BM269*Assembly!V$18+$BN269*Assembly!V$19+$BO269*Assembly!V$20+$BP269*Assembly!V$21+$BQ269*Assembly!V$22+$BR269*Assembly!V$23+$BS269*Assembly!V$24</f>
        <v>#VALUE!</v>
      </c>
      <c r="CP269" s="145" t="e">
        <f>CF269*Refining!$F$3</f>
        <v>#VALUE!</v>
      </c>
      <c r="CQ269" s="145" t="e">
        <f>CG269*Refining!$F$4</f>
        <v>#VALUE!</v>
      </c>
      <c r="CR269" s="145" t="e">
        <f>CH269*Refining!$F$5</f>
        <v>#VALUE!</v>
      </c>
      <c r="CS269" s="145" t="e">
        <f>CI269*Refining!$F$6</f>
        <v>#VALUE!</v>
      </c>
      <c r="CT269" s="145" t="e">
        <f>CJ269*Refining!$F$7</f>
        <v>#VALUE!</v>
      </c>
      <c r="CU269" s="145" t="e">
        <f>CK269*Refining!$F$8</f>
        <v>#VALUE!</v>
      </c>
      <c r="CV269" s="145" t="e">
        <f>CL269*Refining!$F$9</f>
        <v>#VALUE!</v>
      </c>
      <c r="CW269" s="145" t="e">
        <f>CM269*Refining!$F$10</f>
        <v>#VALUE!</v>
      </c>
      <c r="CX269" s="145" t="e">
        <f>CN269*Refining!$F$11</f>
        <v>#VALUE!</v>
      </c>
      <c r="CY269" s="145" t="e">
        <f>CO269*Refining!$F$12</f>
        <v>#VALUE!</v>
      </c>
      <c r="CZ269" s="185" t="e">
        <f t="shared" ref="CZ269:DS269" si="1084">IF(CF269 = 0, "", CF269)</f>
        <v>#VALUE!</v>
      </c>
      <c r="DA269" s="189" t="e">
        <f t="shared" si="1084"/>
        <v>#VALUE!</v>
      </c>
      <c r="DB269" s="189" t="e">
        <f t="shared" si="1084"/>
        <v>#VALUE!</v>
      </c>
      <c r="DC269" s="186" t="e">
        <f t="shared" si="1084"/>
        <v>#VALUE!</v>
      </c>
      <c r="DD269" s="186" t="e">
        <f t="shared" si="1084"/>
        <v>#VALUE!</v>
      </c>
      <c r="DE269" s="186" t="e">
        <f t="shared" si="1084"/>
        <v>#VALUE!</v>
      </c>
      <c r="DF269" s="186" t="e">
        <f t="shared" si="1084"/>
        <v>#VALUE!</v>
      </c>
      <c r="DG269" s="186" t="e">
        <f t="shared" si="1084"/>
        <v>#VALUE!</v>
      </c>
      <c r="DH269" s="186" t="e">
        <f t="shared" si="1084"/>
        <v>#VALUE!</v>
      </c>
      <c r="DI269" s="187" t="e">
        <f t="shared" si="1084"/>
        <v>#VALUE!</v>
      </c>
      <c r="DJ269" s="185" t="e">
        <f t="shared" si="1084"/>
        <v>#VALUE!</v>
      </c>
      <c r="DK269" s="189" t="e">
        <f t="shared" si="1084"/>
        <v>#VALUE!</v>
      </c>
      <c r="DL269" s="189" t="e">
        <f t="shared" si="1084"/>
        <v>#VALUE!</v>
      </c>
      <c r="DM269" s="186" t="e">
        <f t="shared" si="1084"/>
        <v>#VALUE!</v>
      </c>
      <c r="DN269" s="211" t="e">
        <f t="shared" si="1084"/>
        <v>#VALUE!</v>
      </c>
      <c r="DO269" s="186" t="e">
        <f t="shared" si="1084"/>
        <v>#VALUE!</v>
      </c>
      <c r="DP269" s="186" t="e">
        <f t="shared" si="1084"/>
        <v>#VALUE!</v>
      </c>
      <c r="DQ269" s="186" t="e">
        <f t="shared" si="1084"/>
        <v>#VALUE!</v>
      </c>
      <c r="DR269" s="186" t="e">
        <f t="shared" si="1084"/>
        <v>#VALUE!</v>
      </c>
      <c r="DS269" s="187" t="e">
        <f t="shared" si="1084"/>
        <v>#VALUE!</v>
      </c>
      <c r="DT269" s="185" t="e">
        <f t="shared" si="11"/>
        <v>#VALUE!</v>
      </c>
      <c r="DU269" s="189" t="e">
        <f t="shared" si="12"/>
        <v>#VALUE!</v>
      </c>
      <c r="DV269" s="133" t="e">
        <f>CZ269*'Ores &amp; Ingots'!$C$3+DA269*'Ores &amp; Ingots'!$C$4+DB269*'Ores &amp; Ingots'!$C$5+DC269*'Ores &amp; Ingots'!$C$6+DD269*'Ores &amp; Ingots'!$C$7+DE269*'Ores &amp; Ingots'!$C$8+DF269*'Ores &amp; Ingots'!$C$9+DG269*'Ores &amp; Ingots'!$C$10+DH269*'Ores &amp; Ingots'!$C$11+DI269*'Ores &amp; Ingots'!$C$12</f>
        <v>#VALUE!</v>
      </c>
      <c r="DW269" s="133" t="e">
        <f>DJ269*'Ores &amp; Ingots'!$B$3+DK269*'Ores &amp; Ingots'!$B$4+DL269*'Ores &amp; Ingots'!$B$5+DM269*'Ores &amp; Ingots'!$B$6+DN269*'Ores &amp; Ingots'!$B$7+DO269*'Ores &amp; Ingots'!$B$8+DP269*'Ores &amp; Ingots'!$B$9+DQ269*'Ores &amp; Ingots'!$B$10+DR269*'Ores &amp; Ingots'!$B$11+DS269*'Ores &amp; Ingots'!$B$12</f>
        <v>#VALUE!</v>
      </c>
      <c r="DX269" s="189" t="e">
        <f>CZ269*Refining!$G$3+DA269*Refining!$G$4+DB269*Refining!$G$5+DC269*Refining!$G$6+DD269*Refining!$G$7+DE269*Refining!$G$8+DF269*Refining!$G$9+DG269*Refining!$G$10+DH269*Refining!$G$11+DI269*Refining!$G$12</f>
        <v>#VALUE!</v>
      </c>
      <c r="DY269" s="189" t="e">
        <f t="shared" si="13"/>
        <v>#VALUE!</v>
      </c>
      <c r="DZ269" s="192" t="e">
        <f t="shared" si="14"/>
        <v>#VALUE!</v>
      </c>
      <c r="EA269" s="185" t="e">
        <f t="shared" si="15"/>
        <v>#VALUE!</v>
      </c>
      <c r="EB269" s="194" t="e">
        <f t="shared" ref="EB269:EC269" si="1085">EA269/60</f>
        <v>#VALUE!</v>
      </c>
      <c r="EC269" s="194" t="e">
        <f t="shared" si="1085"/>
        <v>#VALUE!</v>
      </c>
      <c r="ED269" s="185" t="e">
        <f t="shared" si="17"/>
        <v>#VALUE!</v>
      </c>
      <c r="EE269" s="194" t="e">
        <f t="shared" ref="EE269:EF269" si="1086">ED269/1000</f>
        <v>#VALUE!</v>
      </c>
      <c r="EF269" s="196" t="e">
        <f t="shared" si="1086"/>
        <v>#VALUE!</v>
      </c>
      <c r="EG269" s="130" t="e">
        <f t="shared" si="19"/>
        <v>#VALUE!</v>
      </c>
      <c r="EH269" s="132" t="e">
        <f t="shared" si="20"/>
        <v>#VALUE!</v>
      </c>
      <c r="EI269" s="133" t="s">
        <v>28</v>
      </c>
    </row>
    <row r="270" spans="1:139" ht="12.75" x14ac:dyDescent="0.2">
      <c r="A270" s="864"/>
      <c r="B270" s="135" t="s">
        <v>423</v>
      </c>
      <c r="C270" s="137" t="s">
        <v>155</v>
      </c>
      <c r="D270" s="137">
        <v>1</v>
      </c>
      <c r="E270" s="137">
        <v>1</v>
      </c>
      <c r="F270" s="137">
        <v>1</v>
      </c>
      <c r="G270" s="139">
        <f t="shared" si="0"/>
        <v>0.125</v>
      </c>
      <c r="H270" s="140">
        <v>4</v>
      </c>
      <c r="I270" s="140">
        <v>12</v>
      </c>
      <c r="J270" s="140">
        <f>H270/Main!$D$9</f>
        <v>0.8</v>
      </c>
      <c r="K270" s="140">
        <f>I270/Main!$D$10</f>
        <v>6</v>
      </c>
      <c r="L270" s="140">
        <f t="shared" si="1"/>
        <v>7.5</v>
      </c>
      <c r="M270" s="140">
        <v>0.16</v>
      </c>
      <c r="N270" s="143"/>
      <c r="O270" s="143"/>
      <c r="P270" s="143"/>
      <c r="Q270" s="145"/>
      <c r="R270" s="143"/>
      <c r="S270" s="146"/>
      <c r="T270" s="146"/>
      <c r="U270" s="143"/>
      <c r="V270" s="143"/>
      <c r="W270" s="146"/>
      <c r="X270" s="146"/>
      <c r="Y270" s="143"/>
      <c r="Z270" s="143"/>
      <c r="AA270" s="143"/>
      <c r="AB270" s="143"/>
      <c r="AC270" s="362"/>
      <c r="AD270" s="167">
        <v>3</v>
      </c>
      <c r="AE270" s="133">
        <v>0</v>
      </c>
      <c r="AF270" s="133">
        <v>0</v>
      </c>
      <c r="AG270" s="133">
        <v>0</v>
      </c>
      <c r="AH270" s="133">
        <v>0</v>
      </c>
      <c r="AI270" s="133">
        <v>0</v>
      </c>
      <c r="AJ270" s="133">
        <v>0</v>
      </c>
      <c r="AK270" s="133">
        <v>0</v>
      </c>
      <c r="AL270" s="133">
        <v>0</v>
      </c>
      <c r="AM270" s="133">
        <v>0</v>
      </c>
      <c r="AN270" s="133">
        <v>0</v>
      </c>
      <c r="AO270" s="133">
        <v>1</v>
      </c>
      <c r="AP270" s="133">
        <v>0</v>
      </c>
      <c r="AQ270" s="133">
        <v>0</v>
      </c>
      <c r="AR270" s="133">
        <v>0</v>
      </c>
      <c r="AS270" s="133">
        <v>0</v>
      </c>
      <c r="AT270" s="133">
        <v>0</v>
      </c>
      <c r="AU270" s="133">
        <v>0</v>
      </c>
      <c r="AV270" s="133">
        <v>0</v>
      </c>
      <c r="AW270" s="133">
        <v>0</v>
      </c>
      <c r="AX270" s="133">
        <v>0</v>
      </c>
      <c r="AY270" s="406">
        <f t="shared" ref="AY270:BS270" si="1087">IF(AD270 = 0, "", AD270)</f>
        <v>3</v>
      </c>
      <c r="AZ270" s="137" t="str">
        <f t="shared" si="1087"/>
        <v/>
      </c>
      <c r="BA270" s="137" t="str">
        <f t="shared" si="1087"/>
        <v/>
      </c>
      <c r="BB270" s="137" t="str">
        <f t="shared" si="1087"/>
        <v/>
      </c>
      <c r="BC270" s="137" t="str">
        <f t="shared" si="1087"/>
        <v/>
      </c>
      <c r="BD270" s="137" t="str">
        <f t="shared" si="1087"/>
        <v/>
      </c>
      <c r="BE270" s="137" t="str">
        <f t="shared" si="1087"/>
        <v/>
      </c>
      <c r="BF270" s="137" t="str">
        <f t="shared" si="1087"/>
        <v/>
      </c>
      <c r="BG270" s="137" t="str">
        <f t="shared" si="1087"/>
        <v/>
      </c>
      <c r="BH270" s="137" t="str">
        <f t="shared" si="1087"/>
        <v/>
      </c>
      <c r="BI270" s="137" t="str">
        <f t="shared" si="1087"/>
        <v/>
      </c>
      <c r="BJ270" s="133">
        <f t="shared" si="1087"/>
        <v>1</v>
      </c>
      <c r="BK270" s="137" t="str">
        <f t="shared" si="1087"/>
        <v/>
      </c>
      <c r="BL270" s="137" t="str">
        <f t="shared" si="1087"/>
        <v/>
      </c>
      <c r="BM270" s="137" t="str">
        <f t="shared" si="1087"/>
        <v/>
      </c>
      <c r="BN270" s="137" t="str">
        <f t="shared" si="1087"/>
        <v/>
      </c>
      <c r="BO270" s="137" t="str">
        <f t="shared" si="1087"/>
        <v/>
      </c>
      <c r="BP270" s="137" t="str">
        <f t="shared" si="1087"/>
        <v/>
      </c>
      <c r="BQ270" s="137" t="str">
        <f t="shared" si="1087"/>
        <v/>
      </c>
      <c r="BR270" s="137" t="str">
        <f t="shared" si="1087"/>
        <v/>
      </c>
      <c r="BS270" s="169" t="str">
        <f t="shared" si="1087"/>
        <v/>
      </c>
      <c r="BT270" s="174" t="e">
        <f>$AY270*Assembly!Z$4+$AZ270*Assembly!Z$5+$BA270*Assembly!Z$6+$BB270*Assembly!Z$7+$BC270*Assembly!Z$8+$BD270*Assembly!Z$9+$BE270*Assembly!Z$10+$BF270*Assembly!Z$11+$BG270*Assembly!Z$12+$BH270*Assembly!Z$13+$BI270*Assembly!Z$14+$BJ270*Assembly!Z$15+$BK270*Assembly!Z$16+$BL270*Assembly!Z$17+$BM270*Assembly!Z$18+$BN270*Assembly!Z$19+$BO270*Assembly!Z$20+$BP270*Assembly!Z$21+$BQ270*Assembly!Z$22+$BR270*Assembly!Z$23+$BS270*Assembly!Z$24</f>
        <v>#VALUE!</v>
      </c>
      <c r="BU270" s="133" t="e">
        <f t="shared" si="3"/>
        <v>#VALUE!</v>
      </c>
      <c r="BV270" s="133"/>
      <c r="BW270" s="133" t="e">
        <f>$AY270*Assembly!AD$4+$AZ270*Assembly!AD$5+$BA270*Assembly!AD$6+$BB270*Assembly!AD$7+$BC270*Assembly!AD$8+$BD270*Assembly!AD$9+$BE270*Assembly!AD$10+$BF270*Assembly!AD$11+$BG270*Assembly!AD$12+$BH270*Assembly!AD$13+$BI270*Assembly!AD$14+$BJ270*Assembly!AD$15+$BK270*Assembly!AD$16+$BL270*Assembly!AD$17+$BM270*Assembly!AD$18+$BN270*Assembly!AD$19+$BO270*Assembly!AD$20+$BP270*Assembly!AD$21+$BQ270*Assembly!AD$22+$BR270*Assembly!AD$23+$BS270*Assembly!AD$24</f>
        <v>#VALUE!</v>
      </c>
      <c r="BX270" s="177" t="e">
        <f t="shared" si="4"/>
        <v>#VALUE!</v>
      </c>
      <c r="BY270" s="178" t="e">
        <f t="shared" si="5"/>
        <v>#VALUE!</v>
      </c>
      <c r="BZ270" s="179" t="e">
        <f t="shared" si="6"/>
        <v>#VALUE!</v>
      </c>
      <c r="CA270" s="178" t="e">
        <f t="shared" si="7"/>
        <v>#VALUE!</v>
      </c>
      <c r="CB270" s="133" t="e">
        <f>$AY270*Assembly!Y$4+$AZ270*Assembly!Y$5+$BA270*Assembly!Y$6+$BB270*Assembly!Y$7+$BC270*Assembly!Y$8+$BD270*Assembly!Y$9+$BE270*Assembly!Y$10+$BF270*Assembly!Y$11+$BG270*Assembly!Y$12+$BH270*Assembly!Y$13+$BI270*Assembly!Y$14+$BJ270*Assembly!Y$15+$BK270*Assembly!Y$16+$BL270*Assembly!Y$17+$BM270*Assembly!Y$18+$BN270*Assembly!Y$19+$BO270*Assembly!Y$20+$BP270*Assembly!Y$21+$BQ270*Assembly!Y$22+$BR270*Assembly!Y$23+$BS270*Assembly!Y$24</f>
        <v>#VALUE!</v>
      </c>
      <c r="CC270" s="133" t="e">
        <f t="shared" si="8"/>
        <v>#VALUE!</v>
      </c>
      <c r="CD270" s="130" t="e">
        <f t="shared" si="9"/>
        <v>#VALUE!</v>
      </c>
      <c r="CE270" s="183" t="e">
        <f>$AY270*Assembly!AC$4+$AZ270*Assembly!AC$5+$BA270*Assembly!AC$6+$BB270*Assembly!AC$7+$BC270*Assembly!AC$8+$BD270*Assembly!AC$9+$BE270*Assembly!AC$10+$BF270*Assembly!AC$11+$BG270*Assembly!AC$12+$BH270*Assembly!AC$13+$BI270*Assembly!AC$14+$BJ270*Assembly!AC$15+$BK270*Assembly!AC$16+$BL270*Assembly!AC$17+$BM270*Assembly!AC$18+$BN270*Assembly!AC$19+$BO270*Assembly!AC$20+$BP270*Assembly!AC$21+$BQ270*Assembly!AC$22+$BR270*Assembly!AC$23+$BS270*Assembly!AC$24</f>
        <v>#VALUE!</v>
      </c>
      <c r="CF270" s="145" t="e">
        <f>$AY270*Assembly!M$4+$AZ270*Assembly!M$5+$BA270*Assembly!M$6+$BB270*Assembly!M$7+$BC270*Assembly!M$8+$BD270*Assembly!M$9+$BE270*Assembly!M$10+$BF270*Assembly!M$11+$BG270*Assembly!M$12+$BH270*Assembly!M$13+$BI270*Assembly!M$14+$BJ270*Assembly!M$15+$BK270*Assembly!M$16+$BL270*Assembly!M$17+$BM270*Assembly!M$18+$BN270*Assembly!M$19+$BO270*Assembly!M$20+$BP270*Assembly!M$21+$BQ270*Assembly!M$22+$BR270*Assembly!M$23+$BS270*Assembly!M$24</f>
        <v>#VALUE!</v>
      </c>
      <c r="CG270" s="145" t="e">
        <f>$AY270*Assembly!N$4+$AZ270*Assembly!N$5+$BA270*Assembly!N$6+$BB270*Assembly!N$7+$BC270*Assembly!N$8+$BD270*Assembly!N$9+$BE270*Assembly!N$10+$BF270*Assembly!N$11+$BG270*Assembly!N$12+$BH270*Assembly!N$13+$BI270*Assembly!N$14+$BJ270*Assembly!N$15+$BK270*Assembly!N$16+$BL270*Assembly!N$17+$BM270*Assembly!N$18+$BN270*Assembly!N$19+$BO270*Assembly!N$20+$BP270*Assembly!N$21+$BQ270*Assembly!N$22+$BR270*Assembly!N$23+$BS270*Assembly!N$24</f>
        <v>#VALUE!</v>
      </c>
      <c r="CH270" s="145" t="e">
        <f>$AY270*Assembly!O$4+$AZ270*Assembly!O$5+$BA270*Assembly!O$6+$BB270*Assembly!O$7+$BC270*Assembly!O$8+$BD270*Assembly!O$9+$BE270*Assembly!O$10+$BF270*Assembly!O$11+$BG270*Assembly!O$12+$BH270*Assembly!O$13+$BI270*Assembly!O$14+$BJ270*Assembly!O$15+$BK270*Assembly!O$16+$BL270*Assembly!O$17+$BM270*Assembly!O$18+$BN270*Assembly!O$19+$BO270*Assembly!O$20+$BP270*Assembly!O$21+$BQ270*Assembly!O$22+$BR270*Assembly!O$23+$BS270*Assembly!O$24</f>
        <v>#VALUE!</v>
      </c>
      <c r="CI270" s="140" t="e">
        <f>$AY270*Assembly!P$4+$AZ270*Assembly!P$5+$BA270*Assembly!P$6+$BB270*Assembly!P$7+$BC270*Assembly!P$8+$BD270*Assembly!P$9+$BE270*Assembly!P$10+$BF270*Assembly!P$11+$BG270*Assembly!P$12+$BH270*Assembly!P$13+$BI270*Assembly!P$14+$BJ270*Assembly!P$15+$BK270*Assembly!P$16+$BL270*Assembly!P$17+$BM270*Assembly!P$18+$BN270*Assembly!P$19+$BO270*Assembly!P$20+$BP270*Assembly!P$21+$BQ270*Assembly!P$22+$BR270*Assembly!P$23+$BS270*Assembly!P$24</f>
        <v>#VALUE!</v>
      </c>
      <c r="CJ270" s="140" t="e">
        <f>$AY270*Assembly!Q$4+$AZ270*Assembly!Q$5+$BA270*Assembly!Q$6+$BB270*Assembly!Q$7+$BC270*Assembly!Q$8+$BD270*Assembly!Q$9+$BE270*Assembly!Q$10+$BF270*Assembly!Q$11+$BG270*Assembly!Q$12+$BH270*Assembly!Q$13+$BI270*Assembly!Q$14+$BJ270*Assembly!Q$15+$BK270*Assembly!Q$16+$BL270*Assembly!Q$17+$BM270*Assembly!Q$18+$BN270*Assembly!Q$19+$BO270*Assembly!Q$20+$BP270*Assembly!Q$21+$BQ270*Assembly!Q$22+$BR270*Assembly!Q$23+$BS270*Assembly!Q$24</f>
        <v>#VALUE!</v>
      </c>
      <c r="CK270" s="145" t="e">
        <f>$AY270*Assembly!R$4+$AZ270*Assembly!R$5+$BA270*Assembly!R$6+$BB270*Assembly!R$7+$BC270*Assembly!R$8+$BD270*Assembly!R$9+$BE270*Assembly!R$10+$BF270*Assembly!R$11+$BG270*Assembly!R$12+$BH270*Assembly!R$13+$BI270*Assembly!R$14+$BJ270*Assembly!R$15+$BK270*Assembly!R$16+$BL270*Assembly!R$17+$BM270*Assembly!R$18+$BN270*Assembly!R$19+$BO270*Assembly!R$20+$BP270*Assembly!R$21+$BQ270*Assembly!R$22+$BR270*Assembly!R$23+$BS270*Assembly!R$24</f>
        <v>#VALUE!</v>
      </c>
      <c r="CL270" s="140" t="e">
        <f>$AY270*Assembly!S$4+$AZ270*Assembly!S$5+$BA270*Assembly!S$6+$BB270*Assembly!S$7+$BC270*Assembly!S$8+$BD270*Assembly!S$9+$BE270*Assembly!S$10+$BF270*Assembly!S$11+$BG270*Assembly!S$12+$BH270*Assembly!S$13+$BI270*Assembly!S$14+$BJ270*Assembly!S$15+$BK270*Assembly!S$16+$BL270*Assembly!S$17+$BM270*Assembly!S$18+$BN270*Assembly!S$19+$BO270*Assembly!S$20+$BP270*Assembly!S$21+$BQ270*Assembly!S$22+$BR270*Assembly!S$23+$BS270*Assembly!S$24</f>
        <v>#VALUE!</v>
      </c>
      <c r="CM270" s="140" t="e">
        <f>$AY270*Assembly!T$4+$AZ270*Assembly!T$5+$BA270*Assembly!T$6+$BB270*Assembly!T$7+$BC270*Assembly!T$8+$BD270*Assembly!T$9+$BE270*Assembly!T$10+$BF270*Assembly!T$11+$BG270*Assembly!T$12+$BH270*Assembly!T$13+$BI270*Assembly!T$14+$BJ270*Assembly!T$15+$BK270*Assembly!T$16+$BL270*Assembly!T$17+$BM270*Assembly!T$18+$BN270*Assembly!T$19+$BO270*Assembly!T$20+$BP270*Assembly!T$21+$BQ270*Assembly!T$22+$BR270*Assembly!T$23+$BS270*Assembly!T$24</f>
        <v>#VALUE!</v>
      </c>
      <c r="CN270" s="140" t="e">
        <f>$AY270*Assembly!U$4+$AZ270*Assembly!U$5+$BA270*Assembly!U$6+$BB270*Assembly!U$7+$BC270*Assembly!U$8+$BD270*Assembly!U$9+$BE270*Assembly!U$10+$BF270*Assembly!U$11+$BG270*Assembly!U$12+$BH270*Assembly!U$13+$BI270*Assembly!U$14+$BJ270*Assembly!U$15+$BK270*Assembly!U$16+$BL270*Assembly!U$17+$BM270*Assembly!U$18+$BN270*Assembly!U$19+$BO270*Assembly!U$20+$BP270*Assembly!U$21+$BQ270*Assembly!U$22+$BR270*Assembly!U$23+$BS270*Assembly!U$24</f>
        <v>#VALUE!</v>
      </c>
      <c r="CO270" s="145" t="e">
        <f>$AY270*Assembly!V$4+$AZ270*Assembly!V$5+$BA270*Assembly!V$6+$BB270*Assembly!V$7+$BC270*Assembly!V$8+$BD270*Assembly!V$9+$BE270*Assembly!V$10+$BF270*Assembly!V$11+$BG270*Assembly!V$12+$BH270*Assembly!V$13+$BI270*Assembly!V$14+$BJ270*Assembly!V$15+$BK270*Assembly!V$16+$BL270*Assembly!V$17+$BM270*Assembly!V$18+$BN270*Assembly!V$19+$BO270*Assembly!V$20+$BP270*Assembly!V$21+$BQ270*Assembly!V$22+$BR270*Assembly!V$23+$BS270*Assembly!V$24</f>
        <v>#VALUE!</v>
      </c>
      <c r="CP270" s="145" t="e">
        <f>CF270*Refining!$F$3</f>
        <v>#VALUE!</v>
      </c>
      <c r="CQ270" s="145" t="e">
        <f>CG270*Refining!$F$4</f>
        <v>#VALUE!</v>
      </c>
      <c r="CR270" s="145" t="e">
        <f>CH270*Refining!$F$5</f>
        <v>#VALUE!</v>
      </c>
      <c r="CS270" s="145" t="e">
        <f>CI270*Refining!$F$6</f>
        <v>#VALUE!</v>
      </c>
      <c r="CT270" s="145" t="e">
        <f>CJ270*Refining!$F$7</f>
        <v>#VALUE!</v>
      </c>
      <c r="CU270" s="145" t="e">
        <f>CK270*Refining!$F$8</f>
        <v>#VALUE!</v>
      </c>
      <c r="CV270" s="145" t="e">
        <f>CL270*Refining!$F$9</f>
        <v>#VALUE!</v>
      </c>
      <c r="CW270" s="145" t="e">
        <f>CM270*Refining!$F$10</f>
        <v>#VALUE!</v>
      </c>
      <c r="CX270" s="145" t="e">
        <f>CN270*Refining!$F$11</f>
        <v>#VALUE!</v>
      </c>
      <c r="CY270" s="145" t="e">
        <f>CO270*Refining!$F$12</f>
        <v>#VALUE!</v>
      </c>
      <c r="CZ270" s="185" t="e">
        <f t="shared" ref="CZ270:DS270" si="1088">IF(CF270 = 0, "", CF270)</f>
        <v>#VALUE!</v>
      </c>
      <c r="DA270" s="189" t="e">
        <f t="shared" si="1088"/>
        <v>#VALUE!</v>
      </c>
      <c r="DB270" s="189" t="e">
        <f t="shared" si="1088"/>
        <v>#VALUE!</v>
      </c>
      <c r="DC270" s="186" t="e">
        <f t="shared" si="1088"/>
        <v>#VALUE!</v>
      </c>
      <c r="DD270" s="186" t="e">
        <f t="shared" si="1088"/>
        <v>#VALUE!</v>
      </c>
      <c r="DE270" s="186" t="e">
        <f t="shared" si="1088"/>
        <v>#VALUE!</v>
      </c>
      <c r="DF270" s="186" t="e">
        <f t="shared" si="1088"/>
        <v>#VALUE!</v>
      </c>
      <c r="DG270" s="186" t="e">
        <f t="shared" si="1088"/>
        <v>#VALUE!</v>
      </c>
      <c r="DH270" s="186" t="e">
        <f t="shared" si="1088"/>
        <v>#VALUE!</v>
      </c>
      <c r="DI270" s="187" t="e">
        <f t="shared" si="1088"/>
        <v>#VALUE!</v>
      </c>
      <c r="DJ270" s="185" t="e">
        <f t="shared" si="1088"/>
        <v>#VALUE!</v>
      </c>
      <c r="DK270" s="189" t="e">
        <f t="shared" si="1088"/>
        <v>#VALUE!</v>
      </c>
      <c r="DL270" s="189" t="e">
        <f t="shared" si="1088"/>
        <v>#VALUE!</v>
      </c>
      <c r="DM270" s="186" t="e">
        <f t="shared" si="1088"/>
        <v>#VALUE!</v>
      </c>
      <c r="DN270" s="211" t="e">
        <f t="shared" si="1088"/>
        <v>#VALUE!</v>
      </c>
      <c r="DO270" s="186" t="e">
        <f t="shared" si="1088"/>
        <v>#VALUE!</v>
      </c>
      <c r="DP270" s="186" t="e">
        <f t="shared" si="1088"/>
        <v>#VALUE!</v>
      </c>
      <c r="DQ270" s="186" t="e">
        <f t="shared" si="1088"/>
        <v>#VALUE!</v>
      </c>
      <c r="DR270" s="186" t="e">
        <f t="shared" si="1088"/>
        <v>#VALUE!</v>
      </c>
      <c r="DS270" s="187" t="e">
        <f t="shared" si="1088"/>
        <v>#VALUE!</v>
      </c>
      <c r="DT270" s="185" t="e">
        <f t="shared" si="11"/>
        <v>#VALUE!</v>
      </c>
      <c r="DU270" s="189" t="e">
        <f t="shared" si="12"/>
        <v>#VALUE!</v>
      </c>
      <c r="DV270" s="133" t="e">
        <f>CZ270*'Ores &amp; Ingots'!$C$3+DA270*'Ores &amp; Ingots'!$C$4+DB270*'Ores &amp; Ingots'!$C$5+DC270*'Ores &amp; Ingots'!$C$6+DD270*'Ores &amp; Ingots'!$C$7+DE270*'Ores &amp; Ingots'!$C$8+DF270*'Ores &amp; Ingots'!$C$9+DG270*'Ores &amp; Ingots'!$C$10+DH270*'Ores &amp; Ingots'!$C$11+DI270*'Ores &amp; Ingots'!$C$12</f>
        <v>#VALUE!</v>
      </c>
      <c r="DW270" s="133" t="e">
        <f>DJ270*'Ores &amp; Ingots'!$B$3+DK270*'Ores &amp; Ingots'!$B$4+DL270*'Ores &amp; Ingots'!$B$5+DM270*'Ores &amp; Ingots'!$B$6+DN270*'Ores &amp; Ingots'!$B$7+DO270*'Ores &amp; Ingots'!$B$8+DP270*'Ores &amp; Ingots'!$B$9+DQ270*'Ores &amp; Ingots'!$B$10+DR270*'Ores &amp; Ingots'!$B$11+DS270*'Ores &amp; Ingots'!$B$12</f>
        <v>#VALUE!</v>
      </c>
      <c r="DX270" s="189" t="e">
        <f>CZ270*Refining!$G$3+DA270*Refining!$G$4+DB270*Refining!$G$5+DC270*Refining!$G$6+DD270*Refining!$G$7+DE270*Refining!$G$8+DF270*Refining!$G$9+DG270*Refining!$G$10+DH270*Refining!$G$11+DI270*Refining!$G$12</f>
        <v>#VALUE!</v>
      </c>
      <c r="DY270" s="189" t="e">
        <f t="shared" si="13"/>
        <v>#VALUE!</v>
      </c>
      <c r="DZ270" s="192" t="e">
        <f t="shared" si="14"/>
        <v>#VALUE!</v>
      </c>
      <c r="EA270" s="185" t="e">
        <f t="shared" si="15"/>
        <v>#VALUE!</v>
      </c>
      <c r="EB270" s="194" t="e">
        <f t="shared" ref="EB270:EC270" si="1089">EA270/60</f>
        <v>#VALUE!</v>
      </c>
      <c r="EC270" s="194" t="e">
        <f t="shared" si="1089"/>
        <v>#VALUE!</v>
      </c>
      <c r="ED270" s="185" t="e">
        <f t="shared" si="17"/>
        <v>#VALUE!</v>
      </c>
      <c r="EE270" s="194" t="e">
        <f t="shared" ref="EE270:EF270" si="1090">ED270/1000</f>
        <v>#VALUE!</v>
      </c>
      <c r="EF270" s="196" t="e">
        <f t="shared" si="1090"/>
        <v>#VALUE!</v>
      </c>
      <c r="EG270" s="130" t="e">
        <f t="shared" si="19"/>
        <v>#VALUE!</v>
      </c>
      <c r="EH270" s="132" t="e">
        <f t="shared" si="20"/>
        <v>#VALUE!</v>
      </c>
      <c r="EI270" s="133" t="s">
        <v>28</v>
      </c>
    </row>
    <row r="271" spans="1:139" ht="12.75" x14ac:dyDescent="0.2">
      <c r="A271" s="864"/>
      <c r="B271" s="365" t="s">
        <v>424</v>
      </c>
      <c r="C271" s="137" t="s">
        <v>155</v>
      </c>
      <c r="D271" s="137">
        <v>1</v>
      </c>
      <c r="E271" s="137">
        <v>1</v>
      </c>
      <c r="F271" s="137">
        <v>1</v>
      </c>
      <c r="G271" s="139">
        <f t="shared" si="0"/>
        <v>0.125</v>
      </c>
      <c r="H271" s="140">
        <v>5</v>
      </c>
      <c r="I271" s="140">
        <v>12.5</v>
      </c>
      <c r="J271" s="140">
        <f>H271/Main!$D$9</f>
        <v>1</v>
      </c>
      <c r="K271" s="140">
        <f>I271/Main!$D$10</f>
        <v>6.25</v>
      </c>
      <c r="L271" s="140">
        <f t="shared" si="1"/>
        <v>6.25</v>
      </c>
      <c r="M271" s="140">
        <v>1</v>
      </c>
      <c r="N271" s="143"/>
      <c r="O271" s="143"/>
      <c r="P271" s="143"/>
      <c r="Q271" s="145"/>
      <c r="R271" s="143"/>
      <c r="S271" s="146"/>
      <c r="T271" s="146"/>
      <c r="U271" s="143"/>
      <c r="V271" s="143"/>
      <c r="W271" s="146"/>
      <c r="X271" s="146"/>
      <c r="Y271" s="143"/>
      <c r="Z271" s="143"/>
      <c r="AA271" s="143"/>
      <c r="AB271" s="143"/>
      <c r="AC271" s="362"/>
      <c r="AD271" s="167">
        <v>3</v>
      </c>
      <c r="AE271" s="133">
        <v>0</v>
      </c>
      <c r="AF271" s="133">
        <v>0</v>
      </c>
      <c r="AG271" s="133">
        <v>0</v>
      </c>
      <c r="AH271" s="133">
        <v>0</v>
      </c>
      <c r="AI271" s="133">
        <v>0</v>
      </c>
      <c r="AJ271" s="133">
        <v>0</v>
      </c>
      <c r="AK271" s="133">
        <v>0</v>
      </c>
      <c r="AL271" s="133">
        <v>0</v>
      </c>
      <c r="AM271" s="133">
        <v>0</v>
      </c>
      <c r="AN271" s="133">
        <v>0</v>
      </c>
      <c r="AO271" s="133">
        <v>1</v>
      </c>
      <c r="AP271" s="133">
        <v>0</v>
      </c>
      <c r="AQ271" s="133">
        <v>0</v>
      </c>
      <c r="AR271" s="133">
        <v>0</v>
      </c>
      <c r="AS271" s="133">
        <v>0</v>
      </c>
      <c r="AT271" s="133">
        <v>0</v>
      </c>
      <c r="AU271" s="133">
        <v>0</v>
      </c>
      <c r="AV271" s="133">
        <v>0</v>
      </c>
      <c r="AW271" s="133">
        <v>0</v>
      </c>
      <c r="AX271" s="133">
        <v>0</v>
      </c>
      <c r="AY271" s="406">
        <f t="shared" ref="AY271:BS271" si="1091">IF(AD271 = 0, "", AD271)</f>
        <v>3</v>
      </c>
      <c r="AZ271" s="137" t="str">
        <f t="shared" si="1091"/>
        <v/>
      </c>
      <c r="BA271" s="137" t="str">
        <f t="shared" si="1091"/>
        <v/>
      </c>
      <c r="BB271" s="137" t="str">
        <f t="shared" si="1091"/>
        <v/>
      </c>
      <c r="BC271" s="137" t="str">
        <f t="shared" si="1091"/>
        <v/>
      </c>
      <c r="BD271" s="137" t="str">
        <f t="shared" si="1091"/>
        <v/>
      </c>
      <c r="BE271" s="137" t="str">
        <f t="shared" si="1091"/>
        <v/>
      </c>
      <c r="BF271" s="137" t="str">
        <f t="shared" si="1091"/>
        <v/>
      </c>
      <c r="BG271" s="137" t="str">
        <f t="shared" si="1091"/>
        <v/>
      </c>
      <c r="BH271" s="137" t="str">
        <f t="shared" si="1091"/>
        <v/>
      </c>
      <c r="BI271" s="137" t="str">
        <f t="shared" si="1091"/>
        <v/>
      </c>
      <c r="BJ271" s="133">
        <f t="shared" si="1091"/>
        <v>1</v>
      </c>
      <c r="BK271" s="137" t="str">
        <f t="shared" si="1091"/>
        <v/>
      </c>
      <c r="BL271" s="137" t="str">
        <f t="shared" si="1091"/>
        <v/>
      </c>
      <c r="BM271" s="137" t="str">
        <f t="shared" si="1091"/>
        <v/>
      </c>
      <c r="BN271" s="137" t="str">
        <f t="shared" si="1091"/>
        <v/>
      </c>
      <c r="BO271" s="137" t="str">
        <f t="shared" si="1091"/>
        <v/>
      </c>
      <c r="BP271" s="137" t="str">
        <f t="shared" si="1091"/>
        <v/>
      </c>
      <c r="BQ271" s="137" t="str">
        <f t="shared" si="1091"/>
        <v/>
      </c>
      <c r="BR271" s="137" t="str">
        <f t="shared" si="1091"/>
        <v/>
      </c>
      <c r="BS271" s="169" t="str">
        <f t="shared" si="1091"/>
        <v/>
      </c>
      <c r="BT271" s="174" t="e">
        <f>$AY271*Assembly!Z$4+$AZ271*Assembly!Z$5+$BA271*Assembly!Z$6+$BB271*Assembly!Z$7+$BC271*Assembly!Z$8+$BD271*Assembly!Z$9+$BE271*Assembly!Z$10+$BF271*Assembly!Z$11+$BG271*Assembly!Z$12+$BH271*Assembly!Z$13+$BI271*Assembly!Z$14+$BJ271*Assembly!Z$15+$BK271*Assembly!Z$16+$BL271*Assembly!Z$17+$BM271*Assembly!Z$18+$BN271*Assembly!Z$19+$BO271*Assembly!Z$20+$BP271*Assembly!Z$21+$BQ271*Assembly!Z$22+$BR271*Assembly!Z$23+$BS271*Assembly!Z$24</f>
        <v>#VALUE!</v>
      </c>
      <c r="BU271" s="133" t="e">
        <f t="shared" si="3"/>
        <v>#VALUE!</v>
      </c>
      <c r="BV271" s="133"/>
      <c r="BW271" s="133" t="e">
        <f>$AY271*Assembly!AD$4+$AZ271*Assembly!AD$5+$BA271*Assembly!AD$6+$BB271*Assembly!AD$7+$BC271*Assembly!AD$8+$BD271*Assembly!AD$9+$BE271*Assembly!AD$10+$BF271*Assembly!AD$11+$BG271*Assembly!AD$12+$BH271*Assembly!AD$13+$BI271*Assembly!AD$14+$BJ271*Assembly!AD$15+$BK271*Assembly!AD$16+$BL271*Assembly!AD$17+$BM271*Assembly!AD$18+$BN271*Assembly!AD$19+$BO271*Assembly!AD$20+$BP271*Assembly!AD$21+$BQ271*Assembly!AD$22+$BR271*Assembly!AD$23+$BS271*Assembly!AD$24</f>
        <v>#VALUE!</v>
      </c>
      <c r="BX271" s="177" t="e">
        <f t="shared" si="4"/>
        <v>#VALUE!</v>
      </c>
      <c r="BY271" s="178" t="e">
        <f t="shared" si="5"/>
        <v>#VALUE!</v>
      </c>
      <c r="BZ271" s="179" t="e">
        <f t="shared" si="6"/>
        <v>#VALUE!</v>
      </c>
      <c r="CA271" s="178" t="e">
        <f t="shared" si="7"/>
        <v>#VALUE!</v>
      </c>
      <c r="CB271" s="133" t="e">
        <f>$AY271*Assembly!Y$4+$AZ271*Assembly!Y$5+$BA271*Assembly!Y$6+$BB271*Assembly!Y$7+$BC271*Assembly!Y$8+$BD271*Assembly!Y$9+$BE271*Assembly!Y$10+$BF271*Assembly!Y$11+$BG271*Assembly!Y$12+$BH271*Assembly!Y$13+$BI271*Assembly!Y$14+$BJ271*Assembly!Y$15+$BK271*Assembly!Y$16+$BL271*Assembly!Y$17+$BM271*Assembly!Y$18+$BN271*Assembly!Y$19+$BO271*Assembly!Y$20+$BP271*Assembly!Y$21+$BQ271*Assembly!Y$22+$BR271*Assembly!Y$23+$BS271*Assembly!Y$24</f>
        <v>#VALUE!</v>
      </c>
      <c r="CC271" s="133" t="e">
        <f t="shared" si="8"/>
        <v>#VALUE!</v>
      </c>
      <c r="CD271" s="130" t="e">
        <f t="shared" si="9"/>
        <v>#VALUE!</v>
      </c>
      <c r="CE271" s="183" t="e">
        <f>$AY271*Assembly!AC$4+$AZ271*Assembly!AC$5+$BA271*Assembly!AC$6+$BB271*Assembly!AC$7+$BC271*Assembly!AC$8+$BD271*Assembly!AC$9+$BE271*Assembly!AC$10+$BF271*Assembly!AC$11+$BG271*Assembly!AC$12+$BH271*Assembly!AC$13+$BI271*Assembly!AC$14+$BJ271*Assembly!AC$15+$BK271*Assembly!AC$16+$BL271*Assembly!AC$17+$BM271*Assembly!AC$18+$BN271*Assembly!AC$19+$BO271*Assembly!AC$20+$BP271*Assembly!AC$21+$BQ271*Assembly!AC$22+$BR271*Assembly!AC$23+$BS271*Assembly!AC$24</f>
        <v>#VALUE!</v>
      </c>
      <c r="CF271" s="145" t="e">
        <f>$AY271*Assembly!M$4+$AZ271*Assembly!M$5+$BA271*Assembly!M$6+$BB271*Assembly!M$7+$BC271*Assembly!M$8+$BD271*Assembly!M$9+$BE271*Assembly!M$10+$BF271*Assembly!M$11+$BG271*Assembly!M$12+$BH271*Assembly!M$13+$BI271*Assembly!M$14+$BJ271*Assembly!M$15+$BK271*Assembly!M$16+$BL271*Assembly!M$17+$BM271*Assembly!M$18+$BN271*Assembly!M$19+$BO271*Assembly!M$20+$BP271*Assembly!M$21+$BQ271*Assembly!M$22+$BR271*Assembly!M$23+$BS271*Assembly!M$24</f>
        <v>#VALUE!</v>
      </c>
      <c r="CG271" s="145" t="e">
        <f>$AY271*Assembly!N$4+$AZ271*Assembly!N$5+$BA271*Assembly!N$6+$BB271*Assembly!N$7+$BC271*Assembly!N$8+$BD271*Assembly!N$9+$BE271*Assembly!N$10+$BF271*Assembly!N$11+$BG271*Assembly!N$12+$BH271*Assembly!N$13+$BI271*Assembly!N$14+$BJ271*Assembly!N$15+$BK271*Assembly!N$16+$BL271*Assembly!N$17+$BM271*Assembly!N$18+$BN271*Assembly!N$19+$BO271*Assembly!N$20+$BP271*Assembly!N$21+$BQ271*Assembly!N$22+$BR271*Assembly!N$23+$BS271*Assembly!N$24</f>
        <v>#VALUE!</v>
      </c>
      <c r="CH271" s="145" t="e">
        <f>$AY271*Assembly!O$4+$AZ271*Assembly!O$5+$BA271*Assembly!O$6+$BB271*Assembly!O$7+$BC271*Assembly!O$8+$BD271*Assembly!O$9+$BE271*Assembly!O$10+$BF271*Assembly!O$11+$BG271*Assembly!O$12+$BH271*Assembly!O$13+$BI271*Assembly!O$14+$BJ271*Assembly!O$15+$BK271*Assembly!O$16+$BL271*Assembly!O$17+$BM271*Assembly!O$18+$BN271*Assembly!O$19+$BO271*Assembly!O$20+$BP271*Assembly!O$21+$BQ271*Assembly!O$22+$BR271*Assembly!O$23+$BS271*Assembly!O$24</f>
        <v>#VALUE!</v>
      </c>
      <c r="CI271" s="140" t="e">
        <f>$AY271*Assembly!P$4+$AZ271*Assembly!P$5+$BA271*Assembly!P$6+$BB271*Assembly!P$7+$BC271*Assembly!P$8+$BD271*Assembly!P$9+$BE271*Assembly!P$10+$BF271*Assembly!P$11+$BG271*Assembly!P$12+$BH271*Assembly!P$13+$BI271*Assembly!P$14+$BJ271*Assembly!P$15+$BK271*Assembly!P$16+$BL271*Assembly!P$17+$BM271*Assembly!P$18+$BN271*Assembly!P$19+$BO271*Assembly!P$20+$BP271*Assembly!P$21+$BQ271*Assembly!P$22+$BR271*Assembly!P$23+$BS271*Assembly!P$24</f>
        <v>#VALUE!</v>
      </c>
      <c r="CJ271" s="140" t="e">
        <f>$AY271*Assembly!Q$4+$AZ271*Assembly!Q$5+$BA271*Assembly!Q$6+$BB271*Assembly!Q$7+$BC271*Assembly!Q$8+$BD271*Assembly!Q$9+$BE271*Assembly!Q$10+$BF271*Assembly!Q$11+$BG271*Assembly!Q$12+$BH271*Assembly!Q$13+$BI271*Assembly!Q$14+$BJ271*Assembly!Q$15+$BK271*Assembly!Q$16+$BL271*Assembly!Q$17+$BM271*Assembly!Q$18+$BN271*Assembly!Q$19+$BO271*Assembly!Q$20+$BP271*Assembly!Q$21+$BQ271*Assembly!Q$22+$BR271*Assembly!Q$23+$BS271*Assembly!Q$24</f>
        <v>#VALUE!</v>
      </c>
      <c r="CK271" s="145" t="e">
        <f>$AY271*Assembly!R$4+$AZ271*Assembly!R$5+$BA271*Assembly!R$6+$BB271*Assembly!R$7+$BC271*Assembly!R$8+$BD271*Assembly!R$9+$BE271*Assembly!R$10+$BF271*Assembly!R$11+$BG271*Assembly!R$12+$BH271*Assembly!R$13+$BI271*Assembly!R$14+$BJ271*Assembly!R$15+$BK271*Assembly!R$16+$BL271*Assembly!R$17+$BM271*Assembly!R$18+$BN271*Assembly!R$19+$BO271*Assembly!R$20+$BP271*Assembly!R$21+$BQ271*Assembly!R$22+$BR271*Assembly!R$23+$BS271*Assembly!R$24</f>
        <v>#VALUE!</v>
      </c>
      <c r="CL271" s="140" t="e">
        <f>$AY271*Assembly!S$4+$AZ271*Assembly!S$5+$BA271*Assembly!S$6+$BB271*Assembly!S$7+$BC271*Assembly!S$8+$BD271*Assembly!S$9+$BE271*Assembly!S$10+$BF271*Assembly!S$11+$BG271*Assembly!S$12+$BH271*Assembly!S$13+$BI271*Assembly!S$14+$BJ271*Assembly!S$15+$BK271*Assembly!S$16+$BL271*Assembly!S$17+$BM271*Assembly!S$18+$BN271*Assembly!S$19+$BO271*Assembly!S$20+$BP271*Assembly!S$21+$BQ271*Assembly!S$22+$BR271*Assembly!S$23+$BS271*Assembly!S$24</f>
        <v>#VALUE!</v>
      </c>
      <c r="CM271" s="140" t="e">
        <f>$AY271*Assembly!T$4+$AZ271*Assembly!T$5+$BA271*Assembly!T$6+$BB271*Assembly!T$7+$BC271*Assembly!T$8+$BD271*Assembly!T$9+$BE271*Assembly!T$10+$BF271*Assembly!T$11+$BG271*Assembly!T$12+$BH271*Assembly!T$13+$BI271*Assembly!T$14+$BJ271*Assembly!T$15+$BK271*Assembly!T$16+$BL271*Assembly!T$17+$BM271*Assembly!T$18+$BN271*Assembly!T$19+$BO271*Assembly!T$20+$BP271*Assembly!T$21+$BQ271*Assembly!T$22+$BR271*Assembly!T$23+$BS271*Assembly!T$24</f>
        <v>#VALUE!</v>
      </c>
      <c r="CN271" s="140" t="e">
        <f>$AY271*Assembly!U$4+$AZ271*Assembly!U$5+$BA271*Assembly!U$6+$BB271*Assembly!U$7+$BC271*Assembly!U$8+$BD271*Assembly!U$9+$BE271*Assembly!U$10+$BF271*Assembly!U$11+$BG271*Assembly!U$12+$BH271*Assembly!U$13+$BI271*Assembly!U$14+$BJ271*Assembly!U$15+$BK271*Assembly!U$16+$BL271*Assembly!U$17+$BM271*Assembly!U$18+$BN271*Assembly!U$19+$BO271*Assembly!U$20+$BP271*Assembly!U$21+$BQ271*Assembly!U$22+$BR271*Assembly!U$23+$BS271*Assembly!U$24</f>
        <v>#VALUE!</v>
      </c>
      <c r="CO271" s="145" t="e">
        <f>$AY271*Assembly!V$4+$AZ271*Assembly!V$5+$BA271*Assembly!V$6+$BB271*Assembly!V$7+$BC271*Assembly!V$8+$BD271*Assembly!V$9+$BE271*Assembly!V$10+$BF271*Assembly!V$11+$BG271*Assembly!V$12+$BH271*Assembly!V$13+$BI271*Assembly!V$14+$BJ271*Assembly!V$15+$BK271*Assembly!V$16+$BL271*Assembly!V$17+$BM271*Assembly!V$18+$BN271*Assembly!V$19+$BO271*Assembly!V$20+$BP271*Assembly!V$21+$BQ271*Assembly!V$22+$BR271*Assembly!V$23+$BS271*Assembly!V$24</f>
        <v>#VALUE!</v>
      </c>
      <c r="CP271" s="145" t="e">
        <f>CF271*Refining!$F$3</f>
        <v>#VALUE!</v>
      </c>
      <c r="CQ271" s="145" t="e">
        <f>CG271*Refining!$F$4</f>
        <v>#VALUE!</v>
      </c>
      <c r="CR271" s="145" t="e">
        <f>CH271*Refining!$F$5</f>
        <v>#VALUE!</v>
      </c>
      <c r="CS271" s="145" t="e">
        <f>CI271*Refining!$F$6</f>
        <v>#VALUE!</v>
      </c>
      <c r="CT271" s="145" t="e">
        <f>CJ271*Refining!$F$7</f>
        <v>#VALUE!</v>
      </c>
      <c r="CU271" s="145" t="e">
        <f>CK271*Refining!$F$8</f>
        <v>#VALUE!</v>
      </c>
      <c r="CV271" s="145" t="e">
        <f>CL271*Refining!$F$9</f>
        <v>#VALUE!</v>
      </c>
      <c r="CW271" s="145" t="e">
        <f>CM271*Refining!$F$10</f>
        <v>#VALUE!</v>
      </c>
      <c r="CX271" s="145" t="e">
        <f>CN271*Refining!$F$11</f>
        <v>#VALUE!</v>
      </c>
      <c r="CY271" s="145" t="e">
        <f>CO271*Refining!$F$12</f>
        <v>#VALUE!</v>
      </c>
      <c r="CZ271" s="185" t="e">
        <f t="shared" ref="CZ271:DS271" si="1092">IF(CF271 = 0, "", CF271)</f>
        <v>#VALUE!</v>
      </c>
      <c r="DA271" s="189" t="e">
        <f t="shared" si="1092"/>
        <v>#VALUE!</v>
      </c>
      <c r="DB271" s="189" t="e">
        <f t="shared" si="1092"/>
        <v>#VALUE!</v>
      </c>
      <c r="DC271" s="186" t="e">
        <f t="shared" si="1092"/>
        <v>#VALUE!</v>
      </c>
      <c r="DD271" s="186" t="e">
        <f t="shared" si="1092"/>
        <v>#VALUE!</v>
      </c>
      <c r="DE271" s="186" t="e">
        <f t="shared" si="1092"/>
        <v>#VALUE!</v>
      </c>
      <c r="DF271" s="186" t="e">
        <f t="shared" si="1092"/>
        <v>#VALUE!</v>
      </c>
      <c r="DG271" s="186" t="e">
        <f t="shared" si="1092"/>
        <v>#VALUE!</v>
      </c>
      <c r="DH271" s="186" t="e">
        <f t="shared" si="1092"/>
        <v>#VALUE!</v>
      </c>
      <c r="DI271" s="187" t="e">
        <f t="shared" si="1092"/>
        <v>#VALUE!</v>
      </c>
      <c r="DJ271" s="185" t="e">
        <f t="shared" si="1092"/>
        <v>#VALUE!</v>
      </c>
      <c r="DK271" s="189" t="e">
        <f t="shared" si="1092"/>
        <v>#VALUE!</v>
      </c>
      <c r="DL271" s="189" t="e">
        <f t="shared" si="1092"/>
        <v>#VALUE!</v>
      </c>
      <c r="DM271" s="186" t="e">
        <f t="shared" si="1092"/>
        <v>#VALUE!</v>
      </c>
      <c r="DN271" s="211" t="e">
        <f t="shared" si="1092"/>
        <v>#VALUE!</v>
      </c>
      <c r="DO271" s="186" t="e">
        <f t="shared" si="1092"/>
        <v>#VALUE!</v>
      </c>
      <c r="DP271" s="186" t="e">
        <f t="shared" si="1092"/>
        <v>#VALUE!</v>
      </c>
      <c r="DQ271" s="186" t="e">
        <f t="shared" si="1092"/>
        <v>#VALUE!</v>
      </c>
      <c r="DR271" s="186" t="e">
        <f t="shared" si="1092"/>
        <v>#VALUE!</v>
      </c>
      <c r="DS271" s="187" t="e">
        <f t="shared" si="1092"/>
        <v>#VALUE!</v>
      </c>
      <c r="DT271" s="185" t="e">
        <f t="shared" si="11"/>
        <v>#VALUE!</v>
      </c>
      <c r="DU271" s="189" t="e">
        <f t="shared" si="12"/>
        <v>#VALUE!</v>
      </c>
      <c r="DV271" s="133" t="e">
        <f>CZ271*'Ores &amp; Ingots'!$C$3+DA271*'Ores &amp; Ingots'!$C$4+DB271*'Ores &amp; Ingots'!$C$5+DC271*'Ores &amp; Ingots'!$C$6+DD271*'Ores &amp; Ingots'!$C$7+DE271*'Ores &amp; Ingots'!$C$8+DF271*'Ores &amp; Ingots'!$C$9+DG271*'Ores &amp; Ingots'!$C$10+DH271*'Ores &amp; Ingots'!$C$11+DI271*'Ores &amp; Ingots'!$C$12</f>
        <v>#VALUE!</v>
      </c>
      <c r="DW271" s="133" t="e">
        <f>DJ271*'Ores &amp; Ingots'!$B$3+DK271*'Ores &amp; Ingots'!$B$4+DL271*'Ores &amp; Ingots'!$B$5+DM271*'Ores &amp; Ingots'!$B$6+DN271*'Ores &amp; Ingots'!$B$7+DO271*'Ores &amp; Ingots'!$B$8+DP271*'Ores &amp; Ingots'!$B$9+DQ271*'Ores &amp; Ingots'!$B$10+DR271*'Ores &amp; Ingots'!$B$11+DS271*'Ores &amp; Ingots'!$B$12</f>
        <v>#VALUE!</v>
      </c>
      <c r="DX271" s="189" t="e">
        <f>CZ271*Refining!$G$3+DA271*Refining!$G$4+DB271*Refining!$G$5+DC271*Refining!$G$6+DD271*Refining!$G$7+DE271*Refining!$G$8+DF271*Refining!$G$9+DG271*Refining!$G$10+DH271*Refining!$G$11+DI271*Refining!$G$12</f>
        <v>#VALUE!</v>
      </c>
      <c r="DY271" s="189" t="e">
        <f t="shared" si="13"/>
        <v>#VALUE!</v>
      </c>
      <c r="DZ271" s="192" t="e">
        <f t="shared" si="14"/>
        <v>#VALUE!</v>
      </c>
      <c r="EA271" s="185" t="e">
        <f t="shared" si="15"/>
        <v>#VALUE!</v>
      </c>
      <c r="EB271" s="194" t="e">
        <f t="shared" ref="EB271:EC271" si="1093">EA271/60</f>
        <v>#VALUE!</v>
      </c>
      <c r="EC271" s="194" t="e">
        <f t="shared" si="1093"/>
        <v>#VALUE!</v>
      </c>
      <c r="ED271" s="185" t="e">
        <f t="shared" si="17"/>
        <v>#VALUE!</v>
      </c>
      <c r="EE271" s="194" t="e">
        <f t="shared" ref="EE271:EF271" si="1094">ED271/1000</f>
        <v>#VALUE!</v>
      </c>
      <c r="EF271" s="196" t="e">
        <f t="shared" si="1094"/>
        <v>#VALUE!</v>
      </c>
      <c r="EG271" s="130" t="e">
        <f t="shared" si="19"/>
        <v>#VALUE!</v>
      </c>
      <c r="EH271" s="132" t="e">
        <f t="shared" si="20"/>
        <v>#VALUE!</v>
      </c>
      <c r="EI271" s="133" t="s">
        <v>28</v>
      </c>
    </row>
    <row r="272" spans="1:139" ht="12.75" x14ac:dyDescent="0.2">
      <c r="A272" s="864"/>
      <c r="B272" s="365" t="s">
        <v>425</v>
      </c>
      <c r="C272" s="137" t="s">
        <v>155</v>
      </c>
      <c r="D272" s="137">
        <v>1</v>
      </c>
      <c r="E272" s="137">
        <v>1</v>
      </c>
      <c r="F272" s="137">
        <v>1</v>
      </c>
      <c r="G272" s="139">
        <f t="shared" si="0"/>
        <v>0.125</v>
      </c>
      <c r="H272" s="140">
        <v>3</v>
      </c>
      <c r="I272" s="140">
        <v>7.5</v>
      </c>
      <c r="J272" s="140">
        <f>H272/Main!$D$9</f>
        <v>0.6</v>
      </c>
      <c r="K272" s="140">
        <f>I272/Main!$D$10</f>
        <v>3.75</v>
      </c>
      <c r="L272" s="140">
        <f t="shared" si="1"/>
        <v>6.25</v>
      </c>
      <c r="M272" s="140">
        <v>1</v>
      </c>
      <c r="N272" s="143"/>
      <c r="O272" s="143"/>
      <c r="P272" s="143"/>
      <c r="Q272" s="145"/>
      <c r="R272" s="143"/>
      <c r="S272" s="146"/>
      <c r="T272" s="146"/>
      <c r="U272" s="143"/>
      <c r="V272" s="143"/>
      <c r="W272" s="146"/>
      <c r="X272" s="146"/>
      <c r="Y272" s="143"/>
      <c r="Z272" s="143"/>
      <c r="AA272" s="143"/>
      <c r="AB272" s="143"/>
      <c r="AC272" s="362"/>
      <c r="AD272" s="167">
        <v>2</v>
      </c>
      <c r="AE272" s="133">
        <v>0</v>
      </c>
      <c r="AF272" s="133">
        <v>0</v>
      </c>
      <c r="AG272" s="133">
        <v>0</v>
      </c>
      <c r="AH272" s="133">
        <v>0</v>
      </c>
      <c r="AI272" s="133">
        <v>0</v>
      </c>
      <c r="AJ272" s="133">
        <v>0</v>
      </c>
      <c r="AK272" s="133">
        <v>0</v>
      </c>
      <c r="AL272" s="133">
        <v>0</v>
      </c>
      <c r="AM272" s="133">
        <v>0</v>
      </c>
      <c r="AN272" s="133">
        <v>0</v>
      </c>
      <c r="AO272" s="133">
        <v>1</v>
      </c>
      <c r="AP272" s="133">
        <v>0</v>
      </c>
      <c r="AQ272" s="133">
        <v>0</v>
      </c>
      <c r="AR272" s="133">
        <v>0</v>
      </c>
      <c r="AS272" s="133">
        <v>0</v>
      </c>
      <c r="AT272" s="133">
        <v>0</v>
      </c>
      <c r="AU272" s="133">
        <v>0</v>
      </c>
      <c r="AV272" s="133">
        <v>0</v>
      </c>
      <c r="AW272" s="133">
        <v>0</v>
      </c>
      <c r="AX272" s="133">
        <v>0</v>
      </c>
      <c r="AY272" s="406">
        <f t="shared" ref="AY272:BS272" si="1095">IF(AD272 = 0, "", AD272)</f>
        <v>2</v>
      </c>
      <c r="AZ272" s="137" t="str">
        <f t="shared" si="1095"/>
        <v/>
      </c>
      <c r="BA272" s="137" t="str">
        <f t="shared" si="1095"/>
        <v/>
      </c>
      <c r="BB272" s="137" t="str">
        <f t="shared" si="1095"/>
        <v/>
      </c>
      <c r="BC272" s="137" t="str">
        <f t="shared" si="1095"/>
        <v/>
      </c>
      <c r="BD272" s="137" t="str">
        <f t="shared" si="1095"/>
        <v/>
      </c>
      <c r="BE272" s="137" t="str">
        <f t="shared" si="1095"/>
        <v/>
      </c>
      <c r="BF272" s="137" t="str">
        <f t="shared" si="1095"/>
        <v/>
      </c>
      <c r="BG272" s="137" t="str">
        <f t="shared" si="1095"/>
        <v/>
      </c>
      <c r="BH272" s="137" t="str">
        <f t="shared" si="1095"/>
        <v/>
      </c>
      <c r="BI272" s="137" t="str">
        <f t="shared" si="1095"/>
        <v/>
      </c>
      <c r="BJ272" s="133">
        <f t="shared" si="1095"/>
        <v>1</v>
      </c>
      <c r="BK272" s="137" t="str">
        <f t="shared" si="1095"/>
        <v/>
      </c>
      <c r="BL272" s="137" t="str">
        <f t="shared" si="1095"/>
        <v/>
      </c>
      <c r="BM272" s="137" t="str">
        <f t="shared" si="1095"/>
        <v/>
      </c>
      <c r="BN272" s="137" t="str">
        <f t="shared" si="1095"/>
        <v/>
      </c>
      <c r="BO272" s="137" t="str">
        <f t="shared" si="1095"/>
        <v/>
      </c>
      <c r="BP272" s="137" t="str">
        <f t="shared" si="1095"/>
        <v/>
      </c>
      <c r="BQ272" s="137" t="str">
        <f t="shared" si="1095"/>
        <v/>
      </c>
      <c r="BR272" s="137" t="str">
        <f t="shared" si="1095"/>
        <v/>
      </c>
      <c r="BS272" s="169" t="str">
        <f t="shared" si="1095"/>
        <v/>
      </c>
      <c r="BT272" s="174" t="e">
        <f>$AY272*Assembly!Z$4+$AZ272*Assembly!Z$5+$BA272*Assembly!Z$6+$BB272*Assembly!Z$7+$BC272*Assembly!Z$8+$BD272*Assembly!Z$9+$BE272*Assembly!Z$10+$BF272*Assembly!Z$11+$BG272*Assembly!Z$12+$BH272*Assembly!Z$13+$BI272*Assembly!Z$14+$BJ272*Assembly!Z$15+$BK272*Assembly!Z$16+$BL272*Assembly!Z$17+$BM272*Assembly!Z$18+$BN272*Assembly!Z$19+$BO272*Assembly!Z$20+$BP272*Assembly!Z$21+$BQ272*Assembly!Z$22+$BR272*Assembly!Z$23+$BS272*Assembly!Z$24</f>
        <v>#VALUE!</v>
      </c>
      <c r="BU272" s="133" t="e">
        <f t="shared" si="3"/>
        <v>#VALUE!</v>
      </c>
      <c r="BV272" s="133"/>
      <c r="BW272" s="133" t="e">
        <f>$AY272*Assembly!AD$4+$AZ272*Assembly!AD$5+$BA272*Assembly!AD$6+$BB272*Assembly!AD$7+$BC272*Assembly!AD$8+$BD272*Assembly!AD$9+$BE272*Assembly!AD$10+$BF272*Assembly!AD$11+$BG272*Assembly!AD$12+$BH272*Assembly!AD$13+$BI272*Assembly!AD$14+$BJ272*Assembly!AD$15+$BK272*Assembly!AD$16+$BL272*Assembly!AD$17+$BM272*Assembly!AD$18+$BN272*Assembly!AD$19+$BO272*Assembly!AD$20+$BP272*Assembly!AD$21+$BQ272*Assembly!AD$22+$BR272*Assembly!AD$23+$BS272*Assembly!AD$24</f>
        <v>#VALUE!</v>
      </c>
      <c r="BX272" s="177" t="e">
        <f t="shared" si="4"/>
        <v>#VALUE!</v>
      </c>
      <c r="BY272" s="178" t="e">
        <f t="shared" si="5"/>
        <v>#VALUE!</v>
      </c>
      <c r="BZ272" s="179" t="e">
        <f t="shared" si="6"/>
        <v>#VALUE!</v>
      </c>
      <c r="CA272" s="178" t="e">
        <f t="shared" si="7"/>
        <v>#VALUE!</v>
      </c>
      <c r="CB272" s="133" t="e">
        <f>$AY272*Assembly!Y$4+$AZ272*Assembly!Y$5+$BA272*Assembly!Y$6+$BB272*Assembly!Y$7+$BC272*Assembly!Y$8+$BD272*Assembly!Y$9+$BE272*Assembly!Y$10+$BF272*Assembly!Y$11+$BG272*Assembly!Y$12+$BH272*Assembly!Y$13+$BI272*Assembly!Y$14+$BJ272*Assembly!Y$15+$BK272*Assembly!Y$16+$BL272*Assembly!Y$17+$BM272*Assembly!Y$18+$BN272*Assembly!Y$19+$BO272*Assembly!Y$20+$BP272*Assembly!Y$21+$BQ272*Assembly!Y$22+$BR272*Assembly!Y$23+$BS272*Assembly!Y$24</f>
        <v>#VALUE!</v>
      </c>
      <c r="CC272" s="133" t="e">
        <f t="shared" si="8"/>
        <v>#VALUE!</v>
      </c>
      <c r="CD272" s="130" t="e">
        <f t="shared" si="9"/>
        <v>#VALUE!</v>
      </c>
      <c r="CE272" s="183" t="e">
        <f>$AY272*Assembly!AC$4+$AZ272*Assembly!AC$5+$BA272*Assembly!AC$6+$BB272*Assembly!AC$7+$BC272*Assembly!AC$8+$BD272*Assembly!AC$9+$BE272*Assembly!AC$10+$BF272*Assembly!AC$11+$BG272*Assembly!AC$12+$BH272*Assembly!AC$13+$BI272*Assembly!AC$14+$BJ272*Assembly!AC$15+$BK272*Assembly!AC$16+$BL272*Assembly!AC$17+$BM272*Assembly!AC$18+$BN272*Assembly!AC$19+$BO272*Assembly!AC$20+$BP272*Assembly!AC$21+$BQ272*Assembly!AC$22+$BR272*Assembly!AC$23+$BS272*Assembly!AC$24</f>
        <v>#VALUE!</v>
      </c>
      <c r="CF272" s="145" t="e">
        <f>$AY272*Assembly!M$4+$AZ272*Assembly!M$5+$BA272*Assembly!M$6+$BB272*Assembly!M$7+$BC272*Assembly!M$8+$BD272*Assembly!M$9+$BE272*Assembly!M$10+$BF272*Assembly!M$11+$BG272*Assembly!M$12+$BH272*Assembly!M$13+$BI272*Assembly!M$14+$BJ272*Assembly!M$15+$BK272*Assembly!M$16+$BL272*Assembly!M$17+$BM272*Assembly!M$18+$BN272*Assembly!M$19+$BO272*Assembly!M$20+$BP272*Assembly!M$21+$BQ272*Assembly!M$22+$BR272*Assembly!M$23+$BS272*Assembly!M$24</f>
        <v>#VALUE!</v>
      </c>
      <c r="CG272" s="145" t="e">
        <f>$AY272*Assembly!N$4+$AZ272*Assembly!N$5+$BA272*Assembly!N$6+$BB272*Assembly!N$7+$BC272*Assembly!N$8+$BD272*Assembly!N$9+$BE272*Assembly!N$10+$BF272*Assembly!N$11+$BG272*Assembly!N$12+$BH272*Assembly!N$13+$BI272*Assembly!N$14+$BJ272*Assembly!N$15+$BK272*Assembly!N$16+$BL272*Assembly!N$17+$BM272*Assembly!N$18+$BN272*Assembly!N$19+$BO272*Assembly!N$20+$BP272*Assembly!N$21+$BQ272*Assembly!N$22+$BR272*Assembly!N$23+$BS272*Assembly!N$24</f>
        <v>#VALUE!</v>
      </c>
      <c r="CH272" s="145" t="e">
        <f>$AY272*Assembly!O$4+$AZ272*Assembly!O$5+$BA272*Assembly!O$6+$BB272*Assembly!O$7+$BC272*Assembly!O$8+$BD272*Assembly!O$9+$BE272*Assembly!O$10+$BF272*Assembly!O$11+$BG272*Assembly!O$12+$BH272*Assembly!O$13+$BI272*Assembly!O$14+$BJ272*Assembly!O$15+$BK272*Assembly!O$16+$BL272*Assembly!O$17+$BM272*Assembly!O$18+$BN272*Assembly!O$19+$BO272*Assembly!O$20+$BP272*Assembly!O$21+$BQ272*Assembly!O$22+$BR272*Assembly!O$23+$BS272*Assembly!O$24</f>
        <v>#VALUE!</v>
      </c>
      <c r="CI272" s="140" t="e">
        <f>$AY272*Assembly!P$4+$AZ272*Assembly!P$5+$BA272*Assembly!P$6+$BB272*Assembly!P$7+$BC272*Assembly!P$8+$BD272*Assembly!P$9+$BE272*Assembly!P$10+$BF272*Assembly!P$11+$BG272*Assembly!P$12+$BH272*Assembly!P$13+$BI272*Assembly!P$14+$BJ272*Assembly!P$15+$BK272*Assembly!P$16+$BL272*Assembly!P$17+$BM272*Assembly!P$18+$BN272*Assembly!P$19+$BO272*Assembly!P$20+$BP272*Assembly!P$21+$BQ272*Assembly!P$22+$BR272*Assembly!P$23+$BS272*Assembly!P$24</f>
        <v>#VALUE!</v>
      </c>
      <c r="CJ272" s="140" t="e">
        <f>$AY272*Assembly!Q$4+$AZ272*Assembly!Q$5+$BA272*Assembly!Q$6+$BB272*Assembly!Q$7+$BC272*Assembly!Q$8+$BD272*Assembly!Q$9+$BE272*Assembly!Q$10+$BF272*Assembly!Q$11+$BG272*Assembly!Q$12+$BH272*Assembly!Q$13+$BI272*Assembly!Q$14+$BJ272*Assembly!Q$15+$BK272*Assembly!Q$16+$BL272*Assembly!Q$17+$BM272*Assembly!Q$18+$BN272*Assembly!Q$19+$BO272*Assembly!Q$20+$BP272*Assembly!Q$21+$BQ272*Assembly!Q$22+$BR272*Assembly!Q$23+$BS272*Assembly!Q$24</f>
        <v>#VALUE!</v>
      </c>
      <c r="CK272" s="145" t="e">
        <f>$AY272*Assembly!R$4+$AZ272*Assembly!R$5+$BA272*Assembly!R$6+$BB272*Assembly!R$7+$BC272*Assembly!R$8+$BD272*Assembly!R$9+$BE272*Assembly!R$10+$BF272*Assembly!R$11+$BG272*Assembly!R$12+$BH272*Assembly!R$13+$BI272*Assembly!R$14+$BJ272*Assembly!R$15+$BK272*Assembly!R$16+$BL272*Assembly!R$17+$BM272*Assembly!R$18+$BN272*Assembly!R$19+$BO272*Assembly!R$20+$BP272*Assembly!R$21+$BQ272*Assembly!R$22+$BR272*Assembly!R$23+$BS272*Assembly!R$24</f>
        <v>#VALUE!</v>
      </c>
      <c r="CL272" s="140" t="e">
        <f>$AY272*Assembly!S$4+$AZ272*Assembly!S$5+$BA272*Assembly!S$6+$BB272*Assembly!S$7+$BC272*Assembly!S$8+$BD272*Assembly!S$9+$BE272*Assembly!S$10+$BF272*Assembly!S$11+$BG272*Assembly!S$12+$BH272*Assembly!S$13+$BI272*Assembly!S$14+$BJ272*Assembly!S$15+$BK272*Assembly!S$16+$BL272*Assembly!S$17+$BM272*Assembly!S$18+$BN272*Assembly!S$19+$BO272*Assembly!S$20+$BP272*Assembly!S$21+$BQ272*Assembly!S$22+$BR272*Assembly!S$23+$BS272*Assembly!S$24</f>
        <v>#VALUE!</v>
      </c>
      <c r="CM272" s="140" t="e">
        <f>$AY272*Assembly!T$4+$AZ272*Assembly!T$5+$BA272*Assembly!T$6+$BB272*Assembly!T$7+$BC272*Assembly!T$8+$BD272*Assembly!T$9+$BE272*Assembly!T$10+$BF272*Assembly!T$11+$BG272*Assembly!T$12+$BH272*Assembly!T$13+$BI272*Assembly!T$14+$BJ272*Assembly!T$15+$BK272*Assembly!T$16+$BL272*Assembly!T$17+$BM272*Assembly!T$18+$BN272*Assembly!T$19+$BO272*Assembly!T$20+$BP272*Assembly!T$21+$BQ272*Assembly!T$22+$BR272*Assembly!T$23+$BS272*Assembly!T$24</f>
        <v>#VALUE!</v>
      </c>
      <c r="CN272" s="140" t="e">
        <f>$AY272*Assembly!U$4+$AZ272*Assembly!U$5+$BA272*Assembly!U$6+$BB272*Assembly!U$7+$BC272*Assembly!U$8+$BD272*Assembly!U$9+$BE272*Assembly!U$10+$BF272*Assembly!U$11+$BG272*Assembly!U$12+$BH272*Assembly!U$13+$BI272*Assembly!U$14+$BJ272*Assembly!U$15+$BK272*Assembly!U$16+$BL272*Assembly!U$17+$BM272*Assembly!U$18+$BN272*Assembly!U$19+$BO272*Assembly!U$20+$BP272*Assembly!U$21+$BQ272*Assembly!U$22+$BR272*Assembly!U$23+$BS272*Assembly!U$24</f>
        <v>#VALUE!</v>
      </c>
      <c r="CO272" s="145" t="e">
        <f>$AY272*Assembly!V$4+$AZ272*Assembly!V$5+$BA272*Assembly!V$6+$BB272*Assembly!V$7+$BC272*Assembly!V$8+$BD272*Assembly!V$9+$BE272*Assembly!V$10+$BF272*Assembly!V$11+$BG272*Assembly!V$12+$BH272*Assembly!V$13+$BI272*Assembly!V$14+$BJ272*Assembly!V$15+$BK272*Assembly!V$16+$BL272*Assembly!V$17+$BM272*Assembly!V$18+$BN272*Assembly!V$19+$BO272*Assembly!V$20+$BP272*Assembly!V$21+$BQ272*Assembly!V$22+$BR272*Assembly!V$23+$BS272*Assembly!V$24</f>
        <v>#VALUE!</v>
      </c>
      <c r="CP272" s="145" t="e">
        <f>CF272*Refining!$F$3</f>
        <v>#VALUE!</v>
      </c>
      <c r="CQ272" s="145" t="e">
        <f>CG272*Refining!$F$4</f>
        <v>#VALUE!</v>
      </c>
      <c r="CR272" s="145" t="e">
        <f>CH272*Refining!$F$5</f>
        <v>#VALUE!</v>
      </c>
      <c r="CS272" s="145" t="e">
        <f>CI272*Refining!$F$6</f>
        <v>#VALUE!</v>
      </c>
      <c r="CT272" s="145" t="e">
        <f>CJ272*Refining!$F$7</f>
        <v>#VALUE!</v>
      </c>
      <c r="CU272" s="145" t="e">
        <f>CK272*Refining!$F$8</f>
        <v>#VALUE!</v>
      </c>
      <c r="CV272" s="145" t="e">
        <f>CL272*Refining!$F$9</f>
        <v>#VALUE!</v>
      </c>
      <c r="CW272" s="145" t="e">
        <f>CM272*Refining!$F$10</f>
        <v>#VALUE!</v>
      </c>
      <c r="CX272" s="145" t="e">
        <f>CN272*Refining!$F$11</f>
        <v>#VALUE!</v>
      </c>
      <c r="CY272" s="145" t="e">
        <f>CO272*Refining!$F$12</f>
        <v>#VALUE!</v>
      </c>
      <c r="CZ272" s="185" t="e">
        <f t="shared" ref="CZ272:DS272" si="1096">IF(CF272 = 0, "", CF272)</f>
        <v>#VALUE!</v>
      </c>
      <c r="DA272" s="189" t="e">
        <f t="shared" si="1096"/>
        <v>#VALUE!</v>
      </c>
      <c r="DB272" s="189" t="e">
        <f t="shared" si="1096"/>
        <v>#VALUE!</v>
      </c>
      <c r="DC272" s="186" t="e">
        <f t="shared" si="1096"/>
        <v>#VALUE!</v>
      </c>
      <c r="DD272" s="186" t="e">
        <f t="shared" si="1096"/>
        <v>#VALUE!</v>
      </c>
      <c r="DE272" s="186" t="e">
        <f t="shared" si="1096"/>
        <v>#VALUE!</v>
      </c>
      <c r="DF272" s="186" t="e">
        <f t="shared" si="1096"/>
        <v>#VALUE!</v>
      </c>
      <c r="DG272" s="186" t="e">
        <f t="shared" si="1096"/>
        <v>#VALUE!</v>
      </c>
      <c r="DH272" s="186" t="e">
        <f t="shared" si="1096"/>
        <v>#VALUE!</v>
      </c>
      <c r="DI272" s="187" t="e">
        <f t="shared" si="1096"/>
        <v>#VALUE!</v>
      </c>
      <c r="DJ272" s="185" t="e">
        <f t="shared" si="1096"/>
        <v>#VALUE!</v>
      </c>
      <c r="DK272" s="189" t="e">
        <f t="shared" si="1096"/>
        <v>#VALUE!</v>
      </c>
      <c r="DL272" s="189" t="e">
        <f t="shared" si="1096"/>
        <v>#VALUE!</v>
      </c>
      <c r="DM272" s="186" t="e">
        <f t="shared" si="1096"/>
        <v>#VALUE!</v>
      </c>
      <c r="DN272" s="211" t="e">
        <f t="shared" si="1096"/>
        <v>#VALUE!</v>
      </c>
      <c r="DO272" s="186" t="e">
        <f t="shared" si="1096"/>
        <v>#VALUE!</v>
      </c>
      <c r="DP272" s="186" t="e">
        <f t="shared" si="1096"/>
        <v>#VALUE!</v>
      </c>
      <c r="DQ272" s="186" t="e">
        <f t="shared" si="1096"/>
        <v>#VALUE!</v>
      </c>
      <c r="DR272" s="186" t="e">
        <f t="shared" si="1096"/>
        <v>#VALUE!</v>
      </c>
      <c r="DS272" s="187" t="e">
        <f t="shared" si="1096"/>
        <v>#VALUE!</v>
      </c>
      <c r="DT272" s="185" t="e">
        <f t="shared" si="11"/>
        <v>#VALUE!</v>
      </c>
      <c r="DU272" s="189" t="e">
        <f t="shared" si="12"/>
        <v>#VALUE!</v>
      </c>
      <c r="DV272" s="133" t="e">
        <f>CZ272*'Ores &amp; Ingots'!$C$3+DA272*'Ores &amp; Ingots'!$C$4+DB272*'Ores &amp; Ingots'!$C$5+DC272*'Ores &amp; Ingots'!$C$6+DD272*'Ores &amp; Ingots'!$C$7+DE272*'Ores &amp; Ingots'!$C$8+DF272*'Ores &amp; Ingots'!$C$9+DG272*'Ores &amp; Ingots'!$C$10+DH272*'Ores &amp; Ingots'!$C$11+DI272*'Ores &amp; Ingots'!$C$12</f>
        <v>#VALUE!</v>
      </c>
      <c r="DW272" s="133" t="e">
        <f>DJ272*'Ores &amp; Ingots'!$B$3+DK272*'Ores &amp; Ingots'!$B$4+DL272*'Ores &amp; Ingots'!$B$5+DM272*'Ores &amp; Ingots'!$B$6+DN272*'Ores &amp; Ingots'!$B$7+DO272*'Ores &amp; Ingots'!$B$8+DP272*'Ores &amp; Ingots'!$B$9+DQ272*'Ores &amp; Ingots'!$B$10+DR272*'Ores &amp; Ingots'!$B$11+DS272*'Ores &amp; Ingots'!$B$12</f>
        <v>#VALUE!</v>
      </c>
      <c r="DX272" s="189" t="e">
        <f>CZ272*Refining!$G$3+DA272*Refining!$G$4+DB272*Refining!$G$5+DC272*Refining!$G$6+DD272*Refining!$G$7+DE272*Refining!$G$8+DF272*Refining!$G$9+DG272*Refining!$G$10+DH272*Refining!$G$11+DI272*Refining!$G$12</f>
        <v>#VALUE!</v>
      </c>
      <c r="DY272" s="189" t="e">
        <f t="shared" si="13"/>
        <v>#VALUE!</v>
      </c>
      <c r="DZ272" s="192" t="e">
        <f t="shared" si="14"/>
        <v>#VALUE!</v>
      </c>
      <c r="EA272" s="185" t="e">
        <f t="shared" si="15"/>
        <v>#VALUE!</v>
      </c>
      <c r="EB272" s="194" t="e">
        <f t="shared" ref="EB272:EC272" si="1097">EA272/60</f>
        <v>#VALUE!</v>
      </c>
      <c r="EC272" s="194" t="e">
        <f t="shared" si="1097"/>
        <v>#VALUE!</v>
      </c>
      <c r="ED272" s="185" t="e">
        <f t="shared" si="17"/>
        <v>#VALUE!</v>
      </c>
      <c r="EE272" s="194" t="e">
        <f t="shared" ref="EE272:EF272" si="1098">ED272/1000</f>
        <v>#VALUE!</v>
      </c>
      <c r="EF272" s="196" t="e">
        <f t="shared" si="1098"/>
        <v>#VALUE!</v>
      </c>
      <c r="EG272" s="130" t="e">
        <f t="shared" si="19"/>
        <v>#VALUE!</v>
      </c>
      <c r="EH272" s="132" t="e">
        <f t="shared" si="20"/>
        <v>#VALUE!</v>
      </c>
      <c r="EI272" s="133" t="s">
        <v>28</v>
      </c>
    </row>
    <row r="273" spans="1:139" ht="12.75" x14ac:dyDescent="0.2">
      <c r="A273" s="864"/>
      <c r="B273" s="365" t="s">
        <v>426</v>
      </c>
      <c r="C273" s="137" t="s">
        <v>155</v>
      </c>
      <c r="D273" s="137">
        <v>1</v>
      </c>
      <c r="E273" s="137">
        <v>1</v>
      </c>
      <c r="F273" s="137">
        <v>1</v>
      </c>
      <c r="G273" s="139">
        <f t="shared" si="0"/>
        <v>0.125</v>
      </c>
      <c r="H273" s="140">
        <v>5</v>
      </c>
      <c r="I273" s="140">
        <v>12.5</v>
      </c>
      <c r="J273" s="140">
        <f>H273/Main!$D$9</f>
        <v>1</v>
      </c>
      <c r="K273" s="140">
        <f>I273/Main!$D$10</f>
        <v>6.25</v>
      </c>
      <c r="L273" s="140">
        <f t="shared" si="1"/>
        <v>6.25</v>
      </c>
      <c r="M273" s="140">
        <v>1</v>
      </c>
      <c r="N273" s="143"/>
      <c r="O273" s="143"/>
      <c r="P273" s="143"/>
      <c r="Q273" s="145"/>
      <c r="R273" s="143"/>
      <c r="S273" s="146"/>
      <c r="T273" s="146"/>
      <c r="U273" s="143"/>
      <c r="V273" s="143"/>
      <c r="W273" s="146"/>
      <c r="X273" s="146"/>
      <c r="Y273" s="143"/>
      <c r="Z273" s="143"/>
      <c r="AA273" s="143"/>
      <c r="AB273" s="143"/>
      <c r="AC273" s="362"/>
      <c r="AD273" s="167">
        <v>3</v>
      </c>
      <c r="AE273" s="133">
        <v>0</v>
      </c>
      <c r="AF273" s="133">
        <v>0</v>
      </c>
      <c r="AG273" s="133">
        <v>0</v>
      </c>
      <c r="AH273" s="133">
        <v>0</v>
      </c>
      <c r="AI273" s="133">
        <v>0</v>
      </c>
      <c r="AJ273" s="133">
        <v>0</v>
      </c>
      <c r="AK273" s="133">
        <v>0</v>
      </c>
      <c r="AL273" s="133">
        <v>0</v>
      </c>
      <c r="AM273" s="133">
        <v>0</v>
      </c>
      <c r="AN273" s="133">
        <v>0</v>
      </c>
      <c r="AO273" s="133">
        <v>1</v>
      </c>
      <c r="AP273" s="133">
        <v>0</v>
      </c>
      <c r="AQ273" s="133">
        <v>0</v>
      </c>
      <c r="AR273" s="133">
        <v>0</v>
      </c>
      <c r="AS273" s="133">
        <v>0</v>
      </c>
      <c r="AT273" s="133">
        <v>0</v>
      </c>
      <c r="AU273" s="133">
        <v>0</v>
      </c>
      <c r="AV273" s="133">
        <v>0</v>
      </c>
      <c r="AW273" s="133">
        <v>0</v>
      </c>
      <c r="AX273" s="133">
        <v>0</v>
      </c>
      <c r="AY273" s="406">
        <f t="shared" ref="AY273:BS273" si="1099">IF(AD273 = 0, "", AD273)</f>
        <v>3</v>
      </c>
      <c r="AZ273" s="137" t="str">
        <f t="shared" si="1099"/>
        <v/>
      </c>
      <c r="BA273" s="137" t="str">
        <f t="shared" si="1099"/>
        <v/>
      </c>
      <c r="BB273" s="137" t="str">
        <f t="shared" si="1099"/>
        <v/>
      </c>
      <c r="BC273" s="137" t="str">
        <f t="shared" si="1099"/>
        <v/>
      </c>
      <c r="BD273" s="137" t="str">
        <f t="shared" si="1099"/>
        <v/>
      </c>
      <c r="BE273" s="137" t="str">
        <f t="shared" si="1099"/>
        <v/>
      </c>
      <c r="BF273" s="137" t="str">
        <f t="shared" si="1099"/>
        <v/>
      </c>
      <c r="BG273" s="137" t="str">
        <f t="shared" si="1099"/>
        <v/>
      </c>
      <c r="BH273" s="137" t="str">
        <f t="shared" si="1099"/>
        <v/>
      </c>
      <c r="BI273" s="137" t="str">
        <f t="shared" si="1099"/>
        <v/>
      </c>
      <c r="BJ273" s="133">
        <f t="shared" si="1099"/>
        <v>1</v>
      </c>
      <c r="BK273" s="137" t="str">
        <f t="shared" si="1099"/>
        <v/>
      </c>
      <c r="BL273" s="137" t="str">
        <f t="shared" si="1099"/>
        <v/>
      </c>
      <c r="BM273" s="137" t="str">
        <f t="shared" si="1099"/>
        <v/>
      </c>
      <c r="BN273" s="137" t="str">
        <f t="shared" si="1099"/>
        <v/>
      </c>
      <c r="BO273" s="137" t="str">
        <f t="shared" si="1099"/>
        <v/>
      </c>
      <c r="BP273" s="137" t="str">
        <f t="shared" si="1099"/>
        <v/>
      </c>
      <c r="BQ273" s="137" t="str">
        <f t="shared" si="1099"/>
        <v/>
      </c>
      <c r="BR273" s="137" t="str">
        <f t="shared" si="1099"/>
        <v/>
      </c>
      <c r="BS273" s="169" t="str">
        <f t="shared" si="1099"/>
        <v/>
      </c>
      <c r="BT273" s="174" t="e">
        <f>$AY273*Assembly!Z$4+$AZ273*Assembly!Z$5+$BA273*Assembly!Z$6+$BB273*Assembly!Z$7+$BC273*Assembly!Z$8+$BD273*Assembly!Z$9+$BE273*Assembly!Z$10+$BF273*Assembly!Z$11+$BG273*Assembly!Z$12+$BH273*Assembly!Z$13+$BI273*Assembly!Z$14+$BJ273*Assembly!Z$15+$BK273*Assembly!Z$16+$BL273*Assembly!Z$17+$BM273*Assembly!Z$18+$BN273*Assembly!Z$19+$BO273*Assembly!Z$20+$BP273*Assembly!Z$21+$BQ273*Assembly!Z$22+$BR273*Assembly!Z$23+$BS273*Assembly!Z$24</f>
        <v>#VALUE!</v>
      </c>
      <c r="BU273" s="133" t="e">
        <f t="shared" si="3"/>
        <v>#VALUE!</v>
      </c>
      <c r="BV273" s="133"/>
      <c r="BW273" s="133" t="e">
        <f>$AY273*Assembly!AD$4+$AZ273*Assembly!AD$5+$BA273*Assembly!AD$6+$BB273*Assembly!AD$7+$BC273*Assembly!AD$8+$BD273*Assembly!AD$9+$BE273*Assembly!AD$10+$BF273*Assembly!AD$11+$BG273*Assembly!AD$12+$BH273*Assembly!AD$13+$BI273*Assembly!AD$14+$BJ273*Assembly!AD$15+$BK273*Assembly!AD$16+$BL273*Assembly!AD$17+$BM273*Assembly!AD$18+$BN273*Assembly!AD$19+$BO273*Assembly!AD$20+$BP273*Assembly!AD$21+$BQ273*Assembly!AD$22+$BR273*Assembly!AD$23+$BS273*Assembly!AD$24</f>
        <v>#VALUE!</v>
      </c>
      <c r="BX273" s="177" t="e">
        <f t="shared" si="4"/>
        <v>#VALUE!</v>
      </c>
      <c r="BY273" s="178" t="e">
        <f t="shared" si="5"/>
        <v>#VALUE!</v>
      </c>
      <c r="BZ273" s="179" t="e">
        <f t="shared" si="6"/>
        <v>#VALUE!</v>
      </c>
      <c r="CA273" s="178" t="e">
        <f t="shared" si="7"/>
        <v>#VALUE!</v>
      </c>
      <c r="CB273" s="133" t="e">
        <f>$AY273*Assembly!Y$4+$AZ273*Assembly!Y$5+$BA273*Assembly!Y$6+$BB273*Assembly!Y$7+$BC273*Assembly!Y$8+$BD273*Assembly!Y$9+$BE273*Assembly!Y$10+$BF273*Assembly!Y$11+$BG273*Assembly!Y$12+$BH273*Assembly!Y$13+$BI273*Assembly!Y$14+$BJ273*Assembly!Y$15+$BK273*Assembly!Y$16+$BL273*Assembly!Y$17+$BM273*Assembly!Y$18+$BN273*Assembly!Y$19+$BO273*Assembly!Y$20+$BP273*Assembly!Y$21+$BQ273*Assembly!Y$22+$BR273*Assembly!Y$23+$BS273*Assembly!Y$24</f>
        <v>#VALUE!</v>
      </c>
      <c r="CC273" s="133" t="e">
        <f t="shared" si="8"/>
        <v>#VALUE!</v>
      </c>
      <c r="CD273" s="130" t="e">
        <f t="shared" si="9"/>
        <v>#VALUE!</v>
      </c>
      <c r="CE273" s="183" t="e">
        <f>$AY273*Assembly!AC$4+$AZ273*Assembly!AC$5+$BA273*Assembly!AC$6+$BB273*Assembly!AC$7+$BC273*Assembly!AC$8+$BD273*Assembly!AC$9+$BE273*Assembly!AC$10+$BF273*Assembly!AC$11+$BG273*Assembly!AC$12+$BH273*Assembly!AC$13+$BI273*Assembly!AC$14+$BJ273*Assembly!AC$15+$BK273*Assembly!AC$16+$BL273*Assembly!AC$17+$BM273*Assembly!AC$18+$BN273*Assembly!AC$19+$BO273*Assembly!AC$20+$BP273*Assembly!AC$21+$BQ273*Assembly!AC$22+$BR273*Assembly!AC$23+$BS273*Assembly!AC$24</f>
        <v>#VALUE!</v>
      </c>
      <c r="CF273" s="145" t="e">
        <f>$AY273*Assembly!M$4+$AZ273*Assembly!M$5+$BA273*Assembly!M$6+$BB273*Assembly!M$7+$BC273*Assembly!M$8+$BD273*Assembly!M$9+$BE273*Assembly!M$10+$BF273*Assembly!M$11+$BG273*Assembly!M$12+$BH273*Assembly!M$13+$BI273*Assembly!M$14+$BJ273*Assembly!M$15+$BK273*Assembly!M$16+$BL273*Assembly!M$17+$BM273*Assembly!M$18+$BN273*Assembly!M$19+$BO273*Assembly!M$20+$BP273*Assembly!M$21+$BQ273*Assembly!M$22+$BR273*Assembly!M$23+$BS273*Assembly!M$24</f>
        <v>#VALUE!</v>
      </c>
      <c r="CG273" s="145" t="e">
        <f>$AY273*Assembly!N$4+$AZ273*Assembly!N$5+$BA273*Assembly!N$6+$BB273*Assembly!N$7+$BC273*Assembly!N$8+$BD273*Assembly!N$9+$BE273*Assembly!N$10+$BF273*Assembly!N$11+$BG273*Assembly!N$12+$BH273*Assembly!N$13+$BI273*Assembly!N$14+$BJ273*Assembly!N$15+$BK273*Assembly!N$16+$BL273*Assembly!N$17+$BM273*Assembly!N$18+$BN273*Assembly!N$19+$BO273*Assembly!N$20+$BP273*Assembly!N$21+$BQ273*Assembly!N$22+$BR273*Assembly!N$23+$BS273*Assembly!N$24</f>
        <v>#VALUE!</v>
      </c>
      <c r="CH273" s="145" t="e">
        <f>$AY273*Assembly!O$4+$AZ273*Assembly!O$5+$BA273*Assembly!O$6+$BB273*Assembly!O$7+$BC273*Assembly!O$8+$BD273*Assembly!O$9+$BE273*Assembly!O$10+$BF273*Assembly!O$11+$BG273*Assembly!O$12+$BH273*Assembly!O$13+$BI273*Assembly!O$14+$BJ273*Assembly!O$15+$BK273*Assembly!O$16+$BL273*Assembly!O$17+$BM273*Assembly!O$18+$BN273*Assembly!O$19+$BO273*Assembly!O$20+$BP273*Assembly!O$21+$BQ273*Assembly!O$22+$BR273*Assembly!O$23+$BS273*Assembly!O$24</f>
        <v>#VALUE!</v>
      </c>
      <c r="CI273" s="140" t="e">
        <f>$AY273*Assembly!P$4+$AZ273*Assembly!P$5+$BA273*Assembly!P$6+$BB273*Assembly!P$7+$BC273*Assembly!P$8+$BD273*Assembly!P$9+$BE273*Assembly!P$10+$BF273*Assembly!P$11+$BG273*Assembly!P$12+$BH273*Assembly!P$13+$BI273*Assembly!P$14+$BJ273*Assembly!P$15+$BK273*Assembly!P$16+$BL273*Assembly!P$17+$BM273*Assembly!P$18+$BN273*Assembly!P$19+$BO273*Assembly!P$20+$BP273*Assembly!P$21+$BQ273*Assembly!P$22+$BR273*Assembly!P$23+$BS273*Assembly!P$24</f>
        <v>#VALUE!</v>
      </c>
      <c r="CJ273" s="140" t="e">
        <f>$AY273*Assembly!Q$4+$AZ273*Assembly!Q$5+$BA273*Assembly!Q$6+$BB273*Assembly!Q$7+$BC273*Assembly!Q$8+$BD273*Assembly!Q$9+$BE273*Assembly!Q$10+$BF273*Assembly!Q$11+$BG273*Assembly!Q$12+$BH273*Assembly!Q$13+$BI273*Assembly!Q$14+$BJ273*Assembly!Q$15+$BK273*Assembly!Q$16+$BL273*Assembly!Q$17+$BM273*Assembly!Q$18+$BN273*Assembly!Q$19+$BO273*Assembly!Q$20+$BP273*Assembly!Q$21+$BQ273*Assembly!Q$22+$BR273*Assembly!Q$23+$BS273*Assembly!Q$24</f>
        <v>#VALUE!</v>
      </c>
      <c r="CK273" s="145" t="e">
        <f>$AY273*Assembly!R$4+$AZ273*Assembly!R$5+$BA273*Assembly!R$6+$BB273*Assembly!R$7+$BC273*Assembly!R$8+$BD273*Assembly!R$9+$BE273*Assembly!R$10+$BF273*Assembly!R$11+$BG273*Assembly!R$12+$BH273*Assembly!R$13+$BI273*Assembly!R$14+$BJ273*Assembly!R$15+$BK273*Assembly!R$16+$BL273*Assembly!R$17+$BM273*Assembly!R$18+$BN273*Assembly!R$19+$BO273*Assembly!R$20+$BP273*Assembly!R$21+$BQ273*Assembly!R$22+$BR273*Assembly!R$23+$BS273*Assembly!R$24</f>
        <v>#VALUE!</v>
      </c>
      <c r="CL273" s="140" t="e">
        <f>$AY273*Assembly!S$4+$AZ273*Assembly!S$5+$BA273*Assembly!S$6+$BB273*Assembly!S$7+$BC273*Assembly!S$8+$BD273*Assembly!S$9+$BE273*Assembly!S$10+$BF273*Assembly!S$11+$BG273*Assembly!S$12+$BH273*Assembly!S$13+$BI273*Assembly!S$14+$BJ273*Assembly!S$15+$BK273*Assembly!S$16+$BL273*Assembly!S$17+$BM273*Assembly!S$18+$BN273*Assembly!S$19+$BO273*Assembly!S$20+$BP273*Assembly!S$21+$BQ273*Assembly!S$22+$BR273*Assembly!S$23+$BS273*Assembly!S$24</f>
        <v>#VALUE!</v>
      </c>
      <c r="CM273" s="140" t="e">
        <f>$AY273*Assembly!T$4+$AZ273*Assembly!T$5+$BA273*Assembly!T$6+$BB273*Assembly!T$7+$BC273*Assembly!T$8+$BD273*Assembly!T$9+$BE273*Assembly!T$10+$BF273*Assembly!T$11+$BG273*Assembly!T$12+$BH273*Assembly!T$13+$BI273*Assembly!T$14+$BJ273*Assembly!T$15+$BK273*Assembly!T$16+$BL273*Assembly!T$17+$BM273*Assembly!T$18+$BN273*Assembly!T$19+$BO273*Assembly!T$20+$BP273*Assembly!T$21+$BQ273*Assembly!T$22+$BR273*Assembly!T$23+$BS273*Assembly!T$24</f>
        <v>#VALUE!</v>
      </c>
      <c r="CN273" s="140" t="e">
        <f>$AY273*Assembly!U$4+$AZ273*Assembly!U$5+$BA273*Assembly!U$6+$BB273*Assembly!U$7+$BC273*Assembly!U$8+$BD273*Assembly!U$9+$BE273*Assembly!U$10+$BF273*Assembly!U$11+$BG273*Assembly!U$12+$BH273*Assembly!U$13+$BI273*Assembly!U$14+$BJ273*Assembly!U$15+$BK273*Assembly!U$16+$BL273*Assembly!U$17+$BM273*Assembly!U$18+$BN273*Assembly!U$19+$BO273*Assembly!U$20+$BP273*Assembly!U$21+$BQ273*Assembly!U$22+$BR273*Assembly!U$23+$BS273*Assembly!U$24</f>
        <v>#VALUE!</v>
      </c>
      <c r="CO273" s="145" t="e">
        <f>$AY273*Assembly!V$4+$AZ273*Assembly!V$5+$BA273*Assembly!V$6+$BB273*Assembly!V$7+$BC273*Assembly!V$8+$BD273*Assembly!V$9+$BE273*Assembly!V$10+$BF273*Assembly!V$11+$BG273*Assembly!V$12+$BH273*Assembly!V$13+$BI273*Assembly!V$14+$BJ273*Assembly!V$15+$BK273*Assembly!V$16+$BL273*Assembly!V$17+$BM273*Assembly!V$18+$BN273*Assembly!V$19+$BO273*Assembly!V$20+$BP273*Assembly!V$21+$BQ273*Assembly!V$22+$BR273*Assembly!V$23+$BS273*Assembly!V$24</f>
        <v>#VALUE!</v>
      </c>
      <c r="CP273" s="145" t="e">
        <f>CF273*Refining!$F$3</f>
        <v>#VALUE!</v>
      </c>
      <c r="CQ273" s="145" t="e">
        <f>CG273*Refining!$F$4</f>
        <v>#VALUE!</v>
      </c>
      <c r="CR273" s="145" t="e">
        <f>CH273*Refining!$F$5</f>
        <v>#VALUE!</v>
      </c>
      <c r="CS273" s="145" t="e">
        <f>CI273*Refining!$F$6</f>
        <v>#VALUE!</v>
      </c>
      <c r="CT273" s="145" t="e">
        <f>CJ273*Refining!$F$7</f>
        <v>#VALUE!</v>
      </c>
      <c r="CU273" s="145" t="e">
        <f>CK273*Refining!$F$8</f>
        <v>#VALUE!</v>
      </c>
      <c r="CV273" s="145" t="e">
        <f>CL273*Refining!$F$9</f>
        <v>#VALUE!</v>
      </c>
      <c r="CW273" s="145" t="e">
        <f>CM273*Refining!$F$10</f>
        <v>#VALUE!</v>
      </c>
      <c r="CX273" s="145" t="e">
        <f>CN273*Refining!$F$11</f>
        <v>#VALUE!</v>
      </c>
      <c r="CY273" s="145" t="e">
        <f>CO273*Refining!$F$12</f>
        <v>#VALUE!</v>
      </c>
      <c r="CZ273" s="185" t="e">
        <f t="shared" ref="CZ273:DS273" si="1100">IF(CF273 = 0, "", CF273)</f>
        <v>#VALUE!</v>
      </c>
      <c r="DA273" s="189" t="e">
        <f t="shared" si="1100"/>
        <v>#VALUE!</v>
      </c>
      <c r="DB273" s="189" t="e">
        <f t="shared" si="1100"/>
        <v>#VALUE!</v>
      </c>
      <c r="DC273" s="186" t="e">
        <f t="shared" si="1100"/>
        <v>#VALUE!</v>
      </c>
      <c r="DD273" s="186" t="e">
        <f t="shared" si="1100"/>
        <v>#VALUE!</v>
      </c>
      <c r="DE273" s="186" t="e">
        <f t="shared" si="1100"/>
        <v>#VALUE!</v>
      </c>
      <c r="DF273" s="186" t="e">
        <f t="shared" si="1100"/>
        <v>#VALUE!</v>
      </c>
      <c r="DG273" s="186" t="e">
        <f t="shared" si="1100"/>
        <v>#VALUE!</v>
      </c>
      <c r="DH273" s="186" t="e">
        <f t="shared" si="1100"/>
        <v>#VALUE!</v>
      </c>
      <c r="DI273" s="187" t="e">
        <f t="shared" si="1100"/>
        <v>#VALUE!</v>
      </c>
      <c r="DJ273" s="185" t="e">
        <f t="shared" si="1100"/>
        <v>#VALUE!</v>
      </c>
      <c r="DK273" s="189" t="e">
        <f t="shared" si="1100"/>
        <v>#VALUE!</v>
      </c>
      <c r="DL273" s="189" t="e">
        <f t="shared" si="1100"/>
        <v>#VALUE!</v>
      </c>
      <c r="DM273" s="186" t="e">
        <f t="shared" si="1100"/>
        <v>#VALUE!</v>
      </c>
      <c r="DN273" s="211" t="e">
        <f t="shared" si="1100"/>
        <v>#VALUE!</v>
      </c>
      <c r="DO273" s="186" t="e">
        <f t="shared" si="1100"/>
        <v>#VALUE!</v>
      </c>
      <c r="DP273" s="186" t="e">
        <f t="shared" si="1100"/>
        <v>#VALUE!</v>
      </c>
      <c r="DQ273" s="186" t="e">
        <f t="shared" si="1100"/>
        <v>#VALUE!</v>
      </c>
      <c r="DR273" s="186" t="e">
        <f t="shared" si="1100"/>
        <v>#VALUE!</v>
      </c>
      <c r="DS273" s="187" t="e">
        <f t="shared" si="1100"/>
        <v>#VALUE!</v>
      </c>
      <c r="DT273" s="185" t="e">
        <f t="shared" si="11"/>
        <v>#VALUE!</v>
      </c>
      <c r="DU273" s="189" t="e">
        <f t="shared" si="12"/>
        <v>#VALUE!</v>
      </c>
      <c r="DV273" s="133" t="e">
        <f>CZ273*'Ores &amp; Ingots'!$C$3+DA273*'Ores &amp; Ingots'!$C$4+DB273*'Ores &amp; Ingots'!$C$5+DC273*'Ores &amp; Ingots'!$C$6+DD273*'Ores &amp; Ingots'!$C$7+DE273*'Ores &amp; Ingots'!$C$8+DF273*'Ores &amp; Ingots'!$C$9+DG273*'Ores &amp; Ingots'!$C$10+DH273*'Ores &amp; Ingots'!$C$11+DI273*'Ores &amp; Ingots'!$C$12</f>
        <v>#VALUE!</v>
      </c>
      <c r="DW273" s="133" t="e">
        <f>DJ273*'Ores &amp; Ingots'!$B$3+DK273*'Ores &amp; Ingots'!$B$4+DL273*'Ores &amp; Ingots'!$B$5+DM273*'Ores &amp; Ingots'!$B$6+DN273*'Ores &amp; Ingots'!$B$7+DO273*'Ores &amp; Ingots'!$B$8+DP273*'Ores &amp; Ingots'!$B$9+DQ273*'Ores &amp; Ingots'!$B$10+DR273*'Ores &amp; Ingots'!$B$11+DS273*'Ores &amp; Ingots'!$B$12</f>
        <v>#VALUE!</v>
      </c>
      <c r="DX273" s="189" t="e">
        <f>CZ273*Refining!$G$3+DA273*Refining!$G$4+DB273*Refining!$G$5+DC273*Refining!$G$6+DD273*Refining!$G$7+DE273*Refining!$G$8+DF273*Refining!$G$9+DG273*Refining!$G$10+DH273*Refining!$G$11+DI273*Refining!$G$12</f>
        <v>#VALUE!</v>
      </c>
      <c r="DY273" s="189" t="e">
        <f t="shared" si="13"/>
        <v>#VALUE!</v>
      </c>
      <c r="DZ273" s="192" t="e">
        <f t="shared" si="14"/>
        <v>#VALUE!</v>
      </c>
      <c r="EA273" s="185" t="e">
        <f t="shared" si="15"/>
        <v>#VALUE!</v>
      </c>
      <c r="EB273" s="194" t="e">
        <f t="shared" ref="EB273:EC273" si="1101">EA273/60</f>
        <v>#VALUE!</v>
      </c>
      <c r="EC273" s="194" t="e">
        <f t="shared" si="1101"/>
        <v>#VALUE!</v>
      </c>
      <c r="ED273" s="185" t="e">
        <f t="shared" si="17"/>
        <v>#VALUE!</v>
      </c>
      <c r="EE273" s="194" t="e">
        <f t="shared" ref="EE273:EF273" si="1102">ED273/1000</f>
        <v>#VALUE!</v>
      </c>
      <c r="EF273" s="196" t="e">
        <f t="shared" si="1102"/>
        <v>#VALUE!</v>
      </c>
      <c r="EG273" s="130" t="e">
        <f t="shared" si="19"/>
        <v>#VALUE!</v>
      </c>
      <c r="EH273" s="132" t="e">
        <f t="shared" si="20"/>
        <v>#VALUE!</v>
      </c>
      <c r="EI273" s="133" t="s">
        <v>28</v>
      </c>
    </row>
    <row r="274" spans="1:139" ht="12.75" x14ac:dyDescent="0.2">
      <c r="A274" s="864"/>
      <c r="B274" s="365" t="s">
        <v>427</v>
      </c>
      <c r="C274" s="137" t="s">
        <v>155</v>
      </c>
      <c r="D274" s="137">
        <v>1</v>
      </c>
      <c r="E274" s="137">
        <v>1</v>
      </c>
      <c r="F274" s="137">
        <v>1</v>
      </c>
      <c r="G274" s="139">
        <f t="shared" si="0"/>
        <v>0.125</v>
      </c>
      <c r="H274" s="140">
        <v>3</v>
      </c>
      <c r="I274" s="140">
        <v>7.5</v>
      </c>
      <c r="J274" s="140">
        <f>H274/Main!$D$9</f>
        <v>0.6</v>
      </c>
      <c r="K274" s="140">
        <f>I274/Main!$D$10</f>
        <v>3.75</v>
      </c>
      <c r="L274" s="140">
        <f t="shared" si="1"/>
        <v>6.25</v>
      </c>
      <c r="M274" s="140">
        <v>1</v>
      </c>
      <c r="N274" s="143"/>
      <c r="O274" s="143"/>
      <c r="P274" s="143"/>
      <c r="Q274" s="145"/>
      <c r="R274" s="143"/>
      <c r="S274" s="146"/>
      <c r="T274" s="146"/>
      <c r="U274" s="143"/>
      <c r="V274" s="143"/>
      <c r="W274" s="146"/>
      <c r="X274" s="146"/>
      <c r="Y274" s="143"/>
      <c r="Z274" s="143"/>
      <c r="AA274" s="143"/>
      <c r="AB274" s="143"/>
      <c r="AC274" s="362"/>
      <c r="AD274" s="167">
        <v>2</v>
      </c>
      <c r="AE274" s="133">
        <v>0</v>
      </c>
      <c r="AF274" s="133">
        <v>0</v>
      </c>
      <c r="AG274" s="133">
        <v>0</v>
      </c>
      <c r="AH274" s="133">
        <v>0</v>
      </c>
      <c r="AI274" s="133">
        <v>0</v>
      </c>
      <c r="AJ274" s="133">
        <v>0</v>
      </c>
      <c r="AK274" s="133">
        <v>0</v>
      </c>
      <c r="AL274" s="133">
        <v>0</v>
      </c>
      <c r="AM274" s="133">
        <v>0</v>
      </c>
      <c r="AN274" s="133">
        <v>0</v>
      </c>
      <c r="AO274" s="133">
        <v>1</v>
      </c>
      <c r="AP274" s="133">
        <v>0</v>
      </c>
      <c r="AQ274" s="133">
        <v>0</v>
      </c>
      <c r="AR274" s="133">
        <v>0</v>
      </c>
      <c r="AS274" s="133">
        <v>0</v>
      </c>
      <c r="AT274" s="133">
        <v>0</v>
      </c>
      <c r="AU274" s="133">
        <v>0</v>
      </c>
      <c r="AV274" s="133">
        <v>0</v>
      </c>
      <c r="AW274" s="133">
        <v>0</v>
      </c>
      <c r="AX274" s="133">
        <v>0</v>
      </c>
      <c r="AY274" s="406">
        <f t="shared" ref="AY274:BS274" si="1103">IF(AD274 = 0, "", AD274)</f>
        <v>2</v>
      </c>
      <c r="AZ274" s="137" t="str">
        <f t="shared" si="1103"/>
        <v/>
      </c>
      <c r="BA274" s="137" t="str">
        <f t="shared" si="1103"/>
        <v/>
      </c>
      <c r="BB274" s="137" t="str">
        <f t="shared" si="1103"/>
        <v/>
      </c>
      <c r="BC274" s="137" t="str">
        <f t="shared" si="1103"/>
        <v/>
      </c>
      <c r="BD274" s="137" t="str">
        <f t="shared" si="1103"/>
        <v/>
      </c>
      <c r="BE274" s="137" t="str">
        <f t="shared" si="1103"/>
        <v/>
      </c>
      <c r="BF274" s="137" t="str">
        <f t="shared" si="1103"/>
        <v/>
      </c>
      <c r="BG274" s="137" t="str">
        <f t="shared" si="1103"/>
        <v/>
      </c>
      <c r="BH274" s="137" t="str">
        <f t="shared" si="1103"/>
        <v/>
      </c>
      <c r="BI274" s="137" t="str">
        <f t="shared" si="1103"/>
        <v/>
      </c>
      <c r="BJ274" s="133">
        <f t="shared" si="1103"/>
        <v>1</v>
      </c>
      <c r="BK274" s="137" t="str">
        <f t="shared" si="1103"/>
        <v/>
      </c>
      <c r="BL274" s="137" t="str">
        <f t="shared" si="1103"/>
        <v/>
      </c>
      <c r="BM274" s="137" t="str">
        <f t="shared" si="1103"/>
        <v/>
      </c>
      <c r="BN274" s="137" t="str">
        <f t="shared" si="1103"/>
        <v/>
      </c>
      <c r="BO274" s="137" t="str">
        <f t="shared" si="1103"/>
        <v/>
      </c>
      <c r="BP274" s="137" t="str">
        <f t="shared" si="1103"/>
        <v/>
      </c>
      <c r="BQ274" s="137" t="str">
        <f t="shared" si="1103"/>
        <v/>
      </c>
      <c r="BR274" s="137" t="str">
        <f t="shared" si="1103"/>
        <v/>
      </c>
      <c r="BS274" s="169" t="str">
        <f t="shared" si="1103"/>
        <v/>
      </c>
      <c r="BT274" s="174" t="e">
        <f>$AY274*Assembly!Z$4+$AZ274*Assembly!Z$5+$BA274*Assembly!Z$6+$BB274*Assembly!Z$7+$BC274*Assembly!Z$8+$BD274*Assembly!Z$9+$BE274*Assembly!Z$10+$BF274*Assembly!Z$11+$BG274*Assembly!Z$12+$BH274*Assembly!Z$13+$BI274*Assembly!Z$14+$BJ274*Assembly!Z$15+$BK274*Assembly!Z$16+$BL274*Assembly!Z$17+$BM274*Assembly!Z$18+$BN274*Assembly!Z$19+$BO274*Assembly!Z$20+$BP274*Assembly!Z$21+$BQ274*Assembly!Z$22+$BR274*Assembly!Z$23+$BS274*Assembly!Z$24</f>
        <v>#VALUE!</v>
      </c>
      <c r="BU274" s="133" t="e">
        <f t="shared" si="3"/>
        <v>#VALUE!</v>
      </c>
      <c r="BV274" s="133"/>
      <c r="BW274" s="133" t="e">
        <f>$AY274*Assembly!AD$4+$AZ274*Assembly!AD$5+$BA274*Assembly!AD$6+$BB274*Assembly!AD$7+$BC274*Assembly!AD$8+$BD274*Assembly!AD$9+$BE274*Assembly!AD$10+$BF274*Assembly!AD$11+$BG274*Assembly!AD$12+$BH274*Assembly!AD$13+$BI274*Assembly!AD$14+$BJ274*Assembly!AD$15+$BK274*Assembly!AD$16+$BL274*Assembly!AD$17+$BM274*Assembly!AD$18+$BN274*Assembly!AD$19+$BO274*Assembly!AD$20+$BP274*Assembly!AD$21+$BQ274*Assembly!AD$22+$BR274*Assembly!AD$23+$BS274*Assembly!AD$24</f>
        <v>#VALUE!</v>
      </c>
      <c r="BX274" s="177" t="e">
        <f t="shared" si="4"/>
        <v>#VALUE!</v>
      </c>
      <c r="BY274" s="178" t="e">
        <f t="shared" si="5"/>
        <v>#VALUE!</v>
      </c>
      <c r="BZ274" s="179" t="e">
        <f t="shared" si="6"/>
        <v>#VALUE!</v>
      </c>
      <c r="CA274" s="178" t="e">
        <f t="shared" si="7"/>
        <v>#VALUE!</v>
      </c>
      <c r="CB274" s="133" t="e">
        <f>$AY274*Assembly!Y$4+$AZ274*Assembly!Y$5+$BA274*Assembly!Y$6+$BB274*Assembly!Y$7+$BC274*Assembly!Y$8+$BD274*Assembly!Y$9+$BE274*Assembly!Y$10+$BF274*Assembly!Y$11+$BG274*Assembly!Y$12+$BH274*Assembly!Y$13+$BI274*Assembly!Y$14+$BJ274*Assembly!Y$15+$BK274*Assembly!Y$16+$BL274*Assembly!Y$17+$BM274*Assembly!Y$18+$BN274*Assembly!Y$19+$BO274*Assembly!Y$20+$BP274*Assembly!Y$21+$BQ274*Assembly!Y$22+$BR274*Assembly!Y$23+$BS274*Assembly!Y$24</f>
        <v>#VALUE!</v>
      </c>
      <c r="CC274" s="133" t="e">
        <f t="shared" si="8"/>
        <v>#VALUE!</v>
      </c>
      <c r="CD274" s="130" t="e">
        <f t="shared" si="9"/>
        <v>#VALUE!</v>
      </c>
      <c r="CE274" s="183" t="e">
        <f>$AY274*Assembly!AC$4+$AZ274*Assembly!AC$5+$BA274*Assembly!AC$6+$BB274*Assembly!AC$7+$BC274*Assembly!AC$8+$BD274*Assembly!AC$9+$BE274*Assembly!AC$10+$BF274*Assembly!AC$11+$BG274*Assembly!AC$12+$BH274*Assembly!AC$13+$BI274*Assembly!AC$14+$BJ274*Assembly!AC$15+$BK274*Assembly!AC$16+$BL274*Assembly!AC$17+$BM274*Assembly!AC$18+$BN274*Assembly!AC$19+$BO274*Assembly!AC$20+$BP274*Assembly!AC$21+$BQ274*Assembly!AC$22+$BR274*Assembly!AC$23+$BS274*Assembly!AC$24</f>
        <v>#VALUE!</v>
      </c>
      <c r="CF274" s="145" t="e">
        <f>$AY274*Assembly!M$4+$AZ274*Assembly!M$5+$BA274*Assembly!M$6+$BB274*Assembly!M$7+$BC274*Assembly!M$8+$BD274*Assembly!M$9+$BE274*Assembly!M$10+$BF274*Assembly!M$11+$BG274*Assembly!M$12+$BH274*Assembly!M$13+$BI274*Assembly!M$14+$BJ274*Assembly!M$15+$BK274*Assembly!M$16+$BL274*Assembly!M$17+$BM274*Assembly!M$18+$BN274*Assembly!M$19+$BO274*Assembly!M$20+$BP274*Assembly!M$21+$BQ274*Assembly!M$22+$BR274*Assembly!M$23+$BS274*Assembly!M$24</f>
        <v>#VALUE!</v>
      </c>
      <c r="CG274" s="145" t="e">
        <f>$AY274*Assembly!N$4+$AZ274*Assembly!N$5+$BA274*Assembly!N$6+$BB274*Assembly!N$7+$BC274*Assembly!N$8+$BD274*Assembly!N$9+$BE274*Assembly!N$10+$BF274*Assembly!N$11+$BG274*Assembly!N$12+$BH274*Assembly!N$13+$BI274*Assembly!N$14+$BJ274*Assembly!N$15+$BK274*Assembly!N$16+$BL274*Assembly!N$17+$BM274*Assembly!N$18+$BN274*Assembly!N$19+$BO274*Assembly!N$20+$BP274*Assembly!N$21+$BQ274*Assembly!N$22+$BR274*Assembly!N$23+$BS274*Assembly!N$24</f>
        <v>#VALUE!</v>
      </c>
      <c r="CH274" s="145" t="e">
        <f>$AY274*Assembly!O$4+$AZ274*Assembly!O$5+$BA274*Assembly!O$6+$BB274*Assembly!O$7+$BC274*Assembly!O$8+$BD274*Assembly!O$9+$BE274*Assembly!O$10+$BF274*Assembly!O$11+$BG274*Assembly!O$12+$BH274*Assembly!O$13+$BI274*Assembly!O$14+$BJ274*Assembly!O$15+$BK274*Assembly!O$16+$BL274*Assembly!O$17+$BM274*Assembly!O$18+$BN274*Assembly!O$19+$BO274*Assembly!O$20+$BP274*Assembly!O$21+$BQ274*Assembly!O$22+$BR274*Assembly!O$23+$BS274*Assembly!O$24</f>
        <v>#VALUE!</v>
      </c>
      <c r="CI274" s="140" t="e">
        <f>$AY274*Assembly!P$4+$AZ274*Assembly!P$5+$BA274*Assembly!P$6+$BB274*Assembly!P$7+$BC274*Assembly!P$8+$BD274*Assembly!P$9+$BE274*Assembly!P$10+$BF274*Assembly!P$11+$BG274*Assembly!P$12+$BH274*Assembly!P$13+$BI274*Assembly!P$14+$BJ274*Assembly!P$15+$BK274*Assembly!P$16+$BL274*Assembly!P$17+$BM274*Assembly!P$18+$BN274*Assembly!P$19+$BO274*Assembly!P$20+$BP274*Assembly!P$21+$BQ274*Assembly!P$22+$BR274*Assembly!P$23+$BS274*Assembly!P$24</f>
        <v>#VALUE!</v>
      </c>
      <c r="CJ274" s="140" t="e">
        <f>$AY274*Assembly!Q$4+$AZ274*Assembly!Q$5+$BA274*Assembly!Q$6+$BB274*Assembly!Q$7+$BC274*Assembly!Q$8+$BD274*Assembly!Q$9+$BE274*Assembly!Q$10+$BF274*Assembly!Q$11+$BG274*Assembly!Q$12+$BH274*Assembly!Q$13+$BI274*Assembly!Q$14+$BJ274*Assembly!Q$15+$BK274*Assembly!Q$16+$BL274*Assembly!Q$17+$BM274*Assembly!Q$18+$BN274*Assembly!Q$19+$BO274*Assembly!Q$20+$BP274*Assembly!Q$21+$BQ274*Assembly!Q$22+$BR274*Assembly!Q$23+$BS274*Assembly!Q$24</f>
        <v>#VALUE!</v>
      </c>
      <c r="CK274" s="145" t="e">
        <f>$AY274*Assembly!R$4+$AZ274*Assembly!R$5+$BA274*Assembly!R$6+$BB274*Assembly!R$7+$BC274*Assembly!R$8+$BD274*Assembly!R$9+$BE274*Assembly!R$10+$BF274*Assembly!R$11+$BG274*Assembly!R$12+$BH274*Assembly!R$13+$BI274*Assembly!R$14+$BJ274*Assembly!R$15+$BK274*Assembly!R$16+$BL274*Assembly!R$17+$BM274*Assembly!R$18+$BN274*Assembly!R$19+$BO274*Assembly!R$20+$BP274*Assembly!R$21+$BQ274*Assembly!R$22+$BR274*Assembly!R$23+$BS274*Assembly!R$24</f>
        <v>#VALUE!</v>
      </c>
      <c r="CL274" s="140" t="e">
        <f>$AY274*Assembly!S$4+$AZ274*Assembly!S$5+$BA274*Assembly!S$6+$BB274*Assembly!S$7+$BC274*Assembly!S$8+$BD274*Assembly!S$9+$BE274*Assembly!S$10+$BF274*Assembly!S$11+$BG274*Assembly!S$12+$BH274*Assembly!S$13+$BI274*Assembly!S$14+$BJ274*Assembly!S$15+$BK274*Assembly!S$16+$BL274*Assembly!S$17+$BM274*Assembly!S$18+$BN274*Assembly!S$19+$BO274*Assembly!S$20+$BP274*Assembly!S$21+$BQ274*Assembly!S$22+$BR274*Assembly!S$23+$BS274*Assembly!S$24</f>
        <v>#VALUE!</v>
      </c>
      <c r="CM274" s="140" t="e">
        <f>$AY274*Assembly!T$4+$AZ274*Assembly!T$5+$BA274*Assembly!T$6+$BB274*Assembly!T$7+$BC274*Assembly!T$8+$BD274*Assembly!T$9+$BE274*Assembly!T$10+$BF274*Assembly!T$11+$BG274*Assembly!T$12+$BH274*Assembly!T$13+$BI274*Assembly!T$14+$BJ274*Assembly!T$15+$BK274*Assembly!T$16+$BL274*Assembly!T$17+$BM274*Assembly!T$18+$BN274*Assembly!T$19+$BO274*Assembly!T$20+$BP274*Assembly!T$21+$BQ274*Assembly!T$22+$BR274*Assembly!T$23+$BS274*Assembly!T$24</f>
        <v>#VALUE!</v>
      </c>
      <c r="CN274" s="140" t="e">
        <f>$AY274*Assembly!U$4+$AZ274*Assembly!U$5+$BA274*Assembly!U$6+$BB274*Assembly!U$7+$BC274*Assembly!U$8+$BD274*Assembly!U$9+$BE274*Assembly!U$10+$BF274*Assembly!U$11+$BG274*Assembly!U$12+$BH274*Assembly!U$13+$BI274*Assembly!U$14+$BJ274*Assembly!U$15+$BK274*Assembly!U$16+$BL274*Assembly!U$17+$BM274*Assembly!U$18+$BN274*Assembly!U$19+$BO274*Assembly!U$20+$BP274*Assembly!U$21+$BQ274*Assembly!U$22+$BR274*Assembly!U$23+$BS274*Assembly!U$24</f>
        <v>#VALUE!</v>
      </c>
      <c r="CO274" s="145" t="e">
        <f>$AY274*Assembly!V$4+$AZ274*Assembly!V$5+$BA274*Assembly!V$6+$BB274*Assembly!V$7+$BC274*Assembly!V$8+$BD274*Assembly!V$9+$BE274*Assembly!V$10+$BF274*Assembly!V$11+$BG274*Assembly!V$12+$BH274*Assembly!V$13+$BI274*Assembly!V$14+$BJ274*Assembly!V$15+$BK274*Assembly!V$16+$BL274*Assembly!V$17+$BM274*Assembly!V$18+$BN274*Assembly!V$19+$BO274*Assembly!V$20+$BP274*Assembly!V$21+$BQ274*Assembly!V$22+$BR274*Assembly!V$23+$BS274*Assembly!V$24</f>
        <v>#VALUE!</v>
      </c>
      <c r="CP274" s="145" t="e">
        <f>CF274*Refining!$F$3</f>
        <v>#VALUE!</v>
      </c>
      <c r="CQ274" s="145" t="e">
        <f>CG274*Refining!$F$4</f>
        <v>#VALUE!</v>
      </c>
      <c r="CR274" s="145" t="e">
        <f>CH274*Refining!$F$5</f>
        <v>#VALUE!</v>
      </c>
      <c r="CS274" s="145" t="e">
        <f>CI274*Refining!$F$6</f>
        <v>#VALUE!</v>
      </c>
      <c r="CT274" s="145" t="e">
        <f>CJ274*Refining!$F$7</f>
        <v>#VALUE!</v>
      </c>
      <c r="CU274" s="145" t="e">
        <f>CK274*Refining!$F$8</f>
        <v>#VALUE!</v>
      </c>
      <c r="CV274" s="145" t="e">
        <f>CL274*Refining!$F$9</f>
        <v>#VALUE!</v>
      </c>
      <c r="CW274" s="145" t="e">
        <f>CM274*Refining!$F$10</f>
        <v>#VALUE!</v>
      </c>
      <c r="CX274" s="145" t="e">
        <f>CN274*Refining!$F$11</f>
        <v>#VALUE!</v>
      </c>
      <c r="CY274" s="145" t="e">
        <f>CO274*Refining!$F$12</f>
        <v>#VALUE!</v>
      </c>
      <c r="CZ274" s="185" t="e">
        <f t="shared" ref="CZ274:DS274" si="1104">IF(CF274 = 0, "", CF274)</f>
        <v>#VALUE!</v>
      </c>
      <c r="DA274" s="189" t="e">
        <f t="shared" si="1104"/>
        <v>#VALUE!</v>
      </c>
      <c r="DB274" s="189" t="e">
        <f t="shared" si="1104"/>
        <v>#VALUE!</v>
      </c>
      <c r="DC274" s="186" t="e">
        <f t="shared" si="1104"/>
        <v>#VALUE!</v>
      </c>
      <c r="DD274" s="186" t="e">
        <f t="shared" si="1104"/>
        <v>#VALUE!</v>
      </c>
      <c r="DE274" s="186" t="e">
        <f t="shared" si="1104"/>
        <v>#VALUE!</v>
      </c>
      <c r="DF274" s="186" t="e">
        <f t="shared" si="1104"/>
        <v>#VALUE!</v>
      </c>
      <c r="DG274" s="186" t="e">
        <f t="shared" si="1104"/>
        <v>#VALUE!</v>
      </c>
      <c r="DH274" s="186" t="e">
        <f t="shared" si="1104"/>
        <v>#VALUE!</v>
      </c>
      <c r="DI274" s="187" t="e">
        <f t="shared" si="1104"/>
        <v>#VALUE!</v>
      </c>
      <c r="DJ274" s="185" t="e">
        <f t="shared" si="1104"/>
        <v>#VALUE!</v>
      </c>
      <c r="DK274" s="189" t="e">
        <f t="shared" si="1104"/>
        <v>#VALUE!</v>
      </c>
      <c r="DL274" s="189" t="e">
        <f t="shared" si="1104"/>
        <v>#VALUE!</v>
      </c>
      <c r="DM274" s="186" t="e">
        <f t="shared" si="1104"/>
        <v>#VALUE!</v>
      </c>
      <c r="DN274" s="211" t="e">
        <f t="shared" si="1104"/>
        <v>#VALUE!</v>
      </c>
      <c r="DO274" s="186" t="e">
        <f t="shared" si="1104"/>
        <v>#VALUE!</v>
      </c>
      <c r="DP274" s="186" t="e">
        <f t="shared" si="1104"/>
        <v>#VALUE!</v>
      </c>
      <c r="DQ274" s="186" t="e">
        <f t="shared" si="1104"/>
        <v>#VALUE!</v>
      </c>
      <c r="DR274" s="186" t="e">
        <f t="shared" si="1104"/>
        <v>#VALUE!</v>
      </c>
      <c r="DS274" s="187" t="e">
        <f t="shared" si="1104"/>
        <v>#VALUE!</v>
      </c>
      <c r="DT274" s="185" t="e">
        <f t="shared" si="11"/>
        <v>#VALUE!</v>
      </c>
      <c r="DU274" s="189" t="e">
        <f t="shared" si="12"/>
        <v>#VALUE!</v>
      </c>
      <c r="DV274" s="133" t="e">
        <f>CZ274*'Ores &amp; Ingots'!$C$3+DA274*'Ores &amp; Ingots'!$C$4+DB274*'Ores &amp; Ingots'!$C$5+DC274*'Ores &amp; Ingots'!$C$6+DD274*'Ores &amp; Ingots'!$C$7+DE274*'Ores &amp; Ingots'!$C$8+DF274*'Ores &amp; Ingots'!$C$9+DG274*'Ores &amp; Ingots'!$C$10+DH274*'Ores &amp; Ingots'!$C$11+DI274*'Ores &amp; Ingots'!$C$12</f>
        <v>#VALUE!</v>
      </c>
      <c r="DW274" s="133" t="e">
        <f>DJ274*'Ores &amp; Ingots'!$B$3+DK274*'Ores &amp; Ingots'!$B$4+DL274*'Ores &amp; Ingots'!$B$5+DM274*'Ores &amp; Ingots'!$B$6+DN274*'Ores &amp; Ingots'!$B$7+DO274*'Ores &amp; Ingots'!$B$8+DP274*'Ores &amp; Ingots'!$B$9+DQ274*'Ores &amp; Ingots'!$B$10+DR274*'Ores &amp; Ingots'!$B$11+DS274*'Ores &amp; Ingots'!$B$12</f>
        <v>#VALUE!</v>
      </c>
      <c r="DX274" s="189" t="e">
        <f>CZ274*Refining!$G$3+DA274*Refining!$G$4+DB274*Refining!$G$5+DC274*Refining!$G$6+DD274*Refining!$G$7+DE274*Refining!$G$8+DF274*Refining!$G$9+DG274*Refining!$G$10+DH274*Refining!$G$11+DI274*Refining!$G$12</f>
        <v>#VALUE!</v>
      </c>
      <c r="DY274" s="189" t="e">
        <f t="shared" si="13"/>
        <v>#VALUE!</v>
      </c>
      <c r="DZ274" s="192" t="e">
        <f t="shared" si="14"/>
        <v>#VALUE!</v>
      </c>
      <c r="EA274" s="185" t="e">
        <f t="shared" si="15"/>
        <v>#VALUE!</v>
      </c>
      <c r="EB274" s="194" t="e">
        <f t="shared" ref="EB274:EC274" si="1105">EA274/60</f>
        <v>#VALUE!</v>
      </c>
      <c r="EC274" s="194" t="e">
        <f t="shared" si="1105"/>
        <v>#VALUE!</v>
      </c>
      <c r="ED274" s="185" t="e">
        <f t="shared" si="17"/>
        <v>#VALUE!</v>
      </c>
      <c r="EE274" s="194" t="e">
        <f t="shared" ref="EE274:EF274" si="1106">ED274/1000</f>
        <v>#VALUE!</v>
      </c>
      <c r="EF274" s="196" t="e">
        <f t="shared" si="1106"/>
        <v>#VALUE!</v>
      </c>
      <c r="EG274" s="130" t="e">
        <f t="shared" si="19"/>
        <v>#VALUE!</v>
      </c>
      <c r="EH274" s="132" t="e">
        <f t="shared" si="20"/>
        <v>#VALUE!</v>
      </c>
      <c r="EI274" s="133" t="s">
        <v>28</v>
      </c>
    </row>
    <row r="275" spans="1:139" ht="12.75" x14ac:dyDescent="0.2">
      <c r="A275" s="864"/>
      <c r="B275" s="135" t="s">
        <v>428</v>
      </c>
      <c r="C275" s="137" t="s">
        <v>155</v>
      </c>
      <c r="D275" s="137">
        <v>1</v>
      </c>
      <c r="E275" s="137">
        <v>1</v>
      </c>
      <c r="F275" s="137">
        <v>1</v>
      </c>
      <c r="G275" s="139">
        <f t="shared" si="0"/>
        <v>0.125</v>
      </c>
      <c r="H275" s="140">
        <v>4</v>
      </c>
      <c r="I275" s="140">
        <v>12</v>
      </c>
      <c r="J275" s="140">
        <f>H275/Main!$D$9</f>
        <v>0.8</v>
      </c>
      <c r="K275" s="140">
        <f>I275/Main!$D$10</f>
        <v>6</v>
      </c>
      <c r="L275" s="140">
        <f t="shared" si="1"/>
        <v>7.5</v>
      </c>
      <c r="M275" s="140">
        <v>0.16</v>
      </c>
      <c r="N275" s="143"/>
      <c r="O275" s="143"/>
      <c r="P275" s="143"/>
      <c r="Q275" s="145"/>
      <c r="R275" s="143"/>
      <c r="S275" s="146"/>
      <c r="T275" s="146"/>
      <c r="U275" s="143"/>
      <c r="V275" s="143"/>
      <c r="W275" s="146"/>
      <c r="X275" s="146"/>
      <c r="Y275" s="143"/>
      <c r="Z275" s="143"/>
      <c r="AA275" s="143"/>
      <c r="AB275" s="143"/>
      <c r="AC275" s="362"/>
      <c r="AD275" s="167">
        <v>4</v>
      </c>
      <c r="AE275" s="133">
        <v>0</v>
      </c>
      <c r="AF275" s="133">
        <v>0</v>
      </c>
      <c r="AG275" s="133">
        <v>0</v>
      </c>
      <c r="AH275" s="133">
        <v>0</v>
      </c>
      <c r="AI275" s="133">
        <v>0</v>
      </c>
      <c r="AJ275" s="133">
        <v>0</v>
      </c>
      <c r="AK275" s="133">
        <v>0</v>
      </c>
      <c r="AL275" s="133">
        <v>0</v>
      </c>
      <c r="AM275" s="133">
        <v>0</v>
      </c>
      <c r="AN275" s="133">
        <v>0</v>
      </c>
      <c r="AO275" s="133">
        <v>1</v>
      </c>
      <c r="AP275" s="133">
        <v>0</v>
      </c>
      <c r="AQ275" s="133">
        <v>0</v>
      </c>
      <c r="AR275" s="133">
        <v>0</v>
      </c>
      <c r="AS275" s="133">
        <v>0</v>
      </c>
      <c r="AT275" s="133">
        <v>0</v>
      </c>
      <c r="AU275" s="133">
        <v>0</v>
      </c>
      <c r="AV275" s="133">
        <v>0</v>
      </c>
      <c r="AW275" s="133">
        <v>0</v>
      </c>
      <c r="AX275" s="133">
        <v>0</v>
      </c>
      <c r="AY275" s="406">
        <f t="shared" ref="AY275:BS275" si="1107">IF(AD275 = 0, "", AD275)</f>
        <v>4</v>
      </c>
      <c r="AZ275" s="137" t="str">
        <f t="shared" si="1107"/>
        <v/>
      </c>
      <c r="BA275" s="137" t="str">
        <f t="shared" si="1107"/>
        <v/>
      </c>
      <c r="BB275" s="137" t="str">
        <f t="shared" si="1107"/>
        <v/>
      </c>
      <c r="BC275" s="137" t="str">
        <f t="shared" si="1107"/>
        <v/>
      </c>
      <c r="BD275" s="137" t="str">
        <f t="shared" si="1107"/>
        <v/>
      </c>
      <c r="BE275" s="137" t="str">
        <f t="shared" si="1107"/>
        <v/>
      </c>
      <c r="BF275" s="137" t="str">
        <f t="shared" si="1107"/>
        <v/>
      </c>
      <c r="BG275" s="137" t="str">
        <f t="shared" si="1107"/>
        <v/>
      </c>
      <c r="BH275" s="137" t="str">
        <f t="shared" si="1107"/>
        <v/>
      </c>
      <c r="BI275" s="137" t="str">
        <f t="shared" si="1107"/>
        <v/>
      </c>
      <c r="BJ275" s="133">
        <f t="shared" si="1107"/>
        <v>1</v>
      </c>
      <c r="BK275" s="137" t="str">
        <f t="shared" si="1107"/>
        <v/>
      </c>
      <c r="BL275" s="137" t="str">
        <f t="shared" si="1107"/>
        <v/>
      </c>
      <c r="BM275" s="137" t="str">
        <f t="shared" si="1107"/>
        <v/>
      </c>
      <c r="BN275" s="137" t="str">
        <f t="shared" si="1107"/>
        <v/>
      </c>
      <c r="BO275" s="137" t="str">
        <f t="shared" si="1107"/>
        <v/>
      </c>
      <c r="BP275" s="137" t="str">
        <f t="shared" si="1107"/>
        <v/>
      </c>
      <c r="BQ275" s="137" t="str">
        <f t="shared" si="1107"/>
        <v/>
      </c>
      <c r="BR275" s="137" t="str">
        <f t="shared" si="1107"/>
        <v/>
      </c>
      <c r="BS275" s="169" t="str">
        <f t="shared" si="1107"/>
        <v/>
      </c>
      <c r="BT275" s="174" t="e">
        <f>$AY275*Assembly!Z$4+$AZ275*Assembly!Z$5+$BA275*Assembly!Z$6+$BB275*Assembly!Z$7+$BC275*Assembly!Z$8+$BD275*Assembly!Z$9+$BE275*Assembly!Z$10+$BF275*Assembly!Z$11+$BG275*Assembly!Z$12+$BH275*Assembly!Z$13+$BI275*Assembly!Z$14+$BJ275*Assembly!Z$15+$BK275*Assembly!Z$16+$BL275*Assembly!Z$17+$BM275*Assembly!Z$18+$BN275*Assembly!Z$19+$BO275*Assembly!Z$20+$BP275*Assembly!Z$21+$BQ275*Assembly!Z$22+$BR275*Assembly!Z$23+$BS275*Assembly!Z$24</f>
        <v>#VALUE!</v>
      </c>
      <c r="BU275" s="133" t="e">
        <f t="shared" si="3"/>
        <v>#VALUE!</v>
      </c>
      <c r="BV275" s="133"/>
      <c r="BW275" s="133" t="e">
        <f>$AY275*Assembly!AD$4+$AZ275*Assembly!AD$5+$BA275*Assembly!AD$6+$BB275*Assembly!AD$7+$BC275*Assembly!AD$8+$BD275*Assembly!AD$9+$BE275*Assembly!AD$10+$BF275*Assembly!AD$11+$BG275*Assembly!AD$12+$BH275*Assembly!AD$13+$BI275*Assembly!AD$14+$BJ275*Assembly!AD$15+$BK275*Assembly!AD$16+$BL275*Assembly!AD$17+$BM275*Assembly!AD$18+$BN275*Assembly!AD$19+$BO275*Assembly!AD$20+$BP275*Assembly!AD$21+$BQ275*Assembly!AD$22+$BR275*Assembly!AD$23+$BS275*Assembly!AD$24</f>
        <v>#VALUE!</v>
      </c>
      <c r="BX275" s="177" t="e">
        <f t="shared" si="4"/>
        <v>#VALUE!</v>
      </c>
      <c r="BY275" s="178" t="e">
        <f t="shared" si="5"/>
        <v>#VALUE!</v>
      </c>
      <c r="BZ275" s="179" t="e">
        <f t="shared" si="6"/>
        <v>#VALUE!</v>
      </c>
      <c r="CA275" s="178" t="e">
        <f t="shared" si="7"/>
        <v>#VALUE!</v>
      </c>
      <c r="CB275" s="133" t="e">
        <f>$AY275*Assembly!Y$4+$AZ275*Assembly!Y$5+$BA275*Assembly!Y$6+$BB275*Assembly!Y$7+$BC275*Assembly!Y$8+$BD275*Assembly!Y$9+$BE275*Assembly!Y$10+$BF275*Assembly!Y$11+$BG275*Assembly!Y$12+$BH275*Assembly!Y$13+$BI275*Assembly!Y$14+$BJ275*Assembly!Y$15+$BK275*Assembly!Y$16+$BL275*Assembly!Y$17+$BM275*Assembly!Y$18+$BN275*Assembly!Y$19+$BO275*Assembly!Y$20+$BP275*Assembly!Y$21+$BQ275*Assembly!Y$22+$BR275*Assembly!Y$23+$BS275*Assembly!Y$24</f>
        <v>#VALUE!</v>
      </c>
      <c r="CC275" s="133" t="e">
        <f t="shared" si="8"/>
        <v>#VALUE!</v>
      </c>
      <c r="CD275" s="130" t="e">
        <f t="shared" si="9"/>
        <v>#VALUE!</v>
      </c>
      <c r="CE275" s="183" t="e">
        <f>$AY275*Assembly!AC$4+$AZ275*Assembly!AC$5+$BA275*Assembly!AC$6+$BB275*Assembly!AC$7+$BC275*Assembly!AC$8+$BD275*Assembly!AC$9+$BE275*Assembly!AC$10+$BF275*Assembly!AC$11+$BG275*Assembly!AC$12+$BH275*Assembly!AC$13+$BI275*Assembly!AC$14+$BJ275*Assembly!AC$15+$BK275*Assembly!AC$16+$BL275*Assembly!AC$17+$BM275*Assembly!AC$18+$BN275*Assembly!AC$19+$BO275*Assembly!AC$20+$BP275*Assembly!AC$21+$BQ275*Assembly!AC$22+$BR275*Assembly!AC$23+$BS275*Assembly!AC$24</f>
        <v>#VALUE!</v>
      </c>
      <c r="CF275" s="145" t="e">
        <f>$AY275*Assembly!M$4+$AZ275*Assembly!M$5+$BA275*Assembly!M$6+$BB275*Assembly!M$7+$BC275*Assembly!M$8+$BD275*Assembly!M$9+$BE275*Assembly!M$10+$BF275*Assembly!M$11+$BG275*Assembly!M$12+$BH275*Assembly!M$13+$BI275*Assembly!M$14+$BJ275*Assembly!M$15+$BK275*Assembly!M$16+$BL275*Assembly!M$17+$BM275*Assembly!M$18+$BN275*Assembly!M$19+$BO275*Assembly!M$20+$BP275*Assembly!M$21+$BQ275*Assembly!M$22+$BR275*Assembly!M$23+$BS275*Assembly!M$24</f>
        <v>#VALUE!</v>
      </c>
      <c r="CG275" s="145" t="e">
        <f>$AY275*Assembly!N$4+$AZ275*Assembly!N$5+$BA275*Assembly!N$6+$BB275*Assembly!N$7+$BC275*Assembly!N$8+$BD275*Assembly!N$9+$BE275*Assembly!N$10+$BF275*Assembly!N$11+$BG275*Assembly!N$12+$BH275*Assembly!N$13+$BI275*Assembly!N$14+$BJ275*Assembly!N$15+$BK275*Assembly!N$16+$BL275*Assembly!N$17+$BM275*Assembly!N$18+$BN275*Assembly!N$19+$BO275*Assembly!N$20+$BP275*Assembly!N$21+$BQ275*Assembly!N$22+$BR275*Assembly!N$23+$BS275*Assembly!N$24</f>
        <v>#VALUE!</v>
      </c>
      <c r="CH275" s="145" t="e">
        <f>$AY275*Assembly!O$4+$AZ275*Assembly!O$5+$BA275*Assembly!O$6+$BB275*Assembly!O$7+$BC275*Assembly!O$8+$BD275*Assembly!O$9+$BE275*Assembly!O$10+$BF275*Assembly!O$11+$BG275*Assembly!O$12+$BH275*Assembly!O$13+$BI275*Assembly!O$14+$BJ275*Assembly!O$15+$BK275*Assembly!O$16+$BL275*Assembly!O$17+$BM275*Assembly!O$18+$BN275*Assembly!O$19+$BO275*Assembly!O$20+$BP275*Assembly!O$21+$BQ275*Assembly!O$22+$BR275*Assembly!O$23+$BS275*Assembly!O$24</f>
        <v>#VALUE!</v>
      </c>
      <c r="CI275" s="140" t="e">
        <f>$AY275*Assembly!P$4+$AZ275*Assembly!P$5+$BA275*Assembly!P$6+$BB275*Assembly!P$7+$BC275*Assembly!P$8+$BD275*Assembly!P$9+$BE275*Assembly!P$10+$BF275*Assembly!P$11+$BG275*Assembly!P$12+$BH275*Assembly!P$13+$BI275*Assembly!P$14+$BJ275*Assembly!P$15+$BK275*Assembly!P$16+$BL275*Assembly!P$17+$BM275*Assembly!P$18+$BN275*Assembly!P$19+$BO275*Assembly!P$20+$BP275*Assembly!P$21+$BQ275*Assembly!P$22+$BR275*Assembly!P$23+$BS275*Assembly!P$24</f>
        <v>#VALUE!</v>
      </c>
      <c r="CJ275" s="140" t="e">
        <f>$AY275*Assembly!Q$4+$AZ275*Assembly!Q$5+$BA275*Assembly!Q$6+$BB275*Assembly!Q$7+$BC275*Assembly!Q$8+$BD275*Assembly!Q$9+$BE275*Assembly!Q$10+$BF275*Assembly!Q$11+$BG275*Assembly!Q$12+$BH275*Assembly!Q$13+$BI275*Assembly!Q$14+$BJ275*Assembly!Q$15+$BK275*Assembly!Q$16+$BL275*Assembly!Q$17+$BM275*Assembly!Q$18+$BN275*Assembly!Q$19+$BO275*Assembly!Q$20+$BP275*Assembly!Q$21+$BQ275*Assembly!Q$22+$BR275*Assembly!Q$23+$BS275*Assembly!Q$24</f>
        <v>#VALUE!</v>
      </c>
      <c r="CK275" s="145" t="e">
        <f>$AY275*Assembly!R$4+$AZ275*Assembly!R$5+$BA275*Assembly!R$6+$BB275*Assembly!R$7+$BC275*Assembly!R$8+$BD275*Assembly!R$9+$BE275*Assembly!R$10+$BF275*Assembly!R$11+$BG275*Assembly!R$12+$BH275*Assembly!R$13+$BI275*Assembly!R$14+$BJ275*Assembly!R$15+$BK275*Assembly!R$16+$BL275*Assembly!R$17+$BM275*Assembly!R$18+$BN275*Assembly!R$19+$BO275*Assembly!R$20+$BP275*Assembly!R$21+$BQ275*Assembly!R$22+$BR275*Assembly!R$23+$BS275*Assembly!R$24</f>
        <v>#VALUE!</v>
      </c>
      <c r="CL275" s="140" t="e">
        <f>$AY275*Assembly!S$4+$AZ275*Assembly!S$5+$BA275*Assembly!S$6+$BB275*Assembly!S$7+$BC275*Assembly!S$8+$BD275*Assembly!S$9+$BE275*Assembly!S$10+$BF275*Assembly!S$11+$BG275*Assembly!S$12+$BH275*Assembly!S$13+$BI275*Assembly!S$14+$BJ275*Assembly!S$15+$BK275*Assembly!S$16+$BL275*Assembly!S$17+$BM275*Assembly!S$18+$BN275*Assembly!S$19+$BO275*Assembly!S$20+$BP275*Assembly!S$21+$BQ275*Assembly!S$22+$BR275*Assembly!S$23+$BS275*Assembly!S$24</f>
        <v>#VALUE!</v>
      </c>
      <c r="CM275" s="140" t="e">
        <f>$AY275*Assembly!T$4+$AZ275*Assembly!T$5+$BA275*Assembly!T$6+$BB275*Assembly!T$7+$BC275*Assembly!T$8+$BD275*Assembly!T$9+$BE275*Assembly!T$10+$BF275*Assembly!T$11+$BG275*Assembly!T$12+$BH275*Assembly!T$13+$BI275*Assembly!T$14+$BJ275*Assembly!T$15+$BK275*Assembly!T$16+$BL275*Assembly!T$17+$BM275*Assembly!T$18+$BN275*Assembly!T$19+$BO275*Assembly!T$20+$BP275*Assembly!T$21+$BQ275*Assembly!T$22+$BR275*Assembly!T$23+$BS275*Assembly!T$24</f>
        <v>#VALUE!</v>
      </c>
      <c r="CN275" s="140" t="e">
        <f>$AY275*Assembly!U$4+$AZ275*Assembly!U$5+$BA275*Assembly!U$6+$BB275*Assembly!U$7+$BC275*Assembly!U$8+$BD275*Assembly!U$9+$BE275*Assembly!U$10+$BF275*Assembly!U$11+$BG275*Assembly!U$12+$BH275*Assembly!U$13+$BI275*Assembly!U$14+$BJ275*Assembly!U$15+$BK275*Assembly!U$16+$BL275*Assembly!U$17+$BM275*Assembly!U$18+$BN275*Assembly!U$19+$BO275*Assembly!U$20+$BP275*Assembly!U$21+$BQ275*Assembly!U$22+$BR275*Assembly!U$23+$BS275*Assembly!U$24</f>
        <v>#VALUE!</v>
      </c>
      <c r="CO275" s="145" t="e">
        <f>$AY275*Assembly!V$4+$AZ275*Assembly!V$5+$BA275*Assembly!V$6+$BB275*Assembly!V$7+$BC275*Assembly!V$8+$BD275*Assembly!V$9+$BE275*Assembly!V$10+$BF275*Assembly!V$11+$BG275*Assembly!V$12+$BH275*Assembly!V$13+$BI275*Assembly!V$14+$BJ275*Assembly!V$15+$BK275*Assembly!V$16+$BL275*Assembly!V$17+$BM275*Assembly!V$18+$BN275*Assembly!V$19+$BO275*Assembly!V$20+$BP275*Assembly!V$21+$BQ275*Assembly!V$22+$BR275*Assembly!V$23+$BS275*Assembly!V$24</f>
        <v>#VALUE!</v>
      </c>
      <c r="CP275" s="145" t="e">
        <f>CF275*Refining!$F$3</f>
        <v>#VALUE!</v>
      </c>
      <c r="CQ275" s="145" t="e">
        <f>CG275*Refining!$F$4</f>
        <v>#VALUE!</v>
      </c>
      <c r="CR275" s="145" t="e">
        <f>CH275*Refining!$F$5</f>
        <v>#VALUE!</v>
      </c>
      <c r="CS275" s="145" t="e">
        <f>CI275*Refining!$F$6</f>
        <v>#VALUE!</v>
      </c>
      <c r="CT275" s="145" t="e">
        <f>CJ275*Refining!$F$7</f>
        <v>#VALUE!</v>
      </c>
      <c r="CU275" s="145" t="e">
        <f>CK275*Refining!$F$8</f>
        <v>#VALUE!</v>
      </c>
      <c r="CV275" s="145" t="e">
        <f>CL275*Refining!$F$9</f>
        <v>#VALUE!</v>
      </c>
      <c r="CW275" s="145" t="e">
        <f>CM275*Refining!$F$10</f>
        <v>#VALUE!</v>
      </c>
      <c r="CX275" s="145" t="e">
        <f>CN275*Refining!$F$11</f>
        <v>#VALUE!</v>
      </c>
      <c r="CY275" s="145" t="e">
        <f>CO275*Refining!$F$12</f>
        <v>#VALUE!</v>
      </c>
      <c r="CZ275" s="185" t="e">
        <f t="shared" ref="CZ275:DS275" si="1108">IF(CF275 = 0, "", CF275)</f>
        <v>#VALUE!</v>
      </c>
      <c r="DA275" s="189" t="e">
        <f t="shared" si="1108"/>
        <v>#VALUE!</v>
      </c>
      <c r="DB275" s="189" t="e">
        <f t="shared" si="1108"/>
        <v>#VALUE!</v>
      </c>
      <c r="DC275" s="186" t="e">
        <f t="shared" si="1108"/>
        <v>#VALUE!</v>
      </c>
      <c r="DD275" s="186" t="e">
        <f t="shared" si="1108"/>
        <v>#VALUE!</v>
      </c>
      <c r="DE275" s="186" t="e">
        <f t="shared" si="1108"/>
        <v>#VALUE!</v>
      </c>
      <c r="DF275" s="186" t="e">
        <f t="shared" si="1108"/>
        <v>#VALUE!</v>
      </c>
      <c r="DG275" s="186" t="e">
        <f t="shared" si="1108"/>
        <v>#VALUE!</v>
      </c>
      <c r="DH275" s="186" t="e">
        <f t="shared" si="1108"/>
        <v>#VALUE!</v>
      </c>
      <c r="DI275" s="187" t="e">
        <f t="shared" si="1108"/>
        <v>#VALUE!</v>
      </c>
      <c r="DJ275" s="185" t="e">
        <f t="shared" si="1108"/>
        <v>#VALUE!</v>
      </c>
      <c r="DK275" s="189" t="e">
        <f t="shared" si="1108"/>
        <v>#VALUE!</v>
      </c>
      <c r="DL275" s="189" t="e">
        <f t="shared" si="1108"/>
        <v>#VALUE!</v>
      </c>
      <c r="DM275" s="186" t="e">
        <f t="shared" si="1108"/>
        <v>#VALUE!</v>
      </c>
      <c r="DN275" s="211" t="e">
        <f t="shared" si="1108"/>
        <v>#VALUE!</v>
      </c>
      <c r="DO275" s="186" t="e">
        <f t="shared" si="1108"/>
        <v>#VALUE!</v>
      </c>
      <c r="DP275" s="186" t="e">
        <f t="shared" si="1108"/>
        <v>#VALUE!</v>
      </c>
      <c r="DQ275" s="186" t="e">
        <f t="shared" si="1108"/>
        <v>#VALUE!</v>
      </c>
      <c r="DR275" s="186" t="e">
        <f t="shared" si="1108"/>
        <v>#VALUE!</v>
      </c>
      <c r="DS275" s="187" t="e">
        <f t="shared" si="1108"/>
        <v>#VALUE!</v>
      </c>
      <c r="DT275" s="185" t="e">
        <f t="shared" si="11"/>
        <v>#VALUE!</v>
      </c>
      <c r="DU275" s="189" t="e">
        <f t="shared" si="12"/>
        <v>#VALUE!</v>
      </c>
      <c r="DV275" s="133" t="e">
        <f>CZ275*'Ores &amp; Ingots'!$C$3+DA275*'Ores &amp; Ingots'!$C$4+DB275*'Ores &amp; Ingots'!$C$5+DC275*'Ores &amp; Ingots'!$C$6+DD275*'Ores &amp; Ingots'!$C$7+DE275*'Ores &amp; Ingots'!$C$8+DF275*'Ores &amp; Ingots'!$C$9+DG275*'Ores &amp; Ingots'!$C$10+DH275*'Ores &amp; Ingots'!$C$11+DI275*'Ores &amp; Ingots'!$C$12</f>
        <v>#VALUE!</v>
      </c>
      <c r="DW275" s="133" t="e">
        <f>DJ275*'Ores &amp; Ingots'!$B$3+DK275*'Ores &amp; Ingots'!$B$4+DL275*'Ores &amp; Ingots'!$B$5+DM275*'Ores &amp; Ingots'!$B$6+DN275*'Ores &amp; Ingots'!$B$7+DO275*'Ores &amp; Ingots'!$B$8+DP275*'Ores &amp; Ingots'!$B$9+DQ275*'Ores &amp; Ingots'!$B$10+DR275*'Ores &amp; Ingots'!$B$11+DS275*'Ores &amp; Ingots'!$B$12</f>
        <v>#VALUE!</v>
      </c>
      <c r="DX275" s="189" t="e">
        <f>CZ275*Refining!$G$3+DA275*Refining!$G$4+DB275*Refining!$G$5+DC275*Refining!$G$6+DD275*Refining!$G$7+DE275*Refining!$G$8+DF275*Refining!$G$9+DG275*Refining!$G$10+DH275*Refining!$G$11+DI275*Refining!$G$12</f>
        <v>#VALUE!</v>
      </c>
      <c r="DY275" s="189" t="e">
        <f t="shared" si="13"/>
        <v>#VALUE!</v>
      </c>
      <c r="DZ275" s="192" t="e">
        <f t="shared" si="14"/>
        <v>#VALUE!</v>
      </c>
      <c r="EA275" s="185" t="e">
        <f t="shared" si="15"/>
        <v>#VALUE!</v>
      </c>
      <c r="EB275" s="194" t="e">
        <f t="shared" ref="EB275:EC275" si="1109">EA275/60</f>
        <v>#VALUE!</v>
      </c>
      <c r="EC275" s="194" t="e">
        <f t="shared" si="1109"/>
        <v>#VALUE!</v>
      </c>
      <c r="ED275" s="185" t="e">
        <f t="shared" si="17"/>
        <v>#VALUE!</v>
      </c>
      <c r="EE275" s="194" t="e">
        <f t="shared" ref="EE275:EF275" si="1110">ED275/1000</f>
        <v>#VALUE!</v>
      </c>
      <c r="EF275" s="196" t="e">
        <f t="shared" si="1110"/>
        <v>#VALUE!</v>
      </c>
      <c r="EG275" s="130" t="e">
        <f t="shared" si="19"/>
        <v>#VALUE!</v>
      </c>
      <c r="EH275" s="132" t="e">
        <f t="shared" si="20"/>
        <v>#VALUE!</v>
      </c>
      <c r="EI275" s="133" t="s">
        <v>28</v>
      </c>
    </row>
    <row r="276" spans="1:139" ht="12.75" x14ac:dyDescent="0.2">
      <c r="A276" s="864"/>
      <c r="B276" s="135" t="s">
        <v>429</v>
      </c>
      <c r="C276" s="137" t="s">
        <v>155</v>
      </c>
      <c r="D276" s="137">
        <v>1</v>
      </c>
      <c r="E276" s="137">
        <v>1</v>
      </c>
      <c r="F276" s="137">
        <v>1</v>
      </c>
      <c r="G276" s="139">
        <f t="shared" si="0"/>
        <v>0.125</v>
      </c>
      <c r="H276" s="140">
        <v>4</v>
      </c>
      <c r="I276" s="140">
        <v>12</v>
      </c>
      <c r="J276" s="140">
        <f>H276/Main!$D$9</f>
        <v>0.8</v>
      </c>
      <c r="K276" s="140">
        <f>I276/Main!$D$10</f>
        <v>6</v>
      </c>
      <c r="L276" s="140">
        <f t="shared" si="1"/>
        <v>7.5</v>
      </c>
      <c r="M276" s="140">
        <v>0.16</v>
      </c>
      <c r="N276" s="143"/>
      <c r="O276" s="143"/>
      <c r="P276" s="143"/>
      <c r="Q276" s="145"/>
      <c r="R276" s="143"/>
      <c r="S276" s="146"/>
      <c r="T276" s="146"/>
      <c r="U276" s="143"/>
      <c r="V276" s="143"/>
      <c r="W276" s="146"/>
      <c r="X276" s="146"/>
      <c r="Y276" s="143"/>
      <c r="Z276" s="143"/>
      <c r="AA276" s="143"/>
      <c r="AB276" s="143"/>
      <c r="AC276" s="362"/>
      <c r="AD276" s="167">
        <v>5</v>
      </c>
      <c r="AE276" s="133">
        <v>0</v>
      </c>
      <c r="AF276" s="133">
        <v>0</v>
      </c>
      <c r="AG276" s="133">
        <v>0</v>
      </c>
      <c r="AH276" s="133">
        <v>0</v>
      </c>
      <c r="AI276" s="133">
        <v>0</v>
      </c>
      <c r="AJ276" s="133">
        <v>0</v>
      </c>
      <c r="AK276" s="133">
        <v>0</v>
      </c>
      <c r="AL276" s="133">
        <v>0</v>
      </c>
      <c r="AM276" s="133">
        <v>0</v>
      </c>
      <c r="AN276" s="133">
        <v>0</v>
      </c>
      <c r="AO276" s="133">
        <v>1</v>
      </c>
      <c r="AP276" s="133">
        <v>0</v>
      </c>
      <c r="AQ276" s="133">
        <v>0</v>
      </c>
      <c r="AR276" s="133">
        <v>0</v>
      </c>
      <c r="AS276" s="133">
        <v>0</v>
      </c>
      <c r="AT276" s="133">
        <v>0</v>
      </c>
      <c r="AU276" s="133">
        <v>0</v>
      </c>
      <c r="AV276" s="133">
        <v>0</v>
      </c>
      <c r="AW276" s="133">
        <v>0</v>
      </c>
      <c r="AX276" s="133">
        <v>0</v>
      </c>
      <c r="AY276" s="406">
        <f t="shared" ref="AY276:BS276" si="1111">IF(AD276 = 0, "", AD276)</f>
        <v>5</v>
      </c>
      <c r="AZ276" s="137" t="str">
        <f t="shared" si="1111"/>
        <v/>
      </c>
      <c r="BA276" s="137" t="str">
        <f t="shared" si="1111"/>
        <v/>
      </c>
      <c r="BB276" s="137" t="str">
        <f t="shared" si="1111"/>
        <v/>
      </c>
      <c r="BC276" s="137" t="str">
        <f t="shared" si="1111"/>
        <v/>
      </c>
      <c r="BD276" s="137" t="str">
        <f t="shared" si="1111"/>
        <v/>
      </c>
      <c r="BE276" s="137" t="str">
        <f t="shared" si="1111"/>
        <v/>
      </c>
      <c r="BF276" s="137" t="str">
        <f t="shared" si="1111"/>
        <v/>
      </c>
      <c r="BG276" s="137" t="str">
        <f t="shared" si="1111"/>
        <v/>
      </c>
      <c r="BH276" s="137" t="str">
        <f t="shared" si="1111"/>
        <v/>
      </c>
      <c r="BI276" s="137" t="str">
        <f t="shared" si="1111"/>
        <v/>
      </c>
      <c r="BJ276" s="133">
        <f t="shared" si="1111"/>
        <v>1</v>
      </c>
      <c r="BK276" s="137" t="str">
        <f t="shared" si="1111"/>
        <v/>
      </c>
      <c r="BL276" s="137" t="str">
        <f t="shared" si="1111"/>
        <v/>
      </c>
      <c r="BM276" s="137" t="str">
        <f t="shared" si="1111"/>
        <v/>
      </c>
      <c r="BN276" s="137" t="str">
        <f t="shared" si="1111"/>
        <v/>
      </c>
      <c r="BO276" s="137" t="str">
        <f t="shared" si="1111"/>
        <v/>
      </c>
      <c r="BP276" s="137" t="str">
        <f t="shared" si="1111"/>
        <v/>
      </c>
      <c r="BQ276" s="137" t="str">
        <f t="shared" si="1111"/>
        <v/>
      </c>
      <c r="BR276" s="137" t="str">
        <f t="shared" si="1111"/>
        <v/>
      </c>
      <c r="BS276" s="169" t="str">
        <f t="shared" si="1111"/>
        <v/>
      </c>
      <c r="BT276" s="174" t="e">
        <f>$AY276*Assembly!Z$4+$AZ276*Assembly!Z$5+$BA276*Assembly!Z$6+$BB276*Assembly!Z$7+$BC276*Assembly!Z$8+$BD276*Assembly!Z$9+$BE276*Assembly!Z$10+$BF276*Assembly!Z$11+$BG276*Assembly!Z$12+$BH276*Assembly!Z$13+$BI276*Assembly!Z$14+$BJ276*Assembly!Z$15+$BK276*Assembly!Z$16+$BL276*Assembly!Z$17+$BM276*Assembly!Z$18+$BN276*Assembly!Z$19+$BO276*Assembly!Z$20+$BP276*Assembly!Z$21+$BQ276*Assembly!Z$22+$BR276*Assembly!Z$23+$BS276*Assembly!Z$24</f>
        <v>#VALUE!</v>
      </c>
      <c r="BU276" s="133" t="e">
        <f t="shared" si="3"/>
        <v>#VALUE!</v>
      </c>
      <c r="BV276" s="133"/>
      <c r="BW276" s="133" t="e">
        <f>$AY276*Assembly!AD$4+$AZ276*Assembly!AD$5+$BA276*Assembly!AD$6+$BB276*Assembly!AD$7+$BC276*Assembly!AD$8+$BD276*Assembly!AD$9+$BE276*Assembly!AD$10+$BF276*Assembly!AD$11+$BG276*Assembly!AD$12+$BH276*Assembly!AD$13+$BI276*Assembly!AD$14+$BJ276*Assembly!AD$15+$BK276*Assembly!AD$16+$BL276*Assembly!AD$17+$BM276*Assembly!AD$18+$BN276*Assembly!AD$19+$BO276*Assembly!AD$20+$BP276*Assembly!AD$21+$BQ276*Assembly!AD$22+$BR276*Assembly!AD$23+$BS276*Assembly!AD$24</f>
        <v>#VALUE!</v>
      </c>
      <c r="BX276" s="177" t="e">
        <f t="shared" si="4"/>
        <v>#VALUE!</v>
      </c>
      <c r="BY276" s="178" t="e">
        <f t="shared" si="5"/>
        <v>#VALUE!</v>
      </c>
      <c r="BZ276" s="179" t="e">
        <f t="shared" si="6"/>
        <v>#VALUE!</v>
      </c>
      <c r="CA276" s="178" t="e">
        <f t="shared" si="7"/>
        <v>#VALUE!</v>
      </c>
      <c r="CB276" s="133" t="e">
        <f>$AY276*Assembly!Y$4+$AZ276*Assembly!Y$5+$BA276*Assembly!Y$6+$BB276*Assembly!Y$7+$BC276*Assembly!Y$8+$BD276*Assembly!Y$9+$BE276*Assembly!Y$10+$BF276*Assembly!Y$11+$BG276*Assembly!Y$12+$BH276*Assembly!Y$13+$BI276*Assembly!Y$14+$BJ276*Assembly!Y$15+$BK276*Assembly!Y$16+$BL276*Assembly!Y$17+$BM276*Assembly!Y$18+$BN276*Assembly!Y$19+$BO276*Assembly!Y$20+$BP276*Assembly!Y$21+$BQ276*Assembly!Y$22+$BR276*Assembly!Y$23+$BS276*Assembly!Y$24</f>
        <v>#VALUE!</v>
      </c>
      <c r="CC276" s="133" t="e">
        <f t="shared" si="8"/>
        <v>#VALUE!</v>
      </c>
      <c r="CD276" s="130" t="e">
        <f t="shared" si="9"/>
        <v>#VALUE!</v>
      </c>
      <c r="CE276" s="183" t="e">
        <f>$AY276*Assembly!AC$4+$AZ276*Assembly!AC$5+$BA276*Assembly!AC$6+$BB276*Assembly!AC$7+$BC276*Assembly!AC$8+$BD276*Assembly!AC$9+$BE276*Assembly!AC$10+$BF276*Assembly!AC$11+$BG276*Assembly!AC$12+$BH276*Assembly!AC$13+$BI276*Assembly!AC$14+$BJ276*Assembly!AC$15+$BK276*Assembly!AC$16+$BL276*Assembly!AC$17+$BM276*Assembly!AC$18+$BN276*Assembly!AC$19+$BO276*Assembly!AC$20+$BP276*Assembly!AC$21+$BQ276*Assembly!AC$22+$BR276*Assembly!AC$23+$BS276*Assembly!AC$24</f>
        <v>#VALUE!</v>
      </c>
      <c r="CF276" s="145" t="e">
        <f>$AY276*Assembly!M$4+$AZ276*Assembly!M$5+$BA276*Assembly!M$6+$BB276*Assembly!M$7+$BC276*Assembly!M$8+$BD276*Assembly!M$9+$BE276*Assembly!M$10+$BF276*Assembly!M$11+$BG276*Assembly!M$12+$BH276*Assembly!M$13+$BI276*Assembly!M$14+$BJ276*Assembly!M$15+$BK276*Assembly!M$16+$BL276*Assembly!M$17+$BM276*Assembly!M$18+$BN276*Assembly!M$19+$BO276*Assembly!M$20+$BP276*Assembly!M$21+$BQ276*Assembly!M$22+$BR276*Assembly!M$23+$BS276*Assembly!M$24</f>
        <v>#VALUE!</v>
      </c>
      <c r="CG276" s="145" t="e">
        <f>$AY276*Assembly!N$4+$AZ276*Assembly!N$5+$BA276*Assembly!N$6+$BB276*Assembly!N$7+$BC276*Assembly!N$8+$BD276*Assembly!N$9+$BE276*Assembly!N$10+$BF276*Assembly!N$11+$BG276*Assembly!N$12+$BH276*Assembly!N$13+$BI276*Assembly!N$14+$BJ276*Assembly!N$15+$BK276*Assembly!N$16+$BL276*Assembly!N$17+$BM276*Assembly!N$18+$BN276*Assembly!N$19+$BO276*Assembly!N$20+$BP276*Assembly!N$21+$BQ276*Assembly!N$22+$BR276*Assembly!N$23+$BS276*Assembly!N$24</f>
        <v>#VALUE!</v>
      </c>
      <c r="CH276" s="145" t="e">
        <f>$AY276*Assembly!O$4+$AZ276*Assembly!O$5+$BA276*Assembly!O$6+$BB276*Assembly!O$7+$BC276*Assembly!O$8+$BD276*Assembly!O$9+$BE276*Assembly!O$10+$BF276*Assembly!O$11+$BG276*Assembly!O$12+$BH276*Assembly!O$13+$BI276*Assembly!O$14+$BJ276*Assembly!O$15+$BK276*Assembly!O$16+$BL276*Assembly!O$17+$BM276*Assembly!O$18+$BN276*Assembly!O$19+$BO276*Assembly!O$20+$BP276*Assembly!O$21+$BQ276*Assembly!O$22+$BR276*Assembly!O$23+$BS276*Assembly!O$24</f>
        <v>#VALUE!</v>
      </c>
      <c r="CI276" s="140" t="e">
        <f>$AY276*Assembly!P$4+$AZ276*Assembly!P$5+$BA276*Assembly!P$6+$BB276*Assembly!P$7+$BC276*Assembly!P$8+$BD276*Assembly!P$9+$BE276*Assembly!P$10+$BF276*Assembly!P$11+$BG276*Assembly!P$12+$BH276*Assembly!P$13+$BI276*Assembly!P$14+$BJ276*Assembly!P$15+$BK276*Assembly!P$16+$BL276*Assembly!P$17+$BM276*Assembly!P$18+$BN276*Assembly!P$19+$BO276*Assembly!P$20+$BP276*Assembly!P$21+$BQ276*Assembly!P$22+$BR276*Assembly!P$23+$BS276*Assembly!P$24</f>
        <v>#VALUE!</v>
      </c>
      <c r="CJ276" s="140" t="e">
        <f>$AY276*Assembly!Q$4+$AZ276*Assembly!Q$5+$BA276*Assembly!Q$6+$BB276*Assembly!Q$7+$BC276*Assembly!Q$8+$BD276*Assembly!Q$9+$BE276*Assembly!Q$10+$BF276*Assembly!Q$11+$BG276*Assembly!Q$12+$BH276*Assembly!Q$13+$BI276*Assembly!Q$14+$BJ276*Assembly!Q$15+$BK276*Assembly!Q$16+$BL276*Assembly!Q$17+$BM276*Assembly!Q$18+$BN276*Assembly!Q$19+$BO276*Assembly!Q$20+$BP276*Assembly!Q$21+$BQ276*Assembly!Q$22+$BR276*Assembly!Q$23+$BS276*Assembly!Q$24</f>
        <v>#VALUE!</v>
      </c>
      <c r="CK276" s="145" t="e">
        <f>$AY276*Assembly!R$4+$AZ276*Assembly!R$5+$BA276*Assembly!R$6+$BB276*Assembly!R$7+$BC276*Assembly!R$8+$BD276*Assembly!R$9+$BE276*Assembly!R$10+$BF276*Assembly!R$11+$BG276*Assembly!R$12+$BH276*Assembly!R$13+$BI276*Assembly!R$14+$BJ276*Assembly!R$15+$BK276*Assembly!R$16+$BL276*Assembly!R$17+$BM276*Assembly!R$18+$BN276*Assembly!R$19+$BO276*Assembly!R$20+$BP276*Assembly!R$21+$BQ276*Assembly!R$22+$BR276*Assembly!R$23+$BS276*Assembly!R$24</f>
        <v>#VALUE!</v>
      </c>
      <c r="CL276" s="140" t="e">
        <f>$AY276*Assembly!S$4+$AZ276*Assembly!S$5+$BA276*Assembly!S$6+$BB276*Assembly!S$7+$BC276*Assembly!S$8+$BD276*Assembly!S$9+$BE276*Assembly!S$10+$BF276*Assembly!S$11+$BG276*Assembly!S$12+$BH276*Assembly!S$13+$BI276*Assembly!S$14+$BJ276*Assembly!S$15+$BK276*Assembly!S$16+$BL276*Assembly!S$17+$BM276*Assembly!S$18+$BN276*Assembly!S$19+$BO276*Assembly!S$20+$BP276*Assembly!S$21+$BQ276*Assembly!S$22+$BR276*Assembly!S$23+$BS276*Assembly!S$24</f>
        <v>#VALUE!</v>
      </c>
      <c r="CM276" s="140" t="e">
        <f>$AY276*Assembly!T$4+$AZ276*Assembly!T$5+$BA276*Assembly!T$6+$BB276*Assembly!T$7+$BC276*Assembly!T$8+$BD276*Assembly!T$9+$BE276*Assembly!T$10+$BF276*Assembly!T$11+$BG276*Assembly!T$12+$BH276*Assembly!T$13+$BI276*Assembly!T$14+$BJ276*Assembly!T$15+$BK276*Assembly!T$16+$BL276*Assembly!T$17+$BM276*Assembly!T$18+$BN276*Assembly!T$19+$BO276*Assembly!T$20+$BP276*Assembly!T$21+$BQ276*Assembly!T$22+$BR276*Assembly!T$23+$BS276*Assembly!T$24</f>
        <v>#VALUE!</v>
      </c>
      <c r="CN276" s="140" t="e">
        <f>$AY276*Assembly!U$4+$AZ276*Assembly!U$5+$BA276*Assembly!U$6+$BB276*Assembly!U$7+$BC276*Assembly!U$8+$BD276*Assembly!U$9+$BE276*Assembly!U$10+$BF276*Assembly!U$11+$BG276*Assembly!U$12+$BH276*Assembly!U$13+$BI276*Assembly!U$14+$BJ276*Assembly!U$15+$BK276*Assembly!U$16+$BL276*Assembly!U$17+$BM276*Assembly!U$18+$BN276*Assembly!U$19+$BO276*Assembly!U$20+$BP276*Assembly!U$21+$BQ276*Assembly!U$22+$BR276*Assembly!U$23+$BS276*Assembly!U$24</f>
        <v>#VALUE!</v>
      </c>
      <c r="CO276" s="145" t="e">
        <f>$AY276*Assembly!V$4+$AZ276*Assembly!V$5+$BA276*Assembly!V$6+$BB276*Assembly!V$7+$BC276*Assembly!V$8+$BD276*Assembly!V$9+$BE276*Assembly!V$10+$BF276*Assembly!V$11+$BG276*Assembly!V$12+$BH276*Assembly!V$13+$BI276*Assembly!V$14+$BJ276*Assembly!V$15+$BK276*Assembly!V$16+$BL276*Assembly!V$17+$BM276*Assembly!V$18+$BN276*Assembly!V$19+$BO276*Assembly!V$20+$BP276*Assembly!V$21+$BQ276*Assembly!V$22+$BR276*Assembly!V$23+$BS276*Assembly!V$24</f>
        <v>#VALUE!</v>
      </c>
      <c r="CP276" s="145" t="e">
        <f>CF276*Refining!$F$3</f>
        <v>#VALUE!</v>
      </c>
      <c r="CQ276" s="145" t="e">
        <f>CG276*Refining!$F$4</f>
        <v>#VALUE!</v>
      </c>
      <c r="CR276" s="145" t="e">
        <f>CH276*Refining!$F$5</f>
        <v>#VALUE!</v>
      </c>
      <c r="CS276" s="145" t="e">
        <f>CI276*Refining!$F$6</f>
        <v>#VALUE!</v>
      </c>
      <c r="CT276" s="145" t="e">
        <f>CJ276*Refining!$F$7</f>
        <v>#VALUE!</v>
      </c>
      <c r="CU276" s="145" t="e">
        <f>CK276*Refining!$F$8</f>
        <v>#VALUE!</v>
      </c>
      <c r="CV276" s="145" t="e">
        <f>CL276*Refining!$F$9</f>
        <v>#VALUE!</v>
      </c>
      <c r="CW276" s="145" t="e">
        <f>CM276*Refining!$F$10</f>
        <v>#VALUE!</v>
      </c>
      <c r="CX276" s="145" t="e">
        <f>CN276*Refining!$F$11</f>
        <v>#VALUE!</v>
      </c>
      <c r="CY276" s="145" t="e">
        <f>CO276*Refining!$F$12</f>
        <v>#VALUE!</v>
      </c>
      <c r="CZ276" s="185" t="e">
        <f t="shared" ref="CZ276:DS276" si="1112">IF(CF276 = 0, "", CF276)</f>
        <v>#VALUE!</v>
      </c>
      <c r="DA276" s="189" t="e">
        <f t="shared" si="1112"/>
        <v>#VALUE!</v>
      </c>
      <c r="DB276" s="189" t="e">
        <f t="shared" si="1112"/>
        <v>#VALUE!</v>
      </c>
      <c r="DC276" s="186" t="e">
        <f t="shared" si="1112"/>
        <v>#VALUE!</v>
      </c>
      <c r="DD276" s="186" t="e">
        <f t="shared" si="1112"/>
        <v>#VALUE!</v>
      </c>
      <c r="DE276" s="186" t="e">
        <f t="shared" si="1112"/>
        <v>#VALUE!</v>
      </c>
      <c r="DF276" s="186" t="e">
        <f t="shared" si="1112"/>
        <v>#VALUE!</v>
      </c>
      <c r="DG276" s="186" t="e">
        <f t="shared" si="1112"/>
        <v>#VALUE!</v>
      </c>
      <c r="DH276" s="186" t="e">
        <f t="shared" si="1112"/>
        <v>#VALUE!</v>
      </c>
      <c r="DI276" s="187" t="e">
        <f t="shared" si="1112"/>
        <v>#VALUE!</v>
      </c>
      <c r="DJ276" s="185" t="e">
        <f t="shared" si="1112"/>
        <v>#VALUE!</v>
      </c>
      <c r="DK276" s="189" t="e">
        <f t="shared" si="1112"/>
        <v>#VALUE!</v>
      </c>
      <c r="DL276" s="189" t="e">
        <f t="shared" si="1112"/>
        <v>#VALUE!</v>
      </c>
      <c r="DM276" s="186" t="e">
        <f t="shared" si="1112"/>
        <v>#VALUE!</v>
      </c>
      <c r="DN276" s="211" t="e">
        <f t="shared" si="1112"/>
        <v>#VALUE!</v>
      </c>
      <c r="DO276" s="186" t="e">
        <f t="shared" si="1112"/>
        <v>#VALUE!</v>
      </c>
      <c r="DP276" s="186" t="e">
        <f t="shared" si="1112"/>
        <v>#VALUE!</v>
      </c>
      <c r="DQ276" s="186" t="e">
        <f t="shared" si="1112"/>
        <v>#VALUE!</v>
      </c>
      <c r="DR276" s="186" t="e">
        <f t="shared" si="1112"/>
        <v>#VALUE!</v>
      </c>
      <c r="DS276" s="187" t="e">
        <f t="shared" si="1112"/>
        <v>#VALUE!</v>
      </c>
      <c r="DT276" s="185" t="e">
        <f t="shared" si="11"/>
        <v>#VALUE!</v>
      </c>
      <c r="DU276" s="189" t="e">
        <f t="shared" si="12"/>
        <v>#VALUE!</v>
      </c>
      <c r="DV276" s="133" t="e">
        <f>CZ276*'Ores &amp; Ingots'!$C$3+DA276*'Ores &amp; Ingots'!$C$4+DB276*'Ores &amp; Ingots'!$C$5+DC276*'Ores &amp; Ingots'!$C$6+DD276*'Ores &amp; Ingots'!$C$7+DE276*'Ores &amp; Ingots'!$C$8+DF276*'Ores &amp; Ingots'!$C$9+DG276*'Ores &amp; Ingots'!$C$10+DH276*'Ores &amp; Ingots'!$C$11+DI276*'Ores &amp; Ingots'!$C$12</f>
        <v>#VALUE!</v>
      </c>
      <c r="DW276" s="133" t="e">
        <f>DJ276*'Ores &amp; Ingots'!$B$3+DK276*'Ores &amp; Ingots'!$B$4+DL276*'Ores &amp; Ingots'!$B$5+DM276*'Ores &amp; Ingots'!$B$6+DN276*'Ores &amp; Ingots'!$B$7+DO276*'Ores &amp; Ingots'!$B$8+DP276*'Ores &amp; Ingots'!$B$9+DQ276*'Ores &amp; Ingots'!$B$10+DR276*'Ores &amp; Ingots'!$B$11+DS276*'Ores &amp; Ingots'!$B$12</f>
        <v>#VALUE!</v>
      </c>
      <c r="DX276" s="189" t="e">
        <f>CZ276*Refining!$G$3+DA276*Refining!$G$4+DB276*Refining!$G$5+DC276*Refining!$G$6+DD276*Refining!$G$7+DE276*Refining!$G$8+DF276*Refining!$G$9+DG276*Refining!$G$10+DH276*Refining!$G$11+DI276*Refining!$G$12</f>
        <v>#VALUE!</v>
      </c>
      <c r="DY276" s="189" t="e">
        <f t="shared" si="13"/>
        <v>#VALUE!</v>
      </c>
      <c r="DZ276" s="192" t="e">
        <f t="shared" si="14"/>
        <v>#VALUE!</v>
      </c>
      <c r="EA276" s="185" t="e">
        <f t="shared" si="15"/>
        <v>#VALUE!</v>
      </c>
      <c r="EB276" s="194" t="e">
        <f t="shared" ref="EB276:EC276" si="1113">EA276/60</f>
        <v>#VALUE!</v>
      </c>
      <c r="EC276" s="194" t="e">
        <f t="shared" si="1113"/>
        <v>#VALUE!</v>
      </c>
      <c r="ED276" s="185" t="e">
        <f t="shared" si="17"/>
        <v>#VALUE!</v>
      </c>
      <c r="EE276" s="194" t="e">
        <f t="shared" ref="EE276:EF276" si="1114">ED276/1000</f>
        <v>#VALUE!</v>
      </c>
      <c r="EF276" s="196" t="e">
        <f t="shared" si="1114"/>
        <v>#VALUE!</v>
      </c>
      <c r="EG276" s="130" t="e">
        <f t="shared" si="19"/>
        <v>#VALUE!</v>
      </c>
      <c r="EH276" s="132" t="e">
        <f t="shared" si="20"/>
        <v>#VALUE!</v>
      </c>
      <c r="EI276" s="133" t="s">
        <v>28</v>
      </c>
    </row>
    <row r="277" spans="1:139" ht="12.75" x14ac:dyDescent="0.2">
      <c r="A277" s="864"/>
      <c r="B277" s="365" t="s">
        <v>430</v>
      </c>
      <c r="C277" s="137" t="s">
        <v>155</v>
      </c>
      <c r="D277" s="137">
        <v>1</v>
      </c>
      <c r="E277" s="137">
        <v>1</v>
      </c>
      <c r="F277" s="137">
        <v>1</v>
      </c>
      <c r="G277" s="139">
        <f t="shared" si="0"/>
        <v>0.125</v>
      </c>
      <c r="H277" s="140">
        <v>7</v>
      </c>
      <c r="I277" s="140">
        <v>17.5</v>
      </c>
      <c r="J277" s="140">
        <f>H277/Main!$D$9</f>
        <v>1.4</v>
      </c>
      <c r="K277" s="140">
        <f>I277/Main!$D$10</f>
        <v>8.75</v>
      </c>
      <c r="L277" s="140">
        <f t="shared" si="1"/>
        <v>6.25</v>
      </c>
      <c r="M277" s="140">
        <v>1</v>
      </c>
      <c r="N277" s="143"/>
      <c r="O277" s="143"/>
      <c r="P277" s="143"/>
      <c r="Q277" s="145"/>
      <c r="R277" s="143"/>
      <c r="S277" s="146"/>
      <c r="T277" s="146"/>
      <c r="U277" s="143"/>
      <c r="V277" s="143"/>
      <c r="W277" s="146"/>
      <c r="X277" s="146"/>
      <c r="Y277" s="143"/>
      <c r="Z277" s="143"/>
      <c r="AA277" s="143"/>
      <c r="AB277" s="143"/>
      <c r="AC277" s="362"/>
      <c r="AD277" s="167">
        <v>5</v>
      </c>
      <c r="AE277" s="133">
        <v>0</v>
      </c>
      <c r="AF277" s="133">
        <v>0</v>
      </c>
      <c r="AG277" s="133">
        <v>0</v>
      </c>
      <c r="AH277" s="133">
        <v>0</v>
      </c>
      <c r="AI277" s="133">
        <v>0</v>
      </c>
      <c r="AJ277" s="133">
        <v>0</v>
      </c>
      <c r="AK277" s="133">
        <v>0</v>
      </c>
      <c r="AL277" s="133">
        <v>0</v>
      </c>
      <c r="AM277" s="133">
        <v>0</v>
      </c>
      <c r="AN277" s="133">
        <v>0</v>
      </c>
      <c r="AO277" s="133">
        <v>1</v>
      </c>
      <c r="AP277" s="133">
        <v>0</v>
      </c>
      <c r="AQ277" s="133">
        <v>0</v>
      </c>
      <c r="AR277" s="133">
        <v>0</v>
      </c>
      <c r="AS277" s="133">
        <v>0</v>
      </c>
      <c r="AT277" s="133">
        <v>0</v>
      </c>
      <c r="AU277" s="133">
        <v>0</v>
      </c>
      <c r="AV277" s="133">
        <v>0</v>
      </c>
      <c r="AW277" s="133">
        <v>0</v>
      </c>
      <c r="AX277" s="133">
        <v>0</v>
      </c>
      <c r="AY277" s="406">
        <f t="shared" ref="AY277:BS277" si="1115">IF(AD277 = 0, "", AD277)</f>
        <v>5</v>
      </c>
      <c r="AZ277" s="137" t="str">
        <f t="shared" si="1115"/>
        <v/>
      </c>
      <c r="BA277" s="137" t="str">
        <f t="shared" si="1115"/>
        <v/>
      </c>
      <c r="BB277" s="137" t="str">
        <f t="shared" si="1115"/>
        <v/>
      </c>
      <c r="BC277" s="137" t="str">
        <f t="shared" si="1115"/>
        <v/>
      </c>
      <c r="BD277" s="137" t="str">
        <f t="shared" si="1115"/>
        <v/>
      </c>
      <c r="BE277" s="137" t="str">
        <f t="shared" si="1115"/>
        <v/>
      </c>
      <c r="BF277" s="137" t="str">
        <f t="shared" si="1115"/>
        <v/>
      </c>
      <c r="BG277" s="137" t="str">
        <f t="shared" si="1115"/>
        <v/>
      </c>
      <c r="BH277" s="137" t="str">
        <f t="shared" si="1115"/>
        <v/>
      </c>
      <c r="BI277" s="137" t="str">
        <f t="shared" si="1115"/>
        <v/>
      </c>
      <c r="BJ277" s="133">
        <f t="shared" si="1115"/>
        <v>1</v>
      </c>
      <c r="BK277" s="137" t="str">
        <f t="shared" si="1115"/>
        <v/>
      </c>
      <c r="BL277" s="137" t="str">
        <f t="shared" si="1115"/>
        <v/>
      </c>
      <c r="BM277" s="137" t="str">
        <f t="shared" si="1115"/>
        <v/>
      </c>
      <c r="BN277" s="137" t="str">
        <f t="shared" si="1115"/>
        <v/>
      </c>
      <c r="BO277" s="137" t="str">
        <f t="shared" si="1115"/>
        <v/>
      </c>
      <c r="BP277" s="137" t="str">
        <f t="shared" si="1115"/>
        <v/>
      </c>
      <c r="BQ277" s="137" t="str">
        <f t="shared" si="1115"/>
        <v/>
      </c>
      <c r="BR277" s="137" t="str">
        <f t="shared" si="1115"/>
        <v/>
      </c>
      <c r="BS277" s="169" t="str">
        <f t="shared" si="1115"/>
        <v/>
      </c>
      <c r="BT277" s="174" t="e">
        <f>$AY277*Assembly!Z$4+$AZ277*Assembly!Z$5+$BA277*Assembly!Z$6+$BB277*Assembly!Z$7+$BC277*Assembly!Z$8+$BD277*Assembly!Z$9+$BE277*Assembly!Z$10+$BF277*Assembly!Z$11+$BG277*Assembly!Z$12+$BH277*Assembly!Z$13+$BI277*Assembly!Z$14+$BJ277*Assembly!Z$15+$BK277*Assembly!Z$16+$BL277*Assembly!Z$17+$BM277*Assembly!Z$18+$BN277*Assembly!Z$19+$BO277*Assembly!Z$20+$BP277*Assembly!Z$21+$BQ277*Assembly!Z$22+$BR277*Assembly!Z$23+$BS277*Assembly!Z$24</f>
        <v>#VALUE!</v>
      </c>
      <c r="BU277" s="133" t="e">
        <f t="shared" si="3"/>
        <v>#VALUE!</v>
      </c>
      <c r="BV277" s="133"/>
      <c r="BW277" s="133" t="e">
        <f>$AY277*Assembly!AD$4+$AZ277*Assembly!AD$5+$BA277*Assembly!AD$6+$BB277*Assembly!AD$7+$BC277*Assembly!AD$8+$BD277*Assembly!AD$9+$BE277*Assembly!AD$10+$BF277*Assembly!AD$11+$BG277*Assembly!AD$12+$BH277*Assembly!AD$13+$BI277*Assembly!AD$14+$BJ277*Assembly!AD$15+$BK277*Assembly!AD$16+$BL277*Assembly!AD$17+$BM277*Assembly!AD$18+$BN277*Assembly!AD$19+$BO277*Assembly!AD$20+$BP277*Assembly!AD$21+$BQ277*Assembly!AD$22+$BR277*Assembly!AD$23+$BS277*Assembly!AD$24</f>
        <v>#VALUE!</v>
      </c>
      <c r="BX277" s="177" t="e">
        <f t="shared" si="4"/>
        <v>#VALUE!</v>
      </c>
      <c r="BY277" s="178" t="e">
        <f t="shared" si="5"/>
        <v>#VALUE!</v>
      </c>
      <c r="BZ277" s="179" t="e">
        <f t="shared" si="6"/>
        <v>#VALUE!</v>
      </c>
      <c r="CA277" s="178" t="e">
        <f t="shared" si="7"/>
        <v>#VALUE!</v>
      </c>
      <c r="CB277" s="133" t="e">
        <f>$AY277*Assembly!Y$4+$AZ277*Assembly!Y$5+$BA277*Assembly!Y$6+$BB277*Assembly!Y$7+$BC277*Assembly!Y$8+$BD277*Assembly!Y$9+$BE277*Assembly!Y$10+$BF277*Assembly!Y$11+$BG277*Assembly!Y$12+$BH277*Assembly!Y$13+$BI277*Assembly!Y$14+$BJ277*Assembly!Y$15+$BK277*Assembly!Y$16+$BL277*Assembly!Y$17+$BM277*Assembly!Y$18+$BN277*Assembly!Y$19+$BO277*Assembly!Y$20+$BP277*Assembly!Y$21+$BQ277*Assembly!Y$22+$BR277*Assembly!Y$23+$BS277*Assembly!Y$24</f>
        <v>#VALUE!</v>
      </c>
      <c r="CC277" s="133" t="e">
        <f t="shared" si="8"/>
        <v>#VALUE!</v>
      </c>
      <c r="CD277" s="130" t="e">
        <f t="shared" si="9"/>
        <v>#VALUE!</v>
      </c>
      <c r="CE277" s="183" t="e">
        <f>$AY277*Assembly!AC$4+$AZ277*Assembly!AC$5+$BA277*Assembly!AC$6+$BB277*Assembly!AC$7+$BC277*Assembly!AC$8+$BD277*Assembly!AC$9+$BE277*Assembly!AC$10+$BF277*Assembly!AC$11+$BG277*Assembly!AC$12+$BH277*Assembly!AC$13+$BI277*Assembly!AC$14+$BJ277*Assembly!AC$15+$BK277*Assembly!AC$16+$BL277*Assembly!AC$17+$BM277*Assembly!AC$18+$BN277*Assembly!AC$19+$BO277*Assembly!AC$20+$BP277*Assembly!AC$21+$BQ277*Assembly!AC$22+$BR277*Assembly!AC$23+$BS277*Assembly!AC$24</f>
        <v>#VALUE!</v>
      </c>
      <c r="CF277" s="145" t="e">
        <f>$AY277*Assembly!M$4+$AZ277*Assembly!M$5+$BA277*Assembly!M$6+$BB277*Assembly!M$7+$BC277*Assembly!M$8+$BD277*Assembly!M$9+$BE277*Assembly!M$10+$BF277*Assembly!M$11+$BG277*Assembly!M$12+$BH277*Assembly!M$13+$BI277*Assembly!M$14+$BJ277*Assembly!M$15+$BK277*Assembly!M$16+$BL277*Assembly!M$17+$BM277*Assembly!M$18+$BN277*Assembly!M$19+$BO277*Assembly!M$20+$BP277*Assembly!M$21+$BQ277*Assembly!M$22+$BR277*Assembly!M$23+$BS277*Assembly!M$24</f>
        <v>#VALUE!</v>
      </c>
      <c r="CG277" s="145" t="e">
        <f>$AY277*Assembly!N$4+$AZ277*Assembly!N$5+$BA277*Assembly!N$6+$BB277*Assembly!N$7+$BC277*Assembly!N$8+$BD277*Assembly!N$9+$BE277*Assembly!N$10+$BF277*Assembly!N$11+$BG277*Assembly!N$12+$BH277*Assembly!N$13+$BI277*Assembly!N$14+$BJ277*Assembly!N$15+$BK277*Assembly!N$16+$BL277*Assembly!N$17+$BM277*Assembly!N$18+$BN277*Assembly!N$19+$BO277*Assembly!N$20+$BP277*Assembly!N$21+$BQ277*Assembly!N$22+$BR277*Assembly!N$23+$BS277*Assembly!N$24</f>
        <v>#VALUE!</v>
      </c>
      <c r="CH277" s="145" t="e">
        <f>$AY277*Assembly!O$4+$AZ277*Assembly!O$5+$BA277*Assembly!O$6+$BB277*Assembly!O$7+$BC277*Assembly!O$8+$BD277*Assembly!O$9+$BE277*Assembly!O$10+$BF277*Assembly!O$11+$BG277*Assembly!O$12+$BH277*Assembly!O$13+$BI277*Assembly!O$14+$BJ277*Assembly!O$15+$BK277*Assembly!O$16+$BL277*Assembly!O$17+$BM277*Assembly!O$18+$BN277*Assembly!O$19+$BO277*Assembly!O$20+$BP277*Assembly!O$21+$BQ277*Assembly!O$22+$BR277*Assembly!O$23+$BS277*Assembly!O$24</f>
        <v>#VALUE!</v>
      </c>
      <c r="CI277" s="140" t="e">
        <f>$AY277*Assembly!P$4+$AZ277*Assembly!P$5+$BA277*Assembly!P$6+$BB277*Assembly!P$7+$BC277*Assembly!P$8+$BD277*Assembly!P$9+$BE277*Assembly!P$10+$BF277*Assembly!P$11+$BG277*Assembly!P$12+$BH277*Assembly!P$13+$BI277*Assembly!P$14+$BJ277*Assembly!P$15+$BK277*Assembly!P$16+$BL277*Assembly!P$17+$BM277*Assembly!P$18+$BN277*Assembly!P$19+$BO277*Assembly!P$20+$BP277*Assembly!P$21+$BQ277*Assembly!P$22+$BR277*Assembly!P$23+$BS277*Assembly!P$24</f>
        <v>#VALUE!</v>
      </c>
      <c r="CJ277" s="140" t="e">
        <f>$AY277*Assembly!Q$4+$AZ277*Assembly!Q$5+$BA277*Assembly!Q$6+$BB277*Assembly!Q$7+$BC277*Assembly!Q$8+$BD277*Assembly!Q$9+$BE277*Assembly!Q$10+$BF277*Assembly!Q$11+$BG277*Assembly!Q$12+$BH277*Assembly!Q$13+$BI277*Assembly!Q$14+$BJ277*Assembly!Q$15+$BK277*Assembly!Q$16+$BL277*Assembly!Q$17+$BM277*Assembly!Q$18+$BN277*Assembly!Q$19+$BO277*Assembly!Q$20+$BP277*Assembly!Q$21+$BQ277*Assembly!Q$22+$BR277*Assembly!Q$23+$BS277*Assembly!Q$24</f>
        <v>#VALUE!</v>
      </c>
      <c r="CK277" s="145" t="e">
        <f>$AY277*Assembly!R$4+$AZ277*Assembly!R$5+$BA277*Assembly!R$6+$BB277*Assembly!R$7+$BC277*Assembly!R$8+$BD277*Assembly!R$9+$BE277*Assembly!R$10+$BF277*Assembly!R$11+$BG277*Assembly!R$12+$BH277*Assembly!R$13+$BI277*Assembly!R$14+$BJ277*Assembly!R$15+$BK277*Assembly!R$16+$BL277*Assembly!R$17+$BM277*Assembly!R$18+$BN277*Assembly!R$19+$BO277*Assembly!R$20+$BP277*Assembly!R$21+$BQ277*Assembly!R$22+$BR277*Assembly!R$23+$BS277*Assembly!R$24</f>
        <v>#VALUE!</v>
      </c>
      <c r="CL277" s="140" t="e">
        <f>$AY277*Assembly!S$4+$AZ277*Assembly!S$5+$BA277*Assembly!S$6+$BB277*Assembly!S$7+$BC277*Assembly!S$8+$BD277*Assembly!S$9+$BE277*Assembly!S$10+$BF277*Assembly!S$11+$BG277*Assembly!S$12+$BH277*Assembly!S$13+$BI277*Assembly!S$14+$BJ277*Assembly!S$15+$BK277*Assembly!S$16+$BL277*Assembly!S$17+$BM277*Assembly!S$18+$BN277*Assembly!S$19+$BO277*Assembly!S$20+$BP277*Assembly!S$21+$BQ277*Assembly!S$22+$BR277*Assembly!S$23+$BS277*Assembly!S$24</f>
        <v>#VALUE!</v>
      </c>
      <c r="CM277" s="140" t="e">
        <f>$AY277*Assembly!T$4+$AZ277*Assembly!T$5+$BA277*Assembly!T$6+$BB277*Assembly!T$7+$BC277*Assembly!T$8+$BD277*Assembly!T$9+$BE277*Assembly!T$10+$BF277*Assembly!T$11+$BG277*Assembly!T$12+$BH277*Assembly!T$13+$BI277*Assembly!T$14+$BJ277*Assembly!T$15+$BK277*Assembly!T$16+$BL277*Assembly!T$17+$BM277*Assembly!T$18+$BN277*Assembly!T$19+$BO277*Assembly!T$20+$BP277*Assembly!T$21+$BQ277*Assembly!T$22+$BR277*Assembly!T$23+$BS277*Assembly!T$24</f>
        <v>#VALUE!</v>
      </c>
      <c r="CN277" s="140" t="e">
        <f>$AY277*Assembly!U$4+$AZ277*Assembly!U$5+$BA277*Assembly!U$6+$BB277*Assembly!U$7+$BC277*Assembly!U$8+$BD277*Assembly!U$9+$BE277*Assembly!U$10+$BF277*Assembly!U$11+$BG277*Assembly!U$12+$BH277*Assembly!U$13+$BI277*Assembly!U$14+$BJ277*Assembly!U$15+$BK277*Assembly!U$16+$BL277*Assembly!U$17+$BM277*Assembly!U$18+$BN277*Assembly!U$19+$BO277*Assembly!U$20+$BP277*Assembly!U$21+$BQ277*Assembly!U$22+$BR277*Assembly!U$23+$BS277*Assembly!U$24</f>
        <v>#VALUE!</v>
      </c>
      <c r="CO277" s="145" t="e">
        <f>$AY277*Assembly!V$4+$AZ277*Assembly!V$5+$BA277*Assembly!V$6+$BB277*Assembly!V$7+$BC277*Assembly!V$8+$BD277*Assembly!V$9+$BE277*Assembly!V$10+$BF277*Assembly!V$11+$BG277*Assembly!V$12+$BH277*Assembly!V$13+$BI277*Assembly!V$14+$BJ277*Assembly!V$15+$BK277*Assembly!V$16+$BL277*Assembly!V$17+$BM277*Assembly!V$18+$BN277*Assembly!V$19+$BO277*Assembly!V$20+$BP277*Assembly!V$21+$BQ277*Assembly!V$22+$BR277*Assembly!V$23+$BS277*Assembly!V$24</f>
        <v>#VALUE!</v>
      </c>
      <c r="CP277" s="145" t="e">
        <f>CF277*Refining!$F$3</f>
        <v>#VALUE!</v>
      </c>
      <c r="CQ277" s="145" t="e">
        <f>CG277*Refining!$F$4</f>
        <v>#VALUE!</v>
      </c>
      <c r="CR277" s="145" t="e">
        <f>CH277*Refining!$F$5</f>
        <v>#VALUE!</v>
      </c>
      <c r="CS277" s="145" t="e">
        <f>CI277*Refining!$F$6</f>
        <v>#VALUE!</v>
      </c>
      <c r="CT277" s="145" t="e">
        <f>CJ277*Refining!$F$7</f>
        <v>#VALUE!</v>
      </c>
      <c r="CU277" s="145" t="e">
        <f>CK277*Refining!$F$8</f>
        <v>#VALUE!</v>
      </c>
      <c r="CV277" s="145" t="e">
        <f>CL277*Refining!$F$9</f>
        <v>#VALUE!</v>
      </c>
      <c r="CW277" s="145" t="e">
        <f>CM277*Refining!$F$10</f>
        <v>#VALUE!</v>
      </c>
      <c r="CX277" s="145" t="e">
        <f>CN277*Refining!$F$11</f>
        <v>#VALUE!</v>
      </c>
      <c r="CY277" s="145" t="e">
        <f>CO277*Refining!$F$12</f>
        <v>#VALUE!</v>
      </c>
      <c r="CZ277" s="185" t="e">
        <f t="shared" ref="CZ277:DS277" si="1116">IF(CF277 = 0, "", CF277)</f>
        <v>#VALUE!</v>
      </c>
      <c r="DA277" s="189" t="e">
        <f t="shared" si="1116"/>
        <v>#VALUE!</v>
      </c>
      <c r="DB277" s="189" t="e">
        <f t="shared" si="1116"/>
        <v>#VALUE!</v>
      </c>
      <c r="DC277" s="186" t="e">
        <f t="shared" si="1116"/>
        <v>#VALUE!</v>
      </c>
      <c r="DD277" s="186" t="e">
        <f t="shared" si="1116"/>
        <v>#VALUE!</v>
      </c>
      <c r="DE277" s="186" t="e">
        <f t="shared" si="1116"/>
        <v>#VALUE!</v>
      </c>
      <c r="DF277" s="186" t="e">
        <f t="shared" si="1116"/>
        <v>#VALUE!</v>
      </c>
      <c r="DG277" s="186" t="e">
        <f t="shared" si="1116"/>
        <v>#VALUE!</v>
      </c>
      <c r="DH277" s="186" t="e">
        <f t="shared" si="1116"/>
        <v>#VALUE!</v>
      </c>
      <c r="DI277" s="187" t="e">
        <f t="shared" si="1116"/>
        <v>#VALUE!</v>
      </c>
      <c r="DJ277" s="185" t="e">
        <f t="shared" si="1116"/>
        <v>#VALUE!</v>
      </c>
      <c r="DK277" s="189" t="e">
        <f t="shared" si="1116"/>
        <v>#VALUE!</v>
      </c>
      <c r="DL277" s="189" t="e">
        <f t="shared" si="1116"/>
        <v>#VALUE!</v>
      </c>
      <c r="DM277" s="186" t="e">
        <f t="shared" si="1116"/>
        <v>#VALUE!</v>
      </c>
      <c r="DN277" s="211" t="e">
        <f t="shared" si="1116"/>
        <v>#VALUE!</v>
      </c>
      <c r="DO277" s="186" t="e">
        <f t="shared" si="1116"/>
        <v>#VALUE!</v>
      </c>
      <c r="DP277" s="186" t="e">
        <f t="shared" si="1116"/>
        <v>#VALUE!</v>
      </c>
      <c r="DQ277" s="186" t="e">
        <f t="shared" si="1116"/>
        <v>#VALUE!</v>
      </c>
      <c r="DR277" s="186" t="e">
        <f t="shared" si="1116"/>
        <v>#VALUE!</v>
      </c>
      <c r="DS277" s="187" t="e">
        <f t="shared" si="1116"/>
        <v>#VALUE!</v>
      </c>
      <c r="DT277" s="185" t="e">
        <f t="shared" si="11"/>
        <v>#VALUE!</v>
      </c>
      <c r="DU277" s="189" t="e">
        <f t="shared" si="12"/>
        <v>#VALUE!</v>
      </c>
      <c r="DV277" s="133" t="e">
        <f>CZ277*'Ores &amp; Ingots'!$C$3+DA277*'Ores &amp; Ingots'!$C$4+DB277*'Ores &amp; Ingots'!$C$5+DC277*'Ores &amp; Ingots'!$C$6+DD277*'Ores &amp; Ingots'!$C$7+DE277*'Ores &amp; Ingots'!$C$8+DF277*'Ores &amp; Ingots'!$C$9+DG277*'Ores &amp; Ingots'!$C$10+DH277*'Ores &amp; Ingots'!$C$11+DI277*'Ores &amp; Ingots'!$C$12</f>
        <v>#VALUE!</v>
      </c>
      <c r="DW277" s="133" t="e">
        <f>DJ277*'Ores &amp; Ingots'!$B$3+DK277*'Ores &amp; Ingots'!$B$4+DL277*'Ores &amp; Ingots'!$B$5+DM277*'Ores &amp; Ingots'!$B$6+DN277*'Ores &amp; Ingots'!$B$7+DO277*'Ores &amp; Ingots'!$B$8+DP277*'Ores &amp; Ingots'!$B$9+DQ277*'Ores &amp; Ingots'!$B$10+DR277*'Ores &amp; Ingots'!$B$11+DS277*'Ores &amp; Ingots'!$B$12</f>
        <v>#VALUE!</v>
      </c>
      <c r="DX277" s="189" t="e">
        <f>CZ277*Refining!$G$3+DA277*Refining!$G$4+DB277*Refining!$G$5+DC277*Refining!$G$6+DD277*Refining!$G$7+DE277*Refining!$G$8+DF277*Refining!$G$9+DG277*Refining!$G$10+DH277*Refining!$G$11+DI277*Refining!$G$12</f>
        <v>#VALUE!</v>
      </c>
      <c r="DY277" s="189" t="e">
        <f t="shared" si="13"/>
        <v>#VALUE!</v>
      </c>
      <c r="DZ277" s="192" t="e">
        <f t="shared" si="14"/>
        <v>#VALUE!</v>
      </c>
      <c r="EA277" s="185" t="e">
        <f t="shared" si="15"/>
        <v>#VALUE!</v>
      </c>
      <c r="EB277" s="194" t="e">
        <f t="shared" ref="EB277:EC277" si="1117">EA277/60</f>
        <v>#VALUE!</v>
      </c>
      <c r="EC277" s="194" t="e">
        <f t="shared" si="1117"/>
        <v>#VALUE!</v>
      </c>
      <c r="ED277" s="185" t="e">
        <f t="shared" si="17"/>
        <v>#VALUE!</v>
      </c>
      <c r="EE277" s="194" t="e">
        <f t="shared" ref="EE277:EF277" si="1118">ED277/1000</f>
        <v>#VALUE!</v>
      </c>
      <c r="EF277" s="196" t="e">
        <f t="shared" si="1118"/>
        <v>#VALUE!</v>
      </c>
      <c r="EG277" s="130" t="e">
        <f t="shared" si="19"/>
        <v>#VALUE!</v>
      </c>
      <c r="EH277" s="132" t="e">
        <f t="shared" si="20"/>
        <v>#VALUE!</v>
      </c>
      <c r="EI277" s="133" t="s">
        <v>28</v>
      </c>
    </row>
    <row r="278" spans="1:139" ht="12.75" x14ac:dyDescent="0.2">
      <c r="A278" s="864"/>
      <c r="B278" s="365" t="s">
        <v>431</v>
      </c>
      <c r="C278" s="137" t="s">
        <v>155</v>
      </c>
      <c r="D278" s="137">
        <v>1</v>
      </c>
      <c r="E278" s="137">
        <v>1</v>
      </c>
      <c r="F278" s="137">
        <v>1</v>
      </c>
      <c r="G278" s="139">
        <f t="shared" si="0"/>
        <v>0.125</v>
      </c>
      <c r="H278" s="140">
        <v>7</v>
      </c>
      <c r="I278" s="140">
        <v>17.5</v>
      </c>
      <c r="J278" s="140">
        <f>H278/Main!$D$9</f>
        <v>1.4</v>
      </c>
      <c r="K278" s="140">
        <f>I278/Main!$D$10</f>
        <v>8.75</v>
      </c>
      <c r="L278" s="140">
        <f t="shared" si="1"/>
        <v>6.25</v>
      </c>
      <c r="M278" s="140">
        <v>1</v>
      </c>
      <c r="N278" s="143"/>
      <c r="O278" s="143"/>
      <c r="P278" s="143"/>
      <c r="Q278" s="145"/>
      <c r="R278" s="143"/>
      <c r="S278" s="146"/>
      <c r="T278" s="146"/>
      <c r="U278" s="143"/>
      <c r="V278" s="143"/>
      <c r="W278" s="146"/>
      <c r="X278" s="146"/>
      <c r="Y278" s="143"/>
      <c r="Z278" s="143"/>
      <c r="AA278" s="143"/>
      <c r="AB278" s="143"/>
      <c r="AC278" s="362"/>
      <c r="AD278" s="167">
        <v>5</v>
      </c>
      <c r="AE278" s="133">
        <v>0</v>
      </c>
      <c r="AF278" s="133">
        <v>0</v>
      </c>
      <c r="AG278" s="133">
        <v>0</v>
      </c>
      <c r="AH278" s="133">
        <v>0</v>
      </c>
      <c r="AI278" s="133">
        <v>0</v>
      </c>
      <c r="AJ278" s="133">
        <v>0</v>
      </c>
      <c r="AK278" s="133">
        <v>0</v>
      </c>
      <c r="AL278" s="133">
        <v>0</v>
      </c>
      <c r="AM278" s="133">
        <v>0</v>
      </c>
      <c r="AN278" s="133">
        <v>0</v>
      </c>
      <c r="AO278" s="133">
        <v>1</v>
      </c>
      <c r="AP278" s="133">
        <v>0</v>
      </c>
      <c r="AQ278" s="133">
        <v>0</v>
      </c>
      <c r="AR278" s="133">
        <v>0</v>
      </c>
      <c r="AS278" s="133">
        <v>0</v>
      </c>
      <c r="AT278" s="133">
        <v>0</v>
      </c>
      <c r="AU278" s="133">
        <v>0</v>
      </c>
      <c r="AV278" s="133">
        <v>0</v>
      </c>
      <c r="AW278" s="133">
        <v>0</v>
      </c>
      <c r="AX278" s="133">
        <v>0</v>
      </c>
      <c r="AY278" s="406">
        <f t="shared" ref="AY278:BS278" si="1119">IF(AD278 = 0, "", AD278)</f>
        <v>5</v>
      </c>
      <c r="AZ278" s="137" t="str">
        <f t="shared" si="1119"/>
        <v/>
      </c>
      <c r="BA278" s="137" t="str">
        <f t="shared" si="1119"/>
        <v/>
      </c>
      <c r="BB278" s="137" t="str">
        <f t="shared" si="1119"/>
        <v/>
      </c>
      <c r="BC278" s="137" t="str">
        <f t="shared" si="1119"/>
        <v/>
      </c>
      <c r="BD278" s="137" t="str">
        <f t="shared" si="1119"/>
        <v/>
      </c>
      <c r="BE278" s="137" t="str">
        <f t="shared" si="1119"/>
        <v/>
      </c>
      <c r="BF278" s="137" t="str">
        <f t="shared" si="1119"/>
        <v/>
      </c>
      <c r="BG278" s="137" t="str">
        <f t="shared" si="1119"/>
        <v/>
      </c>
      <c r="BH278" s="137" t="str">
        <f t="shared" si="1119"/>
        <v/>
      </c>
      <c r="BI278" s="137" t="str">
        <f t="shared" si="1119"/>
        <v/>
      </c>
      <c r="BJ278" s="133">
        <f t="shared" si="1119"/>
        <v>1</v>
      </c>
      <c r="BK278" s="137" t="str">
        <f t="shared" si="1119"/>
        <v/>
      </c>
      <c r="BL278" s="137" t="str">
        <f t="shared" si="1119"/>
        <v/>
      </c>
      <c r="BM278" s="137" t="str">
        <f t="shared" si="1119"/>
        <v/>
      </c>
      <c r="BN278" s="137" t="str">
        <f t="shared" si="1119"/>
        <v/>
      </c>
      <c r="BO278" s="137" t="str">
        <f t="shared" si="1119"/>
        <v/>
      </c>
      <c r="BP278" s="137" t="str">
        <f t="shared" si="1119"/>
        <v/>
      </c>
      <c r="BQ278" s="137" t="str">
        <f t="shared" si="1119"/>
        <v/>
      </c>
      <c r="BR278" s="137" t="str">
        <f t="shared" si="1119"/>
        <v/>
      </c>
      <c r="BS278" s="169" t="str">
        <f t="shared" si="1119"/>
        <v/>
      </c>
      <c r="BT278" s="174" t="e">
        <f>$AY278*Assembly!Z$4+$AZ278*Assembly!Z$5+$BA278*Assembly!Z$6+$BB278*Assembly!Z$7+$BC278*Assembly!Z$8+$BD278*Assembly!Z$9+$BE278*Assembly!Z$10+$BF278*Assembly!Z$11+$BG278*Assembly!Z$12+$BH278*Assembly!Z$13+$BI278*Assembly!Z$14+$BJ278*Assembly!Z$15+$BK278*Assembly!Z$16+$BL278*Assembly!Z$17+$BM278*Assembly!Z$18+$BN278*Assembly!Z$19+$BO278*Assembly!Z$20+$BP278*Assembly!Z$21+$BQ278*Assembly!Z$22+$BR278*Assembly!Z$23+$BS278*Assembly!Z$24</f>
        <v>#VALUE!</v>
      </c>
      <c r="BU278" s="133" t="e">
        <f t="shared" si="3"/>
        <v>#VALUE!</v>
      </c>
      <c r="BV278" s="133"/>
      <c r="BW278" s="133" t="e">
        <f>$AY278*Assembly!AD$4+$AZ278*Assembly!AD$5+$BA278*Assembly!AD$6+$BB278*Assembly!AD$7+$BC278*Assembly!AD$8+$BD278*Assembly!AD$9+$BE278*Assembly!AD$10+$BF278*Assembly!AD$11+$BG278*Assembly!AD$12+$BH278*Assembly!AD$13+$BI278*Assembly!AD$14+$BJ278*Assembly!AD$15+$BK278*Assembly!AD$16+$BL278*Assembly!AD$17+$BM278*Assembly!AD$18+$BN278*Assembly!AD$19+$BO278*Assembly!AD$20+$BP278*Assembly!AD$21+$BQ278*Assembly!AD$22+$BR278*Assembly!AD$23+$BS278*Assembly!AD$24</f>
        <v>#VALUE!</v>
      </c>
      <c r="BX278" s="177" t="e">
        <f t="shared" si="4"/>
        <v>#VALUE!</v>
      </c>
      <c r="BY278" s="178" t="e">
        <f t="shared" si="5"/>
        <v>#VALUE!</v>
      </c>
      <c r="BZ278" s="179" t="e">
        <f t="shared" si="6"/>
        <v>#VALUE!</v>
      </c>
      <c r="CA278" s="178" t="e">
        <f t="shared" si="7"/>
        <v>#VALUE!</v>
      </c>
      <c r="CB278" s="133" t="e">
        <f>$AY278*Assembly!Y$4+$AZ278*Assembly!Y$5+$BA278*Assembly!Y$6+$BB278*Assembly!Y$7+$BC278*Assembly!Y$8+$BD278*Assembly!Y$9+$BE278*Assembly!Y$10+$BF278*Assembly!Y$11+$BG278*Assembly!Y$12+$BH278*Assembly!Y$13+$BI278*Assembly!Y$14+$BJ278*Assembly!Y$15+$BK278*Assembly!Y$16+$BL278*Assembly!Y$17+$BM278*Assembly!Y$18+$BN278*Assembly!Y$19+$BO278*Assembly!Y$20+$BP278*Assembly!Y$21+$BQ278*Assembly!Y$22+$BR278*Assembly!Y$23+$BS278*Assembly!Y$24</f>
        <v>#VALUE!</v>
      </c>
      <c r="CC278" s="133" t="e">
        <f t="shared" si="8"/>
        <v>#VALUE!</v>
      </c>
      <c r="CD278" s="130" t="e">
        <f t="shared" si="9"/>
        <v>#VALUE!</v>
      </c>
      <c r="CE278" s="183" t="e">
        <f>$AY278*Assembly!AC$4+$AZ278*Assembly!AC$5+$BA278*Assembly!AC$6+$BB278*Assembly!AC$7+$BC278*Assembly!AC$8+$BD278*Assembly!AC$9+$BE278*Assembly!AC$10+$BF278*Assembly!AC$11+$BG278*Assembly!AC$12+$BH278*Assembly!AC$13+$BI278*Assembly!AC$14+$BJ278*Assembly!AC$15+$BK278*Assembly!AC$16+$BL278*Assembly!AC$17+$BM278*Assembly!AC$18+$BN278*Assembly!AC$19+$BO278*Assembly!AC$20+$BP278*Assembly!AC$21+$BQ278*Assembly!AC$22+$BR278*Assembly!AC$23+$BS278*Assembly!AC$24</f>
        <v>#VALUE!</v>
      </c>
      <c r="CF278" s="145" t="e">
        <f>$AY278*Assembly!M$4+$AZ278*Assembly!M$5+$BA278*Assembly!M$6+$BB278*Assembly!M$7+$BC278*Assembly!M$8+$BD278*Assembly!M$9+$BE278*Assembly!M$10+$BF278*Assembly!M$11+$BG278*Assembly!M$12+$BH278*Assembly!M$13+$BI278*Assembly!M$14+$BJ278*Assembly!M$15+$BK278*Assembly!M$16+$BL278*Assembly!M$17+$BM278*Assembly!M$18+$BN278*Assembly!M$19+$BO278*Assembly!M$20+$BP278*Assembly!M$21+$BQ278*Assembly!M$22+$BR278*Assembly!M$23+$BS278*Assembly!M$24</f>
        <v>#VALUE!</v>
      </c>
      <c r="CG278" s="145" t="e">
        <f>$AY278*Assembly!N$4+$AZ278*Assembly!N$5+$BA278*Assembly!N$6+$BB278*Assembly!N$7+$BC278*Assembly!N$8+$BD278*Assembly!N$9+$BE278*Assembly!N$10+$BF278*Assembly!N$11+$BG278*Assembly!N$12+$BH278*Assembly!N$13+$BI278*Assembly!N$14+$BJ278*Assembly!N$15+$BK278*Assembly!N$16+$BL278*Assembly!N$17+$BM278*Assembly!N$18+$BN278*Assembly!N$19+$BO278*Assembly!N$20+$BP278*Assembly!N$21+$BQ278*Assembly!N$22+$BR278*Assembly!N$23+$BS278*Assembly!N$24</f>
        <v>#VALUE!</v>
      </c>
      <c r="CH278" s="145" t="e">
        <f>$AY278*Assembly!O$4+$AZ278*Assembly!O$5+$BA278*Assembly!O$6+$BB278*Assembly!O$7+$BC278*Assembly!O$8+$BD278*Assembly!O$9+$BE278*Assembly!O$10+$BF278*Assembly!O$11+$BG278*Assembly!O$12+$BH278*Assembly!O$13+$BI278*Assembly!O$14+$BJ278*Assembly!O$15+$BK278*Assembly!O$16+$BL278*Assembly!O$17+$BM278*Assembly!O$18+$BN278*Assembly!O$19+$BO278*Assembly!O$20+$BP278*Assembly!O$21+$BQ278*Assembly!O$22+$BR278*Assembly!O$23+$BS278*Assembly!O$24</f>
        <v>#VALUE!</v>
      </c>
      <c r="CI278" s="140" t="e">
        <f>$AY278*Assembly!P$4+$AZ278*Assembly!P$5+$BA278*Assembly!P$6+$BB278*Assembly!P$7+$BC278*Assembly!P$8+$BD278*Assembly!P$9+$BE278*Assembly!P$10+$BF278*Assembly!P$11+$BG278*Assembly!P$12+$BH278*Assembly!P$13+$BI278*Assembly!P$14+$BJ278*Assembly!P$15+$BK278*Assembly!P$16+$BL278*Assembly!P$17+$BM278*Assembly!P$18+$BN278*Assembly!P$19+$BO278*Assembly!P$20+$BP278*Assembly!P$21+$BQ278*Assembly!P$22+$BR278*Assembly!P$23+$BS278*Assembly!P$24</f>
        <v>#VALUE!</v>
      </c>
      <c r="CJ278" s="140" t="e">
        <f>$AY278*Assembly!Q$4+$AZ278*Assembly!Q$5+$BA278*Assembly!Q$6+$BB278*Assembly!Q$7+$BC278*Assembly!Q$8+$BD278*Assembly!Q$9+$BE278*Assembly!Q$10+$BF278*Assembly!Q$11+$BG278*Assembly!Q$12+$BH278*Assembly!Q$13+$BI278*Assembly!Q$14+$BJ278*Assembly!Q$15+$BK278*Assembly!Q$16+$BL278*Assembly!Q$17+$BM278*Assembly!Q$18+$BN278*Assembly!Q$19+$BO278*Assembly!Q$20+$BP278*Assembly!Q$21+$BQ278*Assembly!Q$22+$BR278*Assembly!Q$23+$BS278*Assembly!Q$24</f>
        <v>#VALUE!</v>
      </c>
      <c r="CK278" s="145" t="e">
        <f>$AY278*Assembly!R$4+$AZ278*Assembly!R$5+$BA278*Assembly!R$6+$BB278*Assembly!R$7+$BC278*Assembly!R$8+$BD278*Assembly!R$9+$BE278*Assembly!R$10+$BF278*Assembly!R$11+$BG278*Assembly!R$12+$BH278*Assembly!R$13+$BI278*Assembly!R$14+$BJ278*Assembly!R$15+$BK278*Assembly!R$16+$BL278*Assembly!R$17+$BM278*Assembly!R$18+$BN278*Assembly!R$19+$BO278*Assembly!R$20+$BP278*Assembly!R$21+$BQ278*Assembly!R$22+$BR278*Assembly!R$23+$BS278*Assembly!R$24</f>
        <v>#VALUE!</v>
      </c>
      <c r="CL278" s="140" t="e">
        <f>$AY278*Assembly!S$4+$AZ278*Assembly!S$5+$BA278*Assembly!S$6+$BB278*Assembly!S$7+$BC278*Assembly!S$8+$BD278*Assembly!S$9+$BE278*Assembly!S$10+$BF278*Assembly!S$11+$BG278*Assembly!S$12+$BH278*Assembly!S$13+$BI278*Assembly!S$14+$BJ278*Assembly!S$15+$BK278*Assembly!S$16+$BL278*Assembly!S$17+$BM278*Assembly!S$18+$BN278*Assembly!S$19+$BO278*Assembly!S$20+$BP278*Assembly!S$21+$BQ278*Assembly!S$22+$BR278*Assembly!S$23+$BS278*Assembly!S$24</f>
        <v>#VALUE!</v>
      </c>
      <c r="CM278" s="140" t="e">
        <f>$AY278*Assembly!T$4+$AZ278*Assembly!T$5+$BA278*Assembly!T$6+$BB278*Assembly!T$7+$BC278*Assembly!T$8+$BD278*Assembly!T$9+$BE278*Assembly!T$10+$BF278*Assembly!T$11+$BG278*Assembly!T$12+$BH278*Assembly!T$13+$BI278*Assembly!T$14+$BJ278*Assembly!T$15+$BK278*Assembly!T$16+$BL278*Assembly!T$17+$BM278*Assembly!T$18+$BN278*Assembly!T$19+$BO278*Assembly!T$20+$BP278*Assembly!T$21+$BQ278*Assembly!T$22+$BR278*Assembly!T$23+$BS278*Assembly!T$24</f>
        <v>#VALUE!</v>
      </c>
      <c r="CN278" s="140" t="e">
        <f>$AY278*Assembly!U$4+$AZ278*Assembly!U$5+$BA278*Assembly!U$6+$BB278*Assembly!U$7+$BC278*Assembly!U$8+$BD278*Assembly!U$9+$BE278*Assembly!U$10+$BF278*Assembly!U$11+$BG278*Assembly!U$12+$BH278*Assembly!U$13+$BI278*Assembly!U$14+$BJ278*Assembly!U$15+$BK278*Assembly!U$16+$BL278*Assembly!U$17+$BM278*Assembly!U$18+$BN278*Assembly!U$19+$BO278*Assembly!U$20+$BP278*Assembly!U$21+$BQ278*Assembly!U$22+$BR278*Assembly!U$23+$BS278*Assembly!U$24</f>
        <v>#VALUE!</v>
      </c>
      <c r="CO278" s="145" t="e">
        <f>$AY278*Assembly!V$4+$AZ278*Assembly!V$5+$BA278*Assembly!V$6+$BB278*Assembly!V$7+$BC278*Assembly!V$8+$BD278*Assembly!V$9+$BE278*Assembly!V$10+$BF278*Assembly!V$11+$BG278*Assembly!V$12+$BH278*Assembly!V$13+$BI278*Assembly!V$14+$BJ278*Assembly!V$15+$BK278*Assembly!V$16+$BL278*Assembly!V$17+$BM278*Assembly!V$18+$BN278*Assembly!V$19+$BO278*Assembly!V$20+$BP278*Assembly!V$21+$BQ278*Assembly!V$22+$BR278*Assembly!V$23+$BS278*Assembly!V$24</f>
        <v>#VALUE!</v>
      </c>
      <c r="CP278" s="145" t="e">
        <f>CF278*Refining!$F$3</f>
        <v>#VALUE!</v>
      </c>
      <c r="CQ278" s="145" t="e">
        <f>CG278*Refining!$F$4</f>
        <v>#VALUE!</v>
      </c>
      <c r="CR278" s="145" t="e">
        <f>CH278*Refining!$F$5</f>
        <v>#VALUE!</v>
      </c>
      <c r="CS278" s="145" t="e">
        <f>CI278*Refining!$F$6</f>
        <v>#VALUE!</v>
      </c>
      <c r="CT278" s="145" t="e">
        <f>CJ278*Refining!$F$7</f>
        <v>#VALUE!</v>
      </c>
      <c r="CU278" s="145" t="e">
        <f>CK278*Refining!$F$8</f>
        <v>#VALUE!</v>
      </c>
      <c r="CV278" s="145" t="e">
        <f>CL278*Refining!$F$9</f>
        <v>#VALUE!</v>
      </c>
      <c r="CW278" s="145" t="e">
        <f>CM278*Refining!$F$10</f>
        <v>#VALUE!</v>
      </c>
      <c r="CX278" s="145" t="e">
        <f>CN278*Refining!$F$11</f>
        <v>#VALUE!</v>
      </c>
      <c r="CY278" s="145" t="e">
        <f>CO278*Refining!$F$12</f>
        <v>#VALUE!</v>
      </c>
      <c r="CZ278" s="185" t="e">
        <f t="shared" ref="CZ278:DS278" si="1120">IF(CF278 = 0, "", CF278)</f>
        <v>#VALUE!</v>
      </c>
      <c r="DA278" s="189" t="e">
        <f t="shared" si="1120"/>
        <v>#VALUE!</v>
      </c>
      <c r="DB278" s="189" t="e">
        <f t="shared" si="1120"/>
        <v>#VALUE!</v>
      </c>
      <c r="DC278" s="186" t="e">
        <f t="shared" si="1120"/>
        <v>#VALUE!</v>
      </c>
      <c r="DD278" s="186" t="e">
        <f t="shared" si="1120"/>
        <v>#VALUE!</v>
      </c>
      <c r="DE278" s="186" t="e">
        <f t="shared" si="1120"/>
        <v>#VALUE!</v>
      </c>
      <c r="DF278" s="186" t="e">
        <f t="shared" si="1120"/>
        <v>#VALUE!</v>
      </c>
      <c r="DG278" s="186" t="e">
        <f t="shared" si="1120"/>
        <v>#VALUE!</v>
      </c>
      <c r="DH278" s="186" t="e">
        <f t="shared" si="1120"/>
        <v>#VALUE!</v>
      </c>
      <c r="DI278" s="187" t="e">
        <f t="shared" si="1120"/>
        <v>#VALUE!</v>
      </c>
      <c r="DJ278" s="185" t="e">
        <f t="shared" si="1120"/>
        <v>#VALUE!</v>
      </c>
      <c r="DK278" s="189" t="e">
        <f t="shared" si="1120"/>
        <v>#VALUE!</v>
      </c>
      <c r="DL278" s="189" t="e">
        <f t="shared" si="1120"/>
        <v>#VALUE!</v>
      </c>
      <c r="DM278" s="186" t="e">
        <f t="shared" si="1120"/>
        <v>#VALUE!</v>
      </c>
      <c r="DN278" s="211" t="e">
        <f t="shared" si="1120"/>
        <v>#VALUE!</v>
      </c>
      <c r="DO278" s="186" t="e">
        <f t="shared" si="1120"/>
        <v>#VALUE!</v>
      </c>
      <c r="DP278" s="186" t="e">
        <f t="shared" si="1120"/>
        <v>#VALUE!</v>
      </c>
      <c r="DQ278" s="186" t="e">
        <f t="shared" si="1120"/>
        <v>#VALUE!</v>
      </c>
      <c r="DR278" s="186" t="e">
        <f t="shared" si="1120"/>
        <v>#VALUE!</v>
      </c>
      <c r="DS278" s="187" t="e">
        <f t="shared" si="1120"/>
        <v>#VALUE!</v>
      </c>
      <c r="DT278" s="185" t="e">
        <f t="shared" si="11"/>
        <v>#VALUE!</v>
      </c>
      <c r="DU278" s="189" t="e">
        <f t="shared" si="12"/>
        <v>#VALUE!</v>
      </c>
      <c r="DV278" s="133" t="e">
        <f>CZ278*'Ores &amp; Ingots'!$C$3+DA278*'Ores &amp; Ingots'!$C$4+DB278*'Ores &amp; Ingots'!$C$5+DC278*'Ores &amp; Ingots'!$C$6+DD278*'Ores &amp; Ingots'!$C$7+DE278*'Ores &amp; Ingots'!$C$8+DF278*'Ores &amp; Ingots'!$C$9+DG278*'Ores &amp; Ingots'!$C$10+DH278*'Ores &amp; Ingots'!$C$11+DI278*'Ores &amp; Ingots'!$C$12</f>
        <v>#VALUE!</v>
      </c>
      <c r="DW278" s="133" t="e">
        <f>DJ278*'Ores &amp; Ingots'!$B$3+DK278*'Ores &amp; Ingots'!$B$4+DL278*'Ores &amp; Ingots'!$B$5+DM278*'Ores &amp; Ingots'!$B$6+DN278*'Ores &amp; Ingots'!$B$7+DO278*'Ores &amp; Ingots'!$B$8+DP278*'Ores &amp; Ingots'!$B$9+DQ278*'Ores &amp; Ingots'!$B$10+DR278*'Ores &amp; Ingots'!$B$11+DS278*'Ores &amp; Ingots'!$B$12</f>
        <v>#VALUE!</v>
      </c>
      <c r="DX278" s="189" t="e">
        <f>CZ278*Refining!$G$3+DA278*Refining!$G$4+DB278*Refining!$G$5+DC278*Refining!$G$6+DD278*Refining!$G$7+DE278*Refining!$G$8+DF278*Refining!$G$9+DG278*Refining!$G$10+DH278*Refining!$G$11+DI278*Refining!$G$12</f>
        <v>#VALUE!</v>
      </c>
      <c r="DY278" s="189" t="e">
        <f t="shared" si="13"/>
        <v>#VALUE!</v>
      </c>
      <c r="DZ278" s="192" t="e">
        <f t="shared" si="14"/>
        <v>#VALUE!</v>
      </c>
      <c r="EA278" s="185" t="e">
        <f t="shared" si="15"/>
        <v>#VALUE!</v>
      </c>
      <c r="EB278" s="194" t="e">
        <f t="shared" ref="EB278:EC278" si="1121">EA278/60</f>
        <v>#VALUE!</v>
      </c>
      <c r="EC278" s="194" t="e">
        <f t="shared" si="1121"/>
        <v>#VALUE!</v>
      </c>
      <c r="ED278" s="185" t="e">
        <f t="shared" si="17"/>
        <v>#VALUE!</v>
      </c>
      <c r="EE278" s="194" t="e">
        <f t="shared" ref="EE278:EF278" si="1122">ED278/1000</f>
        <v>#VALUE!</v>
      </c>
      <c r="EF278" s="196" t="e">
        <f t="shared" si="1122"/>
        <v>#VALUE!</v>
      </c>
      <c r="EG278" s="130" t="e">
        <f t="shared" si="19"/>
        <v>#VALUE!</v>
      </c>
      <c r="EH278" s="132" t="e">
        <f t="shared" si="20"/>
        <v>#VALUE!</v>
      </c>
      <c r="EI278" s="133" t="s">
        <v>28</v>
      </c>
    </row>
    <row r="279" spans="1:139" ht="12.75" x14ac:dyDescent="0.2">
      <c r="A279" s="864"/>
      <c r="B279" s="365" t="s">
        <v>432</v>
      </c>
      <c r="C279" s="137" t="s">
        <v>155</v>
      </c>
      <c r="D279" s="137">
        <v>1</v>
      </c>
      <c r="E279" s="137">
        <v>1</v>
      </c>
      <c r="F279" s="137">
        <v>1</v>
      </c>
      <c r="G279" s="139">
        <f t="shared" si="0"/>
        <v>0.125</v>
      </c>
      <c r="H279" s="140">
        <v>8</v>
      </c>
      <c r="I279" s="140">
        <v>20</v>
      </c>
      <c r="J279" s="140">
        <f>H279/Main!$D$9</f>
        <v>1.6</v>
      </c>
      <c r="K279" s="140">
        <f>I279/Main!$D$10</f>
        <v>10</v>
      </c>
      <c r="L279" s="140">
        <f t="shared" si="1"/>
        <v>6.25</v>
      </c>
      <c r="M279" s="140">
        <v>1</v>
      </c>
      <c r="N279" s="143"/>
      <c r="O279" s="143"/>
      <c r="P279" s="143"/>
      <c r="Q279" s="145"/>
      <c r="R279" s="143"/>
      <c r="S279" s="146"/>
      <c r="T279" s="146"/>
      <c r="U279" s="143"/>
      <c r="V279" s="143"/>
      <c r="W279" s="146"/>
      <c r="X279" s="146"/>
      <c r="Y279" s="143"/>
      <c r="Z279" s="143"/>
      <c r="AA279" s="143"/>
      <c r="AB279" s="143"/>
      <c r="AC279" s="362"/>
      <c r="AD279" s="167">
        <v>5</v>
      </c>
      <c r="AE279" s="133">
        <v>0</v>
      </c>
      <c r="AF279" s="133">
        <v>0</v>
      </c>
      <c r="AG279" s="133">
        <v>0</v>
      </c>
      <c r="AH279" s="133">
        <v>0</v>
      </c>
      <c r="AI279" s="133">
        <v>0</v>
      </c>
      <c r="AJ279" s="133">
        <v>0</v>
      </c>
      <c r="AK279" s="133">
        <v>0</v>
      </c>
      <c r="AL279" s="133">
        <v>0</v>
      </c>
      <c r="AM279" s="133">
        <v>0</v>
      </c>
      <c r="AN279" s="133">
        <v>0</v>
      </c>
      <c r="AO279" s="133">
        <v>1</v>
      </c>
      <c r="AP279" s="133">
        <v>0</v>
      </c>
      <c r="AQ279" s="133">
        <v>0</v>
      </c>
      <c r="AR279" s="133">
        <v>0</v>
      </c>
      <c r="AS279" s="133">
        <v>0</v>
      </c>
      <c r="AT279" s="133">
        <v>0</v>
      </c>
      <c r="AU279" s="133">
        <v>0</v>
      </c>
      <c r="AV279" s="133">
        <v>0</v>
      </c>
      <c r="AW279" s="133">
        <v>0</v>
      </c>
      <c r="AX279" s="133">
        <v>0</v>
      </c>
      <c r="AY279" s="406">
        <f t="shared" ref="AY279:BS279" si="1123">IF(AD279 = 0, "", AD279)</f>
        <v>5</v>
      </c>
      <c r="AZ279" s="137" t="str">
        <f t="shared" si="1123"/>
        <v/>
      </c>
      <c r="BA279" s="137" t="str">
        <f t="shared" si="1123"/>
        <v/>
      </c>
      <c r="BB279" s="137" t="str">
        <f t="shared" si="1123"/>
        <v/>
      </c>
      <c r="BC279" s="137" t="str">
        <f t="shared" si="1123"/>
        <v/>
      </c>
      <c r="BD279" s="137" t="str">
        <f t="shared" si="1123"/>
        <v/>
      </c>
      <c r="BE279" s="137" t="str">
        <f t="shared" si="1123"/>
        <v/>
      </c>
      <c r="BF279" s="137" t="str">
        <f t="shared" si="1123"/>
        <v/>
      </c>
      <c r="BG279" s="137" t="str">
        <f t="shared" si="1123"/>
        <v/>
      </c>
      <c r="BH279" s="137" t="str">
        <f t="shared" si="1123"/>
        <v/>
      </c>
      <c r="BI279" s="137" t="str">
        <f t="shared" si="1123"/>
        <v/>
      </c>
      <c r="BJ279" s="133">
        <f t="shared" si="1123"/>
        <v>1</v>
      </c>
      <c r="BK279" s="137" t="str">
        <f t="shared" si="1123"/>
        <v/>
      </c>
      <c r="BL279" s="137" t="str">
        <f t="shared" si="1123"/>
        <v/>
      </c>
      <c r="BM279" s="137" t="str">
        <f t="shared" si="1123"/>
        <v/>
      </c>
      <c r="BN279" s="137" t="str">
        <f t="shared" si="1123"/>
        <v/>
      </c>
      <c r="BO279" s="137" t="str">
        <f t="shared" si="1123"/>
        <v/>
      </c>
      <c r="BP279" s="137" t="str">
        <f t="shared" si="1123"/>
        <v/>
      </c>
      <c r="BQ279" s="137" t="str">
        <f t="shared" si="1123"/>
        <v/>
      </c>
      <c r="BR279" s="137" t="str">
        <f t="shared" si="1123"/>
        <v/>
      </c>
      <c r="BS279" s="169" t="str">
        <f t="shared" si="1123"/>
        <v/>
      </c>
      <c r="BT279" s="174" t="e">
        <f>$AY279*Assembly!Z$4+$AZ279*Assembly!Z$5+$BA279*Assembly!Z$6+$BB279*Assembly!Z$7+$BC279*Assembly!Z$8+$BD279*Assembly!Z$9+$BE279*Assembly!Z$10+$BF279*Assembly!Z$11+$BG279*Assembly!Z$12+$BH279*Assembly!Z$13+$BI279*Assembly!Z$14+$BJ279*Assembly!Z$15+$BK279*Assembly!Z$16+$BL279*Assembly!Z$17+$BM279*Assembly!Z$18+$BN279*Assembly!Z$19+$BO279*Assembly!Z$20+$BP279*Assembly!Z$21+$BQ279*Assembly!Z$22+$BR279*Assembly!Z$23+$BS279*Assembly!Z$24</f>
        <v>#VALUE!</v>
      </c>
      <c r="BU279" s="133" t="e">
        <f t="shared" si="3"/>
        <v>#VALUE!</v>
      </c>
      <c r="BV279" s="133"/>
      <c r="BW279" s="133" t="e">
        <f>$AY279*Assembly!AD$4+$AZ279*Assembly!AD$5+$BA279*Assembly!AD$6+$BB279*Assembly!AD$7+$BC279*Assembly!AD$8+$BD279*Assembly!AD$9+$BE279*Assembly!AD$10+$BF279*Assembly!AD$11+$BG279*Assembly!AD$12+$BH279*Assembly!AD$13+$BI279*Assembly!AD$14+$BJ279*Assembly!AD$15+$BK279*Assembly!AD$16+$BL279*Assembly!AD$17+$BM279*Assembly!AD$18+$BN279*Assembly!AD$19+$BO279*Assembly!AD$20+$BP279*Assembly!AD$21+$BQ279*Assembly!AD$22+$BR279*Assembly!AD$23+$BS279*Assembly!AD$24</f>
        <v>#VALUE!</v>
      </c>
      <c r="BX279" s="177" t="e">
        <f t="shared" si="4"/>
        <v>#VALUE!</v>
      </c>
      <c r="BY279" s="178" t="e">
        <f t="shared" si="5"/>
        <v>#VALUE!</v>
      </c>
      <c r="BZ279" s="179" t="e">
        <f t="shared" si="6"/>
        <v>#VALUE!</v>
      </c>
      <c r="CA279" s="178" t="e">
        <f t="shared" si="7"/>
        <v>#VALUE!</v>
      </c>
      <c r="CB279" s="133" t="e">
        <f>$AY279*Assembly!Y$4+$AZ279*Assembly!Y$5+$BA279*Assembly!Y$6+$BB279*Assembly!Y$7+$BC279*Assembly!Y$8+$BD279*Assembly!Y$9+$BE279*Assembly!Y$10+$BF279*Assembly!Y$11+$BG279*Assembly!Y$12+$BH279*Assembly!Y$13+$BI279*Assembly!Y$14+$BJ279*Assembly!Y$15+$BK279*Assembly!Y$16+$BL279*Assembly!Y$17+$BM279*Assembly!Y$18+$BN279*Assembly!Y$19+$BO279*Assembly!Y$20+$BP279*Assembly!Y$21+$BQ279*Assembly!Y$22+$BR279*Assembly!Y$23+$BS279*Assembly!Y$24</f>
        <v>#VALUE!</v>
      </c>
      <c r="CC279" s="133" t="e">
        <f t="shared" si="8"/>
        <v>#VALUE!</v>
      </c>
      <c r="CD279" s="130" t="e">
        <f t="shared" si="9"/>
        <v>#VALUE!</v>
      </c>
      <c r="CE279" s="183" t="e">
        <f>$AY279*Assembly!AC$4+$AZ279*Assembly!AC$5+$BA279*Assembly!AC$6+$BB279*Assembly!AC$7+$BC279*Assembly!AC$8+$BD279*Assembly!AC$9+$BE279*Assembly!AC$10+$BF279*Assembly!AC$11+$BG279*Assembly!AC$12+$BH279*Assembly!AC$13+$BI279*Assembly!AC$14+$BJ279*Assembly!AC$15+$BK279*Assembly!AC$16+$BL279*Assembly!AC$17+$BM279*Assembly!AC$18+$BN279*Assembly!AC$19+$BO279*Assembly!AC$20+$BP279*Assembly!AC$21+$BQ279*Assembly!AC$22+$BR279*Assembly!AC$23+$BS279*Assembly!AC$24</f>
        <v>#VALUE!</v>
      </c>
      <c r="CF279" s="145" t="e">
        <f>$AY279*Assembly!M$4+$AZ279*Assembly!M$5+$BA279*Assembly!M$6+$BB279*Assembly!M$7+$BC279*Assembly!M$8+$BD279*Assembly!M$9+$BE279*Assembly!M$10+$BF279*Assembly!M$11+$BG279*Assembly!M$12+$BH279*Assembly!M$13+$BI279*Assembly!M$14+$BJ279*Assembly!M$15+$BK279*Assembly!M$16+$BL279*Assembly!M$17+$BM279*Assembly!M$18+$BN279*Assembly!M$19+$BO279*Assembly!M$20+$BP279*Assembly!M$21+$BQ279*Assembly!M$22+$BR279*Assembly!M$23+$BS279*Assembly!M$24</f>
        <v>#VALUE!</v>
      </c>
      <c r="CG279" s="145" t="e">
        <f>$AY279*Assembly!N$4+$AZ279*Assembly!N$5+$BA279*Assembly!N$6+$BB279*Assembly!N$7+$BC279*Assembly!N$8+$BD279*Assembly!N$9+$BE279*Assembly!N$10+$BF279*Assembly!N$11+$BG279*Assembly!N$12+$BH279*Assembly!N$13+$BI279*Assembly!N$14+$BJ279*Assembly!N$15+$BK279*Assembly!N$16+$BL279*Assembly!N$17+$BM279*Assembly!N$18+$BN279*Assembly!N$19+$BO279*Assembly!N$20+$BP279*Assembly!N$21+$BQ279*Assembly!N$22+$BR279*Assembly!N$23+$BS279*Assembly!N$24</f>
        <v>#VALUE!</v>
      </c>
      <c r="CH279" s="145" t="e">
        <f>$AY279*Assembly!O$4+$AZ279*Assembly!O$5+$BA279*Assembly!O$6+$BB279*Assembly!O$7+$BC279*Assembly!O$8+$BD279*Assembly!O$9+$BE279*Assembly!O$10+$BF279*Assembly!O$11+$BG279*Assembly!O$12+$BH279*Assembly!O$13+$BI279*Assembly!O$14+$BJ279*Assembly!O$15+$BK279*Assembly!O$16+$BL279*Assembly!O$17+$BM279*Assembly!O$18+$BN279*Assembly!O$19+$BO279*Assembly!O$20+$BP279*Assembly!O$21+$BQ279*Assembly!O$22+$BR279*Assembly!O$23+$BS279*Assembly!O$24</f>
        <v>#VALUE!</v>
      </c>
      <c r="CI279" s="140" t="e">
        <f>$AY279*Assembly!P$4+$AZ279*Assembly!P$5+$BA279*Assembly!P$6+$BB279*Assembly!P$7+$BC279*Assembly!P$8+$BD279*Assembly!P$9+$BE279*Assembly!P$10+$BF279*Assembly!P$11+$BG279*Assembly!P$12+$BH279*Assembly!P$13+$BI279*Assembly!P$14+$BJ279*Assembly!P$15+$BK279*Assembly!P$16+$BL279*Assembly!P$17+$BM279*Assembly!P$18+$BN279*Assembly!P$19+$BO279*Assembly!P$20+$BP279*Assembly!P$21+$BQ279*Assembly!P$22+$BR279*Assembly!P$23+$BS279*Assembly!P$24</f>
        <v>#VALUE!</v>
      </c>
      <c r="CJ279" s="140" t="e">
        <f>$AY279*Assembly!Q$4+$AZ279*Assembly!Q$5+$BA279*Assembly!Q$6+$BB279*Assembly!Q$7+$BC279*Assembly!Q$8+$BD279*Assembly!Q$9+$BE279*Assembly!Q$10+$BF279*Assembly!Q$11+$BG279*Assembly!Q$12+$BH279*Assembly!Q$13+$BI279*Assembly!Q$14+$BJ279*Assembly!Q$15+$BK279*Assembly!Q$16+$BL279*Assembly!Q$17+$BM279*Assembly!Q$18+$BN279*Assembly!Q$19+$BO279*Assembly!Q$20+$BP279*Assembly!Q$21+$BQ279*Assembly!Q$22+$BR279*Assembly!Q$23+$BS279*Assembly!Q$24</f>
        <v>#VALUE!</v>
      </c>
      <c r="CK279" s="145" t="e">
        <f>$AY279*Assembly!R$4+$AZ279*Assembly!R$5+$BA279*Assembly!R$6+$BB279*Assembly!R$7+$BC279*Assembly!R$8+$BD279*Assembly!R$9+$BE279*Assembly!R$10+$BF279*Assembly!R$11+$BG279*Assembly!R$12+$BH279*Assembly!R$13+$BI279*Assembly!R$14+$BJ279*Assembly!R$15+$BK279*Assembly!R$16+$BL279*Assembly!R$17+$BM279*Assembly!R$18+$BN279*Assembly!R$19+$BO279*Assembly!R$20+$BP279*Assembly!R$21+$BQ279*Assembly!R$22+$BR279*Assembly!R$23+$BS279*Assembly!R$24</f>
        <v>#VALUE!</v>
      </c>
      <c r="CL279" s="140" t="e">
        <f>$AY279*Assembly!S$4+$AZ279*Assembly!S$5+$BA279*Assembly!S$6+$BB279*Assembly!S$7+$BC279*Assembly!S$8+$BD279*Assembly!S$9+$BE279*Assembly!S$10+$BF279*Assembly!S$11+$BG279*Assembly!S$12+$BH279*Assembly!S$13+$BI279*Assembly!S$14+$BJ279*Assembly!S$15+$BK279*Assembly!S$16+$BL279*Assembly!S$17+$BM279*Assembly!S$18+$BN279*Assembly!S$19+$BO279*Assembly!S$20+$BP279*Assembly!S$21+$BQ279*Assembly!S$22+$BR279*Assembly!S$23+$BS279*Assembly!S$24</f>
        <v>#VALUE!</v>
      </c>
      <c r="CM279" s="140" t="e">
        <f>$AY279*Assembly!T$4+$AZ279*Assembly!T$5+$BA279*Assembly!T$6+$BB279*Assembly!T$7+$BC279*Assembly!T$8+$BD279*Assembly!T$9+$BE279*Assembly!T$10+$BF279*Assembly!T$11+$BG279*Assembly!T$12+$BH279*Assembly!T$13+$BI279*Assembly!T$14+$BJ279*Assembly!T$15+$BK279*Assembly!T$16+$BL279*Assembly!T$17+$BM279*Assembly!T$18+$BN279*Assembly!T$19+$BO279*Assembly!T$20+$BP279*Assembly!T$21+$BQ279*Assembly!T$22+$BR279*Assembly!T$23+$BS279*Assembly!T$24</f>
        <v>#VALUE!</v>
      </c>
      <c r="CN279" s="140" t="e">
        <f>$AY279*Assembly!U$4+$AZ279*Assembly!U$5+$BA279*Assembly!U$6+$BB279*Assembly!U$7+$BC279*Assembly!U$8+$BD279*Assembly!U$9+$BE279*Assembly!U$10+$BF279*Assembly!U$11+$BG279*Assembly!U$12+$BH279*Assembly!U$13+$BI279*Assembly!U$14+$BJ279*Assembly!U$15+$BK279*Assembly!U$16+$BL279*Assembly!U$17+$BM279*Assembly!U$18+$BN279*Assembly!U$19+$BO279*Assembly!U$20+$BP279*Assembly!U$21+$BQ279*Assembly!U$22+$BR279*Assembly!U$23+$BS279*Assembly!U$24</f>
        <v>#VALUE!</v>
      </c>
      <c r="CO279" s="145" t="e">
        <f>$AY279*Assembly!V$4+$AZ279*Assembly!V$5+$BA279*Assembly!V$6+$BB279*Assembly!V$7+$BC279*Assembly!V$8+$BD279*Assembly!V$9+$BE279*Assembly!V$10+$BF279*Assembly!V$11+$BG279*Assembly!V$12+$BH279*Assembly!V$13+$BI279*Assembly!V$14+$BJ279*Assembly!V$15+$BK279*Assembly!V$16+$BL279*Assembly!V$17+$BM279*Assembly!V$18+$BN279*Assembly!V$19+$BO279*Assembly!V$20+$BP279*Assembly!V$21+$BQ279*Assembly!V$22+$BR279*Assembly!V$23+$BS279*Assembly!V$24</f>
        <v>#VALUE!</v>
      </c>
      <c r="CP279" s="145" t="e">
        <f>CF279*Refining!$F$3</f>
        <v>#VALUE!</v>
      </c>
      <c r="CQ279" s="145" t="e">
        <f>CG279*Refining!$F$4</f>
        <v>#VALUE!</v>
      </c>
      <c r="CR279" s="145" t="e">
        <f>CH279*Refining!$F$5</f>
        <v>#VALUE!</v>
      </c>
      <c r="CS279" s="145" t="e">
        <f>CI279*Refining!$F$6</f>
        <v>#VALUE!</v>
      </c>
      <c r="CT279" s="145" t="e">
        <f>CJ279*Refining!$F$7</f>
        <v>#VALUE!</v>
      </c>
      <c r="CU279" s="145" t="e">
        <f>CK279*Refining!$F$8</f>
        <v>#VALUE!</v>
      </c>
      <c r="CV279" s="145" t="e">
        <f>CL279*Refining!$F$9</f>
        <v>#VALUE!</v>
      </c>
      <c r="CW279" s="145" t="e">
        <f>CM279*Refining!$F$10</f>
        <v>#VALUE!</v>
      </c>
      <c r="CX279" s="145" t="e">
        <f>CN279*Refining!$F$11</f>
        <v>#VALUE!</v>
      </c>
      <c r="CY279" s="145" t="e">
        <f>CO279*Refining!$F$12</f>
        <v>#VALUE!</v>
      </c>
      <c r="CZ279" s="185" t="e">
        <f t="shared" ref="CZ279:DS279" si="1124">IF(CF279 = 0, "", CF279)</f>
        <v>#VALUE!</v>
      </c>
      <c r="DA279" s="189" t="e">
        <f t="shared" si="1124"/>
        <v>#VALUE!</v>
      </c>
      <c r="DB279" s="189" t="e">
        <f t="shared" si="1124"/>
        <v>#VALUE!</v>
      </c>
      <c r="DC279" s="186" t="e">
        <f t="shared" si="1124"/>
        <v>#VALUE!</v>
      </c>
      <c r="DD279" s="186" t="e">
        <f t="shared" si="1124"/>
        <v>#VALUE!</v>
      </c>
      <c r="DE279" s="186" t="e">
        <f t="shared" si="1124"/>
        <v>#VALUE!</v>
      </c>
      <c r="DF279" s="186" t="e">
        <f t="shared" si="1124"/>
        <v>#VALUE!</v>
      </c>
      <c r="DG279" s="186" t="e">
        <f t="shared" si="1124"/>
        <v>#VALUE!</v>
      </c>
      <c r="DH279" s="186" t="e">
        <f t="shared" si="1124"/>
        <v>#VALUE!</v>
      </c>
      <c r="DI279" s="187" t="e">
        <f t="shared" si="1124"/>
        <v>#VALUE!</v>
      </c>
      <c r="DJ279" s="185" t="e">
        <f t="shared" si="1124"/>
        <v>#VALUE!</v>
      </c>
      <c r="DK279" s="189" t="e">
        <f t="shared" si="1124"/>
        <v>#VALUE!</v>
      </c>
      <c r="DL279" s="189" t="e">
        <f t="shared" si="1124"/>
        <v>#VALUE!</v>
      </c>
      <c r="DM279" s="186" t="e">
        <f t="shared" si="1124"/>
        <v>#VALUE!</v>
      </c>
      <c r="DN279" s="211" t="e">
        <f t="shared" si="1124"/>
        <v>#VALUE!</v>
      </c>
      <c r="DO279" s="186" t="e">
        <f t="shared" si="1124"/>
        <v>#VALUE!</v>
      </c>
      <c r="DP279" s="186" t="e">
        <f t="shared" si="1124"/>
        <v>#VALUE!</v>
      </c>
      <c r="DQ279" s="186" t="e">
        <f t="shared" si="1124"/>
        <v>#VALUE!</v>
      </c>
      <c r="DR279" s="186" t="e">
        <f t="shared" si="1124"/>
        <v>#VALUE!</v>
      </c>
      <c r="DS279" s="187" t="e">
        <f t="shared" si="1124"/>
        <v>#VALUE!</v>
      </c>
      <c r="DT279" s="185" t="e">
        <f t="shared" si="11"/>
        <v>#VALUE!</v>
      </c>
      <c r="DU279" s="189" t="e">
        <f t="shared" si="12"/>
        <v>#VALUE!</v>
      </c>
      <c r="DV279" s="133" t="e">
        <f>CZ279*'Ores &amp; Ingots'!$C$3+DA279*'Ores &amp; Ingots'!$C$4+DB279*'Ores &amp; Ingots'!$C$5+DC279*'Ores &amp; Ingots'!$C$6+DD279*'Ores &amp; Ingots'!$C$7+DE279*'Ores &amp; Ingots'!$C$8+DF279*'Ores &amp; Ingots'!$C$9+DG279*'Ores &amp; Ingots'!$C$10+DH279*'Ores &amp; Ingots'!$C$11+DI279*'Ores &amp; Ingots'!$C$12</f>
        <v>#VALUE!</v>
      </c>
      <c r="DW279" s="133" t="e">
        <f>DJ279*'Ores &amp; Ingots'!$B$3+DK279*'Ores &amp; Ingots'!$B$4+DL279*'Ores &amp; Ingots'!$B$5+DM279*'Ores &amp; Ingots'!$B$6+DN279*'Ores &amp; Ingots'!$B$7+DO279*'Ores &amp; Ingots'!$B$8+DP279*'Ores &amp; Ingots'!$B$9+DQ279*'Ores &amp; Ingots'!$B$10+DR279*'Ores &amp; Ingots'!$B$11+DS279*'Ores &amp; Ingots'!$B$12</f>
        <v>#VALUE!</v>
      </c>
      <c r="DX279" s="189" t="e">
        <f>CZ279*Refining!$G$3+DA279*Refining!$G$4+DB279*Refining!$G$5+DC279*Refining!$G$6+DD279*Refining!$G$7+DE279*Refining!$G$8+DF279*Refining!$G$9+DG279*Refining!$G$10+DH279*Refining!$G$11+DI279*Refining!$G$12</f>
        <v>#VALUE!</v>
      </c>
      <c r="DY279" s="189" t="e">
        <f t="shared" si="13"/>
        <v>#VALUE!</v>
      </c>
      <c r="DZ279" s="192" t="e">
        <f t="shared" si="14"/>
        <v>#VALUE!</v>
      </c>
      <c r="EA279" s="185" t="e">
        <f t="shared" si="15"/>
        <v>#VALUE!</v>
      </c>
      <c r="EB279" s="194" t="e">
        <f t="shared" ref="EB279:EC279" si="1125">EA279/60</f>
        <v>#VALUE!</v>
      </c>
      <c r="EC279" s="194" t="e">
        <f t="shared" si="1125"/>
        <v>#VALUE!</v>
      </c>
      <c r="ED279" s="185" t="e">
        <f t="shared" si="17"/>
        <v>#VALUE!</v>
      </c>
      <c r="EE279" s="194" t="e">
        <f t="shared" ref="EE279:EF279" si="1126">ED279/1000</f>
        <v>#VALUE!</v>
      </c>
      <c r="EF279" s="196" t="e">
        <f t="shared" si="1126"/>
        <v>#VALUE!</v>
      </c>
      <c r="EG279" s="130" t="e">
        <f t="shared" si="19"/>
        <v>#VALUE!</v>
      </c>
      <c r="EH279" s="132" t="e">
        <f t="shared" si="20"/>
        <v>#VALUE!</v>
      </c>
      <c r="EI279" s="133" t="s">
        <v>28</v>
      </c>
    </row>
    <row r="280" spans="1:139" ht="12.75" x14ac:dyDescent="0.2">
      <c r="A280" s="865"/>
      <c r="B280" s="228" t="s">
        <v>433</v>
      </c>
      <c r="C280" s="216" t="s">
        <v>155</v>
      </c>
      <c r="D280" s="216">
        <v>1</v>
      </c>
      <c r="E280" s="216">
        <v>1</v>
      </c>
      <c r="F280" s="216">
        <v>1</v>
      </c>
      <c r="G280" s="229">
        <f t="shared" si="0"/>
        <v>0.125</v>
      </c>
      <c r="H280" s="230">
        <v>8</v>
      </c>
      <c r="I280" s="230">
        <v>20</v>
      </c>
      <c r="J280" s="230">
        <f>H280/Main!$D$9</f>
        <v>1.6</v>
      </c>
      <c r="K280" s="230">
        <f>I280/Main!$D$10</f>
        <v>10</v>
      </c>
      <c r="L280" s="230">
        <f t="shared" si="1"/>
        <v>6.25</v>
      </c>
      <c r="M280" s="230">
        <v>1</v>
      </c>
      <c r="N280" s="233"/>
      <c r="O280" s="233"/>
      <c r="P280" s="233"/>
      <c r="Q280" s="232"/>
      <c r="R280" s="233"/>
      <c r="S280" s="234"/>
      <c r="T280" s="234"/>
      <c r="U280" s="233"/>
      <c r="V280" s="233"/>
      <c r="W280" s="234"/>
      <c r="X280" s="234"/>
      <c r="Y280" s="233"/>
      <c r="Z280" s="233"/>
      <c r="AA280" s="233"/>
      <c r="AB280" s="233"/>
      <c r="AC280" s="366"/>
      <c r="AD280" s="227">
        <v>2</v>
      </c>
      <c r="AE280" s="226">
        <v>0</v>
      </c>
      <c r="AF280" s="226">
        <v>0</v>
      </c>
      <c r="AG280" s="226">
        <v>0</v>
      </c>
      <c r="AH280" s="226">
        <v>0</v>
      </c>
      <c r="AI280" s="226">
        <v>0</v>
      </c>
      <c r="AJ280" s="226">
        <v>0</v>
      </c>
      <c r="AK280" s="226">
        <v>0</v>
      </c>
      <c r="AL280" s="226">
        <v>0</v>
      </c>
      <c r="AM280" s="226">
        <v>0</v>
      </c>
      <c r="AN280" s="226">
        <v>0</v>
      </c>
      <c r="AO280" s="226">
        <v>1</v>
      </c>
      <c r="AP280" s="226">
        <v>0</v>
      </c>
      <c r="AQ280" s="226">
        <v>0</v>
      </c>
      <c r="AR280" s="226">
        <v>0</v>
      </c>
      <c r="AS280" s="226">
        <v>0</v>
      </c>
      <c r="AT280" s="226">
        <v>0</v>
      </c>
      <c r="AU280" s="226">
        <v>0</v>
      </c>
      <c r="AV280" s="226">
        <v>0</v>
      </c>
      <c r="AW280" s="226">
        <v>0</v>
      </c>
      <c r="AX280" s="226">
        <v>0</v>
      </c>
      <c r="AY280" s="407">
        <f t="shared" ref="AY280:BS280" si="1127">IF(AD280 = 0, "", AD280)</f>
        <v>2</v>
      </c>
      <c r="AZ280" s="216" t="str">
        <f t="shared" si="1127"/>
        <v/>
      </c>
      <c r="BA280" s="216" t="str">
        <f t="shared" si="1127"/>
        <v/>
      </c>
      <c r="BB280" s="216" t="str">
        <f t="shared" si="1127"/>
        <v/>
      </c>
      <c r="BC280" s="216" t="str">
        <f t="shared" si="1127"/>
        <v/>
      </c>
      <c r="BD280" s="216" t="str">
        <f t="shared" si="1127"/>
        <v/>
      </c>
      <c r="BE280" s="216" t="str">
        <f t="shared" si="1127"/>
        <v/>
      </c>
      <c r="BF280" s="216" t="str">
        <f t="shared" si="1127"/>
        <v/>
      </c>
      <c r="BG280" s="216" t="str">
        <f t="shared" si="1127"/>
        <v/>
      </c>
      <c r="BH280" s="216" t="str">
        <f t="shared" si="1127"/>
        <v/>
      </c>
      <c r="BI280" s="216" t="str">
        <f t="shared" si="1127"/>
        <v/>
      </c>
      <c r="BJ280" s="226">
        <f t="shared" si="1127"/>
        <v>1</v>
      </c>
      <c r="BK280" s="216" t="str">
        <f t="shared" si="1127"/>
        <v/>
      </c>
      <c r="BL280" s="216" t="str">
        <f t="shared" si="1127"/>
        <v/>
      </c>
      <c r="BM280" s="216" t="str">
        <f t="shared" si="1127"/>
        <v/>
      </c>
      <c r="BN280" s="216" t="str">
        <f t="shared" si="1127"/>
        <v/>
      </c>
      <c r="BO280" s="216" t="str">
        <f t="shared" si="1127"/>
        <v/>
      </c>
      <c r="BP280" s="216" t="str">
        <f t="shared" si="1127"/>
        <v/>
      </c>
      <c r="BQ280" s="216" t="str">
        <f t="shared" si="1127"/>
        <v/>
      </c>
      <c r="BR280" s="216" t="str">
        <f t="shared" si="1127"/>
        <v/>
      </c>
      <c r="BS280" s="231" t="str">
        <f t="shared" si="1127"/>
        <v/>
      </c>
      <c r="BT280" s="225" t="e">
        <f>$AY280*Assembly!Z$4+$AZ280*Assembly!Z$5+$BA280*Assembly!Z$6+$BB280*Assembly!Z$7+$BC280*Assembly!Z$8+$BD280*Assembly!Z$9+$BE280*Assembly!Z$10+$BF280*Assembly!Z$11+$BG280*Assembly!Z$12+$BH280*Assembly!Z$13+$BI280*Assembly!Z$14+$BJ280*Assembly!Z$15+$BK280*Assembly!Z$16+$BL280*Assembly!Z$17+$BM280*Assembly!Z$18+$BN280*Assembly!Z$19+$BO280*Assembly!Z$20+$BP280*Assembly!Z$21+$BQ280*Assembly!Z$22+$BR280*Assembly!Z$23+$BS280*Assembly!Z$24</f>
        <v>#VALUE!</v>
      </c>
      <c r="BU280" s="226" t="e">
        <f t="shared" si="3"/>
        <v>#VALUE!</v>
      </c>
      <c r="BV280" s="226"/>
      <c r="BW280" s="226" t="e">
        <f>$AY280*Assembly!AD$4+$AZ280*Assembly!AD$5+$BA280*Assembly!AD$6+$BB280*Assembly!AD$7+$BC280*Assembly!AD$8+$BD280*Assembly!AD$9+$BE280*Assembly!AD$10+$BF280*Assembly!AD$11+$BG280*Assembly!AD$12+$BH280*Assembly!AD$13+$BI280*Assembly!AD$14+$BJ280*Assembly!AD$15+$BK280*Assembly!AD$16+$BL280*Assembly!AD$17+$BM280*Assembly!AD$18+$BN280*Assembly!AD$19+$BO280*Assembly!AD$20+$BP280*Assembly!AD$21+$BQ280*Assembly!AD$22+$BR280*Assembly!AD$23+$BS280*Assembly!AD$24</f>
        <v>#VALUE!</v>
      </c>
      <c r="BX280" s="236" t="e">
        <f t="shared" si="4"/>
        <v>#VALUE!</v>
      </c>
      <c r="BY280" s="237" t="e">
        <f t="shared" si="5"/>
        <v>#VALUE!</v>
      </c>
      <c r="BZ280" s="238" t="e">
        <f t="shared" si="6"/>
        <v>#VALUE!</v>
      </c>
      <c r="CA280" s="237" t="e">
        <f t="shared" si="7"/>
        <v>#VALUE!</v>
      </c>
      <c r="CB280" s="226" t="e">
        <f>$AY280*Assembly!Y$4+$AZ280*Assembly!Y$5+$BA280*Assembly!Y$6+$BB280*Assembly!Y$7+$BC280*Assembly!Y$8+$BD280*Assembly!Y$9+$BE280*Assembly!Y$10+$BF280*Assembly!Y$11+$BG280*Assembly!Y$12+$BH280*Assembly!Y$13+$BI280*Assembly!Y$14+$BJ280*Assembly!Y$15+$BK280*Assembly!Y$16+$BL280*Assembly!Y$17+$BM280*Assembly!Y$18+$BN280*Assembly!Y$19+$BO280*Assembly!Y$20+$BP280*Assembly!Y$21+$BQ280*Assembly!Y$22+$BR280*Assembly!Y$23+$BS280*Assembly!Y$24</f>
        <v>#VALUE!</v>
      </c>
      <c r="CC280" s="226" t="e">
        <f t="shared" si="8"/>
        <v>#VALUE!</v>
      </c>
      <c r="CD280" s="239" t="e">
        <f t="shared" si="9"/>
        <v>#VALUE!</v>
      </c>
      <c r="CE280" s="240" t="e">
        <f>$AY280*Assembly!AC$4+$AZ280*Assembly!AC$5+$BA280*Assembly!AC$6+$BB280*Assembly!AC$7+$BC280*Assembly!AC$8+$BD280*Assembly!AC$9+$BE280*Assembly!AC$10+$BF280*Assembly!AC$11+$BG280*Assembly!AC$12+$BH280*Assembly!AC$13+$BI280*Assembly!AC$14+$BJ280*Assembly!AC$15+$BK280*Assembly!AC$16+$BL280*Assembly!AC$17+$BM280*Assembly!AC$18+$BN280*Assembly!AC$19+$BO280*Assembly!AC$20+$BP280*Assembly!AC$21+$BQ280*Assembly!AC$22+$BR280*Assembly!AC$23+$BS280*Assembly!AC$24</f>
        <v>#VALUE!</v>
      </c>
      <c r="CF280" s="232" t="e">
        <f>$AY280*Assembly!M$4+$AZ280*Assembly!M$5+$BA280*Assembly!M$6+$BB280*Assembly!M$7+$BC280*Assembly!M$8+$BD280*Assembly!M$9+$BE280*Assembly!M$10+$BF280*Assembly!M$11+$BG280*Assembly!M$12+$BH280*Assembly!M$13+$BI280*Assembly!M$14+$BJ280*Assembly!M$15+$BK280*Assembly!M$16+$BL280*Assembly!M$17+$BM280*Assembly!M$18+$BN280*Assembly!M$19+$BO280*Assembly!M$20+$BP280*Assembly!M$21+$BQ280*Assembly!M$22+$BR280*Assembly!M$23+$BS280*Assembly!M$24</f>
        <v>#VALUE!</v>
      </c>
      <c r="CG280" s="232" t="e">
        <f>$AY280*Assembly!N$4+$AZ280*Assembly!N$5+$BA280*Assembly!N$6+$BB280*Assembly!N$7+$BC280*Assembly!N$8+$BD280*Assembly!N$9+$BE280*Assembly!N$10+$BF280*Assembly!N$11+$BG280*Assembly!N$12+$BH280*Assembly!N$13+$BI280*Assembly!N$14+$BJ280*Assembly!N$15+$BK280*Assembly!N$16+$BL280*Assembly!N$17+$BM280*Assembly!N$18+$BN280*Assembly!N$19+$BO280*Assembly!N$20+$BP280*Assembly!N$21+$BQ280*Assembly!N$22+$BR280*Assembly!N$23+$BS280*Assembly!N$24</f>
        <v>#VALUE!</v>
      </c>
      <c r="CH280" s="232" t="e">
        <f>$AY280*Assembly!O$4+$AZ280*Assembly!O$5+$BA280*Assembly!O$6+$BB280*Assembly!O$7+$BC280*Assembly!O$8+$BD280*Assembly!O$9+$BE280*Assembly!O$10+$BF280*Assembly!O$11+$BG280*Assembly!O$12+$BH280*Assembly!O$13+$BI280*Assembly!O$14+$BJ280*Assembly!O$15+$BK280*Assembly!O$16+$BL280*Assembly!O$17+$BM280*Assembly!O$18+$BN280*Assembly!O$19+$BO280*Assembly!O$20+$BP280*Assembly!O$21+$BQ280*Assembly!O$22+$BR280*Assembly!O$23+$BS280*Assembly!O$24</f>
        <v>#VALUE!</v>
      </c>
      <c r="CI280" s="230" t="e">
        <f>$AY280*Assembly!P$4+$AZ280*Assembly!P$5+$BA280*Assembly!P$6+$BB280*Assembly!P$7+$BC280*Assembly!P$8+$BD280*Assembly!P$9+$BE280*Assembly!P$10+$BF280*Assembly!P$11+$BG280*Assembly!P$12+$BH280*Assembly!P$13+$BI280*Assembly!P$14+$BJ280*Assembly!P$15+$BK280*Assembly!P$16+$BL280*Assembly!P$17+$BM280*Assembly!P$18+$BN280*Assembly!P$19+$BO280*Assembly!P$20+$BP280*Assembly!P$21+$BQ280*Assembly!P$22+$BR280*Assembly!P$23+$BS280*Assembly!P$24</f>
        <v>#VALUE!</v>
      </c>
      <c r="CJ280" s="230" t="e">
        <f>$AY280*Assembly!Q$4+$AZ280*Assembly!Q$5+$BA280*Assembly!Q$6+$BB280*Assembly!Q$7+$BC280*Assembly!Q$8+$BD280*Assembly!Q$9+$BE280*Assembly!Q$10+$BF280*Assembly!Q$11+$BG280*Assembly!Q$12+$BH280*Assembly!Q$13+$BI280*Assembly!Q$14+$BJ280*Assembly!Q$15+$BK280*Assembly!Q$16+$BL280*Assembly!Q$17+$BM280*Assembly!Q$18+$BN280*Assembly!Q$19+$BO280*Assembly!Q$20+$BP280*Assembly!Q$21+$BQ280*Assembly!Q$22+$BR280*Assembly!Q$23+$BS280*Assembly!Q$24</f>
        <v>#VALUE!</v>
      </c>
      <c r="CK280" s="232" t="e">
        <f>$AY280*Assembly!R$4+$AZ280*Assembly!R$5+$BA280*Assembly!R$6+$BB280*Assembly!R$7+$BC280*Assembly!R$8+$BD280*Assembly!R$9+$BE280*Assembly!R$10+$BF280*Assembly!R$11+$BG280*Assembly!R$12+$BH280*Assembly!R$13+$BI280*Assembly!R$14+$BJ280*Assembly!R$15+$BK280*Assembly!R$16+$BL280*Assembly!R$17+$BM280*Assembly!R$18+$BN280*Assembly!R$19+$BO280*Assembly!R$20+$BP280*Assembly!R$21+$BQ280*Assembly!R$22+$BR280*Assembly!R$23+$BS280*Assembly!R$24</f>
        <v>#VALUE!</v>
      </c>
      <c r="CL280" s="230" t="e">
        <f>$AY280*Assembly!S$4+$AZ280*Assembly!S$5+$BA280*Assembly!S$6+$BB280*Assembly!S$7+$BC280*Assembly!S$8+$BD280*Assembly!S$9+$BE280*Assembly!S$10+$BF280*Assembly!S$11+$BG280*Assembly!S$12+$BH280*Assembly!S$13+$BI280*Assembly!S$14+$BJ280*Assembly!S$15+$BK280*Assembly!S$16+$BL280*Assembly!S$17+$BM280*Assembly!S$18+$BN280*Assembly!S$19+$BO280*Assembly!S$20+$BP280*Assembly!S$21+$BQ280*Assembly!S$22+$BR280*Assembly!S$23+$BS280*Assembly!S$24</f>
        <v>#VALUE!</v>
      </c>
      <c r="CM280" s="230" t="e">
        <f>$AY280*Assembly!T$4+$AZ280*Assembly!T$5+$BA280*Assembly!T$6+$BB280*Assembly!T$7+$BC280*Assembly!T$8+$BD280*Assembly!T$9+$BE280*Assembly!T$10+$BF280*Assembly!T$11+$BG280*Assembly!T$12+$BH280*Assembly!T$13+$BI280*Assembly!T$14+$BJ280*Assembly!T$15+$BK280*Assembly!T$16+$BL280*Assembly!T$17+$BM280*Assembly!T$18+$BN280*Assembly!T$19+$BO280*Assembly!T$20+$BP280*Assembly!T$21+$BQ280*Assembly!T$22+$BR280*Assembly!T$23+$BS280*Assembly!T$24</f>
        <v>#VALUE!</v>
      </c>
      <c r="CN280" s="230" t="e">
        <f>$AY280*Assembly!U$4+$AZ280*Assembly!U$5+$BA280*Assembly!U$6+$BB280*Assembly!U$7+$BC280*Assembly!U$8+$BD280*Assembly!U$9+$BE280*Assembly!U$10+$BF280*Assembly!U$11+$BG280*Assembly!U$12+$BH280*Assembly!U$13+$BI280*Assembly!U$14+$BJ280*Assembly!U$15+$BK280*Assembly!U$16+$BL280*Assembly!U$17+$BM280*Assembly!U$18+$BN280*Assembly!U$19+$BO280*Assembly!U$20+$BP280*Assembly!U$21+$BQ280*Assembly!U$22+$BR280*Assembly!U$23+$BS280*Assembly!U$24</f>
        <v>#VALUE!</v>
      </c>
      <c r="CO280" s="232" t="e">
        <f>$AY280*Assembly!V$4+$AZ280*Assembly!V$5+$BA280*Assembly!V$6+$BB280*Assembly!V$7+$BC280*Assembly!V$8+$BD280*Assembly!V$9+$BE280*Assembly!V$10+$BF280*Assembly!V$11+$BG280*Assembly!V$12+$BH280*Assembly!V$13+$BI280*Assembly!V$14+$BJ280*Assembly!V$15+$BK280*Assembly!V$16+$BL280*Assembly!V$17+$BM280*Assembly!V$18+$BN280*Assembly!V$19+$BO280*Assembly!V$20+$BP280*Assembly!V$21+$BQ280*Assembly!V$22+$BR280*Assembly!V$23+$BS280*Assembly!V$24</f>
        <v>#VALUE!</v>
      </c>
      <c r="CP280" s="232" t="e">
        <f>CF280*Refining!$F$3</f>
        <v>#VALUE!</v>
      </c>
      <c r="CQ280" s="232" t="e">
        <f>CG280*Refining!$F$4</f>
        <v>#VALUE!</v>
      </c>
      <c r="CR280" s="232" t="e">
        <f>CH280*Refining!$F$5</f>
        <v>#VALUE!</v>
      </c>
      <c r="CS280" s="232" t="e">
        <f>CI280*Refining!$F$6</f>
        <v>#VALUE!</v>
      </c>
      <c r="CT280" s="232" t="e">
        <f>CJ280*Refining!$F$7</f>
        <v>#VALUE!</v>
      </c>
      <c r="CU280" s="232" t="e">
        <f>CK280*Refining!$F$8</f>
        <v>#VALUE!</v>
      </c>
      <c r="CV280" s="232" t="e">
        <f>CL280*Refining!$F$9</f>
        <v>#VALUE!</v>
      </c>
      <c r="CW280" s="232" t="e">
        <f>CM280*Refining!$F$10</f>
        <v>#VALUE!</v>
      </c>
      <c r="CX280" s="232" t="e">
        <f>CN280*Refining!$F$11</f>
        <v>#VALUE!</v>
      </c>
      <c r="CY280" s="232" t="e">
        <f>CO280*Refining!$F$12</f>
        <v>#VALUE!</v>
      </c>
      <c r="CZ280" s="243" t="e">
        <f t="shared" ref="CZ280:DS280" si="1128">IF(CF280 = 0, "", CF280)</f>
        <v>#VALUE!</v>
      </c>
      <c r="DA280" s="245" t="e">
        <f t="shared" si="1128"/>
        <v>#VALUE!</v>
      </c>
      <c r="DB280" s="245" t="e">
        <f t="shared" si="1128"/>
        <v>#VALUE!</v>
      </c>
      <c r="DC280" s="246" t="e">
        <f t="shared" si="1128"/>
        <v>#VALUE!</v>
      </c>
      <c r="DD280" s="246" t="e">
        <f t="shared" si="1128"/>
        <v>#VALUE!</v>
      </c>
      <c r="DE280" s="246" t="e">
        <f t="shared" si="1128"/>
        <v>#VALUE!</v>
      </c>
      <c r="DF280" s="246" t="e">
        <f t="shared" si="1128"/>
        <v>#VALUE!</v>
      </c>
      <c r="DG280" s="246" t="e">
        <f t="shared" si="1128"/>
        <v>#VALUE!</v>
      </c>
      <c r="DH280" s="246" t="e">
        <f t="shared" si="1128"/>
        <v>#VALUE!</v>
      </c>
      <c r="DI280" s="251" t="e">
        <f t="shared" si="1128"/>
        <v>#VALUE!</v>
      </c>
      <c r="DJ280" s="243" t="e">
        <f t="shared" si="1128"/>
        <v>#VALUE!</v>
      </c>
      <c r="DK280" s="245" t="e">
        <f t="shared" si="1128"/>
        <v>#VALUE!</v>
      </c>
      <c r="DL280" s="245" t="e">
        <f t="shared" si="1128"/>
        <v>#VALUE!</v>
      </c>
      <c r="DM280" s="246" t="e">
        <f t="shared" si="1128"/>
        <v>#VALUE!</v>
      </c>
      <c r="DN280" s="254" t="e">
        <f t="shared" si="1128"/>
        <v>#VALUE!</v>
      </c>
      <c r="DO280" s="246" t="e">
        <f t="shared" si="1128"/>
        <v>#VALUE!</v>
      </c>
      <c r="DP280" s="246" t="e">
        <f t="shared" si="1128"/>
        <v>#VALUE!</v>
      </c>
      <c r="DQ280" s="246" t="e">
        <f t="shared" si="1128"/>
        <v>#VALUE!</v>
      </c>
      <c r="DR280" s="246" t="e">
        <f t="shared" si="1128"/>
        <v>#VALUE!</v>
      </c>
      <c r="DS280" s="251" t="e">
        <f t="shared" si="1128"/>
        <v>#VALUE!</v>
      </c>
      <c r="DT280" s="243" t="e">
        <f t="shared" si="11"/>
        <v>#VALUE!</v>
      </c>
      <c r="DU280" s="245" t="e">
        <f t="shared" si="12"/>
        <v>#VALUE!</v>
      </c>
      <c r="DV280" s="226" t="e">
        <f>CZ280*'Ores &amp; Ingots'!$C$3+DA280*'Ores &amp; Ingots'!$C$4+DB280*'Ores &amp; Ingots'!$C$5+DC280*'Ores &amp; Ingots'!$C$6+DD280*'Ores &amp; Ingots'!$C$7+DE280*'Ores &amp; Ingots'!$C$8+DF280*'Ores &amp; Ingots'!$C$9+DG280*'Ores &amp; Ingots'!$C$10+DH280*'Ores &amp; Ingots'!$C$11+DI280*'Ores &amp; Ingots'!$C$12</f>
        <v>#VALUE!</v>
      </c>
      <c r="DW280" s="226" t="e">
        <f>DJ280*'Ores &amp; Ingots'!$B$3+DK280*'Ores &amp; Ingots'!$B$4+DL280*'Ores &amp; Ingots'!$B$5+DM280*'Ores &amp; Ingots'!$B$6+DN280*'Ores &amp; Ingots'!$B$7+DO280*'Ores &amp; Ingots'!$B$8+DP280*'Ores &amp; Ingots'!$B$9+DQ280*'Ores &amp; Ingots'!$B$10+DR280*'Ores &amp; Ingots'!$B$11+DS280*'Ores &amp; Ingots'!$B$12</f>
        <v>#VALUE!</v>
      </c>
      <c r="DX280" s="245" t="e">
        <f>CZ280*Refining!$G$3+DA280*Refining!$G$4+DB280*Refining!$G$5+DC280*Refining!$G$6+DD280*Refining!$G$7+DE280*Refining!$G$8+DF280*Refining!$G$9+DG280*Refining!$G$10+DH280*Refining!$G$11+DI280*Refining!$G$12</f>
        <v>#VALUE!</v>
      </c>
      <c r="DY280" s="245" t="e">
        <f t="shared" si="13"/>
        <v>#VALUE!</v>
      </c>
      <c r="DZ280" s="260" t="e">
        <f t="shared" si="14"/>
        <v>#VALUE!</v>
      </c>
      <c r="EA280" s="243" t="e">
        <f t="shared" si="15"/>
        <v>#VALUE!</v>
      </c>
      <c r="EB280" s="262" t="e">
        <f t="shared" ref="EB280:EC280" si="1129">EA280/60</f>
        <v>#VALUE!</v>
      </c>
      <c r="EC280" s="262" t="e">
        <f t="shared" si="1129"/>
        <v>#VALUE!</v>
      </c>
      <c r="ED280" s="243" t="e">
        <f t="shared" si="17"/>
        <v>#VALUE!</v>
      </c>
      <c r="EE280" s="262" t="e">
        <f t="shared" ref="EE280:EF280" si="1130">ED280/1000</f>
        <v>#VALUE!</v>
      </c>
      <c r="EF280" s="264" t="e">
        <f t="shared" si="1130"/>
        <v>#VALUE!</v>
      </c>
      <c r="EG280" s="239" t="e">
        <f t="shared" si="19"/>
        <v>#VALUE!</v>
      </c>
      <c r="EH280" s="266" t="e">
        <f t="shared" si="20"/>
        <v>#VALUE!</v>
      </c>
      <c r="EI280" s="133" t="s">
        <v>28</v>
      </c>
    </row>
  </sheetData>
  <autoFilter ref="C4:C280">
    <filterColumn colId="0">
      <filters>
        <filter val="Small"/>
      </filters>
    </filterColumn>
  </autoFilter>
  <mergeCells count="106">
    <mergeCell ref="A5:A10"/>
    <mergeCell ref="A11:A18"/>
    <mergeCell ref="A2:F2"/>
    <mergeCell ref="C3:F3"/>
    <mergeCell ref="A192:A211"/>
    <mergeCell ref="A212:A234"/>
    <mergeCell ref="A235:A257"/>
    <mergeCell ref="A258:A280"/>
    <mergeCell ref="A103:A111"/>
    <mergeCell ref="A98:A102"/>
    <mergeCell ref="A91:A97"/>
    <mergeCell ref="A84:A90"/>
    <mergeCell ref="A67:A77"/>
    <mergeCell ref="A78:A83"/>
    <mergeCell ref="A126:A141"/>
    <mergeCell ref="A112:A125"/>
    <mergeCell ref="A31:A43"/>
    <mergeCell ref="A142:A152"/>
    <mergeCell ref="A153:A170"/>
    <mergeCell ref="A60:A66"/>
    <mergeCell ref="A44:A59"/>
    <mergeCell ref="A188:A191"/>
    <mergeCell ref="A171:A187"/>
    <mergeCell ref="A3:A4"/>
    <mergeCell ref="B3:B4"/>
    <mergeCell ref="A19:A30"/>
    <mergeCell ref="AD1:AX1"/>
    <mergeCell ref="AY1:BS1"/>
    <mergeCell ref="G1:AC1"/>
    <mergeCell ref="BL2:BS2"/>
    <mergeCell ref="BO3:BR3"/>
    <mergeCell ref="BL3:BN3"/>
    <mergeCell ref="BA3:BB3"/>
    <mergeCell ref="AJ2:AP2"/>
    <mergeCell ref="AM3:AN3"/>
    <mergeCell ref="AC2:AC4"/>
    <mergeCell ref="AD3:AE3"/>
    <mergeCell ref="AJ3:AL3"/>
    <mergeCell ref="X2:X4"/>
    <mergeCell ref="M2:M4"/>
    <mergeCell ref="L2:L4"/>
    <mergeCell ref="Q2:T3"/>
    <mergeCell ref="N2:P3"/>
    <mergeCell ref="AY2:BD2"/>
    <mergeCell ref="BH3:BI3"/>
    <mergeCell ref="AY3:AZ3"/>
    <mergeCell ref="BC3:BD3"/>
    <mergeCell ref="BE3:BG3"/>
    <mergeCell ref="G2:G3"/>
    <mergeCell ref="H2:K3"/>
    <mergeCell ref="A1:F1"/>
    <mergeCell ref="U2:U4"/>
    <mergeCell ref="V2:V4"/>
    <mergeCell ref="BE2:BK2"/>
    <mergeCell ref="BT1:CE2"/>
    <mergeCell ref="CZ1:DS1"/>
    <mergeCell ref="CF1:CY1"/>
    <mergeCell ref="CP2:CY2"/>
    <mergeCell ref="CF2:CO2"/>
    <mergeCell ref="CZ2:DI2"/>
    <mergeCell ref="DJ2:DS2"/>
    <mergeCell ref="AD2:AI2"/>
    <mergeCell ref="AA2:AB2"/>
    <mergeCell ref="AF3:AG3"/>
    <mergeCell ref="AH3:AI3"/>
    <mergeCell ref="Z2:Z4"/>
    <mergeCell ref="Y2:Y4"/>
    <mergeCell ref="AA3:AA4"/>
    <mergeCell ref="AB3:AB4"/>
    <mergeCell ref="AT3:AW3"/>
    <mergeCell ref="AQ2:AX2"/>
    <mergeCell ref="AQ3:AS3"/>
    <mergeCell ref="AO3:AP3"/>
    <mergeCell ref="W2:W4"/>
    <mergeCell ref="BJ3:BK3"/>
    <mergeCell ref="CC3:CD3"/>
    <mergeCell ref="CF3:CH3"/>
    <mergeCell ref="CP3:CR3"/>
    <mergeCell ref="CI3:CO3"/>
    <mergeCell ref="DJ3:DL3"/>
    <mergeCell ref="DM3:DS3"/>
    <mergeCell ref="CZ3:DB3"/>
    <mergeCell ref="DC3:DI3"/>
    <mergeCell ref="CS3:CY3"/>
    <mergeCell ref="CE3:CE4"/>
    <mergeCell ref="BV3:BV4"/>
    <mergeCell ref="BT3:BT4"/>
    <mergeCell ref="BX3:BX4"/>
    <mergeCell ref="CA3:CA4"/>
    <mergeCell ref="CB3:CB4"/>
    <mergeCell ref="EI1:EI4"/>
    <mergeCell ref="DT3:DT4"/>
    <mergeCell ref="DU3:DU4"/>
    <mergeCell ref="DV3:DV4"/>
    <mergeCell ref="DW3:DW4"/>
    <mergeCell ref="DX3:DX4"/>
    <mergeCell ref="BZ3:BZ4"/>
    <mergeCell ref="BY3:BY4"/>
    <mergeCell ref="BW3:BW4"/>
    <mergeCell ref="EA1:EC2"/>
    <mergeCell ref="DT1:DZ2"/>
    <mergeCell ref="ED1:EH1"/>
    <mergeCell ref="ED2:EG2"/>
    <mergeCell ref="EA3:EC3"/>
    <mergeCell ref="DY3:DZ3"/>
    <mergeCell ref="ED3:EG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00FF"/>
    <outlinePr summaryBelow="0" summaryRight="0"/>
  </sheetPr>
  <dimension ref="A1:AP46"/>
  <sheetViews>
    <sheetView workbookViewId="0">
      <pane xSplit="2" ySplit="3" topLeftCell="M16" activePane="bottomRight" state="frozen"/>
      <selection pane="topRight" activeCell="C1" sqref="C1"/>
      <selection pane="bottomLeft" activeCell="A4" sqref="A4"/>
      <selection pane="bottomRight" activeCell="N42" sqref="N42"/>
    </sheetView>
  </sheetViews>
  <sheetFormatPr defaultColWidth="14.42578125" defaultRowHeight="15.75" customHeight="1" x14ac:dyDescent="0.2"/>
  <cols>
    <col min="1" max="1" width="9.85546875" customWidth="1"/>
    <col min="2" max="2" width="22.42578125" customWidth="1"/>
    <col min="3" max="11" width="5.85546875" hidden="1" customWidth="1"/>
    <col min="12" max="12" width="20.42578125" hidden="1" customWidth="1"/>
    <col min="13" max="22" width="5.85546875" customWidth="1"/>
    <col min="23" max="23" width="11.5703125" hidden="1" customWidth="1"/>
    <col min="24" max="24" width="11.5703125" customWidth="1"/>
    <col min="25" max="32" width="10.140625" customWidth="1"/>
    <col min="33" max="33" width="11.5703125" customWidth="1"/>
    <col min="34" max="42" width="10.140625" customWidth="1"/>
  </cols>
  <sheetData>
    <row r="1" spans="1:42" ht="15.75" customHeight="1" x14ac:dyDescent="0.2">
      <c r="A1" s="945" t="s">
        <v>0</v>
      </c>
      <c r="B1" s="837"/>
      <c r="C1" s="884" t="s">
        <v>441</v>
      </c>
      <c r="D1" s="837"/>
      <c r="E1" s="837"/>
      <c r="F1" s="837"/>
      <c r="G1" s="837"/>
      <c r="H1" s="837"/>
      <c r="I1" s="837"/>
      <c r="J1" s="837"/>
      <c r="K1" s="837"/>
      <c r="L1" s="837"/>
      <c r="M1" s="954" t="s">
        <v>442</v>
      </c>
      <c r="N1" s="880"/>
      <c r="O1" s="880"/>
      <c r="P1" s="880"/>
      <c r="Q1" s="880"/>
      <c r="R1" s="880"/>
      <c r="S1" s="880"/>
      <c r="T1" s="880"/>
      <c r="U1" s="880"/>
      <c r="V1" s="883"/>
      <c r="W1" s="422"/>
      <c r="X1" s="422"/>
      <c r="Y1" s="955" t="s">
        <v>443</v>
      </c>
      <c r="Z1" s="880"/>
      <c r="AA1" s="880"/>
      <c r="AB1" s="880"/>
      <c r="AC1" s="880"/>
      <c r="AD1" s="880"/>
      <c r="AE1" s="880"/>
      <c r="AF1" s="883"/>
      <c r="AG1" s="957" t="s">
        <v>444</v>
      </c>
      <c r="AH1" s="883"/>
      <c r="AI1" s="958" t="s">
        <v>445</v>
      </c>
      <c r="AJ1" s="880"/>
      <c r="AK1" s="880"/>
      <c r="AL1" s="880"/>
      <c r="AM1" s="880"/>
      <c r="AN1" s="880"/>
      <c r="AO1" s="883"/>
      <c r="AP1" s="423" t="s">
        <v>446</v>
      </c>
    </row>
    <row r="2" spans="1:42" ht="15.75" customHeight="1" x14ac:dyDescent="0.2">
      <c r="A2" s="886" t="s">
        <v>108</v>
      </c>
      <c r="B2" s="881" t="s">
        <v>447</v>
      </c>
      <c r="C2" s="885" t="s">
        <v>130</v>
      </c>
      <c r="D2" s="837"/>
      <c r="E2" s="837"/>
      <c r="F2" s="906" t="s">
        <v>131</v>
      </c>
      <c r="G2" s="837"/>
      <c r="H2" s="837"/>
      <c r="I2" s="837"/>
      <c r="J2" s="837"/>
      <c r="K2" s="837"/>
      <c r="L2" s="837"/>
      <c r="M2" s="953" t="s">
        <v>130</v>
      </c>
      <c r="N2" s="837"/>
      <c r="O2" s="837"/>
      <c r="P2" s="956" t="s">
        <v>131</v>
      </c>
      <c r="Q2" s="837"/>
      <c r="R2" s="837"/>
      <c r="S2" s="837"/>
      <c r="T2" s="837"/>
      <c r="U2" s="837"/>
      <c r="V2" s="898"/>
      <c r="W2" s="884" t="s">
        <v>448</v>
      </c>
      <c r="X2" s="3"/>
      <c r="Y2" s="959" t="s">
        <v>127</v>
      </c>
      <c r="Z2" s="906" t="s">
        <v>119</v>
      </c>
      <c r="AA2" s="905" t="s">
        <v>132</v>
      </c>
      <c r="AB2" s="888" t="s">
        <v>134</v>
      </c>
      <c r="AC2" s="932" t="s">
        <v>449</v>
      </c>
      <c r="AD2" s="903" t="s">
        <v>122</v>
      </c>
      <c r="AE2" s="885" t="s">
        <v>450</v>
      </c>
      <c r="AF2" s="921" t="s">
        <v>123</v>
      </c>
      <c r="AG2" s="946" t="s">
        <v>71</v>
      </c>
      <c r="AH2" s="949" t="s">
        <v>451</v>
      </c>
      <c r="AI2" s="948" t="s">
        <v>452</v>
      </c>
      <c r="AJ2" s="887" t="s">
        <v>453</v>
      </c>
      <c r="AK2" s="947" t="s">
        <v>454</v>
      </c>
      <c r="AL2" s="887" t="s">
        <v>455</v>
      </c>
      <c r="AM2" s="947" t="s">
        <v>456</v>
      </c>
      <c r="AN2" s="887" t="s">
        <v>457</v>
      </c>
      <c r="AO2" s="952" t="s">
        <v>67</v>
      </c>
      <c r="AP2" s="950" t="s">
        <v>458</v>
      </c>
    </row>
    <row r="3" spans="1:42" ht="15.75" customHeight="1" x14ac:dyDescent="0.2">
      <c r="A3" s="837"/>
      <c r="B3" s="837"/>
      <c r="C3" s="38" t="s">
        <v>175</v>
      </c>
      <c r="D3" s="46" t="s">
        <v>176</v>
      </c>
      <c r="E3" s="40" t="s">
        <v>177</v>
      </c>
      <c r="F3" s="43" t="s">
        <v>178</v>
      </c>
      <c r="G3" s="32" t="s">
        <v>179</v>
      </c>
      <c r="H3" s="35" t="s">
        <v>180</v>
      </c>
      <c r="I3" s="33" t="s">
        <v>181</v>
      </c>
      <c r="J3" s="47" t="s">
        <v>182</v>
      </c>
      <c r="K3" s="26" t="s">
        <v>183</v>
      </c>
      <c r="L3" s="30" t="s">
        <v>184</v>
      </c>
      <c r="M3" s="424" t="s">
        <v>175</v>
      </c>
      <c r="N3" s="425" t="s">
        <v>176</v>
      </c>
      <c r="O3" s="426" t="s">
        <v>177</v>
      </c>
      <c r="P3" s="427" t="s">
        <v>178</v>
      </c>
      <c r="Q3" s="49" t="s">
        <v>179</v>
      </c>
      <c r="R3" s="428" t="s">
        <v>180</v>
      </c>
      <c r="S3" s="429" t="s">
        <v>181</v>
      </c>
      <c r="T3" s="430" t="s">
        <v>182</v>
      </c>
      <c r="U3" s="431" t="s">
        <v>183</v>
      </c>
      <c r="V3" s="432" t="s">
        <v>184</v>
      </c>
      <c r="W3" s="837"/>
      <c r="Y3" s="902"/>
      <c r="Z3" s="837"/>
      <c r="AA3" s="837"/>
      <c r="AB3" s="837"/>
      <c r="AC3" s="837"/>
      <c r="AD3" s="837"/>
      <c r="AE3" s="837"/>
      <c r="AF3" s="898"/>
      <c r="AG3" s="902"/>
      <c r="AH3" s="898"/>
      <c r="AI3" s="902"/>
      <c r="AJ3" s="837"/>
      <c r="AK3" s="837"/>
      <c r="AL3" s="837"/>
      <c r="AM3" s="837"/>
      <c r="AN3" s="837"/>
      <c r="AO3" s="898"/>
      <c r="AP3" s="951"/>
    </row>
    <row r="4" spans="1:42" ht="15.75" customHeight="1" x14ac:dyDescent="0.2">
      <c r="A4" s="911" t="s">
        <v>459</v>
      </c>
      <c r="B4" s="55" t="s">
        <v>460</v>
      </c>
      <c r="C4" s="58">
        <v>21</v>
      </c>
      <c r="D4" s="58">
        <v>0</v>
      </c>
      <c r="E4" s="58">
        <v>0</v>
      </c>
      <c r="F4" s="58">
        <v>0</v>
      </c>
      <c r="G4" s="58">
        <v>0</v>
      </c>
      <c r="H4" s="58">
        <v>0</v>
      </c>
      <c r="I4" s="58">
        <v>0</v>
      </c>
      <c r="J4" s="58">
        <v>0</v>
      </c>
      <c r="K4" s="58">
        <v>0</v>
      </c>
      <c r="L4" s="367">
        <v>0</v>
      </c>
      <c r="M4" s="137">
        <f>IF(C4/Main!$D$7 = 0, "", C4/Main!$D$7)</f>
        <v>7</v>
      </c>
      <c r="N4" s="137">
        <v>0</v>
      </c>
      <c r="O4" s="137">
        <v>0</v>
      </c>
      <c r="P4" s="137">
        <v>0</v>
      </c>
      <c r="Q4" s="137">
        <v>0</v>
      </c>
      <c r="R4" s="137">
        <v>0</v>
      </c>
      <c r="S4" s="137">
        <v>0</v>
      </c>
      <c r="T4" s="137">
        <v>0</v>
      </c>
      <c r="U4" s="137">
        <v>0</v>
      </c>
      <c r="V4" s="137">
        <v>0</v>
      </c>
      <c r="W4" s="56">
        <v>1</v>
      </c>
      <c r="X4" s="116">
        <f>M4*'Ores &amp; Ingots'!G$3+N4*'Ores &amp; Ingots'!G$4+O4*'Ores &amp; Ingots'!G$5+P4*'Ores &amp; Ingots'!G$6+Q4*'Ores &amp; Ingots'!G$7+R4*'Ores &amp; Ingots'!G$8+S4*'Ores &amp; Ingots'!G$9+T4*'Ores &amp; Ingots'!I$10+U4*'Ores &amp; Ingots'!G$11+V4*'Ores &amp; Ingots'!G$12</f>
        <v>7</v>
      </c>
      <c r="Y4" s="368">
        <f>W4/Main!$D$7</f>
        <v>0.33333333333333331</v>
      </c>
      <c r="Z4" s="56">
        <v>20</v>
      </c>
      <c r="AA4" s="56">
        <f t="shared" ref="AA4:AA46" si="0">SUM(M4:V4)</f>
        <v>7</v>
      </c>
      <c r="AB4" s="433">
        <f t="shared" ref="AB4:AB46" si="1">Z4/AA4</f>
        <v>2.8571428571428572</v>
      </c>
      <c r="AC4" s="56">
        <v>3</v>
      </c>
      <c r="AD4" s="56">
        <v>100</v>
      </c>
      <c r="AE4" s="56">
        <v>53</v>
      </c>
      <c r="AF4" s="85">
        <f t="shared" ref="AF4:AF25" si="2">AD4/Z4</f>
        <v>5</v>
      </c>
      <c r="AG4" s="368"/>
      <c r="AH4" s="85"/>
      <c r="AI4" s="368"/>
      <c r="AJ4" s="56"/>
      <c r="AK4" s="56"/>
      <c r="AL4" s="56"/>
      <c r="AM4" s="56"/>
      <c r="AN4" s="56"/>
      <c r="AO4" s="85"/>
      <c r="AP4" s="434"/>
    </row>
    <row r="5" spans="1:42" ht="15.75" customHeight="1" x14ac:dyDescent="0.2">
      <c r="A5" s="864"/>
      <c r="B5" s="135" t="s">
        <v>461</v>
      </c>
      <c r="C5" s="140">
        <v>3.5</v>
      </c>
      <c r="D5" s="140">
        <v>0</v>
      </c>
      <c r="E5" s="140">
        <v>0</v>
      </c>
      <c r="F5" s="140">
        <v>0</v>
      </c>
      <c r="G5" s="140">
        <v>0</v>
      </c>
      <c r="H5" s="140">
        <v>0</v>
      </c>
      <c r="I5" s="140">
        <v>0</v>
      </c>
      <c r="J5" s="140">
        <v>0</v>
      </c>
      <c r="K5" s="140">
        <v>0</v>
      </c>
      <c r="L5" s="362">
        <v>0</v>
      </c>
      <c r="M5" s="137">
        <f>IF(C5/Main!$D$7 = 0, "", C5/Main!$D$7)</f>
        <v>1.1666666666666667</v>
      </c>
      <c r="N5" s="186">
        <v>0</v>
      </c>
      <c r="O5" s="186">
        <v>0</v>
      </c>
      <c r="P5" s="186">
        <v>0</v>
      </c>
      <c r="Q5" s="186">
        <v>0</v>
      </c>
      <c r="R5" s="186">
        <v>0</v>
      </c>
      <c r="S5" s="186">
        <v>0</v>
      </c>
      <c r="T5" s="186">
        <v>0</v>
      </c>
      <c r="U5" s="186">
        <v>0</v>
      </c>
      <c r="V5" s="186">
        <v>0</v>
      </c>
      <c r="W5" s="137">
        <v>1</v>
      </c>
      <c r="X5" s="116">
        <f>M5*'Ores &amp; Ingots'!G$3+N5*'Ores &amp; Ingots'!G$4+O5*'Ores &amp; Ingots'!G$5+P5*'Ores &amp; Ingots'!G$6+Q5*'Ores &amp; Ingots'!G$7+R5*'Ores &amp; Ingots'!G$8+S5*'Ores &amp; Ingots'!G$9+T5*'Ores &amp; Ingots'!I$10+U5*'Ores &amp; Ingots'!G$11+V5*'Ores &amp; Ingots'!G$12</f>
        <v>1.1666666666666667</v>
      </c>
      <c r="Y5" s="161">
        <f>W5/Main!$D$7</f>
        <v>0.33333333333333331</v>
      </c>
      <c r="Z5" s="137">
        <v>3</v>
      </c>
      <c r="AA5" s="137">
        <f t="shared" si="0"/>
        <v>1.1666666666666667</v>
      </c>
      <c r="AB5" s="435">
        <f t="shared" si="1"/>
        <v>2.5714285714285712</v>
      </c>
      <c r="AC5" s="137">
        <v>5</v>
      </c>
      <c r="AD5" s="137">
        <v>15</v>
      </c>
      <c r="AE5" s="137">
        <v>36</v>
      </c>
      <c r="AF5" s="169">
        <f t="shared" si="2"/>
        <v>5</v>
      </c>
      <c r="AG5" s="161"/>
      <c r="AH5" s="169"/>
      <c r="AI5" s="161"/>
      <c r="AJ5" s="137"/>
      <c r="AK5" s="137"/>
      <c r="AL5" s="137"/>
      <c r="AM5" s="137"/>
      <c r="AN5" s="137"/>
      <c r="AO5" s="169"/>
      <c r="AP5" s="436"/>
    </row>
    <row r="6" spans="1:42" ht="15.75" customHeight="1" x14ac:dyDescent="0.2">
      <c r="A6" s="864"/>
      <c r="B6" s="135" t="s">
        <v>462</v>
      </c>
      <c r="C6" s="140">
        <v>5</v>
      </c>
      <c r="D6" s="140">
        <v>0</v>
      </c>
      <c r="E6" s="140">
        <v>0</v>
      </c>
      <c r="F6" s="140">
        <v>0</v>
      </c>
      <c r="G6" s="140">
        <v>0</v>
      </c>
      <c r="H6" s="140">
        <v>0</v>
      </c>
      <c r="I6" s="140">
        <v>0</v>
      </c>
      <c r="J6" s="140">
        <v>0</v>
      </c>
      <c r="K6" s="140">
        <v>0</v>
      </c>
      <c r="L6" s="362">
        <v>0</v>
      </c>
      <c r="M6" s="137">
        <f>IF(C6/Main!$D$7 = 0, "", C6/Main!$D$7)</f>
        <v>1.6666666666666667</v>
      </c>
      <c r="N6" s="186">
        <v>0</v>
      </c>
      <c r="O6" s="186">
        <v>0</v>
      </c>
      <c r="P6" s="186">
        <v>0</v>
      </c>
      <c r="Q6" s="186">
        <v>0</v>
      </c>
      <c r="R6" s="186">
        <v>0</v>
      </c>
      <c r="S6" s="186">
        <v>0</v>
      </c>
      <c r="T6" s="186">
        <v>0</v>
      </c>
      <c r="U6" s="186">
        <v>0</v>
      </c>
      <c r="V6" s="186">
        <v>0</v>
      </c>
      <c r="W6" s="137">
        <v>1</v>
      </c>
      <c r="X6" s="116">
        <f>M6*'Ores &amp; Ingots'!G$3+N6*'Ores &amp; Ingots'!G$4+O6*'Ores &amp; Ingots'!G$5+P6*'Ores &amp; Ingots'!G$6+Q6*'Ores &amp; Ingots'!G$7+R6*'Ores &amp; Ingots'!G$8+S6*'Ores &amp; Ingots'!G$9+T6*'Ores &amp; Ingots'!I$10+U6*'Ores &amp; Ingots'!G$11+V6*'Ores &amp; Ingots'!G$12</f>
        <v>1.6666666666666667</v>
      </c>
      <c r="Y6" s="161">
        <f>W6/Main!$D$7</f>
        <v>0.33333333333333331</v>
      </c>
      <c r="Z6" s="137">
        <v>4</v>
      </c>
      <c r="AA6" s="137">
        <f t="shared" si="0"/>
        <v>1.6666666666666667</v>
      </c>
      <c r="AB6" s="435">
        <f t="shared" si="1"/>
        <v>2.4</v>
      </c>
      <c r="AC6" s="137">
        <v>2</v>
      </c>
      <c r="AD6" s="137">
        <v>15</v>
      </c>
      <c r="AE6" s="137">
        <v>18</v>
      </c>
      <c r="AF6" s="169">
        <f t="shared" si="2"/>
        <v>3.75</v>
      </c>
      <c r="AG6" s="161"/>
      <c r="AH6" s="169"/>
      <c r="AI6" s="161"/>
      <c r="AJ6" s="137"/>
      <c r="AK6" s="137"/>
      <c r="AL6" s="137"/>
      <c r="AM6" s="137"/>
      <c r="AN6" s="137"/>
      <c r="AO6" s="169"/>
      <c r="AP6" s="436"/>
    </row>
    <row r="7" spans="1:42" ht="15.75" customHeight="1" x14ac:dyDescent="0.2">
      <c r="A7" s="864"/>
      <c r="B7" s="135" t="s">
        <v>463</v>
      </c>
      <c r="C7" s="140">
        <v>30</v>
      </c>
      <c r="D7" s="140">
        <v>0</v>
      </c>
      <c r="E7" s="140">
        <v>0</v>
      </c>
      <c r="F7" s="140">
        <v>0</v>
      </c>
      <c r="G7" s="140">
        <v>0</v>
      </c>
      <c r="H7" s="140">
        <v>0</v>
      </c>
      <c r="I7" s="140">
        <v>0</v>
      </c>
      <c r="J7" s="140">
        <v>0</v>
      </c>
      <c r="K7" s="140">
        <v>0</v>
      </c>
      <c r="L7" s="362">
        <v>0</v>
      </c>
      <c r="M7" s="137">
        <f>IF(C7/Main!$D$7 = 0, "", C7/Main!$D$7)</f>
        <v>10</v>
      </c>
      <c r="N7" s="186">
        <v>0</v>
      </c>
      <c r="O7" s="186">
        <v>0</v>
      </c>
      <c r="P7" s="186">
        <v>0</v>
      </c>
      <c r="Q7" s="186">
        <v>0</v>
      </c>
      <c r="R7" s="186">
        <v>0</v>
      </c>
      <c r="S7" s="186">
        <v>0</v>
      </c>
      <c r="T7" s="186">
        <v>0</v>
      </c>
      <c r="U7" s="186">
        <v>0</v>
      </c>
      <c r="V7" s="186">
        <v>0</v>
      </c>
      <c r="W7" s="137">
        <v>1</v>
      </c>
      <c r="X7" s="116">
        <f>M7*'Ores &amp; Ingots'!G$3+N7*'Ores &amp; Ingots'!G$4+O7*'Ores &amp; Ingots'!G$5+P7*'Ores &amp; Ingots'!G$6+Q7*'Ores &amp; Ingots'!G$7+R7*'Ores &amp; Ingots'!G$8+S7*'Ores &amp; Ingots'!G$9+T7*'Ores &amp; Ingots'!I$10+U7*'Ores &amp; Ingots'!G$11+V7*'Ores &amp; Ingots'!G$12</f>
        <v>10</v>
      </c>
      <c r="Y7" s="161">
        <f>W7/Main!$D$7</f>
        <v>0.33333333333333331</v>
      </c>
      <c r="Z7" s="137">
        <v>25</v>
      </c>
      <c r="AA7" s="137">
        <f t="shared" si="0"/>
        <v>10</v>
      </c>
      <c r="AB7" s="435">
        <f t="shared" si="1"/>
        <v>2.5</v>
      </c>
      <c r="AC7" s="137">
        <v>38</v>
      </c>
      <c r="AD7" s="137">
        <v>60</v>
      </c>
      <c r="AE7" s="137">
        <v>22</v>
      </c>
      <c r="AF7" s="169">
        <f t="shared" si="2"/>
        <v>2.4</v>
      </c>
      <c r="AG7" s="161"/>
      <c r="AH7" s="169"/>
      <c r="AI7" s="161"/>
      <c r="AJ7" s="137"/>
      <c r="AK7" s="137"/>
      <c r="AL7" s="137"/>
      <c r="AM7" s="137"/>
      <c r="AN7" s="137"/>
      <c r="AO7" s="169"/>
      <c r="AP7" s="436"/>
    </row>
    <row r="8" spans="1:42" ht="15.75" customHeight="1" x14ac:dyDescent="0.2">
      <c r="A8" s="864"/>
      <c r="B8" s="135" t="s">
        <v>464</v>
      </c>
      <c r="C8" s="140">
        <v>10</v>
      </c>
      <c r="D8" s="140">
        <v>0</v>
      </c>
      <c r="E8" s="140">
        <v>0</v>
      </c>
      <c r="F8" s="140">
        <v>0</v>
      </c>
      <c r="G8" s="140">
        <v>0</v>
      </c>
      <c r="H8" s="140">
        <v>0</v>
      </c>
      <c r="I8" s="140">
        <v>0</v>
      </c>
      <c r="J8" s="140">
        <v>0</v>
      </c>
      <c r="K8" s="140">
        <v>0</v>
      </c>
      <c r="L8" s="362">
        <v>0</v>
      </c>
      <c r="M8" s="137">
        <f>IF(C8/Main!$D$7 = 0, "", C8/Main!$D$7)</f>
        <v>3.3333333333333335</v>
      </c>
      <c r="N8" s="186">
        <v>0</v>
      </c>
      <c r="O8" s="186">
        <v>0</v>
      </c>
      <c r="P8" s="186">
        <v>0</v>
      </c>
      <c r="Q8" s="186">
        <v>0</v>
      </c>
      <c r="R8" s="186">
        <v>0</v>
      </c>
      <c r="S8" s="186">
        <v>0</v>
      </c>
      <c r="T8" s="186">
        <v>0</v>
      </c>
      <c r="U8" s="186">
        <v>0</v>
      </c>
      <c r="V8" s="186">
        <v>0</v>
      </c>
      <c r="W8" s="137">
        <v>1.5</v>
      </c>
      <c r="X8" s="116">
        <f>M8*'Ores &amp; Ingots'!G$3+N8*'Ores &amp; Ingots'!G$4+O8*'Ores &amp; Ingots'!G$5+P8*'Ores &amp; Ingots'!G$6+Q8*'Ores &amp; Ingots'!G$7+R8*'Ores &amp; Ingots'!G$8+S8*'Ores &amp; Ingots'!G$9+T8*'Ores &amp; Ingots'!I$10+U8*'Ores &amp; Ingots'!G$11+V8*'Ores &amp; Ingots'!G$12</f>
        <v>3.3333333333333335</v>
      </c>
      <c r="Y8" s="161">
        <f>W8/Main!$D$7</f>
        <v>0.5</v>
      </c>
      <c r="Z8" s="137">
        <v>8</v>
      </c>
      <c r="AA8" s="137">
        <f t="shared" si="0"/>
        <v>3.3333333333333335</v>
      </c>
      <c r="AB8" s="435">
        <f t="shared" si="1"/>
        <v>2.4</v>
      </c>
      <c r="AC8" s="137">
        <v>2</v>
      </c>
      <c r="AD8" s="137">
        <v>30</v>
      </c>
      <c r="AE8" s="137">
        <v>18</v>
      </c>
      <c r="AF8" s="169">
        <f t="shared" si="2"/>
        <v>3.75</v>
      </c>
      <c r="AG8" s="161"/>
      <c r="AH8" s="169"/>
      <c r="AI8" s="161"/>
      <c r="AJ8" s="137"/>
      <c r="AK8" s="137"/>
      <c r="AL8" s="137"/>
      <c r="AM8" s="137"/>
      <c r="AN8" s="137"/>
      <c r="AO8" s="169"/>
      <c r="AP8" s="436"/>
    </row>
    <row r="9" spans="1:42" ht="15.75" customHeight="1" x14ac:dyDescent="0.2">
      <c r="A9" s="864"/>
      <c r="B9" s="135" t="s">
        <v>158</v>
      </c>
      <c r="C9" s="140">
        <v>7</v>
      </c>
      <c r="D9" s="140">
        <v>0</v>
      </c>
      <c r="E9" s="140">
        <v>0</v>
      </c>
      <c r="F9" s="140">
        <v>0</v>
      </c>
      <c r="G9" s="140">
        <v>0</v>
      </c>
      <c r="H9" s="140">
        <v>0</v>
      </c>
      <c r="I9" s="140">
        <v>0</v>
      </c>
      <c r="J9" s="140">
        <v>0</v>
      </c>
      <c r="K9" s="140">
        <v>0</v>
      </c>
      <c r="L9" s="362">
        <v>0</v>
      </c>
      <c r="M9" s="137">
        <f>IF(C9/Main!$D$7 = 0, "", C9/Main!$D$7)</f>
        <v>2.3333333333333335</v>
      </c>
      <c r="N9" s="186">
        <v>0</v>
      </c>
      <c r="O9" s="186">
        <v>0</v>
      </c>
      <c r="P9" s="186">
        <v>0</v>
      </c>
      <c r="Q9" s="186">
        <v>0</v>
      </c>
      <c r="R9" s="186">
        <v>0</v>
      </c>
      <c r="S9" s="186">
        <v>0</v>
      </c>
      <c r="T9" s="186">
        <v>0</v>
      </c>
      <c r="U9" s="186">
        <v>0</v>
      </c>
      <c r="V9" s="186">
        <v>0</v>
      </c>
      <c r="W9" s="137">
        <v>1</v>
      </c>
      <c r="X9" s="116">
        <f>M9*'Ores &amp; Ingots'!G$3+N9*'Ores &amp; Ingots'!G$4+O9*'Ores &amp; Ingots'!G$5+P9*'Ores &amp; Ingots'!G$6+Q9*'Ores &amp; Ingots'!G$7+R9*'Ores &amp; Ingots'!G$8+S9*'Ores &amp; Ingots'!G$9+T9*'Ores &amp; Ingots'!I$10+U9*'Ores &amp; Ingots'!G$11+V9*'Ores &amp; Ingots'!G$12</f>
        <v>2.3333333333333335</v>
      </c>
      <c r="Y9" s="161">
        <f>W9/Main!$D$7</f>
        <v>0.33333333333333331</v>
      </c>
      <c r="Z9" s="137">
        <v>6</v>
      </c>
      <c r="AA9" s="137">
        <f t="shared" si="0"/>
        <v>2.3333333333333335</v>
      </c>
      <c r="AB9" s="435">
        <f t="shared" si="1"/>
        <v>2.5714285714285712</v>
      </c>
      <c r="AC9" s="137">
        <v>2</v>
      </c>
      <c r="AD9" s="137">
        <v>15</v>
      </c>
      <c r="AE9" s="137" t="s">
        <v>28</v>
      </c>
      <c r="AF9" s="169">
        <f t="shared" si="2"/>
        <v>2.5</v>
      </c>
      <c r="AG9" s="161"/>
      <c r="AH9" s="169"/>
      <c r="AI9" s="161"/>
      <c r="AJ9" s="137"/>
      <c r="AK9" s="137"/>
      <c r="AL9" s="137"/>
      <c r="AM9" s="137"/>
      <c r="AN9" s="137"/>
      <c r="AO9" s="169"/>
      <c r="AP9" s="436"/>
    </row>
    <row r="10" spans="1:42" ht="15.75" customHeight="1" x14ac:dyDescent="0.2">
      <c r="A10" s="864"/>
      <c r="B10" s="135" t="s">
        <v>159</v>
      </c>
      <c r="C10" s="437">
        <v>20</v>
      </c>
      <c r="D10" s="140">
        <v>5</v>
      </c>
      <c r="E10" s="140">
        <v>0</v>
      </c>
      <c r="F10" s="140">
        <v>0</v>
      </c>
      <c r="G10" s="140">
        <v>0</v>
      </c>
      <c r="H10" s="140">
        <v>0</v>
      </c>
      <c r="I10" s="140">
        <v>0</v>
      </c>
      <c r="J10" s="140">
        <v>0</v>
      </c>
      <c r="K10" s="140">
        <v>0</v>
      </c>
      <c r="L10" s="362">
        <v>0</v>
      </c>
      <c r="M10" s="137">
        <f>IF(C10/Main!$D$7 = 0, "", C10/Main!$D$7)</f>
        <v>6.666666666666667</v>
      </c>
      <c r="N10" s="137">
        <f>IF(D10/Main!$D$7 = 0, "", D10/Main!$D$7)</f>
        <v>1.6666666666666667</v>
      </c>
      <c r="O10" s="137">
        <v>0</v>
      </c>
      <c r="P10" s="137">
        <v>0</v>
      </c>
      <c r="Q10" s="137">
        <v>0</v>
      </c>
      <c r="R10" s="137">
        <v>0</v>
      </c>
      <c r="S10" s="137">
        <v>0</v>
      </c>
      <c r="T10" s="137">
        <v>0</v>
      </c>
      <c r="U10" s="137">
        <v>0</v>
      </c>
      <c r="V10" s="137">
        <v>0</v>
      </c>
      <c r="W10" s="137">
        <v>1</v>
      </c>
      <c r="X10" s="116">
        <f>M10*'Ores &amp; Ingots'!G$3+N10*'Ores &amp; Ingots'!G$4+O10*'Ores &amp; Ingots'!G$5+P10*'Ores &amp; Ingots'!G$6+Q10*'Ores &amp; Ingots'!G$7+R10*'Ores &amp; Ingots'!G$8+S10*'Ores &amp; Ingots'!G$9+T10*'Ores &amp; Ingots'!I$10+U10*'Ores &amp; Ingots'!G$11+V10*'Ores &amp; Ingots'!G$12</f>
        <v>80.000000000000014</v>
      </c>
      <c r="Y10" s="161">
        <f>W10/Main!$D$7</f>
        <v>0.33333333333333331</v>
      </c>
      <c r="Z10" s="137">
        <v>24</v>
      </c>
      <c r="AA10" s="137">
        <f t="shared" si="0"/>
        <v>8.3333333333333339</v>
      </c>
      <c r="AB10" s="435">
        <f t="shared" si="1"/>
        <v>2.88</v>
      </c>
      <c r="AC10" s="137">
        <v>8</v>
      </c>
      <c r="AD10" s="137">
        <v>40</v>
      </c>
      <c r="AE10" s="137">
        <v>14</v>
      </c>
      <c r="AF10" s="438">
        <f t="shared" si="2"/>
        <v>1.6666666666666667</v>
      </c>
      <c r="AG10" s="161"/>
      <c r="AH10" s="169"/>
      <c r="AI10" s="161"/>
      <c r="AJ10" s="137"/>
      <c r="AK10" s="137"/>
      <c r="AL10" s="137"/>
      <c r="AM10" s="137"/>
      <c r="AN10" s="137"/>
      <c r="AO10" s="169"/>
      <c r="AP10" s="436"/>
    </row>
    <row r="11" spans="1:42" ht="15.75" customHeight="1" x14ac:dyDescent="0.2">
      <c r="A11" s="864"/>
      <c r="B11" s="135" t="s">
        <v>465</v>
      </c>
      <c r="C11" s="140">
        <v>0.5</v>
      </c>
      <c r="D11" s="140">
        <v>0</v>
      </c>
      <c r="E11" s="140">
        <v>0</v>
      </c>
      <c r="F11" s="140">
        <v>0</v>
      </c>
      <c r="G11" s="140">
        <v>0.2</v>
      </c>
      <c r="H11" s="140">
        <v>0</v>
      </c>
      <c r="I11" s="140">
        <v>0</v>
      </c>
      <c r="J11" s="140">
        <v>0</v>
      </c>
      <c r="K11" s="140">
        <v>0</v>
      </c>
      <c r="L11" s="362">
        <v>0</v>
      </c>
      <c r="M11" s="137">
        <f>IF(C11/Main!$D$7 = 0, "", C11/Main!$D$7)</f>
        <v>0.16666666666666666</v>
      </c>
      <c r="N11" s="137">
        <v>0</v>
      </c>
      <c r="O11" s="137">
        <v>0</v>
      </c>
      <c r="P11" s="137">
        <v>0</v>
      </c>
      <c r="Q11" s="137">
        <f>IF(G11/Main!$D$7 = 0, "", G11/Main!$D$7)</f>
        <v>6.6666666666666666E-2</v>
      </c>
      <c r="R11" s="137">
        <v>0</v>
      </c>
      <c r="S11" s="137">
        <v>0</v>
      </c>
      <c r="T11" s="137">
        <v>0</v>
      </c>
      <c r="U11" s="137">
        <v>0</v>
      </c>
      <c r="V11" s="137">
        <v>0</v>
      </c>
      <c r="W11" s="137">
        <v>1</v>
      </c>
      <c r="X11" s="116">
        <f>M11*'Ores &amp; Ingots'!G$3+N11*'Ores &amp; Ingots'!G$4+O11*'Ores &amp; Ingots'!G$5+P11*'Ores &amp; Ingots'!G$6+Q11*'Ores &amp; Ingots'!G$7+R11*'Ores &amp; Ingots'!G$8+S11*'Ores &amp; Ingots'!G$9+T11*'Ores &amp; Ingots'!I$10+U11*'Ores &amp; Ingots'!G$11+V11*'Ores &amp; Ingots'!G$12</f>
        <v>1.6333333333333333</v>
      </c>
      <c r="Y11" s="161">
        <f>W11/Main!$D$7</f>
        <v>0.33333333333333331</v>
      </c>
      <c r="Z11" s="137">
        <v>0.2</v>
      </c>
      <c r="AA11" s="137">
        <f t="shared" si="0"/>
        <v>0.23333333333333334</v>
      </c>
      <c r="AB11" s="435">
        <f t="shared" si="1"/>
        <v>0.85714285714285721</v>
      </c>
      <c r="AC11" s="137">
        <v>1</v>
      </c>
      <c r="AD11" s="137">
        <v>1</v>
      </c>
      <c r="AE11" s="137">
        <v>11</v>
      </c>
      <c r="AF11" s="169">
        <f t="shared" si="2"/>
        <v>5</v>
      </c>
      <c r="AG11" s="161"/>
      <c r="AH11" s="169"/>
      <c r="AI11" s="161"/>
      <c r="AJ11" s="137"/>
      <c r="AK11" s="137"/>
      <c r="AL11" s="137"/>
      <c r="AM11" s="137"/>
      <c r="AN11" s="137"/>
      <c r="AO11" s="169"/>
      <c r="AP11" s="436"/>
    </row>
    <row r="12" spans="1:42" ht="15.75" customHeight="1" x14ac:dyDescent="0.2">
      <c r="A12" s="864"/>
      <c r="B12" s="674" t="s">
        <v>161</v>
      </c>
      <c r="C12" s="140">
        <v>1</v>
      </c>
      <c r="D12" s="140">
        <v>0</v>
      </c>
      <c r="E12" s="140">
        <v>0</v>
      </c>
      <c r="F12" s="140">
        <v>0</v>
      </c>
      <c r="G12" s="140">
        <v>5</v>
      </c>
      <c r="H12" s="140">
        <v>0</v>
      </c>
      <c r="I12" s="140">
        <v>0</v>
      </c>
      <c r="J12" s="140">
        <v>0</v>
      </c>
      <c r="K12" s="140">
        <v>0</v>
      </c>
      <c r="L12" s="362">
        <v>0</v>
      </c>
      <c r="M12" s="137">
        <f>IF(C12/Main!$D$7 = 0, "", C12/Main!$D$7)</f>
        <v>0.33333333333333331</v>
      </c>
      <c r="N12" s="137">
        <v>0</v>
      </c>
      <c r="O12" s="137">
        <v>0</v>
      </c>
      <c r="P12" s="137">
        <v>0</v>
      </c>
      <c r="Q12" s="137">
        <f>IF(G12/Main!$D$7 = 0, "", G12/Main!$D$7)</f>
        <v>1.6666666666666667</v>
      </c>
      <c r="R12" s="137">
        <v>0</v>
      </c>
      <c r="S12" s="137">
        <v>0</v>
      </c>
      <c r="T12" s="137">
        <v>0</v>
      </c>
      <c r="U12" s="137">
        <v>0</v>
      </c>
      <c r="V12" s="137">
        <v>0</v>
      </c>
      <c r="W12" s="137">
        <v>1</v>
      </c>
      <c r="X12" s="116">
        <f>M12*'Ores &amp; Ingots'!G$3+N12*'Ores &amp; Ingots'!G$4+O12*'Ores &amp; Ingots'!G$5+P12*'Ores &amp; Ingots'!G$6+Q12*'Ores &amp; Ingots'!G$7+R12*'Ores &amp; Ingots'!G$8+S12*'Ores &amp; Ingots'!G$9+T12*'Ores &amp; Ingots'!I$10+U12*'Ores &amp; Ingots'!G$11+V12*'Ores &amp; Ingots'!G$12</f>
        <v>37.000000000000007</v>
      </c>
      <c r="Y12" s="161">
        <f>W12/Main!$D$7</f>
        <v>0.33333333333333331</v>
      </c>
      <c r="Z12" s="137">
        <v>8</v>
      </c>
      <c r="AA12" s="137">
        <f t="shared" si="0"/>
        <v>2</v>
      </c>
      <c r="AB12" s="435">
        <f t="shared" si="1"/>
        <v>4</v>
      </c>
      <c r="AC12" s="137">
        <v>6</v>
      </c>
      <c r="AD12" s="137">
        <v>5</v>
      </c>
      <c r="AE12" s="137">
        <v>12</v>
      </c>
      <c r="AF12" s="169">
        <f t="shared" si="2"/>
        <v>0.625</v>
      </c>
      <c r="AG12" s="161"/>
      <c r="AH12" s="169"/>
      <c r="AI12" s="161"/>
      <c r="AJ12" s="137"/>
      <c r="AK12" s="137"/>
      <c r="AL12" s="137"/>
      <c r="AM12" s="137"/>
      <c r="AN12" s="137"/>
      <c r="AO12" s="169"/>
      <c r="AP12" s="436"/>
    </row>
    <row r="13" spans="1:42" ht="15.75" customHeight="1" x14ac:dyDescent="0.2">
      <c r="A13" s="864"/>
      <c r="B13" s="135" t="s">
        <v>466</v>
      </c>
      <c r="C13" s="140">
        <v>0</v>
      </c>
      <c r="D13" s="140">
        <v>10</v>
      </c>
      <c r="E13" s="140">
        <v>0</v>
      </c>
      <c r="F13" s="140">
        <v>0</v>
      </c>
      <c r="G13" s="140">
        <v>8</v>
      </c>
      <c r="H13" s="140">
        <v>0</v>
      </c>
      <c r="I13" s="140">
        <v>0</v>
      </c>
      <c r="J13" s="140">
        <v>0</v>
      </c>
      <c r="K13" s="140">
        <v>0</v>
      </c>
      <c r="L13" s="362">
        <v>0</v>
      </c>
      <c r="M13" s="137">
        <v>0</v>
      </c>
      <c r="N13" s="137">
        <f>IF(D13/Main!$D$7 = 0, "", D13/Main!$D$7)</f>
        <v>3.3333333333333335</v>
      </c>
      <c r="O13" s="137">
        <v>0</v>
      </c>
      <c r="P13" s="137">
        <v>0</v>
      </c>
      <c r="Q13" s="137">
        <f>IF(G13/Main!$D$7 = 0, "", G13/Main!$D$7)</f>
        <v>2.6666666666666665</v>
      </c>
      <c r="R13" s="137">
        <v>0</v>
      </c>
      <c r="S13" s="137">
        <v>0</v>
      </c>
      <c r="T13" s="137">
        <v>0</v>
      </c>
      <c r="U13" s="137">
        <v>0</v>
      </c>
      <c r="V13" s="137">
        <v>0</v>
      </c>
      <c r="W13" s="137">
        <v>10</v>
      </c>
      <c r="X13" s="116">
        <f>M13*'Ores &amp; Ingots'!G$3+N13*'Ores &amp; Ingots'!G$4+O13*'Ores &amp; Ingots'!G$5+P13*'Ores &amp; Ingots'!G$6+Q13*'Ores &amp; Ingots'!G$7+R13*'Ores &amp; Ingots'!G$8+S13*'Ores &amp; Ingots'!G$9+T13*'Ores &amp; Ingots'!I$10+U13*'Ores &amp; Ingots'!G$11+V13*'Ores &amp; Ingots'!G$12</f>
        <v>205.33333333333334</v>
      </c>
      <c r="Y13" s="161">
        <f>W13/Main!$D$7</f>
        <v>3.3333333333333335</v>
      </c>
      <c r="Z13" s="137">
        <v>8</v>
      </c>
      <c r="AA13" s="137">
        <f t="shared" si="0"/>
        <v>6</v>
      </c>
      <c r="AB13" s="435">
        <f t="shared" si="1"/>
        <v>1.3333333333333333</v>
      </c>
      <c r="AC13" s="137">
        <v>20</v>
      </c>
      <c r="AD13" s="137">
        <v>1</v>
      </c>
      <c r="AE13" s="137">
        <v>11</v>
      </c>
      <c r="AF13" s="169">
        <f t="shared" si="2"/>
        <v>0.125</v>
      </c>
      <c r="AG13" s="161"/>
      <c r="AH13" s="169"/>
      <c r="AI13" s="161"/>
      <c r="AJ13" s="137"/>
      <c r="AK13" s="137"/>
      <c r="AL13" s="137"/>
      <c r="AM13" s="137"/>
      <c r="AN13" s="137"/>
      <c r="AO13" s="169"/>
      <c r="AP13" s="436"/>
    </row>
    <row r="14" spans="1:42" ht="15.75" customHeight="1" x14ac:dyDescent="0.2">
      <c r="A14" s="864"/>
      <c r="B14" s="135" t="s">
        <v>467</v>
      </c>
      <c r="C14" s="140">
        <v>10</v>
      </c>
      <c r="D14" s="140">
        <v>2</v>
      </c>
      <c r="E14" s="140">
        <v>0</v>
      </c>
      <c r="F14" s="140">
        <v>0</v>
      </c>
      <c r="G14" s="140">
        <v>1</v>
      </c>
      <c r="H14" s="140">
        <v>0</v>
      </c>
      <c r="I14" s="140">
        <v>0</v>
      </c>
      <c r="J14" s="140">
        <v>0</v>
      </c>
      <c r="K14" s="140">
        <v>0</v>
      </c>
      <c r="L14" s="362">
        <v>0</v>
      </c>
      <c r="M14" s="137">
        <f>IF(C14/Main!$D$7 = 0, "", C14/Main!$D$7)</f>
        <v>3.3333333333333335</v>
      </c>
      <c r="N14" s="137">
        <f>IF(D14/Main!$D$7 = 0, "", D14/Main!$D$7)</f>
        <v>0.66666666666666663</v>
      </c>
      <c r="O14" s="137">
        <v>0</v>
      </c>
      <c r="P14" s="137">
        <v>0</v>
      </c>
      <c r="Q14" s="137">
        <f>IF(G14/Main!$D$7 = 0, "", G14/Main!$D$7)</f>
        <v>0.33333333333333331</v>
      </c>
      <c r="R14" s="137">
        <v>0</v>
      </c>
      <c r="S14" s="137">
        <v>0</v>
      </c>
      <c r="T14" s="137">
        <v>0</v>
      </c>
      <c r="U14" s="137">
        <v>0</v>
      </c>
      <c r="V14" s="137">
        <v>0</v>
      </c>
      <c r="W14" s="137">
        <v>4</v>
      </c>
      <c r="X14" s="116">
        <f>M14*'Ores &amp; Ingots'!G$3+N14*'Ores &amp; Ingots'!G$4+O14*'Ores &amp; Ingots'!G$5+P14*'Ores &amp; Ingots'!G$6+Q14*'Ores &amp; Ingots'!G$7+R14*'Ores &amp; Ingots'!G$8+S14*'Ores &amp; Ingots'!G$9+T14*'Ores &amp; Ingots'!I$10+U14*'Ores &amp; Ingots'!G$11+V14*'Ores &amp; Ingots'!G$12</f>
        <v>40</v>
      </c>
      <c r="Y14" s="161">
        <f>W14/Main!$D$7</f>
        <v>1.3333333333333333</v>
      </c>
      <c r="Z14" s="137">
        <v>25</v>
      </c>
      <c r="AA14" s="137">
        <f t="shared" si="0"/>
        <v>4.333333333333333</v>
      </c>
      <c r="AB14" s="435">
        <f t="shared" si="1"/>
        <v>5.7692307692307701</v>
      </c>
      <c r="AC14" s="137">
        <v>45</v>
      </c>
      <c r="AD14" s="137">
        <v>50</v>
      </c>
      <c r="AE14" s="137">
        <v>14</v>
      </c>
      <c r="AF14" s="169">
        <f t="shared" si="2"/>
        <v>2</v>
      </c>
      <c r="AG14" s="161"/>
      <c r="AH14" s="169"/>
      <c r="AI14" s="161"/>
      <c r="AJ14" s="137"/>
      <c r="AK14" s="137"/>
      <c r="AL14" s="137"/>
      <c r="AM14" s="137"/>
      <c r="AN14" s="137"/>
      <c r="AO14" s="169"/>
      <c r="AP14" s="436"/>
    </row>
    <row r="15" spans="1:42" ht="15.75" customHeight="1" x14ac:dyDescent="0.2">
      <c r="A15" s="864"/>
      <c r="B15" s="135" t="s">
        <v>468</v>
      </c>
      <c r="C15" s="140">
        <v>12</v>
      </c>
      <c r="D15" s="140">
        <v>5</v>
      </c>
      <c r="E15" s="140">
        <v>3</v>
      </c>
      <c r="F15" s="140">
        <v>0</v>
      </c>
      <c r="G15" s="140">
        <v>0</v>
      </c>
      <c r="H15" s="140">
        <v>0</v>
      </c>
      <c r="I15" s="140">
        <v>0</v>
      </c>
      <c r="J15" s="140">
        <v>0</v>
      </c>
      <c r="K15" s="140">
        <v>0</v>
      </c>
      <c r="L15" s="362">
        <v>0</v>
      </c>
      <c r="M15" s="137">
        <f>IF(C15/Main!$D$7 = 0, "", C15/Main!$D$7)</f>
        <v>4</v>
      </c>
      <c r="N15" s="137">
        <f>IF(D15/Main!$D$7 = 0, "", D15/Main!$D$7)</f>
        <v>1.6666666666666667</v>
      </c>
      <c r="O15" s="137">
        <f>IF(E15/Main!$D$7 = 0, "", E15/Main!$D$7)</f>
        <v>1</v>
      </c>
      <c r="P15" s="137">
        <v>0</v>
      </c>
      <c r="Q15" s="137">
        <v>0</v>
      </c>
      <c r="R15" s="137">
        <v>0</v>
      </c>
      <c r="S15" s="137">
        <v>0</v>
      </c>
      <c r="T15" s="137">
        <v>0</v>
      </c>
      <c r="U15" s="137">
        <v>0</v>
      </c>
      <c r="V15" s="137">
        <v>0</v>
      </c>
      <c r="W15" s="137">
        <v>2</v>
      </c>
      <c r="X15" s="116">
        <f>M15*'Ores &amp; Ingots'!G$3+N15*'Ores &amp; Ingots'!G$4+O15*'Ores &amp; Ingots'!G$5+P15*'Ores &amp; Ingots'!G$6+Q15*'Ores &amp; Ingots'!G$7+R15*'Ores &amp; Ingots'!G$8+S15*'Ores &amp; Ingots'!G$9+T15*'Ores &amp; Ingots'!I$10+U15*'Ores &amp; Ingots'!G$11+V15*'Ores &amp; Ingots'!G$12</f>
        <v>130.33333333333334</v>
      </c>
      <c r="Y15" s="161">
        <f>W15/Main!$D$7</f>
        <v>0.66666666666666663</v>
      </c>
      <c r="Z15" s="137">
        <v>6</v>
      </c>
      <c r="AA15" s="137">
        <f t="shared" si="0"/>
        <v>6.666666666666667</v>
      </c>
      <c r="AB15" s="435">
        <f t="shared" si="1"/>
        <v>0.89999999999999991</v>
      </c>
      <c r="AC15" s="137">
        <v>15</v>
      </c>
      <c r="AD15" s="137">
        <v>30</v>
      </c>
      <c r="AE15" s="137">
        <v>69</v>
      </c>
      <c r="AF15" s="169">
        <f t="shared" si="2"/>
        <v>5</v>
      </c>
      <c r="AG15" s="161"/>
      <c r="AH15" s="169"/>
      <c r="AI15" s="161"/>
      <c r="AJ15" s="137"/>
      <c r="AK15" s="137"/>
      <c r="AL15" s="137"/>
      <c r="AM15" s="137"/>
      <c r="AN15" s="137"/>
      <c r="AO15" s="169"/>
      <c r="AP15" s="436"/>
    </row>
    <row r="16" spans="1:42" ht="15.75" customHeight="1" x14ac:dyDescent="0.2">
      <c r="A16" s="864"/>
      <c r="B16" s="135" t="s">
        <v>469</v>
      </c>
      <c r="C16" s="140">
        <v>0</v>
      </c>
      <c r="D16" s="140">
        <v>0</v>
      </c>
      <c r="E16" s="140">
        <v>0</v>
      </c>
      <c r="F16" s="140">
        <v>0</v>
      </c>
      <c r="G16" s="140">
        <v>15</v>
      </c>
      <c r="H16" s="140">
        <v>0</v>
      </c>
      <c r="I16" s="140">
        <v>0</v>
      </c>
      <c r="J16" s="140">
        <v>0</v>
      </c>
      <c r="K16" s="140">
        <v>0</v>
      </c>
      <c r="L16" s="362">
        <v>0</v>
      </c>
      <c r="M16" s="137">
        <v>0</v>
      </c>
      <c r="N16" s="137">
        <v>0</v>
      </c>
      <c r="O16" s="137">
        <v>0</v>
      </c>
      <c r="P16" s="137">
        <v>0</v>
      </c>
      <c r="Q16" s="137">
        <f>IF(G16/Main!$D$7 = 0, "", G16/Main!$D$7)</f>
        <v>5</v>
      </c>
      <c r="R16" s="137">
        <v>0</v>
      </c>
      <c r="S16" s="137">
        <v>0</v>
      </c>
      <c r="T16" s="137">
        <v>0</v>
      </c>
      <c r="U16" s="137">
        <v>0</v>
      </c>
      <c r="V16" s="137">
        <v>0</v>
      </c>
      <c r="W16" s="137">
        <v>1</v>
      </c>
      <c r="X16" s="116">
        <f>M16*'Ores &amp; Ingots'!G$3+N16*'Ores &amp; Ingots'!G$4+O16*'Ores &amp; Ingots'!G$5+P16*'Ores &amp; Ingots'!G$6+Q16*'Ores &amp; Ingots'!G$7+R16*'Ores &amp; Ingots'!G$8+S16*'Ores &amp; Ingots'!G$9+T16*'Ores &amp; Ingots'!I$10+U16*'Ores &amp; Ingots'!G$11+V16*'Ores &amp; Ingots'!G$12</f>
        <v>110</v>
      </c>
      <c r="Y16" s="161">
        <f>W16/Main!$D$7</f>
        <v>0.33333333333333331</v>
      </c>
      <c r="Z16" s="137">
        <v>15</v>
      </c>
      <c r="AA16" s="137">
        <f t="shared" si="0"/>
        <v>5</v>
      </c>
      <c r="AB16" s="435">
        <f t="shared" si="1"/>
        <v>3</v>
      </c>
      <c r="AC16" s="137">
        <v>8</v>
      </c>
      <c r="AD16" s="137">
        <v>60</v>
      </c>
      <c r="AE16" s="137">
        <v>14</v>
      </c>
      <c r="AF16" s="169">
        <f t="shared" si="2"/>
        <v>4</v>
      </c>
      <c r="AG16" s="161"/>
      <c r="AH16" s="169"/>
      <c r="AI16" s="161"/>
      <c r="AJ16" s="137"/>
      <c r="AK16" s="137"/>
      <c r="AL16" s="137"/>
      <c r="AM16" s="137"/>
      <c r="AN16" s="137"/>
      <c r="AO16" s="169"/>
      <c r="AP16" s="436"/>
    </row>
    <row r="17" spans="1:42" ht="15.75" customHeight="1" x14ac:dyDescent="0.2">
      <c r="A17" s="864"/>
      <c r="B17" s="135" t="s">
        <v>470</v>
      </c>
      <c r="C17" s="140">
        <v>15</v>
      </c>
      <c r="D17" s="140">
        <v>0</v>
      </c>
      <c r="E17" s="140">
        <v>0</v>
      </c>
      <c r="F17" s="140">
        <v>0</v>
      </c>
      <c r="G17" s="140">
        <v>0</v>
      </c>
      <c r="H17" s="140">
        <v>5</v>
      </c>
      <c r="I17" s="140">
        <v>0</v>
      </c>
      <c r="J17" s="140">
        <v>0</v>
      </c>
      <c r="K17" s="140">
        <v>0</v>
      </c>
      <c r="L17" s="362">
        <v>20</v>
      </c>
      <c r="M17" s="137">
        <f>IF(C17/Main!$D$7 = 0, "", C17/Main!$D$7)</f>
        <v>5</v>
      </c>
      <c r="N17" s="137">
        <v>0</v>
      </c>
      <c r="O17" s="137">
        <v>0</v>
      </c>
      <c r="P17" s="137">
        <v>0</v>
      </c>
      <c r="Q17" s="186">
        <v>0</v>
      </c>
      <c r="R17" s="137">
        <f>IF(H17/Main!$D$7 = 0, "", H17/Main!$D$7)</f>
        <v>1.6666666666666667</v>
      </c>
      <c r="S17" s="186">
        <v>0</v>
      </c>
      <c r="T17" s="186">
        <v>0</v>
      </c>
      <c r="U17" s="186">
        <v>0</v>
      </c>
      <c r="V17" s="137">
        <f>IF(L17/Main!$D$7 = 0, "", L17/Main!$D$7)</f>
        <v>6.666666666666667</v>
      </c>
      <c r="W17" s="137">
        <v>1</v>
      </c>
      <c r="X17" s="116">
        <f>M17*'Ores &amp; Ingots'!G$3+N17*'Ores &amp; Ingots'!G$4+O17*'Ores &amp; Ingots'!G$5+P17*'Ores &amp; Ingots'!G$6+Q17*'Ores &amp; Ingots'!G$7+R17*'Ores &amp; Ingots'!G$8+S17*'Ores &amp; Ingots'!G$9+T17*'Ores &amp; Ingots'!I$10+U17*'Ores &amp; Ingots'!G$11+V17*'Ores &amp; Ingots'!G$12</f>
        <v>270.00666666666666</v>
      </c>
      <c r="Y17" s="161">
        <f>W17/Main!$D$7</f>
        <v>0.33333333333333331</v>
      </c>
      <c r="Z17" s="137">
        <v>25</v>
      </c>
      <c r="AA17" s="137">
        <f t="shared" si="0"/>
        <v>13.333333333333334</v>
      </c>
      <c r="AB17" s="435">
        <f t="shared" si="1"/>
        <v>1.875</v>
      </c>
      <c r="AC17" s="137">
        <v>8</v>
      </c>
      <c r="AD17" s="137">
        <v>20</v>
      </c>
      <c r="AE17" s="137">
        <v>14</v>
      </c>
      <c r="AF17" s="169">
        <f t="shared" si="2"/>
        <v>0.8</v>
      </c>
      <c r="AG17" s="161"/>
      <c r="AH17" s="169"/>
      <c r="AI17" s="161"/>
      <c r="AJ17" s="137"/>
      <c r="AK17" s="137"/>
      <c r="AL17" s="137"/>
      <c r="AM17" s="137"/>
      <c r="AN17" s="137"/>
      <c r="AO17" s="169"/>
      <c r="AP17" s="436"/>
    </row>
    <row r="18" spans="1:42" ht="15.75" customHeight="1" x14ac:dyDescent="0.2">
      <c r="A18" s="864"/>
      <c r="B18" s="135" t="s">
        <v>471</v>
      </c>
      <c r="C18" s="140">
        <v>30</v>
      </c>
      <c r="D18" s="140">
        <v>0</v>
      </c>
      <c r="E18" s="140">
        <v>10</v>
      </c>
      <c r="F18" s="140">
        <v>0</v>
      </c>
      <c r="G18" s="140">
        <v>0</v>
      </c>
      <c r="H18" s="140">
        <v>0</v>
      </c>
      <c r="I18" s="140">
        <v>1</v>
      </c>
      <c r="J18" s="140">
        <v>0.4</v>
      </c>
      <c r="K18" s="140">
        <v>0</v>
      </c>
      <c r="L18" s="362">
        <v>0</v>
      </c>
      <c r="M18" s="137">
        <f>IF(C18/Main!$D$7 = 0, "", C18/Main!$D$7)</f>
        <v>10</v>
      </c>
      <c r="N18" s="186">
        <v>0</v>
      </c>
      <c r="O18" s="137">
        <f>IF(E18/Main!$D$7 = 0, "", E18/Main!$D$7)</f>
        <v>3.3333333333333335</v>
      </c>
      <c r="P18" s="186">
        <v>0</v>
      </c>
      <c r="Q18" s="186">
        <v>0</v>
      </c>
      <c r="R18" s="186">
        <v>0</v>
      </c>
      <c r="S18" s="137">
        <f>IF(I18/Main!$D$7 = 0, "", I18/Main!$D$7)</f>
        <v>0.33333333333333331</v>
      </c>
      <c r="T18" s="137">
        <f>IF(J18/Main!$D$7 = 0, "", J18/Main!$D$7)</f>
        <v>0.13333333333333333</v>
      </c>
      <c r="U18" s="186">
        <v>0</v>
      </c>
      <c r="V18" s="186">
        <v>0</v>
      </c>
      <c r="W18" s="137">
        <v>1</v>
      </c>
      <c r="X18" s="116">
        <f>M18*'Ores &amp; Ingots'!G$3+N18*'Ores &amp; Ingots'!G$4+O18*'Ores &amp; Ingots'!G$5+P18*'Ores &amp; Ingots'!G$6+Q18*'Ores &amp; Ingots'!G$7+R18*'Ores &amp; Ingots'!G$8+S18*'Ores &amp; Ingots'!G$9+T18*'Ores &amp; Ingots'!I$10+U18*'Ores &amp; Ingots'!G$11+V18*'Ores &amp; Ingots'!G$12</f>
        <v>1231.0666666666666</v>
      </c>
      <c r="Y18" s="161">
        <f>W18/Main!$D$7</f>
        <v>0.33333333333333331</v>
      </c>
      <c r="Z18" s="137">
        <v>40</v>
      </c>
      <c r="AA18" s="137">
        <f t="shared" si="0"/>
        <v>13.8</v>
      </c>
      <c r="AB18" s="435">
        <f t="shared" si="1"/>
        <v>2.8985507246376812</v>
      </c>
      <c r="AC18" s="137">
        <v>10</v>
      </c>
      <c r="AD18" s="137">
        <v>30</v>
      </c>
      <c r="AE18" s="137">
        <v>12</v>
      </c>
      <c r="AF18" s="169">
        <f t="shared" si="2"/>
        <v>0.75</v>
      </c>
      <c r="AG18" s="161"/>
      <c r="AH18" s="169"/>
      <c r="AI18" s="161"/>
      <c r="AJ18" s="137"/>
      <c r="AK18" s="137"/>
      <c r="AL18" s="137"/>
      <c r="AM18" s="137"/>
      <c r="AN18" s="137"/>
      <c r="AO18" s="169"/>
      <c r="AP18" s="436"/>
    </row>
    <row r="19" spans="1:42" ht="15.75" customHeight="1" x14ac:dyDescent="0.2">
      <c r="A19" s="864"/>
      <c r="B19" s="135" t="s">
        <v>472</v>
      </c>
      <c r="C19" s="140">
        <v>10</v>
      </c>
      <c r="D19" s="140">
        <v>0</v>
      </c>
      <c r="E19" s="140">
        <v>0</v>
      </c>
      <c r="F19" s="140">
        <v>0</v>
      </c>
      <c r="G19" s="140">
        <v>0</v>
      </c>
      <c r="H19" s="140">
        <v>0</v>
      </c>
      <c r="I19" s="140">
        <v>2</v>
      </c>
      <c r="J19" s="140">
        <v>0</v>
      </c>
      <c r="K19" s="140">
        <v>0</v>
      </c>
      <c r="L19" s="362">
        <v>0</v>
      </c>
      <c r="M19" s="137">
        <f>IF(C19/Main!$D$7 = 0, "", C19/Main!$D$7)</f>
        <v>3.3333333333333335</v>
      </c>
      <c r="N19" s="186">
        <v>0</v>
      </c>
      <c r="O19" s="186">
        <v>0</v>
      </c>
      <c r="P19" s="186">
        <v>0</v>
      </c>
      <c r="Q19" s="186">
        <v>0</v>
      </c>
      <c r="R19" s="186">
        <v>0</v>
      </c>
      <c r="S19" s="137">
        <f>IF(I19/Main!$D$7 = 0, "", I19/Main!$D$7)</f>
        <v>0.66666666666666663</v>
      </c>
      <c r="T19" s="186">
        <v>0</v>
      </c>
      <c r="U19" s="186">
        <v>0</v>
      </c>
      <c r="V19" s="186">
        <v>0</v>
      </c>
      <c r="W19" s="137">
        <v>8</v>
      </c>
      <c r="X19" s="116">
        <f>M19*'Ores &amp; Ingots'!G$3+N19*'Ores &amp; Ingots'!G$4+O19*'Ores &amp; Ingots'!G$5+P19*'Ores &amp; Ingots'!G$6+Q19*'Ores &amp; Ingots'!G$7+R19*'Ores &amp; Ingots'!G$8+S19*'Ores &amp; Ingots'!G$9+T19*'Ores &amp; Ingots'!I$10+U19*'Ores &amp; Ingots'!G$11+V19*'Ores &amp; Ingots'!G$12</f>
        <v>1172.6666666666665</v>
      </c>
      <c r="Y19" s="161">
        <f>W19/Main!$D$7</f>
        <v>2.6666666666666665</v>
      </c>
      <c r="Z19" s="137">
        <v>15</v>
      </c>
      <c r="AA19" s="137">
        <f t="shared" si="0"/>
        <v>4</v>
      </c>
      <c r="AB19" s="435">
        <f t="shared" si="1"/>
        <v>3.75</v>
      </c>
      <c r="AC19" s="137">
        <v>8</v>
      </c>
      <c r="AD19" s="137">
        <v>5</v>
      </c>
      <c r="AE19" s="137">
        <v>14</v>
      </c>
      <c r="AF19" s="438">
        <f t="shared" si="2"/>
        <v>0.33333333333333331</v>
      </c>
      <c r="AG19" s="161"/>
      <c r="AH19" s="169"/>
      <c r="AI19" s="161"/>
      <c r="AJ19" s="137"/>
      <c r="AK19" s="137"/>
      <c r="AL19" s="137"/>
      <c r="AM19" s="137"/>
      <c r="AN19" s="137"/>
      <c r="AO19" s="169"/>
      <c r="AP19" s="436"/>
    </row>
    <row r="20" spans="1:42" ht="15.75" customHeight="1" x14ac:dyDescent="0.2">
      <c r="A20" s="864"/>
      <c r="B20" s="135" t="s">
        <v>473</v>
      </c>
      <c r="C20" s="140">
        <v>600</v>
      </c>
      <c r="D20" s="140">
        <v>0</v>
      </c>
      <c r="E20" s="140">
        <v>220</v>
      </c>
      <c r="F20" s="140">
        <v>0</v>
      </c>
      <c r="G20" s="140">
        <v>0</v>
      </c>
      <c r="H20" s="140">
        <v>5</v>
      </c>
      <c r="I20" s="140">
        <v>10</v>
      </c>
      <c r="J20" s="140">
        <v>0</v>
      </c>
      <c r="K20" s="140">
        <v>0</v>
      </c>
      <c r="L20" s="362">
        <v>0</v>
      </c>
      <c r="M20" s="137">
        <f>IF(C20/Main!$D$7 = 0, "", C20/Main!$D$7)</f>
        <v>200</v>
      </c>
      <c r="N20" s="137">
        <v>0</v>
      </c>
      <c r="O20" s="137">
        <f>IF(E20/Main!$D$7 = 0, "", E20/Main!$D$7)</f>
        <v>73.333333333333329</v>
      </c>
      <c r="P20" s="137">
        <v>0</v>
      </c>
      <c r="Q20" s="137">
        <v>0</v>
      </c>
      <c r="R20" s="137">
        <f>IF(H20/Main!$D$7 = 0, "", H20/Main!$D$7)</f>
        <v>1.6666666666666667</v>
      </c>
      <c r="S20" s="137">
        <f>IF(I20/Main!$D$7 = 0, "", I20/Main!$D$7)</f>
        <v>3.3333333333333335</v>
      </c>
      <c r="T20" s="186">
        <v>0</v>
      </c>
      <c r="U20" s="186">
        <v>0</v>
      </c>
      <c r="V20" s="186">
        <v>0</v>
      </c>
      <c r="W20" s="137">
        <v>1</v>
      </c>
      <c r="X20" s="116">
        <f>M20*'Ores &amp; Ingots'!G$3+N20*'Ores &amp; Ingots'!G$4+O20*'Ores &amp; Ingots'!G$5+P20*'Ores &amp; Ingots'!G$6+Q20*'Ores &amp; Ingots'!G$7+R20*'Ores &amp; Ingots'!G$8+S20*'Ores &amp; Ingots'!G$9+T20*'Ores &amp; Ingots'!I$10+U20*'Ores &amp; Ingots'!G$11+V20*'Ores &amp; Ingots'!G$12</f>
        <v>10198.333333333332</v>
      </c>
      <c r="Y20" s="161">
        <f>W20/Main!$D$7</f>
        <v>0.33333333333333331</v>
      </c>
      <c r="Z20" s="137">
        <v>800</v>
      </c>
      <c r="AA20" s="137">
        <f t="shared" si="0"/>
        <v>278.33333333333331</v>
      </c>
      <c r="AB20" s="435">
        <f t="shared" si="1"/>
        <v>2.874251497005988</v>
      </c>
      <c r="AC20" s="137">
        <v>200</v>
      </c>
      <c r="AD20" s="137">
        <v>500</v>
      </c>
      <c r="AE20" s="137">
        <v>12</v>
      </c>
      <c r="AF20" s="169">
        <f t="shared" si="2"/>
        <v>0.625</v>
      </c>
      <c r="AG20" s="161"/>
      <c r="AH20" s="169"/>
      <c r="AI20" s="161"/>
      <c r="AJ20" s="137"/>
      <c r="AK20" s="137"/>
      <c r="AL20" s="137"/>
      <c r="AM20" s="137"/>
      <c r="AN20" s="137"/>
      <c r="AO20" s="169"/>
      <c r="AP20" s="436"/>
    </row>
    <row r="21" spans="1:42" ht="15.75" customHeight="1" x14ac:dyDescent="0.2">
      <c r="A21" s="864"/>
      <c r="B21" s="135" t="s">
        <v>474</v>
      </c>
      <c r="C21" s="140">
        <v>8</v>
      </c>
      <c r="D21" s="140">
        <v>0</v>
      </c>
      <c r="E21" s="140">
        <v>0</v>
      </c>
      <c r="F21" s="140">
        <v>0</v>
      </c>
      <c r="G21" s="140">
        <v>1</v>
      </c>
      <c r="H21" s="140">
        <v>0</v>
      </c>
      <c r="I21" s="140">
        <v>0</v>
      </c>
      <c r="J21" s="140">
        <v>0</v>
      </c>
      <c r="K21" s="140">
        <v>0</v>
      </c>
      <c r="L21" s="362">
        <v>0</v>
      </c>
      <c r="M21" s="137">
        <f>IF(C21/Main!$D$7 = 0, "", C21/Main!$D$7)</f>
        <v>2.6666666666666665</v>
      </c>
      <c r="N21" s="137">
        <v>0</v>
      </c>
      <c r="O21" s="137">
        <v>0</v>
      </c>
      <c r="P21" s="137">
        <v>0</v>
      </c>
      <c r="Q21" s="137">
        <f>IF(G21/Main!$D$7 = 0, "", G21/Main!$D$7)</f>
        <v>0.33333333333333331</v>
      </c>
      <c r="R21" s="137">
        <v>0</v>
      </c>
      <c r="S21" s="186">
        <v>0</v>
      </c>
      <c r="T21" s="186">
        <v>0</v>
      </c>
      <c r="U21" s="186">
        <v>0</v>
      </c>
      <c r="V21" s="186">
        <v>0</v>
      </c>
      <c r="W21" s="137">
        <v>1</v>
      </c>
      <c r="X21" s="116">
        <f>M21*'Ores &amp; Ingots'!G$3+N21*'Ores &amp; Ingots'!G$4+O21*'Ores &amp; Ingots'!G$5+P21*'Ores &amp; Ingots'!G$6+Q21*'Ores &amp; Ingots'!G$7+R21*'Ores &amp; Ingots'!G$8+S21*'Ores &amp; Ingots'!G$9+T21*'Ores &amp; Ingots'!I$10+U21*'Ores &amp; Ingots'!G$11+V21*'Ores &amp; Ingots'!G$12</f>
        <v>10</v>
      </c>
      <c r="Y21" s="161">
        <f>W21/Main!$D$7</f>
        <v>0.33333333333333331</v>
      </c>
      <c r="Z21" s="137">
        <v>8</v>
      </c>
      <c r="AA21" s="137">
        <f t="shared" si="0"/>
        <v>3</v>
      </c>
      <c r="AB21" s="435">
        <f t="shared" si="1"/>
        <v>2.6666666666666665</v>
      </c>
      <c r="AC21" s="137">
        <v>70</v>
      </c>
      <c r="AD21" s="137">
        <v>15</v>
      </c>
      <c r="AE21" s="137">
        <v>11</v>
      </c>
      <c r="AF21" s="169">
        <f t="shared" si="2"/>
        <v>1.875</v>
      </c>
      <c r="AG21" s="161"/>
      <c r="AH21" s="169"/>
      <c r="AI21" s="161"/>
      <c r="AJ21" s="137"/>
      <c r="AK21" s="137"/>
      <c r="AL21" s="137"/>
      <c r="AM21" s="137"/>
      <c r="AN21" s="137"/>
      <c r="AO21" s="169"/>
      <c r="AP21" s="436"/>
    </row>
    <row r="22" spans="1:42" ht="15.75" customHeight="1" x14ac:dyDescent="0.2">
      <c r="A22" s="864"/>
      <c r="B22" s="135" t="s">
        <v>475</v>
      </c>
      <c r="C22" s="140">
        <v>60</v>
      </c>
      <c r="D22" s="140">
        <v>70</v>
      </c>
      <c r="E22" s="140">
        <v>0</v>
      </c>
      <c r="F22" s="140">
        <v>0</v>
      </c>
      <c r="G22" s="140">
        <v>0</v>
      </c>
      <c r="H22" s="140">
        <v>20</v>
      </c>
      <c r="I22" s="140">
        <v>0</v>
      </c>
      <c r="J22" s="140">
        <v>0</v>
      </c>
      <c r="K22" s="140">
        <v>0</v>
      </c>
      <c r="L22" s="362">
        <v>0</v>
      </c>
      <c r="M22" s="137">
        <f>IF(C22/Main!$D$7 = 0, "", C22/Main!$D$7)</f>
        <v>20</v>
      </c>
      <c r="N22" s="137">
        <f>IF(D22/Main!$D$7 = 0, "", D22/Main!$D$7)</f>
        <v>23.333333333333332</v>
      </c>
      <c r="O22" s="137">
        <v>0</v>
      </c>
      <c r="P22" s="137">
        <v>0</v>
      </c>
      <c r="Q22" s="137">
        <v>0</v>
      </c>
      <c r="R22" s="137">
        <f>IF(H22/Main!$D$7 = 0, "", H22/Main!$D$7)</f>
        <v>6.666666666666667</v>
      </c>
      <c r="S22" s="186">
        <v>0</v>
      </c>
      <c r="T22" s="186">
        <v>0</v>
      </c>
      <c r="U22" s="186">
        <v>0</v>
      </c>
      <c r="V22" s="186">
        <v>0</v>
      </c>
      <c r="W22" s="439">
        <v>1</v>
      </c>
      <c r="X22" s="116">
        <f>M22*'Ores &amp; Ingots'!G$3+N22*'Ores &amp; Ingots'!G$4+O22*'Ores &amp; Ingots'!G$5+P22*'Ores &amp; Ingots'!G$6+Q22*'Ores &amp; Ingots'!G$7+R22*'Ores &amp; Ingots'!G$8+S22*'Ores &amp; Ingots'!G$9+T22*'Ores &amp; Ingots'!I$10+U22*'Ores &amp; Ingots'!G$11+V22*'Ores &amp; Ingots'!G$12</f>
        <v>2106.6666666666665</v>
      </c>
      <c r="Y22" s="161">
        <f>W22/Main!$D$7</f>
        <v>0.33333333333333331</v>
      </c>
      <c r="Z22" s="137">
        <v>150</v>
      </c>
      <c r="AA22" s="137">
        <f t="shared" si="0"/>
        <v>49.999999999999993</v>
      </c>
      <c r="AB22" s="435">
        <f t="shared" si="1"/>
        <v>3.0000000000000004</v>
      </c>
      <c r="AC22" s="137">
        <v>160</v>
      </c>
      <c r="AD22" s="137">
        <v>70</v>
      </c>
      <c r="AE22" s="137">
        <v>12</v>
      </c>
      <c r="AF22" s="438">
        <f t="shared" si="2"/>
        <v>0.46666666666666667</v>
      </c>
      <c r="AG22" s="161"/>
      <c r="AH22" s="169"/>
      <c r="AI22" s="161"/>
      <c r="AJ22" s="137"/>
      <c r="AK22" s="137"/>
      <c r="AL22" s="137"/>
      <c r="AM22" s="137"/>
      <c r="AN22" s="137"/>
      <c r="AO22" s="169"/>
      <c r="AP22" s="436"/>
    </row>
    <row r="23" spans="1:42" ht="15.75" customHeight="1" x14ac:dyDescent="0.2">
      <c r="A23" s="864"/>
      <c r="B23" s="135" t="s">
        <v>476</v>
      </c>
      <c r="C23" s="140">
        <v>5</v>
      </c>
      <c r="D23" s="140">
        <v>15</v>
      </c>
      <c r="E23" s="140">
        <v>0</v>
      </c>
      <c r="F23" s="140">
        <v>0</v>
      </c>
      <c r="G23" s="140">
        <v>0</v>
      </c>
      <c r="H23" s="140">
        <v>0</v>
      </c>
      <c r="I23" s="140">
        <v>0</v>
      </c>
      <c r="J23" s="140">
        <v>0</v>
      </c>
      <c r="K23" s="140">
        <v>0</v>
      </c>
      <c r="L23" s="362">
        <v>0</v>
      </c>
      <c r="M23" s="161">
        <f>IF(C23/Main!$D$7 = 0, "", C23/Main!$D$7)</f>
        <v>1.6666666666666667</v>
      </c>
      <c r="N23" s="137">
        <f>IF(D23/Main!$D$7 = 0, "", D23/Main!$D$7)</f>
        <v>5</v>
      </c>
      <c r="O23" s="137">
        <v>0</v>
      </c>
      <c r="P23" s="137">
        <v>0</v>
      </c>
      <c r="Q23" s="137">
        <v>0</v>
      </c>
      <c r="R23" s="137">
        <v>0</v>
      </c>
      <c r="S23" s="186">
        <v>0</v>
      </c>
      <c r="T23" s="186">
        <v>0</v>
      </c>
      <c r="U23" s="186">
        <v>0</v>
      </c>
      <c r="V23" s="186">
        <v>0</v>
      </c>
      <c r="W23" s="439">
        <v>1</v>
      </c>
      <c r="X23" s="116">
        <f>M23*'Ores &amp; Ingots'!G$3+N23*'Ores &amp; Ingots'!G$4+O23*'Ores &amp; Ingots'!G$5+P23*'Ores &amp; Ingots'!G$6+Q23*'Ores &amp; Ingots'!G$7+R23*'Ores &amp; Ingots'!G$8+S23*'Ores &amp; Ingots'!G$9+T23*'Ores &amp; Ingots'!I$10+U23*'Ores &amp; Ingots'!G$11+V23*'Ores &amp; Ingots'!G$12</f>
        <v>221.66666666666666</v>
      </c>
      <c r="Y23" s="161">
        <f>W23/Main!$D$7</f>
        <v>0.33333333333333331</v>
      </c>
      <c r="Z23" s="137">
        <v>5</v>
      </c>
      <c r="AA23" s="137">
        <f t="shared" si="0"/>
        <v>6.666666666666667</v>
      </c>
      <c r="AB23" s="435">
        <f t="shared" si="1"/>
        <v>0.75</v>
      </c>
      <c r="AC23" s="137">
        <v>6</v>
      </c>
      <c r="AD23" s="137">
        <v>4</v>
      </c>
      <c r="AE23" s="137">
        <v>11</v>
      </c>
      <c r="AF23" s="169">
        <f t="shared" si="2"/>
        <v>0.8</v>
      </c>
      <c r="AG23" s="161"/>
      <c r="AH23" s="169"/>
      <c r="AI23" s="161"/>
      <c r="AJ23" s="137"/>
      <c r="AK23" s="137"/>
      <c r="AL23" s="137"/>
      <c r="AM23" s="137"/>
      <c r="AN23" s="137"/>
      <c r="AO23" s="169"/>
      <c r="AP23" s="436"/>
    </row>
    <row r="24" spans="1:42" ht="15.75" customHeight="1" x14ac:dyDescent="0.2">
      <c r="A24" s="864"/>
      <c r="B24" s="135" t="s">
        <v>477</v>
      </c>
      <c r="C24" s="140">
        <v>0</v>
      </c>
      <c r="D24" s="140">
        <v>0</v>
      </c>
      <c r="E24" s="140">
        <v>0</v>
      </c>
      <c r="F24" s="140">
        <v>2</v>
      </c>
      <c r="G24" s="140">
        <v>0.5</v>
      </c>
      <c r="H24" s="140">
        <v>0</v>
      </c>
      <c r="I24" s="140">
        <v>0</v>
      </c>
      <c r="J24" s="140">
        <v>0</v>
      </c>
      <c r="K24" s="140">
        <v>0</v>
      </c>
      <c r="L24" s="362">
        <v>0</v>
      </c>
      <c r="M24" s="161">
        <v>0</v>
      </c>
      <c r="N24" s="137">
        <v>0</v>
      </c>
      <c r="O24" s="137">
        <v>0</v>
      </c>
      <c r="P24" s="137">
        <f>IF(F24/Main!$D$7 = 0, "", F24/Main!$D$7)</f>
        <v>0.66666666666666663</v>
      </c>
      <c r="Q24" s="137">
        <f>IF(G24/Main!$D$7 = 0, "", G24/Main!$D$7)</f>
        <v>0.16666666666666666</v>
      </c>
      <c r="R24" s="137">
        <v>0</v>
      </c>
      <c r="S24" s="186">
        <v>0</v>
      </c>
      <c r="T24" s="186">
        <v>0</v>
      </c>
      <c r="U24" s="186">
        <v>0</v>
      </c>
      <c r="V24" s="186">
        <v>0</v>
      </c>
      <c r="W24" s="439">
        <v>10</v>
      </c>
      <c r="X24" s="116">
        <f>M24*'Ores &amp; Ingots'!G$3+N24*'Ores &amp; Ingots'!G$4+O24*'Ores &amp; Ingots'!G$5+P24*'Ores &amp; Ingots'!G$6+Q24*'Ores &amp; Ingots'!G$7+R24*'Ores &amp; Ingots'!G$8+S24*'Ores &amp; Ingots'!G$9+T24*'Ores &amp; Ingots'!I$10+U24*'Ores &amp; Ingots'!G$11+V24*'Ores &amp; Ingots'!G$12</f>
        <v>1392.3333333333333</v>
      </c>
      <c r="Y24" s="161">
        <f>W24/Main!$D$7</f>
        <v>3.3333333333333335</v>
      </c>
      <c r="Z24" s="137">
        <v>2</v>
      </c>
      <c r="AA24" s="137">
        <f t="shared" si="0"/>
        <v>0.83333333333333326</v>
      </c>
      <c r="AB24" s="435">
        <f t="shared" si="1"/>
        <v>2.4000000000000004</v>
      </c>
      <c r="AC24" s="137">
        <v>2</v>
      </c>
      <c r="AD24" s="137">
        <v>5</v>
      </c>
      <c r="AE24" s="137">
        <v>21</v>
      </c>
      <c r="AF24" s="169">
        <f t="shared" si="2"/>
        <v>2.5</v>
      </c>
      <c r="AG24" s="161"/>
      <c r="AH24" s="169"/>
      <c r="AI24" s="161"/>
      <c r="AJ24" s="137"/>
      <c r="AK24" s="137"/>
      <c r="AL24" s="137"/>
      <c r="AM24" s="137"/>
      <c r="AN24" s="137"/>
      <c r="AO24" s="169"/>
      <c r="AP24" s="436"/>
    </row>
    <row r="25" spans="1:42" ht="15.75" customHeight="1" x14ac:dyDescent="0.2">
      <c r="A25" s="865"/>
      <c r="B25" s="135" t="s">
        <v>480</v>
      </c>
      <c r="C25" s="345">
        <v>2</v>
      </c>
      <c r="D25" s="345">
        <v>0</v>
      </c>
      <c r="E25" s="345">
        <v>0</v>
      </c>
      <c r="F25" s="345">
        <v>0</v>
      </c>
      <c r="G25" s="345">
        <v>35</v>
      </c>
      <c r="H25" s="345">
        <v>0</v>
      </c>
      <c r="I25" s="345">
        <v>0</v>
      </c>
      <c r="J25" s="345">
        <v>0</v>
      </c>
      <c r="K25" s="345">
        <v>0</v>
      </c>
      <c r="L25" s="414">
        <v>0</v>
      </c>
      <c r="M25" s="161">
        <f>IF(C25/Main!$D$7 = 0, "", C25/Main!$D$7)</f>
        <v>0.66666666666666663</v>
      </c>
      <c r="N25" s="137">
        <v>0</v>
      </c>
      <c r="O25" s="137">
        <v>0</v>
      </c>
      <c r="P25" s="137">
        <v>0</v>
      </c>
      <c r="Q25" s="137">
        <f>IF(G25/Main!$D$7 = 0, "", G25/Main!$D$7)</f>
        <v>11.666666666666666</v>
      </c>
      <c r="R25" s="137">
        <v>0</v>
      </c>
      <c r="S25" s="186">
        <v>0</v>
      </c>
      <c r="T25" s="186">
        <v>0</v>
      </c>
      <c r="U25" s="186">
        <v>0</v>
      </c>
      <c r="V25" s="186">
        <v>0</v>
      </c>
      <c r="W25" s="439">
        <v>4</v>
      </c>
      <c r="X25" s="116">
        <f>M25*'Ores &amp; Ingots'!G$3+N25*'Ores &amp; Ingots'!G$4+O25*'Ores &amp; Ingots'!G$5+P25*'Ores &amp; Ingots'!G$6+Q25*'Ores &amp; Ingots'!G$7+R25*'Ores &amp; Ingots'!G$8+S25*'Ores &amp; Ingots'!G$9+T25*'Ores &amp; Ingots'!I$10+U25*'Ores &amp; Ingots'!G$11+V25*'Ores &amp; Ingots'!G$12</f>
        <v>257.33333333333331</v>
      </c>
      <c r="Y25" s="161">
        <f>W25/Main!$D$7</f>
        <v>1.3333333333333333</v>
      </c>
      <c r="Z25" s="137">
        <v>15</v>
      </c>
      <c r="AA25" s="137">
        <f t="shared" si="0"/>
        <v>12.333333333333332</v>
      </c>
      <c r="AB25" s="435">
        <f t="shared" si="1"/>
        <v>1.2162162162162162</v>
      </c>
      <c r="AC25" s="137">
        <v>8</v>
      </c>
      <c r="AD25" s="137">
        <v>5</v>
      </c>
      <c r="AE25" s="137">
        <v>14</v>
      </c>
      <c r="AF25" s="444">
        <f t="shared" si="2"/>
        <v>0.33333333333333331</v>
      </c>
      <c r="AG25" s="161"/>
      <c r="AH25" s="169"/>
      <c r="AI25" s="161"/>
      <c r="AJ25" s="137"/>
      <c r="AK25" s="137"/>
      <c r="AL25" s="137"/>
      <c r="AM25" s="137"/>
      <c r="AN25" s="137"/>
      <c r="AO25" s="169"/>
      <c r="AP25" s="436"/>
    </row>
    <row r="26" spans="1:42" ht="15.75" customHeight="1" x14ac:dyDescent="0.2">
      <c r="A26" s="895" t="s">
        <v>491</v>
      </c>
      <c r="B26" s="55" t="s">
        <v>495</v>
      </c>
      <c r="C26" s="56">
        <v>5</v>
      </c>
      <c r="D26" s="56">
        <v>1</v>
      </c>
      <c r="E26" s="56">
        <v>0.2</v>
      </c>
      <c r="F26" s="56">
        <v>0</v>
      </c>
      <c r="G26" s="56">
        <v>0</v>
      </c>
      <c r="H26" s="56">
        <v>0</v>
      </c>
      <c r="I26" s="56">
        <v>0</v>
      </c>
      <c r="J26" s="56">
        <v>0</v>
      </c>
      <c r="K26" s="56">
        <v>0</v>
      </c>
      <c r="L26" s="85">
        <v>0</v>
      </c>
      <c r="M26" s="56">
        <f>IF(C26/Main!$D$7 = 0, "", C26/Main!$D$7)</f>
        <v>1.6666666666666667</v>
      </c>
      <c r="N26" s="56">
        <f>IF(D26/Main!$D$7 = 0, "", D26/Main!$D$7)</f>
        <v>0.33333333333333331</v>
      </c>
      <c r="O26" s="56">
        <f>IF(E26/Main!$D$7 = 0, "", E26/Main!$D$7)</f>
        <v>6.6666666666666666E-2</v>
      </c>
      <c r="P26" s="56">
        <v>0</v>
      </c>
      <c r="Q26" s="56">
        <v>0</v>
      </c>
      <c r="R26" s="186">
        <v>0</v>
      </c>
      <c r="S26" s="186">
        <v>0</v>
      </c>
      <c r="T26" s="186">
        <v>0</v>
      </c>
      <c r="U26" s="186">
        <v>0</v>
      </c>
      <c r="V26" s="186">
        <v>0</v>
      </c>
      <c r="W26" s="56">
        <v>1</v>
      </c>
      <c r="X26" s="116">
        <f>M26*'Ores &amp; Ingots'!G$3+N26*'Ores &amp; Ingots'!G$4+O26*'Ores &amp; Ingots'!G$5+P26*'Ores &amp; Ingots'!G$6+Q26*'Ores &amp; Ingots'!G$7+R26*'Ores &amp; Ingots'!G$8+S26*'Ores &amp; Ingots'!G$9+T26*'Ores &amp; Ingots'!I$10+U26*'Ores &amp; Ingots'!G$11+V26*'Ores &amp; Ingots'!G$12</f>
        <v>19.866666666666667</v>
      </c>
      <c r="Y26" s="368">
        <f>W26/Main!$D$7</f>
        <v>0.33333333333333331</v>
      </c>
      <c r="Z26" s="56">
        <v>5</v>
      </c>
      <c r="AA26" s="56">
        <f t="shared" si="0"/>
        <v>2.0666666666666669</v>
      </c>
      <c r="AB26" s="433">
        <f t="shared" si="1"/>
        <v>2.419354838709677</v>
      </c>
      <c r="AC26" s="56">
        <v>8</v>
      </c>
      <c r="AD26" s="56"/>
      <c r="AE26" s="56"/>
      <c r="AF26" s="85"/>
      <c r="AG26" s="368"/>
      <c r="AH26" s="85"/>
      <c r="AI26" s="368"/>
      <c r="AJ26" s="56"/>
      <c r="AK26" s="56"/>
      <c r="AL26" s="56"/>
      <c r="AM26" s="56"/>
      <c r="AN26" s="56"/>
      <c r="AO26" s="85"/>
      <c r="AP26" s="434"/>
    </row>
    <row r="27" spans="1:42" ht="15.75" customHeight="1" x14ac:dyDescent="0.2">
      <c r="A27" s="864"/>
      <c r="B27" s="135" t="s">
        <v>497</v>
      </c>
      <c r="C27" s="137">
        <v>5</v>
      </c>
      <c r="D27" s="137">
        <v>1</v>
      </c>
      <c r="E27" s="137">
        <v>0.2</v>
      </c>
      <c r="F27" s="137">
        <v>0</v>
      </c>
      <c r="G27" s="137">
        <v>2</v>
      </c>
      <c r="H27" s="137">
        <v>0</v>
      </c>
      <c r="I27" s="137">
        <v>0</v>
      </c>
      <c r="J27" s="137">
        <v>0</v>
      </c>
      <c r="K27" s="137">
        <v>0</v>
      </c>
      <c r="L27" s="169">
        <v>0</v>
      </c>
      <c r="M27" s="137">
        <f>IF(C27/Main!$D$7 = 0, "", C27/Main!$D$7)</f>
        <v>1.6666666666666667</v>
      </c>
      <c r="N27" s="137">
        <f>IF(D27/Main!$D$7 = 0, "", D27/Main!$D$7)</f>
        <v>0.33333333333333331</v>
      </c>
      <c r="O27" s="137">
        <f>IF(E27/Main!$D$7 = 0, "", E27/Main!$D$7)</f>
        <v>6.6666666666666666E-2</v>
      </c>
      <c r="P27" s="137">
        <v>0</v>
      </c>
      <c r="Q27" s="137">
        <f>IF(G27/Main!$D$7 = 0, "", G27/Main!$D$7)</f>
        <v>0.66666666666666663</v>
      </c>
      <c r="R27" s="186">
        <v>0</v>
      </c>
      <c r="S27" s="186">
        <v>0</v>
      </c>
      <c r="T27" s="186">
        <v>0</v>
      </c>
      <c r="U27" s="186">
        <v>0</v>
      </c>
      <c r="V27" s="186">
        <v>0</v>
      </c>
      <c r="W27" s="137">
        <v>12</v>
      </c>
      <c r="X27" s="116">
        <f>M27*'Ores &amp; Ingots'!G$3+N27*'Ores &amp; Ingots'!G$4+O27*'Ores &amp; Ingots'!G$5+P27*'Ores &amp; Ingots'!G$6+Q27*'Ores &amp; Ingots'!G$7+R27*'Ores &amp; Ingots'!G$8+S27*'Ores &amp; Ingots'!G$9+T27*'Ores &amp; Ingots'!I$10+U27*'Ores &amp; Ingots'!G$11+V27*'Ores &amp; Ingots'!G$12</f>
        <v>34.533333333333331</v>
      </c>
      <c r="Y27" s="161">
        <f>W27/Main!$D$7</f>
        <v>4</v>
      </c>
      <c r="Z27" s="137">
        <v>5</v>
      </c>
      <c r="AA27" s="137">
        <f t="shared" si="0"/>
        <v>2.7333333333333334</v>
      </c>
      <c r="AB27" s="435">
        <f t="shared" si="1"/>
        <v>1.8292682926829269</v>
      </c>
      <c r="AC27" s="137">
        <v>8</v>
      </c>
      <c r="AD27" s="137"/>
      <c r="AE27" s="137"/>
      <c r="AF27" s="169"/>
      <c r="AG27" s="161"/>
      <c r="AH27" s="169"/>
      <c r="AI27" s="161"/>
      <c r="AJ27" s="137"/>
      <c r="AK27" s="137"/>
      <c r="AL27" s="137"/>
      <c r="AM27" s="137"/>
      <c r="AN27" s="137"/>
      <c r="AO27" s="169"/>
      <c r="AP27" s="436"/>
    </row>
    <row r="28" spans="1:42" ht="15.75" customHeight="1" x14ac:dyDescent="0.2">
      <c r="A28" s="864"/>
      <c r="B28" s="135" t="s">
        <v>498</v>
      </c>
      <c r="C28" s="137">
        <v>5</v>
      </c>
      <c r="D28" s="137">
        <v>1</v>
      </c>
      <c r="E28" s="137">
        <v>0.2</v>
      </c>
      <c r="F28" s="137">
        <v>0</v>
      </c>
      <c r="G28" s="137">
        <v>0</v>
      </c>
      <c r="H28" s="137">
        <v>2</v>
      </c>
      <c r="I28" s="137">
        <v>0</v>
      </c>
      <c r="J28" s="137">
        <v>0</v>
      </c>
      <c r="K28" s="137">
        <v>0</v>
      </c>
      <c r="L28" s="169">
        <v>0</v>
      </c>
      <c r="M28" s="137">
        <f>IF(C28/Main!$D$7 = 0, "", C28/Main!$D$7)</f>
        <v>1.6666666666666667</v>
      </c>
      <c r="N28" s="137">
        <f>IF(D28/Main!$D$7 = 0, "", D28/Main!$D$7)</f>
        <v>0.33333333333333331</v>
      </c>
      <c r="O28" s="137">
        <f>IF(E28/Main!$D$7 = 0, "", E28/Main!$D$7)</f>
        <v>6.6666666666666666E-2</v>
      </c>
      <c r="P28" s="137">
        <v>0</v>
      </c>
      <c r="Q28" s="137">
        <v>0</v>
      </c>
      <c r="R28" s="137">
        <f>IF(H28/Main!$D$7 = 0, "", H28/Main!$D$7)</f>
        <v>0.66666666666666663</v>
      </c>
      <c r="S28" s="137">
        <v>0</v>
      </c>
      <c r="T28" s="137">
        <v>0</v>
      </c>
      <c r="U28" s="137">
        <v>0</v>
      </c>
      <c r="V28" s="137">
        <v>0</v>
      </c>
      <c r="W28" s="137">
        <v>36</v>
      </c>
      <c r="X28" s="116">
        <f>M28*'Ores &amp; Ingots'!G$3+N28*'Ores &amp; Ingots'!G$4+O28*'Ores &amp; Ingots'!G$5+P28*'Ores &amp; Ingots'!G$6+Q28*'Ores &amp; Ingots'!G$7+R28*'Ores &amp; Ingots'!G$8+S28*'Ores &amp; Ingots'!G$9+T28*'Ores &amp; Ingots'!I$10+U28*'Ores &amp; Ingots'!G$11+V28*'Ores &amp; Ingots'!G$12</f>
        <v>125.86666666666667</v>
      </c>
      <c r="Y28" s="161">
        <f>W28/Main!$D$7</f>
        <v>12</v>
      </c>
      <c r="Z28" s="137">
        <v>5</v>
      </c>
      <c r="AA28" s="137">
        <f t="shared" si="0"/>
        <v>2.7333333333333334</v>
      </c>
      <c r="AB28" s="435">
        <f t="shared" si="1"/>
        <v>1.8292682926829269</v>
      </c>
      <c r="AC28" s="137">
        <v>8</v>
      </c>
      <c r="AD28" s="137"/>
      <c r="AE28" s="137"/>
      <c r="AF28" s="169"/>
      <c r="AG28" s="161"/>
      <c r="AH28" s="169"/>
      <c r="AI28" s="161"/>
      <c r="AJ28" s="137"/>
      <c r="AK28" s="137"/>
      <c r="AL28" s="137"/>
      <c r="AM28" s="137"/>
      <c r="AN28" s="137"/>
      <c r="AO28" s="169"/>
      <c r="AP28" s="436"/>
    </row>
    <row r="29" spans="1:42" ht="15.75" customHeight="1" x14ac:dyDescent="0.2">
      <c r="A29" s="864"/>
      <c r="B29" s="135" t="s">
        <v>500</v>
      </c>
      <c r="C29" s="137">
        <v>5</v>
      </c>
      <c r="D29" s="137">
        <v>1</v>
      </c>
      <c r="E29" s="137">
        <v>0.2</v>
      </c>
      <c r="F29" s="137">
        <v>0</v>
      </c>
      <c r="G29" s="137">
        <v>0</v>
      </c>
      <c r="H29" s="137">
        <v>0</v>
      </c>
      <c r="I29" s="137">
        <v>0</v>
      </c>
      <c r="J29" s="137">
        <v>2</v>
      </c>
      <c r="K29" s="137">
        <v>0</v>
      </c>
      <c r="L29" s="169">
        <v>0</v>
      </c>
      <c r="M29" s="137">
        <f>IF(C29/Main!$D$7 = 0, "", C29/Main!$D$7)</f>
        <v>1.6666666666666667</v>
      </c>
      <c r="N29" s="137">
        <f>IF(D29/Main!$D$7 = 0, "", D29/Main!$D$7)</f>
        <v>0.33333333333333331</v>
      </c>
      <c r="O29" s="137">
        <f>IF(E29/Main!$D$7 = 0, "", E29/Main!$D$7)</f>
        <v>6.6666666666666666E-2</v>
      </c>
      <c r="P29" s="137">
        <v>0</v>
      </c>
      <c r="Q29" s="137">
        <v>0</v>
      </c>
      <c r="R29" s="137">
        <v>0</v>
      </c>
      <c r="S29" s="137">
        <v>0</v>
      </c>
      <c r="T29" s="137">
        <f>IF(J29/Main!$D$7 = 0, "", J29/Main!$D$7)</f>
        <v>0.66666666666666663</v>
      </c>
      <c r="U29" s="137">
        <v>0</v>
      </c>
      <c r="V29" s="137">
        <v>0</v>
      </c>
      <c r="W29" s="137">
        <v>50</v>
      </c>
      <c r="X29" s="116">
        <f>M29*'Ores &amp; Ingots'!G$3+N29*'Ores &amp; Ingots'!G$4+O29*'Ores &amp; Ingots'!G$5+P29*'Ores &amp; Ingots'!G$6+Q29*'Ores &amp; Ingots'!G$7+R29*'Ores &amp; Ingots'!G$8+S29*'Ores &amp; Ingots'!G$9+T29*'Ores &amp; Ingots'!I$10+U29*'Ores &amp; Ingots'!G$11+V29*'Ores &amp; Ingots'!G$12</f>
        <v>2318.5333333333333</v>
      </c>
      <c r="Y29" s="161">
        <f>W29/Main!$D$7</f>
        <v>16.666666666666668</v>
      </c>
      <c r="Z29" s="137">
        <v>5</v>
      </c>
      <c r="AA29" s="137">
        <f t="shared" si="0"/>
        <v>2.7333333333333334</v>
      </c>
      <c r="AB29" s="435">
        <f t="shared" si="1"/>
        <v>1.8292682926829269</v>
      </c>
      <c r="AC29" s="137">
        <v>8</v>
      </c>
      <c r="AD29" s="137"/>
      <c r="AE29" s="137"/>
      <c r="AF29" s="169"/>
      <c r="AG29" s="161"/>
      <c r="AH29" s="169"/>
      <c r="AI29" s="161"/>
      <c r="AJ29" s="137"/>
      <c r="AK29" s="137"/>
      <c r="AL29" s="137"/>
      <c r="AM29" s="137"/>
      <c r="AN29" s="137"/>
      <c r="AO29" s="169"/>
      <c r="AP29" s="436"/>
    </row>
    <row r="30" spans="1:42" ht="15.75" customHeight="1" x14ac:dyDescent="0.2">
      <c r="A30" s="864"/>
      <c r="B30" s="135" t="s">
        <v>501</v>
      </c>
      <c r="C30" s="137">
        <v>3</v>
      </c>
      <c r="D30" s="137">
        <v>1</v>
      </c>
      <c r="E30" s="137">
        <v>1</v>
      </c>
      <c r="F30" s="137">
        <v>0</v>
      </c>
      <c r="G30" s="137">
        <v>1</v>
      </c>
      <c r="H30" s="137">
        <v>0</v>
      </c>
      <c r="I30" s="137">
        <v>0</v>
      </c>
      <c r="J30" s="137">
        <v>0</v>
      </c>
      <c r="K30" s="137">
        <v>0</v>
      </c>
      <c r="L30" s="169">
        <v>0</v>
      </c>
      <c r="M30" s="137">
        <f>IF(C30/Main!$D$7 = 0, "", C30/Main!$D$7)</f>
        <v>1</v>
      </c>
      <c r="N30" s="137">
        <f>IF(D30/Main!$D$7 = 0, "", D30/Main!$D$7)</f>
        <v>0.33333333333333331</v>
      </c>
      <c r="O30" s="137">
        <f>IF(E30/Main!$D$7 = 0, "", E30/Main!$D$7)</f>
        <v>0.33333333333333331</v>
      </c>
      <c r="P30" s="137">
        <v>0</v>
      </c>
      <c r="Q30" s="137">
        <f>IF(G30/Main!$D$7 = 0, "", G30/Main!$D$7)</f>
        <v>0.33333333333333331</v>
      </c>
      <c r="R30" s="186">
        <v>0</v>
      </c>
      <c r="S30" s="186">
        <v>0</v>
      </c>
      <c r="T30" s="186">
        <v>0</v>
      </c>
      <c r="U30" s="186">
        <v>0</v>
      </c>
      <c r="V30" s="186">
        <v>0</v>
      </c>
      <c r="W30" s="137">
        <v>1</v>
      </c>
      <c r="X30" s="116">
        <f>M30*'Ores &amp; Ingots'!G$3+N30*'Ores &amp; Ingots'!G$4+O30*'Ores &amp; Ingots'!G$5+P30*'Ores &amp; Ingots'!G$6+Q30*'Ores &amp; Ingots'!G$7+R30*'Ores &amp; Ingots'!G$8+S30*'Ores &amp; Ingots'!G$9+T30*'Ores &amp; Ingots'!I$10+U30*'Ores &amp; Ingots'!G$11+V30*'Ores &amp; Ingots'!G$12</f>
        <v>40.666666666666664</v>
      </c>
      <c r="Y30" s="161">
        <f>W30/Main!$D$7</f>
        <v>0.33333333333333331</v>
      </c>
      <c r="Z30" s="137">
        <v>3</v>
      </c>
      <c r="AA30" s="137">
        <f t="shared" si="0"/>
        <v>1.9999999999999998</v>
      </c>
      <c r="AB30" s="435">
        <f t="shared" si="1"/>
        <v>1.5000000000000002</v>
      </c>
      <c r="AC30" s="137">
        <v>20</v>
      </c>
      <c r="AD30" s="137"/>
      <c r="AE30" s="137"/>
      <c r="AF30" s="169"/>
      <c r="AG30" s="161"/>
      <c r="AH30" s="169"/>
      <c r="AI30" s="161"/>
      <c r="AJ30" s="137"/>
      <c r="AK30" s="137"/>
      <c r="AL30" s="137"/>
      <c r="AM30" s="137"/>
      <c r="AN30" s="137"/>
      <c r="AO30" s="169"/>
      <c r="AP30" s="436"/>
    </row>
    <row r="31" spans="1:42" ht="15.75" customHeight="1" x14ac:dyDescent="0.2">
      <c r="A31" s="864"/>
      <c r="B31" s="135" t="s">
        <v>503</v>
      </c>
      <c r="C31" s="137">
        <v>3</v>
      </c>
      <c r="D31" s="137">
        <v>1</v>
      </c>
      <c r="E31" s="137">
        <v>2</v>
      </c>
      <c r="F31" s="137">
        <v>0</v>
      </c>
      <c r="G31" s="137">
        <v>6</v>
      </c>
      <c r="H31" s="137">
        <v>0</v>
      </c>
      <c r="I31" s="137">
        <v>0</v>
      </c>
      <c r="J31" s="137">
        <v>0</v>
      </c>
      <c r="K31" s="137">
        <v>0</v>
      </c>
      <c r="L31" s="169">
        <v>0</v>
      </c>
      <c r="M31" s="137">
        <f>IF(C31/Main!$D$7 = 0, "", C31/Main!$D$7)</f>
        <v>1</v>
      </c>
      <c r="N31" s="137">
        <f>IF(D31/Main!$D$7 = 0, "", D31/Main!$D$7)</f>
        <v>0.33333333333333331</v>
      </c>
      <c r="O31" s="137">
        <f>IF(E31/Main!$D$7 = 0, "", E31/Main!$D$7)</f>
        <v>0.66666666666666663</v>
      </c>
      <c r="P31" s="137">
        <v>0</v>
      </c>
      <c r="Q31" s="137">
        <f>IF(G31/Main!$D$7 = 0, "", G31/Main!$D$7)</f>
        <v>2</v>
      </c>
      <c r="R31" s="186">
        <v>0</v>
      </c>
      <c r="S31" s="186">
        <v>0</v>
      </c>
      <c r="T31" s="186">
        <v>0</v>
      </c>
      <c r="U31" s="186">
        <v>0</v>
      </c>
      <c r="V31" s="186">
        <v>0</v>
      </c>
      <c r="W31" s="137">
        <v>12</v>
      </c>
      <c r="X31" s="116">
        <f>M31*'Ores &amp; Ingots'!G$3+N31*'Ores &amp; Ingots'!G$4+O31*'Ores &amp; Ingots'!G$5+P31*'Ores &amp; Ingots'!G$6+Q31*'Ores &amp; Ingots'!G$7+R31*'Ores &amp; Ingots'!G$8+S31*'Ores &amp; Ingots'!G$9+T31*'Ores &amp; Ingots'!I$10+U31*'Ores &amp; Ingots'!G$11+V31*'Ores &amp; Ingots'!G$12</f>
        <v>95</v>
      </c>
      <c r="Y31" s="161">
        <f>W31/Main!$D$7</f>
        <v>4</v>
      </c>
      <c r="Z31" s="137">
        <v>3</v>
      </c>
      <c r="AA31" s="137">
        <f t="shared" si="0"/>
        <v>4</v>
      </c>
      <c r="AB31" s="435">
        <f t="shared" si="1"/>
        <v>0.75</v>
      </c>
      <c r="AC31" s="137">
        <v>20</v>
      </c>
      <c r="AD31" s="137"/>
      <c r="AE31" s="137"/>
      <c r="AF31" s="169"/>
      <c r="AG31" s="161"/>
      <c r="AH31" s="169"/>
      <c r="AI31" s="161"/>
      <c r="AJ31" s="137"/>
      <c r="AK31" s="137"/>
      <c r="AL31" s="137"/>
      <c r="AM31" s="137"/>
      <c r="AN31" s="137"/>
      <c r="AO31" s="169"/>
      <c r="AP31" s="436"/>
    </row>
    <row r="32" spans="1:42" ht="15.75" customHeight="1" x14ac:dyDescent="0.2">
      <c r="A32" s="864"/>
      <c r="B32" s="135" t="s">
        <v>507</v>
      </c>
      <c r="C32" s="137">
        <v>3</v>
      </c>
      <c r="D32" s="137">
        <v>1</v>
      </c>
      <c r="E32" s="137">
        <v>1</v>
      </c>
      <c r="F32" s="137">
        <v>0</v>
      </c>
      <c r="G32" s="137">
        <v>2</v>
      </c>
      <c r="H32" s="137">
        <v>2</v>
      </c>
      <c r="I32" s="137">
        <v>0</v>
      </c>
      <c r="J32" s="137">
        <v>0</v>
      </c>
      <c r="K32" s="137">
        <v>0</v>
      </c>
      <c r="L32" s="169">
        <v>0</v>
      </c>
      <c r="M32" s="137">
        <f>IF(C32/Main!$D$7 = 0, "", C32/Main!$D$7)</f>
        <v>1</v>
      </c>
      <c r="N32" s="137">
        <f>IF(D32/Main!$D$7 = 0, "", D32/Main!$D$7)</f>
        <v>0.33333333333333331</v>
      </c>
      <c r="O32" s="137">
        <f>IF(E32/Main!$D$7 = 0, "", E32/Main!$D$7)</f>
        <v>0.33333333333333331</v>
      </c>
      <c r="P32" s="137">
        <v>0</v>
      </c>
      <c r="Q32" s="137">
        <f>IF(G32/Main!$D$7 = 0, "", G32/Main!$D$7)</f>
        <v>0.66666666666666663</v>
      </c>
      <c r="R32" s="137">
        <f>IF(H32/Main!$D$7 = 0, "", H32/Main!$D$7)</f>
        <v>0.66666666666666663</v>
      </c>
      <c r="S32" s="137">
        <v>0</v>
      </c>
      <c r="T32" s="137">
        <v>0</v>
      </c>
      <c r="U32" s="137">
        <v>0</v>
      </c>
      <c r="V32" s="137">
        <v>0</v>
      </c>
      <c r="W32" s="137">
        <v>36</v>
      </c>
      <c r="X32" s="116">
        <f>M32*'Ores &amp; Ingots'!G$3+N32*'Ores &amp; Ingots'!G$4+O32*'Ores &amp; Ingots'!G$5+P32*'Ores &amp; Ingots'!G$6+Q32*'Ores &amp; Ingots'!G$7+R32*'Ores &amp; Ingots'!G$8+S32*'Ores &amp; Ingots'!G$9+T32*'Ores &amp; Ingots'!I$10+U32*'Ores &amp; Ingots'!G$11+V32*'Ores &amp; Ingots'!G$12</f>
        <v>154</v>
      </c>
      <c r="Y32" s="161">
        <f>W32/Main!$D$7</f>
        <v>12</v>
      </c>
      <c r="Z32" s="137">
        <v>3</v>
      </c>
      <c r="AA32" s="137">
        <f t="shared" si="0"/>
        <v>2.9999999999999996</v>
      </c>
      <c r="AB32" s="435">
        <f t="shared" si="1"/>
        <v>1.0000000000000002</v>
      </c>
      <c r="AC32" s="137">
        <v>20</v>
      </c>
      <c r="AD32" s="137"/>
      <c r="AE32" s="137"/>
      <c r="AF32" s="169"/>
      <c r="AG32" s="161"/>
      <c r="AH32" s="169"/>
      <c r="AI32" s="161"/>
      <c r="AJ32" s="137"/>
      <c r="AK32" s="137"/>
      <c r="AL32" s="137"/>
      <c r="AM32" s="137"/>
      <c r="AN32" s="137"/>
      <c r="AO32" s="169"/>
      <c r="AP32" s="436"/>
    </row>
    <row r="33" spans="1:42" ht="15.75" customHeight="1" x14ac:dyDescent="0.2">
      <c r="A33" s="864"/>
      <c r="B33" s="135" t="s">
        <v>509</v>
      </c>
      <c r="C33" s="137">
        <v>3</v>
      </c>
      <c r="D33" s="137">
        <v>1</v>
      </c>
      <c r="E33" s="137">
        <v>1</v>
      </c>
      <c r="F33" s="137">
        <v>0</v>
      </c>
      <c r="G33" s="137">
        <v>2</v>
      </c>
      <c r="H33" s="137">
        <v>0</v>
      </c>
      <c r="I33" s="137">
        <v>0</v>
      </c>
      <c r="J33" s="137">
        <v>2</v>
      </c>
      <c r="K33" s="137">
        <v>0</v>
      </c>
      <c r="L33" s="169">
        <v>0</v>
      </c>
      <c r="M33" s="137">
        <f>IF(C33/Main!$D$7 = 0, "", C33/Main!$D$7)</f>
        <v>1</v>
      </c>
      <c r="N33" s="137">
        <f>IF(D33/Main!$D$7 = 0, "", D33/Main!$D$7)</f>
        <v>0.33333333333333331</v>
      </c>
      <c r="O33" s="137">
        <f>IF(E33/Main!$D$7 = 0, "", E33/Main!$D$7)</f>
        <v>0.33333333333333331</v>
      </c>
      <c r="P33" s="137">
        <v>0</v>
      </c>
      <c r="Q33" s="137">
        <f>IF(G33/Main!$D$7 = 0, "", G33/Main!$D$7)</f>
        <v>0.66666666666666663</v>
      </c>
      <c r="R33" s="137">
        <v>0</v>
      </c>
      <c r="S33" s="137">
        <v>0</v>
      </c>
      <c r="T33" s="137">
        <f>IF(J33/Main!$D$7 = 0, "", J33/Main!$D$7)</f>
        <v>0.66666666666666663</v>
      </c>
      <c r="U33" s="137">
        <v>0</v>
      </c>
      <c r="V33" s="137">
        <v>0</v>
      </c>
      <c r="W33" s="137">
        <v>50</v>
      </c>
      <c r="X33" s="116">
        <f>M33*'Ores &amp; Ingots'!G$3+N33*'Ores &amp; Ingots'!G$4+O33*'Ores &amp; Ingots'!G$5+P33*'Ores &amp; Ingots'!G$6+Q33*'Ores &amp; Ingots'!G$7+R33*'Ores &amp; Ingots'!G$8+S33*'Ores &amp; Ingots'!G$9+T33*'Ores &amp; Ingots'!I$10+U33*'Ores &amp; Ingots'!G$11+V33*'Ores &amp; Ingots'!G$12</f>
        <v>2346.6666666666665</v>
      </c>
      <c r="Y33" s="161">
        <f>W33/Main!$D$7</f>
        <v>16.666666666666668</v>
      </c>
      <c r="Z33" s="137">
        <v>3</v>
      </c>
      <c r="AA33" s="137">
        <f t="shared" si="0"/>
        <v>2.9999999999999996</v>
      </c>
      <c r="AB33" s="435">
        <f t="shared" si="1"/>
        <v>1.0000000000000002</v>
      </c>
      <c r="AC33" s="137">
        <v>20</v>
      </c>
      <c r="AD33" s="137"/>
      <c r="AE33" s="137"/>
      <c r="AF33" s="169"/>
      <c r="AG33" s="161"/>
      <c r="AH33" s="169"/>
      <c r="AI33" s="161"/>
      <c r="AJ33" s="137"/>
      <c r="AK33" s="137"/>
      <c r="AL33" s="137"/>
      <c r="AM33" s="137"/>
      <c r="AN33" s="137"/>
      <c r="AO33" s="169"/>
      <c r="AP33" s="436"/>
    </row>
    <row r="34" spans="1:42" ht="15.75" customHeight="1" x14ac:dyDescent="0.2">
      <c r="A34" s="864"/>
      <c r="B34" s="135" t="s">
        <v>512</v>
      </c>
      <c r="C34" s="137">
        <v>20</v>
      </c>
      <c r="D34" s="137">
        <v>3</v>
      </c>
      <c r="E34" s="137">
        <v>0</v>
      </c>
      <c r="F34" s="137">
        <v>0</v>
      </c>
      <c r="G34" s="137">
        <v>3</v>
      </c>
      <c r="H34" s="137">
        <v>0</v>
      </c>
      <c r="I34" s="137">
        <v>0</v>
      </c>
      <c r="J34" s="137">
        <v>0</v>
      </c>
      <c r="K34" s="137">
        <v>0</v>
      </c>
      <c r="L34" s="169">
        <v>0</v>
      </c>
      <c r="M34" s="137">
        <f>IF(C34/Main!$D$7 = 0, "", C34/Main!$D$7)</f>
        <v>6.666666666666667</v>
      </c>
      <c r="N34" s="137">
        <f>IF(D34/Main!$D$7 = 0, "", D34/Main!$D$7)</f>
        <v>1</v>
      </c>
      <c r="O34" s="137">
        <v>0</v>
      </c>
      <c r="P34" s="137">
        <v>0</v>
      </c>
      <c r="Q34" s="137">
        <f>IF(G34/Main!$D$7 = 0, "", G34/Main!$D$7)</f>
        <v>1</v>
      </c>
      <c r="R34" s="186">
        <v>0</v>
      </c>
      <c r="S34" s="186">
        <v>0</v>
      </c>
      <c r="T34" s="186">
        <v>0</v>
      </c>
      <c r="U34" s="186">
        <v>0</v>
      </c>
      <c r="V34" s="186">
        <v>0</v>
      </c>
      <c r="W34" s="137">
        <v>1</v>
      </c>
      <c r="X34" s="116">
        <f>M34*'Ores &amp; Ingots'!G$3+N34*'Ores &amp; Ingots'!G$4+O34*'Ores &amp; Ingots'!G$5+P34*'Ores &amp; Ingots'!G$6+Q34*'Ores &amp; Ingots'!G$7+R34*'Ores &amp; Ingots'!G$8+S34*'Ores &amp; Ingots'!G$9+T34*'Ores &amp; Ingots'!I$10+U34*'Ores &amp; Ingots'!G$11+V34*'Ores &amp; Ingots'!G$12</f>
        <v>72.666666666666657</v>
      </c>
      <c r="Y34" s="161">
        <f>W34/Main!$D$7</f>
        <v>0.33333333333333331</v>
      </c>
      <c r="Z34" s="137">
        <v>22</v>
      </c>
      <c r="AA34" s="137">
        <f t="shared" si="0"/>
        <v>8.6666666666666679</v>
      </c>
      <c r="AB34" s="435">
        <f t="shared" si="1"/>
        <v>2.5384615384615383</v>
      </c>
      <c r="AC34" s="137">
        <v>25</v>
      </c>
      <c r="AD34" s="137"/>
      <c r="AE34" s="137"/>
      <c r="AF34" s="169"/>
      <c r="AG34" s="161"/>
      <c r="AH34" s="169"/>
      <c r="AI34" s="161"/>
      <c r="AJ34" s="137"/>
      <c r="AK34" s="137"/>
      <c r="AL34" s="137"/>
      <c r="AM34" s="137"/>
      <c r="AN34" s="137"/>
      <c r="AO34" s="169"/>
      <c r="AP34" s="436"/>
    </row>
    <row r="35" spans="1:42" ht="15.75" customHeight="1" x14ac:dyDescent="0.2">
      <c r="A35" s="864"/>
      <c r="B35" s="135" t="s">
        <v>514</v>
      </c>
      <c r="C35" s="137">
        <v>20</v>
      </c>
      <c r="D35" s="137">
        <v>3</v>
      </c>
      <c r="E35" s="137">
        <v>0</v>
      </c>
      <c r="F35" s="137">
        <v>0</v>
      </c>
      <c r="G35" s="137">
        <v>5</v>
      </c>
      <c r="H35" s="137">
        <v>0</v>
      </c>
      <c r="I35" s="137">
        <v>0</v>
      </c>
      <c r="J35" s="137">
        <v>0</v>
      </c>
      <c r="K35" s="137">
        <v>0</v>
      </c>
      <c r="L35" s="169">
        <v>0</v>
      </c>
      <c r="M35" s="137">
        <f>IF(C35/Main!$D$7 = 0, "", C35/Main!$D$7)</f>
        <v>6.666666666666667</v>
      </c>
      <c r="N35" s="137">
        <f>IF(D35/Main!$D$7 = 0, "", D35/Main!$D$7)</f>
        <v>1</v>
      </c>
      <c r="O35" s="137">
        <v>0</v>
      </c>
      <c r="P35" s="137">
        <v>0</v>
      </c>
      <c r="Q35" s="137">
        <f>IF(G35/Main!$D$7 = 0, "", G35/Main!$D$7)</f>
        <v>1.6666666666666667</v>
      </c>
      <c r="R35" s="186">
        <v>0</v>
      </c>
      <c r="S35" s="186">
        <v>0</v>
      </c>
      <c r="T35" s="186">
        <v>0</v>
      </c>
      <c r="U35" s="186">
        <v>0</v>
      </c>
      <c r="V35" s="186">
        <v>0</v>
      </c>
      <c r="W35" s="137">
        <v>12</v>
      </c>
      <c r="X35" s="116">
        <f>M35*'Ores &amp; Ingots'!G$3+N35*'Ores &amp; Ingots'!G$4+O35*'Ores &amp; Ingots'!G$5+P35*'Ores &amp; Ingots'!G$6+Q35*'Ores &amp; Ingots'!G$7+R35*'Ores &amp; Ingots'!G$8+S35*'Ores &amp; Ingots'!G$9+T35*'Ores &amp; Ingots'!I$10+U35*'Ores &amp; Ingots'!G$11+V35*'Ores &amp; Ingots'!G$12</f>
        <v>87.333333333333343</v>
      </c>
      <c r="Y35" s="161">
        <f>W35/Main!$D$7</f>
        <v>4</v>
      </c>
      <c r="Z35" s="137">
        <v>22</v>
      </c>
      <c r="AA35" s="137">
        <f t="shared" si="0"/>
        <v>9.3333333333333339</v>
      </c>
      <c r="AB35" s="435">
        <f t="shared" si="1"/>
        <v>2.3571428571428572</v>
      </c>
      <c r="AC35" s="137">
        <v>25</v>
      </c>
      <c r="AD35" s="137"/>
      <c r="AE35" s="137"/>
      <c r="AF35" s="169"/>
      <c r="AG35" s="161"/>
      <c r="AH35" s="169"/>
      <c r="AI35" s="161"/>
      <c r="AJ35" s="137"/>
      <c r="AK35" s="137"/>
      <c r="AL35" s="137"/>
      <c r="AM35" s="137"/>
      <c r="AN35" s="137"/>
      <c r="AO35" s="169"/>
      <c r="AP35" s="436"/>
    </row>
    <row r="36" spans="1:42" ht="15.75" customHeight="1" x14ac:dyDescent="0.2">
      <c r="A36" s="864"/>
      <c r="B36" s="135" t="s">
        <v>516</v>
      </c>
      <c r="C36" s="137">
        <v>20</v>
      </c>
      <c r="D36" s="137">
        <v>3</v>
      </c>
      <c r="E36" s="137">
        <v>0</v>
      </c>
      <c r="F36" s="137">
        <v>0</v>
      </c>
      <c r="G36" s="137">
        <v>3</v>
      </c>
      <c r="H36" s="137">
        <v>2</v>
      </c>
      <c r="I36" s="137">
        <v>0</v>
      </c>
      <c r="J36" s="137">
        <v>0</v>
      </c>
      <c r="K36" s="137">
        <v>0</v>
      </c>
      <c r="L36" s="169">
        <v>0</v>
      </c>
      <c r="M36" s="137">
        <f>IF(C36/Main!$D$7 = 0, "", C36/Main!$D$7)</f>
        <v>6.666666666666667</v>
      </c>
      <c r="N36" s="137">
        <f>IF(D36/Main!$D$7 = 0, "", D36/Main!$D$7)</f>
        <v>1</v>
      </c>
      <c r="O36" s="137">
        <v>0</v>
      </c>
      <c r="P36" s="137">
        <v>0</v>
      </c>
      <c r="Q36" s="137">
        <f>IF(G36/Main!$D$7 = 0, "", G36/Main!$D$7)</f>
        <v>1</v>
      </c>
      <c r="R36" s="137">
        <f>IF(H36/Main!$D$7 = 0, "", H36/Main!$D$7)</f>
        <v>0.66666666666666663</v>
      </c>
      <c r="S36" s="137">
        <v>0</v>
      </c>
      <c r="T36" s="137">
        <v>0</v>
      </c>
      <c r="U36" s="137">
        <v>0</v>
      </c>
      <c r="V36" s="137">
        <v>0</v>
      </c>
      <c r="W36" s="137">
        <v>36</v>
      </c>
      <c r="X36" s="116">
        <f>M36*'Ores &amp; Ingots'!G$3+N36*'Ores &amp; Ingots'!G$4+O36*'Ores &amp; Ingots'!G$5+P36*'Ores &amp; Ingots'!G$6+Q36*'Ores &amp; Ingots'!G$7+R36*'Ores &amp; Ingots'!G$8+S36*'Ores &amp; Ingots'!G$9+T36*'Ores &amp; Ingots'!I$10+U36*'Ores &amp; Ingots'!G$11+V36*'Ores &amp; Ingots'!G$12</f>
        <v>178.66666666666666</v>
      </c>
      <c r="Y36" s="161">
        <f>W36/Main!$D$7</f>
        <v>12</v>
      </c>
      <c r="Z36" s="137">
        <v>22</v>
      </c>
      <c r="AA36" s="137">
        <f t="shared" si="0"/>
        <v>9.3333333333333339</v>
      </c>
      <c r="AB36" s="435">
        <f t="shared" si="1"/>
        <v>2.3571428571428572</v>
      </c>
      <c r="AC36" s="137">
        <v>25</v>
      </c>
      <c r="AD36" s="137"/>
      <c r="AE36" s="137"/>
      <c r="AF36" s="169"/>
      <c r="AG36" s="161"/>
      <c r="AH36" s="169"/>
      <c r="AI36" s="161"/>
      <c r="AJ36" s="137"/>
      <c r="AK36" s="137"/>
      <c r="AL36" s="137"/>
      <c r="AM36" s="137"/>
      <c r="AN36" s="137"/>
      <c r="AO36" s="169"/>
      <c r="AP36" s="436"/>
    </row>
    <row r="37" spans="1:42" ht="15.75" customHeight="1" x14ac:dyDescent="0.2">
      <c r="A37" s="864"/>
      <c r="B37" s="135" t="s">
        <v>517</v>
      </c>
      <c r="C37" s="137">
        <v>20</v>
      </c>
      <c r="D37" s="137">
        <v>3</v>
      </c>
      <c r="E37" s="137">
        <v>0</v>
      </c>
      <c r="F37" s="137">
        <v>0</v>
      </c>
      <c r="G37" s="137">
        <v>3</v>
      </c>
      <c r="H37" s="137">
        <v>0</v>
      </c>
      <c r="I37" s="137">
        <v>0</v>
      </c>
      <c r="J37" s="137">
        <v>2</v>
      </c>
      <c r="K37" s="137">
        <v>0</v>
      </c>
      <c r="L37" s="169">
        <v>0</v>
      </c>
      <c r="M37" s="137">
        <f>IF(C37/Main!$D$7 = 0, "", C37/Main!$D$7)</f>
        <v>6.666666666666667</v>
      </c>
      <c r="N37" s="137">
        <f>IF(D37/Main!$D$7 = 0, "", D37/Main!$D$7)</f>
        <v>1</v>
      </c>
      <c r="O37" s="137">
        <v>0</v>
      </c>
      <c r="P37" s="137">
        <v>0</v>
      </c>
      <c r="Q37" s="137">
        <f>IF(G37/Main!$D$7 = 0, "", G37/Main!$D$7)</f>
        <v>1</v>
      </c>
      <c r="R37" s="137">
        <v>0</v>
      </c>
      <c r="S37" s="137">
        <v>0</v>
      </c>
      <c r="T37" s="137">
        <f>IF(J37/Main!$D$7 = 0, "", J37/Main!$D$7)</f>
        <v>0.66666666666666663</v>
      </c>
      <c r="U37" s="137">
        <v>0</v>
      </c>
      <c r="V37" s="137">
        <v>0</v>
      </c>
      <c r="W37" s="137">
        <v>50</v>
      </c>
      <c r="X37" s="116">
        <f>M37*'Ores &amp; Ingots'!G$3+N37*'Ores &amp; Ingots'!G$4+O37*'Ores &amp; Ingots'!G$5+P37*'Ores &amp; Ingots'!G$6+Q37*'Ores &amp; Ingots'!G$7+R37*'Ores &amp; Ingots'!G$8+S37*'Ores &amp; Ingots'!G$9+T37*'Ores &amp; Ingots'!I$10+U37*'Ores &amp; Ingots'!G$11+V37*'Ores &amp; Ingots'!G$12</f>
        <v>2371.333333333333</v>
      </c>
      <c r="Y37" s="161">
        <f>W37/Main!$D$7</f>
        <v>16.666666666666668</v>
      </c>
      <c r="Z37" s="137">
        <v>22</v>
      </c>
      <c r="AA37" s="137">
        <f t="shared" si="0"/>
        <v>9.3333333333333339</v>
      </c>
      <c r="AB37" s="435">
        <f t="shared" si="1"/>
        <v>2.3571428571428572</v>
      </c>
      <c r="AC37" s="137">
        <v>25</v>
      </c>
      <c r="AD37" s="137"/>
      <c r="AE37" s="137"/>
      <c r="AF37" s="169"/>
      <c r="AG37" s="161"/>
      <c r="AH37" s="169"/>
      <c r="AI37" s="161"/>
      <c r="AJ37" s="137"/>
      <c r="AK37" s="137"/>
      <c r="AL37" s="137"/>
      <c r="AM37" s="137"/>
      <c r="AN37" s="137"/>
      <c r="AO37" s="169"/>
      <c r="AP37" s="436"/>
    </row>
    <row r="38" spans="1:42" ht="15.75" customHeight="1" x14ac:dyDescent="0.2">
      <c r="A38" s="864"/>
      <c r="B38" s="135" t="s">
        <v>519</v>
      </c>
      <c r="C38" s="137">
        <v>3</v>
      </c>
      <c r="D38" s="137">
        <v>1</v>
      </c>
      <c r="E38" s="137">
        <v>0</v>
      </c>
      <c r="F38" s="137">
        <v>0</v>
      </c>
      <c r="G38" s="137">
        <v>0</v>
      </c>
      <c r="H38" s="137">
        <v>0</v>
      </c>
      <c r="I38" s="137">
        <v>0</v>
      </c>
      <c r="J38" s="137">
        <v>0</v>
      </c>
      <c r="K38" s="137">
        <v>0</v>
      </c>
      <c r="L38" s="169">
        <v>0</v>
      </c>
      <c r="M38" s="137">
        <f>IF(C38/Main!$D$7 = 0, "", C38/Main!$D$7)</f>
        <v>1</v>
      </c>
      <c r="N38" s="137">
        <f>IF(D38/Main!$D$7 = 0, "", D38/Main!$D$7)</f>
        <v>0.33333333333333331</v>
      </c>
      <c r="O38" s="137">
        <v>0</v>
      </c>
      <c r="P38" s="137">
        <v>0</v>
      </c>
      <c r="Q38" s="137">
        <v>0</v>
      </c>
      <c r="R38" s="186">
        <v>0</v>
      </c>
      <c r="S38" s="186">
        <v>0</v>
      </c>
      <c r="T38" s="186">
        <v>0</v>
      </c>
      <c r="U38" s="186">
        <v>0</v>
      </c>
      <c r="V38" s="186">
        <v>0</v>
      </c>
      <c r="W38" s="137">
        <v>1</v>
      </c>
      <c r="X38" s="116">
        <f>M38*'Ores &amp; Ingots'!G$3+N38*'Ores &amp; Ingots'!G$4+O38*'Ores &amp; Ingots'!G$5+P38*'Ores &amp; Ingots'!G$6+Q38*'Ores &amp; Ingots'!G$7+R38*'Ores &amp; Ingots'!G$8+S38*'Ores &amp; Ingots'!G$9+T38*'Ores &amp; Ingots'!I$10+U38*'Ores &amp; Ingots'!G$11+V38*'Ores &amp; Ingots'!G$12</f>
        <v>15.666666666666666</v>
      </c>
      <c r="Y38" s="161">
        <f>W38/Main!$D$7</f>
        <v>0.33333333333333331</v>
      </c>
      <c r="Z38" s="137">
        <v>3</v>
      </c>
      <c r="AA38" s="137">
        <f t="shared" si="0"/>
        <v>1.3333333333333333</v>
      </c>
      <c r="AB38" s="435">
        <f t="shared" si="1"/>
        <v>2.25</v>
      </c>
      <c r="AC38" s="137">
        <v>14</v>
      </c>
      <c r="AD38" s="137"/>
      <c r="AE38" s="137"/>
      <c r="AF38" s="169"/>
      <c r="AG38" s="161">
        <v>600</v>
      </c>
      <c r="AH38" s="169">
        <v>0.3</v>
      </c>
      <c r="AI38" s="161"/>
      <c r="AJ38" s="137"/>
      <c r="AK38" s="137"/>
      <c r="AL38" s="137"/>
      <c r="AM38" s="137"/>
      <c r="AN38" s="137"/>
      <c r="AO38" s="169"/>
      <c r="AP38" s="436"/>
    </row>
    <row r="39" spans="1:42" ht="15.75" customHeight="1" x14ac:dyDescent="0.2">
      <c r="A39" s="864"/>
      <c r="B39" s="135" t="s">
        <v>520</v>
      </c>
      <c r="C39" s="137">
        <v>3</v>
      </c>
      <c r="D39" s="137">
        <v>1</v>
      </c>
      <c r="E39" s="137">
        <v>5</v>
      </c>
      <c r="F39" s="137">
        <v>0</v>
      </c>
      <c r="G39" s="137">
        <v>0</v>
      </c>
      <c r="H39" s="137">
        <v>0</v>
      </c>
      <c r="I39" s="137">
        <v>0</v>
      </c>
      <c r="J39" s="137">
        <v>0</v>
      </c>
      <c r="K39" s="137">
        <v>0</v>
      </c>
      <c r="L39" s="169">
        <v>0</v>
      </c>
      <c r="M39" s="137">
        <f>IF(C39/Main!$D$7 = 0, "", C39/Main!$D$7)</f>
        <v>1</v>
      </c>
      <c r="N39" s="137">
        <f>IF(D39/Main!$D$7 = 0, "", D39/Main!$D$7)</f>
        <v>0.33333333333333331</v>
      </c>
      <c r="O39" s="137">
        <f>IF(E39/Main!$D$7 = 0, "", E39/Main!$D$7)</f>
        <v>1.6666666666666667</v>
      </c>
      <c r="P39" s="137">
        <v>0</v>
      </c>
      <c r="Q39" s="137">
        <v>0</v>
      </c>
      <c r="R39" s="186">
        <v>0</v>
      </c>
      <c r="S39" s="186">
        <v>0</v>
      </c>
      <c r="T39" s="186">
        <v>0</v>
      </c>
      <c r="U39" s="186">
        <v>0</v>
      </c>
      <c r="V39" s="186">
        <v>0</v>
      </c>
      <c r="W39" s="137">
        <v>12</v>
      </c>
      <c r="X39" s="116">
        <f>M39*'Ores &amp; Ingots'!G$3+N39*'Ores &amp; Ingots'!G$4+O39*'Ores &amp; Ingots'!G$5+P39*'Ores &amp; Ingots'!G$6+Q39*'Ores &amp; Ingots'!G$7+R39*'Ores &amp; Ingots'!G$8+S39*'Ores &amp; Ingots'!G$9+T39*'Ores &amp; Ingots'!I$10+U39*'Ores &amp; Ingots'!G$11+V39*'Ores &amp; Ingots'!G$12</f>
        <v>104.00000000000001</v>
      </c>
      <c r="Y39" s="161">
        <f>W39/Main!$D$7</f>
        <v>4</v>
      </c>
      <c r="Z39" s="137">
        <v>3</v>
      </c>
      <c r="AA39" s="137">
        <f t="shared" si="0"/>
        <v>3</v>
      </c>
      <c r="AB39" s="435">
        <f t="shared" si="1"/>
        <v>1</v>
      </c>
      <c r="AC39" s="137">
        <v>14</v>
      </c>
      <c r="AD39" s="137"/>
      <c r="AE39" s="137"/>
      <c r="AF39" s="169"/>
      <c r="AG39" s="161">
        <v>500</v>
      </c>
      <c r="AH39" s="169">
        <v>0.1</v>
      </c>
      <c r="AI39" s="161"/>
      <c r="AJ39" s="137"/>
      <c r="AK39" s="137"/>
      <c r="AL39" s="137"/>
      <c r="AM39" s="137"/>
      <c r="AN39" s="137"/>
      <c r="AO39" s="169"/>
      <c r="AP39" s="436"/>
    </row>
    <row r="40" spans="1:42" ht="15.75" customHeight="1" x14ac:dyDescent="0.2">
      <c r="A40" s="864"/>
      <c r="B40" s="135" t="s">
        <v>521</v>
      </c>
      <c r="C40" s="137">
        <v>3</v>
      </c>
      <c r="D40" s="137">
        <v>8</v>
      </c>
      <c r="E40" s="137">
        <v>0</v>
      </c>
      <c r="F40" s="137">
        <v>0</v>
      </c>
      <c r="G40" s="137">
        <v>0</v>
      </c>
      <c r="H40" s="137">
        <v>0</v>
      </c>
      <c r="I40" s="137">
        <v>0</v>
      </c>
      <c r="J40" s="137">
        <v>0</v>
      </c>
      <c r="K40" s="137">
        <v>0</v>
      </c>
      <c r="L40" s="169">
        <v>0</v>
      </c>
      <c r="M40" s="137">
        <f>IF(C40/Main!$D$7 = 0, "", C40/Main!$D$7)</f>
        <v>1</v>
      </c>
      <c r="N40" s="137">
        <f>IF(D40/Main!$D$7 = 0, "", D40/Main!$D$7)</f>
        <v>2.6666666666666665</v>
      </c>
      <c r="O40" s="137">
        <v>0</v>
      </c>
      <c r="P40" s="137">
        <v>0</v>
      </c>
      <c r="Q40" s="137">
        <v>0</v>
      </c>
      <c r="R40" s="186">
        <v>0</v>
      </c>
      <c r="S40" s="186">
        <v>0</v>
      </c>
      <c r="T40" s="186">
        <v>0</v>
      </c>
      <c r="U40" s="186">
        <v>0</v>
      </c>
      <c r="V40" s="186">
        <v>0</v>
      </c>
      <c r="W40" s="137">
        <v>12</v>
      </c>
      <c r="X40" s="116">
        <f>M40*'Ores &amp; Ingots'!G$3+N40*'Ores &amp; Ingots'!G$4+O40*'Ores &amp; Ingots'!G$5+P40*'Ores &amp; Ingots'!G$6+Q40*'Ores &amp; Ingots'!G$7+R40*'Ores &amp; Ingots'!G$8+S40*'Ores &amp; Ingots'!G$9+T40*'Ores &amp; Ingots'!I$10+U40*'Ores &amp; Ingots'!G$11+V40*'Ores &amp; Ingots'!G$12</f>
        <v>118.33333333333333</v>
      </c>
      <c r="Y40" s="161">
        <f>W40/Main!$D$7</f>
        <v>4</v>
      </c>
      <c r="Z40" s="137">
        <v>3</v>
      </c>
      <c r="AA40" s="137">
        <f t="shared" si="0"/>
        <v>3.6666666666666665</v>
      </c>
      <c r="AB40" s="435">
        <f t="shared" si="1"/>
        <v>0.81818181818181823</v>
      </c>
      <c r="AC40" s="137">
        <v>14</v>
      </c>
      <c r="AD40" s="137"/>
      <c r="AE40" s="137"/>
      <c r="AF40" s="169"/>
      <c r="AG40" s="161">
        <v>900</v>
      </c>
      <c r="AH40" s="169">
        <v>1</v>
      </c>
      <c r="AI40" s="161"/>
      <c r="AJ40" s="137"/>
      <c r="AK40" s="137"/>
      <c r="AL40" s="137"/>
      <c r="AM40" s="137"/>
      <c r="AN40" s="137"/>
      <c r="AO40" s="169"/>
      <c r="AP40" s="436"/>
    </row>
    <row r="41" spans="1:42" ht="15.75" customHeight="1" x14ac:dyDescent="0.2">
      <c r="A41" s="864"/>
      <c r="B41" s="135" t="s">
        <v>522</v>
      </c>
      <c r="C41" s="137">
        <v>3</v>
      </c>
      <c r="D41" s="137">
        <v>1</v>
      </c>
      <c r="E41" s="137">
        <v>0</v>
      </c>
      <c r="F41" s="137">
        <v>0</v>
      </c>
      <c r="G41" s="137">
        <v>0</v>
      </c>
      <c r="H41" s="137">
        <v>6</v>
      </c>
      <c r="I41" s="137">
        <v>0</v>
      </c>
      <c r="J41" s="137">
        <v>4</v>
      </c>
      <c r="K41" s="137">
        <v>0</v>
      </c>
      <c r="L41" s="169">
        <v>0</v>
      </c>
      <c r="M41" s="137">
        <f>IF(C41/Main!$D$7 = 0, "", C41/Main!$D$7)</f>
        <v>1</v>
      </c>
      <c r="N41" s="137">
        <f>IF(D41/Main!$D$7 = 0, "", D41/Main!$D$7)</f>
        <v>0.33333333333333331</v>
      </c>
      <c r="O41" s="137">
        <v>0</v>
      </c>
      <c r="P41" s="137">
        <v>0</v>
      </c>
      <c r="Q41" s="137">
        <v>0</v>
      </c>
      <c r="R41" s="137">
        <f>IF(H41/Main!$D$7 = 0, "", H41/Main!$D$7)</f>
        <v>2</v>
      </c>
      <c r="S41" s="137">
        <v>0</v>
      </c>
      <c r="T41" s="137">
        <f>IF(J41/Main!$D$7 = 0, "", J41/Main!$D$7)</f>
        <v>1.3333333333333333</v>
      </c>
      <c r="U41" s="137">
        <v>0</v>
      </c>
      <c r="V41" s="137">
        <v>0</v>
      </c>
      <c r="W41" s="137">
        <v>45</v>
      </c>
      <c r="X41" s="116">
        <f>M41*'Ores &amp; Ingots'!G$3+N41*'Ores &amp; Ingots'!G$4+O41*'Ores &amp; Ingots'!G$5+P41*'Ores &amp; Ingots'!G$6+Q41*'Ores &amp; Ingots'!G$7+R41*'Ores &amp; Ingots'!G$8+S41*'Ores &amp; Ingots'!G$9+T41*'Ores &amp; Ingots'!I$10+U41*'Ores &amp; Ingots'!G$11+V41*'Ores &amp; Ingots'!G$12</f>
        <v>4931</v>
      </c>
      <c r="Y41" s="161">
        <f>W41/Main!$D$7</f>
        <v>15</v>
      </c>
      <c r="Z41" s="137">
        <v>3</v>
      </c>
      <c r="AA41" s="137">
        <f t="shared" si="0"/>
        <v>4.6666666666666661</v>
      </c>
      <c r="AB41" s="435">
        <f t="shared" si="1"/>
        <v>0.6428571428571429</v>
      </c>
      <c r="AC41" s="137">
        <v>14</v>
      </c>
      <c r="AD41" s="137"/>
      <c r="AE41" s="137"/>
      <c r="AF41" s="169"/>
      <c r="AG41" s="161">
        <v>750</v>
      </c>
      <c r="AH41" s="169">
        <v>0.2</v>
      </c>
      <c r="AI41" s="161"/>
      <c r="AJ41" s="137"/>
      <c r="AK41" s="137"/>
      <c r="AL41" s="137"/>
      <c r="AM41" s="137"/>
      <c r="AN41" s="137"/>
      <c r="AO41" s="169"/>
      <c r="AP41" s="436"/>
    </row>
    <row r="42" spans="1:42" ht="12.75" x14ac:dyDescent="0.2">
      <c r="A42" s="864"/>
      <c r="B42" s="135" t="s">
        <v>525</v>
      </c>
      <c r="C42" s="137">
        <v>80</v>
      </c>
      <c r="D42" s="137">
        <v>30</v>
      </c>
      <c r="E42" s="137">
        <v>0</v>
      </c>
      <c r="F42" s="137">
        <v>0</v>
      </c>
      <c r="G42" s="137">
        <v>0</v>
      </c>
      <c r="H42" s="137">
        <v>10</v>
      </c>
      <c r="I42" s="137">
        <v>0</v>
      </c>
      <c r="J42" s="137">
        <v>0</v>
      </c>
      <c r="K42" s="137">
        <v>0</v>
      </c>
      <c r="L42" s="169">
        <v>0</v>
      </c>
      <c r="M42" s="137">
        <f>IF(C42/Main!$D$7 = 0, "", C42/Main!$D$7)</f>
        <v>26.666666666666668</v>
      </c>
      <c r="N42" s="137">
        <f>IF(D42/Main!$D$7 = 0, "", D42/Main!$D$7)</f>
        <v>10</v>
      </c>
      <c r="O42" s="137">
        <v>0</v>
      </c>
      <c r="P42" s="137">
        <v>0</v>
      </c>
      <c r="Q42" s="137">
        <v>0</v>
      </c>
      <c r="R42" s="137">
        <f>IF(H42/Main!$D$7 = 0, "", H42/Main!$D$7)</f>
        <v>3.3333333333333335</v>
      </c>
      <c r="S42" s="137">
        <v>0</v>
      </c>
      <c r="T42" s="137">
        <v>0</v>
      </c>
      <c r="U42" s="137">
        <v>0</v>
      </c>
      <c r="V42" s="137">
        <v>0</v>
      </c>
      <c r="W42" s="137">
        <v>10</v>
      </c>
      <c r="X42" s="116">
        <f>M42*'Ores &amp; Ingots'!G$3+N42*'Ores &amp; Ingots'!G$4+O42*'Ores &amp; Ingots'!G$5+P42*'Ores &amp; Ingots'!G$6+Q42*'Ores &amp; Ingots'!G$7+R42*'Ores &amp; Ingots'!G$8+S42*'Ores &amp; Ingots'!G$9+T42*'Ores &amp; Ingots'!I$10+U42*'Ores &amp; Ingots'!G$11+V42*'Ores &amp; Ingots'!G$12</f>
        <v>996.66666666666674</v>
      </c>
      <c r="Y42" s="161">
        <f>W42/Main!$D$7</f>
        <v>3.3333333333333335</v>
      </c>
      <c r="Z42" s="137">
        <v>30</v>
      </c>
      <c r="AA42" s="137">
        <f t="shared" si="0"/>
        <v>40.000000000000007</v>
      </c>
      <c r="AB42" s="435">
        <f t="shared" si="1"/>
        <v>0.74999999999999989</v>
      </c>
      <c r="AC42" s="137">
        <v>120</v>
      </c>
      <c r="AD42" s="137"/>
      <c r="AE42" s="137"/>
      <c r="AF42" s="169"/>
      <c r="AG42" s="161"/>
      <c r="AH42" s="169"/>
      <c r="AI42" s="161"/>
      <c r="AJ42" s="137"/>
      <c r="AK42" s="137"/>
      <c r="AL42" s="137"/>
      <c r="AM42" s="137"/>
      <c r="AN42" s="137"/>
      <c r="AO42" s="169"/>
      <c r="AP42" s="528">
        <v>100</v>
      </c>
    </row>
    <row r="43" spans="1:42" ht="12.75" x14ac:dyDescent="0.2">
      <c r="A43" s="865"/>
      <c r="B43" s="297" t="s">
        <v>527</v>
      </c>
      <c r="C43" s="216">
        <v>80</v>
      </c>
      <c r="D43" s="216">
        <v>30</v>
      </c>
      <c r="E43" s="216">
        <v>0</v>
      </c>
      <c r="F43" s="216">
        <v>0</v>
      </c>
      <c r="G43" s="216">
        <v>0</v>
      </c>
      <c r="H43" s="216">
        <v>10</v>
      </c>
      <c r="I43" s="216">
        <v>0</v>
      </c>
      <c r="J43" s="216">
        <v>0</v>
      </c>
      <c r="K43" s="216">
        <v>0</v>
      </c>
      <c r="L43" s="231">
        <v>0</v>
      </c>
      <c r="M43" s="216">
        <f>IF(C43/Main!$D$7 = 0, "", C43/Main!$D$7)</f>
        <v>26.666666666666668</v>
      </c>
      <c r="N43" s="216">
        <f>IF(D43/Main!$D$7 = 0, "", D43/Main!$D$7)</f>
        <v>10</v>
      </c>
      <c r="O43" s="216">
        <v>0</v>
      </c>
      <c r="P43" s="216">
        <v>0</v>
      </c>
      <c r="Q43" s="216">
        <v>0</v>
      </c>
      <c r="R43" s="216">
        <f>IF(H43/Main!$D$7 = 0, "", H43/Main!$D$7)</f>
        <v>3.3333333333333335</v>
      </c>
      <c r="S43" s="216">
        <v>0</v>
      </c>
      <c r="T43" s="216">
        <v>0</v>
      </c>
      <c r="U43" s="216">
        <v>0</v>
      </c>
      <c r="V43" s="216">
        <v>0</v>
      </c>
      <c r="W43" s="216">
        <v>10</v>
      </c>
      <c r="X43" s="116">
        <f>M43*'Ores &amp; Ingots'!G$3+N43*'Ores &amp; Ingots'!G$4+O43*'Ores &amp; Ingots'!G$5+P43*'Ores &amp; Ingots'!G$6+Q43*'Ores &amp; Ingots'!G$7+R43*'Ores &amp; Ingots'!G$8+S43*'Ores &amp; Ingots'!G$9+T43*'Ores &amp; Ingots'!I$10+U43*'Ores &amp; Ingots'!G$11+V43*'Ores &amp; Ingots'!G$12</f>
        <v>996.66666666666674</v>
      </c>
      <c r="Y43" s="322">
        <f>W43/Main!$D$7</f>
        <v>3.3333333333333335</v>
      </c>
      <c r="Z43" s="216">
        <v>30</v>
      </c>
      <c r="AA43" s="216">
        <f t="shared" si="0"/>
        <v>40.000000000000007</v>
      </c>
      <c r="AB43" s="530">
        <f t="shared" si="1"/>
        <v>0.74999999999999989</v>
      </c>
      <c r="AC43" s="216">
        <v>120</v>
      </c>
      <c r="AD43" s="216"/>
      <c r="AE43" s="216"/>
      <c r="AF43" s="231"/>
      <c r="AG43" s="322"/>
      <c r="AH43" s="231"/>
      <c r="AI43" s="322"/>
      <c r="AJ43" s="216"/>
      <c r="AK43" s="216"/>
      <c r="AL43" s="216"/>
      <c r="AM43" s="216"/>
      <c r="AN43" s="216"/>
      <c r="AO43" s="231"/>
      <c r="AP43" s="531">
        <v>1000</v>
      </c>
    </row>
    <row r="44" spans="1:42" ht="12.75" x14ac:dyDescent="0.2">
      <c r="A44" s="892" t="s">
        <v>529</v>
      </c>
      <c r="B44" s="55" t="s">
        <v>530</v>
      </c>
      <c r="C44" s="56">
        <v>8</v>
      </c>
      <c r="D44" s="56">
        <v>0.2</v>
      </c>
      <c r="E44" s="56">
        <v>0</v>
      </c>
      <c r="F44" s="56">
        <v>0.15</v>
      </c>
      <c r="G44" s="56">
        <v>0</v>
      </c>
      <c r="H44" s="56">
        <v>0</v>
      </c>
      <c r="I44" s="56">
        <v>0</v>
      </c>
      <c r="J44" s="56">
        <v>0</v>
      </c>
      <c r="K44" s="56">
        <v>0</v>
      </c>
      <c r="L44" s="85">
        <v>0</v>
      </c>
      <c r="M44" s="56">
        <f>IF(C44/Main!$D$7 = 0, "", C44/Main!$D$7)</f>
        <v>2.6666666666666665</v>
      </c>
      <c r="N44" s="56">
        <f>IF(D44/Main!$D$7 = 0, "", D44/Main!$D$7)</f>
        <v>6.6666666666666666E-2</v>
      </c>
      <c r="O44" s="56">
        <v>0</v>
      </c>
      <c r="P44" s="56">
        <f>IF(F44/Main!$D$7 = 0, "", F44/Main!$D$7)</f>
        <v>4.9999999999999996E-2</v>
      </c>
      <c r="Q44" s="56">
        <v>0</v>
      </c>
      <c r="R44" s="56">
        <v>0</v>
      </c>
      <c r="S44" s="56">
        <v>0</v>
      </c>
      <c r="T44" s="56">
        <v>0</v>
      </c>
      <c r="U44" s="56">
        <v>0</v>
      </c>
      <c r="V44" s="56">
        <v>0</v>
      </c>
      <c r="W44" s="56">
        <v>10</v>
      </c>
      <c r="X44" s="116">
        <f>M44*'Ores &amp; Ingots'!G$3+N44*'Ores &amp; Ingots'!G$4+O44*'Ores &amp; Ingots'!G$5+P44*'Ores &amp; Ingots'!G$6+Q44*'Ores &amp; Ingots'!G$7+R44*'Ores &amp; Ingots'!G$8+S44*'Ores &amp; Ingots'!G$9+T44*'Ores &amp; Ingots'!I$10+U44*'Ores &amp; Ingots'!G$11+V44*'Ores &amp; Ingots'!G$12</f>
        <v>109.74999999999999</v>
      </c>
      <c r="Y44" s="368">
        <f>W44/Main!$D$7</f>
        <v>3.3333333333333335</v>
      </c>
      <c r="Z44" s="56">
        <v>0.45</v>
      </c>
      <c r="AA44" s="56">
        <f t="shared" si="0"/>
        <v>2.7833333333333332</v>
      </c>
      <c r="AB44" s="433">
        <f t="shared" si="1"/>
        <v>0.16167664670658682</v>
      </c>
      <c r="AC44" s="56">
        <v>0.02</v>
      </c>
      <c r="AD44" s="56"/>
      <c r="AE44" s="56"/>
      <c r="AF44" s="85"/>
      <c r="AG44" s="368"/>
      <c r="AH44" s="85"/>
      <c r="AI44" s="368">
        <v>30</v>
      </c>
      <c r="AJ44" s="56">
        <v>300</v>
      </c>
      <c r="AK44" s="56">
        <v>3.2</v>
      </c>
      <c r="AL44" s="56">
        <v>3.2</v>
      </c>
      <c r="AM44" s="56">
        <v>30</v>
      </c>
      <c r="AN44" s="56">
        <v>24</v>
      </c>
      <c r="AO44" s="85">
        <v>800</v>
      </c>
      <c r="AP44" s="434"/>
    </row>
    <row r="45" spans="1:42" ht="12.75" x14ac:dyDescent="0.2">
      <c r="A45" s="864"/>
      <c r="B45" s="365" t="s">
        <v>531</v>
      </c>
      <c r="C45" s="137">
        <v>40</v>
      </c>
      <c r="D45" s="137">
        <v>5</v>
      </c>
      <c r="E45" s="137">
        <v>0</v>
      </c>
      <c r="F45" s="137">
        <v>3</v>
      </c>
      <c r="G45" s="137">
        <v>0</v>
      </c>
      <c r="H45" s="137">
        <v>0</v>
      </c>
      <c r="I45" s="137">
        <v>0</v>
      </c>
      <c r="J45" s="137">
        <v>0</v>
      </c>
      <c r="K45" s="137">
        <v>0</v>
      </c>
      <c r="L45" s="169">
        <v>0</v>
      </c>
      <c r="M45" s="137">
        <f>IF(C45/Main!$D$7 = 0, "", C45/Main!$D$7)</f>
        <v>13.333333333333334</v>
      </c>
      <c r="N45" s="137">
        <f>IF(D45/Main!$D$7 = 0, "", D45/Main!$D$7)</f>
        <v>1.6666666666666667</v>
      </c>
      <c r="O45" s="137">
        <v>0</v>
      </c>
      <c r="P45" s="137">
        <f>IF(F45/Main!$D$7 = 0, "", F45/Main!$D$7)</f>
        <v>1</v>
      </c>
      <c r="Q45" s="137">
        <v>0</v>
      </c>
      <c r="R45" s="137">
        <v>0</v>
      </c>
      <c r="S45" s="137">
        <v>0</v>
      </c>
      <c r="T45" s="137">
        <v>0</v>
      </c>
      <c r="U45" s="137">
        <v>0</v>
      </c>
      <c r="V45" s="137">
        <v>0</v>
      </c>
      <c r="W45" s="137">
        <v>10</v>
      </c>
      <c r="X45" s="116">
        <f>M45*'Ores &amp; Ingots'!G$3+N45*'Ores &amp; Ingots'!G$4+O45*'Ores &amp; Ingots'!G$5+P45*'Ores &amp; Ingots'!G$6+Q45*'Ores &amp; Ingots'!G$7+R45*'Ores &amp; Ingots'!G$8+S45*'Ores &amp; Ingots'!G$9+T45*'Ores &amp; Ingots'!I$10+U45*'Ores &amp; Ingots'!G$11+V45*'Ores &amp; Ingots'!G$12</f>
        <v>2169.6666666666665</v>
      </c>
      <c r="Y45" s="161">
        <f>W45/Main!$D$7</f>
        <v>3.3333333333333335</v>
      </c>
      <c r="Z45" s="137">
        <v>35</v>
      </c>
      <c r="AA45" s="137">
        <f t="shared" si="0"/>
        <v>16</v>
      </c>
      <c r="AB45" s="435">
        <f t="shared" si="1"/>
        <v>2.1875</v>
      </c>
      <c r="AC45" s="137">
        <v>16</v>
      </c>
      <c r="AD45" s="137"/>
      <c r="AE45" s="137"/>
      <c r="AF45" s="169"/>
      <c r="AG45" s="161"/>
      <c r="AH45" s="169"/>
      <c r="AI45" s="161">
        <v>140</v>
      </c>
      <c r="AJ45" s="137">
        <v>400</v>
      </c>
      <c r="AK45" s="137">
        <v>50</v>
      </c>
      <c r="AL45" s="137">
        <v>185</v>
      </c>
      <c r="AM45" s="137">
        <v>150</v>
      </c>
      <c r="AN45" s="137">
        <v>33</v>
      </c>
      <c r="AO45" s="169">
        <v>800</v>
      </c>
      <c r="AP45" s="436"/>
    </row>
    <row r="46" spans="1:42" ht="12.75" x14ac:dyDescent="0.2">
      <c r="A46" s="865"/>
      <c r="B46" s="297" t="s">
        <v>532</v>
      </c>
      <c r="C46" s="216">
        <v>55</v>
      </c>
      <c r="D46" s="216">
        <v>7</v>
      </c>
      <c r="E46" s="216">
        <v>0</v>
      </c>
      <c r="F46" s="216">
        <v>1.2</v>
      </c>
      <c r="G46" s="216">
        <v>0.2</v>
      </c>
      <c r="H46" s="216">
        <v>0</v>
      </c>
      <c r="I46" s="216">
        <v>0</v>
      </c>
      <c r="J46" s="216">
        <v>0.04</v>
      </c>
      <c r="K46" s="216">
        <v>0.1</v>
      </c>
      <c r="L46" s="231">
        <v>0</v>
      </c>
      <c r="M46" s="216">
        <f>IF(C46/Main!$D$7 = 0, "", C46/Main!$D$7)</f>
        <v>18.333333333333332</v>
      </c>
      <c r="N46" s="216">
        <f>IF(D46/Main!$D$7 = 0, "", D46/Main!$D$7)</f>
        <v>2.3333333333333335</v>
      </c>
      <c r="O46" s="216">
        <v>0</v>
      </c>
      <c r="P46" s="216">
        <f>IF(F46/Main!$D$7 = 0, "", F46/Main!$D$7)</f>
        <v>0.39999999999999997</v>
      </c>
      <c r="Q46" s="216">
        <f>IF(G46/Main!$D$7 = 0, "", G46/Main!$D$7)</f>
        <v>6.6666666666666666E-2</v>
      </c>
      <c r="R46" s="216">
        <v>0</v>
      </c>
      <c r="S46" s="216">
        <v>0</v>
      </c>
      <c r="T46" s="216">
        <f>IF(J46/Main!$D$7 = 0, "", J46/Main!$D$7)</f>
        <v>1.3333333333333334E-2</v>
      </c>
      <c r="U46" s="216">
        <f>IF(K46/Main!$D$7 = 0, "", K46/Main!$D$7)</f>
        <v>3.3333333333333333E-2</v>
      </c>
      <c r="V46" s="216">
        <v>0</v>
      </c>
      <c r="W46" s="216">
        <v>10</v>
      </c>
      <c r="X46" s="116">
        <f>M46*'Ores &amp; Ingots'!G$3+N46*'Ores &amp; Ingots'!G$4+O46*'Ores &amp; Ingots'!G$5+P46*'Ores &amp; Ingots'!G$6+Q46*'Ores &amp; Ingots'!G$7+R46*'Ores &amp; Ingots'!G$8+S46*'Ores &amp; Ingots'!G$9+T46*'Ores &amp; Ingots'!I$10+U46*'Ores &amp; Ingots'!G$11+V46*'Ores &amp; Ingots'!G$12</f>
        <v>1039.5066666666667</v>
      </c>
      <c r="Y46" s="322">
        <f>W46/Main!$D$7</f>
        <v>3.3333333333333335</v>
      </c>
      <c r="Z46" s="216">
        <v>45</v>
      </c>
      <c r="AA46" s="216">
        <f t="shared" si="0"/>
        <v>21.179999999999996</v>
      </c>
      <c r="AB46" s="530">
        <f t="shared" si="1"/>
        <v>2.1246458923512752</v>
      </c>
      <c r="AC46" s="216">
        <v>60</v>
      </c>
      <c r="AD46" s="216"/>
      <c r="AE46" s="216"/>
      <c r="AF46" s="231"/>
      <c r="AG46" s="322"/>
      <c r="AH46" s="231"/>
      <c r="AI46" s="322">
        <v>1</v>
      </c>
      <c r="AJ46" s="216" t="s">
        <v>541</v>
      </c>
      <c r="AK46" s="216">
        <v>700</v>
      </c>
      <c r="AL46" s="216">
        <v>700</v>
      </c>
      <c r="AM46" s="216">
        <v>500</v>
      </c>
      <c r="AN46" s="216">
        <v>500</v>
      </c>
      <c r="AO46" s="231">
        <v>800</v>
      </c>
      <c r="AP46" s="543"/>
    </row>
  </sheetData>
  <mergeCells count="34">
    <mergeCell ref="A44:A46"/>
    <mergeCell ref="A26:A43"/>
    <mergeCell ref="A4:A25"/>
    <mergeCell ref="A2:A3"/>
    <mergeCell ref="B2:B3"/>
    <mergeCell ref="AP2:AP3"/>
    <mergeCell ref="AO2:AO3"/>
    <mergeCell ref="M2:O2"/>
    <mergeCell ref="M1:V1"/>
    <mergeCell ref="C1:L1"/>
    <mergeCell ref="Y1:AF1"/>
    <mergeCell ref="P2:V2"/>
    <mergeCell ref="AG1:AH1"/>
    <mergeCell ref="AI1:AO1"/>
    <mergeCell ref="Z2:Z3"/>
    <mergeCell ref="AE2:AE3"/>
    <mergeCell ref="W2:W3"/>
    <mergeCell ref="Y2:Y3"/>
    <mergeCell ref="AA2:AA3"/>
    <mergeCell ref="AB2:AB3"/>
    <mergeCell ref="AC2:AC3"/>
    <mergeCell ref="A1:B1"/>
    <mergeCell ref="AG2:AG3"/>
    <mergeCell ref="AF2:AF3"/>
    <mergeCell ref="AL2:AL3"/>
    <mergeCell ref="AN2:AN3"/>
    <mergeCell ref="AM2:AM3"/>
    <mergeCell ref="AJ2:AJ3"/>
    <mergeCell ref="AI2:AI3"/>
    <mergeCell ref="AH2:AH3"/>
    <mergeCell ref="AK2:AK3"/>
    <mergeCell ref="AD2:AD3"/>
    <mergeCell ref="F2:L2"/>
    <mergeCell ref="C2:E2"/>
  </mergeCells>
  <conditionalFormatting sqref="B4:AP46">
    <cfRule type="expression" dxfId="7" priority="1">
      <formula>ISEVEN(ROW())</formula>
    </cfRule>
  </conditionalFormatting>
  <pageMargins left="0.7" right="0.7" top="0.75" bottom="0.75" header="0.3" footer="0.3"/>
  <pageSetup orientation="portrait" horizontalDpi="0"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R20"/>
  <sheetViews>
    <sheetView tabSelected="1" workbookViewId="0">
      <pane xSplit="2" topLeftCell="C1" activePane="topRight" state="frozen"/>
      <selection pane="topRight" activeCell="F18" sqref="F18"/>
    </sheetView>
  </sheetViews>
  <sheetFormatPr defaultColWidth="14.42578125" defaultRowHeight="15.75" customHeight="1" x14ac:dyDescent="0.2"/>
  <cols>
    <col min="1" max="1" width="23" customWidth="1"/>
    <col min="2" max="2" width="18.7109375" customWidth="1"/>
    <col min="3" max="3" width="10.85546875" hidden="1" customWidth="1"/>
    <col min="4" max="4" width="11.5703125" customWidth="1"/>
    <col min="5" max="7" width="10.85546875" customWidth="1"/>
    <col min="8" max="15" width="10.140625" customWidth="1"/>
    <col min="16" max="17" width="11.5703125" customWidth="1"/>
    <col min="18" max="18" width="10.85546875" customWidth="1"/>
  </cols>
  <sheetData>
    <row r="1" spans="1:18" ht="15.75" customHeight="1" x14ac:dyDescent="0.2">
      <c r="A1" s="945" t="s">
        <v>0</v>
      </c>
      <c r="B1" s="837"/>
      <c r="C1" s="884" t="s">
        <v>478</v>
      </c>
      <c r="D1" s="968" t="s">
        <v>479</v>
      </c>
      <c r="E1" s="883"/>
      <c r="F1" s="967" t="s">
        <v>481</v>
      </c>
      <c r="G1" s="883"/>
      <c r="H1" s="960" t="s">
        <v>482</v>
      </c>
      <c r="I1" s="880"/>
      <c r="J1" s="880"/>
      <c r="K1" s="883"/>
      <c r="L1" s="962" t="s">
        <v>483</v>
      </c>
      <c r="M1" s="880"/>
      <c r="N1" s="880"/>
      <c r="O1" s="883"/>
      <c r="P1" s="961" t="s">
        <v>484</v>
      </c>
      <c r="Q1" s="880"/>
      <c r="R1" s="883"/>
    </row>
    <row r="2" spans="1:18" ht="15.75" customHeight="1" x14ac:dyDescent="0.2">
      <c r="A2" s="22" t="s">
        <v>108</v>
      </c>
      <c r="B2" s="25" t="s">
        <v>485</v>
      </c>
      <c r="C2" s="837"/>
      <c r="D2" s="440" t="s">
        <v>486</v>
      </c>
      <c r="E2" s="441" t="s">
        <v>487</v>
      </c>
      <c r="F2" s="37" t="s">
        <v>488</v>
      </c>
      <c r="G2" s="442" t="s">
        <v>487</v>
      </c>
      <c r="H2" s="443" t="s">
        <v>185</v>
      </c>
      <c r="I2" s="34" t="s">
        <v>186</v>
      </c>
      <c r="J2" s="32" t="s">
        <v>187</v>
      </c>
      <c r="K2" s="41" t="s">
        <v>489</v>
      </c>
      <c r="L2" s="443" t="s">
        <v>185</v>
      </c>
      <c r="M2" s="34" t="s">
        <v>186</v>
      </c>
      <c r="N2" s="32" t="s">
        <v>187</v>
      </c>
      <c r="O2" s="41" t="s">
        <v>489</v>
      </c>
      <c r="P2" s="445" t="s">
        <v>490</v>
      </c>
      <c r="Q2" s="34" t="s">
        <v>492</v>
      </c>
      <c r="R2" s="50" t="s">
        <v>493</v>
      </c>
    </row>
    <row r="3" spans="1:18" ht="15.75" customHeight="1" x14ac:dyDescent="0.2">
      <c r="A3" s="966" t="s">
        <v>494</v>
      </c>
      <c r="B3" s="446" t="s">
        <v>496</v>
      </c>
      <c r="C3" s="447">
        <v>0.03</v>
      </c>
      <c r="D3" s="448">
        <f>'Ores &amp; Ingots'!E3*0.8</f>
        <v>0.55999999999999994</v>
      </c>
      <c r="E3" s="449">
        <f>('Ores &amp; Ingots'!D3/1.3)/Main!$D$8</f>
        <v>1.2820512820512822E-2</v>
      </c>
      <c r="F3" s="450">
        <f t="shared" ref="F3:F19" si="0">1/D3</f>
        <v>1.7857142857142858</v>
      </c>
      <c r="G3" s="451">
        <f t="shared" ref="G3:G19" si="1">F3*E3</f>
        <v>2.2893772893772896E-2</v>
      </c>
      <c r="H3" s="452">
        <f t="shared" ref="H3:H19" si="2">1/E3</f>
        <v>77.999999999999986</v>
      </c>
      <c r="I3" s="453">
        <f t="shared" ref="I3:I19" si="3">60/E3</f>
        <v>4679.9999999999991</v>
      </c>
      <c r="J3" s="454">
        <f t="shared" ref="J3:J19" si="4">3600/E3</f>
        <v>280800</v>
      </c>
      <c r="K3" s="455">
        <f t="shared" ref="K3:K19" si="5">86400/E3</f>
        <v>6739199.9999999991</v>
      </c>
      <c r="L3" s="456">
        <f t="shared" ref="L3:L19" si="6">1/G3</f>
        <v>43.68</v>
      </c>
      <c r="M3" s="453">
        <f t="shared" ref="M3:M19" si="7">60/G3</f>
        <v>2620.7999999999997</v>
      </c>
      <c r="N3" s="454">
        <f t="shared" ref="N3:N19" si="8">3600/G3</f>
        <v>157248</v>
      </c>
      <c r="O3" s="455">
        <f t="shared" ref="O3:O19" si="9">86400/G3</f>
        <v>3773951.9999999995</v>
      </c>
      <c r="P3" s="456">
        <f>'Ores &amp; Ingots'!B3</f>
        <v>0.37</v>
      </c>
      <c r="Q3" s="457">
        <f>D3*'Ores &amp; Ingots'!C3</f>
        <v>7.1119999999999989E-2</v>
      </c>
      <c r="R3" s="458">
        <f>Q3/P3</f>
        <v>0.19221621621621618</v>
      </c>
    </row>
    <row r="4" spans="1:18" ht="15.75" customHeight="1" x14ac:dyDescent="0.2">
      <c r="A4" s="964"/>
      <c r="B4" s="460" t="s">
        <v>499</v>
      </c>
      <c r="C4" s="461">
        <f>((1/C3)/3600)*1000</f>
        <v>9.2592592592592613</v>
      </c>
      <c r="D4" s="462">
        <f>'Ores &amp; Ingots'!E4*0.8</f>
        <v>0.32000000000000006</v>
      </c>
      <c r="E4" s="463">
        <f>('Ores &amp; Ingots'!D4/1.3)/Main!$D$8</f>
        <v>0.51282051282051277</v>
      </c>
      <c r="F4" s="464">
        <f t="shared" si="0"/>
        <v>3.1249999999999996</v>
      </c>
      <c r="G4" s="465">
        <f t="shared" si="1"/>
        <v>1.6025641025641022</v>
      </c>
      <c r="H4" s="466">
        <f t="shared" si="2"/>
        <v>1.9500000000000002</v>
      </c>
      <c r="I4" s="467">
        <f t="shared" si="3"/>
        <v>117.00000000000001</v>
      </c>
      <c r="J4" s="468">
        <f t="shared" si="4"/>
        <v>7020.0000000000009</v>
      </c>
      <c r="K4" s="469">
        <f t="shared" si="5"/>
        <v>168480.00000000003</v>
      </c>
      <c r="L4" s="470">
        <f t="shared" si="6"/>
        <v>0.62400000000000011</v>
      </c>
      <c r="M4" s="467">
        <f t="shared" si="7"/>
        <v>37.440000000000012</v>
      </c>
      <c r="N4" s="468">
        <f t="shared" si="8"/>
        <v>2246.4000000000005</v>
      </c>
      <c r="O4" s="469">
        <f t="shared" si="9"/>
        <v>53913.600000000013</v>
      </c>
      <c r="P4" s="470">
        <f>'Ores &amp; Ingots'!B4</f>
        <v>0.37</v>
      </c>
      <c r="Q4" s="471">
        <f>D4*'Ores &amp; Ingots'!C4</f>
        <v>3.5840000000000011E-2</v>
      </c>
      <c r="R4" s="472">
        <f t="shared" ref="R4:R12" si="10">Q4/P4</f>
        <v>9.6864864864864897E-2</v>
      </c>
    </row>
    <row r="5" spans="1:18" ht="15.75" customHeight="1" x14ac:dyDescent="0.2">
      <c r="A5" s="964"/>
      <c r="B5" s="460" t="s">
        <v>502</v>
      </c>
      <c r="C5" s="473">
        <f>1/C3</f>
        <v>33.333333333333336</v>
      </c>
      <c r="D5" s="462">
        <f>'Ores &amp; Ingots'!E5*0.8</f>
        <v>0.24</v>
      </c>
      <c r="E5" s="463">
        <f>('Ores &amp; Ingots'!D5/1.3)/Main!$D$8</f>
        <v>1.0256410256410255</v>
      </c>
      <c r="F5" s="474">
        <f t="shared" si="0"/>
        <v>4.166666666666667</v>
      </c>
      <c r="G5" s="475">
        <f t="shared" si="1"/>
        <v>4.2735042735042734</v>
      </c>
      <c r="H5" s="466">
        <f t="shared" si="2"/>
        <v>0.97500000000000009</v>
      </c>
      <c r="I5" s="467">
        <f t="shared" si="3"/>
        <v>58.500000000000007</v>
      </c>
      <c r="J5" s="468">
        <f t="shared" si="4"/>
        <v>3510.0000000000005</v>
      </c>
      <c r="K5" s="469">
        <f t="shared" si="5"/>
        <v>84240.000000000015</v>
      </c>
      <c r="L5" s="470">
        <f t="shared" si="6"/>
        <v>0.23400000000000001</v>
      </c>
      <c r="M5" s="467">
        <f t="shared" si="7"/>
        <v>14.040000000000001</v>
      </c>
      <c r="N5" s="468">
        <f t="shared" si="8"/>
        <v>842.4</v>
      </c>
      <c r="O5" s="469">
        <f t="shared" si="9"/>
        <v>20217.600000000002</v>
      </c>
      <c r="P5" s="470">
        <f>'Ores &amp; Ingots'!B5</f>
        <v>0.37</v>
      </c>
      <c r="Q5" s="471">
        <f>D5*'Ores &amp; Ingots'!C5</f>
        <v>2.6880000000000001E-2</v>
      </c>
      <c r="R5" s="472">
        <f t="shared" si="10"/>
        <v>7.2648648648648659E-2</v>
      </c>
    </row>
    <row r="6" spans="1:18" ht="15.75" customHeight="1" x14ac:dyDescent="0.2">
      <c r="A6" s="964"/>
      <c r="B6" s="460" t="s">
        <v>504</v>
      </c>
      <c r="C6" s="884" t="s">
        <v>505</v>
      </c>
      <c r="D6" s="462">
        <f>'Ores &amp; Ingots'!E6*0.8</f>
        <v>5.6000000000000008E-3</v>
      </c>
      <c r="E6" s="463">
        <f>('Ores &amp; Ingots'!D6/1.3)/Main!$D$8</f>
        <v>0.12820512820512819</v>
      </c>
      <c r="F6" s="474">
        <f t="shared" si="0"/>
        <v>178.57142857142856</v>
      </c>
      <c r="G6" s="475">
        <f t="shared" si="1"/>
        <v>22.893772893772891</v>
      </c>
      <c r="H6" s="466">
        <f t="shared" si="2"/>
        <v>7.8000000000000007</v>
      </c>
      <c r="I6" s="467">
        <f t="shared" si="3"/>
        <v>468.00000000000006</v>
      </c>
      <c r="J6" s="468">
        <f t="shared" si="4"/>
        <v>28080.000000000004</v>
      </c>
      <c r="K6" s="469">
        <f t="shared" si="5"/>
        <v>673920.00000000012</v>
      </c>
      <c r="L6" s="470">
        <f t="shared" si="6"/>
        <v>4.3680000000000004E-2</v>
      </c>
      <c r="M6" s="467">
        <f t="shared" si="7"/>
        <v>2.6208000000000005</v>
      </c>
      <c r="N6" s="476">
        <f t="shared" si="8"/>
        <v>157.24800000000002</v>
      </c>
      <c r="O6" s="469">
        <f t="shared" si="9"/>
        <v>3773.9520000000007</v>
      </c>
      <c r="P6" s="470">
        <f>'Ores &amp; Ingots'!B6</f>
        <v>0.37</v>
      </c>
      <c r="Q6" s="471">
        <f>D6*'Ores &amp; Ingots'!C6</f>
        <v>3.2200000000000002E-3</v>
      </c>
      <c r="R6" s="472">
        <f t="shared" si="10"/>
        <v>8.702702702702703E-3</v>
      </c>
    </row>
    <row r="7" spans="1:18" ht="15.75" customHeight="1" x14ac:dyDescent="0.2">
      <c r="A7" s="964"/>
      <c r="B7" s="460" t="s">
        <v>506</v>
      </c>
      <c r="C7" s="837"/>
      <c r="D7" s="462">
        <f>'Ores &amp; Ingots'!E7*0.8</f>
        <v>0.55999999999999994</v>
      </c>
      <c r="E7" s="463">
        <f>('Ores &amp; Ingots'!D7/1.3)/Main!$D$8</f>
        <v>0.15384615384615383</v>
      </c>
      <c r="F7" s="474">
        <f t="shared" si="0"/>
        <v>1.7857142857142858</v>
      </c>
      <c r="G7" s="475">
        <f t="shared" si="1"/>
        <v>0.27472527472527469</v>
      </c>
      <c r="H7" s="466">
        <f t="shared" si="2"/>
        <v>6.5000000000000009</v>
      </c>
      <c r="I7" s="467">
        <f t="shared" si="3"/>
        <v>390.00000000000006</v>
      </c>
      <c r="J7" s="468">
        <f t="shared" si="4"/>
        <v>23400.000000000004</v>
      </c>
      <c r="K7" s="469">
        <f t="shared" si="5"/>
        <v>561600.00000000012</v>
      </c>
      <c r="L7" s="470">
        <f t="shared" si="6"/>
        <v>3.6400000000000006</v>
      </c>
      <c r="M7" s="467">
        <f t="shared" si="7"/>
        <v>218.40000000000003</v>
      </c>
      <c r="N7" s="468">
        <f t="shared" si="8"/>
        <v>13104.000000000002</v>
      </c>
      <c r="O7" s="469">
        <f t="shared" si="9"/>
        <v>314496.00000000006</v>
      </c>
      <c r="P7" s="470">
        <f>'Ores &amp; Ingots'!B7</f>
        <v>0.37</v>
      </c>
      <c r="Q7" s="471">
        <f>D7*'Ores &amp; Ingots'!C7</f>
        <v>0.24023999999999998</v>
      </c>
      <c r="R7" s="472">
        <f t="shared" si="10"/>
        <v>0.64929729729729724</v>
      </c>
    </row>
    <row r="8" spans="1:18" ht="15.75" customHeight="1" x14ac:dyDescent="0.2">
      <c r="A8" s="964"/>
      <c r="B8" s="460" t="s">
        <v>508</v>
      </c>
      <c r="C8" s="477">
        <f>167*10</f>
        <v>1670</v>
      </c>
      <c r="D8" s="462">
        <f>'Ores &amp; Ingots'!E8*0.8</f>
        <v>8.0000000000000016E-2</v>
      </c>
      <c r="E8" s="463">
        <f>('Ores &amp; Ingots'!D8/1.3)/Main!$D$8</f>
        <v>0.25641025641025639</v>
      </c>
      <c r="F8" s="478">
        <f t="shared" si="0"/>
        <v>12.499999999999998</v>
      </c>
      <c r="G8" s="479">
        <f t="shared" si="1"/>
        <v>3.2051282051282044</v>
      </c>
      <c r="H8" s="466">
        <f t="shared" si="2"/>
        <v>3.9000000000000004</v>
      </c>
      <c r="I8" s="467">
        <f t="shared" si="3"/>
        <v>234.00000000000003</v>
      </c>
      <c r="J8" s="468">
        <f t="shared" si="4"/>
        <v>14040.000000000002</v>
      </c>
      <c r="K8" s="469">
        <f t="shared" si="5"/>
        <v>336960.00000000006</v>
      </c>
      <c r="L8" s="470">
        <f t="shared" si="6"/>
        <v>0.31200000000000006</v>
      </c>
      <c r="M8" s="467">
        <f t="shared" si="7"/>
        <v>18.720000000000006</v>
      </c>
      <c r="N8" s="468">
        <f t="shared" si="8"/>
        <v>1123.2000000000003</v>
      </c>
      <c r="O8" s="469">
        <f t="shared" si="9"/>
        <v>26956.800000000007</v>
      </c>
      <c r="P8" s="470">
        <f>'Ores &amp; Ingots'!B8</f>
        <v>0.37</v>
      </c>
      <c r="Q8" s="471">
        <f>D8*'Ores &amp; Ingots'!C8</f>
        <v>7.6000000000000017E-3</v>
      </c>
      <c r="R8" s="472">
        <f t="shared" si="10"/>
        <v>2.0540540540540546E-2</v>
      </c>
    </row>
    <row r="9" spans="1:18" ht="15.75" customHeight="1" x14ac:dyDescent="0.2">
      <c r="A9" s="964"/>
      <c r="B9" s="460" t="s">
        <v>510</v>
      </c>
      <c r="C9" s="477">
        <f>83*10</f>
        <v>830</v>
      </c>
      <c r="D9" s="462">
        <f>'Ores &amp; Ingots'!E9*0.8</f>
        <v>8.0000000000000002E-3</v>
      </c>
      <c r="E9" s="463">
        <f>('Ores &amp; Ingots'!D9/1.3)/Main!$D$8</f>
        <v>0.10256410256410257</v>
      </c>
      <c r="F9" s="478">
        <f t="shared" si="0"/>
        <v>125</v>
      </c>
      <c r="G9" s="479">
        <f t="shared" si="1"/>
        <v>12.820512820512821</v>
      </c>
      <c r="H9" s="466">
        <f t="shared" si="2"/>
        <v>9.7499999999999982</v>
      </c>
      <c r="I9" s="467">
        <f t="shared" si="3"/>
        <v>584.99999999999989</v>
      </c>
      <c r="J9" s="468">
        <f t="shared" si="4"/>
        <v>35100</v>
      </c>
      <c r="K9" s="469">
        <f t="shared" si="5"/>
        <v>842399.99999999988</v>
      </c>
      <c r="L9" s="470">
        <f t="shared" si="6"/>
        <v>7.8E-2</v>
      </c>
      <c r="M9" s="467">
        <f t="shared" si="7"/>
        <v>4.68</v>
      </c>
      <c r="N9" s="476">
        <f t="shared" si="8"/>
        <v>280.8</v>
      </c>
      <c r="O9" s="469">
        <f t="shared" si="9"/>
        <v>6739.2</v>
      </c>
      <c r="P9" s="470">
        <f>'Ores &amp; Ingots'!B9</f>
        <v>0.37</v>
      </c>
      <c r="Q9" s="471">
        <f>D9*'Ores &amp; Ingots'!C9</f>
        <v>4.1599999999999997E-4</v>
      </c>
      <c r="R9" s="472">
        <f t="shared" si="10"/>
        <v>1.1243243243243242E-3</v>
      </c>
    </row>
    <row r="10" spans="1:18" ht="15.75" customHeight="1" x14ac:dyDescent="0.2">
      <c r="A10" s="964"/>
      <c r="B10" s="460" t="s">
        <v>511</v>
      </c>
      <c r="C10" s="480"/>
      <c r="D10" s="462">
        <f>'Ores &amp; Ingots'!E10*0.8</f>
        <v>4.0000000000000001E-3</v>
      </c>
      <c r="E10" s="463">
        <f>('Ores &amp; Ingots'!D10/1.3)/Main!$D$8</f>
        <v>1.0256410256410255</v>
      </c>
      <c r="F10" s="478">
        <f t="shared" si="0"/>
        <v>250</v>
      </c>
      <c r="G10" s="479">
        <f t="shared" si="1"/>
        <v>256.41025641025641</v>
      </c>
      <c r="H10" s="466">
        <f t="shared" si="2"/>
        <v>0.97500000000000009</v>
      </c>
      <c r="I10" s="467">
        <f t="shared" si="3"/>
        <v>58.500000000000007</v>
      </c>
      <c r="J10" s="468">
        <f t="shared" si="4"/>
        <v>3510.0000000000005</v>
      </c>
      <c r="K10" s="469">
        <f t="shared" si="5"/>
        <v>84240.000000000015</v>
      </c>
      <c r="L10" s="481">
        <f t="shared" si="6"/>
        <v>3.8999999999999998E-3</v>
      </c>
      <c r="M10" s="467">
        <f t="shared" si="7"/>
        <v>0.23400000000000001</v>
      </c>
      <c r="N10" s="482">
        <f t="shared" si="8"/>
        <v>14.040000000000001</v>
      </c>
      <c r="O10" s="483">
        <f t="shared" si="9"/>
        <v>336.96</v>
      </c>
      <c r="P10" s="470">
        <f>'Ores &amp; Ingots'!B10</f>
        <v>0.37</v>
      </c>
      <c r="Q10" s="471">
        <f>D10*'Ores &amp; Ingots'!C10</f>
        <v>1.8800000000000002E-4</v>
      </c>
      <c r="R10" s="472">
        <f t="shared" si="10"/>
        <v>5.0810810810810814E-4</v>
      </c>
    </row>
    <row r="11" spans="1:18" ht="15.75" customHeight="1" x14ac:dyDescent="0.2">
      <c r="A11" s="964"/>
      <c r="B11" s="460" t="s">
        <v>513</v>
      </c>
      <c r="C11" s="480"/>
      <c r="D11" s="462">
        <f>'Ores &amp; Ingots'!E11*0.8</f>
        <v>5.6000000000000008E-3</v>
      </c>
      <c r="E11" s="463">
        <f>('Ores &amp; Ingots'!D11/1.3)/Main!$D$8</f>
        <v>1.0256410256410255</v>
      </c>
      <c r="F11" s="474">
        <f t="shared" si="0"/>
        <v>178.57142857142856</v>
      </c>
      <c r="G11" s="475">
        <f t="shared" si="1"/>
        <v>183.15018315018312</v>
      </c>
      <c r="H11" s="466">
        <f t="shared" si="2"/>
        <v>0.97500000000000009</v>
      </c>
      <c r="I11" s="467">
        <f t="shared" si="3"/>
        <v>58.500000000000007</v>
      </c>
      <c r="J11" s="468">
        <f t="shared" si="4"/>
        <v>3510.0000000000005</v>
      </c>
      <c r="K11" s="469">
        <f t="shared" si="5"/>
        <v>84240.000000000015</v>
      </c>
      <c r="L11" s="481">
        <f t="shared" si="6"/>
        <v>5.4600000000000004E-3</v>
      </c>
      <c r="M11" s="467">
        <f t="shared" si="7"/>
        <v>0.32760000000000006</v>
      </c>
      <c r="N11" s="482">
        <f t="shared" si="8"/>
        <v>19.656000000000002</v>
      </c>
      <c r="O11" s="483">
        <f t="shared" si="9"/>
        <v>471.74400000000009</v>
      </c>
      <c r="P11" s="470">
        <f>'Ores &amp; Ingots'!B11</f>
        <v>0.37</v>
      </c>
      <c r="Q11" s="471">
        <f>D11*'Ores &amp; Ingots'!C11</f>
        <v>2.9120000000000003E-4</v>
      </c>
      <c r="R11" s="472">
        <f t="shared" si="10"/>
        <v>7.8702702702702714E-4</v>
      </c>
    </row>
    <row r="12" spans="1:18" ht="15.75" customHeight="1" x14ac:dyDescent="0.2">
      <c r="A12" s="964"/>
      <c r="B12" s="460" t="s">
        <v>184</v>
      </c>
      <c r="C12" s="480"/>
      <c r="D12" s="462">
        <f>'Ores &amp; Ingots'!E12*0.8</f>
        <v>0.72000000000000008</v>
      </c>
      <c r="E12" s="463">
        <f>('Ores &amp; Ingots'!D12/1.3)/Main!$D$8</f>
        <v>2.5641025641025644E-2</v>
      </c>
      <c r="F12" s="474">
        <f t="shared" si="0"/>
        <v>1.3888888888888886</v>
      </c>
      <c r="G12" s="475">
        <f t="shared" si="1"/>
        <v>3.5612535612535606E-2</v>
      </c>
      <c r="H12" s="466">
        <f t="shared" si="2"/>
        <v>38.999999999999993</v>
      </c>
      <c r="I12" s="467">
        <f t="shared" si="3"/>
        <v>2339.9999999999995</v>
      </c>
      <c r="J12" s="468">
        <f t="shared" si="4"/>
        <v>140400</v>
      </c>
      <c r="K12" s="469">
        <f t="shared" si="5"/>
        <v>3369599.9999999995</v>
      </c>
      <c r="L12" s="470">
        <f t="shared" si="6"/>
        <v>28.080000000000005</v>
      </c>
      <c r="M12" s="467">
        <f t="shared" si="7"/>
        <v>1684.8000000000002</v>
      </c>
      <c r="N12" s="468">
        <f t="shared" si="8"/>
        <v>101088.00000000001</v>
      </c>
      <c r="O12" s="469">
        <f t="shared" si="9"/>
        <v>2426112.0000000005</v>
      </c>
      <c r="P12" s="470">
        <f>'Ores &amp; Ingots'!B12</f>
        <v>0.37</v>
      </c>
      <c r="Q12" s="471">
        <f>D12*'Ores &amp; Ingots'!C12</f>
        <v>0.26640000000000003</v>
      </c>
      <c r="R12" s="472">
        <f t="shared" si="10"/>
        <v>0.72000000000000008</v>
      </c>
    </row>
    <row r="13" spans="1:18" ht="15.75" customHeight="1" x14ac:dyDescent="0.2">
      <c r="A13" s="965"/>
      <c r="B13" s="485" t="s">
        <v>515</v>
      </c>
      <c r="C13" s="486"/>
      <c r="D13" s="487">
        <f>'Ores &amp; Ingots'!E15*0.8</f>
        <v>0.64000000000000012</v>
      </c>
      <c r="E13" s="488">
        <f>('Ores &amp; Ingots'!D15/1.3)/Main!$D$8</f>
        <v>1.0256410256410256E-2</v>
      </c>
      <c r="F13" s="489">
        <f t="shared" si="0"/>
        <v>1.5624999999999998</v>
      </c>
      <c r="G13" s="490">
        <f t="shared" si="1"/>
        <v>1.6025641025641024E-2</v>
      </c>
      <c r="H13" s="491">
        <f t="shared" si="2"/>
        <v>97.5</v>
      </c>
      <c r="I13" s="492">
        <f t="shared" si="3"/>
        <v>5850</v>
      </c>
      <c r="J13" s="493">
        <f t="shared" si="4"/>
        <v>351000</v>
      </c>
      <c r="K13" s="494">
        <f t="shared" si="5"/>
        <v>8424000</v>
      </c>
      <c r="L13" s="495">
        <f t="shared" si="6"/>
        <v>62.400000000000006</v>
      </c>
      <c r="M13" s="492">
        <f t="shared" si="7"/>
        <v>3744.0000000000005</v>
      </c>
      <c r="N13" s="493">
        <f t="shared" si="8"/>
        <v>224640.00000000003</v>
      </c>
      <c r="O13" s="494">
        <f t="shared" si="9"/>
        <v>5391360.0000000009</v>
      </c>
      <c r="P13" s="496"/>
      <c r="Q13" s="497"/>
      <c r="R13" s="498"/>
    </row>
    <row r="14" spans="1:18" ht="15.75" customHeight="1" x14ac:dyDescent="0.2">
      <c r="A14" s="963" t="s">
        <v>518</v>
      </c>
      <c r="B14" s="446" t="s">
        <v>496</v>
      </c>
      <c r="C14" s="499"/>
      <c r="D14" s="448">
        <f>'Ores &amp; Ingots'!E3*0.9</f>
        <v>0.63</v>
      </c>
      <c r="E14" s="500">
        <f>('Ores &amp; Ingots'!D3/1.6)/Main!$D$8</f>
        <v>1.0416666666666666E-2</v>
      </c>
      <c r="F14" s="501">
        <f t="shared" si="0"/>
        <v>1.5873015873015872</v>
      </c>
      <c r="G14" s="502">
        <f t="shared" si="1"/>
        <v>1.6534391534391533E-2</v>
      </c>
      <c r="H14" s="503">
        <f t="shared" si="2"/>
        <v>96</v>
      </c>
      <c r="I14" s="453">
        <f t="shared" si="3"/>
        <v>5760</v>
      </c>
      <c r="J14" s="454">
        <f t="shared" si="4"/>
        <v>345600</v>
      </c>
      <c r="K14" s="455">
        <f t="shared" si="5"/>
        <v>8294400</v>
      </c>
      <c r="L14" s="456">
        <f t="shared" si="6"/>
        <v>60.480000000000004</v>
      </c>
      <c r="M14" s="453">
        <f t="shared" si="7"/>
        <v>3628.8</v>
      </c>
      <c r="N14" s="454">
        <f t="shared" si="8"/>
        <v>217728</v>
      </c>
      <c r="O14" s="455">
        <f t="shared" si="9"/>
        <v>5225472</v>
      </c>
      <c r="P14" s="456">
        <f>'Ores &amp; Ingots'!B3</f>
        <v>0.37</v>
      </c>
      <c r="Q14" s="457">
        <f>D14*'Ores &amp; Ingots'!C3</f>
        <v>8.0009999999999998E-2</v>
      </c>
      <c r="R14" s="458">
        <f t="shared" ref="R14:R16" si="11">Q14/P14</f>
        <v>0.21624324324324323</v>
      </c>
    </row>
    <row r="15" spans="1:18" ht="15.75" customHeight="1" x14ac:dyDescent="0.2">
      <c r="A15" s="964"/>
      <c r="B15" s="460" t="s">
        <v>499</v>
      </c>
      <c r="C15" s="504"/>
      <c r="D15" s="462">
        <f>'Ores &amp; Ingots'!E4*0.9</f>
        <v>0.36000000000000004</v>
      </c>
      <c r="E15" s="505">
        <f>('Ores &amp; Ingots'!D4/1.6)/Main!$D$8</f>
        <v>0.41666666666666669</v>
      </c>
      <c r="F15" s="506">
        <f t="shared" si="0"/>
        <v>2.7777777777777772</v>
      </c>
      <c r="G15" s="507">
        <f t="shared" si="1"/>
        <v>1.1574074074074072</v>
      </c>
      <c r="H15" s="508">
        <f t="shared" si="2"/>
        <v>2.4</v>
      </c>
      <c r="I15" s="467">
        <f t="shared" si="3"/>
        <v>144</v>
      </c>
      <c r="J15" s="468">
        <f t="shared" si="4"/>
        <v>8640</v>
      </c>
      <c r="K15" s="469">
        <f t="shared" si="5"/>
        <v>207360</v>
      </c>
      <c r="L15" s="470">
        <f t="shared" si="6"/>
        <v>0.8640000000000001</v>
      </c>
      <c r="M15" s="467">
        <f t="shared" si="7"/>
        <v>51.840000000000011</v>
      </c>
      <c r="N15" s="468">
        <f t="shared" si="8"/>
        <v>3110.4000000000005</v>
      </c>
      <c r="O15" s="469">
        <f t="shared" si="9"/>
        <v>74649.600000000006</v>
      </c>
      <c r="P15" s="470">
        <f>'Ores &amp; Ingots'!B4</f>
        <v>0.37</v>
      </c>
      <c r="Q15" s="471">
        <f>D15*'Ores &amp; Ingots'!C4</f>
        <v>4.0320000000000009E-2</v>
      </c>
      <c r="R15" s="472">
        <f t="shared" si="11"/>
        <v>0.108972972972973</v>
      </c>
    </row>
    <row r="16" spans="1:18" ht="15.75" customHeight="1" x14ac:dyDescent="0.2">
      <c r="A16" s="964"/>
      <c r="B16" s="460" t="s">
        <v>502</v>
      </c>
      <c r="C16" s="504"/>
      <c r="D16" s="462">
        <f>'Ores &amp; Ingots'!E5*0.9</f>
        <v>0.27</v>
      </c>
      <c r="E16" s="505">
        <f>('Ores &amp; Ingots'!D5/1.6)/Main!$D$8</f>
        <v>0.83333333333333337</v>
      </c>
      <c r="F16" s="509">
        <f t="shared" si="0"/>
        <v>3.7037037037037033</v>
      </c>
      <c r="G16" s="507">
        <f t="shared" si="1"/>
        <v>3.0864197530864197</v>
      </c>
      <c r="H16" s="508">
        <f t="shared" si="2"/>
        <v>1.2</v>
      </c>
      <c r="I16" s="467">
        <f t="shared" si="3"/>
        <v>72</v>
      </c>
      <c r="J16" s="468">
        <f t="shared" si="4"/>
        <v>4320</v>
      </c>
      <c r="K16" s="469">
        <f t="shared" si="5"/>
        <v>103680</v>
      </c>
      <c r="L16" s="470">
        <f t="shared" si="6"/>
        <v>0.32400000000000001</v>
      </c>
      <c r="M16" s="467">
        <f t="shared" si="7"/>
        <v>19.440000000000001</v>
      </c>
      <c r="N16" s="468">
        <f t="shared" si="8"/>
        <v>1166.4000000000001</v>
      </c>
      <c r="O16" s="469">
        <f t="shared" si="9"/>
        <v>27993.600000000002</v>
      </c>
      <c r="P16" s="470">
        <f>'Ores &amp; Ingots'!B5</f>
        <v>0.37</v>
      </c>
      <c r="Q16" s="471">
        <f>D16*'Ores &amp; Ingots'!C5</f>
        <v>3.0240000000000003E-2</v>
      </c>
      <c r="R16" s="472">
        <f t="shared" si="11"/>
        <v>8.1729729729729736E-2</v>
      </c>
    </row>
    <row r="17" spans="1:18" ht="15.75" customHeight="1" x14ac:dyDescent="0.2">
      <c r="A17" s="965"/>
      <c r="B17" s="460" t="s">
        <v>515</v>
      </c>
      <c r="C17" s="504"/>
      <c r="D17" s="462">
        <f>'Ores &amp; Ingots'!E15*0.9</f>
        <v>0.72000000000000008</v>
      </c>
      <c r="E17" s="505">
        <f>('Ores &amp; Ingots'!D15/1.6)/Main!$D$8</f>
        <v>8.3333333333333332E-3</v>
      </c>
      <c r="F17" s="510">
        <f t="shared" si="0"/>
        <v>1.3888888888888886</v>
      </c>
      <c r="G17" s="475">
        <f t="shared" si="1"/>
        <v>1.1574074074074072E-2</v>
      </c>
      <c r="H17" s="508">
        <f t="shared" si="2"/>
        <v>120</v>
      </c>
      <c r="I17" s="467">
        <f t="shared" si="3"/>
        <v>7200</v>
      </c>
      <c r="J17" s="468">
        <f t="shared" si="4"/>
        <v>432000</v>
      </c>
      <c r="K17" s="469">
        <f t="shared" si="5"/>
        <v>10368000</v>
      </c>
      <c r="L17" s="470">
        <f t="shared" si="6"/>
        <v>86.40000000000002</v>
      </c>
      <c r="M17" s="467">
        <f t="shared" si="7"/>
        <v>5184.0000000000009</v>
      </c>
      <c r="N17" s="476">
        <f t="shared" si="8"/>
        <v>311040.00000000006</v>
      </c>
      <c r="O17" s="469">
        <f t="shared" si="9"/>
        <v>7464960.0000000019</v>
      </c>
      <c r="P17" s="511"/>
      <c r="Q17" s="512"/>
      <c r="R17" s="513"/>
    </row>
    <row r="18" spans="1:18" ht="15.75" customHeight="1" x14ac:dyDescent="0.2">
      <c r="A18" s="514" t="s">
        <v>523</v>
      </c>
      <c r="B18" s="515" t="s">
        <v>524</v>
      </c>
      <c r="C18" s="516"/>
      <c r="D18" s="517">
        <v>10</v>
      </c>
      <c r="E18" s="518">
        <f>D18/C8</f>
        <v>5.9880239520958087E-3</v>
      </c>
      <c r="F18" s="519">
        <f t="shared" si="0"/>
        <v>0.1</v>
      </c>
      <c r="G18" s="520">
        <f t="shared" si="1"/>
        <v>5.9880239520958094E-4</v>
      </c>
      <c r="H18" s="521">
        <f t="shared" si="2"/>
        <v>167</v>
      </c>
      <c r="I18" s="522">
        <f t="shared" si="3"/>
        <v>10020</v>
      </c>
      <c r="J18" s="522">
        <f t="shared" si="4"/>
        <v>601200</v>
      </c>
      <c r="K18" s="523">
        <f t="shared" si="5"/>
        <v>14428800</v>
      </c>
      <c r="L18" s="524">
        <f t="shared" si="6"/>
        <v>1669.9999999999998</v>
      </c>
      <c r="M18" s="522">
        <f t="shared" si="7"/>
        <v>100199.99999999999</v>
      </c>
      <c r="N18" s="522">
        <f t="shared" si="8"/>
        <v>6011999.9999999991</v>
      </c>
      <c r="O18" s="523">
        <f t="shared" si="9"/>
        <v>144287999.99999997</v>
      </c>
      <c r="P18" s="525"/>
      <c r="Q18" s="526"/>
      <c r="R18" s="527"/>
    </row>
    <row r="19" spans="1:18" ht="15.75" customHeight="1" x14ac:dyDescent="0.2">
      <c r="A19" s="529" t="s">
        <v>526</v>
      </c>
      <c r="B19" s="515" t="s">
        <v>524</v>
      </c>
      <c r="C19" s="516"/>
      <c r="D19" s="517">
        <v>10</v>
      </c>
      <c r="E19" s="518">
        <f t="shared" ref="E19" si="12">D19/C9</f>
        <v>1.2048192771084338E-2</v>
      </c>
      <c r="F19" s="519">
        <f t="shared" si="0"/>
        <v>0.1</v>
      </c>
      <c r="G19" s="520">
        <f t="shared" si="1"/>
        <v>1.2048192771084338E-3</v>
      </c>
      <c r="H19" s="521">
        <f t="shared" si="2"/>
        <v>83</v>
      </c>
      <c r="I19" s="522">
        <f t="shared" si="3"/>
        <v>4980</v>
      </c>
      <c r="J19" s="522">
        <f t="shared" si="4"/>
        <v>298800</v>
      </c>
      <c r="K19" s="523">
        <f t="shared" si="5"/>
        <v>7171200</v>
      </c>
      <c r="L19" s="524">
        <f t="shared" si="6"/>
        <v>829.99999999999989</v>
      </c>
      <c r="M19" s="522">
        <f t="shared" si="7"/>
        <v>49799.999999999993</v>
      </c>
      <c r="N19" s="522">
        <f t="shared" si="8"/>
        <v>2987999.9999999995</v>
      </c>
      <c r="O19" s="523">
        <f t="shared" si="9"/>
        <v>71712000</v>
      </c>
      <c r="P19" s="525"/>
      <c r="Q19" s="526"/>
      <c r="R19" s="527"/>
    </row>
    <row r="20" spans="1:18" ht="15.75" customHeight="1" x14ac:dyDescent="0.2">
      <c r="A20" s="532" t="s">
        <v>528</v>
      </c>
      <c r="B20" s="515"/>
      <c r="C20" s="516"/>
      <c r="D20" s="533"/>
      <c r="E20" s="534"/>
      <c r="F20" s="535"/>
      <c r="G20" s="534"/>
      <c r="H20" s="536"/>
      <c r="I20" s="537"/>
      <c r="J20" s="526"/>
      <c r="K20" s="538"/>
      <c r="L20" s="539">
        <f>1/C5</f>
        <v>0.03</v>
      </c>
      <c r="M20" s="540">
        <f>60/C5</f>
        <v>1.7999999999999998</v>
      </c>
      <c r="N20" s="522">
        <f>3600/C5</f>
        <v>107.99999999999999</v>
      </c>
      <c r="O20" s="523">
        <f>86400/C5</f>
        <v>2592</v>
      </c>
      <c r="P20" s="525"/>
      <c r="Q20" s="526"/>
      <c r="R20" s="527"/>
    </row>
  </sheetData>
  <mergeCells count="10">
    <mergeCell ref="H1:K1"/>
    <mergeCell ref="P1:R1"/>
    <mergeCell ref="L1:O1"/>
    <mergeCell ref="A14:A17"/>
    <mergeCell ref="A3:A13"/>
    <mergeCell ref="C6:C7"/>
    <mergeCell ref="F1:G1"/>
    <mergeCell ref="D1:E1"/>
    <mergeCell ref="C1:C2"/>
    <mergeCell ref="A1:B1"/>
  </mergeCells>
  <conditionalFormatting sqref="B3:B20 D3:R20">
    <cfRule type="expression" dxfId="6" priority="1">
      <formula>ISEVEN(ROW())</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outlinePr summaryBelow="0" summaryRight="0"/>
  </sheetPr>
  <dimension ref="A1:AD62"/>
  <sheetViews>
    <sheetView workbookViewId="0">
      <pane xSplit="1" ySplit="2" topLeftCell="B3" activePane="bottomRight" state="frozen"/>
      <selection pane="topRight" activeCell="B1" sqref="B1"/>
      <selection pane="bottomLeft" activeCell="A3" sqref="A3"/>
      <selection pane="bottomRight" activeCell="D13" sqref="D13"/>
    </sheetView>
  </sheetViews>
  <sheetFormatPr defaultColWidth="14.42578125" defaultRowHeight="15.75" customHeight="1" x14ac:dyDescent="0.2"/>
  <cols>
    <col min="1" max="1" width="16.5703125" customWidth="1"/>
    <col min="2" max="3" width="10.85546875" customWidth="1"/>
    <col min="4" max="4" width="16.5703125" customWidth="1"/>
    <col min="5" max="6" width="10.85546875" customWidth="1"/>
    <col min="11" max="11" width="9" customWidth="1"/>
    <col min="12" max="12" width="5.28515625" customWidth="1"/>
    <col min="13" max="13" width="7.42578125" customWidth="1"/>
    <col min="14" max="14" width="8.140625" customWidth="1"/>
    <col min="15" max="15" width="5.5703125" customWidth="1"/>
    <col min="16" max="16" width="7.5703125" customWidth="1"/>
    <col min="17" max="17" width="5.42578125" customWidth="1"/>
    <col min="18" max="18" width="6.5703125" customWidth="1"/>
    <col min="19" max="19" width="6.28515625" customWidth="1"/>
    <col min="20" max="20" width="8.85546875" customWidth="1"/>
  </cols>
  <sheetData>
    <row r="1" spans="1:12" ht="15.75" customHeight="1" x14ac:dyDescent="0.2">
      <c r="A1" s="881" t="s">
        <v>533</v>
      </c>
      <c r="B1" s="932" t="s">
        <v>534</v>
      </c>
      <c r="C1" s="837"/>
      <c r="D1" s="905" t="s">
        <v>535</v>
      </c>
      <c r="E1" s="906" t="s">
        <v>536</v>
      </c>
      <c r="F1" s="929" t="s">
        <v>537</v>
      </c>
    </row>
    <row r="2" spans="1:12" ht="15.75" customHeight="1" x14ac:dyDescent="0.2">
      <c r="A2" s="837"/>
      <c r="B2" s="34" t="s">
        <v>538</v>
      </c>
      <c r="C2" s="34" t="s">
        <v>539</v>
      </c>
      <c r="D2" s="837"/>
      <c r="E2" s="837"/>
      <c r="F2" s="837"/>
      <c r="G2" s="822" t="s">
        <v>1611</v>
      </c>
      <c r="H2" s="822" t="s">
        <v>1610</v>
      </c>
      <c r="K2" s="822"/>
      <c r="L2" s="822"/>
    </row>
    <row r="3" spans="1:12" ht="15.75" customHeight="1" x14ac:dyDescent="0.2">
      <c r="A3" s="365" t="s">
        <v>496</v>
      </c>
      <c r="B3" s="137">
        <v>0.37</v>
      </c>
      <c r="C3" s="137">
        <v>0.127</v>
      </c>
      <c r="D3" s="477">
        <v>0.05</v>
      </c>
      <c r="E3" s="477">
        <v>0.7</v>
      </c>
      <c r="F3" s="541">
        <v>5</v>
      </c>
      <c r="G3">
        <v>1</v>
      </c>
      <c r="H3">
        <f>G3*E3</f>
        <v>0.7</v>
      </c>
      <c r="J3" s="822"/>
      <c r="K3" s="822"/>
      <c r="L3" s="822"/>
    </row>
    <row r="4" spans="1:12" ht="15.75" customHeight="1" x14ac:dyDescent="0.2">
      <c r="A4" s="365" t="s">
        <v>499</v>
      </c>
      <c r="B4" s="137">
        <v>0.37</v>
      </c>
      <c r="C4" s="137">
        <v>0.112</v>
      </c>
      <c r="D4" s="477">
        <v>2</v>
      </c>
      <c r="E4" s="477">
        <v>0.4</v>
      </c>
      <c r="F4" s="541">
        <v>5</v>
      </c>
      <c r="G4">
        <v>44</v>
      </c>
      <c r="H4">
        <f t="shared" ref="H4:H12" si="0">G4*E4</f>
        <v>17.600000000000001</v>
      </c>
      <c r="J4" s="822"/>
      <c r="K4" s="822"/>
      <c r="L4" s="822"/>
    </row>
    <row r="5" spans="1:12" ht="15.75" customHeight="1" x14ac:dyDescent="0.2">
      <c r="A5" s="365" t="s">
        <v>502</v>
      </c>
      <c r="B5" s="137">
        <v>0.37</v>
      </c>
      <c r="C5" s="137">
        <v>0.112</v>
      </c>
      <c r="D5" s="477">
        <v>4</v>
      </c>
      <c r="E5" s="477">
        <v>0.3</v>
      </c>
      <c r="F5" s="541">
        <v>5</v>
      </c>
      <c r="G5">
        <v>53</v>
      </c>
      <c r="H5">
        <f t="shared" si="0"/>
        <v>15.899999999999999</v>
      </c>
      <c r="J5" s="822"/>
      <c r="K5" s="822"/>
      <c r="L5" s="822"/>
    </row>
    <row r="6" spans="1:12" ht="15.75" customHeight="1" x14ac:dyDescent="0.2">
      <c r="A6" s="365" t="s">
        <v>504</v>
      </c>
      <c r="B6" s="137">
        <v>0.37</v>
      </c>
      <c r="C6" s="137">
        <v>0.57499999999999996</v>
      </c>
      <c r="D6" s="477">
        <v>0.5</v>
      </c>
      <c r="E6" s="477">
        <v>7.0000000000000001E-3</v>
      </c>
      <c r="F6" s="541">
        <v>5</v>
      </c>
      <c r="G6">
        <v>2083</v>
      </c>
      <c r="H6">
        <f t="shared" si="0"/>
        <v>14.581</v>
      </c>
      <c r="J6" s="822"/>
      <c r="K6" s="822"/>
      <c r="L6" s="822"/>
    </row>
    <row r="7" spans="1:12" ht="15.75" customHeight="1" x14ac:dyDescent="0.2">
      <c r="A7" s="365" t="s">
        <v>506</v>
      </c>
      <c r="B7" s="137">
        <v>0.37</v>
      </c>
      <c r="C7" s="137">
        <v>0.42899999999999999</v>
      </c>
      <c r="D7" s="477">
        <v>0.6</v>
      </c>
      <c r="E7" s="477">
        <v>0.7</v>
      </c>
      <c r="F7" s="541">
        <v>5</v>
      </c>
      <c r="G7">
        <v>22</v>
      </c>
      <c r="H7">
        <f t="shared" si="0"/>
        <v>15.399999999999999</v>
      </c>
      <c r="J7" s="822"/>
      <c r="K7" s="822"/>
      <c r="L7" s="822"/>
    </row>
    <row r="8" spans="1:12" ht="15.75" customHeight="1" x14ac:dyDescent="0.2">
      <c r="A8" s="365" t="s">
        <v>508</v>
      </c>
      <c r="B8" s="137">
        <v>0.37</v>
      </c>
      <c r="C8" s="137">
        <v>9.5000000000000001E-2</v>
      </c>
      <c r="D8" s="477">
        <v>1</v>
      </c>
      <c r="E8" s="477">
        <v>0.1</v>
      </c>
      <c r="F8" s="137">
        <v>1.5</v>
      </c>
      <c r="G8">
        <v>159</v>
      </c>
      <c r="H8">
        <f t="shared" si="0"/>
        <v>15.9</v>
      </c>
      <c r="J8" s="822"/>
      <c r="K8" s="822"/>
      <c r="L8" s="822"/>
    </row>
    <row r="9" spans="1:12" ht="15.75" customHeight="1" x14ac:dyDescent="0.2">
      <c r="A9" s="365" t="s">
        <v>510</v>
      </c>
      <c r="B9" s="137">
        <v>0.37</v>
      </c>
      <c r="C9" s="137">
        <v>5.1999999999999998E-2</v>
      </c>
      <c r="D9" s="477">
        <v>0.4</v>
      </c>
      <c r="E9" s="477">
        <v>0.01</v>
      </c>
      <c r="F9" s="137">
        <v>3.5</v>
      </c>
      <c r="G9">
        <v>1754</v>
      </c>
      <c r="H9">
        <f t="shared" si="0"/>
        <v>17.54</v>
      </c>
      <c r="J9" s="822"/>
      <c r="K9" s="822"/>
      <c r="L9" s="822"/>
    </row>
    <row r="10" spans="1:12" ht="15.75" customHeight="1" x14ac:dyDescent="0.2">
      <c r="A10" s="365" t="s">
        <v>511</v>
      </c>
      <c r="B10" s="137">
        <v>0.37</v>
      </c>
      <c r="C10" s="137">
        <v>4.7E-2</v>
      </c>
      <c r="D10" s="477">
        <v>4</v>
      </c>
      <c r="E10" s="477">
        <v>5.0000000000000001E-3</v>
      </c>
      <c r="F10" s="137">
        <v>1.6</v>
      </c>
      <c r="G10" s="823">
        <v>10000</v>
      </c>
      <c r="H10">
        <v>50</v>
      </c>
      <c r="I10">
        <v>3448</v>
      </c>
      <c r="J10">
        <f>I10*E10</f>
        <v>17.240000000000002</v>
      </c>
      <c r="K10" s="822"/>
      <c r="L10" s="822"/>
    </row>
    <row r="11" spans="1:12" ht="15.75" customHeight="1" x14ac:dyDescent="0.2">
      <c r="A11" s="365" t="s">
        <v>513</v>
      </c>
      <c r="B11" s="137">
        <v>0.37</v>
      </c>
      <c r="C11" s="137">
        <v>5.1999999999999998E-2</v>
      </c>
      <c r="D11" s="477">
        <v>4</v>
      </c>
      <c r="E11" s="477">
        <v>7.0000000000000001E-3</v>
      </c>
      <c r="F11" s="137">
        <v>1.5</v>
      </c>
      <c r="G11">
        <v>1136</v>
      </c>
      <c r="H11">
        <f t="shared" si="0"/>
        <v>7.952</v>
      </c>
      <c r="J11" s="822"/>
      <c r="K11" s="822"/>
      <c r="L11" s="822"/>
    </row>
    <row r="12" spans="1:12" ht="15.75" customHeight="1" x14ac:dyDescent="0.2">
      <c r="A12" s="365" t="s">
        <v>540</v>
      </c>
      <c r="B12" s="137">
        <v>0.37</v>
      </c>
      <c r="C12" s="542">
        <v>0.37</v>
      </c>
      <c r="D12" s="477">
        <v>0.1</v>
      </c>
      <c r="E12" s="477">
        <v>0.9</v>
      </c>
      <c r="F12" s="541">
        <v>5</v>
      </c>
      <c r="G12">
        <v>1E-3</v>
      </c>
      <c r="H12">
        <f t="shared" si="0"/>
        <v>9.0000000000000008E-4</v>
      </c>
      <c r="J12" s="822"/>
      <c r="K12" s="822"/>
      <c r="L12" s="822"/>
    </row>
    <row r="13" spans="1:12" ht="15.75" customHeight="1" x14ac:dyDescent="0.2">
      <c r="A13" s="365" t="s">
        <v>542</v>
      </c>
      <c r="B13" s="137">
        <v>0.37</v>
      </c>
      <c r="C13" s="137"/>
      <c r="D13" s="137"/>
      <c r="E13" s="137"/>
      <c r="F13" s="137">
        <v>4.5</v>
      </c>
      <c r="H13">
        <v>0.01</v>
      </c>
    </row>
    <row r="14" spans="1:12" ht="15.75" customHeight="1" x14ac:dyDescent="0.2">
      <c r="A14" s="365" t="s">
        <v>543</v>
      </c>
      <c r="B14" s="137">
        <v>0.37</v>
      </c>
      <c r="C14" s="137"/>
      <c r="D14" s="137"/>
      <c r="E14" s="137"/>
      <c r="F14" s="541">
        <v>5</v>
      </c>
      <c r="H14">
        <v>0.01</v>
      </c>
    </row>
    <row r="15" spans="1:12" ht="15.75" customHeight="1" x14ac:dyDescent="0.2">
      <c r="A15" s="365" t="s">
        <v>515</v>
      </c>
      <c r="B15" s="137"/>
      <c r="C15" s="137">
        <v>0.254</v>
      </c>
      <c r="D15" s="477">
        <v>0.04</v>
      </c>
      <c r="E15" s="477">
        <v>0.8</v>
      </c>
      <c r="F15" s="137"/>
    </row>
    <row r="18" spans="9:30" ht="15.75" customHeight="1" x14ac:dyDescent="0.2">
      <c r="I18" s="886" t="s">
        <v>108</v>
      </c>
      <c r="J18" s="881" t="s">
        <v>447</v>
      </c>
      <c r="K18" s="885" t="s">
        <v>130</v>
      </c>
      <c r="L18" s="837"/>
      <c r="M18" s="837"/>
      <c r="N18" s="906" t="s">
        <v>131</v>
      </c>
      <c r="O18" s="837"/>
      <c r="P18" s="837"/>
      <c r="Q18" s="837"/>
      <c r="R18" s="837"/>
      <c r="S18" s="837"/>
      <c r="T18" s="837"/>
      <c r="U18" s="953" t="s">
        <v>130</v>
      </c>
      <c r="V18" s="837"/>
      <c r="W18" s="837"/>
      <c r="X18" s="956" t="s">
        <v>131</v>
      </c>
      <c r="Y18" s="837"/>
      <c r="Z18" s="837"/>
      <c r="AA18" s="837"/>
      <c r="AB18" s="837"/>
      <c r="AC18" s="837"/>
      <c r="AD18" s="898"/>
    </row>
    <row r="19" spans="9:30" ht="15.75" customHeight="1" x14ac:dyDescent="0.2">
      <c r="I19" s="837"/>
      <c r="J19" s="837"/>
      <c r="K19" s="38" t="s">
        <v>175</v>
      </c>
      <c r="L19" s="46" t="s">
        <v>176</v>
      </c>
      <c r="M19" s="40" t="s">
        <v>177</v>
      </c>
      <c r="N19" s="43" t="s">
        <v>178</v>
      </c>
      <c r="O19" s="32" t="s">
        <v>179</v>
      </c>
      <c r="P19" s="35" t="s">
        <v>180</v>
      </c>
      <c r="Q19" s="33" t="s">
        <v>181</v>
      </c>
      <c r="R19" s="47" t="s">
        <v>182</v>
      </c>
      <c r="S19" s="26" t="s">
        <v>183</v>
      </c>
      <c r="T19" s="30" t="s">
        <v>184</v>
      </c>
      <c r="U19" s="424" t="s">
        <v>175</v>
      </c>
      <c r="V19" s="425" t="s">
        <v>176</v>
      </c>
      <c r="W19" s="426" t="s">
        <v>177</v>
      </c>
      <c r="X19" s="427" t="s">
        <v>178</v>
      </c>
      <c r="Y19" s="49" t="s">
        <v>179</v>
      </c>
      <c r="Z19" s="428" t="s">
        <v>180</v>
      </c>
      <c r="AA19" s="429" t="s">
        <v>181</v>
      </c>
      <c r="AB19" s="430" t="s">
        <v>182</v>
      </c>
      <c r="AC19" s="431" t="s">
        <v>183</v>
      </c>
      <c r="AD19" s="432" t="s">
        <v>184</v>
      </c>
    </row>
    <row r="20" spans="9:30" ht="15.75" customHeight="1" x14ac:dyDescent="0.2">
      <c r="I20" s="911" t="s">
        <v>459</v>
      </c>
      <c r="J20" s="55" t="s">
        <v>460</v>
      </c>
      <c r="K20" s="59">
        <v>21</v>
      </c>
      <c r="L20" s="59">
        <v>0</v>
      </c>
      <c r="M20" s="59">
        <v>0</v>
      </c>
      <c r="N20" s="59">
        <v>0</v>
      </c>
      <c r="O20" s="59">
        <v>0</v>
      </c>
      <c r="P20" s="59">
        <v>0</v>
      </c>
      <c r="Q20" s="59">
        <v>0</v>
      </c>
      <c r="R20" s="59">
        <v>0</v>
      </c>
      <c r="S20" s="59">
        <v>0</v>
      </c>
      <c r="T20" s="367">
        <v>0</v>
      </c>
      <c r="U20" s="186">
        <f>IF(K20/Main!$D$7 = 0, "", K20/Main!$D$7)</f>
        <v>7</v>
      </c>
      <c r="V20" s="186" t="str">
        <f>IF(L20/Main!$D$7 = 0, "", L20/Main!$D$7)</f>
        <v/>
      </c>
      <c r="W20" s="186" t="str">
        <f>IF(M20/Main!$D$7 = 0, "", M20/Main!$D$7)</f>
        <v/>
      </c>
      <c r="X20" s="186" t="str">
        <f>IF(N20/Main!$D$7 = 0, "", N20/Main!$D$7)</f>
        <v/>
      </c>
      <c r="Y20" s="186" t="str">
        <f>IF(O20/Main!$D$7 = 0, "", O20/Main!$D$7)</f>
        <v/>
      </c>
      <c r="Z20" s="186" t="str">
        <f>IF(P20/Main!$D$7 = 0, "", P20/Main!$D$7)</f>
        <v/>
      </c>
      <c r="AA20" s="186" t="str">
        <f>IF(Q20/Main!$D$7 = 0, "", Q20/Main!$D$7)</f>
        <v/>
      </c>
      <c r="AB20" s="186" t="str">
        <f>IF(R20/Main!$D$7 = 0, "", R20/Main!$D$7)</f>
        <v/>
      </c>
      <c r="AC20" s="186" t="str">
        <f>IF(S20/Main!$D$7 = 0, "", S20/Main!$D$7)</f>
        <v/>
      </c>
      <c r="AD20" s="186" t="str">
        <f>IF(T20/Main!$D$7 = 0, "", T20/Main!$D$7)</f>
        <v/>
      </c>
    </row>
    <row r="21" spans="9:30" ht="15.75" customHeight="1" x14ac:dyDescent="0.2">
      <c r="I21" s="864"/>
      <c r="J21" s="135" t="s">
        <v>461</v>
      </c>
      <c r="K21" s="788">
        <v>3.5</v>
      </c>
      <c r="L21" s="788">
        <v>0</v>
      </c>
      <c r="M21" s="788">
        <v>0</v>
      </c>
      <c r="N21" s="788">
        <v>0</v>
      </c>
      <c r="O21" s="788">
        <v>0</v>
      </c>
      <c r="P21" s="788">
        <v>0</v>
      </c>
      <c r="Q21" s="788">
        <v>0</v>
      </c>
      <c r="R21" s="788">
        <v>0</v>
      </c>
      <c r="S21" s="788">
        <v>0</v>
      </c>
      <c r="T21" s="414">
        <v>0</v>
      </c>
      <c r="U21" s="186">
        <f>IF(K21/Main!$D$7 = 0, "", K21/Main!$D$7)</f>
        <v>1.1666666666666667</v>
      </c>
      <c r="V21" s="186" t="str">
        <f>IF(L21/Main!$D$7 = 0, "", L21/Main!$D$7)</f>
        <v/>
      </c>
      <c r="W21" s="186" t="str">
        <f>IF(M21/Main!$D$7 = 0, "", M21/Main!$D$7)</f>
        <v/>
      </c>
      <c r="X21" s="186" t="str">
        <f>IF(N21/Main!$D$7 = 0, "", N21/Main!$D$7)</f>
        <v/>
      </c>
      <c r="Y21" s="186" t="str">
        <f>IF(O21/Main!$D$7 = 0, "", O21/Main!$D$7)</f>
        <v/>
      </c>
      <c r="Z21" s="186" t="str">
        <f>IF(P21/Main!$D$7 = 0, "", P21/Main!$D$7)</f>
        <v/>
      </c>
      <c r="AA21" s="186" t="str">
        <f>IF(Q21/Main!$D$7 = 0, "", Q21/Main!$D$7)</f>
        <v/>
      </c>
      <c r="AB21" s="186" t="str">
        <f>IF(R21/Main!$D$7 = 0, "", R21/Main!$D$7)</f>
        <v/>
      </c>
      <c r="AC21" s="186" t="str">
        <f>IF(S21/Main!$D$7 = 0, "", S21/Main!$D$7)</f>
        <v/>
      </c>
      <c r="AD21" s="186" t="str">
        <f>IF(T21/Main!$D$7 = 0, "", T21/Main!$D$7)</f>
        <v/>
      </c>
    </row>
    <row r="22" spans="9:30" ht="15.75" customHeight="1" x14ac:dyDescent="0.2">
      <c r="I22" s="864"/>
      <c r="J22" s="135" t="s">
        <v>462</v>
      </c>
      <c r="K22" s="788">
        <v>5</v>
      </c>
      <c r="L22" s="788">
        <v>0</v>
      </c>
      <c r="M22" s="788">
        <v>0</v>
      </c>
      <c r="N22" s="788">
        <v>0</v>
      </c>
      <c r="O22" s="788">
        <v>0</v>
      </c>
      <c r="P22" s="788">
        <v>0</v>
      </c>
      <c r="Q22" s="788">
        <v>0</v>
      </c>
      <c r="R22" s="788">
        <v>0</v>
      </c>
      <c r="S22" s="788">
        <v>0</v>
      </c>
      <c r="T22" s="414">
        <v>0</v>
      </c>
      <c r="U22" s="186">
        <f>IF(K22/Main!$D$7 = 0, "", K22/Main!$D$7)</f>
        <v>1.6666666666666667</v>
      </c>
      <c r="V22" s="186" t="str">
        <f>IF(L22/Main!$D$7 = 0, "", L22/Main!$D$7)</f>
        <v/>
      </c>
      <c r="W22" s="186" t="str">
        <f>IF(M22/Main!$D$7 = 0, "", M22/Main!$D$7)</f>
        <v/>
      </c>
      <c r="X22" s="186" t="str">
        <f>IF(N22/Main!$D$7 = 0, "", N22/Main!$D$7)</f>
        <v/>
      </c>
      <c r="Y22" s="186" t="str">
        <f>IF(O22/Main!$D$7 = 0, "", O22/Main!$D$7)</f>
        <v/>
      </c>
      <c r="Z22" s="186" t="str">
        <f>IF(P22/Main!$D$7 = 0, "", P22/Main!$D$7)</f>
        <v/>
      </c>
      <c r="AA22" s="186" t="str">
        <f>IF(Q22/Main!$D$7 = 0, "", Q22/Main!$D$7)</f>
        <v/>
      </c>
      <c r="AB22" s="186" t="str">
        <f>IF(R22/Main!$D$7 = 0, "", R22/Main!$D$7)</f>
        <v/>
      </c>
      <c r="AC22" s="186" t="str">
        <f>IF(S22/Main!$D$7 = 0, "", S22/Main!$D$7)</f>
        <v/>
      </c>
      <c r="AD22" s="186" t="str">
        <f>IF(T22/Main!$D$7 = 0, "", T22/Main!$D$7)</f>
        <v/>
      </c>
    </row>
    <row r="23" spans="9:30" ht="15.75" customHeight="1" x14ac:dyDescent="0.2">
      <c r="I23" s="864"/>
      <c r="J23" s="135" t="s">
        <v>463</v>
      </c>
      <c r="K23" s="788">
        <v>30</v>
      </c>
      <c r="L23" s="788">
        <v>0</v>
      </c>
      <c r="M23" s="788">
        <v>0</v>
      </c>
      <c r="N23" s="788">
        <v>0</v>
      </c>
      <c r="O23" s="788">
        <v>0</v>
      </c>
      <c r="P23" s="788">
        <v>0</v>
      </c>
      <c r="Q23" s="788">
        <v>0</v>
      </c>
      <c r="R23" s="788">
        <v>0</v>
      </c>
      <c r="S23" s="788">
        <v>0</v>
      </c>
      <c r="T23" s="414">
        <v>0</v>
      </c>
      <c r="U23" s="186">
        <f>IF(K23/Main!$D$7 = 0, "", K23/Main!$D$7)</f>
        <v>10</v>
      </c>
      <c r="V23" s="186" t="str">
        <f>IF(L23/Main!$D$7 = 0, "", L23/Main!$D$7)</f>
        <v/>
      </c>
      <c r="W23" s="186" t="str">
        <f>IF(M23/Main!$D$7 = 0, "", M23/Main!$D$7)</f>
        <v/>
      </c>
      <c r="X23" s="186" t="str">
        <f>IF(N23/Main!$D$7 = 0, "", N23/Main!$D$7)</f>
        <v/>
      </c>
      <c r="Y23" s="186" t="str">
        <f>IF(O23/Main!$D$7 = 0, "", O23/Main!$D$7)</f>
        <v/>
      </c>
      <c r="Z23" s="186" t="str">
        <f>IF(P23/Main!$D$7 = 0, "", P23/Main!$D$7)</f>
        <v/>
      </c>
      <c r="AA23" s="186" t="str">
        <f>IF(Q23/Main!$D$7 = 0, "", Q23/Main!$D$7)</f>
        <v/>
      </c>
      <c r="AB23" s="186" t="str">
        <f>IF(R23/Main!$D$7 = 0, "", R23/Main!$D$7)</f>
        <v/>
      </c>
      <c r="AC23" s="186" t="str">
        <f>IF(S23/Main!$D$7 = 0, "", S23/Main!$D$7)</f>
        <v/>
      </c>
      <c r="AD23" s="186" t="str">
        <f>IF(T23/Main!$D$7 = 0, "", T23/Main!$D$7)</f>
        <v/>
      </c>
    </row>
    <row r="24" spans="9:30" ht="15.75" customHeight="1" x14ac:dyDescent="0.2">
      <c r="I24" s="864"/>
      <c r="J24" s="135" t="s">
        <v>464</v>
      </c>
      <c r="K24" s="788">
        <v>10</v>
      </c>
      <c r="L24" s="788">
        <v>0</v>
      </c>
      <c r="M24" s="788">
        <v>0</v>
      </c>
      <c r="N24" s="788">
        <v>0</v>
      </c>
      <c r="O24" s="788">
        <v>0</v>
      </c>
      <c r="P24" s="788">
        <v>0</v>
      </c>
      <c r="Q24" s="788">
        <v>0</v>
      </c>
      <c r="R24" s="788">
        <v>0</v>
      </c>
      <c r="S24" s="788">
        <v>0</v>
      </c>
      <c r="T24" s="414">
        <v>0</v>
      </c>
      <c r="U24" s="186">
        <f>IF(K24/Main!$D$7 = 0, "", K24/Main!$D$7)</f>
        <v>3.3333333333333335</v>
      </c>
      <c r="V24" s="186" t="str">
        <f>IF(L24/Main!$D$7 = 0, "", L24/Main!$D$7)</f>
        <v/>
      </c>
      <c r="W24" s="186" t="str">
        <f>IF(M24/Main!$D$7 = 0, "", M24/Main!$D$7)</f>
        <v/>
      </c>
      <c r="X24" s="186" t="str">
        <f>IF(N24/Main!$D$7 = 0, "", N24/Main!$D$7)</f>
        <v/>
      </c>
      <c r="Y24" s="186" t="str">
        <f>IF(O24/Main!$D$7 = 0, "", O24/Main!$D$7)</f>
        <v/>
      </c>
      <c r="Z24" s="186" t="str">
        <f>IF(P24/Main!$D$7 = 0, "", P24/Main!$D$7)</f>
        <v/>
      </c>
      <c r="AA24" s="186" t="str">
        <f>IF(Q24/Main!$D$7 = 0, "", Q24/Main!$D$7)</f>
        <v/>
      </c>
      <c r="AB24" s="186" t="str">
        <f>IF(R24/Main!$D$7 = 0, "", R24/Main!$D$7)</f>
        <v/>
      </c>
      <c r="AC24" s="186" t="str">
        <f>IF(S24/Main!$D$7 = 0, "", S24/Main!$D$7)</f>
        <v/>
      </c>
      <c r="AD24" s="186" t="str">
        <f>IF(T24/Main!$D$7 = 0, "", T24/Main!$D$7)</f>
        <v/>
      </c>
    </row>
    <row r="25" spans="9:30" ht="15.75" customHeight="1" x14ac:dyDescent="0.2">
      <c r="I25" s="864"/>
      <c r="J25" s="135" t="s">
        <v>158</v>
      </c>
      <c r="K25" s="788">
        <v>7</v>
      </c>
      <c r="L25" s="788">
        <v>0</v>
      </c>
      <c r="M25" s="788">
        <v>0</v>
      </c>
      <c r="N25" s="788">
        <v>0</v>
      </c>
      <c r="O25" s="788">
        <v>0</v>
      </c>
      <c r="P25" s="788">
        <v>0</v>
      </c>
      <c r="Q25" s="788">
        <v>0</v>
      </c>
      <c r="R25" s="788">
        <v>0</v>
      </c>
      <c r="S25" s="788">
        <v>0</v>
      </c>
      <c r="T25" s="414">
        <v>0</v>
      </c>
      <c r="U25" s="186">
        <f>IF(K25/Main!$D$7 = 0, "", K25/Main!$D$7)</f>
        <v>2.3333333333333335</v>
      </c>
      <c r="V25" s="186" t="str">
        <f>IF(L25/Main!$D$7 = 0, "", L25/Main!$D$7)</f>
        <v/>
      </c>
      <c r="W25" s="186" t="str">
        <f>IF(M25/Main!$D$7 = 0, "", M25/Main!$D$7)</f>
        <v/>
      </c>
      <c r="X25" s="186" t="str">
        <f>IF(N25/Main!$D$7 = 0, "", N25/Main!$D$7)</f>
        <v/>
      </c>
      <c r="Y25" s="186" t="str">
        <f>IF(O25/Main!$D$7 = 0, "", O25/Main!$D$7)</f>
        <v/>
      </c>
      <c r="Z25" s="186" t="str">
        <f>IF(P25/Main!$D$7 = 0, "", P25/Main!$D$7)</f>
        <v/>
      </c>
      <c r="AA25" s="186" t="str">
        <f>IF(Q25/Main!$D$7 = 0, "", Q25/Main!$D$7)</f>
        <v/>
      </c>
      <c r="AB25" s="186" t="str">
        <f>IF(R25/Main!$D$7 = 0, "", R25/Main!$D$7)</f>
        <v/>
      </c>
      <c r="AC25" s="186" t="str">
        <f>IF(S25/Main!$D$7 = 0, "", S25/Main!$D$7)</f>
        <v/>
      </c>
      <c r="AD25" s="186" t="str">
        <f>IF(T25/Main!$D$7 = 0, "", T25/Main!$D$7)</f>
        <v/>
      </c>
    </row>
    <row r="26" spans="9:30" ht="15.75" customHeight="1" x14ac:dyDescent="0.2">
      <c r="I26" s="864"/>
      <c r="J26" s="135" t="s">
        <v>159</v>
      </c>
      <c r="K26" s="437">
        <v>20</v>
      </c>
      <c r="L26" s="788">
        <v>5</v>
      </c>
      <c r="M26" s="788">
        <v>0</v>
      </c>
      <c r="N26" s="788">
        <v>0</v>
      </c>
      <c r="O26" s="788">
        <v>0</v>
      </c>
      <c r="P26" s="788">
        <v>0</v>
      </c>
      <c r="Q26" s="788">
        <v>0</v>
      </c>
      <c r="R26" s="788">
        <v>0</v>
      </c>
      <c r="S26" s="788">
        <v>0</v>
      </c>
      <c r="T26" s="414">
        <v>0</v>
      </c>
      <c r="U26" s="186">
        <f>IF(K26/Main!$D$7 = 0, "", K26/Main!$D$7)</f>
        <v>6.666666666666667</v>
      </c>
      <c r="V26" s="186">
        <f>IF(L26/Main!$D$7 = 0, "", L26/Main!$D$7)</f>
        <v>1.6666666666666667</v>
      </c>
      <c r="W26" s="186" t="str">
        <f>IF(M26/Main!$D$7 = 0, "", M26/Main!$D$7)</f>
        <v/>
      </c>
      <c r="X26" s="186" t="str">
        <f>IF(N26/Main!$D$7 = 0, "", N26/Main!$D$7)</f>
        <v/>
      </c>
      <c r="Y26" s="186" t="str">
        <f>IF(O26/Main!$D$7 = 0, "", O26/Main!$D$7)</f>
        <v/>
      </c>
      <c r="Z26" s="186" t="str">
        <f>IF(P26/Main!$D$7 = 0, "", P26/Main!$D$7)</f>
        <v/>
      </c>
      <c r="AA26" s="186" t="str">
        <f>IF(Q26/Main!$D$7 = 0, "", Q26/Main!$D$7)</f>
        <v/>
      </c>
      <c r="AB26" s="186" t="str">
        <f>IF(R26/Main!$D$7 = 0, "", R26/Main!$D$7)</f>
        <v/>
      </c>
      <c r="AC26" s="186" t="str">
        <f>IF(S26/Main!$D$7 = 0, "", S26/Main!$D$7)</f>
        <v/>
      </c>
      <c r="AD26" s="186" t="str">
        <f>IF(T26/Main!$D$7 = 0, "", T26/Main!$D$7)</f>
        <v/>
      </c>
    </row>
    <row r="27" spans="9:30" ht="15.75" customHeight="1" x14ac:dyDescent="0.2">
      <c r="I27" s="864"/>
      <c r="J27" s="135" t="s">
        <v>465</v>
      </c>
      <c r="K27" s="788">
        <v>0.5</v>
      </c>
      <c r="L27" s="788">
        <v>0</v>
      </c>
      <c r="M27" s="788">
        <v>0</v>
      </c>
      <c r="N27" s="788">
        <v>0</v>
      </c>
      <c r="O27" s="788">
        <v>0.2</v>
      </c>
      <c r="P27" s="788">
        <v>0</v>
      </c>
      <c r="Q27" s="788">
        <v>0</v>
      </c>
      <c r="R27" s="788">
        <v>0</v>
      </c>
      <c r="S27" s="788">
        <v>0</v>
      </c>
      <c r="T27" s="414">
        <v>0</v>
      </c>
      <c r="U27" s="186">
        <f>IF(K27/Main!$D$7 = 0, "", K27/Main!$D$7)</f>
        <v>0.16666666666666666</v>
      </c>
      <c r="V27" s="186" t="str">
        <f>IF(L27/Main!$D$7 = 0, "", L27/Main!$D$7)</f>
        <v/>
      </c>
      <c r="W27" s="186" t="str">
        <f>IF(M27/Main!$D$7 = 0, "", M27/Main!$D$7)</f>
        <v/>
      </c>
      <c r="X27" s="186" t="str">
        <f>IF(N27/Main!$D$7 = 0, "", N27/Main!$D$7)</f>
        <v/>
      </c>
      <c r="Y27" s="186">
        <f>IF(O27/Main!$D$7 = 0, "", O27/Main!$D$7)</f>
        <v>6.6666666666666666E-2</v>
      </c>
      <c r="Z27" s="186" t="str">
        <f>IF(P27/Main!$D$7 = 0, "", P27/Main!$D$7)</f>
        <v/>
      </c>
      <c r="AA27" s="186" t="str">
        <f>IF(Q27/Main!$D$7 = 0, "", Q27/Main!$D$7)</f>
        <v/>
      </c>
      <c r="AB27" s="186" t="str">
        <f>IF(R27/Main!$D$7 = 0, "", R27/Main!$D$7)</f>
        <v/>
      </c>
      <c r="AC27" s="186" t="str">
        <f>IF(S27/Main!$D$7 = 0, "", S27/Main!$D$7)</f>
        <v/>
      </c>
      <c r="AD27" s="186" t="str">
        <f>IF(T27/Main!$D$7 = 0, "", T27/Main!$D$7)</f>
        <v/>
      </c>
    </row>
    <row r="28" spans="9:30" ht="15.75" customHeight="1" x14ac:dyDescent="0.2">
      <c r="I28" s="864"/>
      <c r="J28" s="135" t="s">
        <v>161</v>
      </c>
      <c r="K28" s="788">
        <v>1</v>
      </c>
      <c r="L28" s="788">
        <v>0</v>
      </c>
      <c r="M28" s="788">
        <v>0</v>
      </c>
      <c r="N28" s="788">
        <v>0</v>
      </c>
      <c r="O28" s="788">
        <v>5</v>
      </c>
      <c r="P28" s="788">
        <v>0</v>
      </c>
      <c r="Q28" s="788">
        <v>0</v>
      </c>
      <c r="R28" s="788">
        <v>0</v>
      </c>
      <c r="S28" s="788">
        <v>0</v>
      </c>
      <c r="T28" s="414">
        <v>0</v>
      </c>
      <c r="U28" s="186">
        <f>IF(K28/Main!$D$7 = 0, "", K28/Main!$D$7)</f>
        <v>0.33333333333333331</v>
      </c>
      <c r="V28" s="186" t="str">
        <f>IF(L28/Main!$D$7 = 0, "", L28/Main!$D$7)</f>
        <v/>
      </c>
      <c r="W28" s="186" t="str">
        <f>IF(M28/Main!$D$7 = 0, "", M28/Main!$D$7)</f>
        <v/>
      </c>
      <c r="X28" s="186" t="str">
        <f>IF(N28/Main!$D$7 = 0, "", N28/Main!$D$7)</f>
        <v/>
      </c>
      <c r="Y28" s="186">
        <f>IF(O28/Main!$D$7 = 0, "", O28/Main!$D$7)</f>
        <v>1.6666666666666667</v>
      </c>
      <c r="Z28" s="186" t="str">
        <f>IF(P28/Main!$D$7 = 0, "", P28/Main!$D$7)</f>
        <v/>
      </c>
      <c r="AA28" s="186" t="str">
        <f>IF(Q28/Main!$D$7 = 0, "", Q28/Main!$D$7)</f>
        <v/>
      </c>
      <c r="AB28" s="186" t="str">
        <f>IF(R28/Main!$D$7 = 0, "", R28/Main!$D$7)</f>
        <v/>
      </c>
      <c r="AC28" s="186" t="str">
        <f>IF(S28/Main!$D$7 = 0, "", S28/Main!$D$7)</f>
        <v/>
      </c>
      <c r="AD28" s="186" t="str">
        <f>IF(T28/Main!$D$7 = 0, "", T28/Main!$D$7)</f>
        <v/>
      </c>
    </row>
    <row r="29" spans="9:30" ht="15.75" customHeight="1" x14ac:dyDescent="0.2">
      <c r="I29" s="864"/>
      <c r="J29" s="135" t="s">
        <v>466</v>
      </c>
      <c r="K29" s="788">
        <v>0</v>
      </c>
      <c r="L29" s="788">
        <v>10</v>
      </c>
      <c r="M29" s="788">
        <v>0</v>
      </c>
      <c r="N29" s="788">
        <v>0</v>
      </c>
      <c r="O29" s="788">
        <v>8</v>
      </c>
      <c r="P29" s="788">
        <v>0</v>
      </c>
      <c r="Q29" s="788">
        <v>0</v>
      </c>
      <c r="R29" s="788">
        <v>0</v>
      </c>
      <c r="S29" s="788">
        <v>0</v>
      </c>
      <c r="T29" s="414">
        <v>0</v>
      </c>
      <c r="U29" s="186" t="str">
        <f>IF(K29/Main!$D$7 = 0, "", K29/Main!$D$7)</f>
        <v/>
      </c>
      <c r="V29" s="186">
        <f>IF(L29/Main!$D$7 = 0, "", L29/Main!$D$7)</f>
        <v>3.3333333333333335</v>
      </c>
      <c r="W29" s="186" t="str">
        <f>IF(M29/Main!$D$7 = 0, "", M29/Main!$D$7)</f>
        <v/>
      </c>
      <c r="X29" s="186" t="str">
        <f>IF(N29/Main!$D$7 = 0, "", N29/Main!$D$7)</f>
        <v/>
      </c>
      <c r="Y29" s="186">
        <f>IF(O29/Main!$D$7 = 0, "", O29/Main!$D$7)</f>
        <v>2.6666666666666665</v>
      </c>
      <c r="Z29" s="186" t="str">
        <f>IF(P29/Main!$D$7 = 0, "", P29/Main!$D$7)</f>
        <v/>
      </c>
      <c r="AA29" s="186" t="str">
        <f>IF(Q29/Main!$D$7 = 0, "", Q29/Main!$D$7)</f>
        <v/>
      </c>
      <c r="AB29" s="186" t="str">
        <f>IF(R29/Main!$D$7 = 0, "", R29/Main!$D$7)</f>
        <v/>
      </c>
      <c r="AC29" s="186" t="str">
        <f>IF(S29/Main!$D$7 = 0, "", S29/Main!$D$7)</f>
        <v/>
      </c>
      <c r="AD29" s="186" t="str">
        <f>IF(T29/Main!$D$7 = 0, "", T29/Main!$D$7)</f>
        <v/>
      </c>
    </row>
    <row r="30" spans="9:30" ht="15.75" customHeight="1" x14ac:dyDescent="0.2">
      <c r="I30" s="864"/>
      <c r="J30" s="135" t="s">
        <v>467</v>
      </c>
      <c r="K30" s="788">
        <v>10</v>
      </c>
      <c r="L30" s="788">
        <v>2</v>
      </c>
      <c r="M30" s="788">
        <v>0</v>
      </c>
      <c r="N30" s="788">
        <v>0</v>
      </c>
      <c r="O30" s="788">
        <v>1</v>
      </c>
      <c r="P30" s="788">
        <v>0</v>
      </c>
      <c r="Q30" s="788">
        <v>0</v>
      </c>
      <c r="R30" s="788">
        <v>0</v>
      </c>
      <c r="S30" s="788">
        <v>0</v>
      </c>
      <c r="T30" s="414">
        <v>0</v>
      </c>
      <c r="U30" s="186">
        <f>IF(K30/Main!$D$7 = 0, "", K30/Main!$D$7)</f>
        <v>3.3333333333333335</v>
      </c>
      <c r="V30" s="186">
        <f>IF(L30/Main!$D$7 = 0, "", L30/Main!$D$7)</f>
        <v>0.66666666666666663</v>
      </c>
      <c r="W30" s="186" t="str">
        <f>IF(M30/Main!$D$7 = 0, "", M30/Main!$D$7)</f>
        <v/>
      </c>
      <c r="X30" s="186" t="str">
        <f>IF(N30/Main!$D$7 = 0, "", N30/Main!$D$7)</f>
        <v/>
      </c>
      <c r="Y30" s="186">
        <f>IF(O30/Main!$D$7 = 0, "", O30/Main!$D$7)</f>
        <v>0.33333333333333331</v>
      </c>
      <c r="Z30" s="186" t="str">
        <f>IF(P30/Main!$D$7 = 0, "", P30/Main!$D$7)</f>
        <v/>
      </c>
      <c r="AA30" s="186" t="str">
        <f>IF(Q30/Main!$D$7 = 0, "", Q30/Main!$D$7)</f>
        <v/>
      </c>
      <c r="AB30" s="186" t="str">
        <f>IF(R30/Main!$D$7 = 0, "", R30/Main!$D$7)</f>
        <v/>
      </c>
      <c r="AC30" s="186" t="str">
        <f>IF(S30/Main!$D$7 = 0, "", S30/Main!$D$7)</f>
        <v/>
      </c>
      <c r="AD30" s="186" t="str">
        <f>IF(T30/Main!$D$7 = 0, "", T30/Main!$D$7)</f>
        <v/>
      </c>
    </row>
    <row r="31" spans="9:30" ht="15.75" customHeight="1" x14ac:dyDescent="0.2">
      <c r="I31" s="864"/>
      <c r="J31" s="135" t="s">
        <v>468</v>
      </c>
      <c r="K31" s="788">
        <v>12</v>
      </c>
      <c r="L31" s="788">
        <v>5</v>
      </c>
      <c r="M31" s="788">
        <v>3</v>
      </c>
      <c r="N31" s="788">
        <v>0</v>
      </c>
      <c r="O31" s="788">
        <v>0</v>
      </c>
      <c r="P31" s="788">
        <v>0</v>
      </c>
      <c r="Q31" s="788">
        <v>0</v>
      </c>
      <c r="R31" s="788">
        <v>0</v>
      </c>
      <c r="S31" s="788">
        <v>0</v>
      </c>
      <c r="T31" s="414">
        <v>0</v>
      </c>
      <c r="U31" s="186">
        <f>IF(K31/Main!$D$7 = 0, "", K31/Main!$D$7)</f>
        <v>4</v>
      </c>
      <c r="V31" s="186">
        <f>IF(L31/Main!$D$7 = 0, "", L31/Main!$D$7)</f>
        <v>1.6666666666666667</v>
      </c>
      <c r="W31" s="186">
        <f>IF(M31/Main!$D$7 = 0, "", M31/Main!$D$7)</f>
        <v>1</v>
      </c>
      <c r="X31" s="186" t="str">
        <f>IF(N31/Main!$D$7 = 0, "", N31/Main!$D$7)</f>
        <v/>
      </c>
      <c r="Y31" s="186" t="str">
        <f>IF(O31/Main!$D$7 = 0, "", O31/Main!$D$7)</f>
        <v/>
      </c>
      <c r="Z31" s="186" t="str">
        <f>IF(P31/Main!$D$7 = 0, "", P31/Main!$D$7)</f>
        <v/>
      </c>
      <c r="AA31" s="186" t="str">
        <f>IF(Q31/Main!$D$7 = 0, "", Q31/Main!$D$7)</f>
        <v/>
      </c>
      <c r="AB31" s="186" t="str">
        <f>IF(R31/Main!$D$7 = 0, "", R31/Main!$D$7)</f>
        <v/>
      </c>
      <c r="AC31" s="186" t="str">
        <f>IF(S31/Main!$D$7 = 0, "", S31/Main!$D$7)</f>
        <v/>
      </c>
      <c r="AD31" s="186" t="str">
        <f>IF(T31/Main!$D$7 = 0, "", T31/Main!$D$7)</f>
        <v/>
      </c>
    </row>
    <row r="32" spans="9:30" ht="15.75" customHeight="1" x14ac:dyDescent="0.2">
      <c r="I32" s="864"/>
      <c r="J32" s="135" t="s">
        <v>469</v>
      </c>
      <c r="K32" s="788">
        <v>0</v>
      </c>
      <c r="L32" s="788">
        <v>0</v>
      </c>
      <c r="M32" s="788">
        <v>0</v>
      </c>
      <c r="N32" s="788">
        <v>0</v>
      </c>
      <c r="O32" s="788">
        <v>15</v>
      </c>
      <c r="P32" s="788">
        <v>0</v>
      </c>
      <c r="Q32" s="788">
        <v>0</v>
      </c>
      <c r="R32" s="788">
        <v>0</v>
      </c>
      <c r="S32" s="788">
        <v>0</v>
      </c>
      <c r="T32" s="414">
        <v>0</v>
      </c>
      <c r="U32" s="186" t="str">
        <f>IF(K32/Main!$D$7 = 0, "", K32/Main!$D$7)</f>
        <v/>
      </c>
      <c r="V32" s="186" t="str">
        <f>IF(L32/Main!$D$7 = 0, "", L32/Main!$D$7)</f>
        <v/>
      </c>
      <c r="W32" s="186" t="str">
        <f>IF(M32/Main!$D$7 = 0, "", M32/Main!$D$7)</f>
        <v/>
      </c>
      <c r="X32" s="186" t="str">
        <f>IF(N32/Main!$D$7 = 0, "", N32/Main!$D$7)</f>
        <v/>
      </c>
      <c r="Y32" s="186">
        <f>IF(O32/Main!$D$7 = 0, "", O32/Main!$D$7)</f>
        <v>5</v>
      </c>
      <c r="Z32" s="186" t="str">
        <f>IF(P32/Main!$D$7 = 0, "", P32/Main!$D$7)</f>
        <v/>
      </c>
      <c r="AA32" s="186" t="str">
        <f>IF(Q32/Main!$D$7 = 0, "", Q32/Main!$D$7)</f>
        <v/>
      </c>
      <c r="AB32" s="186" t="str">
        <f>IF(R32/Main!$D$7 = 0, "", R32/Main!$D$7)</f>
        <v/>
      </c>
      <c r="AC32" s="186" t="str">
        <f>IF(S32/Main!$D$7 = 0, "", S32/Main!$D$7)</f>
        <v/>
      </c>
      <c r="AD32" s="186" t="str">
        <f>IF(T32/Main!$D$7 = 0, "", T32/Main!$D$7)</f>
        <v/>
      </c>
    </row>
    <row r="33" spans="9:30" ht="15.75" customHeight="1" x14ac:dyDescent="0.2">
      <c r="I33" s="864"/>
      <c r="J33" s="135" t="s">
        <v>470</v>
      </c>
      <c r="K33" s="788">
        <v>15</v>
      </c>
      <c r="L33" s="788">
        <v>0</v>
      </c>
      <c r="M33" s="788">
        <v>0</v>
      </c>
      <c r="N33" s="788">
        <v>0</v>
      </c>
      <c r="O33" s="788">
        <v>0</v>
      </c>
      <c r="P33" s="788">
        <v>5</v>
      </c>
      <c r="Q33" s="788">
        <v>0</v>
      </c>
      <c r="R33" s="788">
        <v>0</v>
      </c>
      <c r="S33" s="788">
        <v>0</v>
      </c>
      <c r="T33" s="414">
        <v>20</v>
      </c>
      <c r="U33" s="186">
        <f>IF(K33/Main!$D$7 = 0, "", K33/Main!$D$7)</f>
        <v>5</v>
      </c>
      <c r="V33" s="186" t="str">
        <f>IF(L33/Main!$D$7 = 0, "", L33/Main!$D$7)</f>
        <v/>
      </c>
      <c r="W33" s="186" t="str">
        <f>IF(M33/Main!$D$7 = 0, "", M33/Main!$D$7)</f>
        <v/>
      </c>
      <c r="X33" s="186" t="str">
        <f>IF(N33/Main!$D$7 = 0, "", N33/Main!$D$7)</f>
        <v/>
      </c>
      <c r="Y33" s="186" t="str">
        <f>IF(O33/Main!$D$7 = 0, "", O33/Main!$D$7)</f>
        <v/>
      </c>
      <c r="Z33" s="186">
        <f>IF(P33/Main!$D$7 = 0, "", P33/Main!$D$7)</f>
        <v>1.6666666666666667</v>
      </c>
      <c r="AA33" s="186" t="str">
        <f>IF(Q33/Main!$D$7 = 0, "", Q33/Main!$D$7)</f>
        <v/>
      </c>
      <c r="AB33" s="186" t="str">
        <f>IF(R33/Main!$D$7 = 0, "", R33/Main!$D$7)</f>
        <v/>
      </c>
      <c r="AC33" s="186" t="str">
        <f>IF(S33/Main!$D$7 = 0, "", S33/Main!$D$7)</f>
        <v/>
      </c>
      <c r="AD33" s="186">
        <f>IF(T33/Main!$D$7 = 0, "", T33/Main!$D$7)</f>
        <v>6.666666666666667</v>
      </c>
    </row>
    <row r="34" spans="9:30" ht="15.75" customHeight="1" x14ac:dyDescent="0.2">
      <c r="I34" s="864"/>
      <c r="J34" s="135" t="s">
        <v>471</v>
      </c>
      <c r="K34" s="788">
        <v>30</v>
      </c>
      <c r="L34" s="788">
        <v>0</v>
      </c>
      <c r="M34" s="788">
        <v>10</v>
      </c>
      <c r="N34" s="788">
        <v>0</v>
      </c>
      <c r="O34" s="788">
        <v>0</v>
      </c>
      <c r="P34" s="788">
        <v>0</v>
      </c>
      <c r="Q34" s="788">
        <v>1</v>
      </c>
      <c r="R34" s="788">
        <v>0.4</v>
      </c>
      <c r="S34" s="788">
        <v>0</v>
      </c>
      <c r="T34" s="414">
        <v>0</v>
      </c>
      <c r="U34" s="186">
        <f>IF(K34/Main!$D$7 = 0, "", K34/Main!$D$7)</f>
        <v>10</v>
      </c>
      <c r="V34" s="186" t="str">
        <f>IF(L34/Main!$D$7 = 0, "", L34/Main!$D$7)</f>
        <v/>
      </c>
      <c r="W34" s="186">
        <f>IF(M34/Main!$D$7 = 0, "", M34/Main!$D$7)</f>
        <v>3.3333333333333335</v>
      </c>
      <c r="X34" s="186" t="str">
        <f>IF(N34/Main!$D$7 = 0, "", N34/Main!$D$7)</f>
        <v/>
      </c>
      <c r="Y34" s="186" t="str">
        <f>IF(O34/Main!$D$7 = 0, "", O34/Main!$D$7)</f>
        <v/>
      </c>
      <c r="Z34" s="186" t="str">
        <f>IF(P34/Main!$D$7 = 0, "", P34/Main!$D$7)</f>
        <v/>
      </c>
      <c r="AA34" s="186">
        <f>IF(Q34/Main!$D$7 = 0, "", Q34/Main!$D$7)</f>
        <v>0.33333333333333331</v>
      </c>
      <c r="AB34" s="186">
        <f>IF(R34/Main!$D$7 = 0, "", R34/Main!$D$7)</f>
        <v>0.13333333333333333</v>
      </c>
      <c r="AC34" s="186" t="str">
        <f>IF(S34/Main!$D$7 = 0, "", S34/Main!$D$7)</f>
        <v/>
      </c>
      <c r="AD34" s="186" t="str">
        <f>IF(T34/Main!$D$7 = 0, "", T34/Main!$D$7)</f>
        <v/>
      </c>
    </row>
    <row r="35" spans="9:30" ht="15.75" customHeight="1" x14ac:dyDescent="0.2">
      <c r="I35" s="864"/>
      <c r="J35" s="135" t="s">
        <v>472</v>
      </c>
      <c r="K35" s="788">
        <v>10</v>
      </c>
      <c r="L35" s="788">
        <v>0</v>
      </c>
      <c r="M35" s="788">
        <v>0</v>
      </c>
      <c r="N35" s="788">
        <v>0</v>
      </c>
      <c r="O35" s="788">
        <v>0</v>
      </c>
      <c r="P35" s="788">
        <v>0</v>
      </c>
      <c r="Q35" s="788">
        <v>2</v>
      </c>
      <c r="R35" s="788">
        <v>0</v>
      </c>
      <c r="S35" s="788">
        <v>0</v>
      </c>
      <c r="T35" s="414">
        <v>0</v>
      </c>
      <c r="U35" s="186">
        <f>IF(K35/Main!$D$7 = 0, "", K35/Main!$D$7)</f>
        <v>3.3333333333333335</v>
      </c>
      <c r="V35" s="186" t="str">
        <f>IF(L35/Main!$D$7 = 0, "", L35/Main!$D$7)</f>
        <v/>
      </c>
      <c r="W35" s="186" t="str">
        <f>IF(M35/Main!$D$7 = 0, "", M35/Main!$D$7)</f>
        <v/>
      </c>
      <c r="X35" s="186" t="str">
        <f>IF(N35/Main!$D$7 = 0, "", N35/Main!$D$7)</f>
        <v/>
      </c>
      <c r="Y35" s="186" t="str">
        <f>IF(O35/Main!$D$7 = 0, "", O35/Main!$D$7)</f>
        <v/>
      </c>
      <c r="Z35" s="186" t="str">
        <f>IF(P35/Main!$D$7 = 0, "", P35/Main!$D$7)</f>
        <v/>
      </c>
      <c r="AA35" s="186">
        <f>IF(Q35/Main!$D$7 = 0, "", Q35/Main!$D$7)</f>
        <v>0.66666666666666663</v>
      </c>
      <c r="AB35" s="186" t="str">
        <f>IF(R35/Main!$D$7 = 0, "", R35/Main!$D$7)</f>
        <v/>
      </c>
      <c r="AC35" s="186" t="str">
        <f>IF(S35/Main!$D$7 = 0, "", S35/Main!$D$7)</f>
        <v/>
      </c>
      <c r="AD35" s="186" t="str">
        <f>IF(T35/Main!$D$7 = 0, "", T35/Main!$D$7)</f>
        <v/>
      </c>
    </row>
    <row r="36" spans="9:30" ht="15.75" customHeight="1" x14ac:dyDescent="0.2">
      <c r="I36" s="864"/>
      <c r="J36" s="135" t="s">
        <v>473</v>
      </c>
      <c r="K36" s="788">
        <v>600</v>
      </c>
      <c r="L36" s="788">
        <v>0</v>
      </c>
      <c r="M36" s="788">
        <v>220</v>
      </c>
      <c r="N36" s="788">
        <v>0</v>
      </c>
      <c r="O36" s="788">
        <v>0</v>
      </c>
      <c r="P36" s="788">
        <v>5</v>
      </c>
      <c r="Q36" s="788">
        <v>10</v>
      </c>
      <c r="R36" s="788">
        <v>0</v>
      </c>
      <c r="S36" s="788">
        <v>0</v>
      </c>
      <c r="T36" s="414">
        <v>0</v>
      </c>
      <c r="U36" s="186">
        <f>IF(K36/Main!$D$7 = 0, "", K36/Main!$D$7)</f>
        <v>200</v>
      </c>
      <c r="V36" s="186" t="str">
        <f>IF(L36/Main!$D$7 = 0, "", L36/Main!$D$7)</f>
        <v/>
      </c>
      <c r="W36" s="186">
        <f>IF(M36/Main!$D$7 = 0, "", M36/Main!$D$7)</f>
        <v>73.333333333333329</v>
      </c>
      <c r="X36" s="186" t="str">
        <f>IF(N36/Main!$D$7 = 0, "", N36/Main!$D$7)</f>
        <v/>
      </c>
      <c r="Y36" s="186" t="str">
        <f>IF(O36/Main!$D$7 = 0, "", O36/Main!$D$7)</f>
        <v/>
      </c>
      <c r="Z36" s="186">
        <f>IF(P36/Main!$D$7 = 0, "", P36/Main!$D$7)</f>
        <v>1.6666666666666667</v>
      </c>
      <c r="AA36" s="186">
        <f>IF(Q36/Main!$D$7 = 0, "", Q36/Main!$D$7)</f>
        <v>3.3333333333333335</v>
      </c>
      <c r="AB36" s="186" t="str">
        <f>IF(R36/Main!$D$7 = 0, "", R36/Main!$D$7)</f>
        <v/>
      </c>
      <c r="AC36" s="186" t="str">
        <f>IF(S36/Main!$D$7 = 0, "", S36/Main!$D$7)</f>
        <v/>
      </c>
      <c r="AD36" s="186" t="str">
        <f>IF(T36/Main!$D$7 = 0, "", T36/Main!$D$7)</f>
        <v/>
      </c>
    </row>
    <row r="37" spans="9:30" ht="15.75" customHeight="1" x14ac:dyDescent="0.2">
      <c r="I37" s="864"/>
      <c r="J37" s="135" t="s">
        <v>474</v>
      </c>
      <c r="K37" s="788">
        <v>8</v>
      </c>
      <c r="L37" s="788">
        <v>0</v>
      </c>
      <c r="M37" s="788">
        <v>0</v>
      </c>
      <c r="N37" s="788">
        <v>0</v>
      </c>
      <c r="O37" s="788">
        <v>1</v>
      </c>
      <c r="P37" s="788">
        <v>0</v>
      </c>
      <c r="Q37" s="788">
        <v>0</v>
      </c>
      <c r="R37" s="788">
        <v>0</v>
      </c>
      <c r="S37" s="788">
        <v>0</v>
      </c>
      <c r="T37" s="414">
        <v>0</v>
      </c>
      <c r="U37" s="186">
        <f>IF(K37/Main!$D$7 = 0, "", K37/Main!$D$7)</f>
        <v>2.6666666666666665</v>
      </c>
      <c r="V37" s="186" t="str">
        <f>IF(L37/Main!$D$7 = 0, "", L37/Main!$D$7)</f>
        <v/>
      </c>
      <c r="W37" s="186" t="str">
        <f>IF(M37/Main!$D$7 = 0, "", M37/Main!$D$7)</f>
        <v/>
      </c>
      <c r="X37" s="186" t="str">
        <f>IF(N37/Main!$D$7 = 0, "", N37/Main!$D$7)</f>
        <v/>
      </c>
      <c r="Y37" s="186">
        <f>IF(O37/Main!$D$7 = 0, "", O37/Main!$D$7)</f>
        <v>0.33333333333333331</v>
      </c>
      <c r="Z37" s="186" t="str">
        <f>IF(P37/Main!$D$7 = 0, "", P37/Main!$D$7)</f>
        <v/>
      </c>
      <c r="AA37" s="186" t="str">
        <f>IF(Q37/Main!$D$7 = 0, "", Q37/Main!$D$7)</f>
        <v/>
      </c>
      <c r="AB37" s="186" t="str">
        <f>IF(R37/Main!$D$7 = 0, "", R37/Main!$D$7)</f>
        <v/>
      </c>
      <c r="AC37" s="186" t="str">
        <f>IF(S37/Main!$D$7 = 0, "", S37/Main!$D$7)</f>
        <v/>
      </c>
      <c r="AD37" s="186" t="str">
        <f>IF(T37/Main!$D$7 = 0, "", T37/Main!$D$7)</f>
        <v/>
      </c>
    </row>
    <row r="38" spans="9:30" ht="15.75" customHeight="1" x14ac:dyDescent="0.2">
      <c r="I38" s="864"/>
      <c r="J38" s="135" t="s">
        <v>475</v>
      </c>
      <c r="K38" s="788">
        <v>60</v>
      </c>
      <c r="L38" s="788">
        <v>70</v>
      </c>
      <c r="M38" s="788">
        <v>0</v>
      </c>
      <c r="N38" s="788">
        <v>0</v>
      </c>
      <c r="O38" s="788">
        <v>0</v>
      </c>
      <c r="P38" s="788">
        <v>20</v>
      </c>
      <c r="Q38" s="788">
        <v>0</v>
      </c>
      <c r="R38" s="788">
        <v>0</v>
      </c>
      <c r="S38" s="788">
        <v>0</v>
      </c>
      <c r="T38" s="414">
        <v>0</v>
      </c>
      <c r="U38" s="186">
        <f>IF(K38/Main!$D$7 = 0, "", K38/Main!$D$7)</f>
        <v>20</v>
      </c>
      <c r="V38" s="186">
        <f>IF(L38/Main!$D$7 = 0, "", L38/Main!$D$7)</f>
        <v>23.333333333333332</v>
      </c>
      <c r="W38" s="186" t="str">
        <f>IF(M38/Main!$D$7 = 0, "", M38/Main!$D$7)</f>
        <v/>
      </c>
      <c r="X38" s="186" t="str">
        <f>IF(N38/Main!$D$7 = 0, "", N38/Main!$D$7)</f>
        <v/>
      </c>
      <c r="Y38" s="186" t="str">
        <f>IF(O38/Main!$D$7 = 0, "", O38/Main!$D$7)</f>
        <v/>
      </c>
      <c r="Z38" s="186">
        <f>IF(P38/Main!$D$7 = 0, "", P38/Main!$D$7)</f>
        <v>6.666666666666667</v>
      </c>
      <c r="AA38" s="186" t="str">
        <f>IF(Q38/Main!$D$7 = 0, "", Q38/Main!$D$7)</f>
        <v/>
      </c>
      <c r="AB38" s="186" t="str">
        <f>IF(R38/Main!$D$7 = 0, "", R38/Main!$D$7)</f>
        <v/>
      </c>
      <c r="AC38" s="186" t="str">
        <f>IF(S38/Main!$D$7 = 0, "", S38/Main!$D$7)</f>
        <v/>
      </c>
      <c r="AD38" s="187" t="str">
        <f>IF(T38/Main!$D$7 = 0, "", T38/Main!$D$7)</f>
        <v/>
      </c>
    </row>
    <row r="39" spans="9:30" ht="15.75" customHeight="1" x14ac:dyDescent="0.2">
      <c r="I39" s="864"/>
      <c r="J39" s="135" t="s">
        <v>476</v>
      </c>
      <c r="K39" s="788">
        <v>5</v>
      </c>
      <c r="L39" s="788">
        <v>15</v>
      </c>
      <c r="M39" s="788">
        <v>0</v>
      </c>
      <c r="N39" s="788">
        <v>0</v>
      </c>
      <c r="O39" s="788">
        <v>0</v>
      </c>
      <c r="P39" s="788">
        <v>0</v>
      </c>
      <c r="Q39" s="788">
        <v>0</v>
      </c>
      <c r="R39" s="788">
        <v>0</v>
      </c>
      <c r="S39" s="788">
        <v>0</v>
      </c>
      <c r="T39" s="414">
        <v>0</v>
      </c>
      <c r="U39" s="161">
        <f>IF(K39/Main!$D$7 = 0, "", K39/Main!$D$7)</f>
        <v>1.6666666666666667</v>
      </c>
      <c r="V39" s="186">
        <f>IF(L39/Main!$D$7 = 0, "", L39/Main!$D$7)</f>
        <v>5</v>
      </c>
      <c r="W39" s="186" t="str">
        <f>IF(M39/Main!$D$7 = 0, "", M39/Main!$D$7)</f>
        <v/>
      </c>
      <c r="X39" s="186" t="str">
        <f>IF(N39/Main!$D$7 = 0, "", N39/Main!$D$7)</f>
        <v/>
      </c>
      <c r="Y39" s="186" t="str">
        <f>IF(O39/Main!$D$7 = 0, "", O39/Main!$D$7)</f>
        <v/>
      </c>
      <c r="Z39" s="186" t="str">
        <f>IF(P39/Main!$D$7 = 0, "", P39/Main!$D$7)</f>
        <v/>
      </c>
      <c r="AA39" s="186" t="str">
        <f>IF(Q39/Main!$D$7 = 0, "", Q39/Main!$D$7)</f>
        <v/>
      </c>
      <c r="AB39" s="186" t="str">
        <f>IF(R39/Main!$D$7 = 0, "", R39/Main!$D$7)</f>
        <v/>
      </c>
      <c r="AC39" s="186" t="str">
        <f>IF(S39/Main!$D$7 = 0, "", S39/Main!$D$7)</f>
        <v/>
      </c>
      <c r="AD39" s="187" t="str">
        <f>IF(T39/Main!$D$7 = 0, "", T39/Main!$D$7)</f>
        <v/>
      </c>
    </row>
    <row r="40" spans="9:30" ht="15.75" customHeight="1" x14ac:dyDescent="0.2">
      <c r="I40" s="864"/>
      <c r="J40" s="135" t="s">
        <v>477</v>
      </c>
      <c r="K40" s="788">
        <v>0</v>
      </c>
      <c r="L40" s="788">
        <v>0</v>
      </c>
      <c r="M40" s="788">
        <v>0</v>
      </c>
      <c r="N40" s="788">
        <v>2</v>
      </c>
      <c r="O40" s="788">
        <v>0.5</v>
      </c>
      <c r="P40" s="788">
        <v>0</v>
      </c>
      <c r="Q40" s="788">
        <v>0</v>
      </c>
      <c r="R40" s="788">
        <v>0</v>
      </c>
      <c r="S40" s="788">
        <v>0</v>
      </c>
      <c r="T40" s="414">
        <v>0</v>
      </c>
      <c r="U40" s="161" t="str">
        <f>IF(K40/Main!$D$7 = 0, "", K40/Main!$D$7)</f>
        <v/>
      </c>
      <c r="V40" s="186" t="str">
        <f>IF(L40/Main!$D$7 = 0, "", L40/Main!$D$7)</f>
        <v/>
      </c>
      <c r="W40" s="186" t="str">
        <f>IF(M40/Main!$D$7 = 0, "", M40/Main!$D$7)</f>
        <v/>
      </c>
      <c r="X40" s="186">
        <f>IF(N40/Main!$D$7 = 0, "", N40/Main!$D$7)</f>
        <v>0.66666666666666663</v>
      </c>
      <c r="Y40" s="186">
        <f>IF(O40/Main!$D$7 = 0, "", O40/Main!$D$7)</f>
        <v>0.16666666666666666</v>
      </c>
      <c r="Z40" s="186" t="str">
        <f>IF(P40/Main!$D$7 = 0, "", P40/Main!$D$7)</f>
        <v/>
      </c>
      <c r="AA40" s="186" t="str">
        <f>IF(Q40/Main!$D$7 = 0, "", Q40/Main!$D$7)</f>
        <v/>
      </c>
      <c r="AB40" s="186" t="str">
        <f>IF(R40/Main!$D$7 = 0, "", R40/Main!$D$7)</f>
        <v/>
      </c>
      <c r="AC40" s="186" t="str">
        <f>IF(S40/Main!$D$7 = 0, "", S40/Main!$D$7)</f>
        <v/>
      </c>
      <c r="AD40" s="187" t="str">
        <f>IF(T40/Main!$D$7 = 0, "", T40/Main!$D$7)</f>
        <v/>
      </c>
    </row>
    <row r="41" spans="9:30" ht="15.75" customHeight="1" x14ac:dyDescent="0.2">
      <c r="I41" s="865"/>
      <c r="J41" s="135" t="s">
        <v>480</v>
      </c>
      <c r="K41" s="788">
        <v>2</v>
      </c>
      <c r="L41" s="788">
        <v>0</v>
      </c>
      <c r="M41" s="788">
        <v>0</v>
      </c>
      <c r="N41" s="788">
        <v>0</v>
      </c>
      <c r="O41" s="788">
        <v>35</v>
      </c>
      <c r="P41" s="788">
        <v>0</v>
      </c>
      <c r="Q41" s="788">
        <v>0</v>
      </c>
      <c r="R41" s="788">
        <v>0</v>
      </c>
      <c r="S41" s="788">
        <v>0</v>
      </c>
      <c r="T41" s="414">
        <v>0</v>
      </c>
      <c r="U41" s="161">
        <f>IF(K41/Main!$D$7 = 0, "", K41/Main!$D$7)</f>
        <v>0.66666666666666663</v>
      </c>
      <c r="V41" s="186" t="str">
        <f>IF(L41/Main!$D$7 = 0, "", L41/Main!$D$7)</f>
        <v/>
      </c>
      <c r="W41" s="186" t="str">
        <f>IF(M41/Main!$D$7 = 0, "", M41/Main!$D$7)</f>
        <v/>
      </c>
      <c r="X41" s="186" t="str">
        <f>IF(N41/Main!$D$7 = 0, "", N41/Main!$D$7)</f>
        <v/>
      </c>
      <c r="Y41" s="186">
        <f>IF(O41/Main!$D$7 = 0, "", O41/Main!$D$7)</f>
        <v>11.666666666666666</v>
      </c>
      <c r="Z41" s="186" t="str">
        <f>IF(P41/Main!$D$7 = 0, "", P41/Main!$D$7)</f>
        <v/>
      </c>
      <c r="AA41" s="186" t="str">
        <f>IF(Q41/Main!$D$7 = 0, "", Q41/Main!$D$7)</f>
        <v/>
      </c>
      <c r="AB41" s="186" t="str">
        <f>IF(R41/Main!$D$7 = 0, "", R41/Main!$D$7)</f>
        <v/>
      </c>
      <c r="AC41" s="186" t="str">
        <f>IF(S41/Main!$D$7 = 0, "", S41/Main!$D$7)</f>
        <v/>
      </c>
      <c r="AD41" s="187" t="str">
        <f>IF(T41/Main!$D$7 = 0, "", T41/Main!$D$7)</f>
        <v/>
      </c>
    </row>
    <row r="42" spans="9:30" ht="15.75" customHeight="1" x14ac:dyDescent="0.2">
      <c r="I42" s="895" t="s">
        <v>491</v>
      </c>
      <c r="J42" s="55" t="s">
        <v>495</v>
      </c>
      <c r="K42" s="116">
        <v>5</v>
      </c>
      <c r="L42" s="116">
        <v>1</v>
      </c>
      <c r="M42" s="116">
        <v>0.2</v>
      </c>
      <c r="N42" s="116">
        <v>0</v>
      </c>
      <c r="O42" s="116">
        <v>0</v>
      </c>
      <c r="P42" s="116">
        <v>0</v>
      </c>
      <c r="Q42" s="116">
        <v>0</v>
      </c>
      <c r="R42" s="116">
        <v>0</v>
      </c>
      <c r="S42" s="116">
        <v>0</v>
      </c>
      <c r="T42" s="117">
        <v>0</v>
      </c>
      <c r="U42" s="116">
        <f>IF(K42/Main!$D$7 = 0, "", K42/Main!$D$7)</f>
        <v>1.6666666666666667</v>
      </c>
      <c r="V42" s="116">
        <f>IF(L42/Main!$D$7 = 0, "", L42/Main!$D$7)</f>
        <v>0.33333333333333331</v>
      </c>
      <c r="W42" s="116">
        <f>IF(M42/Main!$D$7 = 0, "", M42/Main!$D$7)</f>
        <v>6.6666666666666666E-2</v>
      </c>
      <c r="X42" s="116" t="str">
        <f>IF(N42/Main!$D$7 = 0, "", N42/Main!$D$7)</f>
        <v/>
      </c>
      <c r="Y42" s="116" t="str">
        <f>IF(O42/Main!$D$7 = 0, "", O42/Main!$D$7)</f>
        <v/>
      </c>
      <c r="Z42" s="116" t="str">
        <f>IF(P42/Main!$D$7 = 0, "", P42/Main!$D$7)</f>
        <v/>
      </c>
      <c r="AA42" s="116" t="str">
        <f>IF(Q42/Main!$D$7 = 0, "", Q42/Main!$D$7)</f>
        <v/>
      </c>
      <c r="AB42" s="116" t="str">
        <f>IF(R42/Main!$D$7 = 0, "", R42/Main!$D$7)</f>
        <v/>
      </c>
      <c r="AC42" s="116" t="str">
        <f>IF(S42/Main!$D$7 = 0, "", S42/Main!$D$7)</f>
        <v/>
      </c>
      <c r="AD42" s="116" t="str">
        <f>IF(T42/Main!$D$7 = 0, "", T42/Main!$D$7)</f>
        <v/>
      </c>
    </row>
    <row r="43" spans="9:30" ht="15.75" customHeight="1" x14ac:dyDescent="0.2">
      <c r="I43" s="864"/>
      <c r="J43" s="135" t="s">
        <v>497</v>
      </c>
      <c r="K43" s="186">
        <v>5</v>
      </c>
      <c r="L43" s="186">
        <v>1</v>
      </c>
      <c r="M43" s="186">
        <v>0.2</v>
      </c>
      <c r="N43" s="186">
        <v>0</v>
      </c>
      <c r="O43" s="186">
        <v>2</v>
      </c>
      <c r="P43" s="186">
        <v>0</v>
      </c>
      <c r="Q43" s="186">
        <v>0</v>
      </c>
      <c r="R43" s="186">
        <v>0</v>
      </c>
      <c r="S43" s="186">
        <v>0</v>
      </c>
      <c r="T43" s="187">
        <v>0</v>
      </c>
      <c r="U43" s="186">
        <f>IF(K43/Main!$D$7 = 0, "", K43/Main!$D$7)</f>
        <v>1.6666666666666667</v>
      </c>
      <c r="V43" s="186">
        <f>IF(L43/Main!$D$7 = 0, "", L43/Main!$D$7)</f>
        <v>0.33333333333333331</v>
      </c>
      <c r="W43" s="186">
        <f>IF(M43/Main!$D$7 = 0, "", M43/Main!$D$7)</f>
        <v>6.6666666666666666E-2</v>
      </c>
      <c r="X43" s="186" t="str">
        <f>IF(N43/Main!$D$7 = 0, "", N43/Main!$D$7)</f>
        <v/>
      </c>
      <c r="Y43" s="186">
        <f>IF(O43/Main!$D$7 = 0, "", O43/Main!$D$7)</f>
        <v>0.66666666666666663</v>
      </c>
      <c r="Z43" s="186" t="str">
        <f>IF(P43/Main!$D$7 = 0, "", P43/Main!$D$7)</f>
        <v/>
      </c>
      <c r="AA43" s="186" t="str">
        <f>IF(Q43/Main!$D$7 = 0, "", Q43/Main!$D$7)</f>
        <v/>
      </c>
      <c r="AB43" s="186" t="str">
        <f>IF(R43/Main!$D$7 = 0, "", R43/Main!$D$7)</f>
        <v/>
      </c>
      <c r="AC43" s="186" t="str">
        <f>IF(S43/Main!$D$7 = 0, "", S43/Main!$D$7)</f>
        <v/>
      </c>
      <c r="AD43" s="186" t="str">
        <f>IF(T43/Main!$D$7 = 0, "", T43/Main!$D$7)</f>
        <v/>
      </c>
    </row>
    <row r="44" spans="9:30" ht="15.75" customHeight="1" x14ac:dyDescent="0.2">
      <c r="I44" s="864"/>
      <c r="J44" s="135" t="s">
        <v>498</v>
      </c>
      <c r="K44" s="186">
        <v>5</v>
      </c>
      <c r="L44" s="186">
        <v>1</v>
      </c>
      <c r="M44" s="186">
        <v>0.2</v>
      </c>
      <c r="N44" s="186">
        <v>0</v>
      </c>
      <c r="O44" s="186">
        <v>0</v>
      </c>
      <c r="P44" s="186">
        <v>2</v>
      </c>
      <c r="Q44" s="186">
        <v>0</v>
      </c>
      <c r="R44" s="186">
        <v>0</v>
      </c>
      <c r="S44" s="186">
        <v>0</v>
      </c>
      <c r="T44" s="187">
        <v>0</v>
      </c>
      <c r="U44" s="186">
        <f>IF(K44/Main!$D$7 = 0, "", K44/Main!$D$7)</f>
        <v>1.6666666666666667</v>
      </c>
      <c r="V44" s="186">
        <f>IF(L44/Main!$D$7 = 0, "", L44/Main!$D$7)</f>
        <v>0.33333333333333331</v>
      </c>
      <c r="W44" s="186">
        <f>IF(M44/Main!$D$7 = 0, "", M44/Main!$D$7)</f>
        <v>6.6666666666666666E-2</v>
      </c>
      <c r="X44" s="186" t="str">
        <f>IF(N44/Main!$D$7 = 0, "", N44/Main!$D$7)</f>
        <v/>
      </c>
      <c r="Y44" s="186" t="str">
        <f>IF(O44/Main!$D$7 = 0, "", O44/Main!$D$7)</f>
        <v/>
      </c>
      <c r="Z44" s="186">
        <f>IF(P44/Main!$D$7 = 0, "", P44/Main!$D$7)</f>
        <v>0.66666666666666663</v>
      </c>
      <c r="AA44" s="186" t="str">
        <f>IF(Q44/Main!$D$7 = 0, "", Q44/Main!$D$7)</f>
        <v/>
      </c>
      <c r="AB44" s="186" t="str">
        <f>IF(R44/Main!$D$7 = 0, "", R44/Main!$D$7)</f>
        <v/>
      </c>
      <c r="AC44" s="186" t="str">
        <f>IF(S44/Main!$D$7 = 0, "", S44/Main!$D$7)</f>
        <v/>
      </c>
      <c r="AD44" s="186" t="str">
        <f>IF(T44/Main!$D$7 = 0, "", T44/Main!$D$7)</f>
        <v/>
      </c>
    </row>
    <row r="45" spans="9:30" ht="15.75" customHeight="1" x14ac:dyDescent="0.2">
      <c r="I45" s="864"/>
      <c r="J45" s="135" t="s">
        <v>500</v>
      </c>
      <c r="K45" s="186">
        <v>5</v>
      </c>
      <c r="L45" s="186">
        <v>1</v>
      </c>
      <c r="M45" s="186">
        <v>0.2</v>
      </c>
      <c r="N45" s="186">
        <v>0</v>
      </c>
      <c r="O45" s="186">
        <v>0</v>
      </c>
      <c r="P45" s="186">
        <v>0</v>
      </c>
      <c r="Q45" s="186">
        <v>0</v>
      </c>
      <c r="R45" s="186">
        <v>2</v>
      </c>
      <c r="S45" s="186">
        <v>0</v>
      </c>
      <c r="T45" s="187">
        <v>0</v>
      </c>
      <c r="U45" s="186">
        <f>IF(K45/Main!$D$7 = 0, "", K45/Main!$D$7)</f>
        <v>1.6666666666666667</v>
      </c>
      <c r="V45" s="186">
        <f>IF(L45/Main!$D$7 = 0, "", L45/Main!$D$7)</f>
        <v>0.33333333333333331</v>
      </c>
      <c r="W45" s="186">
        <f>IF(M45/Main!$D$7 = 0, "", M45/Main!$D$7)</f>
        <v>6.6666666666666666E-2</v>
      </c>
      <c r="X45" s="186" t="str">
        <f>IF(N45/Main!$D$7 = 0, "", N45/Main!$D$7)</f>
        <v/>
      </c>
      <c r="Y45" s="186" t="str">
        <f>IF(O45/Main!$D$7 = 0, "", O45/Main!$D$7)</f>
        <v/>
      </c>
      <c r="Z45" s="186" t="str">
        <f>IF(P45/Main!$D$7 = 0, "", P45/Main!$D$7)</f>
        <v/>
      </c>
      <c r="AA45" s="186" t="str">
        <f>IF(Q45/Main!$D$7 = 0, "", Q45/Main!$D$7)</f>
        <v/>
      </c>
      <c r="AB45" s="186">
        <f>IF(R45/Main!$D$7 = 0, "", R45/Main!$D$7)</f>
        <v>0.66666666666666663</v>
      </c>
      <c r="AC45" s="186" t="str">
        <f>IF(S45/Main!$D$7 = 0, "", S45/Main!$D$7)</f>
        <v/>
      </c>
      <c r="AD45" s="186" t="str">
        <f>IF(T45/Main!$D$7 = 0, "", T45/Main!$D$7)</f>
        <v/>
      </c>
    </row>
    <row r="46" spans="9:30" ht="15.75" customHeight="1" x14ac:dyDescent="0.2">
      <c r="I46" s="864"/>
      <c r="J46" s="135" t="s">
        <v>501</v>
      </c>
      <c r="K46" s="186">
        <v>3</v>
      </c>
      <c r="L46" s="186">
        <v>1</v>
      </c>
      <c r="M46" s="186">
        <v>1</v>
      </c>
      <c r="N46" s="186">
        <v>0</v>
      </c>
      <c r="O46" s="186">
        <v>1</v>
      </c>
      <c r="P46" s="186">
        <v>0</v>
      </c>
      <c r="Q46" s="186">
        <v>0</v>
      </c>
      <c r="R46" s="186">
        <v>0</v>
      </c>
      <c r="S46" s="186">
        <v>0</v>
      </c>
      <c r="T46" s="187">
        <v>0</v>
      </c>
      <c r="U46" s="186">
        <f>IF(K46/Main!$D$7 = 0, "", K46/Main!$D$7)</f>
        <v>1</v>
      </c>
      <c r="V46" s="186">
        <f>IF(L46/Main!$D$7 = 0, "", L46/Main!$D$7)</f>
        <v>0.33333333333333331</v>
      </c>
      <c r="W46" s="186">
        <f>IF(M46/Main!$D$7 = 0, "", M46/Main!$D$7)</f>
        <v>0.33333333333333331</v>
      </c>
      <c r="X46" s="186" t="str">
        <f>IF(N46/Main!$D$7 = 0, "", N46/Main!$D$7)</f>
        <v/>
      </c>
      <c r="Y46" s="186">
        <f>IF(O46/Main!$D$7 = 0, "", O46/Main!$D$7)</f>
        <v>0.33333333333333331</v>
      </c>
      <c r="Z46" s="186" t="str">
        <f>IF(P46/Main!$D$7 = 0, "", P46/Main!$D$7)</f>
        <v/>
      </c>
      <c r="AA46" s="186" t="str">
        <f>IF(Q46/Main!$D$7 = 0, "", Q46/Main!$D$7)</f>
        <v/>
      </c>
      <c r="AB46" s="186" t="str">
        <f>IF(R46/Main!$D$7 = 0, "", R46/Main!$D$7)</f>
        <v/>
      </c>
      <c r="AC46" s="186" t="str">
        <f>IF(S46/Main!$D$7 = 0, "", S46/Main!$D$7)</f>
        <v/>
      </c>
      <c r="AD46" s="186" t="str">
        <f>IF(T46/Main!$D$7 = 0, "", T46/Main!$D$7)</f>
        <v/>
      </c>
    </row>
    <row r="47" spans="9:30" ht="15.75" customHeight="1" x14ac:dyDescent="0.2">
      <c r="I47" s="864"/>
      <c r="J47" s="135" t="s">
        <v>503</v>
      </c>
      <c r="K47" s="186">
        <v>3</v>
      </c>
      <c r="L47" s="186">
        <v>1</v>
      </c>
      <c r="M47" s="186">
        <v>2</v>
      </c>
      <c r="N47" s="186">
        <v>0</v>
      </c>
      <c r="O47" s="186">
        <v>6</v>
      </c>
      <c r="P47" s="186">
        <v>0</v>
      </c>
      <c r="Q47" s="186">
        <v>0</v>
      </c>
      <c r="R47" s="186">
        <v>0</v>
      </c>
      <c r="S47" s="186">
        <v>0</v>
      </c>
      <c r="T47" s="187">
        <v>0</v>
      </c>
      <c r="U47" s="186">
        <f>IF(K47/Main!$D$7 = 0, "", K47/Main!$D$7)</f>
        <v>1</v>
      </c>
      <c r="V47" s="186">
        <f>IF(L47/Main!$D$7 = 0, "", L47/Main!$D$7)</f>
        <v>0.33333333333333331</v>
      </c>
      <c r="W47" s="186">
        <f>IF(M47/Main!$D$7 = 0, "", M47/Main!$D$7)</f>
        <v>0.66666666666666663</v>
      </c>
      <c r="X47" s="186" t="str">
        <f>IF(N47/Main!$D$7 = 0, "", N47/Main!$D$7)</f>
        <v/>
      </c>
      <c r="Y47" s="186">
        <f>IF(O47/Main!$D$7 = 0, "", O47/Main!$D$7)</f>
        <v>2</v>
      </c>
      <c r="Z47" s="186" t="str">
        <f>IF(P47/Main!$D$7 = 0, "", P47/Main!$D$7)</f>
        <v/>
      </c>
      <c r="AA47" s="186" t="str">
        <f>IF(Q47/Main!$D$7 = 0, "", Q47/Main!$D$7)</f>
        <v/>
      </c>
      <c r="AB47" s="186" t="str">
        <f>IF(R47/Main!$D$7 = 0, "", R47/Main!$D$7)</f>
        <v/>
      </c>
      <c r="AC47" s="186" t="str">
        <f>IF(S47/Main!$D$7 = 0, "", S47/Main!$D$7)</f>
        <v/>
      </c>
      <c r="AD47" s="186" t="str">
        <f>IF(T47/Main!$D$7 = 0, "", T47/Main!$D$7)</f>
        <v/>
      </c>
    </row>
    <row r="48" spans="9:30" ht="15.75" customHeight="1" x14ac:dyDescent="0.2">
      <c r="I48" s="864"/>
      <c r="J48" s="135" t="s">
        <v>507</v>
      </c>
      <c r="K48" s="186">
        <v>3</v>
      </c>
      <c r="L48" s="186">
        <v>1</v>
      </c>
      <c r="M48" s="186">
        <v>1</v>
      </c>
      <c r="N48" s="186">
        <v>0</v>
      </c>
      <c r="O48" s="186">
        <v>2</v>
      </c>
      <c r="P48" s="186">
        <v>2</v>
      </c>
      <c r="Q48" s="186">
        <v>0</v>
      </c>
      <c r="R48" s="186">
        <v>0</v>
      </c>
      <c r="S48" s="186">
        <v>0</v>
      </c>
      <c r="T48" s="187">
        <v>0</v>
      </c>
      <c r="U48" s="186">
        <f>IF(K48/Main!$D$7 = 0, "", K48/Main!$D$7)</f>
        <v>1</v>
      </c>
      <c r="V48" s="186">
        <f>IF(L48/Main!$D$7 = 0, "", L48/Main!$D$7)</f>
        <v>0.33333333333333331</v>
      </c>
      <c r="W48" s="186">
        <f>IF(M48/Main!$D$7 = 0, "", M48/Main!$D$7)</f>
        <v>0.33333333333333331</v>
      </c>
      <c r="X48" s="186" t="str">
        <f>IF(N48/Main!$D$7 = 0, "", N48/Main!$D$7)</f>
        <v/>
      </c>
      <c r="Y48" s="186">
        <f>IF(O48/Main!$D$7 = 0, "", O48/Main!$D$7)</f>
        <v>0.66666666666666663</v>
      </c>
      <c r="Z48" s="186">
        <f>IF(P48/Main!$D$7 = 0, "", P48/Main!$D$7)</f>
        <v>0.66666666666666663</v>
      </c>
      <c r="AA48" s="186" t="str">
        <f>IF(Q48/Main!$D$7 = 0, "", Q48/Main!$D$7)</f>
        <v/>
      </c>
      <c r="AB48" s="186" t="str">
        <f>IF(R48/Main!$D$7 = 0, "", R48/Main!$D$7)</f>
        <v/>
      </c>
      <c r="AC48" s="186" t="str">
        <f>IF(S48/Main!$D$7 = 0, "", S48/Main!$D$7)</f>
        <v/>
      </c>
      <c r="AD48" s="186" t="str">
        <f>IF(T48/Main!$D$7 = 0, "", T48/Main!$D$7)</f>
        <v/>
      </c>
    </row>
    <row r="49" spans="9:30" ht="15.75" customHeight="1" x14ac:dyDescent="0.2">
      <c r="I49" s="864"/>
      <c r="J49" s="135" t="s">
        <v>509</v>
      </c>
      <c r="K49" s="186">
        <v>3</v>
      </c>
      <c r="L49" s="186">
        <v>1</v>
      </c>
      <c r="M49" s="186">
        <v>1</v>
      </c>
      <c r="N49" s="186">
        <v>0</v>
      </c>
      <c r="O49" s="186">
        <v>2</v>
      </c>
      <c r="P49" s="186">
        <v>0</v>
      </c>
      <c r="Q49" s="186">
        <v>0</v>
      </c>
      <c r="R49" s="186">
        <v>2</v>
      </c>
      <c r="S49" s="186">
        <v>0</v>
      </c>
      <c r="T49" s="187">
        <v>0</v>
      </c>
      <c r="U49" s="186">
        <f>IF(K49/Main!$D$7 = 0, "", K49/Main!$D$7)</f>
        <v>1</v>
      </c>
      <c r="V49" s="186">
        <f>IF(L49/Main!$D$7 = 0, "", L49/Main!$D$7)</f>
        <v>0.33333333333333331</v>
      </c>
      <c r="W49" s="186">
        <f>IF(M49/Main!$D$7 = 0, "", M49/Main!$D$7)</f>
        <v>0.33333333333333331</v>
      </c>
      <c r="X49" s="186" t="str">
        <f>IF(N49/Main!$D$7 = 0, "", N49/Main!$D$7)</f>
        <v/>
      </c>
      <c r="Y49" s="186">
        <f>IF(O49/Main!$D$7 = 0, "", O49/Main!$D$7)</f>
        <v>0.66666666666666663</v>
      </c>
      <c r="Z49" s="186" t="str">
        <f>IF(P49/Main!$D$7 = 0, "", P49/Main!$D$7)</f>
        <v/>
      </c>
      <c r="AA49" s="186" t="str">
        <f>IF(Q49/Main!$D$7 = 0, "", Q49/Main!$D$7)</f>
        <v/>
      </c>
      <c r="AB49" s="186">
        <f>IF(R49/Main!$D$7 = 0, "", R49/Main!$D$7)</f>
        <v>0.66666666666666663</v>
      </c>
      <c r="AC49" s="186" t="str">
        <f>IF(S49/Main!$D$7 = 0, "", S49/Main!$D$7)</f>
        <v/>
      </c>
      <c r="AD49" s="186" t="str">
        <f>IF(T49/Main!$D$7 = 0, "", T49/Main!$D$7)</f>
        <v/>
      </c>
    </row>
    <row r="50" spans="9:30" ht="15.75" customHeight="1" x14ac:dyDescent="0.2">
      <c r="I50" s="864"/>
      <c r="J50" s="135" t="s">
        <v>512</v>
      </c>
      <c r="K50" s="186">
        <v>20</v>
      </c>
      <c r="L50" s="186">
        <v>3</v>
      </c>
      <c r="M50" s="186">
        <v>0</v>
      </c>
      <c r="N50" s="186">
        <v>0</v>
      </c>
      <c r="O50" s="186">
        <v>3</v>
      </c>
      <c r="P50" s="186">
        <v>0</v>
      </c>
      <c r="Q50" s="186">
        <v>0</v>
      </c>
      <c r="R50" s="186">
        <v>0</v>
      </c>
      <c r="S50" s="186">
        <v>0</v>
      </c>
      <c r="T50" s="187">
        <v>0</v>
      </c>
      <c r="U50" s="186">
        <f>IF(K50/Main!$D$7 = 0, "", K50/Main!$D$7)</f>
        <v>6.666666666666667</v>
      </c>
      <c r="V50" s="186">
        <f>IF(L50/Main!$D$7 = 0, "", L50/Main!$D$7)</f>
        <v>1</v>
      </c>
      <c r="W50" s="186" t="str">
        <f>IF(M50/Main!$D$7 = 0, "", M50/Main!$D$7)</f>
        <v/>
      </c>
      <c r="X50" s="186" t="str">
        <f>IF(N50/Main!$D$7 = 0, "", N50/Main!$D$7)</f>
        <v/>
      </c>
      <c r="Y50" s="186">
        <f>IF(O50/Main!$D$7 = 0, "", O50/Main!$D$7)</f>
        <v>1</v>
      </c>
      <c r="Z50" s="186" t="str">
        <f>IF(P50/Main!$D$7 = 0, "", P50/Main!$D$7)</f>
        <v/>
      </c>
      <c r="AA50" s="186" t="str">
        <f>IF(Q50/Main!$D$7 = 0, "", Q50/Main!$D$7)</f>
        <v/>
      </c>
      <c r="AB50" s="186" t="str">
        <f>IF(R50/Main!$D$7 = 0, "", R50/Main!$D$7)</f>
        <v/>
      </c>
      <c r="AC50" s="186" t="str">
        <f>IF(S50/Main!$D$7 = 0, "", S50/Main!$D$7)</f>
        <v/>
      </c>
      <c r="AD50" s="186" t="str">
        <f>IF(T50/Main!$D$7 = 0, "", T50/Main!$D$7)</f>
        <v/>
      </c>
    </row>
    <row r="51" spans="9:30" ht="15.75" customHeight="1" x14ac:dyDescent="0.2">
      <c r="I51" s="864"/>
      <c r="J51" s="135" t="s">
        <v>514</v>
      </c>
      <c r="K51" s="186">
        <v>20</v>
      </c>
      <c r="L51" s="186">
        <v>3</v>
      </c>
      <c r="M51" s="186">
        <v>0</v>
      </c>
      <c r="N51" s="186">
        <v>0</v>
      </c>
      <c r="O51" s="186">
        <v>5</v>
      </c>
      <c r="P51" s="186">
        <v>0</v>
      </c>
      <c r="Q51" s="186">
        <v>0</v>
      </c>
      <c r="R51" s="186">
        <v>0</v>
      </c>
      <c r="S51" s="186">
        <v>0</v>
      </c>
      <c r="T51" s="187">
        <v>0</v>
      </c>
      <c r="U51" s="186">
        <f>IF(K51/Main!$D$7 = 0, "", K51/Main!$D$7)</f>
        <v>6.666666666666667</v>
      </c>
      <c r="V51" s="186">
        <f>IF(L51/Main!$D$7 = 0, "", L51/Main!$D$7)</f>
        <v>1</v>
      </c>
      <c r="W51" s="186" t="str">
        <f>IF(M51/Main!$D$7 = 0, "", M51/Main!$D$7)</f>
        <v/>
      </c>
      <c r="X51" s="186" t="str">
        <f>IF(N51/Main!$D$7 = 0, "", N51/Main!$D$7)</f>
        <v/>
      </c>
      <c r="Y51" s="186">
        <f>IF(O51/Main!$D$7 = 0, "", O51/Main!$D$7)</f>
        <v>1.6666666666666667</v>
      </c>
      <c r="Z51" s="186" t="str">
        <f>IF(P51/Main!$D$7 = 0, "", P51/Main!$D$7)</f>
        <v/>
      </c>
      <c r="AA51" s="186" t="str">
        <f>IF(Q51/Main!$D$7 = 0, "", Q51/Main!$D$7)</f>
        <v/>
      </c>
      <c r="AB51" s="186" t="str">
        <f>IF(R51/Main!$D$7 = 0, "", R51/Main!$D$7)</f>
        <v/>
      </c>
      <c r="AC51" s="186" t="str">
        <f>IF(S51/Main!$D$7 = 0, "", S51/Main!$D$7)</f>
        <v/>
      </c>
      <c r="AD51" s="186" t="str">
        <f>IF(T51/Main!$D$7 = 0, "", T51/Main!$D$7)</f>
        <v/>
      </c>
    </row>
    <row r="52" spans="9:30" ht="15.75" customHeight="1" x14ac:dyDescent="0.2">
      <c r="I52" s="864"/>
      <c r="J52" s="135" t="s">
        <v>516</v>
      </c>
      <c r="K52" s="186">
        <v>20</v>
      </c>
      <c r="L52" s="186">
        <v>3</v>
      </c>
      <c r="M52" s="186">
        <v>0</v>
      </c>
      <c r="N52" s="186">
        <v>0</v>
      </c>
      <c r="O52" s="186">
        <v>3</v>
      </c>
      <c r="P52" s="186">
        <v>2</v>
      </c>
      <c r="Q52" s="186">
        <v>0</v>
      </c>
      <c r="R52" s="186">
        <v>0</v>
      </c>
      <c r="S52" s="186">
        <v>0</v>
      </c>
      <c r="T52" s="187">
        <v>0</v>
      </c>
      <c r="U52" s="186">
        <f>IF(K52/Main!$D$7 = 0, "", K52/Main!$D$7)</f>
        <v>6.666666666666667</v>
      </c>
      <c r="V52" s="186">
        <f>IF(L52/Main!$D$7 = 0, "", L52/Main!$D$7)</f>
        <v>1</v>
      </c>
      <c r="W52" s="186" t="str">
        <f>IF(M52/Main!$D$7 = 0, "", M52/Main!$D$7)</f>
        <v/>
      </c>
      <c r="X52" s="186" t="str">
        <f>IF(N52/Main!$D$7 = 0, "", N52/Main!$D$7)</f>
        <v/>
      </c>
      <c r="Y52" s="186">
        <f>IF(O52/Main!$D$7 = 0, "", O52/Main!$D$7)</f>
        <v>1</v>
      </c>
      <c r="Z52" s="186">
        <f>IF(P52/Main!$D$7 = 0, "", P52/Main!$D$7)</f>
        <v>0.66666666666666663</v>
      </c>
      <c r="AA52" s="186" t="str">
        <f>IF(Q52/Main!$D$7 = 0, "", Q52/Main!$D$7)</f>
        <v/>
      </c>
      <c r="AB52" s="186" t="str">
        <f>IF(R52/Main!$D$7 = 0, "", R52/Main!$D$7)</f>
        <v/>
      </c>
      <c r="AC52" s="186" t="str">
        <f>IF(S52/Main!$D$7 = 0, "", S52/Main!$D$7)</f>
        <v/>
      </c>
      <c r="AD52" s="186" t="str">
        <f>IF(T52/Main!$D$7 = 0, "", T52/Main!$D$7)</f>
        <v/>
      </c>
    </row>
    <row r="53" spans="9:30" ht="15.75" customHeight="1" x14ac:dyDescent="0.2">
      <c r="I53" s="864"/>
      <c r="J53" s="135" t="s">
        <v>517</v>
      </c>
      <c r="K53" s="186">
        <v>20</v>
      </c>
      <c r="L53" s="186">
        <v>3</v>
      </c>
      <c r="M53" s="186">
        <v>0</v>
      </c>
      <c r="N53" s="186">
        <v>0</v>
      </c>
      <c r="O53" s="186">
        <v>3</v>
      </c>
      <c r="P53" s="186">
        <v>0</v>
      </c>
      <c r="Q53" s="186">
        <v>0</v>
      </c>
      <c r="R53" s="186">
        <v>2</v>
      </c>
      <c r="S53" s="186">
        <v>0</v>
      </c>
      <c r="T53" s="187">
        <v>0</v>
      </c>
      <c r="U53" s="186">
        <f>IF(K53/Main!$D$7 = 0, "", K53/Main!$D$7)</f>
        <v>6.666666666666667</v>
      </c>
      <c r="V53" s="186">
        <f>IF(L53/Main!$D$7 = 0, "", L53/Main!$D$7)</f>
        <v>1</v>
      </c>
      <c r="W53" s="186" t="str">
        <f>IF(M53/Main!$D$7 = 0, "", M53/Main!$D$7)</f>
        <v/>
      </c>
      <c r="X53" s="186" t="str">
        <f>IF(N53/Main!$D$7 = 0, "", N53/Main!$D$7)</f>
        <v/>
      </c>
      <c r="Y53" s="186">
        <f>IF(O53/Main!$D$7 = 0, "", O53/Main!$D$7)</f>
        <v>1</v>
      </c>
      <c r="Z53" s="186" t="str">
        <f>IF(P53/Main!$D$7 = 0, "", P53/Main!$D$7)</f>
        <v/>
      </c>
      <c r="AA53" s="186" t="str">
        <f>IF(Q53/Main!$D$7 = 0, "", Q53/Main!$D$7)</f>
        <v/>
      </c>
      <c r="AB53" s="186">
        <f>IF(R53/Main!$D$7 = 0, "", R53/Main!$D$7)</f>
        <v>0.66666666666666663</v>
      </c>
      <c r="AC53" s="186" t="str">
        <f>IF(S53/Main!$D$7 = 0, "", S53/Main!$D$7)</f>
        <v/>
      </c>
      <c r="AD53" s="186" t="str">
        <f>IF(T53/Main!$D$7 = 0, "", T53/Main!$D$7)</f>
        <v/>
      </c>
    </row>
    <row r="54" spans="9:30" ht="15.75" customHeight="1" x14ac:dyDescent="0.2">
      <c r="I54" s="864"/>
      <c r="J54" s="135" t="s">
        <v>519</v>
      </c>
      <c r="K54" s="186">
        <v>3</v>
      </c>
      <c r="L54" s="186">
        <v>1</v>
      </c>
      <c r="M54" s="186">
        <v>0</v>
      </c>
      <c r="N54" s="186">
        <v>0</v>
      </c>
      <c r="O54" s="186">
        <v>0</v>
      </c>
      <c r="P54" s="186">
        <v>0</v>
      </c>
      <c r="Q54" s="186">
        <v>0</v>
      </c>
      <c r="R54" s="186">
        <v>0</v>
      </c>
      <c r="S54" s="186">
        <v>0</v>
      </c>
      <c r="T54" s="187">
        <v>0</v>
      </c>
      <c r="U54" s="186">
        <f>IF(K54/Main!$D$7 = 0, "", K54/Main!$D$7)</f>
        <v>1</v>
      </c>
      <c r="V54" s="186">
        <f>IF(L54/Main!$D$7 = 0, "", L54/Main!$D$7)</f>
        <v>0.33333333333333331</v>
      </c>
      <c r="W54" s="186" t="str">
        <f>IF(M54/Main!$D$7 = 0, "", M54/Main!$D$7)</f>
        <v/>
      </c>
      <c r="X54" s="186" t="str">
        <f>IF(N54/Main!$D$7 = 0, "", N54/Main!$D$7)</f>
        <v/>
      </c>
      <c r="Y54" s="186" t="str">
        <f>IF(O54/Main!$D$7 = 0, "", O54/Main!$D$7)</f>
        <v/>
      </c>
      <c r="Z54" s="186" t="str">
        <f>IF(P54/Main!$D$7 = 0, "", P54/Main!$D$7)</f>
        <v/>
      </c>
      <c r="AA54" s="186" t="str">
        <f>IF(Q54/Main!$D$7 = 0, "", Q54/Main!$D$7)</f>
        <v/>
      </c>
      <c r="AB54" s="186" t="str">
        <f>IF(R54/Main!$D$7 = 0, "", R54/Main!$D$7)</f>
        <v/>
      </c>
      <c r="AC54" s="186" t="str">
        <f>IF(S54/Main!$D$7 = 0, "", S54/Main!$D$7)</f>
        <v/>
      </c>
      <c r="AD54" s="186" t="str">
        <f>IF(T54/Main!$D$7 = 0, "", T54/Main!$D$7)</f>
        <v/>
      </c>
    </row>
    <row r="55" spans="9:30" ht="15.75" customHeight="1" x14ac:dyDescent="0.2">
      <c r="I55" s="864"/>
      <c r="J55" s="135" t="s">
        <v>520</v>
      </c>
      <c r="K55" s="186">
        <v>3</v>
      </c>
      <c r="L55" s="186">
        <v>1</v>
      </c>
      <c r="M55" s="186">
        <v>5</v>
      </c>
      <c r="N55" s="186">
        <v>0</v>
      </c>
      <c r="O55" s="186">
        <v>0</v>
      </c>
      <c r="P55" s="186">
        <v>0</v>
      </c>
      <c r="Q55" s="186">
        <v>0</v>
      </c>
      <c r="R55" s="186">
        <v>0</v>
      </c>
      <c r="S55" s="186">
        <v>0</v>
      </c>
      <c r="T55" s="187">
        <v>0</v>
      </c>
      <c r="U55" s="186">
        <f>IF(K55/Main!$D$7 = 0, "", K55/Main!$D$7)</f>
        <v>1</v>
      </c>
      <c r="V55" s="186">
        <f>IF(L55/Main!$D$7 = 0, "", L55/Main!$D$7)</f>
        <v>0.33333333333333331</v>
      </c>
      <c r="W55" s="186">
        <f>IF(M55/Main!$D$7 = 0, "", M55/Main!$D$7)</f>
        <v>1.6666666666666667</v>
      </c>
      <c r="X55" s="186" t="str">
        <f>IF(N55/Main!$D$7 = 0, "", N55/Main!$D$7)</f>
        <v/>
      </c>
      <c r="Y55" s="186" t="str">
        <f>IF(O55/Main!$D$7 = 0, "", O55/Main!$D$7)</f>
        <v/>
      </c>
      <c r="Z55" s="186" t="str">
        <f>IF(P55/Main!$D$7 = 0, "", P55/Main!$D$7)</f>
        <v/>
      </c>
      <c r="AA55" s="186" t="str">
        <f>IF(Q55/Main!$D$7 = 0, "", Q55/Main!$D$7)</f>
        <v/>
      </c>
      <c r="AB55" s="186" t="str">
        <f>IF(R55/Main!$D$7 = 0, "", R55/Main!$D$7)</f>
        <v/>
      </c>
      <c r="AC55" s="186" t="str">
        <f>IF(S55/Main!$D$7 = 0, "", S55/Main!$D$7)</f>
        <v/>
      </c>
      <c r="AD55" s="186" t="str">
        <f>IF(T55/Main!$D$7 = 0, "", T55/Main!$D$7)</f>
        <v/>
      </c>
    </row>
    <row r="56" spans="9:30" ht="15.75" customHeight="1" x14ac:dyDescent="0.2">
      <c r="I56" s="864"/>
      <c r="J56" s="135" t="s">
        <v>521</v>
      </c>
      <c r="K56" s="186">
        <v>3</v>
      </c>
      <c r="L56" s="186">
        <v>8</v>
      </c>
      <c r="M56" s="186">
        <v>0</v>
      </c>
      <c r="N56" s="186">
        <v>0</v>
      </c>
      <c r="O56" s="186">
        <v>0</v>
      </c>
      <c r="P56" s="186">
        <v>0</v>
      </c>
      <c r="Q56" s="186">
        <v>0</v>
      </c>
      <c r="R56" s="186">
        <v>0</v>
      </c>
      <c r="S56" s="186">
        <v>0</v>
      </c>
      <c r="T56" s="187">
        <v>0</v>
      </c>
      <c r="U56" s="186">
        <f>IF(K56/Main!$D$7 = 0, "", K56/Main!$D$7)</f>
        <v>1</v>
      </c>
      <c r="V56" s="186">
        <f>IF(L56/Main!$D$7 = 0, "", L56/Main!$D$7)</f>
        <v>2.6666666666666665</v>
      </c>
      <c r="W56" s="186" t="str">
        <f>IF(M56/Main!$D$7 = 0, "", M56/Main!$D$7)</f>
        <v/>
      </c>
      <c r="X56" s="186" t="str">
        <f>IF(N56/Main!$D$7 = 0, "", N56/Main!$D$7)</f>
        <v/>
      </c>
      <c r="Y56" s="186" t="str">
        <f>IF(O56/Main!$D$7 = 0, "", O56/Main!$D$7)</f>
        <v/>
      </c>
      <c r="Z56" s="186" t="str">
        <f>IF(P56/Main!$D$7 = 0, "", P56/Main!$D$7)</f>
        <v/>
      </c>
      <c r="AA56" s="186" t="str">
        <f>IF(Q56/Main!$D$7 = 0, "", Q56/Main!$D$7)</f>
        <v/>
      </c>
      <c r="AB56" s="186" t="str">
        <f>IF(R56/Main!$D$7 = 0, "", R56/Main!$D$7)</f>
        <v/>
      </c>
      <c r="AC56" s="186" t="str">
        <f>IF(S56/Main!$D$7 = 0, "", S56/Main!$D$7)</f>
        <v/>
      </c>
      <c r="AD56" s="186" t="str">
        <f>IF(T56/Main!$D$7 = 0, "", T56/Main!$D$7)</f>
        <v/>
      </c>
    </row>
    <row r="57" spans="9:30" ht="15.75" customHeight="1" x14ac:dyDescent="0.2">
      <c r="I57" s="864"/>
      <c r="J57" s="135" t="s">
        <v>522</v>
      </c>
      <c r="K57" s="186">
        <v>3</v>
      </c>
      <c r="L57" s="186">
        <v>1</v>
      </c>
      <c r="M57" s="186">
        <v>0</v>
      </c>
      <c r="N57" s="186">
        <v>0</v>
      </c>
      <c r="O57" s="186">
        <v>0</v>
      </c>
      <c r="P57" s="186">
        <v>6</v>
      </c>
      <c r="Q57" s="186">
        <v>0</v>
      </c>
      <c r="R57" s="186">
        <v>4</v>
      </c>
      <c r="S57" s="186">
        <v>0</v>
      </c>
      <c r="T57" s="187">
        <v>0</v>
      </c>
      <c r="U57" s="186">
        <f>IF(K57/Main!$D$7 = 0, "", K57/Main!$D$7)</f>
        <v>1</v>
      </c>
      <c r="V57" s="186">
        <f>IF(L57/Main!$D$7 = 0, "", L57/Main!$D$7)</f>
        <v>0.33333333333333331</v>
      </c>
      <c r="W57" s="186" t="str">
        <f>IF(M57/Main!$D$7 = 0, "", M57/Main!$D$7)</f>
        <v/>
      </c>
      <c r="X57" s="186" t="str">
        <f>IF(N57/Main!$D$7 = 0, "", N57/Main!$D$7)</f>
        <v/>
      </c>
      <c r="Y57" s="186" t="str">
        <f>IF(O57/Main!$D$7 = 0, "", O57/Main!$D$7)</f>
        <v/>
      </c>
      <c r="Z57" s="186">
        <f>IF(P57/Main!$D$7 = 0, "", P57/Main!$D$7)</f>
        <v>2</v>
      </c>
      <c r="AA57" s="186" t="str">
        <f>IF(Q57/Main!$D$7 = 0, "", Q57/Main!$D$7)</f>
        <v/>
      </c>
      <c r="AB57" s="186">
        <f>IF(R57/Main!$D$7 = 0, "", R57/Main!$D$7)</f>
        <v>1.3333333333333333</v>
      </c>
      <c r="AC57" s="186" t="str">
        <f>IF(S57/Main!$D$7 = 0, "", S57/Main!$D$7)</f>
        <v/>
      </c>
      <c r="AD57" s="186" t="str">
        <f>IF(T57/Main!$D$7 = 0, "", T57/Main!$D$7)</f>
        <v/>
      </c>
    </row>
    <row r="58" spans="9:30" ht="15.75" customHeight="1" x14ac:dyDescent="0.2">
      <c r="I58" s="864"/>
      <c r="J58" s="135" t="s">
        <v>525</v>
      </c>
      <c r="K58" s="186">
        <v>80</v>
      </c>
      <c r="L58" s="186">
        <v>30</v>
      </c>
      <c r="M58" s="186">
        <v>0</v>
      </c>
      <c r="N58" s="186">
        <v>0</v>
      </c>
      <c r="O58" s="186">
        <v>0</v>
      </c>
      <c r="P58" s="186">
        <v>10</v>
      </c>
      <c r="Q58" s="186">
        <v>0</v>
      </c>
      <c r="R58" s="186">
        <v>0</v>
      </c>
      <c r="S58" s="186">
        <v>0</v>
      </c>
      <c r="T58" s="187">
        <v>0</v>
      </c>
      <c r="U58" s="186">
        <f>IF(K58/Main!$D$7 = 0, "", K58/Main!$D$7)</f>
        <v>26.666666666666668</v>
      </c>
      <c r="V58" s="186">
        <f>IF(L58/Main!$D$7 = 0, "", L58/Main!$D$7)</f>
        <v>10</v>
      </c>
      <c r="W58" s="186" t="str">
        <f>IF(M58/Main!$D$7 = 0, "", M58/Main!$D$7)</f>
        <v/>
      </c>
      <c r="X58" s="186" t="str">
        <f>IF(N58/Main!$D$7 = 0, "", N58/Main!$D$7)</f>
        <v/>
      </c>
      <c r="Y58" s="186" t="str">
        <f>IF(O58/Main!$D$7 = 0, "", O58/Main!$D$7)</f>
        <v/>
      </c>
      <c r="Z58" s="186">
        <f>IF(P58/Main!$D$7 = 0, "", P58/Main!$D$7)</f>
        <v>3.3333333333333335</v>
      </c>
      <c r="AA58" s="186" t="str">
        <f>IF(Q58/Main!$D$7 = 0, "", Q58/Main!$D$7)</f>
        <v/>
      </c>
      <c r="AB58" s="186" t="str">
        <f>IF(R58/Main!$D$7 = 0, "", R58/Main!$D$7)</f>
        <v/>
      </c>
      <c r="AC58" s="186" t="str">
        <f>IF(S58/Main!$D$7 = 0, "", S58/Main!$D$7)</f>
        <v/>
      </c>
      <c r="AD58" s="186" t="str">
        <f>IF(T58/Main!$D$7 = 0, "", T58/Main!$D$7)</f>
        <v/>
      </c>
    </row>
    <row r="59" spans="9:30" ht="15.75" customHeight="1" x14ac:dyDescent="0.2">
      <c r="I59" s="865"/>
      <c r="J59" s="297" t="s">
        <v>527</v>
      </c>
      <c r="K59" s="246">
        <v>80</v>
      </c>
      <c r="L59" s="246">
        <v>30</v>
      </c>
      <c r="M59" s="246">
        <v>0</v>
      </c>
      <c r="N59" s="246">
        <v>0</v>
      </c>
      <c r="O59" s="246">
        <v>0</v>
      </c>
      <c r="P59" s="246">
        <v>10</v>
      </c>
      <c r="Q59" s="246">
        <v>0</v>
      </c>
      <c r="R59" s="246">
        <v>0</v>
      </c>
      <c r="S59" s="246">
        <v>0</v>
      </c>
      <c r="T59" s="251">
        <v>0</v>
      </c>
      <c r="U59" s="246">
        <f>IF(K59/Main!$D$7 = 0, "", K59/Main!$D$7)</f>
        <v>26.666666666666668</v>
      </c>
      <c r="V59" s="246">
        <f>IF(L59/Main!$D$7 = 0, "", L59/Main!$D$7)</f>
        <v>10</v>
      </c>
      <c r="W59" s="246" t="str">
        <f>IF(M59/Main!$D$7 = 0, "", M59/Main!$D$7)</f>
        <v/>
      </c>
      <c r="X59" s="246" t="str">
        <f>IF(N59/Main!$D$7 = 0, "", N59/Main!$D$7)</f>
        <v/>
      </c>
      <c r="Y59" s="246" t="str">
        <f>IF(O59/Main!$D$7 = 0, "", O59/Main!$D$7)</f>
        <v/>
      </c>
      <c r="Z59" s="246">
        <f>IF(P59/Main!$D$7 = 0, "", P59/Main!$D$7)</f>
        <v>3.3333333333333335</v>
      </c>
      <c r="AA59" s="246" t="str">
        <f>IF(Q59/Main!$D$7 = 0, "", Q59/Main!$D$7)</f>
        <v/>
      </c>
      <c r="AB59" s="246" t="str">
        <f>IF(R59/Main!$D$7 = 0, "", R59/Main!$D$7)</f>
        <v/>
      </c>
      <c r="AC59" s="246" t="str">
        <f>IF(S59/Main!$D$7 = 0, "", S59/Main!$D$7)</f>
        <v/>
      </c>
      <c r="AD59" s="246" t="str">
        <f>IF(T59/Main!$D$7 = 0, "", T59/Main!$D$7)</f>
        <v/>
      </c>
    </row>
    <row r="60" spans="9:30" ht="15.75" customHeight="1" x14ac:dyDescent="0.2">
      <c r="I60" s="892" t="s">
        <v>529</v>
      </c>
      <c r="J60" s="55" t="s">
        <v>530</v>
      </c>
      <c r="K60" s="116">
        <v>8</v>
      </c>
      <c r="L60" s="116">
        <v>0.2</v>
      </c>
      <c r="M60" s="116">
        <v>0</v>
      </c>
      <c r="N60" s="116">
        <v>0.15</v>
      </c>
      <c r="O60" s="116">
        <v>0</v>
      </c>
      <c r="P60" s="116">
        <v>0</v>
      </c>
      <c r="Q60" s="116">
        <v>0</v>
      </c>
      <c r="R60" s="116">
        <v>0</v>
      </c>
      <c r="S60" s="116">
        <v>0</v>
      </c>
      <c r="T60" s="117">
        <v>0</v>
      </c>
      <c r="U60" s="116">
        <f>IF(K60/Main!$D$7 = 0, "", K60/Main!$D$7)</f>
        <v>2.6666666666666665</v>
      </c>
      <c r="V60" s="116">
        <f>IF(L60/Main!$D$7 = 0, "", L60/Main!$D$7)</f>
        <v>6.6666666666666666E-2</v>
      </c>
      <c r="W60" s="116" t="str">
        <f>IF(M60/Main!$D$7 = 0, "", M60/Main!$D$7)</f>
        <v/>
      </c>
      <c r="X60" s="116">
        <f>IF(N60/Main!$D$7 = 0, "", N60/Main!$D$7)</f>
        <v>4.9999999999999996E-2</v>
      </c>
      <c r="Y60" s="116" t="str">
        <f>IF(O60/Main!$D$7 = 0, "", O60/Main!$D$7)</f>
        <v/>
      </c>
      <c r="Z60" s="116" t="str">
        <f>IF(P60/Main!$D$7 = 0, "", P60/Main!$D$7)</f>
        <v/>
      </c>
      <c r="AA60" s="116" t="str">
        <f>IF(Q60/Main!$D$7 = 0, "", Q60/Main!$D$7)</f>
        <v/>
      </c>
      <c r="AB60" s="116" t="str">
        <f>IF(R60/Main!$D$7 = 0, "", R60/Main!$D$7)</f>
        <v/>
      </c>
      <c r="AC60" s="116" t="str">
        <f>IF(S60/Main!$D$7 = 0, "", S60/Main!$D$7)</f>
        <v/>
      </c>
      <c r="AD60" s="116" t="str">
        <f>IF(T60/Main!$D$7 = 0, "", T60/Main!$D$7)</f>
        <v/>
      </c>
    </row>
    <row r="61" spans="9:30" ht="15.75" customHeight="1" x14ac:dyDescent="0.2">
      <c r="I61" s="864"/>
      <c r="J61" s="365" t="s">
        <v>531</v>
      </c>
      <c r="K61" s="186">
        <v>40</v>
      </c>
      <c r="L61" s="186">
        <v>5</v>
      </c>
      <c r="M61" s="186">
        <v>0</v>
      </c>
      <c r="N61" s="186">
        <v>3</v>
      </c>
      <c r="O61" s="186">
        <v>0</v>
      </c>
      <c r="P61" s="186">
        <v>0</v>
      </c>
      <c r="Q61" s="186">
        <v>0</v>
      </c>
      <c r="R61" s="186">
        <v>0</v>
      </c>
      <c r="S61" s="186">
        <v>0</v>
      </c>
      <c r="T61" s="187">
        <v>0</v>
      </c>
      <c r="U61" s="186">
        <f>IF(K61/Main!$D$7 = 0, "", K61/Main!$D$7)</f>
        <v>13.333333333333334</v>
      </c>
      <c r="V61" s="186">
        <f>IF(L61/Main!$D$7 = 0, "", L61/Main!$D$7)</f>
        <v>1.6666666666666667</v>
      </c>
      <c r="W61" s="186" t="str">
        <f>IF(M61/Main!$D$7 = 0, "", M61/Main!$D$7)</f>
        <v/>
      </c>
      <c r="X61" s="186">
        <f>IF(N61/Main!$D$7 = 0, "", N61/Main!$D$7)</f>
        <v>1</v>
      </c>
      <c r="Y61" s="186" t="str">
        <f>IF(O61/Main!$D$7 = 0, "", O61/Main!$D$7)</f>
        <v/>
      </c>
      <c r="Z61" s="186" t="str">
        <f>IF(P61/Main!$D$7 = 0, "", P61/Main!$D$7)</f>
        <v/>
      </c>
      <c r="AA61" s="186" t="str">
        <f>IF(Q61/Main!$D$7 = 0, "", Q61/Main!$D$7)</f>
        <v/>
      </c>
      <c r="AB61" s="186" t="str">
        <f>IF(R61/Main!$D$7 = 0, "", R61/Main!$D$7)</f>
        <v/>
      </c>
      <c r="AC61" s="186" t="str">
        <f>IF(S61/Main!$D$7 = 0, "", S61/Main!$D$7)</f>
        <v/>
      </c>
      <c r="AD61" s="186" t="str">
        <f>IF(T61/Main!$D$7 = 0, "", T61/Main!$D$7)</f>
        <v/>
      </c>
    </row>
    <row r="62" spans="9:30" ht="15.75" customHeight="1" x14ac:dyDescent="0.2">
      <c r="I62" s="865"/>
      <c r="J62" s="297" t="s">
        <v>532</v>
      </c>
      <c r="K62" s="246">
        <v>55</v>
      </c>
      <c r="L62" s="246">
        <v>7</v>
      </c>
      <c r="M62" s="246">
        <v>0</v>
      </c>
      <c r="N62" s="246">
        <v>1.2</v>
      </c>
      <c r="O62" s="246">
        <v>0.2</v>
      </c>
      <c r="P62" s="246">
        <v>0</v>
      </c>
      <c r="Q62" s="246">
        <v>0</v>
      </c>
      <c r="R62" s="246">
        <v>0.04</v>
      </c>
      <c r="S62" s="246">
        <v>0.1</v>
      </c>
      <c r="T62" s="251">
        <v>0</v>
      </c>
      <c r="U62" s="246">
        <f>IF(K62/Main!$D$7 = 0, "", K62/Main!$D$7)</f>
        <v>18.333333333333332</v>
      </c>
      <c r="V62" s="246">
        <f>IF(L62/Main!$D$7 = 0, "", L62/Main!$D$7)</f>
        <v>2.3333333333333335</v>
      </c>
      <c r="W62" s="246" t="str">
        <f>IF(M62/Main!$D$7 = 0, "", M62/Main!$D$7)</f>
        <v/>
      </c>
      <c r="X62" s="246">
        <f>IF(N62/Main!$D$7 = 0, "", N62/Main!$D$7)</f>
        <v>0.39999999999999997</v>
      </c>
      <c r="Y62" s="246">
        <f>IF(O62/Main!$D$7 = 0, "", O62/Main!$D$7)</f>
        <v>6.6666666666666666E-2</v>
      </c>
      <c r="Z62" s="246" t="str">
        <f>IF(P62/Main!$D$7 = 0, "", P62/Main!$D$7)</f>
        <v/>
      </c>
      <c r="AA62" s="246" t="str">
        <f>IF(Q62/Main!$D$7 = 0, "", Q62/Main!$D$7)</f>
        <v/>
      </c>
      <c r="AB62" s="246">
        <f>IF(R62/Main!$D$7 = 0, "", R62/Main!$D$7)</f>
        <v>1.3333333333333334E-2</v>
      </c>
      <c r="AC62" s="246">
        <f>IF(S62/Main!$D$7 = 0, "", S62/Main!$D$7)</f>
        <v>3.3333333333333333E-2</v>
      </c>
      <c r="AD62" s="246" t="str">
        <f>IF(T62/Main!$D$7 = 0, "", T62/Main!$D$7)</f>
        <v/>
      </c>
    </row>
  </sheetData>
  <mergeCells count="14">
    <mergeCell ref="A1:A2"/>
    <mergeCell ref="X18:AD18"/>
    <mergeCell ref="I20:I41"/>
    <mergeCell ref="I42:I59"/>
    <mergeCell ref="I60:I62"/>
    <mergeCell ref="B1:C1"/>
    <mergeCell ref="F1:F2"/>
    <mergeCell ref="E1:E2"/>
    <mergeCell ref="D1:D2"/>
    <mergeCell ref="I18:I19"/>
    <mergeCell ref="J18:J19"/>
    <mergeCell ref="K18:M18"/>
    <mergeCell ref="N18:T18"/>
    <mergeCell ref="U18:W18"/>
  </mergeCells>
  <conditionalFormatting sqref="A3:F15 G10">
    <cfRule type="expression" dxfId="5" priority="2">
      <formula>ISEVEN(ROW())</formula>
    </cfRule>
  </conditionalFormatting>
  <conditionalFormatting sqref="J20:AD62">
    <cfRule type="expression" dxfId="4" priority="1">
      <formula>ISEVEN(ROW())</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G62"/>
  <sheetViews>
    <sheetView showGridLines="0" workbookViewId="0">
      <selection sqref="A1:G1"/>
    </sheetView>
  </sheetViews>
  <sheetFormatPr defaultColWidth="14.42578125" defaultRowHeight="15.75" customHeight="1" x14ac:dyDescent="0.2"/>
  <cols>
    <col min="5" max="5" width="7.28515625" customWidth="1"/>
    <col min="6" max="7" width="25.140625" customWidth="1"/>
  </cols>
  <sheetData>
    <row r="1" spans="1:7" ht="15.75" customHeight="1" x14ac:dyDescent="0.2">
      <c r="A1" s="986" t="s">
        <v>0</v>
      </c>
      <c r="B1" s="863"/>
      <c r="C1" s="863"/>
      <c r="D1" s="863"/>
      <c r="E1" s="863"/>
      <c r="F1" s="863"/>
      <c r="G1" s="863"/>
    </row>
    <row r="2" spans="1:7" ht="15.75" customHeight="1" x14ac:dyDescent="0.2">
      <c r="A2" s="985" t="s">
        <v>544</v>
      </c>
      <c r="B2" s="863"/>
      <c r="C2" s="863"/>
      <c r="D2" s="863"/>
      <c r="E2" s="863"/>
      <c r="F2" s="863"/>
      <c r="G2" s="857"/>
    </row>
    <row r="3" spans="1:7" ht="15.75" customHeight="1" x14ac:dyDescent="0.2">
      <c r="A3" s="984" t="s">
        <v>545</v>
      </c>
      <c r="B3" s="837"/>
      <c r="C3" s="837"/>
      <c r="D3" s="837"/>
      <c r="E3" s="837"/>
      <c r="F3" s="837"/>
      <c r="G3" s="838"/>
    </row>
    <row r="4" spans="1:7" ht="15.75" customHeight="1" x14ac:dyDescent="0.2">
      <c r="A4" s="982" t="s">
        <v>547</v>
      </c>
      <c r="B4" s="848"/>
      <c r="C4" s="848"/>
      <c r="D4" s="848"/>
      <c r="E4" s="848"/>
      <c r="F4" s="848"/>
      <c r="G4" s="828"/>
    </row>
    <row r="5" spans="1:7" ht="15.75" customHeight="1" x14ac:dyDescent="0.2">
      <c r="A5" s="544"/>
      <c r="B5" s="544"/>
      <c r="C5" s="544"/>
      <c r="D5" s="544"/>
      <c r="E5" s="544"/>
      <c r="F5" s="544"/>
      <c r="G5" s="544"/>
    </row>
    <row r="6" spans="1:7" ht="15.75" customHeight="1" x14ac:dyDescent="0.2">
      <c r="A6" s="983" t="s">
        <v>549</v>
      </c>
      <c r="B6" s="840"/>
      <c r="C6" s="840"/>
      <c r="D6" s="840"/>
      <c r="E6" s="840"/>
      <c r="F6" s="840"/>
      <c r="G6" s="831"/>
    </row>
    <row r="7" spans="1:7" ht="15.75" customHeight="1" x14ac:dyDescent="0.2">
      <c r="A7" s="544"/>
      <c r="B7" s="544"/>
      <c r="C7" s="544"/>
      <c r="D7" s="544"/>
      <c r="E7" s="544"/>
      <c r="F7" s="544"/>
      <c r="G7" s="544"/>
    </row>
    <row r="8" spans="1:7" ht="15.75" customHeight="1" x14ac:dyDescent="0.2">
      <c r="A8" s="979" t="s">
        <v>551</v>
      </c>
      <c r="B8" s="863"/>
      <c r="C8" s="863"/>
      <c r="D8" s="857"/>
      <c r="E8" s="544"/>
      <c r="F8" s="978" t="s">
        <v>553</v>
      </c>
      <c r="G8" s="831"/>
    </row>
    <row r="9" spans="1:7" ht="15.75" customHeight="1" x14ac:dyDescent="0.2">
      <c r="A9" s="987" t="s">
        <v>556</v>
      </c>
      <c r="B9" s="848"/>
      <c r="C9" s="848"/>
      <c r="D9" s="828"/>
      <c r="E9" s="544"/>
      <c r="F9" s="545" t="s">
        <v>557</v>
      </c>
      <c r="G9" s="546">
        <f>SUM(D12:D17)+SUM(D37:D38)</f>
        <v>414000</v>
      </c>
    </row>
    <row r="10" spans="1:7" ht="15.75" customHeight="1" x14ac:dyDescent="0.2">
      <c r="A10" s="971" t="s">
        <v>558</v>
      </c>
      <c r="B10" s="837"/>
      <c r="C10" s="547" t="s">
        <v>561</v>
      </c>
      <c r="D10" s="548" t="s">
        <v>563</v>
      </c>
      <c r="E10" s="544"/>
      <c r="F10" s="549" t="s">
        <v>564</v>
      </c>
      <c r="G10" s="550">
        <f>(D18+D39)*(9.807*D19)</f>
        <v>0</v>
      </c>
    </row>
    <row r="11" spans="1:7" ht="15.75" customHeight="1" x14ac:dyDescent="0.2">
      <c r="A11" s="978" t="s">
        <v>553</v>
      </c>
      <c r="B11" s="840"/>
      <c r="C11" s="840"/>
      <c r="D11" s="831"/>
      <c r="E11" s="544"/>
      <c r="F11" s="981" t="s">
        <v>570</v>
      </c>
      <c r="G11" s="980">
        <f>G9+G10</f>
        <v>414000</v>
      </c>
    </row>
    <row r="12" spans="1:7" ht="15.75" customHeight="1" x14ac:dyDescent="0.2">
      <c r="A12" s="970" t="s">
        <v>572</v>
      </c>
      <c r="B12" s="837"/>
      <c r="C12" s="557">
        <v>2</v>
      </c>
      <c r="D12" s="558">
        <f>C12*Blocks!S20</f>
        <v>24000</v>
      </c>
      <c r="E12" s="544"/>
      <c r="F12" s="973"/>
      <c r="G12" s="976"/>
    </row>
    <row r="13" spans="1:7" ht="15.75" customHeight="1" x14ac:dyDescent="0.2">
      <c r="A13" s="970" t="s">
        <v>573</v>
      </c>
      <c r="B13" s="837"/>
      <c r="C13" s="557">
        <v>1</v>
      </c>
      <c r="D13" s="558">
        <f>C13*Blocks!S22</f>
        <v>144000</v>
      </c>
      <c r="E13" s="544"/>
      <c r="F13" s="974" t="s">
        <v>574</v>
      </c>
      <c r="G13" s="975">
        <f>G11/D20</f>
        <v>16.559999999999999</v>
      </c>
    </row>
    <row r="14" spans="1:7" ht="15.75" customHeight="1" x14ac:dyDescent="0.2">
      <c r="A14" s="970" t="s">
        <v>575</v>
      </c>
      <c r="B14" s="837"/>
      <c r="C14" s="557">
        <v>3</v>
      </c>
      <c r="D14" s="558">
        <f>C14*Blocks!S24</f>
        <v>246000</v>
      </c>
      <c r="E14" s="544"/>
      <c r="F14" s="973"/>
      <c r="G14" s="976"/>
    </row>
    <row r="15" spans="1:7" ht="15.75" customHeight="1" x14ac:dyDescent="0.2">
      <c r="A15" s="970" t="s">
        <v>576</v>
      </c>
      <c r="B15" s="837"/>
      <c r="C15" s="557">
        <v>0</v>
      </c>
      <c r="D15" s="558">
        <f>C15*Blocks!S26</f>
        <v>0</v>
      </c>
      <c r="E15" s="544"/>
      <c r="F15" s="561" t="s">
        <v>577</v>
      </c>
      <c r="G15" s="562">
        <f>G13-9.80665</f>
        <v>6.7533499999999993</v>
      </c>
    </row>
    <row r="16" spans="1:7" ht="15.75" customHeight="1" x14ac:dyDescent="0.2">
      <c r="A16" s="970" t="s">
        <v>578</v>
      </c>
      <c r="B16" s="837"/>
      <c r="C16" s="557">
        <v>0</v>
      </c>
      <c r="D16" s="558">
        <f>C16*Blocks!S28</f>
        <v>0</v>
      </c>
      <c r="E16" s="544"/>
      <c r="F16" s="563" t="s">
        <v>579</v>
      </c>
      <c r="G16" s="564">
        <f>G11/9.80665</f>
        <v>42216.251217286233</v>
      </c>
    </row>
    <row r="17" spans="1:7" ht="15.75" customHeight="1" x14ac:dyDescent="0.2">
      <c r="A17" s="970" t="s">
        <v>580</v>
      </c>
      <c r="B17" s="837"/>
      <c r="C17" s="557">
        <v>0</v>
      </c>
      <c r="D17" s="558">
        <f>C17*Blocks!S30</f>
        <v>0</v>
      </c>
      <c r="E17" s="544"/>
      <c r="F17" s="565" t="s">
        <v>581</v>
      </c>
      <c r="G17" s="566">
        <f>G13-(9.80665/4)</f>
        <v>14.108337499999999</v>
      </c>
    </row>
    <row r="18" spans="1:7" ht="15.75" customHeight="1" x14ac:dyDescent="0.2">
      <c r="A18" s="970" t="s">
        <v>582</v>
      </c>
      <c r="B18" s="837"/>
      <c r="C18" s="557">
        <v>0</v>
      </c>
      <c r="D18" s="569">
        <f>C18*Blocks!V96</f>
        <v>0</v>
      </c>
      <c r="E18" s="544"/>
      <c r="F18" s="571" t="s">
        <v>583</v>
      </c>
      <c r="G18" s="573">
        <f>G11/(9.80665/4)</f>
        <v>168865.00486914493</v>
      </c>
    </row>
    <row r="19" spans="1:7" ht="15.75" customHeight="1" x14ac:dyDescent="0.2">
      <c r="A19" s="970" t="s">
        <v>584</v>
      </c>
      <c r="B19" s="837"/>
      <c r="C19" s="557">
        <v>0</v>
      </c>
      <c r="D19" s="574">
        <f t="shared" ref="D19:D20" si="0">C19</f>
        <v>0</v>
      </c>
      <c r="E19" s="544"/>
      <c r="F19" s="972" t="s">
        <v>586</v>
      </c>
      <c r="G19" s="995">
        <f>100/G13</f>
        <v>6.0386473429951693</v>
      </c>
    </row>
    <row r="20" spans="1:7" ht="15.75" customHeight="1" x14ac:dyDescent="0.2">
      <c r="A20" s="970" t="s">
        <v>589</v>
      </c>
      <c r="B20" s="837"/>
      <c r="C20" s="575">
        <v>25000</v>
      </c>
      <c r="D20" s="576">
        <f t="shared" si="0"/>
        <v>25000</v>
      </c>
      <c r="E20" s="544"/>
      <c r="F20" s="973"/>
      <c r="G20" s="976"/>
    </row>
    <row r="21" spans="1:7" ht="15.75" customHeight="1" x14ac:dyDescent="0.2">
      <c r="A21" s="996" t="s">
        <v>590</v>
      </c>
      <c r="B21" s="840"/>
      <c r="C21" s="840"/>
      <c r="D21" s="831"/>
      <c r="E21" s="544"/>
      <c r="F21" s="577" t="s">
        <v>591</v>
      </c>
      <c r="G21" s="578">
        <f>10/G13</f>
        <v>0.60386473429951693</v>
      </c>
    </row>
    <row r="22" spans="1:7" ht="15.75" customHeight="1" x14ac:dyDescent="0.2">
      <c r="A22" s="970" t="s">
        <v>572</v>
      </c>
      <c r="B22" s="837"/>
      <c r="C22" s="557">
        <v>0</v>
      </c>
      <c r="D22" s="558">
        <f>C22*Blocks!S19</f>
        <v>0</v>
      </c>
      <c r="E22" s="544"/>
      <c r="F22" s="579" t="s">
        <v>592</v>
      </c>
      <c r="G22" s="580">
        <f>25/G13</f>
        <v>1.5096618357487923</v>
      </c>
    </row>
    <row r="23" spans="1:7" ht="15.75" customHeight="1" x14ac:dyDescent="0.2">
      <c r="A23" s="970" t="s">
        <v>573</v>
      </c>
      <c r="B23" s="837"/>
      <c r="C23" s="557">
        <v>0</v>
      </c>
      <c r="D23" s="558">
        <f>C23*Blocks!S21</f>
        <v>0</v>
      </c>
      <c r="E23" s="544"/>
      <c r="F23" s="581" t="s">
        <v>593</v>
      </c>
      <c r="G23" s="578">
        <f>50/G13</f>
        <v>3.0193236714975846</v>
      </c>
    </row>
    <row r="24" spans="1:7" ht="15.75" customHeight="1" x14ac:dyDescent="0.2">
      <c r="A24" s="970" t="s">
        <v>575</v>
      </c>
      <c r="B24" s="837"/>
      <c r="C24" s="557">
        <v>4</v>
      </c>
      <c r="D24" s="558">
        <f>C24*Blocks!S23</f>
        <v>3600000</v>
      </c>
      <c r="E24" s="544"/>
      <c r="F24" s="579" t="s">
        <v>595</v>
      </c>
      <c r="G24" s="580">
        <f>150/G13</f>
        <v>9.0579710144927539</v>
      </c>
    </row>
    <row r="25" spans="1:7" ht="15.75" customHeight="1" x14ac:dyDescent="0.2">
      <c r="A25" s="970" t="s">
        <v>576</v>
      </c>
      <c r="B25" s="837"/>
      <c r="C25" s="557">
        <v>0</v>
      </c>
      <c r="D25" s="558">
        <f>C25*Blocks!S25</f>
        <v>0</v>
      </c>
      <c r="E25" s="544"/>
      <c r="F25" s="581" t="s">
        <v>596</v>
      </c>
      <c r="G25" s="578">
        <f>250/G13</f>
        <v>15.096618357487923</v>
      </c>
    </row>
    <row r="26" spans="1:7" ht="15.75" customHeight="1" x14ac:dyDescent="0.2">
      <c r="A26" s="970" t="s">
        <v>578</v>
      </c>
      <c r="B26" s="837"/>
      <c r="C26" s="557">
        <v>0</v>
      </c>
      <c r="D26" s="558">
        <f>C26*Blocks!S27</f>
        <v>0</v>
      </c>
      <c r="E26" s="544"/>
      <c r="F26" s="579" t="s">
        <v>597</v>
      </c>
      <c r="G26" s="580">
        <f>500/G13</f>
        <v>30.193236714975846</v>
      </c>
    </row>
    <row r="27" spans="1:7" ht="15.75" customHeight="1" x14ac:dyDescent="0.2">
      <c r="A27" s="970" t="s">
        <v>580</v>
      </c>
      <c r="B27" s="837"/>
      <c r="C27" s="557">
        <v>0</v>
      </c>
      <c r="D27" s="558">
        <f>C27*Blocks!S29</f>
        <v>0</v>
      </c>
      <c r="E27" s="544"/>
      <c r="F27" s="583" t="s">
        <v>598</v>
      </c>
      <c r="G27" s="584">
        <f>1000/G13</f>
        <v>60.386473429951693</v>
      </c>
    </row>
    <row r="28" spans="1:7" ht="15.75" customHeight="1" x14ac:dyDescent="0.2">
      <c r="A28" s="970" t="s">
        <v>582</v>
      </c>
      <c r="B28" s="837"/>
      <c r="C28" s="557">
        <v>0</v>
      </c>
      <c r="D28" s="569">
        <f>C28*Blocks!V95</f>
        <v>0</v>
      </c>
      <c r="E28" s="544"/>
      <c r="F28" s="585"/>
      <c r="G28" s="585"/>
    </row>
    <row r="29" spans="1:7" ht="15.75" customHeight="1" x14ac:dyDescent="0.2">
      <c r="A29" s="970" t="s">
        <v>599</v>
      </c>
      <c r="B29" s="837"/>
      <c r="C29" s="557">
        <v>0</v>
      </c>
      <c r="D29" s="574">
        <f t="shared" ref="D29:D30" si="1">C29</f>
        <v>0</v>
      </c>
      <c r="E29" s="544"/>
      <c r="F29" s="996" t="s">
        <v>590</v>
      </c>
      <c r="G29" s="831"/>
    </row>
    <row r="30" spans="1:7" ht="15.75" customHeight="1" x14ac:dyDescent="0.2">
      <c r="A30" s="977" t="s">
        <v>589</v>
      </c>
      <c r="B30" s="848"/>
      <c r="C30" s="586">
        <v>300000</v>
      </c>
      <c r="D30" s="587">
        <f t="shared" si="1"/>
        <v>300000</v>
      </c>
      <c r="E30" s="544"/>
      <c r="F30" s="545" t="s">
        <v>557</v>
      </c>
      <c r="G30" s="546">
        <f>SUM(D22:D27)+SUM(D44:D45)</f>
        <v>3600000</v>
      </c>
    </row>
    <row r="31" spans="1:7" ht="15.75" customHeight="1" x14ac:dyDescent="0.2">
      <c r="A31" s="585"/>
      <c r="B31" s="585"/>
      <c r="C31" s="585"/>
      <c r="D31" s="585"/>
      <c r="E31" s="544"/>
      <c r="F31" s="549" t="s">
        <v>564</v>
      </c>
      <c r="G31" s="550">
        <f>(D28+D46)*(9.807*D29)</f>
        <v>0</v>
      </c>
    </row>
    <row r="32" spans="1:7" ht="15.75" customHeight="1" x14ac:dyDescent="0.2">
      <c r="A32" s="979" t="s">
        <v>600</v>
      </c>
      <c r="B32" s="863"/>
      <c r="C32" s="863"/>
      <c r="D32" s="857"/>
      <c r="E32" s="544"/>
      <c r="F32" s="981" t="s">
        <v>570</v>
      </c>
      <c r="G32" s="980">
        <f>G30+G31</f>
        <v>3600000</v>
      </c>
    </row>
    <row r="33" spans="1:7" ht="15.75" customHeight="1" x14ac:dyDescent="0.2">
      <c r="A33" s="998" t="s">
        <v>601</v>
      </c>
      <c r="B33" s="837"/>
      <c r="C33" s="837"/>
      <c r="D33" s="838"/>
      <c r="E33" s="544"/>
      <c r="F33" s="973"/>
      <c r="G33" s="976"/>
    </row>
    <row r="34" spans="1:7" ht="15.75" customHeight="1" x14ac:dyDescent="0.2">
      <c r="A34" s="997" t="s">
        <v>602</v>
      </c>
      <c r="B34" s="848"/>
      <c r="C34" s="848"/>
      <c r="D34" s="828"/>
      <c r="E34" s="544"/>
      <c r="F34" s="974" t="s">
        <v>574</v>
      </c>
      <c r="G34" s="975">
        <f>G32/D30</f>
        <v>12</v>
      </c>
    </row>
    <row r="35" spans="1:7" ht="15.75" customHeight="1" x14ac:dyDescent="0.2">
      <c r="A35" s="971" t="s">
        <v>558</v>
      </c>
      <c r="B35" s="837"/>
      <c r="C35" s="547" t="s">
        <v>561</v>
      </c>
      <c r="D35" s="548" t="s">
        <v>563</v>
      </c>
      <c r="E35" s="544"/>
      <c r="F35" s="973"/>
      <c r="G35" s="976"/>
    </row>
    <row r="36" spans="1:7" ht="15.75" customHeight="1" x14ac:dyDescent="0.2">
      <c r="A36" s="978" t="s">
        <v>553</v>
      </c>
      <c r="B36" s="840"/>
      <c r="C36" s="840"/>
      <c r="D36" s="831"/>
      <c r="E36" s="544"/>
      <c r="F36" s="561" t="s">
        <v>577</v>
      </c>
      <c r="G36" s="562">
        <f>G34-9.80665</f>
        <v>2.1933500000000006</v>
      </c>
    </row>
    <row r="37" spans="1:7" ht="15.75" customHeight="1" x14ac:dyDescent="0.2">
      <c r="A37" s="970" t="s">
        <v>603</v>
      </c>
      <c r="B37" s="837"/>
      <c r="C37" s="557">
        <v>0</v>
      </c>
      <c r="D37" s="558">
        <f t="shared" ref="D37:D39" si="2">C37*C40</f>
        <v>0</v>
      </c>
      <c r="E37" s="544"/>
      <c r="F37" s="563" t="s">
        <v>579</v>
      </c>
      <c r="G37" s="588">
        <f>G32/9.80665</f>
        <v>367097.8366720542</v>
      </c>
    </row>
    <row r="38" spans="1:7" ht="12.75" x14ac:dyDescent="0.2">
      <c r="A38" s="970" t="s">
        <v>604</v>
      </c>
      <c r="B38" s="837"/>
      <c r="C38" s="557">
        <v>0</v>
      </c>
      <c r="D38" s="558">
        <f t="shared" si="2"/>
        <v>0</v>
      </c>
      <c r="E38" s="544"/>
      <c r="F38" s="565" t="s">
        <v>581</v>
      </c>
      <c r="G38" s="566">
        <f>G34-(9.80665/4)</f>
        <v>9.5483375000000006</v>
      </c>
    </row>
    <row r="39" spans="1:7" ht="12.75" x14ac:dyDescent="0.2">
      <c r="A39" s="970" t="s">
        <v>605</v>
      </c>
      <c r="B39" s="837"/>
      <c r="C39" s="557">
        <v>0</v>
      </c>
      <c r="D39" s="569">
        <f t="shared" si="2"/>
        <v>0</v>
      </c>
      <c r="E39" s="544"/>
      <c r="F39" s="571" t="s">
        <v>583</v>
      </c>
      <c r="G39" s="573">
        <f>G32/(9.80665/4)</f>
        <v>1468391.3466882168</v>
      </c>
    </row>
    <row r="40" spans="1:7" ht="12.75" x14ac:dyDescent="0.2">
      <c r="A40" s="970" t="s">
        <v>606</v>
      </c>
      <c r="B40" s="837"/>
      <c r="C40" s="557">
        <v>0</v>
      </c>
      <c r="D40" s="589" t="s">
        <v>607</v>
      </c>
      <c r="E40" s="544"/>
      <c r="F40" s="972" t="s">
        <v>586</v>
      </c>
      <c r="G40" s="995">
        <f>100/G34</f>
        <v>8.3333333333333339</v>
      </c>
    </row>
    <row r="41" spans="1:7" ht="12.75" x14ac:dyDescent="0.2">
      <c r="A41" s="970" t="s">
        <v>608</v>
      </c>
      <c r="B41" s="837"/>
      <c r="C41" s="557">
        <v>0</v>
      </c>
      <c r="D41" s="589" t="s">
        <v>607</v>
      </c>
      <c r="E41" s="544"/>
      <c r="F41" s="973"/>
      <c r="G41" s="976"/>
    </row>
    <row r="42" spans="1:7" ht="12.75" x14ac:dyDescent="0.2">
      <c r="A42" s="970" t="s">
        <v>609</v>
      </c>
      <c r="B42" s="837"/>
      <c r="C42" s="557">
        <v>0</v>
      </c>
      <c r="D42" s="589" t="s">
        <v>607</v>
      </c>
      <c r="E42" s="544"/>
      <c r="F42" s="577" t="s">
        <v>591</v>
      </c>
      <c r="G42" s="578">
        <f>10/G34</f>
        <v>0.83333333333333337</v>
      </c>
    </row>
    <row r="43" spans="1:7" ht="12.75" x14ac:dyDescent="0.2">
      <c r="A43" s="996" t="s">
        <v>590</v>
      </c>
      <c r="B43" s="840"/>
      <c r="C43" s="840"/>
      <c r="D43" s="831"/>
      <c r="E43" s="544"/>
      <c r="F43" s="579" t="s">
        <v>592</v>
      </c>
      <c r="G43" s="580">
        <f>25/G34</f>
        <v>2.0833333333333335</v>
      </c>
    </row>
    <row r="44" spans="1:7" ht="12.75" x14ac:dyDescent="0.2">
      <c r="A44" s="970" t="s">
        <v>603</v>
      </c>
      <c r="B44" s="837"/>
      <c r="C44" s="557">
        <v>0</v>
      </c>
      <c r="D44" s="558">
        <f t="shared" ref="D44:D46" si="3">C44*C47</f>
        <v>0</v>
      </c>
      <c r="E44" s="544"/>
      <c r="F44" s="581" t="s">
        <v>593</v>
      </c>
      <c r="G44" s="578">
        <f>50/G34</f>
        <v>4.166666666666667</v>
      </c>
    </row>
    <row r="45" spans="1:7" ht="12.75" x14ac:dyDescent="0.2">
      <c r="A45" s="970" t="s">
        <v>604</v>
      </c>
      <c r="B45" s="837"/>
      <c r="C45" s="557">
        <v>0</v>
      </c>
      <c r="D45" s="558">
        <f t="shared" si="3"/>
        <v>0</v>
      </c>
      <c r="E45" s="544"/>
      <c r="F45" s="579" t="s">
        <v>595</v>
      </c>
      <c r="G45" s="580">
        <f>150/G34</f>
        <v>12.5</v>
      </c>
    </row>
    <row r="46" spans="1:7" ht="12.75" x14ac:dyDescent="0.2">
      <c r="A46" s="970" t="s">
        <v>605</v>
      </c>
      <c r="B46" s="837"/>
      <c r="C46" s="557">
        <v>0</v>
      </c>
      <c r="D46" s="569">
        <f t="shared" si="3"/>
        <v>0</v>
      </c>
      <c r="E46" s="544"/>
      <c r="F46" s="581" t="s">
        <v>596</v>
      </c>
      <c r="G46" s="578">
        <f>250/G34</f>
        <v>20.833333333333332</v>
      </c>
    </row>
    <row r="47" spans="1:7" ht="12.75" x14ac:dyDescent="0.2">
      <c r="A47" s="970" t="s">
        <v>606</v>
      </c>
      <c r="B47" s="837"/>
      <c r="C47" s="557">
        <v>0</v>
      </c>
      <c r="D47" s="589" t="s">
        <v>607</v>
      </c>
      <c r="E47" s="544"/>
      <c r="F47" s="579" t="s">
        <v>597</v>
      </c>
      <c r="G47" s="580">
        <f>500/G34</f>
        <v>41.666666666666664</v>
      </c>
    </row>
    <row r="48" spans="1:7" ht="12.75" x14ac:dyDescent="0.2">
      <c r="A48" s="970" t="s">
        <v>608</v>
      </c>
      <c r="B48" s="837"/>
      <c r="C48" s="557">
        <v>0</v>
      </c>
      <c r="D48" s="589" t="s">
        <v>607</v>
      </c>
      <c r="E48" s="544"/>
      <c r="F48" s="583" t="s">
        <v>598</v>
      </c>
      <c r="G48" s="584">
        <f>1000/G34</f>
        <v>83.333333333333329</v>
      </c>
    </row>
    <row r="49" spans="1:7" ht="12.75" x14ac:dyDescent="0.2">
      <c r="A49" s="977" t="s">
        <v>609</v>
      </c>
      <c r="B49" s="848"/>
      <c r="C49" s="586">
        <v>0</v>
      </c>
      <c r="D49" s="590" t="s">
        <v>607</v>
      </c>
      <c r="E49" s="544"/>
      <c r="F49" s="585"/>
      <c r="G49" s="585"/>
    </row>
    <row r="50" spans="1:7" ht="12.75" x14ac:dyDescent="0.2">
      <c r="A50" s="585"/>
      <c r="B50" s="585"/>
      <c r="C50" s="585"/>
      <c r="D50" s="585"/>
      <c r="E50" s="544"/>
      <c r="F50" s="591"/>
      <c r="G50" s="591"/>
    </row>
    <row r="51" spans="1:7" ht="12.75" x14ac:dyDescent="0.2">
      <c r="A51" s="969" t="s">
        <v>610</v>
      </c>
      <c r="B51" s="837"/>
      <c r="C51" s="837"/>
      <c r="D51" s="837"/>
      <c r="E51" s="837"/>
      <c r="F51" s="837"/>
      <c r="G51" s="837"/>
    </row>
    <row r="52" spans="1:7" ht="12.75" x14ac:dyDescent="0.2">
      <c r="A52" s="991" t="s">
        <v>611</v>
      </c>
      <c r="B52" s="837"/>
      <c r="C52" s="837"/>
      <c r="D52" s="837"/>
      <c r="E52" s="837"/>
      <c r="F52" s="837"/>
      <c r="G52" s="837"/>
    </row>
    <row r="53" spans="1:7" ht="12.75" x14ac:dyDescent="0.2">
      <c r="A53" s="992" t="s">
        <v>612</v>
      </c>
      <c r="B53" s="993"/>
      <c r="C53" s="993"/>
      <c r="D53" s="993"/>
      <c r="E53" s="993"/>
      <c r="F53" s="993"/>
      <c r="G53" s="993"/>
    </row>
    <row r="54" spans="1:7" ht="12.75" x14ac:dyDescent="0.2">
      <c r="A54" s="990" t="s">
        <v>613</v>
      </c>
      <c r="B54" s="837"/>
      <c r="C54" s="837"/>
      <c r="D54" s="837"/>
      <c r="E54" s="837"/>
      <c r="F54" s="837"/>
      <c r="G54" s="837"/>
    </row>
    <row r="55" spans="1:7" ht="12.75" x14ac:dyDescent="0.2">
      <c r="A55" s="994" t="s">
        <v>614</v>
      </c>
      <c r="B55" s="837"/>
      <c r="C55" s="837"/>
      <c r="D55" s="837"/>
      <c r="E55" s="837"/>
      <c r="F55" s="837"/>
      <c r="G55" s="837"/>
    </row>
    <row r="56" spans="1:7" ht="12.75" x14ac:dyDescent="0.2">
      <c r="A56" s="592"/>
      <c r="B56" s="592"/>
      <c r="C56" s="592"/>
      <c r="D56" s="592"/>
      <c r="E56" s="592"/>
      <c r="F56" s="592"/>
      <c r="G56" s="592"/>
    </row>
    <row r="57" spans="1:7" ht="12.75" x14ac:dyDescent="0.2">
      <c r="A57" s="988" t="s">
        <v>615</v>
      </c>
      <c r="B57" s="837"/>
      <c r="C57" s="837"/>
      <c r="D57" s="837"/>
      <c r="E57" s="837"/>
      <c r="F57" s="837"/>
      <c r="G57" s="837"/>
    </row>
    <row r="58" spans="1:7" ht="15.75" customHeight="1" x14ac:dyDescent="0.2">
      <c r="A58" s="837"/>
      <c r="B58" s="837"/>
      <c r="C58" s="837"/>
      <c r="D58" s="837"/>
      <c r="E58" s="837"/>
      <c r="F58" s="837"/>
      <c r="G58" s="837"/>
    </row>
    <row r="59" spans="1:7" ht="15.75" customHeight="1" x14ac:dyDescent="0.2">
      <c r="A59" s="837"/>
      <c r="B59" s="837"/>
      <c r="C59" s="837"/>
      <c r="D59" s="837"/>
      <c r="E59" s="837"/>
      <c r="F59" s="837"/>
      <c r="G59" s="837"/>
    </row>
    <row r="60" spans="1:7" ht="12.75" x14ac:dyDescent="0.2">
      <c r="A60" s="585"/>
      <c r="B60" s="585"/>
      <c r="C60" s="585"/>
      <c r="D60" s="585"/>
      <c r="E60" s="585"/>
      <c r="F60" s="585"/>
      <c r="G60" s="585"/>
    </row>
    <row r="61" spans="1:7" ht="12.75" x14ac:dyDescent="0.2">
      <c r="A61" s="989" t="s">
        <v>616</v>
      </c>
      <c r="B61" s="837"/>
      <c r="C61" s="837"/>
      <c r="D61" s="837"/>
      <c r="E61" s="837"/>
      <c r="F61" s="837"/>
      <c r="G61" s="837"/>
    </row>
    <row r="62" spans="1:7" ht="12.75" x14ac:dyDescent="0.2">
      <c r="A62" s="989" t="s">
        <v>617</v>
      </c>
      <c r="B62" s="837"/>
      <c r="C62" s="837"/>
      <c r="D62" s="837"/>
      <c r="E62" s="837"/>
      <c r="F62" s="837"/>
      <c r="G62" s="837"/>
    </row>
  </sheetData>
  <mergeCells count="68">
    <mergeCell ref="F19:F20"/>
    <mergeCell ref="G19:G20"/>
    <mergeCell ref="A21:D21"/>
    <mergeCell ref="A46:B46"/>
    <mergeCell ref="A47:B47"/>
    <mergeCell ref="G40:G41"/>
    <mergeCell ref="A45:B45"/>
    <mergeCell ref="A43:D43"/>
    <mergeCell ref="A34:D34"/>
    <mergeCell ref="A33:D33"/>
    <mergeCell ref="F29:G29"/>
    <mergeCell ref="G32:G33"/>
    <mergeCell ref="F32:F33"/>
    <mergeCell ref="A19:B19"/>
    <mergeCell ref="A29:B29"/>
    <mergeCell ref="A27:B27"/>
    <mergeCell ref="A57:G59"/>
    <mergeCell ref="A61:G61"/>
    <mergeCell ref="A62:G62"/>
    <mergeCell ref="A54:G54"/>
    <mergeCell ref="A52:G52"/>
    <mergeCell ref="A53:G53"/>
    <mergeCell ref="A55:G55"/>
    <mergeCell ref="A10:B10"/>
    <mergeCell ref="A9:D9"/>
    <mergeCell ref="A8:D8"/>
    <mergeCell ref="A16:B16"/>
    <mergeCell ref="A17:B17"/>
    <mergeCell ref="A15:B15"/>
    <mergeCell ref="A14:B14"/>
    <mergeCell ref="A11:D11"/>
    <mergeCell ref="A4:G4"/>
    <mergeCell ref="A6:G6"/>
    <mergeCell ref="A3:G3"/>
    <mergeCell ref="A2:G2"/>
    <mergeCell ref="A1:G1"/>
    <mergeCell ref="F8:G8"/>
    <mergeCell ref="G13:G14"/>
    <mergeCell ref="G11:G12"/>
    <mergeCell ref="F13:F14"/>
    <mergeCell ref="F11:F12"/>
    <mergeCell ref="A32:D32"/>
    <mergeCell ref="A13:B13"/>
    <mergeCell ref="A12:B12"/>
    <mergeCell ref="A24:B24"/>
    <mergeCell ref="A22:B22"/>
    <mergeCell ref="A23:B23"/>
    <mergeCell ref="A25:B25"/>
    <mergeCell ref="A26:B26"/>
    <mergeCell ref="A18:B18"/>
    <mergeCell ref="A30:B30"/>
    <mergeCell ref="A20:B20"/>
    <mergeCell ref="A28:B28"/>
    <mergeCell ref="A51:G51"/>
    <mergeCell ref="A41:B41"/>
    <mergeCell ref="A42:B42"/>
    <mergeCell ref="A37:B37"/>
    <mergeCell ref="A35:B35"/>
    <mergeCell ref="F40:F41"/>
    <mergeCell ref="A40:B40"/>
    <mergeCell ref="A44:B44"/>
    <mergeCell ref="A38:B38"/>
    <mergeCell ref="A39:B39"/>
    <mergeCell ref="F34:F35"/>
    <mergeCell ref="G34:G35"/>
    <mergeCell ref="A49:B49"/>
    <mergeCell ref="A48:B48"/>
    <mergeCell ref="A36:D36"/>
  </mergeCells>
  <conditionalFormatting sqref="G15 G17 G36 G38">
    <cfRule type="expression" dxfId="3" priority="1">
      <formula>GT(G15,0)</formula>
    </cfRule>
  </conditionalFormatting>
  <conditionalFormatting sqref="F15 F17 F36 F38">
    <cfRule type="expression" dxfId="2" priority="2">
      <formula>GT(G15,0)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64D79"/>
    <outlinePr summaryBelow="0" summaryRight="0"/>
  </sheetPr>
  <dimension ref="A1:O115"/>
  <sheetViews>
    <sheetView showGridLines="0" topLeftCell="A61" workbookViewId="0">
      <selection sqref="A1:O2"/>
    </sheetView>
  </sheetViews>
  <sheetFormatPr defaultColWidth="14.42578125" defaultRowHeight="15.75" customHeight="1" x14ac:dyDescent="0.2"/>
  <cols>
    <col min="1" max="5" width="14.42578125" customWidth="1"/>
  </cols>
  <sheetData>
    <row r="1" spans="1:15" ht="12.75" x14ac:dyDescent="0.2">
      <c r="A1" s="1007" t="s">
        <v>546</v>
      </c>
      <c r="B1" s="837"/>
      <c r="C1" s="837"/>
      <c r="D1" s="837"/>
      <c r="E1" s="837"/>
      <c r="F1" s="837"/>
      <c r="G1" s="837"/>
      <c r="H1" s="837"/>
      <c r="I1" s="837"/>
      <c r="J1" s="837"/>
      <c r="K1" s="837"/>
      <c r="L1" s="837"/>
      <c r="M1" s="837"/>
      <c r="N1" s="837"/>
      <c r="O1" s="837"/>
    </row>
    <row r="2" spans="1:15" ht="15.75" customHeight="1" x14ac:dyDescent="0.2">
      <c r="A2" s="837"/>
      <c r="B2" s="837"/>
      <c r="C2" s="837"/>
      <c r="D2" s="837"/>
      <c r="E2" s="837"/>
      <c r="F2" s="837"/>
      <c r="G2" s="837"/>
      <c r="H2" s="837"/>
      <c r="I2" s="837"/>
      <c r="J2" s="837"/>
      <c r="K2" s="837"/>
      <c r="L2" s="837"/>
      <c r="M2" s="837"/>
      <c r="N2" s="837"/>
      <c r="O2" s="837"/>
    </row>
    <row r="3" spans="1:15" ht="15" x14ac:dyDescent="0.2">
      <c r="A3" s="1006" t="s">
        <v>0</v>
      </c>
      <c r="B3" s="837"/>
      <c r="C3" s="837"/>
      <c r="D3" s="837"/>
      <c r="E3" s="837"/>
      <c r="F3" s="837"/>
      <c r="G3" s="837"/>
      <c r="H3" s="837"/>
      <c r="I3" s="837"/>
      <c r="J3" s="837"/>
      <c r="K3" s="837"/>
      <c r="L3" s="837"/>
      <c r="M3" s="837"/>
      <c r="N3" s="837"/>
      <c r="O3" s="837"/>
    </row>
    <row r="4" spans="1:15" ht="12.75" x14ac:dyDescent="0.2">
      <c r="A4" s="1009" t="s">
        <v>548</v>
      </c>
      <c r="B4" s="837"/>
      <c r="C4" s="837"/>
      <c r="D4" s="837"/>
      <c r="E4" s="837"/>
      <c r="F4" s="837"/>
      <c r="G4" s="837"/>
      <c r="H4" s="837"/>
      <c r="I4" s="837"/>
      <c r="J4" s="837"/>
      <c r="K4" s="837"/>
      <c r="L4" s="837"/>
      <c r="M4" s="837"/>
      <c r="N4" s="837"/>
      <c r="O4" s="837"/>
    </row>
    <row r="5" spans="1:15" ht="15.75" customHeight="1" x14ac:dyDescent="0.2">
      <c r="A5" s="837"/>
      <c r="B5" s="837"/>
      <c r="C5" s="837"/>
      <c r="D5" s="837"/>
      <c r="E5" s="837"/>
      <c r="F5" s="837"/>
      <c r="G5" s="837"/>
      <c r="H5" s="837"/>
      <c r="I5" s="837"/>
      <c r="J5" s="837"/>
      <c r="K5" s="837"/>
      <c r="L5" s="837"/>
      <c r="M5" s="837"/>
      <c r="N5" s="837"/>
      <c r="O5" s="837"/>
    </row>
    <row r="6" spans="1:15" ht="12.75" x14ac:dyDescent="0.2">
      <c r="A6" s="1008" t="s">
        <v>550</v>
      </c>
      <c r="B6" s="837"/>
      <c r="C6" s="837"/>
      <c r="D6" s="837"/>
      <c r="E6" s="837"/>
      <c r="F6" s="837"/>
      <c r="G6" s="837"/>
      <c r="H6" s="837"/>
      <c r="I6" s="837"/>
      <c r="J6" s="837"/>
      <c r="K6" s="837"/>
      <c r="L6" s="837"/>
      <c r="M6" s="837"/>
      <c r="N6" s="837"/>
      <c r="O6" s="837"/>
    </row>
    <row r="7" spans="1:15" ht="12.75" x14ac:dyDescent="0.2">
      <c r="A7" s="1010" t="s">
        <v>552</v>
      </c>
      <c r="B7" s="837"/>
      <c r="C7" s="837"/>
      <c r="D7" s="837"/>
      <c r="E7" s="837"/>
      <c r="F7" s="837"/>
      <c r="G7" s="837"/>
      <c r="H7" s="837"/>
      <c r="I7" s="837"/>
      <c r="J7" s="837"/>
      <c r="K7" s="837"/>
      <c r="L7" s="837"/>
      <c r="M7" s="837"/>
      <c r="N7" s="837"/>
      <c r="O7" s="837"/>
    </row>
    <row r="8" spans="1:15" ht="12.75" x14ac:dyDescent="0.2">
      <c r="A8" s="1010" t="s">
        <v>554</v>
      </c>
      <c r="B8" s="837"/>
      <c r="C8" s="837"/>
      <c r="D8" s="837"/>
      <c r="E8" s="837"/>
      <c r="F8" s="837"/>
      <c r="G8" s="837"/>
      <c r="H8" s="837"/>
      <c r="I8" s="837"/>
      <c r="J8" s="837"/>
      <c r="K8" s="837"/>
      <c r="L8" s="837"/>
      <c r="M8" s="837"/>
      <c r="N8" s="837"/>
      <c r="O8" s="837"/>
    </row>
    <row r="9" spans="1:15" ht="12.75" x14ac:dyDescent="0.2">
      <c r="A9" s="1012" t="s">
        <v>555</v>
      </c>
      <c r="B9" s="837"/>
      <c r="C9" s="837"/>
      <c r="D9" s="837"/>
      <c r="E9" s="837"/>
      <c r="F9" s="837"/>
      <c r="G9" s="837"/>
      <c r="H9" s="837"/>
      <c r="I9" s="837"/>
      <c r="J9" s="837"/>
      <c r="K9" s="837"/>
      <c r="L9" s="837"/>
      <c r="M9" s="837"/>
      <c r="N9" s="837"/>
      <c r="O9" s="837"/>
    </row>
    <row r="10" spans="1:15" ht="12.75" x14ac:dyDescent="0.2">
      <c r="A10" s="1011" t="str">
        <f>HYPERLINK("https://github.com/midspace/SEToolbox","Follow this link to download SE Toolbox if you don't already have it")</f>
        <v>Follow this link to download SE Toolbox if you don't already have it</v>
      </c>
      <c r="B10" s="837"/>
      <c r="C10" s="837"/>
      <c r="D10" s="837"/>
      <c r="E10" s="837"/>
      <c r="F10" s="837"/>
      <c r="G10" s="837"/>
      <c r="H10" s="837"/>
      <c r="I10" s="837"/>
      <c r="J10" s="837"/>
      <c r="K10" s="837"/>
      <c r="L10" s="837"/>
      <c r="M10" s="837"/>
      <c r="N10" s="837"/>
      <c r="O10" s="837"/>
    </row>
    <row r="11" spans="1:15" ht="12.75" x14ac:dyDescent="0.2">
      <c r="A11" s="982" t="s">
        <v>547</v>
      </c>
      <c r="B11" s="848"/>
      <c r="C11" s="848"/>
      <c r="D11" s="848"/>
      <c r="E11" s="848"/>
      <c r="F11" s="848"/>
      <c r="G11" s="848"/>
      <c r="H11" s="848"/>
      <c r="I11" s="848"/>
      <c r="J11" s="848"/>
      <c r="K11" s="848"/>
      <c r="L11" s="848"/>
      <c r="M11" s="848"/>
      <c r="N11" s="848"/>
      <c r="O11" s="828"/>
    </row>
    <row r="12" spans="1:15" ht="12.75" x14ac:dyDescent="0.2">
      <c r="A12" s="1014"/>
      <c r="B12" s="837"/>
      <c r="C12" s="837"/>
      <c r="D12" s="837"/>
      <c r="E12" s="837"/>
      <c r="F12" s="837"/>
      <c r="G12" s="837"/>
      <c r="H12" s="837"/>
      <c r="I12" s="837"/>
      <c r="J12" s="837"/>
      <c r="K12" s="837"/>
      <c r="L12" s="837"/>
      <c r="M12" s="837"/>
      <c r="N12" s="837"/>
      <c r="O12" s="837"/>
    </row>
    <row r="13" spans="1:15" ht="12.75" x14ac:dyDescent="0.2">
      <c r="A13" s="1013" t="s">
        <v>559</v>
      </c>
      <c r="B13" s="837"/>
      <c r="C13" s="837"/>
      <c r="D13" s="837"/>
      <c r="E13" s="837"/>
      <c r="F13" s="837"/>
      <c r="G13" s="837"/>
      <c r="H13" s="837"/>
      <c r="I13" s="837"/>
      <c r="J13" s="837"/>
      <c r="K13" s="837"/>
      <c r="L13" s="837"/>
      <c r="M13" s="837"/>
      <c r="N13" s="837"/>
      <c r="O13" s="837"/>
    </row>
    <row r="14" spans="1:15" ht="15.75" customHeight="1" x14ac:dyDescent="0.2">
      <c r="A14" s="837"/>
      <c r="B14" s="837"/>
      <c r="C14" s="837"/>
      <c r="D14" s="837"/>
      <c r="E14" s="837"/>
      <c r="F14" s="837"/>
      <c r="G14" s="837"/>
      <c r="H14" s="837"/>
      <c r="I14" s="837"/>
      <c r="J14" s="837"/>
      <c r="K14" s="837"/>
      <c r="L14" s="837"/>
      <c r="M14" s="837"/>
      <c r="N14" s="837"/>
      <c r="O14" s="837"/>
    </row>
    <row r="15" spans="1:15" ht="18" x14ac:dyDescent="0.2">
      <c r="A15" s="1004" t="s">
        <v>560</v>
      </c>
      <c r="B15" s="837"/>
      <c r="C15" s="837"/>
      <c r="D15" s="837"/>
      <c r="E15" s="837"/>
      <c r="F15" s="837"/>
      <c r="G15" s="837"/>
      <c r="H15" s="837"/>
      <c r="I15" s="837"/>
      <c r="J15" s="837"/>
      <c r="K15" s="837"/>
      <c r="L15" s="837"/>
      <c r="M15" s="837"/>
      <c r="N15" s="837"/>
      <c r="O15" s="837"/>
    </row>
    <row r="16" spans="1:15" ht="12.75" x14ac:dyDescent="0.2">
      <c r="A16" s="1005" t="s">
        <v>562</v>
      </c>
      <c r="B16" s="837"/>
      <c r="C16" s="837"/>
      <c r="D16" s="837"/>
      <c r="E16" s="837"/>
      <c r="F16" s="837"/>
      <c r="G16" s="837"/>
      <c r="H16" s="837"/>
      <c r="I16" s="837"/>
      <c r="J16" s="837"/>
      <c r="K16" s="837"/>
      <c r="L16" s="837"/>
      <c r="M16" s="837"/>
      <c r="N16" s="837"/>
      <c r="O16" s="837"/>
    </row>
    <row r="17" spans="1:15" ht="12.75" x14ac:dyDescent="0.2">
      <c r="A17" s="999"/>
      <c r="B17" s="837"/>
      <c r="C17" s="837"/>
      <c r="D17" s="837"/>
      <c r="E17" s="837"/>
      <c r="F17" s="837"/>
      <c r="G17" s="837"/>
      <c r="H17" s="837"/>
      <c r="I17" s="837"/>
      <c r="J17" s="837"/>
      <c r="K17" s="837"/>
      <c r="L17" s="837"/>
      <c r="M17" s="837"/>
      <c r="N17" s="837"/>
      <c r="O17" s="837"/>
    </row>
    <row r="18" spans="1:15" ht="15.75" customHeight="1" x14ac:dyDescent="0.2">
      <c r="A18" s="837"/>
      <c r="B18" s="837"/>
      <c r="C18" s="837"/>
      <c r="D18" s="837"/>
      <c r="E18" s="837"/>
      <c r="F18" s="837"/>
      <c r="G18" s="837"/>
      <c r="H18" s="837"/>
      <c r="I18" s="837"/>
      <c r="J18" s="837"/>
      <c r="K18" s="837"/>
      <c r="L18" s="837"/>
      <c r="M18" s="837"/>
      <c r="N18" s="837"/>
      <c r="O18" s="837"/>
    </row>
    <row r="19" spans="1:15" ht="15.75" customHeight="1" x14ac:dyDescent="0.2">
      <c r="A19" s="837"/>
      <c r="B19" s="837"/>
      <c r="C19" s="837"/>
      <c r="D19" s="837"/>
      <c r="E19" s="837"/>
      <c r="F19" s="837"/>
      <c r="G19" s="837"/>
      <c r="H19" s="837"/>
      <c r="I19" s="837"/>
      <c r="J19" s="837"/>
      <c r="K19" s="837"/>
      <c r="L19" s="837"/>
      <c r="M19" s="837"/>
      <c r="N19" s="837"/>
      <c r="O19" s="837"/>
    </row>
    <row r="20" spans="1:15" ht="15.75" customHeight="1" x14ac:dyDescent="0.2">
      <c r="A20" s="837"/>
      <c r="B20" s="837"/>
      <c r="C20" s="837"/>
      <c r="D20" s="837"/>
      <c r="E20" s="837"/>
      <c r="F20" s="837"/>
      <c r="G20" s="837"/>
      <c r="H20" s="837"/>
      <c r="I20" s="837"/>
      <c r="J20" s="837"/>
      <c r="K20" s="837"/>
      <c r="L20" s="837"/>
      <c r="M20" s="837"/>
      <c r="N20" s="837"/>
      <c r="O20" s="837"/>
    </row>
    <row r="21" spans="1:15" ht="15.75" customHeight="1" x14ac:dyDescent="0.2">
      <c r="A21" s="837"/>
      <c r="B21" s="837"/>
      <c r="C21" s="837"/>
      <c r="D21" s="837"/>
      <c r="E21" s="837"/>
      <c r="F21" s="837"/>
      <c r="G21" s="837"/>
      <c r="H21" s="837"/>
      <c r="I21" s="837"/>
      <c r="J21" s="837"/>
      <c r="K21" s="837"/>
      <c r="L21" s="837"/>
      <c r="M21" s="837"/>
      <c r="N21" s="837"/>
      <c r="O21" s="837"/>
    </row>
    <row r="22" spans="1:15" ht="15.75" customHeight="1" x14ac:dyDescent="0.2">
      <c r="A22" s="837"/>
      <c r="B22" s="837"/>
      <c r="C22" s="837"/>
      <c r="D22" s="837"/>
      <c r="E22" s="837"/>
      <c r="F22" s="837"/>
      <c r="G22" s="837"/>
      <c r="H22" s="837"/>
      <c r="I22" s="837"/>
      <c r="J22" s="837"/>
      <c r="K22" s="837"/>
      <c r="L22" s="837"/>
      <c r="M22" s="837"/>
      <c r="N22" s="837"/>
      <c r="O22" s="837"/>
    </row>
    <row r="23" spans="1:15" ht="15.75" customHeight="1" x14ac:dyDescent="0.2">
      <c r="A23" s="837"/>
      <c r="B23" s="837"/>
      <c r="C23" s="837"/>
      <c r="D23" s="837"/>
      <c r="E23" s="837"/>
      <c r="F23" s="837"/>
      <c r="G23" s="837"/>
      <c r="H23" s="837"/>
      <c r="I23" s="837"/>
      <c r="J23" s="837"/>
      <c r="K23" s="837"/>
      <c r="L23" s="837"/>
      <c r="M23" s="837"/>
      <c r="N23" s="837"/>
      <c r="O23" s="837"/>
    </row>
    <row r="24" spans="1:15" ht="15.75" customHeight="1" x14ac:dyDescent="0.2">
      <c r="A24" s="837"/>
      <c r="B24" s="837"/>
      <c r="C24" s="837"/>
      <c r="D24" s="837"/>
      <c r="E24" s="837"/>
      <c r="F24" s="837"/>
      <c r="G24" s="837"/>
      <c r="H24" s="837"/>
      <c r="I24" s="837"/>
      <c r="J24" s="837"/>
      <c r="K24" s="837"/>
      <c r="L24" s="837"/>
      <c r="M24" s="837"/>
      <c r="N24" s="837"/>
      <c r="O24" s="837"/>
    </row>
    <row r="25" spans="1:15" ht="15.75" customHeight="1" x14ac:dyDescent="0.2">
      <c r="A25" s="837"/>
      <c r="B25" s="837"/>
      <c r="C25" s="837"/>
      <c r="D25" s="837"/>
      <c r="E25" s="837"/>
      <c r="F25" s="837"/>
      <c r="G25" s="837"/>
      <c r="H25" s="837"/>
      <c r="I25" s="837"/>
      <c r="J25" s="837"/>
      <c r="K25" s="837"/>
      <c r="L25" s="837"/>
      <c r="M25" s="837"/>
      <c r="N25" s="837"/>
      <c r="O25" s="837"/>
    </row>
    <row r="26" spans="1:15" ht="15.75" customHeight="1" x14ac:dyDescent="0.2">
      <c r="A26" s="837"/>
      <c r="B26" s="837"/>
      <c r="C26" s="837"/>
      <c r="D26" s="837"/>
      <c r="E26" s="837"/>
      <c r="F26" s="837"/>
      <c r="G26" s="837"/>
      <c r="H26" s="837"/>
      <c r="I26" s="837"/>
      <c r="J26" s="837"/>
      <c r="K26" s="837"/>
      <c r="L26" s="837"/>
      <c r="M26" s="837"/>
      <c r="N26" s="837"/>
      <c r="O26" s="837"/>
    </row>
    <row r="27" spans="1:15" ht="15.75" customHeight="1" x14ac:dyDescent="0.2">
      <c r="A27" s="837"/>
      <c r="B27" s="837"/>
      <c r="C27" s="837"/>
      <c r="D27" s="837"/>
      <c r="E27" s="837"/>
      <c r="F27" s="837"/>
      <c r="G27" s="837"/>
      <c r="H27" s="837"/>
      <c r="I27" s="837"/>
      <c r="J27" s="837"/>
      <c r="K27" s="837"/>
      <c r="L27" s="837"/>
      <c r="M27" s="837"/>
      <c r="N27" s="837"/>
      <c r="O27" s="837"/>
    </row>
    <row r="28" spans="1:15" ht="15.75" customHeight="1" x14ac:dyDescent="0.2">
      <c r="A28" s="837"/>
      <c r="B28" s="837"/>
      <c r="C28" s="837"/>
      <c r="D28" s="837"/>
      <c r="E28" s="837"/>
      <c r="F28" s="837"/>
      <c r="G28" s="837"/>
      <c r="H28" s="837"/>
      <c r="I28" s="837"/>
      <c r="J28" s="837"/>
      <c r="K28" s="837"/>
      <c r="L28" s="837"/>
      <c r="M28" s="837"/>
      <c r="N28" s="837"/>
      <c r="O28" s="837"/>
    </row>
    <row r="29" spans="1:15" ht="15.75" customHeight="1" x14ac:dyDescent="0.2">
      <c r="A29" s="837"/>
      <c r="B29" s="837"/>
      <c r="C29" s="837"/>
      <c r="D29" s="837"/>
      <c r="E29" s="837"/>
      <c r="F29" s="837"/>
      <c r="G29" s="837"/>
      <c r="H29" s="837"/>
      <c r="I29" s="837"/>
      <c r="J29" s="837"/>
      <c r="K29" s="837"/>
      <c r="L29" s="837"/>
      <c r="M29" s="837"/>
      <c r="N29" s="837"/>
      <c r="O29" s="837"/>
    </row>
    <row r="30" spans="1:15" ht="15.75" customHeight="1" x14ac:dyDescent="0.2">
      <c r="A30" s="837"/>
      <c r="B30" s="837"/>
      <c r="C30" s="837"/>
      <c r="D30" s="837"/>
      <c r="E30" s="837"/>
      <c r="F30" s="837"/>
      <c r="G30" s="837"/>
      <c r="H30" s="837"/>
      <c r="I30" s="837"/>
      <c r="J30" s="837"/>
      <c r="K30" s="837"/>
      <c r="L30" s="837"/>
      <c r="M30" s="837"/>
      <c r="N30" s="837"/>
      <c r="O30" s="837"/>
    </row>
    <row r="31" spans="1:15" ht="15.75" customHeight="1" x14ac:dyDescent="0.2">
      <c r="A31" s="837"/>
      <c r="B31" s="837"/>
      <c r="C31" s="837"/>
      <c r="D31" s="837"/>
      <c r="E31" s="837"/>
      <c r="F31" s="837"/>
      <c r="G31" s="837"/>
      <c r="H31" s="837"/>
      <c r="I31" s="837"/>
      <c r="J31" s="837"/>
      <c r="K31" s="837"/>
      <c r="L31" s="837"/>
      <c r="M31" s="837"/>
      <c r="N31" s="837"/>
      <c r="O31" s="837"/>
    </row>
    <row r="32" spans="1:15" ht="18" x14ac:dyDescent="0.2">
      <c r="A32" s="1004" t="s">
        <v>565</v>
      </c>
      <c r="B32" s="837"/>
      <c r="C32" s="837"/>
      <c r="D32" s="837"/>
      <c r="E32" s="837"/>
      <c r="F32" s="837"/>
      <c r="G32" s="837"/>
      <c r="H32" s="837"/>
      <c r="I32" s="837"/>
      <c r="J32" s="837"/>
      <c r="K32" s="837"/>
      <c r="L32" s="837"/>
      <c r="M32" s="837"/>
      <c r="N32" s="837"/>
      <c r="O32" s="837"/>
    </row>
    <row r="33" spans="1:15" ht="12.75" x14ac:dyDescent="0.2">
      <c r="A33" s="1005" t="s">
        <v>566</v>
      </c>
      <c r="B33" s="837"/>
      <c r="C33" s="837"/>
      <c r="D33" s="837"/>
      <c r="E33" s="837"/>
      <c r="F33" s="837"/>
      <c r="G33" s="837"/>
      <c r="H33" s="837"/>
      <c r="I33" s="837"/>
      <c r="J33" s="837"/>
      <c r="K33" s="837"/>
      <c r="L33" s="837"/>
      <c r="M33" s="837"/>
      <c r="N33" s="837"/>
      <c r="O33" s="837"/>
    </row>
    <row r="34" spans="1:15" ht="12.75" x14ac:dyDescent="0.2">
      <c r="A34" s="999"/>
      <c r="B34" s="837"/>
      <c r="C34" s="837"/>
      <c r="D34" s="837"/>
      <c r="E34" s="837"/>
      <c r="F34" s="837"/>
      <c r="G34" s="837"/>
      <c r="H34" s="837"/>
      <c r="I34" s="837"/>
      <c r="J34" s="837"/>
      <c r="K34" s="837"/>
      <c r="L34" s="837"/>
      <c r="M34" s="837"/>
      <c r="N34" s="837"/>
      <c r="O34" s="837"/>
    </row>
    <row r="35" spans="1:15" ht="15.75" customHeight="1" x14ac:dyDescent="0.2">
      <c r="A35" s="837"/>
      <c r="B35" s="837"/>
      <c r="C35" s="837"/>
      <c r="D35" s="837"/>
      <c r="E35" s="837"/>
      <c r="F35" s="837"/>
      <c r="G35" s="837"/>
      <c r="H35" s="837"/>
      <c r="I35" s="837"/>
      <c r="J35" s="837"/>
      <c r="K35" s="837"/>
      <c r="L35" s="837"/>
      <c r="M35" s="837"/>
      <c r="N35" s="837"/>
      <c r="O35" s="837"/>
    </row>
    <row r="36" spans="1:15" ht="15.75" customHeight="1" x14ac:dyDescent="0.2">
      <c r="A36" s="837"/>
      <c r="B36" s="837"/>
      <c r="C36" s="837"/>
      <c r="D36" s="837"/>
      <c r="E36" s="837"/>
      <c r="F36" s="837"/>
      <c r="G36" s="837"/>
      <c r="H36" s="837"/>
      <c r="I36" s="837"/>
      <c r="J36" s="837"/>
      <c r="K36" s="837"/>
      <c r="L36" s="837"/>
      <c r="M36" s="837"/>
      <c r="N36" s="837"/>
      <c r="O36" s="837"/>
    </row>
    <row r="37" spans="1:15" ht="15.75" customHeight="1" x14ac:dyDescent="0.2">
      <c r="A37" s="837"/>
      <c r="B37" s="837"/>
      <c r="C37" s="837"/>
      <c r="D37" s="837"/>
      <c r="E37" s="837"/>
      <c r="F37" s="837"/>
      <c r="G37" s="837"/>
      <c r="H37" s="837"/>
      <c r="I37" s="837"/>
      <c r="J37" s="837"/>
      <c r="K37" s="837"/>
      <c r="L37" s="837"/>
      <c r="M37" s="837"/>
      <c r="N37" s="837"/>
      <c r="O37" s="837"/>
    </row>
    <row r="38" spans="1:15" ht="15.75" customHeight="1" x14ac:dyDescent="0.2">
      <c r="A38" s="837"/>
      <c r="B38" s="837"/>
      <c r="C38" s="837"/>
      <c r="D38" s="837"/>
      <c r="E38" s="837"/>
      <c r="F38" s="837"/>
      <c r="G38" s="837"/>
      <c r="H38" s="837"/>
      <c r="I38" s="837"/>
      <c r="J38" s="837"/>
      <c r="K38" s="837"/>
      <c r="L38" s="837"/>
      <c r="M38" s="837"/>
      <c r="N38" s="837"/>
      <c r="O38" s="837"/>
    </row>
    <row r="39" spans="1:15" ht="15.75" customHeight="1" x14ac:dyDescent="0.2">
      <c r="A39" s="837"/>
      <c r="B39" s="837"/>
      <c r="C39" s="837"/>
      <c r="D39" s="837"/>
      <c r="E39" s="837"/>
      <c r="F39" s="837"/>
      <c r="G39" s="837"/>
      <c r="H39" s="837"/>
      <c r="I39" s="837"/>
      <c r="J39" s="837"/>
      <c r="K39" s="837"/>
      <c r="L39" s="837"/>
      <c r="M39" s="837"/>
      <c r="N39" s="837"/>
      <c r="O39" s="837"/>
    </row>
    <row r="40" spans="1:15" ht="15.75" customHeight="1" x14ac:dyDescent="0.2">
      <c r="A40" s="837"/>
      <c r="B40" s="837"/>
      <c r="C40" s="837"/>
      <c r="D40" s="837"/>
      <c r="E40" s="837"/>
      <c r="F40" s="837"/>
      <c r="G40" s="837"/>
      <c r="H40" s="837"/>
      <c r="I40" s="837"/>
      <c r="J40" s="837"/>
      <c r="K40" s="837"/>
      <c r="L40" s="837"/>
      <c r="M40" s="837"/>
      <c r="N40" s="837"/>
      <c r="O40" s="837"/>
    </row>
    <row r="41" spans="1:15" ht="15.75" customHeight="1" x14ac:dyDescent="0.2">
      <c r="A41" s="837"/>
      <c r="B41" s="837"/>
      <c r="C41" s="837"/>
      <c r="D41" s="837"/>
      <c r="E41" s="837"/>
      <c r="F41" s="837"/>
      <c r="G41" s="837"/>
      <c r="H41" s="837"/>
      <c r="I41" s="837"/>
      <c r="J41" s="837"/>
      <c r="K41" s="837"/>
      <c r="L41" s="837"/>
      <c r="M41" s="837"/>
      <c r="N41" s="837"/>
      <c r="O41" s="837"/>
    </row>
    <row r="42" spans="1:15" ht="15.75" customHeight="1" x14ac:dyDescent="0.2">
      <c r="A42" s="837"/>
      <c r="B42" s="837"/>
      <c r="C42" s="837"/>
      <c r="D42" s="837"/>
      <c r="E42" s="837"/>
      <c r="F42" s="837"/>
      <c r="G42" s="837"/>
      <c r="H42" s="837"/>
      <c r="I42" s="837"/>
      <c r="J42" s="837"/>
      <c r="K42" s="837"/>
      <c r="L42" s="837"/>
      <c r="M42" s="837"/>
      <c r="N42" s="837"/>
      <c r="O42" s="837"/>
    </row>
    <row r="43" spans="1:15" ht="15.75" customHeight="1" x14ac:dyDescent="0.2">
      <c r="A43" s="837"/>
      <c r="B43" s="837"/>
      <c r="C43" s="837"/>
      <c r="D43" s="837"/>
      <c r="E43" s="837"/>
      <c r="F43" s="837"/>
      <c r="G43" s="837"/>
      <c r="H43" s="837"/>
      <c r="I43" s="837"/>
      <c r="J43" s="837"/>
      <c r="K43" s="837"/>
      <c r="L43" s="837"/>
      <c r="M43" s="837"/>
      <c r="N43" s="837"/>
      <c r="O43" s="837"/>
    </row>
    <row r="44" spans="1:15" ht="15.75" customHeight="1" x14ac:dyDescent="0.2">
      <c r="A44" s="837"/>
      <c r="B44" s="837"/>
      <c r="C44" s="837"/>
      <c r="D44" s="837"/>
      <c r="E44" s="837"/>
      <c r="F44" s="837"/>
      <c r="G44" s="837"/>
      <c r="H44" s="837"/>
      <c r="I44" s="837"/>
      <c r="J44" s="837"/>
      <c r="K44" s="837"/>
      <c r="L44" s="837"/>
      <c r="M44" s="837"/>
      <c r="N44" s="837"/>
      <c r="O44" s="837"/>
    </row>
    <row r="45" spans="1:15" ht="15.75" customHeight="1" x14ac:dyDescent="0.2">
      <c r="A45" s="837"/>
      <c r="B45" s="837"/>
      <c r="C45" s="837"/>
      <c r="D45" s="837"/>
      <c r="E45" s="837"/>
      <c r="F45" s="837"/>
      <c r="G45" s="837"/>
      <c r="H45" s="837"/>
      <c r="I45" s="837"/>
      <c r="J45" s="837"/>
      <c r="K45" s="837"/>
      <c r="L45" s="837"/>
      <c r="M45" s="837"/>
      <c r="N45" s="837"/>
      <c r="O45" s="837"/>
    </row>
    <row r="46" spans="1:15" ht="15.75" customHeight="1" x14ac:dyDescent="0.2">
      <c r="A46" s="837"/>
      <c r="B46" s="837"/>
      <c r="C46" s="837"/>
      <c r="D46" s="837"/>
      <c r="E46" s="837"/>
      <c r="F46" s="837"/>
      <c r="G46" s="837"/>
      <c r="H46" s="837"/>
      <c r="I46" s="837"/>
      <c r="J46" s="837"/>
      <c r="K46" s="837"/>
      <c r="L46" s="837"/>
      <c r="M46" s="837"/>
      <c r="N46" s="837"/>
      <c r="O46" s="837"/>
    </row>
    <row r="47" spans="1:15" ht="15.75" customHeight="1" x14ac:dyDescent="0.2">
      <c r="A47" s="837"/>
      <c r="B47" s="837"/>
      <c r="C47" s="837"/>
      <c r="D47" s="837"/>
      <c r="E47" s="837"/>
      <c r="F47" s="837"/>
      <c r="G47" s="837"/>
      <c r="H47" s="837"/>
      <c r="I47" s="837"/>
      <c r="J47" s="837"/>
      <c r="K47" s="837"/>
      <c r="L47" s="837"/>
      <c r="M47" s="837"/>
      <c r="N47" s="837"/>
      <c r="O47" s="837"/>
    </row>
    <row r="48" spans="1:15" ht="15.75" customHeight="1" x14ac:dyDescent="0.2">
      <c r="A48" s="837"/>
      <c r="B48" s="837"/>
      <c r="C48" s="837"/>
      <c r="D48" s="837"/>
      <c r="E48" s="837"/>
      <c r="F48" s="837"/>
      <c r="G48" s="837"/>
      <c r="H48" s="837"/>
      <c r="I48" s="837"/>
      <c r="J48" s="837"/>
      <c r="K48" s="837"/>
      <c r="L48" s="837"/>
      <c r="M48" s="837"/>
      <c r="N48" s="837"/>
      <c r="O48" s="837"/>
    </row>
    <row r="49" spans="1:15" ht="15.75" customHeight="1" x14ac:dyDescent="0.2">
      <c r="A49" s="837"/>
      <c r="B49" s="837"/>
      <c r="C49" s="837"/>
      <c r="D49" s="837"/>
      <c r="E49" s="837"/>
      <c r="F49" s="837"/>
      <c r="G49" s="837"/>
      <c r="H49" s="837"/>
      <c r="I49" s="837"/>
      <c r="J49" s="837"/>
      <c r="K49" s="837"/>
      <c r="L49" s="837"/>
      <c r="M49" s="837"/>
      <c r="N49" s="837"/>
      <c r="O49" s="837"/>
    </row>
    <row r="50" spans="1:15" ht="15.75" customHeight="1" x14ac:dyDescent="0.2">
      <c r="A50" s="837"/>
      <c r="B50" s="837"/>
      <c r="C50" s="837"/>
      <c r="D50" s="837"/>
      <c r="E50" s="837"/>
      <c r="F50" s="837"/>
      <c r="G50" s="837"/>
      <c r="H50" s="837"/>
      <c r="I50" s="837"/>
      <c r="J50" s="837"/>
      <c r="K50" s="837"/>
      <c r="L50" s="837"/>
      <c r="M50" s="837"/>
      <c r="N50" s="837"/>
      <c r="O50" s="837"/>
    </row>
    <row r="51" spans="1:15" ht="15.75" customHeight="1" x14ac:dyDescent="0.2">
      <c r="A51" s="837"/>
      <c r="B51" s="837"/>
      <c r="C51" s="837"/>
      <c r="D51" s="837"/>
      <c r="E51" s="837"/>
      <c r="F51" s="837"/>
      <c r="G51" s="837"/>
      <c r="H51" s="837"/>
      <c r="I51" s="837"/>
      <c r="J51" s="837"/>
      <c r="K51" s="837"/>
      <c r="L51" s="837"/>
      <c r="M51" s="837"/>
      <c r="N51" s="837"/>
      <c r="O51" s="837"/>
    </row>
    <row r="52" spans="1:15" ht="15.75" customHeight="1" x14ac:dyDescent="0.2">
      <c r="A52" s="837"/>
      <c r="B52" s="837"/>
      <c r="C52" s="837"/>
      <c r="D52" s="837"/>
      <c r="E52" s="837"/>
      <c r="F52" s="837"/>
      <c r="G52" s="837"/>
      <c r="H52" s="837"/>
      <c r="I52" s="837"/>
      <c r="J52" s="837"/>
      <c r="K52" s="837"/>
      <c r="L52" s="837"/>
      <c r="M52" s="837"/>
      <c r="N52" s="837"/>
      <c r="O52" s="837"/>
    </row>
    <row r="53" spans="1:15" ht="15.75" customHeight="1" x14ac:dyDescent="0.2">
      <c r="A53" s="837"/>
      <c r="B53" s="837"/>
      <c r="C53" s="837"/>
      <c r="D53" s="837"/>
      <c r="E53" s="837"/>
      <c r="F53" s="837"/>
      <c r="G53" s="837"/>
      <c r="H53" s="837"/>
      <c r="I53" s="837"/>
      <c r="J53" s="837"/>
      <c r="K53" s="837"/>
      <c r="L53" s="837"/>
      <c r="M53" s="837"/>
      <c r="N53" s="837"/>
      <c r="O53" s="837"/>
    </row>
    <row r="54" spans="1:15" ht="15.75" customHeight="1" x14ac:dyDescent="0.2">
      <c r="A54" s="837"/>
      <c r="B54" s="837"/>
      <c r="C54" s="837"/>
      <c r="D54" s="837"/>
      <c r="E54" s="837"/>
      <c r="F54" s="837"/>
      <c r="G54" s="837"/>
      <c r="H54" s="837"/>
      <c r="I54" s="837"/>
      <c r="J54" s="837"/>
      <c r="K54" s="837"/>
      <c r="L54" s="837"/>
      <c r="M54" s="837"/>
      <c r="N54" s="837"/>
      <c r="O54" s="837"/>
    </row>
    <row r="55" spans="1:15" ht="15.75" customHeight="1" x14ac:dyDescent="0.2">
      <c r="A55" s="837"/>
      <c r="B55" s="837"/>
      <c r="C55" s="837"/>
      <c r="D55" s="837"/>
      <c r="E55" s="837"/>
      <c r="F55" s="837"/>
      <c r="G55" s="837"/>
      <c r="H55" s="837"/>
      <c r="I55" s="837"/>
      <c r="J55" s="837"/>
      <c r="K55" s="837"/>
      <c r="L55" s="837"/>
      <c r="M55" s="837"/>
      <c r="N55" s="837"/>
      <c r="O55" s="837"/>
    </row>
    <row r="56" spans="1:15" ht="15.75" customHeight="1" x14ac:dyDescent="0.2">
      <c r="A56" s="837"/>
      <c r="B56" s="837"/>
      <c r="C56" s="837"/>
      <c r="D56" s="837"/>
      <c r="E56" s="837"/>
      <c r="F56" s="837"/>
      <c r="G56" s="837"/>
      <c r="H56" s="837"/>
      <c r="I56" s="837"/>
      <c r="J56" s="837"/>
      <c r="K56" s="837"/>
      <c r="L56" s="837"/>
      <c r="M56" s="837"/>
      <c r="N56" s="837"/>
      <c r="O56" s="837"/>
    </row>
    <row r="57" spans="1:15" ht="15.75" customHeight="1" x14ac:dyDescent="0.2">
      <c r="A57" s="837"/>
      <c r="B57" s="837"/>
      <c r="C57" s="837"/>
      <c r="D57" s="837"/>
      <c r="E57" s="837"/>
      <c r="F57" s="837"/>
      <c r="G57" s="837"/>
      <c r="H57" s="837"/>
      <c r="I57" s="837"/>
      <c r="J57" s="837"/>
      <c r="K57" s="837"/>
      <c r="L57" s="837"/>
      <c r="M57" s="837"/>
      <c r="N57" s="837"/>
      <c r="O57" s="837"/>
    </row>
    <row r="58" spans="1:15" ht="15.75" customHeight="1" x14ac:dyDescent="0.2">
      <c r="A58" s="837"/>
      <c r="B58" s="837"/>
      <c r="C58" s="837"/>
      <c r="D58" s="837"/>
      <c r="E58" s="837"/>
      <c r="F58" s="837"/>
      <c r="G58" s="837"/>
      <c r="H58" s="837"/>
      <c r="I58" s="837"/>
      <c r="J58" s="837"/>
      <c r="K58" s="837"/>
      <c r="L58" s="837"/>
      <c r="M58" s="837"/>
      <c r="N58" s="837"/>
      <c r="O58" s="837"/>
    </row>
    <row r="59" spans="1:15" ht="15.75" customHeight="1" x14ac:dyDescent="0.2">
      <c r="A59" s="837"/>
      <c r="B59" s="837"/>
      <c r="C59" s="837"/>
      <c r="D59" s="837"/>
      <c r="E59" s="837"/>
      <c r="F59" s="837"/>
      <c r="G59" s="837"/>
      <c r="H59" s="837"/>
      <c r="I59" s="837"/>
      <c r="J59" s="837"/>
      <c r="K59" s="837"/>
      <c r="L59" s="837"/>
      <c r="M59" s="837"/>
      <c r="N59" s="837"/>
      <c r="O59" s="837"/>
    </row>
    <row r="60" spans="1:15" ht="15.75" customHeight="1" x14ac:dyDescent="0.2">
      <c r="A60" s="837"/>
      <c r="B60" s="837"/>
      <c r="C60" s="837"/>
      <c r="D60" s="837"/>
      <c r="E60" s="837"/>
      <c r="F60" s="837"/>
      <c r="G60" s="837"/>
      <c r="H60" s="837"/>
      <c r="I60" s="837"/>
      <c r="J60" s="837"/>
      <c r="K60" s="837"/>
      <c r="L60" s="837"/>
      <c r="M60" s="837"/>
      <c r="N60" s="837"/>
      <c r="O60" s="837"/>
    </row>
    <row r="61" spans="1:15" ht="15.75" customHeight="1" x14ac:dyDescent="0.2">
      <c r="A61" s="837"/>
      <c r="B61" s="837"/>
      <c r="C61" s="837"/>
      <c r="D61" s="837"/>
      <c r="E61" s="837"/>
      <c r="F61" s="837"/>
      <c r="G61" s="837"/>
      <c r="H61" s="837"/>
      <c r="I61" s="837"/>
      <c r="J61" s="837"/>
      <c r="K61" s="837"/>
      <c r="L61" s="837"/>
      <c r="M61" s="837"/>
      <c r="N61" s="837"/>
      <c r="O61" s="837"/>
    </row>
    <row r="62" spans="1:15" ht="15.75" customHeight="1" x14ac:dyDescent="0.2">
      <c r="A62" s="837"/>
      <c r="B62" s="837"/>
      <c r="C62" s="837"/>
      <c r="D62" s="837"/>
      <c r="E62" s="837"/>
      <c r="F62" s="837"/>
      <c r="G62" s="837"/>
      <c r="H62" s="837"/>
      <c r="I62" s="837"/>
      <c r="J62" s="837"/>
      <c r="K62" s="837"/>
      <c r="L62" s="837"/>
      <c r="M62" s="837"/>
      <c r="N62" s="837"/>
      <c r="O62" s="837"/>
    </row>
    <row r="63" spans="1:15" ht="15.75" customHeight="1" x14ac:dyDescent="0.2">
      <c r="A63" s="837"/>
      <c r="B63" s="837"/>
      <c r="C63" s="837"/>
      <c r="D63" s="837"/>
      <c r="E63" s="837"/>
      <c r="F63" s="837"/>
      <c r="G63" s="837"/>
      <c r="H63" s="837"/>
      <c r="I63" s="837"/>
      <c r="J63" s="837"/>
      <c r="K63" s="837"/>
      <c r="L63" s="837"/>
      <c r="M63" s="837"/>
      <c r="N63" s="837"/>
      <c r="O63" s="837"/>
    </row>
    <row r="64" spans="1:15" ht="18" x14ac:dyDescent="0.2">
      <c r="A64" s="1004" t="s">
        <v>567</v>
      </c>
      <c r="B64" s="837"/>
      <c r="C64" s="837"/>
      <c r="D64" s="837"/>
      <c r="E64" s="837"/>
      <c r="F64" s="837"/>
      <c r="G64" s="837"/>
      <c r="H64" s="837"/>
      <c r="I64" s="837"/>
      <c r="J64" s="837"/>
      <c r="K64" s="837"/>
      <c r="L64" s="837"/>
      <c r="M64" s="837"/>
      <c r="N64" s="837"/>
      <c r="O64" s="837"/>
    </row>
    <row r="65" spans="1:15" ht="12.75" x14ac:dyDescent="0.2">
      <c r="A65" s="1005" t="s">
        <v>568</v>
      </c>
      <c r="B65" s="837"/>
      <c r="C65" s="837"/>
      <c r="D65" s="837"/>
      <c r="E65" s="837"/>
      <c r="F65" s="837"/>
      <c r="G65" s="837"/>
      <c r="H65" s="837"/>
      <c r="I65" s="837"/>
      <c r="J65" s="837"/>
      <c r="K65" s="837"/>
      <c r="L65" s="837"/>
      <c r="M65" s="837"/>
      <c r="N65" s="837"/>
      <c r="O65" s="837"/>
    </row>
    <row r="66" spans="1:15" ht="12.75" x14ac:dyDescent="0.2">
      <c r="A66" s="1000"/>
      <c r="B66" s="837"/>
      <c r="C66" s="837"/>
      <c r="D66" s="1000"/>
      <c r="E66" s="837"/>
      <c r="F66" s="837"/>
      <c r="G66" s="837"/>
      <c r="H66" s="837"/>
      <c r="I66" s="837"/>
      <c r="J66" s="837"/>
      <c r="K66" s="837"/>
      <c r="L66" s="837"/>
      <c r="M66" s="1001"/>
      <c r="N66" s="837"/>
      <c r="O66" s="837"/>
    </row>
    <row r="67" spans="1:15" ht="12.75" x14ac:dyDescent="0.2">
      <c r="A67" s="837"/>
      <c r="B67" s="837"/>
      <c r="C67" s="837"/>
      <c r="D67" s="1002" t="s">
        <v>569</v>
      </c>
      <c r="E67" s="837"/>
      <c r="F67" s="837"/>
      <c r="G67" s="837"/>
      <c r="H67" s="837"/>
      <c r="I67" s="837"/>
      <c r="J67" s="837"/>
      <c r="K67" s="837"/>
      <c r="L67" s="837"/>
      <c r="M67" s="837"/>
      <c r="N67" s="837"/>
      <c r="O67" s="837"/>
    </row>
    <row r="68" spans="1:15" ht="12.75" x14ac:dyDescent="0.2">
      <c r="A68" s="837"/>
      <c r="B68" s="837"/>
      <c r="C68" s="837"/>
      <c r="D68" s="551"/>
      <c r="E68" s="552" t="s">
        <v>571</v>
      </c>
      <c r="F68" s="553"/>
      <c r="G68" s="554"/>
      <c r="H68" s="554"/>
      <c r="I68" s="555"/>
      <c r="J68" s="556"/>
      <c r="K68" s="559" t="e">
        <f>MATCH(J68, Assembly!$B$4:$B$24, 0)</f>
        <v>#N/A</v>
      </c>
      <c r="L68" s="551"/>
      <c r="M68" s="837"/>
      <c r="N68" s="837"/>
      <c r="O68" s="837"/>
    </row>
    <row r="69" spans="1:15" ht="12.75" hidden="1" x14ac:dyDescent="0.2">
      <c r="A69" s="837"/>
      <c r="B69" s="837"/>
      <c r="C69" s="837"/>
      <c r="D69" s="551"/>
      <c r="E69" s="560"/>
      <c r="F69" s="553"/>
      <c r="G69" s="554"/>
      <c r="H69" s="554"/>
      <c r="I69" s="555"/>
      <c r="J69" s="556"/>
      <c r="K69" s="559" t="e">
        <f>MATCH(J69, Assembly!$B$4:$B$24, 0)</f>
        <v>#N/A</v>
      </c>
      <c r="L69" s="551"/>
      <c r="M69" s="837"/>
      <c r="N69" s="837"/>
      <c r="O69" s="837"/>
    </row>
    <row r="70" spans="1:15" ht="12.75" hidden="1" x14ac:dyDescent="0.2">
      <c r="A70" s="837"/>
      <c r="B70" s="837"/>
      <c r="C70" s="837"/>
      <c r="D70" s="551"/>
      <c r="E70" s="560"/>
      <c r="F70" s="553"/>
      <c r="G70" s="554"/>
      <c r="H70" s="554"/>
      <c r="I70" s="555"/>
      <c r="J70" s="556"/>
      <c r="K70" s="559" t="e">
        <f>MATCH(J70, Assembly!$B$4:$B$24, 0)</f>
        <v>#N/A</v>
      </c>
      <c r="L70" s="551"/>
      <c r="M70" s="837"/>
      <c r="N70" s="837"/>
      <c r="O70" s="837"/>
    </row>
    <row r="71" spans="1:15" ht="12.75" hidden="1" x14ac:dyDescent="0.2">
      <c r="A71" s="837"/>
      <c r="B71" s="837"/>
      <c r="C71" s="837"/>
      <c r="D71" s="551"/>
      <c r="E71" s="560"/>
      <c r="F71" s="553"/>
      <c r="G71" s="554"/>
      <c r="H71" s="554"/>
      <c r="I71" s="555"/>
      <c r="J71" s="556"/>
      <c r="K71" s="559" t="e">
        <f>MATCH(J71, Assembly!$B$4:$B$24, 0)</f>
        <v>#N/A</v>
      </c>
      <c r="L71" s="551"/>
      <c r="M71" s="837"/>
      <c r="N71" s="837"/>
      <c r="O71" s="837"/>
    </row>
    <row r="72" spans="1:15" ht="12.75" hidden="1" x14ac:dyDescent="0.2">
      <c r="A72" s="837"/>
      <c r="B72" s="837"/>
      <c r="C72" s="837"/>
      <c r="D72" s="551"/>
      <c r="E72" s="560"/>
      <c r="F72" s="553"/>
      <c r="G72" s="554"/>
      <c r="H72" s="554"/>
      <c r="I72" s="555"/>
      <c r="J72" s="556"/>
      <c r="K72" s="559" t="e">
        <f>MATCH(J72, Assembly!$B$4:$B$24, 0)</f>
        <v>#N/A</v>
      </c>
      <c r="L72" s="551"/>
      <c r="M72" s="837"/>
      <c r="N72" s="837"/>
      <c r="O72" s="837"/>
    </row>
    <row r="73" spans="1:15" ht="12.75" hidden="1" x14ac:dyDescent="0.2">
      <c r="A73" s="837"/>
      <c r="B73" s="837"/>
      <c r="C73" s="837"/>
      <c r="D73" s="551"/>
      <c r="E73" s="560"/>
      <c r="F73" s="553"/>
      <c r="G73" s="554"/>
      <c r="H73" s="554"/>
      <c r="I73" s="555"/>
      <c r="J73" s="556"/>
      <c r="K73" s="559" t="e">
        <f>MATCH(J73, Assembly!$B$4:$B$24, 0)</f>
        <v>#N/A</v>
      </c>
      <c r="L73" s="551"/>
      <c r="M73" s="837"/>
      <c r="N73" s="837"/>
      <c r="O73" s="837"/>
    </row>
    <row r="74" spans="1:15" ht="12.75" hidden="1" x14ac:dyDescent="0.2">
      <c r="A74" s="837"/>
      <c r="B74" s="837"/>
      <c r="C74" s="837"/>
      <c r="D74" s="551"/>
      <c r="E74" s="560"/>
      <c r="F74" s="553"/>
      <c r="G74" s="554"/>
      <c r="H74" s="554"/>
      <c r="I74" s="555"/>
      <c r="J74" s="556"/>
      <c r="K74" s="559" t="e">
        <f>MATCH(J74, Assembly!$B$4:$B$24, 0)</f>
        <v>#N/A</v>
      </c>
      <c r="L74" s="551"/>
      <c r="M74" s="837"/>
      <c r="N74" s="837"/>
      <c r="O74" s="837"/>
    </row>
    <row r="75" spans="1:15" ht="12.75" hidden="1" x14ac:dyDescent="0.2">
      <c r="A75" s="837"/>
      <c r="B75" s="837"/>
      <c r="C75" s="837"/>
      <c r="D75" s="551"/>
      <c r="E75" s="560"/>
      <c r="F75" s="553"/>
      <c r="G75" s="554"/>
      <c r="H75" s="554"/>
      <c r="I75" s="555"/>
      <c r="J75" s="556"/>
      <c r="K75" s="559" t="e">
        <f>MATCH(J75, Assembly!$B$4:$B$24, 0)</f>
        <v>#N/A</v>
      </c>
      <c r="L75" s="551"/>
      <c r="M75" s="837"/>
      <c r="N75" s="837"/>
      <c r="O75" s="837"/>
    </row>
    <row r="76" spans="1:15" ht="12.75" hidden="1" x14ac:dyDescent="0.2">
      <c r="A76" s="837"/>
      <c r="B76" s="837"/>
      <c r="C76" s="837"/>
      <c r="D76" s="551"/>
      <c r="E76" s="560"/>
      <c r="F76" s="553"/>
      <c r="G76" s="554"/>
      <c r="H76" s="554"/>
      <c r="I76" s="555"/>
      <c r="J76" s="556"/>
      <c r="K76" s="559" t="e">
        <f>MATCH(J76, Assembly!$B$4:$B$24, 0)</f>
        <v>#N/A</v>
      </c>
      <c r="L76" s="551"/>
      <c r="M76" s="837"/>
      <c r="N76" s="837"/>
      <c r="O76" s="837"/>
    </row>
    <row r="77" spans="1:15" ht="12.75" hidden="1" x14ac:dyDescent="0.2">
      <c r="A77" s="837"/>
      <c r="B77" s="837"/>
      <c r="C77" s="837"/>
      <c r="D77" s="551"/>
      <c r="E77" s="560"/>
      <c r="F77" s="553"/>
      <c r="G77" s="554"/>
      <c r="H77" s="554"/>
      <c r="I77" s="555"/>
      <c r="J77" s="556"/>
      <c r="K77" s="559" t="e">
        <f>MATCH(J77, Assembly!$B$4:$B$24, 0)</f>
        <v>#N/A</v>
      </c>
      <c r="L77" s="551"/>
      <c r="M77" s="837"/>
      <c r="N77" s="837"/>
      <c r="O77" s="837"/>
    </row>
    <row r="78" spans="1:15" ht="12.75" hidden="1" x14ac:dyDescent="0.2">
      <c r="A78" s="837"/>
      <c r="B78" s="837"/>
      <c r="C78" s="837"/>
      <c r="D78" s="551"/>
      <c r="E78" s="560"/>
      <c r="F78" s="554"/>
      <c r="G78" s="554"/>
      <c r="H78" s="554"/>
      <c r="I78" s="555"/>
      <c r="J78" s="556"/>
      <c r="K78" s="559" t="e">
        <f>MATCH(J78, Assembly!$B$4:$B$24, 0)</f>
        <v>#N/A</v>
      </c>
      <c r="L78" s="551"/>
      <c r="M78" s="837"/>
      <c r="N78" s="837"/>
      <c r="O78" s="837"/>
    </row>
    <row r="79" spans="1:15" ht="12.75" hidden="1" x14ac:dyDescent="0.2">
      <c r="A79" s="837"/>
      <c r="B79" s="837"/>
      <c r="C79" s="837"/>
      <c r="D79" s="551"/>
      <c r="E79" s="560"/>
      <c r="F79" s="553"/>
      <c r="G79" s="554"/>
      <c r="H79" s="554"/>
      <c r="I79" s="555"/>
      <c r="J79" s="556"/>
      <c r="K79" s="559" t="e">
        <f>MATCH(J79, Assembly!$B$4:$B$24, 0)</f>
        <v>#N/A</v>
      </c>
      <c r="L79" s="551"/>
      <c r="M79" s="837"/>
      <c r="N79" s="837"/>
      <c r="O79" s="837"/>
    </row>
    <row r="80" spans="1:15" ht="12.75" hidden="1" x14ac:dyDescent="0.2">
      <c r="A80" s="837"/>
      <c r="B80" s="837"/>
      <c r="C80" s="837"/>
      <c r="D80" s="551"/>
      <c r="E80" s="560"/>
      <c r="F80" s="553"/>
      <c r="G80" s="554"/>
      <c r="H80" s="554"/>
      <c r="I80" s="555"/>
      <c r="J80" s="556"/>
      <c r="K80" s="559" t="e">
        <f>MATCH(J80, Assembly!$B$4:$B$24, 0)</f>
        <v>#N/A</v>
      </c>
      <c r="L80" s="551"/>
      <c r="M80" s="837"/>
      <c r="N80" s="837"/>
      <c r="O80" s="837"/>
    </row>
    <row r="81" spans="1:15" ht="12.75" hidden="1" x14ac:dyDescent="0.2">
      <c r="A81" s="837"/>
      <c r="B81" s="837"/>
      <c r="C81" s="837"/>
      <c r="D81" s="551"/>
      <c r="E81" s="560"/>
      <c r="F81" s="554"/>
      <c r="G81" s="554"/>
      <c r="H81" s="554"/>
      <c r="I81" s="555"/>
      <c r="J81" s="556"/>
      <c r="K81" s="559" t="e">
        <f>MATCH(J81, Assembly!$B$4:$B$24, 0)</f>
        <v>#N/A</v>
      </c>
      <c r="L81" s="551"/>
      <c r="M81" s="837"/>
      <c r="N81" s="837"/>
      <c r="O81" s="837"/>
    </row>
    <row r="82" spans="1:15" ht="12.75" hidden="1" x14ac:dyDescent="0.2">
      <c r="A82" s="837"/>
      <c r="B82" s="837"/>
      <c r="C82" s="837"/>
      <c r="D82" s="551"/>
      <c r="E82" s="560"/>
      <c r="F82" s="554"/>
      <c r="G82" s="554"/>
      <c r="H82" s="554"/>
      <c r="I82" s="555"/>
      <c r="J82" s="556"/>
      <c r="K82" s="559" t="e">
        <f>MATCH(J82, Assembly!$B$4:$B$24, 0)</f>
        <v>#N/A</v>
      </c>
      <c r="L82" s="551"/>
      <c r="M82" s="837"/>
      <c r="N82" s="837"/>
      <c r="O82" s="837"/>
    </row>
    <row r="83" spans="1:15" ht="12.75" hidden="1" x14ac:dyDescent="0.2">
      <c r="A83" s="837"/>
      <c r="B83" s="837"/>
      <c r="C83" s="837"/>
      <c r="D83" s="551"/>
      <c r="E83" s="560"/>
      <c r="F83" s="554"/>
      <c r="G83" s="554"/>
      <c r="H83" s="554"/>
      <c r="I83" s="555"/>
      <c r="J83" s="556"/>
      <c r="K83" s="559" t="e">
        <f>MATCH(J83, Assembly!$B$4:$B$24, 0)</f>
        <v>#N/A</v>
      </c>
      <c r="L83" s="551"/>
      <c r="M83" s="837"/>
      <c r="N83" s="837"/>
      <c r="O83" s="837"/>
    </row>
    <row r="84" spans="1:15" ht="12.75" hidden="1" x14ac:dyDescent="0.2">
      <c r="A84" s="837"/>
      <c r="B84" s="837"/>
      <c r="C84" s="837"/>
      <c r="D84" s="551"/>
      <c r="E84" s="560"/>
      <c r="F84" s="554"/>
      <c r="G84" s="554"/>
      <c r="H84" s="554"/>
      <c r="I84" s="555"/>
      <c r="J84" s="556"/>
      <c r="K84" s="559" t="e">
        <f>MATCH(J84, Assembly!$B$4:$B$24, 0)</f>
        <v>#N/A</v>
      </c>
      <c r="L84" s="551"/>
      <c r="M84" s="837"/>
      <c r="N84" s="837"/>
      <c r="O84" s="837"/>
    </row>
    <row r="85" spans="1:15" ht="12.75" hidden="1" x14ac:dyDescent="0.2">
      <c r="A85" s="837"/>
      <c r="B85" s="837"/>
      <c r="C85" s="837"/>
      <c r="D85" s="551"/>
      <c r="E85" s="560"/>
      <c r="F85" s="553"/>
      <c r="G85" s="554"/>
      <c r="H85" s="554"/>
      <c r="I85" s="555"/>
      <c r="J85" s="556"/>
      <c r="K85" s="559" t="e">
        <f>MATCH(J85, Assembly!$B$4:$B$24, 0)</f>
        <v>#N/A</v>
      </c>
      <c r="L85" s="551"/>
      <c r="M85" s="837"/>
      <c r="N85" s="837"/>
      <c r="O85" s="837"/>
    </row>
    <row r="86" spans="1:15" ht="12.75" hidden="1" x14ac:dyDescent="0.2">
      <c r="A86" s="837"/>
      <c r="B86" s="837"/>
      <c r="C86" s="837"/>
      <c r="D86" s="551"/>
      <c r="E86" s="567"/>
      <c r="F86" s="568"/>
      <c r="G86" s="568"/>
      <c r="H86" s="568"/>
      <c r="I86" s="568"/>
      <c r="J86" s="556"/>
      <c r="K86" s="559" t="e">
        <f>MATCH(J86, Assembly!$B$4:$B$24, 0)</f>
        <v>#N/A</v>
      </c>
      <c r="L86" s="551"/>
      <c r="M86" s="837"/>
      <c r="N86" s="837"/>
      <c r="O86" s="837"/>
    </row>
    <row r="87" spans="1:15" ht="12.75" x14ac:dyDescent="0.2">
      <c r="A87" s="837"/>
      <c r="B87" s="837"/>
      <c r="C87" s="837"/>
      <c r="D87" s="551"/>
      <c r="E87" s="567"/>
      <c r="F87" s="568"/>
      <c r="G87" s="568"/>
      <c r="H87" s="568"/>
      <c r="I87" s="570"/>
      <c r="J87" s="556"/>
      <c r="K87" s="559" t="e">
        <f>MATCH(J87, Assembly!$B$4:$B$24, 0)</f>
        <v>#N/A</v>
      </c>
      <c r="L87" s="551"/>
      <c r="M87" s="837"/>
      <c r="N87" s="837"/>
      <c r="O87" s="837"/>
    </row>
    <row r="88" spans="1:15" ht="12.75" x14ac:dyDescent="0.2">
      <c r="A88" s="837"/>
      <c r="B88" s="837"/>
      <c r="C88" s="837"/>
      <c r="D88" s="551"/>
      <c r="E88" s="572"/>
      <c r="F88" s="572"/>
      <c r="G88" s="572"/>
      <c r="H88" s="572"/>
      <c r="I88" s="572"/>
      <c r="J88" s="572"/>
      <c r="K88" s="572"/>
      <c r="L88" s="551"/>
      <c r="M88" s="837"/>
      <c r="N88" s="837"/>
      <c r="O88" s="837"/>
    </row>
    <row r="89" spans="1:15" ht="12.75" x14ac:dyDescent="0.2">
      <c r="A89" s="837"/>
      <c r="B89" s="837"/>
      <c r="C89" s="837"/>
      <c r="D89" s="1001"/>
      <c r="E89" s="837"/>
      <c r="F89" s="837"/>
      <c r="G89" s="837"/>
      <c r="H89" s="837"/>
      <c r="I89" s="837"/>
      <c r="J89" s="837"/>
      <c r="K89" s="837"/>
      <c r="L89" s="837"/>
      <c r="M89" s="837"/>
      <c r="N89" s="837"/>
      <c r="O89" s="837"/>
    </row>
    <row r="90" spans="1:15" ht="18" x14ac:dyDescent="0.2">
      <c r="A90" s="1003" t="s">
        <v>585</v>
      </c>
      <c r="B90" s="837"/>
      <c r="C90" s="837"/>
      <c r="D90" s="837"/>
      <c r="E90" s="837"/>
      <c r="F90" s="837"/>
      <c r="G90" s="837"/>
      <c r="H90" s="837"/>
      <c r="I90" s="837"/>
      <c r="J90" s="837"/>
      <c r="K90" s="837"/>
      <c r="L90" s="837"/>
      <c r="M90" s="837"/>
      <c r="N90" s="837"/>
      <c r="O90" s="837"/>
    </row>
    <row r="91" spans="1:15" ht="12.75" x14ac:dyDescent="0.2">
      <c r="A91" s="990" t="s">
        <v>587</v>
      </c>
      <c r="B91" s="837"/>
      <c r="C91" s="837"/>
      <c r="D91" s="837"/>
      <c r="E91" s="837"/>
      <c r="F91" s="837"/>
      <c r="G91" s="837"/>
      <c r="H91" s="837"/>
      <c r="I91" s="837"/>
      <c r="J91" s="837"/>
      <c r="K91" s="837"/>
      <c r="L91" s="837"/>
      <c r="M91" s="837"/>
      <c r="N91" s="837"/>
      <c r="O91" s="837"/>
    </row>
    <row r="92" spans="1:15" ht="12.75" x14ac:dyDescent="0.2">
      <c r="A92" s="1001"/>
      <c r="B92" s="837"/>
      <c r="C92" s="837"/>
      <c r="D92" s="1001"/>
      <c r="E92" s="837"/>
      <c r="F92" s="837"/>
      <c r="G92" s="837"/>
      <c r="H92" s="837"/>
      <c r="I92" s="837"/>
      <c r="J92" s="837"/>
      <c r="K92" s="837"/>
      <c r="L92" s="837"/>
      <c r="M92" s="1001"/>
      <c r="N92" s="837"/>
      <c r="O92" s="837"/>
    </row>
    <row r="93" spans="1:15" ht="12.75" x14ac:dyDescent="0.2">
      <c r="A93" s="837"/>
      <c r="B93" s="837"/>
      <c r="C93" s="837"/>
      <c r="D93" s="1002" t="s">
        <v>569</v>
      </c>
      <c r="E93" s="837"/>
      <c r="F93" s="837"/>
      <c r="G93" s="837"/>
      <c r="H93" s="837"/>
      <c r="I93" s="837"/>
      <c r="J93" s="837"/>
      <c r="K93" s="837"/>
      <c r="L93" s="837"/>
      <c r="M93" s="837"/>
      <c r="N93" s="837"/>
      <c r="O93" s="837"/>
    </row>
    <row r="94" spans="1:15" ht="12.75" x14ac:dyDescent="0.2">
      <c r="A94" s="837"/>
      <c r="B94" s="837"/>
      <c r="C94" s="837"/>
      <c r="D94" s="551"/>
      <c r="E94" s="552" t="s">
        <v>588</v>
      </c>
      <c r="F94" s="553"/>
      <c r="G94" s="554"/>
      <c r="H94" s="554"/>
      <c r="I94" s="555"/>
      <c r="J94" s="556"/>
      <c r="K94" s="559" t="e">
        <f>MATCH(J94, Assembly!$B$4:$B$24, 0)</f>
        <v>#N/A</v>
      </c>
      <c r="L94" s="551"/>
      <c r="M94" s="837"/>
      <c r="N94" s="837"/>
      <c r="O94" s="837"/>
    </row>
    <row r="95" spans="1:15" ht="12.75" hidden="1" x14ac:dyDescent="0.2">
      <c r="A95" s="837"/>
      <c r="B95" s="837"/>
      <c r="C95" s="837"/>
      <c r="D95" s="551"/>
      <c r="E95" s="560"/>
      <c r="F95" s="553"/>
      <c r="G95" s="554"/>
      <c r="H95" s="554"/>
      <c r="I95" s="555"/>
      <c r="J95" s="556"/>
      <c r="K95" s="559" t="e">
        <f>MATCH(J95, Assembly!$B$4:$B$24, 0)</f>
        <v>#N/A</v>
      </c>
      <c r="L95" s="551"/>
      <c r="M95" s="837"/>
      <c r="N95" s="837"/>
      <c r="O95" s="837"/>
    </row>
    <row r="96" spans="1:15" ht="12.75" hidden="1" x14ac:dyDescent="0.2">
      <c r="A96" s="837"/>
      <c r="B96" s="837"/>
      <c r="C96" s="837"/>
      <c r="D96" s="551"/>
      <c r="E96" s="560"/>
      <c r="F96" s="553"/>
      <c r="G96" s="554"/>
      <c r="H96" s="554"/>
      <c r="I96" s="555"/>
      <c r="J96" s="556"/>
      <c r="K96" s="559" t="e">
        <f>MATCH(J96, Assembly!$B$4:$B$24, 0)</f>
        <v>#N/A</v>
      </c>
      <c r="L96" s="551"/>
      <c r="M96" s="837"/>
      <c r="N96" s="837"/>
      <c r="O96" s="837"/>
    </row>
    <row r="97" spans="1:15" ht="12.75" hidden="1" x14ac:dyDescent="0.2">
      <c r="A97" s="837"/>
      <c r="B97" s="837"/>
      <c r="C97" s="837"/>
      <c r="D97" s="551"/>
      <c r="E97" s="560"/>
      <c r="F97" s="553"/>
      <c r="G97" s="554"/>
      <c r="H97" s="554"/>
      <c r="I97" s="555"/>
      <c r="J97" s="556"/>
      <c r="K97" s="559" t="e">
        <f>MATCH(J97, Assembly!$B$4:$B$24, 0)</f>
        <v>#N/A</v>
      </c>
      <c r="L97" s="551"/>
      <c r="M97" s="837"/>
      <c r="N97" s="837"/>
      <c r="O97" s="837"/>
    </row>
    <row r="98" spans="1:15" ht="12.75" hidden="1" x14ac:dyDescent="0.2">
      <c r="A98" s="837"/>
      <c r="B98" s="837"/>
      <c r="C98" s="837"/>
      <c r="D98" s="551"/>
      <c r="E98" s="560"/>
      <c r="F98" s="553"/>
      <c r="G98" s="554"/>
      <c r="H98" s="554"/>
      <c r="I98" s="555"/>
      <c r="J98" s="556"/>
      <c r="K98" s="559" t="e">
        <f>MATCH(J98, Assembly!$B$4:$B$24, 0)</f>
        <v>#N/A</v>
      </c>
      <c r="L98" s="551"/>
      <c r="M98" s="837"/>
      <c r="N98" s="837"/>
      <c r="O98" s="837"/>
    </row>
    <row r="99" spans="1:15" ht="12.75" hidden="1" x14ac:dyDescent="0.2">
      <c r="A99" s="837"/>
      <c r="B99" s="837"/>
      <c r="C99" s="837"/>
      <c r="D99" s="551"/>
      <c r="E99" s="560"/>
      <c r="F99" s="553"/>
      <c r="G99" s="554"/>
      <c r="H99" s="554"/>
      <c r="I99" s="555"/>
      <c r="J99" s="556"/>
      <c r="K99" s="559" t="e">
        <f>MATCH(J99, Assembly!$B$4:$B$24, 0)</f>
        <v>#N/A</v>
      </c>
      <c r="L99" s="551"/>
      <c r="M99" s="837"/>
      <c r="N99" s="837"/>
      <c r="O99" s="837"/>
    </row>
    <row r="100" spans="1:15" ht="12.75" hidden="1" x14ac:dyDescent="0.2">
      <c r="A100" s="837"/>
      <c r="B100" s="837"/>
      <c r="C100" s="837"/>
      <c r="D100" s="551"/>
      <c r="E100" s="560"/>
      <c r="F100" s="553"/>
      <c r="G100" s="554"/>
      <c r="H100" s="554"/>
      <c r="I100" s="555"/>
      <c r="J100" s="556"/>
      <c r="K100" s="559" t="e">
        <f>MATCH(J100, Assembly!$B$4:$B$24, 0)</f>
        <v>#N/A</v>
      </c>
      <c r="L100" s="551"/>
      <c r="M100" s="837"/>
      <c r="N100" s="837"/>
      <c r="O100" s="837"/>
    </row>
    <row r="101" spans="1:15" ht="12.75" hidden="1" x14ac:dyDescent="0.2">
      <c r="A101" s="837"/>
      <c r="B101" s="837"/>
      <c r="C101" s="837"/>
      <c r="D101" s="551"/>
      <c r="E101" s="560"/>
      <c r="F101" s="553"/>
      <c r="G101" s="554"/>
      <c r="H101" s="554"/>
      <c r="I101" s="555"/>
      <c r="J101" s="556"/>
      <c r="K101" s="559" t="e">
        <f>MATCH(J101, Assembly!$B$4:$B$24, 0)</f>
        <v>#N/A</v>
      </c>
      <c r="L101" s="551"/>
      <c r="M101" s="837"/>
      <c r="N101" s="837"/>
      <c r="O101" s="837"/>
    </row>
    <row r="102" spans="1:15" ht="12.75" hidden="1" x14ac:dyDescent="0.2">
      <c r="A102" s="837"/>
      <c r="B102" s="837"/>
      <c r="C102" s="837"/>
      <c r="D102" s="551"/>
      <c r="E102" s="560"/>
      <c r="F102" s="553"/>
      <c r="G102" s="554"/>
      <c r="H102" s="554"/>
      <c r="I102" s="555"/>
      <c r="J102" s="556"/>
      <c r="K102" s="559" t="e">
        <f>MATCH(J102, Assembly!$B$4:$B$24, 0)</f>
        <v>#N/A</v>
      </c>
      <c r="L102" s="551"/>
      <c r="M102" s="837"/>
      <c r="N102" s="837"/>
      <c r="O102" s="837"/>
    </row>
    <row r="103" spans="1:15" ht="12.75" hidden="1" x14ac:dyDescent="0.2">
      <c r="A103" s="837"/>
      <c r="B103" s="837"/>
      <c r="C103" s="837"/>
      <c r="D103" s="551"/>
      <c r="E103" s="560"/>
      <c r="F103" s="553"/>
      <c r="G103" s="554"/>
      <c r="H103" s="554"/>
      <c r="I103" s="555"/>
      <c r="J103" s="556"/>
      <c r="K103" s="559" t="e">
        <f>MATCH(J103, Assembly!$B$4:$B$24, 0)</f>
        <v>#N/A</v>
      </c>
      <c r="L103" s="551"/>
      <c r="M103" s="837"/>
      <c r="N103" s="837"/>
      <c r="O103" s="837"/>
    </row>
    <row r="104" spans="1:15" ht="12.75" hidden="1" x14ac:dyDescent="0.2">
      <c r="A104" s="837"/>
      <c r="B104" s="837"/>
      <c r="C104" s="837"/>
      <c r="D104" s="551"/>
      <c r="E104" s="560"/>
      <c r="F104" s="554"/>
      <c r="G104" s="554"/>
      <c r="H104" s="554"/>
      <c r="I104" s="555"/>
      <c r="J104" s="556"/>
      <c r="K104" s="559" t="e">
        <f>MATCH(J104, Assembly!$B$4:$B$24, 0)</f>
        <v>#N/A</v>
      </c>
      <c r="L104" s="551"/>
      <c r="M104" s="837"/>
      <c r="N104" s="837"/>
      <c r="O104" s="837"/>
    </row>
    <row r="105" spans="1:15" ht="12.75" hidden="1" x14ac:dyDescent="0.2">
      <c r="A105" s="837"/>
      <c r="B105" s="837"/>
      <c r="C105" s="837"/>
      <c r="D105" s="551"/>
      <c r="E105" s="560"/>
      <c r="F105" s="553"/>
      <c r="G105" s="554"/>
      <c r="H105" s="554"/>
      <c r="I105" s="555"/>
      <c r="J105" s="556"/>
      <c r="K105" s="559" t="e">
        <f>MATCH(J105, Assembly!$B$4:$B$24, 0)</f>
        <v>#N/A</v>
      </c>
      <c r="L105" s="551"/>
      <c r="M105" s="837"/>
      <c r="N105" s="837"/>
      <c r="O105" s="837"/>
    </row>
    <row r="106" spans="1:15" ht="12.75" hidden="1" x14ac:dyDescent="0.2">
      <c r="A106" s="837"/>
      <c r="B106" s="837"/>
      <c r="C106" s="837"/>
      <c r="D106" s="551"/>
      <c r="E106" s="560"/>
      <c r="F106" s="553"/>
      <c r="G106" s="554"/>
      <c r="H106" s="554"/>
      <c r="I106" s="555"/>
      <c r="J106" s="556"/>
      <c r="K106" s="559" t="e">
        <f>MATCH(J106, Assembly!$B$4:$B$24, 0)</f>
        <v>#N/A</v>
      </c>
      <c r="L106" s="551"/>
      <c r="M106" s="837"/>
      <c r="N106" s="837"/>
      <c r="O106" s="837"/>
    </row>
    <row r="107" spans="1:15" ht="12.75" hidden="1" x14ac:dyDescent="0.2">
      <c r="A107" s="837"/>
      <c r="B107" s="837"/>
      <c r="C107" s="837"/>
      <c r="D107" s="551"/>
      <c r="E107" s="560"/>
      <c r="F107" s="554"/>
      <c r="G107" s="554"/>
      <c r="H107" s="554"/>
      <c r="I107" s="555"/>
      <c r="J107" s="556"/>
      <c r="K107" s="559" t="e">
        <f>MATCH(J107, Assembly!$B$4:$B$24, 0)</f>
        <v>#N/A</v>
      </c>
      <c r="L107" s="551"/>
      <c r="M107" s="837"/>
      <c r="N107" s="837"/>
      <c r="O107" s="837"/>
    </row>
    <row r="108" spans="1:15" ht="12.75" hidden="1" x14ac:dyDescent="0.2">
      <c r="A108" s="837"/>
      <c r="B108" s="837"/>
      <c r="C108" s="837"/>
      <c r="D108" s="551"/>
      <c r="E108" s="560"/>
      <c r="F108" s="554"/>
      <c r="G108" s="554"/>
      <c r="H108" s="554"/>
      <c r="I108" s="555"/>
      <c r="J108" s="556"/>
      <c r="K108" s="559" t="e">
        <f>MATCH(J108, Assembly!$B$4:$B$24, 0)</f>
        <v>#N/A</v>
      </c>
      <c r="L108" s="551"/>
      <c r="M108" s="837"/>
      <c r="N108" s="837"/>
      <c r="O108" s="837"/>
    </row>
    <row r="109" spans="1:15" ht="12.75" hidden="1" x14ac:dyDescent="0.2">
      <c r="A109" s="837"/>
      <c r="B109" s="837"/>
      <c r="C109" s="837"/>
      <c r="D109" s="551"/>
      <c r="E109" s="560"/>
      <c r="F109" s="554"/>
      <c r="G109" s="554"/>
      <c r="H109" s="554"/>
      <c r="I109" s="555"/>
      <c r="J109" s="556"/>
      <c r="K109" s="559" t="e">
        <f>MATCH(J109, Assembly!$B$4:$B$24, 0)</f>
        <v>#N/A</v>
      </c>
      <c r="L109" s="551"/>
      <c r="M109" s="837"/>
      <c r="N109" s="837"/>
      <c r="O109" s="837"/>
    </row>
    <row r="110" spans="1:15" ht="12.75" hidden="1" x14ac:dyDescent="0.2">
      <c r="A110" s="837"/>
      <c r="B110" s="837"/>
      <c r="C110" s="837"/>
      <c r="D110" s="551"/>
      <c r="E110" s="560"/>
      <c r="F110" s="554"/>
      <c r="G110" s="554"/>
      <c r="H110" s="554"/>
      <c r="I110" s="555"/>
      <c r="J110" s="556"/>
      <c r="K110" s="559" t="e">
        <f>MATCH(J110, Assembly!$B$4:$B$24, 0)</f>
        <v>#N/A</v>
      </c>
      <c r="L110" s="551"/>
      <c r="M110" s="837"/>
      <c r="N110" s="837"/>
      <c r="O110" s="837"/>
    </row>
    <row r="111" spans="1:15" ht="12.75" hidden="1" x14ac:dyDescent="0.2">
      <c r="A111" s="837"/>
      <c r="B111" s="837"/>
      <c r="C111" s="837"/>
      <c r="D111" s="551"/>
      <c r="E111" s="560"/>
      <c r="F111" s="553"/>
      <c r="G111" s="554"/>
      <c r="H111" s="554"/>
      <c r="I111" s="555"/>
      <c r="J111" s="556"/>
      <c r="K111" s="559" t="e">
        <f>MATCH(J111, Assembly!$B$4:$B$24, 0)</f>
        <v>#N/A</v>
      </c>
      <c r="L111" s="551"/>
      <c r="M111" s="837"/>
      <c r="N111" s="837"/>
      <c r="O111" s="837"/>
    </row>
    <row r="112" spans="1:15" ht="12.75" hidden="1" x14ac:dyDescent="0.2">
      <c r="A112" s="837"/>
      <c r="B112" s="837"/>
      <c r="C112" s="837"/>
      <c r="D112" s="551"/>
      <c r="E112" s="567"/>
      <c r="F112" s="568"/>
      <c r="G112" s="568"/>
      <c r="H112" s="568"/>
      <c r="I112" s="568"/>
      <c r="J112" s="556"/>
      <c r="K112" s="559" t="e">
        <f>MATCH(J112, Assembly!$B$4:$B$24, 0)</f>
        <v>#N/A</v>
      </c>
      <c r="L112" s="551"/>
      <c r="M112" s="837"/>
      <c r="N112" s="837"/>
      <c r="O112" s="837"/>
    </row>
    <row r="113" spans="1:15" ht="12.75" x14ac:dyDescent="0.2">
      <c r="A113" s="837"/>
      <c r="B113" s="837"/>
      <c r="C113" s="837"/>
      <c r="D113" s="551"/>
      <c r="E113" s="567"/>
      <c r="F113" s="568"/>
      <c r="G113" s="568"/>
      <c r="H113" s="568"/>
      <c r="I113" s="582" t="s">
        <v>594</v>
      </c>
      <c r="J113" s="556"/>
      <c r="K113" s="559" t="e">
        <f>MATCH(J113, Assembly!$B$4:$B$24, 0)</f>
        <v>#N/A</v>
      </c>
      <c r="L113" s="551"/>
      <c r="M113" s="837"/>
      <c r="N113" s="837"/>
      <c r="O113" s="837"/>
    </row>
    <row r="114" spans="1:15" ht="12.75" x14ac:dyDescent="0.2">
      <c r="A114" s="837"/>
      <c r="B114" s="837"/>
      <c r="C114" s="837"/>
      <c r="D114" s="551"/>
      <c r="E114" s="572"/>
      <c r="F114" s="572"/>
      <c r="G114" s="572"/>
      <c r="H114" s="572"/>
      <c r="I114" s="572"/>
      <c r="J114" s="572"/>
      <c r="K114" s="572"/>
      <c r="L114" s="551"/>
      <c r="M114" s="837"/>
      <c r="N114" s="837"/>
      <c r="O114" s="837"/>
    </row>
    <row r="115" spans="1:15" ht="12.75" x14ac:dyDescent="0.2">
      <c r="A115" s="837"/>
      <c r="B115" s="837"/>
      <c r="C115" s="837"/>
      <c r="D115" s="1001"/>
      <c r="E115" s="837"/>
      <c r="F115" s="837"/>
      <c r="G115" s="837"/>
      <c r="H115" s="837"/>
      <c r="I115" s="837"/>
      <c r="J115" s="837"/>
      <c r="K115" s="837"/>
      <c r="L115" s="837"/>
      <c r="M115" s="837"/>
      <c r="N115" s="837"/>
      <c r="O115" s="837"/>
    </row>
  </sheetData>
  <mergeCells count="31">
    <mergeCell ref="A15:O15"/>
    <mergeCell ref="A13:O14"/>
    <mergeCell ref="A33:O33"/>
    <mergeCell ref="A32:O32"/>
    <mergeCell ref="A7:O7"/>
    <mergeCell ref="A12:O12"/>
    <mergeCell ref="A16:O16"/>
    <mergeCell ref="A17:O31"/>
    <mergeCell ref="A3:O3"/>
    <mergeCell ref="A1:O2"/>
    <mergeCell ref="A6:O6"/>
    <mergeCell ref="A4:O5"/>
    <mergeCell ref="A11:O11"/>
    <mergeCell ref="A8:O8"/>
    <mergeCell ref="A10:O10"/>
    <mergeCell ref="A9:O9"/>
    <mergeCell ref="A34:O63"/>
    <mergeCell ref="A66:C89"/>
    <mergeCell ref="A92:C115"/>
    <mergeCell ref="D92:L92"/>
    <mergeCell ref="D93:L93"/>
    <mergeCell ref="A91:O91"/>
    <mergeCell ref="A90:O90"/>
    <mergeCell ref="M92:O115"/>
    <mergeCell ref="D115:L115"/>
    <mergeCell ref="D89:L89"/>
    <mergeCell ref="M66:O89"/>
    <mergeCell ref="D66:L66"/>
    <mergeCell ref="D67:L67"/>
    <mergeCell ref="A64:O64"/>
    <mergeCell ref="A65:O6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sheetPr>
  <dimension ref="A1:BJ196"/>
  <sheetViews>
    <sheetView showGridLines="0" topLeftCell="A33" workbookViewId="0">
      <selection sqref="A1:O2"/>
    </sheetView>
  </sheetViews>
  <sheetFormatPr defaultColWidth="14.42578125" defaultRowHeight="15.75" customHeight="1" x14ac:dyDescent="0.2"/>
  <cols>
    <col min="1" max="20" width="7.28515625" customWidth="1"/>
    <col min="21" max="35" width="10.85546875" customWidth="1"/>
    <col min="36" max="36" width="10.85546875" hidden="1" customWidth="1"/>
    <col min="37" max="45" width="10.85546875" customWidth="1"/>
    <col min="46" max="46" width="10.85546875" hidden="1" customWidth="1"/>
    <col min="47" max="47" width="10.85546875" customWidth="1"/>
    <col min="48" max="62" width="14.42578125" customWidth="1"/>
  </cols>
  <sheetData>
    <row r="1" spans="1:62" ht="23.25" x14ac:dyDescent="0.2">
      <c r="A1" s="1007" t="s">
        <v>1532</v>
      </c>
      <c r="B1" s="837"/>
      <c r="C1" s="837"/>
      <c r="D1" s="837"/>
      <c r="E1" s="837"/>
      <c r="F1" s="837"/>
      <c r="G1" s="837"/>
      <c r="H1" s="837"/>
      <c r="I1" s="837"/>
      <c r="J1" s="837"/>
      <c r="K1" s="837"/>
      <c r="L1" s="837"/>
      <c r="M1" s="837"/>
      <c r="N1" s="837"/>
      <c r="O1" s="837"/>
      <c r="P1" s="1032" t="s">
        <v>1533</v>
      </c>
      <c r="Q1" s="837"/>
      <c r="R1" s="837"/>
      <c r="S1" s="837"/>
      <c r="T1" s="837"/>
      <c r="U1" s="837"/>
      <c r="V1" s="837"/>
      <c r="W1" s="837"/>
      <c r="X1" s="837"/>
      <c r="Y1" s="745"/>
      <c r="Z1" s="745"/>
      <c r="AA1" s="745"/>
      <c r="AB1" s="745"/>
      <c r="AC1" s="745"/>
      <c r="AD1" s="745"/>
      <c r="AE1" s="745"/>
      <c r="AF1" s="745"/>
      <c r="AG1" s="745"/>
      <c r="AH1" s="745"/>
      <c r="AI1" s="745"/>
      <c r="AJ1" s="745"/>
      <c r="AK1" s="745"/>
      <c r="AL1" s="745"/>
      <c r="AM1" s="745"/>
      <c r="AN1" s="745"/>
      <c r="AO1" s="745"/>
      <c r="AP1" s="745"/>
      <c r="AQ1" s="745"/>
      <c r="AR1" s="745"/>
      <c r="AS1" s="745"/>
      <c r="AT1" s="745"/>
      <c r="AU1" s="745"/>
      <c r="AV1" s="745"/>
      <c r="AW1" s="745"/>
      <c r="AX1" s="745"/>
      <c r="AY1" s="745"/>
      <c r="AZ1" s="745"/>
      <c r="BA1" s="745"/>
      <c r="BB1" s="745"/>
      <c r="BC1" s="745"/>
      <c r="BD1" s="745"/>
      <c r="BE1" s="745"/>
      <c r="BF1" s="745"/>
      <c r="BG1" s="745"/>
      <c r="BH1" s="745"/>
      <c r="BI1" s="745"/>
      <c r="BJ1" s="745"/>
    </row>
    <row r="2" spans="1:62" ht="23.25" x14ac:dyDescent="0.2">
      <c r="A2" s="837"/>
      <c r="B2" s="837"/>
      <c r="C2" s="837"/>
      <c r="D2" s="837"/>
      <c r="E2" s="837"/>
      <c r="F2" s="837"/>
      <c r="G2" s="837"/>
      <c r="H2" s="837"/>
      <c r="I2" s="837"/>
      <c r="J2" s="837"/>
      <c r="K2" s="837"/>
      <c r="L2" s="837"/>
      <c r="M2" s="837"/>
      <c r="N2" s="837"/>
      <c r="O2" s="837"/>
      <c r="P2" s="837"/>
      <c r="Q2" s="837"/>
      <c r="R2" s="837"/>
      <c r="S2" s="837"/>
      <c r="T2" s="837"/>
      <c r="U2" s="837"/>
      <c r="V2" s="837"/>
      <c r="W2" s="837"/>
      <c r="X2" s="837"/>
      <c r="Y2" s="745"/>
      <c r="Z2" s="745"/>
      <c r="AA2" s="745"/>
      <c r="AB2" s="745"/>
      <c r="AC2" s="745"/>
      <c r="AD2" s="745"/>
      <c r="AE2" s="745"/>
      <c r="AF2" s="745"/>
      <c r="AG2" s="745"/>
      <c r="AH2" s="745"/>
      <c r="AI2" s="745"/>
      <c r="AJ2" s="745"/>
      <c r="AK2" s="745"/>
      <c r="AL2" s="745"/>
      <c r="AM2" s="745"/>
      <c r="AN2" s="745"/>
      <c r="AO2" s="745"/>
      <c r="AP2" s="745"/>
      <c r="AQ2" s="745"/>
      <c r="AR2" s="745"/>
      <c r="AS2" s="745"/>
      <c r="AT2" s="745"/>
      <c r="AU2" s="745"/>
      <c r="AV2" s="745"/>
      <c r="AW2" s="745"/>
      <c r="AX2" s="745"/>
      <c r="AY2" s="745"/>
      <c r="AZ2" s="745"/>
      <c r="BA2" s="745"/>
      <c r="BB2" s="745"/>
      <c r="BC2" s="745"/>
      <c r="BD2" s="745"/>
      <c r="BE2" s="745"/>
      <c r="BF2" s="745"/>
      <c r="BG2" s="745"/>
      <c r="BH2" s="745"/>
      <c r="BI2" s="745"/>
      <c r="BJ2" s="745"/>
    </row>
    <row r="3" spans="1:62" ht="23.25" x14ac:dyDescent="0.2">
      <c r="A3" s="1006" t="s">
        <v>0</v>
      </c>
      <c r="B3" s="837"/>
      <c r="C3" s="837"/>
      <c r="D3" s="837"/>
      <c r="E3" s="837"/>
      <c r="F3" s="837"/>
      <c r="G3" s="837"/>
      <c r="H3" s="837"/>
      <c r="I3" s="837"/>
      <c r="J3" s="837"/>
      <c r="K3" s="837"/>
      <c r="L3" s="837"/>
      <c r="M3" s="837"/>
      <c r="N3" s="837"/>
      <c r="O3" s="837"/>
      <c r="P3" s="837"/>
      <c r="Q3" s="837"/>
      <c r="R3" s="837"/>
      <c r="S3" s="837"/>
      <c r="T3" s="837"/>
      <c r="U3" s="837"/>
      <c r="V3" s="837"/>
      <c r="W3" s="837"/>
      <c r="X3" s="837"/>
      <c r="Y3" s="745"/>
      <c r="Z3" s="745"/>
      <c r="AA3" s="745"/>
      <c r="AB3" s="745"/>
      <c r="AC3" s="745"/>
      <c r="AD3" s="745"/>
      <c r="AE3" s="745"/>
      <c r="AF3" s="745"/>
      <c r="AG3" s="745"/>
      <c r="AH3" s="745"/>
      <c r="AI3" s="745"/>
      <c r="AJ3" s="745"/>
      <c r="AK3" s="745"/>
      <c r="AL3" s="745"/>
      <c r="AM3" s="745"/>
      <c r="AN3" s="745"/>
      <c r="AO3" s="745"/>
      <c r="AP3" s="745"/>
      <c r="AQ3" s="745"/>
      <c r="AR3" s="745"/>
      <c r="AS3" s="745"/>
      <c r="AT3" s="745"/>
      <c r="AU3" s="745"/>
      <c r="AV3" s="745"/>
      <c r="AW3" s="745"/>
      <c r="AX3" s="745"/>
      <c r="AY3" s="745"/>
      <c r="AZ3" s="745"/>
      <c r="BA3" s="745"/>
      <c r="BB3" s="745"/>
      <c r="BC3" s="745"/>
      <c r="BD3" s="745"/>
      <c r="BE3" s="745"/>
      <c r="BF3" s="745"/>
      <c r="BG3" s="745"/>
      <c r="BH3" s="745"/>
      <c r="BI3" s="745"/>
      <c r="BJ3" s="745"/>
    </row>
    <row r="4" spans="1:62" ht="12.75" x14ac:dyDescent="0.2">
      <c r="A4" s="1020" t="s">
        <v>1534</v>
      </c>
      <c r="B4" s="837"/>
      <c r="C4" s="837"/>
      <c r="D4" s="837"/>
      <c r="E4" s="837"/>
      <c r="F4" s="837"/>
      <c r="G4" s="837"/>
      <c r="H4" s="837"/>
      <c r="I4" s="837"/>
      <c r="J4" s="837"/>
      <c r="K4" s="837"/>
      <c r="L4" s="837"/>
      <c r="M4" s="837"/>
      <c r="N4" s="837"/>
      <c r="O4" s="837"/>
      <c r="P4" s="837"/>
      <c r="Q4" s="837"/>
      <c r="R4" s="837"/>
      <c r="S4" s="837"/>
      <c r="T4" s="837"/>
      <c r="U4" s="837"/>
      <c r="V4" s="837"/>
      <c r="W4" s="837"/>
      <c r="X4" s="837"/>
      <c r="Y4" s="837"/>
      <c r="Z4" s="837"/>
      <c r="AA4" s="837"/>
      <c r="AB4" s="837"/>
      <c r="AC4" s="837"/>
      <c r="AD4" s="837"/>
      <c r="AE4" s="837"/>
      <c r="AF4" s="1020" t="s">
        <v>1534</v>
      </c>
      <c r="AG4" s="837"/>
      <c r="AH4" s="837"/>
      <c r="AI4" s="837"/>
      <c r="AJ4" s="837"/>
      <c r="AK4" s="837"/>
      <c r="AL4" s="837"/>
      <c r="AM4" s="837"/>
      <c r="AN4" s="837"/>
      <c r="AO4" s="837"/>
      <c r="AP4" s="837"/>
      <c r="AQ4" s="837"/>
      <c r="AR4" s="837"/>
      <c r="AS4" s="837"/>
      <c r="AT4" s="837"/>
      <c r="AU4" s="837"/>
      <c r="AV4" s="837"/>
      <c r="AW4" s="837"/>
      <c r="AX4" s="837"/>
      <c r="AY4" s="837"/>
      <c r="AZ4" s="837"/>
      <c r="BA4" s="837"/>
      <c r="BB4" s="837"/>
      <c r="BC4" s="837"/>
      <c r="BD4" s="837"/>
      <c r="BE4" s="837"/>
      <c r="BF4" s="837"/>
      <c r="BG4" s="837"/>
      <c r="BH4" s="837"/>
      <c r="BI4" s="837"/>
      <c r="BJ4" s="837"/>
    </row>
    <row r="5" spans="1:62" ht="15.75" customHeight="1" x14ac:dyDescent="0.2">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row>
    <row r="6" spans="1:62" ht="12.75" x14ac:dyDescent="0.2">
      <c r="A6" s="1028" t="s">
        <v>1535</v>
      </c>
      <c r="B6" s="840"/>
      <c r="C6" s="840"/>
      <c r="D6" s="840"/>
      <c r="E6" s="840"/>
      <c r="F6" s="840"/>
      <c r="G6" s="840"/>
      <c r="H6" s="840"/>
      <c r="I6" s="840"/>
      <c r="J6" s="840"/>
      <c r="K6" s="840"/>
      <c r="L6" s="840"/>
      <c r="M6" s="840"/>
      <c r="N6" s="840"/>
      <c r="O6" s="840"/>
      <c r="P6" s="840"/>
      <c r="Q6" s="840"/>
      <c r="R6" s="840"/>
      <c r="S6" s="840"/>
      <c r="T6" s="831"/>
      <c r="U6" s="1025" t="s">
        <v>6</v>
      </c>
      <c r="V6" s="863"/>
      <c r="W6" s="863"/>
      <c r="X6" s="863"/>
      <c r="Y6" s="863"/>
      <c r="Z6" s="863"/>
      <c r="AA6" s="857"/>
      <c r="AB6" s="1026" t="s">
        <v>7</v>
      </c>
      <c r="AC6" s="840"/>
      <c r="AD6" s="840"/>
      <c r="AE6" s="840"/>
      <c r="AF6" s="840"/>
      <c r="AG6" s="840"/>
      <c r="AH6" s="840"/>
      <c r="AI6" s="840"/>
      <c r="AJ6" s="840"/>
      <c r="AK6" s="840"/>
      <c r="AL6" s="840"/>
      <c r="AM6" s="840"/>
      <c r="AN6" s="840"/>
      <c r="AO6" s="840"/>
      <c r="AP6" s="840"/>
      <c r="AQ6" s="840"/>
      <c r="AR6" s="840"/>
      <c r="AS6" s="840"/>
      <c r="AT6" s="840"/>
      <c r="AU6" s="831"/>
      <c r="AV6" s="895" t="s">
        <v>10</v>
      </c>
      <c r="AW6" s="863"/>
      <c r="AX6" s="863"/>
      <c r="AY6" s="863"/>
      <c r="AZ6" s="863"/>
      <c r="BA6" s="863"/>
      <c r="BB6" s="857"/>
      <c r="BC6" s="1016" t="s">
        <v>1536</v>
      </c>
      <c r="BD6" s="863"/>
      <c r="BE6" s="863"/>
      <c r="BF6" s="857"/>
      <c r="BG6" s="985" t="s">
        <v>1537</v>
      </c>
      <c r="BH6" s="863"/>
      <c r="BI6" s="863"/>
      <c r="BJ6" s="857"/>
    </row>
    <row r="7" spans="1:62" ht="12.75" x14ac:dyDescent="0.2">
      <c r="A7" s="1021" t="s">
        <v>75</v>
      </c>
      <c r="B7" s="840"/>
      <c r="C7" s="840"/>
      <c r="D7" s="840"/>
      <c r="E7" s="840"/>
      <c r="F7" s="840"/>
      <c r="G7" s="831"/>
      <c r="H7" s="1029" t="s">
        <v>81</v>
      </c>
      <c r="I7" s="840"/>
      <c r="J7" s="840"/>
      <c r="K7" s="840"/>
      <c r="L7" s="840"/>
      <c r="M7" s="831"/>
      <c r="N7" s="1030" t="s">
        <v>82</v>
      </c>
      <c r="O7" s="840"/>
      <c r="P7" s="840"/>
      <c r="Q7" s="840"/>
      <c r="R7" s="840"/>
      <c r="S7" s="840"/>
      <c r="T7" s="831"/>
      <c r="U7" s="865"/>
      <c r="V7" s="848"/>
      <c r="W7" s="848"/>
      <c r="X7" s="848"/>
      <c r="Y7" s="848"/>
      <c r="Z7" s="848"/>
      <c r="AA7" s="828"/>
      <c r="AB7" s="1024" t="s">
        <v>92</v>
      </c>
      <c r="AC7" s="840"/>
      <c r="AD7" s="840"/>
      <c r="AE7" s="840"/>
      <c r="AF7" s="840"/>
      <c r="AG7" s="840"/>
      <c r="AH7" s="840"/>
      <c r="AI7" s="840"/>
      <c r="AJ7" s="840"/>
      <c r="AK7" s="831"/>
      <c r="AL7" s="1021" t="s">
        <v>101</v>
      </c>
      <c r="AM7" s="840"/>
      <c r="AN7" s="840"/>
      <c r="AO7" s="840"/>
      <c r="AP7" s="840"/>
      <c r="AQ7" s="840"/>
      <c r="AR7" s="840"/>
      <c r="AS7" s="840"/>
      <c r="AT7" s="840"/>
      <c r="AU7" s="831"/>
      <c r="AV7" s="865"/>
      <c r="AW7" s="848"/>
      <c r="AX7" s="848"/>
      <c r="AY7" s="848"/>
      <c r="AZ7" s="848"/>
      <c r="BA7" s="848"/>
      <c r="BB7" s="828"/>
      <c r="BC7" s="864"/>
      <c r="BD7" s="837"/>
      <c r="BE7" s="837"/>
      <c r="BF7" s="838"/>
      <c r="BG7" s="864"/>
      <c r="BH7" s="837"/>
      <c r="BI7" s="837"/>
      <c r="BJ7" s="838"/>
    </row>
    <row r="8" spans="1:62" ht="12.75" x14ac:dyDescent="0.2">
      <c r="A8" s="1015" t="s">
        <v>112</v>
      </c>
      <c r="B8" s="831"/>
      <c r="C8" s="983" t="s">
        <v>113</v>
      </c>
      <c r="D8" s="831"/>
      <c r="E8" s="1033" t="s">
        <v>114</v>
      </c>
      <c r="F8" s="840"/>
      <c r="G8" s="831"/>
      <c r="H8" s="1015" t="s">
        <v>115</v>
      </c>
      <c r="I8" s="840"/>
      <c r="J8" s="831"/>
      <c r="K8" s="1031" t="s">
        <v>116</v>
      </c>
      <c r="L8" s="831"/>
      <c r="M8" s="746" t="s">
        <v>114</v>
      </c>
      <c r="N8" s="1015" t="s">
        <v>103</v>
      </c>
      <c r="O8" s="831"/>
      <c r="P8" s="1034" t="s">
        <v>117</v>
      </c>
      <c r="Q8" s="840"/>
      <c r="R8" s="840"/>
      <c r="S8" s="831"/>
      <c r="T8" s="747" t="s">
        <v>118</v>
      </c>
      <c r="U8" s="1023" t="s">
        <v>119</v>
      </c>
      <c r="V8" s="1036" t="s">
        <v>122</v>
      </c>
      <c r="W8" s="1023" t="s">
        <v>123</v>
      </c>
      <c r="X8" s="1023" t="s">
        <v>127</v>
      </c>
      <c r="Y8" s="1035" t="s">
        <v>128</v>
      </c>
      <c r="Z8" s="831"/>
      <c r="AA8" s="1023" t="s">
        <v>129</v>
      </c>
      <c r="AB8" s="1015" t="s">
        <v>130</v>
      </c>
      <c r="AC8" s="840"/>
      <c r="AD8" s="831"/>
      <c r="AE8" s="1027" t="s">
        <v>131</v>
      </c>
      <c r="AF8" s="840"/>
      <c r="AG8" s="840"/>
      <c r="AH8" s="840"/>
      <c r="AI8" s="840"/>
      <c r="AJ8" s="840"/>
      <c r="AK8" s="831"/>
      <c r="AL8" s="1015" t="s">
        <v>130</v>
      </c>
      <c r="AM8" s="840"/>
      <c r="AN8" s="831"/>
      <c r="AO8" s="1027" t="s">
        <v>131</v>
      </c>
      <c r="AP8" s="840"/>
      <c r="AQ8" s="840"/>
      <c r="AR8" s="840"/>
      <c r="AS8" s="840"/>
      <c r="AT8" s="840"/>
      <c r="AU8" s="831"/>
      <c r="AV8" s="1023" t="s">
        <v>132</v>
      </c>
      <c r="AW8" s="1022" t="s">
        <v>133</v>
      </c>
      <c r="AX8" s="1023" t="s">
        <v>137</v>
      </c>
      <c r="AY8" s="1017" t="s">
        <v>138</v>
      </c>
      <c r="AZ8" s="831"/>
      <c r="BA8" s="1023" t="s">
        <v>1538</v>
      </c>
      <c r="BB8" s="1039" t="s">
        <v>1539</v>
      </c>
      <c r="BC8" s="1018" t="s">
        <v>1540</v>
      </c>
      <c r="BD8" s="848"/>
      <c r="BE8" s="848"/>
      <c r="BF8" s="828"/>
      <c r="BG8" s="1019" t="s">
        <v>1540</v>
      </c>
      <c r="BH8" s="848"/>
      <c r="BI8" s="848"/>
      <c r="BJ8" s="828"/>
    </row>
    <row r="9" spans="1:62" ht="25.5" x14ac:dyDescent="0.2">
      <c r="A9" s="748" t="s">
        <v>153</v>
      </c>
      <c r="B9" s="748" t="s">
        <v>154</v>
      </c>
      <c r="C9" s="749" t="s">
        <v>155</v>
      </c>
      <c r="D9" s="749" t="s">
        <v>156</v>
      </c>
      <c r="E9" s="750" t="s">
        <v>157</v>
      </c>
      <c r="F9" s="750" t="s">
        <v>142</v>
      </c>
      <c r="G9" s="750" t="s">
        <v>158</v>
      </c>
      <c r="H9" s="748" t="s">
        <v>159</v>
      </c>
      <c r="I9" s="748" t="s">
        <v>160</v>
      </c>
      <c r="J9" s="748" t="s">
        <v>161</v>
      </c>
      <c r="K9" s="751" t="s">
        <v>162</v>
      </c>
      <c r="L9" s="751" t="s">
        <v>103</v>
      </c>
      <c r="M9" s="750" t="s">
        <v>163</v>
      </c>
      <c r="N9" s="748" t="s">
        <v>164</v>
      </c>
      <c r="O9" s="748" t="s">
        <v>165</v>
      </c>
      <c r="P9" s="752" t="s">
        <v>167</v>
      </c>
      <c r="Q9" s="752" t="s">
        <v>168</v>
      </c>
      <c r="R9" s="752" t="s">
        <v>169</v>
      </c>
      <c r="S9" s="752" t="s">
        <v>170</v>
      </c>
      <c r="T9" s="753" t="s">
        <v>171</v>
      </c>
      <c r="U9" s="965"/>
      <c r="V9" s="965"/>
      <c r="W9" s="965"/>
      <c r="X9" s="965"/>
      <c r="Y9" s="754" t="s">
        <v>173</v>
      </c>
      <c r="Z9" s="754" t="s">
        <v>174</v>
      </c>
      <c r="AA9" s="965"/>
      <c r="AB9" s="749" t="s">
        <v>175</v>
      </c>
      <c r="AC9" s="755" t="s">
        <v>176</v>
      </c>
      <c r="AD9" s="751" t="s">
        <v>177</v>
      </c>
      <c r="AE9" s="754" t="s">
        <v>178</v>
      </c>
      <c r="AF9" s="756" t="s">
        <v>179</v>
      </c>
      <c r="AG9" s="757" t="s">
        <v>180</v>
      </c>
      <c r="AH9" s="748" t="s">
        <v>181</v>
      </c>
      <c r="AI9" s="753" t="s">
        <v>182</v>
      </c>
      <c r="AJ9" s="758" t="s">
        <v>183</v>
      </c>
      <c r="AK9" s="759" t="s">
        <v>184</v>
      </c>
      <c r="AL9" s="749" t="s">
        <v>175</v>
      </c>
      <c r="AM9" s="755" t="s">
        <v>176</v>
      </c>
      <c r="AN9" s="751" t="s">
        <v>177</v>
      </c>
      <c r="AO9" s="754" t="s">
        <v>178</v>
      </c>
      <c r="AP9" s="756" t="s">
        <v>179</v>
      </c>
      <c r="AQ9" s="757" t="s">
        <v>180</v>
      </c>
      <c r="AR9" s="748" t="s">
        <v>181</v>
      </c>
      <c r="AS9" s="753" t="s">
        <v>182</v>
      </c>
      <c r="AT9" s="758" t="s">
        <v>183</v>
      </c>
      <c r="AU9" s="759" t="s">
        <v>184</v>
      </c>
      <c r="AV9" s="965"/>
      <c r="AW9" s="965"/>
      <c r="AX9" s="965"/>
      <c r="AY9" s="753" t="s">
        <v>173</v>
      </c>
      <c r="AZ9" s="753" t="s">
        <v>174</v>
      </c>
      <c r="BA9" s="965"/>
      <c r="BB9" s="865"/>
      <c r="BC9" s="760" t="s">
        <v>185</v>
      </c>
      <c r="BD9" s="761" t="s">
        <v>186</v>
      </c>
      <c r="BE9" s="762" t="s">
        <v>187</v>
      </c>
      <c r="BF9" s="763" t="s">
        <v>489</v>
      </c>
      <c r="BG9" s="764" t="s">
        <v>173</v>
      </c>
      <c r="BH9" s="765" t="s">
        <v>188</v>
      </c>
      <c r="BI9" s="766" t="s">
        <v>189</v>
      </c>
      <c r="BJ9" s="767" t="s">
        <v>174</v>
      </c>
    </row>
    <row r="10" spans="1:62" ht="12.75" x14ac:dyDescent="0.2">
      <c r="A10" s="768">
        <f t="shared" ref="A10:T10" ca="1" si="0">IFERROR(INDIRECT("C"&amp;(MATCH(A11, $H$14:$H$33, 0)+13)), 0)</f>
        <v>616308</v>
      </c>
      <c r="B10" s="768">
        <f t="shared" ca="1" si="0"/>
        <v>5898</v>
      </c>
      <c r="C10" s="768">
        <f t="shared" ca="1" si="0"/>
        <v>11426</v>
      </c>
      <c r="D10" s="768">
        <f t="shared" ca="1" si="0"/>
        <v>2164</v>
      </c>
      <c r="E10" s="768">
        <f t="shared" ca="1" si="0"/>
        <v>42376</v>
      </c>
      <c r="F10" s="768">
        <f t="shared" ca="1" si="0"/>
        <v>7280</v>
      </c>
      <c r="G10" s="768">
        <f t="shared" ca="1" si="0"/>
        <v>5891</v>
      </c>
      <c r="H10" s="768">
        <f t="shared" ca="1" si="0"/>
        <v>2929</v>
      </c>
      <c r="I10" s="768">
        <f t="shared" ca="1" si="0"/>
        <v>0</v>
      </c>
      <c r="J10" s="768">
        <f t="shared" ca="1" si="0"/>
        <v>52</v>
      </c>
      <c r="K10" s="768">
        <f t="shared" ca="1" si="0"/>
        <v>0</v>
      </c>
      <c r="L10" s="768">
        <f t="shared" ca="1" si="0"/>
        <v>82026</v>
      </c>
      <c r="M10" s="768">
        <f t="shared" ca="1" si="0"/>
        <v>21173</v>
      </c>
      <c r="N10" s="768">
        <f t="shared" ca="1" si="0"/>
        <v>4000</v>
      </c>
      <c r="O10" s="768">
        <f t="shared" ca="1" si="0"/>
        <v>24960</v>
      </c>
      <c r="P10" s="768">
        <f t="shared" ca="1" si="0"/>
        <v>0</v>
      </c>
      <c r="Q10" s="768">
        <f t="shared" ca="1" si="0"/>
        <v>216</v>
      </c>
      <c r="R10" s="768">
        <f t="shared" ca="1" si="0"/>
        <v>172</v>
      </c>
      <c r="S10" s="768">
        <f t="shared" ca="1" si="0"/>
        <v>30</v>
      </c>
      <c r="T10" s="768">
        <f t="shared" ca="1" si="0"/>
        <v>0</v>
      </c>
      <c r="U10" s="769">
        <f ca="1">A10*Assembly!$Z$4+B10*Assembly!$Z$5+C10*Assembly!$Z$6+D10*Assembly!$Z$7+E10*Assembly!$Z$8+F10*Assembly!$Z$15+G10*Assembly!$Z$9+H10*Assembly!$Z$10+I10*Assembly!$Z$11+J10*Assembly!$Z$12+K10*Assembly!$Z$13+L10*Assembly!$Z$14+M10*Assembly!$Z$16+N10*Assembly!$Z$17+O10*Assembly!$Z$18+P10*Assembly!$Z$20+Q10*Assembly!$Z$21+R10*Assembly!$Z$22+S10*Assembly!$Z$23+T10*Assembly!$Z$24</f>
        <v>16426727</v>
      </c>
      <c r="V10" s="769">
        <f ca="1">A10*Assembly!$AD$4+B10*Assembly!$AD$5+C10*Assembly!$AD$6+D10*Assembly!$AD$7+E10*Assembly!$AD$8+F10*Assembly!$AD$15+G10*Assembly!$AD$9+H10*Assembly!$AD$10+I10*Assembly!$AD$11+J10*Assembly!$AD$12+K10*Assembly!$AD$13+L10*Assembly!$AD$14+M10*Assembly!$AD$16+N10*Assembly!$AD$17+O10*Assembly!$AD$18+P10*Assembly!$AD$20+Q10*Assembly!$AD$21+R10*Assembly!$AD$22+S10*Assembly!$AD$23+T10*Assembly!$AD$24</f>
        <v>69931845</v>
      </c>
      <c r="W10" s="770">
        <f ca="1">V10/U10</f>
        <v>4.2571989538755952</v>
      </c>
      <c r="X10" s="769">
        <f ca="1">A10*Assembly!$Y$4+B10*Assembly!$Y$5+C10*Assembly!$Y$6+D10*Assembly!$Y$7+E10*Assembly!$Y$8+F10*Assembly!$Y$15+G10*Assembly!$Y$9+H10*Assembly!$Y$10+I10*Assembly!$Y$11+J10*Assembly!$Y$12+K10*Assembly!$Y$13+L10*Assembly!$Y$14+M10*Assembly!$Y$16+N10*Assembly!$Y$17+O10*Assembly!$Y$18+P10*Assembly!$Y$20+Q10*Assembly!$Y$21+R10*Assembly!$Y$22+S10*Assembly!$Y$23+T10*Assembly!$Y$24</f>
        <v>367149</v>
      </c>
      <c r="Y10" s="769">
        <f ca="1">X10*560000/3600</f>
        <v>57112066.666666664</v>
      </c>
      <c r="Z10" s="769">
        <f ca="1">Y10/1000000</f>
        <v>57.112066666666664</v>
      </c>
      <c r="AA10" s="769">
        <f ca="1">A10*Assembly!$AC$4+B10*Assembly!$AC$5+C10*Assembly!$AC$6+D10*Assembly!$AC$7+E10*Assembly!$AC$8+F10*Assembly!$AC$15+G10*Assembly!$AC$9+H10*Assembly!$AC$10+I10*Assembly!$AC$11+J10*Assembly!$AC$12+K10*Assembly!$AC$13+L10*Assembly!$AC$14+M10*Assembly!$AC$16+N10*Assembly!$AC$17+O10*Assembly!$AC$18+P10*Assembly!$AC$20+Q10*Assembly!$AC$21+R10*Assembly!$AC$22+S10*Assembly!$AC$23+T10*Assembly!$AC$24</f>
        <v>6397950</v>
      </c>
      <c r="AB10" s="771">
        <f ca="1">A10*Assembly!$M$4+B10*Assembly!$M$5+C10*Assembly!$M$6+D10*Assembly!$M$7+E10*Assembly!$M$8+F10*Assembly!$M$15+G10*Assembly!$M$9+H10*Assembly!$M$10+I10*Assembly!$M$11+J10*Assembly!$M$12+K10*Assembly!$M$13+L10*Assembly!$M$14+M10*Assembly!$M$16+N10*Assembly!$M$17+O10*Assembly!$M$18+P10*Assembly!$M$20+Q10*Assembly!$M$21+R10*Assembly!$M$22+S10*Assembly!$M$23+T10*Assembly!$M$24</f>
        <v>5112469.333333333</v>
      </c>
      <c r="AC10" s="769">
        <f ca="1">A10*Assembly!$N$4+B10*Assembly!$N$5+C10*Assembly!$N$6+D10*Assembly!$N$7+E10*Assembly!$N$8+F10*Assembly!$N$15+G10*Assembly!$N$9+H10*Assembly!$N$10+I10*Assembly!$N$11+J10*Assembly!$N$12+K10*Assembly!$N$13+L10*Assembly!$N$14+M10*Assembly!$N$16+N10*Assembly!$N$17+O10*Assembly!$N$18+P10*Assembly!$N$20+Q10*Assembly!$N$21+R10*Assembly!$N$22+S10*Assembly!$N$23+T10*Assembly!$N$24</f>
        <v>75862.333333333328</v>
      </c>
      <c r="AD10" s="769">
        <f ca="1">A10*Assembly!$O$4+B10*Assembly!$O$5+C10*Assembly!$O$6+D10*Assembly!$O$7+E10*Assembly!$O$8+F10*Assembly!$O$15+G10*Assembly!$O$9+H10*Assembly!$O$10+I10*Assembly!$O$11+J10*Assembly!$O$12+K10*Assembly!$O$13+L10*Assembly!$O$14+M10*Assembly!$O$16+N10*Assembly!$O$17+O10*Assembly!$O$18+P10*Assembly!$O$20+Q10*Assembly!$O$21+R10*Assembly!$O$22+S10*Assembly!$O$23+T10*Assembly!$O$24</f>
        <v>90480</v>
      </c>
      <c r="AE10" s="771">
        <f ca="1">A10*Assembly!$P$4+B10*Assembly!$P$5+C10*Assembly!$P$6+D10*Assembly!$P$7+E10*Assembly!$P$8+F10*Assembly!$P$15+G10*Assembly!$P$9+H10*Assembly!$P$10+I10*Assembly!$P$11+J10*Assembly!$P$12+K10*Assembly!$P$13+L10*Assembly!$P$14+M10*Assembly!$P$16+N10*Assembly!$P$17+O10*Assembly!$P$18+P10*Assembly!$P$20+Q10*Assembly!$P$21+R10*Assembly!$P$22+S10*Assembly!$P$23+T10*Assembly!$P$24</f>
        <v>0</v>
      </c>
      <c r="AF10" s="771">
        <f ca="1">A10*Assembly!$Q$4+B10*Assembly!$Q$5+C10*Assembly!$Q$6+D10*Assembly!$Q$7+E10*Assembly!$Q$8+F10*Assembly!$Q$15+G10*Assembly!$Q$9+H10*Assembly!$Q$10+I10*Assembly!$Q$11+J10*Assembly!$Q$12+K10*Assembly!$Q$13+L10*Assembly!$Q$14+M10*Assembly!$Q$16+N10*Assembly!$Q$17+O10*Assembly!$Q$18+P10*Assembly!$Q$20+Q10*Assembly!$Q$21+R10*Assembly!$Q$22+S10*Assembly!$Q$23+T10*Assembly!$Q$24</f>
        <v>133365.66666666666</v>
      </c>
      <c r="AG10" s="771">
        <f ca="1">A10*Assembly!$R$4+B10*Assembly!$R$5+C10*Assembly!$R$6+D10*Assembly!$R$7+E10*Assembly!$R$8+F10*Assembly!$R$15+G10*Assembly!$R$9+H10*Assembly!$R$10+I10*Assembly!$R$11+J10*Assembly!$R$12+K10*Assembly!$R$13+L10*Assembly!$R$14+M10*Assembly!$R$16+N10*Assembly!$R$17+O10*Assembly!$R$18+P10*Assembly!$R$20+Q10*Assembly!$R$21+R10*Assembly!$R$22+S10*Assembly!$R$23+T10*Assembly!$R$24</f>
        <v>7813.3333333333339</v>
      </c>
      <c r="AH10" s="771">
        <f ca="1">A10*Assembly!$S$4+B10*Assembly!$S$5+C10*Assembly!$S$6+D10*Assembly!$S$7+E10*Assembly!$S$8+F10*Assembly!$S$15+G10*Assembly!$S$9+H10*Assembly!$S$10+I10*Assembly!$S$11+J10*Assembly!$S$12+K10*Assembly!$S$13+L10*Assembly!$S$14+M10*Assembly!$S$16+N10*Assembly!$S$17+O10*Assembly!$S$18+P10*Assembly!$S$20+Q10*Assembly!$S$21+R10*Assembly!$S$22+S10*Assembly!$S$23+T10*Assembly!$S$24</f>
        <v>8320</v>
      </c>
      <c r="AI10" s="771">
        <f ca="1">A10*Assembly!$T$4+B10*Assembly!$T$5+C10*Assembly!$T$6+D10*Assembly!$T$7+E10*Assembly!$T$8+F10*Assembly!$T$15+G10*Assembly!$T$9+H10*Assembly!$T$10+I10*Assembly!$T$11+J10*Assembly!$T$12+K10*Assembly!$T$13+L10*Assembly!$T$14+M10*Assembly!$T$16+N10*Assembly!$T$17+O10*Assembly!$T$18+P10*Assembly!$T$20+Q10*Assembly!$T$21+R10*Assembly!$T$22+S10*Assembly!$T$23+T10*Assembly!$T$24</f>
        <v>3328</v>
      </c>
      <c r="AJ10" s="771">
        <f ca="1">A10*Assembly!$U$4+B10*Assembly!$U$5+C10*Assembly!$U$6+D10*Assembly!$U$7+E10*Assembly!$U$8+F10*Assembly!$U$15+G10*Assembly!$U$9+H10*Assembly!$U$10+I10*Assembly!$U$11+J10*Assembly!$U$12+K10*Assembly!$U$13+L10*Assembly!$U$14+M10*Assembly!$U$16+N10*Assembly!$U$17+O10*Assembly!$U$18+P10*Assembly!$U$20+Q10*Assembly!$U$21+R10*Assembly!$U$22+S10*Assembly!$U$23+T10*Assembly!$U$24</f>
        <v>0</v>
      </c>
      <c r="AK10" s="771">
        <f ca="1">A10*Assembly!$V$4+B10*Assembly!$V$5+C10*Assembly!$V$6+D10*Assembly!$V$7+E10*Assembly!$V$8+F10*Assembly!$V$15+G10*Assembly!$V$9+H10*Assembly!$V$10+I10*Assembly!$V$11+J10*Assembly!$V$12+K10*Assembly!$V$13+L10*Assembly!$V$14+M10*Assembly!$V$16+N10*Assembly!$V$17+O10*Assembly!$V$18+P10*Assembly!$V$20+Q10*Assembly!$V$21+R10*Assembly!$V$22+S10*Assembly!$V$23+T10*Assembly!$V$24</f>
        <v>26666.666666666668</v>
      </c>
      <c r="AL10" s="771">
        <f ca="1">AB10*Refining!$F$3</f>
        <v>9129409.5238095243</v>
      </c>
      <c r="AM10" s="771">
        <f ca="1">AC10*Refining!$F$4</f>
        <v>237069.79166666663</v>
      </c>
      <c r="AN10" s="769">
        <f ca="1">AD10*Refining!$F$5</f>
        <v>377000</v>
      </c>
      <c r="AO10" s="769">
        <f ca="1">AE10*Refining!$F$6</f>
        <v>0</v>
      </c>
      <c r="AP10" s="769">
        <f ca="1">AF10*Refining!$F$7</f>
        <v>238152.97619047618</v>
      </c>
      <c r="AQ10" s="769">
        <f ca="1">AG10*Refining!$F$8</f>
        <v>97666.666666666657</v>
      </c>
      <c r="AR10" s="771">
        <f ca="1">AH10*Refining!$F$9</f>
        <v>1040000</v>
      </c>
      <c r="AS10" s="771">
        <f ca="1">AI10*Refining!$F$10</f>
        <v>832000</v>
      </c>
      <c r="AT10" s="771">
        <f ca="1">AJ10*Refining!$F$11</f>
        <v>0</v>
      </c>
      <c r="AU10" s="771">
        <f ca="1">AK10*Refining!$F$12</f>
        <v>37037.037037037029</v>
      </c>
      <c r="AV10" s="771">
        <f ca="1">AB10+AC10+AD10+AE10+AF10+AG10+AH10+AI10+AJ10+AK10</f>
        <v>5458305.333333333</v>
      </c>
      <c r="AW10" s="771">
        <f ca="1">AL10+AM10+AN10+AO10+AP10+AQ10+AR10+AS10+AT10+AU10</f>
        <v>11988335.995370369</v>
      </c>
      <c r="AX10" s="771">
        <f ca="1">AB10*Refining!$G$3+AC10*Refining!$G$4+AD10*Refining!$G$5+AE10*Refining!$G$6+AF10*Refining!$G$7+AG10*Refining!$G$8+AH10*Refining!$G$9+AI10*Refining!$G$10+AJ10*Refining!$G$11+AK10*Refining!$G$12</f>
        <v>1647915.9527201194</v>
      </c>
      <c r="AY10" s="771">
        <f ca="1">AX10*560000/3600</f>
        <v>256342481.53424078</v>
      </c>
      <c r="AZ10" s="769">
        <f ca="1">AY10/1000000</f>
        <v>256.34248153424079</v>
      </c>
      <c r="BA10" s="769">
        <f ca="1">AB10*'Ores &amp; Ingots'!$C$3+AC10*'Ores &amp; Ingots'!$C$4+AD10*'Ores &amp; Ingots'!$C$5+AE10*'Ores &amp; Ingots'!$C$6+AF10*'Ores &amp; Ingots'!$C$7+AG10*'Ores &amp; Ingots'!$C$8+AH10*'Ores &amp; Ingots'!$C$9+AI10*'Ores &amp; Ingots'!$C$10+AJ10*'Ores &amp; Ingots'!$C$11+AK10*'Ores &amp; Ingots'!$C$12</f>
        <v>736325.80699999991</v>
      </c>
      <c r="BB10" s="769">
        <f ca="1">AL10*'Ores &amp; Ingots'!$B$3+AM10*'Ores &amp; Ingots'!$B$4+AN10*'Ores &amp; Ingots'!$B$5+AO10*'Ores &amp; Ingots'!$B$6+AP10*'Ores &amp; Ingots'!$B$7+AQ10*'Ores &amp; Ingots'!$B$8+AR10*'Ores &amp; Ingots'!$B$9+AS10*'Ores &amp; Ingots'!$B$10+AT10*'Ores &amp; Ingots'!$B$11+AU10*'Ores &amp; Ingots'!$B$12</f>
        <v>4435684.3182870364</v>
      </c>
      <c r="BC10" s="771">
        <f ca="1">X10+AX10</f>
        <v>2015064.9527201194</v>
      </c>
      <c r="BD10" s="771">
        <f t="shared" ref="BD10:BE10" ca="1" si="1">BC10/60</f>
        <v>33584.415878668653</v>
      </c>
      <c r="BE10" s="771">
        <f t="shared" ca="1" si="1"/>
        <v>559.74026464447752</v>
      </c>
      <c r="BF10" s="771">
        <f ca="1">BE10/24</f>
        <v>23.322511026853231</v>
      </c>
      <c r="BG10" s="771">
        <f ca="1">AY10+Y10</f>
        <v>313454548.20090747</v>
      </c>
      <c r="BH10" s="771">
        <f t="shared" ref="BH10:BI10" ca="1" si="2">BG10/1000</f>
        <v>313454.54820090748</v>
      </c>
      <c r="BI10" s="771">
        <f t="shared" ca="1" si="2"/>
        <v>313.45454820090748</v>
      </c>
      <c r="BJ10" s="769">
        <f ca="1">BG10/1000000</f>
        <v>313.45454820090748</v>
      </c>
    </row>
    <row r="11" spans="1:62" ht="12.75" hidden="1" x14ac:dyDescent="0.2">
      <c r="A11" s="772">
        <v>1</v>
      </c>
      <c r="B11" s="772">
        <v>2</v>
      </c>
      <c r="C11" s="772">
        <v>3</v>
      </c>
      <c r="D11" s="772">
        <v>4</v>
      </c>
      <c r="E11" s="772">
        <v>5</v>
      </c>
      <c r="F11" s="772">
        <v>6</v>
      </c>
      <c r="G11" s="772">
        <v>7</v>
      </c>
      <c r="H11" s="772">
        <v>8</v>
      </c>
      <c r="I11" s="772">
        <v>10</v>
      </c>
      <c r="J11" s="772">
        <v>9</v>
      </c>
      <c r="K11" s="772">
        <v>11</v>
      </c>
      <c r="L11" s="772">
        <v>12</v>
      </c>
      <c r="M11" s="772">
        <v>13</v>
      </c>
      <c r="N11" s="772">
        <v>14</v>
      </c>
      <c r="O11" s="772">
        <v>15</v>
      </c>
      <c r="P11" s="772">
        <v>16</v>
      </c>
      <c r="Q11" s="772">
        <v>17</v>
      </c>
      <c r="R11" s="772">
        <v>18</v>
      </c>
      <c r="S11" s="772">
        <v>19</v>
      </c>
      <c r="T11" s="772">
        <v>20</v>
      </c>
      <c r="U11" s="773"/>
      <c r="V11" s="773"/>
      <c r="W11" s="773"/>
      <c r="X11" s="772"/>
      <c r="Y11" s="773"/>
      <c r="Z11" s="773"/>
      <c r="AA11" s="773"/>
      <c r="AB11" s="774"/>
      <c r="AC11" s="774"/>
      <c r="AD11" s="774"/>
      <c r="AE11" s="774"/>
      <c r="AF11" s="774"/>
      <c r="AG11" s="774"/>
      <c r="AH11" s="774"/>
      <c r="AI11" s="774"/>
      <c r="AJ11" s="774"/>
      <c r="AK11" s="774"/>
      <c r="AL11" s="773"/>
      <c r="AM11" s="773"/>
      <c r="AN11" s="773"/>
      <c r="AO11" s="773"/>
      <c r="AP11" s="773"/>
      <c r="AQ11" s="773"/>
      <c r="AR11" s="773"/>
      <c r="AS11" s="773"/>
      <c r="AT11" s="773"/>
      <c r="AU11" s="773"/>
      <c r="AV11" s="773"/>
      <c r="AW11" s="773"/>
      <c r="AX11" s="772"/>
      <c r="AY11" s="773"/>
      <c r="AZ11" s="773"/>
      <c r="BA11" s="773"/>
      <c r="BB11" s="773"/>
      <c r="BC11" s="773"/>
      <c r="BD11" s="773"/>
      <c r="BE11" s="773"/>
      <c r="BF11" s="773"/>
      <c r="BG11" s="773"/>
      <c r="BH11" s="773"/>
      <c r="BI11" s="773"/>
      <c r="BJ11" s="773"/>
    </row>
    <row r="12" spans="1:62" ht="12.75" x14ac:dyDescent="0.2">
      <c r="A12" s="773"/>
      <c r="B12" s="773"/>
      <c r="C12" s="773"/>
      <c r="D12" s="773"/>
      <c r="E12" s="773"/>
      <c r="F12" s="773"/>
      <c r="G12" s="773"/>
      <c r="H12" s="773"/>
      <c r="I12" s="773"/>
      <c r="J12" s="773"/>
      <c r="K12" s="773"/>
      <c r="L12" s="773"/>
      <c r="M12" s="773"/>
      <c r="N12" s="773"/>
      <c r="O12" s="773"/>
      <c r="P12" s="773"/>
      <c r="Q12" s="773"/>
      <c r="R12" s="773"/>
      <c r="S12" s="773"/>
      <c r="T12" s="773"/>
      <c r="U12" s="773"/>
      <c r="V12" s="773"/>
      <c r="W12" s="773"/>
      <c r="X12" s="773"/>
      <c r="Y12" s="773"/>
      <c r="Z12" s="773"/>
      <c r="AA12" s="773"/>
      <c r="AB12" s="773"/>
      <c r="AC12" s="773"/>
      <c r="AD12" s="773"/>
      <c r="AE12" s="773"/>
      <c r="AF12" s="773"/>
      <c r="AG12" s="773"/>
      <c r="AH12" s="773"/>
      <c r="AI12" s="773"/>
      <c r="AJ12" s="773"/>
      <c r="AK12" s="773"/>
      <c r="AL12" s="773"/>
      <c r="AM12" s="773"/>
      <c r="AN12" s="773"/>
      <c r="AO12" s="773"/>
      <c r="AP12" s="773"/>
      <c r="AQ12" s="773"/>
      <c r="AR12" s="773"/>
      <c r="AS12" s="773"/>
      <c r="AT12" s="773"/>
      <c r="AU12" s="773"/>
      <c r="AV12" s="773"/>
      <c r="AW12" s="773"/>
      <c r="AX12" s="773"/>
      <c r="AY12" s="773"/>
      <c r="AZ12" s="773"/>
      <c r="BA12" s="773"/>
      <c r="BB12" s="773"/>
      <c r="BC12" s="773"/>
      <c r="BD12" s="773"/>
      <c r="BE12" s="773"/>
      <c r="BF12" s="773"/>
      <c r="BG12" s="773"/>
      <c r="BH12" s="773"/>
      <c r="BI12" s="773"/>
      <c r="BJ12" s="773"/>
    </row>
    <row r="13" spans="1:62" ht="12.75" x14ac:dyDescent="0.2">
      <c r="A13" s="775"/>
      <c r="B13" s="775"/>
      <c r="C13" s="775"/>
      <c r="D13" s="775"/>
      <c r="E13" s="775"/>
      <c r="F13" s="775"/>
      <c r="G13" s="775"/>
      <c r="H13" s="775"/>
      <c r="I13" s="775"/>
      <c r="J13" s="773"/>
      <c r="K13" s="773"/>
      <c r="L13" s="773"/>
      <c r="M13" s="773"/>
      <c r="N13" s="773"/>
      <c r="O13" s="773"/>
      <c r="P13" s="773"/>
      <c r="Q13" s="773"/>
      <c r="R13" s="773"/>
      <c r="S13" s="773"/>
      <c r="T13" s="773"/>
      <c r="U13" s="773"/>
      <c r="V13" s="773"/>
      <c r="W13" s="773"/>
      <c r="X13" s="773"/>
      <c r="Y13" s="773"/>
      <c r="Z13" s="773"/>
      <c r="AA13" s="773"/>
      <c r="AB13" s="773"/>
      <c r="AC13" s="773"/>
      <c r="AD13" s="773"/>
      <c r="AE13" s="773"/>
      <c r="AF13" s="773"/>
      <c r="AG13" s="773"/>
      <c r="AH13" s="773"/>
      <c r="AI13" s="773"/>
      <c r="AJ13" s="773"/>
      <c r="AK13" s="773"/>
      <c r="AL13" s="773"/>
      <c r="AM13" s="773"/>
      <c r="AN13" s="773"/>
      <c r="AO13" s="773"/>
      <c r="AP13" s="773"/>
      <c r="AQ13" s="773"/>
      <c r="AR13" s="773"/>
      <c r="AS13" s="773"/>
      <c r="AT13" s="773"/>
      <c r="AU13" s="773"/>
      <c r="AV13" s="773"/>
      <c r="AW13" s="773"/>
      <c r="AX13" s="773"/>
      <c r="AY13" s="773"/>
      <c r="AZ13" s="773"/>
      <c r="BA13" s="773"/>
      <c r="BB13" s="773"/>
      <c r="BC13" s="773"/>
      <c r="BD13" s="773"/>
      <c r="BE13" s="773"/>
      <c r="BF13" s="773"/>
      <c r="BG13" s="773"/>
      <c r="BH13" s="773"/>
      <c r="BI13" s="773"/>
      <c r="BJ13" s="773"/>
    </row>
    <row r="14" spans="1:62" ht="12.75" x14ac:dyDescent="0.2">
      <c r="A14" s="775"/>
      <c r="B14" s="776" t="s">
        <v>460</v>
      </c>
      <c r="C14" s="777">
        <v>616308</v>
      </c>
      <c r="D14" s="778" t="s">
        <v>1541</v>
      </c>
      <c r="E14" s="778" t="s">
        <v>1542</v>
      </c>
      <c r="F14" s="779">
        <v>0.13319444444444445</v>
      </c>
      <c r="G14" s="780" t="str">
        <f t="shared" ref="G14:G33" si="3">IF(B14="Small Steel Tube", "Small Tube", IF(B14="Large Steel Tube", "Large Tube", IF(B14="Detector Components", "Detector Component", IF(B14="Thruster Components", "Thruster Component",  IF(B14="Radio-communication Components", "Radio-Com Component", IF(B14="Medical Components", "Medical Component", IF(B14="Gravity Generator Components", "Gravity Component", IF(B14="Reactor Components", "Reactor Component", IF(B14="Explosives", "Explosive Component", B14)))))))))</f>
        <v>Steel Plate</v>
      </c>
      <c r="H14" s="781">
        <f>MATCH(G14, Assembly!$B$4:$B$24, 0)</f>
        <v>1</v>
      </c>
      <c r="I14" s="775"/>
      <c r="J14" s="773"/>
      <c r="K14" s="773"/>
      <c r="L14" s="773"/>
      <c r="M14" s="773"/>
      <c r="N14" s="773"/>
      <c r="O14" s="773"/>
      <c r="P14" s="773"/>
      <c r="Q14" s="773"/>
      <c r="R14" s="773"/>
      <c r="S14" s="773"/>
      <c r="T14" s="773"/>
      <c r="U14" s="773"/>
      <c r="V14" s="773"/>
      <c r="W14" s="773"/>
      <c r="X14" s="773"/>
      <c r="Y14" s="773"/>
      <c r="Z14" s="773"/>
      <c r="AA14" s="773"/>
      <c r="AB14" s="773"/>
      <c r="AC14" s="773"/>
      <c r="AD14" s="773"/>
      <c r="AE14" s="773"/>
      <c r="AF14" s="773"/>
      <c r="AG14" s="773"/>
      <c r="AH14" s="773"/>
      <c r="AI14" s="773"/>
      <c r="AJ14" s="773"/>
      <c r="AK14" s="773"/>
      <c r="AL14" s="773"/>
      <c r="AM14" s="773"/>
      <c r="AN14" s="773"/>
      <c r="AO14" s="773"/>
      <c r="AP14" s="773"/>
      <c r="AQ14" s="773"/>
      <c r="AR14" s="773"/>
      <c r="AS14" s="773"/>
      <c r="AT14" s="773"/>
      <c r="AU14" s="773"/>
      <c r="AV14" s="773"/>
      <c r="AW14" s="773"/>
      <c r="AX14" s="773"/>
      <c r="AY14" s="773"/>
      <c r="AZ14" s="773"/>
      <c r="BA14" s="773"/>
      <c r="BB14" s="773"/>
      <c r="BC14" s="773"/>
      <c r="BD14" s="773"/>
      <c r="BE14" s="773"/>
      <c r="BF14" s="773"/>
      <c r="BG14" s="773"/>
      <c r="BH14" s="773"/>
      <c r="BI14" s="773"/>
      <c r="BJ14" s="773"/>
    </row>
    <row r="15" spans="1:62" ht="12.75" hidden="1" x14ac:dyDescent="0.2">
      <c r="A15" s="775"/>
      <c r="B15" s="782" t="s">
        <v>464</v>
      </c>
      <c r="C15" s="777">
        <v>42376</v>
      </c>
      <c r="D15" s="778" t="s">
        <v>1543</v>
      </c>
      <c r="E15" s="778" t="s">
        <v>1544</v>
      </c>
      <c r="F15" s="779">
        <v>0.96185185185185185</v>
      </c>
      <c r="G15" s="780" t="str">
        <f t="shared" si="3"/>
        <v>Construction Component</v>
      </c>
      <c r="H15" s="781">
        <f>MATCH(G15, Assembly!$B$4:$B$24, 0)</f>
        <v>5</v>
      </c>
      <c r="I15" s="775"/>
      <c r="J15" s="773"/>
      <c r="K15" s="773"/>
      <c r="L15" s="773"/>
      <c r="M15" s="773"/>
      <c r="N15" s="773"/>
      <c r="O15" s="773"/>
      <c r="P15" s="773"/>
      <c r="Q15" s="773"/>
      <c r="R15" s="773"/>
      <c r="S15" s="773"/>
      <c r="T15" s="773"/>
      <c r="U15" s="773"/>
      <c r="V15" s="773"/>
      <c r="W15" s="773"/>
      <c r="X15" s="773"/>
      <c r="Y15" s="773"/>
      <c r="Z15" s="773"/>
      <c r="AA15" s="773"/>
      <c r="AB15" s="773"/>
      <c r="AC15" s="773"/>
      <c r="AD15" s="773"/>
      <c r="AE15" s="773"/>
      <c r="AF15" s="773"/>
      <c r="AG15" s="773"/>
      <c r="AH15" s="773"/>
      <c r="AI15" s="773"/>
      <c r="AJ15" s="773"/>
      <c r="AK15" s="773"/>
      <c r="AL15" s="773"/>
      <c r="AM15" s="773"/>
      <c r="AN15" s="773"/>
      <c r="AO15" s="773"/>
      <c r="AP15" s="773"/>
      <c r="AQ15" s="773"/>
      <c r="AR15" s="773"/>
      <c r="AS15" s="773"/>
      <c r="AT15" s="773"/>
      <c r="AU15" s="773"/>
      <c r="AV15" s="773"/>
      <c r="AW15" s="773"/>
      <c r="AX15" s="773"/>
      <c r="AY15" s="773"/>
      <c r="AZ15" s="773"/>
      <c r="BA15" s="773"/>
      <c r="BB15" s="773"/>
      <c r="BC15" s="773"/>
      <c r="BD15" s="773"/>
      <c r="BE15" s="773"/>
      <c r="BF15" s="773"/>
      <c r="BG15" s="773"/>
      <c r="BH15" s="773"/>
      <c r="BI15" s="773"/>
      <c r="BJ15" s="773"/>
    </row>
    <row r="16" spans="1:62" ht="12.75" hidden="1" x14ac:dyDescent="0.2">
      <c r="A16" s="775"/>
      <c r="B16" s="782" t="s">
        <v>468</v>
      </c>
      <c r="C16" s="777">
        <v>82026</v>
      </c>
      <c r="D16" s="778" t="s">
        <v>1545</v>
      </c>
      <c r="E16" s="778" t="s">
        <v>1546</v>
      </c>
      <c r="F16" s="779">
        <v>0.69625000000000004</v>
      </c>
      <c r="G16" s="780" t="str">
        <f t="shared" si="3"/>
        <v>Metal Grid</v>
      </c>
      <c r="H16" s="781">
        <f>MATCH(G16, Assembly!$B$4:$B$24, 0)</f>
        <v>12</v>
      </c>
      <c r="I16" s="775"/>
      <c r="J16" s="773"/>
      <c r="K16" s="773"/>
      <c r="L16" s="773"/>
      <c r="M16" s="773"/>
      <c r="N16" s="773"/>
      <c r="O16" s="773"/>
      <c r="P16" s="773"/>
      <c r="Q16" s="773"/>
      <c r="R16" s="773"/>
      <c r="S16" s="773"/>
      <c r="T16" s="773"/>
      <c r="U16" s="773"/>
      <c r="V16" s="773"/>
      <c r="W16" s="773"/>
      <c r="X16" s="773"/>
      <c r="Y16" s="773"/>
      <c r="Z16" s="773"/>
      <c r="AA16" s="773"/>
      <c r="AB16" s="773"/>
      <c r="AC16" s="773"/>
      <c r="AD16" s="773"/>
      <c r="AE16" s="773"/>
      <c r="AF16" s="773"/>
      <c r="AG16" s="773"/>
      <c r="AH16" s="773"/>
      <c r="AI16" s="773"/>
      <c r="AJ16" s="773"/>
      <c r="AK16" s="773"/>
      <c r="AL16" s="773"/>
      <c r="AM16" s="773"/>
      <c r="AN16" s="773"/>
      <c r="AO16" s="773"/>
      <c r="AP16" s="773"/>
      <c r="AQ16" s="773"/>
      <c r="AR16" s="773"/>
      <c r="AS16" s="773"/>
      <c r="AT16" s="773"/>
      <c r="AU16" s="773"/>
      <c r="AV16" s="773"/>
      <c r="AW16" s="773"/>
      <c r="AX16" s="773"/>
      <c r="AY16" s="773"/>
      <c r="AZ16" s="773"/>
      <c r="BA16" s="773"/>
      <c r="BB16" s="773"/>
      <c r="BC16" s="773"/>
      <c r="BD16" s="773"/>
      <c r="BE16" s="773"/>
      <c r="BF16" s="773"/>
      <c r="BG16" s="773"/>
      <c r="BH16" s="773"/>
      <c r="BI16" s="773"/>
      <c r="BJ16" s="773"/>
    </row>
    <row r="17" spans="1:62" ht="12.75" hidden="1" x14ac:dyDescent="0.2">
      <c r="A17" s="775"/>
      <c r="B17" s="782" t="s">
        <v>1547</v>
      </c>
      <c r="C17" s="777">
        <v>2164</v>
      </c>
      <c r="D17" s="778" t="s">
        <v>1548</v>
      </c>
      <c r="E17" s="778" t="s">
        <v>1549</v>
      </c>
      <c r="F17" s="779">
        <v>2.5046296296296296E-2</v>
      </c>
      <c r="G17" s="780" t="str">
        <f t="shared" si="3"/>
        <v>Large Tube</v>
      </c>
      <c r="H17" s="781">
        <f>MATCH(G17, Assembly!$B$4:$B$24, 0)</f>
        <v>4</v>
      </c>
      <c r="I17" s="775"/>
      <c r="J17" s="773"/>
      <c r="K17" s="773"/>
      <c r="L17" s="773"/>
      <c r="M17" s="773"/>
      <c r="N17" s="773"/>
      <c r="O17" s="773"/>
      <c r="P17" s="773"/>
      <c r="Q17" s="773"/>
      <c r="R17" s="773"/>
      <c r="S17" s="773"/>
      <c r="T17" s="773"/>
      <c r="U17" s="773"/>
      <c r="V17" s="773"/>
      <c r="W17" s="773"/>
      <c r="X17" s="773"/>
      <c r="Y17" s="773"/>
      <c r="Z17" s="773"/>
      <c r="AA17" s="773"/>
      <c r="AB17" s="773"/>
      <c r="AC17" s="773"/>
      <c r="AD17" s="773"/>
      <c r="AE17" s="773"/>
      <c r="AF17" s="773"/>
      <c r="AG17" s="773"/>
      <c r="AH17" s="773"/>
      <c r="AI17" s="773"/>
      <c r="AJ17" s="773"/>
      <c r="AK17" s="773"/>
      <c r="AL17" s="773"/>
      <c r="AM17" s="773"/>
      <c r="AN17" s="773"/>
      <c r="AO17" s="773"/>
      <c r="AP17" s="773"/>
      <c r="AQ17" s="773"/>
      <c r="AR17" s="773"/>
      <c r="AS17" s="773"/>
      <c r="AT17" s="773"/>
      <c r="AU17" s="773"/>
      <c r="AV17" s="773"/>
      <c r="AW17" s="773"/>
      <c r="AX17" s="773"/>
      <c r="AY17" s="773"/>
      <c r="AZ17" s="773"/>
      <c r="BA17" s="773"/>
      <c r="BB17" s="773"/>
      <c r="BC17" s="773"/>
      <c r="BD17" s="773"/>
      <c r="BE17" s="773"/>
      <c r="BF17" s="773"/>
      <c r="BG17" s="773"/>
      <c r="BH17" s="773"/>
      <c r="BI17" s="773"/>
      <c r="BJ17" s="773"/>
    </row>
    <row r="18" spans="1:62" ht="12.75" hidden="1" x14ac:dyDescent="0.2">
      <c r="A18" s="775"/>
      <c r="B18" s="782" t="s">
        <v>159</v>
      </c>
      <c r="C18" s="777">
        <v>5891</v>
      </c>
      <c r="D18" s="778" t="s">
        <v>1550</v>
      </c>
      <c r="E18" s="778" t="s">
        <v>1551</v>
      </c>
      <c r="F18" s="779">
        <v>0.13636574074074073</v>
      </c>
      <c r="G18" s="780" t="str">
        <f t="shared" si="3"/>
        <v>Motor</v>
      </c>
      <c r="H18" s="781">
        <f>MATCH(G18, Assembly!$B$4:$B$24, 0)</f>
        <v>7</v>
      </c>
      <c r="I18" s="775"/>
      <c r="J18" s="773"/>
      <c r="K18" s="773"/>
      <c r="L18" s="773"/>
      <c r="M18" s="773"/>
      <c r="N18" s="773"/>
      <c r="O18" s="773"/>
      <c r="P18" s="773"/>
      <c r="Q18" s="773"/>
      <c r="R18" s="773"/>
      <c r="S18" s="773"/>
      <c r="T18" s="773"/>
      <c r="U18" s="773"/>
      <c r="V18" s="773"/>
      <c r="W18" s="773"/>
      <c r="X18" s="773"/>
      <c r="Y18" s="773"/>
      <c r="Z18" s="773"/>
      <c r="AA18" s="773"/>
      <c r="AB18" s="773"/>
      <c r="AC18" s="773"/>
      <c r="AD18" s="773"/>
      <c r="AE18" s="773"/>
      <c r="AF18" s="773"/>
      <c r="AG18" s="773"/>
      <c r="AH18" s="773"/>
      <c r="AI18" s="773"/>
      <c r="AJ18" s="773"/>
      <c r="AK18" s="773"/>
      <c r="AL18" s="773"/>
      <c r="AM18" s="773"/>
      <c r="AN18" s="773"/>
      <c r="AO18" s="773"/>
      <c r="AP18" s="773"/>
      <c r="AQ18" s="773"/>
      <c r="AR18" s="773"/>
      <c r="AS18" s="773"/>
      <c r="AT18" s="773"/>
      <c r="AU18" s="773"/>
      <c r="AV18" s="773"/>
      <c r="AW18" s="773"/>
      <c r="AX18" s="773"/>
      <c r="AY18" s="773"/>
      <c r="AZ18" s="773"/>
      <c r="BA18" s="773"/>
      <c r="BB18" s="773"/>
      <c r="BC18" s="773"/>
      <c r="BD18" s="773"/>
      <c r="BE18" s="773"/>
      <c r="BF18" s="773"/>
      <c r="BG18" s="773"/>
      <c r="BH18" s="773"/>
      <c r="BI18" s="773"/>
      <c r="BJ18" s="773"/>
    </row>
    <row r="19" spans="1:62" ht="12.75" hidden="1" x14ac:dyDescent="0.2">
      <c r="A19" s="775"/>
      <c r="B19" s="782" t="s">
        <v>465</v>
      </c>
      <c r="C19" s="777">
        <v>2929</v>
      </c>
      <c r="D19" s="778" t="s">
        <v>1552</v>
      </c>
      <c r="E19" s="778" t="s">
        <v>1553</v>
      </c>
      <c r="F19" s="779">
        <v>6.7800925925925931E-2</v>
      </c>
      <c r="G19" s="780" t="str">
        <f t="shared" si="3"/>
        <v>Computer</v>
      </c>
      <c r="H19" s="781">
        <f>MATCH(G19, Assembly!$B$4:$B$24, 0)</f>
        <v>8</v>
      </c>
      <c r="I19" s="775"/>
      <c r="J19" s="773"/>
      <c r="K19" s="773"/>
      <c r="L19" s="773"/>
      <c r="M19" s="773"/>
      <c r="N19" s="773"/>
      <c r="O19" s="773"/>
      <c r="P19" s="773"/>
      <c r="Q19" s="773"/>
      <c r="R19" s="773"/>
      <c r="S19" s="773"/>
      <c r="T19" s="773"/>
      <c r="U19" s="773"/>
      <c r="V19" s="773"/>
      <c r="W19" s="773"/>
      <c r="X19" s="773"/>
      <c r="Y19" s="773"/>
      <c r="Z19" s="773"/>
      <c r="AA19" s="773"/>
      <c r="AB19" s="773"/>
      <c r="AC19" s="773"/>
      <c r="AD19" s="773"/>
      <c r="AE19" s="773"/>
      <c r="AF19" s="773"/>
      <c r="AG19" s="773"/>
      <c r="AH19" s="773"/>
      <c r="AI19" s="773"/>
      <c r="AJ19" s="773"/>
      <c r="AK19" s="773"/>
      <c r="AL19" s="773"/>
      <c r="AM19" s="773"/>
      <c r="AN19" s="773"/>
      <c r="AO19" s="773"/>
      <c r="AP19" s="773"/>
      <c r="AQ19" s="773"/>
      <c r="AR19" s="773"/>
      <c r="AS19" s="773"/>
      <c r="AT19" s="773"/>
      <c r="AU19" s="773"/>
      <c r="AV19" s="773"/>
      <c r="AW19" s="773"/>
      <c r="AX19" s="773"/>
      <c r="AY19" s="773"/>
      <c r="AZ19" s="773"/>
      <c r="BA19" s="773"/>
      <c r="BB19" s="773"/>
      <c r="BC19" s="773"/>
      <c r="BD19" s="773"/>
      <c r="BE19" s="773"/>
      <c r="BF19" s="773"/>
      <c r="BG19" s="773"/>
      <c r="BH19" s="773"/>
      <c r="BI19" s="773"/>
      <c r="BJ19" s="773"/>
    </row>
    <row r="20" spans="1:62" ht="12.75" hidden="1" x14ac:dyDescent="0.2">
      <c r="A20" s="775"/>
      <c r="B20" s="782" t="s">
        <v>1554</v>
      </c>
      <c r="C20" s="777">
        <v>24960</v>
      </c>
      <c r="D20" s="778" t="s">
        <v>1555</v>
      </c>
      <c r="E20" s="778" t="s">
        <v>1556</v>
      </c>
      <c r="F20" s="779">
        <v>0.15555555555555556</v>
      </c>
      <c r="G20" s="780" t="str">
        <f t="shared" si="3"/>
        <v>Thruster Component</v>
      </c>
      <c r="H20" s="781">
        <f>MATCH(G20, Assembly!$B$4:$B$24, 0)</f>
        <v>15</v>
      </c>
      <c r="I20" s="775"/>
      <c r="J20" s="773"/>
      <c r="K20" s="773"/>
      <c r="L20" s="773"/>
      <c r="M20" s="773"/>
      <c r="N20" s="773"/>
      <c r="O20" s="773"/>
      <c r="P20" s="773"/>
      <c r="Q20" s="773"/>
      <c r="R20" s="773"/>
      <c r="S20" s="773"/>
      <c r="T20" s="773"/>
      <c r="U20" s="773"/>
      <c r="V20" s="773"/>
      <c r="W20" s="773"/>
      <c r="X20" s="773"/>
      <c r="Y20" s="773"/>
      <c r="Z20" s="773"/>
      <c r="AA20" s="773"/>
      <c r="AB20" s="773"/>
      <c r="AC20" s="773"/>
      <c r="AD20" s="773"/>
      <c r="AE20" s="773"/>
      <c r="AF20" s="773"/>
      <c r="AG20" s="773"/>
      <c r="AH20" s="773"/>
      <c r="AI20" s="773"/>
      <c r="AJ20" s="773"/>
      <c r="AK20" s="773"/>
      <c r="AL20" s="773"/>
      <c r="AM20" s="773"/>
      <c r="AN20" s="773"/>
      <c r="AO20" s="773"/>
      <c r="AP20" s="773"/>
      <c r="AQ20" s="773"/>
      <c r="AR20" s="773"/>
      <c r="AS20" s="773"/>
      <c r="AT20" s="773"/>
      <c r="AU20" s="773"/>
      <c r="AV20" s="773"/>
      <c r="AW20" s="772"/>
      <c r="AX20" s="773"/>
      <c r="AY20" s="773"/>
      <c r="AZ20" s="773"/>
      <c r="BA20" s="773"/>
      <c r="BB20" s="773"/>
      <c r="BC20" s="773"/>
      <c r="BD20" s="773"/>
      <c r="BE20" s="773"/>
      <c r="BF20" s="773"/>
      <c r="BG20" s="773"/>
      <c r="BH20" s="773"/>
      <c r="BI20" s="773"/>
      <c r="BJ20" s="773"/>
    </row>
    <row r="21" spans="1:62" ht="12.75" hidden="1" x14ac:dyDescent="0.2">
      <c r="A21" s="775"/>
      <c r="B21" s="782" t="s">
        <v>461</v>
      </c>
      <c r="C21" s="777">
        <v>5898</v>
      </c>
      <c r="D21" s="778" t="s">
        <v>1557</v>
      </c>
      <c r="E21" s="778" t="s">
        <v>1558</v>
      </c>
      <c r="F21" s="779">
        <v>6.8263888888888888E-2</v>
      </c>
      <c r="G21" s="780" t="str">
        <f t="shared" si="3"/>
        <v>Interior Plate</v>
      </c>
      <c r="H21" s="781">
        <f>MATCH(G21, Assembly!$B$4:$B$24, 0)</f>
        <v>2</v>
      </c>
      <c r="I21" s="775"/>
      <c r="J21" s="773"/>
      <c r="K21" s="773"/>
      <c r="L21" s="773"/>
      <c r="M21" s="773"/>
      <c r="N21" s="773"/>
      <c r="O21" s="773"/>
      <c r="P21" s="773"/>
      <c r="Q21" s="773"/>
      <c r="R21" s="773"/>
      <c r="S21" s="773"/>
      <c r="T21" s="773"/>
      <c r="U21" s="773"/>
      <c r="V21" s="773"/>
      <c r="W21" s="773"/>
      <c r="X21" s="773"/>
      <c r="Y21" s="773"/>
      <c r="Z21" s="773"/>
      <c r="AA21" s="773"/>
      <c r="AB21" s="773"/>
      <c r="AC21" s="773"/>
      <c r="AD21" s="773"/>
      <c r="AE21" s="773"/>
      <c r="AF21" s="773"/>
      <c r="AG21" s="773"/>
      <c r="AH21" s="773"/>
      <c r="AI21" s="773"/>
      <c r="AJ21" s="773"/>
      <c r="AK21" s="773"/>
      <c r="AL21" s="773"/>
      <c r="AM21" s="773"/>
      <c r="AN21" s="773"/>
      <c r="AO21" s="773"/>
      <c r="AP21" s="773"/>
      <c r="AQ21" s="773"/>
      <c r="AR21" s="773"/>
      <c r="AS21" s="773"/>
      <c r="AT21" s="773"/>
      <c r="AU21" s="773"/>
      <c r="AV21" s="773"/>
      <c r="AW21" s="773"/>
      <c r="AX21" s="773"/>
      <c r="AY21" s="773"/>
      <c r="AZ21" s="773"/>
      <c r="BA21" s="773"/>
      <c r="BB21" s="773"/>
      <c r="BC21" s="773"/>
      <c r="BD21" s="773"/>
      <c r="BE21" s="773"/>
      <c r="BF21" s="773"/>
      <c r="BG21" s="773"/>
      <c r="BH21" s="773"/>
      <c r="BI21" s="773"/>
      <c r="BJ21" s="773"/>
    </row>
    <row r="22" spans="1:62" ht="12.75" hidden="1" x14ac:dyDescent="0.2">
      <c r="A22" s="775"/>
      <c r="B22" s="782" t="s">
        <v>1559</v>
      </c>
      <c r="C22" s="777">
        <v>11426</v>
      </c>
      <c r="D22" s="778" t="s">
        <v>1560</v>
      </c>
      <c r="E22" s="778" t="s">
        <v>1561</v>
      </c>
      <c r="F22" s="779">
        <v>0.13224537037037037</v>
      </c>
      <c r="G22" s="780" t="str">
        <f t="shared" si="3"/>
        <v>Small Tube</v>
      </c>
      <c r="H22" s="781">
        <f>MATCH(G22, Assembly!$B$4:$B$24, 0)</f>
        <v>3</v>
      </c>
      <c r="I22" s="775"/>
      <c r="J22" s="773"/>
      <c r="K22" s="773"/>
      <c r="L22" s="773"/>
      <c r="M22" s="773"/>
      <c r="N22" s="773"/>
      <c r="O22" s="773"/>
      <c r="P22" s="773"/>
      <c r="Q22" s="773"/>
      <c r="R22" s="773"/>
      <c r="S22" s="773"/>
      <c r="T22" s="773"/>
      <c r="U22" s="773"/>
      <c r="V22" s="773"/>
      <c r="W22" s="773"/>
      <c r="X22" s="773"/>
      <c r="Y22" s="773"/>
      <c r="Z22" s="773"/>
      <c r="AA22" s="773"/>
      <c r="AB22" s="773"/>
      <c r="AC22" s="773"/>
      <c r="AD22" s="773"/>
      <c r="AE22" s="773"/>
      <c r="AF22" s="773"/>
      <c r="AG22" s="773"/>
      <c r="AH22" s="773"/>
      <c r="AI22" s="773"/>
      <c r="AJ22" s="773"/>
      <c r="AK22" s="773"/>
      <c r="AL22" s="773"/>
      <c r="AM22" s="773"/>
      <c r="AN22" s="773"/>
      <c r="AO22" s="773"/>
      <c r="AP22" s="773"/>
      <c r="AQ22" s="773"/>
      <c r="AR22" s="773"/>
      <c r="AS22" s="773"/>
      <c r="AT22" s="773"/>
      <c r="AU22" s="773"/>
      <c r="AV22" s="773"/>
      <c r="AW22" s="773"/>
      <c r="AX22" s="773"/>
      <c r="AY22" s="773"/>
      <c r="AZ22" s="773"/>
      <c r="BA22" s="773"/>
      <c r="BB22" s="773"/>
      <c r="BC22" s="773"/>
      <c r="BD22" s="773"/>
      <c r="BE22" s="773"/>
      <c r="BF22" s="773"/>
      <c r="BG22" s="773"/>
      <c r="BH22" s="773"/>
      <c r="BI22" s="773"/>
      <c r="BJ22" s="773"/>
    </row>
    <row r="23" spans="1:62" ht="12.75" hidden="1" x14ac:dyDescent="0.2">
      <c r="A23" s="775"/>
      <c r="B23" s="782" t="s">
        <v>469</v>
      </c>
      <c r="C23" s="777">
        <v>21173</v>
      </c>
      <c r="D23" s="778" t="s">
        <v>1562</v>
      </c>
      <c r="E23" s="778" t="s">
        <v>1563</v>
      </c>
      <c r="F23" s="779">
        <v>0.24505787037037038</v>
      </c>
      <c r="G23" s="780" t="str">
        <f t="shared" si="3"/>
        <v>Bulletproof Glass</v>
      </c>
      <c r="H23" s="781">
        <f>MATCH(G23, Assembly!$B$4:$B$24, 0)</f>
        <v>13</v>
      </c>
      <c r="I23" s="775"/>
      <c r="J23" s="773"/>
      <c r="K23" s="773"/>
      <c r="L23" s="773"/>
      <c r="M23" s="773"/>
      <c r="N23" s="773"/>
      <c r="O23" s="773"/>
      <c r="P23" s="773"/>
      <c r="Q23" s="773"/>
      <c r="R23" s="773"/>
      <c r="S23" s="773"/>
      <c r="T23" s="773"/>
      <c r="U23" s="773"/>
      <c r="V23" s="773"/>
      <c r="W23" s="773"/>
      <c r="X23" s="773"/>
      <c r="Y23" s="773"/>
      <c r="Z23" s="773"/>
      <c r="AA23" s="773"/>
      <c r="AB23" s="773"/>
      <c r="AC23" s="773"/>
      <c r="AD23" s="773"/>
      <c r="AE23" s="773"/>
      <c r="AF23" s="773"/>
      <c r="AG23" s="773"/>
      <c r="AH23" s="773"/>
      <c r="AI23" s="773"/>
      <c r="AJ23" s="773"/>
      <c r="AK23" s="773"/>
      <c r="AL23" s="773"/>
      <c r="AM23" s="773"/>
      <c r="AN23" s="773"/>
      <c r="AO23" s="773"/>
      <c r="AP23" s="773"/>
      <c r="AQ23" s="773"/>
      <c r="AR23" s="773"/>
      <c r="AS23" s="773"/>
      <c r="AT23" s="773"/>
      <c r="AU23" s="773"/>
      <c r="AV23" s="773"/>
      <c r="AW23" s="773"/>
      <c r="AX23" s="773"/>
      <c r="AY23" s="773"/>
      <c r="AZ23" s="773"/>
      <c r="BA23" s="773"/>
      <c r="BB23" s="773"/>
      <c r="BC23" s="773"/>
      <c r="BD23" s="773"/>
      <c r="BE23" s="773"/>
      <c r="BF23" s="773"/>
      <c r="BG23" s="773"/>
      <c r="BH23" s="773"/>
      <c r="BI23" s="773"/>
      <c r="BJ23" s="773"/>
    </row>
    <row r="24" spans="1:62" ht="12.75" hidden="1" x14ac:dyDescent="0.2">
      <c r="A24" s="775"/>
      <c r="B24" s="782" t="s">
        <v>1564</v>
      </c>
      <c r="C24" s="778">
        <v>172</v>
      </c>
      <c r="D24" s="778" t="s">
        <v>1565</v>
      </c>
      <c r="E24" s="778" t="s">
        <v>1566</v>
      </c>
      <c r="F24" s="779">
        <v>3.9814814814814817E-3</v>
      </c>
      <c r="G24" s="780" t="str">
        <f t="shared" si="3"/>
        <v>Radio-Com Component</v>
      </c>
      <c r="H24" s="781">
        <f>MATCH(G24, Assembly!$B$4:$B$24, 0)</f>
        <v>18</v>
      </c>
      <c r="I24" s="775"/>
      <c r="J24" s="773"/>
      <c r="K24" s="773"/>
      <c r="L24" s="773"/>
      <c r="M24" s="773"/>
      <c r="N24" s="773"/>
      <c r="O24" s="773"/>
      <c r="P24" s="773"/>
      <c r="Q24" s="773"/>
      <c r="R24" s="773"/>
      <c r="S24" s="773"/>
      <c r="T24" s="773"/>
      <c r="U24" s="773"/>
      <c r="V24" s="773"/>
      <c r="W24" s="773"/>
      <c r="X24" s="773"/>
      <c r="Y24" s="773"/>
      <c r="Z24" s="773"/>
      <c r="AA24" s="773"/>
      <c r="AB24" s="773"/>
      <c r="AC24" s="773"/>
      <c r="AD24" s="773"/>
      <c r="AE24" s="773"/>
      <c r="AF24" s="773"/>
      <c r="AG24" s="773"/>
      <c r="AH24" s="773"/>
      <c r="AI24" s="773"/>
      <c r="AJ24" s="773"/>
      <c r="AK24" s="773"/>
      <c r="AL24" s="773"/>
      <c r="AM24" s="773"/>
      <c r="AN24" s="773"/>
      <c r="AO24" s="773"/>
      <c r="AP24" s="773"/>
      <c r="AQ24" s="773"/>
      <c r="AR24" s="773"/>
      <c r="AS24" s="773"/>
      <c r="AT24" s="773"/>
      <c r="AU24" s="773"/>
      <c r="AV24" s="773"/>
      <c r="AW24" s="773"/>
      <c r="AX24" s="773"/>
      <c r="AY24" s="773"/>
      <c r="AZ24" s="773"/>
      <c r="BA24" s="773"/>
      <c r="BB24" s="773"/>
      <c r="BC24" s="773"/>
      <c r="BD24" s="773"/>
      <c r="BE24" s="773"/>
      <c r="BF24" s="773"/>
      <c r="BG24" s="773"/>
      <c r="BH24" s="773"/>
      <c r="BI24" s="773"/>
      <c r="BJ24" s="773"/>
    </row>
    <row r="25" spans="1:62" ht="12.75" hidden="1" x14ac:dyDescent="0.2">
      <c r="A25" s="775"/>
      <c r="B25" s="782" t="s">
        <v>158</v>
      </c>
      <c r="C25" s="777">
        <v>7280</v>
      </c>
      <c r="D25" s="778" t="s">
        <v>1567</v>
      </c>
      <c r="E25" s="778" t="s">
        <v>1568</v>
      </c>
      <c r="F25" s="779">
        <v>8.4259259259259256E-2</v>
      </c>
      <c r="G25" s="780" t="str">
        <f t="shared" si="3"/>
        <v>Girder</v>
      </c>
      <c r="H25" s="781">
        <f>MATCH(G25, Assembly!$B$4:$B$24, 0)</f>
        <v>6</v>
      </c>
      <c r="I25" s="775"/>
      <c r="J25" s="773"/>
      <c r="K25" s="773"/>
      <c r="L25" s="773"/>
      <c r="M25" s="773"/>
      <c r="N25" s="773"/>
      <c r="O25" s="773"/>
      <c r="P25" s="773"/>
      <c r="Q25" s="773"/>
      <c r="R25" s="773"/>
      <c r="S25" s="773"/>
      <c r="T25" s="773"/>
      <c r="U25" s="773"/>
      <c r="V25" s="773"/>
      <c r="W25" s="773"/>
      <c r="X25" s="773"/>
      <c r="Y25" s="773"/>
      <c r="Z25" s="773"/>
      <c r="AA25" s="773"/>
      <c r="AB25" s="773"/>
      <c r="AC25" s="773"/>
      <c r="AD25" s="773"/>
      <c r="AE25" s="773"/>
      <c r="AF25" s="773"/>
      <c r="AG25" s="773"/>
      <c r="AH25" s="773"/>
      <c r="AI25" s="773"/>
      <c r="AJ25" s="773"/>
      <c r="AK25" s="773"/>
      <c r="AL25" s="773"/>
      <c r="AM25" s="773"/>
      <c r="AN25" s="773"/>
      <c r="AO25" s="773"/>
      <c r="AP25" s="773"/>
      <c r="AQ25" s="773"/>
      <c r="AR25" s="773"/>
      <c r="AS25" s="773"/>
      <c r="AT25" s="773"/>
      <c r="AU25" s="773"/>
      <c r="AV25" s="773"/>
      <c r="AW25" s="773"/>
      <c r="AX25" s="773"/>
      <c r="AY25" s="773"/>
      <c r="AZ25" s="773"/>
      <c r="BA25" s="773"/>
      <c r="BB25" s="773"/>
      <c r="BC25" s="773"/>
      <c r="BD25" s="773"/>
      <c r="BE25" s="773"/>
      <c r="BF25" s="773"/>
      <c r="BG25" s="773"/>
      <c r="BH25" s="773"/>
      <c r="BI25" s="773"/>
      <c r="BJ25" s="773"/>
    </row>
    <row r="26" spans="1:62" ht="12.75" hidden="1" x14ac:dyDescent="0.2">
      <c r="A26" s="775"/>
      <c r="B26" s="782" t="s">
        <v>1569</v>
      </c>
      <c r="C26" s="777">
        <v>4000</v>
      </c>
      <c r="D26" s="778" t="s">
        <v>1570</v>
      </c>
      <c r="E26" s="778" t="s">
        <v>1571</v>
      </c>
      <c r="F26" s="779">
        <v>0.1388888888888889</v>
      </c>
      <c r="G26" s="780" t="str">
        <f t="shared" si="3"/>
        <v>Reactor Component</v>
      </c>
      <c r="H26" s="781">
        <f>MATCH(G26, Assembly!$B$4:$B$24, 0)</f>
        <v>14</v>
      </c>
      <c r="I26" s="775"/>
      <c r="J26" s="773"/>
      <c r="K26" s="773"/>
      <c r="L26" s="773"/>
      <c r="M26" s="773"/>
      <c r="N26" s="773"/>
      <c r="O26" s="773"/>
      <c r="P26" s="773"/>
      <c r="Q26" s="773"/>
      <c r="R26" s="773"/>
      <c r="S26" s="773"/>
      <c r="T26" s="773"/>
      <c r="U26" s="773"/>
      <c r="V26" s="773"/>
      <c r="W26" s="773"/>
      <c r="X26" s="773"/>
      <c r="Y26" s="773"/>
      <c r="Z26" s="773"/>
      <c r="AA26" s="773"/>
      <c r="AB26" s="773"/>
      <c r="AC26" s="773"/>
      <c r="AD26" s="773"/>
      <c r="AE26" s="773"/>
      <c r="AF26" s="773"/>
      <c r="AG26" s="773"/>
      <c r="AH26" s="773"/>
      <c r="AI26" s="773"/>
      <c r="AJ26" s="773"/>
      <c r="AK26" s="773"/>
      <c r="AL26" s="773"/>
      <c r="AM26" s="773"/>
      <c r="AN26" s="773"/>
      <c r="AO26" s="773"/>
      <c r="AP26" s="773"/>
      <c r="AQ26" s="773"/>
      <c r="AR26" s="773"/>
      <c r="AS26" s="773"/>
      <c r="AT26" s="773"/>
      <c r="AU26" s="773"/>
      <c r="AV26" s="773"/>
      <c r="AW26" s="773"/>
      <c r="AX26" s="773"/>
      <c r="AY26" s="773"/>
      <c r="AZ26" s="773"/>
      <c r="BA26" s="773"/>
      <c r="BB26" s="773"/>
      <c r="BC26" s="773"/>
      <c r="BD26" s="773"/>
      <c r="BE26" s="773"/>
      <c r="BF26" s="773"/>
      <c r="BG26" s="773"/>
      <c r="BH26" s="773"/>
      <c r="BI26" s="773"/>
      <c r="BJ26" s="773"/>
    </row>
    <row r="27" spans="1:62" ht="12.75" hidden="1" x14ac:dyDescent="0.2">
      <c r="A27" s="775"/>
      <c r="B27" s="782" t="s">
        <v>161</v>
      </c>
      <c r="C27" s="778">
        <v>52</v>
      </c>
      <c r="D27" s="778" t="s">
        <v>1572</v>
      </c>
      <c r="E27" s="778" t="s">
        <v>1573</v>
      </c>
      <c r="F27" s="779">
        <v>1.2037037037037038E-3</v>
      </c>
      <c r="G27" s="780" t="str">
        <f t="shared" si="3"/>
        <v>Display</v>
      </c>
      <c r="H27" s="781">
        <f>MATCH(G27, Assembly!$B$4:$B$24, 0)</f>
        <v>9</v>
      </c>
      <c r="I27" s="775"/>
      <c r="J27" s="773"/>
      <c r="K27" s="773"/>
      <c r="L27" s="773"/>
      <c r="M27" s="773"/>
      <c r="N27" s="773"/>
      <c r="O27" s="773"/>
      <c r="P27" s="773"/>
      <c r="Q27" s="773"/>
      <c r="R27" s="773"/>
      <c r="S27" s="773"/>
      <c r="T27" s="773"/>
      <c r="U27" s="773"/>
      <c r="V27" s="773"/>
      <c r="W27" s="773"/>
      <c r="X27" s="773"/>
      <c r="Y27" s="773"/>
      <c r="Z27" s="773"/>
      <c r="AA27" s="773"/>
      <c r="AB27" s="773"/>
      <c r="AC27" s="773"/>
      <c r="AD27" s="773"/>
      <c r="AE27" s="773"/>
      <c r="AF27" s="773"/>
      <c r="AG27" s="773"/>
      <c r="AH27" s="773"/>
      <c r="AI27" s="773"/>
      <c r="AJ27" s="773"/>
      <c r="AK27" s="773"/>
      <c r="AL27" s="773"/>
      <c r="AM27" s="773"/>
      <c r="AN27" s="773"/>
      <c r="AO27" s="773"/>
      <c r="AP27" s="773"/>
      <c r="AQ27" s="773"/>
      <c r="AR27" s="773"/>
      <c r="AS27" s="773"/>
      <c r="AT27" s="773"/>
      <c r="AU27" s="773"/>
      <c r="AV27" s="773"/>
      <c r="AW27" s="773"/>
      <c r="AX27" s="773"/>
      <c r="AY27" s="773"/>
      <c r="AZ27" s="773"/>
      <c r="BA27" s="773"/>
      <c r="BB27" s="773"/>
      <c r="BC27" s="773"/>
      <c r="BD27" s="773"/>
      <c r="BE27" s="773"/>
      <c r="BF27" s="773"/>
      <c r="BG27" s="773"/>
      <c r="BH27" s="773"/>
      <c r="BI27" s="773"/>
      <c r="BJ27" s="773"/>
    </row>
    <row r="28" spans="1:62" ht="12.75" hidden="1" x14ac:dyDescent="0.2">
      <c r="A28" s="775"/>
      <c r="B28" s="782" t="s">
        <v>1574</v>
      </c>
      <c r="C28" s="778">
        <v>30</v>
      </c>
      <c r="D28" s="778" t="s">
        <v>1575</v>
      </c>
      <c r="E28" s="778" t="s">
        <v>1576</v>
      </c>
      <c r="F28" s="779">
        <v>1.0416666666666667E-3</v>
      </c>
      <c r="G28" s="780" t="str">
        <f t="shared" si="3"/>
        <v>Medical Component</v>
      </c>
      <c r="H28" s="781">
        <f>MATCH(G28, Assembly!$B$4:$B$24, 0)</f>
        <v>19</v>
      </c>
      <c r="I28" s="775"/>
      <c r="J28" s="773"/>
      <c r="K28" s="773"/>
      <c r="L28" s="773"/>
      <c r="M28" s="773"/>
      <c r="N28" s="773"/>
      <c r="O28" s="773"/>
      <c r="P28" s="773"/>
      <c r="Q28" s="773"/>
      <c r="R28" s="773"/>
      <c r="S28" s="773"/>
      <c r="T28" s="773"/>
      <c r="U28" s="773"/>
      <c r="V28" s="773"/>
      <c r="W28" s="773"/>
      <c r="X28" s="773"/>
      <c r="Y28" s="773"/>
      <c r="Z28" s="773"/>
      <c r="AA28" s="773"/>
      <c r="AB28" s="773"/>
      <c r="AC28" s="773"/>
      <c r="AD28" s="773"/>
      <c r="AE28" s="773"/>
      <c r="AF28" s="773"/>
      <c r="AG28" s="773"/>
      <c r="AH28" s="773"/>
      <c r="AI28" s="773"/>
      <c r="AJ28" s="773"/>
      <c r="AK28" s="773"/>
      <c r="AL28" s="773"/>
      <c r="AM28" s="773"/>
      <c r="AN28" s="773"/>
      <c r="AO28" s="773"/>
      <c r="AP28" s="773"/>
      <c r="AQ28" s="773"/>
      <c r="AR28" s="773"/>
      <c r="AS28" s="773"/>
      <c r="AT28" s="773"/>
      <c r="AU28" s="773"/>
      <c r="AV28" s="773"/>
      <c r="AW28" s="773"/>
      <c r="AX28" s="773"/>
      <c r="AY28" s="773"/>
      <c r="AZ28" s="773"/>
      <c r="BA28" s="773"/>
      <c r="BB28" s="773"/>
      <c r="BC28" s="773"/>
      <c r="BD28" s="773"/>
      <c r="BE28" s="773"/>
      <c r="BF28" s="773"/>
      <c r="BG28" s="773"/>
      <c r="BH28" s="773"/>
      <c r="BI28" s="773"/>
      <c r="BJ28" s="773"/>
    </row>
    <row r="29" spans="1:62" ht="12.75" hidden="1" x14ac:dyDescent="0.2">
      <c r="A29" s="775"/>
      <c r="B29" s="782" t="s">
        <v>1577</v>
      </c>
      <c r="C29" s="778">
        <v>216</v>
      </c>
      <c r="D29" s="778" t="s">
        <v>1578</v>
      </c>
      <c r="E29" s="778" t="s">
        <v>1579</v>
      </c>
      <c r="F29" s="779">
        <v>0.01</v>
      </c>
      <c r="G29" s="780" t="str">
        <f t="shared" si="3"/>
        <v>Gravity Component</v>
      </c>
      <c r="H29" s="781">
        <f>MATCH(G29, Assembly!$B$4:$B$24, 0)</f>
        <v>17</v>
      </c>
      <c r="I29" s="775"/>
      <c r="J29" s="773"/>
      <c r="K29" s="773"/>
      <c r="L29" s="773"/>
      <c r="M29" s="773"/>
      <c r="N29" s="773"/>
      <c r="O29" s="773"/>
      <c r="P29" s="773"/>
      <c r="Q29" s="773"/>
      <c r="R29" s="773"/>
      <c r="S29" s="773"/>
      <c r="T29" s="773"/>
      <c r="U29" s="773"/>
      <c r="V29" s="773"/>
      <c r="W29" s="773"/>
      <c r="X29" s="773"/>
      <c r="Y29" s="773"/>
      <c r="Z29" s="773"/>
      <c r="AA29" s="773"/>
      <c r="AB29" s="773"/>
      <c r="AC29" s="773"/>
      <c r="AD29" s="773"/>
      <c r="AE29" s="773"/>
      <c r="AF29" s="773"/>
      <c r="AG29" s="773"/>
      <c r="AH29" s="773"/>
      <c r="AI29" s="773"/>
      <c r="AJ29" s="773"/>
      <c r="AK29" s="773"/>
      <c r="AL29" s="773"/>
      <c r="AM29" s="773"/>
      <c r="AN29" s="773"/>
      <c r="AO29" s="773"/>
      <c r="AP29" s="773"/>
      <c r="AQ29" s="773"/>
      <c r="AR29" s="773"/>
      <c r="AS29" s="773"/>
      <c r="AT29" s="773"/>
      <c r="AU29" s="773"/>
      <c r="AV29" s="773"/>
      <c r="AW29" s="773"/>
      <c r="AX29" s="773"/>
      <c r="AY29" s="773"/>
      <c r="AZ29" s="773"/>
      <c r="BA29" s="773"/>
      <c r="BB29" s="773"/>
      <c r="BC29" s="773"/>
      <c r="BD29" s="773"/>
      <c r="BE29" s="773"/>
      <c r="BF29" s="773"/>
      <c r="BG29" s="773"/>
      <c r="BH29" s="773"/>
      <c r="BI29" s="773"/>
      <c r="BJ29" s="773"/>
    </row>
    <row r="30" spans="1:62" ht="12.75" hidden="1" x14ac:dyDescent="0.2">
      <c r="A30" s="775"/>
      <c r="B30" s="782"/>
      <c r="C30" s="778"/>
      <c r="D30" s="778"/>
      <c r="E30" s="778"/>
      <c r="F30" s="779"/>
      <c r="G30" s="780">
        <f t="shared" si="3"/>
        <v>0</v>
      </c>
      <c r="H30" s="781" t="e">
        <f>MATCH(G30, Assembly!$B$4:$B$24, 0)</f>
        <v>#N/A</v>
      </c>
      <c r="I30" s="775"/>
      <c r="J30" s="773"/>
      <c r="K30" s="773"/>
      <c r="L30" s="773"/>
      <c r="M30" s="773"/>
      <c r="N30" s="773"/>
      <c r="O30" s="773"/>
      <c r="P30" s="773"/>
      <c r="Q30" s="773"/>
      <c r="R30" s="773"/>
      <c r="S30" s="773"/>
      <c r="T30" s="773"/>
      <c r="U30" s="773"/>
      <c r="V30" s="773"/>
      <c r="W30" s="773"/>
      <c r="X30" s="773"/>
      <c r="Y30" s="773"/>
      <c r="Z30" s="773"/>
      <c r="AA30" s="773"/>
      <c r="AB30" s="773"/>
      <c r="AC30" s="773"/>
      <c r="AD30" s="773"/>
      <c r="AE30" s="773"/>
      <c r="AF30" s="773"/>
      <c r="AG30" s="773"/>
      <c r="AH30" s="773"/>
      <c r="AI30" s="773"/>
      <c r="AJ30" s="773"/>
      <c r="AK30" s="773"/>
      <c r="AL30" s="773"/>
      <c r="AM30" s="773"/>
      <c r="AN30" s="773"/>
      <c r="AO30" s="773"/>
      <c r="AP30" s="773"/>
      <c r="AQ30" s="773"/>
      <c r="AR30" s="773"/>
      <c r="AS30" s="773"/>
      <c r="AT30" s="773"/>
      <c r="AU30" s="773"/>
      <c r="AV30" s="773"/>
      <c r="AW30" s="773"/>
      <c r="AX30" s="773"/>
      <c r="AY30" s="773"/>
      <c r="AZ30" s="773"/>
      <c r="BA30" s="773"/>
      <c r="BB30" s="773"/>
      <c r="BC30" s="773"/>
      <c r="BD30" s="773"/>
      <c r="BE30" s="773"/>
      <c r="BF30" s="773"/>
      <c r="BG30" s="773"/>
      <c r="BH30" s="773"/>
      <c r="BI30" s="773"/>
      <c r="BJ30" s="773"/>
    </row>
    <row r="31" spans="1:62" ht="12.75" hidden="1" x14ac:dyDescent="0.2">
      <c r="A31" s="775"/>
      <c r="B31" s="782"/>
      <c r="C31" s="777"/>
      <c r="D31" s="778"/>
      <c r="E31" s="778"/>
      <c r="F31" s="779"/>
      <c r="G31" s="780">
        <f t="shared" si="3"/>
        <v>0</v>
      </c>
      <c r="H31" s="781" t="e">
        <f>MATCH(G31, Assembly!$B$4:$B$24, 0)</f>
        <v>#N/A</v>
      </c>
      <c r="I31" s="775"/>
      <c r="J31" s="773"/>
      <c r="K31" s="773"/>
      <c r="L31" s="773"/>
      <c r="M31" s="773"/>
      <c r="N31" s="773"/>
      <c r="O31" s="773"/>
      <c r="P31" s="773"/>
      <c r="Q31" s="773"/>
      <c r="R31" s="773"/>
      <c r="S31" s="773"/>
      <c r="T31" s="773"/>
      <c r="U31" s="773"/>
      <c r="V31" s="773"/>
      <c r="W31" s="773"/>
      <c r="X31" s="773"/>
      <c r="Y31" s="773"/>
      <c r="Z31" s="773"/>
      <c r="AA31" s="773"/>
      <c r="AB31" s="773"/>
      <c r="AC31" s="773"/>
      <c r="AD31" s="773"/>
      <c r="AE31" s="773"/>
      <c r="AF31" s="773"/>
      <c r="AG31" s="773"/>
      <c r="AH31" s="773"/>
      <c r="AI31" s="773"/>
      <c r="AJ31" s="773"/>
      <c r="AK31" s="773"/>
      <c r="AL31" s="773"/>
      <c r="AM31" s="773"/>
      <c r="AN31" s="773"/>
      <c r="AO31" s="773"/>
      <c r="AP31" s="773"/>
      <c r="AQ31" s="773"/>
      <c r="AR31" s="773"/>
      <c r="AS31" s="773"/>
      <c r="AT31" s="773"/>
      <c r="AU31" s="773"/>
      <c r="AV31" s="773"/>
      <c r="AW31" s="773"/>
      <c r="AX31" s="773"/>
      <c r="AY31" s="773"/>
      <c r="AZ31" s="773"/>
      <c r="BA31" s="773"/>
      <c r="BB31" s="773"/>
      <c r="BC31" s="773"/>
      <c r="BD31" s="773"/>
      <c r="BE31" s="773"/>
      <c r="BF31" s="773"/>
      <c r="BG31" s="773"/>
      <c r="BH31" s="773"/>
      <c r="BI31" s="773"/>
      <c r="BJ31" s="773"/>
    </row>
    <row r="32" spans="1:62" ht="12.75" hidden="1" x14ac:dyDescent="0.2">
      <c r="A32" s="775"/>
      <c r="B32" s="783"/>
      <c r="C32" s="784"/>
      <c r="D32" s="784"/>
      <c r="E32" s="784"/>
      <c r="F32" s="784"/>
      <c r="G32" s="780">
        <f t="shared" si="3"/>
        <v>0</v>
      </c>
      <c r="H32" s="781" t="e">
        <f>MATCH(G32, Assembly!$B$4:$B$24, 0)</f>
        <v>#N/A</v>
      </c>
      <c r="I32" s="775"/>
      <c r="J32" s="773"/>
      <c r="K32" s="773"/>
      <c r="L32" s="773"/>
      <c r="M32" s="773"/>
      <c r="N32" s="773"/>
      <c r="O32" s="773"/>
      <c r="P32" s="773"/>
      <c r="Q32" s="773"/>
      <c r="R32" s="773"/>
      <c r="S32" s="773"/>
      <c r="T32" s="773"/>
      <c r="U32" s="773"/>
      <c r="V32" s="773"/>
      <c r="W32" s="773"/>
      <c r="X32" s="773"/>
      <c r="Y32" s="773"/>
      <c r="Z32" s="773"/>
      <c r="AA32" s="773"/>
      <c r="AB32" s="773"/>
      <c r="AC32" s="773"/>
      <c r="AD32" s="773"/>
      <c r="AE32" s="773"/>
      <c r="AF32" s="773"/>
      <c r="AG32" s="773"/>
      <c r="AH32" s="773"/>
      <c r="AI32" s="773"/>
      <c r="AJ32" s="773"/>
      <c r="AK32" s="773"/>
      <c r="AL32" s="773"/>
      <c r="AM32" s="773"/>
      <c r="AN32" s="773"/>
      <c r="AO32" s="773"/>
      <c r="AP32" s="773"/>
      <c r="AQ32" s="773"/>
      <c r="AR32" s="773"/>
      <c r="AS32" s="773"/>
      <c r="AT32" s="773"/>
      <c r="AU32" s="773"/>
      <c r="AV32" s="773"/>
      <c r="AW32" s="773"/>
      <c r="AX32" s="773"/>
      <c r="AY32" s="773"/>
      <c r="AZ32" s="773"/>
      <c r="BA32" s="773"/>
      <c r="BB32" s="773"/>
      <c r="BC32" s="773"/>
      <c r="BD32" s="773"/>
      <c r="BE32" s="773"/>
      <c r="BF32" s="773"/>
      <c r="BG32" s="773"/>
      <c r="BH32" s="773"/>
      <c r="BI32" s="773"/>
      <c r="BJ32" s="773"/>
    </row>
    <row r="33" spans="1:62" ht="12.75" x14ac:dyDescent="0.2">
      <c r="A33" s="775"/>
      <c r="B33" s="783"/>
      <c r="C33" s="784"/>
      <c r="D33" s="784"/>
      <c r="E33" s="784"/>
      <c r="F33" s="785"/>
      <c r="G33" s="780">
        <f t="shared" si="3"/>
        <v>0</v>
      </c>
      <c r="H33" s="781" t="e">
        <f>MATCH(G33, Assembly!$B$4:$B$24, 0)</f>
        <v>#N/A</v>
      </c>
      <c r="I33" s="775"/>
      <c r="J33" s="773"/>
      <c r="K33" s="773"/>
      <c r="L33" s="773"/>
      <c r="M33" s="773"/>
      <c r="N33" s="773"/>
      <c r="O33" s="773"/>
      <c r="P33" s="773"/>
      <c r="Q33" s="773"/>
      <c r="R33" s="773"/>
      <c r="S33" s="773"/>
      <c r="T33" s="773"/>
      <c r="U33" s="773"/>
      <c r="V33" s="773"/>
      <c r="W33" s="773"/>
      <c r="X33" s="773"/>
      <c r="Y33" s="773"/>
      <c r="Z33" s="773"/>
      <c r="AA33" s="773"/>
      <c r="AB33" s="773"/>
      <c r="AC33" s="773"/>
      <c r="AD33" s="773"/>
      <c r="AE33" s="773"/>
      <c r="AF33" s="773"/>
      <c r="AG33" s="773"/>
      <c r="AH33" s="773"/>
      <c r="AI33" s="773"/>
      <c r="AJ33" s="773"/>
      <c r="AK33" s="773"/>
      <c r="AL33" s="773"/>
      <c r="AM33" s="773"/>
      <c r="AN33" s="773"/>
      <c r="AO33" s="773"/>
      <c r="AP33" s="773"/>
      <c r="AQ33" s="773"/>
      <c r="AR33" s="773"/>
      <c r="AS33" s="773"/>
      <c r="AT33" s="773"/>
      <c r="AU33" s="773"/>
      <c r="AV33" s="773"/>
      <c r="AW33" s="773"/>
      <c r="AX33" s="772" t="s">
        <v>127</v>
      </c>
      <c r="AY33" s="772" t="s">
        <v>137</v>
      </c>
      <c r="AZ33" s="773"/>
      <c r="BA33" s="773"/>
      <c r="BB33" s="773"/>
      <c r="BC33" s="773"/>
      <c r="BD33" s="773"/>
      <c r="BE33" s="773"/>
      <c r="BF33" s="773"/>
      <c r="BG33" s="773"/>
      <c r="BH33" s="773"/>
      <c r="BI33" s="773"/>
      <c r="BJ33" s="773"/>
    </row>
    <row r="34" spans="1:62" ht="12.75" x14ac:dyDescent="0.2">
      <c r="A34" s="775"/>
      <c r="B34" s="786"/>
      <c r="C34" s="786"/>
      <c r="D34" s="786"/>
      <c r="E34" s="786"/>
      <c r="F34" s="786"/>
      <c r="G34" s="786"/>
      <c r="H34" s="786"/>
      <c r="I34" s="775"/>
      <c r="J34" s="773"/>
      <c r="K34" s="773"/>
      <c r="L34" s="773"/>
      <c r="M34" s="773"/>
      <c r="N34" s="773"/>
      <c r="O34" s="773"/>
      <c r="P34" s="773"/>
      <c r="Q34" s="773"/>
      <c r="R34" s="773"/>
      <c r="S34" s="773"/>
      <c r="T34" s="773"/>
      <c r="U34" s="773"/>
      <c r="V34" s="773"/>
      <c r="W34" s="773"/>
      <c r="X34" s="773"/>
      <c r="Y34" s="773"/>
      <c r="Z34" s="773"/>
      <c r="AA34" s="773"/>
      <c r="AB34" s="773"/>
      <c r="AC34" s="773"/>
      <c r="AD34" s="773"/>
      <c r="AE34" s="773"/>
      <c r="AF34" s="773"/>
      <c r="AG34" s="773"/>
      <c r="AH34" s="773"/>
      <c r="AI34" s="773"/>
      <c r="AJ34" s="773"/>
      <c r="AK34" s="773"/>
      <c r="AL34" s="773"/>
      <c r="AM34" s="773"/>
      <c r="AN34" s="773"/>
      <c r="AO34" s="773"/>
      <c r="AP34" s="773"/>
      <c r="AQ34" s="773"/>
      <c r="AR34" s="773"/>
      <c r="AS34" s="773"/>
      <c r="AT34" s="773"/>
      <c r="AU34" s="773"/>
      <c r="AV34" s="773"/>
      <c r="AW34" s="773"/>
      <c r="AX34" s="787">
        <f ca="1">X10</f>
        <v>367149</v>
      </c>
      <c r="AY34" s="787">
        <f ca="1">AX10</f>
        <v>1647915.9527201194</v>
      </c>
      <c r="AZ34" s="773"/>
      <c r="BA34" s="773"/>
      <c r="BB34" s="773"/>
      <c r="BC34" s="773"/>
      <c r="BD34" s="773"/>
      <c r="BE34" s="773"/>
      <c r="BF34" s="773"/>
      <c r="BG34" s="773"/>
      <c r="BH34" s="773"/>
      <c r="BI34" s="773"/>
      <c r="BJ34" s="773"/>
    </row>
    <row r="35" spans="1:62" ht="12.75" x14ac:dyDescent="0.2">
      <c r="A35" s="773"/>
      <c r="B35" s="788"/>
      <c r="C35" s="788"/>
      <c r="D35" s="788"/>
      <c r="E35" s="788"/>
      <c r="F35" s="788"/>
      <c r="G35" s="788"/>
      <c r="H35" s="788"/>
      <c r="I35" s="773"/>
      <c r="J35" s="773"/>
      <c r="K35" s="773"/>
      <c r="L35" s="773"/>
      <c r="M35" s="773"/>
      <c r="N35" s="773"/>
      <c r="O35" s="773"/>
      <c r="P35" s="773"/>
      <c r="Q35" s="773"/>
      <c r="R35" s="773"/>
      <c r="S35" s="773"/>
      <c r="T35" s="773"/>
      <c r="U35" s="773"/>
      <c r="V35" s="773"/>
      <c r="W35" s="773"/>
      <c r="X35" s="773"/>
      <c r="Y35" s="773"/>
      <c r="Z35" s="773"/>
      <c r="AA35" s="773"/>
      <c r="AB35" s="773"/>
      <c r="AC35" s="773"/>
      <c r="AD35" s="773"/>
      <c r="AE35" s="773"/>
      <c r="AF35" s="773"/>
      <c r="AG35" s="773"/>
      <c r="AH35" s="773"/>
      <c r="AI35" s="773"/>
      <c r="AJ35" s="773"/>
      <c r="AK35" s="773"/>
      <c r="AL35" s="773"/>
      <c r="AM35" s="773"/>
      <c r="AN35" s="773"/>
      <c r="AO35" s="773"/>
      <c r="AP35" s="773"/>
      <c r="AQ35" s="773"/>
      <c r="AR35" s="773"/>
      <c r="AS35" s="773"/>
      <c r="AT35" s="773"/>
      <c r="AU35" s="773"/>
      <c r="AV35" s="773"/>
      <c r="AW35" s="773"/>
      <c r="AX35" s="773"/>
      <c r="AY35" s="773"/>
      <c r="AZ35" s="773"/>
      <c r="BA35" s="773"/>
      <c r="BB35" s="773"/>
      <c r="BC35" s="773"/>
      <c r="BD35" s="773"/>
      <c r="BE35" s="773"/>
      <c r="BF35" s="773"/>
      <c r="BG35" s="773"/>
      <c r="BH35" s="773"/>
      <c r="BI35" s="773"/>
      <c r="BJ35" s="773"/>
    </row>
    <row r="36" spans="1:62" ht="12.75" x14ac:dyDescent="0.2">
      <c r="A36" s="773"/>
      <c r="B36" s="773"/>
      <c r="C36" s="773"/>
      <c r="D36" s="773"/>
      <c r="E36" s="773"/>
      <c r="F36" s="773"/>
      <c r="G36" s="773"/>
      <c r="H36" s="773"/>
      <c r="I36" s="773"/>
      <c r="J36" s="773"/>
      <c r="K36" s="773"/>
      <c r="L36" s="773"/>
      <c r="M36" s="773"/>
      <c r="N36" s="773"/>
      <c r="O36" s="773"/>
      <c r="P36" s="773"/>
      <c r="Q36" s="773"/>
      <c r="R36" s="773"/>
      <c r="S36" s="773"/>
      <c r="T36" s="773"/>
      <c r="U36" s="773"/>
      <c r="V36" s="773"/>
      <c r="W36" s="773"/>
      <c r="X36" s="773"/>
      <c r="Y36" s="773"/>
      <c r="Z36" s="773"/>
      <c r="AA36" s="773"/>
      <c r="AB36" s="773"/>
      <c r="AC36" s="773"/>
      <c r="AD36" s="773"/>
      <c r="AE36" s="773"/>
      <c r="AF36" s="773"/>
      <c r="AG36" s="773"/>
      <c r="AH36" s="773"/>
      <c r="AI36" s="773"/>
      <c r="AJ36" s="773"/>
      <c r="AK36" s="773"/>
      <c r="AL36" s="773"/>
      <c r="AM36" s="773"/>
      <c r="AN36" s="773"/>
      <c r="AO36" s="773"/>
      <c r="AP36" s="773"/>
      <c r="AQ36" s="773"/>
      <c r="AR36" s="773"/>
      <c r="AS36" s="773"/>
      <c r="AT36" s="773"/>
      <c r="AU36" s="773"/>
      <c r="AV36" s="773"/>
      <c r="AW36" s="773"/>
      <c r="AX36" s="772" t="s">
        <v>1580</v>
      </c>
      <c r="AY36" s="772" t="s">
        <v>1581</v>
      </c>
      <c r="AZ36" s="773"/>
      <c r="BA36" s="773"/>
      <c r="BB36" s="773"/>
      <c r="BC36" s="773"/>
      <c r="BD36" s="773"/>
      <c r="BE36" s="773"/>
      <c r="BF36" s="773"/>
      <c r="BG36" s="773"/>
      <c r="BH36" s="773"/>
      <c r="BI36" s="773"/>
      <c r="BJ36" s="773"/>
    </row>
    <row r="37" spans="1:62" ht="12.75" x14ac:dyDescent="0.2">
      <c r="A37" s="773"/>
      <c r="B37" s="773"/>
      <c r="C37" s="773"/>
      <c r="D37" s="773"/>
      <c r="E37" s="773"/>
      <c r="F37" s="773"/>
      <c r="G37" s="773"/>
      <c r="H37" s="773"/>
      <c r="I37" s="773"/>
      <c r="J37" s="773"/>
      <c r="K37" s="773"/>
      <c r="L37" s="773"/>
      <c r="M37" s="773"/>
      <c r="N37" s="773"/>
      <c r="O37" s="773"/>
      <c r="P37" s="773"/>
      <c r="Q37" s="773"/>
      <c r="R37" s="773"/>
      <c r="S37" s="773"/>
      <c r="T37" s="773"/>
      <c r="U37" s="773"/>
      <c r="V37" s="773"/>
      <c r="W37" s="773"/>
      <c r="X37" s="773"/>
      <c r="Y37" s="773"/>
      <c r="Z37" s="773"/>
      <c r="AA37" s="773"/>
      <c r="AB37" s="773"/>
      <c r="AC37" s="773"/>
      <c r="AD37" s="773"/>
      <c r="AE37" s="773"/>
      <c r="AF37" s="773"/>
      <c r="AG37" s="773"/>
      <c r="AH37" s="773"/>
      <c r="AI37" s="773"/>
      <c r="AJ37" s="773"/>
      <c r="AK37" s="773"/>
      <c r="AL37" s="773"/>
      <c r="AM37" s="773"/>
      <c r="AN37" s="773"/>
      <c r="AO37" s="773"/>
      <c r="AP37" s="773"/>
      <c r="AQ37" s="773"/>
      <c r="AR37" s="773"/>
      <c r="AS37" s="773"/>
      <c r="AT37" s="773"/>
      <c r="AU37" s="773"/>
      <c r="AV37" s="773"/>
      <c r="AW37" s="773"/>
      <c r="AX37" s="787">
        <f ca="1">Z10</f>
        <v>57.112066666666664</v>
      </c>
      <c r="AY37" s="787">
        <f ca="1">AZ10</f>
        <v>256.34248153424079</v>
      </c>
      <c r="AZ37" s="773"/>
      <c r="BA37" s="773"/>
      <c r="BB37" s="773"/>
      <c r="BC37" s="773"/>
      <c r="BD37" s="773"/>
      <c r="BE37" s="773"/>
      <c r="BF37" s="773"/>
      <c r="BG37" s="773"/>
      <c r="BH37" s="773"/>
      <c r="BI37" s="773"/>
      <c r="BJ37" s="773"/>
    </row>
    <row r="38" spans="1:62" ht="12.75" x14ac:dyDescent="0.2">
      <c r="A38" s="773"/>
      <c r="B38" s="773"/>
      <c r="C38" s="773"/>
      <c r="D38" s="773"/>
      <c r="E38" s="773"/>
      <c r="F38" s="773"/>
      <c r="G38" s="773"/>
      <c r="H38" s="773"/>
      <c r="I38" s="773"/>
      <c r="J38" s="773"/>
      <c r="K38" s="773"/>
      <c r="L38" s="773"/>
      <c r="M38" s="773"/>
      <c r="N38" s="773"/>
      <c r="O38" s="773"/>
      <c r="P38" s="773"/>
      <c r="Q38" s="773"/>
      <c r="R38" s="773"/>
      <c r="S38" s="773"/>
      <c r="T38" s="773"/>
      <c r="U38" s="773"/>
      <c r="V38" s="773"/>
      <c r="W38" s="773"/>
      <c r="X38" s="773"/>
      <c r="Y38" s="773"/>
      <c r="Z38" s="773"/>
      <c r="AA38" s="773"/>
      <c r="AB38" s="773"/>
      <c r="AC38" s="773"/>
      <c r="AD38" s="773"/>
      <c r="AE38" s="773"/>
      <c r="AF38" s="773"/>
      <c r="AG38" s="773"/>
      <c r="AH38" s="773"/>
      <c r="AI38" s="773"/>
      <c r="AJ38" s="773"/>
      <c r="AK38" s="773"/>
      <c r="AL38" s="773"/>
      <c r="AM38" s="773"/>
      <c r="AN38" s="773"/>
      <c r="AO38" s="773"/>
      <c r="AP38" s="773"/>
      <c r="AQ38" s="773"/>
      <c r="AR38" s="773"/>
      <c r="AS38" s="773"/>
      <c r="AT38" s="773"/>
      <c r="AU38" s="773"/>
      <c r="AV38" s="773"/>
      <c r="AW38" s="773"/>
      <c r="AX38" s="773"/>
      <c r="AY38" s="773"/>
      <c r="AZ38" s="773"/>
      <c r="BA38" s="773"/>
      <c r="BB38" s="773"/>
      <c r="BC38" s="773"/>
      <c r="BD38" s="773"/>
      <c r="BE38" s="773"/>
      <c r="BF38" s="773"/>
      <c r="BG38" s="773"/>
      <c r="BH38" s="773"/>
      <c r="BI38" s="773"/>
      <c r="BJ38" s="773"/>
    </row>
    <row r="39" spans="1:62" ht="12.75" x14ac:dyDescent="0.2">
      <c r="A39" s="773"/>
      <c r="B39" s="773"/>
      <c r="C39" s="773"/>
      <c r="D39" s="773"/>
      <c r="E39" s="773"/>
      <c r="F39" s="773"/>
      <c r="G39" s="773"/>
      <c r="H39" s="773"/>
      <c r="I39" s="773"/>
      <c r="J39" s="773"/>
      <c r="K39" s="773"/>
      <c r="L39" s="773"/>
      <c r="M39" s="773"/>
      <c r="N39" s="773"/>
      <c r="O39" s="773"/>
      <c r="P39" s="773"/>
      <c r="Q39" s="773"/>
      <c r="R39" s="773"/>
      <c r="S39" s="773"/>
      <c r="T39" s="773"/>
      <c r="U39" s="773"/>
      <c r="V39" s="773"/>
      <c r="W39" s="773"/>
      <c r="X39" s="773"/>
      <c r="Y39" s="773"/>
      <c r="Z39" s="773"/>
      <c r="AA39" s="773"/>
      <c r="AB39" s="773"/>
      <c r="AC39" s="773"/>
      <c r="AD39" s="773"/>
      <c r="AE39" s="773"/>
      <c r="AF39" s="773"/>
      <c r="AG39" s="773"/>
      <c r="AH39" s="773"/>
      <c r="AI39" s="773"/>
      <c r="AJ39" s="773"/>
      <c r="AK39" s="773"/>
      <c r="AL39" s="773"/>
      <c r="AM39" s="773"/>
      <c r="AN39" s="773"/>
      <c r="AO39" s="773"/>
      <c r="AP39" s="773"/>
      <c r="AQ39" s="773"/>
      <c r="AR39" s="773"/>
      <c r="AS39" s="773"/>
      <c r="AT39" s="773"/>
      <c r="AU39" s="773"/>
      <c r="AV39" s="773"/>
      <c r="AW39" s="773"/>
      <c r="AX39" s="773"/>
      <c r="AY39" s="773"/>
      <c r="AZ39" s="773"/>
      <c r="BA39" s="773"/>
      <c r="BB39" s="773"/>
      <c r="BC39" s="773"/>
      <c r="BD39" s="773"/>
      <c r="BE39" s="773"/>
      <c r="BF39" s="773"/>
      <c r="BG39" s="773"/>
      <c r="BH39" s="773"/>
      <c r="BI39" s="773"/>
      <c r="BJ39" s="773"/>
    </row>
    <row r="40" spans="1:62" ht="12.75" x14ac:dyDescent="0.2">
      <c r="A40" s="773"/>
      <c r="B40" s="773"/>
      <c r="C40" s="773"/>
      <c r="D40" s="773"/>
      <c r="E40" s="773"/>
      <c r="F40" s="773"/>
      <c r="G40" s="773"/>
      <c r="H40" s="773"/>
      <c r="I40" s="773"/>
      <c r="J40" s="773"/>
      <c r="K40" s="773"/>
      <c r="L40" s="773"/>
      <c r="M40" s="773"/>
      <c r="N40" s="773"/>
      <c r="O40" s="773"/>
      <c r="P40" s="773"/>
      <c r="Q40" s="773"/>
      <c r="R40" s="773"/>
      <c r="S40" s="773"/>
      <c r="T40" s="773"/>
      <c r="U40" s="773"/>
      <c r="V40" s="773"/>
      <c r="W40" s="773"/>
      <c r="X40" s="773"/>
      <c r="Y40" s="773"/>
      <c r="Z40" s="773"/>
      <c r="AA40" s="773"/>
      <c r="AB40" s="773"/>
      <c r="AC40" s="773"/>
      <c r="AD40" s="773"/>
      <c r="AE40" s="773"/>
      <c r="AF40" s="773"/>
      <c r="AG40" s="773"/>
      <c r="AH40" s="773"/>
      <c r="AI40" s="773"/>
      <c r="AJ40" s="773"/>
      <c r="AK40" s="773"/>
      <c r="AL40" s="773"/>
      <c r="AM40" s="773"/>
      <c r="AN40" s="773"/>
      <c r="AO40" s="773"/>
      <c r="AP40" s="773"/>
      <c r="AQ40" s="773"/>
      <c r="AR40" s="773"/>
      <c r="AS40" s="773"/>
      <c r="AT40" s="773"/>
      <c r="AU40" s="773"/>
      <c r="AV40" s="773"/>
      <c r="AW40" s="773"/>
      <c r="AX40" s="773"/>
      <c r="AY40" s="773"/>
      <c r="AZ40" s="773"/>
      <c r="BA40" s="773"/>
      <c r="BB40" s="773"/>
      <c r="BC40" s="773"/>
      <c r="BD40" s="773"/>
      <c r="BE40" s="773"/>
      <c r="BF40" s="773"/>
      <c r="BG40" s="773"/>
      <c r="BH40" s="773"/>
      <c r="BI40" s="773"/>
      <c r="BJ40" s="773"/>
    </row>
    <row r="41" spans="1:62" ht="12.75" x14ac:dyDescent="0.2">
      <c r="A41" s="773"/>
      <c r="B41" s="773"/>
      <c r="C41" s="773"/>
      <c r="D41" s="773"/>
      <c r="E41" s="773"/>
      <c r="F41" s="773"/>
      <c r="G41" s="773"/>
      <c r="H41" s="773"/>
      <c r="I41" s="773"/>
      <c r="J41" s="773"/>
      <c r="K41" s="773"/>
      <c r="L41" s="773"/>
      <c r="M41" s="773"/>
      <c r="N41" s="773"/>
      <c r="O41" s="773"/>
      <c r="P41" s="773"/>
      <c r="Q41" s="773"/>
      <c r="R41" s="773"/>
      <c r="S41" s="773"/>
      <c r="T41" s="773"/>
      <c r="U41" s="773"/>
      <c r="V41" s="773"/>
      <c r="W41" s="773"/>
      <c r="X41" s="773"/>
      <c r="Y41" s="773"/>
      <c r="Z41" s="773"/>
      <c r="AA41" s="773"/>
      <c r="AB41" s="773"/>
      <c r="AC41" s="773"/>
      <c r="AD41" s="773"/>
      <c r="AE41" s="773"/>
      <c r="AF41" s="773"/>
      <c r="AG41" s="773"/>
      <c r="AH41" s="773"/>
      <c r="AI41" s="773"/>
      <c r="AJ41" s="773"/>
      <c r="AK41" s="773"/>
      <c r="AL41" s="773"/>
      <c r="AM41" s="773"/>
      <c r="AN41" s="773"/>
      <c r="AO41" s="773"/>
      <c r="AP41" s="773"/>
      <c r="AQ41" s="773"/>
      <c r="AR41" s="773"/>
      <c r="AS41" s="773"/>
      <c r="AT41" s="773"/>
      <c r="AU41" s="773"/>
      <c r="AV41" s="773"/>
      <c r="AW41" s="773"/>
      <c r="AX41" s="773"/>
      <c r="AY41" s="773"/>
      <c r="AZ41" s="773"/>
      <c r="BA41" s="773"/>
      <c r="BB41" s="773"/>
      <c r="BC41" s="773"/>
      <c r="BD41" s="773"/>
      <c r="BE41" s="773"/>
      <c r="BF41" s="773"/>
      <c r="BG41" s="773"/>
      <c r="BH41" s="773"/>
      <c r="BI41" s="773"/>
      <c r="BJ41" s="773"/>
    </row>
    <row r="42" spans="1:62" ht="12.75" x14ac:dyDescent="0.2">
      <c r="A42" s="773"/>
      <c r="B42" s="773"/>
      <c r="C42" s="773"/>
      <c r="D42" s="773"/>
      <c r="E42" s="773"/>
      <c r="F42" s="773"/>
      <c r="G42" s="773"/>
      <c r="H42" s="773"/>
      <c r="I42" s="773"/>
      <c r="J42" s="773"/>
      <c r="K42" s="773"/>
      <c r="L42" s="773"/>
      <c r="M42" s="773"/>
      <c r="N42" s="773"/>
      <c r="O42" s="773"/>
      <c r="P42" s="773"/>
      <c r="Q42" s="773"/>
      <c r="R42" s="773"/>
      <c r="S42" s="773"/>
      <c r="T42" s="773"/>
      <c r="U42" s="773"/>
      <c r="V42" s="773"/>
      <c r="W42" s="773"/>
      <c r="X42" s="773"/>
      <c r="Y42" s="773"/>
      <c r="Z42" s="773"/>
      <c r="AA42" s="773"/>
      <c r="AB42" s="773"/>
      <c r="AC42" s="773"/>
      <c r="AD42" s="773"/>
      <c r="AE42" s="773"/>
      <c r="AF42" s="773"/>
      <c r="AG42" s="773"/>
      <c r="AH42" s="773"/>
      <c r="AI42" s="773"/>
      <c r="AJ42" s="773"/>
      <c r="AK42" s="773"/>
      <c r="AL42" s="773"/>
      <c r="AM42" s="773"/>
      <c r="AN42" s="773"/>
      <c r="AO42" s="773"/>
      <c r="AP42" s="773"/>
      <c r="AQ42" s="773"/>
      <c r="AR42" s="773"/>
      <c r="AS42" s="773"/>
      <c r="AT42" s="773"/>
      <c r="AU42" s="773"/>
      <c r="AV42" s="773"/>
      <c r="AW42" s="773"/>
      <c r="AX42" s="773"/>
      <c r="AY42" s="773"/>
      <c r="AZ42" s="773"/>
      <c r="BA42" s="773"/>
      <c r="BB42" s="773"/>
      <c r="BC42" s="773"/>
      <c r="BD42" s="773"/>
      <c r="BE42" s="773"/>
      <c r="BF42" s="773"/>
      <c r="BG42" s="773"/>
      <c r="BH42" s="773"/>
      <c r="BI42" s="773"/>
      <c r="BJ42" s="773"/>
    </row>
    <row r="43" spans="1:62" ht="12.75" x14ac:dyDescent="0.2">
      <c r="A43" s="773"/>
      <c r="B43" s="773"/>
      <c r="C43" s="773"/>
      <c r="D43" s="773"/>
      <c r="E43" s="773"/>
      <c r="F43" s="773"/>
      <c r="G43" s="773"/>
      <c r="H43" s="773"/>
      <c r="I43" s="773"/>
      <c r="J43" s="773"/>
      <c r="K43" s="773"/>
      <c r="L43" s="773"/>
      <c r="M43" s="773"/>
      <c r="N43" s="773"/>
      <c r="O43" s="773"/>
      <c r="P43" s="773"/>
      <c r="Q43" s="773"/>
      <c r="R43" s="773"/>
      <c r="S43" s="773"/>
      <c r="T43" s="773"/>
      <c r="U43" s="773"/>
      <c r="V43" s="773"/>
      <c r="W43" s="773"/>
      <c r="X43" s="773"/>
      <c r="Y43" s="773"/>
      <c r="Z43" s="773"/>
      <c r="AA43" s="773"/>
      <c r="AB43" s="773"/>
      <c r="AC43" s="773"/>
      <c r="AD43" s="773"/>
      <c r="AE43" s="773"/>
      <c r="AF43" s="773"/>
      <c r="AG43" s="773"/>
      <c r="AH43" s="773"/>
      <c r="AI43" s="773"/>
      <c r="AJ43" s="773"/>
      <c r="AK43" s="773"/>
      <c r="AL43" s="773"/>
      <c r="AM43" s="773"/>
      <c r="AN43" s="773"/>
      <c r="AO43" s="773"/>
      <c r="AP43" s="773"/>
      <c r="AQ43" s="773"/>
      <c r="AR43" s="773"/>
      <c r="AS43" s="773"/>
      <c r="AT43" s="773"/>
      <c r="AU43" s="773"/>
      <c r="AV43" s="773"/>
      <c r="AW43" s="773"/>
      <c r="AX43" s="773"/>
      <c r="AY43" s="773"/>
      <c r="AZ43" s="773"/>
      <c r="BA43" s="773"/>
      <c r="BB43" s="773"/>
      <c r="BC43" s="773"/>
      <c r="BD43" s="773"/>
      <c r="BE43" s="773"/>
      <c r="BF43" s="773"/>
      <c r="BG43" s="773"/>
      <c r="BH43" s="773"/>
      <c r="BI43" s="773"/>
      <c r="BJ43" s="773"/>
    </row>
    <row r="44" spans="1:62" ht="12.75" x14ac:dyDescent="0.2">
      <c r="A44" s="773"/>
      <c r="B44" s="773"/>
      <c r="C44" s="773"/>
      <c r="D44" s="773"/>
      <c r="E44" s="773"/>
      <c r="F44" s="773"/>
      <c r="G44" s="773"/>
      <c r="H44" s="773"/>
      <c r="I44" s="773"/>
      <c r="J44" s="773"/>
      <c r="K44" s="773"/>
      <c r="L44" s="773"/>
      <c r="M44" s="773"/>
      <c r="N44" s="773"/>
      <c r="O44" s="773"/>
      <c r="P44" s="773"/>
      <c r="Q44" s="773"/>
      <c r="R44" s="773"/>
      <c r="S44" s="773"/>
      <c r="T44" s="773"/>
      <c r="U44" s="773"/>
      <c r="V44" s="773"/>
      <c r="W44" s="773"/>
      <c r="X44" s="773"/>
      <c r="Y44" s="773"/>
      <c r="Z44" s="773"/>
      <c r="AA44" s="773"/>
      <c r="AB44" s="773"/>
      <c r="AC44" s="773"/>
      <c r="AD44" s="773"/>
      <c r="AE44" s="773"/>
      <c r="AF44" s="773"/>
      <c r="AG44" s="773"/>
      <c r="AH44" s="773"/>
      <c r="AI44" s="773"/>
      <c r="AJ44" s="773"/>
      <c r="AK44" s="773"/>
      <c r="AL44" s="773"/>
      <c r="AM44" s="773"/>
      <c r="AN44" s="773"/>
      <c r="AO44" s="773"/>
      <c r="AP44" s="773"/>
      <c r="AQ44" s="773"/>
      <c r="AR44" s="773"/>
      <c r="AS44" s="773"/>
      <c r="AT44" s="773"/>
      <c r="AU44" s="773"/>
      <c r="AV44" s="773"/>
      <c r="AW44" s="773"/>
      <c r="AX44" s="773"/>
      <c r="AY44" s="773"/>
      <c r="AZ44" s="773"/>
      <c r="BA44" s="773"/>
      <c r="BB44" s="773"/>
      <c r="BC44" s="773"/>
      <c r="BD44" s="773"/>
      <c r="BE44" s="773"/>
      <c r="BF44" s="773"/>
      <c r="BG44" s="773"/>
      <c r="BH44" s="773"/>
      <c r="BI44" s="773"/>
      <c r="BJ44" s="773"/>
    </row>
    <row r="45" spans="1:62" ht="12.75" x14ac:dyDescent="0.2">
      <c r="A45" s="773"/>
      <c r="B45" s="773"/>
      <c r="C45" s="773"/>
      <c r="D45" s="773"/>
      <c r="E45" s="773"/>
      <c r="F45" s="773"/>
      <c r="G45" s="773"/>
      <c r="H45" s="773"/>
      <c r="I45" s="773"/>
      <c r="J45" s="773"/>
      <c r="K45" s="773"/>
      <c r="L45" s="773"/>
      <c r="M45" s="773"/>
      <c r="N45" s="773"/>
      <c r="O45" s="773"/>
      <c r="P45" s="773"/>
      <c r="Q45" s="773"/>
      <c r="R45" s="773"/>
      <c r="S45" s="773"/>
      <c r="T45" s="773"/>
      <c r="U45" s="773"/>
      <c r="V45" s="773"/>
      <c r="W45" s="773"/>
      <c r="X45" s="773"/>
      <c r="Y45" s="773"/>
      <c r="Z45" s="773"/>
      <c r="AA45" s="773"/>
      <c r="AB45" s="773"/>
      <c r="AC45" s="773"/>
      <c r="AD45" s="773"/>
      <c r="AE45" s="773"/>
      <c r="AF45" s="773"/>
      <c r="AG45" s="773"/>
      <c r="AH45" s="773"/>
      <c r="AI45" s="773"/>
      <c r="AJ45" s="773"/>
      <c r="AK45" s="773"/>
      <c r="AL45" s="773"/>
      <c r="AM45" s="773"/>
      <c r="AN45" s="773"/>
      <c r="AO45" s="773"/>
      <c r="AP45" s="773"/>
      <c r="AQ45" s="773"/>
      <c r="AR45" s="773"/>
      <c r="AS45" s="773"/>
      <c r="AT45" s="773"/>
      <c r="AU45" s="773"/>
      <c r="AV45" s="773"/>
      <c r="AW45" s="773"/>
      <c r="AX45" s="773"/>
      <c r="AY45" s="773"/>
      <c r="AZ45" s="773"/>
      <c r="BA45" s="773"/>
      <c r="BB45" s="773"/>
      <c r="BC45" s="773"/>
      <c r="BD45" s="773"/>
      <c r="BE45" s="773"/>
      <c r="BF45" s="773"/>
      <c r="BG45" s="773"/>
      <c r="BH45" s="773"/>
      <c r="BI45" s="773"/>
      <c r="BJ45" s="773"/>
    </row>
    <row r="46" spans="1:62" ht="12.75" x14ac:dyDescent="0.2">
      <c r="A46" s="773"/>
      <c r="B46" s="773"/>
      <c r="C46" s="773"/>
      <c r="D46" s="773"/>
      <c r="E46" s="773"/>
      <c r="F46" s="773"/>
      <c r="G46" s="773"/>
      <c r="H46" s="773"/>
      <c r="I46" s="773"/>
      <c r="J46" s="773"/>
      <c r="K46" s="773"/>
      <c r="L46" s="773"/>
      <c r="M46" s="773"/>
      <c r="N46" s="773"/>
      <c r="O46" s="773"/>
      <c r="P46" s="773"/>
      <c r="Q46" s="773"/>
      <c r="R46" s="773"/>
      <c r="S46" s="773"/>
      <c r="T46" s="773"/>
      <c r="U46" s="773"/>
      <c r="V46" s="773"/>
      <c r="W46" s="773"/>
      <c r="X46" s="773"/>
      <c r="Y46" s="773"/>
      <c r="Z46" s="773"/>
      <c r="AA46" s="773"/>
      <c r="AB46" s="773"/>
      <c r="AC46" s="773"/>
      <c r="AD46" s="773"/>
      <c r="AE46" s="773"/>
      <c r="AF46" s="773"/>
      <c r="AG46" s="773"/>
      <c r="AH46" s="773"/>
      <c r="AI46" s="773"/>
      <c r="AJ46" s="773"/>
      <c r="AK46" s="773"/>
      <c r="AL46" s="773"/>
      <c r="AM46" s="773"/>
      <c r="AN46" s="773"/>
      <c r="AO46" s="773"/>
      <c r="AP46" s="773"/>
      <c r="AQ46" s="773"/>
      <c r="AR46" s="773"/>
      <c r="AS46" s="773"/>
      <c r="AT46" s="773"/>
      <c r="AU46" s="773"/>
      <c r="AV46" s="773"/>
      <c r="AW46" s="773"/>
      <c r="AX46" s="773"/>
      <c r="AY46" s="773"/>
      <c r="AZ46" s="773"/>
      <c r="BA46" s="773"/>
      <c r="BB46" s="773"/>
      <c r="BC46" s="773"/>
      <c r="BD46" s="773"/>
      <c r="BE46" s="773"/>
      <c r="BF46" s="773"/>
      <c r="BG46" s="773"/>
      <c r="BH46" s="773"/>
      <c r="BI46" s="773"/>
      <c r="BJ46" s="773"/>
    </row>
    <row r="47" spans="1:62" ht="12.75" x14ac:dyDescent="0.2">
      <c r="A47" s="773"/>
      <c r="B47" s="773"/>
      <c r="C47" s="773"/>
      <c r="D47" s="773"/>
      <c r="E47" s="773"/>
      <c r="F47" s="773"/>
      <c r="G47" s="773"/>
      <c r="H47" s="773"/>
      <c r="I47" s="773"/>
      <c r="J47" s="773"/>
      <c r="K47" s="773"/>
      <c r="L47" s="773"/>
      <c r="M47" s="773"/>
      <c r="N47" s="773"/>
      <c r="O47" s="773"/>
      <c r="P47" s="773"/>
      <c r="Q47" s="773"/>
      <c r="R47" s="773"/>
      <c r="S47" s="773"/>
      <c r="T47" s="773"/>
      <c r="U47" s="773"/>
      <c r="V47" s="773"/>
      <c r="W47" s="773"/>
      <c r="X47" s="773"/>
      <c r="Y47" s="773"/>
      <c r="Z47" s="773"/>
      <c r="AA47" s="773"/>
      <c r="AB47" s="773"/>
      <c r="AC47" s="773"/>
      <c r="AD47" s="773"/>
      <c r="AE47" s="773"/>
      <c r="AF47" s="773"/>
      <c r="AG47" s="773"/>
      <c r="AH47" s="773"/>
      <c r="AI47" s="773"/>
      <c r="AJ47" s="773"/>
      <c r="AK47" s="773"/>
      <c r="AL47" s="773"/>
      <c r="AM47" s="773"/>
      <c r="AN47" s="773"/>
      <c r="AO47" s="773"/>
      <c r="AP47" s="773"/>
      <c r="AQ47" s="773"/>
      <c r="AR47" s="773"/>
      <c r="AS47" s="773"/>
      <c r="AT47" s="773"/>
      <c r="AU47" s="773"/>
      <c r="AV47" s="773"/>
      <c r="AW47" s="773"/>
      <c r="AX47" s="773"/>
      <c r="AY47" s="773"/>
      <c r="AZ47" s="773"/>
      <c r="BA47" s="773"/>
      <c r="BB47" s="773"/>
      <c r="BC47" s="773"/>
      <c r="BD47" s="773"/>
      <c r="BE47" s="773"/>
      <c r="BF47" s="773"/>
      <c r="BG47" s="773"/>
      <c r="BH47" s="773"/>
      <c r="BI47" s="773"/>
      <c r="BJ47" s="773"/>
    </row>
    <row r="48" spans="1:62" ht="12.75" x14ac:dyDescent="0.2">
      <c r="A48" s="773"/>
      <c r="B48" s="773"/>
      <c r="C48" s="773"/>
      <c r="D48" s="773"/>
      <c r="E48" s="773"/>
      <c r="F48" s="773"/>
      <c r="G48" s="773"/>
      <c r="H48" s="773"/>
      <c r="I48" s="773"/>
      <c r="J48" s="773"/>
      <c r="K48" s="773"/>
      <c r="L48" s="773"/>
      <c r="M48" s="773"/>
      <c r="N48" s="773"/>
      <c r="O48" s="773"/>
      <c r="P48" s="773"/>
      <c r="Q48" s="773"/>
      <c r="R48" s="773"/>
      <c r="S48" s="773"/>
      <c r="T48" s="773"/>
      <c r="U48" s="773"/>
      <c r="V48" s="773"/>
      <c r="W48" s="773"/>
      <c r="X48" s="773"/>
      <c r="Y48" s="773"/>
      <c r="Z48" s="773"/>
      <c r="AA48" s="773"/>
      <c r="AB48" s="773"/>
      <c r="AC48" s="773"/>
      <c r="AD48" s="773"/>
      <c r="AE48" s="773"/>
      <c r="AF48" s="773"/>
      <c r="AG48" s="773"/>
      <c r="AH48" s="773"/>
      <c r="AI48" s="773"/>
      <c r="AJ48" s="773"/>
      <c r="AK48" s="773"/>
      <c r="AL48" s="773"/>
      <c r="AM48" s="773"/>
      <c r="AN48" s="773"/>
      <c r="AO48" s="773"/>
      <c r="AP48" s="773"/>
      <c r="AQ48" s="773"/>
      <c r="AR48" s="773"/>
      <c r="AS48" s="773"/>
      <c r="AT48" s="773"/>
      <c r="AU48" s="773"/>
      <c r="AV48" s="773"/>
      <c r="AW48" s="773"/>
      <c r="AX48" s="773"/>
      <c r="AY48" s="773"/>
      <c r="AZ48" s="773"/>
      <c r="BA48" s="773"/>
      <c r="BB48" s="773"/>
      <c r="BC48" s="773"/>
      <c r="BD48" s="773"/>
      <c r="BE48" s="773"/>
      <c r="BF48" s="773"/>
      <c r="BG48" s="773"/>
      <c r="BH48" s="773"/>
      <c r="BI48" s="773"/>
      <c r="BJ48" s="773"/>
    </row>
    <row r="49" spans="1:62" ht="12.75" x14ac:dyDescent="0.2">
      <c r="A49" s="773"/>
      <c r="B49" s="773"/>
      <c r="C49" s="773"/>
      <c r="D49" s="773"/>
      <c r="E49" s="773"/>
      <c r="F49" s="773"/>
      <c r="G49" s="773"/>
      <c r="H49" s="773"/>
      <c r="I49" s="773"/>
      <c r="J49" s="773"/>
      <c r="K49" s="773"/>
      <c r="L49" s="773"/>
      <c r="M49" s="773"/>
      <c r="N49" s="773"/>
      <c r="O49" s="773"/>
      <c r="P49" s="773"/>
      <c r="Q49" s="773"/>
      <c r="R49" s="773"/>
      <c r="S49" s="773"/>
      <c r="T49" s="773"/>
      <c r="U49" s="773"/>
      <c r="V49" s="773"/>
      <c r="W49" s="773"/>
      <c r="X49" s="773"/>
      <c r="Y49" s="773"/>
      <c r="Z49" s="773"/>
      <c r="AA49" s="773"/>
      <c r="AB49" s="773"/>
      <c r="AC49" s="773"/>
      <c r="AD49" s="773"/>
      <c r="AE49" s="773"/>
      <c r="AF49" s="773"/>
      <c r="AG49" s="773"/>
      <c r="AH49" s="773"/>
      <c r="AI49" s="773"/>
      <c r="AJ49" s="773"/>
      <c r="AK49" s="773"/>
      <c r="AL49" s="773"/>
      <c r="AM49" s="773"/>
      <c r="AN49" s="773"/>
      <c r="AO49" s="773"/>
      <c r="AP49" s="773"/>
      <c r="AQ49" s="773"/>
      <c r="AR49" s="773"/>
      <c r="AS49" s="773"/>
      <c r="AT49" s="773"/>
      <c r="AU49" s="773"/>
      <c r="AV49" s="773"/>
      <c r="AW49" s="773"/>
      <c r="AX49" s="773"/>
      <c r="AY49" s="773"/>
      <c r="AZ49" s="773"/>
      <c r="BA49" s="773"/>
      <c r="BB49" s="773"/>
      <c r="BC49" s="773"/>
      <c r="BD49" s="773"/>
      <c r="BE49" s="773"/>
      <c r="BF49" s="773"/>
      <c r="BG49" s="773"/>
      <c r="BH49" s="773"/>
      <c r="BI49" s="773"/>
      <c r="BJ49" s="773"/>
    </row>
    <row r="50" spans="1:62" ht="12.75" x14ac:dyDescent="0.2">
      <c r="A50" s="773"/>
      <c r="B50" s="773"/>
      <c r="C50" s="773"/>
      <c r="D50" s="773"/>
      <c r="E50" s="773"/>
      <c r="F50" s="773"/>
      <c r="G50" s="773"/>
      <c r="H50" s="773"/>
      <c r="I50" s="773"/>
      <c r="J50" s="773"/>
      <c r="K50" s="773"/>
      <c r="L50" s="773"/>
      <c r="M50" s="773"/>
      <c r="N50" s="773"/>
      <c r="O50" s="773"/>
      <c r="P50" s="773"/>
      <c r="Q50" s="773"/>
      <c r="R50" s="773"/>
      <c r="S50" s="773"/>
      <c r="T50" s="773"/>
      <c r="U50" s="773"/>
      <c r="V50" s="773"/>
      <c r="W50" s="773"/>
      <c r="X50" s="773"/>
      <c r="Y50" s="773"/>
      <c r="Z50" s="773"/>
      <c r="AA50" s="773"/>
      <c r="AB50" s="773"/>
      <c r="AC50" s="773"/>
      <c r="AD50" s="773"/>
      <c r="AE50" s="773"/>
      <c r="AF50" s="773"/>
      <c r="AG50" s="773"/>
      <c r="AH50" s="773"/>
      <c r="AI50" s="773"/>
      <c r="AJ50" s="773"/>
      <c r="AK50" s="773"/>
      <c r="AL50" s="773"/>
      <c r="AM50" s="773"/>
      <c r="AN50" s="773"/>
      <c r="AO50" s="773"/>
      <c r="AP50" s="773"/>
      <c r="AQ50" s="773"/>
      <c r="AR50" s="773"/>
      <c r="AS50" s="773"/>
      <c r="AT50" s="773"/>
      <c r="AU50" s="773"/>
      <c r="AV50" s="773"/>
      <c r="AW50" s="773"/>
      <c r="AX50" s="773"/>
      <c r="AY50" s="773"/>
      <c r="AZ50" s="773"/>
      <c r="BA50" s="773"/>
      <c r="BB50" s="773"/>
      <c r="BC50" s="773"/>
      <c r="BD50" s="773"/>
      <c r="BE50" s="773"/>
      <c r="BF50" s="773"/>
      <c r="BG50" s="773"/>
      <c r="BH50" s="773"/>
      <c r="BI50" s="773"/>
      <c r="BJ50" s="773"/>
    </row>
    <row r="51" spans="1:62" ht="12.75" x14ac:dyDescent="0.2">
      <c r="A51" s="773"/>
      <c r="B51" s="773"/>
      <c r="C51" s="773"/>
      <c r="D51" s="773"/>
      <c r="E51" s="773"/>
      <c r="F51" s="773"/>
      <c r="G51" s="773"/>
      <c r="H51" s="773"/>
      <c r="I51" s="773"/>
      <c r="J51" s="773"/>
      <c r="K51" s="773"/>
      <c r="L51" s="773"/>
      <c r="M51" s="773"/>
      <c r="N51" s="773"/>
      <c r="O51" s="773"/>
      <c r="P51" s="773"/>
      <c r="Q51" s="773"/>
      <c r="R51" s="773"/>
      <c r="S51" s="773"/>
      <c r="T51" s="773"/>
      <c r="U51" s="773"/>
      <c r="V51" s="773"/>
      <c r="W51" s="773"/>
      <c r="X51" s="773"/>
      <c r="Y51" s="773"/>
      <c r="Z51" s="773"/>
      <c r="AA51" s="773"/>
      <c r="AB51" s="773"/>
      <c r="AC51" s="773"/>
      <c r="AD51" s="773"/>
      <c r="AE51" s="773"/>
      <c r="AF51" s="773"/>
      <c r="AG51" s="773"/>
      <c r="AH51" s="773"/>
      <c r="AI51" s="773"/>
      <c r="AJ51" s="773"/>
      <c r="AK51" s="773"/>
      <c r="AL51" s="773"/>
      <c r="AM51" s="773"/>
      <c r="AN51" s="773"/>
      <c r="AO51" s="773"/>
      <c r="AP51" s="773"/>
      <c r="AQ51" s="773"/>
      <c r="AR51" s="773"/>
      <c r="AS51" s="773"/>
      <c r="AT51" s="773"/>
      <c r="AU51" s="773"/>
      <c r="AV51" s="773"/>
      <c r="AW51" s="773"/>
      <c r="AX51" s="773"/>
      <c r="AY51" s="773"/>
      <c r="AZ51" s="773"/>
      <c r="BA51" s="773"/>
      <c r="BB51" s="773"/>
      <c r="BC51" s="773"/>
      <c r="BD51" s="773"/>
      <c r="BE51" s="773"/>
      <c r="BF51" s="773"/>
      <c r="BG51" s="773"/>
      <c r="BH51" s="773"/>
      <c r="BI51" s="773"/>
      <c r="BJ51" s="773"/>
    </row>
    <row r="52" spans="1:62" ht="12.75" x14ac:dyDescent="0.2">
      <c r="A52" s="773"/>
      <c r="B52" s="773"/>
      <c r="C52" s="773"/>
      <c r="D52" s="773"/>
      <c r="E52" s="773"/>
      <c r="F52" s="773"/>
      <c r="G52" s="773"/>
      <c r="H52" s="773"/>
      <c r="I52" s="773"/>
      <c r="J52" s="773"/>
      <c r="K52" s="773"/>
      <c r="L52" s="773"/>
      <c r="M52" s="773"/>
      <c r="N52" s="773"/>
      <c r="O52" s="773"/>
      <c r="P52" s="773"/>
      <c r="Q52" s="773"/>
      <c r="R52" s="773"/>
      <c r="S52" s="773"/>
      <c r="T52" s="773"/>
      <c r="U52" s="773"/>
      <c r="V52" s="773"/>
      <c r="W52" s="773"/>
      <c r="X52" s="773"/>
      <c r="Y52" s="773"/>
      <c r="Z52" s="773"/>
      <c r="AA52" s="773"/>
      <c r="AB52" s="773"/>
      <c r="AC52" s="773"/>
      <c r="AD52" s="773"/>
      <c r="AE52" s="773"/>
      <c r="AF52" s="773"/>
      <c r="AG52" s="773"/>
      <c r="AH52" s="773"/>
      <c r="AI52" s="773"/>
      <c r="AJ52" s="773"/>
      <c r="AK52" s="773"/>
      <c r="AL52" s="773"/>
      <c r="AM52" s="773"/>
      <c r="AN52" s="773"/>
      <c r="AO52" s="773"/>
      <c r="AP52" s="773"/>
      <c r="AQ52" s="773"/>
      <c r="AR52" s="773"/>
      <c r="AS52" s="773"/>
      <c r="AT52" s="773"/>
      <c r="AU52" s="773"/>
      <c r="AV52" s="773"/>
      <c r="AW52" s="773"/>
      <c r="AX52" s="773"/>
      <c r="AY52" s="773"/>
      <c r="AZ52" s="773"/>
      <c r="BA52" s="773"/>
      <c r="BB52" s="773"/>
      <c r="BC52" s="773"/>
      <c r="BD52" s="773"/>
      <c r="BE52" s="773"/>
      <c r="BF52" s="773"/>
      <c r="BG52" s="773"/>
      <c r="BH52" s="773"/>
      <c r="BI52" s="773"/>
      <c r="BJ52" s="773"/>
    </row>
    <row r="53" spans="1:62" ht="12.75" x14ac:dyDescent="0.2">
      <c r="A53" s="1020" t="s">
        <v>1582</v>
      </c>
      <c r="B53" s="837"/>
      <c r="C53" s="837"/>
      <c r="D53" s="837"/>
      <c r="E53" s="837"/>
      <c r="F53" s="837"/>
      <c r="G53" s="837"/>
      <c r="H53" s="837"/>
      <c r="I53" s="837"/>
      <c r="J53" s="837"/>
      <c r="K53" s="837"/>
      <c r="L53" s="837"/>
      <c r="M53" s="837"/>
      <c r="N53" s="837"/>
      <c r="O53" s="837"/>
      <c r="P53" s="837"/>
      <c r="Q53" s="837"/>
      <c r="R53" s="837"/>
      <c r="S53" s="837"/>
      <c r="T53" s="837"/>
      <c r="U53" s="837"/>
      <c r="V53" s="837"/>
      <c r="W53" s="837"/>
      <c r="X53" s="837"/>
      <c r="Y53" s="837"/>
      <c r="Z53" s="837"/>
      <c r="AA53" s="837"/>
      <c r="AB53" s="837"/>
      <c r="AC53" s="837"/>
      <c r="AD53" s="837"/>
      <c r="AE53" s="837"/>
      <c r="AF53" s="1020" t="s">
        <v>1582</v>
      </c>
      <c r="AG53" s="837"/>
      <c r="AH53" s="837"/>
      <c r="AI53" s="837"/>
      <c r="AJ53" s="837"/>
      <c r="AK53" s="837"/>
      <c r="AL53" s="837"/>
      <c r="AM53" s="837"/>
      <c r="AN53" s="837"/>
      <c r="AO53" s="837"/>
      <c r="AP53" s="837"/>
      <c r="AQ53" s="837"/>
      <c r="AR53" s="837"/>
      <c r="AS53" s="837"/>
      <c r="AT53" s="837"/>
      <c r="AU53" s="837"/>
      <c r="AV53" s="837"/>
      <c r="AW53" s="837"/>
      <c r="AX53" s="837"/>
      <c r="AY53" s="837"/>
      <c r="AZ53" s="837"/>
      <c r="BA53" s="837"/>
      <c r="BB53" s="837"/>
      <c r="BC53" s="837"/>
      <c r="BD53" s="837"/>
      <c r="BE53" s="837"/>
      <c r="BF53" s="837"/>
      <c r="BG53" s="837"/>
      <c r="BH53" s="837"/>
      <c r="BI53" s="837"/>
      <c r="BJ53" s="837"/>
    </row>
    <row r="54" spans="1:62" ht="15.75" customHeight="1" x14ac:dyDescent="0.2">
      <c r="A54" s="837"/>
      <c r="B54" s="837"/>
      <c r="C54" s="837"/>
      <c r="D54" s="837"/>
      <c r="E54" s="837"/>
      <c r="F54" s="837"/>
      <c r="G54" s="837"/>
      <c r="H54" s="837"/>
      <c r="I54" s="837"/>
      <c r="J54" s="837"/>
      <c r="K54" s="837"/>
      <c r="L54" s="837"/>
      <c r="M54" s="837"/>
      <c r="N54" s="837"/>
      <c r="O54" s="837"/>
      <c r="P54" s="837"/>
      <c r="Q54" s="837"/>
      <c r="R54" s="837"/>
      <c r="S54" s="837"/>
      <c r="T54" s="837"/>
      <c r="U54" s="837"/>
      <c r="V54" s="837"/>
      <c r="W54" s="837"/>
      <c r="X54" s="837"/>
      <c r="Y54" s="837"/>
      <c r="Z54" s="837"/>
      <c r="AA54" s="837"/>
      <c r="AB54" s="837"/>
      <c r="AC54" s="837"/>
      <c r="AD54" s="837"/>
      <c r="AE54" s="837"/>
      <c r="AF54" s="837"/>
      <c r="AG54" s="837"/>
      <c r="AH54" s="837"/>
      <c r="AI54" s="837"/>
      <c r="AJ54" s="837"/>
      <c r="AK54" s="837"/>
      <c r="AL54" s="837"/>
      <c r="AM54" s="837"/>
      <c r="AN54" s="837"/>
      <c r="AO54" s="837"/>
      <c r="AP54" s="837"/>
      <c r="AQ54" s="837"/>
      <c r="AR54" s="837"/>
      <c r="AS54" s="837"/>
      <c r="AT54" s="837"/>
      <c r="AU54" s="837"/>
      <c r="AV54" s="837"/>
      <c r="AW54" s="837"/>
      <c r="AX54" s="837"/>
      <c r="AY54" s="837"/>
      <c r="AZ54" s="837"/>
      <c r="BA54" s="837"/>
      <c r="BB54" s="837"/>
      <c r="BC54" s="837"/>
      <c r="BD54" s="837"/>
      <c r="BE54" s="837"/>
      <c r="BF54" s="837"/>
      <c r="BG54" s="837"/>
      <c r="BH54" s="837"/>
      <c r="BI54" s="837"/>
      <c r="BJ54" s="837"/>
    </row>
    <row r="55" spans="1:62" ht="12.75" x14ac:dyDescent="0.2">
      <c r="A55" s="1028" t="s">
        <v>1535</v>
      </c>
      <c r="B55" s="840"/>
      <c r="C55" s="840"/>
      <c r="D55" s="840"/>
      <c r="E55" s="840"/>
      <c r="F55" s="840"/>
      <c r="G55" s="840"/>
      <c r="H55" s="840"/>
      <c r="I55" s="840"/>
      <c r="J55" s="840"/>
      <c r="K55" s="840"/>
      <c r="L55" s="840"/>
      <c r="M55" s="840"/>
      <c r="N55" s="840"/>
      <c r="O55" s="840"/>
      <c r="P55" s="840"/>
      <c r="Q55" s="840"/>
      <c r="R55" s="840"/>
      <c r="S55" s="840"/>
      <c r="T55" s="831"/>
      <c r="U55" s="1025" t="s">
        <v>6</v>
      </c>
      <c r="V55" s="863"/>
      <c r="W55" s="863"/>
      <c r="X55" s="863"/>
      <c r="Y55" s="863"/>
      <c r="Z55" s="863"/>
      <c r="AA55" s="857"/>
      <c r="AB55" s="1026" t="s">
        <v>7</v>
      </c>
      <c r="AC55" s="840"/>
      <c r="AD55" s="840"/>
      <c r="AE55" s="840"/>
      <c r="AF55" s="840"/>
      <c r="AG55" s="840"/>
      <c r="AH55" s="840"/>
      <c r="AI55" s="840"/>
      <c r="AJ55" s="840"/>
      <c r="AK55" s="840"/>
      <c r="AL55" s="840"/>
      <c r="AM55" s="840"/>
      <c r="AN55" s="840"/>
      <c r="AO55" s="840"/>
      <c r="AP55" s="840"/>
      <c r="AQ55" s="840"/>
      <c r="AR55" s="840"/>
      <c r="AS55" s="840"/>
      <c r="AT55" s="840"/>
      <c r="AU55" s="831"/>
      <c r="AV55" s="895" t="s">
        <v>10</v>
      </c>
      <c r="AW55" s="863"/>
      <c r="AX55" s="863"/>
      <c r="AY55" s="863"/>
      <c r="AZ55" s="863"/>
      <c r="BA55" s="863"/>
      <c r="BB55" s="857"/>
      <c r="BC55" s="1016" t="s">
        <v>1536</v>
      </c>
      <c r="BD55" s="863"/>
      <c r="BE55" s="863"/>
      <c r="BF55" s="857"/>
      <c r="BG55" s="985" t="s">
        <v>1537</v>
      </c>
      <c r="BH55" s="863"/>
      <c r="BI55" s="863"/>
      <c r="BJ55" s="857"/>
    </row>
    <row r="56" spans="1:62" ht="12.75" x14ac:dyDescent="0.2">
      <c r="A56" s="1021" t="s">
        <v>75</v>
      </c>
      <c r="B56" s="840"/>
      <c r="C56" s="840"/>
      <c r="D56" s="840"/>
      <c r="E56" s="840"/>
      <c r="F56" s="840"/>
      <c r="G56" s="831"/>
      <c r="H56" s="1029" t="s">
        <v>81</v>
      </c>
      <c r="I56" s="840"/>
      <c r="J56" s="840"/>
      <c r="K56" s="840"/>
      <c r="L56" s="840"/>
      <c r="M56" s="831"/>
      <c r="N56" s="1030" t="s">
        <v>82</v>
      </c>
      <c r="O56" s="840"/>
      <c r="P56" s="840"/>
      <c r="Q56" s="840"/>
      <c r="R56" s="840"/>
      <c r="S56" s="840"/>
      <c r="T56" s="831"/>
      <c r="U56" s="865"/>
      <c r="V56" s="848"/>
      <c r="W56" s="848"/>
      <c r="X56" s="848"/>
      <c r="Y56" s="848"/>
      <c r="Z56" s="848"/>
      <c r="AA56" s="828"/>
      <c r="AB56" s="1024" t="s">
        <v>92</v>
      </c>
      <c r="AC56" s="840"/>
      <c r="AD56" s="840"/>
      <c r="AE56" s="840"/>
      <c r="AF56" s="840"/>
      <c r="AG56" s="840"/>
      <c r="AH56" s="840"/>
      <c r="AI56" s="840"/>
      <c r="AJ56" s="840"/>
      <c r="AK56" s="831"/>
      <c r="AL56" s="1021" t="s">
        <v>101</v>
      </c>
      <c r="AM56" s="840"/>
      <c r="AN56" s="840"/>
      <c r="AO56" s="840"/>
      <c r="AP56" s="840"/>
      <c r="AQ56" s="840"/>
      <c r="AR56" s="840"/>
      <c r="AS56" s="840"/>
      <c r="AT56" s="840"/>
      <c r="AU56" s="831"/>
      <c r="AV56" s="865"/>
      <c r="AW56" s="848"/>
      <c r="AX56" s="848"/>
      <c r="AY56" s="848"/>
      <c r="AZ56" s="848"/>
      <c r="BA56" s="848"/>
      <c r="BB56" s="828"/>
      <c r="BC56" s="864"/>
      <c r="BD56" s="837"/>
      <c r="BE56" s="837"/>
      <c r="BF56" s="838"/>
      <c r="BG56" s="864"/>
      <c r="BH56" s="837"/>
      <c r="BI56" s="837"/>
      <c r="BJ56" s="838"/>
    </row>
    <row r="57" spans="1:62" ht="12.75" x14ac:dyDescent="0.2">
      <c r="A57" s="1015" t="s">
        <v>112</v>
      </c>
      <c r="B57" s="831"/>
      <c r="C57" s="983" t="s">
        <v>113</v>
      </c>
      <c r="D57" s="831"/>
      <c r="E57" s="1033" t="s">
        <v>114</v>
      </c>
      <c r="F57" s="840"/>
      <c r="G57" s="831"/>
      <c r="H57" s="1015" t="s">
        <v>115</v>
      </c>
      <c r="I57" s="840"/>
      <c r="J57" s="831"/>
      <c r="K57" s="1031" t="s">
        <v>116</v>
      </c>
      <c r="L57" s="831"/>
      <c r="M57" s="746" t="s">
        <v>114</v>
      </c>
      <c r="N57" s="1015" t="s">
        <v>103</v>
      </c>
      <c r="O57" s="831"/>
      <c r="P57" s="1034" t="s">
        <v>117</v>
      </c>
      <c r="Q57" s="840"/>
      <c r="R57" s="840"/>
      <c r="S57" s="831"/>
      <c r="T57" s="747" t="s">
        <v>118</v>
      </c>
      <c r="U57" s="1023" t="s">
        <v>119</v>
      </c>
      <c r="V57" s="1036" t="s">
        <v>122</v>
      </c>
      <c r="W57" s="1023" t="s">
        <v>123</v>
      </c>
      <c r="X57" s="1023" t="s">
        <v>127</v>
      </c>
      <c r="Y57" s="1035" t="s">
        <v>128</v>
      </c>
      <c r="Z57" s="831"/>
      <c r="AA57" s="1023" t="s">
        <v>129</v>
      </c>
      <c r="AB57" s="1015" t="s">
        <v>130</v>
      </c>
      <c r="AC57" s="840"/>
      <c r="AD57" s="831"/>
      <c r="AE57" s="1027" t="s">
        <v>131</v>
      </c>
      <c r="AF57" s="840"/>
      <c r="AG57" s="840"/>
      <c r="AH57" s="840"/>
      <c r="AI57" s="840"/>
      <c r="AJ57" s="840"/>
      <c r="AK57" s="831"/>
      <c r="AL57" s="1015" t="s">
        <v>130</v>
      </c>
      <c r="AM57" s="840"/>
      <c r="AN57" s="831"/>
      <c r="AO57" s="1027" t="s">
        <v>131</v>
      </c>
      <c r="AP57" s="840"/>
      <c r="AQ57" s="840"/>
      <c r="AR57" s="840"/>
      <c r="AS57" s="840"/>
      <c r="AT57" s="840"/>
      <c r="AU57" s="831"/>
      <c r="AV57" s="1023" t="s">
        <v>132</v>
      </c>
      <c r="AW57" s="1022" t="s">
        <v>133</v>
      </c>
      <c r="AX57" s="1023" t="s">
        <v>137</v>
      </c>
      <c r="AY57" s="1017" t="s">
        <v>138</v>
      </c>
      <c r="AZ57" s="831"/>
      <c r="BA57" s="1023" t="s">
        <v>1538</v>
      </c>
      <c r="BB57" s="1039" t="s">
        <v>1539</v>
      </c>
      <c r="BC57" s="1018" t="s">
        <v>1540</v>
      </c>
      <c r="BD57" s="848"/>
      <c r="BE57" s="848"/>
      <c r="BF57" s="828"/>
      <c r="BG57" s="1019" t="s">
        <v>1540</v>
      </c>
      <c r="BH57" s="848"/>
      <c r="BI57" s="848"/>
      <c r="BJ57" s="828"/>
    </row>
    <row r="58" spans="1:62" ht="25.5" x14ac:dyDescent="0.2">
      <c r="A58" s="748" t="s">
        <v>153</v>
      </c>
      <c r="B58" s="748" t="s">
        <v>154</v>
      </c>
      <c r="C58" s="749" t="s">
        <v>155</v>
      </c>
      <c r="D58" s="749" t="s">
        <v>156</v>
      </c>
      <c r="E58" s="750" t="s">
        <v>157</v>
      </c>
      <c r="F58" s="750" t="s">
        <v>142</v>
      </c>
      <c r="G58" s="750" t="s">
        <v>158</v>
      </c>
      <c r="H58" s="748" t="s">
        <v>159</v>
      </c>
      <c r="I58" s="748" t="s">
        <v>160</v>
      </c>
      <c r="J58" s="748" t="s">
        <v>161</v>
      </c>
      <c r="K58" s="751" t="s">
        <v>162</v>
      </c>
      <c r="L58" s="751" t="s">
        <v>103</v>
      </c>
      <c r="M58" s="750" t="s">
        <v>163</v>
      </c>
      <c r="N58" s="748" t="s">
        <v>164</v>
      </c>
      <c r="O58" s="748" t="s">
        <v>165</v>
      </c>
      <c r="P58" s="752" t="s">
        <v>167</v>
      </c>
      <c r="Q58" s="752" t="s">
        <v>168</v>
      </c>
      <c r="R58" s="752" t="s">
        <v>169</v>
      </c>
      <c r="S58" s="752" t="s">
        <v>170</v>
      </c>
      <c r="T58" s="753" t="s">
        <v>171</v>
      </c>
      <c r="U58" s="965"/>
      <c r="V58" s="965"/>
      <c r="W58" s="965"/>
      <c r="X58" s="965"/>
      <c r="Y58" s="754" t="s">
        <v>173</v>
      </c>
      <c r="Z58" s="754" t="s">
        <v>174</v>
      </c>
      <c r="AA58" s="965"/>
      <c r="AB58" s="749" t="s">
        <v>175</v>
      </c>
      <c r="AC58" s="755" t="s">
        <v>176</v>
      </c>
      <c r="AD58" s="751" t="s">
        <v>177</v>
      </c>
      <c r="AE58" s="754" t="s">
        <v>178</v>
      </c>
      <c r="AF58" s="756" t="s">
        <v>179</v>
      </c>
      <c r="AG58" s="757" t="s">
        <v>180</v>
      </c>
      <c r="AH58" s="748" t="s">
        <v>181</v>
      </c>
      <c r="AI58" s="753" t="s">
        <v>182</v>
      </c>
      <c r="AJ58" s="758" t="s">
        <v>183</v>
      </c>
      <c r="AK58" s="759" t="s">
        <v>184</v>
      </c>
      <c r="AL58" s="749" t="s">
        <v>175</v>
      </c>
      <c r="AM58" s="755" t="s">
        <v>176</v>
      </c>
      <c r="AN58" s="751" t="s">
        <v>177</v>
      </c>
      <c r="AO58" s="754" t="s">
        <v>178</v>
      </c>
      <c r="AP58" s="756" t="s">
        <v>179</v>
      </c>
      <c r="AQ58" s="757" t="s">
        <v>180</v>
      </c>
      <c r="AR58" s="748" t="s">
        <v>181</v>
      </c>
      <c r="AS58" s="753" t="s">
        <v>182</v>
      </c>
      <c r="AT58" s="758" t="s">
        <v>183</v>
      </c>
      <c r="AU58" s="759" t="s">
        <v>184</v>
      </c>
      <c r="AV58" s="965"/>
      <c r="AW58" s="965"/>
      <c r="AX58" s="965"/>
      <c r="AY58" s="753" t="s">
        <v>173</v>
      </c>
      <c r="AZ58" s="753" t="s">
        <v>174</v>
      </c>
      <c r="BA58" s="965"/>
      <c r="BB58" s="865"/>
      <c r="BC58" s="760" t="s">
        <v>185</v>
      </c>
      <c r="BD58" s="761" t="s">
        <v>186</v>
      </c>
      <c r="BE58" s="762" t="s">
        <v>187</v>
      </c>
      <c r="BF58" s="763" t="s">
        <v>489</v>
      </c>
      <c r="BG58" s="764" t="s">
        <v>173</v>
      </c>
      <c r="BH58" s="765" t="s">
        <v>188</v>
      </c>
      <c r="BI58" s="766" t="s">
        <v>189</v>
      </c>
      <c r="BJ58" s="767" t="s">
        <v>174</v>
      </c>
    </row>
    <row r="59" spans="1:62" ht="12.75" x14ac:dyDescent="0.2">
      <c r="A59" s="768">
        <f t="shared" ref="A59:T59" ca="1" si="4">IFERROR(INDIRECT("C"&amp;(MATCH(A60, $H$63:$H$82, 0)+62)), 0)</f>
        <v>639138</v>
      </c>
      <c r="B59" s="768">
        <f t="shared" ca="1" si="4"/>
        <v>8618</v>
      </c>
      <c r="C59" s="768">
        <f t="shared" ca="1" si="4"/>
        <v>14966</v>
      </c>
      <c r="D59" s="768">
        <f t="shared" ca="1" si="4"/>
        <v>2164</v>
      </c>
      <c r="E59" s="768">
        <f t="shared" ca="1" si="4"/>
        <v>51416</v>
      </c>
      <c r="F59" s="768">
        <f t="shared" ca="1" si="4"/>
        <v>7280</v>
      </c>
      <c r="G59" s="768">
        <f t="shared" ca="1" si="4"/>
        <v>6629</v>
      </c>
      <c r="H59" s="768">
        <f t="shared" ca="1" si="4"/>
        <v>2929</v>
      </c>
      <c r="I59" s="768">
        <f t="shared" ca="1" si="4"/>
        <v>0</v>
      </c>
      <c r="J59" s="768">
        <f t="shared" ca="1" si="4"/>
        <v>52</v>
      </c>
      <c r="K59" s="768">
        <f t="shared" ca="1" si="4"/>
        <v>0</v>
      </c>
      <c r="L59" s="768">
        <f t="shared" ca="1" si="4"/>
        <v>1090</v>
      </c>
      <c r="M59" s="768">
        <f t="shared" ca="1" si="4"/>
        <v>21173</v>
      </c>
      <c r="N59" s="768">
        <f t="shared" ca="1" si="4"/>
        <v>4000</v>
      </c>
      <c r="O59" s="768">
        <f t="shared" ca="1" si="4"/>
        <v>24960</v>
      </c>
      <c r="P59" s="768">
        <f t="shared" ca="1" si="4"/>
        <v>0</v>
      </c>
      <c r="Q59" s="768">
        <f t="shared" ca="1" si="4"/>
        <v>132</v>
      </c>
      <c r="R59" s="768">
        <f t="shared" ca="1" si="4"/>
        <v>172</v>
      </c>
      <c r="S59" s="768">
        <f t="shared" ca="1" si="4"/>
        <v>30</v>
      </c>
      <c r="T59" s="768">
        <f t="shared" ca="1" si="4"/>
        <v>0</v>
      </c>
      <c r="U59" s="769">
        <f ca="1">A59*Assembly!$Z$4+B59*Assembly!$Z$5+C59*Assembly!$Z$6+D59*Assembly!$Z$7+E59*Assembly!$Z$8+F59*Assembly!$Z$15+G59*Assembly!$Z$9+H59*Assembly!$Z$10+I59*Assembly!$Z$11+J59*Assembly!$Z$12+K59*Assembly!$Z$13+L59*Assembly!$Z$14+M59*Assembly!$Z$16+N59*Assembly!$Z$17+O59*Assembly!$Z$18+P59*Assembly!$Z$20+Q59*Assembly!$Z$21+R59*Assembly!$Z$22+S59*Assembly!$Z$23+T59*Assembly!$Z$24</f>
        <v>14958323</v>
      </c>
      <c r="V59" s="769">
        <f ca="1">A59*Assembly!$AD$4+B59*Assembly!$AD$5+C59*Assembly!$AD$6+D59*Assembly!$AD$7+E59*Assembly!$AD$8+F59*Assembly!$AD$15+G59*Assembly!$AD$9+H59*Assembly!$AD$10+I59*Assembly!$AD$11+J59*Assembly!$AD$12+K59*Assembly!$AD$13+L59*Assembly!$AD$14+M59*Assembly!$AD$16+N59*Assembly!$AD$17+O59*Assembly!$AD$18+P59*Assembly!$AD$20+Q59*Assembly!$AD$21+R59*Assembly!$AD$22+S59*Assembly!$AD$23+T59*Assembly!$AD$24</f>
        <v>68542955</v>
      </c>
      <c r="W59" s="770">
        <f ca="1">V59/U59</f>
        <v>4.582261995545891</v>
      </c>
      <c r="X59" s="769">
        <f ca="1">A59*Assembly!$Y$4+B59*Assembly!$Y$5+C59*Assembly!$Y$6+D59*Assembly!$Y$7+E59*Assembly!$Y$8+F59*Assembly!$Y$15+G59*Assembly!$Y$9+H59*Assembly!$Y$10+I59*Assembly!$Y$11+J59*Assembly!$Y$12+K59*Assembly!$Y$13+L59*Assembly!$Y$14+M59*Assembly!$Y$16+N59*Assembly!$Y$17+O59*Assembly!$Y$18+P59*Assembly!$Y$20+Q59*Assembly!$Y$21+R59*Assembly!$Y$22+S59*Assembly!$Y$23+T59*Assembly!$Y$24</f>
        <v>273669</v>
      </c>
      <c r="Y59" s="769">
        <f ca="1">X59*560000/3600</f>
        <v>42570733.333333336</v>
      </c>
      <c r="Z59" s="769">
        <f ca="1">Y59/1000000</f>
        <v>42.570733333333337</v>
      </c>
      <c r="AA59" s="769">
        <f ca="1">A59*Assembly!$AC$4+B59*Assembly!$AC$5+C59*Assembly!$AC$6+D59*Assembly!$AC$7+E59*Assembly!$AC$8+F59*Assembly!$AC$15+G59*Assembly!$AC$9+H59*Assembly!$AC$10+I59*Assembly!$AC$11+J59*Assembly!$AC$12+K59*Assembly!$AC$13+L59*Assembly!$AC$14+M59*Assembly!$AC$16+N59*Assembly!$AC$17+O59*Assembly!$AC$18+P59*Assembly!$AC$20+Q59*Assembly!$AC$21+R59*Assembly!$AC$22+S59*Assembly!$AC$23+T59*Assembly!$AC$24</f>
        <v>2858676</v>
      </c>
      <c r="AB59" s="771">
        <f ca="1">A59*Assembly!$M$4+B59*Assembly!$M$5+C59*Assembly!$M$6+D59*Assembly!$M$7+E59*Assembly!$M$8+F59*Assembly!$M$15+G59*Assembly!$M$9+H59*Assembly!$M$10+I59*Assembly!$M$11+J59*Assembly!$M$12+K59*Assembly!$M$13+L59*Assembly!$M$14+M59*Assembly!$M$16+N59*Assembly!$M$17+O59*Assembly!$M$18+P59*Assembly!$M$20+Q59*Assembly!$M$21+R59*Assembly!$M$22+S59*Assembly!$M$23+T59*Assembly!$M$24</f>
        <v>5043197.333333333</v>
      </c>
      <c r="AC59" s="769">
        <f ca="1">A59*Assembly!$N$4+B59*Assembly!$N$5+C59*Assembly!$N$6+D59*Assembly!$N$7+E59*Assembly!$N$8+F59*Assembly!$N$15+G59*Assembly!$N$9+H59*Assembly!$N$10+I59*Assembly!$N$11+J59*Assembly!$N$12+K59*Assembly!$N$13+L59*Assembly!$N$14+M59*Assembly!$N$16+N59*Assembly!$N$17+O59*Assembly!$N$18+P59*Assembly!$N$20+Q59*Assembly!$N$21+R59*Assembly!$N$22+S59*Assembly!$N$23+T59*Assembly!$N$24</f>
        <v>21905</v>
      </c>
      <c r="AD59" s="769">
        <f ca="1">A59*Assembly!$O$4+B59*Assembly!$O$5+C59*Assembly!$O$6+D59*Assembly!$O$7+E59*Assembly!$O$8+F59*Assembly!$O$15+G59*Assembly!$O$9+H59*Assembly!$O$10+I59*Assembly!$O$11+J59*Assembly!$O$12+K59*Assembly!$O$13+L59*Assembly!$O$14+M59*Assembly!$O$16+N59*Assembly!$O$17+O59*Assembly!$O$18+P59*Assembly!$O$20+Q59*Assembly!$O$21+R59*Assembly!$O$22+S59*Assembly!$O$23+T59*Assembly!$O$24</f>
        <v>90480</v>
      </c>
      <c r="AE59" s="771">
        <f ca="1">A59*Assembly!$P$4+B59*Assembly!$P$5+C59*Assembly!$P$6+D59*Assembly!$P$7+E59*Assembly!$P$8+F59*Assembly!$P$15+G59*Assembly!$P$9+H59*Assembly!$P$10+I59*Assembly!$P$11+J59*Assembly!$P$12+K59*Assembly!$P$13+L59*Assembly!$P$14+M59*Assembly!$P$16+N59*Assembly!$P$17+O59*Assembly!$P$18+P59*Assembly!$P$20+Q59*Assembly!$P$21+R59*Assembly!$P$22+S59*Assembly!$P$23+T59*Assembly!$P$24</f>
        <v>0</v>
      </c>
      <c r="AF59" s="771">
        <f ca="1">A59*Assembly!$Q$4+B59*Assembly!$Q$5+C59*Assembly!$Q$6+D59*Assembly!$Q$7+E59*Assembly!$Q$8+F59*Assembly!$Q$15+G59*Assembly!$Q$9+H59*Assembly!$Q$10+I59*Assembly!$Q$11+J59*Assembly!$Q$12+K59*Assembly!$Q$13+L59*Assembly!$Q$14+M59*Assembly!$Q$16+N59*Assembly!$Q$17+O59*Assembly!$Q$18+P59*Assembly!$Q$20+Q59*Assembly!$Q$21+R59*Assembly!$Q$22+S59*Assembly!$Q$23+T59*Assembly!$Q$24</f>
        <v>106359</v>
      </c>
      <c r="AG59" s="771">
        <f ca="1">A59*Assembly!$R$4+B59*Assembly!$R$5+C59*Assembly!$R$6+D59*Assembly!$R$7+E59*Assembly!$R$8+F59*Assembly!$R$15+G59*Assembly!$R$9+H59*Assembly!$R$10+I59*Assembly!$R$11+J59*Assembly!$R$12+K59*Assembly!$R$13+L59*Assembly!$R$14+M59*Assembly!$R$16+N59*Assembly!$R$17+O59*Assembly!$R$18+P59*Assembly!$R$20+Q59*Assembly!$R$21+R59*Assembly!$R$22+S59*Assembly!$R$23+T59*Assembly!$R$24</f>
        <v>7813.3333333333339</v>
      </c>
      <c r="AH59" s="771">
        <f ca="1">A59*Assembly!$S$4+B59*Assembly!$S$5+C59*Assembly!$S$6+D59*Assembly!$S$7+E59*Assembly!$S$8+F59*Assembly!$S$15+G59*Assembly!$S$9+H59*Assembly!$S$10+I59*Assembly!$S$11+J59*Assembly!$S$12+K59*Assembly!$S$13+L59*Assembly!$S$14+M59*Assembly!$S$16+N59*Assembly!$S$17+O59*Assembly!$S$18+P59*Assembly!$S$20+Q59*Assembly!$S$21+R59*Assembly!$S$22+S59*Assembly!$S$23+T59*Assembly!$S$24</f>
        <v>8320</v>
      </c>
      <c r="AI59" s="771">
        <f ca="1">A59*Assembly!$T$4+B59*Assembly!$T$5+C59*Assembly!$T$6+D59*Assembly!$T$7+E59*Assembly!$T$8+F59*Assembly!$T$15+G59*Assembly!$T$9+H59*Assembly!$T$10+I59*Assembly!$T$11+J59*Assembly!$T$12+K59*Assembly!$T$13+L59*Assembly!$T$14+M59*Assembly!$T$16+N59*Assembly!$T$17+O59*Assembly!$T$18+P59*Assembly!$T$20+Q59*Assembly!$T$21+R59*Assembly!$T$22+S59*Assembly!$T$23+T59*Assembly!$T$24</f>
        <v>3328</v>
      </c>
      <c r="AJ59" s="771">
        <f ca="1">A59*Assembly!$U$4+B59*Assembly!$U$5+C59*Assembly!$U$6+D59*Assembly!$U$7+E59*Assembly!$U$8+F59*Assembly!$U$15+G59*Assembly!$U$9+H59*Assembly!$U$10+I59*Assembly!$U$11+J59*Assembly!$U$12+K59*Assembly!$U$13+L59*Assembly!$U$14+M59*Assembly!$U$16+N59*Assembly!$U$17+O59*Assembly!$U$18+P59*Assembly!$U$20+Q59*Assembly!$U$21+R59*Assembly!$U$22+S59*Assembly!$U$23+T59*Assembly!$U$24</f>
        <v>0</v>
      </c>
      <c r="AK59" s="771">
        <f ca="1">A59*Assembly!$V$4+B59*Assembly!$V$5+C59*Assembly!$V$6+D59*Assembly!$V$7+E59*Assembly!$V$8+F59*Assembly!$V$15+G59*Assembly!$V$9+H59*Assembly!$V$10+I59*Assembly!$V$11+J59*Assembly!$V$12+K59*Assembly!$V$13+L59*Assembly!$V$14+M59*Assembly!$V$16+N59*Assembly!$V$17+O59*Assembly!$V$18+P59*Assembly!$V$20+Q59*Assembly!$V$21+R59*Assembly!$V$22+S59*Assembly!$V$23+T59*Assembly!$V$24</f>
        <v>26666.666666666668</v>
      </c>
      <c r="AL59" s="771">
        <f ca="1">AB59*Refining!$F$3</f>
        <v>9005709.5238095243</v>
      </c>
      <c r="AM59" s="771">
        <f ca="1">AC59*Refining!$F$4</f>
        <v>68453.124999999985</v>
      </c>
      <c r="AN59" s="769">
        <f ca="1">AD59*Refining!$F$5</f>
        <v>377000</v>
      </c>
      <c r="AO59" s="769">
        <f ca="1">AE59*Refining!$F$6</f>
        <v>0</v>
      </c>
      <c r="AP59" s="769">
        <f ca="1">AF59*Refining!$F$7</f>
        <v>189926.78571428571</v>
      </c>
      <c r="AQ59" s="769">
        <f ca="1">AG59*Refining!$F$8</f>
        <v>97666.666666666657</v>
      </c>
      <c r="AR59" s="771">
        <f ca="1">AH59*Refining!$F$9</f>
        <v>1040000</v>
      </c>
      <c r="AS59" s="771">
        <f ca="1">AI59*Refining!$F$10</f>
        <v>832000</v>
      </c>
      <c r="AT59" s="771">
        <f ca="1">AJ59*Refining!$F$11</f>
        <v>0</v>
      </c>
      <c r="AU59" s="771">
        <f ca="1">AK59*Refining!$F$12</f>
        <v>37037.037037037029</v>
      </c>
      <c r="AV59" s="771">
        <f ca="1">AB59+AC59+AD59+AE59+AF59+AG59+AH59+AI59+AJ59+AK59</f>
        <v>5308069.333333333</v>
      </c>
      <c r="AW59" s="771">
        <f ca="1">AL59+AM59+AN59+AO59+AP59+AQ59+AR59+AS59+AT59+AU59</f>
        <v>11647793.138227513</v>
      </c>
      <c r="AX59" s="771">
        <f ca="1">AB59*Refining!$G$3+AC59*Refining!$G$4+AD59*Refining!$G$5+AE59*Refining!$G$6+AF59*Refining!$G$7+AG59*Refining!$G$8+AH59*Refining!$G$9+AI59*Refining!$G$10+AJ59*Refining!$G$11+AK59*Refining!$G$12</f>
        <v>1552440.5558947227</v>
      </c>
      <c r="AY59" s="771">
        <f ca="1">AX59*560000/3600</f>
        <v>241490753.13917908</v>
      </c>
      <c r="AZ59" s="769">
        <f ca="1">AY59/1000000</f>
        <v>241.49075313917908</v>
      </c>
      <c r="BA59" s="769">
        <f ca="1">AB59*'Ores &amp; Ingots'!$C$3+AC59*'Ores &amp; Ingots'!$C$4+AD59*'Ores &amp; Ingots'!$C$5+AE59*'Ores &amp; Ingots'!$C$6+AF59*'Ores &amp; Ingots'!$C$7+AG59*'Ores &amp; Ingots'!$C$8+AH59*'Ores &amp; Ingots'!$C$9+AI59*'Ores &amp; Ingots'!$C$10+AJ59*'Ores &amp; Ingots'!$C$11+AK59*'Ores &amp; Ingots'!$C$12</f>
        <v>709899.18166666653</v>
      </c>
      <c r="BB59" s="769">
        <f ca="1">AL59*'Ores &amp; Ingots'!$B$3+AM59*'Ores &amp; Ingots'!$B$4+AN59*'Ores &amp; Ingots'!$B$5+AO59*'Ores &amp; Ingots'!$B$6+AP59*'Ores &amp; Ingots'!$B$7+AQ59*'Ores &amp; Ingots'!$B$8+AR59*'Ores &amp; Ingots'!$B$9+AS59*'Ores &amp; Ingots'!$B$10+AT59*'Ores &amp; Ingots'!$B$11+AU59*'Ores &amp; Ingots'!$B$12</f>
        <v>4309683.4611441791</v>
      </c>
      <c r="BC59" s="771">
        <f ca="1">X59+AX59</f>
        <v>1826109.5558947227</v>
      </c>
      <c r="BD59" s="771">
        <f t="shared" ref="BD59:BE59" ca="1" si="5">BC59/60</f>
        <v>30435.159264912047</v>
      </c>
      <c r="BE59" s="771">
        <f t="shared" ca="1" si="5"/>
        <v>507.25265441520077</v>
      </c>
      <c r="BF59" s="771">
        <f ca="1">BE59/24</f>
        <v>21.135527267300031</v>
      </c>
      <c r="BG59" s="771">
        <f ca="1">AY59+Y59</f>
        <v>284061486.47251242</v>
      </c>
      <c r="BH59" s="771">
        <f t="shared" ref="BH59:BI59" ca="1" si="6">BG59/1000</f>
        <v>284061.48647251242</v>
      </c>
      <c r="BI59" s="771">
        <f t="shared" ca="1" si="6"/>
        <v>284.0614864725124</v>
      </c>
      <c r="BJ59" s="769">
        <f ca="1">BG59/1000000</f>
        <v>284.0614864725124</v>
      </c>
    </row>
    <row r="60" spans="1:62" ht="12.75" hidden="1" x14ac:dyDescent="0.2">
      <c r="A60" s="772">
        <v>1</v>
      </c>
      <c r="B60" s="772">
        <v>2</v>
      </c>
      <c r="C60" s="772">
        <v>3</v>
      </c>
      <c r="D60" s="772">
        <v>4</v>
      </c>
      <c r="E60" s="772">
        <v>5</v>
      </c>
      <c r="F60" s="772">
        <v>6</v>
      </c>
      <c r="G60" s="772">
        <v>7</v>
      </c>
      <c r="H60" s="772">
        <v>8</v>
      </c>
      <c r="I60" s="772">
        <v>10</v>
      </c>
      <c r="J60" s="772">
        <v>9</v>
      </c>
      <c r="K60" s="772">
        <v>11</v>
      </c>
      <c r="L60" s="772">
        <v>12</v>
      </c>
      <c r="M60" s="772">
        <v>13</v>
      </c>
      <c r="N60" s="772">
        <v>14</v>
      </c>
      <c r="O60" s="772">
        <v>15</v>
      </c>
      <c r="P60" s="772">
        <v>16</v>
      </c>
      <c r="Q60" s="772">
        <v>17</v>
      </c>
      <c r="R60" s="772">
        <v>18</v>
      </c>
      <c r="S60" s="772">
        <v>19</v>
      </c>
      <c r="T60" s="772">
        <v>20</v>
      </c>
      <c r="U60" s="773"/>
      <c r="V60" s="773"/>
      <c r="W60" s="773"/>
      <c r="X60" s="773"/>
      <c r="Y60" s="773"/>
      <c r="Z60" s="773"/>
      <c r="AA60" s="773"/>
      <c r="AB60" s="774"/>
      <c r="AC60" s="774"/>
      <c r="AD60" s="774"/>
      <c r="AE60" s="774"/>
      <c r="AF60" s="774"/>
      <c r="AG60" s="774"/>
      <c r="AH60" s="774"/>
      <c r="AI60" s="774"/>
      <c r="AJ60" s="774"/>
      <c r="AK60" s="774"/>
      <c r="AL60" s="773"/>
      <c r="AM60" s="773"/>
      <c r="AN60" s="773"/>
      <c r="AO60" s="773"/>
      <c r="AP60" s="773"/>
      <c r="AQ60" s="773"/>
      <c r="AR60" s="773"/>
      <c r="AS60" s="773"/>
      <c r="AT60" s="773"/>
      <c r="AU60" s="773"/>
      <c r="AV60" s="773"/>
      <c r="AW60" s="773"/>
      <c r="AX60" s="773"/>
      <c r="AY60" s="773"/>
      <c r="AZ60" s="773"/>
      <c r="BA60" s="773"/>
      <c r="BB60" s="773"/>
      <c r="BC60" s="773"/>
      <c r="BD60" s="773"/>
      <c r="BE60" s="773"/>
      <c r="BF60" s="773"/>
      <c r="BG60" s="773"/>
      <c r="BH60" s="773"/>
      <c r="BI60" s="773"/>
      <c r="BJ60" s="773"/>
    </row>
    <row r="61" spans="1:62" ht="12.75" x14ac:dyDescent="0.2">
      <c r="A61" s="773"/>
      <c r="B61" s="773"/>
      <c r="C61" s="773"/>
      <c r="D61" s="773"/>
      <c r="E61" s="773"/>
      <c r="F61" s="773"/>
      <c r="G61" s="773"/>
      <c r="H61" s="773"/>
      <c r="I61" s="773"/>
      <c r="J61" s="773"/>
      <c r="K61" s="773"/>
      <c r="L61" s="773"/>
      <c r="M61" s="773"/>
      <c r="N61" s="773"/>
      <c r="O61" s="773"/>
      <c r="P61" s="773"/>
      <c r="Q61" s="773"/>
      <c r="R61" s="773"/>
      <c r="S61" s="773"/>
      <c r="T61" s="773"/>
      <c r="U61" s="773"/>
      <c r="V61" s="773"/>
      <c r="W61" s="773"/>
      <c r="X61" s="773"/>
      <c r="Y61" s="773"/>
      <c r="Z61" s="773"/>
      <c r="AA61" s="773"/>
      <c r="AB61" s="773"/>
      <c r="AC61" s="773"/>
      <c r="AD61" s="773"/>
      <c r="AE61" s="773"/>
      <c r="AF61" s="773"/>
      <c r="AG61" s="773"/>
      <c r="AH61" s="773"/>
      <c r="AI61" s="773"/>
      <c r="AJ61" s="773"/>
      <c r="AK61" s="773"/>
      <c r="AL61" s="773"/>
      <c r="AM61" s="773"/>
      <c r="AN61" s="773"/>
      <c r="AO61" s="773"/>
      <c r="AP61" s="773"/>
      <c r="AQ61" s="773"/>
      <c r="AR61" s="773"/>
      <c r="AS61" s="773"/>
      <c r="AT61" s="773"/>
      <c r="AU61" s="773"/>
      <c r="AV61" s="773"/>
      <c r="AW61" s="773"/>
      <c r="AX61" s="773"/>
      <c r="AY61" s="773"/>
      <c r="AZ61" s="773"/>
      <c r="BA61" s="773"/>
      <c r="BB61" s="773"/>
      <c r="BC61" s="773"/>
      <c r="BD61" s="773"/>
      <c r="BE61" s="773"/>
      <c r="BF61" s="773"/>
      <c r="BG61" s="773"/>
      <c r="BH61" s="773"/>
      <c r="BI61" s="773"/>
      <c r="BJ61" s="773"/>
    </row>
    <row r="62" spans="1:62" ht="12.75" x14ac:dyDescent="0.2">
      <c r="A62" s="775"/>
      <c r="B62" s="775"/>
      <c r="C62" s="775"/>
      <c r="D62" s="775"/>
      <c r="E62" s="775"/>
      <c r="F62" s="775"/>
      <c r="G62" s="775"/>
      <c r="H62" s="775"/>
      <c r="I62" s="775"/>
      <c r="J62" s="773"/>
      <c r="K62" s="773"/>
      <c r="L62" s="773"/>
      <c r="M62" s="773"/>
      <c r="N62" s="773"/>
      <c r="O62" s="773"/>
      <c r="P62" s="773"/>
      <c r="Q62" s="773"/>
      <c r="R62" s="773"/>
      <c r="S62" s="773"/>
      <c r="T62" s="773"/>
      <c r="U62" s="773"/>
      <c r="V62" s="773"/>
      <c r="W62" s="773"/>
      <c r="X62" s="773"/>
      <c r="Y62" s="773"/>
      <c r="Z62" s="773"/>
      <c r="AA62" s="773"/>
      <c r="AB62" s="773"/>
      <c r="AC62" s="773"/>
      <c r="AD62" s="773"/>
      <c r="AE62" s="773"/>
      <c r="AF62" s="773"/>
      <c r="AG62" s="773"/>
      <c r="AH62" s="773"/>
      <c r="AI62" s="773"/>
      <c r="AJ62" s="773"/>
      <c r="AK62" s="773"/>
      <c r="AL62" s="773"/>
      <c r="AM62" s="773"/>
      <c r="AN62" s="773"/>
      <c r="AO62" s="773"/>
      <c r="AP62" s="773"/>
      <c r="AQ62" s="773"/>
      <c r="AR62" s="773"/>
      <c r="AS62" s="773"/>
      <c r="AT62" s="773"/>
      <c r="AU62" s="773"/>
      <c r="AV62" s="773"/>
      <c r="AW62" s="773"/>
      <c r="AX62" s="773"/>
      <c r="AY62" s="773"/>
      <c r="AZ62" s="773"/>
      <c r="BA62" s="773"/>
      <c r="BB62" s="773"/>
      <c r="BC62" s="773"/>
      <c r="BD62" s="773"/>
      <c r="BE62" s="773"/>
      <c r="BF62" s="773"/>
      <c r="BG62" s="773"/>
      <c r="BH62" s="773"/>
      <c r="BI62" s="773"/>
      <c r="BJ62" s="773"/>
    </row>
    <row r="63" spans="1:62" ht="12.75" x14ac:dyDescent="0.2">
      <c r="A63" s="775"/>
      <c r="B63" s="776" t="s">
        <v>460</v>
      </c>
      <c r="C63" s="777">
        <v>639138</v>
      </c>
      <c r="D63" s="778" t="s">
        <v>1583</v>
      </c>
      <c r="E63" s="778" t="s">
        <v>1584</v>
      </c>
      <c r="F63" s="779">
        <v>0.39743055555555556</v>
      </c>
      <c r="G63" s="780" t="str">
        <f t="shared" ref="G63:G82" si="7">IF(B63="Small Steel Tube", "Small Tube", IF(B63="Large Steel Tube", "Large Tube", IF(B63="Detector Components", "Detector Component", IF(B63="Thruster Components", "Thruster Component",  IF(B63="Radio-communication Components", "Radio-Com Component", IF(B63="Medical Components", "Medical Component", IF(B63="Gravity Generator Components", "Gravity Component", IF(B63="Reactor Components", "Reactor Component", IF(B63="Explosives", "Explosive Component", B63)))))))))</f>
        <v>Steel Plate</v>
      </c>
      <c r="H63" s="781">
        <f>MATCH(G63, Assembly!$B$4:$B$24, 0)</f>
        <v>1</v>
      </c>
      <c r="I63" s="775"/>
      <c r="J63" s="773"/>
      <c r="K63" s="773"/>
      <c r="L63" s="773"/>
      <c r="M63" s="773"/>
      <c r="N63" s="773"/>
      <c r="O63" s="773"/>
      <c r="P63" s="773"/>
      <c r="Q63" s="773"/>
      <c r="R63" s="773"/>
      <c r="S63" s="773"/>
      <c r="T63" s="773"/>
      <c r="U63" s="773"/>
      <c r="V63" s="773"/>
      <c r="W63" s="773"/>
      <c r="X63" s="773"/>
      <c r="Y63" s="773"/>
      <c r="Z63" s="773"/>
      <c r="AA63" s="773"/>
      <c r="AB63" s="773"/>
      <c r="AC63" s="773"/>
      <c r="AD63" s="773"/>
      <c r="AE63" s="773"/>
      <c r="AF63" s="773"/>
      <c r="AG63" s="773"/>
      <c r="AH63" s="773"/>
      <c r="AI63" s="773"/>
      <c r="AJ63" s="773"/>
      <c r="AK63" s="773"/>
      <c r="AL63" s="773"/>
      <c r="AM63" s="773"/>
      <c r="AN63" s="773"/>
      <c r="AO63" s="773"/>
      <c r="AP63" s="773"/>
      <c r="AQ63" s="773"/>
      <c r="AR63" s="773"/>
      <c r="AS63" s="773"/>
      <c r="AT63" s="773"/>
      <c r="AU63" s="773"/>
      <c r="AV63" s="773"/>
      <c r="AW63" s="773"/>
      <c r="AX63" s="773"/>
      <c r="AY63" s="773"/>
      <c r="AZ63" s="773"/>
      <c r="BA63" s="773"/>
      <c r="BB63" s="773"/>
      <c r="BC63" s="773"/>
      <c r="BD63" s="773"/>
      <c r="BE63" s="773"/>
      <c r="BF63" s="773"/>
      <c r="BG63" s="773"/>
      <c r="BH63" s="773"/>
      <c r="BI63" s="773"/>
      <c r="BJ63" s="773"/>
    </row>
    <row r="64" spans="1:62" ht="12.75" hidden="1" x14ac:dyDescent="0.2">
      <c r="A64" s="775"/>
      <c r="B64" s="782" t="s">
        <v>464</v>
      </c>
      <c r="C64" s="777">
        <v>51416</v>
      </c>
      <c r="D64" s="778" t="s">
        <v>1585</v>
      </c>
      <c r="E64" s="778" t="s">
        <v>1586</v>
      </c>
      <c r="F64" s="779">
        <v>0.95092592592592595</v>
      </c>
      <c r="G64" s="780" t="str">
        <f t="shared" si="7"/>
        <v>Construction Component</v>
      </c>
      <c r="H64" s="781">
        <f>MATCH(G64, Assembly!$B$4:$B$24, 0)</f>
        <v>5</v>
      </c>
      <c r="I64" s="775"/>
      <c r="J64" s="773"/>
      <c r="K64" s="773"/>
      <c r="L64" s="773"/>
      <c r="M64" s="773"/>
      <c r="N64" s="773"/>
      <c r="O64" s="773"/>
      <c r="P64" s="773"/>
      <c r="Q64" s="773"/>
      <c r="R64" s="773"/>
      <c r="S64" s="773"/>
      <c r="T64" s="773"/>
      <c r="U64" s="773"/>
      <c r="V64" s="773"/>
      <c r="W64" s="773"/>
      <c r="X64" s="773"/>
      <c r="Y64" s="773"/>
      <c r="Z64" s="773"/>
      <c r="AA64" s="773"/>
      <c r="AB64" s="773"/>
      <c r="AC64" s="773"/>
      <c r="AD64" s="773"/>
      <c r="AE64" s="773"/>
      <c r="AF64" s="773"/>
      <c r="AG64" s="773"/>
      <c r="AH64" s="773"/>
      <c r="AI64" s="773"/>
      <c r="AJ64" s="773"/>
      <c r="AK64" s="773"/>
      <c r="AL64" s="773"/>
      <c r="AM64" s="773"/>
      <c r="AN64" s="773"/>
      <c r="AO64" s="773"/>
      <c r="AP64" s="773"/>
      <c r="AQ64" s="773"/>
      <c r="AR64" s="773"/>
      <c r="AS64" s="773"/>
      <c r="AT64" s="773"/>
      <c r="AU64" s="773"/>
      <c r="AV64" s="773"/>
      <c r="AW64" s="773"/>
      <c r="AX64" s="773"/>
      <c r="AY64" s="773"/>
      <c r="AZ64" s="773"/>
      <c r="BA64" s="773"/>
      <c r="BB64" s="773"/>
      <c r="BC64" s="773"/>
      <c r="BD64" s="773"/>
      <c r="BE64" s="773"/>
      <c r="BF64" s="773"/>
      <c r="BG64" s="773"/>
      <c r="BH64" s="773"/>
      <c r="BI64" s="773"/>
      <c r="BJ64" s="773"/>
    </row>
    <row r="65" spans="1:62" ht="12.75" hidden="1" x14ac:dyDescent="0.2">
      <c r="A65" s="775"/>
      <c r="B65" s="782" t="s">
        <v>1559</v>
      </c>
      <c r="C65" s="777">
        <v>14966</v>
      </c>
      <c r="D65" s="778" t="s">
        <v>1587</v>
      </c>
      <c r="E65" s="778" t="s">
        <v>1588</v>
      </c>
      <c r="F65" s="779">
        <v>0.17321759259259259</v>
      </c>
      <c r="G65" s="780" t="str">
        <f t="shared" si="7"/>
        <v>Small Tube</v>
      </c>
      <c r="H65" s="781">
        <f>MATCH(G65, Assembly!$B$4:$B$24, 0)</f>
        <v>3</v>
      </c>
      <c r="I65" s="775"/>
      <c r="J65" s="773"/>
      <c r="K65" s="773"/>
      <c r="L65" s="773"/>
      <c r="M65" s="773"/>
      <c r="N65" s="773"/>
      <c r="O65" s="773"/>
      <c r="P65" s="773"/>
      <c r="Q65" s="773"/>
      <c r="R65" s="773"/>
      <c r="S65" s="773"/>
      <c r="T65" s="773"/>
      <c r="U65" s="773"/>
      <c r="V65" s="773"/>
      <c r="W65" s="773"/>
      <c r="X65" s="773"/>
      <c r="Y65" s="773"/>
      <c r="Z65" s="773"/>
      <c r="AA65" s="773"/>
      <c r="AB65" s="773"/>
      <c r="AC65" s="773"/>
      <c r="AD65" s="773"/>
      <c r="AE65" s="773"/>
      <c r="AF65" s="773"/>
      <c r="AG65" s="773"/>
      <c r="AH65" s="773"/>
      <c r="AI65" s="773"/>
      <c r="AJ65" s="773"/>
      <c r="AK65" s="773"/>
      <c r="AL65" s="773"/>
      <c r="AM65" s="773"/>
      <c r="AN65" s="773"/>
      <c r="AO65" s="773"/>
      <c r="AP65" s="773"/>
      <c r="AQ65" s="773"/>
      <c r="AR65" s="773"/>
      <c r="AS65" s="773"/>
      <c r="AT65" s="773"/>
      <c r="AU65" s="773"/>
      <c r="AV65" s="773"/>
      <c r="AW65" s="773"/>
      <c r="AX65" s="773"/>
      <c r="AY65" s="773"/>
      <c r="AZ65" s="773"/>
      <c r="BA65" s="773"/>
      <c r="BB65" s="773"/>
      <c r="BC65" s="773"/>
      <c r="BD65" s="773"/>
      <c r="BE65" s="773"/>
      <c r="BF65" s="773"/>
      <c r="BG65" s="773"/>
      <c r="BH65" s="773"/>
      <c r="BI65" s="773"/>
      <c r="BJ65" s="773"/>
    </row>
    <row r="66" spans="1:62" ht="12.75" hidden="1" x14ac:dyDescent="0.2">
      <c r="A66" s="775"/>
      <c r="B66" s="782" t="s">
        <v>1547</v>
      </c>
      <c r="C66" s="777">
        <v>2164</v>
      </c>
      <c r="D66" s="778" t="s">
        <v>1548</v>
      </c>
      <c r="E66" s="778" t="s">
        <v>1549</v>
      </c>
      <c r="F66" s="779">
        <v>2.5046296296296296E-2</v>
      </c>
      <c r="G66" s="780" t="str">
        <f t="shared" si="7"/>
        <v>Large Tube</v>
      </c>
      <c r="H66" s="781">
        <f>MATCH(G66, Assembly!$B$4:$B$24, 0)</f>
        <v>4</v>
      </c>
      <c r="I66" s="775"/>
      <c r="J66" s="773"/>
      <c r="K66" s="773"/>
      <c r="L66" s="773"/>
      <c r="M66" s="773"/>
      <c r="N66" s="773"/>
      <c r="O66" s="773"/>
      <c r="P66" s="773"/>
      <c r="Q66" s="773"/>
      <c r="R66" s="773"/>
      <c r="S66" s="773"/>
      <c r="T66" s="773"/>
      <c r="U66" s="773"/>
      <c r="V66" s="773"/>
      <c r="W66" s="773"/>
      <c r="X66" s="773"/>
      <c r="Y66" s="773"/>
      <c r="Z66" s="773"/>
      <c r="AA66" s="773"/>
      <c r="AB66" s="773"/>
      <c r="AC66" s="773"/>
      <c r="AD66" s="773"/>
      <c r="AE66" s="773"/>
      <c r="AF66" s="773"/>
      <c r="AG66" s="773"/>
      <c r="AH66" s="773"/>
      <c r="AI66" s="773"/>
      <c r="AJ66" s="773"/>
      <c r="AK66" s="773"/>
      <c r="AL66" s="773"/>
      <c r="AM66" s="773"/>
      <c r="AN66" s="773"/>
      <c r="AO66" s="773"/>
      <c r="AP66" s="773"/>
      <c r="AQ66" s="773"/>
      <c r="AR66" s="773"/>
      <c r="AS66" s="773"/>
      <c r="AT66" s="773"/>
      <c r="AU66" s="773"/>
      <c r="AV66" s="773"/>
      <c r="AW66" s="773"/>
      <c r="AX66" s="773"/>
      <c r="AY66" s="773"/>
      <c r="AZ66" s="773"/>
      <c r="BA66" s="773"/>
      <c r="BB66" s="773"/>
      <c r="BC66" s="773"/>
      <c r="BD66" s="773"/>
      <c r="BE66" s="773"/>
      <c r="BF66" s="773"/>
      <c r="BG66" s="773"/>
      <c r="BH66" s="773"/>
      <c r="BI66" s="773"/>
      <c r="BJ66" s="773"/>
    </row>
    <row r="67" spans="1:62" ht="12.75" hidden="1" x14ac:dyDescent="0.2">
      <c r="A67" s="775"/>
      <c r="B67" s="782" t="s">
        <v>159</v>
      </c>
      <c r="C67" s="777">
        <v>6629</v>
      </c>
      <c r="D67" s="778" t="s">
        <v>1589</v>
      </c>
      <c r="E67" s="778" t="s">
        <v>1590</v>
      </c>
      <c r="F67" s="779">
        <v>0.23017361111111112</v>
      </c>
      <c r="G67" s="780" t="str">
        <f t="shared" si="7"/>
        <v>Motor</v>
      </c>
      <c r="H67" s="781">
        <f>MATCH(G67, Assembly!$B$4:$B$24, 0)</f>
        <v>7</v>
      </c>
      <c r="I67" s="775"/>
      <c r="J67" s="773"/>
      <c r="K67" s="773"/>
      <c r="L67" s="773"/>
      <c r="M67" s="773"/>
      <c r="N67" s="773"/>
      <c r="O67" s="773"/>
      <c r="P67" s="773"/>
      <c r="Q67" s="773"/>
      <c r="R67" s="773"/>
      <c r="S67" s="773"/>
      <c r="T67" s="773"/>
      <c r="U67" s="773"/>
      <c r="V67" s="773"/>
      <c r="W67" s="773"/>
      <c r="X67" s="773"/>
      <c r="Y67" s="773"/>
      <c r="Z67" s="773"/>
      <c r="AA67" s="773"/>
      <c r="AB67" s="773"/>
      <c r="AC67" s="773"/>
      <c r="AD67" s="773"/>
      <c r="AE67" s="773"/>
      <c r="AF67" s="773"/>
      <c r="AG67" s="773"/>
      <c r="AH67" s="773"/>
      <c r="AI67" s="773"/>
      <c r="AJ67" s="773"/>
      <c r="AK67" s="773"/>
      <c r="AL67" s="773"/>
      <c r="AM67" s="773"/>
      <c r="AN67" s="773"/>
      <c r="AO67" s="773"/>
      <c r="AP67" s="773"/>
      <c r="AQ67" s="773"/>
      <c r="AR67" s="773"/>
      <c r="AS67" s="773"/>
      <c r="AT67" s="773"/>
      <c r="AU67" s="773"/>
      <c r="AV67" s="773"/>
      <c r="AW67" s="773"/>
      <c r="AX67" s="773"/>
      <c r="AY67" s="773"/>
      <c r="AZ67" s="773"/>
      <c r="BA67" s="773"/>
      <c r="BB67" s="773"/>
      <c r="BC67" s="773"/>
      <c r="BD67" s="773"/>
      <c r="BE67" s="773"/>
      <c r="BF67" s="773"/>
      <c r="BG67" s="773"/>
      <c r="BH67" s="773"/>
      <c r="BI67" s="773"/>
      <c r="BJ67" s="773"/>
    </row>
    <row r="68" spans="1:62" ht="12.75" hidden="1" x14ac:dyDescent="0.2">
      <c r="A68" s="775"/>
      <c r="B68" s="782" t="s">
        <v>465</v>
      </c>
      <c r="C68" s="777">
        <v>2929</v>
      </c>
      <c r="D68" s="778" t="s">
        <v>1552</v>
      </c>
      <c r="E68" s="778" t="s">
        <v>1553</v>
      </c>
      <c r="F68" s="779">
        <v>6.7800925925925931E-2</v>
      </c>
      <c r="G68" s="780" t="str">
        <f t="shared" si="7"/>
        <v>Computer</v>
      </c>
      <c r="H68" s="781">
        <f>MATCH(G68, Assembly!$B$4:$B$24, 0)</f>
        <v>8</v>
      </c>
      <c r="I68" s="775"/>
      <c r="J68" s="773"/>
      <c r="K68" s="773"/>
      <c r="L68" s="773"/>
      <c r="M68" s="773"/>
      <c r="N68" s="773"/>
      <c r="O68" s="773"/>
      <c r="P68" s="773"/>
      <c r="Q68" s="773"/>
      <c r="R68" s="773"/>
      <c r="S68" s="773"/>
      <c r="T68" s="773"/>
      <c r="U68" s="773"/>
      <c r="V68" s="773"/>
      <c r="W68" s="773"/>
      <c r="X68" s="773"/>
      <c r="Y68" s="773"/>
      <c r="Z68" s="773"/>
      <c r="AA68" s="773"/>
      <c r="AB68" s="773"/>
      <c r="AC68" s="773"/>
      <c r="AD68" s="773"/>
      <c r="AE68" s="773"/>
      <c r="AF68" s="773"/>
      <c r="AG68" s="773"/>
      <c r="AH68" s="773"/>
      <c r="AI68" s="773"/>
      <c r="AJ68" s="773"/>
      <c r="AK68" s="773"/>
      <c r="AL68" s="773"/>
      <c r="AM68" s="773"/>
      <c r="AN68" s="773"/>
      <c r="AO68" s="773"/>
      <c r="AP68" s="773"/>
      <c r="AQ68" s="773"/>
      <c r="AR68" s="773"/>
      <c r="AS68" s="773"/>
      <c r="AT68" s="773"/>
      <c r="AU68" s="773"/>
      <c r="AV68" s="773"/>
      <c r="AW68" s="773"/>
      <c r="AX68" s="773"/>
      <c r="AY68" s="773"/>
      <c r="AZ68" s="773"/>
      <c r="BA68" s="773"/>
      <c r="BB68" s="773"/>
      <c r="BC68" s="773"/>
      <c r="BD68" s="773"/>
      <c r="BE68" s="773"/>
      <c r="BF68" s="773"/>
      <c r="BG68" s="773"/>
      <c r="BH68" s="773"/>
      <c r="BI68" s="773"/>
      <c r="BJ68" s="773"/>
    </row>
    <row r="69" spans="1:62" ht="12.75" hidden="1" x14ac:dyDescent="0.2">
      <c r="A69" s="775"/>
      <c r="B69" s="782" t="s">
        <v>1554</v>
      </c>
      <c r="C69" s="777">
        <v>24960</v>
      </c>
      <c r="D69" s="778" t="s">
        <v>1555</v>
      </c>
      <c r="E69" s="778" t="s">
        <v>1556</v>
      </c>
      <c r="F69" s="779">
        <v>0.15555555555555556</v>
      </c>
      <c r="G69" s="780" t="str">
        <f t="shared" si="7"/>
        <v>Thruster Component</v>
      </c>
      <c r="H69" s="781">
        <f>MATCH(G69, Assembly!$B$4:$B$24, 0)</f>
        <v>15</v>
      </c>
      <c r="I69" s="775"/>
      <c r="J69" s="773"/>
      <c r="K69" s="773"/>
      <c r="L69" s="773"/>
      <c r="M69" s="773"/>
      <c r="N69" s="773"/>
      <c r="O69" s="773"/>
      <c r="P69" s="773"/>
      <c r="Q69" s="773"/>
      <c r="R69" s="773"/>
      <c r="S69" s="773"/>
      <c r="T69" s="773"/>
      <c r="U69" s="773"/>
      <c r="V69" s="773"/>
      <c r="W69" s="773"/>
      <c r="X69" s="773"/>
      <c r="Y69" s="773"/>
      <c r="Z69" s="773"/>
      <c r="AA69" s="773"/>
      <c r="AB69" s="773"/>
      <c r="AC69" s="773"/>
      <c r="AD69" s="773"/>
      <c r="AE69" s="773"/>
      <c r="AF69" s="773"/>
      <c r="AG69" s="773"/>
      <c r="AH69" s="773"/>
      <c r="AI69" s="773"/>
      <c r="AJ69" s="773"/>
      <c r="AK69" s="773"/>
      <c r="AL69" s="773"/>
      <c r="AM69" s="773"/>
      <c r="AN69" s="773"/>
      <c r="AO69" s="773"/>
      <c r="AP69" s="773"/>
      <c r="AQ69" s="773"/>
      <c r="AR69" s="773"/>
      <c r="AS69" s="773"/>
      <c r="AT69" s="773"/>
      <c r="AU69" s="773"/>
      <c r="AV69" s="773"/>
      <c r="AW69" s="773"/>
      <c r="AX69" s="773"/>
      <c r="AY69" s="773"/>
      <c r="AZ69" s="773"/>
      <c r="BA69" s="773"/>
      <c r="BB69" s="773"/>
      <c r="BC69" s="773"/>
      <c r="BD69" s="773"/>
      <c r="BE69" s="773"/>
      <c r="BF69" s="773"/>
      <c r="BG69" s="773"/>
      <c r="BH69" s="773"/>
      <c r="BI69" s="773"/>
      <c r="BJ69" s="773"/>
    </row>
    <row r="70" spans="1:62" ht="12.75" hidden="1" x14ac:dyDescent="0.2">
      <c r="A70" s="775"/>
      <c r="B70" s="782" t="s">
        <v>461</v>
      </c>
      <c r="C70" s="777">
        <v>8618</v>
      </c>
      <c r="D70" s="778" t="s">
        <v>1591</v>
      </c>
      <c r="E70" s="778" t="s">
        <v>1592</v>
      </c>
      <c r="F70" s="779">
        <v>9.9745370370370373E-2</v>
      </c>
      <c r="G70" s="780" t="str">
        <f t="shared" si="7"/>
        <v>Interior Plate</v>
      </c>
      <c r="H70" s="781">
        <f>MATCH(G70, Assembly!$B$4:$B$24, 0)</f>
        <v>2</v>
      </c>
      <c r="I70" s="775"/>
      <c r="J70" s="773"/>
      <c r="K70" s="773"/>
      <c r="L70" s="773"/>
      <c r="M70" s="773"/>
      <c r="N70" s="773"/>
      <c r="O70" s="773"/>
      <c r="P70" s="773"/>
      <c r="Q70" s="773"/>
      <c r="R70" s="773"/>
      <c r="S70" s="773"/>
      <c r="T70" s="773"/>
      <c r="U70" s="773"/>
      <c r="V70" s="773"/>
      <c r="W70" s="773"/>
      <c r="X70" s="773"/>
      <c r="Y70" s="773"/>
      <c r="Z70" s="773"/>
      <c r="AA70" s="773"/>
      <c r="AB70" s="773"/>
      <c r="AC70" s="773"/>
      <c r="AD70" s="773"/>
      <c r="AE70" s="773"/>
      <c r="AF70" s="773"/>
      <c r="AG70" s="773"/>
      <c r="AH70" s="773"/>
      <c r="AI70" s="773"/>
      <c r="AJ70" s="773"/>
      <c r="AK70" s="773"/>
      <c r="AL70" s="773"/>
      <c r="AM70" s="773"/>
      <c r="AN70" s="773"/>
      <c r="AO70" s="773"/>
      <c r="AP70" s="773"/>
      <c r="AQ70" s="773"/>
      <c r="AR70" s="773"/>
      <c r="AS70" s="773"/>
      <c r="AT70" s="773"/>
      <c r="AU70" s="773"/>
      <c r="AV70" s="773"/>
      <c r="AW70" s="773"/>
      <c r="AX70" s="773"/>
      <c r="AY70" s="773"/>
      <c r="AZ70" s="773"/>
      <c r="BA70" s="773"/>
      <c r="BB70" s="773"/>
      <c r="BC70" s="773"/>
      <c r="BD70" s="773"/>
      <c r="BE70" s="773"/>
      <c r="BF70" s="773"/>
      <c r="BG70" s="773"/>
      <c r="BH70" s="773"/>
      <c r="BI70" s="773"/>
      <c r="BJ70" s="773"/>
    </row>
    <row r="71" spans="1:62" ht="12.75" hidden="1" x14ac:dyDescent="0.2">
      <c r="A71" s="775"/>
      <c r="B71" s="782" t="s">
        <v>469</v>
      </c>
      <c r="C71" s="777">
        <v>21173</v>
      </c>
      <c r="D71" s="778" t="s">
        <v>1562</v>
      </c>
      <c r="E71" s="778" t="s">
        <v>1563</v>
      </c>
      <c r="F71" s="779">
        <v>0.24505787037037038</v>
      </c>
      <c r="G71" s="780" t="str">
        <f t="shared" si="7"/>
        <v>Bulletproof Glass</v>
      </c>
      <c r="H71" s="781">
        <f>MATCH(G71, Assembly!$B$4:$B$24, 0)</f>
        <v>13</v>
      </c>
      <c r="I71" s="775"/>
      <c r="J71" s="773"/>
      <c r="K71" s="773"/>
      <c r="L71" s="773"/>
      <c r="M71" s="773"/>
      <c r="N71" s="773"/>
      <c r="O71" s="773"/>
      <c r="P71" s="773"/>
      <c r="Q71" s="773"/>
      <c r="R71" s="773"/>
      <c r="S71" s="773"/>
      <c r="T71" s="773"/>
      <c r="U71" s="773"/>
      <c r="V71" s="773"/>
      <c r="W71" s="773"/>
      <c r="X71" s="773"/>
      <c r="Y71" s="773"/>
      <c r="Z71" s="773"/>
      <c r="AA71" s="773"/>
      <c r="AB71" s="773"/>
      <c r="AC71" s="773"/>
      <c r="AD71" s="773"/>
      <c r="AE71" s="773"/>
      <c r="AF71" s="773"/>
      <c r="AG71" s="773"/>
      <c r="AH71" s="773"/>
      <c r="AI71" s="773"/>
      <c r="AJ71" s="773"/>
      <c r="AK71" s="773"/>
      <c r="AL71" s="773"/>
      <c r="AM71" s="773"/>
      <c r="AN71" s="773"/>
      <c r="AO71" s="773"/>
      <c r="AP71" s="773"/>
      <c r="AQ71" s="773"/>
      <c r="AR71" s="773"/>
      <c r="AS71" s="773"/>
      <c r="AT71" s="773"/>
      <c r="AU71" s="773"/>
      <c r="AV71" s="773"/>
      <c r="AW71" s="773"/>
      <c r="AX71" s="773"/>
      <c r="AY71" s="773"/>
      <c r="AZ71" s="773"/>
      <c r="BA71" s="773"/>
      <c r="BB71" s="773"/>
      <c r="BC71" s="773"/>
      <c r="BD71" s="773"/>
      <c r="BE71" s="773"/>
      <c r="BF71" s="773"/>
      <c r="BG71" s="773"/>
      <c r="BH71" s="773"/>
      <c r="BI71" s="773"/>
      <c r="BJ71" s="773"/>
    </row>
    <row r="72" spans="1:62" ht="12.75" hidden="1" x14ac:dyDescent="0.2">
      <c r="A72" s="775"/>
      <c r="B72" s="782" t="s">
        <v>1564</v>
      </c>
      <c r="C72" s="777">
        <v>172</v>
      </c>
      <c r="D72" s="778" t="s">
        <v>1565</v>
      </c>
      <c r="E72" s="778" t="s">
        <v>1566</v>
      </c>
      <c r="F72" s="779">
        <v>3.9814814814814817E-3</v>
      </c>
      <c r="G72" s="780" t="str">
        <f t="shared" si="7"/>
        <v>Radio-Com Component</v>
      </c>
      <c r="H72" s="781">
        <f>MATCH(G72, Assembly!$B$4:$B$24, 0)</f>
        <v>18</v>
      </c>
      <c r="I72" s="775"/>
      <c r="J72" s="773"/>
      <c r="K72" s="773"/>
      <c r="L72" s="773"/>
      <c r="M72" s="773"/>
      <c r="N72" s="773"/>
      <c r="O72" s="773"/>
      <c r="P72" s="773"/>
      <c r="Q72" s="773"/>
      <c r="R72" s="773"/>
      <c r="S72" s="773"/>
      <c r="T72" s="773"/>
      <c r="U72" s="773"/>
      <c r="V72" s="773"/>
      <c r="W72" s="773"/>
      <c r="X72" s="773"/>
      <c r="Y72" s="773"/>
      <c r="Z72" s="773"/>
      <c r="AA72" s="773"/>
      <c r="AB72" s="773"/>
      <c r="AC72" s="773"/>
      <c r="AD72" s="773"/>
      <c r="AE72" s="773"/>
      <c r="AF72" s="773"/>
      <c r="AG72" s="773"/>
      <c r="AH72" s="773"/>
      <c r="AI72" s="773"/>
      <c r="AJ72" s="773"/>
      <c r="AK72" s="773"/>
      <c r="AL72" s="773"/>
      <c r="AM72" s="773"/>
      <c r="AN72" s="773"/>
      <c r="AO72" s="773"/>
      <c r="AP72" s="773"/>
      <c r="AQ72" s="773"/>
      <c r="AR72" s="773"/>
      <c r="AS72" s="773"/>
      <c r="AT72" s="773"/>
      <c r="AU72" s="773"/>
      <c r="AV72" s="773"/>
      <c r="AW72" s="773"/>
      <c r="AX72" s="773"/>
      <c r="AY72" s="773"/>
      <c r="AZ72" s="773"/>
      <c r="BA72" s="773"/>
      <c r="BB72" s="773"/>
      <c r="BC72" s="773"/>
      <c r="BD72" s="773"/>
      <c r="BE72" s="773"/>
      <c r="BF72" s="773"/>
      <c r="BG72" s="773"/>
      <c r="BH72" s="773"/>
      <c r="BI72" s="773"/>
      <c r="BJ72" s="773"/>
    </row>
    <row r="73" spans="1:62" ht="12.75" hidden="1" x14ac:dyDescent="0.2">
      <c r="A73" s="775"/>
      <c r="B73" s="782" t="s">
        <v>468</v>
      </c>
      <c r="C73" s="777">
        <v>1090</v>
      </c>
      <c r="D73" s="778" t="s">
        <v>1593</v>
      </c>
      <c r="E73" s="778" t="s">
        <v>1594</v>
      </c>
      <c r="F73" s="779">
        <v>1.2615740740740742E-2</v>
      </c>
      <c r="G73" s="780" t="str">
        <f t="shared" si="7"/>
        <v>Metal Grid</v>
      </c>
      <c r="H73" s="781">
        <f>MATCH(G73, Assembly!$B$4:$B$24, 0)</f>
        <v>12</v>
      </c>
      <c r="I73" s="775"/>
      <c r="J73" s="773"/>
      <c r="K73" s="773"/>
      <c r="L73" s="773"/>
      <c r="M73" s="773"/>
      <c r="N73" s="773"/>
      <c r="O73" s="773"/>
      <c r="P73" s="773"/>
      <c r="Q73" s="773"/>
      <c r="R73" s="773"/>
      <c r="S73" s="773"/>
      <c r="T73" s="773"/>
      <c r="U73" s="773"/>
      <c r="V73" s="773"/>
      <c r="W73" s="773"/>
      <c r="X73" s="773"/>
      <c r="Y73" s="773"/>
      <c r="Z73" s="773"/>
      <c r="AA73" s="773"/>
      <c r="AB73" s="773"/>
      <c r="AC73" s="773"/>
      <c r="AD73" s="773"/>
      <c r="AE73" s="773"/>
      <c r="AF73" s="773"/>
      <c r="AG73" s="773"/>
      <c r="AH73" s="773"/>
      <c r="AI73" s="773"/>
      <c r="AJ73" s="773"/>
      <c r="AK73" s="773"/>
      <c r="AL73" s="773"/>
      <c r="AM73" s="773"/>
      <c r="AN73" s="773"/>
      <c r="AO73" s="773"/>
      <c r="AP73" s="773"/>
      <c r="AQ73" s="773"/>
      <c r="AR73" s="773"/>
      <c r="AS73" s="773"/>
      <c r="AT73" s="773"/>
      <c r="AU73" s="773"/>
      <c r="AV73" s="773"/>
      <c r="AW73" s="773"/>
      <c r="AX73" s="773"/>
      <c r="AY73" s="773"/>
      <c r="AZ73" s="773"/>
      <c r="BA73" s="773"/>
      <c r="BB73" s="773"/>
      <c r="BC73" s="773"/>
      <c r="BD73" s="773"/>
      <c r="BE73" s="773"/>
      <c r="BF73" s="773"/>
      <c r="BG73" s="773"/>
      <c r="BH73" s="773"/>
      <c r="BI73" s="773"/>
      <c r="BJ73" s="773"/>
    </row>
    <row r="74" spans="1:62" ht="12.75" hidden="1" x14ac:dyDescent="0.2">
      <c r="A74" s="775"/>
      <c r="B74" s="782" t="s">
        <v>158</v>
      </c>
      <c r="C74" s="777">
        <v>7280</v>
      </c>
      <c r="D74" s="778" t="s">
        <v>1567</v>
      </c>
      <c r="E74" s="778" t="s">
        <v>1568</v>
      </c>
      <c r="F74" s="779">
        <v>8.4259259259259256E-2</v>
      </c>
      <c r="G74" s="780" t="str">
        <f t="shared" si="7"/>
        <v>Girder</v>
      </c>
      <c r="H74" s="781">
        <f>MATCH(G74, Assembly!$B$4:$B$24, 0)</f>
        <v>6</v>
      </c>
      <c r="I74" s="775"/>
      <c r="J74" s="773"/>
      <c r="K74" s="773"/>
      <c r="L74" s="773"/>
      <c r="M74" s="773"/>
      <c r="N74" s="773"/>
      <c r="O74" s="773"/>
      <c r="P74" s="773"/>
      <c r="Q74" s="773"/>
      <c r="R74" s="773"/>
      <c r="S74" s="773"/>
      <c r="T74" s="773"/>
      <c r="U74" s="773"/>
      <c r="V74" s="773"/>
      <c r="W74" s="773"/>
      <c r="X74" s="773"/>
      <c r="Y74" s="773"/>
      <c r="Z74" s="773"/>
      <c r="AA74" s="773"/>
      <c r="AB74" s="773"/>
      <c r="AC74" s="773"/>
      <c r="AD74" s="773"/>
      <c r="AE74" s="773"/>
      <c r="AF74" s="773"/>
      <c r="AG74" s="773"/>
      <c r="AH74" s="773"/>
      <c r="AI74" s="773"/>
      <c r="AJ74" s="773"/>
      <c r="AK74" s="773"/>
      <c r="AL74" s="773"/>
      <c r="AM74" s="773"/>
      <c r="AN74" s="773"/>
      <c r="AO74" s="773"/>
      <c r="AP74" s="773"/>
      <c r="AQ74" s="773"/>
      <c r="AR74" s="773"/>
      <c r="AS74" s="773"/>
      <c r="AT74" s="773"/>
      <c r="AU74" s="773"/>
      <c r="AV74" s="773"/>
      <c r="AW74" s="773"/>
      <c r="AX74" s="773"/>
      <c r="AY74" s="773"/>
      <c r="AZ74" s="773"/>
      <c r="BA74" s="773"/>
      <c r="BB74" s="773"/>
      <c r="BC74" s="773"/>
      <c r="BD74" s="773"/>
      <c r="BE74" s="773"/>
      <c r="BF74" s="773"/>
      <c r="BG74" s="773"/>
      <c r="BH74" s="773"/>
      <c r="BI74" s="773"/>
      <c r="BJ74" s="773"/>
    </row>
    <row r="75" spans="1:62" ht="12.75" hidden="1" x14ac:dyDescent="0.2">
      <c r="A75" s="775"/>
      <c r="B75" s="782" t="s">
        <v>1569</v>
      </c>
      <c r="C75" s="777">
        <v>4000</v>
      </c>
      <c r="D75" s="778" t="s">
        <v>1570</v>
      </c>
      <c r="E75" s="778" t="s">
        <v>1571</v>
      </c>
      <c r="F75" s="779">
        <v>0.1388888888888889</v>
      </c>
      <c r="G75" s="780" t="str">
        <f t="shared" si="7"/>
        <v>Reactor Component</v>
      </c>
      <c r="H75" s="781">
        <f>MATCH(G75, Assembly!$B$4:$B$24, 0)</f>
        <v>14</v>
      </c>
      <c r="I75" s="775"/>
      <c r="J75" s="773"/>
      <c r="K75" s="773"/>
      <c r="L75" s="773"/>
      <c r="M75" s="773"/>
      <c r="N75" s="773"/>
      <c r="O75" s="773"/>
      <c r="P75" s="773"/>
      <c r="Q75" s="773"/>
      <c r="R75" s="773"/>
      <c r="S75" s="773"/>
      <c r="T75" s="773"/>
      <c r="U75" s="773"/>
      <c r="V75" s="773"/>
      <c r="W75" s="773"/>
      <c r="X75" s="773"/>
      <c r="Y75" s="773"/>
      <c r="Z75" s="773"/>
      <c r="AA75" s="773"/>
      <c r="AB75" s="773"/>
      <c r="AC75" s="773"/>
      <c r="AD75" s="773"/>
      <c r="AE75" s="773"/>
      <c r="AF75" s="773"/>
      <c r="AG75" s="773"/>
      <c r="AH75" s="773"/>
      <c r="AI75" s="773"/>
      <c r="AJ75" s="773"/>
      <c r="AK75" s="773"/>
      <c r="AL75" s="773"/>
      <c r="AM75" s="773"/>
      <c r="AN75" s="773"/>
      <c r="AO75" s="773"/>
      <c r="AP75" s="773"/>
      <c r="AQ75" s="773"/>
      <c r="AR75" s="773"/>
      <c r="AS75" s="773"/>
      <c r="AT75" s="773"/>
      <c r="AU75" s="773"/>
      <c r="AV75" s="773"/>
      <c r="AW75" s="773"/>
      <c r="AX75" s="773"/>
      <c r="AY75" s="773"/>
      <c r="AZ75" s="773"/>
      <c r="BA75" s="773"/>
      <c r="BB75" s="773"/>
      <c r="BC75" s="773"/>
      <c r="BD75" s="773"/>
      <c r="BE75" s="773"/>
      <c r="BF75" s="773"/>
      <c r="BG75" s="773"/>
      <c r="BH75" s="773"/>
      <c r="BI75" s="773"/>
      <c r="BJ75" s="773"/>
    </row>
    <row r="76" spans="1:62" ht="12.75" hidden="1" x14ac:dyDescent="0.2">
      <c r="A76" s="775"/>
      <c r="B76" s="782" t="s">
        <v>161</v>
      </c>
      <c r="C76" s="778">
        <v>52</v>
      </c>
      <c r="D76" s="778" t="s">
        <v>1572</v>
      </c>
      <c r="E76" s="778" t="s">
        <v>1573</v>
      </c>
      <c r="F76" s="779">
        <v>1.8055555555555555E-3</v>
      </c>
      <c r="G76" s="780" t="str">
        <f t="shared" si="7"/>
        <v>Display</v>
      </c>
      <c r="H76" s="781">
        <f>MATCH(G76, Assembly!$B$4:$B$24, 0)</f>
        <v>9</v>
      </c>
      <c r="I76" s="775"/>
      <c r="J76" s="773"/>
      <c r="K76" s="773"/>
      <c r="L76" s="773"/>
      <c r="M76" s="773"/>
      <c r="N76" s="773"/>
      <c r="O76" s="773"/>
      <c r="P76" s="773"/>
      <c r="Q76" s="773"/>
      <c r="R76" s="773"/>
      <c r="S76" s="773"/>
      <c r="T76" s="773"/>
      <c r="U76" s="773"/>
      <c r="V76" s="773"/>
      <c r="W76" s="773"/>
      <c r="X76" s="773"/>
      <c r="Y76" s="773"/>
      <c r="Z76" s="773"/>
      <c r="AA76" s="773"/>
      <c r="AB76" s="773"/>
      <c r="AC76" s="773"/>
      <c r="AD76" s="773"/>
      <c r="AE76" s="773"/>
      <c r="AF76" s="773"/>
      <c r="AG76" s="773"/>
      <c r="AH76" s="773"/>
      <c r="AI76" s="773"/>
      <c r="AJ76" s="773"/>
      <c r="AK76" s="773"/>
      <c r="AL76" s="773"/>
      <c r="AM76" s="773"/>
      <c r="AN76" s="773"/>
      <c r="AO76" s="773"/>
      <c r="AP76" s="773"/>
      <c r="AQ76" s="773"/>
      <c r="AR76" s="773"/>
      <c r="AS76" s="773"/>
      <c r="AT76" s="773"/>
      <c r="AU76" s="773"/>
      <c r="AV76" s="773"/>
      <c r="AW76" s="773"/>
      <c r="AX76" s="773"/>
      <c r="AY76" s="773"/>
      <c r="AZ76" s="773"/>
      <c r="BA76" s="773"/>
      <c r="BB76" s="773"/>
      <c r="BC76" s="773"/>
      <c r="BD76" s="773"/>
      <c r="BE76" s="773"/>
      <c r="BF76" s="773"/>
      <c r="BG76" s="773"/>
      <c r="BH76" s="773"/>
      <c r="BI76" s="773"/>
      <c r="BJ76" s="773"/>
    </row>
    <row r="77" spans="1:62" ht="12.75" hidden="1" x14ac:dyDescent="0.2">
      <c r="A77" s="775"/>
      <c r="B77" s="782" t="s">
        <v>1574</v>
      </c>
      <c r="C77" s="778">
        <v>30</v>
      </c>
      <c r="D77" s="778" t="s">
        <v>1575</v>
      </c>
      <c r="E77" s="778" t="s">
        <v>1576</v>
      </c>
      <c r="F77" s="779">
        <v>1.0416666666666667E-3</v>
      </c>
      <c r="G77" s="780" t="str">
        <f t="shared" si="7"/>
        <v>Medical Component</v>
      </c>
      <c r="H77" s="781">
        <f>MATCH(G77, Assembly!$B$4:$B$24, 0)</f>
        <v>19</v>
      </c>
      <c r="I77" s="775"/>
      <c r="J77" s="773"/>
      <c r="K77" s="773"/>
      <c r="L77" s="773"/>
      <c r="M77" s="773"/>
      <c r="N77" s="773"/>
      <c r="O77" s="773"/>
      <c r="P77" s="773"/>
      <c r="Q77" s="773"/>
      <c r="R77" s="773"/>
      <c r="S77" s="773"/>
      <c r="T77" s="773"/>
      <c r="U77" s="773"/>
      <c r="V77" s="773"/>
      <c r="W77" s="773"/>
      <c r="X77" s="773"/>
      <c r="Y77" s="773"/>
      <c r="Z77" s="773"/>
      <c r="AA77" s="773"/>
      <c r="AB77" s="773"/>
      <c r="AC77" s="773"/>
      <c r="AD77" s="773"/>
      <c r="AE77" s="773"/>
      <c r="AF77" s="773"/>
      <c r="AG77" s="773"/>
      <c r="AH77" s="773"/>
      <c r="AI77" s="773"/>
      <c r="AJ77" s="773"/>
      <c r="AK77" s="773"/>
      <c r="AL77" s="773"/>
      <c r="AM77" s="773"/>
      <c r="AN77" s="773"/>
      <c r="AO77" s="773"/>
      <c r="AP77" s="773"/>
      <c r="AQ77" s="773"/>
      <c r="AR77" s="773"/>
      <c r="AS77" s="773"/>
      <c r="AT77" s="773"/>
      <c r="AU77" s="773"/>
      <c r="AV77" s="773"/>
      <c r="AW77" s="773"/>
      <c r="AX77" s="773"/>
      <c r="AY77" s="773"/>
      <c r="AZ77" s="773"/>
      <c r="BA77" s="773"/>
      <c r="BB77" s="773"/>
      <c r="BC77" s="773"/>
      <c r="BD77" s="773"/>
      <c r="BE77" s="773"/>
      <c r="BF77" s="773"/>
      <c r="BG77" s="773"/>
      <c r="BH77" s="773"/>
      <c r="BI77" s="773"/>
      <c r="BJ77" s="773"/>
    </row>
    <row r="78" spans="1:62" ht="12.75" hidden="1" x14ac:dyDescent="0.2">
      <c r="A78" s="775"/>
      <c r="B78" s="782" t="s">
        <v>1577</v>
      </c>
      <c r="C78" s="778">
        <v>132</v>
      </c>
      <c r="D78" s="778" t="s">
        <v>1595</v>
      </c>
      <c r="E78" s="778" t="s">
        <v>1596</v>
      </c>
      <c r="F78" s="779">
        <v>4.5833333333333334E-3</v>
      </c>
      <c r="G78" s="780" t="str">
        <f t="shared" si="7"/>
        <v>Gravity Component</v>
      </c>
      <c r="H78" s="781">
        <f>MATCH(G78, Assembly!$B$4:$B$24, 0)</f>
        <v>17</v>
      </c>
      <c r="I78" s="775"/>
      <c r="J78" s="773"/>
      <c r="K78" s="773"/>
      <c r="L78" s="773"/>
      <c r="M78" s="773"/>
      <c r="N78" s="773"/>
      <c r="O78" s="773"/>
      <c r="P78" s="773"/>
      <c r="Q78" s="773"/>
      <c r="R78" s="773"/>
      <c r="S78" s="773"/>
      <c r="T78" s="773"/>
      <c r="U78" s="773"/>
      <c r="V78" s="773"/>
      <c r="W78" s="773"/>
      <c r="X78" s="773"/>
      <c r="Y78" s="773"/>
      <c r="Z78" s="773"/>
      <c r="AA78" s="773"/>
      <c r="AB78" s="773"/>
      <c r="AC78" s="773"/>
      <c r="AD78" s="773"/>
      <c r="AE78" s="773"/>
      <c r="AF78" s="773"/>
      <c r="AG78" s="773"/>
      <c r="AH78" s="773"/>
      <c r="AI78" s="773"/>
      <c r="AJ78" s="773"/>
      <c r="AK78" s="773"/>
      <c r="AL78" s="773"/>
      <c r="AM78" s="773"/>
      <c r="AN78" s="773"/>
      <c r="AO78" s="773"/>
      <c r="AP78" s="773"/>
      <c r="AQ78" s="773"/>
      <c r="AR78" s="773"/>
      <c r="AS78" s="773"/>
      <c r="AT78" s="773"/>
      <c r="AU78" s="773"/>
      <c r="AV78" s="773"/>
      <c r="AW78" s="773"/>
      <c r="AX78" s="773"/>
      <c r="AY78" s="773"/>
      <c r="AZ78" s="773"/>
      <c r="BA78" s="773"/>
      <c r="BB78" s="773"/>
      <c r="BC78" s="773"/>
      <c r="BD78" s="773"/>
      <c r="BE78" s="773"/>
      <c r="BF78" s="773"/>
      <c r="BG78" s="773"/>
      <c r="BH78" s="773"/>
      <c r="BI78" s="773"/>
      <c r="BJ78" s="773"/>
    </row>
    <row r="79" spans="1:62" ht="12.75" hidden="1" x14ac:dyDescent="0.2">
      <c r="A79" s="775"/>
      <c r="B79" s="782" t="s">
        <v>1577</v>
      </c>
      <c r="C79" s="778">
        <v>12</v>
      </c>
      <c r="D79" s="778" t="s">
        <v>1597</v>
      </c>
      <c r="E79" s="778" t="s">
        <v>1598</v>
      </c>
      <c r="F79" s="779">
        <v>4.1666666666666669E-4</v>
      </c>
      <c r="G79" s="780" t="str">
        <f t="shared" si="7"/>
        <v>Gravity Component</v>
      </c>
      <c r="H79" s="781">
        <f>MATCH(G79, Assembly!$B$4:$B$24, 0)</f>
        <v>17</v>
      </c>
      <c r="I79" s="775"/>
      <c r="J79" s="773"/>
      <c r="K79" s="773"/>
      <c r="L79" s="773"/>
      <c r="M79" s="773"/>
      <c r="N79" s="773"/>
      <c r="O79" s="773"/>
      <c r="P79" s="773"/>
      <c r="Q79" s="773"/>
      <c r="R79" s="773"/>
      <c r="S79" s="773"/>
      <c r="T79" s="773"/>
      <c r="U79" s="773"/>
      <c r="V79" s="773"/>
      <c r="W79" s="773"/>
      <c r="X79" s="773"/>
      <c r="Y79" s="773"/>
      <c r="Z79" s="773"/>
      <c r="AA79" s="773"/>
      <c r="AB79" s="773"/>
      <c r="AC79" s="773"/>
      <c r="AD79" s="773"/>
      <c r="AE79" s="773"/>
      <c r="AF79" s="773"/>
      <c r="AG79" s="773"/>
      <c r="AH79" s="773"/>
      <c r="AI79" s="773"/>
      <c r="AJ79" s="773"/>
      <c r="AK79" s="773"/>
      <c r="AL79" s="773"/>
      <c r="AM79" s="773"/>
      <c r="AN79" s="773"/>
      <c r="AO79" s="773"/>
      <c r="AP79" s="773"/>
      <c r="AQ79" s="773"/>
      <c r="AR79" s="773"/>
      <c r="AS79" s="773"/>
      <c r="AT79" s="773"/>
      <c r="AU79" s="773"/>
      <c r="AV79" s="773"/>
      <c r="AW79" s="773"/>
      <c r="AX79" s="773"/>
      <c r="AY79" s="773"/>
      <c r="AZ79" s="773"/>
      <c r="BA79" s="773"/>
      <c r="BB79" s="773"/>
      <c r="BC79" s="773"/>
      <c r="BD79" s="773"/>
      <c r="BE79" s="773"/>
      <c r="BF79" s="773"/>
      <c r="BG79" s="773"/>
      <c r="BH79" s="773"/>
      <c r="BI79" s="773"/>
      <c r="BJ79" s="773"/>
    </row>
    <row r="80" spans="1:62" ht="12.75" hidden="1" x14ac:dyDescent="0.2">
      <c r="A80" s="775"/>
      <c r="B80" s="782" t="s">
        <v>1569</v>
      </c>
      <c r="C80" s="777">
        <v>2000</v>
      </c>
      <c r="D80" s="778" t="s">
        <v>1599</v>
      </c>
      <c r="E80" s="778" t="s">
        <v>1600</v>
      </c>
      <c r="F80" s="779">
        <v>6.9444444444444448E-2</v>
      </c>
      <c r="G80" s="780" t="str">
        <f t="shared" si="7"/>
        <v>Reactor Component</v>
      </c>
      <c r="H80" s="781">
        <f>MATCH(G80, Assembly!$B$4:$B$24, 0)</f>
        <v>14</v>
      </c>
      <c r="I80" s="775"/>
      <c r="J80" s="773"/>
      <c r="K80" s="773"/>
      <c r="L80" s="773"/>
      <c r="M80" s="773"/>
      <c r="N80" s="773"/>
      <c r="O80" s="773"/>
      <c r="P80" s="773"/>
      <c r="Q80" s="773"/>
      <c r="R80" s="773"/>
      <c r="S80" s="773"/>
      <c r="T80" s="773"/>
      <c r="U80" s="773"/>
      <c r="V80" s="773"/>
      <c r="W80" s="773"/>
      <c r="X80" s="773"/>
      <c r="Y80" s="773"/>
      <c r="Z80" s="773"/>
      <c r="AA80" s="773"/>
      <c r="AB80" s="773"/>
      <c r="AC80" s="773"/>
      <c r="AD80" s="773"/>
      <c r="AE80" s="773"/>
      <c r="AF80" s="773"/>
      <c r="AG80" s="773"/>
      <c r="AH80" s="773"/>
      <c r="AI80" s="773"/>
      <c r="AJ80" s="773"/>
      <c r="AK80" s="773"/>
      <c r="AL80" s="773"/>
      <c r="AM80" s="773"/>
      <c r="AN80" s="773"/>
      <c r="AO80" s="773"/>
      <c r="AP80" s="773"/>
      <c r="AQ80" s="773"/>
      <c r="AR80" s="773"/>
      <c r="AS80" s="773"/>
      <c r="AT80" s="773"/>
      <c r="AU80" s="773"/>
      <c r="AV80" s="773"/>
      <c r="AW80" s="773"/>
      <c r="AX80" s="773"/>
      <c r="AY80" s="773"/>
      <c r="AZ80" s="773"/>
      <c r="BA80" s="773"/>
      <c r="BB80" s="773"/>
      <c r="BC80" s="773"/>
      <c r="BD80" s="773"/>
      <c r="BE80" s="773"/>
      <c r="BF80" s="773"/>
      <c r="BG80" s="773"/>
      <c r="BH80" s="773"/>
      <c r="BI80" s="773"/>
      <c r="BJ80" s="773"/>
    </row>
    <row r="81" spans="1:62" ht="12.75" hidden="1" x14ac:dyDescent="0.2">
      <c r="A81" s="775"/>
      <c r="B81" s="783"/>
      <c r="C81" s="784"/>
      <c r="D81" s="784"/>
      <c r="E81" s="784"/>
      <c r="F81" s="784"/>
      <c r="G81" s="780">
        <f t="shared" si="7"/>
        <v>0</v>
      </c>
      <c r="H81" s="781" t="e">
        <f>MATCH(G81, Assembly!$B$4:$B$24, 0)</f>
        <v>#N/A</v>
      </c>
      <c r="I81" s="775"/>
      <c r="J81" s="773"/>
      <c r="K81" s="773"/>
      <c r="L81" s="773"/>
      <c r="M81" s="773"/>
      <c r="N81" s="773"/>
      <c r="O81" s="773"/>
      <c r="P81" s="773"/>
      <c r="Q81" s="773"/>
      <c r="R81" s="773"/>
      <c r="S81" s="773"/>
      <c r="T81" s="773"/>
      <c r="U81" s="773"/>
      <c r="V81" s="773"/>
      <c r="W81" s="773"/>
      <c r="X81" s="773"/>
      <c r="Y81" s="773"/>
      <c r="Z81" s="773"/>
      <c r="AA81" s="773"/>
      <c r="AB81" s="773"/>
      <c r="AC81" s="773"/>
      <c r="AD81" s="773"/>
      <c r="AE81" s="773"/>
      <c r="AF81" s="773"/>
      <c r="AG81" s="773"/>
      <c r="AH81" s="773"/>
      <c r="AI81" s="773"/>
      <c r="AJ81" s="773"/>
      <c r="AK81" s="773"/>
      <c r="AL81" s="773"/>
      <c r="AM81" s="773"/>
      <c r="AN81" s="773"/>
      <c r="AO81" s="773"/>
      <c r="AP81" s="773"/>
      <c r="AQ81" s="773"/>
      <c r="AR81" s="773"/>
      <c r="AS81" s="773"/>
      <c r="AT81" s="773"/>
      <c r="AU81" s="773"/>
      <c r="AV81" s="773"/>
      <c r="AW81" s="773"/>
      <c r="AX81" s="773"/>
      <c r="AY81" s="773"/>
      <c r="AZ81" s="773"/>
      <c r="BA81" s="773"/>
      <c r="BB81" s="773"/>
      <c r="BC81" s="773"/>
      <c r="BD81" s="773"/>
      <c r="BE81" s="773"/>
      <c r="BF81" s="773"/>
      <c r="BG81" s="773"/>
      <c r="BH81" s="773"/>
      <c r="BI81" s="773"/>
      <c r="BJ81" s="773"/>
    </row>
    <row r="82" spans="1:62" ht="12.75" x14ac:dyDescent="0.2">
      <c r="A82" s="775"/>
      <c r="B82" s="783"/>
      <c r="C82" s="784"/>
      <c r="D82" s="784"/>
      <c r="E82" s="784"/>
      <c r="F82" s="785"/>
      <c r="G82" s="780">
        <f t="shared" si="7"/>
        <v>0</v>
      </c>
      <c r="H82" s="781" t="e">
        <f>MATCH(G82, Assembly!$B$4:$B$24, 0)</f>
        <v>#N/A</v>
      </c>
      <c r="I82" s="775"/>
      <c r="J82" s="773"/>
      <c r="K82" s="773"/>
      <c r="L82" s="773"/>
      <c r="M82" s="773"/>
      <c r="N82" s="773"/>
      <c r="O82" s="773"/>
      <c r="P82" s="773"/>
      <c r="Q82" s="773"/>
      <c r="R82" s="773"/>
      <c r="S82" s="773"/>
      <c r="T82" s="773"/>
      <c r="U82" s="773"/>
      <c r="V82" s="773"/>
      <c r="W82" s="773"/>
      <c r="X82" s="773"/>
      <c r="Y82" s="773"/>
      <c r="Z82" s="773"/>
      <c r="AA82" s="773"/>
      <c r="AB82" s="773"/>
      <c r="AC82" s="773"/>
      <c r="AD82" s="773"/>
      <c r="AE82" s="773"/>
      <c r="AF82" s="773"/>
      <c r="AG82" s="773"/>
      <c r="AH82" s="773"/>
      <c r="AI82" s="773"/>
      <c r="AJ82" s="773"/>
      <c r="AK82" s="773"/>
      <c r="AL82" s="773"/>
      <c r="AM82" s="773"/>
      <c r="AN82" s="773"/>
      <c r="AO82" s="773"/>
      <c r="AP82" s="773"/>
      <c r="AQ82" s="773"/>
      <c r="AR82" s="773"/>
      <c r="AS82" s="773"/>
      <c r="AT82" s="773"/>
      <c r="AU82" s="773"/>
      <c r="AV82" s="773"/>
      <c r="AW82" s="773"/>
      <c r="AX82" s="772" t="s">
        <v>127</v>
      </c>
      <c r="AY82" s="772" t="s">
        <v>137</v>
      </c>
      <c r="AZ82" s="773"/>
      <c r="BA82" s="773"/>
      <c r="BB82" s="773"/>
      <c r="BC82" s="773"/>
      <c r="BD82" s="773"/>
      <c r="BE82" s="773"/>
      <c r="BF82" s="773"/>
      <c r="BG82" s="773"/>
      <c r="BH82" s="773"/>
      <c r="BI82" s="773"/>
      <c r="BJ82" s="773"/>
    </row>
    <row r="83" spans="1:62" ht="12.75" x14ac:dyDescent="0.2">
      <c r="A83" s="775"/>
      <c r="B83" s="786"/>
      <c r="C83" s="786"/>
      <c r="D83" s="786"/>
      <c r="E83" s="786"/>
      <c r="F83" s="786"/>
      <c r="G83" s="786"/>
      <c r="H83" s="786"/>
      <c r="I83" s="775"/>
      <c r="J83" s="773"/>
      <c r="K83" s="773"/>
      <c r="L83" s="773"/>
      <c r="M83" s="773"/>
      <c r="N83" s="773"/>
      <c r="O83" s="773"/>
      <c r="P83" s="773"/>
      <c r="Q83" s="773"/>
      <c r="R83" s="773"/>
      <c r="S83" s="773"/>
      <c r="T83" s="773"/>
      <c r="U83" s="773"/>
      <c r="V83" s="773"/>
      <c r="W83" s="773"/>
      <c r="X83" s="773"/>
      <c r="Y83" s="773"/>
      <c r="Z83" s="773"/>
      <c r="AA83" s="773"/>
      <c r="AB83" s="773"/>
      <c r="AC83" s="773"/>
      <c r="AD83" s="773"/>
      <c r="AE83" s="773"/>
      <c r="AF83" s="773"/>
      <c r="AG83" s="773"/>
      <c r="AH83" s="773"/>
      <c r="AI83" s="773"/>
      <c r="AJ83" s="773"/>
      <c r="AK83" s="773"/>
      <c r="AL83" s="773"/>
      <c r="AM83" s="773"/>
      <c r="AN83" s="773"/>
      <c r="AO83" s="773"/>
      <c r="AP83" s="773"/>
      <c r="AQ83" s="773"/>
      <c r="AR83" s="773"/>
      <c r="AS83" s="773"/>
      <c r="AT83" s="773"/>
      <c r="AU83" s="773"/>
      <c r="AV83" s="773"/>
      <c r="AW83" s="773"/>
      <c r="AX83" s="787">
        <f ca="1">X59</f>
        <v>273669</v>
      </c>
      <c r="AY83" s="787">
        <f ca="1">AX59</f>
        <v>1552440.5558947227</v>
      </c>
      <c r="AZ83" s="773"/>
      <c r="BA83" s="773"/>
      <c r="BB83" s="773"/>
      <c r="BC83" s="773"/>
      <c r="BD83" s="773"/>
      <c r="BE83" s="773"/>
      <c r="BF83" s="773"/>
      <c r="BG83" s="773"/>
      <c r="BH83" s="773"/>
      <c r="BI83" s="773"/>
      <c r="BJ83" s="773"/>
    </row>
    <row r="84" spans="1:62" ht="12.75" x14ac:dyDescent="0.2">
      <c r="A84" s="773"/>
      <c r="B84" s="788"/>
      <c r="C84" s="788"/>
      <c r="D84" s="788"/>
      <c r="E84" s="788"/>
      <c r="F84" s="788"/>
      <c r="G84" s="788"/>
      <c r="H84" s="788"/>
      <c r="I84" s="773"/>
      <c r="J84" s="773"/>
      <c r="K84" s="773"/>
      <c r="L84" s="773"/>
      <c r="M84" s="773"/>
      <c r="N84" s="773"/>
      <c r="O84" s="773"/>
      <c r="P84" s="773"/>
      <c r="Q84" s="773"/>
      <c r="R84" s="773"/>
      <c r="S84" s="773"/>
      <c r="T84" s="773"/>
      <c r="U84" s="773"/>
      <c r="V84" s="773"/>
      <c r="W84" s="773"/>
      <c r="X84" s="773"/>
      <c r="Y84" s="773"/>
      <c r="Z84" s="773"/>
      <c r="AA84" s="773"/>
      <c r="AB84" s="773"/>
      <c r="AC84" s="773"/>
      <c r="AD84" s="773"/>
      <c r="AE84" s="773"/>
      <c r="AF84" s="773"/>
      <c r="AG84" s="773"/>
      <c r="AH84" s="773"/>
      <c r="AI84" s="773"/>
      <c r="AJ84" s="773"/>
      <c r="AK84" s="773"/>
      <c r="AL84" s="773"/>
      <c r="AM84" s="773"/>
      <c r="AN84" s="773"/>
      <c r="AO84" s="773"/>
      <c r="AP84" s="773"/>
      <c r="AQ84" s="773"/>
      <c r="AR84" s="773"/>
      <c r="AS84" s="773"/>
      <c r="AT84" s="773"/>
      <c r="AU84" s="773"/>
      <c r="AV84" s="773"/>
      <c r="AW84" s="773"/>
      <c r="AX84" s="773"/>
      <c r="AY84" s="773"/>
      <c r="AZ84" s="773"/>
      <c r="BA84" s="773"/>
      <c r="BB84" s="773"/>
      <c r="BC84" s="773"/>
      <c r="BD84" s="773"/>
      <c r="BE84" s="773"/>
      <c r="BF84" s="773"/>
      <c r="BG84" s="773"/>
      <c r="BH84" s="773"/>
      <c r="BI84" s="773"/>
      <c r="BJ84" s="773"/>
    </row>
    <row r="85" spans="1:62" ht="12.75" x14ac:dyDescent="0.2">
      <c r="A85" s="773"/>
      <c r="B85" s="773"/>
      <c r="C85" s="773"/>
      <c r="D85" s="788"/>
      <c r="E85" s="788"/>
      <c r="F85" s="788"/>
      <c r="G85" s="788"/>
      <c r="H85" s="788"/>
      <c r="I85" s="773"/>
      <c r="J85" s="773"/>
      <c r="K85" s="773"/>
      <c r="L85" s="773"/>
      <c r="M85" s="773"/>
      <c r="N85" s="773"/>
      <c r="O85" s="773"/>
      <c r="P85" s="773"/>
      <c r="Q85" s="773"/>
      <c r="R85" s="773"/>
      <c r="S85" s="773"/>
      <c r="T85" s="773"/>
      <c r="U85" s="773"/>
      <c r="V85" s="773"/>
      <c r="W85" s="773"/>
      <c r="X85" s="773"/>
      <c r="Y85" s="773"/>
      <c r="Z85" s="773"/>
      <c r="AA85" s="773"/>
      <c r="AB85" s="773"/>
      <c r="AC85" s="773"/>
      <c r="AD85" s="773"/>
      <c r="AE85" s="773"/>
      <c r="AF85" s="773"/>
      <c r="AG85" s="773"/>
      <c r="AH85" s="773"/>
      <c r="AI85" s="773"/>
      <c r="AJ85" s="773"/>
      <c r="AK85" s="773"/>
      <c r="AL85" s="773"/>
      <c r="AM85" s="773"/>
      <c r="AN85" s="773"/>
      <c r="AO85" s="773"/>
      <c r="AP85" s="773"/>
      <c r="AQ85" s="773"/>
      <c r="AR85" s="773"/>
      <c r="AS85" s="773"/>
      <c r="AT85" s="773"/>
      <c r="AU85" s="773"/>
      <c r="AV85" s="773"/>
      <c r="AW85" s="773"/>
      <c r="AX85" s="772" t="s">
        <v>1580</v>
      </c>
      <c r="AY85" s="772" t="s">
        <v>1581</v>
      </c>
      <c r="AZ85" s="773"/>
      <c r="BA85" s="773"/>
      <c r="BB85" s="773"/>
      <c r="BC85" s="773"/>
      <c r="BD85" s="773"/>
      <c r="BE85" s="773"/>
      <c r="BF85" s="773"/>
      <c r="BG85" s="773"/>
      <c r="BH85" s="773"/>
      <c r="BI85" s="773"/>
      <c r="BJ85" s="773"/>
    </row>
    <row r="86" spans="1:62" ht="12.75" x14ac:dyDescent="0.2">
      <c r="A86" s="773"/>
      <c r="B86" s="773"/>
      <c r="C86" s="773"/>
      <c r="D86" s="788"/>
      <c r="E86" s="788"/>
      <c r="F86" s="788"/>
      <c r="G86" s="788"/>
      <c r="H86" s="788"/>
      <c r="I86" s="773"/>
      <c r="J86" s="773"/>
      <c r="K86" s="773"/>
      <c r="L86" s="773"/>
      <c r="M86" s="773"/>
      <c r="N86" s="773"/>
      <c r="O86" s="773"/>
      <c r="P86" s="773"/>
      <c r="Q86" s="773"/>
      <c r="R86" s="773"/>
      <c r="S86" s="773"/>
      <c r="T86" s="773"/>
      <c r="U86" s="773"/>
      <c r="V86" s="773"/>
      <c r="W86" s="773"/>
      <c r="X86" s="773"/>
      <c r="Y86" s="773"/>
      <c r="Z86" s="773"/>
      <c r="AA86" s="773"/>
      <c r="AB86" s="773"/>
      <c r="AC86" s="773"/>
      <c r="AD86" s="773"/>
      <c r="AE86" s="773"/>
      <c r="AF86" s="773"/>
      <c r="AG86" s="773"/>
      <c r="AH86" s="773"/>
      <c r="AI86" s="773"/>
      <c r="AJ86" s="773"/>
      <c r="AK86" s="773"/>
      <c r="AL86" s="773"/>
      <c r="AM86" s="773"/>
      <c r="AN86" s="773"/>
      <c r="AO86" s="773"/>
      <c r="AP86" s="773"/>
      <c r="AQ86" s="773"/>
      <c r="AR86" s="773"/>
      <c r="AS86" s="773"/>
      <c r="AT86" s="773"/>
      <c r="AU86" s="773"/>
      <c r="AV86" s="773"/>
      <c r="AW86" s="773"/>
      <c r="AX86" s="787">
        <f ca="1">Z59</f>
        <v>42.570733333333337</v>
      </c>
      <c r="AY86" s="787">
        <f ca="1">AZ59</f>
        <v>241.49075313917908</v>
      </c>
      <c r="AZ86" s="773"/>
      <c r="BA86" s="773"/>
      <c r="BB86" s="773"/>
      <c r="BC86" s="773"/>
      <c r="BD86" s="773"/>
      <c r="BE86" s="773"/>
      <c r="BF86" s="773"/>
      <c r="BG86" s="773"/>
      <c r="BH86" s="773"/>
      <c r="BI86" s="773"/>
      <c r="BJ86" s="773"/>
    </row>
    <row r="87" spans="1:62" ht="12.75" x14ac:dyDescent="0.2">
      <c r="A87" s="773"/>
      <c r="B87" s="773"/>
      <c r="C87" s="773"/>
      <c r="D87" s="788"/>
      <c r="E87" s="788"/>
      <c r="F87" s="788"/>
      <c r="G87" s="788"/>
      <c r="H87" s="788"/>
      <c r="I87" s="773"/>
      <c r="J87" s="773"/>
      <c r="K87" s="773"/>
      <c r="L87" s="773"/>
      <c r="M87" s="773"/>
      <c r="N87" s="773"/>
      <c r="O87" s="773"/>
      <c r="P87" s="773"/>
      <c r="Q87" s="773"/>
      <c r="R87" s="773"/>
      <c r="S87" s="773"/>
      <c r="T87" s="773"/>
      <c r="U87" s="773"/>
      <c r="V87" s="773"/>
      <c r="W87" s="773"/>
      <c r="X87" s="773"/>
      <c r="Y87" s="773"/>
      <c r="Z87" s="773"/>
      <c r="AA87" s="773"/>
      <c r="AB87" s="773"/>
      <c r="AC87" s="773"/>
      <c r="AD87" s="773"/>
      <c r="AE87" s="773"/>
      <c r="AF87" s="773"/>
      <c r="AG87" s="773"/>
      <c r="AH87" s="773"/>
      <c r="AI87" s="773"/>
      <c r="AJ87" s="773"/>
      <c r="AK87" s="773"/>
      <c r="AL87" s="773"/>
      <c r="AM87" s="773"/>
      <c r="AN87" s="773"/>
      <c r="AO87" s="773"/>
      <c r="AP87" s="773"/>
      <c r="AQ87" s="773"/>
      <c r="AR87" s="773"/>
      <c r="AS87" s="773"/>
      <c r="AT87" s="773"/>
      <c r="AU87" s="773"/>
      <c r="AV87" s="773"/>
      <c r="AW87" s="773"/>
      <c r="AX87" s="773"/>
      <c r="AY87" s="773"/>
      <c r="AZ87" s="773"/>
      <c r="BA87" s="773"/>
      <c r="BB87" s="773"/>
      <c r="BC87" s="773"/>
      <c r="BD87" s="773"/>
      <c r="BE87" s="773"/>
      <c r="BF87" s="773"/>
      <c r="BG87" s="773"/>
      <c r="BH87" s="773"/>
      <c r="BI87" s="773"/>
      <c r="BJ87" s="773"/>
    </row>
    <row r="88" spans="1:62" ht="12.75" x14ac:dyDescent="0.2">
      <c r="A88" s="773"/>
      <c r="B88" s="773"/>
      <c r="C88" s="773"/>
      <c r="D88" s="788"/>
      <c r="E88" s="789"/>
      <c r="F88" s="788"/>
      <c r="G88" s="788"/>
      <c r="H88" s="788"/>
      <c r="I88" s="773"/>
      <c r="J88" s="773"/>
      <c r="K88" s="773"/>
      <c r="L88" s="773"/>
      <c r="M88" s="773"/>
      <c r="N88" s="773"/>
      <c r="O88" s="773"/>
      <c r="P88" s="773"/>
      <c r="Q88" s="773"/>
      <c r="R88" s="773"/>
      <c r="S88" s="773"/>
      <c r="T88" s="773"/>
      <c r="U88" s="773"/>
      <c r="V88" s="773"/>
      <c r="W88" s="773"/>
      <c r="X88" s="773"/>
      <c r="Y88" s="773"/>
      <c r="Z88" s="773"/>
      <c r="AA88" s="773"/>
      <c r="AB88" s="773"/>
      <c r="AC88" s="773"/>
      <c r="AD88" s="773"/>
      <c r="AE88" s="773"/>
      <c r="AF88" s="773"/>
      <c r="AG88" s="773"/>
      <c r="AH88" s="773"/>
      <c r="AI88" s="773"/>
      <c r="AJ88" s="773"/>
      <c r="AK88" s="773"/>
      <c r="AL88" s="773"/>
      <c r="AM88" s="773"/>
      <c r="AN88" s="773"/>
      <c r="AO88" s="773"/>
      <c r="AP88" s="773"/>
      <c r="AQ88" s="773"/>
      <c r="AR88" s="773"/>
      <c r="AS88" s="773"/>
      <c r="AT88" s="773"/>
      <c r="AU88" s="773"/>
      <c r="AV88" s="773"/>
      <c r="AW88" s="773"/>
      <c r="AX88" s="773"/>
      <c r="AY88" s="773"/>
      <c r="AZ88" s="773"/>
      <c r="BA88" s="773"/>
      <c r="BB88" s="773"/>
      <c r="BC88" s="773"/>
      <c r="BD88" s="773"/>
      <c r="BE88" s="773"/>
      <c r="BF88" s="773"/>
      <c r="BG88" s="773"/>
      <c r="BH88" s="773"/>
      <c r="BI88" s="773"/>
      <c r="BJ88" s="773"/>
    </row>
    <row r="89" spans="1:62" ht="12.75" x14ac:dyDescent="0.2">
      <c r="A89" s="773"/>
      <c r="B89" s="773"/>
      <c r="C89" s="773"/>
      <c r="D89" s="788"/>
      <c r="E89" s="788"/>
      <c r="F89" s="788"/>
      <c r="G89" s="788"/>
      <c r="H89" s="788"/>
      <c r="I89" s="773"/>
      <c r="J89" s="773"/>
      <c r="K89" s="773"/>
      <c r="L89" s="773"/>
      <c r="M89" s="773"/>
      <c r="N89" s="773"/>
      <c r="O89" s="773"/>
      <c r="P89" s="773"/>
      <c r="Q89" s="773"/>
      <c r="R89" s="773"/>
      <c r="S89" s="773"/>
      <c r="T89" s="773"/>
      <c r="U89" s="773"/>
      <c r="V89" s="773"/>
      <c r="W89" s="773"/>
      <c r="X89" s="773"/>
      <c r="Y89" s="773"/>
      <c r="Z89" s="773"/>
      <c r="AA89" s="773"/>
      <c r="AB89" s="773"/>
      <c r="AC89" s="773"/>
      <c r="AD89" s="773"/>
      <c r="AE89" s="773"/>
      <c r="AF89" s="773"/>
      <c r="AG89" s="773"/>
      <c r="AH89" s="773"/>
      <c r="AI89" s="773"/>
      <c r="AJ89" s="773"/>
      <c r="AK89" s="773"/>
      <c r="AL89" s="773"/>
      <c r="AM89" s="773"/>
      <c r="AN89" s="773"/>
      <c r="AO89" s="773"/>
      <c r="AP89" s="773"/>
      <c r="AQ89" s="773"/>
      <c r="AR89" s="773"/>
      <c r="AS89" s="773"/>
      <c r="AT89" s="773"/>
      <c r="AU89" s="773"/>
      <c r="AV89" s="773"/>
      <c r="AW89" s="773"/>
      <c r="AX89" s="773"/>
      <c r="AY89" s="773"/>
      <c r="AZ89" s="773"/>
      <c r="BA89" s="773"/>
      <c r="BB89" s="773"/>
      <c r="BC89" s="773"/>
      <c r="BD89" s="773"/>
      <c r="BE89" s="773"/>
      <c r="BF89" s="773"/>
      <c r="BG89" s="773"/>
      <c r="BH89" s="773"/>
      <c r="BI89" s="773"/>
      <c r="BJ89" s="773"/>
    </row>
    <row r="90" spans="1:62" ht="12.75" x14ac:dyDescent="0.2">
      <c r="A90" s="773"/>
      <c r="B90" s="788"/>
      <c r="C90" s="788"/>
      <c r="D90" s="788"/>
      <c r="E90" s="788"/>
      <c r="F90" s="788"/>
      <c r="G90" s="788"/>
      <c r="H90" s="788"/>
      <c r="I90" s="773"/>
      <c r="J90" s="773"/>
      <c r="K90" s="773"/>
      <c r="L90" s="773"/>
      <c r="M90" s="773"/>
      <c r="N90" s="773"/>
      <c r="O90" s="773"/>
      <c r="P90" s="773"/>
      <c r="Q90" s="773"/>
      <c r="R90" s="773"/>
      <c r="S90" s="773"/>
      <c r="T90" s="773"/>
      <c r="U90" s="773"/>
      <c r="V90" s="773"/>
      <c r="W90" s="773"/>
      <c r="X90" s="773"/>
      <c r="Y90" s="773"/>
      <c r="Z90" s="773"/>
      <c r="AA90" s="773"/>
      <c r="AB90" s="773"/>
      <c r="AC90" s="773"/>
      <c r="AD90" s="773"/>
      <c r="AE90" s="773"/>
      <c r="AF90" s="773"/>
      <c r="AG90" s="773"/>
      <c r="AH90" s="773"/>
      <c r="AI90" s="773"/>
      <c r="AJ90" s="773"/>
      <c r="AK90" s="773"/>
      <c r="AL90" s="773"/>
      <c r="AM90" s="773"/>
      <c r="AN90" s="773"/>
      <c r="AO90" s="773"/>
      <c r="AP90" s="773"/>
      <c r="AQ90" s="773"/>
      <c r="AR90" s="773"/>
      <c r="AS90" s="773"/>
      <c r="AT90" s="773"/>
      <c r="AU90" s="773"/>
      <c r="AV90" s="773"/>
      <c r="AW90" s="773"/>
      <c r="AX90" s="773"/>
      <c r="AY90" s="773"/>
      <c r="AZ90" s="773"/>
      <c r="BA90" s="773"/>
      <c r="BB90" s="773"/>
      <c r="BC90" s="773"/>
      <c r="BD90" s="773"/>
      <c r="BE90" s="773"/>
      <c r="BF90" s="773"/>
      <c r="BG90" s="773"/>
      <c r="BH90" s="773"/>
      <c r="BI90" s="773"/>
      <c r="BJ90" s="773"/>
    </row>
    <row r="91" spans="1:62" ht="12.75" x14ac:dyDescent="0.2">
      <c r="A91" s="773"/>
      <c r="B91" s="788"/>
      <c r="C91" s="788"/>
      <c r="D91" s="788"/>
      <c r="E91" s="788"/>
      <c r="F91" s="788"/>
      <c r="G91" s="788"/>
      <c r="H91" s="788"/>
      <c r="I91" s="773"/>
      <c r="J91" s="773"/>
      <c r="K91" s="773"/>
      <c r="L91" s="773"/>
      <c r="M91" s="773"/>
      <c r="N91" s="773"/>
      <c r="O91" s="773"/>
      <c r="P91" s="773"/>
      <c r="Q91" s="773"/>
      <c r="R91" s="773"/>
      <c r="S91" s="773"/>
      <c r="T91" s="773"/>
      <c r="U91" s="773"/>
      <c r="V91" s="773"/>
      <c r="W91" s="773"/>
      <c r="X91" s="773"/>
      <c r="Y91" s="773"/>
      <c r="Z91" s="773"/>
      <c r="AA91" s="773"/>
      <c r="AB91" s="773"/>
      <c r="AC91" s="773"/>
      <c r="AD91" s="773"/>
      <c r="AE91" s="773"/>
      <c r="AF91" s="773"/>
      <c r="AG91" s="773"/>
      <c r="AH91" s="773"/>
      <c r="AI91" s="773"/>
      <c r="AJ91" s="773"/>
      <c r="AK91" s="773"/>
      <c r="AL91" s="773"/>
      <c r="AM91" s="773"/>
      <c r="AN91" s="773"/>
      <c r="AO91" s="773"/>
      <c r="AP91" s="773"/>
      <c r="AQ91" s="773"/>
      <c r="AR91" s="773"/>
      <c r="AS91" s="773"/>
      <c r="AT91" s="773"/>
      <c r="AU91" s="773"/>
      <c r="AV91" s="773"/>
      <c r="AW91" s="773"/>
      <c r="AX91" s="773"/>
      <c r="AY91" s="773"/>
      <c r="AZ91" s="773"/>
      <c r="BA91" s="773"/>
      <c r="BB91" s="773"/>
      <c r="BC91" s="773"/>
      <c r="BD91" s="773"/>
      <c r="BE91" s="773"/>
      <c r="BF91" s="773"/>
      <c r="BG91" s="773"/>
      <c r="BH91" s="773"/>
      <c r="BI91" s="773"/>
      <c r="BJ91" s="773"/>
    </row>
    <row r="92" spans="1:62" ht="12.75" x14ac:dyDescent="0.2">
      <c r="A92" s="773"/>
      <c r="B92" s="788"/>
      <c r="C92" s="788"/>
      <c r="D92" s="788"/>
      <c r="E92" s="788"/>
      <c r="F92" s="788"/>
      <c r="G92" s="788"/>
      <c r="H92" s="788"/>
      <c r="I92" s="773"/>
      <c r="J92" s="773"/>
      <c r="K92" s="773"/>
      <c r="L92" s="773"/>
      <c r="M92" s="773"/>
      <c r="N92" s="773"/>
      <c r="O92" s="773"/>
      <c r="P92" s="773"/>
      <c r="Q92" s="773"/>
      <c r="R92" s="773"/>
      <c r="S92" s="773"/>
      <c r="T92" s="773"/>
      <c r="U92" s="773"/>
      <c r="V92" s="773"/>
      <c r="W92" s="773"/>
      <c r="X92" s="773"/>
      <c r="Y92" s="773"/>
      <c r="Z92" s="773"/>
      <c r="AA92" s="773"/>
      <c r="AB92" s="773"/>
      <c r="AC92" s="773"/>
      <c r="AD92" s="773"/>
      <c r="AE92" s="773"/>
      <c r="AF92" s="773"/>
      <c r="AG92" s="773"/>
      <c r="AH92" s="773"/>
      <c r="AI92" s="773"/>
      <c r="AJ92" s="773"/>
      <c r="AK92" s="773"/>
      <c r="AL92" s="773"/>
      <c r="AM92" s="773"/>
      <c r="AN92" s="773"/>
      <c r="AO92" s="773"/>
      <c r="AP92" s="773"/>
      <c r="AQ92" s="773"/>
      <c r="AR92" s="773"/>
      <c r="AS92" s="773"/>
      <c r="AT92" s="773"/>
      <c r="AU92" s="773"/>
      <c r="AV92" s="773"/>
      <c r="AW92" s="773"/>
      <c r="AX92" s="773"/>
      <c r="AY92" s="773"/>
      <c r="AZ92" s="773"/>
      <c r="BA92" s="773"/>
      <c r="BB92" s="773"/>
      <c r="BC92" s="773"/>
      <c r="BD92" s="773"/>
      <c r="BE92" s="773"/>
      <c r="BF92" s="773"/>
      <c r="BG92" s="773"/>
      <c r="BH92" s="773"/>
      <c r="BI92" s="773"/>
      <c r="BJ92" s="773"/>
    </row>
    <row r="93" spans="1:62" ht="12.75" x14ac:dyDescent="0.2">
      <c r="A93" s="773"/>
      <c r="B93" s="788"/>
      <c r="C93" s="788"/>
      <c r="D93" s="788"/>
      <c r="E93" s="788"/>
      <c r="F93" s="788"/>
      <c r="G93" s="788"/>
      <c r="H93" s="788"/>
      <c r="I93" s="773"/>
      <c r="J93" s="773"/>
      <c r="K93" s="773"/>
      <c r="L93" s="773"/>
      <c r="M93" s="773"/>
      <c r="N93" s="773"/>
      <c r="O93" s="773"/>
      <c r="P93" s="773"/>
      <c r="Q93" s="773"/>
      <c r="R93" s="773"/>
      <c r="S93" s="773"/>
      <c r="T93" s="773"/>
      <c r="U93" s="773"/>
      <c r="V93" s="773"/>
      <c r="W93" s="773"/>
      <c r="X93" s="773"/>
      <c r="Y93" s="773"/>
      <c r="Z93" s="773"/>
      <c r="AA93" s="773"/>
      <c r="AB93" s="773"/>
      <c r="AC93" s="773"/>
      <c r="AD93" s="773"/>
      <c r="AE93" s="773"/>
      <c r="AF93" s="773"/>
      <c r="AG93" s="773"/>
      <c r="AH93" s="773"/>
      <c r="AI93" s="773"/>
      <c r="AJ93" s="773"/>
      <c r="AK93" s="773"/>
      <c r="AL93" s="773"/>
      <c r="AM93" s="773"/>
      <c r="AN93" s="773"/>
      <c r="AO93" s="773"/>
      <c r="AP93" s="773"/>
      <c r="AQ93" s="773"/>
      <c r="AR93" s="773"/>
      <c r="AS93" s="773"/>
      <c r="AT93" s="773"/>
      <c r="AU93" s="773"/>
      <c r="AV93" s="773"/>
      <c r="AW93" s="773"/>
      <c r="AX93" s="773"/>
      <c r="AY93" s="773"/>
      <c r="AZ93" s="773"/>
      <c r="BA93" s="773"/>
      <c r="BB93" s="773"/>
      <c r="BC93" s="773"/>
      <c r="BD93" s="773"/>
      <c r="BE93" s="773"/>
      <c r="BF93" s="773"/>
      <c r="BG93" s="773"/>
      <c r="BH93" s="773"/>
      <c r="BI93" s="773"/>
      <c r="BJ93" s="773"/>
    </row>
    <row r="94" spans="1:62" ht="12.75" x14ac:dyDescent="0.2">
      <c r="A94" s="773"/>
      <c r="B94" s="788"/>
      <c r="C94" s="788"/>
      <c r="D94" s="788"/>
      <c r="E94" s="788"/>
      <c r="F94" s="788"/>
      <c r="G94" s="788"/>
      <c r="H94" s="788"/>
      <c r="I94" s="773"/>
      <c r="J94" s="773"/>
      <c r="K94" s="773"/>
      <c r="L94" s="773"/>
      <c r="M94" s="773"/>
      <c r="N94" s="773"/>
      <c r="O94" s="773"/>
      <c r="P94" s="773"/>
      <c r="Q94" s="773"/>
      <c r="R94" s="773"/>
      <c r="S94" s="773"/>
      <c r="T94" s="773"/>
      <c r="U94" s="773"/>
      <c r="V94" s="773"/>
      <c r="W94" s="773"/>
      <c r="X94" s="773"/>
      <c r="Y94" s="773"/>
      <c r="Z94" s="773"/>
      <c r="AA94" s="773"/>
      <c r="AB94" s="773"/>
      <c r="AC94" s="773"/>
      <c r="AD94" s="773"/>
      <c r="AE94" s="773"/>
      <c r="AF94" s="773"/>
      <c r="AG94" s="773"/>
      <c r="AH94" s="773"/>
      <c r="AI94" s="773"/>
      <c r="AJ94" s="773"/>
      <c r="AK94" s="773"/>
      <c r="AL94" s="773"/>
      <c r="AM94" s="773"/>
      <c r="AN94" s="773"/>
      <c r="AO94" s="773"/>
      <c r="AP94" s="773"/>
      <c r="AQ94" s="773"/>
      <c r="AR94" s="773"/>
      <c r="AS94" s="773"/>
      <c r="AT94" s="773"/>
      <c r="AU94" s="773"/>
      <c r="AV94" s="773"/>
      <c r="AW94" s="773"/>
      <c r="AX94" s="773"/>
      <c r="AY94" s="773"/>
      <c r="AZ94" s="773"/>
      <c r="BA94" s="773"/>
      <c r="BB94" s="773"/>
      <c r="BC94" s="773"/>
      <c r="BD94" s="773"/>
      <c r="BE94" s="773"/>
      <c r="BF94" s="773"/>
      <c r="BG94" s="773"/>
      <c r="BH94" s="773"/>
      <c r="BI94" s="773"/>
      <c r="BJ94" s="773"/>
    </row>
    <row r="95" spans="1:62" ht="12.75" x14ac:dyDescent="0.2">
      <c r="A95" s="773"/>
      <c r="B95" s="788"/>
      <c r="C95" s="788"/>
      <c r="D95" s="788"/>
      <c r="E95" s="788"/>
      <c r="F95" s="788"/>
      <c r="G95" s="788"/>
      <c r="H95" s="788"/>
      <c r="I95" s="773"/>
      <c r="J95" s="773"/>
      <c r="K95" s="773"/>
      <c r="L95" s="773"/>
      <c r="M95" s="773"/>
      <c r="N95" s="773"/>
      <c r="O95" s="773"/>
      <c r="P95" s="773"/>
      <c r="Q95" s="773"/>
      <c r="R95" s="773"/>
      <c r="S95" s="773"/>
      <c r="T95" s="773"/>
      <c r="U95" s="773"/>
      <c r="V95" s="773"/>
      <c r="W95" s="773"/>
      <c r="X95" s="773"/>
      <c r="Y95" s="773"/>
      <c r="Z95" s="773"/>
      <c r="AA95" s="773"/>
      <c r="AB95" s="773"/>
      <c r="AC95" s="773"/>
      <c r="AD95" s="773"/>
      <c r="AE95" s="773"/>
      <c r="AF95" s="773"/>
      <c r="AG95" s="773"/>
      <c r="AH95" s="773"/>
      <c r="AI95" s="773"/>
      <c r="AJ95" s="773"/>
      <c r="AK95" s="773"/>
      <c r="AL95" s="773"/>
      <c r="AM95" s="773"/>
      <c r="AN95" s="773"/>
      <c r="AO95" s="773"/>
      <c r="AP95" s="773"/>
      <c r="AQ95" s="773"/>
      <c r="AR95" s="773"/>
      <c r="AS95" s="773"/>
      <c r="AT95" s="773"/>
      <c r="AU95" s="773"/>
      <c r="AV95" s="773"/>
      <c r="AW95" s="773"/>
      <c r="AX95" s="773"/>
      <c r="AY95" s="773"/>
      <c r="AZ95" s="773"/>
      <c r="BA95" s="773"/>
      <c r="BB95" s="773"/>
      <c r="BC95" s="773"/>
      <c r="BD95" s="773"/>
      <c r="BE95" s="773"/>
      <c r="BF95" s="773"/>
      <c r="BG95" s="773"/>
      <c r="BH95" s="773"/>
      <c r="BI95" s="773"/>
      <c r="BJ95" s="773"/>
    </row>
    <row r="96" spans="1:62" ht="12.75" x14ac:dyDescent="0.2">
      <c r="A96" s="773"/>
      <c r="B96" s="788"/>
      <c r="C96" s="788"/>
      <c r="D96" s="788"/>
      <c r="E96" s="788"/>
      <c r="F96" s="788"/>
      <c r="G96" s="788"/>
      <c r="H96" s="788"/>
      <c r="I96" s="773"/>
      <c r="J96" s="773"/>
      <c r="K96" s="773"/>
      <c r="L96" s="773"/>
      <c r="M96" s="773"/>
      <c r="N96" s="773"/>
      <c r="O96" s="773"/>
      <c r="P96" s="773"/>
      <c r="Q96" s="773"/>
      <c r="R96" s="773"/>
      <c r="S96" s="773"/>
      <c r="T96" s="773"/>
      <c r="U96" s="773"/>
      <c r="V96" s="773"/>
      <c r="W96" s="773"/>
      <c r="X96" s="773"/>
      <c r="Y96" s="773"/>
      <c r="Z96" s="773"/>
      <c r="AA96" s="773"/>
      <c r="AB96" s="773"/>
      <c r="AC96" s="773"/>
      <c r="AD96" s="773"/>
      <c r="AE96" s="773"/>
      <c r="AF96" s="773"/>
      <c r="AG96" s="773"/>
      <c r="AH96" s="773"/>
      <c r="AI96" s="773"/>
      <c r="AJ96" s="773"/>
      <c r="AK96" s="773"/>
      <c r="AL96" s="773"/>
      <c r="AM96" s="773"/>
      <c r="AN96" s="773"/>
      <c r="AO96" s="773"/>
      <c r="AP96" s="773"/>
      <c r="AQ96" s="773"/>
      <c r="AR96" s="773"/>
      <c r="AS96" s="773"/>
      <c r="AT96" s="773"/>
      <c r="AU96" s="773"/>
      <c r="AV96" s="773"/>
      <c r="AW96" s="773"/>
      <c r="AX96" s="773"/>
      <c r="AY96" s="773"/>
      <c r="AZ96" s="773"/>
      <c r="BA96" s="773"/>
      <c r="BB96" s="773"/>
      <c r="BC96" s="773"/>
      <c r="BD96" s="773"/>
      <c r="BE96" s="773"/>
      <c r="BF96" s="773"/>
      <c r="BG96" s="773"/>
      <c r="BH96" s="773"/>
      <c r="BI96" s="773"/>
      <c r="BJ96" s="773"/>
    </row>
    <row r="97" spans="1:62" ht="12.75" x14ac:dyDescent="0.2">
      <c r="A97" s="773"/>
      <c r="B97" s="788"/>
      <c r="C97" s="788"/>
      <c r="D97" s="788"/>
      <c r="E97" s="788"/>
      <c r="F97" s="788"/>
      <c r="G97" s="788"/>
      <c r="H97" s="788"/>
      <c r="I97" s="773"/>
      <c r="J97" s="773"/>
      <c r="K97" s="773"/>
      <c r="L97" s="773"/>
      <c r="M97" s="773"/>
      <c r="N97" s="773"/>
      <c r="O97" s="773"/>
      <c r="P97" s="773"/>
      <c r="Q97" s="773"/>
      <c r="R97" s="773"/>
      <c r="S97" s="773"/>
      <c r="T97" s="773"/>
      <c r="U97" s="773"/>
      <c r="V97" s="773"/>
      <c r="W97" s="773"/>
      <c r="X97" s="773"/>
      <c r="Y97" s="773"/>
      <c r="Z97" s="773"/>
      <c r="AA97" s="773"/>
      <c r="AB97" s="773"/>
      <c r="AC97" s="773"/>
      <c r="AD97" s="773"/>
      <c r="AE97" s="773"/>
      <c r="AF97" s="773"/>
      <c r="AG97" s="773"/>
      <c r="AH97" s="773"/>
      <c r="AI97" s="773"/>
      <c r="AJ97" s="773"/>
      <c r="AK97" s="773"/>
      <c r="AL97" s="773"/>
      <c r="AM97" s="773"/>
      <c r="AN97" s="773"/>
      <c r="AO97" s="773"/>
      <c r="AP97" s="773"/>
      <c r="AQ97" s="773"/>
      <c r="AR97" s="773"/>
      <c r="AS97" s="773"/>
      <c r="AT97" s="773"/>
      <c r="AU97" s="773"/>
      <c r="AV97" s="773"/>
      <c r="AW97" s="773"/>
      <c r="AX97" s="773"/>
      <c r="AY97" s="773"/>
      <c r="AZ97" s="773"/>
      <c r="BA97" s="773"/>
      <c r="BB97" s="773"/>
      <c r="BC97" s="773"/>
      <c r="BD97" s="773"/>
      <c r="BE97" s="773"/>
      <c r="BF97" s="773"/>
      <c r="BG97" s="773"/>
      <c r="BH97" s="773"/>
      <c r="BI97" s="773"/>
      <c r="BJ97" s="773"/>
    </row>
    <row r="98" spans="1:62" ht="12.75" x14ac:dyDescent="0.2">
      <c r="A98" s="773"/>
      <c r="B98" s="788"/>
      <c r="C98" s="788"/>
      <c r="D98" s="788"/>
      <c r="E98" s="788"/>
      <c r="F98" s="788"/>
      <c r="G98" s="788"/>
      <c r="H98" s="788"/>
      <c r="I98" s="773"/>
      <c r="J98" s="773"/>
      <c r="K98" s="773"/>
      <c r="L98" s="773"/>
      <c r="M98" s="773"/>
      <c r="N98" s="773"/>
      <c r="O98" s="773"/>
      <c r="P98" s="773"/>
      <c r="Q98" s="773"/>
      <c r="R98" s="773"/>
      <c r="S98" s="773"/>
      <c r="T98" s="773"/>
      <c r="U98" s="773"/>
      <c r="V98" s="773"/>
      <c r="W98" s="773"/>
      <c r="X98" s="773"/>
      <c r="Y98" s="773"/>
      <c r="Z98" s="773"/>
      <c r="AA98" s="773"/>
      <c r="AB98" s="773"/>
      <c r="AC98" s="773"/>
      <c r="AD98" s="773"/>
      <c r="AE98" s="773"/>
      <c r="AF98" s="773"/>
      <c r="AG98" s="773"/>
      <c r="AH98" s="773"/>
      <c r="AI98" s="773"/>
      <c r="AJ98" s="773"/>
      <c r="AK98" s="773"/>
      <c r="AL98" s="773"/>
      <c r="AM98" s="773"/>
      <c r="AN98" s="773"/>
      <c r="AO98" s="773"/>
      <c r="AP98" s="773"/>
      <c r="AQ98" s="773"/>
      <c r="AR98" s="773"/>
      <c r="AS98" s="773"/>
      <c r="AT98" s="773"/>
      <c r="AU98" s="773"/>
      <c r="AV98" s="773"/>
      <c r="AW98" s="773"/>
      <c r="AX98" s="773"/>
      <c r="AY98" s="773"/>
      <c r="AZ98" s="773"/>
      <c r="BA98" s="773"/>
      <c r="BB98" s="773"/>
      <c r="BC98" s="773"/>
      <c r="BD98" s="773"/>
      <c r="BE98" s="773"/>
      <c r="BF98" s="773"/>
      <c r="BG98" s="773"/>
      <c r="BH98" s="773"/>
      <c r="BI98" s="773"/>
      <c r="BJ98" s="773"/>
    </row>
    <row r="99" spans="1:62" ht="12.75" x14ac:dyDescent="0.2">
      <c r="A99" s="773"/>
      <c r="B99" s="788"/>
      <c r="C99" s="788"/>
      <c r="D99" s="788"/>
      <c r="E99" s="788"/>
      <c r="F99" s="788"/>
      <c r="G99" s="788"/>
      <c r="H99" s="788"/>
      <c r="I99" s="773"/>
      <c r="J99" s="773"/>
      <c r="K99" s="773"/>
      <c r="L99" s="773"/>
      <c r="M99" s="773"/>
      <c r="N99" s="773"/>
      <c r="O99" s="773"/>
      <c r="P99" s="773"/>
      <c r="Q99" s="773"/>
      <c r="R99" s="773"/>
      <c r="S99" s="773"/>
      <c r="T99" s="773"/>
      <c r="U99" s="773"/>
      <c r="V99" s="773"/>
      <c r="W99" s="773"/>
      <c r="X99" s="773"/>
      <c r="Y99" s="773"/>
      <c r="Z99" s="773"/>
      <c r="AA99" s="773"/>
      <c r="AB99" s="773"/>
      <c r="AC99" s="773"/>
      <c r="AD99" s="773"/>
      <c r="AE99" s="773"/>
      <c r="AF99" s="773"/>
      <c r="AG99" s="773"/>
      <c r="AH99" s="773"/>
      <c r="AI99" s="773"/>
      <c r="AJ99" s="773"/>
      <c r="AK99" s="773"/>
      <c r="AL99" s="773"/>
      <c r="AM99" s="773"/>
      <c r="AN99" s="773"/>
      <c r="AO99" s="773"/>
      <c r="AP99" s="773"/>
      <c r="AQ99" s="773"/>
      <c r="AR99" s="773"/>
      <c r="AS99" s="773"/>
      <c r="AT99" s="773"/>
      <c r="AU99" s="773"/>
      <c r="AV99" s="773"/>
      <c r="AW99" s="773"/>
      <c r="AX99" s="773"/>
      <c r="AY99" s="773"/>
      <c r="AZ99" s="773"/>
      <c r="BA99" s="773"/>
      <c r="BB99" s="773"/>
      <c r="BC99" s="773"/>
      <c r="BD99" s="773"/>
      <c r="BE99" s="773"/>
      <c r="BF99" s="773"/>
      <c r="BG99" s="773"/>
      <c r="BH99" s="773"/>
      <c r="BI99" s="773"/>
      <c r="BJ99" s="773"/>
    </row>
    <row r="100" spans="1:62" ht="12.75" x14ac:dyDescent="0.2">
      <c r="A100" s="773"/>
      <c r="B100" s="788"/>
      <c r="C100" s="788"/>
      <c r="D100" s="788"/>
      <c r="E100" s="788"/>
      <c r="F100" s="788"/>
      <c r="G100" s="788"/>
      <c r="H100" s="788"/>
      <c r="I100" s="773"/>
      <c r="J100" s="773"/>
      <c r="K100" s="773"/>
      <c r="L100" s="773"/>
      <c r="M100" s="773"/>
      <c r="N100" s="773"/>
      <c r="O100" s="773"/>
      <c r="P100" s="773"/>
      <c r="Q100" s="773"/>
      <c r="R100" s="773"/>
      <c r="S100" s="773"/>
      <c r="T100" s="773"/>
      <c r="U100" s="773"/>
      <c r="V100" s="773"/>
      <c r="W100" s="773"/>
      <c r="X100" s="773"/>
      <c r="Y100" s="773"/>
      <c r="Z100" s="773"/>
      <c r="AA100" s="773"/>
      <c r="AB100" s="773"/>
      <c r="AC100" s="773"/>
      <c r="AD100" s="773"/>
      <c r="AE100" s="773"/>
      <c r="AF100" s="773"/>
      <c r="AG100" s="773"/>
      <c r="AH100" s="773"/>
      <c r="AI100" s="773"/>
      <c r="AJ100" s="773"/>
      <c r="AK100" s="773"/>
      <c r="AL100" s="773"/>
      <c r="AM100" s="773"/>
      <c r="AN100" s="773"/>
      <c r="AO100" s="773"/>
      <c r="AP100" s="773"/>
      <c r="AQ100" s="773"/>
      <c r="AR100" s="773"/>
      <c r="AS100" s="773"/>
      <c r="AT100" s="773"/>
      <c r="AU100" s="773"/>
      <c r="AV100" s="773"/>
      <c r="AW100" s="773"/>
      <c r="AX100" s="773"/>
      <c r="AY100" s="773"/>
      <c r="AZ100" s="773"/>
      <c r="BA100" s="773"/>
      <c r="BB100" s="773"/>
      <c r="BC100" s="773"/>
      <c r="BD100" s="773"/>
      <c r="BE100" s="773"/>
      <c r="BF100" s="773"/>
      <c r="BG100" s="773"/>
      <c r="BH100" s="773"/>
      <c r="BI100" s="773"/>
      <c r="BJ100" s="773"/>
    </row>
    <row r="101" spans="1:62" ht="12.75" x14ac:dyDescent="0.2">
      <c r="A101" s="773"/>
      <c r="B101" s="788"/>
      <c r="C101" s="788"/>
      <c r="D101" s="788"/>
      <c r="E101" s="788"/>
      <c r="F101" s="788"/>
      <c r="G101" s="788"/>
      <c r="H101" s="788"/>
      <c r="I101" s="773"/>
      <c r="J101" s="773"/>
      <c r="K101" s="773"/>
      <c r="L101" s="773"/>
      <c r="M101" s="773"/>
      <c r="N101" s="773"/>
      <c r="O101" s="773"/>
      <c r="P101" s="773"/>
      <c r="Q101" s="773"/>
      <c r="R101" s="773"/>
      <c r="S101" s="773"/>
      <c r="T101" s="773"/>
      <c r="U101" s="773"/>
      <c r="V101" s="773"/>
      <c r="W101" s="773"/>
      <c r="X101" s="773"/>
      <c r="Y101" s="773"/>
      <c r="Z101" s="773"/>
      <c r="AA101" s="773"/>
      <c r="AB101" s="773"/>
      <c r="AC101" s="773"/>
      <c r="AD101" s="773"/>
      <c r="AE101" s="773"/>
      <c r="AF101" s="773"/>
      <c r="AG101" s="773"/>
      <c r="AH101" s="773"/>
      <c r="AI101" s="773"/>
      <c r="AJ101" s="773"/>
      <c r="AK101" s="773"/>
      <c r="AL101" s="773"/>
      <c r="AM101" s="773"/>
      <c r="AN101" s="773"/>
      <c r="AO101" s="773"/>
      <c r="AP101" s="773"/>
      <c r="AQ101" s="773"/>
      <c r="AR101" s="773"/>
      <c r="AS101" s="773"/>
      <c r="AT101" s="773"/>
      <c r="AU101" s="773"/>
      <c r="AV101" s="773"/>
      <c r="AW101" s="773"/>
      <c r="AX101" s="773"/>
      <c r="AY101" s="773"/>
      <c r="AZ101" s="773"/>
      <c r="BA101" s="773"/>
      <c r="BB101" s="773"/>
      <c r="BC101" s="773"/>
      <c r="BD101" s="773"/>
      <c r="BE101" s="773"/>
      <c r="BF101" s="773"/>
      <c r="BG101" s="773"/>
      <c r="BH101" s="773"/>
      <c r="BI101" s="773"/>
      <c r="BJ101" s="773"/>
    </row>
    <row r="102" spans="1:62" ht="12.75" x14ac:dyDescent="0.2">
      <c r="A102" s="773"/>
      <c r="B102" s="788"/>
      <c r="C102" s="788"/>
      <c r="D102" s="788"/>
      <c r="E102" s="788"/>
      <c r="F102" s="788"/>
      <c r="G102" s="788"/>
      <c r="H102" s="788"/>
      <c r="I102" s="773"/>
      <c r="J102" s="773"/>
      <c r="K102" s="773"/>
      <c r="L102" s="773"/>
      <c r="M102" s="773"/>
      <c r="N102" s="773"/>
      <c r="O102" s="773"/>
      <c r="P102" s="773"/>
      <c r="Q102" s="773"/>
      <c r="R102" s="773"/>
      <c r="S102" s="773"/>
      <c r="T102" s="773"/>
      <c r="U102" s="773"/>
      <c r="V102" s="773"/>
      <c r="W102" s="773"/>
      <c r="X102" s="773"/>
      <c r="Y102" s="773"/>
      <c r="Z102" s="773"/>
      <c r="AA102" s="773"/>
      <c r="AB102" s="773"/>
      <c r="AC102" s="773"/>
      <c r="AD102" s="773"/>
      <c r="AE102" s="773"/>
      <c r="AF102" s="773"/>
      <c r="AG102" s="773"/>
      <c r="AH102" s="773"/>
      <c r="AI102" s="773"/>
      <c r="AJ102" s="773"/>
      <c r="AK102" s="773"/>
      <c r="AL102" s="773"/>
      <c r="AM102" s="773"/>
      <c r="AN102" s="773"/>
      <c r="AO102" s="773"/>
      <c r="AP102" s="773"/>
      <c r="AQ102" s="773"/>
      <c r="AR102" s="773"/>
      <c r="AS102" s="773"/>
      <c r="AT102" s="773"/>
      <c r="AU102" s="773"/>
      <c r="AV102" s="773"/>
      <c r="AW102" s="773"/>
      <c r="AX102" s="773"/>
      <c r="AY102" s="773"/>
      <c r="AZ102" s="773"/>
      <c r="BA102" s="773"/>
      <c r="BB102" s="773"/>
      <c r="BC102" s="773"/>
      <c r="BD102" s="773"/>
      <c r="BE102" s="773"/>
      <c r="BF102" s="773"/>
      <c r="BG102" s="773"/>
      <c r="BH102" s="773"/>
      <c r="BI102" s="773"/>
      <c r="BJ102" s="773"/>
    </row>
    <row r="103" spans="1:62" ht="12.75" x14ac:dyDescent="0.2">
      <c r="A103" s="1020" t="s">
        <v>1601</v>
      </c>
      <c r="B103" s="837"/>
      <c r="C103" s="837"/>
      <c r="D103" s="837"/>
      <c r="E103" s="837"/>
      <c r="F103" s="837"/>
      <c r="G103" s="837"/>
      <c r="H103" s="837"/>
      <c r="I103" s="837"/>
      <c r="J103" s="837"/>
      <c r="K103" s="837"/>
      <c r="L103" s="837"/>
      <c r="M103" s="837"/>
      <c r="N103" s="837"/>
      <c r="O103" s="837"/>
      <c r="P103" s="837"/>
      <c r="Q103" s="837"/>
      <c r="R103" s="837"/>
      <c r="S103" s="837"/>
      <c r="T103" s="837"/>
      <c r="U103" s="837"/>
      <c r="V103" s="837"/>
      <c r="W103" s="837"/>
      <c r="X103" s="837"/>
      <c r="Y103" s="837"/>
      <c r="Z103" s="837"/>
      <c r="AA103" s="837"/>
      <c r="AB103" s="837"/>
      <c r="AC103" s="837"/>
      <c r="AD103" s="837"/>
      <c r="AE103" s="837"/>
      <c r="AF103" s="1020" t="s">
        <v>1601</v>
      </c>
      <c r="AG103" s="837"/>
      <c r="AH103" s="837"/>
      <c r="AI103" s="837"/>
      <c r="AJ103" s="837"/>
      <c r="AK103" s="837"/>
      <c r="AL103" s="837"/>
      <c r="AM103" s="837"/>
      <c r="AN103" s="837"/>
      <c r="AO103" s="837"/>
      <c r="AP103" s="837"/>
      <c r="AQ103" s="837"/>
      <c r="AR103" s="837"/>
      <c r="AS103" s="837"/>
      <c r="AT103" s="837"/>
      <c r="AU103" s="837"/>
      <c r="AV103" s="837"/>
      <c r="AW103" s="837"/>
      <c r="AX103" s="837"/>
      <c r="AY103" s="837"/>
      <c r="AZ103" s="837"/>
      <c r="BA103" s="837"/>
      <c r="BB103" s="837"/>
      <c r="BC103" s="837"/>
      <c r="BD103" s="837"/>
      <c r="BE103" s="837"/>
      <c r="BF103" s="837"/>
      <c r="BG103" s="837"/>
      <c r="BH103" s="837"/>
      <c r="BI103" s="837"/>
      <c r="BJ103" s="837"/>
    </row>
    <row r="104" spans="1:62" ht="15.75" customHeight="1" x14ac:dyDescent="0.2">
      <c r="A104" s="837"/>
      <c r="B104" s="837"/>
      <c r="C104" s="837"/>
      <c r="D104" s="837"/>
      <c r="E104" s="837"/>
      <c r="F104" s="837"/>
      <c r="G104" s="837"/>
      <c r="H104" s="837"/>
      <c r="I104" s="837"/>
      <c r="J104" s="837"/>
      <c r="K104" s="837"/>
      <c r="L104" s="837"/>
      <c r="M104" s="837"/>
      <c r="N104" s="837"/>
      <c r="O104" s="837"/>
      <c r="P104" s="837"/>
      <c r="Q104" s="837"/>
      <c r="R104" s="837"/>
      <c r="S104" s="837"/>
      <c r="T104" s="837"/>
      <c r="U104" s="837"/>
      <c r="V104" s="837"/>
      <c r="W104" s="837"/>
      <c r="X104" s="837"/>
      <c r="Y104" s="837"/>
      <c r="Z104" s="837"/>
      <c r="AA104" s="837"/>
      <c r="AB104" s="837"/>
      <c r="AC104" s="837"/>
      <c r="AD104" s="837"/>
      <c r="AE104" s="837"/>
      <c r="AF104" s="837"/>
      <c r="AG104" s="837"/>
      <c r="AH104" s="837"/>
      <c r="AI104" s="837"/>
      <c r="AJ104" s="837"/>
      <c r="AK104" s="837"/>
      <c r="AL104" s="837"/>
      <c r="AM104" s="837"/>
      <c r="AN104" s="837"/>
      <c r="AO104" s="837"/>
      <c r="AP104" s="837"/>
      <c r="AQ104" s="837"/>
      <c r="AR104" s="837"/>
      <c r="AS104" s="837"/>
      <c r="AT104" s="837"/>
      <c r="AU104" s="837"/>
      <c r="AV104" s="837"/>
      <c r="AW104" s="837"/>
      <c r="AX104" s="837"/>
      <c r="AY104" s="837"/>
      <c r="AZ104" s="837"/>
      <c r="BA104" s="837"/>
      <c r="BB104" s="837"/>
      <c r="BC104" s="837"/>
      <c r="BD104" s="837"/>
      <c r="BE104" s="837"/>
      <c r="BF104" s="837"/>
      <c r="BG104" s="837"/>
      <c r="BH104" s="837"/>
      <c r="BI104" s="837"/>
      <c r="BJ104" s="837"/>
    </row>
    <row r="105" spans="1:62" ht="12.75" x14ac:dyDescent="0.2">
      <c r="A105" s="1028" t="s">
        <v>1535</v>
      </c>
      <c r="B105" s="840"/>
      <c r="C105" s="840"/>
      <c r="D105" s="840"/>
      <c r="E105" s="840"/>
      <c r="F105" s="840"/>
      <c r="G105" s="840"/>
      <c r="H105" s="840"/>
      <c r="I105" s="840"/>
      <c r="J105" s="840"/>
      <c r="K105" s="840"/>
      <c r="L105" s="840"/>
      <c r="M105" s="840"/>
      <c r="N105" s="840"/>
      <c r="O105" s="840"/>
      <c r="P105" s="840"/>
      <c r="Q105" s="840"/>
      <c r="R105" s="840"/>
      <c r="S105" s="840"/>
      <c r="T105" s="831"/>
      <c r="U105" s="1025" t="s">
        <v>6</v>
      </c>
      <c r="V105" s="863"/>
      <c r="W105" s="863"/>
      <c r="X105" s="863"/>
      <c r="Y105" s="863"/>
      <c r="Z105" s="863"/>
      <c r="AA105" s="857"/>
      <c r="AB105" s="1026" t="s">
        <v>7</v>
      </c>
      <c r="AC105" s="840"/>
      <c r="AD105" s="840"/>
      <c r="AE105" s="840"/>
      <c r="AF105" s="840"/>
      <c r="AG105" s="840"/>
      <c r="AH105" s="840"/>
      <c r="AI105" s="840"/>
      <c r="AJ105" s="840"/>
      <c r="AK105" s="840"/>
      <c r="AL105" s="840"/>
      <c r="AM105" s="840"/>
      <c r="AN105" s="840"/>
      <c r="AO105" s="840"/>
      <c r="AP105" s="840"/>
      <c r="AQ105" s="840"/>
      <c r="AR105" s="840"/>
      <c r="AS105" s="840"/>
      <c r="AT105" s="840"/>
      <c r="AU105" s="831"/>
      <c r="AV105" s="895" t="s">
        <v>10</v>
      </c>
      <c r="AW105" s="863"/>
      <c r="AX105" s="863"/>
      <c r="AY105" s="863"/>
      <c r="AZ105" s="863"/>
      <c r="BA105" s="863"/>
      <c r="BB105" s="857"/>
      <c r="BC105" s="1016" t="s">
        <v>1536</v>
      </c>
      <c r="BD105" s="863"/>
      <c r="BE105" s="863"/>
      <c r="BF105" s="857"/>
      <c r="BG105" s="985" t="s">
        <v>1537</v>
      </c>
      <c r="BH105" s="863"/>
      <c r="BI105" s="863"/>
      <c r="BJ105" s="857"/>
    </row>
    <row r="106" spans="1:62" ht="12.75" x14ac:dyDescent="0.2">
      <c r="A106" s="1021" t="s">
        <v>75</v>
      </c>
      <c r="B106" s="840"/>
      <c r="C106" s="840"/>
      <c r="D106" s="840"/>
      <c r="E106" s="840"/>
      <c r="F106" s="840"/>
      <c r="G106" s="831"/>
      <c r="H106" s="1029" t="s">
        <v>81</v>
      </c>
      <c r="I106" s="840"/>
      <c r="J106" s="840"/>
      <c r="K106" s="840"/>
      <c r="L106" s="840"/>
      <c r="M106" s="831"/>
      <c r="N106" s="1030" t="s">
        <v>82</v>
      </c>
      <c r="O106" s="840"/>
      <c r="P106" s="840"/>
      <c r="Q106" s="840"/>
      <c r="R106" s="840"/>
      <c r="S106" s="840"/>
      <c r="T106" s="831"/>
      <c r="U106" s="865"/>
      <c r="V106" s="848"/>
      <c r="W106" s="848"/>
      <c r="X106" s="848"/>
      <c r="Y106" s="848"/>
      <c r="Z106" s="848"/>
      <c r="AA106" s="828"/>
      <c r="AB106" s="1024" t="s">
        <v>92</v>
      </c>
      <c r="AC106" s="840"/>
      <c r="AD106" s="840"/>
      <c r="AE106" s="840"/>
      <c r="AF106" s="840"/>
      <c r="AG106" s="840"/>
      <c r="AH106" s="840"/>
      <c r="AI106" s="840"/>
      <c r="AJ106" s="840"/>
      <c r="AK106" s="831"/>
      <c r="AL106" s="1021" t="s">
        <v>101</v>
      </c>
      <c r="AM106" s="840"/>
      <c r="AN106" s="840"/>
      <c r="AO106" s="840"/>
      <c r="AP106" s="840"/>
      <c r="AQ106" s="840"/>
      <c r="AR106" s="840"/>
      <c r="AS106" s="840"/>
      <c r="AT106" s="840"/>
      <c r="AU106" s="831"/>
      <c r="AV106" s="865"/>
      <c r="AW106" s="848"/>
      <c r="AX106" s="848"/>
      <c r="AY106" s="848"/>
      <c r="AZ106" s="848"/>
      <c r="BA106" s="848"/>
      <c r="BB106" s="828"/>
      <c r="BC106" s="864"/>
      <c r="BD106" s="837"/>
      <c r="BE106" s="837"/>
      <c r="BF106" s="838"/>
      <c r="BG106" s="864"/>
      <c r="BH106" s="837"/>
      <c r="BI106" s="837"/>
      <c r="BJ106" s="838"/>
    </row>
    <row r="107" spans="1:62" ht="12.75" x14ac:dyDescent="0.2">
      <c r="A107" s="1015" t="s">
        <v>112</v>
      </c>
      <c r="B107" s="831"/>
      <c r="C107" s="983" t="s">
        <v>113</v>
      </c>
      <c r="D107" s="831"/>
      <c r="E107" s="1033" t="s">
        <v>114</v>
      </c>
      <c r="F107" s="840"/>
      <c r="G107" s="831"/>
      <c r="H107" s="1015" t="s">
        <v>115</v>
      </c>
      <c r="I107" s="840"/>
      <c r="J107" s="831"/>
      <c r="K107" s="1031" t="s">
        <v>116</v>
      </c>
      <c r="L107" s="831"/>
      <c r="M107" s="746" t="s">
        <v>114</v>
      </c>
      <c r="N107" s="1015" t="s">
        <v>103</v>
      </c>
      <c r="O107" s="831"/>
      <c r="P107" s="1034" t="s">
        <v>117</v>
      </c>
      <c r="Q107" s="840"/>
      <c r="R107" s="840"/>
      <c r="S107" s="831"/>
      <c r="T107" s="747" t="s">
        <v>118</v>
      </c>
      <c r="U107" s="1023" t="s">
        <v>119</v>
      </c>
      <c r="V107" s="1036" t="s">
        <v>122</v>
      </c>
      <c r="W107" s="1023" t="s">
        <v>123</v>
      </c>
      <c r="X107" s="1023" t="s">
        <v>127</v>
      </c>
      <c r="Y107" s="1035" t="s">
        <v>128</v>
      </c>
      <c r="Z107" s="831"/>
      <c r="AA107" s="1023" t="s">
        <v>129</v>
      </c>
      <c r="AB107" s="1015" t="s">
        <v>130</v>
      </c>
      <c r="AC107" s="840"/>
      <c r="AD107" s="831"/>
      <c r="AE107" s="1027" t="s">
        <v>131</v>
      </c>
      <c r="AF107" s="840"/>
      <c r="AG107" s="840"/>
      <c r="AH107" s="840"/>
      <c r="AI107" s="840"/>
      <c r="AJ107" s="840"/>
      <c r="AK107" s="831"/>
      <c r="AL107" s="1015" t="s">
        <v>130</v>
      </c>
      <c r="AM107" s="840"/>
      <c r="AN107" s="831"/>
      <c r="AO107" s="1027" t="s">
        <v>131</v>
      </c>
      <c r="AP107" s="840"/>
      <c r="AQ107" s="840"/>
      <c r="AR107" s="840"/>
      <c r="AS107" s="840"/>
      <c r="AT107" s="840"/>
      <c r="AU107" s="831"/>
      <c r="AV107" s="1023" t="s">
        <v>132</v>
      </c>
      <c r="AW107" s="1022" t="s">
        <v>133</v>
      </c>
      <c r="AX107" s="1023" t="s">
        <v>137</v>
      </c>
      <c r="AY107" s="1017" t="s">
        <v>138</v>
      </c>
      <c r="AZ107" s="831"/>
      <c r="BA107" s="1023" t="s">
        <v>1538</v>
      </c>
      <c r="BB107" s="1039" t="s">
        <v>1539</v>
      </c>
      <c r="BC107" s="1018" t="s">
        <v>1540</v>
      </c>
      <c r="BD107" s="848"/>
      <c r="BE107" s="848"/>
      <c r="BF107" s="828"/>
      <c r="BG107" s="1019" t="s">
        <v>1540</v>
      </c>
      <c r="BH107" s="848"/>
      <c r="BI107" s="848"/>
      <c r="BJ107" s="828"/>
    </row>
    <row r="108" spans="1:62" ht="25.5" x14ac:dyDescent="0.2">
      <c r="A108" s="748" t="s">
        <v>153</v>
      </c>
      <c r="B108" s="748" t="s">
        <v>154</v>
      </c>
      <c r="C108" s="749" t="s">
        <v>155</v>
      </c>
      <c r="D108" s="749" t="s">
        <v>156</v>
      </c>
      <c r="E108" s="750" t="s">
        <v>157</v>
      </c>
      <c r="F108" s="750" t="s">
        <v>142</v>
      </c>
      <c r="G108" s="750" t="s">
        <v>158</v>
      </c>
      <c r="H108" s="748" t="s">
        <v>159</v>
      </c>
      <c r="I108" s="748" t="s">
        <v>160</v>
      </c>
      <c r="J108" s="748" t="s">
        <v>161</v>
      </c>
      <c r="K108" s="751" t="s">
        <v>162</v>
      </c>
      <c r="L108" s="751" t="s">
        <v>103</v>
      </c>
      <c r="M108" s="750" t="s">
        <v>163</v>
      </c>
      <c r="N108" s="748" t="s">
        <v>164</v>
      </c>
      <c r="O108" s="748" t="s">
        <v>165</v>
      </c>
      <c r="P108" s="752" t="s">
        <v>167</v>
      </c>
      <c r="Q108" s="752" t="s">
        <v>168</v>
      </c>
      <c r="R108" s="752" t="s">
        <v>169</v>
      </c>
      <c r="S108" s="752" t="s">
        <v>170</v>
      </c>
      <c r="T108" s="753" t="s">
        <v>171</v>
      </c>
      <c r="U108" s="965"/>
      <c r="V108" s="965"/>
      <c r="W108" s="965"/>
      <c r="X108" s="965"/>
      <c r="Y108" s="754" t="s">
        <v>173</v>
      </c>
      <c r="Z108" s="754" t="s">
        <v>174</v>
      </c>
      <c r="AA108" s="965"/>
      <c r="AB108" s="749" t="s">
        <v>175</v>
      </c>
      <c r="AC108" s="755" t="s">
        <v>176</v>
      </c>
      <c r="AD108" s="751" t="s">
        <v>177</v>
      </c>
      <c r="AE108" s="754" t="s">
        <v>178</v>
      </c>
      <c r="AF108" s="756" t="s">
        <v>179</v>
      </c>
      <c r="AG108" s="757" t="s">
        <v>180</v>
      </c>
      <c r="AH108" s="748" t="s">
        <v>181</v>
      </c>
      <c r="AI108" s="753" t="s">
        <v>182</v>
      </c>
      <c r="AJ108" s="758" t="s">
        <v>183</v>
      </c>
      <c r="AK108" s="759" t="s">
        <v>184</v>
      </c>
      <c r="AL108" s="749" t="s">
        <v>175</v>
      </c>
      <c r="AM108" s="755" t="s">
        <v>176</v>
      </c>
      <c r="AN108" s="751" t="s">
        <v>177</v>
      </c>
      <c r="AO108" s="754" t="s">
        <v>178</v>
      </c>
      <c r="AP108" s="756" t="s">
        <v>179</v>
      </c>
      <c r="AQ108" s="757" t="s">
        <v>180</v>
      </c>
      <c r="AR108" s="748" t="s">
        <v>181</v>
      </c>
      <c r="AS108" s="753" t="s">
        <v>182</v>
      </c>
      <c r="AT108" s="758" t="s">
        <v>183</v>
      </c>
      <c r="AU108" s="759" t="s">
        <v>184</v>
      </c>
      <c r="AV108" s="965"/>
      <c r="AW108" s="965"/>
      <c r="AX108" s="965"/>
      <c r="AY108" s="753" t="s">
        <v>173</v>
      </c>
      <c r="AZ108" s="753" t="s">
        <v>174</v>
      </c>
      <c r="BA108" s="965"/>
      <c r="BB108" s="865"/>
      <c r="BC108" s="760" t="s">
        <v>185</v>
      </c>
      <c r="BD108" s="761" t="s">
        <v>186</v>
      </c>
      <c r="BE108" s="762" t="s">
        <v>187</v>
      </c>
      <c r="BF108" s="763" t="s">
        <v>489</v>
      </c>
      <c r="BG108" s="764" t="s">
        <v>173</v>
      </c>
      <c r="BH108" s="765" t="s">
        <v>188</v>
      </c>
      <c r="BI108" s="766" t="s">
        <v>189</v>
      </c>
      <c r="BJ108" s="767" t="s">
        <v>174</v>
      </c>
    </row>
    <row r="109" spans="1:62" ht="12.75" x14ac:dyDescent="0.2">
      <c r="A109" s="790">
        <f t="shared" ref="A109:BJ109" ca="1" si="8">A10</f>
        <v>616308</v>
      </c>
      <c r="B109" s="790">
        <f t="shared" ca="1" si="8"/>
        <v>5898</v>
      </c>
      <c r="C109" s="790">
        <f t="shared" ca="1" si="8"/>
        <v>11426</v>
      </c>
      <c r="D109" s="790">
        <f t="shared" ca="1" si="8"/>
        <v>2164</v>
      </c>
      <c r="E109" s="790">
        <f t="shared" ca="1" si="8"/>
        <v>42376</v>
      </c>
      <c r="F109" s="790">
        <f t="shared" ca="1" si="8"/>
        <v>7280</v>
      </c>
      <c r="G109" s="790">
        <f t="shared" ca="1" si="8"/>
        <v>5891</v>
      </c>
      <c r="H109" s="790">
        <f t="shared" ca="1" si="8"/>
        <v>2929</v>
      </c>
      <c r="I109" s="790">
        <f t="shared" ca="1" si="8"/>
        <v>0</v>
      </c>
      <c r="J109" s="790">
        <f t="shared" ca="1" si="8"/>
        <v>52</v>
      </c>
      <c r="K109" s="790">
        <f t="shared" ca="1" si="8"/>
        <v>0</v>
      </c>
      <c r="L109" s="790">
        <f t="shared" ca="1" si="8"/>
        <v>82026</v>
      </c>
      <c r="M109" s="790">
        <f t="shared" ca="1" si="8"/>
        <v>21173</v>
      </c>
      <c r="N109" s="790">
        <f t="shared" ca="1" si="8"/>
        <v>4000</v>
      </c>
      <c r="O109" s="790">
        <f t="shared" ca="1" si="8"/>
        <v>24960</v>
      </c>
      <c r="P109" s="790">
        <f t="shared" ca="1" si="8"/>
        <v>0</v>
      </c>
      <c r="Q109" s="790">
        <f t="shared" ca="1" si="8"/>
        <v>216</v>
      </c>
      <c r="R109" s="790">
        <f t="shared" ca="1" si="8"/>
        <v>172</v>
      </c>
      <c r="S109" s="790">
        <f t="shared" ca="1" si="8"/>
        <v>30</v>
      </c>
      <c r="T109" s="790">
        <f t="shared" ca="1" si="8"/>
        <v>0</v>
      </c>
      <c r="U109" s="790">
        <f t="shared" ca="1" si="8"/>
        <v>16426727</v>
      </c>
      <c r="V109" s="790">
        <f t="shared" ca="1" si="8"/>
        <v>69931845</v>
      </c>
      <c r="W109" s="791">
        <f t="shared" ca="1" si="8"/>
        <v>4.2571989538755952</v>
      </c>
      <c r="X109" s="790">
        <f t="shared" ca="1" si="8"/>
        <v>367149</v>
      </c>
      <c r="Y109" s="790">
        <f t="shared" ca="1" si="8"/>
        <v>57112066.666666664</v>
      </c>
      <c r="Z109" s="790">
        <f t="shared" ca="1" si="8"/>
        <v>57.112066666666664</v>
      </c>
      <c r="AA109" s="790">
        <f t="shared" ca="1" si="8"/>
        <v>6397950</v>
      </c>
      <c r="AB109" s="790">
        <f t="shared" ca="1" si="8"/>
        <v>5112469.333333333</v>
      </c>
      <c r="AC109" s="790">
        <f t="shared" ca="1" si="8"/>
        <v>75862.333333333328</v>
      </c>
      <c r="AD109" s="790">
        <f t="shared" ca="1" si="8"/>
        <v>90480</v>
      </c>
      <c r="AE109" s="790">
        <f t="shared" ca="1" si="8"/>
        <v>0</v>
      </c>
      <c r="AF109" s="790">
        <f t="shared" ca="1" si="8"/>
        <v>133365.66666666666</v>
      </c>
      <c r="AG109" s="790">
        <f t="shared" ca="1" si="8"/>
        <v>7813.3333333333339</v>
      </c>
      <c r="AH109" s="790">
        <f t="shared" ca="1" si="8"/>
        <v>8320</v>
      </c>
      <c r="AI109" s="790">
        <f t="shared" ca="1" si="8"/>
        <v>3328</v>
      </c>
      <c r="AJ109" s="790">
        <f t="shared" ca="1" si="8"/>
        <v>0</v>
      </c>
      <c r="AK109" s="790">
        <f t="shared" ca="1" si="8"/>
        <v>26666.666666666668</v>
      </c>
      <c r="AL109" s="790">
        <f t="shared" ca="1" si="8"/>
        <v>9129409.5238095243</v>
      </c>
      <c r="AM109" s="790">
        <f t="shared" ca="1" si="8"/>
        <v>237069.79166666663</v>
      </c>
      <c r="AN109" s="790">
        <f t="shared" ca="1" si="8"/>
        <v>377000</v>
      </c>
      <c r="AO109" s="790">
        <f t="shared" ca="1" si="8"/>
        <v>0</v>
      </c>
      <c r="AP109" s="790">
        <f t="shared" ca="1" si="8"/>
        <v>238152.97619047618</v>
      </c>
      <c r="AQ109" s="790">
        <f t="shared" ca="1" si="8"/>
        <v>97666.666666666657</v>
      </c>
      <c r="AR109" s="790">
        <f t="shared" ca="1" si="8"/>
        <v>1040000</v>
      </c>
      <c r="AS109" s="790">
        <f t="shared" ca="1" si="8"/>
        <v>832000</v>
      </c>
      <c r="AT109" s="790">
        <f t="shared" ca="1" si="8"/>
        <v>0</v>
      </c>
      <c r="AU109" s="790">
        <f t="shared" ca="1" si="8"/>
        <v>37037.037037037029</v>
      </c>
      <c r="AV109" s="790">
        <f t="shared" ca="1" si="8"/>
        <v>5458305.333333333</v>
      </c>
      <c r="AW109" s="790">
        <f t="shared" ca="1" si="8"/>
        <v>11988335.995370369</v>
      </c>
      <c r="AX109" s="790">
        <f t="shared" ca="1" si="8"/>
        <v>1647915.9527201194</v>
      </c>
      <c r="AY109" s="790">
        <f t="shared" ca="1" si="8"/>
        <v>256342481.53424078</v>
      </c>
      <c r="AZ109" s="790">
        <f t="shared" ca="1" si="8"/>
        <v>256.34248153424079</v>
      </c>
      <c r="BA109" s="790">
        <f t="shared" ca="1" si="8"/>
        <v>736325.80699999991</v>
      </c>
      <c r="BB109" s="790">
        <f t="shared" ca="1" si="8"/>
        <v>4435684.3182870364</v>
      </c>
      <c r="BC109" s="790">
        <f t="shared" ca="1" si="8"/>
        <v>2015064.9527201194</v>
      </c>
      <c r="BD109" s="790">
        <f t="shared" ca="1" si="8"/>
        <v>33584.415878668653</v>
      </c>
      <c r="BE109" s="790">
        <f t="shared" ca="1" si="8"/>
        <v>559.74026464447752</v>
      </c>
      <c r="BF109" s="790">
        <f t="shared" ca="1" si="8"/>
        <v>23.322511026853231</v>
      </c>
      <c r="BG109" s="790">
        <f t="shared" ca="1" si="8"/>
        <v>313454548.20090747</v>
      </c>
      <c r="BH109" s="790">
        <f t="shared" ca="1" si="8"/>
        <v>313454.54820090748</v>
      </c>
      <c r="BI109" s="790">
        <f t="shared" ca="1" si="8"/>
        <v>313.45454820090748</v>
      </c>
      <c r="BJ109" s="790">
        <f t="shared" ca="1" si="8"/>
        <v>313.45454820090748</v>
      </c>
    </row>
    <row r="110" spans="1:62" ht="12.75" x14ac:dyDescent="0.2">
      <c r="A110" s="792">
        <f t="shared" ref="A110:BJ110" ca="1" si="9">A59</f>
        <v>639138</v>
      </c>
      <c r="B110" s="792">
        <f t="shared" ca="1" si="9"/>
        <v>8618</v>
      </c>
      <c r="C110" s="792">
        <f t="shared" ca="1" si="9"/>
        <v>14966</v>
      </c>
      <c r="D110" s="792">
        <f t="shared" ca="1" si="9"/>
        <v>2164</v>
      </c>
      <c r="E110" s="792">
        <f t="shared" ca="1" si="9"/>
        <v>51416</v>
      </c>
      <c r="F110" s="792">
        <f t="shared" ca="1" si="9"/>
        <v>7280</v>
      </c>
      <c r="G110" s="792">
        <f t="shared" ca="1" si="9"/>
        <v>6629</v>
      </c>
      <c r="H110" s="792">
        <f t="shared" ca="1" si="9"/>
        <v>2929</v>
      </c>
      <c r="I110" s="792">
        <f t="shared" ca="1" si="9"/>
        <v>0</v>
      </c>
      <c r="J110" s="792">
        <f t="shared" ca="1" si="9"/>
        <v>52</v>
      </c>
      <c r="K110" s="792">
        <f t="shared" ca="1" si="9"/>
        <v>0</v>
      </c>
      <c r="L110" s="792">
        <f t="shared" ca="1" si="9"/>
        <v>1090</v>
      </c>
      <c r="M110" s="792">
        <f t="shared" ca="1" si="9"/>
        <v>21173</v>
      </c>
      <c r="N110" s="792">
        <f t="shared" ca="1" si="9"/>
        <v>4000</v>
      </c>
      <c r="O110" s="792">
        <f t="shared" ca="1" si="9"/>
        <v>24960</v>
      </c>
      <c r="P110" s="792">
        <f t="shared" ca="1" si="9"/>
        <v>0</v>
      </c>
      <c r="Q110" s="792">
        <f t="shared" ca="1" si="9"/>
        <v>132</v>
      </c>
      <c r="R110" s="792">
        <f t="shared" ca="1" si="9"/>
        <v>172</v>
      </c>
      <c r="S110" s="792">
        <f t="shared" ca="1" si="9"/>
        <v>30</v>
      </c>
      <c r="T110" s="792">
        <f t="shared" ca="1" si="9"/>
        <v>0</v>
      </c>
      <c r="U110" s="792">
        <f t="shared" ca="1" si="9"/>
        <v>14958323</v>
      </c>
      <c r="V110" s="792">
        <f t="shared" ca="1" si="9"/>
        <v>68542955</v>
      </c>
      <c r="W110" s="793">
        <f t="shared" ca="1" si="9"/>
        <v>4.582261995545891</v>
      </c>
      <c r="X110" s="792">
        <f t="shared" ca="1" si="9"/>
        <v>273669</v>
      </c>
      <c r="Y110" s="792">
        <f t="shared" ca="1" si="9"/>
        <v>42570733.333333336</v>
      </c>
      <c r="Z110" s="792">
        <f t="shared" ca="1" si="9"/>
        <v>42.570733333333337</v>
      </c>
      <c r="AA110" s="792">
        <f t="shared" ca="1" si="9"/>
        <v>2858676</v>
      </c>
      <c r="AB110" s="792">
        <f t="shared" ca="1" si="9"/>
        <v>5043197.333333333</v>
      </c>
      <c r="AC110" s="792">
        <f t="shared" ca="1" si="9"/>
        <v>21905</v>
      </c>
      <c r="AD110" s="792">
        <f t="shared" ca="1" si="9"/>
        <v>90480</v>
      </c>
      <c r="AE110" s="792">
        <f t="shared" ca="1" si="9"/>
        <v>0</v>
      </c>
      <c r="AF110" s="792">
        <f t="shared" ca="1" si="9"/>
        <v>106359</v>
      </c>
      <c r="AG110" s="792">
        <f t="shared" ca="1" si="9"/>
        <v>7813.3333333333339</v>
      </c>
      <c r="AH110" s="792">
        <f t="shared" ca="1" si="9"/>
        <v>8320</v>
      </c>
      <c r="AI110" s="792">
        <f t="shared" ca="1" si="9"/>
        <v>3328</v>
      </c>
      <c r="AJ110" s="792">
        <f t="shared" ca="1" si="9"/>
        <v>0</v>
      </c>
      <c r="AK110" s="792">
        <f t="shared" ca="1" si="9"/>
        <v>26666.666666666668</v>
      </c>
      <c r="AL110" s="792">
        <f t="shared" ca="1" si="9"/>
        <v>9005709.5238095243</v>
      </c>
      <c r="AM110" s="792">
        <f t="shared" ca="1" si="9"/>
        <v>68453.124999999985</v>
      </c>
      <c r="AN110" s="792">
        <f t="shared" ca="1" si="9"/>
        <v>377000</v>
      </c>
      <c r="AO110" s="792">
        <f t="shared" ca="1" si="9"/>
        <v>0</v>
      </c>
      <c r="AP110" s="792">
        <f t="shared" ca="1" si="9"/>
        <v>189926.78571428571</v>
      </c>
      <c r="AQ110" s="792">
        <f t="shared" ca="1" si="9"/>
        <v>97666.666666666657</v>
      </c>
      <c r="AR110" s="792">
        <f t="shared" ca="1" si="9"/>
        <v>1040000</v>
      </c>
      <c r="AS110" s="792">
        <f t="shared" ca="1" si="9"/>
        <v>832000</v>
      </c>
      <c r="AT110" s="792">
        <f t="shared" ca="1" si="9"/>
        <v>0</v>
      </c>
      <c r="AU110" s="792">
        <f t="shared" ca="1" si="9"/>
        <v>37037.037037037029</v>
      </c>
      <c r="AV110" s="792">
        <f t="shared" ca="1" si="9"/>
        <v>5308069.333333333</v>
      </c>
      <c r="AW110" s="792">
        <f t="shared" ca="1" si="9"/>
        <v>11647793.138227513</v>
      </c>
      <c r="AX110" s="792">
        <f t="shared" ca="1" si="9"/>
        <v>1552440.5558947227</v>
      </c>
      <c r="AY110" s="792">
        <f t="shared" ca="1" si="9"/>
        <v>241490753.13917908</v>
      </c>
      <c r="AZ110" s="792">
        <f t="shared" ca="1" si="9"/>
        <v>241.49075313917908</v>
      </c>
      <c r="BA110" s="792">
        <f t="shared" ca="1" si="9"/>
        <v>709899.18166666653</v>
      </c>
      <c r="BB110" s="792">
        <f t="shared" ca="1" si="9"/>
        <v>4309683.4611441791</v>
      </c>
      <c r="BC110" s="792">
        <f t="shared" ca="1" si="9"/>
        <v>1826109.5558947227</v>
      </c>
      <c r="BD110" s="792">
        <f t="shared" ca="1" si="9"/>
        <v>30435.159264912047</v>
      </c>
      <c r="BE110" s="792">
        <f t="shared" ca="1" si="9"/>
        <v>507.25265441520077</v>
      </c>
      <c r="BF110" s="792">
        <f t="shared" ca="1" si="9"/>
        <v>21.135527267300031</v>
      </c>
      <c r="BG110" s="792">
        <f t="shared" ca="1" si="9"/>
        <v>284061486.47251242</v>
      </c>
      <c r="BH110" s="792">
        <f t="shared" ca="1" si="9"/>
        <v>284061.48647251242</v>
      </c>
      <c r="BI110" s="792">
        <f t="shared" ca="1" si="9"/>
        <v>284.0614864725124</v>
      </c>
      <c r="BJ110" s="792">
        <f t="shared" ca="1" si="9"/>
        <v>284.0614864725124</v>
      </c>
    </row>
    <row r="111" spans="1:62" ht="12.75" x14ac:dyDescent="0.2">
      <c r="A111" s="773"/>
      <c r="B111" s="788"/>
      <c r="C111" s="788"/>
      <c r="D111" s="788"/>
      <c r="E111" s="788"/>
      <c r="F111" s="788"/>
      <c r="G111" s="788"/>
      <c r="H111" s="788"/>
      <c r="I111" s="773"/>
      <c r="J111" s="773"/>
      <c r="K111" s="773"/>
      <c r="L111" s="773"/>
      <c r="M111" s="773"/>
      <c r="N111" s="773"/>
      <c r="O111" s="773"/>
      <c r="P111" s="773"/>
      <c r="Q111" s="773"/>
      <c r="R111" s="773"/>
      <c r="S111" s="773"/>
      <c r="T111" s="773"/>
      <c r="U111" s="773"/>
      <c r="V111" s="773"/>
      <c r="W111" s="773"/>
      <c r="X111" s="773"/>
      <c r="Y111" s="773"/>
      <c r="Z111" s="773"/>
      <c r="AA111" s="773"/>
      <c r="AB111" s="773"/>
      <c r="AC111" s="773"/>
      <c r="AD111" s="773"/>
      <c r="AE111" s="773"/>
      <c r="AF111" s="773"/>
      <c r="AG111" s="773"/>
      <c r="AH111" s="773"/>
      <c r="AI111" s="773"/>
      <c r="AJ111" s="773"/>
      <c r="AK111" s="773"/>
      <c r="AL111" s="773"/>
      <c r="AM111" s="773"/>
      <c r="AN111" s="773"/>
      <c r="AO111" s="773"/>
      <c r="AP111" s="773"/>
      <c r="AQ111" s="773"/>
      <c r="AR111" s="773"/>
      <c r="AS111" s="773"/>
      <c r="AT111" s="773"/>
      <c r="AU111" s="773"/>
      <c r="AV111" s="773"/>
      <c r="AW111" s="773"/>
      <c r="AX111" s="773"/>
      <c r="AY111" s="773"/>
      <c r="AZ111" s="773"/>
      <c r="BA111" s="773"/>
      <c r="BB111" s="773"/>
      <c r="BC111" s="773"/>
      <c r="BD111" s="773"/>
      <c r="BE111" s="773"/>
      <c r="BF111" s="773"/>
      <c r="BG111" s="773"/>
      <c r="BH111" s="773"/>
      <c r="BI111" s="773"/>
      <c r="BJ111" s="773"/>
    </row>
    <row r="112" spans="1:62" ht="12.75" x14ac:dyDescent="0.2">
      <c r="A112" s="1037" t="s">
        <v>1602</v>
      </c>
      <c r="B112" s="837"/>
      <c r="C112" s="837"/>
      <c r="D112" s="837"/>
      <c r="E112" s="837"/>
      <c r="F112" s="837"/>
      <c r="G112" s="837"/>
      <c r="H112" s="837"/>
      <c r="I112" s="837"/>
      <c r="J112" s="837"/>
      <c r="K112" s="837"/>
      <c r="L112" s="837"/>
      <c r="M112" s="837"/>
      <c r="N112" s="837"/>
      <c r="O112" s="837"/>
      <c r="P112" s="837"/>
      <c r="Q112" s="837"/>
      <c r="R112" s="837"/>
      <c r="S112" s="837"/>
      <c r="T112" s="837"/>
      <c r="U112" s="837"/>
      <c r="V112" s="837"/>
      <c r="W112" s="837"/>
      <c r="X112" s="837"/>
      <c r="Y112" s="837"/>
      <c r="Z112" s="837"/>
      <c r="AA112" s="837"/>
      <c r="AB112" s="837"/>
      <c r="AC112" s="837"/>
      <c r="AD112" s="837"/>
      <c r="AE112" s="837"/>
      <c r="AF112" s="794"/>
      <c r="AG112" s="773"/>
      <c r="AH112" s="773"/>
      <c r="AI112" s="773"/>
      <c r="AJ112" s="773"/>
      <c r="AK112" s="773"/>
      <c r="AL112" s="773"/>
      <c r="AM112" s="773"/>
      <c r="AN112" s="773"/>
      <c r="AO112" s="773"/>
      <c r="AP112" s="773"/>
      <c r="AQ112" s="773"/>
      <c r="AR112" s="773"/>
      <c r="AS112" s="773"/>
      <c r="AT112" s="773"/>
      <c r="AU112" s="773"/>
      <c r="AV112" s="773"/>
      <c r="AW112" s="773"/>
      <c r="AX112" s="773"/>
      <c r="AY112" s="773"/>
      <c r="AZ112" s="773"/>
      <c r="BA112" s="773"/>
      <c r="BB112" s="773"/>
      <c r="BC112" s="773"/>
      <c r="BD112" s="773"/>
      <c r="BE112" s="773"/>
      <c r="BF112" s="773"/>
      <c r="BG112" s="773"/>
      <c r="BH112" s="773"/>
      <c r="BI112" s="773"/>
      <c r="BJ112" s="773"/>
    </row>
    <row r="113" spans="1:62" ht="12.75" x14ac:dyDescent="0.2">
      <c r="A113" s="1038" t="s">
        <v>1603</v>
      </c>
      <c r="B113" s="837"/>
      <c r="C113" s="837"/>
      <c r="D113" s="837"/>
      <c r="E113" s="837"/>
      <c r="F113" s="837"/>
      <c r="G113" s="837"/>
      <c r="H113" s="837"/>
      <c r="I113" s="837"/>
      <c r="J113" s="837"/>
      <c r="K113" s="837"/>
      <c r="L113" s="837"/>
      <c r="M113" s="837"/>
      <c r="N113" s="837"/>
      <c r="O113" s="837"/>
      <c r="P113" s="837"/>
      <c r="Q113" s="837"/>
      <c r="R113" s="837"/>
      <c r="S113" s="837"/>
      <c r="T113" s="837"/>
      <c r="U113" s="837"/>
      <c r="V113" s="837"/>
      <c r="W113" s="837"/>
      <c r="X113" s="837"/>
      <c r="Y113" s="837"/>
      <c r="Z113" s="837"/>
      <c r="AA113" s="837"/>
      <c r="AB113" s="837"/>
      <c r="AC113" s="837"/>
      <c r="AD113" s="837"/>
      <c r="AE113" s="837"/>
      <c r="AF113" s="794"/>
      <c r="AG113" s="773"/>
      <c r="AH113" s="773"/>
      <c r="AI113" s="773"/>
      <c r="AJ113" s="773"/>
      <c r="AK113" s="773"/>
      <c r="AL113" s="773"/>
      <c r="AM113" s="773"/>
      <c r="AN113" s="773"/>
      <c r="AO113" s="773"/>
      <c r="AP113" s="773"/>
      <c r="AQ113" s="773"/>
      <c r="AR113" s="773"/>
      <c r="AS113" s="773"/>
      <c r="AT113" s="773"/>
      <c r="AU113" s="773"/>
      <c r="AV113" s="773"/>
      <c r="AW113" s="773"/>
      <c r="AX113" s="773"/>
      <c r="AY113" s="773"/>
      <c r="AZ113" s="773"/>
      <c r="BA113" s="773"/>
      <c r="BB113" s="773"/>
      <c r="BC113" s="773"/>
      <c r="BD113" s="773"/>
      <c r="BE113" s="773"/>
      <c r="BF113" s="773"/>
      <c r="BG113" s="773"/>
      <c r="BH113" s="773"/>
      <c r="BI113" s="773"/>
      <c r="BJ113" s="773"/>
    </row>
    <row r="114" spans="1:62" ht="12.75" x14ac:dyDescent="0.2">
      <c r="A114" s="1020" t="s">
        <v>1604</v>
      </c>
      <c r="B114" s="837"/>
      <c r="C114" s="837"/>
      <c r="D114" s="837"/>
      <c r="E114" s="837"/>
      <c r="F114" s="837"/>
      <c r="G114" s="837"/>
      <c r="H114" s="837"/>
      <c r="I114" s="837"/>
      <c r="J114" s="837"/>
      <c r="K114" s="837"/>
      <c r="L114" s="837"/>
      <c r="M114" s="837"/>
      <c r="N114" s="837"/>
      <c r="O114" s="837"/>
      <c r="P114" s="837"/>
      <c r="Q114" s="837"/>
      <c r="R114" s="837"/>
      <c r="S114" s="837"/>
      <c r="T114" s="837"/>
      <c r="U114" s="837"/>
      <c r="V114" s="837"/>
      <c r="W114" s="837"/>
      <c r="X114" s="837"/>
      <c r="Y114" s="837"/>
      <c r="Z114" s="837"/>
      <c r="AA114" s="837"/>
      <c r="AB114" s="837"/>
      <c r="AC114" s="837"/>
      <c r="AD114" s="837"/>
      <c r="AE114" s="837"/>
      <c r="AF114" s="794"/>
      <c r="AG114" s="773"/>
      <c r="AH114" s="773"/>
      <c r="AI114" s="773"/>
      <c r="AJ114" s="773"/>
      <c r="AK114" s="773"/>
      <c r="AL114" s="773"/>
      <c r="AM114" s="773"/>
      <c r="AN114" s="773"/>
      <c r="AO114" s="773"/>
      <c r="AP114" s="773"/>
      <c r="AQ114" s="773"/>
      <c r="AR114" s="773"/>
      <c r="AS114" s="773"/>
      <c r="AT114" s="773"/>
      <c r="AU114" s="773"/>
      <c r="AV114" s="773"/>
      <c r="AW114" s="773"/>
      <c r="AX114" s="773"/>
      <c r="AY114" s="773"/>
      <c r="AZ114" s="773"/>
      <c r="BA114" s="773"/>
      <c r="BB114" s="773"/>
      <c r="BC114" s="773"/>
      <c r="BD114" s="773"/>
      <c r="BE114" s="773"/>
      <c r="BF114" s="773"/>
      <c r="BG114" s="773"/>
      <c r="BH114" s="773"/>
      <c r="BI114" s="773"/>
      <c r="BJ114" s="773"/>
    </row>
    <row r="115" spans="1:62" ht="12.75" x14ac:dyDescent="0.2">
      <c r="A115" s="837"/>
      <c r="B115" s="837"/>
      <c r="C115" s="837"/>
      <c r="D115" s="837"/>
      <c r="E115" s="837"/>
      <c r="F115" s="837"/>
      <c r="G115" s="837"/>
      <c r="H115" s="837"/>
      <c r="I115" s="837"/>
      <c r="J115" s="837"/>
      <c r="K115" s="837"/>
      <c r="L115" s="837"/>
      <c r="M115" s="837"/>
      <c r="N115" s="837"/>
      <c r="O115" s="837"/>
      <c r="P115" s="837"/>
      <c r="Q115" s="837"/>
      <c r="R115" s="837"/>
      <c r="S115" s="837"/>
      <c r="T115" s="837"/>
      <c r="U115" s="837"/>
      <c r="V115" s="837"/>
      <c r="W115" s="837"/>
      <c r="X115" s="837"/>
      <c r="Y115" s="837"/>
      <c r="Z115" s="837"/>
      <c r="AA115" s="837"/>
      <c r="AB115" s="837"/>
      <c r="AC115" s="837"/>
      <c r="AD115" s="837"/>
      <c r="AE115" s="837"/>
      <c r="AF115" s="794"/>
      <c r="AG115" s="773"/>
      <c r="AH115" s="773"/>
      <c r="AI115" s="773"/>
      <c r="AJ115" s="773"/>
      <c r="AK115" s="773"/>
      <c r="AL115" s="773"/>
      <c r="AM115" s="773"/>
      <c r="AN115" s="773"/>
      <c r="AO115" s="773"/>
      <c r="AP115" s="773"/>
      <c r="AQ115" s="773"/>
      <c r="AR115" s="773"/>
      <c r="AS115" s="773"/>
      <c r="AT115" s="773"/>
      <c r="AU115" s="773"/>
      <c r="AV115" s="773"/>
      <c r="AW115" s="773"/>
      <c r="AX115" s="773"/>
      <c r="AY115" s="773"/>
      <c r="AZ115" s="773"/>
      <c r="BA115" s="773"/>
      <c r="BB115" s="773"/>
      <c r="BC115" s="773"/>
      <c r="BD115" s="773"/>
      <c r="BE115" s="773"/>
      <c r="BF115" s="773"/>
      <c r="BG115" s="773"/>
      <c r="BH115" s="773"/>
      <c r="BI115" s="773"/>
      <c r="BJ115" s="773"/>
    </row>
    <row r="116" spans="1:62" ht="12.75" x14ac:dyDescent="0.2">
      <c r="A116" s="794"/>
      <c r="B116" s="795"/>
      <c r="C116" s="795"/>
      <c r="D116" s="795"/>
      <c r="E116" s="795"/>
      <c r="F116" s="795"/>
      <c r="G116" s="795"/>
      <c r="H116" s="795"/>
      <c r="I116" s="794"/>
      <c r="J116" s="794"/>
      <c r="K116" s="794"/>
      <c r="L116" s="794"/>
      <c r="M116" s="794"/>
      <c r="N116" s="794"/>
      <c r="O116" s="794"/>
      <c r="P116" s="794"/>
      <c r="Q116" s="794"/>
      <c r="R116" s="794"/>
      <c r="S116" s="794"/>
      <c r="T116" s="794"/>
      <c r="U116" s="794"/>
      <c r="V116" s="794"/>
      <c r="W116" s="794"/>
      <c r="X116" s="794"/>
      <c r="Y116" s="794"/>
      <c r="Z116" s="794"/>
      <c r="AA116" s="794"/>
      <c r="AB116" s="794"/>
      <c r="AC116" s="794"/>
      <c r="AD116" s="794"/>
      <c r="AE116" s="794"/>
      <c r="AF116" s="794"/>
      <c r="AG116" s="773"/>
      <c r="AH116" s="773"/>
      <c r="AI116" s="773"/>
      <c r="AJ116" s="773"/>
      <c r="AK116" s="773"/>
      <c r="AL116" s="773"/>
      <c r="AM116" s="773"/>
      <c r="AN116" s="773"/>
      <c r="AO116" s="773"/>
      <c r="AP116" s="773"/>
      <c r="AQ116" s="773"/>
      <c r="AR116" s="773"/>
      <c r="AS116" s="773"/>
      <c r="AT116" s="773"/>
      <c r="AU116" s="773"/>
      <c r="AV116" s="773"/>
      <c r="AW116" s="773"/>
      <c r="AX116" s="773"/>
      <c r="AY116" s="773"/>
      <c r="AZ116" s="773"/>
      <c r="BA116" s="773"/>
      <c r="BB116" s="773"/>
      <c r="BC116" s="773"/>
      <c r="BD116" s="773"/>
      <c r="BE116" s="773"/>
      <c r="BF116" s="773"/>
      <c r="BG116" s="773"/>
      <c r="BH116" s="773"/>
      <c r="BI116" s="773"/>
      <c r="BJ116" s="773"/>
    </row>
    <row r="117" spans="1:62" ht="12.75" x14ac:dyDescent="0.2">
      <c r="A117" s="794"/>
      <c r="B117" s="795"/>
      <c r="C117" s="795"/>
      <c r="D117" s="795"/>
      <c r="E117" s="795"/>
      <c r="F117" s="795"/>
      <c r="G117" s="795"/>
      <c r="H117" s="795"/>
      <c r="I117" s="794"/>
      <c r="J117" s="794"/>
      <c r="K117" s="794"/>
      <c r="L117" s="794"/>
      <c r="M117" s="794"/>
      <c r="N117" s="794"/>
      <c r="O117" s="794"/>
      <c r="P117" s="794"/>
      <c r="Q117" s="794"/>
      <c r="R117" s="794"/>
      <c r="S117" s="794"/>
      <c r="T117" s="794"/>
      <c r="U117" s="794"/>
      <c r="V117" s="794"/>
      <c r="W117" s="794"/>
      <c r="X117" s="794"/>
      <c r="Y117" s="794"/>
      <c r="Z117" s="794"/>
      <c r="AA117" s="794"/>
      <c r="AB117" s="794"/>
      <c r="AC117" s="794"/>
      <c r="AD117" s="794"/>
      <c r="AE117" s="794"/>
      <c r="AF117" s="794"/>
      <c r="AG117" s="773"/>
      <c r="AH117" s="773"/>
      <c r="AI117" s="773"/>
      <c r="AJ117" s="773"/>
      <c r="AK117" s="773"/>
      <c r="AL117" s="773"/>
      <c r="AM117" s="773"/>
      <c r="AN117" s="773"/>
      <c r="AO117" s="773"/>
      <c r="AP117" s="773"/>
      <c r="AQ117" s="773"/>
      <c r="AR117" s="773"/>
      <c r="AS117" s="773"/>
      <c r="AT117" s="773"/>
      <c r="AU117" s="773"/>
      <c r="AV117" s="773"/>
      <c r="AW117" s="773"/>
      <c r="AX117" s="773"/>
      <c r="AY117" s="773"/>
      <c r="AZ117" s="773"/>
      <c r="BA117" s="773"/>
      <c r="BB117" s="773"/>
      <c r="BC117" s="773"/>
      <c r="BD117" s="773"/>
      <c r="BE117" s="773"/>
      <c r="BF117" s="773"/>
      <c r="BG117" s="773"/>
      <c r="BH117" s="773"/>
      <c r="BI117" s="773"/>
      <c r="BJ117" s="773"/>
    </row>
    <row r="118" spans="1:62" ht="12.75" x14ac:dyDescent="0.2">
      <c r="A118" s="794"/>
      <c r="B118" s="795"/>
      <c r="C118" s="795"/>
      <c r="D118" s="795"/>
      <c r="E118" s="795"/>
      <c r="F118" s="795"/>
      <c r="G118" s="795"/>
      <c r="H118" s="795"/>
      <c r="I118" s="794"/>
      <c r="J118" s="794"/>
      <c r="K118" s="794"/>
      <c r="L118" s="794"/>
      <c r="M118" s="794"/>
      <c r="N118" s="794"/>
      <c r="O118" s="794"/>
      <c r="P118" s="794"/>
      <c r="Q118" s="794"/>
      <c r="R118" s="794"/>
      <c r="S118" s="794"/>
      <c r="T118" s="794"/>
      <c r="U118" s="794"/>
      <c r="V118" s="794"/>
      <c r="W118" s="794"/>
      <c r="X118" s="794"/>
      <c r="Y118" s="794"/>
      <c r="Z118" s="794"/>
      <c r="AA118" s="794"/>
      <c r="AB118" s="794"/>
      <c r="AC118" s="794"/>
      <c r="AD118" s="794"/>
      <c r="AE118" s="794"/>
      <c r="AF118" s="794"/>
      <c r="AG118" s="773"/>
      <c r="AH118" s="773"/>
      <c r="AI118" s="773"/>
      <c r="AJ118" s="773"/>
      <c r="AK118" s="773"/>
      <c r="AL118" s="773"/>
      <c r="AM118" s="773"/>
      <c r="AN118" s="773"/>
      <c r="AO118" s="773"/>
      <c r="AP118" s="773"/>
      <c r="AQ118" s="773"/>
      <c r="AR118" s="773"/>
      <c r="AS118" s="773"/>
      <c r="AT118" s="773"/>
      <c r="AU118" s="773"/>
      <c r="AV118" s="773"/>
      <c r="AW118" s="773"/>
      <c r="AX118" s="773"/>
      <c r="AY118" s="773"/>
      <c r="AZ118" s="773"/>
      <c r="BA118" s="773"/>
      <c r="BB118" s="773"/>
      <c r="BC118" s="773"/>
      <c r="BD118" s="773"/>
      <c r="BE118" s="773"/>
      <c r="BF118" s="773"/>
      <c r="BG118" s="773"/>
      <c r="BH118" s="773"/>
      <c r="BI118" s="773"/>
      <c r="BJ118" s="773"/>
    </row>
    <row r="119" spans="1:62" ht="12.75" x14ac:dyDescent="0.2">
      <c r="A119" s="794"/>
      <c r="B119" s="795"/>
      <c r="C119" s="795"/>
      <c r="D119" s="795"/>
      <c r="E119" s="795"/>
      <c r="F119" s="795"/>
      <c r="G119" s="795"/>
      <c r="H119" s="795"/>
      <c r="I119" s="794"/>
      <c r="J119" s="794"/>
      <c r="K119" s="794"/>
      <c r="L119" s="794"/>
      <c r="M119" s="794"/>
      <c r="N119" s="794"/>
      <c r="O119" s="794"/>
      <c r="P119" s="794"/>
      <c r="Q119" s="794"/>
      <c r="R119" s="794"/>
      <c r="S119" s="794"/>
      <c r="T119" s="794"/>
      <c r="U119" s="794"/>
      <c r="V119" s="794"/>
      <c r="W119" s="794"/>
      <c r="X119" s="794"/>
      <c r="Y119" s="794"/>
      <c r="Z119" s="794"/>
      <c r="AA119" s="794"/>
      <c r="AB119" s="794"/>
      <c r="AC119" s="794"/>
      <c r="AD119" s="794"/>
      <c r="AE119" s="794"/>
      <c r="AF119" s="794"/>
      <c r="AG119" s="773"/>
      <c r="AH119" s="773"/>
      <c r="AI119" s="773"/>
      <c r="AJ119" s="773"/>
      <c r="AK119" s="773"/>
      <c r="AL119" s="773"/>
      <c r="AM119" s="773"/>
      <c r="AN119" s="773"/>
      <c r="AO119" s="773"/>
      <c r="AP119" s="773"/>
      <c r="AQ119" s="773"/>
      <c r="AR119" s="773"/>
      <c r="AS119" s="773"/>
      <c r="AT119" s="773"/>
      <c r="AU119" s="773"/>
      <c r="AV119" s="773"/>
      <c r="AW119" s="773"/>
      <c r="AX119" s="773"/>
      <c r="AY119" s="773"/>
      <c r="AZ119" s="773"/>
      <c r="BA119" s="773"/>
      <c r="BB119" s="773"/>
      <c r="BC119" s="773"/>
      <c r="BD119" s="773"/>
      <c r="BE119" s="773"/>
      <c r="BF119" s="773"/>
      <c r="BG119" s="773"/>
      <c r="BH119" s="773"/>
      <c r="BI119" s="773"/>
      <c r="BJ119" s="773"/>
    </row>
    <row r="120" spans="1:62" ht="12.75" x14ac:dyDescent="0.2">
      <c r="A120" s="794"/>
      <c r="B120" s="795"/>
      <c r="C120" s="795"/>
      <c r="D120" s="795"/>
      <c r="E120" s="795"/>
      <c r="F120" s="795"/>
      <c r="G120" s="795"/>
      <c r="H120" s="795"/>
      <c r="I120" s="794"/>
      <c r="J120" s="794"/>
      <c r="K120" s="794"/>
      <c r="L120" s="794"/>
      <c r="M120" s="794"/>
      <c r="N120" s="794"/>
      <c r="O120" s="794"/>
      <c r="P120" s="794"/>
      <c r="Q120" s="794"/>
      <c r="R120" s="794"/>
      <c r="S120" s="794"/>
      <c r="T120" s="794"/>
      <c r="U120" s="794"/>
      <c r="V120" s="794"/>
      <c r="W120" s="794"/>
      <c r="X120" s="794"/>
      <c r="Y120" s="794"/>
      <c r="Z120" s="794"/>
      <c r="AA120" s="794"/>
      <c r="AB120" s="794"/>
      <c r="AC120" s="794"/>
      <c r="AD120" s="794"/>
      <c r="AE120" s="794"/>
      <c r="AF120" s="794"/>
      <c r="AG120" s="773"/>
      <c r="AH120" s="773"/>
      <c r="AI120" s="773"/>
      <c r="AJ120" s="773"/>
      <c r="AK120" s="773"/>
      <c r="AL120" s="773"/>
      <c r="AM120" s="773"/>
      <c r="AN120" s="773"/>
      <c r="AO120" s="773"/>
      <c r="AP120" s="773"/>
      <c r="AQ120" s="773"/>
      <c r="AR120" s="773"/>
      <c r="AS120" s="773"/>
      <c r="AT120" s="773"/>
      <c r="AU120" s="773"/>
      <c r="AV120" s="773"/>
      <c r="AW120" s="773"/>
      <c r="AX120" s="773"/>
      <c r="AY120" s="773"/>
      <c r="AZ120" s="773"/>
      <c r="BA120" s="773"/>
      <c r="BB120" s="773"/>
      <c r="BC120" s="773"/>
      <c r="BD120" s="773"/>
      <c r="BE120" s="773"/>
      <c r="BF120" s="773"/>
      <c r="BG120" s="773"/>
      <c r="BH120" s="773"/>
      <c r="BI120" s="773"/>
      <c r="BJ120" s="773"/>
    </row>
    <row r="121" spans="1:62" ht="12.75" x14ac:dyDescent="0.2">
      <c r="A121" s="794"/>
      <c r="B121" s="795"/>
      <c r="C121" s="795"/>
      <c r="D121" s="795"/>
      <c r="E121" s="795"/>
      <c r="F121" s="795"/>
      <c r="G121" s="795"/>
      <c r="H121" s="795"/>
      <c r="I121" s="794"/>
      <c r="J121" s="794"/>
      <c r="K121" s="794"/>
      <c r="L121" s="794"/>
      <c r="M121" s="794"/>
      <c r="N121" s="794"/>
      <c r="O121" s="794"/>
      <c r="P121" s="794"/>
      <c r="Q121" s="794"/>
      <c r="R121" s="794"/>
      <c r="S121" s="794"/>
      <c r="T121" s="794"/>
      <c r="U121" s="794"/>
      <c r="V121" s="794"/>
      <c r="W121" s="794"/>
      <c r="X121" s="794"/>
      <c r="Y121" s="794"/>
      <c r="Z121" s="794"/>
      <c r="AA121" s="794"/>
      <c r="AB121" s="794"/>
      <c r="AC121" s="794"/>
      <c r="AD121" s="794"/>
      <c r="AE121" s="794"/>
      <c r="AF121" s="794"/>
      <c r="AG121" s="773"/>
      <c r="AH121" s="773"/>
      <c r="AI121" s="773"/>
      <c r="AJ121" s="773"/>
      <c r="AK121" s="773"/>
      <c r="AL121" s="773"/>
      <c r="AM121" s="773"/>
      <c r="AN121" s="773"/>
      <c r="AO121" s="773"/>
      <c r="AP121" s="773"/>
      <c r="AQ121" s="773"/>
      <c r="AR121" s="773"/>
      <c r="AS121" s="773"/>
      <c r="AT121" s="773"/>
      <c r="AU121" s="773"/>
      <c r="AV121" s="773"/>
      <c r="AW121" s="773"/>
      <c r="AX121" s="773"/>
      <c r="AY121" s="773"/>
      <c r="AZ121" s="773"/>
      <c r="BA121" s="773"/>
      <c r="BB121" s="773"/>
      <c r="BC121" s="773"/>
      <c r="BD121" s="773"/>
      <c r="BE121" s="773"/>
      <c r="BF121" s="773"/>
      <c r="BG121" s="773"/>
      <c r="BH121" s="773"/>
      <c r="BI121" s="773"/>
      <c r="BJ121" s="773"/>
    </row>
    <row r="122" spans="1:62" ht="12.75" x14ac:dyDescent="0.2">
      <c r="A122" s="794"/>
      <c r="B122" s="795"/>
      <c r="C122" s="795"/>
      <c r="D122" s="795"/>
      <c r="E122" s="795"/>
      <c r="F122" s="795"/>
      <c r="G122" s="795"/>
      <c r="H122" s="795"/>
      <c r="I122" s="794"/>
      <c r="J122" s="794"/>
      <c r="K122" s="794"/>
      <c r="L122" s="794"/>
      <c r="M122" s="794"/>
      <c r="N122" s="794"/>
      <c r="O122" s="794"/>
      <c r="P122" s="794"/>
      <c r="Q122" s="794"/>
      <c r="R122" s="794"/>
      <c r="S122" s="794"/>
      <c r="T122" s="794"/>
      <c r="U122" s="794"/>
      <c r="V122" s="794"/>
      <c r="W122" s="794"/>
      <c r="X122" s="794"/>
      <c r="Y122" s="794"/>
      <c r="Z122" s="794"/>
      <c r="AA122" s="794"/>
      <c r="AB122" s="794"/>
      <c r="AC122" s="794"/>
      <c r="AD122" s="794"/>
      <c r="AE122" s="794"/>
      <c r="AF122" s="794"/>
      <c r="AG122" s="773"/>
      <c r="AH122" s="773"/>
      <c r="AI122" s="773"/>
      <c r="AJ122" s="773"/>
      <c r="AK122" s="773"/>
      <c r="AL122" s="773"/>
      <c r="AM122" s="773"/>
      <c r="AN122" s="773"/>
      <c r="AO122" s="773"/>
      <c r="AP122" s="773"/>
      <c r="AQ122" s="773"/>
      <c r="AR122" s="773"/>
      <c r="AS122" s="773"/>
      <c r="AT122" s="773"/>
      <c r="AU122" s="773"/>
      <c r="AV122" s="773"/>
      <c r="AW122" s="773"/>
      <c r="AX122" s="773"/>
      <c r="AY122" s="773"/>
      <c r="AZ122" s="773"/>
      <c r="BA122" s="773"/>
      <c r="BB122" s="773"/>
      <c r="BC122" s="773"/>
      <c r="BD122" s="773"/>
      <c r="BE122" s="773"/>
      <c r="BF122" s="773"/>
      <c r="BG122" s="773"/>
      <c r="BH122" s="773"/>
      <c r="BI122" s="773"/>
      <c r="BJ122" s="773"/>
    </row>
    <row r="123" spans="1:62" ht="12.75" x14ac:dyDescent="0.2">
      <c r="A123" s="794"/>
      <c r="B123" s="795"/>
      <c r="C123" s="795"/>
      <c r="D123" s="795"/>
      <c r="E123" s="795"/>
      <c r="F123" s="795"/>
      <c r="G123" s="795"/>
      <c r="H123" s="795"/>
      <c r="I123" s="794"/>
      <c r="J123" s="794"/>
      <c r="K123" s="794"/>
      <c r="L123" s="794"/>
      <c r="M123" s="794"/>
      <c r="N123" s="794"/>
      <c r="O123" s="794"/>
      <c r="P123" s="794"/>
      <c r="Q123" s="794"/>
      <c r="R123" s="794"/>
      <c r="S123" s="794"/>
      <c r="T123" s="794"/>
      <c r="U123" s="794"/>
      <c r="V123" s="794"/>
      <c r="W123" s="794"/>
      <c r="X123" s="794"/>
      <c r="Y123" s="794"/>
      <c r="Z123" s="794"/>
      <c r="AA123" s="794"/>
      <c r="AB123" s="794"/>
      <c r="AC123" s="794"/>
      <c r="AD123" s="794"/>
      <c r="AE123" s="794"/>
      <c r="AF123" s="794"/>
      <c r="AG123" s="773"/>
      <c r="AH123" s="773"/>
      <c r="AI123" s="773"/>
      <c r="AJ123" s="773"/>
      <c r="AK123" s="773"/>
      <c r="AL123" s="773"/>
      <c r="AM123" s="773"/>
      <c r="AN123" s="773"/>
      <c r="AO123" s="773"/>
      <c r="AP123" s="773"/>
      <c r="AQ123" s="773"/>
      <c r="AR123" s="773"/>
      <c r="AS123" s="773"/>
      <c r="AT123" s="773"/>
      <c r="AU123" s="773"/>
      <c r="AV123" s="773"/>
      <c r="AW123" s="773"/>
      <c r="AX123" s="773"/>
      <c r="AY123" s="773"/>
      <c r="AZ123" s="773"/>
      <c r="BA123" s="773"/>
      <c r="BB123" s="773"/>
      <c r="BC123" s="773"/>
      <c r="BD123" s="773"/>
      <c r="BE123" s="773"/>
      <c r="BF123" s="773"/>
      <c r="BG123" s="773"/>
      <c r="BH123" s="773"/>
      <c r="BI123" s="773"/>
      <c r="BJ123" s="773"/>
    </row>
    <row r="124" spans="1:62" ht="12.75" x14ac:dyDescent="0.2">
      <c r="A124" s="794"/>
      <c r="B124" s="795"/>
      <c r="C124" s="795"/>
      <c r="D124" s="795"/>
      <c r="E124" s="795"/>
      <c r="F124" s="795"/>
      <c r="G124" s="795"/>
      <c r="H124" s="795"/>
      <c r="I124" s="794"/>
      <c r="J124" s="794"/>
      <c r="K124" s="794"/>
      <c r="L124" s="794"/>
      <c r="M124" s="794"/>
      <c r="N124" s="794"/>
      <c r="O124" s="794"/>
      <c r="P124" s="794"/>
      <c r="Q124" s="794"/>
      <c r="R124" s="794"/>
      <c r="S124" s="794"/>
      <c r="T124" s="794"/>
      <c r="U124" s="794"/>
      <c r="V124" s="794"/>
      <c r="W124" s="794"/>
      <c r="X124" s="794"/>
      <c r="Y124" s="794"/>
      <c r="Z124" s="794"/>
      <c r="AA124" s="794"/>
      <c r="AB124" s="794"/>
      <c r="AC124" s="794"/>
      <c r="AD124" s="794"/>
      <c r="AE124" s="794"/>
      <c r="AF124" s="794"/>
      <c r="AG124" s="773"/>
      <c r="AH124" s="773"/>
      <c r="AI124" s="773"/>
      <c r="AJ124" s="773"/>
      <c r="AK124" s="773"/>
      <c r="AL124" s="773"/>
      <c r="AM124" s="773"/>
      <c r="AN124" s="773"/>
      <c r="AO124" s="773"/>
      <c r="AP124" s="773"/>
      <c r="AQ124" s="773"/>
      <c r="AR124" s="773"/>
      <c r="AS124" s="773"/>
      <c r="AT124" s="773"/>
      <c r="AU124" s="773"/>
      <c r="AV124" s="773"/>
      <c r="AW124" s="773"/>
      <c r="AX124" s="773"/>
      <c r="AY124" s="773"/>
      <c r="AZ124" s="773"/>
      <c r="BA124" s="773"/>
      <c r="BB124" s="773"/>
      <c r="BC124" s="773"/>
      <c r="BD124" s="773"/>
      <c r="BE124" s="773"/>
      <c r="BF124" s="773"/>
      <c r="BG124" s="773"/>
      <c r="BH124" s="773"/>
      <c r="BI124" s="773"/>
      <c r="BJ124" s="773"/>
    </row>
    <row r="125" spans="1:62" ht="12.75" x14ac:dyDescent="0.2">
      <c r="A125" s="794"/>
      <c r="B125" s="795"/>
      <c r="C125" s="795"/>
      <c r="D125" s="795"/>
      <c r="E125" s="795"/>
      <c r="F125" s="795"/>
      <c r="G125" s="795"/>
      <c r="H125" s="795"/>
      <c r="I125" s="794"/>
      <c r="J125" s="794"/>
      <c r="K125" s="794"/>
      <c r="L125" s="794"/>
      <c r="M125" s="794"/>
      <c r="N125" s="794"/>
      <c r="O125" s="794"/>
      <c r="P125" s="794"/>
      <c r="Q125" s="794"/>
      <c r="R125" s="794"/>
      <c r="S125" s="794"/>
      <c r="T125" s="794"/>
      <c r="U125" s="794"/>
      <c r="V125" s="794"/>
      <c r="W125" s="794"/>
      <c r="X125" s="794"/>
      <c r="Y125" s="794"/>
      <c r="Z125" s="794"/>
      <c r="AA125" s="794"/>
      <c r="AB125" s="794"/>
      <c r="AC125" s="794"/>
      <c r="AD125" s="794"/>
      <c r="AE125" s="794"/>
      <c r="AF125" s="794"/>
      <c r="AG125" s="773"/>
      <c r="AH125" s="773"/>
      <c r="AI125" s="773"/>
      <c r="AJ125" s="773"/>
      <c r="AK125" s="773"/>
      <c r="AL125" s="773"/>
      <c r="AM125" s="773"/>
      <c r="AN125" s="773"/>
      <c r="AO125" s="773"/>
      <c r="AP125" s="773"/>
      <c r="AQ125" s="773"/>
      <c r="AR125" s="773"/>
      <c r="AS125" s="773"/>
      <c r="AT125" s="773"/>
      <c r="AU125" s="773"/>
      <c r="AV125" s="773"/>
      <c r="AW125" s="773"/>
      <c r="AX125" s="773"/>
      <c r="AY125" s="773"/>
      <c r="AZ125" s="773"/>
      <c r="BA125" s="773"/>
      <c r="BB125" s="773"/>
      <c r="BC125" s="773"/>
      <c r="BD125" s="773"/>
      <c r="BE125" s="773"/>
      <c r="BF125" s="773"/>
      <c r="BG125" s="773"/>
      <c r="BH125" s="773"/>
      <c r="BI125" s="773"/>
      <c r="BJ125" s="773"/>
    </row>
    <row r="126" spans="1:62" ht="12.75" x14ac:dyDescent="0.2">
      <c r="A126" s="794"/>
      <c r="B126" s="795"/>
      <c r="C126" s="795"/>
      <c r="D126" s="795"/>
      <c r="E126" s="795"/>
      <c r="F126" s="795"/>
      <c r="G126" s="795"/>
      <c r="H126" s="795"/>
      <c r="I126" s="794"/>
      <c r="J126" s="794"/>
      <c r="K126" s="794"/>
      <c r="L126" s="794"/>
      <c r="M126" s="794"/>
      <c r="N126" s="794"/>
      <c r="O126" s="794"/>
      <c r="P126" s="794"/>
      <c r="Q126" s="794"/>
      <c r="R126" s="794"/>
      <c r="S126" s="794"/>
      <c r="T126" s="794"/>
      <c r="U126" s="794"/>
      <c r="V126" s="794"/>
      <c r="W126" s="794"/>
      <c r="X126" s="794"/>
      <c r="Y126" s="794"/>
      <c r="Z126" s="794"/>
      <c r="AA126" s="794"/>
      <c r="AB126" s="794"/>
      <c r="AC126" s="794"/>
      <c r="AD126" s="794"/>
      <c r="AE126" s="794"/>
      <c r="AF126" s="794"/>
      <c r="AG126" s="773"/>
      <c r="AH126" s="773"/>
      <c r="AI126" s="773"/>
      <c r="AJ126" s="773"/>
      <c r="AK126" s="773"/>
      <c r="AL126" s="773"/>
      <c r="AM126" s="773"/>
      <c r="AN126" s="773"/>
      <c r="AO126" s="773"/>
      <c r="AP126" s="773"/>
      <c r="AQ126" s="773"/>
      <c r="AR126" s="773"/>
      <c r="AS126" s="773"/>
      <c r="AT126" s="773"/>
      <c r="AU126" s="773"/>
      <c r="AV126" s="773"/>
      <c r="AW126" s="773"/>
      <c r="AX126" s="773"/>
      <c r="AY126" s="773"/>
      <c r="AZ126" s="773"/>
      <c r="BA126" s="773"/>
      <c r="BB126" s="773"/>
      <c r="BC126" s="773"/>
      <c r="BD126" s="773"/>
      <c r="BE126" s="773"/>
      <c r="BF126" s="773"/>
      <c r="BG126" s="773"/>
      <c r="BH126" s="773"/>
      <c r="BI126" s="773"/>
      <c r="BJ126" s="773"/>
    </row>
    <row r="127" spans="1:62" ht="12.75" x14ac:dyDescent="0.2">
      <c r="A127" s="794"/>
      <c r="B127" s="795"/>
      <c r="C127" s="795"/>
      <c r="D127" s="795"/>
      <c r="E127" s="795"/>
      <c r="F127" s="795"/>
      <c r="G127" s="795"/>
      <c r="H127" s="795"/>
      <c r="I127" s="794"/>
      <c r="J127" s="794"/>
      <c r="K127" s="794"/>
      <c r="L127" s="794"/>
      <c r="M127" s="794"/>
      <c r="N127" s="794"/>
      <c r="O127" s="794"/>
      <c r="P127" s="794"/>
      <c r="Q127" s="794"/>
      <c r="R127" s="794"/>
      <c r="S127" s="794"/>
      <c r="T127" s="794"/>
      <c r="U127" s="794"/>
      <c r="V127" s="794"/>
      <c r="W127" s="794"/>
      <c r="X127" s="794"/>
      <c r="Y127" s="794"/>
      <c r="Z127" s="794"/>
      <c r="AA127" s="794"/>
      <c r="AB127" s="794"/>
      <c r="AC127" s="794"/>
      <c r="AD127" s="794"/>
      <c r="AE127" s="794"/>
      <c r="AF127" s="794"/>
      <c r="AG127" s="773"/>
      <c r="AH127" s="773"/>
      <c r="AI127" s="773"/>
      <c r="AJ127" s="773"/>
      <c r="AK127" s="773"/>
      <c r="AL127" s="773"/>
      <c r="AM127" s="773"/>
      <c r="AN127" s="773"/>
      <c r="AO127" s="773"/>
      <c r="AP127" s="773"/>
      <c r="AQ127" s="773"/>
      <c r="AR127" s="773"/>
      <c r="AS127" s="773"/>
      <c r="AT127" s="773"/>
      <c r="AU127" s="773"/>
      <c r="AV127" s="773"/>
      <c r="AW127" s="773"/>
      <c r="AX127" s="773"/>
      <c r="AY127" s="773"/>
      <c r="AZ127" s="773"/>
      <c r="BA127" s="773"/>
      <c r="BB127" s="773"/>
      <c r="BC127" s="773"/>
      <c r="BD127" s="773"/>
      <c r="BE127" s="773"/>
      <c r="BF127" s="773"/>
      <c r="BG127" s="773"/>
      <c r="BH127" s="773"/>
      <c r="BI127" s="773"/>
      <c r="BJ127" s="773"/>
    </row>
    <row r="128" spans="1:62" ht="12.75" x14ac:dyDescent="0.2">
      <c r="A128" s="794"/>
      <c r="B128" s="795"/>
      <c r="C128" s="795"/>
      <c r="D128" s="795"/>
      <c r="E128" s="795"/>
      <c r="F128" s="795"/>
      <c r="G128" s="795"/>
      <c r="H128" s="795"/>
      <c r="I128" s="794"/>
      <c r="J128" s="794"/>
      <c r="K128" s="794"/>
      <c r="L128" s="794"/>
      <c r="M128" s="794"/>
      <c r="N128" s="794"/>
      <c r="O128" s="794"/>
      <c r="P128" s="794"/>
      <c r="Q128" s="794"/>
      <c r="R128" s="794"/>
      <c r="S128" s="794"/>
      <c r="T128" s="794"/>
      <c r="U128" s="794"/>
      <c r="V128" s="794"/>
      <c r="W128" s="794"/>
      <c r="X128" s="794"/>
      <c r="Y128" s="794"/>
      <c r="Z128" s="794"/>
      <c r="AA128" s="794"/>
      <c r="AB128" s="794"/>
      <c r="AC128" s="794"/>
      <c r="AD128" s="794"/>
      <c r="AE128" s="794"/>
      <c r="AF128" s="794"/>
      <c r="AG128" s="773"/>
      <c r="AH128" s="773"/>
      <c r="AI128" s="773"/>
      <c r="AJ128" s="773"/>
      <c r="AK128" s="773"/>
      <c r="AL128" s="773"/>
      <c r="AM128" s="773"/>
      <c r="AN128" s="773"/>
      <c r="AO128" s="773"/>
      <c r="AP128" s="773"/>
      <c r="AQ128" s="773"/>
      <c r="AR128" s="773"/>
      <c r="AS128" s="773"/>
      <c r="AT128" s="773"/>
      <c r="AU128" s="773"/>
      <c r="AV128" s="773"/>
      <c r="AW128" s="773"/>
      <c r="AX128" s="773"/>
      <c r="AY128" s="773"/>
      <c r="AZ128" s="773"/>
      <c r="BA128" s="773"/>
      <c r="BB128" s="773"/>
      <c r="BC128" s="773"/>
      <c r="BD128" s="773"/>
      <c r="BE128" s="773"/>
      <c r="BF128" s="773"/>
      <c r="BG128" s="773"/>
      <c r="BH128" s="773"/>
      <c r="BI128" s="773"/>
      <c r="BJ128" s="773"/>
    </row>
    <row r="129" spans="1:62" ht="12.75" x14ac:dyDescent="0.2">
      <c r="A129" s="794"/>
      <c r="B129" s="795"/>
      <c r="C129" s="795"/>
      <c r="D129" s="795"/>
      <c r="E129" s="795"/>
      <c r="F129" s="795"/>
      <c r="G129" s="795"/>
      <c r="H129" s="795"/>
      <c r="I129" s="794"/>
      <c r="J129" s="794"/>
      <c r="K129" s="794"/>
      <c r="L129" s="794"/>
      <c r="M129" s="794"/>
      <c r="N129" s="794"/>
      <c r="O129" s="794"/>
      <c r="P129" s="794"/>
      <c r="Q129" s="794"/>
      <c r="R129" s="794"/>
      <c r="S129" s="794"/>
      <c r="T129" s="794"/>
      <c r="U129" s="794"/>
      <c r="V129" s="794"/>
      <c r="W129" s="794"/>
      <c r="X129" s="794"/>
      <c r="Y129" s="794"/>
      <c r="Z129" s="794"/>
      <c r="AA129" s="794"/>
      <c r="AB129" s="794"/>
      <c r="AC129" s="794"/>
      <c r="AD129" s="794"/>
      <c r="AE129" s="794"/>
      <c r="AF129" s="794"/>
      <c r="AG129" s="773"/>
      <c r="AH129" s="773"/>
      <c r="AI129" s="773"/>
      <c r="AJ129" s="773"/>
      <c r="AK129" s="773"/>
      <c r="AL129" s="773"/>
      <c r="AM129" s="773"/>
      <c r="AN129" s="773"/>
      <c r="AO129" s="773"/>
      <c r="AP129" s="773"/>
      <c r="AQ129" s="773"/>
      <c r="AR129" s="773"/>
      <c r="AS129" s="773"/>
      <c r="AT129" s="773"/>
      <c r="AU129" s="773"/>
      <c r="AV129" s="773"/>
      <c r="AW129" s="773"/>
      <c r="AX129" s="773"/>
      <c r="AY129" s="773"/>
      <c r="AZ129" s="773"/>
      <c r="BA129" s="773"/>
      <c r="BB129" s="773"/>
      <c r="BC129" s="773"/>
      <c r="BD129" s="773"/>
      <c r="BE129" s="773"/>
      <c r="BF129" s="773"/>
      <c r="BG129" s="773"/>
      <c r="BH129" s="773"/>
      <c r="BI129" s="773"/>
      <c r="BJ129" s="773"/>
    </row>
    <row r="130" spans="1:62" ht="12.75" x14ac:dyDescent="0.2">
      <c r="A130" s="794"/>
      <c r="B130" s="795"/>
      <c r="C130" s="795"/>
      <c r="D130" s="795"/>
      <c r="E130" s="795"/>
      <c r="F130" s="795"/>
      <c r="G130" s="795"/>
      <c r="H130" s="795"/>
      <c r="I130" s="794"/>
      <c r="J130" s="794"/>
      <c r="K130" s="794"/>
      <c r="L130" s="794"/>
      <c r="M130" s="794"/>
      <c r="N130" s="794"/>
      <c r="O130" s="794"/>
      <c r="P130" s="794"/>
      <c r="Q130" s="794"/>
      <c r="R130" s="794"/>
      <c r="S130" s="794"/>
      <c r="T130" s="794"/>
      <c r="U130" s="794"/>
      <c r="V130" s="794"/>
      <c r="W130" s="794"/>
      <c r="X130" s="794"/>
      <c r="Y130" s="794"/>
      <c r="Z130" s="794"/>
      <c r="AA130" s="794"/>
      <c r="AB130" s="794"/>
      <c r="AC130" s="794"/>
      <c r="AD130" s="794"/>
      <c r="AE130" s="794"/>
      <c r="AF130" s="794"/>
      <c r="AG130" s="773"/>
      <c r="AH130" s="773"/>
      <c r="AI130" s="773"/>
      <c r="AJ130" s="773"/>
      <c r="AK130" s="773"/>
      <c r="AL130" s="773"/>
      <c r="AM130" s="773"/>
      <c r="AN130" s="773"/>
      <c r="AO130" s="773"/>
      <c r="AP130" s="773"/>
      <c r="AQ130" s="773"/>
      <c r="AR130" s="773"/>
      <c r="AS130" s="773"/>
      <c r="AT130" s="773"/>
      <c r="AU130" s="773"/>
      <c r="AV130" s="773"/>
      <c r="AW130" s="773"/>
      <c r="AX130" s="773"/>
      <c r="AY130" s="773"/>
      <c r="AZ130" s="773"/>
      <c r="BA130" s="773"/>
      <c r="BB130" s="773"/>
      <c r="BC130" s="773"/>
      <c r="BD130" s="773"/>
      <c r="BE130" s="773"/>
      <c r="BF130" s="773"/>
      <c r="BG130" s="773"/>
      <c r="BH130" s="773"/>
      <c r="BI130" s="773"/>
      <c r="BJ130" s="773"/>
    </row>
    <row r="131" spans="1:62" ht="12.75" x14ac:dyDescent="0.2">
      <c r="A131" s="794"/>
      <c r="B131" s="795"/>
      <c r="C131" s="795"/>
      <c r="D131" s="795"/>
      <c r="E131" s="795"/>
      <c r="F131" s="795"/>
      <c r="G131" s="795"/>
      <c r="H131" s="795"/>
      <c r="I131" s="794"/>
      <c r="J131" s="794"/>
      <c r="K131" s="794"/>
      <c r="L131" s="794"/>
      <c r="M131" s="794"/>
      <c r="N131" s="794"/>
      <c r="O131" s="794"/>
      <c r="P131" s="794"/>
      <c r="Q131" s="794"/>
      <c r="R131" s="794"/>
      <c r="S131" s="794"/>
      <c r="T131" s="794"/>
      <c r="U131" s="794"/>
      <c r="V131" s="794"/>
      <c r="W131" s="794"/>
      <c r="X131" s="794"/>
      <c r="Y131" s="794"/>
      <c r="Z131" s="794"/>
      <c r="AA131" s="794"/>
      <c r="AB131" s="794"/>
      <c r="AC131" s="794"/>
      <c r="AD131" s="794"/>
      <c r="AE131" s="794"/>
      <c r="AF131" s="794"/>
      <c r="AG131" s="773"/>
      <c r="AH131" s="773"/>
      <c r="AI131" s="773"/>
      <c r="AJ131" s="773"/>
      <c r="AK131" s="773"/>
      <c r="AL131" s="773"/>
      <c r="AM131" s="773"/>
      <c r="AN131" s="773"/>
      <c r="AO131" s="773"/>
      <c r="AP131" s="773"/>
      <c r="AQ131" s="773"/>
      <c r="AR131" s="773"/>
      <c r="AS131" s="773"/>
      <c r="AT131" s="773"/>
      <c r="AU131" s="773"/>
      <c r="AV131" s="773"/>
      <c r="AW131" s="773"/>
      <c r="AX131" s="773"/>
      <c r="AY131" s="773"/>
      <c r="AZ131" s="773"/>
      <c r="BA131" s="773"/>
      <c r="BB131" s="773"/>
      <c r="BC131" s="773"/>
      <c r="BD131" s="773"/>
      <c r="BE131" s="773"/>
      <c r="BF131" s="773"/>
      <c r="BG131" s="773"/>
      <c r="BH131" s="773"/>
      <c r="BI131" s="773"/>
      <c r="BJ131" s="773"/>
    </row>
    <row r="132" spans="1:62" ht="12.75" x14ac:dyDescent="0.2">
      <c r="A132" s="794"/>
      <c r="B132" s="795"/>
      <c r="C132" s="795"/>
      <c r="D132" s="795"/>
      <c r="E132" s="795"/>
      <c r="F132" s="795"/>
      <c r="G132" s="795"/>
      <c r="H132" s="795"/>
      <c r="I132" s="794"/>
      <c r="J132" s="794"/>
      <c r="K132" s="794"/>
      <c r="L132" s="794"/>
      <c r="M132" s="794"/>
      <c r="N132" s="794"/>
      <c r="O132" s="794"/>
      <c r="P132" s="794"/>
      <c r="Q132" s="794"/>
      <c r="R132" s="794"/>
      <c r="S132" s="794"/>
      <c r="T132" s="794"/>
      <c r="U132" s="794"/>
      <c r="V132" s="794"/>
      <c r="W132" s="794"/>
      <c r="X132" s="794"/>
      <c r="Y132" s="794"/>
      <c r="Z132" s="794"/>
      <c r="AA132" s="794"/>
      <c r="AB132" s="794"/>
      <c r="AC132" s="794"/>
      <c r="AD132" s="794"/>
      <c r="AE132" s="794"/>
      <c r="AF132" s="794"/>
      <c r="AG132" s="773"/>
      <c r="AH132" s="773"/>
      <c r="AI132" s="773"/>
      <c r="AJ132" s="773"/>
      <c r="AK132" s="773"/>
      <c r="AL132" s="773"/>
      <c r="AM132" s="773"/>
      <c r="AN132" s="773"/>
      <c r="AO132" s="773"/>
      <c r="AP132" s="773"/>
      <c r="AQ132" s="773"/>
      <c r="AR132" s="773"/>
      <c r="AS132" s="773"/>
      <c r="AT132" s="773"/>
      <c r="AU132" s="773"/>
      <c r="AV132" s="773"/>
      <c r="AW132" s="773"/>
      <c r="AX132" s="773"/>
      <c r="AY132" s="773"/>
      <c r="AZ132" s="773"/>
      <c r="BA132" s="773"/>
      <c r="BB132" s="773"/>
      <c r="BC132" s="773"/>
      <c r="BD132" s="773"/>
      <c r="BE132" s="773"/>
      <c r="BF132" s="773"/>
      <c r="BG132" s="773"/>
      <c r="BH132" s="773"/>
      <c r="BI132" s="773"/>
      <c r="BJ132" s="773"/>
    </row>
    <row r="133" spans="1:62" ht="12.75" x14ac:dyDescent="0.2">
      <c r="A133" s="794"/>
      <c r="B133" s="795"/>
      <c r="C133" s="795"/>
      <c r="D133" s="795"/>
      <c r="E133" s="795"/>
      <c r="F133" s="795"/>
      <c r="G133" s="795"/>
      <c r="H133" s="795"/>
      <c r="I133" s="794"/>
      <c r="J133" s="794"/>
      <c r="K133" s="794"/>
      <c r="L133" s="794"/>
      <c r="M133" s="794"/>
      <c r="N133" s="794"/>
      <c r="O133" s="794"/>
      <c r="P133" s="794"/>
      <c r="Q133" s="794"/>
      <c r="R133" s="794"/>
      <c r="S133" s="794"/>
      <c r="T133" s="794"/>
      <c r="U133" s="794"/>
      <c r="V133" s="794"/>
      <c r="W133" s="794"/>
      <c r="X133" s="794"/>
      <c r="Y133" s="794"/>
      <c r="Z133" s="794"/>
      <c r="AA133" s="794"/>
      <c r="AB133" s="794"/>
      <c r="AC133" s="794"/>
      <c r="AD133" s="794"/>
      <c r="AE133" s="794"/>
      <c r="AF133" s="794"/>
      <c r="AG133" s="773"/>
      <c r="AH133" s="773"/>
      <c r="AI133" s="773"/>
      <c r="AJ133" s="773"/>
      <c r="AK133" s="773"/>
      <c r="AL133" s="773"/>
      <c r="AM133" s="773"/>
      <c r="AN133" s="773"/>
      <c r="AO133" s="773"/>
      <c r="AP133" s="773"/>
      <c r="AQ133" s="773"/>
      <c r="AR133" s="773"/>
      <c r="AS133" s="773"/>
      <c r="AT133" s="773"/>
      <c r="AU133" s="773"/>
      <c r="AV133" s="773"/>
      <c r="AW133" s="773"/>
      <c r="AX133" s="773"/>
      <c r="AY133" s="773"/>
      <c r="AZ133" s="773"/>
      <c r="BA133" s="773"/>
      <c r="BB133" s="773"/>
      <c r="BC133" s="773"/>
      <c r="BD133" s="773"/>
      <c r="BE133" s="773"/>
      <c r="BF133" s="773"/>
      <c r="BG133" s="773"/>
      <c r="BH133" s="773"/>
      <c r="BI133" s="773"/>
      <c r="BJ133" s="773"/>
    </row>
    <row r="134" spans="1:62" ht="12.75" x14ac:dyDescent="0.2">
      <c r="A134" s="794"/>
      <c r="B134" s="795"/>
      <c r="C134" s="795"/>
      <c r="D134" s="795"/>
      <c r="E134" s="795"/>
      <c r="F134" s="795"/>
      <c r="G134" s="795"/>
      <c r="H134" s="795"/>
      <c r="I134" s="794"/>
      <c r="J134" s="794"/>
      <c r="K134" s="794"/>
      <c r="L134" s="794"/>
      <c r="M134" s="794"/>
      <c r="N134" s="794"/>
      <c r="O134" s="794"/>
      <c r="P134" s="794"/>
      <c r="Q134" s="794"/>
      <c r="R134" s="794"/>
      <c r="S134" s="794"/>
      <c r="T134" s="794"/>
      <c r="U134" s="794"/>
      <c r="V134" s="794"/>
      <c r="W134" s="794"/>
      <c r="X134" s="794"/>
      <c r="Y134" s="794"/>
      <c r="Z134" s="794"/>
      <c r="AA134" s="794"/>
      <c r="AB134" s="794"/>
      <c r="AC134" s="794"/>
      <c r="AD134" s="794"/>
      <c r="AE134" s="794"/>
      <c r="AF134" s="794"/>
      <c r="AG134" s="773"/>
      <c r="AH134" s="773"/>
      <c r="AI134" s="773"/>
      <c r="AJ134" s="773"/>
      <c r="AK134" s="773"/>
      <c r="AL134" s="773"/>
      <c r="AM134" s="773"/>
      <c r="AN134" s="773"/>
      <c r="AO134" s="773"/>
      <c r="AP134" s="773"/>
      <c r="AQ134" s="773"/>
      <c r="AR134" s="773"/>
      <c r="AS134" s="773"/>
      <c r="AT134" s="773"/>
      <c r="AU134" s="773"/>
      <c r="AV134" s="773"/>
      <c r="AW134" s="773"/>
      <c r="AX134" s="773"/>
      <c r="AY134" s="773"/>
      <c r="AZ134" s="773"/>
      <c r="BA134" s="773"/>
      <c r="BB134" s="773"/>
      <c r="BC134" s="773"/>
      <c r="BD134" s="773"/>
      <c r="BE134" s="773"/>
      <c r="BF134" s="773"/>
      <c r="BG134" s="773"/>
      <c r="BH134" s="773"/>
      <c r="BI134" s="773"/>
      <c r="BJ134" s="773"/>
    </row>
    <row r="135" spans="1:62" ht="12.75" x14ac:dyDescent="0.2">
      <c r="A135" s="794"/>
      <c r="B135" s="795"/>
      <c r="C135" s="795"/>
      <c r="D135" s="795"/>
      <c r="E135" s="795"/>
      <c r="F135" s="795"/>
      <c r="G135" s="795"/>
      <c r="H135" s="795"/>
      <c r="I135" s="794"/>
      <c r="J135" s="794"/>
      <c r="K135" s="794"/>
      <c r="L135" s="794"/>
      <c r="M135" s="794"/>
      <c r="N135" s="794"/>
      <c r="O135" s="794"/>
      <c r="P135" s="794"/>
      <c r="Q135" s="794"/>
      <c r="R135" s="794"/>
      <c r="S135" s="794"/>
      <c r="T135" s="794"/>
      <c r="U135" s="794"/>
      <c r="V135" s="794"/>
      <c r="W135" s="794"/>
      <c r="X135" s="794"/>
      <c r="Y135" s="794"/>
      <c r="Z135" s="794"/>
      <c r="AA135" s="794"/>
      <c r="AB135" s="794"/>
      <c r="AC135" s="794"/>
      <c r="AD135" s="794"/>
      <c r="AE135" s="794"/>
      <c r="AF135" s="794"/>
      <c r="AG135" s="773"/>
      <c r="AH135" s="773"/>
      <c r="AI135" s="773"/>
      <c r="AJ135" s="773"/>
      <c r="AK135" s="773"/>
      <c r="AL135" s="773"/>
      <c r="AM135" s="773"/>
      <c r="AN135" s="773"/>
      <c r="AO135" s="773"/>
      <c r="AP135" s="773"/>
      <c r="AQ135" s="773"/>
      <c r="AR135" s="773"/>
      <c r="AS135" s="773"/>
      <c r="AT135" s="773"/>
      <c r="AU135" s="773"/>
      <c r="AV135" s="773"/>
      <c r="AW135" s="773"/>
      <c r="AX135" s="773"/>
      <c r="AY135" s="773"/>
      <c r="AZ135" s="773"/>
      <c r="BA135" s="773"/>
      <c r="BB135" s="773"/>
      <c r="BC135" s="773"/>
      <c r="BD135" s="773"/>
      <c r="BE135" s="773"/>
      <c r="BF135" s="773"/>
      <c r="BG135" s="773"/>
      <c r="BH135" s="773"/>
      <c r="BI135" s="773"/>
      <c r="BJ135" s="773"/>
    </row>
    <row r="136" spans="1:62" ht="12.75" x14ac:dyDescent="0.2">
      <c r="A136" s="794"/>
      <c r="B136" s="795"/>
      <c r="C136" s="795"/>
      <c r="D136" s="795"/>
      <c r="E136" s="795"/>
      <c r="F136" s="795"/>
      <c r="G136" s="795"/>
      <c r="H136" s="795"/>
      <c r="I136" s="794"/>
      <c r="J136" s="794"/>
      <c r="K136" s="794"/>
      <c r="L136" s="794"/>
      <c r="M136" s="794"/>
      <c r="N136" s="794"/>
      <c r="O136" s="794"/>
      <c r="P136" s="794"/>
      <c r="Q136" s="794"/>
      <c r="R136" s="794"/>
      <c r="S136" s="794"/>
      <c r="T136" s="794"/>
      <c r="U136" s="794"/>
      <c r="V136" s="794"/>
      <c r="W136" s="794"/>
      <c r="X136" s="794"/>
      <c r="Y136" s="794"/>
      <c r="Z136" s="794"/>
      <c r="AA136" s="794"/>
      <c r="AB136" s="794"/>
      <c r="AC136" s="794"/>
      <c r="AD136" s="794"/>
      <c r="AE136" s="794"/>
      <c r="AF136" s="794"/>
      <c r="AG136" s="773"/>
      <c r="AH136" s="773"/>
      <c r="AI136" s="773"/>
      <c r="AJ136" s="773"/>
      <c r="AK136" s="773"/>
      <c r="AL136" s="773"/>
      <c r="AM136" s="773"/>
      <c r="AN136" s="773"/>
      <c r="AO136" s="773"/>
      <c r="AP136" s="773"/>
      <c r="AQ136" s="773"/>
      <c r="AR136" s="773"/>
      <c r="AS136" s="773"/>
      <c r="AT136" s="773"/>
      <c r="AU136" s="773"/>
      <c r="AV136" s="773"/>
      <c r="AW136" s="773"/>
      <c r="AX136" s="773"/>
      <c r="AY136" s="773"/>
      <c r="AZ136" s="773"/>
      <c r="BA136" s="773"/>
      <c r="BB136" s="773"/>
      <c r="BC136" s="773"/>
      <c r="BD136" s="773"/>
      <c r="BE136" s="773"/>
      <c r="BF136" s="773"/>
      <c r="BG136" s="773"/>
      <c r="BH136" s="773"/>
      <c r="BI136" s="773"/>
      <c r="BJ136" s="773"/>
    </row>
    <row r="137" spans="1:62" ht="12.75" x14ac:dyDescent="0.2">
      <c r="A137" s="794"/>
      <c r="B137" s="795"/>
      <c r="C137" s="795"/>
      <c r="D137" s="795"/>
      <c r="E137" s="795"/>
      <c r="F137" s="795"/>
      <c r="G137" s="795"/>
      <c r="H137" s="795"/>
      <c r="I137" s="794"/>
      <c r="J137" s="794"/>
      <c r="K137" s="794"/>
      <c r="L137" s="794"/>
      <c r="M137" s="794"/>
      <c r="N137" s="794"/>
      <c r="O137" s="794"/>
      <c r="P137" s="794"/>
      <c r="Q137" s="794"/>
      <c r="R137" s="794"/>
      <c r="S137" s="794"/>
      <c r="T137" s="794"/>
      <c r="U137" s="794"/>
      <c r="V137" s="794"/>
      <c r="W137" s="794"/>
      <c r="X137" s="794"/>
      <c r="Y137" s="794"/>
      <c r="Z137" s="794"/>
      <c r="AA137" s="794"/>
      <c r="AB137" s="794"/>
      <c r="AC137" s="794"/>
      <c r="AD137" s="794"/>
      <c r="AE137" s="794"/>
      <c r="AF137" s="794"/>
      <c r="AG137" s="773"/>
      <c r="AH137" s="773"/>
      <c r="AI137" s="773"/>
      <c r="AJ137" s="773"/>
      <c r="AK137" s="773"/>
      <c r="AL137" s="773"/>
      <c r="AM137" s="773"/>
      <c r="AN137" s="773"/>
      <c r="AO137" s="773"/>
      <c r="AP137" s="773"/>
      <c r="AQ137" s="773"/>
      <c r="AR137" s="773"/>
      <c r="AS137" s="773"/>
      <c r="AT137" s="773"/>
      <c r="AU137" s="773"/>
      <c r="AV137" s="773"/>
      <c r="AW137" s="773"/>
      <c r="AX137" s="773"/>
      <c r="AY137" s="773"/>
      <c r="AZ137" s="773"/>
      <c r="BA137" s="773"/>
      <c r="BB137" s="773"/>
      <c r="BC137" s="773"/>
      <c r="BD137" s="773"/>
      <c r="BE137" s="773"/>
      <c r="BF137" s="773"/>
      <c r="BG137" s="773"/>
      <c r="BH137" s="773"/>
      <c r="BI137" s="773"/>
      <c r="BJ137" s="773"/>
    </row>
    <row r="138" spans="1:62" ht="12.75" x14ac:dyDescent="0.2">
      <c r="A138" s="794"/>
      <c r="B138" s="795"/>
      <c r="C138" s="795"/>
      <c r="D138" s="795"/>
      <c r="E138" s="795"/>
      <c r="F138" s="795"/>
      <c r="G138" s="795"/>
      <c r="H138" s="795"/>
      <c r="I138" s="794"/>
      <c r="J138" s="794"/>
      <c r="K138" s="794"/>
      <c r="L138" s="794"/>
      <c r="M138" s="794"/>
      <c r="N138" s="794"/>
      <c r="O138" s="794"/>
      <c r="P138" s="794"/>
      <c r="Q138" s="794"/>
      <c r="R138" s="794"/>
      <c r="S138" s="794"/>
      <c r="T138" s="794"/>
      <c r="U138" s="794"/>
      <c r="V138" s="794"/>
      <c r="W138" s="794"/>
      <c r="X138" s="794"/>
      <c r="Y138" s="794"/>
      <c r="Z138" s="794"/>
      <c r="AA138" s="794"/>
      <c r="AB138" s="794"/>
      <c r="AC138" s="794"/>
      <c r="AD138" s="794"/>
      <c r="AE138" s="794"/>
      <c r="AF138" s="794"/>
      <c r="AG138" s="773"/>
      <c r="AH138" s="773"/>
      <c r="AI138" s="773"/>
      <c r="AJ138" s="773"/>
      <c r="AK138" s="773"/>
      <c r="AL138" s="773"/>
      <c r="AM138" s="773"/>
      <c r="AN138" s="773"/>
      <c r="AO138" s="773"/>
      <c r="AP138" s="773"/>
      <c r="AQ138" s="773"/>
      <c r="AR138" s="773"/>
      <c r="AS138" s="773"/>
      <c r="AT138" s="773"/>
      <c r="AU138" s="773"/>
      <c r="AV138" s="773"/>
      <c r="AW138" s="773"/>
      <c r="AX138" s="773"/>
      <c r="AY138" s="773"/>
      <c r="AZ138" s="773"/>
      <c r="BA138" s="773"/>
      <c r="BB138" s="773"/>
      <c r="BC138" s="773"/>
      <c r="BD138" s="773"/>
      <c r="BE138" s="773"/>
      <c r="BF138" s="773"/>
      <c r="BG138" s="773"/>
      <c r="BH138" s="773"/>
      <c r="BI138" s="773"/>
      <c r="BJ138" s="773"/>
    </row>
    <row r="139" spans="1:62" ht="12.75" x14ac:dyDescent="0.2">
      <c r="A139" s="794"/>
      <c r="B139" s="795"/>
      <c r="C139" s="795"/>
      <c r="D139" s="795"/>
      <c r="E139" s="795"/>
      <c r="F139" s="795"/>
      <c r="G139" s="795"/>
      <c r="H139" s="795"/>
      <c r="I139" s="794"/>
      <c r="J139" s="794"/>
      <c r="K139" s="794"/>
      <c r="L139" s="794"/>
      <c r="M139" s="794"/>
      <c r="N139" s="794"/>
      <c r="O139" s="794"/>
      <c r="P139" s="794"/>
      <c r="Q139" s="794"/>
      <c r="R139" s="794"/>
      <c r="S139" s="794"/>
      <c r="T139" s="794"/>
      <c r="U139" s="794"/>
      <c r="V139" s="794"/>
      <c r="W139" s="794"/>
      <c r="X139" s="794"/>
      <c r="Y139" s="794"/>
      <c r="Z139" s="794"/>
      <c r="AA139" s="794"/>
      <c r="AB139" s="794"/>
      <c r="AC139" s="794"/>
      <c r="AD139" s="794"/>
      <c r="AE139" s="794"/>
      <c r="AF139" s="794"/>
      <c r="AG139" s="773"/>
      <c r="AH139" s="773"/>
      <c r="AI139" s="773"/>
      <c r="AJ139" s="773"/>
      <c r="AK139" s="773"/>
      <c r="AL139" s="773"/>
      <c r="AM139" s="773"/>
      <c r="AN139" s="773"/>
      <c r="AO139" s="773"/>
      <c r="AP139" s="773"/>
      <c r="AQ139" s="773"/>
      <c r="AR139" s="773"/>
      <c r="AS139" s="773"/>
      <c r="AT139" s="773"/>
      <c r="AU139" s="773"/>
      <c r="AV139" s="773"/>
      <c r="AW139" s="773"/>
      <c r="AX139" s="773"/>
      <c r="AY139" s="773"/>
      <c r="AZ139" s="773"/>
      <c r="BA139" s="773"/>
      <c r="BB139" s="773"/>
      <c r="BC139" s="773"/>
      <c r="BD139" s="773"/>
      <c r="BE139" s="773"/>
      <c r="BF139" s="773"/>
      <c r="BG139" s="773"/>
      <c r="BH139" s="773"/>
      <c r="BI139" s="773"/>
      <c r="BJ139" s="773"/>
    </row>
    <row r="140" spans="1:62" ht="12.75" x14ac:dyDescent="0.2">
      <c r="A140" s="1020" t="s">
        <v>1605</v>
      </c>
      <c r="B140" s="837"/>
      <c r="C140" s="837"/>
      <c r="D140" s="837"/>
      <c r="E140" s="837"/>
      <c r="F140" s="837"/>
      <c r="G140" s="837"/>
      <c r="H140" s="837"/>
      <c r="I140" s="837"/>
      <c r="J140" s="837"/>
      <c r="K140" s="837"/>
      <c r="L140" s="837"/>
      <c r="M140" s="837"/>
      <c r="N140" s="837"/>
      <c r="O140" s="837"/>
      <c r="P140" s="837"/>
      <c r="Q140" s="837"/>
      <c r="R140" s="837"/>
      <c r="S140" s="837"/>
      <c r="T140" s="837"/>
      <c r="U140" s="837"/>
      <c r="V140" s="837"/>
      <c r="W140" s="837"/>
      <c r="X140" s="837"/>
      <c r="Y140" s="837"/>
      <c r="Z140" s="837"/>
      <c r="AA140" s="837"/>
      <c r="AB140" s="837"/>
      <c r="AC140" s="837"/>
      <c r="AD140" s="837"/>
      <c r="AE140" s="837"/>
      <c r="AF140" s="794"/>
      <c r="AG140" s="773"/>
      <c r="AH140" s="773"/>
      <c r="AI140" s="773"/>
      <c r="AJ140" s="773"/>
      <c r="AK140" s="773"/>
      <c r="AL140" s="773"/>
      <c r="AM140" s="773"/>
      <c r="AN140" s="773"/>
      <c r="AO140" s="773"/>
      <c r="AP140" s="773"/>
      <c r="AQ140" s="773"/>
      <c r="AR140" s="773"/>
      <c r="AS140" s="773"/>
      <c r="AT140" s="773"/>
      <c r="AU140" s="773"/>
      <c r="AV140" s="773"/>
      <c r="AW140" s="773"/>
      <c r="AX140" s="773"/>
      <c r="AY140" s="773"/>
      <c r="AZ140" s="773"/>
      <c r="BA140" s="773"/>
      <c r="BB140" s="773"/>
      <c r="BC140" s="773"/>
      <c r="BD140" s="773"/>
      <c r="BE140" s="773"/>
      <c r="BF140" s="773"/>
      <c r="BG140" s="773"/>
      <c r="BH140" s="773"/>
      <c r="BI140" s="773"/>
      <c r="BJ140" s="773"/>
    </row>
    <row r="141" spans="1:62" ht="12.75" x14ac:dyDescent="0.2">
      <c r="A141" s="837"/>
      <c r="B141" s="837"/>
      <c r="C141" s="837"/>
      <c r="D141" s="837"/>
      <c r="E141" s="837"/>
      <c r="F141" s="837"/>
      <c r="G141" s="837"/>
      <c r="H141" s="837"/>
      <c r="I141" s="837"/>
      <c r="J141" s="837"/>
      <c r="K141" s="837"/>
      <c r="L141" s="837"/>
      <c r="M141" s="837"/>
      <c r="N141" s="837"/>
      <c r="O141" s="837"/>
      <c r="P141" s="837"/>
      <c r="Q141" s="837"/>
      <c r="R141" s="837"/>
      <c r="S141" s="837"/>
      <c r="T141" s="837"/>
      <c r="U141" s="837"/>
      <c r="V141" s="837"/>
      <c r="W141" s="837"/>
      <c r="X141" s="837"/>
      <c r="Y141" s="837"/>
      <c r="Z141" s="837"/>
      <c r="AA141" s="837"/>
      <c r="AB141" s="837"/>
      <c r="AC141" s="837"/>
      <c r="AD141" s="837"/>
      <c r="AE141" s="837"/>
      <c r="AF141" s="794"/>
      <c r="AG141" s="773"/>
      <c r="AH141" s="773"/>
      <c r="AI141" s="773"/>
      <c r="AJ141" s="773"/>
      <c r="AK141" s="773"/>
      <c r="AL141" s="773"/>
      <c r="AM141" s="773"/>
      <c r="AN141" s="773"/>
      <c r="AO141" s="773"/>
      <c r="AP141" s="773"/>
      <c r="AQ141" s="773"/>
      <c r="AR141" s="773"/>
      <c r="AS141" s="773"/>
      <c r="AT141" s="773"/>
      <c r="AU141" s="773"/>
      <c r="AV141" s="773"/>
      <c r="AW141" s="773"/>
      <c r="AX141" s="773"/>
      <c r="AY141" s="773"/>
      <c r="AZ141" s="773"/>
      <c r="BA141" s="773"/>
      <c r="BB141" s="773"/>
      <c r="BC141" s="773"/>
      <c r="BD141" s="773"/>
      <c r="BE141" s="773"/>
      <c r="BF141" s="773"/>
      <c r="BG141" s="773"/>
      <c r="BH141" s="773"/>
      <c r="BI141" s="773"/>
      <c r="BJ141" s="773"/>
    </row>
    <row r="142" spans="1:62" ht="12.75" x14ac:dyDescent="0.2">
      <c r="A142" s="794"/>
      <c r="B142" s="795"/>
      <c r="C142" s="795"/>
      <c r="D142" s="795"/>
      <c r="E142" s="795"/>
      <c r="F142" s="795"/>
      <c r="G142" s="795"/>
      <c r="H142" s="795"/>
      <c r="I142" s="794"/>
      <c r="J142" s="794"/>
      <c r="K142" s="794"/>
      <c r="L142" s="794"/>
      <c r="M142" s="794"/>
      <c r="N142" s="794"/>
      <c r="O142" s="794"/>
      <c r="P142" s="794"/>
      <c r="Q142" s="794"/>
      <c r="R142" s="794"/>
      <c r="S142" s="794"/>
      <c r="T142" s="794"/>
      <c r="U142" s="794"/>
      <c r="V142" s="794"/>
      <c r="W142" s="794"/>
      <c r="X142" s="794"/>
      <c r="Y142" s="794"/>
      <c r="Z142" s="794"/>
      <c r="AA142" s="794"/>
      <c r="AB142" s="794"/>
      <c r="AC142" s="794"/>
      <c r="AD142" s="794"/>
      <c r="AE142" s="794"/>
      <c r="AF142" s="794"/>
      <c r="AG142" s="773"/>
      <c r="AH142" s="773"/>
      <c r="AI142" s="773"/>
      <c r="AJ142" s="773"/>
      <c r="AK142" s="773"/>
      <c r="AL142" s="773"/>
      <c r="AM142" s="773"/>
      <c r="AN142" s="773"/>
      <c r="AO142" s="773"/>
      <c r="AP142" s="773"/>
      <c r="AQ142" s="773"/>
      <c r="AR142" s="773"/>
      <c r="AS142" s="773"/>
      <c r="AT142" s="773"/>
      <c r="AU142" s="773"/>
      <c r="AV142" s="773"/>
      <c r="AW142" s="773"/>
      <c r="AX142" s="773"/>
      <c r="AY142" s="773"/>
      <c r="AZ142" s="773"/>
      <c r="BA142" s="773"/>
      <c r="BB142" s="773"/>
      <c r="BC142" s="773"/>
      <c r="BD142" s="773"/>
      <c r="BE142" s="773"/>
      <c r="BF142" s="773"/>
      <c r="BG142" s="773"/>
      <c r="BH142" s="773"/>
      <c r="BI142" s="773"/>
      <c r="BJ142" s="773"/>
    </row>
    <row r="143" spans="1:62" ht="12.75" x14ac:dyDescent="0.2">
      <c r="A143" s="794"/>
      <c r="B143" s="795"/>
      <c r="C143" s="795"/>
      <c r="D143" s="795"/>
      <c r="E143" s="795"/>
      <c r="F143" s="795"/>
      <c r="G143" s="795"/>
      <c r="H143" s="795"/>
      <c r="I143" s="794"/>
      <c r="J143" s="794"/>
      <c r="K143" s="794"/>
      <c r="L143" s="794"/>
      <c r="M143" s="794"/>
      <c r="N143" s="794"/>
      <c r="O143" s="794"/>
      <c r="P143" s="794"/>
      <c r="Q143" s="794"/>
      <c r="R143" s="794"/>
      <c r="S143" s="794"/>
      <c r="T143" s="794"/>
      <c r="U143" s="794"/>
      <c r="V143" s="794"/>
      <c r="W143" s="794"/>
      <c r="X143" s="794"/>
      <c r="Y143" s="794"/>
      <c r="Z143" s="794"/>
      <c r="AA143" s="794"/>
      <c r="AB143" s="794"/>
      <c r="AC143" s="794"/>
      <c r="AD143" s="794"/>
      <c r="AE143" s="794"/>
      <c r="AF143" s="794"/>
      <c r="AG143" s="773"/>
      <c r="AH143" s="773"/>
      <c r="AI143" s="773"/>
      <c r="AJ143" s="773"/>
      <c r="AK143" s="773"/>
      <c r="AL143" s="773"/>
      <c r="AM143" s="773"/>
      <c r="AN143" s="773"/>
      <c r="AO143" s="773"/>
      <c r="AP143" s="773"/>
      <c r="AQ143" s="773"/>
      <c r="AR143" s="773"/>
      <c r="AS143" s="773"/>
      <c r="AT143" s="773"/>
      <c r="AU143" s="773"/>
      <c r="AV143" s="773"/>
      <c r="AW143" s="773"/>
      <c r="AX143" s="773"/>
      <c r="AY143" s="773"/>
      <c r="AZ143" s="773"/>
      <c r="BA143" s="773"/>
      <c r="BB143" s="773"/>
      <c r="BC143" s="773"/>
      <c r="BD143" s="773"/>
      <c r="BE143" s="773"/>
      <c r="BF143" s="773"/>
      <c r="BG143" s="773"/>
      <c r="BH143" s="773"/>
      <c r="BI143" s="773"/>
      <c r="BJ143" s="773"/>
    </row>
    <row r="144" spans="1:62" ht="12.75" x14ac:dyDescent="0.2">
      <c r="A144" s="794"/>
      <c r="B144" s="795"/>
      <c r="C144" s="795"/>
      <c r="D144" s="795"/>
      <c r="E144" s="795"/>
      <c r="F144" s="795"/>
      <c r="G144" s="795"/>
      <c r="H144" s="795"/>
      <c r="I144" s="794"/>
      <c r="J144" s="794"/>
      <c r="K144" s="794"/>
      <c r="L144" s="794"/>
      <c r="M144" s="794"/>
      <c r="N144" s="794"/>
      <c r="O144" s="794"/>
      <c r="P144" s="794"/>
      <c r="Q144" s="794"/>
      <c r="R144" s="794"/>
      <c r="S144" s="794"/>
      <c r="T144" s="794"/>
      <c r="U144" s="794"/>
      <c r="V144" s="794"/>
      <c r="W144" s="794"/>
      <c r="X144" s="794"/>
      <c r="Y144" s="794"/>
      <c r="Z144" s="794"/>
      <c r="AA144" s="794"/>
      <c r="AB144" s="794"/>
      <c r="AC144" s="794"/>
      <c r="AD144" s="794"/>
      <c r="AE144" s="794"/>
      <c r="AF144" s="794"/>
      <c r="AG144" s="773"/>
      <c r="AH144" s="773"/>
      <c r="AI144" s="773"/>
      <c r="AJ144" s="773"/>
      <c r="AK144" s="773"/>
      <c r="AL144" s="773"/>
      <c r="AM144" s="773"/>
      <c r="AN144" s="773"/>
      <c r="AO144" s="773"/>
      <c r="AP144" s="773"/>
      <c r="AQ144" s="773"/>
      <c r="AR144" s="773"/>
      <c r="AS144" s="773"/>
      <c r="AT144" s="773"/>
      <c r="AU144" s="773"/>
      <c r="AV144" s="773"/>
      <c r="AW144" s="773"/>
      <c r="AX144" s="773"/>
      <c r="AY144" s="773"/>
      <c r="AZ144" s="773"/>
      <c r="BA144" s="773"/>
      <c r="BB144" s="773"/>
      <c r="BC144" s="773"/>
      <c r="BD144" s="773"/>
      <c r="BE144" s="773"/>
      <c r="BF144" s="773"/>
      <c r="BG144" s="773"/>
      <c r="BH144" s="773"/>
      <c r="BI144" s="773"/>
      <c r="BJ144" s="773"/>
    </row>
    <row r="145" spans="1:62" ht="12.75" x14ac:dyDescent="0.2">
      <c r="A145" s="794"/>
      <c r="B145" s="795"/>
      <c r="C145" s="795"/>
      <c r="D145" s="795"/>
      <c r="E145" s="795"/>
      <c r="F145" s="795"/>
      <c r="G145" s="795"/>
      <c r="H145" s="795"/>
      <c r="I145" s="794"/>
      <c r="J145" s="794"/>
      <c r="K145" s="794"/>
      <c r="L145" s="794"/>
      <c r="M145" s="794"/>
      <c r="N145" s="794"/>
      <c r="O145" s="794"/>
      <c r="P145" s="794"/>
      <c r="Q145" s="794"/>
      <c r="R145" s="794"/>
      <c r="S145" s="794"/>
      <c r="T145" s="794"/>
      <c r="U145" s="794"/>
      <c r="V145" s="794"/>
      <c r="W145" s="794"/>
      <c r="X145" s="794"/>
      <c r="Y145" s="794"/>
      <c r="Z145" s="794"/>
      <c r="AA145" s="794"/>
      <c r="AB145" s="794"/>
      <c r="AC145" s="794"/>
      <c r="AD145" s="794"/>
      <c r="AE145" s="794"/>
      <c r="AF145" s="794"/>
      <c r="AG145" s="773"/>
      <c r="AH145" s="773"/>
      <c r="AI145" s="773"/>
      <c r="AJ145" s="773"/>
      <c r="AK145" s="773"/>
      <c r="AL145" s="773"/>
      <c r="AM145" s="773"/>
      <c r="AN145" s="773"/>
      <c r="AO145" s="773"/>
      <c r="AP145" s="773"/>
      <c r="AQ145" s="773"/>
      <c r="AR145" s="773"/>
      <c r="AS145" s="773"/>
      <c r="AT145" s="773"/>
      <c r="AU145" s="773"/>
      <c r="AV145" s="773"/>
      <c r="AW145" s="773"/>
      <c r="AX145" s="773"/>
      <c r="AY145" s="773"/>
      <c r="AZ145" s="773"/>
      <c r="BA145" s="773"/>
      <c r="BB145" s="773"/>
      <c r="BC145" s="773"/>
      <c r="BD145" s="773"/>
      <c r="BE145" s="773"/>
      <c r="BF145" s="773"/>
      <c r="BG145" s="773"/>
      <c r="BH145" s="773"/>
      <c r="BI145" s="773"/>
      <c r="BJ145" s="773"/>
    </row>
    <row r="146" spans="1:62" ht="12.75" x14ac:dyDescent="0.2">
      <c r="A146" s="794"/>
      <c r="B146" s="795"/>
      <c r="C146" s="795"/>
      <c r="D146" s="795"/>
      <c r="E146" s="795"/>
      <c r="F146" s="795"/>
      <c r="G146" s="795"/>
      <c r="H146" s="795"/>
      <c r="I146" s="794"/>
      <c r="J146" s="794"/>
      <c r="K146" s="794"/>
      <c r="L146" s="794"/>
      <c r="M146" s="794"/>
      <c r="N146" s="794"/>
      <c r="O146" s="794"/>
      <c r="P146" s="794"/>
      <c r="Q146" s="794"/>
      <c r="R146" s="794"/>
      <c r="S146" s="794"/>
      <c r="T146" s="794"/>
      <c r="U146" s="794"/>
      <c r="V146" s="794"/>
      <c r="W146" s="794"/>
      <c r="X146" s="794"/>
      <c r="Y146" s="794"/>
      <c r="Z146" s="794"/>
      <c r="AA146" s="794"/>
      <c r="AB146" s="794"/>
      <c r="AC146" s="794"/>
      <c r="AD146" s="794"/>
      <c r="AE146" s="794"/>
      <c r="AF146" s="794"/>
      <c r="AG146" s="773"/>
      <c r="AH146" s="773"/>
      <c r="AI146" s="773"/>
      <c r="AJ146" s="773"/>
      <c r="AK146" s="773"/>
      <c r="AL146" s="773"/>
      <c r="AM146" s="773"/>
      <c r="AN146" s="773"/>
      <c r="AO146" s="773"/>
      <c r="AP146" s="773"/>
      <c r="AQ146" s="773"/>
      <c r="AR146" s="773"/>
      <c r="AS146" s="773"/>
      <c r="AT146" s="773"/>
      <c r="AU146" s="773"/>
      <c r="AV146" s="773"/>
      <c r="AW146" s="773"/>
      <c r="AX146" s="773"/>
      <c r="AY146" s="773"/>
      <c r="AZ146" s="773"/>
      <c r="BA146" s="773"/>
      <c r="BB146" s="773"/>
      <c r="BC146" s="773"/>
      <c r="BD146" s="773"/>
      <c r="BE146" s="773"/>
      <c r="BF146" s="773"/>
      <c r="BG146" s="773"/>
      <c r="BH146" s="773"/>
      <c r="BI146" s="773"/>
      <c r="BJ146" s="773"/>
    </row>
    <row r="147" spans="1:62" ht="12.75" x14ac:dyDescent="0.2">
      <c r="A147" s="794"/>
      <c r="B147" s="795"/>
      <c r="C147" s="795"/>
      <c r="D147" s="795"/>
      <c r="E147" s="795"/>
      <c r="F147" s="795"/>
      <c r="G147" s="795"/>
      <c r="H147" s="795"/>
      <c r="I147" s="794"/>
      <c r="J147" s="794"/>
      <c r="K147" s="794"/>
      <c r="L147" s="794"/>
      <c r="M147" s="794"/>
      <c r="N147" s="794"/>
      <c r="O147" s="794"/>
      <c r="P147" s="794"/>
      <c r="Q147" s="794"/>
      <c r="R147" s="794"/>
      <c r="S147" s="794"/>
      <c r="T147" s="794"/>
      <c r="U147" s="794"/>
      <c r="V147" s="794"/>
      <c r="W147" s="794"/>
      <c r="X147" s="794"/>
      <c r="Y147" s="794"/>
      <c r="Z147" s="794"/>
      <c r="AA147" s="794"/>
      <c r="AB147" s="794"/>
      <c r="AC147" s="794"/>
      <c r="AD147" s="794"/>
      <c r="AE147" s="794"/>
      <c r="AF147" s="794"/>
      <c r="AG147" s="773"/>
      <c r="AH147" s="773"/>
      <c r="AI147" s="773"/>
      <c r="AJ147" s="773"/>
      <c r="AK147" s="773"/>
      <c r="AL147" s="773"/>
      <c r="AM147" s="773"/>
      <c r="AN147" s="773"/>
      <c r="AO147" s="773"/>
      <c r="AP147" s="773"/>
      <c r="AQ147" s="773"/>
      <c r="AR147" s="773"/>
      <c r="AS147" s="773"/>
      <c r="AT147" s="773"/>
      <c r="AU147" s="773"/>
      <c r="AV147" s="773"/>
      <c r="AW147" s="773"/>
      <c r="AX147" s="773"/>
      <c r="AY147" s="773"/>
      <c r="AZ147" s="773"/>
      <c r="BA147" s="773"/>
      <c r="BB147" s="773"/>
      <c r="BC147" s="773"/>
      <c r="BD147" s="773"/>
      <c r="BE147" s="773"/>
      <c r="BF147" s="773"/>
      <c r="BG147" s="773"/>
      <c r="BH147" s="773"/>
      <c r="BI147" s="773"/>
      <c r="BJ147" s="773"/>
    </row>
    <row r="148" spans="1:62" ht="12.75" x14ac:dyDescent="0.2">
      <c r="A148" s="794"/>
      <c r="B148" s="795"/>
      <c r="C148" s="795"/>
      <c r="D148" s="795"/>
      <c r="E148" s="795"/>
      <c r="F148" s="795"/>
      <c r="G148" s="795"/>
      <c r="H148" s="795"/>
      <c r="I148" s="794"/>
      <c r="J148" s="794"/>
      <c r="K148" s="794"/>
      <c r="L148" s="794"/>
      <c r="M148" s="794"/>
      <c r="N148" s="794"/>
      <c r="O148" s="794"/>
      <c r="P148" s="794"/>
      <c r="Q148" s="794"/>
      <c r="R148" s="794"/>
      <c r="S148" s="794"/>
      <c r="T148" s="794"/>
      <c r="U148" s="794"/>
      <c r="V148" s="794"/>
      <c r="W148" s="794"/>
      <c r="X148" s="794"/>
      <c r="Y148" s="794"/>
      <c r="Z148" s="794"/>
      <c r="AA148" s="794"/>
      <c r="AB148" s="794"/>
      <c r="AC148" s="794"/>
      <c r="AD148" s="794"/>
      <c r="AE148" s="794"/>
      <c r="AF148" s="794"/>
      <c r="AG148" s="773"/>
      <c r="AH148" s="773"/>
      <c r="AI148" s="773"/>
      <c r="AJ148" s="773"/>
      <c r="AK148" s="773"/>
      <c r="AL148" s="773"/>
      <c r="AM148" s="773"/>
      <c r="AN148" s="773"/>
      <c r="AO148" s="773"/>
      <c r="AP148" s="773"/>
      <c r="AQ148" s="773"/>
      <c r="AR148" s="773"/>
      <c r="AS148" s="773"/>
      <c r="AT148" s="773"/>
      <c r="AU148" s="773"/>
      <c r="AV148" s="773"/>
      <c r="AW148" s="773"/>
      <c r="AX148" s="773"/>
      <c r="AY148" s="773"/>
      <c r="AZ148" s="773"/>
      <c r="BA148" s="773"/>
      <c r="BB148" s="773"/>
      <c r="BC148" s="773"/>
      <c r="BD148" s="773"/>
      <c r="BE148" s="773"/>
      <c r="BF148" s="773"/>
      <c r="BG148" s="773"/>
      <c r="BH148" s="773"/>
      <c r="BI148" s="773"/>
      <c r="BJ148" s="773"/>
    </row>
    <row r="149" spans="1:62" ht="12.75" x14ac:dyDescent="0.2">
      <c r="A149" s="794"/>
      <c r="B149" s="795"/>
      <c r="C149" s="795"/>
      <c r="D149" s="795"/>
      <c r="E149" s="795"/>
      <c r="F149" s="795"/>
      <c r="G149" s="795"/>
      <c r="H149" s="795"/>
      <c r="I149" s="794"/>
      <c r="J149" s="794"/>
      <c r="K149" s="794"/>
      <c r="L149" s="794"/>
      <c r="M149" s="794"/>
      <c r="N149" s="794"/>
      <c r="O149" s="794"/>
      <c r="P149" s="794"/>
      <c r="Q149" s="794"/>
      <c r="R149" s="794"/>
      <c r="S149" s="794"/>
      <c r="T149" s="794"/>
      <c r="U149" s="794"/>
      <c r="V149" s="794"/>
      <c r="W149" s="794"/>
      <c r="X149" s="794"/>
      <c r="Y149" s="794"/>
      <c r="Z149" s="794"/>
      <c r="AA149" s="794"/>
      <c r="AB149" s="794"/>
      <c r="AC149" s="794"/>
      <c r="AD149" s="794"/>
      <c r="AE149" s="794"/>
      <c r="AF149" s="794"/>
      <c r="AG149" s="773"/>
      <c r="AH149" s="773"/>
      <c r="AI149" s="773"/>
      <c r="AJ149" s="773"/>
      <c r="AK149" s="773"/>
      <c r="AL149" s="773"/>
      <c r="AM149" s="773"/>
      <c r="AN149" s="773"/>
      <c r="AO149" s="773"/>
      <c r="AP149" s="773"/>
      <c r="AQ149" s="773"/>
      <c r="AR149" s="773"/>
      <c r="AS149" s="773"/>
      <c r="AT149" s="773"/>
      <c r="AU149" s="773"/>
      <c r="AV149" s="773"/>
      <c r="AW149" s="773"/>
      <c r="AX149" s="773"/>
      <c r="AY149" s="773"/>
      <c r="AZ149" s="773"/>
      <c r="BA149" s="773"/>
      <c r="BB149" s="773"/>
      <c r="BC149" s="773"/>
      <c r="BD149" s="773"/>
      <c r="BE149" s="773"/>
      <c r="BF149" s="773"/>
      <c r="BG149" s="773"/>
      <c r="BH149" s="773"/>
      <c r="BI149" s="773"/>
      <c r="BJ149" s="773"/>
    </row>
    <row r="150" spans="1:62" ht="12.75" x14ac:dyDescent="0.2">
      <c r="A150" s="794"/>
      <c r="B150" s="795"/>
      <c r="C150" s="795"/>
      <c r="D150" s="795"/>
      <c r="E150" s="795"/>
      <c r="F150" s="795"/>
      <c r="G150" s="795"/>
      <c r="H150" s="795"/>
      <c r="I150" s="794"/>
      <c r="J150" s="794"/>
      <c r="K150" s="794"/>
      <c r="L150" s="794"/>
      <c r="M150" s="794"/>
      <c r="N150" s="794"/>
      <c r="O150" s="794"/>
      <c r="P150" s="794"/>
      <c r="Q150" s="794"/>
      <c r="R150" s="794"/>
      <c r="S150" s="794"/>
      <c r="T150" s="794"/>
      <c r="U150" s="794"/>
      <c r="V150" s="794"/>
      <c r="W150" s="794"/>
      <c r="X150" s="794"/>
      <c r="Y150" s="794"/>
      <c r="Z150" s="794"/>
      <c r="AA150" s="794"/>
      <c r="AB150" s="794"/>
      <c r="AC150" s="794"/>
      <c r="AD150" s="794"/>
      <c r="AE150" s="794"/>
      <c r="AF150" s="794"/>
      <c r="AG150" s="773"/>
      <c r="AH150" s="773"/>
      <c r="AI150" s="773"/>
      <c r="AJ150" s="773"/>
      <c r="AK150" s="773"/>
      <c r="AL150" s="773"/>
      <c r="AM150" s="773"/>
      <c r="AN150" s="773"/>
      <c r="AO150" s="773"/>
      <c r="AP150" s="773"/>
      <c r="AQ150" s="773"/>
      <c r="AR150" s="773"/>
      <c r="AS150" s="773"/>
      <c r="AT150" s="773"/>
      <c r="AU150" s="773"/>
      <c r="AV150" s="773"/>
      <c r="AW150" s="773"/>
      <c r="AX150" s="773"/>
      <c r="AY150" s="773"/>
      <c r="AZ150" s="773"/>
      <c r="BA150" s="773"/>
      <c r="BB150" s="773"/>
      <c r="BC150" s="773"/>
      <c r="BD150" s="773"/>
      <c r="BE150" s="773"/>
      <c r="BF150" s="773"/>
      <c r="BG150" s="773"/>
      <c r="BH150" s="773"/>
      <c r="BI150" s="773"/>
      <c r="BJ150" s="773"/>
    </row>
    <row r="151" spans="1:62" ht="12.75" x14ac:dyDescent="0.2">
      <c r="A151" s="794"/>
      <c r="B151" s="795"/>
      <c r="C151" s="795"/>
      <c r="D151" s="795"/>
      <c r="E151" s="795"/>
      <c r="F151" s="795"/>
      <c r="G151" s="795"/>
      <c r="H151" s="795"/>
      <c r="I151" s="794"/>
      <c r="J151" s="794"/>
      <c r="K151" s="794"/>
      <c r="L151" s="794"/>
      <c r="M151" s="794"/>
      <c r="N151" s="794"/>
      <c r="O151" s="794"/>
      <c r="P151" s="794"/>
      <c r="Q151" s="794"/>
      <c r="R151" s="794"/>
      <c r="S151" s="794"/>
      <c r="T151" s="794"/>
      <c r="U151" s="794"/>
      <c r="V151" s="794"/>
      <c r="W151" s="794"/>
      <c r="X151" s="794"/>
      <c r="Y151" s="794"/>
      <c r="Z151" s="794"/>
      <c r="AA151" s="794"/>
      <c r="AB151" s="794"/>
      <c r="AC151" s="794"/>
      <c r="AD151" s="794"/>
      <c r="AE151" s="794"/>
      <c r="AF151" s="794"/>
      <c r="AG151" s="773"/>
      <c r="AH151" s="773"/>
      <c r="AI151" s="773"/>
      <c r="AJ151" s="773"/>
      <c r="AK151" s="773"/>
      <c r="AL151" s="773"/>
      <c r="AM151" s="773"/>
      <c r="AN151" s="773"/>
      <c r="AO151" s="773"/>
      <c r="AP151" s="773"/>
      <c r="AQ151" s="773"/>
      <c r="AR151" s="773"/>
      <c r="AS151" s="773"/>
      <c r="AT151" s="773"/>
      <c r="AU151" s="773"/>
      <c r="AV151" s="773"/>
      <c r="AW151" s="773"/>
      <c r="AX151" s="773"/>
      <c r="AY151" s="773"/>
      <c r="AZ151" s="773"/>
      <c r="BA151" s="773"/>
      <c r="BB151" s="773"/>
      <c r="BC151" s="773"/>
      <c r="BD151" s="773"/>
      <c r="BE151" s="773"/>
      <c r="BF151" s="773"/>
      <c r="BG151" s="773"/>
      <c r="BH151" s="773"/>
      <c r="BI151" s="773"/>
      <c r="BJ151" s="773"/>
    </row>
    <row r="152" spans="1:62" ht="12.75" x14ac:dyDescent="0.2">
      <c r="A152" s="794"/>
      <c r="B152" s="795"/>
      <c r="C152" s="795"/>
      <c r="D152" s="795"/>
      <c r="E152" s="795"/>
      <c r="F152" s="795"/>
      <c r="G152" s="795"/>
      <c r="H152" s="795"/>
      <c r="I152" s="794"/>
      <c r="J152" s="794"/>
      <c r="K152" s="794"/>
      <c r="L152" s="794"/>
      <c r="M152" s="794"/>
      <c r="N152" s="794"/>
      <c r="O152" s="794"/>
      <c r="P152" s="794"/>
      <c r="Q152" s="794"/>
      <c r="R152" s="794"/>
      <c r="S152" s="794"/>
      <c r="T152" s="794"/>
      <c r="U152" s="794"/>
      <c r="V152" s="794"/>
      <c r="W152" s="794"/>
      <c r="X152" s="794"/>
      <c r="Y152" s="794"/>
      <c r="Z152" s="794"/>
      <c r="AA152" s="794"/>
      <c r="AB152" s="794"/>
      <c r="AC152" s="794"/>
      <c r="AD152" s="794"/>
      <c r="AE152" s="794"/>
      <c r="AF152" s="794"/>
      <c r="AG152" s="773"/>
      <c r="AH152" s="773"/>
      <c r="AI152" s="773"/>
      <c r="AJ152" s="773"/>
      <c r="AK152" s="773"/>
      <c r="AL152" s="773"/>
      <c r="AM152" s="773"/>
      <c r="AN152" s="773"/>
      <c r="AO152" s="773"/>
      <c r="AP152" s="773"/>
      <c r="AQ152" s="773"/>
      <c r="AR152" s="773"/>
      <c r="AS152" s="773"/>
      <c r="AT152" s="773"/>
      <c r="AU152" s="773"/>
      <c r="AV152" s="773"/>
      <c r="AW152" s="773"/>
      <c r="AX152" s="773"/>
      <c r="AY152" s="773"/>
      <c r="AZ152" s="773"/>
      <c r="BA152" s="773"/>
      <c r="BB152" s="773"/>
      <c r="BC152" s="773"/>
      <c r="BD152" s="773"/>
      <c r="BE152" s="773"/>
      <c r="BF152" s="773"/>
      <c r="BG152" s="773"/>
      <c r="BH152" s="773"/>
      <c r="BI152" s="773"/>
      <c r="BJ152" s="773"/>
    </row>
    <row r="153" spans="1:62" ht="12.75" x14ac:dyDescent="0.2">
      <c r="A153" s="794"/>
      <c r="B153" s="795"/>
      <c r="C153" s="795"/>
      <c r="D153" s="795"/>
      <c r="E153" s="795"/>
      <c r="F153" s="795"/>
      <c r="G153" s="795"/>
      <c r="H153" s="795"/>
      <c r="I153" s="794"/>
      <c r="J153" s="794"/>
      <c r="K153" s="794"/>
      <c r="L153" s="794"/>
      <c r="M153" s="794"/>
      <c r="N153" s="794"/>
      <c r="O153" s="794"/>
      <c r="P153" s="794"/>
      <c r="Q153" s="794"/>
      <c r="R153" s="794"/>
      <c r="S153" s="794"/>
      <c r="T153" s="794"/>
      <c r="U153" s="794"/>
      <c r="V153" s="794"/>
      <c r="W153" s="794"/>
      <c r="X153" s="794"/>
      <c r="Y153" s="794"/>
      <c r="Z153" s="794"/>
      <c r="AA153" s="794"/>
      <c r="AB153" s="794"/>
      <c r="AC153" s="794"/>
      <c r="AD153" s="794"/>
      <c r="AE153" s="794"/>
      <c r="AF153" s="794"/>
      <c r="AG153" s="773"/>
      <c r="AH153" s="773"/>
      <c r="AI153" s="773"/>
      <c r="AJ153" s="773"/>
      <c r="AK153" s="773"/>
      <c r="AL153" s="773"/>
      <c r="AM153" s="773"/>
      <c r="AN153" s="773"/>
      <c r="AO153" s="773"/>
      <c r="AP153" s="773"/>
      <c r="AQ153" s="773"/>
      <c r="AR153" s="773"/>
      <c r="AS153" s="773"/>
      <c r="AT153" s="773"/>
      <c r="AU153" s="773"/>
      <c r="AV153" s="773"/>
      <c r="AW153" s="773"/>
      <c r="AX153" s="773"/>
      <c r="AY153" s="773"/>
      <c r="AZ153" s="773"/>
      <c r="BA153" s="773"/>
      <c r="BB153" s="773"/>
      <c r="BC153" s="773"/>
      <c r="BD153" s="773"/>
      <c r="BE153" s="773"/>
      <c r="BF153" s="773"/>
      <c r="BG153" s="773"/>
      <c r="BH153" s="773"/>
      <c r="BI153" s="773"/>
      <c r="BJ153" s="773"/>
    </row>
    <row r="154" spans="1:62" ht="12.75" x14ac:dyDescent="0.2">
      <c r="A154" s="794"/>
      <c r="B154" s="795"/>
      <c r="C154" s="795"/>
      <c r="D154" s="795"/>
      <c r="E154" s="795"/>
      <c r="F154" s="795"/>
      <c r="G154" s="795"/>
      <c r="H154" s="795"/>
      <c r="I154" s="794"/>
      <c r="J154" s="794"/>
      <c r="K154" s="794"/>
      <c r="L154" s="794"/>
      <c r="M154" s="794"/>
      <c r="N154" s="794"/>
      <c r="O154" s="794"/>
      <c r="P154" s="794"/>
      <c r="Q154" s="794"/>
      <c r="R154" s="794"/>
      <c r="S154" s="794"/>
      <c r="T154" s="794"/>
      <c r="U154" s="794"/>
      <c r="V154" s="794"/>
      <c r="W154" s="794"/>
      <c r="X154" s="794"/>
      <c r="Y154" s="794"/>
      <c r="Z154" s="794"/>
      <c r="AA154" s="794"/>
      <c r="AB154" s="794"/>
      <c r="AC154" s="794"/>
      <c r="AD154" s="794"/>
      <c r="AE154" s="794"/>
      <c r="AF154" s="794"/>
      <c r="AG154" s="773"/>
      <c r="AH154" s="773"/>
      <c r="AI154" s="773"/>
      <c r="AJ154" s="773"/>
      <c r="AK154" s="773"/>
      <c r="AL154" s="773"/>
      <c r="AM154" s="773"/>
      <c r="AN154" s="773"/>
      <c r="AO154" s="773"/>
      <c r="AP154" s="773"/>
      <c r="AQ154" s="773"/>
      <c r="AR154" s="773"/>
      <c r="AS154" s="773"/>
      <c r="AT154" s="773"/>
      <c r="AU154" s="773"/>
      <c r="AV154" s="773"/>
      <c r="AW154" s="773"/>
      <c r="AX154" s="773"/>
      <c r="AY154" s="773"/>
      <c r="AZ154" s="773"/>
      <c r="BA154" s="773"/>
      <c r="BB154" s="773"/>
      <c r="BC154" s="773"/>
      <c r="BD154" s="773"/>
      <c r="BE154" s="773"/>
      <c r="BF154" s="773"/>
      <c r="BG154" s="773"/>
      <c r="BH154" s="773"/>
      <c r="BI154" s="773"/>
      <c r="BJ154" s="773"/>
    </row>
    <row r="155" spans="1:62" ht="12.75" x14ac:dyDescent="0.2">
      <c r="A155" s="794"/>
      <c r="B155" s="795"/>
      <c r="C155" s="795"/>
      <c r="D155" s="795"/>
      <c r="E155" s="795"/>
      <c r="F155" s="795"/>
      <c r="G155" s="795"/>
      <c r="H155" s="795"/>
      <c r="I155" s="794"/>
      <c r="J155" s="794"/>
      <c r="K155" s="794"/>
      <c r="L155" s="794"/>
      <c r="M155" s="794"/>
      <c r="N155" s="794"/>
      <c r="O155" s="794"/>
      <c r="P155" s="794"/>
      <c r="Q155" s="794"/>
      <c r="R155" s="794"/>
      <c r="S155" s="794"/>
      <c r="T155" s="794"/>
      <c r="U155" s="794"/>
      <c r="V155" s="794"/>
      <c r="W155" s="794"/>
      <c r="X155" s="794"/>
      <c r="Y155" s="794"/>
      <c r="Z155" s="794"/>
      <c r="AA155" s="794"/>
      <c r="AB155" s="794"/>
      <c r="AC155" s="794"/>
      <c r="AD155" s="794"/>
      <c r="AE155" s="794"/>
      <c r="AF155" s="794"/>
      <c r="AG155" s="773"/>
      <c r="AH155" s="773"/>
      <c r="AI155" s="773"/>
      <c r="AJ155" s="773"/>
      <c r="AK155" s="773"/>
      <c r="AL155" s="773"/>
      <c r="AM155" s="773"/>
      <c r="AN155" s="773"/>
      <c r="AO155" s="773"/>
      <c r="AP155" s="773"/>
      <c r="AQ155" s="773"/>
      <c r="AR155" s="773"/>
      <c r="AS155" s="773"/>
      <c r="AT155" s="773"/>
      <c r="AU155" s="773"/>
      <c r="AV155" s="773"/>
      <c r="AW155" s="773"/>
      <c r="AX155" s="773"/>
      <c r="AY155" s="773"/>
      <c r="AZ155" s="773"/>
      <c r="BA155" s="773"/>
      <c r="BB155" s="773"/>
      <c r="BC155" s="773"/>
      <c r="BD155" s="773"/>
      <c r="BE155" s="773"/>
      <c r="BF155" s="773"/>
      <c r="BG155" s="773"/>
      <c r="BH155" s="773"/>
      <c r="BI155" s="773"/>
      <c r="BJ155" s="773"/>
    </row>
    <row r="156" spans="1:62" ht="12.75" x14ac:dyDescent="0.2">
      <c r="A156" s="794"/>
      <c r="B156" s="795"/>
      <c r="C156" s="795"/>
      <c r="D156" s="795"/>
      <c r="E156" s="795"/>
      <c r="F156" s="795"/>
      <c r="G156" s="795"/>
      <c r="H156" s="795"/>
      <c r="I156" s="794"/>
      <c r="J156" s="794"/>
      <c r="K156" s="794"/>
      <c r="L156" s="794"/>
      <c r="M156" s="794"/>
      <c r="N156" s="794"/>
      <c r="O156" s="794"/>
      <c r="P156" s="794"/>
      <c r="Q156" s="794"/>
      <c r="R156" s="794"/>
      <c r="S156" s="794"/>
      <c r="T156" s="794"/>
      <c r="U156" s="794"/>
      <c r="V156" s="794"/>
      <c r="W156" s="794"/>
      <c r="X156" s="794"/>
      <c r="Y156" s="794"/>
      <c r="Z156" s="794"/>
      <c r="AA156" s="794"/>
      <c r="AB156" s="794"/>
      <c r="AC156" s="794"/>
      <c r="AD156" s="794"/>
      <c r="AE156" s="794"/>
      <c r="AF156" s="794"/>
      <c r="AG156" s="773"/>
      <c r="AH156" s="773"/>
      <c r="AI156" s="773"/>
      <c r="AJ156" s="773"/>
      <c r="AK156" s="773"/>
      <c r="AL156" s="773"/>
      <c r="AM156" s="773"/>
      <c r="AN156" s="773"/>
      <c r="AO156" s="773"/>
      <c r="AP156" s="773"/>
      <c r="AQ156" s="773"/>
      <c r="AR156" s="773"/>
      <c r="AS156" s="773"/>
      <c r="AT156" s="773"/>
      <c r="AU156" s="773"/>
      <c r="AV156" s="773"/>
      <c r="AW156" s="773"/>
      <c r="AX156" s="773"/>
      <c r="AY156" s="773"/>
      <c r="AZ156" s="773"/>
      <c r="BA156" s="773"/>
      <c r="BB156" s="773"/>
      <c r="BC156" s="773"/>
      <c r="BD156" s="773"/>
      <c r="BE156" s="773"/>
      <c r="BF156" s="773"/>
      <c r="BG156" s="773"/>
      <c r="BH156" s="773"/>
      <c r="BI156" s="773"/>
      <c r="BJ156" s="773"/>
    </row>
    <row r="157" spans="1:62" ht="12.75" x14ac:dyDescent="0.2">
      <c r="A157" s="794"/>
      <c r="B157" s="795"/>
      <c r="C157" s="795"/>
      <c r="D157" s="795"/>
      <c r="E157" s="795"/>
      <c r="F157" s="795"/>
      <c r="G157" s="795"/>
      <c r="H157" s="795"/>
      <c r="I157" s="794"/>
      <c r="J157" s="794"/>
      <c r="K157" s="794"/>
      <c r="L157" s="794"/>
      <c r="M157" s="794"/>
      <c r="N157" s="794"/>
      <c r="O157" s="794"/>
      <c r="P157" s="794"/>
      <c r="Q157" s="794"/>
      <c r="R157" s="794"/>
      <c r="S157" s="794"/>
      <c r="T157" s="794"/>
      <c r="U157" s="794"/>
      <c r="V157" s="794"/>
      <c r="W157" s="794"/>
      <c r="X157" s="794"/>
      <c r="Y157" s="794"/>
      <c r="Z157" s="794"/>
      <c r="AA157" s="794"/>
      <c r="AB157" s="794"/>
      <c r="AC157" s="794"/>
      <c r="AD157" s="794"/>
      <c r="AE157" s="794"/>
      <c r="AF157" s="794"/>
      <c r="AG157" s="773"/>
      <c r="AH157" s="773"/>
      <c r="AI157" s="773"/>
      <c r="AJ157" s="773"/>
      <c r="AK157" s="773"/>
      <c r="AL157" s="773"/>
      <c r="AM157" s="773"/>
      <c r="AN157" s="773"/>
      <c r="AO157" s="773"/>
      <c r="AP157" s="773"/>
      <c r="AQ157" s="773"/>
      <c r="AR157" s="773"/>
      <c r="AS157" s="773"/>
      <c r="AT157" s="773"/>
      <c r="AU157" s="773"/>
      <c r="AV157" s="773"/>
      <c r="AW157" s="773"/>
      <c r="AX157" s="773"/>
      <c r="AY157" s="773"/>
      <c r="AZ157" s="773"/>
      <c r="BA157" s="773"/>
      <c r="BB157" s="773"/>
      <c r="BC157" s="773"/>
      <c r="BD157" s="773"/>
      <c r="BE157" s="773"/>
      <c r="BF157" s="773"/>
      <c r="BG157" s="773"/>
      <c r="BH157" s="773"/>
      <c r="BI157" s="773"/>
      <c r="BJ157" s="773"/>
    </row>
    <row r="158" spans="1:62" ht="12.75" x14ac:dyDescent="0.2">
      <c r="A158" s="1020" t="s">
        <v>1606</v>
      </c>
      <c r="B158" s="837"/>
      <c r="C158" s="837"/>
      <c r="D158" s="837"/>
      <c r="E158" s="837"/>
      <c r="F158" s="837"/>
      <c r="G158" s="837"/>
      <c r="H158" s="837"/>
      <c r="I158" s="837"/>
      <c r="J158" s="837"/>
      <c r="K158" s="837"/>
      <c r="L158" s="837"/>
      <c r="M158" s="837"/>
      <c r="N158" s="837"/>
      <c r="O158" s="837"/>
      <c r="P158" s="837"/>
      <c r="Q158" s="837"/>
      <c r="R158" s="837"/>
      <c r="S158" s="837"/>
      <c r="T158" s="837"/>
      <c r="U158" s="837"/>
      <c r="V158" s="837"/>
      <c r="W158" s="837"/>
      <c r="X158" s="837"/>
      <c r="Y158" s="837"/>
      <c r="Z158" s="837"/>
      <c r="AA158" s="837"/>
      <c r="AB158" s="837"/>
      <c r="AC158" s="837"/>
      <c r="AD158" s="837"/>
      <c r="AE158" s="837"/>
      <c r="AF158" s="794"/>
      <c r="AG158" s="773"/>
      <c r="AH158" s="773"/>
      <c r="AI158" s="773"/>
      <c r="AJ158" s="773"/>
      <c r="AK158" s="773"/>
      <c r="AL158" s="773"/>
      <c r="AM158" s="773"/>
      <c r="AN158" s="773"/>
      <c r="AO158" s="773"/>
      <c r="AP158" s="773"/>
      <c r="AQ158" s="773"/>
      <c r="AR158" s="773"/>
      <c r="AS158" s="773"/>
      <c r="AT158" s="773"/>
      <c r="AU158" s="773"/>
      <c r="AV158" s="773"/>
      <c r="AW158" s="773"/>
      <c r="AX158" s="773"/>
      <c r="AY158" s="773"/>
      <c r="AZ158" s="773"/>
      <c r="BA158" s="773"/>
      <c r="BB158" s="773"/>
      <c r="BC158" s="773"/>
      <c r="BD158" s="773"/>
      <c r="BE158" s="773"/>
      <c r="BF158" s="773"/>
      <c r="BG158" s="773"/>
      <c r="BH158" s="773"/>
      <c r="BI158" s="773"/>
      <c r="BJ158" s="773"/>
    </row>
    <row r="159" spans="1:62" ht="12.75" x14ac:dyDescent="0.2">
      <c r="A159" s="837"/>
      <c r="B159" s="837"/>
      <c r="C159" s="837"/>
      <c r="D159" s="837"/>
      <c r="E159" s="837"/>
      <c r="F159" s="837"/>
      <c r="G159" s="837"/>
      <c r="H159" s="837"/>
      <c r="I159" s="837"/>
      <c r="J159" s="837"/>
      <c r="K159" s="837"/>
      <c r="L159" s="837"/>
      <c r="M159" s="837"/>
      <c r="N159" s="837"/>
      <c r="O159" s="837"/>
      <c r="P159" s="837"/>
      <c r="Q159" s="837"/>
      <c r="R159" s="837"/>
      <c r="S159" s="837"/>
      <c r="T159" s="837"/>
      <c r="U159" s="837"/>
      <c r="V159" s="837"/>
      <c r="W159" s="837"/>
      <c r="X159" s="837"/>
      <c r="Y159" s="837"/>
      <c r="Z159" s="837"/>
      <c r="AA159" s="837"/>
      <c r="AB159" s="837"/>
      <c r="AC159" s="837"/>
      <c r="AD159" s="837"/>
      <c r="AE159" s="837"/>
      <c r="AF159" s="794"/>
      <c r="AG159" s="773"/>
      <c r="AH159" s="773"/>
      <c r="AI159" s="773"/>
      <c r="AJ159" s="773"/>
      <c r="AK159" s="773"/>
      <c r="AL159" s="773"/>
      <c r="AM159" s="773"/>
      <c r="AN159" s="773"/>
      <c r="AO159" s="773"/>
      <c r="AP159" s="773"/>
      <c r="AQ159" s="773"/>
      <c r="AR159" s="773"/>
      <c r="AS159" s="773"/>
      <c r="AT159" s="773"/>
      <c r="AU159" s="773"/>
      <c r="AV159" s="773"/>
      <c r="AW159" s="773"/>
      <c r="AX159" s="773"/>
      <c r="AY159" s="773"/>
      <c r="AZ159" s="773"/>
      <c r="BA159" s="773"/>
      <c r="BB159" s="773"/>
      <c r="BC159" s="773"/>
      <c r="BD159" s="773"/>
      <c r="BE159" s="773"/>
      <c r="BF159" s="773"/>
      <c r="BG159" s="773"/>
      <c r="BH159" s="773"/>
      <c r="BI159" s="773"/>
      <c r="BJ159" s="773"/>
    </row>
    <row r="160" spans="1:62" ht="12.75" x14ac:dyDescent="0.2">
      <c r="A160" s="794"/>
      <c r="B160" s="795"/>
      <c r="C160" s="795"/>
      <c r="D160" s="795"/>
      <c r="E160" s="795"/>
      <c r="F160" s="795"/>
      <c r="G160" s="795"/>
      <c r="H160" s="795"/>
      <c r="I160" s="794"/>
      <c r="J160" s="794"/>
      <c r="K160" s="794"/>
      <c r="L160" s="794"/>
      <c r="M160" s="794"/>
      <c r="N160" s="794"/>
      <c r="O160" s="794"/>
      <c r="P160" s="794"/>
      <c r="Q160" s="794"/>
      <c r="R160" s="794"/>
      <c r="S160" s="794"/>
      <c r="T160" s="794"/>
      <c r="U160" s="794"/>
      <c r="V160" s="794"/>
      <c r="W160" s="794"/>
      <c r="X160" s="794"/>
      <c r="Y160" s="794"/>
      <c r="Z160" s="794"/>
      <c r="AA160" s="794"/>
      <c r="AB160" s="794"/>
      <c r="AC160" s="794"/>
      <c r="AD160" s="794"/>
      <c r="AE160" s="794"/>
      <c r="AF160" s="794"/>
      <c r="AG160" s="773"/>
      <c r="AH160" s="773"/>
      <c r="AI160" s="773"/>
      <c r="AJ160" s="773"/>
      <c r="AK160" s="773"/>
      <c r="AL160" s="773"/>
      <c r="AM160" s="773"/>
      <c r="AN160" s="773"/>
      <c r="AO160" s="773"/>
      <c r="AP160" s="773"/>
      <c r="AQ160" s="773"/>
      <c r="AR160" s="773"/>
      <c r="AS160" s="773"/>
      <c r="AT160" s="773"/>
      <c r="AU160" s="773"/>
      <c r="AV160" s="773"/>
      <c r="AW160" s="773"/>
      <c r="AX160" s="773"/>
      <c r="AY160" s="773"/>
      <c r="AZ160" s="773"/>
      <c r="BA160" s="773"/>
      <c r="BB160" s="773"/>
      <c r="BC160" s="773"/>
      <c r="BD160" s="773"/>
      <c r="BE160" s="773"/>
      <c r="BF160" s="773"/>
      <c r="BG160" s="773"/>
      <c r="BH160" s="773"/>
      <c r="BI160" s="773"/>
      <c r="BJ160" s="773"/>
    </row>
    <row r="161" spans="1:62" ht="12.75" x14ac:dyDescent="0.2">
      <c r="A161" s="794"/>
      <c r="B161" s="795"/>
      <c r="C161" s="795"/>
      <c r="D161" s="795"/>
      <c r="E161" s="795"/>
      <c r="F161" s="795"/>
      <c r="G161" s="795"/>
      <c r="H161" s="795"/>
      <c r="I161" s="794"/>
      <c r="J161" s="794"/>
      <c r="K161" s="794"/>
      <c r="L161" s="794"/>
      <c r="M161" s="794"/>
      <c r="N161" s="794"/>
      <c r="O161" s="794"/>
      <c r="P161" s="794"/>
      <c r="Q161" s="794"/>
      <c r="R161" s="794"/>
      <c r="S161" s="794"/>
      <c r="T161" s="794"/>
      <c r="U161" s="794"/>
      <c r="V161" s="794"/>
      <c r="W161" s="794"/>
      <c r="X161" s="794"/>
      <c r="Y161" s="794"/>
      <c r="Z161" s="794"/>
      <c r="AA161" s="794"/>
      <c r="AB161" s="794"/>
      <c r="AC161" s="794"/>
      <c r="AD161" s="794"/>
      <c r="AE161" s="794"/>
      <c r="AF161" s="794"/>
      <c r="AG161" s="773"/>
      <c r="AH161" s="773"/>
      <c r="AI161" s="773"/>
      <c r="AJ161" s="773"/>
      <c r="AK161" s="773"/>
      <c r="AL161" s="773"/>
      <c r="AM161" s="773"/>
      <c r="AN161" s="773"/>
      <c r="AO161" s="773"/>
      <c r="AP161" s="773"/>
      <c r="AQ161" s="773"/>
      <c r="AR161" s="773"/>
      <c r="AS161" s="773"/>
      <c r="AT161" s="773"/>
      <c r="AU161" s="773"/>
      <c r="AV161" s="773"/>
      <c r="AW161" s="773"/>
      <c r="AX161" s="773"/>
      <c r="AY161" s="773"/>
      <c r="AZ161" s="773"/>
      <c r="BA161" s="773"/>
      <c r="BB161" s="773"/>
      <c r="BC161" s="773"/>
      <c r="BD161" s="773"/>
      <c r="BE161" s="773"/>
      <c r="BF161" s="773"/>
      <c r="BG161" s="773"/>
      <c r="BH161" s="773"/>
      <c r="BI161" s="773"/>
      <c r="BJ161" s="773"/>
    </row>
    <row r="162" spans="1:62" ht="12.75" x14ac:dyDescent="0.2">
      <c r="A162" s="794"/>
      <c r="B162" s="795"/>
      <c r="C162" s="795"/>
      <c r="D162" s="795"/>
      <c r="E162" s="795"/>
      <c r="F162" s="795"/>
      <c r="G162" s="795"/>
      <c r="H162" s="795"/>
      <c r="I162" s="794"/>
      <c r="J162" s="794"/>
      <c r="K162" s="794"/>
      <c r="L162" s="794"/>
      <c r="M162" s="794"/>
      <c r="N162" s="794"/>
      <c r="O162" s="794"/>
      <c r="P162" s="794"/>
      <c r="Q162" s="794"/>
      <c r="R162" s="794"/>
      <c r="S162" s="794"/>
      <c r="T162" s="794"/>
      <c r="U162" s="794"/>
      <c r="V162" s="794"/>
      <c r="W162" s="794"/>
      <c r="X162" s="794"/>
      <c r="Y162" s="794"/>
      <c r="Z162" s="794"/>
      <c r="AA162" s="794"/>
      <c r="AB162" s="794"/>
      <c r="AC162" s="794"/>
      <c r="AD162" s="794"/>
      <c r="AE162" s="794"/>
      <c r="AF162" s="794"/>
      <c r="AG162" s="773"/>
      <c r="AH162" s="773"/>
      <c r="AI162" s="773"/>
      <c r="AJ162" s="773"/>
      <c r="AK162" s="773"/>
      <c r="AL162" s="773"/>
      <c r="AM162" s="773"/>
      <c r="AN162" s="773"/>
      <c r="AO162" s="773"/>
      <c r="AP162" s="773"/>
      <c r="AQ162" s="773"/>
      <c r="AR162" s="773"/>
      <c r="AS162" s="773"/>
      <c r="AT162" s="773"/>
      <c r="AU162" s="773"/>
      <c r="AV162" s="773"/>
      <c r="AW162" s="773"/>
      <c r="AX162" s="773"/>
      <c r="AY162" s="773"/>
      <c r="AZ162" s="773"/>
      <c r="BA162" s="773"/>
      <c r="BB162" s="773"/>
      <c r="BC162" s="773"/>
      <c r="BD162" s="773"/>
      <c r="BE162" s="773"/>
      <c r="BF162" s="773"/>
      <c r="BG162" s="773"/>
      <c r="BH162" s="773"/>
      <c r="BI162" s="773"/>
      <c r="BJ162" s="773"/>
    </row>
    <row r="163" spans="1:62" ht="12.75" x14ac:dyDescent="0.2">
      <c r="A163" s="794"/>
      <c r="B163" s="795"/>
      <c r="C163" s="795"/>
      <c r="D163" s="795"/>
      <c r="E163" s="795"/>
      <c r="F163" s="795"/>
      <c r="G163" s="795"/>
      <c r="H163" s="795"/>
      <c r="I163" s="794"/>
      <c r="J163" s="794"/>
      <c r="K163" s="794"/>
      <c r="L163" s="794"/>
      <c r="M163" s="794"/>
      <c r="N163" s="794"/>
      <c r="O163" s="794"/>
      <c r="P163" s="794"/>
      <c r="Q163" s="794"/>
      <c r="R163" s="794"/>
      <c r="S163" s="794"/>
      <c r="T163" s="794"/>
      <c r="U163" s="794"/>
      <c r="V163" s="794"/>
      <c r="W163" s="794"/>
      <c r="X163" s="794"/>
      <c r="Y163" s="794"/>
      <c r="Z163" s="794"/>
      <c r="AA163" s="794"/>
      <c r="AB163" s="794"/>
      <c r="AC163" s="794"/>
      <c r="AD163" s="794"/>
      <c r="AE163" s="794"/>
      <c r="AF163" s="794"/>
      <c r="AG163" s="773"/>
      <c r="AH163" s="773"/>
      <c r="AI163" s="773"/>
      <c r="AJ163" s="773"/>
      <c r="AK163" s="773"/>
      <c r="AL163" s="773"/>
      <c r="AM163" s="773"/>
      <c r="AN163" s="773"/>
      <c r="AO163" s="773"/>
      <c r="AP163" s="773"/>
      <c r="AQ163" s="773"/>
      <c r="AR163" s="773"/>
      <c r="AS163" s="773"/>
      <c r="AT163" s="773"/>
      <c r="AU163" s="773"/>
      <c r="AV163" s="773"/>
      <c r="AW163" s="773"/>
      <c r="AX163" s="773"/>
      <c r="AY163" s="773"/>
      <c r="AZ163" s="773"/>
      <c r="BA163" s="773"/>
      <c r="BB163" s="773"/>
      <c r="BC163" s="773"/>
      <c r="BD163" s="773"/>
      <c r="BE163" s="773"/>
      <c r="BF163" s="773"/>
      <c r="BG163" s="773"/>
      <c r="BH163" s="773"/>
      <c r="BI163" s="773"/>
      <c r="BJ163" s="773"/>
    </row>
    <row r="164" spans="1:62" ht="12.75" x14ac:dyDescent="0.2">
      <c r="A164" s="794"/>
      <c r="B164" s="795"/>
      <c r="C164" s="795"/>
      <c r="D164" s="795"/>
      <c r="E164" s="795"/>
      <c r="F164" s="795"/>
      <c r="G164" s="795"/>
      <c r="H164" s="795"/>
      <c r="I164" s="794"/>
      <c r="J164" s="794"/>
      <c r="K164" s="794"/>
      <c r="L164" s="794"/>
      <c r="M164" s="794"/>
      <c r="N164" s="794"/>
      <c r="O164" s="794"/>
      <c r="P164" s="794"/>
      <c r="Q164" s="794"/>
      <c r="R164" s="794"/>
      <c r="S164" s="794"/>
      <c r="T164" s="794"/>
      <c r="U164" s="794"/>
      <c r="V164" s="794"/>
      <c r="W164" s="794"/>
      <c r="X164" s="794"/>
      <c r="Y164" s="794"/>
      <c r="Z164" s="794"/>
      <c r="AA164" s="794"/>
      <c r="AB164" s="794"/>
      <c r="AC164" s="794"/>
      <c r="AD164" s="794"/>
      <c r="AE164" s="794"/>
      <c r="AF164" s="794"/>
      <c r="AG164" s="773"/>
      <c r="AH164" s="773"/>
      <c r="AI164" s="773"/>
      <c r="AJ164" s="773"/>
      <c r="AK164" s="773"/>
      <c r="AL164" s="773"/>
      <c r="AM164" s="773"/>
      <c r="AN164" s="773"/>
      <c r="AO164" s="773"/>
      <c r="AP164" s="773"/>
      <c r="AQ164" s="773"/>
      <c r="AR164" s="773"/>
      <c r="AS164" s="773"/>
      <c r="AT164" s="773"/>
      <c r="AU164" s="773"/>
      <c r="AV164" s="773"/>
      <c r="AW164" s="773"/>
      <c r="AX164" s="773"/>
      <c r="AY164" s="773"/>
      <c r="AZ164" s="773"/>
      <c r="BA164" s="773"/>
      <c r="BB164" s="773"/>
      <c r="BC164" s="773"/>
      <c r="BD164" s="773"/>
      <c r="BE164" s="773"/>
      <c r="BF164" s="773"/>
      <c r="BG164" s="773"/>
      <c r="BH164" s="773"/>
      <c r="BI164" s="773"/>
      <c r="BJ164" s="773"/>
    </row>
    <row r="165" spans="1:62" ht="12.75" x14ac:dyDescent="0.2">
      <c r="A165" s="794"/>
      <c r="B165" s="795"/>
      <c r="C165" s="795"/>
      <c r="D165" s="795"/>
      <c r="E165" s="795"/>
      <c r="F165" s="795"/>
      <c r="G165" s="795"/>
      <c r="H165" s="795"/>
      <c r="I165" s="794"/>
      <c r="J165" s="794"/>
      <c r="K165" s="794"/>
      <c r="L165" s="794"/>
      <c r="M165" s="794"/>
      <c r="N165" s="794"/>
      <c r="O165" s="794"/>
      <c r="P165" s="794"/>
      <c r="Q165" s="794"/>
      <c r="R165" s="794"/>
      <c r="S165" s="794"/>
      <c r="T165" s="794"/>
      <c r="U165" s="794"/>
      <c r="V165" s="794"/>
      <c r="W165" s="794"/>
      <c r="X165" s="794"/>
      <c r="Y165" s="794"/>
      <c r="Z165" s="794"/>
      <c r="AA165" s="794"/>
      <c r="AB165" s="794"/>
      <c r="AC165" s="794"/>
      <c r="AD165" s="794"/>
      <c r="AE165" s="794"/>
      <c r="AF165" s="794"/>
      <c r="AG165" s="773"/>
      <c r="AH165" s="773"/>
      <c r="AI165" s="773"/>
      <c r="AJ165" s="773"/>
      <c r="AK165" s="773"/>
      <c r="AL165" s="773"/>
      <c r="AM165" s="773"/>
      <c r="AN165" s="773"/>
      <c r="AO165" s="773"/>
      <c r="AP165" s="773"/>
      <c r="AQ165" s="773"/>
      <c r="AR165" s="773"/>
      <c r="AS165" s="773"/>
      <c r="AT165" s="773"/>
      <c r="AU165" s="773"/>
      <c r="AV165" s="773"/>
      <c r="AW165" s="773"/>
      <c r="AX165" s="773"/>
      <c r="AY165" s="773"/>
      <c r="AZ165" s="773"/>
      <c r="BA165" s="773"/>
      <c r="BB165" s="773"/>
      <c r="BC165" s="773"/>
      <c r="BD165" s="773"/>
      <c r="BE165" s="773"/>
      <c r="BF165" s="773"/>
      <c r="BG165" s="773"/>
      <c r="BH165" s="773"/>
      <c r="BI165" s="773"/>
      <c r="BJ165" s="773"/>
    </row>
    <row r="166" spans="1:62" ht="12.75" x14ac:dyDescent="0.2">
      <c r="A166" s="794"/>
      <c r="B166" s="795"/>
      <c r="C166" s="795"/>
      <c r="D166" s="795"/>
      <c r="E166" s="795"/>
      <c r="F166" s="795"/>
      <c r="G166" s="795"/>
      <c r="H166" s="795"/>
      <c r="I166" s="794"/>
      <c r="J166" s="794"/>
      <c r="K166" s="794"/>
      <c r="L166" s="794"/>
      <c r="M166" s="794"/>
      <c r="N166" s="794"/>
      <c r="O166" s="794"/>
      <c r="P166" s="794"/>
      <c r="Q166" s="794"/>
      <c r="R166" s="794"/>
      <c r="S166" s="794"/>
      <c r="T166" s="794"/>
      <c r="U166" s="794"/>
      <c r="V166" s="794"/>
      <c r="W166" s="794"/>
      <c r="X166" s="794"/>
      <c r="Y166" s="794"/>
      <c r="Z166" s="794"/>
      <c r="AA166" s="794"/>
      <c r="AB166" s="794"/>
      <c r="AC166" s="794"/>
      <c r="AD166" s="794"/>
      <c r="AE166" s="794"/>
      <c r="AF166" s="794"/>
      <c r="AG166" s="773"/>
      <c r="AH166" s="773"/>
      <c r="AI166" s="773"/>
      <c r="AJ166" s="773"/>
      <c r="AK166" s="773"/>
      <c r="AL166" s="773"/>
      <c r="AM166" s="773"/>
      <c r="AN166" s="773"/>
      <c r="AO166" s="773"/>
      <c r="AP166" s="773"/>
      <c r="AQ166" s="773"/>
      <c r="AR166" s="773"/>
      <c r="AS166" s="773"/>
      <c r="AT166" s="773"/>
      <c r="AU166" s="773"/>
      <c r="AV166" s="773"/>
      <c r="AW166" s="773"/>
      <c r="AX166" s="773"/>
      <c r="AY166" s="773"/>
      <c r="AZ166" s="773"/>
      <c r="BA166" s="773"/>
      <c r="BB166" s="773"/>
      <c r="BC166" s="773"/>
      <c r="BD166" s="773"/>
      <c r="BE166" s="773"/>
      <c r="BF166" s="773"/>
      <c r="BG166" s="773"/>
      <c r="BH166" s="773"/>
      <c r="BI166" s="773"/>
      <c r="BJ166" s="773"/>
    </row>
    <row r="167" spans="1:62" ht="12.75" x14ac:dyDescent="0.2">
      <c r="A167" s="794"/>
      <c r="B167" s="795"/>
      <c r="C167" s="795"/>
      <c r="D167" s="795"/>
      <c r="E167" s="795"/>
      <c r="F167" s="795"/>
      <c r="G167" s="795"/>
      <c r="H167" s="795"/>
      <c r="I167" s="794"/>
      <c r="J167" s="794"/>
      <c r="K167" s="794"/>
      <c r="L167" s="794"/>
      <c r="M167" s="794"/>
      <c r="N167" s="794"/>
      <c r="O167" s="794"/>
      <c r="P167" s="794"/>
      <c r="Q167" s="794"/>
      <c r="R167" s="794"/>
      <c r="S167" s="794"/>
      <c r="T167" s="794"/>
      <c r="U167" s="794"/>
      <c r="V167" s="794"/>
      <c r="W167" s="794"/>
      <c r="X167" s="794"/>
      <c r="Y167" s="794"/>
      <c r="Z167" s="794"/>
      <c r="AA167" s="794"/>
      <c r="AB167" s="794"/>
      <c r="AC167" s="794"/>
      <c r="AD167" s="794"/>
      <c r="AE167" s="794"/>
      <c r="AF167" s="794"/>
      <c r="AG167" s="773"/>
      <c r="AH167" s="773"/>
      <c r="AI167" s="773"/>
      <c r="AJ167" s="773"/>
      <c r="AK167" s="773"/>
      <c r="AL167" s="773"/>
      <c r="AM167" s="773"/>
      <c r="AN167" s="773"/>
      <c r="AO167" s="773"/>
      <c r="AP167" s="773"/>
      <c r="AQ167" s="773"/>
      <c r="AR167" s="773"/>
      <c r="AS167" s="773"/>
      <c r="AT167" s="773"/>
      <c r="AU167" s="773"/>
      <c r="AV167" s="773"/>
      <c r="AW167" s="773"/>
      <c r="AX167" s="773"/>
      <c r="AY167" s="773"/>
      <c r="AZ167" s="773"/>
      <c r="BA167" s="773"/>
      <c r="BB167" s="773"/>
      <c r="BC167" s="773"/>
      <c r="BD167" s="773"/>
      <c r="BE167" s="773"/>
      <c r="BF167" s="773"/>
      <c r="BG167" s="773"/>
      <c r="BH167" s="773"/>
      <c r="BI167" s="773"/>
      <c r="BJ167" s="773"/>
    </row>
    <row r="168" spans="1:62" ht="12.75" x14ac:dyDescent="0.2">
      <c r="A168" s="794"/>
      <c r="B168" s="795"/>
      <c r="C168" s="795"/>
      <c r="D168" s="795"/>
      <c r="E168" s="795"/>
      <c r="F168" s="795"/>
      <c r="G168" s="795"/>
      <c r="H168" s="795"/>
      <c r="I168" s="794"/>
      <c r="J168" s="794"/>
      <c r="K168" s="794"/>
      <c r="L168" s="794"/>
      <c r="M168" s="794"/>
      <c r="N168" s="794"/>
      <c r="O168" s="794"/>
      <c r="P168" s="794"/>
      <c r="Q168" s="794"/>
      <c r="R168" s="794"/>
      <c r="S168" s="794"/>
      <c r="T168" s="794"/>
      <c r="U168" s="794"/>
      <c r="V168" s="794"/>
      <c r="W168" s="794"/>
      <c r="X168" s="794"/>
      <c r="Y168" s="794"/>
      <c r="Z168" s="794"/>
      <c r="AA168" s="794"/>
      <c r="AB168" s="794"/>
      <c r="AC168" s="794"/>
      <c r="AD168" s="794"/>
      <c r="AE168" s="794"/>
      <c r="AF168" s="794"/>
      <c r="AG168" s="773"/>
      <c r="AH168" s="773"/>
      <c r="AI168" s="773"/>
      <c r="AJ168" s="773"/>
      <c r="AK168" s="773"/>
      <c r="AL168" s="773"/>
      <c r="AM168" s="773"/>
      <c r="AN168" s="773"/>
      <c r="AO168" s="773"/>
      <c r="AP168" s="773"/>
      <c r="AQ168" s="773"/>
      <c r="AR168" s="773"/>
      <c r="AS168" s="773"/>
      <c r="AT168" s="773"/>
      <c r="AU168" s="773"/>
      <c r="AV168" s="773"/>
      <c r="AW168" s="773"/>
      <c r="AX168" s="773"/>
      <c r="AY168" s="773"/>
      <c r="AZ168" s="773"/>
      <c r="BA168" s="773"/>
      <c r="BB168" s="773"/>
      <c r="BC168" s="773"/>
      <c r="BD168" s="773"/>
      <c r="BE168" s="773"/>
      <c r="BF168" s="773"/>
      <c r="BG168" s="773"/>
      <c r="BH168" s="773"/>
      <c r="BI168" s="773"/>
      <c r="BJ168" s="773"/>
    </row>
    <row r="169" spans="1:62" ht="12.75" x14ac:dyDescent="0.2">
      <c r="A169" s="794"/>
      <c r="B169" s="795"/>
      <c r="C169" s="795"/>
      <c r="D169" s="795"/>
      <c r="E169" s="795"/>
      <c r="F169" s="795"/>
      <c r="G169" s="795"/>
      <c r="H169" s="795"/>
      <c r="I169" s="794"/>
      <c r="J169" s="794"/>
      <c r="K169" s="794"/>
      <c r="L169" s="794"/>
      <c r="M169" s="794"/>
      <c r="N169" s="794"/>
      <c r="O169" s="794"/>
      <c r="P169" s="794"/>
      <c r="Q169" s="794"/>
      <c r="R169" s="794"/>
      <c r="S169" s="794"/>
      <c r="T169" s="794"/>
      <c r="U169" s="794"/>
      <c r="V169" s="794"/>
      <c r="W169" s="794"/>
      <c r="X169" s="794"/>
      <c r="Y169" s="794"/>
      <c r="Z169" s="794"/>
      <c r="AA169" s="794"/>
      <c r="AB169" s="794"/>
      <c r="AC169" s="794"/>
      <c r="AD169" s="794"/>
      <c r="AE169" s="794"/>
      <c r="AF169" s="794"/>
      <c r="AG169" s="773"/>
      <c r="AH169" s="773"/>
      <c r="AI169" s="773"/>
      <c r="AJ169" s="773"/>
      <c r="AK169" s="773"/>
      <c r="AL169" s="773"/>
      <c r="AM169" s="773"/>
      <c r="AN169" s="773"/>
      <c r="AO169" s="773"/>
      <c r="AP169" s="773"/>
      <c r="AQ169" s="773"/>
      <c r="AR169" s="773"/>
      <c r="AS169" s="773"/>
      <c r="AT169" s="773"/>
      <c r="AU169" s="773"/>
      <c r="AV169" s="773"/>
      <c r="AW169" s="773"/>
      <c r="AX169" s="773"/>
      <c r="AY169" s="773"/>
      <c r="AZ169" s="773"/>
      <c r="BA169" s="773"/>
      <c r="BB169" s="773"/>
      <c r="BC169" s="773"/>
      <c r="BD169" s="773"/>
      <c r="BE169" s="773"/>
      <c r="BF169" s="773"/>
      <c r="BG169" s="773"/>
      <c r="BH169" s="773"/>
      <c r="BI169" s="773"/>
      <c r="BJ169" s="773"/>
    </row>
    <row r="170" spans="1:62" ht="12.75" x14ac:dyDescent="0.2">
      <c r="A170" s="794"/>
      <c r="B170" s="795"/>
      <c r="C170" s="795"/>
      <c r="D170" s="795"/>
      <c r="E170" s="795"/>
      <c r="F170" s="795"/>
      <c r="G170" s="795"/>
      <c r="H170" s="795"/>
      <c r="I170" s="794"/>
      <c r="J170" s="794"/>
      <c r="K170" s="794"/>
      <c r="L170" s="794"/>
      <c r="M170" s="794"/>
      <c r="N170" s="794"/>
      <c r="O170" s="794"/>
      <c r="P170" s="794"/>
      <c r="Q170" s="794"/>
      <c r="R170" s="794"/>
      <c r="S170" s="794"/>
      <c r="T170" s="794"/>
      <c r="U170" s="794"/>
      <c r="V170" s="794"/>
      <c r="W170" s="794"/>
      <c r="X170" s="794"/>
      <c r="Y170" s="794"/>
      <c r="Z170" s="794"/>
      <c r="AA170" s="794"/>
      <c r="AB170" s="794"/>
      <c r="AC170" s="794"/>
      <c r="AD170" s="794"/>
      <c r="AE170" s="794"/>
      <c r="AF170" s="794"/>
      <c r="AG170" s="773"/>
      <c r="AH170" s="773"/>
      <c r="AI170" s="773"/>
      <c r="AJ170" s="773"/>
      <c r="AK170" s="773"/>
      <c r="AL170" s="773"/>
      <c r="AM170" s="773"/>
      <c r="AN170" s="773"/>
      <c r="AO170" s="773"/>
      <c r="AP170" s="773"/>
      <c r="AQ170" s="773"/>
      <c r="AR170" s="773"/>
      <c r="AS170" s="773"/>
      <c r="AT170" s="773"/>
      <c r="AU170" s="773"/>
      <c r="AV170" s="773"/>
      <c r="AW170" s="773"/>
      <c r="AX170" s="773"/>
      <c r="AY170" s="773"/>
      <c r="AZ170" s="773"/>
      <c r="BA170" s="773"/>
      <c r="BB170" s="773"/>
      <c r="BC170" s="773"/>
      <c r="BD170" s="773"/>
      <c r="BE170" s="773"/>
      <c r="BF170" s="773"/>
      <c r="BG170" s="773"/>
      <c r="BH170" s="773"/>
      <c r="BI170" s="773"/>
      <c r="BJ170" s="773"/>
    </row>
    <row r="171" spans="1:62" ht="12.75" x14ac:dyDescent="0.2">
      <c r="A171" s="794"/>
      <c r="B171" s="795"/>
      <c r="C171" s="795"/>
      <c r="D171" s="795"/>
      <c r="E171" s="795"/>
      <c r="F171" s="795"/>
      <c r="G171" s="795"/>
      <c r="H171" s="795"/>
      <c r="I171" s="794"/>
      <c r="J171" s="794"/>
      <c r="K171" s="794"/>
      <c r="L171" s="794"/>
      <c r="M171" s="794"/>
      <c r="N171" s="794"/>
      <c r="O171" s="794"/>
      <c r="P171" s="794"/>
      <c r="Q171" s="794"/>
      <c r="R171" s="794"/>
      <c r="S171" s="794"/>
      <c r="T171" s="794"/>
      <c r="U171" s="794"/>
      <c r="V171" s="794"/>
      <c r="W171" s="794"/>
      <c r="X171" s="794"/>
      <c r="Y171" s="794"/>
      <c r="Z171" s="794"/>
      <c r="AA171" s="794"/>
      <c r="AB171" s="794"/>
      <c r="AC171" s="794"/>
      <c r="AD171" s="794"/>
      <c r="AE171" s="794"/>
      <c r="AF171" s="794"/>
      <c r="AG171" s="773"/>
      <c r="AH171" s="773"/>
      <c r="AI171" s="773"/>
      <c r="AJ171" s="773"/>
      <c r="AK171" s="773"/>
      <c r="AL171" s="773"/>
      <c r="AM171" s="773"/>
      <c r="AN171" s="773"/>
      <c r="AO171" s="773"/>
      <c r="AP171" s="773"/>
      <c r="AQ171" s="773"/>
      <c r="AR171" s="773"/>
      <c r="AS171" s="773"/>
      <c r="AT171" s="773"/>
      <c r="AU171" s="773"/>
      <c r="AV171" s="773"/>
      <c r="AW171" s="773"/>
      <c r="AX171" s="773"/>
      <c r="AY171" s="773"/>
      <c r="AZ171" s="773"/>
      <c r="BA171" s="773"/>
      <c r="BB171" s="773"/>
      <c r="BC171" s="773"/>
      <c r="BD171" s="773"/>
      <c r="BE171" s="773"/>
      <c r="BF171" s="773"/>
      <c r="BG171" s="773"/>
      <c r="BH171" s="773"/>
      <c r="BI171" s="773"/>
      <c r="BJ171" s="773"/>
    </row>
    <row r="172" spans="1:62" ht="12.75" x14ac:dyDescent="0.2">
      <c r="A172" s="794"/>
      <c r="B172" s="795"/>
      <c r="C172" s="795"/>
      <c r="D172" s="795"/>
      <c r="E172" s="795"/>
      <c r="F172" s="795"/>
      <c r="G172" s="795"/>
      <c r="H172" s="795"/>
      <c r="I172" s="794"/>
      <c r="J172" s="794"/>
      <c r="K172" s="794"/>
      <c r="L172" s="794"/>
      <c r="M172" s="794"/>
      <c r="N172" s="794"/>
      <c r="O172" s="794"/>
      <c r="P172" s="794"/>
      <c r="Q172" s="794"/>
      <c r="R172" s="794"/>
      <c r="S172" s="794"/>
      <c r="T172" s="794"/>
      <c r="U172" s="794"/>
      <c r="V172" s="794"/>
      <c r="W172" s="794"/>
      <c r="X172" s="794"/>
      <c r="Y172" s="794"/>
      <c r="Z172" s="794"/>
      <c r="AA172" s="794"/>
      <c r="AB172" s="794"/>
      <c r="AC172" s="794"/>
      <c r="AD172" s="794"/>
      <c r="AE172" s="794"/>
      <c r="AF172" s="794"/>
      <c r="AG172" s="773"/>
      <c r="AH172" s="773"/>
      <c r="AI172" s="773"/>
      <c r="AJ172" s="773"/>
      <c r="AK172" s="773"/>
      <c r="AL172" s="773"/>
      <c r="AM172" s="773"/>
      <c r="AN172" s="773"/>
      <c r="AO172" s="773"/>
      <c r="AP172" s="773"/>
      <c r="AQ172" s="773"/>
      <c r="AR172" s="773"/>
      <c r="AS172" s="773"/>
      <c r="AT172" s="773"/>
      <c r="AU172" s="773"/>
      <c r="AV172" s="773"/>
      <c r="AW172" s="773"/>
      <c r="AX172" s="773"/>
      <c r="AY172" s="773"/>
      <c r="AZ172" s="773"/>
      <c r="BA172" s="773"/>
      <c r="BB172" s="773"/>
      <c r="BC172" s="773"/>
      <c r="BD172" s="773"/>
      <c r="BE172" s="773"/>
      <c r="BF172" s="773"/>
      <c r="BG172" s="773"/>
      <c r="BH172" s="773"/>
      <c r="BI172" s="773"/>
      <c r="BJ172" s="773"/>
    </row>
    <row r="173" spans="1:62" ht="12.75" x14ac:dyDescent="0.2">
      <c r="A173" s="794"/>
      <c r="B173" s="795"/>
      <c r="C173" s="795"/>
      <c r="D173" s="795"/>
      <c r="E173" s="795"/>
      <c r="F173" s="795"/>
      <c r="G173" s="795"/>
      <c r="H173" s="795"/>
      <c r="I173" s="794"/>
      <c r="J173" s="794"/>
      <c r="K173" s="794"/>
      <c r="L173" s="794"/>
      <c r="M173" s="794"/>
      <c r="N173" s="794"/>
      <c r="O173" s="794"/>
      <c r="P173" s="794"/>
      <c r="Q173" s="794"/>
      <c r="R173" s="794"/>
      <c r="S173" s="794"/>
      <c r="T173" s="794"/>
      <c r="U173" s="794"/>
      <c r="V173" s="794"/>
      <c r="W173" s="794"/>
      <c r="X173" s="794"/>
      <c r="Y173" s="794"/>
      <c r="Z173" s="794"/>
      <c r="AA173" s="794"/>
      <c r="AB173" s="794"/>
      <c r="AC173" s="794"/>
      <c r="AD173" s="794"/>
      <c r="AE173" s="794"/>
      <c r="AF173" s="794"/>
      <c r="AG173" s="773"/>
      <c r="AH173" s="773"/>
      <c r="AI173" s="773"/>
      <c r="AJ173" s="773"/>
      <c r="AK173" s="773"/>
      <c r="AL173" s="773"/>
      <c r="AM173" s="773"/>
      <c r="AN173" s="773"/>
      <c r="AO173" s="773"/>
      <c r="AP173" s="773"/>
      <c r="AQ173" s="773"/>
      <c r="AR173" s="773"/>
      <c r="AS173" s="773"/>
      <c r="AT173" s="773"/>
      <c r="AU173" s="773"/>
      <c r="AV173" s="773"/>
      <c r="AW173" s="773"/>
      <c r="AX173" s="773"/>
      <c r="AY173" s="773"/>
      <c r="AZ173" s="773"/>
      <c r="BA173" s="773"/>
      <c r="BB173" s="773"/>
      <c r="BC173" s="773"/>
      <c r="BD173" s="773"/>
      <c r="BE173" s="773"/>
      <c r="BF173" s="773"/>
      <c r="BG173" s="773"/>
      <c r="BH173" s="773"/>
      <c r="BI173" s="773"/>
      <c r="BJ173" s="773"/>
    </row>
    <row r="174" spans="1:62" ht="12.75" x14ac:dyDescent="0.2">
      <c r="A174" s="794"/>
      <c r="B174" s="795"/>
      <c r="C174" s="795"/>
      <c r="D174" s="795"/>
      <c r="E174" s="795"/>
      <c r="F174" s="795"/>
      <c r="G174" s="795"/>
      <c r="H174" s="795"/>
      <c r="I174" s="794"/>
      <c r="J174" s="794"/>
      <c r="K174" s="794"/>
      <c r="L174" s="794"/>
      <c r="M174" s="794"/>
      <c r="N174" s="794"/>
      <c r="O174" s="794"/>
      <c r="P174" s="794"/>
      <c r="Q174" s="794"/>
      <c r="R174" s="794"/>
      <c r="S174" s="794"/>
      <c r="T174" s="794"/>
      <c r="U174" s="794"/>
      <c r="V174" s="794"/>
      <c r="W174" s="794"/>
      <c r="X174" s="794"/>
      <c r="Y174" s="794"/>
      <c r="Z174" s="794"/>
      <c r="AA174" s="794"/>
      <c r="AB174" s="794"/>
      <c r="AC174" s="794"/>
      <c r="AD174" s="794"/>
      <c r="AE174" s="794"/>
      <c r="AF174" s="794"/>
      <c r="AG174" s="773"/>
      <c r="AH174" s="773"/>
      <c r="AI174" s="773"/>
      <c r="AJ174" s="773"/>
      <c r="AK174" s="773"/>
      <c r="AL174" s="773"/>
      <c r="AM174" s="773"/>
      <c r="AN174" s="773"/>
      <c r="AO174" s="773"/>
      <c r="AP174" s="773"/>
      <c r="AQ174" s="773"/>
      <c r="AR174" s="773"/>
      <c r="AS174" s="773"/>
      <c r="AT174" s="773"/>
      <c r="AU174" s="773"/>
      <c r="AV174" s="773"/>
      <c r="AW174" s="773"/>
      <c r="AX174" s="773"/>
      <c r="AY174" s="773"/>
      <c r="AZ174" s="773"/>
      <c r="BA174" s="773"/>
      <c r="BB174" s="773"/>
      <c r="BC174" s="773"/>
      <c r="BD174" s="773"/>
      <c r="BE174" s="773"/>
      <c r="BF174" s="773"/>
      <c r="BG174" s="773"/>
      <c r="BH174" s="773"/>
      <c r="BI174" s="773"/>
      <c r="BJ174" s="773"/>
    </row>
    <row r="175" spans="1:62" ht="12.75" x14ac:dyDescent="0.2">
      <c r="A175" s="794"/>
      <c r="B175" s="795"/>
      <c r="C175" s="795"/>
      <c r="D175" s="795"/>
      <c r="E175" s="795"/>
      <c r="F175" s="795"/>
      <c r="G175" s="795"/>
      <c r="H175" s="795"/>
      <c r="I175" s="794"/>
      <c r="J175" s="794"/>
      <c r="K175" s="794"/>
      <c r="L175" s="794"/>
      <c r="M175" s="794"/>
      <c r="N175" s="794"/>
      <c r="O175" s="794"/>
      <c r="P175" s="794"/>
      <c r="Q175" s="794"/>
      <c r="R175" s="794"/>
      <c r="S175" s="794"/>
      <c r="T175" s="794"/>
      <c r="U175" s="794"/>
      <c r="V175" s="794"/>
      <c r="W175" s="794"/>
      <c r="X175" s="794"/>
      <c r="Y175" s="794"/>
      <c r="Z175" s="794"/>
      <c r="AA175" s="794"/>
      <c r="AB175" s="794"/>
      <c r="AC175" s="794"/>
      <c r="AD175" s="794"/>
      <c r="AE175" s="794"/>
      <c r="AF175" s="794"/>
      <c r="AG175" s="773"/>
      <c r="AH175" s="773"/>
      <c r="AI175" s="773"/>
      <c r="AJ175" s="773"/>
      <c r="AK175" s="773"/>
      <c r="AL175" s="773"/>
      <c r="AM175" s="773"/>
      <c r="AN175" s="773"/>
      <c r="AO175" s="773"/>
      <c r="AP175" s="773"/>
      <c r="AQ175" s="773"/>
      <c r="AR175" s="773"/>
      <c r="AS175" s="773"/>
      <c r="AT175" s="773"/>
      <c r="AU175" s="773"/>
      <c r="AV175" s="773"/>
      <c r="AW175" s="773"/>
      <c r="AX175" s="773"/>
      <c r="AY175" s="773"/>
      <c r="AZ175" s="773"/>
      <c r="BA175" s="773"/>
      <c r="BB175" s="773"/>
      <c r="BC175" s="773"/>
      <c r="BD175" s="773"/>
      <c r="BE175" s="773"/>
      <c r="BF175" s="773"/>
      <c r="BG175" s="773"/>
      <c r="BH175" s="773"/>
      <c r="BI175" s="773"/>
      <c r="BJ175" s="773"/>
    </row>
    <row r="176" spans="1:62" ht="12.75" x14ac:dyDescent="0.2">
      <c r="A176" s="1020" t="s">
        <v>1607</v>
      </c>
      <c r="B176" s="837"/>
      <c r="C176" s="837"/>
      <c r="D176" s="837"/>
      <c r="E176" s="837"/>
      <c r="F176" s="837"/>
      <c r="G176" s="837"/>
      <c r="H176" s="837"/>
      <c r="I176" s="837"/>
      <c r="J176" s="837"/>
      <c r="K176" s="837"/>
      <c r="L176" s="837"/>
      <c r="M176" s="837"/>
      <c r="N176" s="837"/>
      <c r="O176" s="837"/>
      <c r="P176" s="837"/>
      <c r="Q176" s="837"/>
      <c r="R176" s="837"/>
      <c r="S176" s="837"/>
      <c r="T176" s="837"/>
      <c r="U176" s="837"/>
      <c r="V176" s="837"/>
      <c r="W176" s="837"/>
      <c r="X176" s="837"/>
      <c r="Y176" s="837"/>
      <c r="Z176" s="837"/>
      <c r="AA176" s="837"/>
      <c r="AB176" s="837"/>
      <c r="AC176" s="837"/>
      <c r="AD176" s="837"/>
      <c r="AE176" s="837"/>
      <c r="AF176" s="794"/>
      <c r="AG176" s="773"/>
      <c r="AH176" s="773"/>
      <c r="AI176" s="773"/>
      <c r="AJ176" s="773"/>
      <c r="AK176" s="773"/>
      <c r="AL176" s="773"/>
      <c r="AM176" s="773"/>
      <c r="AN176" s="773"/>
      <c r="AO176" s="773"/>
      <c r="AP176" s="773"/>
      <c r="AQ176" s="773"/>
      <c r="AR176" s="773"/>
      <c r="AS176" s="773"/>
      <c r="AT176" s="773"/>
      <c r="AU176" s="773"/>
      <c r="AV176" s="773"/>
      <c r="AW176" s="773"/>
      <c r="AX176" s="773"/>
      <c r="AY176" s="773"/>
      <c r="AZ176" s="773"/>
      <c r="BA176" s="773"/>
      <c r="BB176" s="773"/>
      <c r="BC176" s="773"/>
      <c r="BD176" s="773"/>
      <c r="BE176" s="773"/>
      <c r="BF176" s="773"/>
      <c r="BG176" s="773"/>
      <c r="BH176" s="773"/>
      <c r="BI176" s="773"/>
      <c r="BJ176" s="773"/>
    </row>
    <row r="177" spans="1:62" ht="12.75" x14ac:dyDescent="0.2">
      <c r="A177" s="837"/>
      <c r="B177" s="837"/>
      <c r="C177" s="837"/>
      <c r="D177" s="837"/>
      <c r="E177" s="837"/>
      <c r="F177" s="837"/>
      <c r="G177" s="837"/>
      <c r="H177" s="837"/>
      <c r="I177" s="837"/>
      <c r="J177" s="837"/>
      <c r="K177" s="837"/>
      <c r="L177" s="837"/>
      <c r="M177" s="837"/>
      <c r="N177" s="837"/>
      <c r="O177" s="837"/>
      <c r="P177" s="837"/>
      <c r="Q177" s="837"/>
      <c r="R177" s="837"/>
      <c r="S177" s="837"/>
      <c r="T177" s="837"/>
      <c r="U177" s="837"/>
      <c r="V177" s="837"/>
      <c r="W177" s="837"/>
      <c r="X177" s="837"/>
      <c r="Y177" s="837"/>
      <c r="Z177" s="837"/>
      <c r="AA177" s="837"/>
      <c r="AB177" s="837"/>
      <c r="AC177" s="837"/>
      <c r="AD177" s="837"/>
      <c r="AE177" s="837"/>
      <c r="AF177" s="794"/>
      <c r="AG177" s="773"/>
      <c r="AH177" s="773"/>
      <c r="AI177" s="773"/>
      <c r="AJ177" s="773"/>
      <c r="AK177" s="773"/>
      <c r="AL177" s="773"/>
      <c r="AM177" s="773"/>
      <c r="AN177" s="773"/>
      <c r="AO177" s="773"/>
      <c r="AP177" s="773"/>
      <c r="AQ177" s="773"/>
      <c r="AR177" s="773"/>
      <c r="AS177" s="773"/>
      <c r="AT177" s="773"/>
      <c r="AU177" s="773"/>
      <c r="AV177" s="773"/>
      <c r="AW177" s="773"/>
      <c r="AX177" s="773"/>
      <c r="AY177" s="773"/>
      <c r="AZ177" s="773"/>
      <c r="BA177" s="773"/>
      <c r="BB177" s="773"/>
      <c r="BC177" s="773"/>
      <c r="BD177" s="773"/>
      <c r="BE177" s="773"/>
      <c r="BF177" s="773"/>
      <c r="BG177" s="773"/>
      <c r="BH177" s="773"/>
      <c r="BI177" s="773"/>
      <c r="BJ177" s="773"/>
    </row>
    <row r="178" spans="1:62" ht="12.75" x14ac:dyDescent="0.2">
      <c r="A178" s="794"/>
      <c r="B178" s="795"/>
      <c r="C178" s="795"/>
      <c r="D178" s="795"/>
      <c r="E178" s="795"/>
      <c r="F178" s="795"/>
      <c r="G178" s="795"/>
      <c r="H178" s="795"/>
      <c r="I178" s="794"/>
      <c r="J178" s="794"/>
      <c r="K178" s="794"/>
      <c r="L178" s="794"/>
      <c r="M178" s="794"/>
      <c r="N178" s="794"/>
      <c r="O178" s="794"/>
      <c r="P178" s="794"/>
      <c r="Q178" s="794"/>
      <c r="R178" s="794"/>
      <c r="S178" s="794"/>
      <c r="T178" s="794"/>
      <c r="U178" s="794"/>
      <c r="V178" s="794"/>
      <c r="W178" s="794"/>
      <c r="X178" s="794"/>
      <c r="Y178" s="794"/>
      <c r="Z178" s="794"/>
      <c r="AA178" s="794"/>
      <c r="AB178" s="794"/>
      <c r="AC178" s="794"/>
      <c r="AD178" s="794"/>
      <c r="AE178" s="794"/>
      <c r="AF178" s="794"/>
      <c r="AG178" s="773"/>
      <c r="AH178" s="773"/>
      <c r="AI178" s="773"/>
      <c r="AJ178" s="773"/>
      <c r="AK178" s="773"/>
      <c r="AL178" s="773"/>
      <c r="AM178" s="773"/>
      <c r="AN178" s="773"/>
      <c r="AO178" s="773"/>
      <c r="AP178" s="773"/>
      <c r="AQ178" s="773"/>
      <c r="AR178" s="773"/>
      <c r="AS178" s="773"/>
      <c r="AT178" s="773"/>
      <c r="AU178" s="773"/>
      <c r="AV178" s="773"/>
      <c r="AW178" s="773"/>
      <c r="AX178" s="773"/>
      <c r="AY178" s="773"/>
      <c r="AZ178" s="773"/>
      <c r="BA178" s="773"/>
      <c r="BB178" s="773"/>
      <c r="BC178" s="773"/>
      <c r="BD178" s="773"/>
      <c r="BE178" s="773"/>
      <c r="BF178" s="773"/>
      <c r="BG178" s="773"/>
      <c r="BH178" s="773"/>
      <c r="BI178" s="773"/>
      <c r="BJ178" s="773"/>
    </row>
    <row r="179" spans="1:62" ht="12.75" x14ac:dyDescent="0.2">
      <c r="A179" s="794"/>
      <c r="B179" s="795"/>
      <c r="C179" s="795"/>
      <c r="D179" s="795"/>
      <c r="E179" s="795"/>
      <c r="F179" s="795"/>
      <c r="G179" s="795"/>
      <c r="H179" s="795"/>
      <c r="I179" s="794"/>
      <c r="J179" s="794"/>
      <c r="K179" s="794"/>
      <c r="L179" s="794"/>
      <c r="M179" s="794"/>
      <c r="N179" s="794"/>
      <c r="O179" s="794"/>
      <c r="P179" s="794"/>
      <c r="Q179" s="794"/>
      <c r="R179" s="794"/>
      <c r="S179" s="794"/>
      <c r="T179" s="794"/>
      <c r="U179" s="794"/>
      <c r="V179" s="794"/>
      <c r="W179" s="794"/>
      <c r="X179" s="794"/>
      <c r="Y179" s="794"/>
      <c r="Z179" s="794"/>
      <c r="AA179" s="794"/>
      <c r="AB179" s="794"/>
      <c r="AC179" s="794"/>
      <c r="AD179" s="794"/>
      <c r="AE179" s="794"/>
      <c r="AF179" s="794"/>
      <c r="AG179" s="773"/>
      <c r="AH179" s="773"/>
      <c r="AI179" s="773"/>
      <c r="AJ179" s="773"/>
      <c r="AK179" s="773"/>
      <c r="AL179" s="773"/>
      <c r="AM179" s="773"/>
      <c r="AN179" s="773"/>
      <c r="AO179" s="773"/>
      <c r="AP179" s="773"/>
      <c r="AQ179" s="773"/>
      <c r="AR179" s="773"/>
      <c r="AS179" s="773"/>
      <c r="AT179" s="773"/>
      <c r="AU179" s="773"/>
      <c r="AV179" s="773"/>
      <c r="AW179" s="773"/>
      <c r="AX179" s="773"/>
      <c r="AY179" s="773"/>
      <c r="AZ179" s="773"/>
      <c r="BA179" s="773"/>
      <c r="BB179" s="773"/>
      <c r="BC179" s="773"/>
      <c r="BD179" s="773"/>
      <c r="BE179" s="773"/>
      <c r="BF179" s="773"/>
      <c r="BG179" s="773"/>
      <c r="BH179" s="773"/>
      <c r="BI179" s="773"/>
      <c r="BJ179" s="773"/>
    </row>
    <row r="180" spans="1:62" ht="12.75" x14ac:dyDescent="0.2">
      <c r="A180" s="794"/>
      <c r="B180" s="795"/>
      <c r="C180" s="795"/>
      <c r="D180" s="795"/>
      <c r="E180" s="795"/>
      <c r="F180" s="795"/>
      <c r="G180" s="795"/>
      <c r="H180" s="795"/>
      <c r="I180" s="794"/>
      <c r="J180" s="794"/>
      <c r="K180" s="794"/>
      <c r="L180" s="794"/>
      <c r="M180" s="794"/>
      <c r="N180" s="794"/>
      <c r="O180" s="794"/>
      <c r="P180" s="794"/>
      <c r="Q180" s="794"/>
      <c r="R180" s="794"/>
      <c r="S180" s="794"/>
      <c r="T180" s="794"/>
      <c r="U180" s="794"/>
      <c r="V180" s="794"/>
      <c r="W180" s="794"/>
      <c r="X180" s="794"/>
      <c r="Y180" s="794"/>
      <c r="Z180" s="794"/>
      <c r="AA180" s="794"/>
      <c r="AB180" s="794"/>
      <c r="AC180" s="794"/>
      <c r="AD180" s="794"/>
      <c r="AE180" s="794"/>
      <c r="AF180" s="794"/>
      <c r="AG180" s="773"/>
      <c r="AH180" s="773"/>
      <c r="AI180" s="773"/>
      <c r="AJ180" s="773"/>
      <c r="AK180" s="773"/>
      <c r="AL180" s="773"/>
      <c r="AM180" s="773"/>
      <c r="AN180" s="773"/>
      <c r="AO180" s="773"/>
      <c r="AP180" s="773"/>
      <c r="AQ180" s="773"/>
      <c r="AR180" s="773"/>
      <c r="AS180" s="773"/>
      <c r="AT180" s="773"/>
      <c r="AU180" s="773"/>
      <c r="AV180" s="773"/>
      <c r="AW180" s="773"/>
      <c r="AX180" s="773"/>
      <c r="AY180" s="773"/>
      <c r="AZ180" s="773"/>
      <c r="BA180" s="773"/>
      <c r="BB180" s="773"/>
      <c r="BC180" s="773"/>
      <c r="BD180" s="773"/>
      <c r="BE180" s="773"/>
      <c r="BF180" s="773"/>
      <c r="BG180" s="773"/>
      <c r="BH180" s="773"/>
      <c r="BI180" s="773"/>
      <c r="BJ180" s="773"/>
    </row>
    <row r="181" spans="1:62" ht="12.75" x14ac:dyDescent="0.2">
      <c r="A181" s="794"/>
      <c r="B181" s="795"/>
      <c r="C181" s="795"/>
      <c r="D181" s="795"/>
      <c r="E181" s="795"/>
      <c r="F181" s="795"/>
      <c r="G181" s="795"/>
      <c r="H181" s="795"/>
      <c r="I181" s="794"/>
      <c r="J181" s="794"/>
      <c r="K181" s="794"/>
      <c r="L181" s="794"/>
      <c r="M181" s="794"/>
      <c r="N181" s="794"/>
      <c r="O181" s="794"/>
      <c r="P181" s="794"/>
      <c r="Q181" s="794"/>
      <c r="R181" s="794"/>
      <c r="S181" s="794"/>
      <c r="T181" s="794"/>
      <c r="U181" s="794"/>
      <c r="V181" s="794"/>
      <c r="W181" s="794"/>
      <c r="X181" s="794"/>
      <c r="Y181" s="794"/>
      <c r="Z181" s="794"/>
      <c r="AA181" s="794"/>
      <c r="AB181" s="794"/>
      <c r="AC181" s="794"/>
      <c r="AD181" s="794"/>
      <c r="AE181" s="794"/>
      <c r="AF181" s="794"/>
      <c r="AG181" s="773"/>
      <c r="AH181" s="773"/>
      <c r="AI181" s="773"/>
      <c r="AJ181" s="773"/>
      <c r="AK181" s="773"/>
      <c r="AL181" s="773"/>
      <c r="AM181" s="773"/>
      <c r="AN181" s="773"/>
      <c r="AO181" s="773"/>
      <c r="AP181" s="773"/>
      <c r="AQ181" s="773"/>
      <c r="AR181" s="773"/>
      <c r="AS181" s="773"/>
      <c r="AT181" s="773"/>
      <c r="AU181" s="773"/>
      <c r="AV181" s="773"/>
      <c r="AW181" s="773"/>
      <c r="AX181" s="773"/>
      <c r="AY181" s="773"/>
      <c r="AZ181" s="773"/>
      <c r="BA181" s="773"/>
      <c r="BB181" s="773"/>
      <c r="BC181" s="773"/>
      <c r="BD181" s="773"/>
      <c r="BE181" s="773"/>
      <c r="BF181" s="773"/>
      <c r="BG181" s="773"/>
      <c r="BH181" s="773"/>
      <c r="BI181" s="773"/>
      <c r="BJ181" s="773"/>
    </row>
    <row r="182" spans="1:62" ht="12.75" x14ac:dyDescent="0.2">
      <c r="A182" s="794"/>
      <c r="B182" s="795"/>
      <c r="C182" s="795"/>
      <c r="D182" s="795"/>
      <c r="E182" s="795"/>
      <c r="F182" s="795"/>
      <c r="G182" s="795"/>
      <c r="H182" s="795"/>
      <c r="I182" s="794"/>
      <c r="J182" s="794"/>
      <c r="K182" s="794"/>
      <c r="L182" s="794"/>
      <c r="M182" s="794"/>
      <c r="N182" s="794"/>
      <c r="O182" s="794"/>
      <c r="P182" s="794"/>
      <c r="Q182" s="794"/>
      <c r="R182" s="794"/>
      <c r="S182" s="794"/>
      <c r="T182" s="794"/>
      <c r="U182" s="794"/>
      <c r="V182" s="794"/>
      <c r="W182" s="794"/>
      <c r="X182" s="794"/>
      <c r="Y182" s="794"/>
      <c r="Z182" s="794"/>
      <c r="AA182" s="794"/>
      <c r="AB182" s="794"/>
      <c r="AC182" s="794"/>
      <c r="AD182" s="794"/>
      <c r="AE182" s="794"/>
      <c r="AF182" s="794"/>
      <c r="AG182" s="773"/>
      <c r="AH182" s="773"/>
      <c r="AI182" s="773"/>
      <c r="AJ182" s="773"/>
      <c r="AK182" s="773"/>
      <c r="AL182" s="773"/>
      <c r="AM182" s="773"/>
      <c r="AN182" s="773"/>
      <c r="AO182" s="773"/>
      <c r="AP182" s="773"/>
      <c r="AQ182" s="773"/>
      <c r="AR182" s="773"/>
      <c r="AS182" s="773"/>
      <c r="AT182" s="773"/>
      <c r="AU182" s="773"/>
      <c r="AV182" s="773"/>
      <c r="AW182" s="773"/>
      <c r="AX182" s="773"/>
      <c r="AY182" s="773"/>
      <c r="AZ182" s="773"/>
      <c r="BA182" s="773"/>
      <c r="BB182" s="773"/>
      <c r="BC182" s="773"/>
      <c r="BD182" s="773"/>
      <c r="BE182" s="773"/>
      <c r="BF182" s="773"/>
      <c r="BG182" s="773"/>
      <c r="BH182" s="773"/>
      <c r="BI182" s="773"/>
      <c r="BJ182" s="773"/>
    </row>
    <row r="183" spans="1:62" ht="12.75" x14ac:dyDescent="0.2">
      <c r="A183" s="1020" t="s">
        <v>1608</v>
      </c>
      <c r="B183" s="837"/>
      <c r="C183" s="837"/>
      <c r="D183" s="837"/>
      <c r="E183" s="837"/>
      <c r="F183" s="837"/>
      <c r="G183" s="837"/>
      <c r="H183" s="837"/>
      <c r="I183" s="837"/>
      <c r="J183" s="837"/>
      <c r="K183" s="837"/>
      <c r="L183" s="837"/>
      <c r="M183" s="837"/>
      <c r="N183" s="837"/>
      <c r="O183" s="837"/>
      <c r="P183" s="837"/>
      <c r="Q183" s="837"/>
      <c r="R183" s="837"/>
      <c r="S183" s="837"/>
      <c r="T183" s="837"/>
      <c r="U183" s="837"/>
      <c r="V183" s="837"/>
      <c r="W183" s="837"/>
      <c r="X183" s="837"/>
      <c r="Y183" s="837"/>
      <c r="Z183" s="837"/>
      <c r="AA183" s="837"/>
      <c r="AB183" s="837"/>
      <c r="AC183" s="837"/>
      <c r="AD183" s="837"/>
      <c r="AE183" s="837"/>
      <c r="AF183" s="794"/>
      <c r="AG183" s="773"/>
      <c r="AH183" s="773"/>
      <c r="AI183" s="773"/>
      <c r="AJ183" s="773"/>
      <c r="AK183" s="773"/>
      <c r="AL183" s="773"/>
      <c r="AM183" s="773"/>
      <c r="AN183" s="773"/>
      <c r="AO183" s="773"/>
      <c r="AP183" s="773"/>
      <c r="AQ183" s="773"/>
      <c r="AR183" s="773"/>
      <c r="AS183" s="773"/>
      <c r="AT183" s="773"/>
      <c r="AU183" s="773"/>
      <c r="AV183" s="773"/>
      <c r="AW183" s="773"/>
      <c r="AX183" s="773"/>
      <c r="AY183" s="773"/>
      <c r="AZ183" s="773"/>
      <c r="BA183" s="773"/>
      <c r="BB183" s="773"/>
      <c r="BC183" s="773"/>
      <c r="BD183" s="773"/>
      <c r="BE183" s="773"/>
      <c r="BF183" s="773"/>
      <c r="BG183" s="773"/>
      <c r="BH183" s="773"/>
      <c r="BI183" s="773"/>
      <c r="BJ183" s="773"/>
    </row>
    <row r="184" spans="1:62" ht="12.75" x14ac:dyDescent="0.2">
      <c r="A184" s="837"/>
      <c r="B184" s="837"/>
      <c r="C184" s="837"/>
      <c r="D184" s="837"/>
      <c r="E184" s="837"/>
      <c r="F184" s="837"/>
      <c r="G184" s="837"/>
      <c r="H184" s="837"/>
      <c r="I184" s="837"/>
      <c r="J184" s="837"/>
      <c r="K184" s="837"/>
      <c r="L184" s="837"/>
      <c r="M184" s="837"/>
      <c r="N184" s="837"/>
      <c r="O184" s="837"/>
      <c r="P184" s="837"/>
      <c r="Q184" s="837"/>
      <c r="R184" s="837"/>
      <c r="S184" s="837"/>
      <c r="T184" s="837"/>
      <c r="U184" s="837"/>
      <c r="V184" s="837"/>
      <c r="W184" s="837"/>
      <c r="X184" s="837"/>
      <c r="Y184" s="837"/>
      <c r="Z184" s="837"/>
      <c r="AA184" s="837"/>
      <c r="AB184" s="837"/>
      <c r="AC184" s="837"/>
      <c r="AD184" s="837"/>
      <c r="AE184" s="837"/>
      <c r="AF184" s="794"/>
      <c r="AG184" s="773"/>
      <c r="AH184" s="773"/>
      <c r="AI184" s="773"/>
      <c r="AJ184" s="773"/>
      <c r="AK184" s="773"/>
      <c r="AL184" s="773"/>
      <c r="AM184" s="773"/>
      <c r="AN184" s="773"/>
      <c r="AO184" s="773"/>
      <c r="AP184" s="773"/>
      <c r="AQ184" s="773"/>
      <c r="AR184" s="773"/>
      <c r="AS184" s="773"/>
      <c r="AT184" s="773"/>
      <c r="AU184" s="773"/>
      <c r="AV184" s="773"/>
      <c r="AW184" s="773"/>
      <c r="AX184" s="773"/>
      <c r="AY184" s="773"/>
      <c r="AZ184" s="773"/>
      <c r="BA184" s="773"/>
      <c r="BB184" s="773"/>
      <c r="BC184" s="773"/>
      <c r="BD184" s="773"/>
      <c r="BE184" s="773"/>
      <c r="BF184" s="773"/>
      <c r="BG184" s="773"/>
      <c r="BH184" s="773"/>
      <c r="BI184" s="773"/>
      <c r="BJ184" s="773"/>
    </row>
    <row r="185" spans="1:62" ht="12.75" x14ac:dyDescent="0.2">
      <c r="A185" s="794"/>
      <c r="B185" s="795"/>
      <c r="C185" s="795"/>
      <c r="D185" s="795"/>
      <c r="E185" s="795"/>
      <c r="F185" s="795"/>
      <c r="G185" s="795"/>
      <c r="H185" s="795"/>
      <c r="I185" s="794"/>
      <c r="J185" s="794"/>
      <c r="K185" s="794"/>
      <c r="L185" s="794"/>
      <c r="M185" s="794"/>
      <c r="N185" s="794"/>
      <c r="O185" s="794"/>
      <c r="P185" s="794"/>
      <c r="Q185" s="794"/>
      <c r="R185" s="794"/>
      <c r="S185" s="794"/>
      <c r="T185" s="794"/>
      <c r="U185" s="794"/>
      <c r="V185" s="794"/>
      <c r="W185" s="794"/>
      <c r="X185" s="794"/>
      <c r="Y185" s="794"/>
      <c r="Z185" s="794"/>
      <c r="AA185" s="794"/>
      <c r="AB185" s="794"/>
      <c r="AC185" s="794"/>
      <c r="AD185" s="794"/>
      <c r="AE185" s="794"/>
      <c r="AF185" s="794"/>
      <c r="AG185" s="773"/>
      <c r="AH185" s="773"/>
      <c r="AI185" s="773"/>
      <c r="AJ185" s="773"/>
      <c r="AK185" s="773"/>
      <c r="AL185" s="773"/>
      <c r="AM185" s="773"/>
      <c r="AN185" s="773"/>
      <c r="AO185" s="773"/>
      <c r="AP185" s="773"/>
      <c r="AQ185" s="773"/>
      <c r="AR185" s="773"/>
      <c r="AS185" s="773"/>
      <c r="AT185" s="773"/>
      <c r="AU185" s="773"/>
      <c r="AV185" s="773"/>
      <c r="AW185" s="773"/>
      <c r="AX185" s="773"/>
      <c r="AY185" s="773"/>
      <c r="AZ185" s="773"/>
      <c r="BA185" s="773"/>
      <c r="BB185" s="773"/>
      <c r="BC185" s="773"/>
      <c r="BD185" s="773"/>
      <c r="BE185" s="773"/>
      <c r="BF185" s="773"/>
      <c r="BG185" s="773"/>
      <c r="BH185" s="773"/>
      <c r="BI185" s="773"/>
      <c r="BJ185" s="773"/>
    </row>
    <row r="186" spans="1:62" ht="12.75" x14ac:dyDescent="0.2">
      <c r="A186" s="794"/>
      <c r="B186" s="795"/>
      <c r="C186" s="795"/>
      <c r="D186" s="795"/>
      <c r="E186" s="795"/>
      <c r="F186" s="795"/>
      <c r="G186" s="795"/>
      <c r="H186" s="795"/>
      <c r="I186" s="794"/>
      <c r="J186" s="794"/>
      <c r="K186" s="794"/>
      <c r="L186" s="794"/>
      <c r="M186" s="794"/>
      <c r="N186" s="794"/>
      <c r="O186" s="794"/>
      <c r="P186" s="794"/>
      <c r="Q186" s="794"/>
      <c r="R186" s="794"/>
      <c r="S186" s="794"/>
      <c r="T186" s="794"/>
      <c r="U186" s="794"/>
      <c r="V186" s="794"/>
      <c r="W186" s="794"/>
      <c r="X186" s="794"/>
      <c r="Y186" s="794"/>
      <c r="Z186" s="794"/>
      <c r="AA186" s="794"/>
      <c r="AB186" s="794"/>
      <c r="AC186" s="794"/>
      <c r="AD186" s="794"/>
      <c r="AE186" s="794"/>
      <c r="AF186" s="794"/>
      <c r="AG186" s="773"/>
      <c r="AH186" s="773"/>
      <c r="AI186" s="773"/>
      <c r="AJ186" s="773"/>
      <c r="AK186" s="773"/>
      <c r="AL186" s="773"/>
      <c r="AM186" s="773"/>
      <c r="AN186" s="773"/>
      <c r="AO186" s="773"/>
      <c r="AP186" s="773"/>
      <c r="AQ186" s="773"/>
      <c r="AR186" s="773"/>
      <c r="AS186" s="773"/>
      <c r="AT186" s="773"/>
      <c r="AU186" s="773"/>
      <c r="AV186" s="773"/>
      <c r="AW186" s="773"/>
      <c r="AX186" s="773"/>
      <c r="AY186" s="773"/>
      <c r="AZ186" s="773"/>
      <c r="BA186" s="773"/>
      <c r="BB186" s="773"/>
      <c r="BC186" s="773"/>
      <c r="BD186" s="773"/>
      <c r="BE186" s="773"/>
      <c r="BF186" s="773"/>
      <c r="BG186" s="773"/>
      <c r="BH186" s="773"/>
      <c r="BI186" s="773"/>
      <c r="BJ186" s="773"/>
    </row>
    <row r="187" spans="1:62" ht="12.75" x14ac:dyDescent="0.2">
      <c r="A187" s="794"/>
      <c r="B187" s="795"/>
      <c r="C187" s="795"/>
      <c r="D187" s="795"/>
      <c r="E187" s="795"/>
      <c r="F187" s="795"/>
      <c r="G187" s="795"/>
      <c r="H187" s="795"/>
      <c r="I187" s="794"/>
      <c r="J187" s="794"/>
      <c r="K187" s="794"/>
      <c r="L187" s="794"/>
      <c r="M187" s="794"/>
      <c r="N187" s="794"/>
      <c r="O187" s="794"/>
      <c r="P187" s="794"/>
      <c r="Q187" s="794"/>
      <c r="R187" s="794"/>
      <c r="S187" s="794"/>
      <c r="T187" s="794"/>
      <c r="U187" s="794"/>
      <c r="V187" s="794"/>
      <c r="W187" s="794"/>
      <c r="X187" s="794"/>
      <c r="Y187" s="794"/>
      <c r="Z187" s="794"/>
      <c r="AA187" s="794"/>
      <c r="AB187" s="794"/>
      <c r="AC187" s="794"/>
      <c r="AD187" s="794"/>
      <c r="AE187" s="794"/>
      <c r="AF187" s="794"/>
      <c r="AG187" s="773"/>
      <c r="AH187" s="773"/>
      <c r="AI187" s="773"/>
      <c r="AJ187" s="773"/>
      <c r="AK187" s="773"/>
      <c r="AL187" s="773"/>
      <c r="AM187" s="773"/>
      <c r="AN187" s="773"/>
      <c r="AO187" s="773"/>
      <c r="AP187" s="773"/>
      <c r="AQ187" s="773"/>
      <c r="AR187" s="773"/>
      <c r="AS187" s="773"/>
      <c r="AT187" s="773"/>
      <c r="AU187" s="773"/>
      <c r="AV187" s="773"/>
      <c r="AW187" s="773"/>
      <c r="AX187" s="773"/>
      <c r="AY187" s="773"/>
      <c r="AZ187" s="773"/>
      <c r="BA187" s="773"/>
      <c r="BB187" s="773"/>
      <c r="BC187" s="773"/>
      <c r="BD187" s="773"/>
      <c r="BE187" s="773"/>
      <c r="BF187" s="773"/>
      <c r="BG187" s="773"/>
      <c r="BH187" s="773"/>
      <c r="BI187" s="773"/>
      <c r="BJ187" s="773"/>
    </row>
    <row r="188" spans="1:62" ht="12.75" x14ac:dyDescent="0.2">
      <c r="A188" s="794"/>
      <c r="B188" s="795"/>
      <c r="C188" s="795"/>
      <c r="D188" s="795"/>
      <c r="E188" s="795"/>
      <c r="F188" s="795"/>
      <c r="G188" s="795"/>
      <c r="H188" s="795"/>
      <c r="I188" s="794"/>
      <c r="J188" s="794"/>
      <c r="K188" s="794"/>
      <c r="L188" s="794"/>
      <c r="M188" s="794"/>
      <c r="N188" s="794"/>
      <c r="O188" s="794"/>
      <c r="P188" s="794"/>
      <c r="Q188" s="794"/>
      <c r="R188" s="794"/>
      <c r="S188" s="794"/>
      <c r="T188" s="794"/>
      <c r="U188" s="794"/>
      <c r="V188" s="794"/>
      <c r="W188" s="794"/>
      <c r="X188" s="794"/>
      <c r="Y188" s="794"/>
      <c r="Z188" s="794"/>
      <c r="AA188" s="794"/>
      <c r="AB188" s="794"/>
      <c r="AC188" s="794"/>
      <c r="AD188" s="794"/>
      <c r="AE188" s="794"/>
      <c r="AF188" s="794"/>
      <c r="AG188" s="773"/>
      <c r="AH188" s="773"/>
      <c r="AI188" s="773"/>
      <c r="AJ188" s="773"/>
      <c r="AK188" s="773"/>
      <c r="AL188" s="773"/>
      <c r="AM188" s="773"/>
      <c r="AN188" s="773"/>
      <c r="AO188" s="773"/>
      <c r="AP188" s="773"/>
      <c r="AQ188" s="773"/>
      <c r="AR188" s="773"/>
      <c r="AS188" s="773"/>
      <c r="AT188" s="773"/>
      <c r="AU188" s="773"/>
      <c r="AV188" s="773"/>
      <c r="AW188" s="773"/>
      <c r="AX188" s="773"/>
      <c r="AY188" s="773"/>
      <c r="AZ188" s="773"/>
      <c r="BA188" s="773"/>
      <c r="BB188" s="773"/>
      <c r="BC188" s="773"/>
      <c r="BD188" s="773"/>
      <c r="BE188" s="773"/>
      <c r="BF188" s="773"/>
      <c r="BG188" s="773"/>
      <c r="BH188" s="773"/>
      <c r="BI188" s="773"/>
      <c r="BJ188" s="773"/>
    </row>
    <row r="189" spans="1:62" ht="12.75" x14ac:dyDescent="0.2">
      <c r="A189" s="794"/>
      <c r="B189" s="795"/>
      <c r="C189" s="795"/>
      <c r="D189" s="795"/>
      <c r="E189" s="795"/>
      <c r="F189" s="795"/>
      <c r="G189" s="795"/>
      <c r="H189" s="795"/>
      <c r="I189" s="794"/>
      <c r="J189" s="794"/>
      <c r="K189" s="794"/>
      <c r="L189" s="794"/>
      <c r="M189" s="794"/>
      <c r="N189" s="794"/>
      <c r="O189" s="794"/>
      <c r="P189" s="794"/>
      <c r="Q189" s="794"/>
      <c r="R189" s="794"/>
      <c r="S189" s="794"/>
      <c r="T189" s="794"/>
      <c r="U189" s="794"/>
      <c r="V189" s="794"/>
      <c r="W189" s="794"/>
      <c r="X189" s="794"/>
      <c r="Y189" s="794"/>
      <c r="Z189" s="794"/>
      <c r="AA189" s="794"/>
      <c r="AB189" s="794"/>
      <c r="AC189" s="794"/>
      <c r="AD189" s="794"/>
      <c r="AE189" s="794"/>
      <c r="AF189" s="794"/>
      <c r="AG189" s="773"/>
      <c r="AH189" s="773"/>
      <c r="AI189" s="773"/>
      <c r="AJ189" s="773"/>
      <c r="AK189" s="773"/>
      <c r="AL189" s="773"/>
      <c r="AM189" s="773"/>
      <c r="AN189" s="773"/>
      <c r="AO189" s="773"/>
      <c r="AP189" s="773"/>
      <c r="AQ189" s="773"/>
      <c r="AR189" s="773"/>
      <c r="AS189" s="773"/>
      <c r="AT189" s="773"/>
      <c r="AU189" s="773"/>
      <c r="AV189" s="773"/>
      <c r="AW189" s="773"/>
      <c r="AX189" s="773"/>
      <c r="AY189" s="773"/>
      <c r="AZ189" s="773"/>
      <c r="BA189" s="773"/>
      <c r="BB189" s="773"/>
      <c r="BC189" s="773"/>
      <c r="BD189" s="773"/>
      <c r="BE189" s="773"/>
      <c r="BF189" s="773"/>
      <c r="BG189" s="773"/>
      <c r="BH189" s="773"/>
      <c r="BI189" s="773"/>
      <c r="BJ189" s="773"/>
    </row>
    <row r="190" spans="1:62" ht="12.75" x14ac:dyDescent="0.2">
      <c r="A190" s="1020" t="s">
        <v>1609</v>
      </c>
      <c r="B190" s="837"/>
      <c r="C190" s="837"/>
      <c r="D190" s="837"/>
      <c r="E190" s="837"/>
      <c r="F190" s="837"/>
      <c r="G190" s="837"/>
      <c r="H190" s="837"/>
      <c r="I190" s="837"/>
      <c r="J190" s="837"/>
      <c r="K190" s="837"/>
      <c r="L190" s="837"/>
      <c r="M190" s="837"/>
      <c r="N190" s="837"/>
      <c r="O190" s="837"/>
      <c r="P190" s="837"/>
      <c r="Q190" s="837"/>
      <c r="R190" s="837"/>
      <c r="S190" s="837"/>
      <c r="T190" s="837"/>
      <c r="U190" s="837"/>
      <c r="V190" s="837"/>
      <c r="W190" s="837"/>
      <c r="X190" s="837"/>
      <c r="Y190" s="837"/>
      <c r="Z190" s="837"/>
      <c r="AA190" s="837"/>
      <c r="AB190" s="837"/>
      <c r="AC190" s="837"/>
      <c r="AD190" s="837"/>
      <c r="AE190" s="837"/>
      <c r="AF190" s="794"/>
      <c r="AG190" s="773"/>
      <c r="AH190" s="773"/>
      <c r="AI190" s="773"/>
      <c r="AJ190" s="773"/>
      <c r="AK190" s="773"/>
      <c r="AL190" s="773"/>
      <c r="AM190" s="773"/>
      <c r="AN190" s="773"/>
      <c r="AO190" s="773"/>
      <c r="AP190" s="773"/>
      <c r="AQ190" s="773"/>
      <c r="AR190" s="773"/>
      <c r="AS190" s="773"/>
      <c r="AT190" s="773"/>
      <c r="AU190" s="773"/>
      <c r="AV190" s="773"/>
      <c r="AW190" s="773"/>
      <c r="AX190" s="773"/>
      <c r="AY190" s="773"/>
      <c r="AZ190" s="773"/>
      <c r="BA190" s="773"/>
      <c r="BB190" s="773"/>
      <c r="BC190" s="773"/>
      <c r="BD190" s="773"/>
      <c r="BE190" s="773"/>
      <c r="BF190" s="773"/>
      <c r="BG190" s="773"/>
      <c r="BH190" s="773"/>
      <c r="BI190" s="773"/>
      <c r="BJ190" s="773"/>
    </row>
    <row r="191" spans="1:62" ht="12.75" x14ac:dyDescent="0.2">
      <c r="A191" s="837"/>
      <c r="B191" s="837"/>
      <c r="C191" s="837"/>
      <c r="D191" s="837"/>
      <c r="E191" s="837"/>
      <c r="F191" s="837"/>
      <c r="G191" s="837"/>
      <c r="H191" s="837"/>
      <c r="I191" s="837"/>
      <c r="J191" s="837"/>
      <c r="K191" s="837"/>
      <c r="L191" s="837"/>
      <c r="M191" s="837"/>
      <c r="N191" s="837"/>
      <c r="O191" s="837"/>
      <c r="P191" s="837"/>
      <c r="Q191" s="837"/>
      <c r="R191" s="837"/>
      <c r="S191" s="837"/>
      <c r="T191" s="837"/>
      <c r="U191" s="837"/>
      <c r="V191" s="837"/>
      <c r="W191" s="837"/>
      <c r="X191" s="837"/>
      <c r="Y191" s="837"/>
      <c r="Z191" s="837"/>
      <c r="AA191" s="837"/>
      <c r="AB191" s="837"/>
      <c r="AC191" s="837"/>
      <c r="AD191" s="837"/>
      <c r="AE191" s="837"/>
      <c r="AF191" s="794"/>
      <c r="AG191" s="773"/>
      <c r="AH191" s="773"/>
      <c r="AI191" s="773"/>
      <c r="AJ191" s="773"/>
      <c r="AK191" s="773"/>
      <c r="AL191" s="773"/>
      <c r="AM191" s="773"/>
      <c r="AN191" s="773"/>
      <c r="AO191" s="773"/>
      <c r="AP191" s="773"/>
      <c r="AQ191" s="773"/>
      <c r="AR191" s="773"/>
      <c r="AS191" s="773"/>
      <c r="AT191" s="773"/>
      <c r="AU191" s="773"/>
      <c r="AV191" s="773"/>
      <c r="AW191" s="773"/>
      <c r="AX191" s="773"/>
      <c r="AY191" s="773"/>
      <c r="AZ191" s="773"/>
      <c r="BA191" s="773"/>
      <c r="BB191" s="773"/>
      <c r="BC191" s="773"/>
      <c r="BD191" s="773"/>
      <c r="BE191" s="773"/>
      <c r="BF191" s="773"/>
      <c r="BG191" s="773"/>
      <c r="BH191" s="773"/>
      <c r="BI191" s="773"/>
      <c r="BJ191" s="773"/>
    </row>
    <row r="192" spans="1:62" ht="12.75" x14ac:dyDescent="0.2">
      <c r="A192" s="794"/>
      <c r="B192" s="794"/>
      <c r="C192" s="794"/>
      <c r="D192" s="795"/>
      <c r="E192" s="795"/>
      <c r="F192" s="795"/>
      <c r="G192" s="795"/>
      <c r="H192" s="795"/>
      <c r="I192" s="794"/>
      <c r="J192" s="794"/>
      <c r="K192" s="794"/>
      <c r="L192" s="794"/>
      <c r="M192" s="794"/>
      <c r="N192" s="794"/>
      <c r="O192" s="794"/>
      <c r="P192" s="794"/>
      <c r="Q192" s="794"/>
      <c r="R192" s="794"/>
      <c r="S192" s="794"/>
      <c r="T192" s="794"/>
      <c r="U192" s="794"/>
      <c r="V192" s="794"/>
      <c r="W192" s="794"/>
      <c r="X192" s="794"/>
      <c r="Y192" s="794"/>
      <c r="Z192" s="794"/>
      <c r="AA192" s="794"/>
      <c r="AB192" s="794"/>
      <c r="AC192" s="794"/>
      <c r="AD192" s="794"/>
      <c r="AE192" s="794"/>
      <c r="AF192" s="794"/>
      <c r="AG192" s="773"/>
      <c r="AH192" s="773"/>
      <c r="AI192" s="773"/>
      <c r="AJ192" s="773"/>
      <c r="AK192" s="773"/>
      <c r="AL192" s="773"/>
      <c r="AM192" s="773"/>
      <c r="AN192" s="773"/>
      <c r="AO192" s="773"/>
      <c r="AP192" s="773"/>
      <c r="AQ192" s="773"/>
      <c r="AR192" s="773"/>
      <c r="AS192" s="773"/>
      <c r="AT192" s="773"/>
      <c r="AU192" s="773"/>
      <c r="AV192" s="773"/>
      <c r="AW192" s="773"/>
      <c r="AX192" s="773"/>
      <c r="AY192" s="773"/>
      <c r="AZ192" s="773"/>
      <c r="BA192" s="773"/>
      <c r="BB192" s="773"/>
      <c r="BC192" s="773"/>
      <c r="BD192" s="773"/>
      <c r="BE192" s="773"/>
      <c r="BF192" s="773"/>
      <c r="BG192" s="773"/>
      <c r="BH192" s="773"/>
      <c r="BI192" s="773"/>
      <c r="BJ192" s="773"/>
    </row>
    <row r="193" spans="1:62" ht="12.75" x14ac:dyDescent="0.2">
      <c r="A193" s="794"/>
      <c r="B193" s="796" t="s">
        <v>1580</v>
      </c>
      <c r="C193" s="796" t="s">
        <v>1581</v>
      </c>
      <c r="D193" s="795"/>
      <c r="E193" s="795"/>
      <c r="F193" s="795"/>
      <c r="G193" s="795"/>
      <c r="H193" s="795"/>
      <c r="I193" s="794"/>
      <c r="J193" s="794"/>
      <c r="K193" s="794"/>
      <c r="L193" s="794"/>
      <c r="M193" s="794"/>
      <c r="N193" s="794"/>
      <c r="O193" s="794"/>
      <c r="P193" s="794"/>
      <c r="Q193" s="794"/>
      <c r="R193" s="794"/>
      <c r="S193" s="794"/>
      <c r="T193" s="794"/>
      <c r="U193" s="794"/>
      <c r="V193" s="794"/>
      <c r="W193" s="794"/>
      <c r="X193" s="794"/>
      <c r="Y193" s="794"/>
      <c r="Z193" s="794"/>
      <c r="AA193" s="794"/>
      <c r="AB193" s="794"/>
      <c r="AC193" s="794"/>
      <c r="AD193" s="794"/>
      <c r="AE193" s="794"/>
      <c r="AF193" s="794"/>
      <c r="AG193" s="773"/>
      <c r="AH193" s="773"/>
      <c r="AI193" s="773"/>
      <c r="AJ193" s="773"/>
      <c r="AK193" s="773"/>
      <c r="AL193" s="773"/>
      <c r="AM193" s="773"/>
      <c r="AN193" s="773"/>
      <c r="AO193" s="773"/>
      <c r="AP193" s="773"/>
      <c r="AQ193" s="773"/>
      <c r="AR193" s="773"/>
      <c r="AS193" s="773"/>
      <c r="AT193" s="773"/>
      <c r="AU193" s="773"/>
      <c r="AV193" s="773"/>
      <c r="AW193" s="773"/>
      <c r="AX193" s="773"/>
      <c r="AY193" s="773"/>
      <c r="AZ193" s="773"/>
      <c r="BA193" s="773"/>
      <c r="BB193" s="773"/>
      <c r="BC193" s="773"/>
      <c r="BD193" s="773"/>
      <c r="BE193" s="773"/>
      <c r="BF193" s="773"/>
      <c r="BG193" s="773"/>
      <c r="BH193" s="773"/>
      <c r="BI193" s="773"/>
      <c r="BJ193" s="773"/>
    </row>
    <row r="194" spans="1:62" ht="12.75" x14ac:dyDescent="0.2">
      <c r="A194" s="794"/>
      <c r="B194" s="797">
        <f t="shared" ref="B194:B195" ca="1" si="10">Z109</f>
        <v>57.112066666666664</v>
      </c>
      <c r="C194" s="797">
        <f t="shared" ref="C194:C195" ca="1" si="11">AZ109</f>
        <v>256.34248153424079</v>
      </c>
      <c r="D194" s="795"/>
      <c r="E194" s="795"/>
      <c r="F194" s="795"/>
      <c r="G194" s="795"/>
      <c r="H194" s="795"/>
      <c r="I194" s="794"/>
      <c r="J194" s="794"/>
      <c r="K194" s="794"/>
      <c r="L194" s="794"/>
      <c r="M194" s="794"/>
      <c r="N194" s="794"/>
      <c r="O194" s="794"/>
      <c r="P194" s="794"/>
      <c r="Q194" s="794"/>
      <c r="R194" s="794"/>
      <c r="S194" s="794"/>
      <c r="T194" s="794"/>
      <c r="U194" s="794"/>
      <c r="V194" s="794"/>
      <c r="W194" s="794"/>
      <c r="X194" s="794"/>
      <c r="Y194" s="794"/>
      <c r="Z194" s="794"/>
      <c r="AA194" s="794"/>
      <c r="AB194" s="794"/>
      <c r="AC194" s="794"/>
      <c r="AD194" s="794"/>
      <c r="AE194" s="794"/>
      <c r="AF194" s="794"/>
      <c r="AG194" s="773"/>
      <c r="AH194" s="773"/>
      <c r="AI194" s="773"/>
      <c r="AJ194" s="773"/>
      <c r="AK194" s="773"/>
      <c r="AL194" s="773"/>
      <c r="AM194" s="773"/>
      <c r="AN194" s="773"/>
      <c r="AO194" s="773"/>
      <c r="AP194" s="773"/>
      <c r="AQ194" s="773"/>
      <c r="AR194" s="773"/>
      <c r="AS194" s="773"/>
      <c r="AT194" s="773"/>
      <c r="AU194" s="773"/>
      <c r="AV194" s="773"/>
      <c r="AW194" s="773"/>
      <c r="AX194" s="773"/>
      <c r="AY194" s="773"/>
      <c r="AZ194" s="773"/>
      <c r="BA194" s="773"/>
      <c r="BB194" s="773"/>
      <c r="BC194" s="773"/>
      <c r="BD194" s="773"/>
      <c r="BE194" s="773"/>
      <c r="BF194" s="773"/>
      <c r="BG194" s="773"/>
      <c r="BH194" s="773"/>
      <c r="BI194" s="773"/>
      <c r="BJ194" s="773"/>
    </row>
    <row r="195" spans="1:62" ht="12.75" x14ac:dyDescent="0.2">
      <c r="A195" s="794"/>
      <c r="B195" s="797">
        <f t="shared" ca="1" si="10"/>
        <v>42.570733333333337</v>
      </c>
      <c r="C195" s="797">
        <f t="shared" ca="1" si="11"/>
        <v>241.49075313917908</v>
      </c>
      <c r="D195" s="795"/>
      <c r="E195" s="795"/>
      <c r="F195" s="795"/>
      <c r="G195" s="795"/>
      <c r="H195" s="795"/>
      <c r="I195" s="794"/>
      <c r="J195" s="794"/>
      <c r="K195" s="794"/>
      <c r="L195" s="794"/>
      <c r="M195" s="794"/>
      <c r="N195" s="794"/>
      <c r="O195" s="794"/>
      <c r="P195" s="794"/>
      <c r="Q195" s="794"/>
      <c r="R195" s="794"/>
      <c r="S195" s="794"/>
      <c r="T195" s="794"/>
      <c r="U195" s="794"/>
      <c r="V195" s="794"/>
      <c r="W195" s="794"/>
      <c r="X195" s="794"/>
      <c r="Y195" s="794"/>
      <c r="Z195" s="794"/>
      <c r="AA195" s="794"/>
      <c r="AB195" s="794"/>
      <c r="AC195" s="794"/>
      <c r="AD195" s="794"/>
      <c r="AE195" s="794"/>
      <c r="AF195" s="794"/>
      <c r="AG195" s="773"/>
      <c r="AH195" s="773"/>
      <c r="AI195" s="773"/>
      <c r="AJ195" s="773"/>
      <c r="AK195" s="773"/>
      <c r="AL195" s="773"/>
      <c r="AM195" s="773"/>
      <c r="AN195" s="773"/>
      <c r="AO195" s="773"/>
      <c r="AP195" s="773"/>
      <c r="AQ195" s="773"/>
      <c r="AR195" s="773"/>
      <c r="AS195" s="773"/>
      <c r="AT195" s="773"/>
      <c r="AU195" s="773"/>
      <c r="AV195" s="773"/>
      <c r="AW195" s="773"/>
      <c r="AX195" s="773"/>
      <c r="AY195" s="773"/>
      <c r="AZ195" s="773"/>
      <c r="BA195" s="773"/>
      <c r="BB195" s="773"/>
      <c r="BC195" s="773"/>
      <c r="BD195" s="773"/>
      <c r="BE195" s="773"/>
      <c r="BF195" s="773"/>
      <c r="BG195" s="773"/>
      <c r="BH195" s="773"/>
      <c r="BI195" s="773"/>
      <c r="BJ195" s="773"/>
    </row>
    <row r="196" spans="1:62" ht="12.75" x14ac:dyDescent="0.2">
      <c r="A196" s="794"/>
      <c r="B196" s="795"/>
      <c r="C196" s="795"/>
      <c r="D196" s="795"/>
      <c r="E196" s="795"/>
      <c r="F196" s="795"/>
      <c r="G196" s="795"/>
      <c r="H196" s="795"/>
      <c r="I196" s="794"/>
      <c r="J196" s="794"/>
      <c r="K196" s="794"/>
      <c r="L196" s="794"/>
      <c r="M196" s="794"/>
      <c r="N196" s="794"/>
      <c r="O196" s="794"/>
      <c r="P196" s="794"/>
      <c r="Q196" s="794"/>
      <c r="R196" s="794"/>
      <c r="S196" s="794"/>
      <c r="T196" s="794"/>
      <c r="U196" s="794"/>
      <c r="V196" s="794"/>
      <c r="W196" s="794"/>
      <c r="X196" s="794"/>
      <c r="Y196" s="794"/>
      <c r="Z196" s="794"/>
      <c r="AA196" s="794"/>
      <c r="AB196" s="794"/>
      <c r="AC196" s="794"/>
      <c r="AD196" s="794"/>
      <c r="AE196" s="794"/>
      <c r="AF196" s="794"/>
      <c r="AG196" s="773"/>
      <c r="AH196" s="773"/>
      <c r="AI196" s="773"/>
      <c r="AJ196" s="773"/>
      <c r="AK196" s="773"/>
      <c r="AL196" s="773"/>
      <c r="AM196" s="773"/>
      <c r="AN196" s="773"/>
      <c r="AO196" s="773"/>
      <c r="AP196" s="773"/>
      <c r="AQ196" s="773"/>
      <c r="AR196" s="773"/>
      <c r="AS196" s="773"/>
      <c r="AT196" s="773"/>
      <c r="AU196" s="773"/>
      <c r="AV196" s="773"/>
      <c r="AW196" s="773"/>
      <c r="AX196" s="773"/>
      <c r="AY196" s="773"/>
      <c r="AZ196" s="773"/>
      <c r="BA196" s="773"/>
      <c r="BB196" s="773"/>
      <c r="BC196" s="773"/>
      <c r="BD196" s="773"/>
      <c r="BE196" s="773"/>
      <c r="BF196" s="773"/>
      <c r="BG196" s="773"/>
      <c r="BH196" s="773"/>
      <c r="BI196" s="773"/>
      <c r="BJ196" s="773"/>
    </row>
  </sheetData>
  <mergeCells count="125">
    <mergeCell ref="BC6:BF7"/>
    <mergeCell ref="BC8:BF8"/>
    <mergeCell ref="BB8:BB9"/>
    <mergeCell ref="AY8:AZ8"/>
    <mergeCell ref="BG6:BJ7"/>
    <mergeCell ref="AV6:BB7"/>
    <mergeCell ref="AL7:AU7"/>
    <mergeCell ref="AB7:AK7"/>
    <mergeCell ref="K8:L8"/>
    <mergeCell ref="Y8:Z8"/>
    <mergeCell ref="N8:O8"/>
    <mergeCell ref="P8:S8"/>
    <mergeCell ref="W8:W9"/>
    <mergeCell ref="U8:U9"/>
    <mergeCell ref="V8:V9"/>
    <mergeCell ref="AL8:AN8"/>
    <mergeCell ref="AA8:AA9"/>
    <mergeCell ref="AE8:AK8"/>
    <mergeCell ref="AW8:AW9"/>
    <mergeCell ref="BA8:BA9"/>
    <mergeCell ref="A8:B8"/>
    <mergeCell ref="AV8:AV9"/>
    <mergeCell ref="AB6:AU6"/>
    <mergeCell ref="AF4:BJ5"/>
    <mergeCell ref="BG8:BJ8"/>
    <mergeCell ref="AX8:AX9"/>
    <mergeCell ref="AO8:AU8"/>
    <mergeCell ref="X8:X9"/>
    <mergeCell ref="E107:G107"/>
    <mergeCell ref="A57:B57"/>
    <mergeCell ref="E57:G57"/>
    <mergeCell ref="C57:D57"/>
    <mergeCell ref="A107:B107"/>
    <mergeCell ref="C107:D107"/>
    <mergeCell ref="BA107:BA108"/>
    <mergeCell ref="BB107:BB108"/>
    <mergeCell ref="AV107:AV108"/>
    <mergeCell ref="AW107:AW108"/>
    <mergeCell ref="AX107:AX108"/>
    <mergeCell ref="AO57:AU57"/>
    <mergeCell ref="BC57:BF57"/>
    <mergeCell ref="AY57:AZ57"/>
    <mergeCell ref="BA57:BA58"/>
    <mergeCell ref="BB57:BB58"/>
    <mergeCell ref="A183:AE184"/>
    <mergeCell ref="A190:AE191"/>
    <mergeCell ref="A158:AE159"/>
    <mergeCell ref="A140:AE141"/>
    <mergeCell ref="A176:AE177"/>
    <mergeCell ref="AB8:AD8"/>
    <mergeCell ref="V57:V58"/>
    <mergeCell ref="W57:W58"/>
    <mergeCell ref="X57:X58"/>
    <mergeCell ref="U57:U58"/>
    <mergeCell ref="H57:J57"/>
    <mergeCell ref="H107:J107"/>
    <mergeCell ref="AE107:AK107"/>
    <mergeCell ref="AB55:AU55"/>
    <mergeCell ref="A112:AE112"/>
    <mergeCell ref="A113:AE113"/>
    <mergeCell ref="K107:L107"/>
    <mergeCell ref="P107:S107"/>
    <mergeCell ref="N107:O107"/>
    <mergeCell ref="V107:V108"/>
    <mergeCell ref="X107:X108"/>
    <mergeCell ref="U107:U108"/>
    <mergeCell ref="W107:W108"/>
    <mergeCell ref="AO107:AU107"/>
    <mergeCell ref="A1:O2"/>
    <mergeCell ref="P1:X3"/>
    <mergeCell ref="A3:O3"/>
    <mergeCell ref="A4:AE5"/>
    <mergeCell ref="H8:J8"/>
    <mergeCell ref="A114:AE115"/>
    <mergeCell ref="U6:AA7"/>
    <mergeCell ref="N7:T7"/>
    <mergeCell ref="A6:T6"/>
    <mergeCell ref="H7:M7"/>
    <mergeCell ref="A7:G7"/>
    <mergeCell ref="C8:D8"/>
    <mergeCell ref="E8:G8"/>
    <mergeCell ref="P57:S57"/>
    <mergeCell ref="N57:O57"/>
    <mergeCell ref="U55:AA56"/>
    <mergeCell ref="Y57:Z57"/>
    <mergeCell ref="A53:AE54"/>
    <mergeCell ref="A55:T55"/>
    <mergeCell ref="N56:T56"/>
    <mergeCell ref="H56:M56"/>
    <mergeCell ref="Y107:Z107"/>
    <mergeCell ref="AA107:AA108"/>
    <mergeCell ref="AB107:AD107"/>
    <mergeCell ref="A56:G56"/>
    <mergeCell ref="AW57:AW58"/>
    <mergeCell ref="AV57:AV58"/>
    <mergeCell ref="AB106:AK106"/>
    <mergeCell ref="U105:AA106"/>
    <mergeCell ref="AB105:AU105"/>
    <mergeCell ref="AL56:AU56"/>
    <mergeCell ref="AB56:AK56"/>
    <mergeCell ref="AE57:AK57"/>
    <mergeCell ref="AA57:AA58"/>
    <mergeCell ref="A106:G106"/>
    <mergeCell ref="A105:T105"/>
    <mergeCell ref="H106:M106"/>
    <mergeCell ref="A103:AE104"/>
    <mergeCell ref="N106:T106"/>
    <mergeCell ref="AV105:BB106"/>
    <mergeCell ref="AF103:BJ104"/>
    <mergeCell ref="AL106:AU106"/>
    <mergeCell ref="AX57:AX58"/>
    <mergeCell ref="K57:L57"/>
    <mergeCell ref="AB57:AD57"/>
    <mergeCell ref="AL57:AN57"/>
    <mergeCell ref="AL107:AN107"/>
    <mergeCell ref="BG105:BJ106"/>
    <mergeCell ref="BC105:BF106"/>
    <mergeCell ref="AY107:AZ107"/>
    <mergeCell ref="BC107:BF107"/>
    <mergeCell ref="BG107:BJ107"/>
    <mergeCell ref="BG57:BJ57"/>
    <mergeCell ref="AV55:BB56"/>
    <mergeCell ref="AF53:BJ54"/>
    <mergeCell ref="BC55:BF56"/>
    <mergeCell ref="BG55:BJ5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0000"/>
    <outlinePr summaryBelow="0" summaryRight="0"/>
  </sheetPr>
  <dimension ref="A1:A1001"/>
  <sheetViews>
    <sheetView workbookViewId="0"/>
  </sheetViews>
  <sheetFormatPr defaultColWidth="14.42578125" defaultRowHeight="15.75" customHeight="1" x14ac:dyDescent="0.2"/>
  <cols>
    <col min="1" max="1" width="178.7109375" customWidth="1"/>
  </cols>
  <sheetData>
    <row r="1" spans="1:1" ht="15.75" customHeight="1" x14ac:dyDescent="0.2">
      <c r="A1" s="593" t="s">
        <v>618</v>
      </c>
    </row>
    <row r="2" spans="1:1" ht="15.75" customHeight="1" x14ac:dyDescent="0.2">
      <c r="A2" s="594" t="str">
        <f>HYPERLINK("https://docs.google.com/spreadsheets/d/156mIkBxN5k-rA0z5jD28CgNehFOM-Ib5enwpykIKAfU/edit#gid=979251600&amp;range=A971","Jump to most Recent Update")</f>
        <v>Jump to most Recent Update</v>
      </c>
    </row>
    <row r="3" spans="1:1" ht="15.75" customHeight="1" x14ac:dyDescent="0.2">
      <c r="A3" s="595">
        <v>42087</v>
      </c>
    </row>
    <row r="4" spans="1:1" ht="15.75" customHeight="1" x14ac:dyDescent="0.2">
      <c r="A4" s="596" t="s">
        <v>619</v>
      </c>
    </row>
    <row r="5" spans="1:1" ht="15.75" customHeight="1" x14ac:dyDescent="0.2">
      <c r="A5" s="597"/>
    </row>
    <row r="6" spans="1:1" ht="15.75" customHeight="1" x14ac:dyDescent="0.2">
      <c r="A6" s="598">
        <v>42093</v>
      </c>
    </row>
    <row r="7" spans="1:1" ht="15.75" customHeight="1" x14ac:dyDescent="0.2">
      <c r="A7" s="599" t="s">
        <v>620</v>
      </c>
    </row>
    <row r="8" spans="1:1" ht="15.75" customHeight="1" x14ac:dyDescent="0.2">
      <c r="A8" s="600" t="s">
        <v>621</v>
      </c>
    </row>
    <row r="9" spans="1:1" ht="15.75" customHeight="1" x14ac:dyDescent="0.2">
      <c r="A9" s="600" t="s">
        <v>622</v>
      </c>
    </row>
    <row r="10" spans="1:1" ht="15.75" customHeight="1" x14ac:dyDescent="0.2">
      <c r="A10" s="601" t="s">
        <v>623</v>
      </c>
    </row>
    <row r="11" spans="1:1" ht="15.75" customHeight="1" x14ac:dyDescent="0.2">
      <c r="A11" s="597"/>
    </row>
    <row r="12" spans="1:1" ht="15.75" customHeight="1" x14ac:dyDescent="0.2">
      <c r="A12" s="598">
        <v>42094</v>
      </c>
    </row>
    <row r="13" spans="1:1" ht="15.75" customHeight="1" x14ac:dyDescent="0.2">
      <c r="A13" s="596" t="s">
        <v>624</v>
      </c>
    </row>
    <row r="14" spans="1:1" ht="15.75" customHeight="1" x14ac:dyDescent="0.2">
      <c r="A14" s="597"/>
    </row>
    <row r="15" spans="1:1" ht="15.75" customHeight="1" x14ac:dyDescent="0.2">
      <c r="A15" s="598">
        <v>42095</v>
      </c>
    </row>
    <row r="16" spans="1:1" ht="15.75" customHeight="1" x14ac:dyDescent="0.2">
      <c r="A16" s="599" t="s">
        <v>625</v>
      </c>
    </row>
    <row r="17" spans="1:1" ht="15.75" customHeight="1" x14ac:dyDescent="0.2">
      <c r="A17" s="601" t="s">
        <v>626</v>
      </c>
    </row>
    <row r="18" spans="1:1" ht="15.75" customHeight="1" x14ac:dyDescent="0.2">
      <c r="A18" s="597"/>
    </row>
    <row r="19" spans="1:1" ht="15.75" customHeight="1" x14ac:dyDescent="0.2">
      <c r="A19" s="598">
        <v>42096</v>
      </c>
    </row>
    <row r="20" spans="1:1" ht="15.75" customHeight="1" x14ac:dyDescent="0.2">
      <c r="A20" s="599" t="s">
        <v>627</v>
      </c>
    </row>
    <row r="21" spans="1:1" ht="15.75" customHeight="1" x14ac:dyDescent="0.2">
      <c r="A21" s="600" t="s">
        <v>628</v>
      </c>
    </row>
    <row r="22" spans="1:1" ht="15.75" customHeight="1" x14ac:dyDescent="0.2">
      <c r="A22" s="599" t="s">
        <v>629</v>
      </c>
    </row>
    <row r="23" spans="1:1" ht="15.75" customHeight="1" x14ac:dyDescent="0.2">
      <c r="A23" s="600" t="s">
        <v>630</v>
      </c>
    </row>
    <row r="24" spans="1:1" ht="15.75" customHeight="1" x14ac:dyDescent="0.2">
      <c r="A24" s="600" t="s">
        <v>631</v>
      </c>
    </row>
    <row r="25" spans="1:1" ht="15.75" customHeight="1" x14ac:dyDescent="0.2">
      <c r="A25" s="599" t="s">
        <v>114</v>
      </c>
    </row>
    <row r="26" spans="1:1" ht="15.75" customHeight="1" x14ac:dyDescent="0.2">
      <c r="A26" s="600" t="s">
        <v>632</v>
      </c>
    </row>
    <row r="27" spans="1:1" ht="15.75" customHeight="1" x14ac:dyDescent="0.2">
      <c r="A27" s="600" t="s">
        <v>633</v>
      </c>
    </row>
    <row r="28" spans="1:1" ht="15.75" customHeight="1" x14ac:dyDescent="0.2">
      <c r="A28" s="601" t="s">
        <v>634</v>
      </c>
    </row>
    <row r="29" spans="1:1" ht="15.75" customHeight="1" x14ac:dyDescent="0.2">
      <c r="A29" s="597"/>
    </row>
    <row r="30" spans="1:1" ht="15.75" customHeight="1" x14ac:dyDescent="0.2">
      <c r="A30" s="598">
        <v>42097</v>
      </c>
    </row>
    <row r="31" spans="1:1" ht="15.75" customHeight="1" x14ac:dyDescent="0.2">
      <c r="A31" s="599" t="s">
        <v>635</v>
      </c>
    </row>
    <row r="32" spans="1:1" ht="15.75" customHeight="1" x14ac:dyDescent="0.2">
      <c r="A32" s="600" t="s">
        <v>636</v>
      </c>
    </row>
    <row r="33" spans="1:1" ht="15.75" customHeight="1" x14ac:dyDescent="0.2">
      <c r="A33" s="600" t="s">
        <v>637</v>
      </c>
    </row>
    <row r="34" spans="1:1" ht="15.75" customHeight="1" x14ac:dyDescent="0.2">
      <c r="A34" s="600" t="s">
        <v>638</v>
      </c>
    </row>
    <row r="35" spans="1:1" ht="15.75" customHeight="1" x14ac:dyDescent="0.2">
      <c r="A35" s="600" t="s">
        <v>639</v>
      </c>
    </row>
    <row r="36" spans="1:1" ht="15.75" customHeight="1" x14ac:dyDescent="0.2">
      <c r="A36" s="599" t="s">
        <v>640</v>
      </c>
    </row>
    <row r="37" spans="1:1" ht="15.75" customHeight="1" x14ac:dyDescent="0.2">
      <c r="A37" s="600" t="s">
        <v>641</v>
      </c>
    </row>
    <row r="38" spans="1:1" ht="12.75" x14ac:dyDescent="0.2">
      <c r="A38" s="600" t="s">
        <v>642</v>
      </c>
    </row>
    <row r="39" spans="1:1" ht="12.75" x14ac:dyDescent="0.2">
      <c r="A39" s="600" t="s">
        <v>643</v>
      </c>
    </row>
    <row r="40" spans="1:1" ht="12.75" x14ac:dyDescent="0.2">
      <c r="A40" s="600" t="s">
        <v>644</v>
      </c>
    </row>
    <row r="41" spans="1:1" ht="12.75" x14ac:dyDescent="0.2">
      <c r="A41" s="600" t="s">
        <v>645</v>
      </c>
    </row>
    <row r="42" spans="1:1" ht="12.75" x14ac:dyDescent="0.2">
      <c r="A42" s="599" t="s">
        <v>646</v>
      </c>
    </row>
    <row r="43" spans="1:1" ht="12.75" x14ac:dyDescent="0.2">
      <c r="A43" s="600" t="s">
        <v>647</v>
      </c>
    </row>
    <row r="44" spans="1:1" ht="12.75" x14ac:dyDescent="0.2">
      <c r="A44" s="599" t="s">
        <v>648</v>
      </c>
    </row>
    <row r="45" spans="1:1" ht="12.75" x14ac:dyDescent="0.2">
      <c r="A45" s="600" t="s">
        <v>649</v>
      </c>
    </row>
    <row r="46" spans="1:1" ht="12.75" x14ac:dyDescent="0.2">
      <c r="A46" s="600" t="s">
        <v>650</v>
      </c>
    </row>
    <row r="47" spans="1:1" ht="12.75" x14ac:dyDescent="0.2">
      <c r="A47" s="600" t="s">
        <v>651</v>
      </c>
    </row>
    <row r="48" spans="1:1" ht="12.75" x14ac:dyDescent="0.2">
      <c r="A48" s="601" t="s">
        <v>652</v>
      </c>
    </row>
    <row r="49" spans="1:1" ht="12.75" x14ac:dyDescent="0.2">
      <c r="A49" s="597"/>
    </row>
    <row r="50" spans="1:1" ht="12.75" x14ac:dyDescent="0.2">
      <c r="A50" s="598">
        <v>42100</v>
      </c>
    </row>
    <row r="51" spans="1:1" ht="12.75" x14ac:dyDescent="0.2">
      <c r="A51" s="599" t="s">
        <v>629</v>
      </c>
    </row>
    <row r="52" spans="1:1" ht="12.75" x14ac:dyDescent="0.2">
      <c r="A52" s="600" t="s">
        <v>653</v>
      </c>
    </row>
    <row r="53" spans="1:1" ht="12.75" x14ac:dyDescent="0.2">
      <c r="A53" s="600" t="s">
        <v>654</v>
      </c>
    </row>
    <row r="54" spans="1:1" ht="12.75" x14ac:dyDescent="0.2">
      <c r="A54" s="599" t="s">
        <v>655</v>
      </c>
    </row>
    <row r="55" spans="1:1" ht="12.75" x14ac:dyDescent="0.2">
      <c r="A55" s="600" t="s">
        <v>656</v>
      </c>
    </row>
    <row r="56" spans="1:1" ht="12.75" x14ac:dyDescent="0.2">
      <c r="A56" s="600" t="s">
        <v>657</v>
      </c>
    </row>
    <row r="57" spans="1:1" ht="12.75" x14ac:dyDescent="0.2">
      <c r="A57" s="600" t="s">
        <v>658</v>
      </c>
    </row>
    <row r="58" spans="1:1" ht="12.75" x14ac:dyDescent="0.2">
      <c r="A58" s="600" t="s">
        <v>659</v>
      </c>
    </row>
    <row r="59" spans="1:1" ht="12.75" x14ac:dyDescent="0.2">
      <c r="A59" s="599" t="s">
        <v>114</v>
      </c>
    </row>
    <row r="60" spans="1:1" ht="12.75" x14ac:dyDescent="0.2">
      <c r="A60" s="600" t="s">
        <v>660</v>
      </c>
    </row>
    <row r="61" spans="1:1" ht="12.75" x14ac:dyDescent="0.2">
      <c r="A61" s="600" t="s">
        <v>661</v>
      </c>
    </row>
    <row r="62" spans="1:1" ht="12.75" x14ac:dyDescent="0.2">
      <c r="A62" s="601" t="s">
        <v>662</v>
      </c>
    </row>
    <row r="63" spans="1:1" ht="12.75" x14ac:dyDescent="0.2">
      <c r="A63" s="597"/>
    </row>
    <row r="64" spans="1:1" ht="12.75" x14ac:dyDescent="0.2">
      <c r="A64" s="598">
        <v>42102</v>
      </c>
    </row>
    <row r="65" spans="1:1" ht="12.75" x14ac:dyDescent="0.2">
      <c r="A65" s="599" t="s">
        <v>663</v>
      </c>
    </row>
    <row r="66" spans="1:1" ht="12.75" x14ac:dyDescent="0.2">
      <c r="A66" s="600" t="s">
        <v>664</v>
      </c>
    </row>
    <row r="67" spans="1:1" ht="12.75" x14ac:dyDescent="0.2">
      <c r="A67" s="600" t="s">
        <v>665</v>
      </c>
    </row>
    <row r="68" spans="1:1" ht="25.5" x14ac:dyDescent="0.2">
      <c r="A68" s="600" t="s">
        <v>666</v>
      </c>
    </row>
    <row r="69" spans="1:1" ht="12.75" x14ac:dyDescent="0.2">
      <c r="A69" s="599" t="s">
        <v>114</v>
      </c>
    </row>
    <row r="70" spans="1:1" ht="12.75" x14ac:dyDescent="0.2">
      <c r="A70" s="600" t="s">
        <v>667</v>
      </c>
    </row>
    <row r="71" spans="1:1" ht="12.75" x14ac:dyDescent="0.2">
      <c r="A71" s="601" t="s">
        <v>668</v>
      </c>
    </row>
    <row r="72" spans="1:1" ht="12.75" x14ac:dyDescent="0.2">
      <c r="A72" s="597"/>
    </row>
    <row r="73" spans="1:1" ht="12.75" x14ac:dyDescent="0.2">
      <c r="A73" s="598">
        <v>42103</v>
      </c>
    </row>
    <row r="74" spans="1:1" ht="12.75" x14ac:dyDescent="0.2">
      <c r="A74" s="599" t="s">
        <v>669</v>
      </c>
    </row>
    <row r="75" spans="1:1" ht="12.75" x14ac:dyDescent="0.2">
      <c r="A75" s="600" t="s">
        <v>670</v>
      </c>
    </row>
    <row r="76" spans="1:1" ht="12.75" x14ac:dyDescent="0.2">
      <c r="A76" s="600" t="s">
        <v>671</v>
      </c>
    </row>
    <row r="77" spans="1:1" ht="12.75" x14ac:dyDescent="0.2">
      <c r="A77" s="600" t="s">
        <v>672</v>
      </c>
    </row>
    <row r="78" spans="1:1" ht="12.75" x14ac:dyDescent="0.2">
      <c r="A78" s="599" t="s">
        <v>673</v>
      </c>
    </row>
    <row r="79" spans="1:1" ht="12.75" x14ac:dyDescent="0.2">
      <c r="A79" s="600" t="s">
        <v>674</v>
      </c>
    </row>
    <row r="80" spans="1:1" ht="25.5" x14ac:dyDescent="0.2">
      <c r="A80" s="600" t="s">
        <v>675</v>
      </c>
    </row>
    <row r="81" spans="1:1" ht="25.5" x14ac:dyDescent="0.2">
      <c r="A81" s="600" t="s">
        <v>676</v>
      </c>
    </row>
    <row r="82" spans="1:1" ht="38.25" x14ac:dyDescent="0.2">
      <c r="A82" s="600" t="s">
        <v>677</v>
      </c>
    </row>
    <row r="83" spans="1:1" ht="12.75" x14ac:dyDescent="0.2">
      <c r="A83" s="600" t="s">
        <v>678</v>
      </c>
    </row>
    <row r="84" spans="1:1" ht="12.75" x14ac:dyDescent="0.2">
      <c r="A84" s="600" t="s">
        <v>679</v>
      </c>
    </row>
    <row r="85" spans="1:1" ht="12.75" x14ac:dyDescent="0.2">
      <c r="A85" s="600" t="s">
        <v>680</v>
      </c>
    </row>
    <row r="86" spans="1:1" ht="12.75" x14ac:dyDescent="0.2">
      <c r="A86" s="599" t="s">
        <v>114</v>
      </c>
    </row>
    <row r="87" spans="1:1" ht="12.75" x14ac:dyDescent="0.2">
      <c r="A87" s="600" t="s">
        <v>681</v>
      </c>
    </row>
    <row r="88" spans="1:1" ht="12.75" x14ac:dyDescent="0.2">
      <c r="A88" s="600" t="s">
        <v>682</v>
      </c>
    </row>
    <row r="89" spans="1:1" ht="12.75" x14ac:dyDescent="0.2">
      <c r="A89" s="600" t="s">
        <v>683</v>
      </c>
    </row>
    <row r="90" spans="1:1" ht="12.75" x14ac:dyDescent="0.2">
      <c r="A90" s="600" t="s">
        <v>684</v>
      </c>
    </row>
    <row r="91" spans="1:1" ht="12.75" x14ac:dyDescent="0.2">
      <c r="A91" s="600" t="s">
        <v>685</v>
      </c>
    </row>
    <row r="92" spans="1:1" ht="12.75" x14ac:dyDescent="0.2">
      <c r="A92" s="599" t="s">
        <v>686</v>
      </c>
    </row>
    <row r="93" spans="1:1" ht="12.75" x14ac:dyDescent="0.2">
      <c r="A93" s="600" t="s">
        <v>687</v>
      </c>
    </row>
    <row r="94" spans="1:1" ht="12.75" x14ac:dyDescent="0.2">
      <c r="A94" s="600" t="s">
        <v>688</v>
      </c>
    </row>
    <row r="95" spans="1:1" ht="12.75" x14ac:dyDescent="0.2">
      <c r="A95" s="601" t="s">
        <v>689</v>
      </c>
    </row>
    <row r="96" spans="1:1" ht="12.75" x14ac:dyDescent="0.2">
      <c r="A96" s="597"/>
    </row>
    <row r="97" spans="1:1" ht="12.75" x14ac:dyDescent="0.2">
      <c r="A97" s="598">
        <v>42104</v>
      </c>
    </row>
    <row r="98" spans="1:1" ht="12.75" x14ac:dyDescent="0.2">
      <c r="A98" s="599" t="s">
        <v>690</v>
      </c>
    </row>
    <row r="99" spans="1:1" ht="12.75" x14ac:dyDescent="0.2">
      <c r="A99" s="599" t="s">
        <v>625</v>
      </c>
    </row>
    <row r="100" spans="1:1" ht="12.75" x14ac:dyDescent="0.2">
      <c r="A100" s="600" t="s">
        <v>691</v>
      </c>
    </row>
    <row r="101" spans="1:1" ht="12.75" x14ac:dyDescent="0.2">
      <c r="A101" s="599" t="s">
        <v>114</v>
      </c>
    </row>
    <row r="102" spans="1:1" ht="12.75" x14ac:dyDescent="0.2">
      <c r="A102" s="600" t="s">
        <v>692</v>
      </c>
    </row>
    <row r="103" spans="1:1" ht="12.75" x14ac:dyDescent="0.2">
      <c r="A103" s="601" t="s">
        <v>693</v>
      </c>
    </row>
    <row r="104" spans="1:1" ht="12.75" x14ac:dyDescent="0.2">
      <c r="A104" s="597"/>
    </row>
    <row r="105" spans="1:1" ht="12.75" x14ac:dyDescent="0.2">
      <c r="A105" s="598">
        <v>42107</v>
      </c>
    </row>
    <row r="106" spans="1:1" ht="12.75" x14ac:dyDescent="0.2">
      <c r="A106" s="599" t="s">
        <v>629</v>
      </c>
    </row>
    <row r="107" spans="1:1" ht="12.75" x14ac:dyDescent="0.2">
      <c r="A107" s="600" t="s">
        <v>694</v>
      </c>
    </row>
    <row r="108" spans="1:1" ht="12.75" x14ac:dyDescent="0.2">
      <c r="A108" s="600" t="s">
        <v>695</v>
      </c>
    </row>
    <row r="109" spans="1:1" ht="12.75" x14ac:dyDescent="0.2">
      <c r="A109" s="600" t="s">
        <v>696</v>
      </c>
    </row>
    <row r="110" spans="1:1" ht="12.75" x14ac:dyDescent="0.2">
      <c r="A110" s="600" t="s">
        <v>697</v>
      </c>
    </row>
    <row r="111" spans="1:1" ht="12.75" x14ac:dyDescent="0.2">
      <c r="A111" s="600" t="s">
        <v>698</v>
      </c>
    </row>
    <row r="112" spans="1:1" ht="12.75" x14ac:dyDescent="0.2">
      <c r="A112" s="600" t="s">
        <v>699</v>
      </c>
    </row>
    <row r="113" spans="1:1" ht="12.75" x14ac:dyDescent="0.2">
      <c r="A113" s="600" t="s">
        <v>700</v>
      </c>
    </row>
    <row r="114" spans="1:1" ht="12.75" x14ac:dyDescent="0.2">
      <c r="A114" s="600" t="s">
        <v>701</v>
      </c>
    </row>
    <row r="115" spans="1:1" ht="12.75" x14ac:dyDescent="0.2">
      <c r="A115" s="599" t="s">
        <v>114</v>
      </c>
    </row>
    <row r="116" spans="1:1" ht="12.75" x14ac:dyDescent="0.2">
      <c r="A116" s="600" t="s">
        <v>702</v>
      </c>
    </row>
    <row r="117" spans="1:1" ht="12.75" x14ac:dyDescent="0.2">
      <c r="A117" s="600" t="s">
        <v>703</v>
      </c>
    </row>
    <row r="118" spans="1:1" ht="12.75" x14ac:dyDescent="0.2">
      <c r="A118" s="600" t="s">
        <v>704</v>
      </c>
    </row>
    <row r="119" spans="1:1" ht="12.75" x14ac:dyDescent="0.2">
      <c r="A119" s="600" t="s">
        <v>705</v>
      </c>
    </row>
    <row r="120" spans="1:1" ht="12.75" x14ac:dyDescent="0.2">
      <c r="A120" s="600" t="s">
        <v>706</v>
      </c>
    </row>
    <row r="121" spans="1:1" ht="12.75" x14ac:dyDescent="0.2">
      <c r="A121" s="600" t="s">
        <v>707</v>
      </c>
    </row>
    <row r="122" spans="1:1" ht="12.75" x14ac:dyDescent="0.2">
      <c r="A122" s="600" t="s">
        <v>708</v>
      </c>
    </row>
    <row r="123" spans="1:1" ht="12.75" x14ac:dyDescent="0.2">
      <c r="A123" s="601" t="s">
        <v>709</v>
      </c>
    </row>
    <row r="124" spans="1:1" ht="12.75" x14ac:dyDescent="0.2">
      <c r="A124" s="597"/>
    </row>
    <row r="125" spans="1:1" ht="12.75" x14ac:dyDescent="0.2">
      <c r="A125" s="598">
        <v>42108</v>
      </c>
    </row>
    <row r="126" spans="1:1" ht="12.75" x14ac:dyDescent="0.2">
      <c r="A126" s="599" t="s">
        <v>710</v>
      </c>
    </row>
    <row r="127" spans="1:1" ht="12.75" x14ac:dyDescent="0.2">
      <c r="A127" s="600" t="s">
        <v>711</v>
      </c>
    </row>
    <row r="128" spans="1:1" ht="12.75" x14ac:dyDescent="0.2">
      <c r="A128" s="600" t="s">
        <v>712</v>
      </c>
    </row>
    <row r="129" spans="1:1" ht="12.75" x14ac:dyDescent="0.2">
      <c r="A129" s="600" t="s">
        <v>713</v>
      </c>
    </row>
    <row r="130" spans="1:1" ht="12.75" x14ac:dyDescent="0.2">
      <c r="A130" s="600" t="s">
        <v>714</v>
      </c>
    </row>
    <row r="131" spans="1:1" ht="12.75" x14ac:dyDescent="0.2">
      <c r="A131" s="599" t="s">
        <v>114</v>
      </c>
    </row>
    <row r="132" spans="1:1" ht="12.75" x14ac:dyDescent="0.2">
      <c r="A132" s="600" t="s">
        <v>715</v>
      </c>
    </row>
    <row r="133" spans="1:1" ht="12.75" x14ac:dyDescent="0.2">
      <c r="A133" s="600" t="s">
        <v>716</v>
      </c>
    </row>
    <row r="134" spans="1:1" ht="12.75" x14ac:dyDescent="0.2">
      <c r="A134" s="600" t="s">
        <v>717</v>
      </c>
    </row>
    <row r="135" spans="1:1" ht="12.75" x14ac:dyDescent="0.2">
      <c r="A135" s="600" t="s">
        <v>718</v>
      </c>
    </row>
    <row r="136" spans="1:1" ht="12.75" x14ac:dyDescent="0.2">
      <c r="A136" s="600" t="s">
        <v>719</v>
      </c>
    </row>
    <row r="137" spans="1:1" ht="12.75" x14ac:dyDescent="0.2">
      <c r="A137" s="600" t="s">
        <v>720</v>
      </c>
    </row>
    <row r="138" spans="1:1" ht="12.75" x14ac:dyDescent="0.2">
      <c r="A138" s="600" t="s">
        <v>721</v>
      </c>
    </row>
    <row r="139" spans="1:1" ht="12.75" x14ac:dyDescent="0.2">
      <c r="A139" s="600" t="s">
        <v>722</v>
      </c>
    </row>
    <row r="140" spans="1:1" ht="12.75" x14ac:dyDescent="0.2">
      <c r="A140" s="600" t="s">
        <v>723</v>
      </c>
    </row>
    <row r="141" spans="1:1" ht="12.75" x14ac:dyDescent="0.2">
      <c r="A141" s="601" t="s">
        <v>724</v>
      </c>
    </row>
    <row r="142" spans="1:1" ht="12.75" x14ac:dyDescent="0.2">
      <c r="A142" s="597"/>
    </row>
    <row r="143" spans="1:1" ht="12.75" x14ac:dyDescent="0.2">
      <c r="A143" s="598">
        <v>42117</v>
      </c>
    </row>
    <row r="144" spans="1:1" ht="12.75" x14ac:dyDescent="0.2">
      <c r="A144" s="599" t="s">
        <v>725</v>
      </c>
    </row>
    <row r="145" spans="1:1" ht="12.75" x14ac:dyDescent="0.2">
      <c r="A145" s="600" t="s">
        <v>726</v>
      </c>
    </row>
    <row r="146" spans="1:1" ht="12.75" x14ac:dyDescent="0.2">
      <c r="A146" s="601" t="s">
        <v>727</v>
      </c>
    </row>
    <row r="147" spans="1:1" ht="12.75" x14ac:dyDescent="0.2">
      <c r="A147" s="597"/>
    </row>
    <row r="148" spans="1:1" ht="12.75" x14ac:dyDescent="0.2">
      <c r="A148" s="598">
        <v>42119</v>
      </c>
    </row>
    <row r="149" spans="1:1" ht="12.75" x14ac:dyDescent="0.2">
      <c r="A149" s="599" t="s">
        <v>114</v>
      </c>
    </row>
    <row r="150" spans="1:1" ht="12.75" x14ac:dyDescent="0.2">
      <c r="A150" s="600" t="s">
        <v>728</v>
      </c>
    </row>
    <row r="151" spans="1:1" ht="12.75" x14ac:dyDescent="0.2">
      <c r="A151" s="600" t="s">
        <v>729</v>
      </c>
    </row>
    <row r="152" spans="1:1" ht="12.75" x14ac:dyDescent="0.2">
      <c r="A152" s="600" t="s">
        <v>730</v>
      </c>
    </row>
    <row r="153" spans="1:1" ht="12.75" x14ac:dyDescent="0.2">
      <c r="A153" s="601" t="s">
        <v>731</v>
      </c>
    </row>
    <row r="154" spans="1:1" ht="12.75" x14ac:dyDescent="0.2">
      <c r="A154" s="597"/>
    </row>
    <row r="155" spans="1:1" ht="12.75" x14ac:dyDescent="0.2">
      <c r="A155" s="598">
        <v>42131</v>
      </c>
    </row>
    <row r="156" spans="1:1" ht="12.75" x14ac:dyDescent="0.2">
      <c r="A156" s="599" t="s">
        <v>732</v>
      </c>
    </row>
    <row r="157" spans="1:1" ht="12.75" x14ac:dyDescent="0.2">
      <c r="A157" s="600" t="s">
        <v>733</v>
      </c>
    </row>
    <row r="158" spans="1:1" ht="12.75" x14ac:dyDescent="0.2">
      <c r="A158" s="599" t="s">
        <v>734</v>
      </c>
    </row>
    <row r="159" spans="1:1" ht="12.75" x14ac:dyDescent="0.2">
      <c r="A159" s="600" t="s">
        <v>735</v>
      </c>
    </row>
    <row r="160" spans="1:1" ht="12.75" x14ac:dyDescent="0.2">
      <c r="A160" s="600" t="s">
        <v>736</v>
      </c>
    </row>
    <row r="161" spans="1:1" ht="12.75" x14ac:dyDescent="0.2">
      <c r="A161" s="600" t="s">
        <v>737</v>
      </c>
    </row>
    <row r="162" spans="1:1" ht="12.75" x14ac:dyDescent="0.2">
      <c r="A162" s="601" t="s">
        <v>738</v>
      </c>
    </row>
    <row r="163" spans="1:1" ht="12.75" x14ac:dyDescent="0.2">
      <c r="A163" s="600"/>
    </row>
    <row r="164" spans="1:1" ht="12.75" x14ac:dyDescent="0.2">
      <c r="A164" s="598">
        <v>42137</v>
      </c>
    </row>
    <row r="165" spans="1:1" ht="12.75" x14ac:dyDescent="0.2">
      <c r="A165" s="599" t="s">
        <v>739</v>
      </c>
    </row>
    <row r="166" spans="1:1" ht="12.75" x14ac:dyDescent="0.2">
      <c r="A166" s="600" t="s">
        <v>740</v>
      </c>
    </row>
    <row r="167" spans="1:1" ht="12.75" x14ac:dyDescent="0.2">
      <c r="A167" s="600" t="s">
        <v>741</v>
      </c>
    </row>
    <row r="168" spans="1:1" ht="12.75" x14ac:dyDescent="0.2">
      <c r="A168" s="600" t="s">
        <v>537</v>
      </c>
    </row>
    <row r="169" spans="1:1" ht="12.75" x14ac:dyDescent="0.2">
      <c r="A169" s="600" t="s">
        <v>536</v>
      </c>
    </row>
    <row r="170" spans="1:1" ht="12.75" x14ac:dyDescent="0.2">
      <c r="A170" s="599" t="s">
        <v>742</v>
      </c>
    </row>
    <row r="171" spans="1:1" ht="12.75" x14ac:dyDescent="0.2">
      <c r="A171" s="600" t="s">
        <v>743</v>
      </c>
    </row>
    <row r="172" spans="1:1" ht="12.75" x14ac:dyDescent="0.2">
      <c r="A172" s="600" t="s">
        <v>744</v>
      </c>
    </row>
    <row r="173" spans="1:1" ht="12.75" x14ac:dyDescent="0.2">
      <c r="A173" s="600" t="s">
        <v>745</v>
      </c>
    </row>
    <row r="174" spans="1:1" ht="12.75" x14ac:dyDescent="0.2">
      <c r="A174" s="599" t="s">
        <v>746</v>
      </c>
    </row>
    <row r="175" spans="1:1" ht="12.75" x14ac:dyDescent="0.2">
      <c r="A175" s="600" t="s">
        <v>747</v>
      </c>
    </row>
    <row r="176" spans="1:1" ht="12.75" x14ac:dyDescent="0.2">
      <c r="A176" s="600" t="s">
        <v>748</v>
      </c>
    </row>
    <row r="177" spans="1:1" ht="12.75" x14ac:dyDescent="0.2">
      <c r="A177" s="600" t="s">
        <v>749</v>
      </c>
    </row>
    <row r="178" spans="1:1" ht="12.75" x14ac:dyDescent="0.2">
      <c r="A178" s="599" t="s">
        <v>750</v>
      </c>
    </row>
    <row r="179" spans="1:1" ht="12.75" x14ac:dyDescent="0.2">
      <c r="A179" s="600" t="s">
        <v>751</v>
      </c>
    </row>
    <row r="180" spans="1:1" ht="12.75" x14ac:dyDescent="0.2">
      <c r="A180" s="599" t="s">
        <v>752</v>
      </c>
    </row>
    <row r="181" spans="1:1" ht="12.75" x14ac:dyDescent="0.2">
      <c r="A181" s="600" t="s">
        <v>753</v>
      </c>
    </row>
    <row r="182" spans="1:1" ht="12.75" x14ac:dyDescent="0.2">
      <c r="A182" s="600" t="s">
        <v>754</v>
      </c>
    </row>
    <row r="183" spans="1:1" ht="12.75" x14ac:dyDescent="0.2">
      <c r="A183" s="600" t="s">
        <v>755</v>
      </c>
    </row>
    <row r="184" spans="1:1" ht="12.75" x14ac:dyDescent="0.2">
      <c r="A184" s="600" t="s">
        <v>756</v>
      </c>
    </row>
    <row r="185" spans="1:1" ht="12.75" x14ac:dyDescent="0.2">
      <c r="A185" s="600" t="s">
        <v>757</v>
      </c>
    </row>
    <row r="186" spans="1:1" ht="12.75" x14ac:dyDescent="0.2">
      <c r="A186" s="600" t="s">
        <v>758</v>
      </c>
    </row>
    <row r="187" spans="1:1" ht="12.75" x14ac:dyDescent="0.2">
      <c r="A187" s="600" t="s">
        <v>759</v>
      </c>
    </row>
    <row r="188" spans="1:1" ht="12.75" x14ac:dyDescent="0.2">
      <c r="A188" s="600" t="s">
        <v>760</v>
      </c>
    </row>
    <row r="189" spans="1:1" ht="12.75" x14ac:dyDescent="0.2">
      <c r="A189" s="601" t="s">
        <v>761</v>
      </c>
    </row>
    <row r="190" spans="1:1" ht="12.75" x14ac:dyDescent="0.2">
      <c r="A190" s="597"/>
    </row>
    <row r="191" spans="1:1" ht="12.75" x14ac:dyDescent="0.2">
      <c r="A191" s="598">
        <v>42138</v>
      </c>
    </row>
    <row r="192" spans="1:1" ht="12.75" x14ac:dyDescent="0.2">
      <c r="A192" s="599" t="s">
        <v>762</v>
      </c>
    </row>
    <row r="193" spans="1:1" ht="12.75" x14ac:dyDescent="0.2">
      <c r="A193" s="600" t="s">
        <v>763</v>
      </c>
    </row>
    <row r="194" spans="1:1" ht="12.75" x14ac:dyDescent="0.2">
      <c r="A194" s="600" t="s">
        <v>764</v>
      </c>
    </row>
    <row r="195" spans="1:1" ht="12.75" x14ac:dyDescent="0.2">
      <c r="A195" s="600" t="s">
        <v>765</v>
      </c>
    </row>
    <row r="196" spans="1:1" ht="12.75" x14ac:dyDescent="0.2">
      <c r="A196" s="600" t="s">
        <v>766</v>
      </c>
    </row>
    <row r="197" spans="1:1" ht="12.75" x14ac:dyDescent="0.2">
      <c r="A197" s="600" t="s">
        <v>767</v>
      </c>
    </row>
    <row r="198" spans="1:1" ht="12.75" x14ac:dyDescent="0.2">
      <c r="A198" s="600" t="s">
        <v>768</v>
      </c>
    </row>
    <row r="199" spans="1:1" ht="12.75" x14ac:dyDescent="0.2">
      <c r="A199" s="599" t="s">
        <v>114</v>
      </c>
    </row>
    <row r="200" spans="1:1" ht="12.75" x14ac:dyDescent="0.2">
      <c r="A200" s="600" t="s">
        <v>769</v>
      </c>
    </row>
    <row r="201" spans="1:1" ht="12.75" x14ac:dyDescent="0.2">
      <c r="A201" s="600" t="s">
        <v>770</v>
      </c>
    </row>
    <row r="202" spans="1:1" ht="12.75" x14ac:dyDescent="0.2">
      <c r="A202" s="601" t="s">
        <v>771</v>
      </c>
    </row>
    <row r="203" spans="1:1" ht="12.75" x14ac:dyDescent="0.2">
      <c r="A203" s="597"/>
    </row>
    <row r="204" spans="1:1" ht="12.75" x14ac:dyDescent="0.2">
      <c r="A204" s="598">
        <v>42139</v>
      </c>
    </row>
    <row r="205" spans="1:1" ht="12.75" x14ac:dyDescent="0.2">
      <c r="A205" s="599" t="s">
        <v>629</v>
      </c>
    </row>
    <row r="206" spans="1:1" ht="12.75" x14ac:dyDescent="0.2">
      <c r="A206" s="600" t="s">
        <v>772</v>
      </c>
    </row>
    <row r="207" spans="1:1" ht="12.75" x14ac:dyDescent="0.2">
      <c r="A207" s="599" t="s">
        <v>773</v>
      </c>
    </row>
    <row r="208" spans="1:1" ht="12.75" x14ac:dyDescent="0.2">
      <c r="A208" s="600" t="s">
        <v>774</v>
      </c>
    </row>
    <row r="209" spans="1:1" ht="12.75" x14ac:dyDescent="0.2">
      <c r="A209" s="600" t="s">
        <v>775</v>
      </c>
    </row>
    <row r="210" spans="1:1" ht="12.75" x14ac:dyDescent="0.2">
      <c r="A210" s="600" t="s">
        <v>776</v>
      </c>
    </row>
    <row r="211" spans="1:1" ht="12.75" x14ac:dyDescent="0.2">
      <c r="A211" s="600" t="s">
        <v>777</v>
      </c>
    </row>
    <row r="212" spans="1:1" ht="12.75" x14ac:dyDescent="0.2">
      <c r="A212" s="599" t="s">
        <v>114</v>
      </c>
    </row>
    <row r="213" spans="1:1" ht="12.75" x14ac:dyDescent="0.2">
      <c r="A213" s="600" t="s">
        <v>778</v>
      </c>
    </row>
    <row r="214" spans="1:1" ht="12.75" x14ac:dyDescent="0.2">
      <c r="A214" s="601" t="s">
        <v>779</v>
      </c>
    </row>
    <row r="215" spans="1:1" ht="12.75" x14ac:dyDescent="0.2">
      <c r="A215" s="597"/>
    </row>
    <row r="216" spans="1:1" ht="12.75" x14ac:dyDescent="0.2">
      <c r="A216" s="598">
        <v>42140</v>
      </c>
    </row>
    <row r="217" spans="1:1" ht="12.75" x14ac:dyDescent="0.2">
      <c r="A217" s="599" t="s">
        <v>780</v>
      </c>
    </row>
    <row r="218" spans="1:1" ht="12.75" x14ac:dyDescent="0.2">
      <c r="A218" s="600" t="s">
        <v>781</v>
      </c>
    </row>
    <row r="219" spans="1:1" ht="12.75" x14ac:dyDescent="0.2">
      <c r="A219" s="600" t="s">
        <v>782</v>
      </c>
    </row>
    <row r="220" spans="1:1" ht="12.75" x14ac:dyDescent="0.2">
      <c r="A220" s="600" t="s">
        <v>783</v>
      </c>
    </row>
    <row r="221" spans="1:1" ht="12.75" x14ac:dyDescent="0.2">
      <c r="A221" s="600" t="s">
        <v>784</v>
      </c>
    </row>
    <row r="222" spans="1:1" ht="12.75" x14ac:dyDescent="0.2">
      <c r="A222" s="600" t="s">
        <v>785</v>
      </c>
    </row>
    <row r="223" spans="1:1" ht="12.75" x14ac:dyDescent="0.2">
      <c r="A223" s="600" t="s">
        <v>786</v>
      </c>
    </row>
    <row r="224" spans="1:1" ht="12.75" x14ac:dyDescent="0.2">
      <c r="A224" s="599" t="s">
        <v>625</v>
      </c>
    </row>
    <row r="225" spans="1:1" ht="12.75" x14ac:dyDescent="0.2">
      <c r="A225" s="600" t="s">
        <v>787</v>
      </c>
    </row>
    <row r="226" spans="1:1" ht="12.75" x14ac:dyDescent="0.2">
      <c r="A226" s="600" t="s">
        <v>788</v>
      </c>
    </row>
    <row r="227" spans="1:1" ht="12.75" x14ac:dyDescent="0.2">
      <c r="A227" s="600" t="s">
        <v>789</v>
      </c>
    </row>
    <row r="228" spans="1:1" ht="12.75" x14ac:dyDescent="0.2">
      <c r="A228" s="601" t="s">
        <v>790</v>
      </c>
    </row>
    <row r="229" spans="1:1" ht="12.75" x14ac:dyDescent="0.2">
      <c r="A229" s="597"/>
    </row>
    <row r="230" spans="1:1" ht="12.75" x14ac:dyDescent="0.2">
      <c r="A230" s="598">
        <v>42141</v>
      </c>
    </row>
    <row r="231" spans="1:1" ht="12.75" x14ac:dyDescent="0.2">
      <c r="A231" s="599" t="s">
        <v>791</v>
      </c>
    </row>
    <row r="232" spans="1:1" ht="12.75" x14ac:dyDescent="0.2">
      <c r="A232" s="600" t="s">
        <v>792</v>
      </c>
    </row>
    <row r="233" spans="1:1" ht="12.75" x14ac:dyDescent="0.2">
      <c r="A233" s="600" t="s">
        <v>793</v>
      </c>
    </row>
    <row r="234" spans="1:1" ht="12.75" x14ac:dyDescent="0.2">
      <c r="A234" s="600" t="s">
        <v>794</v>
      </c>
    </row>
    <row r="235" spans="1:1" ht="25.5" x14ac:dyDescent="0.2">
      <c r="A235" s="600" t="s">
        <v>795</v>
      </c>
    </row>
    <row r="236" spans="1:1" ht="12.75" x14ac:dyDescent="0.2">
      <c r="A236" s="600" t="s">
        <v>796</v>
      </c>
    </row>
    <row r="237" spans="1:1" ht="12.75" x14ac:dyDescent="0.2">
      <c r="A237" s="599" t="s">
        <v>114</v>
      </c>
    </row>
    <row r="238" spans="1:1" ht="12.75" x14ac:dyDescent="0.2">
      <c r="A238" s="600" t="s">
        <v>797</v>
      </c>
    </row>
    <row r="239" spans="1:1" ht="12.75" x14ac:dyDescent="0.2">
      <c r="A239" s="600" t="s">
        <v>798</v>
      </c>
    </row>
    <row r="240" spans="1:1" ht="12.75" x14ac:dyDescent="0.2">
      <c r="A240" s="600" t="s">
        <v>799</v>
      </c>
    </row>
    <row r="241" spans="1:1" ht="12.75" x14ac:dyDescent="0.2">
      <c r="A241" s="600" t="s">
        <v>800</v>
      </c>
    </row>
    <row r="242" spans="1:1" ht="12.75" x14ac:dyDescent="0.2">
      <c r="A242" s="600" t="s">
        <v>801</v>
      </c>
    </row>
    <row r="243" spans="1:1" ht="12.75" x14ac:dyDescent="0.2">
      <c r="A243" s="600" t="s">
        <v>802</v>
      </c>
    </row>
    <row r="244" spans="1:1" ht="25.5" x14ac:dyDescent="0.2">
      <c r="A244" s="600" t="s">
        <v>803</v>
      </c>
    </row>
    <row r="245" spans="1:1" ht="12.75" x14ac:dyDescent="0.2">
      <c r="A245" s="600" t="s">
        <v>804</v>
      </c>
    </row>
    <row r="246" spans="1:1" ht="12.75" x14ac:dyDescent="0.2">
      <c r="A246" s="601" t="s">
        <v>805</v>
      </c>
    </row>
    <row r="247" spans="1:1" ht="12.75" x14ac:dyDescent="0.2">
      <c r="A247" s="597"/>
    </row>
    <row r="248" spans="1:1" ht="12.75" x14ac:dyDescent="0.2">
      <c r="A248" s="598">
        <v>42146</v>
      </c>
    </row>
    <row r="249" spans="1:1" ht="12.75" x14ac:dyDescent="0.2">
      <c r="A249" s="599" t="s">
        <v>806</v>
      </c>
    </row>
    <row r="250" spans="1:1" ht="12.75" x14ac:dyDescent="0.2">
      <c r="A250" s="600" t="s">
        <v>807</v>
      </c>
    </row>
    <row r="251" spans="1:1" ht="12.75" x14ac:dyDescent="0.2">
      <c r="A251" s="600" t="s">
        <v>808</v>
      </c>
    </row>
    <row r="252" spans="1:1" ht="12.75" x14ac:dyDescent="0.2">
      <c r="A252" s="600" t="s">
        <v>809</v>
      </c>
    </row>
    <row r="253" spans="1:1" ht="12.75" x14ac:dyDescent="0.2">
      <c r="A253" s="600" t="s">
        <v>810</v>
      </c>
    </row>
    <row r="254" spans="1:1" ht="12.75" x14ac:dyDescent="0.2">
      <c r="A254" s="599" t="s">
        <v>114</v>
      </c>
    </row>
    <row r="255" spans="1:1" ht="12.75" x14ac:dyDescent="0.2">
      <c r="A255" s="600" t="s">
        <v>811</v>
      </c>
    </row>
    <row r="256" spans="1:1" ht="12.75" x14ac:dyDescent="0.2">
      <c r="A256" s="600" t="s">
        <v>812</v>
      </c>
    </row>
    <row r="257" spans="1:1" ht="12.75" x14ac:dyDescent="0.2">
      <c r="A257" s="600" t="s">
        <v>813</v>
      </c>
    </row>
    <row r="258" spans="1:1" ht="12.75" x14ac:dyDescent="0.2">
      <c r="A258" s="600" t="s">
        <v>814</v>
      </c>
    </row>
    <row r="259" spans="1:1" ht="12.75" x14ac:dyDescent="0.2">
      <c r="A259" s="600" t="s">
        <v>815</v>
      </c>
    </row>
    <row r="260" spans="1:1" ht="12.75" x14ac:dyDescent="0.2">
      <c r="A260" s="600" t="s">
        <v>816</v>
      </c>
    </row>
    <row r="261" spans="1:1" ht="12.75" x14ac:dyDescent="0.2">
      <c r="A261" s="600" t="s">
        <v>817</v>
      </c>
    </row>
    <row r="262" spans="1:1" ht="12.75" x14ac:dyDescent="0.2">
      <c r="A262" s="600" t="s">
        <v>818</v>
      </c>
    </row>
    <row r="263" spans="1:1" ht="12.75" x14ac:dyDescent="0.2">
      <c r="A263" s="601" t="s">
        <v>819</v>
      </c>
    </row>
    <row r="264" spans="1:1" ht="12.75" x14ac:dyDescent="0.2">
      <c r="A264" s="597"/>
    </row>
    <row r="265" spans="1:1" ht="12.75" x14ac:dyDescent="0.2">
      <c r="A265" s="598">
        <v>42172</v>
      </c>
    </row>
    <row r="266" spans="1:1" ht="12.75" x14ac:dyDescent="0.2">
      <c r="A266" s="599" t="s">
        <v>820</v>
      </c>
    </row>
    <row r="267" spans="1:1" ht="12.75" x14ac:dyDescent="0.2">
      <c r="A267" s="601" t="s">
        <v>821</v>
      </c>
    </row>
    <row r="268" spans="1:1" ht="12.75" x14ac:dyDescent="0.2">
      <c r="A268" s="597"/>
    </row>
    <row r="269" spans="1:1" ht="12.75" x14ac:dyDescent="0.2">
      <c r="A269" s="598">
        <v>42178</v>
      </c>
    </row>
    <row r="270" spans="1:1" ht="12.75" x14ac:dyDescent="0.2">
      <c r="A270" s="599" t="s">
        <v>822</v>
      </c>
    </row>
    <row r="271" spans="1:1" ht="12.75" x14ac:dyDescent="0.2">
      <c r="A271" s="600" t="s">
        <v>823</v>
      </c>
    </row>
    <row r="272" spans="1:1" ht="12.75" x14ac:dyDescent="0.2">
      <c r="A272" s="600" t="s">
        <v>824</v>
      </c>
    </row>
    <row r="273" spans="1:1" ht="12.75" x14ac:dyDescent="0.2">
      <c r="A273" s="599" t="s">
        <v>114</v>
      </c>
    </row>
    <row r="274" spans="1:1" ht="12.75" x14ac:dyDescent="0.2">
      <c r="A274" s="600" t="s">
        <v>825</v>
      </c>
    </row>
    <row r="275" spans="1:1" ht="12.75" x14ac:dyDescent="0.2">
      <c r="A275" s="600" t="s">
        <v>826</v>
      </c>
    </row>
    <row r="276" spans="1:1" ht="12.75" x14ac:dyDescent="0.2">
      <c r="A276" s="600" t="s">
        <v>827</v>
      </c>
    </row>
    <row r="277" spans="1:1" ht="12.75" x14ac:dyDescent="0.2">
      <c r="A277" s="601" t="s">
        <v>828</v>
      </c>
    </row>
    <row r="278" spans="1:1" ht="12.75" x14ac:dyDescent="0.2">
      <c r="A278" s="600"/>
    </row>
    <row r="279" spans="1:1" ht="12.75" x14ac:dyDescent="0.2">
      <c r="A279" s="598">
        <v>42180</v>
      </c>
    </row>
    <row r="280" spans="1:1" ht="12.75" x14ac:dyDescent="0.2">
      <c r="A280" s="599" t="s">
        <v>829</v>
      </c>
    </row>
    <row r="281" spans="1:1" ht="12.75" x14ac:dyDescent="0.2">
      <c r="A281" s="600" t="s">
        <v>830</v>
      </c>
    </row>
    <row r="282" spans="1:1" ht="12.75" x14ac:dyDescent="0.2">
      <c r="A282" s="600" t="s">
        <v>831</v>
      </c>
    </row>
    <row r="283" spans="1:1" ht="12.75" x14ac:dyDescent="0.2">
      <c r="A283" s="600" t="s">
        <v>832</v>
      </c>
    </row>
    <row r="284" spans="1:1" ht="12.75" x14ac:dyDescent="0.2">
      <c r="A284" s="600" t="s">
        <v>833</v>
      </c>
    </row>
    <row r="285" spans="1:1" ht="12.75" x14ac:dyDescent="0.2">
      <c r="A285" s="600" t="s">
        <v>834</v>
      </c>
    </row>
    <row r="286" spans="1:1" ht="12.75" x14ac:dyDescent="0.2">
      <c r="A286" s="600" t="s">
        <v>835</v>
      </c>
    </row>
    <row r="287" spans="1:1" ht="12.75" x14ac:dyDescent="0.2">
      <c r="A287" s="600" t="s">
        <v>836</v>
      </c>
    </row>
    <row r="288" spans="1:1" ht="12.75" x14ac:dyDescent="0.2">
      <c r="A288" s="599" t="s">
        <v>837</v>
      </c>
    </row>
    <row r="289" spans="1:1" ht="12.75" x14ac:dyDescent="0.2">
      <c r="A289" s="601" t="s">
        <v>838</v>
      </c>
    </row>
    <row r="290" spans="1:1" ht="12.75" x14ac:dyDescent="0.2">
      <c r="A290" s="597"/>
    </row>
    <row r="291" spans="1:1" ht="12.75" x14ac:dyDescent="0.2">
      <c r="A291" s="598">
        <v>42181</v>
      </c>
    </row>
    <row r="292" spans="1:1" ht="12.75" x14ac:dyDescent="0.2">
      <c r="A292" s="599" t="s">
        <v>839</v>
      </c>
    </row>
    <row r="293" spans="1:1" ht="12.75" x14ac:dyDescent="0.2">
      <c r="A293" s="600" t="s">
        <v>840</v>
      </c>
    </row>
    <row r="294" spans="1:1" ht="12.75" x14ac:dyDescent="0.2">
      <c r="A294" s="599" t="s">
        <v>841</v>
      </c>
    </row>
    <row r="295" spans="1:1" ht="12.75" x14ac:dyDescent="0.2">
      <c r="A295" s="602" t="s">
        <v>842</v>
      </c>
    </row>
    <row r="296" spans="1:1" ht="12.75" x14ac:dyDescent="0.2">
      <c r="A296" s="602" t="s">
        <v>843</v>
      </c>
    </row>
    <row r="297" spans="1:1" ht="12.75" x14ac:dyDescent="0.2">
      <c r="A297" s="600" t="s">
        <v>844</v>
      </c>
    </row>
    <row r="298" spans="1:1" ht="12.75" x14ac:dyDescent="0.2">
      <c r="A298" s="600" t="s">
        <v>845</v>
      </c>
    </row>
    <row r="299" spans="1:1" ht="12.75" x14ac:dyDescent="0.2">
      <c r="A299" s="600" t="s">
        <v>846</v>
      </c>
    </row>
    <row r="300" spans="1:1" ht="12.75" x14ac:dyDescent="0.2">
      <c r="A300" s="600" t="s">
        <v>847</v>
      </c>
    </row>
    <row r="301" spans="1:1" ht="12.75" x14ac:dyDescent="0.2">
      <c r="A301" s="600" t="s">
        <v>848</v>
      </c>
    </row>
    <row r="302" spans="1:1" ht="12.75" x14ac:dyDescent="0.2">
      <c r="A302" s="599" t="s">
        <v>849</v>
      </c>
    </row>
    <row r="303" spans="1:1" ht="12.75" x14ac:dyDescent="0.2">
      <c r="A303" s="600" t="s">
        <v>850</v>
      </c>
    </row>
    <row r="304" spans="1:1" ht="12.75" x14ac:dyDescent="0.2">
      <c r="A304" s="601" t="s">
        <v>851</v>
      </c>
    </row>
    <row r="305" spans="1:1" ht="12.75" x14ac:dyDescent="0.2">
      <c r="A305" s="600"/>
    </row>
    <row r="306" spans="1:1" ht="12.75" x14ac:dyDescent="0.2">
      <c r="A306" s="603">
        <v>42182</v>
      </c>
    </row>
    <row r="307" spans="1:1" ht="12.75" x14ac:dyDescent="0.2">
      <c r="A307" s="604" t="s">
        <v>852</v>
      </c>
    </row>
    <row r="308" spans="1:1" ht="12.75" x14ac:dyDescent="0.2">
      <c r="A308" s="605" t="s">
        <v>853</v>
      </c>
    </row>
    <row r="309" spans="1:1" ht="12.75" x14ac:dyDescent="0.2">
      <c r="A309" s="605" t="s">
        <v>854</v>
      </c>
    </row>
    <row r="310" spans="1:1" ht="12.75" x14ac:dyDescent="0.2">
      <c r="A310" s="604" t="s">
        <v>114</v>
      </c>
    </row>
    <row r="311" spans="1:1" ht="12.75" x14ac:dyDescent="0.2">
      <c r="A311" s="605" t="s">
        <v>855</v>
      </c>
    </row>
    <row r="312" spans="1:1" ht="12.75" x14ac:dyDescent="0.2">
      <c r="A312" s="605" t="s">
        <v>856</v>
      </c>
    </row>
    <row r="313" spans="1:1" ht="12.75" x14ac:dyDescent="0.2">
      <c r="A313" s="605" t="s">
        <v>857</v>
      </c>
    </row>
    <row r="314" spans="1:1" ht="12.75" x14ac:dyDescent="0.2">
      <c r="A314" s="606" t="s">
        <v>858</v>
      </c>
    </row>
    <row r="315" spans="1:1" ht="12.75" x14ac:dyDescent="0.2">
      <c r="A315" s="605"/>
    </row>
    <row r="316" spans="1:1" ht="12.75" x14ac:dyDescent="0.2">
      <c r="A316" s="603">
        <v>42229</v>
      </c>
    </row>
    <row r="317" spans="1:1" ht="12.75" x14ac:dyDescent="0.2">
      <c r="A317" s="607" t="s">
        <v>859</v>
      </c>
    </row>
    <row r="318" spans="1:1" ht="12.75" x14ac:dyDescent="0.2">
      <c r="A318" s="608" t="s">
        <v>860</v>
      </c>
    </row>
    <row r="319" spans="1:1" ht="12.75" x14ac:dyDescent="0.2">
      <c r="A319" s="608" t="s">
        <v>861</v>
      </c>
    </row>
    <row r="320" spans="1:1" ht="12.75" x14ac:dyDescent="0.2">
      <c r="A320" s="608" t="s">
        <v>862</v>
      </c>
    </row>
    <row r="321" spans="1:1" ht="12.75" x14ac:dyDescent="0.2">
      <c r="A321" s="608" t="s">
        <v>863</v>
      </c>
    </row>
    <row r="322" spans="1:1" ht="12.75" x14ac:dyDescent="0.2">
      <c r="A322" s="607" t="s">
        <v>864</v>
      </c>
    </row>
    <row r="323" spans="1:1" ht="12.75" x14ac:dyDescent="0.2">
      <c r="A323" s="608" t="s">
        <v>865</v>
      </c>
    </row>
    <row r="324" spans="1:1" ht="12.75" x14ac:dyDescent="0.2">
      <c r="A324" s="607" t="s">
        <v>866</v>
      </c>
    </row>
    <row r="325" spans="1:1" ht="12.75" x14ac:dyDescent="0.2">
      <c r="A325" s="608" t="s">
        <v>867</v>
      </c>
    </row>
    <row r="326" spans="1:1" ht="12.75" x14ac:dyDescent="0.2">
      <c r="A326" s="608" t="s">
        <v>868</v>
      </c>
    </row>
    <row r="327" spans="1:1" ht="12.75" x14ac:dyDescent="0.2">
      <c r="A327" s="609" t="s">
        <v>869</v>
      </c>
    </row>
    <row r="328" spans="1:1" ht="12.75" x14ac:dyDescent="0.2">
      <c r="A328" s="608" t="s">
        <v>870</v>
      </c>
    </row>
    <row r="329" spans="1:1" ht="12.75" x14ac:dyDescent="0.2">
      <c r="A329" s="608" t="s">
        <v>871</v>
      </c>
    </row>
    <row r="330" spans="1:1" ht="12.75" x14ac:dyDescent="0.2">
      <c r="A330" s="608" t="s">
        <v>872</v>
      </c>
    </row>
    <row r="331" spans="1:1" ht="12.75" x14ac:dyDescent="0.2">
      <c r="A331" s="609" t="s">
        <v>114</v>
      </c>
    </row>
    <row r="332" spans="1:1" ht="12.75" x14ac:dyDescent="0.2">
      <c r="A332" s="608" t="s">
        <v>873</v>
      </c>
    </row>
    <row r="333" spans="1:1" ht="12.75" x14ac:dyDescent="0.2">
      <c r="A333" s="608" t="s">
        <v>874</v>
      </c>
    </row>
    <row r="334" spans="1:1" ht="12.75" x14ac:dyDescent="0.2">
      <c r="A334" s="608" t="s">
        <v>875</v>
      </c>
    </row>
    <row r="335" spans="1:1" ht="12.75" x14ac:dyDescent="0.2">
      <c r="A335" s="608" t="s">
        <v>876</v>
      </c>
    </row>
    <row r="336" spans="1:1" ht="12.75" x14ac:dyDescent="0.2">
      <c r="A336" s="608" t="s">
        <v>877</v>
      </c>
    </row>
    <row r="337" spans="1:1" ht="12.75" x14ac:dyDescent="0.2">
      <c r="A337" s="608" t="s">
        <v>878</v>
      </c>
    </row>
    <row r="338" spans="1:1" ht="12.75" x14ac:dyDescent="0.2">
      <c r="A338" s="608" t="s">
        <v>879</v>
      </c>
    </row>
    <row r="339" spans="1:1" ht="12.75" x14ac:dyDescent="0.2">
      <c r="A339" s="608" t="s">
        <v>880</v>
      </c>
    </row>
    <row r="340" spans="1:1" ht="12.75" x14ac:dyDescent="0.2">
      <c r="A340" s="608" t="s">
        <v>881</v>
      </c>
    </row>
    <row r="341" spans="1:1" ht="12.75" x14ac:dyDescent="0.2">
      <c r="A341" s="608" t="s">
        <v>882</v>
      </c>
    </row>
    <row r="342" spans="1:1" ht="12.75" x14ac:dyDescent="0.2">
      <c r="A342" s="610" t="s">
        <v>883</v>
      </c>
    </row>
    <row r="343" spans="1:1" ht="12.75" x14ac:dyDescent="0.2">
      <c r="A343" s="608" t="s">
        <v>884</v>
      </c>
    </row>
    <row r="344" spans="1:1" ht="12.75" x14ac:dyDescent="0.2">
      <c r="A344" s="609">
        <v>1.0940000000000001</v>
      </c>
    </row>
    <row r="345" spans="1:1" ht="12.75" x14ac:dyDescent="0.2">
      <c r="A345" s="608" t="s">
        <v>885</v>
      </c>
    </row>
    <row r="346" spans="1:1" ht="12.75" x14ac:dyDescent="0.2">
      <c r="A346" s="609">
        <v>1.095</v>
      </c>
    </row>
    <row r="347" spans="1:1" ht="12.75" x14ac:dyDescent="0.2">
      <c r="A347" s="608" t="s">
        <v>886</v>
      </c>
    </row>
    <row r="348" spans="1:1" ht="12.75" x14ac:dyDescent="0.2">
      <c r="A348" s="609" t="s">
        <v>887</v>
      </c>
    </row>
    <row r="349" spans="1:1" ht="12.75" x14ac:dyDescent="0.2">
      <c r="A349" s="608" t="s">
        <v>888</v>
      </c>
    </row>
    <row r="350" spans="1:1" ht="12.75" x14ac:dyDescent="0.2">
      <c r="A350" s="608" t="s">
        <v>889</v>
      </c>
    </row>
    <row r="351" spans="1:1" ht="12.75" x14ac:dyDescent="0.2">
      <c r="A351" s="608" t="s">
        <v>890</v>
      </c>
    </row>
    <row r="352" spans="1:1" ht="12.75" x14ac:dyDescent="0.2">
      <c r="A352" s="608" t="s">
        <v>891</v>
      </c>
    </row>
    <row r="353" spans="1:1" ht="12.75" x14ac:dyDescent="0.2">
      <c r="A353" s="608" t="s">
        <v>892</v>
      </c>
    </row>
    <row r="354" spans="1:1" ht="12.75" x14ac:dyDescent="0.2">
      <c r="A354" s="608" t="s">
        <v>893</v>
      </c>
    </row>
    <row r="355" spans="1:1" ht="12.75" x14ac:dyDescent="0.2">
      <c r="A355" s="608" t="s">
        <v>894</v>
      </c>
    </row>
    <row r="356" spans="1:1" ht="12.75" x14ac:dyDescent="0.2">
      <c r="A356" s="608" t="s">
        <v>895</v>
      </c>
    </row>
    <row r="357" spans="1:1" ht="12.75" x14ac:dyDescent="0.2">
      <c r="A357" s="608" t="s">
        <v>896</v>
      </c>
    </row>
    <row r="358" spans="1:1" ht="12.75" x14ac:dyDescent="0.2">
      <c r="A358" s="608" t="s">
        <v>897</v>
      </c>
    </row>
    <row r="359" spans="1:1" ht="12.75" x14ac:dyDescent="0.2">
      <c r="A359" s="608" t="s">
        <v>898</v>
      </c>
    </row>
    <row r="360" spans="1:1" ht="12.75" x14ac:dyDescent="0.2">
      <c r="A360" s="608" t="s">
        <v>899</v>
      </c>
    </row>
    <row r="361" spans="1:1" ht="12.75" x14ac:dyDescent="0.2">
      <c r="A361" s="608" t="s">
        <v>900</v>
      </c>
    </row>
    <row r="362" spans="1:1" ht="12.75" x14ac:dyDescent="0.2">
      <c r="A362" s="608" t="s">
        <v>901</v>
      </c>
    </row>
    <row r="363" spans="1:1" ht="12.75" x14ac:dyDescent="0.2">
      <c r="A363" s="608" t="s">
        <v>902</v>
      </c>
    </row>
    <row r="364" spans="1:1" ht="12.75" x14ac:dyDescent="0.2">
      <c r="A364" s="609" t="s">
        <v>903</v>
      </c>
    </row>
    <row r="365" spans="1:1" ht="12.75" x14ac:dyDescent="0.2">
      <c r="A365" s="608" t="s">
        <v>904</v>
      </c>
    </row>
    <row r="366" spans="1:1" ht="12.75" x14ac:dyDescent="0.2">
      <c r="A366" s="608" t="s">
        <v>905</v>
      </c>
    </row>
    <row r="367" spans="1:1" ht="12.75" x14ac:dyDescent="0.2">
      <c r="A367" s="608" t="s">
        <v>906</v>
      </c>
    </row>
    <row r="368" spans="1:1" ht="12.75" x14ac:dyDescent="0.2">
      <c r="A368" s="608" t="s">
        <v>907</v>
      </c>
    </row>
    <row r="369" spans="1:1" ht="12.75" x14ac:dyDescent="0.2">
      <c r="A369" s="608" t="s">
        <v>908</v>
      </c>
    </row>
    <row r="370" spans="1:1" ht="12.75" x14ac:dyDescent="0.2">
      <c r="A370" s="608" t="s">
        <v>909</v>
      </c>
    </row>
    <row r="371" spans="1:1" ht="12.75" x14ac:dyDescent="0.2">
      <c r="A371" s="608" t="s">
        <v>910</v>
      </c>
    </row>
    <row r="372" spans="1:1" ht="12.75" x14ac:dyDescent="0.2">
      <c r="A372" s="608" t="s">
        <v>911</v>
      </c>
    </row>
    <row r="373" spans="1:1" ht="12.75" x14ac:dyDescent="0.2">
      <c r="A373" s="608" t="s">
        <v>912</v>
      </c>
    </row>
    <row r="374" spans="1:1" ht="12.75" x14ac:dyDescent="0.2">
      <c r="A374" s="608" t="s">
        <v>913</v>
      </c>
    </row>
    <row r="375" spans="1:1" ht="12.75" x14ac:dyDescent="0.2">
      <c r="A375" s="608" t="s">
        <v>914</v>
      </c>
    </row>
    <row r="376" spans="1:1" ht="12.75" x14ac:dyDescent="0.2">
      <c r="A376" s="608" t="s">
        <v>915</v>
      </c>
    </row>
    <row r="377" spans="1:1" ht="12.75" x14ac:dyDescent="0.2">
      <c r="A377" s="608" t="s">
        <v>916</v>
      </c>
    </row>
    <row r="378" spans="1:1" ht="12.75" x14ac:dyDescent="0.2">
      <c r="A378" s="608" t="s">
        <v>917</v>
      </c>
    </row>
    <row r="379" spans="1:1" ht="12.75" x14ac:dyDescent="0.2">
      <c r="A379" s="608" t="s">
        <v>918</v>
      </c>
    </row>
    <row r="380" spans="1:1" ht="12.75" x14ac:dyDescent="0.2">
      <c r="A380" s="608" t="s">
        <v>919</v>
      </c>
    </row>
    <row r="381" spans="1:1" ht="12.75" x14ac:dyDescent="0.2">
      <c r="A381" s="608" t="s">
        <v>920</v>
      </c>
    </row>
    <row r="382" spans="1:1" ht="12.75" x14ac:dyDescent="0.2">
      <c r="A382" s="608" t="s">
        <v>921</v>
      </c>
    </row>
    <row r="383" spans="1:1" ht="12.75" x14ac:dyDescent="0.2">
      <c r="A383" s="608" t="s">
        <v>922</v>
      </c>
    </row>
    <row r="384" spans="1:1" ht="12.75" x14ac:dyDescent="0.2">
      <c r="A384" s="608" t="s">
        <v>923</v>
      </c>
    </row>
    <row r="385" spans="1:1" ht="12.75" x14ac:dyDescent="0.2">
      <c r="A385" s="608" t="s">
        <v>924</v>
      </c>
    </row>
    <row r="386" spans="1:1" ht="12.75" x14ac:dyDescent="0.2">
      <c r="A386" s="608" t="s">
        <v>925</v>
      </c>
    </row>
    <row r="387" spans="1:1" ht="12.75" x14ac:dyDescent="0.2">
      <c r="A387" s="608" t="s">
        <v>926</v>
      </c>
    </row>
    <row r="388" spans="1:1" ht="12.75" x14ac:dyDescent="0.2">
      <c r="A388" s="608" t="s">
        <v>927</v>
      </c>
    </row>
    <row r="389" spans="1:1" ht="12.75" x14ac:dyDescent="0.2">
      <c r="A389" s="608" t="s">
        <v>928</v>
      </c>
    </row>
    <row r="390" spans="1:1" ht="12.75" x14ac:dyDescent="0.2">
      <c r="A390" s="608" t="s">
        <v>929</v>
      </c>
    </row>
    <row r="391" spans="1:1" ht="12.75" x14ac:dyDescent="0.2">
      <c r="A391" s="608" t="s">
        <v>930</v>
      </c>
    </row>
    <row r="392" spans="1:1" ht="12.75" x14ac:dyDescent="0.2">
      <c r="A392" s="608" t="s">
        <v>931</v>
      </c>
    </row>
    <row r="393" spans="1:1" ht="12.75" x14ac:dyDescent="0.2">
      <c r="A393" s="608" t="s">
        <v>932</v>
      </c>
    </row>
    <row r="394" spans="1:1" ht="12.75" x14ac:dyDescent="0.2">
      <c r="A394" s="608" t="s">
        <v>933</v>
      </c>
    </row>
    <row r="395" spans="1:1" ht="12.75" x14ac:dyDescent="0.2">
      <c r="A395" s="608" t="s">
        <v>934</v>
      </c>
    </row>
    <row r="396" spans="1:1" ht="12.75" x14ac:dyDescent="0.2">
      <c r="A396" s="608" t="s">
        <v>935</v>
      </c>
    </row>
    <row r="397" spans="1:1" ht="12.75" x14ac:dyDescent="0.2">
      <c r="A397" s="608" t="s">
        <v>936</v>
      </c>
    </row>
    <row r="398" spans="1:1" ht="12.75" x14ac:dyDescent="0.2">
      <c r="A398" s="608" t="s">
        <v>937</v>
      </c>
    </row>
    <row r="399" spans="1:1" ht="12.75" x14ac:dyDescent="0.2">
      <c r="A399" s="608" t="s">
        <v>938</v>
      </c>
    </row>
    <row r="400" spans="1:1" ht="12.75" x14ac:dyDescent="0.2">
      <c r="A400" s="608" t="s">
        <v>939</v>
      </c>
    </row>
    <row r="401" spans="1:1" ht="12.75" x14ac:dyDescent="0.2">
      <c r="A401" s="608" t="s">
        <v>940</v>
      </c>
    </row>
    <row r="402" spans="1:1" ht="12.75" x14ac:dyDescent="0.2">
      <c r="A402" s="608" t="s">
        <v>941</v>
      </c>
    </row>
    <row r="403" spans="1:1" ht="12.75" x14ac:dyDescent="0.2">
      <c r="A403" s="608" t="s">
        <v>942</v>
      </c>
    </row>
    <row r="404" spans="1:1" ht="12.75" x14ac:dyDescent="0.2">
      <c r="A404" s="608" t="s">
        <v>943</v>
      </c>
    </row>
    <row r="405" spans="1:1" ht="12.75" x14ac:dyDescent="0.2">
      <c r="A405" s="608" t="s">
        <v>944</v>
      </c>
    </row>
    <row r="406" spans="1:1" ht="12.75" x14ac:dyDescent="0.2">
      <c r="A406" s="608" t="s">
        <v>945</v>
      </c>
    </row>
    <row r="407" spans="1:1" ht="12.75" x14ac:dyDescent="0.2">
      <c r="A407" s="608" t="s">
        <v>946</v>
      </c>
    </row>
    <row r="408" spans="1:1" ht="12.75" x14ac:dyDescent="0.2">
      <c r="A408" s="608" t="s">
        <v>947</v>
      </c>
    </row>
    <row r="409" spans="1:1" ht="12.75" x14ac:dyDescent="0.2">
      <c r="A409" s="608" t="s">
        <v>948</v>
      </c>
    </row>
    <row r="410" spans="1:1" ht="12.75" x14ac:dyDescent="0.2">
      <c r="A410" s="608" t="s">
        <v>949</v>
      </c>
    </row>
    <row r="411" spans="1:1" ht="12.75" x14ac:dyDescent="0.2">
      <c r="A411" s="608" t="s">
        <v>950</v>
      </c>
    </row>
    <row r="412" spans="1:1" ht="12.75" x14ac:dyDescent="0.2">
      <c r="A412" s="608" t="s">
        <v>951</v>
      </c>
    </row>
    <row r="413" spans="1:1" ht="12.75" x14ac:dyDescent="0.2">
      <c r="A413" s="608" t="s">
        <v>952</v>
      </c>
    </row>
    <row r="414" spans="1:1" ht="12.75" x14ac:dyDescent="0.2">
      <c r="A414" s="608" t="s">
        <v>953</v>
      </c>
    </row>
    <row r="415" spans="1:1" ht="12.75" x14ac:dyDescent="0.2">
      <c r="A415" s="608" t="s">
        <v>954</v>
      </c>
    </row>
    <row r="416" spans="1:1" ht="12.75" x14ac:dyDescent="0.2">
      <c r="A416" s="608" t="s">
        <v>955</v>
      </c>
    </row>
    <row r="417" spans="1:1" ht="12.75" x14ac:dyDescent="0.2">
      <c r="A417" s="608" t="s">
        <v>956</v>
      </c>
    </row>
    <row r="418" spans="1:1" ht="12.75" x14ac:dyDescent="0.2">
      <c r="A418" s="608" t="s">
        <v>957</v>
      </c>
    </row>
    <row r="419" spans="1:1" ht="12.75" x14ac:dyDescent="0.2">
      <c r="A419" s="608" t="s">
        <v>958</v>
      </c>
    </row>
    <row r="420" spans="1:1" ht="12.75" x14ac:dyDescent="0.2">
      <c r="A420" s="608" t="s">
        <v>959</v>
      </c>
    </row>
    <row r="421" spans="1:1" ht="12.75" x14ac:dyDescent="0.2">
      <c r="A421" s="608" t="s">
        <v>960</v>
      </c>
    </row>
    <row r="422" spans="1:1" ht="12.75" x14ac:dyDescent="0.2">
      <c r="A422" s="608" t="s">
        <v>961</v>
      </c>
    </row>
    <row r="423" spans="1:1" ht="12.75" x14ac:dyDescent="0.2">
      <c r="A423" s="608" t="s">
        <v>962</v>
      </c>
    </row>
    <row r="424" spans="1:1" ht="12.75" x14ac:dyDescent="0.2">
      <c r="A424" s="608" t="s">
        <v>963</v>
      </c>
    </row>
    <row r="425" spans="1:1" ht="12.75" x14ac:dyDescent="0.2">
      <c r="A425" s="608" t="s">
        <v>964</v>
      </c>
    </row>
    <row r="426" spans="1:1" ht="12.75" x14ac:dyDescent="0.2">
      <c r="A426" s="608" t="s">
        <v>965</v>
      </c>
    </row>
    <row r="427" spans="1:1" ht="12.75" x14ac:dyDescent="0.2">
      <c r="A427" s="608" t="s">
        <v>966</v>
      </c>
    </row>
    <row r="428" spans="1:1" ht="12.75" x14ac:dyDescent="0.2">
      <c r="A428" s="608" t="s">
        <v>967</v>
      </c>
    </row>
    <row r="429" spans="1:1" ht="12.75" x14ac:dyDescent="0.2">
      <c r="A429" s="608" t="s">
        <v>968</v>
      </c>
    </row>
    <row r="430" spans="1:1" ht="12.75" x14ac:dyDescent="0.2">
      <c r="A430" s="608" t="s">
        <v>969</v>
      </c>
    </row>
    <row r="431" spans="1:1" ht="12.75" x14ac:dyDescent="0.2">
      <c r="A431" s="608" t="s">
        <v>970</v>
      </c>
    </row>
    <row r="432" spans="1:1" ht="12.75" x14ac:dyDescent="0.2">
      <c r="A432" s="608" t="s">
        <v>971</v>
      </c>
    </row>
    <row r="433" spans="1:1" ht="12.75" x14ac:dyDescent="0.2">
      <c r="A433" s="608" t="s">
        <v>972</v>
      </c>
    </row>
    <row r="434" spans="1:1" ht="12.75" x14ac:dyDescent="0.2">
      <c r="A434" s="608" t="s">
        <v>973</v>
      </c>
    </row>
    <row r="435" spans="1:1" ht="12.75" x14ac:dyDescent="0.2">
      <c r="A435" s="608" t="s">
        <v>974</v>
      </c>
    </row>
    <row r="436" spans="1:1" ht="12.75" x14ac:dyDescent="0.2">
      <c r="A436" s="608" t="s">
        <v>975</v>
      </c>
    </row>
    <row r="437" spans="1:1" ht="12.75" x14ac:dyDescent="0.2">
      <c r="A437" s="608" t="s">
        <v>976</v>
      </c>
    </row>
    <row r="438" spans="1:1" ht="12.75" x14ac:dyDescent="0.2">
      <c r="A438" s="608" t="s">
        <v>977</v>
      </c>
    </row>
    <row r="439" spans="1:1" ht="12.75" x14ac:dyDescent="0.2">
      <c r="A439" s="608" t="s">
        <v>978</v>
      </c>
    </row>
    <row r="440" spans="1:1" ht="12.75" x14ac:dyDescent="0.2">
      <c r="A440" s="608" t="s">
        <v>979</v>
      </c>
    </row>
    <row r="441" spans="1:1" ht="12.75" x14ac:dyDescent="0.2">
      <c r="A441" s="608" t="s">
        <v>980</v>
      </c>
    </row>
    <row r="442" spans="1:1" ht="12.75" x14ac:dyDescent="0.2">
      <c r="A442" s="608" t="s">
        <v>981</v>
      </c>
    </row>
    <row r="443" spans="1:1" ht="12.75" x14ac:dyDescent="0.2">
      <c r="A443" s="608" t="s">
        <v>982</v>
      </c>
    </row>
    <row r="444" spans="1:1" ht="12.75" x14ac:dyDescent="0.2">
      <c r="A444" s="608" t="s">
        <v>983</v>
      </c>
    </row>
    <row r="445" spans="1:1" ht="12.75" x14ac:dyDescent="0.2">
      <c r="A445" s="608" t="s">
        <v>984</v>
      </c>
    </row>
    <row r="446" spans="1:1" ht="12.75" x14ac:dyDescent="0.2">
      <c r="A446" s="608" t="s">
        <v>985</v>
      </c>
    </row>
    <row r="447" spans="1:1" ht="12.75" x14ac:dyDescent="0.2">
      <c r="A447" s="608" t="s">
        <v>986</v>
      </c>
    </row>
    <row r="448" spans="1:1" ht="12.75" x14ac:dyDescent="0.2">
      <c r="A448" s="608" t="s">
        <v>987</v>
      </c>
    </row>
    <row r="449" spans="1:1" ht="12.75" x14ac:dyDescent="0.2">
      <c r="A449" s="608" t="s">
        <v>988</v>
      </c>
    </row>
    <row r="450" spans="1:1" ht="12.75" x14ac:dyDescent="0.2">
      <c r="A450" s="608" t="s">
        <v>989</v>
      </c>
    </row>
    <row r="451" spans="1:1" ht="12.75" x14ac:dyDescent="0.2">
      <c r="A451" s="608" t="s">
        <v>990</v>
      </c>
    </row>
    <row r="452" spans="1:1" ht="12.75" x14ac:dyDescent="0.2">
      <c r="A452" s="608" t="s">
        <v>991</v>
      </c>
    </row>
    <row r="453" spans="1:1" ht="12.75" x14ac:dyDescent="0.2">
      <c r="A453" s="608" t="s">
        <v>992</v>
      </c>
    </row>
    <row r="454" spans="1:1" ht="12.75" x14ac:dyDescent="0.2">
      <c r="A454" s="608" t="s">
        <v>993</v>
      </c>
    </row>
    <row r="455" spans="1:1" ht="12.75" x14ac:dyDescent="0.2">
      <c r="A455" s="608" t="s">
        <v>994</v>
      </c>
    </row>
    <row r="456" spans="1:1" ht="12.75" x14ac:dyDescent="0.2">
      <c r="A456" s="608" t="s">
        <v>995</v>
      </c>
    </row>
    <row r="457" spans="1:1" ht="12.75" x14ac:dyDescent="0.2">
      <c r="A457" s="608" t="s">
        <v>996</v>
      </c>
    </row>
    <row r="458" spans="1:1" ht="12.75" x14ac:dyDescent="0.2">
      <c r="A458" s="608" t="s">
        <v>997</v>
      </c>
    </row>
    <row r="459" spans="1:1" ht="12.75" x14ac:dyDescent="0.2">
      <c r="A459" s="608" t="s">
        <v>998</v>
      </c>
    </row>
    <row r="460" spans="1:1" ht="12.75" x14ac:dyDescent="0.2">
      <c r="A460" s="608" t="s">
        <v>999</v>
      </c>
    </row>
    <row r="461" spans="1:1" ht="12.75" x14ac:dyDescent="0.2">
      <c r="A461" s="608" t="s">
        <v>1000</v>
      </c>
    </row>
    <row r="462" spans="1:1" ht="12.75" x14ac:dyDescent="0.2">
      <c r="A462" s="608" t="s">
        <v>1001</v>
      </c>
    </row>
    <row r="463" spans="1:1" ht="12.75" x14ac:dyDescent="0.2">
      <c r="A463" s="608" t="s">
        <v>1002</v>
      </c>
    </row>
    <row r="464" spans="1:1" ht="12.75" x14ac:dyDescent="0.2">
      <c r="A464" s="608" t="s">
        <v>1003</v>
      </c>
    </row>
    <row r="465" spans="1:1" ht="12.75" x14ac:dyDescent="0.2">
      <c r="A465" s="611" t="s">
        <v>1004</v>
      </c>
    </row>
    <row r="466" spans="1:1" ht="12.75" x14ac:dyDescent="0.2">
      <c r="A466" s="608"/>
    </row>
    <row r="467" spans="1:1" ht="12.75" x14ac:dyDescent="0.2">
      <c r="A467" s="612">
        <v>42231</v>
      </c>
    </row>
    <row r="468" spans="1:1" ht="12.75" x14ac:dyDescent="0.2">
      <c r="A468" s="609" t="s">
        <v>114</v>
      </c>
    </row>
    <row r="469" spans="1:1" ht="12.75" x14ac:dyDescent="0.2">
      <c r="A469" s="613" t="s">
        <v>1005</v>
      </c>
    </row>
    <row r="470" spans="1:1" ht="12.75" x14ac:dyDescent="0.2">
      <c r="A470" s="613" t="s">
        <v>1006</v>
      </c>
    </row>
    <row r="471" spans="1:1" ht="12.75" x14ac:dyDescent="0.2">
      <c r="A471" s="613" t="s">
        <v>1007</v>
      </c>
    </row>
    <row r="472" spans="1:1" ht="12.75" x14ac:dyDescent="0.2">
      <c r="A472" s="613" t="s">
        <v>1008</v>
      </c>
    </row>
    <row r="473" spans="1:1" ht="12.75" x14ac:dyDescent="0.2">
      <c r="A473" s="613" t="s">
        <v>1009</v>
      </c>
    </row>
    <row r="474" spans="1:1" ht="12.75" x14ac:dyDescent="0.2">
      <c r="A474" s="614" t="s">
        <v>1010</v>
      </c>
    </row>
    <row r="475" spans="1:1" ht="12.75" x14ac:dyDescent="0.2">
      <c r="A475" s="608"/>
    </row>
    <row r="476" spans="1:1" ht="12.75" x14ac:dyDescent="0.2">
      <c r="A476" s="615">
        <v>42282</v>
      </c>
    </row>
    <row r="477" spans="1:1" ht="12.75" x14ac:dyDescent="0.2">
      <c r="A477" s="616" t="s">
        <v>1011</v>
      </c>
    </row>
    <row r="478" spans="1:1" ht="12.75" x14ac:dyDescent="0.2">
      <c r="A478" s="617" t="s">
        <v>1012</v>
      </c>
    </row>
    <row r="479" spans="1:1" ht="12.75" x14ac:dyDescent="0.2">
      <c r="A479" s="608" t="s">
        <v>1013</v>
      </c>
    </row>
    <row r="480" spans="1:1" ht="12.75" x14ac:dyDescent="0.2">
      <c r="A480" s="608" t="s">
        <v>1014</v>
      </c>
    </row>
    <row r="481" spans="1:1" ht="12.75" x14ac:dyDescent="0.2">
      <c r="A481" s="608" t="s">
        <v>1015</v>
      </c>
    </row>
    <row r="482" spans="1:1" ht="12.75" x14ac:dyDescent="0.2">
      <c r="A482" s="608" t="s">
        <v>1016</v>
      </c>
    </row>
    <row r="483" spans="1:1" ht="12.75" x14ac:dyDescent="0.2">
      <c r="A483" s="608" t="s">
        <v>1017</v>
      </c>
    </row>
    <row r="484" spans="1:1" ht="12.75" x14ac:dyDescent="0.2">
      <c r="A484" s="608" t="s">
        <v>1018</v>
      </c>
    </row>
    <row r="485" spans="1:1" ht="12.75" x14ac:dyDescent="0.2">
      <c r="A485" s="617">
        <v>1.0960000000000001</v>
      </c>
    </row>
    <row r="486" spans="1:1" ht="12.75" x14ac:dyDescent="0.2">
      <c r="A486" s="608" t="s">
        <v>1019</v>
      </c>
    </row>
    <row r="487" spans="1:1" ht="12.75" x14ac:dyDescent="0.2">
      <c r="A487" s="608" t="s">
        <v>1020</v>
      </c>
    </row>
    <row r="488" spans="1:1" ht="12.75" x14ac:dyDescent="0.2">
      <c r="A488" s="617">
        <v>1.101</v>
      </c>
    </row>
    <row r="489" spans="1:1" ht="12.75" x14ac:dyDescent="0.2">
      <c r="A489" s="608" t="s">
        <v>1021</v>
      </c>
    </row>
    <row r="490" spans="1:1" ht="12.75" x14ac:dyDescent="0.2">
      <c r="A490" s="617" t="s">
        <v>1022</v>
      </c>
    </row>
    <row r="491" spans="1:1" ht="12.75" x14ac:dyDescent="0.2">
      <c r="A491" s="608" t="s">
        <v>1023</v>
      </c>
    </row>
    <row r="492" spans="1:1" ht="12.75" x14ac:dyDescent="0.2">
      <c r="A492" s="608" t="s">
        <v>1024</v>
      </c>
    </row>
    <row r="493" spans="1:1" ht="12.75" x14ac:dyDescent="0.2">
      <c r="A493" s="608" t="s">
        <v>1025</v>
      </c>
    </row>
    <row r="494" spans="1:1" ht="12.75" x14ac:dyDescent="0.2">
      <c r="A494" s="608" t="s">
        <v>1026</v>
      </c>
    </row>
    <row r="495" spans="1:1" ht="12.75" x14ac:dyDescent="0.2">
      <c r="A495" s="608" t="s">
        <v>1027</v>
      </c>
    </row>
    <row r="496" spans="1:1" ht="12.75" x14ac:dyDescent="0.2">
      <c r="A496" s="617" t="s">
        <v>114</v>
      </c>
    </row>
    <row r="497" spans="1:1" ht="12.75" x14ac:dyDescent="0.2">
      <c r="A497" s="608" t="s">
        <v>1028</v>
      </c>
    </row>
    <row r="498" spans="1:1" ht="12.75" x14ac:dyDescent="0.2">
      <c r="A498" s="608" t="s">
        <v>1029</v>
      </c>
    </row>
    <row r="499" spans="1:1" ht="12.75" x14ac:dyDescent="0.2">
      <c r="A499" s="608" t="s">
        <v>1030</v>
      </c>
    </row>
    <row r="500" spans="1:1" ht="12.75" x14ac:dyDescent="0.2">
      <c r="A500" s="618" t="s">
        <v>1031</v>
      </c>
    </row>
    <row r="501" spans="1:1" ht="12.75" x14ac:dyDescent="0.2">
      <c r="A501" s="613" t="s">
        <v>1032</v>
      </c>
    </row>
    <row r="502" spans="1:1" ht="12.75" x14ac:dyDescent="0.2">
      <c r="A502" s="619" t="s">
        <v>1033</v>
      </c>
    </row>
    <row r="503" spans="1:1" ht="12.75" x14ac:dyDescent="0.2">
      <c r="A503" s="620" t="s">
        <v>1034</v>
      </c>
    </row>
    <row r="504" spans="1:1" ht="12.75" x14ac:dyDescent="0.2">
      <c r="A504" s="619"/>
    </row>
    <row r="505" spans="1:1" ht="12.75" x14ac:dyDescent="0.2">
      <c r="A505" s="621">
        <v>42290</v>
      </c>
    </row>
    <row r="506" spans="1:1" ht="12.75" x14ac:dyDescent="0.2">
      <c r="A506" s="619" t="s">
        <v>1035</v>
      </c>
    </row>
    <row r="507" spans="1:1" ht="12.75" x14ac:dyDescent="0.2">
      <c r="A507" s="622" t="s">
        <v>1036</v>
      </c>
    </row>
    <row r="508" spans="1:1" ht="12.75" x14ac:dyDescent="0.2">
      <c r="A508" s="619" t="s">
        <v>1037</v>
      </c>
    </row>
    <row r="509" spans="1:1" ht="12.75" x14ac:dyDescent="0.2">
      <c r="A509" s="619" t="s">
        <v>1038</v>
      </c>
    </row>
    <row r="510" spans="1:1" ht="12.75" x14ac:dyDescent="0.2">
      <c r="A510" s="619" t="s">
        <v>1039</v>
      </c>
    </row>
    <row r="511" spans="1:1" ht="12.75" x14ac:dyDescent="0.2">
      <c r="A511" s="619" t="s">
        <v>1040</v>
      </c>
    </row>
    <row r="512" spans="1:1" ht="12.75" x14ac:dyDescent="0.2">
      <c r="A512" s="619" t="s">
        <v>1041</v>
      </c>
    </row>
    <row r="513" spans="1:1" ht="12.75" x14ac:dyDescent="0.2">
      <c r="A513" s="620" t="s">
        <v>1042</v>
      </c>
    </row>
    <row r="514" spans="1:1" ht="12.75" x14ac:dyDescent="0.2">
      <c r="A514" s="619"/>
    </row>
    <row r="515" spans="1:1" ht="12.75" x14ac:dyDescent="0.2">
      <c r="A515" s="621">
        <v>42291</v>
      </c>
    </row>
    <row r="516" spans="1:1" ht="12.75" x14ac:dyDescent="0.2">
      <c r="A516" s="619" t="s">
        <v>1043</v>
      </c>
    </row>
    <row r="517" spans="1:1" ht="12.75" x14ac:dyDescent="0.2">
      <c r="A517" s="620" t="s">
        <v>1044</v>
      </c>
    </row>
    <row r="518" spans="1:1" ht="12.75" x14ac:dyDescent="0.2">
      <c r="A518" s="619"/>
    </row>
    <row r="519" spans="1:1" ht="12.75" x14ac:dyDescent="0.2">
      <c r="A519" s="621">
        <v>42295</v>
      </c>
    </row>
    <row r="520" spans="1:1" ht="12.75" x14ac:dyDescent="0.2">
      <c r="A520" s="623" t="s">
        <v>1045</v>
      </c>
    </row>
    <row r="521" spans="1:1" ht="12.75" x14ac:dyDescent="0.2">
      <c r="A521" s="624" t="s">
        <v>1046</v>
      </c>
    </row>
    <row r="522" spans="1:1" ht="12.75" x14ac:dyDescent="0.2">
      <c r="A522" s="625" t="s">
        <v>1047</v>
      </c>
    </row>
    <row r="523" spans="1:1" ht="12.75" x14ac:dyDescent="0.2">
      <c r="A523" s="625" t="s">
        <v>1048</v>
      </c>
    </row>
    <row r="524" spans="1:1" ht="12.75" x14ac:dyDescent="0.2">
      <c r="A524" s="626" t="s">
        <v>627</v>
      </c>
    </row>
    <row r="525" spans="1:1" ht="12.75" x14ac:dyDescent="0.2">
      <c r="A525" s="624" t="s">
        <v>1049</v>
      </c>
    </row>
    <row r="526" spans="1:1" ht="12.75" x14ac:dyDescent="0.2">
      <c r="A526" s="624" t="s">
        <v>1050</v>
      </c>
    </row>
    <row r="527" spans="1:1" ht="12.75" x14ac:dyDescent="0.2">
      <c r="A527" s="627" t="s">
        <v>1051</v>
      </c>
    </row>
    <row r="528" spans="1:1" ht="12.75" x14ac:dyDescent="0.2">
      <c r="A528" s="628"/>
    </row>
    <row r="529" spans="1:1" ht="12.75" x14ac:dyDescent="0.2">
      <c r="A529" s="629">
        <v>42326</v>
      </c>
    </row>
    <row r="530" spans="1:1" ht="12.75" x14ac:dyDescent="0.2">
      <c r="A530" s="622" t="s">
        <v>1052</v>
      </c>
    </row>
    <row r="531" spans="1:1" ht="12.75" x14ac:dyDescent="0.2">
      <c r="A531" s="619" t="s">
        <v>1053</v>
      </c>
    </row>
    <row r="532" spans="1:1" ht="12.75" x14ac:dyDescent="0.2">
      <c r="A532" s="619" t="s">
        <v>1054</v>
      </c>
    </row>
    <row r="533" spans="1:1" ht="12.75" x14ac:dyDescent="0.2">
      <c r="A533" s="622" t="s">
        <v>1055</v>
      </c>
    </row>
    <row r="534" spans="1:1" ht="12.75" x14ac:dyDescent="0.2">
      <c r="A534" s="619" t="s">
        <v>1056</v>
      </c>
    </row>
    <row r="535" spans="1:1" ht="12.75" x14ac:dyDescent="0.2">
      <c r="A535" s="619" t="s">
        <v>1057</v>
      </c>
    </row>
    <row r="536" spans="1:1" ht="12.75" x14ac:dyDescent="0.2">
      <c r="A536" s="619" t="s">
        <v>1058</v>
      </c>
    </row>
    <row r="537" spans="1:1" ht="12.75" x14ac:dyDescent="0.2">
      <c r="A537" s="619" t="s">
        <v>1059</v>
      </c>
    </row>
    <row r="538" spans="1:1" ht="12.75" x14ac:dyDescent="0.2">
      <c r="A538" s="619" t="s">
        <v>1060</v>
      </c>
    </row>
    <row r="539" spans="1:1" ht="12.75" x14ac:dyDescent="0.2">
      <c r="A539" s="619" t="s">
        <v>1061</v>
      </c>
    </row>
    <row r="540" spans="1:1" ht="12.75" x14ac:dyDescent="0.2">
      <c r="A540" s="619" t="s">
        <v>1062</v>
      </c>
    </row>
    <row r="541" spans="1:1" ht="12.75" x14ac:dyDescent="0.2">
      <c r="A541" s="619" t="s">
        <v>1063</v>
      </c>
    </row>
    <row r="542" spans="1:1" ht="12.75" x14ac:dyDescent="0.2">
      <c r="A542" s="619" t="s">
        <v>1064</v>
      </c>
    </row>
    <row r="543" spans="1:1" ht="12.75" x14ac:dyDescent="0.2">
      <c r="A543" s="619" t="s">
        <v>1065</v>
      </c>
    </row>
    <row r="544" spans="1:1" ht="12.75" x14ac:dyDescent="0.2">
      <c r="A544" s="619" t="s">
        <v>1066</v>
      </c>
    </row>
    <row r="545" spans="1:1" ht="12.75" x14ac:dyDescent="0.2">
      <c r="A545" s="619" t="s">
        <v>1067</v>
      </c>
    </row>
    <row r="546" spans="1:1" ht="12.75" x14ac:dyDescent="0.2">
      <c r="A546" s="622" t="s">
        <v>1068</v>
      </c>
    </row>
    <row r="547" spans="1:1" ht="12.75" x14ac:dyDescent="0.2">
      <c r="A547" s="619" t="s">
        <v>1069</v>
      </c>
    </row>
    <row r="548" spans="1:1" ht="12.75" x14ac:dyDescent="0.2">
      <c r="A548" s="619" t="s">
        <v>1070</v>
      </c>
    </row>
    <row r="549" spans="1:1" ht="12.75" x14ac:dyDescent="0.2">
      <c r="A549" s="619" t="s">
        <v>1071</v>
      </c>
    </row>
    <row r="550" spans="1:1" ht="12.75" x14ac:dyDescent="0.2">
      <c r="A550" s="622" t="s">
        <v>1072</v>
      </c>
    </row>
    <row r="551" spans="1:1" ht="12.75" x14ac:dyDescent="0.2">
      <c r="A551" s="619" t="s">
        <v>1073</v>
      </c>
    </row>
    <row r="552" spans="1:1" ht="12.75" x14ac:dyDescent="0.2">
      <c r="A552" s="619" t="s">
        <v>1074</v>
      </c>
    </row>
    <row r="553" spans="1:1" ht="12.75" x14ac:dyDescent="0.2">
      <c r="A553" s="622" t="s">
        <v>1075</v>
      </c>
    </row>
    <row r="554" spans="1:1" ht="12.75" x14ac:dyDescent="0.2">
      <c r="A554" s="619" t="s">
        <v>1076</v>
      </c>
    </row>
    <row r="555" spans="1:1" ht="12.75" x14ac:dyDescent="0.2">
      <c r="A555" s="619" t="s">
        <v>1077</v>
      </c>
    </row>
    <row r="556" spans="1:1" ht="12.75" x14ac:dyDescent="0.2">
      <c r="A556" s="619" t="s">
        <v>1078</v>
      </c>
    </row>
    <row r="557" spans="1:1" ht="12.75" x14ac:dyDescent="0.2">
      <c r="A557" s="619" t="s">
        <v>1079</v>
      </c>
    </row>
    <row r="558" spans="1:1" ht="12.75" x14ac:dyDescent="0.2">
      <c r="A558" s="622" t="s">
        <v>1080</v>
      </c>
    </row>
    <row r="559" spans="1:1" ht="12.75" x14ac:dyDescent="0.2">
      <c r="A559" s="619" t="s">
        <v>1081</v>
      </c>
    </row>
    <row r="560" spans="1:1" ht="12.75" x14ac:dyDescent="0.2">
      <c r="A560" s="619" t="s">
        <v>1082</v>
      </c>
    </row>
    <row r="561" spans="1:1" ht="12.75" x14ac:dyDescent="0.2">
      <c r="A561" s="619" t="s">
        <v>1083</v>
      </c>
    </row>
    <row r="562" spans="1:1" ht="12.75" x14ac:dyDescent="0.2">
      <c r="A562" s="619" t="s">
        <v>1084</v>
      </c>
    </row>
    <row r="563" spans="1:1" ht="12.75" x14ac:dyDescent="0.2">
      <c r="A563" s="622" t="s">
        <v>1085</v>
      </c>
    </row>
    <row r="564" spans="1:1" ht="12.75" x14ac:dyDescent="0.2">
      <c r="A564" s="619" t="s">
        <v>1086</v>
      </c>
    </row>
    <row r="565" spans="1:1" ht="12.75" x14ac:dyDescent="0.2">
      <c r="A565" s="619" t="s">
        <v>1087</v>
      </c>
    </row>
    <row r="566" spans="1:1" ht="12.75" x14ac:dyDescent="0.2">
      <c r="A566" s="619" t="s">
        <v>1088</v>
      </c>
    </row>
    <row r="567" spans="1:1" ht="12.75" x14ac:dyDescent="0.2">
      <c r="A567" s="622" t="s">
        <v>1089</v>
      </c>
    </row>
    <row r="568" spans="1:1" ht="12.75" x14ac:dyDescent="0.2">
      <c r="A568" s="619" t="s">
        <v>1090</v>
      </c>
    </row>
    <row r="569" spans="1:1" ht="12.75" x14ac:dyDescent="0.2">
      <c r="A569" s="619" t="s">
        <v>1091</v>
      </c>
    </row>
    <row r="570" spans="1:1" ht="12.75" x14ac:dyDescent="0.2">
      <c r="A570" s="619" t="s">
        <v>1092</v>
      </c>
    </row>
    <row r="571" spans="1:1" ht="12.75" x14ac:dyDescent="0.2">
      <c r="A571" s="622" t="s">
        <v>852</v>
      </c>
    </row>
    <row r="572" spans="1:1" ht="12.75" x14ac:dyDescent="0.2">
      <c r="A572" s="619" t="s">
        <v>1093</v>
      </c>
    </row>
    <row r="573" spans="1:1" ht="12.75" x14ac:dyDescent="0.2">
      <c r="A573" s="619" t="s">
        <v>1094</v>
      </c>
    </row>
    <row r="574" spans="1:1" ht="12.75" x14ac:dyDescent="0.2">
      <c r="A574" s="619" t="s">
        <v>1095</v>
      </c>
    </row>
    <row r="575" spans="1:1" ht="12.75" x14ac:dyDescent="0.2">
      <c r="A575" s="619" t="s">
        <v>1096</v>
      </c>
    </row>
    <row r="576" spans="1:1" ht="12.75" x14ac:dyDescent="0.2">
      <c r="A576" s="619" t="s">
        <v>1097</v>
      </c>
    </row>
    <row r="577" spans="1:1" ht="12.75" x14ac:dyDescent="0.2">
      <c r="A577" s="619" t="s">
        <v>1098</v>
      </c>
    </row>
    <row r="578" spans="1:1" ht="12.75" x14ac:dyDescent="0.2">
      <c r="A578" s="619" t="s">
        <v>1099</v>
      </c>
    </row>
    <row r="579" spans="1:1" ht="12.75" x14ac:dyDescent="0.2">
      <c r="A579" s="622" t="s">
        <v>1100</v>
      </c>
    </row>
    <row r="580" spans="1:1" ht="12.75" x14ac:dyDescent="0.2">
      <c r="A580" s="619" t="s">
        <v>1101</v>
      </c>
    </row>
    <row r="581" spans="1:1" ht="12.75" x14ac:dyDescent="0.2">
      <c r="A581" s="619" t="s">
        <v>1102</v>
      </c>
    </row>
    <row r="582" spans="1:1" ht="12.75" x14ac:dyDescent="0.2">
      <c r="A582" s="619" t="s">
        <v>1103</v>
      </c>
    </row>
    <row r="583" spans="1:1" ht="12.75" x14ac:dyDescent="0.2">
      <c r="A583" s="619" t="s">
        <v>1104</v>
      </c>
    </row>
    <row r="584" spans="1:1" ht="12.75" x14ac:dyDescent="0.2">
      <c r="A584" s="619" t="s">
        <v>1105</v>
      </c>
    </row>
    <row r="585" spans="1:1" ht="12.75" x14ac:dyDescent="0.2">
      <c r="A585" s="619" t="s">
        <v>1106</v>
      </c>
    </row>
    <row r="586" spans="1:1" ht="12.75" x14ac:dyDescent="0.2">
      <c r="A586" s="619" t="s">
        <v>1107</v>
      </c>
    </row>
    <row r="587" spans="1:1" ht="12.75" x14ac:dyDescent="0.2">
      <c r="A587" s="619" t="s">
        <v>1108</v>
      </c>
    </row>
    <row r="588" spans="1:1" ht="12.75" x14ac:dyDescent="0.2">
      <c r="A588" s="619" t="s">
        <v>1109</v>
      </c>
    </row>
    <row r="589" spans="1:1" ht="12.75" x14ac:dyDescent="0.2">
      <c r="A589" s="619" t="s">
        <v>1110</v>
      </c>
    </row>
    <row r="590" spans="1:1" ht="12.75" x14ac:dyDescent="0.2">
      <c r="A590" s="619" t="s">
        <v>1111</v>
      </c>
    </row>
    <row r="591" spans="1:1" ht="12.75" x14ac:dyDescent="0.2">
      <c r="A591" s="619" t="s">
        <v>1112</v>
      </c>
    </row>
    <row r="592" spans="1:1" ht="12.75" x14ac:dyDescent="0.2">
      <c r="A592" s="619" t="s">
        <v>1113</v>
      </c>
    </row>
    <row r="593" spans="1:1" ht="12.75" x14ac:dyDescent="0.2">
      <c r="A593" s="619" t="s">
        <v>1114</v>
      </c>
    </row>
    <row r="594" spans="1:1" ht="12.75" x14ac:dyDescent="0.2">
      <c r="A594" s="622" t="s">
        <v>1115</v>
      </c>
    </row>
    <row r="595" spans="1:1" ht="12.75" x14ac:dyDescent="0.2">
      <c r="A595" s="619" t="s">
        <v>1116</v>
      </c>
    </row>
    <row r="596" spans="1:1" ht="12.75" x14ac:dyDescent="0.2">
      <c r="A596" s="619" t="s">
        <v>1117</v>
      </c>
    </row>
    <row r="597" spans="1:1" ht="12.75" x14ac:dyDescent="0.2">
      <c r="A597" s="622" t="s">
        <v>1036</v>
      </c>
    </row>
    <row r="598" spans="1:1" ht="12.75" x14ac:dyDescent="0.2">
      <c r="A598" s="619" t="s">
        <v>1118</v>
      </c>
    </row>
    <row r="599" spans="1:1" ht="12.75" x14ac:dyDescent="0.2">
      <c r="A599" s="619" t="s">
        <v>1119</v>
      </c>
    </row>
    <row r="600" spans="1:1" ht="12.75" x14ac:dyDescent="0.2">
      <c r="A600" s="619" t="s">
        <v>1120</v>
      </c>
    </row>
    <row r="601" spans="1:1" ht="12.75" x14ac:dyDescent="0.2">
      <c r="A601" s="630" t="s">
        <v>1121</v>
      </c>
    </row>
    <row r="602" spans="1:1" ht="12.75" x14ac:dyDescent="0.2">
      <c r="A602" s="631"/>
    </row>
    <row r="603" spans="1:1" ht="12.75" x14ac:dyDescent="0.2">
      <c r="A603" s="621">
        <v>42327</v>
      </c>
    </row>
    <row r="604" spans="1:1" ht="12.75" x14ac:dyDescent="0.2">
      <c r="A604" s="632" t="s">
        <v>1122</v>
      </c>
    </row>
    <row r="605" spans="1:1" ht="12.75" x14ac:dyDescent="0.2">
      <c r="A605" s="630" t="s">
        <v>1123</v>
      </c>
    </row>
    <row r="606" spans="1:1" ht="12.75" x14ac:dyDescent="0.2">
      <c r="A606" s="631"/>
    </row>
    <row r="607" spans="1:1" ht="12.75" x14ac:dyDescent="0.2">
      <c r="A607" s="621">
        <v>42328</v>
      </c>
    </row>
    <row r="608" spans="1:1" ht="12.75" x14ac:dyDescent="0.2">
      <c r="A608" s="613" t="s">
        <v>1124</v>
      </c>
    </row>
    <row r="609" spans="1:1" ht="12.75" x14ac:dyDescent="0.2">
      <c r="A609" s="613" t="s">
        <v>1125</v>
      </c>
    </row>
    <row r="610" spans="1:1" ht="12.75" x14ac:dyDescent="0.2">
      <c r="A610" s="613" t="s">
        <v>1126</v>
      </c>
    </row>
    <row r="611" spans="1:1" ht="12.75" x14ac:dyDescent="0.2">
      <c r="A611" s="613" t="s">
        <v>1127</v>
      </c>
    </row>
    <row r="612" spans="1:1" ht="12.75" x14ac:dyDescent="0.2">
      <c r="A612" s="613" t="s">
        <v>1128</v>
      </c>
    </row>
    <row r="613" spans="1:1" ht="12.75" x14ac:dyDescent="0.2">
      <c r="A613" s="633" t="s">
        <v>1129</v>
      </c>
    </row>
    <row r="614" spans="1:1" ht="12.75" x14ac:dyDescent="0.2">
      <c r="A614" s="614" t="s">
        <v>1130</v>
      </c>
    </row>
    <row r="615" spans="1:1" ht="12.75" x14ac:dyDescent="0.2">
      <c r="A615" s="613"/>
    </row>
    <row r="616" spans="1:1" ht="12.75" x14ac:dyDescent="0.2">
      <c r="A616" s="621">
        <v>42329</v>
      </c>
    </row>
    <row r="617" spans="1:1" ht="12.75" x14ac:dyDescent="0.2">
      <c r="A617" s="622" t="s">
        <v>629</v>
      </c>
    </row>
    <row r="618" spans="1:1" ht="12.75" x14ac:dyDescent="0.2">
      <c r="A618" s="619" t="s">
        <v>1131</v>
      </c>
    </row>
    <row r="619" spans="1:1" ht="12.75" x14ac:dyDescent="0.2">
      <c r="A619" s="619" t="s">
        <v>1132</v>
      </c>
    </row>
    <row r="620" spans="1:1" ht="12.75" x14ac:dyDescent="0.2">
      <c r="A620" s="622" t="s">
        <v>669</v>
      </c>
    </row>
    <row r="621" spans="1:1" ht="12.75" x14ac:dyDescent="0.2">
      <c r="A621" s="619" t="s">
        <v>1133</v>
      </c>
    </row>
    <row r="622" spans="1:1" ht="12.75" x14ac:dyDescent="0.2">
      <c r="A622" s="619" t="s">
        <v>1134</v>
      </c>
    </row>
    <row r="623" spans="1:1" ht="12.75" x14ac:dyDescent="0.2">
      <c r="A623" s="622" t="s">
        <v>114</v>
      </c>
    </row>
    <row r="624" spans="1:1" ht="12.75" x14ac:dyDescent="0.2">
      <c r="A624" s="620" t="s">
        <v>1135</v>
      </c>
    </row>
    <row r="625" spans="1:1" ht="12.75" x14ac:dyDescent="0.2">
      <c r="A625" s="613"/>
    </row>
    <row r="626" spans="1:1" ht="12.75" x14ac:dyDescent="0.2">
      <c r="A626" s="621">
        <v>42334</v>
      </c>
    </row>
    <row r="627" spans="1:1" ht="12.75" x14ac:dyDescent="0.2">
      <c r="A627" s="610" t="s">
        <v>1136</v>
      </c>
    </row>
    <row r="628" spans="1:1" ht="12.75" x14ac:dyDescent="0.2">
      <c r="A628" s="608" t="s">
        <v>1137</v>
      </c>
    </row>
    <row r="629" spans="1:1" ht="12.75" x14ac:dyDescent="0.2">
      <c r="A629" s="608" t="s">
        <v>1138</v>
      </c>
    </row>
    <row r="630" spans="1:1" ht="12.75" x14ac:dyDescent="0.2">
      <c r="A630" s="608" t="s">
        <v>1139</v>
      </c>
    </row>
    <row r="631" spans="1:1" ht="12.75" x14ac:dyDescent="0.2">
      <c r="A631" s="608" t="s">
        <v>1140</v>
      </c>
    </row>
    <row r="632" spans="1:1" ht="12.75" x14ac:dyDescent="0.2">
      <c r="A632" s="609" t="s">
        <v>114</v>
      </c>
    </row>
    <row r="633" spans="1:1" ht="12.75" x14ac:dyDescent="0.2">
      <c r="A633" s="634" t="s">
        <v>1141</v>
      </c>
    </row>
    <row r="634" spans="1:1" ht="12.75" x14ac:dyDescent="0.2">
      <c r="A634" s="635" t="s">
        <v>1142</v>
      </c>
    </row>
    <row r="635" spans="1:1" ht="12.75" x14ac:dyDescent="0.2">
      <c r="A635" s="613"/>
    </row>
    <row r="636" spans="1:1" ht="12.75" x14ac:dyDescent="0.2">
      <c r="A636" s="621">
        <v>42339</v>
      </c>
    </row>
    <row r="637" spans="1:1" ht="12.75" x14ac:dyDescent="0.2">
      <c r="A637" s="622" t="s">
        <v>1143</v>
      </c>
    </row>
    <row r="638" spans="1:1" ht="12.75" x14ac:dyDescent="0.2">
      <c r="A638" s="619" t="s">
        <v>1144</v>
      </c>
    </row>
    <row r="639" spans="1:1" ht="12.75" x14ac:dyDescent="0.2">
      <c r="A639" s="622" t="s">
        <v>1080</v>
      </c>
    </row>
    <row r="640" spans="1:1" ht="12.75" x14ac:dyDescent="0.2">
      <c r="A640" s="619" t="s">
        <v>1145</v>
      </c>
    </row>
    <row r="641" spans="1:1" ht="12.75" x14ac:dyDescent="0.2">
      <c r="A641" s="619" t="s">
        <v>1146</v>
      </c>
    </row>
    <row r="642" spans="1:1" ht="12.75" x14ac:dyDescent="0.2">
      <c r="A642" s="619" t="s">
        <v>1147</v>
      </c>
    </row>
    <row r="643" spans="1:1" ht="12.75" x14ac:dyDescent="0.2">
      <c r="A643" s="622" t="s">
        <v>1089</v>
      </c>
    </row>
    <row r="644" spans="1:1" ht="12.75" x14ac:dyDescent="0.2">
      <c r="A644" s="619" t="s">
        <v>1145</v>
      </c>
    </row>
    <row r="645" spans="1:1" ht="12.75" x14ac:dyDescent="0.2">
      <c r="A645" s="619" t="s">
        <v>1148</v>
      </c>
    </row>
    <row r="646" spans="1:1" ht="12.75" x14ac:dyDescent="0.2">
      <c r="A646" s="619" t="s">
        <v>1149</v>
      </c>
    </row>
    <row r="647" spans="1:1" ht="12.75" x14ac:dyDescent="0.2">
      <c r="A647" s="619" t="s">
        <v>1150</v>
      </c>
    </row>
    <row r="648" spans="1:1" ht="12.75" x14ac:dyDescent="0.2">
      <c r="A648" s="619" t="s">
        <v>1151</v>
      </c>
    </row>
    <row r="649" spans="1:1" ht="12.75" x14ac:dyDescent="0.2">
      <c r="A649" s="619" t="s">
        <v>1152</v>
      </c>
    </row>
    <row r="650" spans="1:1" ht="12.75" x14ac:dyDescent="0.2">
      <c r="A650" s="619" t="s">
        <v>1153</v>
      </c>
    </row>
    <row r="651" spans="1:1" ht="12.75" x14ac:dyDescent="0.2">
      <c r="A651" s="619" t="s">
        <v>1154</v>
      </c>
    </row>
    <row r="652" spans="1:1" ht="12.75" x14ac:dyDescent="0.2">
      <c r="A652" s="619" t="s">
        <v>1155</v>
      </c>
    </row>
    <row r="653" spans="1:1" ht="12.75" x14ac:dyDescent="0.2">
      <c r="A653" s="619" t="s">
        <v>1156</v>
      </c>
    </row>
    <row r="654" spans="1:1" ht="12.75" x14ac:dyDescent="0.2">
      <c r="A654" s="619" t="s">
        <v>1157</v>
      </c>
    </row>
    <row r="655" spans="1:1" ht="12.75" x14ac:dyDescent="0.2">
      <c r="A655" s="619" t="s">
        <v>1158</v>
      </c>
    </row>
    <row r="656" spans="1:1" ht="12.75" x14ac:dyDescent="0.2">
      <c r="A656" s="622" t="s">
        <v>1159</v>
      </c>
    </row>
    <row r="657" spans="1:1" ht="12.75" x14ac:dyDescent="0.2">
      <c r="A657" s="619" t="s">
        <v>1160</v>
      </c>
    </row>
    <row r="658" spans="1:1" ht="12.75" x14ac:dyDescent="0.2">
      <c r="A658" s="619" t="s">
        <v>1161</v>
      </c>
    </row>
    <row r="659" spans="1:1" ht="12.75" x14ac:dyDescent="0.2">
      <c r="A659" s="619" t="s">
        <v>1162</v>
      </c>
    </row>
    <row r="660" spans="1:1" ht="12.75" x14ac:dyDescent="0.2">
      <c r="A660" s="619" t="s">
        <v>1163</v>
      </c>
    </row>
    <row r="661" spans="1:1" ht="12.75" x14ac:dyDescent="0.2">
      <c r="A661" s="619" t="s">
        <v>1164</v>
      </c>
    </row>
    <row r="662" spans="1:1" ht="12.75" x14ac:dyDescent="0.2">
      <c r="A662" s="619" t="s">
        <v>1165</v>
      </c>
    </row>
    <row r="663" spans="1:1" ht="12.75" x14ac:dyDescent="0.2">
      <c r="A663" s="619" t="s">
        <v>1166</v>
      </c>
    </row>
    <row r="664" spans="1:1" ht="12.75" x14ac:dyDescent="0.2">
      <c r="A664" s="619" t="s">
        <v>1167</v>
      </c>
    </row>
    <row r="665" spans="1:1" ht="12.75" x14ac:dyDescent="0.2">
      <c r="A665" s="619" t="s">
        <v>1168</v>
      </c>
    </row>
    <row r="666" spans="1:1" ht="12.75" x14ac:dyDescent="0.2">
      <c r="A666" s="620" t="s">
        <v>1169</v>
      </c>
    </row>
    <row r="667" spans="1:1" ht="12.75" x14ac:dyDescent="0.2">
      <c r="A667" s="632"/>
    </row>
    <row r="668" spans="1:1" ht="12.75" x14ac:dyDescent="0.2">
      <c r="A668" s="621">
        <v>42350</v>
      </c>
    </row>
    <row r="669" spans="1:1" ht="12.75" x14ac:dyDescent="0.2">
      <c r="A669" s="622">
        <v>1.111</v>
      </c>
    </row>
    <row r="670" spans="1:1" ht="12.75" x14ac:dyDescent="0.2">
      <c r="A670" s="632" t="s">
        <v>1170</v>
      </c>
    </row>
    <row r="671" spans="1:1" ht="12.75" x14ac:dyDescent="0.2">
      <c r="A671" s="632" t="s">
        <v>1171</v>
      </c>
    </row>
    <row r="672" spans="1:1" ht="12.75" x14ac:dyDescent="0.2">
      <c r="A672" s="622">
        <v>1.1120000000000001</v>
      </c>
    </row>
    <row r="673" spans="1:1" ht="12.75" x14ac:dyDescent="0.2">
      <c r="A673" s="632" t="s">
        <v>1172</v>
      </c>
    </row>
    <row r="674" spans="1:1" ht="12.75" x14ac:dyDescent="0.2">
      <c r="A674" s="622" t="s">
        <v>629</v>
      </c>
    </row>
    <row r="675" spans="1:1" ht="12.75" x14ac:dyDescent="0.2">
      <c r="A675" s="632" t="s">
        <v>1173</v>
      </c>
    </row>
    <row r="676" spans="1:1" ht="12.75" x14ac:dyDescent="0.2">
      <c r="A676" s="622" t="s">
        <v>1174</v>
      </c>
    </row>
    <row r="677" spans="1:1" ht="12.75" x14ac:dyDescent="0.2">
      <c r="A677" s="632" t="s">
        <v>1175</v>
      </c>
    </row>
    <row r="678" spans="1:1" ht="12.75" x14ac:dyDescent="0.2">
      <c r="A678" s="622" t="s">
        <v>669</v>
      </c>
    </row>
    <row r="679" spans="1:1" ht="12.75" x14ac:dyDescent="0.2">
      <c r="A679" s="632" t="s">
        <v>1176</v>
      </c>
    </row>
    <row r="680" spans="1:1" ht="12.75" x14ac:dyDescent="0.2">
      <c r="A680" s="632" t="s">
        <v>1177</v>
      </c>
    </row>
    <row r="681" spans="1:1" ht="12.75" x14ac:dyDescent="0.2">
      <c r="A681" s="632" t="s">
        <v>1178</v>
      </c>
    </row>
    <row r="682" spans="1:1" ht="12.75" x14ac:dyDescent="0.2">
      <c r="A682" s="632" t="s">
        <v>1179</v>
      </c>
    </row>
    <row r="683" spans="1:1" ht="12.75" x14ac:dyDescent="0.2">
      <c r="A683" s="632" t="s">
        <v>1180</v>
      </c>
    </row>
    <row r="684" spans="1:1" ht="12.75" x14ac:dyDescent="0.2">
      <c r="A684" s="622" t="s">
        <v>655</v>
      </c>
    </row>
    <row r="685" spans="1:1" ht="12.75" x14ac:dyDescent="0.2">
      <c r="A685" s="632" t="s">
        <v>1181</v>
      </c>
    </row>
    <row r="686" spans="1:1" ht="12.75" x14ac:dyDescent="0.2">
      <c r="A686" s="632" t="s">
        <v>1182</v>
      </c>
    </row>
    <row r="687" spans="1:1" ht="12.75" x14ac:dyDescent="0.2">
      <c r="A687" s="632" t="s">
        <v>1183</v>
      </c>
    </row>
    <row r="688" spans="1:1" ht="12.75" x14ac:dyDescent="0.2">
      <c r="A688" s="632" t="s">
        <v>1184</v>
      </c>
    </row>
    <row r="689" spans="1:1" ht="12.75" x14ac:dyDescent="0.2">
      <c r="A689" s="630" t="s">
        <v>1185</v>
      </c>
    </row>
    <row r="690" spans="1:1" ht="12.75" x14ac:dyDescent="0.2">
      <c r="A690" s="631"/>
    </row>
    <row r="691" spans="1:1" ht="12.75" x14ac:dyDescent="0.2">
      <c r="A691" s="621">
        <v>42351</v>
      </c>
    </row>
    <row r="692" spans="1:1" ht="12.75" x14ac:dyDescent="0.2">
      <c r="A692" s="622" t="s">
        <v>1115</v>
      </c>
    </row>
    <row r="693" spans="1:1" ht="12.75" x14ac:dyDescent="0.2">
      <c r="A693" s="619" t="s">
        <v>1186</v>
      </c>
    </row>
    <row r="694" spans="1:1" ht="12.75" x14ac:dyDescent="0.2">
      <c r="A694" s="619" t="s">
        <v>1187</v>
      </c>
    </row>
    <row r="695" spans="1:1" ht="12.75" x14ac:dyDescent="0.2">
      <c r="A695" s="619" t="s">
        <v>1188</v>
      </c>
    </row>
    <row r="696" spans="1:1" ht="12.75" x14ac:dyDescent="0.2">
      <c r="A696" s="619" t="s">
        <v>1189</v>
      </c>
    </row>
    <row r="697" spans="1:1" ht="12.75" x14ac:dyDescent="0.2">
      <c r="A697" s="619" t="s">
        <v>1190</v>
      </c>
    </row>
    <row r="698" spans="1:1" ht="12.75" x14ac:dyDescent="0.2">
      <c r="A698" s="619" t="s">
        <v>1191</v>
      </c>
    </row>
    <row r="699" spans="1:1" ht="12.75" x14ac:dyDescent="0.2">
      <c r="A699" s="619" t="s">
        <v>1192</v>
      </c>
    </row>
    <row r="700" spans="1:1" ht="12.75" x14ac:dyDescent="0.2">
      <c r="A700" s="619" t="s">
        <v>1193</v>
      </c>
    </row>
    <row r="701" spans="1:1" ht="12.75" x14ac:dyDescent="0.2">
      <c r="A701" s="619" t="s">
        <v>1194</v>
      </c>
    </row>
    <row r="702" spans="1:1" ht="12.75" x14ac:dyDescent="0.2">
      <c r="A702" s="619" t="s">
        <v>1195</v>
      </c>
    </row>
    <row r="703" spans="1:1" ht="12.75" x14ac:dyDescent="0.2">
      <c r="A703" s="619" t="s">
        <v>1196</v>
      </c>
    </row>
    <row r="704" spans="1:1" ht="12.75" x14ac:dyDescent="0.2">
      <c r="A704" s="619" t="s">
        <v>1197</v>
      </c>
    </row>
    <row r="705" spans="1:1" ht="12.75" x14ac:dyDescent="0.2">
      <c r="A705" s="619" t="s">
        <v>1198</v>
      </c>
    </row>
    <row r="706" spans="1:1" ht="12.75" x14ac:dyDescent="0.2">
      <c r="A706" s="619" t="s">
        <v>1199</v>
      </c>
    </row>
    <row r="707" spans="1:1" ht="12.75" x14ac:dyDescent="0.2">
      <c r="A707" s="619" t="s">
        <v>1200</v>
      </c>
    </row>
    <row r="708" spans="1:1" ht="12.75" x14ac:dyDescent="0.2">
      <c r="A708" s="619" t="s">
        <v>1201</v>
      </c>
    </row>
    <row r="709" spans="1:1" ht="12.75" x14ac:dyDescent="0.2">
      <c r="A709" s="619" t="s">
        <v>1202</v>
      </c>
    </row>
    <row r="710" spans="1:1" ht="12.75" x14ac:dyDescent="0.2">
      <c r="A710" s="620" t="s">
        <v>1203</v>
      </c>
    </row>
    <row r="711" spans="1:1" ht="12.75" x14ac:dyDescent="0.2">
      <c r="A711" s="631"/>
    </row>
    <row r="712" spans="1:1" ht="12.75" x14ac:dyDescent="0.2">
      <c r="A712" s="621">
        <v>42352</v>
      </c>
    </row>
    <row r="713" spans="1:1" ht="12.75" x14ac:dyDescent="0.2">
      <c r="A713" s="622" t="s">
        <v>1204</v>
      </c>
    </row>
    <row r="714" spans="1:1" ht="12.75" x14ac:dyDescent="0.2">
      <c r="A714" s="632" t="s">
        <v>1205</v>
      </c>
    </row>
    <row r="715" spans="1:1" ht="12.75" x14ac:dyDescent="0.2">
      <c r="A715" s="632" t="s">
        <v>1206</v>
      </c>
    </row>
    <row r="716" spans="1:1" ht="12.75" x14ac:dyDescent="0.2">
      <c r="A716" s="636" t="s">
        <v>1207</v>
      </c>
    </row>
    <row r="717" spans="1:1" ht="12.75" x14ac:dyDescent="0.2">
      <c r="A717" s="636" t="s">
        <v>1208</v>
      </c>
    </row>
    <row r="718" spans="1:1" ht="12.75" x14ac:dyDescent="0.2">
      <c r="A718" s="636" t="s">
        <v>1209</v>
      </c>
    </row>
    <row r="719" spans="1:1" ht="12.75" x14ac:dyDescent="0.2">
      <c r="A719" s="636" t="s">
        <v>1210</v>
      </c>
    </row>
    <row r="720" spans="1:1" ht="12.75" x14ac:dyDescent="0.2">
      <c r="A720" s="636" t="s">
        <v>1211</v>
      </c>
    </row>
    <row r="721" spans="1:1" ht="12.75" x14ac:dyDescent="0.2">
      <c r="A721" s="636" t="s">
        <v>1212</v>
      </c>
    </row>
    <row r="722" spans="1:1" ht="12.75" x14ac:dyDescent="0.2">
      <c r="A722" s="636" t="s">
        <v>1213</v>
      </c>
    </row>
    <row r="723" spans="1:1" ht="12.75" x14ac:dyDescent="0.2">
      <c r="A723" s="636" t="s">
        <v>1214</v>
      </c>
    </row>
    <row r="724" spans="1:1" ht="12.75" x14ac:dyDescent="0.2">
      <c r="A724" s="619" t="s">
        <v>1215</v>
      </c>
    </row>
    <row r="725" spans="1:1" ht="12.75" x14ac:dyDescent="0.2">
      <c r="A725" s="619" t="s">
        <v>1216</v>
      </c>
    </row>
    <row r="726" spans="1:1" ht="12.75" x14ac:dyDescent="0.2">
      <c r="A726" s="619" t="s">
        <v>1217</v>
      </c>
    </row>
    <row r="727" spans="1:1" ht="12.75" x14ac:dyDescent="0.2">
      <c r="A727" s="619" t="s">
        <v>1218</v>
      </c>
    </row>
    <row r="728" spans="1:1" ht="12.75" x14ac:dyDescent="0.2">
      <c r="A728" s="619" t="s">
        <v>1219</v>
      </c>
    </row>
    <row r="729" spans="1:1" ht="12.75" x14ac:dyDescent="0.2">
      <c r="A729" s="619" t="s">
        <v>1220</v>
      </c>
    </row>
    <row r="730" spans="1:1" ht="12.75" x14ac:dyDescent="0.2">
      <c r="A730" s="619" t="s">
        <v>1221</v>
      </c>
    </row>
    <row r="731" spans="1:1" ht="12.75" x14ac:dyDescent="0.2">
      <c r="A731" s="619" t="s">
        <v>1222</v>
      </c>
    </row>
    <row r="732" spans="1:1" ht="12.75" x14ac:dyDescent="0.2">
      <c r="A732" s="619" t="s">
        <v>1223</v>
      </c>
    </row>
    <row r="733" spans="1:1" ht="12.75" x14ac:dyDescent="0.2">
      <c r="A733" s="619" t="s">
        <v>1224</v>
      </c>
    </row>
    <row r="734" spans="1:1" ht="12.75" x14ac:dyDescent="0.2">
      <c r="A734" s="619" t="s">
        <v>1225</v>
      </c>
    </row>
    <row r="735" spans="1:1" ht="12.75" x14ac:dyDescent="0.2">
      <c r="A735" s="619" t="s">
        <v>1226</v>
      </c>
    </row>
    <row r="736" spans="1:1" ht="12.75" x14ac:dyDescent="0.2">
      <c r="A736" s="619" t="s">
        <v>1227</v>
      </c>
    </row>
    <row r="737" spans="1:1" ht="12.75" x14ac:dyDescent="0.2">
      <c r="A737" s="622" t="s">
        <v>1228</v>
      </c>
    </row>
    <row r="738" spans="1:1" ht="12.75" x14ac:dyDescent="0.2">
      <c r="A738" s="619" t="s">
        <v>1229</v>
      </c>
    </row>
    <row r="739" spans="1:1" ht="12.75" x14ac:dyDescent="0.2">
      <c r="A739" s="619" t="s">
        <v>1230</v>
      </c>
    </row>
    <row r="740" spans="1:1" ht="12.75" x14ac:dyDescent="0.2">
      <c r="A740" s="619" t="s">
        <v>1231</v>
      </c>
    </row>
    <row r="741" spans="1:1" ht="12.75" x14ac:dyDescent="0.2">
      <c r="A741" s="619" t="s">
        <v>1232</v>
      </c>
    </row>
    <row r="742" spans="1:1" ht="12.75" x14ac:dyDescent="0.2">
      <c r="A742" s="619" t="s">
        <v>1233</v>
      </c>
    </row>
    <row r="743" spans="1:1" ht="12.75" x14ac:dyDescent="0.2">
      <c r="A743" s="619" t="s">
        <v>1234</v>
      </c>
    </row>
    <row r="744" spans="1:1" ht="12.75" x14ac:dyDescent="0.2">
      <c r="A744" s="619" t="s">
        <v>1235</v>
      </c>
    </row>
    <row r="745" spans="1:1" ht="12.75" x14ac:dyDescent="0.2">
      <c r="A745" s="619" t="s">
        <v>1236</v>
      </c>
    </row>
    <row r="746" spans="1:1" ht="12.75" x14ac:dyDescent="0.2">
      <c r="A746" s="619" t="s">
        <v>1237</v>
      </c>
    </row>
    <row r="747" spans="1:1" ht="12.75" x14ac:dyDescent="0.2">
      <c r="A747" s="619" t="s">
        <v>1238</v>
      </c>
    </row>
    <row r="748" spans="1:1" ht="12.75" x14ac:dyDescent="0.2">
      <c r="A748" s="622" t="s">
        <v>746</v>
      </c>
    </row>
    <row r="749" spans="1:1" ht="12.75" x14ac:dyDescent="0.2">
      <c r="A749" s="619" t="s">
        <v>1239</v>
      </c>
    </row>
    <row r="750" spans="1:1" ht="12.75" x14ac:dyDescent="0.2">
      <c r="A750" s="619" t="s">
        <v>1230</v>
      </c>
    </row>
    <row r="751" spans="1:1" ht="12.75" x14ac:dyDescent="0.2">
      <c r="A751" s="619" t="s">
        <v>1240</v>
      </c>
    </row>
    <row r="752" spans="1:1" ht="12.75" x14ac:dyDescent="0.2">
      <c r="A752" s="619" t="s">
        <v>1241</v>
      </c>
    </row>
    <row r="753" spans="1:1" ht="12.75" x14ac:dyDescent="0.2">
      <c r="A753" s="619" t="s">
        <v>1242</v>
      </c>
    </row>
    <row r="754" spans="1:1" ht="12.75" x14ac:dyDescent="0.2">
      <c r="A754" s="619" t="s">
        <v>1243</v>
      </c>
    </row>
    <row r="755" spans="1:1" ht="12.75" x14ac:dyDescent="0.2">
      <c r="A755" s="622" t="s">
        <v>1244</v>
      </c>
    </row>
    <row r="756" spans="1:1" ht="12.75" x14ac:dyDescent="0.2">
      <c r="A756" s="619" t="s">
        <v>1239</v>
      </c>
    </row>
    <row r="757" spans="1:1" ht="12.75" x14ac:dyDescent="0.2">
      <c r="A757" s="619" t="s">
        <v>1245</v>
      </c>
    </row>
    <row r="758" spans="1:1" ht="12.75" x14ac:dyDescent="0.2">
      <c r="A758" s="622" t="s">
        <v>1246</v>
      </c>
    </row>
    <row r="759" spans="1:1" ht="12.75" x14ac:dyDescent="0.2">
      <c r="A759" s="620" t="s">
        <v>1247</v>
      </c>
    </row>
    <row r="760" spans="1:1" ht="12.75" x14ac:dyDescent="0.2">
      <c r="A760" s="619"/>
    </row>
    <row r="761" spans="1:1" ht="12.75" x14ac:dyDescent="0.2">
      <c r="A761" s="621">
        <v>42353</v>
      </c>
    </row>
    <row r="762" spans="1:1" ht="12.75" x14ac:dyDescent="0.2">
      <c r="A762" s="619" t="s">
        <v>1248</v>
      </c>
    </row>
    <row r="763" spans="1:1" ht="12.75" x14ac:dyDescent="0.2">
      <c r="A763" s="619" t="s">
        <v>1249</v>
      </c>
    </row>
    <row r="764" spans="1:1" ht="12.75" x14ac:dyDescent="0.2">
      <c r="A764" s="619" t="s">
        <v>1250</v>
      </c>
    </row>
    <row r="765" spans="1:1" ht="12.75" x14ac:dyDescent="0.2">
      <c r="A765" s="619" t="s">
        <v>1251</v>
      </c>
    </row>
    <row r="766" spans="1:1" ht="12.75" x14ac:dyDescent="0.2">
      <c r="A766" s="619" t="s">
        <v>1252</v>
      </c>
    </row>
    <row r="767" spans="1:1" ht="12.75" x14ac:dyDescent="0.2">
      <c r="A767" s="620" t="s">
        <v>1253</v>
      </c>
    </row>
    <row r="768" spans="1:1" ht="12.75" x14ac:dyDescent="0.2">
      <c r="A768" s="619"/>
    </row>
    <row r="769" spans="1:1" ht="12.75" x14ac:dyDescent="0.2">
      <c r="A769" s="621">
        <v>42357</v>
      </c>
    </row>
    <row r="770" spans="1:1" ht="12.75" x14ac:dyDescent="0.2">
      <c r="A770" s="622" t="s">
        <v>211</v>
      </c>
    </row>
    <row r="771" spans="1:1" ht="12.75" x14ac:dyDescent="0.2">
      <c r="A771" s="619" t="s">
        <v>1254</v>
      </c>
    </row>
    <row r="772" spans="1:1" ht="12.75" x14ac:dyDescent="0.2">
      <c r="A772" s="619" t="s">
        <v>1255</v>
      </c>
    </row>
    <row r="773" spans="1:1" ht="12.75" x14ac:dyDescent="0.2">
      <c r="A773" s="619" t="s">
        <v>1256</v>
      </c>
    </row>
    <row r="774" spans="1:1" ht="12.75" x14ac:dyDescent="0.2">
      <c r="A774" s="619" t="s">
        <v>1257</v>
      </c>
    </row>
    <row r="775" spans="1:1" ht="12.75" x14ac:dyDescent="0.2">
      <c r="A775" s="620" t="s">
        <v>1258</v>
      </c>
    </row>
    <row r="776" spans="1:1" ht="12.75" x14ac:dyDescent="0.2">
      <c r="A776" s="619"/>
    </row>
    <row r="777" spans="1:1" ht="12.75" x14ac:dyDescent="0.2">
      <c r="A777" s="621">
        <v>42359</v>
      </c>
    </row>
    <row r="778" spans="1:1" ht="12.75" x14ac:dyDescent="0.2">
      <c r="A778" s="619" t="s">
        <v>1259</v>
      </c>
    </row>
    <row r="779" spans="1:1" ht="12.75" x14ac:dyDescent="0.2">
      <c r="A779" s="619" t="s">
        <v>1260</v>
      </c>
    </row>
    <row r="780" spans="1:1" ht="12.75" x14ac:dyDescent="0.2">
      <c r="A780" s="619" t="s">
        <v>1261</v>
      </c>
    </row>
    <row r="781" spans="1:1" ht="12.75" x14ac:dyDescent="0.2">
      <c r="A781" s="620" t="s">
        <v>1262</v>
      </c>
    </row>
    <row r="782" spans="1:1" ht="12.75" x14ac:dyDescent="0.2">
      <c r="A782" s="619"/>
    </row>
    <row r="783" spans="1:1" ht="12.75" x14ac:dyDescent="0.2">
      <c r="A783" s="621">
        <v>42361</v>
      </c>
    </row>
    <row r="784" spans="1:1" ht="12.75" x14ac:dyDescent="0.2">
      <c r="A784" s="622" t="s">
        <v>1204</v>
      </c>
    </row>
    <row r="785" spans="1:1" ht="12.75" x14ac:dyDescent="0.2">
      <c r="A785" s="619" t="s">
        <v>1263</v>
      </c>
    </row>
    <row r="786" spans="1:1" ht="12.75" x14ac:dyDescent="0.2">
      <c r="A786" s="622" t="s">
        <v>1264</v>
      </c>
    </row>
    <row r="787" spans="1:1" ht="12.75" x14ac:dyDescent="0.2">
      <c r="A787" s="619" t="s">
        <v>1265</v>
      </c>
    </row>
    <row r="788" spans="1:1" ht="12.75" x14ac:dyDescent="0.2">
      <c r="A788" s="622" t="s">
        <v>1246</v>
      </c>
    </row>
    <row r="789" spans="1:1" ht="12.75" x14ac:dyDescent="0.2">
      <c r="A789" s="619" t="s">
        <v>1266</v>
      </c>
    </row>
    <row r="790" spans="1:1" ht="12.75" x14ac:dyDescent="0.2">
      <c r="A790" s="622" t="s">
        <v>746</v>
      </c>
    </row>
    <row r="791" spans="1:1" ht="12.75" x14ac:dyDescent="0.2">
      <c r="A791" s="619" t="s">
        <v>1267</v>
      </c>
    </row>
    <row r="792" spans="1:1" ht="12.75" x14ac:dyDescent="0.2">
      <c r="A792" s="619" t="s">
        <v>1268</v>
      </c>
    </row>
    <row r="793" spans="1:1" ht="12.75" x14ac:dyDescent="0.2">
      <c r="A793" s="619" t="s">
        <v>1269</v>
      </c>
    </row>
    <row r="794" spans="1:1" ht="12.75" x14ac:dyDescent="0.2">
      <c r="A794" s="620" t="s">
        <v>1270</v>
      </c>
    </row>
    <row r="795" spans="1:1" ht="12.75" x14ac:dyDescent="0.2">
      <c r="A795" s="619"/>
    </row>
    <row r="796" spans="1:1" ht="12.75" x14ac:dyDescent="0.2">
      <c r="A796" s="621">
        <v>42379</v>
      </c>
    </row>
    <row r="797" spans="1:1" ht="12.75" x14ac:dyDescent="0.2">
      <c r="A797" s="622" t="s">
        <v>1271</v>
      </c>
    </row>
    <row r="798" spans="1:1" ht="12.75" x14ac:dyDescent="0.2">
      <c r="A798" s="619" t="s">
        <v>1272</v>
      </c>
    </row>
    <row r="799" spans="1:1" ht="12.75" x14ac:dyDescent="0.2">
      <c r="A799" s="619" t="s">
        <v>1273</v>
      </c>
    </row>
    <row r="800" spans="1:1" ht="12.75" x14ac:dyDescent="0.2">
      <c r="A800" s="619" t="s">
        <v>1274</v>
      </c>
    </row>
    <row r="801" spans="1:1" ht="12.75" x14ac:dyDescent="0.2">
      <c r="A801" s="619" t="s">
        <v>1275</v>
      </c>
    </row>
    <row r="802" spans="1:1" ht="12.75" x14ac:dyDescent="0.2">
      <c r="A802" s="619" t="s">
        <v>1276</v>
      </c>
    </row>
    <row r="803" spans="1:1" ht="12.75" x14ac:dyDescent="0.2">
      <c r="A803" s="619" t="s">
        <v>1277</v>
      </c>
    </row>
    <row r="804" spans="1:1" ht="12.75" x14ac:dyDescent="0.2">
      <c r="A804" s="619" t="s">
        <v>1278</v>
      </c>
    </row>
    <row r="805" spans="1:1" ht="12.75" x14ac:dyDescent="0.2">
      <c r="A805" s="619" t="s">
        <v>1279</v>
      </c>
    </row>
    <row r="806" spans="1:1" ht="12.75" x14ac:dyDescent="0.2">
      <c r="A806" s="619" t="s">
        <v>1280</v>
      </c>
    </row>
    <row r="807" spans="1:1" ht="12.75" x14ac:dyDescent="0.2">
      <c r="A807" s="619" t="s">
        <v>1281</v>
      </c>
    </row>
    <row r="808" spans="1:1" ht="12.75" x14ac:dyDescent="0.2">
      <c r="A808" s="619" t="s">
        <v>1282</v>
      </c>
    </row>
    <row r="809" spans="1:1" ht="12.75" x14ac:dyDescent="0.2">
      <c r="A809" s="619" t="s">
        <v>1283</v>
      </c>
    </row>
    <row r="810" spans="1:1" ht="12.75" x14ac:dyDescent="0.2">
      <c r="A810" s="619" t="s">
        <v>1284</v>
      </c>
    </row>
    <row r="811" spans="1:1" ht="12.75" x14ac:dyDescent="0.2">
      <c r="A811" s="619" t="s">
        <v>1285</v>
      </c>
    </row>
    <row r="812" spans="1:1" ht="12.75" x14ac:dyDescent="0.2">
      <c r="A812" s="619" t="s">
        <v>1286</v>
      </c>
    </row>
    <row r="813" spans="1:1" ht="12.75" x14ac:dyDescent="0.2">
      <c r="A813" s="619" t="s">
        <v>1287</v>
      </c>
    </row>
    <row r="814" spans="1:1" ht="12.75" x14ac:dyDescent="0.2">
      <c r="A814" s="619" t="s">
        <v>1288</v>
      </c>
    </row>
    <row r="815" spans="1:1" ht="12.75" x14ac:dyDescent="0.2">
      <c r="A815" s="619" t="s">
        <v>1289</v>
      </c>
    </row>
    <row r="816" spans="1:1" ht="12.75" x14ac:dyDescent="0.2">
      <c r="A816" s="622" t="s">
        <v>114</v>
      </c>
    </row>
    <row r="817" spans="1:1" ht="12.75" x14ac:dyDescent="0.2">
      <c r="A817" s="619" t="s">
        <v>1290</v>
      </c>
    </row>
    <row r="818" spans="1:1" ht="12.75" x14ac:dyDescent="0.2">
      <c r="A818" s="620" t="s">
        <v>1291</v>
      </c>
    </row>
    <row r="819" spans="1:1" ht="12.75" x14ac:dyDescent="0.2">
      <c r="A819" s="619"/>
    </row>
    <row r="820" spans="1:1" ht="12.75" x14ac:dyDescent="0.2">
      <c r="A820" s="621">
        <v>42391</v>
      </c>
    </row>
    <row r="821" spans="1:1" ht="12.75" x14ac:dyDescent="0.2">
      <c r="A821" s="622" t="s">
        <v>1204</v>
      </c>
    </row>
    <row r="822" spans="1:1" ht="12.75" x14ac:dyDescent="0.2">
      <c r="A822" s="619" t="s">
        <v>1292</v>
      </c>
    </row>
    <row r="823" spans="1:1" ht="12.75" x14ac:dyDescent="0.2">
      <c r="A823" s="619" t="s">
        <v>1293</v>
      </c>
    </row>
    <row r="824" spans="1:1" ht="12.75" x14ac:dyDescent="0.2">
      <c r="A824" s="619" t="s">
        <v>1294</v>
      </c>
    </row>
    <row r="825" spans="1:1" ht="12.75" x14ac:dyDescent="0.2">
      <c r="A825" s="637" t="s">
        <v>1295</v>
      </c>
    </row>
    <row r="826" spans="1:1" ht="12.75" x14ac:dyDescent="0.2">
      <c r="A826" s="619" t="s">
        <v>1296</v>
      </c>
    </row>
    <row r="827" spans="1:1" ht="12.75" x14ac:dyDescent="0.2">
      <c r="A827" s="622" t="s">
        <v>211</v>
      </c>
    </row>
    <row r="828" spans="1:1" ht="12.75" x14ac:dyDescent="0.2">
      <c r="A828" s="620" t="s">
        <v>1297</v>
      </c>
    </row>
    <row r="829" spans="1:1" ht="12.75" x14ac:dyDescent="0.2">
      <c r="A829" s="619"/>
    </row>
    <row r="830" spans="1:1" ht="12.75" x14ac:dyDescent="0.2">
      <c r="A830" s="621">
        <v>42392</v>
      </c>
    </row>
    <row r="831" spans="1:1" ht="12.75" x14ac:dyDescent="0.2">
      <c r="A831" s="638" t="s">
        <v>1298</v>
      </c>
    </row>
    <row r="832" spans="1:1" ht="12.75" x14ac:dyDescent="0.2">
      <c r="A832" s="639" t="s">
        <v>1299</v>
      </c>
    </row>
    <row r="833" spans="1:1" ht="12.75" x14ac:dyDescent="0.2">
      <c r="A833" s="619"/>
    </row>
    <row r="834" spans="1:1" ht="12.75" x14ac:dyDescent="0.2">
      <c r="A834" s="621">
        <v>42405</v>
      </c>
    </row>
    <row r="835" spans="1:1" ht="12.75" x14ac:dyDescent="0.2">
      <c r="A835" s="622" t="s">
        <v>1300</v>
      </c>
    </row>
    <row r="836" spans="1:1" ht="12.75" x14ac:dyDescent="0.2">
      <c r="A836" s="619" t="s">
        <v>1272</v>
      </c>
    </row>
    <row r="837" spans="1:1" ht="12.75" x14ac:dyDescent="0.2">
      <c r="A837" s="619" t="s">
        <v>1301</v>
      </c>
    </row>
    <row r="838" spans="1:1" ht="12.75" x14ac:dyDescent="0.2">
      <c r="A838" s="619" t="s">
        <v>1302</v>
      </c>
    </row>
    <row r="839" spans="1:1" ht="12.75" x14ac:dyDescent="0.2">
      <c r="A839" s="622" t="s">
        <v>1303</v>
      </c>
    </row>
    <row r="840" spans="1:1" ht="12.75" x14ac:dyDescent="0.2">
      <c r="A840" s="619" t="s">
        <v>1304</v>
      </c>
    </row>
    <row r="841" spans="1:1" ht="12.75" x14ac:dyDescent="0.2">
      <c r="A841" s="622" t="s">
        <v>1305</v>
      </c>
    </row>
    <row r="842" spans="1:1" ht="12.75" x14ac:dyDescent="0.2">
      <c r="A842" s="619" t="s">
        <v>1306</v>
      </c>
    </row>
    <row r="843" spans="1:1" ht="12.75" x14ac:dyDescent="0.2">
      <c r="A843" s="622" t="s">
        <v>114</v>
      </c>
    </row>
    <row r="844" spans="1:1" ht="12.75" x14ac:dyDescent="0.2">
      <c r="A844" s="620" t="s">
        <v>1307</v>
      </c>
    </row>
    <row r="845" spans="1:1" ht="12.75" x14ac:dyDescent="0.2">
      <c r="A845" s="619"/>
    </row>
    <row r="846" spans="1:1" ht="12.75" x14ac:dyDescent="0.2">
      <c r="A846" s="621">
        <v>42418</v>
      </c>
    </row>
    <row r="847" spans="1:1" ht="12.75" x14ac:dyDescent="0.2">
      <c r="A847" s="620" t="s">
        <v>1308</v>
      </c>
    </row>
    <row r="848" spans="1:1" ht="12.75" x14ac:dyDescent="0.2">
      <c r="A848" s="619"/>
    </row>
    <row r="849" spans="1:1" ht="12.75" x14ac:dyDescent="0.2">
      <c r="A849" s="621">
        <v>42425</v>
      </c>
    </row>
    <row r="850" spans="1:1" ht="12.75" x14ac:dyDescent="0.2">
      <c r="A850" s="619" t="s">
        <v>1309</v>
      </c>
    </row>
    <row r="851" spans="1:1" ht="12.75" x14ac:dyDescent="0.2">
      <c r="A851" s="619" t="s">
        <v>1310</v>
      </c>
    </row>
    <row r="852" spans="1:1" ht="12.75" x14ac:dyDescent="0.2">
      <c r="A852" s="619" t="s">
        <v>1311</v>
      </c>
    </row>
    <row r="853" spans="1:1" ht="12.75" x14ac:dyDescent="0.2">
      <c r="A853" s="619" t="s">
        <v>1312</v>
      </c>
    </row>
    <row r="854" spans="1:1" ht="12.75" x14ac:dyDescent="0.2">
      <c r="A854" s="620" t="s">
        <v>1313</v>
      </c>
    </row>
    <row r="855" spans="1:1" ht="12.75" x14ac:dyDescent="0.2">
      <c r="A855" s="619"/>
    </row>
    <row r="856" spans="1:1" ht="12.75" x14ac:dyDescent="0.2">
      <c r="A856" s="621">
        <v>42432</v>
      </c>
    </row>
    <row r="857" spans="1:1" ht="12.75" x14ac:dyDescent="0.2">
      <c r="A857" s="622" t="s">
        <v>1314</v>
      </c>
    </row>
    <row r="858" spans="1:1" ht="12.75" x14ac:dyDescent="0.2">
      <c r="A858" s="619" t="s">
        <v>1315</v>
      </c>
    </row>
    <row r="859" spans="1:1" ht="12.75" x14ac:dyDescent="0.2">
      <c r="A859" s="622" t="s">
        <v>1316</v>
      </c>
    </row>
    <row r="860" spans="1:1" ht="12.75" x14ac:dyDescent="0.2">
      <c r="A860" s="619" t="s">
        <v>1317</v>
      </c>
    </row>
    <row r="861" spans="1:1" ht="12.75" x14ac:dyDescent="0.2">
      <c r="A861" s="619" t="s">
        <v>1318</v>
      </c>
    </row>
    <row r="862" spans="1:1" ht="12.75" x14ac:dyDescent="0.2">
      <c r="A862" s="619" t="s">
        <v>1319</v>
      </c>
    </row>
    <row r="863" spans="1:1" ht="12.75" x14ac:dyDescent="0.2">
      <c r="A863" s="622" t="s">
        <v>1320</v>
      </c>
    </row>
    <row r="864" spans="1:1" ht="12.75" x14ac:dyDescent="0.2">
      <c r="A864" s="619" t="s">
        <v>1321</v>
      </c>
    </row>
    <row r="865" spans="1:1" ht="12.75" x14ac:dyDescent="0.2">
      <c r="A865" s="619" t="s">
        <v>1322</v>
      </c>
    </row>
    <row r="866" spans="1:1" ht="12.75" x14ac:dyDescent="0.2">
      <c r="A866" s="619" t="s">
        <v>1323</v>
      </c>
    </row>
    <row r="867" spans="1:1" ht="12.75" x14ac:dyDescent="0.2">
      <c r="A867" s="619" t="s">
        <v>1324</v>
      </c>
    </row>
    <row r="868" spans="1:1" ht="12.75" x14ac:dyDescent="0.2">
      <c r="A868" s="622" t="s">
        <v>1036</v>
      </c>
    </row>
    <row r="869" spans="1:1" ht="12.75" x14ac:dyDescent="0.2">
      <c r="A869" s="619" t="s">
        <v>1325</v>
      </c>
    </row>
    <row r="870" spans="1:1" ht="12.75" x14ac:dyDescent="0.2">
      <c r="A870" s="620" t="s">
        <v>1326</v>
      </c>
    </row>
    <row r="871" spans="1:1" ht="12.75" x14ac:dyDescent="0.2">
      <c r="A871" s="619"/>
    </row>
    <row r="872" spans="1:1" ht="12.75" x14ac:dyDescent="0.2">
      <c r="A872" s="621">
        <v>42488</v>
      </c>
    </row>
    <row r="873" spans="1:1" ht="12.75" x14ac:dyDescent="0.2">
      <c r="A873" s="622" t="s">
        <v>1327</v>
      </c>
    </row>
    <row r="874" spans="1:1" ht="12.75" x14ac:dyDescent="0.2">
      <c r="A874" s="640" t="s">
        <v>1328</v>
      </c>
    </row>
    <row r="875" spans="1:1" ht="12.75" x14ac:dyDescent="0.2">
      <c r="A875" s="619"/>
    </row>
    <row r="876" spans="1:1" ht="12.75" x14ac:dyDescent="0.2">
      <c r="A876" s="641">
        <v>42675</v>
      </c>
    </row>
    <row r="877" spans="1:1" ht="12.75" x14ac:dyDescent="0.2">
      <c r="A877" s="622" t="s">
        <v>1329</v>
      </c>
    </row>
    <row r="878" spans="1:1" ht="12.75" x14ac:dyDescent="0.2">
      <c r="A878" s="632" t="s">
        <v>1272</v>
      </c>
    </row>
    <row r="879" spans="1:1" ht="12.75" x14ac:dyDescent="0.2">
      <c r="A879" s="619" t="s">
        <v>1330</v>
      </c>
    </row>
    <row r="880" spans="1:1" ht="12.75" x14ac:dyDescent="0.2">
      <c r="A880" s="619" t="s">
        <v>1331</v>
      </c>
    </row>
    <row r="881" spans="1:1" ht="12.75" x14ac:dyDescent="0.2">
      <c r="A881" s="619" t="s">
        <v>1332</v>
      </c>
    </row>
    <row r="882" spans="1:1" ht="12.75" x14ac:dyDescent="0.2">
      <c r="A882" s="619" t="s">
        <v>1333</v>
      </c>
    </row>
    <row r="883" spans="1:1" ht="12.75" x14ac:dyDescent="0.2">
      <c r="A883" s="619" t="s">
        <v>1334</v>
      </c>
    </row>
    <row r="884" spans="1:1" ht="12.75" x14ac:dyDescent="0.2">
      <c r="A884" s="619" t="s">
        <v>1335</v>
      </c>
    </row>
    <row r="885" spans="1:1" ht="12.75" x14ac:dyDescent="0.2">
      <c r="A885" s="619" t="s">
        <v>1336</v>
      </c>
    </row>
    <row r="886" spans="1:1" ht="12.75" x14ac:dyDescent="0.2">
      <c r="A886" s="619" t="s">
        <v>1337</v>
      </c>
    </row>
    <row r="887" spans="1:1" ht="12.75" x14ac:dyDescent="0.2">
      <c r="A887" s="619" t="s">
        <v>1338</v>
      </c>
    </row>
    <row r="888" spans="1:1" ht="12.75" x14ac:dyDescent="0.2">
      <c r="A888" s="619" t="s">
        <v>1339</v>
      </c>
    </row>
    <row r="889" spans="1:1" ht="12.75" x14ac:dyDescent="0.2">
      <c r="A889" s="619" t="s">
        <v>1340</v>
      </c>
    </row>
    <row r="890" spans="1:1" ht="12.75" x14ac:dyDescent="0.2">
      <c r="A890" s="619" t="s">
        <v>1341</v>
      </c>
    </row>
    <row r="891" spans="1:1" ht="12.75" x14ac:dyDescent="0.2">
      <c r="A891" s="619" t="s">
        <v>1342</v>
      </c>
    </row>
    <row r="892" spans="1:1" ht="12.75" x14ac:dyDescent="0.2">
      <c r="A892" s="619" t="s">
        <v>1343</v>
      </c>
    </row>
    <row r="893" spans="1:1" ht="12.75" x14ac:dyDescent="0.2">
      <c r="A893" s="619" t="s">
        <v>1344</v>
      </c>
    </row>
    <row r="894" spans="1:1" ht="12.75" x14ac:dyDescent="0.2">
      <c r="A894" s="619" t="s">
        <v>1345</v>
      </c>
    </row>
    <row r="895" spans="1:1" ht="12.75" x14ac:dyDescent="0.2">
      <c r="A895" s="619" t="s">
        <v>1346</v>
      </c>
    </row>
    <row r="896" spans="1:1" ht="12.75" x14ac:dyDescent="0.2">
      <c r="A896" s="619" t="s">
        <v>1347</v>
      </c>
    </row>
    <row r="897" spans="1:1" ht="12.75" x14ac:dyDescent="0.2">
      <c r="A897" s="619" t="s">
        <v>1348</v>
      </c>
    </row>
    <row r="898" spans="1:1" ht="12.75" x14ac:dyDescent="0.2">
      <c r="A898" s="619" t="s">
        <v>1349</v>
      </c>
    </row>
    <row r="899" spans="1:1" ht="12.75" x14ac:dyDescent="0.2">
      <c r="A899" s="619" t="s">
        <v>1350</v>
      </c>
    </row>
    <row r="900" spans="1:1" ht="12.75" x14ac:dyDescent="0.2">
      <c r="A900" s="619" t="s">
        <v>1351</v>
      </c>
    </row>
    <row r="901" spans="1:1" ht="12.75" x14ac:dyDescent="0.2">
      <c r="A901" s="619" t="s">
        <v>1352</v>
      </c>
    </row>
    <row r="902" spans="1:1" ht="12.75" x14ac:dyDescent="0.2">
      <c r="A902" s="619" t="s">
        <v>1353</v>
      </c>
    </row>
    <row r="903" spans="1:1" ht="12.75" x14ac:dyDescent="0.2">
      <c r="A903" s="619" t="s">
        <v>1354</v>
      </c>
    </row>
    <row r="904" spans="1:1" ht="12.75" x14ac:dyDescent="0.2">
      <c r="A904" s="619" t="s">
        <v>1355</v>
      </c>
    </row>
    <row r="905" spans="1:1" ht="12.75" x14ac:dyDescent="0.2">
      <c r="A905" s="619" t="s">
        <v>1356</v>
      </c>
    </row>
    <row r="906" spans="1:1" ht="12.75" x14ac:dyDescent="0.2">
      <c r="A906" s="619" t="s">
        <v>1357</v>
      </c>
    </row>
    <row r="907" spans="1:1" ht="12.75" x14ac:dyDescent="0.2">
      <c r="A907" s="620" t="s">
        <v>1358</v>
      </c>
    </row>
    <row r="908" spans="1:1" ht="12.75" x14ac:dyDescent="0.2">
      <c r="A908" s="619"/>
    </row>
    <row r="909" spans="1:1" ht="12.75" x14ac:dyDescent="0.2">
      <c r="A909" s="641">
        <v>42881</v>
      </c>
    </row>
    <row r="910" spans="1:1" ht="12.75" x14ac:dyDescent="0.2">
      <c r="A910" s="622" t="s">
        <v>1359</v>
      </c>
    </row>
    <row r="911" spans="1:1" ht="12.75" x14ac:dyDescent="0.2">
      <c r="A911" s="619" t="s">
        <v>1272</v>
      </c>
    </row>
    <row r="912" spans="1:1" ht="12.75" x14ac:dyDescent="0.2">
      <c r="A912" s="622" t="s">
        <v>1115</v>
      </c>
    </row>
    <row r="913" spans="1:1" ht="12.75" x14ac:dyDescent="0.2">
      <c r="A913" s="619" t="s">
        <v>1360</v>
      </c>
    </row>
    <row r="914" spans="1:1" ht="12.75" x14ac:dyDescent="0.2">
      <c r="A914" s="619" t="s">
        <v>1361</v>
      </c>
    </row>
    <row r="915" spans="1:1" ht="12.75" x14ac:dyDescent="0.2">
      <c r="A915" s="619" t="s">
        <v>1362</v>
      </c>
    </row>
    <row r="916" spans="1:1" ht="12.75" x14ac:dyDescent="0.2">
      <c r="A916" s="619" t="s">
        <v>1363</v>
      </c>
    </row>
    <row r="917" spans="1:1" ht="12.75" x14ac:dyDescent="0.2">
      <c r="A917" s="619" t="s">
        <v>1364</v>
      </c>
    </row>
    <row r="918" spans="1:1" ht="12.75" x14ac:dyDescent="0.2">
      <c r="A918" s="619" t="s">
        <v>1365</v>
      </c>
    </row>
    <row r="919" spans="1:1" ht="12.75" x14ac:dyDescent="0.2">
      <c r="A919" s="619" t="s">
        <v>1366</v>
      </c>
    </row>
    <row r="920" spans="1:1" ht="12.75" x14ac:dyDescent="0.2">
      <c r="A920" s="619" t="s">
        <v>1367</v>
      </c>
    </row>
    <row r="921" spans="1:1" ht="12.75" x14ac:dyDescent="0.2">
      <c r="A921" s="622" t="s">
        <v>1080</v>
      </c>
    </row>
    <row r="922" spans="1:1" ht="12.75" x14ac:dyDescent="0.2">
      <c r="A922" s="619" t="s">
        <v>1368</v>
      </c>
    </row>
    <row r="923" spans="1:1" ht="12.75" x14ac:dyDescent="0.2">
      <c r="A923" s="619" t="s">
        <v>1369</v>
      </c>
    </row>
    <row r="924" spans="1:1" ht="12.75" x14ac:dyDescent="0.2">
      <c r="A924" s="619" t="s">
        <v>1370</v>
      </c>
    </row>
    <row r="925" spans="1:1" ht="12.75" x14ac:dyDescent="0.2">
      <c r="A925" s="619" t="s">
        <v>1371</v>
      </c>
    </row>
    <row r="926" spans="1:1" ht="12.75" x14ac:dyDescent="0.2">
      <c r="A926" s="622" t="s">
        <v>1068</v>
      </c>
    </row>
    <row r="927" spans="1:1" ht="12.75" x14ac:dyDescent="0.2">
      <c r="A927" s="619" t="s">
        <v>1372</v>
      </c>
    </row>
    <row r="928" spans="1:1" ht="12.75" x14ac:dyDescent="0.2">
      <c r="A928" s="622" t="s">
        <v>629</v>
      </c>
    </row>
    <row r="929" spans="1:1" ht="12.75" x14ac:dyDescent="0.2">
      <c r="A929" s="619" t="s">
        <v>1373</v>
      </c>
    </row>
    <row r="930" spans="1:1" ht="12.75" x14ac:dyDescent="0.2">
      <c r="A930" s="622" t="s">
        <v>114</v>
      </c>
    </row>
    <row r="931" spans="1:1" ht="12.75" x14ac:dyDescent="0.2">
      <c r="A931" s="619" t="s">
        <v>1374</v>
      </c>
    </row>
    <row r="932" spans="1:1" ht="12.75" x14ac:dyDescent="0.2">
      <c r="A932" s="642" t="s">
        <v>1375</v>
      </c>
    </row>
    <row r="933" spans="1:1" ht="12.75" x14ac:dyDescent="0.2">
      <c r="A933" s="619"/>
    </row>
    <row r="934" spans="1:1" ht="12.75" x14ac:dyDescent="0.2">
      <c r="A934" s="641">
        <v>43185</v>
      </c>
    </row>
    <row r="935" spans="1:1" ht="12.75" x14ac:dyDescent="0.2">
      <c r="A935" s="622" t="s">
        <v>1376</v>
      </c>
    </row>
    <row r="936" spans="1:1" ht="12.75" x14ac:dyDescent="0.2">
      <c r="A936" s="619" t="s">
        <v>1272</v>
      </c>
    </row>
    <row r="937" spans="1:1" ht="12.75" x14ac:dyDescent="0.2">
      <c r="A937" s="622" t="s">
        <v>1115</v>
      </c>
    </row>
    <row r="938" spans="1:1" ht="12.75" x14ac:dyDescent="0.2">
      <c r="A938" s="619" t="s">
        <v>1377</v>
      </c>
    </row>
    <row r="939" spans="1:1" ht="12.75" x14ac:dyDescent="0.2">
      <c r="A939" s="643" t="s">
        <v>1378</v>
      </c>
    </row>
    <row r="940" spans="1:1" ht="12.75" x14ac:dyDescent="0.2">
      <c r="A940" s="643" t="s">
        <v>1379</v>
      </c>
    </row>
    <row r="941" spans="1:1" ht="12.75" x14ac:dyDescent="0.2">
      <c r="A941" s="643" t="s">
        <v>1380</v>
      </c>
    </row>
    <row r="942" spans="1:1" ht="12.75" x14ac:dyDescent="0.2">
      <c r="A942" s="643" t="s">
        <v>1381</v>
      </c>
    </row>
    <row r="943" spans="1:1" ht="12.75" x14ac:dyDescent="0.2">
      <c r="A943" s="643" t="s">
        <v>1382</v>
      </c>
    </row>
    <row r="944" spans="1:1" ht="12.75" x14ac:dyDescent="0.2">
      <c r="A944" s="619" t="s">
        <v>1383</v>
      </c>
    </row>
    <row r="945" spans="1:1" ht="12.75" x14ac:dyDescent="0.2">
      <c r="A945" s="619" t="s">
        <v>1384</v>
      </c>
    </row>
    <row r="946" spans="1:1" ht="12.75" x14ac:dyDescent="0.2">
      <c r="A946" s="622" t="s">
        <v>1089</v>
      </c>
    </row>
    <row r="947" spans="1:1" ht="12.75" x14ac:dyDescent="0.2">
      <c r="A947" s="619" t="s">
        <v>1385</v>
      </c>
    </row>
    <row r="948" spans="1:1" ht="12.75" x14ac:dyDescent="0.2">
      <c r="A948" s="619" t="s">
        <v>1386</v>
      </c>
    </row>
    <row r="949" spans="1:1" ht="12.75" x14ac:dyDescent="0.2">
      <c r="A949" s="619" t="s">
        <v>1387</v>
      </c>
    </row>
    <row r="950" spans="1:1" ht="12.75" x14ac:dyDescent="0.2">
      <c r="A950" s="619" t="s">
        <v>1388</v>
      </c>
    </row>
    <row r="951" spans="1:1" ht="12.75" x14ac:dyDescent="0.2">
      <c r="A951" s="622" t="s">
        <v>1080</v>
      </c>
    </row>
    <row r="952" spans="1:1" ht="12.75" x14ac:dyDescent="0.2">
      <c r="A952" s="619" t="s">
        <v>1389</v>
      </c>
    </row>
    <row r="953" spans="1:1" ht="12.75" x14ac:dyDescent="0.2">
      <c r="A953" s="619" t="s">
        <v>1390</v>
      </c>
    </row>
    <row r="954" spans="1:1" ht="12.75" x14ac:dyDescent="0.2">
      <c r="A954" s="619" t="s">
        <v>1391</v>
      </c>
    </row>
    <row r="955" spans="1:1" ht="12.75" x14ac:dyDescent="0.2">
      <c r="A955" s="619" t="s">
        <v>1392</v>
      </c>
    </row>
    <row r="956" spans="1:1" ht="12.75" x14ac:dyDescent="0.2">
      <c r="A956" s="622" t="s">
        <v>852</v>
      </c>
    </row>
    <row r="957" spans="1:1" ht="12.75" x14ac:dyDescent="0.2">
      <c r="A957" s="619" t="s">
        <v>1393</v>
      </c>
    </row>
    <row r="958" spans="1:1" ht="12.75" x14ac:dyDescent="0.2">
      <c r="A958" s="622" t="s">
        <v>1394</v>
      </c>
    </row>
    <row r="959" spans="1:1" ht="12.75" x14ac:dyDescent="0.2">
      <c r="A959" s="619" t="s">
        <v>1395</v>
      </c>
    </row>
    <row r="960" spans="1:1" ht="12.75" x14ac:dyDescent="0.2">
      <c r="A960" s="622" t="s">
        <v>1396</v>
      </c>
    </row>
    <row r="961" spans="1:1" ht="12.75" x14ac:dyDescent="0.2">
      <c r="A961" s="619" t="s">
        <v>1397</v>
      </c>
    </row>
    <row r="962" spans="1:1" ht="12.75" x14ac:dyDescent="0.2">
      <c r="A962" s="637" t="s">
        <v>1398</v>
      </c>
    </row>
    <row r="963" spans="1:1" ht="12.75" x14ac:dyDescent="0.2">
      <c r="A963" s="619" t="s">
        <v>1399</v>
      </c>
    </row>
    <row r="964" spans="1:1" ht="12.75" x14ac:dyDescent="0.2">
      <c r="A964" s="619" t="s">
        <v>1400</v>
      </c>
    </row>
    <row r="965" spans="1:1" ht="12.75" x14ac:dyDescent="0.2">
      <c r="A965" s="619" t="s">
        <v>1401</v>
      </c>
    </row>
    <row r="966" spans="1:1" ht="12.75" x14ac:dyDescent="0.2">
      <c r="A966" s="619" t="s">
        <v>1402</v>
      </c>
    </row>
    <row r="967" spans="1:1" ht="12.75" x14ac:dyDescent="0.2">
      <c r="A967" s="619" t="s">
        <v>1403</v>
      </c>
    </row>
    <row r="968" spans="1:1" ht="12.75" x14ac:dyDescent="0.2">
      <c r="A968" s="619" t="s">
        <v>1404</v>
      </c>
    </row>
    <row r="969" spans="1:1" ht="12.75" x14ac:dyDescent="0.2">
      <c r="A969" s="644" t="s">
        <v>1405</v>
      </c>
    </row>
    <row r="970" spans="1:1" ht="12.75" x14ac:dyDescent="0.2">
      <c r="A970" s="459"/>
    </row>
    <row r="971" spans="1:1" ht="12.75" x14ac:dyDescent="0.2">
      <c r="A971" s="645">
        <v>43191</v>
      </c>
    </row>
    <row r="972" spans="1:1" ht="12.75" x14ac:dyDescent="0.2">
      <c r="A972" s="636" t="s">
        <v>1406</v>
      </c>
    </row>
    <row r="973" spans="1:1" ht="12.75" x14ac:dyDescent="0.2">
      <c r="A973" s="636" t="s">
        <v>1407</v>
      </c>
    </row>
    <row r="974" spans="1:1" ht="12.75" x14ac:dyDescent="0.2">
      <c r="A974" s="636" t="s">
        <v>1408</v>
      </c>
    </row>
    <row r="975" spans="1:1" ht="12.75" x14ac:dyDescent="0.2">
      <c r="A975" s="636" t="s">
        <v>1409</v>
      </c>
    </row>
    <row r="976" spans="1:1" ht="12.75" x14ac:dyDescent="0.2">
      <c r="A976" s="636" t="s">
        <v>1410</v>
      </c>
    </row>
    <row r="977" spans="1:1" ht="12.75" x14ac:dyDescent="0.2">
      <c r="A977" s="636" t="s">
        <v>1411</v>
      </c>
    </row>
    <row r="978" spans="1:1" ht="12.75" x14ac:dyDescent="0.2">
      <c r="A978" s="636" t="s">
        <v>1412</v>
      </c>
    </row>
    <row r="979" spans="1:1" ht="12.75" x14ac:dyDescent="0.2">
      <c r="A979" s="636" t="s">
        <v>1413</v>
      </c>
    </row>
    <row r="980" spans="1:1" ht="12.75" x14ac:dyDescent="0.2">
      <c r="A980" s="636" t="s">
        <v>1414</v>
      </c>
    </row>
    <row r="981" spans="1:1" ht="12.75" x14ac:dyDescent="0.2">
      <c r="A981" s="636" t="s">
        <v>1415</v>
      </c>
    </row>
    <row r="982" spans="1:1" ht="12.75" x14ac:dyDescent="0.2">
      <c r="A982" s="644" t="s">
        <v>1416</v>
      </c>
    </row>
    <row r="983" spans="1:1" ht="12.75" x14ac:dyDescent="0.2">
      <c r="A983" s="459"/>
    </row>
    <row r="984" spans="1:1" ht="12.75" x14ac:dyDescent="0.2">
      <c r="A984" s="645">
        <v>43192</v>
      </c>
    </row>
    <row r="985" spans="1:1" ht="12.75" x14ac:dyDescent="0.2">
      <c r="A985" s="646" t="s">
        <v>211</v>
      </c>
    </row>
    <row r="986" spans="1:1" ht="12.75" x14ac:dyDescent="0.2">
      <c r="A986" s="636" t="s">
        <v>1417</v>
      </c>
    </row>
    <row r="987" spans="1:1" ht="12.75" x14ac:dyDescent="0.2">
      <c r="A987" s="636" t="s">
        <v>1418</v>
      </c>
    </row>
    <row r="988" spans="1:1" ht="12.75" x14ac:dyDescent="0.2">
      <c r="A988" s="636" t="s">
        <v>1419</v>
      </c>
    </row>
    <row r="989" spans="1:1" ht="12.75" x14ac:dyDescent="0.2">
      <c r="A989" s="636" t="s">
        <v>1420</v>
      </c>
    </row>
    <row r="990" spans="1:1" ht="12.75" x14ac:dyDescent="0.2">
      <c r="A990" s="646" t="s">
        <v>114</v>
      </c>
    </row>
    <row r="991" spans="1:1" ht="12.75" x14ac:dyDescent="0.2">
      <c r="A991" s="644" t="s">
        <v>1421</v>
      </c>
    </row>
    <row r="992" spans="1:1" ht="12.75" x14ac:dyDescent="0.2">
      <c r="A992" s="459"/>
    </row>
    <row r="993" spans="1:1" ht="12.75" x14ac:dyDescent="0.2">
      <c r="A993" s="459"/>
    </row>
    <row r="994" spans="1:1" ht="12.75" x14ac:dyDescent="0.2">
      <c r="A994" s="459"/>
    </row>
    <row r="995" spans="1:1" ht="12.75" x14ac:dyDescent="0.2">
      <c r="A995" s="459"/>
    </row>
    <row r="996" spans="1:1" ht="12.75" x14ac:dyDescent="0.2">
      <c r="A996" s="459"/>
    </row>
    <row r="997" spans="1:1" ht="12.75" x14ac:dyDescent="0.2">
      <c r="A997" s="459"/>
    </row>
    <row r="998" spans="1:1" ht="12.75" x14ac:dyDescent="0.2">
      <c r="A998" s="459"/>
    </row>
    <row r="999" spans="1:1" ht="12.75" x14ac:dyDescent="0.2">
      <c r="A999" s="459"/>
    </row>
    <row r="1000" spans="1:1" ht="12.75" x14ac:dyDescent="0.2">
      <c r="A1000" s="459"/>
    </row>
    <row r="1001" spans="1:1" ht="12.75" x14ac:dyDescent="0.2">
      <c r="A1001" s="484"/>
    </row>
  </sheetData>
  <conditionalFormatting sqref="A3:A1001">
    <cfRule type="expression" dxfId="1" priority="1">
      <formula>ISEVEN(ROW())</formula>
    </cfRule>
  </conditionalFormatting>
  <conditionalFormatting sqref="A3:A1001">
    <cfRule type="expression" dxfId="0" priority="2">
      <formula>ISODD(ROW())</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7B7B7"/>
    <outlinePr summaryBelow="0" summaryRight="0"/>
  </sheetPr>
  <dimension ref="A1:N33"/>
  <sheetViews>
    <sheetView showGridLines="0" workbookViewId="0"/>
  </sheetViews>
  <sheetFormatPr defaultColWidth="14.42578125" defaultRowHeight="15.75" customHeight="1" x14ac:dyDescent="0.2"/>
  <cols>
    <col min="1" max="1" width="35.85546875" customWidth="1"/>
    <col min="2" max="3" width="7.28515625" customWidth="1"/>
    <col min="4" max="4" width="3.7109375" customWidth="1"/>
    <col min="5" max="5" width="11.85546875" customWidth="1"/>
    <col min="6" max="6" width="3.7109375" customWidth="1"/>
    <col min="7" max="7" width="25.140625" customWidth="1"/>
    <col min="8" max="8" width="10.85546875" customWidth="1"/>
    <col min="9" max="9" width="4.42578125" customWidth="1"/>
    <col min="10" max="10" width="71.5703125" customWidth="1"/>
    <col min="11" max="11" width="4.42578125" customWidth="1"/>
    <col min="12" max="12" width="43" customWidth="1"/>
    <col min="13" max="13" width="4.42578125" customWidth="1"/>
    <col min="14" max="14" width="43" customWidth="1"/>
  </cols>
  <sheetData>
    <row r="1" spans="1:14" ht="15.75" customHeight="1" x14ac:dyDescent="0.2">
      <c r="A1" s="647"/>
      <c r="B1" s="648" t="s">
        <v>1422</v>
      </c>
      <c r="C1" s="649" t="s">
        <v>1423</v>
      </c>
      <c r="D1" s="650"/>
      <c r="E1" s="651" t="s">
        <v>1424</v>
      </c>
      <c r="F1" s="652"/>
      <c r="G1" s="1040" t="s">
        <v>70</v>
      </c>
      <c r="H1" s="831"/>
      <c r="I1" s="585"/>
      <c r="J1" s="653" t="s">
        <v>1425</v>
      </c>
      <c r="K1" s="654"/>
      <c r="L1" s="655" t="s">
        <v>1426</v>
      </c>
      <c r="M1" s="654"/>
      <c r="N1" s="656"/>
    </row>
    <row r="2" spans="1:14" ht="15.75" customHeight="1" x14ac:dyDescent="0.2">
      <c r="A2" s="1041" t="s">
        <v>95</v>
      </c>
      <c r="B2" s="837"/>
      <c r="C2" s="838"/>
      <c r="D2" s="650"/>
      <c r="E2" s="657" t="s">
        <v>1427</v>
      </c>
      <c r="F2" s="652"/>
      <c r="G2" s="585"/>
      <c r="H2" s="585"/>
      <c r="I2" s="585"/>
      <c r="J2" s="658" t="s">
        <v>1428</v>
      </c>
      <c r="K2" s="654"/>
      <c r="L2" s="659" t="s">
        <v>1429</v>
      </c>
      <c r="M2" s="654"/>
      <c r="N2" s="656" t="s">
        <v>1430</v>
      </c>
    </row>
    <row r="3" spans="1:14" ht="15.75" customHeight="1" x14ac:dyDescent="0.2">
      <c r="A3" s="660" t="s">
        <v>1431</v>
      </c>
      <c r="B3" s="661"/>
      <c r="C3" s="662"/>
      <c r="D3" s="650"/>
      <c r="E3" s="663"/>
      <c r="F3" s="652"/>
      <c r="G3" s="1043" t="s">
        <v>1432</v>
      </c>
      <c r="H3" s="1044"/>
      <c r="I3" s="585"/>
      <c r="J3" s="636" t="s">
        <v>1433</v>
      </c>
      <c r="K3" s="654"/>
      <c r="L3" s="664" t="s">
        <v>1434</v>
      </c>
      <c r="M3" s="654"/>
      <c r="N3" s="656" t="s">
        <v>1435</v>
      </c>
    </row>
    <row r="4" spans="1:14" ht="15.75" customHeight="1" x14ac:dyDescent="0.2">
      <c r="A4" s="660" t="s">
        <v>1436</v>
      </c>
      <c r="B4" s="661"/>
      <c r="C4" s="662"/>
      <c r="D4" s="650"/>
      <c r="E4" s="665"/>
      <c r="F4" s="652"/>
      <c r="G4" s="666" t="s">
        <v>1437</v>
      </c>
      <c r="H4" s="667">
        <v>300</v>
      </c>
      <c r="I4" s="585"/>
      <c r="J4" s="636" t="s">
        <v>1438</v>
      </c>
      <c r="K4" s="654"/>
      <c r="L4" s="668" t="s">
        <v>1439</v>
      </c>
      <c r="M4" s="654"/>
      <c r="N4" s="656" t="s">
        <v>1440</v>
      </c>
    </row>
    <row r="5" spans="1:14" ht="15.75" customHeight="1" x14ac:dyDescent="0.2">
      <c r="A5" s="660" t="s">
        <v>1441</v>
      </c>
      <c r="B5" s="661"/>
      <c r="C5" s="669"/>
      <c r="D5" s="650"/>
      <c r="E5" s="670" t="s">
        <v>1442</v>
      </c>
      <c r="F5" s="652"/>
      <c r="G5" s="671"/>
      <c r="H5" s="672"/>
      <c r="I5" s="585"/>
      <c r="J5" s="636"/>
      <c r="K5" s="654"/>
      <c r="L5" s="673" t="s">
        <v>1443</v>
      </c>
      <c r="M5" s="654"/>
      <c r="N5" s="656" t="s">
        <v>1444</v>
      </c>
    </row>
    <row r="6" spans="1:14" ht="15.75" customHeight="1" x14ac:dyDescent="0.2">
      <c r="A6" s="1041" t="s">
        <v>1445</v>
      </c>
      <c r="B6" s="837"/>
      <c r="C6" s="838"/>
      <c r="D6" s="650"/>
      <c r="E6" s="650"/>
      <c r="F6" s="652"/>
      <c r="G6" s="1048" t="s">
        <v>319</v>
      </c>
      <c r="H6" s="1044"/>
      <c r="I6" s="585"/>
      <c r="J6" s="658"/>
      <c r="K6" s="654"/>
      <c r="L6" s="673" t="s">
        <v>1446</v>
      </c>
      <c r="M6" s="654"/>
      <c r="N6" s="674" t="s">
        <v>1447</v>
      </c>
    </row>
    <row r="7" spans="1:14" ht="15.75" customHeight="1" x14ac:dyDescent="0.2">
      <c r="A7" s="660" t="s">
        <v>1448</v>
      </c>
      <c r="B7" s="675"/>
      <c r="C7" s="676"/>
      <c r="D7" s="677"/>
      <c r="E7" s="651" t="s">
        <v>1449</v>
      </c>
      <c r="F7" s="585"/>
      <c r="G7" s="678" t="s">
        <v>1450</v>
      </c>
      <c r="H7" s="679">
        <v>32</v>
      </c>
      <c r="I7" s="585"/>
      <c r="J7" s="658"/>
      <c r="K7" s="654"/>
      <c r="L7" s="680" t="s">
        <v>1451</v>
      </c>
      <c r="M7" s="654"/>
      <c r="N7" s="674" t="s">
        <v>1452</v>
      </c>
    </row>
    <row r="8" spans="1:14" ht="15.75" customHeight="1" x14ac:dyDescent="0.2">
      <c r="A8" s="660" t="s">
        <v>1453</v>
      </c>
      <c r="B8" s="681"/>
      <c r="C8" s="682"/>
      <c r="D8" s="650"/>
      <c r="E8" s="683" t="s">
        <v>1427</v>
      </c>
      <c r="F8" s="652"/>
      <c r="G8" s="678" t="s">
        <v>1454</v>
      </c>
      <c r="H8" s="684">
        <v>3</v>
      </c>
      <c r="I8" s="585"/>
      <c r="J8" s="685"/>
      <c r="K8" s="654"/>
      <c r="L8" s="686" t="s">
        <v>1455</v>
      </c>
      <c r="M8" s="654"/>
      <c r="N8" s="674" t="s">
        <v>1456</v>
      </c>
    </row>
    <row r="9" spans="1:14" ht="15.75" customHeight="1" x14ac:dyDescent="0.2">
      <c r="A9" s="1041" t="s">
        <v>1457</v>
      </c>
      <c r="B9" s="837"/>
      <c r="C9" s="838"/>
      <c r="D9" s="650"/>
      <c r="E9" s="687"/>
      <c r="F9" s="652"/>
      <c r="G9" s="688" t="s">
        <v>1458</v>
      </c>
      <c r="H9" s="689">
        <v>1250000</v>
      </c>
      <c r="I9" s="585"/>
      <c r="J9" s="658"/>
      <c r="K9" s="654"/>
      <c r="L9" s="690" t="s">
        <v>108</v>
      </c>
      <c r="M9" s="654"/>
      <c r="N9" s="656"/>
    </row>
    <row r="10" spans="1:14" ht="15.75" customHeight="1" x14ac:dyDescent="0.2">
      <c r="A10" s="660" t="s">
        <v>1459</v>
      </c>
      <c r="B10" s="691"/>
      <c r="C10" s="676"/>
      <c r="D10" s="650"/>
      <c r="E10" s="692" t="s">
        <v>1442</v>
      </c>
      <c r="F10" s="652"/>
      <c r="G10" s="671"/>
      <c r="H10" s="672"/>
      <c r="I10" s="585"/>
      <c r="J10" s="658"/>
      <c r="K10" s="654"/>
      <c r="L10" s="693" t="s">
        <v>1460</v>
      </c>
      <c r="M10" s="654"/>
      <c r="N10" s="674" t="s">
        <v>1461</v>
      </c>
    </row>
    <row r="11" spans="1:14" ht="15.75" customHeight="1" x14ac:dyDescent="0.2">
      <c r="A11" s="660" t="s">
        <v>1462</v>
      </c>
      <c r="B11" s="691"/>
      <c r="C11" s="676"/>
      <c r="D11" s="650"/>
      <c r="E11" s="650"/>
      <c r="F11" s="652"/>
      <c r="G11" s="1048" t="s">
        <v>1463</v>
      </c>
      <c r="H11" s="1044"/>
      <c r="I11" s="585"/>
      <c r="J11" s="658"/>
      <c r="K11" s="654"/>
      <c r="L11" s="694" t="s">
        <v>1464</v>
      </c>
      <c r="M11" s="654"/>
      <c r="N11" s="674" t="s">
        <v>1465</v>
      </c>
    </row>
    <row r="12" spans="1:14" ht="15.75" customHeight="1" x14ac:dyDescent="0.2">
      <c r="A12" s="660" t="s">
        <v>1466</v>
      </c>
      <c r="B12" s="695"/>
      <c r="C12" s="662"/>
      <c r="D12" s="677"/>
      <c r="E12" s="677"/>
      <c r="F12" s="585"/>
      <c r="G12" s="1047" t="s">
        <v>1467</v>
      </c>
      <c r="H12" s="828"/>
      <c r="I12" s="585"/>
      <c r="J12" s="658"/>
      <c r="K12" s="654"/>
      <c r="L12" s="696" t="s">
        <v>1468</v>
      </c>
      <c r="M12" s="654"/>
      <c r="N12" s="674" t="s">
        <v>1469</v>
      </c>
    </row>
    <row r="13" spans="1:14" ht="15.75" customHeight="1" x14ac:dyDescent="0.2">
      <c r="A13" s="660" t="s">
        <v>1470</v>
      </c>
      <c r="B13" s="697"/>
      <c r="C13" s="698"/>
      <c r="D13" s="650"/>
      <c r="E13" s="650"/>
      <c r="F13" s="652"/>
      <c r="G13" s="585"/>
      <c r="H13" s="585"/>
      <c r="I13" s="585"/>
      <c r="J13" s="636"/>
      <c r="K13" s="654"/>
      <c r="L13" s="699" t="s">
        <v>1471</v>
      </c>
      <c r="M13" s="654"/>
      <c r="N13" s="674"/>
    </row>
    <row r="14" spans="1:14" ht="15.75" customHeight="1" x14ac:dyDescent="0.2">
      <c r="A14" s="700" t="s">
        <v>1472</v>
      </c>
      <c r="B14" s="701"/>
      <c r="C14" s="702"/>
      <c r="D14" s="650"/>
      <c r="E14" s="650"/>
      <c r="F14" s="652"/>
      <c r="G14" s="1042" t="s">
        <v>238</v>
      </c>
      <c r="H14" s="831"/>
      <c r="I14" s="585"/>
      <c r="J14" s="636"/>
      <c r="K14" s="654"/>
      <c r="L14" s="703" t="s">
        <v>1473</v>
      </c>
      <c r="M14" s="654"/>
      <c r="N14" s="704" t="s">
        <v>1474</v>
      </c>
    </row>
    <row r="15" spans="1:14" ht="15.75" customHeight="1" x14ac:dyDescent="0.2">
      <c r="A15" s="700" t="s">
        <v>1475</v>
      </c>
      <c r="B15" s="701"/>
      <c r="C15" s="702"/>
      <c r="D15" s="677"/>
      <c r="E15" s="677"/>
      <c r="F15" s="585"/>
      <c r="G15" s="705" t="s">
        <v>1476</v>
      </c>
      <c r="H15" s="706">
        <v>300000</v>
      </c>
      <c r="I15" s="585"/>
      <c r="J15" s="636"/>
      <c r="K15" s="654"/>
      <c r="L15" s="707" t="s">
        <v>1477</v>
      </c>
      <c r="M15" s="654"/>
      <c r="N15" s="674" t="s">
        <v>1478</v>
      </c>
    </row>
    <row r="16" spans="1:14" ht="15.75" customHeight="1" x14ac:dyDescent="0.2">
      <c r="A16" s="1041" t="s">
        <v>1479</v>
      </c>
      <c r="B16" s="837"/>
      <c r="C16" s="838"/>
      <c r="D16" s="650"/>
      <c r="E16" s="650"/>
      <c r="F16" s="652"/>
      <c r="G16" s="1045" t="s">
        <v>1480</v>
      </c>
      <c r="H16" s="1046"/>
      <c r="I16" s="585"/>
      <c r="J16" s="658"/>
      <c r="K16" s="654"/>
      <c r="L16" s="708" t="s">
        <v>1481</v>
      </c>
      <c r="M16" s="654"/>
    </row>
    <row r="17" spans="1:14" ht="15.75" customHeight="1" x14ac:dyDescent="0.2">
      <c r="A17" s="660" t="s">
        <v>1482</v>
      </c>
      <c r="B17" s="695"/>
      <c r="C17" s="669"/>
      <c r="D17" s="650"/>
      <c r="E17" s="650"/>
      <c r="F17" s="652"/>
      <c r="G17" s="585"/>
      <c r="H17" s="585"/>
      <c r="I17" s="585"/>
      <c r="J17" s="658"/>
      <c r="K17" s="654"/>
      <c r="L17" s="709" t="s">
        <v>1483</v>
      </c>
      <c r="M17" s="654"/>
      <c r="N17" s="656"/>
    </row>
    <row r="18" spans="1:14" ht="15.75" customHeight="1" x14ac:dyDescent="0.2">
      <c r="A18" s="660" t="s">
        <v>1484</v>
      </c>
      <c r="B18" s="710"/>
      <c r="C18" s="711"/>
      <c r="D18" s="677"/>
      <c r="E18" s="677"/>
      <c r="F18" s="585"/>
      <c r="G18" s="1042" t="s">
        <v>1485</v>
      </c>
      <c r="H18" s="831"/>
      <c r="I18" s="585"/>
      <c r="J18" s="658"/>
      <c r="K18" s="654"/>
      <c r="L18" s="712" t="s">
        <v>1486</v>
      </c>
      <c r="M18" s="654"/>
    </row>
    <row r="19" spans="1:14" ht="15.75" customHeight="1" x14ac:dyDescent="0.2">
      <c r="A19" s="1041" t="s">
        <v>1487</v>
      </c>
      <c r="B19" s="837"/>
      <c r="C19" s="838"/>
      <c r="D19" s="650"/>
      <c r="E19" s="650"/>
      <c r="F19" s="652"/>
      <c r="G19" s="713" t="s">
        <v>1488</v>
      </c>
      <c r="H19" s="714" t="s">
        <v>1489</v>
      </c>
      <c r="I19" s="585"/>
      <c r="J19" s="658"/>
      <c r="K19" s="654"/>
      <c r="L19" s="715" t="s">
        <v>1490</v>
      </c>
      <c r="M19" s="654"/>
    </row>
    <row r="20" spans="1:14" ht="15.75" customHeight="1" x14ac:dyDescent="0.2">
      <c r="A20" s="660" t="s">
        <v>1482</v>
      </c>
      <c r="B20" s="695"/>
      <c r="C20" s="669"/>
      <c r="D20" s="650"/>
      <c r="E20" s="650"/>
      <c r="F20" s="652"/>
      <c r="G20" s="713" t="s">
        <v>1491</v>
      </c>
      <c r="H20" s="714" t="s">
        <v>1492</v>
      </c>
      <c r="I20" s="585"/>
      <c r="J20" s="658"/>
      <c r="K20" s="654"/>
      <c r="L20" s="716" t="s">
        <v>1493</v>
      </c>
      <c r="M20" s="654"/>
    </row>
    <row r="21" spans="1:14" ht="15.75" customHeight="1" x14ac:dyDescent="0.2">
      <c r="A21" s="1041" t="s">
        <v>1494</v>
      </c>
      <c r="B21" s="837"/>
      <c r="C21" s="838"/>
      <c r="D21" s="677"/>
      <c r="E21" s="677"/>
      <c r="F21" s="585"/>
      <c r="G21" s="713" t="s">
        <v>1495</v>
      </c>
      <c r="H21" s="714" t="s">
        <v>1496</v>
      </c>
      <c r="I21" s="585"/>
      <c r="J21" s="658"/>
      <c r="K21" s="654"/>
      <c r="L21" s="717" t="s">
        <v>1497</v>
      </c>
      <c r="M21" s="654"/>
    </row>
    <row r="22" spans="1:14" ht="15.75" customHeight="1" x14ac:dyDescent="0.2">
      <c r="A22" s="660" t="s">
        <v>1498</v>
      </c>
      <c r="B22" s="718"/>
      <c r="C22" s="719"/>
      <c r="D22" s="650"/>
      <c r="E22" s="650"/>
      <c r="F22" s="652"/>
      <c r="G22" s="720" t="s">
        <v>1499</v>
      </c>
      <c r="H22" s="721" t="s">
        <v>1500</v>
      </c>
      <c r="I22" s="585"/>
      <c r="J22" s="658"/>
      <c r="K22" s="654"/>
      <c r="L22" s="722" t="s">
        <v>1501</v>
      </c>
      <c r="M22" s="654"/>
    </row>
    <row r="23" spans="1:14" ht="15.75" customHeight="1" x14ac:dyDescent="0.2">
      <c r="A23" s="660" t="s">
        <v>1502</v>
      </c>
      <c r="B23" s="695"/>
      <c r="C23" s="662"/>
      <c r="D23" s="650"/>
      <c r="E23" s="650"/>
      <c r="F23" s="652"/>
      <c r="G23" s="652"/>
      <c r="H23" s="585"/>
      <c r="I23" s="585"/>
      <c r="J23" s="658"/>
      <c r="K23" s="654"/>
      <c r="L23" s="723" t="s">
        <v>1503</v>
      </c>
      <c r="M23" s="654"/>
    </row>
    <row r="24" spans="1:14" ht="15.75" customHeight="1" x14ac:dyDescent="0.2">
      <c r="A24" s="660" t="s">
        <v>1504</v>
      </c>
      <c r="B24" s="675"/>
      <c r="C24" s="662"/>
      <c r="D24" s="677"/>
      <c r="E24" s="677"/>
      <c r="F24" s="585"/>
      <c r="G24" s="1042" t="s">
        <v>1505</v>
      </c>
      <c r="H24" s="831"/>
      <c r="I24" s="585"/>
      <c r="J24" s="658"/>
      <c r="K24" s="654"/>
      <c r="L24" s="724" t="s">
        <v>1506</v>
      </c>
      <c r="M24" s="654"/>
    </row>
    <row r="25" spans="1:14" ht="15.75" customHeight="1" x14ac:dyDescent="0.2">
      <c r="A25" s="1041" t="s">
        <v>1507</v>
      </c>
      <c r="B25" s="837"/>
      <c r="C25" s="838"/>
      <c r="D25" s="650"/>
      <c r="E25" s="650"/>
      <c r="F25" s="652"/>
      <c r="G25" s="725" t="s">
        <v>1508</v>
      </c>
      <c r="H25" s="684" t="s">
        <v>1509</v>
      </c>
      <c r="I25" s="585"/>
      <c r="J25" s="658"/>
      <c r="K25" s="654"/>
      <c r="L25" s="726" t="s">
        <v>1510</v>
      </c>
      <c r="M25" s="654"/>
      <c r="N25" s="674"/>
    </row>
    <row r="26" spans="1:14" ht="15.75" customHeight="1" x14ac:dyDescent="0.2">
      <c r="A26" s="660" t="s">
        <v>1511</v>
      </c>
      <c r="B26" s="675"/>
      <c r="C26" s="669"/>
      <c r="D26" s="650"/>
      <c r="E26" s="650"/>
      <c r="F26" s="652"/>
      <c r="G26" s="725" t="s">
        <v>1512</v>
      </c>
      <c r="H26" s="684" t="s">
        <v>1513</v>
      </c>
      <c r="I26" s="585"/>
      <c r="J26" s="658"/>
      <c r="K26" s="654"/>
      <c r="L26" s="727" t="s">
        <v>102</v>
      </c>
      <c r="M26" s="654"/>
    </row>
    <row r="27" spans="1:14" ht="15.75" customHeight="1" x14ac:dyDescent="0.2">
      <c r="A27" s="660" t="s">
        <v>1514</v>
      </c>
      <c r="B27" s="675"/>
      <c r="C27" s="669"/>
      <c r="D27" s="650"/>
      <c r="E27" s="650"/>
      <c r="F27" s="652"/>
      <c r="G27" s="728" t="s">
        <v>1515</v>
      </c>
      <c r="H27" s="729" t="s">
        <v>1516</v>
      </c>
      <c r="I27" s="730"/>
      <c r="J27" s="731"/>
      <c r="K27" s="654"/>
      <c r="L27" s="717" t="s">
        <v>1517</v>
      </c>
      <c r="M27" s="654"/>
      <c r="N27" s="656"/>
    </row>
    <row r="28" spans="1:14" ht="15.75" customHeight="1" x14ac:dyDescent="0.2">
      <c r="A28" s="1041" t="s">
        <v>1518</v>
      </c>
      <c r="B28" s="837"/>
      <c r="C28" s="838"/>
      <c r="D28" s="677"/>
      <c r="E28" s="677"/>
      <c r="F28" s="585"/>
      <c r="G28" s="585"/>
      <c r="H28" s="585"/>
      <c r="I28" s="730"/>
      <c r="J28" s="732"/>
      <c r="K28" s="654"/>
      <c r="L28" s="733" t="s">
        <v>1519</v>
      </c>
      <c r="M28" s="654"/>
      <c r="N28" s="656"/>
    </row>
    <row r="29" spans="1:14" ht="15.75" customHeight="1" x14ac:dyDescent="0.2">
      <c r="A29" s="660" t="s">
        <v>1520</v>
      </c>
      <c r="B29" s="675"/>
      <c r="C29" s="662"/>
      <c r="D29" s="650"/>
      <c r="E29" s="650"/>
      <c r="F29" s="652"/>
      <c r="G29" s="654" t="s">
        <v>1521</v>
      </c>
      <c r="H29" s="585"/>
      <c r="I29" s="730"/>
      <c r="J29" s="732"/>
      <c r="K29" s="654"/>
      <c r="L29" s="734" t="s">
        <v>1522</v>
      </c>
      <c r="M29" s="654"/>
      <c r="N29" s="656"/>
    </row>
    <row r="30" spans="1:14" ht="15.75" customHeight="1" x14ac:dyDescent="0.2">
      <c r="A30" s="660" t="s">
        <v>1523</v>
      </c>
      <c r="B30" s="675"/>
      <c r="C30" s="669"/>
      <c r="D30" s="650"/>
      <c r="E30" s="650"/>
      <c r="F30" s="652"/>
      <c r="G30" s="654" t="s">
        <v>1524</v>
      </c>
      <c r="H30" s="585"/>
      <c r="I30" s="730"/>
      <c r="J30" s="732"/>
      <c r="K30" s="654"/>
      <c r="L30" s="735" t="s">
        <v>1525</v>
      </c>
      <c r="M30" s="654"/>
      <c r="N30" s="656"/>
    </row>
    <row r="31" spans="1:14" ht="15.75" customHeight="1" x14ac:dyDescent="0.2">
      <c r="A31" s="660" t="s">
        <v>1526</v>
      </c>
      <c r="B31" s="736"/>
      <c r="C31" s="737"/>
      <c r="D31" s="650"/>
      <c r="E31" s="650"/>
      <c r="F31" s="652"/>
      <c r="G31" s="654" t="s">
        <v>1527</v>
      </c>
      <c r="H31" s="585"/>
      <c r="I31" s="730"/>
      <c r="J31" s="732"/>
      <c r="K31" s="654"/>
      <c r="L31" s="738" t="s">
        <v>1528</v>
      </c>
      <c r="M31" s="654"/>
      <c r="N31" s="656"/>
    </row>
    <row r="32" spans="1:14" ht="15.75" customHeight="1" x14ac:dyDescent="0.2">
      <c r="A32" s="739" t="s">
        <v>1529</v>
      </c>
      <c r="B32" s="740"/>
      <c r="C32" s="741"/>
      <c r="D32" s="650"/>
      <c r="E32" s="650"/>
      <c r="F32" s="652"/>
      <c r="G32" s="654"/>
      <c r="H32" s="585"/>
      <c r="I32" s="730"/>
      <c r="J32" s="732"/>
      <c r="K32" s="654"/>
      <c r="L32" s="742" t="s">
        <v>1530</v>
      </c>
      <c r="M32" s="654"/>
      <c r="N32" s="656"/>
    </row>
    <row r="33" spans="1:14" ht="15.75" customHeight="1" x14ac:dyDescent="0.2">
      <c r="A33" s="650"/>
      <c r="B33" s="650"/>
      <c r="C33" s="650"/>
      <c r="D33" s="650"/>
      <c r="E33" s="650"/>
      <c r="F33" s="652"/>
      <c r="G33" s="654"/>
      <c r="H33" s="585"/>
      <c r="I33" s="730"/>
      <c r="J33" s="743"/>
      <c r="K33" s="654"/>
      <c r="L33" s="744" t="s">
        <v>1531</v>
      </c>
      <c r="M33" s="654"/>
      <c r="N33" s="656"/>
    </row>
  </sheetData>
  <mergeCells count="17">
    <mergeCell ref="A28:C28"/>
    <mergeCell ref="A6:C6"/>
    <mergeCell ref="A9:C9"/>
    <mergeCell ref="A2:C2"/>
    <mergeCell ref="G1:H1"/>
    <mergeCell ref="A16:C16"/>
    <mergeCell ref="A19:C19"/>
    <mergeCell ref="G18:H18"/>
    <mergeCell ref="A25:C25"/>
    <mergeCell ref="G24:H24"/>
    <mergeCell ref="A21:C21"/>
    <mergeCell ref="G3:H3"/>
    <mergeCell ref="G16:H16"/>
    <mergeCell ref="G12:H12"/>
    <mergeCell ref="G11:H11"/>
    <mergeCell ref="G6:H6"/>
    <mergeCell ref="G14:H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Main</vt:lpstr>
      <vt:lpstr>Blocks</vt:lpstr>
      <vt:lpstr>Blocks B</vt:lpstr>
      <vt:lpstr>Blocks L</vt:lpstr>
      <vt:lpstr>Blocks S</vt:lpstr>
      <vt:lpstr>Assembly</vt:lpstr>
      <vt:lpstr>Refining</vt:lpstr>
      <vt:lpstr>Ores &amp; Ingots</vt:lpstr>
      <vt:lpstr>Thrust Calc</vt:lpstr>
      <vt:lpstr>S&amp;S Analysis How to Use</vt:lpstr>
      <vt:lpstr>S&amp;S Analysis</vt:lpstr>
      <vt:lpstr>Changelog</vt:lpstr>
      <vt:lpstr>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lancecho007</dc:creator>
  <cp:lastModifiedBy>lancecho007</cp:lastModifiedBy>
  <dcterms:created xsi:type="dcterms:W3CDTF">2018-11-10T07:32:03Z</dcterms:created>
  <dcterms:modified xsi:type="dcterms:W3CDTF">2018-11-17T00:25:52Z</dcterms:modified>
</cp:coreProperties>
</file>